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bookViews>
    <workbookView xWindow="10215" yWindow="45" windowWidth="5115" windowHeight="8115" tabRatio="857" activeTab="3"/>
  </bookViews>
  <sheets>
    <sheet name="LAPORAN" sheetId="3" r:id="rId1"/>
    <sheet name="PINJAMAN" sheetId="4" r:id="rId2"/>
    <sheet name="PROSES KLAIM" sheetId="5" r:id="rId3"/>
    <sheet name="CASHFLOW" sheetId="11" r:id="rId4"/>
    <sheet name="cashflow edit" sheetId="10" r:id="rId5"/>
    <sheet name="CASH FLOW" sheetId="7" r:id="rId6"/>
    <sheet name="Sheet1" sheetId="8" r:id="rId7"/>
    <sheet name="Sheet2" sheetId="9" r:id="rId8"/>
  </sheets>
  <definedNames>
    <definedName name="Excel_BuiltIn__FilterDatabase" localSheetId="5">NA()</definedName>
    <definedName name="Excel_BuiltIn_Print_Area" localSheetId="5">'CASH FLOW'!#REF!</definedName>
    <definedName name="Excel_BuiltIn_Print_Titles" localSheetId="5">'CASH FLOW'!#REF!</definedName>
    <definedName name="_xlnm.Print_Area" localSheetId="5">'CASH FLOW'!$B$3:$K$2512</definedName>
    <definedName name="_xlnm.Print_Area" localSheetId="3">CASHFLOW!$B$3:$K$4560</definedName>
    <definedName name="_xlnm.Print_Area" localSheetId="4">'cashflow edit'!$B$3:$K$3597</definedName>
    <definedName name="_xlnm.Print_Area" localSheetId="0">LAPORAN!$C$10:$G$59</definedName>
    <definedName name="_xlnm.Print_Area" localSheetId="1">PINJAMAN!$B$2:$G$18</definedName>
    <definedName name="_xlnm.Print_Area" localSheetId="2">'PROSES KLAIM'!$B$3:$G$38</definedName>
    <definedName name="_xlnm.Print_Area" localSheetId="7">Sheet2!$B$2:$E$12</definedName>
    <definedName name="_xlnm.Print_Titles" localSheetId="5">'CASH FLOW'!$4:$7</definedName>
  </definedNames>
  <calcPr calcId="144525"/>
</workbook>
</file>

<file path=xl/calcChain.xml><?xml version="1.0" encoding="utf-8"?>
<calcChain xmlns="http://schemas.openxmlformats.org/spreadsheetml/2006/main">
  <c r="F15" i="4" l="1"/>
  <c r="E38" i="5"/>
  <c r="M4492" i="11" l="1"/>
  <c r="M4491" i="11"/>
  <c r="M4486" i="11"/>
  <c r="M4485" i="11"/>
  <c r="M4446" i="11" l="1"/>
  <c r="M4445" i="11"/>
  <c r="M4453" i="11" s="1"/>
  <c r="M4379" i="11" l="1"/>
  <c r="M4373" i="11"/>
  <c r="M4340" i="11" l="1"/>
  <c r="M4344" i="11"/>
  <c r="M4343" i="11"/>
  <c r="M4341" i="11"/>
  <c r="M4351" i="11" s="1"/>
  <c r="M4313" i="11" l="1"/>
  <c r="M4312" i="11"/>
  <c r="M4315" i="11" l="1"/>
  <c r="M4288" i="11"/>
  <c r="M4291" i="11"/>
  <c r="M4294" i="11" l="1"/>
  <c r="O4167" i="11"/>
  <c r="O4166" i="11"/>
  <c r="M4168" i="11"/>
  <c r="O4168" i="11" l="1"/>
  <c r="M4170" i="11" s="1"/>
  <c r="E26" i="3"/>
  <c r="E24" i="3" l="1"/>
  <c r="L3952" i="11" l="1"/>
  <c r="L3712" i="11" l="1"/>
  <c r="L3711" i="11"/>
  <c r="L3714" i="11" l="1"/>
  <c r="H3616" i="11"/>
  <c r="I1699" i="11" l="1"/>
  <c r="H1684" i="11"/>
  <c r="H1672" i="11"/>
  <c r="H1668" i="11"/>
  <c r="H1656" i="11"/>
  <c r="H1483" i="11"/>
  <c r="H1457" i="11"/>
  <c r="L1400" i="11"/>
  <c r="J1344" i="11"/>
  <c r="J1345" i="11" s="1"/>
  <c r="J1346" i="11" s="1"/>
  <c r="J1347" i="11" s="1"/>
  <c r="J1348" i="11" s="1"/>
  <c r="J1349" i="11" s="1"/>
  <c r="J1350" i="11" s="1"/>
  <c r="J1351" i="11" s="1"/>
  <c r="J1352" i="11" s="1"/>
  <c r="J1353" i="11" s="1"/>
  <c r="J1354" i="11" s="1"/>
  <c r="J1355" i="11" s="1"/>
  <c r="J1356" i="11" s="1"/>
  <c r="J1357" i="11" s="1"/>
  <c r="J1358" i="11" s="1"/>
  <c r="J1359" i="11" s="1"/>
  <c r="J1360" i="11" s="1"/>
  <c r="J1361" i="11" s="1"/>
  <c r="J1362" i="11" s="1"/>
  <c r="J1363" i="11" s="1"/>
  <c r="J1364" i="11" s="1"/>
  <c r="J1365" i="11" s="1"/>
  <c r="J1366" i="11" s="1"/>
  <c r="J1367" i="11" s="1"/>
  <c r="J1368" i="11" s="1"/>
  <c r="J1369" i="11" s="1"/>
  <c r="J1370" i="11" s="1"/>
  <c r="J1371" i="11" s="1"/>
  <c r="J1372" i="11" s="1"/>
  <c r="J1373" i="11" s="1"/>
  <c r="J1374" i="11" s="1"/>
  <c r="J1375" i="11" s="1"/>
  <c r="J1376" i="11" s="1"/>
  <c r="J1377" i="11" s="1"/>
  <c r="J1378" i="11" s="1"/>
  <c r="J1379" i="11" s="1"/>
  <c r="J1380" i="11" s="1"/>
  <c r="J1381" i="11" s="1"/>
  <c r="J1382" i="11" s="1"/>
  <c r="J1383" i="11" s="1"/>
  <c r="J1384" i="11" s="1"/>
  <c r="J1385" i="11" s="1"/>
  <c r="J1386" i="11" s="1"/>
  <c r="J1387" i="11" s="1"/>
  <c r="J1388" i="11" s="1"/>
  <c r="J1389" i="11" s="1"/>
  <c r="J1390" i="11" s="1"/>
  <c r="J1391" i="11" s="1"/>
  <c r="J1392" i="11" s="1"/>
  <c r="J1393" i="11" s="1"/>
  <c r="J1394" i="11" s="1"/>
  <c r="J1395" i="11" s="1"/>
  <c r="J1396" i="11" s="1"/>
  <c r="J1397" i="11" s="1"/>
  <c r="J1398" i="11" s="1"/>
  <c r="J1399" i="11" s="1"/>
  <c r="J1400" i="11" s="1"/>
  <c r="J1401" i="11" s="1"/>
  <c r="J1402" i="11" s="1"/>
  <c r="J1403" i="11" s="1"/>
  <c r="J1404" i="11" s="1"/>
  <c r="J1405" i="11" s="1"/>
  <c r="J1406" i="11" s="1"/>
  <c r="J1407" i="11" s="1"/>
  <c r="J1408" i="11" s="1"/>
  <c r="J1409" i="11" s="1"/>
  <c r="J1410" i="11" s="1"/>
  <c r="J1411" i="11" s="1"/>
  <c r="J1412" i="11" s="1"/>
  <c r="J1413" i="11" s="1"/>
  <c r="J1414" i="11" s="1"/>
  <c r="J1415" i="11" s="1"/>
  <c r="J1416" i="11" s="1"/>
  <c r="J1417" i="11" s="1"/>
  <c r="J1418" i="11" s="1"/>
  <c r="J1419" i="11" s="1"/>
  <c r="J1420" i="11" s="1"/>
  <c r="J1421" i="11" s="1"/>
  <c r="J1422" i="11" s="1"/>
  <c r="J1423" i="11" s="1"/>
  <c r="J1424" i="11" s="1"/>
  <c r="J1425" i="11" s="1"/>
  <c r="J1426" i="11" s="1"/>
  <c r="J1427" i="11" s="1"/>
  <c r="J1428" i="11" s="1"/>
  <c r="J1429" i="11" s="1"/>
  <c r="J1430" i="11" s="1"/>
  <c r="J1431" i="11" s="1"/>
  <c r="J1432" i="11" s="1"/>
  <c r="J1433" i="11" s="1"/>
  <c r="J1434" i="11" s="1"/>
  <c r="J1435" i="11" s="1"/>
  <c r="J1436" i="11" s="1"/>
  <c r="J1437" i="11" s="1"/>
  <c r="J1438" i="11" s="1"/>
  <c r="J1439" i="11" s="1"/>
  <c r="J1440" i="11" s="1"/>
  <c r="J1441" i="11" s="1"/>
  <c r="J1442" i="11" s="1"/>
  <c r="J1443" i="11" s="1"/>
  <c r="J1444" i="11" s="1"/>
  <c r="J1445" i="11" s="1"/>
  <c r="J1446" i="11" s="1"/>
  <c r="J1447" i="11" s="1"/>
  <c r="J1448" i="11" s="1"/>
  <c r="J1449" i="11" s="1"/>
  <c r="J1450" i="11" s="1"/>
  <c r="J1451" i="11" s="1"/>
  <c r="J1452" i="11" s="1"/>
  <c r="J1453" i="11" s="1"/>
  <c r="J1454" i="11" s="1"/>
  <c r="J1455" i="11" s="1"/>
  <c r="J1456" i="11" s="1"/>
  <c r="J1457" i="11" s="1"/>
  <c r="J1458" i="11" s="1"/>
  <c r="J1459" i="11" s="1"/>
  <c r="J1460" i="11" s="1"/>
  <c r="J1461" i="11" s="1"/>
  <c r="J1462" i="11" s="1"/>
  <c r="J1463" i="11" s="1"/>
  <c r="J1464" i="11" s="1"/>
  <c r="J1465" i="11" s="1"/>
  <c r="J1466" i="11" s="1"/>
  <c r="J1467" i="11" s="1"/>
  <c r="J1468" i="11" s="1"/>
  <c r="J1469" i="11" s="1"/>
  <c r="J1470" i="11" s="1"/>
  <c r="J1471" i="11" s="1"/>
  <c r="J1472" i="11" s="1"/>
  <c r="J1473" i="11" s="1"/>
  <c r="J1474" i="11" s="1"/>
  <c r="J1475" i="11" s="1"/>
  <c r="J1476" i="11" s="1"/>
  <c r="J1477" i="11" s="1"/>
  <c r="J1478" i="11" s="1"/>
  <c r="J1479" i="11" s="1"/>
  <c r="J1480" i="11" s="1"/>
  <c r="J1481" i="11" s="1"/>
  <c r="J1482" i="11" s="1"/>
  <c r="I1005" i="11"/>
  <c r="I910" i="11"/>
  <c r="I824" i="11"/>
  <c r="I582" i="11"/>
  <c r="I525" i="11"/>
  <c r="I497" i="11"/>
  <c r="L444" i="11"/>
  <c r="L436" i="11"/>
  <c r="L429" i="11"/>
  <c r="L420" i="11"/>
  <c r="L419" i="11"/>
  <c r="L409" i="11"/>
  <c r="K371" i="11"/>
  <c r="K359" i="11"/>
  <c r="I347" i="11"/>
  <c r="I346" i="11"/>
  <c r="J332" i="11"/>
  <c r="I322" i="11"/>
  <c r="I312" i="11"/>
  <c r="I305" i="11"/>
  <c r="I299" i="11"/>
  <c r="I283" i="11"/>
  <c r="I271" i="11"/>
  <c r="I241" i="11"/>
  <c r="I240" i="11"/>
  <c r="I227" i="11"/>
  <c r="S73" i="11"/>
  <c r="S71" i="11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7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J40" i="11" s="1"/>
  <c r="J41" i="11" s="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1" i="11" s="1"/>
  <c r="J80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J125" i="11" s="1"/>
  <c r="J126" i="11" s="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4" i="11" s="1"/>
  <c r="J205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B5" i="11"/>
  <c r="J1483" i="11" l="1"/>
  <c r="J1484" i="11" s="1"/>
  <c r="J1485" i="11" s="1"/>
  <c r="J1486" i="11" s="1"/>
  <c r="J1487" i="11" s="1"/>
  <c r="J1488" i="11" s="1"/>
  <c r="J1489" i="11" s="1"/>
  <c r="J1490" i="11" s="1"/>
  <c r="J1491" i="11" s="1"/>
  <c r="J1492" i="11" s="1"/>
  <c r="J1493" i="11" s="1"/>
  <c r="J1494" i="11" s="1"/>
  <c r="J1495" i="11" s="1"/>
  <c r="J1496" i="11" s="1"/>
  <c r="J1497" i="11" s="1"/>
  <c r="J1498" i="11" s="1"/>
  <c r="J1499" i="11" s="1"/>
  <c r="J1500" i="11" s="1"/>
  <c r="J1501" i="11" s="1"/>
  <c r="J1502" i="11" s="1"/>
  <c r="J1503" i="11" s="1"/>
  <c r="J1504" i="11" s="1"/>
  <c r="J1505" i="11" s="1"/>
  <c r="J1506" i="11" s="1"/>
  <c r="J1507" i="11" s="1"/>
  <c r="J1508" i="11" s="1"/>
  <c r="J1509" i="11" s="1"/>
  <c r="J1510" i="11" s="1"/>
  <c r="J1511" i="11" s="1"/>
  <c r="J1512" i="11" s="1"/>
  <c r="J1513" i="11" s="1"/>
  <c r="J1514" i="11" s="1"/>
  <c r="J1515" i="11" s="1"/>
  <c r="J1516" i="11" s="1"/>
  <c r="J1517" i="11" s="1"/>
  <c r="J1518" i="11" s="1"/>
  <c r="J1519" i="11" s="1"/>
  <c r="J1520" i="11" s="1"/>
  <c r="J1521" i="11" s="1"/>
  <c r="J1522" i="11" s="1"/>
  <c r="J1523" i="11" s="1"/>
  <c r="J1524" i="11" s="1"/>
  <c r="J1525" i="11" s="1"/>
  <c r="J1526" i="11" s="1"/>
  <c r="J1527" i="11" s="1"/>
  <c r="J1528" i="11" s="1"/>
  <c r="J1529" i="11" s="1"/>
  <c r="J1530" i="11" s="1"/>
  <c r="J1531" i="11" s="1"/>
  <c r="J1532" i="11" s="1"/>
  <c r="J1533" i="11" s="1"/>
  <c r="J1534" i="11" s="1"/>
  <c r="J1535" i="11" s="1"/>
  <c r="J1536" i="11" s="1"/>
  <c r="J1537" i="11" s="1"/>
  <c r="J1538" i="11" s="1"/>
  <c r="J1539" i="11" s="1"/>
  <c r="J1540" i="11" s="1"/>
  <c r="J1541" i="11" s="1"/>
  <c r="J1542" i="11" s="1"/>
  <c r="J1543" i="11" s="1"/>
  <c r="J1544" i="11" s="1"/>
  <c r="J1545" i="11" s="1"/>
  <c r="J1546" i="11" s="1"/>
  <c r="J1547" i="11" s="1"/>
  <c r="J1548" i="11" s="1"/>
  <c r="J1549" i="11" s="1"/>
  <c r="J1550" i="11" s="1"/>
  <c r="J1551" i="11" s="1"/>
  <c r="J1552" i="11" s="1"/>
  <c r="J1553" i="11" s="1"/>
  <c r="J1554" i="11" s="1"/>
  <c r="J1555" i="11" s="1"/>
  <c r="J1556" i="11" s="1"/>
  <c r="J1557" i="11" s="1"/>
  <c r="J1558" i="11" s="1"/>
  <c r="J1559" i="11" s="1"/>
  <c r="J1560" i="11" s="1"/>
  <c r="J1561" i="11" s="1"/>
  <c r="J1562" i="11" s="1"/>
  <c r="J1563" i="11" s="1"/>
  <c r="J1564" i="11" s="1"/>
  <c r="J1565" i="11" s="1"/>
  <c r="J1566" i="11" s="1"/>
  <c r="J1567" i="11" s="1"/>
  <c r="J1568" i="11" s="1"/>
  <c r="J1569" i="11" s="1"/>
  <c r="J1570" i="11" s="1"/>
  <c r="J1571" i="11" s="1"/>
  <c r="J1572" i="11" s="1"/>
  <c r="J1573" i="11" s="1"/>
  <c r="J1574" i="11" s="1"/>
  <c r="J1575" i="11" s="1"/>
  <c r="J1576" i="11" s="1"/>
  <c r="J1577" i="11" s="1"/>
  <c r="J1578" i="11" s="1"/>
  <c r="J1579" i="11" s="1"/>
  <c r="J1580" i="11" s="1"/>
  <c r="J1581" i="11" s="1"/>
  <c r="J1582" i="11" s="1"/>
  <c r="J1583" i="11" s="1"/>
  <c r="J1584" i="11" s="1"/>
  <c r="J1585" i="11" s="1"/>
  <c r="J1586" i="11" s="1"/>
  <c r="J1587" i="11" s="1"/>
  <c r="J1588" i="11" s="1"/>
  <c r="J1589" i="11" s="1"/>
  <c r="J1590" i="11" s="1"/>
  <c r="J1591" i="11" s="1"/>
  <c r="J1592" i="11" s="1"/>
  <c r="J1593" i="11" s="1"/>
  <c r="J1594" i="11" s="1"/>
  <c r="J1595" i="11" s="1"/>
  <c r="J1596" i="11" s="1"/>
  <c r="J1597" i="11" s="1"/>
  <c r="J1598" i="11" s="1"/>
  <c r="J1599" i="11" s="1"/>
  <c r="J1600" i="11" s="1"/>
  <c r="J1601" i="11" s="1"/>
  <c r="J1602" i="11" s="1"/>
  <c r="J1603" i="11" s="1"/>
  <c r="J1604" i="11" s="1"/>
  <c r="J1605" i="11" s="1"/>
  <c r="J1606" i="11" s="1"/>
  <c r="J1607" i="11" s="1"/>
  <c r="J1608" i="11" s="1"/>
  <c r="J1609" i="11" s="1"/>
  <c r="J1610" i="11" s="1"/>
  <c r="J1611" i="11" s="1"/>
  <c r="J1612" i="11" s="1"/>
  <c r="J1613" i="11" s="1"/>
  <c r="J1614" i="11" s="1"/>
  <c r="J1615" i="11" s="1"/>
  <c r="J1616" i="11" s="1"/>
  <c r="J1617" i="11" s="1"/>
  <c r="J1618" i="11" s="1"/>
  <c r="J1619" i="11" s="1"/>
  <c r="J1620" i="11" s="1"/>
  <c r="J1621" i="11" s="1"/>
  <c r="J1622" i="11" s="1"/>
  <c r="J1623" i="11" s="1"/>
  <c r="J1624" i="11" s="1"/>
  <c r="J1625" i="11" s="1"/>
  <c r="J1626" i="11" s="1"/>
  <c r="J1627" i="11" s="1"/>
  <c r="J1628" i="11" s="1"/>
  <c r="J1629" i="11" s="1"/>
  <c r="J1630" i="11" s="1"/>
  <c r="J1631" i="11" s="1"/>
  <c r="J1632" i="11" s="1"/>
  <c r="J1633" i="11" s="1"/>
  <c r="J1634" i="11" s="1"/>
  <c r="J1635" i="11" s="1"/>
  <c r="J1636" i="11" s="1"/>
  <c r="J1637" i="11" s="1"/>
  <c r="J1638" i="11" s="1"/>
  <c r="J1639" i="11" s="1"/>
  <c r="J1640" i="11" s="1"/>
  <c r="J1641" i="11" s="1"/>
  <c r="J1642" i="11" s="1"/>
  <c r="J1643" i="11" s="1"/>
  <c r="J1644" i="11" s="1"/>
  <c r="J1645" i="11" s="1"/>
  <c r="J1646" i="11" s="1"/>
  <c r="J1647" i="11" s="1"/>
  <c r="J1648" i="11" s="1"/>
  <c r="J1649" i="11" s="1"/>
  <c r="J1650" i="11" s="1"/>
  <c r="J1651" i="11" s="1"/>
  <c r="J1652" i="11" s="1"/>
  <c r="J1653" i="11" s="1"/>
  <c r="J1654" i="11" s="1"/>
  <c r="J1655" i="11" s="1"/>
  <c r="J1656" i="11" s="1"/>
  <c r="J1657" i="11" s="1"/>
  <c r="J1658" i="11" s="1"/>
  <c r="J1659" i="11" s="1"/>
  <c r="J1660" i="11" s="1"/>
  <c r="J1661" i="11" s="1"/>
  <c r="J1662" i="11" s="1"/>
  <c r="J1663" i="11" s="1"/>
  <c r="J1664" i="11" s="1"/>
  <c r="J1665" i="11" s="1"/>
  <c r="J1666" i="11" s="1"/>
  <c r="J1667" i="11" s="1"/>
  <c r="J1668" i="11" s="1"/>
  <c r="J1669" i="11" s="1"/>
  <c r="J1670" i="11" s="1"/>
  <c r="J1671" i="11" s="1"/>
  <c r="J1672" i="11" s="1"/>
  <c r="J1673" i="11" s="1"/>
  <c r="J1674" i="11" s="1"/>
  <c r="J1675" i="11" s="1"/>
  <c r="J1676" i="11" s="1"/>
  <c r="J1677" i="11" s="1"/>
  <c r="J1678" i="11" s="1"/>
  <c r="J1679" i="11" s="1"/>
  <c r="J1680" i="11" s="1"/>
  <c r="J1681" i="11" s="1"/>
  <c r="J1682" i="11" s="1"/>
  <c r="J1683" i="11" s="1"/>
  <c r="J1684" i="11" s="1"/>
  <c r="J1685" i="11" s="1"/>
  <c r="J1686" i="11" s="1"/>
  <c r="J1687" i="11" s="1"/>
  <c r="J1688" i="11" s="1"/>
  <c r="J1689" i="11" s="1"/>
  <c r="J1690" i="11" s="1"/>
  <c r="J1691" i="11" s="1"/>
  <c r="J1692" i="11" s="1"/>
  <c r="J1693" i="11" s="1"/>
  <c r="J1694" i="11" s="1"/>
  <c r="J1695" i="11" s="1"/>
  <c r="J1696" i="11" s="1"/>
  <c r="J1697" i="11" s="1"/>
  <c r="J1698" i="11" s="1"/>
  <c r="J1699" i="11" s="1"/>
  <c r="J1700" i="11" s="1"/>
  <c r="J1701" i="11" s="1"/>
  <c r="J1702" i="11" s="1"/>
  <c r="J1703" i="11" s="1"/>
  <c r="J1704" i="11" s="1"/>
  <c r="J1705" i="11" s="1"/>
  <c r="J1706" i="11" s="1"/>
  <c r="J1707" i="11" s="1"/>
  <c r="J1708" i="11" s="1"/>
  <c r="J1709" i="11" s="1"/>
  <c r="J1710" i="11" s="1"/>
  <c r="J1711" i="11" s="1"/>
  <c r="J1712" i="11" s="1"/>
  <c r="J1713" i="11" s="1"/>
  <c r="J1714" i="11" s="1"/>
  <c r="J1715" i="11" s="1"/>
  <c r="J1716" i="11" s="1"/>
  <c r="J1717" i="11" s="1"/>
  <c r="J1718" i="11" s="1"/>
  <c r="J1719" i="11" s="1"/>
  <c r="J1720" i="11" s="1"/>
  <c r="J1721" i="11" s="1"/>
  <c r="J1722" i="11" s="1"/>
  <c r="J1723" i="11" s="1"/>
  <c r="J1724" i="11" s="1"/>
  <c r="J1725" i="11" s="1"/>
  <c r="J1726" i="11" s="1"/>
  <c r="J1727" i="11" s="1"/>
  <c r="J1728" i="11" s="1"/>
  <c r="J1729" i="11" s="1"/>
  <c r="J1730" i="11" s="1"/>
  <c r="J1731" i="11" s="1"/>
  <c r="J1732" i="11" s="1"/>
  <c r="J1733" i="11" s="1"/>
  <c r="J1734" i="11" s="1"/>
  <c r="J1735" i="11" s="1"/>
  <c r="J1736" i="11" s="1"/>
  <c r="J1737" i="11" s="1"/>
  <c r="J1738" i="11" s="1"/>
  <c r="J1739" i="11" s="1"/>
  <c r="J1740" i="11" s="1"/>
  <c r="J1741" i="11" s="1"/>
  <c r="J1742" i="11" s="1"/>
  <c r="J1743" i="11" s="1"/>
  <c r="J1744" i="11" s="1"/>
  <c r="J1745" i="11" s="1"/>
  <c r="J1746" i="11" s="1"/>
  <c r="J1747" i="11" s="1"/>
  <c r="J1748" i="11" s="1"/>
  <c r="J1749" i="11" s="1"/>
  <c r="J1750" i="11" s="1"/>
  <c r="J1751" i="11" s="1"/>
  <c r="J1752" i="11" s="1"/>
  <c r="J1753" i="11" s="1"/>
  <c r="J1754" i="11" s="1"/>
  <c r="J1755" i="11" s="1"/>
  <c r="J1756" i="11" s="1"/>
  <c r="J1757" i="11" s="1"/>
  <c r="J1758" i="11" s="1"/>
  <c r="J1759" i="11" s="1"/>
  <c r="J1760" i="11" s="1"/>
  <c r="J1761" i="11" s="1"/>
  <c r="J1762" i="11" s="1"/>
  <c r="J1763" i="11" s="1"/>
  <c r="J1764" i="11" s="1"/>
  <c r="J1765" i="11" s="1"/>
  <c r="J1766" i="11" s="1"/>
  <c r="J1767" i="11" s="1"/>
  <c r="J1768" i="11" s="1"/>
  <c r="J1769" i="11" s="1"/>
  <c r="J1770" i="11" s="1"/>
  <c r="J1771" i="11" s="1"/>
  <c r="J1772" i="11" s="1"/>
  <c r="J1773" i="11" s="1"/>
  <c r="J1774" i="11" s="1"/>
  <c r="J1775" i="11" s="1"/>
  <c r="J1776" i="11" s="1"/>
  <c r="J1777" i="11" s="1"/>
  <c r="J1778" i="11" s="1"/>
  <c r="J1779" i="11" s="1"/>
  <c r="J1780" i="11" s="1"/>
  <c r="J1781" i="11" s="1"/>
  <c r="J1782" i="11" s="1"/>
  <c r="J1783" i="11" s="1"/>
  <c r="J1784" i="11" s="1"/>
  <c r="J1785" i="11" s="1"/>
  <c r="J1786" i="11" s="1"/>
  <c r="J1787" i="11" s="1"/>
  <c r="J1788" i="11" s="1"/>
  <c r="J1789" i="11" s="1"/>
  <c r="J1790" i="11" s="1"/>
  <c r="J1791" i="11" s="1"/>
  <c r="J1792" i="11" s="1"/>
  <c r="J1793" i="11" s="1"/>
  <c r="J1794" i="11" s="1"/>
  <c r="J1795" i="11" s="1"/>
  <c r="J1796" i="11" s="1"/>
  <c r="J1797" i="11" s="1"/>
  <c r="J1798" i="11" s="1"/>
  <c r="J1799" i="11" s="1"/>
  <c r="J1800" i="11" s="1"/>
  <c r="J1801" i="11" s="1"/>
  <c r="J1802" i="11" s="1"/>
  <c r="J1803" i="11" s="1"/>
  <c r="J1804" i="11" s="1"/>
  <c r="J1805" i="11" s="1"/>
  <c r="J1806" i="11" s="1"/>
  <c r="J1807" i="11" s="1"/>
  <c r="J1808" i="11" s="1"/>
  <c r="J1809" i="11" s="1"/>
  <c r="J1810" i="11" s="1"/>
  <c r="J1811" i="11" s="1"/>
  <c r="J1812" i="11" s="1"/>
  <c r="J1813" i="11" s="1"/>
  <c r="J1814" i="11" s="1"/>
  <c r="J1815" i="11" s="1"/>
  <c r="J1816" i="11" s="1"/>
  <c r="J1817" i="11" s="1"/>
  <c r="J1818" i="11" s="1"/>
  <c r="J1819" i="11" s="1"/>
  <c r="J1820" i="11" s="1"/>
  <c r="J1821" i="11" s="1"/>
  <c r="J1822" i="11" s="1"/>
  <c r="J1823" i="11" s="1"/>
  <c r="J1824" i="11" s="1"/>
  <c r="J1825" i="11" s="1"/>
  <c r="J1826" i="11" s="1"/>
  <c r="J1827" i="11" s="1"/>
  <c r="J1828" i="11" s="1"/>
  <c r="J1829" i="11" s="1"/>
  <c r="J1830" i="11" s="1"/>
  <c r="J1831" i="11" s="1"/>
  <c r="J1832" i="11" s="1"/>
  <c r="J1833" i="11" s="1"/>
  <c r="J1834" i="11" s="1"/>
  <c r="J1835" i="11" s="1"/>
  <c r="J1836" i="11" s="1"/>
  <c r="J1837" i="11" s="1"/>
  <c r="J1838" i="11" s="1"/>
  <c r="J1839" i="11" s="1"/>
  <c r="J1840" i="11" s="1"/>
  <c r="J1841" i="11" s="1"/>
  <c r="J1842" i="11" s="1"/>
  <c r="J1843" i="11" s="1"/>
  <c r="J1844" i="11" s="1"/>
  <c r="J1845" i="11" s="1"/>
  <c r="J1846" i="11" s="1"/>
  <c r="J1847" i="11" s="1"/>
  <c r="J1848" i="11" s="1"/>
  <c r="J1849" i="11" s="1"/>
  <c r="J1850" i="11" s="1"/>
  <c r="J1851" i="11" s="1"/>
  <c r="J1852" i="11" s="1"/>
  <c r="J1853" i="11" s="1"/>
  <c r="J1854" i="11" s="1"/>
  <c r="J1855" i="11" s="1"/>
  <c r="J1856" i="11" s="1"/>
  <c r="J1857" i="11" s="1"/>
  <c r="J1858" i="11" s="1"/>
  <c r="J1859" i="11" s="1"/>
  <c r="J1860" i="11" s="1"/>
  <c r="J1861" i="11" s="1"/>
  <c r="J1862" i="11" s="1"/>
  <c r="J1863" i="11" s="1"/>
  <c r="J1864" i="11" s="1"/>
  <c r="J1865" i="11" s="1"/>
  <c r="J1866" i="11" s="1"/>
  <c r="J1867" i="11" s="1"/>
  <c r="J1868" i="11" s="1"/>
  <c r="J1869" i="11" s="1"/>
  <c r="J1870" i="11" s="1"/>
  <c r="J1871" i="11" s="1"/>
  <c r="J1872" i="11" s="1"/>
  <c r="J1873" i="11" s="1"/>
  <c r="J1874" i="11" s="1"/>
  <c r="J1875" i="11" s="1"/>
  <c r="J1876" i="11" s="1"/>
  <c r="J1877" i="11" s="1"/>
  <c r="J1878" i="11" s="1"/>
  <c r="J1879" i="11" s="1"/>
  <c r="J1880" i="11" s="1"/>
  <c r="J1881" i="11" s="1"/>
  <c r="J1882" i="11" s="1"/>
  <c r="J1883" i="11" s="1"/>
  <c r="J1884" i="11" s="1"/>
  <c r="J1885" i="11" s="1"/>
  <c r="J1886" i="11" s="1"/>
  <c r="J1887" i="11" s="1"/>
  <c r="J1888" i="11" s="1"/>
  <c r="J1889" i="11" s="1"/>
  <c r="J1890" i="11" s="1"/>
  <c r="J1891" i="11" s="1"/>
  <c r="J1892" i="11" s="1"/>
  <c r="J1893" i="11" s="1"/>
  <c r="J1894" i="11" s="1"/>
  <c r="J1895" i="11" s="1"/>
  <c r="J1896" i="11" s="1"/>
  <c r="J1897" i="11" s="1"/>
  <c r="J1898" i="11" s="1"/>
  <c r="J1899" i="11" s="1"/>
  <c r="J1900" i="11" s="1"/>
  <c r="J1901" i="11" s="1"/>
  <c r="J1902" i="11" s="1"/>
  <c r="J1903" i="11" s="1"/>
  <c r="J1904" i="11" s="1"/>
  <c r="J1905" i="11" s="1"/>
  <c r="J1906" i="11" s="1"/>
  <c r="J1907" i="11" s="1"/>
  <c r="J1908" i="11" s="1"/>
  <c r="J1909" i="11" s="1"/>
  <c r="J1910" i="11" s="1"/>
  <c r="J1911" i="11" s="1"/>
  <c r="J1912" i="11" s="1"/>
  <c r="J1913" i="11" s="1"/>
  <c r="J1914" i="11" s="1"/>
  <c r="J1915" i="11" s="1"/>
  <c r="J1916" i="11" s="1"/>
  <c r="J1917" i="11" s="1"/>
  <c r="J1918" i="11" s="1"/>
  <c r="J1919" i="11" s="1"/>
  <c r="J1920" i="11" s="1"/>
  <c r="J1921" i="11" s="1"/>
  <c r="J1922" i="11" s="1"/>
  <c r="J1923" i="11" s="1"/>
  <c r="J1924" i="11" s="1"/>
  <c r="J1925" i="11" s="1"/>
  <c r="J1926" i="11" s="1"/>
  <c r="J1927" i="11" s="1"/>
  <c r="J1928" i="11" s="1"/>
  <c r="J1929" i="11" s="1"/>
  <c r="J1930" i="11" s="1"/>
  <c r="J1931" i="11" s="1"/>
  <c r="J1932" i="11" s="1"/>
  <c r="J1933" i="11" s="1"/>
  <c r="J1934" i="11" s="1"/>
  <c r="J1935" i="11" s="1"/>
  <c r="J1936" i="11" s="1"/>
  <c r="J1937" i="11" s="1"/>
  <c r="J1938" i="11" s="1"/>
  <c r="J1939" i="11" s="1"/>
  <c r="J1940" i="11" s="1"/>
  <c r="J1941" i="11" s="1"/>
  <c r="J1942" i="11" s="1"/>
  <c r="J1943" i="11" s="1"/>
  <c r="J1944" i="11" s="1"/>
  <c r="J1945" i="11" s="1"/>
  <c r="J1946" i="11" s="1"/>
  <c r="J1947" i="11" s="1"/>
  <c r="J1948" i="11" s="1"/>
  <c r="J1949" i="11" s="1"/>
  <c r="J1950" i="11" s="1"/>
  <c r="J1951" i="11" s="1"/>
  <c r="J1952" i="11" s="1"/>
  <c r="J1953" i="11" s="1"/>
  <c r="J1954" i="11" s="1"/>
  <c r="J1955" i="11" s="1"/>
  <c r="J1956" i="11" s="1"/>
  <c r="J1957" i="11" s="1"/>
  <c r="J1958" i="11" s="1"/>
  <c r="J1959" i="11" s="1"/>
  <c r="J1960" i="11" s="1"/>
  <c r="J1961" i="11" s="1"/>
  <c r="J1962" i="11" s="1"/>
  <c r="J1963" i="11" s="1"/>
  <c r="J1964" i="11" s="1"/>
  <c r="J1965" i="11" s="1"/>
  <c r="J1966" i="11" s="1"/>
  <c r="J1967" i="11" s="1"/>
  <c r="J1968" i="11" s="1"/>
  <c r="J1969" i="11" s="1"/>
  <c r="J1970" i="11" s="1"/>
  <c r="J1971" i="11" s="1"/>
  <c r="J1972" i="11" s="1"/>
  <c r="J1973" i="11" s="1"/>
  <c r="J1974" i="11" s="1"/>
  <c r="J1975" i="11" s="1"/>
  <c r="J1976" i="11" s="1"/>
  <c r="J1977" i="11" s="1"/>
  <c r="J1978" i="11" s="1"/>
  <c r="J1979" i="11" s="1"/>
  <c r="J1980" i="11" s="1"/>
  <c r="J1981" i="11" s="1"/>
  <c r="J1982" i="11" s="1"/>
  <c r="J1983" i="11" s="1"/>
  <c r="J1984" i="11" s="1"/>
  <c r="J1985" i="11" s="1"/>
  <c r="J1986" i="11" s="1"/>
  <c r="J1987" i="11" s="1"/>
  <c r="J1988" i="11" s="1"/>
  <c r="J1989" i="11" s="1"/>
  <c r="J1990" i="11" s="1"/>
  <c r="J1991" i="11" s="1"/>
  <c r="J1992" i="11" s="1"/>
  <c r="J1993" i="11" s="1"/>
  <c r="J1994" i="11" s="1"/>
  <c r="J1995" i="11" s="1"/>
  <c r="J1996" i="11" s="1"/>
  <c r="J1997" i="11" s="1"/>
  <c r="J1998" i="11" s="1"/>
  <c r="J1999" i="11" s="1"/>
  <c r="J2000" i="11" s="1"/>
  <c r="J2001" i="11" s="1"/>
  <c r="J2002" i="11" s="1"/>
  <c r="J2003" i="11" s="1"/>
  <c r="J2004" i="11" s="1"/>
  <c r="J2005" i="11" s="1"/>
  <c r="J2006" i="11" s="1"/>
  <c r="J2007" i="11" s="1"/>
  <c r="J2008" i="11" s="1"/>
  <c r="J2009" i="11" s="1"/>
  <c r="J2010" i="11" s="1"/>
  <c r="J2011" i="11" s="1"/>
  <c r="J2012" i="11" s="1"/>
  <c r="J2013" i="11" s="1"/>
  <c r="J2014" i="11" s="1"/>
  <c r="J2015" i="11" s="1"/>
  <c r="J2016" i="11" s="1"/>
  <c r="J2017" i="11" s="1"/>
  <c r="J2018" i="11" s="1"/>
  <c r="J2019" i="11" s="1"/>
  <c r="J2020" i="11" s="1"/>
  <c r="J2021" i="11" s="1"/>
  <c r="J2022" i="11" s="1"/>
  <c r="J2023" i="11" s="1"/>
  <c r="J2024" i="11" s="1"/>
  <c r="J2025" i="11" s="1"/>
  <c r="J2026" i="11" s="1"/>
  <c r="J2027" i="11" s="1"/>
  <c r="J2028" i="11" s="1"/>
  <c r="J2029" i="11" s="1"/>
  <c r="J2030" i="11" s="1"/>
  <c r="J2031" i="11" s="1"/>
  <c r="J2032" i="11" s="1"/>
  <c r="J2033" i="11" s="1"/>
  <c r="J2034" i="11" s="1"/>
  <c r="J2035" i="11" s="1"/>
  <c r="J2036" i="11" s="1"/>
  <c r="J2037" i="11" s="1"/>
  <c r="J2038" i="11" s="1"/>
  <c r="J2039" i="11" s="1"/>
  <c r="J2040" i="11" s="1"/>
  <c r="J2041" i="11" s="1"/>
  <c r="J2042" i="11" s="1"/>
  <c r="J2043" i="11" s="1"/>
  <c r="J2044" i="11" s="1"/>
  <c r="J2045" i="11" s="1"/>
  <c r="J2046" i="11" s="1"/>
  <c r="J2047" i="11" s="1"/>
  <c r="J2048" i="11" s="1"/>
  <c r="J2049" i="11" s="1"/>
  <c r="J2050" i="11" s="1"/>
  <c r="J2051" i="11" s="1"/>
  <c r="J2052" i="11" s="1"/>
  <c r="J2053" i="11" s="1"/>
  <c r="J2054" i="11" s="1"/>
  <c r="J2055" i="11" s="1"/>
  <c r="J2056" i="11" s="1"/>
  <c r="J2057" i="11" s="1"/>
  <c r="J2058" i="11" s="1"/>
  <c r="J2059" i="11" s="1"/>
  <c r="J2060" i="11" s="1"/>
  <c r="J2061" i="11" s="1"/>
  <c r="J2062" i="11" s="1"/>
  <c r="J2063" i="11" s="1"/>
  <c r="J2064" i="11" s="1"/>
  <c r="J2065" i="11" s="1"/>
  <c r="J2066" i="11" s="1"/>
  <c r="J2067" i="11" s="1"/>
  <c r="J2068" i="11" s="1"/>
  <c r="J2069" i="11" s="1"/>
  <c r="J2070" i="11" s="1"/>
  <c r="J2071" i="11" s="1"/>
  <c r="J2072" i="11" s="1"/>
  <c r="J2073" i="11" s="1"/>
  <c r="J2074" i="11" s="1"/>
  <c r="J2075" i="11" s="1"/>
  <c r="J2076" i="11" s="1"/>
  <c r="J2077" i="11" s="1"/>
  <c r="J2078" i="11" s="1"/>
  <c r="J2079" i="11" s="1"/>
  <c r="J2080" i="11" s="1"/>
  <c r="J2081" i="11" s="1"/>
  <c r="J2082" i="11" s="1"/>
  <c r="J2083" i="11" s="1"/>
  <c r="J2084" i="11" s="1"/>
  <c r="J2085" i="11" s="1"/>
  <c r="J2086" i="11" s="1"/>
  <c r="J2087" i="11" s="1"/>
  <c r="J2088" i="11" s="1"/>
  <c r="J2089" i="11" s="1"/>
  <c r="J2090" i="11" s="1"/>
  <c r="J2091" i="11" s="1"/>
  <c r="J2092" i="11" s="1"/>
  <c r="J2093" i="11" s="1"/>
  <c r="J2094" i="11" s="1"/>
  <c r="J2095" i="11" s="1"/>
  <c r="J2096" i="11" s="1"/>
  <c r="J2097" i="11" s="1"/>
  <c r="J2098" i="11" s="1"/>
  <c r="J2099" i="11" s="1"/>
  <c r="J2100" i="11" s="1"/>
  <c r="J2101" i="11" s="1"/>
  <c r="J2102" i="11" s="1"/>
  <c r="J2103" i="11" s="1"/>
  <c r="J2104" i="11" s="1"/>
  <c r="J2105" i="11" s="1"/>
  <c r="J2106" i="11" s="1"/>
  <c r="J2107" i="11" s="1"/>
  <c r="J2108" i="11" s="1"/>
  <c r="J2109" i="11" s="1"/>
  <c r="J2110" i="11" s="1"/>
  <c r="J2111" i="11" s="1"/>
  <c r="J2112" i="11" s="1"/>
  <c r="J2113" i="11" s="1"/>
  <c r="J2114" i="11" s="1"/>
  <c r="J2115" i="11" s="1"/>
  <c r="J2116" i="11" s="1"/>
  <c r="J2117" i="11" s="1"/>
  <c r="J2118" i="11" s="1"/>
  <c r="J2119" i="11" s="1"/>
  <c r="J2120" i="11" s="1"/>
  <c r="J2121" i="11" s="1"/>
  <c r="J2122" i="11" s="1"/>
  <c r="J2123" i="11" s="1"/>
  <c r="J2124" i="11" s="1"/>
  <c r="J2125" i="11" s="1"/>
  <c r="J2126" i="11" s="1"/>
  <c r="J2127" i="11" s="1"/>
  <c r="J2128" i="11" s="1"/>
  <c r="J2129" i="11" s="1"/>
  <c r="J2130" i="11" s="1"/>
  <c r="J2131" i="11" s="1"/>
  <c r="J2132" i="11" s="1"/>
  <c r="J2133" i="11" s="1"/>
  <c r="J2134" i="11" s="1"/>
  <c r="J2135" i="11" s="1"/>
  <c r="J2136" i="11" s="1"/>
  <c r="J2137" i="11" s="1"/>
  <c r="J2138" i="11" s="1"/>
  <c r="J2139" i="11" s="1"/>
  <c r="J2140" i="11" s="1"/>
  <c r="J2141" i="11" s="1"/>
  <c r="J2142" i="11" s="1"/>
  <c r="J2143" i="11" s="1"/>
  <c r="J2144" i="11" s="1"/>
  <c r="J2145" i="11" s="1"/>
  <c r="J2146" i="11" s="1"/>
  <c r="J2147" i="11" s="1"/>
  <c r="J2148" i="11" s="1"/>
  <c r="J2149" i="11" s="1"/>
  <c r="J2150" i="11" s="1"/>
  <c r="J2151" i="11" s="1"/>
  <c r="J2152" i="11" s="1"/>
  <c r="J2153" i="11" s="1"/>
  <c r="J2154" i="11" s="1"/>
  <c r="J2155" i="11" s="1"/>
  <c r="J2156" i="11" s="1"/>
  <c r="J2157" i="11" s="1"/>
  <c r="J2158" i="11" s="1"/>
  <c r="J2159" i="11" s="1"/>
  <c r="J2160" i="11" s="1"/>
  <c r="J2161" i="11" s="1"/>
  <c r="J2162" i="11" s="1"/>
  <c r="J2163" i="11" s="1"/>
  <c r="J2164" i="11" s="1"/>
  <c r="J2165" i="11" s="1"/>
  <c r="J2166" i="11" s="1"/>
  <c r="J2167" i="11" s="1"/>
  <c r="J2168" i="11" s="1"/>
  <c r="J2169" i="11" s="1"/>
  <c r="J2170" i="11" s="1"/>
  <c r="J2171" i="11" s="1"/>
  <c r="J2172" i="11" s="1"/>
  <c r="J2173" i="11" s="1"/>
  <c r="J2174" i="11" s="1"/>
  <c r="J2175" i="11" s="1"/>
  <c r="J2176" i="11" s="1"/>
  <c r="J2177" i="11" s="1"/>
  <c r="J2178" i="11" s="1"/>
  <c r="J2179" i="11" s="1"/>
  <c r="J2180" i="11" s="1"/>
  <c r="J2181" i="11" s="1"/>
  <c r="J2182" i="11" s="1"/>
  <c r="J2183" i="11" s="1"/>
  <c r="J2184" i="11" s="1"/>
  <c r="J2185" i="11" s="1"/>
  <c r="J2186" i="11" s="1"/>
  <c r="J2187" i="11" s="1"/>
  <c r="J2188" i="11" s="1"/>
  <c r="J2189" i="11" s="1"/>
  <c r="J2190" i="11" s="1"/>
  <c r="J2191" i="11" s="1"/>
  <c r="J2192" i="11" s="1"/>
  <c r="J2193" i="11" s="1"/>
  <c r="J2194" i="11" s="1"/>
  <c r="J2195" i="11" s="1"/>
  <c r="J2196" i="11" s="1"/>
  <c r="J2197" i="11" s="1"/>
  <c r="J2198" i="11" s="1"/>
  <c r="J2199" i="11" s="1"/>
  <c r="J2200" i="11" s="1"/>
  <c r="J2201" i="11" s="1"/>
  <c r="J2202" i="11" s="1"/>
  <c r="J2203" i="11" s="1"/>
  <c r="J2204" i="11" s="1"/>
  <c r="J2205" i="11" s="1"/>
  <c r="J2206" i="11" s="1"/>
  <c r="J2207" i="11" s="1"/>
  <c r="J2208" i="11" s="1"/>
  <c r="J2209" i="11" s="1"/>
  <c r="J2210" i="11" s="1"/>
  <c r="J2211" i="11" s="1"/>
  <c r="J2212" i="11" s="1"/>
  <c r="J2213" i="11" s="1"/>
  <c r="J2214" i="11" s="1"/>
  <c r="J2215" i="11" s="1"/>
  <c r="J2216" i="11" s="1"/>
  <c r="J2217" i="11" s="1"/>
  <c r="J2218" i="11" s="1"/>
  <c r="J2219" i="11" s="1"/>
  <c r="J2220" i="11" s="1"/>
  <c r="J2221" i="11" s="1"/>
  <c r="J2222" i="11" s="1"/>
  <c r="J2223" i="11" s="1"/>
  <c r="J2224" i="11" s="1"/>
  <c r="J2225" i="11" s="1"/>
  <c r="J2226" i="11" s="1"/>
  <c r="J2227" i="11" s="1"/>
  <c r="J2228" i="11" s="1"/>
  <c r="J2229" i="11" s="1"/>
  <c r="J2230" i="11" s="1"/>
  <c r="J2231" i="11" s="1"/>
  <c r="J2232" i="11" s="1"/>
  <c r="J2233" i="11" s="1"/>
  <c r="J2234" i="11" s="1"/>
  <c r="J2235" i="11" s="1"/>
  <c r="J2236" i="11" s="1"/>
  <c r="J2237" i="11" s="1"/>
  <c r="J2238" i="11" s="1"/>
  <c r="J2239" i="11" s="1"/>
  <c r="J2240" i="11" s="1"/>
  <c r="J2241" i="11" s="1"/>
  <c r="J2242" i="11" s="1"/>
  <c r="J2243" i="11" s="1"/>
  <c r="J2244" i="11" s="1"/>
  <c r="J2245" i="11" s="1"/>
  <c r="J2246" i="11" s="1"/>
  <c r="J2247" i="11" s="1"/>
  <c r="J2248" i="11" s="1"/>
  <c r="J2249" i="11" s="1"/>
  <c r="J2250" i="11" s="1"/>
  <c r="J2251" i="11" s="1"/>
  <c r="J2252" i="11" s="1"/>
  <c r="J2253" i="11" s="1"/>
  <c r="J2254" i="11" s="1"/>
  <c r="J2255" i="11" s="1"/>
  <c r="J2256" i="11" s="1"/>
  <c r="J2257" i="11" s="1"/>
  <c r="J2258" i="11" s="1"/>
  <c r="J2259" i="11" s="1"/>
  <c r="J2260" i="11" s="1"/>
  <c r="J2261" i="11" s="1"/>
  <c r="J2262" i="11" s="1"/>
  <c r="J2263" i="11" s="1"/>
  <c r="J2264" i="11" s="1"/>
  <c r="J2265" i="11" s="1"/>
  <c r="J2266" i="11" s="1"/>
  <c r="J2267" i="11" s="1"/>
  <c r="J2268" i="11" s="1"/>
  <c r="J2269" i="11" s="1"/>
  <c r="J2270" i="11" s="1"/>
  <c r="J2271" i="11" s="1"/>
  <c r="J2272" i="11" s="1"/>
  <c r="J2273" i="11" s="1"/>
  <c r="J2274" i="11" s="1"/>
  <c r="J2275" i="11" s="1"/>
  <c r="J2276" i="11" s="1"/>
  <c r="J2277" i="11" s="1"/>
  <c r="J2278" i="11" s="1"/>
  <c r="J2279" i="11" s="1"/>
  <c r="J2280" i="11" s="1"/>
  <c r="J2281" i="11" s="1"/>
  <c r="J2282" i="11" s="1"/>
  <c r="J2283" i="11" s="1"/>
  <c r="J2284" i="11" s="1"/>
  <c r="J2285" i="11" s="1"/>
  <c r="J2286" i="11" s="1"/>
  <c r="J2287" i="11" s="1"/>
  <c r="J2288" i="11" s="1"/>
  <c r="J2289" i="11" s="1"/>
  <c r="J2290" i="11" s="1"/>
  <c r="J2291" i="11" s="1"/>
  <c r="J2292" i="11" s="1"/>
  <c r="J2293" i="11" s="1"/>
  <c r="J2294" i="11" s="1"/>
  <c r="J2295" i="11" s="1"/>
  <c r="J2296" i="11" s="1"/>
  <c r="J2297" i="11" s="1"/>
  <c r="J2298" i="11" s="1"/>
  <c r="J2299" i="11" s="1"/>
  <c r="J2300" i="11" s="1"/>
  <c r="J2301" i="11" s="1"/>
  <c r="J2302" i="11" s="1"/>
  <c r="J2303" i="11" s="1"/>
  <c r="J2304" i="11" s="1"/>
  <c r="J2305" i="11" s="1"/>
  <c r="J2306" i="11" s="1"/>
  <c r="J2307" i="11" s="1"/>
  <c r="J2308" i="11" s="1"/>
  <c r="J2309" i="11" s="1"/>
  <c r="J2310" i="11" s="1"/>
  <c r="J2311" i="11" s="1"/>
  <c r="J2312" i="11" s="1"/>
  <c r="J2313" i="11" s="1"/>
  <c r="J2314" i="11" s="1"/>
  <c r="J2315" i="11" s="1"/>
  <c r="J2316" i="11" s="1"/>
  <c r="J2317" i="11" s="1"/>
  <c r="J2318" i="11" s="1"/>
  <c r="J2319" i="11" s="1"/>
  <c r="J2320" i="11" s="1"/>
  <c r="J2321" i="11" s="1"/>
  <c r="J2322" i="11" s="1"/>
  <c r="J2323" i="11" s="1"/>
  <c r="J2324" i="11" s="1"/>
  <c r="J2325" i="11" s="1"/>
  <c r="J2326" i="11" s="1"/>
  <c r="J2327" i="11" s="1"/>
  <c r="J2328" i="11" s="1"/>
  <c r="J2329" i="11" s="1"/>
  <c r="J2330" i="11" s="1"/>
  <c r="J2331" i="11" s="1"/>
  <c r="J2332" i="11" s="1"/>
  <c r="J2333" i="11" s="1"/>
  <c r="J2334" i="11" s="1"/>
  <c r="J2335" i="11" s="1"/>
  <c r="J2336" i="11" s="1"/>
  <c r="J2337" i="11" s="1"/>
  <c r="J2338" i="11" s="1"/>
  <c r="J2339" i="11" s="1"/>
  <c r="J2340" i="11" s="1"/>
  <c r="J2341" i="11" s="1"/>
  <c r="J2342" i="11" s="1"/>
  <c r="J2343" i="11" s="1"/>
  <c r="J2344" i="11" s="1"/>
  <c r="J2345" i="11" s="1"/>
  <c r="J2346" i="11" s="1"/>
  <c r="J2347" i="11" s="1"/>
  <c r="J2348" i="11" s="1"/>
  <c r="J2349" i="11" s="1"/>
  <c r="J2350" i="11" s="1"/>
  <c r="J2351" i="11" s="1"/>
  <c r="J2352" i="11" s="1"/>
  <c r="J2353" i="11" s="1"/>
  <c r="J2354" i="11" s="1"/>
  <c r="J2355" i="11" s="1"/>
  <c r="J2356" i="11" s="1"/>
  <c r="J2357" i="11" s="1"/>
  <c r="J2358" i="11" s="1"/>
  <c r="J2359" i="11" s="1"/>
  <c r="J2360" i="11" s="1"/>
  <c r="J2361" i="11" s="1"/>
  <c r="J2362" i="11" s="1"/>
  <c r="J2363" i="11" s="1"/>
  <c r="J2364" i="11" s="1"/>
  <c r="J2365" i="11" s="1"/>
  <c r="J2366" i="11" s="1"/>
  <c r="J2367" i="11" s="1"/>
  <c r="J2368" i="11" s="1"/>
  <c r="J2369" i="11" s="1"/>
  <c r="J2370" i="11" s="1"/>
  <c r="J2371" i="11" s="1"/>
  <c r="J2372" i="11" s="1"/>
  <c r="J2373" i="11" s="1"/>
  <c r="J2374" i="11" s="1"/>
  <c r="J2375" i="11" s="1"/>
  <c r="J2376" i="11" s="1"/>
  <c r="J2377" i="11" s="1"/>
  <c r="J2378" i="11" s="1"/>
  <c r="J2379" i="11" s="1"/>
  <c r="J2380" i="11" s="1"/>
  <c r="J2381" i="11" s="1"/>
  <c r="J2382" i="11" s="1"/>
  <c r="J2383" i="11" s="1"/>
  <c r="J2384" i="11" s="1"/>
  <c r="J2385" i="11" s="1"/>
  <c r="J2386" i="11" s="1"/>
  <c r="J2387" i="11" s="1"/>
  <c r="J2388" i="11" s="1"/>
  <c r="J2389" i="11" s="1"/>
  <c r="J2390" i="11" s="1"/>
  <c r="J2391" i="11" s="1"/>
  <c r="J2392" i="11" s="1"/>
  <c r="J2393" i="11" s="1"/>
  <c r="J2394" i="11" s="1"/>
  <c r="J2395" i="11" s="1"/>
  <c r="J2396" i="11" s="1"/>
  <c r="J2397" i="11" s="1"/>
  <c r="J2398" i="11" s="1"/>
  <c r="J2399" i="11" s="1"/>
  <c r="J2400" i="11" s="1"/>
  <c r="J2401" i="11" s="1"/>
  <c r="J2402" i="11" s="1"/>
  <c r="J2403" i="11" s="1"/>
  <c r="J2404" i="11" s="1"/>
  <c r="J2405" i="11" s="1"/>
  <c r="J2406" i="11" s="1"/>
  <c r="J2407" i="11" s="1"/>
  <c r="J2408" i="11" s="1"/>
  <c r="J2409" i="11" s="1"/>
  <c r="J2410" i="11" s="1"/>
  <c r="J2411" i="11" s="1"/>
  <c r="J2412" i="11" s="1"/>
  <c r="J2413" i="11" s="1"/>
  <c r="J2414" i="11" s="1"/>
  <c r="J2415" i="11" s="1"/>
  <c r="J2416" i="11" s="1"/>
  <c r="J2417" i="11" s="1"/>
  <c r="J2418" i="11" s="1"/>
  <c r="J2419" i="11" s="1"/>
  <c r="J2420" i="11" s="1"/>
  <c r="J2421" i="11" s="1"/>
  <c r="J2422" i="11" s="1"/>
  <c r="J2423" i="11" s="1"/>
  <c r="J2424" i="11" s="1"/>
  <c r="J2425" i="11" s="1"/>
  <c r="J2426" i="11" s="1"/>
  <c r="J2427" i="11" s="1"/>
  <c r="J2428" i="11" s="1"/>
  <c r="J2429" i="11" s="1"/>
  <c r="J2430" i="11" s="1"/>
  <c r="J2431" i="11" s="1"/>
  <c r="J2432" i="11" s="1"/>
  <c r="J2433" i="11" s="1"/>
  <c r="J2434" i="11" s="1"/>
  <c r="J2435" i="11" s="1"/>
  <c r="J2436" i="11" s="1"/>
  <c r="J2437" i="11" s="1"/>
  <c r="J2438" i="11" s="1"/>
  <c r="J2439" i="11" s="1"/>
  <c r="J2440" i="11" s="1"/>
  <c r="J2441" i="11" s="1"/>
  <c r="J2442" i="11" s="1"/>
  <c r="J2443" i="11" s="1"/>
  <c r="J2444" i="11" s="1"/>
  <c r="J2445" i="11" s="1"/>
  <c r="J2446" i="11" s="1"/>
  <c r="J2447" i="11" s="1"/>
  <c r="J2448" i="11" s="1"/>
  <c r="J2449" i="11" s="1"/>
  <c r="J2450" i="11" s="1"/>
  <c r="J2451" i="11" s="1"/>
  <c r="J2452" i="11" s="1"/>
  <c r="J2453" i="11" s="1"/>
  <c r="J2454" i="11" s="1"/>
  <c r="J2455" i="11" s="1"/>
  <c r="J2456" i="11" s="1"/>
  <c r="J2457" i="11" s="1"/>
  <c r="J2458" i="11" s="1"/>
  <c r="J2459" i="11" s="1"/>
  <c r="J2460" i="11" s="1"/>
  <c r="J2461" i="11" s="1"/>
  <c r="J2462" i="11" s="1"/>
  <c r="J2463" i="11" s="1"/>
  <c r="J2464" i="11" s="1"/>
  <c r="J2465" i="11" s="1"/>
  <c r="J2466" i="11" s="1"/>
  <c r="J2467" i="11" s="1"/>
  <c r="J2468" i="11" s="1"/>
  <c r="J2469" i="11" s="1"/>
  <c r="J2470" i="11" s="1"/>
  <c r="J2471" i="11" s="1"/>
  <c r="J2472" i="11" s="1"/>
  <c r="J2473" i="11" s="1"/>
  <c r="J2474" i="11" s="1"/>
  <c r="J2475" i="11" s="1"/>
  <c r="J2476" i="11" s="1"/>
  <c r="J2477" i="11" s="1"/>
  <c r="J2478" i="11" s="1"/>
  <c r="J2479" i="11" s="1"/>
  <c r="J2480" i="11" s="1"/>
  <c r="J2481" i="11" s="1"/>
  <c r="J2482" i="11" s="1"/>
  <c r="J2483" i="11" s="1"/>
  <c r="J2484" i="11" s="1"/>
  <c r="J2485" i="11" s="1"/>
  <c r="J2486" i="11" s="1"/>
  <c r="J2487" i="11" s="1"/>
  <c r="J2488" i="11" s="1"/>
  <c r="J2489" i="11" s="1"/>
  <c r="J2490" i="11" s="1"/>
  <c r="J2491" i="11" s="1"/>
  <c r="J2492" i="11" s="1"/>
  <c r="J2493" i="11" s="1"/>
  <c r="J2494" i="11" s="1"/>
  <c r="J2495" i="11" s="1"/>
  <c r="J2496" i="11" s="1"/>
  <c r="J2497" i="11" s="1"/>
  <c r="J2498" i="11" s="1"/>
  <c r="J2499" i="11" s="1"/>
  <c r="J2500" i="11" s="1"/>
  <c r="J2501" i="11" s="1"/>
  <c r="J2502" i="11" s="1"/>
  <c r="J2503" i="11" s="1"/>
  <c r="J2504" i="11" s="1"/>
  <c r="J2505" i="11" s="1"/>
  <c r="J2506" i="11" s="1"/>
  <c r="J2507" i="11" s="1"/>
  <c r="J2508" i="11" s="1"/>
  <c r="J2509" i="11" s="1"/>
  <c r="J2510" i="11" s="1"/>
  <c r="J2511" i="11" s="1"/>
  <c r="J2512" i="11" s="1"/>
  <c r="J2513" i="11" s="1"/>
  <c r="J2514" i="11" s="1"/>
  <c r="J2515" i="11" s="1"/>
  <c r="J2516" i="11" s="1"/>
  <c r="J2517" i="11" s="1"/>
  <c r="J2518" i="11" s="1"/>
  <c r="J2519" i="11" s="1"/>
  <c r="J2520" i="11" s="1"/>
  <c r="J2521" i="11" s="1"/>
  <c r="J2522" i="11" s="1"/>
  <c r="J2523" i="11" s="1"/>
  <c r="J2524" i="11" s="1"/>
  <c r="J2525" i="11" s="1"/>
  <c r="J2526" i="11" s="1"/>
  <c r="J2527" i="11" s="1"/>
  <c r="J2528" i="11" s="1"/>
  <c r="J2529" i="11" s="1"/>
  <c r="J2530" i="11" s="1"/>
  <c r="J2531" i="11" s="1"/>
  <c r="J2532" i="11" s="1"/>
  <c r="J2533" i="11" s="1"/>
  <c r="J2534" i="11" s="1"/>
  <c r="J2535" i="11" s="1"/>
  <c r="J2536" i="11" s="1"/>
  <c r="J2537" i="11" s="1"/>
  <c r="J2538" i="11" s="1"/>
  <c r="J2539" i="11" s="1"/>
  <c r="J2540" i="11" s="1"/>
  <c r="J2541" i="11" s="1"/>
  <c r="J2542" i="11" s="1"/>
  <c r="J2543" i="11" s="1"/>
  <c r="J2544" i="11" s="1"/>
  <c r="J2545" i="11" s="1"/>
  <c r="J2546" i="11" s="1"/>
  <c r="J2547" i="11" s="1"/>
  <c r="J2548" i="11" s="1"/>
  <c r="J2549" i="11" s="1"/>
  <c r="J2550" i="11" s="1"/>
  <c r="J2551" i="11" s="1"/>
  <c r="J2552" i="11" s="1"/>
  <c r="J2553" i="11" s="1"/>
  <c r="J2554" i="11" s="1"/>
  <c r="J2555" i="11" s="1"/>
  <c r="J2556" i="11" s="1"/>
  <c r="J2557" i="11" s="1"/>
  <c r="J2558" i="11" s="1"/>
  <c r="J2559" i="11" s="1"/>
  <c r="J2560" i="11" s="1"/>
  <c r="J2561" i="11" s="1"/>
  <c r="J2562" i="11" s="1"/>
  <c r="J2563" i="11" s="1"/>
  <c r="J2564" i="11" s="1"/>
  <c r="J2565" i="11" s="1"/>
  <c r="J2566" i="11" s="1"/>
  <c r="J2567" i="11" s="1"/>
  <c r="J2568" i="11" s="1"/>
  <c r="J2569" i="11" s="1"/>
  <c r="J2570" i="11" s="1"/>
  <c r="J2571" i="11" s="1"/>
  <c r="J2572" i="11" s="1"/>
  <c r="J2573" i="11" s="1"/>
  <c r="J2574" i="11" s="1"/>
  <c r="J2575" i="11" s="1"/>
  <c r="J2576" i="11" s="1"/>
  <c r="J2577" i="11" s="1"/>
  <c r="J2578" i="11" s="1"/>
  <c r="J2579" i="11" s="1"/>
  <c r="J2580" i="11" s="1"/>
  <c r="J2581" i="11" s="1"/>
  <c r="J2582" i="11" s="1"/>
  <c r="J2583" i="11" s="1"/>
  <c r="J2584" i="11" s="1"/>
  <c r="J2585" i="11" s="1"/>
  <c r="J2586" i="11" s="1"/>
  <c r="J2587" i="11" s="1"/>
  <c r="J2588" i="11" s="1"/>
  <c r="J2589" i="11" s="1"/>
  <c r="J2590" i="11" s="1"/>
  <c r="J2591" i="11" s="1"/>
  <c r="J2592" i="11" s="1"/>
  <c r="J2593" i="11" s="1"/>
  <c r="J2594" i="11" s="1"/>
  <c r="J2595" i="11" s="1"/>
  <c r="J2596" i="11" s="1"/>
  <c r="J2597" i="11" s="1"/>
  <c r="J2598" i="11" s="1"/>
  <c r="J2599" i="11" s="1"/>
  <c r="J2600" i="11" s="1"/>
  <c r="J2601" i="11" s="1"/>
  <c r="J2602" i="11" s="1"/>
  <c r="J2603" i="11" s="1"/>
  <c r="J2604" i="11" s="1"/>
  <c r="J2605" i="11" s="1"/>
  <c r="J2606" i="11" s="1"/>
  <c r="J2607" i="11" s="1"/>
  <c r="J2608" i="11" s="1"/>
  <c r="J2609" i="11" s="1"/>
  <c r="J2610" i="11" s="1"/>
  <c r="J2611" i="11" s="1"/>
  <c r="J2612" i="11" s="1"/>
  <c r="J2613" i="11" s="1"/>
  <c r="J2614" i="11" s="1"/>
  <c r="J2615" i="11" s="1"/>
  <c r="J2616" i="11" s="1"/>
  <c r="J2617" i="11" s="1"/>
  <c r="J2618" i="11" s="1"/>
  <c r="J2619" i="11" s="1"/>
  <c r="J2620" i="11" s="1"/>
  <c r="J2621" i="11" s="1"/>
  <c r="J2622" i="11" s="1"/>
  <c r="J2623" i="11" s="1"/>
  <c r="J2624" i="11" s="1"/>
  <c r="J2625" i="11" s="1"/>
  <c r="J2626" i="11" s="1"/>
  <c r="J2627" i="11" s="1"/>
  <c r="J2628" i="11" s="1"/>
  <c r="J2629" i="11" s="1"/>
  <c r="J2630" i="11" s="1"/>
  <c r="J2631" i="11" s="1"/>
  <c r="J2632" i="11" s="1"/>
  <c r="J2633" i="11" s="1"/>
  <c r="J2634" i="11" s="1"/>
  <c r="J2635" i="11" s="1"/>
  <c r="J2636" i="11" s="1"/>
  <c r="J2637" i="11" s="1"/>
  <c r="J2638" i="11" s="1"/>
  <c r="J2639" i="11" s="1"/>
  <c r="J2640" i="11" s="1"/>
  <c r="J2641" i="11" s="1"/>
  <c r="J2642" i="11" s="1"/>
  <c r="J2643" i="11" s="1"/>
  <c r="J2644" i="11" s="1"/>
  <c r="J2645" i="11" s="1"/>
  <c r="J2646" i="11" s="1"/>
  <c r="J2647" i="11" s="1"/>
  <c r="J2648" i="11" s="1"/>
  <c r="J2649" i="11" s="1"/>
  <c r="J2650" i="11" s="1"/>
  <c r="J2651" i="11" s="1"/>
  <c r="J2652" i="11" s="1"/>
  <c r="J2653" i="11" s="1"/>
  <c r="J2654" i="11" s="1"/>
  <c r="J2655" i="11" s="1"/>
  <c r="J2656" i="11" s="1"/>
  <c r="J2657" i="11" s="1"/>
  <c r="J2658" i="11" s="1"/>
  <c r="J2659" i="11" s="1"/>
  <c r="J2660" i="11" s="1"/>
  <c r="J2661" i="11" s="1"/>
  <c r="J2662" i="11" s="1"/>
  <c r="J2663" i="11" s="1"/>
  <c r="J2664" i="11" s="1"/>
  <c r="J2665" i="11" s="1"/>
  <c r="J2666" i="11" s="1"/>
  <c r="J2667" i="11" s="1"/>
  <c r="J2668" i="11" s="1"/>
  <c r="J2669" i="11" s="1"/>
  <c r="J2670" i="11" s="1"/>
  <c r="J2671" i="11" s="1"/>
  <c r="J2672" i="11" s="1"/>
  <c r="J2673" i="11" s="1"/>
  <c r="J2674" i="11" s="1"/>
  <c r="J2675" i="11" s="1"/>
  <c r="J2676" i="11" s="1"/>
  <c r="J2677" i="11" s="1"/>
  <c r="J2678" i="11" s="1"/>
  <c r="J2679" i="11" s="1"/>
  <c r="J2680" i="11" s="1"/>
  <c r="J2681" i="11" s="1"/>
  <c r="J2682" i="11" s="1"/>
  <c r="J2683" i="11" s="1"/>
  <c r="J2684" i="11" s="1"/>
  <c r="J2685" i="11" s="1"/>
  <c r="J2686" i="11" s="1"/>
  <c r="J2687" i="11" s="1"/>
  <c r="J2689" i="11" s="1"/>
  <c r="J2688" i="11" s="1"/>
  <c r="J2690" i="11" s="1"/>
  <c r="J2691" i="11" s="1"/>
  <c r="J2692" i="11" s="1"/>
  <c r="J2693" i="11" s="1"/>
  <c r="J2694" i="11" s="1"/>
  <c r="J2695" i="11" s="1"/>
  <c r="J2696" i="11" s="1"/>
  <c r="J2697" i="11" s="1"/>
  <c r="J2698" i="11" s="1"/>
  <c r="J2699" i="11" s="1"/>
  <c r="J2700" i="11" s="1"/>
  <c r="J2701" i="11" s="1"/>
  <c r="J2702" i="11" s="1"/>
  <c r="J2703" i="11" s="1"/>
  <c r="J2704" i="11" s="1"/>
  <c r="J2705" i="11" s="1"/>
  <c r="J2706" i="11" s="1"/>
  <c r="J2707" i="11" s="1"/>
  <c r="J2708" i="11" s="1"/>
  <c r="J2709" i="11" s="1"/>
  <c r="J2710" i="11" s="1"/>
  <c r="J2711" i="11" s="1"/>
  <c r="J2712" i="11" s="1"/>
  <c r="J2713" i="11" s="1"/>
  <c r="J2714" i="11" s="1"/>
  <c r="J2715" i="11" s="1"/>
  <c r="J2716" i="11" s="1"/>
  <c r="J2717" i="11" s="1"/>
  <c r="J2718" i="11" s="1"/>
  <c r="J2719" i="11" s="1"/>
  <c r="J2720" i="11" s="1"/>
  <c r="J2721" i="11" s="1"/>
  <c r="J2722" i="11" s="1"/>
  <c r="J2723" i="11" s="1"/>
  <c r="J2724" i="11" s="1"/>
  <c r="J2725" i="11" s="1"/>
  <c r="J2726" i="11" s="1"/>
  <c r="J2727" i="11" s="1"/>
  <c r="J2728" i="11" s="1"/>
  <c r="J2729" i="11" s="1"/>
  <c r="J2730" i="11" s="1"/>
  <c r="J2731" i="11" s="1"/>
  <c r="J2732" i="11" s="1"/>
  <c r="J2733" i="11" s="1"/>
  <c r="J2734" i="11" s="1"/>
  <c r="J2735" i="11" s="1"/>
  <c r="J2736" i="11" s="1"/>
  <c r="J2737" i="11" s="1"/>
  <c r="J2738" i="11" s="1"/>
  <c r="J2739" i="11" s="1"/>
  <c r="J2740" i="11" s="1"/>
  <c r="J2741" i="11" s="1"/>
  <c r="J2742" i="11" s="1"/>
  <c r="J2743" i="11" s="1"/>
  <c r="J2744" i="11" s="1"/>
  <c r="J2745" i="11" s="1"/>
  <c r="J2746" i="11" s="1"/>
  <c r="J2747" i="11" s="1"/>
  <c r="J2748" i="11" s="1"/>
  <c r="J2749" i="11" s="1"/>
  <c r="J2750" i="11" s="1"/>
  <c r="J2751" i="11" s="1"/>
  <c r="J2752" i="11" s="1"/>
  <c r="J2753" i="11" s="1"/>
  <c r="J2754" i="11" s="1"/>
  <c r="J2755" i="11" s="1"/>
  <c r="J2756" i="11" s="1"/>
  <c r="J2757" i="11" s="1"/>
  <c r="J2758" i="11" s="1"/>
  <c r="J2759" i="11" s="1"/>
  <c r="J2760" i="11" s="1"/>
  <c r="J2761" i="11" s="1"/>
  <c r="J2762" i="11" s="1"/>
  <c r="J2763" i="11" s="1"/>
  <c r="J2764" i="11" s="1"/>
  <c r="J2765" i="11" s="1"/>
  <c r="J2766" i="11" s="1"/>
  <c r="J2767" i="11" s="1"/>
  <c r="J2768" i="11" s="1"/>
  <c r="J2769" i="11" s="1"/>
  <c r="J2770" i="11" s="1"/>
  <c r="J2771" i="11" s="1"/>
  <c r="J2772" i="11" s="1"/>
  <c r="J2773" i="11" s="1"/>
  <c r="J2774" i="11" s="1"/>
  <c r="J2775" i="11" s="1"/>
  <c r="J2776" i="11" s="1"/>
  <c r="J2777" i="11" s="1"/>
  <c r="J2778" i="11" s="1"/>
  <c r="J2779" i="11" s="1"/>
  <c r="J2780" i="11" s="1"/>
  <c r="J2781" i="11" s="1"/>
  <c r="J2782" i="11" s="1"/>
  <c r="J2783" i="11" s="1"/>
  <c r="J2784" i="11" s="1"/>
  <c r="J2785" i="11" s="1"/>
  <c r="J2786" i="11" s="1"/>
  <c r="J2787" i="11" s="1"/>
  <c r="J2788" i="11" s="1"/>
  <c r="J2789" i="11" s="1"/>
  <c r="J2790" i="11" s="1"/>
  <c r="J2791" i="11" s="1"/>
  <c r="J2792" i="11" s="1"/>
  <c r="J2793" i="11" s="1"/>
  <c r="J2794" i="11" s="1"/>
  <c r="J2795" i="11" s="1"/>
  <c r="J2796" i="11" s="1"/>
  <c r="J2797" i="11" s="1"/>
  <c r="J2798" i="11" s="1"/>
  <c r="J2799" i="11" s="1"/>
  <c r="J2800" i="11" s="1"/>
  <c r="J2801" i="11" s="1"/>
  <c r="J2802" i="11" s="1"/>
  <c r="J2803" i="11" s="1"/>
  <c r="J2804" i="11" s="1"/>
  <c r="J2805" i="11" s="1"/>
  <c r="J2806" i="11" s="1"/>
  <c r="J2807" i="11" s="1"/>
  <c r="J2808" i="11" s="1"/>
  <c r="J2809" i="11" s="1"/>
  <c r="J2810" i="11" s="1"/>
  <c r="J2811" i="11" s="1"/>
  <c r="J2812" i="11" s="1"/>
  <c r="J2813" i="11" s="1"/>
  <c r="J2814" i="11" s="1"/>
  <c r="J2815" i="11" s="1"/>
  <c r="J2816" i="11" s="1"/>
  <c r="J2817" i="11" s="1"/>
  <c r="J2818" i="11" s="1"/>
  <c r="J2819" i="11" s="1"/>
  <c r="J2820" i="11" s="1"/>
  <c r="J2821" i="11" s="1"/>
  <c r="J2822" i="11" s="1"/>
  <c r="J2823" i="11" s="1"/>
  <c r="J2824" i="11" s="1"/>
  <c r="J2825" i="11" s="1"/>
  <c r="J2826" i="11" s="1"/>
  <c r="J2827" i="11" s="1"/>
  <c r="J2828" i="11" s="1"/>
  <c r="J2829" i="11" s="1"/>
  <c r="J2830" i="11" s="1"/>
  <c r="J2831" i="11" s="1"/>
  <c r="J2832" i="11" s="1"/>
  <c r="J2833" i="11" s="1"/>
  <c r="J2834" i="11" s="1"/>
  <c r="J2835" i="11" s="1"/>
  <c r="J2836" i="11" s="1"/>
  <c r="J2837" i="11" s="1"/>
  <c r="J2838" i="11" s="1"/>
  <c r="J2839" i="11" s="1"/>
  <c r="J2840" i="11" s="1"/>
  <c r="J2841" i="11" s="1"/>
  <c r="J2842" i="11" s="1"/>
  <c r="J2843" i="11" s="1"/>
  <c r="J2844" i="11" s="1"/>
  <c r="J2845" i="11" s="1"/>
  <c r="J2846" i="11" s="1"/>
  <c r="J2847" i="11" s="1"/>
  <c r="J2848" i="11" s="1"/>
  <c r="J2849" i="11" s="1"/>
  <c r="J2850" i="11" s="1"/>
  <c r="J2851" i="11" s="1"/>
  <c r="J2852" i="11" s="1"/>
  <c r="J2853" i="11" s="1"/>
  <c r="J2854" i="11" s="1"/>
  <c r="J2855" i="11" s="1"/>
  <c r="J2856" i="11" s="1"/>
  <c r="J2857" i="11" s="1"/>
  <c r="J2858" i="11" s="1"/>
  <c r="J2859" i="11" s="1"/>
  <c r="J2860" i="11" s="1"/>
  <c r="J2861" i="11" s="1"/>
  <c r="J2862" i="11" s="1"/>
  <c r="J2863" i="11" s="1"/>
  <c r="J2864" i="11" s="1"/>
  <c r="J2865" i="11" s="1"/>
  <c r="J2866" i="11" s="1"/>
  <c r="J2867" i="11" s="1"/>
  <c r="J2868" i="11" s="1"/>
  <c r="J2869" i="11" s="1"/>
  <c r="J2870" i="11" s="1"/>
  <c r="J2871" i="11" s="1"/>
  <c r="J2872" i="11" s="1"/>
  <c r="J2873" i="11" s="1"/>
  <c r="J2874" i="11" s="1"/>
  <c r="J2875" i="11" s="1"/>
  <c r="J2876" i="11" s="1"/>
  <c r="J2877" i="11" s="1"/>
  <c r="J2878" i="11" s="1"/>
  <c r="J2879" i="11" s="1"/>
  <c r="J2880" i="11" s="1"/>
  <c r="J2881" i="11" s="1"/>
  <c r="J2882" i="11" s="1"/>
  <c r="J2883" i="11" s="1"/>
  <c r="J2884" i="11" s="1"/>
  <c r="J2885" i="11" s="1"/>
  <c r="J2886" i="11" s="1"/>
  <c r="J2887" i="11" s="1"/>
  <c r="J2888" i="11" s="1"/>
  <c r="J2889" i="11" s="1"/>
  <c r="J2890" i="11" s="1"/>
  <c r="J2891" i="11" s="1"/>
  <c r="J2892" i="11" s="1"/>
  <c r="J2893" i="11" s="1"/>
  <c r="J2894" i="11" s="1"/>
  <c r="J2895" i="11" s="1"/>
  <c r="J2896" i="11" s="1"/>
  <c r="J2897" i="11" s="1"/>
  <c r="J2898" i="11" s="1"/>
  <c r="J2899" i="11" s="1"/>
  <c r="J2900" i="11" s="1"/>
  <c r="J2901" i="11" s="1"/>
  <c r="J2902" i="11" s="1"/>
  <c r="J2903" i="11" s="1"/>
  <c r="J2904" i="11" s="1"/>
  <c r="J2905" i="11" s="1"/>
  <c r="J2906" i="11" s="1"/>
  <c r="J2907" i="11" s="1"/>
  <c r="J2908" i="11" s="1"/>
  <c r="J2909" i="11" s="1"/>
  <c r="J2910" i="11" s="1"/>
  <c r="J2911" i="11" s="1"/>
  <c r="J2912" i="11" s="1"/>
  <c r="J2913" i="11" s="1"/>
  <c r="J2914" i="11" s="1"/>
  <c r="J2915" i="11" s="1"/>
  <c r="J2916" i="11" s="1"/>
  <c r="J2917" i="11" s="1"/>
  <c r="J2918" i="11" s="1"/>
  <c r="J2919" i="11" s="1"/>
  <c r="J2920" i="11" s="1"/>
  <c r="J2921" i="11" s="1"/>
  <c r="J2922" i="11" s="1"/>
  <c r="J2923" i="11" s="1"/>
  <c r="J2924" i="11" s="1"/>
  <c r="J2925" i="11" s="1"/>
  <c r="J2926" i="11" s="1"/>
  <c r="J2927" i="11" s="1"/>
  <c r="J2928" i="11" s="1"/>
  <c r="J2929" i="11" s="1"/>
  <c r="J2930" i="11" s="1"/>
  <c r="J2931" i="11" s="1"/>
  <c r="J2932" i="11" s="1"/>
  <c r="J2933" i="11" s="1"/>
  <c r="J2934" i="11" s="1"/>
  <c r="J2935" i="11" s="1"/>
  <c r="J2936" i="11" s="1"/>
  <c r="J2937" i="11" s="1"/>
  <c r="J2938" i="11" s="1"/>
  <c r="J2939" i="11" s="1"/>
  <c r="J2940" i="11" s="1"/>
  <c r="J2941" i="11" s="1"/>
  <c r="J2942" i="11" s="1"/>
  <c r="J2943" i="11" s="1"/>
  <c r="J2944" i="11" s="1"/>
  <c r="J2945" i="11" s="1"/>
  <c r="J2946" i="11" s="1"/>
  <c r="J2947" i="11" s="1"/>
  <c r="J2948" i="11" s="1"/>
  <c r="J2949" i="11" s="1"/>
  <c r="J2950" i="11" s="1"/>
  <c r="J2951" i="11" s="1"/>
  <c r="J2952" i="11" s="1"/>
  <c r="J2953" i="11" s="1"/>
  <c r="J2954" i="11" s="1"/>
  <c r="J2955" i="11" s="1"/>
  <c r="J2956" i="11" s="1"/>
  <c r="J2957" i="11" s="1"/>
  <c r="J2958" i="11" s="1"/>
  <c r="J2959" i="11" s="1"/>
  <c r="J2960" i="11" s="1"/>
  <c r="J2961" i="11" s="1"/>
  <c r="J2962" i="11" s="1"/>
  <c r="J2963" i="11" s="1"/>
  <c r="J2964" i="11" s="1"/>
  <c r="J2965" i="11" s="1"/>
  <c r="J2966" i="11" s="1"/>
  <c r="J2967" i="11" s="1"/>
  <c r="J2968" i="11" s="1"/>
  <c r="J2969" i="11" s="1"/>
  <c r="J2970" i="11" s="1"/>
  <c r="J2971" i="11" s="1"/>
  <c r="J2972" i="11" s="1"/>
  <c r="J2973" i="11" s="1"/>
  <c r="J2974" i="11" s="1"/>
  <c r="J2975" i="11" s="1"/>
  <c r="J2976" i="11" s="1"/>
  <c r="J2977" i="11" s="1"/>
  <c r="J2978" i="11" s="1"/>
  <c r="J2979" i="11" s="1"/>
  <c r="J2980" i="11" s="1"/>
  <c r="J2981" i="11" s="1"/>
  <c r="J2982" i="11" s="1"/>
  <c r="J2983" i="11" s="1"/>
  <c r="J2984" i="11" s="1"/>
  <c r="J2985" i="11" s="1"/>
  <c r="J2986" i="11" s="1"/>
  <c r="J2987" i="11" s="1"/>
  <c r="J2988" i="11" s="1"/>
  <c r="J2989" i="11" s="1"/>
  <c r="J2990" i="11" s="1"/>
  <c r="J2991" i="11" s="1"/>
  <c r="J2992" i="11" s="1"/>
  <c r="J2993" i="11" s="1"/>
  <c r="J2994" i="11" s="1"/>
  <c r="J2995" i="11" s="1"/>
  <c r="J2996" i="11" s="1"/>
  <c r="J2997" i="11" s="1"/>
  <c r="J2998" i="11" s="1"/>
  <c r="J2999" i="11" s="1"/>
  <c r="J3000" i="11" s="1"/>
  <c r="J3001" i="11" s="1"/>
  <c r="J3002" i="11" s="1"/>
  <c r="J3003" i="11" s="1"/>
  <c r="J3004" i="11" s="1"/>
  <c r="J3005" i="11" s="1"/>
  <c r="J3006" i="11" s="1"/>
  <c r="J3007" i="11" s="1"/>
  <c r="J3008" i="11" s="1"/>
  <c r="J3009" i="11" s="1"/>
  <c r="J3010" i="11" s="1"/>
  <c r="J3011" i="11" s="1"/>
  <c r="J3012" i="11" s="1"/>
  <c r="J3013" i="11" s="1"/>
  <c r="J3014" i="11" s="1"/>
  <c r="J3015" i="11" s="1"/>
  <c r="J3016" i="11" s="1"/>
  <c r="J3017" i="11" s="1"/>
  <c r="J3018" i="11" s="1"/>
  <c r="J3019" i="11" s="1"/>
  <c r="J3020" i="11" s="1"/>
  <c r="J3021" i="11" s="1"/>
  <c r="J3022" i="11" s="1"/>
  <c r="J3023" i="11" s="1"/>
  <c r="J3024" i="11" s="1"/>
  <c r="J3025" i="11" s="1"/>
  <c r="J3026" i="11" s="1"/>
  <c r="J3027" i="11" s="1"/>
  <c r="J3028" i="11" s="1"/>
  <c r="J3029" i="11" s="1"/>
  <c r="J3030" i="11" s="1"/>
  <c r="J3031" i="11" s="1"/>
  <c r="J3032" i="11" s="1"/>
  <c r="J3033" i="11" s="1"/>
  <c r="J3034" i="11" s="1"/>
  <c r="J3035" i="11" s="1"/>
  <c r="J3036" i="11" s="1"/>
  <c r="J3037" i="11" s="1"/>
  <c r="J3038" i="11" s="1"/>
  <c r="J3039" i="11" s="1"/>
  <c r="J3040" i="11" s="1"/>
  <c r="J3041" i="11" s="1"/>
  <c r="J3042" i="11" s="1"/>
  <c r="J3043" i="11" s="1"/>
  <c r="J3044" i="11" s="1"/>
  <c r="J3045" i="11" s="1"/>
  <c r="J3046" i="11" s="1"/>
  <c r="J3047" i="11" s="1"/>
  <c r="J3048" i="11" s="1"/>
  <c r="J3049" i="11" s="1"/>
  <c r="J3050" i="11" s="1"/>
  <c r="J3051" i="11" s="1"/>
  <c r="J3052" i="11" s="1"/>
  <c r="J3053" i="11" s="1"/>
  <c r="J3054" i="11" s="1"/>
  <c r="J3055" i="11" s="1"/>
  <c r="J3056" i="11" s="1"/>
  <c r="J3057" i="11" s="1"/>
  <c r="J3058" i="11" s="1"/>
  <c r="J3059" i="11" s="1"/>
  <c r="J3060" i="11" s="1"/>
  <c r="J3061" i="11" s="1"/>
  <c r="J3062" i="11" s="1"/>
  <c r="J3063" i="11" s="1"/>
  <c r="J3064" i="11" s="1"/>
  <c r="J3065" i="11" s="1"/>
  <c r="J3066" i="11" s="1"/>
  <c r="J3067" i="11" s="1"/>
  <c r="J3068" i="11" s="1"/>
  <c r="J3069" i="11" s="1"/>
  <c r="J3070" i="11" s="1"/>
  <c r="J3071" i="11" s="1"/>
  <c r="J3072" i="11" s="1"/>
  <c r="J3073" i="11" s="1"/>
  <c r="J3074" i="11" s="1"/>
  <c r="J3075" i="11" s="1"/>
  <c r="J3076" i="11" s="1"/>
  <c r="J3077" i="11" s="1"/>
  <c r="J3078" i="11" s="1"/>
  <c r="J3079" i="11" s="1"/>
  <c r="J3080" i="11" s="1"/>
  <c r="J3081" i="11" s="1"/>
  <c r="J3082" i="11" s="1"/>
  <c r="J3083" i="11" s="1"/>
  <c r="J3084" i="11" s="1"/>
  <c r="J3085" i="11" s="1"/>
  <c r="J3086" i="11" s="1"/>
  <c r="J3087" i="11" s="1"/>
  <c r="J3088" i="11" s="1"/>
  <c r="J3089" i="11" s="1"/>
  <c r="J3090" i="11" s="1"/>
  <c r="J3091" i="11" s="1"/>
  <c r="J3092" i="11" s="1"/>
  <c r="J3093" i="11" s="1"/>
  <c r="J3094" i="11" s="1"/>
  <c r="J3095" i="11" s="1"/>
  <c r="J3096" i="11" s="1"/>
  <c r="J3097" i="11" s="1"/>
  <c r="J3098" i="11" s="1"/>
  <c r="J3099" i="11" s="1"/>
  <c r="J3100" i="11" s="1"/>
  <c r="J3101" i="11" s="1"/>
  <c r="J3102" i="11" s="1"/>
  <c r="J3103" i="11" s="1"/>
  <c r="J3104" i="11" s="1"/>
  <c r="J3105" i="11" s="1"/>
  <c r="J3106" i="11" s="1"/>
  <c r="J3107" i="11" s="1"/>
  <c r="J3108" i="11" s="1"/>
  <c r="J3109" i="11" s="1"/>
  <c r="J3110" i="11" s="1"/>
  <c r="J3111" i="11" s="1"/>
  <c r="J3112" i="11" s="1"/>
  <c r="J3113" i="11" s="1"/>
  <c r="J3114" i="11" s="1"/>
  <c r="J3115" i="11" s="1"/>
  <c r="J3116" i="11" s="1"/>
  <c r="J3117" i="11" s="1"/>
  <c r="J3118" i="11" s="1"/>
  <c r="J3119" i="11" s="1"/>
  <c r="J3120" i="11" s="1"/>
  <c r="J3121" i="11" s="1"/>
  <c r="J3122" i="11" s="1"/>
  <c r="J3123" i="11" s="1"/>
  <c r="J3124" i="11" s="1"/>
  <c r="J3125" i="11" s="1"/>
  <c r="J3126" i="11" s="1"/>
  <c r="J3127" i="11" s="1"/>
  <c r="J3128" i="11" s="1"/>
  <c r="J3129" i="11" s="1"/>
  <c r="J3130" i="11" s="1"/>
  <c r="J3131" i="11" s="1"/>
  <c r="J3132" i="11" s="1"/>
  <c r="J3133" i="11" s="1"/>
  <c r="J3134" i="11" s="1"/>
  <c r="J3135" i="11" s="1"/>
  <c r="J3136" i="11" s="1"/>
  <c r="J3137" i="11" s="1"/>
  <c r="J3138" i="11" s="1"/>
  <c r="J3139" i="11" s="1"/>
  <c r="J3140" i="11" s="1"/>
  <c r="J3141" i="11" s="1"/>
  <c r="J3142" i="11" s="1"/>
  <c r="J3143" i="11" s="1"/>
  <c r="J3144" i="11" s="1"/>
  <c r="J3145" i="11" s="1"/>
  <c r="J3146" i="11" s="1"/>
  <c r="J3147" i="11" s="1"/>
  <c r="J3148" i="11" s="1"/>
  <c r="J3149" i="11" s="1"/>
  <c r="J3150" i="11" s="1"/>
  <c r="J3151" i="11" s="1"/>
  <c r="J3152" i="11" s="1"/>
  <c r="J3153" i="11" s="1"/>
  <c r="J3154" i="11" s="1"/>
  <c r="J3155" i="11" s="1"/>
  <c r="J3156" i="11" s="1"/>
  <c r="J3157" i="11" s="1"/>
  <c r="J3158" i="11" s="1"/>
  <c r="J3159" i="11" s="1"/>
  <c r="J3160" i="11" s="1"/>
  <c r="J3161" i="11" s="1"/>
  <c r="J3162" i="11" s="1"/>
  <c r="J3163" i="11" s="1"/>
  <c r="J3164" i="11" s="1"/>
  <c r="J3165" i="11" s="1"/>
  <c r="J3166" i="11" s="1"/>
  <c r="J3167" i="11" s="1"/>
  <c r="J3168" i="11" s="1"/>
  <c r="J3169" i="11" s="1"/>
  <c r="J3170" i="11" s="1"/>
  <c r="J3171" i="11" s="1"/>
  <c r="J3172" i="11" s="1"/>
  <c r="J3173" i="11" s="1"/>
  <c r="J3174" i="11" s="1"/>
  <c r="J3175" i="11" s="1"/>
  <c r="J3176" i="11" s="1"/>
  <c r="J3177" i="11" s="1"/>
  <c r="J3178" i="11" s="1"/>
  <c r="J3179" i="11" s="1"/>
  <c r="J3180" i="11" s="1"/>
  <c r="J3181" i="11" s="1"/>
  <c r="J3182" i="11" s="1"/>
  <c r="J3183" i="11" s="1"/>
  <c r="J3184" i="11" s="1"/>
  <c r="J3185" i="11" s="1"/>
  <c r="J3186" i="11" s="1"/>
  <c r="J3187" i="11" s="1"/>
  <c r="J3188" i="11" s="1"/>
  <c r="J3189" i="11" s="1"/>
  <c r="J3190" i="11" s="1"/>
  <c r="J3191" i="11" s="1"/>
  <c r="J3192" i="11" s="1"/>
  <c r="J3193" i="11" s="1"/>
  <c r="J3194" i="11" s="1"/>
  <c r="J3195" i="11" s="1"/>
  <c r="J3196" i="11" s="1"/>
  <c r="J3197" i="11" s="1"/>
  <c r="J3198" i="11" s="1"/>
  <c r="J3199" i="11" s="1"/>
  <c r="J3200" i="11" s="1"/>
  <c r="J3201" i="11" s="1"/>
  <c r="J3202" i="11" s="1"/>
  <c r="J3203" i="11" s="1"/>
  <c r="J3204" i="11" s="1"/>
  <c r="J3205" i="11" s="1"/>
  <c r="J3206" i="11" s="1"/>
  <c r="J3207" i="11" s="1"/>
  <c r="J3208" i="11" s="1"/>
  <c r="J3209" i="11" s="1"/>
  <c r="J3210" i="11" s="1"/>
  <c r="J3211" i="11" s="1"/>
  <c r="J3212" i="11" s="1"/>
  <c r="J3213" i="11" s="1"/>
  <c r="J3214" i="11" s="1"/>
  <c r="J3215" i="11" s="1"/>
  <c r="J3216" i="11" s="1"/>
  <c r="J3217" i="11" s="1"/>
  <c r="J3218" i="11" s="1"/>
  <c r="J3219" i="11" s="1"/>
  <c r="J3220" i="11" s="1"/>
  <c r="J3221" i="11" s="1"/>
  <c r="J3222" i="11" s="1"/>
  <c r="J3223" i="11" s="1"/>
  <c r="J3224" i="11" s="1"/>
  <c r="J3225" i="11" s="1"/>
  <c r="J3226" i="11" s="1"/>
  <c r="J3227" i="11" s="1"/>
  <c r="J3228" i="11" s="1"/>
  <c r="J3229" i="11" s="1"/>
  <c r="J3230" i="11" s="1"/>
  <c r="J3231" i="11" s="1"/>
  <c r="J3232" i="11" s="1"/>
  <c r="J3233" i="11" s="1"/>
  <c r="J3234" i="11" s="1"/>
  <c r="J3235" i="11" s="1"/>
  <c r="J3236" i="11" s="1"/>
  <c r="J3237" i="11" s="1"/>
  <c r="J3238" i="11" s="1"/>
  <c r="J3239" i="11" s="1"/>
  <c r="J3240" i="11" s="1"/>
  <c r="J3241" i="11" s="1"/>
  <c r="J3242" i="11" s="1"/>
  <c r="J3243" i="11" s="1"/>
  <c r="J3244" i="11" s="1"/>
  <c r="J3245" i="11" s="1"/>
  <c r="J3246" i="11" s="1"/>
  <c r="J3247" i="11" s="1"/>
  <c r="J3248" i="11" s="1"/>
  <c r="J3249" i="11" s="1"/>
  <c r="J3250" i="11" s="1"/>
  <c r="J3251" i="11" s="1"/>
  <c r="J3252" i="11" s="1"/>
  <c r="J3253" i="11" s="1"/>
  <c r="J3254" i="11" s="1"/>
  <c r="J3255" i="11" s="1"/>
  <c r="J3256" i="11" s="1"/>
  <c r="J3257" i="11" s="1"/>
  <c r="J3258" i="11" s="1"/>
  <c r="J3259" i="11" s="1"/>
  <c r="J3260" i="11" s="1"/>
  <c r="J3261" i="11" s="1"/>
  <c r="J3262" i="11" s="1"/>
  <c r="J3263" i="11" s="1"/>
  <c r="J3264" i="11" s="1"/>
  <c r="J3265" i="11" s="1"/>
  <c r="J3266" i="11" s="1"/>
  <c r="J3267" i="11" s="1"/>
  <c r="J3268" i="11" s="1"/>
  <c r="J3269" i="11" s="1"/>
  <c r="J3270" i="11" s="1"/>
  <c r="J3271" i="11" s="1"/>
  <c r="J3272" i="11" s="1"/>
  <c r="J3273" i="11" s="1"/>
  <c r="J3274" i="11" s="1"/>
  <c r="J3275" i="11" s="1"/>
  <c r="J3276" i="11" s="1"/>
  <c r="J3277" i="11" s="1"/>
  <c r="J3278" i="11" s="1"/>
  <c r="J3279" i="11" s="1"/>
  <c r="J3280" i="11" s="1"/>
  <c r="J3281" i="11" s="1"/>
  <c r="J3282" i="11" s="1"/>
  <c r="J3283" i="11" s="1"/>
  <c r="J3284" i="11" s="1"/>
  <c r="J3285" i="11" s="1"/>
  <c r="J3286" i="11" s="1"/>
  <c r="J3287" i="11" s="1"/>
  <c r="J3288" i="11" s="1"/>
  <c r="J3289" i="11" s="1"/>
  <c r="J3290" i="11" s="1"/>
  <c r="J3291" i="11" s="1"/>
  <c r="J3292" i="11" s="1"/>
  <c r="J3293" i="11" s="1"/>
  <c r="J3294" i="11" s="1"/>
  <c r="J3295" i="11" s="1"/>
  <c r="J3296" i="11" s="1"/>
  <c r="J3297" i="11" s="1"/>
  <c r="J3298" i="11" s="1"/>
  <c r="J3299" i="11" s="1"/>
  <c r="J3300" i="11" s="1"/>
  <c r="J3301" i="11" s="1"/>
  <c r="J3302" i="11" s="1"/>
  <c r="J3303" i="11" s="1"/>
  <c r="J3304" i="11" s="1"/>
  <c r="J3305" i="11" s="1"/>
  <c r="J3306" i="11" s="1"/>
  <c r="J3307" i="11" s="1"/>
  <c r="J3308" i="11" s="1"/>
  <c r="J3309" i="11" s="1"/>
  <c r="J3310" i="11" s="1"/>
  <c r="J3311" i="11" s="1"/>
  <c r="J3312" i="11" s="1"/>
  <c r="J3313" i="11" s="1"/>
  <c r="J3314" i="11" s="1"/>
  <c r="J3315" i="11" s="1"/>
  <c r="J3316" i="11" s="1"/>
  <c r="J3317" i="11" s="1"/>
  <c r="J3318" i="11" s="1"/>
  <c r="J3319" i="11" s="1"/>
  <c r="J3320" i="11" s="1"/>
  <c r="J3321" i="11" s="1"/>
  <c r="J3322" i="11" s="1"/>
  <c r="J3323" i="11" s="1"/>
  <c r="J3324" i="11" s="1"/>
  <c r="J3325" i="11" s="1"/>
  <c r="J3326" i="11" s="1"/>
  <c r="J3327" i="11" s="1"/>
  <c r="J3328" i="11" s="1"/>
  <c r="J3329" i="11" s="1"/>
  <c r="J3330" i="11" s="1"/>
  <c r="J3331" i="11" s="1"/>
  <c r="J3332" i="11" s="1"/>
  <c r="J3333" i="11" s="1"/>
  <c r="J3334" i="11" s="1"/>
  <c r="J3335" i="11" s="1"/>
  <c r="J3336" i="11" s="1"/>
  <c r="J3337" i="11" s="1"/>
  <c r="J3338" i="11" s="1"/>
  <c r="J3339" i="11" s="1"/>
  <c r="J3340" i="11" s="1"/>
  <c r="J3341" i="11" s="1"/>
  <c r="J3342" i="11" s="1"/>
  <c r="J3343" i="11" s="1"/>
  <c r="J3344" i="11" s="1"/>
  <c r="J3345" i="11" s="1"/>
  <c r="J3346" i="11" s="1"/>
  <c r="J3347" i="11" s="1"/>
  <c r="J3348" i="11" s="1"/>
  <c r="J3349" i="11" s="1"/>
  <c r="J3350" i="11" s="1"/>
  <c r="J3351" i="11" s="1"/>
  <c r="J3352" i="11" s="1"/>
  <c r="J3353" i="11" s="1"/>
  <c r="J3354" i="11" s="1"/>
  <c r="J3355" i="11" s="1"/>
  <c r="J3356" i="11" s="1"/>
  <c r="J3357" i="11" s="1"/>
  <c r="J3358" i="11" s="1"/>
  <c r="J3359" i="11" s="1"/>
  <c r="J3360" i="11" s="1"/>
  <c r="J3361" i="11" s="1"/>
  <c r="J3362" i="11" s="1"/>
  <c r="J3363" i="11" s="1"/>
  <c r="J3364" i="11" s="1"/>
  <c r="J3365" i="11" s="1"/>
  <c r="J3366" i="11" s="1"/>
  <c r="J3367" i="11" s="1"/>
  <c r="J3368" i="11" s="1"/>
  <c r="J3369" i="11" s="1"/>
  <c r="J3370" i="11" s="1"/>
  <c r="J3371" i="11" s="1"/>
  <c r="J3372" i="11" s="1"/>
  <c r="J3373" i="11" s="1"/>
  <c r="J3374" i="11" s="1"/>
  <c r="J3375" i="11" s="1"/>
  <c r="J3376" i="11" s="1"/>
  <c r="J3377" i="11" s="1"/>
  <c r="J3378" i="11" s="1"/>
  <c r="J3379" i="11" s="1"/>
  <c r="J3380" i="11" s="1"/>
  <c r="J3381" i="11" s="1"/>
  <c r="J3382" i="11" s="1"/>
  <c r="J3383" i="11" s="1"/>
  <c r="J3384" i="11" s="1"/>
  <c r="J3385" i="11" s="1"/>
  <c r="J3386" i="11" s="1"/>
  <c r="J3387" i="11" s="1"/>
  <c r="J3388" i="11" s="1"/>
  <c r="J3389" i="11" s="1"/>
  <c r="J3390" i="11" s="1"/>
  <c r="J3391" i="11" s="1"/>
  <c r="J3392" i="11" s="1"/>
  <c r="J3393" i="11" s="1"/>
  <c r="J3394" i="11" s="1"/>
  <c r="J3395" i="11" s="1"/>
  <c r="J3396" i="11" s="1"/>
  <c r="J3397" i="11" s="1"/>
  <c r="J3398" i="11" s="1"/>
  <c r="J3399" i="11" s="1"/>
  <c r="J3400" i="11" s="1"/>
  <c r="J3401" i="11" s="1"/>
  <c r="J3402" i="11" s="1"/>
  <c r="J3403" i="11" s="1"/>
  <c r="J3404" i="11" s="1"/>
  <c r="J3405" i="11" s="1"/>
  <c r="J3406" i="11" s="1"/>
  <c r="J3407" i="11" s="1"/>
  <c r="J3408" i="11" s="1"/>
  <c r="J3409" i="11" s="1"/>
  <c r="J3410" i="11" s="1"/>
  <c r="J3411" i="11" s="1"/>
  <c r="J3412" i="11" s="1"/>
  <c r="J3413" i="11" s="1"/>
  <c r="J3414" i="11" s="1"/>
  <c r="J3415" i="11" s="1"/>
  <c r="J3416" i="11" s="1"/>
  <c r="J3417" i="11" s="1"/>
  <c r="J3418" i="11" s="1"/>
  <c r="J3419" i="11" s="1"/>
  <c r="J3420" i="11" s="1"/>
  <c r="J3421" i="11" s="1"/>
  <c r="J3422" i="11" s="1"/>
  <c r="J3423" i="11" s="1"/>
  <c r="J3424" i="11" s="1"/>
  <c r="J3425" i="11" s="1"/>
  <c r="J3426" i="11" s="1"/>
  <c r="J3427" i="11" s="1"/>
  <c r="J3428" i="11" s="1"/>
  <c r="J3429" i="11" s="1"/>
  <c r="J3430" i="11" s="1"/>
  <c r="J3431" i="11" s="1"/>
  <c r="J3432" i="11" s="1"/>
  <c r="J3433" i="11" s="1"/>
  <c r="J3434" i="11" s="1"/>
  <c r="J3435" i="11" s="1"/>
  <c r="J3436" i="11" s="1"/>
  <c r="J3437" i="11" s="1"/>
  <c r="J3438" i="11" s="1"/>
  <c r="J3439" i="11" s="1"/>
  <c r="J3440" i="11" s="1"/>
  <c r="J3441" i="11" s="1"/>
  <c r="J3442" i="11" s="1"/>
  <c r="J3443" i="11" s="1"/>
  <c r="J3444" i="11" s="1"/>
  <c r="J3445" i="11" s="1"/>
  <c r="J3446" i="11" s="1"/>
  <c r="J3447" i="11" s="1"/>
  <c r="J3448" i="11" s="1"/>
  <c r="J3449" i="11" s="1"/>
  <c r="J3450" i="11" s="1"/>
  <c r="J3451" i="11" s="1"/>
  <c r="J3452" i="11" s="1"/>
  <c r="J3453" i="11" s="1"/>
  <c r="J3454" i="11" s="1"/>
  <c r="J3455" i="11" s="1"/>
  <c r="J3456" i="11" s="1"/>
  <c r="J3457" i="11" s="1"/>
  <c r="J3458" i="11" s="1"/>
  <c r="J3459" i="11" s="1"/>
  <c r="J3460" i="11" s="1"/>
  <c r="J3461" i="11" s="1"/>
  <c r="J3462" i="11" s="1"/>
  <c r="J3463" i="11" s="1"/>
  <c r="J3464" i="11" s="1"/>
  <c r="J3465" i="11" s="1"/>
  <c r="J3466" i="11" s="1"/>
  <c r="J3467" i="11" s="1"/>
  <c r="J3468" i="11" s="1"/>
  <c r="J3469" i="11" s="1"/>
  <c r="J3470" i="11" s="1"/>
  <c r="J3471" i="11" s="1"/>
  <c r="J3472" i="11" s="1"/>
  <c r="J3473" i="11" s="1"/>
  <c r="J3474" i="11" s="1"/>
  <c r="J3475" i="11" s="1"/>
  <c r="J3476" i="11" s="1"/>
  <c r="J3477" i="11" s="1"/>
  <c r="J3478" i="11" s="1"/>
  <c r="J3479" i="11" s="1"/>
  <c r="J3480" i="11" s="1"/>
  <c r="J3481" i="11" s="1"/>
  <c r="J3482" i="11" s="1"/>
  <c r="J3483" i="11" s="1"/>
  <c r="J3484" i="11" s="1"/>
  <c r="J3485" i="11" s="1"/>
  <c r="J3486" i="11" s="1"/>
  <c r="J3487" i="11" s="1"/>
  <c r="J3488" i="11" s="1"/>
  <c r="J3489" i="11" s="1"/>
  <c r="J3490" i="11" s="1"/>
  <c r="J3491" i="11" s="1"/>
  <c r="J3492" i="11" s="1"/>
  <c r="J3493" i="11" s="1"/>
  <c r="J3494" i="11" s="1"/>
  <c r="J3495" i="11" s="1"/>
  <c r="J3496" i="11" s="1"/>
  <c r="J3497" i="11" s="1"/>
  <c r="J3498" i="11" s="1"/>
  <c r="J3499" i="11" s="1"/>
  <c r="J3500" i="11" s="1"/>
  <c r="J3501" i="11" s="1"/>
  <c r="J3502" i="11" s="1"/>
  <c r="J3503" i="11" s="1"/>
  <c r="J3504" i="11" s="1"/>
  <c r="J3505" i="11" s="1"/>
  <c r="J3506" i="11" s="1"/>
  <c r="J3507" i="11" s="1"/>
  <c r="J3508" i="11" s="1"/>
  <c r="J3509" i="11" s="1"/>
  <c r="J3510" i="11" s="1"/>
  <c r="J3511" i="11" s="1"/>
  <c r="J3512" i="11" s="1"/>
  <c r="J3513" i="11" s="1"/>
  <c r="J3514" i="11" s="1"/>
  <c r="J3515" i="11" s="1"/>
  <c r="J3516" i="11" s="1"/>
  <c r="J3517" i="11" s="1"/>
  <c r="J3518" i="11" s="1"/>
  <c r="J3519" i="11" s="1"/>
  <c r="J3520" i="11" s="1"/>
  <c r="J3521" i="11" s="1"/>
  <c r="J3522" i="11" s="1"/>
  <c r="J3523" i="11" s="1"/>
  <c r="J3524" i="11" s="1"/>
  <c r="J3525" i="11" s="1"/>
  <c r="J3526" i="11" s="1"/>
  <c r="J3527" i="11" s="1"/>
  <c r="J3528" i="11" s="1"/>
  <c r="J3529" i="11" s="1"/>
  <c r="J3530" i="11" s="1"/>
  <c r="J3531" i="11" s="1"/>
  <c r="J3532" i="11" s="1"/>
  <c r="J3533" i="11" s="1"/>
  <c r="J3534" i="11" s="1"/>
  <c r="J3535" i="11" s="1"/>
  <c r="J3536" i="11" s="1"/>
  <c r="J3537" i="11" s="1"/>
  <c r="J3538" i="11" s="1"/>
  <c r="J3539" i="11" s="1"/>
  <c r="J3540" i="11" s="1"/>
  <c r="J3541" i="11" s="1"/>
  <c r="J3542" i="11" s="1"/>
  <c r="J3543" i="11" s="1"/>
  <c r="J3544" i="11" s="1"/>
  <c r="J3545" i="11" s="1"/>
  <c r="J3546" i="11" s="1"/>
  <c r="J3547" i="11" s="1"/>
  <c r="J3548" i="11" s="1"/>
  <c r="J3549" i="11" s="1"/>
  <c r="J3550" i="11" s="1"/>
  <c r="J3551" i="11" s="1"/>
  <c r="J3552" i="11" s="1"/>
  <c r="J3553" i="11" s="1"/>
  <c r="J3554" i="11" s="1"/>
  <c r="J3555" i="11" s="1"/>
  <c r="J3556" i="11" s="1"/>
  <c r="J3557" i="11" s="1"/>
  <c r="J3558" i="11" s="1"/>
  <c r="J3559" i="11" s="1"/>
  <c r="J3560" i="11" s="1"/>
  <c r="J3561" i="11" s="1"/>
  <c r="J3562" i="11" s="1"/>
  <c r="J3563" i="11" s="1"/>
  <c r="J3564" i="11" s="1"/>
  <c r="J3565" i="11" s="1"/>
  <c r="J3566" i="11" s="1"/>
  <c r="J3567" i="11" s="1"/>
  <c r="J3568" i="11" s="1"/>
  <c r="J3569" i="11" s="1"/>
  <c r="J3570" i="11" s="1"/>
  <c r="J3571" i="11" s="1"/>
  <c r="J3572" i="11" s="1"/>
  <c r="J3573" i="11" s="1"/>
  <c r="J3574" i="11" s="1"/>
  <c r="J3575" i="11" s="1"/>
  <c r="J3576" i="11" s="1"/>
  <c r="J3577" i="11" s="1"/>
  <c r="J3578" i="11" s="1"/>
  <c r="J3579" i="11" s="1"/>
  <c r="J3580" i="11" s="1"/>
  <c r="J3581" i="11" s="1"/>
  <c r="J3582" i="11" s="1"/>
  <c r="J3583" i="11" s="1"/>
  <c r="J3584" i="11" s="1"/>
  <c r="J3585" i="11" s="1"/>
  <c r="J3586" i="11" s="1"/>
  <c r="J3587" i="11" s="1"/>
  <c r="J3588" i="11" s="1"/>
  <c r="J3589" i="11" s="1"/>
  <c r="J3590" i="11" s="1"/>
  <c r="J3591" i="11" s="1"/>
  <c r="J3592" i="11" s="1"/>
  <c r="J3593" i="11" s="1"/>
  <c r="J3594" i="11" s="1"/>
  <c r="J3595" i="11" s="1"/>
  <c r="J3596" i="11" s="1"/>
  <c r="J3597" i="11" s="1"/>
  <c r="J3598" i="11" s="1"/>
  <c r="J3599" i="11" s="1"/>
  <c r="J3600" i="11" s="1"/>
  <c r="J3601" i="11" s="1"/>
  <c r="J3602" i="11" s="1"/>
  <c r="J3603" i="11" s="1"/>
  <c r="J3604" i="11" s="1"/>
  <c r="J3605" i="11" s="1"/>
  <c r="J3606" i="11" s="1"/>
  <c r="J3607" i="11" s="1"/>
  <c r="J3608" i="11" s="1"/>
  <c r="J3609" i="11" s="1"/>
  <c r="J3610" i="11" s="1"/>
  <c r="J3611" i="11" s="1"/>
  <c r="J3612" i="11" s="1"/>
  <c r="J3613" i="11" s="1"/>
  <c r="J3614" i="11" s="1"/>
  <c r="J3615" i="11" s="1"/>
  <c r="J3616" i="11" s="1"/>
  <c r="J3617" i="11" s="1"/>
  <c r="J3618" i="11" s="1"/>
  <c r="J3619" i="11" s="1"/>
  <c r="J3620" i="11" s="1"/>
  <c r="J3621" i="11" s="1"/>
  <c r="J3622" i="11" s="1"/>
  <c r="J3623" i="11" s="1"/>
  <c r="J3624" i="11" s="1"/>
  <c r="J3625" i="11" s="1"/>
  <c r="J3626" i="11" s="1"/>
  <c r="J3627" i="11" s="1"/>
  <c r="J3628" i="11" s="1"/>
  <c r="J3629" i="11" s="1"/>
  <c r="J3630" i="11" s="1"/>
  <c r="J3631" i="11" s="1"/>
  <c r="J3632" i="11" s="1"/>
  <c r="J3633" i="11" s="1"/>
  <c r="J3634" i="11" s="1"/>
  <c r="J3635" i="11" s="1"/>
  <c r="J3636" i="11" s="1"/>
  <c r="J3637" i="11" s="1"/>
  <c r="J3638" i="11" s="1"/>
  <c r="J3639" i="11" s="1"/>
  <c r="J3640" i="11" s="1"/>
  <c r="L445" i="11"/>
  <c r="J227" i="1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J257" i="11" s="1"/>
  <c r="J258" i="11" s="1"/>
  <c r="J259" i="11" s="1"/>
  <c r="J260" i="11" s="1"/>
  <c r="J261" i="11" s="1"/>
  <c r="J262" i="11" s="1"/>
  <c r="J263" i="11" s="1"/>
  <c r="J264" i="11" s="1"/>
  <c r="J265" i="11" s="1"/>
  <c r="J266" i="11" s="1"/>
  <c r="J267" i="11" s="1"/>
  <c r="J268" i="11" s="1"/>
  <c r="J269" i="11" s="1"/>
  <c r="J270" i="11" s="1"/>
  <c r="J271" i="11" s="1"/>
  <c r="J272" i="11" s="1"/>
  <c r="J273" i="11" s="1"/>
  <c r="J274" i="11" s="1"/>
  <c r="J275" i="11" s="1"/>
  <c r="J276" i="11" s="1"/>
  <c r="J277" i="11" s="1"/>
  <c r="J278" i="11" s="1"/>
  <c r="J279" i="11" s="1"/>
  <c r="J280" i="11" s="1"/>
  <c r="J281" i="11" s="1"/>
  <c r="J282" i="11" s="1"/>
  <c r="J283" i="11" s="1"/>
  <c r="J284" i="11" s="1"/>
  <c r="J285" i="11" s="1"/>
  <c r="J286" i="11" s="1"/>
  <c r="J287" i="11" s="1"/>
  <c r="J288" i="11" s="1"/>
  <c r="J289" i="11" s="1"/>
  <c r="J290" i="11" s="1"/>
  <c r="J291" i="11" s="1"/>
  <c r="J292" i="11" s="1"/>
  <c r="J293" i="11" s="1"/>
  <c r="J294" i="11" s="1"/>
  <c r="J295" i="11" s="1"/>
  <c r="J296" i="11" s="1"/>
  <c r="J297" i="11" s="1"/>
  <c r="J298" i="11" s="1"/>
  <c r="J299" i="11" s="1"/>
  <c r="J300" i="11" s="1"/>
  <c r="J301" i="11" s="1"/>
  <c r="J302" i="11" s="1"/>
  <c r="J303" i="11" s="1"/>
  <c r="J304" i="11" s="1"/>
  <c r="J305" i="11" s="1"/>
  <c r="J306" i="11" s="1"/>
  <c r="J307" i="11" s="1"/>
  <c r="J308" i="11" s="1"/>
  <c r="J309" i="11" s="1"/>
  <c r="J310" i="11" s="1"/>
  <c r="J311" i="11" s="1"/>
  <c r="J312" i="11" s="1"/>
  <c r="J313" i="11" s="1"/>
  <c r="J314" i="11" s="1"/>
  <c r="J315" i="11" s="1"/>
  <c r="J316" i="11" s="1"/>
  <c r="J317" i="11" s="1"/>
  <c r="J318" i="11" s="1"/>
  <c r="J319" i="11" s="1"/>
  <c r="J320" i="11" s="1"/>
  <c r="J321" i="11" s="1"/>
  <c r="J322" i="11" s="1"/>
  <c r="J323" i="11" s="1"/>
  <c r="J324" i="11" s="1"/>
  <c r="J325" i="11" s="1"/>
  <c r="J326" i="11" s="1"/>
  <c r="J327" i="11" s="1"/>
  <c r="J328" i="11" s="1"/>
  <c r="J329" i="11" s="1"/>
  <c r="J330" i="11" s="1"/>
  <c r="J331" i="11" s="1"/>
  <c r="J333" i="11" s="1"/>
  <c r="J334" i="11" s="1"/>
  <c r="J335" i="11" s="1"/>
  <c r="J336" i="11" s="1"/>
  <c r="J337" i="11" s="1"/>
  <c r="J338" i="11" s="1"/>
  <c r="J339" i="11" s="1"/>
  <c r="J340" i="11" s="1"/>
  <c r="J341" i="11" s="1"/>
  <c r="J342" i="11" s="1"/>
  <c r="J343" i="11" s="1"/>
  <c r="J344" i="11" s="1"/>
  <c r="J345" i="11" s="1"/>
  <c r="J346" i="11" s="1"/>
  <c r="J347" i="11" s="1"/>
  <c r="J348" i="11" s="1"/>
  <c r="J349" i="11" s="1"/>
  <c r="J350" i="11" s="1"/>
  <c r="J351" i="11" s="1"/>
  <c r="J352" i="11" s="1"/>
  <c r="J353" i="11" s="1"/>
  <c r="J354" i="11" s="1"/>
  <c r="J355" i="11" s="1"/>
  <c r="J356" i="11" s="1"/>
  <c r="J357" i="11" s="1"/>
  <c r="J358" i="11" s="1"/>
  <c r="J359" i="11" s="1"/>
  <c r="J360" i="11" s="1"/>
  <c r="J361" i="11" s="1"/>
  <c r="J362" i="11" s="1"/>
  <c r="J363" i="11" s="1"/>
  <c r="J364" i="11" s="1"/>
  <c r="L366" i="11" s="1"/>
  <c r="L421" i="11"/>
  <c r="K360" i="11" l="1"/>
  <c r="L365" i="11"/>
  <c r="J365" i="11"/>
  <c r="J366" i="11" s="1"/>
  <c r="J367" i="11" s="1"/>
  <c r="J368" i="11" s="1"/>
  <c r="J369" i="11" s="1"/>
  <c r="J370" i="11" s="1"/>
  <c r="J371" i="11" s="1"/>
  <c r="J372" i="11" s="1"/>
  <c r="J373" i="11" s="1"/>
  <c r="J374" i="11" s="1"/>
  <c r="J375" i="11" s="1"/>
  <c r="J376" i="11" s="1"/>
  <c r="J377" i="11" s="1"/>
  <c r="J378" i="11" s="1"/>
  <c r="J379" i="11" s="1"/>
  <c r="J380" i="11" s="1"/>
  <c r="J381" i="11" s="1"/>
  <c r="J382" i="11" s="1"/>
  <c r="J383" i="11" s="1"/>
  <c r="J384" i="11" s="1"/>
  <c r="J385" i="11" s="1"/>
  <c r="J386" i="11" s="1"/>
  <c r="J387" i="11" s="1"/>
  <c r="J388" i="11" s="1"/>
  <c r="J389" i="11" s="1"/>
  <c r="J390" i="11" s="1"/>
  <c r="J391" i="11" s="1"/>
  <c r="J392" i="11" s="1"/>
  <c r="J393" i="11" s="1"/>
  <c r="J394" i="11" s="1"/>
  <c r="J395" i="11" s="1"/>
  <c r="J396" i="11" s="1"/>
  <c r="J397" i="11" s="1"/>
  <c r="J398" i="11" s="1"/>
  <c r="J399" i="11" s="1"/>
  <c r="J400" i="11" s="1"/>
  <c r="J401" i="11" s="1"/>
  <c r="J402" i="11" s="1"/>
  <c r="J403" i="11" s="1"/>
  <c r="J404" i="11" s="1"/>
  <c r="J405" i="11" s="1"/>
  <c r="J406" i="11" s="1"/>
  <c r="J407" i="11" s="1"/>
  <c r="J408" i="11" s="1"/>
  <c r="J409" i="11" s="1"/>
  <c r="J410" i="11" s="1"/>
  <c r="J411" i="11" s="1"/>
  <c r="J412" i="11" s="1"/>
  <c r="J413" i="11" s="1"/>
  <c r="J414" i="11" s="1"/>
  <c r="J415" i="11" s="1"/>
  <c r="J416" i="11" s="1"/>
  <c r="J417" i="11" s="1"/>
  <c r="J418" i="11" s="1"/>
  <c r="J419" i="11" s="1"/>
  <c r="J420" i="11" s="1"/>
  <c r="J421" i="11" s="1"/>
  <c r="J422" i="11" s="1"/>
  <c r="J423" i="11" s="1"/>
  <c r="J424" i="11" s="1"/>
  <c r="J425" i="11" s="1"/>
  <c r="J426" i="11" s="1"/>
  <c r="J427" i="11" s="1"/>
  <c r="J428" i="11" s="1"/>
  <c r="J429" i="11" s="1"/>
  <c r="J430" i="11" s="1"/>
  <c r="J431" i="11" s="1"/>
  <c r="J432" i="11" s="1"/>
  <c r="J433" i="11" s="1"/>
  <c r="J434" i="11" s="1"/>
  <c r="J435" i="11" s="1"/>
  <c r="J436" i="11" s="1"/>
  <c r="J437" i="11" s="1"/>
  <c r="J438" i="11" s="1"/>
  <c r="J439" i="11" s="1"/>
  <c r="J440" i="11" s="1"/>
  <c r="J441" i="11" s="1"/>
  <c r="J442" i="11" s="1"/>
  <c r="J443" i="11" s="1"/>
  <c r="J444" i="11" s="1"/>
  <c r="J445" i="11" s="1"/>
  <c r="J446" i="11" s="1"/>
  <c r="J447" i="11" s="1"/>
  <c r="J448" i="11" s="1"/>
  <c r="J449" i="11" s="1"/>
  <c r="J450" i="11" s="1"/>
  <c r="J451" i="11" s="1"/>
  <c r="J452" i="11" s="1"/>
  <c r="J453" i="11" s="1"/>
  <c r="J3641" i="11"/>
  <c r="J3642" i="11" s="1"/>
  <c r="J3643" i="11" s="1"/>
  <c r="J3644" i="11" s="1"/>
  <c r="J3645" i="11" s="1"/>
  <c r="J3646" i="11" s="1"/>
  <c r="J3647" i="11" s="1"/>
  <c r="J3648" i="11" s="1"/>
  <c r="J3649" i="11" s="1"/>
  <c r="J3650" i="11" s="1"/>
  <c r="J3651" i="11" s="1"/>
  <c r="J3652" i="11" s="1"/>
  <c r="J3653" i="11" s="1"/>
  <c r="J3654" i="11" s="1"/>
  <c r="J3655" i="11" s="1"/>
  <c r="J3656" i="11" s="1"/>
  <c r="J3657" i="11" s="1"/>
  <c r="J3658" i="11" s="1"/>
  <c r="J3659" i="11" s="1"/>
  <c r="K372" i="11" l="1"/>
  <c r="K373" i="11" s="1"/>
  <c r="J3660" i="11"/>
  <c r="J3661" i="11" s="1"/>
  <c r="J3662" i="11" s="1"/>
  <c r="J3663" i="11" s="1"/>
  <c r="J3664" i="11" s="1"/>
  <c r="J3665" i="11" s="1"/>
  <c r="J3666" i="11" s="1"/>
  <c r="J3667" i="11" s="1"/>
  <c r="J3668" i="11" s="1"/>
  <c r="J3669" i="11" s="1"/>
  <c r="J3670" i="11" s="1"/>
  <c r="J3671" i="11" s="1"/>
  <c r="J3672" i="11" s="1"/>
  <c r="J3673" i="11" s="1"/>
  <c r="J3674" i="11" s="1"/>
  <c r="J3675" i="11" s="1"/>
  <c r="J3676" i="11" s="1"/>
  <c r="J3677" i="11" s="1"/>
  <c r="J3678" i="11" s="1"/>
  <c r="J3679" i="11" s="1"/>
  <c r="J3680" i="11" s="1"/>
  <c r="J3681" i="11" s="1"/>
  <c r="J3682" i="11" s="1"/>
  <c r="J3683" i="11" s="1"/>
  <c r="J3684" i="11" s="1"/>
  <c r="J3685" i="11" s="1"/>
  <c r="J3686" i="11" s="1"/>
  <c r="J3687" i="11" s="1"/>
  <c r="J3688" i="11" s="1"/>
  <c r="J3689" i="11" s="1"/>
  <c r="J3690" i="11" s="1"/>
  <c r="J3691" i="11" s="1"/>
  <c r="J3692" i="11" s="1"/>
  <c r="J3693" i="11" s="1"/>
  <c r="J3694" i="11" s="1"/>
  <c r="J3695" i="11" s="1"/>
  <c r="J3696" i="11" s="1"/>
  <c r="J3697" i="11" s="1"/>
  <c r="J3698" i="11" s="1"/>
  <c r="J3699" i="11" s="1"/>
  <c r="J3700" i="11" s="1"/>
  <c r="J3701" i="11" s="1"/>
  <c r="J3702" i="11" s="1"/>
  <c r="J3703" i="11" s="1"/>
  <c r="J3704" i="11" s="1"/>
  <c r="J3705" i="11" s="1"/>
  <c r="J3706" i="11" s="1"/>
  <c r="J3707" i="11" s="1"/>
  <c r="J3708" i="11" s="1"/>
  <c r="J3709" i="11" s="1"/>
  <c r="J3710" i="11" s="1"/>
  <c r="L410" i="11"/>
  <c r="L397" i="11"/>
  <c r="L431" i="11"/>
  <c r="L432" i="11" s="1"/>
  <c r="J454" i="11"/>
  <c r="J455" i="11" s="1"/>
  <c r="J456" i="11" s="1"/>
  <c r="J457" i="11" s="1"/>
  <c r="J458" i="11" s="1"/>
  <c r="J459" i="11" s="1"/>
  <c r="J460" i="11" s="1"/>
  <c r="J461" i="11" s="1"/>
  <c r="J462" i="11" s="1"/>
  <c r="J463" i="11" s="1"/>
  <c r="J464" i="11" s="1"/>
  <c r="J465" i="11" s="1"/>
  <c r="J466" i="11" s="1"/>
  <c r="J467" i="11" s="1"/>
  <c r="J468" i="11" s="1"/>
  <c r="J469" i="11" s="1"/>
  <c r="J470" i="11" s="1"/>
  <c r="J471" i="11" s="1"/>
  <c r="J472" i="11" s="1"/>
  <c r="J473" i="11" s="1"/>
  <c r="J474" i="11" s="1"/>
  <c r="J475" i="11" s="1"/>
  <c r="J476" i="11" s="1"/>
  <c r="J477" i="11" s="1"/>
  <c r="J478" i="11" s="1"/>
  <c r="J479" i="11" s="1"/>
  <c r="J480" i="11" s="1"/>
  <c r="J481" i="11" s="1"/>
  <c r="J482" i="11" s="1"/>
  <c r="J483" i="11" s="1"/>
  <c r="J484" i="11" s="1"/>
  <c r="J485" i="11" s="1"/>
  <c r="J486" i="11" s="1"/>
  <c r="J487" i="11" s="1"/>
  <c r="J488" i="11" s="1"/>
  <c r="J489" i="11" s="1"/>
  <c r="J490" i="11" s="1"/>
  <c r="J491" i="11" s="1"/>
  <c r="J492" i="11" s="1"/>
  <c r="J493" i="11" s="1"/>
  <c r="J494" i="11" s="1"/>
  <c r="J495" i="11" s="1"/>
  <c r="J496" i="11" s="1"/>
  <c r="J497" i="11" s="1"/>
  <c r="J498" i="11" s="1"/>
  <c r="J499" i="11" s="1"/>
  <c r="J500" i="11" s="1"/>
  <c r="J501" i="11" s="1"/>
  <c r="J502" i="11" s="1"/>
  <c r="J503" i="11" s="1"/>
  <c r="J504" i="11" s="1"/>
  <c r="J505" i="11" s="1"/>
  <c r="J506" i="11" s="1"/>
  <c r="J507" i="11" s="1"/>
  <c r="J508" i="11" s="1"/>
  <c r="J509" i="11" s="1"/>
  <c r="J510" i="11" s="1"/>
  <c r="J511" i="11" s="1"/>
  <c r="J512" i="11" s="1"/>
  <c r="J513" i="11" s="1"/>
  <c r="J514" i="11" s="1"/>
  <c r="J515" i="11" s="1"/>
  <c r="J516" i="11" s="1"/>
  <c r="J517" i="11" s="1"/>
  <c r="J518" i="11" s="1"/>
  <c r="J519" i="11" s="1"/>
  <c r="J520" i="11" s="1"/>
  <c r="J521" i="11" s="1"/>
  <c r="J522" i="11" s="1"/>
  <c r="J523" i="11" s="1"/>
  <c r="J524" i="11" s="1"/>
  <c r="J525" i="11" s="1"/>
  <c r="J526" i="11" s="1"/>
  <c r="J527" i="11" s="1"/>
  <c r="J528" i="11" s="1"/>
  <c r="J529" i="11" s="1"/>
  <c r="J530" i="11" s="1"/>
  <c r="J531" i="11" s="1"/>
  <c r="J532" i="11" s="1"/>
  <c r="J533" i="11" s="1"/>
  <c r="J534" i="11" s="1"/>
  <c r="J535" i="11" s="1"/>
  <c r="J536" i="11" s="1"/>
  <c r="J537" i="11" s="1"/>
  <c r="J538" i="11" s="1"/>
  <c r="J539" i="11" s="1"/>
  <c r="J540" i="11" s="1"/>
  <c r="J541" i="11" s="1"/>
  <c r="J542" i="11" s="1"/>
  <c r="J543" i="11" s="1"/>
  <c r="J544" i="11" s="1"/>
  <c r="J545" i="11" s="1"/>
  <c r="J546" i="11" s="1"/>
  <c r="J547" i="11" s="1"/>
  <c r="J548" i="11" s="1"/>
  <c r="J549" i="11" s="1"/>
  <c r="J550" i="11" s="1"/>
  <c r="J551" i="11" s="1"/>
  <c r="J552" i="11" s="1"/>
  <c r="J553" i="11" s="1"/>
  <c r="J554" i="11" s="1"/>
  <c r="J555" i="11" s="1"/>
  <c r="J556" i="11" s="1"/>
  <c r="J557" i="11" s="1"/>
  <c r="J558" i="11" s="1"/>
  <c r="J559" i="11" s="1"/>
  <c r="J560" i="11" s="1"/>
  <c r="J561" i="11" s="1"/>
  <c r="J562" i="11" s="1"/>
  <c r="J563" i="11" s="1"/>
  <c r="J564" i="11" s="1"/>
  <c r="J565" i="11" s="1"/>
  <c r="J566" i="11" s="1"/>
  <c r="J567" i="11" s="1"/>
  <c r="J568" i="11" s="1"/>
  <c r="J569" i="11" s="1"/>
  <c r="J570" i="11" s="1"/>
  <c r="J571" i="11" s="1"/>
  <c r="J572" i="11" s="1"/>
  <c r="J573" i="11" s="1"/>
  <c r="J574" i="11" s="1"/>
  <c r="J575" i="11" s="1"/>
  <c r="J576" i="11" s="1"/>
  <c r="J577" i="11" s="1"/>
  <c r="J578" i="11" s="1"/>
  <c r="J579" i="11" s="1"/>
  <c r="J580" i="11" s="1"/>
  <c r="J581" i="11" s="1"/>
  <c r="J582" i="11" s="1"/>
  <c r="J583" i="11" s="1"/>
  <c r="J584" i="11" s="1"/>
  <c r="J585" i="11" s="1"/>
  <c r="J586" i="11" s="1"/>
  <c r="J587" i="11" s="1"/>
  <c r="J588" i="11" s="1"/>
  <c r="J589" i="11" s="1"/>
  <c r="J590" i="11" s="1"/>
  <c r="J591" i="11" s="1"/>
  <c r="J592" i="11" s="1"/>
  <c r="J593" i="11" s="1"/>
  <c r="J594" i="11" s="1"/>
  <c r="J595" i="11" s="1"/>
  <c r="J596" i="11" s="1"/>
  <c r="J597" i="11" s="1"/>
  <c r="J598" i="11" s="1"/>
  <c r="J599" i="11" s="1"/>
  <c r="J600" i="11" s="1"/>
  <c r="J601" i="11" s="1"/>
  <c r="J602" i="11" s="1"/>
  <c r="J603" i="11" s="1"/>
  <c r="J604" i="11" s="1"/>
  <c r="J605" i="11" s="1"/>
  <c r="J606" i="11" s="1"/>
  <c r="J607" i="11" s="1"/>
  <c r="J608" i="11" s="1"/>
  <c r="J609" i="11" s="1"/>
  <c r="J610" i="11" s="1"/>
  <c r="J611" i="11" s="1"/>
  <c r="J612" i="11" s="1"/>
  <c r="J613" i="11" s="1"/>
  <c r="J614" i="11" s="1"/>
  <c r="J615" i="11" s="1"/>
  <c r="J616" i="11" s="1"/>
  <c r="J617" i="11" s="1"/>
  <c r="J618" i="11" s="1"/>
  <c r="J619" i="11" s="1"/>
  <c r="J620" i="11" s="1"/>
  <c r="J621" i="11" s="1"/>
  <c r="J622" i="11" s="1"/>
  <c r="J623" i="11" s="1"/>
  <c r="J624" i="11" s="1"/>
  <c r="J625" i="11" s="1"/>
  <c r="J626" i="11" s="1"/>
  <c r="J627" i="11" s="1"/>
  <c r="J628" i="11" s="1"/>
  <c r="J629" i="11" s="1"/>
  <c r="J630" i="11" s="1"/>
  <c r="J631" i="11" s="1"/>
  <c r="J632" i="11" s="1"/>
  <c r="J633" i="11" s="1"/>
  <c r="J634" i="11" s="1"/>
  <c r="J635" i="11" s="1"/>
  <c r="J636" i="11" s="1"/>
  <c r="J637" i="11" s="1"/>
  <c r="J638" i="11" s="1"/>
  <c r="J639" i="11" s="1"/>
  <c r="J640" i="11" s="1"/>
  <c r="J641" i="11" s="1"/>
  <c r="J642" i="11" s="1"/>
  <c r="J643" i="11" s="1"/>
  <c r="J644" i="11" s="1"/>
  <c r="J645" i="11" s="1"/>
  <c r="J646" i="11" s="1"/>
  <c r="J647" i="11" s="1"/>
  <c r="J648" i="11" s="1"/>
  <c r="J649" i="11" s="1"/>
  <c r="J650" i="11" s="1"/>
  <c r="J651" i="11" s="1"/>
  <c r="J652" i="11" s="1"/>
  <c r="J653" i="11" s="1"/>
  <c r="J654" i="11" s="1"/>
  <c r="J655" i="11" s="1"/>
  <c r="J656" i="11" s="1"/>
  <c r="J657" i="11" s="1"/>
  <c r="J658" i="11" s="1"/>
  <c r="J659" i="11" s="1"/>
  <c r="J660" i="11" s="1"/>
  <c r="J661" i="11" s="1"/>
  <c r="J662" i="11" s="1"/>
  <c r="J663" i="11" s="1"/>
  <c r="J664" i="11" s="1"/>
  <c r="J665" i="11" s="1"/>
  <c r="J666" i="11" s="1"/>
  <c r="J667" i="11" s="1"/>
  <c r="J668" i="11" s="1"/>
  <c r="J669" i="11" s="1"/>
  <c r="J670" i="11" s="1"/>
  <c r="J671" i="11" s="1"/>
  <c r="J672" i="11" s="1"/>
  <c r="J673" i="11" s="1"/>
  <c r="J674" i="11" s="1"/>
  <c r="J675" i="11" s="1"/>
  <c r="J676" i="11" s="1"/>
  <c r="J677" i="11" s="1"/>
  <c r="J678" i="11" s="1"/>
  <c r="J679" i="11" s="1"/>
  <c r="J680" i="11" s="1"/>
  <c r="J681" i="11" s="1"/>
  <c r="J682" i="11" s="1"/>
  <c r="J683" i="11" s="1"/>
  <c r="J684" i="11" s="1"/>
  <c r="J685" i="11" s="1"/>
  <c r="J686" i="11" s="1"/>
  <c r="J687" i="11" s="1"/>
  <c r="J688" i="11" s="1"/>
  <c r="J689" i="11" s="1"/>
  <c r="J690" i="11" s="1"/>
  <c r="J691" i="11" s="1"/>
  <c r="J692" i="11" s="1"/>
  <c r="J693" i="11" s="1"/>
  <c r="J694" i="11" s="1"/>
  <c r="J695" i="11" s="1"/>
  <c r="J696" i="11" s="1"/>
  <c r="J697" i="11" s="1"/>
  <c r="J698" i="11" s="1"/>
  <c r="J699" i="11" s="1"/>
  <c r="J700" i="11" s="1"/>
  <c r="J701" i="11" s="1"/>
  <c r="J702" i="11" s="1"/>
  <c r="J703" i="11" s="1"/>
  <c r="J704" i="11" s="1"/>
  <c r="J705" i="11" s="1"/>
  <c r="J706" i="11" s="1"/>
  <c r="J707" i="11" s="1"/>
  <c r="J708" i="11" s="1"/>
  <c r="J709" i="11" s="1"/>
  <c r="J710" i="11" s="1"/>
  <c r="J711" i="11" s="1"/>
  <c r="J712" i="11" s="1"/>
  <c r="J713" i="11" s="1"/>
  <c r="J714" i="11" s="1"/>
  <c r="J715" i="11" s="1"/>
  <c r="J716" i="11" s="1"/>
  <c r="J717" i="11" s="1"/>
  <c r="J718" i="11" s="1"/>
  <c r="J719" i="11" s="1"/>
  <c r="J720" i="11" s="1"/>
  <c r="J721" i="11" s="1"/>
  <c r="J722" i="11" s="1"/>
  <c r="J723" i="11" s="1"/>
  <c r="J724" i="11" s="1"/>
  <c r="J725" i="11" s="1"/>
  <c r="J726" i="11" s="1"/>
  <c r="J727" i="11" s="1"/>
  <c r="J728" i="11" s="1"/>
  <c r="J729" i="11" s="1"/>
  <c r="J730" i="11" s="1"/>
  <c r="J731" i="11" s="1"/>
  <c r="J732" i="11" s="1"/>
  <c r="J733" i="11" s="1"/>
  <c r="J734" i="11" s="1"/>
  <c r="J735" i="11" s="1"/>
  <c r="J736" i="11" s="1"/>
  <c r="J737" i="11" s="1"/>
  <c r="J738" i="11" s="1"/>
  <c r="J739" i="11" s="1"/>
  <c r="J740" i="11" s="1"/>
  <c r="J741" i="11" s="1"/>
  <c r="J742" i="11" s="1"/>
  <c r="J743" i="11" s="1"/>
  <c r="J744" i="11" s="1"/>
  <c r="J745" i="11" s="1"/>
  <c r="J746" i="11" s="1"/>
  <c r="J747" i="11" s="1"/>
  <c r="J748" i="11" s="1"/>
  <c r="J749" i="11" s="1"/>
  <c r="J750" i="11" s="1"/>
  <c r="J751" i="11" s="1"/>
  <c r="J752" i="11" s="1"/>
  <c r="J753" i="11" s="1"/>
  <c r="J754" i="11" s="1"/>
  <c r="J755" i="11" s="1"/>
  <c r="J756" i="11" s="1"/>
  <c r="J757" i="11" s="1"/>
  <c r="J758" i="11" s="1"/>
  <c r="J759" i="11" s="1"/>
  <c r="J760" i="11" s="1"/>
  <c r="J761" i="11" s="1"/>
  <c r="J762" i="11" s="1"/>
  <c r="J763" i="11" s="1"/>
  <c r="J764" i="11" s="1"/>
  <c r="J765" i="11" s="1"/>
  <c r="J766" i="11" s="1"/>
  <c r="J767" i="11" s="1"/>
  <c r="J768" i="11" s="1"/>
  <c r="J769" i="11" s="1"/>
  <c r="J770" i="11" s="1"/>
  <c r="J771" i="11" s="1"/>
  <c r="J772" i="11" s="1"/>
  <c r="J773" i="11" s="1"/>
  <c r="J774" i="11" s="1"/>
  <c r="J775" i="11" s="1"/>
  <c r="J776" i="11" s="1"/>
  <c r="J777" i="11" s="1"/>
  <c r="J778" i="11" s="1"/>
  <c r="J779" i="11" s="1"/>
  <c r="J780" i="11" s="1"/>
  <c r="J781" i="11" s="1"/>
  <c r="J782" i="11" s="1"/>
  <c r="J783" i="11" s="1"/>
  <c r="J784" i="11" s="1"/>
  <c r="J785" i="11" s="1"/>
  <c r="J786" i="11" s="1"/>
  <c r="J787" i="11" s="1"/>
  <c r="J788" i="11" s="1"/>
  <c r="J789" i="11" s="1"/>
  <c r="J790" i="11" s="1"/>
  <c r="J791" i="11" s="1"/>
  <c r="J792" i="11" s="1"/>
  <c r="J793" i="11" s="1"/>
  <c r="J794" i="11" s="1"/>
  <c r="J795" i="11" s="1"/>
  <c r="J796" i="11" s="1"/>
  <c r="J797" i="11" s="1"/>
  <c r="J798" i="11" s="1"/>
  <c r="J799" i="11" s="1"/>
  <c r="J800" i="11" s="1"/>
  <c r="J801" i="11" s="1"/>
  <c r="J802" i="11" s="1"/>
  <c r="J803" i="11" s="1"/>
  <c r="J804" i="11" s="1"/>
  <c r="J805" i="11" s="1"/>
  <c r="J806" i="11" s="1"/>
  <c r="J807" i="11" s="1"/>
  <c r="J808" i="11" s="1"/>
  <c r="J809" i="11" s="1"/>
  <c r="J810" i="11" s="1"/>
  <c r="J811" i="11" s="1"/>
  <c r="J812" i="11" s="1"/>
  <c r="J813" i="11" s="1"/>
  <c r="J814" i="11" s="1"/>
  <c r="J815" i="11" s="1"/>
  <c r="J816" i="11" s="1"/>
  <c r="J817" i="11" s="1"/>
  <c r="J818" i="11" s="1"/>
  <c r="J819" i="11" s="1"/>
  <c r="J820" i="11" s="1"/>
  <c r="J821" i="11" s="1"/>
  <c r="J822" i="11" s="1"/>
  <c r="J823" i="11" s="1"/>
  <c r="J824" i="11" s="1"/>
  <c r="J825" i="11" s="1"/>
  <c r="J826" i="11" s="1"/>
  <c r="J827" i="11" s="1"/>
  <c r="J828" i="11" s="1"/>
  <c r="J829" i="11" s="1"/>
  <c r="J830" i="11" s="1"/>
  <c r="J831" i="11" s="1"/>
  <c r="J832" i="11" s="1"/>
  <c r="J833" i="11" s="1"/>
  <c r="J834" i="11" s="1"/>
  <c r="J835" i="11" s="1"/>
  <c r="J836" i="11" s="1"/>
  <c r="J837" i="11" s="1"/>
  <c r="J838" i="11" s="1"/>
  <c r="J839" i="11" s="1"/>
  <c r="J840" i="11" s="1"/>
  <c r="J841" i="11" s="1"/>
  <c r="J842" i="11" s="1"/>
  <c r="J843" i="11" s="1"/>
  <c r="J844" i="11" s="1"/>
  <c r="J845" i="11" s="1"/>
  <c r="J846" i="11" s="1"/>
  <c r="J847" i="11" s="1"/>
  <c r="J848" i="11" s="1"/>
  <c r="J849" i="11" s="1"/>
  <c r="J850" i="11" s="1"/>
  <c r="J851" i="11" s="1"/>
  <c r="J852" i="11" s="1"/>
  <c r="J853" i="11" s="1"/>
  <c r="J854" i="11" s="1"/>
  <c r="J855" i="11" s="1"/>
  <c r="J856" i="11" s="1"/>
  <c r="J857" i="11" s="1"/>
  <c r="J858" i="11" s="1"/>
  <c r="J859" i="11" s="1"/>
  <c r="J860" i="11" s="1"/>
  <c r="J861" i="11" s="1"/>
  <c r="J862" i="11" s="1"/>
  <c r="J863" i="11" s="1"/>
  <c r="J864" i="11" s="1"/>
  <c r="J865" i="11" s="1"/>
  <c r="J866" i="11" s="1"/>
  <c r="J867" i="11" s="1"/>
  <c r="J868" i="11" s="1"/>
  <c r="J869" i="11" s="1"/>
  <c r="J870" i="11" s="1"/>
  <c r="J871" i="11" s="1"/>
  <c r="J872" i="11" s="1"/>
  <c r="J873" i="11" s="1"/>
  <c r="J874" i="11" s="1"/>
  <c r="J875" i="11" s="1"/>
  <c r="J876" i="11" s="1"/>
  <c r="J877" i="11" s="1"/>
  <c r="J878" i="11" s="1"/>
  <c r="J879" i="11" s="1"/>
  <c r="J880" i="11" s="1"/>
  <c r="J881" i="11" s="1"/>
  <c r="J882" i="11" s="1"/>
  <c r="J883" i="11" s="1"/>
  <c r="J884" i="11" s="1"/>
  <c r="J885" i="11" s="1"/>
  <c r="J886" i="11" s="1"/>
  <c r="J887" i="11" s="1"/>
  <c r="J888" i="11" s="1"/>
  <c r="J889" i="11" s="1"/>
  <c r="J890" i="11" s="1"/>
  <c r="J891" i="11" s="1"/>
  <c r="J892" i="11" s="1"/>
  <c r="J893" i="11" s="1"/>
  <c r="J894" i="11" s="1"/>
  <c r="J895" i="11" s="1"/>
  <c r="J896" i="11" s="1"/>
  <c r="J897" i="11" s="1"/>
  <c r="J898" i="11" s="1"/>
  <c r="J899" i="11" s="1"/>
  <c r="J900" i="11" s="1"/>
  <c r="J901" i="11" s="1"/>
  <c r="J902" i="11" s="1"/>
  <c r="J903" i="11" s="1"/>
  <c r="J904" i="11" s="1"/>
  <c r="J905" i="11" s="1"/>
  <c r="J906" i="11" s="1"/>
  <c r="J907" i="11" s="1"/>
  <c r="J908" i="11" s="1"/>
  <c r="J909" i="11" s="1"/>
  <c r="J910" i="11" s="1"/>
  <c r="J911" i="11" s="1"/>
  <c r="J912" i="11" s="1"/>
  <c r="J913" i="11" s="1"/>
  <c r="J914" i="11" s="1"/>
  <c r="J915" i="11" s="1"/>
  <c r="J916" i="11" s="1"/>
  <c r="J917" i="11" s="1"/>
  <c r="J918" i="11" s="1"/>
  <c r="J919" i="11" s="1"/>
  <c r="J920" i="11" s="1"/>
  <c r="J921" i="11" s="1"/>
  <c r="J922" i="11" s="1"/>
  <c r="J923" i="11" s="1"/>
  <c r="J924" i="11" s="1"/>
  <c r="J925" i="11" s="1"/>
  <c r="J926" i="11" s="1"/>
  <c r="J927" i="11" s="1"/>
  <c r="J928" i="11" s="1"/>
  <c r="J929" i="11" s="1"/>
  <c r="J930" i="11" s="1"/>
  <c r="J931" i="11" s="1"/>
  <c r="J932" i="11" s="1"/>
  <c r="J933" i="11" s="1"/>
  <c r="J934" i="11" s="1"/>
  <c r="J935" i="11" s="1"/>
  <c r="J936" i="11" s="1"/>
  <c r="J937" i="11" s="1"/>
  <c r="J938" i="11" s="1"/>
  <c r="J939" i="11" s="1"/>
  <c r="J940" i="11" s="1"/>
  <c r="J941" i="11" s="1"/>
  <c r="J942" i="11" s="1"/>
  <c r="J943" i="11" s="1"/>
  <c r="J944" i="11" s="1"/>
  <c r="J945" i="11" s="1"/>
  <c r="J946" i="11" s="1"/>
  <c r="J947" i="11" s="1"/>
  <c r="J948" i="11" s="1"/>
  <c r="J949" i="11" s="1"/>
  <c r="J950" i="11" s="1"/>
  <c r="J951" i="11" s="1"/>
  <c r="J952" i="11" s="1"/>
  <c r="J953" i="11" s="1"/>
  <c r="J954" i="11" s="1"/>
  <c r="J955" i="11" s="1"/>
  <c r="J956" i="11" s="1"/>
  <c r="J957" i="11" s="1"/>
  <c r="J958" i="11" s="1"/>
  <c r="J959" i="11" s="1"/>
  <c r="J960" i="11" s="1"/>
  <c r="J961" i="11" s="1"/>
  <c r="J962" i="11" s="1"/>
  <c r="J963" i="11" s="1"/>
  <c r="J964" i="11" s="1"/>
  <c r="J965" i="11" s="1"/>
  <c r="J966" i="11" s="1"/>
  <c r="J967" i="11" s="1"/>
  <c r="J968" i="11" s="1"/>
  <c r="J969" i="11" s="1"/>
  <c r="J970" i="11" s="1"/>
  <c r="J971" i="11" s="1"/>
  <c r="J972" i="11" s="1"/>
  <c r="J973" i="11" s="1"/>
  <c r="J974" i="11" s="1"/>
  <c r="J975" i="11" s="1"/>
  <c r="J976" i="11" s="1"/>
  <c r="J977" i="11" s="1"/>
  <c r="J978" i="11" s="1"/>
  <c r="J979" i="11" s="1"/>
  <c r="J980" i="11" s="1"/>
  <c r="J981" i="11" s="1"/>
  <c r="J982" i="11" s="1"/>
  <c r="J983" i="11" s="1"/>
  <c r="J984" i="11" s="1"/>
  <c r="J985" i="11" s="1"/>
  <c r="J986" i="11" s="1"/>
  <c r="J987" i="11" s="1"/>
  <c r="J988" i="11" s="1"/>
  <c r="J989" i="11" s="1"/>
  <c r="J990" i="11" s="1"/>
  <c r="J991" i="11" s="1"/>
  <c r="J992" i="11" s="1"/>
  <c r="J993" i="11" s="1"/>
  <c r="J994" i="11" s="1"/>
  <c r="J995" i="11" s="1"/>
  <c r="J996" i="11" s="1"/>
  <c r="J997" i="11" s="1"/>
  <c r="J998" i="11" s="1"/>
  <c r="J999" i="11" s="1"/>
  <c r="J1000" i="11" s="1"/>
  <c r="J1001" i="11" s="1"/>
  <c r="J1002" i="11" s="1"/>
  <c r="J1003" i="11" s="1"/>
  <c r="J1004" i="11" s="1"/>
  <c r="J1005" i="11" s="1"/>
  <c r="J1006" i="11" s="1"/>
  <c r="J1007" i="11" s="1"/>
  <c r="J1008" i="11" s="1"/>
  <c r="J1009" i="11" s="1"/>
  <c r="J1010" i="11" s="1"/>
  <c r="J1011" i="11" s="1"/>
  <c r="J1012" i="11" s="1"/>
  <c r="J1013" i="11" s="1"/>
  <c r="J1014" i="11" s="1"/>
  <c r="J1015" i="11" s="1"/>
  <c r="J1016" i="11" s="1"/>
  <c r="J1017" i="11" s="1"/>
  <c r="J1018" i="11" s="1"/>
  <c r="J1019" i="11" s="1"/>
  <c r="J1020" i="11" s="1"/>
  <c r="J1021" i="11" s="1"/>
  <c r="J1022" i="11" s="1"/>
  <c r="J1023" i="11" s="1"/>
  <c r="J1024" i="11" s="1"/>
  <c r="J1025" i="11" s="1"/>
  <c r="J1026" i="11" s="1"/>
  <c r="J1027" i="11" s="1"/>
  <c r="J1028" i="11" s="1"/>
  <c r="J1029" i="11" s="1"/>
  <c r="J1030" i="11" s="1"/>
  <c r="J1031" i="11" s="1"/>
  <c r="J1032" i="11" s="1"/>
  <c r="J1033" i="11" s="1"/>
  <c r="J1034" i="11" s="1"/>
  <c r="J1035" i="11" s="1"/>
  <c r="J1036" i="11" s="1"/>
  <c r="J1037" i="11" s="1"/>
  <c r="J1038" i="11" s="1"/>
  <c r="J1039" i="11" s="1"/>
  <c r="J1040" i="11" s="1"/>
  <c r="J1041" i="11" s="1"/>
  <c r="J1042" i="11" s="1"/>
  <c r="J1043" i="11" s="1"/>
  <c r="J1044" i="11" s="1"/>
  <c r="J1045" i="11" s="1"/>
  <c r="J1046" i="11" s="1"/>
  <c r="J1047" i="11" s="1"/>
  <c r="J1048" i="11" s="1"/>
  <c r="J1049" i="11" s="1"/>
  <c r="J1050" i="11" s="1"/>
  <c r="J1051" i="11" s="1"/>
  <c r="J1052" i="11" s="1"/>
  <c r="J1053" i="11" s="1"/>
  <c r="J1054" i="11" s="1"/>
  <c r="J1055" i="11" s="1"/>
  <c r="J1056" i="11" s="1"/>
  <c r="J1057" i="11" s="1"/>
  <c r="J1058" i="11" s="1"/>
  <c r="J1059" i="11" s="1"/>
  <c r="J1060" i="11" s="1"/>
  <c r="J1061" i="11" s="1"/>
  <c r="J1062" i="11" s="1"/>
  <c r="J1063" i="11" s="1"/>
  <c r="J1064" i="11" s="1"/>
  <c r="J1065" i="11" s="1"/>
  <c r="J1066" i="11" s="1"/>
  <c r="J1067" i="11" s="1"/>
  <c r="J1068" i="11" s="1"/>
  <c r="J1069" i="11" s="1"/>
  <c r="J1070" i="11" s="1"/>
  <c r="J1071" i="11" s="1"/>
  <c r="J1072" i="11" s="1"/>
  <c r="J1073" i="11" s="1"/>
  <c r="J1074" i="11" s="1"/>
  <c r="J1075" i="11" s="1"/>
  <c r="J1076" i="11" s="1"/>
  <c r="J1077" i="11" s="1"/>
  <c r="J1078" i="11" s="1"/>
  <c r="J1079" i="11" s="1"/>
  <c r="J1080" i="11" s="1"/>
  <c r="J1081" i="11" s="1"/>
  <c r="J1082" i="11" s="1"/>
  <c r="J1083" i="11" s="1"/>
  <c r="J1084" i="11" s="1"/>
  <c r="J1085" i="11" s="1"/>
  <c r="J1086" i="11" s="1"/>
  <c r="J1087" i="11" s="1"/>
  <c r="J1088" i="11" s="1"/>
  <c r="J1089" i="11" s="1"/>
  <c r="J1090" i="11" s="1"/>
  <c r="J1091" i="11" s="1"/>
  <c r="J1092" i="11" s="1"/>
  <c r="J1093" i="11" s="1"/>
  <c r="J1094" i="11" s="1"/>
  <c r="J1095" i="11" s="1"/>
  <c r="J1096" i="11" s="1"/>
  <c r="J1097" i="11" s="1"/>
  <c r="J1098" i="11" s="1"/>
  <c r="J1099" i="11" s="1"/>
  <c r="J1100" i="11" s="1"/>
  <c r="J1101" i="11" s="1"/>
  <c r="J1102" i="11" s="1"/>
  <c r="J1103" i="11" s="1"/>
  <c r="J1104" i="11" s="1"/>
  <c r="J1105" i="11" s="1"/>
  <c r="J1106" i="11" s="1"/>
  <c r="J1107" i="11" s="1"/>
  <c r="J1108" i="11" s="1"/>
  <c r="J1109" i="11" s="1"/>
  <c r="J1110" i="11" s="1"/>
  <c r="J1111" i="11" s="1"/>
  <c r="J1112" i="11" s="1"/>
  <c r="J1113" i="11" s="1"/>
  <c r="J1114" i="11" s="1"/>
  <c r="J1115" i="11" s="1"/>
  <c r="J1116" i="11" s="1"/>
  <c r="J1117" i="11" s="1"/>
  <c r="J1118" i="11" s="1"/>
  <c r="J1119" i="11" s="1"/>
  <c r="J1120" i="11" s="1"/>
  <c r="J1121" i="11" s="1"/>
  <c r="J1122" i="11" s="1"/>
  <c r="J1123" i="11" s="1"/>
  <c r="J1124" i="11" s="1"/>
  <c r="J1125" i="11" s="1"/>
  <c r="J1126" i="11" s="1"/>
  <c r="J1127" i="11" s="1"/>
  <c r="J1128" i="11" s="1"/>
  <c r="J1129" i="11" s="1"/>
  <c r="J1130" i="11" s="1"/>
  <c r="J1131" i="11" s="1"/>
  <c r="J1132" i="11" s="1"/>
  <c r="J1133" i="11" s="1"/>
  <c r="J1134" i="11" s="1"/>
  <c r="J1135" i="11" s="1"/>
  <c r="J1136" i="11" s="1"/>
  <c r="J1137" i="11" s="1"/>
  <c r="J1138" i="11" s="1"/>
  <c r="J1139" i="11" s="1"/>
  <c r="J1140" i="11" s="1"/>
  <c r="J1141" i="11" s="1"/>
  <c r="J1142" i="11" s="1"/>
  <c r="J1143" i="11" s="1"/>
  <c r="J1144" i="11" s="1"/>
  <c r="J1145" i="11" s="1"/>
  <c r="J1146" i="11" s="1"/>
  <c r="J1147" i="11" s="1"/>
  <c r="J1148" i="11" s="1"/>
  <c r="J1149" i="11" s="1"/>
  <c r="J1150" i="11" s="1"/>
  <c r="J1151" i="11" s="1"/>
  <c r="J1152" i="11" s="1"/>
  <c r="J1153" i="11" s="1"/>
  <c r="J1154" i="11" s="1"/>
  <c r="J1155" i="11" s="1"/>
  <c r="J1156" i="11" s="1"/>
  <c r="J1157" i="11" s="1"/>
  <c r="J1158" i="11" s="1"/>
  <c r="J1159" i="11" s="1"/>
  <c r="J1160" i="11" s="1"/>
  <c r="J1161" i="11" s="1"/>
  <c r="J1162" i="11" s="1"/>
  <c r="J1163" i="11" s="1"/>
  <c r="J1164" i="11" s="1"/>
  <c r="J1165" i="11" s="1"/>
  <c r="J1166" i="11" s="1"/>
  <c r="J1167" i="11" s="1"/>
  <c r="J1168" i="11" s="1"/>
  <c r="J1169" i="11" s="1"/>
  <c r="J1170" i="11" s="1"/>
  <c r="J1171" i="11" s="1"/>
  <c r="J1172" i="11" s="1"/>
  <c r="J1173" i="11" s="1"/>
  <c r="J1174" i="11" s="1"/>
  <c r="J1175" i="11" s="1"/>
  <c r="J1176" i="11" s="1"/>
  <c r="J1177" i="11" s="1"/>
  <c r="J1178" i="11" s="1"/>
  <c r="J1179" i="11" s="1"/>
  <c r="J1180" i="11" s="1"/>
  <c r="J1181" i="11" s="1"/>
  <c r="J1182" i="11" s="1"/>
  <c r="J1183" i="11" s="1"/>
  <c r="J1184" i="11" s="1"/>
  <c r="J1185" i="11" s="1"/>
  <c r="J1186" i="11" s="1"/>
  <c r="J1187" i="11" s="1"/>
  <c r="J1188" i="11" s="1"/>
  <c r="J1189" i="11" s="1"/>
  <c r="J1190" i="11" s="1"/>
  <c r="J1191" i="11" s="1"/>
  <c r="J1192" i="11" s="1"/>
  <c r="J1193" i="11" s="1"/>
  <c r="J1194" i="11" s="1"/>
  <c r="J1195" i="11" s="1"/>
  <c r="J1196" i="11" s="1"/>
  <c r="J1197" i="11" s="1"/>
  <c r="J1198" i="11" s="1"/>
  <c r="J1199" i="11" s="1"/>
  <c r="J1200" i="11" s="1"/>
  <c r="J1201" i="11" s="1"/>
  <c r="J1202" i="11" s="1"/>
  <c r="J1203" i="11" s="1"/>
  <c r="J1204" i="11" s="1"/>
  <c r="J1205" i="11" s="1"/>
  <c r="J1206" i="11" s="1"/>
  <c r="J1207" i="11" s="1"/>
  <c r="J1208" i="11" s="1"/>
  <c r="J1209" i="11" s="1"/>
  <c r="J1210" i="11" s="1"/>
  <c r="J1211" i="11" s="1"/>
  <c r="J1212" i="11" s="1"/>
  <c r="J1213" i="11" s="1"/>
  <c r="J1214" i="11" s="1"/>
  <c r="J1215" i="11" s="1"/>
  <c r="J1216" i="11" s="1"/>
  <c r="J1217" i="11" s="1"/>
  <c r="J1218" i="11" s="1"/>
  <c r="J1219" i="11" s="1"/>
  <c r="J1220" i="11" s="1"/>
  <c r="J1221" i="11" s="1"/>
  <c r="J1222" i="11" s="1"/>
  <c r="J1223" i="11" s="1"/>
  <c r="J1224" i="11" s="1"/>
  <c r="J1225" i="11" s="1"/>
  <c r="J1226" i="11" s="1"/>
  <c r="J1227" i="11" s="1"/>
  <c r="J1228" i="11" s="1"/>
  <c r="J1229" i="11" s="1"/>
  <c r="J1230" i="11" s="1"/>
  <c r="J1231" i="11" s="1"/>
  <c r="J1232" i="11" s="1"/>
  <c r="J1233" i="11" s="1"/>
  <c r="J1234" i="11" s="1"/>
  <c r="J1235" i="11" s="1"/>
  <c r="J1236" i="11" s="1"/>
  <c r="J1237" i="11" s="1"/>
  <c r="J1238" i="11" s="1"/>
  <c r="J1239" i="11" s="1"/>
  <c r="J1240" i="11" s="1"/>
  <c r="J1241" i="11" s="1"/>
  <c r="J1242" i="11" s="1"/>
  <c r="J1243" i="11" s="1"/>
  <c r="J1244" i="11" s="1"/>
  <c r="J1245" i="11" s="1"/>
  <c r="J1246" i="11" s="1"/>
  <c r="J1247" i="11" s="1"/>
  <c r="J1248" i="11" s="1"/>
  <c r="J1249" i="11" s="1"/>
  <c r="J1250" i="11" s="1"/>
  <c r="J1251" i="11" s="1"/>
  <c r="J1252" i="11" s="1"/>
  <c r="J1253" i="11" s="1"/>
  <c r="J1254" i="11" s="1"/>
  <c r="J1255" i="11" s="1"/>
  <c r="J1256" i="11" s="1"/>
  <c r="J1257" i="11" s="1"/>
  <c r="J1258" i="11" s="1"/>
  <c r="J1259" i="11" s="1"/>
  <c r="J1260" i="11" s="1"/>
  <c r="J1261" i="11" s="1"/>
  <c r="J1262" i="11" s="1"/>
  <c r="J1263" i="11" s="1"/>
  <c r="J1264" i="11" s="1"/>
  <c r="J1265" i="11" s="1"/>
  <c r="J1266" i="11" s="1"/>
  <c r="J1267" i="11" s="1"/>
  <c r="J1268" i="11" s="1"/>
  <c r="J1269" i="11" s="1"/>
  <c r="J1270" i="11" s="1"/>
  <c r="J1271" i="11" s="1"/>
  <c r="J1272" i="11" s="1"/>
  <c r="J1273" i="11" s="1"/>
  <c r="J1274" i="11" s="1"/>
  <c r="J1275" i="11" s="1"/>
  <c r="J1276" i="11" s="1"/>
  <c r="J1277" i="11" s="1"/>
  <c r="J1278" i="11" s="1"/>
  <c r="J1279" i="11" s="1"/>
  <c r="J1280" i="11" s="1"/>
  <c r="J1281" i="11" s="1"/>
  <c r="J1282" i="11" s="1"/>
  <c r="J1283" i="11" s="1"/>
  <c r="J1284" i="11" s="1"/>
  <c r="J1285" i="11" s="1"/>
  <c r="J1286" i="11" s="1"/>
  <c r="J1287" i="11" s="1"/>
  <c r="J1288" i="11" s="1"/>
  <c r="J1289" i="11" s="1"/>
  <c r="J1290" i="11" s="1"/>
  <c r="J1291" i="11" s="1"/>
  <c r="J1292" i="11" s="1"/>
  <c r="J1293" i="11" s="1"/>
  <c r="J1294" i="11" s="1"/>
  <c r="J1295" i="11" s="1"/>
  <c r="J1296" i="11" s="1"/>
  <c r="J1297" i="11" s="1"/>
  <c r="J1298" i="11" s="1"/>
  <c r="J1299" i="11" s="1"/>
  <c r="J1300" i="11" s="1"/>
  <c r="J1301" i="11" s="1"/>
  <c r="J1302" i="11" s="1"/>
  <c r="J1303" i="11" s="1"/>
  <c r="J1304" i="11" s="1"/>
  <c r="J1305" i="11" s="1"/>
  <c r="J1306" i="11" s="1"/>
  <c r="J1307" i="11" s="1"/>
  <c r="J1308" i="11" s="1"/>
  <c r="J1309" i="11" s="1"/>
  <c r="J1310" i="11" s="1"/>
  <c r="J1311" i="11" s="1"/>
  <c r="J1312" i="11" s="1"/>
  <c r="J1313" i="11" s="1"/>
  <c r="J1314" i="11" s="1"/>
  <c r="J1315" i="11" s="1"/>
  <c r="J1316" i="11" s="1"/>
  <c r="J1317" i="11" s="1"/>
  <c r="J1318" i="11" s="1"/>
  <c r="J1319" i="11" s="1"/>
  <c r="J1320" i="11" s="1"/>
  <c r="J1321" i="11" s="1"/>
  <c r="J1322" i="11" s="1"/>
  <c r="J1323" i="11" s="1"/>
  <c r="J1324" i="11" s="1"/>
  <c r="J1325" i="11" s="1"/>
  <c r="J1326" i="11" s="1"/>
  <c r="J1327" i="11" s="1"/>
  <c r="J1328" i="11" s="1"/>
  <c r="J1329" i="11" s="1"/>
  <c r="J1330" i="11" s="1"/>
  <c r="J1331" i="11" s="1"/>
  <c r="J1332" i="11" s="1"/>
  <c r="J1333" i="11" s="1"/>
  <c r="J1334" i="11" s="1"/>
  <c r="J1335" i="11" s="1"/>
  <c r="J1336" i="11" s="1"/>
  <c r="J1337" i="11" s="1"/>
  <c r="J1338" i="11" s="1"/>
  <c r="J1339" i="11" s="1"/>
  <c r="J1340" i="11" s="1"/>
  <c r="J1341" i="11" s="1"/>
  <c r="J1342" i="11" s="1"/>
  <c r="L446" i="11"/>
  <c r="I1699" i="10"/>
  <c r="H1684" i="10"/>
  <c r="H1672" i="10"/>
  <c r="H1668" i="10"/>
  <c r="H1656" i="10"/>
  <c r="H1483" i="10"/>
  <c r="H1457" i="10"/>
  <c r="L1400" i="10"/>
  <c r="J1344" i="10"/>
  <c r="J1345" i="10" s="1"/>
  <c r="J1346" i="10" s="1"/>
  <c r="J1347" i="10" s="1"/>
  <c r="J1348" i="10" s="1"/>
  <c r="J1349" i="10" s="1"/>
  <c r="J1350" i="10" s="1"/>
  <c r="J1351" i="10" s="1"/>
  <c r="J1352" i="10" s="1"/>
  <c r="J1353" i="10" s="1"/>
  <c r="J1354" i="10" s="1"/>
  <c r="J1355" i="10" s="1"/>
  <c r="J1356" i="10" s="1"/>
  <c r="J1357" i="10" s="1"/>
  <c r="J1358" i="10" s="1"/>
  <c r="J1359" i="10" s="1"/>
  <c r="J1360" i="10" s="1"/>
  <c r="J1361" i="10" s="1"/>
  <c r="J1362" i="10" s="1"/>
  <c r="J1363" i="10" s="1"/>
  <c r="J1364" i="10" s="1"/>
  <c r="J1365" i="10" s="1"/>
  <c r="J1366" i="10" s="1"/>
  <c r="J1367" i="10" s="1"/>
  <c r="J1368" i="10" s="1"/>
  <c r="J1369" i="10" s="1"/>
  <c r="J1370" i="10" s="1"/>
  <c r="J1371" i="10" s="1"/>
  <c r="J1372" i="10" s="1"/>
  <c r="J1373" i="10" s="1"/>
  <c r="J1374" i="10" s="1"/>
  <c r="J1375" i="10" s="1"/>
  <c r="J1376" i="10" s="1"/>
  <c r="J1377" i="10" s="1"/>
  <c r="J1378" i="10" s="1"/>
  <c r="J1379" i="10" s="1"/>
  <c r="J1380" i="10" s="1"/>
  <c r="J1381" i="10" s="1"/>
  <c r="J1382" i="10" s="1"/>
  <c r="J1383" i="10" s="1"/>
  <c r="J1384" i="10" s="1"/>
  <c r="J1385" i="10" s="1"/>
  <c r="J1386" i="10" s="1"/>
  <c r="J1387" i="10" s="1"/>
  <c r="J1388" i="10" s="1"/>
  <c r="J1389" i="10" s="1"/>
  <c r="J1390" i="10" s="1"/>
  <c r="J1391" i="10" s="1"/>
  <c r="J1392" i="10" s="1"/>
  <c r="J1393" i="10" s="1"/>
  <c r="J1394" i="10" s="1"/>
  <c r="J1395" i="10" s="1"/>
  <c r="J1396" i="10" s="1"/>
  <c r="J1397" i="10" s="1"/>
  <c r="J1398" i="10" s="1"/>
  <c r="J1399" i="10" s="1"/>
  <c r="J1400" i="10" s="1"/>
  <c r="J1401" i="10" s="1"/>
  <c r="J1402" i="10" s="1"/>
  <c r="J1403" i="10" s="1"/>
  <c r="J1404" i="10" s="1"/>
  <c r="J1405" i="10" s="1"/>
  <c r="J1406" i="10" s="1"/>
  <c r="J1407" i="10" s="1"/>
  <c r="J1408" i="10" s="1"/>
  <c r="J1409" i="10" s="1"/>
  <c r="J1410" i="10" s="1"/>
  <c r="J1411" i="10" s="1"/>
  <c r="J1412" i="10" s="1"/>
  <c r="J1413" i="10" s="1"/>
  <c r="J1414" i="10" s="1"/>
  <c r="J1415" i="10" s="1"/>
  <c r="J1416" i="10" s="1"/>
  <c r="J1417" i="10" s="1"/>
  <c r="J1418" i="10" s="1"/>
  <c r="J1419" i="10" s="1"/>
  <c r="J1420" i="10" s="1"/>
  <c r="J1421" i="10" s="1"/>
  <c r="J1422" i="10" s="1"/>
  <c r="J1423" i="10" s="1"/>
  <c r="J1424" i="10" s="1"/>
  <c r="J1425" i="10" s="1"/>
  <c r="J1426" i="10" s="1"/>
  <c r="J1427" i="10" s="1"/>
  <c r="J1428" i="10" s="1"/>
  <c r="J1429" i="10" s="1"/>
  <c r="J1430" i="10" s="1"/>
  <c r="J1431" i="10" s="1"/>
  <c r="J1432" i="10" s="1"/>
  <c r="J1433" i="10" s="1"/>
  <c r="J1434" i="10" s="1"/>
  <c r="J1435" i="10" s="1"/>
  <c r="J1436" i="10" s="1"/>
  <c r="J1437" i="10" s="1"/>
  <c r="J1438" i="10" s="1"/>
  <c r="J1439" i="10" s="1"/>
  <c r="J1440" i="10" s="1"/>
  <c r="J1441" i="10" s="1"/>
  <c r="J1442" i="10" s="1"/>
  <c r="J1443" i="10" s="1"/>
  <c r="J1444" i="10" s="1"/>
  <c r="J1445" i="10" s="1"/>
  <c r="J1446" i="10" s="1"/>
  <c r="J1447" i="10" s="1"/>
  <c r="J1448" i="10" s="1"/>
  <c r="J1449" i="10" s="1"/>
  <c r="J1450" i="10" s="1"/>
  <c r="J1451" i="10" s="1"/>
  <c r="J1452" i="10" s="1"/>
  <c r="J1453" i="10" s="1"/>
  <c r="J1454" i="10" s="1"/>
  <c r="J1455" i="10" s="1"/>
  <c r="J1456" i="10" s="1"/>
  <c r="J1457" i="10" s="1"/>
  <c r="J1458" i="10" s="1"/>
  <c r="J1459" i="10" s="1"/>
  <c r="J1460" i="10" s="1"/>
  <c r="J1461" i="10" s="1"/>
  <c r="J1462" i="10" s="1"/>
  <c r="J1463" i="10" s="1"/>
  <c r="J1464" i="10" s="1"/>
  <c r="J1465" i="10" s="1"/>
  <c r="J1466" i="10" s="1"/>
  <c r="J1467" i="10" s="1"/>
  <c r="J1468" i="10" s="1"/>
  <c r="J1469" i="10" s="1"/>
  <c r="J1470" i="10" s="1"/>
  <c r="J1471" i="10" s="1"/>
  <c r="J1472" i="10" s="1"/>
  <c r="J1473" i="10" s="1"/>
  <c r="J1474" i="10" s="1"/>
  <c r="J1475" i="10" s="1"/>
  <c r="J1476" i="10" s="1"/>
  <c r="J1477" i="10" s="1"/>
  <c r="J1478" i="10" s="1"/>
  <c r="J1479" i="10" s="1"/>
  <c r="J1480" i="10" s="1"/>
  <c r="J1481" i="10" s="1"/>
  <c r="J1482" i="10" s="1"/>
  <c r="I1005" i="10"/>
  <c r="I910" i="10"/>
  <c r="I824" i="10"/>
  <c r="I582" i="10"/>
  <c r="I525" i="10"/>
  <c r="I497" i="10"/>
  <c r="L444" i="10"/>
  <c r="L436" i="10"/>
  <c r="L429" i="10"/>
  <c r="L420" i="10"/>
  <c r="L419" i="10"/>
  <c r="L409" i="10"/>
  <c r="K371" i="10"/>
  <c r="K359" i="10"/>
  <c r="I347" i="10"/>
  <c r="I346" i="10"/>
  <c r="J332" i="10"/>
  <c r="I322" i="10"/>
  <c r="I312" i="10"/>
  <c r="I305" i="10"/>
  <c r="I299" i="10"/>
  <c r="I283" i="10"/>
  <c r="I271" i="10"/>
  <c r="I241" i="10"/>
  <c r="I240" i="10"/>
  <c r="I227" i="10"/>
  <c r="S73" i="10"/>
  <c r="S71" i="10"/>
  <c r="J9" i="10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J40" i="10" s="1"/>
  <c r="J41" i="10" s="1"/>
  <c r="J42" i="10" s="1"/>
  <c r="J43" i="10" s="1"/>
  <c r="J44" i="10" s="1"/>
  <c r="J45" i="10" s="1"/>
  <c r="J46" i="10" s="1"/>
  <c r="J47" i="10" s="1"/>
  <c r="J48" i="10" s="1"/>
  <c r="J49" i="10" s="1"/>
  <c r="J50" i="10" s="1"/>
  <c r="J51" i="10" s="1"/>
  <c r="J52" i="10" s="1"/>
  <c r="J53" i="10" s="1"/>
  <c r="J54" i="10" s="1"/>
  <c r="J55" i="10" s="1"/>
  <c r="J56" i="10" s="1"/>
  <c r="J57" i="10" s="1"/>
  <c r="J58" i="10" s="1"/>
  <c r="J59" i="10" s="1"/>
  <c r="J60" i="10" s="1"/>
  <c r="J61" i="10" s="1"/>
  <c r="J62" i="10" s="1"/>
  <c r="J63" i="10" s="1"/>
  <c r="J64" i="10" s="1"/>
  <c r="J65" i="10" s="1"/>
  <c r="J66" i="10" s="1"/>
  <c r="J67" i="10" s="1"/>
  <c r="J68" i="10" s="1"/>
  <c r="J69" i="10" s="1"/>
  <c r="J70" i="10" s="1"/>
  <c r="J71" i="10" s="1"/>
  <c r="J72" i="10" s="1"/>
  <c r="J73" i="10" s="1"/>
  <c r="J74" i="10" s="1"/>
  <c r="J75" i="10" s="1"/>
  <c r="J76" i="10" s="1"/>
  <c r="J77" i="10" s="1"/>
  <c r="J78" i="10" s="1"/>
  <c r="J79" i="10" s="1"/>
  <c r="J81" i="10" s="1"/>
  <c r="J80" i="10" s="1"/>
  <c r="J82" i="10" s="1"/>
  <c r="J83" i="10" s="1"/>
  <c r="J84" i="10" s="1"/>
  <c r="J85" i="10" s="1"/>
  <c r="J86" i="10" s="1"/>
  <c r="J87" i="10" s="1"/>
  <c r="J88" i="10" s="1"/>
  <c r="J89" i="10" s="1"/>
  <c r="J90" i="10" s="1"/>
  <c r="J91" i="10" s="1"/>
  <c r="J92" i="10" s="1"/>
  <c r="J93" i="10" s="1"/>
  <c r="J94" i="10" s="1"/>
  <c r="J95" i="10" s="1"/>
  <c r="J96" i="10" s="1"/>
  <c r="J97" i="10" s="1"/>
  <c r="J98" i="10" s="1"/>
  <c r="J99" i="10" s="1"/>
  <c r="J100" i="10" s="1"/>
  <c r="J101" i="10" s="1"/>
  <c r="J102" i="10" s="1"/>
  <c r="J103" i="10" s="1"/>
  <c r="J104" i="10" s="1"/>
  <c r="J105" i="10" s="1"/>
  <c r="J106" i="10" s="1"/>
  <c r="J107" i="10" s="1"/>
  <c r="J108" i="10" s="1"/>
  <c r="J109" i="10" s="1"/>
  <c r="J110" i="10" s="1"/>
  <c r="J111" i="10" s="1"/>
  <c r="J112" i="10" s="1"/>
  <c r="J113" i="10" s="1"/>
  <c r="J114" i="10" s="1"/>
  <c r="J115" i="10" s="1"/>
  <c r="J116" i="10" s="1"/>
  <c r="J117" i="10" s="1"/>
  <c r="J118" i="10" s="1"/>
  <c r="J119" i="10" s="1"/>
  <c r="J120" i="10" s="1"/>
  <c r="J121" i="10" s="1"/>
  <c r="J122" i="10" s="1"/>
  <c r="J123" i="10" s="1"/>
  <c r="J124" i="10" s="1"/>
  <c r="J125" i="10" s="1"/>
  <c r="J126" i="10" s="1"/>
  <c r="J127" i="10" s="1"/>
  <c r="J128" i="10" s="1"/>
  <c r="J129" i="10" s="1"/>
  <c r="J130" i="10" s="1"/>
  <c r="J131" i="10" s="1"/>
  <c r="J132" i="10" s="1"/>
  <c r="J133" i="10" s="1"/>
  <c r="J134" i="10" s="1"/>
  <c r="J135" i="10" s="1"/>
  <c r="J136" i="10" s="1"/>
  <c r="J137" i="10" s="1"/>
  <c r="J138" i="10" s="1"/>
  <c r="J139" i="10" s="1"/>
  <c r="J140" i="10" s="1"/>
  <c r="J141" i="10" s="1"/>
  <c r="J142" i="10" s="1"/>
  <c r="J143" i="10" s="1"/>
  <c r="J144" i="10" s="1"/>
  <c r="J145" i="10" s="1"/>
  <c r="J146" i="10" s="1"/>
  <c r="J147" i="10" s="1"/>
  <c r="J148" i="10" s="1"/>
  <c r="J149" i="10" s="1"/>
  <c r="J150" i="10" s="1"/>
  <c r="J151" i="10" s="1"/>
  <c r="J152" i="10" s="1"/>
  <c r="J153" i="10" s="1"/>
  <c r="J154" i="10" s="1"/>
  <c r="J155" i="10" s="1"/>
  <c r="J156" i="10" s="1"/>
  <c r="J157" i="10" s="1"/>
  <c r="J158" i="10" s="1"/>
  <c r="J159" i="10" s="1"/>
  <c r="J160" i="10" s="1"/>
  <c r="J161" i="10" s="1"/>
  <c r="J162" i="10" s="1"/>
  <c r="J163" i="10" s="1"/>
  <c r="J164" i="10" s="1"/>
  <c r="J165" i="10" s="1"/>
  <c r="J166" i="10" s="1"/>
  <c r="J167" i="10" s="1"/>
  <c r="J168" i="10" s="1"/>
  <c r="J169" i="10" s="1"/>
  <c r="J170" i="10" s="1"/>
  <c r="J171" i="10" s="1"/>
  <c r="J172" i="10" s="1"/>
  <c r="J173" i="10" s="1"/>
  <c r="J174" i="10" s="1"/>
  <c r="J175" i="10" s="1"/>
  <c r="J176" i="10" s="1"/>
  <c r="J177" i="10" s="1"/>
  <c r="J178" i="10" s="1"/>
  <c r="J179" i="10" s="1"/>
  <c r="J180" i="10" s="1"/>
  <c r="J181" i="10" s="1"/>
  <c r="J182" i="10" s="1"/>
  <c r="J183" i="10" s="1"/>
  <c r="J184" i="10" s="1"/>
  <c r="J185" i="10" s="1"/>
  <c r="J186" i="10" s="1"/>
  <c r="J187" i="10" s="1"/>
  <c r="J188" i="10" s="1"/>
  <c r="J189" i="10" s="1"/>
  <c r="J190" i="10" s="1"/>
  <c r="J191" i="10" s="1"/>
  <c r="J192" i="10" s="1"/>
  <c r="J193" i="10" s="1"/>
  <c r="J194" i="10" s="1"/>
  <c r="J195" i="10" s="1"/>
  <c r="J196" i="10" s="1"/>
  <c r="J197" i="10" s="1"/>
  <c r="J198" i="10" s="1"/>
  <c r="J199" i="10" s="1"/>
  <c r="J200" i="10" s="1"/>
  <c r="J201" i="10" s="1"/>
  <c r="J202" i="10" s="1"/>
  <c r="J203" i="10" s="1"/>
  <c r="J204" i="10" s="1"/>
  <c r="J205" i="10" s="1"/>
  <c r="J206" i="10" s="1"/>
  <c r="J207" i="10" s="1"/>
  <c r="J208" i="10" s="1"/>
  <c r="J209" i="10" s="1"/>
  <c r="J210" i="10" s="1"/>
  <c r="J211" i="10" s="1"/>
  <c r="J212" i="10" s="1"/>
  <c r="J213" i="10" s="1"/>
  <c r="J214" i="10" s="1"/>
  <c r="J215" i="10" s="1"/>
  <c r="J216" i="10" s="1"/>
  <c r="J217" i="10" s="1"/>
  <c r="J218" i="10" s="1"/>
  <c r="J219" i="10" s="1"/>
  <c r="J220" i="10" s="1"/>
  <c r="J221" i="10" s="1"/>
  <c r="J222" i="10" s="1"/>
  <c r="J223" i="10" s="1"/>
  <c r="J224" i="10" s="1"/>
  <c r="J225" i="10" s="1"/>
  <c r="J226" i="10" s="1"/>
  <c r="B5" i="10"/>
  <c r="J3711" i="11" l="1"/>
  <c r="J3712" i="11" s="1"/>
  <c r="J3713" i="11" s="1"/>
  <c r="J3714" i="11" s="1"/>
  <c r="J3715" i="11" s="1"/>
  <c r="J3716" i="11" s="1"/>
  <c r="J3717" i="11" s="1"/>
  <c r="J3718" i="11" s="1"/>
  <c r="J3719" i="11" s="1"/>
  <c r="J3720" i="11" s="1"/>
  <c r="J3721" i="11" s="1"/>
  <c r="J3722" i="11" s="1"/>
  <c r="J3723" i="11" s="1"/>
  <c r="J3724" i="11" s="1"/>
  <c r="J3725" i="11" s="1"/>
  <c r="J3726" i="11" s="1"/>
  <c r="J3727" i="11" s="1"/>
  <c r="J3728" i="11" s="1"/>
  <c r="J3729" i="11" s="1"/>
  <c r="J3730" i="11" s="1"/>
  <c r="J3731" i="11" s="1"/>
  <c r="J3732" i="11" s="1"/>
  <c r="J3733" i="11" s="1"/>
  <c r="J3734" i="11" s="1"/>
  <c r="J3735" i="11" s="1"/>
  <c r="J3736" i="11" s="1"/>
  <c r="J3737" i="11" s="1"/>
  <c r="J3738" i="11" s="1"/>
  <c r="J3739" i="11" s="1"/>
  <c r="J3740" i="11" s="1"/>
  <c r="J3741" i="11" s="1"/>
  <c r="J3742" i="11" s="1"/>
  <c r="J3743" i="11" s="1"/>
  <c r="J3744" i="11" s="1"/>
  <c r="J3745" i="11" s="1"/>
  <c r="J3746" i="11" s="1"/>
  <c r="J3747" i="11" s="1"/>
  <c r="J3748" i="11" s="1"/>
  <c r="J3749" i="11" s="1"/>
  <c r="J3750" i="11" s="1"/>
  <c r="J3751" i="11" s="1"/>
  <c r="J3752" i="11" s="1"/>
  <c r="J3753" i="11" s="1"/>
  <c r="J3754" i="11" s="1"/>
  <c r="J3755" i="11" s="1"/>
  <c r="J3756" i="11" s="1"/>
  <c r="J3757" i="11" s="1"/>
  <c r="J3758" i="11" s="1"/>
  <c r="J3759" i="11" s="1"/>
  <c r="J3760" i="11" s="1"/>
  <c r="J3761" i="11" s="1"/>
  <c r="J3762" i="11" s="1"/>
  <c r="J3763" i="11" s="1"/>
  <c r="J3764" i="11" s="1"/>
  <c r="J3765" i="11" s="1"/>
  <c r="J3766" i="11" s="1"/>
  <c r="J3767" i="11" s="1"/>
  <c r="J3768" i="11" s="1"/>
  <c r="J3769" i="11" s="1"/>
  <c r="J3770" i="11" s="1"/>
  <c r="J3771" i="11" s="1"/>
  <c r="J3772" i="11" s="1"/>
  <c r="J3773" i="11" s="1"/>
  <c r="J3774" i="11" s="1"/>
  <c r="J3775" i="11" s="1"/>
  <c r="J1483" i="10"/>
  <c r="J1484" i="10" s="1"/>
  <c r="J1485" i="10" s="1"/>
  <c r="J1486" i="10" s="1"/>
  <c r="J1487" i="10" s="1"/>
  <c r="J1488" i="10" s="1"/>
  <c r="J1489" i="10" s="1"/>
  <c r="J1490" i="10" s="1"/>
  <c r="J1491" i="10" s="1"/>
  <c r="J1492" i="10" s="1"/>
  <c r="J1493" i="10" s="1"/>
  <c r="J1494" i="10" s="1"/>
  <c r="J1495" i="10" s="1"/>
  <c r="J1496" i="10" s="1"/>
  <c r="J1497" i="10" s="1"/>
  <c r="J1498" i="10" s="1"/>
  <c r="J1499" i="10" s="1"/>
  <c r="J1500" i="10" s="1"/>
  <c r="J1501" i="10" s="1"/>
  <c r="J1502" i="10" s="1"/>
  <c r="J1503" i="10" s="1"/>
  <c r="J1504" i="10" s="1"/>
  <c r="J1505" i="10" s="1"/>
  <c r="J1506" i="10" s="1"/>
  <c r="J1507" i="10" s="1"/>
  <c r="J1508" i="10" s="1"/>
  <c r="J1509" i="10" s="1"/>
  <c r="J1510" i="10" s="1"/>
  <c r="J1511" i="10" s="1"/>
  <c r="J1512" i="10" s="1"/>
  <c r="J1513" i="10" s="1"/>
  <c r="J1514" i="10" s="1"/>
  <c r="J1515" i="10" s="1"/>
  <c r="J1516" i="10" s="1"/>
  <c r="J1517" i="10" s="1"/>
  <c r="J1518" i="10" s="1"/>
  <c r="J1519" i="10" s="1"/>
  <c r="J1520" i="10" s="1"/>
  <c r="J1521" i="10" s="1"/>
  <c r="J1522" i="10" s="1"/>
  <c r="J1523" i="10" s="1"/>
  <c r="J1524" i="10" s="1"/>
  <c r="J1525" i="10" s="1"/>
  <c r="J1526" i="10" s="1"/>
  <c r="J1527" i="10" s="1"/>
  <c r="J1528" i="10" s="1"/>
  <c r="J1529" i="10" s="1"/>
  <c r="J1530" i="10" s="1"/>
  <c r="J1531" i="10" s="1"/>
  <c r="J1532" i="10" s="1"/>
  <c r="J1533" i="10" s="1"/>
  <c r="J1534" i="10" s="1"/>
  <c r="J1535" i="10" s="1"/>
  <c r="J1536" i="10" s="1"/>
  <c r="J1537" i="10" s="1"/>
  <c r="J1538" i="10" s="1"/>
  <c r="J1539" i="10" s="1"/>
  <c r="J1540" i="10" s="1"/>
  <c r="J1541" i="10" s="1"/>
  <c r="J1542" i="10" s="1"/>
  <c r="J1543" i="10" s="1"/>
  <c r="J1544" i="10" s="1"/>
  <c r="J1545" i="10" s="1"/>
  <c r="J1546" i="10" s="1"/>
  <c r="J1547" i="10" s="1"/>
  <c r="J1548" i="10" s="1"/>
  <c r="J1549" i="10" s="1"/>
  <c r="J1550" i="10" s="1"/>
  <c r="J1551" i="10" s="1"/>
  <c r="J1552" i="10" s="1"/>
  <c r="J1553" i="10" s="1"/>
  <c r="J1554" i="10" s="1"/>
  <c r="J1555" i="10" s="1"/>
  <c r="J1556" i="10" s="1"/>
  <c r="J1557" i="10" s="1"/>
  <c r="J1558" i="10" s="1"/>
  <c r="J1559" i="10" s="1"/>
  <c r="J1560" i="10" s="1"/>
  <c r="J1561" i="10" s="1"/>
  <c r="J1562" i="10" s="1"/>
  <c r="J1563" i="10" s="1"/>
  <c r="J1564" i="10" s="1"/>
  <c r="J1565" i="10" s="1"/>
  <c r="J1566" i="10" s="1"/>
  <c r="J1567" i="10" s="1"/>
  <c r="J1568" i="10" s="1"/>
  <c r="J1569" i="10" s="1"/>
  <c r="J1570" i="10" s="1"/>
  <c r="J1571" i="10" s="1"/>
  <c r="J1572" i="10" s="1"/>
  <c r="J1573" i="10" s="1"/>
  <c r="J1574" i="10" s="1"/>
  <c r="J1575" i="10" s="1"/>
  <c r="J1576" i="10" s="1"/>
  <c r="J1577" i="10" s="1"/>
  <c r="J1578" i="10" s="1"/>
  <c r="J1579" i="10" s="1"/>
  <c r="J1580" i="10" s="1"/>
  <c r="J1581" i="10" s="1"/>
  <c r="J1582" i="10" s="1"/>
  <c r="J1583" i="10" s="1"/>
  <c r="J1584" i="10" s="1"/>
  <c r="J1585" i="10" s="1"/>
  <c r="J1586" i="10" s="1"/>
  <c r="J1587" i="10" s="1"/>
  <c r="J1588" i="10" s="1"/>
  <c r="J1589" i="10" s="1"/>
  <c r="J1590" i="10" s="1"/>
  <c r="J1591" i="10" s="1"/>
  <c r="J1592" i="10" s="1"/>
  <c r="J1593" i="10" s="1"/>
  <c r="J1594" i="10" s="1"/>
  <c r="J1595" i="10" s="1"/>
  <c r="J1596" i="10" s="1"/>
  <c r="J1597" i="10" s="1"/>
  <c r="J1598" i="10" s="1"/>
  <c r="J1599" i="10" s="1"/>
  <c r="J1600" i="10" s="1"/>
  <c r="J1601" i="10" s="1"/>
  <c r="J1602" i="10" s="1"/>
  <c r="J1603" i="10" s="1"/>
  <c r="J1604" i="10" s="1"/>
  <c r="J1605" i="10" s="1"/>
  <c r="J1606" i="10" s="1"/>
  <c r="J1607" i="10" s="1"/>
  <c r="J1608" i="10" s="1"/>
  <c r="J1609" i="10" s="1"/>
  <c r="J1610" i="10" s="1"/>
  <c r="J1611" i="10" s="1"/>
  <c r="J1612" i="10" s="1"/>
  <c r="J1613" i="10" s="1"/>
  <c r="J1614" i="10" s="1"/>
  <c r="J1615" i="10" s="1"/>
  <c r="J1616" i="10" s="1"/>
  <c r="J1617" i="10" s="1"/>
  <c r="J1618" i="10" s="1"/>
  <c r="J1619" i="10" s="1"/>
  <c r="J1620" i="10" s="1"/>
  <c r="J1621" i="10" s="1"/>
  <c r="J1622" i="10" s="1"/>
  <c r="J1623" i="10" s="1"/>
  <c r="J1624" i="10" s="1"/>
  <c r="J1625" i="10" s="1"/>
  <c r="J1626" i="10" s="1"/>
  <c r="J1627" i="10" s="1"/>
  <c r="J1628" i="10" s="1"/>
  <c r="J1629" i="10" s="1"/>
  <c r="J1630" i="10" s="1"/>
  <c r="J1631" i="10" s="1"/>
  <c r="J1632" i="10" s="1"/>
  <c r="J1633" i="10" s="1"/>
  <c r="J1634" i="10" s="1"/>
  <c r="J1635" i="10" s="1"/>
  <c r="J1636" i="10" s="1"/>
  <c r="J1637" i="10" s="1"/>
  <c r="J1638" i="10" s="1"/>
  <c r="J1639" i="10" s="1"/>
  <c r="J1640" i="10" s="1"/>
  <c r="J1641" i="10" s="1"/>
  <c r="J1642" i="10" s="1"/>
  <c r="J1643" i="10" s="1"/>
  <c r="J1644" i="10" s="1"/>
  <c r="J1645" i="10" s="1"/>
  <c r="J1646" i="10" s="1"/>
  <c r="J1647" i="10" s="1"/>
  <c r="J1648" i="10" s="1"/>
  <c r="J1649" i="10" s="1"/>
  <c r="J1650" i="10" s="1"/>
  <c r="J1651" i="10" s="1"/>
  <c r="J1652" i="10" s="1"/>
  <c r="J1653" i="10" s="1"/>
  <c r="J1654" i="10" s="1"/>
  <c r="J1655" i="10" s="1"/>
  <c r="J1656" i="10" s="1"/>
  <c r="J1657" i="10" s="1"/>
  <c r="J1658" i="10" s="1"/>
  <c r="J1659" i="10" s="1"/>
  <c r="J1660" i="10" s="1"/>
  <c r="J1661" i="10" s="1"/>
  <c r="J1662" i="10" s="1"/>
  <c r="J1663" i="10" s="1"/>
  <c r="J1664" i="10" s="1"/>
  <c r="J1665" i="10" s="1"/>
  <c r="J1666" i="10" s="1"/>
  <c r="J1667" i="10" s="1"/>
  <c r="J1668" i="10" s="1"/>
  <c r="J1669" i="10" s="1"/>
  <c r="J1670" i="10" s="1"/>
  <c r="J1671" i="10" s="1"/>
  <c r="J1672" i="10" s="1"/>
  <c r="J1673" i="10" s="1"/>
  <c r="J1674" i="10" s="1"/>
  <c r="J1675" i="10" s="1"/>
  <c r="J1676" i="10" s="1"/>
  <c r="J1677" i="10" s="1"/>
  <c r="J1678" i="10" s="1"/>
  <c r="J1679" i="10" s="1"/>
  <c r="J1680" i="10" s="1"/>
  <c r="J1681" i="10" s="1"/>
  <c r="J1682" i="10" s="1"/>
  <c r="J1683" i="10" s="1"/>
  <c r="J1684" i="10" s="1"/>
  <c r="J1685" i="10" s="1"/>
  <c r="J1686" i="10" s="1"/>
  <c r="J1687" i="10" s="1"/>
  <c r="J1688" i="10" s="1"/>
  <c r="J1689" i="10" s="1"/>
  <c r="J1690" i="10" s="1"/>
  <c r="J1691" i="10" s="1"/>
  <c r="J1692" i="10" s="1"/>
  <c r="J1693" i="10" s="1"/>
  <c r="J1694" i="10" s="1"/>
  <c r="J1695" i="10" s="1"/>
  <c r="J1696" i="10" s="1"/>
  <c r="J1697" i="10" s="1"/>
  <c r="J1698" i="10" s="1"/>
  <c r="J1699" i="10" s="1"/>
  <c r="J1700" i="10" s="1"/>
  <c r="J1701" i="10" s="1"/>
  <c r="J1702" i="10" s="1"/>
  <c r="J1703" i="10" s="1"/>
  <c r="J1704" i="10" s="1"/>
  <c r="J1705" i="10" s="1"/>
  <c r="J1706" i="10" s="1"/>
  <c r="J1707" i="10" s="1"/>
  <c r="J1708" i="10" s="1"/>
  <c r="J1709" i="10" s="1"/>
  <c r="J1710" i="10" s="1"/>
  <c r="J1711" i="10" s="1"/>
  <c r="J1712" i="10" s="1"/>
  <c r="J1713" i="10" s="1"/>
  <c r="J1714" i="10" s="1"/>
  <c r="J1715" i="10" s="1"/>
  <c r="J1716" i="10" s="1"/>
  <c r="J1717" i="10" s="1"/>
  <c r="J1718" i="10" s="1"/>
  <c r="J1719" i="10" s="1"/>
  <c r="J1720" i="10" s="1"/>
  <c r="J1721" i="10" s="1"/>
  <c r="J1722" i="10" s="1"/>
  <c r="J1723" i="10" s="1"/>
  <c r="J1724" i="10" s="1"/>
  <c r="J1725" i="10" s="1"/>
  <c r="J1726" i="10" s="1"/>
  <c r="J1727" i="10" s="1"/>
  <c r="J1728" i="10" s="1"/>
  <c r="J1729" i="10" s="1"/>
  <c r="J1730" i="10" s="1"/>
  <c r="J1731" i="10" s="1"/>
  <c r="J1732" i="10" s="1"/>
  <c r="J1733" i="10" s="1"/>
  <c r="J1734" i="10" s="1"/>
  <c r="J1735" i="10" s="1"/>
  <c r="J1736" i="10" s="1"/>
  <c r="J1737" i="10" s="1"/>
  <c r="J1738" i="10" s="1"/>
  <c r="J1739" i="10" s="1"/>
  <c r="J1740" i="10" s="1"/>
  <c r="J1741" i="10" s="1"/>
  <c r="J1742" i="10" s="1"/>
  <c r="J1743" i="10" s="1"/>
  <c r="J1744" i="10" s="1"/>
  <c r="J1745" i="10" s="1"/>
  <c r="J1746" i="10" s="1"/>
  <c r="J1747" i="10" s="1"/>
  <c r="J1748" i="10" s="1"/>
  <c r="J1749" i="10" s="1"/>
  <c r="J1750" i="10" s="1"/>
  <c r="J1751" i="10" s="1"/>
  <c r="J1752" i="10" s="1"/>
  <c r="J1753" i="10" s="1"/>
  <c r="J1754" i="10" s="1"/>
  <c r="J1755" i="10" s="1"/>
  <c r="J1756" i="10" s="1"/>
  <c r="J1757" i="10" s="1"/>
  <c r="J1758" i="10" s="1"/>
  <c r="J1759" i="10" s="1"/>
  <c r="J1760" i="10" s="1"/>
  <c r="J1761" i="10" s="1"/>
  <c r="J1762" i="10" s="1"/>
  <c r="J1763" i="10" s="1"/>
  <c r="J1764" i="10" s="1"/>
  <c r="J1765" i="10" s="1"/>
  <c r="J1766" i="10" s="1"/>
  <c r="J1767" i="10" s="1"/>
  <c r="J1768" i="10" s="1"/>
  <c r="J1769" i="10" s="1"/>
  <c r="J1770" i="10" s="1"/>
  <c r="J1771" i="10" s="1"/>
  <c r="J1772" i="10" s="1"/>
  <c r="J1773" i="10" s="1"/>
  <c r="J1774" i="10" s="1"/>
  <c r="J1775" i="10" s="1"/>
  <c r="J1776" i="10" s="1"/>
  <c r="J1777" i="10" s="1"/>
  <c r="J1778" i="10" s="1"/>
  <c r="J1779" i="10" s="1"/>
  <c r="J1780" i="10" s="1"/>
  <c r="J1781" i="10" s="1"/>
  <c r="J1782" i="10" s="1"/>
  <c r="J1783" i="10" s="1"/>
  <c r="J1784" i="10" s="1"/>
  <c r="J1785" i="10" s="1"/>
  <c r="J1786" i="10" s="1"/>
  <c r="J1787" i="10" s="1"/>
  <c r="J1788" i="10" s="1"/>
  <c r="J1789" i="10" s="1"/>
  <c r="J1790" i="10" s="1"/>
  <c r="J1791" i="10" s="1"/>
  <c r="J1792" i="10" s="1"/>
  <c r="J1793" i="10" s="1"/>
  <c r="J1794" i="10" s="1"/>
  <c r="J1795" i="10" s="1"/>
  <c r="J1796" i="10" s="1"/>
  <c r="J1797" i="10" s="1"/>
  <c r="J1798" i="10" s="1"/>
  <c r="J1799" i="10" s="1"/>
  <c r="J1800" i="10" s="1"/>
  <c r="J1801" i="10" s="1"/>
  <c r="J1802" i="10" s="1"/>
  <c r="J1803" i="10" s="1"/>
  <c r="J1804" i="10" s="1"/>
  <c r="J1805" i="10" s="1"/>
  <c r="J1806" i="10" s="1"/>
  <c r="J1807" i="10" s="1"/>
  <c r="J1808" i="10" s="1"/>
  <c r="J1809" i="10" s="1"/>
  <c r="J1810" i="10" s="1"/>
  <c r="J1811" i="10" s="1"/>
  <c r="J1812" i="10" s="1"/>
  <c r="J1813" i="10" s="1"/>
  <c r="J1814" i="10" s="1"/>
  <c r="J1815" i="10" s="1"/>
  <c r="J1816" i="10" s="1"/>
  <c r="J1817" i="10" s="1"/>
  <c r="J1818" i="10" s="1"/>
  <c r="J1819" i="10" s="1"/>
  <c r="J1820" i="10" s="1"/>
  <c r="J1821" i="10" s="1"/>
  <c r="J1822" i="10" s="1"/>
  <c r="J1823" i="10" s="1"/>
  <c r="J1824" i="10" s="1"/>
  <c r="J1825" i="10" s="1"/>
  <c r="J1826" i="10" s="1"/>
  <c r="J1827" i="10" s="1"/>
  <c r="J1828" i="10" s="1"/>
  <c r="J1829" i="10" s="1"/>
  <c r="J1830" i="10" s="1"/>
  <c r="J1831" i="10" s="1"/>
  <c r="J1832" i="10" s="1"/>
  <c r="J1833" i="10" s="1"/>
  <c r="J1834" i="10" s="1"/>
  <c r="J1835" i="10" s="1"/>
  <c r="J1836" i="10" s="1"/>
  <c r="J1837" i="10" s="1"/>
  <c r="J1838" i="10" s="1"/>
  <c r="J1839" i="10" s="1"/>
  <c r="J1840" i="10" s="1"/>
  <c r="J1841" i="10" s="1"/>
  <c r="J1842" i="10" s="1"/>
  <c r="J1843" i="10" s="1"/>
  <c r="J1844" i="10" s="1"/>
  <c r="J1845" i="10" s="1"/>
  <c r="J1846" i="10" s="1"/>
  <c r="J1847" i="10" s="1"/>
  <c r="J1848" i="10" s="1"/>
  <c r="J1849" i="10" s="1"/>
  <c r="J1850" i="10" s="1"/>
  <c r="J1851" i="10" s="1"/>
  <c r="J1852" i="10" s="1"/>
  <c r="J1853" i="10" s="1"/>
  <c r="J1854" i="10" s="1"/>
  <c r="J1855" i="10" s="1"/>
  <c r="J1856" i="10" s="1"/>
  <c r="J1857" i="10" s="1"/>
  <c r="J1858" i="10" s="1"/>
  <c r="J1859" i="10" s="1"/>
  <c r="J1860" i="10" s="1"/>
  <c r="J1861" i="10" s="1"/>
  <c r="J1862" i="10" s="1"/>
  <c r="J1863" i="10" s="1"/>
  <c r="J1864" i="10" s="1"/>
  <c r="J1865" i="10" s="1"/>
  <c r="J1866" i="10" s="1"/>
  <c r="J1867" i="10" s="1"/>
  <c r="J1868" i="10" s="1"/>
  <c r="J1869" i="10" s="1"/>
  <c r="J1870" i="10" s="1"/>
  <c r="J1871" i="10" s="1"/>
  <c r="J1872" i="10" s="1"/>
  <c r="J1873" i="10" s="1"/>
  <c r="J1874" i="10" s="1"/>
  <c r="J1875" i="10" s="1"/>
  <c r="J1876" i="10" s="1"/>
  <c r="J1877" i="10" s="1"/>
  <c r="J1878" i="10" s="1"/>
  <c r="J1879" i="10" s="1"/>
  <c r="J1880" i="10" s="1"/>
  <c r="J1881" i="10" s="1"/>
  <c r="J1882" i="10" s="1"/>
  <c r="J1883" i="10" s="1"/>
  <c r="J1884" i="10" s="1"/>
  <c r="J1885" i="10" s="1"/>
  <c r="J1886" i="10" s="1"/>
  <c r="J1887" i="10" s="1"/>
  <c r="J1888" i="10" s="1"/>
  <c r="J1889" i="10" s="1"/>
  <c r="J1890" i="10" s="1"/>
  <c r="J1891" i="10" s="1"/>
  <c r="J1892" i="10" s="1"/>
  <c r="J1893" i="10" s="1"/>
  <c r="J1894" i="10" s="1"/>
  <c r="J1895" i="10" s="1"/>
  <c r="J1896" i="10" s="1"/>
  <c r="J1897" i="10" s="1"/>
  <c r="J1898" i="10" s="1"/>
  <c r="J1899" i="10" s="1"/>
  <c r="J1900" i="10" s="1"/>
  <c r="J1901" i="10" s="1"/>
  <c r="J1902" i="10" s="1"/>
  <c r="J1903" i="10" s="1"/>
  <c r="J1904" i="10" s="1"/>
  <c r="J1905" i="10" s="1"/>
  <c r="J1906" i="10" s="1"/>
  <c r="J1907" i="10" s="1"/>
  <c r="J1908" i="10" s="1"/>
  <c r="J1909" i="10" s="1"/>
  <c r="J1910" i="10" s="1"/>
  <c r="J1911" i="10" s="1"/>
  <c r="J1912" i="10" s="1"/>
  <c r="J1913" i="10" s="1"/>
  <c r="J1914" i="10" s="1"/>
  <c r="J1915" i="10" s="1"/>
  <c r="J1916" i="10" s="1"/>
  <c r="J1917" i="10" s="1"/>
  <c r="J1918" i="10" s="1"/>
  <c r="J1919" i="10" s="1"/>
  <c r="J1920" i="10" s="1"/>
  <c r="J1921" i="10" s="1"/>
  <c r="J1922" i="10" s="1"/>
  <c r="J1923" i="10" s="1"/>
  <c r="J1924" i="10" s="1"/>
  <c r="J1925" i="10" s="1"/>
  <c r="J1926" i="10" s="1"/>
  <c r="J1927" i="10" s="1"/>
  <c r="J1928" i="10" s="1"/>
  <c r="J1929" i="10" s="1"/>
  <c r="J1930" i="10" s="1"/>
  <c r="J1931" i="10" s="1"/>
  <c r="J1932" i="10" s="1"/>
  <c r="J1933" i="10" s="1"/>
  <c r="J1934" i="10" s="1"/>
  <c r="J1935" i="10" s="1"/>
  <c r="J1936" i="10" s="1"/>
  <c r="J1937" i="10" s="1"/>
  <c r="J1938" i="10" s="1"/>
  <c r="J1939" i="10" s="1"/>
  <c r="J1940" i="10" s="1"/>
  <c r="J1941" i="10" s="1"/>
  <c r="J1942" i="10" s="1"/>
  <c r="J1943" i="10" s="1"/>
  <c r="J1944" i="10" s="1"/>
  <c r="J1945" i="10" s="1"/>
  <c r="J1946" i="10" s="1"/>
  <c r="J1947" i="10" s="1"/>
  <c r="J1948" i="10" s="1"/>
  <c r="J1949" i="10" s="1"/>
  <c r="J1950" i="10" s="1"/>
  <c r="J1951" i="10" s="1"/>
  <c r="J1952" i="10" s="1"/>
  <c r="J1953" i="10" s="1"/>
  <c r="J1954" i="10" s="1"/>
  <c r="J1955" i="10" s="1"/>
  <c r="J1956" i="10" s="1"/>
  <c r="J1957" i="10" s="1"/>
  <c r="J1958" i="10" s="1"/>
  <c r="J1959" i="10" s="1"/>
  <c r="J1960" i="10" s="1"/>
  <c r="J1961" i="10" s="1"/>
  <c r="J1962" i="10" s="1"/>
  <c r="J1963" i="10" s="1"/>
  <c r="J1964" i="10" s="1"/>
  <c r="J1965" i="10" s="1"/>
  <c r="J1966" i="10" s="1"/>
  <c r="J1967" i="10" s="1"/>
  <c r="J1968" i="10" s="1"/>
  <c r="J1969" i="10" s="1"/>
  <c r="J1970" i="10" s="1"/>
  <c r="J1971" i="10" s="1"/>
  <c r="J1972" i="10" s="1"/>
  <c r="J1973" i="10" s="1"/>
  <c r="J1974" i="10" s="1"/>
  <c r="J1975" i="10" s="1"/>
  <c r="J1976" i="10" s="1"/>
  <c r="J1977" i="10" s="1"/>
  <c r="J1978" i="10" s="1"/>
  <c r="J1979" i="10" s="1"/>
  <c r="J1980" i="10" s="1"/>
  <c r="J1981" i="10" s="1"/>
  <c r="J1982" i="10" s="1"/>
  <c r="J1983" i="10" s="1"/>
  <c r="J1984" i="10" s="1"/>
  <c r="J1985" i="10" s="1"/>
  <c r="J1986" i="10" s="1"/>
  <c r="J1987" i="10" s="1"/>
  <c r="J1988" i="10" s="1"/>
  <c r="J1989" i="10" s="1"/>
  <c r="J1990" i="10" s="1"/>
  <c r="J1991" i="10" s="1"/>
  <c r="J1992" i="10" s="1"/>
  <c r="J1993" i="10" s="1"/>
  <c r="J1994" i="10" s="1"/>
  <c r="J1995" i="10" s="1"/>
  <c r="J1996" i="10" s="1"/>
  <c r="J1997" i="10" s="1"/>
  <c r="J1998" i="10" s="1"/>
  <c r="J1999" i="10" s="1"/>
  <c r="J2000" i="10" s="1"/>
  <c r="J2001" i="10" s="1"/>
  <c r="J2002" i="10" s="1"/>
  <c r="J2003" i="10" s="1"/>
  <c r="J2004" i="10" s="1"/>
  <c r="J2005" i="10" s="1"/>
  <c r="J2006" i="10" s="1"/>
  <c r="J2007" i="10" s="1"/>
  <c r="J2008" i="10" s="1"/>
  <c r="J2009" i="10" s="1"/>
  <c r="J2010" i="10" s="1"/>
  <c r="J2011" i="10" s="1"/>
  <c r="J2012" i="10" s="1"/>
  <c r="J2013" i="10" s="1"/>
  <c r="J2014" i="10" s="1"/>
  <c r="J2015" i="10" s="1"/>
  <c r="J2016" i="10" s="1"/>
  <c r="J2017" i="10" s="1"/>
  <c r="J2018" i="10" s="1"/>
  <c r="J2019" i="10" s="1"/>
  <c r="J2020" i="10" s="1"/>
  <c r="J2021" i="10" s="1"/>
  <c r="J2022" i="10" s="1"/>
  <c r="J2023" i="10" s="1"/>
  <c r="J2024" i="10" s="1"/>
  <c r="J2025" i="10" s="1"/>
  <c r="J2026" i="10" s="1"/>
  <c r="J2027" i="10" s="1"/>
  <c r="J2028" i="10" s="1"/>
  <c r="J2029" i="10" s="1"/>
  <c r="J2030" i="10" s="1"/>
  <c r="J2031" i="10" s="1"/>
  <c r="J2032" i="10" s="1"/>
  <c r="J2033" i="10" s="1"/>
  <c r="J2034" i="10" s="1"/>
  <c r="J2035" i="10" s="1"/>
  <c r="J2036" i="10" s="1"/>
  <c r="J2037" i="10" s="1"/>
  <c r="J2038" i="10" s="1"/>
  <c r="J2039" i="10" s="1"/>
  <c r="J2040" i="10" s="1"/>
  <c r="J2041" i="10" s="1"/>
  <c r="J2042" i="10" s="1"/>
  <c r="J2043" i="10" s="1"/>
  <c r="J2044" i="10" s="1"/>
  <c r="J2045" i="10" s="1"/>
  <c r="J2046" i="10" s="1"/>
  <c r="J2047" i="10" s="1"/>
  <c r="J2048" i="10" s="1"/>
  <c r="J2049" i="10" s="1"/>
  <c r="J2050" i="10" s="1"/>
  <c r="J2051" i="10" s="1"/>
  <c r="J2052" i="10" s="1"/>
  <c r="J2053" i="10" s="1"/>
  <c r="J2054" i="10" s="1"/>
  <c r="J2055" i="10" s="1"/>
  <c r="J2056" i="10" s="1"/>
  <c r="J2057" i="10" s="1"/>
  <c r="J2058" i="10" s="1"/>
  <c r="J2059" i="10" s="1"/>
  <c r="J2060" i="10" s="1"/>
  <c r="J2061" i="10" s="1"/>
  <c r="J2062" i="10" s="1"/>
  <c r="J2063" i="10" s="1"/>
  <c r="J2064" i="10" s="1"/>
  <c r="J2065" i="10" s="1"/>
  <c r="J2066" i="10" s="1"/>
  <c r="J2067" i="10" s="1"/>
  <c r="J2068" i="10" s="1"/>
  <c r="J2069" i="10" s="1"/>
  <c r="J2070" i="10" s="1"/>
  <c r="J2071" i="10" s="1"/>
  <c r="J2072" i="10" s="1"/>
  <c r="J2073" i="10" s="1"/>
  <c r="J2074" i="10" s="1"/>
  <c r="J2075" i="10" s="1"/>
  <c r="J2076" i="10" s="1"/>
  <c r="J2077" i="10" s="1"/>
  <c r="J2078" i="10" s="1"/>
  <c r="J2079" i="10" s="1"/>
  <c r="J2080" i="10" s="1"/>
  <c r="J2081" i="10" s="1"/>
  <c r="J2082" i="10" s="1"/>
  <c r="J2083" i="10" s="1"/>
  <c r="J2084" i="10" s="1"/>
  <c r="J2085" i="10" s="1"/>
  <c r="J2086" i="10" s="1"/>
  <c r="J2087" i="10" s="1"/>
  <c r="J2088" i="10" s="1"/>
  <c r="J2089" i="10" s="1"/>
  <c r="J2090" i="10" s="1"/>
  <c r="J2091" i="10" s="1"/>
  <c r="J2092" i="10" s="1"/>
  <c r="J2093" i="10" s="1"/>
  <c r="J2094" i="10" s="1"/>
  <c r="J2095" i="10" s="1"/>
  <c r="J2096" i="10" s="1"/>
  <c r="J2097" i="10" s="1"/>
  <c r="J2098" i="10" s="1"/>
  <c r="J2099" i="10" s="1"/>
  <c r="J2100" i="10" s="1"/>
  <c r="J2101" i="10" s="1"/>
  <c r="J2102" i="10" s="1"/>
  <c r="J2103" i="10" s="1"/>
  <c r="J2104" i="10" s="1"/>
  <c r="J2105" i="10" s="1"/>
  <c r="J2106" i="10" s="1"/>
  <c r="J2107" i="10" s="1"/>
  <c r="J2108" i="10" s="1"/>
  <c r="J2109" i="10" s="1"/>
  <c r="J2110" i="10" s="1"/>
  <c r="J2111" i="10" s="1"/>
  <c r="J2112" i="10" s="1"/>
  <c r="J2113" i="10" s="1"/>
  <c r="J2114" i="10" s="1"/>
  <c r="J2115" i="10" s="1"/>
  <c r="J2116" i="10" s="1"/>
  <c r="J2117" i="10" s="1"/>
  <c r="J2118" i="10" s="1"/>
  <c r="J2119" i="10" s="1"/>
  <c r="J2120" i="10" s="1"/>
  <c r="J2121" i="10" s="1"/>
  <c r="J2122" i="10" s="1"/>
  <c r="J2123" i="10" s="1"/>
  <c r="J2124" i="10" s="1"/>
  <c r="J2125" i="10" s="1"/>
  <c r="J2126" i="10" s="1"/>
  <c r="J2127" i="10" s="1"/>
  <c r="J2128" i="10" s="1"/>
  <c r="J2129" i="10" s="1"/>
  <c r="J2130" i="10" s="1"/>
  <c r="J2131" i="10" s="1"/>
  <c r="J2132" i="10" s="1"/>
  <c r="J2133" i="10" s="1"/>
  <c r="J2134" i="10" s="1"/>
  <c r="J2135" i="10" s="1"/>
  <c r="J2136" i="10" s="1"/>
  <c r="J2137" i="10" s="1"/>
  <c r="J2138" i="10" s="1"/>
  <c r="J2139" i="10" s="1"/>
  <c r="J2140" i="10" s="1"/>
  <c r="J2141" i="10" s="1"/>
  <c r="J2142" i="10" s="1"/>
  <c r="J2143" i="10" s="1"/>
  <c r="J2144" i="10" s="1"/>
  <c r="J2145" i="10" s="1"/>
  <c r="J2146" i="10" s="1"/>
  <c r="J2147" i="10" s="1"/>
  <c r="J2148" i="10" s="1"/>
  <c r="J2149" i="10" s="1"/>
  <c r="J2150" i="10" s="1"/>
  <c r="J2151" i="10" s="1"/>
  <c r="J2152" i="10" s="1"/>
  <c r="J2153" i="10" s="1"/>
  <c r="J2154" i="10" s="1"/>
  <c r="J2155" i="10" s="1"/>
  <c r="J2156" i="10" s="1"/>
  <c r="J2157" i="10" s="1"/>
  <c r="J2158" i="10" s="1"/>
  <c r="J2159" i="10" s="1"/>
  <c r="J2160" i="10" s="1"/>
  <c r="J2161" i="10" s="1"/>
  <c r="J2162" i="10" s="1"/>
  <c r="J2163" i="10" s="1"/>
  <c r="J2164" i="10" s="1"/>
  <c r="J2165" i="10" s="1"/>
  <c r="J2166" i="10" s="1"/>
  <c r="J2167" i="10" s="1"/>
  <c r="J2168" i="10" s="1"/>
  <c r="J2169" i="10" s="1"/>
  <c r="J2170" i="10" s="1"/>
  <c r="J2171" i="10" s="1"/>
  <c r="J2172" i="10" s="1"/>
  <c r="J2173" i="10" s="1"/>
  <c r="J2174" i="10" s="1"/>
  <c r="J2175" i="10" s="1"/>
  <c r="J2176" i="10" s="1"/>
  <c r="J2177" i="10" s="1"/>
  <c r="J2178" i="10" s="1"/>
  <c r="J2179" i="10" s="1"/>
  <c r="J2180" i="10" s="1"/>
  <c r="J2181" i="10" s="1"/>
  <c r="J2182" i="10" s="1"/>
  <c r="J2183" i="10" s="1"/>
  <c r="J2184" i="10" s="1"/>
  <c r="J2185" i="10" s="1"/>
  <c r="J2186" i="10" s="1"/>
  <c r="J2187" i="10" s="1"/>
  <c r="J2188" i="10" s="1"/>
  <c r="J2189" i="10" s="1"/>
  <c r="J2190" i="10" s="1"/>
  <c r="J2191" i="10" s="1"/>
  <c r="J2192" i="10" s="1"/>
  <c r="J2193" i="10" s="1"/>
  <c r="J2194" i="10" s="1"/>
  <c r="J2195" i="10" s="1"/>
  <c r="J2196" i="10" s="1"/>
  <c r="J2197" i="10" s="1"/>
  <c r="J2198" i="10" s="1"/>
  <c r="J2199" i="10" s="1"/>
  <c r="J2200" i="10" s="1"/>
  <c r="J2201" i="10" s="1"/>
  <c r="J2202" i="10" s="1"/>
  <c r="J2203" i="10" s="1"/>
  <c r="J2204" i="10" s="1"/>
  <c r="J2205" i="10" s="1"/>
  <c r="J2206" i="10" s="1"/>
  <c r="J2207" i="10" s="1"/>
  <c r="J2208" i="10" s="1"/>
  <c r="J2209" i="10" s="1"/>
  <c r="J2210" i="10" s="1"/>
  <c r="J2211" i="10" s="1"/>
  <c r="J2212" i="10" s="1"/>
  <c r="J2213" i="10" s="1"/>
  <c r="J2214" i="10" s="1"/>
  <c r="J2215" i="10" s="1"/>
  <c r="J2216" i="10" s="1"/>
  <c r="J2217" i="10" s="1"/>
  <c r="J2218" i="10" s="1"/>
  <c r="J2219" i="10" s="1"/>
  <c r="J2220" i="10" s="1"/>
  <c r="J2221" i="10" s="1"/>
  <c r="J2222" i="10" s="1"/>
  <c r="J2223" i="10" s="1"/>
  <c r="J2224" i="10" s="1"/>
  <c r="J2225" i="10" s="1"/>
  <c r="J2226" i="10" s="1"/>
  <c r="J2227" i="10" s="1"/>
  <c r="J2228" i="10" s="1"/>
  <c r="J2229" i="10" s="1"/>
  <c r="J2230" i="10" s="1"/>
  <c r="J2231" i="10" s="1"/>
  <c r="J2232" i="10" s="1"/>
  <c r="J2233" i="10" s="1"/>
  <c r="J2234" i="10" s="1"/>
  <c r="J2235" i="10" s="1"/>
  <c r="J2236" i="10" s="1"/>
  <c r="J2237" i="10" s="1"/>
  <c r="J2238" i="10" s="1"/>
  <c r="J2239" i="10" s="1"/>
  <c r="J2240" i="10" s="1"/>
  <c r="J2241" i="10" s="1"/>
  <c r="J2242" i="10" s="1"/>
  <c r="J2243" i="10" s="1"/>
  <c r="J2244" i="10" s="1"/>
  <c r="J2245" i="10" s="1"/>
  <c r="J2246" i="10" s="1"/>
  <c r="J2247" i="10" s="1"/>
  <c r="J2248" i="10" s="1"/>
  <c r="J2249" i="10" s="1"/>
  <c r="J2250" i="10" s="1"/>
  <c r="J2251" i="10" s="1"/>
  <c r="J2252" i="10" s="1"/>
  <c r="J2253" i="10" s="1"/>
  <c r="J2254" i="10" s="1"/>
  <c r="J2255" i="10" s="1"/>
  <c r="J2256" i="10" s="1"/>
  <c r="J2257" i="10" s="1"/>
  <c r="J2258" i="10" s="1"/>
  <c r="J2259" i="10" s="1"/>
  <c r="J2260" i="10" s="1"/>
  <c r="J2261" i="10" s="1"/>
  <c r="J2262" i="10" s="1"/>
  <c r="J2263" i="10" s="1"/>
  <c r="J2264" i="10" s="1"/>
  <c r="J2265" i="10" s="1"/>
  <c r="J2266" i="10" s="1"/>
  <c r="J2267" i="10" s="1"/>
  <c r="J2268" i="10" s="1"/>
  <c r="J2269" i="10" s="1"/>
  <c r="J2270" i="10" s="1"/>
  <c r="J2271" i="10" s="1"/>
  <c r="J2272" i="10" s="1"/>
  <c r="J2273" i="10" s="1"/>
  <c r="J2274" i="10" s="1"/>
  <c r="J2275" i="10" s="1"/>
  <c r="J2276" i="10" s="1"/>
  <c r="J2277" i="10" s="1"/>
  <c r="J2278" i="10" s="1"/>
  <c r="J2279" i="10" s="1"/>
  <c r="J2280" i="10" s="1"/>
  <c r="J2281" i="10" s="1"/>
  <c r="J2282" i="10" s="1"/>
  <c r="J2283" i="10" s="1"/>
  <c r="J2284" i="10" s="1"/>
  <c r="J2285" i="10" s="1"/>
  <c r="J2286" i="10" s="1"/>
  <c r="J2287" i="10" s="1"/>
  <c r="J2288" i="10" s="1"/>
  <c r="J2289" i="10" s="1"/>
  <c r="J2290" i="10" s="1"/>
  <c r="J2291" i="10" s="1"/>
  <c r="J2292" i="10" s="1"/>
  <c r="J2293" i="10" s="1"/>
  <c r="J2294" i="10" s="1"/>
  <c r="J2295" i="10" s="1"/>
  <c r="J2296" i="10" s="1"/>
  <c r="J2297" i="10" s="1"/>
  <c r="J2298" i="10" s="1"/>
  <c r="J2299" i="10" s="1"/>
  <c r="J2300" i="10" s="1"/>
  <c r="J2301" i="10" s="1"/>
  <c r="J2302" i="10" s="1"/>
  <c r="J2303" i="10" s="1"/>
  <c r="J2304" i="10" s="1"/>
  <c r="J2305" i="10" s="1"/>
  <c r="J2306" i="10" s="1"/>
  <c r="J2307" i="10" s="1"/>
  <c r="J2308" i="10" s="1"/>
  <c r="J2309" i="10" s="1"/>
  <c r="J2310" i="10" s="1"/>
  <c r="J2311" i="10" s="1"/>
  <c r="J2312" i="10" s="1"/>
  <c r="J2313" i="10" s="1"/>
  <c r="J2314" i="10" s="1"/>
  <c r="J2315" i="10" s="1"/>
  <c r="J2316" i="10" s="1"/>
  <c r="J2317" i="10" s="1"/>
  <c r="J2318" i="10" s="1"/>
  <c r="J2319" i="10" s="1"/>
  <c r="J2320" i="10" s="1"/>
  <c r="J2321" i="10" s="1"/>
  <c r="J2322" i="10" s="1"/>
  <c r="J2323" i="10" s="1"/>
  <c r="J2324" i="10" s="1"/>
  <c r="J2325" i="10" s="1"/>
  <c r="J2326" i="10" s="1"/>
  <c r="J2327" i="10" s="1"/>
  <c r="J2328" i="10" s="1"/>
  <c r="J2329" i="10" s="1"/>
  <c r="J2330" i="10" s="1"/>
  <c r="J2331" i="10" s="1"/>
  <c r="J2332" i="10" s="1"/>
  <c r="J2333" i="10" s="1"/>
  <c r="J2334" i="10" s="1"/>
  <c r="J2335" i="10" s="1"/>
  <c r="J2336" i="10" s="1"/>
  <c r="J2337" i="10" s="1"/>
  <c r="J2338" i="10" s="1"/>
  <c r="J2339" i="10" s="1"/>
  <c r="J2340" i="10" s="1"/>
  <c r="J2341" i="10" s="1"/>
  <c r="J2342" i="10" s="1"/>
  <c r="J2343" i="10" s="1"/>
  <c r="J2344" i="10" s="1"/>
  <c r="J2345" i="10" s="1"/>
  <c r="J2346" i="10" s="1"/>
  <c r="J2347" i="10" s="1"/>
  <c r="J2348" i="10" s="1"/>
  <c r="J2349" i="10" s="1"/>
  <c r="J2350" i="10" s="1"/>
  <c r="J2351" i="10" s="1"/>
  <c r="J2352" i="10" s="1"/>
  <c r="J2353" i="10" s="1"/>
  <c r="J2354" i="10" s="1"/>
  <c r="J2355" i="10" s="1"/>
  <c r="J2356" i="10" s="1"/>
  <c r="J2357" i="10" s="1"/>
  <c r="J2358" i="10" s="1"/>
  <c r="J2359" i="10" s="1"/>
  <c r="J2360" i="10" s="1"/>
  <c r="J2361" i="10" s="1"/>
  <c r="J2362" i="10" s="1"/>
  <c r="J2363" i="10" s="1"/>
  <c r="J2364" i="10" s="1"/>
  <c r="J2365" i="10" s="1"/>
  <c r="J2366" i="10" s="1"/>
  <c r="J2367" i="10" s="1"/>
  <c r="J2368" i="10" s="1"/>
  <c r="J2369" i="10" s="1"/>
  <c r="J2370" i="10" s="1"/>
  <c r="J2371" i="10" s="1"/>
  <c r="J2372" i="10" s="1"/>
  <c r="J2373" i="10" s="1"/>
  <c r="J2374" i="10" s="1"/>
  <c r="J2375" i="10" s="1"/>
  <c r="J2376" i="10" s="1"/>
  <c r="J2377" i="10" s="1"/>
  <c r="J2378" i="10" s="1"/>
  <c r="J2379" i="10" s="1"/>
  <c r="J2380" i="10" s="1"/>
  <c r="J2381" i="10" s="1"/>
  <c r="J2382" i="10" s="1"/>
  <c r="J2383" i="10" s="1"/>
  <c r="J2384" i="10" s="1"/>
  <c r="J2385" i="10" s="1"/>
  <c r="J2386" i="10" s="1"/>
  <c r="J2387" i="10" s="1"/>
  <c r="J2388" i="10" s="1"/>
  <c r="J2389" i="10" s="1"/>
  <c r="J2390" i="10" s="1"/>
  <c r="J2391" i="10" s="1"/>
  <c r="J2392" i="10" s="1"/>
  <c r="J2393" i="10" s="1"/>
  <c r="J2394" i="10" s="1"/>
  <c r="J2395" i="10" s="1"/>
  <c r="J2396" i="10" s="1"/>
  <c r="J2397" i="10" s="1"/>
  <c r="J2398" i="10" s="1"/>
  <c r="J2399" i="10" s="1"/>
  <c r="J2400" i="10" s="1"/>
  <c r="J2401" i="10" s="1"/>
  <c r="J2402" i="10" s="1"/>
  <c r="J2403" i="10" s="1"/>
  <c r="J2404" i="10" s="1"/>
  <c r="J2405" i="10" s="1"/>
  <c r="J2406" i="10" s="1"/>
  <c r="J2407" i="10" s="1"/>
  <c r="J2408" i="10" s="1"/>
  <c r="J2409" i="10" s="1"/>
  <c r="J2410" i="10" s="1"/>
  <c r="J2411" i="10" s="1"/>
  <c r="J2412" i="10" s="1"/>
  <c r="J2413" i="10" s="1"/>
  <c r="J2414" i="10" s="1"/>
  <c r="J2415" i="10" s="1"/>
  <c r="J2416" i="10" s="1"/>
  <c r="J2417" i="10" s="1"/>
  <c r="J2418" i="10" s="1"/>
  <c r="J2419" i="10" s="1"/>
  <c r="J2420" i="10" s="1"/>
  <c r="J2421" i="10" s="1"/>
  <c r="J2422" i="10" s="1"/>
  <c r="J2423" i="10" s="1"/>
  <c r="J2424" i="10" s="1"/>
  <c r="J2425" i="10" s="1"/>
  <c r="J2426" i="10" s="1"/>
  <c r="J2427" i="10" s="1"/>
  <c r="J2428" i="10" s="1"/>
  <c r="J2429" i="10" s="1"/>
  <c r="J2430" i="10" s="1"/>
  <c r="J2431" i="10" s="1"/>
  <c r="J2432" i="10" s="1"/>
  <c r="J2433" i="10" s="1"/>
  <c r="J2434" i="10" s="1"/>
  <c r="J2435" i="10" s="1"/>
  <c r="J2436" i="10" s="1"/>
  <c r="J2437" i="10" s="1"/>
  <c r="J2438" i="10" s="1"/>
  <c r="J2439" i="10" s="1"/>
  <c r="J2440" i="10" s="1"/>
  <c r="J2441" i="10" s="1"/>
  <c r="J2442" i="10" s="1"/>
  <c r="J2443" i="10" s="1"/>
  <c r="J2444" i="10" s="1"/>
  <c r="J2445" i="10" s="1"/>
  <c r="J2446" i="10" s="1"/>
  <c r="J2447" i="10" s="1"/>
  <c r="J2448" i="10" s="1"/>
  <c r="J2449" i="10" s="1"/>
  <c r="J2450" i="10" s="1"/>
  <c r="J2451" i="10" s="1"/>
  <c r="J2452" i="10" s="1"/>
  <c r="J2453" i="10" s="1"/>
  <c r="J2454" i="10" s="1"/>
  <c r="J2455" i="10" s="1"/>
  <c r="J2456" i="10" s="1"/>
  <c r="J2457" i="10" s="1"/>
  <c r="J2458" i="10" s="1"/>
  <c r="J2459" i="10" s="1"/>
  <c r="J2460" i="10" s="1"/>
  <c r="J2461" i="10" s="1"/>
  <c r="J2462" i="10" s="1"/>
  <c r="J2463" i="10" s="1"/>
  <c r="J2464" i="10" s="1"/>
  <c r="J2465" i="10" s="1"/>
  <c r="J2466" i="10" s="1"/>
  <c r="J2467" i="10" s="1"/>
  <c r="J2468" i="10" s="1"/>
  <c r="J2469" i="10" s="1"/>
  <c r="J2470" i="10" s="1"/>
  <c r="J2471" i="10" s="1"/>
  <c r="J2472" i="10" s="1"/>
  <c r="J2473" i="10" s="1"/>
  <c r="J2474" i="10" s="1"/>
  <c r="J2475" i="10" s="1"/>
  <c r="J2476" i="10" s="1"/>
  <c r="J2477" i="10" s="1"/>
  <c r="J2478" i="10" s="1"/>
  <c r="J2479" i="10" s="1"/>
  <c r="J2480" i="10" s="1"/>
  <c r="J2481" i="10" s="1"/>
  <c r="J2482" i="10" s="1"/>
  <c r="J2483" i="10" s="1"/>
  <c r="J2484" i="10" s="1"/>
  <c r="J2485" i="10" s="1"/>
  <c r="J2486" i="10" s="1"/>
  <c r="J2487" i="10" s="1"/>
  <c r="J2488" i="10" s="1"/>
  <c r="J2489" i="10" s="1"/>
  <c r="J2490" i="10" s="1"/>
  <c r="J2491" i="10" s="1"/>
  <c r="J2492" i="10" s="1"/>
  <c r="J2493" i="10" s="1"/>
  <c r="J2494" i="10" s="1"/>
  <c r="J2495" i="10" s="1"/>
  <c r="J2496" i="10" s="1"/>
  <c r="J2497" i="10" s="1"/>
  <c r="J2498" i="10" s="1"/>
  <c r="J2499" i="10" s="1"/>
  <c r="J2500" i="10" s="1"/>
  <c r="J2501" i="10" s="1"/>
  <c r="J2502" i="10" s="1"/>
  <c r="J2503" i="10" s="1"/>
  <c r="J2504" i="10" s="1"/>
  <c r="J2505" i="10" s="1"/>
  <c r="J2506" i="10" s="1"/>
  <c r="J2507" i="10" s="1"/>
  <c r="J2508" i="10" s="1"/>
  <c r="J2509" i="10" s="1"/>
  <c r="J2510" i="10" s="1"/>
  <c r="J2511" i="10" s="1"/>
  <c r="J2512" i="10" s="1"/>
  <c r="J2513" i="10" s="1"/>
  <c r="J2514" i="10" s="1"/>
  <c r="J2515" i="10" s="1"/>
  <c r="J2516" i="10" s="1"/>
  <c r="J2517" i="10" s="1"/>
  <c r="J2518" i="10" s="1"/>
  <c r="J2519" i="10" s="1"/>
  <c r="J2520" i="10" s="1"/>
  <c r="J2521" i="10" s="1"/>
  <c r="J2522" i="10" s="1"/>
  <c r="J2523" i="10" s="1"/>
  <c r="J2524" i="10" s="1"/>
  <c r="J2525" i="10" s="1"/>
  <c r="J2526" i="10" s="1"/>
  <c r="J2527" i="10" s="1"/>
  <c r="J2528" i="10" s="1"/>
  <c r="J2529" i="10" s="1"/>
  <c r="J2530" i="10" s="1"/>
  <c r="J2531" i="10" s="1"/>
  <c r="J2532" i="10" s="1"/>
  <c r="J2533" i="10" s="1"/>
  <c r="J2534" i="10" s="1"/>
  <c r="J2535" i="10" s="1"/>
  <c r="J2536" i="10" s="1"/>
  <c r="J2537" i="10" s="1"/>
  <c r="J2538" i="10" s="1"/>
  <c r="J2539" i="10" s="1"/>
  <c r="J2540" i="10" s="1"/>
  <c r="J2541" i="10" s="1"/>
  <c r="J2542" i="10" s="1"/>
  <c r="J2543" i="10" s="1"/>
  <c r="J2544" i="10" s="1"/>
  <c r="J2545" i="10" s="1"/>
  <c r="J2546" i="10" s="1"/>
  <c r="J2547" i="10" s="1"/>
  <c r="J2548" i="10" s="1"/>
  <c r="J2549" i="10" s="1"/>
  <c r="J2550" i="10" s="1"/>
  <c r="J2551" i="10" s="1"/>
  <c r="J2552" i="10" s="1"/>
  <c r="J2553" i="10" s="1"/>
  <c r="J2554" i="10" s="1"/>
  <c r="J2555" i="10" s="1"/>
  <c r="J2556" i="10" s="1"/>
  <c r="J2557" i="10" s="1"/>
  <c r="J2558" i="10" s="1"/>
  <c r="J2559" i="10" s="1"/>
  <c r="J2560" i="10" s="1"/>
  <c r="J2561" i="10" s="1"/>
  <c r="J2562" i="10" s="1"/>
  <c r="J2563" i="10" s="1"/>
  <c r="J2564" i="10" s="1"/>
  <c r="J2565" i="10" s="1"/>
  <c r="J2566" i="10" s="1"/>
  <c r="J2567" i="10" s="1"/>
  <c r="J2568" i="10" s="1"/>
  <c r="J2569" i="10" s="1"/>
  <c r="J2570" i="10" s="1"/>
  <c r="J2571" i="10" s="1"/>
  <c r="J2572" i="10" s="1"/>
  <c r="J2573" i="10" s="1"/>
  <c r="J2574" i="10" s="1"/>
  <c r="J2575" i="10" s="1"/>
  <c r="J2576" i="10" s="1"/>
  <c r="J2577" i="10" s="1"/>
  <c r="J2578" i="10" s="1"/>
  <c r="J2579" i="10" s="1"/>
  <c r="J2580" i="10" s="1"/>
  <c r="J2581" i="10" s="1"/>
  <c r="J2582" i="10" s="1"/>
  <c r="J2583" i="10" s="1"/>
  <c r="J2584" i="10" s="1"/>
  <c r="J2585" i="10" s="1"/>
  <c r="J2586" i="10" s="1"/>
  <c r="J2587" i="10" s="1"/>
  <c r="J2588" i="10" s="1"/>
  <c r="J2589" i="10" s="1"/>
  <c r="J2590" i="10" s="1"/>
  <c r="J2591" i="10" s="1"/>
  <c r="J2592" i="10" s="1"/>
  <c r="J227" i="10"/>
  <c r="J228" i="10" s="1"/>
  <c r="J229" i="10" s="1"/>
  <c r="J230" i="10" s="1"/>
  <c r="J231" i="10" s="1"/>
  <c r="J232" i="10" s="1"/>
  <c r="J233" i="10" s="1"/>
  <c r="J234" i="10" s="1"/>
  <c r="J235" i="10" s="1"/>
  <c r="J236" i="10" s="1"/>
  <c r="J237" i="10" s="1"/>
  <c r="J238" i="10" s="1"/>
  <c r="J239" i="10" s="1"/>
  <c r="J240" i="10" s="1"/>
  <c r="J241" i="10" s="1"/>
  <c r="J242" i="10" s="1"/>
  <c r="J243" i="10" s="1"/>
  <c r="J244" i="10" s="1"/>
  <c r="J245" i="10" s="1"/>
  <c r="J246" i="10" s="1"/>
  <c r="J247" i="10" s="1"/>
  <c r="J248" i="10" s="1"/>
  <c r="J249" i="10" s="1"/>
  <c r="J250" i="10" s="1"/>
  <c r="J251" i="10" s="1"/>
  <c r="J252" i="10" s="1"/>
  <c r="J253" i="10" s="1"/>
  <c r="J254" i="10" s="1"/>
  <c r="J255" i="10" s="1"/>
  <c r="J256" i="10" s="1"/>
  <c r="J257" i="10" s="1"/>
  <c r="J258" i="10" s="1"/>
  <c r="J259" i="10" s="1"/>
  <c r="J260" i="10" s="1"/>
  <c r="J261" i="10" s="1"/>
  <c r="J262" i="10" s="1"/>
  <c r="J263" i="10" s="1"/>
  <c r="J264" i="10" s="1"/>
  <c r="J265" i="10" s="1"/>
  <c r="J266" i="10" s="1"/>
  <c r="J267" i="10" s="1"/>
  <c r="J268" i="10" s="1"/>
  <c r="J269" i="10" s="1"/>
  <c r="J270" i="10" s="1"/>
  <c r="J271" i="10" s="1"/>
  <c r="J272" i="10" s="1"/>
  <c r="J273" i="10" s="1"/>
  <c r="J274" i="10" s="1"/>
  <c r="J275" i="10" s="1"/>
  <c r="J276" i="10" s="1"/>
  <c r="J277" i="10" s="1"/>
  <c r="J278" i="10" s="1"/>
  <c r="J279" i="10" s="1"/>
  <c r="J280" i="10" s="1"/>
  <c r="J281" i="10" s="1"/>
  <c r="J282" i="10" s="1"/>
  <c r="J283" i="10" s="1"/>
  <c r="J284" i="10" s="1"/>
  <c r="J285" i="10" s="1"/>
  <c r="J286" i="10" s="1"/>
  <c r="J287" i="10" s="1"/>
  <c r="J288" i="10" s="1"/>
  <c r="J289" i="10" s="1"/>
  <c r="J290" i="10" s="1"/>
  <c r="J291" i="10" s="1"/>
  <c r="J292" i="10" s="1"/>
  <c r="J293" i="10" s="1"/>
  <c r="J294" i="10" s="1"/>
  <c r="J295" i="10" s="1"/>
  <c r="J296" i="10" s="1"/>
  <c r="J297" i="10" s="1"/>
  <c r="J298" i="10" s="1"/>
  <c r="J299" i="10" s="1"/>
  <c r="J300" i="10" s="1"/>
  <c r="J301" i="10" s="1"/>
  <c r="J302" i="10" s="1"/>
  <c r="J303" i="10" s="1"/>
  <c r="J304" i="10" s="1"/>
  <c r="J305" i="10" s="1"/>
  <c r="J306" i="10" s="1"/>
  <c r="J307" i="10" s="1"/>
  <c r="J308" i="10" s="1"/>
  <c r="J309" i="10" s="1"/>
  <c r="J310" i="10" s="1"/>
  <c r="J311" i="10" s="1"/>
  <c r="J312" i="10" s="1"/>
  <c r="J313" i="10" s="1"/>
  <c r="J314" i="10" s="1"/>
  <c r="J315" i="10" s="1"/>
  <c r="J316" i="10" s="1"/>
  <c r="J317" i="10" s="1"/>
  <c r="J318" i="10" s="1"/>
  <c r="J319" i="10" s="1"/>
  <c r="J320" i="10" s="1"/>
  <c r="J321" i="10" s="1"/>
  <c r="J322" i="10" s="1"/>
  <c r="J323" i="10" s="1"/>
  <c r="J324" i="10" s="1"/>
  <c r="J325" i="10" s="1"/>
  <c r="J326" i="10" s="1"/>
  <c r="J327" i="10" s="1"/>
  <c r="J328" i="10" s="1"/>
  <c r="J329" i="10" s="1"/>
  <c r="J330" i="10" s="1"/>
  <c r="J331" i="10" s="1"/>
  <c r="J333" i="10" s="1"/>
  <c r="J334" i="10" s="1"/>
  <c r="J335" i="10" s="1"/>
  <c r="J336" i="10" s="1"/>
  <c r="J337" i="10" s="1"/>
  <c r="J338" i="10" s="1"/>
  <c r="J339" i="10" s="1"/>
  <c r="J340" i="10" s="1"/>
  <c r="J341" i="10" s="1"/>
  <c r="J342" i="10" s="1"/>
  <c r="J343" i="10" s="1"/>
  <c r="J344" i="10" s="1"/>
  <c r="J345" i="10" s="1"/>
  <c r="J346" i="10" s="1"/>
  <c r="J347" i="10" s="1"/>
  <c r="J348" i="10" s="1"/>
  <c r="J349" i="10" s="1"/>
  <c r="J350" i="10" s="1"/>
  <c r="J351" i="10" s="1"/>
  <c r="J352" i="10" s="1"/>
  <c r="J353" i="10" s="1"/>
  <c r="J354" i="10" s="1"/>
  <c r="J355" i="10" s="1"/>
  <c r="J356" i="10" s="1"/>
  <c r="J357" i="10" s="1"/>
  <c r="J358" i="10" s="1"/>
  <c r="J359" i="10" s="1"/>
  <c r="J360" i="10" s="1"/>
  <c r="J361" i="10" s="1"/>
  <c r="J362" i="10" s="1"/>
  <c r="J363" i="10" s="1"/>
  <c r="J364" i="10" s="1"/>
  <c r="L366" i="10" s="1"/>
  <c r="L421" i="10"/>
  <c r="L445" i="10"/>
  <c r="J3776" i="11" l="1"/>
  <c r="J3777" i="11" s="1"/>
  <c r="J3778" i="11" s="1"/>
  <c r="J3779" i="11" s="1"/>
  <c r="J3780" i="11" s="1"/>
  <c r="J3781" i="11" s="1"/>
  <c r="J3782" i="11" s="1"/>
  <c r="J3783" i="11" s="1"/>
  <c r="J3784" i="11" s="1"/>
  <c r="J3785" i="11" s="1"/>
  <c r="J3786" i="11" s="1"/>
  <c r="J3787" i="11" s="1"/>
  <c r="J3788" i="11" s="1"/>
  <c r="J3789" i="11" s="1"/>
  <c r="J3790" i="11" s="1"/>
  <c r="J3791" i="11" s="1"/>
  <c r="J3792" i="11" s="1"/>
  <c r="J3793" i="11" s="1"/>
  <c r="J3794" i="11" s="1"/>
  <c r="J3795" i="11" s="1"/>
  <c r="J3796" i="11" s="1"/>
  <c r="J3797" i="11" s="1"/>
  <c r="J3798" i="11" s="1"/>
  <c r="J3799" i="11" s="1"/>
  <c r="J3800" i="11" s="1"/>
  <c r="J3801" i="11" s="1"/>
  <c r="J3802" i="11" s="1"/>
  <c r="J3803" i="11" s="1"/>
  <c r="J3804" i="11" s="1"/>
  <c r="J3805" i="11" s="1"/>
  <c r="J3806" i="11" s="1"/>
  <c r="J3807" i="11" s="1"/>
  <c r="J3808" i="11" s="1"/>
  <c r="J3809" i="11" s="1"/>
  <c r="J3810" i="11" s="1"/>
  <c r="J3811" i="11" s="1"/>
  <c r="J3812" i="11" s="1"/>
  <c r="J3813" i="11" s="1"/>
  <c r="J3814" i="11" s="1"/>
  <c r="J3815" i="11" s="1"/>
  <c r="J3816" i="11" s="1"/>
  <c r="J3817" i="11" s="1"/>
  <c r="J3818" i="11" s="1"/>
  <c r="J3819" i="11" s="1"/>
  <c r="J3820" i="11" s="1"/>
  <c r="J3821" i="11" s="1"/>
  <c r="J3822" i="11" s="1"/>
  <c r="J3823" i="11" s="1"/>
  <c r="J3824" i="11" s="1"/>
  <c r="J3825" i="11" s="1"/>
  <c r="J3826" i="11" s="1"/>
  <c r="J3827" i="11" s="1"/>
  <c r="J3828" i="11" s="1"/>
  <c r="J3829" i="11" s="1"/>
  <c r="J3830" i="11" s="1"/>
  <c r="J3831" i="11" s="1"/>
  <c r="J3832" i="11" s="1"/>
  <c r="J3833" i="11" s="1"/>
  <c r="J3834" i="11" s="1"/>
  <c r="J3835" i="11" s="1"/>
  <c r="J3836" i="11" s="1"/>
  <c r="J3837" i="11" s="1"/>
  <c r="J3838" i="11" s="1"/>
  <c r="J3839" i="11" s="1"/>
  <c r="J3840" i="11" s="1"/>
  <c r="J3841" i="11" s="1"/>
  <c r="J3842" i="11" s="1"/>
  <c r="J2593" i="10"/>
  <c r="J2594" i="10" s="1"/>
  <c r="J2595" i="10" s="1"/>
  <c r="K360" i="10"/>
  <c r="L365" i="10"/>
  <c r="J365" i="10"/>
  <c r="J366" i="10" s="1"/>
  <c r="J367" i="10" s="1"/>
  <c r="J368" i="10" s="1"/>
  <c r="J369" i="10" s="1"/>
  <c r="J370" i="10" s="1"/>
  <c r="J371" i="10" s="1"/>
  <c r="J372" i="10" s="1"/>
  <c r="J373" i="10" s="1"/>
  <c r="J374" i="10" s="1"/>
  <c r="J375" i="10" s="1"/>
  <c r="J376" i="10" s="1"/>
  <c r="J377" i="10" s="1"/>
  <c r="J378" i="10" s="1"/>
  <c r="J379" i="10" s="1"/>
  <c r="J380" i="10" s="1"/>
  <c r="J381" i="10" s="1"/>
  <c r="J382" i="10" s="1"/>
  <c r="J383" i="10" s="1"/>
  <c r="J384" i="10" s="1"/>
  <c r="J385" i="10" s="1"/>
  <c r="J386" i="10" s="1"/>
  <c r="J387" i="10" s="1"/>
  <c r="J388" i="10" s="1"/>
  <c r="J389" i="10" s="1"/>
  <c r="J390" i="10" s="1"/>
  <c r="J391" i="10" s="1"/>
  <c r="J392" i="10" s="1"/>
  <c r="J393" i="10" s="1"/>
  <c r="J394" i="10" s="1"/>
  <c r="J395" i="10" s="1"/>
  <c r="J396" i="10" s="1"/>
  <c r="J397" i="10" s="1"/>
  <c r="J398" i="10" s="1"/>
  <c r="J399" i="10" s="1"/>
  <c r="J400" i="10" s="1"/>
  <c r="J401" i="10" s="1"/>
  <c r="J402" i="10" s="1"/>
  <c r="J403" i="10" s="1"/>
  <c r="J404" i="10" s="1"/>
  <c r="J405" i="10" s="1"/>
  <c r="J406" i="10" s="1"/>
  <c r="J407" i="10" s="1"/>
  <c r="J408" i="10" s="1"/>
  <c r="J409" i="10" s="1"/>
  <c r="J410" i="10" s="1"/>
  <c r="J3843" i="11" l="1"/>
  <c r="J3844" i="11" s="1"/>
  <c r="J3845" i="11" s="1"/>
  <c r="J3846" i="11" s="1"/>
  <c r="J3847" i="11" s="1"/>
  <c r="J3848" i="11" s="1"/>
  <c r="J3849" i="11" s="1"/>
  <c r="J3850" i="11" s="1"/>
  <c r="J3851" i="11" s="1"/>
  <c r="J3852" i="11" s="1"/>
  <c r="J3853" i="11" s="1"/>
  <c r="J3854" i="11" s="1"/>
  <c r="J3855" i="11" s="1"/>
  <c r="J3856" i="11" s="1"/>
  <c r="J3857" i="11" s="1"/>
  <c r="J3858" i="11" s="1"/>
  <c r="J3859" i="11" s="1"/>
  <c r="J3860" i="11" s="1"/>
  <c r="J3861" i="11" s="1"/>
  <c r="J3862" i="11" s="1"/>
  <c r="J3863" i="11" s="1"/>
  <c r="J3864" i="11" s="1"/>
  <c r="J3865" i="11" s="1"/>
  <c r="J3866" i="11" s="1"/>
  <c r="J3867" i="11" s="1"/>
  <c r="J3868" i="11" s="1"/>
  <c r="J3869" i="11" s="1"/>
  <c r="J3870" i="11" s="1"/>
  <c r="J3871" i="11" s="1"/>
  <c r="J3872" i="11" s="1"/>
  <c r="J3873" i="11" s="1"/>
  <c r="J3874" i="11" s="1"/>
  <c r="J3875" i="11" s="1"/>
  <c r="J3876" i="11" s="1"/>
  <c r="J3877" i="11" s="1"/>
  <c r="J3878" i="11" s="1"/>
  <c r="J3879" i="11" s="1"/>
  <c r="J3880" i="11" s="1"/>
  <c r="J3881" i="11" s="1"/>
  <c r="J3882" i="11" s="1"/>
  <c r="J3883" i="11" s="1"/>
  <c r="J3884" i="11" s="1"/>
  <c r="J3885" i="11" s="1"/>
  <c r="J3886" i="11" s="1"/>
  <c r="J3887" i="11" s="1"/>
  <c r="J3888" i="11" s="1"/>
  <c r="J3889" i="11" s="1"/>
  <c r="J3890" i="11" s="1"/>
  <c r="J3891" i="11" s="1"/>
  <c r="J3892" i="11" s="1"/>
  <c r="J3893" i="11" s="1"/>
  <c r="J3894" i="11" s="1"/>
  <c r="J3895" i="11" s="1"/>
  <c r="J3896" i="11" s="1"/>
  <c r="J3897" i="11" s="1"/>
  <c r="J3898" i="11" s="1"/>
  <c r="J3899" i="11" s="1"/>
  <c r="J3900" i="11" s="1"/>
  <c r="J3901" i="11" s="1"/>
  <c r="J3902" i="11" s="1"/>
  <c r="J3903" i="11" s="1"/>
  <c r="J3904" i="11" s="1"/>
  <c r="J3905" i="11" s="1"/>
  <c r="J3906" i="11" s="1"/>
  <c r="J3907" i="11" s="1"/>
  <c r="J3908" i="11" s="1"/>
  <c r="J3909" i="11" s="1"/>
  <c r="J3910" i="11" s="1"/>
  <c r="J3911" i="11" s="1"/>
  <c r="J3912" i="11" s="1"/>
  <c r="J3913" i="11" s="1"/>
  <c r="J3914" i="11" s="1"/>
  <c r="J3915" i="11" s="1"/>
  <c r="J3916" i="11" s="1"/>
  <c r="J3917" i="11" s="1"/>
  <c r="J3918" i="11" s="1"/>
  <c r="J3919" i="11" s="1"/>
  <c r="J3920" i="11" s="1"/>
  <c r="J3921" i="11" s="1"/>
  <c r="J3922" i="11" s="1"/>
  <c r="J3923" i="11" s="1"/>
  <c r="J3924" i="11" s="1"/>
  <c r="J3925" i="11" s="1"/>
  <c r="J3926" i="11" s="1"/>
  <c r="J3927" i="11" s="1"/>
  <c r="J3928" i="11" s="1"/>
  <c r="J3929" i="11" s="1"/>
  <c r="J3930" i="11" s="1"/>
  <c r="J3931" i="11" s="1"/>
  <c r="J3932" i="11" s="1"/>
  <c r="J3933" i="11" s="1"/>
  <c r="J3934" i="11" s="1"/>
  <c r="J3935" i="11" s="1"/>
  <c r="J3936" i="11" s="1"/>
  <c r="J3937" i="11" s="1"/>
  <c r="J3938" i="11" s="1"/>
  <c r="J3939" i="11" s="1"/>
  <c r="J3940" i="11" s="1"/>
  <c r="J3941" i="11" s="1"/>
  <c r="J3942" i="11" s="1"/>
  <c r="J3943" i="11" s="1"/>
  <c r="J3944" i="11" s="1"/>
  <c r="J3945" i="11" s="1"/>
  <c r="J3946" i="11" s="1"/>
  <c r="J2596" i="10"/>
  <c r="J2597" i="10" s="1"/>
  <c r="J2598" i="10" s="1"/>
  <c r="J2599" i="10" s="1"/>
  <c r="J2600" i="10" s="1"/>
  <c r="J2601" i="10" s="1"/>
  <c r="J2602" i="10" s="1"/>
  <c r="J2603" i="10" s="1"/>
  <c r="J2604" i="10" s="1"/>
  <c r="J2605" i="10" s="1"/>
  <c r="J2606" i="10" s="1"/>
  <c r="J2607" i="10" s="1"/>
  <c r="J2608" i="10" s="1"/>
  <c r="J2609" i="10" s="1"/>
  <c r="J2610" i="10" s="1"/>
  <c r="J2611" i="10" s="1"/>
  <c r="J2612" i="10" s="1"/>
  <c r="J2613" i="10" s="1"/>
  <c r="J2614" i="10" s="1"/>
  <c r="J2615" i="10" s="1"/>
  <c r="J2616" i="10" s="1"/>
  <c r="J2617" i="10" s="1"/>
  <c r="J2618" i="10" s="1"/>
  <c r="J2619" i="10" s="1"/>
  <c r="J2620" i="10" s="1"/>
  <c r="J2621" i="10" s="1"/>
  <c r="J2622" i="10" s="1"/>
  <c r="J2623" i="10" s="1"/>
  <c r="J2624" i="10" s="1"/>
  <c r="J2625" i="10" s="1"/>
  <c r="J2626" i="10" s="1"/>
  <c r="J2627" i="10" s="1"/>
  <c r="J2628" i="10" s="1"/>
  <c r="J2629" i="10" s="1"/>
  <c r="J2630" i="10" s="1"/>
  <c r="J2631" i="10" s="1"/>
  <c r="J2632" i="10" s="1"/>
  <c r="J2633" i="10" s="1"/>
  <c r="J2634" i="10" s="1"/>
  <c r="J2635" i="10" s="1"/>
  <c r="J2636" i="10" s="1"/>
  <c r="J2637" i="10" s="1"/>
  <c r="J2638" i="10" s="1"/>
  <c r="J2639" i="10" s="1"/>
  <c r="J2640" i="10" s="1"/>
  <c r="J2641" i="10" s="1"/>
  <c r="J2642" i="10" s="1"/>
  <c r="J2643" i="10" s="1"/>
  <c r="J2644" i="10" s="1"/>
  <c r="J2645" i="10" s="1"/>
  <c r="J2646" i="10" s="1"/>
  <c r="J2647" i="10" s="1"/>
  <c r="J2648" i="10" s="1"/>
  <c r="J2649" i="10" s="1"/>
  <c r="J2650" i="10" s="1"/>
  <c r="J2651" i="10" s="1"/>
  <c r="J2652" i="10" s="1"/>
  <c r="J2653" i="10" s="1"/>
  <c r="J2654" i="10" s="1"/>
  <c r="J2655" i="10" s="1"/>
  <c r="L410" i="10"/>
  <c r="L397" i="10"/>
  <c r="J411" i="10"/>
  <c r="J412" i="10" s="1"/>
  <c r="J413" i="10" s="1"/>
  <c r="J414" i="10" s="1"/>
  <c r="J415" i="10" s="1"/>
  <c r="J416" i="10" s="1"/>
  <c r="J417" i="10" s="1"/>
  <c r="J418" i="10" s="1"/>
  <c r="J419" i="10" s="1"/>
  <c r="J420" i="10" s="1"/>
  <c r="J421" i="10" s="1"/>
  <c r="J422" i="10" s="1"/>
  <c r="J423" i="10" s="1"/>
  <c r="J424" i="10" s="1"/>
  <c r="J425" i="10" s="1"/>
  <c r="J426" i="10" s="1"/>
  <c r="J427" i="10" s="1"/>
  <c r="J428" i="10" s="1"/>
  <c r="J429" i="10" s="1"/>
  <c r="J430" i="10" s="1"/>
  <c r="J431" i="10" s="1"/>
  <c r="J432" i="10" s="1"/>
  <c r="J433" i="10" s="1"/>
  <c r="J434" i="10" s="1"/>
  <c r="J435" i="10" s="1"/>
  <c r="J436" i="10" s="1"/>
  <c r="J437" i="10" s="1"/>
  <c r="J438" i="10" s="1"/>
  <c r="J439" i="10" s="1"/>
  <c r="J440" i="10" s="1"/>
  <c r="J441" i="10" s="1"/>
  <c r="J442" i="10" s="1"/>
  <c r="J443" i="10" s="1"/>
  <c r="J444" i="10" s="1"/>
  <c r="J445" i="10" s="1"/>
  <c r="J446" i="10" s="1"/>
  <c r="J447" i="10" s="1"/>
  <c r="J448" i="10" s="1"/>
  <c r="J449" i="10" s="1"/>
  <c r="J450" i="10" s="1"/>
  <c r="J451" i="10" s="1"/>
  <c r="J452" i="10" s="1"/>
  <c r="J453" i="10" s="1"/>
  <c r="J454" i="10" s="1"/>
  <c r="J455" i="10" s="1"/>
  <c r="J456" i="10" s="1"/>
  <c r="J457" i="10" s="1"/>
  <c r="J458" i="10" s="1"/>
  <c r="J459" i="10" s="1"/>
  <c r="J460" i="10" s="1"/>
  <c r="J461" i="10" s="1"/>
  <c r="J462" i="10" s="1"/>
  <c r="J463" i="10" s="1"/>
  <c r="J464" i="10" s="1"/>
  <c r="J465" i="10" s="1"/>
  <c r="J466" i="10" s="1"/>
  <c r="J467" i="10" s="1"/>
  <c r="J468" i="10" s="1"/>
  <c r="J469" i="10" s="1"/>
  <c r="J470" i="10" s="1"/>
  <c r="J471" i="10" s="1"/>
  <c r="J472" i="10" s="1"/>
  <c r="J473" i="10" s="1"/>
  <c r="J474" i="10" s="1"/>
  <c r="J475" i="10" s="1"/>
  <c r="J476" i="10" s="1"/>
  <c r="J477" i="10" s="1"/>
  <c r="J478" i="10" s="1"/>
  <c r="J479" i="10" s="1"/>
  <c r="J480" i="10" s="1"/>
  <c r="J481" i="10" s="1"/>
  <c r="J482" i="10" s="1"/>
  <c r="J483" i="10" s="1"/>
  <c r="J484" i="10" s="1"/>
  <c r="J485" i="10" s="1"/>
  <c r="J486" i="10" s="1"/>
  <c r="J487" i="10" s="1"/>
  <c r="J488" i="10" s="1"/>
  <c r="J489" i="10" s="1"/>
  <c r="J490" i="10" s="1"/>
  <c r="J491" i="10" s="1"/>
  <c r="J492" i="10" s="1"/>
  <c r="J493" i="10" s="1"/>
  <c r="J494" i="10" s="1"/>
  <c r="J495" i="10" s="1"/>
  <c r="J496" i="10" s="1"/>
  <c r="J497" i="10" s="1"/>
  <c r="J498" i="10" s="1"/>
  <c r="J499" i="10" s="1"/>
  <c r="J500" i="10" s="1"/>
  <c r="J501" i="10" s="1"/>
  <c r="J502" i="10" s="1"/>
  <c r="J503" i="10" s="1"/>
  <c r="J504" i="10" s="1"/>
  <c r="J505" i="10" s="1"/>
  <c r="J506" i="10" s="1"/>
  <c r="J507" i="10" s="1"/>
  <c r="J508" i="10" s="1"/>
  <c r="J509" i="10" s="1"/>
  <c r="J510" i="10" s="1"/>
  <c r="J511" i="10" s="1"/>
  <c r="J512" i="10" s="1"/>
  <c r="J513" i="10" s="1"/>
  <c r="J514" i="10" s="1"/>
  <c r="J515" i="10" s="1"/>
  <c r="J516" i="10" s="1"/>
  <c r="J517" i="10" s="1"/>
  <c r="J518" i="10" s="1"/>
  <c r="J519" i="10" s="1"/>
  <c r="J520" i="10" s="1"/>
  <c r="J521" i="10" s="1"/>
  <c r="J522" i="10" s="1"/>
  <c r="J523" i="10" s="1"/>
  <c r="J524" i="10" s="1"/>
  <c r="J525" i="10" s="1"/>
  <c r="J526" i="10" s="1"/>
  <c r="J527" i="10" s="1"/>
  <c r="J528" i="10" s="1"/>
  <c r="J529" i="10" s="1"/>
  <c r="J530" i="10" s="1"/>
  <c r="J531" i="10" s="1"/>
  <c r="J532" i="10" s="1"/>
  <c r="J533" i="10" s="1"/>
  <c r="J534" i="10" s="1"/>
  <c r="J535" i="10" s="1"/>
  <c r="J536" i="10" s="1"/>
  <c r="J537" i="10" s="1"/>
  <c r="J538" i="10" s="1"/>
  <c r="J539" i="10" s="1"/>
  <c r="J540" i="10" s="1"/>
  <c r="J541" i="10" s="1"/>
  <c r="J542" i="10" s="1"/>
  <c r="J543" i="10" s="1"/>
  <c r="J544" i="10" s="1"/>
  <c r="J545" i="10" s="1"/>
  <c r="J546" i="10" s="1"/>
  <c r="J547" i="10" s="1"/>
  <c r="J548" i="10" s="1"/>
  <c r="J549" i="10" s="1"/>
  <c r="J550" i="10" s="1"/>
  <c r="J551" i="10" s="1"/>
  <c r="J552" i="10" s="1"/>
  <c r="J553" i="10" s="1"/>
  <c r="J554" i="10" s="1"/>
  <c r="J555" i="10" s="1"/>
  <c r="J556" i="10" s="1"/>
  <c r="J557" i="10" s="1"/>
  <c r="J558" i="10" s="1"/>
  <c r="J559" i="10" s="1"/>
  <c r="J560" i="10" s="1"/>
  <c r="J561" i="10" s="1"/>
  <c r="J562" i="10" s="1"/>
  <c r="J563" i="10" s="1"/>
  <c r="J564" i="10" s="1"/>
  <c r="J565" i="10" s="1"/>
  <c r="J566" i="10" s="1"/>
  <c r="J567" i="10" s="1"/>
  <c r="J568" i="10" s="1"/>
  <c r="J569" i="10" s="1"/>
  <c r="J570" i="10" s="1"/>
  <c r="J571" i="10" s="1"/>
  <c r="J572" i="10" s="1"/>
  <c r="J573" i="10" s="1"/>
  <c r="J574" i="10" s="1"/>
  <c r="J575" i="10" s="1"/>
  <c r="J576" i="10" s="1"/>
  <c r="J577" i="10" s="1"/>
  <c r="J578" i="10" s="1"/>
  <c r="J579" i="10" s="1"/>
  <c r="J580" i="10" s="1"/>
  <c r="J581" i="10" s="1"/>
  <c r="J582" i="10" s="1"/>
  <c r="J583" i="10" s="1"/>
  <c r="J584" i="10" s="1"/>
  <c r="J585" i="10" s="1"/>
  <c r="J586" i="10" s="1"/>
  <c r="J587" i="10" s="1"/>
  <c r="J588" i="10" s="1"/>
  <c r="J589" i="10" s="1"/>
  <c r="J590" i="10" s="1"/>
  <c r="J591" i="10" s="1"/>
  <c r="J592" i="10" s="1"/>
  <c r="J593" i="10" s="1"/>
  <c r="J594" i="10" s="1"/>
  <c r="J595" i="10" s="1"/>
  <c r="J596" i="10" s="1"/>
  <c r="J597" i="10" s="1"/>
  <c r="J598" i="10" s="1"/>
  <c r="J599" i="10" s="1"/>
  <c r="J600" i="10" s="1"/>
  <c r="J601" i="10" s="1"/>
  <c r="J602" i="10" s="1"/>
  <c r="J603" i="10" s="1"/>
  <c r="J604" i="10" s="1"/>
  <c r="J605" i="10" s="1"/>
  <c r="J606" i="10" s="1"/>
  <c r="J607" i="10" s="1"/>
  <c r="J608" i="10" s="1"/>
  <c r="J609" i="10" s="1"/>
  <c r="J610" i="10" s="1"/>
  <c r="J611" i="10" s="1"/>
  <c r="J612" i="10" s="1"/>
  <c r="J613" i="10" s="1"/>
  <c r="J614" i="10" s="1"/>
  <c r="J615" i="10" s="1"/>
  <c r="J616" i="10" s="1"/>
  <c r="J617" i="10" s="1"/>
  <c r="J618" i="10" s="1"/>
  <c r="J619" i="10" s="1"/>
  <c r="J620" i="10" s="1"/>
  <c r="J621" i="10" s="1"/>
  <c r="J622" i="10" s="1"/>
  <c r="J623" i="10" s="1"/>
  <c r="J624" i="10" s="1"/>
  <c r="J625" i="10" s="1"/>
  <c r="J626" i="10" s="1"/>
  <c r="J627" i="10" s="1"/>
  <c r="J628" i="10" s="1"/>
  <c r="J629" i="10" s="1"/>
  <c r="J630" i="10" s="1"/>
  <c r="J631" i="10" s="1"/>
  <c r="J632" i="10" s="1"/>
  <c r="J633" i="10" s="1"/>
  <c r="J634" i="10" s="1"/>
  <c r="J635" i="10" s="1"/>
  <c r="J636" i="10" s="1"/>
  <c r="J637" i="10" s="1"/>
  <c r="J638" i="10" s="1"/>
  <c r="J639" i="10" s="1"/>
  <c r="J640" i="10" s="1"/>
  <c r="J641" i="10" s="1"/>
  <c r="J642" i="10" s="1"/>
  <c r="J643" i="10" s="1"/>
  <c r="J644" i="10" s="1"/>
  <c r="J645" i="10" s="1"/>
  <c r="J646" i="10" s="1"/>
  <c r="J647" i="10" s="1"/>
  <c r="J648" i="10" s="1"/>
  <c r="J649" i="10" s="1"/>
  <c r="J650" i="10" s="1"/>
  <c r="J651" i="10" s="1"/>
  <c r="J652" i="10" s="1"/>
  <c r="J653" i="10" s="1"/>
  <c r="J654" i="10" s="1"/>
  <c r="J655" i="10" s="1"/>
  <c r="J656" i="10" s="1"/>
  <c r="J657" i="10" s="1"/>
  <c r="J658" i="10" s="1"/>
  <c r="J659" i="10" s="1"/>
  <c r="J660" i="10" s="1"/>
  <c r="J661" i="10" s="1"/>
  <c r="J662" i="10" s="1"/>
  <c r="J663" i="10" s="1"/>
  <c r="J664" i="10" s="1"/>
  <c r="J665" i="10" s="1"/>
  <c r="J666" i="10" s="1"/>
  <c r="J667" i="10" s="1"/>
  <c r="J668" i="10" s="1"/>
  <c r="J669" i="10" s="1"/>
  <c r="J670" i="10" s="1"/>
  <c r="J671" i="10" s="1"/>
  <c r="J672" i="10" s="1"/>
  <c r="J673" i="10" s="1"/>
  <c r="J674" i="10" s="1"/>
  <c r="J675" i="10" s="1"/>
  <c r="J676" i="10" s="1"/>
  <c r="J677" i="10" s="1"/>
  <c r="J678" i="10" s="1"/>
  <c r="J679" i="10" s="1"/>
  <c r="J680" i="10" s="1"/>
  <c r="J681" i="10" s="1"/>
  <c r="J682" i="10" s="1"/>
  <c r="J683" i="10" s="1"/>
  <c r="J684" i="10" s="1"/>
  <c r="J685" i="10" s="1"/>
  <c r="J686" i="10" s="1"/>
  <c r="J687" i="10" s="1"/>
  <c r="J688" i="10" s="1"/>
  <c r="J689" i="10" s="1"/>
  <c r="J690" i="10" s="1"/>
  <c r="J691" i="10" s="1"/>
  <c r="J692" i="10" s="1"/>
  <c r="J693" i="10" s="1"/>
  <c r="J694" i="10" s="1"/>
  <c r="J695" i="10" s="1"/>
  <c r="J696" i="10" s="1"/>
  <c r="J697" i="10" s="1"/>
  <c r="J698" i="10" s="1"/>
  <c r="J699" i="10" s="1"/>
  <c r="J700" i="10" s="1"/>
  <c r="J701" i="10" s="1"/>
  <c r="J702" i="10" s="1"/>
  <c r="J703" i="10" s="1"/>
  <c r="J704" i="10" s="1"/>
  <c r="J705" i="10" s="1"/>
  <c r="J706" i="10" s="1"/>
  <c r="J707" i="10" s="1"/>
  <c r="J708" i="10" s="1"/>
  <c r="J709" i="10" s="1"/>
  <c r="J710" i="10" s="1"/>
  <c r="J711" i="10" s="1"/>
  <c r="J712" i="10" s="1"/>
  <c r="J713" i="10" s="1"/>
  <c r="J714" i="10" s="1"/>
  <c r="J715" i="10" s="1"/>
  <c r="J716" i="10" s="1"/>
  <c r="J717" i="10" s="1"/>
  <c r="J718" i="10" s="1"/>
  <c r="J719" i="10" s="1"/>
  <c r="J720" i="10" s="1"/>
  <c r="J721" i="10" s="1"/>
  <c r="J722" i="10" s="1"/>
  <c r="J723" i="10" s="1"/>
  <c r="J724" i="10" s="1"/>
  <c r="J725" i="10" s="1"/>
  <c r="J726" i="10" s="1"/>
  <c r="J727" i="10" s="1"/>
  <c r="J728" i="10" s="1"/>
  <c r="J729" i="10" s="1"/>
  <c r="J730" i="10" s="1"/>
  <c r="J731" i="10" s="1"/>
  <c r="J732" i="10" s="1"/>
  <c r="J733" i="10" s="1"/>
  <c r="J734" i="10" s="1"/>
  <c r="J735" i="10" s="1"/>
  <c r="J736" i="10" s="1"/>
  <c r="J737" i="10" s="1"/>
  <c r="J738" i="10" s="1"/>
  <c r="J739" i="10" s="1"/>
  <c r="J740" i="10" s="1"/>
  <c r="J741" i="10" s="1"/>
  <c r="J742" i="10" s="1"/>
  <c r="J743" i="10" s="1"/>
  <c r="J744" i="10" s="1"/>
  <c r="J745" i="10" s="1"/>
  <c r="J746" i="10" s="1"/>
  <c r="J747" i="10" s="1"/>
  <c r="J748" i="10" s="1"/>
  <c r="J749" i="10" s="1"/>
  <c r="J750" i="10" s="1"/>
  <c r="J751" i="10" s="1"/>
  <c r="J752" i="10" s="1"/>
  <c r="J753" i="10" s="1"/>
  <c r="J754" i="10" s="1"/>
  <c r="J755" i="10" s="1"/>
  <c r="J756" i="10" s="1"/>
  <c r="J757" i="10" s="1"/>
  <c r="J758" i="10" s="1"/>
  <c r="J759" i="10" s="1"/>
  <c r="J760" i="10" s="1"/>
  <c r="J761" i="10" s="1"/>
  <c r="J762" i="10" s="1"/>
  <c r="J763" i="10" s="1"/>
  <c r="J764" i="10" s="1"/>
  <c r="J765" i="10" s="1"/>
  <c r="J766" i="10" s="1"/>
  <c r="J767" i="10" s="1"/>
  <c r="J768" i="10" s="1"/>
  <c r="J769" i="10" s="1"/>
  <c r="J770" i="10" s="1"/>
  <c r="J771" i="10" s="1"/>
  <c r="J772" i="10" s="1"/>
  <c r="J773" i="10" s="1"/>
  <c r="J774" i="10" s="1"/>
  <c r="J775" i="10" s="1"/>
  <c r="J776" i="10" s="1"/>
  <c r="J777" i="10" s="1"/>
  <c r="J778" i="10" s="1"/>
  <c r="J779" i="10" s="1"/>
  <c r="J780" i="10" s="1"/>
  <c r="J781" i="10" s="1"/>
  <c r="J782" i="10" s="1"/>
  <c r="J783" i="10" s="1"/>
  <c r="J784" i="10" s="1"/>
  <c r="J785" i="10" s="1"/>
  <c r="J786" i="10" s="1"/>
  <c r="J787" i="10" s="1"/>
  <c r="J788" i="10" s="1"/>
  <c r="J789" i="10" s="1"/>
  <c r="J790" i="10" s="1"/>
  <c r="J791" i="10" s="1"/>
  <c r="J792" i="10" s="1"/>
  <c r="J793" i="10" s="1"/>
  <c r="J794" i="10" s="1"/>
  <c r="J795" i="10" s="1"/>
  <c r="J796" i="10" s="1"/>
  <c r="J797" i="10" s="1"/>
  <c r="J798" i="10" s="1"/>
  <c r="J799" i="10" s="1"/>
  <c r="J800" i="10" s="1"/>
  <c r="J801" i="10" s="1"/>
  <c r="J802" i="10" s="1"/>
  <c r="J803" i="10" s="1"/>
  <c r="J804" i="10" s="1"/>
  <c r="J805" i="10" s="1"/>
  <c r="J806" i="10" s="1"/>
  <c r="J807" i="10" s="1"/>
  <c r="J808" i="10" s="1"/>
  <c r="J809" i="10" s="1"/>
  <c r="J810" i="10" s="1"/>
  <c r="J811" i="10" s="1"/>
  <c r="J812" i="10" s="1"/>
  <c r="J813" i="10" s="1"/>
  <c r="J814" i="10" s="1"/>
  <c r="J815" i="10" s="1"/>
  <c r="J816" i="10" s="1"/>
  <c r="J817" i="10" s="1"/>
  <c r="J818" i="10" s="1"/>
  <c r="J819" i="10" s="1"/>
  <c r="J820" i="10" s="1"/>
  <c r="J821" i="10" s="1"/>
  <c r="J822" i="10" s="1"/>
  <c r="J823" i="10" s="1"/>
  <c r="J824" i="10" s="1"/>
  <c r="J825" i="10" s="1"/>
  <c r="J826" i="10" s="1"/>
  <c r="J827" i="10" s="1"/>
  <c r="J828" i="10" s="1"/>
  <c r="J829" i="10" s="1"/>
  <c r="J830" i="10" s="1"/>
  <c r="J831" i="10" s="1"/>
  <c r="J832" i="10" s="1"/>
  <c r="J833" i="10" s="1"/>
  <c r="J834" i="10" s="1"/>
  <c r="J835" i="10" s="1"/>
  <c r="J836" i="10" s="1"/>
  <c r="J837" i="10" s="1"/>
  <c r="J838" i="10" s="1"/>
  <c r="J839" i="10" s="1"/>
  <c r="J840" i="10" s="1"/>
  <c r="J841" i="10" s="1"/>
  <c r="J842" i="10" s="1"/>
  <c r="J843" i="10" s="1"/>
  <c r="J844" i="10" s="1"/>
  <c r="J845" i="10" s="1"/>
  <c r="J846" i="10" s="1"/>
  <c r="J847" i="10" s="1"/>
  <c r="J848" i="10" s="1"/>
  <c r="J849" i="10" s="1"/>
  <c r="J850" i="10" s="1"/>
  <c r="J851" i="10" s="1"/>
  <c r="J852" i="10" s="1"/>
  <c r="J853" i="10" s="1"/>
  <c r="J854" i="10" s="1"/>
  <c r="J855" i="10" s="1"/>
  <c r="J856" i="10" s="1"/>
  <c r="J857" i="10" s="1"/>
  <c r="J858" i="10" s="1"/>
  <c r="J859" i="10" s="1"/>
  <c r="J860" i="10" s="1"/>
  <c r="J861" i="10" s="1"/>
  <c r="J862" i="10" s="1"/>
  <c r="J863" i="10" s="1"/>
  <c r="J864" i="10" s="1"/>
  <c r="J865" i="10" s="1"/>
  <c r="J866" i="10" s="1"/>
  <c r="J867" i="10" s="1"/>
  <c r="J868" i="10" s="1"/>
  <c r="J869" i="10" s="1"/>
  <c r="J870" i="10" s="1"/>
  <c r="J871" i="10" s="1"/>
  <c r="J872" i="10" s="1"/>
  <c r="J873" i="10" s="1"/>
  <c r="J874" i="10" s="1"/>
  <c r="J875" i="10" s="1"/>
  <c r="J876" i="10" s="1"/>
  <c r="J877" i="10" s="1"/>
  <c r="J878" i="10" s="1"/>
  <c r="J879" i="10" s="1"/>
  <c r="J880" i="10" s="1"/>
  <c r="J881" i="10" s="1"/>
  <c r="J882" i="10" s="1"/>
  <c r="J883" i="10" s="1"/>
  <c r="J884" i="10" s="1"/>
  <c r="J885" i="10" s="1"/>
  <c r="J886" i="10" s="1"/>
  <c r="J887" i="10" s="1"/>
  <c r="J888" i="10" s="1"/>
  <c r="J889" i="10" s="1"/>
  <c r="J890" i="10" s="1"/>
  <c r="J891" i="10" s="1"/>
  <c r="J892" i="10" s="1"/>
  <c r="J893" i="10" s="1"/>
  <c r="J894" i="10" s="1"/>
  <c r="J895" i="10" s="1"/>
  <c r="J896" i="10" s="1"/>
  <c r="J897" i="10" s="1"/>
  <c r="J898" i="10" s="1"/>
  <c r="J899" i="10" s="1"/>
  <c r="J900" i="10" s="1"/>
  <c r="J901" i="10" s="1"/>
  <c r="J902" i="10" s="1"/>
  <c r="J903" i="10" s="1"/>
  <c r="J904" i="10" s="1"/>
  <c r="J905" i="10" s="1"/>
  <c r="J906" i="10" s="1"/>
  <c r="J907" i="10" s="1"/>
  <c r="J908" i="10" s="1"/>
  <c r="J909" i="10" s="1"/>
  <c r="J910" i="10" s="1"/>
  <c r="J911" i="10" s="1"/>
  <c r="J912" i="10" s="1"/>
  <c r="J913" i="10" s="1"/>
  <c r="J914" i="10" s="1"/>
  <c r="J915" i="10" s="1"/>
  <c r="J916" i="10" s="1"/>
  <c r="J917" i="10" s="1"/>
  <c r="J918" i="10" s="1"/>
  <c r="J919" i="10" s="1"/>
  <c r="J920" i="10" s="1"/>
  <c r="J921" i="10" s="1"/>
  <c r="J922" i="10" s="1"/>
  <c r="J923" i="10" s="1"/>
  <c r="J924" i="10" s="1"/>
  <c r="J925" i="10" s="1"/>
  <c r="J926" i="10" s="1"/>
  <c r="J927" i="10" s="1"/>
  <c r="J928" i="10" s="1"/>
  <c r="J929" i="10" s="1"/>
  <c r="J930" i="10" s="1"/>
  <c r="J931" i="10" s="1"/>
  <c r="J932" i="10" s="1"/>
  <c r="J933" i="10" s="1"/>
  <c r="J934" i="10" s="1"/>
  <c r="J935" i="10" s="1"/>
  <c r="J936" i="10" s="1"/>
  <c r="J937" i="10" s="1"/>
  <c r="J938" i="10" s="1"/>
  <c r="J939" i="10" s="1"/>
  <c r="J940" i="10" s="1"/>
  <c r="J941" i="10" s="1"/>
  <c r="J942" i="10" s="1"/>
  <c r="J943" i="10" s="1"/>
  <c r="J944" i="10" s="1"/>
  <c r="J945" i="10" s="1"/>
  <c r="J946" i="10" s="1"/>
  <c r="J947" i="10" s="1"/>
  <c r="J948" i="10" s="1"/>
  <c r="J949" i="10" s="1"/>
  <c r="J950" i="10" s="1"/>
  <c r="J951" i="10" s="1"/>
  <c r="J952" i="10" s="1"/>
  <c r="J953" i="10" s="1"/>
  <c r="J954" i="10" s="1"/>
  <c r="J955" i="10" s="1"/>
  <c r="J956" i="10" s="1"/>
  <c r="J957" i="10" s="1"/>
  <c r="J958" i="10" s="1"/>
  <c r="J959" i="10" s="1"/>
  <c r="J960" i="10" s="1"/>
  <c r="J961" i="10" s="1"/>
  <c r="J962" i="10" s="1"/>
  <c r="J963" i="10" s="1"/>
  <c r="J964" i="10" s="1"/>
  <c r="J965" i="10" s="1"/>
  <c r="J966" i="10" s="1"/>
  <c r="J967" i="10" s="1"/>
  <c r="J968" i="10" s="1"/>
  <c r="J969" i="10" s="1"/>
  <c r="J970" i="10" s="1"/>
  <c r="J971" i="10" s="1"/>
  <c r="J972" i="10" s="1"/>
  <c r="J973" i="10" s="1"/>
  <c r="J974" i="10" s="1"/>
  <c r="J975" i="10" s="1"/>
  <c r="J976" i="10" s="1"/>
  <c r="J977" i="10" s="1"/>
  <c r="J978" i="10" s="1"/>
  <c r="J979" i="10" s="1"/>
  <c r="J980" i="10" s="1"/>
  <c r="J981" i="10" s="1"/>
  <c r="J982" i="10" s="1"/>
  <c r="J983" i="10" s="1"/>
  <c r="J984" i="10" s="1"/>
  <c r="J985" i="10" s="1"/>
  <c r="J986" i="10" s="1"/>
  <c r="J987" i="10" s="1"/>
  <c r="J988" i="10" s="1"/>
  <c r="J989" i="10" s="1"/>
  <c r="J990" i="10" s="1"/>
  <c r="J991" i="10" s="1"/>
  <c r="J992" i="10" s="1"/>
  <c r="J993" i="10" s="1"/>
  <c r="J994" i="10" s="1"/>
  <c r="J995" i="10" s="1"/>
  <c r="J996" i="10" s="1"/>
  <c r="J997" i="10" s="1"/>
  <c r="J998" i="10" s="1"/>
  <c r="J999" i="10" s="1"/>
  <c r="J1000" i="10" s="1"/>
  <c r="J1001" i="10" s="1"/>
  <c r="J1002" i="10" s="1"/>
  <c r="J1003" i="10" s="1"/>
  <c r="J1004" i="10" s="1"/>
  <c r="J1005" i="10" s="1"/>
  <c r="J1006" i="10" s="1"/>
  <c r="J1007" i="10" s="1"/>
  <c r="J1008" i="10" s="1"/>
  <c r="J1009" i="10" s="1"/>
  <c r="J1010" i="10" s="1"/>
  <c r="J1011" i="10" s="1"/>
  <c r="J1012" i="10" s="1"/>
  <c r="J1013" i="10" s="1"/>
  <c r="J1014" i="10" s="1"/>
  <c r="J1015" i="10" s="1"/>
  <c r="J1016" i="10" s="1"/>
  <c r="J1017" i="10" s="1"/>
  <c r="J1018" i="10" s="1"/>
  <c r="J1019" i="10" s="1"/>
  <c r="J1020" i="10" s="1"/>
  <c r="J1021" i="10" s="1"/>
  <c r="J1022" i="10" s="1"/>
  <c r="J1023" i="10" s="1"/>
  <c r="J1024" i="10" s="1"/>
  <c r="J1025" i="10" s="1"/>
  <c r="J1026" i="10" s="1"/>
  <c r="J1027" i="10" s="1"/>
  <c r="J1028" i="10" s="1"/>
  <c r="J1029" i="10" s="1"/>
  <c r="J1030" i="10" s="1"/>
  <c r="J1031" i="10" s="1"/>
  <c r="J1032" i="10" s="1"/>
  <c r="J1033" i="10" s="1"/>
  <c r="J1034" i="10" s="1"/>
  <c r="J1035" i="10" s="1"/>
  <c r="J1036" i="10" s="1"/>
  <c r="J1037" i="10" s="1"/>
  <c r="J1038" i="10" s="1"/>
  <c r="J1039" i="10" s="1"/>
  <c r="J1040" i="10" s="1"/>
  <c r="J1041" i="10" s="1"/>
  <c r="J1042" i="10" s="1"/>
  <c r="J1043" i="10" s="1"/>
  <c r="J1044" i="10" s="1"/>
  <c r="J1045" i="10" s="1"/>
  <c r="J1046" i="10" s="1"/>
  <c r="J1047" i="10" s="1"/>
  <c r="J1048" i="10" s="1"/>
  <c r="J1049" i="10" s="1"/>
  <c r="J1050" i="10" s="1"/>
  <c r="J1051" i="10" s="1"/>
  <c r="J1052" i="10" s="1"/>
  <c r="J1053" i="10" s="1"/>
  <c r="J1054" i="10" s="1"/>
  <c r="J1055" i="10" s="1"/>
  <c r="J1056" i="10" s="1"/>
  <c r="J1057" i="10" s="1"/>
  <c r="J1058" i="10" s="1"/>
  <c r="J1059" i="10" s="1"/>
  <c r="J1060" i="10" s="1"/>
  <c r="J1061" i="10" s="1"/>
  <c r="J1062" i="10" s="1"/>
  <c r="J1063" i="10" s="1"/>
  <c r="J1064" i="10" s="1"/>
  <c r="J1065" i="10" s="1"/>
  <c r="J1066" i="10" s="1"/>
  <c r="J1067" i="10" s="1"/>
  <c r="J1068" i="10" s="1"/>
  <c r="J1069" i="10" s="1"/>
  <c r="J1070" i="10" s="1"/>
  <c r="J1071" i="10" s="1"/>
  <c r="J1072" i="10" s="1"/>
  <c r="J1073" i="10" s="1"/>
  <c r="J1074" i="10" s="1"/>
  <c r="J1075" i="10" s="1"/>
  <c r="J1076" i="10" s="1"/>
  <c r="J1077" i="10" s="1"/>
  <c r="J1078" i="10" s="1"/>
  <c r="J1079" i="10" s="1"/>
  <c r="J1080" i="10" s="1"/>
  <c r="J1081" i="10" s="1"/>
  <c r="J1082" i="10" s="1"/>
  <c r="J1083" i="10" s="1"/>
  <c r="J1084" i="10" s="1"/>
  <c r="J1085" i="10" s="1"/>
  <c r="J1086" i="10" s="1"/>
  <c r="J1087" i="10" s="1"/>
  <c r="J1088" i="10" s="1"/>
  <c r="J1089" i="10" s="1"/>
  <c r="J1090" i="10" s="1"/>
  <c r="J1091" i="10" s="1"/>
  <c r="J1092" i="10" s="1"/>
  <c r="J1093" i="10" s="1"/>
  <c r="J1094" i="10" s="1"/>
  <c r="J1095" i="10" s="1"/>
  <c r="J1096" i="10" s="1"/>
  <c r="J1097" i="10" s="1"/>
  <c r="J1098" i="10" s="1"/>
  <c r="J1099" i="10" s="1"/>
  <c r="J1100" i="10" s="1"/>
  <c r="J1101" i="10" s="1"/>
  <c r="J1102" i="10" s="1"/>
  <c r="J1103" i="10" s="1"/>
  <c r="J1104" i="10" s="1"/>
  <c r="J1105" i="10" s="1"/>
  <c r="J1106" i="10" s="1"/>
  <c r="J1107" i="10" s="1"/>
  <c r="J1108" i="10" s="1"/>
  <c r="J1109" i="10" s="1"/>
  <c r="J1110" i="10" s="1"/>
  <c r="J1111" i="10" s="1"/>
  <c r="J1112" i="10" s="1"/>
  <c r="J1113" i="10" s="1"/>
  <c r="J1114" i="10" s="1"/>
  <c r="J1115" i="10" s="1"/>
  <c r="J1116" i="10" s="1"/>
  <c r="J1117" i="10" s="1"/>
  <c r="J1118" i="10" s="1"/>
  <c r="J1119" i="10" s="1"/>
  <c r="J1120" i="10" s="1"/>
  <c r="J1121" i="10" s="1"/>
  <c r="J1122" i="10" s="1"/>
  <c r="J1123" i="10" s="1"/>
  <c r="J1124" i="10" s="1"/>
  <c r="J1125" i="10" s="1"/>
  <c r="J1126" i="10" s="1"/>
  <c r="J1127" i="10" s="1"/>
  <c r="J1128" i="10" s="1"/>
  <c r="J1129" i="10" s="1"/>
  <c r="J1130" i="10" s="1"/>
  <c r="J1131" i="10" s="1"/>
  <c r="J1132" i="10" s="1"/>
  <c r="J1133" i="10" s="1"/>
  <c r="J1134" i="10" s="1"/>
  <c r="J1135" i="10" s="1"/>
  <c r="J1136" i="10" s="1"/>
  <c r="J1137" i="10" s="1"/>
  <c r="J1138" i="10" s="1"/>
  <c r="J1139" i="10" s="1"/>
  <c r="J1140" i="10" s="1"/>
  <c r="J1141" i="10" s="1"/>
  <c r="J1142" i="10" s="1"/>
  <c r="J1143" i="10" s="1"/>
  <c r="J1144" i="10" s="1"/>
  <c r="J1145" i="10" s="1"/>
  <c r="J1146" i="10" s="1"/>
  <c r="J1147" i="10" s="1"/>
  <c r="J1148" i="10" s="1"/>
  <c r="J1149" i="10" s="1"/>
  <c r="J1150" i="10" s="1"/>
  <c r="J1151" i="10" s="1"/>
  <c r="J1152" i="10" s="1"/>
  <c r="J1153" i="10" s="1"/>
  <c r="J1154" i="10" s="1"/>
  <c r="J1155" i="10" s="1"/>
  <c r="J1156" i="10" s="1"/>
  <c r="J1157" i="10" s="1"/>
  <c r="J1158" i="10" s="1"/>
  <c r="J1159" i="10" s="1"/>
  <c r="J1160" i="10" s="1"/>
  <c r="J1161" i="10" s="1"/>
  <c r="J1162" i="10" s="1"/>
  <c r="J1163" i="10" s="1"/>
  <c r="J1164" i="10" s="1"/>
  <c r="J1165" i="10" s="1"/>
  <c r="J1166" i="10" s="1"/>
  <c r="J1167" i="10" s="1"/>
  <c r="J1168" i="10" s="1"/>
  <c r="J1169" i="10" s="1"/>
  <c r="J1170" i="10" s="1"/>
  <c r="J1171" i="10" s="1"/>
  <c r="J1172" i="10" s="1"/>
  <c r="J1173" i="10" s="1"/>
  <c r="J1174" i="10" s="1"/>
  <c r="J1175" i="10" s="1"/>
  <c r="J1176" i="10" s="1"/>
  <c r="J1177" i="10" s="1"/>
  <c r="J1178" i="10" s="1"/>
  <c r="J1179" i="10" s="1"/>
  <c r="J1180" i="10" s="1"/>
  <c r="J1181" i="10" s="1"/>
  <c r="J1182" i="10" s="1"/>
  <c r="J1183" i="10" s="1"/>
  <c r="J1184" i="10" s="1"/>
  <c r="J1185" i="10" s="1"/>
  <c r="J1186" i="10" s="1"/>
  <c r="J1187" i="10" s="1"/>
  <c r="J1188" i="10" s="1"/>
  <c r="J1189" i="10" s="1"/>
  <c r="J1190" i="10" s="1"/>
  <c r="J1191" i="10" s="1"/>
  <c r="J1192" i="10" s="1"/>
  <c r="J1193" i="10" s="1"/>
  <c r="J1194" i="10" s="1"/>
  <c r="J1195" i="10" s="1"/>
  <c r="J1196" i="10" s="1"/>
  <c r="J1197" i="10" s="1"/>
  <c r="J1198" i="10" s="1"/>
  <c r="J1199" i="10" s="1"/>
  <c r="J1200" i="10" s="1"/>
  <c r="J1201" i="10" s="1"/>
  <c r="J1202" i="10" s="1"/>
  <c r="J1203" i="10" s="1"/>
  <c r="J1204" i="10" s="1"/>
  <c r="J1205" i="10" s="1"/>
  <c r="J1206" i="10" s="1"/>
  <c r="J1207" i="10" s="1"/>
  <c r="J1208" i="10" s="1"/>
  <c r="J1209" i="10" s="1"/>
  <c r="J1210" i="10" s="1"/>
  <c r="J1211" i="10" s="1"/>
  <c r="J1212" i="10" s="1"/>
  <c r="J1213" i="10" s="1"/>
  <c r="J1214" i="10" s="1"/>
  <c r="J1215" i="10" s="1"/>
  <c r="J1216" i="10" s="1"/>
  <c r="J1217" i="10" s="1"/>
  <c r="J1218" i="10" s="1"/>
  <c r="J1219" i="10" s="1"/>
  <c r="J1220" i="10" s="1"/>
  <c r="J1221" i="10" s="1"/>
  <c r="J1222" i="10" s="1"/>
  <c r="J1223" i="10" s="1"/>
  <c r="J1224" i="10" s="1"/>
  <c r="J1225" i="10" s="1"/>
  <c r="J1226" i="10" s="1"/>
  <c r="J1227" i="10" s="1"/>
  <c r="J1228" i="10" s="1"/>
  <c r="J1229" i="10" s="1"/>
  <c r="J1230" i="10" s="1"/>
  <c r="J1231" i="10" s="1"/>
  <c r="J1232" i="10" s="1"/>
  <c r="J1233" i="10" s="1"/>
  <c r="J1234" i="10" s="1"/>
  <c r="J1235" i="10" s="1"/>
  <c r="J1236" i="10" s="1"/>
  <c r="J1237" i="10" s="1"/>
  <c r="J1238" i="10" s="1"/>
  <c r="J1239" i="10" s="1"/>
  <c r="J1240" i="10" s="1"/>
  <c r="J1241" i="10" s="1"/>
  <c r="J1242" i="10" s="1"/>
  <c r="J1243" i="10" s="1"/>
  <c r="J1244" i="10" s="1"/>
  <c r="J1245" i="10" s="1"/>
  <c r="J1246" i="10" s="1"/>
  <c r="J1247" i="10" s="1"/>
  <c r="J1248" i="10" s="1"/>
  <c r="J1249" i="10" s="1"/>
  <c r="J1250" i="10" s="1"/>
  <c r="J1251" i="10" s="1"/>
  <c r="J1252" i="10" s="1"/>
  <c r="J1253" i="10" s="1"/>
  <c r="J1254" i="10" s="1"/>
  <c r="J1255" i="10" s="1"/>
  <c r="J1256" i="10" s="1"/>
  <c r="J1257" i="10" s="1"/>
  <c r="J1258" i="10" s="1"/>
  <c r="J1259" i="10" s="1"/>
  <c r="J1260" i="10" s="1"/>
  <c r="J1261" i="10" s="1"/>
  <c r="J1262" i="10" s="1"/>
  <c r="J1263" i="10" s="1"/>
  <c r="J1264" i="10" s="1"/>
  <c r="J1265" i="10" s="1"/>
  <c r="J1266" i="10" s="1"/>
  <c r="J1267" i="10" s="1"/>
  <c r="J1268" i="10" s="1"/>
  <c r="J1269" i="10" s="1"/>
  <c r="J1270" i="10" s="1"/>
  <c r="J1271" i="10" s="1"/>
  <c r="J1272" i="10" s="1"/>
  <c r="J1273" i="10" s="1"/>
  <c r="J1274" i="10" s="1"/>
  <c r="J1275" i="10" s="1"/>
  <c r="J1276" i="10" s="1"/>
  <c r="J1277" i="10" s="1"/>
  <c r="J1278" i="10" s="1"/>
  <c r="J1279" i="10" s="1"/>
  <c r="J1280" i="10" s="1"/>
  <c r="J1281" i="10" s="1"/>
  <c r="J1282" i="10" s="1"/>
  <c r="J1283" i="10" s="1"/>
  <c r="J1284" i="10" s="1"/>
  <c r="J1285" i="10" s="1"/>
  <c r="J1286" i="10" s="1"/>
  <c r="J1287" i="10" s="1"/>
  <c r="J1288" i="10" s="1"/>
  <c r="J1289" i="10" s="1"/>
  <c r="J1290" i="10" s="1"/>
  <c r="J1291" i="10" s="1"/>
  <c r="J1292" i="10" s="1"/>
  <c r="J1293" i="10" s="1"/>
  <c r="J1294" i="10" s="1"/>
  <c r="J1295" i="10" s="1"/>
  <c r="J1296" i="10" s="1"/>
  <c r="J1297" i="10" s="1"/>
  <c r="J1298" i="10" s="1"/>
  <c r="J1299" i="10" s="1"/>
  <c r="J1300" i="10" s="1"/>
  <c r="J1301" i="10" s="1"/>
  <c r="J1302" i="10" s="1"/>
  <c r="J1303" i="10" s="1"/>
  <c r="J1304" i="10" s="1"/>
  <c r="J1305" i="10" s="1"/>
  <c r="J1306" i="10" s="1"/>
  <c r="J1307" i="10" s="1"/>
  <c r="J1308" i="10" s="1"/>
  <c r="J1309" i="10" s="1"/>
  <c r="J1310" i="10" s="1"/>
  <c r="J1311" i="10" s="1"/>
  <c r="J1312" i="10" s="1"/>
  <c r="J1313" i="10" s="1"/>
  <c r="J1314" i="10" s="1"/>
  <c r="J1315" i="10" s="1"/>
  <c r="J1316" i="10" s="1"/>
  <c r="J1317" i="10" s="1"/>
  <c r="J1318" i="10" s="1"/>
  <c r="J1319" i="10" s="1"/>
  <c r="J1320" i="10" s="1"/>
  <c r="J1321" i="10" s="1"/>
  <c r="J1322" i="10" s="1"/>
  <c r="J1323" i="10" s="1"/>
  <c r="J1324" i="10" s="1"/>
  <c r="J1325" i="10" s="1"/>
  <c r="J1326" i="10" s="1"/>
  <c r="J1327" i="10" s="1"/>
  <c r="J1328" i="10" s="1"/>
  <c r="J1329" i="10" s="1"/>
  <c r="J1330" i="10" s="1"/>
  <c r="J1331" i="10" s="1"/>
  <c r="J1332" i="10" s="1"/>
  <c r="J1333" i="10" s="1"/>
  <c r="J1334" i="10" s="1"/>
  <c r="J1335" i="10" s="1"/>
  <c r="J1336" i="10" s="1"/>
  <c r="J1337" i="10" s="1"/>
  <c r="J1338" i="10" s="1"/>
  <c r="J1339" i="10" s="1"/>
  <c r="J1340" i="10" s="1"/>
  <c r="J1341" i="10" s="1"/>
  <c r="J1342" i="10" s="1"/>
  <c r="K372" i="10"/>
  <c r="K373" i="10" s="1"/>
  <c r="J1344" i="7"/>
  <c r="J1345" i="7" s="1"/>
  <c r="J1346" i="7" s="1"/>
  <c r="J1347" i="7" s="1"/>
  <c r="J1348" i="7" s="1"/>
  <c r="J1349" i="7" s="1"/>
  <c r="J1350" i="7" s="1"/>
  <c r="J1351" i="7" s="1"/>
  <c r="J1352" i="7" s="1"/>
  <c r="J1353" i="7" s="1"/>
  <c r="J1354" i="7" s="1"/>
  <c r="J1355" i="7" s="1"/>
  <c r="J1356" i="7" s="1"/>
  <c r="J1357" i="7" s="1"/>
  <c r="J1358" i="7" s="1"/>
  <c r="J1359" i="7" s="1"/>
  <c r="J1360" i="7" s="1"/>
  <c r="J1361" i="7" s="1"/>
  <c r="J1362" i="7" s="1"/>
  <c r="J1363" i="7" s="1"/>
  <c r="J1364" i="7" s="1"/>
  <c r="J1365" i="7" s="1"/>
  <c r="J1366" i="7" s="1"/>
  <c r="J1367" i="7" s="1"/>
  <c r="J1368" i="7" s="1"/>
  <c r="J1369" i="7" s="1"/>
  <c r="J1370" i="7" s="1"/>
  <c r="J1371" i="7" s="1"/>
  <c r="J1372" i="7" s="1"/>
  <c r="J1373" i="7" s="1"/>
  <c r="J1374" i="7" s="1"/>
  <c r="J1375" i="7" s="1"/>
  <c r="J1376" i="7" s="1"/>
  <c r="J1377" i="7" s="1"/>
  <c r="J1378" i="7" s="1"/>
  <c r="J1379" i="7" s="1"/>
  <c r="J1380" i="7" s="1"/>
  <c r="J1381" i="7" s="1"/>
  <c r="J1382" i="7" s="1"/>
  <c r="J1383" i="7" s="1"/>
  <c r="J1384" i="7" s="1"/>
  <c r="J1385" i="7" s="1"/>
  <c r="J1386" i="7" s="1"/>
  <c r="J1387" i="7" s="1"/>
  <c r="J1388" i="7" s="1"/>
  <c r="J1389" i="7" s="1"/>
  <c r="J1390" i="7" s="1"/>
  <c r="J1391" i="7" s="1"/>
  <c r="J1392" i="7" s="1"/>
  <c r="J1393" i="7" s="1"/>
  <c r="J1394" i="7" s="1"/>
  <c r="J1395" i="7" s="1"/>
  <c r="J1396" i="7" s="1"/>
  <c r="J1397" i="7" s="1"/>
  <c r="J1398" i="7" s="1"/>
  <c r="J1399" i="7" s="1"/>
  <c r="J1400" i="7" s="1"/>
  <c r="J1401" i="7" s="1"/>
  <c r="J1402" i="7" s="1"/>
  <c r="J1403" i="7" s="1"/>
  <c r="J1404" i="7" s="1"/>
  <c r="J1405" i="7" s="1"/>
  <c r="J1406" i="7" s="1"/>
  <c r="J1407" i="7" s="1"/>
  <c r="J1408" i="7" s="1"/>
  <c r="J1409" i="7" s="1"/>
  <c r="J1410" i="7" s="1"/>
  <c r="J1411" i="7" s="1"/>
  <c r="J1412" i="7" s="1"/>
  <c r="J1413" i="7" s="1"/>
  <c r="J1414" i="7" s="1"/>
  <c r="J1415" i="7" s="1"/>
  <c r="J1416" i="7" s="1"/>
  <c r="J1417" i="7" s="1"/>
  <c r="J1418" i="7" s="1"/>
  <c r="J1419" i="7" s="1"/>
  <c r="J1420" i="7" s="1"/>
  <c r="J1421" i="7" s="1"/>
  <c r="J1422" i="7" s="1"/>
  <c r="J1423" i="7" s="1"/>
  <c r="J1424" i="7" s="1"/>
  <c r="J1425" i="7" s="1"/>
  <c r="J1426" i="7" s="1"/>
  <c r="J1427" i="7" s="1"/>
  <c r="J1428" i="7" s="1"/>
  <c r="J1429" i="7" s="1"/>
  <c r="J1430" i="7" s="1"/>
  <c r="J1431" i="7" s="1"/>
  <c r="J1432" i="7" s="1"/>
  <c r="J1433" i="7" s="1"/>
  <c r="J1434" i="7" s="1"/>
  <c r="J1435" i="7" s="1"/>
  <c r="J1436" i="7" s="1"/>
  <c r="J1437" i="7" s="1"/>
  <c r="J1438" i="7" s="1"/>
  <c r="J1439" i="7" s="1"/>
  <c r="J1440" i="7" s="1"/>
  <c r="J1441" i="7" s="1"/>
  <c r="J1442" i="7" s="1"/>
  <c r="J1443" i="7" s="1"/>
  <c r="J1444" i="7" s="1"/>
  <c r="J1445" i="7" s="1"/>
  <c r="J1446" i="7" s="1"/>
  <c r="J1447" i="7" s="1"/>
  <c r="J1448" i="7" s="1"/>
  <c r="J1449" i="7" s="1"/>
  <c r="J1450" i="7" s="1"/>
  <c r="J1451" i="7" s="1"/>
  <c r="J1452" i="7" s="1"/>
  <c r="J1453" i="7" s="1"/>
  <c r="J1454" i="7" s="1"/>
  <c r="J1455" i="7" s="1"/>
  <c r="J1456" i="7" s="1"/>
  <c r="J1457" i="7" s="1"/>
  <c r="J1458" i="7" s="1"/>
  <c r="J1459" i="7" s="1"/>
  <c r="J1460" i="7" s="1"/>
  <c r="J1461" i="7" s="1"/>
  <c r="J1462" i="7" s="1"/>
  <c r="J1463" i="7" s="1"/>
  <c r="J1464" i="7" s="1"/>
  <c r="J1465" i="7" s="1"/>
  <c r="J1466" i="7" s="1"/>
  <c r="J1467" i="7" s="1"/>
  <c r="J1468" i="7" s="1"/>
  <c r="J1469" i="7" s="1"/>
  <c r="J1470" i="7" s="1"/>
  <c r="J1471" i="7" s="1"/>
  <c r="J1472" i="7" s="1"/>
  <c r="J1473" i="7" s="1"/>
  <c r="J1474" i="7" s="1"/>
  <c r="J1475" i="7" s="1"/>
  <c r="J1476" i="7" s="1"/>
  <c r="J1477" i="7" s="1"/>
  <c r="J1478" i="7" s="1"/>
  <c r="J1479" i="7" s="1"/>
  <c r="J1480" i="7" s="1"/>
  <c r="J1481" i="7" s="1"/>
  <c r="J1482" i="7" s="1"/>
  <c r="H1457" i="7"/>
  <c r="H1483" i="7"/>
  <c r="H1656" i="7"/>
  <c r="H1668" i="7"/>
  <c r="H1672" i="7"/>
  <c r="H1684" i="7"/>
  <c r="I1699" i="7"/>
  <c r="B44" i="5"/>
  <c r="L1400" i="7"/>
  <c r="K316" i="8"/>
  <c r="K308" i="8"/>
  <c r="L238" i="8"/>
  <c r="R73" i="8"/>
  <c r="R71" i="8"/>
  <c r="B5" i="8"/>
  <c r="K317" i="8"/>
  <c r="B5" i="7"/>
  <c r="B5" i="5"/>
  <c r="B7" i="4"/>
  <c r="I1005" i="7"/>
  <c r="I910" i="7"/>
  <c r="I824" i="7"/>
  <c r="K371" i="7"/>
  <c r="K359" i="7"/>
  <c r="J332" i="7"/>
  <c r="I582" i="7"/>
  <c r="I525" i="7"/>
  <c r="I497" i="7"/>
  <c r="L444" i="7"/>
  <c r="L436" i="7"/>
  <c r="L429" i="7"/>
  <c r="L420" i="7"/>
  <c r="L419" i="7"/>
  <c r="L409" i="7"/>
  <c r="I346" i="7"/>
  <c r="I347" i="7"/>
  <c r="I322" i="7"/>
  <c r="I312" i="7"/>
  <c r="I305" i="7"/>
  <c r="I299" i="7"/>
  <c r="I283" i="7"/>
  <c r="I271" i="7"/>
  <c r="I241" i="7"/>
  <c r="I240" i="7"/>
  <c r="I227" i="7"/>
  <c r="S71" i="7"/>
  <c r="S73" i="7"/>
  <c r="F18" i="3"/>
  <c r="J9" i="7"/>
  <c r="J10" i="7" s="1"/>
  <c r="J11" i="7" s="1"/>
  <c r="J12" i="7" s="1"/>
  <c r="J13" i="7" s="1"/>
  <c r="J14" i="7" s="1"/>
  <c r="J15" i="7" s="1"/>
  <c r="J16" i="7" s="1"/>
  <c r="J17" i="7" s="1"/>
  <c r="J18" i="7" s="1"/>
  <c r="J19" i="7" s="1"/>
  <c r="J20" i="7" s="1"/>
  <c r="J21" i="7" s="1"/>
  <c r="J22" i="7" s="1"/>
  <c r="J23" i="7" s="1"/>
  <c r="J24" i="7" s="1"/>
  <c r="J25" i="7" s="1"/>
  <c r="J26" i="7" s="1"/>
  <c r="J27" i="7" s="1"/>
  <c r="J28" i="7" s="1"/>
  <c r="J29" i="7" s="1"/>
  <c r="J30" i="7" s="1"/>
  <c r="J31" i="7" s="1"/>
  <c r="J32" i="7" s="1"/>
  <c r="J33" i="7" s="1"/>
  <c r="J34" i="7" s="1"/>
  <c r="J35" i="7" s="1"/>
  <c r="J36" i="7" s="1"/>
  <c r="J37" i="7" s="1"/>
  <c r="J38" i="7" s="1"/>
  <c r="J39" i="7" s="1"/>
  <c r="J40" i="7" s="1"/>
  <c r="J41" i="7" s="1"/>
  <c r="J42" i="7" s="1"/>
  <c r="J43" i="7" s="1"/>
  <c r="J44" i="7" s="1"/>
  <c r="J45" i="7" s="1"/>
  <c r="J46" i="7" s="1"/>
  <c r="J47" i="7" s="1"/>
  <c r="J48" i="7" s="1"/>
  <c r="J49" i="7" s="1"/>
  <c r="J50" i="7" s="1"/>
  <c r="J51" i="7" s="1"/>
  <c r="J52" i="7" s="1"/>
  <c r="J53" i="7" s="1"/>
  <c r="J54" i="7" s="1"/>
  <c r="J55" i="7" s="1"/>
  <c r="J56" i="7" s="1"/>
  <c r="J57" i="7" s="1"/>
  <c r="J58" i="7" s="1"/>
  <c r="J59" i="7" s="1"/>
  <c r="J60" i="7" s="1"/>
  <c r="J61" i="7" s="1"/>
  <c r="J62" i="7" s="1"/>
  <c r="J63" i="7" s="1"/>
  <c r="J64" i="7" s="1"/>
  <c r="J65" i="7" s="1"/>
  <c r="J66" i="7" s="1"/>
  <c r="J67" i="7" s="1"/>
  <c r="J68" i="7" s="1"/>
  <c r="J69" i="7" s="1"/>
  <c r="J70" i="7" s="1"/>
  <c r="J71" i="7" s="1"/>
  <c r="J72" i="7" s="1"/>
  <c r="J73" i="7" s="1"/>
  <c r="J74" i="7" s="1"/>
  <c r="J75" i="7" s="1"/>
  <c r="J76" i="7" s="1"/>
  <c r="J77" i="7" s="1"/>
  <c r="J78" i="7" s="1"/>
  <c r="J79" i="7" s="1"/>
  <c r="J81" i="7" s="1"/>
  <c r="J80" i="7" s="1"/>
  <c r="J82" i="7" s="1"/>
  <c r="J83" i="7" s="1"/>
  <c r="J84" i="7" s="1"/>
  <c r="J85" i="7" s="1"/>
  <c r="J86" i="7" s="1"/>
  <c r="J87" i="7" s="1"/>
  <c r="J88" i="7" s="1"/>
  <c r="J89" i="7" s="1"/>
  <c r="J90" i="7" s="1"/>
  <c r="J91" i="7" s="1"/>
  <c r="J92" i="7" s="1"/>
  <c r="J93" i="7" s="1"/>
  <c r="J94" i="7" s="1"/>
  <c r="J95" i="7" s="1"/>
  <c r="J96" i="7" s="1"/>
  <c r="J97" i="7" s="1"/>
  <c r="J98" i="7" s="1"/>
  <c r="J99" i="7" s="1"/>
  <c r="J100" i="7" s="1"/>
  <c r="J101" i="7" s="1"/>
  <c r="J102" i="7" s="1"/>
  <c r="J103" i="7" s="1"/>
  <c r="J104" i="7" s="1"/>
  <c r="J105" i="7" s="1"/>
  <c r="J106" i="7" s="1"/>
  <c r="J107" i="7" s="1"/>
  <c r="J108" i="7" s="1"/>
  <c r="J109" i="7" s="1"/>
  <c r="J110" i="7" s="1"/>
  <c r="J111" i="7" s="1"/>
  <c r="J112" i="7" s="1"/>
  <c r="J113" i="7" s="1"/>
  <c r="J114" i="7" s="1"/>
  <c r="J115" i="7" s="1"/>
  <c r="J116" i="7" s="1"/>
  <c r="J117" i="7" s="1"/>
  <c r="J118" i="7" s="1"/>
  <c r="J119" i="7" s="1"/>
  <c r="J120" i="7" s="1"/>
  <c r="J121" i="7" s="1"/>
  <c r="J122" i="7" s="1"/>
  <c r="J123" i="7" s="1"/>
  <c r="J124" i="7" s="1"/>
  <c r="J125" i="7" s="1"/>
  <c r="J126" i="7" s="1"/>
  <c r="J127" i="7" s="1"/>
  <c r="J128" i="7" s="1"/>
  <c r="J129" i="7" s="1"/>
  <c r="J130" i="7" s="1"/>
  <c r="J131" i="7" s="1"/>
  <c r="J132" i="7" s="1"/>
  <c r="J133" i="7" s="1"/>
  <c r="J134" i="7" s="1"/>
  <c r="J135" i="7" s="1"/>
  <c r="J136" i="7" s="1"/>
  <c r="J137" i="7" s="1"/>
  <c r="J138" i="7" s="1"/>
  <c r="J139" i="7" s="1"/>
  <c r="J140" i="7" s="1"/>
  <c r="J141" i="7" s="1"/>
  <c r="J142" i="7" s="1"/>
  <c r="J143" i="7" s="1"/>
  <c r="J144" i="7" s="1"/>
  <c r="J145" i="7" s="1"/>
  <c r="J146" i="7" s="1"/>
  <c r="J147" i="7" s="1"/>
  <c r="J148" i="7" s="1"/>
  <c r="J149" i="7" s="1"/>
  <c r="J150" i="7" s="1"/>
  <c r="J151" i="7" s="1"/>
  <c r="J152" i="7" s="1"/>
  <c r="J153" i="7" s="1"/>
  <c r="J154" i="7" s="1"/>
  <c r="J155" i="7" s="1"/>
  <c r="J156" i="7" s="1"/>
  <c r="J157" i="7" s="1"/>
  <c r="J158" i="7" s="1"/>
  <c r="J159" i="7" s="1"/>
  <c r="J160" i="7" s="1"/>
  <c r="J161" i="7" s="1"/>
  <c r="J162" i="7" s="1"/>
  <c r="J163" i="7" s="1"/>
  <c r="J164" i="7" s="1"/>
  <c r="J165" i="7" s="1"/>
  <c r="J166" i="7" s="1"/>
  <c r="J167" i="7" s="1"/>
  <c r="J168" i="7" s="1"/>
  <c r="J169" i="7" s="1"/>
  <c r="J170" i="7" s="1"/>
  <c r="J171" i="7" s="1"/>
  <c r="J172" i="7" s="1"/>
  <c r="J173" i="7" s="1"/>
  <c r="J174" i="7" s="1"/>
  <c r="J175" i="7" s="1"/>
  <c r="J176" i="7" s="1"/>
  <c r="J177" i="7" s="1"/>
  <c r="J178" i="7" s="1"/>
  <c r="J179" i="7" s="1"/>
  <c r="J180" i="7" s="1"/>
  <c r="J181" i="7" s="1"/>
  <c r="J182" i="7" s="1"/>
  <c r="J183" i="7" s="1"/>
  <c r="J184" i="7" s="1"/>
  <c r="J185" i="7" s="1"/>
  <c r="J186" i="7" s="1"/>
  <c r="J187" i="7" s="1"/>
  <c r="J188" i="7" s="1"/>
  <c r="J189" i="7" s="1"/>
  <c r="J190" i="7" s="1"/>
  <c r="J191" i="7" s="1"/>
  <c r="J192" i="7" s="1"/>
  <c r="J193" i="7" s="1"/>
  <c r="J194" i="7" s="1"/>
  <c r="J195" i="7" s="1"/>
  <c r="J196" i="7" s="1"/>
  <c r="J197" i="7" s="1"/>
  <c r="J198" i="7" s="1"/>
  <c r="J199" i="7" s="1"/>
  <c r="J200" i="7" s="1"/>
  <c r="J201" i="7" s="1"/>
  <c r="J202" i="7" s="1"/>
  <c r="J203" i="7" s="1"/>
  <c r="J204" i="7" s="1"/>
  <c r="J205" i="7" s="1"/>
  <c r="J206" i="7" s="1"/>
  <c r="J207" i="7" s="1"/>
  <c r="J208" i="7" s="1"/>
  <c r="J209" i="7" s="1"/>
  <c r="J210" i="7" s="1"/>
  <c r="J211" i="7" s="1"/>
  <c r="J212" i="7" s="1"/>
  <c r="J213" i="7" s="1"/>
  <c r="J214" i="7" s="1"/>
  <c r="J215" i="7" s="1"/>
  <c r="J216" i="7" s="1"/>
  <c r="J217" i="7" s="1"/>
  <c r="J218" i="7" s="1"/>
  <c r="J219" i="7" s="1"/>
  <c r="J220" i="7" s="1"/>
  <c r="J221" i="7" s="1"/>
  <c r="J222" i="7" s="1"/>
  <c r="J223" i="7" s="1"/>
  <c r="J224" i="7" s="1"/>
  <c r="J225" i="7" s="1"/>
  <c r="J226" i="7" s="1"/>
  <c r="J227" i="7" s="1"/>
  <c r="J228" i="7" s="1"/>
  <c r="J229" i="7" s="1"/>
  <c r="J230" i="7" s="1"/>
  <c r="J231" i="7" s="1"/>
  <c r="J232" i="7" s="1"/>
  <c r="J233" i="7" s="1"/>
  <c r="J234" i="7" s="1"/>
  <c r="J235" i="7" s="1"/>
  <c r="J236" i="7" s="1"/>
  <c r="J237" i="7" s="1"/>
  <c r="J238" i="7" s="1"/>
  <c r="J239" i="7" s="1"/>
  <c r="K318" i="8"/>
  <c r="J240" i="7" l="1"/>
  <c r="J241" i="7" s="1"/>
  <c r="J242" i="7" s="1"/>
  <c r="J243" i="7" s="1"/>
  <c r="J244" i="7" s="1"/>
  <c r="J245" i="7" s="1"/>
  <c r="J246" i="7" s="1"/>
  <c r="J247" i="7" s="1"/>
  <c r="J248" i="7" s="1"/>
  <c r="J249" i="7" s="1"/>
  <c r="J250" i="7" s="1"/>
  <c r="J251" i="7" s="1"/>
  <c r="J252" i="7" s="1"/>
  <c r="J253" i="7" s="1"/>
  <c r="J254" i="7" s="1"/>
  <c r="J255" i="7" s="1"/>
  <c r="J256" i="7" s="1"/>
  <c r="J257" i="7" s="1"/>
  <c r="J258" i="7" s="1"/>
  <c r="J259" i="7" s="1"/>
  <c r="J260" i="7" s="1"/>
  <c r="J261" i="7" s="1"/>
  <c r="J262" i="7" s="1"/>
  <c r="J263" i="7" s="1"/>
  <c r="J264" i="7" s="1"/>
  <c r="J265" i="7" s="1"/>
  <c r="J266" i="7" s="1"/>
  <c r="J267" i="7" s="1"/>
  <c r="J268" i="7" s="1"/>
  <c r="J269" i="7" s="1"/>
  <c r="J270" i="7" s="1"/>
  <c r="J271" i="7" s="1"/>
  <c r="J272" i="7" s="1"/>
  <c r="J273" i="7" s="1"/>
  <c r="J274" i="7" s="1"/>
  <c r="J275" i="7" s="1"/>
  <c r="J276" i="7" s="1"/>
  <c r="J277" i="7" s="1"/>
  <c r="J278" i="7" s="1"/>
  <c r="J279" i="7" s="1"/>
  <c r="J280" i="7" s="1"/>
  <c r="J281" i="7" s="1"/>
  <c r="J282" i="7" s="1"/>
  <c r="J283" i="7" s="1"/>
  <c r="J284" i="7" s="1"/>
  <c r="J285" i="7" s="1"/>
  <c r="J286" i="7" s="1"/>
  <c r="J287" i="7" s="1"/>
  <c r="J288" i="7" s="1"/>
  <c r="J289" i="7" s="1"/>
  <c r="J290" i="7" s="1"/>
  <c r="J291" i="7" s="1"/>
  <c r="J292" i="7" s="1"/>
  <c r="J293" i="7" s="1"/>
  <c r="J294" i="7" s="1"/>
  <c r="J295" i="7" s="1"/>
  <c r="J296" i="7" s="1"/>
  <c r="J297" i="7" s="1"/>
  <c r="J298" i="7" s="1"/>
  <c r="J299" i="7" s="1"/>
  <c r="J300" i="7" s="1"/>
  <c r="J301" i="7" s="1"/>
  <c r="J302" i="7" s="1"/>
  <c r="J303" i="7" s="1"/>
  <c r="J304" i="7" s="1"/>
  <c r="J305" i="7" s="1"/>
  <c r="J306" i="7" s="1"/>
  <c r="J307" i="7" s="1"/>
  <c r="J308" i="7" s="1"/>
  <c r="J309" i="7" s="1"/>
  <c r="J310" i="7" s="1"/>
  <c r="J311" i="7" s="1"/>
  <c r="J312" i="7" s="1"/>
  <c r="J313" i="7" s="1"/>
  <c r="J314" i="7" s="1"/>
  <c r="J315" i="7" s="1"/>
  <c r="J316" i="7" s="1"/>
  <c r="J317" i="7" s="1"/>
  <c r="J318" i="7" s="1"/>
  <c r="J319" i="7" s="1"/>
  <c r="J320" i="7" s="1"/>
  <c r="J321" i="7" s="1"/>
  <c r="J322" i="7" s="1"/>
  <c r="J323" i="7" s="1"/>
  <c r="J324" i="7" s="1"/>
  <c r="J325" i="7" s="1"/>
  <c r="J326" i="7" s="1"/>
  <c r="J327" i="7" s="1"/>
  <c r="J328" i="7" s="1"/>
  <c r="J329" i="7" s="1"/>
  <c r="J330" i="7" s="1"/>
  <c r="J331" i="7" s="1"/>
  <c r="J333" i="7" s="1"/>
  <c r="J334" i="7" s="1"/>
  <c r="J335" i="7" s="1"/>
  <c r="J336" i="7" s="1"/>
  <c r="J337" i="7" s="1"/>
  <c r="J338" i="7" s="1"/>
  <c r="J339" i="7" s="1"/>
  <c r="J340" i="7" s="1"/>
  <c r="J341" i="7" s="1"/>
  <c r="J342" i="7" s="1"/>
  <c r="J343" i="7" s="1"/>
  <c r="J344" i="7" s="1"/>
  <c r="J345" i="7" s="1"/>
  <c r="J346" i="7" s="1"/>
  <c r="J347" i="7" s="1"/>
  <c r="J348" i="7" s="1"/>
  <c r="J349" i="7" s="1"/>
  <c r="J350" i="7" s="1"/>
  <c r="J351" i="7" s="1"/>
  <c r="J352" i="7" s="1"/>
  <c r="J353" i="7" s="1"/>
  <c r="J354" i="7" s="1"/>
  <c r="J355" i="7" s="1"/>
  <c r="J356" i="7" s="1"/>
  <c r="J357" i="7" s="1"/>
  <c r="J358" i="7" s="1"/>
  <c r="J359" i="7" s="1"/>
  <c r="J360" i="7" s="1"/>
  <c r="J361" i="7" s="1"/>
  <c r="J362" i="7" s="1"/>
  <c r="J363" i="7" s="1"/>
  <c r="J364" i="7" s="1"/>
  <c r="L421" i="7"/>
  <c r="J3947" i="11"/>
  <c r="J3948" i="11" s="1"/>
  <c r="J3949" i="11" s="1"/>
  <c r="J3950" i="11" s="1"/>
  <c r="J3951" i="11" s="1"/>
  <c r="J3952" i="11" s="1"/>
  <c r="J3953" i="11" s="1"/>
  <c r="J3954" i="11" s="1"/>
  <c r="J3955" i="11" s="1"/>
  <c r="J3956" i="11" s="1"/>
  <c r="J3957" i="11" s="1"/>
  <c r="J3958" i="11" s="1"/>
  <c r="J3959" i="11" s="1"/>
  <c r="J3960" i="11" s="1"/>
  <c r="J3961" i="11" s="1"/>
  <c r="J3962" i="11" s="1"/>
  <c r="J3963" i="11" s="1"/>
  <c r="J3964" i="11" s="1"/>
  <c r="J3965" i="11" s="1"/>
  <c r="J1483" i="7"/>
  <c r="J1484" i="7" s="1"/>
  <c r="J1485" i="7" s="1"/>
  <c r="J1486" i="7" s="1"/>
  <c r="J1487" i="7" s="1"/>
  <c r="J1488" i="7" s="1"/>
  <c r="J1489" i="7" s="1"/>
  <c r="J1490" i="7" s="1"/>
  <c r="J1491" i="7" s="1"/>
  <c r="J1492" i="7" s="1"/>
  <c r="J1493" i="7" s="1"/>
  <c r="J1494" i="7" s="1"/>
  <c r="J1495" i="7" s="1"/>
  <c r="J1496" i="7" s="1"/>
  <c r="J1497" i="7" s="1"/>
  <c r="J1498" i="7" s="1"/>
  <c r="J1499" i="7" s="1"/>
  <c r="J1500" i="7" s="1"/>
  <c r="J1501" i="7" s="1"/>
  <c r="J1502" i="7" s="1"/>
  <c r="J1503" i="7" s="1"/>
  <c r="J1504" i="7" s="1"/>
  <c r="J1505" i="7" s="1"/>
  <c r="J1506" i="7" s="1"/>
  <c r="J1507" i="7" s="1"/>
  <c r="J1508" i="7" s="1"/>
  <c r="J1509" i="7" s="1"/>
  <c r="J1510" i="7" s="1"/>
  <c r="J1511" i="7" s="1"/>
  <c r="J1512" i="7" s="1"/>
  <c r="J1513" i="7" s="1"/>
  <c r="J1514" i="7" s="1"/>
  <c r="J1515" i="7" s="1"/>
  <c r="J1516" i="7" s="1"/>
  <c r="J1517" i="7" s="1"/>
  <c r="J1518" i="7" s="1"/>
  <c r="J1519" i="7" s="1"/>
  <c r="J1520" i="7" s="1"/>
  <c r="J1521" i="7" s="1"/>
  <c r="J1522" i="7" s="1"/>
  <c r="J1523" i="7" s="1"/>
  <c r="J1524" i="7" s="1"/>
  <c r="J1525" i="7" s="1"/>
  <c r="J1526" i="7" s="1"/>
  <c r="J1527" i="7" s="1"/>
  <c r="J1528" i="7" s="1"/>
  <c r="J1529" i="7" s="1"/>
  <c r="J1530" i="7" s="1"/>
  <c r="J1531" i="7" s="1"/>
  <c r="J1532" i="7" s="1"/>
  <c r="J1533" i="7" s="1"/>
  <c r="J1534" i="7" s="1"/>
  <c r="J1535" i="7" s="1"/>
  <c r="J1536" i="7" s="1"/>
  <c r="J1537" i="7" s="1"/>
  <c r="J1538" i="7" s="1"/>
  <c r="J1539" i="7" s="1"/>
  <c r="J1540" i="7" s="1"/>
  <c r="J1541" i="7" s="1"/>
  <c r="J1542" i="7" s="1"/>
  <c r="J1543" i="7" s="1"/>
  <c r="J1544" i="7" s="1"/>
  <c r="J1545" i="7" s="1"/>
  <c r="J1546" i="7" s="1"/>
  <c r="J1547" i="7" s="1"/>
  <c r="J1548" i="7" s="1"/>
  <c r="J1549" i="7" s="1"/>
  <c r="J1550" i="7" s="1"/>
  <c r="J1551" i="7" s="1"/>
  <c r="J1552" i="7" s="1"/>
  <c r="J1553" i="7" s="1"/>
  <c r="J1554" i="7" s="1"/>
  <c r="J1555" i="7" s="1"/>
  <c r="J1556" i="7" s="1"/>
  <c r="J1557" i="7" s="1"/>
  <c r="J1558" i="7" s="1"/>
  <c r="J1559" i="7" s="1"/>
  <c r="J1560" i="7" s="1"/>
  <c r="J1561" i="7" s="1"/>
  <c r="J1562" i="7" s="1"/>
  <c r="J1563" i="7" s="1"/>
  <c r="J1564" i="7" s="1"/>
  <c r="J1565" i="7" s="1"/>
  <c r="J1566" i="7" s="1"/>
  <c r="J1567" i="7" s="1"/>
  <c r="J1568" i="7" s="1"/>
  <c r="J1569" i="7" s="1"/>
  <c r="J1570" i="7" s="1"/>
  <c r="J1571" i="7" s="1"/>
  <c r="J1572" i="7" s="1"/>
  <c r="J1573" i="7" s="1"/>
  <c r="J1574" i="7" s="1"/>
  <c r="J1575" i="7" s="1"/>
  <c r="J1576" i="7" s="1"/>
  <c r="J1577" i="7" s="1"/>
  <c r="J1578" i="7" s="1"/>
  <c r="J1579" i="7" s="1"/>
  <c r="J1580" i="7" s="1"/>
  <c r="J1581" i="7" s="1"/>
  <c r="J1582" i="7" s="1"/>
  <c r="J1583" i="7" s="1"/>
  <c r="J1584" i="7" s="1"/>
  <c r="J1585" i="7" s="1"/>
  <c r="J1586" i="7" s="1"/>
  <c r="J1587" i="7" s="1"/>
  <c r="J1588" i="7" s="1"/>
  <c r="J1589" i="7" s="1"/>
  <c r="J1590" i="7" s="1"/>
  <c r="J1591" i="7" s="1"/>
  <c r="J1592" i="7" s="1"/>
  <c r="J1593" i="7" s="1"/>
  <c r="J1594" i="7" s="1"/>
  <c r="J1595" i="7" s="1"/>
  <c r="J1596" i="7" s="1"/>
  <c r="J1597" i="7" s="1"/>
  <c r="J1598" i="7" s="1"/>
  <c r="J1599" i="7" s="1"/>
  <c r="J1600" i="7" s="1"/>
  <c r="J1601" i="7" s="1"/>
  <c r="J1602" i="7" s="1"/>
  <c r="J1603" i="7" s="1"/>
  <c r="J1604" i="7" s="1"/>
  <c r="J1605" i="7" s="1"/>
  <c r="J1606" i="7" s="1"/>
  <c r="J1607" i="7" s="1"/>
  <c r="J1608" i="7" s="1"/>
  <c r="J1609" i="7" s="1"/>
  <c r="J1610" i="7" s="1"/>
  <c r="J1611" i="7" s="1"/>
  <c r="J1612" i="7" s="1"/>
  <c r="J1613" i="7" s="1"/>
  <c r="J1614" i="7" s="1"/>
  <c r="J1615" i="7" s="1"/>
  <c r="J1616" i="7" s="1"/>
  <c r="J1617" i="7" s="1"/>
  <c r="J1618" i="7" s="1"/>
  <c r="J1619" i="7" s="1"/>
  <c r="J1620" i="7" s="1"/>
  <c r="J1621" i="7" s="1"/>
  <c r="J1622" i="7" s="1"/>
  <c r="J1623" i="7" s="1"/>
  <c r="J1624" i="7" s="1"/>
  <c r="J1625" i="7" s="1"/>
  <c r="J1626" i="7" s="1"/>
  <c r="J1627" i="7" s="1"/>
  <c r="J1628" i="7" s="1"/>
  <c r="J1629" i="7" s="1"/>
  <c r="J1630" i="7" s="1"/>
  <c r="J1631" i="7" s="1"/>
  <c r="J1632" i="7" s="1"/>
  <c r="J1633" i="7" s="1"/>
  <c r="J1634" i="7" s="1"/>
  <c r="J1635" i="7" s="1"/>
  <c r="J1636" i="7" s="1"/>
  <c r="J1637" i="7" s="1"/>
  <c r="J1638" i="7" s="1"/>
  <c r="J1639" i="7" s="1"/>
  <c r="J1640" i="7" s="1"/>
  <c r="J1641" i="7" s="1"/>
  <c r="J1642" i="7" s="1"/>
  <c r="J1643" i="7" s="1"/>
  <c r="J1644" i="7" s="1"/>
  <c r="J1645" i="7" s="1"/>
  <c r="J1646" i="7" s="1"/>
  <c r="J1647" i="7" s="1"/>
  <c r="J1648" i="7" s="1"/>
  <c r="J1649" i="7" s="1"/>
  <c r="J1650" i="7" s="1"/>
  <c r="J1651" i="7" s="1"/>
  <c r="J1652" i="7" s="1"/>
  <c r="J1653" i="7" s="1"/>
  <c r="J1654" i="7" s="1"/>
  <c r="J1655" i="7" s="1"/>
  <c r="J1656" i="7" s="1"/>
  <c r="J1657" i="7" s="1"/>
  <c r="J1658" i="7" s="1"/>
  <c r="J1659" i="7" s="1"/>
  <c r="J1660" i="7" s="1"/>
  <c r="J1661" i="7" s="1"/>
  <c r="J1662" i="7" s="1"/>
  <c r="J1663" i="7" s="1"/>
  <c r="J1664" i="7" s="1"/>
  <c r="J1665" i="7" s="1"/>
  <c r="J1666" i="7" s="1"/>
  <c r="J1667" i="7" s="1"/>
  <c r="J1668" i="7" s="1"/>
  <c r="J1669" i="7" s="1"/>
  <c r="J1670" i="7" s="1"/>
  <c r="J1671" i="7" s="1"/>
  <c r="J1672" i="7" s="1"/>
  <c r="J1673" i="7" s="1"/>
  <c r="J1674" i="7" s="1"/>
  <c r="J1675" i="7" s="1"/>
  <c r="J1676" i="7" s="1"/>
  <c r="J1677" i="7" s="1"/>
  <c r="J1678" i="7" s="1"/>
  <c r="J1679" i="7" s="1"/>
  <c r="J1680" i="7" s="1"/>
  <c r="J1681" i="7" s="1"/>
  <c r="J1682" i="7" s="1"/>
  <c r="J1683" i="7" s="1"/>
  <c r="J1684" i="7" s="1"/>
  <c r="J1685" i="7" s="1"/>
  <c r="J1686" i="7" s="1"/>
  <c r="J1687" i="7" s="1"/>
  <c r="J1688" i="7" s="1"/>
  <c r="J1689" i="7" s="1"/>
  <c r="J1690" i="7" s="1"/>
  <c r="J1691" i="7" s="1"/>
  <c r="J1692" i="7" s="1"/>
  <c r="J1693" i="7" s="1"/>
  <c r="J1694" i="7" s="1"/>
  <c r="J1695" i="7" s="1"/>
  <c r="J1696" i="7" s="1"/>
  <c r="J1697" i="7" s="1"/>
  <c r="J1698" i="7" s="1"/>
  <c r="J1699" i="7" s="1"/>
  <c r="J1700" i="7" s="1"/>
  <c r="J1701" i="7" s="1"/>
  <c r="J1702" i="7" s="1"/>
  <c r="J1703" i="7" s="1"/>
  <c r="J1704" i="7" s="1"/>
  <c r="J1705" i="7" s="1"/>
  <c r="J1706" i="7" s="1"/>
  <c r="J1707" i="7" s="1"/>
  <c r="J1708" i="7" s="1"/>
  <c r="J1709" i="7" s="1"/>
  <c r="J1710" i="7" s="1"/>
  <c r="J1711" i="7" s="1"/>
  <c r="J1712" i="7" s="1"/>
  <c r="J1713" i="7" s="1"/>
  <c r="J1714" i="7" s="1"/>
  <c r="J1715" i="7" s="1"/>
  <c r="J1716" i="7" s="1"/>
  <c r="J1717" i="7" s="1"/>
  <c r="J1718" i="7" s="1"/>
  <c r="J1719" i="7" s="1"/>
  <c r="J1720" i="7" s="1"/>
  <c r="J1721" i="7" s="1"/>
  <c r="J1722" i="7" s="1"/>
  <c r="J1723" i="7" s="1"/>
  <c r="J1724" i="7" s="1"/>
  <c r="J1725" i="7" s="1"/>
  <c r="J1726" i="7" s="1"/>
  <c r="J1727" i="7" s="1"/>
  <c r="J1728" i="7" s="1"/>
  <c r="J1729" i="7" s="1"/>
  <c r="J1730" i="7" s="1"/>
  <c r="J1731" i="7" s="1"/>
  <c r="J1732" i="7" s="1"/>
  <c r="J1733" i="7" s="1"/>
  <c r="J1734" i="7" s="1"/>
  <c r="J1735" i="7" s="1"/>
  <c r="J1736" i="7" s="1"/>
  <c r="J1737" i="7" s="1"/>
  <c r="J1738" i="7" s="1"/>
  <c r="J1739" i="7" s="1"/>
  <c r="J1740" i="7" s="1"/>
  <c r="J1741" i="7" s="1"/>
  <c r="J1742" i="7" s="1"/>
  <c r="J1743" i="7" s="1"/>
  <c r="J1744" i="7" s="1"/>
  <c r="J1745" i="7" s="1"/>
  <c r="J1746" i="7" s="1"/>
  <c r="J1747" i="7" s="1"/>
  <c r="J1748" i="7" s="1"/>
  <c r="J1749" i="7" s="1"/>
  <c r="J1750" i="7" s="1"/>
  <c r="J1751" i="7" s="1"/>
  <c r="J1752" i="7" s="1"/>
  <c r="J1753" i="7" s="1"/>
  <c r="J1754" i="7" s="1"/>
  <c r="J1755" i="7" s="1"/>
  <c r="J1756" i="7" s="1"/>
  <c r="J1757" i="7" s="1"/>
  <c r="J1758" i="7" s="1"/>
  <c r="J1759" i="7" s="1"/>
  <c r="J1760" i="7" s="1"/>
  <c r="J1761" i="7" s="1"/>
  <c r="J1762" i="7" s="1"/>
  <c r="J1763" i="7" s="1"/>
  <c r="J1764" i="7" s="1"/>
  <c r="J1765" i="7" s="1"/>
  <c r="J1766" i="7" s="1"/>
  <c r="J1767" i="7" s="1"/>
  <c r="J1768" i="7" s="1"/>
  <c r="J1769" i="7" s="1"/>
  <c r="J1770" i="7" s="1"/>
  <c r="J1771" i="7" s="1"/>
  <c r="J1772" i="7" s="1"/>
  <c r="J1773" i="7" s="1"/>
  <c r="J1774" i="7" s="1"/>
  <c r="J1775" i="7" s="1"/>
  <c r="J1776" i="7" s="1"/>
  <c r="J1777" i="7" s="1"/>
  <c r="J1778" i="7" s="1"/>
  <c r="J1779" i="7" s="1"/>
  <c r="J1780" i="7" s="1"/>
  <c r="J1781" i="7" s="1"/>
  <c r="J1782" i="7" s="1"/>
  <c r="J1783" i="7" s="1"/>
  <c r="J1784" i="7" s="1"/>
  <c r="J1785" i="7" s="1"/>
  <c r="J1786" i="7" s="1"/>
  <c r="J1787" i="7" s="1"/>
  <c r="J1788" i="7" s="1"/>
  <c r="J1789" i="7" s="1"/>
  <c r="J1790" i="7" s="1"/>
  <c r="J1791" i="7" s="1"/>
  <c r="J1792" i="7" s="1"/>
  <c r="J1793" i="7" s="1"/>
  <c r="J1794" i="7" s="1"/>
  <c r="J1795" i="7" s="1"/>
  <c r="J1796" i="7" s="1"/>
  <c r="J1797" i="7" s="1"/>
  <c r="J1798" i="7" s="1"/>
  <c r="J1799" i="7" s="1"/>
  <c r="J1800" i="7" s="1"/>
  <c r="J1801" i="7" s="1"/>
  <c r="J1802" i="7" s="1"/>
  <c r="J1803" i="7" s="1"/>
  <c r="J1804" i="7" s="1"/>
  <c r="J1805" i="7" s="1"/>
  <c r="J1806" i="7" s="1"/>
  <c r="J1807" i="7" s="1"/>
  <c r="J1808" i="7" s="1"/>
  <c r="J1809" i="7" s="1"/>
  <c r="J1810" i="7" s="1"/>
  <c r="J1811" i="7" s="1"/>
  <c r="J1812" i="7" s="1"/>
  <c r="J1813" i="7" s="1"/>
  <c r="J1814" i="7" s="1"/>
  <c r="J1815" i="7" s="1"/>
  <c r="J1816" i="7" s="1"/>
  <c r="J1817" i="7" s="1"/>
  <c r="J1818" i="7" s="1"/>
  <c r="J1819" i="7" s="1"/>
  <c r="J1820" i="7" s="1"/>
  <c r="J1821" i="7" s="1"/>
  <c r="J1822" i="7" s="1"/>
  <c r="J1823" i="7" s="1"/>
  <c r="J1824" i="7" s="1"/>
  <c r="J1825" i="7" s="1"/>
  <c r="J1826" i="7" s="1"/>
  <c r="J1827" i="7" s="1"/>
  <c r="J1828" i="7" s="1"/>
  <c r="J1829" i="7" s="1"/>
  <c r="J1830" i="7" s="1"/>
  <c r="J1831" i="7" s="1"/>
  <c r="J1832" i="7" s="1"/>
  <c r="J1833" i="7" s="1"/>
  <c r="J1834" i="7" s="1"/>
  <c r="J1835" i="7" s="1"/>
  <c r="J1836" i="7" s="1"/>
  <c r="J1837" i="7" s="1"/>
  <c r="J1838" i="7" s="1"/>
  <c r="J1839" i="7" s="1"/>
  <c r="J1840" i="7" s="1"/>
  <c r="J1841" i="7" s="1"/>
  <c r="J1842" i="7" s="1"/>
  <c r="J1843" i="7" s="1"/>
  <c r="J1844" i="7" s="1"/>
  <c r="J1845" i="7" s="1"/>
  <c r="J1846" i="7" s="1"/>
  <c r="J1847" i="7" s="1"/>
  <c r="J1848" i="7" s="1"/>
  <c r="J1849" i="7" s="1"/>
  <c r="J1850" i="7" s="1"/>
  <c r="J1851" i="7" s="1"/>
  <c r="J1852" i="7" s="1"/>
  <c r="J1853" i="7" s="1"/>
  <c r="J1854" i="7" s="1"/>
  <c r="J1855" i="7" s="1"/>
  <c r="J1856" i="7" s="1"/>
  <c r="J1857" i="7" s="1"/>
  <c r="J1858" i="7" s="1"/>
  <c r="J1859" i="7" s="1"/>
  <c r="J1860" i="7" s="1"/>
  <c r="J1861" i="7" s="1"/>
  <c r="J1862" i="7" s="1"/>
  <c r="J1863" i="7" s="1"/>
  <c r="J1864" i="7" s="1"/>
  <c r="J1865" i="7" s="1"/>
  <c r="J1866" i="7" s="1"/>
  <c r="J1867" i="7" s="1"/>
  <c r="J1868" i="7" s="1"/>
  <c r="J1869" i="7" s="1"/>
  <c r="J1870" i="7" s="1"/>
  <c r="J1871" i="7" s="1"/>
  <c r="J1872" i="7" s="1"/>
  <c r="J1873" i="7" s="1"/>
  <c r="J1874" i="7" s="1"/>
  <c r="J1875" i="7" s="1"/>
  <c r="J1876" i="7" s="1"/>
  <c r="J1877" i="7" s="1"/>
  <c r="J1878" i="7" s="1"/>
  <c r="J1879" i="7" s="1"/>
  <c r="J1880" i="7" s="1"/>
  <c r="J1881" i="7" s="1"/>
  <c r="J1882" i="7" s="1"/>
  <c r="J1883" i="7" s="1"/>
  <c r="J1884" i="7" s="1"/>
  <c r="J1885" i="7" s="1"/>
  <c r="J1886" i="7" s="1"/>
  <c r="J1887" i="7" s="1"/>
  <c r="J1888" i="7" s="1"/>
  <c r="J1889" i="7" s="1"/>
  <c r="J1890" i="7" s="1"/>
  <c r="J1891" i="7" s="1"/>
  <c r="J1892" i="7" s="1"/>
  <c r="J1893" i="7" s="1"/>
  <c r="J1894" i="7" s="1"/>
  <c r="J1895" i="7" s="1"/>
  <c r="J1896" i="7" s="1"/>
  <c r="J1897" i="7" s="1"/>
  <c r="J1898" i="7" s="1"/>
  <c r="J1899" i="7" s="1"/>
  <c r="J1900" i="7" s="1"/>
  <c r="J1901" i="7" s="1"/>
  <c r="J1902" i="7" s="1"/>
  <c r="J1903" i="7" s="1"/>
  <c r="J1904" i="7" s="1"/>
  <c r="J1905" i="7" s="1"/>
  <c r="J1906" i="7" s="1"/>
  <c r="J1907" i="7" s="1"/>
  <c r="J1908" i="7" s="1"/>
  <c r="J1909" i="7" s="1"/>
  <c r="J1910" i="7" s="1"/>
  <c r="J1911" i="7" s="1"/>
  <c r="J1912" i="7" s="1"/>
  <c r="J1913" i="7" s="1"/>
  <c r="J1914" i="7" s="1"/>
  <c r="J1915" i="7" s="1"/>
  <c r="J1916" i="7" s="1"/>
  <c r="J1917" i="7" s="1"/>
  <c r="J1918" i="7" s="1"/>
  <c r="J1919" i="7" s="1"/>
  <c r="J1920" i="7" s="1"/>
  <c r="J1921" i="7" s="1"/>
  <c r="J1922" i="7" s="1"/>
  <c r="J1923" i="7" s="1"/>
  <c r="J1924" i="7" s="1"/>
  <c r="J1925" i="7" s="1"/>
  <c r="J1926" i="7" s="1"/>
  <c r="J1927" i="7" s="1"/>
  <c r="J1928" i="7" s="1"/>
  <c r="J1929" i="7" s="1"/>
  <c r="J1930" i="7" s="1"/>
  <c r="J1931" i="7" s="1"/>
  <c r="J1932" i="7" s="1"/>
  <c r="J1933" i="7" s="1"/>
  <c r="J1934" i="7" s="1"/>
  <c r="J1935" i="7" s="1"/>
  <c r="J1936" i="7" s="1"/>
  <c r="J1937" i="7" s="1"/>
  <c r="J1938" i="7" s="1"/>
  <c r="J1939" i="7" s="1"/>
  <c r="J1940" i="7" s="1"/>
  <c r="J1941" i="7" s="1"/>
  <c r="J1942" i="7" s="1"/>
  <c r="J1943" i="7" s="1"/>
  <c r="J1944" i="7" s="1"/>
  <c r="J1945" i="7" s="1"/>
  <c r="J1946" i="7" s="1"/>
  <c r="J1947" i="7" s="1"/>
  <c r="J1948" i="7" s="1"/>
  <c r="J1949" i="7" s="1"/>
  <c r="J1950" i="7" s="1"/>
  <c r="J1951" i="7" s="1"/>
  <c r="J1952" i="7" s="1"/>
  <c r="J1953" i="7" s="1"/>
  <c r="J1954" i="7" s="1"/>
  <c r="J1955" i="7" s="1"/>
  <c r="J1956" i="7" s="1"/>
  <c r="J1957" i="7" s="1"/>
  <c r="J1958" i="7" s="1"/>
  <c r="J1959" i="7" s="1"/>
  <c r="J1960" i="7" s="1"/>
  <c r="J1961" i="7" s="1"/>
  <c r="J1962" i="7" s="1"/>
  <c r="J1963" i="7" s="1"/>
  <c r="J1964" i="7" s="1"/>
  <c r="J1965" i="7" s="1"/>
  <c r="J1966" i="7" s="1"/>
  <c r="J1967" i="7" s="1"/>
  <c r="J1968" i="7" s="1"/>
  <c r="J1969" i="7" s="1"/>
  <c r="J1970" i="7" s="1"/>
  <c r="J1971" i="7" s="1"/>
  <c r="J1972" i="7" s="1"/>
  <c r="J1973" i="7" s="1"/>
  <c r="J1974" i="7" s="1"/>
  <c r="J1975" i="7" s="1"/>
  <c r="J1976" i="7" s="1"/>
  <c r="J1977" i="7" s="1"/>
  <c r="J1978" i="7" s="1"/>
  <c r="J1979" i="7" s="1"/>
  <c r="J1980" i="7" s="1"/>
  <c r="J1981" i="7" s="1"/>
  <c r="J1982" i="7" s="1"/>
  <c r="J1983" i="7" s="1"/>
  <c r="J1984" i="7" s="1"/>
  <c r="J1985" i="7" s="1"/>
  <c r="J1986" i="7" s="1"/>
  <c r="J1987" i="7" s="1"/>
  <c r="J1988" i="7" s="1"/>
  <c r="J1989" i="7" s="1"/>
  <c r="J1990" i="7" s="1"/>
  <c r="J1991" i="7" s="1"/>
  <c r="J1992" i="7" s="1"/>
  <c r="J1993" i="7" s="1"/>
  <c r="J1994" i="7" s="1"/>
  <c r="J1995" i="7" s="1"/>
  <c r="J1996" i="7" s="1"/>
  <c r="J1997" i="7" s="1"/>
  <c r="J1998" i="7" s="1"/>
  <c r="J1999" i="7" s="1"/>
  <c r="J2000" i="7" s="1"/>
  <c r="J2001" i="7" s="1"/>
  <c r="J2002" i="7" s="1"/>
  <c r="J2003" i="7" s="1"/>
  <c r="J2004" i="7" s="1"/>
  <c r="J2005" i="7" s="1"/>
  <c r="J2006" i="7" s="1"/>
  <c r="J2007" i="7" s="1"/>
  <c r="J2008" i="7" s="1"/>
  <c r="J2009" i="7" s="1"/>
  <c r="J2010" i="7" s="1"/>
  <c r="J2011" i="7" s="1"/>
  <c r="J2012" i="7" s="1"/>
  <c r="J2013" i="7" s="1"/>
  <c r="J2014" i="7" s="1"/>
  <c r="J2015" i="7" s="1"/>
  <c r="J2016" i="7" s="1"/>
  <c r="J2017" i="7" s="1"/>
  <c r="J2018" i="7" s="1"/>
  <c r="J2019" i="7" s="1"/>
  <c r="J2020" i="7" s="1"/>
  <c r="J2021" i="7" s="1"/>
  <c r="J2022" i="7" s="1"/>
  <c r="J2023" i="7" s="1"/>
  <c r="J2024" i="7" s="1"/>
  <c r="J2025" i="7" s="1"/>
  <c r="J2026" i="7" s="1"/>
  <c r="J2027" i="7" s="1"/>
  <c r="J2028" i="7" s="1"/>
  <c r="J2029" i="7" s="1"/>
  <c r="J2030" i="7" s="1"/>
  <c r="J2031" i="7" s="1"/>
  <c r="J2032" i="7" s="1"/>
  <c r="J2033" i="7" s="1"/>
  <c r="J2034" i="7" s="1"/>
  <c r="J2035" i="7" s="1"/>
  <c r="J2036" i="7" s="1"/>
  <c r="J2037" i="7" s="1"/>
  <c r="J2038" i="7" s="1"/>
  <c r="J2039" i="7" s="1"/>
  <c r="J2040" i="7" s="1"/>
  <c r="J2041" i="7" s="1"/>
  <c r="J2042" i="7" s="1"/>
  <c r="J2043" i="7" s="1"/>
  <c r="J2044" i="7" s="1"/>
  <c r="J2045" i="7" s="1"/>
  <c r="J2046" i="7" s="1"/>
  <c r="J2047" i="7" s="1"/>
  <c r="J2048" i="7" s="1"/>
  <c r="J2049" i="7" s="1"/>
  <c r="J2050" i="7" s="1"/>
  <c r="J2051" i="7" s="1"/>
  <c r="J2052" i="7" s="1"/>
  <c r="J2053" i="7" s="1"/>
  <c r="J2054" i="7" s="1"/>
  <c r="J2055" i="7" s="1"/>
  <c r="J2056" i="7" s="1"/>
  <c r="J2057" i="7" s="1"/>
  <c r="J2058" i="7" s="1"/>
  <c r="J2059" i="7" s="1"/>
  <c r="J2060" i="7" s="1"/>
  <c r="J2061" i="7" s="1"/>
  <c r="J2062" i="7" s="1"/>
  <c r="J2063" i="7" s="1"/>
  <c r="J2064" i="7" s="1"/>
  <c r="J2065" i="7" s="1"/>
  <c r="J2066" i="7" s="1"/>
  <c r="J2067" i="7" s="1"/>
  <c r="J2068" i="7" s="1"/>
  <c r="J2069" i="7" s="1"/>
  <c r="J2070" i="7" s="1"/>
  <c r="J2071" i="7" s="1"/>
  <c r="J2072" i="7" s="1"/>
  <c r="J2073" i="7" s="1"/>
  <c r="J2074" i="7" s="1"/>
  <c r="J2075" i="7" s="1"/>
  <c r="J2076" i="7" s="1"/>
  <c r="J2077" i="7" s="1"/>
  <c r="J2078" i="7" s="1"/>
  <c r="J2079" i="7" s="1"/>
  <c r="J2080" i="7" s="1"/>
  <c r="J2081" i="7" s="1"/>
  <c r="J2082" i="7" s="1"/>
  <c r="J2083" i="7" s="1"/>
  <c r="J2084" i="7" s="1"/>
  <c r="J2085" i="7" s="1"/>
  <c r="J2086" i="7" s="1"/>
  <c r="J2087" i="7" s="1"/>
  <c r="J2088" i="7" s="1"/>
  <c r="J2089" i="7" s="1"/>
  <c r="J2090" i="7" s="1"/>
  <c r="J2091" i="7" s="1"/>
  <c r="J2092" i="7" s="1"/>
  <c r="J2093" i="7" s="1"/>
  <c r="J2094" i="7" s="1"/>
  <c r="J2095" i="7" s="1"/>
  <c r="J2096" i="7" s="1"/>
  <c r="J2097" i="7" s="1"/>
  <c r="J2098" i="7" s="1"/>
  <c r="J2099" i="7" s="1"/>
  <c r="J2100" i="7" s="1"/>
  <c r="J2101" i="7" s="1"/>
  <c r="J2102" i="7" s="1"/>
  <c r="J2103" i="7" s="1"/>
  <c r="J2104" i="7" s="1"/>
  <c r="J2105" i="7" s="1"/>
  <c r="J2106" i="7" s="1"/>
  <c r="J2107" i="7" s="1"/>
  <c r="J2108" i="7" s="1"/>
  <c r="J2109" i="7" s="1"/>
  <c r="J2110" i="7" s="1"/>
  <c r="J2111" i="7" s="1"/>
  <c r="J2112" i="7" s="1"/>
  <c r="J2113" i="7" s="1"/>
  <c r="J2114" i="7" s="1"/>
  <c r="J2115" i="7" s="1"/>
  <c r="J2116" i="7" s="1"/>
  <c r="J2117" i="7" s="1"/>
  <c r="J2118" i="7" s="1"/>
  <c r="J2119" i="7" s="1"/>
  <c r="J2120" i="7" s="1"/>
  <c r="J2121" i="7" s="1"/>
  <c r="J2122" i="7" s="1"/>
  <c r="J2123" i="7" s="1"/>
  <c r="J2124" i="7" s="1"/>
  <c r="J2125" i="7" s="1"/>
  <c r="J2126" i="7" s="1"/>
  <c r="J2127" i="7" s="1"/>
  <c r="J2128" i="7" s="1"/>
  <c r="J2129" i="7" s="1"/>
  <c r="J2130" i="7" s="1"/>
  <c r="J2131" i="7" s="1"/>
  <c r="J2132" i="7" s="1"/>
  <c r="J2133" i="7" s="1"/>
  <c r="J2134" i="7" s="1"/>
  <c r="J2135" i="7" s="1"/>
  <c r="J2136" i="7" s="1"/>
  <c r="J2137" i="7" s="1"/>
  <c r="J2138" i="7" s="1"/>
  <c r="J2139" i="7" s="1"/>
  <c r="J2140" i="7" s="1"/>
  <c r="J2141" i="7" s="1"/>
  <c r="J2142" i="7" s="1"/>
  <c r="J2143" i="7" s="1"/>
  <c r="J2144" i="7" s="1"/>
  <c r="J2145" i="7" s="1"/>
  <c r="J2146" i="7" s="1"/>
  <c r="J2147" i="7" s="1"/>
  <c r="J2148" i="7" s="1"/>
  <c r="J2149" i="7" s="1"/>
  <c r="J2150" i="7" s="1"/>
  <c r="J2151" i="7" s="1"/>
  <c r="J2152" i="7" s="1"/>
  <c r="J2153" i="7" s="1"/>
  <c r="J2154" i="7" s="1"/>
  <c r="J2155" i="7" s="1"/>
  <c r="J2156" i="7" s="1"/>
  <c r="J2157" i="7" s="1"/>
  <c r="J2158" i="7" s="1"/>
  <c r="J2159" i="7" s="1"/>
  <c r="J2160" i="7" s="1"/>
  <c r="J2161" i="7" s="1"/>
  <c r="J2162" i="7" s="1"/>
  <c r="J2163" i="7" s="1"/>
  <c r="J2164" i="7" s="1"/>
  <c r="J2165" i="7" s="1"/>
  <c r="J2166" i="7" s="1"/>
  <c r="J2167" i="7" s="1"/>
  <c r="J2168" i="7" s="1"/>
  <c r="J2169" i="7" s="1"/>
  <c r="J2170" i="7" s="1"/>
  <c r="J2171" i="7" s="1"/>
  <c r="J2172" i="7" s="1"/>
  <c r="J2173" i="7" s="1"/>
  <c r="J2174" i="7" s="1"/>
  <c r="J2175" i="7" s="1"/>
  <c r="J2176" i="7" s="1"/>
  <c r="J2177" i="7" s="1"/>
  <c r="J2178" i="7" s="1"/>
  <c r="J2179" i="7" s="1"/>
  <c r="J2180" i="7" s="1"/>
  <c r="J2181" i="7" s="1"/>
  <c r="J2182" i="7" s="1"/>
  <c r="J2183" i="7" s="1"/>
  <c r="J2184" i="7" s="1"/>
  <c r="J2185" i="7" s="1"/>
  <c r="J2186" i="7" s="1"/>
  <c r="J2187" i="7" s="1"/>
  <c r="J2188" i="7" s="1"/>
  <c r="J2189" i="7" s="1"/>
  <c r="J2190" i="7" s="1"/>
  <c r="J2191" i="7" s="1"/>
  <c r="J2192" i="7" s="1"/>
  <c r="J2193" i="7" s="1"/>
  <c r="J2194" i="7" s="1"/>
  <c r="J2195" i="7" s="1"/>
  <c r="J2196" i="7" s="1"/>
  <c r="J2197" i="7" s="1"/>
  <c r="J2198" i="7" s="1"/>
  <c r="J2199" i="7" s="1"/>
  <c r="J2200" i="7" s="1"/>
  <c r="J2201" i="7" s="1"/>
  <c r="J2202" i="7" s="1"/>
  <c r="J2203" i="7" s="1"/>
  <c r="J2204" i="7" s="1"/>
  <c r="J2205" i="7" s="1"/>
  <c r="J2206" i="7" s="1"/>
  <c r="J2207" i="7" s="1"/>
  <c r="J2208" i="7" s="1"/>
  <c r="J2209" i="7" s="1"/>
  <c r="J2210" i="7" s="1"/>
  <c r="J2211" i="7" s="1"/>
  <c r="J2212" i="7" s="1"/>
  <c r="J2213" i="7" s="1"/>
  <c r="J2214" i="7" s="1"/>
  <c r="J2215" i="7" s="1"/>
  <c r="J2216" i="7" s="1"/>
  <c r="J2217" i="7" s="1"/>
  <c r="J2218" i="7" s="1"/>
  <c r="J2219" i="7" s="1"/>
  <c r="J2220" i="7" s="1"/>
  <c r="J2221" i="7" s="1"/>
  <c r="J2222" i="7" s="1"/>
  <c r="J2223" i="7" s="1"/>
  <c r="J2224" i="7" s="1"/>
  <c r="J2225" i="7" s="1"/>
  <c r="J2226" i="7" s="1"/>
  <c r="J2227" i="7" s="1"/>
  <c r="J2228" i="7" s="1"/>
  <c r="J2229" i="7" s="1"/>
  <c r="J2230" i="7" s="1"/>
  <c r="J2231" i="7" s="1"/>
  <c r="J2232" i="7" s="1"/>
  <c r="J2233" i="7" s="1"/>
  <c r="J2234" i="7" s="1"/>
  <c r="J2235" i="7" s="1"/>
  <c r="J2236" i="7" s="1"/>
  <c r="J2237" i="7" s="1"/>
  <c r="J2238" i="7" s="1"/>
  <c r="J2239" i="7" s="1"/>
  <c r="J2240" i="7" s="1"/>
  <c r="J2241" i="7" s="1"/>
  <c r="J2242" i="7" s="1"/>
  <c r="J2243" i="7" s="1"/>
  <c r="J2244" i="7" s="1"/>
  <c r="J2245" i="7" s="1"/>
  <c r="J2246" i="7" s="1"/>
  <c r="J2247" i="7" s="1"/>
  <c r="J2248" i="7" s="1"/>
  <c r="J2249" i="7" s="1"/>
  <c r="J2250" i="7" s="1"/>
  <c r="J2251" i="7" s="1"/>
  <c r="J2252" i="7" s="1"/>
  <c r="J2253" i="7" s="1"/>
  <c r="J2254" i="7" s="1"/>
  <c r="J2255" i="7" s="1"/>
  <c r="J2256" i="7" s="1"/>
  <c r="J2257" i="7" s="1"/>
  <c r="J2258" i="7" s="1"/>
  <c r="J2259" i="7" s="1"/>
  <c r="J2260" i="7" s="1"/>
  <c r="J2261" i="7" s="1"/>
  <c r="J2262" i="7" s="1"/>
  <c r="J2263" i="7" s="1"/>
  <c r="J2264" i="7" s="1"/>
  <c r="J2265" i="7" s="1"/>
  <c r="J2266" i="7" s="1"/>
  <c r="J2267" i="7" s="1"/>
  <c r="J2268" i="7" s="1"/>
  <c r="J2269" i="7" s="1"/>
  <c r="J2270" i="7" s="1"/>
  <c r="J2271" i="7" s="1"/>
  <c r="J2272" i="7" s="1"/>
  <c r="J2273" i="7" s="1"/>
  <c r="J2274" i="7" s="1"/>
  <c r="J2275" i="7" s="1"/>
  <c r="J2276" i="7" s="1"/>
  <c r="J2277" i="7" s="1"/>
  <c r="J2278" i="7" s="1"/>
  <c r="J2279" i="7" s="1"/>
  <c r="J2280" i="7" s="1"/>
  <c r="J2281" i="7" s="1"/>
  <c r="J2282" i="7" s="1"/>
  <c r="J2283" i="7" s="1"/>
  <c r="J2284" i="7" s="1"/>
  <c r="J2285" i="7" s="1"/>
  <c r="J2286" i="7" s="1"/>
  <c r="J2287" i="7" s="1"/>
  <c r="J2288" i="7" s="1"/>
  <c r="J2289" i="7" s="1"/>
  <c r="J2290" i="7" s="1"/>
  <c r="J2291" i="7" s="1"/>
  <c r="J2292" i="7" s="1"/>
  <c r="J2293" i="7" s="1"/>
  <c r="J2294" i="7" s="1"/>
  <c r="J2295" i="7" s="1"/>
  <c r="J2296" i="7" s="1"/>
  <c r="J2297" i="7" s="1"/>
  <c r="J2298" i="7" s="1"/>
  <c r="J2299" i="7" s="1"/>
  <c r="J2300" i="7" s="1"/>
  <c r="J2301" i="7" s="1"/>
  <c r="J2302" i="7" s="1"/>
  <c r="J2303" i="7" s="1"/>
  <c r="J2304" i="7" s="1"/>
  <c r="J2305" i="7" s="1"/>
  <c r="J2306" i="7" s="1"/>
  <c r="J2307" i="7" s="1"/>
  <c r="J2308" i="7" s="1"/>
  <c r="J2309" i="7" s="1"/>
  <c r="J2310" i="7" s="1"/>
  <c r="J2311" i="7" s="1"/>
  <c r="J2312" i="7" s="1"/>
  <c r="J2313" i="7" s="1"/>
  <c r="J2314" i="7" s="1"/>
  <c r="J2315" i="7" s="1"/>
  <c r="J2316" i="7" s="1"/>
  <c r="J2317" i="7" s="1"/>
  <c r="J2318" i="7" s="1"/>
  <c r="J2319" i="7" s="1"/>
  <c r="J2320" i="7" s="1"/>
  <c r="J2321" i="7" s="1"/>
  <c r="J2322" i="7" s="1"/>
  <c r="J2323" i="7" s="1"/>
  <c r="J2324" i="7" s="1"/>
  <c r="J2325" i="7" s="1"/>
  <c r="J2326" i="7" s="1"/>
  <c r="J2327" i="7" s="1"/>
  <c r="J2328" i="7" s="1"/>
  <c r="J2329" i="7" s="1"/>
  <c r="J2330" i="7" s="1"/>
  <c r="J2331" i="7" s="1"/>
  <c r="J2332" i="7" s="1"/>
  <c r="J2333" i="7" s="1"/>
  <c r="J2334" i="7" s="1"/>
  <c r="J2335" i="7" s="1"/>
  <c r="J2336" i="7" s="1"/>
  <c r="J2337" i="7" s="1"/>
  <c r="J2338" i="7" s="1"/>
  <c r="J2339" i="7" s="1"/>
  <c r="J2340" i="7" s="1"/>
  <c r="J2341" i="7" s="1"/>
  <c r="J2342" i="7" s="1"/>
  <c r="J2343" i="7" s="1"/>
  <c r="J2344" i="7" s="1"/>
  <c r="J2345" i="7" s="1"/>
  <c r="J2346" i="7" s="1"/>
  <c r="J2347" i="7" s="1"/>
  <c r="J2348" i="7" s="1"/>
  <c r="J2349" i="7" s="1"/>
  <c r="J2350" i="7" s="1"/>
  <c r="J2351" i="7" s="1"/>
  <c r="J2352" i="7" s="1"/>
  <c r="J2353" i="7" s="1"/>
  <c r="J2354" i="7" s="1"/>
  <c r="J2355" i="7" s="1"/>
  <c r="J2356" i="7" s="1"/>
  <c r="J2357" i="7" s="1"/>
  <c r="J2358" i="7" s="1"/>
  <c r="J2359" i="7" s="1"/>
  <c r="J2360" i="7" s="1"/>
  <c r="J2361" i="7" s="1"/>
  <c r="J2362" i="7" s="1"/>
  <c r="J2363" i="7" s="1"/>
  <c r="J2364" i="7" s="1"/>
  <c r="J2365" i="7" s="1"/>
  <c r="J2366" i="7" s="1"/>
  <c r="J2367" i="7" s="1"/>
  <c r="J2368" i="7" s="1"/>
  <c r="J2369" i="7" s="1"/>
  <c r="J2370" i="7" s="1"/>
  <c r="J2371" i="7" s="1"/>
  <c r="J2372" i="7" s="1"/>
  <c r="J2373" i="7" s="1"/>
  <c r="J2374" i="7" s="1"/>
  <c r="J2375" i="7" s="1"/>
  <c r="J2376" i="7" s="1"/>
  <c r="J2377" i="7" s="1"/>
  <c r="J2378" i="7" s="1"/>
  <c r="J2379" i="7" s="1"/>
  <c r="J2380" i="7" s="1"/>
  <c r="J2381" i="7" s="1"/>
  <c r="J2382" i="7" s="1"/>
  <c r="J2383" i="7" s="1"/>
  <c r="J2384" i="7" s="1"/>
  <c r="J2385" i="7" s="1"/>
  <c r="J2386" i="7" s="1"/>
  <c r="J2387" i="7" s="1"/>
  <c r="J2388" i="7" s="1"/>
  <c r="J2389" i="7" s="1"/>
  <c r="J2390" i="7" s="1"/>
  <c r="J2391" i="7" s="1"/>
  <c r="J2392" i="7" s="1"/>
  <c r="J2393" i="7" s="1"/>
  <c r="J2394" i="7" s="1"/>
  <c r="J2395" i="7" s="1"/>
  <c r="J2396" i="7" s="1"/>
  <c r="J2397" i="7" s="1"/>
  <c r="J2398" i="7" s="1"/>
  <c r="J2399" i="7" s="1"/>
  <c r="J2400" i="7" s="1"/>
  <c r="J2401" i="7" s="1"/>
  <c r="J2402" i="7" s="1"/>
  <c r="J2403" i="7" s="1"/>
  <c r="J2404" i="7" s="1"/>
  <c r="J2405" i="7" s="1"/>
  <c r="J2406" i="7" s="1"/>
  <c r="J2407" i="7" s="1"/>
  <c r="J2408" i="7" s="1"/>
  <c r="J2409" i="7" s="1"/>
  <c r="J2410" i="7" s="1"/>
  <c r="J2411" i="7" s="1"/>
  <c r="J2412" i="7" s="1"/>
  <c r="J2413" i="7" s="1"/>
  <c r="J2414" i="7" s="1"/>
  <c r="J2415" i="7" s="1"/>
  <c r="J2416" i="7" s="1"/>
  <c r="J2417" i="7" s="1"/>
  <c r="J2418" i="7" s="1"/>
  <c r="J2419" i="7" s="1"/>
  <c r="J2420" i="7" s="1"/>
  <c r="J2421" i="7" s="1"/>
  <c r="J2422" i="7" s="1"/>
  <c r="J2423" i="7" s="1"/>
  <c r="J2424" i="7" s="1"/>
  <c r="J2425" i="7" s="1"/>
  <c r="J2426" i="7" s="1"/>
  <c r="J2656" i="10"/>
  <c r="J2657" i="10" s="1"/>
  <c r="J2658" i="10" s="1"/>
  <c r="J2659" i="10" s="1"/>
  <c r="J2660" i="10" s="1"/>
  <c r="J2661" i="10" s="1"/>
  <c r="J2662" i="10" s="1"/>
  <c r="J2663" i="10" s="1"/>
  <c r="J2664" i="10" s="1"/>
  <c r="J2665" i="10" s="1"/>
  <c r="J2666" i="10" s="1"/>
  <c r="J2667" i="10" s="1"/>
  <c r="J2668" i="10" s="1"/>
  <c r="J2669" i="10" s="1"/>
  <c r="J2670" i="10" s="1"/>
  <c r="J2671" i="10" s="1"/>
  <c r="J2672" i="10" s="1"/>
  <c r="J2673" i="10" s="1"/>
  <c r="J2674" i="10" s="1"/>
  <c r="J2675" i="10" s="1"/>
  <c r="J2676" i="10" s="1"/>
  <c r="J2677" i="10" s="1"/>
  <c r="J2678" i="10" s="1"/>
  <c r="J2679" i="10" s="1"/>
  <c r="J2680" i="10" s="1"/>
  <c r="J2681" i="10" s="1"/>
  <c r="J2682" i="10" s="1"/>
  <c r="J2683" i="10" s="1"/>
  <c r="L431" i="10"/>
  <c r="L432" i="10" s="1"/>
  <c r="L446" i="10"/>
  <c r="L445" i="7"/>
  <c r="K360" i="7"/>
  <c r="J365" i="7"/>
  <c r="J366" i="7" s="1"/>
  <c r="J367" i="7" s="1"/>
  <c r="J368" i="7" s="1"/>
  <c r="J369" i="7" s="1"/>
  <c r="J370" i="7" s="1"/>
  <c r="J371" i="7" s="1"/>
  <c r="J372" i="7" s="1"/>
  <c r="J373" i="7" s="1"/>
  <c r="J374" i="7" s="1"/>
  <c r="J375" i="7" s="1"/>
  <c r="J376" i="7" s="1"/>
  <c r="J377" i="7" s="1"/>
  <c r="J378" i="7" s="1"/>
  <c r="J379" i="7" s="1"/>
  <c r="L366" i="7"/>
  <c r="L365" i="7"/>
  <c r="J3966" i="11" l="1"/>
  <c r="J3967" i="11" s="1"/>
  <c r="J3968" i="11" s="1"/>
  <c r="J3969" i="11" s="1"/>
  <c r="J3970" i="11" s="1"/>
  <c r="J3971" i="11" s="1"/>
  <c r="J3972" i="11" s="1"/>
  <c r="J3973" i="11" s="1"/>
  <c r="J3974" i="11" s="1"/>
  <c r="J3975" i="11" s="1"/>
  <c r="J3976" i="11" s="1"/>
  <c r="J3977" i="11" s="1"/>
  <c r="J3978" i="11" s="1"/>
  <c r="J3979" i="11" s="1"/>
  <c r="J3980" i="11" s="1"/>
  <c r="J3981" i="11" s="1"/>
  <c r="J3982" i="11" s="1"/>
  <c r="J3983" i="11" s="1"/>
  <c r="J3984" i="11" s="1"/>
  <c r="J3985" i="11" s="1"/>
  <c r="J3986" i="11" s="1"/>
  <c r="J3987" i="11" s="1"/>
  <c r="J3988" i="11" s="1"/>
  <c r="J3989" i="11" s="1"/>
  <c r="J3990" i="11" s="1"/>
  <c r="J3991" i="11" s="1"/>
  <c r="J3992" i="11" s="1"/>
  <c r="J3993" i="11" s="1"/>
  <c r="J3994" i="11" s="1"/>
  <c r="J3995" i="11" s="1"/>
  <c r="J3996" i="11" s="1"/>
  <c r="J3997" i="11" s="1"/>
  <c r="J3998" i="11" s="1"/>
  <c r="J3999" i="11" s="1"/>
  <c r="J4000" i="11" s="1"/>
  <c r="J4001" i="11" s="1"/>
  <c r="J4002" i="11" s="1"/>
  <c r="J4003" i="11" s="1"/>
  <c r="J4004" i="11" s="1"/>
  <c r="J4005" i="11" s="1"/>
  <c r="J4006" i="11" s="1"/>
  <c r="J4007" i="11" s="1"/>
  <c r="J4008" i="11" s="1"/>
  <c r="J4009" i="11" s="1"/>
  <c r="J4010" i="11" s="1"/>
  <c r="J4011" i="11" s="1"/>
  <c r="J4012" i="11" s="1"/>
  <c r="J4013" i="11" s="1"/>
  <c r="J4014" i="11" s="1"/>
  <c r="J4015" i="11" s="1"/>
  <c r="J4016" i="11" s="1"/>
  <c r="J4017" i="11" s="1"/>
  <c r="J4018" i="11" s="1"/>
  <c r="J4019" i="11" s="1"/>
  <c r="J4020" i="11" s="1"/>
  <c r="J4021" i="11" s="1"/>
  <c r="J4022" i="11" s="1"/>
  <c r="J4023" i="11" s="1"/>
  <c r="J4024" i="11" s="1"/>
  <c r="J4025" i="11" s="1"/>
  <c r="J4026" i="11" s="1"/>
  <c r="J4027" i="11" s="1"/>
  <c r="J4028" i="11" s="1"/>
  <c r="J4029" i="11" s="1"/>
  <c r="J4030" i="11" s="1"/>
  <c r="J4031" i="11" s="1"/>
  <c r="J4032" i="11" s="1"/>
  <c r="J4033" i="11" s="1"/>
  <c r="J4034" i="11" s="1"/>
  <c r="J4035" i="11" s="1"/>
  <c r="J4036" i="11" s="1"/>
  <c r="J4037" i="11" s="1"/>
  <c r="J4038" i="11" s="1"/>
  <c r="J4039" i="11" s="1"/>
  <c r="J4040" i="11" s="1"/>
  <c r="J4041" i="11" s="1"/>
  <c r="J4042" i="11" s="1"/>
  <c r="J4043" i="11" s="1"/>
  <c r="J4044" i="11" s="1"/>
  <c r="J4045" i="11" s="1"/>
  <c r="J4046" i="11" s="1"/>
  <c r="J2684" i="10"/>
  <c r="J2685" i="10" s="1"/>
  <c r="J2686" i="10" s="1"/>
  <c r="J2687" i="10" s="1"/>
  <c r="J2689" i="10" s="1"/>
  <c r="J2688" i="10" s="1"/>
  <c r="J2690" i="10" s="1"/>
  <c r="J2691" i="10" s="1"/>
  <c r="J2692" i="10" s="1"/>
  <c r="J2693" i="10" s="1"/>
  <c r="J2694" i="10" s="1"/>
  <c r="J2695" i="10" s="1"/>
  <c r="J2696" i="10" s="1"/>
  <c r="J2697" i="10" s="1"/>
  <c r="J2698" i="10" s="1"/>
  <c r="J2699" i="10" s="1"/>
  <c r="J2700" i="10" s="1"/>
  <c r="J2701" i="10" s="1"/>
  <c r="J2702" i="10" s="1"/>
  <c r="J2703" i="10" s="1"/>
  <c r="J2704" i="10" s="1"/>
  <c r="J2705" i="10" s="1"/>
  <c r="J380" i="7"/>
  <c r="J381" i="7" s="1"/>
  <c r="J382" i="7" s="1"/>
  <c r="J383" i="7" s="1"/>
  <c r="J384" i="7" s="1"/>
  <c r="J385" i="7" s="1"/>
  <c r="J386" i="7" s="1"/>
  <c r="J387" i="7" s="1"/>
  <c r="J388" i="7" s="1"/>
  <c r="J389" i="7" s="1"/>
  <c r="J390" i="7" s="1"/>
  <c r="J391" i="7" s="1"/>
  <c r="J392" i="7" s="1"/>
  <c r="J393" i="7" s="1"/>
  <c r="J394" i="7" s="1"/>
  <c r="J395" i="7" s="1"/>
  <c r="J396" i="7" s="1"/>
  <c r="J397" i="7" s="1"/>
  <c r="J398" i="7" s="1"/>
  <c r="J399" i="7" s="1"/>
  <c r="J400" i="7" s="1"/>
  <c r="J401" i="7" s="1"/>
  <c r="J402" i="7" s="1"/>
  <c r="J403" i="7" s="1"/>
  <c r="J404" i="7" s="1"/>
  <c r="J405" i="7" s="1"/>
  <c r="J406" i="7" s="1"/>
  <c r="J407" i="7" s="1"/>
  <c r="J408" i="7" s="1"/>
  <c r="J409" i="7" s="1"/>
  <c r="J410" i="7" s="1"/>
  <c r="K372" i="7"/>
  <c r="K373" i="7" s="1"/>
  <c r="J2427" i="7"/>
  <c r="J2428" i="7" s="1"/>
  <c r="J2429" i="7" s="1"/>
  <c r="J2430" i="7" s="1"/>
  <c r="J2431" i="7" s="1"/>
  <c r="J2432" i="7" s="1"/>
  <c r="J2433" i="7" s="1"/>
  <c r="J2434" i="7" s="1"/>
  <c r="J2435" i="7" s="1"/>
  <c r="J2436" i="7" s="1"/>
  <c r="J2437" i="7" s="1"/>
  <c r="J2438" i="7" s="1"/>
  <c r="J2439" i="7" s="1"/>
  <c r="J2440" i="7" s="1"/>
  <c r="J2441" i="7" s="1"/>
  <c r="J2442" i="7" s="1"/>
  <c r="J2443" i="7" s="1"/>
  <c r="J2444" i="7" s="1"/>
  <c r="J2445" i="7" s="1"/>
  <c r="J2446" i="7" s="1"/>
  <c r="J2447" i="7" s="1"/>
  <c r="J2448" i="7" s="1"/>
  <c r="J2449" i="7" s="1"/>
  <c r="J2450" i="7" s="1"/>
  <c r="J2451" i="7" s="1"/>
  <c r="J4047" i="11" l="1"/>
  <c r="J4048" i="11" s="1"/>
  <c r="J4049" i="11" s="1"/>
  <c r="J4050" i="11" s="1"/>
  <c r="J4051" i="11" s="1"/>
  <c r="J4052" i="11" s="1"/>
  <c r="J4053" i="11" s="1"/>
  <c r="J4054" i="11" s="1"/>
  <c r="J4055" i="11" s="1"/>
  <c r="J4056" i="11" s="1"/>
  <c r="J4057" i="11" s="1"/>
  <c r="J4058" i="11" s="1"/>
  <c r="J4059" i="11" s="1"/>
  <c r="J4060" i="11" s="1"/>
  <c r="J4061" i="11" s="1"/>
  <c r="J4062" i="11" s="1"/>
  <c r="J4063" i="11" s="1"/>
  <c r="J4064" i="11" s="1"/>
  <c r="J4065" i="11" s="1"/>
  <c r="J4066" i="11" s="1"/>
  <c r="J4067" i="11" s="1"/>
  <c r="J4068" i="11" s="1"/>
  <c r="J4069" i="11" s="1"/>
  <c r="J4070" i="11" s="1"/>
  <c r="J4071" i="11" s="1"/>
  <c r="J4072" i="11" s="1"/>
  <c r="J4073" i="11" s="1"/>
  <c r="J4074" i="11" s="1"/>
  <c r="J4075" i="11" s="1"/>
  <c r="J4076" i="11" s="1"/>
  <c r="J4077" i="11" s="1"/>
  <c r="J4078" i="11" s="1"/>
  <c r="J4079" i="11" s="1"/>
  <c r="J2706" i="10"/>
  <c r="J2707" i="10" s="1"/>
  <c r="J2708" i="10" s="1"/>
  <c r="J2709" i="10" s="1"/>
  <c r="J2710" i="10" s="1"/>
  <c r="J2711" i="10" s="1"/>
  <c r="J2712" i="10" s="1"/>
  <c r="J2713" i="10" s="1"/>
  <c r="J2714" i="10" s="1"/>
  <c r="J2715" i="10" s="1"/>
  <c r="J2716" i="10" s="1"/>
  <c r="J2717" i="10" s="1"/>
  <c r="J2718" i="10" s="1"/>
  <c r="J2719" i="10" s="1"/>
  <c r="J2720" i="10" s="1"/>
  <c r="J2721" i="10" s="1"/>
  <c r="J2722" i="10" s="1"/>
  <c r="J2723" i="10" s="1"/>
  <c r="J2724" i="10" s="1"/>
  <c r="J2725" i="10" s="1"/>
  <c r="J2726" i="10" s="1"/>
  <c r="J2727" i="10" s="1"/>
  <c r="J2728" i="10" s="1"/>
  <c r="J2729" i="10" s="1"/>
  <c r="J2730" i="10" s="1"/>
  <c r="J2731" i="10" s="1"/>
  <c r="J2732" i="10" s="1"/>
  <c r="J2733" i="10" s="1"/>
  <c r="J2734" i="10" s="1"/>
  <c r="J2735" i="10" s="1"/>
  <c r="J2736" i="10" s="1"/>
  <c r="J2737" i="10" s="1"/>
  <c r="J2738" i="10" s="1"/>
  <c r="J2739" i="10" s="1"/>
  <c r="J2740" i="10" s="1"/>
  <c r="J2741" i="10" s="1"/>
  <c r="J2742" i="10" s="1"/>
  <c r="J2743" i="10" s="1"/>
  <c r="J411" i="7"/>
  <c r="J412" i="7" s="1"/>
  <c r="J413" i="7" s="1"/>
  <c r="J414" i="7" s="1"/>
  <c r="J415" i="7" s="1"/>
  <c r="J416" i="7" s="1"/>
  <c r="J417" i="7" s="1"/>
  <c r="J418" i="7" s="1"/>
  <c r="J419" i="7" s="1"/>
  <c r="J420" i="7" s="1"/>
  <c r="J421" i="7" s="1"/>
  <c r="J422" i="7" s="1"/>
  <c r="J423" i="7" s="1"/>
  <c r="J424" i="7" s="1"/>
  <c r="J425" i="7" s="1"/>
  <c r="J426" i="7" s="1"/>
  <c r="J427" i="7" s="1"/>
  <c r="J428" i="7" s="1"/>
  <c r="J429" i="7" s="1"/>
  <c r="J430" i="7" s="1"/>
  <c r="J431" i="7" s="1"/>
  <c r="L410" i="7"/>
  <c r="L397" i="7"/>
  <c r="J2452" i="7"/>
  <c r="J2453" i="7" s="1"/>
  <c r="J2454" i="7" s="1"/>
  <c r="J2455" i="7" s="1"/>
  <c r="J2456" i="7" s="1"/>
  <c r="J2457" i="7" s="1"/>
  <c r="J2458" i="7" s="1"/>
  <c r="J2459" i="7" s="1"/>
  <c r="J2460" i="7" s="1"/>
  <c r="J2461" i="7" s="1"/>
  <c r="J2462" i="7" s="1"/>
  <c r="J2463" i="7" s="1"/>
  <c r="J2464" i="7" s="1"/>
  <c r="J2465" i="7" s="1"/>
  <c r="J2466" i="7" s="1"/>
  <c r="J2467" i="7" s="1"/>
  <c r="J2468" i="7" s="1"/>
  <c r="J2469" i="7" s="1"/>
  <c r="J4080" i="11" l="1"/>
  <c r="J4081" i="11" s="1"/>
  <c r="J4082" i="11" s="1"/>
  <c r="J4083" i="11" s="1"/>
  <c r="J4084" i="11" s="1"/>
  <c r="J4085" i="11" s="1"/>
  <c r="J4086" i="11" s="1"/>
  <c r="J4087" i="11" s="1"/>
  <c r="J4088" i="11" s="1"/>
  <c r="J4089" i="11" s="1"/>
  <c r="J4090" i="11" s="1"/>
  <c r="J4091" i="11" s="1"/>
  <c r="J4092" i="11" s="1"/>
  <c r="J4093" i="11" s="1"/>
  <c r="J4094" i="11" s="1"/>
  <c r="J4095" i="11" s="1"/>
  <c r="J4096" i="11" s="1"/>
  <c r="J4097" i="11" s="1"/>
  <c r="J4098" i="11" s="1"/>
  <c r="J4099" i="11" s="1"/>
  <c r="J4100" i="11" s="1"/>
  <c r="J4101" i="11" s="1"/>
  <c r="J4102" i="11" s="1"/>
  <c r="J4103" i="11" s="1"/>
  <c r="J4104" i="11" s="1"/>
  <c r="J4105" i="11" s="1"/>
  <c r="J4106" i="11" s="1"/>
  <c r="J2744" i="10"/>
  <c r="J2745" i="10" s="1"/>
  <c r="J2746" i="10" s="1"/>
  <c r="J2747" i="10" s="1"/>
  <c r="J2748" i="10" s="1"/>
  <c r="J2749" i="10" s="1"/>
  <c r="J2750" i="10" s="1"/>
  <c r="J2751" i="10" s="1"/>
  <c r="J2752" i="10" s="1"/>
  <c r="J2753" i="10" s="1"/>
  <c r="J2754" i="10" s="1"/>
  <c r="J2755" i="10" s="1"/>
  <c r="J2756" i="10" s="1"/>
  <c r="J2757" i="10" s="1"/>
  <c r="J2758" i="10" s="1"/>
  <c r="J2759" i="10" s="1"/>
  <c r="J2760" i="10" s="1"/>
  <c r="J2761" i="10" s="1"/>
  <c r="J2762" i="10" s="1"/>
  <c r="J2763" i="10" s="1"/>
  <c r="J2764" i="10" s="1"/>
  <c r="J2765" i="10" s="1"/>
  <c r="J2766" i="10" s="1"/>
  <c r="J2767" i="10" s="1"/>
  <c r="J2768" i="10" s="1"/>
  <c r="J2769" i="10" s="1"/>
  <c r="J2770" i="10" s="1"/>
  <c r="J2771" i="10" s="1"/>
  <c r="J2772" i="10" s="1"/>
  <c r="J2773" i="10" s="1"/>
  <c r="J2774" i="10" s="1"/>
  <c r="J2775" i="10" s="1"/>
  <c r="J2776" i="10" s="1"/>
  <c r="J2777" i="10" s="1"/>
  <c r="J2778" i="10" s="1"/>
  <c r="J2779" i="10" s="1"/>
  <c r="J2780" i="10" s="1"/>
  <c r="J2781" i="10" s="1"/>
  <c r="J2782" i="10" s="1"/>
  <c r="J2783" i="10" s="1"/>
  <c r="J2784" i="10" s="1"/>
  <c r="J2785" i="10" s="1"/>
  <c r="J2786" i="10" s="1"/>
  <c r="J2787" i="10" s="1"/>
  <c r="J2788" i="10" s="1"/>
  <c r="J2789" i="10" s="1"/>
  <c r="J2790" i="10" s="1"/>
  <c r="J2791" i="10" s="1"/>
  <c r="J2792" i="10" s="1"/>
  <c r="J2793" i="10" s="1"/>
  <c r="J2794" i="10" s="1"/>
  <c r="J2795" i="10" s="1"/>
  <c r="J2796" i="10" s="1"/>
  <c r="J2797" i="10" s="1"/>
  <c r="J2798" i="10" s="1"/>
  <c r="J2799" i="10" s="1"/>
  <c r="J2800" i="10" s="1"/>
  <c r="J2801" i="10" s="1"/>
  <c r="J2802" i="10" s="1"/>
  <c r="J2803" i="10" s="1"/>
  <c r="J2804" i="10" s="1"/>
  <c r="J2805" i="10" s="1"/>
  <c r="J2806" i="10" s="1"/>
  <c r="J2807" i="10" s="1"/>
  <c r="J2808" i="10" s="1"/>
  <c r="J2809" i="10" s="1"/>
  <c r="J2810" i="10" s="1"/>
  <c r="J2811" i="10" s="1"/>
  <c r="J2812" i="10" s="1"/>
  <c r="J2813" i="10" s="1"/>
  <c r="J2814" i="10" s="1"/>
  <c r="J2815" i="10" s="1"/>
  <c r="J2816" i="10" s="1"/>
  <c r="J2470" i="7"/>
  <c r="J2471" i="7" s="1"/>
  <c r="J2472" i="7" s="1"/>
  <c r="J2473" i="7" s="1"/>
  <c r="J2474" i="7" s="1"/>
  <c r="J2475" i="7" s="1"/>
  <c r="J2476" i="7" s="1"/>
  <c r="J2477" i="7" s="1"/>
  <c r="J2478" i="7" s="1"/>
  <c r="J2479" i="7" s="1"/>
  <c r="J2480" i="7" s="1"/>
  <c r="J2481" i="7" s="1"/>
  <c r="J2482" i="7" s="1"/>
  <c r="J2483" i="7" s="1"/>
  <c r="J2484" i="7" s="1"/>
  <c r="J2485" i="7" s="1"/>
  <c r="J2486" i="7" s="1"/>
  <c r="J2487" i="7" s="1"/>
  <c r="J2488" i="7" s="1"/>
  <c r="J2489" i="7" s="1"/>
  <c r="J2490" i="7" s="1"/>
  <c r="J2491" i="7" s="1"/>
  <c r="J2492" i="7" s="1"/>
  <c r="J2493" i="7" s="1"/>
  <c r="J2494" i="7" s="1"/>
  <c r="J2495" i="7" s="1"/>
  <c r="J2496" i="7" s="1"/>
  <c r="J2497" i="7" s="1"/>
  <c r="J2498" i="7" s="1"/>
  <c r="J2499" i="7" s="1"/>
  <c r="J2500" i="7" s="1"/>
  <c r="J2501" i="7" s="1"/>
  <c r="J2502" i="7" s="1"/>
  <c r="J2503" i="7" s="1"/>
  <c r="J2504" i="7" s="1"/>
  <c r="J2505" i="7" s="1"/>
  <c r="J2506" i="7" s="1"/>
  <c r="J2507" i="7" s="1"/>
  <c r="J2508" i="7" s="1"/>
  <c r="J2509" i="7" s="1"/>
  <c r="J2510" i="7" s="1"/>
  <c r="J2511" i="7" s="1"/>
  <c r="J432" i="7"/>
  <c r="J433" i="7" s="1"/>
  <c r="J434" i="7" s="1"/>
  <c r="J435" i="7" s="1"/>
  <c r="J436" i="7" s="1"/>
  <c r="J437" i="7" s="1"/>
  <c r="J438" i="7" s="1"/>
  <c r="J439" i="7" s="1"/>
  <c r="J440" i="7" s="1"/>
  <c r="J441" i="7" s="1"/>
  <c r="J442" i="7" s="1"/>
  <c r="J443" i="7" s="1"/>
  <c r="J444" i="7" s="1"/>
  <c r="J445" i="7" s="1"/>
  <c r="J446" i="7" s="1"/>
  <c r="J447" i="7" s="1"/>
  <c r="J448" i="7" s="1"/>
  <c r="J449" i="7" s="1"/>
  <c r="J450" i="7" s="1"/>
  <c r="J451" i="7" s="1"/>
  <c r="J452" i="7" s="1"/>
  <c r="J453" i="7" s="1"/>
  <c r="L431" i="7"/>
  <c r="L432" i="7" s="1"/>
  <c r="J4107" i="11" l="1"/>
  <c r="J4108" i="11" s="1"/>
  <c r="J4109" i="11" s="1"/>
  <c r="J4110" i="11" s="1"/>
  <c r="J4111" i="11" s="1"/>
  <c r="J4112" i="11" s="1"/>
  <c r="J4113" i="11" s="1"/>
  <c r="J4114" i="11" s="1"/>
  <c r="J4115" i="11" s="1"/>
  <c r="J4116" i="11" s="1"/>
  <c r="J4117" i="11" s="1"/>
  <c r="J4118" i="11" s="1"/>
  <c r="J4119" i="11" s="1"/>
  <c r="J4120" i="11" s="1"/>
  <c r="J4121" i="11" s="1"/>
  <c r="J4122" i="11" s="1"/>
  <c r="J4123" i="11" s="1"/>
  <c r="J4124" i="11" s="1"/>
  <c r="J4125" i="11" s="1"/>
  <c r="J4126" i="11" s="1"/>
  <c r="J4127" i="11" s="1"/>
  <c r="J4128" i="11" s="1"/>
  <c r="J4129" i="11" s="1"/>
  <c r="J4130" i="11" s="1"/>
  <c r="J4131" i="11" s="1"/>
  <c r="J4132" i="11" s="1"/>
  <c r="J4133" i="11" s="1"/>
  <c r="J4134" i="11" s="1"/>
  <c r="J4135" i="11" s="1"/>
  <c r="J4136" i="11" s="1"/>
  <c r="J4137" i="11" s="1"/>
  <c r="J4138" i="11" s="1"/>
  <c r="J4139" i="11" s="1"/>
  <c r="J4140" i="11" s="1"/>
  <c r="J4141" i="11" s="1"/>
  <c r="J4142" i="11" s="1"/>
  <c r="J4143" i="11" s="1"/>
  <c r="J4144" i="11" s="1"/>
  <c r="J4145" i="11" s="1"/>
  <c r="J4146" i="11" s="1"/>
  <c r="J4147" i="11" s="1"/>
  <c r="J4148" i="11" s="1"/>
  <c r="J4149" i="11" s="1"/>
  <c r="J4150" i="11" s="1"/>
  <c r="J4151" i="11" s="1"/>
  <c r="J4152" i="11" s="1"/>
  <c r="J4153" i="11" s="1"/>
  <c r="J4154" i="11" s="1"/>
  <c r="J2817" i="10"/>
  <c r="J2818" i="10" s="1"/>
  <c r="J2819" i="10" s="1"/>
  <c r="J2820" i="10" s="1"/>
  <c r="J2821" i="10" s="1"/>
  <c r="J2822" i="10" s="1"/>
  <c r="J2823" i="10" s="1"/>
  <c r="J2824" i="10" s="1"/>
  <c r="J2825" i="10" s="1"/>
  <c r="J2826" i="10" s="1"/>
  <c r="J2827" i="10" s="1"/>
  <c r="J2828" i="10" s="1"/>
  <c r="J2829" i="10" s="1"/>
  <c r="J2830" i="10" s="1"/>
  <c r="J2831" i="10" s="1"/>
  <c r="J2832" i="10" s="1"/>
  <c r="J2833" i="10" s="1"/>
  <c r="J2834" i="10" s="1"/>
  <c r="J2835" i="10" s="1"/>
  <c r="J2836" i="10" s="1"/>
  <c r="J2837" i="10" s="1"/>
  <c r="J2838" i="10" s="1"/>
  <c r="J2839" i="10" s="1"/>
  <c r="J454" i="7"/>
  <c r="J455" i="7" s="1"/>
  <c r="J456" i="7" s="1"/>
  <c r="J457" i="7" s="1"/>
  <c r="J458" i="7" s="1"/>
  <c r="J459" i="7" s="1"/>
  <c r="J460" i="7" s="1"/>
  <c r="J461" i="7" s="1"/>
  <c r="J462" i="7" s="1"/>
  <c r="J463" i="7" s="1"/>
  <c r="J464" i="7" s="1"/>
  <c r="J465" i="7" s="1"/>
  <c r="J466" i="7" s="1"/>
  <c r="J467" i="7" s="1"/>
  <c r="J468" i="7" s="1"/>
  <c r="J469" i="7" s="1"/>
  <c r="J470" i="7" s="1"/>
  <c r="J471" i="7" s="1"/>
  <c r="J472" i="7" s="1"/>
  <c r="J473" i="7" s="1"/>
  <c r="J474" i="7" s="1"/>
  <c r="J475" i="7" s="1"/>
  <c r="J476" i="7" s="1"/>
  <c r="J477" i="7" s="1"/>
  <c r="J478" i="7" s="1"/>
  <c r="J479" i="7" s="1"/>
  <c r="J480" i="7" s="1"/>
  <c r="J481" i="7" s="1"/>
  <c r="J482" i="7" s="1"/>
  <c r="J483" i="7" s="1"/>
  <c r="J484" i="7" s="1"/>
  <c r="J485" i="7" s="1"/>
  <c r="J486" i="7" s="1"/>
  <c r="J487" i="7" s="1"/>
  <c r="J488" i="7" s="1"/>
  <c r="J489" i="7" s="1"/>
  <c r="J490" i="7" s="1"/>
  <c r="J491" i="7" s="1"/>
  <c r="J492" i="7" s="1"/>
  <c r="J493" i="7" s="1"/>
  <c r="J494" i="7" s="1"/>
  <c r="J495" i="7" s="1"/>
  <c r="J496" i="7" s="1"/>
  <c r="J497" i="7" s="1"/>
  <c r="J498" i="7" s="1"/>
  <c r="J499" i="7" s="1"/>
  <c r="J500" i="7" s="1"/>
  <c r="J501" i="7" s="1"/>
  <c r="J502" i="7" s="1"/>
  <c r="J503" i="7" s="1"/>
  <c r="J504" i="7" s="1"/>
  <c r="J505" i="7" s="1"/>
  <c r="J506" i="7" s="1"/>
  <c r="J507" i="7" s="1"/>
  <c r="J508" i="7" s="1"/>
  <c r="J509" i="7" s="1"/>
  <c r="J510" i="7" s="1"/>
  <c r="J511" i="7" s="1"/>
  <c r="J512" i="7" s="1"/>
  <c r="J513" i="7" s="1"/>
  <c r="J514" i="7" s="1"/>
  <c r="J515" i="7" s="1"/>
  <c r="J516" i="7" s="1"/>
  <c r="J517" i="7" s="1"/>
  <c r="J518" i="7" s="1"/>
  <c r="J519" i="7" s="1"/>
  <c r="J520" i="7" s="1"/>
  <c r="J521" i="7" s="1"/>
  <c r="J522" i="7" s="1"/>
  <c r="J523" i="7" s="1"/>
  <c r="J524" i="7" s="1"/>
  <c r="J525" i="7" s="1"/>
  <c r="J526" i="7" s="1"/>
  <c r="J527" i="7" s="1"/>
  <c r="J528" i="7" s="1"/>
  <c r="J529" i="7" s="1"/>
  <c r="J530" i="7" s="1"/>
  <c r="J531" i="7" s="1"/>
  <c r="J532" i="7" s="1"/>
  <c r="J533" i="7" s="1"/>
  <c r="J534" i="7" s="1"/>
  <c r="J535" i="7" s="1"/>
  <c r="J536" i="7" s="1"/>
  <c r="J537" i="7" s="1"/>
  <c r="J538" i="7" s="1"/>
  <c r="J539" i="7" s="1"/>
  <c r="J540" i="7" s="1"/>
  <c r="J541" i="7" s="1"/>
  <c r="J542" i="7" s="1"/>
  <c r="J543" i="7" s="1"/>
  <c r="J544" i="7" s="1"/>
  <c r="J545" i="7" s="1"/>
  <c r="J546" i="7" s="1"/>
  <c r="J547" i="7" s="1"/>
  <c r="J548" i="7" s="1"/>
  <c r="J549" i="7" s="1"/>
  <c r="J550" i="7" s="1"/>
  <c r="J551" i="7" s="1"/>
  <c r="J552" i="7" s="1"/>
  <c r="J553" i="7" s="1"/>
  <c r="J554" i="7" s="1"/>
  <c r="J555" i="7" s="1"/>
  <c r="J556" i="7" s="1"/>
  <c r="J557" i="7" s="1"/>
  <c r="J558" i="7" s="1"/>
  <c r="J559" i="7" s="1"/>
  <c r="J560" i="7" s="1"/>
  <c r="J561" i="7" s="1"/>
  <c r="J562" i="7" s="1"/>
  <c r="J563" i="7" s="1"/>
  <c r="J564" i="7" s="1"/>
  <c r="J565" i="7" s="1"/>
  <c r="J566" i="7" s="1"/>
  <c r="J567" i="7" s="1"/>
  <c r="J568" i="7" s="1"/>
  <c r="J569" i="7" s="1"/>
  <c r="J570" i="7" s="1"/>
  <c r="J571" i="7" s="1"/>
  <c r="J572" i="7" s="1"/>
  <c r="J573" i="7" s="1"/>
  <c r="J574" i="7" s="1"/>
  <c r="J575" i="7" s="1"/>
  <c r="J576" i="7" s="1"/>
  <c r="J577" i="7" s="1"/>
  <c r="J578" i="7" s="1"/>
  <c r="J579" i="7" s="1"/>
  <c r="J580" i="7" s="1"/>
  <c r="J581" i="7" s="1"/>
  <c r="J582" i="7" s="1"/>
  <c r="J583" i="7" s="1"/>
  <c r="J584" i="7" s="1"/>
  <c r="J585" i="7" s="1"/>
  <c r="J586" i="7" s="1"/>
  <c r="J587" i="7" s="1"/>
  <c r="J588" i="7" s="1"/>
  <c r="J589" i="7" s="1"/>
  <c r="J590" i="7" s="1"/>
  <c r="J591" i="7" s="1"/>
  <c r="J592" i="7" s="1"/>
  <c r="J593" i="7" s="1"/>
  <c r="J594" i="7" s="1"/>
  <c r="J595" i="7" s="1"/>
  <c r="J596" i="7" s="1"/>
  <c r="J597" i="7" s="1"/>
  <c r="J598" i="7" s="1"/>
  <c r="J599" i="7" s="1"/>
  <c r="J600" i="7" s="1"/>
  <c r="J601" i="7" s="1"/>
  <c r="J602" i="7" s="1"/>
  <c r="J603" i="7" s="1"/>
  <c r="J604" i="7" s="1"/>
  <c r="J605" i="7" s="1"/>
  <c r="J606" i="7" s="1"/>
  <c r="J607" i="7" s="1"/>
  <c r="J608" i="7" s="1"/>
  <c r="J609" i="7" s="1"/>
  <c r="J610" i="7" s="1"/>
  <c r="J611" i="7" s="1"/>
  <c r="J612" i="7" s="1"/>
  <c r="J613" i="7" s="1"/>
  <c r="J614" i="7" s="1"/>
  <c r="J615" i="7" s="1"/>
  <c r="J616" i="7" s="1"/>
  <c r="J617" i="7" s="1"/>
  <c r="J618" i="7" s="1"/>
  <c r="J619" i="7" s="1"/>
  <c r="J620" i="7" s="1"/>
  <c r="J621" i="7" s="1"/>
  <c r="J622" i="7" s="1"/>
  <c r="J623" i="7" s="1"/>
  <c r="J624" i="7" s="1"/>
  <c r="J625" i="7" s="1"/>
  <c r="J626" i="7" s="1"/>
  <c r="J627" i="7" s="1"/>
  <c r="J628" i="7" s="1"/>
  <c r="J629" i="7" s="1"/>
  <c r="J630" i="7" s="1"/>
  <c r="J631" i="7" s="1"/>
  <c r="J632" i="7" s="1"/>
  <c r="J633" i="7" s="1"/>
  <c r="J634" i="7" s="1"/>
  <c r="J635" i="7" s="1"/>
  <c r="J636" i="7" s="1"/>
  <c r="J637" i="7" s="1"/>
  <c r="J638" i="7" s="1"/>
  <c r="J639" i="7" s="1"/>
  <c r="J640" i="7" s="1"/>
  <c r="J641" i="7" s="1"/>
  <c r="J642" i="7" s="1"/>
  <c r="J643" i="7" s="1"/>
  <c r="J644" i="7" s="1"/>
  <c r="J645" i="7" s="1"/>
  <c r="J646" i="7" s="1"/>
  <c r="J647" i="7" s="1"/>
  <c r="J648" i="7" s="1"/>
  <c r="J649" i="7" s="1"/>
  <c r="J650" i="7" s="1"/>
  <c r="J651" i="7" s="1"/>
  <c r="J652" i="7" s="1"/>
  <c r="J653" i="7" s="1"/>
  <c r="J654" i="7" s="1"/>
  <c r="J655" i="7" s="1"/>
  <c r="J656" i="7" s="1"/>
  <c r="J657" i="7" s="1"/>
  <c r="J658" i="7" s="1"/>
  <c r="J659" i="7" s="1"/>
  <c r="J660" i="7" s="1"/>
  <c r="J661" i="7" s="1"/>
  <c r="J662" i="7" s="1"/>
  <c r="J663" i="7" s="1"/>
  <c r="J664" i="7" s="1"/>
  <c r="J665" i="7" s="1"/>
  <c r="J666" i="7" s="1"/>
  <c r="J667" i="7" s="1"/>
  <c r="J668" i="7" s="1"/>
  <c r="J669" i="7" s="1"/>
  <c r="J670" i="7" s="1"/>
  <c r="J671" i="7" s="1"/>
  <c r="J672" i="7" s="1"/>
  <c r="J673" i="7" s="1"/>
  <c r="J674" i="7" s="1"/>
  <c r="J675" i="7" s="1"/>
  <c r="J676" i="7" s="1"/>
  <c r="J677" i="7" s="1"/>
  <c r="J678" i="7" s="1"/>
  <c r="J679" i="7" s="1"/>
  <c r="J680" i="7" s="1"/>
  <c r="J681" i="7" s="1"/>
  <c r="J682" i="7" s="1"/>
  <c r="J683" i="7" s="1"/>
  <c r="J684" i="7" s="1"/>
  <c r="J685" i="7" s="1"/>
  <c r="J686" i="7" s="1"/>
  <c r="J687" i="7" s="1"/>
  <c r="J688" i="7" s="1"/>
  <c r="J689" i="7" s="1"/>
  <c r="J690" i="7" s="1"/>
  <c r="J691" i="7" s="1"/>
  <c r="J692" i="7" s="1"/>
  <c r="J693" i="7" s="1"/>
  <c r="J694" i="7" s="1"/>
  <c r="J695" i="7" s="1"/>
  <c r="J696" i="7" s="1"/>
  <c r="J697" i="7" s="1"/>
  <c r="J698" i="7" s="1"/>
  <c r="J699" i="7" s="1"/>
  <c r="J700" i="7" s="1"/>
  <c r="J701" i="7" s="1"/>
  <c r="J702" i="7" s="1"/>
  <c r="J703" i="7" s="1"/>
  <c r="J704" i="7" s="1"/>
  <c r="J705" i="7" s="1"/>
  <c r="J706" i="7" s="1"/>
  <c r="J707" i="7" s="1"/>
  <c r="J708" i="7" s="1"/>
  <c r="J709" i="7" s="1"/>
  <c r="J710" i="7" s="1"/>
  <c r="J711" i="7" s="1"/>
  <c r="J712" i="7" s="1"/>
  <c r="J713" i="7" s="1"/>
  <c r="J714" i="7" s="1"/>
  <c r="J715" i="7" s="1"/>
  <c r="J716" i="7" s="1"/>
  <c r="J717" i="7" s="1"/>
  <c r="J718" i="7" s="1"/>
  <c r="J719" i="7" s="1"/>
  <c r="J720" i="7" s="1"/>
  <c r="J721" i="7" s="1"/>
  <c r="J722" i="7" s="1"/>
  <c r="J723" i="7" s="1"/>
  <c r="J724" i="7" s="1"/>
  <c r="J725" i="7" s="1"/>
  <c r="J726" i="7" s="1"/>
  <c r="J727" i="7" s="1"/>
  <c r="J728" i="7" s="1"/>
  <c r="J729" i="7" s="1"/>
  <c r="J730" i="7" s="1"/>
  <c r="J731" i="7" s="1"/>
  <c r="J732" i="7" s="1"/>
  <c r="J733" i="7" s="1"/>
  <c r="J734" i="7" s="1"/>
  <c r="J735" i="7" s="1"/>
  <c r="J736" i="7" s="1"/>
  <c r="J737" i="7" s="1"/>
  <c r="J738" i="7" s="1"/>
  <c r="J739" i="7" s="1"/>
  <c r="J740" i="7" s="1"/>
  <c r="J741" i="7" s="1"/>
  <c r="J742" i="7" s="1"/>
  <c r="J743" i="7" s="1"/>
  <c r="J744" i="7" s="1"/>
  <c r="J745" i="7" s="1"/>
  <c r="J746" i="7" s="1"/>
  <c r="J747" i="7" s="1"/>
  <c r="J748" i="7" s="1"/>
  <c r="J749" i="7" s="1"/>
  <c r="J750" i="7" s="1"/>
  <c r="J751" i="7" s="1"/>
  <c r="J752" i="7" s="1"/>
  <c r="J753" i="7" s="1"/>
  <c r="J754" i="7" s="1"/>
  <c r="J755" i="7" s="1"/>
  <c r="J756" i="7" s="1"/>
  <c r="J757" i="7" s="1"/>
  <c r="J758" i="7" s="1"/>
  <c r="J759" i="7" s="1"/>
  <c r="J760" i="7" s="1"/>
  <c r="J761" i="7" s="1"/>
  <c r="J762" i="7" s="1"/>
  <c r="J763" i="7" s="1"/>
  <c r="J764" i="7" s="1"/>
  <c r="J765" i="7" s="1"/>
  <c r="J766" i="7" s="1"/>
  <c r="J767" i="7" s="1"/>
  <c r="J768" i="7" s="1"/>
  <c r="J769" i="7" s="1"/>
  <c r="J770" i="7" s="1"/>
  <c r="J771" i="7" s="1"/>
  <c r="J772" i="7" s="1"/>
  <c r="J773" i="7" s="1"/>
  <c r="J774" i="7" s="1"/>
  <c r="J775" i="7" s="1"/>
  <c r="J776" i="7" s="1"/>
  <c r="J777" i="7" s="1"/>
  <c r="J778" i="7" s="1"/>
  <c r="J779" i="7" s="1"/>
  <c r="J780" i="7" s="1"/>
  <c r="J781" i="7" s="1"/>
  <c r="J782" i="7" s="1"/>
  <c r="J783" i="7" s="1"/>
  <c r="J784" i="7" s="1"/>
  <c r="J785" i="7" s="1"/>
  <c r="J786" i="7" s="1"/>
  <c r="J787" i="7" s="1"/>
  <c r="J788" i="7" s="1"/>
  <c r="J789" i="7" s="1"/>
  <c r="J790" i="7" s="1"/>
  <c r="J791" i="7" s="1"/>
  <c r="J792" i="7" s="1"/>
  <c r="J793" i="7" s="1"/>
  <c r="J794" i="7" s="1"/>
  <c r="J795" i="7" s="1"/>
  <c r="J796" i="7" s="1"/>
  <c r="J797" i="7" s="1"/>
  <c r="J798" i="7" s="1"/>
  <c r="J799" i="7" s="1"/>
  <c r="J800" i="7" s="1"/>
  <c r="J801" i="7" s="1"/>
  <c r="J802" i="7" s="1"/>
  <c r="J803" i="7" s="1"/>
  <c r="J804" i="7" s="1"/>
  <c r="J805" i="7" s="1"/>
  <c r="J806" i="7" s="1"/>
  <c r="J807" i="7" s="1"/>
  <c r="J808" i="7" s="1"/>
  <c r="J809" i="7" s="1"/>
  <c r="J810" i="7" s="1"/>
  <c r="J811" i="7" s="1"/>
  <c r="J812" i="7" s="1"/>
  <c r="J813" i="7" s="1"/>
  <c r="J814" i="7" s="1"/>
  <c r="J815" i="7" s="1"/>
  <c r="J816" i="7" s="1"/>
  <c r="J817" i="7" s="1"/>
  <c r="J818" i="7" s="1"/>
  <c r="J819" i="7" s="1"/>
  <c r="J820" i="7" s="1"/>
  <c r="J821" i="7" s="1"/>
  <c r="J822" i="7" s="1"/>
  <c r="J823" i="7" s="1"/>
  <c r="J824" i="7" s="1"/>
  <c r="J825" i="7" s="1"/>
  <c r="J826" i="7" s="1"/>
  <c r="J827" i="7" s="1"/>
  <c r="J828" i="7" s="1"/>
  <c r="J829" i="7" s="1"/>
  <c r="J830" i="7" s="1"/>
  <c r="J831" i="7" s="1"/>
  <c r="J832" i="7" s="1"/>
  <c r="J833" i="7" s="1"/>
  <c r="J834" i="7" s="1"/>
  <c r="J835" i="7" s="1"/>
  <c r="J836" i="7" s="1"/>
  <c r="J837" i="7" s="1"/>
  <c r="J838" i="7" s="1"/>
  <c r="J839" i="7" s="1"/>
  <c r="J840" i="7" s="1"/>
  <c r="J841" i="7" s="1"/>
  <c r="J842" i="7" s="1"/>
  <c r="J843" i="7" s="1"/>
  <c r="J844" i="7" s="1"/>
  <c r="J845" i="7" s="1"/>
  <c r="J846" i="7" s="1"/>
  <c r="J847" i="7" s="1"/>
  <c r="J848" i="7" s="1"/>
  <c r="J849" i="7" s="1"/>
  <c r="J850" i="7" s="1"/>
  <c r="J851" i="7" s="1"/>
  <c r="J852" i="7" s="1"/>
  <c r="J853" i="7" s="1"/>
  <c r="J854" i="7" s="1"/>
  <c r="J855" i="7" s="1"/>
  <c r="J856" i="7" s="1"/>
  <c r="J857" i="7" s="1"/>
  <c r="J858" i="7" s="1"/>
  <c r="J859" i="7" s="1"/>
  <c r="J860" i="7" s="1"/>
  <c r="J861" i="7" s="1"/>
  <c r="J862" i="7" s="1"/>
  <c r="J863" i="7" s="1"/>
  <c r="J864" i="7" s="1"/>
  <c r="J865" i="7" s="1"/>
  <c r="J866" i="7" s="1"/>
  <c r="J867" i="7" s="1"/>
  <c r="J868" i="7" s="1"/>
  <c r="J869" i="7" s="1"/>
  <c r="J870" i="7" s="1"/>
  <c r="J871" i="7" s="1"/>
  <c r="J872" i="7" s="1"/>
  <c r="J873" i="7" s="1"/>
  <c r="J874" i="7" s="1"/>
  <c r="J875" i="7" s="1"/>
  <c r="J876" i="7" s="1"/>
  <c r="J877" i="7" s="1"/>
  <c r="J878" i="7" s="1"/>
  <c r="J879" i="7" s="1"/>
  <c r="J880" i="7" s="1"/>
  <c r="J881" i="7" s="1"/>
  <c r="J882" i="7" s="1"/>
  <c r="J883" i="7" s="1"/>
  <c r="J884" i="7" s="1"/>
  <c r="J885" i="7" s="1"/>
  <c r="J886" i="7" s="1"/>
  <c r="J887" i="7" s="1"/>
  <c r="J888" i="7" s="1"/>
  <c r="J889" i="7" s="1"/>
  <c r="J890" i="7" s="1"/>
  <c r="J891" i="7" s="1"/>
  <c r="J892" i="7" s="1"/>
  <c r="J893" i="7" s="1"/>
  <c r="J894" i="7" s="1"/>
  <c r="J895" i="7" s="1"/>
  <c r="J896" i="7" s="1"/>
  <c r="J897" i="7" s="1"/>
  <c r="J898" i="7" s="1"/>
  <c r="J899" i="7" s="1"/>
  <c r="J900" i="7" s="1"/>
  <c r="J901" i="7" s="1"/>
  <c r="J902" i="7" s="1"/>
  <c r="J903" i="7" s="1"/>
  <c r="J904" i="7" s="1"/>
  <c r="J905" i="7" s="1"/>
  <c r="J906" i="7" s="1"/>
  <c r="J907" i="7" s="1"/>
  <c r="J908" i="7" s="1"/>
  <c r="J909" i="7" s="1"/>
  <c r="J910" i="7" s="1"/>
  <c r="J911" i="7" s="1"/>
  <c r="J912" i="7" s="1"/>
  <c r="J913" i="7" s="1"/>
  <c r="J914" i="7" s="1"/>
  <c r="J915" i="7" s="1"/>
  <c r="J916" i="7" s="1"/>
  <c r="J917" i="7" s="1"/>
  <c r="J918" i="7" s="1"/>
  <c r="J919" i="7" s="1"/>
  <c r="J920" i="7" s="1"/>
  <c r="J921" i="7" s="1"/>
  <c r="J922" i="7" s="1"/>
  <c r="J923" i="7" s="1"/>
  <c r="J924" i="7" s="1"/>
  <c r="J925" i="7" s="1"/>
  <c r="J926" i="7" s="1"/>
  <c r="J927" i="7" s="1"/>
  <c r="J928" i="7" s="1"/>
  <c r="J929" i="7" s="1"/>
  <c r="J930" i="7" s="1"/>
  <c r="J931" i="7" s="1"/>
  <c r="J932" i="7" s="1"/>
  <c r="J933" i="7" s="1"/>
  <c r="J934" i="7" s="1"/>
  <c r="J935" i="7" s="1"/>
  <c r="J936" i="7" s="1"/>
  <c r="J937" i="7" s="1"/>
  <c r="J938" i="7" s="1"/>
  <c r="J939" i="7" s="1"/>
  <c r="J940" i="7" s="1"/>
  <c r="J941" i="7" s="1"/>
  <c r="J942" i="7" s="1"/>
  <c r="J943" i="7" s="1"/>
  <c r="J944" i="7" s="1"/>
  <c r="J945" i="7" s="1"/>
  <c r="J946" i="7" s="1"/>
  <c r="J947" i="7" s="1"/>
  <c r="J948" i="7" s="1"/>
  <c r="J949" i="7" s="1"/>
  <c r="J950" i="7" s="1"/>
  <c r="J951" i="7" s="1"/>
  <c r="J952" i="7" s="1"/>
  <c r="J953" i="7" s="1"/>
  <c r="J954" i="7" s="1"/>
  <c r="J955" i="7" s="1"/>
  <c r="J956" i="7" s="1"/>
  <c r="J957" i="7" s="1"/>
  <c r="J958" i="7" s="1"/>
  <c r="J959" i="7" s="1"/>
  <c r="J960" i="7" s="1"/>
  <c r="J961" i="7" s="1"/>
  <c r="J962" i="7" s="1"/>
  <c r="J963" i="7" s="1"/>
  <c r="J964" i="7" s="1"/>
  <c r="J965" i="7" s="1"/>
  <c r="J966" i="7" s="1"/>
  <c r="J967" i="7" s="1"/>
  <c r="J968" i="7" s="1"/>
  <c r="J969" i="7" s="1"/>
  <c r="J970" i="7" s="1"/>
  <c r="J971" i="7" s="1"/>
  <c r="J972" i="7" s="1"/>
  <c r="J973" i="7" s="1"/>
  <c r="J974" i="7" s="1"/>
  <c r="J975" i="7" s="1"/>
  <c r="J976" i="7" s="1"/>
  <c r="J977" i="7" s="1"/>
  <c r="J978" i="7" s="1"/>
  <c r="J979" i="7" s="1"/>
  <c r="J980" i="7" s="1"/>
  <c r="J981" i="7" s="1"/>
  <c r="J982" i="7" s="1"/>
  <c r="J983" i="7" s="1"/>
  <c r="J984" i="7" s="1"/>
  <c r="J985" i="7" s="1"/>
  <c r="J986" i="7" s="1"/>
  <c r="J987" i="7" s="1"/>
  <c r="J988" i="7" s="1"/>
  <c r="J989" i="7" s="1"/>
  <c r="J990" i="7" s="1"/>
  <c r="J991" i="7" s="1"/>
  <c r="J992" i="7" s="1"/>
  <c r="J993" i="7" s="1"/>
  <c r="J994" i="7" s="1"/>
  <c r="J995" i="7" s="1"/>
  <c r="J996" i="7" s="1"/>
  <c r="J997" i="7" s="1"/>
  <c r="J998" i="7" s="1"/>
  <c r="J999" i="7" s="1"/>
  <c r="J1000" i="7" s="1"/>
  <c r="J1001" i="7" s="1"/>
  <c r="J1002" i="7" s="1"/>
  <c r="J1003" i="7" s="1"/>
  <c r="J1004" i="7" s="1"/>
  <c r="J1005" i="7" s="1"/>
  <c r="J1006" i="7" s="1"/>
  <c r="J1007" i="7" s="1"/>
  <c r="J1008" i="7" s="1"/>
  <c r="J1009" i="7" s="1"/>
  <c r="J1010" i="7" s="1"/>
  <c r="J1011" i="7" s="1"/>
  <c r="J1012" i="7" s="1"/>
  <c r="J1013" i="7" s="1"/>
  <c r="J1014" i="7" s="1"/>
  <c r="J1015" i="7" s="1"/>
  <c r="J1016" i="7" s="1"/>
  <c r="J1017" i="7" s="1"/>
  <c r="J1018" i="7" s="1"/>
  <c r="J1019" i="7" s="1"/>
  <c r="J1020" i="7" s="1"/>
  <c r="J1021" i="7" s="1"/>
  <c r="J1022" i="7" s="1"/>
  <c r="J1023" i="7" s="1"/>
  <c r="J1024" i="7" s="1"/>
  <c r="J1025" i="7" s="1"/>
  <c r="J1026" i="7" s="1"/>
  <c r="J1027" i="7" s="1"/>
  <c r="J1028" i="7" s="1"/>
  <c r="J1029" i="7" s="1"/>
  <c r="J1030" i="7" s="1"/>
  <c r="J1031" i="7" s="1"/>
  <c r="J1032" i="7" s="1"/>
  <c r="J1033" i="7" s="1"/>
  <c r="J1034" i="7" s="1"/>
  <c r="J1035" i="7" s="1"/>
  <c r="J1036" i="7" s="1"/>
  <c r="J1037" i="7" s="1"/>
  <c r="J1038" i="7" s="1"/>
  <c r="J1039" i="7" s="1"/>
  <c r="J1040" i="7" s="1"/>
  <c r="J1041" i="7" s="1"/>
  <c r="J1042" i="7" s="1"/>
  <c r="J1043" i="7" s="1"/>
  <c r="J1044" i="7" s="1"/>
  <c r="J1045" i="7" s="1"/>
  <c r="J1046" i="7" s="1"/>
  <c r="J1047" i="7" s="1"/>
  <c r="J1048" i="7" s="1"/>
  <c r="J1049" i="7" s="1"/>
  <c r="J1050" i="7" s="1"/>
  <c r="J1051" i="7" s="1"/>
  <c r="J1052" i="7" s="1"/>
  <c r="J1053" i="7" s="1"/>
  <c r="J1054" i="7" s="1"/>
  <c r="J1055" i="7" s="1"/>
  <c r="J1056" i="7" s="1"/>
  <c r="J1057" i="7" s="1"/>
  <c r="J1058" i="7" s="1"/>
  <c r="J1059" i="7" s="1"/>
  <c r="J1060" i="7" s="1"/>
  <c r="J1061" i="7" s="1"/>
  <c r="J1062" i="7" s="1"/>
  <c r="J1063" i="7" s="1"/>
  <c r="J1064" i="7" s="1"/>
  <c r="J1065" i="7" s="1"/>
  <c r="J1066" i="7" s="1"/>
  <c r="J1067" i="7" s="1"/>
  <c r="J1068" i="7" s="1"/>
  <c r="J1069" i="7" s="1"/>
  <c r="J1070" i="7" s="1"/>
  <c r="J1071" i="7" s="1"/>
  <c r="J1072" i="7" s="1"/>
  <c r="J1073" i="7" s="1"/>
  <c r="J1074" i="7" s="1"/>
  <c r="J1075" i="7" s="1"/>
  <c r="J1076" i="7" s="1"/>
  <c r="J1077" i="7" s="1"/>
  <c r="J1078" i="7" s="1"/>
  <c r="J1079" i="7" s="1"/>
  <c r="J1080" i="7" s="1"/>
  <c r="J1081" i="7" s="1"/>
  <c r="J1082" i="7" s="1"/>
  <c r="J1083" i="7" s="1"/>
  <c r="J1084" i="7" s="1"/>
  <c r="J1085" i="7" s="1"/>
  <c r="J1086" i="7" s="1"/>
  <c r="J1087" i="7" s="1"/>
  <c r="J1088" i="7" s="1"/>
  <c r="J1089" i="7" s="1"/>
  <c r="J1090" i="7" s="1"/>
  <c r="J1091" i="7" s="1"/>
  <c r="J1092" i="7" s="1"/>
  <c r="J1093" i="7" s="1"/>
  <c r="J1094" i="7" s="1"/>
  <c r="J1095" i="7" s="1"/>
  <c r="J1096" i="7" s="1"/>
  <c r="J1097" i="7" s="1"/>
  <c r="J1098" i="7" s="1"/>
  <c r="J1099" i="7" s="1"/>
  <c r="J1100" i="7" s="1"/>
  <c r="J1101" i="7" s="1"/>
  <c r="J1102" i="7" s="1"/>
  <c r="J1103" i="7" s="1"/>
  <c r="J1104" i="7" s="1"/>
  <c r="J1105" i="7" s="1"/>
  <c r="J1106" i="7" s="1"/>
  <c r="J1107" i="7" s="1"/>
  <c r="J1108" i="7" s="1"/>
  <c r="J1109" i="7" s="1"/>
  <c r="J1110" i="7" s="1"/>
  <c r="J1111" i="7" s="1"/>
  <c r="J1112" i="7" s="1"/>
  <c r="J1113" i="7" s="1"/>
  <c r="J1114" i="7" s="1"/>
  <c r="J1115" i="7" s="1"/>
  <c r="J1116" i="7" s="1"/>
  <c r="J1117" i="7" s="1"/>
  <c r="J1118" i="7" s="1"/>
  <c r="J1119" i="7" s="1"/>
  <c r="J1120" i="7" s="1"/>
  <c r="J1121" i="7" s="1"/>
  <c r="J1122" i="7" s="1"/>
  <c r="J1123" i="7" s="1"/>
  <c r="J1124" i="7" s="1"/>
  <c r="J1125" i="7" s="1"/>
  <c r="J1126" i="7" s="1"/>
  <c r="J1127" i="7" s="1"/>
  <c r="J1128" i="7" s="1"/>
  <c r="J1129" i="7" s="1"/>
  <c r="J1130" i="7" s="1"/>
  <c r="J1131" i="7" s="1"/>
  <c r="J1132" i="7" s="1"/>
  <c r="J1133" i="7" s="1"/>
  <c r="J1134" i="7" s="1"/>
  <c r="J1135" i="7" s="1"/>
  <c r="J1136" i="7" s="1"/>
  <c r="J1137" i="7" s="1"/>
  <c r="J1138" i="7" s="1"/>
  <c r="J1139" i="7" s="1"/>
  <c r="J1140" i="7" s="1"/>
  <c r="J1141" i="7" s="1"/>
  <c r="J1142" i="7" s="1"/>
  <c r="J1143" i="7" s="1"/>
  <c r="J1144" i="7" s="1"/>
  <c r="J1145" i="7" s="1"/>
  <c r="J1146" i="7" s="1"/>
  <c r="J1147" i="7" s="1"/>
  <c r="J1148" i="7" s="1"/>
  <c r="J1149" i="7" s="1"/>
  <c r="J1150" i="7" s="1"/>
  <c r="J1151" i="7" s="1"/>
  <c r="J1152" i="7" s="1"/>
  <c r="J1153" i="7" s="1"/>
  <c r="J1154" i="7" s="1"/>
  <c r="J1155" i="7" s="1"/>
  <c r="J1156" i="7" s="1"/>
  <c r="J1157" i="7" s="1"/>
  <c r="J1158" i="7" s="1"/>
  <c r="J1159" i="7" s="1"/>
  <c r="J1160" i="7" s="1"/>
  <c r="J1161" i="7" s="1"/>
  <c r="J1162" i="7" s="1"/>
  <c r="J1163" i="7" s="1"/>
  <c r="J1164" i="7" s="1"/>
  <c r="J1165" i="7" s="1"/>
  <c r="J1166" i="7" s="1"/>
  <c r="J1167" i="7" s="1"/>
  <c r="J1168" i="7" s="1"/>
  <c r="J1169" i="7" s="1"/>
  <c r="J1170" i="7" s="1"/>
  <c r="J1171" i="7" s="1"/>
  <c r="J1172" i="7" s="1"/>
  <c r="J1173" i="7" s="1"/>
  <c r="J1174" i="7" s="1"/>
  <c r="J1175" i="7" s="1"/>
  <c r="J1176" i="7" s="1"/>
  <c r="J1177" i="7" s="1"/>
  <c r="J1178" i="7" s="1"/>
  <c r="J1179" i="7" s="1"/>
  <c r="J1180" i="7" s="1"/>
  <c r="J1181" i="7" s="1"/>
  <c r="J1182" i="7" s="1"/>
  <c r="J1183" i="7" s="1"/>
  <c r="J1184" i="7" s="1"/>
  <c r="J1185" i="7" s="1"/>
  <c r="J1186" i="7" s="1"/>
  <c r="J1187" i="7" s="1"/>
  <c r="J1188" i="7" s="1"/>
  <c r="J1189" i="7" s="1"/>
  <c r="J1190" i="7" s="1"/>
  <c r="J1191" i="7" s="1"/>
  <c r="J1192" i="7" s="1"/>
  <c r="J1193" i="7" s="1"/>
  <c r="J1194" i="7" s="1"/>
  <c r="J1195" i="7" s="1"/>
  <c r="J1196" i="7" s="1"/>
  <c r="J1197" i="7" s="1"/>
  <c r="J1198" i="7" s="1"/>
  <c r="J1199" i="7" s="1"/>
  <c r="J1200" i="7" s="1"/>
  <c r="J1201" i="7" s="1"/>
  <c r="J1202" i="7" s="1"/>
  <c r="J1203" i="7" s="1"/>
  <c r="J1204" i="7" s="1"/>
  <c r="J1205" i="7" s="1"/>
  <c r="J1206" i="7" s="1"/>
  <c r="J1207" i="7" s="1"/>
  <c r="J1208" i="7" s="1"/>
  <c r="J1209" i="7" s="1"/>
  <c r="J1210" i="7" s="1"/>
  <c r="J1211" i="7" s="1"/>
  <c r="J1212" i="7" s="1"/>
  <c r="J1213" i="7" s="1"/>
  <c r="J1214" i="7" s="1"/>
  <c r="J1215" i="7" s="1"/>
  <c r="J1216" i="7" s="1"/>
  <c r="J1217" i="7" s="1"/>
  <c r="J1218" i="7" s="1"/>
  <c r="J1219" i="7" s="1"/>
  <c r="J1220" i="7" s="1"/>
  <c r="J1221" i="7" s="1"/>
  <c r="J1222" i="7" s="1"/>
  <c r="J1223" i="7" s="1"/>
  <c r="J1224" i="7" s="1"/>
  <c r="J1225" i="7" s="1"/>
  <c r="J1226" i="7" s="1"/>
  <c r="J1227" i="7" s="1"/>
  <c r="J1228" i="7" s="1"/>
  <c r="J1229" i="7" s="1"/>
  <c r="J1230" i="7" s="1"/>
  <c r="J1231" i="7" s="1"/>
  <c r="J1232" i="7" s="1"/>
  <c r="J1233" i="7" s="1"/>
  <c r="J1234" i="7" s="1"/>
  <c r="J1235" i="7" s="1"/>
  <c r="J1236" i="7" s="1"/>
  <c r="J1237" i="7" s="1"/>
  <c r="J1238" i="7" s="1"/>
  <c r="J1239" i="7" s="1"/>
  <c r="J1240" i="7" s="1"/>
  <c r="J1241" i="7" s="1"/>
  <c r="J1242" i="7" s="1"/>
  <c r="J1243" i="7" s="1"/>
  <c r="J1244" i="7" s="1"/>
  <c r="J1245" i="7" s="1"/>
  <c r="J1246" i="7" s="1"/>
  <c r="J1247" i="7" s="1"/>
  <c r="J1248" i="7" s="1"/>
  <c r="J1249" i="7" s="1"/>
  <c r="J1250" i="7" s="1"/>
  <c r="J1251" i="7" s="1"/>
  <c r="J1252" i="7" s="1"/>
  <c r="J1253" i="7" s="1"/>
  <c r="J1254" i="7" s="1"/>
  <c r="J1255" i="7" s="1"/>
  <c r="J1256" i="7" s="1"/>
  <c r="J1257" i="7" s="1"/>
  <c r="J1258" i="7" s="1"/>
  <c r="J1259" i="7" s="1"/>
  <c r="J1260" i="7" s="1"/>
  <c r="J1261" i="7" s="1"/>
  <c r="J1262" i="7" s="1"/>
  <c r="J1263" i="7" s="1"/>
  <c r="J1264" i="7" s="1"/>
  <c r="J1265" i="7" s="1"/>
  <c r="J1266" i="7" s="1"/>
  <c r="J1267" i="7" s="1"/>
  <c r="J1268" i="7" s="1"/>
  <c r="J1269" i="7" s="1"/>
  <c r="J1270" i="7" s="1"/>
  <c r="J1271" i="7" s="1"/>
  <c r="J1272" i="7" s="1"/>
  <c r="J1273" i="7" s="1"/>
  <c r="J1274" i="7" s="1"/>
  <c r="J1275" i="7" s="1"/>
  <c r="J1276" i="7" s="1"/>
  <c r="J1277" i="7" s="1"/>
  <c r="J1278" i="7" s="1"/>
  <c r="J1279" i="7" s="1"/>
  <c r="J1280" i="7" s="1"/>
  <c r="J1281" i="7" s="1"/>
  <c r="J1282" i="7" s="1"/>
  <c r="J1283" i="7" s="1"/>
  <c r="J1284" i="7" s="1"/>
  <c r="J1285" i="7" s="1"/>
  <c r="J1286" i="7" s="1"/>
  <c r="J1287" i="7" s="1"/>
  <c r="J1288" i="7" s="1"/>
  <c r="J1289" i="7" s="1"/>
  <c r="J1290" i="7" s="1"/>
  <c r="J1291" i="7" s="1"/>
  <c r="J1292" i="7" s="1"/>
  <c r="J1293" i="7" s="1"/>
  <c r="J1294" i="7" s="1"/>
  <c r="J1295" i="7" s="1"/>
  <c r="J1296" i="7" s="1"/>
  <c r="J1297" i="7" s="1"/>
  <c r="J1298" i="7" s="1"/>
  <c r="J1299" i="7" s="1"/>
  <c r="J1300" i="7" s="1"/>
  <c r="J1301" i="7" s="1"/>
  <c r="J1302" i="7" s="1"/>
  <c r="J1303" i="7" s="1"/>
  <c r="J1304" i="7" s="1"/>
  <c r="J1305" i="7" s="1"/>
  <c r="J1306" i="7" s="1"/>
  <c r="J1307" i="7" s="1"/>
  <c r="J1308" i="7" s="1"/>
  <c r="J1309" i="7" s="1"/>
  <c r="J1310" i="7" s="1"/>
  <c r="J1311" i="7" s="1"/>
  <c r="J1312" i="7" s="1"/>
  <c r="J1313" i="7" s="1"/>
  <c r="J1314" i="7" s="1"/>
  <c r="J1315" i="7" s="1"/>
  <c r="J1316" i="7" s="1"/>
  <c r="J1317" i="7" s="1"/>
  <c r="J1318" i="7" s="1"/>
  <c r="J1319" i="7" s="1"/>
  <c r="J1320" i="7" s="1"/>
  <c r="J1321" i="7" s="1"/>
  <c r="J1322" i="7" s="1"/>
  <c r="J1323" i="7" s="1"/>
  <c r="J1324" i="7" s="1"/>
  <c r="J1325" i="7" s="1"/>
  <c r="J1326" i="7" s="1"/>
  <c r="J1327" i="7" s="1"/>
  <c r="J1328" i="7" s="1"/>
  <c r="J1329" i="7" s="1"/>
  <c r="J1330" i="7" s="1"/>
  <c r="J1331" i="7" s="1"/>
  <c r="J1332" i="7" s="1"/>
  <c r="J1333" i="7" s="1"/>
  <c r="J1334" i="7" s="1"/>
  <c r="J1335" i="7" s="1"/>
  <c r="J1336" i="7" s="1"/>
  <c r="J1337" i="7" s="1"/>
  <c r="J1338" i="7" s="1"/>
  <c r="J1339" i="7" s="1"/>
  <c r="J1340" i="7" s="1"/>
  <c r="J1341" i="7" s="1"/>
  <c r="J1342" i="7" s="1"/>
  <c r="L446" i="7"/>
  <c r="J4155" i="11" l="1"/>
  <c r="J4156" i="11" s="1"/>
  <c r="J4157" i="11" s="1"/>
  <c r="J4158" i="11" s="1"/>
  <c r="J4159" i="11" s="1"/>
  <c r="J4160" i="11" s="1"/>
  <c r="J4161" i="11" s="1"/>
  <c r="J4162" i="11" s="1"/>
  <c r="J4163" i="11" s="1"/>
  <c r="J4164" i="11" s="1"/>
  <c r="J4165" i="11" s="1"/>
  <c r="J4166" i="11" s="1"/>
  <c r="J4167" i="11" s="1"/>
  <c r="J4168" i="11" s="1"/>
  <c r="J4169" i="11" s="1"/>
  <c r="J4170" i="11" s="1"/>
  <c r="J4171" i="11" s="1"/>
  <c r="J4172" i="11" s="1"/>
  <c r="J4173" i="11" s="1"/>
  <c r="J4174" i="11" s="1"/>
  <c r="J4175" i="11" s="1"/>
  <c r="J4176" i="11" s="1"/>
  <c r="J4177" i="11" s="1"/>
  <c r="J4178" i="11" s="1"/>
  <c r="J4179" i="11" s="1"/>
  <c r="J4180" i="11" s="1"/>
  <c r="J4181" i="11" s="1"/>
  <c r="J4182" i="11" s="1"/>
  <c r="J4183" i="11" s="1"/>
  <c r="J4184" i="11" s="1"/>
  <c r="J4185" i="11" s="1"/>
  <c r="J4186" i="11" s="1"/>
  <c r="J4187" i="11" s="1"/>
  <c r="J4188" i="11" s="1"/>
  <c r="J4189" i="11" s="1"/>
  <c r="J4190" i="11" s="1"/>
  <c r="J4191" i="11" s="1"/>
  <c r="J4192" i="11" s="1"/>
  <c r="J4193" i="11" s="1"/>
  <c r="J4194" i="11" s="1"/>
  <c r="J4195" i="11" s="1"/>
  <c r="J4196" i="11" s="1"/>
  <c r="J4197" i="11" s="1"/>
  <c r="J4198" i="11" s="1"/>
  <c r="J4199" i="11" s="1"/>
  <c r="J4200" i="11" s="1"/>
  <c r="J4201" i="11" s="1"/>
  <c r="J4202" i="11" s="1"/>
  <c r="J4203" i="11" s="1"/>
  <c r="J4204" i="11" s="1"/>
  <c r="J4205" i="11" s="1"/>
  <c r="J4206" i="11" s="1"/>
  <c r="J4207" i="11" s="1"/>
  <c r="J4208" i="11" s="1"/>
  <c r="J4209" i="11" s="1"/>
  <c r="J4210" i="11" s="1"/>
  <c r="J2840" i="10"/>
  <c r="J2841" i="10" s="1"/>
  <c r="J2842" i="10" s="1"/>
  <c r="J2843" i="10" s="1"/>
  <c r="J2844" i="10" s="1"/>
  <c r="J2845" i="10" s="1"/>
  <c r="J2846" i="10" s="1"/>
  <c r="J2847" i="10" s="1"/>
  <c r="J2848" i="10" s="1"/>
  <c r="J2849" i="10" s="1"/>
  <c r="J2850" i="10" s="1"/>
  <c r="J2851" i="10" s="1"/>
  <c r="J2852" i="10" s="1"/>
  <c r="J2853" i="10" s="1"/>
  <c r="J2854" i="10" s="1"/>
  <c r="J2855" i="10" s="1"/>
  <c r="J2856" i="10" s="1"/>
  <c r="J2857" i="10" s="1"/>
  <c r="J2858" i="10" s="1"/>
  <c r="J2859" i="10" s="1"/>
  <c r="J2860" i="10" s="1"/>
  <c r="J2861" i="10" s="1"/>
  <c r="J2862" i="10" s="1"/>
  <c r="J2863" i="10" s="1"/>
  <c r="J2864" i="10" s="1"/>
  <c r="J2865" i="10" s="1"/>
  <c r="J2866" i="10" s="1"/>
  <c r="J2867" i="10" s="1"/>
  <c r="J2868" i="10" s="1"/>
  <c r="J2869" i="10" s="1"/>
  <c r="J2870" i="10" s="1"/>
  <c r="J2871" i="10" s="1"/>
  <c r="J2872" i="10" s="1"/>
  <c r="J2873" i="10" s="1"/>
  <c r="J2874" i="10" s="1"/>
  <c r="J2875" i="10" s="1"/>
  <c r="J2876" i="10" s="1"/>
  <c r="J2877" i="10" s="1"/>
  <c r="J2878" i="10" s="1"/>
  <c r="J2879" i="10" s="1"/>
  <c r="J2880" i="10" s="1"/>
  <c r="J2881" i="10" s="1"/>
  <c r="J2882" i="10" s="1"/>
  <c r="J2883" i="10" s="1"/>
  <c r="J2884" i="10" s="1"/>
  <c r="J2885" i="10" s="1"/>
  <c r="J2886" i="10" s="1"/>
  <c r="J2887" i="10" s="1"/>
  <c r="J2888" i="10" s="1"/>
  <c r="J2889" i="10" s="1"/>
  <c r="J2890" i="10" s="1"/>
  <c r="J2891" i="10" s="1"/>
  <c r="J2892" i="10" s="1"/>
  <c r="J4211" i="11" l="1"/>
  <c r="J4212" i="11" s="1"/>
  <c r="J4213" i="11" s="1"/>
  <c r="J4214" i="11" s="1"/>
  <c r="J4215" i="11" s="1"/>
  <c r="J4216" i="11" s="1"/>
  <c r="J4217" i="11" s="1"/>
  <c r="J4218" i="11" s="1"/>
  <c r="J4219" i="11" s="1"/>
  <c r="J4220" i="11" s="1"/>
  <c r="J4221" i="11" s="1"/>
  <c r="J4222" i="11" s="1"/>
  <c r="J4223" i="11" s="1"/>
  <c r="J4224" i="11" s="1"/>
  <c r="J4225" i="11" s="1"/>
  <c r="J4226" i="11" s="1"/>
  <c r="J4227" i="11" s="1"/>
  <c r="J4228" i="11" s="1"/>
  <c r="J4229" i="11" s="1"/>
  <c r="J4230" i="11" s="1"/>
  <c r="J4231" i="11" s="1"/>
  <c r="J4232" i="11" s="1"/>
  <c r="J4233" i="11" s="1"/>
  <c r="J4234" i="11" s="1"/>
  <c r="J2893" i="10"/>
  <c r="J2894" i="10" s="1"/>
  <c r="J2895" i="10" s="1"/>
  <c r="J2896" i="10" s="1"/>
  <c r="J2897" i="10" s="1"/>
  <c r="J2898" i="10" s="1"/>
  <c r="J2899" i="10" s="1"/>
  <c r="J2900" i="10" s="1"/>
  <c r="J2901" i="10" s="1"/>
  <c r="J2902" i="10" s="1"/>
  <c r="J2903" i="10" s="1"/>
  <c r="J2904" i="10" s="1"/>
  <c r="J2905" i="10" s="1"/>
  <c r="J2906" i="10" s="1"/>
  <c r="J2907" i="10" s="1"/>
  <c r="J2908" i="10" s="1"/>
  <c r="J2909" i="10" s="1"/>
  <c r="J2910" i="10" s="1"/>
  <c r="J2911" i="10" s="1"/>
  <c r="J2912" i="10" s="1"/>
  <c r="J2913" i="10" s="1"/>
  <c r="J2914" i="10" s="1"/>
  <c r="J2915" i="10" s="1"/>
  <c r="J2916" i="10" s="1"/>
  <c r="J2917" i="10" s="1"/>
  <c r="J2918" i="10" s="1"/>
  <c r="J2919" i="10" s="1"/>
  <c r="J2920" i="10" s="1"/>
  <c r="J2921" i="10" s="1"/>
  <c r="J2922" i="10" s="1"/>
  <c r="J2923" i="10" s="1"/>
  <c r="J2924" i="10" s="1"/>
  <c r="J2925" i="10" s="1"/>
  <c r="J2926" i="10" s="1"/>
  <c r="J2927" i="10" s="1"/>
  <c r="J2928" i="10" s="1"/>
  <c r="J2929" i="10" s="1"/>
  <c r="J2930" i="10" s="1"/>
  <c r="J2931" i="10" s="1"/>
  <c r="J2932" i="10" s="1"/>
  <c r="J2933" i="10" s="1"/>
  <c r="J2934" i="10" s="1"/>
  <c r="J2935" i="10" s="1"/>
  <c r="J2936" i="10" s="1"/>
  <c r="J2937" i="10" s="1"/>
  <c r="J2938" i="10" s="1"/>
  <c r="J2939" i="10" s="1"/>
  <c r="J2940" i="10" s="1"/>
  <c r="J2941" i="10" s="1"/>
  <c r="J2942" i="10" s="1"/>
  <c r="J2943" i="10" s="1"/>
  <c r="J2944" i="10" s="1"/>
  <c r="J2945" i="10" s="1"/>
  <c r="J2946" i="10" s="1"/>
  <c r="J2947" i="10" s="1"/>
  <c r="J2948" i="10" s="1"/>
  <c r="J2949" i="10" s="1"/>
  <c r="J2950" i="10" s="1"/>
  <c r="J2951" i="10" s="1"/>
  <c r="J2952" i="10" s="1"/>
  <c r="J2953" i="10" s="1"/>
  <c r="J2954" i="10" s="1"/>
  <c r="J2955" i="10" s="1"/>
  <c r="J2956" i="10" s="1"/>
  <c r="J2957" i="10" s="1"/>
  <c r="J2958" i="10" s="1"/>
  <c r="J2959" i="10" s="1"/>
  <c r="J2960" i="10" s="1"/>
  <c r="J2961" i="10" s="1"/>
  <c r="J2962" i="10" s="1"/>
  <c r="J2963" i="10" s="1"/>
  <c r="J2964" i="10" s="1"/>
  <c r="J2965" i="10" s="1"/>
  <c r="J2966" i="10" s="1"/>
  <c r="J2967" i="10" s="1"/>
  <c r="J2968" i="10" s="1"/>
  <c r="J2969" i="10" s="1"/>
  <c r="J2970" i="10" s="1"/>
  <c r="J2971" i="10" s="1"/>
  <c r="J2972" i="10" s="1"/>
  <c r="J2973" i="10" s="1"/>
  <c r="J2974" i="10" s="1"/>
  <c r="J2975" i="10" s="1"/>
  <c r="J2976" i="10" s="1"/>
  <c r="J2977" i="10" s="1"/>
  <c r="J2978" i="10" s="1"/>
  <c r="J2979" i="10" s="1"/>
  <c r="J2980" i="10" s="1"/>
  <c r="J2981" i="10" s="1"/>
  <c r="J2982" i="10" s="1"/>
  <c r="J2983" i="10" s="1"/>
  <c r="J2984" i="10" s="1"/>
  <c r="J2985" i="10" s="1"/>
  <c r="J2986" i="10" s="1"/>
  <c r="J2987" i="10" s="1"/>
  <c r="J2988" i="10" s="1"/>
  <c r="J2989" i="10" s="1"/>
  <c r="J2990" i="10" s="1"/>
  <c r="J2991" i="10" s="1"/>
  <c r="J4235" i="11" l="1"/>
  <c r="J4236" i="11" s="1"/>
  <c r="J4237" i="11" s="1"/>
  <c r="J4238" i="11" s="1"/>
  <c r="J4239" i="11" s="1"/>
  <c r="J4240" i="11" s="1"/>
  <c r="J4241" i="11" s="1"/>
  <c r="J4242" i="11" s="1"/>
  <c r="J4243" i="11" s="1"/>
  <c r="J4244" i="11" s="1"/>
  <c r="J4245" i="11" s="1"/>
  <c r="J4246" i="11" s="1"/>
  <c r="J4247" i="11" s="1"/>
  <c r="J4248" i="11" s="1"/>
  <c r="J4249" i="11" s="1"/>
  <c r="J4250" i="11" s="1"/>
  <c r="J4251" i="11" s="1"/>
  <c r="J4252" i="11" s="1"/>
  <c r="J4253" i="11" s="1"/>
  <c r="J4254" i="11" s="1"/>
  <c r="J4255" i="11" s="1"/>
  <c r="J4256" i="11" s="1"/>
  <c r="J4257" i="11" s="1"/>
  <c r="J4258" i="11" s="1"/>
  <c r="J4259" i="11" s="1"/>
  <c r="J4260" i="11" s="1"/>
  <c r="J4261" i="11" s="1"/>
  <c r="J4262" i="11" s="1"/>
  <c r="J4263" i="11" s="1"/>
  <c r="J4264" i="11" s="1"/>
  <c r="J4265" i="11" s="1"/>
  <c r="J4266" i="11" s="1"/>
  <c r="J4267" i="11" s="1"/>
  <c r="J4268" i="11" s="1"/>
  <c r="J4269" i="11" s="1"/>
  <c r="J4270" i="11" s="1"/>
  <c r="J4271" i="11" s="1"/>
  <c r="J4272" i="11" s="1"/>
  <c r="J4273" i="11" s="1"/>
  <c r="J4274" i="11" s="1"/>
  <c r="J4275" i="11" s="1"/>
  <c r="J4276" i="11" s="1"/>
  <c r="J4277" i="11" s="1"/>
  <c r="J4278" i="11" s="1"/>
  <c r="J4279" i="11" s="1"/>
  <c r="J4280" i="11" s="1"/>
  <c r="J4281" i="11" s="1"/>
  <c r="J4282" i="11" s="1"/>
  <c r="J4283" i="11" s="1"/>
  <c r="J4284" i="11" s="1"/>
  <c r="J4285" i="11" s="1"/>
  <c r="J4286" i="11" s="1"/>
  <c r="J4287" i="11" s="1"/>
  <c r="J4288" i="11" s="1"/>
  <c r="J4289" i="11" s="1"/>
  <c r="J4290" i="11" s="1"/>
  <c r="J4291" i="11" s="1"/>
  <c r="J4292" i="11" s="1"/>
  <c r="J4293" i="11" s="1"/>
  <c r="J4294" i="11" s="1"/>
  <c r="J4295" i="11" s="1"/>
  <c r="J4296" i="11" s="1"/>
  <c r="J4297" i="11" s="1"/>
  <c r="J4298" i="11" s="1"/>
  <c r="J4299" i="11" s="1"/>
  <c r="J4300" i="11" s="1"/>
  <c r="J4301" i="11" s="1"/>
  <c r="J4302" i="11" s="1"/>
  <c r="J4303" i="11" s="1"/>
  <c r="J4304" i="11" s="1"/>
  <c r="J4305" i="11" s="1"/>
  <c r="J4306" i="11" s="1"/>
  <c r="J4307" i="11" s="1"/>
  <c r="J4308" i="11" s="1"/>
  <c r="J4309" i="11" s="1"/>
  <c r="J4310" i="11" s="1"/>
  <c r="J4311" i="11" s="1"/>
  <c r="J4312" i="11" s="1"/>
  <c r="J4313" i="11" s="1"/>
  <c r="J4314" i="11" s="1"/>
  <c r="J4315" i="11" s="1"/>
  <c r="J4316" i="11" s="1"/>
  <c r="J4317" i="11" s="1"/>
  <c r="J4318" i="11" s="1"/>
  <c r="J4319" i="11" s="1"/>
  <c r="J4320" i="11" s="1"/>
  <c r="J4321" i="11" s="1"/>
  <c r="J4322" i="11" s="1"/>
  <c r="J4323" i="11" s="1"/>
  <c r="J4324" i="11" s="1"/>
  <c r="J4325" i="11" s="1"/>
  <c r="J4326" i="11" s="1"/>
  <c r="J4327" i="11" s="1"/>
  <c r="J4328" i="11" s="1"/>
  <c r="J4329" i="11" s="1"/>
  <c r="J4330" i="11" s="1"/>
  <c r="J4331" i="11" s="1"/>
  <c r="J4332" i="11" s="1"/>
  <c r="J4333" i="11" s="1"/>
  <c r="J4334" i="11" s="1"/>
  <c r="J4335" i="11" s="1"/>
  <c r="J4336" i="11" s="1"/>
  <c r="J4337" i="11" s="1"/>
  <c r="J4338" i="11" s="1"/>
  <c r="J4339" i="11" s="1"/>
  <c r="J4340" i="11" s="1"/>
  <c r="J4341" i="11" s="1"/>
  <c r="J4342" i="11" s="1"/>
  <c r="J4343" i="11" s="1"/>
  <c r="J4344" i="11" s="1"/>
  <c r="J4345" i="11" s="1"/>
  <c r="J4346" i="11" s="1"/>
  <c r="J4347" i="11" s="1"/>
  <c r="J4348" i="11" s="1"/>
  <c r="J4349" i="11" s="1"/>
  <c r="J4350" i="11" s="1"/>
  <c r="J4351" i="11" s="1"/>
  <c r="J4352" i="11" s="1"/>
  <c r="J4353" i="11" s="1"/>
  <c r="J4354" i="11" s="1"/>
  <c r="J4355" i="11" s="1"/>
  <c r="J4356" i="11" s="1"/>
  <c r="J4357" i="11" s="1"/>
  <c r="J4358" i="11" s="1"/>
  <c r="J4359" i="11" s="1"/>
  <c r="J4360" i="11" s="1"/>
  <c r="J4361" i="11" s="1"/>
  <c r="J4362" i="11" s="1"/>
  <c r="J4363" i="11" s="1"/>
  <c r="J4364" i="11" s="1"/>
  <c r="J4365" i="11" s="1"/>
  <c r="J4366" i="11" s="1"/>
  <c r="J4367" i="11" s="1"/>
  <c r="J4368" i="11" s="1"/>
  <c r="J4369" i="11" s="1"/>
  <c r="J4370" i="11" s="1"/>
  <c r="J4371" i="11" s="1"/>
  <c r="J4372" i="11" s="1"/>
  <c r="J4373" i="11" s="1"/>
  <c r="J2992" i="10"/>
  <c r="J2993" i="10" s="1"/>
  <c r="J2994" i="10" s="1"/>
  <c r="J2995" i="10" s="1"/>
  <c r="J2996" i="10" s="1"/>
  <c r="J2997" i="10" s="1"/>
  <c r="J2998" i="10" s="1"/>
  <c r="J2999" i="10" s="1"/>
  <c r="J3000" i="10" s="1"/>
  <c r="J3001" i="10" s="1"/>
  <c r="J3002" i="10" s="1"/>
  <c r="J3003" i="10" s="1"/>
  <c r="J3004" i="10" s="1"/>
  <c r="J3005" i="10" s="1"/>
  <c r="J3006" i="10" s="1"/>
  <c r="J3007" i="10" s="1"/>
  <c r="J3008" i="10" s="1"/>
  <c r="J3009" i="10" s="1"/>
  <c r="J3010" i="10" s="1"/>
  <c r="J3011" i="10" s="1"/>
  <c r="J3012" i="10" s="1"/>
  <c r="J3013" i="10" s="1"/>
  <c r="J3014" i="10" s="1"/>
  <c r="J3015" i="10" s="1"/>
  <c r="J3016" i="10" s="1"/>
  <c r="J3017" i="10" s="1"/>
  <c r="J3018" i="10" s="1"/>
  <c r="J4374" i="11" l="1"/>
  <c r="J4375" i="11" s="1"/>
  <c r="J4376" i="11" s="1"/>
  <c r="J4377" i="11" s="1"/>
  <c r="J4378" i="11" s="1"/>
  <c r="J4379" i="11" s="1"/>
  <c r="J4380" i="11" s="1"/>
  <c r="J4381" i="11" s="1"/>
  <c r="J4382" i="11" s="1"/>
  <c r="J4383" i="11" s="1"/>
  <c r="J4384" i="11" s="1"/>
  <c r="J4385" i="11" s="1"/>
  <c r="J4386" i="11" s="1"/>
  <c r="J4387" i="11" s="1"/>
  <c r="J4388" i="11" s="1"/>
  <c r="J4389" i="11" s="1"/>
  <c r="J4390" i="11" s="1"/>
  <c r="J4391" i="11" s="1"/>
  <c r="J4392" i="11" s="1"/>
  <c r="J4393" i="11" s="1"/>
  <c r="M4354" i="11"/>
  <c r="M4317" i="11"/>
  <c r="M4295" i="11"/>
  <c r="J3019" i="10"/>
  <c r="J3020" i="10" s="1"/>
  <c r="J3021" i="10" s="1"/>
  <c r="J3022" i="10" s="1"/>
  <c r="J3023" i="10" s="1"/>
  <c r="J3024" i="10" s="1"/>
  <c r="J3025" i="10" s="1"/>
  <c r="J3026" i="10" s="1"/>
  <c r="J3027" i="10" s="1"/>
  <c r="J3028" i="10" s="1"/>
  <c r="J3029" i="10" s="1"/>
  <c r="J3030" i="10" s="1"/>
  <c r="J3031" i="10" s="1"/>
  <c r="J3032" i="10" s="1"/>
  <c r="J3033" i="10" s="1"/>
  <c r="J3034" i="10" s="1"/>
  <c r="J3035" i="10" s="1"/>
  <c r="J3036" i="10" s="1"/>
  <c r="J4394" i="11" l="1"/>
  <c r="J4395" i="11" s="1"/>
  <c r="J4396" i="11" s="1"/>
  <c r="J4397" i="11" s="1"/>
  <c r="J4398" i="11" s="1"/>
  <c r="J4399" i="11" s="1"/>
  <c r="J4400" i="11" s="1"/>
  <c r="J4401" i="11" s="1"/>
  <c r="J4402" i="11" s="1"/>
  <c r="J4403" i="11" s="1"/>
  <c r="J4404" i="11" s="1"/>
  <c r="J4405" i="11" s="1"/>
  <c r="J4406" i="11" s="1"/>
  <c r="J4407" i="11" s="1"/>
  <c r="J4408" i="11" s="1"/>
  <c r="J4409" i="11" s="1"/>
  <c r="J4410" i="11" s="1"/>
  <c r="J4411" i="11" s="1"/>
  <c r="J4412" i="11" s="1"/>
  <c r="J4413" i="11" s="1"/>
  <c r="J4414" i="11" s="1"/>
  <c r="J4415" i="11" s="1"/>
  <c r="J4416" i="11" s="1"/>
  <c r="J4417" i="11" s="1"/>
  <c r="J4418" i="11" s="1"/>
  <c r="J4419" i="11" s="1"/>
  <c r="J4420" i="11" s="1"/>
  <c r="J4421" i="11" s="1"/>
  <c r="J4422" i="11" s="1"/>
  <c r="J4423" i="11" s="1"/>
  <c r="J4424" i="11" s="1"/>
  <c r="J4425" i="11" s="1"/>
  <c r="J4426" i="11" s="1"/>
  <c r="J4427" i="11" s="1"/>
  <c r="J4428" i="11" s="1"/>
  <c r="J4429" i="11" s="1"/>
  <c r="J4430" i="11" s="1"/>
  <c r="J4431" i="11" s="1"/>
  <c r="J4432" i="11" s="1"/>
  <c r="J4433" i="11" s="1"/>
  <c r="J4434" i="11" s="1"/>
  <c r="J4435" i="11" s="1"/>
  <c r="J4436" i="11" s="1"/>
  <c r="J4437" i="11" s="1"/>
  <c r="J4438" i="11" s="1"/>
  <c r="J4439" i="11" s="1"/>
  <c r="J4440" i="11" s="1"/>
  <c r="J4441" i="11" s="1"/>
  <c r="J4442" i="11" s="1"/>
  <c r="J4443" i="11" s="1"/>
  <c r="J4444" i="11" s="1"/>
  <c r="J4445" i="11" s="1"/>
  <c r="J4446" i="11" s="1"/>
  <c r="J4447" i="11" s="1"/>
  <c r="J4448" i="11" s="1"/>
  <c r="J4449" i="11" s="1"/>
  <c r="J4450" i="11" s="1"/>
  <c r="J4451" i="11" s="1"/>
  <c r="J4452" i="11" s="1"/>
  <c r="J4453" i="11" s="1"/>
  <c r="J4454" i="11" s="1"/>
  <c r="J4455" i="11" s="1"/>
  <c r="J4456" i="11" s="1"/>
  <c r="J4457" i="11" s="1"/>
  <c r="J4458" i="11" s="1"/>
  <c r="J4459" i="11" s="1"/>
  <c r="J4460" i="11" s="1"/>
  <c r="J4461" i="11" s="1"/>
  <c r="J4462" i="11" s="1"/>
  <c r="J4463" i="11" s="1"/>
  <c r="J4464" i="11" s="1"/>
  <c r="J4465" i="11" s="1"/>
  <c r="J4466" i="11" s="1"/>
  <c r="J4467" i="11" s="1"/>
  <c r="J4468" i="11" s="1"/>
  <c r="J4469" i="11" s="1"/>
  <c r="J4470" i="11" s="1"/>
  <c r="J4471" i="11" s="1"/>
  <c r="J4472" i="11" s="1"/>
  <c r="J4473" i="11" s="1"/>
  <c r="J4474" i="11" s="1"/>
  <c r="J4475" i="11" s="1"/>
  <c r="J4476" i="11" s="1"/>
  <c r="J4477" i="11" s="1"/>
  <c r="J4478" i="11" s="1"/>
  <c r="J4479" i="11" s="1"/>
  <c r="J4480" i="11" s="1"/>
  <c r="J4481" i="11" s="1"/>
  <c r="J4482" i="11" s="1"/>
  <c r="J4483" i="11" s="1"/>
  <c r="J4484" i="11" s="1"/>
  <c r="J4485" i="11" s="1"/>
  <c r="J4486" i="11" s="1"/>
  <c r="J4487" i="11" s="1"/>
  <c r="J4488" i="11" s="1"/>
  <c r="J3037" i="10"/>
  <c r="J3038" i="10" s="1"/>
  <c r="J3039" i="10" s="1"/>
  <c r="J3040" i="10" s="1"/>
  <c r="J3041" i="10" s="1"/>
  <c r="J3042" i="10" s="1"/>
  <c r="J3043" i="10" s="1"/>
  <c r="J3044" i="10" s="1"/>
  <c r="J3045" i="10" s="1"/>
  <c r="J3046" i="10" s="1"/>
  <c r="J3047" i="10" s="1"/>
  <c r="J3048" i="10" s="1"/>
  <c r="J3049" i="10" s="1"/>
  <c r="J3050" i="10" s="1"/>
  <c r="J3051" i="10" s="1"/>
  <c r="J3052" i="10" s="1"/>
  <c r="J3053" i="10" s="1"/>
  <c r="J3054" i="10" s="1"/>
  <c r="J3055" i="10" s="1"/>
  <c r="J3056" i="10" s="1"/>
  <c r="J3057" i="10" s="1"/>
  <c r="J3058" i="10" s="1"/>
  <c r="J3059" i="10" s="1"/>
  <c r="J4489" i="11" l="1"/>
  <c r="J4490" i="11" s="1"/>
  <c r="J4491" i="11" s="1"/>
  <c r="J4492" i="11" s="1"/>
  <c r="J4493" i="11" s="1"/>
  <c r="J4494" i="11" s="1"/>
  <c r="J4495" i="11" s="1"/>
  <c r="J4496" i="11" s="1"/>
  <c r="J4497" i="11" s="1"/>
  <c r="J4498" i="11" s="1"/>
  <c r="J4499" i="11" s="1"/>
  <c r="J4500" i="11" s="1"/>
  <c r="J4501" i="11" s="1"/>
  <c r="J4502" i="11" s="1"/>
  <c r="J4503" i="11" s="1"/>
  <c r="J4504" i="11" s="1"/>
  <c r="J4505" i="11" s="1"/>
  <c r="J4506" i="11" s="1"/>
  <c r="J4507" i="11" s="1"/>
  <c r="J4508" i="11" s="1"/>
  <c r="J4509" i="11" s="1"/>
  <c r="J4510" i="11" s="1"/>
  <c r="J4511" i="11" s="1"/>
  <c r="J4512" i="11" s="1"/>
  <c r="J4513" i="11" s="1"/>
  <c r="J4514" i="11" s="1"/>
  <c r="J4515" i="11" s="1"/>
  <c r="J4516" i="11" s="1"/>
  <c r="J4517" i="11" s="1"/>
  <c r="J4518" i="11" s="1"/>
  <c r="J4519" i="11" s="1"/>
  <c r="J4520" i="11" s="1"/>
  <c r="J4521" i="11" s="1"/>
  <c r="J4522" i="11" s="1"/>
  <c r="J4523" i="11" s="1"/>
  <c r="J4524" i="11" s="1"/>
  <c r="J4525" i="11" s="1"/>
  <c r="J4526" i="11" s="1"/>
  <c r="J4527" i="11" s="1"/>
  <c r="J4528" i="11" s="1"/>
  <c r="J4529" i="11" s="1"/>
  <c r="J4530" i="11" s="1"/>
  <c r="J4531" i="11" s="1"/>
  <c r="J4532" i="11" s="1"/>
  <c r="J4533" i="11" s="1"/>
  <c r="J4534" i="11" s="1"/>
  <c r="J4535" i="11" s="1"/>
  <c r="J4536" i="11" s="1"/>
  <c r="J4537" i="11" s="1"/>
  <c r="J4538" i="11" s="1"/>
  <c r="J4539" i="11" s="1"/>
  <c r="J4540" i="11" s="1"/>
  <c r="J4541" i="11" s="1"/>
  <c r="J4542" i="11" s="1"/>
  <c r="J4543" i="11" s="1"/>
  <c r="J4544" i="11" s="1"/>
  <c r="J4545" i="11" s="1"/>
  <c r="J4546" i="11" s="1"/>
  <c r="J4547" i="11" s="1"/>
  <c r="J4548" i="11" s="1"/>
  <c r="J4549" i="11" s="1"/>
  <c r="J4550" i="11" s="1"/>
  <c r="J4551" i="11" s="1"/>
  <c r="J4552" i="11" s="1"/>
  <c r="J4553" i="11" s="1"/>
  <c r="J4554" i="11" s="1"/>
  <c r="J4555" i="11" s="1"/>
  <c r="J4556" i="11" s="1"/>
  <c r="J4557" i="11" s="1"/>
  <c r="J4558" i="11" s="1"/>
  <c r="J4559" i="11" s="1"/>
  <c r="J4560" i="11" s="1"/>
  <c r="E28" i="3" s="1"/>
  <c r="M4455" i="11"/>
  <c r="J3060" i="10"/>
  <c r="J3061" i="10" l="1"/>
  <c r="J3062" i="10" s="1"/>
  <c r="J3063" i="10" s="1"/>
  <c r="J3064" i="10" s="1"/>
  <c r="J3065" i="10" s="1"/>
  <c r="J3066" i="10" s="1"/>
  <c r="J3067" i="10" s="1"/>
  <c r="J3068" i="10" s="1"/>
  <c r="J3069" i="10" s="1"/>
  <c r="J3070" i="10" s="1"/>
  <c r="J3071" i="10" s="1"/>
  <c r="J3072" i="10" s="1"/>
  <c r="J3073" i="10" s="1"/>
  <c r="J3074" i="10" s="1"/>
  <c r="J3075" i="10" s="1"/>
  <c r="J3076" i="10" s="1"/>
  <c r="J3077" i="10" s="1"/>
  <c r="J3078" i="10" s="1"/>
  <c r="J3079" i="10" s="1"/>
  <c r="J3080" i="10" s="1"/>
  <c r="J3081" i="10" s="1"/>
  <c r="J3082" i="10" s="1"/>
  <c r="J3083" i="10" s="1"/>
  <c r="J3084" i="10" s="1"/>
  <c r="J3085" i="10" s="1"/>
  <c r="J3086" i="10" s="1"/>
  <c r="J3087" i="10" s="1"/>
  <c r="J3088" i="10" s="1"/>
  <c r="J3089" i="10" s="1"/>
  <c r="J3090" i="10" s="1"/>
  <c r="J3091" i="10" s="1"/>
  <c r="J3092" i="10" s="1"/>
  <c r="J3093" i="10" s="1"/>
  <c r="J3094" i="10" s="1"/>
  <c r="J3095" i="10" s="1"/>
  <c r="J3096" i="10" s="1"/>
  <c r="J3097" i="10" s="1"/>
  <c r="J3098" i="10" s="1"/>
  <c r="J3099" i="10" s="1"/>
  <c r="J3100" i="10" s="1"/>
  <c r="J3101" i="10" s="1"/>
  <c r="J3102" i="10" s="1"/>
  <c r="J3103" i="10" s="1"/>
  <c r="J3104" i="10" s="1"/>
  <c r="J3105" i="10" s="1"/>
  <c r="J3106" i="10" s="1"/>
  <c r="J3107" i="10" s="1"/>
  <c r="J3108" i="10" s="1"/>
  <c r="J3109" i="10" s="1"/>
  <c r="J3110" i="10" s="1"/>
  <c r="J3111" i="10" s="1"/>
  <c r="J3112" i="10" s="1"/>
  <c r="J3113" i="10" s="1"/>
  <c r="J3114" i="10" s="1"/>
  <c r="J3115" i="10" s="1"/>
  <c r="J3116" i="10" s="1"/>
  <c r="J3117" i="10" s="1"/>
  <c r="J3118" i="10" s="1"/>
  <c r="J3119" i="10" s="1"/>
  <c r="J3120" i="10" s="1"/>
  <c r="J3121" i="10" s="1"/>
  <c r="J3122" i="10" s="1"/>
  <c r="J3123" i="10" s="1"/>
  <c r="J3124" i="10" s="1"/>
  <c r="J3125" i="10" s="1"/>
  <c r="J3126" i="10" s="1"/>
  <c r="J3127" i="10" s="1"/>
  <c r="J3128" i="10" s="1"/>
  <c r="J3129" i="10" s="1"/>
  <c r="J3130" i="10" s="1"/>
  <c r="J3131" i="10" s="1"/>
  <c r="J3132" i="10" s="1"/>
  <c r="J3133" i="10" s="1"/>
  <c r="J3134" i="10" s="1"/>
  <c r="J3135" i="10" s="1"/>
  <c r="J3136" i="10" s="1"/>
  <c r="J3137" i="10" s="1"/>
  <c r="J3138" i="10" s="1"/>
  <c r="J3139" i="10" s="1"/>
  <c r="J3140" i="10" s="1"/>
  <c r="J3141" i="10" s="1"/>
  <c r="J3142" i="10" s="1"/>
  <c r="J3143" i="10" s="1"/>
  <c r="J3144" i="10" s="1"/>
  <c r="J3145" i="10" s="1"/>
  <c r="J3146" i="10" s="1"/>
  <c r="J3147" i="10" s="1"/>
  <c r="J3148" i="10" s="1"/>
  <c r="J3149" i="10" s="1"/>
  <c r="J3150" i="10" s="1"/>
  <c r="J3151" i="10" s="1"/>
  <c r="J3152" i="10" s="1"/>
  <c r="J3153" i="10" s="1"/>
  <c r="J3154" i="10" s="1"/>
  <c r="J3155" i="10" s="1"/>
  <c r="J3156" i="10" s="1"/>
  <c r="J3157" i="10" s="1"/>
  <c r="J3158" i="10" s="1"/>
  <c r="J3159" i="10" s="1"/>
  <c r="J3160" i="10" s="1"/>
  <c r="J3161" i="10" s="1"/>
  <c r="J3162" i="10" s="1"/>
  <c r="J3163" i="10" s="1"/>
  <c r="J3164" i="10" s="1"/>
  <c r="J3165" i="10" s="1"/>
  <c r="J3166" i="10" s="1"/>
  <c r="J3167" i="10" s="1"/>
  <c r="J3168" i="10" s="1"/>
  <c r="J3169" i="10" s="1"/>
  <c r="J3170" i="10" s="1"/>
  <c r="J3171" i="10" l="1"/>
  <c r="J3172" i="10" s="1"/>
  <c r="J3173" i="10" s="1"/>
  <c r="J3174" i="10" s="1"/>
  <c r="J3175" i="10" s="1"/>
  <c r="J3176" i="10" s="1"/>
  <c r="J3177" i="10" s="1"/>
  <c r="J3178" i="10" s="1"/>
  <c r="J3179" i="10" s="1"/>
  <c r="J3180" i="10" s="1"/>
  <c r="J3181" i="10" s="1"/>
  <c r="J3182" i="10" s="1"/>
  <c r="J3183" i="10" s="1"/>
  <c r="J3184" i="10" s="1"/>
  <c r="J3185" i="10" s="1"/>
  <c r="J3186" i="10" s="1"/>
  <c r="J3187" i="10" s="1"/>
  <c r="J3188" i="10" s="1"/>
  <c r="J3189" i="10" s="1"/>
  <c r="J3190" i="10" s="1"/>
  <c r="J3191" i="10" s="1"/>
  <c r="J3192" i="10" s="1"/>
  <c r="J3193" i="10" s="1"/>
  <c r="J3194" i="10" s="1"/>
  <c r="J3195" i="10" s="1"/>
  <c r="J3196" i="10" s="1"/>
  <c r="J3197" i="10" s="1"/>
  <c r="J3198" i="10" s="1"/>
  <c r="J3199" i="10" s="1"/>
  <c r="J3200" i="10" s="1"/>
  <c r="J3201" i="10" s="1"/>
  <c r="J3202" i="10" s="1"/>
  <c r="J3203" i="10" s="1"/>
  <c r="J3204" i="10" s="1"/>
  <c r="J3205" i="10" s="1"/>
  <c r="J3206" i="10" s="1"/>
  <c r="J3207" i="10" s="1"/>
  <c r="J3208" i="10" s="1"/>
  <c r="J3209" i="10" l="1"/>
  <c r="J3210" i="10" s="1"/>
  <c r="J3211" i="10" s="1"/>
  <c r="J3212" i="10" s="1"/>
  <c r="J3213" i="10" s="1"/>
  <c r="J3214" i="10" s="1"/>
  <c r="J3215" i="10" s="1"/>
  <c r="J3216" i="10" s="1"/>
  <c r="J3217" i="10" s="1"/>
  <c r="J3218" i="10" s="1"/>
  <c r="J3219" i="10" s="1"/>
  <c r="J3220" i="10" s="1"/>
  <c r="J3221" i="10" s="1"/>
  <c r="J3222" i="10" s="1"/>
  <c r="J3223" i="10" s="1"/>
  <c r="J3224" i="10" s="1"/>
  <c r="J3225" i="10" s="1"/>
  <c r="J3226" i="10" s="1"/>
  <c r="J3227" i="10" s="1"/>
  <c r="J3228" i="10" s="1"/>
  <c r="J3229" i="10" s="1"/>
  <c r="J3230" i="10" s="1"/>
  <c r="J3231" i="10" s="1"/>
  <c r="J3232" i="10" s="1"/>
  <c r="J3233" i="10" s="1"/>
  <c r="J3234" i="10" s="1"/>
  <c r="J3235" i="10" s="1"/>
  <c r="J3236" i="10" s="1"/>
  <c r="J3237" i="10" s="1"/>
  <c r="J3238" i="10" s="1"/>
  <c r="J3239" i="10" s="1"/>
  <c r="J3240" i="10" s="1"/>
  <c r="J3241" i="10" s="1"/>
  <c r="J3242" i="10" s="1"/>
  <c r="J3243" i="10" s="1"/>
  <c r="J3244" i="10" s="1"/>
  <c r="J3245" i="10" s="1"/>
  <c r="J3246" i="10" s="1"/>
  <c r="J3247" i="10" s="1"/>
  <c r="J3248" i="10" s="1"/>
  <c r="J3249" i="10" s="1"/>
  <c r="J3250" i="10" s="1"/>
  <c r="J3251" i="10" s="1"/>
  <c r="J3252" i="10" s="1"/>
  <c r="J3253" i="10" s="1"/>
  <c r="J3254" i="10" s="1"/>
  <c r="J3255" i="10" s="1"/>
  <c r="J3256" i="10" s="1"/>
  <c r="J3257" i="10" s="1"/>
  <c r="J3258" i="10" s="1"/>
  <c r="J3259" i="10" s="1"/>
  <c r="J3260" i="10" s="1"/>
  <c r="J3261" i="10" s="1"/>
  <c r="J3262" i="10" s="1"/>
  <c r="J3263" i="10" s="1"/>
  <c r="J3264" i="10" s="1"/>
  <c r="J3265" i="10" s="1"/>
  <c r="J3266" i="10" s="1"/>
  <c r="J3267" i="10" s="1"/>
  <c r="J3268" i="10" l="1"/>
  <c r="J3269" i="10" s="1"/>
  <c r="J3270" i="10" s="1"/>
  <c r="J3271" i="10" s="1"/>
  <c r="J3272" i="10" s="1"/>
  <c r="J3273" i="10" s="1"/>
  <c r="J3274" i="10" s="1"/>
  <c r="J3275" i="10" s="1"/>
  <c r="J3276" i="10" s="1"/>
  <c r="J3277" i="10" s="1"/>
  <c r="J3278" i="10" s="1"/>
  <c r="J3279" i="10" s="1"/>
  <c r="J3280" i="10" s="1"/>
  <c r="J3281" i="10" s="1"/>
  <c r="J3282" i="10" s="1"/>
  <c r="J3283" i="10" s="1"/>
  <c r="J3284" i="10" s="1"/>
  <c r="J3285" i="10" s="1"/>
  <c r="J3286" i="10" s="1"/>
  <c r="J3287" i="10" s="1"/>
  <c r="J3288" i="10" s="1"/>
  <c r="J3289" i="10" s="1"/>
  <c r="J3290" i="10" s="1"/>
  <c r="J3291" i="10" s="1"/>
  <c r="J3292" i="10" s="1"/>
  <c r="J3293" i="10" s="1"/>
  <c r="J3294" i="10" s="1"/>
  <c r="J3295" i="10" s="1"/>
  <c r="J3296" i="10" s="1"/>
  <c r="J3297" i="10" s="1"/>
  <c r="J3298" i="10" s="1"/>
  <c r="J3299" i="10" s="1"/>
  <c r="J3300" i="10" s="1"/>
  <c r="J3301" i="10" s="1"/>
  <c r="J3302" i="10" s="1"/>
  <c r="J3303" i="10" s="1"/>
  <c r="J3304" i="10" s="1"/>
  <c r="J3305" i="10" s="1"/>
  <c r="J3306" i="10" s="1"/>
  <c r="J3307" i="10" s="1"/>
  <c r="J3308" i="10" s="1"/>
  <c r="J3309" i="10" s="1"/>
  <c r="J3310" i="10" s="1"/>
  <c r="J3311" i="10" s="1"/>
  <c r="J3312" i="10" s="1"/>
  <c r="J3313" i="10" s="1"/>
  <c r="J3314" i="10" s="1"/>
  <c r="J3315" i="10" s="1"/>
  <c r="J3316" i="10" s="1"/>
  <c r="J3317" i="10" s="1"/>
  <c r="J3318" i="10" s="1"/>
  <c r="J3319" i="10" s="1"/>
  <c r="J3320" i="10" s="1"/>
  <c r="J3321" i="10" s="1"/>
  <c r="J3322" i="10" s="1"/>
  <c r="J3323" i="10" s="1"/>
  <c r="J3324" i="10" s="1"/>
  <c r="J3325" i="10" s="1"/>
  <c r="J3326" i="10" s="1"/>
  <c r="J3327" i="10" s="1"/>
  <c r="J3328" i="10" s="1"/>
  <c r="J3329" i="10" s="1"/>
  <c r="J3330" i="10" s="1"/>
  <c r="J3331" i="10" s="1"/>
  <c r="J3332" i="10" s="1"/>
  <c r="J3333" i="10" s="1"/>
  <c r="J3334" i="10" s="1"/>
  <c r="J3335" i="10" s="1"/>
  <c r="J3336" i="10" s="1"/>
  <c r="J3337" i="10" s="1"/>
  <c r="J3338" i="10" s="1"/>
  <c r="J3339" i="10" s="1"/>
  <c r="J3340" i="10" s="1"/>
  <c r="J3341" i="10" s="1"/>
  <c r="J3342" i="10" s="1"/>
  <c r="J3343" i="10" s="1"/>
  <c r="J3344" i="10" s="1"/>
  <c r="J3345" i="10" s="1"/>
  <c r="J3346" i="10" s="1"/>
  <c r="J3347" i="10" s="1"/>
  <c r="J3348" i="10" s="1"/>
  <c r="J3349" i="10" s="1"/>
  <c r="J3350" i="10" s="1"/>
  <c r="J3351" i="10" s="1"/>
  <c r="J3352" i="10" s="1"/>
  <c r="J3353" i="10" s="1"/>
  <c r="J3354" i="10" l="1"/>
  <c r="J3355" i="10" s="1"/>
  <c r="J3356" i="10" s="1"/>
  <c r="J3357" i="10" s="1"/>
  <c r="J3358" i="10" s="1"/>
  <c r="J3359" i="10" s="1"/>
  <c r="J3360" i="10" s="1"/>
  <c r="J3361" i="10" s="1"/>
  <c r="J3362" i="10" s="1"/>
  <c r="J3363" i="10" s="1"/>
  <c r="J3364" i="10" s="1"/>
  <c r="J3365" i="10" s="1"/>
  <c r="J3366" i="10" s="1"/>
  <c r="J3367" i="10" s="1"/>
  <c r="J3368" i="10" s="1"/>
  <c r="J3369" i="10" s="1"/>
  <c r="J3370" i="10" s="1"/>
  <c r="J3371" i="10" s="1"/>
  <c r="J3372" i="10" s="1"/>
  <c r="J3373" i="10" s="1"/>
  <c r="J3374" i="10" s="1"/>
  <c r="J3375" i="10" s="1"/>
  <c r="J3376" i="10" s="1"/>
  <c r="J3377" i="10" s="1"/>
  <c r="J3378" i="10" s="1"/>
  <c r="J3379" i="10" s="1"/>
  <c r="J3380" i="10" s="1"/>
  <c r="J3381" i="10" s="1"/>
  <c r="J3382" i="10" l="1"/>
  <c r="J3383" i="10" s="1"/>
  <c r="J3384" i="10" s="1"/>
  <c r="J3385" i="10" s="1"/>
  <c r="J3386" i="10" l="1"/>
  <c r="J3387" i="10" s="1"/>
  <c r="J3388" i="10" s="1"/>
  <c r="J3389" i="10" s="1"/>
  <c r="J3390" i="10" s="1"/>
  <c r="J3391" i="10" s="1"/>
  <c r="J3392" i="10" s="1"/>
  <c r="J3393" i="10" s="1"/>
  <c r="J3394" i="10" s="1"/>
  <c r="J3395" i="10" s="1"/>
  <c r="J3396" i="10" s="1"/>
  <c r="J3397" i="10" s="1"/>
  <c r="J3398" i="10" s="1"/>
  <c r="J3399" i="10" s="1"/>
  <c r="J3400" i="10" s="1"/>
  <c r="J3401" i="10" s="1"/>
  <c r="J3402" i="10" s="1"/>
  <c r="J3403" i="10" s="1"/>
  <c r="J3404" i="10" s="1"/>
  <c r="J3405" i="10" s="1"/>
  <c r="J3406" i="10" s="1"/>
  <c r="J3407" i="10" s="1"/>
  <c r="J3408" i="10" s="1"/>
  <c r="J3409" i="10" s="1"/>
  <c r="J3410" i="10" s="1"/>
  <c r="J3411" i="10" s="1"/>
  <c r="J3412" i="10" s="1"/>
  <c r="J3413" i="10" s="1"/>
  <c r="J3414" i="10" l="1"/>
  <c r="J3415" i="10" s="1"/>
  <c r="J3416" i="10" s="1"/>
  <c r="J3417" i="10" s="1"/>
  <c r="J3418" i="10" s="1"/>
  <c r="J3419" i="10" s="1"/>
  <c r="J3420" i="10" s="1"/>
  <c r="J3421" i="10" s="1"/>
  <c r="J3422" i="10" s="1"/>
  <c r="J3423" i="10" s="1"/>
  <c r="J3424" i="10" s="1"/>
  <c r="J3425" i="10" s="1"/>
  <c r="J3426" i="10" s="1"/>
  <c r="J3427" i="10" s="1"/>
  <c r="J3428" i="10" s="1"/>
  <c r="J3429" i="10" s="1"/>
  <c r="J3430" i="10" s="1"/>
  <c r="J3431" i="10" s="1"/>
  <c r="J3432" i="10" s="1"/>
  <c r="J3433" i="10" s="1"/>
  <c r="J3434" i="10" s="1"/>
  <c r="J3435" i="10" s="1"/>
  <c r="J3436" i="10" s="1"/>
  <c r="J3437" i="10" s="1"/>
  <c r="J3438" i="10" s="1"/>
  <c r="J3439" i="10" s="1"/>
  <c r="J3440" i="10" s="1"/>
  <c r="J3441" i="10" s="1"/>
  <c r="J3442" i="10" s="1"/>
  <c r="J3443" i="10" s="1"/>
  <c r="J3444" i="10" s="1"/>
  <c r="J3445" i="10" s="1"/>
  <c r="J3446" i="10" s="1"/>
  <c r="J3447" i="10" s="1"/>
  <c r="J3448" i="10" s="1"/>
  <c r="J3449" i="10" s="1"/>
  <c r="J3450" i="10" s="1"/>
  <c r="J3451" i="10" s="1"/>
  <c r="J3452" i="10" s="1"/>
  <c r="J3453" i="10" s="1"/>
  <c r="J3454" i="10" s="1"/>
  <c r="J3455" i="10" s="1"/>
  <c r="J3456" i="10" s="1"/>
  <c r="J3457" i="10" s="1"/>
  <c r="J3458" i="10" s="1"/>
  <c r="J3459" i="10" s="1"/>
  <c r="J3460" i="10" s="1"/>
  <c r="J3461" i="10" s="1"/>
  <c r="J3462" i="10" s="1"/>
  <c r="J3463" i="10" s="1"/>
  <c r="J3464" i="10" s="1"/>
  <c r="J3465" i="10" s="1"/>
  <c r="J3466" i="10" s="1"/>
  <c r="J3467" i="10" s="1"/>
  <c r="J3468" i="10" s="1"/>
  <c r="J3469" i="10" s="1"/>
  <c r="J3470" i="10" s="1"/>
  <c r="J3471" i="10" s="1"/>
  <c r="J3472" i="10" s="1"/>
  <c r="J3473" i="10" s="1"/>
  <c r="J3474" i="10" s="1"/>
  <c r="J3475" i="10" s="1"/>
  <c r="J3476" i="10" s="1"/>
  <c r="J3477" i="10" s="1"/>
  <c r="J3478" i="10" s="1"/>
  <c r="J3479" i="10" s="1"/>
  <c r="J3480" i="10" s="1"/>
  <c r="J3481" i="10" s="1"/>
  <c r="J3482" i="10" s="1"/>
  <c r="J3483" i="10" s="1"/>
  <c r="J3484" i="10" s="1"/>
  <c r="J3485" i="10" s="1"/>
  <c r="J3486" i="10" s="1"/>
  <c r="J3487" i="10" l="1"/>
  <c r="J3488" i="10" s="1"/>
  <c r="J3489" i="10" s="1"/>
  <c r="J3490" i="10" s="1"/>
  <c r="J3491" i="10" s="1"/>
  <c r="J3492" i="10" s="1"/>
  <c r="J3493" i="10" s="1"/>
  <c r="J3494" i="10" s="1"/>
  <c r="J3495" i="10" s="1"/>
  <c r="J3496" i="10" s="1"/>
  <c r="J3497" i="10" s="1"/>
  <c r="J3498" i="10" s="1"/>
  <c r="J3499" i="10" s="1"/>
  <c r="J3500" i="10" s="1"/>
  <c r="J3501" i="10" s="1"/>
  <c r="J3502" i="10" s="1"/>
  <c r="J3503" i="10" s="1"/>
  <c r="J3504" i="10" s="1"/>
  <c r="J3505" i="10" s="1"/>
  <c r="J3506" i="10" s="1"/>
  <c r="J3507" i="10" s="1"/>
  <c r="J3508" i="10" s="1"/>
  <c r="J3509" i="10" s="1"/>
  <c r="J3510" i="10" s="1"/>
  <c r="J3511" i="10" s="1"/>
  <c r="J3512" i="10" s="1"/>
  <c r="J3513" i="10" s="1"/>
  <c r="J3514" i="10" s="1"/>
  <c r="J3515" i="10" s="1"/>
  <c r="J3516" i="10" s="1"/>
  <c r="J3517" i="10" s="1"/>
  <c r="J3518" i="10" s="1"/>
  <c r="J3519" i="10" s="1"/>
  <c r="J3520" i="10" s="1"/>
  <c r="J3521" i="10" s="1"/>
  <c r="J3522" i="10" s="1"/>
  <c r="J3523" i="10" s="1"/>
  <c r="J3524" i="10" s="1"/>
  <c r="J3525" i="10" s="1"/>
  <c r="J3526" i="10" s="1"/>
  <c r="J3527" i="10" s="1"/>
  <c r="J3528" i="10" s="1"/>
  <c r="J3529" i="10" s="1"/>
  <c r="J3530" i="10" s="1"/>
  <c r="J3531" i="10" s="1"/>
  <c r="J3532" i="10" s="1"/>
  <c r="J3533" i="10" s="1"/>
  <c r="J3534" i="10" s="1"/>
  <c r="J3535" i="10" s="1"/>
  <c r="J3536" i="10" s="1"/>
  <c r="J3537" i="10" s="1"/>
  <c r="J3538" i="10" s="1"/>
  <c r="J3539" i="10" s="1"/>
  <c r="J3540" i="10" s="1"/>
  <c r="J3541" i="10" s="1"/>
  <c r="J3542" i="10" s="1"/>
  <c r="J3543" i="10" s="1"/>
  <c r="J3544" i="10" s="1"/>
  <c r="J3545" i="10" s="1"/>
  <c r="J3546" i="10" s="1"/>
  <c r="J3547" i="10" s="1"/>
  <c r="J3548" i="10" s="1"/>
  <c r="J3549" i="10" s="1"/>
  <c r="J3550" i="10" s="1"/>
  <c r="J3551" i="10" l="1"/>
  <c r="J3552" i="10" s="1"/>
  <c r="J3553" i="10" s="1"/>
  <c r="J3554" i="10" s="1"/>
  <c r="J3555" i="10" s="1"/>
  <c r="J3556" i="10" s="1"/>
  <c r="J3557" i="10" s="1"/>
  <c r="J3558" i="10" s="1"/>
  <c r="J3559" i="10" s="1"/>
  <c r="J3560" i="10" s="1"/>
  <c r="J3561" i="10" s="1"/>
  <c r="J3562" i="10" s="1"/>
  <c r="J3563" i="10" s="1"/>
  <c r="J3564" i="10" s="1"/>
  <c r="J3565" i="10" s="1"/>
  <c r="J3566" i="10" s="1"/>
  <c r="J3567" i="10" s="1"/>
  <c r="J3568" i="10" s="1"/>
  <c r="J3569" i="10" s="1"/>
  <c r="J3570" i="10" s="1"/>
  <c r="J3571" i="10" s="1"/>
  <c r="J3572" i="10" s="1"/>
  <c r="J3573" i="10" s="1"/>
  <c r="J3574" i="10" s="1"/>
  <c r="J3575" i="10" s="1"/>
  <c r="J3576" i="10" s="1"/>
  <c r="J3577" i="10" s="1"/>
  <c r="J3578" i="10" s="1"/>
  <c r="J3579" i="10" s="1"/>
  <c r="J3580" i="10" s="1"/>
  <c r="J3581" i="10" s="1"/>
  <c r="J3582" i="10" s="1"/>
  <c r="J3583" i="10" s="1"/>
  <c r="J3584" i="10" s="1"/>
  <c r="J3585" i="10" s="1"/>
  <c r="J3586" i="10" s="1"/>
  <c r="J3587" i="10" s="1"/>
  <c r="J3588" i="10" s="1"/>
  <c r="J3589" i="10" s="1"/>
  <c r="J3590" i="10" s="1"/>
  <c r="J3591" i="10" s="1"/>
  <c r="J3592" i="10" s="1"/>
  <c r="J3593" i="10" s="1"/>
  <c r="J3594" i="10" s="1"/>
  <c r="J3595" i="10" s="1"/>
  <c r="J3596" i="10" s="1"/>
  <c r="J3597" i="10" s="1"/>
  <c r="F32" i="3" l="1"/>
  <c r="F34" i="3" s="1"/>
</calcChain>
</file>

<file path=xl/comments1.xml><?xml version="1.0" encoding="utf-8"?>
<comments xmlns="http://schemas.openxmlformats.org/spreadsheetml/2006/main">
  <authors>
    <author>300-20</author>
  </authors>
  <commentList>
    <comment ref="I2346" authorId="0">
      <text>
        <r>
          <rPr>
            <b/>
            <sz val="9"/>
            <color indexed="81"/>
            <rFont val="Tahoma"/>
            <family val="2"/>
          </rPr>
          <t>bataas</t>
        </r>
      </text>
    </comment>
    <comment ref="I2371" authorId="0">
      <text>
        <r>
          <rPr>
            <b/>
            <sz val="9"/>
            <color indexed="81"/>
            <rFont val="Tahoma"/>
            <family val="2"/>
          </rPr>
          <t xml:space="preserve">BATAS 25 - 31 DES </t>
        </r>
      </text>
    </comment>
  </commentList>
</comments>
</file>

<file path=xl/comments2.xml><?xml version="1.0" encoding="utf-8"?>
<comments xmlns="http://schemas.openxmlformats.org/spreadsheetml/2006/main">
  <authors>
    <author>300-20</author>
  </authors>
  <commentList>
    <comment ref="I2346" authorId="0">
      <text>
        <r>
          <rPr>
            <b/>
            <sz val="9"/>
            <color indexed="81"/>
            <rFont val="Tahoma"/>
            <family val="2"/>
          </rPr>
          <t>bataas</t>
        </r>
      </text>
    </comment>
    <comment ref="I2371" authorId="0">
      <text>
        <r>
          <rPr>
            <b/>
            <sz val="9"/>
            <color indexed="81"/>
            <rFont val="Tahoma"/>
            <family val="2"/>
          </rPr>
          <t xml:space="preserve">BATAS 25 - 31 DES </t>
        </r>
      </text>
    </comment>
  </commentList>
</comments>
</file>

<file path=xl/comments3.xml><?xml version="1.0" encoding="utf-8"?>
<comments xmlns="http://schemas.openxmlformats.org/spreadsheetml/2006/main">
  <authors>
    <author>300-20</author>
  </authors>
  <commentList>
    <comment ref="I2346" authorId="0">
      <text>
        <r>
          <rPr>
            <b/>
            <sz val="9"/>
            <color indexed="81"/>
            <rFont val="Tahoma"/>
            <family val="2"/>
          </rPr>
          <t>bataas</t>
        </r>
      </text>
    </comment>
    <comment ref="I2371" authorId="0">
      <text>
        <r>
          <rPr>
            <b/>
            <sz val="9"/>
            <color indexed="81"/>
            <rFont val="Tahoma"/>
            <family val="2"/>
          </rPr>
          <t xml:space="preserve">BATAS 25 - 31 DES </t>
        </r>
      </text>
    </comment>
  </commentList>
</comments>
</file>

<file path=xl/sharedStrings.xml><?xml version="1.0" encoding="utf-8"?>
<sst xmlns="http://schemas.openxmlformats.org/spreadsheetml/2006/main" count="42672" uniqueCount="8034">
  <si>
    <t>PT MITRA SEHATI SEKATA</t>
  </si>
  <si>
    <t>LAPORAN DANA KAS KECIL</t>
  </si>
  <si>
    <t>DANA KAS KECIL...........................................................................................</t>
  </si>
  <si>
    <t>SALDO DIBANK ( Saldo minimal / Buka rekening)</t>
  </si>
  <si>
    <t>TOTAL KAS KECIL..........................................................................................</t>
  </si>
  <si>
    <t>PENGGUNAAN</t>
  </si>
  <si>
    <t>PINJAMAN  (CAA)...........................................</t>
  </si>
  <si>
    <t>DOKUMEN PROSES KLAIM............................</t>
  </si>
  <si>
    <t>CASH FLOW ..................................................</t>
  </si>
  <si>
    <t>SALDO DANA PUTARAN .........................................................................</t>
  </si>
  <si>
    <t>BALANCE.......................................................</t>
  </si>
  <si>
    <t>LAPORAN PINJAMAN (CAA)</t>
  </si>
  <si>
    <t>NO</t>
  </si>
  <si>
    <t>DATE</t>
  </si>
  <si>
    <t>DESCRIPTION</t>
  </si>
  <si>
    <t>PIC</t>
  </si>
  <si>
    <t>JUMLAH</t>
  </si>
  <si>
    <t>KET</t>
  </si>
  <si>
    <t>TOTAL</t>
  </si>
  <si>
    <t>PROSES KLAIM</t>
  </si>
  <si>
    <t>KETERANGAN</t>
  </si>
  <si>
    <t>21/05/2015</t>
  </si>
  <si>
    <t>52105085</t>
  </si>
  <si>
    <t>CASH FLOW (HO)</t>
  </si>
  <si>
    <t>NO. DOK PC/ NO.CAP ACC</t>
  </si>
  <si>
    <t>DEBET</t>
  </si>
  <si>
    <t>CREDIT</t>
  </si>
  <si>
    <t>BALANCE</t>
  </si>
  <si>
    <t>REMARK</t>
  </si>
  <si>
    <t xml:space="preserve">REFIL DAN CATRID </t>
  </si>
  <si>
    <t xml:space="preserve">BIAYA OPERSIONAL DAN LK KE SALATIGA </t>
  </si>
  <si>
    <t xml:space="preserve">BIAYA OPERSIONAL </t>
  </si>
  <si>
    <t xml:space="preserve">BIAYA METTING CERES KE JAKARTA DENGAN PAK ASEP </t>
  </si>
  <si>
    <t xml:space="preserve">SALDO AWAL </t>
  </si>
  <si>
    <t xml:space="preserve">FAUZI </t>
  </si>
  <si>
    <t xml:space="preserve">DIAN </t>
  </si>
  <si>
    <t xml:space="preserve">WINDA </t>
  </si>
  <si>
    <t xml:space="preserve">BY METTING DNG MBR </t>
  </si>
  <si>
    <t xml:space="preserve">HO </t>
  </si>
  <si>
    <t xml:space="preserve">BY TLP </t>
  </si>
  <si>
    <t xml:space="preserve">PAK SULIS </t>
  </si>
  <si>
    <t xml:space="preserve">SRI KARINA </t>
  </si>
  <si>
    <t xml:space="preserve">PENGGANTIAN BO </t>
  </si>
  <si>
    <t xml:space="preserve">ATK </t>
  </si>
  <si>
    <t xml:space="preserve">DIAN HO </t>
  </si>
  <si>
    <t xml:space="preserve">PEMBLIAN AQUA , PENGARUM RUANGAN DLL </t>
  </si>
  <si>
    <t xml:space="preserve">BY SERVICE MOBIL CARRY </t>
  </si>
  <si>
    <t xml:space="preserve">BIAYA LISTRIK </t>
  </si>
  <si>
    <t xml:space="preserve">BY METTING DNG FBI D SEMARANG </t>
  </si>
  <si>
    <t xml:space="preserve">BY METTING DENGAN UNICARM </t>
  </si>
  <si>
    <t xml:space="preserve">PAK EDDY PARDEDE </t>
  </si>
  <si>
    <t xml:space="preserve">BIAYA OPERASIONAL </t>
  </si>
  <si>
    <t xml:space="preserve">PAK AGUNG PRIHASTONO </t>
  </si>
  <si>
    <t xml:space="preserve">PAK ASEP RIDWAN </t>
  </si>
  <si>
    <t>PEMBELIAN CATRIDGE UNTUK HOC \</t>
  </si>
  <si>
    <t xml:space="preserve">PAK ADELINO </t>
  </si>
  <si>
    <t xml:space="preserve">BY METTING DNG HOC ALL METRIX DSMG </t>
  </si>
  <si>
    <t xml:space="preserve">PAK KARNO </t>
  </si>
  <si>
    <t xml:space="preserve">BBM </t>
  </si>
  <si>
    <t xml:space="preserve">PAK LILI </t>
  </si>
  <si>
    <t xml:space="preserve">BY OPERSIONAL </t>
  </si>
  <si>
    <t xml:space="preserve">SUMBANGAN </t>
  </si>
  <si>
    <t xml:space="preserve">CATRIDGE DAN REFIL </t>
  </si>
  <si>
    <t xml:space="preserve">BY OPERASIONAL KE PWT DAN CLCP </t>
  </si>
  <si>
    <t xml:space="preserve">BIAYA KOST </t>
  </si>
  <si>
    <t xml:space="preserve">BY BBM , PULSA AGST , LK SMG </t>
  </si>
  <si>
    <t xml:space="preserve">SERVICE MOBIL </t>
  </si>
  <si>
    <t xml:space="preserve">TRIYANTO </t>
  </si>
  <si>
    <t xml:space="preserve">SUPRI </t>
  </si>
  <si>
    <t xml:space="preserve">BENSI DAN PULSA CALL BACK </t>
  </si>
  <si>
    <t xml:space="preserve">PAK ASEP </t>
  </si>
  <si>
    <t xml:space="preserve">BIAYA OPERIONAL </t>
  </si>
  <si>
    <t xml:space="preserve">PAK AGUNG P </t>
  </si>
  <si>
    <t xml:space="preserve">TUNJGAN KOST , LK DAN SEWA KENDARAAN </t>
  </si>
  <si>
    <t>HO</t>
  </si>
  <si>
    <t xml:space="preserve">HO/ VENTIN </t>
  </si>
  <si>
    <t xml:space="preserve">MATERAI </t>
  </si>
  <si>
    <t xml:space="preserve">BU SRI KARINA </t>
  </si>
  <si>
    <t>BIAYA METTING DNG CERES</t>
  </si>
  <si>
    <t xml:space="preserve">BY METTING FBI </t>
  </si>
  <si>
    <t xml:space="preserve">PULSA CALL BACK </t>
  </si>
  <si>
    <t>PAK EDDY P</t>
  </si>
  <si>
    <t xml:space="preserve">BIAYA BENSIN </t>
  </si>
  <si>
    <t xml:space="preserve">pak taufik </t>
  </si>
  <si>
    <t xml:space="preserve">pt. pilar </t>
  </si>
  <si>
    <t>Biaya operasional</t>
  </si>
  <si>
    <t xml:space="preserve">biaya espedisi </t>
  </si>
  <si>
    <t xml:space="preserve">CITRANET </t>
  </si>
  <si>
    <t xml:space="preserve">BIAYA INETRNET </t>
  </si>
  <si>
    <t xml:space="preserve">KARNO </t>
  </si>
  <si>
    <t xml:space="preserve">ADELINO </t>
  </si>
  <si>
    <t xml:space="preserve">PAK EDDY </t>
  </si>
  <si>
    <t>BIAYA OPERASIONAL</t>
  </si>
  <si>
    <t xml:space="preserve">PAK LILI JAJULI </t>
  </si>
  <si>
    <t xml:space="preserve">BIAYA RUMAH TANGGA </t>
  </si>
  <si>
    <t xml:space="preserve">MULIA TEHNIK/NO </t>
  </si>
  <si>
    <t xml:space="preserve">REFIL DAN GANTI BORD CATRIDEG </t>
  </si>
  <si>
    <t xml:space="preserve">BELI PULSA CALL BACK </t>
  </si>
  <si>
    <t xml:space="preserve">operasinal service tamu bp bunpeng dr jkt </t>
  </si>
  <si>
    <t xml:space="preserve">untuk snak metting internal </t>
  </si>
  <si>
    <t xml:space="preserve">bya metting di smg </t>
  </si>
  <si>
    <t xml:space="preserve">biaya  lk ke smg </t>
  </si>
  <si>
    <t xml:space="preserve">SISA CAA PAK KARNO </t>
  </si>
  <si>
    <t>TAMBAHAN BIAYA ME</t>
  </si>
  <si>
    <t xml:space="preserve">SISA CAA PAK ADELINO </t>
  </si>
  <si>
    <t>DP PEMBELIAN TABLET MIN</t>
  </si>
  <si>
    <t>HO- PC366</t>
  </si>
  <si>
    <t xml:space="preserve">PAK TRI </t>
  </si>
  <si>
    <t>HO- PC367</t>
  </si>
  <si>
    <t xml:space="preserve">PAK AGUNG </t>
  </si>
  <si>
    <t>HO- PC368</t>
  </si>
  <si>
    <t xml:space="preserve">PAK FAUZI </t>
  </si>
  <si>
    <t>HO-PC369</t>
  </si>
  <si>
    <t xml:space="preserve">PEMBELIAN ATK </t>
  </si>
  <si>
    <t>HO-PC370</t>
  </si>
  <si>
    <t xml:space="preserve">HO /MULIA TEHNIKA </t>
  </si>
  <si>
    <t xml:space="preserve">PEMBELIAN REFIL TUNER </t>
  </si>
  <si>
    <t>HO-PC371</t>
  </si>
  <si>
    <t xml:space="preserve">PEMBELIAN BAN </t>
  </si>
  <si>
    <t xml:space="preserve">BAYAR TLP </t>
  </si>
  <si>
    <t>HO- PC373</t>
  </si>
  <si>
    <t>Biaya operasional per IV agustus 18</t>
  </si>
  <si>
    <t>HO- PC 374</t>
  </si>
  <si>
    <t>Biaya opersional week III</t>
  </si>
  <si>
    <t>HO- PC 375</t>
  </si>
  <si>
    <t xml:space="preserve">pulsa call back nurul dan biaya bbm pak adelino </t>
  </si>
  <si>
    <t>CAA-1</t>
  </si>
  <si>
    <t>CAA-2</t>
  </si>
  <si>
    <t>CAA-3</t>
  </si>
  <si>
    <t xml:space="preserve">KEKURANGA BAYAR TLP CAA NO 2 DAN 3  </t>
  </si>
  <si>
    <t>kekurangan Lk ke salatiga  caa no 1</t>
  </si>
  <si>
    <t xml:space="preserve">LK ke salatiga </t>
  </si>
  <si>
    <t>CAA-4</t>
  </si>
  <si>
    <t>HO-PC372</t>
  </si>
  <si>
    <t>HO- PC376</t>
  </si>
  <si>
    <t>HOTEL BURZA</t>
  </si>
  <si>
    <t xml:space="preserve">BIAYA HOTEL PAK BUNPENG </t>
  </si>
  <si>
    <t>HO -PC377</t>
  </si>
  <si>
    <t xml:space="preserve">UDM </t>
  </si>
  <si>
    <t xml:space="preserve">SEWA  FOTOCOPY </t>
  </si>
  <si>
    <t>HO-PC378</t>
  </si>
  <si>
    <t>HO-PC379</t>
  </si>
  <si>
    <t xml:space="preserve">UANG TABHAN KEBERSIHAN </t>
  </si>
  <si>
    <t>HO-PC380</t>
  </si>
  <si>
    <t>PAK ADELINO</t>
  </si>
  <si>
    <t>BBM DAN PULSA</t>
  </si>
  <si>
    <t>HO-PC381</t>
  </si>
  <si>
    <t>HO-PC382</t>
  </si>
  <si>
    <t>HO-PC383</t>
  </si>
  <si>
    <t>HO-PC384</t>
  </si>
  <si>
    <t>HO-PC385</t>
  </si>
  <si>
    <t>HO-PC386</t>
  </si>
  <si>
    <t>HO-PC387</t>
  </si>
  <si>
    <t xml:space="preserve">PAK SUPRIYADI </t>
  </si>
  <si>
    <t xml:space="preserve">BY OPERASIONAL </t>
  </si>
  <si>
    <t>BIAYA DINAS KE CILACAP</t>
  </si>
  <si>
    <t xml:space="preserve">PAK EDDY P </t>
  </si>
  <si>
    <t xml:space="preserve">PEMBELIAN MOUSE , FLASDISK , OBENG TOOL BOX </t>
  </si>
  <si>
    <t xml:space="preserve">BIAYA OPERIONAL KE SMG </t>
  </si>
  <si>
    <t xml:space="preserve">BY METTING CERS DAN FBI DSMG </t>
  </si>
  <si>
    <t>PAK KARNO</t>
  </si>
  <si>
    <t xml:space="preserve">BY OPERISONAL KE SMG </t>
  </si>
  <si>
    <t xml:space="preserve">CAA UNTUK KE KPP </t>
  </si>
  <si>
    <t>CAA-05</t>
  </si>
  <si>
    <t>KEKURANGAN CCA NO 05 ( PAK KARNO KE KPP )</t>
  </si>
  <si>
    <t>CAA-07</t>
  </si>
  <si>
    <t>CAA-08</t>
  </si>
  <si>
    <t>CAA-09</t>
  </si>
  <si>
    <t>CAA-06</t>
  </si>
  <si>
    <t>PAK AKRNO \</t>
  </si>
  <si>
    <t>HO -PC378</t>
  </si>
  <si>
    <t>HO- PC391</t>
  </si>
  <si>
    <t>HO -PC392</t>
  </si>
  <si>
    <t>HO- PC393</t>
  </si>
  <si>
    <t>HO -PC394</t>
  </si>
  <si>
    <t>HO- PC395</t>
  </si>
  <si>
    <t>HO -PC396</t>
  </si>
  <si>
    <t>SUMBANGAN PAK BOUY NIKAHAN ANAK PAK DWI (EX HOC PTMSS )</t>
  </si>
  <si>
    <t>PAK ASEP R</t>
  </si>
  <si>
    <t>BY OPERSIONAL WEEK V</t>
  </si>
  <si>
    <t xml:space="preserve">BY OPERISONAL W1 SEPT </t>
  </si>
  <si>
    <t xml:space="preserve">MULIA TEHNIKA </t>
  </si>
  <si>
    <t xml:space="preserve">PENGGANTIAN REFIL TUNER </t>
  </si>
  <si>
    <t>HO- PC397</t>
  </si>
  <si>
    <t>HO -PC398</t>
  </si>
  <si>
    <t>HO- PC399</t>
  </si>
  <si>
    <t xml:space="preserve">BY METTING DAN POS </t>
  </si>
  <si>
    <t xml:space="preserve">CAA SERVICE MOBIL XENIA  </t>
  </si>
  <si>
    <t>CAA-10</t>
  </si>
  <si>
    <t>FLASDISK . OBENG ( PENYELESALIAN CAA 06)</t>
  </si>
  <si>
    <t>BY OPERSIONAL KE SMG (PENYELESAIAN CAA07)\</t>
  </si>
  <si>
    <t>BY METTING DAN POS ( KKRNG CAA NO. 08)</t>
  </si>
  <si>
    <t>HO- PC400</t>
  </si>
  <si>
    <t xml:space="preserve">TUNJGANA KOST &amp;LK&amp;SEWA KENDARAAN </t>
  </si>
  <si>
    <t>HO -PC401</t>
  </si>
  <si>
    <t>HO- PC402</t>
  </si>
  <si>
    <t>HO -PC403</t>
  </si>
  <si>
    <t>HO- PC404</t>
  </si>
  <si>
    <t>HO -PC405</t>
  </si>
  <si>
    <t>HO- PC406</t>
  </si>
  <si>
    <t>HO -PC407</t>
  </si>
  <si>
    <t>HO- PC408</t>
  </si>
  <si>
    <t xml:space="preserve">BY OPERISONAL W2 SEPT </t>
  </si>
  <si>
    <t xml:space="preserve">PEMBELIAN AKI &amp; OLI GENSET </t>
  </si>
  <si>
    <t xml:space="preserve">BY OPERISONAL DAN PULSA CALL BACK </t>
  </si>
  <si>
    <t xml:space="preserve">LILIJAJULI </t>
  </si>
  <si>
    <t>BY OPERSIONAL PER 270818 SD 080918</t>
  </si>
  <si>
    <t>BY OPERSIONAL 130818SD 250818</t>
  </si>
  <si>
    <t xml:space="preserve">PAK TAUFIK </t>
  </si>
  <si>
    <t>BY OPERISONAL 150818 SD050918</t>
  </si>
  <si>
    <t xml:space="preserve">PENGGANTGIAN BO </t>
  </si>
  <si>
    <t>HO- PC409</t>
  </si>
  <si>
    <t>HO- PC410</t>
  </si>
  <si>
    <t xml:space="preserve">PAK WAWAN </t>
  </si>
  <si>
    <t xml:space="preserve">BY OPERSIONAL DISMG </t>
  </si>
  <si>
    <t>HO- PC411</t>
  </si>
  <si>
    <t>HO- PC412</t>
  </si>
  <si>
    <t>HO- PC413</t>
  </si>
  <si>
    <t>HO- PC414</t>
  </si>
  <si>
    <t>HO- PC415</t>
  </si>
  <si>
    <t>HO- PC416</t>
  </si>
  <si>
    <t>HO- PC417</t>
  </si>
  <si>
    <t>HO- PC418</t>
  </si>
  <si>
    <t>HO- PC419</t>
  </si>
  <si>
    <t>HO- PC420</t>
  </si>
  <si>
    <t xml:space="preserve">TUNJGAN LUAR KOTA DAN PULSA </t>
  </si>
  <si>
    <t xml:space="preserve">PEMBELIAN PULSA CALLBACK ANISA , ANA , NURUL </t>
  </si>
  <si>
    <t xml:space="preserve">LUVI ROHMANTI </t>
  </si>
  <si>
    <t xml:space="preserve">GAJI TUNAI </t>
  </si>
  <si>
    <t>BY INTERNET SEPT 18</t>
  </si>
  <si>
    <t xml:space="preserve">PEMBELIAN ATK DAN BBM MOBIL </t>
  </si>
  <si>
    <t>FAUZI</t>
  </si>
  <si>
    <t>BY KOSY 3 BLN 080918SD 081218</t>
  </si>
  <si>
    <t>BY METTING , BBM ATK ( KAKULATOR DAN MOUSE )</t>
  </si>
  <si>
    <t>HO- PC421</t>
  </si>
  <si>
    <t xml:space="preserve">BY OPERASINAL BBM +BY LUAR KOTA SMG </t>
  </si>
  <si>
    <t>HO- PC422</t>
  </si>
  <si>
    <t xml:space="preserve">BY TRANUNG DNG UNICHARM </t>
  </si>
  <si>
    <t>HO- PC423</t>
  </si>
  <si>
    <t xml:space="preserve">BY OPERASIONAL +BY CALL BACK </t>
  </si>
  <si>
    <t xml:space="preserve">J&amp;T </t>
  </si>
  <si>
    <t xml:space="preserve">BYR TAGIHAN EXPEDISI </t>
  </si>
  <si>
    <t>HO-PC424</t>
  </si>
  <si>
    <t>HO-PC426</t>
  </si>
  <si>
    <t>HO-PC427</t>
  </si>
  <si>
    <t xml:space="preserve">PAK SUGI </t>
  </si>
  <si>
    <t xml:space="preserve">BY PERAWATAN GEDUNG </t>
  </si>
  <si>
    <t>HO-PC428</t>
  </si>
  <si>
    <t xml:space="preserve">DISNAKER </t>
  </si>
  <si>
    <t xml:space="preserve">SUMBANGAN KE DISNAKER </t>
  </si>
  <si>
    <t xml:space="preserve">BY KOST </t>
  </si>
  <si>
    <t>HO-PC429</t>
  </si>
  <si>
    <t>HO-PC430</t>
  </si>
  <si>
    <t xml:space="preserve">HO/WINDA </t>
  </si>
  <si>
    <t xml:space="preserve">BY WORKSHOP DNG UNICHARM </t>
  </si>
  <si>
    <t>HO-PC431</t>
  </si>
  <si>
    <t>HO-PC432</t>
  </si>
  <si>
    <t>HO-PC433</t>
  </si>
  <si>
    <t>HO-PC434</t>
  </si>
  <si>
    <t xml:space="preserve">BIAYA TIKET KERETA API PAK WAWAN DAN TIKET PESAWAT </t>
  </si>
  <si>
    <t xml:space="preserve">BY OPERISONAL </t>
  </si>
  <si>
    <t>HO-PC425</t>
  </si>
  <si>
    <t>HO-PC435</t>
  </si>
  <si>
    <t xml:space="preserve">FAUJI </t>
  </si>
  <si>
    <t>CAA-011</t>
  </si>
  <si>
    <t>HO-PC436</t>
  </si>
  <si>
    <t>CAA-012</t>
  </si>
  <si>
    <t xml:space="preserve">CAA KE SALATIGA </t>
  </si>
  <si>
    <t xml:space="preserve">PENGEMBALIAN CAA-011 FAUZI </t>
  </si>
  <si>
    <t>HO- PC437</t>
  </si>
  <si>
    <t>BBIAYA OPERSIONAL PER 100918 SD 290918</t>
  </si>
  <si>
    <t xml:space="preserve">BY OPERASIONAL KESEMARANG DAN PULSA </t>
  </si>
  <si>
    <t>HO- PC438</t>
  </si>
  <si>
    <t>HO- PC439</t>
  </si>
  <si>
    <t>HO- PC440</t>
  </si>
  <si>
    <t>HO- PC441</t>
  </si>
  <si>
    <t>HO- PC442</t>
  </si>
  <si>
    <t>HO- PC443</t>
  </si>
  <si>
    <t>HO- PC444</t>
  </si>
  <si>
    <t>HO- PC445</t>
  </si>
  <si>
    <t>HO- PC446</t>
  </si>
  <si>
    <t>HO- PC447</t>
  </si>
  <si>
    <t>SUPRI</t>
  </si>
  <si>
    <t xml:space="preserve"> </t>
  </si>
  <si>
    <t xml:space="preserve">BY PULSA </t>
  </si>
  <si>
    <t xml:space="preserve">BY OPERASIONAL KE SALATIGA </t>
  </si>
  <si>
    <t xml:space="preserve">BY HOTEL KE SALATIGA </t>
  </si>
  <si>
    <t>PMEBELIAN CONETOR RJ 45</t>
  </si>
  <si>
    <t>BY OPERISONAL OKT W1</t>
  </si>
  <si>
    <t xml:space="preserve">ISI TUNER </t>
  </si>
  <si>
    <t xml:space="preserve">BY OPERISONAL SEPT </t>
  </si>
  <si>
    <t>WINDA</t>
  </si>
  <si>
    <t xml:space="preserve">BY METTING MIN </t>
  </si>
  <si>
    <t>HO-PC449</t>
  </si>
  <si>
    <t xml:space="preserve">SUBSIDI KOST DAN BBM </t>
  </si>
  <si>
    <t xml:space="preserve">CAA KE LUAR KOTA PWT , CLCP </t>
  </si>
  <si>
    <t>HO- PC 449</t>
  </si>
  <si>
    <t xml:space="preserve">PULSA HO DAN BBM </t>
  </si>
  <si>
    <t>HO- PC 450</t>
  </si>
  <si>
    <t xml:space="preserve">BY METTING </t>
  </si>
  <si>
    <t>HO- PC 451</t>
  </si>
  <si>
    <t>J&amp;T</t>
  </si>
  <si>
    <t>BY EXPEDISI SEPT 18</t>
  </si>
  <si>
    <t>HO- PC 452</t>
  </si>
  <si>
    <t xml:space="preserve">BY INTERNET </t>
  </si>
  <si>
    <t>HO- PC 453</t>
  </si>
  <si>
    <t xml:space="preserve">PAK ASEP R </t>
  </si>
  <si>
    <t>HO- PC 454</t>
  </si>
  <si>
    <t xml:space="preserve">TRI YANTO </t>
  </si>
  <si>
    <t>PENGEMBALIAN SISA CAA KE PWT , CLCP  CAA 012</t>
  </si>
  <si>
    <t xml:space="preserve">BELI SNACK METTING </t>
  </si>
  <si>
    <t xml:space="preserve">BY METTING KE JKT </t>
  </si>
  <si>
    <t xml:space="preserve">BY PERPANJNAG STNK DMGL </t>
  </si>
  <si>
    <t xml:space="preserve">CAA KE WONOGIRI </t>
  </si>
  <si>
    <t>CAA-013</t>
  </si>
  <si>
    <t>CAA-014</t>
  </si>
  <si>
    <t>CAA-015</t>
  </si>
  <si>
    <t>CAA-016</t>
  </si>
  <si>
    <t>CAA-017</t>
  </si>
  <si>
    <t>CAA-018</t>
  </si>
  <si>
    <t>HO- PC 455</t>
  </si>
  <si>
    <t>HO- PC 456</t>
  </si>
  <si>
    <t xml:space="preserve">PAK ADELIO </t>
  </si>
  <si>
    <t xml:space="preserve">KEKURAGAN BAYAR PAJAK KENDARAAN </t>
  </si>
  <si>
    <t>HO- PC 457</t>
  </si>
  <si>
    <t xml:space="preserve">KEKURANGAN BAYAR PAJAK KENDARAN </t>
  </si>
  <si>
    <t>HO- PC 458</t>
  </si>
  <si>
    <t>EDDY PARDEDE</t>
  </si>
  <si>
    <t xml:space="preserve">BY OPERSIONAL DAN TUJAGAN PULSA </t>
  </si>
  <si>
    <t>HO- PC 459</t>
  </si>
  <si>
    <t xml:space="preserve">SUPRIYADI </t>
  </si>
  <si>
    <t xml:space="preserve">BY OPERASIONAL CLCP.PWT.MGL.WGR PATI </t>
  </si>
  <si>
    <t>HO- PC 460</t>
  </si>
  <si>
    <t>ASEP  R</t>
  </si>
  <si>
    <t xml:space="preserve">BY OPERASIONAL KE JKT </t>
  </si>
  <si>
    <t>HO- PC 461</t>
  </si>
  <si>
    <t>HO- PC 462</t>
  </si>
  <si>
    <t>HO- PC 463</t>
  </si>
  <si>
    <t>HO- PC 464</t>
  </si>
  <si>
    <t>HO- PC 465</t>
  </si>
  <si>
    <t xml:space="preserve">PEMBELIAN PULSA </t>
  </si>
  <si>
    <t xml:space="preserve">BBM DAN GOJEK BADNARAN PT MSS DR JKT </t>
  </si>
  <si>
    <t xml:space="preserve">PEMBELIAN KERTAS HO </t>
  </si>
  <si>
    <t>TRI</t>
  </si>
  <si>
    <t xml:space="preserve">DWI KARYA </t>
  </si>
  <si>
    <t xml:space="preserve">BY PEMBUATAN TIANG BENDERA </t>
  </si>
  <si>
    <t>HO- PC 466</t>
  </si>
  <si>
    <t>HO- PC 467</t>
  </si>
  <si>
    <t>HO- PC 468</t>
  </si>
  <si>
    <t>HO- PC 469</t>
  </si>
  <si>
    <t>BY METTING INTERNAL PENYELESAIAN CAA 014</t>
  </si>
  <si>
    <t>BY LK KE WGR SOLO  PENYELESAIAN CAA 018</t>
  </si>
  <si>
    <t>BY OPERASIONAL PENYELESAIAN CAA 017</t>
  </si>
  <si>
    <t>HO- PC 470</t>
  </si>
  <si>
    <t xml:space="preserve">QUEST HOTEL </t>
  </si>
  <si>
    <t xml:space="preserve">HOTEL PAK ASEP </t>
  </si>
  <si>
    <t>HO- PC 471</t>
  </si>
  <si>
    <t>ALLSTAY HOTEL</t>
  </si>
  <si>
    <t>HO-PC 472</t>
  </si>
  <si>
    <t xml:space="preserve">LUVI </t>
  </si>
  <si>
    <t xml:space="preserve">GAJI BULAN OKT </t>
  </si>
  <si>
    <t>HO- PC 473</t>
  </si>
  <si>
    <t>PAK AGUNG P</t>
  </si>
  <si>
    <t>BY OPERASIONAL WEEK 3</t>
  </si>
  <si>
    <t>HO-PC 474</t>
  </si>
  <si>
    <t>KARNO</t>
  </si>
  <si>
    <t xml:space="preserve">PERBAIKAN MOBIL DAN BBM </t>
  </si>
  <si>
    <t>HO- PC 475</t>
  </si>
  <si>
    <t xml:space="preserve">PEMBELIAN ATK OTNER </t>
  </si>
  <si>
    <t>HO- PC 476</t>
  </si>
  <si>
    <t xml:space="preserve">ASEP RIDWAN </t>
  </si>
  <si>
    <t>HO-PC 477</t>
  </si>
  <si>
    <t>HO- PC 478</t>
  </si>
  <si>
    <t xml:space="preserve">BY TIKET KE JKT P KARNO , P ASEP, P EDDY </t>
  </si>
  <si>
    <t>HO - PC 479</t>
  </si>
  <si>
    <t>GANTI KARPET MOBIL LIVINA</t>
  </si>
  <si>
    <t xml:space="preserve">PEMBELIAN KABEL DAN MODEM </t>
  </si>
  <si>
    <t>CAA LK KE PATI DAN TEGAL</t>
  </si>
  <si>
    <t xml:space="preserve">BY METTING DI SMG </t>
  </si>
  <si>
    <t xml:space="preserve">BU SRI </t>
  </si>
  <si>
    <t xml:space="preserve">CAA LK KE JKT </t>
  </si>
  <si>
    <t>HO- PC 480</t>
  </si>
  <si>
    <t xml:space="preserve">BY KOST BLN NOV </t>
  </si>
  <si>
    <t>HO- PC 481</t>
  </si>
  <si>
    <t>HO- PC 482</t>
  </si>
  <si>
    <t>HO- PC 483</t>
  </si>
  <si>
    <t xml:space="preserve">BY OPERASIONAL WEEK </t>
  </si>
  <si>
    <t>BY OPERASIONAL WEEK</t>
  </si>
  <si>
    <t>HO-PC 484</t>
  </si>
  <si>
    <t>CAHYO R</t>
  </si>
  <si>
    <t xml:space="preserve">SEWA MOBIL </t>
  </si>
  <si>
    <t>CAA-19</t>
  </si>
  <si>
    <t>CAA-20</t>
  </si>
  <si>
    <t>0611/2018</t>
  </si>
  <si>
    <t>CAA-21</t>
  </si>
  <si>
    <t>CAA-22</t>
  </si>
  <si>
    <t>HO- PC 485</t>
  </si>
  <si>
    <t>HO- PC 486</t>
  </si>
  <si>
    <t>HO- PC 487</t>
  </si>
  <si>
    <t>HO- PC 488</t>
  </si>
  <si>
    <t>HO- PC 489</t>
  </si>
  <si>
    <t xml:space="preserve">BY OPERSIONAL WEEKI NOV </t>
  </si>
  <si>
    <t>BY PULSA</t>
  </si>
  <si>
    <t>HO- PC 490</t>
  </si>
  <si>
    <t>PENYELESAIAN CAA NO 22</t>
  </si>
  <si>
    <t>PENYELESAIAN CAA NO. 20</t>
  </si>
  <si>
    <t>HO-PC 491</t>
  </si>
  <si>
    <t>CAA-23</t>
  </si>
  <si>
    <t>HO- PC 493</t>
  </si>
  <si>
    <t xml:space="preserve">BY OPERASIONAL OKTOBER </t>
  </si>
  <si>
    <t>HO- PC 494</t>
  </si>
  <si>
    <t xml:space="preserve">TUNJGAN KOST, LK DAN TRANSPORT </t>
  </si>
  <si>
    <t>HO- PC 495</t>
  </si>
  <si>
    <t>HO- PC 498</t>
  </si>
  <si>
    <t xml:space="preserve">PAK TAUFIK R </t>
  </si>
  <si>
    <t xml:space="preserve">BY OPERASIONALOKT  DAN TUJANGAN KOST&amp; PULSA NOV </t>
  </si>
  <si>
    <t xml:space="preserve">SINAR BAKTI </t>
  </si>
  <si>
    <t xml:space="preserve">CAA METTING FAS DSMG </t>
  </si>
  <si>
    <t>CAA-24</t>
  </si>
  <si>
    <t>HO- PC 499</t>
  </si>
  <si>
    <t>LILI JAJULI</t>
  </si>
  <si>
    <t>BY OPERASIONAL</t>
  </si>
  <si>
    <t xml:space="preserve">PAK KARNO/ BUSRI </t>
  </si>
  <si>
    <t>HO- PC 500</t>
  </si>
  <si>
    <t>HO- PC 501</t>
  </si>
  <si>
    <t>HO- PC 502</t>
  </si>
  <si>
    <t>HO- PC 503</t>
  </si>
  <si>
    <t>HO- PC 504</t>
  </si>
  <si>
    <t>HO- PC 505</t>
  </si>
  <si>
    <t>HO- PC 506</t>
  </si>
  <si>
    <t xml:space="preserve">PAK SUPRI </t>
  </si>
  <si>
    <t xml:space="preserve">BY OPERSIONAL METTING KE JKT </t>
  </si>
  <si>
    <t>KEKURANGAN BY METTING DAN PAKET DSMG -CAA-21</t>
  </si>
  <si>
    <t>SISA BY METTING DAN OPERSIONAL CAA-22</t>
  </si>
  <si>
    <t>KEKURANGAN BY OPERASIONAL KE JKT CAA-23</t>
  </si>
  <si>
    <t xml:space="preserve">CAA KE BLORA </t>
  </si>
  <si>
    <t>CAA-25</t>
  </si>
  <si>
    <t>HO- PC 507</t>
  </si>
  <si>
    <t xml:space="preserve">GJ BULAN NOV </t>
  </si>
  <si>
    <t>HO- PC 508</t>
  </si>
  <si>
    <t>PAK ASEP</t>
  </si>
  <si>
    <t>HO- PC 509</t>
  </si>
  <si>
    <t>HO- PC 510</t>
  </si>
  <si>
    <t>HO- PC 511</t>
  </si>
  <si>
    <t>HO- PC 512</t>
  </si>
  <si>
    <t>HO- PC 513</t>
  </si>
  <si>
    <t xml:space="preserve">PULSA NOV </t>
  </si>
  <si>
    <t>KEKURANGAN CAA-25 ( FAUJI )</t>
  </si>
  <si>
    <t>PAK EDDY PARDEDE</t>
  </si>
  <si>
    <t>HO- PC 514</t>
  </si>
  <si>
    <t>HO- PC 515</t>
  </si>
  <si>
    <t>BY OPERSIONAL DAN KOST DES18</t>
  </si>
  <si>
    <t>HO- PC 516</t>
  </si>
  <si>
    <t xml:space="preserve">AGUNG PRIHASTONO </t>
  </si>
  <si>
    <t>HO- PC 517</t>
  </si>
  <si>
    <t xml:space="preserve">TAUFIK R </t>
  </si>
  <si>
    <t xml:space="preserve">BY HOTEL PAK LILI </t>
  </si>
  <si>
    <t>HO- PC 518</t>
  </si>
  <si>
    <t>HO- PC 519</t>
  </si>
  <si>
    <t>HO- PC 520</t>
  </si>
  <si>
    <t>HO- PC 521</t>
  </si>
  <si>
    <t xml:space="preserve">HOTEL INDAH PALACE </t>
  </si>
  <si>
    <t xml:space="preserve">PAK PAULUS </t>
  </si>
  <si>
    <t xml:space="preserve">PAK NONO </t>
  </si>
  <si>
    <t xml:space="preserve">TIKET PESAWAT PP JOG - JKT </t>
  </si>
  <si>
    <t xml:space="preserve">TIKET KERETA API PP JOG- JKT </t>
  </si>
  <si>
    <t xml:space="preserve">CAA UNTUK BELI SNACK METTING </t>
  </si>
  <si>
    <t>CAA-26</t>
  </si>
  <si>
    <t xml:space="preserve">WINDA HAPSARI </t>
  </si>
  <si>
    <t xml:space="preserve">CAA KE SMG, PKL </t>
  </si>
  <si>
    <t>CAA-27</t>
  </si>
  <si>
    <t xml:space="preserve">BY KOST LK DAN BBM </t>
  </si>
  <si>
    <t xml:space="preserve">PAK FAUJI </t>
  </si>
  <si>
    <t>BY OPERASIONAL PKL DAN BLORA</t>
  </si>
  <si>
    <t xml:space="preserve">BY OPERAIONLA </t>
  </si>
  <si>
    <t xml:space="preserve">BY OPERASIONAL KE DEPO BLORA TGL 22 PKL </t>
  </si>
  <si>
    <t>PAK EDDY</t>
  </si>
  <si>
    <t xml:space="preserve">BY METTING CERES </t>
  </si>
  <si>
    <t xml:space="preserve">BULIES </t>
  </si>
  <si>
    <t>HO- PC 522</t>
  </si>
  <si>
    <t>HO- PC 523</t>
  </si>
  <si>
    <t>HO- PC 524</t>
  </si>
  <si>
    <t>HO- PC 525</t>
  </si>
  <si>
    <t>HO- PC 526</t>
  </si>
  <si>
    <t>HO- PC 527</t>
  </si>
  <si>
    <t>HO- PC 528</t>
  </si>
  <si>
    <t>HO- PC 529</t>
  </si>
  <si>
    <t xml:space="preserve">CAA KE LUAR KOTA </t>
  </si>
  <si>
    <t>CAA-28</t>
  </si>
  <si>
    <t>HO- PC 530</t>
  </si>
  <si>
    <t>HO- PC 531</t>
  </si>
  <si>
    <t>HO- PC 532</t>
  </si>
  <si>
    <t>HO- PC 533</t>
  </si>
  <si>
    <t>HO- PC 534</t>
  </si>
  <si>
    <t>HO- PC 535</t>
  </si>
  <si>
    <t>BY OPERSIONAL SMG, PKL, TEGAL , PWT, KBM KKRNG CAA 28</t>
  </si>
  <si>
    <t>CAA-29</t>
  </si>
  <si>
    <t>HO- PC 536</t>
  </si>
  <si>
    <t>HO- PC 537</t>
  </si>
  <si>
    <t>HO- PC 538</t>
  </si>
  <si>
    <t>HO- PC 539</t>
  </si>
  <si>
    <t>HO- PC 540</t>
  </si>
  <si>
    <t>HO- PC 541</t>
  </si>
  <si>
    <t>HO- PC 542</t>
  </si>
  <si>
    <t>HO- PC 543</t>
  </si>
  <si>
    <t xml:space="preserve">PAK SUTRIS TRIYANTO </t>
  </si>
  <si>
    <t xml:space="preserve">BY OPERASIONL </t>
  </si>
  <si>
    <t xml:space="preserve">BY OPERSIONAL , DAN SERVICE MOBIL </t>
  </si>
  <si>
    <t>PAK HARYAN RISTANAN</t>
  </si>
  <si>
    <t xml:space="preserve">GAJI DES MT </t>
  </si>
  <si>
    <t>HOTEL BOUENGA</t>
  </si>
  <si>
    <t>BY HOTEL METTING TGL 20 SD 21 DES 18</t>
  </si>
  <si>
    <t xml:space="preserve">HO/ BU LIES </t>
  </si>
  <si>
    <t xml:space="preserve">BY METTING DSMG FBI </t>
  </si>
  <si>
    <t xml:space="preserve">BURZA HOTEL </t>
  </si>
  <si>
    <t xml:space="preserve">BY HOTEL PAK NONO DAN PAK SUKRI </t>
  </si>
  <si>
    <t xml:space="preserve">HOTEL THE CUBE </t>
  </si>
  <si>
    <t>BY HOTEL MB DEWI DAN LILI</t>
  </si>
  <si>
    <t>HO- PC 544</t>
  </si>
  <si>
    <t>HO- PC 545</t>
  </si>
  <si>
    <t>CAA-30</t>
  </si>
  <si>
    <t xml:space="preserve">BY KE BLORA </t>
  </si>
  <si>
    <t>HO- PC 546</t>
  </si>
  <si>
    <t>HO- PC 547</t>
  </si>
  <si>
    <t xml:space="preserve">BY BBM </t>
  </si>
  <si>
    <t>KEKURANGAN BY METTING CAA NO. 29</t>
  </si>
  <si>
    <t>HO- PC 548</t>
  </si>
  <si>
    <t xml:space="preserve">PEMBELIAN CATRIDGE DAN REFIL TUNER </t>
  </si>
  <si>
    <t>HO- PC 549</t>
  </si>
  <si>
    <t xml:space="preserve">PULS CALL BACK </t>
  </si>
  <si>
    <t>HO- PC 550</t>
  </si>
  <si>
    <t>HO- PC 001</t>
  </si>
  <si>
    <t>ASEP RIDWAN</t>
  </si>
  <si>
    <t>BIAYA PERBAIKAN MOBIL H 9106 HQ</t>
  </si>
  <si>
    <t>FAUZI ALAMSYAH</t>
  </si>
  <si>
    <t>PULSA BULAN DESEMBER</t>
  </si>
  <si>
    <t>HO- PC 002</t>
  </si>
  <si>
    <t>BIAYA OPERASIONAL WEEK 1</t>
  </si>
  <si>
    <t>HO- PC 003</t>
  </si>
  <si>
    <t>BO KE BLORA</t>
  </si>
  <si>
    <t>HO- PC 004</t>
  </si>
  <si>
    <t>TAUFIK R</t>
  </si>
  <si>
    <t>HO- PC 005</t>
  </si>
  <si>
    <t>AGUNG PRIHASTONO</t>
  </si>
  <si>
    <t>BIAYA OPERASIONAL WEEK 3 DES 18</t>
  </si>
  <si>
    <t>HO- PC 006</t>
  </si>
  <si>
    <t>HO- PC 007</t>
  </si>
  <si>
    <t>BBM DAN PULSA SIMPATI HO</t>
  </si>
  <si>
    <t>HO- PC 008</t>
  </si>
  <si>
    <t>BIAYA KOS BULANAN JANUARI 19</t>
  </si>
  <si>
    <t>HO- PC 009</t>
  </si>
  <si>
    <t>CAA KE SOLO</t>
  </si>
  <si>
    <t>HO- PC 010</t>
  </si>
  <si>
    <t>PULSA CALLBACK DAN HO</t>
  </si>
  <si>
    <t>HO- PC 011</t>
  </si>
  <si>
    <t>SINAR BAKTI</t>
  </si>
  <si>
    <t>BIAYA ATK JANUARI 19</t>
  </si>
  <si>
    <t>CAA-31</t>
  </si>
  <si>
    <t>CAA PEMBELIAN KERANGKENG SERVER</t>
  </si>
  <si>
    <t>SULIS</t>
  </si>
  <si>
    <t>SUPRIYADI</t>
  </si>
  <si>
    <t>FAUJI</t>
  </si>
  <si>
    <t>CITRA NET</t>
  </si>
  <si>
    <t>LUTFI S</t>
  </si>
  <si>
    <t>PULSA CALLBACK</t>
  </si>
  <si>
    <t>DEWI</t>
  </si>
  <si>
    <t>BIAYA TRANSFER</t>
  </si>
  <si>
    <t>CAA-32</t>
  </si>
  <si>
    <t xml:space="preserve">ENTERTAIN KAP </t>
  </si>
  <si>
    <t xml:space="preserve">BIAYA OPERASIONAL WEEK 2 JANUARI 19 </t>
  </si>
  <si>
    <t xml:space="preserve">BIAYA OPR HO </t>
  </si>
  <si>
    <t xml:space="preserve">BIAYA OPR KE DEPO BLORA TGL 22-29 DES18 </t>
  </si>
  <si>
    <t xml:space="preserve">BIAYA OPERASIONAL 24/12 S.D 08/01 </t>
  </si>
  <si>
    <t xml:space="preserve">TUNJANGAN KOST,LK DAN SEWA KENDARAAN </t>
  </si>
  <si>
    <t xml:space="preserve">BO KE SOLO WONOGIRI </t>
  </si>
  <si>
    <t xml:space="preserve">BAYAR INTERNET JAN 19 </t>
  </si>
  <si>
    <t xml:space="preserve">PULSA BULAN DES DAN JAN 19 </t>
  </si>
  <si>
    <t xml:space="preserve">BANTUAN SUKA CITA KELAHIRAN ANAK KEDUA </t>
  </si>
  <si>
    <t xml:space="preserve">DANA DUKA CITA  </t>
  </si>
  <si>
    <t xml:space="preserve">BIAYA MATERAI </t>
  </si>
  <si>
    <t xml:space="preserve">PULSA CALLBACK </t>
  </si>
  <si>
    <t>HO- PCV011</t>
  </si>
  <si>
    <t>HO- PCV012</t>
  </si>
  <si>
    <t>HO- PCV013</t>
  </si>
  <si>
    <t>HO- PCV014</t>
  </si>
  <si>
    <t>HO- PCV015</t>
  </si>
  <si>
    <t>HO- PCV016</t>
  </si>
  <si>
    <t>HO- PCV017</t>
  </si>
  <si>
    <t>HO- PCV018</t>
  </si>
  <si>
    <t>HO- PCV019</t>
  </si>
  <si>
    <t>HO- PCV020</t>
  </si>
  <si>
    <t>HO- PCV021</t>
  </si>
  <si>
    <t>HO- PCV022</t>
  </si>
  <si>
    <t>HO- PCV023</t>
  </si>
  <si>
    <t>HO- PCV024</t>
  </si>
  <si>
    <t>HO- PCV025</t>
  </si>
  <si>
    <t>CAA CILACAP-PWT</t>
  </si>
  <si>
    <t>BIAYA MEETING MBR</t>
  </si>
  <si>
    <t>HO- PCV026</t>
  </si>
  <si>
    <t>BIAYA OPR WEEK 2 JANUARI 19</t>
  </si>
  <si>
    <t>HO- PCV027</t>
  </si>
  <si>
    <t>HO- PCV028</t>
  </si>
  <si>
    <t>HO- PCV029</t>
  </si>
  <si>
    <t>HO- PCV030</t>
  </si>
  <si>
    <t>HO- PCV031</t>
  </si>
  <si>
    <t>HO- PCV032</t>
  </si>
  <si>
    <t>HO- PCV033</t>
  </si>
  <si>
    <t>BBM KENDARAAN</t>
  </si>
  <si>
    <t>QUEST HOTEL</t>
  </si>
  <si>
    <t xml:space="preserve">BIAYA HOTEL KAP </t>
  </si>
  <si>
    <t>BIAYA OPR WEEK 3 JANUARI 19</t>
  </si>
  <si>
    <t>TRIYANTO</t>
  </si>
  <si>
    <t>BIAYA OPR CA 19/01/19 S.D 24/1/19</t>
  </si>
  <si>
    <t>HO- PCV034</t>
  </si>
  <si>
    <t>HO- PCV035</t>
  </si>
  <si>
    <t>HO- PCV036</t>
  </si>
  <si>
    <t>HO- PCV037</t>
  </si>
  <si>
    <t>JNT EXPRESS</t>
  </si>
  <si>
    <t>PAKET EXPEDISI BLN DES 18</t>
  </si>
  <si>
    <t>ATK ODNER DAN KALKULATOR USWATUN</t>
  </si>
  <si>
    <t>CAA-33</t>
  </si>
  <si>
    <t>CAA-34</t>
  </si>
  <si>
    <t>HO- PCV038</t>
  </si>
  <si>
    <t>HO- PCV039</t>
  </si>
  <si>
    <t>HO- PCV040</t>
  </si>
  <si>
    <t>HO- PCV041</t>
  </si>
  <si>
    <t>HO- PCV042</t>
  </si>
  <si>
    <t>HO- PCV043</t>
  </si>
  <si>
    <t>HO- PCV044</t>
  </si>
  <si>
    <t>HO- PCV045</t>
  </si>
  <si>
    <t>HO- PCV046</t>
  </si>
  <si>
    <t>HO- PCV047</t>
  </si>
  <si>
    <t>HO- PCV048</t>
  </si>
  <si>
    <t>HO- PCV049</t>
  </si>
  <si>
    <t>DEPO SEMARANG</t>
  </si>
  <si>
    <t>PT USAHA DIGDAYA</t>
  </si>
  <si>
    <t>MARIA</t>
  </si>
  <si>
    <t>PAK SUPRIYADI</t>
  </si>
  <si>
    <t>HO- PCV050</t>
  </si>
  <si>
    <t>HO- PCV051</t>
  </si>
  <si>
    <t>FAUZI(CAA-33)</t>
  </si>
  <si>
    <t>HO- PCV052</t>
  </si>
  <si>
    <t>BIAYA PENGIRIMAN PAKET</t>
  </si>
  <si>
    <t>SUTRIS TRIYANTO</t>
  </si>
  <si>
    <t>BO CA 14-31 JAN 2019</t>
  </si>
  <si>
    <t>LILI JAZULI</t>
  </si>
  <si>
    <t>BO RSM 26 JAN 19</t>
  </si>
  <si>
    <t>BO WEEK 1,2 DAN 4 JAN 19</t>
  </si>
  <si>
    <t>PEMBELIAN ISNTALASI LISTRIK</t>
  </si>
  <si>
    <t>KABEL USB CD ROOM</t>
  </si>
  <si>
    <t>PRINTER HP DAN BATTERY UPS</t>
  </si>
  <si>
    <t>HENI</t>
  </si>
  <si>
    <t>TINTA PRINTER</t>
  </si>
  <si>
    <t>SNACK MEETING HO 9/2/19</t>
  </si>
  <si>
    <t>HO- PCV053</t>
  </si>
  <si>
    <t>HO- PCV054</t>
  </si>
  <si>
    <t>HO- PCV055</t>
  </si>
  <si>
    <t>HO- PCV056</t>
  </si>
  <si>
    <t>HO- PCV057</t>
  </si>
  <si>
    <t>HO- PCV058</t>
  </si>
  <si>
    <t>HO- PCV059</t>
  </si>
  <si>
    <t>HO- PCV060</t>
  </si>
  <si>
    <t>HO- PCV061</t>
  </si>
  <si>
    <t>HO- PCV062</t>
  </si>
  <si>
    <t>HO- PCV063</t>
  </si>
  <si>
    <t>HO- PCV064</t>
  </si>
  <si>
    <t>PULSA BULAN JANUARI 2019</t>
  </si>
  <si>
    <t>BIAYA KOST FEBRUARI</t>
  </si>
  <si>
    <t>BO LUAR KOTA ( KEBUMEN-MGL)</t>
  </si>
  <si>
    <t>HO - PCV066</t>
  </si>
  <si>
    <t>HO - PCV065</t>
  </si>
  <si>
    <t>CUBE HOTEL</t>
  </si>
  <si>
    <t>PELUNASAN KAMAR A/N TRI (CA) TGL 3-4 JAN 19</t>
  </si>
  <si>
    <t>INDAH PALACE</t>
  </si>
  <si>
    <t>PELUNASAN KAMAR BR TGL 24-25 JAN 19</t>
  </si>
  <si>
    <t>HO - PCV067</t>
  </si>
  <si>
    <t>HO - PCV068</t>
  </si>
  <si>
    <t>PELUNASAN KAMAR A/N TRI (CA) TGL 11-12 JAN 19</t>
  </si>
  <si>
    <t>HO - PCV069</t>
  </si>
  <si>
    <t>TRI (CA)</t>
  </si>
  <si>
    <t>BO CA W 5 JAN - W 1 FEB 19</t>
  </si>
  <si>
    <t>LUTFI</t>
  </si>
  <si>
    <t>BIAYA MEETING INTERNAL BR</t>
  </si>
  <si>
    <t>HO - PCV070</t>
  </si>
  <si>
    <t>HO - PCV071</t>
  </si>
  <si>
    <t>HO - PCV072</t>
  </si>
  <si>
    <t>TUNJANGAN KOST,LK,SEWA KENDARAAN &amp; KEBERSIHAN</t>
  </si>
  <si>
    <t>HO - PCV073</t>
  </si>
  <si>
    <t>HUMAIRA PSIKOLOGI</t>
  </si>
  <si>
    <t>JASA PSIKOTEST FAS BAGUS ISWAHYUDI</t>
  </si>
  <si>
    <t>HO - PCV074</t>
  </si>
  <si>
    <t>UANG KOST BULAN FEB 19 DAN BBM KENDARAAN,PULSA</t>
  </si>
  <si>
    <t>HO - PCV075</t>
  </si>
  <si>
    <t>HO - PCV076</t>
  </si>
  <si>
    <t>BO WEEK 5 JAN DAN WEEK 1 FEB 19</t>
  </si>
  <si>
    <t>BO 28 JAN-2 FEB 19</t>
  </si>
  <si>
    <t>CAA-35</t>
  </si>
  <si>
    <t>CAA-36</t>
  </si>
  <si>
    <t>HO - PCV077</t>
  </si>
  <si>
    <t>MATERAI 6000 DAN 3000</t>
  </si>
  <si>
    <t>HO - PCV078</t>
  </si>
  <si>
    <t>PULSA SIMPATI DAN FREN HO</t>
  </si>
  <si>
    <t>BIAYA BO TGL 28 JAN S.D 02 FEB 19</t>
  </si>
  <si>
    <t>TAGIHAN INTERNET BLN FEB 19</t>
  </si>
  <si>
    <t>TAUFIK ROCHBIANTO</t>
  </si>
  <si>
    <t>BIAYA BO TGL 25 JAN S.D 02 FEB 19</t>
  </si>
  <si>
    <t>HOTEL INDAH PALACE</t>
  </si>
  <si>
    <t>BIAYA PENGINAPAN BR ( Arif dan rahmat)</t>
  </si>
  <si>
    <t>YUNIKA PUTRA DEWATA</t>
  </si>
  <si>
    <t>TIKET HOC DAN WAKIL HOC MEETING JAKARTA</t>
  </si>
  <si>
    <t>BIAYA PAKET KE MPP BANDUNG</t>
  </si>
  <si>
    <t>BIAYA MEETING INTERNAL BR TGL 11 FEB 19</t>
  </si>
  <si>
    <t>HO - PCV079</t>
  </si>
  <si>
    <t>HO - PCV080</t>
  </si>
  <si>
    <t>HO - PCV081</t>
  </si>
  <si>
    <t>HO - PCV082</t>
  </si>
  <si>
    <t>HO - PCV083</t>
  </si>
  <si>
    <t>HO - PCV084</t>
  </si>
  <si>
    <t>HO - PCV085</t>
  </si>
  <si>
    <t>HO - PCV086</t>
  </si>
  <si>
    <t>CAA MEETING JAKARTA</t>
  </si>
  <si>
    <t>CAA-37</t>
  </si>
  <si>
    <t>CAA MEETING FAS</t>
  </si>
  <si>
    <t>CAA-38</t>
  </si>
  <si>
    <t>HO - PCV087</t>
  </si>
  <si>
    <t>TUNJANGAN PULSA JAN-FEB 19 DAN BBM KENDARAAN</t>
  </si>
  <si>
    <t>BIAYA OPR 09.02.19 S.D 16.02.19</t>
  </si>
  <si>
    <t>BIAYA OPR WEEK II FEB 19</t>
  </si>
  <si>
    <t>EDY REFILL</t>
  </si>
  <si>
    <t>GANTI FILM DAN CARTRIDGE</t>
  </si>
  <si>
    <t>BIAYA TELPON BLN FEB 19</t>
  </si>
  <si>
    <t>HO - PCV088</t>
  </si>
  <si>
    <t>HO - PCV089</t>
  </si>
  <si>
    <t>HO - PCV090</t>
  </si>
  <si>
    <t>HO - PCV091</t>
  </si>
  <si>
    <t>HO - PCV092</t>
  </si>
  <si>
    <t>HO - PCV093</t>
  </si>
  <si>
    <t>HO - PCV094</t>
  </si>
  <si>
    <t>HO - PCV095</t>
  </si>
  <si>
    <t>CAA BIAYA BO LK TEGAL</t>
  </si>
  <si>
    <t>CAA SERVICE TAB DEPO JOGJA</t>
  </si>
  <si>
    <t>CAA-41</t>
  </si>
  <si>
    <t>CUCI MOBIL HOC H 9106 HQ</t>
  </si>
  <si>
    <t>HO - PCV096</t>
  </si>
  <si>
    <t>HO - PCV097</t>
  </si>
  <si>
    <t>BIAYA MEETING DI JAKARTA TGL 19 S.D 21 FEB 19</t>
  </si>
  <si>
    <t xml:space="preserve"> BO MAGELANG-KEBUMEN </t>
  </si>
  <si>
    <t>KERANGKENG SERVER DAN CCTV</t>
  </si>
  <si>
    <t>HO - PCV098</t>
  </si>
  <si>
    <t>BIAYA MEETING FAS TGL 18 FEB 19</t>
  </si>
  <si>
    <t>CAA-42</t>
  </si>
  <si>
    <t>CAA BIAYA MEETING HO TGL 23 FEB 19</t>
  </si>
  <si>
    <t>CAA-43</t>
  </si>
  <si>
    <t>HO - PCV099</t>
  </si>
  <si>
    <t>ATK BULAN FEB 2019</t>
  </si>
  <si>
    <t>TAGIHAN HOTEL HOC 05/2/19 S.D 06/2/19</t>
  </si>
  <si>
    <t>BIAYA MEETING CERES</t>
  </si>
  <si>
    <t>BIAYA MEETING CERES DAN FBI FEB 19</t>
  </si>
  <si>
    <t>LYNN HOTEL</t>
  </si>
  <si>
    <t>BIAYA HOTEL MEETING FAS TGL 18 FEB 19</t>
  </si>
  <si>
    <t>TEKHNISI AC</t>
  </si>
  <si>
    <t>BIAYA ONGKOS KIRIM AC</t>
  </si>
  <si>
    <t>BENING GROUP</t>
  </si>
  <si>
    <t>AIR GALON HO FEB 19</t>
  </si>
  <si>
    <t>AGUNG P</t>
  </si>
  <si>
    <t>BO WEEK I DAN II FEB 19</t>
  </si>
  <si>
    <t>TRI (Ca)</t>
  </si>
  <si>
    <t xml:space="preserve">BBM KENDARAAN </t>
  </si>
  <si>
    <t>PULSA CALLBACK FEB 19</t>
  </si>
  <si>
    <t>LEMBUR CLOSING PAJAK TGL 25-26 FEB 19</t>
  </si>
  <si>
    <t>HO - PCV100</t>
  </si>
  <si>
    <t>HO - PCV101</t>
  </si>
  <si>
    <t>HO - PCV102</t>
  </si>
  <si>
    <t>HO - PCV103</t>
  </si>
  <si>
    <t>HO - PCV104</t>
  </si>
  <si>
    <t>HO - PCV105</t>
  </si>
  <si>
    <t>HO - PCV106</t>
  </si>
  <si>
    <t>HO - PCV107</t>
  </si>
  <si>
    <t>HO - PCV108</t>
  </si>
  <si>
    <t>HO - PCV109</t>
  </si>
  <si>
    <t>HO - PCV110</t>
  </si>
  <si>
    <t>HO - PCV111</t>
  </si>
  <si>
    <t>HO - PCV112</t>
  </si>
  <si>
    <t>BIAYA KIRIM DOKUMEN</t>
  </si>
  <si>
    <t>HO - PCV113</t>
  </si>
  <si>
    <t>HO - PCV114</t>
  </si>
  <si>
    <t>CAA BO LK MAGELANG,SMG,PKL,TEGAL</t>
  </si>
  <si>
    <t>ASEP</t>
  </si>
  <si>
    <t>CAA PEMBELIAN SARINGAN KAMAR MANDI</t>
  </si>
  <si>
    <t xml:space="preserve"> PENYELESAIAN CAA 37 BO MEETING JAKARTA 18-21 FEB 19</t>
  </si>
  <si>
    <t>PENYELESAIAN CAA 41 BO LK KE TEGAL 20/2/19</t>
  </si>
  <si>
    <t xml:space="preserve"> PENYELESAIAN CAA-43 SNACK MEETING HO TGL 23 FEB 19</t>
  </si>
  <si>
    <t>CAA-45</t>
  </si>
  <si>
    <t>CAA-46</t>
  </si>
  <si>
    <t>saldo awal CAA</t>
  </si>
  <si>
    <t>SALDO AWAL CAA ( SULIS - KRANGKENG SERVER )</t>
  </si>
  <si>
    <t>SALDO AWAL CAA (FAUZI - CLP PWT )</t>
  </si>
  <si>
    <t>SERVICE TAB 3 UNIT</t>
  </si>
  <si>
    <t>PENYELESAIAN CAA-42 SERVICE TAB DEPO JOGJA</t>
  </si>
  <si>
    <t>CAA PERBAIKAN MOBIL KUDA</t>
  </si>
  <si>
    <t>CAA PEMBELIAN ADAPTOR LAPTOP DAN BO KE SOLO</t>
  </si>
  <si>
    <t>CAA PEMBELIAN BATERAI ALKALINE</t>
  </si>
  <si>
    <t>PULSA FEBRUARI 2019</t>
  </si>
  <si>
    <t>BIAYA KOST DAN TUNJANGAN PULSA</t>
  </si>
  <si>
    <t>BIAYA OPR 18/2-23/2/19</t>
  </si>
  <si>
    <t>BIAYA OPR WEEK IV FEB 19</t>
  </si>
  <si>
    <t>BIAYA TUNJANGAN LK,KOST DAN SEWA KENDARAAN</t>
  </si>
  <si>
    <t>BIAYA SERVICE PRINTER</t>
  </si>
  <si>
    <t>BIAYA SARINGAN KAMAR MANDI DAN BIAYA PAKET</t>
  </si>
  <si>
    <t>HO - PCV115</t>
  </si>
  <si>
    <t>HO - PCV116</t>
  </si>
  <si>
    <t>HO - PCV117</t>
  </si>
  <si>
    <t>HO - PCV118</t>
  </si>
  <si>
    <t>HO - PCV119</t>
  </si>
  <si>
    <t>HO - PCV120</t>
  </si>
  <si>
    <t>HO - PCV121</t>
  </si>
  <si>
    <t>HO - PCV122</t>
  </si>
  <si>
    <t>HO - PCV123</t>
  </si>
  <si>
    <t>HO - PCV124</t>
  </si>
  <si>
    <t>HO - PCV125</t>
  </si>
  <si>
    <t>CAA-47</t>
  </si>
  <si>
    <t>CAA-48</t>
  </si>
  <si>
    <t>CAA-49</t>
  </si>
  <si>
    <t xml:space="preserve">PENYELESAIAN CAA-45 BO LK MAGELANG </t>
  </si>
  <si>
    <t>HO - PCV126</t>
  </si>
  <si>
    <t>HO - PCV127</t>
  </si>
  <si>
    <t xml:space="preserve">PENYELESAIAN CAA-35 KOST BULAN FEBRUARI </t>
  </si>
  <si>
    <t>HO - PCV128</t>
  </si>
  <si>
    <t>BIAYA BO KE SOLO WONOGIRI</t>
  </si>
  <si>
    <t>HO - PCV129</t>
  </si>
  <si>
    <t>CAA BO LK SEMARANG-PATI</t>
  </si>
  <si>
    <t>CAA-50</t>
  </si>
  <si>
    <t xml:space="preserve">BO LK MAGELANG </t>
  </si>
  <si>
    <t>KOST BULAN FEB</t>
  </si>
  <si>
    <t>HO - PCV130</t>
  </si>
  <si>
    <t>BIAYA MEETING FBI DAN MNP TGL 6-7 MAR 19</t>
  </si>
  <si>
    <t>BIAYA HOTEL HOC TANGGAL 25-26 FEB 19</t>
  </si>
  <si>
    <t>BIAYA OPERASIONAL WEEK III DAN IV FEB 19</t>
  </si>
  <si>
    <t>BIAYA OPERASIONAL TANGGAL 25 FEB-8 MARET 19</t>
  </si>
  <si>
    <t xml:space="preserve">BIAYA PERBAIKAN MOBIL </t>
  </si>
  <si>
    <t>SNACK MEETING HO TANGGAL 16 MARET 19</t>
  </si>
  <si>
    <t>BATERAI JAM RUANG MEETING</t>
  </si>
  <si>
    <t xml:space="preserve">BIAYA OPR RSM PANSEL </t>
  </si>
  <si>
    <t>PEMBELIAN PULSA SIMPATI HO</t>
  </si>
  <si>
    <t>SNACK MEETING INTERNAL GM,HOC,WAKIL HOC,RSM</t>
  </si>
  <si>
    <t>PERBAIKAN AC MOBIL</t>
  </si>
  <si>
    <t>HO - PCV131</t>
  </si>
  <si>
    <t>HO - PCV132</t>
  </si>
  <si>
    <t>HO - PCV133</t>
  </si>
  <si>
    <t>HO - PCV134</t>
  </si>
  <si>
    <t>HO - PCV135</t>
  </si>
  <si>
    <t>HO - PCV136</t>
  </si>
  <si>
    <t>HO - PCV137</t>
  </si>
  <si>
    <t>HO - PCV138</t>
  </si>
  <si>
    <t>HO - PCV139</t>
  </si>
  <si>
    <t>HO - PCV140</t>
  </si>
  <si>
    <t>HO - PCV141</t>
  </si>
  <si>
    <t>HO - PCV142</t>
  </si>
  <si>
    <t>CAA BIAYA MEETING BR TGL 18 MAR 19</t>
  </si>
  <si>
    <t>CAA-51</t>
  </si>
  <si>
    <t>PENYELESAIAN CAA-49</t>
  </si>
  <si>
    <t>HO - PCV143</t>
  </si>
  <si>
    <t>PENYELESAIAN CAA-47</t>
  </si>
  <si>
    <t>HO - PCV144</t>
  </si>
  <si>
    <t>ADAPTOR CHARGER LAPTOP LENOVO DAN BO DEPO SOLO 6-8 FEB</t>
  </si>
  <si>
    <t>BIAYA OPERASIONAL CA</t>
  </si>
  <si>
    <t>BIAYA ATK BLN MARET 19</t>
  </si>
  <si>
    <t>MAKAN SIANG MEETING INTERNAL HOC,WAKIL HOC DAN GM TGL 19/3</t>
  </si>
  <si>
    <t>BIAYA PAKET DOKUMEN</t>
  </si>
  <si>
    <t>EDDY</t>
  </si>
  <si>
    <t xml:space="preserve">REFILL TONER </t>
  </si>
  <si>
    <t>BIAYA HOTEL RSM,BR DAN CA TANGGAL 14-19 MARET 19</t>
  </si>
  <si>
    <t>BIAYA MEETING BR TGL 18/3/19</t>
  </si>
  <si>
    <t>BIAYA OPERASIONAL WEEK II MARET 19</t>
  </si>
  <si>
    <t>CUCI MOBIL LIVINA H 9106 HQ</t>
  </si>
  <si>
    <t>BO MARET 19 SEMARANG-PATI TGL 13-15 MARET</t>
  </si>
  <si>
    <t>BO SEMARANG PATI</t>
  </si>
  <si>
    <t>AMPLOP COKLAT</t>
  </si>
  <si>
    <t>MAKAN SIANG PAK BOUY TANGGAL 18 MARET 19</t>
  </si>
  <si>
    <t>BIAYA TELPON 0274-6465263 MARET 19</t>
  </si>
  <si>
    <t>BIAYA PULSA MARET 19</t>
  </si>
  <si>
    <t>BIAYA MEETING CERES TGL 12 MARET 19</t>
  </si>
  <si>
    <t>BO MEETING FBI DI JAKARTA 20-21 MARET 19</t>
  </si>
  <si>
    <t>SNACK MEETING BUDGET TGL 19/3/19</t>
  </si>
  <si>
    <t>SNACK MEETING HO TGL 23/3/19</t>
  </si>
  <si>
    <t>HO - PCV145</t>
  </si>
  <si>
    <t>HO - PCV146</t>
  </si>
  <si>
    <t>HO - PCV147</t>
  </si>
  <si>
    <t>HO - PCV148</t>
  </si>
  <si>
    <t>HO - PCV149</t>
  </si>
  <si>
    <t>HO - PCV150</t>
  </si>
  <si>
    <t>HO - PCV151</t>
  </si>
  <si>
    <t>HO - PCV152</t>
  </si>
  <si>
    <t>HO - PCV153</t>
  </si>
  <si>
    <t>HO - PCV154</t>
  </si>
  <si>
    <t>HO - PCV155</t>
  </si>
  <si>
    <t>HO - PCV156</t>
  </si>
  <si>
    <t>HO - PCV157</t>
  </si>
  <si>
    <t>HO - PCV158</t>
  </si>
  <si>
    <t>HO - PCV159</t>
  </si>
  <si>
    <t>HO - PCV160</t>
  </si>
  <si>
    <t>HO - PCV161</t>
  </si>
  <si>
    <t>HO - PCV162</t>
  </si>
  <si>
    <t>HO - PCV163</t>
  </si>
  <si>
    <t>HO - PCV164</t>
  </si>
  <si>
    <t>HO - PCV165</t>
  </si>
  <si>
    <t>HOTEL TGL 21-22 MARET 2019</t>
  </si>
  <si>
    <t>CAA-52</t>
  </si>
  <si>
    <t>CAA-53</t>
  </si>
  <si>
    <t>CAA-54</t>
  </si>
  <si>
    <t>PENYELESAIAN CAA-50</t>
  </si>
  <si>
    <t>PENYELESAIAN CAA-51</t>
  </si>
  <si>
    <t>PENYELESAIAN CAA-40</t>
  </si>
  <si>
    <t>CAA-40</t>
  </si>
  <si>
    <t>HO - PCV166</t>
  </si>
  <si>
    <t>BIAYA OPERASIONAL RSM PANTURA PER 11/3/19 S.D 16/3/19</t>
  </si>
  <si>
    <t>BIAYA MEETING BUDGET</t>
  </si>
  <si>
    <t>BAIAY MEETING JAKARTA DAN KEPERLUAN RUMAH TANGGA</t>
  </si>
  <si>
    <t xml:space="preserve">BIAYA KERETA API HOC MEETING PRINCIPAL FBI DIJAKARTA </t>
  </si>
  <si>
    <t>BIAYA OPERASIONAL WEEK 1 DAN II MARET 2019</t>
  </si>
  <si>
    <t>BIAYA TIKET PESAWAT GM MEETING PRINCIPAL NLS DI BATAM(CLAIM)</t>
  </si>
  <si>
    <t>BIAYA MEETING HO TANGGAL 23 MARET 2019</t>
  </si>
  <si>
    <t>PEMBELIAN PULSA CALLBACK</t>
  </si>
  <si>
    <t>BIAYA PAKET KIRIM DOKUMEN KE METRIX</t>
  </si>
  <si>
    <t>BIAYA OPR MEETING FAS KE SMG TGL 25 MARET 2019</t>
  </si>
  <si>
    <t>BIAYA OPERASIONAL MEETING FAS SEMARANG TGL 25 MARET 2019</t>
  </si>
  <si>
    <t>BIAYA ATK BELI LAKBAN HITAM</t>
  </si>
  <si>
    <t>HO - PCV167</t>
  </si>
  <si>
    <t>HO - PCV168</t>
  </si>
  <si>
    <t>HO - PCV169</t>
  </si>
  <si>
    <t>HO - PCV170</t>
  </si>
  <si>
    <t>HO - PCV171</t>
  </si>
  <si>
    <t>HO - PCV172</t>
  </si>
  <si>
    <t>HO - PCV173</t>
  </si>
  <si>
    <t>HO - PCV174</t>
  </si>
  <si>
    <t>HO - PCV175</t>
  </si>
  <si>
    <t>HO - PCV176</t>
  </si>
  <si>
    <t>HO - PCV177</t>
  </si>
  <si>
    <t>HO - PCV178</t>
  </si>
  <si>
    <t>BIAYA MEETING BR DENGAN PRINCIPAL TGL 29/3/19</t>
  </si>
  <si>
    <t>CAA-56</t>
  </si>
  <si>
    <t>PENYELESAIAN CAA-54</t>
  </si>
  <si>
    <t>PENYELESAIAN CAA-53</t>
  </si>
  <si>
    <t>HO - PCV179</t>
  </si>
  <si>
    <t>BIAYA MEETING PRINCIPAL TANGGAL 29 MARET 2019</t>
  </si>
  <si>
    <t>BO WEEK 3&amp; 4 MARET 19 DAN WEEK 1 APRIL 2019</t>
  </si>
  <si>
    <t>BURZA HOTEL</t>
  </si>
  <si>
    <t>DP HOTEL KAP TGL 3-6 APRIL 2019</t>
  </si>
  <si>
    <t>BIAYA LEMBUR TANGGAL 3 APRIL 19 HO DAN CALL BACK</t>
  </si>
  <si>
    <t>TUNJANGAN KOST DAN PULSA APRIL 19</t>
  </si>
  <si>
    <t>BIAYA TIKET KERETA API HOC DAN KAP TGL 3 APRIL 2019</t>
  </si>
  <si>
    <t>PEWANGI RUANGAN DAN KAMAR MANDI</t>
  </si>
  <si>
    <t>BIAYA HOTEL HOC MEETING FAS TGL 25-26 MAR 19</t>
  </si>
  <si>
    <t>PT.SURYA GEMILANG TERANG</t>
  </si>
  <si>
    <t>WARNA AC</t>
  </si>
  <si>
    <t>BIAYA PERAWATAN AC</t>
  </si>
  <si>
    <t>BIAYA MEETING FAS TANGGAL 25 MARET 2019</t>
  </si>
  <si>
    <t>BIAYA OPERASIONAL RSM TGL 18-23 MARET 19</t>
  </si>
  <si>
    <t>BIAYA ATK BULAN APRIL 19</t>
  </si>
  <si>
    <t>BIAYA MEETING HO TANGGAL 6/4/19</t>
  </si>
  <si>
    <t>HO - PCV180</t>
  </si>
  <si>
    <t>HO - PCV181</t>
  </si>
  <si>
    <t>HO - PCV182</t>
  </si>
  <si>
    <t>HO - PCV183</t>
  </si>
  <si>
    <t>HO - PCV184</t>
  </si>
  <si>
    <t>HO - PCV185</t>
  </si>
  <si>
    <t>HO - PCV186</t>
  </si>
  <si>
    <t>HO - PCV187</t>
  </si>
  <si>
    <t>HO - PCV188</t>
  </si>
  <si>
    <t>HO - PCV189</t>
  </si>
  <si>
    <t>HO - PCV190</t>
  </si>
  <si>
    <t>HO - PCV191</t>
  </si>
  <si>
    <t>HO - PCV192</t>
  </si>
  <si>
    <t>HO - PCV193</t>
  </si>
  <si>
    <t>HO - PCV194</t>
  </si>
  <si>
    <t>HO - PCV195</t>
  </si>
  <si>
    <t>HO - PCV196</t>
  </si>
  <si>
    <t>BIAYA MEETING HOC TANGGAL 3-5 APRIL 2019</t>
  </si>
  <si>
    <t>BIAYA KAP SELAMA DI JOGJA</t>
  </si>
  <si>
    <t>SNACK KAP TANGGAL 4-5 APRIL 19</t>
  </si>
  <si>
    <t>BIAYA OLEH OLEH KAP</t>
  </si>
  <si>
    <t>BIAYA DINAS KE DEPO PURWOKERTO 4-6 APRIL 19</t>
  </si>
  <si>
    <t>PENYELESAIAN</t>
  </si>
  <si>
    <t>CAA-57</t>
  </si>
  <si>
    <t>CAA-58</t>
  </si>
  <si>
    <t>CAA-59</t>
  </si>
  <si>
    <t>CAA-60</t>
  </si>
  <si>
    <t>CAA-61</t>
  </si>
  <si>
    <t>BIAYA MEETING HOC TANGGAL 20 S.D 21 MARET 19</t>
  </si>
  <si>
    <t>CAA-62</t>
  </si>
  <si>
    <t>HO - PCV197</t>
  </si>
  <si>
    <t>BIAYA OPERASIONAL KAP TANGGAL 3-6 APRIL 19</t>
  </si>
  <si>
    <t>BIAYA OPERASIONAL WEEK I APRIL 19</t>
  </si>
  <si>
    <t>BIAYA OPERASIONAL WEEK IV MARET DAN I APRIL 2019</t>
  </si>
  <si>
    <t>BIAYA PULSA HO</t>
  </si>
  <si>
    <t>AIR MINUM HO</t>
  </si>
  <si>
    <t>BIAYA HOTEL BR WEKO AGUNG TGL 29 MARET 19</t>
  </si>
  <si>
    <t>BIAYA HOTEL KAP TANGGAL 3-6 APRIL 2019</t>
  </si>
  <si>
    <t>BO KE DEPO PURWOKERTO TGL 05-07 APRIL 2019</t>
  </si>
  <si>
    <t>REKAP TUNJANGAN KOST DAN LK BULAN ARPIL 19</t>
  </si>
  <si>
    <t>SNACK UNTUK KAP TANGGAL 3-5 APRIL 19</t>
  </si>
  <si>
    <t>EDDY REFILL</t>
  </si>
  <si>
    <t>ISI TONER LASER JET HP P1102 &amp; HP M125A</t>
  </si>
  <si>
    <t>SNACK MEETING GOON TANGGAL 10 APRIL 19</t>
  </si>
  <si>
    <t>HO - PCV198</t>
  </si>
  <si>
    <t>HO - PCV199</t>
  </si>
  <si>
    <t>HO - PCV200</t>
  </si>
  <si>
    <t>HO - PCV201</t>
  </si>
  <si>
    <t>HO - PCV202</t>
  </si>
  <si>
    <t>HO - PCV203</t>
  </si>
  <si>
    <t>HO - PCV204</t>
  </si>
  <si>
    <t>HO - PCV205</t>
  </si>
  <si>
    <t>HO - PCV206</t>
  </si>
  <si>
    <t>HO - PCV207</t>
  </si>
  <si>
    <t>HO - PCV208</t>
  </si>
  <si>
    <t>HO - PCV209</t>
  </si>
  <si>
    <t>HO - PCV210</t>
  </si>
  <si>
    <t>BIAYA OPERASIONAL LUAR KOTA PATI-SEMARANG</t>
  </si>
  <si>
    <t>BIAYA OPERASIONAL JILID SOP</t>
  </si>
  <si>
    <t>CAA-63</t>
  </si>
  <si>
    <t>CAA-64</t>
  </si>
  <si>
    <t>PENYELESAIAN CAA-57</t>
  </si>
  <si>
    <t>HO - PCV211</t>
  </si>
  <si>
    <t>beli baterai A3 mouse pak agung</t>
  </si>
  <si>
    <t>HO - PCV212</t>
  </si>
  <si>
    <t>BIAYA MEETING HO TANGGAL 13 APRIL 2019</t>
  </si>
  <si>
    <t>HO - PCV213</t>
  </si>
  <si>
    <t>BIAYA OPERASIONAL PER 25/03/19 S.D 30/03/19</t>
  </si>
  <si>
    <t>HO - PCV214</t>
  </si>
  <si>
    <t>BIAYA OPERASIONAL PER 08/04/19 S.D 13/04/19</t>
  </si>
  <si>
    <t>HO - PCV215</t>
  </si>
  <si>
    <t>HO - PCV216</t>
  </si>
  <si>
    <t>BIAYA OPERASIONAL WEEK II APRIL 19</t>
  </si>
  <si>
    <t>HO - PCV217</t>
  </si>
  <si>
    <t>BIAYA OPERASIONAL 25/3/19 S.D 30/03/19</t>
  </si>
  <si>
    <t>HO - PCV218</t>
  </si>
  <si>
    <t>HO - PCV219</t>
  </si>
  <si>
    <t>PULSA SIMPATI HO</t>
  </si>
  <si>
    <t>HO - PCV220</t>
  </si>
  <si>
    <t>BIAYA MEETING BR DI SEMARANG TANGGAL 15/4/19</t>
  </si>
  <si>
    <t>HO - PCV221</t>
  </si>
  <si>
    <t>NURUL</t>
  </si>
  <si>
    <t>BEA MATERAI 3000 DAN 6000</t>
  </si>
  <si>
    <t>HO - PCV222</t>
  </si>
  <si>
    <t>PEMBELIAN AQUA MEETING INTERNAL TGL 18/4/19</t>
  </si>
  <si>
    <t>HO - PCV223</t>
  </si>
  <si>
    <t>HO - PCV224</t>
  </si>
  <si>
    <t>BIAYA MEETING INTERNAL 18/4/19</t>
  </si>
  <si>
    <t>HO - PCV225</t>
  </si>
  <si>
    <t>BIAYA MEETING TGL 15-16 APRIL DI SMG</t>
  </si>
  <si>
    <t>PEMBELIAN SNACK MEETING KPI TGL 22/4/19</t>
  </si>
  <si>
    <t>PEMBELIAN SNACK MEETING INTERNAL TGL 19/4/19</t>
  </si>
  <si>
    <t>CAA-65</t>
  </si>
  <si>
    <t>CAA-67</t>
  </si>
  <si>
    <t>CAA-68</t>
  </si>
  <si>
    <t>HO - PCV226</t>
  </si>
  <si>
    <t>BIAYA JILID SOP</t>
  </si>
  <si>
    <t>HO - PCV227</t>
  </si>
  <si>
    <t>BIAYA LEMBUR TANGGAL 19 APRIL 2019</t>
  </si>
  <si>
    <t>BO SEMARANG - YOGYAKARTA APRIL 19</t>
  </si>
  <si>
    <t>HO - PCV228</t>
  </si>
  <si>
    <t>HO - PCV229</t>
  </si>
  <si>
    <t>HO - PCV230</t>
  </si>
  <si>
    <t>HO - PCV231</t>
  </si>
  <si>
    <t>HO - PCV232</t>
  </si>
  <si>
    <t>HO - PCV233</t>
  </si>
  <si>
    <t>HO - PCV234</t>
  </si>
  <si>
    <t>HO - PCV235</t>
  </si>
  <si>
    <t>HO - PCV236</t>
  </si>
  <si>
    <t>BIAYA TELPON BLN APRIL 19</t>
  </si>
  <si>
    <t>BIAYA ATK BULAN ARPIL 19</t>
  </si>
  <si>
    <t>BO TANGGAL 17-21 APRIL 19</t>
  </si>
  <si>
    <t>BO WEEK I,II,DAN III APRIL 19</t>
  </si>
  <si>
    <t>PT.SEMESTA KARYA MANDIRI</t>
  </si>
  <si>
    <t>BIAYA HOTEL GM DAN HOC MEETING PRINCIPAL SEMARANG 11-12 APRIL</t>
  </si>
  <si>
    <t>BIAYA MEETING FBI,KIMBO DAN CERES DI SEMARANG</t>
  </si>
  <si>
    <t>BIAYA PERJALANAN DINAS MEETING TGL 24-26 APRIL 19</t>
  </si>
  <si>
    <t>PEMBELIAN PERALATAN KANTOR</t>
  </si>
  <si>
    <t>PENGAJUAN KAS KECIL TANGGAL 22 APRIL 19</t>
  </si>
  <si>
    <t>CAA-69</t>
  </si>
  <si>
    <t>CAA-70</t>
  </si>
  <si>
    <t>PULSA IT BULAN APRIL 19</t>
  </si>
  <si>
    <t>WINDA HAPSARI</t>
  </si>
  <si>
    <t>PERALATAN KANTOR</t>
  </si>
  <si>
    <t>PIUTANG KARYAWAN HO</t>
  </si>
  <si>
    <t>BIAYA HOTEL FAS TANGGAL 18 APRIL 2019</t>
  </si>
  <si>
    <t>BIAYA KOST BULAN MEI 19</t>
  </si>
  <si>
    <t>BO MEETING JAKARTA TGL 25-27 APRIL 19</t>
  </si>
  <si>
    <t>BIAYA HOTEL CA DAN RSM TGL 18/4/19 S.D 19/4/19</t>
  </si>
  <si>
    <t>BO WEEK IV APRIL 19</t>
  </si>
  <si>
    <t>BO WEEK III DAN IV APRIL 2019</t>
  </si>
  <si>
    <t>HO - PCV237</t>
  </si>
  <si>
    <t>BIAYA MEETING FAS KPI TANGGAL 22 APRIL 2019</t>
  </si>
  <si>
    <t>HO - PCV238</t>
  </si>
  <si>
    <t>PEMBELIAN SNACK DAN MAKAN SIANG TGL 19 APRIL 2019</t>
  </si>
  <si>
    <t>HO - PCV239</t>
  </si>
  <si>
    <t>PEMBELIAN BATERAI UPS HO</t>
  </si>
  <si>
    <t>BO KE SEMARANG</t>
  </si>
  <si>
    <t>caa-71</t>
  </si>
  <si>
    <t xml:space="preserve">penyelesaian </t>
  </si>
  <si>
    <t>penyelesaian</t>
  </si>
  <si>
    <t>caa-67</t>
  </si>
  <si>
    <t>FAMILY AC</t>
  </si>
  <si>
    <t>BO DINAS KE SEMARANG 3/5/19</t>
  </si>
  <si>
    <t>HO-PCV241</t>
  </si>
  <si>
    <t>HO-PCV242</t>
  </si>
  <si>
    <t>HO-PCV240</t>
  </si>
  <si>
    <t>BO WEEK 1 APRIL 19</t>
  </si>
  <si>
    <t>HO-PCV243</t>
  </si>
  <si>
    <t>HO-PCV244</t>
  </si>
  <si>
    <t>LUTFI SURYAWATI</t>
  </si>
  <si>
    <t>HO-PCV245</t>
  </si>
  <si>
    <t>BBM (SERVICE AC HO)</t>
  </si>
  <si>
    <t>CAA-72</t>
  </si>
  <si>
    <t>PENGAJUAN KAS KECIL TANGGAL 13 MEI 19</t>
  </si>
  <si>
    <t>BO KE MAGELANG</t>
  </si>
  <si>
    <t>FAUJI ALAMSYAH</t>
  </si>
  <si>
    <t>CAA-73</t>
  </si>
  <si>
    <t>HO-PCV241A</t>
  </si>
  <si>
    <t>BIAYA OPERASIONAL RSM TANGGAL 26 APRIL - 9 MEI 19</t>
  </si>
  <si>
    <t>BIAYA HOTEL GM,HOC DAN BR MEETING FBI</t>
  </si>
  <si>
    <t>HO-PCV246</t>
  </si>
  <si>
    <t>HO-PCV247</t>
  </si>
  <si>
    <t>PENGAJUAN KAS KECIL TANGGAL 6 MEI 19</t>
  </si>
  <si>
    <t>HO-PCV248</t>
  </si>
  <si>
    <t>TUNJANGAN KOST,LUAR KOTA,SEWA KENDARAAN</t>
  </si>
  <si>
    <t>ISI ULANG TONER HP 85A DAN HP 83A</t>
  </si>
  <si>
    <t>PEMBELIAN PULSA FREN HO(088806815269)</t>
  </si>
  <si>
    <t>BIAYA OPERASIONAL KE MAGELANG 10-11 MEI 19</t>
  </si>
  <si>
    <t>BIAYA OPERASIONAL KE DEPO MAGELANG TGL 10-11 MEI 19</t>
  </si>
  <si>
    <t>BIAYA OPERASIONAL KE SEMARANG TGL 13 MEI 19</t>
  </si>
  <si>
    <t>BIAYA OPERASIONAL RSM PER 6 MEI S.D 11 MEI 19</t>
  </si>
  <si>
    <t>BIAYA SERVICE BERKALA MOBIL H 9307 FY TGL 2 MEI 19</t>
  </si>
  <si>
    <t>BIAYA OPERASIONAL RSM PER 15 APRIL  SD 20 APRIL 19</t>
  </si>
  <si>
    <t>BIAYA OPERASIONAL RSM PER 22-27 APRIL 19</t>
  </si>
  <si>
    <t>BIAYA HOTEL HOC TANGGAL 8 MEI 19</t>
  </si>
  <si>
    <t>PEMBELIAN PULSA CALLBACK WENI 081328683348</t>
  </si>
  <si>
    <t>BIAYA ATK DOUBLE TIP DAN PUSH PIN</t>
  </si>
  <si>
    <t>BIAYA OPERASIONAL HOC PER 6 MEI S.D 11 MEI 19</t>
  </si>
  <si>
    <t>BIAYA MEETING SEMARANG,PATI,BLORA 13 MEI 19</t>
  </si>
  <si>
    <t>PEMBELIAN TAKJIL BUKA PUASA</t>
  </si>
  <si>
    <t>PEMBELIAN PARCEL LEBARAN</t>
  </si>
  <si>
    <t>HO-PCV249</t>
  </si>
  <si>
    <t>HO-PCV250</t>
  </si>
  <si>
    <t>HO-PCV251</t>
  </si>
  <si>
    <t>HO-PCV252</t>
  </si>
  <si>
    <t>HO-PCV253</t>
  </si>
  <si>
    <t>HO-PCV254</t>
  </si>
  <si>
    <t>HO-PCV254A</t>
  </si>
  <si>
    <t>HO-PCV255</t>
  </si>
  <si>
    <t>HO-PCV256</t>
  </si>
  <si>
    <t>HO-PCV257</t>
  </si>
  <si>
    <t>HO-PCV258</t>
  </si>
  <si>
    <t>HO-PCV259</t>
  </si>
  <si>
    <t>HO-PCV260</t>
  </si>
  <si>
    <t>HO-PCV261</t>
  </si>
  <si>
    <t>HO-PCV262</t>
  </si>
  <si>
    <t>HO-PCV263</t>
  </si>
  <si>
    <t>HO-PCV264</t>
  </si>
  <si>
    <t>HO-PCV264A</t>
  </si>
  <si>
    <t>HO-PCV265</t>
  </si>
  <si>
    <t>CAA-74</t>
  </si>
  <si>
    <t>CAA-75</t>
  </si>
  <si>
    <t>DP PEMBAYARAN BUKA BERSAMA DI ROS IN HOTEL</t>
  </si>
  <si>
    <t>BIAYA HOTEL FAS TANGGAL 21/4/19-22/4/19</t>
  </si>
  <si>
    <t xml:space="preserve">PEMBELIAN PULSA CALLBACK ANA DAN LUVI </t>
  </si>
  <si>
    <t>BIAYA OPERASIONAL TANGGAL 29 APRIL-17 MEI 19</t>
  </si>
  <si>
    <t>BIAYA ATK BULAN JUNI 2019</t>
  </si>
  <si>
    <t>PULSA SIMPATI HO(081391701279)</t>
  </si>
  <si>
    <t>BIAYA PAKET DOKUMEN KE METRIX</t>
  </si>
  <si>
    <t>BIAYA TELEPON KANTOR 0274-6465263 BULAN MEI 19</t>
  </si>
  <si>
    <t>ISI TINTA STEMPEL WARNA HIJAU</t>
  </si>
  <si>
    <t>PULSA CALLBACK NONDANG DAN FIKA (081328683293,081326857143)</t>
  </si>
  <si>
    <t>PEWANGI RUANGAN</t>
  </si>
  <si>
    <t>BO HOC KE PATI DAN BLORA TANGGAL 22/5/19</t>
  </si>
  <si>
    <t>FLASH DISK 8 GB UNTUK DATA PAJAK</t>
  </si>
  <si>
    <t>AMPLOP COKLAT KECIL</t>
  </si>
  <si>
    <t>YUNIKA TOUR DAN TRAVEL</t>
  </si>
  <si>
    <t>BIAYA TIKET KERETA DAN PESAWAT MEETING JAKARTA TGL 28-29 MEI 19</t>
  </si>
  <si>
    <t>PENGAJUAN KAS KECIL TANGGAL 20 MEI 19</t>
  </si>
  <si>
    <t>HO-PCV253A</t>
  </si>
  <si>
    <t>CAA-76</t>
  </si>
  <si>
    <t>winda</t>
  </si>
  <si>
    <t>biaya makan lembur pajak</t>
  </si>
  <si>
    <t>biaya parcel lebaran</t>
  </si>
  <si>
    <t>sulis</t>
  </si>
  <si>
    <t>biaya makan meeting fas tgl 27 mei 19</t>
  </si>
  <si>
    <t>eddy pardede</t>
  </si>
  <si>
    <t>bbm kendaraan</t>
  </si>
  <si>
    <t>biaya buka bersama fas,hoc dan ho di ros in hotel tgl 27 mei 19</t>
  </si>
  <si>
    <t>triyanto</t>
  </si>
  <si>
    <t>biaya operasional ca tanggal 06-27 mei 19</t>
  </si>
  <si>
    <t>lutfi suryawati</t>
  </si>
  <si>
    <t>pulsa callback</t>
  </si>
  <si>
    <t>emanuel ali</t>
  </si>
  <si>
    <t>biaya tiket pesawat konsultan pajak</t>
  </si>
  <si>
    <t>cahyono eko nurudin</t>
  </si>
  <si>
    <t xml:space="preserve">tagihan ekspedisi pandusiwi,isi toner dan pulsa bu lies </t>
  </si>
  <si>
    <t>dewi</t>
  </si>
  <si>
    <t>biaya transportasi dari bca ke kantor tanggal 29 mei 2019</t>
  </si>
  <si>
    <t>Lili Jazuli</t>
  </si>
  <si>
    <t>biaya operasional rsm pantura per 20/5/19 s.d 25/5/19</t>
  </si>
  <si>
    <t>biaya lembur tanggal 30/5/19</t>
  </si>
  <si>
    <t>agung prihastono</t>
  </si>
  <si>
    <t>biaya operasional week 3 dan 5 mei 19</t>
  </si>
  <si>
    <t>biaya operasional meeting jakarta 27/5/19 s.d 29/5/19</t>
  </si>
  <si>
    <t>karno</t>
  </si>
  <si>
    <t>heni</t>
  </si>
  <si>
    <t>isi toner 4 pcs</t>
  </si>
  <si>
    <t>tunjangan pulsa dan kost bulan juni 2019</t>
  </si>
  <si>
    <t>asep ridwan</t>
  </si>
  <si>
    <t>biaya operasional hoc 25 mei 19 s.d 30 mei 19</t>
  </si>
  <si>
    <t>bening group</t>
  </si>
  <si>
    <t>air minum galon ho bln mei 19</t>
  </si>
  <si>
    <t>fauzi alamsyah</t>
  </si>
  <si>
    <t>pulsa bulan mei 19</t>
  </si>
  <si>
    <t>PENGAJUAN KAS KECIL TANGGAL 27 MEI 19</t>
  </si>
  <si>
    <t>HO-PCV266</t>
  </si>
  <si>
    <t>HO-PCV267</t>
  </si>
  <si>
    <t>HO-PCV268</t>
  </si>
  <si>
    <t>HO-PCV269</t>
  </si>
  <si>
    <t>HO-PCV270</t>
  </si>
  <si>
    <t>HO-PCV271</t>
  </si>
  <si>
    <t>HO-PCV272</t>
  </si>
  <si>
    <t>HO-PCV273</t>
  </si>
  <si>
    <t>HO-PCV274</t>
  </si>
  <si>
    <t>HO-PCV275</t>
  </si>
  <si>
    <t>HO-PCV276</t>
  </si>
  <si>
    <t>HO-PCV277</t>
  </si>
  <si>
    <t>HO-PCV278</t>
  </si>
  <si>
    <t>HO-PCV279</t>
  </si>
  <si>
    <t>HO-PCV280</t>
  </si>
  <si>
    <t>HO-PCV281</t>
  </si>
  <si>
    <t>HO-PCV282</t>
  </si>
  <si>
    <t>HO-PCV283</t>
  </si>
  <si>
    <t>HO-PCV284</t>
  </si>
  <si>
    <t>biaya meeting jakarta</t>
  </si>
  <si>
    <t>CAA-77</t>
  </si>
  <si>
    <t>HO-PCV285</t>
  </si>
  <si>
    <t>surya gemilang terang</t>
  </si>
  <si>
    <t>biaya hotel hoc tanggal 14/5/19</t>
  </si>
  <si>
    <t>HO-PCV286</t>
  </si>
  <si>
    <t>lili jazuli</t>
  </si>
  <si>
    <t>biaya operasional rsm pantura per 27/5/19 s.d 01/6/19</t>
  </si>
  <si>
    <t>biaya lembur tanggal 1 juni 2019</t>
  </si>
  <si>
    <t>biaya takjil puasa tanggal 27-31 mei 19</t>
  </si>
  <si>
    <t>biaya tunjangan kost,sewa kendaraan dan luar kota</t>
  </si>
  <si>
    <t>taufik rochbianto</t>
  </si>
  <si>
    <t>biaya operasional rsm pansel bulan mei 2019</t>
  </si>
  <si>
    <t>bbm dan adaptor laptop</t>
  </si>
  <si>
    <t>HO-PCV287</t>
  </si>
  <si>
    <t>HO-PCV288</t>
  </si>
  <si>
    <t>HO-PCV289</t>
  </si>
  <si>
    <t>HO-PCV290</t>
  </si>
  <si>
    <t>HO-PCV291</t>
  </si>
  <si>
    <t>HO-PCV292</t>
  </si>
  <si>
    <t>pulsa callback (081215060484)</t>
  </si>
  <si>
    <t>pt.mitra jaya persada</t>
  </si>
  <si>
    <t>biaya karangan bunga orang tua dari ibu resmi (metrix)</t>
  </si>
  <si>
    <t>biaya tiket pesawat konsultan pajak tanggal 14 juni 2019</t>
  </si>
  <si>
    <t>depo cilacap</t>
  </si>
  <si>
    <t>the best depo ( KPI)</t>
  </si>
  <si>
    <t>biaya operasional 27/5/19 s.d 15/6/19</t>
  </si>
  <si>
    <t>biaya operasional tanggal 1/6/19</t>
  </si>
  <si>
    <t>biaya snack meeting ho ( 15/6/19)</t>
  </si>
  <si>
    <t>pulsa callback (081326857142)</t>
  </si>
  <si>
    <t>HO-PCV293</t>
  </si>
  <si>
    <t>HO-PCV294</t>
  </si>
  <si>
    <t>HO-PCV295</t>
  </si>
  <si>
    <t>HO-PCV296</t>
  </si>
  <si>
    <t>HO-PCV297</t>
  </si>
  <si>
    <t>HO-PCV298</t>
  </si>
  <si>
    <t>HO-PCV299</t>
  </si>
  <si>
    <t>pengharum ruangan,lampu dan kain pel</t>
  </si>
  <si>
    <t>pembelian snack meeting MNP dan internal tanggal 13-14 juni 19</t>
  </si>
  <si>
    <t>biaya operasional ke smg dan pati tgl 15-17 juni 19</t>
  </si>
  <si>
    <t>pengajuan kas kecil tanggal 10 juni 19</t>
  </si>
  <si>
    <t>caa-78</t>
  </si>
  <si>
    <t>caa-79</t>
  </si>
  <si>
    <t>caa-80</t>
  </si>
  <si>
    <t>HO-PCV300</t>
  </si>
  <si>
    <t>Asep Ridwan</t>
  </si>
  <si>
    <t>Biaya Operasional tgl 1 s.d 8 juni 2019</t>
  </si>
  <si>
    <t>pulsa bulan juni 2019</t>
  </si>
  <si>
    <t>hotel indah palace</t>
  </si>
  <si>
    <t>Biaya Hotel bp.Sutirs triyanto tgl 12 juni 19</t>
  </si>
  <si>
    <t>Lutfi Suryawati</t>
  </si>
  <si>
    <t>Pembelian Pulsa callback weni 081328683348</t>
  </si>
  <si>
    <t>Supriyadi</t>
  </si>
  <si>
    <t>Biaya Operasional may 19</t>
  </si>
  <si>
    <t>Eddy Pardede</t>
  </si>
  <si>
    <t>Biaya Operasional Semarang-Pati 17/6/19</t>
  </si>
  <si>
    <t>Sulis</t>
  </si>
  <si>
    <t>Servis Kursi Putar dan Ganti Kaki Kursi IT</t>
  </si>
  <si>
    <t>Pembelian Lampu LED dan Pengharum ruangan</t>
  </si>
  <si>
    <t>Dewi</t>
  </si>
  <si>
    <t>Biaya Telpon 0274-6465263 ( HO)</t>
  </si>
  <si>
    <t>Depo Semarang</t>
  </si>
  <si>
    <t>Biaya Meeting Ceres dan FBI tanggal 17 &amp; 18 juni 19</t>
  </si>
  <si>
    <t>Biaya Meeting Internal dengan principal forisa tgl 20/6/19</t>
  </si>
  <si>
    <t>Winda</t>
  </si>
  <si>
    <t>Biaya snack meeting ho tanggal 21/6/19</t>
  </si>
  <si>
    <t>Biaya meeting dgn principal MNP dan Internal BR tgl 13 dan 14 juni 19</t>
  </si>
  <si>
    <t>HO-PCV301</t>
  </si>
  <si>
    <t>HO-PCV302</t>
  </si>
  <si>
    <t>HO-PCV303</t>
  </si>
  <si>
    <t>HO-PCV304</t>
  </si>
  <si>
    <t>HO-PCV305</t>
  </si>
  <si>
    <t>HO-PCV306</t>
  </si>
  <si>
    <t>HO-PCV307</t>
  </si>
  <si>
    <t>HO-PCV308</t>
  </si>
  <si>
    <t>HO-PCV309</t>
  </si>
  <si>
    <t>HO-PCV310</t>
  </si>
  <si>
    <t>HO-PCV311</t>
  </si>
  <si>
    <t>HO-PCV312</t>
  </si>
  <si>
    <t>pengajuan kas kecil tanggal 17 juni 19</t>
  </si>
  <si>
    <t>ca-79</t>
  </si>
  <si>
    <t>HO-PCV313</t>
  </si>
  <si>
    <t>Biaya Operasional tgl 22 juni 2019</t>
  </si>
  <si>
    <t>BIAYA PAKET KE METRIX</t>
  </si>
  <si>
    <t>biaya operasional tanggal 24 juni 2019</t>
  </si>
  <si>
    <t>biaya makan siang pak nono tanggal 25/6/19</t>
  </si>
  <si>
    <t>HO-PCV314</t>
  </si>
  <si>
    <t>HO-PCV315</t>
  </si>
  <si>
    <t>HO-PCV316</t>
  </si>
  <si>
    <t>HO-PCV317</t>
  </si>
  <si>
    <t>HO-PCV318</t>
  </si>
  <si>
    <t>HO-PCV319</t>
  </si>
  <si>
    <t>HO-PCV320</t>
  </si>
  <si>
    <t>HO-PCV321</t>
  </si>
  <si>
    <t>HO-PCV322</t>
  </si>
  <si>
    <t>HO-PCV323</t>
  </si>
  <si>
    <t>HO-PCV324</t>
  </si>
  <si>
    <t>HO-PCV325</t>
  </si>
  <si>
    <t>HO-PCV326</t>
  </si>
  <si>
    <t>HO-PCV327</t>
  </si>
  <si>
    <t>HO-PCV328</t>
  </si>
  <si>
    <t>humaira psikologi</t>
  </si>
  <si>
    <t>biaya psikotest fas a.n yohanes</t>
  </si>
  <si>
    <t>biaya operasional rsm pantura periode 10/6 s.d 15/06/19</t>
  </si>
  <si>
    <t>biaya operasional week 2 dan 3 juni 2019</t>
  </si>
  <si>
    <t>burza hotel</t>
  </si>
  <si>
    <t>biaya hotel pak nono dan pak tri tgl 26 s.d 28 juni 2019</t>
  </si>
  <si>
    <t>sinar bakti</t>
  </si>
  <si>
    <t>biaya atk bulan juni 2019</t>
  </si>
  <si>
    <t>lutfi s</t>
  </si>
  <si>
    <t>pembelian pulsa callback</t>
  </si>
  <si>
    <t xml:space="preserve">tri </t>
  </si>
  <si>
    <t>biaya makan pak nono tanggal 26-27 juni 2019</t>
  </si>
  <si>
    <t>biaya makan pak nono tanggal 24-25 juni 2019</t>
  </si>
  <si>
    <t>pembelian pulsa ho</t>
  </si>
  <si>
    <t>bbm dan transport meeting</t>
  </si>
  <si>
    <t>arina indah</t>
  </si>
  <si>
    <t>biaya gaji tunai bulan juni 2019</t>
  </si>
  <si>
    <t>biaya toner refill hp 85 a</t>
  </si>
  <si>
    <t>claim asuransi mobil</t>
  </si>
  <si>
    <t>makan siang pak nono tgl 24/6/19</t>
  </si>
  <si>
    <t>caa-81</t>
  </si>
  <si>
    <t>CAA-82</t>
  </si>
  <si>
    <t>pengajuan kas kecil tanggal 24 juni 19</t>
  </si>
  <si>
    <t>bo luar kota semarang-tegal</t>
  </si>
  <si>
    <t>fauji alamsyah</t>
  </si>
  <si>
    <t>caa-83</t>
  </si>
  <si>
    <t>HO-PCV329</t>
  </si>
  <si>
    <t>biaya snack meeting ho tgl 29 juni 2019</t>
  </si>
  <si>
    <t>biaya perbaikan mobil h8970 jy</t>
  </si>
  <si>
    <t>HO-PCV330</t>
  </si>
  <si>
    <t>HO-PCV331</t>
  </si>
  <si>
    <t>HO-PCV332</t>
  </si>
  <si>
    <t>HO-PCV333</t>
  </si>
  <si>
    <t>HO-PCV334</t>
  </si>
  <si>
    <t>HO-PCV335</t>
  </si>
  <si>
    <t>HO-PCV336</t>
  </si>
  <si>
    <t>HO-PCV337</t>
  </si>
  <si>
    <t>HO-PCV338</t>
  </si>
  <si>
    <t>HO-PCV339</t>
  </si>
  <si>
    <t>HO-PCV340</t>
  </si>
  <si>
    <t>HO-PCV341</t>
  </si>
  <si>
    <t>HO-PCV342</t>
  </si>
  <si>
    <t>HO-PCV343</t>
  </si>
  <si>
    <t>HO-PCV344</t>
  </si>
  <si>
    <t>HO-PCV345</t>
  </si>
  <si>
    <t>HO-PCV346</t>
  </si>
  <si>
    <t>HO-PCV347</t>
  </si>
  <si>
    <t>biaya operasional ca week ii-iv juni 2019</t>
  </si>
  <si>
    <t>bp.arif faturochman</t>
  </si>
  <si>
    <t>biaya bantuan hari jadi kota bantul dan kemerdekaan RI</t>
  </si>
  <si>
    <t>biaya hotel pak nono dan pak tri tgl 26 dan 29 juni 2019</t>
  </si>
  <si>
    <t>biaya operasional semarang-pekalongan-tegal 24-29 juni 19</t>
  </si>
  <si>
    <t>biaya makan dan bbm pak nono tanggal 24 juni 19</t>
  </si>
  <si>
    <t>tunjangan pulsa,kost dan biaya operasional</t>
  </si>
  <si>
    <t>biaya pulsa callback</t>
  </si>
  <si>
    <t>yunika putra dewata</t>
  </si>
  <si>
    <t>biaya tiket pak nono jogja- jakarta dan jakarta-jogja</t>
  </si>
  <si>
    <t>depo semarang</t>
  </si>
  <si>
    <t>biaya meeting fas tanggal 24/6/19</t>
  </si>
  <si>
    <t>biaya pembelian masker</t>
  </si>
  <si>
    <t>biaya materai 3000 dan 6000 @ 50 lembar</t>
  </si>
  <si>
    <t>pembelian kran wastafel ho</t>
  </si>
  <si>
    <t>biaya tiket kereta api hoc meeting forisa di jakarta tgl 2 juli 2019</t>
  </si>
  <si>
    <t>supriyadi</t>
  </si>
  <si>
    <t>biaya operasional luar kota semarang,pekalongan dan tegal juni 2019</t>
  </si>
  <si>
    <t>pos indonesia</t>
  </si>
  <si>
    <t>biaya administrasi dan denda angsuran kendaraan sigra,xenia</t>
  </si>
  <si>
    <t>biaya stempel difi danamon dan niaga</t>
  </si>
  <si>
    <t>biaya operasional week iv juni 2019</t>
  </si>
  <si>
    <t>pengajuan kas kecil tanggal 1 juli 19</t>
  </si>
  <si>
    <t>biaya operasional salatiga-pati-blora</t>
  </si>
  <si>
    <t>Sutris triyanto</t>
  </si>
  <si>
    <t>Biaya Meeting ke solo</t>
  </si>
  <si>
    <t>HO-PCV348</t>
  </si>
  <si>
    <t>biaya snack meeting ho tanggal 6/7/19</t>
  </si>
  <si>
    <t>biaya operasional week III dan IV juni 2019</t>
  </si>
  <si>
    <t>biaya operasional ca week I dan ii juli 2019</t>
  </si>
  <si>
    <t>sutris triyanto</t>
  </si>
  <si>
    <t>lynn hotel</t>
  </si>
  <si>
    <t>biaya hotel fas tgl 26/5/19 s.d 28/5/19</t>
  </si>
  <si>
    <t>HO-PCV349</t>
  </si>
  <si>
    <t>HO-PCV350</t>
  </si>
  <si>
    <t>HO-PCV351</t>
  </si>
  <si>
    <t>HO-PCV352</t>
  </si>
  <si>
    <t>HO-PCV353</t>
  </si>
  <si>
    <t>HO-PCV354</t>
  </si>
  <si>
    <t>HO-PCV355</t>
  </si>
  <si>
    <t>HO-PCV356</t>
  </si>
  <si>
    <t>HO-PCV359</t>
  </si>
  <si>
    <t>HO-PCV360</t>
  </si>
  <si>
    <t>biaya paket dokumen pajak ke semarang</t>
  </si>
  <si>
    <t>biaya entertainment</t>
  </si>
  <si>
    <t>lili jajuli</t>
  </si>
  <si>
    <t>HO-PCV357a</t>
  </si>
  <si>
    <t>HO-PCV357b</t>
  </si>
  <si>
    <t>biaya operasional perbaikan mobil  h 9307 fy</t>
  </si>
  <si>
    <t>bo rsm pantura tgl 24/6/19 s.d 29/6/19</t>
  </si>
  <si>
    <t xml:space="preserve">tunjangan kost,pulsa ,luar kota dan sewa kendaraan </t>
  </si>
  <si>
    <t>ventin</t>
  </si>
  <si>
    <t>caa-84</t>
  </si>
  <si>
    <t>caa-85</t>
  </si>
  <si>
    <t>pengajuan kas kecil tanggal 8 juli 19</t>
  </si>
  <si>
    <t>caa-77</t>
  </si>
  <si>
    <t>biaya operasional cilacap-purwokerto</t>
  </si>
  <si>
    <t>HO-PCV361</t>
  </si>
  <si>
    <t>cahyono</t>
  </si>
  <si>
    <t>biaya operasional ca pantura juni 2019 dan tunjangan pulsa juni 19</t>
  </si>
  <si>
    <t>HO-PCV362</t>
  </si>
  <si>
    <t>HO-PCV363</t>
  </si>
  <si>
    <t>HO-PCV364</t>
  </si>
  <si>
    <t>HO-PCV365</t>
  </si>
  <si>
    <t>HO-PCV366</t>
  </si>
  <si>
    <t>HO-PCV367</t>
  </si>
  <si>
    <t>HO-PCV368</t>
  </si>
  <si>
    <t>HO-PCV369</t>
  </si>
  <si>
    <t>HO-PCV370</t>
  </si>
  <si>
    <t>HO-PCV371</t>
  </si>
  <si>
    <t>HO-PCV372</t>
  </si>
  <si>
    <t>HO-PCV373</t>
  </si>
  <si>
    <t>HO-PCV374</t>
  </si>
  <si>
    <t>HO-PCV375</t>
  </si>
  <si>
    <t>HO-PCV376</t>
  </si>
  <si>
    <t>HO-PCV378</t>
  </si>
  <si>
    <t>HO-PCV379</t>
  </si>
  <si>
    <t>HO-PCV380</t>
  </si>
  <si>
    <t>HO-PCV381</t>
  </si>
  <si>
    <t>HO-PCV382</t>
  </si>
  <si>
    <t>biaya meeting principal min tgl 11/7/19</t>
  </si>
  <si>
    <t>biaya tiket kereta dan makan meeting principal di solo tgl 12/7/19</t>
  </si>
  <si>
    <t>biaya operasional rsm pantura 08-13 juli 2019</t>
  </si>
  <si>
    <t>biaya operasionaL rsm pantura 01-06 juli 2019</t>
  </si>
  <si>
    <t>biaya snack meeting tanggal 13/7/19</t>
  </si>
  <si>
    <t xml:space="preserve">biaya pulsa callback </t>
  </si>
  <si>
    <t>biaya operasional rsm pansel 23 juni-3 juli 2019</t>
  </si>
  <si>
    <t>biaya operasional 6-13 juli 19</t>
  </si>
  <si>
    <t>biaya operasional blora-pati tgl 9-13 juli 19</t>
  </si>
  <si>
    <t>biaya operasional dinas salatiga,blora dan pati</t>
  </si>
  <si>
    <t>eddy refill</t>
  </si>
  <si>
    <t>biaya cartidge canon cl 811 refill 83</t>
  </si>
  <si>
    <t>biaya meeting internal br tgl 15/7/19</t>
  </si>
  <si>
    <t>hotel semesta</t>
  </si>
  <si>
    <t>biaya hotel BR meeting FBI dan Ceres tgl 18 juni 19</t>
  </si>
  <si>
    <t>biaya expedisi ke semarang tgl 17/7/19</t>
  </si>
  <si>
    <t>pembelian kursi fotocopy ho</t>
  </si>
  <si>
    <t>biaya air minum galon juni-juli 19</t>
  </si>
  <si>
    <t>Asep r</t>
  </si>
  <si>
    <t>biaya operasional hoc 8-13 juli 19</t>
  </si>
  <si>
    <t>biaya operasional ca week ii dan iii juli 2019</t>
  </si>
  <si>
    <t>biaya meeting kimbo tgl 5/7/19 dan ceres tgl 3/7/19</t>
  </si>
  <si>
    <t>pengajuan kas kecil tanggal 15 juli 19</t>
  </si>
  <si>
    <t>caa-86</t>
  </si>
  <si>
    <t>dp biaya hotel pak ngadimin dan pak nono</t>
  </si>
  <si>
    <t>caa-87</t>
  </si>
  <si>
    <t>biaya meeting ke jakarta</t>
  </si>
  <si>
    <t>HO-PCV383</t>
  </si>
  <si>
    <t>biaya snack meeting ho tgl 20/7/19</t>
  </si>
  <si>
    <t>HO-PCV384</t>
  </si>
  <si>
    <t>HO-PCV385</t>
  </si>
  <si>
    <t>HO-PCV386</t>
  </si>
  <si>
    <t>HO-PCV387</t>
  </si>
  <si>
    <t>HO-PCV388</t>
  </si>
  <si>
    <t>HO-PCV389</t>
  </si>
  <si>
    <t>HO-PCV390</t>
  </si>
  <si>
    <t>HO-PCV391</t>
  </si>
  <si>
    <t>HO-PCV392</t>
  </si>
  <si>
    <t>HO-PCV393</t>
  </si>
  <si>
    <t>HO-PCV394</t>
  </si>
  <si>
    <t>HO-PCV395</t>
  </si>
  <si>
    <t>HO-PCV396</t>
  </si>
  <si>
    <t>biaya operasional week II dan III juli 19</t>
  </si>
  <si>
    <t>biaya telepon bulan juli 2019(0274-6465263)</t>
  </si>
  <si>
    <t>biaya hotel pak nono dan pak bunpeng tgl 22-23 juli 19</t>
  </si>
  <si>
    <t>biaya hotel BR (meeting MIN) tgl 15/7/19</t>
  </si>
  <si>
    <t>biaya tiket kereta api pak nono dan pak bunpeng</t>
  </si>
  <si>
    <t>ATK AP(odner warna)</t>
  </si>
  <si>
    <t>biaya meeting kpi tgl 22 juli 19</t>
  </si>
  <si>
    <t xml:space="preserve">biaya transfer </t>
  </si>
  <si>
    <t>pembelian harddisk dan ups</t>
  </si>
  <si>
    <t>biaya operasional week III juli 19</t>
  </si>
  <si>
    <t>biaya meeting fbi tgl 12 juli 19</t>
  </si>
  <si>
    <t>pengajuan kas kecil tanggal 22 juli 19</t>
  </si>
  <si>
    <t>caa-88</t>
  </si>
  <si>
    <t>biaya operasional wonogiri,blora dan semarang</t>
  </si>
  <si>
    <t>pembelian lukisan dan perlengkapan ruang meeting</t>
  </si>
  <si>
    <t>eko kartiko</t>
  </si>
  <si>
    <t>HO-PCV397</t>
  </si>
  <si>
    <t>biaya snack meeting ho tgl 27/7/19</t>
  </si>
  <si>
    <t>HO-PCV398</t>
  </si>
  <si>
    <t>HO-PCV399</t>
  </si>
  <si>
    <t>HO-PCV400</t>
  </si>
  <si>
    <t>HO-PCV401</t>
  </si>
  <si>
    <t>HO-PCV402</t>
  </si>
  <si>
    <t>HO-PCV403</t>
  </si>
  <si>
    <t>HO-PCV404</t>
  </si>
  <si>
    <t>HO-PCV405</t>
  </si>
  <si>
    <t>HO-PCV406</t>
  </si>
  <si>
    <t>HO-PCV407</t>
  </si>
  <si>
    <t>HO-PCV408</t>
  </si>
  <si>
    <t>HO-PCV409</t>
  </si>
  <si>
    <t>HO-PCV410</t>
  </si>
  <si>
    <t>biaya pulsa callback dan pulsa ho</t>
  </si>
  <si>
    <t>biaya stempel TRV</t>
  </si>
  <si>
    <t>biaya operasional week IV juli 19</t>
  </si>
  <si>
    <t>biaya operasional meeting jakarta tgl 26 juli-1 agustus 19</t>
  </si>
  <si>
    <t>tunjangan kost bulan agustus 19</t>
  </si>
  <si>
    <t>biaya tiket pesawat meeting ke jakarta rsm pantura dan rsm pansel</t>
  </si>
  <si>
    <t xml:space="preserve">pembelian amplop coklat besar </t>
  </si>
  <si>
    <t xml:space="preserve">uswatun </t>
  </si>
  <si>
    <t>biaya isi toner printer laserjet dan catridge hitam</t>
  </si>
  <si>
    <t>biaya meeting PT.MIN di semarang</t>
  </si>
  <si>
    <t>biaya operasional 22/7/19 - 03/08/19</t>
  </si>
  <si>
    <t>biaya transfer ke metrix</t>
  </si>
  <si>
    <t>pengajuan kas kecil tanggal 29 juli 19</t>
  </si>
  <si>
    <t>caa-89</t>
  </si>
  <si>
    <t>caa-90</t>
  </si>
  <si>
    <t>PEMBELIAN SNACK UNTUK MEETING HO TGL 10/8/19</t>
  </si>
  <si>
    <t>HO-PCV411</t>
  </si>
  <si>
    <t>HO-PCV412</t>
  </si>
  <si>
    <t>HO-PCV413</t>
  </si>
  <si>
    <t>HO-PCV414</t>
  </si>
  <si>
    <t>HO-PCV415</t>
  </si>
  <si>
    <t>HO-PCV416</t>
  </si>
  <si>
    <t>HO-PCV417</t>
  </si>
  <si>
    <t>HO-PCV418</t>
  </si>
  <si>
    <t>HO-PCV419</t>
  </si>
  <si>
    <t>HO-PCV420</t>
  </si>
  <si>
    <t>HO-PCV421</t>
  </si>
  <si>
    <t>HO-PCV422</t>
  </si>
  <si>
    <t>HO-PCV423</t>
  </si>
  <si>
    <t>HO-PCV424</t>
  </si>
  <si>
    <t>HO-PCV425</t>
  </si>
  <si>
    <t>HO-PCV426</t>
  </si>
  <si>
    <t>Sinar Bakti</t>
  </si>
  <si>
    <t>Biaya ATK bulan juli 19</t>
  </si>
  <si>
    <t>Biaya Snack Meeting Ho tanggal 3/8/19</t>
  </si>
  <si>
    <t>Dela</t>
  </si>
  <si>
    <t>biaya materai 3000 dan 5000 @ 50 pcs</t>
  </si>
  <si>
    <t>biaya pulsa callback dan pemotongan kertas F4</t>
  </si>
  <si>
    <t>Agung Prihastono</t>
  </si>
  <si>
    <t>Biaya Operasional GM ke jakarta</t>
  </si>
  <si>
    <t>biaya operasional solo-wonogiri-magelang 29- 3 agustus 19</t>
  </si>
  <si>
    <t>Pulsa Smartfren HO</t>
  </si>
  <si>
    <t>biaya meeting MIN tanggal 07/8/19</t>
  </si>
  <si>
    <t>Biaya operasional cahyono (CA) per juli 19</t>
  </si>
  <si>
    <t>Hotel Indah Palace</t>
  </si>
  <si>
    <t>Biaya hotel fas purwokerto,cilacap dan pekalongan meeting fas tgl 22 juli 19</t>
  </si>
  <si>
    <t>biaya ekspedisi</t>
  </si>
  <si>
    <t>biaya pengiriman paket dokumen ke bu lies semarang</t>
  </si>
  <si>
    <t>biaya pembelian lampu untuk gudang</t>
  </si>
  <si>
    <t>eko</t>
  </si>
  <si>
    <t>biaya pembelian bendera dan dp tukang</t>
  </si>
  <si>
    <t>supri</t>
  </si>
  <si>
    <t>biaya operasional dinas ke solo,wonogiri</t>
  </si>
  <si>
    <t>pengajuan kas kecil tanggal 5 agustus 19</t>
  </si>
  <si>
    <t>caa-92</t>
  </si>
  <si>
    <t>HO-PCV427</t>
  </si>
  <si>
    <t>HO-PCV428</t>
  </si>
  <si>
    <t>HO-PCV429</t>
  </si>
  <si>
    <t>HO-PCV430</t>
  </si>
  <si>
    <t>HO-PCV431</t>
  </si>
  <si>
    <t>HO-PCV432</t>
  </si>
  <si>
    <t>HO-PCV433</t>
  </si>
  <si>
    <t>HO-PCV434</t>
  </si>
  <si>
    <t>HO-PCV435</t>
  </si>
  <si>
    <t>HO-PCV436</t>
  </si>
  <si>
    <t>HO-PCV437</t>
  </si>
  <si>
    <t>HO-PCV438</t>
  </si>
  <si>
    <t>PEMBELIAN SNACK MEETING HO TGL 10/8/19</t>
  </si>
  <si>
    <t>TUNJANGAN KOST,LUAR KOTA,PULSA &amp;SEWA KENDARAAN</t>
  </si>
  <si>
    <t>PT.MANDIRI ANDHIKA INDONESIA</t>
  </si>
  <si>
    <t>BIAYA FILLING KABINET HRD</t>
  </si>
  <si>
    <t>BIAYA OPERASIONAL RSM PANTURA PERIODE 28/7/19 S.D 03/8/19</t>
  </si>
  <si>
    <t>BIAYA OPERASIONAL WEEK II DAN III AGUSTUS 19</t>
  </si>
  <si>
    <t>BIAYA OPERASIONAL WEEK I DAN II AGUSTUS 19</t>
  </si>
  <si>
    <t>EKO KARTIKO</t>
  </si>
  <si>
    <t xml:space="preserve">PELUNASAN PERBAIKAN KEBOCORAN RUANGAN </t>
  </si>
  <si>
    <t>EGA YULIANA</t>
  </si>
  <si>
    <t>BIAYA SUMBANGAN HUT RI KE -74</t>
  </si>
  <si>
    <t>BIAYA MEETING INTERNAL TANGGAL 14 AGUSTUS 19</t>
  </si>
  <si>
    <t>BIAYA OPERASIONAL PEKALONGAN -SEMARANG</t>
  </si>
  <si>
    <t>BIAYA OPERASIONAL PEKALONGAN</t>
  </si>
  <si>
    <t>BIAYA MEETING CERES DAN INTERNAL 13-14 AGST 19</t>
  </si>
  <si>
    <t>CAA-94</t>
  </si>
  <si>
    <t>CAA-95</t>
  </si>
  <si>
    <t>CAA-96</t>
  </si>
  <si>
    <t xml:space="preserve">PEMBELIAN CAT DAN PERLENGKAPAN AREA PARKIR </t>
  </si>
  <si>
    <t>caa-93</t>
  </si>
  <si>
    <t xml:space="preserve">pengajuan kas kecil </t>
  </si>
  <si>
    <t>HO-PCV439</t>
  </si>
  <si>
    <t>HO-PCV440</t>
  </si>
  <si>
    <t>HO-PCV441</t>
  </si>
  <si>
    <t>HO-PCV442</t>
  </si>
  <si>
    <t>HO-PCV443</t>
  </si>
  <si>
    <t>HO-PCV444</t>
  </si>
  <si>
    <t>HO-PCV445</t>
  </si>
  <si>
    <t>HO-PCV446</t>
  </si>
  <si>
    <t>HO-PCV447</t>
  </si>
  <si>
    <t>HO-PCV448</t>
  </si>
  <si>
    <t>HO-PCV449</t>
  </si>
  <si>
    <t>HO-PCV450</t>
  </si>
  <si>
    <t>HO-PCV451</t>
  </si>
  <si>
    <t>Biaya operasional week III dan IV juli 19</t>
  </si>
  <si>
    <t>biaya meeting ceres dan internal 13 &amp; 14 agustus 19</t>
  </si>
  <si>
    <t>biaya operasional pekalongan</t>
  </si>
  <si>
    <t>Quest Hotel</t>
  </si>
  <si>
    <t>biaya hotel koordinator ho,hoc dan BR</t>
  </si>
  <si>
    <t>biaya meeting MBR dan FBI tanggal 5&amp;8 agustus 19</t>
  </si>
  <si>
    <t>Biaya Operasional Semarang-Pekalongan 12-21 agustus 19</t>
  </si>
  <si>
    <t>Biaya Pulsa Callback</t>
  </si>
  <si>
    <t>Biaya Operasional tanggal 16-19 agustus 19</t>
  </si>
  <si>
    <t>Biaya Telepon HO bulan agustus 19</t>
  </si>
  <si>
    <t>Sutris Triyanto</t>
  </si>
  <si>
    <t>biaya operasional tgl 29-7 s.d 17-8-19</t>
  </si>
  <si>
    <t>biaya meeting fas 19 agustus 19</t>
  </si>
  <si>
    <t>Biaya Operasional Semarang-pekalongan</t>
  </si>
  <si>
    <t>Asep ridwan</t>
  </si>
  <si>
    <t>Biaya snack meeting ho tgl 24/8/19</t>
  </si>
  <si>
    <t>pengajuan kas kecil tanggal 26 agustus 19</t>
  </si>
  <si>
    <t>caa-94</t>
  </si>
  <si>
    <t>caa-95</t>
  </si>
  <si>
    <t>caa-96</t>
  </si>
  <si>
    <t>caa-97</t>
  </si>
  <si>
    <t>caa-98</t>
  </si>
  <si>
    <t>tisu</t>
  </si>
  <si>
    <t>biaya meeting fas tgl 16-19 agustus 19</t>
  </si>
  <si>
    <t>caa-99</t>
  </si>
  <si>
    <t>HO-PCV452</t>
  </si>
  <si>
    <t>biaya karangan bunga duka cita untuk principal everbright a.n ibunda bp.hardy</t>
  </si>
  <si>
    <t>HO-PCV453</t>
  </si>
  <si>
    <t>irmawati</t>
  </si>
  <si>
    <t>biaya materai 3000 dan 6000</t>
  </si>
  <si>
    <t>HO-PCV454</t>
  </si>
  <si>
    <t>HO-PCV455</t>
  </si>
  <si>
    <t>HO-PCV456</t>
  </si>
  <si>
    <t>HO-PCV457</t>
  </si>
  <si>
    <t>HO-PCV458</t>
  </si>
  <si>
    <t>HO-PCV459</t>
  </si>
  <si>
    <t>HO-PCV460</t>
  </si>
  <si>
    <t>Lutfi S</t>
  </si>
  <si>
    <t>Pulsa Callback</t>
  </si>
  <si>
    <t>Biaya Meeting Fas tanggal 19 agustus 19</t>
  </si>
  <si>
    <t>Eddy Refill</t>
  </si>
  <si>
    <t xml:space="preserve">Isi Refill Toner </t>
  </si>
  <si>
    <t>Fauzi Alamsyah</t>
  </si>
  <si>
    <t>Bo Pekalongan (pindahan Gudang 22-24 agustus 19)</t>
  </si>
  <si>
    <t>Bo Pekalongan (pindahan Gudang 26-28 agustus 19)</t>
  </si>
  <si>
    <t>Warna AC</t>
  </si>
  <si>
    <t>Biaya Servis Ac ruangan ho</t>
  </si>
  <si>
    <t>Biaya Operasional Dinas ke pekalongan</t>
  </si>
  <si>
    <t>Biaya Perpanjangan STNK Livina</t>
  </si>
  <si>
    <t>Triyanto</t>
  </si>
  <si>
    <t>Biaya Servis Sigra H 8840 GW</t>
  </si>
  <si>
    <t>pengajuan kas kecil tanggal 2 september 19</t>
  </si>
  <si>
    <t>caa-101</t>
  </si>
  <si>
    <t>caa-102</t>
  </si>
  <si>
    <t>HO-PCV461</t>
  </si>
  <si>
    <t>winda hapsari</t>
  </si>
  <si>
    <t>pembelian snack meeting ho tanggal 31/8/19</t>
  </si>
  <si>
    <t>HO-PCV462</t>
  </si>
  <si>
    <t>HO-PCV463</t>
  </si>
  <si>
    <t>HO-PCV464</t>
  </si>
  <si>
    <t>HO-PCV465</t>
  </si>
  <si>
    <t>HO-PCV466</t>
  </si>
  <si>
    <t>HO-PCV467</t>
  </si>
  <si>
    <t>HO-PCV468</t>
  </si>
  <si>
    <t>HO-PCV469</t>
  </si>
  <si>
    <t>HO-PCV470</t>
  </si>
  <si>
    <t>HO-PCV471</t>
  </si>
  <si>
    <t>Eko Kartiko</t>
  </si>
  <si>
    <t>biaya operasional hrd ke purwokerto</t>
  </si>
  <si>
    <t>Biaya meeting PT.MIN tgl 2/9/19</t>
  </si>
  <si>
    <t>pembelian ATK</t>
  </si>
  <si>
    <t>Tunjangan Kost dan Biaya Operasional</t>
  </si>
  <si>
    <t>Biaya Operasional Week III dan IV agustus 19</t>
  </si>
  <si>
    <t>Biaya Operasional week V agustus 2019</t>
  </si>
  <si>
    <t>Biaya Servis Mobil H9106HQ</t>
  </si>
  <si>
    <t xml:space="preserve">Biaya Servis mobil H8840GW dan Biaya Operasional </t>
  </si>
  <si>
    <t>Biaya Operasional IT ke depo purwokerto</t>
  </si>
  <si>
    <t>Fauji Alamsyah</t>
  </si>
  <si>
    <t>DP Pembuatan ID Card</t>
  </si>
  <si>
    <t>Pembelian Kebutuhan Rumah Tangga kantor bulan september 19</t>
  </si>
  <si>
    <t>Biaya Meeting Kejakarta tanggal 4-5 september 19</t>
  </si>
  <si>
    <t>Ibu Lies</t>
  </si>
  <si>
    <t>caa-103</t>
  </si>
  <si>
    <t>caa-104</t>
  </si>
  <si>
    <t>caa-105</t>
  </si>
  <si>
    <t>caa-106</t>
  </si>
  <si>
    <t>caa-107</t>
  </si>
  <si>
    <t>HO-PCV472</t>
  </si>
  <si>
    <t>HO-PCV473</t>
  </si>
  <si>
    <t>HO-PCV474</t>
  </si>
  <si>
    <t>pembelian kebutuhan rumah tangga per september 19</t>
  </si>
  <si>
    <t>pembayaran cetak ID CARD</t>
  </si>
  <si>
    <t>biaya operasional meeting ke jakarta 4-5 sptember 19</t>
  </si>
  <si>
    <t>Biaya Operasional Luar kota pati,blora</t>
  </si>
  <si>
    <t>HO-PCV475</t>
  </si>
  <si>
    <t>Biaya Meeting HO</t>
  </si>
  <si>
    <t>Winda Hapsari</t>
  </si>
  <si>
    <t>pembelian snack meeting ho tanggal 7/9/19</t>
  </si>
  <si>
    <t>HO-PCV476</t>
  </si>
  <si>
    <t>HO-PCV477</t>
  </si>
  <si>
    <t>HO-PCV478</t>
  </si>
  <si>
    <t>HO-PCV479</t>
  </si>
  <si>
    <t>HO-PCV480</t>
  </si>
  <si>
    <t>HO-PCV481</t>
  </si>
  <si>
    <t>HO-PCV482</t>
  </si>
  <si>
    <t>HO-PCV483</t>
  </si>
  <si>
    <t>HO-PCV484</t>
  </si>
  <si>
    <t>HO-PCV485</t>
  </si>
  <si>
    <t>HO-PCV486</t>
  </si>
  <si>
    <t>Biaya Makan Siang ho(Bersih gudang arsip)</t>
  </si>
  <si>
    <t>biaya operasional dinas ke purwokerto,cilacap  4-7 sept 19</t>
  </si>
  <si>
    <t>ho</t>
  </si>
  <si>
    <t>biaya tunjangan kost,pulsa,luar kota bulan sept 19</t>
  </si>
  <si>
    <t>biaya hotel fas bulan july 19</t>
  </si>
  <si>
    <t>bo purwokerto,banjarnegara dan cilcap 2-7 sept 19</t>
  </si>
  <si>
    <t>biaya tiket pesawat hoc dan ass hoc meeting ceres di jakarta 4-5 sept 19</t>
  </si>
  <si>
    <t>dela</t>
  </si>
  <si>
    <t>pulsa simpati ho</t>
  </si>
  <si>
    <t>Biaya meeting FBI tgl 6 september 2019</t>
  </si>
  <si>
    <t>biaya meeting internal br tgl 13/9/19</t>
  </si>
  <si>
    <t>Biaya Meeting Internal tgl 13 september 19</t>
  </si>
  <si>
    <t>Biaya Meeting FBI tanggal 6 september 19</t>
  </si>
  <si>
    <t>caa-108</t>
  </si>
  <si>
    <t>caa-109</t>
  </si>
  <si>
    <t>caa-110</t>
  </si>
  <si>
    <t>HO-PCV487</t>
  </si>
  <si>
    <t>pak tri</t>
  </si>
  <si>
    <t>biaya operasional w I-V sept 2019</t>
  </si>
  <si>
    <t>HO-PCV488</t>
  </si>
  <si>
    <t>HO-PCV489</t>
  </si>
  <si>
    <t>HO-PCV490</t>
  </si>
  <si>
    <t>HO-PCV491</t>
  </si>
  <si>
    <t>HO-PCV492</t>
  </si>
  <si>
    <t>HO-PCV493</t>
  </si>
  <si>
    <t>HO-PCV494</t>
  </si>
  <si>
    <t>biaya operasional bulan agustus 2019</t>
  </si>
  <si>
    <t>biaya kirim dokumen pak agung ke semarang</t>
  </si>
  <si>
    <t>biaya operasional dan perpanjangan stnk livina</t>
  </si>
  <si>
    <t>taufik R</t>
  </si>
  <si>
    <t>agung p</t>
  </si>
  <si>
    <t>biaya operasional week I dan II sept 19</t>
  </si>
  <si>
    <t>biaya makan (lembur closing september 2019)</t>
  </si>
  <si>
    <t xml:space="preserve">biaya meeting jakarta </t>
  </si>
  <si>
    <t>biaya operasional</t>
  </si>
  <si>
    <t xml:space="preserve">biaya meeting EIT dan YIJG </t>
  </si>
  <si>
    <t>biaya pengurusan surat ke polsek bantul</t>
  </si>
  <si>
    <t>caa-111</t>
  </si>
  <si>
    <t>caa-112</t>
  </si>
  <si>
    <t>caa-113</t>
  </si>
  <si>
    <t>caa-114</t>
  </si>
  <si>
    <t xml:space="preserve">                                   </t>
  </si>
  <si>
    <t>HO-PCV495</t>
  </si>
  <si>
    <t>irma</t>
  </si>
  <si>
    <t>biaya materai dan batu baterai jam dinding ho</t>
  </si>
  <si>
    <t>HO-PCV496</t>
  </si>
  <si>
    <t>HO-PCV497</t>
  </si>
  <si>
    <t>HO-PCV498</t>
  </si>
  <si>
    <t>HO-PCV499</t>
  </si>
  <si>
    <t>HO-PCV500</t>
  </si>
  <si>
    <t>HO-PCV501</t>
  </si>
  <si>
    <t>HO-PCV502</t>
  </si>
  <si>
    <t>HO-PCV503</t>
  </si>
  <si>
    <t>HO-PCV504</t>
  </si>
  <si>
    <t>HO-PCV505</t>
  </si>
  <si>
    <t>HO-PCV506</t>
  </si>
  <si>
    <t>HO-PCV507</t>
  </si>
  <si>
    <t>HO-PCV508</t>
  </si>
  <si>
    <t>HO-PCV509</t>
  </si>
  <si>
    <t>HO-PCV510</t>
  </si>
  <si>
    <t>HO-PCV511</t>
  </si>
  <si>
    <t>HO-PCV512</t>
  </si>
  <si>
    <t>HO-PCV513</t>
  </si>
  <si>
    <t>HO-PCV514</t>
  </si>
  <si>
    <t>HO-PCV515</t>
  </si>
  <si>
    <t>BIAYA OPERASIONAL RSM PANTURA PER 09/09 S.D 14/9/19</t>
  </si>
  <si>
    <t>BIAYA MEETING CERES TANGGAL 10 SEPTEMBER 19</t>
  </si>
  <si>
    <t xml:space="preserve">BIAYA HOTEL HOC DAN FAS </t>
  </si>
  <si>
    <t>BIAYA OPERASIONAL WEEK IV AGUSTUS 19</t>
  </si>
  <si>
    <t>CAHYONO</t>
  </si>
  <si>
    <t>BIAYA KEKURANGAN PERPANJANGAN STNK</t>
  </si>
  <si>
    <t>BIAYA OPERASIONAL CA PER 01-31 AGST 19</t>
  </si>
  <si>
    <t>SANCK MEETING HO TANGGAL 14/9/19</t>
  </si>
  <si>
    <t>BIAYA MEETING EIT DAN YIJG TANGGAL 18 SEPT 19</t>
  </si>
  <si>
    <t>BIAYA OPERASIONAL WEEK III SEPT 19</t>
  </si>
  <si>
    <t>BIAYA ATK BULAN AGUSTUS 19</t>
  </si>
  <si>
    <t>SNACK MEETING HO TGL 21/9/19</t>
  </si>
  <si>
    <t>BIAYA MEETING FAS TANGGAL 20/9/19</t>
  </si>
  <si>
    <t>ADMINISTRASI KEPOLISIAN LAPOR BAP</t>
  </si>
  <si>
    <t>BIAYA TINTA HP 83A,85A DAN CARTRIDGE WARNA</t>
  </si>
  <si>
    <t>BIAYA TELPON BULAN SEPT 19</t>
  </si>
  <si>
    <t>BIAYA PULSA CALLBACK</t>
  </si>
  <si>
    <t>BIAYA TIKET PESAWAT HOC DAN ASS.HOC</t>
  </si>
  <si>
    <t>pengajuan kas kecil</t>
  </si>
  <si>
    <t>caa-115</t>
  </si>
  <si>
    <t>caa-116</t>
  </si>
  <si>
    <t>biaya meeting fas tanggal 20 september 2019</t>
  </si>
  <si>
    <t>CAA-115</t>
  </si>
  <si>
    <t>HO-PCV516</t>
  </si>
  <si>
    <t>Bening Group</t>
  </si>
  <si>
    <t>Air Minum HO per agustus dan september 2019</t>
  </si>
  <si>
    <t>HO-PCV517</t>
  </si>
  <si>
    <t>HO-PCV518</t>
  </si>
  <si>
    <t>HO-PCV519</t>
  </si>
  <si>
    <t>HO-PCV520</t>
  </si>
  <si>
    <t>HO-PCV521</t>
  </si>
  <si>
    <t>HO-PCV522</t>
  </si>
  <si>
    <t>HO-PCV523</t>
  </si>
  <si>
    <t>HO-PCV524</t>
  </si>
  <si>
    <t>HO-PCV525</t>
  </si>
  <si>
    <t>HO-PCV526</t>
  </si>
  <si>
    <t>HO-PCV527</t>
  </si>
  <si>
    <t>HO-PCV528</t>
  </si>
  <si>
    <t>BIAYA PERBAIKAN RUANGAN Bp.Eddy</t>
  </si>
  <si>
    <t>BIAYA PENGECATAN PLAFON LOBY,TEMBOK DAN AREA PARKIR</t>
  </si>
  <si>
    <t>DELLA</t>
  </si>
  <si>
    <t>BIAYA MATERAI 3000 DAN 6000 @50 LEMBAR</t>
  </si>
  <si>
    <t>BIAYA HOTEL BR DAN RSM TGL 12-13 SEPT 19</t>
  </si>
  <si>
    <t>TUNJANGAN KOST BULAN OKT 19</t>
  </si>
  <si>
    <t>BIAYA MEETING KE JAKARTA TGL 25-26 SEPT 19</t>
  </si>
  <si>
    <t>BIAYA HOTEL FAS TANGGAL 19-20 SEPT 19</t>
  </si>
  <si>
    <t>BIAYA OPERASIONAL SALATIGA TGL 23 SEPT 19</t>
  </si>
  <si>
    <t>BIAYA OPERASIONAL WEEK IV SEPT 19</t>
  </si>
  <si>
    <t>HARIS MUKTI</t>
  </si>
  <si>
    <t>PEMBELIAN PITA ORI EPSON LX 310</t>
  </si>
  <si>
    <t>biaya meeting jpa</t>
  </si>
  <si>
    <t>biaya meeting fbi</t>
  </si>
  <si>
    <t>caa-117</t>
  </si>
  <si>
    <t>caa-118</t>
  </si>
  <si>
    <t>HO-PCV529</t>
  </si>
  <si>
    <t>BIAYA OPERASIONAL LUAR KOTA KE DEPO BLORA-SEMARANG</t>
  </si>
  <si>
    <t>Biaya Meeting spv mix pantura 9 oktober 19</t>
  </si>
  <si>
    <t xml:space="preserve">lies </t>
  </si>
  <si>
    <t xml:space="preserve">pulsa callback </t>
  </si>
  <si>
    <t>HO-PCV530</t>
  </si>
  <si>
    <t>HO-PCV531</t>
  </si>
  <si>
    <t>HO-PCV532</t>
  </si>
  <si>
    <t>HO-PCV533</t>
  </si>
  <si>
    <t>HO-PCV534</t>
  </si>
  <si>
    <t>HO-PCV535</t>
  </si>
  <si>
    <t>HO-PCV536</t>
  </si>
  <si>
    <t>HO-PCV537</t>
  </si>
  <si>
    <t>HO-PCV538</t>
  </si>
  <si>
    <t>HO-PCV539</t>
  </si>
  <si>
    <t>Biaya Meeting MNP tanggal 14 oktober 19</t>
  </si>
  <si>
    <t>caa-121</t>
  </si>
  <si>
    <t>caa-122</t>
  </si>
  <si>
    <t>Biaya Perjalanan Dinas ke Depo Purwokerto</t>
  </si>
  <si>
    <t>DELA</t>
  </si>
  <si>
    <t>BIAYA PAKET DOKUMEN FBI KE SEMARANG</t>
  </si>
  <si>
    <t>HO-PCV531A</t>
  </si>
  <si>
    <t>BIAYA SNACK MEETING HO TGL 5 OKTOBER 19</t>
  </si>
  <si>
    <t>BIAYA OPERASIONAL TGL 28 SEPTEMBER -5 OKTOBER 19</t>
  </si>
  <si>
    <t>HO-PCV532A</t>
  </si>
  <si>
    <t>BIAYA PEMBELIAN STICKER ASET</t>
  </si>
  <si>
    <t>BIAYA PERBAIKAN MOBIL HOC</t>
  </si>
  <si>
    <t>TUNJANGAN LK,KOST DAN KEBERSIHAN OKT 19</t>
  </si>
  <si>
    <t xml:space="preserve">BIAYA PERJALANAN DINAS KE MAGELANG </t>
  </si>
  <si>
    <t>BIAYA OPERASIONAL TGL 23 SEPT-28 SEPT 19</t>
  </si>
  <si>
    <t>BIAYA OPERASIONAL WEEK 1 OKTOBER 19</t>
  </si>
  <si>
    <t>BIAYA MEETING JPA DAN FBI TGL 2 DAN 4 OKT 19</t>
  </si>
  <si>
    <t>CAA-119</t>
  </si>
  <si>
    <t>DEPO SEMARANG/IBU LIES</t>
  </si>
  <si>
    <t>CAA-117</t>
  </si>
  <si>
    <t>CAA-118</t>
  </si>
  <si>
    <t>caa-123</t>
  </si>
  <si>
    <t>caa-124</t>
  </si>
  <si>
    <t>PENYELESAIAN MEETING JPA</t>
  </si>
  <si>
    <t>PENYELESAIAN MEETING FBI</t>
  </si>
  <si>
    <t>HO-PCV540</t>
  </si>
  <si>
    <t>PULSA CALLBACK DAN POTONG KERTAS F4</t>
  </si>
  <si>
    <t>HO-PCV541</t>
  </si>
  <si>
    <t>HO-PCV542</t>
  </si>
  <si>
    <t>HO-PCV543</t>
  </si>
  <si>
    <t>HO-PCV544</t>
  </si>
  <si>
    <t>HO-PCV545</t>
  </si>
  <si>
    <t>HO-PCV546</t>
  </si>
  <si>
    <t>HO-PCV547</t>
  </si>
  <si>
    <t>HO-PCV548</t>
  </si>
  <si>
    <t>HO-PCV549</t>
  </si>
  <si>
    <t>HO-PCV550</t>
  </si>
  <si>
    <t>HO-PCV551</t>
  </si>
  <si>
    <t>HO-PCV552</t>
  </si>
  <si>
    <t>HO-PCV553</t>
  </si>
  <si>
    <t>HO-PCV554</t>
  </si>
  <si>
    <t>PERJALANAN DINAS KE DEPO PURWOKERTO</t>
  </si>
  <si>
    <t>BIAYA OPERASIONAL WEEK II OKT 19</t>
  </si>
  <si>
    <t>BIAYA OPR WEEK I DAN II OKT 19</t>
  </si>
  <si>
    <t>BIAYA OPERASIONAL RSM PANTURA PER 16/9-21/9/19</t>
  </si>
  <si>
    <t>BIAYA ADMINISTRASI DIFI FBI</t>
  </si>
  <si>
    <t>SNACK MEETING HO TGL 12/10/19</t>
  </si>
  <si>
    <t>BIAYA MEETING CERES DAN SPV MIX PANTURA TGL 8-9 OKT 19</t>
  </si>
  <si>
    <t xml:space="preserve">PULSA SIMPATI HO </t>
  </si>
  <si>
    <t>IRMA</t>
  </si>
  <si>
    <t>BIAYA MATERAI</t>
  </si>
  <si>
    <t>BIAYA PERBAIKAN MOBIL H 8401 BY</t>
  </si>
  <si>
    <t>Biaya Meeting internal tanggal 15 oktober 19</t>
  </si>
  <si>
    <t>biaya meeting kpi tanggal 21 oktober 19</t>
  </si>
  <si>
    <t>biaya kerja bakti bersih gudabg ho tanggal 19 okt 19</t>
  </si>
  <si>
    <t>caa-125</t>
  </si>
  <si>
    <t>caa-126</t>
  </si>
  <si>
    <t>caa-127</t>
  </si>
  <si>
    <t>caa-128</t>
  </si>
  <si>
    <t>HO-PCV555</t>
  </si>
  <si>
    <t>HO-PCV556</t>
  </si>
  <si>
    <t>HO-PCV557</t>
  </si>
  <si>
    <t>HO-PCV558</t>
  </si>
  <si>
    <t>HO-PCV559</t>
  </si>
  <si>
    <t>HO-PCV560</t>
  </si>
  <si>
    <t>HO-PCV561</t>
  </si>
  <si>
    <t>HO-PCV562</t>
  </si>
  <si>
    <t>HO-PCV563</t>
  </si>
  <si>
    <t>HO-PCV564</t>
  </si>
  <si>
    <t>HO-PCV565</t>
  </si>
  <si>
    <t>HO-PCV566</t>
  </si>
  <si>
    <t>HO-PCV567</t>
  </si>
  <si>
    <t>HO-PCV568</t>
  </si>
  <si>
    <t>HO-PCV569</t>
  </si>
  <si>
    <t>BIAYA OPERASIONAL BULAN OKT 19</t>
  </si>
  <si>
    <t>KONSUMSI KERJA BAKTI HO</t>
  </si>
  <si>
    <t>KONSUMSI MEETING KPI OKT 19</t>
  </si>
  <si>
    <t>BIAYA HOTEL HOC,FAS DAN BR,RSM</t>
  </si>
  <si>
    <t>CV GLOBAL TEKNIK</t>
  </si>
  <si>
    <t>BIAYA SERVICE AC HO</t>
  </si>
  <si>
    <t>BIAYA OPERASIONAL WEEK III OKT 19</t>
  </si>
  <si>
    <t>BIAYA OPERASIONAL WEEK IV OKT 19</t>
  </si>
  <si>
    <t>BIAYA OPERASIONAL RSM PANTURA PER 07/10/19-12/10/19</t>
  </si>
  <si>
    <t xml:space="preserve">CAHYONO </t>
  </si>
  <si>
    <t>BIAYA OPERASIONAL CA PER SEPT 19</t>
  </si>
  <si>
    <t>BIAYA OPERASIONAL WEEK I,II,III OKT 19</t>
  </si>
  <si>
    <t>BIAYA MEETING KE SEMARANG TGL 15/10/19</t>
  </si>
  <si>
    <t>BIAYA HOTEL FAS DAN RSM</t>
  </si>
  <si>
    <t>BIAYA MEETING MNP DAN INTERNAL 14-15 OKT 19</t>
  </si>
  <si>
    <t>BIAYA TELPON OKT 19(0274-6465263)</t>
  </si>
  <si>
    <t>BIAYA OPERASIONAL LUAR KOTA</t>
  </si>
  <si>
    <t>CAA-129</t>
  </si>
  <si>
    <t xml:space="preserve">PENYELESAIAN CAA-124 </t>
  </si>
  <si>
    <t>PENYELESAIAN CAA-125</t>
  </si>
  <si>
    <t>PENYELESAIAN CAA-126</t>
  </si>
  <si>
    <t>PENYELESAIAN CAA-128</t>
  </si>
  <si>
    <t>PENYELESAIAN CAA-127</t>
  </si>
  <si>
    <t>CAA-123</t>
  </si>
  <si>
    <t>CAA-122</t>
  </si>
  <si>
    <t>CAA-124</t>
  </si>
  <si>
    <t>CAA-125</t>
  </si>
  <si>
    <t>HO-PCV570</t>
  </si>
  <si>
    <t>Biaya ATK Bulan Oktober 2019</t>
  </si>
  <si>
    <t>HO-PCV571</t>
  </si>
  <si>
    <t>HO-PCV572</t>
  </si>
  <si>
    <t>HO-PCV573</t>
  </si>
  <si>
    <t>HO-PCV574</t>
  </si>
  <si>
    <t>HO-PCV575</t>
  </si>
  <si>
    <t>HO-PCV576</t>
  </si>
  <si>
    <t>HO-PCV577</t>
  </si>
  <si>
    <t>HO-PCV578</t>
  </si>
  <si>
    <t>HO-PCV579</t>
  </si>
  <si>
    <t>HO-PCV580</t>
  </si>
  <si>
    <t>biaya operasional purwokerto 29-30 oktober 2019</t>
  </si>
  <si>
    <t>biaya beli baterai mouse</t>
  </si>
  <si>
    <t xml:space="preserve">biaya tinta printer </t>
  </si>
  <si>
    <t>biaya operasional dan tunjangan kost.uang pulsa</t>
  </si>
  <si>
    <t>biaya operasional week III</t>
  </si>
  <si>
    <t>lutfi</t>
  </si>
  <si>
    <t>biaya pulsa calback</t>
  </si>
  <si>
    <t>biaya operasional ke depo pekalongan</t>
  </si>
  <si>
    <t>biaya meeting ho</t>
  </si>
  <si>
    <t>biaya operasional depo kebumen dan meeting fbi dijakarta</t>
  </si>
  <si>
    <t>HO-PCV581</t>
  </si>
  <si>
    <t>penggantian kaki kursi diruang hr &amp; GA</t>
  </si>
  <si>
    <t>biaya meeting ceres di semarang gl 5 nov 19</t>
  </si>
  <si>
    <t>ibu lies</t>
  </si>
  <si>
    <t>biaya pindahan gudang purwokerto</t>
  </si>
  <si>
    <t>caa-130</t>
  </si>
  <si>
    <t>caa-131</t>
  </si>
  <si>
    <t>penyelesaian caa-129</t>
  </si>
  <si>
    <t>caa-129</t>
  </si>
  <si>
    <t>Biaya luar kota pekalongan dan purwokerto</t>
  </si>
  <si>
    <t>biaya perjalanan dinas ke pekalongan</t>
  </si>
  <si>
    <t>biaya meeting fbi tgl 7 nov 2019</t>
  </si>
  <si>
    <t>biaya meeting internal tgl 11/11/19</t>
  </si>
  <si>
    <t>HO-PCV582</t>
  </si>
  <si>
    <t>HO-PCV583</t>
  </si>
  <si>
    <t>HO-PCV584</t>
  </si>
  <si>
    <t>HO-PCV585</t>
  </si>
  <si>
    <t>HO-PCV586</t>
  </si>
  <si>
    <t>HO-PCV587</t>
  </si>
  <si>
    <t>HO-PCV588</t>
  </si>
  <si>
    <t>HO-PCV589</t>
  </si>
  <si>
    <t>HO-PCV590</t>
  </si>
  <si>
    <t>HO-PCV591</t>
  </si>
  <si>
    <t>biaya masker ho</t>
  </si>
  <si>
    <t>biaya perbaikan kaki kursi dan jasa kurir pasang</t>
  </si>
  <si>
    <t>biaya ekspedisi dokumen</t>
  </si>
  <si>
    <t>biaya operasional per okt 19</t>
  </si>
  <si>
    <t>biaya operasional week ii nov 19</t>
  </si>
  <si>
    <t>biaya tiket pesawat hoc a.n asep ridwan meeting fbi ke jakarta</t>
  </si>
  <si>
    <t>depo semarang/ibu lies</t>
  </si>
  <si>
    <t>biaya meeting BR dan SPV MIX tgl 21 okt 19</t>
  </si>
  <si>
    <t>biaya materai 3000 @50 lembar dan 6000 @ 50 lembar</t>
  </si>
  <si>
    <t>biaya stempel ap payment</t>
  </si>
  <si>
    <t>caa-132</t>
  </si>
  <si>
    <t>caa-133</t>
  </si>
  <si>
    <t>caa-134</t>
  </si>
  <si>
    <t>caa-135</t>
  </si>
  <si>
    <t>HO-PCV592</t>
  </si>
  <si>
    <t>tunjangan kost,luar kota dan sewa kendaraan bulan nov 19</t>
  </si>
  <si>
    <t>biaya meeting internal dan mbr tgl 11-12 nov 19</t>
  </si>
  <si>
    <t>biaya meeting ceres tgl 5 nov 19</t>
  </si>
  <si>
    <t>biaya operasional 21 okt-1 nov 19</t>
  </si>
  <si>
    <t>biaya meeting fbi 7 nov 19</t>
  </si>
  <si>
    <t>biaya ekspedisi dokumen ke mjp</t>
  </si>
  <si>
    <t xml:space="preserve">perjalanan dinas ke depo pekalongan </t>
  </si>
  <si>
    <t>biaya perjalanan dinas ke purwokerto</t>
  </si>
  <si>
    <t>HO-PCV593</t>
  </si>
  <si>
    <t>HO-PCV594</t>
  </si>
  <si>
    <t>HO-PCV595</t>
  </si>
  <si>
    <t>HO-PCV596</t>
  </si>
  <si>
    <t>HO-PCV597</t>
  </si>
  <si>
    <t>HO-PCV598</t>
  </si>
  <si>
    <t>HO-PCV599</t>
  </si>
  <si>
    <t>HO-PCV600</t>
  </si>
  <si>
    <t>HO-PCV601</t>
  </si>
  <si>
    <t>HO-PCV602</t>
  </si>
  <si>
    <t>HO-PCV603</t>
  </si>
  <si>
    <t>biaya operasional meeting fas ke semarang</t>
  </si>
  <si>
    <t>caa-136</t>
  </si>
  <si>
    <t>pengembalian caa-111-biaya meeting jakarta tgl 16/9/19</t>
  </si>
  <si>
    <t>pengembalian caa-132-biaya luar kota depo pwt-pekalongan</t>
  </si>
  <si>
    <t>HO-PCV604</t>
  </si>
  <si>
    <t>biaya snack meeting ho tgl 16/11/19</t>
  </si>
  <si>
    <t>HO-PCV605</t>
  </si>
  <si>
    <t>HO-PCV606</t>
  </si>
  <si>
    <t>HO-PCV607</t>
  </si>
  <si>
    <t>HO-PCV608</t>
  </si>
  <si>
    <t>HO-PCV609</t>
  </si>
  <si>
    <t>HO-PCV610</t>
  </si>
  <si>
    <t>HO-PCV611</t>
  </si>
  <si>
    <t>HO-PCV612</t>
  </si>
  <si>
    <t>HO-PCV613</t>
  </si>
  <si>
    <t>HO-PCV614</t>
  </si>
  <si>
    <t>biaya operasional meeting fas ke semarang tgl 18/11/19</t>
  </si>
  <si>
    <t>biaya operasional dinas luar kota purwokerto</t>
  </si>
  <si>
    <t>biaya operasional bulan nov dan uang saku ke purwokerto</t>
  </si>
  <si>
    <t>biaya operasional week 1-3 nov 19</t>
  </si>
  <si>
    <t>cetak id chard karyawan ho</t>
  </si>
  <si>
    <t>biaya hotel hoc.ass.hoc dan koordinator ho meeting dijakarta tgl 20-22 nov 19</t>
  </si>
  <si>
    <t>biaya dokumen paket ke mpp</t>
  </si>
  <si>
    <t>biaya transfer</t>
  </si>
  <si>
    <t>biaya karangan bunga untuk principal trasnfer ke MMJP</t>
  </si>
  <si>
    <t>biaya snack meeting ho tgl 23/11/19</t>
  </si>
  <si>
    <t>caa-137</t>
  </si>
  <si>
    <t>caa-138</t>
  </si>
  <si>
    <t>HO-PCV615</t>
  </si>
  <si>
    <t>HO-PCV616</t>
  </si>
  <si>
    <t>Lutfi s</t>
  </si>
  <si>
    <t>HO-PCV617</t>
  </si>
  <si>
    <t>biaya telepon bulan november 2019</t>
  </si>
  <si>
    <t>HO-PCV618</t>
  </si>
  <si>
    <t>biaya operasional bulan nov 2019 dan uang transport ke mjp</t>
  </si>
  <si>
    <t>HO-PCV619</t>
  </si>
  <si>
    <t>HO-PCV620</t>
  </si>
  <si>
    <t>HO-PCV621</t>
  </si>
  <si>
    <t>HO-PCV622</t>
  </si>
  <si>
    <t>HO-PCV623</t>
  </si>
  <si>
    <t>HO-PCV624</t>
  </si>
  <si>
    <t>HO-PCV625</t>
  </si>
  <si>
    <t>HO-PCV626</t>
  </si>
  <si>
    <t>biaya operasional meeting ke jakarta</t>
  </si>
  <si>
    <t>biaya operasional week ii dan iii nov 2019</t>
  </si>
  <si>
    <t>biaya operasional week iii dan iv nov 19</t>
  </si>
  <si>
    <t>biaya operasional RSM Pansel</t>
  </si>
  <si>
    <t>Bu Lies</t>
  </si>
  <si>
    <t>Biaya Meeting FAS tanggal 18 nov 2019</t>
  </si>
  <si>
    <t>Lili Jajuli</t>
  </si>
  <si>
    <t>Biaya Operasional RSM Pantura</t>
  </si>
  <si>
    <t>Biaya Transport dan konsumsi meeting ke jakarta</t>
  </si>
  <si>
    <t>penyelesaian caa-137</t>
  </si>
  <si>
    <t>penyelesaian caa-138</t>
  </si>
  <si>
    <t>Biaya Snack dan Makan siang Kerja Bakti HO</t>
  </si>
  <si>
    <t xml:space="preserve">Biaya Perjalanan Dinas ke  Pekalongan </t>
  </si>
  <si>
    <t>HO-PCV627</t>
  </si>
  <si>
    <t>HO-PCV628</t>
  </si>
  <si>
    <t>HO-PCV629</t>
  </si>
  <si>
    <t>HO-PCV630</t>
  </si>
  <si>
    <t>Eko kartiko</t>
  </si>
  <si>
    <t>BBM Kendaraan ke disnaker semarang tgl 25/11/19</t>
  </si>
  <si>
    <t>BBM Kendaraan meeting bulanan fas tgl 17-18 nov 19</t>
  </si>
  <si>
    <t>Biaya Materai 3000 dan 6000</t>
  </si>
  <si>
    <t>DM Mebel Giwangan</t>
  </si>
  <si>
    <t>Biaya Pembelian lemari arsip untuk bagian verifikasi</t>
  </si>
  <si>
    <t>caa-139</t>
  </si>
  <si>
    <t>caa-140</t>
  </si>
  <si>
    <t>HO-PCV631</t>
  </si>
  <si>
    <t>biaya refill toner 83 dan 85a</t>
  </si>
  <si>
    <t>HO-PCV632</t>
  </si>
  <si>
    <t>HO-PCV633</t>
  </si>
  <si>
    <t>HO-PCV634</t>
  </si>
  <si>
    <t>HO-PCV635</t>
  </si>
  <si>
    <t>HO-PCV636</t>
  </si>
  <si>
    <t>HO-PCV637</t>
  </si>
  <si>
    <t>HO-PCV638</t>
  </si>
  <si>
    <t>HO-PCV639</t>
  </si>
  <si>
    <t>HO-PCV640</t>
  </si>
  <si>
    <t>HO-PCV641</t>
  </si>
  <si>
    <t>HO-PCV642</t>
  </si>
  <si>
    <t>HO-PCV643</t>
  </si>
  <si>
    <t>HO-PCV644</t>
  </si>
  <si>
    <t>HO-PCV645</t>
  </si>
  <si>
    <t>biaya pengiriman paket dokumen ke PT.MIN</t>
  </si>
  <si>
    <t>biaya atk bulan nov 19</t>
  </si>
  <si>
    <t>tunjangan kost,pulsa dan bbm kendaraan</t>
  </si>
  <si>
    <t>biaya tiket kereta api IT,HOC,ASS HOC dan Koordinator ho</t>
  </si>
  <si>
    <t>Surya Gemilang terang</t>
  </si>
  <si>
    <t>Biaya Hotel HOC tanggal 15-16 okt 19</t>
  </si>
  <si>
    <t>Biaya Operasional week V nov 19</t>
  </si>
  <si>
    <t>Eka Jaya AC</t>
  </si>
  <si>
    <t>Biaya Pengecekan AC HO</t>
  </si>
  <si>
    <t>Biaya Operasional week IV nov 19</t>
  </si>
  <si>
    <t>Biaya Air Mineral tamu pembasmi hama tgl 5/12/19</t>
  </si>
  <si>
    <t>Tri</t>
  </si>
  <si>
    <t>Biaya sumbangan duka cita sdr.suratno stock control semarang</t>
  </si>
  <si>
    <t>Biaya Servis Mobil Xenia Ass HOC H 8852GW</t>
  </si>
  <si>
    <t>Biaya Transfer ke principal</t>
  </si>
  <si>
    <t>HO-PCV646</t>
  </si>
  <si>
    <t>Biaya Snack meeting ho tgl 7/12/19</t>
  </si>
  <si>
    <t xml:space="preserve">Biaya Meeting Ceres </t>
  </si>
  <si>
    <t>Lies</t>
  </si>
  <si>
    <t>Biaya Ban Mobil Livina dan Lk Tegal</t>
  </si>
  <si>
    <t>penyelesaian caa-139</t>
  </si>
  <si>
    <t>caa-141</t>
  </si>
  <si>
    <t>caa-142</t>
  </si>
  <si>
    <t>Biaya Meeting FBI des 19</t>
  </si>
  <si>
    <t>HO-PCV647</t>
  </si>
  <si>
    <t>HO-PCV648</t>
  </si>
  <si>
    <t>HO-PCV649</t>
  </si>
  <si>
    <t>HO-PCV650</t>
  </si>
  <si>
    <t>HO-PCV651</t>
  </si>
  <si>
    <t>HO-PCV652</t>
  </si>
  <si>
    <t>HO-PCV653</t>
  </si>
  <si>
    <t>HO-PCV654</t>
  </si>
  <si>
    <t>HO-PCV655</t>
  </si>
  <si>
    <t>tri</t>
  </si>
  <si>
    <t>Biaya Operasional week IV - I des 19</t>
  </si>
  <si>
    <t>Global Teknik</t>
  </si>
  <si>
    <t>Biaya Perbaikan kebocoran freon ruang GM</t>
  </si>
  <si>
    <t>Biaya Hotel BR dan IT Metrix</t>
  </si>
  <si>
    <t>Khoirunisa fajri</t>
  </si>
  <si>
    <t>Pinjaman karyawan utk biaya wisuda ke bandung</t>
  </si>
  <si>
    <t>Della Ismit</t>
  </si>
  <si>
    <t>Biaya BBM Kendaraan</t>
  </si>
  <si>
    <t>Biaya Snack Dan Makan Siang untuk kerja bakti ho tgl 30/11/19</t>
  </si>
  <si>
    <t>Service Rutin H 8840 GW</t>
  </si>
  <si>
    <t>Biaya Tunjangan sewa kendaraan,kost,luar kota</t>
  </si>
  <si>
    <t>caa-143</t>
  </si>
  <si>
    <t>Biaya Perjalanan dinas ke disnaker semarang</t>
  </si>
  <si>
    <t>HO-PCV656</t>
  </si>
  <si>
    <t>HO-PCV657</t>
  </si>
  <si>
    <t>HO-PCV658</t>
  </si>
  <si>
    <t>HO-PCV659</t>
  </si>
  <si>
    <t>HO-PCV660</t>
  </si>
  <si>
    <t>Biaya Operasional week I dan II des 19</t>
  </si>
  <si>
    <t>BBM Kendaraan</t>
  </si>
  <si>
    <t>Biaya Pengiriman Paket ke metrix</t>
  </si>
  <si>
    <t>uswatun</t>
  </si>
  <si>
    <t>Biaya Makan malam lembur closing HO</t>
  </si>
  <si>
    <t>caa-144</t>
  </si>
  <si>
    <t>Biaya operasional CA per 01-30 nov 19</t>
  </si>
  <si>
    <t>biaya operasional pindahan dari sidoarjo  ke yogya (21/11/19)</t>
  </si>
  <si>
    <t>dian asmara</t>
  </si>
  <si>
    <t>bo jogja-semarang 22nov-7des19</t>
  </si>
  <si>
    <t>dianasmara</t>
  </si>
  <si>
    <t>biaya perbaikan ac ho</t>
  </si>
  <si>
    <t>pembelian pulsacallback + potongan kertas f4 di ho</t>
  </si>
  <si>
    <t>bo RSM Pantura11nov-08des19</t>
  </si>
  <si>
    <t>bo rsm pansel nov-des19</t>
  </si>
  <si>
    <t>taufik r</t>
  </si>
  <si>
    <t>pembelian galon nov 19</t>
  </si>
  <si>
    <t>pembelian bensin ke bank</t>
  </si>
  <si>
    <t xml:space="preserve">kasir </t>
  </si>
  <si>
    <t>pembayaran biaya transfer principle cash</t>
  </si>
  <si>
    <t>tessa</t>
  </si>
  <si>
    <t>biaya meeting fbi 09/12/19</t>
  </si>
  <si>
    <t>lies</t>
  </si>
  <si>
    <t>biaya meeting ceres 04/12/19</t>
  </si>
  <si>
    <t>HO-PCV661</t>
  </si>
  <si>
    <t>HO-PCV662</t>
  </si>
  <si>
    <t>HO-PCV663</t>
  </si>
  <si>
    <t>HO-PCV664</t>
  </si>
  <si>
    <t>HO-PCV665</t>
  </si>
  <si>
    <t>HO-PCV666</t>
  </si>
  <si>
    <t>HO-PCV667</t>
  </si>
  <si>
    <t>HO-PCV668</t>
  </si>
  <si>
    <t>HO-PCV669</t>
  </si>
  <si>
    <t>HO-PCV670</t>
  </si>
  <si>
    <t>HO-PCV671</t>
  </si>
  <si>
    <t>HO-PCV672</t>
  </si>
  <si>
    <t>Penyelesaian 02/12/2019</t>
  </si>
  <si>
    <t>Penyelesaian CAA 09/12/2019</t>
  </si>
  <si>
    <t>HO-PCV673</t>
  </si>
  <si>
    <t>Penggantian BO 7-11 Des 19</t>
  </si>
  <si>
    <t>CAA-145</t>
  </si>
  <si>
    <t>Biaya meeting Internal  17 Des 19</t>
  </si>
  <si>
    <t>Biaya meeting Internal  16 Des 19</t>
  </si>
  <si>
    <t>CAA-146</t>
  </si>
  <si>
    <t>Biaya luar kota Clp dan Jkt 17 Des 19</t>
  </si>
  <si>
    <t>CAA-147</t>
  </si>
  <si>
    <t>P Asep</t>
  </si>
  <si>
    <t>Biaya Luar Kota Jkt 17 Des 19</t>
  </si>
  <si>
    <t>CAA-148</t>
  </si>
  <si>
    <t>P Eddy</t>
  </si>
  <si>
    <t>Biaya Luar Kota IT Ke Smg-Mgl</t>
  </si>
  <si>
    <t>CAA-149</t>
  </si>
  <si>
    <t>Fauji</t>
  </si>
  <si>
    <t>Biaya Paket dokumen 19 Des 19</t>
  </si>
  <si>
    <t>CAA-150</t>
  </si>
  <si>
    <t>penggantian BO 20-27 DES 19</t>
  </si>
  <si>
    <t xml:space="preserve">BIAYA MEETING ALL BR, RSM ,HO DAN PRINCIPAL </t>
  </si>
  <si>
    <t>HO-PCV677</t>
  </si>
  <si>
    <t>PEMBELIAN MATERAI</t>
  </si>
  <si>
    <t>HO-PCV678</t>
  </si>
  <si>
    <t>IRMAWATI</t>
  </si>
  <si>
    <t>BIAYA KIRIM PAKET KE METRIX</t>
  </si>
  <si>
    <t>HO-PCV679</t>
  </si>
  <si>
    <t>SNACK MEETING HO 21/12/19</t>
  </si>
  <si>
    <t>HO-PCV680</t>
  </si>
  <si>
    <t>LIES</t>
  </si>
  <si>
    <t>HO-PCV681</t>
  </si>
  <si>
    <t>PERJALANAN DINAS KE SEMARANG</t>
  </si>
  <si>
    <t>PERJALANA  DINAS KE PEKALONGAN</t>
  </si>
  <si>
    <t>HO-PCV682</t>
  </si>
  <si>
    <t>KONSUMSI MEETING HO 14/12/19</t>
  </si>
  <si>
    <t>HO-PCV683</t>
  </si>
  <si>
    <t>HO-PCV684</t>
  </si>
  <si>
    <t>BIAYA NASI BOX TAMU PA AGUNG</t>
  </si>
  <si>
    <t>HO-PCV685</t>
  </si>
  <si>
    <t>BIAYA PERJALANAN DINAS KE JAKARTA</t>
  </si>
  <si>
    <t>HO-PCV686</t>
  </si>
  <si>
    <t>HO-PCV687</t>
  </si>
  <si>
    <t>BO WEEK 2-4</t>
  </si>
  <si>
    <t>BIAYA PEMBELIAN TIKET KAI BDG-KROYA PA ASEP</t>
  </si>
  <si>
    <t>HO-PCV688</t>
  </si>
  <si>
    <t>BIAYA TIKET KAI JKT-BANDUNG PA ASEP</t>
  </si>
  <si>
    <t>HO-PCV689</t>
  </si>
  <si>
    <t>YUNIKA</t>
  </si>
  <si>
    <t>BO PERJALANAN DINAS PWT DAN JKT</t>
  </si>
  <si>
    <t>HO-PCV690</t>
  </si>
  <si>
    <t>BIAYA GAJI KARYAWAN DES 19</t>
  </si>
  <si>
    <t>HO-PCV691</t>
  </si>
  <si>
    <t>PEMB COFFE BREAK DAN MAKSI MEETING FAS DES 19</t>
  </si>
  <si>
    <t>HO-PCV692</t>
  </si>
  <si>
    <t xml:space="preserve">PEMBAYARAN PERBAIKAN KERUSAKAN TALANG </t>
  </si>
  <si>
    <t>HO-PCV693</t>
  </si>
  <si>
    <t>BIAYA MEETING FAS 23/12/19</t>
  </si>
  <si>
    <t>HO-PCV694</t>
  </si>
  <si>
    <t>BIAYA MEETING INTERNAL BR DAN HO 16/12/19</t>
  </si>
  <si>
    <t>HO-PCV695</t>
  </si>
  <si>
    <t>BIAYA LEMBUR 25/12/19</t>
  </si>
  <si>
    <t>HO-PCV696</t>
  </si>
  <si>
    <t>KASIR</t>
  </si>
  <si>
    <t>BO CAHYONO</t>
  </si>
  <si>
    <t>HO-PCV697</t>
  </si>
  <si>
    <t>BAYAR PPH IKLAN MBR</t>
  </si>
  <si>
    <t>HO-PCV698</t>
  </si>
  <si>
    <t>BO JOGJA-SMG</t>
  </si>
  <si>
    <t>HO-PCV699</t>
  </si>
  <si>
    <t>DIAN ASMARA</t>
  </si>
  <si>
    <t>BIAYA PENGINAPAN BPK DONI SUDARMAJI</t>
  </si>
  <si>
    <t>HO-PCV700</t>
  </si>
  <si>
    <t>BIAYA TRANSFER BANK</t>
  </si>
  <si>
    <t>HO-PCV701</t>
  </si>
  <si>
    <t>TAGIHAN TELEPON DES 19</t>
  </si>
  <si>
    <t>HO-PCV702</t>
  </si>
  <si>
    <t>HO-PCV703</t>
  </si>
  <si>
    <t>PENYELESAIAN CAA 146 16/12/19</t>
  </si>
  <si>
    <t>PENYELESAIAN CAA 145 17/12/19</t>
  </si>
  <si>
    <t>PENYELESAIAN CAA 147 17/12/19</t>
  </si>
  <si>
    <t>PENYELESAIAN CAA 148 17/12/19</t>
  </si>
  <si>
    <t>PENYELESAIAN CAA 150 1912/19</t>
  </si>
  <si>
    <t>Biaya bo perdin pekalongan tegal</t>
  </si>
  <si>
    <t>CAA-151</t>
  </si>
  <si>
    <t>biaya perdin closing taunan dg KAP DAN METRIZ</t>
  </si>
  <si>
    <t>CAA-152</t>
  </si>
  <si>
    <t>CAA-153</t>
  </si>
  <si>
    <t>DIAN ADI</t>
  </si>
  <si>
    <t>BIAYA TIKET KAI PA EDDY DAN PA ASEP</t>
  </si>
  <si>
    <t>HO-PCV704</t>
  </si>
  <si>
    <t>BIAYA MEETING HO 28/12/19</t>
  </si>
  <si>
    <t>HO-PCV705</t>
  </si>
  <si>
    <t>PENYELESAIAN CAA 144 11/12/19</t>
  </si>
  <si>
    <t>BIAYA PERDIN KE DEPO MGL</t>
  </si>
  <si>
    <t>Penyelesaian BO</t>
  </si>
  <si>
    <t>HO-PCV706</t>
  </si>
  <si>
    <t>Biaya Opr Nov W4 - Des W2</t>
  </si>
  <si>
    <t>HO-PCV707</t>
  </si>
  <si>
    <t>P Agung P</t>
  </si>
  <si>
    <t>HO-PCV708</t>
  </si>
  <si>
    <t>HO-PCV709</t>
  </si>
  <si>
    <t>HO-PCV710</t>
  </si>
  <si>
    <t>Biaya Kost Januari 2020</t>
  </si>
  <si>
    <t>P Eddy P</t>
  </si>
  <si>
    <t>Kasir</t>
  </si>
  <si>
    <t>Lutfi</t>
  </si>
  <si>
    <t>Biaya transfer Bank</t>
  </si>
  <si>
    <t>Biaya pemb Pulsa Callback</t>
  </si>
  <si>
    <t>Biaya pemb Snack Meeting HO 04/01/2020</t>
  </si>
  <si>
    <t>Heni</t>
  </si>
  <si>
    <t>Biaya Opr W IV, V dan W I Jan 2020</t>
  </si>
  <si>
    <t>HO-PCV711</t>
  </si>
  <si>
    <t>HO-PCV712</t>
  </si>
  <si>
    <t>Biaya Transport KAP (P Nono)</t>
  </si>
  <si>
    <t>HO-PCV713</t>
  </si>
  <si>
    <t>Hanindyo Seno</t>
  </si>
  <si>
    <t>HO-PCV714</t>
  </si>
  <si>
    <t>Biaya Opname KAP Des 2019</t>
  </si>
  <si>
    <t>Penyelesaian CAA-152</t>
  </si>
  <si>
    <t>Biaya Opr W V Des 2019 - W I Jan 2020</t>
  </si>
  <si>
    <t>HO-PCV715</t>
  </si>
  <si>
    <t>Biaya Pemb Switch HUB DLINK HO dan SMG</t>
  </si>
  <si>
    <t>HO-PCV716</t>
  </si>
  <si>
    <t>Biaya pembelian Pulsa CallBack</t>
  </si>
  <si>
    <t>CAA-154</t>
  </si>
  <si>
    <t>Biaya konsumsi Meeting Smg</t>
  </si>
  <si>
    <t>HO-PCV717</t>
  </si>
  <si>
    <t>Uswatun</t>
  </si>
  <si>
    <t>Biaya kirim paket dokumen ke Mtx dan by transfer</t>
  </si>
  <si>
    <t>Rekon 07/01/2020</t>
  </si>
  <si>
    <t>Saldo awal 08/01/2020</t>
  </si>
  <si>
    <t>CAA-155</t>
  </si>
  <si>
    <t>BO P Lili J 09-14 Des 2019</t>
  </si>
  <si>
    <t>HO-PCV718</t>
  </si>
  <si>
    <t>P Lili</t>
  </si>
  <si>
    <t>BO P Lili J 16-21 Des 2019</t>
  </si>
  <si>
    <t>HO-PCV719</t>
  </si>
  <si>
    <t>Pembelian Pulsa Callback</t>
  </si>
  <si>
    <t>HO-PCV720</t>
  </si>
  <si>
    <t>Pembayaran hotel Lyn</t>
  </si>
  <si>
    <t>Lyn Hotel</t>
  </si>
  <si>
    <t>HO-PCV721</t>
  </si>
  <si>
    <t>HO-PCV722</t>
  </si>
  <si>
    <t>Penyelesaian CAA-154 Lutfi</t>
  </si>
  <si>
    <t>Penyelesaian CAA-151 P Dian</t>
  </si>
  <si>
    <t>HO-PCV723</t>
  </si>
  <si>
    <t>BO P Dian IT Luar kota Tgl-Pkl</t>
  </si>
  <si>
    <t>Biaya konsumsi meet HO, Materai dan BBM ke Bank</t>
  </si>
  <si>
    <t>HO-PCV724</t>
  </si>
  <si>
    <t>Sulis, Heni, Irma</t>
  </si>
  <si>
    <t>BO Tri WI-II Jan 2020</t>
  </si>
  <si>
    <t>HO-PCV725</t>
  </si>
  <si>
    <t>Pembelian ATK dan penghancur kertas</t>
  </si>
  <si>
    <t>HO-PCV726</t>
  </si>
  <si>
    <t>Biaya Tunjangan Luar Kota, Kost, Transport Jan 2020</t>
  </si>
  <si>
    <t>HO-PCV727</t>
  </si>
  <si>
    <t>CAA-156</t>
  </si>
  <si>
    <t>Pembelian Perlengkapan dan pengharum ruangan</t>
  </si>
  <si>
    <t>BO P Eddy P</t>
  </si>
  <si>
    <t>Dian IT</t>
  </si>
  <si>
    <t>BO P Cahyono CA 17/12/2019 - 07/01/2010</t>
  </si>
  <si>
    <t>Cahyono</t>
  </si>
  <si>
    <t>Taufik</t>
  </si>
  <si>
    <t>BO P Taufik RSM 07-16 /12/2019</t>
  </si>
  <si>
    <t>BO P Agung GM 23/12/19 - 04/01/2020</t>
  </si>
  <si>
    <t>Penyelesaian CAA 153</t>
  </si>
  <si>
    <t>P Dian Adi</t>
  </si>
  <si>
    <t>BO P Dian Adi Opname dg KAP</t>
  </si>
  <si>
    <t>BO P Dian Adi 26-27/12 2019</t>
  </si>
  <si>
    <t>BO P Dian Adi 30-31/12/2019</t>
  </si>
  <si>
    <t>BO P Lili J 02-11/01/2020</t>
  </si>
  <si>
    <t>P Lili J</t>
  </si>
  <si>
    <t>BO P Lili J 23/12-28/12 2019</t>
  </si>
  <si>
    <t>BO P P Eddy P 9-12/01/2020</t>
  </si>
  <si>
    <t>BO P Asep 06-15/01/2020</t>
  </si>
  <si>
    <t>BO Heni GL Service Printer</t>
  </si>
  <si>
    <t>BO Lutfi Pembelian Pulsa CallBack</t>
  </si>
  <si>
    <t>Biaya konsumsi meeting HO 18/01/20</t>
  </si>
  <si>
    <t>By Pemb  BBM kasir ke Bank</t>
  </si>
  <si>
    <t>Penyelesaian CAA 155 M Lies</t>
  </si>
  <si>
    <t>Biaya Paket dok dan ATK HO Smg</t>
  </si>
  <si>
    <t>Biaya Konsumsi meeting Ceres, FBI dan Int 10-12 Jan Smg</t>
  </si>
  <si>
    <t>Biaya Konsumsi lembur, dan Perlengkapan HO</t>
  </si>
  <si>
    <t>Penyelesaian CAA 156</t>
  </si>
  <si>
    <t>Service dan Luar Kota Clp Pwt</t>
  </si>
  <si>
    <t>Pembelian Pulsa Call Back</t>
  </si>
  <si>
    <t>CAA-157</t>
  </si>
  <si>
    <t>CAA-158</t>
  </si>
  <si>
    <t>DP Kaos Outbon HO</t>
  </si>
  <si>
    <t>Candra</t>
  </si>
  <si>
    <t>HO-PCV728</t>
  </si>
  <si>
    <t>HO-PCV729</t>
  </si>
  <si>
    <t>HO-PCV730</t>
  </si>
  <si>
    <t>HO-PCV731</t>
  </si>
  <si>
    <t>HO-PCV732</t>
  </si>
  <si>
    <t>HO-PCV733</t>
  </si>
  <si>
    <t>HO-PCV734</t>
  </si>
  <si>
    <t>HO-PCV735</t>
  </si>
  <si>
    <t>HO-PCV736</t>
  </si>
  <si>
    <t>HO-PCV737</t>
  </si>
  <si>
    <t>HO-PCV738</t>
  </si>
  <si>
    <t>HO-PCV739</t>
  </si>
  <si>
    <t>HO-PCV740</t>
  </si>
  <si>
    <t>HO-PCV742</t>
  </si>
  <si>
    <t>HO-PCV741</t>
  </si>
  <si>
    <t>HO-PCV743</t>
  </si>
  <si>
    <t>HO-PCV744</t>
  </si>
  <si>
    <t>Penggantian BO 15-21 Jan 2020</t>
  </si>
  <si>
    <t>Penggantian BO Per 15-20 Jan 2020</t>
  </si>
  <si>
    <t>BO P Dian IT W 1-2 Jan 20</t>
  </si>
  <si>
    <t>Pembayaran Tiket kereta P Asep dan P Eddy</t>
  </si>
  <si>
    <t>Yurika</t>
  </si>
  <si>
    <t>P Dian IT</t>
  </si>
  <si>
    <t>Penyelesaian CAA 158</t>
  </si>
  <si>
    <t>Biaya pembelian Pulsa Callback</t>
  </si>
  <si>
    <t>Biaya pembelian BBM Kasir</t>
  </si>
  <si>
    <t>HO-PCV745</t>
  </si>
  <si>
    <t>HO-PCV746</t>
  </si>
  <si>
    <t>HO-PCV747</t>
  </si>
  <si>
    <t>HO-PCV748</t>
  </si>
  <si>
    <t>Biaya luar kota HRD ke Smg</t>
  </si>
  <si>
    <t>HO-PCV749</t>
  </si>
  <si>
    <t>Biaya Makan Bersama P Eddy dan BCA</t>
  </si>
  <si>
    <t>HO-PCV750</t>
  </si>
  <si>
    <t>BO Tri CA HO W II - W III</t>
  </si>
  <si>
    <t>Biaya Hotel BR 15-17 Jan 2020</t>
  </si>
  <si>
    <t>HIP</t>
  </si>
  <si>
    <t>Biaya Hotel dan service AC HO</t>
  </si>
  <si>
    <t>HO-PCV751</t>
  </si>
  <si>
    <t>HO-PCV752</t>
  </si>
  <si>
    <t>HO-PCV753</t>
  </si>
  <si>
    <t>Dela / Burza</t>
  </si>
  <si>
    <t xml:space="preserve">BO P Taufik RSM </t>
  </si>
  <si>
    <t>P Taufik</t>
  </si>
  <si>
    <t>BO P Agung GM WI - WII Jan 2020</t>
  </si>
  <si>
    <t>HO-PCV754</t>
  </si>
  <si>
    <t>HO-PCV755</t>
  </si>
  <si>
    <t>Penyelesaian CA 157</t>
  </si>
  <si>
    <t>Biaya Service H 9106 HQ dan Bo P Asep LK Clp</t>
  </si>
  <si>
    <t>HO-PCV756</t>
  </si>
  <si>
    <t>Biaya makan lembur HO 21-23 Jan 2020</t>
  </si>
  <si>
    <t>HO-PCV757</t>
  </si>
  <si>
    <t>Biaya honor Sherlia</t>
  </si>
  <si>
    <t>HO-PCV758</t>
  </si>
  <si>
    <t>Sherlia</t>
  </si>
  <si>
    <t>Biaya meeting MNP 16/01 dan ITF 21/01 Smg</t>
  </si>
  <si>
    <t>HO-PCV759</t>
  </si>
  <si>
    <t>CAA uang muka kaos outbound</t>
  </si>
  <si>
    <t>CAA Luar kota Mgl</t>
  </si>
  <si>
    <t>CAA makan siang meeting fas</t>
  </si>
  <si>
    <t>CAA Konsumsi meeting KPI</t>
  </si>
  <si>
    <t>CAA Konsumsi meeting 28 Jan 2020</t>
  </si>
  <si>
    <t>CAA Reward KPI FAS</t>
  </si>
  <si>
    <t>CAA Meeting JPA</t>
  </si>
  <si>
    <t>CAA-159</t>
  </si>
  <si>
    <t>CAA-160</t>
  </si>
  <si>
    <t>Eko HRD</t>
  </si>
  <si>
    <t>CAA-161</t>
  </si>
  <si>
    <t>CAA-162</t>
  </si>
  <si>
    <t>CAA-163</t>
  </si>
  <si>
    <t>CAA-164</t>
  </si>
  <si>
    <t>CAA-165</t>
  </si>
  <si>
    <t>Penggantian BO 20-28 Jan 2020</t>
  </si>
  <si>
    <t>P LILI</t>
  </si>
  <si>
    <t>EKO HRD</t>
  </si>
  <si>
    <t>P EDDY</t>
  </si>
  <si>
    <t>P DIAN IT</t>
  </si>
  <si>
    <t>PENYELESAIAN CAA</t>
  </si>
  <si>
    <t>Pengembalian CAA</t>
  </si>
  <si>
    <t>HO-PCV760</t>
  </si>
  <si>
    <t>HO-PCV761</t>
  </si>
  <si>
    <t>BO P Lili 25-01-20</t>
  </si>
  <si>
    <t>BO P Lili 18-01-20</t>
  </si>
  <si>
    <t>HO-PCV763</t>
  </si>
  <si>
    <t>HO-PCV762</t>
  </si>
  <si>
    <t>BO P Eddy P Perjalanan ke Jakarta</t>
  </si>
  <si>
    <t>HO-PCV764</t>
  </si>
  <si>
    <t>Biaya meeting FAS 27 Jan 2020</t>
  </si>
  <si>
    <t>HO-PCV765</t>
  </si>
  <si>
    <t>HO-PCV766</t>
  </si>
  <si>
    <t>HO-PCV767</t>
  </si>
  <si>
    <t>BO Tri Week IV, V Jan 2020</t>
  </si>
  <si>
    <t>Biaya Kost Feb 2020 P Eddy</t>
  </si>
  <si>
    <t>HO-PCV768</t>
  </si>
  <si>
    <t>HO-PCV769</t>
  </si>
  <si>
    <t>BO Cahyono 16-28 Jan 2020</t>
  </si>
  <si>
    <t>HO-PCV770</t>
  </si>
  <si>
    <t>BO Dian Adi 13-18 Jan 2020</t>
  </si>
  <si>
    <t>HO-PCV771</t>
  </si>
  <si>
    <t>Biaya transfer dan stempel</t>
  </si>
  <si>
    <t>Biaya pembelian Materai</t>
  </si>
  <si>
    <t>HO-PCV772</t>
  </si>
  <si>
    <t>Biaya konsumsi lembur HO</t>
  </si>
  <si>
    <t>HO-PCV773</t>
  </si>
  <si>
    <t>Biaya paket dokumen</t>
  </si>
  <si>
    <t>HO-PCV774</t>
  </si>
  <si>
    <t>BO P Taufik RSM</t>
  </si>
  <si>
    <t>HO-PCV775</t>
  </si>
  <si>
    <t>BO P Asep Week V Jan 2020</t>
  </si>
  <si>
    <t>HO-PCV776</t>
  </si>
  <si>
    <t>HO-PCV777</t>
  </si>
  <si>
    <t>BO P Asep Week IV Jan 2020</t>
  </si>
  <si>
    <t>PENYELESAIAN CAA 163</t>
  </si>
  <si>
    <t>HO-PCV778</t>
  </si>
  <si>
    <t>HO-PCV779</t>
  </si>
  <si>
    <t>Biaya konsumsi meeting FAS 28 Jan 20</t>
  </si>
  <si>
    <t>Biaya luar kota Semarang Mediasi</t>
  </si>
  <si>
    <t>CAA-166</t>
  </si>
  <si>
    <t>CAA P Dian Biaya Luar Kota Tgl Pkl</t>
  </si>
  <si>
    <t>Penggantian BO 28 Jan - 05 Feb 2020</t>
  </si>
  <si>
    <t>HO-PCV0001</t>
  </si>
  <si>
    <t>HO-PCV0002</t>
  </si>
  <si>
    <t>HO-PCV0003</t>
  </si>
  <si>
    <t>HO-PCV0004</t>
  </si>
  <si>
    <t>HO-PCV0005</t>
  </si>
  <si>
    <t>HO-PCV0006</t>
  </si>
  <si>
    <t>HO-PCV0007</t>
  </si>
  <si>
    <t>HO-PCV0008</t>
  </si>
  <si>
    <t>HO-PCV0009</t>
  </si>
  <si>
    <t>HO-PCV0010</t>
  </si>
  <si>
    <t>HO-PCV0011</t>
  </si>
  <si>
    <t>HO-PCV0012</t>
  </si>
  <si>
    <t>HO-PCV0013</t>
  </si>
  <si>
    <t>HO-PCV0014</t>
  </si>
  <si>
    <t>HO-PCV0015</t>
  </si>
  <si>
    <t>HO-PCV0016</t>
  </si>
  <si>
    <t>HO-PCV0017</t>
  </si>
  <si>
    <t>HO-PCV0018</t>
  </si>
  <si>
    <t>HO-PCV0019</t>
  </si>
  <si>
    <t>HO-PCV0020</t>
  </si>
  <si>
    <t>HO-PCV0021</t>
  </si>
  <si>
    <t>HO-PCV0022</t>
  </si>
  <si>
    <t>HO-PCV0023</t>
  </si>
  <si>
    <t>HO-PCV0024</t>
  </si>
  <si>
    <t>HO-PCV0025</t>
  </si>
  <si>
    <t>HO-PCV0026</t>
  </si>
  <si>
    <t>HO-PCV0027</t>
  </si>
  <si>
    <t>HO-PCV0028</t>
  </si>
  <si>
    <t>HO-PCV0029</t>
  </si>
  <si>
    <t>HO-PCV0030</t>
  </si>
  <si>
    <t>HO-PCV0031</t>
  </si>
  <si>
    <t>HO-PCV0032</t>
  </si>
  <si>
    <t>HO-PCV0033</t>
  </si>
  <si>
    <t>HO-PCV0034</t>
  </si>
  <si>
    <t>HO-PCV0035</t>
  </si>
  <si>
    <t>HO-PCV0036</t>
  </si>
  <si>
    <t>HO-PCV0037</t>
  </si>
  <si>
    <t>HO-PCV0038</t>
  </si>
  <si>
    <t>HO-PCV0039</t>
  </si>
  <si>
    <t>HO-PCV0040</t>
  </si>
  <si>
    <t>HO-PCV0041</t>
  </si>
  <si>
    <t>HO-PCV0042</t>
  </si>
  <si>
    <t>HO-PCV0043</t>
  </si>
  <si>
    <t>HO-PCV0044</t>
  </si>
  <si>
    <t>HO-PCV0045</t>
  </si>
  <si>
    <t>HO-PCV0046</t>
  </si>
  <si>
    <t>HO-PCV0047</t>
  </si>
  <si>
    <t>HO-PCV0048</t>
  </si>
  <si>
    <t>HO-PCV0049</t>
  </si>
  <si>
    <t>HO-PCV0050</t>
  </si>
  <si>
    <t>HO-PCV0051</t>
  </si>
  <si>
    <t>HO-PCV0052</t>
  </si>
  <si>
    <t>HO-PCV0053</t>
  </si>
  <si>
    <t>HO-PCV0054</t>
  </si>
  <si>
    <t>HO-PCV0055</t>
  </si>
  <si>
    <t>HO-PCV0056</t>
  </si>
  <si>
    <t>HO-PCV0057</t>
  </si>
  <si>
    <t>HO-PCV0058</t>
  </si>
  <si>
    <t>HO-PCV0059</t>
  </si>
  <si>
    <t>HO-PCV0060</t>
  </si>
  <si>
    <t>HO-PCV0061</t>
  </si>
  <si>
    <t>HO-PCV0062</t>
  </si>
  <si>
    <t>HO-PCV0063</t>
  </si>
  <si>
    <t>HO-PCV0064</t>
  </si>
  <si>
    <t>HO-PCV0065</t>
  </si>
  <si>
    <t>HO-PCV0066</t>
  </si>
  <si>
    <t>HO-PCV0067</t>
  </si>
  <si>
    <t>HO-PCV0068</t>
  </si>
  <si>
    <t>HO-PCV0069</t>
  </si>
  <si>
    <t>HO-PCV0070</t>
  </si>
  <si>
    <t>HO-PCV0071</t>
  </si>
  <si>
    <t>HO-PCV0072</t>
  </si>
  <si>
    <t>HO-PCV0073</t>
  </si>
  <si>
    <t>HO-PCV0074</t>
  </si>
  <si>
    <t>BO P Agung W IV dan V Jan 2020</t>
  </si>
  <si>
    <t>Pengembalian CAA-166</t>
  </si>
  <si>
    <t>BO Luar Kota P Dian IT Depo Tegal</t>
  </si>
  <si>
    <t>HO-PCV0075</t>
  </si>
  <si>
    <t>Pengembalian CAA-165</t>
  </si>
  <si>
    <t>Biaya konsumsi meeting JPA 29/01/2020</t>
  </si>
  <si>
    <t>HO-PCV0076</t>
  </si>
  <si>
    <t>Biaya konsumsi meeting FBI 07/02/2020</t>
  </si>
  <si>
    <t>HO-PCV0077</t>
  </si>
  <si>
    <t>HO-PCV0078</t>
  </si>
  <si>
    <t>HO-PCV0079</t>
  </si>
  <si>
    <t>BO Tri W1 Feb 2020</t>
  </si>
  <si>
    <t>HO-PCV0080</t>
  </si>
  <si>
    <t>HO-PCV0081</t>
  </si>
  <si>
    <t>BO P Dian CA</t>
  </si>
  <si>
    <t>HO-PCV0082</t>
  </si>
  <si>
    <t>Dian CA</t>
  </si>
  <si>
    <t>BO P Eko HRD Clp, Pwt dan Kbm</t>
  </si>
  <si>
    <t>HO-PCV0083</t>
  </si>
  <si>
    <t>CAA Biaya konsumsi Meeting Internal 12/02/2020</t>
  </si>
  <si>
    <t>CAA-167</t>
  </si>
  <si>
    <t>Pengembalian CAA 162</t>
  </si>
  <si>
    <t>Penggantian BO 06 - 13 Feb 2020</t>
  </si>
  <si>
    <t>BO P Lili 27/01 - 01/02 2020</t>
  </si>
  <si>
    <t>HO-PCV0084</t>
  </si>
  <si>
    <t>BO P Lili 03/02 - 08/02 2020</t>
  </si>
  <si>
    <t>HO-PCV0085</t>
  </si>
  <si>
    <t>BO Cahyono 27/01 - 08/02 2020</t>
  </si>
  <si>
    <t>HO-PCV0086</t>
  </si>
  <si>
    <t>HO-PCV0087</t>
  </si>
  <si>
    <t>BO P Asep W1 - W2 Feb 2020</t>
  </si>
  <si>
    <t>BO P Eddy 14 Feb 2020</t>
  </si>
  <si>
    <t>HO-PCV0088</t>
  </si>
  <si>
    <t>Biaya Pembelian Pulsa Callback</t>
  </si>
  <si>
    <t>HO-PCV0089</t>
  </si>
  <si>
    <t>P Cahyono</t>
  </si>
  <si>
    <t>BO P Agung Meeting Jkt</t>
  </si>
  <si>
    <t>HO-PCV0090</t>
  </si>
  <si>
    <t>Biaya Meeting P Nono</t>
  </si>
  <si>
    <t>HO-PCV0091</t>
  </si>
  <si>
    <t>P Eko K</t>
  </si>
  <si>
    <t>Biaya Meeting Internal 13 Feb 2020</t>
  </si>
  <si>
    <t>HO-PCV0092</t>
  </si>
  <si>
    <t>BO Tri W1 -W2 Feb 2020</t>
  </si>
  <si>
    <t>HO-PCV0093</t>
  </si>
  <si>
    <t>HO-PCV0094</t>
  </si>
  <si>
    <t>HO-PCV0095</t>
  </si>
  <si>
    <t>Biaya Transport P Nono Metrix</t>
  </si>
  <si>
    <t>HO-PCV0096</t>
  </si>
  <si>
    <t>Yunika</t>
  </si>
  <si>
    <t>Biaya lembur Arif, Irma, Dela dan Sari 16/02/2020</t>
  </si>
  <si>
    <t>HO-PCV0097</t>
  </si>
  <si>
    <t>Biaya Hotel FAS Meeting 26-27 Feb 2020</t>
  </si>
  <si>
    <t>HO-PCV0098</t>
  </si>
  <si>
    <t>Biaya Pulsa BBM dan Meeting HO</t>
  </si>
  <si>
    <t>HO-PCV0099</t>
  </si>
  <si>
    <t>Biaya Pemb Materai</t>
  </si>
  <si>
    <t>HO-PCV0100</t>
  </si>
  <si>
    <t>Sari</t>
  </si>
  <si>
    <t>Penyelesaian CAA 167</t>
  </si>
  <si>
    <t>CAA Biaya meeting FAS 24 Feb 2020</t>
  </si>
  <si>
    <t>Liess</t>
  </si>
  <si>
    <t>CAA Luar Kota Solo P Dian</t>
  </si>
  <si>
    <t>CAA Luar Kota Solo Wonogiri</t>
  </si>
  <si>
    <t>P Dian Adi CA</t>
  </si>
  <si>
    <t>CAA-168</t>
  </si>
  <si>
    <t>CAA-169</t>
  </si>
  <si>
    <t>CAA-170</t>
  </si>
  <si>
    <t>Penggantian BO 14 - 22 Feb 2020</t>
  </si>
  <si>
    <t>Biaya pembelian ATK HO</t>
  </si>
  <si>
    <t>Biaya tiket Pesawat P Nono</t>
  </si>
  <si>
    <t>HO-PCV0102</t>
  </si>
  <si>
    <t>HO-PCV0103</t>
  </si>
  <si>
    <t>HO-PCV0104</t>
  </si>
  <si>
    <t>BO P Agung GM 3-15 Feb 20</t>
  </si>
  <si>
    <t>BO Cahyono 10-22 Feb 20</t>
  </si>
  <si>
    <t>BO P Eko ke Magelang</t>
  </si>
  <si>
    <t>HO-PCV0105</t>
  </si>
  <si>
    <t>HO-PCV0106</t>
  </si>
  <si>
    <t>HO-PCV0107</t>
  </si>
  <si>
    <t>HO-PCV0108</t>
  </si>
  <si>
    <t>Biaya Makan lembur HO</t>
  </si>
  <si>
    <t>Biaya Meeting FAS 24 Feb 2020 SMG</t>
  </si>
  <si>
    <t>HO-PCV0109</t>
  </si>
  <si>
    <t>Penyelesaian CAA-168</t>
  </si>
  <si>
    <t>Penyelesaian CAA-169</t>
  </si>
  <si>
    <t>Biaya Luar Kota Wgr-SLO P Dian IT</t>
  </si>
  <si>
    <t>HO-PCV0110</t>
  </si>
  <si>
    <t>BO Tri W3 - W4 Feb 2020</t>
  </si>
  <si>
    <t>HO-PCV0111</t>
  </si>
  <si>
    <t>HO-PCV0112</t>
  </si>
  <si>
    <t>Biaya service Printer 2 unit</t>
  </si>
  <si>
    <t>HO-PCV0113</t>
  </si>
  <si>
    <t>Arina</t>
  </si>
  <si>
    <t>Biaya Uang Makan Luar Kota WGR- SLO</t>
  </si>
  <si>
    <t>HO-PCV0114</t>
  </si>
  <si>
    <t>Fauji IT</t>
  </si>
  <si>
    <t>Biaya Hotel Meeting Internal BR</t>
  </si>
  <si>
    <t>HO-PCV0115</t>
  </si>
  <si>
    <t>Biaya paket dokumen dan Telp</t>
  </si>
  <si>
    <t>HO-PCV0116</t>
  </si>
  <si>
    <t>Biaya pemb Kabel VGA</t>
  </si>
  <si>
    <t>HO-PCV0117</t>
  </si>
  <si>
    <t>Biaya Kost P Eddy P Per Maret 2020</t>
  </si>
  <si>
    <t>HO-PCV0118</t>
  </si>
  <si>
    <t>HO-PCV0119</t>
  </si>
  <si>
    <t>BO P Asep  W3 Feb 2020</t>
  </si>
  <si>
    <t>HO-PCV0120</t>
  </si>
  <si>
    <t>BO P Asep  W4 Feb 2020</t>
  </si>
  <si>
    <t>HO-PCV0121</t>
  </si>
  <si>
    <t>Sumbangan Duka Cita Orang Tua P Dian Adi CA</t>
  </si>
  <si>
    <t>HO-PCV0122</t>
  </si>
  <si>
    <t>Meeting Ceres dan FBI 06 Maret 2020 Smg</t>
  </si>
  <si>
    <t>CAA-171</t>
  </si>
  <si>
    <t>Pembelian 100 Lembar Materai</t>
  </si>
  <si>
    <t>CAA-172</t>
  </si>
  <si>
    <t>Irma</t>
  </si>
  <si>
    <t>Pembelian Perlengkapan Kebersihan</t>
  </si>
  <si>
    <t>CAA-173</t>
  </si>
  <si>
    <t>Penggantian BO 24 Feb - 03 Mar 2020</t>
  </si>
  <si>
    <t>HO-PCV0123</t>
  </si>
  <si>
    <t>Biaya Luar Kota Cilacap Perbaikan Server</t>
  </si>
  <si>
    <t>Fauji A</t>
  </si>
  <si>
    <t>BO Pak Lili 130220 - 220220</t>
  </si>
  <si>
    <t>HO-PCV0124</t>
  </si>
  <si>
    <t>Biaya Kirim Paket ke Sukoharjo oneday</t>
  </si>
  <si>
    <t>HO-PCV0125</t>
  </si>
  <si>
    <t>Biaya Pembelian Materai 6000 dan 3000</t>
  </si>
  <si>
    <t>HO-PCV0126</t>
  </si>
  <si>
    <t>Biaya Pembelian Aqua untuk meeting</t>
  </si>
  <si>
    <t>HO-PCV0127</t>
  </si>
  <si>
    <t>BO Pak Agung W I-II Feb '20</t>
  </si>
  <si>
    <t>HO-PCV0128</t>
  </si>
  <si>
    <t>Agung P</t>
  </si>
  <si>
    <t>Biaya Pembelian Perlengakapn Covid 19</t>
  </si>
  <si>
    <t>HO-PCV0129</t>
  </si>
  <si>
    <t>BO Pak Edy P Mar '20</t>
  </si>
  <si>
    <t>HO-PCV0130</t>
  </si>
  <si>
    <t>Eddy P</t>
  </si>
  <si>
    <t>HO-PCV0131</t>
  </si>
  <si>
    <t>BO Pak Tri W-1 Mar '20</t>
  </si>
  <si>
    <t>HO-PCV0132</t>
  </si>
  <si>
    <t>Tri S</t>
  </si>
  <si>
    <t xml:space="preserve">Biaya Pembelian Snack Meeting HO </t>
  </si>
  <si>
    <t>HO-PCV0133</t>
  </si>
  <si>
    <t xml:space="preserve">Heni </t>
  </si>
  <si>
    <t>BO Pak Cahyono 020320-060320</t>
  </si>
  <si>
    <t>HO-PCV0134</t>
  </si>
  <si>
    <t>Penyelesaian CAA CAA-171</t>
  </si>
  <si>
    <t>Penyelesaian CAA CAA-172</t>
  </si>
  <si>
    <t>Biaya Meeting Ceres 3 Mar dan FBI 6 Mar '20</t>
  </si>
  <si>
    <t>HO-PCV0135</t>
  </si>
  <si>
    <t>HO-PCV0136</t>
  </si>
  <si>
    <t xml:space="preserve">CAA - Luar Kota Semarang </t>
  </si>
  <si>
    <t>Asep R</t>
  </si>
  <si>
    <t>CAA - 174</t>
  </si>
  <si>
    <t xml:space="preserve">CAA - Luar Kota Jepara </t>
  </si>
  <si>
    <t>CAA - 175</t>
  </si>
  <si>
    <t>Penyelesaian CAA-173</t>
  </si>
  <si>
    <t>HO-PCV0137</t>
  </si>
  <si>
    <t>HO-PCV0138</t>
  </si>
  <si>
    <t>HO-PCV0139</t>
  </si>
  <si>
    <t>HO-PCV0140</t>
  </si>
  <si>
    <t xml:space="preserve">Dian Adi </t>
  </si>
  <si>
    <t>Penyelesaian CAA-170</t>
  </si>
  <si>
    <t>Biaya Penyelesaian BO Dian Adi CAA-170</t>
  </si>
  <si>
    <t>BO DIan Adi Mar '20</t>
  </si>
  <si>
    <t>HO-PCV0141</t>
  </si>
  <si>
    <t>Penggantian BO 4 Mar 2020 - 10 Mar 2020</t>
  </si>
  <si>
    <t>Pembelian Materai 6000 &amp; 3000</t>
  </si>
  <si>
    <t>HO-PCV0142</t>
  </si>
  <si>
    <t>Penyelesaian CAA - 174</t>
  </si>
  <si>
    <t>HO-PCV0143</t>
  </si>
  <si>
    <t>Biaya Penyelesaian CAA - 174 LK SMG</t>
  </si>
  <si>
    <t>HO-PCV0144</t>
  </si>
  <si>
    <t>Biaya Pembelian Makan Bersama Lembur 110320</t>
  </si>
  <si>
    <t>sari</t>
  </si>
  <si>
    <t>HO-PCV0145</t>
  </si>
  <si>
    <t>Biaya Service AC HO , EKA JAYA AC</t>
  </si>
  <si>
    <t>HO-PCV0146</t>
  </si>
  <si>
    <t>Biaya Honor Winda</t>
  </si>
  <si>
    <t>HO-PCV0147</t>
  </si>
  <si>
    <t>Biaya Pembelian Tinta HO</t>
  </si>
  <si>
    <t>HO-PCV0148</t>
  </si>
  <si>
    <t>HO-PCV0149</t>
  </si>
  <si>
    <t>Biaya Potong Kertas</t>
  </si>
  <si>
    <t>HO-PCV0150</t>
  </si>
  <si>
    <t>HO-PCV0151</t>
  </si>
  <si>
    <t xml:space="preserve">Biaya Penyelesaian CAA - 175 CAA - Luar Kota Jepara </t>
  </si>
  <si>
    <t>fauji</t>
  </si>
  <si>
    <t>Penyelesaian CAA - 175</t>
  </si>
  <si>
    <t>Biaya Pembelian Aqua Gelas &amp; Botol</t>
  </si>
  <si>
    <t>HO-PCV0152</t>
  </si>
  <si>
    <t>Biaya Pembelian Bensin Mobil Pak Tri</t>
  </si>
  <si>
    <t>HO-PCV0153</t>
  </si>
  <si>
    <t>HO-PCV0154</t>
  </si>
  <si>
    <t>Biaya BO Pak Dian Adi bbm dan tol</t>
  </si>
  <si>
    <t>dian adi</t>
  </si>
  <si>
    <t>Biaya BO Pak Taufik R Mar '20</t>
  </si>
  <si>
    <t>HO-PCV0155</t>
  </si>
  <si>
    <t>taufik</t>
  </si>
  <si>
    <t>HO-PCV0156</t>
  </si>
  <si>
    <t>Biaya Konsumsi Meeting FAS 16 Mar '20</t>
  </si>
  <si>
    <t>HO-PCV0157</t>
  </si>
  <si>
    <t>Biaya BO Pak Tri Mar '20 w1&amp;2</t>
  </si>
  <si>
    <t>HO-PCV0158</t>
  </si>
  <si>
    <t>Biaya Pulsa</t>
  </si>
  <si>
    <t>HO-PCV0159</t>
  </si>
  <si>
    <t>HO-PCV0160</t>
  </si>
  <si>
    <t>Biaya Kirim Paket ke FBI day Trans</t>
  </si>
  <si>
    <t>HO-PCV0161</t>
  </si>
  <si>
    <t>Biaya Meeting Internal 12/3/20 dan KA Gudang 13/3/20</t>
  </si>
  <si>
    <t>HO-PCV0162</t>
  </si>
  <si>
    <t>bu lis</t>
  </si>
  <si>
    <t>CAA - Luar Kota Semarang</t>
  </si>
  <si>
    <t>CAA - 176</t>
  </si>
  <si>
    <t>CAA - 177</t>
  </si>
  <si>
    <t>CAA - Service Mobil H 8859 W</t>
  </si>
  <si>
    <t>CAA - 178</t>
  </si>
  <si>
    <t>edy</t>
  </si>
  <si>
    <t>CAA - Kirim Dokumen one day ke MIN</t>
  </si>
  <si>
    <t>CAA - 179</t>
  </si>
  <si>
    <t>CAA - Pembelian Conector</t>
  </si>
  <si>
    <t>CAA - 180</t>
  </si>
  <si>
    <t>CAA - Pembelian hardisk</t>
  </si>
  <si>
    <t>CAA - 181</t>
  </si>
  <si>
    <t>CAA - Pembelian RAM Laptop</t>
  </si>
  <si>
    <t>CAA - 182</t>
  </si>
  <si>
    <t>CAA - 183</t>
  </si>
  <si>
    <t>CAA - Pembelian Power Supplay</t>
  </si>
  <si>
    <t xml:space="preserve">Biaya Sewa Kos </t>
  </si>
  <si>
    <t>HO-PCV 163</t>
  </si>
  <si>
    <t xml:space="preserve">FARIS </t>
  </si>
  <si>
    <t>HO-PCV 164</t>
  </si>
  <si>
    <t>BAYU AJI</t>
  </si>
  <si>
    <t>Biaya Pembelian Perkap Pencghn Covid 19</t>
  </si>
  <si>
    <t>HO-PCV 165</t>
  </si>
  <si>
    <t>Biaya Luar Kota Solo - Salatiga</t>
  </si>
  <si>
    <t>HO-PCV 166</t>
  </si>
  <si>
    <t>Penyelesaian CAA - 183</t>
  </si>
  <si>
    <t>HO-PCV 167</t>
  </si>
  <si>
    <t>B Penyelesaian CAA - 183 Pembl Power supply &amp; kipas prosessor</t>
  </si>
  <si>
    <t>Penyelesaian CAA - 180</t>
  </si>
  <si>
    <t xml:space="preserve">B Penyelesaian CAA - 180 Pembl Conecctor </t>
  </si>
  <si>
    <t>HO-PCV 168</t>
  </si>
  <si>
    <t>Penyelesaian CAA - 182</t>
  </si>
  <si>
    <t>B Penyelesaian CAA - 182 Pembl Ram comp &amp; power supply</t>
  </si>
  <si>
    <t>HO-PCV 169</t>
  </si>
  <si>
    <t>Penyelesaian CAA - 181</t>
  </si>
  <si>
    <t>B Penyelesaian CAA - 181 Pembl Hardisk</t>
  </si>
  <si>
    <t>HO-PCV 170</t>
  </si>
  <si>
    <t>Biaya BO Pak Lili 16/3/20-21/03/20</t>
  </si>
  <si>
    <t>HO-PCV 171</t>
  </si>
  <si>
    <t>Penyelesaian CAA - 176</t>
  </si>
  <si>
    <t>B Penyelesaian CAA - 176 BO luar kota SMG</t>
  </si>
  <si>
    <t>HO-PCV 172</t>
  </si>
  <si>
    <t xml:space="preserve">Biaya Perkap Disinfektan HO </t>
  </si>
  <si>
    <t>HO-PCV 173</t>
  </si>
  <si>
    <t>EKO</t>
  </si>
  <si>
    <t xml:space="preserve">Biaya BO Ke Kebumen </t>
  </si>
  <si>
    <t>HO-PCV 174</t>
  </si>
  <si>
    <t>B Penyelesaian CAA - 177</t>
  </si>
  <si>
    <t>Biaya Penyelesaian CAA - 177</t>
  </si>
  <si>
    <t>HO-PCV 175</t>
  </si>
  <si>
    <t>HO-PCV 176</t>
  </si>
  <si>
    <t>RAKHMAT</t>
  </si>
  <si>
    <t>Biaya BO W I - II Mar '20 Pak Rakhmat</t>
  </si>
  <si>
    <t>Biaya BO w III - IC Mar '20 Pak Tri</t>
  </si>
  <si>
    <t>HO-PCV 177</t>
  </si>
  <si>
    <t>Biaya BO Mar ' 20 Pak Taufik</t>
  </si>
  <si>
    <t>HO-PCV 178</t>
  </si>
  <si>
    <t>TAUFIK</t>
  </si>
  <si>
    <t>Biaya BO Mar ' 20 Pak Agung</t>
  </si>
  <si>
    <t>HO-PCV 179</t>
  </si>
  <si>
    <t>AGUNG</t>
  </si>
  <si>
    <t>B Penyelesaian CAA - 178</t>
  </si>
  <si>
    <t>EDDY P</t>
  </si>
  <si>
    <t>B Penyelesaian CAA - 178 Luar Kota SMG</t>
  </si>
  <si>
    <t>HO-PCV 180</t>
  </si>
  <si>
    <t>Biaya BO Mar '20 Pak Agung</t>
  </si>
  <si>
    <t>HO-PCV 181</t>
  </si>
  <si>
    <t xml:space="preserve">Biaya Air Minum Galon </t>
  </si>
  <si>
    <t>HO-PCV 182</t>
  </si>
  <si>
    <t>HO-PCV 183</t>
  </si>
  <si>
    <t>Biaya BO 3/03/2020- 14/3/2020</t>
  </si>
  <si>
    <t>HO-PCV 184</t>
  </si>
  <si>
    <t>HO-PCV 185</t>
  </si>
  <si>
    <t xml:space="preserve">Biaya Pembayaran Telepon </t>
  </si>
  <si>
    <t>HO-PCV 186</t>
  </si>
  <si>
    <t>Biaya Pengiriman Dokumen one day ke MIN</t>
  </si>
  <si>
    <t>HO-PCV 187</t>
  </si>
  <si>
    <t>Penyelesaian CAA - 179</t>
  </si>
  <si>
    <t>HO-PCV 188</t>
  </si>
  <si>
    <t xml:space="preserve">CAA - Pembelian Materai </t>
  </si>
  <si>
    <t>CAA - 184</t>
  </si>
  <si>
    <t>CAA - Pembelian Power Supply</t>
  </si>
  <si>
    <t>CAA - 185</t>
  </si>
  <si>
    <t>CAA - DP Pembelian Printer &amp; Projector</t>
  </si>
  <si>
    <t>CAA - 186</t>
  </si>
  <si>
    <t xml:space="preserve">CAA - Bayar Kos </t>
  </si>
  <si>
    <t>CAA - 187</t>
  </si>
  <si>
    <t>Penggantian BO 11 Mar - 18 Mar 2020</t>
  </si>
  <si>
    <t>Tunjangan LK, Kost, Transport, Kebersihan dan Pulsa Feb 20</t>
  </si>
  <si>
    <t>Penggantian BO 19 Maret - 31 Maret 2020</t>
  </si>
  <si>
    <t>Penyelesaian CAA - 187</t>
  </si>
  <si>
    <t xml:space="preserve">EDDY </t>
  </si>
  <si>
    <t>Biaya Penyelesaian CAA - 187 Uang Kost Apr '20</t>
  </si>
  <si>
    <t>HO-PCV 189</t>
  </si>
  <si>
    <t>Penyelesaian CAA - 185</t>
  </si>
  <si>
    <t xml:space="preserve">Biaya Penyelesaian CAA - 185 Pembl Materai </t>
  </si>
  <si>
    <t>HO-PCV 190</t>
  </si>
  <si>
    <t xml:space="preserve">IRMA </t>
  </si>
  <si>
    <t>Penyelesaian CAA - 184</t>
  </si>
  <si>
    <t>Biaya Penyelesaian CAA - 184 Pembl Power Supply Pajak</t>
  </si>
  <si>
    <t>HO-PCV 191</t>
  </si>
  <si>
    <t>Biaya Servis Mobil Xenia HO</t>
  </si>
  <si>
    <t xml:space="preserve">SULIS </t>
  </si>
  <si>
    <t xml:space="preserve">Biaya Pengiriman Dokumen ke Tegal </t>
  </si>
  <si>
    <t>Biaya Pembelian Pulsa Callback Apr '20</t>
  </si>
  <si>
    <t>HO-PCV 195</t>
  </si>
  <si>
    <t>HO-PCV 192</t>
  </si>
  <si>
    <t>HO-PCV 193</t>
  </si>
  <si>
    <t>HO-PCV 194</t>
  </si>
  <si>
    <t xml:space="preserve">LUTFI </t>
  </si>
  <si>
    <t xml:space="preserve">Biaya Servis AC HO </t>
  </si>
  <si>
    <t>HO-PCV 196</t>
  </si>
  <si>
    <t xml:space="preserve">EKO </t>
  </si>
  <si>
    <t>Biaya Pembelian Kebutuhan Rumah Tangga Apr'20</t>
  </si>
  <si>
    <t>HO-PCV 197</t>
  </si>
  <si>
    <t xml:space="preserve">Biaya BO 28/3/20 - 4/4/20 </t>
  </si>
  <si>
    <t>HO-PCV 198</t>
  </si>
  <si>
    <t xml:space="preserve">LILI </t>
  </si>
  <si>
    <t>Biaya BO Mar '20</t>
  </si>
  <si>
    <t>HO-PCV 199</t>
  </si>
  <si>
    <t xml:space="preserve">DIAN ADI </t>
  </si>
  <si>
    <t>Biaya BO Apr '20</t>
  </si>
  <si>
    <t>HO-PCV 200</t>
  </si>
  <si>
    <t>Biaya ATK HO Mar '20</t>
  </si>
  <si>
    <t>HO-PCV 201</t>
  </si>
  <si>
    <t>Biaya BO WI - W II Apr '20</t>
  </si>
  <si>
    <t>HO-PCV 202</t>
  </si>
  <si>
    <t>Biaya BO W I II Apr '20</t>
  </si>
  <si>
    <t>HO-PCV 203</t>
  </si>
  <si>
    <t xml:space="preserve">ASEP </t>
  </si>
  <si>
    <t>Biaya BO 28/2/20 - 5/3/20</t>
  </si>
  <si>
    <t>HO-PCV 204</t>
  </si>
  <si>
    <t xml:space="preserve">Biaya Pembelian Buku Besar </t>
  </si>
  <si>
    <t>HO-PCV 205</t>
  </si>
  <si>
    <t xml:space="preserve">Biaya Service Grand Livina H 9307 FY </t>
  </si>
  <si>
    <t>HO-PCV 206</t>
  </si>
  <si>
    <t xml:space="preserve">Biaya Pembelian Pulsa Callback Apr '20 </t>
  </si>
  <si>
    <t>HO-PCV 207</t>
  </si>
  <si>
    <t>HO-PCV 208</t>
  </si>
  <si>
    <t>HO-PCV 209</t>
  </si>
  <si>
    <t xml:space="preserve">Biaya Pembelian Keyboard Pak Agung </t>
  </si>
  <si>
    <t xml:space="preserve">CAA - Service Tablet 2 unit </t>
  </si>
  <si>
    <t>CAA - 188</t>
  </si>
  <si>
    <t>Biaya BO W IV Mar - I Apr '20</t>
  </si>
  <si>
    <t xml:space="preserve">AGUNG </t>
  </si>
  <si>
    <t xml:space="preserve">Pengembalian Kelebihan Uang Pak Asep </t>
  </si>
  <si>
    <t>Penyelesaian CAA - 186 - DP Pembelian Printer &amp; Projector</t>
  </si>
  <si>
    <t>Tunjangan LK, Kost, Transport, Kebersihan dan Pulsa Apr 20</t>
  </si>
  <si>
    <t xml:space="preserve">CAA - Pembelian RAM dan Kipas Processor Komp Kasir HO </t>
  </si>
  <si>
    <t>CAA - 189</t>
  </si>
  <si>
    <t>ARINA</t>
  </si>
  <si>
    <t xml:space="preserve">CAA - 190 </t>
  </si>
  <si>
    <t>HO - PCV 210</t>
  </si>
  <si>
    <t>CAA - Pembl Isi Toner Laser Jet + pita printer</t>
  </si>
  <si>
    <t xml:space="preserve">Kelebihan </t>
  </si>
  <si>
    <t xml:space="preserve">Biaya BO 17/3/20 - 4/4/20 </t>
  </si>
  <si>
    <t>HO - PCV 211</t>
  </si>
  <si>
    <t>Dokumen ada</t>
  </si>
  <si>
    <t xml:space="preserve">Biaya Service AC Callback </t>
  </si>
  <si>
    <t>HO - PCV 212</t>
  </si>
  <si>
    <t>EKA JAYA AC</t>
  </si>
  <si>
    <t>CAA - Pembelian Pulsa Callback + Potong kertas</t>
  </si>
  <si>
    <t>CAA - 191</t>
  </si>
  <si>
    <t>Diselesaikan tgl 18/4/2020 Rp 202.000</t>
  </si>
  <si>
    <t>HO - PCV 213</t>
  </si>
  <si>
    <t>Biaya BO W II Apr '20</t>
  </si>
  <si>
    <t>HO - PCV 214</t>
  </si>
  <si>
    <t>HO - PCV 215</t>
  </si>
  <si>
    <t>Biaya Service Perbaikan AC Kasir</t>
  </si>
  <si>
    <t>CAA - 192</t>
  </si>
  <si>
    <t>Biaya BO 06/04/20 - 13/4/20</t>
  </si>
  <si>
    <t>HO - PCV 216</t>
  </si>
  <si>
    <t>HO - PCV 217</t>
  </si>
  <si>
    <t xml:space="preserve">CAA - Service Printer Laser Jet </t>
  </si>
  <si>
    <t>CAA - 193</t>
  </si>
  <si>
    <t>HO - PCV 218</t>
  </si>
  <si>
    <t>Diselesaikan tgl 22/4/20 Rp 80.000</t>
  </si>
  <si>
    <t>CAA - 194</t>
  </si>
  <si>
    <t>HO - PCV 219</t>
  </si>
  <si>
    <t>Diselesaikan tgl 22/4/20 Rp 450.000</t>
  </si>
  <si>
    <t>Diselesaikan tgl 22/4/2020 Rp 500.000</t>
  </si>
  <si>
    <t>CAA - Pembelian Baterai Laptop</t>
  </si>
  <si>
    <t>Diselesaikan tgl 22/4/20 Rp 500.000</t>
  </si>
  <si>
    <t>CAA - Pemby Telepon April '20</t>
  </si>
  <si>
    <t>CAA - 195</t>
  </si>
  <si>
    <t>HO - PCV 220</t>
  </si>
  <si>
    <t>Diselesaikan tgl 23/4/20 Rp 177.779</t>
  </si>
  <si>
    <t>Diselesaikan tgl 22/4/2020 Rp 440.000</t>
  </si>
  <si>
    <t xml:space="preserve">Dokumen ada - Transfer </t>
  </si>
  <si>
    <t xml:space="preserve">Biaya BO 2/4/20 - 14/4/20 </t>
  </si>
  <si>
    <t>HO - PCV 221</t>
  </si>
  <si>
    <t>Biaya BO 8/4/20 - 23/4/20</t>
  </si>
  <si>
    <t>HO - PCV 222</t>
  </si>
  <si>
    <t xml:space="preserve">CAA - Pembl Pulsa Callback </t>
  </si>
  <si>
    <t>CAA - 196</t>
  </si>
  <si>
    <t>HO - PCV 223</t>
  </si>
  <si>
    <t>Diselesaikan tgl 23/4/20 Rp 62.000</t>
  </si>
  <si>
    <t>Kelebihan Biaya CAA - 196 Pembl Pulsa Callback</t>
  </si>
  <si>
    <t>Kelebihan CAA-190 Pembl Isi Toner + pita printer</t>
  </si>
  <si>
    <t>CAA - Ke Luar Kota Semarang ambil mobil</t>
  </si>
  <si>
    <t>CAA - 197</t>
  </si>
  <si>
    <t>Diselesaikan tgl 25/4/20 Rp 272.200</t>
  </si>
  <si>
    <t>Kelebihan CAA - 197 Luar Kota Semarang ambil mobil</t>
  </si>
  <si>
    <t>HO - PCV 224</t>
  </si>
  <si>
    <t>Biaya BO III-IV Apr '20</t>
  </si>
  <si>
    <t>HO - PCV 225</t>
  </si>
  <si>
    <t>Biaya BO YK-SMG</t>
  </si>
  <si>
    <t>HO - PCV 226</t>
  </si>
  <si>
    <t>CAA - 198</t>
  </si>
  <si>
    <t>Diselesaikan tgl 28/4/20 Rp 192.000</t>
  </si>
  <si>
    <t>HO - PCV 227</t>
  </si>
  <si>
    <t>Biaya BO 13/4/20 - 25/4/20</t>
  </si>
  <si>
    <t>HO - PCV 228</t>
  </si>
  <si>
    <t>CAA - Pengiriman Dok One day ke Metrix</t>
  </si>
  <si>
    <t>CAA - 199</t>
  </si>
  <si>
    <t>UUS</t>
  </si>
  <si>
    <t>Diselesaikan tgl 29/4/20 Rp 38.000</t>
  </si>
  <si>
    <t>HO - PCV 229</t>
  </si>
  <si>
    <t>HO - PCV 230</t>
  </si>
  <si>
    <t>CAA - Pembl Powersupply utk cadangan tes komp bekas HO</t>
  </si>
  <si>
    <t>CAA - 200</t>
  </si>
  <si>
    <t>Diselesaikan tgl 5/5/20 Rp 255.000</t>
  </si>
  <si>
    <t>HO - PCV 231</t>
  </si>
  <si>
    <t>Biaya Kost Mei '20</t>
  </si>
  <si>
    <t>HO - PCV 232</t>
  </si>
  <si>
    <t xml:space="preserve">Dokumen ada  </t>
  </si>
  <si>
    <t>Biaya BO + pem mobil Apr '20</t>
  </si>
  <si>
    <t>HO - PCV 233</t>
  </si>
  <si>
    <t>Biaya BO 27/4/20 - 1/5/20</t>
  </si>
  <si>
    <t>HO - PCV 234</t>
  </si>
  <si>
    <t>CAA Pengiriman Dok ke Metrix</t>
  </si>
  <si>
    <t>CAA - 201</t>
  </si>
  <si>
    <t>Diselesaikan tgl 5/5/20 Rp16.000</t>
  </si>
  <si>
    <t>Kelebihan Biaya CAA - 201 Peng Dok ke Metrix</t>
  </si>
  <si>
    <t>HO - PCV 235</t>
  </si>
  <si>
    <t>Biaya Pembelian Baterai A3 Termometer</t>
  </si>
  <si>
    <t>HO - PCV 236</t>
  </si>
  <si>
    <t>CAA Pembelian Pulsa Callback</t>
  </si>
  <si>
    <t>CAA - 202</t>
  </si>
  <si>
    <t>HO - PCV 237</t>
  </si>
  <si>
    <t>Diselesaikan tgl 6/5/20 Rp 128.000</t>
  </si>
  <si>
    <t>CAA - Pengiriman Cetakan ke Pantura via Day Trans</t>
  </si>
  <si>
    <t>CAA - 203</t>
  </si>
  <si>
    <t>Kelebihan Biaya CAA - 203 Peng Cetakan via Day Trans</t>
  </si>
  <si>
    <t>HO - PCV 238</t>
  </si>
  <si>
    <t>Biaya BO W I Mei '20</t>
  </si>
  <si>
    <t>HO- PCV 239</t>
  </si>
  <si>
    <t>Biaya BO W V Apr '2- W I Apr '20</t>
  </si>
  <si>
    <t>HO - PCV 240</t>
  </si>
  <si>
    <t>Biaya BO W III-V Apr '20</t>
  </si>
  <si>
    <t>HO - PCV 241</t>
  </si>
  <si>
    <t>CAA - 204</t>
  </si>
  <si>
    <t>CAA - Pembl Pulsa Callback + Potong Kertas</t>
  </si>
  <si>
    <t>Diselesaikan tgl 12/5/2020 Rp 228.000</t>
  </si>
  <si>
    <t>CAA - Pengiriman Dokumen Oneday ke Metrix</t>
  </si>
  <si>
    <t>CAA - 205</t>
  </si>
  <si>
    <t>HO - PCV 242</t>
  </si>
  <si>
    <t>Diselesaikan tgl 12/5/20 Rp 38.000</t>
  </si>
  <si>
    <t>Kelebihan CAA - 205 Peng Dok one day Ke metrix</t>
  </si>
  <si>
    <t>HO - PCV 243</t>
  </si>
  <si>
    <t>CAA - Pembl Kebthn RMT Mei '20</t>
  </si>
  <si>
    <t>CAA - 206</t>
  </si>
  <si>
    <t>Diselesaikan tgl 13/5/20 Rp 326.500</t>
  </si>
  <si>
    <t>Kekurangan CAA - 206 Pembl Kebt RMT Mei '20</t>
  </si>
  <si>
    <t>HO - PCV 244</t>
  </si>
  <si>
    <t>CAA - Pembl Minum Buka Puasa</t>
  </si>
  <si>
    <t>CAA - 207</t>
  </si>
  <si>
    <t>Diselesaikan tgl 13/5/20 Rp 96.000</t>
  </si>
  <si>
    <t>Kelebihan CAA - 207 Pembl Minum Buka Puasa</t>
  </si>
  <si>
    <t>HO - PCV 245</t>
  </si>
  <si>
    <t>Biaya Tunjangan Kos Luar Kota HO Mei '20</t>
  </si>
  <si>
    <t>HO - PCV 246</t>
  </si>
  <si>
    <t>CAA - Pembl Snack Buka Puasa</t>
  </si>
  <si>
    <t>CAA - 208</t>
  </si>
  <si>
    <t>Diselesaikan tgl 14/5/20 Rp 35.000</t>
  </si>
  <si>
    <t>CAA - 209</t>
  </si>
  <si>
    <t>Diselesaikan tgl 14/5/20 Rp 25.000</t>
  </si>
  <si>
    <t>Biaya BO W I&amp;II Mei '20</t>
  </si>
  <si>
    <t>HO - PCV 247</t>
  </si>
  <si>
    <t xml:space="preserve">Kekurangan </t>
  </si>
  <si>
    <t>CAA - 210</t>
  </si>
  <si>
    <t xml:space="preserve">CAA - Pembl Materai </t>
  </si>
  <si>
    <t>CAA - 211</t>
  </si>
  <si>
    <t>Diselesaikan tgl 14/5/20 Rp 450.000</t>
  </si>
  <si>
    <t>CAA - 212</t>
  </si>
  <si>
    <t>Diselsaikan tgl 14/5/20 Rp 25.000</t>
  </si>
  <si>
    <t>HO - PCV 248</t>
  </si>
  <si>
    <t>HO - PCV 249</t>
  </si>
  <si>
    <t>UANG FISIK</t>
  </si>
  <si>
    <t>SELISIH LEBIH</t>
  </si>
  <si>
    <t>Diselesaikan tgl 17/4/2020 Rp 380.000</t>
  </si>
  <si>
    <t>Diselesaikan tgl 7/5/20 Rp 280.000</t>
  </si>
  <si>
    <t>HO - PCV 250</t>
  </si>
  <si>
    <t>HO - PCV 251</t>
  </si>
  <si>
    <t>Penggantian 15 Mei - 5 Juni 2020</t>
  </si>
  <si>
    <t>Biaya BO 4 Apr - 6 Mei '20 Pak Cahyono</t>
  </si>
  <si>
    <t>Biaya BO Mei '20 Pak Rakhmat</t>
  </si>
  <si>
    <t>HO - PCV 254</t>
  </si>
  <si>
    <t>HO - PCV 253</t>
  </si>
  <si>
    <t xml:space="preserve">CAA Pengiriman Dok One Day ke MSS Pkl </t>
  </si>
  <si>
    <t>CAA - 213</t>
  </si>
  <si>
    <t>HO - PCV 266</t>
  </si>
  <si>
    <t>Biaya Pemby Air Minum 10/2/2020 - 27/3/2020</t>
  </si>
  <si>
    <t>HO - PCV 255</t>
  </si>
  <si>
    <t>JONO</t>
  </si>
  <si>
    <t>Biaya BO 4/5/20 - 16/5/20 Pak Lili</t>
  </si>
  <si>
    <t>HO - PCV 256</t>
  </si>
  <si>
    <t>LILI</t>
  </si>
  <si>
    <t>CAA Pembl Snack Buka Puasa</t>
  </si>
  <si>
    <t>CAA Pembl Pulsa Callback Lutfi &amp; Nondang</t>
  </si>
  <si>
    <t>Biaya BO Mei '20 Pak Eddy</t>
  </si>
  <si>
    <t>Biaya BO W I,II,III Mei '20 Pak Agung</t>
  </si>
  <si>
    <t>Biaya BO W I-III Mei '20 Pak Tri</t>
  </si>
  <si>
    <t>Biaya BO Mei W III '20 Pak Dian Adi</t>
  </si>
  <si>
    <t>Biaya BO W II Mei '20 Pak Dian Adi</t>
  </si>
  <si>
    <t>Biaya BO W V Apr '20 Pak Dian Adi</t>
  </si>
  <si>
    <t>Biaya BO W III Apr '20 Pak Dian Adi</t>
  </si>
  <si>
    <t>CAA Pembl RAM 3 GB Mb Irma</t>
  </si>
  <si>
    <t>Sisa CAA - 213 Pengr Dok ke mss Pkl</t>
  </si>
  <si>
    <t>Pembl Snack Buka Puasa</t>
  </si>
  <si>
    <t>CAA Pemby Telepon Mei '20</t>
  </si>
  <si>
    <t>Biaya Uang Lembur Lebaran</t>
  </si>
  <si>
    <t>Biaya Uang Makan Siang Lembur Lebaran</t>
  </si>
  <si>
    <t>CAA - 214</t>
  </si>
  <si>
    <t>HO - PCV 267</t>
  </si>
  <si>
    <t>HO - PCV 257</t>
  </si>
  <si>
    <t>HO - PCV 259</t>
  </si>
  <si>
    <t>HO - PCV 260</t>
  </si>
  <si>
    <t>HO - PCV 261</t>
  </si>
  <si>
    <t>HO - PCV 262</t>
  </si>
  <si>
    <t>HO - PCV 263</t>
  </si>
  <si>
    <t>HO - PCV 264</t>
  </si>
  <si>
    <t>HO - PCV 265</t>
  </si>
  <si>
    <t>HO - PCV 268</t>
  </si>
  <si>
    <t>HO - PCV 269</t>
  </si>
  <si>
    <t>HO - PCV 270</t>
  </si>
  <si>
    <t>CAA - 215</t>
  </si>
  <si>
    <t>CAA - 216</t>
  </si>
  <si>
    <t>CAA - 217</t>
  </si>
  <si>
    <t>CAA - 218</t>
  </si>
  <si>
    <t>CAA - 219</t>
  </si>
  <si>
    <t>CAA - 220</t>
  </si>
  <si>
    <t>Kekurangan CAA - 220 Pemby Telp Mei '20</t>
  </si>
  <si>
    <t>CAA Pemby Uang Kos Pak Eddy</t>
  </si>
  <si>
    <t>Biaya Perbaikan Mobil Pak Asep</t>
  </si>
  <si>
    <t>CAA Pembl Pulsa Callback Bu Ana 7 Poppy</t>
  </si>
  <si>
    <t>CAA Pembl Pulsa CALLBACK Lutfi, Weni, Fixa</t>
  </si>
  <si>
    <t>Biaya Uang Makan tgl Merah 1 Juni 2020</t>
  </si>
  <si>
    <t>CAA Keluar Kota SMG Pak Eko</t>
  </si>
  <si>
    <t>CAA Pembl Baterai Fauji</t>
  </si>
  <si>
    <t>CAA Pembl Refill Toner Printer Mb Heni</t>
  </si>
  <si>
    <t>Biaya Pembl Cartridge Pak Eko</t>
  </si>
  <si>
    <t>CAA Pembl Materai 6000 &amp; 3000</t>
  </si>
  <si>
    <t>CAA - 221</t>
  </si>
  <si>
    <t>CAA - 222</t>
  </si>
  <si>
    <t>CAA - 223</t>
  </si>
  <si>
    <t>CAA - 224</t>
  </si>
  <si>
    <t>HO - PCV 271</t>
  </si>
  <si>
    <t>HO - PCV 272</t>
  </si>
  <si>
    <t>HO - PCV 273</t>
  </si>
  <si>
    <t>MARDIANTO SE</t>
  </si>
  <si>
    <t>Biaya Bantuan Sosial ke Mas Candra krn istri melahirkan</t>
  </si>
  <si>
    <t>Biaya BO 7-30 Mei '20 Pak Cahyono</t>
  </si>
  <si>
    <t>Biaya BO 15-30 Mei '20 Pak Rakhmat</t>
  </si>
  <si>
    <t>CAA Ke Luar Kota Magelang Fauji</t>
  </si>
  <si>
    <t>Biaya BO 18/5/20 - 30/5/20 Pak Lili</t>
  </si>
  <si>
    <t>CAA Meeting FBI di SMG</t>
  </si>
  <si>
    <t>Biaya Service Printer Mas Candra</t>
  </si>
  <si>
    <t>Biaya BO W IV Mei - I Jun '20 Pak Tri</t>
  </si>
  <si>
    <t>Biaya BO Mei '20 Pak Dian Adi</t>
  </si>
  <si>
    <t>CAA ke Luar Kota Solo Pak Asep</t>
  </si>
  <si>
    <t>CAA BO Jun '20 Pak Eddy</t>
  </si>
  <si>
    <t>CANDRA</t>
  </si>
  <si>
    <t>LIS</t>
  </si>
  <si>
    <t xml:space="preserve">EDI S </t>
  </si>
  <si>
    <t>CAA - 225</t>
  </si>
  <si>
    <t>CAA - 226</t>
  </si>
  <si>
    <t>CAA - 227</t>
  </si>
  <si>
    <t>HO - PCV 274</t>
  </si>
  <si>
    <t>HO - PCV 275</t>
  </si>
  <si>
    <t>HO - PCV 276</t>
  </si>
  <si>
    <t>HO - PCV 277</t>
  </si>
  <si>
    <t>CAA - 228</t>
  </si>
  <si>
    <t>HO - PCV 279</t>
  </si>
  <si>
    <t>HO - PCV 278</t>
  </si>
  <si>
    <t>CAA - 229</t>
  </si>
  <si>
    <t>HO - PCV 280</t>
  </si>
  <si>
    <t>HO - PCV 281</t>
  </si>
  <si>
    <t>CAA - 230</t>
  </si>
  <si>
    <t>CAA - 231</t>
  </si>
  <si>
    <t>Diselesaikan tgl 21/5/20 Rp 16.200</t>
  </si>
  <si>
    <t>Diselesaikan tgl 21/5/20 Rp 20.000</t>
  </si>
  <si>
    <t>Diselesaikan tgl 21/5/20 Rp 128.000</t>
  </si>
  <si>
    <t>Diselesaikan tgl 21/5/20 Rp 25.000</t>
  </si>
  <si>
    <t>Diselesaiakn tgl 21/5/20 Rp 20.000</t>
  </si>
  <si>
    <t>Diselsaikan tgl 28/5/20 Rp 245.000</t>
  </si>
  <si>
    <t>Sisa Kelebihan</t>
  </si>
  <si>
    <t>Diselesaikan tgl 26/5/20 Rp 20.000</t>
  </si>
  <si>
    <t>Diselesaikan tgl 27/5/20 Rp 114.097</t>
  </si>
  <si>
    <t>Kurang Bayar</t>
  </si>
  <si>
    <t>Diselesaikan tgl 5/6/20 Rp 1.900.000</t>
  </si>
  <si>
    <t>Diselsaikan tgl 1/6/20 Rp 128.000</t>
  </si>
  <si>
    <t>Diselsaikan tgl 5/6/20 Rp 192.000</t>
  </si>
  <si>
    <t>Diselesaikan tgl 4/6/20 Rp 440.000</t>
  </si>
  <si>
    <t>Diselesaikan tgl 4/6/20 Rp 320.000</t>
  </si>
  <si>
    <t>HO - PCV 282</t>
  </si>
  <si>
    <t>HO - PCV 283</t>
  </si>
  <si>
    <t>HO - PCV 284</t>
  </si>
  <si>
    <t>HO - PCV 285</t>
  </si>
  <si>
    <t>HO - PCV 286</t>
  </si>
  <si>
    <t>HO - PCV 287</t>
  </si>
  <si>
    <t>Diselesaikan tgl 15/5/20 Rp 192.000</t>
  </si>
  <si>
    <t>Penggantian BO 16 April - 14 Mei '20</t>
  </si>
  <si>
    <t>NO DOKUMEN</t>
  </si>
  <si>
    <t>Diselesaikan tgl 11/6/20 Rp 450.000</t>
  </si>
  <si>
    <t>Diselesaikan tgl 9/6/20 Rp 292.000</t>
  </si>
  <si>
    <t>Diselesaikan tgl 9/6/20 Rp 358.341</t>
  </si>
  <si>
    <t>Diselesaikan tgl 17/6/20 Rp 991.093</t>
  </si>
  <si>
    <t>Diselesaikan tgl 12/6/20 Rp 1.522.702</t>
  </si>
  <si>
    <t>Diselesaikan tgl 12/6/20 Rp 650.000</t>
  </si>
  <si>
    <t>Penggantian 7 Juni - 20 Juni 2020</t>
  </si>
  <si>
    <t>CAA - 232</t>
  </si>
  <si>
    <t>PCV 291</t>
  </si>
  <si>
    <t xml:space="preserve">By Kekurangan Bayar Laptop Pak Agung&amp;Pak Asep </t>
  </si>
  <si>
    <t>PCV 296</t>
  </si>
  <si>
    <t>PCV 289</t>
  </si>
  <si>
    <t>PCV 290</t>
  </si>
  <si>
    <t>PCV 300</t>
  </si>
  <si>
    <t>PCV 297</t>
  </si>
  <si>
    <t>PCV 298</t>
  </si>
  <si>
    <t>PCV 288</t>
  </si>
  <si>
    <t>Dokumen Diselesaikan tgl 10/6/20 Rp 4.365.250</t>
  </si>
  <si>
    <t xml:space="preserve">CAA 232 Pemby Pajak Pak Eddy &amp; Mas Dian Adi </t>
  </si>
  <si>
    <t>CAA 233 Pembl Pulsa Callback &amp; Potong Kertas</t>
  </si>
  <si>
    <t>CAA - 233</t>
  </si>
  <si>
    <t>PCV 294</t>
  </si>
  <si>
    <t>Dokumen Ada</t>
  </si>
  <si>
    <t>Dokumen Diselesaikan tgl 11/6/20 Rp 138.000</t>
  </si>
  <si>
    <t xml:space="preserve">Pengembalian CAA 226 ke LK SMG Pak Eko </t>
  </si>
  <si>
    <t xml:space="preserve">Pinjam Rp 450.000, Biaya Rp 292.000, Sisa Rp 158.000 </t>
  </si>
  <si>
    <t xml:space="preserve">PengembalianCAA 228 ke LK MGL Fauji </t>
  </si>
  <si>
    <t>Pinjam Rp 360.000, Biaya Rp 358.341, Sisa Rp 1.659</t>
  </si>
  <si>
    <t xml:space="preserve">Pengembalian CAA 232 Pemby Pajak Pak Edy &amp; Mas Dian </t>
  </si>
  <si>
    <t>Pinjam 4.400.000, Biaya Rp 4.365.250, Sisa Rp 34.750</t>
  </si>
  <si>
    <t xml:space="preserve">By BO Apr-Mei '20 Pak Dian </t>
  </si>
  <si>
    <t>PCV 292</t>
  </si>
  <si>
    <t>CAA 234 Pembl Materai 6000 100lb &amp; 3000 50lb</t>
  </si>
  <si>
    <t>CAA - 234</t>
  </si>
  <si>
    <t>PCV 293</t>
  </si>
  <si>
    <t>Dokumen Diselesaikan tgl 11/6/20 Rp 750.000</t>
  </si>
  <si>
    <t xml:space="preserve">By Tunjangan Uang Kos HO </t>
  </si>
  <si>
    <t>PCV 295</t>
  </si>
  <si>
    <t xml:space="preserve">Kekurangan CAA 230 ke LK Solo-Smg Pak Asep </t>
  </si>
  <si>
    <t>Pinjam Rp 100.000, Biaya Rp 1.522.702, Kurang Rp 522.702</t>
  </si>
  <si>
    <t xml:space="preserve">By BO STNK Pak Cahyono </t>
  </si>
  <si>
    <t>PCV 299</t>
  </si>
  <si>
    <t xml:space="preserve">CAA 235 Pembl Pulsa Callback </t>
  </si>
  <si>
    <t>CAA - 235</t>
  </si>
  <si>
    <t>PCV 301</t>
  </si>
  <si>
    <t>By BO 8-13 Jun '20 Pak Lili</t>
  </si>
  <si>
    <t>PCV  302</t>
  </si>
  <si>
    <t>Dokumen Diselesaikan tgl 17/6/20 Rp 256.000</t>
  </si>
  <si>
    <t xml:space="preserve">Pengembalian CAA 229 Meeting FBI di SMG </t>
  </si>
  <si>
    <t>Pinjam Rp 1.000.000, Biaya Rp 991.093, Sisa Rp 8.907</t>
  </si>
  <si>
    <t>PCV 305</t>
  </si>
  <si>
    <t xml:space="preserve">Pengembalian CAA 236 Service Mobil Pak Eddy </t>
  </si>
  <si>
    <t>Pinjam Rp 1.000.000, Biaya Rp 663.300, Sisa Rp 336.700</t>
  </si>
  <si>
    <t xml:space="preserve">By BO 2-13 Jun '20 Pak Agung </t>
  </si>
  <si>
    <t>PCV 303</t>
  </si>
  <si>
    <t xml:space="preserve">Dokumen ada </t>
  </si>
  <si>
    <t xml:space="preserve">By BO 1-13 Jun '20 Pak Cahyono </t>
  </si>
  <si>
    <t>PCV 304</t>
  </si>
  <si>
    <t>NO DOK PCV</t>
  </si>
  <si>
    <t xml:space="preserve">By BO W I-II Jun '20 Pak Tri </t>
  </si>
  <si>
    <t>PCV 306</t>
  </si>
  <si>
    <t xml:space="preserve">TRI </t>
  </si>
  <si>
    <t xml:space="preserve">CAA 236 Service Mobil Pak Eddy </t>
  </si>
  <si>
    <t>CAA 237 Pemby Telpon Jun '20</t>
  </si>
  <si>
    <t>CAA - 237</t>
  </si>
  <si>
    <t>CAA - 236</t>
  </si>
  <si>
    <t>Dokumen Diselesaian tgl 19/6/20 Rp 663.300</t>
  </si>
  <si>
    <t>CAA 238 Ke LK Bandung Pak Asep</t>
  </si>
  <si>
    <t>CAA - 238</t>
  </si>
  <si>
    <t>PCV 315</t>
  </si>
  <si>
    <t>Dokumen Diselesaikan 01/07/20 Rp 2.360.522</t>
  </si>
  <si>
    <t>By BO W II - III Jun '20 Mas Dian Adi</t>
  </si>
  <si>
    <t>PCV 307</t>
  </si>
  <si>
    <t xml:space="preserve">CAA 239 Pembl Pulsa Callback </t>
  </si>
  <si>
    <t>CAA - 239</t>
  </si>
  <si>
    <t>PCV 311</t>
  </si>
  <si>
    <t>Diselesaikan tgl 23/06/20 Rp 192.000</t>
  </si>
  <si>
    <t>Kurang Bayar CAA 237 Pemby Telpon Jun '20</t>
  </si>
  <si>
    <t>Pinjam Rp 130.127, Biaya Rp 130.627, Kekr Rp 500</t>
  </si>
  <si>
    <t xml:space="preserve">CAA 240 Ke LK Solo&amp;Wgr Mas Dian Adi </t>
  </si>
  <si>
    <t>CAA - 240</t>
  </si>
  <si>
    <t>PCV 323</t>
  </si>
  <si>
    <t>Diselesaikan tgl 3/7/20 Rp 2.795.000</t>
  </si>
  <si>
    <t xml:space="preserve">By BO 20/5/20 SD 19/6/20 Pak Rakhmat </t>
  </si>
  <si>
    <t>PCV 309</t>
  </si>
  <si>
    <t xml:space="preserve">By BO Jun '20 Pak Eddy </t>
  </si>
  <si>
    <t>PCV 310</t>
  </si>
  <si>
    <t xml:space="preserve">By BO 23/06/20 Ke LK Mgl Mas Fauji </t>
  </si>
  <si>
    <t>PCV 312</t>
  </si>
  <si>
    <t xml:space="preserve">CAA 241 Ke LK Solo-wgr Mas Fauji </t>
  </si>
  <si>
    <t>CAA - 241</t>
  </si>
  <si>
    <t>PCV 316</t>
  </si>
  <si>
    <t>Diselesaikan tgl 1/7/20 Rp 124.502</t>
  </si>
  <si>
    <t xml:space="preserve">CAA 242 Meeting DBW di SMG </t>
  </si>
  <si>
    <t>CAA - 242</t>
  </si>
  <si>
    <t>PCV 321</t>
  </si>
  <si>
    <t>Diselesaikan tgl 2/7/20 Rp 410.500</t>
  </si>
  <si>
    <t xml:space="preserve">CAA 243 Pembl Isi Toner Laser Jet </t>
  </si>
  <si>
    <t>CAA - 243</t>
  </si>
  <si>
    <t>PCV 313</t>
  </si>
  <si>
    <t>Diselesaikan tgl 29/6/20 Rp 320.000</t>
  </si>
  <si>
    <t>CAA - 244</t>
  </si>
  <si>
    <t>PCV 314</t>
  </si>
  <si>
    <t>Diselesaikan tgl 30/6/20 Rp 38.000</t>
  </si>
  <si>
    <t xml:space="preserve">CAA 244 Pengr dok ke MJP one day Pak Eddy </t>
  </si>
  <si>
    <t xml:space="preserve">CAA 245 Pembl Pulsa Calbback </t>
  </si>
  <si>
    <t>CAA - 245</t>
  </si>
  <si>
    <t>PCV 319</t>
  </si>
  <si>
    <t>Diselesaikan tgl 1/7/20 Rp 256.000</t>
  </si>
  <si>
    <t xml:space="preserve">Pengembalian CAA 238 ke LK Bandung Pak Asep </t>
  </si>
  <si>
    <t>CAA - 246</t>
  </si>
  <si>
    <t>PCV 317</t>
  </si>
  <si>
    <t xml:space="preserve">CAA 246 Bayar Kos Juli '20 Pak Eddy </t>
  </si>
  <si>
    <t>Diselesaikan tgl 1/7/20 Rp 1.900.000</t>
  </si>
  <si>
    <t>Pinjam Rp 5.600.000, Biaya Rp 2.360.522, Sisa Rp 3.239.478</t>
  </si>
  <si>
    <t xml:space="preserve">Pengembalian CAA 240 ke LK solo-wgr Fauji </t>
  </si>
  <si>
    <t>Pinjam Rp 170.000, Biaya Rp 124.502, Sisa Rp 45.498</t>
  </si>
  <si>
    <t>By BO 15/6/20 - 27/6/20 Pak Lili</t>
  </si>
  <si>
    <t>PCV 318</t>
  </si>
  <si>
    <t xml:space="preserve">By BO W III-IV Jun '20 &amp; W I Jul '20 Pak Tri </t>
  </si>
  <si>
    <t>PCV 320</t>
  </si>
  <si>
    <t xml:space="preserve">CAA 247 Pembl Makan Meeting GM, HOC, RSM, CA di Jogja </t>
  </si>
  <si>
    <t>CAA - 247</t>
  </si>
  <si>
    <t xml:space="preserve">Pengembalian CAA 241 Meeting DBW di SMG </t>
  </si>
  <si>
    <t>Pinjam Rp 500.000, Biaya Rp 410.500, Sisa Rp 89.500</t>
  </si>
  <si>
    <t xml:space="preserve">By BO 15-30 Jun '20 Pak Cahyono </t>
  </si>
  <si>
    <t>PCV 327</t>
  </si>
  <si>
    <t xml:space="preserve">CAA 248 Ke LK Solo Peng Komp, Printer, Ups Fauji </t>
  </si>
  <si>
    <t>CAA - 248</t>
  </si>
  <si>
    <t>CAA 249 Pembl Materai 6.000 50 &amp; 3.000 50</t>
  </si>
  <si>
    <t>CAA - 249</t>
  </si>
  <si>
    <t>PCV 325</t>
  </si>
  <si>
    <t>Diselesaikan tgl 3/7/20 Rp 450.000</t>
  </si>
  <si>
    <t>Pengembalian CAA 240 Ke LK Solo - wgr Pak Dian Adi</t>
  </si>
  <si>
    <t>Pinjam Rp 300.000, Biaya Rp 2.795.000, Sisa Rp 205.000</t>
  </si>
  <si>
    <t>PCV 326</t>
  </si>
  <si>
    <t>By BO Jun '20 Dian Adi</t>
  </si>
  <si>
    <t>PCV 324</t>
  </si>
  <si>
    <t xml:space="preserve">By BO Jun '20 Eddy </t>
  </si>
  <si>
    <t>By BO Jun W III&amp;V Jun '20 Pak Agung</t>
  </si>
  <si>
    <t>By BO Jul w I Pak Asep</t>
  </si>
  <si>
    <t>PCV 328</t>
  </si>
  <si>
    <t>Diselesaikan tgl 4/7/2020 Rp 210.000</t>
  </si>
  <si>
    <t>Diselesaikan tgl 22/6/20 Rp 130.627</t>
  </si>
  <si>
    <t>Penggantian 22 Juni - 4 Juli 2020</t>
  </si>
  <si>
    <t>Penggantian Kas Kecil 22 Jun - 4 Jul '20</t>
  </si>
  <si>
    <t>CAA 250 Pembl Pulsa Callback</t>
  </si>
  <si>
    <t>CAA 250</t>
  </si>
  <si>
    <t>PCV 331</t>
  </si>
  <si>
    <t>CAA 251 Meeting MIN</t>
  </si>
  <si>
    <t>CAA 251</t>
  </si>
  <si>
    <t>PCV 332</t>
  </si>
  <si>
    <t>CAA 252 Uang Duka Cita an Nurul smg</t>
  </si>
  <si>
    <t>CAA 252</t>
  </si>
  <si>
    <t>CAA 253 Pembl Materai 6000 470pcs 7 3000 211 pcs</t>
  </si>
  <si>
    <t>CAA 253</t>
  </si>
  <si>
    <t>By BO Pak Dian IT</t>
  </si>
  <si>
    <t>PCV 330</t>
  </si>
  <si>
    <t>CAA Pembl Kabel</t>
  </si>
  <si>
    <t>CAA 254</t>
  </si>
  <si>
    <t>CAA 255 Meeting Internal di Jgj 9//7/20</t>
  </si>
  <si>
    <t>CAA 255</t>
  </si>
  <si>
    <t>Pengembalian CAA 253 Pemb materai</t>
  </si>
  <si>
    <t>CAA Ke LK SMG Fauji</t>
  </si>
  <si>
    <t>CAA 256</t>
  </si>
  <si>
    <t>CAA 258</t>
  </si>
  <si>
    <t>PCV 335</t>
  </si>
  <si>
    <t>CAA 257</t>
  </si>
  <si>
    <t>CAA 257 Ke LK Mgl &amp; Perpnjgn STNK Pak Asep</t>
  </si>
  <si>
    <t>CAA 258 Ke LK Sol-wgr Pak Dian Adi</t>
  </si>
  <si>
    <t xml:space="preserve">Pengembalian CAA 2515252 Meeting MIN </t>
  </si>
  <si>
    <t>By BO W I - II Jul '20 Pak tri</t>
  </si>
  <si>
    <t>PCV 333</t>
  </si>
  <si>
    <t>By Tunjangan Kos &amp; LK HO</t>
  </si>
  <si>
    <t>PCV 334</t>
  </si>
  <si>
    <t xml:space="preserve">Pengembalian CAA 257 Ke LK mgl7prpnjgn STNK </t>
  </si>
  <si>
    <t>CAA 259 Ke LK Smg &amp; Pkl Pak Asep</t>
  </si>
  <si>
    <t>CAA 259</t>
  </si>
  <si>
    <t xml:space="preserve">CAA 260 Meeting Internal 13/7/20 &amp; ITF 15/7/20 di SMG </t>
  </si>
  <si>
    <t>CAA 260</t>
  </si>
  <si>
    <t>Pengembalian CAA 248 Ke LK Solo&amp; wgr Fauji</t>
  </si>
  <si>
    <t xml:space="preserve">CAA Pembl Pulsa Callback </t>
  </si>
  <si>
    <t>PCV 337</t>
  </si>
  <si>
    <t>By BO 29/6/20-11/7/20 Pak Lili</t>
  </si>
  <si>
    <t>PCV 338</t>
  </si>
  <si>
    <t xml:space="preserve">By BO Jun Pak Eddy </t>
  </si>
  <si>
    <t>PCV 339</t>
  </si>
  <si>
    <t xml:space="preserve">CAA 261 Pembl Pulsa Callback </t>
  </si>
  <si>
    <t xml:space="preserve">Pengembalian CAA 255 Meeting di Jogja </t>
  </si>
  <si>
    <t>Pengembalian CAA 258 Ke LK Sol-wgr Dian Adi</t>
  </si>
  <si>
    <t xml:space="preserve">By Bo W II Dian Adi </t>
  </si>
  <si>
    <t>CAA 262 Ke LK Pwt - Cil Dian Adi</t>
  </si>
  <si>
    <t>CAA 263 Pembl Hiasan Musholla</t>
  </si>
  <si>
    <t xml:space="preserve">By BO Pak Tri </t>
  </si>
  <si>
    <t>Pengembalian CAA 259 Ke LK SMG-PKL Pak asep</t>
  </si>
  <si>
    <t xml:space="preserve">By Pemasangan CCTV </t>
  </si>
  <si>
    <t>CAA 264 Ke LK WGR Pak Asep</t>
  </si>
  <si>
    <t>CAA 265 Ke LK WGR pak eko</t>
  </si>
  <si>
    <t>Dokumen Diselesaikan tgl 9/7/20 Rp 128.000</t>
  </si>
  <si>
    <t>Dokumen Dselesaikan tgl 10/7/20 Rp 1.282.893</t>
  </si>
  <si>
    <t>Uang Sudah dikembalikan tgl 8/7/20 Rp 3.453.000</t>
  </si>
  <si>
    <t>Diselesaikan tgl 17/7/20 Rp 1.044.500</t>
  </si>
  <si>
    <t>Diselesaikan tgl 11/7/20 Rp 3.332.475</t>
  </si>
  <si>
    <t>Dokumen Diselesaikan tgl 17/7/20 Rp 586.400</t>
  </si>
  <si>
    <t>Pinjam Rp 1.350.000, Biaya Rp 1.282.893, Sisa Rp 67.107</t>
  </si>
  <si>
    <t>Pinjam Rp 3.500.000, Biaya Rp 3.332.475, Sisa Rp 167.525</t>
  </si>
  <si>
    <t>Diselesaikan tgl 18/7/20 Rp 1.972.185</t>
  </si>
  <si>
    <t xml:space="preserve">Diselesaikan tgl 21/7/20 Rp 1.374.456 </t>
  </si>
  <si>
    <t>Pinjam Rp 380.000, Biaya Rp 281.500, Sisa Rp 98.500</t>
  </si>
  <si>
    <t>Diselesaikan tg 16/7/20 Rp 256.000</t>
  </si>
  <si>
    <t>Pinjam Rp 1.077.000, Biaya Rp 1.044.500. Sisa Rp 32.500</t>
  </si>
  <si>
    <t>Pinjam Rp 600.000, Biaya Rp 586.400, Sisa R 13.600</t>
  </si>
  <si>
    <t>Pinjam Rp 1.500.000, Biaya Rp 1.972.185, Sisa Rp 478.185</t>
  </si>
  <si>
    <t xml:space="preserve">By Pemb Stempel kasir </t>
  </si>
  <si>
    <t xml:space="preserve">Pengembalian CAA 260 Meeting int&amp;itf di smg </t>
  </si>
  <si>
    <t>By Pemby Telpon Jul '20</t>
  </si>
  <si>
    <t>By Makan Lembur 20/7/20 Sari, Arief, Irma, dela, pak tri, pak asep</t>
  </si>
  <si>
    <t>CAA Pembl Lampu Musholla</t>
  </si>
  <si>
    <t>Pinjam Rp 2.045.000, biaya Rp 1.374.456, Sisa Rp 670.544</t>
  </si>
  <si>
    <t>Diselesaikan tgl 13/7/20 Rp 281.500</t>
  </si>
  <si>
    <t>PCV 344</t>
  </si>
  <si>
    <t>PCV 342</t>
  </si>
  <si>
    <t>CAA 262</t>
  </si>
  <si>
    <t>PCV 343</t>
  </si>
  <si>
    <t>CAA 263</t>
  </si>
  <si>
    <t>PCV 345</t>
  </si>
  <si>
    <t>PCV 347</t>
  </si>
  <si>
    <t>CAA 264</t>
  </si>
  <si>
    <t>CAA265</t>
  </si>
  <si>
    <t>PCV 349</t>
  </si>
  <si>
    <t>PCV 350</t>
  </si>
  <si>
    <t>PCV 340</t>
  </si>
  <si>
    <t>PCV 341</t>
  </si>
  <si>
    <t>PCV 346</t>
  </si>
  <si>
    <t>PCV 348</t>
  </si>
  <si>
    <t>CAA 266</t>
  </si>
  <si>
    <t>PENGGANTIAN KAS KECIL 6/7/20 - 21/7/20</t>
  </si>
  <si>
    <t xml:space="preserve">By BO 20/6/20 - 03/07/20 Pak Rakhmat </t>
  </si>
  <si>
    <t>Pengembalian CAA 263 Hiasa Musohlla</t>
  </si>
  <si>
    <t>CAA Pembl Stempek utk slip kasir</t>
  </si>
  <si>
    <t>CAA Pembl Snack Meeting HO 25/7/20</t>
  </si>
  <si>
    <t>By BO 13/7/20 - 18/7/20 Pak Lili</t>
  </si>
  <si>
    <t xml:space="preserve">CAA Pemby Kos Pak Emmanuel </t>
  </si>
  <si>
    <t>Pengembalian CAA 265 ke LK WGR Pak Eko</t>
  </si>
  <si>
    <t xml:space="preserve">Pengembalian CAA 254 Pembl Kabel Callback </t>
  </si>
  <si>
    <t>By BO Jul '20 Pak Cahyono</t>
  </si>
  <si>
    <t>By BO Jul '20 Pak Agung</t>
  </si>
  <si>
    <t>Pengembalian CAA 266 Pembl Lampu Musholla</t>
  </si>
  <si>
    <t>By Servce Printer mas Candra</t>
  </si>
  <si>
    <t xml:space="preserve">Pengembalian CAA 256 ke LK Fauji </t>
  </si>
  <si>
    <t xml:space="preserve">Pengembalian CAA 268 Kos Pak Emmanuel </t>
  </si>
  <si>
    <t>By BO Jul '20 Pak Eddy</t>
  </si>
  <si>
    <t>CAA Pembl pulsa Callback</t>
  </si>
  <si>
    <t>By Service Printer Arina</t>
  </si>
  <si>
    <t xml:space="preserve">CAA Pembl Baterai Laptop Tab Lenovo smg </t>
  </si>
  <si>
    <t>By BO W II Jul '20 Pak Tri</t>
  </si>
  <si>
    <t>CAA Ke Bandung Pak Eddy</t>
  </si>
  <si>
    <t>Pengembalian CAA 262 Ke cilakeb Mas Dian Adi</t>
  </si>
  <si>
    <t>By BO Jul '20 Mas Dian Adi</t>
  </si>
  <si>
    <t>By Air Minum Galon per Apr - Jun '20</t>
  </si>
  <si>
    <t xml:space="preserve">Pengembalian CAA 268 Meeting HO </t>
  </si>
  <si>
    <t>CAA Pengr Dok One Day ke Metrix</t>
  </si>
  <si>
    <t>By BO 20/7/20 - 25/7/20 Pak Lili</t>
  </si>
  <si>
    <t>CAA Meeting JPA di Smg</t>
  </si>
  <si>
    <t xml:space="preserve">CAA Pembl Hardisk smg </t>
  </si>
  <si>
    <t>Dselesaikan tgl 27/7/20 Rp 59.000</t>
  </si>
  <si>
    <t>Diselesaikan tgl 1/8/20 Rp 550.000</t>
  </si>
  <si>
    <t>Diselesaikan tgl 29/7/20 Rp 678.207</t>
  </si>
  <si>
    <t>Diselsaikan tgl 22/7/20 Rp 230.000</t>
  </si>
  <si>
    <t>Diselesaikan tgl 27/7/20 Rp 36.000</t>
  </si>
  <si>
    <t>Diselsaikan tgl 28/7/20 Rp 35.000</t>
  </si>
  <si>
    <t>PCV 352</t>
  </si>
  <si>
    <t>PCV 353</t>
  </si>
  <si>
    <t>PCV 362</t>
  </si>
  <si>
    <t>PCV 354</t>
  </si>
  <si>
    <t>PCV 363</t>
  </si>
  <si>
    <t>PCV 357</t>
  </si>
  <si>
    <t>PCV 358</t>
  </si>
  <si>
    <t>PCV 359</t>
  </si>
  <si>
    <t>PCV 364</t>
  </si>
  <si>
    <t>PCV 368</t>
  </si>
  <si>
    <t>PCV 365</t>
  </si>
  <si>
    <t>PCV 367</t>
  </si>
  <si>
    <t>PCV 366</t>
  </si>
  <si>
    <t>PCV 370</t>
  </si>
  <si>
    <t>PCV 369</t>
  </si>
  <si>
    <t>PCV 371</t>
  </si>
  <si>
    <t>PCV 372</t>
  </si>
  <si>
    <t>PCV 373</t>
  </si>
  <si>
    <t>PCV 374</t>
  </si>
  <si>
    <t>CAA 267</t>
  </si>
  <si>
    <t>CAA 268</t>
  </si>
  <si>
    <t>CAA 269</t>
  </si>
  <si>
    <t>CAA 270</t>
  </si>
  <si>
    <t>CAA 271</t>
  </si>
  <si>
    <t>CAA 272</t>
  </si>
  <si>
    <t>CAA 273</t>
  </si>
  <si>
    <t>CAA 274</t>
  </si>
  <si>
    <t>CAA 275</t>
  </si>
  <si>
    <t>CAA 276</t>
  </si>
  <si>
    <t>EDI PRNTR</t>
  </si>
  <si>
    <t>ARINA'</t>
  </si>
  <si>
    <t xml:space="preserve">JONO </t>
  </si>
  <si>
    <t>Pinjam Rp 250.000, Biaya Rp 230.000, Sisa Rp 128.000</t>
  </si>
  <si>
    <t>Diselesaikan tgl Rp 90.000</t>
  </si>
  <si>
    <t>Diselesaikan tgl 3/8/20 Rp 95.400</t>
  </si>
  <si>
    <t>Diselesaikan tgl 29/7/20 Rp 950.678</t>
  </si>
  <si>
    <t>Diselesaikan tgl 23/7/20 Rp 128.000</t>
  </si>
  <si>
    <t>Pinjam Rp 250.000, Biaya Rp 36.000 Sisa Rp 214.000</t>
  </si>
  <si>
    <t>Pinjam Rp 80.000, Biaya Rp 59.000, Sisa Rp 21.000</t>
  </si>
  <si>
    <t>Pinjam Rp 38.000, Biaya Rp 35.000, Sisa Rp 3.000</t>
  </si>
  <si>
    <t>Pinjam Rp 790.000, Biaya Rp 678.207, Sisa Rp 111.793</t>
  </si>
  <si>
    <t>Pinjam Rp 1.000.000, biaya Rp 950.678, sisa Rp 49.322</t>
  </si>
  <si>
    <t>Diselesaikan tgl 1/8/20 Rp 192.000</t>
  </si>
  <si>
    <t>Diseelsaikan tgl 30/7/20 Rp 450.000</t>
  </si>
  <si>
    <t>Pinjam Rp 1.050.000, biaya Rp 550.000, Sisa Rp 500.000</t>
  </si>
  <si>
    <t>Pnjam Rp 100.000, Biaya Rp 95.400, Sisa Rp 4.600</t>
  </si>
  <si>
    <t>Diselesaikan tgl 4/8/20 Rp 38.000</t>
  </si>
  <si>
    <t>PCV 356</t>
  </si>
  <si>
    <t>PCV 361</t>
  </si>
  <si>
    <t>PCV 351</t>
  </si>
  <si>
    <t>PCV 355</t>
  </si>
  <si>
    <t>PCV 360</t>
  </si>
  <si>
    <t>Penggantian Kas Kecil 22 Jul - 4 Agt '20</t>
  </si>
  <si>
    <t xml:space="preserve">By BO W II - V Jul '20 Pak Rakhmat </t>
  </si>
  <si>
    <t>By BO Jul '20 Pak Dian ASM</t>
  </si>
  <si>
    <t>By Servive Mobil H 8401 BY Pak Lili</t>
  </si>
  <si>
    <t>Pemby Kekr CAA 264 Ke LK Pak Asep</t>
  </si>
  <si>
    <t>CAA Ke LK KBM Pak Asep</t>
  </si>
  <si>
    <t>CAA Mengurus Pindahan Pak Noel</t>
  </si>
  <si>
    <t>By BO W V Jul - I Agt Pak Tri</t>
  </si>
  <si>
    <t xml:space="preserve">By Sumbangan Lahiran anak I Mb Heni </t>
  </si>
  <si>
    <t>CAA Kirim Dok One Day ke Mtrix Mas Candra</t>
  </si>
  <si>
    <t>By Tunjangan LK Karyawan HO Per Agt '20</t>
  </si>
  <si>
    <t>CAA Ke LK SMG Pak Asep</t>
  </si>
  <si>
    <t>PCV 375</t>
  </si>
  <si>
    <t>PCV 376</t>
  </si>
  <si>
    <t>PCV 377</t>
  </si>
  <si>
    <t>PCV 378</t>
  </si>
  <si>
    <t>CAA 277</t>
  </si>
  <si>
    <t>CAA 278</t>
  </si>
  <si>
    <t>PCV 379</t>
  </si>
  <si>
    <t>PCV 380</t>
  </si>
  <si>
    <t>CAA 279</t>
  </si>
  <si>
    <t>CAA 280</t>
  </si>
  <si>
    <t>PCV 381</t>
  </si>
  <si>
    <t>CAA 281</t>
  </si>
  <si>
    <t>NOEL</t>
  </si>
  <si>
    <t>Pinjam Rp 1.500.000, Biaya Rp 1.651.438, Sisa Rp 151.438</t>
  </si>
  <si>
    <t xml:space="preserve">Diselesaikan tgl Rp </t>
  </si>
  <si>
    <t>PENGGANTIAN KAS KECIL 5 AGT - 10 AGT '20</t>
  </si>
  <si>
    <t xml:space="preserve">CAA Pembl Container Box FBI 23 buah </t>
  </si>
  <si>
    <t xml:space="preserve">Pengembalian CAA Pembl Container Box </t>
  </si>
  <si>
    <t xml:space="preserve">Pengembalian CAA Ke Bandung P eddy </t>
  </si>
  <si>
    <t>CAA Pembl Laptop P Emmanuel</t>
  </si>
  <si>
    <t>CAA Pembl Konsumsi Meeting YIJG di Jogja</t>
  </si>
  <si>
    <t>By BO per 21/7/20 - 4/8/20 P Cahyono</t>
  </si>
  <si>
    <t xml:space="preserve">By Dinas di PT MSS HO YK Mas Supri </t>
  </si>
  <si>
    <t>By BO W V Jul - W I Agt '20 Pak Rahmat</t>
  </si>
  <si>
    <t>CAA Pembl RAM 3 GB Upgrade Laptop P Lili</t>
  </si>
  <si>
    <t>CAA Service Baterai Tab 3 unit mss SMG</t>
  </si>
  <si>
    <t>CAA ke LK SMG utk cek komp, tab Mas Fauji</t>
  </si>
  <si>
    <t>Pengembalian CAA 275 Meeting JPA di SMG</t>
  </si>
  <si>
    <t>By Admin Pemby PBB Solo th 2020</t>
  </si>
  <si>
    <t>By Potong Kertas &amp; penye expedisi oneday ke metrixmas candra</t>
  </si>
  <si>
    <t xml:space="preserve">By Transportasi ke BCA tgl 11/8/20 Dela </t>
  </si>
  <si>
    <t>CAA 282</t>
  </si>
  <si>
    <t>PCV 382</t>
  </si>
  <si>
    <t>PCV 383</t>
  </si>
  <si>
    <t>CAA 283</t>
  </si>
  <si>
    <t>CAA 284</t>
  </si>
  <si>
    <t>PCV 384</t>
  </si>
  <si>
    <t>PCV 385</t>
  </si>
  <si>
    <t>PCV 386</t>
  </si>
  <si>
    <t>CAA 285</t>
  </si>
  <si>
    <t>CAA 286</t>
  </si>
  <si>
    <t>CAA 287</t>
  </si>
  <si>
    <t>PCV 387</t>
  </si>
  <si>
    <t>PCV 388</t>
  </si>
  <si>
    <t>PCV 389</t>
  </si>
  <si>
    <t>PCV 390</t>
  </si>
  <si>
    <t>Diselesaikan tgl 11/8/20 Rp 1.909.000</t>
  </si>
  <si>
    <t>Pinjam Rp 2.047.000, Biaya Rp 1.909.000, Sisa Ro 138.000</t>
  </si>
  <si>
    <t>Pinjam Rp 3.000.000, Biaya Rp 1.868.935, Sisa Rp 1.131.065</t>
  </si>
  <si>
    <t>Pinjam Rp 1.000.000, Biaya Rp 794.711, Sisa Rp 205.289</t>
  </si>
  <si>
    <t>Dokumen Ada (By Expedisi sudah CAA di tgl 10/8/20 Rp 38.000)</t>
  </si>
  <si>
    <t>Diselesaikan tgl 11/8/20 Rp 1.868.935</t>
  </si>
  <si>
    <t>Diselesaikan tgl 13/8/20 Rp 794.711</t>
  </si>
  <si>
    <t>Diselesaikan tgl 14/8/20 Rp 38.000</t>
  </si>
  <si>
    <t xml:space="preserve">CAA Pembl Kebtr RMT Per Agt '20 </t>
  </si>
  <si>
    <t xml:space="preserve">By BO W II Agt '20 Mas Dian Adi </t>
  </si>
  <si>
    <t>CAA Ganti Olie Mas Dian Adi</t>
  </si>
  <si>
    <t>Pengembalian CAA 277 Ke LK Kbm &amp; Mgl P Asep</t>
  </si>
  <si>
    <t>Pengembalian CAA 281 Ke LK Solo &amp; Smg P Asep</t>
  </si>
  <si>
    <t>By BO W I &amp; II Agt '20 P Asep</t>
  </si>
  <si>
    <t>By BO W I Agt '20 P Tri</t>
  </si>
  <si>
    <t>PENGGANTIAN KAS KECIL PER 11 AGT '20 - 14 AGT '20</t>
  </si>
  <si>
    <t>By BO W IV &amp; V Jul '20 P Agung</t>
  </si>
  <si>
    <t>CAA Ke LK Mgl P Asep</t>
  </si>
  <si>
    <t>By BO 03/08/20 - 08/08/20 Pak Lili</t>
  </si>
  <si>
    <t>Pengembalian CAA 278 Mengurus Pindahan P Noel</t>
  </si>
  <si>
    <t xml:space="preserve">Pemby Kekr CAA 284 Meeting YIJG di YK </t>
  </si>
  <si>
    <t xml:space="preserve">CAA Konsumsi IT Metrix </t>
  </si>
  <si>
    <t>PCV 391</t>
  </si>
  <si>
    <t>CAA 288</t>
  </si>
  <si>
    <t>PCV 392</t>
  </si>
  <si>
    <t>PCV 393</t>
  </si>
  <si>
    <t>PCV 394</t>
  </si>
  <si>
    <t>PCV 395</t>
  </si>
  <si>
    <t>CAA 289</t>
  </si>
  <si>
    <t>PCV 396</t>
  </si>
  <si>
    <t>CAA 290</t>
  </si>
  <si>
    <t>PCV 397</t>
  </si>
  <si>
    <t>PCV 398</t>
  </si>
  <si>
    <t xml:space="preserve">By BO Ke LK Solo &amp; Penr ATK Peko </t>
  </si>
  <si>
    <t>CAA 291</t>
  </si>
  <si>
    <t>PCV 399</t>
  </si>
  <si>
    <t>CAA 292</t>
  </si>
  <si>
    <t>Diselesaikan tgl 15/8/2020 Rp 747.450</t>
  </si>
  <si>
    <t>Dikembalikan tgl 19/8/20 Rp 3.000.000</t>
  </si>
  <si>
    <t>Diselesaikan tgl 15/8/2020 Rp 895.691</t>
  </si>
  <si>
    <t>Diselesaikan tgl 19/8/2020 Rp 702.500</t>
  </si>
  <si>
    <t>HARIS</t>
  </si>
  <si>
    <t>Pinjam Rp 1.000.000, Biaya Rp 747.450, Sisa Rp 252.550</t>
  </si>
  <si>
    <t>Pinjam Rp 1.500.000, Biaya Rp 895691, Sisa Rp 604.309</t>
  </si>
  <si>
    <t xml:space="preserve">Pengembalian CAA P Noel </t>
  </si>
  <si>
    <t>Pinjam Rp 645.000, Biaya Rp 702.500, Sisa Rp 57.500</t>
  </si>
  <si>
    <t xml:space="preserve">By Uang Makan Lembur 20/8/20 Karyawan HO </t>
  </si>
  <si>
    <t xml:space="preserve">CAA DP Pembl Laptop P Rakhmat agar stok&amp;harga tdk berubah </t>
  </si>
  <si>
    <t>Pengembalian CAA 279 Pembl Kebt RT Agt '20</t>
  </si>
  <si>
    <t>PCV 400</t>
  </si>
  <si>
    <t>CAA 293</t>
  </si>
  <si>
    <t>PCV 401</t>
  </si>
  <si>
    <t>Pinjam Rp 498.700, Biaya Rp 375.900, Sisa Rp 122.800</t>
  </si>
  <si>
    <t>PCV 402</t>
  </si>
  <si>
    <t>PCV 403</t>
  </si>
  <si>
    <t>Pinjam Rp 460.000, Biaya Rp 383.439, sisa Ro 76.561</t>
  </si>
  <si>
    <t xml:space="preserve">Dokumen Ada </t>
  </si>
  <si>
    <t xml:space="preserve">By Konsumsi utk Meeting MDS &amp; Snack IT P Wawan </t>
  </si>
  <si>
    <t>Diseelsaikan tgl 21/8/20 Rp 256.000</t>
  </si>
  <si>
    <t>By Telpon HO Agt '20</t>
  </si>
  <si>
    <t>PCV 406</t>
  </si>
  <si>
    <t xml:space="preserve">CAA Pengr Dok One Day ke Smg &amp; ke Metrix one day </t>
  </si>
  <si>
    <t>Diselesaikan tgl 22/8/20 Rp 58.000</t>
  </si>
  <si>
    <t xml:space="preserve">Pemby Kekr CAA 289 Pengr Dok One day ke Metrix&amp;smg </t>
  </si>
  <si>
    <t xml:space="preserve">DELA </t>
  </si>
  <si>
    <t>Pinjam Rp 30.000, biaya Ro 58.000, kekr Rp 20.000</t>
  </si>
  <si>
    <t>Diselesaikan tgl 21/8/20 Rp 500.000</t>
  </si>
  <si>
    <t>Diselesaikan tgl 21/8/20 Rp 425000</t>
  </si>
  <si>
    <t>Diselesaikan tgl 21/8/20 Rp 375.900</t>
  </si>
  <si>
    <t xml:space="preserve">PENGISIAN KAS KECIL </t>
  </si>
  <si>
    <t>Diselesaikan tgl 21/8/20 Rp 460.000</t>
  </si>
  <si>
    <t>Diselesaikan tgl 21/8/20 Rp 750.000</t>
  </si>
  <si>
    <t>Diselesaikan tgl 21/8/20 Rp 383.439</t>
  </si>
  <si>
    <t>Pengembalian CAA 287 Ke LK SMG utk cek Tab &amp; Komp</t>
  </si>
  <si>
    <t>PCV 404</t>
  </si>
  <si>
    <t>Biaya BO W II Agt '20 / Penyel CAA 292 Makan IT Mtx</t>
  </si>
  <si>
    <t>Pinjam Rp 300.000, Biaya Rp 715.900, Kekr Rp 415.900</t>
  </si>
  <si>
    <t>PCV 407</t>
  </si>
  <si>
    <t>PCV 408</t>
  </si>
  <si>
    <t>Diseelsakan tgl 22/8/20 Rp 715.900</t>
  </si>
  <si>
    <t>PCV 405</t>
  </si>
  <si>
    <t>CAA 294</t>
  </si>
  <si>
    <t>CAA Keperluan Dinas di MSS HO P Wawan IT MTX</t>
  </si>
  <si>
    <t>PENGGANTIAN KAS KECIL PER 15 AGT - 22 AGT '20</t>
  </si>
  <si>
    <t xml:space="preserve">CAA Pembl Materai 6000 50 pcs &amp; 3000 50 pcs </t>
  </si>
  <si>
    <t>CAA 295</t>
  </si>
  <si>
    <t>PCV 411</t>
  </si>
  <si>
    <t xml:space="preserve">Pengembalian CAA Ke LK MGL P Asep </t>
  </si>
  <si>
    <t>PCV 409</t>
  </si>
  <si>
    <t xml:space="preserve">By BO W III Agt '20 P Asep </t>
  </si>
  <si>
    <t>PCV 410</t>
  </si>
  <si>
    <t xml:space="preserve">CAA Ke LK SMG P Asep </t>
  </si>
  <si>
    <t>CAA 296</t>
  </si>
  <si>
    <t xml:space="preserve">CAA Perpanjang STNK Mobil P Lili &amp; Droping MGL Ke MGL </t>
  </si>
  <si>
    <t>CAA 297</t>
  </si>
  <si>
    <t>PCV 417</t>
  </si>
  <si>
    <t xml:space="preserve">NOEL </t>
  </si>
  <si>
    <t>Pengembalian CAA 283 Pembl Laptop P noel</t>
  </si>
  <si>
    <t>Diselesaikan tgl 25/8/20 Rp 450.000</t>
  </si>
  <si>
    <t>Pinjam Rp 1.000.000, Biaya Rp 675.300, Sisa Rp 324.700</t>
  </si>
  <si>
    <t>Diseelsaikan tgl 28/8/20 Rp 3.596.000</t>
  </si>
  <si>
    <t>Dikembalikan tgl 25/8/20 Rp 6.000.000</t>
  </si>
  <si>
    <t xml:space="preserve">CAA Ke LK MGL 28&amp;29 Agt '20 Fauji </t>
  </si>
  <si>
    <t>CAA 298</t>
  </si>
  <si>
    <t xml:space="preserve">By Konsumsi Pembl Snack&amp;camilan utk IT MTX </t>
  </si>
  <si>
    <t>PCV 413</t>
  </si>
  <si>
    <t>By Air Minum Galon per Jul - Agt '20</t>
  </si>
  <si>
    <t>PCV 414</t>
  </si>
  <si>
    <t xml:space="preserve">By Makan Lembur tgl 26/8/20 &amp; 27/8/20 HO </t>
  </si>
  <si>
    <t>PCV 415</t>
  </si>
  <si>
    <t xml:space="preserve">By BO W II&amp;III Agt '20 Pak Rahmat </t>
  </si>
  <si>
    <t>PCV 416</t>
  </si>
  <si>
    <t xml:space="preserve">Pengembalian CAA 297 Perpanjang STNK Mbl P Lili&amp;droping di MGL </t>
  </si>
  <si>
    <t xml:space="preserve">Pemby. Kekr CAA 294 Dinas di MSS HO IT MTX </t>
  </si>
  <si>
    <t>PCV 419</t>
  </si>
  <si>
    <t xml:space="preserve">WAWAN </t>
  </si>
  <si>
    <t xml:space="preserve">By BO W IV Agt '20 Pak Tri </t>
  </si>
  <si>
    <t>PCV 418</t>
  </si>
  <si>
    <t>Diselesaikan tgl 24/8/20 Rp 675.300</t>
  </si>
  <si>
    <t>Diselesaikan tgl 27/8/20 Rp 799.000</t>
  </si>
  <si>
    <t>Diseelsaikan tgl 29/8/20 Rp 2.309.200</t>
  </si>
  <si>
    <t>Pinjam Rp 3.843.000, biaya Rp 3.596.000, Sisa Rp 247.000</t>
  </si>
  <si>
    <t>Pinjam Rp 1.000.000, Biaya Rp 2.309.200, Krg Rp 1.309.200</t>
  </si>
  <si>
    <t xml:space="preserve">URAIAN </t>
  </si>
  <si>
    <t>Penggantian Kas Kecil per 24 Agt - 29 Agt '20</t>
  </si>
  <si>
    <t xml:space="preserve">CAA Ke LK PWT &amp; CIL Efisiensi Karyawan P Eko </t>
  </si>
  <si>
    <t>CAA 299</t>
  </si>
  <si>
    <t>PCV 425</t>
  </si>
  <si>
    <t>PCV 420</t>
  </si>
  <si>
    <t xml:space="preserve">By BO W II &amp; III IV Agt '20 P Agung </t>
  </si>
  <si>
    <t>CAA Pembl Pulsa Callback</t>
  </si>
  <si>
    <t>CAA 300</t>
  </si>
  <si>
    <t>PCV 426</t>
  </si>
  <si>
    <t xml:space="preserve">CAA Pipa Besi &amp; Las Pemasangan Convex Mirror </t>
  </si>
  <si>
    <t>CAA 301</t>
  </si>
  <si>
    <t>CAA Pembl Printer 1 unt utk WHOC</t>
  </si>
  <si>
    <t>CAA 302</t>
  </si>
  <si>
    <t xml:space="preserve">CAA Ke LK PWT &amp; BJR Fauji </t>
  </si>
  <si>
    <t>CAA 303</t>
  </si>
  <si>
    <t xml:space="preserve">Pengembalian CAA 288 Ganti Oli Mas Dian Adi </t>
  </si>
  <si>
    <t xml:space="preserve">By BBM &amp; Penginapan ke Solo Mas Dian Adi </t>
  </si>
  <si>
    <t>By BBM Agt IT MTX Pak Supri</t>
  </si>
  <si>
    <t>Pemby Kekr CAA 299 Ke PWT &amp; Cil Efisiensi Kary P Eko</t>
  </si>
  <si>
    <t>By BO SMG - YK P Dian Adi</t>
  </si>
  <si>
    <t>By BO W 4 Agt '20 P Noel</t>
  </si>
  <si>
    <t>By BO 15/8/20 - 22/8/20 P Lili</t>
  </si>
  <si>
    <t>By BO 24/8/20 - 29/8/20 P Lili</t>
  </si>
  <si>
    <t>PCV 421</t>
  </si>
  <si>
    <t>PCV 422</t>
  </si>
  <si>
    <t>PCV 423</t>
  </si>
  <si>
    <t>PCV 424</t>
  </si>
  <si>
    <t>PCV 427</t>
  </si>
  <si>
    <t>PCV 428</t>
  </si>
  <si>
    <t>PCV 429</t>
  </si>
  <si>
    <t>PCV 430</t>
  </si>
  <si>
    <t>By BBM, Uang Pulsa, Uang Makan Agt '20 Mas Dian Adi</t>
  </si>
  <si>
    <t>Diselesaikan tgl 3/9/20 Rp 600.000</t>
  </si>
  <si>
    <t>Diselesaikan tgl 3/9/20 Rp 256.000</t>
  </si>
  <si>
    <t>Pinjam Rp 400.000, By Rp 324.501, Sisa Rp 75.499</t>
  </si>
  <si>
    <t>Pinjam Rp 400.000, By 600.000, Kekr : Rp 200.000</t>
  </si>
  <si>
    <t>By BO W I Seot '20 P Asep</t>
  </si>
  <si>
    <t>Pengembalian CAA 296 KeSMG P Asep</t>
  </si>
  <si>
    <t xml:space="preserve">By Perbaikan Gerbang MSS HO Jogja </t>
  </si>
  <si>
    <t>PCV 431</t>
  </si>
  <si>
    <t>PCV 432</t>
  </si>
  <si>
    <t>PCV 433</t>
  </si>
  <si>
    <t>Pinjam Rp 1.500.000, B : Rp 240.000, Sisa Rp 1.260.000</t>
  </si>
  <si>
    <t>Diseelsaikan tgl 2/9/20 Rp 324.501</t>
  </si>
  <si>
    <t>Diseelsaikan tgl 4/9/20 Rp 240.000</t>
  </si>
  <si>
    <t xml:space="preserve">By BO W I Sept '20 Pak Tri </t>
  </si>
  <si>
    <t xml:space="preserve">CAA Konsumsi Meeting FAS tgl 7/9/20 di MSS YK </t>
  </si>
  <si>
    <t>PENGGANTIAN KAS KECIL 31 AGT - 4 SEPT '20</t>
  </si>
  <si>
    <t>CAA Meeting FAS tgl 9/9/20 di MSS SMG</t>
  </si>
  <si>
    <t>CAA Ke LK SMG 9/9/20 P Asep</t>
  </si>
  <si>
    <t xml:space="preserve">CAA Ke LK SMG 9/9/20 P Tri </t>
  </si>
  <si>
    <t>Pengembalian CAA 304 Meeing FAS di MSS YK</t>
  </si>
  <si>
    <t xml:space="preserve">By BO W IV Agt - W I Sept '20 PO Rakhmat </t>
  </si>
  <si>
    <t xml:space="preserve">By BO W II Agt - W I Sept '20 P Cahyono </t>
  </si>
  <si>
    <t>By Transfer BCA coll &amp; BCA Opr tgl 9/9/20</t>
  </si>
  <si>
    <t>CAA Isi Toner Printer Arina &amp; Mb Dina</t>
  </si>
  <si>
    <t>By BO W I Sept P Noel</t>
  </si>
  <si>
    <t>Pengembalian CAA Meeting FAS di SMG tgl 9/9/20</t>
  </si>
  <si>
    <t>By Transfer BCA Coll &amp; BCA Opr tgl 10/9/20</t>
  </si>
  <si>
    <t>By Tunjangan LK HO per Sept '20</t>
  </si>
  <si>
    <t>By BO W I Sept '20 P Lili</t>
  </si>
  <si>
    <t>Pengembalian CAA 298 Ke MGL Fauji</t>
  </si>
  <si>
    <t>Pengembalian CAA 303 Ke PWT &amp; BJR Fauji</t>
  </si>
  <si>
    <t>By Transfer BCA Opr &amp; BCA Coll tgl 11/9/20</t>
  </si>
  <si>
    <t>Pengembalian CAA 301 Pemasangan Convex Mirror</t>
  </si>
  <si>
    <t>By Konsumsi P wawan tgl 27/08/20 &amp; Meeting P asep, P tri, p noel 11/9/20</t>
  </si>
  <si>
    <t>PCV 434</t>
  </si>
  <si>
    <t>CAA 304</t>
  </si>
  <si>
    <t>PCV 435</t>
  </si>
  <si>
    <t>PCV 440</t>
  </si>
  <si>
    <t>CAA 305</t>
  </si>
  <si>
    <t>CAA 306</t>
  </si>
  <si>
    <t>CAA 307</t>
  </si>
  <si>
    <t>PCV 436</t>
  </si>
  <si>
    <t>PCV 437</t>
  </si>
  <si>
    <t>PCV 438</t>
  </si>
  <si>
    <t>PCV 447</t>
  </si>
  <si>
    <t>CAA 308</t>
  </si>
  <si>
    <t>PCV 439</t>
  </si>
  <si>
    <t>PCV 441</t>
  </si>
  <si>
    <t>PCV 442</t>
  </si>
  <si>
    <t>PCV 443</t>
  </si>
  <si>
    <t>PCV 444</t>
  </si>
  <si>
    <t>PCV 446</t>
  </si>
  <si>
    <t>PCV 448</t>
  </si>
  <si>
    <t>PCV 449</t>
  </si>
  <si>
    <t>PCV 450</t>
  </si>
  <si>
    <t>Diselesaikan tgl 9/9/20 Rp 638.200</t>
  </si>
  <si>
    <t>Diselesaikan tgl 10/9/20 Rp 882.020</t>
  </si>
  <si>
    <t>Pinjam Rp 650.000, Biaya Rp 638.200, Sisa Rp 11.800</t>
  </si>
  <si>
    <t>Diselesaikan tgl 11/9/20 Rp 320.000</t>
  </si>
  <si>
    <t>Pinjam Rp 1.000.000, Biaya Rp 882.020, Sisa Rp 117.980</t>
  </si>
  <si>
    <t>Pinjam Rp 410.000, Biaya Rp 365.085, Sisa Rp 44.915</t>
  </si>
  <si>
    <t>Pinjam Rp 770.000, Biaya Rp 686.224, Sisa Rp 83.776</t>
  </si>
  <si>
    <t>Pinjam Rp 150.000 Biaya Rp 116.000, Sisa Rp 34.000</t>
  </si>
  <si>
    <t>Diseelsaikan tgl 11/9/20 Rp 365.085</t>
  </si>
  <si>
    <t>Diseelsaikan tgl 11/9/20 Rp 116.000</t>
  </si>
  <si>
    <t>Diseelsaikan tgl 11/9/20 Rp 700.000</t>
  </si>
  <si>
    <t>PCV 445</t>
  </si>
  <si>
    <t>Diseelsaikan tgl 11/9/20 Rp 686.224</t>
  </si>
  <si>
    <t>By BO Ke Solo Mas Dian A</t>
  </si>
  <si>
    <t xml:space="preserve">By BBM Pengambilan Projector&amp;Printer di DB Klik Fauji </t>
  </si>
  <si>
    <t xml:space="preserve">By BO W 2 Sep '20 P Noel </t>
  </si>
  <si>
    <t>PENGGANTIAN KAS KECIL PER 5 SEP - 11 SEP '20</t>
  </si>
  <si>
    <t>Pengembalian CAA 306 Ke LK SMG P Asep</t>
  </si>
  <si>
    <t>By Opr W II&amp;III Sep '20 P Asep</t>
  </si>
  <si>
    <t>CAA Ke Cila, Pwt, kbm P Asep</t>
  </si>
  <si>
    <t>CAA Pembl Baterai 1 unit mss SLT Fauji</t>
  </si>
  <si>
    <t>CAA Pembl 2 RAM Laptop P Tri HO&amp;Fauji, Pembl 2 unit vacum cooler Fauji</t>
  </si>
  <si>
    <t>By BO W II Sep '20 P Lili</t>
  </si>
  <si>
    <t>By BO W I &amp; II Sep '20 P Agung</t>
  </si>
  <si>
    <t>PCV 451</t>
  </si>
  <si>
    <t>PCV 452</t>
  </si>
  <si>
    <t>PCV 453</t>
  </si>
  <si>
    <t>PCV 454</t>
  </si>
  <si>
    <t>PCV 457</t>
  </si>
  <si>
    <t>PCV 455</t>
  </si>
  <si>
    <t>PCV 456</t>
  </si>
  <si>
    <t>CAA 309</t>
  </si>
  <si>
    <t>CAA 310</t>
  </si>
  <si>
    <t>CAA 311</t>
  </si>
  <si>
    <t>CAA 312</t>
  </si>
  <si>
    <t>Pinjam Rp 1.500.000, Dikembalikan tgl 15/9/20 Rp 1.500.000</t>
  </si>
  <si>
    <t>Diseelsaikan tgl 17/9/20 Rp 256.000</t>
  </si>
  <si>
    <t>By BO Ke MGL Urus STNK P Eko</t>
  </si>
  <si>
    <t>CAA Service Printer mss MGL Fauji</t>
  </si>
  <si>
    <t xml:space="preserve">By Kirim Dok One Day ke MTX </t>
  </si>
  <si>
    <t>CAA Ke MSS TEGAL P asep</t>
  </si>
  <si>
    <t>By BO Ke KBM, Cil, PWT 16/9/20 - 18/9/20 P Asep</t>
  </si>
  <si>
    <t>CAA Ke Solo Mas Dian Adi</t>
  </si>
  <si>
    <t>By Transfer tgl 14/9/20 BCA Coll &amp; BCA Opr</t>
  </si>
  <si>
    <t>By Transfer tgl 15/9/20 BCA Coll &amp; BCA Opr</t>
  </si>
  <si>
    <t>By Transfer tgl 16/9/20 BCA Coll &amp; BCA Opr</t>
  </si>
  <si>
    <t>By Transfer tgl 17/9/20 BCA Coll &amp; BCA Opr</t>
  </si>
  <si>
    <t>By Transfer tgl 18/9/20 BCA Coll &amp; BCA Opr</t>
  </si>
  <si>
    <t>PCV 458</t>
  </si>
  <si>
    <t>CAA 313</t>
  </si>
  <si>
    <t>PCV 459</t>
  </si>
  <si>
    <t>CAA 314</t>
  </si>
  <si>
    <t>PCV 460</t>
  </si>
  <si>
    <t>CAA 315</t>
  </si>
  <si>
    <t>PCV 461</t>
  </si>
  <si>
    <t>PCV 462</t>
  </si>
  <si>
    <t>PCV 463</t>
  </si>
  <si>
    <t>PCV 464</t>
  </si>
  <si>
    <t>PCV 465</t>
  </si>
  <si>
    <t>Dikembalikan tgl 15/9/20 Rp 1.500.000</t>
  </si>
  <si>
    <t>PENGGANTIAN KAS KECIL PER 12 SEP - 19 SEP '20</t>
  </si>
  <si>
    <t>By Uang Lembur HO per Jun - Agt '20</t>
  </si>
  <si>
    <t>By BO W 4 Sep '20 P Supri</t>
  </si>
  <si>
    <t>By BO W I&amp;II Sep '20 P Agung</t>
  </si>
  <si>
    <t>By Sumbangan CSR Desa Bangunjiwo</t>
  </si>
  <si>
    <t>CAA Ke LK Tegal &amp; PKL Efisiensi Karyawan P Eko</t>
  </si>
  <si>
    <t>CAA Pembl Mikrotik MSS PWT 1 unt Fauji</t>
  </si>
  <si>
    <t>By BO W III Sep '20 P Rakhmat</t>
  </si>
  <si>
    <t>By Telpon FAX bl Sep '20</t>
  </si>
  <si>
    <t xml:space="preserve">By Pembl Stempel 2 buah utk klaim </t>
  </si>
  <si>
    <t>By Konsumsi Meeting 24/9/20 P Noel, P Tri, P Dian, m Supri, haris</t>
  </si>
  <si>
    <t xml:space="preserve">CAA Ke LK PWT &amp; BJR 25-28 Sep '20 Fauji </t>
  </si>
  <si>
    <t>CAA Service &amp; Ganti baterai 2 unt tab mss MGL Fauji</t>
  </si>
  <si>
    <t xml:space="preserve">By Transfer tgl 21/9/20 BCA Coll &amp; BCA Opr </t>
  </si>
  <si>
    <t xml:space="preserve">By Transfer tgl 22/9/20 BCA Coll &amp; BCA Opr </t>
  </si>
  <si>
    <t xml:space="preserve">By Transfer tgl 23/9/20 BCA Coll &amp; BCA Opr </t>
  </si>
  <si>
    <t xml:space="preserve">By Transfer tgl 24/9/20 BCA Coll </t>
  </si>
  <si>
    <t>By Transfer tgl 25/9/20 BCA Coll</t>
  </si>
  <si>
    <t xml:space="preserve">By Pengiriman Paket One Day ke MTX &amp; Motasa </t>
  </si>
  <si>
    <t>Bayar Kekurangan CAA 317 Pembl Mikrotik mss PWT Fauji</t>
  </si>
  <si>
    <t xml:space="preserve">Pengembalian CAA 307 Ke LK SMG P Tri </t>
  </si>
  <si>
    <t>By BO W I-V Sep '20 P Tri</t>
  </si>
  <si>
    <t>PCV 466</t>
  </si>
  <si>
    <t>PCV 467</t>
  </si>
  <si>
    <t>PCV 468</t>
  </si>
  <si>
    <t>PCV 469</t>
  </si>
  <si>
    <t>CAA 316</t>
  </si>
  <si>
    <t>CAA 317</t>
  </si>
  <si>
    <t>PCV 483</t>
  </si>
  <si>
    <t>PCV 470</t>
  </si>
  <si>
    <t>PCV 471</t>
  </si>
  <si>
    <t>PCV 472</t>
  </si>
  <si>
    <t>PCV 473</t>
  </si>
  <si>
    <t>CAA 318</t>
  </si>
  <si>
    <t>CAA 319</t>
  </si>
  <si>
    <t>PCV474</t>
  </si>
  <si>
    <t>PCV475</t>
  </si>
  <si>
    <t>PCV476</t>
  </si>
  <si>
    <t>PCV477</t>
  </si>
  <si>
    <t>PCV478</t>
  </si>
  <si>
    <t>PCV479</t>
  </si>
  <si>
    <t>PCV 484</t>
  </si>
  <si>
    <t>PCV 485</t>
  </si>
  <si>
    <t>Diselesaikan tgl 26/9/20 Rp 1.035.000</t>
  </si>
  <si>
    <t>Pinjam Rp 995.500, By Rp 1.035.000, Kek Rp 39.500</t>
  </si>
  <si>
    <t>Pinjam Rp 1.300.000, By Rp474.500, Sis Rp 825.500</t>
  </si>
  <si>
    <t>Diselesaikan tgl 26/9/20 Rp 474.500</t>
  </si>
  <si>
    <t>Diseelsaikan tgl 26/9/20 Rp 250.000</t>
  </si>
  <si>
    <t>Diselesaikan tgl 26/9/20 Rp 850.000</t>
  </si>
  <si>
    <t>Diselesaikan tgl 26/9/20 Rp 750.000</t>
  </si>
  <si>
    <t>PCV 480</t>
  </si>
  <si>
    <t>PCV 481</t>
  </si>
  <si>
    <t>PCV 482</t>
  </si>
  <si>
    <t>PENGGANTIAN KAS KECIL PER 21 SEP - 26 SEP '20</t>
  </si>
  <si>
    <t>By BO W III Sep '20 P Lili</t>
  </si>
  <si>
    <t>By BO W IV Sep '20 P LiLi</t>
  </si>
  <si>
    <t>Pemby Kekr CAA 316 Ke LK TGL &amp; PWT Efisiensi Kary P Eko</t>
  </si>
  <si>
    <t xml:space="preserve">By BO W III Sep '20 P Cahyono </t>
  </si>
  <si>
    <t>By Sumbangan Pemuda Pancasila</t>
  </si>
  <si>
    <t>By BO W IIII &amp; IV Sep '20 P Agung</t>
  </si>
  <si>
    <t>Pemby Kekr CAA 309 Ke LK P Asep</t>
  </si>
  <si>
    <t>Pengembalian CAA 315 Ke LK Solo Dian adi</t>
  </si>
  <si>
    <t xml:space="preserve">By BO Sep '20 Mas Dian adi </t>
  </si>
  <si>
    <t>CAA Ke LK Pati tgl 1/10/20 P Noel</t>
  </si>
  <si>
    <t>By Transfer BCA Coll &amp; BCA Opr tgl 28/9/20</t>
  </si>
  <si>
    <t>By Transfer BCA Coll &amp; BCA Opr tgl 29/9/20</t>
  </si>
  <si>
    <t>By Transfer BCA Coll &amp; BCA Opr tgl 30/9/20</t>
  </si>
  <si>
    <t>By Transfer BCA Coll &amp; BCA Opr tgl 1/10/20</t>
  </si>
  <si>
    <t>By Transfer BCA Coll &amp; BCA Opr tgl 2/10/20</t>
  </si>
  <si>
    <t xml:space="preserve">By Pembelian Materai 6000 50 pcs, 3000 50 pcs </t>
  </si>
  <si>
    <t>By Pengiriman Paket One Day ke MTX tgl 29/9/20 an Candra</t>
  </si>
  <si>
    <t>By Makan Lembur tgl 1/10/20 an P Tri, Sari, Dela</t>
  </si>
  <si>
    <t>PCV 486</t>
  </si>
  <si>
    <t>PCV 487</t>
  </si>
  <si>
    <t>PCV 488</t>
  </si>
  <si>
    <t>PCV 489</t>
  </si>
  <si>
    <t>PCV 490</t>
  </si>
  <si>
    <t>PCV 491</t>
  </si>
  <si>
    <t>PCV 492</t>
  </si>
  <si>
    <t>PCV 493</t>
  </si>
  <si>
    <t>PCV 494</t>
  </si>
  <si>
    <t>CAA 320</t>
  </si>
  <si>
    <t>PCV 495</t>
  </si>
  <si>
    <t>PCV 496</t>
  </si>
  <si>
    <t>PCV 497</t>
  </si>
  <si>
    <t>PCV 498</t>
  </si>
  <si>
    <t>PCV 499</t>
  </si>
  <si>
    <t>PCV 500</t>
  </si>
  <si>
    <t>PCV 501</t>
  </si>
  <si>
    <t>PCV 502</t>
  </si>
  <si>
    <t>Pinjam Rp 650.000, Biaya Rp 737.000, Kekr Rp 87.000</t>
  </si>
  <si>
    <t>Pinjam Rp 1.750.000, Biaya Rp 1.996.168, Kekr : Rp 246.168</t>
  </si>
  <si>
    <t>Pinjam Rp 675.000, Biaya Rp 601.000, Sisa Rp 74.000</t>
  </si>
  <si>
    <t>Diselesaikan tgl 29/9/20 Rp 1.996.168</t>
  </si>
  <si>
    <t>Diselesaikan tgl 30/9/20 Rp 601.000</t>
  </si>
  <si>
    <t>Diselesaikan tgl 29/9/20 Rp 737.000</t>
  </si>
  <si>
    <t xml:space="preserve">CAA Pembl Uang Pulsa Callback </t>
  </si>
  <si>
    <t>By BO W IV Sep '20 P Tri</t>
  </si>
  <si>
    <t>PENGGANTIAN KAS KECIL PER 28 SEP - 2 OKT '20</t>
  </si>
  <si>
    <t>By BO W I Okt '20 P Asep</t>
  </si>
  <si>
    <t>By BO W I Okt '20 P Lili</t>
  </si>
  <si>
    <t>By BO W III Sep '20 P Noel</t>
  </si>
  <si>
    <t xml:space="preserve">By BO W I Okt '10 P Noel </t>
  </si>
  <si>
    <t xml:space="preserve">Bayar Kekr CAA 320 Ke LK Pati JPR tgl 1/10/20 P Noel </t>
  </si>
  <si>
    <t>CAA Ke LK Solo P Asep</t>
  </si>
  <si>
    <t>CAA Pembl 2 unt baterai UPS utk HO Comp klaim</t>
  </si>
  <si>
    <t>By BO Okt '20 P Supri</t>
  </si>
  <si>
    <t>By Service AC Ruangan IT, HO, Plili di warna AC &amp; Eka Jaya AC</t>
  </si>
  <si>
    <t>By service CCTV MSS HO YK</t>
  </si>
  <si>
    <t xml:space="preserve">CAA Pembl 2 baterai utk komp pajak &amp; GL MSS HO </t>
  </si>
  <si>
    <t xml:space="preserve">CAA Pembl baterai utk tab MSS PWT  </t>
  </si>
  <si>
    <t>By BO Okt ke SMG-YK P Dian</t>
  </si>
  <si>
    <t>By Service Kendr &amp; cuci mobil P Asep</t>
  </si>
  <si>
    <t>By Kirim Dok One Day ke MTX an candra</t>
  </si>
  <si>
    <t>By Transfer BCA Coll &amp; BCA Opr tgl 5/10/20</t>
  </si>
  <si>
    <t>By Transfer BCA Coll &amp; BCA Opr tgl 6/10/20</t>
  </si>
  <si>
    <t>By Transfer BCA Coll &amp; BCA Opr tgl 7/10/20</t>
  </si>
  <si>
    <t>By Transfer BCA Coll &amp; BCA Opr tgl 8/10/20</t>
  </si>
  <si>
    <t>By Transfer BCA Coll &amp; BCA Opr tgl 9/10/20</t>
  </si>
  <si>
    <t xml:space="preserve">By Beli Makan Lembur tgl 9/10/20 an Supri, Haris, Sari, Irma, Arief, Asep </t>
  </si>
  <si>
    <t xml:space="preserve">By Tunjangan Karyawan HO per Okt '20 </t>
  </si>
  <si>
    <t xml:space="preserve">By BO W I-II Okt '20 P Tri </t>
  </si>
  <si>
    <t>WARNA&amp;EKA JAYA AC</t>
  </si>
  <si>
    <t>BAGUS CCTV</t>
  </si>
  <si>
    <t xml:space="preserve">Pengembalian CAA 322 Ke LK Solo tgl 7-9/10/20 p Asep </t>
  </si>
  <si>
    <t>Pengembalian CAA 318 Ke PWT&amp;BJR 25/9/20 Fauji</t>
  </si>
  <si>
    <t>PCV 503</t>
  </si>
  <si>
    <t>PCV 504</t>
  </si>
  <si>
    <t>PCV 505</t>
  </si>
  <si>
    <t>PCV 506</t>
  </si>
  <si>
    <t>PCV 507</t>
  </si>
  <si>
    <t>PCV 508</t>
  </si>
  <si>
    <t>PCV 509</t>
  </si>
  <si>
    <t>PCV 510</t>
  </si>
  <si>
    <t>Diselesaiakn tgl 9/10/20 Rp 746.895</t>
  </si>
  <si>
    <t>Diselesaikan tgl 9/10/20 Rp 500.000</t>
  </si>
  <si>
    <t>Diselesaikan tgl 6/10/20 Rp 2.200.395</t>
  </si>
  <si>
    <t>Diselesaikan tgl 6/10/20 Rp 256.000</t>
  </si>
  <si>
    <t>Pinjam Rp 2.000.000, By Rp 2.200.395, Kek Rp 200.395</t>
  </si>
  <si>
    <t xml:space="preserve">Diselesaikan tgl 9/10/20 Rp 931.471, </t>
  </si>
  <si>
    <t>Diseelsaikan tgl 9/10/20 Rp 530.000</t>
  </si>
  <si>
    <t>Pinjam Rp 1.000.000, By Rp 931.471, Sisa Rp 68.529</t>
  </si>
  <si>
    <t>Pinjam Rp 790.000, By Rp 746.895, Sisa Rp 43.105</t>
  </si>
  <si>
    <t>By BO Ke Solo &amp;WGR Mas Dian Adi</t>
  </si>
  <si>
    <t>CAA Ke PWT&amp;BJR Mas Dian Adi</t>
  </si>
  <si>
    <t>CAA 321</t>
  </si>
  <si>
    <t>CAA 322</t>
  </si>
  <si>
    <t>PCV 511</t>
  </si>
  <si>
    <t>PCV 512</t>
  </si>
  <si>
    <t>PCV 513</t>
  </si>
  <si>
    <t>PCV 514</t>
  </si>
  <si>
    <t>PCV 515</t>
  </si>
  <si>
    <t>PCV 516</t>
  </si>
  <si>
    <t>PCV 517</t>
  </si>
  <si>
    <t>PCV 518</t>
  </si>
  <si>
    <t>PCV 520</t>
  </si>
  <si>
    <t>PCV 519</t>
  </si>
  <si>
    <t>PCV 521</t>
  </si>
  <si>
    <t>PCV 522</t>
  </si>
  <si>
    <t>PCV 523</t>
  </si>
  <si>
    <t>PCV 524</t>
  </si>
  <si>
    <t>PCV 525</t>
  </si>
  <si>
    <t>PCV 526</t>
  </si>
  <si>
    <t>PCV 527</t>
  </si>
  <si>
    <t>PCV 528</t>
  </si>
  <si>
    <t>CAA 323</t>
  </si>
  <si>
    <t>CAA 324</t>
  </si>
  <si>
    <t>CAA 325</t>
  </si>
  <si>
    <t>PENGGANTIAN KAS KECIL PER 3, OKT - 10 OKT '20</t>
  </si>
  <si>
    <t xml:space="preserve">CAA Perpanjangan STNK MSS Pati via SMG </t>
  </si>
  <si>
    <t>By Ke LK MGL Utk Perpanjangan STNK bl Sept '20</t>
  </si>
  <si>
    <t>CAA Service Printer LX 310 MSS MGL Fauji</t>
  </si>
  <si>
    <t>CAA Beli Kebt RMT Okt '20</t>
  </si>
  <si>
    <t xml:space="preserve">CAA Ke LK Blo, Pat Penyelsaian Karyw </t>
  </si>
  <si>
    <t>CAA Beli Mikrotik utk MSS SMG Fauji</t>
  </si>
  <si>
    <t>CAA Ke LK SMG, Pati 15-17 Okt '20</t>
  </si>
  <si>
    <t>By BO 5-10/10/20 P Lili</t>
  </si>
  <si>
    <t>CAA Meeting MIN BR, RSM, GM di MSS HO YK</t>
  </si>
  <si>
    <t>By Meeting JPA di SMG 5/10/20 Bu Lies</t>
  </si>
  <si>
    <t>By BO Klaim WI Okt '20 P Cahyono</t>
  </si>
  <si>
    <t>By BO W I&amp;II Okt '20 P Rakhmat</t>
  </si>
  <si>
    <t>By BO Kost 12 okt-12 nov '20 P Supri</t>
  </si>
  <si>
    <t>By BO W I&amp;II Okt '20 P Agung</t>
  </si>
  <si>
    <t>By Transfer BCA Coll&amp;BCA Opr tgl 12/10/20</t>
  </si>
  <si>
    <t>By Transfer BCA Coll&amp;BCA Opr tgl 13/10/20</t>
  </si>
  <si>
    <t>By Transfer BCA Coll&amp;BCA Opr tgl 14/10/20</t>
  </si>
  <si>
    <t>By Transfer BCA Coll&amp;BCA Opr tgl 15/10/20</t>
  </si>
  <si>
    <t>By Transfer BCA Coll&amp;BCA Opr tgl 16/10/20</t>
  </si>
  <si>
    <t>By Pembl Materai 6000 50 pcs &amp; 3000 50 pcs utk HO</t>
  </si>
  <si>
    <t>CAA Beli Baterai UPS utk callback</t>
  </si>
  <si>
    <t>CAA 326</t>
  </si>
  <si>
    <t>CAA 327</t>
  </si>
  <si>
    <t>CAA 328</t>
  </si>
  <si>
    <t>CAA 329</t>
  </si>
  <si>
    <t>CAA 330</t>
  </si>
  <si>
    <t>CAA 331</t>
  </si>
  <si>
    <t>CAA 332</t>
  </si>
  <si>
    <t>CAA 333</t>
  </si>
  <si>
    <t>CAA 334</t>
  </si>
  <si>
    <t>PCV 529</t>
  </si>
  <si>
    <t>PCV 530</t>
  </si>
  <si>
    <t>PCV 531</t>
  </si>
  <si>
    <t>PCV 532</t>
  </si>
  <si>
    <t>PCV 533</t>
  </si>
  <si>
    <t>PCV 534</t>
  </si>
  <si>
    <t>PCV 535</t>
  </si>
  <si>
    <t>PCV 536</t>
  </si>
  <si>
    <t>PCV 537</t>
  </si>
  <si>
    <t>PCV 538</t>
  </si>
  <si>
    <t>PCV 539</t>
  </si>
  <si>
    <t>PCV 540</t>
  </si>
  <si>
    <t>PCV 541</t>
  </si>
  <si>
    <t>PCV 542</t>
  </si>
  <si>
    <t>CAA 335</t>
  </si>
  <si>
    <t xml:space="preserve">By BO W III Okt '20 P Asep </t>
  </si>
  <si>
    <t>CAA Meeting FAS Pansel tgl 19/10/20 di MSS HO YK</t>
  </si>
  <si>
    <t>PENGGANTIAN KS KECIL PER 12 OKT - 16 OKT /20</t>
  </si>
  <si>
    <t>Pengembalian CAA 325 Ke LK Cilakeb Mas Dian Adi</t>
  </si>
  <si>
    <t>By BO Okt '20 Mas Dian Adi</t>
  </si>
  <si>
    <t>CAA Ke LK SMG-SLT tgl 21/10/20 P Tri</t>
  </si>
  <si>
    <t xml:space="preserve">CAA Ke LK SMG-SLT tgl 21/10/20 P Asep </t>
  </si>
  <si>
    <t>Pemby Kekr CAA 334 Konsumsi Meeting BR, MIN tgl 9/10/20</t>
  </si>
  <si>
    <t xml:space="preserve">CAA Meeting FAS Pantura di mss SMG tgl 21/10/20 </t>
  </si>
  <si>
    <t xml:space="preserve">CAA Beli Pipa utk memperbaiki AC Kasir yg bocor </t>
  </si>
  <si>
    <t>Pengembalian CAA 330 Beli kbt RMT Okt '20</t>
  </si>
  <si>
    <t>Pemby Kekr CAA 331 Ke LK Pablo P Eko</t>
  </si>
  <si>
    <t>Pengembalian CAA 336 Meeting FAS di MSS di YK tgl 19/10/20</t>
  </si>
  <si>
    <t>Pengembalian CAA 337 Ke SMG 21/10/20</t>
  </si>
  <si>
    <t>By BO W II Okt '20 P Tri</t>
  </si>
  <si>
    <t>By BO W IV Okt '20 P Supri</t>
  </si>
  <si>
    <t>Pengembalian CAA 332 Beli Mikrotik MSS SMG</t>
  </si>
  <si>
    <t>Pemby Kekr CAA 333 Ke LK SMG Pati-JPR 15-17 Okt '20</t>
  </si>
  <si>
    <t>By Telpon FAX HO Per Okt '20</t>
  </si>
  <si>
    <t>By Transfer BCA Coll&amp;BCA Opr tgl 19/10/2020</t>
  </si>
  <si>
    <t>By Transfer BCA Coll&amp;BCA Opr tgl 20/10/2020</t>
  </si>
  <si>
    <t>By Transfer BCA Coll&amp;BCA Opr tgl 21/10/2020</t>
  </si>
  <si>
    <t>By Transfer BCA Coll&amp;BCA Opr tgl 22/10/2020</t>
  </si>
  <si>
    <t>By Transfer BCA Coll&amp;BCA Opr tgl 23/10/2020</t>
  </si>
  <si>
    <t>PCV 543</t>
  </si>
  <si>
    <t>PCV 550</t>
  </si>
  <si>
    <t>PCV 544</t>
  </si>
  <si>
    <t>PCV 545</t>
  </si>
  <si>
    <t>CAA 336</t>
  </si>
  <si>
    <t>CAA 337</t>
  </si>
  <si>
    <t>CAA 338</t>
  </si>
  <si>
    <t>PCV 551</t>
  </si>
  <si>
    <t>PCV 547</t>
  </si>
  <si>
    <t>CAA 339</t>
  </si>
  <si>
    <t>CAA 340</t>
  </si>
  <si>
    <t>PCV 548</t>
  </si>
  <si>
    <t>PCV 549</t>
  </si>
  <si>
    <t>PCV 552</t>
  </si>
  <si>
    <t>PCV 553</t>
  </si>
  <si>
    <t>PCV 556</t>
  </si>
  <si>
    <t>PCV 557</t>
  </si>
  <si>
    <t>PCV 558</t>
  </si>
  <si>
    <t>PCV 559</t>
  </si>
  <si>
    <t>PCV 560</t>
  </si>
  <si>
    <t>PCV 561</t>
  </si>
  <si>
    <t>PCV 562</t>
  </si>
  <si>
    <t>PCV 563</t>
  </si>
  <si>
    <t>Diselesaikan tgl 22/10/20 Rp 755.200</t>
  </si>
  <si>
    <t>Diselesaikan tgl 23/10/20 Rp 870.550</t>
  </si>
  <si>
    <t>Pinjam Rp 927.000, By Rp 948.500, K Rp 21.500</t>
  </si>
  <si>
    <t>Pinjam Rp 354.500, By Rp 253.200, Sisa Rp 101.300</t>
  </si>
  <si>
    <t>Pinjam Rp 730.000, By Rp 859.825, K Rp 129.825</t>
  </si>
  <si>
    <t>Pinjam Rp 760.000, By Rp 755.200, S Rp 4.800</t>
  </si>
  <si>
    <t>Pinjam Rp 1.000.000, By Rp 870.500, S Rp 129.450</t>
  </si>
  <si>
    <t>Pinjam Rp 985.000, By Rp 980.000, S Rp 5.000</t>
  </si>
  <si>
    <t>Pinjam Rp 790.000, By Rp 796.645, K Rp 6.645</t>
  </si>
  <si>
    <t>Diselesaikan tgl 24/10/20 Rp 530.000</t>
  </si>
  <si>
    <t>Diselesaikan tgl 24/10/20 Rp 250.000</t>
  </si>
  <si>
    <t>PCV 554</t>
  </si>
  <si>
    <t>PCV 555</t>
  </si>
  <si>
    <t>Diselesaikan tgl 20/10/20 Rp 907.101</t>
  </si>
  <si>
    <t>Diselesaikan tgl 22/10/20 Rp 253.200</t>
  </si>
  <si>
    <t>Diselesaikan tgl 22/10/20 Rp 859.825</t>
  </si>
  <si>
    <t>Diselesaikan tgl 24/10/20 Rp 980.000</t>
  </si>
  <si>
    <t>Diselesaikan tgl 24/10/20 Rp 796.645</t>
  </si>
  <si>
    <t>Diselesaikan tgl 20/10/20 Rp 948.500</t>
  </si>
  <si>
    <t>PCV 546</t>
  </si>
  <si>
    <t>Pinjam Rp 1.100.000, By Rp 907.101, Sisa Rp 192.899</t>
  </si>
  <si>
    <t>Diselesaikan tgl 20/10/20 Rp 256.000</t>
  </si>
  <si>
    <t xml:space="preserve">Pengembalian CAA 314 Ke LK TEGAL p Asep </t>
  </si>
  <si>
    <t>Pinjam Rp 1.750.000, Dikembalikan Rp 1.750.000</t>
  </si>
  <si>
    <t>Dikembalikan tgl 24/10/20 Rp 1.750.000</t>
  </si>
  <si>
    <t>-</t>
  </si>
  <si>
    <t>PENGGANTIAN KAS KECIL PER 17 OKT - 24 OKT '20</t>
  </si>
  <si>
    <t>CAA 341</t>
  </si>
  <si>
    <t>CAA 342</t>
  </si>
  <si>
    <t>CAA 343</t>
  </si>
  <si>
    <t>PCV 564</t>
  </si>
  <si>
    <t>Pengembalian CAA 337 Ke LK SMG tgl 21/10/20</t>
  </si>
  <si>
    <t>Pinjam Rp 1.500.000, By Rp 1.113.336, S: Rp 386.664</t>
  </si>
  <si>
    <t xml:space="preserve">CAA Pembl Hardisk &amp; Power supply utk FAS MSS TEGAL </t>
  </si>
  <si>
    <t>CAA Ke LK KBM Perbaikan Komp Server MDS tgl 28/10/20</t>
  </si>
  <si>
    <t>CAA Bayar Kekr TF Gaji JPA Okt '20, mss Blora, tgl, pkl, slt, smg</t>
  </si>
  <si>
    <t>By BO W 4 Okt '20 P Supri</t>
  </si>
  <si>
    <t>By BO W 3 Okt '20 P Lili</t>
  </si>
  <si>
    <t>By Service AC R Meeting, GM, WHOC, HOC di Warna AC</t>
  </si>
  <si>
    <t>By Uang Makan Lembur tgl merah 29/10/20 HO</t>
  </si>
  <si>
    <t>Pengembalian CAA 343 Bayar kekr Gaji JPA Okt '20</t>
  </si>
  <si>
    <t>By Transfer BCA Coll &amp; BCA Opr tgl 26/10/20</t>
  </si>
  <si>
    <t>By Transfer BCA Coll &amp; BCA Opr tgl 27/10/21</t>
  </si>
  <si>
    <t xml:space="preserve">By Beli perlengkapan (pengaman kabel+obeng) utk callback </t>
  </si>
  <si>
    <t>PCV 571</t>
  </si>
  <si>
    <t>PCV 567</t>
  </si>
  <si>
    <t>PCV 568</t>
  </si>
  <si>
    <t>PCV 569</t>
  </si>
  <si>
    <t>PCV 570</t>
  </si>
  <si>
    <t>PCV 572</t>
  </si>
  <si>
    <t>PCV 573</t>
  </si>
  <si>
    <t>PCV 574</t>
  </si>
  <si>
    <t>Diselesaikan tgl 29/10/20 Rp 14.585.793</t>
  </si>
  <si>
    <t>Pinjam Rp 14.600.000, By Rp 14.585.793, S:Rp 14.207</t>
  </si>
  <si>
    <t>Diselesaikan tgl 27/10/20 Rp 1.113.336</t>
  </si>
  <si>
    <t xml:space="preserve">By Service AC R Meeting lt 1 berkala di warna ac </t>
  </si>
  <si>
    <t>PCV 575</t>
  </si>
  <si>
    <t xml:space="preserve">By Hotel tgl 28-29 Sep 20 utk closing bulanan an Cahyono </t>
  </si>
  <si>
    <t>PCV 576</t>
  </si>
  <si>
    <t>INDAH PALACE HOTEL</t>
  </si>
  <si>
    <t>KARYAWAN HO</t>
  </si>
  <si>
    <t>Diseelsaikan tgl 27/10/20 Rp 390.000</t>
  </si>
  <si>
    <t>Diseelsaikan tgl 27/10/20 Rp 530.000</t>
  </si>
  <si>
    <t>PCV 565</t>
  </si>
  <si>
    <t>PCV 566</t>
  </si>
  <si>
    <t>Pengembalian CAA 342 Ke LK KBM 28/10/20 Masang server</t>
  </si>
  <si>
    <t>PCV 577</t>
  </si>
  <si>
    <t>Pinjam Rp 250.000, By Ro 230.000, Sisa Rp 20.000</t>
  </si>
  <si>
    <t>PCV 578</t>
  </si>
  <si>
    <t xml:space="preserve">SARI </t>
  </si>
  <si>
    <t>Diselesaikan tgl 31/10/20 Rp 230.000</t>
  </si>
  <si>
    <t>By Sumbangan Sari admin klaim HO Menikah 1/11/20</t>
  </si>
  <si>
    <t>PENGGANTIAN KAS KECIL PER 26 OKT - 31 OKT '20</t>
  </si>
  <si>
    <t xml:space="preserve">CAA 344 Beli Pulsa Callback </t>
  </si>
  <si>
    <t>By BO W I Nov '20 Pa Asep</t>
  </si>
  <si>
    <t>By BO W IV Okt '20 P Lili</t>
  </si>
  <si>
    <t xml:space="preserve">By BO Okt '20 Mas Dian Adi </t>
  </si>
  <si>
    <t>By BO W IV &amp; V Okt &amp; W I Nov '20 Pak Tri</t>
  </si>
  <si>
    <t>By BO W IV &amp; V Okt '20 Pak Agung</t>
  </si>
  <si>
    <t>By BO Okt '20 Pak Cahyono</t>
  </si>
  <si>
    <t>By Air Minum Galon per Sep-Okt '20</t>
  </si>
  <si>
    <t>By Transfer BCA Coll &amp; BCA Opr tgl 2/11/20</t>
  </si>
  <si>
    <t>By Transfer BCA Coll &amp; BCA Opr tgl 3/11/21</t>
  </si>
  <si>
    <t>By Transfer BCA Coll &amp; BCA Opr tgl 4/11/22</t>
  </si>
  <si>
    <t>By Transfer BCA Coll &amp; BCA Opr tgl 5/11/23</t>
  </si>
  <si>
    <t>By Transfer BCA Coll &amp; BCA Opr tgl 6/11/24</t>
  </si>
  <si>
    <t>CAA 345 Ke SMG &amp; Pati 4/11/20 Pak Asep</t>
  </si>
  <si>
    <t xml:space="preserve">CAA 346 Pembl Catrdige conventer powersupply mss KBM </t>
  </si>
  <si>
    <t>CAA 347 Isi Toner Printer Arina &amp; Mb Dina</t>
  </si>
  <si>
    <t>Penyelesaian CAA 344 Beli Pulsa Callback</t>
  </si>
  <si>
    <t xml:space="preserve">By Beli Pulsa Callback </t>
  </si>
  <si>
    <t>Diseelsaikan tgl 6/11/20 Rp 870.550</t>
  </si>
  <si>
    <t>Diselesaikan tgl 6/11/20 Rp 106.000</t>
  </si>
  <si>
    <t>PCV 585</t>
  </si>
  <si>
    <t>PCV 586</t>
  </si>
  <si>
    <t>Penyelesaian CAA 339 Meeting FAS Pantura di SMG tgl 21/10/20</t>
  </si>
  <si>
    <t xml:space="preserve">Penyelesaian CAA 340 Beli Perlengkapan utk memperbaiki AC Kasir </t>
  </si>
  <si>
    <t>CAA 344</t>
  </si>
  <si>
    <t>PCV 587</t>
  </si>
  <si>
    <t>PCV 579</t>
  </si>
  <si>
    <t>PCV 580</t>
  </si>
  <si>
    <t>PCV 581</t>
  </si>
  <si>
    <t>PCV 582</t>
  </si>
  <si>
    <t>CAA 345</t>
  </si>
  <si>
    <t>PCV 583</t>
  </si>
  <si>
    <t>By Meeting FAS Pantura di SMG tgl 21/10/20</t>
  </si>
  <si>
    <t xml:space="preserve">By Perbaikan AC Kasir yg bocor </t>
  </si>
  <si>
    <t>PCV 584</t>
  </si>
  <si>
    <t xml:space="preserve">Penyelesaian CAA 347 Isi TonerPrinter Arina &amp; Mb Dina </t>
  </si>
  <si>
    <t xml:space="preserve">By Isi Toner Printer Arina &amp; Mb Dina </t>
  </si>
  <si>
    <t>CAA 346</t>
  </si>
  <si>
    <t>CAA 347</t>
  </si>
  <si>
    <t>PCV 588</t>
  </si>
  <si>
    <t>PCV 589</t>
  </si>
  <si>
    <t>PCV 590</t>
  </si>
  <si>
    <t>PCV 591</t>
  </si>
  <si>
    <t>PCV 592</t>
  </si>
  <si>
    <t>PCV 593</t>
  </si>
  <si>
    <t>PCV 594</t>
  </si>
  <si>
    <t>DINA</t>
  </si>
  <si>
    <t>Diselesaikan tgl 7/11/20 Rp 256.000</t>
  </si>
  <si>
    <t>Pinjam Rp 1.000.000, By Rp 822.063, Sisa Rp 177.937</t>
  </si>
  <si>
    <t>Pinjam Rp 150.000, By Rp 106.000, Sisa Rp 44.000</t>
  </si>
  <si>
    <t>Diselesaikan tgl 7/11/20 Rp 320.000</t>
  </si>
  <si>
    <t>Pinjam Rp 256.000, By Rp 256.000</t>
  </si>
  <si>
    <t>PENGGANTIAN KAS KECIL PER 2 NOV - 6 NOV '20</t>
  </si>
  <si>
    <t>By BO Okt '20 YK-SMG P Dian asm</t>
  </si>
  <si>
    <t>By BO W I &amp; II Nov '20 P Asep</t>
  </si>
  <si>
    <t>By BO Ke SMG, Pati 4/11/20 P Asep</t>
  </si>
  <si>
    <t>Penyelesaian CAA 345 Ke SMG, Pati 4/11/20 P Asep</t>
  </si>
  <si>
    <t>By Perjalanan Perpanjangan STNK Nov '20</t>
  </si>
  <si>
    <t>By Perbaikan AC HOC</t>
  </si>
  <si>
    <t>By Ope\r 12-31Okt '20 Pak Rakhmat</t>
  </si>
  <si>
    <t>By Sumbangan duka cita meninggalnya Ibu kandung mb dina</t>
  </si>
  <si>
    <t>By Opr 2-7 nov '20 P Lili</t>
  </si>
  <si>
    <t>By Perjalanan Dinas ke Pati, Jpr P Eko</t>
  </si>
  <si>
    <t>By Tunjangan Kost &amp; LK HO Nov '20</t>
  </si>
  <si>
    <t xml:space="preserve">By Hotel 14-15 Okt '20 an Arif-wiwit-weko-bangun utk meeting </t>
  </si>
  <si>
    <t>By Meeting JPA&amp;ITF 3&amp;4 Nov '20</t>
  </si>
  <si>
    <t>By Perbaikan wipper mobil CA Pansel</t>
  </si>
  <si>
    <t>By BO 2-7 nov '20 P Cahyono</t>
  </si>
  <si>
    <t>By BO W II Nov '20 P Tri</t>
  </si>
  <si>
    <t>By BO W II P Asep</t>
  </si>
  <si>
    <t>By Konsumsi utk meeting klaim 14 nov '20</t>
  </si>
  <si>
    <t>By Transfer BCA Coll &amp; BCA Opr tgl 9 Nov '20</t>
  </si>
  <si>
    <t>By Transfer BCA Coll &amp; BCA Opr tgl 10 Nov '20</t>
  </si>
  <si>
    <t>By Transfer BCA Coll &amp; BCA Opr tgl 11 Nov '20</t>
  </si>
  <si>
    <t>By Transfer BCA Coll &amp; BCA Opr tgl 12 Nov '20</t>
  </si>
  <si>
    <t>By Transfer BCA Coll &amp; BCA Opr tgl 13 Nov '20</t>
  </si>
  <si>
    <t>PCV 595</t>
  </si>
  <si>
    <t>PCV 596</t>
  </si>
  <si>
    <t>Diselesaikan tgl 9/11/20 Rp 1.373.133</t>
  </si>
  <si>
    <t>Pinjam Rp 1.500.000, By Rp 1.373.133, Sisa Rp 126.867</t>
  </si>
  <si>
    <t>PCV 597</t>
  </si>
  <si>
    <t>PCV 598</t>
  </si>
  <si>
    <t>PCV 599</t>
  </si>
  <si>
    <t>PCV 600</t>
  </si>
  <si>
    <t>PCV 601</t>
  </si>
  <si>
    <t>PCV 602</t>
  </si>
  <si>
    <t>PCV 603</t>
  </si>
  <si>
    <t>PCV 604</t>
  </si>
  <si>
    <t>PCV 605</t>
  </si>
  <si>
    <t>PCV 606</t>
  </si>
  <si>
    <t>PCV 607</t>
  </si>
  <si>
    <t>PCV 608</t>
  </si>
  <si>
    <t>PCV 609</t>
  </si>
  <si>
    <t>PCV 610</t>
  </si>
  <si>
    <t>PCV 611</t>
  </si>
  <si>
    <t>PCV 612</t>
  </si>
  <si>
    <t>PCV 613</t>
  </si>
  <si>
    <t>PCV 614</t>
  </si>
  <si>
    <t>PCV 615</t>
  </si>
  <si>
    <t>PCV 616</t>
  </si>
  <si>
    <t>HOTEL INDAH PALACE YK</t>
  </si>
  <si>
    <t>DELA/GRAB FOOD</t>
  </si>
  <si>
    <t>DELA/BCA</t>
  </si>
  <si>
    <t xml:space="preserve">CAA Pembl Conatiner Box 2 pcs 70l utk tmpt dok HO </t>
  </si>
  <si>
    <t>PENGISIAN KAS KECIL PER 9 Nov - 14 Nov '20</t>
  </si>
  <si>
    <t>CAA Meeting FAS Pansel 16 nov '20 di MSS YK</t>
  </si>
  <si>
    <t>Penyelesaian CAA 327 Perpanjangan STNK MSS Pati via SMG</t>
  </si>
  <si>
    <t>Biaya Perpanjangan STNK MSS Pati via SMG</t>
  </si>
  <si>
    <t>By Tunjangan Lembur HO Okt '20</t>
  </si>
  <si>
    <t>By BO W I&amp;II Nov '20 Pak Rakhmat</t>
  </si>
  <si>
    <t>By BO Dinas ke LK Solo an Dian Adi</t>
  </si>
  <si>
    <t>CAA Ke LK SMG P Tri</t>
  </si>
  <si>
    <t xml:space="preserve">CAA Pembl Baterai tab MSS Pati </t>
  </si>
  <si>
    <t xml:space="preserve">Penyelesaian CAA 341 Pembl Hardisk &amp; Power supply utk FAS MSS TEGAL </t>
  </si>
  <si>
    <t xml:space="preserve">By Pembl Hardisk &amp; Power supply utk FAS MSS TEGAL </t>
  </si>
  <si>
    <t xml:space="preserve">Penyelesaian CAA 346 Pembl Catrdige conventer powersupply mss KBM </t>
  </si>
  <si>
    <t xml:space="preserve">By Pembl Catrdige conventer powersupply mss KBM </t>
  </si>
  <si>
    <t>CAA Meeting FAS Pantura 18 nov '20 di MSS SMG</t>
  </si>
  <si>
    <t>CAA 348</t>
  </si>
  <si>
    <t>Penyelesaian CAA 348 Meeting FAS Pansel 16 nov '20 di MSS YK</t>
  </si>
  <si>
    <t>Biaya Meeting FAS Pansel 16 nov '20 di MSS YK</t>
  </si>
  <si>
    <t>By BO W II Nov '20 p Lili</t>
  </si>
  <si>
    <t>By Transfer BCA Coll &amp; BCA Opr tgl 16 Nov '20</t>
  </si>
  <si>
    <t>By Transfer BCA Coll &amp; BCA Opr tgl 17 Nov '20</t>
  </si>
  <si>
    <t>By Transfer BCA Coll &amp; BCA Opr tgl 18 Nov '20</t>
  </si>
  <si>
    <t>By Transfer BCA Coll &amp; BCA Opr tgl 19 Nov '20</t>
  </si>
  <si>
    <t>By Transfer BCA Coll &amp; BCA Opr tgl 20 Nov '20</t>
  </si>
  <si>
    <t>Penyelesaian CAA 347 Pembl Pulsa Callback</t>
  </si>
  <si>
    <t>By Pembl Pulsa Callback</t>
  </si>
  <si>
    <t>CAA 349</t>
  </si>
  <si>
    <t xml:space="preserve">Penyelesaian CAA 349 Pembl Materai 6000 50 pcs &amp; 3000 50 pcs </t>
  </si>
  <si>
    <t xml:space="preserve">By Pembl Materai 6000 50 pcs &amp; 3000 50 pcs </t>
  </si>
  <si>
    <t>CAA 350</t>
  </si>
  <si>
    <t>CAA 351</t>
  </si>
  <si>
    <t>CAA 352</t>
  </si>
  <si>
    <t>CAA 353</t>
  </si>
  <si>
    <t xml:space="preserve">By BO W V Okt &amp; W I Nov '20 P Agung </t>
  </si>
  <si>
    <t xml:space="preserve">By BO W I Nov '20 Pak Supri </t>
  </si>
  <si>
    <t>PCV 627</t>
  </si>
  <si>
    <t>PCV 621</t>
  </si>
  <si>
    <t>PCV 628</t>
  </si>
  <si>
    <t>PCV 617</t>
  </si>
  <si>
    <t>PCV 618</t>
  </si>
  <si>
    <t>PCV 619</t>
  </si>
  <si>
    <t>PCV 620</t>
  </si>
  <si>
    <t>PCV 623</t>
  </si>
  <si>
    <t>PCV 624</t>
  </si>
  <si>
    <t>PCV 622</t>
  </si>
  <si>
    <t>PCV 625</t>
  </si>
  <si>
    <t>PCV 626</t>
  </si>
  <si>
    <t>PCV 629</t>
  </si>
  <si>
    <t>PCV 630</t>
  </si>
  <si>
    <t>PCV 631</t>
  </si>
  <si>
    <t>PCV 632</t>
  </si>
  <si>
    <t>PCV 633</t>
  </si>
  <si>
    <t xml:space="preserve">CAA Ganti Baterai 2 unit MSS SMG </t>
  </si>
  <si>
    <t>CAA 354</t>
  </si>
  <si>
    <t>Diselesaikan tgl 20/11/20 Rp 256.000</t>
  </si>
  <si>
    <t>Diselesaikan tgl 19/11/20 Rp 1.217.300</t>
  </si>
  <si>
    <t>Diselesaikan tgl 20/11/20 Rp 450.000</t>
  </si>
  <si>
    <t>Pinjam Rp 1.615.500, By Rp 2.458.500, Kr Rp 843.000</t>
  </si>
  <si>
    <t>Pinjam Rp 545.000, By Rp 545.000</t>
  </si>
  <si>
    <t>Pinjam Rp 647.500, By Rp 647.500</t>
  </si>
  <si>
    <t>Pinjam Rp 1.304.000, By Rp 1.217.300, S Rp 86.700</t>
  </si>
  <si>
    <t>Pinjam Rp 450.000, By Rp 450.000</t>
  </si>
  <si>
    <t>Diselesaikan tgl 16/11/20 Rp 2.458.500</t>
  </si>
  <si>
    <t>Diselesaikan tgl 17/11/20 Rp 545.000</t>
  </si>
  <si>
    <t>Diselesaikan tgl 17/11/20 Rp 647.500</t>
  </si>
  <si>
    <t>PENGISIAN KAS KECIL PER 16 NOV- 20 NOV '20</t>
  </si>
  <si>
    <t xml:space="preserve">Penyelesaian CAA 346 Pembl 2 unt container Box utk HO tmpt dok </t>
  </si>
  <si>
    <t xml:space="preserve">By Pembl 2 unit Container Box utk HO tmpt dok </t>
  </si>
  <si>
    <t>By Perjalanan Pengurusan STNK Tahap 2 ke MGL &amp; cek renovasi</t>
  </si>
  <si>
    <t>By BO W 3 Nov '20 P Lili</t>
  </si>
  <si>
    <t xml:space="preserve">By Pembl 1 buah karangan bunga duka cita meninggalnya anak kandung Pak Munasikin </t>
  </si>
  <si>
    <t>By Perbaikan CCTV MSS YK</t>
  </si>
  <si>
    <t>Penyelesaian CAA 350 Meeting FAS Pantura di SMG tgl 18 nov '20</t>
  </si>
  <si>
    <t>By Meeting FAS Pantura di SMG tgl 18 Nov '20</t>
  </si>
  <si>
    <t>By BO W II &amp; IV Nov '20 P Tri</t>
  </si>
  <si>
    <t xml:space="preserve">Penyelesaian CAA 352 Ke LK SMG-MGL P Tri </t>
  </si>
  <si>
    <t xml:space="preserve">By ke LK SMG-MGL P Tri </t>
  </si>
  <si>
    <t>By BO W 2 Okt '20 P Noel</t>
  </si>
  <si>
    <t>By BO W 3 Okt '20 P Noel</t>
  </si>
  <si>
    <t>By BO W 4 Okt '20 P Noel</t>
  </si>
  <si>
    <t>By BO W 5 Okt '20 P Noel</t>
  </si>
  <si>
    <t>By BO W 1 Nov '20 P Noel</t>
  </si>
  <si>
    <t>Penyelesaian CAA 351 Ke SMG-Solo P Asep</t>
  </si>
  <si>
    <t>By ke SMG-Solo Pa Asep</t>
  </si>
  <si>
    <t>By Telpon FAX HO Nov '20</t>
  </si>
  <si>
    <t>By Transfer BCA Coll &amp; BCA Opr tgl 23 Nov '20</t>
  </si>
  <si>
    <t>By Transfer BCA Coll &amp; BCA Opr tgl 24 Nov '20</t>
  </si>
  <si>
    <t>By Transfer BCA Coll &amp; BCA Opr tgl 25 Nov '20</t>
  </si>
  <si>
    <t>By Transfer BCA Coll &amp; BCA Opr tgl 26 Nov '20</t>
  </si>
  <si>
    <t>By Transfer BCA Coll &amp; BCA Opr tgl 27 Nov '20</t>
  </si>
  <si>
    <t>CAA Ke SMG-Pati Efisiensi Karyawan &amp; Konfirm tukang-ngurus ke polisi jpr</t>
  </si>
  <si>
    <t>Diselesaikan tgl 23/11/20 Rp 230.000</t>
  </si>
  <si>
    <t>Diselesaikan tgl 25/11/20 Rp 1.662.857</t>
  </si>
  <si>
    <t>Diselesaikan tgl 25/11/20 Rp 593.982</t>
  </si>
  <si>
    <t>Diselesaikan tgl 25/11/20 Rp 1.012.800</t>
  </si>
  <si>
    <t>CAA 355</t>
  </si>
  <si>
    <t>PCV 634</t>
  </si>
  <si>
    <t>PCV 635</t>
  </si>
  <si>
    <t>PCV 636</t>
  </si>
  <si>
    <t>PCV 637</t>
  </si>
  <si>
    <t>PCV 638</t>
  </si>
  <si>
    <t>PCV 639</t>
  </si>
  <si>
    <t>PCV 640</t>
  </si>
  <si>
    <t>PCV 641</t>
  </si>
  <si>
    <t>PCV 642</t>
  </si>
  <si>
    <t>PCV 643</t>
  </si>
  <si>
    <t>PCV 644</t>
  </si>
  <si>
    <t>PCV 645</t>
  </si>
  <si>
    <t>PCV 646</t>
  </si>
  <si>
    <t>PCV 647</t>
  </si>
  <si>
    <t>PCV 648</t>
  </si>
  <si>
    <t>PCV 649</t>
  </si>
  <si>
    <t>PCV 650</t>
  </si>
  <si>
    <t>PCV 651</t>
  </si>
  <si>
    <t>PCV 652</t>
  </si>
  <si>
    <t>PCV 653</t>
  </si>
  <si>
    <t>Pinjam Rp 250.000, By Rp 230.000, Sisa Rp 20.000</t>
  </si>
  <si>
    <t>Pinjam Rp 1.700.000, By Rp 1.62.857, Sisa Rp 37.143</t>
  </si>
  <si>
    <t>Pinjam Rp 1.200.000, By Rp 1.012.800, Sisa Rp 187.200</t>
  </si>
  <si>
    <t>Pinjam Rp 1.000.000, By Rp 593.982, Sisa Rp 406.018</t>
  </si>
  <si>
    <t>CAA 356</t>
  </si>
  <si>
    <r>
      <t xml:space="preserve">KASIR </t>
    </r>
    <r>
      <rPr>
        <sz val="12"/>
        <rFont val="Calibri"/>
        <family val="2"/>
        <scheme val="minor"/>
      </rPr>
      <t xml:space="preserve">                                           </t>
    </r>
    <r>
      <rPr>
        <u/>
        <sz val="12"/>
        <rFont val="Calibri"/>
        <family val="2"/>
        <scheme val="minor"/>
      </rPr>
      <t xml:space="preserve">KOORDINATOR HO </t>
    </r>
    <r>
      <rPr>
        <sz val="12"/>
        <rFont val="Calibri"/>
        <family val="2"/>
        <scheme val="minor"/>
      </rPr>
      <t xml:space="preserve">                                                    </t>
    </r>
    <r>
      <rPr>
        <u/>
        <sz val="12"/>
        <rFont val="Calibri"/>
        <family val="2"/>
        <scheme val="minor"/>
      </rPr>
      <t xml:space="preserve"> HOC</t>
    </r>
  </si>
  <si>
    <t>PENGGANTIAN KAS KECIL PER 23 NOV - 27 NOV '20</t>
  </si>
  <si>
    <t>PCV 663</t>
  </si>
  <si>
    <t xml:space="preserve">By BO W 4 Nov '20 Pa Asep </t>
  </si>
  <si>
    <t>By BO W 3 &amp; 4 Nov '20 P Agung</t>
  </si>
  <si>
    <t>By Konsumsi Meeting klaim 28 nov '20</t>
  </si>
  <si>
    <t>By BO W 3&amp;4 Nov '20</t>
  </si>
  <si>
    <t>CAA Pembl 3 unit UPS &amp; 1 printer utk MSS BLORA</t>
  </si>
  <si>
    <t>By Kirim Dok One day ke MTX an mas candra</t>
  </si>
  <si>
    <t xml:space="preserve">CAA Meeting JPA 2 Des '20 di MSS SMG </t>
  </si>
  <si>
    <t>By BO Nov '20 Mas Dian Adi</t>
  </si>
  <si>
    <t>CAA Ke MSS KBM nganter server &amp; setting server</t>
  </si>
  <si>
    <t xml:space="preserve">By BO SMG - YK Nov '20 P Dian Asm </t>
  </si>
  <si>
    <t xml:space="preserve">Penyelesaian CAA 355 Ke SMG efisiensi karyawan &amp; ke JPR mengurus fraud </t>
  </si>
  <si>
    <t xml:space="preserve">CAA Beli Materai 6000 50 pcs &amp; 3000 50 pcs </t>
  </si>
  <si>
    <t xml:space="preserve">Penyelesaian CAA 359 Beli Materai 6000 50 pcs &amp; 3000 50 pcs </t>
  </si>
  <si>
    <t xml:space="preserve">By Beli Materai 6000 50 pcs &amp; 3000 50 pcs </t>
  </si>
  <si>
    <t>By Transfer BCA Coll &amp; BCA Opr tgl 30 Nov '20</t>
  </si>
  <si>
    <t>By Transfer BCA Coll &amp; BCA Opr tgl 1 Des '20</t>
  </si>
  <si>
    <t>By Transfer BCA Coll &amp; BCA Opr tgl 2 Des '20</t>
  </si>
  <si>
    <t>By Transfer BCA Coll &amp; BCA Opr tgl 3 Des '21</t>
  </si>
  <si>
    <t>By Transfer BCA Coll &amp; BCA Opr tgl 4 Des '22</t>
  </si>
  <si>
    <t>Diselesaikan tgl 1/12/20 Rp 256.000</t>
  </si>
  <si>
    <t xml:space="preserve">Penyelesaian CAA 356 Beli Pulsa Callback </t>
  </si>
  <si>
    <t xml:space="preserve">By Pembelian Pulsa Callback </t>
  </si>
  <si>
    <t>By Perjalanan Dinas ke SMG Efisensi karyawan &amp; ke JPR mengurus Fraud</t>
  </si>
  <si>
    <t>PCV 659</t>
  </si>
  <si>
    <t>Diselesaikan tgl 1/12/20 Rp 350.000</t>
  </si>
  <si>
    <t>Diselesaikan tgl 1/12/20 Rp 500.000</t>
  </si>
  <si>
    <t>Diselesaikan tgl 4/12/20 Rp 698.750, Sisa Rp 131.250</t>
  </si>
  <si>
    <t>Diselesaikan tgl 1/12/20 Rp 450.000</t>
  </si>
  <si>
    <t xml:space="preserve">Penyelesaian CAA 353 Pembl Baterai tab MSS Pati </t>
  </si>
  <si>
    <t xml:space="preserve">By Pembl Baterai tab MSS Pati </t>
  </si>
  <si>
    <t xml:space="preserve">Penyelesaian CAA 354 Ganti Baterai 2 unit MSS SMG </t>
  </si>
  <si>
    <t xml:space="preserve">By Ganti Baterai 2 unit MSS SMG </t>
  </si>
  <si>
    <t xml:space="preserve">Penyelesaian CAA 356 Pembl Materai 6000 50 pcs &amp; 3000 50 pcs </t>
  </si>
  <si>
    <t>PCV 654</t>
  </si>
  <si>
    <t>PCV 655</t>
  </si>
  <si>
    <t>Pinjam Rp Rp 350.000, By Rp 350.000</t>
  </si>
  <si>
    <t>Pinjam Rp 500.000, By Rp 500.000</t>
  </si>
  <si>
    <t>PCV 660</t>
  </si>
  <si>
    <t>PCV 662</t>
  </si>
  <si>
    <t>PCV 656</t>
  </si>
  <si>
    <t>PCV 657</t>
  </si>
  <si>
    <t>PCV 658</t>
  </si>
  <si>
    <t>CAA 357</t>
  </si>
  <si>
    <t>PCV 661</t>
  </si>
  <si>
    <t>CAA 358</t>
  </si>
  <si>
    <t>PCV 664</t>
  </si>
  <si>
    <t>CAA 359</t>
  </si>
  <si>
    <t>PCV 665</t>
  </si>
  <si>
    <t>PCV 666</t>
  </si>
  <si>
    <t>Pinjam Rp 830.000, By Rp 698.750, Sisa Rp 131.250</t>
  </si>
  <si>
    <t>Diselesaikan tgl 4/12/20 Rp 450.000</t>
  </si>
  <si>
    <t>CAA 360</t>
  </si>
  <si>
    <t>PCV 667</t>
  </si>
  <si>
    <t>PCV 668</t>
  </si>
  <si>
    <t>PCV 669</t>
  </si>
  <si>
    <t>PCV 670</t>
  </si>
  <si>
    <t>PCV 671</t>
  </si>
  <si>
    <t>PCV 672</t>
  </si>
  <si>
    <t xml:space="preserve">CAA Kirim Cetakan ke SMG lewat daytrans </t>
  </si>
  <si>
    <t>By BO W 1 Des '20 P Asep</t>
  </si>
  <si>
    <t>PENGGANTIAN KAS KECIL PER 30 NOV - 4 DES '20</t>
  </si>
  <si>
    <t>By BO W 1 Des '20 Pak Rakhmat</t>
  </si>
  <si>
    <t>By BO W 1 Des '20 P Lili</t>
  </si>
  <si>
    <t xml:space="preserve">Penyelesaian CAA 359 Ke MSS KBM mengurus server </t>
  </si>
  <si>
    <t xml:space="preserve">By Perjalanan Dinas ke MSS KBM utk mengurus server </t>
  </si>
  <si>
    <t>CAA Ke MSS Pati Pemasangan Server</t>
  </si>
  <si>
    <t>Penyelesaian CAA 358 Meeting JPA tgl 2 Des '20 di MSS SMG</t>
  </si>
  <si>
    <t>By Meeting JPA tgl 2 Des '20 di MSS SMG</t>
  </si>
  <si>
    <t xml:space="preserve">By Konsumsi Meeting HO 12 Des '20 </t>
  </si>
  <si>
    <t xml:space="preserve">By BO W II Des '20 P Asep </t>
  </si>
  <si>
    <t xml:space="preserve">Penyelesaian CAA 361 Kirim Cetakan ke SMG lewat daytrans </t>
  </si>
  <si>
    <t xml:space="preserve">By Kirim Cetakan Pantura ke SMG lewat day trans&amp;Kirim Dok One day ke MTX </t>
  </si>
  <si>
    <t>By Transfer BCA Coll&amp;BCA Opr tgl 7 Des '20</t>
  </si>
  <si>
    <t>By Transfer BCA Coll&amp;BCA Opr tgl 8 Des '20</t>
  </si>
  <si>
    <t>By Transfer BCA Coll&amp;BCA Opr tgl 10 Des '20</t>
  </si>
  <si>
    <t>By Transfer BCA Coll&amp;BCA Opr tgl 11 Des '20</t>
  </si>
  <si>
    <t>CAA 361</t>
  </si>
  <si>
    <t>PCV 673</t>
  </si>
  <si>
    <t>PCV 674</t>
  </si>
  <si>
    <t>PCV 675</t>
  </si>
  <si>
    <t>PCV 676</t>
  </si>
  <si>
    <t>CAA 362</t>
  </si>
  <si>
    <t>PCV 677</t>
  </si>
  <si>
    <t>Diselesaikan tgl 10/12/20 Rp 750.000</t>
  </si>
  <si>
    <t>Diselesaikan tgl 10/12/20 Rp 210.000</t>
  </si>
  <si>
    <t>Diselesaikan tgl 12/12/20 Rp 221.000</t>
  </si>
  <si>
    <t>Pinjam Rp 250.000, By Rp 210.000, Sisa Rp 40.000</t>
  </si>
  <si>
    <t>Pinjam Rp 900.000, By Rp 750.000, Sisa Rp 150.000</t>
  </si>
  <si>
    <t>Pinjam Rp 350.000, By Rp 221.000, Sisa Rp 129.000</t>
  </si>
  <si>
    <t>PCV 678</t>
  </si>
  <si>
    <t>PCV 679</t>
  </si>
  <si>
    <t>PCV 680</t>
  </si>
  <si>
    <t>PCV 681</t>
  </si>
  <si>
    <t>PCV 682</t>
  </si>
  <si>
    <t>PCV 683</t>
  </si>
  <si>
    <t>PCV 684</t>
  </si>
  <si>
    <t>By Tunjangan Kos &amp; LK karyawan HO bl Des '20</t>
  </si>
  <si>
    <t>PCV 685</t>
  </si>
  <si>
    <t>By Uang Lembur Ho per Sept '20 (KOREKSI 12/12/20 645.000 JADI 654.000)</t>
  </si>
  <si>
    <t>KOREKSI PCV 535</t>
  </si>
  <si>
    <t xml:space="preserve">KOREKSI KESALAHAN PENULISAN </t>
  </si>
  <si>
    <t>PENGGANTIAN KAS KECIL PER 5 DES - 12 DES '20</t>
  </si>
  <si>
    <t xml:space="preserve">By BO W II Nov - W II Des '20 CA Pantura </t>
  </si>
  <si>
    <t xml:space="preserve">CAA Ke Purcila 14-16 Des '20 CA Pansel </t>
  </si>
  <si>
    <t>By BO W I-II Des '20 Koord HO</t>
  </si>
  <si>
    <t xml:space="preserve">Penyelesaian CAA 362 Ke Pati 11-12 Des IT </t>
  </si>
  <si>
    <t xml:space="preserve">By BO W I&amp;II Des '20 GM </t>
  </si>
  <si>
    <t>By Beli Baterai 2pcs utk Jam Dinding HO &amp; Mouse HOC</t>
  </si>
  <si>
    <t>By Transfer BCA Coll &amp; BCA Opr tgl 14 Des '20</t>
  </si>
  <si>
    <t xml:space="preserve">CAA Service Baterai Tab 2 unt MSS SMG </t>
  </si>
  <si>
    <t>By BO W 2 Des '20 RSM Pantura</t>
  </si>
  <si>
    <t>By Beli Stempel Hijau utk stempel MSS HO</t>
  </si>
  <si>
    <t xml:space="preserve">By Perjalanan Perpanjangan STNK Des '20 ke samsat MGL </t>
  </si>
  <si>
    <t>By Telpon FAX HO Des '20</t>
  </si>
  <si>
    <t>By Uang Lembur HO Nov '20</t>
  </si>
  <si>
    <t xml:space="preserve">CAA Beli Pulsa Calback </t>
  </si>
  <si>
    <t>Diselesaikan tgl 14/2/20 Rp 4.695.000</t>
  </si>
  <si>
    <t xml:space="preserve">By Perjalanan Ke Pati 11-12 des IT utk Pemasangan Server </t>
  </si>
  <si>
    <t xml:space="preserve">Penyelesaian CAA 688 beli 3 unt UPS &amp; 1 printer utk MSS Blora </t>
  </si>
  <si>
    <t xml:space="preserve">By Beli 3 unt UPS &amp; 1 printer utk MSS Blora </t>
  </si>
  <si>
    <t>By Transfer BCA Coll &amp; BCA Opr tgl 16 Des '20</t>
  </si>
  <si>
    <t>By Transfer BCA Coll &amp; BCA Opr tgl 15 Des '20</t>
  </si>
  <si>
    <t>Diselesaikan tgl 14/12/20 Rp 452.402</t>
  </si>
  <si>
    <t>PCV 686</t>
  </si>
  <si>
    <t>CAA 363</t>
  </si>
  <si>
    <t>PCV 687</t>
  </si>
  <si>
    <t>PCV 688</t>
  </si>
  <si>
    <t>PCV 689</t>
  </si>
  <si>
    <t>PCV 690</t>
  </si>
  <si>
    <t>PCV 691</t>
  </si>
  <si>
    <t>PCV 692</t>
  </si>
  <si>
    <t>PCV 693</t>
  </si>
  <si>
    <t>CAA 364</t>
  </si>
  <si>
    <t>PCV 694</t>
  </si>
  <si>
    <t>CAA 365</t>
  </si>
  <si>
    <t>PCV 695</t>
  </si>
  <si>
    <t>PCV 696</t>
  </si>
  <si>
    <t>PCV 697</t>
  </si>
  <si>
    <t>PCV 698</t>
  </si>
  <si>
    <t>PCV 699</t>
  </si>
  <si>
    <t xml:space="preserve">CAA Beli 2 Baterai UPS utk Mb Irma &amp; Mas Arif HO </t>
  </si>
  <si>
    <t>CAA 366</t>
  </si>
  <si>
    <t>Penyelesaian CAA 365 Beli Pulsa Calback</t>
  </si>
  <si>
    <t>PCV 700</t>
  </si>
  <si>
    <t>Pinjam Rp 460.000, By Rp 452.402, Sisa Rp 7.598</t>
  </si>
  <si>
    <t>Pinjam Rp 4.695.000, By Rp 4.695.000</t>
  </si>
  <si>
    <t>Diselesaikan tgl 18/12/20 Rp 256.000</t>
  </si>
  <si>
    <t>By Transfer BCA Coll&amp;BCA Opr tgl 17 Des '20</t>
  </si>
  <si>
    <t>By Transfer BCA Coll&amp;BCA Opr tgl 18 Des '20</t>
  </si>
  <si>
    <t>PCV 701</t>
  </si>
  <si>
    <t>PCV 702</t>
  </si>
  <si>
    <t>By Sumbangan Lahir anak Ke 2 CA Pantura</t>
  </si>
  <si>
    <t>By BO W II&amp;III Des '20 CA Pantura</t>
  </si>
  <si>
    <t>By BO W II Des '20 Korrd HO</t>
  </si>
  <si>
    <t>By Konsumsi Meeting HO tgl 19 Des '20</t>
  </si>
  <si>
    <t>By BO W III Des '20 HOC</t>
  </si>
  <si>
    <t>PENGGANTIAN KAS KECIL PER 14 DES - 18 DES '20</t>
  </si>
  <si>
    <t>Penyelesaian CAA 363 Ke Pucilakeb CA Pansel</t>
  </si>
  <si>
    <t xml:space="preserve">By BO Perjalanan Dinas ke Purcilakeb CA Pansel </t>
  </si>
  <si>
    <t>By BO W II&amp;III Des '20 CA Pansel</t>
  </si>
  <si>
    <t>By BO W II Des '20 RSM Pansel</t>
  </si>
  <si>
    <t>By BO W III Des '20 RSM Pansel</t>
  </si>
  <si>
    <t>By Transfer BCA Coll &amp; BCA Opr tgl 21 Des '20</t>
  </si>
  <si>
    <t>By Transfer BCA Coll &amp; BCA Opr tgl 22 Des '20</t>
  </si>
  <si>
    <t>By Transfer BCA Coll &amp; BCA Opr tgl 23 Des '20</t>
  </si>
  <si>
    <t>By BO Ke SMG-MGL tgl 18-19 Nov '20</t>
  </si>
  <si>
    <t>By BO W 2 Des '20 Deputy HOC</t>
  </si>
  <si>
    <t>By BO W 4 Nov '20 Deputy HOC</t>
  </si>
  <si>
    <t>PCV 703</t>
  </si>
  <si>
    <t>PCV 704</t>
  </si>
  <si>
    <t>PCV 705</t>
  </si>
  <si>
    <t>PCV 706</t>
  </si>
  <si>
    <t>PCV 707</t>
  </si>
  <si>
    <t>PCV 708</t>
  </si>
  <si>
    <t>PCV 709</t>
  </si>
  <si>
    <t>PCV 710</t>
  </si>
  <si>
    <t>PCV 711</t>
  </si>
  <si>
    <t>PCV 712</t>
  </si>
  <si>
    <t>PCV 713</t>
  </si>
  <si>
    <t>PCV 714</t>
  </si>
  <si>
    <t>PCV 715</t>
  </si>
  <si>
    <t>PCV 716</t>
  </si>
  <si>
    <t>PCV 717</t>
  </si>
  <si>
    <t>PCV 718</t>
  </si>
  <si>
    <t>CAA Pembelian Materai 6000 50 pcs, 3000 50 pcs</t>
  </si>
  <si>
    <t>CAA 367</t>
  </si>
  <si>
    <t>Diselesaikan tgl 22/12/20 Rp 456.000</t>
  </si>
  <si>
    <t>Pinjam Rp 1.100.000, By Rp 456.000, Sisa Rp 644.000</t>
  </si>
  <si>
    <t xml:space="preserve">CAA Beli 5 unt keranjang utk bag Klaim </t>
  </si>
  <si>
    <t>By BO W 4 Des '20 Koord HO</t>
  </si>
  <si>
    <t>By BO W 4 Des '20 HOC</t>
  </si>
  <si>
    <t>PENGGANTIAN KAS KECIL PER 21 DES - 24 DES '20</t>
  </si>
  <si>
    <t xml:space="preserve">Penyelesaian CAA 368 Beli 5 unt keranjang utk klaim </t>
  </si>
  <si>
    <t>By Pembl 5 unt keranjang utk bag Klaim</t>
  </si>
  <si>
    <t>By BO W III-IV Des '20 RSM Pantura</t>
  </si>
  <si>
    <t xml:space="preserve">By BO Ganti Ban GM </t>
  </si>
  <si>
    <t>By BO W 3 &amp; 4 Des '20 GM</t>
  </si>
  <si>
    <t>CAA Kirim Dok Cetakan ke Pantura &amp; beli karpet</t>
  </si>
  <si>
    <t>CAA Ke SLT tgl 3-4 Jan '20 IT</t>
  </si>
  <si>
    <t>By Opr W 3-4 Des '20 HOC</t>
  </si>
  <si>
    <t>By Kirim Dok One Day ke PT MIN an Irma</t>
  </si>
  <si>
    <t>By Transfer BCA coll &amp; BCA Opr tgl 28 Des '20</t>
  </si>
  <si>
    <t>By Transfer BCA coll &amp; BCA Opr tgl 29 Des '20</t>
  </si>
  <si>
    <t>By Transfer BCA coll &amp; BCA Opr tgl 30 Des '20</t>
  </si>
  <si>
    <t>Diselesaikan tgl 28/12/20 Rp 680.000</t>
  </si>
  <si>
    <t>Diselesaikan tgl 28/12/20 Rp 560.000</t>
  </si>
  <si>
    <t>Penyelesaian CAA 364 By Service tab 2 unt mss SMG</t>
  </si>
  <si>
    <t xml:space="preserve">By Service Baterai 2 tab mss SMG </t>
  </si>
  <si>
    <t>Penyelesaian CAA 366 Beli Baterai UPS utk Irma &amp; Arif HO</t>
  </si>
  <si>
    <t>By Beli 2 Baterai UPS utk Irma &amp; Arif HO</t>
  </si>
  <si>
    <t>Penyelesaian CAA Beli Pulsa Callback</t>
  </si>
  <si>
    <t>CAA 368</t>
  </si>
  <si>
    <t>PCV 723</t>
  </si>
  <si>
    <t>Penyelsaian CAA 367 Beli Materai 6000 50 pcs &amp; 3000 50pcs</t>
  </si>
  <si>
    <t>Diselesaiakn tgl 29/12/20 Rp 450.000</t>
  </si>
  <si>
    <t>PCV 724</t>
  </si>
  <si>
    <t>PCV 719</t>
  </si>
  <si>
    <t>PCV 720</t>
  </si>
  <si>
    <t>PCV 721</t>
  </si>
  <si>
    <t>PCV 722</t>
  </si>
  <si>
    <t>PCV 725</t>
  </si>
  <si>
    <t>PCV 726</t>
  </si>
  <si>
    <t>PCV 727</t>
  </si>
  <si>
    <t>CAA 369</t>
  </si>
  <si>
    <t>CAA 370</t>
  </si>
  <si>
    <t>PCV 728</t>
  </si>
  <si>
    <t>CAA 371</t>
  </si>
  <si>
    <t>PCV 729</t>
  </si>
  <si>
    <t>PCV 730</t>
  </si>
  <si>
    <t>PCV 731</t>
  </si>
  <si>
    <t>PCV 732</t>
  </si>
  <si>
    <t>PCV 733</t>
  </si>
  <si>
    <t>Diselesaikan tgl 29/12/20 Rp 327.500</t>
  </si>
  <si>
    <t>Pinjam Rp 680.000, By Rp 680.000</t>
  </si>
  <si>
    <t>Pinajm Rp 256.000, By Rp 256.000</t>
  </si>
  <si>
    <t>Pinjam Rp 560.000, By Rp 560.000</t>
  </si>
  <si>
    <t>Pinjam Rp 300.000, By Rp 327.500</t>
  </si>
  <si>
    <t>Diselesaikan tgl 31/12/20 Rp 256.000</t>
  </si>
  <si>
    <t>PENGGANTIAN KAS KECIL PER 25 DES - 31 DES '20</t>
  </si>
  <si>
    <t>CAA Ke LK WGR tgl 5 Jan '21</t>
  </si>
  <si>
    <t xml:space="preserve">CAA Perbaikan Gudang, Pos Satpam, Lt 2 MSS HO </t>
  </si>
  <si>
    <t>CAA Beli Materai 6000 200 pcs</t>
  </si>
  <si>
    <t>By BO W 4 Des '20 RSM Pansel</t>
  </si>
  <si>
    <t>By BO W 5 Des '20 RSM Pansel</t>
  </si>
  <si>
    <t>By Uang Makan Lembur CA HO, CA Pansel, IT 5 Jan '21</t>
  </si>
  <si>
    <t>By Perjalanan Dinas Ke Solo CA Pansel</t>
  </si>
  <si>
    <t>By Ganti Oli Kendr H 8840 GW CA Pansel</t>
  </si>
  <si>
    <t>By Service AC Bocor Ruang Kasir HO MSS</t>
  </si>
  <si>
    <t>By Air Minum Galon per 6 Nov - 21 Des '20</t>
  </si>
  <si>
    <t>CAA 372</t>
  </si>
  <si>
    <t>CAA 373</t>
  </si>
  <si>
    <t>CAA 374</t>
  </si>
  <si>
    <t>CAA 375</t>
  </si>
  <si>
    <t>By Beli Materai 6000 70 pcs</t>
  </si>
  <si>
    <t xml:space="preserve">Penyelesaian CAA 372 Beli Materai 6000 50 pcs &amp; 3000 50 pcs </t>
  </si>
  <si>
    <t xml:space="preserve">Penyelesaian CAA 375 Beli Materai 6000 200 PCS  </t>
  </si>
  <si>
    <t xml:space="preserve">By Beli Materai 6000 200 pcs </t>
  </si>
  <si>
    <t>By Transfer BCA Coll &amp; BCA Opr tgl 5 Jan '21</t>
  </si>
  <si>
    <t>By Transfer BCA Coll &amp; BCA Opr tgl 4 Jan '21</t>
  </si>
  <si>
    <t>By Transfer BCA Coll &amp; BCA Opr tgl 6 Jan '21</t>
  </si>
  <si>
    <t>By Transfer BCA Coll &amp; BCA Opr tgl 7 Jan '21</t>
  </si>
  <si>
    <t>By Transfer BCA Coll &amp; BCA Opr tgl 8 Jan '21</t>
  </si>
  <si>
    <t>Penyelesaian CAA 371 Ke SLT tgl 3-4 Jan '20 IT</t>
  </si>
  <si>
    <t xml:space="preserve">By Ke MSS SLT utk perpaihan kabel &amp; komp tgl 3-4 Jan '21 IT </t>
  </si>
  <si>
    <t>By Konsumsi Meeting HO tgl 9 Jan '21</t>
  </si>
  <si>
    <t xml:space="preserve">By BO W V Des '20 - W 1 Jan '21 CA HO </t>
  </si>
  <si>
    <t xml:space="preserve">Penyelesaian CAA 373 Ke LK WGR </t>
  </si>
  <si>
    <t xml:space="preserve">By Perjalanan ke LK WGR &amp; BO W I Jan '21 HOC </t>
  </si>
  <si>
    <t xml:space="preserve">CAA Service Tab mss PWT 2 unt </t>
  </si>
  <si>
    <t>Diselesaikan tgl 6/1/21 Rp 420.000</t>
  </si>
  <si>
    <t>Diselesaikan tgl 9/1/21 Rp 1.378.790</t>
  </si>
  <si>
    <t>Diselesaikan tgl 6/1/21 Rp 1.200.000</t>
  </si>
  <si>
    <t>Pinjam Rp 450.000, By Rp 420.000</t>
  </si>
  <si>
    <t>Pinjam Rp 1.200.000, By Rp 1.200.000</t>
  </si>
  <si>
    <t>Pinjam Rp 480.000, By Rp 422.794</t>
  </si>
  <si>
    <t>Pinjam Rp 1.000.000, BY Rp 1.378.790</t>
  </si>
  <si>
    <t>PCV 734</t>
  </si>
  <si>
    <t>PCV 735</t>
  </si>
  <si>
    <t>PCV 736</t>
  </si>
  <si>
    <t>PCV 737</t>
  </si>
  <si>
    <t>PCV 738</t>
  </si>
  <si>
    <t>PCV 739</t>
  </si>
  <si>
    <t>PCV 740</t>
  </si>
  <si>
    <t>PCV 741</t>
  </si>
  <si>
    <t>PCV 742</t>
  </si>
  <si>
    <t>PCV 743</t>
  </si>
  <si>
    <t>PCV 744</t>
  </si>
  <si>
    <t>PCV 745</t>
  </si>
  <si>
    <t>PCV 746</t>
  </si>
  <si>
    <t>PCV 747</t>
  </si>
  <si>
    <t>CAA 376</t>
  </si>
  <si>
    <t>PCV 748</t>
  </si>
  <si>
    <t>PCV 749</t>
  </si>
  <si>
    <t>PCV 750</t>
  </si>
  <si>
    <t>PCV 751</t>
  </si>
  <si>
    <t>Diselesaikan tgl 9/1/21 Rp 422.734</t>
  </si>
  <si>
    <t>PENGGANTIAN KAS KECIL PER 4-9 JAN '21</t>
  </si>
  <si>
    <t>By Kirim Ekspedisi Des '20 &amp; Pulsa Des '20 bu lis</t>
  </si>
  <si>
    <t>By Opr per 4 - 9 Jan '21 RSM Pansel</t>
  </si>
  <si>
    <t xml:space="preserve">By Opr SMG - YK per Des '20 IT </t>
  </si>
  <si>
    <t>By Beli Materai 6000 50 pcs, 3000 50 pcs</t>
  </si>
  <si>
    <t>By Pengiriman Cetakan via Day trans &amp; Pembl perkap ART (wipol&amp;sunlight)</t>
  </si>
  <si>
    <t>By Uang Makan Lembur tgl 12 Jan '21 (P Asep, P Tri, P Arif, Bu Irma, Risya, Sari, Dela)</t>
  </si>
  <si>
    <t>By Perbaikan Gudang, Pos Satpam, lt 2 mss krn atap bocor</t>
  </si>
  <si>
    <t>By Kirim Dok tgl 12 (one day) &amp; 13 (reg, tdk bisa terinput di JNT)</t>
  </si>
  <si>
    <t>By Pembl Pulsa Callback W2 Jan '21</t>
  </si>
  <si>
    <t>By Transfer BCA Coll &amp; BCA Opr tgl 11 Jan '21</t>
  </si>
  <si>
    <t>By Transfer BCA Coll &amp; BCA Opr tgl 12 Jan '21</t>
  </si>
  <si>
    <t>By Transfer BCA Coll &amp; BCA Opr tgl 13 Jan '21</t>
  </si>
  <si>
    <t>By Transfer BCA Coll &amp; BCA Opr tgl 14 Jan '21</t>
  </si>
  <si>
    <t>By Transfer BCA Coll &amp; BCA Opr tgl 15 Jan '21</t>
  </si>
  <si>
    <t>By Kirim Dok reg, tdk bisa terinput di JNT tgl 14&amp;15 Jan '21</t>
  </si>
  <si>
    <t>By Sumbangan Duka Cita meninggalnya Ayah dari RSM Pantura</t>
  </si>
  <si>
    <t>By Opr per W I - II Jan '21 CA HO</t>
  </si>
  <si>
    <t>By Uang Lembur per Des '20 Karyawan HO</t>
  </si>
  <si>
    <t>By Opr W IV Jan '21 HOC</t>
  </si>
  <si>
    <t>By Kirim Dok reg, tdk bisa terinput di JNT tgl 7 &amp; 10 Jan '21</t>
  </si>
  <si>
    <t>By Opr W4 Des '20 WHOC</t>
  </si>
  <si>
    <t>By Opr W 1 Jan '21 WHOC</t>
  </si>
  <si>
    <t>Penyelesaian CAA 374 Perbaikan Gudang, Pos Satpam dan lt 2 mss tg bocor</t>
  </si>
  <si>
    <t xml:space="preserve">Penyelesaian CAA 369 Pengiriman Cetakan </t>
  </si>
  <si>
    <t>CAA ke Cilapur tgl 14-16 Jan '21 CA Pansel</t>
  </si>
  <si>
    <t>PCV 752</t>
  </si>
  <si>
    <t>PCV 753</t>
  </si>
  <si>
    <t>PCV 754</t>
  </si>
  <si>
    <t>CAA 377</t>
  </si>
  <si>
    <t>PCV 755</t>
  </si>
  <si>
    <t>PCV 756</t>
  </si>
  <si>
    <t>PCV 757</t>
  </si>
  <si>
    <t>PCV 758</t>
  </si>
  <si>
    <t>PCV 759</t>
  </si>
  <si>
    <t>PCV 760</t>
  </si>
  <si>
    <t>PCV 761</t>
  </si>
  <si>
    <t>PCV 762</t>
  </si>
  <si>
    <t>PCV 763</t>
  </si>
  <si>
    <t>PCV 764</t>
  </si>
  <si>
    <t>PCV 765</t>
  </si>
  <si>
    <t>PCV 766</t>
  </si>
  <si>
    <t>PCV 767</t>
  </si>
  <si>
    <t>PCV 768</t>
  </si>
  <si>
    <t>PCV 769</t>
  </si>
  <si>
    <t>PCV 770</t>
  </si>
  <si>
    <t>PCV 771</t>
  </si>
  <si>
    <t>PCV 772</t>
  </si>
  <si>
    <t>PCV 773</t>
  </si>
  <si>
    <t>PCV 774</t>
  </si>
  <si>
    <t>SULISTIYATI</t>
  </si>
  <si>
    <t>RAKHMAT K</t>
  </si>
  <si>
    <t>EMMANUEL</t>
  </si>
  <si>
    <t>By Tunjangan Kos, Luar Kota, Kendr Opr per Jan '21 Karyawan HO</t>
  </si>
  <si>
    <t>Pinjam Rp 300.000, By Rp 144.000, Sisa Rp 156.000</t>
  </si>
  <si>
    <t>Pinjam Rp 1.845.000, By Rp 2.016.500, Kur Rp 171.500</t>
  </si>
  <si>
    <t>Diseelsaikan tgl 13/01/21 Rp 144.000</t>
  </si>
  <si>
    <t>Diselesaikan tgl 14/01/21 Rp 2.016.500</t>
  </si>
  <si>
    <t>PENGGANTIAN KAS KECIL PER 11 JAN - 16 JAN '21</t>
  </si>
  <si>
    <t>CAA Ke Solo (masalah server) tgl 18-20 Jan '21</t>
  </si>
  <si>
    <t>CAA 378</t>
  </si>
  <si>
    <t xml:space="preserve">By Perjalanan Dinas ke Purcilakeb tgl 14-16 Jan '21 CA Pansel </t>
  </si>
  <si>
    <t xml:space="preserve">Penyelesaian CAA 377 Ke Purcilakeb tgl 14-16 Jan '21 CA Pansel </t>
  </si>
  <si>
    <t>By BO Ke Solo W 1-2 Jan '20 CA Pansel</t>
  </si>
  <si>
    <t xml:space="preserve">By BO W 1-2 Jan '21 GM </t>
  </si>
  <si>
    <t>By Hotel tgl 7-8 Des '20 an Rakhmat rsm Pantura utk Meeting BR di MSS HO YK</t>
  </si>
  <si>
    <t>By Telpon FAX Jan '21</t>
  </si>
  <si>
    <t xml:space="preserve">By Meeting BR tgl 18 Jan '21 &amp; service Kulkas di SMG </t>
  </si>
  <si>
    <t>By Perjalanan Dinas Perpnajangan STNK di Samsat Jateng Jan '21</t>
  </si>
  <si>
    <t>CAA Beli Materai 6000,3000 50 pcs</t>
  </si>
  <si>
    <t>Penyelesaian CAA Beli Materai 6000,3000 50 pcs</t>
  </si>
  <si>
    <t>By Beli Materai 6000 50 pcs</t>
  </si>
  <si>
    <t>By Transfer BCA Coll &amp; BCA Opr tgl 18 Jan '21</t>
  </si>
  <si>
    <t>By Transfer BCA Coll &amp; BCA Opr tgl 19 Jan '22</t>
  </si>
  <si>
    <t>By Transfer BCA Coll &amp; BCA Opr tgl 20 Jan '23</t>
  </si>
  <si>
    <t>By Transfer BCA Coll &amp; BCA Opr tgl 21 Jan '24</t>
  </si>
  <si>
    <t>By Transfer BCA Coll &amp; BCA Opr tgl 22 Jan '25</t>
  </si>
  <si>
    <t>Penyelesaian CAA 378 Ke Solo (PerbaikanServer) tgl 18-20 Jan '21</t>
  </si>
  <si>
    <t>By BO Ke Solo (PerbaikanServer) tgl 18-20 Jan '21</t>
  </si>
  <si>
    <t>By Kirim Dok Lewat JNE &amp; Day Trans tgl 18-22 Jan '21</t>
  </si>
  <si>
    <t xml:space="preserve">By BO W IV Jan '21 HOC </t>
  </si>
  <si>
    <t>Diselesaikan tgl 19/1/21 Rp 751.307</t>
  </si>
  <si>
    <t>Diselesaikan tgl 23/1/21 Rp 634.082</t>
  </si>
  <si>
    <t>Pinjam Rp 1.100.000, By Rp 751.307, Sisa Rp 348.693</t>
  </si>
  <si>
    <t>Diselesaikan tgl 22/1/21 Rp 300.000</t>
  </si>
  <si>
    <t>Pinjam Rp 450.00, By Rp 300.000, Sisa Rp 150.000</t>
  </si>
  <si>
    <t>Pinjam Rp 790.000, By Rp 634.082, Sisa Rp 155.918</t>
  </si>
  <si>
    <t>PCV 775</t>
  </si>
  <si>
    <t>PCV 776</t>
  </si>
  <si>
    <t>PCV 777</t>
  </si>
  <si>
    <t>PCV 778</t>
  </si>
  <si>
    <t>PCV 779</t>
  </si>
  <si>
    <t>PCV 780</t>
  </si>
  <si>
    <t>PCV 781</t>
  </si>
  <si>
    <t>PCV 782</t>
  </si>
  <si>
    <t>PCV 783</t>
  </si>
  <si>
    <t>CAA 379</t>
  </si>
  <si>
    <t>PCV 784</t>
  </si>
  <si>
    <t>PCV 785</t>
  </si>
  <si>
    <t>PCV 786</t>
  </si>
  <si>
    <t>PCV 787</t>
  </si>
  <si>
    <t>PCV 788</t>
  </si>
  <si>
    <t>PCV 789</t>
  </si>
  <si>
    <t>PCV 790</t>
  </si>
  <si>
    <t>PCV 791</t>
  </si>
  <si>
    <t>PCV 792</t>
  </si>
  <si>
    <t>By BO Ke MGL (Pemasangan Kabel) tgl 16 Jan '21</t>
  </si>
  <si>
    <t>PCV 793</t>
  </si>
  <si>
    <t>By BO tgl 11-16 Jan '21 RSM Pansel</t>
  </si>
  <si>
    <t>By BO 15 Des - 5 Jan '21 CA Pantura</t>
  </si>
  <si>
    <t>PENGGANTIAN BO PER 18 JAN - 23 JAN '21</t>
  </si>
  <si>
    <t xml:space="preserve">CAA Ke SMG-PAT-SLT tgl 26 Jan - 28 Jan '21 HOC </t>
  </si>
  <si>
    <t>By BO W III Jan '21 CA HO</t>
  </si>
  <si>
    <t>CAA Beli Catridge Warna MP237 utk HOC &amp; Stempel PT MSS utk PT MTX JKT</t>
  </si>
  <si>
    <t>By Beli Accu Mobil Suzuki Carry H 8939 UW</t>
  </si>
  <si>
    <t>By BO tgl 8/12/20 - 15/1/21 RSM Pantura</t>
  </si>
  <si>
    <t>By BO 18/1/21 - 23/1/21 RSM Pansel</t>
  </si>
  <si>
    <t xml:space="preserve">By BO Beli Bensin 7 lt utk mobil Suzuki Carry H 8939 UW </t>
  </si>
  <si>
    <t xml:space="preserve">By BO W I Jan '21 CA Pansel </t>
  </si>
  <si>
    <t xml:space="preserve">Penyelesaian CAA 381 Beli Pulsa Callback </t>
  </si>
  <si>
    <t>By Beli Pusla Callback</t>
  </si>
  <si>
    <t>CAA 380</t>
  </si>
  <si>
    <t>PCV 794</t>
  </si>
  <si>
    <t>By Transfer BCA Coll &amp; BCA Opr tgl 25 Jan '21</t>
  </si>
  <si>
    <t>By Transfer BCA Coll &amp; BCA Opr tgl 26 Jan '21</t>
  </si>
  <si>
    <t>By Transfer BCA Coll &amp; BCA Opr tgl 27 Jan '21</t>
  </si>
  <si>
    <t>By Transfer BCA Coll &amp; BCA Opr tgl 28 Jan '21</t>
  </si>
  <si>
    <t>By Transfer BCA Coll &amp; BCA Opr tgl 29 Jan '21</t>
  </si>
  <si>
    <t>By Ekspedisi JNE tgl 23-28 Jan '21</t>
  </si>
  <si>
    <t>CAA 381</t>
  </si>
  <si>
    <t>CAA 382</t>
  </si>
  <si>
    <t>By Beli Catridge Warna MP237 utk HOC &amp; Stempel PT MSS utk PT MTX JKT</t>
  </si>
  <si>
    <t>Penyelesaian CAA  382 Beli Catridge Warna MP237 utk HOC &amp; Stempel PT MSS utk PT MTX JKT</t>
  </si>
  <si>
    <t>PCV 795</t>
  </si>
  <si>
    <t>PCV 796</t>
  </si>
  <si>
    <t>PCV 797</t>
  </si>
  <si>
    <t>PCV 798</t>
  </si>
  <si>
    <t>PCV 799</t>
  </si>
  <si>
    <t>PCV 800</t>
  </si>
  <si>
    <t>PCV 801</t>
  </si>
  <si>
    <t>PCV 802</t>
  </si>
  <si>
    <t>PCV 803</t>
  </si>
  <si>
    <t>PCV 804</t>
  </si>
  <si>
    <t>PCV 805</t>
  </si>
  <si>
    <t>PCV 806</t>
  </si>
  <si>
    <t>PCV 807</t>
  </si>
  <si>
    <t>Diselesaikan tgl 27/1/21 Rp 256.000</t>
  </si>
  <si>
    <t>Diselesaikan tgl 30/1/21 Rp 367.500</t>
  </si>
  <si>
    <t>Pinjam Rp 300.000, By Rp 367.500, K Rp 67.500</t>
  </si>
  <si>
    <t>By Konsumsi Lembur tgl 29 Jan '21 an Pa Tri, Sari, Arif, Dela, Irma</t>
  </si>
  <si>
    <t>PCV 808</t>
  </si>
  <si>
    <t>PENGGANTIAN KAS KECIL PER 25 JAN - 30 JAN '21</t>
  </si>
  <si>
    <t xml:space="preserve">CAA Isi Toner Printer Arina &amp; Mb Heni </t>
  </si>
  <si>
    <t>CAA 383</t>
  </si>
  <si>
    <t>By Transfer BCA Coll &amp; BCA Opr tgl 1 Feb '21</t>
  </si>
  <si>
    <t>By BO 19 Jan - 25 Jan '21 RSM Pantura</t>
  </si>
  <si>
    <t>By BO 15-29 Jan '21 CA Pantura</t>
  </si>
  <si>
    <t>By Transfer BCA Coll &amp; BCA Opr tgl 2 Feb '21</t>
  </si>
  <si>
    <t xml:space="preserve">Penyelesaian CAA 383  Isi Toner Printer Arina &amp; Mb Heni </t>
  </si>
  <si>
    <t xml:space="preserve">By Isi Toner Printer Arina &amp; Mb Heni </t>
  </si>
  <si>
    <t xml:space="preserve">Penyelesaian CAA 380 Ke SMG-PAT-SLT tgl 26 Jan - 28 Jan '21 HOC </t>
  </si>
  <si>
    <t xml:space="preserve">By Opr Ke SMG-PAT-SLT tgl 26 Jan - 28 Jan '21 HOC </t>
  </si>
  <si>
    <t>By Transfer BCA Coll &amp; BCA Opr tgl 3 Feb '21</t>
  </si>
  <si>
    <t>By Beli 1 Stempel Hijau utk Metrix</t>
  </si>
  <si>
    <t>By Bayar Kekurangan Tambahan Perpanjangan STNK Jan '21</t>
  </si>
  <si>
    <t>By Transfer BCA Coll &amp; BCA Opr tgl 4 Feb '21</t>
  </si>
  <si>
    <t>By Transfer BCA Coll &amp; BCA Opr tgl 5 Feb '22</t>
  </si>
  <si>
    <t xml:space="preserve">Penyelesaian CAA 376 Service Tab mss PWT 2 unt </t>
  </si>
  <si>
    <t xml:space="preserve">By Service Tab MSS PWT 2 unt </t>
  </si>
  <si>
    <t>PCV 810</t>
  </si>
  <si>
    <t>PCV 811</t>
  </si>
  <si>
    <t>PCV 812</t>
  </si>
  <si>
    <t>PCV 813</t>
  </si>
  <si>
    <t>PCV 809</t>
  </si>
  <si>
    <t>PCV 814</t>
  </si>
  <si>
    <t>PCV 815</t>
  </si>
  <si>
    <t>PCV 816</t>
  </si>
  <si>
    <t>PCV 817</t>
  </si>
  <si>
    <t>PCV 818</t>
  </si>
  <si>
    <t>PCV 819</t>
  </si>
  <si>
    <t>PCV 820</t>
  </si>
  <si>
    <t>PCV 821</t>
  </si>
  <si>
    <t xml:space="preserve">RAKHMAT K </t>
  </si>
  <si>
    <t>By BO W 3-4 Jan '21 WHOC</t>
  </si>
  <si>
    <t>Diselesaikan tgl 3/2/21 Rp 1.055.734</t>
  </si>
  <si>
    <t>Diselesaikan tgl 5/2/21 Rp 600.000</t>
  </si>
  <si>
    <t>Diselesaiakan tgl 2/2/21 Rp 320.000</t>
  </si>
  <si>
    <t>Pinjam tgl 8 Jan '21</t>
  </si>
  <si>
    <t>Pinjam tgl 25 Jan '21</t>
  </si>
  <si>
    <t>Pinjam tgl 1 Feb '21</t>
  </si>
  <si>
    <t>CAA Beli Kebutuhan Rumah Tangga Feb '21</t>
  </si>
  <si>
    <t>By Kirim Dok One Day ke MTX &amp; PT MIN tgl 5 Feb '21</t>
  </si>
  <si>
    <t>CAA 384</t>
  </si>
  <si>
    <t>PCV 822</t>
  </si>
  <si>
    <t>By BO W IV Jan '21 - W 1 Feb '21 CA HO</t>
  </si>
  <si>
    <t>PCV 823</t>
  </si>
  <si>
    <t>PENGGANTIAN KAS KECIL PER 1 FEB - 6 FEB '21</t>
  </si>
  <si>
    <t xml:space="preserve">By BO tgl 25 Jan - 5 Feb '21 GM </t>
  </si>
  <si>
    <t>By BO W 1 Feb '21 HOC</t>
  </si>
  <si>
    <t>By Transfer BCA Coll &amp; BCA Opr tgl 8 Feb '21</t>
  </si>
  <si>
    <t xml:space="preserve">By BO 25 Jan - 30 Jan '21 RSM Pansel </t>
  </si>
  <si>
    <t>By BO tgl 1 Feb - 6 Feb '21 RSM Pansel</t>
  </si>
  <si>
    <t>By Konsumsi Meeting Internal &amp; JPA tgl 1 Feb '21 di SMG</t>
  </si>
  <si>
    <t>By Transfer BCA Coll &amp; BCA Opr tgl 9 Feb '21</t>
  </si>
  <si>
    <t>By Tunjangan Kost &amp; LK HO Feb '21</t>
  </si>
  <si>
    <t>CAA Ke KBM (orientasi&amp;serah terima Jabatan) CA Pansel</t>
  </si>
  <si>
    <t>By Pulsa Callback Feb '21</t>
  </si>
  <si>
    <t>PCV 824</t>
  </si>
  <si>
    <t>PCV 825</t>
  </si>
  <si>
    <t>PCV 826</t>
  </si>
  <si>
    <t>PCV 827</t>
  </si>
  <si>
    <t>PCV 828</t>
  </si>
  <si>
    <t>PCV 829</t>
  </si>
  <si>
    <t>PCV 830</t>
  </si>
  <si>
    <t>PCV 831</t>
  </si>
  <si>
    <t>CAA 385</t>
  </si>
  <si>
    <t>PCV 832</t>
  </si>
  <si>
    <t>By Kirim Dok One Day ke MTX tgl 9 Feb '21</t>
  </si>
  <si>
    <t>By Kirim Dok One Day ke PT MIN tgl 11 Feb '21</t>
  </si>
  <si>
    <t>By Transfer BCA Coll &amp; BCA Opr tgl 10 Feb '21</t>
  </si>
  <si>
    <t>By Transfer BCA Coll &amp; BCA Opr tgl 11 Feb '21</t>
  </si>
  <si>
    <t xml:space="preserve">By Opr W II Feb '21 &amp; service kendr HOC </t>
  </si>
  <si>
    <t>PCV 833</t>
  </si>
  <si>
    <t>PCV 834</t>
  </si>
  <si>
    <t>PCV 835</t>
  </si>
  <si>
    <t>PCV 836</t>
  </si>
  <si>
    <t>PCV 837</t>
  </si>
  <si>
    <t xml:space="preserve">CAA  Beli Webcam SPC utk Test Hasil dari Webcam </t>
  </si>
  <si>
    <t>CAA 386</t>
  </si>
  <si>
    <t>CAA Beli Baterai UPS utk callback bu ana</t>
  </si>
  <si>
    <t>CAA 387</t>
  </si>
  <si>
    <t>PCV 001</t>
  </si>
  <si>
    <t>PCV 002</t>
  </si>
  <si>
    <t>PCV 003</t>
  </si>
  <si>
    <t>PCV 004</t>
  </si>
  <si>
    <t>PCV 005</t>
  </si>
  <si>
    <t>PCV 006</t>
  </si>
  <si>
    <t>PCV 007</t>
  </si>
  <si>
    <t>PCV 008</t>
  </si>
  <si>
    <t>PCV 009</t>
  </si>
  <si>
    <t>PCV 010</t>
  </si>
  <si>
    <t>PCV 011</t>
  </si>
  <si>
    <t>PCV 012</t>
  </si>
  <si>
    <t>PCV 013</t>
  </si>
  <si>
    <t>PCV 014</t>
  </si>
  <si>
    <t>PCV 015</t>
  </si>
  <si>
    <t>PCV 016</t>
  </si>
  <si>
    <t>PCV 017</t>
  </si>
  <si>
    <t>PCV 018</t>
  </si>
  <si>
    <t>PCV 019</t>
  </si>
  <si>
    <t>PCV 020</t>
  </si>
  <si>
    <t>PCV 021</t>
  </si>
  <si>
    <t>PCV 022</t>
  </si>
  <si>
    <t>PCV 023</t>
  </si>
  <si>
    <t>PCV 024</t>
  </si>
  <si>
    <t>PCV 025</t>
  </si>
  <si>
    <t>PCV 026</t>
  </si>
  <si>
    <t>PCV 027</t>
  </si>
  <si>
    <t>PCV 028</t>
  </si>
  <si>
    <t>PCV 029</t>
  </si>
  <si>
    <t>PCV 030</t>
  </si>
  <si>
    <t>PCV 031</t>
  </si>
  <si>
    <t>PCV 032</t>
  </si>
  <si>
    <t>PCV 033</t>
  </si>
  <si>
    <t>PCV 034</t>
  </si>
  <si>
    <t>PCV 035</t>
  </si>
  <si>
    <t>PCV 036</t>
  </si>
  <si>
    <t>PCV 037</t>
  </si>
  <si>
    <t>PCV 038</t>
  </si>
  <si>
    <t>PCV 039</t>
  </si>
  <si>
    <t>PCV 040</t>
  </si>
  <si>
    <t>PCV 041</t>
  </si>
  <si>
    <t>PCV 042</t>
  </si>
  <si>
    <t>PCV 043</t>
  </si>
  <si>
    <t>PCV 044</t>
  </si>
  <si>
    <t>PCV 045</t>
  </si>
  <si>
    <t>PCV 046</t>
  </si>
  <si>
    <t>PCV 047</t>
  </si>
  <si>
    <t>PCV 048</t>
  </si>
  <si>
    <t>PCV 049</t>
  </si>
  <si>
    <t>PCV 050</t>
  </si>
  <si>
    <t>PCV 051</t>
  </si>
  <si>
    <t>PCV 052</t>
  </si>
  <si>
    <t>PCV 053</t>
  </si>
  <si>
    <t>PCV 054</t>
  </si>
  <si>
    <t>PCV 055</t>
  </si>
  <si>
    <t>PCV 056</t>
  </si>
  <si>
    <t>PCV 057</t>
  </si>
  <si>
    <t>PCV 058</t>
  </si>
  <si>
    <t>PCV 059</t>
  </si>
  <si>
    <t>PCV 060</t>
  </si>
  <si>
    <t>PENGGANTIAN KAS KECIL PER 8 - 12 FEB '21</t>
  </si>
  <si>
    <t>By BO W I-II Feb '21 CA HO</t>
  </si>
  <si>
    <t>By Transfer BCA Coll &amp; BCA Opr tgl 15 Feb '21</t>
  </si>
  <si>
    <t xml:space="preserve">By BO 8 Feb-13 Feb '21 RSM Pansel </t>
  </si>
  <si>
    <t>By Perjalanan utk Service, Perpanjangan STNK HRD</t>
  </si>
  <si>
    <t>Penyelesaian CAA 385 Ke KBM (orientasi&amp;serah terima Jabatan) CA Pansel</t>
  </si>
  <si>
    <t>By BO Ke KBM (orientasi&amp;serah terima Jabatan) CA Pansel</t>
  </si>
  <si>
    <t xml:space="preserve">By BO W I Feb '21 CA Pansel </t>
  </si>
  <si>
    <t xml:space="preserve">By BO SMG-YK Jan '21-Feb '21 IT </t>
  </si>
  <si>
    <t xml:space="preserve">Penyelesaiana CAA 386 CAA  Beli Webcam SPC utk Test Hasil dari Webcam </t>
  </si>
  <si>
    <t xml:space="preserve">By Beli Webcam SPC utk Test Hasil dari Webcam </t>
  </si>
  <si>
    <t>Penyelesaian CAA 387 Beli Baterai UPS utk callback bu ana</t>
  </si>
  <si>
    <t>By Beli Baterai UPS utk callback bu ana</t>
  </si>
  <si>
    <t>By Transfer BCA Coll &amp; BCA Opr tgl 16 Feb '21</t>
  </si>
  <si>
    <t>CAA Ke Solo HOC</t>
  </si>
  <si>
    <t>By Transfer BCA Coll &amp; BCA Opr tgl 17 Feb '21</t>
  </si>
  <si>
    <t>By Telpon FAX MSS HO Feb '21</t>
  </si>
  <si>
    <t>By Transfer BCA Coll &amp; BCA Opr tgl 18 Feb '21</t>
  </si>
  <si>
    <t>By BO tgl 1-10 Feb '21 CA Pantura</t>
  </si>
  <si>
    <t xml:space="preserve">By BO tgl 28 Jan - 10 Feb '21 RSM Pantura </t>
  </si>
  <si>
    <t>By Perbaikan Jalan Depan PT MSS, samping pos security</t>
  </si>
  <si>
    <t>CAA Beli 6 unt Baterai UPS utk MSS Solo IT</t>
  </si>
  <si>
    <t>CAA Ke Solo-WGR utk pindahan kantor wgr IT</t>
  </si>
  <si>
    <t>CAA Ke Solo SP WGR tgl 18-20 Feb '21 CA Pansel</t>
  </si>
  <si>
    <t xml:space="preserve">RAKHMAT </t>
  </si>
  <si>
    <t>Pinjam tgl 11/2/21</t>
  </si>
  <si>
    <t>Diselesaikan tgl 16/2/21 Rp 935.000</t>
  </si>
  <si>
    <t>Pinjam tgl 12/2/21</t>
  </si>
  <si>
    <t>Diselesaikan tgl 17/2/21 Rp 225.000</t>
  </si>
  <si>
    <t>Diselesaikan tgl 17/2/21 Rp 550.000</t>
  </si>
  <si>
    <t>By Transfer BCA Coll &amp; BCA Opr tgl 19 Feb '21</t>
  </si>
  <si>
    <t>PENGISIAN KAS KECIL PER 22 FEB - 27 FEB '21</t>
  </si>
  <si>
    <t>Diselesaikan tgl 22/2/21 Rp 1.017.416</t>
  </si>
  <si>
    <t>Penyelesaian CAA 391 Ke Solo HOC</t>
  </si>
  <si>
    <t xml:space="preserve">By W III Feb '21 &amp; Ke LK Solo HOC </t>
  </si>
  <si>
    <t>Diselesaikan tgl 22/2/21 Rp 342.300</t>
  </si>
  <si>
    <t>Penyelesaian CAA 384 Beli Kebutuhan Rumah Tangga Feb '21</t>
  </si>
  <si>
    <t>By Beli Kebutuhan Rumah Tangga Feb '21</t>
  </si>
  <si>
    <t>Pinjam tgl 18/2/21</t>
  </si>
  <si>
    <t>Pinjam tgl 6/2/21</t>
  </si>
  <si>
    <t xml:space="preserve">BY BO W III Feb '21 CA HO </t>
  </si>
  <si>
    <t xml:space="preserve">By BO tgl 15/2/21 - 20/2/21 RSM Pansel </t>
  </si>
  <si>
    <t xml:space="preserve">By BO Ekspedisi Pandusiwi Des '20 &amp; Jan '21 </t>
  </si>
  <si>
    <t xml:space="preserve">LIES </t>
  </si>
  <si>
    <t xml:space="preserve">By BO W1 pulsa + W3 Feb '21 WHOC </t>
  </si>
  <si>
    <t xml:space="preserve">By Beli Tinta Stempel warna Hijau utk stempel MSS </t>
  </si>
  <si>
    <t xml:space="preserve">By Beli Makan Lembur tgl 23 Feb '21 an P Asep, P Noel, M Arif, Dela, Sari, Irma, Candra </t>
  </si>
  <si>
    <t>By Service AC Admin GL HO &amp; Admin Klaim HO</t>
  </si>
  <si>
    <t xml:space="preserve">CAA Ke SP JPR tgl 24-27 Feb '21 IT </t>
  </si>
  <si>
    <t>CAA Ke KBM-MGL HOC</t>
  </si>
  <si>
    <t xml:space="preserve">Penyelesaian CAA 394  Beli Pulsa Calback </t>
  </si>
  <si>
    <t>By Transfer BCA Coll &amp; BCA Opr tgl 22 Feb '21</t>
  </si>
  <si>
    <t>By Transfer BCA Coll &amp; BCA Opr tgl 23 Feb '21</t>
  </si>
  <si>
    <t>By Transfer BCA Coll &amp; BCA Opr tgl 24 Feb '21</t>
  </si>
  <si>
    <t>Diselesaikan tgl 25/2/21 Rp 954.876</t>
  </si>
  <si>
    <t>Penyelesaian CAA 388 Ke Solo SP WGR tgl 18-20 Feb '21 CA Pansel</t>
  </si>
  <si>
    <t>By Ke Solo SP WGR tgl 18-20 Feb '21 CA Pansel</t>
  </si>
  <si>
    <t>By Konsumsi Snack Meeting HO 27 Feb '21</t>
  </si>
  <si>
    <t xml:space="preserve">HENI </t>
  </si>
  <si>
    <t xml:space="preserve">CAA Beli Materai 10 rb 50 pcs </t>
  </si>
  <si>
    <t xml:space="preserve">Penyelesaian CAA 395 Beli Materai 10 rb 50 pcs </t>
  </si>
  <si>
    <t xml:space="preserve">By Beli Materai 10 rb 50 pcs </t>
  </si>
  <si>
    <t xml:space="preserve">CAA DP Pembelian Tab 10 unt utk MSS SMG di Three Stars Ambarukmo plaza </t>
  </si>
  <si>
    <t xml:space="preserve">Penyelesaian CAA 396 DP Pembelian Tab 10 unt utk MSS SMG di Three Stars Ambarukmo plaza </t>
  </si>
  <si>
    <t xml:space="preserve">By DP Pembelian Tab 10 unt utk MSS SMG di Three Stars Ambarukmo plaza </t>
  </si>
  <si>
    <t>Pinjam tgl 24/2/21</t>
  </si>
  <si>
    <t>Diselesaikan tgl 25/2/21 Rp 256.000</t>
  </si>
  <si>
    <t>Diselesaikan tgl 27/2/21 Rp 500.000</t>
  </si>
  <si>
    <t xml:space="preserve">Pinjam tgl 24/2/21 </t>
  </si>
  <si>
    <t>Diselesaikan tgl 27/2/21 Rp 8.245.000</t>
  </si>
  <si>
    <t>Pinjam tgl 26/2/21</t>
  </si>
  <si>
    <t>PENGGANTIAN BO PER 22 FEB - 27 FEB '21</t>
  </si>
  <si>
    <t>By BO W IV Feb '21 CA HO</t>
  </si>
  <si>
    <t xml:space="preserve">By BO W II &amp; III Feb '21 GM </t>
  </si>
  <si>
    <t xml:space="preserve">By BO tgl 22 Feb-27 Feb '21 RSM Pansel </t>
  </si>
  <si>
    <t xml:space="preserve">By BO Feb '21 CA Pantura </t>
  </si>
  <si>
    <t xml:space="preserve">By Kirim Dok one day ke PT MNP an Irma </t>
  </si>
  <si>
    <t xml:space="preserve">By Beli Sticker warna Kuning 25 pcs 13 m utk MSS Solo </t>
  </si>
  <si>
    <t>By Transfer BCA Coll &amp; BCA Opr tgl 25 Feb '21</t>
  </si>
  <si>
    <t>By Transfer BCA Coll &amp; BCA Opr tgl 26 Feb '21</t>
  </si>
  <si>
    <t>By Transfer BCA Coll &amp; BCA Opr tgl 1 Mar '21</t>
  </si>
  <si>
    <t>By Transfer BCA Coll &amp; BCA Opr tgl 2 Mar '21</t>
  </si>
  <si>
    <t>By Transfer BCA Coll &amp; BCA Opr tgl 3 Mar '21</t>
  </si>
  <si>
    <t>By Transfer BCA Coll &amp; BCA Opr tgl 4 Mar '21</t>
  </si>
  <si>
    <t>Diselesaikan tgl 4/3/21 Rp 1.650.000</t>
  </si>
  <si>
    <t xml:space="preserve">Penyelesaian CAA 389 Beli 6 unt Baterai UPS utk MSS Solo </t>
  </si>
  <si>
    <t xml:space="preserve">By Beli 6 unt Baterai UPS utk MSS Solo </t>
  </si>
  <si>
    <t>Diselesaikan tgl 4/3/21 Rp 1.956.128</t>
  </si>
  <si>
    <t xml:space="preserve">Penyelesaian CAA 392 Ke SP JPR tgl 24-27 Feb '21 IT </t>
  </si>
  <si>
    <t xml:space="preserve">By Ke SP JPR tgl 24-27 Feb '21 IT </t>
  </si>
  <si>
    <t>By Air Minum Galon 29 buah per Jan-Feb '21</t>
  </si>
  <si>
    <t>By Uang Lembur Karyawan HO per Jan '21</t>
  </si>
  <si>
    <t xml:space="preserve">Pinjam tgl 17/2/21 </t>
  </si>
  <si>
    <t>Pinjam tgl 23/02/21</t>
  </si>
  <si>
    <t>PCV 0076</t>
  </si>
  <si>
    <t>PCV 0077</t>
  </si>
  <si>
    <t>PCV 0078</t>
  </si>
  <si>
    <t>PCV 0079</t>
  </si>
  <si>
    <t>PCV 0080</t>
  </si>
  <si>
    <t>PCV 0081</t>
  </si>
  <si>
    <t>PCV 0082</t>
  </si>
  <si>
    <t>PCV 0083</t>
  </si>
  <si>
    <t>PCV 0084</t>
  </si>
  <si>
    <t>PCV 0085</t>
  </si>
  <si>
    <t>PCV 0086</t>
  </si>
  <si>
    <t>PCV 0087</t>
  </si>
  <si>
    <t>PCV 0089</t>
  </si>
  <si>
    <t>PCV 0090</t>
  </si>
  <si>
    <t>PCV 0091</t>
  </si>
  <si>
    <t>PCV 0088</t>
  </si>
  <si>
    <t>PCV 0092</t>
  </si>
  <si>
    <t>PCV 0093</t>
  </si>
  <si>
    <t>PCV 0094</t>
  </si>
  <si>
    <t>PCV 0095</t>
  </si>
  <si>
    <t>PCV 0096</t>
  </si>
  <si>
    <t>PCV 0097</t>
  </si>
  <si>
    <t>PCV 0098</t>
  </si>
  <si>
    <t>PCV 0099</t>
  </si>
  <si>
    <t>PCV 0100</t>
  </si>
  <si>
    <t>PCV 0101</t>
  </si>
  <si>
    <t>PCV 0102</t>
  </si>
  <si>
    <t>PCV 0103</t>
  </si>
  <si>
    <t>PCV 0104</t>
  </si>
  <si>
    <t>PCV 105</t>
  </si>
  <si>
    <t>PCV 106</t>
  </si>
  <si>
    <t>PCV 107</t>
  </si>
  <si>
    <t>PCV 108</t>
  </si>
  <si>
    <t>PCV 109</t>
  </si>
  <si>
    <t>PCV 110</t>
  </si>
  <si>
    <t>PCV 111</t>
  </si>
  <si>
    <t>PCV 112</t>
  </si>
  <si>
    <t>PCV 113</t>
  </si>
  <si>
    <t>PCV 114</t>
  </si>
  <si>
    <t>PCV 115</t>
  </si>
  <si>
    <t>PCV 116</t>
  </si>
  <si>
    <t>PCV 117</t>
  </si>
  <si>
    <t>PCV 118</t>
  </si>
  <si>
    <t>PCV 119</t>
  </si>
  <si>
    <t>PCV 120</t>
  </si>
  <si>
    <t>PCV 121</t>
  </si>
  <si>
    <t>PCV 122</t>
  </si>
  <si>
    <t>PCV 123</t>
  </si>
  <si>
    <t>PCV 124</t>
  </si>
  <si>
    <t>PCV 125</t>
  </si>
  <si>
    <t>PCV 126</t>
  </si>
  <si>
    <t>PCV 127</t>
  </si>
  <si>
    <t>PCV 128</t>
  </si>
  <si>
    <t>PCV 129</t>
  </si>
  <si>
    <t>PCV 130</t>
  </si>
  <si>
    <t>PCV 131</t>
  </si>
  <si>
    <t>PCV 132</t>
  </si>
  <si>
    <t>PCV 133</t>
  </si>
  <si>
    <t>PCV 134</t>
  </si>
  <si>
    <t>PCV 135</t>
  </si>
  <si>
    <t>PCV 136</t>
  </si>
  <si>
    <t>PCV 137</t>
  </si>
  <si>
    <t>PCV 138</t>
  </si>
  <si>
    <t>By Beli Air Minum (kopi, aqua) utk Meeting HO tgl 27 Feb '21</t>
  </si>
  <si>
    <t>By Transfer BCA Coll &amp; BCA Opr tgl 5 Mar '21</t>
  </si>
  <si>
    <t>By Beli Snack utk Meeting HO tgl 6 Mar '21</t>
  </si>
  <si>
    <t>Diselesaikan tgl 6/3/21 Rp 295.838</t>
  </si>
  <si>
    <t>Pinjam tgl 24/2/21 Rp 1.000.000</t>
  </si>
  <si>
    <t>CAA 001</t>
  </si>
  <si>
    <t>CAA 002</t>
  </si>
  <si>
    <t>CAA 003</t>
  </si>
  <si>
    <t>CAA 004</t>
  </si>
  <si>
    <t>CAA 005</t>
  </si>
  <si>
    <t>CAA 006</t>
  </si>
  <si>
    <t>CAA 007</t>
  </si>
  <si>
    <t>CAA 008</t>
  </si>
  <si>
    <t>CAA 009</t>
  </si>
  <si>
    <t>CAA 010</t>
  </si>
  <si>
    <t>CAA 011</t>
  </si>
  <si>
    <t>CAA 012</t>
  </si>
  <si>
    <t>CAA 013</t>
  </si>
  <si>
    <t>CAA 014</t>
  </si>
  <si>
    <t>CAA 015</t>
  </si>
  <si>
    <t>CAA 016</t>
  </si>
  <si>
    <t>CAA 017</t>
  </si>
  <si>
    <t>CAA 018</t>
  </si>
  <si>
    <t>CAA 019</t>
  </si>
  <si>
    <t>CAA 020</t>
  </si>
  <si>
    <t>CAA 021</t>
  </si>
  <si>
    <t>CAA 022</t>
  </si>
  <si>
    <t>CAA 023</t>
  </si>
  <si>
    <t>CAA 024</t>
  </si>
  <si>
    <t>Penyelesaian CAA 021 Ke KBM-MGL HOC</t>
  </si>
  <si>
    <t>By Penyeesaian Ke KBM-MGL W IV Feb '21</t>
  </si>
  <si>
    <t>By BO W I Mar '21</t>
  </si>
  <si>
    <t>PCV 139</t>
  </si>
  <si>
    <t>PCV 140</t>
  </si>
  <si>
    <t>PCV 141</t>
  </si>
  <si>
    <t>PCV 142</t>
  </si>
  <si>
    <t>PCV 143</t>
  </si>
  <si>
    <t>PCV 144</t>
  </si>
  <si>
    <t>PCV 145</t>
  </si>
  <si>
    <t>PCV 146</t>
  </si>
  <si>
    <t>PCV 147</t>
  </si>
  <si>
    <t>PCV 148</t>
  </si>
  <si>
    <t>PCV 149</t>
  </si>
  <si>
    <t>PCV 150</t>
  </si>
  <si>
    <t>PCV 151</t>
  </si>
  <si>
    <t>PCV 152</t>
  </si>
  <si>
    <t>PCV 153</t>
  </si>
  <si>
    <t>PCV 154</t>
  </si>
  <si>
    <t>PCV 155</t>
  </si>
  <si>
    <t>PCV 156</t>
  </si>
  <si>
    <t>PCV 157</t>
  </si>
  <si>
    <t>PCV 158</t>
  </si>
  <si>
    <t>PCV 159</t>
  </si>
  <si>
    <t>CAA Meeting JPA tgl 5 Mrt '21</t>
  </si>
  <si>
    <t xml:space="preserve">CAA Beli Mesin Absensi &amp; serial number software MSS Blora </t>
  </si>
  <si>
    <t xml:space="preserve">CAA Ke SMG tgl 8 Mrt '21 HOC </t>
  </si>
  <si>
    <t>PCV 160</t>
  </si>
  <si>
    <t>PCV 161</t>
  </si>
  <si>
    <t xml:space="preserve">By BO tgl 13-28 Feb '21 RSM Pantura </t>
  </si>
  <si>
    <t xml:space="preserve">By BO tgl 9-28 Feb '21 CA Pantura </t>
  </si>
  <si>
    <t>CAA 025</t>
  </si>
  <si>
    <t>CAA 026</t>
  </si>
  <si>
    <t>CAA 027</t>
  </si>
  <si>
    <t>PENGGANTIAN KAS KECIL PER 1 MRT - 6 MRT '21</t>
  </si>
  <si>
    <t xml:space="preserve">By Perjalanan utk Perpanjangan STNK di Samsat Mgl HRD </t>
  </si>
  <si>
    <t xml:space="preserve">By Perbaikan Cover Jok Mobil H 8840 GW CA Pansel an Dian Adi </t>
  </si>
  <si>
    <t>By Tunjangan LK Karyawan HO Per Feb '21</t>
  </si>
  <si>
    <t>By Uang Lembur Karyawan HO per Feb '21</t>
  </si>
  <si>
    <t xml:space="preserve">TRIYONO </t>
  </si>
  <si>
    <t xml:space="preserve">By Beli 1 unt Stempel MSS HO utk mb Hanis &amp; 2 tinta hijau utk klaim-hanis </t>
  </si>
  <si>
    <t xml:space="preserve">By Bensin SMG-YK IT </t>
  </si>
  <si>
    <t xml:space="preserve">DIAN ASMARA </t>
  </si>
  <si>
    <t xml:space="preserve">Penyelesaian CAA 026 Beli Mesin Absensi &amp; serial number software MSS Blora </t>
  </si>
  <si>
    <t xml:space="preserve">By Beli Mesin Absensi &amp; serial number software MSS Blora </t>
  </si>
  <si>
    <t>Diselesaikan tgl 11/3/21 Rp 1.085.000</t>
  </si>
  <si>
    <t>Pinjam tgl 05/03/21</t>
  </si>
  <si>
    <t>Diselesaikan tgl 11/3/21 Rp 90.000</t>
  </si>
  <si>
    <t>Penyelesaian CAA 018 Ke Solo-WGR utk pindahan kantor wgr IT</t>
  </si>
  <si>
    <t xml:space="preserve">Pinjam tgl 17/02/21 </t>
  </si>
  <si>
    <t>By Ke Solo-WGR utk pindahan kantor wgr IT</t>
  </si>
  <si>
    <t>By Transfer BCA Coll &amp; BCA Opr tgl 10 Mar '21</t>
  </si>
  <si>
    <t>By Transfer BCA Coll &amp; BCA Opr tgl 8 Mar '21</t>
  </si>
  <si>
    <t>By Transfer BCA Coll &amp; BCA Opr tgl 9 Mar '21</t>
  </si>
  <si>
    <t>By Beli Makan &amp; Minum utk Karyawan HO krn kerja bakti tgl 11 mar '21</t>
  </si>
  <si>
    <t xml:space="preserve">By Opr tgl 01/03/21 - 06/ 03/21 RSM Pansel </t>
  </si>
  <si>
    <t xml:space="preserve">By BO SMG-YK IT </t>
  </si>
  <si>
    <t xml:space="preserve">CAA Konsumsi Meeting Internal Budget tgl 10 &amp; 11 Mrt '21 di MSS HO </t>
  </si>
  <si>
    <t>CAA Beli Keperluan RMT Maret '21</t>
  </si>
  <si>
    <t xml:space="preserve">CAA ke MSS MGL tgl 10-11 Mrt '21 IT utk pemasangan Bterai UPS-kabel </t>
  </si>
  <si>
    <t xml:space="preserve">CAA Baterai UPS 6 unt MSS MGL IT </t>
  </si>
  <si>
    <t>By Transfer BCA Coll &amp; BCA Opr tgl 12 Mar '21</t>
  </si>
  <si>
    <t>Pinjam tgl 10/03/21</t>
  </si>
  <si>
    <t>Diselesaikan tgl 11/3/21</t>
  </si>
  <si>
    <t>CAA 028</t>
  </si>
  <si>
    <t>CAA 029</t>
  </si>
  <si>
    <t>CAA 030</t>
  </si>
  <si>
    <t>CAA 031</t>
  </si>
  <si>
    <t>PCV 162</t>
  </si>
  <si>
    <t>PCV 163</t>
  </si>
  <si>
    <t>CAA 032</t>
  </si>
  <si>
    <t>Penyelesaian CAA 030 Beli Pulsa Callback</t>
  </si>
  <si>
    <t>PCV 164</t>
  </si>
  <si>
    <t>PCV 165</t>
  </si>
  <si>
    <t>PCV 166</t>
  </si>
  <si>
    <t>PCV 167</t>
  </si>
  <si>
    <t>PCV 168</t>
  </si>
  <si>
    <t>PCV 169</t>
  </si>
  <si>
    <t>PCV 170</t>
  </si>
  <si>
    <t>PCV 171</t>
  </si>
  <si>
    <t>PCV 172</t>
  </si>
  <si>
    <t>PCV 173</t>
  </si>
  <si>
    <t>PCV 174</t>
  </si>
  <si>
    <t>PCV 175</t>
  </si>
  <si>
    <t>PCV 176</t>
  </si>
  <si>
    <t>PCV 177</t>
  </si>
  <si>
    <t>PENGGANTIAN KAS KECIL PER 8 MRT- 13 MRT '21</t>
  </si>
  <si>
    <t xml:space="preserve">By BO W I &amp; II Mar '21 GM </t>
  </si>
  <si>
    <t xml:space="preserve">By BBM Mar '21 HOC </t>
  </si>
  <si>
    <t xml:space="preserve">Penyelesaian CAA 027 Ke SMG tgl 8 Mrt '21 HOC </t>
  </si>
  <si>
    <t xml:space="preserve">By BO Ke SMG  tgl 8 Mrt '21 HOC </t>
  </si>
  <si>
    <t>Diselesaikan tgl 15/3/21 Rp 632.060</t>
  </si>
  <si>
    <t xml:space="preserve">Pinjam tgl 060321 </t>
  </si>
  <si>
    <t xml:space="preserve">By BO tgl 080321 - 120321 RSM Pansel </t>
  </si>
  <si>
    <t>By Service AC Ruang IT 8 Mar '21</t>
  </si>
  <si>
    <t xml:space="preserve">By BO W I &amp; II Mar '21 CA HO </t>
  </si>
  <si>
    <t>Penyelesaian CAA 025 Meeting JPA tgl 5 Mrt '21</t>
  </si>
  <si>
    <t>Diselesaikan tgl 160321 Rp 1.139.317</t>
  </si>
  <si>
    <t>Pinjam tgl 040321</t>
  </si>
  <si>
    <t xml:space="preserve">By Meeting JPA tgl 5 Mrt '21 di SMG </t>
  </si>
  <si>
    <t>By Hotel tgl 16-17 Feb '21 an Weko, Eko, Wiwit utk Meeting Principle&amp;BR per Feb 21</t>
  </si>
  <si>
    <t xml:space="preserve">By BO W I-III Mar '21 CA Pansel </t>
  </si>
  <si>
    <t xml:space="preserve">By Perjalanan BBM carry H 8939 UW utk Belanja RMT </t>
  </si>
  <si>
    <t>Diselesaikan tgl 18/3/21 Rp 526.500</t>
  </si>
  <si>
    <t xml:space="preserve">Penyelesaian CAA 028 Konsumsi Meeting Internal Budget tgl 10 &amp; 11 Mrt '21 di MSS HO </t>
  </si>
  <si>
    <t xml:space="preserve">By Konsumsi Meeting Internal Budget tgl 10 &amp; 11 Mrt '21 di MSS HO </t>
  </si>
  <si>
    <t>Pinjam tgl 090321</t>
  </si>
  <si>
    <t>By Transfer BCA Coll &amp; BCA Opr tgl 15 Mar '21</t>
  </si>
  <si>
    <t>By Transfer BCA Coll &amp; BCA Opr tgl 16 Mar '21</t>
  </si>
  <si>
    <t>By Transfer BCA Coll &amp; BCA Opr tgl 17 Mar '21</t>
  </si>
  <si>
    <t>Penyelesaian CAA 029 Beli Keperluan RMT Maret '21</t>
  </si>
  <si>
    <t>Diselesaikan tgl 18/3/21 Rp 1.007.900</t>
  </si>
  <si>
    <t>By Beli Keperluan RMT Maret '21</t>
  </si>
  <si>
    <t>By Telpon FAX HO Maret '21</t>
  </si>
  <si>
    <t>By Ekpedisi one day JNE ke MTX an Candra tgl 16 mar '21</t>
  </si>
  <si>
    <t xml:space="preserve">Penyelesaian CAA 031 ke MSS MGL tgl 10-11 Mrt '21 IT utk pemasangan Bterai UPS-kabel </t>
  </si>
  <si>
    <t>Diselesaikan tgl 19/3/21 Rp 69000</t>
  </si>
  <si>
    <t xml:space="preserve">By ke MSS MGL tgl 10-11 Mrt '21 IT utk pemasangan Bterai UPS-kabel </t>
  </si>
  <si>
    <t xml:space="preserve">CAA Beli 1 unt RAM 4GB DDR3 4GB  utk laptop CA Pansel </t>
  </si>
  <si>
    <t>Pinjam tgl 17/3/21</t>
  </si>
  <si>
    <t>Diselesaikan tgl 19/3/21 Rp 385.000</t>
  </si>
  <si>
    <t xml:space="preserve">Penyelesaian CAA Beli 1 unt RAM 4GB DDR3 4GB  utk laptop CA Pansel </t>
  </si>
  <si>
    <t xml:space="preserve">By Beli 1 unt RAM 4GB DDR3 4GB  utk laptop CA Pansel </t>
  </si>
  <si>
    <t xml:space="preserve">Penyelsaian CAA 032 Baterai UPS 6 unt MSS MGL IT </t>
  </si>
  <si>
    <t>Diselesaikan tgl 19/3/21 Rp 1.650.000</t>
  </si>
  <si>
    <t xml:space="preserve">By Beli Baterai UPS 6 unt MSS MGL IT </t>
  </si>
  <si>
    <t>By Beli Snack utk Meeting tgl 17 Mar '21</t>
  </si>
  <si>
    <t>By Transfer BCA Coll &amp; BCA Opr tgl 18 Mar '21</t>
  </si>
  <si>
    <t>By Transfer BCA Coll &amp; BCA Opr tgl 19 Mar '21</t>
  </si>
  <si>
    <t xml:space="preserve">By BO W III Mar '21 CA HO </t>
  </si>
  <si>
    <t xml:space="preserve">By BO W I-III Mar '21 + pulsa Mar '21 Deputy HOC </t>
  </si>
  <si>
    <t xml:space="preserve">CAA Service &amp; Ganti Oli H 8840 GW per km 10.000 CA Pansel </t>
  </si>
  <si>
    <t>CAA 033</t>
  </si>
  <si>
    <t>CAA 034</t>
  </si>
  <si>
    <t>PCV 178</t>
  </si>
  <si>
    <t>PCV 179</t>
  </si>
  <si>
    <t>PCV 180</t>
  </si>
  <si>
    <t>PCV 181</t>
  </si>
  <si>
    <t>PCV 182</t>
  </si>
  <si>
    <t>PCV 183</t>
  </si>
  <si>
    <t>PCV 184</t>
  </si>
  <si>
    <t>PCV 185</t>
  </si>
  <si>
    <t>PCV 186</t>
  </si>
  <si>
    <t>PCV 187</t>
  </si>
  <si>
    <t>PCV 188</t>
  </si>
  <si>
    <t>PCV 189</t>
  </si>
  <si>
    <t>PCV 190</t>
  </si>
  <si>
    <t>PCV 191</t>
  </si>
  <si>
    <t>PCV 192</t>
  </si>
  <si>
    <t>PCV 193</t>
  </si>
  <si>
    <t>PCV 194</t>
  </si>
  <si>
    <t>PCV 195</t>
  </si>
  <si>
    <t>PCV 196</t>
  </si>
  <si>
    <t>PCV 197</t>
  </si>
  <si>
    <t>PCV 198</t>
  </si>
  <si>
    <t>PCV 199</t>
  </si>
  <si>
    <t>PCV 200</t>
  </si>
  <si>
    <t>PCV 201</t>
  </si>
  <si>
    <t>PCV 202</t>
  </si>
  <si>
    <t>A</t>
  </si>
  <si>
    <t>PENGGANTIAN KAS KECIL PER 15 MAR - 20 MAR '21</t>
  </si>
  <si>
    <t xml:space="preserve">By BBM Mobil Carry H 8941 UW utk dibawa ke bengkel </t>
  </si>
  <si>
    <t xml:space="preserve">By BO per 01 Mar - 15 Mar '21 RSM Pantura </t>
  </si>
  <si>
    <t xml:space="preserve">By BO W III Mar '21 RSM Pantura </t>
  </si>
  <si>
    <t xml:space="preserve">By BO per 01 Mar - 15 Mar '21 CA Pantura </t>
  </si>
  <si>
    <t>Diselesaikan tgl 22/3/21 Rp 968.301</t>
  </si>
  <si>
    <t xml:space="preserve">Penyelesaian CAA 034 Service &amp; Ganti Oli H 8840 GW per km 10.000 CA Pansel </t>
  </si>
  <si>
    <t>Pinjam tgl 170321</t>
  </si>
  <si>
    <t xml:space="preserve">By Service &amp; Ganti Oli H 8840 GW per km 10.000 CA Pansel </t>
  </si>
  <si>
    <t xml:space="preserve">By BBM SMG-YK 15-22 Mar '21 IT </t>
  </si>
  <si>
    <t>DIAN ASM</t>
  </si>
  <si>
    <t xml:space="preserve">By BO per 15 Mar - 20 Mar '21 RSM Pansel </t>
  </si>
  <si>
    <t xml:space="preserve">By Service Mobil H 8401 BY RSM Pantura </t>
  </si>
  <si>
    <t xml:space="preserve">By Beli Accu 1 utk Carry H 8941 UW HO </t>
  </si>
  <si>
    <t>By Transfer BCA Coll &amp; BCA Opr tgl 22 Mar '21</t>
  </si>
  <si>
    <t>By Transfer BCA Coll &amp; BCA Opr tgl 23 Mar '22</t>
  </si>
  <si>
    <t xml:space="preserve">By Beli Pulsa Calback </t>
  </si>
  <si>
    <t>By Transfer BCA Coll &amp; BCA Opr tgl 24 Mar '22</t>
  </si>
  <si>
    <t>By Transfer BCA Coll &amp; BCA Opr tgl 25 Mar '23</t>
  </si>
  <si>
    <t>By Transfer BCA Coll &amp; BCA Opr tgl 26 Mar '24</t>
  </si>
  <si>
    <t>CAA Beli Peralatan Security 2021</t>
  </si>
  <si>
    <t>By Konsumsi Meeting Internal tgl 22 Mar '21 di MSS HO YK &amp; Makan Lembur HO tgl 26 Mar '21</t>
  </si>
  <si>
    <t>By Beli Peralatan Security 2021</t>
  </si>
  <si>
    <t>CAA Ke LK SMG-TGL-PKL tgl 23 Mar-26 Mar '21</t>
  </si>
  <si>
    <t>CAA Ke LK Solo tgl 24 Mar '21</t>
  </si>
  <si>
    <t xml:space="preserve">CAA Perpanjangan KIR mobil H 1681 UW HO </t>
  </si>
  <si>
    <t xml:space="preserve">CAA Beli Printer G2010 Canon utk MSS KBM </t>
  </si>
  <si>
    <t>FAUJI A</t>
  </si>
  <si>
    <t xml:space="preserve">CAA Ke LK CilakebPurjar CA Pansel </t>
  </si>
  <si>
    <t>CAA 035</t>
  </si>
  <si>
    <t>CAA 036</t>
  </si>
  <si>
    <t>CAA 037</t>
  </si>
  <si>
    <t>CAA 038</t>
  </si>
  <si>
    <t>CAA 039</t>
  </si>
  <si>
    <t>CAA 040</t>
  </si>
  <si>
    <t>CAA 041</t>
  </si>
  <si>
    <t>Penyelesaian CAA  038 Beli Peralatan Security 2021</t>
  </si>
  <si>
    <t xml:space="preserve">Penyelesaian CAA 039 Beli Pulsa Calback </t>
  </si>
  <si>
    <t>Diselesaikan tgl 260321 Rp 640.000</t>
  </si>
  <si>
    <t>Diselesaikan tgl 250321 Rp 256.000</t>
  </si>
  <si>
    <t>Pinjam tgl 250321</t>
  </si>
  <si>
    <t>PCV 203</t>
  </si>
  <si>
    <t>PCV 204</t>
  </si>
  <si>
    <t>PCV 205</t>
  </si>
  <si>
    <t>PCV 206</t>
  </si>
  <si>
    <t>PCV 207</t>
  </si>
  <si>
    <t>PCV 208</t>
  </si>
  <si>
    <t>PCV 209</t>
  </si>
  <si>
    <t>PCV 210</t>
  </si>
  <si>
    <t>PCV 211</t>
  </si>
  <si>
    <t>PCV 212</t>
  </si>
  <si>
    <t>PCV 213</t>
  </si>
  <si>
    <t>PCV 214</t>
  </si>
  <si>
    <t>PCV 215</t>
  </si>
  <si>
    <t>PCV 216</t>
  </si>
  <si>
    <t>PCV 217</t>
  </si>
  <si>
    <t>PCV 218</t>
  </si>
  <si>
    <t>PCV 219</t>
  </si>
  <si>
    <t>PCV 220</t>
  </si>
  <si>
    <t>PENGGANTIAN BO PER 29 MAR - 3 APR '21</t>
  </si>
  <si>
    <t>By Susulan ATK HO (Kertas A4) Mar '21</t>
  </si>
  <si>
    <t>By Susulan ATK MSS SMG (Karbon) Mar '21</t>
  </si>
  <si>
    <t xml:space="preserve">By Kekurangan Beli Printer LX 310 di CV Sarana Solusi utk MSS YK </t>
  </si>
  <si>
    <t xml:space="preserve">CAA Ganti 2 Toner komp mb heni, arina, ganti catridge, ganti pita </t>
  </si>
  <si>
    <t xml:space="preserve">By Ganti 2 Toner komp mb heni, arina, ganti catridge, ganti pita </t>
  </si>
  <si>
    <t xml:space="preserve">By Service Mobil Deputy HOC an Emmanuel H 8852 GW </t>
  </si>
  <si>
    <t>By Transfer BCA Coll &amp; BCA Opr tgl 29 Mar '21</t>
  </si>
  <si>
    <t xml:space="preserve">By BO W II,III,IV Mar '21 GM </t>
  </si>
  <si>
    <t xml:space="preserve">AGUNG P </t>
  </si>
  <si>
    <t xml:space="preserve">By Kirim 9 dok ke MSS MGL, TGL, SMG, SOL, PWT, PAT, PWT, BLR, MPP Bandung an Asep </t>
  </si>
  <si>
    <t>Penyelesaian CAA 035 Ke LK SMG-TGL-PKL tgl 23 Mar-26 Mar '21 HOC</t>
  </si>
  <si>
    <t>By  Ke LK SMG-TGL-PKL tgl 23 Mar-26 Mar '21 HOC</t>
  </si>
  <si>
    <t xml:space="preserve">By BBM tgl 17 &amp; 28 Mar '21 HOC </t>
  </si>
  <si>
    <t>By BBM &amp; Tol ke Bandung tgl 25-27 Mar '21</t>
  </si>
  <si>
    <t xml:space="preserve">By Uang Lembur tgl Merah 2 Apr '21 Karyawan HO </t>
  </si>
  <si>
    <t>By Konsumsi Meeting Budget GM, HOC, WHOC tgl 1 Apr '21</t>
  </si>
  <si>
    <t>By Transfer BCA Coll &amp; BCA Opr tgl 30 Mar '21</t>
  </si>
  <si>
    <t>By Transfer BCA Coll &amp; BCA Opr tgl 31 Mar '21</t>
  </si>
  <si>
    <t>By Transfer BCA Coll &amp; BCA Opr tgl 01 Apr '21</t>
  </si>
  <si>
    <t>CAA Service Mobil CA Pantura H 8859 GW</t>
  </si>
  <si>
    <t xml:space="preserve">CAA Beli Mouse utk GM, 1 Box Connector, 2 unt Baterai UPS utk HO Server </t>
  </si>
  <si>
    <t>CAA 042</t>
  </si>
  <si>
    <t xml:space="preserve">Penyelesaian CAA 042 Ganti 2 Toner komp mb heni, arina, ganti catridge, ganti pita </t>
  </si>
  <si>
    <t>CAA 043</t>
  </si>
  <si>
    <t>CAA 044</t>
  </si>
  <si>
    <t>PCV 221</t>
  </si>
  <si>
    <t>PCV 222</t>
  </si>
  <si>
    <t>PCV 223</t>
  </si>
  <si>
    <t>PCV 224</t>
  </si>
  <si>
    <t>PCV 225</t>
  </si>
  <si>
    <t>PCV 226</t>
  </si>
  <si>
    <t>PCV 227</t>
  </si>
  <si>
    <t>PCV 228</t>
  </si>
  <si>
    <t>PCV 229</t>
  </si>
  <si>
    <t>PCV 230</t>
  </si>
  <si>
    <t>PCV 231</t>
  </si>
  <si>
    <t>PCV 232</t>
  </si>
  <si>
    <t>PCV 233</t>
  </si>
  <si>
    <t>PCV 234</t>
  </si>
  <si>
    <t>PCV 235</t>
  </si>
  <si>
    <t>PCV 236</t>
  </si>
  <si>
    <t>Diselesaikan tgl 010421 Rp 1.644.815</t>
  </si>
  <si>
    <t>Diselesaikan tgl 31/3/21 Rp 555.000</t>
  </si>
  <si>
    <t>Pinjam tgl 300321</t>
  </si>
  <si>
    <t>Pinjam tgl 220321</t>
  </si>
  <si>
    <t>PENGGANTIAN BO PER 5 APR - 10 APR '21</t>
  </si>
  <si>
    <t xml:space="preserve">By BO W IV - V Mar '21 CA HO </t>
  </si>
  <si>
    <t xml:space="preserve">By BO tgl 22-27 Mar '21 RSM Pantura </t>
  </si>
  <si>
    <t xml:space="preserve">By BO tgl 15-30 Mar '21 CA Pantura </t>
  </si>
  <si>
    <t xml:space="preserve">By Hotel RSM Pantura tgl 9-10 Mar '21 utk meeting Budget di MSS HO YK di Burza </t>
  </si>
  <si>
    <t xml:space="preserve">By BO tgl 20-24 Mar '21 RSM Pantura </t>
  </si>
  <si>
    <t>Diselesaikan tgl 060421 Rp 847.326</t>
  </si>
  <si>
    <t xml:space="preserve">Penyelesaian CAA 041 Ke LK CilakebPurjar CA Pansel </t>
  </si>
  <si>
    <t>Pinjam tgl 260321</t>
  </si>
  <si>
    <t xml:space="preserve">By Ke LK CilakebPurjar CA Pansel </t>
  </si>
  <si>
    <t xml:space="preserve">By BO Mar '21 CA Pansel </t>
  </si>
  <si>
    <t>By Transfer BCA Coll &amp; BCA Opr tgl 5 Apr '21</t>
  </si>
  <si>
    <t>By Transfer BCA Coll &amp; BCA Opr tgl 6 Apr '21</t>
  </si>
  <si>
    <t>CAA Beli Materai 10 rb 20 pcs utk Admin Klaim HO SMG an Hanis</t>
  </si>
  <si>
    <t>Diselesaikan tgl 080421 Rp 200.000</t>
  </si>
  <si>
    <t>Diselesaikan tgl 070421 Rp 500.000</t>
  </si>
  <si>
    <t>By Beli Materai 10 rb 20 pcs utk Admin Klaim HO SMG an Hanis</t>
  </si>
  <si>
    <t>Pinjam tgl 060421</t>
  </si>
  <si>
    <t>Pinjam tgl 070421</t>
  </si>
  <si>
    <t xml:space="preserve">Penyelesaian CAA 040 Beli Printer G2010 Canon utk MSS KBM </t>
  </si>
  <si>
    <t>Diselesaikan tgl 080421 Rp 2.065.000</t>
  </si>
  <si>
    <t xml:space="preserve">By Beli Printer G2010 Canon utk MSS KBM </t>
  </si>
  <si>
    <t>Diselesaikan tgl 080421 Rp 920.000</t>
  </si>
  <si>
    <t>Pinjam tgl 030421</t>
  </si>
  <si>
    <t xml:space="preserve">Penyelesaian CAA 044 Beli Mouse utk GM, 1 Box Connector, 2 unt Baterai UPS utk HO Server </t>
  </si>
  <si>
    <t xml:space="preserve">By Beli Mouse utk GM, 1 Box Connector, 2 unt Baterai UPS utk HO Server </t>
  </si>
  <si>
    <t xml:space="preserve">CAA Beli Mouse utk Deputy HOC, Flashdisk utk IT, Converter USB utk GM, Deputy, HOC </t>
  </si>
  <si>
    <t>Diselesaikan tgl 080421 Rp 870.000</t>
  </si>
  <si>
    <t>Pinjam tgl 080421</t>
  </si>
  <si>
    <t xml:space="preserve">By Beli Mouse utk Deputy HOC, Flashdisk utk IT, Converter USB utk GM, Deputy, HOC </t>
  </si>
  <si>
    <t xml:space="preserve">By BO tgl 220321 - 030421 RSM Pansel </t>
  </si>
  <si>
    <t>By BO SMG - YK tgl 26 Mar - 5 Apr '21</t>
  </si>
  <si>
    <t xml:space="preserve">DIAN ASM </t>
  </si>
  <si>
    <t xml:space="preserve">By BO W II Apr '21 CA HO </t>
  </si>
  <si>
    <t>By Transfer BCA Coll &amp; BCA Opr tgl 7 Apr '21</t>
  </si>
  <si>
    <t>By Transfer BCA Coll &amp; BCA Opr tgl 8 Apr '21</t>
  </si>
  <si>
    <t>By Transfer BCA Coll &amp; BCA Opr tgl 9 Apr '21</t>
  </si>
  <si>
    <t>By Kirim Dok One Day ke PT MIN tgl 090421</t>
  </si>
  <si>
    <t>Pengembalian CAA 036 Ke LK Solo tgl 24 Mar '21</t>
  </si>
  <si>
    <t>Dikembalikan tgl 090421 Rp 1.500.000</t>
  </si>
  <si>
    <t>CAA utk Meeting Internal Pantura di MSS SMG  tgl 5 Apr '21</t>
  </si>
  <si>
    <t xml:space="preserve">CAA Ke LK Pantura tgl 6-9 Apr '21 utk kepentingan Nota Retur HOC </t>
  </si>
  <si>
    <t xml:space="preserve">CAA Beli Seragam Security MSS PWT </t>
  </si>
  <si>
    <t xml:space="preserve">CAA Beli Router utk MSS Solo </t>
  </si>
  <si>
    <t>CAA Ke MSS Solo tgl 090421 - 100421 utk Masang Router &amp; Instal Windows Up</t>
  </si>
  <si>
    <t>CAA 045</t>
  </si>
  <si>
    <t>CAA 046</t>
  </si>
  <si>
    <t>CAA 047</t>
  </si>
  <si>
    <t>CAA 048</t>
  </si>
  <si>
    <t>CAA 049</t>
  </si>
  <si>
    <t>CAA 050</t>
  </si>
  <si>
    <t>CAA 051</t>
  </si>
  <si>
    <t>CAA 052</t>
  </si>
  <si>
    <t>CAA 053</t>
  </si>
  <si>
    <t xml:space="preserve">Uang Dikembalikan </t>
  </si>
  <si>
    <t>PCV 237</t>
  </si>
  <si>
    <t>PCV 238</t>
  </si>
  <si>
    <t>PCV 239</t>
  </si>
  <si>
    <t>PCV 240</t>
  </si>
  <si>
    <t>PCV 241</t>
  </si>
  <si>
    <t>PCV 242</t>
  </si>
  <si>
    <t>PCV 243</t>
  </si>
  <si>
    <t>PCV 244</t>
  </si>
  <si>
    <t>PCV 245</t>
  </si>
  <si>
    <t>PCV 246</t>
  </si>
  <si>
    <t>PCV 247</t>
  </si>
  <si>
    <t>PCV 248</t>
  </si>
  <si>
    <t>PCV 249</t>
  </si>
  <si>
    <t>PCV 250</t>
  </si>
  <si>
    <t>PCV 251</t>
  </si>
  <si>
    <t>PCV 252</t>
  </si>
  <si>
    <t>PCV 253</t>
  </si>
  <si>
    <t>PCV 254</t>
  </si>
  <si>
    <t>PCV 255</t>
  </si>
  <si>
    <t>PCV 256</t>
  </si>
  <si>
    <t>PCV 257</t>
  </si>
  <si>
    <t xml:space="preserve">Penyelesaian CAA 049 Beli Materai 10 rb 50 pcs </t>
  </si>
  <si>
    <t>Penyelesaian CAA 047 Beli Materai 10 rb 20 pcs utk Admin Klaim HO SMG an Hanis</t>
  </si>
  <si>
    <t xml:space="preserve">Penyelesaian CAA 051 Beli Mouse utk Deputy HOC, Flashdisk utk IT, Converter USB utk GM, Deputy, HOC </t>
  </si>
  <si>
    <t>PENGGANTIAN KAS KECIL PER 12 APR - 17 APR '21</t>
  </si>
  <si>
    <t xml:space="preserve">Penyelesaian CAA 050 Beli Pulsa Calback </t>
  </si>
  <si>
    <t>By  Beli Pulsa Calback April '21</t>
  </si>
  <si>
    <t>By BO tgl 1 Apr - 5 Apr '21 RSM Pantura</t>
  </si>
  <si>
    <t>Penyelesaian CAA  045 utk Meeting Internal Pantura di MSS SMG  tgl 5 Apr '21</t>
  </si>
  <si>
    <t>Diselesaikan tgl 120421 Rp 395.949</t>
  </si>
  <si>
    <t>Diselesaikan tgl 120421 Rp 256.000</t>
  </si>
  <si>
    <t>Pinjam tgl 050421</t>
  </si>
  <si>
    <t>By Meeting Internal Pantura di MSS SMG  tgl 5 Apr '21</t>
  </si>
  <si>
    <t>By Tunjangan Karyawan HO Per Maret '21</t>
  </si>
  <si>
    <t xml:space="preserve">By BO tgl 050421 - 100421 RSM Pansel </t>
  </si>
  <si>
    <t xml:space="preserve">Penyelesaian CAA 046 Ke LK Pantura tgl 6-9 Apr '21 utk kepentingan Nota Retur HOC </t>
  </si>
  <si>
    <t>Diselesaikan tgl 130421 Rp 2.859.096</t>
  </si>
  <si>
    <t xml:space="preserve">By BO W 1 &amp; Ke LK Pantura tgl 6-9 Apr '21 utk kepentingan Nota Retur HOC </t>
  </si>
  <si>
    <t xml:space="preserve">By Service Kendaraan H 9106 HQ HOC </t>
  </si>
  <si>
    <t xml:space="preserve">CAA Service Kendaraan H 9106 HQ HOC </t>
  </si>
  <si>
    <t>Diselesaikan tgl 130421 Rp 1.874.455</t>
  </si>
  <si>
    <t xml:space="preserve">By BO W V Mar - W 1 Apr '21 GM </t>
  </si>
  <si>
    <t>By Transfer BCA Coll &amp; BCA Opr tgl 12 Apr '21</t>
  </si>
  <si>
    <t xml:space="preserve">Pengembalian CAA 037 Perpanjangan KIR mobil H 1681 UW HO </t>
  </si>
  <si>
    <t>Uang Dikembalikan tgl 130421 Rp 700.000</t>
  </si>
  <si>
    <t>By Transfer BCA Coll &amp; BCA Opr tgl 13 Apr '21</t>
  </si>
  <si>
    <t>By Transfer BCA Coll &amp; BCA Opr tgl 14 Apr '21</t>
  </si>
  <si>
    <t>By Transfer BCA Coll &amp; BCA Opr tgl 15 Apr '21</t>
  </si>
  <si>
    <t>By Transfer BCA Coll &amp; BCA Opr tgl 16 Apr '21</t>
  </si>
  <si>
    <t xml:space="preserve">By Ekspedisi JNE One Day ke PT MIN tgl 12 Apr an Irma &amp; ke PT MTX tgl 15 Apr an Candra </t>
  </si>
  <si>
    <t>By BO W 4 Mar '21 &amp; W 1 Apr '21, Pulsa Apr '21</t>
  </si>
  <si>
    <t xml:space="preserve">By BO W I-II Apr '21 CA HO </t>
  </si>
  <si>
    <t>PCV 258</t>
  </si>
  <si>
    <t>PCV 259</t>
  </si>
  <si>
    <t>PCV 260</t>
  </si>
  <si>
    <t>PCV 261</t>
  </si>
  <si>
    <t>PCV 262</t>
  </si>
  <si>
    <t>CAA 054</t>
  </si>
  <si>
    <t>PCV 263</t>
  </si>
  <si>
    <t>PCV 264</t>
  </si>
  <si>
    <t>PCV 265</t>
  </si>
  <si>
    <t>PCV 266</t>
  </si>
  <si>
    <t>PCV 267</t>
  </si>
  <si>
    <t>PCV 268</t>
  </si>
  <si>
    <t>PCV 269</t>
  </si>
  <si>
    <t>PCV 270</t>
  </si>
  <si>
    <t>PCV 271</t>
  </si>
  <si>
    <t>PCV 272</t>
  </si>
  <si>
    <t>PCV 273</t>
  </si>
  <si>
    <t>Pinjam tgl 120421</t>
  </si>
  <si>
    <t xml:space="preserve">Penyelesaian CAA 054 Service Kendaraan H 9106 HQ HOC </t>
  </si>
  <si>
    <t>PAWANG ACCU / EKO S</t>
  </si>
  <si>
    <t>Diselesaikan tgl 190421 Rp 2.719.761</t>
  </si>
  <si>
    <t>Penyelesaian CAA 043 Service Mobil CA Pantura H 8859 GW</t>
  </si>
  <si>
    <t>By Service Mobil CA Pantura H 8859 GW &amp; per 1-10 Apr '21 CA Pantura</t>
  </si>
  <si>
    <t>By Opr Ke Mgl&amp;Sol W III Apr '21 HOC</t>
  </si>
  <si>
    <t xml:space="preserve">By Beli 2 unt Baterai A3 Pointer Deputy HOC </t>
  </si>
  <si>
    <t xml:space="preserve">By Opr W I-II PR '21 CA Pansel </t>
  </si>
  <si>
    <t xml:space="preserve">By BBM utk ambil Tab ke Ampalz Huawei </t>
  </si>
  <si>
    <t xml:space="preserve">By BO W 2 Apr '21 Deputy HOC </t>
  </si>
  <si>
    <t xml:space="preserve">By BO tgl 120421 - 170421 RSM Pansel </t>
  </si>
  <si>
    <t xml:space="preserve">By Meeting MIN tgl 13 &amp; 14 Apr '21 di MSS SMG </t>
  </si>
  <si>
    <t>CAA Beli Pulsa Callback Apr '21</t>
  </si>
  <si>
    <t>Penyelesaian CAA Beli Pulsa Callback Apr '21</t>
  </si>
  <si>
    <t>Diselesaikan tgl 220421 Rp 256.000</t>
  </si>
  <si>
    <t>Pinjam tgl 200421</t>
  </si>
  <si>
    <t>Pinjam tgl 010421</t>
  </si>
  <si>
    <t>By Beli Pulsa Callback Apr '21</t>
  </si>
  <si>
    <t>By Telpon FAX HO Apr '21</t>
  </si>
  <si>
    <t xml:space="preserve">By BO W II Apr '21 GM </t>
  </si>
  <si>
    <t xml:space="preserve">By BO tgl 08-20 Apr '21 RSM Pantura </t>
  </si>
  <si>
    <t xml:space="preserve">By BO tgl 11-21 Apr '21 CA Pantura </t>
  </si>
  <si>
    <t>By Transfer BCA Coll &amp; BCA Opr tgl 23 Apr '21</t>
  </si>
  <si>
    <t>By Transfer BCA Coll &amp; BCA Opr tgl 19 Apr '21</t>
  </si>
  <si>
    <t>By Transfer BCA Coll &amp; BCA Opr tgl 20 Apr '21</t>
  </si>
  <si>
    <t>By Transfer BCA Coll &amp; BCA Opr tgl 21 Apr '21</t>
  </si>
  <si>
    <t>By Transfer BCA Coll &amp; BCA Opr tgl 22 Apr '21</t>
  </si>
  <si>
    <t>By Kirim One Day JNE Ke PT MTX tgl 23 Apr '21 an Candra</t>
  </si>
  <si>
    <t xml:space="preserve">By BO W III Apr '21 CA HO </t>
  </si>
  <si>
    <t xml:space="preserve">By BBM Beli SSD an Dian asm </t>
  </si>
  <si>
    <t>Diselesaikan tgl 220421 Rp 465.000</t>
  </si>
  <si>
    <t xml:space="preserve">Penyelesaian CAA 052 Beli Router utk MSS Solo </t>
  </si>
  <si>
    <t xml:space="preserve">By Beli Router utk MSS Solo </t>
  </si>
  <si>
    <t xml:space="preserve">CAA Ke Cila-Pwt tgl 200421 - 230421 HOC </t>
  </si>
  <si>
    <t>CAA Ke LK MSS CilaPurKeb tgl 21-23 Apr '21</t>
  </si>
  <si>
    <t>PCV 274</t>
  </si>
  <si>
    <t>PCV 275</t>
  </si>
  <si>
    <t>PCV 276</t>
  </si>
  <si>
    <t>PCV 277</t>
  </si>
  <si>
    <t>PCV 278</t>
  </si>
  <si>
    <t>PCV 279</t>
  </si>
  <si>
    <t>PCV 280</t>
  </si>
  <si>
    <t>PCV 281</t>
  </si>
  <si>
    <t>CAA 055</t>
  </si>
  <si>
    <t>CAA 056</t>
  </si>
  <si>
    <t>CAA 057</t>
  </si>
  <si>
    <t>PCV 282</t>
  </si>
  <si>
    <t>PCV 283</t>
  </si>
  <si>
    <t>PCV 284</t>
  </si>
  <si>
    <t>PCV 285</t>
  </si>
  <si>
    <t>PCV 286</t>
  </si>
  <si>
    <t>PCV 287</t>
  </si>
  <si>
    <t xml:space="preserve">Pinjam tgl 080421 </t>
  </si>
  <si>
    <t>PENGGANTIAN KAS KECIL PER 19 apr - 24 APR '21</t>
  </si>
  <si>
    <t>PENGGANTIAN KAS KECIL PER 26 APR - 1 MEI '21</t>
  </si>
  <si>
    <t xml:space="preserve">By BBM utk Perpanjangan STNK per Apr '21 di Samsat Mungkid Jateng </t>
  </si>
  <si>
    <t xml:space="preserve">By Opr tgl 190421 - 240421 RSM Pansel </t>
  </si>
  <si>
    <t>By Transfer BCA Coll &amp; BCA Opr tgl 26 Apr '21</t>
  </si>
  <si>
    <t>DELA ISMI</t>
  </si>
  <si>
    <t>By Transfer BCA Coll &amp; BCA Opr tgl 27 Apr '21</t>
  </si>
  <si>
    <t>By Transfer BCA Coll &amp; BCA Opr tgl 28 Apr '21</t>
  </si>
  <si>
    <t>By Transfer BCA Coll &amp; BCA Opr tgl 29 Apr '21</t>
  </si>
  <si>
    <t>By Transfer BCA Coll &amp; BCA Opr tgl 30 Apr '21</t>
  </si>
  <si>
    <t>Penyelesaian CAA 048 Beli Seragam Security MSS SMG</t>
  </si>
  <si>
    <t>By Beli Seragam Security MSS SMG</t>
  </si>
  <si>
    <t xml:space="preserve">By Beli Makan Lembur tgl 28 Apr '21 an Dela &amp; Uswatun </t>
  </si>
  <si>
    <t>By Kirim Dok One Day ke Metrix tgl 27 Apr '21</t>
  </si>
  <si>
    <t xml:space="preserve">By Lembur tgl Merah 1 Mei '21 Karyawan HO </t>
  </si>
  <si>
    <t xml:space="preserve">CAA Meeting FAS Pantura tgl 27 Apr '21 di SMG </t>
  </si>
  <si>
    <t>CAA 058</t>
  </si>
  <si>
    <t xml:space="preserve">Penyelesaian CAA 058 Meeting FAS Pantura tgl 27 Apr '21 di SMG </t>
  </si>
  <si>
    <t>Dislesaikan tgl 010521 Rp 1.545.000</t>
  </si>
  <si>
    <t>Diselesaikan tgl 010521 Rp 724.000</t>
  </si>
  <si>
    <t xml:space="preserve">Pinjam tgl 260421 </t>
  </si>
  <si>
    <t xml:space="preserve">By Meeting FAS Pantura tgl 27 Apr '21 di SMG </t>
  </si>
  <si>
    <t xml:space="preserve">Penyelesaian CAA 055 Ke Cila-Pwt tgl 200421 - 230421 HOC </t>
  </si>
  <si>
    <t xml:space="preserve">By Ke Cila-Pwt tgl 200421 - 230421 HOC </t>
  </si>
  <si>
    <t>By Opr ke SMG, TGL, PKL tgl 27-30 Apr '21 HOC</t>
  </si>
  <si>
    <t>CAA Perbaikan Atap&amp;Plafon lt 2 (Ruang Tamu, Deputy, dekat tangga)</t>
  </si>
  <si>
    <t>PCV 302</t>
  </si>
  <si>
    <t>PCV 308</t>
  </si>
  <si>
    <t>CAA 059</t>
  </si>
  <si>
    <t>Diselesaikan tgl 010521 Rp 1.279.028</t>
  </si>
  <si>
    <t>Pinjam tgl 190421</t>
  </si>
  <si>
    <t>FAUJI ALAM</t>
  </si>
  <si>
    <t>PENGGANTIAN KAS KECIL PER 3 MEI - 8 MEI '21</t>
  </si>
  <si>
    <t xml:space="preserve">By BO 260421 - 010521 RSM Pansel </t>
  </si>
  <si>
    <t>Penyelesaian CAA 056 Ke LK MSS CilaPurKeb tgl 21-23 Apr '21</t>
  </si>
  <si>
    <t>Diselesaiaikan tgl 030521 Rp 466.446</t>
  </si>
  <si>
    <t>By Ke LK MSS CilaPurKeb tgl 21-23 Apr '21</t>
  </si>
  <si>
    <t>By BO Uang Makan &amp; Pulsa Apr '21</t>
  </si>
  <si>
    <t>By BBM, Tol, Cuci, Tambal Ban Apr '21 CA Pansel</t>
  </si>
  <si>
    <t>By Hotel utk Meeting FAS Pantura di SMG tgl 27-28 Apr '21</t>
  </si>
  <si>
    <t xml:space="preserve">HOTEL QUEST </t>
  </si>
  <si>
    <t xml:space="preserve">By BO YK-SMG IT </t>
  </si>
  <si>
    <t>By Konsumsi Meeting FAS Pansel tgl 26 Apr '21</t>
  </si>
  <si>
    <t>By BBM H 8939 UW utk ke Sinar Bakti, Pawang Accu &amp; Cuci H 8939 UW</t>
  </si>
  <si>
    <t>CAA Beli Pulsa Callback Mei '21</t>
  </si>
  <si>
    <t>Diselesaikan tgl 060521 Rp 256.000</t>
  </si>
  <si>
    <t>CAA 060</t>
  </si>
  <si>
    <t>Penyelesaian CAA 060 Beli Pulsa Callback Mei '21</t>
  </si>
  <si>
    <t>By Beli Pulsa Callback Mei '21</t>
  </si>
  <si>
    <t>Pinjam tgl 030521</t>
  </si>
  <si>
    <t xml:space="preserve">By BO W III-IV Apr '21 CA HO </t>
  </si>
  <si>
    <t>By Transfer BCA Coll &amp; BCA Opr tgl 03 Mei '21</t>
  </si>
  <si>
    <t>By Transfer BCA Coll &amp; BCA Opr tgl 04 Mei '21</t>
  </si>
  <si>
    <t>By Transfer BCA Coll &amp; BCA Opr tgl 05 Mei '21</t>
  </si>
  <si>
    <t>By Transfer BCA Coll &amp; BCA Opr tgl 06 Mei '21</t>
  </si>
  <si>
    <t>By Transfer BCA Coll &amp; BCA Opr tgl 07 Mei '21</t>
  </si>
  <si>
    <t>By Kirim Dok One Day ke Metrix tgl 1 Mei '21 an Candra &amp; tgl 3 Mei an Dela, Candra</t>
  </si>
  <si>
    <t xml:space="preserve">By Beli Gas 3 kg utk Dapur MSS </t>
  </si>
  <si>
    <t xml:space="preserve">By BO 030521 - 080521 RSM Pansel </t>
  </si>
  <si>
    <t xml:space="preserve">By BO W 1 Mei '21 CA HO </t>
  </si>
  <si>
    <t>PCV 322</t>
  </si>
  <si>
    <t>PCV 329</t>
  </si>
  <si>
    <t>PENGGANTIAN KAS KECIL HO PER 10 MEI - 22 MEI '21</t>
  </si>
  <si>
    <t>By BO per 21 Apr - 1 Mei '21 CA Pantura</t>
  </si>
  <si>
    <t>By Tunjangan Karyawan HO per Apr '21</t>
  </si>
  <si>
    <t>By BO per 24 Apr - 2 Mei '21 RSM Pantura</t>
  </si>
  <si>
    <t xml:space="preserve">By Opr W 1 Mei '21 HOC </t>
  </si>
  <si>
    <t xml:space="preserve">By BO W 4 Apr '21 + Perdin ke Pantura, BO W 1 Mei '21 Deputy HOC </t>
  </si>
  <si>
    <t xml:space="preserve">By Test Swab Antigen Admin Klaim SMG </t>
  </si>
  <si>
    <t>HANISKA</t>
  </si>
  <si>
    <t>Diselesaikan tgl 17/5/21 Rp 479.879</t>
  </si>
  <si>
    <t>Penyelesaian CAA 053 Ke MSS Solo tgl 090421 - 100421 utk Masang Router &amp; Instal Windows Up</t>
  </si>
  <si>
    <t>By Ke MSS Solo tgl 090421 - 100421 utk Masang Router &amp; Instal Windows Up</t>
  </si>
  <si>
    <t>Diselesaikan tgl 170521 Rp 1.548.000</t>
  </si>
  <si>
    <t>Penyelesaian CAA 059 Perbaikan Atap&amp;Plafon lt 2 (Ruang Tamu, Deputy, dekat tangga)</t>
  </si>
  <si>
    <t>Pinjam tgl 010521</t>
  </si>
  <si>
    <t>By Perbaikan Atap&amp;Plafon lt 2 (Ruang Tamu, Deputy, dekat tangga)</t>
  </si>
  <si>
    <t>By BO W IV Apr - W 2 Mei '21</t>
  </si>
  <si>
    <t>By BBM Perdin ke Samsat Mungkid utk Perpanjang STNK Mei '21</t>
  </si>
  <si>
    <t xml:space="preserve">By Opr W 2-3 Mei '21 &amp;  Foto studio utk Company Profile </t>
  </si>
  <si>
    <t>By BO W 1-2 Mei '21 CA HO</t>
  </si>
  <si>
    <t>By Transfer BCA Coll &amp; BCA Opr tgl 10 Mei '21</t>
  </si>
  <si>
    <t>By Transfer BCA Coll &amp; BCA Opr tgl 11 Mei '21</t>
  </si>
  <si>
    <t>By Transfer BCA Coll &amp; BCA Opr tgl 17 Mei '21</t>
  </si>
  <si>
    <t>By Transfer BCA Coll &amp; BCA Opr tgl 18 Mei '21</t>
  </si>
  <si>
    <t>By Transfer BCA Coll &amp; BCA Opr tgl 19 Mei '21</t>
  </si>
  <si>
    <t>By Telpon FAX HO Mei '21</t>
  </si>
  <si>
    <t xml:space="preserve">By Kirim Dok One Day ke PT MIN tgl 19 Mei '21 Klaim HO </t>
  </si>
  <si>
    <t>By BO 02-11 Mei '21 RSM Pantura</t>
  </si>
  <si>
    <t>By BOI 3-17 Mei '21 CA Pantura</t>
  </si>
  <si>
    <t>CAHYONO EKO</t>
  </si>
  <si>
    <t>By BO 17-22 Mei '21 CA HO</t>
  </si>
  <si>
    <t>By Transfer BCA Coll &amp; BCA Opr tgl 20 Mei '21</t>
  </si>
  <si>
    <t>By Transfer BCA Coll &amp; BCA Opr tgl 21 Mei '21</t>
  </si>
  <si>
    <t>CAA Beli Pulsa Callback W 3 Mei '21</t>
  </si>
  <si>
    <t>CAA 061</t>
  </si>
  <si>
    <t>Penyelesaian CAA 061  Pulsa Callback W 3 Mei '21</t>
  </si>
  <si>
    <t>By Beli Pulsa Callback w3 Mei '21</t>
  </si>
  <si>
    <t>By Opr W 3 Mei '21 HOC</t>
  </si>
  <si>
    <t>Pinjam tgl 200521</t>
  </si>
  <si>
    <t>Diselesaikan tgl 220521 Rp 256.000</t>
  </si>
  <si>
    <t>PCV 336</t>
  </si>
  <si>
    <t>PENGGANTIAN KAS KECIL PER 24 MEI - 29 MEI '21</t>
  </si>
  <si>
    <t xml:space="preserve">By BBM Carry H 8941 UW utk ke Bengkel </t>
  </si>
  <si>
    <t>By BBM Untuk Ambil Hardisk &amp; Printer di toko</t>
  </si>
  <si>
    <t xml:space="preserve">By BBM&amp;Makan Untuk Mengantar Laptop ke MSS Solo </t>
  </si>
  <si>
    <t>By Service Ganti Kabel +Perbaikan AC Ruang HO MSS</t>
  </si>
  <si>
    <t xml:space="preserve">By Pulsa Apr '21 &amp; Lembur tgl Merah 1 Mei '21 an admin HO SMG </t>
  </si>
  <si>
    <t xml:space="preserve">By BBM Carry H 8941 UW utk ke Bank BCA &amp; ACC Swadharma </t>
  </si>
  <si>
    <t xml:space="preserve">By Beli Baterai 2pcs utk Pinoneer an Pak Emmanuel </t>
  </si>
  <si>
    <t xml:space="preserve">By Opr 100521 - 150521 RSM Pansel </t>
  </si>
  <si>
    <t>By Opr 170521 - 220521 RSM Pansel</t>
  </si>
  <si>
    <t>CAA Untuk DP 50% Service Mobil HOC H 9106 HQ</t>
  </si>
  <si>
    <t>CAA Ke Solo tgl 28-29 Mei '21</t>
  </si>
  <si>
    <t>Bayar Kekurangan Service Carry H 8941 UW</t>
  </si>
  <si>
    <t xml:space="preserve">Bayar Service TV CCTV 1 set MSS HO  krn Blacklight </t>
  </si>
  <si>
    <t>By Transfer BCA Coll &amp; BCA Opr tgl 24 Mei '21</t>
  </si>
  <si>
    <t>By Transfer BCA Coll &amp; BCA Opr tgl 25 Mei '21</t>
  </si>
  <si>
    <t>By Transfer BCA Coll &amp; BCA Opr tgl 27 Mei '21</t>
  </si>
  <si>
    <t>By Transfer BCA Coll &amp; BCA Opr tgl 28 Mei '21</t>
  </si>
  <si>
    <t>By BO W IV Mei '21 CA HO</t>
  </si>
  <si>
    <t xml:space="preserve">Uang Dikembalikan tgl 270521 </t>
  </si>
  <si>
    <t>Pengembalian Uang Pinjaman tgl 260521</t>
  </si>
  <si>
    <t>By Beli Map L utk HO &amp; Soda Api utk Pipa Kamar Mandi</t>
  </si>
  <si>
    <t xml:space="preserve">By Kekurangan Tambahan Perpanjangan STNK Mei '21 </t>
  </si>
  <si>
    <t>CAA 062</t>
  </si>
  <si>
    <t>CAA 063</t>
  </si>
  <si>
    <t>Pengembalian CAA 063 DP 50% Service Mobil HOC H 9106 HQ</t>
  </si>
  <si>
    <t>PENGGANTIAN KAS KECIL PER 31 MEI -  4 JUNI '21</t>
  </si>
  <si>
    <t xml:space="preserve">CAA Beli Toner 4 pcs utk Printer GL &amp; AP </t>
  </si>
  <si>
    <t>Penyelesaian CAA 062 Ke Solo tgl 28-29 Mei '21</t>
  </si>
  <si>
    <t>Diselesaikan tgl 310521 Rp 935.006</t>
  </si>
  <si>
    <t>By  Ke Solo tgl 28-29 Mei '21 HOC</t>
  </si>
  <si>
    <t>CAA 064</t>
  </si>
  <si>
    <t xml:space="preserve">Penyelesaian CAA 064 Beli Toner 4 pcs utk Printer GL &amp; AP </t>
  </si>
  <si>
    <t>Pinjam tgl 250521</t>
  </si>
  <si>
    <t>Pinjam tgl 310521</t>
  </si>
  <si>
    <t>Diselesaikan tgl 310521</t>
  </si>
  <si>
    <t xml:space="preserve">By Beli Toner 4 pcs utk Printer GL &amp; AP </t>
  </si>
  <si>
    <t>By Penginapan ke MSS Solo &amp; by BBM CA Pansel</t>
  </si>
  <si>
    <t xml:space="preserve">By Penginapan utk backup MSS Solo CA Pansel </t>
  </si>
  <si>
    <t>By BO W II - IV Mei '21 CA Pansel</t>
  </si>
  <si>
    <t>By Beli Toner &amp; Uang Makan tgl merah 26 Mei '21 an Lis&amp;Hanis</t>
  </si>
  <si>
    <t>By BO 17-31 Mei '21 CA Pantura</t>
  </si>
  <si>
    <t>By BO 24 Mei - 29 Mei '21 RSM Pansel</t>
  </si>
  <si>
    <t>By BO 18-29 Mei '21 RSM Pantura</t>
  </si>
  <si>
    <t xml:space="preserve">By BO 10-29 Mei '21 GM </t>
  </si>
  <si>
    <t xml:space="preserve">By Lembur tgl merah 26 Mei '21 Karyawan HO </t>
  </si>
  <si>
    <t>By Transfer BCA Coll &amp; BCA Opr tgl 31 Mei '21</t>
  </si>
  <si>
    <t>By Transfer BCA Coll &amp; BCA Opr tgl 02 Jun '21</t>
  </si>
  <si>
    <t>By Transfer BCA Coll &amp; BCA Opr tgl 03 Jun '21</t>
  </si>
  <si>
    <t>By Transfer BCA Coll &amp; BCA Opr tgl 04 Jun '21</t>
  </si>
  <si>
    <t xml:space="preserve">By BO W I Jun '21 CA HO </t>
  </si>
  <si>
    <t xml:space="preserve">CAA Beli Pulsa Callback </t>
  </si>
  <si>
    <t>CAA 065</t>
  </si>
  <si>
    <t>Diselesaikan tgl 040621</t>
  </si>
  <si>
    <t>Pinjam tgl 030621</t>
  </si>
  <si>
    <t xml:space="preserve">CAA Utk Gaji MIS 1 Mei - 25 Mei 21 MSS MAGELANG </t>
  </si>
  <si>
    <t>CAA Utk Gaji MIS 1 Mei - 25 Mei 21 MSS KEBUMEN</t>
  </si>
  <si>
    <t>CAA 066</t>
  </si>
  <si>
    <t>CAA 067</t>
  </si>
  <si>
    <t xml:space="preserve">Pengembalian Uang CAA 065 dari BCA Opr </t>
  </si>
  <si>
    <t xml:space="preserve">Pengembalian Uang CAA 066 dari BCA Opr </t>
  </si>
  <si>
    <t>Uang Dikembalikan tgl 040621</t>
  </si>
  <si>
    <t xml:space="preserve">CAA Ke Blora &amp; Slt 1 Jun '21 HOC </t>
  </si>
  <si>
    <t>CAA 068</t>
  </si>
  <si>
    <t xml:space="preserve">CAA Ke MSS Solo utk Perbaikan Kabel IT </t>
  </si>
  <si>
    <t>CAA Konsumsi Meeting FAS Pansel di MSS YK 070621</t>
  </si>
  <si>
    <t>CAA 069</t>
  </si>
  <si>
    <t>CAA 070</t>
  </si>
  <si>
    <t xml:space="preserve">Penyelesaian CAA 069 Beli Pulsa Callback </t>
  </si>
  <si>
    <t>PENGGANTIAN KAS KECIL PER 7 - 12 JUNI '21</t>
  </si>
  <si>
    <t xml:space="preserve">Penyelesaian CAA 065 Ke Blora &amp; Slt 1 Jun '21 HOC </t>
  </si>
  <si>
    <t xml:space="preserve">By Ke Blora &amp; Slt 1 Jun '21 HOC </t>
  </si>
  <si>
    <t xml:space="preserve">By BBM dan Ganti Oli CA Pansel </t>
  </si>
  <si>
    <t xml:space="preserve">By Klaim BO 31 Mei - 4 Jun '21 GM </t>
  </si>
  <si>
    <t>By BBM Cerry utk Pendaftaran Vaksin Karyawan HO &amp; MSS YK</t>
  </si>
  <si>
    <t>By BBM Cerry utk Pengurusan Pajak Juli '21 di Samsat</t>
  </si>
  <si>
    <t>By BBM SMG-YK Mei '21 IT</t>
  </si>
  <si>
    <t>By Transfer BCA Coll &amp; BCA Opr tgl 7 Juni '21</t>
  </si>
  <si>
    <t>By Transfer BCA Coll &amp; BCA Opr tgl 8 Juni '21</t>
  </si>
  <si>
    <t>By Transfer BCA Coll &amp; BCA Opr tgl 9 Juni '21</t>
  </si>
  <si>
    <t xml:space="preserve">By Service AC Ruang HO </t>
  </si>
  <si>
    <t xml:space="preserve">By Beli Snack utk Meeting Klaim tgl 4 Jun '21 dan Beli Sendok, Garpu, Tempat </t>
  </si>
  <si>
    <t>By Beli Materai HO 50 pcs Jun '21</t>
  </si>
  <si>
    <t xml:space="preserve">CAA Beli Materai HO 50 pcs </t>
  </si>
  <si>
    <t>By BBM Cerry utk ke Bank tgl 11 Jun '21</t>
  </si>
  <si>
    <t>By Transfer BCA Coll &amp; BCA Opr tgl 10 Jun '21</t>
  </si>
  <si>
    <t>By Transfer BCA Coll &amp; BCA Opr tgl 11 Jun '21</t>
  </si>
  <si>
    <t>Diselesaikan tgl  070621 Rp 1.494.399</t>
  </si>
  <si>
    <t>Diselesaikan tgl 110621 Rp 500.000</t>
  </si>
  <si>
    <t xml:space="preserve">Pinjam tgl 100521 </t>
  </si>
  <si>
    <t xml:space="preserve">CAA Ke LK SMG-PATI tgl 8 Jun HOC </t>
  </si>
  <si>
    <t>CAA utk Meeting FAS Pantura &amp; JPA di SMG tgl 8-9 Jun '21</t>
  </si>
  <si>
    <t>HENI W</t>
  </si>
  <si>
    <t>CAA 071</t>
  </si>
  <si>
    <t>CAA 072</t>
  </si>
  <si>
    <t>CAA 073</t>
  </si>
  <si>
    <t>Penyelesaian CAA 073 Beli Materai 50 pcs</t>
  </si>
  <si>
    <t>PENGGANTIAN KAS KECIL PER 14 - 19 JUNI '21</t>
  </si>
  <si>
    <t>By Tunjangan LK Karyawan HO Mei '21</t>
  </si>
  <si>
    <t xml:space="preserve">By BO 070621-120621 RSM Pansel </t>
  </si>
  <si>
    <t>By BO 01-12 Jun '21 RSM Pantura</t>
  </si>
  <si>
    <t>By BO 01-12 Jun '21 CA Pantura</t>
  </si>
  <si>
    <t>CAHYONO E N</t>
  </si>
  <si>
    <t>By Transfer BCA Coll &amp; BCA Opr tgl 14 Jun '21</t>
  </si>
  <si>
    <t>By Transfer BCA Coll &amp; BCA Opr tgl 15 Jun '21</t>
  </si>
  <si>
    <t>By Transfer BCA Coll &amp; BCA Opr tgl 16 Jun '21</t>
  </si>
  <si>
    <t>Penyelesaian CAA 072 utk Meeting FAS Pantura &amp; JPA di SMG tgl 8-9 Jun '21</t>
  </si>
  <si>
    <t>By Meeting FAS Pantura &amp; JPA di SMG tgl 8-9 Jun '21</t>
  </si>
  <si>
    <t>Diselesaikan tgl 170621 Rp 2.152.300</t>
  </si>
  <si>
    <t>Pinjam tgl 070621</t>
  </si>
  <si>
    <t>By BO W I, II, III Jun '21 CA HO</t>
  </si>
  <si>
    <t>By Telpon FAX HO Jun '21</t>
  </si>
  <si>
    <t xml:space="preserve">By Beli Minum Aqua Botol 600 &amp; 330 ml </t>
  </si>
  <si>
    <t>By Transfer BCA Coll &amp; BCA Oprb tgl 17 Jun '21</t>
  </si>
  <si>
    <t>By Transfer BCA Coll &amp; BCA Oprb tgl 18 Jun '21</t>
  </si>
  <si>
    <t>Diselesaikan tgl 190621 Rp 687.363</t>
  </si>
  <si>
    <t xml:space="preserve">Penyelesaian CAA 066 Ke MSS Solo utk Perbaikan Kabel IT </t>
  </si>
  <si>
    <t xml:space="preserve">By Ke MSS Solo utk Perbaikan Kabel IT </t>
  </si>
  <si>
    <t>Pinjam tgl 020621</t>
  </si>
  <si>
    <t>By BBM Ke LK MSS KBM utk Perbaikan Komputer FAS</t>
  </si>
  <si>
    <t>Diselesaikan tgl 190621 rp 1.751.463</t>
  </si>
  <si>
    <t xml:space="preserve">Penyelesaian CAA 071 Ke LK SMG-PATI tgl 8 Jun HOC </t>
  </si>
  <si>
    <t xml:space="preserve">By Ke LK SMG-PATI tgl 8 Jun HOC </t>
  </si>
  <si>
    <t>CAA Beli Keb RMT Kantor Per Jun '21</t>
  </si>
  <si>
    <t xml:space="preserve">CAA Meeting MIN tgl 14 Jun '21 di MSS SMG </t>
  </si>
  <si>
    <t xml:space="preserve">CAA Beli Hardisk utk Komp Mas Candra HO </t>
  </si>
  <si>
    <t xml:space="preserve">CAA Beli 1 Hardisk, 2 RAM, 1 Power Supply utk Bu Lis dan Hanis SMG </t>
  </si>
  <si>
    <t xml:space="preserve">By BO W 1 Jun '21 GM </t>
  </si>
  <si>
    <t xml:space="preserve">By Beli Snack utk Meeting klaim tgl 19 Jun '21 di HO YK </t>
  </si>
  <si>
    <t>CAA 074</t>
  </si>
  <si>
    <t>CAA 075</t>
  </si>
  <si>
    <t>PCV 412</t>
  </si>
  <si>
    <t>CAA 076</t>
  </si>
  <si>
    <t>CAA 077</t>
  </si>
  <si>
    <t>PENGGANTIAN KAS KECIL PER 21 JUN - 26 JUN '21</t>
  </si>
  <si>
    <t xml:space="preserve">By Tes Swab Covid 19 an Irma TGL 16 Jun '21  krn Pak Sri Kimbo Postitif </t>
  </si>
  <si>
    <t>Diselesaikan tgl 210621 Rp 911.600</t>
  </si>
  <si>
    <t>Pinjam tgl 150621</t>
  </si>
  <si>
    <t xml:space="preserve">Penyelesaian CAA 075 Meeting MIN tgl 14 Jun '21 di MSS SMG </t>
  </si>
  <si>
    <t xml:space="preserve">By Meeting MIN tgl 14 Jun '21 di MSS SMG </t>
  </si>
  <si>
    <t xml:space="preserve">By BBM SMG-YK IT </t>
  </si>
  <si>
    <t>CAA Pulsa Callback W4 Jul '21</t>
  </si>
  <si>
    <t>CAA 078</t>
  </si>
  <si>
    <t>Penyelesaian CAA 078 Pulsa Callback W4 Jul '21</t>
  </si>
  <si>
    <t>Pinjam tgl 210621</t>
  </si>
  <si>
    <t>By Pulsa Callback W4 Jul '21</t>
  </si>
  <si>
    <t>Diselesaikan tgl 230621 Rp  1.213.500</t>
  </si>
  <si>
    <t>Diselesaikan tgl 230621 Rp 192.000</t>
  </si>
  <si>
    <t>Penyelesaian CAA 070 Konsumsi Meeting FAS Pansel di MSS YK 070621</t>
  </si>
  <si>
    <t>Pinjam tgl 040621</t>
  </si>
  <si>
    <t>By Konsumsi Meeting FAS Pansel di MSS YK 070621</t>
  </si>
  <si>
    <t>By Transfer BCA Coll &amp; BCA Opr tgl 21 Jun '21</t>
  </si>
  <si>
    <t>By Transfer BCA Coll &amp; BCA Opr tgl 22 Jun '21</t>
  </si>
  <si>
    <t xml:space="preserve">By BO 140621 - 190621 RSM Pansel </t>
  </si>
  <si>
    <t>By Lembur HO April '21</t>
  </si>
  <si>
    <t>By Lembur HO Mei '21</t>
  </si>
  <si>
    <t>By Transfer BCA Coll &amp; BCA Opr tgl 23 Jun '21</t>
  </si>
  <si>
    <t>By Transfer BCA Coll &amp; BCA Opr tgl 24 Jun '21</t>
  </si>
  <si>
    <t>By Transfer BCA Coll &amp; BCA Opr tgl 25 Jun '21</t>
  </si>
  <si>
    <t xml:space="preserve">By BO W 3 Jun '21 CA HO </t>
  </si>
  <si>
    <t xml:space="preserve">SUTRIS TRI </t>
  </si>
  <si>
    <t>CAA Perbaikan Plafon &amp; Cat Tembok Ruang Satpam</t>
  </si>
  <si>
    <t>CAA 079</t>
  </si>
  <si>
    <t>By BO W IV Jun '21 HOC</t>
  </si>
  <si>
    <t>By BO W III-IV Jun '21 CA Pansel</t>
  </si>
  <si>
    <t xml:space="preserve">CAA Beli Hardisk, RAM, Mouse, Keyboard utk Admin HO </t>
  </si>
  <si>
    <t>CAA 080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</si>
  <si>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</si>
  <si>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PENGGANTIAN KAS KECIL PER 28 JUN - 3 JUL '21</t>
  </si>
  <si>
    <t xml:space="preserve">By Air Minum 32 Galon Maret, April, Mei '21 </t>
  </si>
  <si>
    <t>By BO W 4 Mei '21, W 1 Jun '21, W 2 Jun '21, Pulsa Jun '21 WHOC</t>
  </si>
  <si>
    <t>Penyelesaian CAA 074 Beli Keb RMT Kantor Per Jun '21</t>
  </si>
  <si>
    <t>By Beli Keb RMT Kantor Per Jun '21</t>
  </si>
  <si>
    <t>Diselesaikan tgl 290621 Rp 392.500</t>
  </si>
  <si>
    <t>Penyelesaian CAA 079 Perbaikan Plafon &amp; Cat Tembok Ruang Satpam</t>
  </si>
  <si>
    <t>Diselesaikan tgl 290621 Rp 685.000</t>
  </si>
  <si>
    <t>Pinjam tgl 230621</t>
  </si>
  <si>
    <t>By Perbaikan Plafon &amp; Cat Tembok Ruang Satpam</t>
  </si>
  <si>
    <t xml:space="preserve">By BO  tgl 210621 - 260621 RSM Pansel </t>
  </si>
  <si>
    <t xml:space="preserve">By Kirim Dok Klaim ke PT Arnots tgl 25 Jun &amp; 28 Jun '21 one day </t>
  </si>
  <si>
    <t xml:space="preserve">RISYA </t>
  </si>
  <si>
    <t xml:space="preserve">Penyelesaian CAA 076 Beli Hardisk utk Komp Mas Candra HO </t>
  </si>
  <si>
    <t>Diselesaikan tgl 300621 Rp 690.000</t>
  </si>
  <si>
    <t>Pinjam tgl 180621</t>
  </si>
  <si>
    <t xml:space="preserve">By Beli Hardisk utk Komp Mas Candra HO </t>
  </si>
  <si>
    <t xml:space="preserve">Penyelesaian CAA 077 Beli 1 Hardisk, 2 RAM, 1 Power Supply utk Bu Lis dan Hanis SMG </t>
  </si>
  <si>
    <t>Diselesaikan tgl 300621 Rp 1.610.000</t>
  </si>
  <si>
    <t xml:space="preserve">By Beli 1 Hardisk, 2 RAM, 1 Power Supply utk Bu Lis dan Hanis SMG </t>
  </si>
  <si>
    <t xml:space="preserve">FAUJI ALAM </t>
  </si>
  <si>
    <t xml:space="preserve">Penyelesaian CAA 080 Beli Hardisk, RAM, Mouse, Keyboard utk Admin HO </t>
  </si>
  <si>
    <t>Diselesaikan tgl 300621 Rp 1.245.000</t>
  </si>
  <si>
    <t>Pinjam tgl 260621</t>
  </si>
  <si>
    <t xml:space="preserve">By Beli Hardisk, RAM, Mouse, Keyboard utk Admin HO </t>
  </si>
  <si>
    <t>By BBM &amp; Uang Makan Ke MSS kbm utk Perbaikan PC FAS</t>
  </si>
  <si>
    <t xml:space="preserve">By BBM &amp; Uang Makan ke MSS Mgl utk Install Hardisk PC Kasir &amp; Admin </t>
  </si>
  <si>
    <t xml:space="preserve">By BBM Ambil Barang Hardisk </t>
  </si>
  <si>
    <t>By Transfer BCA Coll &amp; BCA Opr tgl 28 Jun '21</t>
  </si>
  <si>
    <t xml:space="preserve">By BO W 2 - 4 Jun '21 GM </t>
  </si>
  <si>
    <t>By Transfer BCA Coll &amp; BCA Opr tgl 29 Jun '21</t>
  </si>
  <si>
    <t>By Transfer BCA Coll &amp; BCA Opr tgl 30 Jun '21</t>
  </si>
  <si>
    <t>By Transfer BCA Coll &amp; BCA Opr tgl 01 Jul '21</t>
  </si>
  <si>
    <t>By Transfer BCA Coll &amp; BCA Opr tgl 02 Jul '21</t>
  </si>
  <si>
    <t xml:space="preserve">By Beli Vigo Sosis 1 crt &amp; Yupi 1 crt utk Audit Bank </t>
  </si>
  <si>
    <t xml:space="preserve">MSS YK </t>
  </si>
  <si>
    <t>By Beli 2 pcs Baterai utk Pointer p Noel &amp; beli Gas 3 kg 1 pcs utk dapur MSS HO</t>
  </si>
  <si>
    <t xml:space="preserve">By Beli Kertas Gesek utk Perpanjang Mobil STNK H 8940 UW 7 H 8941 UW </t>
  </si>
  <si>
    <t>CAA Beli Vitamin Ivermax utk Zona Merah MSS Pat, Blr, Smg</t>
  </si>
  <si>
    <t>CAA 081</t>
  </si>
  <si>
    <t>By BO W 4 - 5 Jun '21 CA HO</t>
  </si>
  <si>
    <t>PENGGANTIAN KAS KECIL HO PER 5 JULI - 10 JULI '21</t>
  </si>
  <si>
    <t xml:space="preserve">By BO 280621 - 030721 RSM Pansel </t>
  </si>
  <si>
    <t>By BO 130621 - 260621 RSM Pantura</t>
  </si>
  <si>
    <t>RAKHMAT KARTONO</t>
  </si>
  <si>
    <t xml:space="preserve">By BO 130621 - 260621 CA Pantura </t>
  </si>
  <si>
    <t xml:space="preserve">By BO W 5 Jun '21 HOC </t>
  </si>
  <si>
    <t xml:space="preserve">By BO Jun '21 CA Pansel </t>
  </si>
  <si>
    <t>DIAN ADI P</t>
  </si>
  <si>
    <t xml:space="preserve">CAA Beli Materai 10rb 50 pcs utk HO </t>
  </si>
  <si>
    <t>CAA Ke LK SMG tgl 6 - 8 Jul '21</t>
  </si>
  <si>
    <t>CAA 082</t>
  </si>
  <si>
    <t>CAA 083</t>
  </si>
  <si>
    <t xml:space="preserve">Penyelesaian CAA 082 Beli Materai 10rb 50 pcs utk HO </t>
  </si>
  <si>
    <t xml:space="preserve">By Beli Materai 10rb 50 pcs utk HO </t>
  </si>
  <si>
    <t>Penyelesaian CAA 083 Ke LK SMG tgl 6 - 8 Jul '21</t>
  </si>
  <si>
    <t>Diselesaikan tgl 090721 Rp 500.000</t>
  </si>
  <si>
    <t>Diselesaikan tgl 090721 Rp 3.137.640</t>
  </si>
  <si>
    <t>Pinjam tgl 050721</t>
  </si>
  <si>
    <t xml:space="preserve">By LK SMG tgl 6 - 8 Jul '21 HOC </t>
  </si>
  <si>
    <t>By Transfer BCA Coll &amp; BCA Opr tgl 5 Jul '21</t>
  </si>
  <si>
    <t>CAA Bayar PBB Solo &amp; YK th 2021</t>
  </si>
  <si>
    <t>CAA 084</t>
  </si>
  <si>
    <t>By Transfer BCA Coll &amp; BCA Opr tgl 6 Jul '21</t>
  </si>
  <si>
    <t>By Transfer BCA Coll &amp; BCA Opr tgl 7 Jul '21</t>
  </si>
  <si>
    <t>By Transfer BCA Coll &amp; BCA Opr tgl 8 Jul '21</t>
  </si>
  <si>
    <t>By Transfer BCA Coll &amp; BCA Opr tgl 9 Jul '21</t>
  </si>
  <si>
    <t>PENGGANTIAN KAS KECIL PER 12 JUL - 17 JUL '21</t>
  </si>
  <si>
    <t>CAA Beli Pulsa Callback Juli '21</t>
  </si>
  <si>
    <t xml:space="preserve">By BO W 2 Jul '21 HOC </t>
  </si>
  <si>
    <t>By Tunjangan Karyawan LK HO Juni '21</t>
  </si>
  <si>
    <t>Diselesaikan tgl 130721 Rp 192.000</t>
  </si>
  <si>
    <t>Pinjam tgl 120721</t>
  </si>
  <si>
    <t>By Beli Pulsa Callback Juli '21</t>
  </si>
  <si>
    <t xml:space="preserve">By BO W 1-2 Jul '21 CA Pansel </t>
  </si>
  <si>
    <t xml:space="preserve">By BO 050721 - 100721 RSM Pansel </t>
  </si>
  <si>
    <t>By BO W 1 Jul '21 &amp; LK SMG tgl 070721</t>
  </si>
  <si>
    <t xml:space="preserve">Penyelesaian CAA 081 Beli Vitamin Ivermax utk Zona Merah MSS Pat, Blr, Smg, HO YK </t>
  </si>
  <si>
    <t xml:space="preserve">By Beli Vitamin Ivermax utk Zona Merah MSS Pat, Blr, Smg, HO YK </t>
  </si>
  <si>
    <t>Diselesaikan tgl 150721 Rp 1.960.000</t>
  </si>
  <si>
    <t>Pinjam tgl 300621</t>
  </si>
  <si>
    <t xml:space="preserve">By BO 280621 - 100721 CA Pantura </t>
  </si>
  <si>
    <t xml:space="preserve">By Tes Rapid Antigen an Lis &amp; Hanis adm SMG </t>
  </si>
  <si>
    <t>Pengembalian CAA 084 Bayar PBB Solo &amp; YK th 2021</t>
  </si>
  <si>
    <t xml:space="preserve">Uang Dikembalikan tgl 120721 </t>
  </si>
  <si>
    <t>Pengembalian Uang Pinjaman tgl 100721</t>
  </si>
  <si>
    <t xml:space="preserve">By BBM H 8941 UW utk pergi ke Apotek utk Karyawan </t>
  </si>
  <si>
    <t xml:space="preserve">By Transfer PBB YK &amp; Solo di kantor pos  tgl 10 Juli '21 </t>
  </si>
  <si>
    <t>By Transfer BCA Coll &amp; BCA Opr tgl 12 Juli '21</t>
  </si>
  <si>
    <t>By Transfer BCA Coll &amp; BCA Opr tgl 13 Juli '21</t>
  </si>
  <si>
    <t>By Transfer BCA Coll &amp; BCA Opr tgl 14 Juli '21</t>
  </si>
  <si>
    <t>By Transfer BCA Coll &amp; BCA Opr tgl 15 Juli '21</t>
  </si>
  <si>
    <t>By Transfer BCA Coll &amp; BCA Opr tgl 16 Juli '21</t>
  </si>
  <si>
    <t>By Lembur Karyawan HO Juni '21</t>
  </si>
  <si>
    <t>CAA Beli 1 roll Kabel Lan &amp; 1 unt tang crimping utk pindahan ruang admin</t>
  </si>
  <si>
    <t>CAA 085</t>
  </si>
  <si>
    <t>CAA 086</t>
  </si>
  <si>
    <t>PCV 474</t>
  </si>
  <si>
    <t>PCV 475</t>
  </si>
  <si>
    <t>Penyelesaian CAA 086 Beli Pulsa Callback Juli '21</t>
  </si>
  <si>
    <t>PCV 476</t>
  </si>
  <si>
    <t>PCV 477</t>
  </si>
  <si>
    <t>PCV 478</t>
  </si>
  <si>
    <t>PCV 479</t>
  </si>
  <si>
    <t>PENGGANTIAN KAS KECIL PER 19 - 24 JULI '21</t>
  </si>
  <si>
    <t xml:space="preserve">By BO W 2 Jul '21 CA HO </t>
  </si>
  <si>
    <t xml:space="preserve">By BO W 5, W 1&amp;2 Jul '21 GM </t>
  </si>
  <si>
    <t>By Transfer BCA Coll &amp; BCA Opr tgl 19 Jul '21</t>
  </si>
  <si>
    <t>By Transfer BCA Coll &amp; BCA Opr tgl 21 Jul '21</t>
  </si>
  <si>
    <t>By Telpon FAX HO Jul '21 &amp; By Admin by listrik SMG-YK Jul '21</t>
  </si>
  <si>
    <t>By Transfer BCA Coll &amp; BCA Opr tgl 22 Jul '21</t>
  </si>
  <si>
    <t>By Transfer BCA Coll &amp; BCA Opr tgl 23 Jul '21</t>
  </si>
  <si>
    <t>By BO 290621 - 190721 RSM Pantura</t>
  </si>
  <si>
    <t>By Ekspedisi Kirim BPKB, STNK One day ke MTX&amp;Tgl an Eko</t>
  </si>
  <si>
    <t xml:space="preserve">By Beli Kabel Telp, Terminal 4 lbg, Pelindung Kabel utk Ruangan HO Baru </t>
  </si>
  <si>
    <t>Diselesaikan tgl 240721 Rp 2.120.000</t>
  </si>
  <si>
    <t>Penyelesaian CAA 085 Beli 1 roll Kabel Lan &amp; 1 unt tang crimping utk pindahan ruang admin</t>
  </si>
  <si>
    <t>By Beli 1 roll Kabel Lan &amp; 1 unt tang crimping utk pindahan ruang admin</t>
  </si>
  <si>
    <t>By Perbaikan, Penambahan Jaringan Telpon PABX utk Ruang Admin, FAS, HRD, HO Baru, CA, SPV FBI, SPV MIX</t>
  </si>
  <si>
    <t>CAA Ke LK SMG tgl 21 Jul '21 HOC</t>
  </si>
  <si>
    <t xml:space="preserve">CAA Service Ganti Oli mobil HOC </t>
  </si>
  <si>
    <t>CAA 087</t>
  </si>
  <si>
    <t>CAA 088</t>
  </si>
  <si>
    <t xml:space="preserve">By BO W 3 Jul '21 CA HO </t>
  </si>
  <si>
    <t>PENGGANTIAN KAS KECIL PER 26 JULI - 31 JULI '21</t>
  </si>
  <si>
    <t xml:space="preserve">By BBM Carry H 8941 UW utk Perpanjangan STNK Jul '21 </t>
  </si>
  <si>
    <t>By BBM W 3-4 Jul '21 RSM Pansel</t>
  </si>
  <si>
    <t xml:space="preserve">By Derek Mobil utk Evakuasi Box MSS Cila yg kecelakaan di Kulonprogo </t>
  </si>
  <si>
    <t xml:space="preserve">By Kekurangan Inc Reguler Jun '21 MSS Cilacap </t>
  </si>
  <si>
    <t>MSS CILACAP</t>
  </si>
  <si>
    <t xml:space="preserve">Penyelesaian CAA 089 Beli Pulsa Callback </t>
  </si>
  <si>
    <t>By Transfer BCA Coll &amp; BCA Opr tgl 26 Juli '21</t>
  </si>
  <si>
    <t>By Transfer BCA Coll &amp; BCA Opr tgl 27 Juli '21</t>
  </si>
  <si>
    <t>Dislesaikan tgl 280721 Rp 192.000</t>
  </si>
  <si>
    <t>Pinjam tgl 260721</t>
  </si>
  <si>
    <t xml:space="preserve">Penyelesaian CAA  088 Service  Ganti Oli mobil HOC </t>
  </si>
  <si>
    <t>Penyelesaian CAA 087  LK SMG tgl 21 Jul '21 HOC</t>
  </si>
  <si>
    <t xml:space="preserve">By LK SMG tgl 21 Jul '21 HOC &amp;  Service  Ganti Oli mobil HOC </t>
  </si>
  <si>
    <t>Diselesaikan tgl 290721 Rp 1.185.089</t>
  </si>
  <si>
    <t>Diselesaikan tgl 290721 Rp 442.910</t>
  </si>
  <si>
    <t>Pinjam tgl 190721</t>
  </si>
  <si>
    <t>Pinjam tgl 210721</t>
  </si>
  <si>
    <t xml:space="preserve">By Tes Swab Antigen tgl 24 Jul '21 Admin HO </t>
  </si>
  <si>
    <t>ARUM DITA</t>
  </si>
  <si>
    <t>By BBM Carry H 1232 IW utk Keg Opr Nopol Baru Carry H 8941 UW</t>
  </si>
  <si>
    <t>By Konsumsi Petugas Nakes Vaksin &amp; Bimasspol dan Air Minum Peserta Vaksin</t>
  </si>
  <si>
    <t>By Perbaikan Pathok Marka Jalan krn Box MSS Cilacap yg kecelakaan di Kulon Progo</t>
  </si>
  <si>
    <t xml:space="preserve">By Refill Toner Printer Risya &amp; Heni </t>
  </si>
  <si>
    <t xml:space="preserve">By w 3-4 Jul '21 CA HO </t>
  </si>
  <si>
    <t>By Kirim Dok One Day ke Metrix tgl 30 Jun '21</t>
  </si>
  <si>
    <t>By Transfer BCA Coll &amp; BCA Opr tgl 28 Jul '21</t>
  </si>
  <si>
    <t>By Transfer BCA Coll &amp; BCA Opr tgl 29 Jul '21</t>
  </si>
  <si>
    <t>By Transfer BCA Coll &amp; BCA Opr tgl 30 Jul '21</t>
  </si>
  <si>
    <t>CAA Ke LK Cilakeb tgl 29 Jul - 31 Jul '21</t>
  </si>
  <si>
    <t xml:space="preserve">CAA Ke LK SMG, SLT tgl 02-04 Agt '21 utk perbiakan komp &amp; pasang Baterai UPS </t>
  </si>
  <si>
    <t>CAA 089</t>
  </si>
  <si>
    <t>CAA 090</t>
  </si>
  <si>
    <t>CAA 091</t>
  </si>
  <si>
    <t>PENGGANTIAN KAS KECIL PER 02 AGT - 07 AGT '21</t>
  </si>
  <si>
    <t xml:space="preserve">By Service CCTV YK &amp; pasang kabel </t>
  </si>
  <si>
    <t>By BO Ke LK Kbm, Cila, Pwt, Jul '21 CA Pansel</t>
  </si>
  <si>
    <t>By BO 20-31 Jul '21 RSM Pantura</t>
  </si>
  <si>
    <t>By Sumbangan Duka Cita atas meninggalnya Ayah Kandung Mb Heni (admin GL HO)</t>
  </si>
  <si>
    <t>By BO 12-13 Jul '21 CA Pantura</t>
  </si>
  <si>
    <t>By Beli Materai HO Agt '21</t>
  </si>
  <si>
    <t>By BO W 1 Agt '21</t>
  </si>
  <si>
    <t>By Transfer BCA Coll &amp; BCA Opr tgl 02 Agt '21</t>
  </si>
  <si>
    <t>By Transfer BCA Coll &amp; BCA Opr tgl 03 Agt '21</t>
  </si>
  <si>
    <t>By Transfer BCA Coll &amp; BCA Opr tgl 04 Agt '21</t>
  </si>
  <si>
    <t>By Transfer BCA Coll &amp; BCA Opr tgl 05 Agt '21</t>
  </si>
  <si>
    <t>By Transfer BCA Coll &amp; BCA Opr tgl 06 Agt '21</t>
  </si>
  <si>
    <t>By BO W 4 Jul '21 HOC</t>
  </si>
  <si>
    <t>Diselesaikan tgl 070821 Rp 1.825.337</t>
  </si>
  <si>
    <t>Penyelesaian CAA  090  LK Cilakeb tgl 29 Jul - 31 Jul '21</t>
  </si>
  <si>
    <t>Pinjam tgl 290721</t>
  </si>
  <si>
    <t>By Kirim Dok One day ke MTX tgl 2 Agt '21 an Candra &amp; ke PT MBR tgl 31 Jul '21 an Risya</t>
  </si>
  <si>
    <t>By Kekurangan Pipa utk kabel &amp; stop kontask utk Ruangan HO baru &amp; By BBM Ke Rumah P Agung, ke ACC Jombor</t>
  </si>
  <si>
    <t>By Service Mobil H 8401 BY RSM Pansel</t>
  </si>
  <si>
    <t>By BO tgl 26 Jul - 31 Jul '21 RSM Pansel</t>
  </si>
  <si>
    <t>CAA Service Mobil H 8840 GW CA Pansel</t>
  </si>
  <si>
    <t>CAA Meeting BR, SPV, RSM, MIN Pansel tgl 06 Agt '21</t>
  </si>
  <si>
    <t>CAA 092</t>
  </si>
  <si>
    <t>CAA 093</t>
  </si>
  <si>
    <t>PENGGANTIAN KAS KECIL PER 09 AGT - 14 AGT '21</t>
  </si>
  <si>
    <t>By Tunjangan LK HO Jul '21</t>
  </si>
  <si>
    <t xml:space="preserve">By Kekurangan beli 5 unt tab MSS YK </t>
  </si>
  <si>
    <t>By Tes Swab Antigen tgl 24 Jul '21 &amp; 7 Agt '21</t>
  </si>
  <si>
    <t xml:space="preserve">USWATUN </t>
  </si>
  <si>
    <t>By BO 020821 - 070821 RSM Pansel</t>
  </si>
  <si>
    <t>By BO W 2 Agt '21 CA Pansel</t>
  </si>
  <si>
    <t>Diselesaikan tgl 110821 Rp 1.146000</t>
  </si>
  <si>
    <t>Pinjam tgl 050821</t>
  </si>
  <si>
    <t>Penyelesaian CAA 092 Service Mobil H 8840 GW CA Pansel</t>
  </si>
  <si>
    <t>By Service Ganti Oli H 8840 GW CA Pansel</t>
  </si>
  <si>
    <t>By Transfer BCA tgl 09 Agt '21</t>
  </si>
  <si>
    <t>By Transfer BCA tgl 10 Agt '21</t>
  </si>
  <si>
    <t>By Transfer BCA tgl 11 Agt '21</t>
  </si>
  <si>
    <t>By Transfer BCA tgl 13 Agt '21</t>
  </si>
  <si>
    <t>By Tes Swab Antigen tgl 5 &amp; 11 Agt '21</t>
  </si>
  <si>
    <t>LUVI R</t>
  </si>
  <si>
    <t>By Tes Swab Antigen tgl 6 Agt '21</t>
  </si>
  <si>
    <t xml:space="preserve">By BBM utk Opr cari &amp; antar laptop ke depo &amp; by makan ke MSS Mgl </t>
  </si>
  <si>
    <t>Diselesaikan tgl 140821 Rp 707.927</t>
  </si>
  <si>
    <t xml:space="preserve">Penyelesaian CAA 091 LK SMG, SLT tgl 02-04 Agt '21 utk perbiakan komp &amp; pasang Baterai UPS </t>
  </si>
  <si>
    <t xml:space="preserve">By LK SMG, SLT tgl 02-04 Agt '21 utk perbiakan komp &amp; pasang Baterai UPS </t>
  </si>
  <si>
    <t xml:space="preserve">By BO W 1 - 2 Agt '21 CA HO </t>
  </si>
  <si>
    <t>By Lembur HO Juli '21</t>
  </si>
  <si>
    <t>By Uang Makan tgl Merah 11 Agt '21 HO</t>
  </si>
  <si>
    <t>CAA Beli Pulsa Callback Agt '21</t>
  </si>
  <si>
    <t xml:space="preserve">By Service Mobil CA Pansel </t>
  </si>
  <si>
    <t>CAA Ke LK SLT, SMG tgl 10 Agt '21</t>
  </si>
  <si>
    <t xml:space="preserve">CAA Beli 1 unt SSD utk Laptop Pak Tri CA HO </t>
  </si>
  <si>
    <t>CAA Beli 1 unt SSD utk PC Bu Lis HO SMG</t>
  </si>
  <si>
    <t>CAA 094</t>
  </si>
  <si>
    <t>CAA 095</t>
  </si>
  <si>
    <t>CAA 096</t>
  </si>
  <si>
    <t>CAA 097</t>
  </si>
  <si>
    <t>CAA 098</t>
  </si>
  <si>
    <t>PENGGANTIAN KAS KECIL TGL 16 AGT - 21 AGT '21</t>
  </si>
  <si>
    <t>Penyelesaian CAA 097 Beli Pulsa Callback Agt '21</t>
  </si>
  <si>
    <t>By Beli Pulsa Callback Agt '21</t>
  </si>
  <si>
    <t>By Beli Snack Roti Gembong &amp; Diomay utk Meeting klaim tgl 7 Agt '21</t>
  </si>
  <si>
    <t>By Opr adm HO SMG Agt '21 (Kertas, Lembur, Pulsa)</t>
  </si>
  <si>
    <t xml:space="preserve">By BO 01-13 Agt '21 CA Pantura </t>
  </si>
  <si>
    <t xml:space="preserve">CAHYONO EKO </t>
  </si>
  <si>
    <t>By BO 01-13 Agt '21 RSM Pantura</t>
  </si>
  <si>
    <t>By BO 090821 - 140821 RSM Pansel</t>
  </si>
  <si>
    <t>By BO SMG-YK 23 Jul - 12 Agt '21</t>
  </si>
  <si>
    <t>By Transfer BCA Coll &amp; BCA Opr tgl 16 Agt '21</t>
  </si>
  <si>
    <t>By Transfer BCA Coll &amp; BCA Opr tgl 18 Agt '21</t>
  </si>
  <si>
    <t>By Transfer BCA Coll &amp; BCA Opr tgl 19 Agt '21</t>
  </si>
  <si>
    <t>By Transfer BCA Coll &amp; BCA Opr tgl 20 Agt '21</t>
  </si>
  <si>
    <t>Diselesaikan tgl 200821 Rp 652.000</t>
  </si>
  <si>
    <t>Penyelesaian CAA  093 Meeting BR, SPV, RSM, MIN Pansel tgl 06 Agt '21</t>
  </si>
  <si>
    <t>By Meeting BR, SPV, RSM, MIN Pansel tgl 06 Agt '21</t>
  </si>
  <si>
    <t>Pinjam tgl 060821</t>
  </si>
  <si>
    <t>By Telpon FAX HO Agt '21</t>
  </si>
  <si>
    <t xml:space="preserve">By Iklan utk Lowongan MT FAS di Jobstreet </t>
  </si>
  <si>
    <t>JOB STREET</t>
  </si>
  <si>
    <t>Pinjam tgl 140821</t>
  </si>
  <si>
    <t xml:space="preserve">By BO W 3 Agt '21 CA HO </t>
  </si>
  <si>
    <t>Diselesaikan tgl 210821 Rp 676.775</t>
  </si>
  <si>
    <t>Penyelesaian CAA  094 Ke LK SLT, SMG tgl 10 Agt '21</t>
  </si>
  <si>
    <t>By Ke LK SLT, SMG BO tgl 10 Agt - 14 Agt '21</t>
  </si>
  <si>
    <t xml:space="preserve">By BO 180821 - 210821 HOC </t>
  </si>
  <si>
    <t>Pinjam tgl 090821</t>
  </si>
  <si>
    <t>Diselesaikan tgl 160821</t>
  </si>
  <si>
    <t>PENGGANTIAN KAS KECIL PER 23 AGT - 28 AGT '21</t>
  </si>
  <si>
    <t>By BO 070821 - 220821 RSM Pantura</t>
  </si>
  <si>
    <t xml:space="preserve">By BO W 1 Agt '21 GM </t>
  </si>
  <si>
    <t>By Kirim Dok One Day ke MTX an Candra tgl 21 Agt '21</t>
  </si>
  <si>
    <t>By Transfer BCA Coll &amp; BCA Opr tgl 23 Agt '21</t>
  </si>
  <si>
    <t>By Transfer BCA Coll &amp; BCA Opr tgl 24 Agt '21</t>
  </si>
  <si>
    <t>By Transfer BCA Coll &amp; BCA Opr tgl 25 Agt '21</t>
  </si>
  <si>
    <t>By Transfer BCA Coll &amp; BCA Opr tgl 26 Agt '21</t>
  </si>
  <si>
    <t>By Transfer BCA Coll &amp; BCA Opr tgl 27 Agt '21</t>
  </si>
  <si>
    <t>By Beli Snack utk Meeting Klaim MIN tgl 27 Agt '21 &amp; 1 Baterai Kalkulator Deputy</t>
  </si>
  <si>
    <t>By Air Minum Galon Juni - Juli '21</t>
  </si>
  <si>
    <t>By Ekspedisi Pandu Siwi adm SMG Juli '21</t>
  </si>
  <si>
    <t>By BBM  H 1232 IW utk Perpanjang STNK Agt '21 &amp; beli foging</t>
  </si>
  <si>
    <t xml:space="preserve">By BO ke LK SLT, SMG utk serah terima uang pisah </t>
  </si>
  <si>
    <t>CAA Ke LK Solo tgl 260821 HOC</t>
  </si>
  <si>
    <t xml:space="preserve">CAA Ke LK SMG utk perbaikan komp &amp; SLT utk perbaikan absensi tgl 25-27 Agt '21 </t>
  </si>
  <si>
    <t>CAA 099</t>
  </si>
  <si>
    <t>CAA 100</t>
  </si>
  <si>
    <t>PENGGANTIAN KAS KECIL PER 30 AGT -  4 SEP '21</t>
  </si>
  <si>
    <t>CAA Beli Pulsa Callback Sep '21</t>
  </si>
  <si>
    <t>By Beli Pulsa Callback Sep '21</t>
  </si>
  <si>
    <t xml:space="preserve">Penyelesaian CAA 095 Beli 1 unt SSD utk Laptop Pak Tri CA HO </t>
  </si>
  <si>
    <t>Penyelesaian CAA 096 Beli 1 unt SSD utk PC Bu Lis HO SMG</t>
  </si>
  <si>
    <t>Diselesaikan tgl 310821 Rp 690.000</t>
  </si>
  <si>
    <t>Diselesaikan tgl 310821 Rp 1.100.000</t>
  </si>
  <si>
    <t>Pinjam tgl 120821</t>
  </si>
  <si>
    <t>Pinjam tgl 300821</t>
  </si>
  <si>
    <t>By Beli 1 unt SSD utk Laptop Pak Tri CA HO &amp; Beli 1 unt SSD utk PC Bu Lis HO SMG</t>
  </si>
  <si>
    <t>By W 3 - 4 Agt '21 (BBM, Cuci, Ban, Hotel) CA Pansel</t>
  </si>
  <si>
    <t xml:space="preserve">By BO 230821 - 280821 (BBM, Makan) RSM Pansel </t>
  </si>
  <si>
    <t>By W 1 - 4 Agt '21 (Makan, Pulsa) CA Pansel</t>
  </si>
  <si>
    <t>By Transfer BCA Coll &amp; BCA Opr tgl 30 Agt '21</t>
  </si>
  <si>
    <t xml:space="preserve">By BO W 4 Agt '21 (BBM) CA HO </t>
  </si>
  <si>
    <t xml:space="preserve">By BO W 3-4 Agt '21 (BBM, Parkir, cuci, Makan) GM </t>
  </si>
  <si>
    <t>Diselesaikan tgl 030921 Rp 2.767.700</t>
  </si>
  <si>
    <t>By BO 13-28 Agt '21 (BBM, Tol, Service) CA Pantura</t>
  </si>
  <si>
    <t>Penyelesaian CAA 098 Service Mobil H 8859 GW CA Pantura</t>
  </si>
  <si>
    <t>By BO W 4 Agt '21 (BBM, Service) RSM Pantura</t>
  </si>
  <si>
    <t>By Transfer BCA Coll &amp; BCA Opr tgl 31 Agt '21</t>
  </si>
  <si>
    <t>By Transfer BCA Coll &amp; BCA Opr tgl 01 Sep '21</t>
  </si>
  <si>
    <t>By Transfer BCA Coll &amp; BCA Opr tgl 02 Sep '21</t>
  </si>
  <si>
    <t>By Transfer BCA Coll &amp; BCA Opr tgl 03 Sep '21</t>
  </si>
  <si>
    <t>CAA 101</t>
  </si>
  <si>
    <t>Penyelesaian CAA 101 Beli Pulsa Callback Sep '21</t>
  </si>
  <si>
    <t>Diselesaikan tgl 310821</t>
  </si>
  <si>
    <t>PENGGANTIAN KAS KECIL PER 06 SEP - 11 SEP '21</t>
  </si>
  <si>
    <t xml:space="preserve">By BBM H 1232 IW utk bayar pajak kendaraan di Pingit &amp; Bantul </t>
  </si>
  <si>
    <t>By BO W I&amp;II Sep '21 (BBM, Tol, Pemeliharaan, Makan) RSM Pantura</t>
  </si>
  <si>
    <t>Penyelesaian CAA 100 Ke LK Solo tgl 260821 HOC</t>
  </si>
  <si>
    <t>Diselesaikan tgl 070921</t>
  </si>
  <si>
    <t>Pinjam tgl 250821</t>
  </si>
  <si>
    <t>By Ke LK Solo tgl 260821 HOC &amp; W 1 sep '21 (BBM, Tol, Pmlhrn, Pulsa, Makan, Hotel) HOC</t>
  </si>
  <si>
    <t xml:space="preserve">By BO W 1 Sep '21 (BBM, Tol, Makan, Pulsa) GM </t>
  </si>
  <si>
    <t>Bayar Kekurangan Beli Mesin Fogging (Awalnya lewat BCA Opr tgl 100821)</t>
  </si>
  <si>
    <t>Bayar Kekurangan Beli 1 tab mss blora, 2 tab mss mgl (bca opr 030821)</t>
  </si>
  <si>
    <t xml:space="preserve">By Ke LK SMG (bbm, makan)  tgl 020921 IT </t>
  </si>
  <si>
    <t xml:space="preserve">Penyelesaian CAA CAA Ke LK SMG utk perbaikan komp &amp; SLT utk perbaikan absensi tgl 25-27 Agt '21 </t>
  </si>
  <si>
    <t>Diselesaikan tgl 090921 Rp 731.171</t>
  </si>
  <si>
    <t>Pinjam tgl 240821</t>
  </si>
  <si>
    <t xml:space="preserve">By ke LK Ke LK SMG utk perbaikan komp &amp; SLT utk perbaikan absensi tgl 25-27 Agt '21 </t>
  </si>
  <si>
    <t>By BO 300821 - 040921 (BBM, Pulsa, Makan) RSM Pansel</t>
  </si>
  <si>
    <t xml:space="preserve">By BO W 1 &amp; 2 Sep '21 (BBM, Pulsa, Tempat Eksternal Hardisk) CA HO </t>
  </si>
  <si>
    <t>By Sumbangan Duka Cita atas meninggalnya Ibu Kandung Haris (adm pajak HO)</t>
  </si>
  <si>
    <t>HARIS M</t>
  </si>
  <si>
    <t>By Transfer BCA Coll &amp; BCA Opr tgl 06 Sep '21</t>
  </si>
  <si>
    <t>By Transfer BCA Coll &amp; BCA Opr tgl 07 Sep '21</t>
  </si>
  <si>
    <t>By Transfer BCA Coll &amp; BCA Opr tgl 08 Sep '21</t>
  </si>
  <si>
    <t>By Transfer BCA Coll &amp; BCA Opr tgl 09 Sep '21</t>
  </si>
  <si>
    <t>By Transfer BCA Coll &amp; BCA Opr tgl 10 Sep '21</t>
  </si>
  <si>
    <t>By Beli Tinta 1 pcs an Dela &amp; By Kirim Dok ke PT MI an Candra tgl 070921</t>
  </si>
  <si>
    <t>By Tunjangan LK Karyawan HO Agt '21</t>
  </si>
  <si>
    <t xml:space="preserve">By BO W 1 Sep '21 (BBM, Hotel) CA Pansel </t>
  </si>
  <si>
    <t xml:space="preserve">CAA utk Upgrade RAM &amp; Service TAB MSS slt </t>
  </si>
  <si>
    <t>CAA Bayar Kekurangan Perpanjang STNK Sep '21</t>
  </si>
  <si>
    <t>CAA 102</t>
  </si>
  <si>
    <t>CAA 103</t>
  </si>
  <si>
    <t>PENGGANTIAN KAS KECIL PER 13 SEP - 18 SEP '21</t>
  </si>
  <si>
    <t xml:space="preserve">By BO W I Sep '21 (BBM, Pulsa Sep '21) Deputy </t>
  </si>
  <si>
    <t xml:space="preserve">By BO W 1-4 Agt '21 (BBM, Pemeliharaan, Pulsa Agt) Deputy </t>
  </si>
  <si>
    <t xml:space="preserve">By BO W 5 Jun '21 (BBM, Pemeliharaan) Deputy </t>
  </si>
  <si>
    <t>By BO W 1-4 Jul '21 (BBM, Pemeliharaan, Pulsa Jul) Deputy</t>
  </si>
  <si>
    <t>By BO Sep '21 (Pulsa Sep, By Transportasi, By Ekspedisi Agt) adm HO SMG</t>
  </si>
  <si>
    <t xml:space="preserve">By Opr 270821 - 110921 (BBM, Tol, Pulsa) CA Pantura </t>
  </si>
  <si>
    <t>By BO W 2 Sep '21 (BBM, Tol, Makan, Pemeliharaan, Sevice) GM</t>
  </si>
  <si>
    <t>By BO 060921 - 110921 (BBM, Tol, Makan) RSM Pansel</t>
  </si>
  <si>
    <t>CAA Beli pulsa Callback Sep '21</t>
  </si>
  <si>
    <t>By Pulsa Callback Sep '21</t>
  </si>
  <si>
    <t>Diselesaikan tgl 170921 Rp 183.000</t>
  </si>
  <si>
    <t>By Transfer BCA Coll &amp; BCA Opr tgl 13 Sep '21</t>
  </si>
  <si>
    <t>By Transfer BCA Coll &amp; BCA Opr tgl 14 Sep '21</t>
  </si>
  <si>
    <t>By Transfer BCA Coll &amp; BCA Opr tgl 15 Sep '21</t>
  </si>
  <si>
    <t>By Transfer BCA Coll &amp; BCA Opr tgl 16 Sep '21</t>
  </si>
  <si>
    <t>By Transfer BCA Coll &amp; BCA Opr tgl 17 Sep '21</t>
  </si>
  <si>
    <t>By Telpon FAX HO Sep '21</t>
  </si>
  <si>
    <t xml:space="preserve">By Kirim Dok One day ke MTX tgl 16 Sep an Dela &amp; Ganti Press Roller Printer an Heni </t>
  </si>
  <si>
    <t xml:space="preserve">CAA Ke LK Bandung tgl 14-17 Sep '21 HOC </t>
  </si>
  <si>
    <t>CAA 104</t>
  </si>
  <si>
    <t>CAA 105</t>
  </si>
  <si>
    <t>Penyelesaian CAA 105 Pulsa Callback Sep '21</t>
  </si>
  <si>
    <t>Pinjam tgl 140921</t>
  </si>
  <si>
    <t>PENGGANTIAN KAS KECIL PER 20 SEP - 25 SEP '21</t>
  </si>
  <si>
    <t>By Sumbangan Duka Cita meninggalnya Ibu Kandung Pak Agung (GM)_</t>
  </si>
  <si>
    <t xml:space="preserve">By BO W 2 Sep '21 (BBM, Makan) Koord HOC </t>
  </si>
  <si>
    <t>Diselesaikan tgl 230921 Rp 489.000</t>
  </si>
  <si>
    <t>Pinjam tgl 110921</t>
  </si>
  <si>
    <t>Penyelesaian CAA 103 Bayar Kekurangan Perpanjang STNK Sep '21</t>
  </si>
  <si>
    <t xml:space="preserve">By Kekurangan Perpanjang STNK Sep '21 H 1458 NW Mss solo </t>
  </si>
  <si>
    <t xml:space="preserve">By Service Carry H 1342 IW an Dian IT </t>
  </si>
  <si>
    <t>By Refill Toner Printer Heni 2 pcs &amp; Risya 1 pcs</t>
  </si>
  <si>
    <t>Diselesaikan tgl 240921 1.812.000</t>
  </si>
  <si>
    <t>Pinjam tgl 100921</t>
  </si>
  <si>
    <t xml:space="preserve">Penyelesaian CAA 102 Upgrade RAM &amp; Service TAB MSS slt </t>
  </si>
  <si>
    <t xml:space="preserve">By Upgrade RAM &amp; Service TAB MSS slt </t>
  </si>
  <si>
    <t>By Transfer BCA Coll &amp; BCA Opr tgl 20 Sep '21</t>
  </si>
  <si>
    <t>By Transfer BCA Coll &amp; BCA Opr tgl 21 Sep '21</t>
  </si>
  <si>
    <t>By Transfer BCA Coll &amp; BCA Opr tgl 22 Sep '21</t>
  </si>
  <si>
    <t>By Transfer BCA Coll &amp; BCA Opr tgl 23 Sep '21</t>
  </si>
  <si>
    <t>By Transfer BCA Coll &amp; BCA Opr tgl 24 Sep '21</t>
  </si>
  <si>
    <t xml:space="preserve">By BO 130921 - 180921(BBM, Hotel, Makan) RSM Pansel </t>
  </si>
  <si>
    <t>By BO 090921 - 180921 RSM Pantura (BBM, Tol, Pulsa, Makan, Hotel)</t>
  </si>
  <si>
    <t xml:space="preserve">Penyelesaian CAA 104 LK Bandung tgl 14-17 Sep '21 HOC </t>
  </si>
  <si>
    <t>Diselesaikan tgl 250921 Rp 4.922.619</t>
  </si>
  <si>
    <t>Pinjam tgl 130921</t>
  </si>
  <si>
    <t>By BO 080921 - 170921 HOC (BBM, Tol, Pemeliharaan, Makan, Hotel)</t>
  </si>
  <si>
    <t>By BO 200921 - 220921 HOC (BBM, Snack, Service)</t>
  </si>
  <si>
    <t>PENGGANTIAN KAS KECIL PER 27 SEP - 1 OKT '21</t>
  </si>
  <si>
    <t xml:space="preserve">By Opr 200921 - 250921 RSM Pansel </t>
  </si>
  <si>
    <t>By Lembur Uang Makan Karyawan HO Agt '21</t>
  </si>
  <si>
    <t>By Beli Materai HO 50 pcs '21</t>
  </si>
  <si>
    <t>By BO W 3, 4 Sep '21 GM (BBM, Parkir, Tol, Pemeliharaan, Makan, Hotel)</t>
  </si>
  <si>
    <t>By BO W 3, 5 Sep '21 CA Pansel (BBM, Hotel, Pemeliharaan)</t>
  </si>
  <si>
    <t>By BO W 1,2 Sep '21 CA Pansel (Makan, Pulsa Sep)</t>
  </si>
  <si>
    <t>By BBM, Makan ke LK SMG utk ngurus BLT, musholla, renov</t>
  </si>
  <si>
    <t>By Konsumsi Meeting MIN tgl 11 Sep '21</t>
  </si>
  <si>
    <t>By Kirim Dok tgl 28 Sep ke PT MBR, 29 Sep ke PT MMJP&amp;PT MTX, tgl 30 Sep ke PT AI &amp; Beli Bolpen 2 pcs utk nulis cek</t>
  </si>
  <si>
    <t>By Transfer BCA Coll &amp; BCA Opr tgl 27 Sep '21</t>
  </si>
  <si>
    <t>By Transfer BCA Coll &amp; BCA Opr tgl 28 Sep '21</t>
  </si>
  <si>
    <t>By Transfer BCA Coll &amp; BCA Opr tgl 29 Sep '21</t>
  </si>
  <si>
    <t>By Transfer BCA Coll &amp; BCA Opr tgl 30 Sep '21</t>
  </si>
  <si>
    <t>By Transfer BCA Coll &amp; BCA Opr tgl 01 Okt '21</t>
  </si>
  <si>
    <t>By Service Ruang HO 5 + Tambah Freon</t>
  </si>
  <si>
    <t>CAA Beli Filling Kabinet Besi utk Deputy HOC</t>
  </si>
  <si>
    <t>CAA 106</t>
  </si>
  <si>
    <t>PENGGANTIAN KAS KECIL PER 4 OKT - 9 OKT '21</t>
  </si>
  <si>
    <t>By BO W IV - V Sep '21 CA HO (BBM, Cuci Mobil)</t>
  </si>
  <si>
    <t xml:space="preserve">By Ke LK MGL Utk Perbaikan PC (BBM, Uang Makan) IT </t>
  </si>
  <si>
    <t>By BO 270921 - 021021 RSM Pansel (BBM, Service, Makan)</t>
  </si>
  <si>
    <t>By Ke LK PKL, Sol, Tgl, Utk Pengurusan BLT, Fraud (BBM, Tol, Akomodasi, Makan)</t>
  </si>
  <si>
    <t>CAA Beli Pulsa Callback Okt'21</t>
  </si>
  <si>
    <t>Penyelesaian CAA 107 Beli Pulsa Callback Okt'21</t>
  </si>
  <si>
    <t>Diselesaikan tgl 071021 Rp 183.000</t>
  </si>
  <si>
    <t>By Beli Pulsa Callback Okt'21</t>
  </si>
  <si>
    <t>By Service 2 AC HO</t>
  </si>
  <si>
    <t>By BO 10 - 30 Sep '21 CA Pantura (BBM, Tol, Service)</t>
  </si>
  <si>
    <t>By BO 240921 - 021021 RSM Pantura (BBM, Pulsa Okt)</t>
  </si>
  <si>
    <t xml:space="preserve">By Kekurangan (bca opr) Beli 1 unt Printer utk Kasir HO </t>
  </si>
  <si>
    <t>CAA 107</t>
  </si>
  <si>
    <t>CAA Ke LK Solo tgl 04 Okt '21</t>
  </si>
  <si>
    <t>CAA 108</t>
  </si>
  <si>
    <t>Diselesaikan tgl 081021 Rp 1.412.881</t>
  </si>
  <si>
    <t>Penyelesaian CAA 108 LK Solo tgl 04 Okt '21</t>
  </si>
  <si>
    <t>Painjam tgl 041021</t>
  </si>
  <si>
    <t>Pinjam tgl 041021</t>
  </si>
  <si>
    <t>By BO 04 Okt - 7 Okt '21 HOC (BBM, Makan, Hotel, Pulsa Okt)</t>
  </si>
  <si>
    <t>By BO 20 Sep - 2 Okt '21 HOC (BBM, Tol, Makan, Hotel)</t>
  </si>
  <si>
    <t>By Transfer BCA Coll &amp; BCA Opr tgl 04 Okt '21</t>
  </si>
  <si>
    <t>By Transfer BCA Coll &amp; BCA Opr tgl 05 Okt '21</t>
  </si>
  <si>
    <t>By Transfer BCA Coll &amp; BCA Opr tgl 06 Okt '21</t>
  </si>
  <si>
    <t>By Transfer BCA Coll &amp; BCA Opr tgl 07 Okt '21</t>
  </si>
  <si>
    <t>By Transfer BCA Coll &amp; BCA Opr tgl 08 Okt '21</t>
  </si>
  <si>
    <t>By Tunjangan LK Karyawan HO Sep '21</t>
  </si>
  <si>
    <t>By BO W 4 - 5 Sep '21 Deputy HOC (BBM, Pemeliharaan, Makan, Pulsa Okt)</t>
  </si>
  <si>
    <t>CAA Meeting JPA di SMG Tgl 5 Okt '21</t>
  </si>
  <si>
    <t>CAA 109</t>
  </si>
  <si>
    <t>PENGGANTIAN KAS KECIL PER 11 OKT - 16 OKT '21</t>
  </si>
  <si>
    <t>Diselesaikan tgl 121021 Rp 1.162.253</t>
  </si>
  <si>
    <t>Penyelesaian CAA 109 Meeting JPA di SMG Tgl 5 Okt '21</t>
  </si>
  <si>
    <t>By Meeting JPA tgl 5 okt, ATK, Pulsa Okt, Transportasi, Ekspedisi Sep</t>
  </si>
  <si>
    <t>By BO W 1-2 Okt '21 (BBM, Hotel) CA Pansel</t>
  </si>
  <si>
    <t>By BO W 05-06 Okt '21 (Tol, Hotel) RSM Pantura</t>
  </si>
  <si>
    <t>By BO 041021 - 091021 (BBM, Cuci, Hotel, Makan, Pulsa Okt)</t>
  </si>
  <si>
    <t xml:space="preserve">By BO W V Sep - W 1 Okt '21 (BBM, Tol, Cuci, Makan) GM </t>
  </si>
  <si>
    <t xml:space="preserve">By BO W V Sep '21 - W 2 Okt '21 (BBM, Cuci, Pulsa Okt) CA HO </t>
  </si>
  <si>
    <t>By Resiko Sendiri Perbaikan Kendaraan H 1764 PY (kecelakaan cilacap)</t>
  </si>
  <si>
    <t>By Ekspedisi One day ke MTX tgl 4 okt , reg tgl 8 okt an Dela, Candra, lewat Day Trans ke mss smg tgl 6 Okt an Irma</t>
  </si>
  <si>
    <t>By Transfer BCA Coll &amp; BCA Opr tgl 11 Okt '21</t>
  </si>
  <si>
    <t>By Transfer BCA Coll &amp; BCA Opr tgl 12 Okt '21</t>
  </si>
  <si>
    <t>By Transfer BCA Coll &amp; BCA Opr tgl 13 Okt '21</t>
  </si>
  <si>
    <t>By Transfer BCA Coll &amp; BCA Opr tgl 14 Okt '21</t>
  </si>
  <si>
    <t>By Transfer BCA Coll &amp; BCA Opr tgl 15 Okt '21</t>
  </si>
  <si>
    <t xml:space="preserve">By BBM utk ke mss solo ke kepolisian </t>
  </si>
  <si>
    <t xml:space="preserve">By BBM utk ke Samsat Jateng perpanjangan stnk per Okt '21 </t>
  </si>
  <si>
    <t>Diselesaikan tgl 161021 Rp 2.100.000</t>
  </si>
  <si>
    <t>Penyelesaian CAA 106 Beli Filling Kabinet Besi utk Deputy HOC</t>
  </si>
  <si>
    <t>By Beli Filling Kabinet Besi utk Deputy HOC</t>
  </si>
  <si>
    <t>Pinjam tgl 300921</t>
  </si>
  <si>
    <t>CAA Ke LK Blr, Pat, Smg tgl 12-14 Okt '21 HOC</t>
  </si>
  <si>
    <t>CAA Service Tab 1 unt Utk Blora</t>
  </si>
  <si>
    <t>CAA Service TAB 2 unt Utk Cilacap</t>
  </si>
  <si>
    <t>CAA 110</t>
  </si>
  <si>
    <t>CAA 111</t>
  </si>
  <si>
    <t>CAA 112</t>
  </si>
  <si>
    <t>PENGGANTIAN KAS KECIL PER 18 OKT - 23 OKT '21</t>
  </si>
  <si>
    <t>By Telpon FAX HO Okt '21</t>
  </si>
  <si>
    <t>By BO 01-16 Okt '21 CA Pantura (BBM, Tol, Cuci, Ekspedisi, Pulsa Okt)</t>
  </si>
  <si>
    <t>CAHYONO EKO N</t>
  </si>
  <si>
    <t>By BO 06-15 Okt '21 RSM Pantura (BBM, Makan, Service)</t>
  </si>
  <si>
    <t>By Konsumsi Meeting klaim MBR tgl 11 Okt'21 &amp; Ekspedisi one day tgl 15 okt an Candra</t>
  </si>
  <si>
    <t>Penyelesaian CAA 110 Ke LK Blr, Pat, Smg tgl 12-14 Okt '21 HOC</t>
  </si>
  <si>
    <t>Dislselsaikan tgl 191021 Rp 2.314.662</t>
  </si>
  <si>
    <t>Pinjam tgl 121021</t>
  </si>
  <si>
    <t>By BO tgl 10 - 17 Okt '21 HOC (BBM, Tol, Makan, Hotel)</t>
  </si>
  <si>
    <t>By Lembur Sep '21 Karyawan HO</t>
  </si>
  <si>
    <t>By Tukar Tambah AC LG 1,5 PK &amp; Bongkar Pasang AC Ruang Deputy HOC</t>
  </si>
  <si>
    <t>CAA Ke LK SMG, SLT, KBM tgl 20 Okt-22 Okt '21</t>
  </si>
  <si>
    <t>CAA Meeting Internal di MSS HO YK tgl 19 Okt '21</t>
  </si>
  <si>
    <t>CAA Ke LK SLT utk perbaikaan PC tgl 20-22 Okt '21 IT</t>
  </si>
  <si>
    <t>CAA Meeting Internal di MSS HO SMG tgl 20 Okt '21</t>
  </si>
  <si>
    <t>CAA Beli 2 unt Baterai UPS utk server , pajak HO &amp; 1 unit powersupply utk HO</t>
  </si>
  <si>
    <t>CAA 113</t>
  </si>
  <si>
    <t>CAA 114</t>
  </si>
  <si>
    <t>CAA 115</t>
  </si>
  <si>
    <t>CAA 116</t>
  </si>
  <si>
    <t>CAA 117</t>
  </si>
  <si>
    <t>By Transfer BCA Coll &amp; BCA Opr tgl 18 Okt '21</t>
  </si>
  <si>
    <t>By Transfer BCA Coll &amp; BCA Opr tgl 19 Okt '21</t>
  </si>
  <si>
    <t>By Transfer BCA Coll &amp; BCA Opr tgl 22 Okt '21</t>
  </si>
  <si>
    <t>Penyelesaian CAA 111 Service Tab 1 unt Utk Blora</t>
  </si>
  <si>
    <t>By Service Tab 1 unt Utk Blora</t>
  </si>
  <si>
    <t>Diselesaikan tgl 231021</t>
  </si>
  <si>
    <t>Penyelesaian CAA 112 Service TAB 2 unt Utk Cilacap</t>
  </si>
  <si>
    <t>By Service TAB 2 unt Utk Cilacap</t>
  </si>
  <si>
    <t>Pinjam tgl 141021</t>
  </si>
  <si>
    <t>PENGGANTIAN KAS KECIL PER 25 OKT - 30 OKT '21</t>
  </si>
  <si>
    <t>By Ganti Oli H 8840 GW CA Pansel</t>
  </si>
  <si>
    <t>By BO W 2-3 Okt '21 (BBM, Hotel, Pemeliharaan, Tol) CA Pansel</t>
  </si>
  <si>
    <t>By Air Minum 32 Galon Agt - Sep '21</t>
  </si>
  <si>
    <t>CAA 118</t>
  </si>
  <si>
    <t xml:space="preserve">Penyelesaian CAA 118 Beli Pulsa Callback </t>
  </si>
  <si>
    <t>Diselesaikan tgl 251021 Rp 186.000</t>
  </si>
  <si>
    <t>Pinjam tgl 251021</t>
  </si>
  <si>
    <t>By Refill toner 2 pcs printer HO an heni</t>
  </si>
  <si>
    <t>Penyelesaian CAA 116 Meeting Internal di MSS HO SMG tgl 20 Okt '21</t>
  </si>
  <si>
    <t>Diselesaikan tgl 261021 Rp 1.785.003</t>
  </si>
  <si>
    <t>Pinjam tgl 201021</t>
  </si>
  <si>
    <t>By Meeting Internal FAS Pantura di MSS HO SMG tgl 20 Okt '21</t>
  </si>
  <si>
    <t>By Ke LK SMG (BBM, Makan) utk pengurusan BLT Tahap 1,2 HRD</t>
  </si>
  <si>
    <t>By ke LK Solo (BBM, Makan) utk gelar perkara dikepolisian HRD</t>
  </si>
  <si>
    <t>Penyelesaian CAA 113 Meeting Internal di MSS HO YK tgl 19 Okt '21</t>
  </si>
  <si>
    <t>Diselesaikan tgl 261021 Rp 1.172.600</t>
  </si>
  <si>
    <t>Pinjam tgl 191021</t>
  </si>
  <si>
    <t>By Meeting Internal FAS Pansel di MSS HO YK tgl 19 Okt '21</t>
  </si>
  <si>
    <t xml:space="preserve">By Service tambah freon AC Ruang HO (Klaim) </t>
  </si>
  <si>
    <t xml:space="preserve">By BO tgl 4-22 Okt '21 (BBM, Tol, Pemeliharaan, Makan, Pulsa Okt) GM </t>
  </si>
  <si>
    <t xml:space="preserve">By BO W 2-3 Okt '21 (BBM) CA HO </t>
  </si>
  <si>
    <t>By BO 181021 - 231021 (BBM, Pemeliharaan, Tol, Hotel) RSM Pansel</t>
  </si>
  <si>
    <t>By Transfer BCA Coll &amp; BCA Opr tgl 25 Okt '21</t>
  </si>
  <si>
    <t>By Transfer BCA Coll &amp; BCA Opr tgl 26 Okt '21</t>
  </si>
  <si>
    <t>By Transfer BCA Coll &amp; BCA Opr tgl 27 Okt '21</t>
  </si>
  <si>
    <t>By Transfer BCA Coll &amp; BCA Opr tgl 28 Okt '21</t>
  </si>
  <si>
    <t>By Transfer BCA Coll &amp; BCA Opr tgl 29 Okt '21</t>
  </si>
  <si>
    <t>By Kirim Dok tgl 23 Okt ke MSS SMG, 27 Okt ke PT MIN, 29 Okt ke PT MIN an Irma</t>
  </si>
  <si>
    <t xml:space="preserve">By Ganti Catridge, Isi Tinta , service printer HO an Irma </t>
  </si>
  <si>
    <t xml:space="preserve">CAA Perbaikan mesin PABX Telpon HO </t>
  </si>
  <si>
    <t>CAA 119</t>
  </si>
  <si>
    <t xml:space="preserve">Penyelesaian CAA 119 Perbaikan mesin PABX Telpon HO </t>
  </si>
  <si>
    <t xml:space="preserve">By Perbaikan mesin PABX Telpon HO </t>
  </si>
  <si>
    <t>Penyelesaian CAA 114 LK SMG, SLT, KBM tgl 20 Okt-22 Okt '21</t>
  </si>
  <si>
    <t>Diselesaikan tgl 301021 Rp 1.224.774</t>
  </si>
  <si>
    <t>Diselesaikan tgl 301021 Rp 965.000</t>
  </si>
  <si>
    <t>Pinjam tgl 261021</t>
  </si>
  <si>
    <t>By BO W 3 Okt '21, ke LK SMG, SLT, KBM tgl 20 okt '21 (BBM, Pemeliharaan, Makan, Hotel) HOC</t>
  </si>
  <si>
    <t>PENGGANTIAN KAS KECIL PER 01 NOV - 6 NOV '21</t>
  </si>
  <si>
    <t xml:space="preserve">By Uang Makan tgl Merah 20 Okt '21 HO </t>
  </si>
  <si>
    <t xml:space="preserve">By Transport &amp; Jasa Bongkar AC Ruang Deputy HOC </t>
  </si>
  <si>
    <t>By Konsumsi (air minum) utk Vaksin ke 2 tgl 15 Okt '21</t>
  </si>
  <si>
    <t xml:space="preserve">By Kekurangan Perpanjang STNK Okt '21 </t>
  </si>
  <si>
    <t>By BBM SMG-YK 8 Okt-1 Nov '21 IT</t>
  </si>
  <si>
    <t>DIAN ASMR</t>
  </si>
  <si>
    <t xml:space="preserve">By BO 20 Okt - 2 Nov '21 RSM Pantura </t>
  </si>
  <si>
    <t>CAA Service H 8859 GW CA Pantura</t>
  </si>
  <si>
    <t>Diselesaikan tgl 051121 Rp 1.569.021</t>
  </si>
  <si>
    <t>CAA 120</t>
  </si>
  <si>
    <t>Penyelesaian CAA 120 Service H 8859 GW CA Pantura</t>
  </si>
  <si>
    <t>Pinjam tgl 011121</t>
  </si>
  <si>
    <t>By Service H 8859 GW CA Pantura</t>
  </si>
  <si>
    <t xml:space="preserve">By BO W 4 Okt '21 (BBM, Tol, Pemelihraan, Makan, Hotel) GM </t>
  </si>
  <si>
    <t xml:space="preserve">By BO 18-30 Okt '21 (BBM, Tol) CA Pantura </t>
  </si>
  <si>
    <t xml:space="preserve">By BO W 1 Nov '21 (BBM, Hotel, Pemeliharaan) CA Pansel </t>
  </si>
  <si>
    <t>By BO W 1-4 Okt '21 (Makan, Pulsa Okt '21) CA Pansel</t>
  </si>
  <si>
    <t>Diselesaiakn tgl 051121 rp 699.759</t>
  </si>
  <si>
    <t>Penyelesaian CAA 115 Ke LK SLT utk perbaikaan PC tgl 20-22 Okt '21 IT</t>
  </si>
  <si>
    <t>By Ke LK Slt, smg, mgl utk perbaikaan PC, Jaringan  IT</t>
  </si>
  <si>
    <t>Diselesaikan tgl 051121 Rp 710.000</t>
  </si>
  <si>
    <t>Penyelesaian CAA 117 Beli 2 unt Baterai UPS utk server , pajak HO &amp; 1 unit powersupply utk HO</t>
  </si>
  <si>
    <t>Pinjam tgl 231021</t>
  </si>
  <si>
    <t>By Beli 2 unt Baterai UPS utk server , pajak HO &amp; 1 unit powersupply utk HO</t>
  </si>
  <si>
    <t xml:space="preserve">FAUJI A </t>
  </si>
  <si>
    <t>By Jasa Pengiriman 9 unt truk capex 2021 dari Bekasi ke Jakarta</t>
  </si>
  <si>
    <t>By Transfer BCA Coll &amp; BCA Opr tgl 01 Nov '21</t>
  </si>
  <si>
    <t>By Transfer BCA Coll &amp; BCA Opr tgl 02 Nov '21</t>
  </si>
  <si>
    <t>By Transfer BCA Coll &amp; BCA Opr tgl 03 Nov '21</t>
  </si>
  <si>
    <t>By Transfer BCA Coll &amp; BCA Opr tgl 04 Nov '21</t>
  </si>
  <si>
    <t>By Transfer BCA Coll &amp; BCA Opr tgl 05 Nov '21</t>
  </si>
  <si>
    <t>CAA Ke solo tgl 1 nov '21 HOC</t>
  </si>
  <si>
    <t>CAA 121</t>
  </si>
  <si>
    <t xml:space="preserve">CAA Meeting MIN tgl 051121 di HO YK </t>
  </si>
  <si>
    <t>CAA 122</t>
  </si>
  <si>
    <t xml:space="preserve">CAA Beli UPS utk HO SMG an Bu Lis </t>
  </si>
  <si>
    <t>CAA 123</t>
  </si>
  <si>
    <t>PENGGANTIAN KAS KECIL PER 08 NOV - 13 NOV '21</t>
  </si>
  <si>
    <t xml:space="preserve">By BO W IV Okt '21 - W I Nov '21 (BBM,Tol, pemeliharaan, makan, hotel, pulsa nov) HOC </t>
  </si>
  <si>
    <t>Penyelesaian CAA 121 Ke solo tgl 1 nov '21 HOC</t>
  </si>
  <si>
    <t>By BO W IV Okt , W I Nov '21 (bbm,pemelihaarn) CA HO</t>
  </si>
  <si>
    <t>Diselesaikan tgl 091121 Rp 2.242.454</t>
  </si>
  <si>
    <t xml:space="preserve">By Beli Materai HO 50pcs </t>
  </si>
  <si>
    <t>By Kirim Dok One day ke PT MTX tgl 06 Nov '21 an Candra</t>
  </si>
  <si>
    <t xml:space="preserve">By BO 291021 - 061121 RSM Pansel </t>
  </si>
  <si>
    <t>By Tunjangan Karyawan LK HO Okt '21</t>
  </si>
  <si>
    <t xml:space="preserve">By Konsusmi Meeting IT tgl 11 Nov '21 di HO YK </t>
  </si>
  <si>
    <t>By Transfer BCA Coll &amp; BCA Opr tgl 10 Nov '21</t>
  </si>
  <si>
    <t>By Transfer BCA Coll &amp; BCA Opr tgl 11 Nov '21</t>
  </si>
  <si>
    <t>By Transfer BCA Coll &amp; BCA Opr tgl 12 Nov '21</t>
  </si>
  <si>
    <t>By Transfer BCA Coll &amp; BCA Opr tgl 08 Nov '21</t>
  </si>
  <si>
    <t>By Transfer BCA Coll &amp; BCA Opr tgl 09 Nov '21</t>
  </si>
  <si>
    <t>By Konsumsi Meeting IT tgl 11 nov '21 , meeting IT+HO tgl 12 nov '21</t>
  </si>
  <si>
    <t>By Buah Tangan (kimbo,yupi) utk tamu GM, Deputy HOC tgl 29 Okt '21</t>
  </si>
  <si>
    <t xml:space="preserve">By BO 10-13 Nov '21 utk update MSS HO </t>
  </si>
  <si>
    <t>PRIMAWAN</t>
  </si>
  <si>
    <t xml:space="preserve">CAA utk Service tab slm MBR MSS YK, MSS SOLO, MSS SMG </t>
  </si>
  <si>
    <t xml:space="preserve">CAA utk Beli Pulsa Callback </t>
  </si>
  <si>
    <t>By Service AC ruang adm HO (nambah freon)</t>
  </si>
  <si>
    <t>CAA 124</t>
  </si>
  <si>
    <t>CAA 125</t>
  </si>
  <si>
    <t>PENGISIAN KAS KECIL PER 15 NOV - 20 NOV '21</t>
  </si>
  <si>
    <t>By Ekspedisi dok ke bu lis (smg) one day an Eko K</t>
  </si>
  <si>
    <t>By BBM utk perjalanan dinas ke SMG HRD</t>
  </si>
  <si>
    <t xml:space="preserve">By BO W II Nov '21 (BBM, Pemeliharaan, Hotel) CA Pansel </t>
  </si>
  <si>
    <t>By BO W II Nov '21 (BBM, Makan, Oleh2) HOC</t>
  </si>
  <si>
    <t>By Resiko Sendiri Perbaaikan Kendaraan HOC livina H 9106 HQ ABDA</t>
  </si>
  <si>
    <t>CV MAESTRO</t>
  </si>
  <si>
    <t>Dokumen Diselesaikan tgl 161121 Rp 1.064.000</t>
  </si>
  <si>
    <t>Pinjam tgl 051121</t>
  </si>
  <si>
    <t xml:space="preserve">Penyelesaian CAA  122 Meeting MIN tgl 051121 di HO YK </t>
  </si>
  <si>
    <t>By Meeting MIN tgl 051121 di HO YK</t>
  </si>
  <si>
    <t>Diselesaikan tgl 161121 Rp 183.000</t>
  </si>
  <si>
    <t>Pinjam tgl 131121</t>
  </si>
  <si>
    <t xml:space="preserve">Penyelesaian CAA 125 Beli Pulsa Callback </t>
  </si>
  <si>
    <t xml:space="preserve">By BO 08-13 Nov '21 (BBM, Pulsa Nov) CA HO </t>
  </si>
  <si>
    <t xml:space="preserve">By BO 13 - 17 Nov '21 IT </t>
  </si>
  <si>
    <t>By BO 081121 - 131121 (BBM, Makan) RSM Pansel</t>
  </si>
  <si>
    <t>By BO 01-15 Nov '21 (BBM, Tol, Makan, Pulsa Nov) CA Pantura</t>
  </si>
  <si>
    <t>By BO 06-13 Nov '21 (BBM, Makan, Pulsa Nov) RSM Pantura</t>
  </si>
  <si>
    <t xml:space="preserve">By BBM ke Bank Sendiri tgl 29 okt, 12 nov &amp; BBM H 8970 JY </t>
  </si>
  <si>
    <t xml:space="preserve">By Ekspedisi One day ke PT Min tgl 18 nov an Irma </t>
  </si>
  <si>
    <t>By Telpon Fax HO Nov '21</t>
  </si>
  <si>
    <t>By Transfer BCA Coll &amp; BCA Opr tgl 15 Nov '21</t>
  </si>
  <si>
    <t>By Transfer BCA Coll &amp; BCA Opr tgl 16 Nov '21</t>
  </si>
  <si>
    <t>By Transfer BCA Coll &amp; BCA Opr tgl 17 Nov '21</t>
  </si>
  <si>
    <t>By Transfer BCA Coll &amp; BCA Opr tgl 18 Nov '21</t>
  </si>
  <si>
    <t>By Transfer BCA Coll &amp; BCA Opr tgl 19 Nov '21</t>
  </si>
  <si>
    <t>By Lembur Karyawan HO Okt '21</t>
  </si>
  <si>
    <t xml:space="preserve">Penyelesaian CAA 123 Beli UPS utk HO SMG an Bu Lis </t>
  </si>
  <si>
    <t>Diselesaikan tgl 201121 Rp 2.330.000</t>
  </si>
  <si>
    <t xml:space="preserve">By Beli UPS utk HO SMG an Bu Lis </t>
  </si>
  <si>
    <t xml:space="preserve">CAA Service tab MSS YK 3 unt </t>
  </si>
  <si>
    <t xml:space="preserve">CAA Meeting FAS tgl 171121 di SMG </t>
  </si>
  <si>
    <t>CAA service mobil H 9106 HQ HOC</t>
  </si>
  <si>
    <t xml:space="preserve">CAA Meeting FAS tgl 151121 di YK </t>
  </si>
  <si>
    <t>CAA 126</t>
  </si>
  <si>
    <t>CAA 127</t>
  </si>
  <si>
    <t>CAA 128</t>
  </si>
  <si>
    <t>CAA 129</t>
  </si>
  <si>
    <t>Pinjam tgl 061121</t>
  </si>
  <si>
    <t>PENGGANTIAN KAS KECIL PER 22 NOV - 27 NOV '21</t>
  </si>
  <si>
    <t>Penyelesaian CAA 127 service mobil H 9106 HQ HOC</t>
  </si>
  <si>
    <t>Diselesaikan tgl 251121 Rp 1.194.482</t>
  </si>
  <si>
    <t>Pinjam tgl 151121</t>
  </si>
  <si>
    <t>By Service mobil H 9106 HQ HOC</t>
  </si>
  <si>
    <t xml:space="preserve">By BO W III Nov '21 (BBM, Tol, Makan, Hotel) HOC </t>
  </si>
  <si>
    <t xml:space="preserve">By BO W I-III Nov '21 (BBM, Parkir, Pemeliharaan, Makan, Hotel, Pulsa nov) GM </t>
  </si>
  <si>
    <t xml:space="preserve">By Service AC 1 unt ruang CA HO </t>
  </si>
  <si>
    <t>By BO 151121 - 201121 (BBM, Tol, Hotel, Makan) RSM Pansel</t>
  </si>
  <si>
    <t>By BO W II-III Nov '21 (BBM, Pemeliharaan, Makan, Pulsa nov) Deputy HOC</t>
  </si>
  <si>
    <t>By BO W II - IV Okt '21 (BBM, Pemeliharaan, Makan, Hotel) Deputy HOC</t>
  </si>
  <si>
    <t xml:space="preserve">By BO 19-22 Nov (BBM, Tol, Pemeliharaan) RSM Pantura </t>
  </si>
  <si>
    <t xml:space="preserve">By BO 08-13 Nov '21 (BBM, Makan) CA HO </t>
  </si>
  <si>
    <t xml:space="preserve">Penyelesaian CAA 128 Meeting FAS tgl 171121 di SMG </t>
  </si>
  <si>
    <t>Diselesaikan tgl 241121 Rp 1.480.914</t>
  </si>
  <si>
    <t xml:space="preserve">By Meeting FAS tgl 171121 di SMG </t>
  </si>
  <si>
    <t>Pinjam tgl 161121</t>
  </si>
  <si>
    <t>Diselesaikan tgl 271121 Rp 1.127.800</t>
  </si>
  <si>
    <t xml:space="preserve">Penyelesaian CAA 126 Meeting FAS tgl 151121 di YK </t>
  </si>
  <si>
    <t xml:space="preserve">By Meeting FAS tgl 151121 di YK </t>
  </si>
  <si>
    <t xml:space="preserve">By BBM utk Perjalanan Dinas ke Samsat MGL </t>
  </si>
  <si>
    <t>By Transfer BCA Coll &amp; BCA Opr tgl 22 Nov '21</t>
  </si>
  <si>
    <t>By Transfer BCA Coll &amp; BCA Opr tgl 23 Nov '21</t>
  </si>
  <si>
    <t>By Transfer BCA Coll &amp; BCA Opr tgl 24 Nov '21</t>
  </si>
  <si>
    <t>By Transfer BCA Coll &amp; BCA Opr tgl 25 Nov '21</t>
  </si>
  <si>
    <t>By Transfer BCA Coll &amp; BCA Opr tgl 26 Nov '21</t>
  </si>
  <si>
    <t>By Kirim Dok One day ke PT MBR tgl 24 nov an Arief, ke PT MTX tgl 24 nov an Candra</t>
  </si>
  <si>
    <t>PENGGANTIAN KAS KECIL PER 29 NOV - 4 DES '21</t>
  </si>
  <si>
    <t xml:space="preserve">By BO W I-II Nov '21 (Makan, Pulsa Nov '21) CA Pansel </t>
  </si>
  <si>
    <t xml:space="preserve">By BO W III-IV Nov '21 (BBM, Tol, Pemeliharaan, Hotel) CA Pansel </t>
  </si>
  <si>
    <t>By BO W IV Nov '21 (BBM, Tol, Pemeliharaan, Makan, Hotel) HOC</t>
  </si>
  <si>
    <t>By BBM SMG-YK 5-8 Nov '21 IT</t>
  </si>
  <si>
    <t xml:space="preserve">By BBM SNF-YK 13-26 Nov '21 IT </t>
  </si>
  <si>
    <t>By Beli Tinta Stempel warna Hijau utk stempel MSS 2 Pcs</t>
  </si>
  <si>
    <t>By Transfer BCA Coll &amp; BCA Opr tgl 29 Nov '21</t>
  </si>
  <si>
    <t>By Transfer BCA Coll &amp; BCA Opr tgl 30 Nov '21</t>
  </si>
  <si>
    <t>By Transfer BCA Coll &amp; BCA Opr tgl 1 Des '21</t>
  </si>
  <si>
    <t>By Transfer BCA Coll &amp; BCA Opr tgl 2 Des '21</t>
  </si>
  <si>
    <t>By Service Ruang BR, Adm klaim HO, IT, CA HO, Pasang AC ex deputy diruang min</t>
  </si>
  <si>
    <t>By Resiko Sendiri Perbaikan Mobil H 88401 BY ABDA RSM Pansel</t>
  </si>
  <si>
    <t xml:space="preserve">CAA Konsumsi Meeting FAS tgl 061221 di HO YK </t>
  </si>
  <si>
    <t xml:space="preserve">CAA Perjalanan Meeting di MJP Jkt tgl 6-8 Des '21 </t>
  </si>
  <si>
    <t xml:space="preserve">By Service Livina utk ke MJP JKT utk Meeting IT </t>
  </si>
  <si>
    <t>CAA 130</t>
  </si>
  <si>
    <t>CAA 131</t>
  </si>
  <si>
    <t>PENGGANTIAN KAS KECIL PER 06 DES - 11 DES '21</t>
  </si>
  <si>
    <t>By BO W I Des '21 (BBM, Tol, Makan, Pulsa Des, Hotel) HOC</t>
  </si>
  <si>
    <t>By Sumbangan utk Kegiatan Milad FPRB Kelurahan Bangunjiwo yg ke 6</t>
  </si>
  <si>
    <t>KEL. BANGUNJIWO</t>
  </si>
  <si>
    <t xml:space="preserve">By BO 16-30 Nov '21 (BBM, Tol) CA Pantura </t>
  </si>
  <si>
    <t>By BO Service H 8401 BY RSM Pansel</t>
  </si>
  <si>
    <t xml:space="preserve">By BO 22-27 NOV '21 (BBM, Tol) RSM Pansel </t>
  </si>
  <si>
    <t xml:space="preserve">By Perbaikan Dispenser HO ruang meeting </t>
  </si>
  <si>
    <t>HIDAYAH TEKNIK</t>
  </si>
  <si>
    <t>By BO W IV Nov '21, W I Des '21  (BBM, Pemeliharaan, Pulsa Des '21) CA HO</t>
  </si>
  <si>
    <t xml:space="preserve">CAA Meeting MIN tgl 7 Des '21 di SMG </t>
  </si>
  <si>
    <t xml:space="preserve">CAA Perjalanan Dinas Purcilakeb tgl 8-11 Des '21 CA Pansel </t>
  </si>
  <si>
    <t xml:space="preserve">By Konsumsi Meeting HO tgl 7 Des '21 di MSS YK </t>
  </si>
  <si>
    <t xml:space="preserve">CAA Beli pulsa Calbback </t>
  </si>
  <si>
    <t>By BBM H 8972 JY, H 8693 NY &amp; kirim paket one day ke PT MTX an Candra tgl 6 des, an Eko tgl 7 des</t>
  </si>
  <si>
    <t>CAA 132</t>
  </si>
  <si>
    <t>CAA 133</t>
  </si>
  <si>
    <t>CAA 134</t>
  </si>
  <si>
    <t xml:space="preserve">Penyelesaian CAA 134 Beli pulsa Calbback </t>
  </si>
  <si>
    <t xml:space="preserve">By Beli pulsa Calbback </t>
  </si>
  <si>
    <t>By Beli Kuas, Thinner, Avian Besi, Lem, Cat, Ambril, Holo utk tambahan renovasi gedung MSS YK</t>
  </si>
  <si>
    <t>By Transfer BCA Coll &amp; BCA Opr tgl 06 Des '21</t>
  </si>
  <si>
    <t>By Transfer BCA Coll &amp; BCA Opr tgl 07 Des '21</t>
  </si>
  <si>
    <t>By Transfer BCA Coll &amp; BCA Opr tgl 08 Des '21</t>
  </si>
  <si>
    <t>By Transfer BCA Coll &amp; BCA Opr tgl 09 Des '21</t>
  </si>
  <si>
    <t>By Transfer BCA Coll &amp; BCA Opr tgl 10 Des '21</t>
  </si>
  <si>
    <t>Diselesaikan tgl 101221 Rp 248.000</t>
  </si>
  <si>
    <t>Pinjam tgl 061221</t>
  </si>
  <si>
    <t>CAA Perjalanan Dinas ke Purcilakeb Deputy HOC</t>
  </si>
  <si>
    <t xml:space="preserve">By BO W 2 Des '21 + Pulsa Des '21 (BBM, Pemeliharaan) Deputy HOC </t>
  </si>
  <si>
    <t>PCV 838</t>
  </si>
  <si>
    <t>PCV 839</t>
  </si>
  <si>
    <t>CAA 135</t>
  </si>
  <si>
    <t>PCV 840</t>
  </si>
  <si>
    <t>By BO W II Des '21 (BBM, Tol, Makan, Hotel) HOC</t>
  </si>
  <si>
    <t>PCV 841</t>
  </si>
  <si>
    <t>PENGGANTIAN KAS KECIL PER 13 DES - 18 DES '21</t>
  </si>
  <si>
    <t>By BO W III, IV Nov '21 &amp; W I Des '21 (BBM, Makan, Pemeliharaan, Pulsa Des) GM</t>
  </si>
  <si>
    <t>By BO W IV Nov - W I Des '21 (BBM, Tol, Pulsa Des) RSM Pantura</t>
  </si>
  <si>
    <t>By BO 061221-111221 (BBM, Pulsa Des, Hotel) RSM Pansel</t>
  </si>
  <si>
    <t>By BO W III Des '21 (BBM, Pemelihaarn, Makan, Hotel) HOC</t>
  </si>
  <si>
    <t xml:space="preserve">By Jasa Bongkar Pasang AC Baru 1 unt di ruang klaim HO </t>
  </si>
  <si>
    <t>MKG Elektronik</t>
  </si>
  <si>
    <t>By Refill Toner Printer GL an Heni</t>
  </si>
  <si>
    <t>EDI SUYATNO</t>
  </si>
  <si>
    <t xml:space="preserve">By Beli Materai 50 pcs utk HO </t>
  </si>
  <si>
    <t>By BBM H 8972 JY, kirim one day ke PT MTX tgl 10 des an Candra, ke PT MIN tgl 14 des an Irma, beli Terminal utk ruang IT</t>
  </si>
  <si>
    <t>Diselesaikan tgl 181221 Rp 1.510.000</t>
  </si>
  <si>
    <t xml:space="preserve">Penyelesaian CAA 124 Service tab slm MBR MSS YK, MSS SOLO, MSS SMG </t>
  </si>
  <si>
    <t xml:space="preserve">By Service tab slm MBR MSS YK, MSS SOLO, MSS SMG </t>
  </si>
  <si>
    <t>Diselesaiakn tgl 181221 Rp 1.050.000</t>
  </si>
  <si>
    <t>Pinjam tgl 201121</t>
  </si>
  <si>
    <t xml:space="preserve">Penyelesaian CAA 129 Service tab MSS YK 3 unt </t>
  </si>
  <si>
    <t xml:space="preserve">By Service tab MSS YK 3 unt </t>
  </si>
  <si>
    <t xml:space="preserve">Penyelesaian CAA  131 Perjalanan Meeting di MJP Jkt tgl 6-8 Des '21 </t>
  </si>
  <si>
    <t>Diselesaikan tgl 181221 Rp 2.909.939</t>
  </si>
  <si>
    <t>Pinjam tgl 041221</t>
  </si>
  <si>
    <t xml:space="preserve">By Perjalanan Meeting di MJP Jkt tgl 6-10 Des '21 </t>
  </si>
  <si>
    <t>By Air Minum Galon 37 pcs Okt-Nov '21</t>
  </si>
  <si>
    <t xml:space="preserve">Penyelesaian CAA 132 Meeting MIN tgl 7 Des '21 di SMG </t>
  </si>
  <si>
    <t>Diselesaiakn tgl 181221 Rp 1.121.194</t>
  </si>
  <si>
    <t xml:space="preserve">By Meeting MIN tgl 7 Des '21 di SMG </t>
  </si>
  <si>
    <t xml:space="preserve">CAA Beli Kebutuhan Rumah Tangga </t>
  </si>
  <si>
    <t>By Beli Air minum (aqua 600ml) utk meeting All BR &amp; RAU tgl 4 Des '21 di HO YK</t>
  </si>
  <si>
    <t>Diselesaiakn tgl 181221 Rp 375.800</t>
  </si>
  <si>
    <t>CAA 136</t>
  </si>
  <si>
    <t xml:space="preserve">Penyelesaian CAA 136 Beli Kebutuhan Rumah Tangga </t>
  </si>
  <si>
    <t>Pinjam tgl 161221</t>
  </si>
  <si>
    <t xml:space="preserve">By Beli Kebutuhan Rumah Tangga </t>
  </si>
  <si>
    <t>Diselesaikan tgl 181221 Rp 1.034.900</t>
  </si>
  <si>
    <t xml:space="preserve">Penyelesaian CAA 130 Konsumsi Meeting FAS tgl 061221 di HO YK </t>
  </si>
  <si>
    <t xml:space="preserve">By Konsumsi Meeting FAS tgl 061221 di HO YK </t>
  </si>
  <si>
    <t>By Transfer BCA Coll &amp; BCA Opr tgl 13 Des '21</t>
  </si>
  <si>
    <t>By Transfer BCA Coll &amp; BCA Opr tgl 14 Des '21</t>
  </si>
  <si>
    <t>By Transfer BCA Coll &amp; BCA Opr tgl 16 Des '21</t>
  </si>
  <si>
    <t>PCV 842</t>
  </si>
  <si>
    <t>PCV 843</t>
  </si>
  <si>
    <t>PCV 844</t>
  </si>
  <si>
    <t>PCV 845</t>
  </si>
  <si>
    <t>PCV 846</t>
  </si>
  <si>
    <t>PCV 847</t>
  </si>
  <si>
    <t>PCV 848</t>
  </si>
  <si>
    <t>PCV 849</t>
  </si>
  <si>
    <t>PCV 850</t>
  </si>
  <si>
    <t>PCV 851</t>
  </si>
  <si>
    <t>PCV 852</t>
  </si>
  <si>
    <t>PCV 853</t>
  </si>
  <si>
    <t>PCV 854</t>
  </si>
  <si>
    <t>PCV 855</t>
  </si>
  <si>
    <t>PCV 856</t>
  </si>
  <si>
    <t>PCV 857</t>
  </si>
  <si>
    <t>PCV 858</t>
  </si>
  <si>
    <t>PCV 859</t>
  </si>
  <si>
    <t>PCV 860</t>
  </si>
  <si>
    <t>PCV 861</t>
  </si>
  <si>
    <t>PENGGANTIAN KAS KECIL PER 20 DES - 24 DES '21</t>
  </si>
  <si>
    <t xml:space="preserve">By BO W II - III Des '21 (BBM, Pemeliharaan) CA HO </t>
  </si>
  <si>
    <t>By Tiket YK-SMG tgl 8 Des '21 klaim HO</t>
  </si>
  <si>
    <t xml:space="preserve">By BO 131221-181221 (BBM, Pemeliharaan) RSM Pansel </t>
  </si>
  <si>
    <t>By BO 01-11 Des '21 (BBM, Tol, Pulsa Des) CA Pantura</t>
  </si>
  <si>
    <t xml:space="preserve">By BO 09-21 Des '21 (BBM, Tol) CA Pantura </t>
  </si>
  <si>
    <t>By BO 09-20 Des '21 (BBM, Tol) RSM Pantura</t>
  </si>
  <si>
    <t>By Telpon FAX HO Des '21</t>
  </si>
  <si>
    <t>By Hotel utk RSM Pantura an Rakhmat tgl 3-4 Des utk meeting principle</t>
  </si>
  <si>
    <t>By Kirim One Day ke PT MTX tgl 20 Des  an Eko, tgl 22 Des an Dela</t>
  </si>
  <si>
    <t>By BO W II-III Des '21 (BBM) CA HO</t>
  </si>
  <si>
    <t>Diselesaikan tgl 241221 Rp 3.628.900</t>
  </si>
  <si>
    <t>Pinjam tgl 111221</t>
  </si>
  <si>
    <t>Penyelesaian CAA  135 Perjalanan Dinas ke Purcilakeb Deputy HOC</t>
  </si>
  <si>
    <t>By Perjalanan Dinas ke Purcilakeb Deputy HOC</t>
  </si>
  <si>
    <t>CAA Beli Catridge Warna HO Canon E410 utk Arina, MP237 Sari, HP 310 Candra</t>
  </si>
  <si>
    <t>CAA Ke LK PWT, PKL tgl 21 Des '21 HOC</t>
  </si>
  <si>
    <t>PCV 862</t>
  </si>
  <si>
    <t>PCV 863</t>
  </si>
  <si>
    <t>PCV 864</t>
  </si>
  <si>
    <t>PCV 865</t>
  </si>
  <si>
    <t>PCV 866</t>
  </si>
  <si>
    <t>PCV 867</t>
  </si>
  <si>
    <t>PCV 868</t>
  </si>
  <si>
    <t>PCV 869</t>
  </si>
  <si>
    <t>PCV 870</t>
  </si>
  <si>
    <t>PCV 871</t>
  </si>
  <si>
    <t>PCV 872</t>
  </si>
  <si>
    <t>CAA 137</t>
  </si>
  <si>
    <t>CAA 138</t>
  </si>
  <si>
    <t>PENGGANTIAN KAS KECIL PER 27 DES - 31 DES '21</t>
  </si>
  <si>
    <t>By Makan Lembur tgl 24 Des '21 (Emmanuel, Dela, Irma, Arief, Fauji, Arum)</t>
  </si>
  <si>
    <t>By Ekspedisi tgl 20 Des ke PT MTX an Eko, 22 Des ke PT MTX an Dela</t>
  </si>
  <si>
    <t>Diselesaikan tgl 271221 Rp 1.576.100</t>
  </si>
  <si>
    <t>Pinjam tgl 201221</t>
  </si>
  <si>
    <t>Penyelesaian CAA 137 Ke LK PWT, PKL tgl 21 Des '21 HOC</t>
  </si>
  <si>
    <t>By Ke LK PWT, PKL tgl 21 Des '21 HOC</t>
  </si>
  <si>
    <t>Diselesaikan tgl 271221 Rp 1.769.115</t>
  </si>
  <si>
    <t xml:space="preserve">Penyelesaian CAA 133 Perjalanan Dinas Purcilakeb tgl 8-11 Des '21 CA Pansel </t>
  </si>
  <si>
    <t xml:space="preserve">By Perjalanan Dinas Purcilakeb tgl 8-11 Des '21 CA Pansel </t>
  </si>
  <si>
    <t xml:space="preserve">By ke LK SLT tgl 11 des, BBM ke smg  IT </t>
  </si>
  <si>
    <t>By ke Solo , wgr utk Perbaikan PC &amp; CCTV  tgl 21-22 Des '21</t>
  </si>
  <si>
    <t>By Transfer BCA Coll &amp; BCA Opr tgl 20 Des '21</t>
  </si>
  <si>
    <t>By Transfer BCA Coll &amp; BCA Opr tgl 21 Des '21</t>
  </si>
  <si>
    <t>By Transfer BCA Coll &amp; BCA Opr tgl 22 Des '21</t>
  </si>
  <si>
    <t>By Transfer BCA Coll &amp; BCA Opr tgl 23 Des '21</t>
  </si>
  <si>
    <t>By Transfer BCA Coll &amp; BCA Opr tgl 24 Des '21</t>
  </si>
  <si>
    <t xml:space="preserve">CAA Beli pulsa callback Des II </t>
  </si>
  <si>
    <t>CAA 139</t>
  </si>
  <si>
    <t xml:space="preserve">Penyelesaian CAA 139 Beli pulsa callback Des II </t>
  </si>
  <si>
    <t>Diselesaikan tgl 281221 Rp 183.000</t>
  </si>
  <si>
    <t>Pinjam tgl 271221</t>
  </si>
  <si>
    <t xml:space="preserve">By  Beli pulsa callback Des II </t>
  </si>
  <si>
    <t xml:space="preserve">By Kirim dok One day ke PT MTX tgl 27 Des '21 an Candra </t>
  </si>
  <si>
    <t>By Transfer BCA Coll &amp; BCA Opr tgl 27 Des '21</t>
  </si>
  <si>
    <t>By Transfer BCA Coll &amp; BCA Opr tgl 28 Des '21</t>
  </si>
  <si>
    <t>By Transfer BCA Coll &amp; BCA Opr tgl 29 Des '21</t>
  </si>
  <si>
    <t xml:space="preserve">By Lembur Karyawan HO Nov '21 </t>
  </si>
  <si>
    <t>By BO W I-IV Des '21 (BBM, Parkir, Tol, Pemeliharaan, Makan, Hotel)</t>
  </si>
  <si>
    <t>CAA Ke LK Solo utk mengurus KAP</t>
  </si>
  <si>
    <t>CAA Ke Solo tgl 3-4 Jan '21 utk perbaikan PC AR, Kasir</t>
  </si>
  <si>
    <t>CAA Beli RAM DDR 3 4 GB utk PC AR , Kasir MSS Solo</t>
  </si>
  <si>
    <t>fAUJI A</t>
  </si>
  <si>
    <t>CAA 140</t>
  </si>
  <si>
    <t>CAA 141</t>
  </si>
  <si>
    <t>PCV 873</t>
  </si>
  <si>
    <t>PCV 874</t>
  </si>
  <si>
    <t>PCV 875</t>
  </si>
  <si>
    <t>PCV 876</t>
  </si>
  <si>
    <t>PCV 877</t>
  </si>
  <si>
    <t>PCV 878</t>
  </si>
  <si>
    <t>PCV 879</t>
  </si>
  <si>
    <t>PCV 880</t>
  </si>
  <si>
    <t>PCV 881</t>
  </si>
  <si>
    <t>PCV 882</t>
  </si>
  <si>
    <t>PCV 883</t>
  </si>
  <si>
    <t>PCV 884</t>
  </si>
  <si>
    <t>PCV 885</t>
  </si>
  <si>
    <t>CAA 142</t>
  </si>
  <si>
    <t>PCV 886</t>
  </si>
  <si>
    <t>PCV 887</t>
  </si>
  <si>
    <t>PCV 888</t>
  </si>
  <si>
    <t>PCV 889</t>
  </si>
  <si>
    <t>PCV 890</t>
  </si>
  <si>
    <t>PCV 891</t>
  </si>
  <si>
    <t>PENGGANTIAN KAS KECIL PER 03 JAN '22 - 08 JAN '22</t>
  </si>
  <si>
    <t xml:space="preserve">BY BBM SMG-YK, Beli Bohlam Lampu &amp; swit utk mobil </t>
  </si>
  <si>
    <t xml:space="preserve">By BBM H 8972 JY utk ke Bank </t>
  </si>
  <si>
    <t>By Refill Toner Printer mb Heni (GL HO)</t>
  </si>
  <si>
    <t>By Kirim Dok One Day ke PT MTX tgl 5 Jan an Candra, ke mss SMG tgl 31 Des an Candra</t>
  </si>
  <si>
    <t>Diselesaikan tgl 060121 Rp 918.000</t>
  </si>
  <si>
    <t>Penyelesaian CAA 140 Ke LK Solo utk mengurus KAP</t>
  </si>
  <si>
    <t xml:space="preserve">Pinjam tgl 271221 </t>
  </si>
  <si>
    <t>By LK Solo utk mengurus KAP</t>
  </si>
  <si>
    <t xml:space="preserve">By BO W I-II Des '21 (Uang Makan, Pulsa Des) CA Pansel </t>
  </si>
  <si>
    <t>By BO W IV Des '21 (BBM, Parkir, Pemeliharaan, Oleholeh KAP, Hotel, Makan)</t>
  </si>
  <si>
    <t>By Transfer BCA Coll &amp; BCA Opr tgl 30 Des '21</t>
  </si>
  <si>
    <t>By Transfer BCA Coll &amp; BCA Opr tgl 31Des '21</t>
  </si>
  <si>
    <t>By Transfer BCA Coll &amp; BCA Opr tgl 03 Jan '22</t>
  </si>
  <si>
    <t>Diselesaikan tgl 070122 Rp 770.000</t>
  </si>
  <si>
    <t>Penyelesaian CAA 142 Beli RAM DDR 3 4 GB utk PC AR , Kasir MSS Solo</t>
  </si>
  <si>
    <t>By Beli RAM DDR 3 4 GB utk PC AR , Kasir MSS Solo</t>
  </si>
  <si>
    <t>By Transfer BCA Coll &amp; BCA Opr tgl 04 Jan '22</t>
  </si>
  <si>
    <t>By Transfer BCA Coll &amp; BCA Opr tgl 06 Jan '22</t>
  </si>
  <si>
    <t>By Transfer BCA Coll &amp; BCA Opr tgl 07 Jan '22</t>
  </si>
  <si>
    <t>By Transfer BCA Coll &amp; BCA Opr tgl 05 Jan '22</t>
  </si>
  <si>
    <t>Pinjam tgl 301221</t>
  </si>
  <si>
    <t xml:space="preserve">TANDA TERIMA </t>
  </si>
  <si>
    <t>NAMA</t>
  </si>
  <si>
    <t xml:space="preserve">KESALAHAN PENCATATAN PCV 876 </t>
  </si>
  <si>
    <t>Dibuat Oleh :</t>
  </si>
  <si>
    <t>Dela Ismi H</t>
  </si>
  <si>
    <t>Dian Adi P</t>
  </si>
  <si>
    <t>Diterima Oleh :</t>
  </si>
  <si>
    <t>PENGGANTIAN KAS KECIL PER 10 JAN - 15 JAN '22</t>
  </si>
  <si>
    <t xml:space="preserve">By Beli Makan utk Perpisahan Rinaldi (AP) pindah ke MPP </t>
  </si>
  <si>
    <t>By BO 21 Des '21 - 3 Jan '22 (BBM, Tol) CA Pantura</t>
  </si>
  <si>
    <t xml:space="preserve">By BO 241221 - 080122 (BBM, Pulsa Jan '22) RSM Pansel </t>
  </si>
  <si>
    <t>By BO 14-31 Des '21 (BBM, Tol, Makan, Hotel, Pemeliharaan) RSM Pantura</t>
  </si>
  <si>
    <t>By BO W I, II Jan '22 (BBM, Tol, Pemeliharaan, Makan, Pulsa Jan, Hotel) HOC</t>
  </si>
  <si>
    <t>By BO Service Mobil H 9106 HQ HOC</t>
  </si>
  <si>
    <t>INA R</t>
  </si>
  <si>
    <t>By Refill Toner Printer HO Klaim an Irma</t>
  </si>
  <si>
    <t xml:space="preserve">By BBM H 8972 JY ke samsat mgl utk perpanjang STNK </t>
  </si>
  <si>
    <t>RANDO</t>
  </si>
  <si>
    <t>Diselesaikan tgl 140122 Rp 1.080.000</t>
  </si>
  <si>
    <t>Penyelesaian CAA 138 Beli Catridge Warna HO Canon E410 utk Arina, MP237 Sari, HP 310 Candra</t>
  </si>
  <si>
    <t>By Beli Catridge Warna HO Canon E410 utk Arina, MP237 Sari, HP 310 Candra</t>
  </si>
  <si>
    <t>By BBM Motor ke bank sendiri tgl 29 des, 10 jan &amp; By Ongkir Dispenser HO</t>
  </si>
  <si>
    <t>By Kirim Dok One Day ke PT MSS SMG tgl 11 Jan an Candra, ke PT SPJ tgl 13 Jan an Candra, ke PT MTX tgl 13 Jan an Dela</t>
  </si>
  <si>
    <t xml:space="preserve">By Konsumsi Meeting Internal (Budget) tgl 10 Jan '22 di HO YK </t>
  </si>
  <si>
    <t xml:space="preserve">CAA Beli konsumsi Meeting Internal tgl 10 Jan di HO YK </t>
  </si>
  <si>
    <t xml:space="preserve">Penyelesaian CAA 002 Beli Pulsa Callback </t>
  </si>
  <si>
    <t>Diselesaikan tgl 140122 Rp 170.000</t>
  </si>
  <si>
    <t>Pinjam tgl 100122</t>
  </si>
  <si>
    <t>Pinjam tgl 231221</t>
  </si>
  <si>
    <t>Pinjma tgl 120122</t>
  </si>
  <si>
    <t xml:space="preserve">Penyelesaian CAA 001 Beli konsumsi Meeting Internal tgl 10 Jan di HO YK </t>
  </si>
  <si>
    <t>By Beli Materai 10 rb 50 pcs HO</t>
  </si>
  <si>
    <t>By Transfer BCA Coll &amp; BCA Opr tgl 10 Jan '22</t>
  </si>
  <si>
    <t>By Transfer BCA Coll &amp; BCA Opr tgl 11 Jan '22</t>
  </si>
  <si>
    <t>By Transfer BCA Coll &amp; BCA Opr tgl 12 Jan '22</t>
  </si>
  <si>
    <t>By Transfer BCA Coll &amp; BCA Opr tgl 13 Jan '22</t>
  </si>
  <si>
    <t>By Transfer BCA Coll &amp; BCA Opr tgl 14 Jan '22</t>
  </si>
  <si>
    <t xml:space="preserve">By BO W 5 Des '21 , W I, II Jan '22 (BBM, Tol, Pemeliharaanm Pulsa Jan) Deputy </t>
  </si>
  <si>
    <t>By BO 100122-150122 (BBM, Hotel, Makan) RSM Pansel</t>
  </si>
  <si>
    <t>CAA Ke Purcilakeb tgl 12-15 Jan CA Pansel</t>
  </si>
  <si>
    <t>CAA Meeting Internal tgl 15 Jan '22 di HO YK</t>
  </si>
  <si>
    <t>RANDO P</t>
  </si>
  <si>
    <t xml:space="preserve">CAA Beli Oli genset, filter solar HO YK </t>
  </si>
  <si>
    <t>SULISYTO</t>
  </si>
  <si>
    <t>Diselesaikan tgl 140122 Rp 186.000</t>
  </si>
  <si>
    <t>PENGGANTIAN KAS KECIL PER 17 JAN - 22 JAN '22</t>
  </si>
  <si>
    <t>By BO W I, II Jan '22 (BBM, Tol, Pemeliharaan, Hotel) RSM Pantura</t>
  </si>
  <si>
    <t>By BO 01-15 Jan '22 (BBM, Tol, Pemeliharaan, Makan, TK Jan, Pulsa Jan, Kos Jan) CA Pansel</t>
  </si>
  <si>
    <t>By BO W II, III 06-18 Des '21 (BBM, Pulsa Jan, Pemelihaarn) CA HO</t>
  </si>
  <si>
    <t>By BO W I-II Jan '22 (BBM, Pulsa Jan, Makan) GM</t>
  </si>
  <si>
    <t>Diselesaikan tgl 180122 rp 408.040</t>
  </si>
  <si>
    <t>Penyelesaian CAA 141 Ke Solo tgl 3-4 Jan '21 utk perbaikan PC AR, Kasir</t>
  </si>
  <si>
    <t>By Ke Solo tgl 3-4 Jan '21 utk perbaikan PC AR, Kasir</t>
  </si>
  <si>
    <t>Diselesaikan tgl 180122 Rp 864.600</t>
  </si>
  <si>
    <t>Pinjma tgl 140122</t>
  </si>
  <si>
    <t>Penyelesaian CAA 004 Meeting Internal tgl 15 Jan '22 di HO YK</t>
  </si>
  <si>
    <t>By Meeting Internal tgl 15 Jan '22 di HO YK</t>
  </si>
  <si>
    <t xml:space="preserve">By DP Travel YK-JKT Toyita Hiace tgl 20-22 Jan </t>
  </si>
  <si>
    <t>By Ekspedisi One day ke MSS HO tgl 27 des, 28 des, 4 jan, 12 jan an Hanis (adm HO klaim smg)</t>
  </si>
  <si>
    <t>Diselesaikan tgl 180122 Rp 1.325.052</t>
  </si>
  <si>
    <t>Penyelesaian CAA 003 Ke Purcilakeb tgl 12-15 Jan CA Pansel</t>
  </si>
  <si>
    <t>Pinjam tgl 120122</t>
  </si>
  <si>
    <t>By Ke Purcilakeb tgl 12-15 Jan CA Pansel</t>
  </si>
  <si>
    <t xml:space="preserve">CAA Meeting MIN tgl 17 Jan '22 di SMG </t>
  </si>
  <si>
    <t>CAA Ke LK SMG tgl 18-20 Jan '22 utk memperbaiki intrenet, pc</t>
  </si>
  <si>
    <t>CAA Sevice H 8859 GW CA Pantura</t>
  </si>
  <si>
    <t>CAA Ke SMG, Pablo utk serah terima Pantura tgl 24 Jan '22 CA Pansel</t>
  </si>
  <si>
    <t>PENGGANTIAN KAS KECIL PER 24 JAN - 29 JAN '22</t>
  </si>
  <si>
    <t>By Telpon FAX HO Jan '22</t>
  </si>
  <si>
    <t xml:space="preserve">By Konsumsi Meeting klaim tgl 24 Jan '22 di HO YK </t>
  </si>
  <si>
    <t xml:space="preserve">By BO w 3 Jan '22 (Tol, Makan) GM </t>
  </si>
  <si>
    <t xml:space="preserve">By Beli Kabel Accu mobil Box MSS Idle di HO H 1608 PY, H 1598 UW </t>
  </si>
  <si>
    <t>RIANDO</t>
  </si>
  <si>
    <t>By Konsumsi Meeting Internal tgl 18 Jan '22 di HO YK</t>
  </si>
  <si>
    <t xml:space="preserve">By BO 170122-220122 (BBM) RSM Pansel </t>
  </si>
  <si>
    <t>By Service AC Ruang CA HO, HOC, Klaim, kasir Jan '22</t>
  </si>
  <si>
    <t xml:space="preserve">By BO W III Jan '22 (BBM, Hotel) CA Pansel </t>
  </si>
  <si>
    <t>Penyelesaian CAA 007 Ke LK SMG tgl 18-20 Jan '22 utk memperbaiki intrenet, pc</t>
  </si>
  <si>
    <t>Pinjam tgl 170122</t>
  </si>
  <si>
    <t>Diselesaikan tgl 260122 Rp 741.553</t>
  </si>
  <si>
    <t>By Ke LK SMG tgl 18-20 Jan '22 utk memperbaiki intrenet, pc</t>
  </si>
  <si>
    <t>Diselesaikan tgl 260122 Rp 1.133.252</t>
  </si>
  <si>
    <t xml:space="preserve">Penyelesaian CAA 006  Meeting MIN tgl 17 Jan '22 di SMG </t>
  </si>
  <si>
    <t>By Meeting MIN di smg, Pulsa Jan, Ekspedisi Des '22 adm smg HO</t>
  </si>
  <si>
    <t>Diselesaikan tgl 280122 Rp 465.000</t>
  </si>
  <si>
    <t xml:space="preserve">Penyelesaian CAA 005 Beli Oli genset, filter solar HO YK </t>
  </si>
  <si>
    <t>SULISTYO</t>
  </si>
  <si>
    <t>Pinjam tgl 140122</t>
  </si>
  <si>
    <t xml:space="preserve">By Beli Oli genset, filter solar HO YK </t>
  </si>
  <si>
    <t>By Makan Lembur tgl 17 Jan '22 HO (P asep, Irma, dela, fauji, dian asm)</t>
  </si>
  <si>
    <t>By Ekspedisi One day ke PT MTX tgl 19 Jan an Candra, ke MSS SMG tgl 20 Jan an Irma</t>
  </si>
  <si>
    <t xml:space="preserve">By Ekspedisi One day ke PT MSS SMG tgl 28 Jan '22 an Rando </t>
  </si>
  <si>
    <t>By Lembur Karyawan HO Des '21</t>
  </si>
  <si>
    <t>By Transfer BCA Coll &amp; BCA Opr tgl 17 Jan '22</t>
  </si>
  <si>
    <t>By Transfer BCA Coll &amp; BCA Opr tgl 18 Jan '22</t>
  </si>
  <si>
    <t>By Transfer BCA Coll &amp; BCA Opr tgl 20 Jan '22</t>
  </si>
  <si>
    <t>By Transfer BCA Coll &amp; BCA Opr tgl 21 Jan '22</t>
  </si>
  <si>
    <t>By Transfer BCA Coll &amp; BCA Opr tgl 24 Jan '22</t>
  </si>
  <si>
    <t>By Transfer BCA Coll &amp; BCA Opr tgl 25 Jan '22</t>
  </si>
  <si>
    <t>By Transfer BCA Coll &amp; BCA Opr tgl 26 Jan '22</t>
  </si>
  <si>
    <t>By Transfer BCA Coll &amp; BCA Opr tgl 27 Jan '22</t>
  </si>
  <si>
    <t>By Transfer BCA Coll &amp; BCA Opr tgl 28 Jan '22</t>
  </si>
  <si>
    <t xml:space="preserve">CAA Service 2 nt tab utk mss Tegal </t>
  </si>
  <si>
    <t>CAA utk Ekspedisi, Transport, Kekurangan STNK H 1498 QW</t>
  </si>
  <si>
    <t xml:space="preserve">CAA Service Sigra H 8836 GW Mobil CA HO </t>
  </si>
  <si>
    <t>IMA R</t>
  </si>
  <si>
    <t xml:space="preserve">CAA Ke MSS PWT tgl 31-2 Feb '22 utk memperbaiki hardisk </t>
  </si>
  <si>
    <t>PCV 061</t>
  </si>
  <si>
    <t>PCV 062</t>
  </si>
  <si>
    <t>PCV 063</t>
  </si>
  <si>
    <t>PCV 064</t>
  </si>
  <si>
    <t>PCV 065</t>
  </si>
  <si>
    <t>PCV 066</t>
  </si>
  <si>
    <t>PCV 067</t>
  </si>
  <si>
    <t>PCV 068</t>
  </si>
  <si>
    <t>PCV 069</t>
  </si>
  <si>
    <t>PCV 070</t>
  </si>
  <si>
    <t>PCV 071</t>
  </si>
  <si>
    <t>PENGGANTIAN KAS KECIL PER 31 JAN - 05 FEB '22</t>
  </si>
  <si>
    <t>By BO W I, II, III Jan '22 HOC (BBM, Pemeliharaan)</t>
  </si>
  <si>
    <t>By BO W IV Jan '22 HOC (BBM, Tol, Makan, Hotel)</t>
  </si>
  <si>
    <t>Diselesaikan tgl 310122 Rp 190.000</t>
  </si>
  <si>
    <t xml:space="preserve">Pinjam tgl 280122 Rp </t>
  </si>
  <si>
    <t xml:space="preserve">Penyelesaian CAA 013 Beli Pulsa Callback </t>
  </si>
  <si>
    <t>By Service AC Mobil HOC H 9106 HQ</t>
  </si>
  <si>
    <t>JAYA TEKNIK</t>
  </si>
  <si>
    <t>By BO 15-29 Jan '22 RSM Pantura (BBM, Makan)</t>
  </si>
  <si>
    <t>Uang Dikembalikan tgl 040222 Rp 2.300.000</t>
  </si>
  <si>
    <t>Pinjam tgl 190122</t>
  </si>
  <si>
    <t>Pengembalian CAA 008 Sevice H 8859 GW CA Pantura</t>
  </si>
  <si>
    <t>By BO 16-29 Jan '22 (BBM, Tol, Hotel, Makan, Service mobil)</t>
  </si>
  <si>
    <t>By 240122 - 290122 RSM Pansel (BBM, Pemeliharaan, Service mobil)</t>
  </si>
  <si>
    <t>Diselesaikan tgl 050222 Rp 830.000</t>
  </si>
  <si>
    <t>Penyelesaian CAA 009 Ke SMG, Pablo utk serah terima Pantura tgl 24 Jan '22 CA Pansel</t>
  </si>
  <si>
    <t xml:space="preserve">Pinjam tgl 220122 </t>
  </si>
  <si>
    <t>By BO W IV Jan '22 CA (BBM, Tol, Hotel, Pemeliharaan)</t>
  </si>
  <si>
    <t>By BO W I-IV Feb '22 (Makan, Pulsa Feb)</t>
  </si>
  <si>
    <t>By BO W I-IV Jan '22 (Uang saku LK SMG, Pablo, Pulsa Jan)</t>
  </si>
  <si>
    <t>Diselesaikan tgl 050222 Rp 1.792.900</t>
  </si>
  <si>
    <t xml:space="preserve">Pinjam tgl 250122 </t>
  </si>
  <si>
    <t xml:space="preserve">Penyelesaian CAA 012 Service Sigra H 8836 GW Mobil CA HO </t>
  </si>
  <si>
    <t xml:space="preserve">By Service Sigra H 8836 GW Mobil CA HO </t>
  </si>
  <si>
    <t>By BO W III-IV Jan '22 CA HO (BBM, Pemeliharaan)</t>
  </si>
  <si>
    <t>PCV 072</t>
  </si>
  <si>
    <t>PCV 073</t>
  </si>
  <si>
    <t>PCV 074</t>
  </si>
  <si>
    <t>PCV 075</t>
  </si>
  <si>
    <t>PCV 076</t>
  </si>
  <si>
    <t>PCV 077</t>
  </si>
  <si>
    <t>PCV 078</t>
  </si>
  <si>
    <t>PCV 079</t>
  </si>
  <si>
    <t>PCV 080</t>
  </si>
  <si>
    <t>PCV 081</t>
  </si>
  <si>
    <t>PCV 082</t>
  </si>
  <si>
    <t>PCV 083</t>
  </si>
  <si>
    <t>PENGGANTIAN KAS KECIL PER 07 FEB - 12 FEB 2022</t>
  </si>
  <si>
    <t>By Transfer BCA Coll &amp; BCA Opr tgl 31 Jan '22</t>
  </si>
  <si>
    <t>By Transfer BCA Coll &amp; BCA Opr tgl 02 Feb '22</t>
  </si>
  <si>
    <t>By Transfer BCA Coll &amp; BCA Opr tgl 03 Feb '22</t>
  </si>
  <si>
    <t>By Transfer BCA Coll &amp; BCA Opr tgl 04 Feb '22</t>
  </si>
  <si>
    <t>By Makan tgl merah 01 feb '22 (Dela, P Asep), ekspedisi tgl 02Feb ke PT MTX , MSS SMG an Candra</t>
  </si>
  <si>
    <t>By Kurang Bayar Dipo star 800 angs ke 5 krn bank salah validasi</t>
  </si>
  <si>
    <t>BANK BCA</t>
  </si>
  <si>
    <t>By BO W I Feb '22 RSM Pantura (BBM, Tol, Pulsa Jan, Pulsa Feb)</t>
  </si>
  <si>
    <t>By BO W I Feb '22 HOC (BBM, Pulsa Feb, Makan)</t>
  </si>
  <si>
    <t>By BO W III Jan - W I Feb '22 GM (BBM, Parkir, Pemeliharaan, Pulsa Feb)</t>
  </si>
  <si>
    <t>By BO 31 Jan '21 - 07 Feb '22 CA Pansel (BBM, Tol, Um LK, Pulsa Feb, Pemeliharaan)</t>
  </si>
  <si>
    <t>By BO W I-II Feb '22 CA Pantura (Hotel, BBM, Tol, Pemeliharaan)</t>
  </si>
  <si>
    <t>By Hotel utk meeting SPV di smg tgl 27-28 Jan '22</t>
  </si>
  <si>
    <t>By Ekspedisi tgl 20, 25, 29 Jan, 2 Feb adm HO smg</t>
  </si>
  <si>
    <t>Diselesaikan tgl 090222 Rp 772.204</t>
  </si>
  <si>
    <t>Pinjam tgl 290122</t>
  </si>
  <si>
    <t xml:space="preserve">Penyelesaian CAA 014 Ke MSS PWT tgl 31-2 Feb '22 utk memperbaiki hardisk </t>
  </si>
  <si>
    <t xml:space="preserve">By Ke MSS PWT tgl 31-2 Feb '22 utk memperbaiki hardisk </t>
  </si>
  <si>
    <t xml:space="preserve">By Sumbangan Duka Cita atas meninggalnya Ibu Kandung IT MSS HO YK </t>
  </si>
  <si>
    <t>Disleesaikan tgl 090222 Rp 1.204.290</t>
  </si>
  <si>
    <t>Pinjam tgl 240122</t>
  </si>
  <si>
    <t>Penyelesaian CAA 011 utk Ekspedisi, Transport, meeting</t>
  </si>
  <si>
    <t xml:space="preserve">By Meeting tes BR tgl 28 jan, meeting JPA tgl 3 feb, pulsa Feb, transport, ekspedisi </t>
  </si>
  <si>
    <t>By BO W II Feb CAH HO (BBM, Pemeliharaan, Pulsa Feb)</t>
  </si>
  <si>
    <t>By BO 310122 - 050222 RSM Pantura (BBM, Pulsa Feb)</t>
  </si>
  <si>
    <t>By BBM Ke Bank sendiri W I, II Feb '22</t>
  </si>
  <si>
    <t>By Subsidi Transportasi ke JKT utk menengok ortu sakit</t>
  </si>
  <si>
    <t>By Transfer BCA Coll &amp; BCA Opr tgl 07 Feb '22</t>
  </si>
  <si>
    <t>By Transfer BCA Coll &amp; BCA Opr tgl 08 Feb '22</t>
  </si>
  <si>
    <t>By Transfer BCA Coll &amp; BCA Opr tgl 09 Feb '22</t>
  </si>
  <si>
    <t>By Transfer BCA Coll &amp; BCA Opr tgl 10 Feb '22</t>
  </si>
  <si>
    <t>By Transfer BCA Coll &amp; BCA Opr tgl 11 Feb '22</t>
  </si>
  <si>
    <t>CAA Konsumsi Meeting FAS Pansel di MSS YK 070222</t>
  </si>
  <si>
    <t>CAA Konsumsi Meeting FAS Pansel di mss SMG tgl 10 Feb '22</t>
  </si>
  <si>
    <t>CAA Ke LK SMG tgl 10-11 Feb '22 Deputy</t>
  </si>
  <si>
    <t>CAA Utk beli Toner printer HP 1000 W HO &amp; Cadangan</t>
  </si>
  <si>
    <t>PCV 084</t>
  </si>
  <si>
    <t>PCV 085</t>
  </si>
  <si>
    <t>PCV 086</t>
  </si>
  <si>
    <t>PCV 087</t>
  </si>
  <si>
    <t>PCV 088</t>
  </si>
  <si>
    <t>PCV 089</t>
  </si>
  <si>
    <t>PCV 090</t>
  </si>
  <si>
    <t>PCV 091</t>
  </si>
  <si>
    <t>PCV 092</t>
  </si>
  <si>
    <t>PCV 093</t>
  </si>
  <si>
    <t>PCV 094</t>
  </si>
  <si>
    <t>PCV 095</t>
  </si>
  <si>
    <t>PCV 096</t>
  </si>
  <si>
    <t>PCV 097</t>
  </si>
  <si>
    <t>PCV 098</t>
  </si>
  <si>
    <t>PCV 099</t>
  </si>
  <si>
    <t>PCV 100</t>
  </si>
  <si>
    <t>PCV 101</t>
  </si>
  <si>
    <t>PCV 102</t>
  </si>
  <si>
    <t>PCV 103</t>
  </si>
  <si>
    <t>PCV 104</t>
  </si>
  <si>
    <t>By Air Minum 37 Galon Des '21 - Jan '22 HO</t>
  </si>
  <si>
    <t>By BO 070222-120222 (BBM, Tol, Pemeliharaan) RSM Pansel</t>
  </si>
  <si>
    <t>By BO Tunjangan Kos &amp; Luar Kota Feb '22</t>
  </si>
  <si>
    <t>CAA Beli Pulsa Callback W III Feb '22</t>
  </si>
  <si>
    <t>ZULAIKHA</t>
  </si>
  <si>
    <t>Penyelesaian CAA 019 Beli Pulsa Callback W III Feb '22</t>
  </si>
  <si>
    <t>By Beli Pulsa Callback W III Feb '22</t>
  </si>
  <si>
    <t>Diselesaikan tgl 170222 Rp 1.310.698</t>
  </si>
  <si>
    <t>Penyelesaian CAA 016 Konsumsi Meeting FAS Pansel di mss SMG tgl 10 Feb '22</t>
  </si>
  <si>
    <t>Pinjam tgl 090222</t>
  </si>
  <si>
    <t>By Meeting FAS Pansel di mss SMG tgl 10 Feb '22, Meeting internal tgl 11 feb '22</t>
  </si>
  <si>
    <t xml:space="preserve">By BO   W II, III Feb '22 (07-09 Feb '22) (BBM) CA HO </t>
  </si>
  <si>
    <t xml:space="preserve">CAA Beli HP utk slm mss YK </t>
  </si>
  <si>
    <t>Dikembalikan tgl 160222 Rp 6 jt</t>
  </si>
  <si>
    <t>Pengembalian CAA 020 Beli HP utk slm mss YK (SISA)</t>
  </si>
  <si>
    <t>Pengembalian CAA 020 Beli HP utk slm mss YK (AMBIL DARI BCA OPR)</t>
  </si>
  <si>
    <t>CAA Ke LK tgl 16 feb HOC</t>
  </si>
  <si>
    <t xml:space="preserve">Pinjam tgl 150222 </t>
  </si>
  <si>
    <t xml:space="preserve">By BO W II, III Feb '22 (BBM, Tol, Pemeliharaan) CA Pantura </t>
  </si>
  <si>
    <t>PENGISIAN KAS KECIL PER 14 FEB - 26 FEB 2022</t>
  </si>
  <si>
    <t>By Telpon FAX HO Feb '22</t>
  </si>
  <si>
    <t>By Kirim Dok tgl 15 feb ke smg, 16 feb ke AI, 18 feb ke MIN an Irma, BBM ke bank, parkir</t>
  </si>
  <si>
    <t>By Transfer BCA Coll &amp; BCA Opr tgl 14 Feb '22</t>
  </si>
  <si>
    <t>By Transfer BCA Coll &amp; BCA Opr tgl 15 Feb '22</t>
  </si>
  <si>
    <t>By Transfer BCA Coll &amp; BCA Opr tgl 16 Feb '22</t>
  </si>
  <si>
    <t>By Transfer BCA Coll &amp; BCA Opr tgl 18 Feb '22</t>
  </si>
  <si>
    <t xml:space="preserve">By BO W IV Feb '22 (BBM, Pemeliharaan) HOC </t>
  </si>
  <si>
    <t>By BO W II, III Feb '22 (BBM, Tol) CA Pansel</t>
  </si>
  <si>
    <t>By BBM SMG-YK H 8693 NY Jan-Feb '22 IT</t>
  </si>
  <si>
    <t>By Admin DIFI MIN Niaga Feb '22</t>
  </si>
  <si>
    <t>DIFI MIN</t>
  </si>
  <si>
    <t>DIFI YIJG</t>
  </si>
  <si>
    <t>By Admin DIFI YIJG Niaga Feb '22</t>
  </si>
  <si>
    <t>By BO W I Feb '22 (BBM, Makan, Pemliharaan, Hotel) HOC</t>
  </si>
  <si>
    <t>By BO W II Feb '22 (BBM, Tol, Makan, Hotel) HOC</t>
  </si>
  <si>
    <t>Diselesaikan tgl 230222 Rp 1.004.650</t>
  </si>
  <si>
    <t>Penyelesaian CAA 015 Konsumsi Meeting FAS Pansel di MSS YK 070222</t>
  </si>
  <si>
    <t>By Konsumsi Meeting FAS Pansel di MSS YK 070222</t>
  </si>
  <si>
    <t>Pinjam tgl 070222</t>
  </si>
  <si>
    <t>CAA Meeting EIT tgl 24 Feb '22 di HO YK</t>
  </si>
  <si>
    <t>Diselesaikan tgl 170222 Rp 186.000</t>
  </si>
  <si>
    <t>PENGGANTIAN KAS KECIL PER 28 FEB - 04 MAR 2022</t>
  </si>
  <si>
    <t xml:space="preserve">By BO W II, III Feb '22 (BBM, Pemeliharaan, Makan) GM </t>
  </si>
  <si>
    <t>Disleesaikan tgl 010322 Rp 795.000</t>
  </si>
  <si>
    <t>Pinjam tgl 190222</t>
  </si>
  <si>
    <t>By Ganti oli  H 8840 GW CA Pantura</t>
  </si>
  <si>
    <t>Penyelesaian CAA 022 Ganti oli  H 8840 GW CA Pantura</t>
  </si>
  <si>
    <t>CAA Service Mobil Ganti oli  H 8840 GW CA Pantura</t>
  </si>
  <si>
    <t>By Lembur Karyawan HO Jan '22</t>
  </si>
  <si>
    <t xml:space="preserve">By BBM, Ekspedisi one day tgl 21 feb ke PT MIN, SMG , 23 feb KE PT MIN, 24 feb KE PT MIN an Irma </t>
  </si>
  <si>
    <t>Diselesaikan tgl 030322 Rp 186.000</t>
  </si>
  <si>
    <t>Penyelesaian CAA Beli Pulsa callback</t>
  </si>
  <si>
    <t>By Beli Pulsa callback</t>
  </si>
  <si>
    <t>By Beli Lampu LED 2 pcs utk Ruang HRD, IT</t>
  </si>
  <si>
    <t xml:space="preserve">By Service HDD Laptop ex pak Dian IT </t>
  </si>
  <si>
    <t>Diselesaikan tgl 030322 Rp 530.650</t>
  </si>
  <si>
    <t>Penyelesaian CAA 023 Meeting EIT tgl 24 Feb '22 di HO YK</t>
  </si>
  <si>
    <t>By Meeting EIT tgl 24 Feb '22 di HO YK</t>
  </si>
  <si>
    <t>Pinjam tgl 230222</t>
  </si>
  <si>
    <t>By Ekspedisi Pandusiwi SMG Jan '22</t>
  </si>
  <si>
    <t>PANDUSIWI</t>
  </si>
  <si>
    <t xml:space="preserve">CAA Service H 8693 NY </t>
  </si>
  <si>
    <t>Diselesaikan tgl 040322 Rp 985.000</t>
  </si>
  <si>
    <t xml:space="preserve">Penyelesaian CAA Service H 8693 NY </t>
  </si>
  <si>
    <t xml:space="preserve">By Service Xenia H 8693 NY </t>
  </si>
  <si>
    <t>Pinjam tgl 030322</t>
  </si>
  <si>
    <t>By Lembur Uang Makan tgl merah 28 Feb '22</t>
  </si>
  <si>
    <t>By Ekspedisi Feb '22 adm HO SMG</t>
  </si>
  <si>
    <t>Diselesaikan tgl 040322 Rp 825.000</t>
  </si>
  <si>
    <t>Penyelesaian CAA 018 beli Toner printer HP 1000 W HO &amp; Cadangan</t>
  </si>
  <si>
    <t>By beli Toner printer HP 1000 W HO &amp; Cadangan</t>
  </si>
  <si>
    <t>By Kirim One day tgl 28 feb ke PT MTX an Rando, &amp; BBM ke bank W I Mar '22</t>
  </si>
  <si>
    <t>By Transfer BCA Coll &amp; BCA Opr tgl 21 Feb '22</t>
  </si>
  <si>
    <t>By Transfer BCA Coll &amp; BCA Opr tgl 22 Feb '22</t>
  </si>
  <si>
    <t>By Transfer BCA Coll &amp; BCA Opr tgl 23 Feb '22</t>
  </si>
  <si>
    <t>By Transfer BCA Coll &amp; BCA Opr tgl 25 Feb '22</t>
  </si>
  <si>
    <t>By Transfer BCA Coll &amp; BCA Opr tgl 01 Mar  '22</t>
  </si>
  <si>
    <t>By Transfer BCA Coll &amp; BCA Opr tgl 02 Mar  '22</t>
  </si>
  <si>
    <t>By Transfer BCA Coll &amp; BCA Opr tgl 04 Mar  '22</t>
  </si>
  <si>
    <t>CAA Ke mss blora pati tgl 7-9 Mrt 2022 utk pasang printer, perbaikan pc pati</t>
  </si>
  <si>
    <t>Pinjam tgl 020322</t>
  </si>
  <si>
    <t>CAA Ke LK PKL, PAT CA Pantura</t>
  </si>
  <si>
    <t>CAA Ke MPP Bandung tgl 9-11 mar utk meeting PPN IT</t>
  </si>
  <si>
    <t>By BO 280222-050322 RSM Pansel (BBM, Pulsa Mar, Hotel)</t>
  </si>
  <si>
    <t>By Beli Tisu utk R. HOC, Deputy, GM, Meeting</t>
  </si>
  <si>
    <t>By Refill toner 2 unt pc GL, Service Printer adm klaim an Irma</t>
  </si>
  <si>
    <t>By BO W IV Feb '22 HOC (BBM, Makan, Hotel)</t>
  </si>
  <si>
    <t>Penyelesaian CAA 021 LK tgl 16 feb HOC</t>
  </si>
  <si>
    <t>Diselesaikan tgl 110322 Rp 2.620.510</t>
  </si>
  <si>
    <t>By BO W I Mar '22 (BBM, Tol, Pemeliharaan, Makan, Hotel)</t>
  </si>
  <si>
    <t xml:space="preserve">By BO W I, II Mar '22 hoc (Transport) </t>
  </si>
  <si>
    <t xml:space="preserve">CAA Menanam Pohon HO YK </t>
  </si>
  <si>
    <t>Diselesaikan tgl 110322 Rp 1.483.000</t>
  </si>
  <si>
    <t>Pinjam tgl 070322</t>
  </si>
  <si>
    <t>Pinjam tgl 160222</t>
  </si>
  <si>
    <t xml:space="preserve">Penyelesaian CAA 027 Menanam Pohon HO YK </t>
  </si>
  <si>
    <t xml:space="preserve">By Menanam Pohon HO YK </t>
  </si>
  <si>
    <t>By BO 21 Feb-04 Mar '22 CA Pansel (BBM, Tol, UM LK, Pemeliharaan)</t>
  </si>
  <si>
    <t>By BO 07-19 Feb '22 CA HO (BBM, Pemeliharaan, Pulsa Mar)</t>
  </si>
  <si>
    <t>MT (FALAH , SIGIT)</t>
  </si>
  <si>
    <t>By Tunjangan Kos Jan '22 karyawan MT AN Sigit dan Falah</t>
  </si>
  <si>
    <t xml:space="preserve">By BO 04-28 Feb '22 RSM Pantura (BBM, Tol, Hotel) </t>
  </si>
  <si>
    <t>Dikembalikan tgl 110322</t>
  </si>
  <si>
    <t>Pengembalian pinjaman tgl 090222</t>
  </si>
  <si>
    <t>Pengembalian CAA 017 LK SMG tgl 10-11 Feb '22 Deputy</t>
  </si>
  <si>
    <t>By Beli bensin W 2 Mar ke bank &amp; beli 2 pcs baterai pointer utk deputy</t>
  </si>
  <si>
    <t xml:space="preserve">CAA Meeting Internal FAS tgl 14 mar di HO YK </t>
  </si>
  <si>
    <t>Penyelesaian CAA 026 Ke mss blora pati tgl 7-9 Mrt 2022 utk pasang printer, perbaikan pc pati</t>
  </si>
  <si>
    <t>Diselesaikan tgl 110322 Rp 1.215.821</t>
  </si>
  <si>
    <t>Pinjam tgl 040322</t>
  </si>
  <si>
    <t>By Ke mss blora pati tgl 7-9 Mrt 2022 utk pasang printer, perbaikan pc pati</t>
  </si>
  <si>
    <t>CAA Beli Catrdige printer &amp; USB utk deputy, baterai laptop utk IT Fauji</t>
  </si>
  <si>
    <t>CAA Beli Hardisk CCTV utk mss blora</t>
  </si>
  <si>
    <t>PENGGANTIAN KAS KECIL PER 07 MAR - 11 MAR '22</t>
  </si>
  <si>
    <t>By Beli BBM W 3 Mar '22 &amp; makan lembur tgl 11 mar '22 (Dela, Arum)</t>
  </si>
  <si>
    <t>By Beli Materai 50 pcs HO + parkir</t>
  </si>
  <si>
    <t>By Telpon FAX HO Mar '22</t>
  </si>
  <si>
    <t>Diselesaikan tgl 180322 Rp 1.077.000</t>
  </si>
  <si>
    <t>Pinjam tgl 080322</t>
  </si>
  <si>
    <t>Penyelesaian CAA 029 Ke MPP Bandung tgl 9-11 mar utk meeting PPN IT</t>
  </si>
  <si>
    <t>By Ke MPP Bandung tgl 9-11 mar utk meeting PPN IT</t>
  </si>
  <si>
    <t>By BO Feb- Mar '22 IT (BBM, Toll, perkap)</t>
  </si>
  <si>
    <t>By BO 07-18 Mar '22 CA Pansel (BBM, Tol, Hotel, UM LK 6 HK)</t>
  </si>
  <si>
    <t>By BO 070322-120322 RSM Pansel (BBM, Hotel, Retribusi, Makan)</t>
  </si>
  <si>
    <t>By BBM Livina Putih &amp; retribusi kaliurang</t>
  </si>
  <si>
    <t>By BO W 4 Jan '22 24-29 jan (BBM, Pemeliharaan, Pulsa Feb, Pulsa Mar)</t>
  </si>
  <si>
    <t>Diselesaikan tgl 190322 Rp 1.324.238</t>
  </si>
  <si>
    <t>Penyelesaian CAA 028 Ke LK PKL, PAT CA Pantura</t>
  </si>
  <si>
    <t>By BO W I-III Mar '22 CA Pantura (BBM, Tol, Pemelihraan)</t>
  </si>
  <si>
    <t>CAA Meeting Internal FAS tgl 15 mar di HO SMG</t>
  </si>
  <si>
    <t>CAA Beli Nouse utk Deputy &amp; conector HDMI utk cadangan HO</t>
  </si>
  <si>
    <t>PENGGANTIAN KAS KECIL PER 14 MAR - 19 MAR '22</t>
  </si>
  <si>
    <t>By Tunjangan Luar Kota Jan '22 (MT)</t>
  </si>
  <si>
    <t>SIGIT</t>
  </si>
  <si>
    <t>By Admin DIFI YIJG Niaga Mar '22</t>
  </si>
  <si>
    <t>By Admin DIFI MIN Niaga Mar '22</t>
  </si>
  <si>
    <t>By BO W II-III Mar '22 HOC (BBM, Makan, Pemeliharaan &amp; service, Hotel)</t>
  </si>
  <si>
    <t>By Lembur Karyawan HO Feb '22</t>
  </si>
  <si>
    <t>IKHA</t>
  </si>
  <si>
    <t>Diselesaikan tgl 22/3/22 Rp 186.000</t>
  </si>
  <si>
    <t xml:space="preserve">Penyelesaian CAA 035 Beli Pulsa Callback </t>
  </si>
  <si>
    <t>ASTADI</t>
  </si>
  <si>
    <t>By Lembur 2 hr (DO&amp;supir) utk bongkar box pati yg mau dijual tgl 19-20 mrt</t>
  </si>
  <si>
    <t>By BO W II, III Mar '22 CA HO (BBM)</t>
  </si>
  <si>
    <t>By BO 140322 - 190322 RSM Pansel (BBM, Pemeliharaan)</t>
  </si>
  <si>
    <t>Diselesaikan tgl 230322 Rp 715.000</t>
  </si>
  <si>
    <t>Penyelesaian CAA 034 Beli Nouse utk Deputy &amp; conector HDMI utk cadangan HO</t>
  </si>
  <si>
    <t>By Beli mouse utk Deputy &amp; conector HDMI utk cadangan HO</t>
  </si>
  <si>
    <t>Diselesaikan tgl 230322 Rp 1.121.000</t>
  </si>
  <si>
    <t>Penyelsaian CAA 031 Beli Catrdige printer &amp; USB utk deputy, baterai laptop utk IT Fauji</t>
  </si>
  <si>
    <t>By Beli Catrdige printer &amp; USB utk deputy, baterai laptop utk IT Fauji</t>
  </si>
  <si>
    <t>Pinjam tgl 140322</t>
  </si>
  <si>
    <t>Pinjam tgl 210322</t>
  </si>
  <si>
    <t>Pinjam tgl 110322</t>
  </si>
  <si>
    <t>Diselesaikan tgl 230322 Rp 1.210.000</t>
  </si>
  <si>
    <t>Penyelesaian CAA 032 Beli Hardisk CCTV utk mss blora</t>
  </si>
  <si>
    <t>By Beli Hardisk CCTV utk mss blora</t>
  </si>
  <si>
    <t>CAA Ke LK Pablo tgl 29-31 Mar '22</t>
  </si>
  <si>
    <t xml:space="preserve">CAA Beli Headset 2 unt utk HO </t>
  </si>
  <si>
    <t>CAA ke LK PWT tgl 23 mar</t>
  </si>
  <si>
    <t>CAA Beli Lampu LED 2 pcs utk gudang ho</t>
  </si>
  <si>
    <t>PENGGANTIAN KAS KECIL PER 21 - 26 MAR '22</t>
  </si>
  <si>
    <t>By BO W I - IV Mar '22 RSM Pantura (BBM, Tol, Makan, Pulsa Mar)</t>
  </si>
  <si>
    <t>Penyelesaian CAA 033 Meeting Internal FAS tgl 15 mar di HO SMG</t>
  </si>
  <si>
    <t>Diselesaikan tgl 290322 Rp 1.880.475</t>
  </si>
  <si>
    <t>By Meeting tgl 15 mar &amp; BO Mar (transport, ekspedisi, lembur, perkap, pulsa mar)</t>
  </si>
  <si>
    <t>Penyelesaian CAA 037 ke LK PWT tgl 23 mar</t>
  </si>
  <si>
    <t>Diselesaikan tgl 290322 Rp 1.078.000</t>
  </si>
  <si>
    <t>Pinjam tgl 230322</t>
  </si>
  <si>
    <t>By ke LK Cila, pwt, bjr, mgl 22-25 mar (BBM, Tol, Hotel, makan) CA Pansel</t>
  </si>
  <si>
    <t>Diselesaikan tgl 290322 Rp 1.003.500</t>
  </si>
  <si>
    <t xml:space="preserve">Penyelesaian CAA 030 Meeting Internal FAS tgl 14 mar di HO YK </t>
  </si>
  <si>
    <t xml:space="preserve">By Meeting Internal FAS tgl 14 mar di HO YK </t>
  </si>
  <si>
    <t>By Expedisi Feb '22 adm HO SMG</t>
  </si>
  <si>
    <t>PT PANDUSIWI</t>
  </si>
  <si>
    <t>Diselesaikan tgl 290322 Rp 600.000</t>
  </si>
  <si>
    <t>Pinjma tgl 240122</t>
  </si>
  <si>
    <t xml:space="preserve">Penyelesaian CAA 010 Service 2 nt tab utk mss Tegal </t>
  </si>
  <si>
    <t xml:space="preserve">By Service 2 nt tab utk mss Tegal </t>
  </si>
  <si>
    <t>By BO 210322 - 260322 RSM Pansel (BBM, Hotel, Makan)</t>
  </si>
  <si>
    <t>By BO W I-IV Mar '22 GM (BBM, Tol, Pemeliharaan, Makan, Pulsa Mar)</t>
  </si>
  <si>
    <t>By BO W IV - V Mar '22 CA HO (BBM)</t>
  </si>
  <si>
    <t>By BBM W IV Mar utk ke bank, beli perkap (kertas, kalkulator)</t>
  </si>
  <si>
    <t>By BBM Ke Bank w 5 Mar, beli catridge printer Deputy, ekspedisi tgl 30 mar an candra</t>
  </si>
  <si>
    <t>By BO W IV Mar '22 HOC (BBM, Makan, Hotel)</t>
  </si>
  <si>
    <t>By BO W V Mar '22 HOC (BBM, Pemeliharaan, Makan, Hotel)</t>
  </si>
  <si>
    <t>By Transfer BCA Coll &amp; BCA Opr tgl 07 Mar '22</t>
  </si>
  <si>
    <t>By Transfer BCA Coll &amp; BCA Opr tgl 09 Mar '22</t>
  </si>
  <si>
    <t>By Transfer BCA Coll &amp; BCA Opr tgl 10 Mar '22</t>
  </si>
  <si>
    <t>By Transfer BCA Coll &amp; BCA Opr tgl 11 Mar '22</t>
  </si>
  <si>
    <t>By Transfer BCA Coll &amp; BCA Opr tgl 14 Mar '22</t>
  </si>
  <si>
    <t>By Transfer BCA Coll &amp; BCA Opr tgl 15 Mar '22</t>
  </si>
  <si>
    <t>By Transfer BCA Coll &amp; BCA Opr tgl 16 Mar '22</t>
  </si>
  <si>
    <t>By Transfer BCA Coll &amp; BCA Opr tgl 17 Mar '22</t>
  </si>
  <si>
    <t>By Transfer BCA Coll &amp; BCA Opr tgl 18 Mar '22</t>
  </si>
  <si>
    <t>By Transfer BCA Coll &amp; BCA Opr tgl 21 Mar '22</t>
  </si>
  <si>
    <t>By Transfer BCA Coll &amp; BCA Opr tgl 22 Mar '22</t>
  </si>
  <si>
    <t>By Transfer BCA Coll &amp; BCA Opr tgl 25 Mar '22</t>
  </si>
  <si>
    <t>CAA Konsumsi Vaksin ke 3</t>
  </si>
  <si>
    <t>CAA Beli Headphone 1 unt utk CB &amp; 3 unt utk HO</t>
  </si>
  <si>
    <t xml:space="preserve">CAA Perpanjangan STNK H 9406 RY </t>
  </si>
  <si>
    <t>PENGGANTIAN KAS KECIL PER 28 MAR - 02 APR '22</t>
  </si>
  <si>
    <t>By Transfer BCA Coll &amp; BCA Opr tgl 28 Mar '22</t>
  </si>
  <si>
    <t>By Transfer BCA Coll &amp; BCA Opr tgl 29 Mar '22</t>
  </si>
  <si>
    <t>By Transfer BCA Coll &amp; BCA Opr tgl 30 Mar '22</t>
  </si>
  <si>
    <t>By Transfer BCA Coll &amp; BCA Opr tgl 31 Mar '22</t>
  </si>
  <si>
    <t>By Transfer BCA Coll &amp; BCA Opr tgl 01 Apr '22</t>
  </si>
  <si>
    <t>By Transfer BCA Coll &amp; BCA Opr tgl 04 Apr '22</t>
  </si>
  <si>
    <t>By Transfer BCA Coll &amp; BCA Opr tgl 05 Apr '22</t>
  </si>
  <si>
    <t>By Transfer BCA Coll &amp; BCA Opr tgl 06 Apr '22</t>
  </si>
  <si>
    <t>By Transfer BCA Coll &amp; BCA Opr tgl 07 Apr '22</t>
  </si>
  <si>
    <t>By Transfer BCA Coll &amp; BCA Opr tgl 08 Apr '22</t>
  </si>
  <si>
    <t>By BO 280322 - 020422 RSM Pansel (BBM, Service)</t>
  </si>
  <si>
    <t>By Service H 1553 BJ Mobil GM</t>
  </si>
  <si>
    <t>CAA Ke Tegal CA Pantura</t>
  </si>
  <si>
    <t xml:space="preserve">By BBM W I Apr '22 ke bank &amp; kirim paket stnk an Rando ke PT MMJP &amp; Tegal </t>
  </si>
  <si>
    <t>CAA pulang ke SMG</t>
  </si>
  <si>
    <t>Penyelesaian CAA 040 Konsumsi Vaksin ke 3</t>
  </si>
  <si>
    <t>Diselesaikan tgl 060422 Rp 141.800</t>
  </si>
  <si>
    <t>Pinjam tgl 310322</t>
  </si>
  <si>
    <t>By Konsumsi Vaksin ke 3</t>
  </si>
  <si>
    <t>Penyelesaian CAA 038 Beli Lampu LED 2 pcs utk gudang ho</t>
  </si>
  <si>
    <t>Diselesaikan tgl 090422 Rp 155.000</t>
  </si>
  <si>
    <t xml:space="preserve">By Beli Lampu LED 2 pcs utk gudang ho &amp; cuci karpet musholla </t>
  </si>
  <si>
    <t>By BO W I Apr '22 CA HO (BBM, Pemeliharaan, Pulsa Apr)</t>
  </si>
  <si>
    <t>By BO 280322 - 050422 CA Pansel (BBM, Tol, UM LK)</t>
  </si>
  <si>
    <t>Diselesaikan tgl 050422 Rp 1.308.500</t>
  </si>
  <si>
    <t xml:space="preserve">Penyelesaian CAA 042 Perpanjangan STNK H 9406 RY </t>
  </si>
  <si>
    <t>Pinjam tgl 010422</t>
  </si>
  <si>
    <t>By Perpanjangan STNK H 9406 RY  (PT MMJP)</t>
  </si>
  <si>
    <t>PENGGANTIAN KAS KECIL PER 04-09 APR '22</t>
  </si>
  <si>
    <t>Diselesaikan tgl 110422 Rp 725.996</t>
  </si>
  <si>
    <t>Penyelesaian CAA 044 pulang ke SMG</t>
  </si>
  <si>
    <t>Pinjam tgl 080422</t>
  </si>
  <si>
    <t>By BBM SMG-YK H 8693 NY 18 Mar - 4 Apr '22 IT</t>
  </si>
  <si>
    <t xml:space="preserve">Penyelesaian CAA 045 Beli Pulsa Callback </t>
  </si>
  <si>
    <t>Diselesaikan tgl 120422 Rp 186.000</t>
  </si>
  <si>
    <t>Pinjam tgl 120422</t>
  </si>
  <si>
    <t>By BO 080322-090422 RSM Pantura (BBM, Tol, pulsa Apr '22)</t>
  </si>
  <si>
    <t>By BO W I-II Apr '22 HOC (BBM, Tol, Pemeliharaan, Pulsa Apr, Makan, Hotel)</t>
  </si>
  <si>
    <t xml:space="preserve">By Ekspedisi one day &amp; Refill toner adm HO SMG </t>
  </si>
  <si>
    <t>By BO W I-II Apr '22 RSM Pantura (BBM, Service)</t>
  </si>
  <si>
    <t>By BO W IV Mar - W I Apr '22 GM (BBM, Parkir, Makan)</t>
  </si>
  <si>
    <t xml:space="preserve">By BBM W 2 apr ke bank &amp; beli amplop F4 utk HO </t>
  </si>
  <si>
    <t>Diselesaikan tgl 160422 Rp 360.000</t>
  </si>
  <si>
    <t xml:space="preserve">Penyelesaian CAA 036 Beli Headset 2 unt utk HO </t>
  </si>
  <si>
    <t xml:space="preserve">By Beli Headphone 2 unt utk HO </t>
  </si>
  <si>
    <t xml:space="preserve">By BBM &amp; makan ke solo </t>
  </si>
  <si>
    <t>Diselesaikan tgl 160422 Rp 960.000</t>
  </si>
  <si>
    <t>Penyelesaian CAA 041 Beli Headphone 1 unt utk CB &amp; 3 unt utk HO</t>
  </si>
  <si>
    <t>By Beli Headphone 1 unt utk CB &amp; 3 unt utk HO</t>
  </si>
  <si>
    <t>By Transfer BCA Coll &amp; BCA Opr tgl 11 Apr '22</t>
  </si>
  <si>
    <t>By Transfer BCA Coll &amp; BCA Opr tgl 12 Apr '22</t>
  </si>
  <si>
    <t>By Transfer BCA Coll &amp; BCA Opr tgl 13 Apr '22</t>
  </si>
  <si>
    <t>By Transfer BCA Coll &amp; BCA Opr tgl 14 Apr '22</t>
  </si>
  <si>
    <t>PENGGANTIAN KAS KECIL PER 11 - 16 APRIL '22</t>
  </si>
  <si>
    <t>Diselesaikan tgl 180422 Rp 1.387.189</t>
  </si>
  <si>
    <t>Pinjam tgl 060422</t>
  </si>
  <si>
    <t>Penyelesaian CAA 043 Ke Tegal CA Pantura</t>
  </si>
  <si>
    <t>By BO W IV Mar &amp; W II Apr '22 CA Pantura (BBM, Tol, Pos, Ban, Cuci)</t>
  </si>
  <si>
    <t>Diselesaikan tgl 180422 Rp 608.922</t>
  </si>
  <si>
    <t>Pinjam tgl 260322</t>
  </si>
  <si>
    <t>Penyelesaian CAA 039 LK Pablo tgl 29-31 Mar '22</t>
  </si>
  <si>
    <t xml:space="preserve">By BO W V Mar - II Apr '22 CA Pantura (BBM, Hotel, Transport) </t>
  </si>
  <si>
    <t>By BO 110422 - 160422 RSM Pansel (BBM, Cuci, Tol, Hotel, Pulsa Apr)</t>
  </si>
  <si>
    <t>By Transfer BCA Coll &amp; BCA Opr tgl 18 Apr '22</t>
  </si>
  <si>
    <t>By Telfon FAX HO Apr '22</t>
  </si>
  <si>
    <t>By BO W II Apr '22 CA HO (BBM, Pemeliharaan)</t>
  </si>
  <si>
    <t>By BO W II Apr '22 GM (BBM, Parkir, Tol, Pemeliharaan, Pulsa Apr)</t>
  </si>
  <si>
    <t xml:space="preserve">By Air Minum Galon HO 27 pcs Feb-Mar '22 </t>
  </si>
  <si>
    <t xml:space="preserve">By BBM W 3 apr ke bank sendiri, Ekspedisi ke MTX, Pkl, SMG </t>
  </si>
  <si>
    <t>By Transfer BCA Coll &amp; BCA Opr tgl 19 Apr '22</t>
  </si>
  <si>
    <t>By Transfer BCA Coll &amp; BCA Opr tgl 20 Apr '22</t>
  </si>
  <si>
    <t>By Transfer BCA Coll &amp; BCA Opr tgl 21 Apr '22</t>
  </si>
  <si>
    <t>By Transfer BCA Coll &amp; BCA Opr tgl 22 Apr '22</t>
  </si>
  <si>
    <t>CAA Service H 8840 GW CA Pantura</t>
  </si>
  <si>
    <t>CAA Beli Kabel &amp; connector utk menyambung dr ruangan CB ke IT</t>
  </si>
  <si>
    <t xml:space="preserve">By BBM W II-III Apr '22 RSM Pantura </t>
  </si>
  <si>
    <t>By Beli ATK (Kertas A4, Map L, Sticky Notes HO)</t>
  </si>
  <si>
    <t xml:space="preserve">By BO W III Apr '22 (BBM, Transport) CA Pantura </t>
  </si>
  <si>
    <t>Diselesaikan tgl 250422 Rp 1.899.850</t>
  </si>
  <si>
    <t>Penyelesaian CAA 046 Service H 8840 GW CA Pantura</t>
  </si>
  <si>
    <t>By Service H 8840 GW CA Pantura</t>
  </si>
  <si>
    <t>Pinjam tgl 180422</t>
  </si>
  <si>
    <t>By Admin DIFI MIN Apr '22</t>
  </si>
  <si>
    <t>By Admin DIFI YIJG Apr '22</t>
  </si>
  <si>
    <t xml:space="preserve">By Ekspedisi klaim smg 29 smg - 20 apr </t>
  </si>
  <si>
    <t>By Transfer BCA Coll &amp; BCA Opr tgl 25 Apr '22</t>
  </si>
  <si>
    <t>By BO 180422-230422 (BBM, Hotel, Makan) RSM Pansel</t>
  </si>
  <si>
    <t xml:space="preserve">By BO W II &amp; III Apr '22 HOC </t>
  </si>
  <si>
    <t>By Beli Toner Catridge HO, BBM IT</t>
  </si>
  <si>
    <t>Diselesaikan tgl 270422 Rp 272.000</t>
  </si>
  <si>
    <t>Penyelesaian CAA 047 Beli Kabel &amp; connector utk menyambung dr ruangan CB ke IT</t>
  </si>
  <si>
    <t>By Beli Kabel &amp; connector utk menyambung dr ruangan CB ke IT</t>
  </si>
  <si>
    <t xml:space="preserve">By BO SMG-YK &amp; Cuci Mobil IT </t>
  </si>
  <si>
    <t>Pinjam tgl 230422</t>
  </si>
  <si>
    <t>By Refill Toner 2 unt an Heni HO</t>
  </si>
  <si>
    <t>EDY SUYATNO</t>
  </si>
  <si>
    <t>PENGGANTIAN KAS KECIL PER 18 APR - 23 APR '22</t>
  </si>
  <si>
    <t>By BO Mengurus Perpanjang STNK Apr '22</t>
  </si>
  <si>
    <t>By BO W IV Apr '22 HOC (BBM, Service)</t>
  </si>
  <si>
    <t xml:space="preserve">By Beli Materai 50 pcs HO </t>
  </si>
  <si>
    <t>By BO W III-IV Apr '22 CA HO (BBM, Pemeliharaan)</t>
  </si>
  <si>
    <t>By BO 11-26 Apr '22 CA Pansel (BBM, Tol, Pemeliharaan, UM LK)</t>
  </si>
  <si>
    <t>CAA Service H 8859 GW CA Pansel</t>
  </si>
  <si>
    <t>CAA ke LK Slataiga tgl 26 Apr utk koord buat rak kayu gudang</t>
  </si>
  <si>
    <t>Diselesaikan tgl 290422 Rp 2.406.800</t>
  </si>
  <si>
    <t>Pinjam tgl 250422</t>
  </si>
  <si>
    <t>Penyelesaian CAA 048 Service H 8859 GW CA Pansel</t>
  </si>
  <si>
    <t>By Service H 8859 GW CA Pansel</t>
  </si>
  <si>
    <t>By BBM W 4 Apr '22 ke bank sendiri &amp; ekspedisi ke mtx, smg, MAS tgl 26-29 apr</t>
  </si>
  <si>
    <t>By Transfer BCA Coll &amp; BCA Opr tgl 26 Apr '22</t>
  </si>
  <si>
    <t>By Transfer BCA Coll &amp; BCA Opr tgl 27 Apr '22</t>
  </si>
  <si>
    <t>By Transfer BCA Coll &amp; BCA Opr tgl 28 Apr '22</t>
  </si>
  <si>
    <t>By BO W IV Apr '22 GM (BBM, Parkir, TOL, Pemeliharaan)</t>
  </si>
  <si>
    <t>PENGGANTIAN KAS KECIL PER 25 APR - 30 APR '22</t>
  </si>
  <si>
    <t>By Lembur Karyawan HO Mar '22</t>
  </si>
  <si>
    <t>By Ekspedisi HO SMG Mar '22</t>
  </si>
  <si>
    <t>By BO 17 Apr - 28 Apr '22 CA Pantura (BBM, Tol, Pemeliharaan)</t>
  </si>
  <si>
    <t>By BO 250422 - 300422  RSM Pantura (BBM, Pemeliharaan, Service)</t>
  </si>
  <si>
    <t xml:space="preserve">CAA Beli pulsa Callback </t>
  </si>
  <si>
    <t>Diselesaikan tgl 110522 Rp 188.000</t>
  </si>
  <si>
    <t>Pinjam tgl 100522</t>
  </si>
  <si>
    <t xml:space="preserve">By Beli pulsa Callback </t>
  </si>
  <si>
    <t>By BO 09-13 Mei '22 CA HO (BBM, Pulsa Mei)</t>
  </si>
  <si>
    <t>Diselesaikan tgl 120522</t>
  </si>
  <si>
    <t>Penyelesaian CAA 049 ke LK Slataiga tgl 26 Apr utk koord buat rak kayu gudang</t>
  </si>
  <si>
    <t>By ke LK Slataiga tgl 26 Apr utk koord buat rak kayu gudang</t>
  </si>
  <si>
    <t>By Penerbitan Surat Numpang KIR Mobil PWT AB 8561 B di PWT</t>
  </si>
  <si>
    <t xml:space="preserve">By BBM H 9370 FY , AB 8084 JY utk ke bank </t>
  </si>
  <si>
    <t>By Hotel an Wiwit &amp; Zaenal utk meeting di YK tgl 13-14 apr '22</t>
  </si>
  <si>
    <t xml:space="preserve">INDAH PALACE </t>
  </si>
  <si>
    <t>CAA Beli Keyboard laptop RSM Pantura</t>
  </si>
  <si>
    <t>By Transfer BCA Coll &amp; BCA Opr tgl 9 Mei '22</t>
  </si>
  <si>
    <t>By Transfer BCA Coll &amp; BCA Opr tgl 12 Mei '22</t>
  </si>
  <si>
    <t>By Transfer BCA Coll &amp; BCA Opr tgl 13 Mei '22</t>
  </si>
  <si>
    <t>By Transfer BCA Coll &amp; BCA Opr tgl 10 Mei '22</t>
  </si>
  <si>
    <t>By Transfer BCA Coll &amp; BCA Opr tgl 11 Mei '22</t>
  </si>
  <si>
    <t xml:space="preserve">Penyelesaian CAA 050 Beli pulsa Callback </t>
  </si>
  <si>
    <t>PENGGANTIAN KAS KECIL PER 09 MEI - 14 MEI '22</t>
  </si>
  <si>
    <t>By BO W II Mei '22 GM (BBM, Pemeliharaan, Pulsa Mei)</t>
  </si>
  <si>
    <t>By BO 090522-140522 RSM Pansel (BBM, Pulsa Mei)</t>
  </si>
  <si>
    <t>By BO 260422 - 11 Mei '22 RSM Pantura (BBM, Pulsa Mei)</t>
  </si>
  <si>
    <t>By BO W III Mei '22 HOC (BBM, Pulsa Mei)</t>
  </si>
  <si>
    <t>By BO W IV Apr - W I Mei '22 HOC (BBM)</t>
  </si>
  <si>
    <t>By BO W II Mei '22 HOC (BBM, Tol, Pemeliharaan, Makan LK, Hotel)</t>
  </si>
  <si>
    <t>By BO Feb '22 Deputy HOC (BBM, Tol, Pemeliharaan, Makan LK, Hotel)</t>
  </si>
  <si>
    <t>By BO Mar '22 Deputy HOC (BBM, Tol, Pemeliharaan, Makan LK)</t>
  </si>
  <si>
    <t>By Refill toner adm klaim HO an Irma</t>
  </si>
  <si>
    <t>By Uang makan lembur tgl merah 16 mei '22</t>
  </si>
  <si>
    <t>By BO 250422-160522 CA Pansel (BBM, Tol, Makan LK)</t>
  </si>
  <si>
    <t>By BO W III Mei '22 CA HO (BBM, Pemeliharaan)</t>
  </si>
  <si>
    <t>By Telpon FAX HO Mei '22</t>
  </si>
  <si>
    <t>By Sumbangan Suka Cita menikah an Andi Rahman FAS Magelang</t>
  </si>
  <si>
    <t xml:space="preserve">By BBM ke bank w 3 mei, konsumsi meeting HO tgl 16 &amp; lembur tgl 26 apr, ekspedisi ke MTX an dela </t>
  </si>
  <si>
    <t>CAA Meeting MIN tgl 18 mei '22 di smg</t>
  </si>
  <si>
    <t>CAA ke tegal, pkl, smg tgl 18-19 mei HRD</t>
  </si>
  <si>
    <t xml:space="preserve">By Beli SSD Internal utk Laptop BR an hendra </t>
  </si>
  <si>
    <t xml:space="preserve">By Beli motherboard server kbm </t>
  </si>
  <si>
    <t xml:space="preserve">CAA Ke mss kbm </t>
  </si>
  <si>
    <t>By Transfer BCA Coll &amp; BCA Opr tgl 17 Mei '22</t>
  </si>
  <si>
    <t>By Transfer BCA Coll &amp; BCA Opr tgl 18 Mei '22</t>
  </si>
  <si>
    <t>By Transfer BCA Coll &amp; BCA Opr tgl 19 Mei '22</t>
  </si>
  <si>
    <t>By Transfer BCA Coll &amp; BCA Opr tgl 20 Mei '22</t>
  </si>
  <si>
    <t xml:space="preserve">CAA Jasa Recovery hardisk eksternal Deputy </t>
  </si>
  <si>
    <t xml:space="preserve">CAA Beli SSD Eksternal samsung 1 TB utk deputy </t>
  </si>
  <si>
    <t>PENGGANTIAN KAS KECIL PER 16 MEI - 21 MEI</t>
  </si>
  <si>
    <t>By Admin DIFI MIN Niaga Mei '22</t>
  </si>
  <si>
    <t>By Admin DIFI YIJG Niaga Mei '22</t>
  </si>
  <si>
    <t>By Opr 160522-210522 RSM Pansel (BBM, Tol, Makan, Hotel)</t>
  </si>
  <si>
    <t>Diselesaikan tgl 230522 Rp 1.023.790</t>
  </si>
  <si>
    <t>Pinjam tgl 170522</t>
  </si>
  <si>
    <t>Penyelesaian CAA 052 Meeting MIN tgl 18 mei '22 di smg</t>
  </si>
  <si>
    <t xml:space="preserve">By Service AC Ruang CA HO 1 unt </t>
  </si>
  <si>
    <t xml:space="preserve">By Meeting MIN 18 Mei, Pulsa Mei, Lembur tgl merah 16 mei, </t>
  </si>
  <si>
    <t xml:space="preserve">By Ekspedisi adm HO SMG 27-29 Apr </t>
  </si>
  <si>
    <t>By BO W III Mei '22 HOC (BBM, Pemeliharaan, Hotel, Makan)</t>
  </si>
  <si>
    <t xml:space="preserve">By Suka Cita melahirkan an Sari adm klaim HO </t>
  </si>
  <si>
    <t>KHOIRUNISA</t>
  </si>
  <si>
    <t>By Transfer BCA Coll &amp; BCA Opr tgl 23 Mei '22</t>
  </si>
  <si>
    <t xml:space="preserve">CAA Meeting EIT tgl 24 mei </t>
  </si>
  <si>
    <t>Diselesaikan tgl 270522 Rp 359.900</t>
  </si>
  <si>
    <t xml:space="preserve">Penyelesaian CAA Meeting EIT tgl 24 mei </t>
  </si>
  <si>
    <t xml:space="preserve">By Meeting EIT tgl 24 mei &amp; BBM tgl 25 mei </t>
  </si>
  <si>
    <t>Diselesaikan tgl 270522 Rp 1.026.129</t>
  </si>
  <si>
    <t>By ke LK TGL, PKL, SMG 18-20 Mei HRD (BBM, Tol, Makan, Hotel)</t>
  </si>
  <si>
    <t>By BO W II-III Mei '22 GM (BBM, Tol, Pemeliharaan, Sevice, Makan)</t>
  </si>
  <si>
    <t>Diselesaikan tgl 270522 Rp 343.988</t>
  </si>
  <si>
    <t>Penyelesaian CAA 051 Beli Keyboard laptop RSM Pantura</t>
  </si>
  <si>
    <t>By Beli Keyboard laptop RSM Pantura</t>
  </si>
  <si>
    <t>Pinjam tgl 140522</t>
  </si>
  <si>
    <t>Diselesaikan tgl 270522 Rp 910.000</t>
  </si>
  <si>
    <t xml:space="preserve">Penyelesaian CAA 054 Beli SSD Internal utk Laptop BR an hendra </t>
  </si>
  <si>
    <t>Pinjam tgl 200522</t>
  </si>
  <si>
    <t>Diselesaikan tgl 270522 Rp 800.000</t>
  </si>
  <si>
    <t xml:space="preserve">Penyelesaian CAA 057 Jasa Recovery hardisk eksternal Deputy </t>
  </si>
  <si>
    <t xml:space="preserve">By Jasa Recovery hardisk eksternal Deputy </t>
  </si>
  <si>
    <t>Pinjam tgl 210522</t>
  </si>
  <si>
    <t>Diselesaikan tgl 270522 Rp 2.289.000</t>
  </si>
  <si>
    <t xml:space="preserve">Penyelesaian CAA 058 Beli SSD Eksternal samsung 1 TB utk deputy </t>
  </si>
  <si>
    <t xml:space="preserve">By  Beli SSD Eksternal samsung 1 TB utk deputy </t>
  </si>
  <si>
    <t>CAA Ke LK Blora 5 hr CA Pantura</t>
  </si>
  <si>
    <t>CAA Beli pallet 30 unt solo</t>
  </si>
  <si>
    <t>CAA Perjalanan Duka Cita RSM Pantura</t>
  </si>
  <si>
    <t>Pinjam tgl 240522</t>
  </si>
  <si>
    <t>Dana dikembalikan tgl 250522 Rp 2.550.000</t>
  </si>
  <si>
    <t>Dana dikembalikan tgl 270522 Rp 5.000.000</t>
  </si>
  <si>
    <t>Pengembalian CAA 062 Perjalanan Duka Cita RSM Pantura</t>
  </si>
  <si>
    <t>Pengembalian CAA 061 Beli pallet 30 unt solo</t>
  </si>
  <si>
    <t>Penyelesaian CAA 053 ke tegal, pkl, smg tgl 18-19 mei HRD</t>
  </si>
  <si>
    <t>By Transfer BCA Coll &amp; BCA Opr tgl 24 Mei '22</t>
  </si>
  <si>
    <t>By Transfer BCA Coll &amp; BCA Opr tgl 25 Mei '22</t>
  </si>
  <si>
    <t>By Transfer BCA Coll &amp; BCA Opr tgl 27 Mei '22</t>
  </si>
  <si>
    <t>By ke bank sendiri w 4 mei, konsumsi meeting HO tgl 24 mei, kirim dok ke smg an riando tgl 21 mei</t>
  </si>
  <si>
    <t>By Uang Makan Lembur tgl merah 26 Mei '22 HO</t>
  </si>
  <si>
    <t>By Service Busing, kaki kaki kanan kiri mobil HO H 9307 FY Grand livina</t>
  </si>
  <si>
    <t>By Sumbangan Duka Cita meninggalnya ayah kandung HOC an Asep R</t>
  </si>
  <si>
    <t>PENGGANTIAN KAS KECIL PER 23 MEI - 29 MEI '22</t>
  </si>
  <si>
    <t>By BO W II-III Mei '22 CA Pantura (BBM, Pemeliharaan)</t>
  </si>
  <si>
    <t>By BO W IV Mei '22 CA Pantura (BBM, Hotel)</t>
  </si>
  <si>
    <t>By BO W IV Mei '22 CA Pantura (Service)</t>
  </si>
  <si>
    <t>By BO W I-IV Apr '22 Deputy HOC (BBM, Pemeliharaan, Tol, Pulsa Apr)</t>
  </si>
  <si>
    <t>By BBM SMG-YK Mei '22 IT</t>
  </si>
  <si>
    <t>By BO CA Pansel (BBM, Tol, Hotel, UM LK, Pemeliharaan)</t>
  </si>
  <si>
    <t>By BO W IV Mei '22 GM (BBM, Makan, Hotel)</t>
  </si>
  <si>
    <t>By Tiket ke smg yk 16&amp;24 mei , lembur tgl merah 26 mei</t>
  </si>
  <si>
    <t>Diselesaikan tgl 030622 Rp 975.000</t>
  </si>
  <si>
    <t xml:space="preserve">Penyelesaian CAA 055Beli motherboard server kbm </t>
  </si>
  <si>
    <t xml:space="preserve">CAA Beli motherboard server kbm </t>
  </si>
  <si>
    <t>Diselesaikan tgl 030622 Rp 186.000</t>
  </si>
  <si>
    <t>By Beli Pulsa Callback</t>
  </si>
  <si>
    <t>CAA Beli Pulsa Callback</t>
  </si>
  <si>
    <t>By Transfer BCA Coll &amp; BCA Opr tgl 30 Mei '22</t>
  </si>
  <si>
    <t>By Transfer BCA Coll &amp; BCA Opr tgl 31 Mei '22</t>
  </si>
  <si>
    <t>By Transfer BCA Coll &amp; BCA Opr tgl 02 Jun '22</t>
  </si>
  <si>
    <t>Penyelesaian Beli Pulsa Callback</t>
  </si>
  <si>
    <t>By Transfer BCA Coll &amp; BCA Opr tgl  03 Jun  '22</t>
  </si>
  <si>
    <t>By Beli Materai 50 pcs HO</t>
  </si>
  <si>
    <t>By BBM Ke bank W I Jun '22, beli stempel + bantalan HO, kirim dok ke mtx , mjp an riando tgl 2 jun</t>
  </si>
  <si>
    <t>By BO W IV Mei - I Jun '22 CA HO (BBM, Pemeliharaan)</t>
  </si>
  <si>
    <t xml:space="preserve">CAA Service mobil CA HO H 8836 GW </t>
  </si>
  <si>
    <t>Diselesaikan tgl 030622 Rp 2.258.311</t>
  </si>
  <si>
    <t xml:space="preserve">Penyelesaian CAA Service mobil CA HO H 8836 GW </t>
  </si>
  <si>
    <t xml:space="preserve">By Service mobil CA HO H 8836 GW </t>
  </si>
  <si>
    <t>Pinjam tgl 020622</t>
  </si>
  <si>
    <t>By BO RSM Pansel (BBM, Service)</t>
  </si>
  <si>
    <t>CAA Ke Slt tgl 3 jun HRD</t>
  </si>
  <si>
    <t xml:space="preserve">CAA Service tab blora &amp; pwt </t>
  </si>
  <si>
    <t>PENGGANTIAN KAS KECIL PER 30 MEI - 4 JUN '22</t>
  </si>
  <si>
    <t>By Service AC ruang klaim HO</t>
  </si>
  <si>
    <t>By hotel an Wiwit tgl 17-18 mei utk meeting MIN di smg</t>
  </si>
  <si>
    <t>By BO W IV Mei - I Jun '22 HOC  (BBM, Pemeliharaan, Hotel, makan)</t>
  </si>
  <si>
    <t>By BO 300522-040622 RSM Pansel (BBM, kos)</t>
  </si>
  <si>
    <t xml:space="preserve">By Service Mobil Deputy HOC AB 1677 BR </t>
  </si>
  <si>
    <t>By  BO W I Jun '22 GM (BBM, Parkir, Pemeliharaan, Pulsa Jun, Makan)</t>
  </si>
  <si>
    <t xml:space="preserve">CAA DP Sewa mobil utk HOC </t>
  </si>
  <si>
    <t>Dikembalikan tgl 070622</t>
  </si>
  <si>
    <t>CAA Meeting JPA tgl 7 Jun '22</t>
  </si>
  <si>
    <t xml:space="preserve">CAA Service Printer , catridge toner HO </t>
  </si>
  <si>
    <t xml:space="preserve">CAA ke mss slt tgl 10 Jun </t>
  </si>
  <si>
    <t xml:space="preserve">CAA By Opr </t>
  </si>
  <si>
    <t>Penggantian CAA 067 DP Sewa Mobil utk HOC</t>
  </si>
  <si>
    <t>Pinjam tgl 060622</t>
  </si>
  <si>
    <t xml:space="preserve">By BBM W 2 Jun '22, by beli makan utk kerja bakti HO, beli kertas gesek 2 lb utk HOC </t>
  </si>
  <si>
    <t>By Transfer BCA Coll &amp; BCA Opr tgl 06 Jun '22</t>
  </si>
  <si>
    <t>By Transfer BCA Coll &amp; BCA Opr tgl 07 Jun '22</t>
  </si>
  <si>
    <t>By Transfer BCA Coll &amp; BCA Opr tgl 08 Jun '22</t>
  </si>
  <si>
    <t>By Transfer BCA Coll &amp; BCA Opr tgl 09 Jun '22</t>
  </si>
  <si>
    <t>By Transfer BCA Coll &amp; BCA Opr tgl 10 Jun '22</t>
  </si>
  <si>
    <t>PENGGANTIAN KAS KECIL PER 06 JUN - 11 JUN '22</t>
  </si>
  <si>
    <t>By VO W I-III Mei '22 Deputy (BBM, Tol, Pemeliharaan)</t>
  </si>
  <si>
    <t>By BO W II Jun '22 HOC (BBM, Tol, Makan, Pulsa Jun)</t>
  </si>
  <si>
    <t>By BO W II Jun '22 GM (BBM, Tol, Makan, Hotel)</t>
  </si>
  <si>
    <t xml:space="preserve">CAA Meeting FAS tgl 14 jun di smg </t>
  </si>
  <si>
    <t>CAA ke LK SMG utk meeting</t>
  </si>
  <si>
    <t>CAA Meeting FAS di jogja tgl 13 jun</t>
  </si>
  <si>
    <t>CAA Ke LK SLT</t>
  </si>
  <si>
    <t>By BO 13 Mei - 11 Jun RSM Pantura (BBM, Tol, Service)</t>
  </si>
  <si>
    <t>Diselesaiakn tgl 160622 Rp 1.043.290</t>
  </si>
  <si>
    <t>Penyelesaian CAA 068 Meeting JPA tgl 7 Jun '22</t>
  </si>
  <si>
    <t>By Meeting JPA tgl 7 jun di smg, Pulsa Jun, lembur tgl merah 1 jun</t>
  </si>
  <si>
    <t>Diselesaiakan tgl 170622 Rp 1.259.000</t>
  </si>
  <si>
    <t>Penyelesaian CAA 065 Ke Slt tgl 3 jun HRD</t>
  </si>
  <si>
    <t>By ke slt HRD (BBM, Tol, Materai, FC, Parkir, Makan, Hotel)</t>
  </si>
  <si>
    <t xml:space="preserve">By Service H 9307 FY mobil HO </t>
  </si>
  <si>
    <t>Diselesaikan tgl 170622 Rp 101.299</t>
  </si>
  <si>
    <t>Pinjam tgl 030622</t>
  </si>
  <si>
    <t xml:space="preserve">Penyelesaian CAA 056 Ke mss kbm </t>
  </si>
  <si>
    <t>By Ke mss kbm IT (BBM , Makan)</t>
  </si>
  <si>
    <t xml:space="preserve">Penyelesaian CAA 069 Service Printer , catridge toner HO </t>
  </si>
  <si>
    <t>Diselesaikan tgl 170622 Rp 1.300.000</t>
  </si>
  <si>
    <t xml:space="preserve">By  Service Printer , catridge toner HO </t>
  </si>
  <si>
    <t>Pinjam tgl 080622</t>
  </si>
  <si>
    <t xml:space="preserve">Penyelesaian CAA 070 ke mss slt tgl 10 Jun  </t>
  </si>
  <si>
    <t>Pinjam tgl 090622</t>
  </si>
  <si>
    <t>Diselesaikan tgl 170622 Rp 457.140</t>
  </si>
  <si>
    <t>By  ke mss slt tgl 10 Jun IT (BBM, Hotel, Makan)</t>
  </si>
  <si>
    <t xml:space="preserve">By Beli coverter 2 unt utk MSS Tegal &amp; Pekalongan </t>
  </si>
  <si>
    <t>By Transfer BCA Coll &amp; BCA Opr tgl 13 Jun '22</t>
  </si>
  <si>
    <t>By Transfer BCA Coll &amp; BCA Opr tgl 14 Jun '22</t>
  </si>
  <si>
    <t>By Transfer BCA Coll &amp; BCA Opr tgl 15 Jun '22</t>
  </si>
  <si>
    <t>By Transfer BCA Coll &amp; BCA Opr tgl 16 Jun '22</t>
  </si>
  <si>
    <t>By Transfer BCA Coll &amp; BCA Opr tgl 17 Jun '22</t>
  </si>
  <si>
    <t>By Beli Amplop besar utk HO &amp; Ekspedisi tgl 14 jun ke FBI, ISI, EIT, SMG</t>
  </si>
  <si>
    <t xml:space="preserve">By Kurang Bayar Penambahan Kapasitas Gmail Pajak HO </t>
  </si>
  <si>
    <t>PENGGANTIAN KAS KECIL PER 13 JUN - 18 JUN '22</t>
  </si>
  <si>
    <t>By BO RSM Pansel 060622-110622 (BBM, TOL, Makan, Pulsa Jun)</t>
  </si>
  <si>
    <t>By BO RSM Pansel 130622-180622 (BBM, TOL, Cuci mobil)</t>
  </si>
  <si>
    <t>By BO CA HO W II-III Jun '22 (BBM, Cuci mobil, Pulsa Jun)</t>
  </si>
  <si>
    <t>Diselesaikan tgl 200622 Rp 1.458.065</t>
  </si>
  <si>
    <t>Pinjam tgl 230522</t>
  </si>
  <si>
    <t>Penyelesaian CAA 059 Ke LK Blora 5 hr CA Pantura</t>
  </si>
  <si>
    <t>By BO W I-III Jun '22 CA Pantura (BBM, TOL, Pemeliharaan)</t>
  </si>
  <si>
    <t>By BO Ganti Oli H 8840 GW CA Pantura</t>
  </si>
  <si>
    <t>Diselesaikan tgl 200622 Rp 2.331.242</t>
  </si>
  <si>
    <t xml:space="preserve">Penyelesaian CAA 071 By Opr </t>
  </si>
  <si>
    <t>By BO 130622-200622 HOC (BBM, TOL, Makan, ATK, Hotel)</t>
  </si>
  <si>
    <t>By BO 160622-200622 RSM Pantura (BBM, Parkir, Pulsa Jun)</t>
  </si>
  <si>
    <t>By Lembur Karyawan HO Mei '22</t>
  </si>
  <si>
    <t>By Lembur Karyawan HO April '22</t>
  </si>
  <si>
    <t>By BO CA Pansel (BBM, Tol, Makan, Hotel)</t>
  </si>
  <si>
    <t>By Service AC R GM tgl 16 jun '22</t>
  </si>
  <si>
    <t>By Refill toner printer GL an Heni</t>
  </si>
  <si>
    <t>By Telpon FAX HO Jun '22</t>
  </si>
  <si>
    <t>Diselesaikan tgl 210622 Rp 884.200</t>
  </si>
  <si>
    <t>Pinjam tgl 130622</t>
  </si>
  <si>
    <t>Penyelesaian CAA 072 Meeting FAS di jogja tgl 13 jun</t>
  </si>
  <si>
    <t xml:space="preserve">By Konsumsi meeting Pansel tgl 13 Jun di YK </t>
  </si>
  <si>
    <t>Diselesaikan tgl 210622 Rp 1.231.350</t>
  </si>
  <si>
    <t xml:space="preserve">Penyelesaian CAA 074 Meeting FAS tgl 14 jun di smg </t>
  </si>
  <si>
    <t xml:space="preserve">By Meeting FAS tgl 14 jun di smg </t>
  </si>
  <si>
    <t>Pinjam tgl 210622</t>
  </si>
  <si>
    <t>By Admin DIFI MIN NIAGA Jun '22</t>
  </si>
  <si>
    <t>By Admin DIFI YIJG NIAGA Jun '22</t>
  </si>
  <si>
    <t>By Tranfer BCA Coll &amp; BCA Opr tgl 20 Jun '22</t>
  </si>
  <si>
    <t>By Tranfer BCA Coll &amp; BCA Opr tgl 21 Jun '22</t>
  </si>
  <si>
    <t>By Tranfer BCA Coll &amp; BCA Opr tgl 22 Jun '22</t>
  </si>
  <si>
    <t>By Tranfer BCA Coll &amp; BCA Opr tgl 23 Jun '22</t>
  </si>
  <si>
    <t>By Tranfer BCA Coll &amp; BCA Opr tgl 24 Jun '22</t>
  </si>
  <si>
    <t>By Konsumsi kerja bakti di R HO, beli tinta 2 pcs utk ho, beli pralon utk kabel ho, ekspedisi ke PT MAS an candra &amp; PT MTX an dela  tgl 21 jun</t>
  </si>
  <si>
    <t>CAA Meeting RSM &amp; BR di YK tgl 20 jun</t>
  </si>
  <si>
    <t>CAA Listing FEE utk tk Luwes MSS SLT</t>
  </si>
  <si>
    <t>CAA Ke LK SLT tgl 22-23 jun</t>
  </si>
  <si>
    <t>CAA Beli Pulsa callback</t>
  </si>
  <si>
    <t>CAA Ke MSS PWT tgl 27-29 juni</t>
  </si>
  <si>
    <t>PENGGANTIAN KAS KECIL PER 20 JUN - 25 JUN '22</t>
  </si>
  <si>
    <t>Penyelesaian CAA 079 Beli Pulsa callback</t>
  </si>
  <si>
    <t>Diselesaikan tgl 270622 Rp 186.000</t>
  </si>
  <si>
    <t>Pinjam tgl 230622</t>
  </si>
  <si>
    <t>By BO 21-28 Jun '22 CA Pansel (BBM, Pemeliharaan, Makan)</t>
  </si>
  <si>
    <t>Diselesaikan tgl 280622 Rp 654.500</t>
  </si>
  <si>
    <t>Penyelesaian CAA 078 Ke LK SLT tgl 22-23 jun</t>
  </si>
  <si>
    <t>By Ke LK SLT tgl 22-23 jun HRD (BBM, Tol, Makan, Hotel)</t>
  </si>
  <si>
    <t xml:space="preserve">By Jasa Tukang utk bongkar sekat ruang HO </t>
  </si>
  <si>
    <t>Diselesaikan tgl 010722 Rp 248.500</t>
  </si>
  <si>
    <t>Pinjam tgl 200622</t>
  </si>
  <si>
    <t>Penyelesaian CAA 076 Meeting RSM &amp; BR di YK tgl 20 jun</t>
  </si>
  <si>
    <t>By Konsumsi Meeting RSM &amp; BR di YK tgl 20 jun</t>
  </si>
  <si>
    <t>By Konsumsi Meeting HO tgl 28 Jun '22</t>
  </si>
  <si>
    <t>By BO 200622-020722 CA HO (BBM)</t>
  </si>
  <si>
    <t>By Transfer BCA Coll &amp; BCA Opr tgl 27 Jun '22</t>
  </si>
  <si>
    <t>By Transfer BCA Coll &amp; BCA Opr tgl 28 Jun '22</t>
  </si>
  <si>
    <t>By Transfer BCA Coll &amp; BCA Opr tgl 29 Jun '22</t>
  </si>
  <si>
    <t>By Transfer BCA Coll &amp; BCA Opr tgl 30 Jun '22</t>
  </si>
  <si>
    <t>By Transfer BCA Coll &amp; BCA Opr tgl 01 Jul '22</t>
  </si>
  <si>
    <t>By Kurang Bayar Service mobil HOC H 9106 HQ</t>
  </si>
  <si>
    <t>By BO W IV Jun '22 HOC (BBM, Makan, Pemeliharaan, Hotel)</t>
  </si>
  <si>
    <t>By BO W V Jun '22 HOC (BBM, Pemeliharaan, Hotel)</t>
  </si>
  <si>
    <t>By beli BBM W 5 Jun ke bank, beli 2 pcs baterai pointer utk deputy, kirim dok one day ke mtx tgl 01 jul an candra</t>
  </si>
  <si>
    <t>CAA Ke pablo tgl 29 jun CA Pantura</t>
  </si>
  <si>
    <t>CAA KE slt tgl 01 jul &amp; 4 jul utk ke polsek</t>
  </si>
  <si>
    <t>PENGGANTIAN KAS KECIL PER 27 JUNI - 02 JULI '22</t>
  </si>
  <si>
    <t>By BO BBM SMG-YK IT</t>
  </si>
  <si>
    <t>By BO 270622-020722 RSM Pansel (BBM, Makan)</t>
  </si>
  <si>
    <t>By BO 200622-250622 RSM Pansel (BBM, Makan)</t>
  </si>
  <si>
    <t>By BO W IV &amp; V Jul GM (BBM, Tol, Pemeliharaan, Makan, Hotel)</t>
  </si>
  <si>
    <t>Diselesaikan tgl 060722 Rp 455.500</t>
  </si>
  <si>
    <t xml:space="preserve">Pinjam tgl 300622 </t>
  </si>
  <si>
    <t>Penyelesaian CAA 082 Ke slt tgl 01 jul &amp; 4 jul utk ke polsek</t>
  </si>
  <si>
    <t>By BO ke slt tgl 01 &amp; 04 jul HRD</t>
  </si>
  <si>
    <t>By BO W IV-V Jun '22 RSM Pantura (BBM, Tol, Makan, Pulsa Juli, Hotel)</t>
  </si>
  <si>
    <t>Diselesaikan tgl 060722 Rp 1.326.127</t>
  </si>
  <si>
    <t xml:space="preserve">Pinjam tgl </t>
  </si>
  <si>
    <t>Penyelesaian CAA 081 Ke pablo tgl 29 jun CA Pantura</t>
  </si>
  <si>
    <t>By BO W IV-V Jun '22 CA Pansel (BBM, Hotel, Pemeliharaan)</t>
  </si>
  <si>
    <t>Diselesaikan tgl 070622 Rp 513.018</t>
  </si>
  <si>
    <t>Penyelesaian CAA 080 Ke MSS PWT tgl 27-29 juni</t>
  </si>
  <si>
    <t>By BO ke pwt &amp; solo IT (BBM, Makan, Hotel)</t>
  </si>
  <si>
    <t>Pinjam tgl 240622</t>
  </si>
  <si>
    <t>By BO W I Jul '22 HOC (BBM, Pemeliharaan, Makan, Pulsa Juli, Hotel)</t>
  </si>
  <si>
    <t>By BO 040722-080722 RSM Pansel (BBM, Pulsa Juli, Hotel)</t>
  </si>
  <si>
    <t>CAA Ke Tegal &amp; Pkl IT</t>
  </si>
  <si>
    <t>By BBM H 9307 FY HRD</t>
  </si>
  <si>
    <t xml:space="preserve">By Konsumsi Meeting HO tgl 05 Jul '22 </t>
  </si>
  <si>
    <t>By BBM ke bank &amp; kirim one day tgl 05 Juli ke PT MBR an Candra, ke PT MTX an Riando</t>
  </si>
  <si>
    <t>By Transfer BCA Coll &amp; BCA Opr tgl 04 Jul '22</t>
  </si>
  <si>
    <t>By Transfer BCA Coll &amp; BCA Opr tgl 05 Jul '22</t>
  </si>
  <si>
    <t>By Transfer BCA Coll &amp; BCA Opr tgl 07 Jul '22</t>
  </si>
  <si>
    <t>By Transfer BCA Coll &amp; BCA Opr tgl 08 Jul '22</t>
  </si>
  <si>
    <t>Pengembalian CAA 073 ke LK SMG utk meeting</t>
  </si>
  <si>
    <t>Pengembalian CAA 075 Ke LK SLT</t>
  </si>
  <si>
    <t>Dikembalikan tgl 120722 Rp 1.000.000</t>
  </si>
  <si>
    <t>Dikembalikan tgl 120722 Rp 1.500.000</t>
  </si>
  <si>
    <t>By BO W V Jun - W I Jul '22 GM (BBM, Parkir, Tol, Makan, Pulsa Juli, Hotel)</t>
  </si>
  <si>
    <t>Pengembalian Uang yg dipinjam tgl 130622</t>
  </si>
  <si>
    <t>Pengembalian Uang yg dipinjam tgl 150622</t>
  </si>
  <si>
    <t>PENGGANTIAN KAS KECIL PER 04 JULI - 12 JULI '22</t>
  </si>
  <si>
    <t>By BO 020722-010822 RSM Pansel (Kos 020722-070822)</t>
  </si>
  <si>
    <t>By BO W I Jul '22 RSM Pantura (BBM, Tol, Makan)</t>
  </si>
  <si>
    <t>By BO 280622-110722 CA Pansel (BBM, Tol, Makan)</t>
  </si>
  <si>
    <t>Diselesaikan tgl 130722 Rp 381.500</t>
  </si>
  <si>
    <t>MSS SALATIGA</t>
  </si>
  <si>
    <t>Penyelesaian CAA 077 Listing FEE utk tk Luwes MSS SLT</t>
  </si>
  <si>
    <t>By Listing FEE utk tk Luwes MSS SLT</t>
  </si>
  <si>
    <t>By Konsumsi Meeting Klaim HO tgl 11 Jul '22</t>
  </si>
  <si>
    <t>By BO W II Jul '22 HOC (BBM Tol, Pemeliharaan, Makan, Hotel)</t>
  </si>
  <si>
    <t>CAA Ke SMG, Blora tgl 18 Jul '22 HOC</t>
  </si>
  <si>
    <t>CAA ke SLT tgl 16 jul HRD</t>
  </si>
  <si>
    <t xml:space="preserve">Penyelesaian CAA 066 Service tab blora &amp; pwt </t>
  </si>
  <si>
    <t>Diselesaikan tgl 160722 Rp 700.000</t>
  </si>
  <si>
    <t xml:space="preserve">By Service tab blora &amp; pwt </t>
  </si>
  <si>
    <t>By Ekspedisi ke PT MTX tgl 14 Jul an Candra, beli kabel T utk komp Uswatun HO</t>
  </si>
  <si>
    <t>By Transfer BCA Coll &amp; BCA Opr tgl 11 Jul '22</t>
  </si>
  <si>
    <t>By Transfer BCA Coll &amp; BCA Opr tgl 12 Jul '22</t>
  </si>
  <si>
    <t>By Transfer BCA Coll &amp; BCA Opr tgl 14 Jul '22</t>
  </si>
  <si>
    <t>By Transfer BCA Coll &amp; BCA Opr tgl 15 Jul '22</t>
  </si>
  <si>
    <t>PENGGANTIAN KAS KECIL PER 13 JUL - 16 JUL '22</t>
  </si>
  <si>
    <t>By BO 110722 - 160722 RSM Pantura (BBM, Tol, Makan)</t>
  </si>
  <si>
    <t>Pinjam tgl 180722</t>
  </si>
  <si>
    <t>By Transfer BCA Coll &amp; BCA Opr tgl 18 Jul '22</t>
  </si>
  <si>
    <t>Diselesaikan tgl 190722 Rp 1.893.322</t>
  </si>
  <si>
    <t>Pinjam tgl 080722</t>
  </si>
  <si>
    <t>Penyelesaian CAA 084 Ke Tegal &amp; Pkl IT</t>
  </si>
  <si>
    <t>By BO ke Tgl, Pkl, Smg 11-14 jul IT (Hotel, BBM, Tol, Makan, Perlengkapan)</t>
  </si>
  <si>
    <t>By Transfer BCA Coll &amp; BCA Opr tgl 19 Jul '22</t>
  </si>
  <si>
    <t>By Transfer BCA Coll &amp; BCA Opr tgl 20 Jul '22</t>
  </si>
  <si>
    <t>By Transfer BCA Coll &amp; BCA Opr tgl 21 Jul '22</t>
  </si>
  <si>
    <t>Diselesaikan tgl 210722 Rp 347.500</t>
  </si>
  <si>
    <t>Pinjam tgl 150722</t>
  </si>
  <si>
    <t>Penyelesaian CAA 086 ke SLT tgl 16 jul HRD</t>
  </si>
  <si>
    <t>By ke slt HRD tgl 15 jul (Lampu, BBM, Makan)</t>
  </si>
  <si>
    <t>By ke kbm tgl 19 Jul HRD (BBM, Makan)</t>
  </si>
  <si>
    <t>By Kurang Bayar BCA Opr tgl 08 jul beli 1 unt hardisk 1 TB utk KBM</t>
  </si>
  <si>
    <t>By BO W I-II Jul CA HO (BBM, Pemeliharaan, Lampu)</t>
  </si>
  <si>
    <t xml:space="preserve">By Telpon FAX HO Jul '22 </t>
  </si>
  <si>
    <t>Penyelesaian CAA 087 Ke SMG, Blora tgl 18 Jul '22 HOC</t>
  </si>
  <si>
    <t>Pinjam tgl 160722</t>
  </si>
  <si>
    <t>Diselesaikan tgl 220722 Rp 2.222.512</t>
  </si>
  <si>
    <t>Diselesaikan tgl 190722 Rp 186.000</t>
  </si>
  <si>
    <t>By BO W III Jul HOC (BBM, Pemeliharaan, Perlengkapan, Makan, Hotel)</t>
  </si>
  <si>
    <t>By BO W II Jul '22 GM (BBM, Parkir, Transportasi, Makan, Hotel)</t>
  </si>
  <si>
    <t>By Ekspedisi ke PT MTX tgl 21 Jul an Dela, ke PT AGB tgl 22 Jul an Candra</t>
  </si>
  <si>
    <t>By Transfer BCA Coll &amp; BCA Opr tgl 22 Jul '22</t>
  </si>
  <si>
    <t>Uang Dikembalikan tgl 200722 Rp 1.000.000</t>
  </si>
  <si>
    <t xml:space="preserve">Pengembalian CAA 085 Beli Kebutuhan Rumah Tangga </t>
  </si>
  <si>
    <t>Uang Dikembalikan, pinjam tgl 120722</t>
  </si>
  <si>
    <t xml:space="preserve">CAA Service mobil HOC H 1869 GW </t>
  </si>
  <si>
    <t>Uang Dikembalikan tgl 190722 Rp 2.085.801</t>
  </si>
  <si>
    <t xml:space="preserve">Pengembalian CAA Service mobil HOC H 1869 GW </t>
  </si>
  <si>
    <t>Uang Dikembalikan , pinjam tgl 180722</t>
  </si>
  <si>
    <t>CAA Service Printer HP 1000W HO</t>
  </si>
  <si>
    <t>CAA Beli Kabel HDM TO HDMI utk GM &amp; HO 5M</t>
  </si>
  <si>
    <t xml:space="preserve">CAA Beli Baterai laptop cadangan HO </t>
  </si>
  <si>
    <t>CAA Service mobil CA Pansel H 8859 GW</t>
  </si>
  <si>
    <t xml:space="preserve">CAA Beli RAM utk PC WH mss Cilacap </t>
  </si>
  <si>
    <t>CAA Beli Hardisk utk PC Blora &amp; Purwodadi</t>
  </si>
  <si>
    <t xml:space="preserve">Penyelsaian CAA 090 Beli Pulsa Callback </t>
  </si>
  <si>
    <t>PENGGANTIAN KAS KECIL PER 18 JULI - 23 JULI '22</t>
  </si>
  <si>
    <t>By Admin DIFI MIN Jul '22</t>
  </si>
  <si>
    <t>By Admin DIFI YIJG Jul '22</t>
  </si>
  <si>
    <t>By Sumbangan Merti Dusun &amp; 17an Ngentak th 2022</t>
  </si>
  <si>
    <t>By Transfer BCA Coll &amp; BCA Opr tgl 25 Jul '22</t>
  </si>
  <si>
    <t>By Transfer BCA Coll &amp; BCA Opr tgl 26 Jul '22</t>
  </si>
  <si>
    <t>By Transport SMG-YK adm klaim smg</t>
  </si>
  <si>
    <t>Diselesaikan tgl 270722 Rp 2.761.400</t>
  </si>
  <si>
    <t>Pinjam tgl 220722</t>
  </si>
  <si>
    <t>Penyelesaian CAA 093 Service mobil CA Pansel H 8859 GW</t>
  </si>
  <si>
    <t>By Service mobil CA Pansel H 8859 GW</t>
  </si>
  <si>
    <t>By BO 11-25 jul CA Pansel (BBM, Tol, Pemeliharaan, UM LK, Hotel)</t>
  </si>
  <si>
    <t>Diselesaikan tgl 270722 Rp 2.191.636</t>
  </si>
  <si>
    <t>Pinjam tgl 060722</t>
  </si>
  <si>
    <t>Penyelesaian CAA 083 Ke Blora CA Pantura</t>
  </si>
  <si>
    <t>CAA Ke Blora CA Pantura</t>
  </si>
  <si>
    <t>By BO W I-III Jul CA Pansel (BBM, Tol, Hotel, Pemeliharaan)</t>
  </si>
  <si>
    <t>By BO W 3 Jul RSM Pantura (BBM, Tol, Service)</t>
  </si>
  <si>
    <t>By Konsumsi Meeting klaim tgl 25 Jul + beli lampu utk parkiran</t>
  </si>
  <si>
    <t>By Transfer BCA Coll &amp; BCA Opr tgl 27 Jul '22</t>
  </si>
  <si>
    <t>By Transfer BCA Coll &amp; BCA Opr tgl 28 Jul '22</t>
  </si>
  <si>
    <t>By Transfer BCA Coll &amp; BCA Opr tgl 29 Jul '22</t>
  </si>
  <si>
    <t>Diselesaikan tgl 290722 Rp 475.000</t>
  </si>
  <si>
    <t>Penyelesaian CAA 088 Service Printer HP 1000W HO</t>
  </si>
  <si>
    <t>By Service Printer HP 1000W HO</t>
  </si>
  <si>
    <t>Diselesaikan tgl 290722 Rp 244.000</t>
  </si>
  <si>
    <t>Penyelesaian CAA 089 Beli Kabel HDM TO HDMI utk GM &amp; HO 5M</t>
  </si>
  <si>
    <t>By Beli Kabel HDM TO HDMI utk GM &amp; HO 5M</t>
  </si>
  <si>
    <t>Pinjam tgl 190722</t>
  </si>
  <si>
    <t xml:space="preserve">Penyelesaian CAA 092 Beli Baterai laptop cadangan HO </t>
  </si>
  <si>
    <t xml:space="preserve">By  Beli Baterai laptop cadangan HO </t>
  </si>
  <si>
    <t>Diselesaikan tgl 290722 Rp 275.000</t>
  </si>
  <si>
    <t xml:space="preserve">Penyelesaian CAA 094 Beli RAM utk PC WH mss Cilacap </t>
  </si>
  <si>
    <t xml:space="preserve">By Beli RAM utk PC WH mss Cilacap </t>
  </si>
  <si>
    <t>Diselesaikan tgl 290722 Rp 1.460.000</t>
  </si>
  <si>
    <t>Penyelesaian CAA 095 Beli Hardisk utk PC Blora &amp; Purwodadi</t>
  </si>
  <si>
    <t>By Beli Hardisk utk PC Blora &amp; Purwodadi</t>
  </si>
  <si>
    <t>By BO CA HO 25-30 jul (BBM, Pulsa Jul, Pemeliharaan)</t>
  </si>
  <si>
    <t>By Service Xenia h 8693 NY HO</t>
  </si>
  <si>
    <t>PENGGANTIAN KAS KECIL PER 25 JULI - 29 JULI '22</t>
  </si>
  <si>
    <t xml:space="preserve">PENGGANTIAN KAS KECIL </t>
  </si>
  <si>
    <t>By BO W III &amp; IV Jul '22</t>
  </si>
  <si>
    <t>By BO 250722-300722 RSM Pansel (BBM, Cuci mobil)</t>
  </si>
  <si>
    <t>By BO 250722-300722 RSM Pansel (BBM, Ganti oli)</t>
  </si>
  <si>
    <t>By BO 250722-050822 CA Pansel (BBM, Makan)</t>
  </si>
  <si>
    <t>By Refill Toner Printer adm HO (Uus, Heni)</t>
  </si>
  <si>
    <t>By Pasang Bendera Merah Putih di MSS HO YK</t>
  </si>
  <si>
    <t>By BO W I Agt '22 01-06 Agt CA HO (BBM, Pulsa Agt)</t>
  </si>
  <si>
    <t>By BO W III &amp; IV Jul '22 HOC (BBM, Pemeliharaan, Pulsa Agt, Makan, Hotel)</t>
  </si>
  <si>
    <t>By BO RSM Pansel 010822 - 060822 (BBM, [Pulsa Agt)</t>
  </si>
  <si>
    <t xml:space="preserve">By Air Minum Galon HO 34 pcs </t>
  </si>
  <si>
    <t>By Lembur tgl merah 30 Juli '22 Karyawan HO</t>
  </si>
  <si>
    <t xml:space="preserve">BY BBM H 9307 FY ke bank &amp; ekspedisi ke PT MTX tgl 30 Jul an Riando, tgl 02 Agt an candra </t>
  </si>
  <si>
    <t>By Transfer BCA Coll &amp; BCA Opr tgl 01 Agt '22</t>
  </si>
  <si>
    <t>By Transfer BCA Coll &amp; BCA Opr tgl 02 Agt '22</t>
  </si>
  <si>
    <t>By Transfer BCA Coll &amp; BCA Opr tgl 03 Agt '22</t>
  </si>
  <si>
    <t>By Transfer BCA Coll &amp; BCA Opr tgl 04 Agt '22</t>
  </si>
  <si>
    <t>By Transfer BCA Coll &amp; BCA Opr tgl 05 Agt '22</t>
  </si>
  <si>
    <t>CAA Beli 2 unt HP Samsung utk mss Blora &amp; kurang bayar beli mesin absensi</t>
  </si>
  <si>
    <t>Uang Dikembalikan tgl 030822 Rp 4.200.000</t>
  </si>
  <si>
    <t>Pengembalian CAA 097 Beli 2 unt HP Samsung utk mss Blora &amp; kurang bayar beli mesin absensi</t>
  </si>
  <si>
    <t>Pengembalian uang, Pinjam tgl 010822</t>
  </si>
  <si>
    <t>CAA Ke LK Pwd dan Blora tgl 02-06 agt IT</t>
  </si>
  <si>
    <t>CAA Ke LK SMG, PWD Deputy</t>
  </si>
  <si>
    <t>CAA Beli Kopi, Gula, Teh utk meeting ISI tgl 08 agt</t>
  </si>
  <si>
    <t>PENGGANTIAN KAS KECIL PER 01 AGT - 06 AGT '22</t>
  </si>
  <si>
    <t>Diselesaikan tgl 110822 Rp 186.000</t>
  </si>
  <si>
    <t>Pinjam tgl 100822</t>
  </si>
  <si>
    <t>By BO W I Agt '22 RSM Pantura (BBM, Tol, Pemeliharaan, Pulsa Agt)</t>
  </si>
  <si>
    <t>Diselesaikan tgl 150822 Rp 577.300</t>
  </si>
  <si>
    <t>Penyelesaian CAA 100 Beli Kopi, Gula, Teh utk meeting ISI tgl 08 agt</t>
  </si>
  <si>
    <t xml:space="preserve">Pinjam tgl 060822 </t>
  </si>
  <si>
    <t>By Konsumsi meeting ISI &amp; klaim tgl 08 Agt di HO YK</t>
  </si>
  <si>
    <t>By Beli 1 unt Telpon PABX utk HO Mas Arif</t>
  </si>
  <si>
    <t>By Refill toner Printer HO an Irma&amp;Heni , Ganti Catridghe HO an Riando</t>
  </si>
  <si>
    <t xml:space="preserve">By BBM H 1647 BY HRD &amp; Beli Pointer utk Deputy </t>
  </si>
  <si>
    <t>By Ekspedisi ke PT MI tgl 08 Agt an Candra, PT MMJP, PT MI, PT DBW tgl 13 agt an Riando &amp; Candra</t>
  </si>
  <si>
    <t>Diselesaikan tgl 150822 Rp 2.250.917</t>
  </si>
  <si>
    <t>Pinjam tgl 010822</t>
  </si>
  <si>
    <t>Penyelesaian CAA 098 Ke LK Pwd dan Blora tgl 02-06 agt IT</t>
  </si>
  <si>
    <t>By ke LK PWD 2-8 Agt IT (BBM, Tol, Kabel, Makan, Transport, Hotel)</t>
  </si>
  <si>
    <t>By Transfer BCA Coll &amp; BCA Opr tgl 08 Agt '22</t>
  </si>
  <si>
    <t>By Transfer BCA Coll &amp; BCA Opr tgl 10 Agt '22</t>
  </si>
  <si>
    <t>By Transfer BCA Coll &amp; BCA Opr tgl 11 Agt '22</t>
  </si>
  <si>
    <t>By Transfer BCA Coll &amp; BCA Opr tgl 12 Agt '22</t>
  </si>
  <si>
    <t>By BO W IV Jul &amp; W I Agt  GM (BBM, Parkir, Tol, Pemeliharaan, Makan, Seragam, Pulsa Agt)</t>
  </si>
  <si>
    <t>By BO W I Agt '22 HOC (BBM, Tol, Makan, Hotel)</t>
  </si>
  <si>
    <t>By BO W II Agt '22 HOC (BBM, Pemeliharaan, Makan, Hotel)</t>
  </si>
  <si>
    <t>By BO tgl 08-13 Agt GM (BBM, Parkir, Pemeliharaan, Makan, Hotel)</t>
  </si>
  <si>
    <t>CAA Ke LK SMG GM</t>
  </si>
  <si>
    <t>Dikembalikan tgl 180822 Rp 3.000.000</t>
  </si>
  <si>
    <t>CAA Ke Wonosobo tgl 12-14 agt IT</t>
  </si>
  <si>
    <t>Penyelesaian CAA 101 Beli Pulsa callback</t>
  </si>
  <si>
    <t>Pengembalian CAA 103 Ke LK SMG GM</t>
  </si>
  <si>
    <t>Pinjam tgl 160822</t>
  </si>
  <si>
    <t>By BO W I, II, III Agt '22 CA HO (BBM)</t>
  </si>
  <si>
    <t>By Service H 8816 DQ HO (mau dipinjem salatiga)</t>
  </si>
  <si>
    <t>By Telpon FAX HO Agt '22</t>
  </si>
  <si>
    <t>By Transfer BCA Coll &amp; BCA Opr tgl 15 Agt '22</t>
  </si>
  <si>
    <t>By Transfer BCA Coll &amp; BCA Opr tgl 16 Agt '22</t>
  </si>
  <si>
    <t>By BO 04-18 Agt CA Pansel (BBM, Tol, Cuci mobil, Hotel, Makan)</t>
  </si>
  <si>
    <t>By Transfer BCA Coll &amp; BCA Opr tgl 18 Agt '22</t>
  </si>
  <si>
    <t>By Transfer BCA Coll &amp; BCA Opr tgl 19 Agt '22</t>
  </si>
  <si>
    <t>By Lembur Karyawan HO Juni '22</t>
  </si>
  <si>
    <t>By Lembur Karyawan HO Juli '22</t>
  </si>
  <si>
    <t>By BO 130822-210822 RSM Pansel (BBM, Pemeliharaan, Makan)</t>
  </si>
  <si>
    <t>By BO W III Agt '22 HOC (BBM, Pemeliharaan, Makan, Hotel)</t>
  </si>
  <si>
    <t>Diselesaiakn tgl 230822 Rp 1.692.789</t>
  </si>
  <si>
    <t>Pinjam tgl 290722</t>
  </si>
  <si>
    <t>Penyelesaian CAA 096 Service H 8840 GW CA Pantura</t>
  </si>
  <si>
    <t>By BO W IV Jul - III Agt CA Pantura (BBM, Tol, Pemeliharaan)</t>
  </si>
  <si>
    <t>By BO W III Agt '22 GM (BBM, Parkir, Tol, Pemeliharaan, Makan, Hotel)</t>
  </si>
  <si>
    <t>By Admin Difi Min Agt '22</t>
  </si>
  <si>
    <t>By Admin Difi Yijg Agt '22</t>
  </si>
  <si>
    <t>By BO W I-II Agt '22 RSM Pantura (BBM, Tol, Makan)</t>
  </si>
  <si>
    <t>By Lembur tgl 30 jul, tranport, service printer adm klaim HO SMG</t>
  </si>
  <si>
    <t>By Hotel utk meeting di YK tgl 29 jul &amp; 07 agt an Dian adi &amp; eko/wiwit</t>
  </si>
  <si>
    <t xml:space="preserve">By BBM &amp; tisu utk HOC </t>
  </si>
  <si>
    <t>By Refill Toner HO an Irma &amp; Heni</t>
  </si>
  <si>
    <t xml:space="preserve">By Konsumsi utk meeting klaim tgl 22 agt </t>
  </si>
  <si>
    <t>By Sevice CCTV MSS YK &amp; HO</t>
  </si>
  <si>
    <t>CV CIPTA RAHAYU PRATAMA</t>
  </si>
  <si>
    <t xml:space="preserve">CAA Ke LK Tegal &amp; Pkl CA Pantura </t>
  </si>
  <si>
    <t xml:space="preserve">CAA Konsumsi meeting MIN tgl 240822 </t>
  </si>
  <si>
    <t>CAA Meeting MBR tgl 26 Agt di SMG</t>
  </si>
  <si>
    <t>CAA service Printer Blora</t>
  </si>
  <si>
    <t>CAA Beli pulsa Callback</t>
  </si>
  <si>
    <t>Pinjam tgl 290822</t>
  </si>
  <si>
    <t>Diselesaikan tgl 290822 Rp 186.000</t>
  </si>
  <si>
    <t>By Transfer BCA Coll &amp; BCA Opr tgl 22 Agt '22</t>
  </si>
  <si>
    <t>By Transfer BCA Coll &amp; BCA Opr tgl 24 Agt '22</t>
  </si>
  <si>
    <t>By Transfer BCA Coll &amp; BCA Opr tgl 25 Agt '22</t>
  </si>
  <si>
    <t>By Transfer BCA Coll &amp; BCA Opr tgl 26 Agt '22</t>
  </si>
  <si>
    <t>By Ekspedisi tgl 23 agt ke PT MTX an Candra &amp; Dela, tgl 26 agt ke PT MTX an Candra</t>
  </si>
  <si>
    <t>By BO 29-30 agt CA Pansel (BBM, Pemeliharaan, Makan, Hotel)</t>
  </si>
  <si>
    <t>By BO W IV Agt '22 CA HO (BBM)</t>
  </si>
  <si>
    <t>By BO 220822-270822 RSM Pansel (BBM, Tol, Makan)</t>
  </si>
  <si>
    <t>CAA Ke LK Pkl tgl 01-02 sep HRD</t>
  </si>
  <si>
    <t xml:space="preserve">CAA Ganti Catridge printer HO SMG </t>
  </si>
  <si>
    <t xml:space="preserve">CAA UM cetakan hiperlink </t>
  </si>
  <si>
    <t>CAA Ke LK Pwt cila tgl 05-10 sep CA Pansel</t>
  </si>
  <si>
    <t>PENGGANTIAN KAS KECIL PER 10 AGT - 20 AGT '22</t>
  </si>
  <si>
    <t>PENGGANTIAN KAS KECIL PER 22 AGT - 26 AGT '22</t>
  </si>
  <si>
    <t>PENGGANTIAN KAS KECIL PER 29 AGT - 03 SEP '22</t>
  </si>
  <si>
    <t>By BO W I Sep '22 HOC (BBM, Pulsa Sep)</t>
  </si>
  <si>
    <t>By BO W IV Agt '22 HOC (BBM, Parkir, Tol, Makan, Hotel)</t>
  </si>
  <si>
    <t>By Refill toner printer admin GL HO</t>
  </si>
  <si>
    <t>By refill toner printer kasir HO</t>
  </si>
  <si>
    <t>By Transfer BCA Coll &amp; BCA Opr tgl 29 Agt '22</t>
  </si>
  <si>
    <t>By Transfer BCA Coll &amp; BCA Opr tgl 30 Agt '22</t>
  </si>
  <si>
    <t>By Transfer BCA Coll &amp; BCA Opr tgl 31 Agt '22</t>
  </si>
  <si>
    <t>By Transfer BCA Coll &amp; BCA Opr tgl 01 Sep '22</t>
  </si>
  <si>
    <t>By Transfer BCA Coll &amp; BCA Opr tgl 02 Sep '22</t>
  </si>
  <si>
    <t>By BBM an Rando &amp; Ekspedisi ke PT MTX tgl 31 Agt '22 an Candra</t>
  </si>
  <si>
    <t>By Ekspedisi Apr '22 adm SMG HO</t>
  </si>
  <si>
    <t>Diselesaikan tgl 060922 Rp 975.500</t>
  </si>
  <si>
    <t>Pinjam tgl 310822</t>
  </si>
  <si>
    <t>Penyelesaian CAA 108 Ke LK Pkl tgl 01-02 sep HRD</t>
  </si>
  <si>
    <t>By ke LK PKL-SMG tgl 01-02 sep HRD</t>
  </si>
  <si>
    <t>Diselesaikan tgl 060922 Rp 970.650</t>
  </si>
  <si>
    <t xml:space="preserve">Penyelesaian CAA 105 Konsumsi meeting MIN tgl 240822 </t>
  </si>
  <si>
    <t>By Konsumsi meeting MIN tgl 240822 di MSS HO YK</t>
  </si>
  <si>
    <t>Diselesaikan tgl 060922 Rp 1.131.772</t>
  </si>
  <si>
    <t>Penyelesaian CAA 106 Meeting MBR tgl 26 Agt di SMG</t>
  </si>
  <si>
    <t>By Meeting MBR tgl 26 Agt di SMG</t>
  </si>
  <si>
    <t>Pinjam tgl 230822</t>
  </si>
  <si>
    <t>Pinjam tgl 240822</t>
  </si>
  <si>
    <t>By Service AC Ruang Kasir HO</t>
  </si>
  <si>
    <t>By BO Ke mss mgl IT tgl 07 sep IT</t>
  </si>
  <si>
    <t>Penyelesaian CAA 102 Ke Wonosobo tgl 12-14 agt IT</t>
  </si>
  <si>
    <t>By ke SP Wonosobo tgl 12-14 agt IT</t>
  </si>
  <si>
    <t>Penyelesaian CAA 107 service Printer Blora</t>
  </si>
  <si>
    <t xml:space="preserve">By Sevice Printer Blora </t>
  </si>
  <si>
    <t xml:space="preserve">Penyelesaian CAA 109 Ganti Catridge printer HO SMG </t>
  </si>
  <si>
    <t xml:space="preserve">By Ganti Catridge printer HO SMG </t>
  </si>
  <si>
    <t>By Transfer BCA Coll &amp; BCA Opr tgl 05 Sep '22</t>
  </si>
  <si>
    <t>By Transfer BCA Coll &amp; BCA Opr tgl 06 Sep '22</t>
  </si>
  <si>
    <t>By Transfer BCA Coll &amp; BCA Opr tgl 07 Sep '22</t>
  </si>
  <si>
    <t>By Transfer BCA Coll &amp; BCA Opr tgl 08 Sep '22</t>
  </si>
  <si>
    <t>By Transfer BCA Coll &amp; BCA Opr tgl 09 Sep '22</t>
  </si>
  <si>
    <t xml:space="preserve">Pengembalian CAA 110 UM cetakan hiperlink </t>
  </si>
  <si>
    <t>Dikembalikan tgl 050922</t>
  </si>
  <si>
    <t>By BO W IV Agt - W I Sep RSM Pantura (BBM, Pulsa Sep, Makan)</t>
  </si>
  <si>
    <t>Diselesaikan tgl 100922 Rp 187.000</t>
  </si>
  <si>
    <t>Pinjam tgl 110822</t>
  </si>
  <si>
    <t>Diselesaikan tgl 100922 Rp 550.000</t>
  </si>
  <si>
    <t>Pinjam tgl 250822</t>
  </si>
  <si>
    <t>Diselesaikan tgl 100922 Rp 430.000</t>
  </si>
  <si>
    <t>Pinjam tgl 010922</t>
  </si>
  <si>
    <t>By Meeting klaim tgl 05 sep di HO YK &amp; Beli perkap (kabel lampu utk HO)</t>
  </si>
  <si>
    <t>Pengembalian CAA 110 tgl 030922</t>
  </si>
  <si>
    <t>PENGGANTIAN KAS KECIL PER 05 SEP - 10 SEP '22</t>
  </si>
  <si>
    <t>By BO 010922-100922 RSM Pansel (BBM, Pulsa Sep)</t>
  </si>
  <si>
    <t>Diselesaikan tgl 130922 Rp 1.569.544</t>
  </si>
  <si>
    <t xml:space="preserve">Penyelesaian CAA 104 Ke LK Tegal &amp; Pkl CA Pantura </t>
  </si>
  <si>
    <t>By BO W IV Agt - II Sep CA Pantura (BBM, Tol, Cuci mobil)</t>
  </si>
  <si>
    <t>By BO 290822-170922 CA HO (BBM, Pulsa Sep, Cuci mobil)</t>
  </si>
  <si>
    <t>Diselesaiakan tgl 170922 Rp 1.722.124</t>
  </si>
  <si>
    <t>Pinjam tgl 030922</t>
  </si>
  <si>
    <t>Pinjam tgl 150922</t>
  </si>
  <si>
    <t>Penyelesaian CAA 111 Ke LK Pwt cila tgl 05-10 sep CA Pansel</t>
  </si>
  <si>
    <t>By BO 01-12 Sep '22 CA Pansel (BBM, Transport, Hotel, Makan)</t>
  </si>
  <si>
    <t>By BO W I Sep '22 HOC (BBM, Tol, Pemeliharaan, Makan, Hotel)</t>
  </si>
  <si>
    <t>By BO W II Sep '22 HOC (BBM, Makan, Hotel)</t>
  </si>
  <si>
    <t>By BBM H 1647 BY , Ekspedisi ke JPR 05 sep an dela, PT MI 10 sep an candra, PT MTX 10 sep an Riando</t>
  </si>
  <si>
    <t>By Transfer BCA Coll &amp; BCA Opr tgl 12 Sep '22</t>
  </si>
  <si>
    <t>By Transfer BCA Coll &amp; BCA Opr tgl 13 Sep '22</t>
  </si>
  <si>
    <t>By Transfer BCA Coll &amp; BCA Opr tgl 14 Sep '22</t>
  </si>
  <si>
    <t>By Transfer BCA Coll &amp; BCA Opr tgl 15 Sep '22</t>
  </si>
  <si>
    <t>CAA  Service &amp; ganti roll + toner printer HO</t>
  </si>
  <si>
    <t>Diselesaikan tgl 200922 Rp 475.000</t>
  </si>
  <si>
    <t xml:space="preserve">Pinjam tgl 120922 </t>
  </si>
  <si>
    <t>Penyelesaian CAA 112 Service &amp; ganti roll + toner printer HO</t>
  </si>
  <si>
    <t>By  Service &amp; ganti roll + toner printer HO</t>
  </si>
  <si>
    <t>By Telpon FAX HO Sep '22</t>
  </si>
  <si>
    <t>By Refill tonre printer adm GL HO an Heni</t>
  </si>
  <si>
    <t>CAA Ke LK SP Pwd, Blora, Pkl CA Pantura</t>
  </si>
  <si>
    <t xml:space="preserve">CAA Service 2 tab utk Kbm </t>
  </si>
  <si>
    <t>CAA Ke SMG 13-16 Sep '22</t>
  </si>
  <si>
    <t>CAA Meeting FAS tgl 12 sep di MSS HO YK</t>
  </si>
  <si>
    <t>Penyelesaian CAA 116 Meeting FAS tgl 12 sep di MSS HO YK</t>
  </si>
  <si>
    <t>Diselesaikan tgl 190922 Rp 905.500</t>
  </si>
  <si>
    <t>By  Meeting FAS tgl 12 sep di MSS HO YK</t>
  </si>
  <si>
    <t>Pinjam tgl 130922</t>
  </si>
  <si>
    <t>CAA Ke LK PWT 13-14 Sep HRD</t>
  </si>
  <si>
    <t>Diselesaiakan tgl 190922 Rp 867.095</t>
  </si>
  <si>
    <t>Diselesaikan tgl 170922 Rp 192.000</t>
  </si>
  <si>
    <t xml:space="preserve">Pinjam tgl 130922 </t>
  </si>
  <si>
    <t>By  Ke LK PWT 13-14 Sep HRD (BBM, Makan, Hotel)</t>
  </si>
  <si>
    <t xml:space="preserve">Penyelesaian CAA 117 Ke LK PWT 13-14 Sep HRD </t>
  </si>
  <si>
    <t xml:space="preserve">CAA Ke cil, pwt tgl 13-17 sep CA Pansel </t>
  </si>
  <si>
    <t>Diselesaikan tgl 210922 Rp 1.434.600</t>
  </si>
  <si>
    <t xml:space="preserve">Penyelesaian CAA 118 Ke cil, pwt tgl 13-17 sep CA Pansel </t>
  </si>
  <si>
    <t xml:space="preserve">By Ke cil, pwt tgl 13-17 sep CA Pansel </t>
  </si>
  <si>
    <t>By BO 120922-170922 RSM Pansel (BBM)</t>
  </si>
  <si>
    <t xml:space="preserve">By BO Serice H 8401 BY RSM Pansel </t>
  </si>
  <si>
    <t>By Admin DIFI MIN Niaga Sep '22</t>
  </si>
  <si>
    <t xml:space="preserve">DIFI MIN </t>
  </si>
  <si>
    <t>By Admin DIFI YIJG Niaga Sep '22</t>
  </si>
  <si>
    <t xml:space="preserve">By Service AC 7unt HO </t>
  </si>
  <si>
    <t>By Lembur Karyawan HO Agt '22</t>
  </si>
  <si>
    <t>By Transport YK-SMG, SMG-YK 19 Agt-20 Sep adm HO SMG</t>
  </si>
  <si>
    <t>By Hotel di smg utk meeting tgl 7-8 sep an Noel, Tri, Agus</t>
  </si>
  <si>
    <t>LEMON</t>
  </si>
  <si>
    <t>MANGGA</t>
  </si>
  <si>
    <t>GREENTEA</t>
  </si>
  <si>
    <t>KEJU</t>
  </si>
  <si>
    <t>ALPUKAT</t>
  </si>
  <si>
    <t>TIRAMISU</t>
  </si>
  <si>
    <t>ALMOND</t>
  </si>
  <si>
    <t>OREO</t>
  </si>
  <si>
    <t>COKLAT MESES</t>
  </si>
  <si>
    <t>COKLAT GARIS</t>
  </si>
  <si>
    <t>COKLAT KACANG</t>
  </si>
  <si>
    <t>CHOCOMALTINE</t>
  </si>
  <si>
    <t>ISI 12 (1)</t>
  </si>
  <si>
    <t xml:space="preserve">LEMON </t>
  </si>
  <si>
    <t xml:space="preserve">MANGGA </t>
  </si>
  <si>
    <t>PENGGANTIAN KAS KECIL PER 12 SEP - 22 SEP '22</t>
  </si>
  <si>
    <t>By Transfer BCA Coll &amp; BCA Opr tgl 19 Sep '22</t>
  </si>
  <si>
    <t>By Transfer BCA Coll &amp; BCA Opr tgl 21 Sep '22</t>
  </si>
  <si>
    <t>By Transfer BCA Coll &amp; BCA Opr tgl 22 Sep '22</t>
  </si>
  <si>
    <t>By Transfer BCA Coll &amp; BCA Opr tgl 23 Sep '22</t>
  </si>
  <si>
    <t>By Konsumsi Meeting Klaim tgl 19 Sep '22 di HO YK</t>
  </si>
  <si>
    <t>By BO W II-III Sep RSM Pantura (BBM, Tol, Makan)</t>
  </si>
  <si>
    <t>By Service Catridge Printer adm pajak HO an Haris</t>
  </si>
  <si>
    <t>By BO W III Sep '22 HOC (BBM, Tol, Pemeliharaan, Makan, Hotel)</t>
  </si>
  <si>
    <t>Diselesaikan tgl 290922 rp 1.541.000</t>
  </si>
  <si>
    <t>Penyelesaian CAA 113 Ke LK SP Pwd, Blora, Pkl CA Pantura</t>
  </si>
  <si>
    <t>By BO 12-26 Sep CA Pantura (BBM, Pemelihraan, Hotel, Toll)</t>
  </si>
  <si>
    <t>By BO 19-30 Sep CA HO (BBM, Pemeliharaan)</t>
  </si>
  <si>
    <t>By BO 190922-240922 RSM Pansel (BBM)</t>
  </si>
  <si>
    <t>By BO 25 Sep - 03 Okt HOC (BBM, Pemeliharaan, Makan, Hotel)</t>
  </si>
  <si>
    <t>By Sumbangan Donor Darah Pemuda Pancasila Kasihan Bantul</t>
  </si>
  <si>
    <t xml:space="preserve">By Sumbangan Kegiatan Tim Futsal Bangunjiwo </t>
  </si>
  <si>
    <t>By Sumbangan Duka Cita ayah kandung meninggal Kasir HO an Uswatun</t>
  </si>
  <si>
    <t>USWATUN</t>
  </si>
  <si>
    <t>By BO 19 Sep - 01 Okt '22 CA Pansel (BBM, Tol, Makan)</t>
  </si>
  <si>
    <t>By Transfer BCA Coll &amp; BCA Opr tgl 26 Sep '22</t>
  </si>
  <si>
    <t>By Transfer BCA Coll &amp; BCA Opr tgl 27 Sep '22</t>
  </si>
  <si>
    <t>By Transfer BCA Coll &amp; BCA Opr tgl 28 Sep '22</t>
  </si>
  <si>
    <t>By Transfer BCA Coll &amp; BCA Opr tgl 29 Sep '22</t>
  </si>
  <si>
    <t>By Transfer BCA Coll &amp; BCA Opr tgl 30 Sep '22</t>
  </si>
  <si>
    <t>RINA</t>
  </si>
  <si>
    <t>CAA utk Service &amp; ke LK Pkl CA Pantura</t>
  </si>
  <si>
    <t>CAA Service H 8836 GW CA HO</t>
  </si>
  <si>
    <t>CAA utk meeting PT MNP tgl 05 okt di SMG</t>
  </si>
  <si>
    <t>CAA Beli 3 unt power supply utk HO (Dela, Haris, Candra)</t>
  </si>
  <si>
    <t>CAA Meeting BR tgl 10 Okt di MSS HO YK</t>
  </si>
  <si>
    <t>S</t>
  </si>
  <si>
    <t>PENGGANTIAN KAS KECIL PER 26 SEP - 07 OKT '22</t>
  </si>
  <si>
    <t>Pinjam tgl 031022</t>
  </si>
  <si>
    <t>Penyelesaian CAA 121  Beli Pulsa Callback</t>
  </si>
  <si>
    <t>By ke LK tgl 01 okt HRD  (BBM, Makan)</t>
  </si>
  <si>
    <t>Diselesaiakan tgl 101022 Rp 885.000</t>
  </si>
  <si>
    <t>Diselesaikan tgl 101022 Rp 186.000</t>
  </si>
  <si>
    <t>Pinjam tgl 041022</t>
  </si>
  <si>
    <t>Penyelesaian CAA 123 Beli 3 unt power supply utk HO (Dela, Haris, Candra)</t>
  </si>
  <si>
    <t>By Beli 3 unt power supply utk HO (Dela, Haris, Candra)</t>
  </si>
  <si>
    <t xml:space="preserve">By Hotel FAS an Doni, dewi, lily utk meeting tgl 12 sep di HO YK </t>
  </si>
  <si>
    <t>Diselesaiakan tgl 101022 Rp 3.333.056</t>
  </si>
  <si>
    <t>Penyelesaian CAA 122 Service H 8836 GW CA HO</t>
  </si>
  <si>
    <t>Diselesaikan tgl 101022 Rp 1.233.043</t>
  </si>
  <si>
    <t>By BO W V Sep + W I Okt CA HO (BBM, Service, Pulsa Okt)</t>
  </si>
  <si>
    <t>Penyelesaian CAA 115  Ke SMG 13-16 Sep '22</t>
  </si>
  <si>
    <t>By Ke LK SMG-KBM-SOL tgl 13-16 sep, 28-29 sep IT (Hotel, BBM, Makan)</t>
  </si>
  <si>
    <t>By BBM, Materai, Ekspedisi tgl 01 okt ke PT MTX an Dela, 24 sep ke PT MTX an candra, tgl 23 sep ke sol an Riando</t>
  </si>
  <si>
    <t>By Transfer BCA Coll &amp; BCA Opr tgl 03 Okt '22</t>
  </si>
  <si>
    <t>By Transfer BCA Coll &amp; BCA Opr tgl 04 Okt '22</t>
  </si>
  <si>
    <t>By Transfer BCA Coll &amp; BCA Opr tgl 05 Okt '22</t>
  </si>
  <si>
    <t>By Transfer BCA Coll &amp; BCA Opr tgl 06 Okt '22</t>
  </si>
  <si>
    <t>By Transfer BCA Coll &amp; BCA Opr tgl 07 Okt '22</t>
  </si>
  <si>
    <t>Diselesaikan tgl 101022 Rp 2.105.099</t>
  </si>
  <si>
    <t>Pinjam tgl 260922</t>
  </si>
  <si>
    <t>Penyelesaian CAA 120 utk Service &amp; ke LK Pkl CA Pantura</t>
  </si>
  <si>
    <t>By BO W V Sep , W I Okt CA Pantura (BBM, Tol, Ganti oli)</t>
  </si>
  <si>
    <t>By Meeting klaim tgl 03 okt di HO YK</t>
  </si>
  <si>
    <t>By BO 03-07 Okt CA Pansel (BBM, Tol, Cuci, Makan, Hotel)</t>
  </si>
  <si>
    <t>Diselesaikan tgl 121022 Rp 992.100</t>
  </si>
  <si>
    <t>Pinjam tgl 071022</t>
  </si>
  <si>
    <t>Penyelesaian CAA 125  Meeting BR tgl 10 Okt di MSS HO YK</t>
  </si>
  <si>
    <t>By Konsumsi Meeting BR tgl 10 okt di MSS HO YK</t>
  </si>
  <si>
    <t>By BO W IV Sep - W I Okt RSM Pantura (BBM, Tol, Pulsa Okt, Makan)</t>
  </si>
  <si>
    <t>By BO W I Okt '22 HOC (BBM, Tol, Pulsa Okt, Makan, Hotel)</t>
  </si>
  <si>
    <t>CAA Ke SMG &amp; SLT tgl 11-13 okt IT</t>
  </si>
  <si>
    <t>CAA Ke PKL CA Pantura</t>
  </si>
  <si>
    <t>By Refill Toner Printer HO (Irma, Heni, Uus)</t>
  </si>
  <si>
    <t>Diselesaikan tgl 151022 Rp 650.000</t>
  </si>
  <si>
    <t xml:space="preserve">Penyelesaian CAA 114 Service 2 tab utk Kbm </t>
  </si>
  <si>
    <t xml:space="preserve">By Service 2 unt tab KBM </t>
  </si>
  <si>
    <t>Diselesaiakan tgl 151022 Rp 771.021</t>
  </si>
  <si>
    <t>Pinjam tgl 101022</t>
  </si>
  <si>
    <t>Penyelesaian CAA 126 Ke SMG &amp; SLT tgl 11-13 okt IT</t>
  </si>
  <si>
    <t>By ke SMG, SLT 11-13 okt IT (BBM, Makan, Hotel)</t>
  </si>
  <si>
    <t>By Transfer BCA Coll &amp; BCA Opr tgl 10 Okt '22</t>
  </si>
  <si>
    <t>By Transfer BCA Coll &amp; BCA Opr tgl 11 Okt '22</t>
  </si>
  <si>
    <t>By Transfer BCA Coll &amp; BCA Opr tgl 12 Okt '22</t>
  </si>
  <si>
    <t>By Transfer BCA Coll &amp; BCA Opr tgl 13 Okt '22</t>
  </si>
  <si>
    <t>By Transfer BCA Coll &amp; BCA Opr tgl 14 Okt '22</t>
  </si>
  <si>
    <t>By Resiko Sendiri Perbaikan Mobil H 1869 WW HOC</t>
  </si>
  <si>
    <t>MAESTRO</t>
  </si>
  <si>
    <t>PERIODE 10 OKT - 15 OKT '22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</si>
</sst>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(* #,##0_);_(* \(#,##0\);_(* &quot;-&quot;_);_(@_)"/>
    <numFmt numFmtId="164" formatCode="_-&quot;Rp&quot;* #,##0_-;\-&quot;Rp&quot;* #,##0_-;_-&quot;Rp&quot;* &quot;-&quot;_-;_-@_-"/>
    <numFmt numFmtId="165" formatCode="* #,##0.00\ ;* \(#,##0.00\);* \-#\ ;@\ "/>
    <numFmt numFmtId="166" formatCode="* #,##0\ ;* \(#,##0\);* &quot;- &quot;;@\ "/>
    <numFmt numFmtId="167" formatCode="* #,##0\ ;* \(#,##0\);* \-#\ ;@\ "/>
    <numFmt numFmtId="168" formatCode="mm/dd/yy"/>
    <numFmt numFmtId="169" formatCode="m/d/yy"/>
    <numFmt numFmtId="170" formatCode="mmm\ d&quot;, &quot;yyyy"/>
    <numFmt numFmtId="171" formatCode="_([$Rp-421]* #,##0_);_([$Rp-421]* \(#,##0\);_([$Rp-421]* &quot;-&quot;??_);_(@_)"/>
    <numFmt numFmtId="172" formatCode="[$-409]d\-mmm\-yy;@"/>
  </numFmts>
  <fonts count="26" x14ac:knownFonts="1">
    <font>
      <sz val="10"/>
      <name val="Arial"/>
      <family val="2"/>
    </font>
    <font>
      <sz val="10.5"/>
      <name val="Arial"/>
      <family val="2"/>
    </font>
    <font>
      <b/>
      <sz val="20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Comic Sans MS"/>
      <family val="4"/>
    </font>
    <font>
      <b/>
      <sz val="11"/>
      <color theme="1"/>
      <name val="Calibri"/>
      <family val="2"/>
      <scheme val="minor"/>
    </font>
    <font>
      <sz val="10.5"/>
      <color rgb="FF00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0.5"/>
      <color rgb="FFFF0000"/>
      <name val="Arial"/>
      <family val="2"/>
    </font>
    <font>
      <b/>
      <sz val="10"/>
      <color rgb="FF00000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u/>
      <sz val="12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9"/>
      <color indexed="81"/>
      <name val="Tahoma"/>
      <family val="2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rgb="FFFFFFFF"/>
        <bgColor rgb="FFFFFFCC"/>
      </patternFill>
    </fill>
    <fill>
      <patternFill patternType="solid">
        <fgColor theme="0" tint="-0.14999847407452621"/>
        <bgColor rgb="FF00330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5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theme="0" tint="-0.249977111117893"/>
        <bgColor rgb="FF003300"/>
      </patternFill>
    </fill>
    <fill>
      <patternFill patternType="solid">
        <fgColor rgb="FFC0C0C0"/>
        <bgColor rgb="FFCCCCFF"/>
      </patternFill>
    </fill>
    <fill>
      <patternFill patternType="solid">
        <fgColor rgb="FF00B050"/>
        <bgColor rgb="FFFFFFCC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rgb="FFFFFFCC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rgb="FFFFFFCC"/>
      </patternFill>
    </fill>
    <fill>
      <patternFill patternType="solid">
        <fgColor theme="8" tint="0.39997558519241921"/>
        <bgColor rgb="FFFFFFCC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5" fontId="5" fillId="0" borderId="0"/>
    <xf numFmtId="166" fontId="5" fillId="0" borderId="0"/>
    <xf numFmtId="41" fontId="5" fillId="0" borderId="0" applyFont="0" applyFill="0" applyBorder="0" applyAlignment="0" applyProtection="0"/>
  </cellStyleXfs>
  <cellXfs count="770">
    <xf numFmtId="0" fontId="0" fillId="0" borderId="0" xfId="0"/>
    <xf numFmtId="0" fontId="1" fillId="5" borderId="0" xfId="0" applyFont="1" applyFill="1"/>
    <xf numFmtId="0" fontId="1" fillId="5" borderId="0" xfId="0" applyFont="1" applyFill="1" applyAlignment="1">
      <alignment horizontal="center"/>
    </xf>
    <xf numFmtId="3" fontId="1" fillId="5" borderId="0" xfId="0" applyNumberFormat="1" applyFont="1" applyFill="1"/>
    <xf numFmtId="3" fontId="8" fillId="5" borderId="0" xfId="1" applyNumberFormat="1" applyFont="1" applyFill="1" applyBorder="1" applyAlignment="1" applyProtection="1"/>
    <xf numFmtId="3" fontId="1" fillId="5" borderId="0" xfId="1" applyNumberFormat="1" applyFont="1" applyFill="1" applyBorder="1" applyAlignment="1" applyProtection="1">
      <alignment horizontal="right"/>
    </xf>
    <xf numFmtId="167" fontId="1" fillId="5" borderId="0" xfId="1" applyNumberFormat="1" applyFont="1" applyFill="1" applyBorder="1" applyAlignment="1" applyProtection="1">
      <alignment horizontal="center"/>
    </xf>
    <xf numFmtId="0" fontId="1" fillId="0" borderId="0" xfId="0" applyFont="1"/>
    <xf numFmtId="0" fontId="1" fillId="6" borderId="1" xfId="0" applyFont="1" applyFill="1" applyBorder="1" applyAlignment="1"/>
    <xf numFmtId="0" fontId="1" fillId="6" borderId="2" xfId="0" applyFont="1" applyFill="1" applyBorder="1" applyAlignment="1"/>
    <xf numFmtId="0" fontId="1" fillId="6" borderId="2" xfId="0" applyFont="1" applyFill="1" applyBorder="1" applyAlignment="1">
      <alignment horizontal="center"/>
    </xf>
    <xf numFmtId="3" fontId="1" fillId="6" borderId="2" xfId="0" applyNumberFormat="1" applyFont="1" applyFill="1" applyBorder="1" applyAlignment="1"/>
    <xf numFmtId="3" fontId="8" fillId="6" borderId="2" xfId="0" applyNumberFormat="1" applyFont="1" applyFill="1" applyBorder="1" applyAlignment="1"/>
    <xf numFmtId="0" fontId="1" fillId="5" borderId="3" xfId="0" applyFont="1" applyFill="1" applyBorder="1" applyAlignment="1">
      <alignment horizontal="center"/>
    </xf>
    <xf numFmtId="0" fontId="0" fillId="0" borderId="4" xfId="0" applyBorder="1"/>
    <xf numFmtId="0" fontId="0" fillId="0" borderId="4" xfId="0" applyFont="1" applyBorder="1"/>
    <xf numFmtId="3" fontId="0" fillId="0" borderId="5" xfId="0" applyNumberFormat="1" applyFont="1" applyBorder="1" applyAlignment="1">
      <alignment horizontal="center"/>
    </xf>
    <xf numFmtId="3" fontId="0" fillId="0" borderId="5" xfId="0" applyNumberFormat="1" applyBorder="1"/>
    <xf numFmtId="0" fontId="1" fillId="5" borderId="6" xfId="0" applyFont="1" applyFill="1" applyBorder="1" applyAlignment="1">
      <alignment horizontal="center"/>
    </xf>
    <xf numFmtId="168" fontId="0" fillId="0" borderId="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0" fillId="0" borderId="4" xfId="0" applyNumberFormat="1" applyBorder="1"/>
    <xf numFmtId="0" fontId="0" fillId="0" borderId="4" xfId="0" applyBorder="1" applyAlignment="1">
      <alignment horizontal="center"/>
    </xf>
    <xf numFmtId="3" fontId="1" fillId="6" borderId="2" xfId="0" applyNumberFormat="1" applyFont="1" applyFill="1" applyBorder="1" applyAlignment="1">
      <alignment horizontal="right"/>
    </xf>
    <xf numFmtId="0" fontId="1" fillId="6" borderId="7" xfId="0" applyFont="1" applyFill="1" applyBorder="1" applyAlignment="1">
      <alignment horizontal="center"/>
    </xf>
    <xf numFmtId="167" fontId="5" fillId="0" borderId="5" xfId="1" applyNumberFormat="1" applyBorder="1"/>
    <xf numFmtId="3" fontId="7" fillId="0" borderId="4" xfId="0" applyNumberFormat="1" applyFont="1" applyBorder="1" applyAlignment="1">
      <alignment horizontal="center"/>
    </xf>
    <xf numFmtId="167" fontId="5" fillId="0" borderId="4" xfId="1" applyNumberFormat="1" applyBorder="1"/>
    <xf numFmtId="3" fontId="0" fillId="7" borderId="4" xfId="0" applyNumberFormat="1" applyFill="1" applyBorder="1" applyAlignment="1">
      <alignment horizontal="center"/>
    </xf>
    <xf numFmtId="3" fontId="5" fillId="7" borderId="9" xfId="0" applyNumberFormat="1" applyFont="1" applyFill="1" applyBorder="1"/>
    <xf numFmtId="166" fontId="1" fillId="0" borderId="10" xfId="1" applyNumberFormat="1" applyFont="1" applyBorder="1" applyAlignment="1" applyProtection="1">
      <alignment horizontal="left"/>
    </xf>
    <xf numFmtId="0" fontId="0" fillId="0" borderId="12" xfId="0" applyBorder="1" applyAlignment="1">
      <alignment horizontal="center"/>
    </xf>
    <xf numFmtId="0" fontId="0" fillId="0" borderId="12" xfId="0" applyBorder="1"/>
    <xf numFmtId="3" fontId="0" fillId="0" borderId="12" xfId="0" applyNumberFormat="1" applyBorder="1"/>
    <xf numFmtId="14" fontId="5" fillId="0" borderId="14" xfId="0" applyNumberFormat="1" applyFont="1" applyBorder="1" applyAlignment="1">
      <alignment horizontal="center"/>
    </xf>
    <xf numFmtId="49" fontId="0" fillId="0" borderId="9" xfId="0" applyNumberFormat="1" applyBorder="1" applyAlignment="1">
      <alignment horizontal="left"/>
    </xf>
    <xf numFmtId="0" fontId="1" fillId="0" borderId="4" xfId="0" applyFont="1" applyBorder="1"/>
    <xf numFmtId="0" fontId="0" fillId="0" borderId="9" xfId="0" applyBorder="1" applyAlignment="1">
      <alignment horizontal="center"/>
    </xf>
    <xf numFmtId="14" fontId="0" fillId="0" borderId="14" xfId="0" applyNumberFormat="1" applyBorder="1" applyAlignment="1">
      <alignment horizontal="center"/>
    </xf>
    <xf numFmtId="0" fontId="0" fillId="0" borderId="4" xfId="0" applyBorder="1" applyAlignment="1">
      <alignment horizontal="left"/>
    </xf>
    <xf numFmtId="14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0" fontId="0" fillId="0" borderId="4" xfId="0" applyFill="1" applyBorder="1"/>
    <xf numFmtId="14" fontId="5" fillId="0" borderId="4" xfId="0" applyNumberFormat="1" applyFont="1" applyBorder="1" applyAlignment="1">
      <alignment horizontal="center"/>
    </xf>
    <xf numFmtId="166" fontId="1" fillId="0" borderId="4" xfId="1" applyNumberFormat="1" applyFont="1" applyBorder="1" applyAlignment="1" applyProtection="1">
      <alignment horizontal="left"/>
    </xf>
    <xf numFmtId="49" fontId="0" fillId="0" borderId="4" xfId="0" applyNumberFormat="1" applyBorder="1" applyAlignment="1">
      <alignment horizontal="left"/>
    </xf>
    <xf numFmtId="3" fontId="0" fillId="0" borderId="4" xfId="0" applyNumberFormat="1" applyBorder="1" applyAlignment="1">
      <alignment horizontal="left"/>
    </xf>
    <xf numFmtId="0" fontId="1" fillId="5" borderId="4" xfId="0" applyFont="1" applyFill="1" applyBorder="1"/>
    <xf numFmtId="167" fontId="1" fillId="5" borderId="4" xfId="1" applyNumberFormat="1" applyFont="1" applyFill="1" applyBorder="1" applyAlignment="1" applyProtection="1">
      <alignment horizontal="center"/>
    </xf>
    <xf numFmtId="3" fontId="0" fillId="0" borderId="4" xfId="0" applyNumberFormat="1" applyBorder="1" applyAlignment="1">
      <alignment horizontal="right"/>
    </xf>
    <xf numFmtId="3" fontId="5" fillId="7" borderId="4" xfId="0" applyNumberFormat="1" applyFont="1" applyFill="1" applyBorder="1" applyAlignment="1">
      <alignment horizontal="right"/>
    </xf>
    <xf numFmtId="0" fontId="1" fillId="5" borderId="16" xfId="0" applyFont="1" applyFill="1" applyBorder="1"/>
    <xf numFmtId="3" fontId="0" fillId="0" borderId="17" xfId="0" applyNumberFormat="1" applyBorder="1"/>
    <xf numFmtId="167" fontId="5" fillId="0" borderId="17" xfId="1" applyNumberFormat="1" applyBorder="1"/>
    <xf numFmtId="14" fontId="5" fillId="0" borderId="18" xfId="0" applyNumberFormat="1" applyFont="1" applyBorder="1" applyAlignment="1">
      <alignment horizontal="center"/>
    </xf>
    <xf numFmtId="0" fontId="0" fillId="0" borderId="19" xfId="0" applyBorder="1"/>
    <xf numFmtId="3" fontId="0" fillId="0" borderId="19" xfId="0" applyNumberFormat="1" applyBorder="1" applyAlignment="1">
      <alignment horizontal="left"/>
    </xf>
    <xf numFmtId="3" fontId="0" fillId="0" borderId="19" xfId="0" applyNumberFormat="1" applyBorder="1"/>
    <xf numFmtId="14" fontId="5" fillId="0" borderId="20" xfId="0" applyNumberFormat="1" applyFont="1" applyBorder="1" applyAlignment="1">
      <alignment horizontal="center"/>
    </xf>
    <xf numFmtId="14" fontId="5" fillId="0" borderId="16" xfId="0" applyNumberFormat="1" applyFont="1" applyBorder="1" applyAlignment="1">
      <alignment horizontal="center"/>
    </xf>
    <xf numFmtId="3" fontId="0" fillId="0" borderId="21" xfId="0" applyNumberFormat="1" applyBorder="1"/>
    <xf numFmtId="3" fontId="5" fillId="7" borderId="4" xfId="0" applyNumberFormat="1" applyFont="1" applyFill="1" applyBorder="1"/>
    <xf numFmtId="166" fontId="1" fillId="0" borderId="22" xfId="1" applyNumberFormat="1" applyFont="1" applyBorder="1" applyAlignment="1" applyProtection="1">
      <alignment horizontal="left"/>
    </xf>
    <xf numFmtId="0" fontId="0" fillId="0" borderId="23" xfId="0" applyBorder="1" applyAlignment="1">
      <alignment horizontal="center"/>
    </xf>
    <xf numFmtId="49" fontId="0" fillId="0" borderId="24" xfId="0" applyNumberFormat="1" applyBorder="1" applyAlignment="1">
      <alignment horizontal="left"/>
    </xf>
    <xf numFmtId="3" fontId="5" fillId="7" borderId="24" xfId="0" applyNumberFormat="1" applyFont="1" applyFill="1" applyBorder="1"/>
    <xf numFmtId="167" fontId="5" fillId="0" borderId="21" xfId="1" applyNumberFormat="1" applyBorder="1"/>
    <xf numFmtId="166" fontId="1" fillId="0" borderId="4" xfId="1" applyNumberFormat="1" applyFont="1" applyFill="1" applyBorder="1" applyAlignment="1" applyProtection="1">
      <alignment horizontal="left"/>
    </xf>
    <xf numFmtId="0" fontId="0" fillId="0" borderId="4" xfId="0" applyFill="1" applyBorder="1" applyAlignment="1">
      <alignment horizontal="center"/>
    </xf>
    <xf numFmtId="14" fontId="5" fillId="0" borderId="19" xfId="0" applyNumberFormat="1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66" fontId="1" fillId="0" borderId="0" xfId="1" applyNumberFormat="1" applyFont="1" applyBorder="1" applyAlignment="1" applyProtection="1">
      <alignment horizontal="left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left"/>
    </xf>
    <xf numFmtId="3" fontId="5" fillId="7" borderId="0" xfId="0" applyNumberFormat="1" applyFont="1" applyFill="1" applyBorder="1"/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49" fontId="0" fillId="0" borderId="17" xfId="0" applyNumberFormat="1" applyBorder="1" applyAlignment="1">
      <alignment horizontal="left"/>
    </xf>
    <xf numFmtId="167" fontId="1" fillId="5" borderId="17" xfId="1" applyNumberFormat="1" applyFont="1" applyFill="1" applyBorder="1" applyAlignment="1" applyProtection="1">
      <alignment horizontal="center"/>
    </xf>
    <xf numFmtId="0" fontId="1" fillId="5" borderId="17" xfId="0" applyFont="1" applyFill="1" applyBorder="1"/>
    <xf numFmtId="0" fontId="1" fillId="5" borderId="4" xfId="0" applyFont="1" applyFill="1" applyBorder="1" applyAlignment="1">
      <alignment horizontal="center"/>
    </xf>
    <xf numFmtId="3" fontId="1" fillId="5" borderId="4" xfId="0" applyNumberFormat="1" applyFont="1" applyFill="1" applyBorder="1"/>
    <xf numFmtId="14" fontId="1" fillId="5" borderId="4" xfId="0" applyNumberFormat="1" applyFont="1" applyFill="1" applyBorder="1"/>
    <xf numFmtId="3" fontId="8" fillId="5" borderId="4" xfId="1" applyNumberFormat="1" applyFont="1" applyFill="1" applyBorder="1" applyAlignment="1" applyProtection="1"/>
    <xf numFmtId="3" fontId="0" fillId="7" borderId="9" xfId="0" applyNumberFormat="1" applyFill="1" applyBorder="1"/>
    <xf numFmtId="0" fontId="1" fillId="5" borderId="4" xfId="0" applyFont="1" applyFill="1" applyBorder="1" applyAlignment="1">
      <alignment horizontal="lef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left"/>
    </xf>
    <xf numFmtId="171" fontId="0" fillId="0" borderId="16" xfId="0" applyNumberFormat="1" applyBorder="1" applyAlignment="1">
      <alignment horizontal="center" vertical="center" wrapText="1"/>
    </xf>
    <xf numFmtId="14" fontId="0" fillId="0" borderId="14" xfId="0" applyNumberFormat="1" applyBorder="1" applyAlignment="1">
      <alignment horizontal="right"/>
    </xf>
    <xf numFmtId="14" fontId="5" fillId="0" borderId="14" xfId="0" applyNumberFormat="1" applyFont="1" applyBorder="1" applyAlignment="1">
      <alignment horizontal="right"/>
    </xf>
    <xf numFmtId="0" fontId="1" fillId="5" borderId="0" xfId="0" applyFont="1" applyFill="1" applyBorder="1" applyAlignment="1">
      <alignment horizontal="center"/>
    </xf>
    <xf numFmtId="14" fontId="0" fillId="0" borderId="4" xfId="0" applyNumberFormat="1" applyBorder="1" applyAlignment="1">
      <alignment horizontal="right"/>
    </xf>
    <xf numFmtId="3" fontId="1" fillId="5" borderId="17" xfId="0" applyNumberFormat="1" applyFont="1" applyFill="1" applyBorder="1"/>
    <xf numFmtId="0" fontId="0" fillId="0" borderId="17" xfId="0" applyBorder="1"/>
    <xf numFmtId="3" fontId="1" fillId="5" borderId="19" xfId="0" applyNumberFormat="1" applyFont="1" applyFill="1" applyBorder="1"/>
    <xf numFmtId="167" fontId="1" fillId="5" borderId="0" xfId="0" applyNumberFormat="1" applyFont="1" applyFill="1"/>
    <xf numFmtId="14" fontId="1" fillId="5" borderId="19" xfId="0" applyNumberFormat="1" applyFont="1" applyFill="1" applyBorder="1"/>
    <xf numFmtId="14" fontId="0" fillId="0" borderId="17" xfId="0" applyNumberFormat="1" applyBorder="1" applyAlignment="1">
      <alignment horizontal="center"/>
    </xf>
    <xf numFmtId="0" fontId="0" fillId="0" borderId="9" xfId="0" applyBorder="1"/>
    <xf numFmtId="0" fontId="1" fillId="0" borderId="28" xfId="0" applyFont="1" applyFill="1" applyBorder="1" applyAlignment="1">
      <alignment horizontal="left" vertical="center" wrapText="1"/>
    </xf>
    <xf numFmtId="0" fontId="0" fillId="0" borderId="29" xfId="0" applyBorder="1" applyAlignment="1">
      <alignment horizontal="center"/>
    </xf>
    <xf numFmtId="49" fontId="0" fillId="0" borderId="30" xfId="0" applyNumberFormat="1" applyBorder="1" applyAlignment="1">
      <alignment horizontal="left"/>
    </xf>
    <xf numFmtId="3" fontId="5" fillId="7" borderId="31" xfId="0" applyNumberFormat="1" applyFont="1" applyFill="1" applyBorder="1"/>
    <xf numFmtId="0" fontId="0" fillId="0" borderId="3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3" fontId="0" fillId="0" borderId="9" xfId="0" applyNumberFormat="1" applyBorder="1"/>
    <xf numFmtId="0" fontId="0" fillId="0" borderId="26" xfId="0" applyBorder="1"/>
    <xf numFmtId="14" fontId="0" fillId="0" borderId="0" xfId="0" applyNumberFormat="1" applyBorder="1" applyAlignment="1">
      <alignment horizontal="right"/>
    </xf>
    <xf numFmtId="166" fontId="1" fillId="0" borderId="33" xfId="1" applyNumberFormat="1" applyFont="1" applyBorder="1" applyAlignment="1" applyProtection="1">
      <alignment horizontal="left"/>
    </xf>
    <xf numFmtId="166" fontId="1" fillId="0" borderId="26" xfId="1" applyNumberFormat="1" applyFont="1" applyBorder="1" applyAlignment="1" applyProtection="1">
      <alignment horizontal="left"/>
    </xf>
    <xf numFmtId="3" fontId="0" fillId="9" borderId="4" xfId="0" applyNumberFormat="1" applyFill="1" applyBorder="1"/>
    <xf numFmtId="3" fontId="0" fillId="0" borderId="4" xfId="0" applyNumberFormat="1" applyFill="1" applyBorder="1"/>
    <xf numFmtId="3" fontId="0" fillId="0" borderId="12" xfId="0" applyNumberFormat="1" applyFill="1" applyBorder="1"/>
    <xf numFmtId="3" fontId="0" fillId="0" borderId="26" xfId="0" applyNumberFormat="1" applyFill="1" applyBorder="1"/>
    <xf numFmtId="3" fontId="8" fillId="0" borderId="4" xfId="1" applyNumberFormat="1" applyFont="1" applyFill="1" applyBorder="1" applyAlignment="1" applyProtection="1"/>
    <xf numFmtId="3" fontId="1" fillId="0" borderId="4" xfId="0" applyNumberFormat="1" applyFont="1" applyFill="1" applyBorder="1"/>
    <xf numFmtId="3" fontId="9" fillId="7" borderId="9" xfId="0" applyNumberFormat="1" applyFont="1" applyFill="1" applyBorder="1"/>
    <xf numFmtId="3" fontId="9" fillId="7" borderId="4" xfId="0" applyNumberFormat="1" applyFont="1" applyFill="1" applyBorder="1"/>
    <xf numFmtId="49" fontId="0" fillId="0" borderId="34" xfId="0" applyNumberFormat="1" applyBorder="1" applyAlignment="1">
      <alignment horizontal="left"/>
    </xf>
    <xf numFmtId="167" fontId="5" fillId="0" borderId="4" xfId="1" applyNumberFormat="1" applyFill="1" applyBorder="1"/>
    <xf numFmtId="3" fontId="9" fillId="0" borderId="4" xfId="0" applyNumberFormat="1" applyFont="1" applyBorder="1"/>
    <xf numFmtId="3" fontId="9" fillId="0" borderId="12" xfId="0" applyNumberFormat="1" applyFont="1" applyBorder="1"/>
    <xf numFmtId="3" fontId="9" fillId="0" borderId="0" xfId="0" applyNumberFormat="1" applyFont="1" applyBorder="1"/>
    <xf numFmtId="3" fontId="0" fillId="7" borderId="31" xfId="0" applyNumberFormat="1" applyFont="1" applyFill="1" applyBorder="1"/>
    <xf numFmtId="3" fontId="0" fillId="7" borderId="24" xfId="0" applyNumberFormat="1" applyFont="1" applyFill="1" applyBorder="1"/>
    <xf numFmtId="3" fontId="0" fillId="7" borderId="9" xfId="0" applyNumberFormat="1" applyFont="1" applyFill="1" applyBorder="1"/>
    <xf numFmtId="14" fontId="1" fillId="5" borderId="0" xfId="0" applyNumberFormat="1" applyFont="1" applyFill="1" applyBorder="1"/>
    <xf numFmtId="3" fontId="1" fillId="5" borderId="0" xfId="0" applyNumberFormat="1" applyFont="1" applyFill="1" applyBorder="1"/>
    <xf numFmtId="3" fontId="0" fillId="7" borderId="4" xfId="0" applyNumberFormat="1" applyFont="1" applyFill="1" applyBorder="1"/>
    <xf numFmtId="3" fontId="10" fillId="5" borderId="4" xfId="1" applyNumberFormat="1" applyFont="1" applyFill="1" applyBorder="1" applyAlignment="1" applyProtection="1"/>
    <xf numFmtId="0" fontId="1" fillId="11" borderId="0" xfId="0" applyFont="1" applyFill="1" applyBorder="1" applyAlignment="1">
      <alignment horizontal="left" vertical="center" wrapText="1"/>
    </xf>
    <xf numFmtId="0" fontId="0" fillId="11" borderId="29" xfId="0" applyFill="1" applyBorder="1" applyAlignment="1">
      <alignment horizontal="center"/>
    </xf>
    <xf numFmtId="49" fontId="0" fillId="11" borderId="35" xfId="0" applyNumberFormat="1" applyFill="1" applyBorder="1" applyAlignment="1">
      <alignment horizontal="left"/>
    </xf>
    <xf numFmtId="3" fontId="1" fillId="12" borderId="4" xfId="0" applyNumberFormat="1" applyFont="1" applyFill="1" applyBorder="1"/>
    <xf numFmtId="166" fontId="1" fillId="11" borderId="10" xfId="1" applyNumberFormat="1" applyFont="1" applyFill="1" applyBorder="1" applyAlignment="1" applyProtection="1">
      <alignment horizontal="left"/>
    </xf>
    <xf numFmtId="0" fontId="1" fillId="12" borderId="4" xfId="0" applyFont="1" applyFill="1" applyBorder="1"/>
    <xf numFmtId="3" fontId="0" fillId="11" borderId="9" xfId="0" applyNumberFormat="1" applyFill="1" applyBorder="1"/>
    <xf numFmtId="0" fontId="0" fillId="11" borderId="0" xfId="0" applyFill="1" applyBorder="1" applyAlignment="1">
      <alignment horizontal="center"/>
    </xf>
    <xf numFmtId="49" fontId="0" fillId="11" borderId="9" xfId="0" applyNumberFormat="1" applyFill="1" applyBorder="1" applyAlignment="1">
      <alignment horizontal="left"/>
    </xf>
    <xf numFmtId="166" fontId="11" fillId="0" borderId="10" xfId="1" applyNumberFormat="1" applyFont="1" applyBorder="1" applyAlignment="1" applyProtection="1">
      <alignment horizontal="left"/>
    </xf>
    <xf numFmtId="166" fontId="11" fillId="0" borderId="4" xfId="1" applyNumberFormat="1" applyFont="1" applyBorder="1" applyAlignment="1" applyProtection="1">
      <alignment horizontal="left"/>
    </xf>
    <xf numFmtId="167" fontId="5" fillId="0" borderId="17" xfId="1" applyNumberFormat="1" applyFill="1" applyBorder="1"/>
    <xf numFmtId="0" fontId="9" fillId="0" borderId="29" xfId="0" applyFont="1" applyBorder="1" applyAlignment="1">
      <alignment horizontal="center"/>
    </xf>
    <xf numFmtId="49" fontId="9" fillId="0" borderId="9" xfId="0" applyNumberFormat="1" applyFont="1" applyBorder="1" applyAlignment="1">
      <alignment horizontal="left"/>
    </xf>
    <xf numFmtId="3" fontId="11" fillId="5" borderId="4" xfId="0" applyNumberFormat="1" applyFont="1" applyFill="1" applyBorder="1"/>
    <xf numFmtId="167" fontId="11" fillId="5" borderId="4" xfId="1" applyNumberFormat="1" applyFont="1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left" vertical="center" wrapText="1"/>
    </xf>
    <xf numFmtId="49" fontId="9" fillId="0" borderId="30" xfId="0" applyNumberFormat="1" applyFont="1" applyBorder="1" applyAlignment="1">
      <alignment horizontal="left"/>
    </xf>
    <xf numFmtId="3" fontId="11" fillId="5" borderId="4" xfId="1" applyNumberFormat="1" applyFont="1" applyFill="1" applyBorder="1" applyAlignment="1" applyProtection="1"/>
    <xf numFmtId="168" fontId="0" fillId="0" borderId="17" xfId="0" applyNumberFormat="1" applyBorder="1" applyAlignment="1">
      <alignment horizontal="center"/>
    </xf>
    <xf numFmtId="14" fontId="0" fillId="0" borderId="19" xfId="0" applyNumberFormat="1" applyBorder="1" applyAlignment="1">
      <alignment horizontal="center"/>
    </xf>
    <xf numFmtId="0" fontId="0" fillId="0" borderId="23" xfId="0" applyBorder="1"/>
    <xf numFmtId="3" fontId="0" fillId="0" borderId="23" xfId="0" applyNumberFormat="1" applyBorder="1"/>
    <xf numFmtId="3" fontId="0" fillId="0" borderId="28" xfId="0" applyNumberFormat="1" applyBorder="1"/>
    <xf numFmtId="0" fontId="0" fillId="0" borderId="36" xfId="0" applyBorder="1" applyAlignment="1">
      <alignment horizontal="center" vertical="center"/>
    </xf>
    <xf numFmtId="0" fontId="11" fillId="5" borderId="4" xfId="0" applyFont="1" applyFill="1" applyBorder="1"/>
    <xf numFmtId="168" fontId="0" fillId="0" borderId="19" xfId="0" applyNumberFormat="1" applyBorder="1" applyAlignment="1">
      <alignment horizontal="center"/>
    </xf>
    <xf numFmtId="0" fontId="0" fillId="0" borderId="28" xfId="0" applyBorder="1"/>
    <xf numFmtId="0" fontId="11" fillId="5" borderId="0" xfId="0" applyFont="1" applyFill="1" applyBorder="1"/>
    <xf numFmtId="3" fontId="0" fillId="0" borderId="16" xfId="0" applyNumberFormat="1" applyBorder="1"/>
    <xf numFmtId="3" fontId="0" fillId="0" borderId="37" xfId="0" applyNumberFormat="1" applyBorder="1"/>
    <xf numFmtId="0" fontId="1" fillId="0" borderId="4" xfId="0" applyFont="1" applyFill="1" applyBorder="1" applyAlignment="1">
      <alignment horizontal="left" vertical="center" wrapText="1"/>
    </xf>
    <xf numFmtId="0" fontId="11" fillId="5" borderId="0" xfId="0" applyFont="1" applyFill="1" applyAlignment="1">
      <alignment horizontal="center"/>
    </xf>
    <xf numFmtId="167" fontId="11" fillId="5" borderId="4" xfId="1" applyNumberFormat="1" applyFont="1" applyFill="1" applyBorder="1" applyAlignment="1" applyProtection="1">
      <alignment horizontal="left"/>
    </xf>
    <xf numFmtId="0" fontId="0" fillId="0" borderId="29" xfId="0" applyBorder="1" applyAlignment="1">
      <alignment horizontal="left"/>
    </xf>
    <xf numFmtId="0" fontId="0" fillId="0" borderId="0" xfId="0" applyBorder="1"/>
    <xf numFmtId="3" fontId="0" fillId="0" borderId="0" xfId="0" applyNumberFormat="1" applyBorder="1"/>
    <xf numFmtId="167" fontId="5" fillId="0" borderId="21" xfId="1" applyNumberFormat="1" applyFill="1" applyBorder="1"/>
    <xf numFmtId="14" fontId="1" fillId="5" borderId="17" xfId="0" applyNumberFormat="1" applyFont="1" applyFill="1" applyBorder="1"/>
    <xf numFmtId="0" fontId="1" fillId="5" borderId="17" xfId="0" applyFont="1" applyFill="1" applyBorder="1" applyAlignment="1">
      <alignment horizontal="left"/>
    </xf>
    <xf numFmtId="3" fontId="8" fillId="5" borderId="17" xfId="1" applyNumberFormat="1" applyFont="1" applyFill="1" applyBorder="1" applyAlignment="1" applyProtection="1"/>
    <xf numFmtId="0" fontId="1" fillId="5" borderId="17" xfId="0" applyFont="1" applyFill="1" applyBorder="1" applyAlignment="1">
      <alignment horizontal="center"/>
    </xf>
    <xf numFmtId="3" fontId="11" fillId="5" borderId="17" xfId="0" applyNumberFormat="1" applyFont="1" applyFill="1" applyBorder="1"/>
    <xf numFmtId="3" fontId="1" fillId="5" borderId="4" xfId="1" applyNumberFormat="1" applyFont="1" applyFill="1" applyBorder="1" applyAlignment="1" applyProtection="1">
      <alignment horizontal="right"/>
    </xf>
    <xf numFmtId="0" fontId="1" fillId="0" borderId="0" xfId="0" applyFont="1" applyFill="1" applyBorder="1" applyAlignment="1">
      <alignment horizontal="left" vertical="center" wrapText="1"/>
    </xf>
    <xf numFmtId="49" fontId="0" fillId="0" borderId="35" xfId="0" applyNumberFormat="1" applyBorder="1" applyAlignment="1">
      <alignment horizontal="left"/>
    </xf>
    <xf numFmtId="3" fontId="0" fillId="7" borderId="0" xfId="0" applyNumberFormat="1" applyFont="1" applyFill="1" applyBorder="1"/>
    <xf numFmtId="0" fontId="1" fillId="5" borderId="19" xfId="0" applyFont="1" applyFill="1" applyBorder="1"/>
    <xf numFmtId="14" fontId="0" fillId="0" borderId="38" xfId="0" applyNumberFormat="1" applyBorder="1" applyAlignment="1">
      <alignment horizontal="center"/>
    </xf>
    <xf numFmtId="14" fontId="6" fillId="0" borderId="4" xfId="0" applyNumberFormat="1" applyFont="1" applyBorder="1" applyAlignment="1">
      <alignment horizontal="center"/>
    </xf>
    <xf numFmtId="14" fontId="1" fillId="5" borderId="21" xfId="0" applyNumberFormat="1" applyFont="1" applyFill="1" applyBorder="1"/>
    <xf numFmtId="0" fontId="1" fillId="0" borderId="39" xfId="0" applyFont="1" applyFill="1" applyBorder="1" applyAlignment="1">
      <alignment horizontal="left" vertical="center" wrapText="1"/>
    </xf>
    <xf numFmtId="49" fontId="0" fillId="0" borderId="40" xfId="0" applyNumberFormat="1" applyBorder="1" applyAlignment="1">
      <alignment horizontal="left"/>
    </xf>
    <xf numFmtId="3" fontId="0" fillId="7" borderId="41" xfId="0" applyNumberFormat="1" applyFont="1" applyFill="1" applyBorder="1"/>
    <xf numFmtId="14" fontId="1" fillId="0" borderId="4" xfId="0" applyNumberFormat="1" applyFont="1" applyBorder="1" applyAlignment="1">
      <alignment horizontal="center"/>
    </xf>
    <xf numFmtId="14" fontId="1" fillId="0" borderId="38" xfId="0" applyNumberFormat="1" applyFont="1" applyBorder="1" applyAlignment="1">
      <alignment horizontal="center"/>
    </xf>
    <xf numFmtId="0" fontId="1" fillId="0" borderId="19" xfId="0" applyFont="1" applyBorder="1"/>
    <xf numFmtId="14" fontId="1" fillId="5" borderId="38" xfId="0" applyNumberFormat="1" applyFont="1" applyFill="1" applyBorder="1"/>
    <xf numFmtId="14" fontId="6" fillId="0" borderId="38" xfId="0" applyNumberFormat="1" applyFont="1" applyBorder="1" applyAlignment="1">
      <alignment horizontal="center"/>
    </xf>
    <xf numFmtId="0" fontId="1" fillId="0" borderId="37" xfId="0" applyFont="1" applyFill="1" applyBorder="1" applyAlignment="1">
      <alignment horizontal="left" vertical="center" wrapText="1"/>
    </xf>
    <xf numFmtId="166" fontId="1" fillId="0" borderId="32" xfId="1" applyNumberFormat="1" applyFont="1" applyBorder="1" applyAlignment="1" applyProtection="1">
      <alignment horizontal="left"/>
    </xf>
    <xf numFmtId="3" fontId="0" fillId="7" borderId="19" xfId="0" applyNumberFormat="1" applyFont="1" applyFill="1" applyBorder="1"/>
    <xf numFmtId="14" fontId="1" fillId="5" borderId="19" xfId="0" applyNumberFormat="1" applyFont="1" applyFill="1" applyBorder="1" applyAlignment="1">
      <alignment horizontal="right"/>
    </xf>
    <xf numFmtId="0" fontId="1" fillId="12" borderId="4" xfId="0" applyFont="1" applyFill="1" applyBorder="1" applyAlignment="1"/>
    <xf numFmtId="3" fontId="8" fillId="12" borderId="4" xfId="1" applyNumberFormat="1" applyFont="1" applyFill="1" applyBorder="1" applyAlignment="1" applyProtection="1"/>
    <xf numFmtId="167" fontId="5" fillId="11" borderId="17" xfId="1" applyNumberFormat="1" applyFill="1" applyBorder="1"/>
    <xf numFmtId="167" fontId="1" fillId="12" borderId="4" xfId="1" applyNumberFormat="1" applyFont="1" applyFill="1" applyBorder="1" applyAlignment="1" applyProtection="1">
      <alignment horizontal="center"/>
    </xf>
    <xf numFmtId="0" fontId="1" fillId="11" borderId="4" xfId="0" applyFont="1" applyFill="1" applyBorder="1"/>
    <xf numFmtId="0" fontId="0" fillId="11" borderId="4" xfId="0" applyFill="1" applyBorder="1"/>
    <xf numFmtId="3" fontId="0" fillId="11" borderId="9" xfId="0" applyNumberFormat="1" applyFont="1" applyFill="1" applyBorder="1"/>
    <xf numFmtId="41" fontId="0" fillId="0" borderId="0" xfId="3" applyFont="1"/>
    <xf numFmtId="41" fontId="0" fillId="0" borderId="0" xfId="0" applyNumberFormat="1"/>
    <xf numFmtId="14" fontId="13" fillId="5" borderId="19" xfId="0" applyNumberFormat="1" applyFont="1" applyFill="1" applyBorder="1"/>
    <xf numFmtId="0" fontId="13" fillId="5" borderId="19" xfId="0" applyFont="1" applyFill="1" applyBorder="1"/>
    <xf numFmtId="0" fontId="13" fillId="5" borderId="4" xfId="0" applyFont="1" applyFill="1" applyBorder="1"/>
    <xf numFmtId="14" fontId="13" fillId="5" borderId="4" xfId="0" applyNumberFormat="1" applyFont="1" applyFill="1" applyBorder="1"/>
    <xf numFmtId="0" fontId="13" fillId="5" borderId="4" xfId="0" applyFont="1" applyFill="1" applyBorder="1" applyAlignment="1">
      <alignment horizontal="center"/>
    </xf>
    <xf numFmtId="3" fontId="15" fillId="0" borderId="4" xfId="1" applyNumberFormat="1" applyFont="1" applyFill="1" applyBorder="1" applyAlignment="1" applyProtection="1"/>
    <xf numFmtId="3" fontId="15" fillId="5" borderId="4" xfId="1" applyNumberFormat="1" applyFont="1" applyFill="1" applyBorder="1" applyAlignment="1" applyProtection="1"/>
    <xf numFmtId="0" fontId="14" fillId="0" borderId="4" xfId="0" applyFont="1" applyFill="1" applyBorder="1" applyAlignment="1">
      <alignment horizontal="center" vertical="center"/>
    </xf>
    <xf numFmtId="167" fontId="13" fillId="5" borderId="4" xfId="1" applyNumberFormat="1" applyFont="1" applyFill="1" applyBorder="1" applyAlignment="1" applyProtection="1">
      <alignment horizontal="left"/>
    </xf>
    <xf numFmtId="169" fontId="14" fillId="8" borderId="74" xfId="0" applyNumberFormat="1" applyFont="1" applyFill="1" applyBorder="1" applyAlignment="1">
      <alignment horizontal="center" vertical="center"/>
    </xf>
    <xf numFmtId="169" fontId="14" fillId="8" borderId="75" xfId="0" applyNumberFormat="1" applyFont="1" applyFill="1" applyBorder="1" applyAlignment="1">
      <alignment horizontal="center" vertical="center"/>
    </xf>
    <xf numFmtId="3" fontId="14" fillId="8" borderId="76" xfId="0" applyNumberFormat="1" applyFont="1" applyFill="1" applyBorder="1" applyAlignment="1">
      <alignment horizontal="right" vertical="center"/>
    </xf>
    <xf numFmtId="14" fontId="13" fillId="5" borderId="4" xfId="0" applyNumberFormat="1" applyFont="1" applyFill="1" applyBorder="1" applyAlignment="1">
      <alignment horizontal="right"/>
    </xf>
    <xf numFmtId="0" fontId="13" fillId="6" borderId="1" xfId="0" applyFont="1" applyFill="1" applyBorder="1" applyAlignment="1"/>
    <xf numFmtId="0" fontId="13" fillId="6" borderId="2" xfId="0" applyFont="1" applyFill="1" applyBorder="1" applyAlignment="1"/>
    <xf numFmtId="0" fontId="13" fillId="6" borderId="2" xfId="0" applyFont="1" applyFill="1" applyBorder="1" applyAlignment="1">
      <alignment horizontal="center"/>
    </xf>
    <xf numFmtId="3" fontId="13" fillId="6" borderId="2" xfId="0" applyNumberFormat="1" applyFont="1" applyFill="1" applyBorder="1" applyAlignment="1"/>
    <xf numFmtId="3" fontId="15" fillId="6" borderId="2" xfId="0" applyNumberFormat="1" applyFont="1" applyFill="1" applyBorder="1" applyAlignment="1"/>
    <xf numFmtId="3" fontId="13" fillId="6" borderId="2" xfId="0" applyNumberFormat="1" applyFont="1" applyFill="1" applyBorder="1" applyAlignment="1">
      <alignment horizontal="right"/>
    </xf>
    <xf numFmtId="0" fontId="13" fillId="5" borderId="3" xfId="0" applyFont="1" applyFill="1" applyBorder="1" applyAlignment="1">
      <alignment horizontal="center"/>
    </xf>
    <xf numFmtId="14" fontId="13" fillId="0" borderId="5" xfId="0" applyNumberFormat="1" applyFont="1" applyBorder="1" applyAlignment="1">
      <alignment horizontal="center"/>
    </xf>
    <xf numFmtId="0" fontId="13" fillId="0" borderId="4" xfId="0" applyFont="1" applyBorder="1"/>
    <xf numFmtId="0" fontId="13" fillId="0" borderId="19" xfId="0" applyFont="1" applyBorder="1"/>
    <xf numFmtId="3" fontId="13" fillId="0" borderId="5" xfId="0" applyNumberFormat="1" applyFont="1" applyBorder="1" applyAlignment="1">
      <alignment horizontal="center"/>
    </xf>
    <xf numFmtId="3" fontId="13" fillId="0" borderId="5" xfId="0" applyNumberFormat="1" applyFont="1" applyBorder="1"/>
    <xf numFmtId="167" fontId="13" fillId="0" borderId="5" xfId="1" applyNumberFormat="1" applyFont="1" applyBorder="1"/>
    <xf numFmtId="3" fontId="18" fillId="0" borderId="16" xfId="0" applyNumberFormat="1" applyFont="1" applyBorder="1" applyAlignment="1">
      <alignment horizontal="center"/>
    </xf>
    <xf numFmtId="0" fontId="13" fillId="5" borderId="6" xfId="0" applyFont="1" applyFill="1" applyBorder="1" applyAlignment="1">
      <alignment horizontal="center"/>
    </xf>
    <xf numFmtId="14" fontId="13" fillId="0" borderId="4" xfId="0" applyNumberFormat="1" applyFont="1" applyBorder="1" applyAlignment="1">
      <alignment horizontal="center"/>
    </xf>
    <xf numFmtId="166" fontId="13" fillId="0" borderId="10" xfId="1" applyNumberFormat="1" applyFont="1" applyBorder="1" applyAlignment="1" applyProtection="1">
      <alignment horizontal="left"/>
    </xf>
    <xf numFmtId="3" fontId="13" fillId="0" borderId="4" xfId="0" applyNumberFormat="1" applyFont="1" applyBorder="1" applyAlignment="1">
      <alignment horizontal="center"/>
    </xf>
    <xf numFmtId="3" fontId="13" fillId="0" borderId="4" xfId="0" applyNumberFormat="1" applyFont="1" applyBorder="1"/>
    <xf numFmtId="3" fontId="13" fillId="7" borderId="9" xfId="0" applyNumberFormat="1" applyFont="1" applyFill="1" applyBorder="1"/>
    <xf numFmtId="167" fontId="13" fillId="0" borderId="4" xfId="1" applyNumberFormat="1" applyFont="1" applyBorder="1"/>
    <xf numFmtId="0" fontId="13" fillId="0" borderId="4" xfId="0" applyFont="1" applyBorder="1" applyAlignment="1">
      <alignment horizontal="center"/>
    </xf>
    <xf numFmtId="3" fontId="13" fillId="0" borderId="16" xfId="0" applyNumberFormat="1" applyFont="1" applyBorder="1" applyAlignment="1">
      <alignment horizontal="center"/>
    </xf>
    <xf numFmtId="14" fontId="13" fillId="0" borderId="14" xfId="0" applyNumberFormat="1" applyFont="1" applyBorder="1" applyAlignment="1">
      <alignment horizontal="center"/>
    </xf>
    <xf numFmtId="0" fontId="13" fillId="0" borderId="0" xfId="0" applyFont="1" applyBorder="1"/>
    <xf numFmtId="49" fontId="13" fillId="0" borderId="9" xfId="0" applyNumberFormat="1" applyFont="1" applyBorder="1" applyAlignment="1">
      <alignment horizontal="left"/>
    </xf>
    <xf numFmtId="0" fontId="13" fillId="0" borderId="4" xfId="0" applyFont="1" applyBorder="1" applyAlignment="1">
      <alignment horizontal="left"/>
    </xf>
    <xf numFmtId="0" fontId="13" fillId="5" borderId="15" xfId="0" applyFont="1" applyFill="1" applyBorder="1" applyAlignment="1">
      <alignment horizontal="center"/>
    </xf>
    <xf numFmtId="0" fontId="13" fillId="0" borderId="4" xfId="0" applyFont="1" applyFill="1" applyBorder="1"/>
    <xf numFmtId="3" fontId="13" fillId="0" borderId="4" xfId="0" applyNumberFormat="1" applyFont="1" applyBorder="1" applyAlignment="1">
      <alignment horizontal="left"/>
    </xf>
    <xf numFmtId="3" fontId="13" fillId="0" borderId="4" xfId="0" applyNumberFormat="1" applyFont="1" applyBorder="1" applyAlignment="1">
      <alignment horizontal="right"/>
    </xf>
    <xf numFmtId="166" fontId="13" fillId="0" borderId="4" xfId="1" applyNumberFormat="1" applyFont="1" applyBorder="1" applyAlignment="1" applyProtection="1">
      <alignment horizontal="left"/>
    </xf>
    <xf numFmtId="49" fontId="13" fillId="0" borderId="4" xfId="0" applyNumberFormat="1" applyFont="1" applyBorder="1" applyAlignment="1">
      <alignment horizontal="left"/>
    </xf>
    <xf numFmtId="3" fontId="13" fillId="7" borderId="4" xfId="0" applyNumberFormat="1" applyFont="1" applyFill="1" applyBorder="1" applyAlignment="1">
      <alignment horizontal="right"/>
    </xf>
    <xf numFmtId="167" fontId="13" fillId="5" borderId="16" xfId="1" applyNumberFormat="1" applyFont="1" applyFill="1" applyBorder="1" applyAlignment="1" applyProtection="1">
      <alignment horizontal="center"/>
    </xf>
    <xf numFmtId="0" fontId="13" fillId="0" borderId="12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3" fontId="13" fillId="7" borderId="16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3" fontId="13" fillId="0" borderId="17" xfId="0" applyNumberFormat="1" applyFont="1" applyBorder="1"/>
    <xf numFmtId="167" fontId="13" fillId="0" borderId="17" xfId="1" applyNumberFormat="1" applyFont="1" applyBorder="1"/>
    <xf numFmtId="0" fontId="13" fillId="5" borderId="16" xfId="0" applyFont="1" applyFill="1" applyBorder="1"/>
    <xf numFmtId="14" fontId="13" fillId="0" borderId="18" xfId="0" applyNumberFormat="1" applyFont="1" applyBorder="1" applyAlignment="1">
      <alignment horizontal="center"/>
    </xf>
    <xf numFmtId="3" fontId="13" fillId="0" borderId="19" xfId="0" applyNumberFormat="1" applyFont="1" applyBorder="1" applyAlignment="1">
      <alignment horizontal="left"/>
    </xf>
    <xf numFmtId="3" fontId="13" fillId="0" borderId="19" xfId="0" applyNumberFormat="1" applyFont="1" applyBorder="1"/>
    <xf numFmtId="3" fontId="13" fillId="0" borderId="21" xfId="0" applyNumberFormat="1" applyFont="1" applyBorder="1"/>
    <xf numFmtId="3" fontId="13" fillId="7" borderId="4" xfId="0" applyNumberFormat="1" applyFont="1" applyFill="1" applyBorder="1"/>
    <xf numFmtId="14" fontId="13" fillId="0" borderId="19" xfId="0" applyNumberFormat="1" applyFont="1" applyBorder="1" applyAlignment="1">
      <alignment horizontal="center"/>
    </xf>
    <xf numFmtId="166" fontId="13" fillId="0" borderId="4" xfId="1" applyNumberFormat="1" applyFont="1" applyFill="1" applyBorder="1" applyAlignment="1" applyProtection="1">
      <alignment horizontal="left"/>
    </xf>
    <xf numFmtId="0" fontId="13" fillId="0" borderId="4" xfId="0" applyFont="1" applyFill="1" applyBorder="1" applyAlignment="1">
      <alignment horizontal="center"/>
    </xf>
    <xf numFmtId="166" fontId="13" fillId="0" borderId="22" xfId="1" applyNumberFormat="1" applyFont="1" applyBorder="1" applyAlignment="1" applyProtection="1">
      <alignment horizontal="left"/>
    </xf>
    <xf numFmtId="0" fontId="13" fillId="0" borderId="23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49" fontId="13" fillId="0" borderId="24" xfId="0" applyNumberFormat="1" applyFont="1" applyBorder="1" applyAlignment="1">
      <alignment horizontal="left"/>
    </xf>
    <xf numFmtId="3" fontId="13" fillId="7" borderId="24" xfId="0" applyNumberFormat="1" applyFont="1" applyFill="1" applyBorder="1"/>
    <xf numFmtId="167" fontId="13" fillId="0" borderId="21" xfId="1" applyNumberFormat="1" applyFont="1" applyBorder="1"/>
    <xf numFmtId="14" fontId="13" fillId="0" borderId="20" xfId="0" applyNumberFormat="1" applyFont="1" applyBorder="1" applyAlignment="1">
      <alignment horizontal="center"/>
    </xf>
    <xf numFmtId="14" fontId="13" fillId="0" borderId="0" xfId="0" applyNumberFormat="1" applyFont="1" applyBorder="1" applyAlignment="1">
      <alignment horizontal="center"/>
    </xf>
    <xf numFmtId="166" fontId="13" fillId="0" borderId="0" xfId="1" applyNumberFormat="1" applyFont="1" applyBorder="1" applyAlignment="1" applyProtection="1">
      <alignment horizontal="left"/>
    </xf>
    <xf numFmtId="49" fontId="13" fillId="0" borderId="0" xfId="0" applyNumberFormat="1" applyFont="1" applyBorder="1" applyAlignment="1">
      <alignment horizontal="left"/>
    </xf>
    <xf numFmtId="3" fontId="13" fillId="7" borderId="0" xfId="0" applyNumberFormat="1" applyFont="1" applyFill="1" applyBorder="1"/>
    <xf numFmtId="14" fontId="13" fillId="0" borderId="16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49" fontId="13" fillId="0" borderId="17" xfId="0" applyNumberFormat="1" applyFont="1" applyBorder="1" applyAlignment="1">
      <alignment horizontal="left"/>
    </xf>
    <xf numFmtId="167" fontId="13" fillId="5" borderId="27" xfId="1" applyNumberFormat="1" applyFont="1" applyFill="1" applyBorder="1" applyAlignment="1" applyProtection="1">
      <alignment horizontal="center"/>
    </xf>
    <xf numFmtId="168" fontId="13" fillId="0" borderId="4" xfId="0" applyNumberFormat="1" applyFont="1" applyBorder="1" applyAlignment="1">
      <alignment horizontal="center"/>
    </xf>
    <xf numFmtId="0" fontId="13" fillId="5" borderId="17" xfId="0" applyFont="1" applyFill="1" applyBorder="1"/>
    <xf numFmtId="3" fontId="13" fillId="5" borderId="4" xfId="0" applyNumberFormat="1" applyFont="1" applyFill="1" applyBorder="1"/>
    <xf numFmtId="0" fontId="13" fillId="5" borderId="4" xfId="0" applyFont="1" applyFill="1" applyBorder="1" applyAlignment="1">
      <alignment horizontal="left"/>
    </xf>
    <xf numFmtId="0" fontId="13" fillId="5" borderId="0" xfId="0" applyFont="1" applyFill="1" applyBorder="1"/>
    <xf numFmtId="0" fontId="13" fillId="5" borderId="0" xfId="0" applyFont="1" applyFill="1" applyBorder="1" applyAlignment="1">
      <alignment horizontal="left"/>
    </xf>
    <xf numFmtId="3" fontId="15" fillId="5" borderId="0" xfId="1" applyNumberFormat="1" applyFont="1" applyFill="1" applyBorder="1" applyAlignment="1" applyProtection="1"/>
    <xf numFmtId="171" fontId="13" fillId="0" borderId="16" xfId="0" applyNumberFormat="1" applyFont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/>
    </xf>
    <xf numFmtId="14" fontId="13" fillId="0" borderId="14" xfId="0" applyNumberFormat="1" applyFont="1" applyBorder="1" applyAlignment="1">
      <alignment horizontal="right"/>
    </xf>
    <xf numFmtId="14" fontId="13" fillId="0" borderId="4" xfId="0" applyNumberFormat="1" applyFont="1" applyBorder="1" applyAlignment="1">
      <alignment horizontal="right"/>
    </xf>
    <xf numFmtId="0" fontId="13" fillId="5" borderId="27" xfId="0" applyFont="1" applyFill="1" applyBorder="1"/>
    <xf numFmtId="14" fontId="13" fillId="0" borderId="17" xfId="0" applyNumberFormat="1" applyFont="1" applyBorder="1" applyAlignment="1">
      <alignment horizontal="right"/>
    </xf>
    <xf numFmtId="166" fontId="13" fillId="0" borderId="17" xfId="1" applyNumberFormat="1" applyFont="1" applyBorder="1" applyAlignment="1" applyProtection="1">
      <alignment horizontal="left"/>
    </xf>
    <xf numFmtId="3" fontId="13" fillId="5" borderId="17" xfId="0" applyNumberFormat="1" applyFont="1" applyFill="1" applyBorder="1"/>
    <xf numFmtId="3" fontId="13" fillId="7" borderId="17" xfId="0" applyNumberFormat="1" applyFont="1" applyFill="1" applyBorder="1"/>
    <xf numFmtId="0" fontId="16" fillId="0" borderId="17" xfId="0" applyFont="1" applyBorder="1"/>
    <xf numFmtId="0" fontId="13" fillId="0" borderId="17" xfId="0" applyFont="1" applyBorder="1" applyAlignment="1">
      <alignment horizontal="center"/>
    </xf>
    <xf numFmtId="0" fontId="13" fillId="0" borderId="17" xfId="0" applyFont="1" applyBorder="1"/>
    <xf numFmtId="3" fontId="13" fillId="5" borderId="19" xfId="0" applyNumberFormat="1" applyFont="1" applyFill="1" applyBorder="1"/>
    <xf numFmtId="0" fontId="13" fillId="10" borderId="4" xfId="0" applyFont="1" applyFill="1" applyBorder="1"/>
    <xf numFmtId="0" fontId="13" fillId="10" borderId="4" xfId="0" applyFont="1" applyFill="1" applyBorder="1" applyAlignment="1">
      <alignment horizontal="center"/>
    </xf>
    <xf numFmtId="3" fontId="13" fillId="10" borderId="4" xfId="0" applyNumberFormat="1" applyFont="1" applyFill="1" applyBorder="1"/>
    <xf numFmtId="3" fontId="15" fillId="10" borderId="4" xfId="1" applyNumberFormat="1" applyFont="1" applyFill="1" applyBorder="1" applyAlignment="1" applyProtection="1"/>
    <xf numFmtId="167" fontId="13" fillId="9" borderId="17" xfId="1" applyNumberFormat="1" applyFont="1" applyFill="1" applyBorder="1"/>
    <xf numFmtId="167" fontId="13" fillId="10" borderId="16" xfId="1" applyNumberFormat="1" applyFont="1" applyFill="1" applyBorder="1" applyAlignment="1" applyProtection="1">
      <alignment horizontal="center"/>
    </xf>
    <xf numFmtId="14" fontId="13" fillId="0" borderId="4" xfId="0" applyNumberFormat="1" applyFont="1" applyBorder="1" applyAlignment="1">
      <alignment horizontal="left"/>
    </xf>
    <xf numFmtId="3" fontId="16" fillId="0" borderId="4" xfId="0" applyNumberFormat="1" applyFont="1" applyFill="1" applyBorder="1"/>
    <xf numFmtId="167" fontId="16" fillId="0" borderId="4" xfId="1" applyNumberFormat="1" applyFont="1" applyBorder="1"/>
    <xf numFmtId="3" fontId="13" fillId="9" borderId="4" xfId="0" applyNumberFormat="1" applyFont="1" applyFill="1" applyBorder="1"/>
    <xf numFmtId="3" fontId="13" fillId="0" borderId="4" xfId="0" applyNumberFormat="1" applyFont="1" applyFill="1" applyBorder="1"/>
    <xf numFmtId="167" fontId="13" fillId="5" borderId="62" xfId="1" applyNumberFormat="1" applyFont="1" applyFill="1" applyBorder="1" applyAlignment="1" applyProtection="1">
      <alignment horizontal="center"/>
    </xf>
    <xf numFmtId="14" fontId="13" fillId="0" borderId="17" xfId="0" applyNumberFormat="1" applyFont="1" applyBorder="1" applyAlignment="1">
      <alignment horizontal="center"/>
    </xf>
    <xf numFmtId="0" fontId="13" fillId="0" borderId="9" xfId="0" applyFont="1" applyBorder="1"/>
    <xf numFmtId="3" fontId="13" fillId="0" borderId="17" xfId="0" applyNumberFormat="1" applyFont="1" applyFill="1" applyBorder="1"/>
    <xf numFmtId="0" fontId="13" fillId="0" borderId="28" xfId="0" applyFont="1" applyFill="1" applyBorder="1" applyAlignment="1">
      <alignment horizontal="left" vertical="center" wrapText="1"/>
    </xf>
    <xf numFmtId="0" fontId="13" fillId="0" borderId="29" xfId="0" applyFont="1" applyBorder="1" applyAlignment="1">
      <alignment horizontal="center"/>
    </xf>
    <xf numFmtId="49" fontId="13" fillId="0" borderId="30" xfId="0" applyNumberFormat="1" applyFont="1" applyBorder="1" applyAlignment="1">
      <alignment horizontal="left"/>
    </xf>
    <xf numFmtId="3" fontId="13" fillId="7" borderId="31" xfId="0" applyNumberFormat="1" applyFont="1" applyFill="1" applyBorder="1"/>
    <xf numFmtId="0" fontId="13" fillId="0" borderId="32" xfId="0" applyFont="1" applyBorder="1" applyAlignment="1">
      <alignment horizontal="center"/>
    </xf>
    <xf numFmtId="166" fontId="13" fillId="0" borderId="26" xfId="1" applyNumberFormat="1" applyFont="1" applyBorder="1" applyAlignment="1" applyProtection="1">
      <alignment horizontal="left"/>
    </xf>
    <xf numFmtId="49" fontId="13" fillId="0" borderId="34" xfId="0" applyNumberFormat="1" applyFont="1" applyBorder="1" applyAlignment="1">
      <alignment horizontal="left"/>
    </xf>
    <xf numFmtId="0" fontId="13" fillId="0" borderId="12" xfId="0" applyFont="1" applyBorder="1"/>
    <xf numFmtId="3" fontId="13" fillId="0" borderId="12" xfId="0" applyNumberFormat="1" applyFont="1" applyFill="1" applyBorder="1"/>
    <xf numFmtId="14" fontId="13" fillId="0" borderId="9" xfId="0" applyNumberFormat="1" applyFont="1" applyBorder="1" applyAlignment="1">
      <alignment horizontal="center"/>
    </xf>
    <xf numFmtId="3" fontId="13" fillId="0" borderId="26" xfId="0" applyNumberFormat="1" applyFont="1" applyFill="1" applyBorder="1"/>
    <xf numFmtId="167" fontId="13" fillId="0" borderId="4" xfId="1" applyNumberFormat="1" applyFont="1" applyFill="1" applyBorder="1"/>
    <xf numFmtId="167" fontId="13" fillId="0" borderId="16" xfId="1" applyNumberFormat="1" applyFont="1" applyFill="1" applyBorder="1" applyAlignment="1" applyProtection="1">
      <alignment horizontal="center"/>
    </xf>
    <xf numFmtId="3" fontId="16" fillId="7" borderId="31" xfId="0" applyNumberFormat="1" applyFont="1" applyFill="1" applyBorder="1"/>
    <xf numFmtId="3" fontId="16" fillId="7" borderId="24" xfId="0" applyNumberFormat="1" applyFont="1" applyFill="1" applyBorder="1"/>
    <xf numFmtId="3" fontId="16" fillId="7" borderId="9" xfId="0" applyNumberFormat="1" applyFont="1" applyFill="1" applyBorder="1"/>
    <xf numFmtId="0" fontId="13" fillId="0" borderId="26" xfId="0" applyFont="1" applyBorder="1"/>
    <xf numFmtId="166" fontId="13" fillId="0" borderId="33" xfId="1" applyNumberFormat="1" applyFont="1" applyBorder="1" applyAlignment="1" applyProtection="1">
      <alignment horizontal="left"/>
    </xf>
    <xf numFmtId="3" fontId="16" fillId="7" borderId="4" xfId="0" applyNumberFormat="1" applyFont="1" applyFill="1" applyBorder="1"/>
    <xf numFmtId="14" fontId="13" fillId="0" borderId="0" xfId="0" applyNumberFormat="1" applyFont="1" applyBorder="1" applyAlignment="1">
      <alignment horizontal="right"/>
    </xf>
    <xf numFmtId="3" fontId="13" fillId="0" borderId="12" xfId="0" applyNumberFormat="1" applyFont="1" applyBorder="1"/>
    <xf numFmtId="3" fontId="16" fillId="0" borderId="4" xfId="0" applyNumberFormat="1" applyFont="1" applyBorder="1"/>
    <xf numFmtId="3" fontId="16" fillId="0" borderId="12" xfId="0" applyNumberFormat="1" applyFont="1" applyBorder="1"/>
    <xf numFmtId="3" fontId="16" fillId="0" borderId="0" xfId="0" applyNumberFormat="1" applyFont="1" applyBorder="1"/>
    <xf numFmtId="14" fontId="13" fillId="5" borderId="0" xfId="0" applyNumberFormat="1" applyFont="1" applyFill="1" applyBorder="1"/>
    <xf numFmtId="3" fontId="13" fillId="5" borderId="0" xfId="0" applyNumberFormat="1" applyFont="1" applyFill="1" applyBorder="1"/>
    <xf numFmtId="3" fontId="13" fillId="0" borderId="9" xfId="0" applyNumberFormat="1" applyFont="1" applyBorder="1"/>
    <xf numFmtId="0" fontId="13" fillId="11" borderId="0" xfId="0" applyFont="1" applyFill="1" applyBorder="1" applyAlignment="1">
      <alignment horizontal="left" vertical="center" wrapText="1"/>
    </xf>
    <xf numFmtId="0" fontId="13" fillId="11" borderId="29" xfId="0" applyFont="1" applyFill="1" applyBorder="1" applyAlignment="1">
      <alignment horizontal="center"/>
    </xf>
    <xf numFmtId="0" fontId="13" fillId="11" borderId="0" xfId="0" applyFont="1" applyFill="1" applyBorder="1" applyAlignment="1">
      <alignment horizontal="center"/>
    </xf>
    <xf numFmtId="49" fontId="13" fillId="11" borderId="35" xfId="0" applyNumberFormat="1" applyFont="1" applyFill="1" applyBorder="1" applyAlignment="1">
      <alignment horizontal="left"/>
    </xf>
    <xf numFmtId="3" fontId="13" fillId="12" borderId="4" xfId="0" applyNumberFormat="1" applyFont="1" applyFill="1" applyBorder="1"/>
    <xf numFmtId="166" fontId="13" fillId="11" borderId="10" xfId="1" applyNumberFormat="1" applyFont="1" applyFill="1" applyBorder="1" applyAlignment="1" applyProtection="1">
      <alignment horizontal="left"/>
    </xf>
    <xf numFmtId="0" fontId="13" fillId="12" borderId="4" xfId="0" applyFont="1" applyFill="1" applyBorder="1"/>
    <xf numFmtId="0" fontId="13" fillId="12" borderId="0" xfId="0" applyFont="1" applyFill="1" applyBorder="1"/>
    <xf numFmtId="3" fontId="13" fillId="11" borderId="9" xfId="0" applyNumberFormat="1" applyFont="1" applyFill="1" applyBorder="1"/>
    <xf numFmtId="49" fontId="13" fillId="11" borderId="9" xfId="0" applyNumberFormat="1" applyFont="1" applyFill="1" applyBorder="1" applyAlignment="1">
      <alignment horizontal="left"/>
    </xf>
    <xf numFmtId="166" fontId="16" fillId="0" borderId="4" xfId="1" applyNumberFormat="1" applyFont="1" applyBorder="1" applyAlignment="1" applyProtection="1">
      <alignment horizontal="left"/>
    </xf>
    <xf numFmtId="166" fontId="16" fillId="0" borderId="10" xfId="1" applyNumberFormat="1" applyFont="1" applyBorder="1" applyAlignment="1" applyProtection="1">
      <alignment horizontal="left"/>
    </xf>
    <xf numFmtId="167" fontId="13" fillId="0" borderId="17" xfId="1" applyNumberFormat="1" applyFont="1" applyFill="1" applyBorder="1"/>
    <xf numFmtId="3" fontId="13" fillId="0" borderId="0" xfId="0" applyNumberFormat="1" applyFont="1" applyBorder="1"/>
    <xf numFmtId="0" fontId="16" fillId="0" borderId="0" xfId="0" applyFont="1" applyFill="1" applyBorder="1" applyAlignment="1">
      <alignment horizontal="left" vertical="center" wrapText="1"/>
    </xf>
    <xf numFmtId="0" fontId="16" fillId="0" borderId="29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49" fontId="16" fillId="0" borderId="30" xfId="0" applyNumberFormat="1" applyFont="1" applyBorder="1" applyAlignment="1">
      <alignment horizontal="left"/>
    </xf>
    <xf numFmtId="3" fontId="16" fillId="5" borderId="4" xfId="0" applyNumberFormat="1" applyFont="1" applyFill="1" applyBorder="1"/>
    <xf numFmtId="3" fontId="16" fillId="5" borderId="4" xfId="1" applyNumberFormat="1" applyFont="1" applyFill="1" applyBorder="1" applyAlignment="1" applyProtection="1"/>
    <xf numFmtId="167" fontId="16" fillId="5" borderId="16" xfId="1" applyNumberFormat="1" applyFont="1" applyFill="1" applyBorder="1" applyAlignment="1" applyProtection="1">
      <alignment horizontal="center"/>
    </xf>
    <xf numFmtId="0" fontId="16" fillId="0" borderId="32" xfId="0" applyFont="1" applyBorder="1" applyAlignment="1">
      <alignment horizontal="center"/>
    </xf>
    <xf numFmtId="49" fontId="16" fillId="0" borderId="9" xfId="0" applyNumberFormat="1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3" fillId="0" borderId="28" xfId="0" applyFont="1" applyBorder="1" applyAlignment="1">
      <alignment horizontal="left"/>
    </xf>
    <xf numFmtId="3" fontId="13" fillId="0" borderId="28" xfId="0" applyNumberFormat="1" applyFont="1" applyBorder="1"/>
    <xf numFmtId="0" fontId="13" fillId="0" borderId="27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6" fillId="5" borderId="4" xfId="0" applyFont="1" applyFill="1" applyBorder="1"/>
    <xf numFmtId="168" fontId="13" fillId="0" borderId="19" xfId="0" applyNumberFormat="1" applyFont="1" applyBorder="1" applyAlignment="1">
      <alignment horizontal="center"/>
    </xf>
    <xf numFmtId="0" fontId="13" fillId="0" borderId="28" xfId="0" applyFont="1" applyBorder="1"/>
    <xf numFmtId="0" fontId="16" fillId="5" borderId="0" xfId="0" applyFont="1" applyFill="1" applyBorder="1"/>
    <xf numFmtId="3" fontId="13" fillId="0" borderId="16" xfId="0" applyNumberFormat="1" applyFont="1" applyBorder="1"/>
    <xf numFmtId="3" fontId="13" fillId="0" borderId="37" xfId="0" applyNumberFormat="1" applyFont="1" applyBorder="1"/>
    <xf numFmtId="0" fontId="13" fillId="0" borderId="4" xfId="0" applyFont="1" applyFill="1" applyBorder="1" applyAlignment="1">
      <alignment horizontal="left" vertical="center" wrapText="1"/>
    </xf>
    <xf numFmtId="0" fontId="13" fillId="0" borderId="29" xfId="0" applyFont="1" applyBorder="1" applyAlignment="1">
      <alignment horizontal="left"/>
    </xf>
    <xf numFmtId="167" fontId="16" fillId="5" borderId="16" xfId="1" applyNumberFormat="1" applyFont="1" applyFill="1" applyBorder="1" applyAlignment="1" applyProtection="1">
      <alignment horizontal="left"/>
    </xf>
    <xf numFmtId="0" fontId="16" fillId="5" borderId="0" xfId="0" applyFont="1" applyFill="1" applyAlignment="1">
      <alignment horizontal="center"/>
    </xf>
    <xf numFmtId="167" fontId="13" fillId="0" borderId="21" xfId="1" applyNumberFormat="1" applyFont="1" applyFill="1" applyBorder="1"/>
    <xf numFmtId="14" fontId="13" fillId="5" borderId="17" xfId="0" applyNumberFormat="1" applyFont="1" applyFill="1" applyBorder="1"/>
    <xf numFmtId="0" fontId="13" fillId="5" borderId="17" xfId="0" applyFont="1" applyFill="1" applyBorder="1" applyAlignment="1">
      <alignment horizontal="left"/>
    </xf>
    <xf numFmtId="3" fontId="15" fillId="5" borderId="17" xfId="1" applyNumberFormat="1" applyFont="1" applyFill="1" applyBorder="1" applyAlignment="1" applyProtection="1"/>
    <xf numFmtId="0" fontId="13" fillId="5" borderId="17" xfId="0" applyFont="1" applyFill="1" applyBorder="1" applyAlignment="1">
      <alignment horizontal="center"/>
    </xf>
    <xf numFmtId="3" fontId="16" fillId="5" borderId="17" xfId="0" applyNumberFormat="1" applyFont="1" applyFill="1" applyBorder="1"/>
    <xf numFmtId="0" fontId="13" fillId="5" borderId="16" xfId="0" applyFont="1" applyFill="1" applyBorder="1" applyAlignment="1">
      <alignment horizontal="center"/>
    </xf>
    <xf numFmtId="0" fontId="13" fillId="0" borderId="16" xfId="0" applyFont="1" applyBorder="1" applyAlignment="1">
      <alignment horizontal="center"/>
    </xf>
    <xf numFmtId="168" fontId="13" fillId="0" borderId="17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49" fontId="13" fillId="0" borderId="35" xfId="0" applyNumberFormat="1" applyFont="1" applyBorder="1" applyAlignment="1">
      <alignment horizontal="left"/>
    </xf>
    <xf numFmtId="0" fontId="13" fillId="0" borderId="16" xfId="0" applyFont="1" applyBorder="1"/>
    <xf numFmtId="14" fontId="13" fillId="0" borderId="38" xfId="0" applyNumberFormat="1" applyFont="1" applyBorder="1" applyAlignment="1">
      <alignment horizontal="center"/>
    </xf>
    <xf numFmtId="0" fontId="13" fillId="0" borderId="23" xfId="0" applyFont="1" applyBorder="1"/>
    <xf numFmtId="3" fontId="13" fillId="0" borderId="23" xfId="0" applyNumberFormat="1" applyFont="1" applyBorder="1"/>
    <xf numFmtId="14" fontId="13" fillId="5" borderId="21" xfId="0" applyNumberFormat="1" applyFont="1" applyFill="1" applyBorder="1"/>
    <xf numFmtId="0" fontId="13" fillId="0" borderId="39" xfId="0" applyFont="1" applyFill="1" applyBorder="1" applyAlignment="1">
      <alignment horizontal="left" vertical="center" wrapText="1"/>
    </xf>
    <xf numFmtId="49" fontId="13" fillId="0" borderId="40" xfId="0" applyNumberFormat="1" applyFont="1" applyBorder="1" applyAlignment="1">
      <alignment horizontal="left"/>
    </xf>
    <xf numFmtId="3" fontId="13" fillId="7" borderId="41" xfId="0" applyNumberFormat="1" applyFont="1" applyFill="1" applyBorder="1"/>
    <xf numFmtId="0" fontId="13" fillId="0" borderId="37" xfId="0" applyFont="1" applyFill="1" applyBorder="1" applyAlignment="1">
      <alignment horizontal="left" vertical="center" wrapText="1"/>
    </xf>
    <xf numFmtId="166" fontId="13" fillId="0" borderId="32" xfId="1" applyNumberFormat="1" applyFont="1" applyBorder="1" applyAlignment="1" applyProtection="1">
      <alignment horizontal="left"/>
    </xf>
    <xf numFmtId="14" fontId="13" fillId="5" borderId="38" xfId="0" applyNumberFormat="1" applyFont="1" applyFill="1" applyBorder="1"/>
    <xf numFmtId="3" fontId="13" fillId="5" borderId="4" xfId="1" applyNumberFormat="1" applyFont="1" applyFill="1" applyBorder="1" applyAlignment="1" applyProtection="1">
      <alignment horizontal="right"/>
    </xf>
    <xf numFmtId="3" fontId="13" fillId="11" borderId="17" xfId="0" applyNumberFormat="1" applyFont="1" applyFill="1" applyBorder="1"/>
    <xf numFmtId="3" fontId="13" fillId="11" borderId="0" xfId="0" applyNumberFormat="1" applyFont="1" applyFill="1" applyBorder="1"/>
    <xf numFmtId="3" fontId="15" fillId="12" borderId="4" xfId="1" applyNumberFormat="1" applyFont="1" applyFill="1" applyBorder="1" applyAlignment="1" applyProtection="1"/>
    <xf numFmtId="3" fontId="13" fillId="7" borderId="19" xfId="0" applyNumberFormat="1" applyFont="1" applyFill="1" applyBorder="1"/>
    <xf numFmtId="14" fontId="13" fillId="5" borderId="19" xfId="0" applyNumberFormat="1" applyFont="1" applyFill="1" applyBorder="1" applyAlignment="1">
      <alignment horizontal="right"/>
    </xf>
    <xf numFmtId="3" fontId="13" fillId="11" borderId="4" xfId="0" applyNumberFormat="1" applyFont="1" applyFill="1" applyBorder="1"/>
    <xf numFmtId="14" fontId="13" fillId="0" borderId="21" xfId="0" applyNumberFormat="1" applyFont="1" applyBorder="1" applyAlignment="1">
      <alignment horizontal="center"/>
    </xf>
    <xf numFmtId="0" fontId="13" fillId="0" borderId="24" xfId="0" applyFont="1" applyBorder="1"/>
    <xf numFmtId="3" fontId="13" fillId="0" borderId="24" xfId="0" applyNumberFormat="1" applyFont="1" applyBorder="1"/>
    <xf numFmtId="167" fontId="13" fillId="5" borderId="4" xfId="1" applyNumberFormat="1" applyFont="1" applyFill="1" applyBorder="1" applyAlignment="1" applyProtection="1">
      <alignment horizontal="center"/>
    </xf>
    <xf numFmtId="3" fontId="13" fillId="15" borderId="4" xfId="0" applyNumberFormat="1" applyFont="1" applyFill="1" applyBorder="1"/>
    <xf numFmtId="3" fontId="13" fillId="16" borderId="4" xfId="0" applyNumberFormat="1" applyFont="1" applyFill="1" applyBorder="1"/>
    <xf numFmtId="0" fontId="13" fillId="12" borderId="4" xfId="0" applyFont="1" applyFill="1" applyBorder="1" applyAlignment="1"/>
    <xf numFmtId="167" fontId="13" fillId="11" borderId="4" xfId="1" applyNumberFormat="1" applyFont="1" applyFill="1" applyBorder="1"/>
    <xf numFmtId="167" fontId="13" fillId="12" borderId="4" xfId="1" applyNumberFormat="1" applyFont="1" applyFill="1" applyBorder="1" applyAlignment="1" applyProtection="1">
      <alignment horizontal="center"/>
    </xf>
    <xf numFmtId="3" fontId="19" fillId="5" borderId="4" xfId="1" applyNumberFormat="1" applyFont="1" applyFill="1" applyBorder="1" applyAlignment="1" applyProtection="1"/>
    <xf numFmtId="167" fontId="14" fillId="5" borderId="4" xfId="1" applyNumberFormat="1" applyFont="1" applyFill="1" applyBorder="1" applyAlignment="1" applyProtection="1">
      <alignment horizontal="center"/>
    </xf>
    <xf numFmtId="3" fontId="14" fillId="5" borderId="4" xfId="0" applyNumberFormat="1" applyFont="1" applyFill="1" applyBorder="1"/>
    <xf numFmtId="14" fontId="14" fillId="5" borderId="4" xfId="0" applyNumberFormat="1" applyFont="1" applyFill="1" applyBorder="1"/>
    <xf numFmtId="0" fontId="14" fillId="5" borderId="4" xfId="0" applyFont="1" applyFill="1" applyBorder="1"/>
    <xf numFmtId="0" fontId="14" fillId="5" borderId="4" xfId="0" applyFont="1" applyFill="1" applyBorder="1" applyAlignment="1">
      <alignment horizontal="center"/>
    </xf>
    <xf numFmtId="3" fontId="17" fillId="5" borderId="4" xfId="1" applyNumberFormat="1" applyFont="1" applyFill="1" applyBorder="1" applyAlignment="1" applyProtection="1"/>
    <xf numFmtId="167" fontId="14" fillId="0" borderId="4" xfId="1" applyNumberFormat="1" applyFont="1" applyFill="1" applyBorder="1"/>
    <xf numFmtId="0" fontId="13" fillId="5" borderId="0" xfId="0" applyFont="1" applyFill="1"/>
    <xf numFmtId="167" fontId="16" fillId="0" borderId="4" xfId="1" applyNumberFormat="1" applyFont="1" applyFill="1" applyBorder="1"/>
    <xf numFmtId="172" fontId="13" fillId="5" borderId="4" xfId="0" applyNumberFormat="1" applyFont="1" applyFill="1" applyBorder="1"/>
    <xf numFmtId="172" fontId="16" fillId="5" borderId="4" xfId="0" applyNumberFormat="1" applyFont="1" applyFill="1" applyBorder="1"/>
    <xf numFmtId="0" fontId="16" fillId="5" borderId="4" xfId="0" applyFont="1" applyFill="1" applyBorder="1" applyAlignment="1">
      <alignment horizontal="center"/>
    </xf>
    <xf numFmtId="167" fontId="16" fillId="5" borderId="4" xfId="1" applyNumberFormat="1" applyFont="1" applyFill="1" applyBorder="1" applyAlignment="1" applyProtection="1">
      <alignment horizontal="center"/>
    </xf>
    <xf numFmtId="0" fontId="16" fillId="12" borderId="4" xfId="0" applyFont="1" applyFill="1" applyBorder="1"/>
    <xf numFmtId="167" fontId="16" fillId="5" borderId="4" xfId="1" applyNumberFormat="1" applyFont="1" applyFill="1" applyBorder="1" applyAlignment="1" applyProtection="1">
      <alignment horizontal="left"/>
    </xf>
    <xf numFmtId="167" fontId="13" fillId="5" borderId="4" xfId="1" applyNumberFormat="1" applyFont="1" applyFill="1" applyBorder="1" applyAlignment="1" applyProtection="1"/>
    <xf numFmtId="167" fontId="16" fillId="5" borderId="4" xfId="1" applyNumberFormat="1" applyFont="1" applyFill="1" applyBorder="1" applyAlignment="1" applyProtection="1"/>
    <xf numFmtId="172" fontId="14" fillId="5" borderId="4" xfId="0" applyNumberFormat="1" applyFont="1" applyFill="1" applyBorder="1"/>
    <xf numFmtId="167" fontId="20" fillId="0" borderId="4" xfId="1" applyNumberFormat="1" applyFont="1" applyFill="1" applyBorder="1"/>
    <xf numFmtId="3" fontId="16" fillId="0" borderId="4" xfId="1" applyNumberFormat="1" applyFont="1" applyFill="1" applyBorder="1" applyAlignment="1" applyProtection="1"/>
    <xf numFmtId="167" fontId="14" fillId="5" borderId="4" xfId="1" applyNumberFormat="1" applyFont="1" applyFill="1" applyBorder="1" applyAlignment="1" applyProtection="1">
      <alignment horizontal="left"/>
    </xf>
    <xf numFmtId="167" fontId="13" fillId="5" borderId="0" xfId="1" applyNumberFormat="1" applyFont="1" applyFill="1" applyBorder="1" applyAlignment="1" applyProtection="1">
      <alignment horizontal="left"/>
    </xf>
    <xf numFmtId="3" fontId="16" fillId="12" borderId="4" xfId="1" applyNumberFormat="1" applyFont="1" applyFill="1" applyBorder="1" applyAlignment="1" applyProtection="1"/>
    <xf numFmtId="0" fontId="13" fillId="5" borderId="28" xfId="0" applyFont="1" applyFill="1" applyBorder="1"/>
    <xf numFmtId="0" fontId="16" fillId="5" borderId="28" xfId="0" applyFont="1" applyFill="1" applyBorder="1"/>
    <xf numFmtId="0" fontId="16" fillId="5" borderId="0" xfId="0" applyFont="1" applyFill="1"/>
    <xf numFmtId="0" fontId="18" fillId="5" borderId="4" xfId="0" applyFont="1" applyFill="1" applyBorder="1"/>
    <xf numFmtId="172" fontId="18" fillId="5" borderId="4" xfId="0" applyNumberFormat="1" applyFont="1" applyFill="1" applyBorder="1"/>
    <xf numFmtId="0" fontId="18" fillId="5" borderId="28" xfId="0" applyFont="1" applyFill="1" applyBorder="1"/>
    <xf numFmtId="0" fontId="18" fillId="5" borderId="4" xfId="0" applyFont="1" applyFill="1" applyBorder="1" applyAlignment="1">
      <alignment horizontal="center"/>
    </xf>
    <xf numFmtId="3" fontId="18" fillId="5" borderId="4" xfId="0" applyNumberFormat="1" applyFont="1" applyFill="1" applyBorder="1"/>
    <xf numFmtId="3" fontId="18" fillId="5" borderId="4" xfId="1" applyNumberFormat="1" applyFont="1" applyFill="1" applyBorder="1" applyAlignment="1" applyProtection="1"/>
    <xf numFmtId="167" fontId="21" fillId="5" borderId="4" xfId="1" applyNumberFormat="1" applyFont="1" applyFill="1" applyBorder="1" applyAlignment="1" applyProtection="1">
      <alignment horizontal="left"/>
    </xf>
    <xf numFmtId="0" fontId="21" fillId="5" borderId="4" xfId="0" applyFont="1" applyFill="1" applyBorder="1"/>
    <xf numFmtId="172" fontId="21" fillId="5" borderId="4" xfId="0" applyNumberFormat="1" applyFont="1" applyFill="1" applyBorder="1"/>
    <xf numFmtId="0" fontId="21" fillId="5" borderId="28" xfId="0" applyFont="1" applyFill="1" applyBorder="1"/>
    <xf numFmtId="0" fontId="21" fillId="5" borderId="0" xfId="0" applyFont="1" applyFill="1" applyAlignment="1">
      <alignment horizontal="left"/>
    </xf>
    <xf numFmtId="0" fontId="21" fillId="5" borderId="4" xfId="0" applyFont="1" applyFill="1" applyBorder="1" applyAlignment="1">
      <alignment horizontal="center"/>
    </xf>
    <xf numFmtId="3" fontId="21" fillId="5" borderId="4" xfId="0" applyNumberFormat="1" applyFont="1" applyFill="1" applyBorder="1"/>
    <xf numFmtId="3" fontId="21" fillId="5" borderId="4" xfId="1" applyNumberFormat="1" applyFont="1" applyFill="1" applyBorder="1" applyAlignment="1" applyProtection="1"/>
    <xf numFmtId="0" fontId="21" fillId="5" borderId="4" xfId="0" applyFont="1" applyFill="1" applyBorder="1" applyAlignment="1">
      <alignment horizontal="left"/>
    </xf>
    <xf numFmtId="0" fontId="21" fillId="5" borderId="0" xfId="0" applyFont="1" applyFill="1"/>
    <xf numFmtId="3" fontId="21" fillId="0" borderId="4" xfId="1" applyNumberFormat="1" applyFont="1" applyFill="1" applyBorder="1" applyAlignment="1" applyProtection="1"/>
    <xf numFmtId="14" fontId="21" fillId="5" borderId="4" xfId="0" applyNumberFormat="1" applyFont="1" applyFill="1" applyBorder="1"/>
    <xf numFmtId="167" fontId="16" fillId="9" borderId="4" xfId="1" applyNumberFormat="1" applyFont="1" applyFill="1" applyBorder="1"/>
    <xf numFmtId="0" fontId="16" fillId="0" borderId="4" xfId="0" applyFont="1" applyFill="1" applyBorder="1"/>
    <xf numFmtId="14" fontId="16" fillId="0" borderId="4" xfId="0" applyNumberFormat="1" applyFont="1" applyFill="1" applyBorder="1"/>
    <xf numFmtId="0" fontId="16" fillId="0" borderId="28" xfId="0" applyFont="1" applyFill="1" applyBorder="1"/>
    <xf numFmtId="0" fontId="16" fillId="0" borderId="4" xfId="0" applyFont="1" applyFill="1" applyBorder="1" applyAlignment="1">
      <alignment horizontal="center"/>
    </xf>
    <xf numFmtId="3" fontId="13" fillId="0" borderId="4" xfId="1" applyNumberFormat="1" applyFont="1" applyFill="1" applyBorder="1" applyAlignment="1" applyProtection="1"/>
    <xf numFmtId="167" fontId="16" fillId="0" borderId="4" xfId="1" applyNumberFormat="1" applyFont="1" applyFill="1" applyBorder="1" applyAlignment="1" applyProtection="1"/>
    <xf numFmtId="0" fontId="14" fillId="5" borderId="28" xfId="0" applyFont="1" applyFill="1" applyBorder="1"/>
    <xf numFmtId="3" fontId="13" fillId="5" borderId="4" xfId="1" applyNumberFormat="1" applyFont="1" applyFill="1" applyBorder="1" applyAlignment="1" applyProtection="1"/>
    <xf numFmtId="14" fontId="13" fillId="0" borderId="4" xfId="0" applyNumberFormat="1" applyFont="1" applyFill="1" applyBorder="1"/>
    <xf numFmtId="167" fontId="13" fillId="0" borderId="4" xfId="1" applyNumberFormat="1" applyFont="1" applyFill="1" applyBorder="1" applyAlignment="1" applyProtection="1">
      <alignment horizontal="left"/>
    </xf>
    <xf numFmtId="0" fontId="14" fillId="0" borderId="4" xfId="0" applyFont="1" applyFill="1" applyBorder="1"/>
    <xf numFmtId="14" fontId="16" fillId="5" borderId="4" xfId="0" applyNumberFormat="1" applyFont="1" applyFill="1" applyBorder="1"/>
    <xf numFmtId="167" fontId="16" fillId="18" borderId="4" xfId="1" applyNumberFormat="1" applyFont="1" applyFill="1" applyBorder="1"/>
    <xf numFmtId="167" fontId="16" fillId="19" borderId="4" xfId="1" applyNumberFormat="1" applyFont="1" applyFill="1" applyBorder="1"/>
    <xf numFmtId="167" fontId="14" fillId="5" borderId="4" xfId="1" applyNumberFormat="1" applyFont="1" applyFill="1" applyBorder="1" applyAlignment="1" applyProtection="1"/>
    <xf numFmtId="167" fontId="13" fillId="0" borderId="4" xfId="1" applyNumberFormat="1" applyFont="1" applyFill="1" applyBorder="1" applyAlignment="1" applyProtection="1"/>
    <xf numFmtId="3" fontId="17" fillId="5" borderId="0" xfId="1" applyNumberFormat="1" applyFont="1" applyFill="1" applyBorder="1" applyAlignment="1" applyProtection="1"/>
    <xf numFmtId="0" fontId="14" fillId="5" borderId="0" xfId="0" applyFont="1" applyFill="1"/>
    <xf numFmtId="167" fontId="14" fillId="5" borderId="0" xfId="1" applyNumberFormat="1" applyFont="1" applyFill="1" applyBorder="1" applyAlignment="1" applyProtection="1">
      <alignment horizontal="left"/>
    </xf>
    <xf numFmtId="3" fontId="13" fillId="5" borderId="0" xfId="0" applyNumberFormat="1" applyFont="1" applyFill="1"/>
    <xf numFmtId="0" fontId="14" fillId="0" borderId="4" xfId="0" applyFont="1" applyFill="1" applyBorder="1" applyAlignment="1">
      <alignment horizontal="center"/>
    </xf>
    <xf numFmtId="14" fontId="14" fillId="5" borderId="4" xfId="0" applyNumberFormat="1" applyFont="1" applyFill="1" applyBorder="1" applyAlignment="1">
      <alignment horizontal="right"/>
    </xf>
    <xf numFmtId="0" fontId="14" fillId="5" borderId="4" xfId="0" applyFont="1" applyFill="1" applyBorder="1" applyAlignment="1">
      <alignment horizontal="left"/>
    </xf>
    <xf numFmtId="3" fontId="14" fillId="5" borderId="4" xfId="0" applyNumberFormat="1" applyFont="1" applyFill="1" applyBorder="1" applyAlignment="1">
      <alignment horizontal="right"/>
    </xf>
    <xf numFmtId="3" fontId="17" fillId="5" borderId="4" xfId="1" applyNumberFormat="1" applyFont="1" applyFill="1" applyBorder="1" applyAlignment="1" applyProtection="1">
      <alignment horizontal="left"/>
    </xf>
    <xf numFmtId="3" fontId="15" fillId="20" borderId="4" xfId="1" applyNumberFormat="1" applyFont="1" applyFill="1" applyBorder="1" applyAlignment="1" applyProtection="1"/>
    <xf numFmtId="3" fontId="15" fillId="21" borderId="4" xfId="1" applyNumberFormat="1" applyFont="1" applyFill="1" applyBorder="1" applyAlignment="1" applyProtection="1"/>
    <xf numFmtId="0" fontId="13" fillId="0" borderId="4" xfId="0" applyFont="1" applyFill="1" applyBorder="1" applyAlignment="1">
      <alignment horizontal="center" vertical="center"/>
    </xf>
    <xf numFmtId="169" fontId="14" fillId="8" borderId="0" xfId="0" applyNumberFormat="1" applyFont="1" applyFill="1" applyBorder="1" applyAlignment="1">
      <alignment horizontal="center"/>
    </xf>
    <xf numFmtId="0" fontId="14" fillId="5" borderId="51" xfId="0" applyFont="1" applyFill="1" applyBorder="1" applyAlignment="1">
      <alignment horizontal="center"/>
    </xf>
    <xf numFmtId="0" fontId="14" fillId="5" borderId="52" xfId="0" applyFont="1" applyFill="1" applyBorder="1" applyAlignment="1">
      <alignment horizontal="center"/>
    </xf>
    <xf numFmtId="0" fontId="14" fillId="5" borderId="53" xfId="0" applyFont="1" applyFill="1" applyBorder="1" applyAlignment="1">
      <alignment horizontal="center"/>
    </xf>
    <xf numFmtId="0" fontId="14" fillId="6" borderId="42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43" xfId="0" applyFont="1" applyFill="1" applyBorder="1" applyAlignment="1">
      <alignment horizontal="center" vertical="center"/>
    </xf>
    <xf numFmtId="0" fontId="14" fillId="6" borderId="44" xfId="0" applyFont="1" applyFill="1" applyBorder="1" applyAlignment="1">
      <alignment horizontal="center" vertical="center"/>
    </xf>
    <xf numFmtId="0" fontId="14" fillId="6" borderId="45" xfId="0" applyFont="1" applyFill="1" applyBorder="1" applyAlignment="1">
      <alignment horizontal="center" vertical="center"/>
    </xf>
    <xf numFmtId="0" fontId="14" fillId="6" borderId="46" xfId="0" applyFont="1" applyFill="1" applyBorder="1" applyAlignment="1">
      <alignment horizontal="center" vertical="center"/>
    </xf>
    <xf numFmtId="0" fontId="14" fillId="14" borderId="48" xfId="0" applyFont="1" applyFill="1" applyBorder="1" applyAlignment="1">
      <alignment horizontal="center" vertical="center" wrapText="1"/>
    </xf>
    <xf numFmtId="0" fontId="14" fillId="14" borderId="49" xfId="0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/>
    </xf>
    <xf numFmtId="170" fontId="13" fillId="0" borderId="0" xfId="0" applyNumberFormat="1" applyFont="1" applyAlignment="1">
      <alignment horizontal="center"/>
    </xf>
    <xf numFmtId="0" fontId="13" fillId="8" borderId="60" xfId="0" applyFont="1" applyFill="1" applyBorder="1" applyAlignment="1">
      <alignment horizontal="center"/>
    </xf>
    <xf numFmtId="170" fontId="13" fillId="8" borderId="11" xfId="0" applyNumberFormat="1" applyFont="1" applyFill="1" applyBorder="1" applyAlignment="1">
      <alignment horizontal="center"/>
    </xf>
    <xf numFmtId="0" fontId="13" fillId="8" borderId="11" xfId="0" applyFont="1" applyFill="1" applyBorder="1"/>
    <xf numFmtId="0" fontId="13" fillId="8" borderId="61" xfId="0" applyFont="1" applyFill="1" applyBorder="1"/>
    <xf numFmtId="0" fontId="14" fillId="4" borderId="68" xfId="0" applyFont="1" applyFill="1" applyBorder="1" applyAlignment="1">
      <alignment horizontal="center" vertical="center"/>
    </xf>
    <xf numFmtId="170" fontId="14" fillId="4" borderId="69" xfId="0" applyNumberFormat="1" applyFont="1" applyFill="1" applyBorder="1" applyAlignment="1">
      <alignment horizontal="center" vertical="center"/>
    </xf>
    <xf numFmtId="0" fontId="14" fillId="4" borderId="69" xfId="0" applyFont="1" applyFill="1" applyBorder="1" applyAlignment="1">
      <alignment horizontal="center" vertical="center"/>
    </xf>
    <xf numFmtId="0" fontId="14" fillId="4" borderId="70" xfId="0" applyFont="1" applyFill="1" applyBorder="1" applyAlignment="1">
      <alignment horizontal="center" vertical="center"/>
    </xf>
    <xf numFmtId="170" fontId="13" fillId="0" borderId="4" xfId="0" applyNumberFormat="1" applyFont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170" fontId="13" fillId="3" borderId="4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3" fillId="3" borderId="4" xfId="0" applyFont="1" applyFill="1" applyBorder="1"/>
    <xf numFmtId="3" fontId="14" fillId="3" borderId="4" xfId="0" applyNumberFormat="1" applyFont="1" applyFill="1" applyBorder="1"/>
    <xf numFmtId="3" fontId="13" fillId="5" borderId="0" xfId="1" applyNumberFormat="1" applyFont="1" applyFill="1" applyBorder="1" applyAlignment="1" applyProtection="1"/>
    <xf numFmtId="0" fontId="20" fillId="5" borderId="0" xfId="0" applyFont="1" applyFill="1" applyBorder="1" applyAlignment="1">
      <alignment horizontal="center"/>
    </xf>
    <xf numFmtId="0" fontId="14" fillId="5" borderId="0" xfId="0" applyFont="1" applyFill="1" applyBorder="1"/>
    <xf numFmtId="3" fontId="14" fillId="5" borderId="0" xfId="0" applyNumberFormat="1" applyFont="1" applyFill="1" applyBorder="1"/>
    <xf numFmtId="3" fontId="14" fillId="5" borderId="0" xfId="1" applyNumberFormat="1" applyFont="1" applyFill="1" applyBorder="1" applyAlignment="1" applyProtection="1"/>
    <xf numFmtId="167" fontId="13" fillId="5" borderId="0" xfId="0" applyNumberFormat="1" applyFont="1" applyFill="1"/>
    <xf numFmtId="0" fontId="22" fillId="5" borderId="0" xfId="0" applyFont="1" applyFill="1" applyBorder="1"/>
    <xf numFmtId="167" fontId="13" fillId="5" borderId="0" xfId="1" applyNumberFormat="1" applyFont="1" applyFill="1" applyBorder="1" applyAlignment="1" applyProtection="1"/>
    <xf numFmtId="14" fontId="13" fillId="5" borderId="0" xfId="0" applyNumberFormat="1" applyFont="1" applyFill="1" applyBorder="1" applyAlignment="1">
      <alignment horizontal="center"/>
    </xf>
    <xf numFmtId="165" fontId="13" fillId="5" borderId="0" xfId="1" applyFont="1" applyFill="1" applyBorder="1" applyAlignment="1" applyProtection="1"/>
    <xf numFmtId="3" fontId="13" fillId="5" borderId="13" xfId="1" applyNumberFormat="1" applyFont="1" applyFill="1" applyBorder="1" applyAlignment="1" applyProtection="1"/>
    <xf numFmtId="3" fontId="13" fillId="5" borderId="0" xfId="0" applyNumberFormat="1" applyFont="1" applyFill="1" applyBorder="1" applyAlignment="1">
      <alignment horizontal="right"/>
    </xf>
    <xf numFmtId="0" fontId="13" fillId="5" borderId="0" xfId="0" applyFont="1" applyFill="1" applyBorder="1" applyAlignment="1">
      <alignment horizontal="right"/>
    </xf>
    <xf numFmtId="167" fontId="13" fillId="5" borderId="0" xfId="1" applyNumberFormat="1" applyFont="1" applyFill="1" applyBorder="1" applyAlignment="1" applyProtection="1">
      <alignment horizontal="right"/>
    </xf>
    <xf numFmtId="3" fontId="13" fillId="5" borderId="0" xfId="1" applyNumberFormat="1" applyFont="1" applyFill="1" applyBorder="1" applyAlignment="1" applyProtection="1">
      <alignment horizontal="right"/>
    </xf>
    <xf numFmtId="14" fontId="13" fillId="5" borderId="4" xfId="0" applyNumberFormat="1" applyFont="1" applyFill="1" applyBorder="1" applyAlignment="1">
      <alignment vertical="center"/>
    </xf>
    <xf numFmtId="0" fontId="13" fillId="5" borderId="4" xfId="0" applyFont="1" applyFill="1" applyBorder="1" applyAlignment="1">
      <alignment vertical="center"/>
    </xf>
    <xf numFmtId="0" fontId="13" fillId="5" borderId="4" xfId="0" applyFont="1" applyFill="1" applyBorder="1" applyAlignment="1">
      <alignment horizontal="center" vertical="center"/>
    </xf>
    <xf numFmtId="167" fontId="13" fillId="5" borderId="4" xfId="1" applyNumberFormat="1" applyFont="1" applyFill="1" applyBorder="1" applyAlignment="1" applyProtection="1">
      <alignment horizontal="left" vertical="center"/>
    </xf>
    <xf numFmtId="169" fontId="13" fillId="2" borderId="0" xfId="0" applyNumberFormat="1" applyFont="1" applyFill="1" applyAlignment="1">
      <alignment horizontal="center"/>
    </xf>
    <xf numFmtId="49" fontId="13" fillId="2" borderId="0" xfId="0" applyNumberFormat="1" applyFont="1" applyFill="1" applyAlignment="1">
      <alignment horizontal="left"/>
    </xf>
    <xf numFmtId="3" fontId="13" fillId="2" borderId="0" xfId="0" applyNumberFormat="1" applyFont="1" applyFill="1" applyAlignment="1">
      <alignment horizontal="right"/>
    </xf>
    <xf numFmtId="0" fontId="13" fillId="2" borderId="0" xfId="0" applyFont="1" applyFill="1" applyAlignment="1">
      <alignment horizontal="left"/>
    </xf>
    <xf numFmtId="0" fontId="13" fillId="2" borderId="8" xfId="0" applyFont="1" applyFill="1" applyBorder="1"/>
    <xf numFmtId="0" fontId="13" fillId="2" borderId="0" xfId="0" applyFont="1" applyFill="1" applyBorder="1"/>
    <xf numFmtId="0" fontId="13" fillId="0" borderId="8" xfId="0" applyFont="1" applyBorder="1" applyAlignment="1">
      <alignment vertical="center"/>
    </xf>
    <xf numFmtId="0" fontId="13" fillId="0" borderId="0" xfId="0" applyFont="1" applyAlignment="1">
      <alignment vertical="center"/>
    </xf>
    <xf numFmtId="3" fontId="14" fillId="8" borderId="0" xfId="0" applyNumberFormat="1" applyFont="1" applyFill="1" applyBorder="1" applyAlignment="1">
      <alignment horizontal="right"/>
    </xf>
    <xf numFmtId="0" fontId="14" fillId="8" borderId="0" xfId="0" applyFont="1" applyFill="1" applyBorder="1" applyAlignment="1">
      <alignment horizontal="left"/>
    </xf>
    <xf numFmtId="0" fontId="13" fillId="5" borderId="0" xfId="0" applyFont="1" applyFill="1" applyAlignment="1">
      <alignment horizontal="center"/>
    </xf>
    <xf numFmtId="167" fontId="13" fillId="5" borderId="0" xfId="1" applyNumberFormat="1" applyFont="1" applyFill="1" applyBorder="1" applyAlignment="1" applyProtection="1">
      <alignment horizontal="center"/>
    </xf>
    <xf numFmtId="0" fontId="13" fillId="10" borderId="0" xfId="0" applyFont="1" applyFill="1"/>
    <xf numFmtId="0" fontId="13" fillId="10" borderId="0" xfId="0" applyFont="1" applyFill="1" applyBorder="1"/>
    <xf numFmtId="0" fontId="13" fillId="9" borderId="0" xfId="0" applyFont="1" applyFill="1"/>
    <xf numFmtId="167" fontId="13" fillId="5" borderId="0" xfId="0" applyNumberFormat="1" applyFont="1" applyFill="1" applyBorder="1"/>
    <xf numFmtId="0" fontId="13" fillId="12" borderId="28" xfId="0" applyFont="1" applyFill="1" applyBorder="1"/>
    <xf numFmtId="0" fontId="13" fillId="11" borderId="4" xfId="0" applyFont="1" applyFill="1" applyBorder="1"/>
    <xf numFmtId="0" fontId="16" fillId="0" borderId="0" xfId="0" applyFont="1"/>
    <xf numFmtId="0" fontId="14" fillId="0" borderId="0" xfId="0" applyFont="1"/>
    <xf numFmtId="0" fontId="24" fillId="5" borderId="0" xfId="0" applyFont="1" applyFill="1"/>
    <xf numFmtId="0" fontId="24" fillId="5" borderId="0" xfId="0" applyFont="1" applyFill="1" applyBorder="1"/>
    <xf numFmtId="0" fontId="24" fillId="0" borderId="0" xfId="0" applyFont="1"/>
    <xf numFmtId="0" fontId="16" fillId="0" borderId="0" xfId="0" applyFont="1" applyFill="1"/>
    <xf numFmtId="0" fontId="16" fillId="0" borderId="0" xfId="0" applyFont="1" applyFill="1" applyBorder="1"/>
    <xf numFmtId="0" fontId="13" fillId="0" borderId="0" xfId="0" applyFont="1" applyFill="1"/>
    <xf numFmtId="0" fontId="13" fillId="0" borderId="0" xfId="0" applyFont="1" applyFill="1" applyBorder="1"/>
    <xf numFmtId="0" fontId="14" fillId="5" borderId="0" xfId="0" applyFont="1" applyFill="1" applyAlignment="1">
      <alignment horizontal="left"/>
    </xf>
    <xf numFmtId="0" fontId="14" fillId="5" borderId="0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3" fontId="14" fillId="0" borderId="4" xfId="0" applyNumberFormat="1" applyFont="1" applyFill="1" applyBorder="1"/>
    <xf numFmtId="0" fontId="13" fillId="5" borderId="0" xfId="0" applyFont="1" applyFill="1" applyAlignment="1">
      <alignment vertical="center"/>
    </xf>
    <xf numFmtId="3" fontId="13" fillId="0" borderId="4" xfId="0" applyNumberFormat="1" applyFont="1" applyFill="1" applyBorder="1" applyAlignment="1">
      <alignment vertical="center"/>
    </xf>
    <xf numFmtId="0" fontId="13" fillId="5" borderId="0" xfId="0" applyFont="1" applyFill="1" applyBorder="1" applyAlignment="1">
      <alignment vertical="center"/>
    </xf>
    <xf numFmtId="3" fontId="17" fillId="0" borderId="4" xfId="1" applyNumberFormat="1" applyFont="1" applyFill="1" applyBorder="1" applyAlignment="1" applyProtection="1"/>
    <xf numFmtId="3" fontId="15" fillId="0" borderId="4" xfId="1" applyNumberFormat="1" applyFont="1" applyFill="1" applyBorder="1" applyAlignment="1" applyProtection="1">
      <alignment vertical="center"/>
    </xf>
    <xf numFmtId="41" fontId="13" fillId="0" borderId="4" xfId="3" applyFont="1" applyFill="1" applyBorder="1" applyAlignment="1">
      <alignment horizontal="center"/>
    </xf>
    <xf numFmtId="41" fontId="13" fillId="0" borderId="0" xfId="3" applyFont="1" applyFill="1"/>
    <xf numFmtId="3" fontId="13" fillId="11" borderId="4" xfId="1" applyNumberFormat="1" applyFont="1" applyFill="1" applyBorder="1" applyAlignment="1" applyProtection="1"/>
    <xf numFmtId="3" fontId="13" fillId="9" borderId="4" xfId="1" applyNumberFormat="1" applyFont="1" applyFill="1" applyBorder="1" applyAlignment="1" applyProtection="1"/>
    <xf numFmtId="3" fontId="13" fillId="12" borderId="4" xfId="1" applyNumberFormat="1" applyFont="1" applyFill="1" applyBorder="1" applyAlignment="1" applyProtection="1"/>
    <xf numFmtId="0" fontId="14" fillId="5" borderId="0" xfId="0" applyFont="1" applyFill="1" applyBorder="1" applyAlignment="1">
      <alignment horizontal="left"/>
    </xf>
    <xf numFmtId="0" fontId="13" fillId="5" borderId="0" xfId="0" applyFont="1" applyFill="1" applyBorder="1" applyAlignment="1">
      <alignment horizontal="center"/>
    </xf>
    <xf numFmtId="0" fontId="14" fillId="14" borderId="48" xfId="0" applyFont="1" applyFill="1" applyBorder="1" applyAlignment="1">
      <alignment horizontal="center" vertical="center" wrapText="1"/>
    </xf>
    <xf numFmtId="0" fontId="14" fillId="14" borderId="49" xfId="0" applyFont="1" applyFill="1" applyBorder="1" applyAlignment="1">
      <alignment horizontal="center" vertical="center" wrapText="1"/>
    </xf>
    <xf numFmtId="14" fontId="13" fillId="5" borderId="28" xfId="0" applyNumberFormat="1" applyFont="1" applyFill="1" applyBorder="1"/>
    <xf numFmtId="14" fontId="14" fillId="5" borderId="28" xfId="0" applyNumberFormat="1" applyFont="1" applyFill="1" applyBorder="1"/>
    <xf numFmtId="167" fontId="14" fillId="5" borderId="0" xfId="0" applyNumberFormat="1" applyFont="1" applyFill="1" applyBorder="1"/>
    <xf numFmtId="3" fontId="15" fillId="11" borderId="4" xfId="1" applyNumberFormat="1" applyFont="1" applyFill="1" applyBorder="1" applyAlignment="1" applyProtection="1"/>
    <xf numFmtId="3" fontId="13" fillId="0" borderId="0" xfId="0" applyNumberFormat="1" applyFont="1" applyFill="1"/>
    <xf numFmtId="3" fontId="14" fillId="0" borderId="4" xfId="1" applyNumberFormat="1" applyFont="1" applyFill="1" applyBorder="1" applyAlignment="1" applyProtection="1"/>
    <xf numFmtId="0" fontId="13" fillId="5" borderId="4" xfId="0" applyFont="1" applyFill="1" applyBorder="1" applyAlignment="1">
      <alignment vertical="center" wrapText="1"/>
    </xf>
    <xf numFmtId="167" fontId="20" fillId="0" borderId="4" xfId="1" applyNumberFormat="1" applyFont="1" applyFill="1" applyBorder="1" applyAlignment="1">
      <alignment vertical="center"/>
    </xf>
    <xf numFmtId="0" fontId="14" fillId="5" borderId="0" xfId="0" applyFont="1" applyFill="1" applyBorder="1" applyAlignment="1">
      <alignment horizontal="left"/>
    </xf>
    <xf numFmtId="0" fontId="13" fillId="5" borderId="0" xfId="0" applyFont="1" applyFill="1" applyBorder="1" applyAlignment="1">
      <alignment horizontal="center"/>
    </xf>
    <xf numFmtId="0" fontId="14" fillId="14" borderId="48" xfId="0" applyFont="1" applyFill="1" applyBorder="1" applyAlignment="1">
      <alignment horizontal="center" vertical="center" wrapText="1"/>
    </xf>
    <xf numFmtId="0" fontId="14" fillId="14" borderId="49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41" fontId="4" fillId="0" borderId="4" xfId="3" applyFont="1" applyBorder="1" applyAlignment="1">
      <alignment horizontal="center"/>
    </xf>
    <xf numFmtId="164" fontId="0" fillId="0" borderId="4" xfId="3" applyNumberFormat="1" applyFont="1" applyBorder="1"/>
    <xf numFmtId="3" fontId="20" fillId="0" borderId="4" xfId="1" applyNumberFormat="1" applyFont="1" applyFill="1" applyBorder="1" applyAlignment="1" applyProtection="1"/>
    <xf numFmtId="0" fontId="13" fillId="5" borderId="19" xfId="0" applyFont="1" applyFill="1" applyBorder="1" applyAlignment="1">
      <alignment horizontal="center"/>
    </xf>
    <xf numFmtId="14" fontId="13" fillId="5" borderId="77" xfId="0" applyNumberFormat="1" applyFont="1" applyFill="1" applyBorder="1"/>
    <xf numFmtId="0" fontId="13" fillId="5" borderId="77" xfId="0" applyFont="1" applyFill="1" applyBorder="1"/>
    <xf numFmtId="0" fontId="13" fillId="5" borderId="77" xfId="0" applyFont="1" applyFill="1" applyBorder="1" applyAlignment="1">
      <alignment horizontal="center"/>
    </xf>
    <xf numFmtId="167" fontId="20" fillId="0" borderId="77" xfId="1" applyNumberFormat="1" applyFont="1" applyFill="1" applyBorder="1"/>
    <xf numFmtId="167" fontId="13" fillId="5" borderId="77" xfId="1" applyNumberFormat="1" applyFont="1" applyFill="1" applyBorder="1" applyAlignment="1" applyProtection="1"/>
    <xf numFmtId="167" fontId="20" fillId="0" borderId="19" xfId="1" applyNumberFormat="1" applyFont="1" applyFill="1" applyBorder="1"/>
    <xf numFmtId="41" fontId="13" fillId="0" borderId="4" xfId="3" applyFont="1" applyFill="1" applyBorder="1" applyAlignment="1">
      <alignment horizontal="center" vertical="center"/>
    </xf>
    <xf numFmtId="3" fontId="13" fillId="0" borderId="77" xfId="0" applyNumberFormat="1" applyFont="1" applyFill="1" applyBorder="1"/>
    <xf numFmtId="3" fontId="13" fillId="0" borderId="77" xfId="1" applyNumberFormat="1" applyFont="1" applyFill="1" applyBorder="1" applyAlignment="1" applyProtection="1"/>
    <xf numFmtId="3" fontId="13" fillId="0" borderId="19" xfId="0" applyNumberFormat="1" applyFont="1" applyFill="1" applyBorder="1"/>
    <xf numFmtId="3" fontId="15" fillId="0" borderId="19" xfId="1" applyNumberFormat="1" applyFont="1" applyFill="1" applyBorder="1" applyAlignment="1" applyProtection="1"/>
    <xf numFmtId="0" fontId="13" fillId="0" borderId="19" xfId="0" applyFont="1" applyFill="1" applyBorder="1" applyAlignment="1">
      <alignment horizontal="center"/>
    </xf>
    <xf numFmtId="14" fontId="14" fillId="5" borderId="19" xfId="0" applyNumberFormat="1" applyFont="1" applyFill="1" applyBorder="1"/>
    <xf numFmtId="0" fontId="14" fillId="5" borderId="19" xfId="0" applyFont="1" applyFill="1" applyBorder="1"/>
    <xf numFmtId="0" fontId="14" fillId="5" borderId="19" xfId="0" applyFont="1" applyFill="1" applyBorder="1" applyAlignment="1">
      <alignment horizontal="center"/>
    </xf>
    <xf numFmtId="3" fontId="17" fillId="5" borderId="19" xfId="1" applyNumberFormat="1" applyFont="1" applyFill="1" applyBorder="1" applyAlignment="1" applyProtection="1"/>
    <xf numFmtId="167" fontId="14" fillId="5" borderId="19" xfId="1" applyNumberFormat="1" applyFont="1" applyFill="1" applyBorder="1" applyAlignment="1" applyProtection="1">
      <alignment horizontal="left"/>
    </xf>
    <xf numFmtId="0" fontId="13" fillId="0" borderId="77" xfId="0" applyFont="1" applyFill="1" applyBorder="1" applyAlignment="1">
      <alignment horizontal="center"/>
    </xf>
    <xf numFmtId="167" fontId="13" fillId="5" borderId="77" xfId="1" applyNumberFormat="1" applyFont="1" applyFill="1" applyBorder="1" applyAlignment="1" applyProtection="1">
      <alignment horizontal="left"/>
    </xf>
    <xf numFmtId="3" fontId="15" fillId="0" borderId="77" xfId="1" applyNumberFormat="1" applyFont="1" applyFill="1" applyBorder="1" applyAlignment="1" applyProtection="1"/>
    <xf numFmtId="3" fontId="14" fillId="0" borderId="19" xfId="0" applyNumberFormat="1" applyFont="1" applyFill="1" applyBorder="1"/>
    <xf numFmtId="3" fontId="17" fillId="0" borderId="19" xfId="1" applyNumberFormat="1" applyFont="1" applyFill="1" applyBorder="1" applyAlignment="1" applyProtection="1"/>
    <xf numFmtId="167" fontId="14" fillId="5" borderId="19" xfId="1" applyNumberFormat="1" applyFont="1" applyFill="1" applyBorder="1" applyAlignment="1" applyProtection="1"/>
    <xf numFmtId="167" fontId="13" fillId="5" borderId="19" xfId="1" applyNumberFormat="1" applyFont="1" applyFill="1" applyBorder="1" applyAlignment="1" applyProtection="1">
      <alignment horizontal="left"/>
    </xf>
    <xf numFmtId="41" fontId="13" fillId="5" borderId="0" xfId="3" applyFont="1" applyFill="1" applyBorder="1"/>
    <xf numFmtId="41" fontId="13" fillId="5" borderId="0" xfId="3" applyFont="1" applyFill="1"/>
    <xf numFmtId="0" fontId="13" fillId="5" borderId="19" xfId="0" applyFont="1" applyFill="1" applyBorder="1" applyAlignment="1">
      <alignment vertical="center"/>
    </xf>
    <xf numFmtId="41" fontId="14" fillId="5" borderId="0" xfId="3" applyFont="1" applyFill="1" applyBorder="1"/>
    <xf numFmtId="41" fontId="14" fillId="5" borderId="0" xfId="3" applyFont="1" applyFill="1"/>
    <xf numFmtId="3" fontId="13" fillId="0" borderId="19" xfId="1" applyNumberFormat="1" applyFont="1" applyFill="1" applyBorder="1" applyAlignment="1" applyProtection="1"/>
    <xf numFmtId="0" fontId="13" fillId="5" borderId="77" xfId="0" applyFont="1" applyFill="1" applyBorder="1" applyAlignment="1">
      <alignment vertical="center"/>
    </xf>
    <xf numFmtId="14" fontId="13" fillId="5" borderId="77" xfId="0" applyNumberFormat="1" applyFont="1" applyFill="1" applyBorder="1" applyAlignment="1">
      <alignment vertical="center"/>
    </xf>
    <xf numFmtId="0" fontId="13" fillId="5" borderId="77" xfId="0" applyFont="1" applyFill="1" applyBorder="1" applyAlignment="1">
      <alignment vertical="center" wrapText="1"/>
    </xf>
    <xf numFmtId="0" fontId="13" fillId="5" borderId="77" xfId="0" applyFont="1" applyFill="1" applyBorder="1" applyAlignment="1">
      <alignment horizontal="center" vertical="center"/>
    </xf>
    <xf numFmtId="167" fontId="20" fillId="0" borderId="77" xfId="1" applyNumberFormat="1" applyFont="1" applyFill="1" applyBorder="1" applyAlignment="1">
      <alignment vertical="center"/>
    </xf>
    <xf numFmtId="167" fontId="13" fillId="5" borderId="77" xfId="1" applyNumberFormat="1" applyFont="1" applyFill="1" applyBorder="1" applyAlignment="1" applyProtection="1">
      <alignment horizontal="left" vertical="center"/>
    </xf>
    <xf numFmtId="3" fontId="19" fillId="0" borderId="4" xfId="1" applyNumberFormat="1" applyFont="1" applyFill="1" applyBorder="1" applyAlignment="1" applyProtection="1"/>
    <xf numFmtId="3" fontId="18" fillId="0" borderId="4" xfId="0" applyNumberFormat="1" applyFont="1" applyFill="1" applyBorder="1"/>
    <xf numFmtId="3" fontId="18" fillId="0" borderId="4" xfId="1" applyNumberFormat="1" applyFont="1" applyFill="1" applyBorder="1" applyAlignment="1" applyProtection="1"/>
    <xf numFmtId="3" fontId="21" fillId="0" borderId="4" xfId="0" applyNumberFormat="1" applyFont="1" applyFill="1" applyBorder="1"/>
    <xf numFmtId="3" fontId="17" fillId="0" borderId="0" xfId="1" applyNumberFormat="1" applyFont="1" applyFill="1" applyBorder="1" applyAlignment="1" applyProtection="1"/>
    <xf numFmtId="3" fontId="15" fillId="0" borderId="0" xfId="1" applyNumberFormat="1" applyFont="1" applyFill="1" applyBorder="1" applyAlignment="1" applyProtection="1"/>
    <xf numFmtId="3" fontId="14" fillId="0" borderId="4" xfId="0" applyNumberFormat="1" applyFont="1" applyFill="1" applyBorder="1" applyAlignment="1">
      <alignment horizontal="right"/>
    </xf>
    <xf numFmtId="3" fontId="17" fillId="0" borderId="4" xfId="1" applyNumberFormat="1" applyFont="1" applyFill="1" applyBorder="1" applyAlignment="1" applyProtection="1">
      <alignment horizontal="left"/>
    </xf>
    <xf numFmtId="3" fontId="13" fillId="0" borderId="4" xfId="1" applyNumberFormat="1" applyFont="1" applyFill="1" applyBorder="1" applyAlignment="1" applyProtection="1">
      <alignment horizontal="right"/>
    </xf>
    <xf numFmtId="3" fontId="13" fillId="0" borderId="9" xfId="0" applyNumberFormat="1" applyFont="1" applyFill="1" applyBorder="1"/>
    <xf numFmtId="3" fontId="13" fillId="0" borderId="31" xfId="0" applyNumberFormat="1" applyFont="1" applyFill="1" applyBorder="1"/>
    <xf numFmtId="3" fontId="13" fillId="0" borderId="24" xfId="0" applyNumberFormat="1" applyFont="1" applyFill="1" applyBorder="1"/>
    <xf numFmtId="3" fontId="13" fillId="0" borderId="0" xfId="0" applyNumberFormat="1" applyFont="1" applyFill="1" applyBorder="1"/>
    <xf numFmtId="3" fontId="13" fillId="0" borderId="77" xfId="0" applyNumberFormat="1" applyFont="1" applyFill="1" applyBorder="1" applyAlignment="1">
      <alignment vertical="center"/>
    </xf>
    <xf numFmtId="3" fontId="15" fillId="0" borderId="77" xfId="1" applyNumberFormat="1" applyFont="1" applyFill="1" applyBorder="1" applyAlignment="1" applyProtection="1">
      <alignment vertical="center"/>
    </xf>
    <xf numFmtId="3" fontId="20" fillId="0" borderId="19" xfId="1" applyNumberFormat="1" applyFont="1" applyFill="1" applyBorder="1" applyAlignment="1" applyProtection="1"/>
    <xf numFmtId="3" fontId="13" fillId="11" borderId="77" xfId="1" applyNumberFormat="1" applyFont="1" applyFill="1" applyBorder="1" applyAlignment="1" applyProtection="1"/>
    <xf numFmtId="0" fontId="13" fillId="5" borderId="0" xfId="0" applyFont="1" applyFill="1" applyAlignment="1">
      <alignment horizontal="left" vertical="center"/>
    </xf>
    <xf numFmtId="0" fontId="13" fillId="5" borderId="4" xfId="0" applyFont="1" applyFill="1" applyBorder="1" applyAlignment="1">
      <alignment horizontal="left" vertical="center"/>
    </xf>
    <xf numFmtId="14" fontId="13" fillId="5" borderId="4" xfId="0" applyNumberFormat="1" applyFont="1" applyFill="1" applyBorder="1" applyAlignment="1">
      <alignment horizontal="left" vertical="center"/>
    </xf>
    <xf numFmtId="0" fontId="13" fillId="5" borderId="4" xfId="0" applyFont="1" applyFill="1" applyBorder="1" applyAlignment="1">
      <alignment horizontal="left" vertical="center" wrapText="1"/>
    </xf>
    <xf numFmtId="167" fontId="20" fillId="0" borderId="19" xfId="1" applyNumberFormat="1" applyFont="1" applyFill="1" applyBorder="1" applyAlignment="1">
      <alignment horizontal="left" vertical="center"/>
    </xf>
    <xf numFmtId="0" fontId="13" fillId="5" borderId="0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3" fontId="13" fillId="0" borderId="4" xfId="0" applyNumberFormat="1" applyFont="1" applyFill="1" applyBorder="1" applyAlignment="1">
      <alignment horizontal="left" vertical="center"/>
    </xf>
    <xf numFmtId="3" fontId="15" fillId="0" borderId="4" xfId="1" applyNumberFormat="1" applyFont="1" applyFill="1" applyBorder="1" applyAlignment="1" applyProtection="1">
      <alignment horizontal="center" vertical="center"/>
    </xf>
    <xf numFmtId="3" fontId="13" fillId="5" borderId="77" xfId="0" applyNumberFormat="1" applyFont="1" applyFill="1" applyBorder="1"/>
    <xf numFmtId="3" fontId="14" fillId="5" borderId="19" xfId="0" applyNumberFormat="1" applyFont="1" applyFill="1" applyBorder="1"/>
    <xf numFmtId="3" fontId="13" fillId="12" borderId="77" xfId="1" applyNumberFormat="1" applyFont="1" applyFill="1" applyBorder="1" applyAlignment="1" applyProtection="1"/>
    <xf numFmtId="0" fontId="14" fillId="13" borderId="1" xfId="0" applyFont="1" applyFill="1" applyBorder="1" applyAlignment="1">
      <alignment horizontal="center"/>
    </xf>
    <xf numFmtId="0" fontId="14" fillId="13" borderId="2" xfId="0" applyFont="1" applyFill="1" applyBorder="1" applyAlignment="1">
      <alignment horizontal="center"/>
    </xf>
    <xf numFmtId="0" fontId="14" fillId="13" borderId="7" xfId="0" applyFont="1" applyFill="1" applyBorder="1" applyAlignment="1">
      <alignment horizontal="center"/>
    </xf>
    <xf numFmtId="0" fontId="14" fillId="13" borderId="42" xfId="0" applyFont="1" applyFill="1" applyBorder="1" applyAlignment="1">
      <alignment horizontal="center"/>
    </xf>
    <xf numFmtId="0" fontId="14" fillId="13" borderId="0" xfId="0" applyFont="1" applyFill="1" applyBorder="1" applyAlignment="1">
      <alignment horizontal="center"/>
    </xf>
    <xf numFmtId="0" fontId="14" fillId="13" borderId="43" xfId="0" applyFont="1" applyFill="1" applyBorder="1" applyAlignment="1">
      <alignment horizontal="center"/>
    </xf>
    <xf numFmtId="0" fontId="14" fillId="13" borderId="44" xfId="0" applyFont="1" applyFill="1" applyBorder="1" applyAlignment="1">
      <alignment horizontal="center" vertical="center"/>
    </xf>
    <xf numFmtId="0" fontId="14" fillId="13" borderId="45" xfId="0" applyFont="1" applyFill="1" applyBorder="1" applyAlignment="1">
      <alignment horizontal="center" vertical="center"/>
    </xf>
    <xf numFmtId="0" fontId="14" fillId="13" borderId="46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left"/>
    </xf>
    <xf numFmtId="0" fontId="23" fillId="5" borderId="0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14" fillId="8" borderId="42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0" fontId="14" fillId="8" borderId="43" xfId="0" applyFont="1" applyFill="1" applyBorder="1" applyAlignment="1">
      <alignment horizontal="center" vertical="center"/>
    </xf>
    <xf numFmtId="0" fontId="14" fillId="8" borderId="42" xfId="0" applyFont="1" applyFill="1" applyBorder="1" applyAlignment="1">
      <alignment horizontal="center"/>
    </xf>
    <xf numFmtId="0" fontId="14" fillId="8" borderId="0" xfId="0" applyFont="1" applyFill="1" applyBorder="1" applyAlignment="1">
      <alignment horizontal="center"/>
    </xf>
    <xf numFmtId="0" fontId="14" fillId="8" borderId="43" xfId="0" applyFont="1" applyFill="1" applyBorder="1" applyAlignment="1">
      <alignment horizontal="center"/>
    </xf>
    <xf numFmtId="0" fontId="14" fillId="13" borderId="55" xfId="0" applyFont="1" applyFill="1" applyBorder="1" applyAlignment="1">
      <alignment horizontal="center" vertical="center"/>
    </xf>
    <xf numFmtId="0" fontId="14" fillId="13" borderId="56" xfId="0" applyFont="1" applyFill="1" applyBorder="1" applyAlignment="1">
      <alignment horizontal="center" vertical="center"/>
    </xf>
    <xf numFmtId="0" fontId="14" fillId="13" borderId="57" xfId="0" applyFont="1" applyFill="1" applyBorder="1" applyAlignment="1">
      <alignment horizontal="center" vertical="center"/>
    </xf>
    <xf numFmtId="0" fontId="14" fillId="13" borderId="58" xfId="0" applyFont="1" applyFill="1" applyBorder="1" applyAlignment="1">
      <alignment horizontal="center" vertical="center"/>
    </xf>
    <xf numFmtId="0" fontId="14" fillId="13" borderId="47" xfId="0" applyFont="1" applyFill="1" applyBorder="1" applyAlignment="1">
      <alignment horizontal="center" vertical="center"/>
    </xf>
    <xf numFmtId="0" fontId="14" fillId="13" borderId="59" xfId="0" applyFont="1" applyFill="1" applyBorder="1" applyAlignment="1">
      <alignment horizontal="center" vertical="center"/>
    </xf>
    <xf numFmtId="3" fontId="14" fillId="14" borderId="48" xfId="0" applyNumberFormat="1" applyFont="1" applyFill="1" applyBorder="1" applyAlignment="1">
      <alignment horizontal="center" vertical="center" wrapText="1"/>
    </xf>
    <xf numFmtId="3" fontId="14" fillId="14" borderId="49" xfId="0" applyNumberFormat="1" applyFont="1" applyFill="1" applyBorder="1" applyAlignment="1">
      <alignment horizontal="center" vertical="center" wrapText="1"/>
    </xf>
    <xf numFmtId="3" fontId="17" fillId="14" borderId="48" xfId="1" applyNumberFormat="1" applyFont="1" applyFill="1" applyBorder="1" applyAlignment="1" applyProtection="1">
      <alignment horizontal="center" vertical="center" wrapText="1"/>
    </xf>
    <xf numFmtId="3" fontId="17" fillId="14" borderId="49" xfId="1" applyNumberFormat="1" applyFont="1" applyFill="1" applyBorder="1" applyAlignment="1" applyProtection="1">
      <alignment horizontal="center" vertical="center" wrapText="1"/>
    </xf>
    <xf numFmtId="0" fontId="14" fillId="14" borderId="1" xfId="0" applyFont="1" applyFill="1" applyBorder="1" applyAlignment="1">
      <alignment horizontal="center" vertical="center" wrapText="1"/>
    </xf>
    <xf numFmtId="0" fontId="14" fillId="14" borderId="44" xfId="0" applyFont="1" applyFill="1" applyBorder="1" applyAlignment="1">
      <alignment horizontal="center" vertical="center" wrapText="1"/>
    </xf>
    <xf numFmtId="0" fontId="14" fillId="14" borderId="48" xfId="0" applyFont="1" applyFill="1" applyBorder="1" applyAlignment="1">
      <alignment horizontal="center" vertical="center" wrapText="1"/>
    </xf>
    <xf numFmtId="0" fontId="14" fillId="14" borderId="49" xfId="0" applyFont="1" applyFill="1" applyBorder="1" applyAlignment="1">
      <alignment horizontal="center" vertical="center" wrapText="1"/>
    </xf>
    <xf numFmtId="0" fontId="14" fillId="8" borderId="51" xfId="0" applyFont="1" applyFill="1" applyBorder="1" applyAlignment="1">
      <alignment horizontal="center" vertical="center"/>
    </xf>
    <xf numFmtId="0" fontId="14" fillId="8" borderId="53" xfId="0" applyFont="1" applyFill="1" applyBorder="1" applyAlignment="1">
      <alignment horizontal="center" vertical="center"/>
    </xf>
    <xf numFmtId="169" fontId="13" fillId="8" borderId="1" xfId="0" applyNumberFormat="1" applyFont="1" applyFill="1" applyBorder="1" applyAlignment="1">
      <alignment horizontal="center"/>
    </xf>
    <xf numFmtId="169" fontId="13" fillId="8" borderId="2" xfId="0" applyNumberFormat="1" applyFont="1" applyFill="1" applyBorder="1" applyAlignment="1">
      <alignment horizontal="center"/>
    </xf>
    <xf numFmtId="169" fontId="13" fillId="8" borderId="7" xfId="0" applyNumberFormat="1" applyFont="1" applyFill="1" applyBorder="1" applyAlignment="1">
      <alignment horizontal="center"/>
    </xf>
    <xf numFmtId="169" fontId="14" fillId="8" borderId="42" xfId="0" applyNumberFormat="1" applyFont="1" applyFill="1" applyBorder="1" applyAlignment="1">
      <alignment horizontal="center"/>
    </xf>
    <xf numFmtId="169" fontId="14" fillId="8" borderId="0" xfId="0" applyNumberFormat="1" applyFont="1" applyFill="1" applyBorder="1" applyAlignment="1">
      <alignment horizontal="center"/>
    </xf>
    <xf numFmtId="169" fontId="14" fillId="8" borderId="43" xfId="0" applyNumberFormat="1" applyFont="1" applyFill="1" applyBorder="1" applyAlignment="1">
      <alignment horizontal="center"/>
    </xf>
    <xf numFmtId="0" fontId="14" fillId="13" borderId="42" xfId="0" applyFont="1" applyFill="1" applyBorder="1" applyAlignment="1">
      <alignment horizontal="center" vertical="center"/>
    </xf>
    <xf numFmtId="0" fontId="14" fillId="13" borderId="0" xfId="0" applyFont="1" applyFill="1" applyBorder="1" applyAlignment="1">
      <alignment horizontal="center" vertical="center"/>
    </xf>
    <xf numFmtId="0" fontId="14" fillId="13" borderId="43" xfId="0" applyFont="1" applyFill="1" applyBorder="1" applyAlignment="1">
      <alignment horizontal="center" vertical="center"/>
    </xf>
    <xf numFmtId="0" fontId="14" fillId="17" borderId="48" xfId="0" applyFont="1" applyFill="1" applyBorder="1" applyAlignment="1">
      <alignment horizontal="center" vertical="center" wrapText="1"/>
    </xf>
    <xf numFmtId="0" fontId="14" fillId="17" borderId="49" xfId="0" applyFont="1" applyFill="1" applyBorder="1" applyAlignment="1">
      <alignment horizontal="center" vertical="center" wrapText="1"/>
    </xf>
    <xf numFmtId="169" fontId="14" fillId="4" borderId="65" xfId="0" applyNumberFormat="1" applyFont="1" applyFill="1" applyBorder="1" applyAlignment="1">
      <alignment horizontal="center" vertical="center" wrapText="1"/>
    </xf>
    <xf numFmtId="169" fontId="14" fillId="4" borderId="71" xfId="0" applyNumberFormat="1" applyFont="1" applyFill="1" applyBorder="1" applyAlignment="1">
      <alignment horizontal="center" vertical="center" wrapText="1"/>
    </xf>
    <xf numFmtId="49" fontId="14" fillId="4" borderId="66" xfId="0" applyNumberFormat="1" applyFont="1" applyFill="1" applyBorder="1" applyAlignment="1">
      <alignment horizontal="center" vertical="center" wrapText="1"/>
    </xf>
    <xf numFmtId="49" fontId="14" fillId="4" borderId="72" xfId="0" applyNumberFormat="1" applyFont="1" applyFill="1" applyBorder="1" applyAlignment="1">
      <alignment horizontal="center" vertical="center" wrapText="1"/>
    </xf>
    <xf numFmtId="3" fontId="14" fillId="4" borderId="66" xfId="0" applyNumberFormat="1" applyFont="1" applyFill="1" applyBorder="1" applyAlignment="1">
      <alignment horizontal="center" vertical="center" wrapText="1"/>
    </xf>
    <xf numFmtId="3" fontId="14" fillId="4" borderId="72" xfId="0" applyNumberFormat="1" applyFont="1" applyFill="1" applyBorder="1" applyAlignment="1">
      <alignment horizontal="center" vertical="center" wrapText="1"/>
    </xf>
    <xf numFmtId="0" fontId="14" fillId="4" borderId="67" xfId="0" applyFont="1" applyFill="1" applyBorder="1" applyAlignment="1">
      <alignment horizontal="center" vertical="center" wrapText="1"/>
    </xf>
    <xf numFmtId="0" fontId="14" fillId="4" borderId="73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14" fillId="4" borderId="72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6" fillId="0" borderId="4" xfId="0" applyFont="1" applyFill="1" applyBorder="1" applyAlignment="1">
      <alignment horizontal="left" vertical="center" wrapText="1"/>
    </xf>
    <xf numFmtId="0" fontId="14" fillId="5" borderId="51" xfId="0" applyFont="1" applyFill="1" applyBorder="1" applyAlignment="1">
      <alignment horizontal="center"/>
    </xf>
    <xf numFmtId="0" fontId="14" fillId="5" borderId="52" xfId="0" applyFont="1" applyFill="1" applyBorder="1" applyAlignment="1">
      <alignment horizontal="center"/>
    </xf>
    <xf numFmtId="0" fontId="14" fillId="5" borderId="53" xfId="0" applyFont="1" applyFill="1" applyBorder="1" applyAlignment="1">
      <alignment horizontal="center"/>
    </xf>
    <xf numFmtId="0" fontId="14" fillId="6" borderId="42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43" xfId="0" applyFont="1" applyFill="1" applyBorder="1" applyAlignment="1">
      <alignment horizontal="center" vertical="center"/>
    </xf>
    <xf numFmtId="0" fontId="14" fillId="6" borderId="44" xfId="0" applyFont="1" applyFill="1" applyBorder="1" applyAlignment="1">
      <alignment horizontal="center" vertical="center"/>
    </xf>
    <xf numFmtId="0" fontId="14" fillId="6" borderId="45" xfId="0" applyFont="1" applyFill="1" applyBorder="1" applyAlignment="1">
      <alignment horizontal="center" vertical="center"/>
    </xf>
    <xf numFmtId="0" fontId="14" fillId="6" borderId="46" xfId="0" applyFont="1" applyFill="1" applyBorder="1" applyAlignment="1">
      <alignment horizontal="center" vertical="center"/>
    </xf>
    <xf numFmtId="0" fontId="14" fillId="14" borderId="5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1" fillId="0" borderId="4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2" fillId="5" borderId="51" xfId="0" applyFont="1" applyFill="1" applyBorder="1" applyAlignment="1">
      <alignment horizontal="center"/>
    </xf>
    <xf numFmtId="0" fontId="2" fillId="5" borderId="52" xfId="0" applyFont="1" applyFill="1" applyBorder="1" applyAlignment="1">
      <alignment horizontal="center"/>
    </xf>
    <xf numFmtId="0" fontId="2" fillId="5" borderId="53" xfId="0" applyFont="1" applyFill="1" applyBorder="1" applyAlignment="1">
      <alignment horizontal="center"/>
    </xf>
    <xf numFmtId="0" fontId="3" fillId="6" borderId="42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43" xfId="0" applyFont="1" applyFill="1" applyBorder="1" applyAlignment="1">
      <alignment horizontal="center" vertical="center"/>
    </xf>
    <xf numFmtId="0" fontId="3" fillId="6" borderId="44" xfId="0" applyFont="1" applyFill="1" applyBorder="1" applyAlignment="1">
      <alignment horizontal="center" vertical="center"/>
    </xf>
    <xf numFmtId="0" fontId="3" fillId="6" borderId="45" xfId="0" applyFont="1" applyFill="1" applyBorder="1" applyAlignment="1">
      <alignment horizontal="center" vertical="center"/>
    </xf>
    <xf numFmtId="0" fontId="3" fillId="6" borderId="46" xfId="0" applyFont="1" applyFill="1" applyBorder="1" applyAlignment="1">
      <alignment horizontal="center" vertical="center"/>
    </xf>
    <xf numFmtId="0" fontId="4" fillId="14" borderId="48" xfId="0" applyFont="1" applyFill="1" applyBorder="1" applyAlignment="1">
      <alignment horizontal="center" vertical="center" wrapText="1"/>
    </xf>
    <xf numFmtId="0" fontId="4" fillId="14" borderId="54" xfId="0" applyFont="1" applyFill="1" applyBorder="1" applyAlignment="1">
      <alignment horizontal="center" vertical="center" wrapText="1"/>
    </xf>
    <xf numFmtId="0" fontId="4" fillId="14" borderId="49" xfId="0" applyFont="1" applyFill="1" applyBorder="1" applyAlignment="1">
      <alignment horizontal="center" vertical="center" wrapText="1"/>
    </xf>
    <xf numFmtId="3" fontId="4" fillId="14" borderId="48" xfId="0" applyNumberFormat="1" applyFont="1" applyFill="1" applyBorder="1" applyAlignment="1">
      <alignment horizontal="center" vertical="center" wrapText="1"/>
    </xf>
    <xf numFmtId="3" fontId="4" fillId="14" borderId="49" xfId="0" applyNumberFormat="1" applyFont="1" applyFill="1" applyBorder="1" applyAlignment="1">
      <alignment horizontal="center" vertical="center" wrapText="1"/>
    </xf>
    <xf numFmtId="3" fontId="12" fillId="14" borderId="48" xfId="1" applyNumberFormat="1" applyFont="1" applyFill="1" applyBorder="1" applyAlignment="1" applyProtection="1">
      <alignment horizontal="center" vertical="center" wrapText="1"/>
    </xf>
    <xf numFmtId="3" fontId="12" fillId="14" borderId="49" xfId="1" applyNumberFormat="1" applyFont="1" applyFill="1" applyBorder="1" applyAlignment="1" applyProtection="1">
      <alignment horizontal="center" vertical="center" wrapText="1"/>
    </xf>
    <xf numFmtId="3" fontId="4" fillId="14" borderId="48" xfId="0" applyNumberFormat="1" applyFont="1" applyFill="1" applyBorder="1" applyAlignment="1">
      <alignment horizontal="right" vertical="center" wrapText="1"/>
    </xf>
    <xf numFmtId="3" fontId="4" fillId="14" borderId="4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/>
    </xf>
  </cellXfs>
  <cellStyles count="4">
    <cellStyle name="Comma" xfId="1" builtinId="3"/>
    <cellStyle name="Comma [0]" xfId="3" builtinId="6"/>
    <cellStyle name="Normal" xfId="0" builtinId="0"/>
    <cellStyle name="TableStyleLight1" xfId="2"/>
  </cellStyles>
  <dxfs count="1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2809875</xdr:colOff>
      <xdr:row>99</xdr:row>
      <xdr:rowOff>200025</xdr:rowOff>
    </xdr:from>
    <xdr:to>
      <xdr:col>5</xdr:col>
      <xdr:colOff>209550</xdr:colOff>
      <xdr:row>99</xdr:row>
      <xdr:rowOff>200025</xdr:rowOff>
    </xdr:to>
    <xdr:sp macro="" textlink="">
      <xdr:nvSpPr>
        <xdr:cNvPr id="1353" name="Line 1">
          <a:extLst>
            <a:ext uri="{FF2B5EF4-FFF2-40B4-BE49-F238E27FC236}">
              <a16:creationId xmlns="" xmlns:a16="http://schemas.microsoft.com/office/drawing/2014/main" id="{00000000-0008-0000-0000-000049050000}"/>
            </a:ext>
          </a:extLst>
        </xdr:cNvPr>
        <xdr:cNvSpPr>
          <a:spLocks noChangeShapeType="1"/>
        </xdr:cNvSpPr>
      </xdr:nvSpPr>
      <xdr:spPr bwMode="auto">
        <a:xfrm>
          <a:off x="6838950" y="17783175"/>
          <a:ext cx="8572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0:J52"/>
  <sheetViews>
    <sheetView zoomScale="85" zoomScaleSheetLayoutView="100" workbookViewId="0">
      <selection activeCell="C10" sqref="C10:G59"/>
    </sheetView>
  </sheetViews>
  <sheetFormatPr defaultColWidth="9.140625" defaultRowHeight="15.75" x14ac:dyDescent="0.25"/>
  <cols>
    <col min="1" max="1" width="4.5703125" style="433" customWidth="1"/>
    <col min="2" max="2" width="2.28515625" style="433" bestFit="1" customWidth="1"/>
    <col min="3" max="3" width="4.5703125" style="433" bestFit="1" customWidth="1"/>
    <col min="4" max="4" width="49" style="433" bestFit="1" customWidth="1"/>
    <col min="5" max="5" width="51.85546875" style="490" bestFit="1" customWidth="1"/>
    <col min="6" max="6" width="18.85546875" style="528" bestFit="1" customWidth="1"/>
    <col min="7" max="7" width="6" style="433" bestFit="1" customWidth="1"/>
    <col min="8" max="8" width="20.140625" style="433" bestFit="1" customWidth="1"/>
    <col min="9" max="9" width="26.140625" style="433" bestFit="1" customWidth="1"/>
    <col min="10" max="10" width="16.140625" style="433" bestFit="1" customWidth="1"/>
    <col min="11" max="11" width="9.140625" style="433" bestFit="1"/>
    <col min="12" max="16384" width="9.140625" style="433"/>
  </cols>
  <sheetData>
    <row r="10" spans="3:7" ht="24.75" customHeight="1" x14ac:dyDescent="0.25">
      <c r="C10" s="674" t="s">
        <v>0</v>
      </c>
      <c r="D10" s="675"/>
      <c r="E10" s="675"/>
      <c r="F10" s="675"/>
      <c r="G10" s="676"/>
    </row>
    <row r="11" spans="3:7" ht="22.5" customHeight="1" x14ac:dyDescent="0.25">
      <c r="C11" s="677" t="s">
        <v>1</v>
      </c>
      <c r="D11" s="678"/>
      <c r="E11" s="678"/>
      <c r="F11" s="678"/>
      <c r="G11" s="679"/>
    </row>
    <row r="12" spans="3:7" ht="24" customHeight="1" thickBot="1" x14ac:dyDescent="0.3">
      <c r="C12" s="680" t="s">
        <v>8033</v>
      </c>
      <c r="D12" s="681"/>
      <c r="E12" s="681"/>
      <c r="F12" s="681"/>
      <c r="G12" s="682"/>
    </row>
    <row r="13" spans="3:7" ht="18" customHeight="1" x14ac:dyDescent="0.25">
      <c r="C13" s="529"/>
      <c r="D13" s="287"/>
      <c r="E13" s="343"/>
      <c r="G13" s="287"/>
    </row>
    <row r="14" spans="3:7" ht="18" customHeight="1" x14ac:dyDescent="0.25">
      <c r="C14" s="529"/>
      <c r="D14" s="287"/>
      <c r="E14" s="343"/>
      <c r="G14" s="287"/>
    </row>
    <row r="15" spans="3:7" ht="18" customHeight="1" x14ac:dyDescent="0.25">
      <c r="C15" s="530" t="s">
        <v>2</v>
      </c>
      <c r="D15" s="530"/>
      <c r="E15" s="531"/>
      <c r="F15" s="343">
        <v>25000000</v>
      </c>
      <c r="G15" s="287"/>
    </row>
    <row r="16" spans="3:7" ht="18" customHeight="1" x14ac:dyDescent="0.25">
      <c r="C16" s="530" t="s">
        <v>3</v>
      </c>
      <c r="D16" s="530"/>
      <c r="E16" s="531"/>
      <c r="F16" s="343">
        <v>0</v>
      </c>
      <c r="G16" s="287"/>
    </row>
    <row r="17" spans="3:10" ht="18" customHeight="1" x14ac:dyDescent="0.25">
      <c r="C17" s="683"/>
      <c r="D17" s="683"/>
      <c r="E17" s="683"/>
      <c r="F17" s="532"/>
      <c r="G17" s="287"/>
      <c r="H17" s="533"/>
    </row>
    <row r="18" spans="3:10" ht="18" customHeight="1" x14ac:dyDescent="0.25">
      <c r="C18" s="530" t="s">
        <v>4</v>
      </c>
      <c r="D18" s="530"/>
      <c r="E18" s="531"/>
      <c r="F18" s="343">
        <f>+F15-F16</f>
        <v>25000000</v>
      </c>
      <c r="G18" s="287"/>
      <c r="H18" s="533"/>
    </row>
    <row r="19" spans="3:10" ht="18" customHeight="1" x14ac:dyDescent="0.25">
      <c r="C19" s="287"/>
      <c r="D19" s="287"/>
      <c r="E19" s="343"/>
      <c r="G19" s="287"/>
      <c r="H19" s="533"/>
    </row>
    <row r="20" spans="3:10" ht="21.95" customHeight="1" x14ac:dyDescent="0.25">
      <c r="D20" s="534"/>
      <c r="E20" s="343"/>
      <c r="G20" s="287"/>
    </row>
    <row r="21" spans="3:10" ht="18" customHeight="1" x14ac:dyDescent="0.25">
      <c r="C21" s="287"/>
      <c r="D21" s="287" t="s">
        <v>283</v>
      </c>
      <c r="E21" s="343"/>
      <c r="G21" s="287"/>
    </row>
    <row r="22" spans="3:10" ht="18" customHeight="1" x14ac:dyDescent="0.25">
      <c r="C22" s="534" t="s">
        <v>5</v>
      </c>
      <c r="D22" s="287"/>
      <c r="E22" s="343"/>
      <c r="G22" s="287"/>
      <c r="I22" s="533"/>
    </row>
    <row r="23" spans="3:10" ht="18" customHeight="1" x14ac:dyDescent="0.25">
      <c r="C23" s="291"/>
      <c r="D23" s="287"/>
      <c r="E23" s="343"/>
      <c r="G23" s="287"/>
    </row>
    <row r="24" spans="3:10" ht="18" customHeight="1" x14ac:dyDescent="0.25">
      <c r="C24" s="291">
        <v>1</v>
      </c>
      <c r="D24" s="287" t="s">
        <v>6</v>
      </c>
      <c r="E24" s="343">
        <f>PINJAMAN!F15</f>
        <v>4900000</v>
      </c>
      <c r="G24" s="287"/>
      <c r="H24" s="535" t="s">
        <v>1788</v>
      </c>
      <c r="I24" s="533"/>
    </row>
    <row r="25" spans="3:10" ht="18" customHeight="1" x14ac:dyDescent="0.25">
      <c r="C25" s="291"/>
      <c r="D25" s="287"/>
      <c r="E25" s="343"/>
      <c r="G25" s="287"/>
      <c r="H25" s="535"/>
      <c r="I25" s="533"/>
    </row>
    <row r="26" spans="3:10" ht="18" customHeight="1" x14ac:dyDescent="0.25">
      <c r="C26" s="291">
        <v>2</v>
      </c>
      <c r="D26" s="287" t="s">
        <v>7</v>
      </c>
      <c r="E26" s="343">
        <f>'PROSES KLAIM'!E38</f>
        <v>19840769</v>
      </c>
      <c r="G26" s="287"/>
      <c r="H26" s="535"/>
      <c r="I26" s="535"/>
    </row>
    <row r="27" spans="3:10" ht="18" customHeight="1" x14ac:dyDescent="0.25">
      <c r="C27" s="536"/>
      <c r="D27" s="287"/>
      <c r="E27" s="343"/>
      <c r="G27" s="287"/>
      <c r="H27" s="535"/>
      <c r="I27" s="535"/>
    </row>
    <row r="28" spans="3:10" ht="18" customHeight="1" x14ac:dyDescent="0.25">
      <c r="C28" s="291">
        <v>4</v>
      </c>
      <c r="D28" s="287" t="s">
        <v>8</v>
      </c>
      <c r="E28" s="343">
        <f>CASHFLOW!J4560</f>
        <v>259231</v>
      </c>
      <c r="G28" s="287"/>
      <c r="H28" s="535"/>
      <c r="I28" s="537"/>
      <c r="J28" s="533"/>
    </row>
    <row r="29" spans="3:10" ht="18" customHeight="1" x14ac:dyDescent="0.25">
      <c r="C29" s="342"/>
      <c r="D29" s="287"/>
      <c r="E29" s="343"/>
      <c r="G29" s="287"/>
      <c r="H29" s="533"/>
      <c r="I29" s="533"/>
      <c r="J29" s="533"/>
    </row>
    <row r="30" spans="3:10" ht="18" customHeight="1" x14ac:dyDescent="0.25">
      <c r="C30" s="291"/>
      <c r="D30" s="287"/>
      <c r="E30" s="343"/>
      <c r="G30" s="287"/>
      <c r="H30" s="533"/>
      <c r="I30" s="533"/>
      <c r="J30" s="533"/>
    </row>
    <row r="31" spans="3:10" ht="18" customHeight="1" x14ac:dyDescent="0.25">
      <c r="C31" s="342"/>
      <c r="D31" s="287"/>
      <c r="E31" s="343"/>
      <c r="F31" s="538"/>
      <c r="G31" s="287"/>
      <c r="H31" s="533"/>
      <c r="I31" s="533"/>
      <c r="J31" s="533"/>
    </row>
    <row r="32" spans="3:10" ht="18" customHeight="1" x14ac:dyDescent="0.25">
      <c r="C32" s="342"/>
      <c r="D32" s="288" t="s">
        <v>9</v>
      </c>
      <c r="E32" s="539"/>
      <c r="F32" s="343">
        <f>SUM(E24:E31)</f>
        <v>25000000</v>
      </c>
      <c r="G32" s="287"/>
      <c r="H32" s="535"/>
      <c r="I32" s="533"/>
      <c r="J32" s="533"/>
    </row>
    <row r="33" spans="3:10" ht="18" customHeight="1" x14ac:dyDescent="0.25">
      <c r="C33" s="342"/>
      <c r="D33" s="540"/>
      <c r="E33" s="539"/>
      <c r="F33" s="532"/>
      <c r="G33" s="287"/>
      <c r="H33" s="535"/>
      <c r="I33" s="533"/>
      <c r="J33" s="533"/>
    </row>
    <row r="34" spans="3:10" ht="18" customHeight="1" x14ac:dyDescent="0.25">
      <c r="C34" s="342"/>
      <c r="D34" s="541" t="s">
        <v>10</v>
      </c>
      <c r="E34" s="539"/>
      <c r="F34" s="532">
        <f>F18-F32</f>
        <v>0</v>
      </c>
      <c r="G34" s="287"/>
      <c r="H34" s="535"/>
      <c r="I34" s="533"/>
    </row>
    <row r="35" spans="3:10" ht="18" customHeight="1" x14ac:dyDescent="0.25">
      <c r="C35" s="342"/>
      <c r="D35" s="540"/>
      <c r="E35" s="542"/>
      <c r="F35" s="532"/>
      <c r="G35" s="287"/>
      <c r="H35" s="533"/>
    </row>
    <row r="36" spans="3:10" ht="18" customHeight="1" x14ac:dyDescent="0.25">
      <c r="C36" s="342"/>
      <c r="D36" s="540"/>
      <c r="E36" s="542"/>
      <c r="F36" s="532"/>
      <c r="G36" s="287"/>
      <c r="H36" s="533"/>
      <c r="I36" s="533"/>
    </row>
    <row r="37" spans="3:10" ht="18" customHeight="1" x14ac:dyDescent="0.25">
      <c r="C37" s="342"/>
      <c r="D37" s="540"/>
      <c r="E37" s="539"/>
      <c r="F37" s="532"/>
      <c r="G37" s="287"/>
      <c r="H37" s="533"/>
    </row>
    <row r="38" spans="3:10" ht="18" customHeight="1" x14ac:dyDescent="0.25">
      <c r="C38" s="342"/>
      <c r="D38" s="540"/>
      <c r="E38" s="539"/>
      <c r="F38" s="532"/>
      <c r="G38" s="287"/>
      <c r="H38" s="535"/>
    </row>
    <row r="39" spans="3:10" ht="18" customHeight="1" x14ac:dyDescent="0.25">
      <c r="C39" s="342"/>
      <c r="D39" s="540"/>
      <c r="E39" s="539"/>
      <c r="F39" s="532"/>
      <c r="G39" s="287"/>
      <c r="H39" s="533"/>
    </row>
    <row r="40" spans="3:10" ht="18" hidden="1" customHeight="1" x14ac:dyDescent="0.25">
      <c r="C40" s="342"/>
      <c r="D40" s="540"/>
      <c r="E40" s="539"/>
      <c r="F40" s="532"/>
      <c r="G40" s="287"/>
      <c r="H40" s="533"/>
    </row>
    <row r="41" spans="3:10" ht="18" hidden="1" customHeight="1" x14ac:dyDescent="0.25">
      <c r="C41" s="342"/>
      <c r="D41" s="540"/>
      <c r="E41" s="539"/>
      <c r="F41" s="532"/>
      <c r="G41" s="287"/>
      <c r="H41" s="533"/>
    </row>
    <row r="42" spans="3:10" ht="18" hidden="1" customHeight="1" x14ac:dyDescent="0.25">
      <c r="C42" s="342"/>
      <c r="D42" s="540"/>
      <c r="E42" s="542"/>
      <c r="F42" s="532"/>
      <c r="G42" s="287"/>
    </row>
    <row r="43" spans="3:10" ht="18" hidden="1" customHeight="1" x14ac:dyDescent="0.25">
      <c r="C43" s="342"/>
      <c r="D43" s="540"/>
      <c r="E43" s="542"/>
      <c r="F43" s="532"/>
      <c r="G43" s="287"/>
    </row>
    <row r="44" spans="3:10" ht="18" hidden="1" customHeight="1" x14ac:dyDescent="0.25">
      <c r="C44" s="342"/>
      <c r="D44" s="540"/>
      <c r="E44" s="542"/>
      <c r="F44" s="532"/>
      <c r="G44" s="287"/>
    </row>
    <row r="45" spans="3:10" ht="18" hidden="1" customHeight="1" x14ac:dyDescent="0.25">
      <c r="C45" s="342"/>
      <c r="G45" s="287"/>
    </row>
    <row r="46" spans="3:10" ht="18" hidden="1" customHeight="1" x14ac:dyDescent="0.25">
      <c r="C46" s="342"/>
      <c r="D46" s="540"/>
      <c r="E46" s="539"/>
      <c r="F46" s="532"/>
      <c r="G46" s="287"/>
    </row>
    <row r="47" spans="3:10" ht="18" hidden="1" customHeight="1" x14ac:dyDescent="0.25">
      <c r="C47" s="342"/>
      <c r="D47" s="540"/>
      <c r="E47" s="539"/>
      <c r="F47" s="532"/>
      <c r="G47" s="287"/>
    </row>
    <row r="48" spans="3:10" ht="18" hidden="1" customHeight="1" x14ac:dyDescent="0.25">
      <c r="C48" s="342"/>
      <c r="D48" s="540"/>
      <c r="E48" s="539"/>
      <c r="F48" s="532"/>
      <c r="G48" s="287"/>
    </row>
    <row r="49" spans="3:7" ht="18" hidden="1" customHeight="1" x14ac:dyDescent="0.25">
      <c r="C49" s="342"/>
      <c r="D49" s="540"/>
      <c r="E49" s="539"/>
      <c r="F49" s="532"/>
      <c r="G49" s="287"/>
    </row>
    <row r="50" spans="3:7" ht="18" hidden="1" customHeight="1" x14ac:dyDescent="0.25">
      <c r="C50" s="342"/>
      <c r="D50" s="540"/>
      <c r="E50" s="539"/>
      <c r="F50" s="532"/>
      <c r="G50" s="287"/>
    </row>
    <row r="51" spans="3:7" ht="18" customHeight="1" x14ac:dyDescent="0.25">
      <c r="C51" s="342"/>
      <c r="D51" s="287"/>
      <c r="E51" s="343"/>
      <c r="G51" s="287"/>
    </row>
    <row r="52" spans="3:7" ht="18" customHeight="1" x14ac:dyDescent="0.25">
      <c r="C52" s="342"/>
      <c r="D52" s="684" t="s">
        <v>4455</v>
      </c>
      <c r="E52" s="685"/>
      <c r="F52" s="685"/>
      <c r="G52" s="287"/>
    </row>
  </sheetData>
  <mergeCells count="5">
    <mergeCell ref="C10:G10"/>
    <mergeCell ref="C11:G11"/>
    <mergeCell ref="C12:G12"/>
    <mergeCell ref="C17:E17"/>
    <mergeCell ref="D52:F52"/>
  </mergeCells>
  <printOptions horizontalCentered="1"/>
  <pageMargins left="0.59055118110236227" right="0.19685039370078741" top="0.47244094488188981" bottom="0.23622047244094491" header="0.51181102362204722" footer="0.51181102362204722"/>
  <pageSetup paperSize="9" scale="74" firstPageNumber="0" orientation="portrait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65405"/>
  <sheetViews>
    <sheetView zoomScaleSheetLayoutView="100" workbookViewId="0">
      <selection activeCell="B2" sqref="B2:G18"/>
    </sheetView>
  </sheetViews>
  <sheetFormatPr defaultColWidth="8.42578125" defaultRowHeight="15.75" x14ac:dyDescent="0.25"/>
  <cols>
    <col min="1" max="1" width="8.42578125" style="511"/>
    <col min="2" max="2" width="4.140625" style="512" bestFit="1" customWidth="1"/>
    <col min="3" max="3" width="12.5703125" style="513" bestFit="1" customWidth="1"/>
    <col min="4" max="4" width="53.85546875" style="511" customWidth="1"/>
    <col min="5" max="5" width="14.85546875" style="511" customWidth="1"/>
    <col min="6" max="6" width="14.42578125" style="511" customWidth="1"/>
    <col min="7" max="7" width="12.42578125" style="511" customWidth="1"/>
    <col min="8" max="8" width="17.28515625" style="511" customWidth="1"/>
    <col min="9" max="9" width="17.5703125" style="511" customWidth="1"/>
    <col min="10" max="10" width="17.85546875" style="511" customWidth="1"/>
    <col min="11" max="16384" width="8.42578125" style="511"/>
  </cols>
  <sheetData>
    <row r="1" spans="2:9" ht="16.5" thickBot="1" x14ac:dyDescent="0.3"/>
    <row r="2" spans="2:9" ht="15.75" customHeight="1" thickBot="1" x14ac:dyDescent="0.3">
      <c r="B2" s="692"/>
      <c r="C2" s="693"/>
      <c r="D2" s="693"/>
      <c r="E2" s="693"/>
      <c r="F2" s="693"/>
      <c r="G2" s="694"/>
    </row>
    <row r="3" spans="2:9" ht="5.25" customHeight="1" thickTop="1" thickBot="1" x14ac:dyDescent="0.3">
      <c r="B3" s="695"/>
      <c r="C3" s="696"/>
      <c r="D3" s="696"/>
      <c r="E3" s="696"/>
      <c r="F3" s="696"/>
      <c r="G3" s="697"/>
    </row>
    <row r="4" spans="2:9" ht="2.25" customHeight="1" thickTop="1" x14ac:dyDescent="0.25">
      <c r="B4" s="695"/>
      <c r="C4" s="696"/>
      <c r="D4" s="696"/>
      <c r="E4" s="696"/>
      <c r="F4" s="696"/>
      <c r="G4" s="697"/>
    </row>
    <row r="5" spans="2:9" ht="19.350000000000001" customHeight="1" x14ac:dyDescent="0.25">
      <c r="B5" s="686" t="s">
        <v>0</v>
      </c>
      <c r="C5" s="687"/>
      <c r="D5" s="687"/>
      <c r="E5" s="687"/>
      <c r="F5" s="687"/>
      <c r="G5" s="688"/>
    </row>
    <row r="6" spans="2:9" ht="23.25" customHeight="1" x14ac:dyDescent="0.25">
      <c r="B6" s="689" t="s">
        <v>11</v>
      </c>
      <c r="C6" s="690"/>
      <c r="D6" s="690"/>
      <c r="E6" s="690"/>
      <c r="F6" s="690"/>
      <c r="G6" s="691"/>
    </row>
    <row r="7" spans="2:9" ht="15.75" customHeight="1" thickBot="1" x14ac:dyDescent="0.3">
      <c r="B7" s="689" t="str">
        <f>LAPORAN!C12</f>
        <v>PERIODE 10 OKT - 15 OKT '22</v>
      </c>
      <c r="C7" s="690"/>
      <c r="D7" s="690"/>
      <c r="E7" s="690"/>
      <c r="F7" s="690"/>
      <c r="G7" s="691"/>
    </row>
    <row r="8" spans="2:9" ht="15.75" customHeight="1" x14ac:dyDescent="0.25">
      <c r="B8" s="514"/>
      <c r="C8" s="515"/>
      <c r="D8" s="516"/>
      <c r="E8" s="516"/>
      <c r="F8" s="516"/>
      <c r="G8" s="517"/>
    </row>
    <row r="9" spans="2:9" ht="15.75" customHeight="1" x14ac:dyDescent="0.25">
      <c r="B9" s="518" t="s">
        <v>12</v>
      </c>
      <c r="C9" s="519" t="s">
        <v>13</v>
      </c>
      <c r="D9" s="520" t="s">
        <v>14</v>
      </c>
      <c r="E9" s="520" t="s">
        <v>15</v>
      </c>
      <c r="F9" s="520" t="s">
        <v>16</v>
      </c>
      <c r="G9" s="521" t="s">
        <v>17</v>
      </c>
    </row>
    <row r="10" spans="2:9" ht="15.75" customHeight="1" x14ac:dyDescent="0.25">
      <c r="B10" s="211"/>
      <c r="C10" s="522"/>
      <c r="D10" s="211"/>
      <c r="E10" s="211"/>
      <c r="F10" s="211"/>
      <c r="G10" s="211"/>
    </row>
    <row r="11" spans="2:9" ht="15.75" customHeight="1" x14ac:dyDescent="0.25">
      <c r="B11" s="498">
        <v>1</v>
      </c>
      <c r="C11" s="207">
        <v>44779</v>
      </c>
      <c r="D11" s="206" t="s">
        <v>7755</v>
      </c>
      <c r="E11" s="208" t="s">
        <v>4806</v>
      </c>
      <c r="F11" s="615">
        <v>2500000</v>
      </c>
      <c r="G11" s="498" t="s">
        <v>6207</v>
      </c>
    </row>
    <row r="12" spans="2:9" ht="15.75" customHeight="1" x14ac:dyDescent="0.25">
      <c r="B12" s="498">
        <v>2</v>
      </c>
      <c r="C12" s="207">
        <v>44839</v>
      </c>
      <c r="D12" s="206" t="s">
        <v>7978</v>
      </c>
      <c r="E12" s="208" t="s">
        <v>4804</v>
      </c>
      <c r="F12" s="615">
        <v>900000</v>
      </c>
      <c r="G12" s="498" t="s">
        <v>6523</v>
      </c>
    </row>
    <row r="13" spans="2:9" ht="15.75" customHeight="1" x14ac:dyDescent="0.25">
      <c r="B13" s="498">
        <v>3</v>
      </c>
      <c r="C13" s="207">
        <v>44844</v>
      </c>
      <c r="D13" s="206" t="s">
        <v>8017</v>
      </c>
      <c r="E13" s="208" t="s">
        <v>2320</v>
      </c>
      <c r="F13" s="615">
        <v>1500000</v>
      </c>
      <c r="G13" s="498" t="s">
        <v>6560</v>
      </c>
    </row>
    <row r="14" spans="2:9" ht="15.75" customHeight="1" x14ac:dyDescent="0.25">
      <c r="B14" s="498"/>
      <c r="C14" s="207"/>
      <c r="D14" s="206"/>
      <c r="E14" s="208"/>
      <c r="F14" s="615"/>
      <c r="G14" s="498"/>
    </row>
    <row r="15" spans="2:9" ht="15" customHeight="1" x14ac:dyDescent="0.25">
      <c r="B15" s="523"/>
      <c r="C15" s="524"/>
      <c r="D15" s="525" t="s">
        <v>18</v>
      </c>
      <c r="E15" s="526"/>
      <c r="F15" s="527">
        <f>SUM(F10:F14)</f>
        <v>4900000</v>
      </c>
      <c r="G15" s="526"/>
      <c r="I15" s="511" t="s">
        <v>283</v>
      </c>
    </row>
    <row r="21" spans="6:10" x14ac:dyDescent="0.25">
      <c r="H21" s="511" t="s">
        <v>7981</v>
      </c>
    </row>
    <row r="26" spans="6:10" x14ac:dyDescent="0.25">
      <c r="F26" s="511" t="s">
        <v>7947</v>
      </c>
      <c r="G26" s="225" t="s">
        <v>7935</v>
      </c>
      <c r="H26" s="225" t="s">
        <v>7935</v>
      </c>
      <c r="I26" s="225" t="s">
        <v>7935</v>
      </c>
      <c r="J26" s="225" t="s">
        <v>7935</v>
      </c>
    </row>
    <row r="27" spans="6:10" x14ac:dyDescent="0.25">
      <c r="G27" s="225" t="s">
        <v>7941</v>
      </c>
      <c r="H27" s="225" t="s">
        <v>7941</v>
      </c>
      <c r="I27" s="225" t="s">
        <v>7941</v>
      </c>
      <c r="J27" s="225" t="s">
        <v>7941</v>
      </c>
    </row>
    <row r="28" spans="6:10" x14ac:dyDescent="0.25">
      <c r="G28" s="225" t="s">
        <v>7938</v>
      </c>
      <c r="H28" s="225" t="s">
        <v>7938</v>
      </c>
      <c r="I28" s="225" t="s">
        <v>7938</v>
      </c>
      <c r="J28" s="225" t="s">
        <v>7938</v>
      </c>
    </row>
    <row r="30" spans="6:10" x14ac:dyDescent="0.25">
      <c r="F30" s="511" t="s">
        <v>7947</v>
      </c>
      <c r="G30" s="225" t="s">
        <v>7942</v>
      </c>
      <c r="H30" s="225" t="s">
        <v>7942</v>
      </c>
      <c r="I30" s="225" t="s">
        <v>7946</v>
      </c>
      <c r="J30" s="225" t="s">
        <v>7946</v>
      </c>
    </row>
    <row r="31" spans="6:10" x14ac:dyDescent="0.25">
      <c r="G31" s="225" t="s">
        <v>7943</v>
      </c>
      <c r="H31" s="225" t="s">
        <v>7943</v>
      </c>
      <c r="I31" s="225" t="s">
        <v>7945</v>
      </c>
      <c r="J31" s="225" t="s">
        <v>7945</v>
      </c>
    </row>
    <row r="32" spans="6:10" x14ac:dyDescent="0.25">
      <c r="G32" s="225" t="s">
        <v>7944</v>
      </c>
      <c r="H32" s="225" t="s">
        <v>7944</v>
      </c>
      <c r="I32" s="225" t="s">
        <v>7942</v>
      </c>
      <c r="J32" s="225" t="s">
        <v>7942</v>
      </c>
    </row>
    <row r="34" spans="6:10" x14ac:dyDescent="0.25">
      <c r="F34" s="511" t="s">
        <v>7947</v>
      </c>
      <c r="G34" s="225" t="s">
        <v>7936</v>
      </c>
      <c r="H34" s="225" t="s">
        <v>7936</v>
      </c>
      <c r="I34" s="225" t="s">
        <v>7948</v>
      </c>
      <c r="J34" s="225" t="s">
        <v>7948</v>
      </c>
    </row>
    <row r="35" spans="6:10" x14ac:dyDescent="0.25">
      <c r="G35" s="225" t="s">
        <v>7939</v>
      </c>
      <c r="H35" s="225" t="s">
        <v>7939</v>
      </c>
      <c r="I35" s="225" t="s">
        <v>7937</v>
      </c>
      <c r="J35" s="225" t="s">
        <v>7937</v>
      </c>
    </row>
    <row r="36" spans="6:10" x14ac:dyDescent="0.25">
      <c r="G36" s="225" t="s">
        <v>7940</v>
      </c>
      <c r="H36" s="225" t="s">
        <v>7940</v>
      </c>
      <c r="I36" s="225" t="s">
        <v>7949</v>
      </c>
      <c r="J36" s="225" t="s">
        <v>7948</v>
      </c>
    </row>
    <row r="65405" spans="2:3" ht="12.95" customHeight="1" x14ac:dyDescent="0.25">
      <c r="B65405" s="511"/>
      <c r="C65405" s="511"/>
    </row>
  </sheetData>
  <mergeCells count="4">
    <mergeCell ref="B5:G5"/>
    <mergeCell ref="B6:G6"/>
    <mergeCell ref="B7:G7"/>
    <mergeCell ref="B2:G4"/>
  </mergeCells>
  <printOptions horizontalCentered="1"/>
  <pageMargins left="0.59055118110236227" right="0.19685039370078741" top="0.74803149606299213" bottom="0.74803149606299213" header="0.51181102362204722" footer="0.51181102362204722"/>
  <pageSetup paperSize="9" scale="86" firstPageNumber="0" orientation="portrait" useFirstPageNumber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365"/>
  <sheetViews>
    <sheetView zoomScale="80" zoomScaleNormal="80" zoomScaleSheetLayoutView="100" workbookViewId="0">
      <selection activeCell="B3" sqref="B3:G38"/>
    </sheetView>
  </sheetViews>
  <sheetFormatPr defaultColWidth="26.85546875" defaultRowHeight="15.75" x14ac:dyDescent="0.25"/>
  <cols>
    <col min="1" max="1" width="6.28515625" style="433" customWidth="1"/>
    <col min="2" max="2" width="14.140625" style="547" customWidth="1"/>
    <col min="3" max="3" width="11.7109375" style="433" customWidth="1"/>
    <col min="4" max="4" width="24.140625" style="548" customWidth="1"/>
    <col min="5" max="5" width="13.140625" style="549" customWidth="1"/>
    <col min="6" max="6" width="111.85546875" style="550" customWidth="1"/>
    <col min="7" max="7" width="18.28515625" style="433" customWidth="1"/>
    <col min="8" max="16384" width="26.85546875" style="433"/>
  </cols>
  <sheetData>
    <row r="1" spans="1:14" ht="12.95" customHeight="1" thickBot="1" x14ac:dyDescent="0.3"/>
    <row r="2" spans="1:14" x14ac:dyDescent="0.25">
      <c r="A2" s="551"/>
      <c r="B2" s="708"/>
      <c r="C2" s="709"/>
      <c r="D2" s="709"/>
      <c r="E2" s="709"/>
      <c r="F2" s="709"/>
      <c r="G2" s="710"/>
    </row>
    <row r="3" spans="1:14" x14ac:dyDescent="0.25">
      <c r="A3" s="551"/>
      <c r="B3" s="711" t="s">
        <v>0</v>
      </c>
      <c r="C3" s="712"/>
      <c r="D3" s="712"/>
      <c r="E3" s="712"/>
      <c r="F3" s="712"/>
      <c r="G3" s="713"/>
    </row>
    <row r="4" spans="1:14" x14ac:dyDescent="0.25">
      <c r="A4" s="551"/>
      <c r="B4" s="711" t="s">
        <v>19</v>
      </c>
      <c r="C4" s="712"/>
      <c r="D4" s="712"/>
      <c r="E4" s="712"/>
      <c r="F4" s="712"/>
      <c r="G4" s="713"/>
      <c r="H4" s="449"/>
      <c r="I4" s="206"/>
      <c r="J4" s="206"/>
      <c r="K4" s="206"/>
      <c r="L4" s="206"/>
      <c r="M4" s="206"/>
      <c r="N4" s="206"/>
    </row>
    <row r="5" spans="1:14" ht="16.5" thickBot="1" x14ac:dyDescent="0.3">
      <c r="A5" s="551"/>
      <c r="B5" s="714" t="str">
        <f>LAPORAN!C12</f>
        <v>PERIODE 10 OKT - 15 OKT '22</v>
      </c>
      <c r="C5" s="715"/>
      <c r="D5" s="715"/>
      <c r="E5" s="715"/>
      <c r="F5" s="715"/>
      <c r="G5" s="716"/>
      <c r="H5" s="449"/>
      <c r="I5" s="206"/>
      <c r="J5" s="206"/>
      <c r="K5" s="206"/>
      <c r="L5" s="206"/>
      <c r="M5" s="206"/>
      <c r="N5" s="206"/>
    </row>
    <row r="6" spans="1:14" ht="12.95" customHeight="1" x14ac:dyDescent="0.25">
      <c r="A6" s="551"/>
      <c r="B6" s="719" t="s">
        <v>13</v>
      </c>
      <c r="C6" s="727" t="s">
        <v>3303</v>
      </c>
      <c r="D6" s="721" t="s">
        <v>15</v>
      </c>
      <c r="E6" s="723" t="s">
        <v>16</v>
      </c>
      <c r="F6" s="725" t="s">
        <v>20</v>
      </c>
      <c r="G6" s="717" t="s">
        <v>3749</v>
      </c>
      <c r="H6" s="449"/>
      <c r="I6" s="206"/>
      <c r="J6" s="206"/>
      <c r="K6" s="206"/>
      <c r="L6" s="206"/>
      <c r="M6" s="206"/>
      <c r="N6" s="206"/>
    </row>
    <row r="7" spans="1:14" ht="17.25" customHeight="1" thickBot="1" x14ac:dyDescent="0.3">
      <c r="A7" s="551"/>
      <c r="B7" s="720" t="s">
        <v>21</v>
      </c>
      <c r="C7" s="728"/>
      <c r="D7" s="722" t="s">
        <v>22</v>
      </c>
      <c r="E7" s="724">
        <v>600000</v>
      </c>
      <c r="F7" s="726"/>
      <c r="G7" s="718"/>
      <c r="H7" s="449"/>
      <c r="I7" s="206"/>
      <c r="J7" s="206"/>
      <c r="K7" s="206"/>
      <c r="L7" s="206"/>
      <c r="M7" s="206"/>
      <c r="N7" s="206"/>
    </row>
    <row r="8" spans="1:14" ht="13.5" customHeight="1" x14ac:dyDescent="0.25">
      <c r="A8" s="552"/>
      <c r="B8" s="207"/>
      <c r="C8" s="206"/>
      <c r="D8" s="623"/>
      <c r="E8" s="624"/>
      <c r="F8" s="622"/>
      <c r="G8" s="625"/>
      <c r="H8" s="287"/>
      <c r="I8" s="206"/>
      <c r="J8" s="206"/>
      <c r="K8" s="287"/>
      <c r="L8" s="287"/>
      <c r="M8" s="287"/>
      <c r="N8" s="287"/>
    </row>
    <row r="9" spans="1:14" ht="13.5" customHeight="1" x14ac:dyDescent="0.25">
      <c r="A9" s="552"/>
      <c r="B9" s="207">
        <v>44844</v>
      </c>
      <c r="C9" s="206" t="s">
        <v>4439</v>
      </c>
      <c r="D9" s="208" t="s">
        <v>7975</v>
      </c>
      <c r="E9" s="210">
        <v>186000</v>
      </c>
      <c r="F9" s="206" t="s">
        <v>7455</v>
      </c>
      <c r="G9" s="212" t="s">
        <v>3267</v>
      </c>
      <c r="H9" s="287"/>
      <c r="I9" s="206"/>
      <c r="J9" s="206"/>
      <c r="K9" s="287"/>
      <c r="L9" s="287"/>
      <c r="M9" s="287"/>
      <c r="N9" s="287"/>
    </row>
    <row r="10" spans="1:14" ht="13.5" customHeight="1" x14ac:dyDescent="0.25">
      <c r="A10" s="552"/>
      <c r="B10" s="207">
        <v>44844</v>
      </c>
      <c r="C10" s="206" t="s">
        <v>4440</v>
      </c>
      <c r="D10" s="208" t="s">
        <v>6884</v>
      </c>
      <c r="E10" s="210">
        <v>173000</v>
      </c>
      <c r="F10" s="206" t="s">
        <v>7985</v>
      </c>
      <c r="G10" s="212" t="s">
        <v>3267</v>
      </c>
      <c r="H10" s="287"/>
      <c r="I10" s="206"/>
      <c r="J10" s="206"/>
      <c r="K10" s="287"/>
      <c r="L10" s="287"/>
      <c r="M10" s="287"/>
      <c r="N10" s="287"/>
    </row>
    <row r="11" spans="1:14" ht="13.5" customHeight="1" x14ac:dyDescent="0.25">
      <c r="A11" s="552"/>
      <c r="B11" s="207">
        <v>44844</v>
      </c>
      <c r="C11" s="206" t="s">
        <v>4441</v>
      </c>
      <c r="D11" s="208" t="s">
        <v>561</v>
      </c>
      <c r="E11" s="210">
        <v>885000</v>
      </c>
      <c r="F11" s="206" t="s">
        <v>7990</v>
      </c>
      <c r="G11" s="212" t="s">
        <v>3267</v>
      </c>
      <c r="H11" s="287"/>
      <c r="I11" s="206"/>
      <c r="J11" s="206"/>
      <c r="K11" s="287"/>
      <c r="L11" s="287"/>
      <c r="M11" s="287"/>
      <c r="N11" s="287"/>
    </row>
    <row r="12" spans="1:14" ht="13.5" customHeight="1" x14ac:dyDescent="0.25">
      <c r="A12" s="552"/>
      <c r="B12" s="207">
        <v>44844</v>
      </c>
      <c r="C12" s="206" t="s">
        <v>4442</v>
      </c>
      <c r="D12" s="208" t="s">
        <v>706</v>
      </c>
      <c r="E12" s="210">
        <v>825000</v>
      </c>
      <c r="F12" s="206" t="s">
        <v>7991</v>
      </c>
      <c r="G12" s="212" t="s">
        <v>3267</v>
      </c>
      <c r="H12" s="287"/>
      <c r="I12" s="206"/>
      <c r="J12" s="206"/>
      <c r="K12" s="287"/>
      <c r="L12" s="287"/>
      <c r="M12" s="287"/>
      <c r="N12" s="287"/>
    </row>
    <row r="13" spans="1:14" ht="13.5" customHeight="1" x14ac:dyDescent="0.25">
      <c r="A13" s="552"/>
      <c r="B13" s="207">
        <v>44844</v>
      </c>
      <c r="C13" s="206" t="s">
        <v>4443</v>
      </c>
      <c r="D13" s="208" t="s">
        <v>5936</v>
      </c>
      <c r="E13" s="210">
        <v>3333056</v>
      </c>
      <c r="F13" s="206" t="s">
        <v>7995</v>
      </c>
      <c r="G13" s="212" t="s">
        <v>3267</v>
      </c>
      <c r="H13" s="287"/>
      <c r="I13" s="206"/>
      <c r="J13" s="206"/>
      <c r="K13" s="287"/>
      <c r="L13" s="287"/>
      <c r="M13" s="287"/>
      <c r="N13" s="287"/>
    </row>
    <row r="14" spans="1:14" ht="13.5" customHeight="1" x14ac:dyDescent="0.25">
      <c r="A14" s="552"/>
      <c r="B14" s="207">
        <v>44844</v>
      </c>
      <c r="C14" s="206" t="s">
        <v>4444</v>
      </c>
      <c r="D14" s="208" t="s">
        <v>561</v>
      </c>
      <c r="E14" s="210">
        <v>1233043</v>
      </c>
      <c r="F14" s="206" t="s">
        <v>7997</v>
      </c>
      <c r="G14" s="212" t="s">
        <v>3267</v>
      </c>
      <c r="H14" s="287"/>
      <c r="I14" s="206"/>
      <c r="J14" s="206"/>
      <c r="K14" s="287"/>
      <c r="L14" s="287"/>
      <c r="M14" s="287"/>
      <c r="N14" s="287"/>
    </row>
    <row r="15" spans="1:14" ht="13.5" customHeight="1" x14ac:dyDescent="0.25">
      <c r="A15" s="552"/>
      <c r="B15" s="207">
        <v>44844</v>
      </c>
      <c r="C15" s="206" t="s">
        <v>4445</v>
      </c>
      <c r="D15" s="208" t="s">
        <v>1885</v>
      </c>
      <c r="E15" s="210">
        <v>878350</v>
      </c>
      <c r="F15" s="206" t="s">
        <v>7998</v>
      </c>
      <c r="G15" s="212" t="s">
        <v>3267</v>
      </c>
      <c r="H15" s="287"/>
      <c r="I15" s="206"/>
      <c r="J15" s="206"/>
      <c r="K15" s="287"/>
      <c r="L15" s="287"/>
      <c r="M15" s="287"/>
      <c r="N15" s="287"/>
    </row>
    <row r="16" spans="1:14" ht="13.5" customHeight="1" x14ac:dyDescent="0.25">
      <c r="A16" s="552"/>
      <c r="B16" s="207">
        <v>44844</v>
      </c>
      <c r="C16" s="206" t="s">
        <v>4446</v>
      </c>
      <c r="D16" s="208" t="s">
        <v>1885</v>
      </c>
      <c r="E16" s="210">
        <v>186700</v>
      </c>
      <c r="F16" s="206" t="s">
        <v>7999</v>
      </c>
      <c r="G16" s="212" t="s">
        <v>3267</v>
      </c>
      <c r="H16" s="287"/>
      <c r="I16" s="206"/>
      <c r="J16" s="206"/>
      <c r="K16" s="287"/>
      <c r="L16" s="287"/>
      <c r="M16" s="287"/>
      <c r="N16" s="287"/>
    </row>
    <row r="17" spans="1:14" ht="13.5" customHeight="1" x14ac:dyDescent="0.25">
      <c r="A17" s="552"/>
      <c r="B17" s="207">
        <v>44844</v>
      </c>
      <c r="C17" s="206" t="s">
        <v>4447</v>
      </c>
      <c r="D17" s="208" t="s">
        <v>1885</v>
      </c>
      <c r="E17" s="210">
        <v>64900</v>
      </c>
      <c r="F17" s="206" t="s">
        <v>8000</v>
      </c>
      <c r="G17" s="212" t="s">
        <v>3267</v>
      </c>
      <c r="H17" s="287"/>
      <c r="I17" s="206"/>
      <c r="J17" s="206"/>
      <c r="K17" s="287"/>
      <c r="L17" s="287"/>
      <c r="M17" s="287"/>
      <c r="N17" s="287"/>
    </row>
    <row r="18" spans="1:14" ht="13.5" customHeight="1" x14ac:dyDescent="0.25">
      <c r="A18" s="552"/>
      <c r="B18" s="207">
        <v>44844</v>
      </c>
      <c r="C18" s="206" t="s">
        <v>4448</v>
      </c>
      <c r="D18" s="208" t="s">
        <v>1885</v>
      </c>
      <c r="E18" s="210">
        <v>119700</v>
      </c>
      <c r="F18" s="206" t="s">
        <v>8001</v>
      </c>
      <c r="G18" s="212" t="s">
        <v>3267</v>
      </c>
      <c r="H18" s="287"/>
      <c r="I18" s="206"/>
      <c r="J18" s="206"/>
      <c r="K18" s="287"/>
      <c r="L18" s="287"/>
      <c r="M18" s="287"/>
      <c r="N18" s="287"/>
    </row>
    <row r="19" spans="1:14" ht="13.5" customHeight="1" x14ac:dyDescent="0.25">
      <c r="A19" s="552"/>
      <c r="B19" s="207">
        <v>44844</v>
      </c>
      <c r="C19" s="206" t="s">
        <v>4449</v>
      </c>
      <c r="D19" s="208" t="s">
        <v>1885</v>
      </c>
      <c r="E19" s="210">
        <v>78700</v>
      </c>
      <c r="F19" s="206" t="s">
        <v>8002</v>
      </c>
      <c r="G19" s="212" t="s">
        <v>3267</v>
      </c>
      <c r="H19" s="287"/>
      <c r="I19" s="206"/>
      <c r="J19" s="206"/>
      <c r="K19" s="287"/>
      <c r="L19" s="287"/>
      <c r="M19" s="287"/>
      <c r="N19" s="287"/>
    </row>
    <row r="20" spans="1:14" ht="13.5" customHeight="1" x14ac:dyDescent="0.25">
      <c r="A20" s="552"/>
      <c r="B20" s="207">
        <v>44844</v>
      </c>
      <c r="C20" s="206" t="s">
        <v>4491</v>
      </c>
      <c r="D20" s="208" t="s">
        <v>1885</v>
      </c>
      <c r="E20" s="210">
        <v>38900</v>
      </c>
      <c r="F20" s="206" t="s">
        <v>8003</v>
      </c>
      <c r="G20" s="212" t="s">
        <v>3267</v>
      </c>
      <c r="H20" s="287"/>
      <c r="I20" s="206"/>
      <c r="J20" s="206"/>
      <c r="K20" s="287"/>
      <c r="L20" s="287"/>
      <c r="M20" s="287"/>
      <c r="N20" s="287"/>
    </row>
    <row r="21" spans="1:14" ht="13.5" customHeight="1" x14ac:dyDescent="0.25">
      <c r="A21" s="552"/>
      <c r="B21" s="207">
        <v>44844</v>
      </c>
      <c r="C21" s="206" t="s">
        <v>4492</v>
      </c>
      <c r="D21" s="208" t="s">
        <v>2320</v>
      </c>
      <c r="E21" s="210">
        <v>2105099</v>
      </c>
      <c r="F21" s="206" t="s">
        <v>8007</v>
      </c>
      <c r="G21" s="212" t="s">
        <v>3267</v>
      </c>
      <c r="H21" s="287"/>
      <c r="I21" s="206"/>
      <c r="J21" s="206"/>
      <c r="K21" s="287"/>
      <c r="L21" s="287"/>
      <c r="M21" s="287"/>
      <c r="N21" s="287"/>
    </row>
    <row r="22" spans="1:14" ht="13.5" customHeight="1" x14ac:dyDescent="0.25">
      <c r="A22" s="552"/>
      <c r="B22" s="207">
        <v>44845</v>
      </c>
      <c r="C22" s="206" t="s">
        <v>4497</v>
      </c>
      <c r="D22" s="208" t="s">
        <v>1885</v>
      </c>
      <c r="E22" s="210">
        <v>390400</v>
      </c>
      <c r="F22" s="206" t="s">
        <v>8008</v>
      </c>
      <c r="G22" s="212" t="s">
        <v>3267</v>
      </c>
      <c r="H22" s="287"/>
      <c r="I22" s="206"/>
      <c r="J22" s="206"/>
      <c r="K22" s="287"/>
      <c r="L22" s="287"/>
      <c r="M22" s="287"/>
      <c r="N22" s="287"/>
    </row>
    <row r="23" spans="1:14" ht="13.5" customHeight="1" x14ac:dyDescent="0.25">
      <c r="A23" s="552"/>
      <c r="B23" s="207">
        <v>44845</v>
      </c>
      <c r="C23" s="206" t="s">
        <v>4498</v>
      </c>
      <c r="D23" s="208" t="s">
        <v>5401</v>
      </c>
      <c r="E23" s="210">
        <v>600000</v>
      </c>
      <c r="F23" s="206" t="s">
        <v>5916</v>
      </c>
      <c r="G23" s="212" t="s">
        <v>3267</v>
      </c>
      <c r="H23" s="287"/>
      <c r="I23" s="206"/>
      <c r="J23" s="206"/>
      <c r="K23" s="287"/>
      <c r="L23" s="287"/>
      <c r="M23" s="287"/>
      <c r="N23" s="287"/>
    </row>
    <row r="24" spans="1:14" ht="12" customHeight="1" x14ac:dyDescent="0.25">
      <c r="A24" s="552"/>
      <c r="B24" s="207">
        <v>44845</v>
      </c>
      <c r="C24" s="206" t="s">
        <v>4499</v>
      </c>
      <c r="D24" s="208" t="s">
        <v>1816</v>
      </c>
      <c r="E24" s="210">
        <v>1072300</v>
      </c>
      <c r="F24" s="206" t="s">
        <v>8009</v>
      </c>
      <c r="G24" s="212" t="s">
        <v>3267</v>
      </c>
      <c r="H24" s="287"/>
      <c r="I24" s="206"/>
      <c r="J24" s="206"/>
      <c r="K24" s="287"/>
      <c r="L24" s="287"/>
      <c r="M24" s="287"/>
      <c r="N24" s="287"/>
    </row>
    <row r="25" spans="1:14" ht="13.5" customHeight="1" x14ac:dyDescent="0.25">
      <c r="A25" s="552"/>
      <c r="B25" s="207">
        <v>44846</v>
      </c>
      <c r="C25" s="206" t="s">
        <v>4481</v>
      </c>
      <c r="D25" s="208" t="s">
        <v>6884</v>
      </c>
      <c r="E25" s="210">
        <v>992100</v>
      </c>
      <c r="F25" s="206" t="s">
        <v>8013</v>
      </c>
      <c r="G25" s="212" t="s">
        <v>3267</v>
      </c>
      <c r="H25" s="287"/>
      <c r="I25" s="206"/>
      <c r="J25" s="206"/>
      <c r="K25" s="287"/>
      <c r="L25" s="287"/>
      <c r="M25" s="287"/>
      <c r="N25" s="287"/>
    </row>
    <row r="26" spans="1:14" ht="13.5" customHeight="1" x14ac:dyDescent="0.25">
      <c r="A26" s="552"/>
      <c r="B26" s="207">
        <v>44846</v>
      </c>
      <c r="C26" s="206" t="s">
        <v>4495</v>
      </c>
      <c r="D26" s="208" t="s">
        <v>4805</v>
      </c>
      <c r="E26" s="210">
        <v>1735000</v>
      </c>
      <c r="F26" s="206" t="s">
        <v>8014</v>
      </c>
      <c r="G26" s="212" t="s">
        <v>3267</v>
      </c>
      <c r="H26" s="287"/>
      <c r="I26" s="206"/>
      <c r="J26" s="206"/>
      <c r="K26" s="287"/>
      <c r="L26" s="287"/>
      <c r="M26" s="287"/>
      <c r="N26" s="287"/>
    </row>
    <row r="27" spans="1:14" ht="13.5" customHeight="1" x14ac:dyDescent="0.25">
      <c r="A27" s="552"/>
      <c r="B27" s="207">
        <v>44846</v>
      </c>
      <c r="C27" s="206" t="s">
        <v>4501</v>
      </c>
      <c r="D27" s="208" t="s">
        <v>532</v>
      </c>
      <c r="E27" s="210">
        <v>2492300</v>
      </c>
      <c r="F27" s="206" t="s">
        <v>8015</v>
      </c>
      <c r="G27" s="212" t="s">
        <v>3267</v>
      </c>
      <c r="H27" s="287"/>
      <c r="I27" s="206"/>
      <c r="J27" s="206"/>
      <c r="K27" s="287"/>
      <c r="L27" s="287"/>
      <c r="M27" s="287"/>
      <c r="N27" s="287"/>
    </row>
    <row r="28" spans="1:14" ht="13.5" customHeight="1" x14ac:dyDescent="0.25">
      <c r="A28" s="552"/>
      <c r="B28" s="207">
        <v>44849</v>
      </c>
      <c r="C28" s="206" t="s">
        <v>4496</v>
      </c>
      <c r="D28" s="208" t="s">
        <v>6654</v>
      </c>
      <c r="E28" s="210">
        <v>260000</v>
      </c>
      <c r="F28" s="206" t="s">
        <v>8018</v>
      </c>
      <c r="G28" s="212" t="s">
        <v>3267</v>
      </c>
      <c r="H28" s="287"/>
      <c r="I28" s="206"/>
      <c r="J28" s="206"/>
      <c r="K28" s="287"/>
      <c r="L28" s="287"/>
      <c r="M28" s="287"/>
      <c r="N28" s="287"/>
    </row>
    <row r="29" spans="1:14" ht="13.5" customHeight="1" x14ac:dyDescent="0.25">
      <c r="A29" s="552"/>
      <c r="B29" s="207">
        <v>44849</v>
      </c>
      <c r="C29" s="206" t="s">
        <v>4457</v>
      </c>
      <c r="D29" s="208" t="s">
        <v>561</v>
      </c>
      <c r="E29" s="210">
        <v>650000</v>
      </c>
      <c r="F29" s="206" t="s">
        <v>8021</v>
      </c>
      <c r="G29" s="212" t="s">
        <v>3267</v>
      </c>
      <c r="H29" s="287"/>
      <c r="I29" s="206"/>
      <c r="J29" s="206"/>
      <c r="K29" s="287"/>
      <c r="L29" s="287"/>
      <c r="M29" s="287"/>
      <c r="N29" s="287"/>
    </row>
    <row r="30" spans="1:14" ht="13.5" customHeight="1" x14ac:dyDescent="0.25">
      <c r="A30" s="552"/>
      <c r="B30" s="207">
        <v>44849</v>
      </c>
      <c r="C30" s="206" t="s">
        <v>4503</v>
      </c>
      <c r="D30" s="208" t="s">
        <v>561</v>
      </c>
      <c r="E30" s="210">
        <v>771021</v>
      </c>
      <c r="F30" s="206" t="s">
        <v>8025</v>
      </c>
      <c r="G30" s="212" t="s">
        <v>3267</v>
      </c>
      <c r="H30" s="287"/>
      <c r="I30" s="206"/>
      <c r="J30" s="206"/>
      <c r="K30" s="287"/>
      <c r="L30" s="287"/>
      <c r="M30" s="287"/>
      <c r="N30" s="287"/>
    </row>
    <row r="31" spans="1:14" ht="13.5" customHeight="1" x14ac:dyDescent="0.25">
      <c r="A31" s="552"/>
      <c r="B31" s="207">
        <v>44849</v>
      </c>
      <c r="C31" s="206" t="s">
        <v>4505</v>
      </c>
      <c r="D31" s="208" t="s">
        <v>8032</v>
      </c>
      <c r="E31" s="210">
        <v>600000</v>
      </c>
      <c r="F31" s="206" t="s">
        <v>8031</v>
      </c>
      <c r="G31" s="212" t="s">
        <v>3267</v>
      </c>
      <c r="H31" s="287"/>
      <c r="I31" s="206"/>
      <c r="J31" s="206"/>
      <c r="K31" s="287"/>
      <c r="L31" s="287"/>
      <c r="M31" s="287"/>
      <c r="N31" s="287"/>
    </row>
    <row r="32" spans="1:14" ht="13.5" customHeight="1" x14ac:dyDescent="0.25">
      <c r="A32" s="552"/>
      <c r="B32" s="207">
        <v>44849</v>
      </c>
      <c r="C32" s="206" t="s">
        <v>4506</v>
      </c>
      <c r="D32" s="208" t="s">
        <v>1885</v>
      </c>
      <c r="E32" s="210">
        <v>37600</v>
      </c>
      <c r="F32" s="206" t="s">
        <v>8026</v>
      </c>
      <c r="G32" s="212" t="s">
        <v>3267</v>
      </c>
      <c r="H32" s="287"/>
      <c r="I32" s="206"/>
      <c r="J32" s="206"/>
      <c r="K32" s="287"/>
      <c r="L32" s="287"/>
      <c r="M32" s="287"/>
      <c r="N32" s="287"/>
    </row>
    <row r="33" spans="1:14" ht="13.5" customHeight="1" x14ac:dyDescent="0.25">
      <c r="A33" s="552"/>
      <c r="B33" s="207">
        <v>44849</v>
      </c>
      <c r="C33" s="206" t="s">
        <v>4510</v>
      </c>
      <c r="D33" s="208" t="s">
        <v>1885</v>
      </c>
      <c r="E33" s="210">
        <v>7000</v>
      </c>
      <c r="F33" s="206" t="s">
        <v>8027</v>
      </c>
      <c r="G33" s="212" t="s">
        <v>3267</v>
      </c>
      <c r="H33" s="287"/>
      <c r="I33" s="206"/>
      <c r="J33" s="206"/>
      <c r="K33" s="287"/>
      <c r="L33" s="287"/>
      <c r="M33" s="287"/>
      <c r="N33" s="287"/>
    </row>
    <row r="34" spans="1:14" ht="13.5" customHeight="1" x14ac:dyDescent="0.25">
      <c r="A34" s="552"/>
      <c r="B34" s="207">
        <v>44849</v>
      </c>
      <c r="C34" s="206" t="s">
        <v>4511</v>
      </c>
      <c r="D34" s="208" t="s">
        <v>1885</v>
      </c>
      <c r="E34" s="210">
        <v>62000</v>
      </c>
      <c r="F34" s="206" t="s">
        <v>8028</v>
      </c>
      <c r="G34" s="212" t="s">
        <v>3267</v>
      </c>
      <c r="H34" s="287"/>
      <c r="I34" s="206"/>
      <c r="J34" s="206"/>
      <c r="K34" s="287"/>
      <c r="L34" s="287"/>
      <c r="M34" s="287"/>
      <c r="N34" s="287"/>
    </row>
    <row r="35" spans="1:14" ht="13.5" customHeight="1" x14ac:dyDescent="0.25">
      <c r="A35" s="552"/>
      <c r="B35" s="207">
        <v>44849</v>
      </c>
      <c r="C35" s="206" t="s">
        <v>4512</v>
      </c>
      <c r="D35" s="208" t="s">
        <v>1885</v>
      </c>
      <c r="E35" s="210">
        <v>55800</v>
      </c>
      <c r="F35" s="206" t="s">
        <v>8029</v>
      </c>
      <c r="G35" s="212" t="s">
        <v>3267</v>
      </c>
      <c r="H35" s="287"/>
      <c r="I35" s="206"/>
      <c r="J35" s="206"/>
      <c r="K35" s="287"/>
      <c r="L35" s="287"/>
      <c r="M35" s="287"/>
      <c r="N35" s="287"/>
    </row>
    <row r="36" spans="1:14" ht="13.5" customHeight="1" x14ac:dyDescent="0.25">
      <c r="A36" s="552"/>
      <c r="B36" s="207">
        <v>44849</v>
      </c>
      <c r="C36" s="206" t="s">
        <v>4513</v>
      </c>
      <c r="D36" s="208" t="s">
        <v>1885</v>
      </c>
      <c r="E36" s="210">
        <v>7800</v>
      </c>
      <c r="F36" s="206" t="s">
        <v>8030</v>
      </c>
      <c r="G36" s="212" t="s">
        <v>3267</v>
      </c>
      <c r="H36" s="287"/>
      <c r="I36" s="206"/>
      <c r="J36" s="206"/>
      <c r="K36" s="287"/>
      <c r="L36" s="287"/>
      <c r="M36" s="287"/>
      <c r="N36" s="287"/>
    </row>
    <row r="37" spans="1:14" ht="13.5" customHeight="1" thickBot="1" x14ac:dyDescent="0.3">
      <c r="A37" s="552"/>
      <c r="B37" s="207"/>
      <c r="C37" s="206"/>
      <c r="D37" s="208"/>
      <c r="E37" s="210"/>
      <c r="F37" s="206"/>
      <c r="G37" s="212"/>
      <c r="H37" s="287"/>
      <c r="I37" s="206"/>
      <c r="J37" s="206"/>
      <c r="K37" s="287"/>
      <c r="L37" s="287"/>
      <c r="M37" s="287"/>
      <c r="N37" s="287"/>
    </row>
    <row r="38" spans="1:14" s="554" customFormat="1" ht="29.25" customHeight="1" thickBot="1" x14ac:dyDescent="0.25">
      <c r="A38" s="553"/>
      <c r="B38" s="213" t="s">
        <v>18</v>
      </c>
      <c r="C38" s="214"/>
      <c r="D38" s="214"/>
      <c r="E38" s="215">
        <f>SUM(E8:E37)</f>
        <v>19840769</v>
      </c>
      <c r="F38" s="706"/>
      <c r="G38" s="707"/>
    </row>
    <row r="39" spans="1:14" s="511" customFormat="1" ht="18" customHeight="1" thickBot="1" x14ac:dyDescent="0.3">
      <c r="A39" s="241"/>
      <c r="C39" s="499"/>
      <c r="D39" s="499"/>
      <c r="E39" s="555"/>
      <c r="F39" s="556"/>
    </row>
    <row r="40" spans="1:14" s="511" customFormat="1" ht="18" customHeight="1" thickBot="1" x14ac:dyDescent="0.3">
      <c r="A40" s="241"/>
      <c r="B40" s="499"/>
      <c r="C40" s="218"/>
      <c r="D40" s="218"/>
      <c r="E40" s="218"/>
      <c r="F40" s="219"/>
      <c r="G40" s="220"/>
      <c r="H40" s="221"/>
      <c r="I40" s="222"/>
      <c r="J40" s="219"/>
    </row>
    <row r="41" spans="1:14" s="511" customFormat="1" ht="24.75" customHeight="1" thickBot="1" x14ac:dyDescent="0.3">
      <c r="A41" s="241"/>
      <c r="B41" s="217"/>
      <c r="C41" s="501"/>
      <c r="D41" s="501"/>
      <c r="E41" s="501"/>
      <c r="F41" s="501"/>
      <c r="G41" s="501"/>
      <c r="H41" s="501"/>
      <c r="I41" s="501"/>
      <c r="J41" s="502"/>
    </row>
    <row r="42" spans="1:14" s="511" customFormat="1" ht="18" customHeight="1" thickBot="1" x14ac:dyDescent="0.3">
      <c r="A42" s="241"/>
      <c r="B42" s="500" t="s">
        <v>0</v>
      </c>
      <c r="C42" s="504"/>
      <c r="D42" s="504"/>
      <c r="E42" s="504"/>
      <c r="F42" s="504"/>
      <c r="G42" s="504"/>
      <c r="H42" s="504"/>
      <c r="I42" s="504"/>
      <c r="J42" s="505"/>
    </row>
    <row r="43" spans="1:14" s="511" customFormat="1" ht="18" customHeight="1" thickBot="1" x14ac:dyDescent="0.3">
      <c r="A43" s="241"/>
      <c r="B43" s="503" t="s">
        <v>23</v>
      </c>
      <c r="C43" s="507"/>
      <c r="D43" s="507"/>
      <c r="E43" s="507"/>
      <c r="F43" s="507"/>
      <c r="G43" s="507"/>
      <c r="H43" s="507"/>
      <c r="I43" s="507"/>
      <c r="J43" s="508"/>
    </row>
    <row r="44" spans="1:14" ht="18" customHeight="1" thickBot="1" x14ac:dyDescent="0.3">
      <c r="B44" s="506">
        <f>LAPORAN!C73</f>
        <v>0</v>
      </c>
      <c r="C44" s="704" t="s">
        <v>14</v>
      </c>
      <c r="D44" s="704" t="s">
        <v>24</v>
      </c>
      <c r="E44" s="509"/>
      <c r="F44" s="704" t="s">
        <v>15</v>
      </c>
      <c r="G44" s="698" t="s">
        <v>16</v>
      </c>
      <c r="H44" s="700" t="s">
        <v>20</v>
      </c>
      <c r="I44" s="698" t="s">
        <v>27</v>
      </c>
      <c r="J44" s="702" t="s">
        <v>28</v>
      </c>
    </row>
    <row r="45" spans="1:14" ht="25.5" customHeight="1" thickBot="1" x14ac:dyDescent="0.3">
      <c r="B45" s="704" t="s">
        <v>12</v>
      </c>
      <c r="C45" s="705"/>
      <c r="D45" s="705"/>
      <c r="E45" s="510" t="s">
        <v>3244</v>
      </c>
      <c r="F45" s="705"/>
      <c r="G45" s="699"/>
      <c r="H45" s="701"/>
      <c r="I45" s="699"/>
      <c r="J45" s="703"/>
    </row>
    <row r="46" spans="1:14" ht="18" customHeight="1" thickBot="1" x14ac:dyDescent="0.3">
      <c r="B46" s="705"/>
      <c r="C46" s="429" t="s">
        <v>3125</v>
      </c>
      <c r="D46" s="206"/>
      <c r="E46" s="206"/>
      <c r="F46" s="208"/>
      <c r="G46" s="210"/>
      <c r="H46" s="419"/>
    </row>
    <row r="47" spans="1:14" x14ac:dyDescent="0.25">
      <c r="B47" s="206"/>
      <c r="C47" s="206" t="s">
        <v>3126</v>
      </c>
      <c r="D47" s="206"/>
      <c r="E47" s="206" t="s">
        <v>3129</v>
      </c>
      <c r="F47" s="208" t="s">
        <v>1816</v>
      </c>
      <c r="G47" s="210">
        <v>1309200</v>
      </c>
      <c r="H47" s="419" t="s">
        <v>2988</v>
      </c>
    </row>
    <row r="48" spans="1:14" x14ac:dyDescent="0.25">
      <c r="B48" s="206"/>
      <c r="C48" s="206" t="s">
        <v>3127</v>
      </c>
      <c r="D48" s="206"/>
      <c r="E48" s="206" t="s">
        <v>3128</v>
      </c>
      <c r="F48" s="208" t="s">
        <v>2882</v>
      </c>
      <c r="G48" s="210">
        <v>1805854</v>
      </c>
      <c r="H48" s="419" t="s">
        <v>2988</v>
      </c>
    </row>
    <row r="49" spans="2:8" x14ac:dyDescent="0.25">
      <c r="B49" s="206"/>
      <c r="C49" s="206" t="s">
        <v>3130</v>
      </c>
      <c r="D49" s="206" t="s">
        <v>3131</v>
      </c>
      <c r="E49" s="206" t="s">
        <v>3132</v>
      </c>
      <c r="F49" s="208" t="s">
        <v>3046</v>
      </c>
      <c r="G49" s="210">
        <v>38000</v>
      </c>
      <c r="H49" s="419" t="s">
        <v>3221</v>
      </c>
    </row>
    <row r="50" spans="2:8" x14ac:dyDescent="0.25">
      <c r="B50" s="206"/>
      <c r="C50" s="206" t="s">
        <v>3133</v>
      </c>
      <c r="D50" s="206"/>
      <c r="E50" s="206" t="s">
        <v>3134</v>
      </c>
      <c r="F50" s="208" t="s">
        <v>3135</v>
      </c>
      <c r="G50" s="210">
        <v>391500</v>
      </c>
      <c r="H50" s="419" t="s">
        <v>2988</v>
      </c>
    </row>
    <row r="51" spans="2:8" x14ac:dyDescent="0.25">
      <c r="B51" s="206"/>
      <c r="C51" s="206" t="s">
        <v>3136</v>
      </c>
      <c r="D51" s="206"/>
      <c r="E51" s="206" t="s">
        <v>3137</v>
      </c>
      <c r="F51" s="208" t="s">
        <v>3138</v>
      </c>
      <c r="G51" s="210">
        <v>813000</v>
      </c>
      <c r="H51" s="419" t="s">
        <v>2988</v>
      </c>
    </row>
    <row r="52" spans="2:8" x14ac:dyDescent="0.25">
      <c r="B52" s="206"/>
      <c r="C52" s="206" t="s">
        <v>3139</v>
      </c>
      <c r="D52" s="206" t="s">
        <v>3154</v>
      </c>
      <c r="E52" s="206" t="s">
        <v>3155</v>
      </c>
      <c r="F52" s="208" t="s">
        <v>1885</v>
      </c>
      <c r="G52" s="210">
        <v>20000</v>
      </c>
      <c r="H52" s="419" t="s">
        <v>3222</v>
      </c>
    </row>
    <row r="53" spans="2:8" x14ac:dyDescent="0.25">
      <c r="B53" s="206"/>
      <c r="C53" s="206" t="s">
        <v>3139</v>
      </c>
      <c r="D53" s="206" t="s">
        <v>3167</v>
      </c>
      <c r="E53" s="206" t="s">
        <v>3155</v>
      </c>
      <c r="F53" s="208" t="s">
        <v>1885</v>
      </c>
      <c r="G53" s="210">
        <v>20000</v>
      </c>
      <c r="H53" s="419" t="s">
        <v>3225</v>
      </c>
    </row>
    <row r="54" spans="2:8" x14ac:dyDescent="0.25">
      <c r="B54" s="206"/>
      <c r="C54" s="206" t="s">
        <v>3140</v>
      </c>
      <c r="D54" s="206" t="s">
        <v>3168</v>
      </c>
      <c r="E54" s="206" t="s">
        <v>3156</v>
      </c>
      <c r="F54" s="208" t="s">
        <v>681</v>
      </c>
      <c r="G54" s="210">
        <v>128000</v>
      </c>
      <c r="H54" s="419" t="s">
        <v>3223</v>
      </c>
    </row>
    <row r="55" spans="2:8" x14ac:dyDescent="0.25">
      <c r="B55" s="206"/>
      <c r="C55" s="206" t="s">
        <v>3139</v>
      </c>
      <c r="D55" s="206" t="s">
        <v>3169</v>
      </c>
      <c r="E55" s="206" t="s">
        <v>3155</v>
      </c>
      <c r="F55" s="208" t="s">
        <v>1885</v>
      </c>
      <c r="G55" s="210">
        <v>25000</v>
      </c>
      <c r="H55" s="419" t="s">
        <v>3224</v>
      </c>
    </row>
    <row r="56" spans="2:8" x14ac:dyDescent="0.25">
      <c r="B56" s="206"/>
      <c r="C56" s="206" t="s">
        <v>3141</v>
      </c>
      <c r="D56" s="206"/>
      <c r="E56" s="206" t="s">
        <v>3157</v>
      </c>
      <c r="F56" s="208" t="s">
        <v>869</v>
      </c>
      <c r="G56" s="210">
        <v>200000</v>
      </c>
      <c r="H56" s="419" t="s">
        <v>2988</v>
      </c>
    </row>
    <row r="57" spans="2:8" x14ac:dyDescent="0.25">
      <c r="B57" s="206"/>
      <c r="C57" s="206" t="s">
        <v>3142</v>
      </c>
      <c r="D57" s="206"/>
      <c r="E57" s="206" t="s">
        <v>3158</v>
      </c>
      <c r="F57" s="208" t="s">
        <v>2891</v>
      </c>
      <c r="G57" s="210">
        <v>2077512</v>
      </c>
      <c r="H57" s="419" t="s">
        <v>2988</v>
      </c>
    </row>
    <row r="58" spans="2:8" x14ac:dyDescent="0.25">
      <c r="B58" s="206"/>
      <c r="C58" s="206" t="s">
        <v>3143</v>
      </c>
      <c r="D58" s="206"/>
      <c r="E58" s="206" t="s">
        <v>3159</v>
      </c>
      <c r="F58" s="208" t="s">
        <v>343</v>
      </c>
      <c r="G58" s="210">
        <v>850000</v>
      </c>
      <c r="H58" s="419" t="s">
        <v>2988</v>
      </c>
    </row>
    <row r="59" spans="2:8" x14ac:dyDescent="0.25">
      <c r="B59" s="206"/>
      <c r="C59" s="206" t="s">
        <v>3144</v>
      </c>
      <c r="D59" s="206"/>
      <c r="E59" s="206" t="s">
        <v>3160</v>
      </c>
      <c r="F59" s="208" t="s">
        <v>2320</v>
      </c>
      <c r="G59" s="210">
        <v>210000</v>
      </c>
      <c r="H59" s="419" t="s">
        <v>2988</v>
      </c>
    </row>
    <row r="60" spans="2:8" x14ac:dyDescent="0.25">
      <c r="B60" s="206"/>
      <c r="C60" s="206" t="s">
        <v>3145</v>
      </c>
      <c r="D60" s="206"/>
      <c r="E60" s="206" t="s">
        <v>3161</v>
      </c>
      <c r="F60" s="208" t="s">
        <v>2320</v>
      </c>
      <c r="G60" s="210">
        <v>330000</v>
      </c>
      <c r="H60" s="419" t="s">
        <v>2988</v>
      </c>
    </row>
    <row r="61" spans="2:8" x14ac:dyDescent="0.25">
      <c r="B61" s="206"/>
      <c r="C61" s="206" t="s">
        <v>3146</v>
      </c>
      <c r="D61" s="206"/>
      <c r="E61" s="206" t="s">
        <v>3162</v>
      </c>
      <c r="F61" s="208" t="s">
        <v>2320</v>
      </c>
      <c r="G61" s="210">
        <v>255000</v>
      </c>
      <c r="H61" s="419" t="s">
        <v>2988</v>
      </c>
    </row>
    <row r="62" spans="2:8" x14ac:dyDescent="0.25">
      <c r="B62" s="206"/>
      <c r="C62" s="206" t="s">
        <v>3147</v>
      </c>
      <c r="D62" s="206"/>
      <c r="E62" s="206" t="s">
        <v>3163</v>
      </c>
      <c r="F62" s="208" t="s">
        <v>2320</v>
      </c>
      <c r="G62" s="210">
        <v>300000</v>
      </c>
      <c r="H62" s="419" t="s">
        <v>2988</v>
      </c>
    </row>
    <row r="63" spans="2:8" x14ac:dyDescent="0.25">
      <c r="B63" s="206"/>
      <c r="C63" s="206" t="s">
        <v>3148</v>
      </c>
      <c r="D63" s="206" t="s">
        <v>3170</v>
      </c>
      <c r="E63" s="206" t="s">
        <v>3164</v>
      </c>
      <c r="F63" s="208" t="s">
        <v>561</v>
      </c>
      <c r="G63" s="210">
        <v>245000</v>
      </c>
      <c r="H63" s="419" t="s">
        <v>3226</v>
      </c>
    </row>
    <row r="64" spans="2:8" x14ac:dyDescent="0.25">
      <c r="B64" s="206"/>
      <c r="C64" s="206" t="s">
        <v>3149</v>
      </c>
      <c r="D64" s="206"/>
      <c r="E64" s="206"/>
      <c r="F64" s="208" t="s">
        <v>3046</v>
      </c>
      <c r="G64" s="210"/>
      <c r="H64" s="419" t="s">
        <v>3227</v>
      </c>
    </row>
    <row r="65" spans="2:8" x14ac:dyDescent="0.25">
      <c r="B65" s="206"/>
      <c r="C65" s="206" t="s">
        <v>3150</v>
      </c>
      <c r="D65" s="206" t="s">
        <v>3171</v>
      </c>
      <c r="E65" s="206" t="s">
        <v>3165</v>
      </c>
      <c r="F65" s="208" t="s">
        <v>1885</v>
      </c>
      <c r="G65" s="210">
        <v>20000</v>
      </c>
      <c r="H65" s="419" t="s">
        <v>3228</v>
      </c>
    </row>
    <row r="66" spans="2:8" x14ac:dyDescent="0.25">
      <c r="B66" s="206"/>
      <c r="C66" s="206" t="s">
        <v>3151</v>
      </c>
      <c r="D66" s="206" t="s">
        <v>3172</v>
      </c>
      <c r="E66" s="206" t="s">
        <v>3166</v>
      </c>
      <c r="F66" s="208" t="s">
        <v>1885</v>
      </c>
      <c r="G66" s="210">
        <v>113597</v>
      </c>
      <c r="H66" s="419" t="s">
        <v>3229</v>
      </c>
    </row>
    <row r="67" spans="2:8" x14ac:dyDescent="0.25">
      <c r="B67" s="206"/>
      <c r="C67" s="206" t="s">
        <v>3152</v>
      </c>
      <c r="D67" s="206"/>
      <c r="E67" s="206" t="s">
        <v>3188</v>
      </c>
      <c r="F67" s="208" t="s">
        <v>1885</v>
      </c>
      <c r="G67" s="210">
        <v>75000</v>
      </c>
      <c r="H67" s="419" t="s">
        <v>2988</v>
      </c>
    </row>
    <row r="68" spans="2:8" x14ac:dyDescent="0.25">
      <c r="B68" s="206"/>
      <c r="C68" s="206" t="s">
        <v>3153</v>
      </c>
      <c r="D68" s="206"/>
      <c r="E68" s="206" t="s">
        <v>3189</v>
      </c>
      <c r="F68" s="208" t="s">
        <v>1885</v>
      </c>
      <c r="G68" s="210">
        <v>54000</v>
      </c>
      <c r="H68" s="419" t="s">
        <v>2988</v>
      </c>
    </row>
    <row r="69" spans="2:8" x14ac:dyDescent="0.25">
      <c r="B69" s="206"/>
      <c r="C69" s="206" t="s">
        <v>3173</v>
      </c>
      <c r="D69" s="206"/>
      <c r="E69" s="206"/>
      <c r="F69" s="208" t="s">
        <v>1885</v>
      </c>
      <c r="G69" s="210">
        <v>500</v>
      </c>
      <c r="H69" s="419" t="s">
        <v>3230</v>
      </c>
    </row>
    <row r="70" spans="2:8" x14ac:dyDescent="0.25">
      <c r="B70" s="206"/>
      <c r="C70" s="206" t="s">
        <v>3183</v>
      </c>
      <c r="D70" s="206" t="s">
        <v>3184</v>
      </c>
      <c r="E70" s="206"/>
      <c r="F70" s="208" t="s">
        <v>1930</v>
      </c>
      <c r="G70" s="210">
        <v>450000</v>
      </c>
      <c r="H70" s="419"/>
    </row>
    <row r="71" spans="2:8" x14ac:dyDescent="0.25">
      <c r="B71" s="206"/>
      <c r="C71" s="206" t="s">
        <v>3174</v>
      </c>
      <c r="D71" s="206" t="s">
        <v>3185</v>
      </c>
      <c r="E71" s="206" t="s">
        <v>3190</v>
      </c>
      <c r="F71" s="208" t="s">
        <v>869</v>
      </c>
      <c r="G71" s="210">
        <v>1900000</v>
      </c>
      <c r="H71" s="419" t="s">
        <v>3231</v>
      </c>
    </row>
    <row r="72" spans="2:8" x14ac:dyDescent="0.25">
      <c r="B72" s="206"/>
      <c r="C72" s="206" t="s">
        <v>3175</v>
      </c>
      <c r="D72" s="206"/>
      <c r="E72" s="206" t="s">
        <v>3209</v>
      </c>
      <c r="F72" s="208" t="s">
        <v>787</v>
      </c>
      <c r="G72" s="210">
        <v>1141747</v>
      </c>
      <c r="H72" s="419" t="s">
        <v>2988</v>
      </c>
    </row>
    <row r="73" spans="2:8" x14ac:dyDescent="0.25">
      <c r="B73" s="206"/>
      <c r="C73" s="206" t="s">
        <v>3176</v>
      </c>
      <c r="D73" s="206" t="s">
        <v>3186</v>
      </c>
      <c r="E73" s="206" t="s">
        <v>3210</v>
      </c>
      <c r="F73" s="208" t="s">
        <v>681</v>
      </c>
      <c r="G73" s="210">
        <v>128000</v>
      </c>
      <c r="H73" s="419" t="s">
        <v>3232</v>
      </c>
    </row>
    <row r="74" spans="2:8" x14ac:dyDescent="0.25">
      <c r="B74" s="206"/>
      <c r="C74" s="206" t="s">
        <v>3177</v>
      </c>
      <c r="D74" s="206" t="s">
        <v>3187</v>
      </c>
      <c r="E74" s="206" t="s">
        <v>3211</v>
      </c>
      <c r="F74" s="208" t="s">
        <v>681</v>
      </c>
      <c r="G74" s="210">
        <v>192000</v>
      </c>
      <c r="H74" s="419" t="s">
        <v>3233</v>
      </c>
    </row>
    <row r="75" spans="2:8" x14ac:dyDescent="0.25">
      <c r="B75" s="206"/>
      <c r="C75" s="206" t="s">
        <v>3178</v>
      </c>
      <c r="D75" s="206"/>
      <c r="E75" s="206" t="s">
        <v>3212</v>
      </c>
      <c r="F75" s="208" t="s">
        <v>1885</v>
      </c>
      <c r="G75" s="210">
        <v>630000</v>
      </c>
      <c r="H75" s="419" t="s">
        <v>2988</v>
      </c>
    </row>
    <row r="76" spans="2:8" x14ac:dyDescent="0.25">
      <c r="B76" s="206"/>
      <c r="C76" s="206" t="s">
        <v>3180</v>
      </c>
      <c r="D76" s="206" t="s">
        <v>3206</v>
      </c>
      <c r="E76" s="206" t="s">
        <v>3215</v>
      </c>
      <c r="F76" s="208" t="s">
        <v>561</v>
      </c>
      <c r="G76" s="210">
        <v>440000</v>
      </c>
      <c r="H76" s="419" t="s">
        <v>3234</v>
      </c>
    </row>
    <row r="77" spans="2:8" x14ac:dyDescent="0.25">
      <c r="B77" s="206"/>
      <c r="C77" s="206" t="s">
        <v>3179</v>
      </c>
      <c r="D77" s="206" t="s">
        <v>3207</v>
      </c>
      <c r="E77" s="206"/>
      <c r="F77" s="208" t="s">
        <v>2875</v>
      </c>
      <c r="G77" s="210">
        <v>450000</v>
      </c>
      <c r="H77" s="419"/>
    </row>
    <row r="78" spans="2:8" x14ac:dyDescent="0.25">
      <c r="B78" s="206"/>
      <c r="C78" s="206" t="s">
        <v>3181</v>
      </c>
      <c r="D78" s="206" t="s">
        <v>3208</v>
      </c>
      <c r="E78" s="206" t="s">
        <v>3214</v>
      </c>
      <c r="F78" s="208" t="s">
        <v>651</v>
      </c>
      <c r="G78" s="210">
        <v>320000</v>
      </c>
      <c r="H78" s="419" t="s">
        <v>3235</v>
      </c>
    </row>
    <row r="79" spans="2:8" x14ac:dyDescent="0.25">
      <c r="B79" s="206"/>
      <c r="C79" s="206" t="s">
        <v>3182</v>
      </c>
      <c r="D79" s="206"/>
      <c r="E79" s="206" t="s">
        <v>3217</v>
      </c>
      <c r="F79" s="208" t="s">
        <v>3191</v>
      </c>
      <c r="G79" s="210">
        <v>275000</v>
      </c>
      <c r="H79" s="419" t="s">
        <v>2988</v>
      </c>
    </row>
    <row r="80" spans="2:8" x14ac:dyDescent="0.25">
      <c r="B80" s="206"/>
      <c r="C80" s="206" t="s">
        <v>3192</v>
      </c>
      <c r="D80" s="206"/>
      <c r="E80" s="206" t="s">
        <v>3218</v>
      </c>
      <c r="F80" s="208" t="s">
        <v>3203</v>
      </c>
      <c r="G80" s="210">
        <v>500000</v>
      </c>
      <c r="H80" s="419" t="s">
        <v>2988</v>
      </c>
    </row>
    <row r="81" spans="2:9" x14ac:dyDescent="0.25">
      <c r="B81" s="206"/>
      <c r="C81" s="206" t="s">
        <v>3193</v>
      </c>
      <c r="D81" s="206"/>
      <c r="E81" s="206" t="s">
        <v>3236</v>
      </c>
      <c r="F81" s="208" t="s">
        <v>1816</v>
      </c>
      <c r="G81" s="210">
        <v>1362800</v>
      </c>
      <c r="H81" s="419" t="s">
        <v>2988</v>
      </c>
    </row>
    <row r="82" spans="2:9" x14ac:dyDescent="0.25">
      <c r="B82" s="206"/>
      <c r="C82" s="206" t="s">
        <v>3194</v>
      </c>
      <c r="D82" s="206"/>
      <c r="E82" s="206" t="s">
        <v>3237</v>
      </c>
      <c r="F82" s="208" t="s">
        <v>2882</v>
      </c>
      <c r="G82" s="210">
        <v>1281500</v>
      </c>
      <c r="H82" s="419" t="s">
        <v>2988</v>
      </c>
    </row>
    <row r="83" spans="2:9" x14ac:dyDescent="0.25">
      <c r="B83" s="206"/>
      <c r="C83" s="206" t="s">
        <v>3195</v>
      </c>
      <c r="D83" s="206" t="s">
        <v>3213</v>
      </c>
      <c r="E83" s="206"/>
      <c r="F83" s="208" t="s">
        <v>561</v>
      </c>
      <c r="G83" s="210">
        <v>360000</v>
      </c>
      <c r="H83" s="419"/>
    </row>
    <row r="84" spans="2:9" x14ac:dyDescent="0.25">
      <c r="B84" s="206"/>
      <c r="C84" s="206" t="s">
        <v>3196</v>
      </c>
      <c r="D84" s="206"/>
      <c r="E84" s="206" t="s">
        <v>3238</v>
      </c>
      <c r="F84" s="208" t="s">
        <v>3138</v>
      </c>
      <c r="G84" s="210">
        <v>618000</v>
      </c>
      <c r="H84" s="419" t="s">
        <v>2988</v>
      </c>
    </row>
    <row r="85" spans="2:9" x14ac:dyDescent="0.25">
      <c r="B85" s="206"/>
      <c r="C85" s="206" t="s">
        <v>3197</v>
      </c>
      <c r="D85" s="206" t="s">
        <v>3216</v>
      </c>
      <c r="E85" s="206"/>
      <c r="F85" s="208" t="s">
        <v>3204</v>
      </c>
      <c r="G85" s="210">
        <v>1002000</v>
      </c>
      <c r="H85" s="419"/>
    </row>
    <row r="86" spans="2:9" x14ac:dyDescent="0.25">
      <c r="B86" s="206"/>
      <c r="C86" s="206" t="s">
        <v>3198</v>
      </c>
      <c r="D86" s="206"/>
      <c r="E86" s="206" t="s">
        <v>3239</v>
      </c>
      <c r="F86" s="208" t="s">
        <v>3205</v>
      </c>
      <c r="G86" s="210">
        <v>250000</v>
      </c>
      <c r="H86" s="419" t="s">
        <v>2988</v>
      </c>
    </row>
    <row r="87" spans="2:9" x14ac:dyDescent="0.25">
      <c r="B87" s="206"/>
      <c r="C87" s="206" t="s">
        <v>3199</v>
      </c>
      <c r="D87" s="206"/>
      <c r="E87" s="206" t="s">
        <v>3240</v>
      </c>
      <c r="F87" s="208" t="s">
        <v>343</v>
      </c>
      <c r="G87" s="210">
        <v>800000</v>
      </c>
      <c r="H87" s="419" t="s">
        <v>2988</v>
      </c>
    </row>
    <row r="88" spans="2:9" x14ac:dyDescent="0.25">
      <c r="B88" s="206"/>
      <c r="C88" s="206" t="s">
        <v>3200</v>
      </c>
      <c r="D88" s="206"/>
      <c r="E88" s="206" t="s">
        <v>3241</v>
      </c>
      <c r="F88" s="208" t="s">
        <v>2320</v>
      </c>
      <c r="G88" s="210">
        <v>1420000</v>
      </c>
      <c r="H88" s="419" t="s">
        <v>2988</v>
      </c>
    </row>
    <row r="89" spans="2:9" x14ac:dyDescent="0.25">
      <c r="B89" s="206"/>
      <c r="C89" s="206" t="s">
        <v>3201</v>
      </c>
      <c r="D89" s="206" t="s">
        <v>3219</v>
      </c>
      <c r="E89" s="206"/>
      <c r="F89" s="208" t="s">
        <v>787</v>
      </c>
      <c r="G89" s="210">
        <v>1000000</v>
      </c>
      <c r="H89" s="419"/>
    </row>
    <row r="90" spans="2:9" x14ac:dyDescent="0.25">
      <c r="B90" s="206"/>
      <c r="C90" s="206" t="s">
        <v>3202</v>
      </c>
      <c r="D90" s="206" t="s">
        <v>3220</v>
      </c>
      <c r="E90" s="206"/>
      <c r="F90" s="208" t="s">
        <v>869</v>
      </c>
      <c r="G90" s="210">
        <v>650000</v>
      </c>
      <c r="H90" s="419"/>
    </row>
    <row r="91" spans="2:9" x14ac:dyDescent="0.25">
      <c r="B91" s="206"/>
      <c r="C91" s="206"/>
      <c r="D91" s="206"/>
      <c r="E91" s="206"/>
      <c r="F91" s="208"/>
      <c r="G91" s="210"/>
      <c r="H91" s="419"/>
    </row>
    <row r="92" spans="2:9" x14ac:dyDescent="0.25">
      <c r="B92" s="206"/>
      <c r="C92" s="206"/>
      <c r="D92" s="206"/>
      <c r="E92" s="206"/>
      <c r="F92" s="208"/>
      <c r="G92" s="210"/>
      <c r="H92" s="419"/>
    </row>
    <row r="93" spans="2:9" x14ac:dyDescent="0.25">
      <c r="B93" s="206"/>
      <c r="C93" s="206"/>
      <c r="D93" s="206"/>
      <c r="E93" s="206"/>
      <c r="F93" s="208"/>
      <c r="G93" s="210"/>
      <c r="H93" s="409"/>
      <c r="I93" s="419"/>
    </row>
    <row r="94" spans="2:9" x14ac:dyDescent="0.25">
      <c r="B94" s="206"/>
    </row>
    <row r="65305" spans="2:6" x14ac:dyDescent="0.25">
      <c r="D65305" s="433"/>
      <c r="E65305" s="433"/>
      <c r="F65305" s="433"/>
    </row>
    <row r="65306" spans="2:6" x14ac:dyDescent="0.25">
      <c r="B65306" s="433"/>
      <c r="D65306" s="433"/>
      <c r="E65306" s="433"/>
      <c r="F65306" s="433"/>
    </row>
    <row r="65307" spans="2:6" x14ac:dyDescent="0.25">
      <c r="B65307" s="433"/>
      <c r="D65307" s="433"/>
      <c r="E65307" s="433"/>
      <c r="F65307" s="433"/>
    </row>
    <row r="65308" spans="2:6" x14ac:dyDescent="0.25">
      <c r="B65308" s="433"/>
      <c r="D65308" s="433"/>
      <c r="E65308" s="433"/>
      <c r="F65308" s="433"/>
    </row>
    <row r="65309" spans="2:6" x14ac:dyDescent="0.25">
      <c r="B65309" s="433"/>
      <c r="D65309" s="433"/>
      <c r="E65309" s="433"/>
      <c r="F65309" s="433"/>
    </row>
    <row r="65310" spans="2:6" x14ac:dyDescent="0.25">
      <c r="B65310" s="433"/>
      <c r="D65310" s="433"/>
      <c r="E65310" s="433"/>
      <c r="F65310" s="433"/>
    </row>
    <row r="65311" spans="2:6" x14ac:dyDescent="0.25">
      <c r="B65311" s="433"/>
      <c r="D65311" s="433"/>
      <c r="E65311" s="433"/>
      <c r="F65311" s="433"/>
    </row>
    <row r="65312" spans="2:6" x14ac:dyDescent="0.25">
      <c r="B65312" s="433"/>
      <c r="D65312" s="433"/>
      <c r="E65312" s="433"/>
      <c r="F65312" s="433"/>
    </row>
    <row r="65313" spans="2:6" x14ac:dyDescent="0.25">
      <c r="B65313" s="433"/>
      <c r="D65313" s="433"/>
      <c r="E65313" s="433"/>
      <c r="F65313" s="433"/>
    </row>
    <row r="65314" spans="2:6" x14ac:dyDescent="0.25">
      <c r="B65314" s="433"/>
      <c r="D65314" s="433"/>
      <c r="E65314" s="433"/>
      <c r="F65314" s="433"/>
    </row>
    <row r="65315" spans="2:6" x14ac:dyDescent="0.25">
      <c r="B65315" s="433"/>
      <c r="D65315" s="433"/>
      <c r="E65315" s="433"/>
      <c r="F65315" s="433"/>
    </row>
    <row r="65316" spans="2:6" x14ac:dyDescent="0.25">
      <c r="B65316" s="433"/>
      <c r="D65316" s="433"/>
      <c r="E65316" s="433"/>
      <c r="F65316" s="433"/>
    </row>
    <row r="65317" spans="2:6" x14ac:dyDescent="0.25">
      <c r="B65317" s="433"/>
      <c r="D65317" s="433"/>
      <c r="E65317" s="433"/>
      <c r="F65317" s="433"/>
    </row>
    <row r="65318" spans="2:6" x14ac:dyDescent="0.25">
      <c r="B65318" s="433"/>
      <c r="D65318" s="433"/>
      <c r="E65318" s="433"/>
      <c r="F65318" s="433"/>
    </row>
    <row r="65319" spans="2:6" x14ac:dyDescent="0.25">
      <c r="B65319" s="433"/>
      <c r="D65319" s="433"/>
      <c r="E65319" s="433"/>
      <c r="F65319" s="433"/>
    </row>
    <row r="65320" spans="2:6" x14ac:dyDescent="0.25">
      <c r="B65320" s="433"/>
      <c r="D65320" s="433"/>
      <c r="E65320" s="433"/>
      <c r="F65320" s="433"/>
    </row>
    <row r="65321" spans="2:6" ht="12.95" customHeight="1" x14ac:dyDescent="0.25">
      <c r="B65321" s="433"/>
      <c r="D65321" s="433"/>
      <c r="E65321" s="433"/>
      <c r="F65321" s="433"/>
    </row>
    <row r="65322" spans="2:6" ht="12.95" customHeight="1" x14ac:dyDescent="0.25">
      <c r="B65322" s="433"/>
      <c r="D65322" s="433"/>
      <c r="E65322" s="433"/>
      <c r="F65322" s="433"/>
    </row>
    <row r="65323" spans="2:6" ht="12.95" customHeight="1" x14ac:dyDescent="0.25">
      <c r="B65323" s="433"/>
      <c r="D65323" s="433"/>
      <c r="E65323" s="433"/>
      <c r="F65323" s="433"/>
    </row>
    <row r="65324" spans="2:6" ht="12.95" customHeight="1" x14ac:dyDescent="0.25">
      <c r="B65324" s="433"/>
      <c r="D65324" s="433"/>
      <c r="E65324" s="433"/>
      <c r="F65324" s="433"/>
    </row>
    <row r="65325" spans="2:6" ht="12.95" customHeight="1" x14ac:dyDescent="0.25">
      <c r="B65325" s="433"/>
      <c r="D65325" s="433"/>
      <c r="E65325" s="433"/>
      <c r="F65325" s="433"/>
    </row>
    <row r="65326" spans="2:6" ht="12.95" customHeight="1" x14ac:dyDescent="0.25">
      <c r="B65326" s="433"/>
      <c r="D65326" s="433"/>
      <c r="E65326" s="433"/>
      <c r="F65326" s="433"/>
    </row>
    <row r="65327" spans="2:6" ht="12.95" customHeight="1" x14ac:dyDescent="0.25">
      <c r="B65327" s="433"/>
      <c r="D65327" s="433"/>
      <c r="E65327" s="433"/>
      <c r="F65327" s="433"/>
    </row>
    <row r="65328" spans="2:6" ht="12.95" customHeight="1" x14ac:dyDescent="0.25">
      <c r="B65328" s="433"/>
      <c r="D65328" s="433"/>
      <c r="E65328" s="433"/>
      <c r="F65328" s="433"/>
    </row>
    <row r="65329" spans="2:6" ht="12.95" customHeight="1" x14ac:dyDescent="0.25">
      <c r="B65329" s="433"/>
      <c r="D65329" s="433"/>
      <c r="E65329" s="433"/>
      <c r="F65329" s="433"/>
    </row>
    <row r="65330" spans="2:6" ht="12.95" customHeight="1" x14ac:dyDescent="0.25">
      <c r="B65330" s="433"/>
      <c r="D65330" s="433"/>
      <c r="E65330" s="433"/>
      <c r="F65330" s="433"/>
    </row>
    <row r="65331" spans="2:6" ht="12.95" customHeight="1" x14ac:dyDescent="0.25">
      <c r="B65331" s="433"/>
      <c r="D65331" s="433"/>
      <c r="E65331" s="433"/>
      <c r="F65331" s="433"/>
    </row>
    <row r="65332" spans="2:6" ht="12.95" customHeight="1" x14ac:dyDescent="0.25">
      <c r="B65332" s="433"/>
      <c r="D65332" s="433"/>
      <c r="E65332" s="433"/>
      <c r="F65332" s="433"/>
    </row>
    <row r="65333" spans="2:6" ht="12.95" customHeight="1" x14ac:dyDescent="0.25">
      <c r="B65333" s="433"/>
      <c r="D65333" s="433"/>
      <c r="E65333" s="433"/>
      <c r="F65333" s="433"/>
    </row>
    <row r="65334" spans="2:6" ht="12.95" customHeight="1" x14ac:dyDescent="0.25">
      <c r="B65334" s="433"/>
      <c r="D65334" s="433"/>
      <c r="E65334" s="433"/>
      <c r="F65334" s="433"/>
    </row>
    <row r="65335" spans="2:6" ht="12.95" customHeight="1" x14ac:dyDescent="0.25">
      <c r="B65335" s="433"/>
      <c r="D65335" s="433"/>
      <c r="E65335" s="433"/>
      <c r="F65335" s="433"/>
    </row>
    <row r="65336" spans="2:6" ht="12.95" customHeight="1" x14ac:dyDescent="0.25">
      <c r="B65336" s="433"/>
      <c r="D65336" s="433"/>
      <c r="E65336" s="433"/>
      <c r="F65336" s="433"/>
    </row>
    <row r="65337" spans="2:6" ht="12.95" customHeight="1" x14ac:dyDescent="0.25">
      <c r="B65337" s="433"/>
      <c r="D65337" s="433"/>
      <c r="E65337" s="433"/>
      <c r="F65337" s="433"/>
    </row>
    <row r="65338" spans="2:6" ht="12.95" customHeight="1" x14ac:dyDescent="0.25">
      <c r="B65338" s="433"/>
      <c r="D65338" s="433"/>
      <c r="E65338" s="433"/>
      <c r="F65338" s="433"/>
    </row>
    <row r="65339" spans="2:6" ht="12.95" customHeight="1" x14ac:dyDescent="0.25">
      <c r="B65339" s="433"/>
      <c r="D65339" s="433"/>
      <c r="E65339" s="433"/>
      <c r="F65339" s="433"/>
    </row>
    <row r="65340" spans="2:6" ht="12.95" customHeight="1" x14ac:dyDescent="0.25">
      <c r="B65340" s="433"/>
      <c r="D65340" s="433"/>
      <c r="E65340" s="433"/>
      <c r="F65340" s="433"/>
    </row>
    <row r="65341" spans="2:6" ht="12.95" customHeight="1" x14ac:dyDescent="0.25">
      <c r="B65341" s="433"/>
      <c r="D65341" s="433"/>
      <c r="E65341" s="433"/>
      <c r="F65341" s="433"/>
    </row>
    <row r="65342" spans="2:6" ht="12.95" customHeight="1" x14ac:dyDescent="0.25">
      <c r="B65342" s="433"/>
      <c r="D65342" s="433"/>
      <c r="E65342" s="433"/>
      <c r="F65342" s="433"/>
    </row>
    <row r="65343" spans="2:6" ht="12.95" customHeight="1" x14ac:dyDescent="0.25">
      <c r="B65343" s="433"/>
      <c r="D65343" s="433"/>
      <c r="E65343" s="433"/>
      <c r="F65343" s="433"/>
    </row>
    <row r="65344" spans="2:6" ht="12.95" customHeight="1" x14ac:dyDescent="0.25">
      <c r="B65344" s="433"/>
      <c r="D65344" s="433"/>
      <c r="E65344" s="433"/>
      <c r="F65344" s="433"/>
    </row>
    <row r="65345" spans="2:6" ht="12.95" customHeight="1" x14ac:dyDescent="0.25">
      <c r="B65345" s="433"/>
      <c r="D65345" s="433"/>
      <c r="E65345" s="433"/>
      <c r="F65345" s="433"/>
    </row>
    <row r="65346" spans="2:6" ht="12.95" customHeight="1" x14ac:dyDescent="0.25">
      <c r="B65346" s="433"/>
      <c r="D65346" s="433"/>
      <c r="E65346" s="433"/>
      <c r="F65346" s="433"/>
    </row>
    <row r="65347" spans="2:6" ht="12.95" customHeight="1" x14ac:dyDescent="0.25">
      <c r="B65347" s="433"/>
      <c r="D65347" s="433"/>
      <c r="E65347" s="433"/>
      <c r="F65347" s="433"/>
    </row>
    <row r="65348" spans="2:6" ht="12.95" customHeight="1" x14ac:dyDescent="0.25">
      <c r="B65348" s="433"/>
      <c r="D65348" s="433"/>
      <c r="E65348" s="433"/>
      <c r="F65348" s="433"/>
    </row>
    <row r="65349" spans="2:6" ht="12.95" customHeight="1" x14ac:dyDescent="0.25">
      <c r="B65349" s="433"/>
      <c r="D65349" s="433"/>
      <c r="E65349" s="433"/>
      <c r="F65349" s="433"/>
    </row>
    <row r="65350" spans="2:6" ht="12.95" customHeight="1" x14ac:dyDescent="0.25">
      <c r="B65350" s="433"/>
      <c r="D65350" s="433"/>
      <c r="E65350" s="433"/>
      <c r="F65350" s="433"/>
    </row>
    <row r="65351" spans="2:6" ht="12.95" customHeight="1" x14ac:dyDescent="0.25">
      <c r="B65351" s="433"/>
    </row>
    <row r="65352" spans="2:6" ht="12.95" customHeight="1" x14ac:dyDescent="0.25"/>
    <row r="65353" spans="2:6" ht="12.95" customHeight="1" x14ac:dyDescent="0.25"/>
    <row r="65354" spans="2:6" ht="12.95" customHeight="1" x14ac:dyDescent="0.25"/>
    <row r="65355" spans="2:6" ht="12.95" customHeight="1" x14ac:dyDescent="0.25"/>
    <row r="65356" spans="2:6" ht="12.95" customHeight="1" x14ac:dyDescent="0.25"/>
    <row r="65357" spans="2:6" ht="12.95" customHeight="1" x14ac:dyDescent="0.25"/>
    <row r="65358" spans="2:6" ht="12.95" customHeight="1" x14ac:dyDescent="0.25"/>
    <row r="65359" spans="2:6" ht="12.95" customHeight="1" x14ac:dyDescent="0.25"/>
    <row r="65360" spans="2:6" ht="12.95" customHeight="1" x14ac:dyDescent="0.25"/>
    <row r="65361" ht="12.95" customHeight="1" x14ac:dyDescent="0.25"/>
    <row r="65362" ht="12.95" customHeight="1" x14ac:dyDescent="0.25"/>
    <row r="65363" ht="12.95" customHeight="1" x14ac:dyDescent="0.25"/>
    <row r="65364" ht="12.95" customHeight="1" x14ac:dyDescent="0.25"/>
    <row r="65365" ht="12.95" customHeight="1" x14ac:dyDescent="0.25"/>
  </sheetData>
  <sortState ref="B8:G28">
    <sortCondition ref="C8:C28"/>
  </sortState>
  <mergeCells count="19">
    <mergeCell ref="F38:G38"/>
    <mergeCell ref="B2:G2"/>
    <mergeCell ref="B3:G3"/>
    <mergeCell ref="B4:G4"/>
    <mergeCell ref="B5:G5"/>
    <mergeCell ref="G6:G7"/>
    <mergeCell ref="B6:B7"/>
    <mergeCell ref="D6:D7"/>
    <mergeCell ref="E6:E7"/>
    <mergeCell ref="F6:F7"/>
    <mergeCell ref="C6:C7"/>
    <mergeCell ref="G44:G45"/>
    <mergeCell ref="H44:H45"/>
    <mergeCell ref="I44:I45"/>
    <mergeCell ref="J44:J45"/>
    <mergeCell ref="B45:B46"/>
    <mergeCell ref="C44:C45"/>
    <mergeCell ref="D44:D45"/>
    <mergeCell ref="F44:F45"/>
  </mergeCells>
  <conditionalFormatting sqref="D40:E93 C8:C37">
    <cfRule type="containsText" dxfId="8" priority="242" stopIfTrue="1" operator="containsText" text="CAA">
      <formula>NOT(ISERROR(SEARCH("CAA",C8)))</formula>
    </cfRule>
  </conditionalFormatting>
  <pageMargins left="0.27" right="0.39370078740157483" top="0.51181102362204722" bottom="0.23622047244094491" header="0.51181102362204722" footer="0.51181102362204722"/>
  <pageSetup paperSize="9" scale="74" firstPageNumber="0" orientation="landscape" useFirstPageNumber="1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IH65215"/>
  <sheetViews>
    <sheetView tabSelected="1" zoomScale="69" zoomScaleNormal="69" workbookViewId="0">
      <selection activeCell="D4500" sqref="D4500"/>
    </sheetView>
  </sheetViews>
  <sheetFormatPr defaultColWidth="3.85546875" defaultRowHeight="15.75" x14ac:dyDescent="0.25"/>
  <cols>
    <col min="1" max="1" width="3.85546875" style="433"/>
    <col min="2" max="2" width="6.85546875" style="433" customWidth="1"/>
    <col min="3" max="3" width="13.28515625" style="433" customWidth="1"/>
    <col min="4" max="4" width="108" style="433" customWidth="1"/>
    <col min="5" max="6" width="13.85546875" style="433" customWidth="1"/>
    <col min="7" max="7" width="24.7109375" style="557" customWidth="1"/>
    <col min="8" max="8" width="15.5703125" style="490" customWidth="1"/>
    <col min="9" max="9" width="15.140625" style="289" customWidth="1"/>
    <col min="10" max="10" width="15.5703125" style="542" customWidth="1"/>
    <col min="11" max="11" width="38.85546875" style="558" customWidth="1"/>
    <col min="12" max="12" width="19.85546875" style="287" customWidth="1"/>
    <col min="13" max="13" width="13.85546875" style="433" customWidth="1"/>
    <col min="14" max="14" width="3.85546875" style="287"/>
    <col min="15" max="15" width="11" style="287" bestFit="1" customWidth="1"/>
    <col min="16" max="16" width="12.5703125" style="287" bestFit="1" customWidth="1"/>
    <col min="17" max="17" width="10.5703125" style="287" customWidth="1"/>
    <col min="18" max="18" width="3.85546875" style="287"/>
    <col min="19" max="19" width="15.28515625" style="287" customWidth="1"/>
    <col min="20" max="35" width="3.85546875" style="287"/>
    <col min="36" max="242" width="3.85546875" style="433"/>
    <col min="243" max="16384" width="3.85546875" style="511"/>
  </cols>
  <sheetData>
    <row r="1" spans="1:242" ht="12.95" customHeight="1" thickBot="1" x14ac:dyDescent="0.3">
      <c r="D1" s="433" t="s">
        <v>5390</v>
      </c>
      <c r="L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11"/>
      <c r="AW1" s="511"/>
      <c r="AX1" s="511"/>
      <c r="AY1" s="511"/>
      <c r="AZ1" s="511"/>
      <c r="BA1" s="511"/>
      <c r="BB1" s="511"/>
      <c r="BC1" s="511"/>
      <c r="BD1" s="511"/>
      <c r="BE1" s="511"/>
      <c r="BF1" s="511"/>
      <c r="BG1" s="511"/>
      <c r="BH1" s="511"/>
      <c r="BI1" s="511"/>
      <c r="BJ1" s="511"/>
      <c r="BK1" s="511"/>
      <c r="BL1" s="511"/>
      <c r="BM1" s="511"/>
      <c r="BN1" s="511"/>
      <c r="BO1" s="511"/>
      <c r="BP1" s="511"/>
      <c r="BQ1" s="511"/>
      <c r="BR1" s="511"/>
      <c r="BS1" s="511"/>
      <c r="BT1" s="511"/>
      <c r="BU1" s="511"/>
      <c r="BV1" s="511"/>
      <c r="BW1" s="511"/>
      <c r="BX1" s="511"/>
      <c r="BY1" s="511"/>
      <c r="BZ1" s="511"/>
      <c r="CA1" s="511"/>
      <c r="CB1" s="511"/>
      <c r="CC1" s="511"/>
      <c r="CD1" s="511"/>
      <c r="CE1" s="511"/>
      <c r="CF1" s="511"/>
      <c r="CG1" s="511"/>
      <c r="CH1" s="511"/>
      <c r="CI1" s="511"/>
      <c r="CJ1" s="511"/>
      <c r="CK1" s="511"/>
      <c r="CL1" s="511"/>
      <c r="CM1" s="511"/>
      <c r="CN1" s="511"/>
      <c r="CO1" s="511"/>
      <c r="CP1" s="511"/>
      <c r="CQ1" s="511"/>
      <c r="CR1" s="511"/>
      <c r="CS1" s="511"/>
      <c r="CT1" s="511"/>
      <c r="CU1" s="511"/>
      <c r="CV1" s="511"/>
      <c r="CW1" s="511"/>
      <c r="CX1" s="511"/>
      <c r="CY1" s="511"/>
      <c r="CZ1" s="511"/>
      <c r="DA1" s="511"/>
      <c r="DB1" s="511"/>
      <c r="DC1" s="511"/>
      <c r="DD1" s="511"/>
      <c r="DE1" s="511"/>
      <c r="DF1" s="511"/>
      <c r="DG1" s="511"/>
      <c r="DH1" s="511"/>
      <c r="DI1" s="511"/>
      <c r="DJ1" s="511"/>
      <c r="DK1" s="511"/>
      <c r="DL1" s="511"/>
      <c r="DM1" s="511"/>
      <c r="DN1" s="511"/>
      <c r="DO1" s="511"/>
      <c r="DP1" s="511"/>
      <c r="DQ1" s="511"/>
      <c r="DR1" s="511"/>
      <c r="DS1" s="511"/>
      <c r="DT1" s="511"/>
      <c r="DU1" s="511"/>
      <c r="DV1" s="511"/>
      <c r="DW1" s="511"/>
      <c r="DX1" s="511"/>
      <c r="DY1" s="511"/>
      <c r="DZ1" s="511"/>
      <c r="EA1" s="511"/>
      <c r="EB1" s="511"/>
      <c r="EC1" s="511"/>
      <c r="ED1" s="511"/>
      <c r="EE1" s="511"/>
      <c r="EF1" s="511"/>
      <c r="EG1" s="511"/>
      <c r="EH1" s="511"/>
      <c r="EI1" s="511"/>
      <c r="EJ1" s="511"/>
      <c r="EK1" s="511"/>
      <c r="EL1" s="511"/>
      <c r="EM1" s="511"/>
      <c r="EN1" s="511"/>
      <c r="EO1" s="511"/>
      <c r="EP1" s="511"/>
      <c r="EQ1" s="511"/>
      <c r="ER1" s="511"/>
      <c r="ES1" s="511"/>
      <c r="ET1" s="511"/>
      <c r="EU1" s="511"/>
      <c r="EV1" s="511"/>
      <c r="EW1" s="511"/>
      <c r="EX1" s="511"/>
      <c r="EY1" s="511"/>
      <c r="EZ1" s="511"/>
      <c r="FA1" s="511"/>
      <c r="FB1" s="511"/>
      <c r="FC1" s="511"/>
      <c r="FD1" s="511"/>
      <c r="FE1" s="511"/>
      <c r="FF1" s="511"/>
      <c r="FG1" s="511"/>
      <c r="FH1" s="511"/>
      <c r="FI1" s="511"/>
      <c r="FJ1" s="511"/>
      <c r="FK1" s="511"/>
      <c r="FL1" s="511"/>
      <c r="FM1" s="511"/>
      <c r="FN1" s="511"/>
      <c r="FO1" s="511"/>
      <c r="FP1" s="511"/>
      <c r="FQ1" s="511"/>
      <c r="FR1" s="511"/>
      <c r="FS1" s="511"/>
      <c r="FT1" s="511"/>
      <c r="FU1" s="511"/>
      <c r="FV1" s="511"/>
      <c r="FW1" s="511"/>
      <c r="FX1" s="511"/>
      <c r="FY1" s="511"/>
      <c r="FZ1" s="511"/>
      <c r="GA1" s="511"/>
      <c r="GB1" s="511"/>
      <c r="GC1" s="511"/>
      <c r="GD1" s="511"/>
      <c r="GE1" s="511"/>
      <c r="GF1" s="511"/>
      <c r="GG1" s="511"/>
      <c r="GH1" s="511"/>
      <c r="GI1" s="511"/>
      <c r="GJ1" s="511"/>
      <c r="GK1" s="511"/>
      <c r="GL1" s="511"/>
      <c r="GM1" s="511"/>
      <c r="GN1" s="511"/>
      <c r="GO1" s="511"/>
      <c r="GP1" s="511"/>
      <c r="GQ1" s="511"/>
      <c r="GR1" s="511"/>
      <c r="GS1" s="511"/>
      <c r="GT1" s="511"/>
      <c r="GU1" s="511"/>
      <c r="GV1" s="511"/>
      <c r="GW1" s="511"/>
      <c r="GX1" s="511"/>
      <c r="GY1" s="511"/>
      <c r="GZ1" s="511"/>
      <c r="HA1" s="511"/>
      <c r="HB1" s="511"/>
      <c r="HC1" s="511"/>
      <c r="HD1" s="511"/>
      <c r="HE1" s="511"/>
      <c r="HF1" s="511"/>
      <c r="HG1" s="511"/>
      <c r="HH1" s="511"/>
      <c r="HI1" s="511"/>
      <c r="HJ1" s="511"/>
      <c r="HK1" s="511"/>
      <c r="HL1" s="511"/>
      <c r="HM1" s="511"/>
      <c r="HN1" s="511"/>
      <c r="HO1" s="511"/>
      <c r="HP1" s="511"/>
      <c r="HQ1" s="511"/>
      <c r="HR1" s="511"/>
      <c r="HS1" s="511"/>
      <c r="HT1" s="511"/>
      <c r="HU1" s="511"/>
      <c r="HV1" s="511"/>
      <c r="HW1" s="511"/>
      <c r="HX1" s="511"/>
      <c r="HY1" s="511"/>
      <c r="HZ1" s="511"/>
      <c r="IA1" s="511"/>
      <c r="IB1" s="511"/>
      <c r="IC1" s="511"/>
      <c r="ID1" s="511"/>
      <c r="IE1" s="511"/>
      <c r="IF1" s="511"/>
      <c r="IG1" s="511"/>
      <c r="IH1" s="511"/>
    </row>
    <row r="2" spans="1:242" ht="12.95" customHeight="1" thickBot="1" x14ac:dyDescent="0.3">
      <c r="B2" s="217"/>
      <c r="C2" s="218"/>
      <c r="D2" s="218"/>
      <c r="E2" s="218"/>
      <c r="F2" s="218"/>
      <c r="G2" s="219"/>
      <c r="H2" s="220"/>
      <c r="I2" s="221"/>
      <c r="J2" s="222"/>
      <c r="K2" s="219"/>
      <c r="L2" s="241"/>
      <c r="M2" s="218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  <c r="BL2" s="511"/>
      <c r="BM2" s="511"/>
      <c r="BN2" s="511"/>
      <c r="BO2" s="511"/>
      <c r="BP2" s="511"/>
      <c r="BQ2" s="511"/>
      <c r="BR2" s="511"/>
      <c r="BS2" s="511"/>
      <c r="BT2" s="511"/>
      <c r="BU2" s="511"/>
      <c r="BV2" s="511"/>
      <c r="BW2" s="511"/>
      <c r="BX2" s="511"/>
      <c r="BY2" s="511"/>
      <c r="BZ2" s="511"/>
      <c r="CA2" s="511"/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  <c r="CP2" s="511"/>
      <c r="CQ2" s="511"/>
      <c r="CR2" s="511"/>
      <c r="CS2" s="511"/>
      <c r="CT2" s="511"/>
      <c r="CU2" s="511"/>
      <c r="CV2" s="511"/>
      <c r="CW2" s="511"/>
      <c r="CX2" s="511"/>
      <c r="CY2" s="511"/>
      <c r="CZ2" s="511"/>
      <c r="DA2" s="511"/>
      <c r="DB2" s="511"/>
      <c r="DC2" s="511"/>
      <c r="DD2" s="511"/>
      <c r="DE2" s="511"/>
      <c r="DF2" s="511"/>
      <c r="DG2" s="511"/>
      <c r="DH2" s="511"/>
      <c r="DI2" s="511"/>
      <c r="DJ2" s="511"/>
      <c r="DK2" s="511"/>
      <c r="DL2" s="511"/>
      <c r="DM2" s="511"/>
      <c r="DN2" s="511"/>
      <c r="DO2" s="511"/>
      <c r="DP2" s="511"/>
      <c r="DQ2" s="511"/>
      <c r="DR2" s="511"/>
      <c r="DS2" s="511"/>
      <c r="DT2" s="511"/>
      <c r="DU2" s="511"/>
      <c r="DV2" s="511"/>
      <c r="DW2" s="511"/>
      <c r="DX2" s="511"/>
      <c r="DY2" s="511"/>
      <c r="DZ2" s="511"/>
      <c r="EA2" s="511"/>
      <c r="EB2" s="511"/>
      <c r="EC2" s="511"/>
      <c r="ED2" s="511"/>
      <c r="EE2" s="511"/>
      <c r="EF2" s="511"/>
      <c r="EG2" s="511"/>
      <c r="EH2" s="511"/>
      <c r="EI2" s="511"/>
      <c r="EJ2" s="511"/>
      <c r="EK2" s="511"/>
      <c r="EL2" s="511"/>
      <c r="EM2" s="511"/>
      <c r="EN2" s="511"/>
      <c r="EO2" s="511"/>
      <c r="EP2" s="511"/>
      <c r="EQ2" s="511"/>
      <c r="ER2" s="511"/>
      <c r="ES2" s="511"/>
      <c r="ET2" s="511"/>
      <c r="EU2" s="511"/>
      <c r="EV2" s="511"/>
      <c r="EW2" s="511"/>
      <c r="EX2" s="511"/>
      <c r="EY2" s="511"/>
      <c r="EZ2" s="511"/>
      <c r="FA2" s="511"/>
      <c r="FB2" s="511"/>
      <c r="FC2" s="511"/>
      <c r="FD2" s="511"/>
      <c r="FE2" s="511"/>
      <c r="FF2" s="511"/>
      <c r="FG2" s="511"/>
      <c r="FH2" s="511"/>
      <c r="FI2" s="511"/>
      <c r="FJ2" s="511"/>
      <c r="FK2" s="511"/>
      <c r="FL2" s="511"/>
      <c r="FM2" s="511"/>
      <c r="FN2" s="511"/>
      <c r="FO2" s="511"/>
      <c r="FP2" s="511"/>
      <c r="FQ2" s="511"/>
      <c r="FR2" s="511"/>
      <c r="FS2" s="511"/>
      <c r="FT2" s="511"/>
      <c r="FU2" s="511"/>
      <c r="FV2" s="511"/>
      <c r="FW2" s="511"/>
      <c r="FX2" s="511"/>
      <c r="FY2" s="511"/>
      <c r="FZ2" s="511"/>
      <c r="GA2" s="511"/>
      <c r="GB2" s="511"/>
      <c r="GC2" s="511"/>
      <c r="GD2" s="511"/>
      <c r="GE2" s="511"/>
      <c r="GF2" s="511"/>
      <c r="GG2" s="511"/>
      <c r="GH2" s="511"/>
      <c r="GI2" s="511"/>
      <c r="GJ2" s="511"/>
      <c r="GK2" s="511"/>
      <c r="GL2" s="511"/>
      <c r="GM2" s="511"/>
      <c r="GN2" s="511"/>
      <c r="GO2" s="511"/>
      <c r="GP2" s="511"/>
      <c r="GQ2" s="511"/>
      <c r="GR2" s="511"/>
      <c r="GS2" s="511"/>
      <c r="GT2" s="511"/>
      <c r="GU2" s="511"/>
      <c r="GV2" s="511"/>
      <c r="GW2" s="511"/>
      <c r="GX2" s="511"/>
      <c r="GY2" s="511"/>
      <c r="GZ2" s="511"/>
      <c r="HA2" s="511"/>
      <c r="HB2" s="511"/>
      <c r="HC2" s="511"/>
      <c r="HD2" s="511"/>
      <c r="HE2" s="511"/>
      <c r="HF2" s="511"/>
      <c r="HG2" s="511"/>
      <c r="HH2" s="511"/>
      <c r="HI2" s="511"/>
      <c r="HJ2" s="511"/>
      <c r="HK2" s="511"/>
      <c r="HL2" s="511"/>
      <c r="HM2" s="511"/>
      <c r="HN2" s="511"/>
      <c r="HO2" s="511"/>
      <c r="HP2" s="511"/>
      <c r="HQ2" s="511"/>
      <c r="HR2" s="511"/>
      <c r="HS2" s="511"/>
      <c r="HT2" s="511"/>
      <c r="HU2" s="511"/>
      <c r="HV2" s="511"/>
      <c r="HW2" s="511"/>
      <c r="HX2" s="511"/>
      <c r="HY2" s="511"/>
      <c r="HZ2" s="511"/>
      <c r="IA2" s="511"/>
      <c r="IB2" s="511"/>
      <c r="IC2" s="511"/>
      <c r="ID2" s="511"/>
      <c r="IE2" s="511"/>
      <c r="IF2" s="511"/>
      <c r="IG2" s="511"/>
      <c r="IH2" s="511"/>
    </row>
    <row r="3" spans="1:242" ht="32.1" customHeight="1" thickBot="1" x14ac:dyDescent="0.3">
      <c r="B3" s="735" t="s">
        <v>0</v>
      </c>
      <c r="C3" s="736"/>
      <c r="D3" s="736"/>
      <c r="E3" s="736"/>
      <c r="F3" s="736"/>
      <c r="G3" s="736"/>
      <c r="H3" s="736"/>
      <c r="I3" s="736"/>
      <c r="J3" s="736"/>
      <c r="K3" s="737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511"/>
      <c r="AK3" s="511"/>
      <c r="AL3" s="511"/>
      <c r="AM3" s="511"/>
      <c r="AN3" s="511"/>
      <c r="AO3" s="511"/>
      <c r="AP3" s="511"/>
      <c r="AQ3" s="511"/>
      <c r="AR3" s="511"/>
      <c r="AS3" s="511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1"/>
      <c r="BO3" s="511"/>
      <c r="BP3" s="511"/>
      <c r="BQ3" s="511"/>
      <c r="BR3" s="511"/>
      <c r="BS3" s="511"/>
      <c r="BT3" s="511"/>
      <c r="BU3" s="511"/>
      <c r="BV3" s="511"/>
      <c r="BW3" s="511"/>
      <c r="BX3" s="511"/>
      <c r="BY3" s="511"/>
      <c r="BZ3" s="511"/>
      <c r="CA3" s="511"/>
      <c r="CB3" s="511"/>
      <c r="CC3" s="511"/>
      <c r="CD3" s="511"/>
      <c r="CE3" s="511"/>
      <c r="CF3" s="511"/>
      <c r="CG3" s="511"/>
      <c r="CH3" s="511"/>
      <c r="CI3" s="511"/>
      <c r="CJ3" s="511"/>
      <c r="CK3" s="511"/>
      <c r="CL3" s="511"/>
      <c r="CM3" s="511"/>
      <c r="CN3" s="511"/>
      <c r="CO3" s="511"/>
      <c r="CP3" s="511"/>
      <c r="CQ3" s="511"/>
      <c r="CR3" s="511"/>
      <c r="CS3" s="511"/>
      <c r="CT3" s="511"/>
      <c r="CU3" s="511"/>
      <c r="CV3" s="511"/>
      <c r="CW3" s="511"/>
      <c r="CX3" s="511"/>
      <c r="CY3" s="511"/>
      <c r="CZ3" s="511"/>
      <c r="DA3" s="511"/>
      <c r="DB3" s="511"/>
      <c r="DC3" s="511"/>
      <c r="DD3" s="511"/>
      <c r="DE3" s="511"/>
      <c r="DF3" s="511"/>
      <c r="DG3" s="511"/>
      <c r="DH3" s="511"/>
      <c r="DI3" s="511"/>
      <c r="DJ3" s="511"/>
      <c r="DK3" s="511"/>
      <c r="DL3" s="511"/>
      <c r="DM3" s="511"/>
      <c r="DN3" s="511"/>
      <c r="DO3" s="511"/>
      <c r="DP3" s="511"/>
      <c r="DQ3" s="511"/>
      <c r="DR3" s="511"/>
      <c r="DS3" s="511"/>
      <c r="DT3" s="511"/>
      <c r="DU3" s="511"/>
      <c r="DV3" s="511"/>
      <c r="DW3" s="511"/>
      <c r="DX3" s="511"/>
      <c r="DY3" s="511"/>
      <c r="DZ3" s="511"/>
      <c r="EA3" s="511"/>
      <c r="EB3" s="511"/>
      <c r="EC3" s="511"/>
      <c r="ED3" s="511"/>
      <c r="EE3" s="511"/>
      <c r="EF3" s="511"/>
      <c r="EG3" s="511"/>
      <c r="EH3" s="511"/>
      <c r="EI3" s="511"/>
      <c r="EJ3" s="511"/>
      <c r="EK3" s="511"/>
      <c r="EL3" s="511"/>
      <c r="EM3" s="511"/>
      <c r="EN3" s="511"/>
      <c r="EO3" s="511"/>
      <c r="EP3" s="511"/>
      <c r="EQ3" s="511"/>
      <c r="ER3" s="511"/>
      <c r="ES3" s="511"/>
      <c r="ET3" s="511"/>
      <c r="EU3" s="511"/>
      <c r="EV3" s="511"/>
      <c r="EW3" s="511"/>
      <c r="EX3" s="511"/>
      <c r="EY3" s="511"/>
      <c r="EZ3" s="511"/>
      <c r="FA3" s="511"/>
      <c r="FB3" s="511"/>
      <c r="FC3" s="511"/>
      <c r="FD3" s="511"/>
      <c r="FE3" s="511"/>
      <c r="FF3" s="511"/>
      <c r="FG3" s="511"/>
      <c r="FH3" s="511"/>
      <c r="FI3" s="511"/>
      <c r="FJ3" s="511"/>
      <c r="FK3" s="511"/>
      <c r="FL3" s="511"/>
      <c r="FM3" s="511"/>
      <c r="FN3" s="511"/>
      <c r="FO3" s="511"/>
      <c r="FP3" s="511"/>
      <c r="FQ3" s="511"/>
      <c r="FR3" s="511"/>
      <c r="FS3" s="511"/>
      <c r="FT3" s="511"/>
      <c r="FU3" s="511"/>
      <c r="FV3" s="511"/>
      <c r="FW3" s="511"/>
      <c r="FX3" s="511"/>
      <c r="FY3" s="511"/>
      <c r="FZ3" s="511"/>
      <c r="GA3" s="511"/>
      <c r="GB3" s="511"/>
      <c r="GC3" s="511"/>
      <c r="GD3" s="511"/>
      <c r="GE3" s="511"/>
      <c r="GF3" s="511"/>
      <c r="GG3" s="511"/>
      <c r="GH3" s="511"/>
      <c r="GI3" s="511"/>
      <c r="GJ3" s="511"/>
      <c r="GK3" s="511"/>
      <c r="GL3" s="511"/>
      <c r="GM3" s="511"/>
      <c r="GN3" s="511"/>
      <c r="GO3" s="511"/>
      <c r="GP3" s="511"/>
      <c r="GQ3" s="511"/>
      <c r="GR3" s="511"/>
      <c r="GS3" s="511"/>
      <c r="GT3" s="511"/>
      <c r="GU3" s="511"/>
      <c r="GV3" s="511"/>
      <c r="GW3" s="511"/>
      <c r="GX3" s="511"/>
      <c r="GY3" s="511"/>
      <c r="GZ3" s="511"/>
      <c r="HA3" s="511"/>
      <c r="HB3" s="511"/>
      <c r="HC3" s="511"/>
      <c r="HD3" s="511"/>
      <c r="HE3" s="511"/>
      <c r="HF3" s="511"/>
      <c r="HG3" s="511"/>
      <c r="HH3" s="511"/>
      <c r="HI3" s="511"/>
      <c r="HJ3" s="511"/>
      <c r="HK3" s="511"/>
      <c r="HL3" s="511"/>
      <c r="HM3" s="511"/>
      <c r="HN3" s="511"/>
      <c r="HO3" s="511"/>
      <c r="HP3" s="511"/>
      <c r="HQ3" s="511"/>
      <c r="HR3" s="511"/>
      <c r="HS3" s="511"/>
      <c r="HT3" s="511"/>
      <c r="HU3" s="511"/>
      <c r="HV3" s="511"/>
      <c r="HW3" s="511"/>
      <c r="HX3" s="511"/>
      <c r="HY3" s="511"/>
      <c r="HZ3" s="511"/>
      <c r="IA3" s="511"/>
      <c r="IB3" s="511"/>
      <c r="IC3" s="511"/>
      <c r="ID3" s="511"/>
      <c r="IE3" s="511"/>
      <c r="IF3" s="511"/>
      <c r="IG3" s="511"/>
      <c r="IH3" s="511"/>
    </row>
    <row r="4" spans="1:242" ht="27.2" customHeight="1" x14ac:dyDescent="0.25">
      <c r="B4" s="738" t="s">
        <v>23</v>
      </c>
      <c r="C4" s="739"/>
      <c r="D4" s="739"/>
      <c r="E4" s="739"/>
      <c r="F4" s="739"/>
      <c r="G4" s="739"/>
      <c r="H4" s="739"/>
      <c r="I4" s="739"/>
      <c r="J4" s="739"/>
      <c r="K4" s="740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511"/>
      <c r="AK4" s="511"/>
      <c r="AL4" s="511"/>
      <c r="AM4" s="511"/>
      <c r="AN4" s="511"/>
      <c r="AO4" s="511"/>
      <c r="AP4" s="511"/>
      <c r="AQ4" s="511"/>
      <c r="AR4" s="511"/>
      <c r="AS4" s="511"/>
      <c r="AT4" s="511"/>
      <c r="AU4" s="511"/>
      <c r="AV4" s="511"/>
      <c r="AW4" s="511"/>
      <c r="AX4" s="511"/>
      <c r="AY4" s="511"/>
      <c r="AZ4" s="511"/>
      <c r="BA4" s="511"/>
      <c r="BB4" s="511"/>
      <c r="BC4" s="511"/>
      <c r="BD4" s="511"/>
      <c r="BE4" s="511"/>
      <c r="BF4" s="511"/>
      <c r="BG4" s="511"/>
      <c r="BH4" s="511"/>
      <c r="BI4" s="511"/>
      <c r="BJ4" s="511"/>
      <c r="BK4" s="511"/>
      <c r="BL4" s="511"/>
      <c r="BM4" s="511"/>
      <c r="BN4" s="511"/>
      <c r="BO4" s="511"/>
      <c r="BP4" s="511"/>
      <c r="BQ4" s="511"/>
      <c r="BR4" s="511"/>
      <c r="BS4" s="511"/>
      <c r="BT4" s="511"/>
      <c r="BU4" s="511"/>
      <c r="BV4" s="511"/>
      <c r="BW4" s="511"/>
      <c r="BX4" s="511"/>
      <c r="BY4" s="511"/>
      <c r="BZ4" s="511"/>
      <c r="CA4" s="511"/>
      <c r="CB4" s="511"/>
      <c r="CC4" s="511"/>
      <c r="CD4" s="511"/>
      <c r="CE4" s="511"/>
      <c r="CF4" s="511"/>
      <c r="CG4" s="511"/>
      <c r="CH4" s="511"/>
      <c r="CI4" s="511"/>
      <c r="CJ4" s="511"/>
      <c r="CK4" s="511"/>
      <c r="CL4" s="511"/>
      <c r="CM4" s="511"/>
      <c r="CN4" s="511"/>
      <c r="CO4" s="511"/>
      <c r="CP4" s="511"/>
      <c r="CQ4" s="511"/>
      <c r="CR4" s="511"/>
      <c r="CS4" s="511"/>
      <c r="CT4" s="511"/>
      <c r="CU4" s="511"/>
      <c r="CV4" s="511"/>
      <c r="CW4" s="511"/>
      <c r="CX4" s="511"/>
      <c r="CY4" s="511"/>
      <c r="CZ4" s="511"/>
      <c r="DA4" s="511"/>
      <c r="DB4" s="511"/>
      <c r="DC4" s="511"/>
      <c r="DD4" s="511"/>
      <c r="DE4" s="511"/>
      <c r="DF4" s="511"/>
      <c r="DG4" s="511"/>
      <c r="DH4" s="511"/>
      <c r="DI4" s="511"/>
      <c r="DJ4" s="511"/>
      <c r="DK4" s="511"/>
      <c r="DL4" s="511"/>
      <c r="DM4" s="511"/>
      <c r="DN4" s="511"/>
      <c r="DO4" s="511"/>
      <c r="DP4" s="511"/>
      <c r="DQ4" s="511"/>
      <c r="DR4" s="511"/>
      <c r="DS4" s="511"/>
      <c r="DT4" s="511"/>
      <c r="DU4" s="511"/>
      <c r="DV4" s="511"/>
      <c r="DW4" s="511"/>
      <c r="DX4" s="511"/>
      <c r="DY4" s="511"/>
      <c r="DZ4" s="511"/>
      <c r="EA4" s="511"/>
      <c r="EB4" s="511"/>
      <c r="EC4" s="511"/>
      <c r="ED4" s="511"/>
      <c r="EE4" s="511"/>
      <c r="EF4" s="511"/>
      <c r="EG4" s="511"/>
      <c r="EH4" s="511"/>
      <c r="EI4" s="511"/>
      <c r="EJ4" s="511"/>
      <c r="EK4" s="511"/>
      <c r="EL4" s="511"/>
      <c r="EM4" s="511"/>
      <c r="EN4" s="511"/>
      <c r="EO4" s="511"/>
      <c r="EP4" s="511"/>
      <c r="EQ4" s="511"/>
      <c r="ER4" s="511"/>
      <c r="ES4" s="511"/>
      <c r="ET4" s="511"/>
      <c r="EU4" s="511"/>
      <c r="EV4" s="511"/>
      <c r="EW4" s="511"/>
      <c r="EX4" s="511"/>
      <c r="EY4" s="511"/>
      <c r="EZ4" s="511"/>
      <c r="FA4" s="511"/>
      <c r="FB4" s="511"/>
      <c r="FC4" s="511"/>
      <c r="FD4" s="511"/>
      <c r="FE4" s="511"/>
      <c r="FF4" s="511"/>
      <c r="FG4" s="511"/>
      <c r="FH4" s="511"/>
      <c r="FI4" s="511"/>
      <c r="FJ4" s="511"/>
      <c r="FK4" s="511"/>
      <c r="FL4" s="511"/>
      <c r="FM4" s="511"/>
      <c r="FN4" s="511"/>
      <c r="FO4" s="511"/>
      <c r="FP4" s="511"/>
      <c r="FQ4" s="511"/>
      <c r="FR4" s="511"/>
      <c r="FS4" s="511"/>
      <c r="FT4" s="511"/>
      <c r="FU4" s="511"/>
      <c r="FV4" s="511"/>
      <c r="FW4" s="511"/>
      <c r="FX4" s="511"/>
      <c r="FY4" s="511"/>
      <c r="FZ4" s="511"/>
      <c r="GA4" s="511"/>
      <c r="GB4" s="511"/>
      <c r="GC4" s="511"/>
      <c r="GD4" s="511"/>
      <c r="GE4" s="511"/>
      <c r="GF4" s="511"/>
      <c r="GG4" s="511"/>
      <c r="GH4" s="511"/>
      <c r="GI4" s="511"/>
      <c r="GJ4" s="511"/>
      <c r="GK4" s="511"/>
      <c r="GL4" s="511"/>
      <c r="GM4" s="511"/>
      <c r="GN4" s="511"/>
      <c r="GO4" s="511"/>
      <c r="GP4" s="511"/>
      <c r="GQ4" s="511"/>
      <c r="GR4" s="511"/>
      <c r="GS4" s="511"/>
      <c r="GT4" s="511"/>
      <c r="GU4" s="511"/>
      <c r="GV4" s="511"/>
      <c r="GW4" s="511"/>
      <c r="GX4" s="511"/>
      <c r="GY4" s="511"/>
      <c r="GZ4" s="511"/>
      <c r="HA4" s="511"/>
      <c r="HB4" s="511"/>
      <c r="HC4" s="511"/>
      <c r="HD4" s="511"/>
      <c r="HE4" s="511"/>
      <c r="HF4" s="511"/>
      <c r="HG4" s="511"/>
      <c r="HH4" s="511"/>
      <c r="HI4" s="511"/>
      <c r="HJ4" s="511"/>
      <c r="HK4" s="511"/>
      <c r="HL4" s="511"/>
      <c r="HM4" s="511"/>
      <c r="HN4" s="511"/>
      <c r="HO4" s="511"/>
      <c r="HP4" s="511"/>
      <c r="HQ4" s="511"/>
      <c r="HR4" s="511"/>
      <c r="HS4" s="511"/>
      <c r="HT4" s="511"/>
      <c r="HU4" s="511"/>
      <c r="HV4" s="511"/>
      <c r="HW4" s="511"/>
      <c r="HX4" s="511"/>
      <c r="HY4" s="511"/>
      <c r="HZ4" s="511"/>
      <c r="IA4" s="511"/>
      <c r="IB4" s="511"/>
      <c r="IC4" s="511"/>
      <c r="ID4" s="511"/>
      <c r="IE4" s="511"/>
      <c r="IF4" s="511"/>
      <c r="IG4" s="511"/>
      <c r="IH4" s="511"/>
    </row>
    <row r="5" spans="1:242" ht="18.75" customHeight="1" thickBot="1" x14ac:dyDescent="0.3">
      <c r="B5" s="741" t="str">
        <f>LAPORAN!C12</f>
        <v>PERIODE 10 OKT - 15 OKT '22</v>
      </c>
      <c r="C5" s="742"/>
      <c r="D5" s="742"/>
      <c r="E5" s="742"/>
      <c r="F5" s="742"/>
      <c r="G5" s="742"/>
      <c r="H5" s="742"/>
      <c r="I5" s="742"/>
      <c r="J5" s="742"/>
      <c r="K5" s="743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511"/>
      <c r="AK5" s="511"/>
      <c r="AL5" s="511"/>
      <c r="AM5" s="511"/>
      <c r="AN5" s="511"/>
      <c r="AO5" s="511"/>
      <c r="AP5" s="511"/>
      <c r="AQ5" s="511"/>
      <c r="AR5" s="511"/>
      <c r="AS5" s="511"/>
      <c r="AT5" s="511"/>
      <c r="AU5" s="511"/>
      <c r="AV5" s="511"/>
      <c r="AW5" s="511"/>
      <c r="AX5" s="511"/>
      <c r="AY5" s="511"/>
      <c r="AZ5" s="511"/>
      <c r="BA5" s="511"/>
      <c r="BB5" s="511"/>
      <c r="BC5" s="511"/>
      <c r="BD5" s="511"/>
      <c r="BE5" s="511"/>
      <c r="BF5" s="511"/>
      <c r="BG5" s="511"/>
      <c r="BH5" s="511"/>
      <c r="BI5" s="511"/>
      <c r="BJ5" s="511"/>
      <c r="BK5" s="511"/>
      <c r="BL5" s="511"/>
      <c r="BM5" s="511"/>
      <c r="BN5" s="511"/>
      <c r="BO5" s="511"/>
      <c r="BP5" s="511"/>
      <c r="BQ5" s="511"/>
      <c r="BR5" s="511"/>
      <c r="BS5" s="511"/>
      <c r="BT5" s="511"/>
      <c r="BU5" s="511"/>
      <c r="BV5" s="511"/>
      <c r="BW5" s="511"/>
      <c r="BX5" s="511"/>
      <c r="BY5" s="511"/>
      <c r="BZ5" s="511"/>
      <c r="CA5" s="511"/>
      <c r="CB5" s="511"/>
      <c r="CC5" s="511"/>
      <c r="CD5" s="511"/>
      <c r="CE5" s="511"/>
      <c r="CF5" s="511"/>
      <c r="CG5" s="511"/>
      <c r="CH5" s="511"/>
      <c r="CI5" s="511"/>
      <c r="CJ5" s="511"/>
      <c r="CK5" s="511"/>
      <c r="CL5" s="511"/>
      <c r="CM5" s="511"/>
      <c r="CN5" s="511"/>
      <c r="CO5" s="511"/>
      <c r="CP5" s="511"/>
      <c r="CQ5" s="511"/>
      <c r="CR5" s="511"/>
      <c r="CS5" s="511"/>
      <c r="CT5" s="511"/>
      <c r="CU5" s="511"/>
      <c r="CV5" s="511"/>
      <c r="CW5" s="511"/>
      <c r="CX5" s="511"/>
      <c r="CY5" s="511"/>
      <c r="CZ5" s="511"/>
      <c r="DA5" s="511"/>
      <c r="DB5" s="511"/>
      <c r="DC5" s="511"/>
      <c r="DD5" s="511"/>
      <c r="DE5" s="511"/>
      <c r="DF5" s="511"/>
      <c r="DG5" s="511"/>
      <c r="DH5" s="511"/>
      <c r="DI5" s="511"/>
      <c r="DJ5" s="511"/>
      <c r="DK5" s="511"/>
      <c r="DL5" s="511"/>
      <c r="DM5" s="511"/>
      <c r="DN5" s="511"/>
      <c r="DO5" s="511"/>
      <c r="DP5" s="511"/>
      <c r="DQ5" s="511"/>
      <c r="DR5" s="511"/>
      <c r="DS5" s="511"/>
      <c r="DT5" s="511"/>
      <c r="DU5" s="511"/>
      <c r="DV5" s="511"/>
      <c r="DW5" s="511"/>
      <c r="DX5" s="511"/>
      <c r="DY5" s="511"/>
      <c r="DZ5" s="511"/>
      <c r="EA5" s="511"/>
      <c r="EB5" s="511"/>
      <c r="EC5" s="511"/>
      <c r="ED5" s="511"/>
      <c r="EE5" s="511"/>
      <c r="EF5" s="511"/>
      <c r="EG5" s="511"/>
      <c r="EH5" s="511"/>
      <c r="EI5" s="511"/>
      <c r="EJ5" s="511"/>
      <c r="EK5" s="511"/>
      <c r="EL5" s="511"/>
      <c r="EM5" s="511"/>
      <c r="EN5" s="511"/>
      <c r="EO5" s="511"/>
      <c r="EP5" s="511"/>
      <c r="EQ5" s="511"/>
      <c r="ER5" s="511"/>
      <c r="ES5" s="511"/>
      <c r="ET5" s="511"/>
      <c r="EU5" s="511"/>
      <c r="EV5" s="511"/>
      <c r="EW5" s="511"/>
      <c r="EX5" s="511"/>
      <c r="EY5" s="511"/>
      <c r="EZ5" s="511"/>
      <c r="FA5" s="511"/>
      <c r="FB5" s="511"/>
      <c r="FC5" s="511"/>
      <c r="FD5" s="511"/>
      <c r="FE5" s="511"/>
      <c r="FF5" s="511"/>
      <c r="FG5" s="511"/>
      <c r="FH5" s="511"/>
      <c r="FI5" s="511"/>
      <c r="FJ5" s="511"/>
      <c r="FK5" s="511"/>
      <c r="FL5" s="511"/>
      <c r="FM5" s="511"/>
      <c r="FN5" s="511"/>
      <c r="FO5" s="511"/>
      <c r="FP5" s="511"/>
      <c r="FQ5" s="511"/>
      <c r="FR5" s="511"/>
      <c r="FS5" s="511"/>
      <c r="FT5" s="511"/>
      <c r="FU5" s="511"/>
      <c r="FV5" s="511"/>
      <c r="FW5" s="511"/>
      <c r="FX5" s="511"/>
      <c r="FY5" s="511"/>
      <c r="FZ5" s="511"/>
      <c r="GA5" s="511"/>
      <c r="GB5" s="511"/>
      <c r="GC5" s="511"/>
      <c r="GD5" s="511"/>
      <c r="GE5" s="511"/>
      <c r="GF5" s="511"/>
      <c r="GG5" s="511"/>
      <c r="GH5" s="511"/>
      <c r="GI5" s="511"/>
      <c r="GJ5" s="511"/>
      <c r="GK5" s="511"/>
      <c r="GL5" s="511"/>
      <c r="GM5" s="511"/>
      <c r="GN5" s="511"/>
      <c r="GO5" s="511"/>
      <c r="GP5" s="511"/>
      <c r="GQ5" s="511"/>
      <c r="GR5" s="511"/>
      <c r="GS5" s="511"/>
      <c r="GT5" s="511"/>
      <c r="GU5" s="511"/>
      <c r="GV5" s="511"/>
      <c r="GW5" s="511"/>
      <c r="GX5" s="511"/>
      <c r="GY5" s="511"/>
      <c r="GZ5" s="511"/>
      <c r="HA5" s="511"/>
      <c r="HB5" s="511"/>
      <c r="HC5" s="511"/>
      <c r="HD5" s="511"/>
      <c r="HE5" s="511"/>
      <c r="HF5" s="511"/>
      <c r="HG5" s="511"/>
      <c r="HH5" s="511"/>
      <c r="HI5" s="511"/>
      <c r="HJ5" s="511"/>
      <c r="HK5" s="511"/>
      <c r="HL5" s="511"/>
      <c r="HM5" s="511"/>
      <c r="HN5" s="511"/>
      <c r="HO5" s="511"/>
      <c r="HP5" s="511"/>
      <c r="HQ5" s="511"/>
      <c r="HR5" s="511"/>
      <c r="HS5" s="511"/>
      <c r="HT5" s="511"/>
      <c r="HU5" s="511"/>
      <c r="HV5" s="511"/>
      <c r="HW5" s="511"/>
      <c r="HX5" s="511"/>
      <c r="HY5" s="511"/>
      <c r="HZ5" s="511"/>
      <c r="IA5" s="511"/>
      <c r="IB5" s="511"/>
      <c r="IC5" s="511"/>
      <c r="ID5" s="511"/>
      <c r="IE5" s="511"/>
      <c r="IF5" s="511"/>
      <c r="IG5" s="511"/>
      <c r="IH5" s="511"/>
    </row>
    <row r="6" spans="1:242" ht="12.95" customHeight="1" thickBot="1" x14ac:dyDescent="0.3">
      <c r="B6" s="704" t="s">
        <v>12</v>
      </c>
      <c r="C6" s="704" t="s">
        <v>13</v>
      </c>
      <c r="D6" s="704" t="s">
        <v>14</v>
      </c>
      <c r="E6" s="704" t="s">
        <v>24</v>
      </c>
      <c r="F6" s="602"/>
      <c r="G6" s="704" t="s">
        <v>15</v>
      </c>
      <c r="H6" s="698" t="s">
        <v>25</v>
      </c>
      <c r="I6" s="700" t="s">
        <v>26</v>
      </c>
      <c r="J6" s="698" t="s">
        <v>27</v>
      </c>
      <c r="K6" s="702" t="s">
        <v>28</v>
      </c>
      <c r="L6" s="241"/>
      <c r="M6" s="704" t="s">
        <v>24</v>
      </c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511"/>
      <c r="AK6" s="511"/>
      <c r="AL6" s="511"/>
      <c r="AM6" s="511"/>
      <c r="AN6" s="511"/>
      <c r="AO6" s="511"/>
      <c r="AP6" s="511"/>
      <c r="AQ6" s="511"/>
      <c r="AR6" s="511"/>
      <c r="AS6" s="511"/>
      <c r="AT6" s="511"/>
      <c r="AU6" s="511"/>
      <c r="AV6" s="511"/>
      <c r="AW6" s="511"/>
      <c r="AX6" s="511"/>
      <c r="AY6" s="511"/>
      <c r="AZ6" s="511"/>
      <c r="BA6" s="511"/>
      <c r="BB6" s="511"/>
      <c r="BC6" s="511"/>
      <c r="BD6" s="511"/>
      <c r="BE6" s="511"/>
      <c r="BF6" s="511"/>
      <c r="BG6" s="511"/>
      <c r="BH6" s="511"/>
      <c r="BI6" s="511"/>
      <c r="BJ6" s="511"/>
      <c r="BK6" s="511"/>
      <c r="BL6" s="511"/>
      <c r="BM6" s="511"/>
      <c r="BN6" s="511"/>
      <c r="BO6" s="511"/>
      <c r="BP6" s="511"/>
      <c r="BQ6" s="511"/>
      <c r="BR6" s="511"/>
      <c r="BS6" s="511"/>
      <c r="BT6" s="511"/>
      <c r="BU6" s="511"/>
      <c r="BV6" s="511"/>
      <c r="BW6" s="511"/>
      <c r="BX6" s="511"/>
      <c r="BY6" s="511"/>
      <c r="BZ6" s="511"/>
      <c r="CA6" s="511"/>
      <c r="CB6" s="511"/>
      <c r="CC6" s="511"/>
      <c r="CD6" s="511"/>
      <c r="CE6" s="511"/>
      <c r="CF6" s="511"/>
      <c r="CG6" s="511"/>
      <c r="CH6" s="511"/>
      <c r="CI6" s="511"/>
      <c r="CJ6" s="511"/>
      <c r="CK6" s="511"/>
      <c r="CL6" s="511"/>
      <c r="CM6" s="511"/>
      <c r="CN6" s="511"/>
      <c r="CO6" s="511"/>
      <c r="CP6" s="511"/>
      <c r="CQ6" s="511"/>
      <c r="CR6" s="511"/>
      <c r="CS6" s="511"/>
      <c r="CT6" s="511"/>
      <c r="CU6" s="511"/>
      <c r="CV6" s="511"/>
      <c r="CW6" s="511"/>
      <c r="CX6" s="511"/>
      <c r="CY6" s="511"/>
      <c r="CZ6" s="511"/>
      <c r="DA6" s="511"/>
      <c r="DB6" s="511"/>
      <c r="DC6" s="511"/>
      <c r="DD6" s="511"/>
      <c r="DE6" s="511"/>
      <c r="DF6" s="511"/>
      <c r="DG6" s="511"/>
      <c r="DH6" s="511"/>
      <c r="DI6" s="511"/>
      <c r="DJ6" s="511"/>
      <c r="DK6" s="511"/>
      <c r="DL6" s="511"/>
      <c r="DM6" s="511"/>
      <c r="DN6" s="511"/>
      <c r="DO6" s="511"/>
      <c r="DP6" s="511"/>
      <c r="DQ6" s="511"/>
      <c r="DR6" s="511"/>
      <c r="DS6" s="511"/>
      <c r="DT6" s="511"/>
      <c r="DU6" s="511"/>
      <c r="DV6" s="511"/>
      <c r="DW6" s="511"/>
      <c r="DX6" s="511"/>
      <c r="DY6" s="511"/>
      <c r="DZ6" s="511"/>
      <c r="EA6" s="511"/>
      <c r="EB6" s="511"/>
      <c r="EC6" s="511"/>
      <c r="ED6" s="511"/>
      <c r="EE6" s="511"/>
      <c r="EF6" s="511"/>
      <c r="EG6" s="511"/>
      <c r="EH6" s="511"/>
      <c r="EI6" s="511"/>
      <c r="EJ6" s="511"/>
      <c r="EK6" s="511"/>
      <c r="EL6" s="511"/>
      <c r="EM6" s="511"/>
      <c r="EN6" s="511"/>
      <c r="EO6" s="511"/>
      <c r="EP6" s="511"/>
      <c r="EQ6" s="511"/>
      <c r="ER6" s="511"/>
      <c r="ES6" s="511"/>
      <c r="ET6" s="511"/>
      <c r="EU6" s="511"/>
      <c r="EV6" s="511"/>
      <c r="EW6" s="511"/>
      <c r="EX6" s="511"/>
      <c r="EY6" s="511"/>
      <c r="EZ6" s="511"/>
      <c r="FA6" s="511"/>
      <c r="FB6" s="511"/>
      <c r="FC6" s="511"/>
      <c r="FD6" s="511"/>
      <c r="FE6" s="511"/>
      <c r="FF6" s="511"/>
      <c r="FG6" s="511"/>
      <c r="FH6" s="511"/>
      <c r="FI6" s="511"/>
      <c r="FJ6" s="511"/>
      <c r="FK6" s="511"/>
      <c r="FL6" s="511"/>
      <c r="FM6" s="511"/>
      <c r="FN6" s="511"/>
      <c r="FO6" s="511"/>
      <c r="FP6" s="511"/>
      <c r="FQ6" s="511"/>
      <c r="FR6" s="511"/>
      <c r="FS6" s="511"/>
      <c r="FT6" s="511"/>
      <c r="FU6" s="511"/>
      <c r="FV6" s="511"/>
      <c r="FW6" s="511"/>
      <c r="FX6" s="511"/>
      <c r="FY6" s="511"/>
      <c r="FZ6" s="511"/>
      <c r="GA6" s="511"/>
      <c r="GB6" s="511"/>
      <c r="GC6" s="511"/>
      <c r="GD6" s="511"/>
      <c r="GE6" s="511"/>
      <c r="GF6" s="511"/>
      <c r="GG6" s="511"/>
      <c r="GH6" s="511"/>
      <c r="GI6" s="511"/>
      <c r="GJ6" s="511"/>
      <c r="GK6" s="511"/>
      <c r="GL6" s="511"/>
      <c r="GM6" s="511"/>
      <c r="GN6" s="511"/>
      <c r="GO6" s="511"/>
      <c r="GP6" s="511"/>
      <c r="GQ6" s="511"/>
      <c r="GR6" s="511"/>
      <c r="GS6" s="511"/>
      <c r="GT6" s="511"/>
      <c r="GU6" s="511"/>
      <c r="GV6" s="511"/>
      <c r="GW6" s="511"/>
      <c r="GX6" s="511"/>
      <c r="GY6" s="511"/>
      <c r="GZ6" s="511"/>
      <c r="HA6" s="511"/>
      <c r="HB6" s="511"/>
      <c r="HC6" s="511"/>
      <c r="HD6" s="511"/>
      <c r="HE6" s="511"/>
      <c r="HF6" s="511"/>
      <c r="HG6" s="511"/>
      <c r="HH6" s="511"/>
      <c r="HI6" s="511"/>
      <c r="HJ6" s="511"/>
      <c r="HK6" s="511"/>
      <c r="HL6" s="511"/>
      <c r="HM6" s="511"/>
      <c r="HN6" s="511"/>
      <c r="HO6" s="511"/>
      <c r="HP6" s="511"/>
      <c r="HQ6" s="511"/>
      <c r="HR6" s="511"/>
      <c r="HS6" s="511"/>
      <c r="HT6" s="511"/>
      <c r="HU6" s="511"/>
      <c r="HV6" s="511"/>
      <c r="HW6" s="511"/>
      <c r="HX6" s="511"/>
      <c r="HY6" s="511"/>
      <c r="HZ6" s="511"/>
      <c r="IA6" s="511"/>
      <c r="IB6" s="511"/>
      <c r="IC6" s="511"/>
      <c r="ID6" s="511"/>
      <c r="IE6" s="511"/>
      <c r="IF6" s="511"/>
      <c r="IG6" s="511"/>
      <c r="IH6" s="511"/>
    </row>
    <row r="7" spans="1:242" ht="21.75" customHeight="1" thickTop="1" thickBot="1" x14ac:dyDescent="0.3">
      <c r="A7" s="433" t="s">
        <v>283</v>
      </c>
      <c r="B7" s="744"/>
      <c r="C7" s="705"/>
      <c r="D7" s="705"/>
      <c r="E7" s="705"/>
      <c r="F7" s="603"/>
      <c r="G7" s="705"/>
      <c r="H7" s="699"/>
      <c r="I7" s="701"/>
      <c r="J7" s="699"/>
      <c r="K7" s="703"/>
      <c r="L7" s="241"/>
      <c r="M7" s="705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511"/>
      <c r="AK7" s="511"/>
      <c r="AL7" s="511"/>
      <c r="AM7" s="511"/>
      <c r="AN7" s="511"/>
      <c r="AO7" s="511"/>
      <c r="AP7" s="511"/>
      <c r="AQ7" s="511"/>
      <c r="AR7" s="511"/>
      <c r="AS7" s="511"/>
      <c r="AT7" s="511"/>
      <c r="AU7" s="511"/>
      <c r="AV7" s="511"/>
      <c r="AW7" s="511"/>
      <c r="AX7" s="511"/>
      <c r="AY7" s="511"/>
      <c r="AZ7" s="511"/>
      <c r="BA7" s="511"/>
      <c r="BB7" s="511"/>
      <c r="BC7" s="511"/>
      <c r="BD7" s="511"/>
      <c r="BE7" s="511"/>
      <c r="BF7" s="511"/>
      <c r="BG7" s="511"/>
      <c r="BH7" s="511"/>
      <c r="BI7" s="511"/>
      <c r="BJ7" s="511"/>
      <c r="BK7" s="511"/>
      <c r="BL7" s="511"/>
      <c r="BM7" s="511"/>
      <c r="BN7" s="511"/>
      <c r="BO7" s="511"/>
      <c r="BP7" s="511"/>
      <c r="BQ7" s="511"/>
      <c r="BR7" s="511"/>
      <c r="BS7" s="511"/>
      <c r="BT7" s="511"/>
      <c r="BU7" s="511"/>
      <c r="BV7" s="511"/>
      <c r="BW7" s="511"/>
      <c r="BX7" s="511"/>
      <c r="BY7" s="511"/>
      <c r="BZ7" s="511"/>
      <c r="CA7" s="511"/>
      <c r="CB7" s="511"/>
      <c r="CC7" s="511"/>
      <c r="CD7" s="511"/>
      <c r="CE7" s="511"/>
      <c r="CF7" s="511"/>
      <c r="CG7" s="511"/>
      <c r="CH7" s="511"/>
      <c r="CI7" s="511"/>
      <c r="CJ7" s="511"/>
      <c r="CK7" s="511"/>
      <c r="CL7" s="511"/>
      <c r="CM7" s="511"/>
      <c r="CN7" s="511"/>
      <c r="CO7" s="511"/>
      <c r="CP7" s="511"/>
      <c r="CQ7" s="511"/>
      <c r="CR7" s="511"/>
      <c r="CS7" s="511"/>
      <c r="CT7" s="511"/>
      <c r="CU7" s="511"/>
      <c r="CV7" s="511"/>
      <c r="CW7" s="511"/>
      <c r="CX7" s="511"/>
      <c r="CY7" s="511"/>
      <c r="CZ7" s="511"/>
      <c r="DA7" s="511"/>
      <c r="DB7" s="511"/>
      <c r="DC7" s="511"/>
      <c r="DD7" s="511"/>
      <c r="DE7" s="511"/>
      <c r="DF7" s="511"/>
      <c r="DG7" s="511"/>
      <c r="DH7" s="511"/>
      <c r="DI7" s="511"/>
      <c r="DJ7" s="511"/>
      <c r="DK7" s="511"/>
      <c r="DL7" s="511"/>
      <c r="DM7" s="511"/>
      <c r="DN7" s="511"/>
      <c r="DO7" s="511"/>
      <c r="DP7" s="511"/>
      <c r="DQ7" s="511"/>
      <c r="DR7" s="511"/>
      <c r="DS7" s="511"/>
      <c r="DT7" s="511"/>
      <c r="DU7" s="511"/>
      <c r="DV7" s="511"/>
      <c r="DW7" s="511"/>
      <c r="DX7" s="511"/>
      <c r="DY7" s="511"/>
      <c r="DZ7" s="511"/>
      <c r="EA7" s="511"/>
      <c r="EB7" s="511"/>
      <c r="EC7" s="511"/>
      <c r="ED7" s="511"/>
      <c r="EE7" s="511"/>
      <c r="EF7" s="511"/>
      <c r="EG7" s="511"/>
      <c r="EH7" s="511"/>
      <c r="EI7" s="511"/>
      <c r="EJ7" s="511"/>
      <c r="EK7" s="511"/>
      <c r="EL7" s="511"/>
      <c r="EM7" s="511"/>
      <c r="EN7" s="511"/>
      <c r="EO7" s="511"/>
      <c r="EP7" s="511"/>
      <c r="EQ7" s="511"/>
      <c r="ER7" s="511"/>
      <c r="ES7" s="511"/>
      <c r="ET7" s="511"/>
      <c r="EU7" s="511"/>
      <c r="EV7" s="511"/>
      <c r="EW7" s="511"/>
      <c r="EX7" s="511"/>
      <c r="EY7" s="511"/>
      <c r="EZ7" s="511"/>
      <c r="FA7" s="511"/>
      <c r="FB7" s="511"/>
      <c r="FC7" s="511"/>
      <c r="FD7" s="511"/>
      <c r="FE7" s="511"/>
      <c r="FF7" s="511"/>
      <c r="FG7" s="511"/>
      <c r="FH7" s="511"/>
      <c r="FI7" s="511"/>
      <c r="FJ7" s="511"/>
      <c r="FK7" s="511"/>
      <c r="FL7" s="511"/>
      <c r="FM7" s="511"/>
      <c r="FN7" s="511"/>
      <c r="FO7" s="511"/>
      <c r="FP7" s="511"/>
      <c r="FQ7" s="511"/>
      <c r="FR7" s="511"/>
      <c r="FS7" s="511"/>
      <c r="FT7" s="511"/>
      <c r="FU7" s="511"/>
      <c r="FV7" s="511"/>
      <c r="FW7" s="511"/>
      <c r="FX7" s="511"/>
      <c r="FY7" s="511"/>
      <c r="FZ7" s="511"/>
      <c r="GA7" s="511"/>
      <c r="GB7" s="511"/>
      <c r="GC7" s="511"/>
      <c r="GD7" s="511"/>
      <c r="GE7" s="511"/>
      <c r="GF7" s="511"/>
      <c r="GG7" s="511"/>
      <c r="GH7" s="511"/>
      <c r="GI7" s="511"/>
      <c r="GJ7" s="511"/>
      <c r="GK7" s="511"/>
      <c r="GL7" s="511"/>
      <c r="GM7" s="511"/>
      <c r="GN7" s="511"/>
      <c r="GO7" s="511"/>
      <c r="GP7" s="511"/>
      <c r="GQ7" s="511"/>
      <c r="GR7" s="511"/>
      <c r="GS7" s="511"/>
      <c r="GT7" s="511"/>
      <c r="GU7" s="511"/>
      <c r="GV7" s="511"/>
      <c r="GW7" s="511"/>
      <c r="GX7" s="511"/>
      <c r="GY7" s="511"/>
      <c r="GZ7" s="511"/>
      <c r="HA7" s="511"/>
      <c r="HB7" s="511"/>
      <c r="HC7" s="511"/>
      <c r="HD7" s="511"/>
      <c r="HE7" s="511"/>
      <c r="HF7" s="511"/>
      <c r="HG7" s="511"/>
      <c r="HH7" s="511"/>
      <c r="HI7" s="511"/>
      <c r="HJ7" s="511"/>
      <c r="HK7" s="511"/>
      <c r="HL7" s="511"/>
      <c r="HM7" s="511"/>
      <c r="HN7" s="511"/>
      <c r="HO7" s="511"/>
      <c r="HP7" s="511"/>
      <c r="HQ7" s="511"/>
      <c r="HR7" s="511"/>
      <c r="HS7" s="511"/>
      <c r="HT7" s="511"/>
      <c r="HU7" s="511"/>
      <c r="HV7" s="511"/>
      <c r="HW7" s="511"/>
      <c r="HX7" s="511"/>
      <c r="HY7" s="511"/>
      <c r="HZ7" s="511"/>
      <c r="IA7" s="511"/>
      <c r="IB7" s="511"/>
      <c r="IC7" s="511"/>
      <c r="ID7" s="511"/>
      <c r="IE7" s="511"/>
      <c r="IF7" s="511"/>
      <c r="IG7" s="511"/>
      <c r="IH7" s="511"/>
    </row>
    <row r="8" spans="1:242" ht="16.5" hidden="1" customHeight="1" x14ac:dyDescent="0.25">
      <c r="B8" s="223"/>
      <c r="C8" s="224"/>
      <c r="D8" s="225" t="s">
        <v>33</v>
      </c>
      <c r="E8" s="225"/>
      <c r="F8" s="226"/>
      <c r="G8" s="227"/>
      <c r="H8" s="228"/>
      <c r="I8" s="228"/>
      <c r="J8" s="229">
        <v>17500000</v>
      </c>
      <c r="K8" s="230"/>
      <c r="L8" s="241"/>
      <c r="M8" s="225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511"/>
      <c r="AK8" s="511"/>
      <c r="AL8" s="511"/>
      <c r="AM8" s="511"/>
      <c r="AN8" s="511"/>
      <c r="AO8" s="511"/>
      <c r="AP8" s="511"/>
      <c r="AQ8" s="511"/>
      <c r="AR8" s="511"/>
      <c r="AS8" s="511"/>
      <c r="AT8" s="511"/>
      <c r="AU8" s="511"/>
      <c r="AV8" s="511"/>
      <c r="AW8" s="511"/>
      <c r="AX8" s="511"/>
      <c r="AY8" s="511"/>
      <c r="AZ8" s="511"/>
      <c r="BA8" s="511"/>
      <c r="BB8" s="511"/>
      <c r="BC8" s="511"/>
      <c r="BD8" s="511"/>
      <c r="BE8" s="511"/>
      <c r="BF8" s="511"/>
      <c r="BG8" s="511"/>
      <c r="BH8" s="511"/>
      <c r="BI8" s="511"/>
      <c r="BJ8" s="511"/>
      <c r="BK8" s="511"/>
      <c r="BL8" s="511"/>
      <c r="BM8" s="511"/>
      <c r="BN8" s="511"/>
      <c r="BO8" s="511"/>
      <c r="BP8" s="511"/>
      <c r="BQ8" s="511"/>
      <c r="BR8" s="511"/>
      <c r="BS8" s="511"/>
      <c r="BT8" s="511"/>
      <c r="BU8" s="511"/>
      <c r="BV8" s="511"/>
      <c r="BW8" s="511"/>
      <c r="BX8" s="511"/>
      <c r="BY8" s="511"/>
      <c r="BZ8" s="511"/>
      <c r="CA8" s="511"/>
      <c r="CB8" s="511"/>
      <c r="CC8" s="511"/>
      <c r="CD8" s="511"/>
      <c r="CE8" s="511"/>
      <c r="CF8" s="511"/>
      <c r="CG8" s="511"/>
      <c r="CH8" s="511"/>
      <c r="CI8" s="511"/>
      <c r="CJ8" s="511"/>
      <c r="CK8" s="511"/>
      <c r="CL8" s="511"/>
      <c r="CM8" s="511"/>
      <c r="CN8" s="511"/>
      <c r="CO8" s="511"/>
      <c r="CP8" s="511"/>
      <c r="CQ8" s="511"/>
      <c r="CR8" s="511"/>
      <c r="CS8" s="511"/>
      <c r="CT8" s="511"/>
      <c r="CU8" s="511"/>
      <c r="CV8" s="511"/>
      <c r="CW8" s="511"/>
      <c r="CX8" s="511"/>
      <c r="CY8" s="511"/>
      <c r="CZ8" s="511"/>
      <c r="DA8" s="511"/>
      <c r="DB8" s="511"/>
      <c r="DC8" s="511"/>
      <c r="DD8" s="511"/>
      <c r="DE8" s="511"/>
      <c r="DF8" s="511"/>
      <c r="DG8" s="511"/>
      <c r="DH8" s="511"/>
      <c r="DI8" s="511"/>
      <c r="DJ8" s="511"/>
      <c r="DK8" s="511"/>
      <c r="DL8" s="511"/>
      <c r="DM8" s="511"/>
      <c r="DN8" s="511"/>
      <c r="DO8" s="511"/>
      <c r="DP8" s="511"/>
      <c r="DQ8" s="511"/>
      <c r="DR8" s="511"/>
      <c r="DS8" s="511"/>
      <c r="DT8" s="511"/>
      <c r="DU8" s="511"/>
      <c r="DV8" s="511"/>
      <c r="DW8" s="511"/>
      <c r="DX8" s="511"/>
      <c r="DY8" s="511"/>
      <c r="DZ8" s="511"/>
      <c r="EA8" s="511"/>
      <c r="EB8" s="511"/>
      <c r="EC8" s="511"/>
      <c r="ED8" s="511"/>
      <c r="EE8" s="511"/>
      <c r="EF8" s="511"/>
      <c r="EG8" s="511"/>
      <c r="EH8" s="511"/>
      <c r="EI8" s="511"/>
      <c r="EJ8" s="511"/>
      <c r="EK8" s="511"/>
      <c r="EL8" s="511"/>
      <c r="EM8" s="511"/>
      <c r="EN8" s="511"/>
      <c r="EO8" s="511"/>
      <c r="EP8" s="511"/>
      <c r="EQ8" s="511"/>
      <c r="ER8" s="511"/>
      <c r="ES8" s="511"/>
      <c r="ET8" s="511"/>
      <c r="EU8" s="511"/>
      <c r="EV8" s="511"/>
      <c r="EW8" s="511"/>
      <c r="EX8" s="511"/>
      <c r="EY8" s="511"/>
      <c r="EZ8" s="511"/>
      <c r="FA8" s="511"/>
      <c r="FB8" s="511"/>
      <c r="FC8" s="511"/>
      <c r="FD8" s="511"/>
      <c r="FE8" s="511"/>
      <c r="FF8" s="511"/>
      <c r="FG8" s="511"/>
      <c r="FH8" s="511"/>
      <c r="FI8" s="511"/>
      <c r="FJ8" s="511"/>
      <c r="FK8" s="511"/>
      <c r="FL8" s="511"/>
      <c r="FM8" s="511"/>
      <c r="FN8" s="511"/>
      <c r="FO8" s="511"/>
      <c r="FP8" s="511"/>
      <c r="FQ8" s="511"/>
      <c r="FR8" s="511"/>
      <c r="FS8" s="511"/>
      <c r="FT8" s="511"/>
      <c r="FU8" s="511"/>
      <c r="FV8" s="511"/>
      <c r="FW8" s="511"/>
      <c r="FX8" s="511"/>
      <c r="FY8" s="511"/>
      <c r="FZ8" s="511"/>
      <c r="GA8" s="511"/>
      <c r="GB8" s="511"/>
      <c r="GC8" s="511"/>
      <c r="GD8" s="511"/>
      <c r="GE8" s="511"/>
      <c r="GF8" s="511"/>
      <c r="GG8" s="511"/>
      <c r="GH8" s="511"/>
      <c r="GI8" s="511"/>
      <c r="GJ8" s="511"/>
      <c r="GK8" s="511"/>
      <c r="GL8" s="511"/>
      <c r="GM8" s="511"/>
      <c r="GN8" s="511"/>
      <c r="GO8" s="511"/>
      <c r="GP8" s="511"/>
      <c r="GQ8" s="511"/>
      <c r="GR8" s="511"/>
      <c r="GS8" s="511"/>
      <c r="GT8" s="511"/>
      <c r="GU8" s="511"/>
      <c r="GV8" s="511"/>
      <c r="GW8" s="511"/>
      <c r="GX8" s="511"/>
      <c r="GY8" s="511"/>
      <c r="GZ8" s="511"/>
      <c r="HA8" s="511"/>
      <c r="HB8" s="511"/>
      <c r="HC8" s="511"/>
      <c r="HD8" s="511"/>
      <c r="HE8" s="511"/>
      <c r="HF8" s="511"/>
      <c r="HG8" s="511"/>
      <c r="HH8" s="511"/>
      <c r="HI8" s="511"/>
      <c r="HJ8" s="511"/>
      <c r="HK8" s="511"/>
      <c r="HL8" s="511"/>
      <c r="HM8" s="511"/>
      <c r="HN8" s="511"/>
      <c r="HO8" s="511"/>
      <c r="HP8" s="511"/>
      <c r="HQ8" s="511"/>
      <c r="HR8" s="511"/>
      <c r="HS8" s="511"/>
      <c r="HT8" s="511"/>
      <c r="HU8" s="511"/>
      <c r="HV8" s="511"/>
      <c r="HW8" s="511"/>
      <c r="HX8" s="511"/>
      <c r="HY8" s="511"/>
      <c r="HZ8" s="511"/>
      <c r="IA8" s="511"/>
      <c r="IB8" s="511"/>
      <c r="IC8" s="511"/>
      <c r="ID8" s="511"/>
      <c r="IE8" s="511"/>
      <c r="IF8" s="511"/>
      <c r="IG8" s="511"/>
      <c r="IH8" s="511"/>
    </row>
    <row r="9" spans="1:242" hidden="1" x14ac:dyDescent="0.25">
      <c r="B9" s="231"/>
      <c r="C9" s="232"/>
      <c r="D9" s="233" t="s">
        <v>31</v>
      </c>
      <c r="E9" s="225"/>
      <c r="F9" s="225"/>
      <c r="G9" s="234"/>
      <c r="H9" s="235"/>
      <c r="I9" s="236">
        <v>3676500</v>
      </c>
      <c r="J9" s="237">
        <f>+J8+H9-I9</f>
        <v>13823500</v>
      </c>
      <c r="K9" s="230"/>
      <c r="L9" s="241"/>
      <c r="M9" s="225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511"/>
      <c r="AK9" s="511"/>
      <c r="AL9" s="511"/>
      <c r="AM9" s="511"/>
      <c r="AN9" s="511"/>
      <c r="AO9" s="511"/>
      <c r="AP9" s="511"/>
      <c r="AQ9" s="511"/>
      <c r="AR9" s="511"/>
      <c r="AS9" s="511"/>
      <c r="AT9" s="511"/>
      <c r="AU9" s="511"/>
      <c r="AV9" s="511"/>
      <c r="AW9" s="511"/>
      <c r="AX9" s="511"/>
      <c r="AY9" s="511"/>
      <c r="AZ9" s="511"/>
      <c r="BA9" s="511"/>
      <c r="BB9" s="511"/>
      <c r="BC9" s="511"/>
      <c r="BD9" s="511"/>
      <c r="BE9" s="511"/>
      <c r="BF9" s="511"/>
      <c r="BG9" s="511"/>
      <c r="BH9" s="511"/>
      <c r="BI9" s="511"/>
      <c r="BJ9" s="511"/>
      <c r="BK9" s="511"/>
      <c r="BL9" s="511"/>
      <c r="BM9" s="511"/>
      <c r="BN9" s="511"/>
      <c r="BO9" s="511"/>
      <c r="BP9" s="511"/>
      <c r="BQ9" s="511"/>
      <c r="BR9" s="511"/>
      <c r="BS9" s="511"/>
      <c r="BT9" s="511"/>
      <c r="BU9" s="511"/>
      <c r="BV9" s="511"/>
      <c r="BW9" s="511"/>
      <c r="BX9" s="511"/>
      <c r="BY9" s="511"/>
      <c r="BZ9" s="511"/>
      <c r="CA9" s="511"/>
      <c r="CB9" s="511"/>
      <c r="CC9" s="511"/>
      <c r="CD9" s="511"/>
      <c r="CE9" s="511"/>
      <c r="CF9" s="511"/>
      <c r="CG9" s="511"/>
      <c r="CH9" s="511"/>
      <c r="CI9" s="511"/>
      <c r="CJ9" s="511"/>
      <c r="CK9" s="511"/>
      <c r="CL9" s="511"/>
      <c r="CM9" s="511"/>
      <c r="CN9" s="511"/>
      <c r="CO9" s="511"/>
      <c r="CP9" s="511"/>
      <c r="CQ9" s="511"/>
      <c r="CR9" s="511"/>
      <c r="CS9" s="511"/>
      <c r="CT9" s="511"/>
      <c r="CU9" s="511"/>
      <c r="CV9" s="511"/>
      <c r="CW9" s="511"/>
      <c r="CX9" s="511"/>
      <c r="CY9" s="511"/>
      <c r="CZ9" s="511"/>
      <c r="DA9" s="511"/>
      <c r="DB9" s="511"/>
      <c r="DC9" s="511"/>
      <c r="DD9" s="511"/>
      <c r="DE9" s="511"/>
      <c r="DF9" s="511"/>
      <c r="DG9" s="511"/>
      <c r="DH9" s="511"/>
      <c r="DI9" s="511"/>
      <c r="DJ9" s="511"/>
      <c r="DK9" s="511"/>
      <c r="DL9" s="511"/>
      <c r="DM9" s="511"/>
      <c r="DN9" s="511"/>
      <c r="DO9" s="511"/>
      <c r="DP9" s="511"/>
      <c r="DQ9" s="511"/>
      <c r="DR9" s="511"/>
      <c r="DS9" s="511"/>
      <c r="DT9" s="511"/>
      <c r="DU9" s="511"/>
      <c r="DV9" s="511"/>
      <c r="DW9" s="511"/>
      <c r="DX9" s="511"/>
      <c r="DY9" s="511"/>
      <c r="DZ9" s="511"/>
      <c r="EA9" s="511"/>
      <c r="EB9" s="511"/>
      <c r="EC9" s="511"/>
      <c r="ED9" s="511"/>
      <c r="EE9" s="511"/>
      <c r="EF9" s="511"/>
      <c r="EG9" s="511"/>
      <c r="EH9" s="511"/>
      <c r="EI9" s="511"/>
      <c r="EJ9" s="511"/>
      <c r="EK9" s="511"/>
      <c r="EL9" s="511"/>
      <c r="EM9" s="511"/>
      <c r="EN9" s="511"/>
      <c r="EO9" s="511"/>
      <c r="EP9" s="511"/>
      <c r="EQ9" s="511"/>
      <c r="ER9" s="511"/>
      <c r="ES9" s="511"/>
      <c r="ET9" s="511"/>
      <c r="EU9" s="511"/>
      <c r="EV9" s="511"/>
      <c r="EW9" s="511"/>
      <c r="EX9" s="511"/>
      <c r="EY9" s="511"/>
      <c r="EZ9" s="511"/>
      <c r="FA9" s="511"/>
      <c r="FB9" s="511"/>
      <c r="FC9" s="511"/>
      <c r="FD9" s="511"/>
      <c r="FE9" s="511"/>
      <c r="FF9" s="511"/>
      <c r="FG9" s="511"/>
      <c r="FH9" s="511"/>
      <c r="FI9" s="511"/>
      <c r="FJ9" s="511"/>
      <c r="FK9" s="511"/>
      <c r="FL9" s="511"/>
      <c r="FM9" s="511"/>
      <c r="FN9" s="511"/>
      <c r="FO9" s="511"/>
      <c r="FP9" s="511"/>
      <c r="FQ9" s="511"/>
      <c r="FR9" s="511"/>
      <c r="FS9" s="511"/>
      <c r="FT9" s="511"/>
      <c r="FU9" s="511"/>
      <c r="FV9" s="511"/>
      <c r="FW9" s="511"/>
      <c r="FX9" s="511"/>
      <c r="FY9" s="511"/>
      <c r="FZ9" s="511"/>
      <c r="GA9" s="511"/>
      <c r="GB9" s="511"/>
      <c r="GC9" s="511"/>
      <c r="GD9" s="511"/>
      <c r="GE9" s="511"/>
      <c r="GF9" s="511"/>
      <c r="GG9" s="511"/>
      <c r="GH9" s="511"/>
      <c r="GI9" s="511"/>
      <c r="GJ9" s="511"/>
      <c r="GK9" s="511"/>
      <c r="GL9" s="511"/>
      <c r="GM9" s="511"/>
      <c r="GN9" s="511"/>
      <c r="GO9" s="511"/>
      <c r="GP9" s="511"/>
      <c r="GQ9" s="511"/>
      <c r="GR9" s="511"/>
      <c r="GS9" s="511"/>
      <c r="GT9" s="511"/>
      <c r="GU9" s="511"/>
      <c r="GV9" s="511"/>
      <c r="GW9" s="511"/>
      <c r="GX9" s="511"/>
      <c r="GY9" s="511"/>
      <c r="GZ9" s="511"/>
      <c r="HA9" s="511"/>
      <c r="HB9" s="511"/>
      <c r="HC9" s="511"/>
      <c r="HD9" s="511"/>
      <c r="HE9" s="511"/>
      <c r="HF9" s="511"/>
      <c r="HG9" s="511"/>
      <c r="HH9" s="511"/>
      <c r="HI9" s="511"/>
      <c r="HJ9" s="511"/>
      <c r="HK9" s="511"/>
      <c r="HL9" s="511"/>
      <c r="HM9" s="511"/>
      <c r="HN9" s="511"/>
      <c r="HO9" s="511"/>
      <c r="HP9" s="511"/>
      <c r="HQ9" s="511"/>
      <c r="HR9" s="511"/>
      <c r="HS9" s="511"/>
      <c r="HT9" s="511"/>
      <c r="HU9" s="511"/>
      <c r="HV9" s="511"/>
      <c r="HW9" s="511"/>
      <c r="HX9" s="511"/>
      <c r="HY9" s="511"/>
      <c r="HZ9" s="511"/>
      <c r="IA9" s="511"/>
      <c r="IB9" s="511"/>
      <c r="IC9" s="511"/>
      <c r="ID9" s="511"/>
      <c r="IE9" s="511"/>
      <c r="IF9" s="511"/>
      <c r="IG9" s="511"/>
      <c r="IH9" s="511"/>
    </row>
    <row r="10" spans="1:242" hidden="1" x14ac:dyDescent="0.25">
      <c r="B10" s="231"/>
      <c r="C10" s="232"/>
      <c r="D10" s="233" t="s">
        <v>31</v>
      </c>
      <c r="E10" s="225"/>
      <c r="F10" s="225"/>
      <c r="G10" s="234"/>
      <c r="H10" s="235"/>
      <c r="I10" s="236">
        <v>7427524</v>
      </c>
      <c r="J10" s="237">
        <f>+J9+H10-I10</f>
        <v>6395976</v>
      </c>
      <c r="K10" s="230"/>
      <c r="L10" s="241"/>
      <c r="M10" s="225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511"/>
      <c r="AK10" s="511"/>
      <c r="AL10" s="511"/>
      <c r="AM10" s="511"/>
      <c r="AN10" s="511"/>
      <c r="AO10" s="511"/>
      <c r="AP10" s="511"/>
      <c r="AQ10" s="511"/>
      <c r="AR10" s="511"/>
      <c r="AS10" s="511"/>
      <c r="AT10" s="511"/>
      <c r="AU10" s="511"/>
      <c r="AV10" s="511"/>
      <c r="AW10" s="511"/>
      <c r="AX10" s="511"/>
      <c r="AY10" s="511"/>
      <c r="AZ10" s="511"/>
      <c r="BA10" s="511"/>
      <c r="BB10" s="511"/>
      <c r="BC10" s="511"/>
      <c r="BD10" s="511"/>
      <c r="BE10" s="511"/>
      <c r="BF10" s="511"/>
      <c r="BG10" s="511"/>
      <c r="BH10" s="511"/>
      <c r="BI10" s="511"/>
      <c r="BJ10" s="511"/>
      <c r="BK10" s="511"/>
      <c r="BL10" s="511"/>
      <c r="BM10" s="511"/>
      <c r="BN10" s="511"/>
      <c r="BO10" s="511"/>
      <c r="BP10" s="511"/>
      <c r="BQ10" s="511"/>
      <c r="BR10" s="511"/>
      <c r="BS10" s="511"/>
      <c r="BT10" s="511"/>
      <c r="BU10" s="511"/>
      <c r="BV10" s="511"/>
      <c r="BW10" s="511"/>
      <c r="BX10" s="511"/>
      <c r="BY10" s="511"/>
      <c r="BZ10" s="511"/>
      <c r="CA10" s="511"/>
      <c r="CB10" s="511"/>
      <c r="CC10" s="511"/>
      <c r="CD10" s="511"/>
      <c r="CE10" s="511"/>
      <c r="CF10" s="511"/>
      <c r="CG10" s="511"/>
      <c r="CH10" s="511"/>
      <c r="CI10" s="511"/>
      <c r="CJ10" s="511"/>
      <c r="CK10" s="511"/>
      <c r="CL10" s="511"/>
      <c r="CM10" s="511"/>
      <c r="CN10" s="511"/>
      <c r="CO10" s="511"/>
      <c r="CP10" s="511"/>
      <c r="CQ10" s="511"/>
      <c r="CR10" s="511"/>
      <c r="CS10" s="511"/>
      <c r="CT10" s="511"/>
      <c r="CU10" s="511"/>
      <c r="CV10" s="511"/>
      <c r="CW10" s="511"/>
      <c r="CX10" s="511"/>
      <c r="CY10" s="511"/>
      <c r="CZ10" s="511"/>
      <c r="DA10" s="511"/>
      <c r="DB10" s="511"/>
      <c r="DC10" s="511"/>
      <c r="DD10" s="511"/>
      <c r="DE10" s="511"/>
      <c r="DF10" s="511"/>
      <c r="DG10" s="511"/>
      <c r="DH10" s="511"/>
      <c r="DI10" s="511"/>
      <c r="DJ10" s="511"/>
      <c r="DK10" s="511"/>
      <c r="DL10" s="511"/>
      <c r="DM10" s="511"/>
      <c r="DN10" s="511"/>
      <c r="DO10" s="511"/>
      <c r="DP10" s="511"/>
      <c r="DQ10" s="511"/>
      <c r="DR10" s="511"/>
      <c r="DS10" s="511"/>
      <c r="DT10" s="511"/>
      <c r="DU10" s="511"/>
      <c r="DV10" s="511"/>
      <c r="DW10" s="511"/>
      <c r="DX10" s="511"/>
      <c r="DY10" s="511"/>
      <c r="DZ10" s="511"/>
      <c r="EA10" s="511"/>
      <c r="EB10" s="511"/>
      <c r="EC10" s="511"/>
      <c r="ED10" s="511"/>
      <c r="EE10" s="511"/>
      <c r="EF10" s="511"/>
      <c r="EG10" s="511"/>
      <c r="EH10" s="511"/>
      <c r="EI10" s="511"/>
      <c r="EJ10" s="511"/>
      <c r="EK10" s="511"/>
      <c r="EL10" s="511"/>
      <c r="EM10" s="511"/>
      <c r="EN10" s="511"/>
      <c r="EO10" s="511"/>
      <c r="EP10" s="511"/>
      <c r="EQ10" s="511"/>
      <c r="ER10" s="511"/>
      <c r="ES10" s="511"/>
      <c r="ET10" s="511"/>
      <c r="EU10" s="511"/>
      <c r="EV10" s="511"/>
      <c r="EW10" s="511"/>
      <c r="EX10" s="511"/>
      <c r="EY10" s="511"/>
      <c r="EZ10" s="511"/>
      <c r="FA10" s="511"/>
      <c r="FB10" s="511"/>
      <c r="FC10" s="511"/>
      <c r="FD10" s="511"/>
      <c r="FE10" s="511"/>
      <c r="FF10" s="511"/>
      <c r="FG10" s="511"/>
      <c r="FH10" s="511"/>
      <c r="FI10" s="511"/>
      <c r="FJ10" s="511"/>
      <c r="FK10" s="511"/>
      <c r="FL10" s="511"/>
      <c r="FM10" s="511"/>
      <c r="FN10" s="511"/>
      <c r="FO10" s="511"/>
      <c r="FP10" s="511"/>
      <c r="FQ10" s="511"/>
      <c r="FR10" s="511"/>
      <c r="FS10" s="511"/>
      <c r="FT10" s="511"/>
      <c r="FU10" s="511"/>
      <c r="FV10" s="511"/>
      <c r="FW10" s="511"/>
      <c r="FX10" s="511"/>
      <c r="FY10" s="511"/>
      <c r="FZ10" s="511"/>
      <c r="GA10" s="511"/>
      <c r="GB10" s="511"/>
      <c r="GC10" s="511"/>
      <c r="GD10" s="511"/>
      <c r="GE10" s="511"/>
      <c r="GF10" s="511"/>
      <c r="GG10" s="511"/>
      <c r="GH10" s="511"/>
      <c r="GI10" s="511"/>
      <c r="GJ10" s="511"/>
      <c r="GK10" s="511"/>
      <c r="GL10" s="511"/>
      <c r="GM10" s="511"/>
      <c r="GN10" s="511"/>
      <c r="GO10" s="511"/>
      <c r="GP10" s="511"/>
      <c r="GQ10" s="511"/>
      <c r="GR10" s="511"/>
      <c r="GS10" s="511"/>
      <c r="GT10" s="511"/>
      <c r="GU10" s="511"/>
      <c r="GV10" s="511"/>
      <c r="GW10" s="511"/>
      <c r="GX10" s="511"/>
      <c r="GY10" s="511"/>
      <c r="GZ10" s="511"/>
      <c r="HA10" s="511"/>
      <c r="HB10" s="511"/>
      <c r="HC10" s="511"/>
      <c r="HD10" s="511"/>
      <c r="HE10" s="511"/>
      <c r="HF10" s="511"/>
      <c r="HG10" s="511"/>
      <c r="HH10" s="511"/>
      <c r="HI10" s="511"/>
      <c r="HJ10" s="511"/>
      <c r="HK10" s="511"/>
      <c r="HL10" s="511"/>
      <c r="HM10" s="511"/>
      <c r="HN10" s="511"/>
      <c r="HO10" s="511"/>
      <c r="HP10" s="511"/>
      <c r="HQ10" s="511"/>
      <c r="HR10" s="511"/>
      <c r="HS10" s="511"/>
      <c r="HT10" s="511"/>
      <c r="HU10" s="511"/>
      <c r="HV10" s="511"/>
      <c r="HW10" s="511"/>
      <c r="HX10" s="511"/>
      <c r="HY10" s="511"/>
      <c r="HZ10" s="511"/>
      <c r="IA10" s="511"/>
      <c r="IB10" s="511"/>
      <c r="IC10" s="511"/>
      <c r="ID10" s="511"/>
      <c r="IE10" s="511"/>
      <c r="IF10" s="511"/>
      <c r="IG10" s="511"/>
      <c r="IH10" s="511"/>
    </row>
    <row r="11" spans="1:242" hidden="1" x14ac:dyDescent="0.25">
      <c r="B11" s="231"/>
      <c r="C11" s="232"/>
      <c r="D11" s="233" t="s">
        <v>30</v>
      </c>
      <c r="E11" s="225"/>
      <c r="F11" s="225"/>
      <c r="G11" s="238"/>
      <c r="H11" s="235"/>
      <c r="I11" s="236">
        <v>2000680</v>
      </c>
      <c r="J11" s="237">
        <f>+J10+H11-I11</f>
        <v>4395296</v>
      </c>
      <c r="K11" s="239"/>
      <c r="L11" s="241"/>
      <c r="M11" s="225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511"/>
      <c r="AK11" s="511"/>
      <c r="AL11" s="511"/>
      <c r="AM11" s="511"/>
      <c r="AN11" s="511"/>
      <c r="AO11" s="511"/>
      <c r="AP11" s="511"/>
      <c r="AQ11" s="511"/>
      <c r="AR11" s="511"/>
      <c r="AS11" s="511"/>
      <c r="AT11" s="511"/>
      <c r="AU11" s="511"/>
      <c r="AV11" s="511"/>
      <c r="AW11" s="511"/>
      <c r="AX11" s="511"/>
      <c r="AY11" s="511"/>
      <c r="AZ11" s="511"/>
      <c r="BA11" s="511"/>
      <c r="BB11" s="511"/>
      <c r="BC11" s="511"/>
      <c r="BD11" s="511"/>
      <c r="BE11" s="511"/>
      <c r="BF11" s="511"/>
      <c r="BG11" s="511"/>
      <c r="BH11" s="511"/>
      <c r="BI11" s="511"/>
      <c r="BJ11" s="511"/>
      <c r="BK11" s="511"/>
      <c r="BL11" s="511"/>
      <c r="BM11" s="511"/>
      <c r="BN11" s="511"/>
      <c r="BO11" s="511"/>
      <c r="BP11" s="511"/>
      <c r="BQ11" s="511"/>
      <c r="BR11" s="511"/>
      <c r="BS11" s="511"/>
      <c r="BT11" s="511"/>
      <c r="BU11" s="511"/>
      <c r="BV11" s="511"/>
      <c r="BW11" s="511"/>
      <c r="BX11" s="511"/>
      <c r="BY11" s="511"/>
      <c r="BZ11" s="511"/>
      <c r="CA11" s="511"/>
      <c r="CB11" s="511"/>
      <c r="CC11" s="511"/>
      <c r="CD11" s="511"/>
      <c r="CE11" s="511"/>
      <c r="CF11" s="511"/>
      <c r="CG11" s="511"/>
      <c r="CH11" s="511"/>
      <c r="CI11" s="511"/>
      <c r="CJ11" s="511"/>
      <c r="CK11" s="511"/>
      <c r="CL11" s="511"/>
      <c r="CM11" s="511"/>
      <c r="CN11" s="511"/>
      <c r="CO11" s="511"/>
      <c r="CP11" s="511"/>
      <c r="CQ11" s="511"/>
      <c r="CR11" s="511"/>
      <c r="CS11" s="511"/>
      <c r="CT11" s="511"/>
      <c r="CU11" s="511"/>
      <c r="CV11" s="511"/>
      <c r="CW11" s="511"/>
      <c r="CX11" s="511"/>
      <c r="CY11" s="511"/>
      <c r="CZ11" s="511"/>
      <c r="DA11" s="511"/>
      <c r="DB11" s="511"/>
      <c r="DC11" s="511"/>
      <c r="DD11" s="511"/>
      <c r="DE11" s="511"/>
      <c r="DF11" s="511"/>
      <c r="DG11" s="511"/>
      <c r="DH11" s="511"/>
      <c r="DI11" s="511"/>
      <c r="DJ11" s="511"/>
      <c r="DK11" s="511"/>
      <c r="DL11" s="511"/>
      <c r="DM11" s="511"/>
      <c r="DN11" s="511"/>
      <c r="DO11" s="511"/>
      <c r="DP11" s="511"/>
      <c r="DQ11" s="511"/>
      <c r="DR11" s="511"/>
      <c r="DS11" s="511"/>
      <c r="DT11" s="511"/>
      <c r="DU11" s="511"/>
      <c r="DV11" s="511"/>
      <c r="DW11" s="511"/>
      <c r="DX11" s="511"/>
      <c r="DY11" s="511"/>
      <c r="DZ11" s="511"/>
      <c r="EA11" s="511"/>
      <c r="EB11" s="511"/>
      <c r="EC11" s="511"/>
      <c r="ED11" s="511"/>
      <c r="EE11" s="511"/>
      <c r="EF11" s="511"/>
      <c r="EG11" s="511"/>
      <c r="EH11" s="511"/>
      <c r="EI11" s="511"/>
      <c r="EJ11" s="511"/>
      <c r="EK11" s="511"/>
      <c r="EL11" s="511"/>
      <c r="EM11" s="511"/>
      <c r="EN11" s="511"/>
      <c r="EO11" s="511"/>
      <c r="EP11" s="511"/>
      <c r="EQ11" s="511"/>
      <c r="ER11" s="511"/>
      <c r="ES11" s="511"/>
      <c r="ET11" s="511"/>
      <c r="EU11" s="511"/>
      <c r="EV11" s="511"/>
      <c r="EW11" s="511"/>
      <c r="EX11" s="511"/>
      <c r="EY11" s="511"/>
      <c r="EZ11" s="511"/>
      <c r="FA11" s="511"/>
      <c r="FB11" s="511"/>
      <c r="FC11" s="511"/>
      <c r="FD11" s="511"/>
      <c r="FE11" s="511"/>
      <c r="FF11" s="511"/>
      <c r="FG11" s="511"/>
      <c r="FH11" s="511"/>
      <c r="FI11" s="511"/>
      <c r="FJ11" s="511"/>
      <c r="FK11" s="511"/>
      <c r="FL11" s="511"/>
      <c r="FM11" s="511"/>
      <c r="FN11" s="511"/>
      <c r="FO11" s="511"/>
      <c r="FP11" s="511"/>
      <c r="FQ11" s="511"/>
      <c r="FR11" s="511"/>
      <c r="FS11" s="511"/>
      <c r="FT11" s="511"/>
      <c r="FU11" s="511"/>
      <c r="FV11" s="511"/>
      <c r="FW11" s="511"/>
      <c r="FX11" s="511"/>
      <c r="FY11" s="511"/>
      <c r="FZ11" s="511"/>
      <c r="GA11" s="511"/>
      <c r="GB11" s="511"/>
      <c r="GC11" s="511"/>
      <c r="GD11" s="511"/>
      <c r="GE11" s="511"/>
      <c r="GF11" s="511"/>
      <c r="GG11" s="511"/>
      <c r="GH11" s="511"/>
      <c r="GI11" s="511"/>
      <c r="GJ11" s="511"/>
      <c r="GK11" s="511"/>
      <c r="GL11" s="511"/>
      <c r="GM11" s="511"/>
      <c r="GN11" s="511"/>
      <c r="GO11" s="511"/>
      <c r="GP11" s="511"/>
      <c r="GQ11" s="511"/>
      <c r="GR11" s="511"/>
      <c r="GS11" s="511"/>
      <c r="GT11" s="511"/>
      <c r="GU11" s="511"/>
      <c r="GV11" s="511"/>
      <c r="GW11" s="511"/>
      <c r="GX11" s="511"/>
      <c r="GY11" s="511"/>
      <c r="GZ11" s="511"/>
      <c r="HA11" s="511"/>
      <c r="HB11" s="511"/>
      <c r="HC11" s="511"/>
      <c r="HD11" s="511"/>
      <c r="HE11" s="511"/>
      <c r="HF11" s="511"/>
      <c r="HG11" s="511"/>
      <c r="HH11" s="511"/>
      <c r="HI11" s="511"/>
      <c r="HJ11" s="511"/>
      <c r="HK11" s="511"/>
      <c r="HL11" s="511"/>
      <c r="HM11" s="511"/>
      <c r="HN11" s="511"/>
      <c r="HO11" s="511"/>
      <c r="HP11" s="511"/>
      <c r="HQ11" s="511"/>
      <c r="HR11" s="511"/>
      <c r="HS11" s="511"/>
      <c r="HT11" s="511"/>
      <c r="HU11" s="511"/>
      <c r="HV11" s="511"/>
      <c r="HW11" s="511"/>
      <c r="HX11" s="511"/>
      <c r="HY11" s="511"/>
      <c r="HZ11" s="511"/>
      <c r="IA11" s="511"/>
      <c r="IB11" s="511"/>
      <c r="IC11" s="511"/>
      <c r="ID11" s="511"/>
      <c r="IE11" s="511"/>
      <c r="IF11" s="511"/>
      <c r="IG11" s="511"/>
      <c r="IH11" s="511"/>
    </row>
    <row r="12" spans="1:242" hidden="1" x14ac:dyDescent="0.25">
      <c r="B12" s="231"/>
      <c r="C12" s="232"/>
      <c r="D12" s="233" t="s">
        <v>29</v>
      </c>
      <c r="E12" s="225"/>
      <c r="F12" s="225"/>
      <c r="G12" s="238"/>
      <c r="H12" s="235"/>
      <c r="I12" s="236">
        <v>320000</v>
      </c>
      <c r="J12" s="237">
        <f t="shared" ref="J12:J75" si="0">+J11+H12-I12</f>
        <v>4075296</v>
      </c>
      <c r="K12" s="239"/>
      <c r="L12" s="241"/>
      <c r="M12" s="225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511"/>
      <c r="AK12" s="511"/>
      <c r="AL12" s="511"/>
      <c r="AM12" s="511"/>
      <c r="AN12" s="511"/>
      <c r="AO12" s="511"/>
      <c r="AP12" s="511"/>
      <c r="AQ12" s="511"/>
      <c r="AR12" s="511"/>
      <c r="AS12" s="511"/>
      <c r="AT12" s="511"/>
      <c r="AU12" s="511"/>
      <c r="AV12" s="511"/>
      <c r="AW12" s="511"/>
      <c r="AX12" s="511"/>
      <c r="AY12" s="511"/>
      <c r="AZ12" s="511"/>
      <c r="BA12" s="511"/>
      <c r="BB12" s="511"/>
      <c r="BC12" s="511"/>
      <c r="BD12" s="511"/>
      <c r="BE12" s="511"/>
      <c r="BF12" s="511"/>
      <c r="BG12" s="511"/>
      <c r="BH12" s="511"/>
      <c r="BI12" s="511"/>
      <c r="BJ12" s="511"/>
      <c r="BK12" s="511"/>
      <c r="BL12" s="511"/>
      <c r="BM12" s="511"/>
      <c r="BN12" s="511"/>
      <c r="BO12" s="511"/>
      <c r="BP12" s="511"/>
      <c r="BQ12" s="511"/>
      <c r="BR12" s="511"/>
      <c r="BS12" s="511"/>
      <c r="BT12" s="511"/>
      <c r="BU12" s="511"/>
      <c r="BV12" s="511"/>
      <c r="BW12" s="511"/>
      <c r="BX12" s="511"/>
      <c r="BY12" s="511"/>
      <c r="BZ12" s="511"/>
      <c r="CA12" s="511"/>
      <c r="CB12" s="511"/>
      <c r="CC12" s="511"/>
      <c r="CD12" s="511"/>
      <c r="CE12" s="511"/>
      <c r="CF12" s="511"/>
      <c r="CG12" s="511"/>
      <c r="CH12" s="511"/>
      <c r="CI12" s="511"/>
      <c r="CJ12" s="511"/>
      <c r="CK12" s="511"/>
      <c r="CL12" s="511"/>
      <c r="CM12" s="511"/>
      <c r="CN12" s="511"/>
      <c r="CO12" s="511"/>
      <c r="CP12" s="511"/>
      <c r="CQ12" s="511"/>
      <c r="CR12" s="511"/>
      <c r="CS12" s="511"/>
      <c r="CT12" s="511"/>
      <c r="CU12" s="511"/>
      <c r="CV12" s="511"/>
      <c r="CW12" s="511"/>
      <c r="CX12" s="511"/>
      <c r="CY12" s="511"/>
      <c r="CZ12" s="511"/>
      <c r="DA12" s="511"/>
      <c r="DB12" s="511"/>
      <c r="DC12" s="511"/>
      <c r="DD12" s="511"/>
      <c r="DE12" s="511"/>
      <c r="DF12" s="511"/>
      <c r="DG12" s="511"/>
      <c r="DH12" s="511"/>
      <c r="DI12" s="511"/>
      <c r="DJ12" s="511"/>
      <c r="DK12" s="511"/>
      <c r="DL12" s="511"/>
      <c r="DM12" s="511"/>
      <c r="DN12" s="511"/>
      <c r="DO12" s="511"/>
      <c r="DP12" s="511"/>
      <c r="DQ12" s="511"/>
      <c r="DR12" s="511"/>
      <c r="DS12" s="511"/>
      <c r="DT12" s="511"/>
      <c r="DU12" s="511"/>
      <c r="DV12" s="511"/>
      <c r="DW12" s="511"/>
      <c r="DX12" s="511"/>
      <c r="DY12" s="511"/>
      <c r="DZ12" s="511"/>
      <c r="EA12" s="511"/>
      <c r="EB12" s="511"/>
      <c r="EC12" s="511"/>
      <c r="ED12" s="511"/>
      <c r="EE12" s="511"/>
      <c r="EF12" s="511"/>
      <c r="EG12" s="511"/>
      <c r="EH12" s="511"/>
      <c r="EI12" s="511"/>
      <c r="EJ12" s="511"/>
      <c r="EK12" s="511"/>
      <c r="EL12" s="511"/>
      <c r="EM12" s="511"/>
      <c r="EN12" s="511"/>
      <c r="EO12" s="511"/>
      <c r="EP12" s="511"/>
      <c r="EQ12" s="511"/>
      <c r="ER12" s="511"/>
      <c r="ES12" s="511"/>
      <c r="ET12" s="511"/>
      <c r="EU12" s="511"/>
      <c r="EV12" s="511"/>
      <c r="EW12" s="511"/>
      <c r="EX12" s="511"/>
      <c r="EY12" s="511"/>
      <c r="EZ12" s="511"/>
      <c r="FA12" s="511"/>
      <c r="FB12" s="511"/>
      <c r="FC12" s="511"/>
      <c r="FD12" s="511"/>
      <c r="FE12" s="511"/>
      <c r="FF12" s="511"/>
      <c r="FG12" s="511"/>
      <c r="FH12" s="511"/>
      <c r="FI12" s="511"/>
      <c r="FJ12" s="511"/>
      <c r="FK12" s="511"/>
      <c r="FL12" s="511"/>
      <c r="FM12" s="511"/>
      <c r="FN12" s="511"/>
      <c r="FO12" s="511"/>
      <c r="FP12" s="511"/>
      <c r="FQ12" s="511"/>
      <c r="FR12" s="511"/>
      <c r="FS12" s="511"/>
      <c r="FT12" s="511"/>
      <c r="FU12" s="511"/>
      <c r="FV12" s="511"/>
      <c r="FW12" s="511"/>
      <c r="FX12" s="511"/>
      <c r="FY12" s="511"/>
      <c r="FZ12" s="511"/>
      <c r="GA12" s="511"/>
      <c r="GB12" s="511"/>
      <c r="GC12" s="511"/>
      <c r="GD12" s="511"/>
      <c r="GE12" s="511"/>
      <c r="GF12" s="511"/>
      <c r="GG12" s="511"/>
      <c r="GH12" s="511"/>
      <c r="GI12" s="511"/>
      <c r="GJ12" s="511"/>
      <c r="GK12" s="511"/>
      <c r="GL12" s="511"/>
      <c r="GM12" s="511"/>
      <c r="GN12" s="511"/>
      <c r="GO12" s="511"/>
      <c r="GP12" s="511"/>
      <c r="GQ12" s="511"/>
      <c r="GR12" s="511"/>
      <c r="GS12" s="511"/>
      <c r="GT12" s="511"/>
      <c r="GU12" s="511"/>
      <c r="GV12" s="511"/>
      <c r="GW12" s="511"/>
      <c r="GX12" s="511"/>
      <c r="GY12" s="511"/>
      <c r="GZ12" s="511"/>
      <c r="HA12" s="511"/>
      <c r="HB12" s="511"/>
      <c r="HC12" s="511"/>
      <c r="HD12" s="511"/>
      <c r="HE12" s="511"/>
      <c r="HF12" s="511"/>
      <c r="HG12" s="511"/>
      <c r="HH12" s="511"/>
      <c r="HI12" s="511"/>
      <c r="HJ12" s="511"/>
      <c r="HK12" s="511"/>
      <c r="HL12" s="511"/>
      <c r="HM12" s="511"/>
      <c r="HN12" s="511"/>
      <c r="HO12" s="511"/>
      <c r="HP12" s="511"/>
      <c r="HQ12" s="511"/>
      <c r="HR12" s="511"/>
      <c r="HS12" s="511"/>
      <c r="HT12" s="511"/>
      <c r="HU12" s="511"/>
      <c r="HV12" s="511"/>
      <c r="HW12" s="511"/>
      <c r="HX12" s="511"/>
      <c r="HY12" s="511"/>
      <c r="HZ12" s="511"/>
      <c r="IA12" s="511"/>
      <c r="IB12" s="511"/>
      <c r="IC12" s="511"/>
      <c r="ID12" s="511"/>
      <c r="IE12" s="511"/>
      <c r="IF12" s="511"/>
      <c r="IG12" s="511"/>
      <c r="IH12" s="511"/>
    </row>
    <row r="13" spans="1:242" hidden="1" x14ac:dyDescent="0.25">
      <c r="B13" s="231"/>
      <c r="C13" s="232"/>
      <c r="D13" s="233" t="s">
        <v>32</v>
      </c>
      <c r="E13" s="225"/>
      <c r="F13" s="225"/>
      <c r="G13" s="238"/>
      <c r="H13" s="235"/>
      <c r="I13" s="236">
        <v>2556994</v>
      </c>
      <c r="J13" s="237">
        <f t="shared" si="0"/>
        <v>1518302</v>
      </c>
      <c r="K13" s="239"/>
      <c r="L13" s="241"/>
      <c r="M13" s="225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511"/>
      <c r="AK13" s="511"/>
      <c r="AL13" s="511"/>
      <c r="AM13" s="511"/>
      <c r="AN13" s="511"/>
      <c r="AO13" s="511"/>
      <c r="AP13" s="511"/>
      <c r="AQ13" s="511"/>
      <c r="AR13" s="511"/>
      <c r="AS13" s="511"/>
      <c r="AT13" s="511"/>
      <c r="AU13" s="511"/>
      <c r="AV13" s="511"/>
      <c r="AW13" s="511"/>
      <c r="AX13" s="511"/>
      <c r="AY13" s="511"/>
      <c r="AZ13" s="511"/>
      <c r="BA13" s="511"/>
      <c r="BB13" s="511"/>
      <c r="BC13" s="511"/>
      <c r="BD13" s="511"/>
      <c r="BE13" s="511"/>
      <c r="BF13" s="511"/>
      <c r="BG13" s="511"/>
      <c r="BH13" s="511"/>
      <c r="BI13" s="511"/>
      <c r="BJ13" s="511"/>
      <c r="BK13" s="511"/>
      <c r="BL13" s="511"/>
      <c r="BM13" s="511"/>
      <c r="BN13" s="511"/>
      <c r="BO13" s="511"/>
      <c r="BP13" s="511"/>
      <c r="BQ13" s="511"/>
      <c r="BR13" s="511"/>
      <c r="BS13" s="511"/>
      <c r="BT13" s="511"/>
      <c r="BU13" s="511"/>
      <c r="BV13" s="511"/>
      <c r="BW13" s="511"/>
      <c r="BX13" s="511"/>
      <c r="BY13" s="511"/>
      <c r="BZ13" s="511"/>
      <c r="CA13" s="511"/>
      <c r="CB13" s="511"/>
      <c r="CC13" s="511"/>
      <c r="CD13" s="511"/>
      <c r="CE13" s="511"/>
      <c r="CF13" s="511"/>
      <c r="CG13" s="511"/>
      <c r="CH13" s="511"/>
      <c r="CI13" s="511"/>
      <c r="CJ13" s="511"/>
      <c r="CK13" s="511"/>
      <c r="CL13" s="511"/>
      <c r="CM13" s="511"/>
      <c r="CN13" s="511"/>
      <c r="CO13" s="511"/>
      <c r="CP13" s="511"/>
      <c r="CQ13" s="511"/>
      <c r="CR13" s="511"/>
      <c r="CS13" s="511"/>
      <c r="CT13" s="511"/>
      <c r="CU13" s="511"/>
      <c r="CV13" s="511"/>
      <c r="CW13" s="511"/>
      <c r="CX13" s="511"/>
      <c r="CY13" s="511"/>
      <c r="CZ13" s="511"/>
      <c r="DA13" s="511"/>
      <c r="DB13" s="511"/>
      <c r="DC13" s="511"/>
      <c r="DD13" s="511"/>
      <c r="DE13" s="511"/>
      <c r="DF13" s="511"/>
      <c r="DG13" s="511"/>
      <c r="DH13" s="511"/>
      <c r="DI13" s="511"/>
      <c r="DJ13" s="511"/>
      <c r="DK13" s="511"/>
      <c r="DL13" s="511"/>
      <c r="DM13" s="511"/>
      <c r="DN13" s="511"/>
      <c r="DO13" s="511"/>
      <c r="DP13" s="511"/>
      <c r="DQ13" s="511"/>
      <c r="DR13" s="511"/>
      <c r="DS13" s="511"/>
      <c r="DT13" s="511"/>
      <c r="DU13" s="511"/>
      <c r="DV13" s="511"/>
      <c r="DW13" s="511"/>
      <c r="DX13" s="511"/>
      <c r="DY13" s="511"/>
      <c r="DZ13" s="511"/>
      <c r="EA13" s="511"/>
      <c r="EB13" s="511"/>
      <c r="EC13" s="511"/>
      <c r="ED13" s="511"/>
      <c r="EE13" s="511"/>
      <c r="EF13" s="511"/>
      <c r="EG13" s="511"/>
      <c r="EH13" s="511"/>
      <c r="EI13" s="511"/>
      <c r="EJ13" s="511"/>
      <c r="EK13" s="511"/>
      <c r="EL13" s="511"/>
      <c r="EM13" s="511"/>
      <c r="EN13" s="511"/>
      <c r="EO13" s="511"/>
      <c r="EP13" s="511"/>
      <c r="EQ13" s="511"/>
      <c r="ER13" s="511"/>
      <c r="ES13" s="511"/>
      <c r="ET13" s="511"/>
      <c r="EU13" s="511"/>
      <c r="EV13" s="511"/>
      <c r="EW13" s="511"/>
      <c r="EX13" s="511"/>
      <c r="EY13" s="511"/>
      <c r="EZ13" s="511"/>
      <c r="FA13" s="511"/>
      <c r="FB13" s="511"/>
      <c r="FC13" s="511"/>
      <c r="FD13" s="511"/>
      <c r="FE13" s="511"/>
      <c r="FF13" s="511"/>
      <c r="FG13" s="511"/>
      <c r="FH13" s="511"/>
      <c r="FI13" s="511"/>
      <c r="FJ13" s="511"/>
      <c r="FK13" s="511"/>
      <c r="FL13" s="511"/>
      <c r="FM13" s="511"/>
      <c r="FN13" s="511"/>
      <c r="FO13" s="511"/>
      <c r="FP13" s="511"/>
      <c r="FQ13" s="511"/>
      <c r="FR13" s="511"/>
      <c r="FS13" s="511"/>
      <c r="FT13" s="511"/>
      <c r="FU13" s="511"/>
      <c r="FV13" s="511"/>
      <c r="FW13" s="511"/>
      <c r="FX13" s="511"/>
      <c r="FY13" s="511"/>
      <c r="FZ13" s="511"/>
      <c r="GA13" s="511"/>
      <c r="GB13" s="511"/>
      <c r="GC13" s="511"/>
      <c r="GD13" s="511"/>
      <c r="GE13" s="511"/>
      <c r="GF13" s="511"/>
      <c r="GG13" s="511"/>
      <c r="GH13" s="511"/>
      <c r="GI13" s="511"/>
      <c r="GJ13" s="511"/>
      <c r="GK13" s="511"/>
      <c r="GL13" s="511"/>
      <c r="GM13" s="511"/>
      <c r="GN13" s="511"/>
      <c r="GO13" s="511"/>
      <c r="GP13" s="511"/>
      <c r="GQ13" s="511"/>
      <c r="GR13" s="511"/>
      <c r="GS13" s="511"/>
      <c r="GT13" s="511"/>
      <c r="GU13" s="511"/>
      <c r="GV13" s="511"/>
      <c r="GW13" s="511"/>
      <c r="GX13" s="511"/>
      <c r="GY13" s="511"/>
      <c r="GZ13" s="511"/>
      <c r="HA13" s="511"/>
      <c r="HB13" s="511"/>
      <c r="HC13" s="511"/>
      <c r="HD13" s="511"/>
      <c r="HE13" s="511"/>
      <c r="HF13" s="511"/>
      <c r="HG13" s="511"/>
      <c r="HH13" s="511"/>
      <c r="HI13" s="511"/>
      <c r="HJ13" s="511"/>
      <c r="HK13" s="511"/>
      <c r="HL13" s="511"/>
      <c r="HM13" s="511"/>
      <c r="HN13" s="511"/>
      <c r="HO13" s="511"/>
      <c r="HP13" s="511"/>
      <c r="HQ13" s="511"/>
      <c r="HR13" s="511"/>
      <c r="HS13" s="511"/>
      <c r="HT13" s="511"/>
      <c r="HU13" s="511"/>
      <c r="HV13" s="511"/>
      <c r="HW13" s="511"/>
      <c r="HX13" s="511"/>
      <c r="HY13" s="511"/>
      <c r="HZ13" s="511"/>
      <c r="IA13" s="511"/>
      <c r="IB13" s="511"/>
      <c r="IC13" s="511"/>
      <c r="ID13" s="511"/>
      <c r="IE13" s="511"/>
      <c r="IF13" s="511"/>
      <c r="IG13" s="511"/>
      <c r="IH13" s="511"/>
    </row>
    <row r="14" spans="1:242" hidden="1" x14ac:dyDescent="0.25">
      <c r="B14" s="231"/>
      <c r="C14" s="232">
        <v>43305</v>
      </c>
      <c r="D14" s="225" t="s">
        <v>42</v>
      </c>
      <c r="E14" s="225"/>
      <c r="F14" s="225"/>
      <c r="G14" s="238"/>
      <c r="H14" s="235">
        <v>15981697</v>
      </c>
      <c r="I14" s="235"/>
      <c r="J14" s="237">
        <f t="shared" si="0"/>
        <v>17499999</v>
      </c>
      <c r="K14" s="239"/>
      <c r="L14" s="241"/>
      <c r="M14" s="225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511"/>
      <c r="AK14" s="511"/>
      <c r="AL14" s="511"/>
      <c r="AM14" s="511"/>
      <c r="AN14" s="511"/>
      <c r="AO14" s="511"/>
      <c r="AP14" s="511"/>
      <c r="AQ14" s="511"/>
      <c r="AR14" s="511"/>
      <c r="AS14" s="511"/>
      <c r="AT14" s="511"/>
      <c r="AU14" s="511"/>
      <c r="AV14" s="511"/>
      <c r="AW14" s="511"/>
      <c r="AX14" s="511"/>
      <c r="AY14" s="511"/>
      <c r="AZ14" s="511"/>
      <c r="BA14" s="511"/>
      <c r="BB14" s="511"/>
      <c r="BC14" s="511"/>
      <c r="BD14" s="511"/>
      <c r="BE14" s="511"/>
      <c r="BF14" s="511"/>
      <c r="BG14" s="511"/>
      <c r="BH14" s="511"/>
      <c r="BI14" s="511"/>
      <c r="BJ14" s="511"/>
      <c r="BK14" s="511"/>
      <c r="BL14" s="511"/>
      <c r="BM14" s="511"/>
      <c r="BN14" s="511"/>
      <c r="BO14" s="511"/>
      <c r="BP14" s="511"/>
      <c r="BQ14" s="511"/>
      <c r="BR14" s="511"/>
      <c r="BS14" s="511"/>
      <c r="BT14" s="511"/>
      <c r="BU14" s="511"/>
      <c r="BV14" s="511"/>
      <c r="BW14" s="511"/>
      <c r="BX14" s="511"/>
      <c r="BY14" s="511"/>
      <c r="BZ14" s="511"/>
      <c r="CA14" s="511"/>
      <c r="CB14" s="511"/>
      <c r="CC14" s="511"/>
      <c r="CD14" s="511"/>
      <c r="CE14" s="511"/>
      <c r="CF14" s="511"/>
      <c r="CG14" s="511"/>
      <c r="CH14" s="511"/>
      <c r="CI14" s="511"/>
      <c r="CJ14" s="511"/>
      <c r="CK14" s="511"/>
      <c r="CL14" s="511"/>
      <c r="CM14" s="511"/>
      <c r="CN14" s="511"/>
      <c r="CO14" s="511"/>
      <c r="CP14" s="511"/>
      <c r="CQ14" s="511"/>
      <c r="CR14" s="511"/>
      <c r="CS14" s="511"/>
      <c r="CT14" s="511"/>
      <c r="CU14" s="511"/>
      <c r="CV14" s="511"/>
      <c r="CW14" s="511"/>
      <c r="CX14" s="511"/>
      <c r="CY14" s="511"/>
      <c r="CZ14" s="511"/>
      <c r="DA14" s="511"/>
      <c r="DB14" s="511"/>
      <c r="DC14" s="511"/>
      <c r="DD14" s="511"/>
      <c r="DE14" s="511"/>
      <c r="DF14" s="511"/>
      <c r="DG14" s="511"/>
      <c r="DH14" s="511"/>
      <c r="DI14" s="511"/>
      <c r="DJ14" s="511"/>
      <c r="DK14" s="511"/>
      <c r="DL14" s="511"/>
      <c r="DM14" s="511"/>
      <c r="DN14" s="511"/>
      <c r="DO14" s="511"/>
      <c r="DP14" s="511"/>
      <c r="DQ14" s="511"/>
      <c r="DR14" s="511"/>
      <c r="DS14" s="511"/>
      <c r="DT14" s="511"/>
      <c r="DU14" s="511"/>
      <c r="DV14" s="511"/>
      <c r="DW14" s="511"/>
      <c r="DX14" s="511"/>
      <c r="DY14" s="511"/>
      <c r="DZ14" s="511"/>
      <c r="EA14" s="511"/>
      <c r="EB14" s="511"/>
      <c r="EC14" s="511"/>
      <c r="ED14" s="511"/>
      <c r="EE14" s="511"/>
      <c r="EF14" s="511"/>
      <c r="EG14" s="511"/>
      <c r="EH14" s="511"/>
      <c r="EI14" s="511"/>
      <c r="EJ14" s="511"/>
      <c r="EK14" s="511"/>
      <c r="EL14" s="511"/>
      <c r="EM14" s="511"/>
      <c r="EN14" s="511"/>
      <c r="EO14" s="511"/>
      <c r="EP14" s="511"/>
      <c r="EQ14" s="511"/>
      <c r="ER14" s="511"/>
      <c r="ES14" s="511"/>
      <c r="ET14" s="511"/>
      <c r="EU14" s="511"/>
      <c r="EV14" s="511"/>
      <c r="EW14" s="511"/>
      <c r="EX14" s="511"/>
      <c r="EY14" s="511"/>
      <c r="EZ14" s="511"/>
      <c r="FA14" s="511"/>
      <c r="FB14" s="511"/>
      <c r="FC14" s="511"/>
      <c r="FD14" s="511"/>
      <c r="FE14" s="511"/>
      <c r="FF14" s="511"/>
      <c r="FG14" s="511"/>
      <c r="FH14" s="511"/>
      <c r="FI14" s="511"/>
      <c r="FJ14" s="511"/>
      <c r="FK14" s="511"/>
      <c r="FL14" s="511"/>
      <c r="FM14" s="511"/>
      <c r="FN14" s="511"/>
      <c r="FO14" s="511"/>
      <c r="FP14" s="511"/>
      <c r="FQ14" s="511"/>
      <c r="FR14" s="511"/>
      <c r="FS14" s="511"/>
      <c r="FT14" s="511"/>
      <c r="FU14" s="511"/>
      <c r="FV14" s="511"/>
      <c r="FW14" s="511"/>
      <c r="FX14" s="511"/>
      <c r="FY14" s="511"/>
      <c r="FZ14" s="511"/>
      <c r="GA14" s="511"/>
      <c r="GB14" s="511"/>
      <c r="GC14" s="511"/>
      <c r="GD14" s="511"/>
      <c r="GE14" s="511"/>
      <c r="GF14" s="511"/>
      <c r="GG14" s="511"/>
      <c r="GH14" s="511"/>
      <c r="GI14" s="511"/>
      <c r="GJ14" s="511"/>
      <c r="GK14" s="511"/>
      <c r="GL14" s="511"/>
      <c r="GM14" s="511"/>
      <c r="GN14" s="511"/>
      <c r="GO14" s="511"/>
      <c r="GP14" s="511"/>
      <c r="GQ14" s="511"/>
      <c r="GR14" s="511"/>
      <c r="GS14" s="511"/>
      <c r="GT14" s="511"/>
      <c r="GU14" s="511"/>
      <c r="GV14" s="511"/>
      <c r="GW14" s="511"/>
      <c r="GX14" s="511"/>
      <c r="GY14" s="511"/>
      <c r="GZ14" s="511"/>
      <c r="HA14" s="511"/>
      <c r="HB14" s="511"/>
      <c r="HC14" s="511"/>
      <c r="HD14" s="511"/>
      <c r="HE14" s="511"/>
      <c r="HF14" s="511"/>
      <c r="HG14" s="511"/>
      <c r="HH14" s="511"/>
      <c r="HI14" s="511"/>
      <c r="HJ14" s="511"/>
      <c r="HK14" s="511"/>
      <c r="HL14" s="511"/>
      <c r="HM14" s="511"/>
      <c r="HN14" s="511"/>
      <c r="HO14" s="511"/>
      <c r="HP14" s="511"/>
      <c r="HQ14" s="511"/>
      <c r="HR14" s="511"/>
      <c r="HS14" s="511"/>
      <c r="HT14" s="511"/>
      <c r="HU14" s="511"/>
      <c r="HV14" s="511"/>
      <c r="HW14" s="511"/>
      <c r="HX14" s="511"/>
      <c r="HY14" s="511"/>
      <c r="HZ14" s="511"/>
      <c r="IA14" s="511"/>
      <c r="IB14" s="511"/>
      <c r="IC14" s="511"/>
      <c r="ID14" s="511"/>
      <c r="IE14" s="511"/>
      <c r="IF14" s="511"/>
      <c r="IG14" s="511"/>
      <c r="IH14" s="511"/>
    </row>
    <row r="15" spans="1:242" hidden="1" x14ac:dyDescent="0.25">
      <c r="B15" s="231"/>
      <c r="C15" s="232">
        <v>43306</v>
      </c>
      <c r="D15" s="225" t="s">
        <v>43</v>
      </c>
      <c r="E15" s="225"/>
      <c r="F15" s="225"/>
      <c r="G15" s="238" t="s">
        <v>38</v>
      </c>
      <c r="H15" s="235"/>
      <c r="I15" s="235">
        <v>80000</v>
      </c>
      <c r="J15" s="237">
        <f t="shared" si="0"/>
        <v>17419999</v>
      </c>
      <c r="K15" s="239"/>
      <c r="L15" s="241"/>
      <c r="M15" s="225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511"/>
      <c r="AK15" s="511"/>
      <c r="AL15" s="511"/>
      <c r="AM15" s="511"/>
      <c r="AN15" s="511"/>
      <c r="AO15" s="511"/>
      <c r="AP15" s="511"/>
      <c r="AQ15" s="511"/>
      <c r="AR15" s="511"/>
      <c r="AS15" s="511"/>
      <c r="AT15" s="511"/>
      <c r="AU15" s="511"/>
      <c r="AV15" s="511"/>
      <c r="AW15" s="511"/>
      <c r="AX15" s="511"/>
      <c r="AY15" s="511"/>
      <c r="AZ15" s="511"/>
      <c r="BA15" s="511"/>
      <c r="BB15" s="511"/>
      <c r="BC15" s="511"/>
      <c r="BD15" s="511"/>
      <c r="BE15" s="511"/>
      <c r="BF15" s="511"/>
      <c r="BG15" s="511"/>
      <c r="BH15" s="511"/>
      <c r="BI15" s="511"/>
      <c r="BJ15" s="511"/>
      <c r="BK15" s="511"/>
      <c r="BL15" s="511"/>
      <c r="BM15" s="511"/>
      <c r="BN15" s="511"/>
      <c r="BO15" s="511"/>
      <c r="BP15" s="511"/>
      <c r="BQ15" s="511"/>
      <c r="BR15" s="511"/>
      <c r="BS15" s="511"/>
      <c r="BT15" s="511"/>
      <c r="BU15" s="511"/>
      <c r="BV15" s="511"/>
      <c r="BW15" s="511"/>
      <c r="BX15" s="511"/>
      <c r="BY15" s="511"/>
      <c r="BZ15" s="511"/>
      <c r="CA15" s="511"/>
      <c r="CB15" s="511"/>
      <c r="CC15" s="511"/>
      <c r="CD15" s="511"/>
      <c r="CE15" s="511"/>
      <c r="CF15" s="511"/>
      <c r="CG15" s="511"/>
      <c r="CH15" s="511"/>
      <c r="CI15" s="511"/>
      <c r="CJ15" s="511"/>
      <c r="CK15" s="511"/>
      <c r="CL15" s="511"/>
      <c r="CM15" s="511"/>
      <c r="CN15" s="511"/>
      <c r="CO15" s="511"/>
      <c r="CP15" s="511"/>
      <c r="CQ15" s="511"/>
      <c r="CR15" s="511"/>
      <c r="CS15" s="511"/>
      <c r="CT15" s="511"/>
      <c r="CU15" s="511"/>
      <c r="CV15" s="511"/>
      <c r="CW15" s="511"/>
      <c r="CX15" s="511"/>
      <c r="CY15" s="511"/>
      <c r="CZ15" s="511"/>
      <c r="DA15" s="511"/>
      <c r="DB15" s="511"/>
      <c r="DC15" s="511"/>
      <c r="DD15" s="511"/>
      <c r="DE15" s="511"/>
      <c r="DF15" s="511"/>
      <c r="DG15" s="511"/>
      <c r="DH15" s="511"/>
      <c r="DI15" s="511"/>
      <c r="DJ15" s="511"/>
      <c r="DK15" s="511"/>
      <c r="DL15" s="511"/>
      <c r="DM15" s="511"/>
      <c r="DN15" s="511"/>
      <c r="DO15" s="511"/>
      <c r="DP15" s="511"/>
      <c r="DQ15" s="511"/>
      <c r="DR15" s="511"/>
      <c r="DS15" s="511"/>
      <c r="DT15" s="511"/>
      <c r="DU15" s="511"/>
      <c r="DV15" s="511"/>
      <c r="DW15" s="511"/>
      <c r="DX15" s="511"/>
      <c r="DY15" s="511"/>
      <c r="DZ15" s="511"/>
      <c r="EA15" s="511"/>
      <c r="EB15" s="511"/>
      <c r="EC15" s="511"/>
      <c r="ED15" s="511"/>
      <c r="EE15" s="511"/>
      <c r="EF15" s="511"/>
      <c r="EG15" s="511"/>
      <c r="EH15" s="511"/>
      <c r="EI15" s="511"/>
      <c r="EJ15" s="511"/>
      <c r="EK15" s="511"/>
      <c r="EL15" s="511"/>
      <c r="EM15" s="511"/>
      <c r="EN15" s="511"/>
      <c r="EO15" s="511"/>
      <c r="EP15" s="511"/>
      <c r="EQ15" s="511"/>
      <c r="ER15" s="511"/>
      <c r="ES15" s="511"/>
      <c r="ET15" s="511"/>
      <c r="EU15" s="511"/>
      <c r="EV15" s="511"/>
      <c r="EW15" s="511"/>
      <c r="EX15" s="511"/>
      <c r="EY15" s="511"/>
      <c r="EZ15" s="511"/>
      <c r="FA15" s="511"/>
      <c r="FB15" s="511"/>
      <c r="FC15" s="511"/>
      <c r="FD15" s="511"/>
      <c r="FE15" s="511"/>
      <c r="FF15" s="511"/>
      <c r="FG15" s="511"/>
      <c r="FH15" s="511"/>
      <c r="FI15" s="511"/>
      <c r="FJ15" s="511"/>
      <c r="FK15" s="511"/>
      <c r="FL15" s="511"/>
      <c r="FM15" s="511"/>
      <c r="FN15" s="511"/>
      <c r="FO15" s="511"/>
      <c r="FP15" s="511"/>
      <c r="FQ15" s="511"/>
      <c r="FR15" s="511"/>
      <c r="FS15" s="511"/>
      <c r="FT15" s="511"/>
      <c r="FU15" s="511"/>
      <c r="FV15" s="511"/>
      <c r="FW15" s="511"/>
      <c r="FX15" s="511"/>
      <c r="FY15" s="511"/>
      <c r="FZ15" s="511"/>
      <c r="GA15" s="511"/>
      <c r="GB15" s="511"/>
      <c r="GC15" s="511"/>
      <c r="GD15" s="511"/>
      <c r="GE15" s="511"/>
      <c r="GF15" s="511"/>
      <c r="GG15" s="511"/>
      <c r="GH15" s="511"/>
      <c r="GI15" s="511"/>
      <c r="GJ15" s="511"/>
      <c r="GK15" s="511"/>
      <c r="GL15" s="511"/>
      <c r="GM15" s="511"/>
      <c r="GN15" s="511"/>
      <c r="GO15" s="511"/>
      <c r="GP15" s="511"/>
      <c r="GQ15" s="511"/>
      <c r="GR15" s="511"/>
      <c r="GS15" s="511"/>
      <c r="GT15" s="511"/>
      <c r="GU15" s="511"/>
      <c r="GV15" s="511"/>
      <c r="GW15" s="511"/>
      <c r="GX15" s="511"/>
      <c r="GY15" s="511"/>
      <c r="GZ15" s="511"/>
      <c r="HA15" s="511"/>
      <c r="HB15" s="511"/>
      <c r="HC15" s="511"/>
      <c r="HD15" s="511"/>
      <c r="HE15" s="511"/>
      <c r="HF15" s="511"/>
      <c r="HG15" s="511"/>
      <c r="HH15" s="511"/>
      <c r="HI15" s="511"/>
      <c r="HJ15" s="511"/>
      <c r="HK15" s="511"/>
      <c r="HL15" s="511"/>
      <c r="HM15" s="511"/>
      <c r="HN15" s="511"/>
      <c r="HO15" s="511"/>
      <c r="HP15" s="511"/>
      <c r="HQ15" s="511"/>
      <c r="HR15" s="511"/>
      <c r="HS15" s="511"/>
      <c r="HT15" s="511"/>
      <c r="HU15" s="511"/>
      <c r="HV15" s="511"/>
      <c r="HW15" s="511"/>
      <c r="HX15" s="511"/>
      <c r="HY15" s="511"/>
      <c r="HZ15" s="511"/>
      <c r="IA15" s="511"/>
      <c r="IB15" s="511"/>
      <c r="IC15" s="511"/>
      <c r="ID15" s="511"/>
      <c r="IE15" s="511"/>
      <c r="IF15" s="511"/>
      <c r="IG15" s="511"/>
      <c r="IH15" s="511"/>
    </row>
    <row r="16" spans="1:242" hidden="1" x14ac:dyDescent="0.25">
      <c r="B16" s="231"/>
      <c r="C16" s="232">
        <v>43307</v>
      </c>
      <c r="D16" s="225" t="s">
        <v>43</v>
      </c>
      <c r="E16" s="225"/>
      <c r="F16" s="225"/>
      <c r="G16" s="238" t="s">
        <v>35</v>
      </c>
      <c r="H16" s="235"/>
      <c r="I16" s="235">
        <v>795400</v>
      </c>
      <c r="J16" s="237">
        <f t="shared" si="0"/>
        <v>16624599</v>
      </c>
      <c r="K16" s="239"/>
      <c r="L16" s="241"/>
      <c r="M16" s="225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511"/>
      <c r="AK16" s="511"/>
      <c r="AL16" s="511"/>
      <c r="AM16" s="511"/>
      <c r="AN16" s="511"/>
      <c r="AO16" s="511"/>
      <c r="AP16" s="511"/>
      <c r="AQ16" s="511"/>
      <c r="AR16" s="511"/>
      <c r="AS16" s="511"/>
      <c r="AT16" s="511"/>
      <c r="AU16" s="511"/>
      <c r="AV16" s="511"/>
      <c r="AW16" s="511"/>
      <c r="AX16" s="511"/>
      <c r="AY16" s="511"/>
      <c r="AZ16" s="511"/>
      <c r="BA16" s="511"/>
      <c r="BB16" s="511"/>
      <c r="BC16" s="511"/>
      <c r="BD16" s="511"/>
      <c r="BE16" s="511"/>
      <c r="BF16" s="511"/>
      <c r="BG16" s="511"/>
      <c r="BH16" s="511"/>
      <c r="BI16" s="511"/>
      <c r="BJ16" s="511"/>
      <c r="BK16" s="511"/>
      <c r="BL16" s="511"/>
      <c r="BM16" s="511"/>
      <c r="BN16" s="511"/>
      <c r="BO16" s="511"/>
      <c r="BP16" s="511"/>
      <c r="BQ16" s="511"/>
      <c r="BR16" s="511"/>
      <c r="BS16" s="511"/>
      <c r="BT16" s="511"/>
      <c r="BU16" s="511"/>
      <c r="BV16" s="511"/>
      <c r="BW16" s="511"/>
      <c r="BX16" s="511"/>
      <c r="BY16" s="511"/>
      <c r="BZ16" s="511"/>
      <c r="CA16" s="511"/>
      <c r="CB16" s="511"/>
      <c r="CC16" s="511"/>
      <c r="CD16" s="511"/>
      <c r="CE16" s="511"/>
      <c r="CF16" s="511"/>
      <c r="CG16" s="511"/>
      <c r="CH16" s="511"/>
      <c r="CI16" s="511"/>
      <c r="CJ16" s="511"/>
      <c r="CK16" s="511"/>
      <c r="CL16" s="511"/>
      <c r="CM16" s="511"/>
      <c r="CN16" s="511"/>
      <c r="CO16" s="511"/>
      <c r="CP16" s="511"/>
      <c r="CQ16" s="511"/>
      <c r="CR16" s="511"/>
      <c r="CS16" s="511"/>
      <c r="CT16" s="511"/>
      <c r="CU16" s="511"/>
      <c r="CV16" s="511"/>
      <c r="CW16" s="511"/>
      <c r="CX16" s="511"/>
      <c r="CY16" s="511"/>
      <c r="CZ16" s="511"/>
      <c r="DA16" s="511"/>
      <c r="DB16" s="511"/>
      <c r="DC16" s="511"/>
      <c r="DD16" s="511"/>
      <c r="DE16" s="511"/>
      <c r="DF16" s="511"/>
      <c r="DG16" s="511"/>
      <c r="DH16" s="511"/>
      <c r="DI16" s="511"/>
      <c r="DJ16" s="511"/>
      <c r="DK16" s="511"/>
      <c r="DL16" s="511"/>
      <c r="DM16" s="511"/>
      <c r="DN16" s="511"/>
      <c r="DO16" s="511"/>
      <c r="DP16" s="511"/>
      <c r="DQ16" s="511"/>
      <c r="DR16" s="511"/>
      <c r="DS16" s="511"/>
      <c r="DT16" s="511"/>
      <c r="DU16" s="511"/>
      <c r="DV16" s="511"/>
      <c r="DW16" s="511"/>
      <c r="DX16" s="511"/>
      <c r="DY16" s="511"/>
      <c r="DZ16" s="511"/>
      <c r="EA16" s="511"/>
      <c r="EB16" s="511"/>
      <c r="EC16" s="511"/>
      <c r="ED16" s="511"/>
      <c r="EE16" s="511"/>
      <c r="EF16" s="511"/>
      <c r="EG16" s="511"/>
      <c r="EH16" s="511"/>
      <c r="EI16" s="511"/>
      <c r="EJ16" s="511"/>
      <c r="EK16" s="511"/>
      <c r="EL16" s="511"/>
      <c r="EM16" s="511"/>
      <c r="EN16" s="511"/>
      <c r="EO16" s="511"/>
      <c r="EP16" s="511"/>
      <c r="EQ16" s="511"/>
      <c r="ER16" s="511"/>
      <c r="ES16" s="511"/>
      <c r="ET16" s="511"/>
      <c r="EU16" s="511"/>
      <c r="EV16" s="511"/>
      <c r="EW16" s="511"/>
      <c r="EX16" s="511"/>
      <c r="EY16" s="511"/>
      <c r="EZ16" s="511"/>
      <c r="FA16" s="511"/>
      <c r="FB16" s="511"/>
      <c r="FC16" s="511"/>
      <c r="FD16" s="511"/>
      <c r="FE16" s="511"/>
      <c r="FF16" s="511"/>
      <c r="FG16" s="511"/>
      <c r="FH16" s="511"/>
      <c r="FI16" s="511"/>
      <c r="FJ16" s="511"/>
      <c r="FK16" s="511"/>
      <c r="FL16" s="511"/>
      <c r="FM16" s="511"/>
      <c r="FN16" s="511"/>
      <c r="FO16" s="511"/>
      <c r="FP16" s="511"/>
      <c r="FQ16" s="511"/>
      <c r="FR16" s="511"/>
      <c r="FS16" s="511"/>
      <c r="FT16" s="511"/>
      <c r="FU16" s="511"/>
      <c r="FV16" s="511"/>
      <c r="FW16" s="511"/>
      <c r="FX16" s="511"/>
      <c r="FY16" s="511"/>
      <c r="FZ16" s="511"/>
      <c r="GA16" s="511"/>
      <c r="GB16" s="511"/>
      <c r="GC16" s="511"/>
      <c r="GD16" s="511"/>
      <c r="GE16" s="511"/>
      <c r="GF16" s="511"/>
      <c r="GG16" s="511"/>
      <c r="GH16" s="511"/>
      <c r="GI16" s="511"/>
      <c r="GJ16" s="511"/>
      <c r="GK16" s="511"/>
      <c r="GL16" s="511"/>
      <c r="GM16" s="511"/>
      <c r="GN16" s="511"/>
      <c r="GO16" s="511"/>
      <c r="GP16" s="511"/>
      <c r="GQ16" s="511"/>
      <c r="GR16" s="511"/>
      <c r="GS16" s="511"/>
      <c r="GT16" s="511"/>
      <c r="GU16" s="511"/>
      <c r="GV16" s="511"/>
      <c r="GW16" s="511"/>
      <c r="GX16" s="511"/>
      <c r="GY16" s="511"/>
      <c r="GZ16" s="511"/>
      <c r="HA16" s="511"/>
      <c r="HB16" s="511"/>
      <c r="HC16" s="511"/>
      <c r="HD16" s="511"/>
      <c r="HE16" s="511"/>
      <c r="HF16" s="511"/>
      <c r="HG16" s="511"/>
      <c r="HH16" s="511"/>
      <c r="HI16" s="511"/>
      <c r="HJ16" s="511"/>
      <c r="HK16" s="511"/>
      <c r="HL16" s="511"/>
      <c r="HM16" s="511"/>
      <c r="HN16" s="511"/>
      <c r="HO16" s="511"/>
      <c r="HP16" s="511"/>
      <c r="HQ16" s="511"/>
      <c r="HR16" s="511"/>
      <c r="HS16" s="511"/>
      <c r="HT16" s="511"/>
      <c r="HU16" s="511"/>
      <c r="HV16" s="511"/>
      <c r="HW16" s="511"/>
      <c r="HX16" s="511"/>
      <c r="HY16" s="511"/>
      <c r="HZ16" s="511"/>
      <c r="IA16" s="511"/>
      <c r="IB16" s="511"/>
      <c r="IC16" s="511"/>
      <c r="ID16" s="511"/>
      <c r="IE16" s="511"/>
      <c r="IF16" s="511"/>
      <c r="IG16" s="511"/>
      <c r="IH16" s="511"/>
    </row>
    <row r="17" spans="2:35" s="511" customFormat="1" hidden="1" x14ac:dyDescent="0.25">
      <c r="B17" s="231"/>
      <c r="C17" s="232">
        <v>43307</v>
      </c>
      <c r="D17" s="225" t="s">
        <v>37</v>
      </c>
      <c r="E17" s="225"/>
      <c r="F17" s="225"/>
      <c r="G17" s="238" t="s">
        <v>36</v>
      </c>
      <c r="H17" s="235"/>
      <c r="I17" s="235">
        <v>1050000</v>
      </c>
      <c r="J17" s="237">
        <f t="shared" si="0"/>
        <v>15574599</v>
      </c>
      <c r="K17" s="239"/>
      <c r="L17" s="241"/>
      <c r="M17" s="225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</row>
    <row r="18" spans="2:35" s="511" customFormat="1" hidden="1" x14ac:dyDescent="0.25">
      <c r="B18" s="231"/>
      <c r="C18" s="232">
        <v>43307</v>
      </c>
      <c r="D18" s="225" t="s">
        <v>39</v>
      </c>
      <c r="E18" s="225"/>
      <c r="F18" s="225"/>
      <c r="G18" s="238" t="s">
        <v>44</v>
      </c>
      <c r="H18" s="235"/>
      <c r="I18" s="235">
        <v>601876</v>
      </c>
      <c r="J18" s="237">
        <f t="shared" si="0"/>
        <v>14972723</v>
      </c>
      <c r="K18" s="239"/>
      <c r="L18" s="241"/>
      <c r="M18" s="225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</row>
    <row r="19" spans="2:35" s="511" customFormat="1" hidden="1" x14ac:dyDescent="0.25">
      <c r="B19" s="231"/>
      <c r="C19" s="232">
        <v>43307</v>
      </c>
      <c r="D19" s="225" t="s">
        <v>45</v>
      </c>
      <c r="E19" s="225"/>
      <c r="F19" s="225"/>
      <c r="G19" s="238" t="s">
        <v>40</v>
      </c>
      <c r="H19" s="235"/>
      <c r="I19" s="235">
        <v>388500</v>
      </c>
      <c r="J19" s="237">
        <f t="shared" si="0"/>
        <v>14584223</v>
      </c>
      <c r="K19" s="239"/>
      <c r="L19" s="241"/>
      <c r="M19" s="225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</row>
    <row r="20" spans="2:35" s="511" customFormat="1" hidden="1" x14ac:dyDescent="0.25">
      <c r="B20" s="231"/>
      <c r="C20" s="232">
        <v>43307</v>
      </c>
      <c r="D20" s="225" t="s">
        <v>46</v>
      </c>
      <c r="E20" s="225"/>
      <c r="F20" s="225"/>
      <c r="G20" s="238" t="s">
        <v>40</v>
      </c>
      <c r="H20" s="235"/>
      <c r="I20" s="235">
        <v>330000</v>
      </c>
      <c r="J20" s="237">
        <f t="shared" si="0"/>
        <v>14254223</v>
      </c>
      <c r="K20" s="239"/>
      <c r="L20" s="241"/>
      <c r="M20" s="225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</row>
    <row r="21" spans="2:35" s="511" customFormat="1" hidden="1" x14ac:dyDescent="0.25">
      <c r="B21" s="231"/>
      <c r="C21" s="232">
        <v>43307</v>
      </c>
      <c r="D21" s="225" t="s">
        <v>47</v>
      </c>
      <c r="E21" s="225"/>
      <c r="F21" s="225"/>
      <c r="G21" s="238" t="s">
        <v>38</v>
      </c>
      <c r="H21" s="235"/>
      <c r="I21" s="235">
        <v>2161710</v>
      </c>
      <c r="J21" s="237">
        <f t="shared" si="0"/>
        <v>12092513</v>
      </c>
      <c r="K21" s="239"/>
      <c r="L21" s="241"/>
      <c r="M21" s="225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</row>
    <row r="22" spans="2:35" s="511" customFormat="1" hidden="1" x14ac:dyDescent="0.25">
      <c r="B22" s="231"/>
      <c r="C22" s="232">
        <v>43307</v>
      </c>
      <c r="D22" s="225" t="s">
        <v>48</v>
      </c>
      <c r="E22" s="225"/>
      <c r="F22" s="225"/>
      <c r="G22" s="238" t="s">
        <v>41</v>
      </c>
      <c r="H22" s="235"/>
      <c r="I22" s="235">
        <v>2047300</v>
      </c>
      <c r="J22" s="237">
        <f t="shared" si="0"/>
        <v>10045213</v>
      </c>
      <c r="K22" s="239"/>
      <c r="L22" s="241"/>
      <c r="M22" s="225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</row>
    <row r="23" spans="2:35" s="511" customFormat="1" hidden="1" x14ac:dyDescent="0.25">
      <c r="B23" s="231"/>
      <c r="C23" s="232">
        <v>43311</v>
      </c>
      <c r="D23" s="225" t="s">
        <v>49</v>
      </c>
      <c r="E23" s="225"/>
      <c r="F23" s="225"/>
      <c r="G23" s="238" t="s">
        <v>36</v>
      </c>
      <c r="H23" s="235"/>
      <c r="I23" s="235">
        <v>628000</v>
      </c>
      <c r="J23" s="237">
        <f t="shared" si="0"/>
        <v>9417213</v>
      </c>
      <c r="K23" s="239"/>
      <c r="L23" s="241"/>
      <c r="M23" s="225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</row>
    <row r="24" spans="2:35" s="511" customFormat="1" hidden="1" x14ac:dyDescent="0.25">
      <c r="B24" s="231"/>
      <c r="C24" s="240">
        <v>43312</v>
      </c>
      <c r="D24" s="225" t="s">
        <v>42</v>
      </c>
      <c r="E24" s="225"/>
      <c r="F24" s="225"/>
      <c r="G24" s="238"/>
      <c r="H24" s="235">
        <v>8082786</v>
      </c>
      <c r="I24" s="235"/>
      <c r="J24" s="237">
        <f t="shared" si="0"/>
        <v>17499999</v>
      </c>
      <c r="K24" s="239"/>
      <c r="L24" s="241"/>
      <c r="M24" s="225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</row>
    <row r="25" spans="2:35" s="511" customFormat="1" hidden="1" x14ac:dyDescent="0.25">
      <c r="B25" s="231"/>
      <c r="C25" s="240">
        <v>43312</v>
      </c>
      <c r="D25" s="233" t="s">
        <v>51</v>
      </c>
      <c r="E25" s="225"/>
      <c r="F25" s="241"/>
      <c r="G25" s="242" t="s">
        <v>50</v>
      </c>
      <c r="H25" s="235"/>
      <c r="I25" s="236">
        <v>656771</v>
      </c>
      <c r="J25" s="237">
        <f t="shared" si="0"/>
        <v>16843228</v>
      </c>
      <c r="K25" s="239"/>
      <c r="L25" s="241"/>
      <c r="M25" s="225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</row>
    <row r="26" spans="2:35" s="511" customFormat="1" hidden="1" x14ac:dyDescent="0.25">
      <c r="B26" s="231"/>
      <c r="C26" s="240">
        <v>43312</v>
      </c>
      <c r="D26" s="233" t="s">
        <v>51</v>
      </c>
      <c r="E26" s="225"/>
      <c r="F26" s="241"/>
      <c r="G26" s="242" t="s">
        <v>52</v>
      </c>
      <c r="H26" s="235"/>
      <c r="I26" s="236">
        <v>3037600</v>
      </c>
      <c r="J26" s="237">
        <f t="shared" si="0"/>
        <v>13805628</v>
      </c>
      <c r="K26" s="239"/>
      <c r="L26" s="241"/>
      <c r="M26" s="225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</row>
    <row r="27" spans="2:35" s="511" customFormat="1" hidden="1" x14ac:dyDescent="0.25">
      <c r="B27" s="231"/>
      <c r="C27" s="240">
        <v>43312</v>
      </c>
      <c r="D27" s="233" t="s">
        <v>51</v>
      </c>
      <c r="E27" s="225"/>
      <c r="F27" s="241"/>
      <c r="G27" s="242" t="s">
        <v>53</v>
      </c>
      <c r="H27" s="235"/>
      <c r="I27" s="236">
        <v>616942</v>
      </c>
      <c r="J27" s="237">
        <f t="shared" si="0"/>
        <v>13188686</v>
      </c>
      <c r="K27" s="239"/>
      <c r="L27" s="241"/>
      <c r="M27" s="225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</row>
    <row r="28" spans="2:35" s="511" customFormat="1" hidden="1" x14ac:dyDescent="0.25">
      <c r="B28" s="231"/>
      <c r="C28" s="240">
        <v>43312</v>
      </c>
      <c r="D28" s="233" t="s">
        <v>54</v>
      </c>
      <c r="E28" s="225"/>
      <c r="F28" s="241"/>
      <c r="G28" s="242" t="s">
        <v>40</v>
      </c>
      <c r="H28" s="235"/>
      <c r="I28" s="236">
        <v>474500</v>
      </c>
      <c r="J28" s="237">
        <f t="shared" si="0"/>
        <v>12714186</v>
      </c>
      <c r="K28" s="239"/>
      <c r="L28" s="241"/>
      <c r="M28" s="225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</row>
    <row r="29" spans="2:35" s="511" customFormat="1" hidden="1" x14ac:dyDescent="0.25">
      <c r="B29" s="231"/>
      <c r="C29" s="240">
        <v>43313</v>
      </c>
      <c r="D29" s="233" t="s">
        <v>51</v>
      </c>
      <c r="E29" s="225"/>
      <c r="F29" s="241"/>
      <c r="G29" s="242" t="s">
        <v>55</v>
      </c>
      <c r="H29" s="235"/>
      <c r="I29" s="236">
        <v>244000</v>
      </c>
      <c r="J29" s="237">
        <f t="shared" si="0"/>
        <v>12470186</v>
      </c>
      <c r="K29" s="239"/>
      <c r="L29" s="241"/>
      <c r="M29" s="225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</row>
    <row r="30" spans="2:35" s="511" customFormat="1" hidden="1" x14ac:dyDescent="0.25">
      <c r="B30" s="231"/>
      <c r="C30" s="240">
        <v>43313</v>
      </c>
      <c r="D30" s="233" t="s">
        <v>56</v>
      </c>
      <c r="E30" s="225"/>
      <c r="F30" s="241"/>
      <c r="G30" s="242" t="s">
        <v>55</v>
      </c>
      <c r="H30" s="235"/>
      <c r="I30" s="236">
        <v>2459500</v>
      </c>
      <c r="J30" s="237">
        <f t="shared" si="0"/>
        <v>10010686</v>
      </c>
      <c r="K30" s="239"/>
      <c r="L30" s="241"/>
      <c r="M30" s="225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</row>
    <row r="31" spans="2:35" s="511" customFormat="1" hidden="1" x14ac:dyDescent="0.25">
      <c r="B31" s="231"/>
      <c r="C31" s="240">
        <v>43312</v>
      </c>
      <c r="D31" s="233" t="s">
        <v>51</v>
      </c>
      <c r="E31" s="225"/>
      <c r="F31" s="241"/>
      <c r="G31" s="242" t="s">
        <v>53</v>
      </c>
      <c r="H31" s="235"/>
      <c r="I31" s="236">
        <v>1912023</v>
      </c>
      <c r="J31" s="237">
        <f t="shared" si="0"/>
        <v>8098663</v>
      </c>
      <c r="K31" s="239"/>
      <c r="L31" s="241"/>
      <c r="M31" s="225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</row>
    <row r="32" spans="2:35" s="511" customFormat="1" hidden="1" x14ac:dyDescent="0.25">
      <c r="B32" s="231"/>
      <c r="C32" s="240">
        <v>43313</v>
      </c>
      <c r="D32" s="233" t="s">
        <v>58</v>
      </c>
      <c r="E32" s="225"/>
      <c r="F32" s="241"/>
      <c r="G32" s="242" t="s">
        <v>57</v>
      </c>
      <c r="H32" s="235"/>
      <c r="I32" s="236">
        <v>150000</v>
      </c>
      <c r="J32" s="237">
        <f t="shared" si="0"/>
        <v>7948663</v>
      </c>
      <c r="K32" s="239"/>
      <c r="L32" s="241"/>
      <c r="M32" s="225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</row>
    <row r="33" spans="2:35" s="511" customFormat="1" hidden="1" x14ac:dyDescent="0.25">
      <c r="B33" s="231"/>
      <c r="C33" s="240">
        <v>43314</v>
      </c>
      <c r="D33" s="233" t="s">
        <v>60</v>
      </c>
      <c r="E33" s="225"/>
      <c r="F33" s="241"/>
      <c r="G33" s="242" t="s">
        <v>59</v>
      </c>
      <c r="H33" s="235"/>
      <c r="I33" s="236">
        <v>929000</v>
      </c>
      <c r="J33" s="237">
        <f t="shared" si="0"/>
        <v>7019663</v>
      </c>
      <c r="K33" s="239"/>
      <c r="L33" s="241"/>
      <c r="M33" s="225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</row>
    <row r="34" spans="2:35" s="511" customFormat="1" hidden="1" x14ac:dyDescent="0.25">
      <c r="B34" s="231"/>
      <c r="C34" s="240">
        <v>43314</v>
      </c>
      <c r="D34" s="233" t="s">
        <v>61</v>
      </c>
      <c r="E34" s="225"/>
      <c r="F34" s="241"/>
      <c r="G34" s="242" t="s">
        <v>38</v>
      </c>
      <c r="H34" s="235"/>
      <c r="I34" s="236">
        <v>300000</v>
      </c>
      <c r="J34" s="237">
        <f t="shared" si="0"/>
        <v>6719663</v>
      </c>
      <c r="K34" s="239"/>
      <c r="L34" s="241"/>
      <c r="M34" s="225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</row>
    <row r="35" spans="2:35" s="511" customFormat="1" hidden="1" x14ac:dyDescent="0.25">
      <c r="B35" s="231"/>
      <c r="C35" s="240">
        <v>43314</v>
      </c>
      <c r="D35" s="233" t="s">
        <v>62</v>
      </c>
      <c r="E35" s="225"/>
      <c r="F35" s="241"/>
      <c r="G35" s="242" t="s">
        <v>38</v>
      </c>
      <c r="H35" s="235"/>
      <c r="I35" s="236">
        <v>380000</v>
      </c>
      <c r="J35" s="237">
        <f t="shared" si="0"/>
        <v>6339663</v>
      </c>
      <c r="K35" s="239"/>
      <c r="L35" s="241"/>
      <c r="M35" s="225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</row>
    <row r="36" spans="2:35" s="511" customFormat="1" hidden="1" x14ac:dyDescent="0.25">
      <c r="B36" s="231"/>
      <c r="C36" s="240">
        <v>43315</v>
      </c>
      <c r="D36" s="233" t="s">
        <v>63</v>
      </c>
      <c r="E36" s="225"/>
      <c r="F36" s="241"/>
      <c r="G36" s="242" t="s">
        <v>34</v>
      </c>
      <c r="H36" s="235"/>
      <c r="I36" s="236">
        <v>345000</v>
      </c>
      <c r="J36" s="237">
        <f t="shared" si="0"/>
        <v>5994663</v>
      </c>
      <c r="K36" s="239"/>
      <c r="L36" s="241"/>
      <c r="M36" s="225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</row>
    <row r="37" spans="2:35" s="511" customFormat="1" hidden="1" x14ac:dyDescent="0.25">
      <c r="B37" s="231"/>
      <c r="C37" s="240">
        <v>43315</v>
      </c>
      <c r="D37" s="233" t="s">
        <v>64</v>
      </c>
      <c r="E37" s="225"/>
      <c r="F37" s="241"/>
      <c r="G37" s="242" t="s">
        <v>50</v>
      </c>
      <c r="H37" s="235"/>
      <c r="I37" s="236">
        <v>1900000</v>
      </c>
      <c r="J37" s="237">
        <f t="shared" si="0"/>
        <v>4094663</v>
      </c>
      <c r="K37" s="239"/>
      <c r="L37" s="241"/>
      <c r="M37" s="225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</row>
    <row r="38" spans="2:35" s="511" customFormat="1" hidden="1" x14ac:dyDescent="0.25">
      <c r="B38" s="231"/>
      <c r="C38" s="240">
        <v>43318</v>
      </c>
      <c r="D38" s="233" t="s">
        <v>65</v>
      </c>
      <c r="E38" s="225"/>
      <c r="F38" s="241"/>
      <c r="G38" s="242" t="s">
        <v>55</v>
      </c>
      <c r="H38" s="235"/>
      <c r="I38" s="236">
        <v>440000</v>
      </c>
      <c r="J38" s="237">
        <f t="shared" si="0"/>
        <v>3654663</v>
      </c>
      <c r="K38" s="239"/>
      <c r="L38" s="241"/>
      <c r="M38" s="225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</row>
    <row r="39" spans="2:35" s="511" customFormat="1" hidden="1" x14ac:dyDescent="0.25">
      <c r="B39" s="231"/>
      <c r="C39" s="240">
        <v>43318</v>
      </c>
      <c r="D39" s="233" t="s">
        <v>66</v>
      </c>
      <c r="E39" s="225"/>
      <c r="F39" s="241"/>
      <c r="G39" s="242" t="s">
        <v>53</v>
      </c>
      <c r="H39" s="235"/>
      <c r="I39" s="236">
        <v>1002677</v>
      </c>
      <c r="J39" s="237">
        <f t="shared" si="0"/>
        <v>2651986</v>
      </c>
      <c r="K39" s="239"/>
      <c r="L39" s="241"/>
      <c r="M39" s="225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</row>
    <row r="40" spans="2:35" s="511" customFormat="1" hidden="1" x14ac:dyDescent="0.25">
      <c r="B40" s="231"/>
      <c r="C40" s="232">
        <v>43343</v>
      </c>
      <c r="D40" s="225" t="s">
        <v>51</v>
      </c>
      <c r="E40" s="225"/>
      <c r="F40" s="225"/>
      <c r="G40" s="243" t="s">
        <v>67</v>
      </c>
      <c r="H40" s="235"/>
      <c r="I40" s="235">
        <v>1538101</v>
      </c>
      <c r="J40" s="237">
        <f t="shared" si="0"/>
        <v>1113885</v>
      </c>
      <c r="K40" s="239"/>
      <c r="L40" s="241"/>
      <c r="M40" s="225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</row>
    <row r="41" spans="2:35" s="511" customFormat="1" hidden="1" x14ac:dyDescent="0.25">
      <c r="B41" s="231"/>
      <c r="C41" s="232">
        <v>43320</v>
      </c>
      <c r="D41" s="225" t="s">
        <v>42</v>
      </c>
      <c r="E41" s="225"/>
      <c r="F41" s="225"/>
      <c r="G41" s="238"/>
      <c r="H41" s="235">
        <v>16386115</v>
      </c>
      <c r="I41" s="235"/>
      <c r="J41" s="237">
        <f t="shared" si="0"/>
        <v>17500000</v>
      </c>
      <c r="K41" s="239"/>
      <c r="L41" s="241"/>
      <c r="M41" s="225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</row>
    <row r="42" spans="2:35" s="511" customFormat="1" hidden="1" x14ac:dyDescent="0.25">
      <c r="B42" s="231"/>
      <c r="C42" s="240">
        <v>43320</v>
      </c>
      <c r="D42" s="233" t="s">
        <v>69</v>
      </c>
      <c r="E42" s="225"/>
      <c r="F42" s="241"/>
      <c r="G42" s="242" t="s">
        <v>55</v>
      </c>
      <c r="H42" s="235"/>
      <c r="I42" s="236">
        <v>66000</v>
      </c>
      <c r="J42" s="237">
        <f t="shared" si="0"/>
        <v>17434000</v>
      </c>
      <c r="K42" s="239"/>
      <c r="L42" s="241"/>
      <c r="M42" s="225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</row>
    <row r="43" spans="2:35" s="511" customFormat="1" hidden="1" x14ac:dyDescent="0.25">
      <c r="B43" s="231"/>
      <c r="C43" s="240">
        <v>43320</v>
      </c>
      <c r="D43" s="233" t="s">
        <v>51</v>
      </c>
      <c r="E43" s="225"/>
      <c r="F43" s="241"/>
      <c r="G43" s="242" t="s">
        <v>67</v>
      </c>
      <c r="H43" s="235"/>
      <c r="I43" s="236">
        <v>1704867</v>
      </c>
      <c r="J43" s="237">
        <f t="shared" si="0"/>
        <v>15729133</v>
      </c>
      <c r="K43" s="239"/>
      <c r="L43" s="241"/>
      <c r="M43" s="225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</row>
    <row r="44" spans="2:35" s="511" customFormat="1" hidden="1" x14ac:dyDescent="0.25">
      <c r="B44" s="231"/>
      <c r="C44" s="240">
        <v>43320</v>
      </c>
      <c r="D44" s="233" t="s">
        <v>71</v>
      </c>
      <c r="E44" s="225"/>
      <c r="F44" s="241"/>
      <c r="G44" s="242" t="s">
        <v>70</v>
      </c>
      <c r="H44" s="235"/>
      <c r="I44" s="236">
        <v>1535452</v>
      </c>
      <c r="J44" s="237">
        <f t="shared" si="0"/>
        <v>14193681</v>
      </c>
      <c r="K44" s="239"/>
      <c r="L44" s="241"/>
      <c r="M44" s="225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</row>
    <row r="45" spans="2:35" s="511" customFormat="1" hidden="1" x14ac:dyDescent="0.25">
      <c r="B45" s="231"/>
      <c r="C45" s="240">
        <v>43320</v>
      </c>
      <c r="D45" s="233" t="s">
        <v>51</v>
      </c>
      <c r="E45" s="225"/>
      <c r="F45" s="241"/>
      <c r="G45" s="242" t="s">
        <v>72</v>
      </c>
      <c r="H45" s="235"/>
      <c r="I45" s="236">
        <v>3518249</v>
      </c>
      <c r="J45" s="237">
        <f t="shared" si="0"/>
        <v>10675432</v>
      </c>
      <c r="K45" s="239"/>
      <c r="L45" s="241"/>
      <c r="M45" s="225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</row>
    <row r="46" spans="2:35" s="511" customFormat="1" hidden="1" x14ac:dyDescent="0.25">
      <c r="B46" s="231"/>
      <c r="C46" s="240">
        <v>43320</v>
      </c>
      <c r="D46" s="233" t="s">
        <v>73</v>
      </c>
      <c r="E46" s="225"/>
      <c r="F46" s="241"/>
      <c r="G46" s="242" t="s">
        <v>38</v>
      </c>
      <c r="H46" s="235"/>
      <c r="I46" s="236">
        <v>4100000</v>
      </c>
      <c r="J46" s="237">
        <f t="shared" si="0"/>
        <v>6575432</v>
      </c>
      <c r="K46" s="239"/>
      <c r="L46" s="241"/>
      <c r="M46" s="225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</row>
    <row r="47" spans="2:35" s="511" customFormat="1" hidden="1" x14ac:dyDescent="0.25">
      <c r="B47" s="231"/>
      <c r="C47" s="240">
        <v>43320</v>
      </c>
      <c r="D47" s="233" t="s">
        <v>43</v>
      </c>
      <c r="E47" s="225"/>
      <c r="F47" s="241"/>
      <c r="G47" s="242" t="s">
        <v>74</v>
      </c>
      <c r="H47" s="235"/>
      <c r="I47" s="236">
        <v>1073900</v>
      </c>
      <c r="J47" s="237">
        <f t="shared" si="0"/>
        <v>5501532</v>
      </c>
      <c r="K47" s="239"/>
      <c r="L47" s="241"/>
      <c r="M47" s="225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</row>
    <row r="48" spans="2:35" s="511" customFormat="1" hidden="1" x14ac:dyDescent="0.25">
      <c r="B48" s="231"/>
      <c r="C48" s="240">
        <v>43320</v>
      </c>
      <c r="D48" s="233" t="s">
        <v>76</v>
      </c>
      <c r="E48" s="225"/>
      <c r="F48" s="241"/>
      <c r="G48" s="242" t="s">
        <v>75</v>
      </c>
      <c r="H48" s="235"/>
      <c r="I48" s="236">
        <v>450000</v>
      </c>
      <c r="J48" s="237">
        <f t="shared" si="0"/>
        <v>5051532</v>
      </c>
      <c r="K48" s="239"/>
      <c r="L48" s="241"/>
      <c r="M48" s="225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</row>
    <row r="49" spans="2:35" s="511" customFormat="1" hidden="1" x14ac:dyDescent="0.25">
      <c r="B49" s="231"/>
      <c r="C49" s="240">
        <v>43322</v>
      </c>
      <c r="D49" s="233" t="s">
        <v>78</v>
      </c>
      <c r="E49" s="225"/>
      <c r="F49" s="241"/>
      <c r="G49" s="242" t="s">
        <v>77</v>
      </c>
      <c r="H49" s="235"/>
      <c r="I49" s="236">
        <v>769425</v>
      </c>
      <c r="J49" s="237">
        <f t="shared" si="0"/>
        <v>4282107</v>
      </c>
      <c r="K49" s="239"/>
      <c r="L49" s="241"/>
      <c r="M49" s="225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</row>
    <row r="50" spans="2:35" s="511" customFormat="1" hidden="1" x14ac:dyDescent="0.25">
      <c r="B50" s="231"/>
      <c r="C50" s="240">
        <v>43322</v>
      </c>
      <c r="D50" s="233" t="s">
        <v>79</v>
      </c>
      <c r="E50" s="225"/>
      <c r="F50" s="241"/>
      <c r="G50" s="242" t="s">
        <v>77</v>
      </c>
      <c r="H50" s="235"/>
      <c r="I50" s="236">
        <v>1327161</v>
      </c>
      <c r="J50" s="237">
        <f t="shared" si="0"/>
        <v>2954946</v>
      </c>
      <c r="K50" s="239"/>
      <c r="L50" s="241"/>
      <c r="M50" s="225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</row>
    <row r="51" spans="2:35" s="511" customFormat="1" hidden="1" x14ac:dyDescent="0.25">
      <c r="B51" s="231"/>
      <c r="C51" s="240">
        <v>43323</v>
      </c>
      <c r="D51" s="233" t="s">
        <v>80</v>
      </c>
      <c r="E51" s="225"/>
      <c r="F51" s="241"/>
      <c r="G51" s="242" t="s">
        <v>55</v>
      </c>
      <c r="H51" s="235"/>
      <c r="I51" s="236">
        <v>51000</v>
      </c>
      <c r="J51" s="237">
        <f t="shared" si="0"/>
        <v>2903946</v>
      </c>
      <c r="K51" s="239"/>
      <c r="L51" s="241"/>
      <c r="M51" s="225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</row>
    <row r="52" spans="2:35" s="511" customFormat="1" hidden="1" x14ac:dyDescent="0.25">
      <c r="B52" s="231"/>
      <c r="C52" s="240">
        <v>43323</v>
      </c>
      <c r="D52" s="233" t="s">
        <v>82</v>
      </c>
      <c r="E52" s="225"/>
      <c r="F52" s="241"/>
      <c r="G52" s="242" t="s">
        <v>81</v>
      </c>
      <c r="H52" s="235"/>
      <c r="I52" s="236">
        <v>211500</v>
      </c>
      <c r="J52" s="237">
        <f t="shared" si="0"/>
        <v>2692446</v>
      </c>
      <c r="K52" s="239"/>
      <c r="L52" s="241"/>
      <c r="M52" s="225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</row>
    <row r="53" spans="2:35" s="511" customFormat="1" hidden="1" x14ac:dyDescent="0.25">
      <c r="B53" s="231"/>
      <c r="C53" s="232"/>
      <c r="D53" s="225" t="s">
        <v>42</v>
      </c>
      <c r="E53" s="225"/>
      <c r="F53" s="225"/>
      <c r="G53" s="238"/>
      <c r="H53" s="235">
        <v>14807554</v>
      </c>
      <c r="I53" s="235"/>
      <c r="J53" s="237">
        <f t="shared" si="0"/>
        <v>17500000</v>
      </c>
      <c r="K53" s="239"/>
      <c r="L53" s="241"/>
      <c r="M53" s="225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</row>
    <row r="54" spans="2:35" s="511" customFormat="1" hidden="1" x14ac:dyDescent="0.25">
      <c r="B54" s="244"/>
      <c r="C54" s="232">
        <v>43321</v>
      </c>
      <c r="D54" s="245" t="s">
        <v>97</v>
      </c>
      <c r="E54" s="225"/>
      <c r="F54" s="225"/>
      <c r="G54" s="243" t="s">
        <v>90</v>
      </c>
      <c r="H54" s="246"/>
      <c r="I54" s="247">
        <v>51000</v>
      </c>
      <c r="J54" s="237">
        <f t="shared" si="0"/>
        <v>17449000</v>
      </c>
      <c r="K54" s="239"/>
      <c r="L54" s="241"/>
      <c r="M54" s="225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</row>
    <row r="55" spans="2:35" s="511" customFormat="1" hidden="1" x14ac:dyDescent="0.25">
      <c r="B55" s="244"/>
      <c r="C55" s="232">
        <v>43325</v>
      </c>
      <c r="D55" s="245" t="s">
        <v>98</v>
      </c>
      <c r="E55" s="225"/>
      <c r="F55" s="225"/>
      <c r="G55" s="243" t="s">
        <v>90</v>
      </c>
      <c r="H55" s="246"/>
      <c r="I55" s="247">
        <v>500000</v>
      </c>
      <c r="J55" s="237">
        <f t="shared" si="0"/>
        <v>16949000</v>
      </c>
      <c r="K55" s="239"/>
      <c r="L55" s="241"/>
      <c r="M55" s="225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</row>
    <row r="56" spans="2:35" s="511" customFormat="1" hidden="1" x14ac:dyDescent="0.25">
      <c r="B56" s="244"/>
      <c r="C56" s="232">
        <v>43323</v>
      </c>
      <c r="D56" s="245" t="s">
        <v>99</v>
      </c>
      <c r="E56" s="225"/>
      <c r="F56" s="225"/>
      <c r="G56" s="243" t="s">
        <v>36</v>
      </c>
      <c r="H56" s="246"/>
      <c r="I56" s="247">
        <v>1625000</v>
      </c>
      <c r="J56" s="237">
        <f t="shared" si="0"/>
        <v>15324000</v>
      </c>
      <c r="K56" s="239"/>
      <c r="L56" s="241"/>
      <c r="M56" s="225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</row>
    <row r="57" spans="2:35" s="511" customFormat="1" hidden="1" x14ac:dyDescent="0.25">
      <c r="B57" s="244"/>
      <c r="C57" s="232">
        <v>43325</v>
      </c>
      <c r="D57" s="248" t="s">
        <v>85</v>
      </c>
      <c r="E57" s="225"/>
      <c r="F57" s="225"/>
      <c r="G57" s="249" t="s">
        <v>83</v>
      </c>
      <c r="H57" s="246"/>
      <c r="I57" s="250">
        <v>6054750</v>
      </c>
      <c r="J57" s="237">
        <f t="shared" si="0"/>
        <v>9269250</v>
      </c>
      <c r="K57" s="239"/>
      <c r="L57" s="241"/>
      <c r="M57" s="225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</row>
    <row r="58" spans="2:35" s="511" customFormat="1" hidden="1" x14ac:dyDescent="0.25">
      <c r="B58" s="244"/>
      <c r="C58" s="232">
        <v>43326</v>
      </c>
      <c r="D58" s="248" t="s">
        <v>86</v>
      </c>
      <c r="E58" s="225"/>
      <c r="F58" s="225"/>
      <c r="G58" s="249" t="s">
        <v>84</v>
      </c>
      <c r="H58" s="246"/>
      <c r="I58" s="250">
        <v>1688489</v>
      </c>
      <c r="J58" s="237">
        <f t="shared" si="0"/>
        <v>7580761</v>
      </c>
      <c r="K58" s="239"/>
      <c r="L58" s="241"/>
      <c r="M58" s="225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</row>
    <row r="59" spans="2:35" s="511" customFormat="1" hidden="1" x14ac:dyDescent="0.25">
      <c r="B59" s="244"/>
      <c r="C59" s="232">
        <v>43326</v>
      </c>
      <c r="D59" s="248" t="s">
        <v>88</v>
      </c>
      <c r="E59" s="225"/>
      <c r="F59" s="225"/>
      <c r="G59" s="249" t="s">
        <v>87</v>
      </c>
      <c r="H59" s="246"/>
      <c r="I59" s="250">
        <v>1650000</v>
      </c>
      <c r="J59" s="237">
        <f t="shared" si="0"/>
        <v>5930761</v>
      </c>
      <c r="K59" s="239"/>
      <c r="L59" s="241"/>
      <c r="M59" s="225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</row>
    <row r="60" spans="2:35" s="511" customFormat="1" hidden="1" x14ac:dyDescent="0.25">
      <c r="B60" s="244"/>
      <c r="C60" s="232">
        <v>43327</v>
      </c>
      <c r="D60" s="248" t="s">
        <v>58</v>
      </c>
      <c r="E60" s="225"/>
      <c r="F60" s="225"/>
      <c r="G60" s="249" t="s">
        <v>89</v>
      </c>
      <c r="H60" s="246"/>
      <c r="I60" s="250">
        <v>200000</v>
      </c>
      <c r="J60" s="237">
        <f t="shared" si="0"/>
        <v>5730761</v>
      </c>
      <c r="K60" s="239"/>
      <c r="L60" s="241"/>
      <c r="M60" s="225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</row>
    <row r="61" spans="2:35" s="511" customFormat="1" hidden="1" x14ac:dyDescent="0.25">
      <c r="B61" s="244"/>
      <c r="C61" s="232">
        <v>43327</v>
      </c>
      <c r="D61" s="225" t="s">
        <v>100</v>
      </c>
      <c r="E61" s="225"/>
      <c r="F61" s="225"/>
      <c r="G61" s="243" t="s">
        <v>89</v>
      </c>
      <c r="H61" s="246"/>
      <c r="I61" s="247">
        <v>1000000</v>
      </c>
      <c r="J61" s="237">
        <f t="shared" si="0"/>
        <v>4730761</v>
      </c>
      <c r="K61" s="239"/>
      <c r="L61" s="241"/>
      <c r="M61" s="225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</row>
    <row r="62" spans="2:35" s="511" customFormat="1" hidden="1" x14ac:dyDescent="0.25">
      <c r="B62" s="244"/>
      <c r="C62" s="232">
        <v>43327</v>
      </c>
      <c r="D62" s="225" t="s">
        <v>101</v>
      </c>
      <c r="E62" s="225"/>
      <c r="F62" s="225"/>
      <c r="G62" s="243" t="s">
        <v>89</v>
      </c>
      <c r="H62" s="246"/>
      <c r="I62" s="247">
        <v>500000</v>
      </c>
      <c r="J62" s="237">
        <f t="shared" si="0"/>
        <v>4230761</v>
      </c>
      <c r="K62" s="239"/>
      <c r="L62" s="241"/>
      <c r="M62" s="225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</row>
    <row r="63" spans="2:35" s="511" customFormat="1" hidden="1" x14ac:dyDescent="0.25">
      <c r="B63" s="244"/>
      <c r="C63" s="232">
        <v>43327</v>
      </c>
      <c r="D63" s="248" t="s">
        <v>92</v>
      </c>
      <c r="E63" s="225"/>
      <c r="F63" s="225"/>
      <c r="G63" s="249" t="s">
        <v>91</v>
      </c>
      <c r="H63" s="246"/>
      <c r="I63" s="250">
        <v>365056</v>
      </c>
      <c r="J63" s="237">
        <f t="shared" si="0"/>
        <v>3865705</v>
      </c>
      <c r="K63" s="239"/>
      <c r="L63" s="241"/>
      <c r="M63" s="225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</row>
    <row r="64" spans="2:35" s="511" customFormat="1" hidden="1" x14ac:dyDescent="0.25">
      <c r="B64" s="244"/>
      <c r="C64" s="232">
        <v>43330</v>
      </c>
      <c r="D64" s="248" t="s">
        <v>31</v>
      </c>
      <c r="E64" s="225"/>
      <c r="F64" s="225"/>
      <c r="G64" s="249" t="s">
        <v>93</v>
      </c>
      <c r="H64" s="246"/>
      <c r="I64" s="250">
        <v>874500</v>
      </c>
      <c r="J64" s="237">
        <f t="shared" si="0"/>
        <v>2991205</v>
      </c>
      <c r="K64" s="239"/>
      <c r="L64" s="241"/>
      <c r="M64" s="225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</row>
    <row r="65" spans="2:35" s="511" customFormat="1" hidden="1" x14ac:dyDescent="0.25">
      <c r="B65" s="244"/>
      <c r="C65" s="232">
        <v>43330</v>
      </c>
      <c r="D65" s="248" t="s">
        <v>94</v>
      </c>
      <c r="E65" s="225"/>
      <c r="F65" s="225"/>
      <c r="G65" s="249" t="s">
        <v>40</v>
      </c>
      <c r="H65" s="246"/>
      <c r="I65" s="250">
        <v>199700</v>
      </c>
      <c r="J65" s="237">
        <f t="shared" si="0"/>
        <v>2791505</v>
      </c>
      <c r="K65" s="239"/>
      <c r="L65" s="287"/>
      <c r="M65" s="225"/>
      <c r="N65" s="287"/>
      <c r="O65" s="287"/>
      <c r="P65" s="287"/>
      <c r="Q65" s="287"/>
      <c r="R65" s="287"/>
      <c r="S65" s="287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</row>
    <row r="66" spans="2:35" s="511" customFormat="1" hidden="1" x14ac:dyDescent="0.25">
      <c r="B66" s="244"/>
      <c r="C66" s="232">
        <v>43330</v>
      </c>
      <c r="D66" s="248" t="s">
        <v>103</v>
      </c>
      <c r="E66" s="225"/>
      <c r="F66" s="225"/>
      <c r="G66" s="249" t="s">
        <v>36</v>
      </c>
      <c r="H66" s="246"/>
      <c r="I66" s="250">
        <v>40600</v>
      </c>
      <c r="J66" s="237">
        <f t="shared" si="0"/>
        <v>2750905</v>
      </c>
      <c r="K66" s="239"/>
      <c r="L66" s="287"/>
      <c r="M66" s="225"/>
      <c r="N66" s="287"/>
      <c r="O66" s="287"/>
      <c r="P66" s="287"/>
      <c r="Q66" s="287"/>
      <c r="R66" s="287"/>
      <c r="S66" s="287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</row>
    <row r="67" spans="2:35" s="511" customFormat="1" hidden="1" x14ac:dyDescent="0.25">
      <c r="B67" s="244"/>
      <c r="C67" s="232">
        <v>43330</v>
      </c>
      <c r="D67" s="248" t="s">
        <v>96</v>
      </c>
      <c r="E67" s="225"/>
      <c r="F67" s="225"/>
      <c r="G67" s="249" t="s">
        <v>95</v>
      </c>
      <c r="H67" s="247"/>
      <c r="I67" s="250">
        <v>290000</v>
      </c>
      <c r="J67" s="237">
        <f t="shared" si="0"/>
        <v>2460905</v>
      </c>
      <c r="K67" s="239"/>
      <c r="L67" s="287"/>
      <c r="M67" s="225"/>
      <c r="N67" s="287"/>
      <c r="O67" s="287"/>
      <c r="P67" s="287"/>
      <c r="Q67" s="287"/>
      <c r="R67" s="287"/>
      <c r="S67" s="287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</row>
    <row r="68" spans="2:35" s="511" customFormat="1" hidden="1" x14ac:dyDescent="0.25">
      <c r="B68" s="244"/>
      <c r="C68" s="232">
        <v>43330</v>
      </c>
      <c r="D68" s="248" t="s">
        <v>104</v>
      </c>
      <c r="E68" s="225"/>
      <c r="F68" s="225"/>
      <c r="G68" s="249" t="s">
        <v>55</v>
      </c>
      <c r="H68" s="247">
        <v>65000</v>
      </c>
      <c r="I68" s="250"/>
      <c r="J68" s="237">
        <f t="shared" si="0"/>
        <v>2525905</v>
      </c>
      <c r="K68" s="239"/>
      <c r="L68" s="287"/>
      <c r="M68" s="225"/>
      <c r="N68" s="287"/>
      <c r="O68" s="287"/>
      <c r="P68" s="287"/>
      <c r="Q68" s="287"/>
      <c r="R68" s="287"/>
      <c r="S68" s="287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</row>
    <row r="69" spans="2:35" s="511" customFormat="1" hidden="1" x14ac:dyDescent="0.25">
      <c r="B69" s="244"/>
      <c r="C69" s="232">
        <v>43332</v>
      </c>
      <c r="D69" s="248" t="s">
        <v>31</v>
      </c>
      <c r="E69" s="225"/>
      <c r="F69" s="225"/>
      <c r="G69" s="249" t="s">
        <v>91</v>
      </c>
      <c r="H69" s="247"/>
      <c r="I69" s="250">
        <v>737000</v>
      </c>
      <c r="J69" s="237">
        <f t="shared" si="0"/>
        <v>1788905</v>
      </c>
      <c r="K69" s="239"/>
      <c r="L69" s="287"/>
      <c r="M69" s="225"/>
      <c r="N69" s="287"/>
      <c r="O69" s="287"/>
      <c r="P69" s="287"/>
      <c r="Q69" s="287"/>
      <c r="R69" s="287"/>
      <c r="S69" s="287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</row>
    <row r="70" spans="2:35" s="511" customFormat="1" hidden="1" x14ac:dyDescent="0.25">
      <c r="B70" s="244"/>
      <c r="C70" s="232">
        <v>43332</v>
      </c>
      <c r="D70" s="225" t="s">
        <v>102</v>
      </c>
      <c r="E70" s="225"/>
      <c r="F70" s="225"/>
      <c r="G70" s="243" t="s">
        <v>89</v>
      </c>
      <c r="H70" s="247">
        <v>886700</v>
      </c>
      <c r="I70" s="247"/>
      <c r="J70" s="237">
        <f t="shared" si="0"/>
        <v>2675605</v>
      </c>
      <c r="K70" s="239"/>
      <c r="L70" s="287"/>
      <c r="M70" s="225"/>
      <c r="N70" s="287"/>
      <c r="O70" s="287"/>
      <c r="P70" s="287"/>
      <c r="Q70" s="287"/>
      <c r="R70" s="287"/>
      <c r="S70" s="287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</row>
    <row r="71" spans="2:35" s="511" customFormat="1" hidden="1" x14ac:dyDescent="0.25">
      <c r="B71" s="206"/>
      <c r="C71" s="232"/>
      <c r="D71" s="225" t="s">
        <v>42</v>
      </c>
      <c r="E71" s="225"/>
      <c r="F71" s="225"/>
      <c r="G71" s="234"/>
      <c r="H71" s="235">
        <v>14824395</v>
      </c>
      <c r="I71" s="235"/>
      <c r="J71" s="237">
        <f t="shared" si="0"/>
        <v>17500000</v>
      </c>
      <c r="K71" s="251"/>
      <c r="L71" s="287"/>
      <c r="M71" s="225"/>
      <c r="N71" s="287"/>
      <c r="O71" s="287"/>
      <c r="P71" s="287"/>
      <c r="Q71" s="287"/>
      <c r="R71" s="287"/>
      <c r="S71" s="287">
        <f>17500000-617446</f>
        <v>16882554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</row>
    <row r="72" spans="2:35" s="511" customFormat="1" hidden="1" x14ac:dyDescent="0.25">
      <c r="B72" s="231"/>
      <c r="C72" s="232">
        <v>43333</v>
      </c>
      <c r="D72" s="225" t="s">
        <v>131</v>
      </c>
      <c r="E72" s="235" t="s">
        <v>126</v>
      </c>
      <c r="F72" s="235"/>
      <c r="G72" s="246" t="s">
        <v>34</v>
      </c>
      <c r="H72" s="246"/>
      <c r="I72" s="247">
        <v>320000</v>
      </c>
      <c r="J72" s="237">
        <f t="shared" si="0"/>
        <v>17180000</v>
      </c>
      <c r="K72" s="239"/>
      <c r="L72" s="287"/>
      <c r="M72" s="235" t="s">
        <v>126</v>
      </c>
      <c r="N72" s="287"/>
      <c r="O72" s="287"/>
      <c r="P72" s="287"/>
      <c r="Q72" s="287"/>
      <c r="R72" s="287"/>
      <c r="S72" s="287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</row>
    <row r="73" spans="2:35" s="511" customFormat="1" hidden="1" x14ac:dyDescent="0.25">
      <c r="B73" s="206"/>
      <c r="C73" s="240">
        <v>43333</v>
      </c>
      <c r="D73" s="233" t="s">
        <v>85</v>
      </c>
      <c r="E73" s="252" t="s">
        <v>106</v>
      </c>
      <c r="F73" s="253"/>
      <c r="G73" s="242" t="s">
        <v>107</v>
      </c>
      <c r="H73" s="235"/>
      <c r="I73" s="236">
        <v>1386177</v>
      </c>
      <c r="J73" s="237">
        <f t="shared" si="0"/>
        <v>15793823</v>
      </c>
      <c r="K73" s="251"/>
      <c r="L73" s="287"/>
      <c r="M73" s="252" t="s">
        <v>106</v>
      </c>
      <c r="N73" s="287"/>
      <c r="O73" s="287"/>
      <c r="P73" s="287"/>
      <c r="Q73" s="287"/>
      <c r="R73" s="287"/>
      <c r="S73" s="287">
        <f>17500000-617446</f>
        <v>16882554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</row>
    <row r="74" spans="2:35" s="511" customFormat="1" hidden="1" x14ac:dyDescent="0.25">
      <c r="B74" s="206"/>
      <c r="C74" s="240">
        <v>43332</v>
      </c>
      <c r="D74" s="233" t="s">
        <v>85</v>
      </c>
      <c r="E74" s="252" t="s">
        <v>108</v>
      </c>
      <c r="F74" s="253"/>
      <c r="G74" s="242" t="s">
        <v>109</v>
      </c>
      <c r="H74" s="235"/>
      <c r="I74" s="236">
        <v>5353163</v>
      </c>
      <c r="J74" s="237">
        <f t="shared" si="0"/>
        <v>10440660</v>
      </c>
      <c r="K74" s="251"/>
      <c r="L74" s="287"/>
      <c r="M74" s="252" t="s">
        <v>108</v>
      </c>
      <c r="N74" s="287"/>
      <c r="O74" s="287"/>
      <c r="P74" s="287"/>
      <c r="Q74" s="287"/>
      <c r="R74" s="287"/>
      <c r="S74" s="287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</row>
    <row r="75" spans="2:35" s="511" customFormat="1" hidden="1" x14ac:dyDescent="0.25">
      <c r="B75" s="206"/>
      <c r="C75" s="240">
        <v>43335</v>
      </c>
      <c r="D75" s="233" t="s">
        <v>130</v>
      </c>
      <c r="E75" s="252" t="s">
        <v>110</v>
      </c>
      <c r="F75" s="253"/>
      <c r="G75" s="242" t="s">
        <v>111</v>
      </c>
      <c r="H75" s="235"/>
      <c r="I75" s="236">
        <v>14000</v>
      </c>
      <c r="J75" s="237">
        <f t="shared" si="0"/>
        <v>10426660</v>
      </c>
      <c r="K75" s="251"/>
      <c r="L75" s="287"/>
      <c r="M75" s="252" t="s">
        <v>110</v>
      </c>
      <c r="N75" s="287"/>
      <c r="O75" s="287"/>
      <c r="P75" s="287"/>
      <c r="Q75" s="287"/>
      <c r="R75" s="287"/>
      <c r="S75" s="287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</row>
    <row r="76" spans="2:35" s="511" customFormat="1" hidden="1" x14ac:dyDescent="0.25">
      <c r="B76" s="206"/>
      <c r="C76" s="240">
        <v>43336</v>
      </c>
      <c r="D76" s="233" t="s">
        <v>113</v>
      </c>
      <c r="E76" s="252" t="s">
        <v>112</v>
      </c>
      <c r="F76" s="253"/>
      <c r="G76" s="242" t="s">
        <v>40</v>
      </c>
      <c r="H76" s="235"/>
      <c r="I76" s="236">
        <v>1201100</v>
      </c>
      <c r="J76" s="237">
        <f t="shared" ref="J76:J139" si="1">+J75+H76-I76</f>
        <v>9225560</v>
      </c>
      <c r="K76" s="251"/>
      <c r="L76" s="287"/>
      <c r="M76" s="252" t="s">
        <v>112</v>
      </c>
      <c r="N76" s="287"/>
      <c r="O76" s="287"/>
      <c r="P76" s="287"/>
      <c r="Q76" s="287"/>
      <c r="R76" s="287"/>
      <c r="S76" s="287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</row>
    <row r="77" spans="2:35" s="511" customFormat="1" hidden="1" x14ac:dyDescent="0.25">
      <c r="B77" s="206"/>
      <c r="C77" s="240">
        <v>43337</v>
      </c>
      <c r="D77" s="233" t="s">
        <v>116</v>
      </c>
      <c r="E77" s="252" t="s">
        <v>114</v>
      </c>
      <c r="F77" s="253"/>
      <c r="G77" s="242" t="s">
        <v>115</v>
      </c>
      <c r="H77" s="235"/>
      <c r="I77" s="236">
        <v>240000</v>
      </c>
      <c r="J77" s="237">
        <f t="shared" si="1"/>
        <v>8985560</v>
      </c>
      <c r="K77" s="251"/>
      <c r="L77" s="287"/>
      <c r="M77" s="252" t="s">
        <v>114</v>
      </c>
      <c r="N77" s="287"/>
      <c r="O77" s="287"/>
      <c r="P77" s="287"/>
      <c r="Q77" s="287"/>
      <c r="R77" s="287"/>
      <c r="S77" s="28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</row>
    <row r="78" spans="2:35" s="511" customFormat="1" hidden="1" x14ac:dyDescent="0.25">
      <c r="B78" s="231"/>
      <c r="C78" s="232">
        <v>43337</v>
      </c>
      <c r="D78" s="225" t="s">
        <v>119</v>
      </c>
      <c r="E78" s="235" t="s">
        <v>127</v>
      </c>
      <c r="F78" s="235"/>
      <c r="G78" s="246" t="s">
        <v>35</v>
      </c>
      <c r="H78" s="246"/>
      <c r="I78" s="247">
        <v>700000</v>
      </c>
      <c r="J78" s="237">
        <f t="shared" si="1"/>
        <v>8285560</v>
      </c>
      <c r="K78" s="254"/>
      <c r="L78" s="287"/>
      <c r="M78" s="235" t="s">
        <v>127</v>
      </c>
      <c r="N78" s="287"/>
      <c r="O78" s="287"/>
      <c r="P78" s="287"/>
      <c r="Q78" s="287"/>
      <c r="R78" s="287"/>
      <c r="S78" s="287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</row>
    <row r="79" spans="2:35" s="511" customFormat="1" hidden="1" x14ac:dyDescent="0.25">
      <c r="B79" s="231"/>
      <c r="C79" s="232">
        <v>43337</v>
      </c>
      <c r="D79" s="225" t="s">
        <v>119</v>
      </c>
      <c r="E79" s="225" t="s">
        <v>128</v>
      </c>
      <c r="F79" s="225"/>
      <c r="G79" s="243" t="s">
        <v>35</v>
      </c>
      <c r="H79" s="235"/>
      <c r="I79" s="247">
        <v>837000</v>
      </c>
      <c r="J79" s="237">
        <f t="shared" si="1"/>
        <v>7448560</v>
      </c>
      <c r="K79" s="254"/>
      <c r="L79" s="287"/>
      <c r="M79" s="225" t="s">
        <v>128</v>
      </c>
      <c r="N79" s="287"/>
      <c r="O79" s="287"/>
      <c r="P79" s="287"/>
      <c r="Q79" s="287"/>
      <c r="R79" s="287"/>
      <c r="S79" s="287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</row>
    <row r="80" spans="2:35" s="511" customFormat="1" hidden="1" x14ac:dyDescent="0.25">
      <c r="B80" s="206"/>
      <c r="C80" s="240">
        <v>43339</v>
      </c>
      <c r="D80" s="233" t="s">
        <v>129</v>
      </c>
      <c r="E80" s="252" t="s">
        <v>117</v>
      </c>
      <c r="F80" s="253"/>
      <c r="G80" s="242" t="s">
        <v>38</v>
      </c>
      <c r="H80" s="235"/>
      <c r="I80" s="236">
        <v>27866</v>
      </c>
      <c r="J80" s="237">
        <f>+J81+H80-I80</f>
        <v>6030694</v>
      </c>
      <c r="K80" s="251"/>
      <c r="L80" s="287"/>
      <c r="M80" s="252" t="s">
        <v>117</v>
      </c>
      <c r="N80" s="287"/>
      <c r="O80" s="287"/>
      <c r="P80" s="287"/>
      <c r="Q80" s="287"/>
      <c r="R80" s="287"/>
      <c r="S80" s="287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</row>
    <row r="81" spans="2:35" s="511" customFormat="1" hidden="1" x14ac:dyDescent="0.25">
      <c r="B81" s="206"/>
      <c r="C81" s="240">
        <v>43339</v>
      </c>
      <c r="D81" s="233" t="s">
        <v>118</v>
      </c>
      <c r="E81" s="252" t="s">
        <v>133</v>
      </c>
      <c r="F81" s="253"/>
      <c r="G81" s="242" t="s">
        <v>70</v>
      </c>
      <c r="H81" s="235"/>
      <c r="I81" s="236">
        <v>1390000</v>
      </c>
      <c r="J81" s="237">
        <f>+J79+H81-I81</f>
        <v>6058560</v>
      </c>
      <c r="K81" s="251"/>
      <c r="L81" s="241"/>
      <c r="M81" s="252" t="s">
        <v>133</v>
      </c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</row>
    <row r="82" spans="2:35" s="511" customFormat="1" hidden="1" x14ac:dyDescent="0.25">
      <c r="B82" s="206"/>
      <c r="C82" s="240">
        <v>43339</v>
      </c>
      <c r="D82" s="233" t="s">
        <v>121</v>
      </c>
      <c r="E82" s="252" t="s">
        <v>120</v>
      </c>
      <c r="F82" s="253"/>
      <c r="G82" s="242" t="s">
        <v>70</v>
      </c>
      <c r="H82" s="235"/>
      <c r="I82" s="236">
        <v>1921468</v>
      </c>
      <c r="J82" s="237">
        <f>+J80+H82-I82</f>
        <v>4109226</v>
      </c>
      <c r="K82" s="251"/>
      <c r="L82" s="241"/>
      <c r="M82" s="252" t="s">
        <v>120</v>
      </c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</row>
    <row r="83" spans="2:35" s="511" customFormat="1" hidden="1" x14ac:dyDescent="0.25">
      <c r="B83" s="206"/>
      <c r="C83" s="240">
        <v>43339</v>
      </c>
      <c r="D83" s="233" t="s">
        <v>123</v>
      </c>
      <c r="E83" s="252" t="s">
        <v>122</v>
      </c>
      <c r="F83" s="253"/>
      <c r="G83" s="242" t="s">
        <v>70</v>
      </c>
      <c r="H83" s="235"/>
      <c r="I83" s="236">
        <v>658202</v>
      </c>
      <c r="J83" s="237">
        <f t="shared" si="1"/>
        <v>3451024</v>
      </c>
      <c r="K83" s="251"/>
      <c r="L83" s="241"/>
      <c r="M83" s="252" t="s">
        <v>122</v>
      </c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</row>
    <row r="84" spans="2:35" s="511" customFormat="1" hidden="1" x14ac:dyDescent="0.25">
      <c r="B84" s="206"/>
      <c r="C84" s="240">
        <v>43339</v>
      </c>
      <c r="D84" s="233" t="s">
        <v>125</v>
      </c>
      <c r="E84" s="252" t="s">
        <v>124</v>
      </c>
      <c r="F84" s="253"/>
      <c r="G84" s="242" t="s">
        <v>55</v>
      </c>
      <c r="H84" s="235"/>
      <c r="I84" s="236">
        <v>81000</v>
      </c>
      <c r="J84" s="237">
        <f t="shared" si="1"/>
        <v>3370024</v>
      </c>
      <c r="K84" s="251"/>
      <c r="L84" s="241"/>
      <c r="M84" s="252" t="s">
        <v>124</v>
      </c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</row>
    <row r="85" spans="2:35" s="511" customFormat="1" hidden="1" x14ac:dyDescent="0.25">
      <c r="B85" s="206"/>
      <c r="C85" s="232">
        <v>43341</v>
      </c>
      <c r="D85" s="225" t="s">
        <v>42</v>
      </c>
      <c r="E85" s="225"/>
      <c r="F85" s="225"/>
      <c r="G85" s="246"/>
      <c r="H85" s="235">
        <v>14129976</v>
      </c>
      <c r="I85" s="235"/>
      <c r="J85" s="237">
        <f t="shared" si="1"/>
        <v>17500000</v>
      </c>
      <c r="K85" s="251"/>
      <c r="L85" s="241"/>
      <c r="M85" s="225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</row>
    <row r="86" spans="2:35" s="511" customFormat="1" hidden="1" x14ac:dyDescent="0.25">
      <c r="B86" s="206"/>
      <c r="C86" s="232">
        <v>43341</v>
      </c>
      <c r="D86" s="225" t="s">
        <v>105</v>
      </c>
      <c r="E86" s="225" t="s">
        <v>132</v>
      </c>
      <c r="F86" s="225"/>
      <c r="G86" s="246" t="s">
        <v>68</v>
      </c>
      <c r="H86" s="235"/>
      <c r="I86" s="235">
        <v>3000000</v>
      </c>
      <c r="J86" s="237">
        <f t="shared" si="1"/>
        <v>14500000</v>
      </c>
      <c r="K86" s="251"/>
      <c r="L86" s="241"/>
      <c r="M86" s="225" t="s">
        <v>132</v>
      </c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</row>
    <row r="87" spans="2:35" s="511" customFormat="1" hidden="1" x14ac:dyDescent="0.25">
      <c r="B87" s="206"/>
      <c r="C87" s="240">
        <v>43341</v>
      </c>
      <c r="D87" s="233" t="s">
        <v>136</v>
      </c>
      <c r="E87" s="252" t="s">
        <v>134</v>
      </c>
      <c r="F87" s="253"/>
      <c r="G87" s="242" t="s">
        <v>135</v>
      </c>
      <c r="H87" s="235"/>
      <c r="I87" s="236">
        <v>740000</v>
      </c>
      <c r="J87" s="237">
        <f t="shared" si="1"/>
        <v>13760000</v>
      </c>
      <c r="K87" s="251"/>
      <c r="L87" s="241"/>
      <c r="M87" s="252" t="s">
        <v>134</v>
      </c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</row>
    <row r="88" spans="2:35" s="511" customFormat="1" hidden="1" x14ac:dyDescent="0.25">
      <c r="B88" s="206"/>
      <c r="C88" s="240">
        <v>43341</v>
      </c>
      <c r="D88" s="233" t="s">
        <v>139</v>
      </c>
      <c r="E88" s="252" t="s">
        <v>137</v>
      </c>
      <c r="F88" s="253"/>
      <c r="G88" s="242" t="s">
        <v>138</v>
      </c>
      <c r="H88" s="235"/>
      <c r="I88" s="236">
        <v>1855509</v>
      </c>
      <c r="J88" s="237">
        <f t="shared" si="1"/>
        <v>11904491</v>
      </c>
      <c r="K88" s="251"/>
      <c r="L88" s="241"/>
      <c r="M88" s="252" t="s">
        <v>137</v>
      </c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</row>
    <row r="89" spans="2:35" s="511" customFormat="1" hidden="1" x14ac:dyDescent="0.25">
      <c r="B89" s="206"/>
      <c r="C89" s="240">
        <v>43341</v>
      </c>
      <c r="D89" s="233" t="s">
        <v>31</v>
      </c>
      <c r="E89" s="252" t="s">
        <v>140</v>
      </c>
      <c r="F89" s="253"/>
      <c r="G89" s="242" t="s">
        <v>109</v>
      </c>
      <c r="H89" s="235"/>
      <c r="I89" s="236">
        <v>796000</v>
      </c>
      <c r="J89" s="237">
        <f t="shared" si="1"/>
        <v>11108491</v>
      </c>
      <c r="K89" s="251"/>
      <c r="L89" s="241"/>
      <c r="M89" s="252" t="s">
        <v>140</v>
      </c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</row>
    <row r="90" spans="2:35" s="511" customFormat="1" hidden="1" x14ac:dyDescent="0.25">
      <c r="B90" s="206"/>
      <c r="C90" s="240">
        <v>43341</v>
      </c>
      <c r="D90" s="233" t="s">
        <v>142</v>
      </c>
      <c r="E90" s="252" t="s">
        <v>141</v>
      </c>
      <c r="F90" s="253"/>
      <c r="G90" s="242" t="s">
        <v>40</v>
      </c>
      <c r="H90" s="235"/>
      <c r="I90" s="236">
        <v>300000</v>
      </c>
      <c r="J90" s="237">
        <f t="shared" si="1"/>
        <v>10808491</v>
      </c>
      <c r="K90" s="251"/>
      <c r="L90" s="241"/>
      <c r="M90" s="252" t="s">
        <v>141</v>
      </c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</row>
    <row r="91" spans="2:35" s="511" customFormat="1" hidden="1" x14ac:dyDescent="0.25">
      <c r="B91" s="206"/>
      <c r="C91" s="240">
        <v>43341</v>
      </c>
      <c r="D91" s="233" t="s">
        <v>162</v>
      </c>
      <c r="E91" s="252" t="s">
        <v>163</v>
      </c>
      <c r="F91" s="253"/>
      <c r="G91" s="242" t="s">
        <v>169</v>
      </c>
      <c r="H91" s="235"/>
      <c r="I91" s="236">
        <v>1000000</v>
      </c>
      <c r="J91" s="237">
        <f t="shared" si="1"/>
        <v>9808491</v>
      </c>
      <c r="K91" s="251"/>
      <c r="L91" s="241"/>
      <c r="M91" s="252" t="s">
        <v>163</v>
      </c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</row>
    <row r="92" spans="2:35" s="511" customFormat="1" hidden="1" x14ac:dyDescent="0.25">
      <c r="B92" s="206"/>
      <c r="C92" s="232">
        <v>43342</v>
      </c>
      <c r="D92" s="225" t="s">
        <v>157</v>
      </c>
      <c r="E92" s="252" t="s">
        <v>168</v>
      </c>
      <c r="F92" s="253"/>
      <c r="G92" s="242" t="s">
        <v>34</v>
      </c>
      <c r="H92" s="235"/>
      <c r="I92" s="235">
        <v>395000</v>
      </c>
      <c r="J92" s="237">
        <f t="shared" si="1"/>
        <v>9413491</v>
      </c>
      <c r="K92" s="251"/>
      <c r="L92" s="241"/>
      <c r="M92" s="252" t="s">
        <v>168</v>
      </c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</row>
    <row r="93" spans="2:35" s="511" customFormat="1" hidden="1" x14ac:dyDescent="0.25">
      <c r="B93" s="206"/>
      <c r="C93" s="240">
        <v>43342</v>
      </c>
      <c r="D93" s="233" t="s">
        <v>145</v>
      </c>
      <c r="E93" s="252" t="s">
        <v>143</v>
      </c>
      <c r="F93" s="253"/>
      <c r="G93" s="242" t="s">
        <v>144</v>
      </c>
      <c r="H93" s="235"/>
      <c r="I93" s="236">
        <v>67000</v>
      </c>
      <c r="J93" s="237">
        <f t="shared" si="1"/>
        <v>9346491</v>
      </c>
      <c r="K93" s="251"/>
      <c r="L93" s="241"/>
      <c r="M93" s="252" t="s">
        <v>143</v>
      </c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</row>
    <row r="94" spans="2:35" s="511" customFormat="1" hidden="1" x14ac:dyDescent="0.25">
      <c r="B94" s="206"/>
      <c r="C94" s="240">
        <v>43342</v>
      </c>
      <c r="D94" s="233" t="s">
        <v>66</v>
      </c>
      <c r="E94" s="252" t="s">
        <v>146</v>
      </c>
      <c r="F94" s="253"/>
      <c r="G94" s="242" t="s">
        <v>40</v>
      </c>
      <c r="H94" s="235"/>
      <c r="I94" s="236">
        <v>600000</v>
      </c>
      <c r="J94" s="237">
        <f t="shared" si="1"/>
        <v>8746491</v>
      </c>
      <c r="K94" s="251"/>
      <c r="L94" s="241"/>
      <c r="M94" s="252" t="s">
        <v>146</v>
      </c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</row>
    <row r="95" spans="2:35" s="511" customFormat="1" hidden="1" x14ac:dyDescent="0.25">
      <c r="B95" s="206"/>
      <c r="C95" s="240">
        <v>43344</v>
      </c>
      <c r="D95" s="233" t="s">
        <v>154</v>
      </c>
      <c r="E95" s="252" t="s">
        <v>147</v>
      </c>
      <c r="F95" s="253"/>
      <c r="G95" s="242" t="s">
        <v>153</v>
      </c>
      <c r="H95" s="235"/>
      <c r="I95" s="236">
        <v>200000</v>
      </c>
      <c r="J95" s="237">
        <f t="shared" si="1"/>
        <v>8546491</v>
      </c>
      <c r="K95" s="251"/>
      <c r="L95" s="241"/>
      <c r="M95" s="252" t="s">
        <v>147</v>
      </c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</row>
    <row r="96" spans="2:35" s="511" customFormat="1" hidden="1" x14ac:dyDescent="0.25">
      <c r="B96" s="206"/>
      <c r="C96" s="240">
        <v>43344</v>
      </c>
      <c r="D96" s="233" t="s">
        <v>154</v>
      </c>
      <c r="E96" s="252" t="s">
        <v>148</v>
      </c>
      <c r="F96" s="253"/>
      <c r="G96" s="242" t="s">
        <v>153</v>
      </c>
      <c r="H96" s="235"/>
      <c r="I96" s="236">
        <v>252000</v>
      </c>
      <c r="J96" s="237">
        <f t="shared" si="1"/>
        <v>8294491</v>
      </c>
      <c r="K96" s="251"/>
      <c r="L96" s="241"/>
      <c r="M96" s="252" t="s">
        <v>148</v>
      </c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</row>
    <row r="97" spans="2:35" s="511" customFormat="1" hidden="1" x14ac:dyDescent="0.25">
      <c r="B97" s="206"/>
      <c r="C97" s="240">
        <v>43344</v>
      </c>
      <c r="D97" s="233" t="s">
        <v>155</v>
      </c>
      <c r="E97" s="252" t="s">
        <v>149</v>
      </c>
      <c r="F97" s="253"/>
      <c r="G97" s="242" t="s">
        <v>153</v>
      </c>
      <c r="H97" s="235"/>
      <c r="I97" s="236">
        <v>752000</v>
      </c>
      <c r="J97" s="237">
        <f t="shared" si="1"/>
        <v>7542491</v>
      </c>
      <c r="K97" s="251"/>
      <c r="L97" s="241"/>
      <c r="M97" s="252" t="s">
        <v>149</v>
      </c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</row>
    <row r="98" spans="2:35" s="511" customFormat="1" hidden="1" x14ac:dyDescent="0.25">
      <c r="B98" s="206"/>
      <c r="C98" s="240">
        <v>43347</v>
      </c>
      <c r="D98" s="233" t="s">
        <v>31</v>
      </c>
      <c r="E98" s="252" t="s">
        <v>150</v>
      </c>
      <c r="F98" s="253"/>
      <c r="G98" s="242" t="s">
        <v>156</v>
      </c>
      <c r="H98" s="235"/>
      <c r="I98" s="236">
        <v>2055000</v>
      </c>
      <c r="J98" s="237">
        <f t="shared" si="1"/>
        <v>5487491</v>
      </c>
      <c r="K98" s="251"/>
      <c r="L98" s="241"/>
      <c r="M98" s="252" t="s">
        <v>150</v>
      </c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</row>
    <row r="99" spans="2:35" s="511" customFormat="1" hidden="1" x14ac:dyDescent="0.25">
      <c r="B99" s="206"/>
      <c r="C99" s="240">
        <v>43347</v>
      </c>
      <c r="D99" s="233" t="s">
        <v>31</v>
      </c>
      <c r="E99" s="252" t="s">
        <v>151</v>
      </c>
      <c r="F99" s="253"/>
      <c r="G99" s="242" t="s">
        <v>156</v>
      </c>
      <c r="H99" s="235"/>
      <c r="I99" s="236">
        <v>170500</v>
      </c>
      <c r="J99" s="237">
        <f t="shared" si="1"/>
        <v>5316991</v>
      </c>
      <c r="K99" s="251"/>
      <c r="L99" s="241"/>
      <c r="M99" s="252" t="s">
        <v>151</v>
      </c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</row>
    <row r="100" spans="2:35" s="511" customFormat="1" hidden="1" x14ac:dyDescent="0.25">
      <c r="B100" s="206"/>
      <c r="C100" s="232">
        <v>43347</v>
      </c>
      <c r="D100" s="225" t="s">
        <v>158</v>
      </c>
      <c r="E100" s="252" t="s">
        <v>165</v>
      </c>
      <c r="F100" s="255"/>
      <c r="G100" s="235" t="s">
        <v>34</v>
      </c>
      <c r="H100" s="235"/>
      <c r="I100" s="235">
        <v>550000</v>
      </c>
      <c r="J100" s="237">
        <f t="shared" si="1"/>
        <v>4766991</v>
      </c>
      <c r="K100" s="251"/>
      <c r="L100" s="241"/>
      <c r="M100" s="252" t="s">
        <v>165</v>
      </c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</row>
    <row r="101" spans="2:35" s="511" customFormat="1" hidden="1" x14ac:dyDescent="0.25">
      <c r="B101" s="206"/>
      <c r="C101" s="232">
        <v>43347</v>
      </c>
      <c r="D101" s="225" t="s">
        <v>159</v>
      </c>
      <c r="E101" s="252" t="s">
        <v>166</v>
      </c>
      <c r="F101" s="255"/>
      <c r="G101" s="235" t="s">
        <v>160</v>
      </c>
      <c r="H101" s="235"/>
      <c r="I101" s="235">
        <v>2000000</v>
      </c>
      <c r="J101" s="237">
        <f t="shared" si="1"/>
        <v>2766991</v>
      </c>
      <c r="K101" s="251"/>
      <c r="L101" s="241"/>
      <c r="M101" s="252" t="s">
        <v>166</v>
      </c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</row>
    <row r="102" spans="2:35" s="511" customFormat="1" hidden="1" x14ac:dyDescent="0.25">
      <c r="B102" s="206"/>
      <c r="C102" s="232">
        <v>43348</v>
      </c>
      <c r="D102" s="225" t="s">
        <v>161</v>
      </c>
      <c r="E102" s="252" t="s">
        <v>167</v>
      </c>
      <c r="F102" s="255"/>
      <c r="G102" s="235" t="s">
        <v>55</v>
      </c>
      <c r="H102" s="235"/>
      <c r="I102" s="235">
        <v>400000</v>
      </c>
      <c r="J102" s="237">
        <f t="shared" si="1"/>
        <v>2366991</v>
      </c>
      <c r="K102" s="251"/>
      <c r="L102" s="241"/>
      <c r="M102" s="252" t="s">
        <v>167</v>
      </c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</row>
    <row r="103" spans="2:35" s="511" customFormat="1" hidden="1" x14ac:dyDescent="0.25">
      <c r="B103" s="206"/>
      <c r="C103" s="240">
        <v>43348</v>
      </c>
      <c r="D103" s="233" t="s">
        <v>31</v>
      </c>
      <c r="E103" s="252" t="s">
        <v>152</v>
      </c>
      <c r="F103" s="253"/>
      <c r="G103" s="242" t="s">
        <v>144</v>
      </c>
      <c r="H103" s="235"/>
      <c r="I103" s="236">
        <v>268000</v>
      </c>
      <c r="J103" s="237">
        <f t="shared" si="1"/>
        <v>2098991</v>
      </c>
      <c r="K103" s="251"/>
      <c r="L103" s="241"/>
      <c r="M103" s="252" t="s">
        <v>152</v>
      </c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</row>
    <row r="104" spans="2:35" s="511" customFormat="1" hidden="1" x14ac:dyDescent="0.25">
      <c r="B104" s="206"/>
      <c r="C104" s="240">
        <v>43349</v>
      </c>
      <c r="D104" s="233" t="s">
        <v>164</v>
      </c>
      <c r="E104" s="252" t="s">
        <v>170</v>
      </c>
      <c r="F104" s="253"/>
      <c r="G104" s="242" t="s">
        <v>57</v>
      </c>
      <c r="H104" s="235"/>
      <c r="I104" s="236">
        <v>600</v>
      </c>
      <c r="J104" s="237">
        <f t="shared" si="1"/>
        <v>2098391</v>
      </c>
      <c r="K104" s="251"/>
      <c r="L104" s="241"/>
      <c r="M104" s="252" t="s">
        <v>170</v>
      </c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</row>
    <row r="105" spans="2:35" s="511" customFormat="1" hidden="1" x14ac:dyDescent="0.25">
      <c r="B105" s="206"/>
      <c r="C105" s="240">
        <v>43350</v>
      </c>
      <c r="D105" s="233" t="s">
        <v>42</v>
      </c>
      <c r="E105" s="252"/>
      <c r="F105" s="253"/>
      <c r="G105" s="242"/>
      <c r="H105" s="235">
        <v>12056609</v>
      </c>
      <c r="I105" s="236"/>
      <c r="J105" s="237">
        <f t="shared" si="1"/>
        <v>14155000</v>
      </c>
      <c r="K105" s="251"/>
      <c r="L105" s="241"/>
      <c r="M105" s="252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</row>
    <row r="106" spans="2:35" s="511" customFormat="1" hidden="1" x14ac:dyDescent="0.25">
      <c r="B106" s="206"/>
      <c r="C106" s="240">
        <v>43350</v>
      </c>
      <c r="D106" s="233" t="s">
        <v>60</v>
      </c>
      <c r="E106" s="252" t="s">
        <v>171</v>
      </c>
      <c r="F106" s="253"/>
      <c r="G106" s="242" t="s">
        <v>109</v>
      </c>
      <c r="H106" s="235"/>
      <c r="I106" s="236">
        <v>1350277</v>
      </c>
      <c r="J106" s="237">
        <f t="shared" si="1"/>
        <v>12804723</v>
      </c>
      <c r="K106" s="251"/>
      <c r="L106" s="241"/>
      <c r="M106" s="252" t="s">
        <v>171</v>
      </c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</row>
    <row r="107" spans="2:35" s="511" customFormat="1" hidden="1" x14ac:dyDescent="0.25">
      <c r="B107" s="206"/>
      <c r="C107" s="240">
        <v>43350</v>
      </c>
      <c r="D107" s="233" t="s">
        <v>177</v>
      </c>
      <c r="E107" s="252" t="s">
        <v>172</v>
      </c>
      <c r="F107" s="253"/>
      <c r="G107" s="242" t="s">
        <v>109</v>
      </c>
      <c r="H107" s="235"/>
      <c r="I107" s="236">
        <v>5000000</v>
      </c>
      <c r="J107" s="237">
        <f t="shared" si="1"/>
        <v>7804723</v>
      </c>
      <c r="K107" s="251"/>
      <c r="L107" s="241"/>
      <c r="M107" s="252" t="s">
        <v>172</v>
      </c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</row>
    <row r="108" spans="2:35" s="511" customFormat="1" hidden="1" x14ac:dyDescent="0.25">
      <c r="B108" s="206"/>
      <c r="C108" s="240">
        <v>43350</v>
      </c>
      <c r="D108" s="233" t="s">
        <v>179</v>
      </c>
      <c r="E108" s="252" t="s">
        <v>173</v>
      </c>
      <c r="F108" s="253"/>
      <c r="G108" s="242" t="s">
        <v>178</v>
      </c>
      <c r="H108" s="235"/>
      <c r="I108" s="236">
        <v>908126</v>
      </c>
      <c r="J108" s="237">
        <f t="shared" si="1"/>
        <v>6896597</v>
      </c>
      <c r="K108" s="251"/>
      <c r="L108" s="241"/>
      <c r="M108" s="252" t="s">
        <v>173</v>
      </c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</row>
    <row r="109" spans="2:35" s="511" customFormat="1" hidden="1" x14ac:dyDescent="0.25">
      <c r="B109" s="206"/>
      <c r="C109" s="240">
        <v>43350</v>
      </c>
      <c r="D109" s="225" t="s">
        <v>187</v>
      </c>
      <c r="E109" s="252" t="s">
        <v>188</v>
      </c>
      <c r="F109" s="253"/>
      <c r="G109" s="242"/>
      <c r="H109" s="235"/>
      <c r="I109" s="236">
        <v>700000</v>
      </c>
      <c r="J109" s="237">
        <f t="shared" si="1"/>
        <v>6196597</v>
      </c>
      <c r="K109" s="251"/>
      <c r="L109" s="241"/>
      <c r="M109" s="252" t="s">
        <v>188</v>
      </c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</row>
    <row r="110" spans="2:35" s="511" customFormat="1" hidden="1" x14ac:dyDescent="0.25">
      <c r="B110" s="206"/>
      <c r="C110" s="240">
        <v>43351</v>
      </c>
      <c r="D110" s="233" t="s">
        <v>180</v>
      </c>
      <c r="E110" s="252" t="s">
        <v>174</v>
      </c>
      <c r="F110" s="253"/>
      <c r="G110" s="242" t="s">
        <v>91</v>
      </c>
      <c r="H110" s="235"/>
      <c r="I110" s="236">
        <v>143000</v>
      </c>
      <c r="J110" s="237">
        <f t="shared" si="1"/>
        <v>6053597</v>
      </c>
      <c r="K110" s="251"/>
      <c r="L110" s="241"/>
      <c r="M110" s="252" t="s">
        <v>174</v>
      </c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</row>
    <row r="111" spans="2:35" s="511" customFormat="1" hidden="1" x14ac:dyDescent="0.25">
      <c r="B111" s="206"/>
      <c r="C111" s="240">
        <v>43351</v>
      </c>
      <c r="D111" s="233" t="s">
        <v>180</v>
      </c>
      <c r="E111" s="252" t="s">
        <v>175</v>
      </c>
      <c r="F111" s="253"/>
      <c r="G111" s="242" t="s">
        <v>178</v>
      </c>
      <c r="H111" s="235"/>
      <c r="I111" s="236">
        <v>2766830</v>
      </c>
      <c r="J111" s="237">
        <f t="shared" si="1"/>
        <v>3286767</v>
      </c>
      <c r="K111" s="251"/>
      <c r="L111" s="241"/>
      <c r="M111" s="252" t="s">
        <v>175</v>
      </c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</row>
    <row r="112" spans="2:35" s="511" customFormat="1" hidden="1" x14ac:dyDescent="0.25">
      <c r="B112" s="206"/>
      <c r="C112" s="240">
        <v>43351</v>
      </c>
      <c r="D112" s="233" t="s">
        <v>182</v>
      </c>
      <c r="E112" s="252" t="s">
        <v>176</v>
      </c>
      <c r="F112" s="253"/>
      <c r="G112" s="242" t="s">
        <v>181</v>
      </c>
      <c r="H112" s="235"/>
      <c r="I112" s="236">
        <v>160000</v>
      </c>
      <c r="J112" s="237">
        <f t="shared" si="1"/>
        <v>3126767</v>
      </c>
      <c r="K112" s="251"/>
      <c r="L112" s="241"/>
      <c r="M112" s="252" t="s">
        <v>176</v>
      </c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</row>
    <row r="113" spans="2:35" s="511" customFormat="1" hidden="1" x14ac:dyDescent="0.25">
      <c r="B113" s="206"/>
      <c r="C113" s="240">
        <v>43351</v>
      </c>
      <c r="D113" s="233" t="s">
        <v>191</v>
      </c>
      <c r="E113" s="252" t="s">
        <v>185</v>
      </c>
      <c r="F113" s="253"/>
      <c r="G113" s="242" t="s">
        <v>89</v>
      </c>
      <c r="H113" s="235"/>
      <c r="I113" s="236">
        <v>44312</v>
      </c>
      <c r="J113" s="237">
        <f t="shared" si="1"/>
        <v>3082455</v>
      </c>
      <c r="K113" s="251"/>
      <c r="L113" s="241"/>
      <c r="M113" s="252" t="s">
        <v>185</v>
      </c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</row>
    <row r="114" spans="2:35" s="511" customFormat="1" hidden="1" x14ac:dyDescent="0.25">
      <c r="B114" s="206"/>
      <c r="C114" s="240">
        <v>43351</v>
      </c>
      <c r="D114" s="233" t="s">
        <v>189</v>
      </c>
      <c r="E114" s="252" t="s">
        <v>183</v>
      </c>
      <c r="F114" s="253"/>
      <c r="G114" s="242" t="s">
        <v>34</v>
      </c>
      <c r="H114" s="235">
        <v>75000</v>
      </c>
      <c r="I114" s="236"/>
      <c r="J114" s="237">
        <f t="shared" si="1"/>
        <v>3157455</v>
      </c>
      <c r="K114" s="251"/>
      <c r="L114" s="241"/>
      <c r="M114" s="252" t="s">
        <v>183</v>
      </c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</row>
    <row r="115" spans="2:35" s="511" customFormat="1" hidden="1" x14ac:dyDescent="0.25">
      <c r="B115" s="206"/>
      <c r="C115" s="240">
        <v>43351</v>
      </c>
      <c r="D115" s="233" t="s">
        <v>190</v>
      </c>
      <c r="E115" s="253" t="s">
        <v>184</v>
      </c>
      <c r="F115" s="253"/>
      <c r="G115" s="242" t="s">
        <v>34</v>
      </c>
      <c r="H115" s="256">
        <v>450000</v>
      </c>
      <c r="I115" s="236"/>
      <c r="J115" s="257">
        <f t="shared" si="1"/>
        <v>3607455</v>
      </c>
      <c r="K115" s="251"/>
      <c r="L115" s="241"/>
      <c r="M115" s="253" t="s">
        <v>184</v>
      </c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</row>
    <row r="116" spans="2:35" s="511" customFormat="1" hidden="1" x14ac:dyDescent="0.25">
      <c r="B116" s="258"/>
      <c r="C116" s="240">
        <v>43353</v>
      </c>
      <c r="D116" s="233" t="s">
        <v>210</v>
      </c>
      <c r="E116" s="253"/>
      <c r="F116" s="253"/>
      <c r="G116" s="242"/>
      <c r="H116" s="256">
        <v>12792545</v>
      </c>
      <c r="I116" s="236"/>
      <c r="J116" s="257">
        <f t="shared" si="1"/>
        <v>16400000</v>
      </c>
      <c r="K116" s="251"/>
      <c r="L116" s="241"/>
      <c r="M116" s="253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</row>
    <row r="117" spans="2:35" s="511" customFormat="1" hidden="1" x14ac:dyDescent="0.25">
      <c r="B117" s="258"/>
      <c r="C117" s="240">
        <v>43353</v>
      </c>
      <c r="D117" s="233" t="s">
        <v>193</v>
      </c>
      <c r="E117" s="252" t="s">
        <v>192</v>
      </c>
      <c r="F117" s="253"/>
      <c r="G117" s="242" t="s">
        <v>38</v>
      </c>
      <c r="H117" s="235"/>
      <c r="I117" s="236">
        <v>4100000</v>
      </c>
      <c r="J117" s="257">
        <f t="shared" si="1"/>
        <v>12300000</v>
      </c>
      <c r="K117" s="251"/>
      <c r="L117" s="241"/>
      <c r="M117" s="252" t="s">
        <v>192</v>
      </c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</row>
    <row r="118" spans="2:35" s="511" customFormat="1" hidden="1" x14ac:dyDescent="0.25">
      <c r="B118" s="258"/>
      <c r="C118" s="240">
        <v>43353</v>
      </c>
      <c r="D118" s="233" t="s">
        <v>31</v>
      </c>
      <c r="E118" s="252" t="s">
        <v>194</v>
      </c>
      <c r="F118" s="253"/>
      <c r="G118" s="242" t="s">
        <v>107</v>
      </c>
      <c r="H118" s="235"/>
      <c r="I118" s="236">
        <v>1723194</v>
      </c>
      <c r="J118" s="257">
        <f t="shared" si="1"/>
        <v>10576806</v>
      </c>
      <c r="K118" s="251"/>
      <c r="L118" s="241"/>
      <c r="M118" s="252" t="s">
        <v>194</v>
      </c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</row>
    <row r="119" spans="2:35" s="511" customFormat="1" hidden="1" x14ac:dyDescent="0.25">
      <c r="B119" s="258"/>
      <c r="C119" s="240">
        <v>43355</v>
      </c>
      <c r="D119" s="233" t="s">
        <v>202</v>
      </c>
      <c r="E119" s="252" t="s">
        <v>195</v>
      </c>
      <c r="F119" s="253"/>
      <c r="G119" s="242" t="s">
        <v>91</v>
      </c>
      <c r="H119" s="235"/>
      <c r="I119" s="236">
        <v>377002</v>
      </c>
      <c r="J119" s="257">
        <f t="shared" si="1"/>
        <v>10199804</v>
      </c>
      <c r="K119" s="251"/>
      <c r="L119" s="241"/>
      <c r="M119" s="252" t="s">
        <v>195</v>
      </c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</row>
    <row r="120" spans="2:35" s="511" customFormat="1" hidden="1" x14ac:dyDescent="0.25">
      <c r="B120" s="258"/>
      <c r="C120" s="240">
        <v>43356</v>
      </c>
      <c r="D120" s="233" t="s">
        <v>203</v>
      </c>
      <c r="E120" s="252" t="s">
        <v>196</v>
      </c>
      <c r="F120" s="253"/>
      <c r="G120" s="242" t="s">
        <v>40</v>
      </c>
      <c r="H120" s="235"/>
      <c r="I120" s="236">
        <v>1350000</v>
      </c>
      <c r="J120" s="257">
        <f t="shared" si="1"/>
        <v>8849804</v>
      </c>
      <c r="K120" s="251"/>
      <c r="L120" s="241"/>
      <c r="M120" s="252" t="s">
        <v>196</v>
      </c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</row>
    <row r="121" spans="2:35" s="511" customFormat="1" hidden="1" x14ac:dyDescent="0.25">
      <c r="B121" s="258"/>
      <c r="C121" s="240">
        <v>43355</v>
      </c>
      <c r="D121" s="233" t="s">
        <v>204</v>
      </c>
      <c r="E121" s="252" t="s">
        <v>197</v>
      </c>
      <c r="F121" s="253"/>
      <c r="G121" s="242" t="s">
        <v>55</v>
      </c>
      <c r="H121" s="235"/>
      <c r="I121" s="236">
        <v>198750</v>
      </c>
      <c r="J121" s="257">
        <f t="shared" si="1"/>
        <v>8651054</v>
      </c>
      <c r="K121" s="251"/>
      <c r="L121" s="241"/>
      <c r="M121" s="252" t="s">
        <v>197</v>
      </c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</row>
    <row r="122" spans="2:35" s="511" customFormat="1" hidden="1" x14ac:dyDescent="0.25">
      <c r="B122" s="258"/>
      <c r="C122" s="240">
        <v>43356</v>
      </c>
      <c r="D122" s="233" t="s">
        <v>206</v>
      </c>
      <c r="E122" s="252" t="s">
        <v>198</v>
      </c>
      <c r="F122" s="253"/>
      <c r="G122" s="242" t="s">
        <v>205</v>
      </c>
      <c r="H122" s="235"/>
      <c r="I122" s="236">
        <v>949750</v>
      </c>
      <c r="J122" s="257">
        <f t="shared" si="1"/>
        <v>7701304</v>
      </c>
      <c r="K122" s="251"/>
      <c r="L122" s="241"/>
      <c r="M122" s="252" t="s">
        <v>198</v>
      </c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</row>
    <row r="123" spans="2:35" s="511" customFormat="1" hidden="1" x14ac:dyDescent="0.25">
      <c r="B123" s="258"/>
      <c r="C123" s="240">
        <v>43355</v>
      </c>
      <c r="D123" s="233" t="s">
        <v>207</v>
      </c>
      <c r="E123" s="252" t="s">
        <v>199</v>
      </c>
      <c r="F123" s="253"/>
      <c r="G123" s="242" t="s">
        <v>205</v>
      </c>
      <c r="H123" s="235"/>
      <c r="I123" s="236">
        <v>699000</v>
      </c>
      <c r="J123" s="257">
        <f t="shared" si="1"/>
        <v>7002304</v>
      </c>
      <c r="K123" s="251"/>
      <c r="L123" s="241"/>
      <c r="M123" s="252" t="s">
        <v>199</v>
      </c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</row>
    <row r="124" spans="2:35" s="511" customFormat="1" hidden="1" x14ac:dyDescent="0.25">
      <c r="B124" s="258"/>
      <c r="C124" s="240">
        <v>43355</v>
      </c>
      <c r="D124" s="233" t="s">
        <v>209</v>
      </c>
      <c r="E124" s="252" t="s">
        <v>200</v>
      </c>
      <c r="F124" s="253"/>
      <c r="G124" s="242" t="s">
        <v>208</v>
      </c>
      <c r="H124" s="235"/>
      <c r="I124" s="236">
        <v>5322000</v>
      </c>
      <c r="J124" s="257">
        <f t="shared" si="1"/>
        <v>1680304</v>
      </c>
      <c r="K124" s="251"/>
      <c r="L124" s="241"/>
      <c r="M124" s="252" t="s">
        <v>200</v>
      </c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</row>
    <row r="125" spans="2:35" s="511" customFormat="1" hidden="1" x14ac:dyDescent="0.25">
      <c r="B125" s="258"/>
      <c r="C125" s="240">
        <v>43358</v>
      </c>
      <c r="D125" s="233" t="s">
        <v>186</v>
      </c>
      <c r="E125" s="252" t="s">
        <v>201</v>
      </c>
      <c r="F125" s="253"/>
      <c r="G125" s="242" t="s">
        <v>70</v>
      </c>
      <c r="H125" s="235"/>
      <c r="I125" s="236">
        <v>1479225</v>
      </c>
      <c r="J125" s="257">
        <f t="shared" si="1"/>
        <v>201079</v>
      </c>
      <c r="K125" s="251"/>
      <c r="L125" s="241"/>
      <c r="M125" s="252" t="s">
        <v>201</v>
      </c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</row>
    <row r="126" spans="2:35" s="511" customFormat="1" hidden="1" x14ac:dyDescent="0.25">
      <c r="B126" s="206"/>
      <c r="C126" s="259">
        <v>43360</v>
      </c>
      <c r="D126" s="226" t="s">
        <v>42</v>
      </c>
      <c r="E126" s="226"/>
      <c r="F126" s="226"/>
      <c r="G126" s="260"/>
      <c r="H126" s="261">
        <v>17298921</v>
      </c>
      <c r="I126" s="261"/>
      <c r="J126" s="257">
        <f t="shared" si="1"/>
        <v>17500000</v>
      </c>
      <c r="K126" s="251"/>
      <c r="L126" s="241"/>
      <c r="M126" s="226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</row>
    <row r="127" spans="2:35" s="511" customFormat="1" hidden="1" x14ac:dyDescent="0.25">
      <c r="B127" s="206"/>
      <c r="C127" s="240">
        <v>43355</v>
      </c>
      <c r="D127" s="233" t="s">
        <v>154</v>
      </c>
      <c r="E127" s="252" t="s">
        <v>211</v>
      </c>
      <c r="F127" s="253"/>
      <c r="G127" s="242" t="s">
        <v>109</v>
      </c>
      <c r="H127" s="261"/>
      <c r="I127" s="236">
        <v>2659000</v>
      </c>
      <c r="J127" s="257">
        <f t="shared" si="1"/>
        <v>14841000</v>
      </c>
      <c r="K127" s="251"/>
      <c r="L127" s="241"/>
      <c r="M127" s="252" t="s">
        <v>211</v>
      </c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</row>
    <row r="128" spans="2:35" s="511" customFormat="1" hidden="1" x14ac:dyDescent="0.25">
      <c r="B128" s="206"/>
      <c r="C128" s="240">
        <v>43355</v>
      </c>
      <c r="D128" s="233" t="s">
        <v>214</v>
      </c>
      <c r="E128" s="252" t="s">
        <v>212</v>
      </c>
      <c r="F128" s="253"/>
      <c r="G128" s="242" t="s">
        <v>213</v>
      </c>
      <c r="H128" s="261"/>
      <c r="I128" s="236">
        <v>1520574</v>
      </c>
      <c r="J128" s="257">
        <f t="shared" si="1"/>
        <v>13320426</v>
      </c>
      <c r="K128" s="251"/>
      <c r="L128" s="241"/>
      <c r="M128" s="252" t="s">
        <v>212</v>
      </c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</row>
    <row r="129" spans="2:35" s="511" customFormat="1" hidden="1" x14ac:dyDescent="0.25">
      <c r="B129" s="206"/>
      <c r="C129" s="240">
        <v>43360</v>
      </c>
      <c r="D129" s="233" t="s">
        <v>60</v>
      </c>
      <c r="E129" s="252" t="s">
        <v>215</v>
      </c>
      <c r="F129" s="253"/>
      <c r="G129" s="242" t="s">
        <v>70</v>
      </c>
      <c r="H129" s="261"/>
      <c r="I129" s="236">
        <v>1151956</v>
      </c>
      <c r="J129" s="257">
        <f t="shared" si="1"/>
        <v>12168470</v>
      </c>
      <c r="K129" s="251"/>
      <c r="L129" s="241"/>
      <c r="M129" s="252" t="s">
        <v>215</v>
      </c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</row>
    <row r="130" spans="2:35" s="511" customFormat="1" hidden="1" x14ac:dyDescent="0.25">
      <c r="B130" s="206"/>
      <c r="C130" s="240">
        <v>43361</v>
      </c>
      <c r="D130" s="233" t="s">
        <v>225</v>
      </c>
      <c r="E130" s="252" t="s">
        <v>216</v>
      </c>
      <c r="F130" s="253"/>
      <c r="G130" s="242" t="s">
        <v>208</v>
      </c>
      <c r="H130" s="261"/>
      <c r="I130" s="236">
        <v>1300000</v>
      </c>
      <c r="J130" s="257">
        <f t="shared" si="1"/>
        <v>10868470</v>
      </c>
      <c r="K130" s="251"/>
      <c r="L130" s="241"/>
      <c r="M130" s="252" t="s">
        <v>216</v>
      </c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</row>
    <row r="131" spans="2:35" s="511" customFormat="1" hidden="1" x14ac:dyDescent="0.25">
      <c r="B131" s="206"/>
      <c r="C131" s="240">
        <v>43362</v>
      </c>
      <c r="D131" s="233" t="s">
        <v>235</v>
      </c>
      <c r="E131" s="252" t="s">
        <v>217</v>
      </c>
      <c r="F131" s="253"/>
      <c r="G131" s="242" t="s">
        <v>55</v>
      </c>
      <c r="H131" s="261"/>
      <c r="I131" s="236">
        <v>67500</v>
      </c>
      <c r="J131" s="257">
        <f t="shared" si="1"/>
        <v>10800970</v>
      </c>
      <c r="K131" s="251"/>
      <c r="L131" s="241"/>
      <c r="M131" s="252" t="s">
        <v>217</v>
      </c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</row>
    <row r="132" spans="2:35" s="511" customFormat="1" hidden="1" x14ac:dyDescent="0.25">
      <c r="B132" s="206"/>
      <c r="C132" s="240">
        <v>43364</v>
      </c>
      <c r="D132" s="233" t="s">
        <v>226</v>
      </c>
      <c r="E132" s="252" t="s">
        <v>218</v>
      </c>
      <c r="F132" s="253"/>
      <c r="G132" s="242" t="s">
        <v>55</v>
      </c>
      <c r="H132" s="261"/>
      <c r="I132" s="236">
        <v>153000</v>
      </c>
      <c r="J132" s="257">
        <f t="shared" si="1"/>
        <v>10647970</v>
      </c>
      <c r="K132" s="251"/>
      <c r="L132" s="241"/>
      <c r="M132" s="252" t="s">
        <v>218</v>
      </c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</row>
    <row r="133" spans="2:35" s="511" customFormat="1" hidden="1" x14ac:dyDescent="0.25">
      <c r="B133" s="206"/>
      <c r="C133" s="240">
        <v>43367</v>
      </c>
      <c r="D133" s="233" t="s">
        <v>228</v>
      </c>
      <c r="E133" s="252" t="s">
        <v>219</v>
      </c>
      <c r="F133" s="253"/>
      <c r="G133" s="242" t="s">
        <v>227</v>
      </c>
      <c r="H133" s="261"/>
      <c r="I133" s="236">
        <v>1282806</v>
      </c>
      <c r="J133" s="257">
        <f t="shared" si="1"/>
        <v>9365164</v>
      </c>
      <c r="K133" s="251"/>
      <c r="L133" s="241"/>
      <c r="M133" s="252" t="s">
        <v>219</v>
      </c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</row>
    <row r="134" spans="2:35" s="511" customFormat="1" hidden="1" x14ac:dyDescent="0.25">
      <c r="B134" s="206"/>
      <c r="C134" s="240">
        <v>43367</v>
      </c>
      <c r="D134" s="233" t="s">
        <v>60</v>
      </c>
      <c r="E134" s="252" t="s">
        <v>220</v>
      </c>
      <c r="F134" s="253"/>
      <c r="G134" s="242" t="s">
        <v>70</v>
      </c>
      <c r="H134" s="261"/>
      <c r="I134" s="236">
        <v>1427250</v>
      </c>
      <c r="J134" s="257">
        <f t="shared" si="1"/>
        <v>7937914</v>
      </c>
      <c r="K134" s="251"/>
      <c r="L134" s="241"/>
      <c r="M134" s="252" t="s">
        <v>220</v>
      </c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</row>
    <row r="135" spans="2:35" s="511" customFormat="1" hidden="1" x14ac:dyDescent="0.25">
      <c r="B135" s="206"/>
      <c r="C135" s="240">
        <v>43370</v>
      </c>
      <c r="D135" s="233" t="s">
        <v>229</v>
      </c>
      <c r="E135" s="252" t="s">
        <v>221</v>
      </c>
      <c r="F135" s="253"/>
      <c r="G135" s="242" t="s">
        <v>87</v>
      </c>
      <c r="H135" s="261"/>
      <c r="I135" s="236">
        <v>1650000</v>
      </c>
      <c r="J135" s="257">
        <f t="shared" si="1"/>
        <v>6287914</v>
      </c>
      <c r="K135" s="251"/>
      <c r="L135" s="241"/>
      <c r="M135" s="252" t="s">
        <v>221</v>
      </c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</row>
    <row r="136" spans="2:35" s="511" customFormat="1" hidden="1" x14ac:dyDescent="0.25">
      <c r="B136" s="206"/>
      <c r="C136" s="240">
        <v>43370</v>
      </c>
      <c r="D136" s="233" t="s">
        <v>39</v>
      </c>
      <c r="E136" s="252" t="s">
        <v>222</v>
      </c>
      <c r="F136" s="253"/>
      <c r="G136" s="242" t="s">
        <v>38</v>
      </c>
      <c r="H136" s="261"/>
      <c r="I136" s="236">
        <v>888507</v>
      </c>
      <c r="J136" s="257">
        <f t="shared" si="1"/>
        <v>5399407</v>
      </c>
      <c r="K136" s="251"/>
      <c r="L136" s="241"/>
      <c r="M136" s="252" t="s">
        <v>222</v>
      </c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</row>
    <row r="137" spans="2:35" s="511" customFormat="1" hidden="1" x14ac:dyDescent="0.25">
      <c r="B137" s="206"/>
      <c r="C137" s="240">
        <v>43370</v>
      </c>
      <c r="D137" s="233" t="s">
        <v>230</v>
      </c>
      <c r="E137" s="252" t="s">
        <v>223</v>
      </c>
      <c r="F137" s="253"/>
      <c r="G137" s="242" t="s">
        <v>38</v>
      </c>
      <c r="H137" s="261"/>
      <c r="I137" s="236">
        <v>1455400</v>
      </c>
      <c r="J137" s="257">
        <f t="shared" si="1"/>
        <v>3944007</v>
      </c>
      <c r="K137" s="251"/>
      <c r="L137" s="241"/>
      <c r="M137" s="252" t="s">
        <v>223</v>
      </c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</row>
    <row r="138" spans="2:35" s="511" customFormat="1" hidden="1" x14ac:dyDescent="0.25">
      <c r="B138" s="206"/>
      <c r="C138" s="240">
        <v>43370</v>
      </c>
      <c r="D138" s="233" t="s">
        <v>232</v>
      </c>
      <c r="E138" s="252" t="s">
        <v>224</v>
      </c>
      <c r="F138" s="253"/>
      <c r="G138" s="242" t="s">
        <v>231</v>
      </c>
      <c r="H138" s="261"/>
      <c r="I138" s="236">
        <v>1050000</v>
      </c>
      <c r="J138" s="257">
        <f t="shared" si="1"/>
        <v>2894007</v>
      </c>
      <c r="K138" s="251"/>
      <c r="L138" s="241"/>
      <c r="M138" s="252" t="s">
        <v>224</v>
      </c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</row>
    <row r="139" spans="2:35" s="511" customFormat="1" hidden="1" x14ac:dyDescent="0.25">
      <c r="B139" s="206"/>
      <c r="C139" s="240">
        <v>43370</v>
      </c>
      <c r="D139" s="233" t="s">
        <v>233</v>
      </c>
      <c r="E139" s="252" t="s">
        <v>234</v>
      </c>
      <c r="F139" s="253"/>
      <c r="G139" s="242" t="s">
        <v>57</v>
      </c>
      <c r="H139" s="261"/>
      <c r="I139" s="236">
        <v>1246625</v>
      </c>
      <c r="J139" s="257">
        <f t="shared" si="1"/>
        <v>1647382</v>
      </c>
      <c r="K139" s="251"/>
      <c r="L139" s="241"/>
      <c r="M139" s="252" t="s">
        <v>234</v>
      </c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</row>
    <row r="140" spans="2:35" s="511" customFormat="1" hidden="1" x14ac:dyDescent="0.25">
      <c r="B140" s="206"/>
      <c r="C140" s="240">
        <v>43370</v>
      </c>
      <c r="D140" s="233" t="s">
        <v>237</v>
      </c>
      <c r="E140" s="253" t="s">
        <v>236</v>
      </c>
      <c r="F140" s="253"/>
      <c r="G140" s="242" t="s">
        <v>38</v>
      </c>
      <c r="H140" s="262"/>
      <c r="I140" s="236">
        <v>971200</v>
      </c>
      <c r="J140" s="257">
        <f>+J139+H140-I140</f>
        <v>676182</v>
      </c>
      <c r="K140" s="251"/>
      <c r="L140" s="241"/>
      <c r="M140" s="253" t="s">
        <v>236</v>
      </c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</row>
    <row r="141" spans="2:35" s="511" customFormat="1" hidden="1" x14ac:dyDescent="0.25">
      <c r="B141" s="258"/>
      <c r="C141" s="232">
        <v>43370</v>
      </c>
      <c r="D141" s="248" t="s">
        <v>239</v>
      </c>
      <c r="E141" s="238" t="s">
        <v>238</v>
      </c>
      <c r="F141" s="238"/>
      <c r="G141" s="249" t="s">
        <v>55</v>
      </c>
      <c r="H141" s="235"/>
      <c r="I141" s="263">
        <v>91000</v>
      </c>
      <c r="J141" s="257">
        <f>+J140+H141-I141</f>
        <v>585182</v>
      </c>
      <c r="K141" s="251"/>
      <c r="L141" s="241"/>
      <c r="M141" s="238" t="s">
        <v>238</v>
      </c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</row>
    <row r="142" spans="2:35" s="511" customFormat="1" hidden="1" x14ac:dyDescent="0.25">
      <c r="B142" s="206"/>
      <c r="C142" s="264">
        <v>43374</v>
      </c>
      <c r="D142" s="226" t="s">
        <v>42</v>
      </c>
      <c r="E142" s="226"/>
      <c r="F142" s="226"/>
      <c r="G142" s="260"/>
      <c r="H142" s="261">
        <v>16914818</v>
      </c>
      <c r="I142" s="261"/>
      <c r="J142" s="257">
        <f t="shared" ref="J142:J205" si="2">+J141+H142-I142</f>
        <v>17500000</v>
      </c>
      <c r="K142" s="251"/>
      <c r="L142" s="241"/>
      <c r="M142" s="226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</row>
    <row r="143" spans="2:35" s="511" customFormat="1" hidden="1" x14ac:dyDescent="0.25">
      <c r="B143" s="206"/>
      <c r="C143" s="232">
        <v>43374</v>
      </c>
      <c r="D143" s="265" t="s">
        <v>267</v>
      </c>
      <c r="E143" s="266" t="s">
        <v>264</v>
      </c>
      <c r="F143" s="266"/>
      <c r="G143" s="246" t="s">
        <v>34</v>
      </c>
      <c r="H143" s="235"/>
      <c r="I143" s="235">
        <v>445000</v>
      </c>
      <c r="J143" s="237">
        <f t="shared" si="2"/>
        <v>17055000</v>
      </c>
      <c r="K143" s="251"/>
      <c r="L143" s="241"/>
      <c r="M143" s="266" t="s">
        <v>264</v>
      </c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</row>
    <row r="144" spans="2:35" s="511" customFormat="1" hidden="1" x14ac:dyDescent="0.25">
      <c r="B144" s="206"/>
      <c r="C144" s="259">
        <v>43374</v>
      </c>
      <c r="D144" s="267" t="s">
        <v>241</v>
      </c>
      <c r="E144" s="268" t="s">
        <v>238</v>
      </c>
      <c r="F144" s="269"/>
      <c r="G144" s="270" t="s">
        <v>240</v>
      </c>
      <c r="H144" s="261"/>
      <c r="I144" s="271">
        <v>1711524</v>
      </c>
      <c r="J144" s="272">
        <f t="shared" si="2"/>
        <v>15343476</v>
      </c>
      <c r="K144" s="251"/>
      <c r="L144" s="241"/>
      <c r="M144" s="268" t="s">
        <v>238</v>
      </c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</row>
    <row r="145" spans="2:35" s="511" customFormat="1" hidden="1" x14ac:dyDescent="0.25">
      <c r="B145" s="206"/>
      <c r="C145" s="240">
        <v>43374</v>
      </c>
      <c r="D145" s="233" t="s">
        <v>154</v>
      </c>
      <c r="E145" s="252" t="s">
        <v>242</v>
      </c>
      <c r="F145" s="253"/>
      <c r="G145" s="242" t="s">
        <v>67</v>
      </c>
      <c r="H145" s="261"/>
      <c r="I145" s="236">
        <v>590000</v>
      </c>
      <c r="J145" s="257">
        <f t="shared" si="2"/>
        <v>14753476</v>
      </c>
      <c r="K145" s="251"/>
      <c r="L145" s="241"/>
      <c r="M145" s="252" t="s">
        <v>242</v>
      </c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</row>
    <row r="146" spans="2:35" s="511" customFormat="1" hidden="1" x14ac:dyDescent="0.25">
      <c r="B146" s="206"/>
      <c r="C146" s="240">
        <v>43374</v>
      </c>
      <c r="D146" s="233" t="s">
        <v>154</v>
      </c>
      <c r="E146" s="252" t="s">
        <v>261</v>
      </c>
      <c r="F146" s="253"/>
      <c r="G146" s="242" t="s">
        <v>67</v>
      </c>
      <c r="H146" s="261"/>
      <c r="I146" s="236">
        <v>2037519</v>
      </c>
      <c r="J146" s="257">
        <f t="shared" si="2"/>
        <v>12715957</v>
      </c>
      <c r="K146" s="251"/>
      <c r="L146" s="241"/>
      <c r="M146" s="252" t="s">
        <v>261</v>
      </c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</row>
    <row r="147" spans="2:35" s="511" customFormat="1" hidden="1" x14ac:dyDescent="0.25">
      <c r="B147" s="206"/>
      <c r="C147" s="240">
        <v>43376</v>
      </c>
      <c r="D147" s="233" t="s">
        <v>246</v>
      </c>
      <c r="E147" s="252" t="s">
        <v>243</v>
      </c>
      <c r="F147" s="253"/>
      <c r="G147" s="242" t="s">
        <v>245</v>
      </c>
      <c r="H147" s="261"/>
      <c r="I147" s="236">
        <v>780000</v>
      </c>
      <c r="J147" s="257">
        <f t="shared" si="2"/>
        <v>11935957</v>
      </c>
      <c r="K147" s="251"/>
      <c r="L147" s="241"/>
      <c r="M147" s="252" t="s">
        <v>243</v>
      </c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</row>
    <row r="148" spans="2:35" s="511" customFormat="1" hidden="1" x14ac:dyDescent="0.25">
      <c r="B148" s="206"/>
      <c r="C148" s="240">
        <v>43377</v>
      </c>
      <c r="D148" s="233" t="s">
        <v>250</v>
      </c>
      <c r="E148" s="252" t="s">
        <v>244</v>
      </c>
      <c r="F148" s="253"/>
      <c r="G148" s="242" t="s">
        <v>91</v>
      </c>
      <c r="H148" s="261"/>
      <c r="I148" s="236">
        <v>1900000</v>
      </c>
      <c r="J148" s="257">
        <f t="shared" si="2"/>
        <v>10035957</v>
      </c>
      <c r="K148" s="251"/>
      <c r="L148" s="241"/>
      <c r="M148" s="252" t="s">
        <v>244</v>
      </c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</row>
    <row r="149" spans="2:35" s="511" customFormat="1" hidden="1" x14ac:dyDescent="0.25">
      <c r="B149" s="206"/>
      <c r="C149" s="240">
        <v>43377</v>
      </c>
      <c r="D149" s="233" t="s">
        <v>249</v>
      </c>
      <c r="E149" s="252" t="s">
        <v>247</v>
      </c>
      <c r="F149" s="253"/>
      <c r="G149" s="242" t="s">
        <v>248</v>
      </c>
      <c r="H149" s="261"/>
      <c r="I149" s="236">
        <v>500000</v>
      </c>
      <c r="J149" s="257">
        <f t="shared" si="2"/>
        <v>9535957</v>
      </c>
      <c r="K149" s="251"/>
      <c r="L149" s="241"/>
      <c r="M149" s="252" t="s">
        <v>247</v>
      </c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</row>
    <row r="150" spans="2:35" s="511" customFormat="1" hidden="1" x14ac:dyDescent="0.25">
      <c r="B150" s="206"/>
      <c r="C150" s="240">
        <v>43377</v>
      </c>
      <c r="D150" s="233" t="s">
        <v>249</v>
      </c>
      <c r="E150" s="252" t="s">
        <v>251</v>
      </c>
      <c r="F150" s="253"/>
      <c r="G150" s="242" t="s">
        <v>248</v>
      </c>
      <c r="H150" s="261"/>
      <c r="I150" s="236">
        <v>207000</v>
      </c>
      <c r="J150" s="257">
        <f t="shared" si="2"/>
        <v>9328957</v>
      </c>
      <c r="K150" s="251"/>
      <c r="L150" s="241"/>
      <c r="M150" s="252" t="s">
        <v>251</v>
      </c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</row>
    <row r="151" spans="2:35" s="511" customFormat="1" hidden="1" x14ac:dyDescent="0.25">
      <c r="B151" s="206"/>
      <c r="C151" s="240">
        <v>43379</v>
      </c>
      <c r="D151" s="233" t="s">
        <v>60</v>
      </c>
      <c r="E151" s="252" t="s">
        <v>252</v>
      </c>
      <c r="F151" s="253"/>
      <c r="G151" s="242" t="s">
        <v>91</v>
      </c>
      <c r="H151" s="261"/>
      <c r="I151" s="236">
        <v>332500</v>
      </c>
      <c r="J151" s="257">
        <f t="shared" si="2"/>
        <v>8996457</v>
      </c>
      <c r="K151" s="251"/>
      <c r="L151" s="241"/>
      <c r="M151" s="252" t="s">
        <v>252</v>
      </c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</row>
    <row r="152" spans="2:35" s="511" customFormat="1" hidden="1" x14ac:dyDescent="0.25">
      <c r="B152" s="206"/>
      <c r="C152" s="240">
        <v>43379</v>
      </c>
      <c r="D152" s="233" t="s">
        <v>254</v>
      </c>
      <c r="E152" s="252" t="s">
        <v>255</v>
      </c>
      <c r="F152" s="253"/>
      <c r="G152" s="242" t="s">
        <v>253</v>
      </c>
      <c r="H152" s="261"/>
      <c r="I152" s="236">
        <v>1365000</v>
      </c>
      <c r="J152" s="257">
        <f t="shared" si="2"/>
        <v>7631457</v>
      </c>
      <c r="K152" s="251"/>
      <c r="L152" s="241"/>
      <c r="M152" s="252" t="s">
        <v>255</v>
      </c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</row>
    <row r="153" spans="2:35" s="511" customFormat="1" hidden="1" x14ac:dyDescent="0.25">
      <c r="B153" s="206"/>
      <c r="C153" s="240">
        <v>43379</v>
      </c>
      <c r="D153" s="233" t="s">
        <v>154</v>
      </c>
      <c r="E153" s="252" t="s">
        <v>256</v>
      </c>
      <c r="F153" s="253"/>
      <c r="G153" s="242" t="s">
        <v>109</v>
      </c>
      <c r="H153" s="261"/>
      <c r="I153" s="236">
        <v>5255000</v>
      </c>
      <c r="J153" s="257">
        <f t="shared" si="2"/>
        <v>2376457</v>
      </c>
      <c r="K153" s="251"/>
      <c r="L153" s="241"/>
      <c r="M153" s="252" t="s">
        <v>256</v>
      </c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</row>
    <row r="154" spans="2:35" s="511" customFormat="1" hidden="1" x14ac:dyDescent="0.25">
      <c r="B154" s="206"/>
      <c r="C154" s="240">
        <v>43379</v>
      </c>
      <c r="D154" s="233" t="s">
        <v>260</v>
      </c>
      <c r="E154" s="252" t="s">
        <v>257</v>
      </c>
      <c r="F154" s="253"/>
      <c r="G154" s="242" t="s">
        <v>89</v>
      </c>
      <c r="H154" s="261"/>
      <c r="I154" s="236">
        <v>127000</v>
      </c>
      <c r="J154" s="257">
        <f t="shared" si="2"/>
        <v>2249457</v>
      </c>
      <c r="K154" s="251"/>
      <c r="L154" s="241"/>
      <c r="M154" s="252" t="s">
        <v>257</v>
      </c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</row>
    <row r="155" spans="2:35" s="511" customFormat="1" hidden="1" x14ac:dyDescent="0.25">
      <c r="B155" s="206"/>
      <c r="C155" s="240">
        <v>43379</v>
      </c>
      <c r="D155" s="233" t="s">
        <v>259</v>
      </c>
      <c r="E155" s="253" t="s">
        <v>258</v>
      </c>
      <c r="F155" s="253"/>
      <c r="G155" s="242" t="s">
        <v>35</v>
      </c>
      <c r="H155" s="262"/>
      <c r="I155" s="236">
        <v>1718854</v>
      </c>
      <c r="J155" s="257">
        <f t="shared" si="2"/>
        <v>530603</v>
      </c>
      <c r="K155" s="251"/>
      <c r="L155" s="241"/>
      <c r="M155" s="253" t="s">
        <v>258</v>
      </c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</row>
    <row r="156" spans="2:35" s="511" customFormat="1" hidden="1" x14ac:dyDescent="0.25">
      <c r="B156" s="206"/>
      <c r="C156" s="273">
        <v>43379</v>
      </c>
      <c r="D156" s="248" t="s">
        <v>154</v>
      </c>
      <c r="E156" s="238" t="s">
        <v>262</v>
      </c>
      <c r="F156" s="238"/>
      <c r="G156" s="249" t="s">
        <v>68</v>
      </c>
      <c r="H156" s="235"/>
      <c r="I156" s="263">
        <v>304000</v>
      </c>
      <c r="J156" s="257">
        <f t="shared" si="2"/>
        <v>226603</v>
      </c>
      <c r="K156" s="251"/>
      <c r="L156" s="241"/>
      <c r="M156" s="238" t="s">
        <v>262</v>
      </c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</row>
    <row r="157" spans="2:35" s="511" customFormat="1" hidden="1" x14ac:dyDescent="0.25">
      <c r="B157" s="206"/>
      <c r="C157" s="273">
        <v>43379</v>
      </c>
      <c r="D157" s="248" t="s">
        <v>268</v>
      </c>
      <c r="E157" s="238" t="s">
        <v>265</v>
      </c>
      <c r="F157" s="238"/>
      <c r="G157" s="249" t="s">
        <v>34</v>
      </c>
      <c r="H157" s="235">
        <v>38000</v>
      </c>
      <c r="I157" s="263"/>
      <c r="J157" s="257">
        <f t="shared" si="2"/>
        <v>264603</v>
      </c>
      <c r="K157" s="251"/>
      <c r="L157" s="241"/>
      <c r="M157" s="238" t="s">
        <v>265</v>
      </c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</row>
    <row r="158" spans="2:35" s="511" customFormat="1" hidden="1" x14ac:dyDescent="0.25">
      <c r="B158" s="206"/>
      <c r="C158" s="274">
        <v>43381</v>
      </c>
      <c r="D158" s="275" t="s">
        <v>42</v>
      </c>
      <c r="E158" s="255"/>
      <c r="F158" s="255"/>
      <c r="G158" s="276"/>
      <c r="H158" s="235">
        <v>17235397</v>
      </c>
      <c r="I158" s="277"/>
      <c r="J158" s="257">
        <f t="shared" si="2"/>
        <v>17500000</v>
      </c>
      <c r="K158" s="251"/>
      <c r="L158" s="241"/>
      <c r="M158" s="255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</row>
    <row r="159" spans="2:35" s="511" customFormat="1" hidden="1" x14ac:dyDescent="0.25">
      <c r="B159" s="206"/>
      <c r="C159" s="240">
        <v>43381</v>
      </c>
      <c r="D159" s="225" t="s">
        <v>295</v>
      </c>
      <c r="E159" s="255" t="s">
        <v>266</v>
      </c>
      <c r="F159" s="255"/>
      <c r="G159" s="235" t="s">
        <v>263</v>
      </c>
      <c r="H159" s="235"/>
      <c r="I159" s="235">
        <v>1920000</v>
      </c>
      <c r="J159" s="257">
        <f t="shared" si="2"/>
        <v>15580000</v>
      </c>
      <c r="K159" s="251"/>
      <c r="L159" s="241"/>
      <c r="M159" s="255" t="s">
        <v>266</v>
      </c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</row>
    <row r="160" spans="2:35" s="511" customFormat="1" hidden="1" x14ac:dyDescent="0.25">
      <c r="B160" s="206"/>
      <c r="C160" s="240">
        <v>43381</v>
      </c>
      <c r="D160" s="233" t="s">
        <v>270</v>
      </c>
      <c r="E160" s="252" t="s">
        <v>269</v>
      </c>
      <c r="F160" s="253"/>
      <c r="G160" s="242" t="s">
        <v>59</v>
      </c>
      <c r="H160" s="235"/>
      <c r="I160" s="236">
        <v>1206000</v>
      </c>
      <c r="J160" s="257">
        <f t="shared" si="2"/>
        <v>14374000</v>
      </c>
      <c r="K160" s="251"/>
      <c r="L160" s="241"/>
      <c r="M160" s="252" t="s">
        <v>269</v>
      </c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</row>
    <row r="161" spans="2:35" s="511" customFormat="1" hidden="1" x14ac:dyDescent="0.25">
      <c r="B161" s="206"/>
      <c r="C161" s="240">
        <v>43381</v>
      </c>
      <c r="D161" s="233" t="s">
        <v>271</v>
      </c>
      <c r="E161" s="252" t="s">
        <v>272</v>
      </c>
      <c r="F161" s="253"/>
      <c r="G161" s="242" t="s">
        <v>55</v>
      </c>
      <c r="H161" s="261"/>
      <c r="I161" s="236">
        <v>778000</v>
      </c>
      <c r="J161" s="257">
        <f t="shared" si="2"/>
        <v>13596000</v>
      </c>
      <c r="K161" s="251"/>
      <c r="L161" s="241"/>
      <c r="M161" s="252" t="s">
        <v>272</v>
      </c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</row>
    <row r="162" spans="2:35" s="511" customFormat="1" hidden="1" x14ac:dyDescent="0.25">
      <c r="B162" s="206"/>
      <c r="C162" s="240">
        <v>43381</v>
      </c>
      <c r="D162" s="233" t="s">
        <v>284</v>
      </c>
      <c r="E162" s="252" t="s">
        <v>273</v>
      </c>
      <c r="F162" s="253"/>
      <c r="G162" s="242" t="s">
        <v>282</v>
      </c>
      <c r="H162" s="261"/>
      <c r="I162" s="236">
        <v>102000</v>
      </c>
      <c r="J162" s="257">
        <f t="shared" si="2"/>
        <v>13494000</v>
      </c>
      <c r="K162" s="251"/>
      <c r="L162" s="241"/>
      <c r="M162" s="252" t="s">
        <v>273</v>
      </c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</row>
    <row r="163" spans="2:35" s="511" customFormat="1" hidden="1" x14ac:dyDescent="0.25">
      <c r="B163" s="206"/>
      <c r="C163" s="240">
        <v>43381</v>
      </c>
      <c r="D163" s="233" t="s">
        <v>285</v>
      </c>
      <c r="E163" s="252" t="s">
        <v>274</v>
      </c>
      <c r="F163" s="253"/>
      <c r="G163" s="242" t="s">
        <v>282</v>
      </c>
      <c r="H163" s="261"/>
      <c r="I163" s="236">
        <v>125000</v>
      </c>
      <c r="J163" s="257">
        <f t="shared" si="2"/>
        <v>13369000</v>
      </c>
      <c r="K163" s="251"/>
      <c r="L163" s="241"/>
      <c r="M163" s="252" t="s">
        <v>274</v>
      </c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</row>
    <row r="164" spans="2:35" s="511" customFormat="1" hidden="1" x14ac:dyDescent="0.25">
      <c r="B164" s="206"/>
      <c r="C164" s="240">
        <v>43381</v>
      </c>
      <c r="D164" s="233" t="s">
        <v>286</v>
      </c>
      <c r="E164" s="252" t="s">
        <v>275</v>
      </c>
      <c r="F164" s="253"/>
      <c r="G164" s="242" t="s">
        <v>231</v>
      </c>
      <c r="H164" s="261"/>
      <c r="I164" s="236">
        <v>200000</v>
      </c>
      <c r="J164" s="257">
        <f t="shared" si="2"/>
        <v>13169000</v>
      </c>
      <c r="K164" s="251"/>
      <c r="L164" s="241"/>
      <c r="M164" s="252" t="s">
        <v>275</v>
      </c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</row>
    <row r="165" spans="2:35" s="511" customFormat="1" hidden="1" x14ac:dyDescent="0.25">
      <c r="B165" s="206"/>
      <c r="C165" s="240">
        <v>43381</v>
      </c>
      <c r="D165" s="233" t="s">
        <v>287</v>
      </c>
      <c r="E165" s="252" t="s">
        <v>276</v>
      </c>
      <c r="F165" s="253"/>
      <c r="G165" s="242" t="s">
        <v>231</v>
      </c>
      <c r="H165" s="261"/>
      <c r="I165" s="236">
        <v>33000</v>
      </c>
      <c r="J165" s="257">
        <f>+J164+H165-I165</f>
        <v>13136000</v>
      </c>
      <c r="K165" s="251"/>
      <c r="L165" s="241"/>
      <c r="M165" s="252" t="s">
        <v>276</v>
      </c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</row>
    <row r="166" spans="2:35" s="511" customFormat="1" hidden="1" x14ac:dyDescent="0.25">
      <c r="B166" s="206"/>
      <c r="C166" s="240">
        <v>43381</v>
      </c>
      <c r="D166" s="233" t="s">
        <v>288</v>
      </c>
      <c r="E166" s="252" t="s">
        <v>277</v>
      </c>
      <c r="F166" s="253"/>
      <c r="G166" s="242" t="s">
        <v>208</v>
      </c>
      <c r="H166" s="261"/>
      <c r="I166" s="236">
        <v>4696000</v>
      </c>
      <c r="J166" s="257">
        <f t="shared" si="2"/>
        <v>8440000</v>
      </c>
      <c r="K166" s="251"/>
      <c r="L166" s="241"/>
      <c r="M166" s="252" t="s">
        <v>277</v>
      </c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</row>
    <row r="167" spans="2:35" s="511" customFormat="1" hidden="1" x14ac:dyDescent="0.25">
      <c r="B167" s="206"/>
      <c r="C167" s="240">
        <v>43381</v>
      </c>
      <c r="D167" s="233" t="s">
        <v>289</v>
      </c>
      <c r="E167" s="252" t="s">
        <v>278</v>
      </c>
      <c r="F167" s="253"/>
      <c r="G167" s="242" t="s">
        <v>38</v>
      </c>
      <c r="H167" s="261"/>
      <c r="I167" s="236">
        <v>320000</v>
      </c>
      <c r="J167" s="257">
        <f t="shared" si="2"/>
        <v>8120000</v>
      </c>
      <c r="K167" s="251"/>
      <c r="L167" s="241"/>
      <c r="M167" s="252" t="s">
        <v>278</v>
      </c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</row>
    <row r="168" spans="2:35" s="511" customFormat="1" hidden="1" x14ac:dyDescent="0.25">
      <c r="B168" s="206"/>
      <c r="C168" s="240">
        <v>43381</v>
      </c>
      <c r="D168" s="233" t="s">
        <v>290</v>
      </c>
      <c r="E168" s="252" t="s">
        <v>279</v>
      </c>
      <c r="F168" s="253"/>
      <c r="G168" s="242" t="s">
        <v>178</v>
      </c>
      <c r="H168" s="261"/>
      <c r="I168" s="236">
        <v>602894</v>
      </c>
      <c r="J168" s="257">
        <f t="shared" si="2"/>
        <v>7517106</v>
      </c>
      <c r="K168" s="251"/>
      <c r="L168" s="241"/>
      <c r="M168" s="252" t="s">
        <v>279</v>
      </c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</row>
    <row r="169" spans="2:35" s="511" customFormat="1" hidden="1" x14ac:dyDescent="0.25">
      <c r="B169" s="206"/>
      <c r="C169" s="240">
        <v>43381</v>
      </c>
      <c r="D169" s="233" t="s">
        <v>260</v>
      </c>
      <c r="E169" s="252" t="s">
        <v>280</v>
      </c>
      <c r="F169" s="253"/>
      <c r="G169" s="242" t="s">
        <v>178</v>
      </c>
      <c r="H169" s="261"/>
      <c r="I169" s="236">
        <v>1286198</v>
      </c>
      <c r="J169" s="257">
        <f t="shared" si="2"/>
        <v>6230908</v>
      </c>
      <c r="K169" s="251"/>
      <c r="L169" s="241"/>
      <c r="M169" s="252" t="s">
        <v>280</v>
      </c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</row>
    <row r="170" spans="2:35" s="511" customFormat="1" hidden="1" x14ac:dyDescent="0.25">
      <c r="B170" s="206"/>
      <c r="C170" s="240">
        <v>43381</v>
      </c>
      <c r="D170" s="233" t="s">
        <v>292</v>
      </c>
      <c r="E170" s="252" t="s">
        <v>281</v>
      </c>
      <c r="F170" s="253"/>
      <c r="G170" s="242" t="s">
        <v>291</v>
      </c>
      <c r="H170" s="261"/>
      <c r="I170" s="236">
        <v>1231520</v>
      </c>
      <c r="J170" s="257">
        <f t="shared" si="2"/>
        <v>4999388</v>
      </c>
      <c r="K170" s="251"/>
      <c r="L170" s="241"/>
      <c r="M170" s="252" t="s">
        <v>281</v>
      </c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</row>
    <row r="171" spans="2:35" s="511" customFormat="1" hidden="1" x14ac:dyDescent="0.25">
      <c r="B171" s="206"/>
      <c r="C171" s="240">
        <v>43382</v>
      </c>
      <c r="D171" s="233" t="s">
        <v>294</v>
      </c>
      <c r="E171" s="252" t="s">
        <v>293</v>
      </c>
      <c r="F171" s="253"/>
      <c r="G171" s="242" t="s">
        <v>38</v>
      </c>
      <c r="H171" s="261"/>
      <c r="I171" s="236">
        <v>4100000</v>
      </c>
      <c r="J171" s="257">
        <f t="shared" si="2"/>
        <v>899388</v>
      </c>
      <c r="K171" s="251"/>
      <c r="L171" s="241"/>
      <c r="M171" s="252" t="s">
        <v>293</v>
      </c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</row>
    <row r="172" spans="2:35" s="511" customFormat="1" hidden="1" x14ac:dyDescent="0.25">
      <c r="B172" s="206"/>
      <c r="C172" s="278">
        <v>43388</v>
      </c>
      <c r="D172" s="226" t="s">
        <v>42</v>
      </c>
      <c r="E172" s="226"/>
      <c r="F172" s="226"/>
      <c r="G172" s="260"/>
      <c r="H172" s="261">
        <v>14680612</v>
      </c>
      <c r="I172" s="261"/>
      <c r="J172" s="257">
        <f t="shared" si="2"/>
        <v>15580000</v>
      </c>
      <c r="K172" s="251"/>
      <c r="L172" s="241"/>
      <c r="M172" s="226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</row>
    <row r="173" spans="2:35" s="511" customFormat="1" hidden="1" x14ac:dyDescent="0.25">
      <c r="B173" s="206"/>
      <c r="C173" s="240">
        <v>43382</v>
      </c>
      <c r="D173" s="233" t="s">
        <v>297</v>
      </c>
      <c r="E173" s="252" t="s">
        <v>296</v>
      </c>
      <c r="F173" s="253"/>
      <c r="G173" s="242" t="s">
        <v>89</v>
      </c>
      <c r="H173" s="261"/>
      <c r="I173" s="236">
        <v>175000</v>
      </c>
      <c r="J173" s="257">
        <f t="shared" si="2"/>
        <v>15405000</v>
      </c>
      <c r="K173" s="251"/>
      <c r="L173" s="241"/>
      <c r="M173" s="252" t="s">
        <v>296</v>
      </c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</row>
    <row r="174" spans="2:35" s="511" customFormat="1" hidden="1" x14ac:dyDescent="0.25">
      <c r="B174" s="206"/>
      <c r="C174" s="240">
        <v>43382</v>
      </c>
      <c r="D174" s="233" t="s">
        <v>299</v>
      </c>
      <c r="E174" s="252" t="s">
        <v>298</v>
      </c>
      <c r="F174" s="253"/>
      <c r="G174" s="242" t="s">
        <v>41</v>
      </c>
      <c r="H174" s="261"/>
      <c r="I174" s="236">
        <v>1505054</v>
      </c>
      <c r="J174" s="257">
        <f t="shared" si="2"/>
        <v>13899946</v>
      </c>
      <c r="K174" s="251"/>
      <c r="L174" s="241"/>
      <c r="M174" s="252" t="s">
        <v>298</v>
      </c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</row>
    <row r="175" spans="2:35" s="511" customFormat="1" hidden="1" x14ac:dyDescent="0.25">
      <c r="B175" s="206"/>
      <c r="C175" s="240">
        <v>43388</v>
      </c>
      <c r="D175" s="233" t="s">
        <v>302</v>
      </c>
      <c r="E175" s="252" t="s">
        <v>300</v>
      </c>
      <c r="F175" s="253"/>
      <c r="G175" s="242" t="s">
        <v>301</v>
      </c>
      <c r="H175" s="261"/>
      <c r="I175" s="236">
        <v>1078904</v>
      </c>
      <c r="J175" s="257">
        <f t="shared" si="2"/>
        <v>12821042</v>
      </c>
      <c r="K175" s="251"/>
      <c r="L175" s="241"/>
      <c r="M175" s="252" t="s">
        <v>300</v>
      </c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</row>
    <row r="176" spans="2:35" s="511" customFormat="1" hidden="1" x14ac:dyDescent="0.25">
      <c r="B176" s="206"/>
      <c r="C176" s="240">
        <v>43388</v>
      </c>
      <c r="D176" s="233" t="s">
        <v>304</v>
      </c>
      <c r="E176" s="252" t="s">
        <v>303</v>
      </c>
      <c r="F176" s="253"/>
      <c r="G176" s="242" t="s">
        <v>87</v>
      </c>
      <c r="H176" s="261"/>
      <c r="I176" s="236">
        <v>1650000</v>
      </c>
      <c r="J176" s="257">
        <f t="shared" si="2"/>
        <v>11171042</v>
      </c>
      <c r="K176" s="251"/>
      <c r="L176" s="241"/>
      <c r="M176" s="252" t="s">
        <v>303</v>
      </c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</row>
    <row r="177" spans="2:35" s="511" customFormat="1" hidden="1" x14ac:dyDescent="0.25">
      <c r="B177" s="206"/>
      <c r="C177" s="240">
        <v>43388</v>
      </c>
      <c r="D177" s="233" t="s">
        <v>154</v>
      </c>
      <c r="E177" s="252" t="s">
        <v>305</v>
      </c>
      <c r="F177" s="253"/>
      <c r="G177" s="242" t="s">
        <v>306</v>
      </c>
      <c r="H177" s="261"/>
      <c r="I177" s="236">
        <v>2010668</v>
      </c>
      <c r="J177" s="257">
        <f t="shared" si="2"/>
        <v>9160374</v>
      </c>
      <c r="K177" s="251"/>
      <c r="L177" s="241"/>
      <c r="M177" s="252" t="s">
        <v>305</v>
      </c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</row>
    <row r="178" spans="2:35" s="511" customFormat="1" hidden="1" x14ac:dyDescent="0.25">
      <c r="B178" s="206"/>
      <c r="C178" s="240">
        <v>43388</v>
      </c>
      <c r="D178" s="233" t="s">
        <v>309</v>
      </c>
      <c r="E178" s="252" t="s">
        <v>307</v>
      </c>
      <c r="F178" s="253"/>
      <c r="G178" s="242" t="s">
        <v>34</v>
      </c>
      <c r="H178" s="261">
        <v>65000</v>
      </c>
      <c r="I178" s="236"/>
      <c r="J178" s="257">
        <f t="shared" si="2"/>
        <v>9225374</v>
      </c>
      <c r="K178" s="251"/>
      <c r="L178" s="241"/>
      <c r="M178" s="252" t="s">
        <v>307</v>
      </c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</row>
    <row r="179" spans="2:35" s="511" customFormat="1" hidden="1" x14ac:dyDescent="0.25">
      <c r="B179" s="206"/>
      <c r="C179" s="240">
        <v>43388</v>
      </c>
      <c r="D179" s="225" t="s">
        <v>260</v>
      </c>
      <c r="E179" s="226" t="s">
        <v>314</v>
      </c>
      <c r="F179" s="226"/>
      <c r="G179" s="235" t="s">
        <v>308</v>
      </c>
      <c r="H179" s="261"/>
      <c r="I179" s="235">
        <v>1000000</v>
      </c>
      <c r="J179" s="257">
        <f t="shared" si="2"/>
        <v>8225374</v>
      </c>
      <c r="K179" s="251"/>
      <c r="L179" s="241"/>
      <c r="M179" s="226" t="s">
        <v>314</v>
      </c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</row>
    <row r="180" spans="2:35" s="511" customFormat="1" hidden="1" x14ac:dyDescent="0.25">
      <c r="B180" s="206"/>
      <c r="C180" s="240">
        <v>43388</v>
      </c>
      <c r="D180" s="225" t="s">
        <v>310</v>
      </c>
      <c r="E180" s="226" t="s">
        <v>315</v>
      </c>
      <c r="F180" s="226"/>
      <c r="G180" s="235" t="s">
        <v>36</v>
      </c>
      <c r="H180" s="261"/>
      <c r="I180" s="235">
        <v>1000000</v>
      </c>
      <c r="J180" s="257">
        <f t="shared" si="2"/>
        <v>7225374</v>
      </c>
      <c r="K180" s="251"/>
      <c r="L180" s="241"/>
      <c r="M180" s="226" t="s">
        <v>315</v>
      </c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</row>
    <row r="181" spans="2:35" s="511" customFormat="1" hidden="1" x14ac:dyDescent="0.25">
      <c r="B181" s="206"/>
      <c r="C181" s="240">
        <v>43388</v>
      </c>
      <c r="D181" s="225" t="s">
        <v>311</v>
      </c>
      <c r="E181" s="226" t="s">
        <v>316</v>
      </c>
      <c r="F181" s="226"/>
      <c r="G181" s="235" t="s">
        <v>89</v>
      </c>
      <c r="H181" s="261"/>
      <c r="I181" s="235">
        <v>750000</v>
      </c>
      <c r="J181" s="257">
        <f t="shared" si="2"/>
        <v>6475374</v>
      </c>
      <c r="K181" s="251"/>
      <c r="L181" s="241"/>
      <c r="M181" s="226" t="s">
        <v>316</v>
      </c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</row>
    <row r="182" spans="2:35" s="511" customFormat="1" hidden="1" x14ac:dyDescent="0.25">
      <c r="B182" s="206"/>
      <c r="C182" s="240">
        <v>43388</v>
      </c>
      <c r="D182" s="225" t="s">
        <v>311</v>
      </c>
      <c r="E182" s="226" t="s">
        <v>317</v>
      </c>
      <c r="F182" s="226"/>
      <c r="G182" s="235" t="s">
        <v>70</v>
      </c>
      <c r="H182" s="261"/>
      <c r="I182" s="235">
        <v>2500000</v>
      </c>
      <c r="J182" s="257">
        <f t="shared" si="2"/>
        <v>3975374</v>
      </c>
      <c r="K182" s="251"/>
      <c r="L182" s="241"/>
      <c r="M182" s="226" t="s">
        <v>317</v>
      </c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</row>
    <row r="183" spans="2:35" s="511" customFormat="1" hidden="1" x14ac:dyDescent="0.25">
      <c r="B183" s="206"/>
      <c r="C183" s="240">
        <v>43388</v>
      </c>
      <c r="D183" s="225" t="s">
        <v>312</v>
      </c>
      <c r="E183" s="226" t="s">
        <v>318</v>
      </c>
      <c r="F183" s="226"/>
      <c r="G183" s="235" t="s">
        <v>55</v>
      </c>
      <c r="H183" s="261"/>
      <c r="I183" s="235">
        <v>605000</v>
      </c>
      <c r="J183" s="257">
        <f t="shared" si="2"/>
        <v>3370374</v>
      </c>
      <c r="K183" s="251"/>
      <c r="L183" s="241"/>
      <c r="M183" s="226" t="s">
        <v>318</v>
      </c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</row>
    <row r="184" spans="2:35" s="511" customFormat="1" hidden="1" x14ac:dyDescent="0.25">
      <c r="B184" s="206"/>
      <c r="C184" s="240">
        <v>43388</v>
      </c>
      <c r="D184" s="225" t="s">
        <v>313</v>
      </c>
      <c r="E184" s="226" t="s">
        <v>319</v>
      </c>
      <c r="F184" s="226"/>
      <c r="G184" s="235" t="s">
        <v>34</v>
      </c>
      <c r="H184" s="261"/>
      <c r="I184" s="235">
        <v>1880000</v>
      </c>
      <c r="J184" s="257">
        <f t="shared" si="2"/>
        <v>1490374</v>
      </c>
      <c r="K184" s="251"/>
      <c r="L184" s="241"/>
      <c r="M184" s="226" t="s">
        <v>319</v>
      </c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</row>
    <row r="185" spans="2:35" s="511" customFormat="1" hidden="1" x14ac:dyDescent="0.25">
      <c r="B185" s="206"/>
      <c r="C185" s="278">
        <v>43388</v>
      </c>
      <c r="D185" s="226" t="s">
        <v>154</v>
      </c>
      <c r="E185" s="226" t="s">
        <v>320</v>
      </c>
      <c r="F185" s="226"/>
      <c r="G185" s="260" t="s">
        <v>205</v>
      </c>
      <c r="H185" s="261"/>
      <c r="I185" s="261">
        <v>1043500</v>
      </c>
      <c r="J185" s="257">
        <f t="shared" si="2"/>
        <v>446874</v>
      </c>
      <c r="K185" s="251"/>
      <c r="L185" s="241"/>
      <c r="M185" s="226" t="s">
        <v>320</v>
      </c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</row>
    <row r="186" spans="2:35" s="511" customFormat="1" hidden="1" x14ac:dyDescent="0.25">
      <c r="B186" s="206"/>
      <c r="C186" s="278">
        <v>43391</v>
      </c>
      <c r="D186" s="226" t="s">
        <v>42</v>
      </c>
      <c r="E186" s="226"/>
      <c r="F186" s="226"/>
      <c r="G186" s="260"/>
      <c r="H186" s="261">
        <v>9318126</v>
      </c>
      <c r="I186" s="261"/>
      <c r="J186" s="257">
        <f t="shared" si="2"/>
        <v>9765000</v>
      </c>
      <c r="K186" s="251"/>
      <c r="L186" s="241"/>
      <c r="M186" s="226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</row>
    <row r="187" spans="2:35" s="511" customFormat="1" hidden="1" x14ac:dyDescent="0.25">
      <c r="B187" s="206"/>
      <c r="C187" s="240">
        <v>43391</v>
      </c>
      <c r="D187" s="233" t="s">
        <v>323</v>
      </c>
      <c r="E187" s="252" t="s">
        <v>321</v>
      </c>
      <c r="F187" s="253"/>
      <c r="G187" s="242" t="s">
        <v>322</v>
      </c>
      <c r="H187" s="261"/>
      <c r="I187" s="236">
        <v>573000</v>
      </c>
      <c r="J187" s="257">
        <f t="shared" si="2"/>
        <v>9192000</v>
      </c>
      <c r="K187" s="251"/>
      <c r="L187" s="241"/>
      <c r="M187" s="252" t="s">
        <v>321</v>
      </c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</row>
    <row r="188" spans="2:35" s="511" customFormat="1" hidden="1" x14ac:dyDescent="0.25">
      <c r="B188" s="206"/>
      <c r="C188" s="240">
        <v>43391</v>
      </c>
      <c r="D188" s="233" t="s">
        <v>325</v>
      </c>
      <c r="E188" s="252" t="s">
        <v>324</v>
      </c>
      <c r="F188" s="253"/>
      <c r="G188" s="242" t="s">
        <v>41</v>
      </c>
      <c r="H188" s="261"/>
      <c r="I188" s="236">
        <v>691800</v>
      </c>
      <c r="J188" s="257">
        <f t="shared" si="2"/>
        <v>8500200</v>
      </c>
      <c r="K188" s="251"/>
      <c r="L188" s="241"/>
      <c r="M188" s="252" t="s">
        <v>324</v>
      </c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</row>
    <row r="189" spans="2:35" s="511" customFormat="1" hidden="1" x14ac:dyDescent="0.25">
      <c r="B189" s="206"/>
      <c r="C189" s="240">
        <v>43393</v>
      </c>
      <c r="D189" s="233" t="s">
        <v>328</v>
      </c>
      <c r="E189" s="252" t="s">
        <v>326</v>
      </c>
      <c r="F189" s="253"/>
      <c r="G189" s="242" t="s">
        <v>327</v>
      </c>
      <c r="H189" s="261"/>
      <c r="I189" s="236">
        <v>650000</v>
      </c>
      <c r="J189" s="257">
        <f t="shared" si="2"/>
        <v>7850200</v>
      </c>
      <c r="K189" s="251"/>
      <c r="L189" s="241"/>
      <c r="M189" s="252" t="s">
        <v>326</v>
      </c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</row>
    <row r="190" spans="2:35" s="511" customFormat="1" hidden="1" x14ac:dyDescent="0.25">
      <c r="B190" s="206"/>
      <c r="C190" s="240">
        <v>43396</v>
      </c>
      <c r="D190" s="233" t="s">
        <v>331</v>
      </c>
      <c r="E190" s="252" t="s">
        <v>329</v>
      </c>
      <c r="F190" s="253"/>
      <c r="G190" s="242" t="s">
        <v>330</v>
      </c>
      <c r="H190" s="261"/>
      <c r="I190" s="236">
        <v>678573</v>
      </c>
      <c r="J190" s="257">
        <f t="shared" si="2"/>
        <v>7171627</v>
      </c>
      <c r="K190" s="251"/>
      <c r="L190" s="241"/>
      <c r="M190" s="252" t="s">
        <v>329</v>
      </c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</row>
    <row r="191" spans="2:35" s="511" customFormat="1" hidden="1" x14ac:dyDescent="0.25">
      <c r="B191" s="206"/>
      <c r="C191" s="240">
        <v>43396</v>
      </c>
      <c r="D191" s="233" t="s">
        <v>334</v>
      </c>
      <c r="E191" s="252" t="s">
        <v>332</v>
      </c>
      <c r="F191" s="253"/>
      <c r="G191" s="242" t="s">
        <v>333</v>
      </c>
      <c r="H191" s="261"/>
      <c r="I191" s="236">
        <v>545298</v>
      </c>
      <c r="J191" s="257">
        <f t="shared" si="2"/>
        <v>6626329</v>
      </c>
      <c r="K191" s="251"/>
      <c r="L191" s="241"/>
      <c r="M191" s="252" t="s">
        <v>332</v>
      </c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</row>
    <row r="192" spans="2:35" s="511" customFormat="1" hidden="1" x14ac:dyDescent="0.25">
      <c r="B192" s="206"/>
      <c r="C192" s="240">
        <v>43397</v>
      </c>
      <c r="D192" s="233" t="s">
        <v>340</v>
      </c>
      <c r="E192" s="252" t="s">
        <v>335</v>
      </c>
      <c r="F192" s="253"/>
      <c r="G192" s="242" t="s">
        <v>38</v>
      </c>
      <c r="H192" s="261"/>
      <c r="I192" s="236">
        <v>256000</v>
      </c>
      <c r="J192" s="257">
        <f t="shared" si="2"/>
        <v>6370329</v>
      </c>
      <c r="K192" s="251"/>
      <c r="L192" s="241"/>
      <c r="M192" s="252" t="s">
        <v>335</v>
      </c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</row>
    <row r="193" spans="2:35" s="511" customFormat="1" hidden="1" x14ac:dyDescent="0.25">
      <c r="B193" s="206"/>
      <c r="C193" s="240">
        <v>43397</v>
      </c>
      <c r="D193" s="233" t="s">
        <v>341</v>
      </c>
      <c r="E193" s="252" t="s">
        <v>336</v>
      </c>
      <c r="F193" s="253"/>
      <c r="G193" s="242" t="s">
        <v>89</v>
      </c>
      <c r="H193" s="261">
        <v>550000</v>
      </c>
      <c r="I193" s="236"/>
      <c r="J193" s="257">
        <f t="shared" si="2"/>
        <v>6920329</v>
      </c>
      <c r="K193" s="251"/>
      <c r="L193" s="241"/>
      <c r="M193" s="252" t="s">
        <v>336</v>
      </c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</row>
    <row r="194" spans="2:35" s="511" customFormat="1" hidden="1" x14ac:dyDescent="0.25">
      <c r="B194" s="206"/>
      <c r="C194" s="240">
        <v>43397</v>
      </c>
      <c r="D194" s="233" t="s">
        <v>342</v>
      </c>
      <c r="E194" s="252" t="s">
        <v>337</v>
      </c>
      <c r="F194" s="253"/>
      <c r="G194" s="242" t="s">
        <v>38</v>
      </c>
      <c r="H194" s="261"/>
      <c r="I194" s="236">
        <v>571500</v>
      </c>
      <c r="J194" s="257">
        <f t="shared" si="2"/>
        <v>6348829</v>
      </c>
      <c r="K194" s="251"/>
      <c r="L194" s="241"/>
      <c r="M194" s="252" t="s">
        <v>337</v>
      </c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</row>
    <row r="195" spans="2:35" s="511" customFormat="1" hidden="1" x14ac:dyDescent="0.25">
      <c r="B195" s="206"/>
      <c r="C195" s="240">
        <v>43397</v>
      </c>
      <c r="D195" s="233" t="s">
        <v>328</v>
      </c>
      <c r="E195" s="252" t="s">
        <v>338</v>
      </c>
      <c r="F195" s="253"/>
      <c r="G195" s="242" t="s">
        <v>343</v>
      </c>
      <c r="H195" s="261"/>
      <c r="I195" s="236">
        <v>450282</v>
      </c>
      <c r="J195" s="257">
        <f t="shared" si="2"/>
        <v>5898547</v>
      </c>
      <c r="K195" s="251"/>
      <c r="L195" s="241"/>
      <c r="M195" s="252" t="s">
        <v>338</v>
      </c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</row>
    <row r="196" spans="2:35" s="511" customFormat="1" hidden="1" x14ac:dyDescent="0.25">
      <c r="B196" s="206"/>
      <c r="C196" s="240">
        <v>43397</v>
      </c>
      <c r="D196" s="233" t="s">
        <v>345</v>
      </c>
      <c r="E196" s="252" t="s">
        <v>339</v>
      </c>
      <c r="F196" s="253"/>
      <c r="G196" s="242" t="s">
        <v>344</v>
      </c>
      <c r="H196" s="261"/>
      <c r="I196" s="236">
        <v>1500000</v>
      </c>
      <c r="J196" s="257">
        <f t="shared" si="2"/>
        <v>4398547</v>
      </c>
      <c r="K196" s="251"/>
      <c r="L196" s="241"/>
      <c r="M196" s="252" t="s">
        <v>339</v>
      </c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</row>
    <row r="197" spans="2:35" s="511" customFormat="1" hidden="1" x14ac:dyDescent="0.25">
      <c r="B197" s="206"/>
      <c r="C197" s="240">
        <v>43397</v>
      </c>
      <c r="D197" s="233" t="s">
        <v>350</v>
      </c>
      <c r="E197" s="279" t="s">
        <v>346</v>
      </c>
      <c r="F197" s="255"/>
      <c r="G197" s="249" t="s">
        <v>36</v>
      </c>
      <c r="H197" s="261">
        <v>232500</v>
      </c>
      <c r="I197" s="263"/>
      <c r="J197" s="257">
        <f t="shared" si="2"/>
        <v>4631047</v>
      </c>
      <c r="K197" s="251"/>
      <c r="L197" s="241"/>
      <c r="M197" s="279" t="s">
        <v>346</v>
      </c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</row>
    <row r="198" spans="2:35" s="511" customFormat="1" hidden="1" x14ac:dyDescent="0.25">
      <c r="B198" s="206"/>
      <c r="C198" s="240">
        <v>43397</v>
      </c>
      <c r="D198" s="233" t="s">
        <v>351</v>
      </c>
      <c r="E198" s="279" t="s">
        <v>347</v>
      </c>
      <c r="F198" s="255"/>
      <c r="G198" s="249" t="s">
        <v>34</v>
      </c>
      <c r="H198" s="261">
        <v>161500</v>
      </c>
      <c r="I198" s="263"/>
      <c r="J198" s="257">
        <f t="shared" si="2"/>
        <v>4792547</v>
      </c>
      <c r="K198" s="251"/>
      <c r="L198" s="241"/>
      <c r="M198" s="279" t="s">
        <v>347</v>
      </c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</row>
    <row r="199" spans="2:35" s="511" customFormat="1" hidden="1" x14ac:dyDescent="0.25">
      <c r="B199" s="206"/>
      <c r="C199" s="240">
        <v>43397</v>
      </c>
      <c r="D199" s="233" t="s">
        <v>352</v>
      </c>
      <c r="E199" s="279" t="s">
        <v>349</v>
      </c>
      <c r="F199" s="255"/>
      <c r="G199" s="246" t="s">
        <v>144</v>
      </c>
      <c r="H199" s="261">
        <v>349000</v>
      </c>
      <c r="I199" s="235"/>
      <c r="J199" s="257">
        <f t="shared" si="2"/>
        <v>5141547</v>
      </c>
      <c r="K199" s="251"/>
      <c r="L199" s="241"/>
      <c r="M199" s="279" t="s">
        <v>349</v>
      </c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</row>
    <row r="200" spans="2:35" s="511" customFormat="1" hidden="1" x14ac:dyDescent="0.25">
      <c r="B200" s="206"/>
      <c r="C200" s="240">
        <v>43397</v>
      </c>
      <c r="D200" s="233" t="s">
        <v>154</v>
      </c>
      <c r="E200" s="280" t="s">
        <v>348</v>
      </c>
      <c r="F200" s="255"/>
      <c r="G200" s="281" t="s">
        <v>109</v>
      </c>
      <c r="H200" s="262"/>
      <c r="I200" s="271">
        <v>4211300</v>
      </c>
      <c r="J200" s="257">
        <f t="shared" si="2"/>
        <v>930247</v>
      </c>
      <c r="K200" s="282"/>
      <c r="L200" s="241"/>
      <c r="M200" s="280" t="s">
        <v>348</v>
      </c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</row>
    <row r="201" spans="2:35" s="511" customFormat="1" hidden="1" x14ac:dyDescent="0.25">
      <c r="B201" s="206"/>
      <c r="C201" s="232">
        <v>43398</v>
      </c>
      <c r="D201" s="248" t="s">
        <v>42</v>
      </c>
      <c r="E201" s="238"/>
      <c r="F201" s="238"/>
      <c r="G201" s="249"/>
      <c r="H201" s="235">
        <v>16569753</v>
      </c>
      <c r="I201" s="263"/>
      <c r="J201" s="257">
        <f t="shared" si="2"/>
        <v>17500000</v>
      </c>
      <c r="K201" s="251"/>
      <c r="L201" s="241"/>
      <c r="M201" s="238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</row>
    <row r="202" spans="2:35" s="511" customFormat="1" hidden="1" x14ac:dyDescent="0.25">
      <c r="B202" s="206"/>
      <c r="C202" s="240">
        <v>43398</v>
      </c>
      <c r="D202" s="233" t="s">
        <v>355</v>
      </c>
      <c r="E202" s="252" t="s">
        <v>353</v>
      </c>
      <c r="F202" s="253"/>
      <c r="G202" s="242" t="s">
        <v>354</v>
      </c>
      <c r="H202" s="235"/>
      <c r="I202" s="236">
        <v>380000</v>
      </c>
      <c r="J202" s="257">
        <f t="shared" si="2"/>
        <v>17120000</v>
      </c>
      <c r="K202" s="251"/>
      <c r="L202" s="241"/>
      <c r="M202" s="252" t="s">
        <v>353</v>
      </c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</row>
    <row r="203" spans="2:35" s="511" customFormat="1" hidden="1" x14ac:dyDescent="0.25">
      <c r="B203" s="206"/>
      <c r="C203" s="240">
        <v>43398</v>
      </c>
      <c r="D203" s="233" t="s">
        <v>355</v>
      </c>
      <c r="E203" s="252" t="s">
        <v>356</v>
      </c>
      <c r="F203" s="253"/>
      <c r="G203" s="242" t="s">
        <v>357</v>
      </c>
      <c r="H203" s="235"/>
      <c r="I203" s="236">
        <v>388000</v>
      </c>
      <c r="J203" s="257">
        <f t="shared" si="2"/>
        <v>16732000</v>
      </c>
      <c r="K203" s="251"/>
      <c r="L203" s="241"/>
      <c r="M203" s="252" t="s">
        <v>356</v>
      </c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</row>
    <row r="204" spans="2:35" s="511" customFormat="1" hidden="1" x14ac:dyDescent="0.25">
      <c r="B204" s="206"/>
      <c r="C204" s="240">
        <v>43399</v>
      </c>
      <c r="D204" s="233" t="s">
        <v>360</v>
      </c>
      <c r="E204" s="252" t="s">
        <v>358</v>
      </c>
      <c r="F204" s="253"/>
      <c r="G204" s="242" t="s">
        <v>359</v>
      </c>
      <c r="H204" s="235"/>
      <c r="I204" s="236">
        <v>1572150</v>
      </c>
      <c r="J204" s="257">
        <f t="shared" si="2"/>
        <v>15159850</v>
      </c>
      <c r="K204" s="251"/>
      <c r="L204" s="241"/>
      <c r="M204" s="252" t="s">
        <v>358</v>
      </c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</row>
    <row r="205" spans="2:35" s="511" customFormat="1" hidden="1" x14ac:dyDescent="0.25">
      <c r="B205" s="206"/>
      <c r="C205" s="240">
        <v>43402</v>
      </c>
      <c r="D205" s="233" t="s">
        <v>363</v>
      </c>
      <c r="E205" s="252" t="s">
        <v>361</v>
      </c>
      <c r="F205" s="253"/>
      <c r="G205" s="242" t="s">
        <v>362</v>
      </c>
      <c r="H205" s="235"/>
      <c r="I205" s="236">
        <v>1201425</v>
      </c>
      <c r="J205" s="257">
        <f t="shared" si="2"/>
        <v>13958425</v>
      </c>
      <c r="K205" s="251"/>
      <c r="L205" s="241"/>
      <c r="M205" s="252" t="s">
        <v>361</v>
      </c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</row>
    <row r="206" spans="2:35" s="511" customFormat="1" hidden="1" x14ac:dyDescent="0.25">
      <c r="B206" s="206"/>
      <c r="C206" s="240">
        <v>43403</v>
      </c>
      <c r="D206" s="233" t="s">
        <v>366</v>
      </c>
      <c r="E206" s="252" t="s">
        <v>364</v>
      </c>
      <c r="F206" s="253"/>
      <c r="G206" s="242" t="s">
        <v>365</v>
      </c>
      <c r="H206" s="235"/>
      <c r="I206" s="236">
        <v>3860000</v>
      </c>
      <c r="J206" s="257">
        <f t="shared" ref="J206:J269" si="3">+J205+H206-I206</f>
        <v>10098425</v>
      </c>
      <c r="K206" s="251"/>
      <c r="L206" s="241"/>
      <c r="M206" s="252" t="s">
        <v>364</v>
      </c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</row>
    <row r="207" spans="2:35" s="511" customFormat="1" hidden="1" x14ac:dyDescent="0.25">
      <c r="B207" s="206"/>
      <c r="C207" s="240">
        <v>43403</v>
      </c>
      <c r="D207" s="233" t="s">
        <v>368</v>
      </c>
      <c r="E207" s="252" t="s">
        <v>367</v>
      </c>
      <c r="F207" s="253"/>
      <c r="G207" s="242" t="s">
        <v>38</v>
      </c>
      <c r="H207" s="235"/>
      <c r="I207" s="236">
        <v>626400</v>
      </c>
      <c r="J207" s="257">
        <f t="shared" si="3"/>
        <v>9472025</v>
      </c>
      <c r="K207" s="251"/>
      <c r="L207" s="241"/>
      <c r="M207" s="252" t="s">
        <v>367</v>
      </c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</row>
    <row r="208" spans="2:35" s="511" customFormat="1" hidden="1" x14ac:dyDescent="0.25">
      <c r="B208" s="206"/>
      <c r="C208" s="240">
        <v>43403</v>
      </c>
      <c r="D208" s="233" t="s">
        <v>60</v>
      </c>
      <c r="E208" s="252" t="s">
        <v>369</v>
      </c>
      <c r="F208" s="253"/>
      <c r="G208" s="242" t="s">
        <v>370</v>
      </c>
      <c r="H208" s="235"/>
      <c r="I208" s="236">
        <v>1252668</v>
      </c>
      <c r="J208" s="257">
        <f t="shared" si="3"/>
        <v>8219357</v>
      </c>
      <c r="K208" s="251"/>
      <c r="L208" s="241"/>
      <c r="M208" s="252" t="s">
        <v>369</v>
      </c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</row>
    <row r="209" spans="2:35" s="511" customFormat="1" hidden="1" x14ac:dyDescent="0.25">
      <c r="B209" s="206"/>
      <c r="C209" s="240">
        <v>43403</v>
      </c>
      <c r="D209" s="233" t="s">
        <v>60</v>
      </c>
      <c r="E209" s="252" t="s">
        <v>371</v>
      </c>
      <c r="F209" s="253"/>
      <c r="G209" s="242" t="s">
        <v>263</v>
      </c>
      <c r="H209" s="235"/>
      <c r="I209" s="236">
        <v>773892</v>
      </c>
      <c r="J209" s="257">
        <f t="shared" si="3"/>
        <v>7445465</v>
      </c>
      <c r="K209" s="251"/>
      <c r="L209" s="241"/>
      <c r="M209" s="252" t="s">
        <v>371</v>
      </c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</row>
    <row r="210" spans="2:35" s="511" customFormat="1" hidden="1" x14ac:dyDescent="0.25">
      <c r="B210" s="206"/>
      <c r="C210" s="240">
        <v>43403</v>
      </c>
      <c r="D210" s="233" t="s">
        <v>373</v>
      </c>
      <c r="E210" s="252" t="s">
        <v>372</v>
      </c>
      <c r="F210" s="253"/>
      <c r="G210" s="242" t="s">
        <v>38</v>
      </c>
      <c r="H210" s="235"/>
      <c r="I210" s="236">
        <v>3682891</v>
      </c>
      <c r="J210" s="257">
        <f t="shared" si="3"/>
        <v>3762574</v>
      </c>
      <c r="K210" s="251"/>
      <c r="L210" s="241"/>
      <c r="M210" s="252" t="s">
        <v>372</v>
      </c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</row>
    <row r="211" spans="2:35" s="511" customFormat="1" hidden="1" x14ac:dyDescent="0.25">
      <c r="B211" s="206"/>
      <c r="C211" s="240">
        <v>43403</v>
      </c>
      <c r="D211" s="233" t="s">
        <v>375</v>
      </c>
      <c r="E211" s="252" t="s">
        <v>374</v>
      </c>
      <c r="F211" s="253"/>
      <c r="G211" s="242" t="s">
        <v>370</v>
      </c>
      <c r="H211" s="235"/>
      <c r="I211" s="236">
        <v>3300000</v>
      </c>
      <c r="J211" s="257">
        <f t="shared" si="3"/>
        <v>462574</v>
      </c>
      <c r="K211" s="251"/>
      <c r="L211" s="241"/>
      <c r="M211" s="252" t="s">
        <v>374</v>
      </c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</row>
    <row r="212" spans="2:35" s="511" customFormat="1" hidden="1" x14ac:dyDescent="0.25">
      <c r="B212" s="206"/>
      <c r="C212" s="232">
        <v>43404</v>
      </c>
      <c r="D212" s="248" t="s">
        <v>42</v>
      </c>
      <c r="E212" s="238"/>
      <c r="F212" s="238"/>
      <c r="G212" s="249"/>
      <c r="H212" s="235">
        <v>17037426</v>
      </c>
      <c r="I212" s="263"/>
      <c r="J212" s="257">
        <f t="shared" si="3"/>
        <v>17500000</v>
      </c>
      <c r="K212" s="251"/>
      <c r="L212" s="241"/>
      <c r="M212" s="238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</row>
    <row r="213" spans="2:35" s="511" customFormat="1" hidden="1" x14ac:dyDescent="0.25">
      <c r="B213" s="206"/>
      <c r="C213" s="283">
        <v>43404</v>
      </c>
      <c r="D213" s="225" t="s">
        <v>376</v>
      </c>
      <c r="E213" s="238" t="s">
        <v>391</v>
      </c>
      <c r="F213" s="238"/>
      <c r="G213" s="249" t="s">
        <v>263</v>
      </c>
      <c r="H213" s="235"/>
      <c r="I213" s="235">
        <v>2100000</v>
      </c>
      <c r="J213" s="257">
        <f t="shared" si="3"/>
        <v>15400000</v>
      </c>
      <c r="K213" s="251"/>
      <c r="L213" s="241"/>
      <c r="M213" s="238" t="s">
        <v>391</v>
      </c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</row>
    <row r="214" spans="2:35" s="511" customFormat="1" hidden="1" x14ac:dyDescent="0.25">
      <c r="B214" s="206"/>
      <c r="C214" s="283">
        <v>43404</v>
      </c>
      <c r="D214" s="225" t="s">
        <v>377</v>
      </c>
      <c r="E214" s="238" t="s">
        <v>392</v>
      </c>
      <c r="F214" s="238"/>
      <c r="G214" s="249" t="s">
        <v>263</v>
      </c>
      <c r="H214" s="235"/>
      <c r="I214" s="235">
        <v>1550000</v>
      </c>
      <c r="J214" s="257">
        <f t="shared" si="3"/>
        <v>13850000</v>
      </c>
      <c r="K214" s="251"/>
      <c r="L214" s="241"/>
      <c r="M214" s="238" t="s">
        <v>392</v>
      </c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</row>
    <row r="215" spans="2:35" s="511" customFormat="1" hidden="1" x14ac:dyDescent="0.25">
      <c r="B215" s="206"/>
      <c r="C215" s="240">
        <v>43403</v>
      </c>
      <c r="D215" s="233" t="s">
        <v>382</v>
      </c>
      <c r="E215" s="252" t="s">
        <v>381</v>
      </c>
      <c r="F215" s="253"/>
      <c r="G215" s="242" t="s">
        <v>91</v>
      </c>
      <c r="H215" s="235"/>
      <c r="I215" s="236">
        <v>1900000</v>
      </c>
      <c r="J215" s="257">
        <f t="shared" si="3"/>
        <v>11950000</v>
      </c>
      <c r="K215" s="251"/>
      <c r="L215" s="241"/>
      <c r="M215" s="252" t="s">
        <v>381</v>
      </c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</row>
    <row r="216" spans="2:35" s="511" customFormat="1" hidden="1" x14ac:dyDescent="0.25">
      <c r="B216" s="206"/>
      <c r="C216" s="240">
        <v>43405</v>
      </c>
      <c r="D216" s="233" t="s">
        <v>58</v>
      </c>
      <c r="E216" s="252" t="s">
        <v>383</v>
      </c>
      <c r="F216" s="253"/>
      <c r="G216" s="242" t="s">
        <v>57</v>
      </c>
      <c r="H216" s="235"/>
      <c r="I216" s="236">
        <v>150000</v>
      </c>
      <c r="J216" s="257">
        <f t="shared" si="3"/>
        <v>11800000</v>
      </c>
      <c r="K216" s="251"/>
      <c r="L216" s="241"/>
      <c r="M216" s="252" t="s">
        <v>383</v>
      </c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</row>
    <row r="217" spans="2:35" s="511" customFormat="1" hidden="1" x14ac:dyDescent="0.25">
      <c r="B217" s="206"/>
      <c r="C217" s="240">
        <v>43407</v>
      </c>
      <c r="D217" s="233" t="s">
        <v>386</v>
      </c>
      <c r="E217" s="252" t="s">
        <v>384</v>
      </c>
      <c r="F217" s="253"/>
      <c r="G217" s="242" t="s">
        <v>91</v>
      </c>
      <c r="H217" s="235"/>
      <c r="I217" s="236">
        <v>385000</v>
      </c>
      <c r="J217" s="257">
        <f t="shared" si="3"/>
        <v>11415000</v>
      </c>
      <c r="K217" s="251"/>
      <c r="L217" s="241"/>
      <c r="M217" s="252" t="s">
        <v>384</v>
      </c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</row>
    <row r="218" spans="2:35" s="511" customFormat="1" hidden="1" x14ac:dyDescent="0.25">
      <c r="B218" s="206"/>
      <c r="C218" s="240">
        <v>43407</v>
      </c>
      <c r="D218" s="225" t="s">
        <v>378</v>
      </c>
      <c r="E218" s="238" t="s">
        <v>394</v>
      </c>
      <c r="F218" s="238"/>
      <c r="G218" s="235" t="s">
        <v>379</v>
      </c>
      <c r="H218" s="235"/>
      <c r="I218" s="235">
        <v>2805000</v>
      </c>
      <c r="J218" s="257">
        <f t="shared" si="3"/>
        <v>8610000</v>
      </c>
      <c r="K218" s="251"/>
      <c r="L218" s="241"/>
      <c r="M218" s="238" t="s">
        <v>394</v>
      </c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</row>
    <row r="219" spans="2:35" s="511" customFormat="1" hidden="1" x14ac:dyDescent="0.25">
      <c r="B219" s="206"/>
      <c r="C219" s="240" t="s">
        <v>393</v>
      </c>
      <c r="D219" s="225" t="s">
        <v>380</v>
      </c>
      <c r="E219" s="238" t="s">
        <v>395</v>
      </c>
      <c r="F219" s="238"/>
      <c r="G219" s="235" t="s">
        <v>89</v>
      </c>
      <c r="H219" s="235"/>
      <c r="I219" s="235">
        <v>2000000</v>
      </c>
      <c r="J219" s="257">
        <f t="shared" si="3"/>
        <v>6610000</v>
      </c>
      <c r="K219" s="251"/>
      <c r="L219" s="241"/>
      <c r="M219" s="238" t="s">
        <v>395</v>
      </c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</row>
    <row r="220" spans="2:35" s="511" customFormat="1" hidden="1" x14ac:dyDescent="0.25">
      <c r="B220" s="206"/>
      <c r="C220" s="232"/>
      <c r="D220" s="233" t="s">
        <v>387</v>
      </c>
      <c r="E220" s="252" t="s">
        <v>385</v>
      </c>
      <c r="F220" s="253"/>
      <c r="G220" s="242" t="s">
        <v>107</v>
      </c>
      <c r="H220" s="235"/>
      <c r="I220" s="236">
        <v>1765837</v>
      </c>
      <c r="J220" s="257">
        <f t="shared" si="3"/>
        <v>4844163</v>
      </c>
      <c r="K220" s="251"/>
      <c r="L220" s="241"/>
      <c r="M220" s="252" t="s">
        <v>385</v>
      </c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</row>
    <row r="221" spans="2:35" s="511" customFormat="1" hidden="1" x14ac:dyDescent="0.25">
      <c r="B221" s="206"/>
      <c r="C221" s="232"/>
      <c r="D221" s="233" t="s">
        <v>390</v>
      </c>
      <c r="E221" s="252" t="s">
        <v>388</v>
      </c>
      <c r="F221" s="253"/>
      <c r="G221" s="242" t="s">
        <v>389</v>
      </c>
      <c r="H221" s="235"/>
      <c r="I221" s="236">
        <v>4500000</v>
      </c>
      <c r="J221" s="257">
        <f t="shared" si="3"/>
        <v>344163</v>
      </c>
      <c r="K221" s="251"/>
      <c r="L221" s="241"/>
      <c r="M221" s="252" t="s">
        <v>388</v>
      </c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</row>
    <row r="222" spans="2:35" s="511" customFormat="1" hidden="1" x14ac:dyDescent="0.25">
      <c r="B222" s="206"/>
      <c r="C222" s="232">
        <v>43417</v>
      </c>
      <c r="D222" s="248" t="s">
        <v>42</v>
      </c>
      <c r="E222" s="238"/>
      <c r="F222" s="238"/>
      <c r="G222" s="249"/>
      <c r="H222" s="235">
        <v>8700837</v>
      </c>
      <c r="I222" s="263"/>
      <c r="J222" s="257">
        <f t="shared" si="3"/>
        <v>9045000</v>
      </c>
      <c r="K222" s="251"/>
      <c r="L222" s="241"/>
      <c r="M222" s="238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</row>
    <row r="223" spans="2:35" s="511" customFormat="1" hidden="1" x14ac:dyDescent="0.25">
      <c r="B223" s="206"/>
      <c r="C223" s="240">
        <v>43417</v>
      </c>
      <c r="D223" s="233" t="s">
        <v>154</v>
      </c>
      <c r="E223" s="252" t="s">
        <v>396</v>
      </c>
      <c r="F223" s="253"/>
      <c r="G223" s="242" t="s">
        <v>109</v>
      </c>
      <c r="H223" s="235"/>
      <c r="I223" s="236">
        <v>3325800</v>
      </c>
      <c r="J223" s="257">
        <f t="shared" si="3"/>
        <v>5719200</v>
      </c>
      <c r="K223" s="251"/>
      <c r="L223" s="241"/>
      <c r="M223" s="252" t="s">
        <v>396</v>
      </c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</row>
    <row r="224" spans="2:35" s="511" customFormat="1" hidden="1" x14ac:dyDescent="0.25">
      <c r="B224" s="206"/>
      <c r="C224" s="240">
        <v>43417</v>
      </c>
      <c r="D224" s="233" t="s">
        <v>401</v>
      </c>
      <c r="E224" s="252" t="s">
        <v>397</v>
      </c>
      <c r="F224" s="253"/>
      <c r="G224" s="242" t="s">
        <v>70</v>
      </c>
      <c r="H224" s="235"/>
      <c r="I224" s="236">
        <v>1619521</v>
      </c>
      <c r="J224" s="257">
        <f t="shared" si="3"/>
        <v>4099679</v>
      </c>
      <c r="K224" s="251"/>
      <c r="L224" s="241"/>
      <c r="M224" s="252" t="s">
        <v>397</v>
      </c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</row>
    <row r="225" spans="2:35" s="511" customFormat="1" hidden="1" x14ac:dyDescent="0.25">
      <c r="B225" s="206"/>
      <c r="C225" s="240">
        <v>43417</v>
      </c>
      <c r="D225" s="233" t="s">
        <v>386</v>
      </c>
      <c r="E225" s="252" t="s">
        <v>398</v>
      </c>
      <c r="F225" s="253"/>
      <c r="G225" s="242" t="s">
        <v>70</v>
      </c>
      <c r="H225" s="235"/>
      <c r="I225" s="236">
        <v>2285161</v>
      </c>
      <c r="J225" s="257">
        <f t="shared" si="3"/>
        <v>1814518</v>
      </c>
      <c r="K225" s="251"/>
      <c r="L225" s="287"/>
      <c r="M225" s="252" t="s">
        <v>398</v>
      </c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</row>
    <row r="226" spans="2:35" s="511" customFormat="1" hidden="1" x14ac:dyDescent="0.25">
      <c r="B226" s="206"/>
      <c r="C226" s="240">
        <v>43417</v>
      </c>
      <c r="D226" s="233" t="s">
        <v>404</v>
      </c>
      <c r="E226" s="252" t="s">
        <v>400</v>
      </c>
      <c r="F226" s="253"/>
      <c r="G226" s="242" t="s">
        <v>89</v>
      </c>
      <c r="H226" s="235">
        <v>930000</v>
      </c>
      <c r="I226" s="236"/>
      <c r="J226" s="257">
        <f t="shared" si="3"/>
        <v>2744518</v>
      </c>
      <c r="K226" s="251"/>
      <c r="L226" s="287"/>
      <c r="M226" s="252" t="s">
        <v>400</v>
      </c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</row>
    <row r="227" spans="2:35" s="511" customFormat="1" hidden="1" x14ac:dyDescent="0.25">
      <c r="B227" s="206"/>
      <c r="C227" s="240">
        <v>43417</v>
      </c>
      <c r="D227" s="233" t="s">
        <v>405</v>
      </c>
      <c r="E227" s="252" t="s">
        <v>399</v>
      </c>
      <c r="F227" s="253"/>
      <c r="G227" s="242" t="s">
        <v>263</v>
      </c>
      <c r="H227" s="235"/>
      <c r="I227" s="236">
        <f>1891496-1550000</f>
        <v>341496</v>
      </c>
      <c r="J227" s="257">
        <f t="shared" si="3"/>
        <v>2403022</v>
      </c>
      <c r="K227" s="251"/>
      <c r="L227" s="287"/>
      <c r="M227" s="252" t="s">
        <v>399</v>
      </c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</row>
    <row r="228" spans="2:35" s="511" customFormat="1" hidden="1" x14ac:dyDescent="0.25">
      <c r="B228" s="284"/>
      <c r="C228" s="240">
        <v>43417</v>
      </c>
      <c r="D228" s="233" t="s">
        <v>402</v>
      </c>
      <c r="E228" s="253" t="s">
        <v>403</v>
      </c>
      <c r="F228" s="253"/>
      <c r="G228" s="242" t="s">
        <v>263</v>
      </c>
      <c r="H228" s="256"/>
      <c r="I228" s="236">
        <v>84890</v>
      </c>
      <c r="J228" s="257">
        <f t="shared" si="3"/>
        <v>2318132</v>
      </c>
      <c r="K228" s="282"/>
      <c r="L228" s="287"/>
      <c r="M228" s="253" t="s">
        <v>403</v>
      </c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</row>
    <row r="229" spans="2:35" s="511" customFormat="1" hidden="1" x14ac:dyDescent="0.25">
      <c r="B229" s="284"/>
      <c r="C229" s="283">
        <v>43417</v>
      </c>
      <c r="D229" s="225" t="s">
        <v>380</v>
      </c>
      <c r="E229" s="255" t="s">
        <v>407</v>
      </c>
      <c r="F229" s="255"/>
      <c r="G229" s="242" t="s">
        <v>263</v>
      </c>
      <c r="H229" s="256"/>
      <c r="I229" s="277">
        <v>500000</v>
      </c>
      <c r="J229" s="257">
        <f t="shared" si="3"/>
        <v>1818132</v>
      </c>
      <c r="K229" s="282"/>
      <c r="L229" s="287"/>
      <c r="M229" s="255" t="s">
        <v>407</v>
      </c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</row>
    <row r="230" spans="2:35" s="511" customFormat="1" hidden="1" x14ac:dyDescent="0.25">
      <c r="B230" s="206"/>
      <c r="C230" s="232">
        <v>43418</v>
      </c>
      <c r="D230" s="248" t="s">
        <v>60</v>
      </c>
      <c r="E230" s="238" t="s">
        <v>406</v>
      </c>
      <c r="F230" s="255"/>
      <c r="G230" s="242" t="s">
        <v>91</v>
      </c>
      <c r="H230" s="285"/>
      <c r="I230" s="263">
        <v>506500</v>
      </c>
      <c r="J230" s="257">
        <f t="shared" si="3"/>
        <v>1311632</v>
      </c>
      <c r="K230" s="251"/>
      <c r="L230" s="287"/>
      <c r="M230" s="238" t="s">
        <v>406</v>
      </c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</row>
    <row r="231" spans="2:35" s="511" customFormat="1" hidden="1" x14ac:dyDescent="0.25">
      <c r="B231" s="206"/>
      <c r="C231" s="232">
        <v>43419</v>
      </c>
      <c r="D231" s="206" t="s">
        <v>42</v>
      </c>
      <c r="E231" s="206"/>
      <c r="F231" s="206"/>
      <c r="G231" s="208"/>
      <c r="H231" s="285">
        <v>12883368</v>
      </c>
      <c r="I231" s="210"/>
      <c r="J231" s="257">
        <f t="shared" si="3"/>
        <v>14195000</v>
      </c>
      <c r="K231" s="251"/>
      <c r="L231" s="287"/>
      <c r="M231" s="206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</row>
    <row r="232" spans="2:35" s="511" customFormat="1" hidden="1" x14ac:dyDescent="0.25">
      <c r="B232" s="206"/>
      <c r="C232" s="240">
        <v>43419</v>
      </c>
      <c r="D232" s="233" t="s">
        <v>409</v>
      </c>
      <c r="E232" s="252" t="s">
        <v>408</v>
      </c>
      <c r="F232" s="253"/>
      <c r="G232" s="242" t="s">
        <v>330</v>
      </c>
      <c r="H232" s="285"/>
      <c r="I232" s="236">
        <v>804152</v>
      </c>
      <c r="J232" s="257">
        <f t="shared" si="3"/>
        <v>13390848</v>
      </c>
      <c r="K232" s="251"/>
      <c r="L232" s="287"/>
      <c r="M232" s="252" t="s">
        <v>408</v>
      </c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</row>
    <row r="233" spans="2:35" s="511" customFormat="1" hidden="1" x14ac:dyDescent="0.25">
      <c r="B233" s="206"/>
      <c r="C233" s="240">
        <v>43419</v>
      </c>
      <c r="D233" s="233" t="s">
        <v>411</v>
      </c>
      <c r="E233" s="252" t="s">
        <v>410</v>
      </c>
      <c r="F233" s="253"/>
      <c r="G233" s="242" t="s">
        <v>38</v>
      </c>
      <c r="H233" s="285"/>
      <c r="I233" s="236">
        <v>3800000</v>
      </c>
      <c r="J233" s="257">
        <f t="shared" si="3"/>
        <v>9590848</v>
      </c>
      <c r="K233" s="251"/>
      <c r="L233" s="287"/>
      <c r="M233" s="252" t="s">
        <v>410</v>
      </c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</row>
    <row r="234" spans="2:35" s="511" customFormat="1" hidden="1" x14ac:dyDescent="0.25">
      <c r="B234" s="206"/>
      <c r="C234" s="240">
        <v>43419</v>
      </c>
      <c r="D234" s="233" t="s">
        <v>415</v>
      </c>
      <c r="E234" s="252" t="s">
        <v>412</v>
      </c>
      <c r="F234" s="253"/>
      <c r="G234" s="242" t="s">
        <v>414</v>
      </c>
      <c r="H234" s="285"/>
      <c r="I234" s="236">
        <v>5853898</v>
      </c>
      <c r="J234" s="257">
        <f t="shared" si="3"/>
        <v>3736950</v>
      </c>
      <c r="K234" s="251"/>
      <c r="L234" s="287"/>
      <c r="M234" s="252" t="s">
        <v>412</v>
      </c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</row>
    <row r="235" spans="2:35" s="511" customFormat="1" hidden="1" x14ac:dyDescent="0.25">
      <c r="B235" s="206"/>
      <c r="C235" s="240">
        <v>43419</v>
      </c>
      <c r="D235" s="233" t="s">
        <v>113</v>
      </c>
      <c r="E235" s="252" t="s">
        <v>413</v>
      </c>
      <c r="F235" s="253"/>
      <c r="G235" s="242" t="s">
        <v>416</v>
      </c>
      <c r="H235" s="285"/>
      <c r="I235" s="236">
        <v>1637300</v>
      </c>
      <c r="J235" s="257">
        <f t="shared" si="3"/>
        <v>2099650</v>
      </c>
      <c r="K235" s="251"/>
      <c r="L235" s="287"/>
      <c r="M235" s="252" t="s">
        <v>413</v>
      </c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</row>
    <row r="236" spans="2:35" s="511" customFormat="1" hidden="1" x14ac:dyDescent="0.25">
      <c r="B236" s="206"/>
      <c r="C236" s="240">
        <v>43419</v>
      </c>
      <c r="D236" s="225" t="s">
        <v>417</v>
      </c>
      <c r="E236" s="206" t="s">
        <v>418</v>
      </c>
      <c r="F236" s="206"/>
      <c r="G236" s="286" t="s">
        <v>89</v>
      </c>
      <c r="H236" s="285"/>
      <c r="I236" s="235">
        <v>2000000</v>
      </c>
      <c r="J236" s="257">
        <f t="shared" si="3"/>
        <v>99650</v>
      </c>
      <c r="K236" s="251"/>
      <c r="L236" s="287"/>
      <c r="M236" s="206" t="s">
        <v>418</v>
      </c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  <c r="AA236" s="241"/>
      <c r="AB236" s="241"/>
      <c r="AC236" s="241"/>
      <c r="AD236" s="241"/>
      <c r="AE236" s="241"/>
      <c r="AF236" s="241"/>
      <c r="AG236" s="241"/>
      <c r="AH236" s="241"/>
      <c r="AI236" s="241"/>
    </row>
    <row r="237" spans="2:35" s="511" customFormat="1" hidden="1" x14ac:dyDescent="0.25">
      <c r="B237" s="206"/>
      <c r="C237" s="240">
        <v>43425</v>
      </c>
      <c r="D237" s="206" t="s">
        <v>42</v>
      </c>
      <c r="E237" s="206"/>
      <c r="F237" s="206"/>
      <c r="G237" s="208"/>
      <c r="H237" s="285">
        <v>12095350</v>
      </c>
      <c r="I237" s="210"/>
      <c r="J237" s="257">
        <f t="shared" si="3"/>
        <v>12195000</v>
      </c>
      <c r="K237" s="251"/>
      <c r="L237" s="287"/>
      <c r="M237" s="206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</row>
    <row r="238" spans="2:35" s="511" customFormat="1" hidden="1" x14ac:dyDescent="0.25">
      <c r="B238" s="206"/>
      <c r="C238" s="240">
        <v>43425</v>
      </c>
      <c r="D238" s="233" t="s">
        <v>421</v>
      </c>
      <c r="E238" s="252" t="s">
        <v>419</v>
      </c>
      <c r="F238" s="253"/>
      <c r="G238" s="242" t="s">
        <v>420</v>
      </c>
      <c r="H238" s="285"/>
      <c r="I238" s="236">
        <v>740000</v>
      </c>
      <c r="J238" s="257">
        <f t="shared" si="3"/>
        <v>11455000</v>
      </c>
      <c r="K238" s="251"/>
      <c r="L238" s="287"/>
      <c r="M238" s="252" t="s">
        <v>419</v>
      </c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</row>
    <row r="239" spans="2:35" s="511" customFormat="1" hidden="1" x14ac:dyDescent="0.25">
      <c r="B239" s="206"/>
      <c r="C239" s="240">
        <v>43425</v>
      </c>
      <c r="D239" s="233" t="s">
        <v>421</v>
      </c>
      <c r="E239" s="252" t="s">
        <v>423</v>
      </c>
      <c r="F239" s="253"/>
      <c r="G239" s="242" t="s">
        <v>420</v>
      </c>
      <c r="H239" s="285"/>
      <c r="I239" s="236">
        <v>891500</v>
      </c>
      <c r="J239" s="257">
        <f t="shared" si="3"/>
        <v>10563500</v>
      </c>
      <c r="K239" s="251"/>
      <c r="L239" s="287"/>
      <c r="M239" s="252" t="s">
        <v>423</v>
      </c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</row>
    <row r="240" spans="2:35" s="511" customFormat="1" hidden="1" x14ac:dyDescent="0.25">
      <c r="B240" s="206"/>
      <c r="C240" s="240">
        <v>43425</v>
      </c>
      <c r="D240" s="233" t="s">
        <v>432</v>
      </c>
      <c r="E240" s="252" t="s">
        <v>424</v>
      </c>
      <c r="F240" s="253"/>
      <c r="G240" s="242" t="s">
        <v>422</v>
      </c>
      <c r="H240" s="285"/>
      <c r="I240" s="236">
        <f>4084674-2805000</f>
        <v>1279674</v>
      </c>
      <c r="J240" s="257">
        <f t="shared" si="3"/>
        <v>9283826</v>
      </c>
      <c r="K240" s="251"/>
      <c r="L240" s="287"/>
      <c r="M240" s="252" t="s">
        <v>424</v>
      </c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</row>
    <row r="241" spans="2:35" s="511" customFormat="1" hidden="1" x14ac:dyDescent="0.25">
      <c r="B241" s="206"/>
      <c r="C241" s="240">
        <v>43425</v>
      </c>
      <c r="D241" s="233" t="s">
        <v>434</v>
      </c>
      <c r="E241" s="252" t="s">
        <v>427</v>
      </c>
      <c r="F241" s="253"/>
      <c r="G241" s="242" t="s">
        <v>263</v>
      </c>
      <c r="H241" s="285"/>
      <c r="I241" s="236">
        <f>581000-500000</f>
        <v>81000</v>
      </c>
      <c r="J241" s="257">
        <f t="shared" si="3"/>
        <v>9202826</v>
      </c>
      <c r="K241" s="251"/>
      <c r="L241" s="241"/>
      <c r="M241" s="252" t="s">
        <v>427</v>
      </c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</row>
    <row r="242" spans="2:35" s="511" customFormat="1" hidden="1" x14ac:dyDescent="0.25">
      <c r="B242" s="206"/>
      <c r="C242" s="240">
        <v>43425</v>
      </c>
      <c r="D242" s="233" t="s">
        <v>435</v>
      </c>
      <c r="E242" s="252" t="s">
        <v>436</v>
      </c>
      <c r="F242" s="253"/>
      <c r="G242" s="242" t="s">
        <v>263</v>
      </c>
      <c r="H242" s="285"/>
      <c r="I242" s="236">
        <v>984000</v>
      </c>
      <c r="J242" s="257">
        <f t="shared" si="3"/>
        <v>8218826</v>
      </c>
      <c r="K242" s="251"/>
      <c r="L242" s="241"/>
      <c r="M242" s="252" t="s">
        <v>436</v>
      </c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</row>
    <row r="243" spans="2:35" s="511" customFormat="1" hidden="1" x14ac:dyDescent="0.25">
      <c r="B243" s="206"/>
      <c r="C243" s="240">
        <v>43425</v>
      </c>
      <c r="D243" s="233" t="s">
        <v>60</v>
      </c>
      <c r="E243" s="252" t="s">
        <v>428</v>
      </c>
      <c r="F243" s="253"/>
      <c r="G243" s="242" t="s">
        <v>109</v>
      </c>
      <c r="H243" s="285"/>
      <c r="I243" s="236">
        <v>3572062</v>
      </c>
      <c r="J243" s="257">
        <f t="shared" si="3"/>
        <v>4646764</v>
      </c>
      <c r="K243" s="251"/>
      <c r="L243" s="241"/>
      <c r="M243" s="252" t="s">
        <v>428</v>
      </c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</row>
    <row r="244" spans="2:35" s="511" customFormat="1" hidden="1" x14ac:dyDescent="0.25">
      <c r="B244" s="206"/>
      <c r="C244" s="240">
        <v>43426</v>
      </c>
      <c r="D244" s="233" t="s">
        <v>433</v>
      </c>
      <c r="E244" s="252" t="s">
        <v>429</v>
      </c>
      <c r="F244" s="253"/>
      <c r="G244" s="242" t="s">
        <v>57</v>
      </c>
      <c r="H244" s="285">
        <v>641195</v>
      </c>
      <c r="I244" s="236"/>
      <c r="J244" s="257">
        <f t="shared" si="3"/>
        <v>5287959</v>
      </c>
      <c r="K244" s="251"/>
      <c r="L244" s="241"/>
      <c r="M244" s="252" t="s">
        <v>429</v>
      </c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  <c r="AA244" s="241"/>
      <c r="AB244" s="241"/>
      <c r="AC244" s="241"/>
      <c r="AD244" s="241"/>
      <c r="AE244" s="241"/>
      <c r="AF244" s="241"/>
      <c r="AG244" s="241"/>
      <c r="AH244" s="241"/>
      <c r="AI244" s="241"/>
    </row>
    <row r="245" spans="2:35" s="511" customFormat="1" hidden="1" x14ac:dyDescent="0.25">
      <c r="B245" s="206"/>
      <c r="C245" s="240">
        <v>43426</v>
      </c>
      <c r="D245" s="233" t="s">
        <v>431</v>
      </c>
      <c r="E245" s="252" t="s">
        <v>426</v>
      </c>
      <c r="F245" s="253"/>
      <c r="G245" s="242" t="s">
        <v>430</v>
      </c>
      <c r="H245" s="285"/>
      <c r="I245" s="236">
        <v>3206000</v>
      </c>
      <c r="J245" s="257">
        <f t="shared" si="3"/>
        <v>2081959</v>
      </c>
      <c r="K245" s="251"/>
      <c r="L245" s="241"/>
      <c r="M245" s="252" t="s">
        <v>426</v>
      </c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</row>
    <row r="246" spans="2:35" s="511" customFormat="1" hidden="1" x14ac:dyDescent="0.25">
      <c r="B246" s="206"/>
      <c r="C246" s="240">
        <v>43426</v>
      </c>
      <c r="D246" s="233" t="s">
        <v>60</v>
      </c>
      <c r="E246" s="252" t="s">
        <v>425</v>
      </c>
      <c r="F246" s="253"/>
      <c r="G246" s="242" t="s">
        <v>91</v>
      </c>
      <c r="H246" s="285"/>
      <c r="I246" s="236">
        <v>904668</v>
      </c>
      <c r="J246" s="257">
        <f t="shared" si="3"/>
        <v>1177291</v>
      </c>
      <c r="K246" s="251"/>
      <c r="L246" s="241"/>
      <c r="M246" s="252" t="s">
        <v>425</v>
      </c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</row>
    <row r="247" spans="2:35" s="511" customFormat="1" hidden="1" x14ac:dyDescent="0.25">
      <c r="B247" s="206"/>
      <c r="C247" s="207">
        <v>43430</v>
      </c>
      <c r="D247" s="206" t="s">
        <v>42</v>
      </c>
      <c r="E247" s="206"/>
      <c r="F247" s="287"/>
      <c r="G247" s="242"/>
      <c r="H247" s="285">
        <v>15338710</v>
      </c>
      <c r="I247" s="210"/>
      <c r="J247" s="257">
        <f t="shared" si="3"/>
        <v>16516001</v>
      </c>
      <c r="K247" s="251"/>
      <c r="L247" s="241"/>
      <c r="M247" s="206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</row>
    <row r="248" spans="2:35" s="511" customFormat="1" hidden="1" x14ac:dyDescent="0.25">
      <c r="B248" s="206"/>
      <c r="C248" s="207">
        <v>43430</v>
      </c>
      <c r="D248" s="233" t="s">
        <v>438</v>
      </c>
      <c r="E248" s="252" t="s">
        <v>437</v>
      </c>
      <c r="F248" s="253"/>
      <c r="G248" s="242" t="s">
        <v>359</v>
      </c>
      <c r="H248" s="285"/>
      <c r="I248" s="236">
        <v>1572150</v>
      </c>
      <c r="J248" s="257">
        <f t="shared" si="3"/>
        <v>14943851</v>
      </c>
      <c r="K248" s="251"/>
      <c r="L248" s="241"/>
      <c r="M248" s="252" t="s">
        <v>437</v>
      </c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</row>
    <row r="249" spans="2:35" s="511" customFormat="1" hidden="1" x14ac:dyDescent="0.25">
      <c r="B249" s="206"/>
      <c r="C249" s="207">
        <v>43430</v>
      </c>
      <c r="D249" s="233" t="s">
        <v>154</v>
      </c>
      <c r="E249" s="252" t="s">
        <v>439</v>
      </c>
      <c r="F249" s="253"/>
      <c r="G249" s="242" t="s">
        <v>72</v>
      </c>
      <c r="H249" s="285"/>
      <c r="I249" s="236">
        <v>1579000</v>
      </c>
      <c r="J249" s="257">
        <f t="shared" si="3"/>
        <v>13364851</v>
      </c>
      <c r="K249" s="251"/>
      <c r="L249" s="241"/>
      <c r="M249" s="252" t="s">
        <v>439</v>
      </c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</row>
    <row r="250" spans="2:35" s="511" customFormat="1" hidden="1" x14ac:dyDescent="0.25">
      <c r="B250" s="206"/>
      <c r="C250" s="207">
        <v>43432</v>
      </c>
      <c r="D250" s="233" t="s">
        <v>154</v>
      </c>
      <c r="E250" s="252" t="s">
        <v>441</v>
      </c>
      <c r="F250" s="253"/>
      <c r="G250" s="242" t="s">
        <v>72</v>
      </c>
      <c r="H250" s="285"/>
      <c r="I250" s="236">
        <v>5053000</v>
      </c>
      <c r="J250" s="257">
        <f t="shared" si="3"/>
        <v>8311851</v>
      </c>
      <c r="K250" s="251"/>
      <c r="L250" s="241"/>
      <c r="M250" s="252" t="s">
        <v>441</v>
      </c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</row>
    <row r="251" spans="2:35" s="511" customFormat="1" hidden="1" x14ac:dyDescent="0.25">
      <c r="B251" s="206"/>
      <c r="C251" s="207">
        <v>43432</v>
      </c>
      <c r="D251" s="233" t="s">
        <v>154</v>
      </c>
      <c r="E251" s="252" t="s">
        <v>442</v>
      </c>
      <c r="F251" s="253"/>
      <c r="G251" s="242" t="s">
        <v>308</v>
      </c>
      <c r="H251" s="285"/>
      <c r="I251" s="236">
        <v>1174898</v>
      </c>
      <c r="J251" s="257">
        <f t="shared" si="3"/>
        <v>7136953</v>
      </c>
      <c r="K251" s="251"/>
      <c r="L251" s="241"/>
      <c r="M251" s="252" t="s">
        <v>442</v>
      </c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</row>
    <row r="252" spans="2:35" s="511" customFormat="1" hidden="1" x14ac:dyDescent="0.25">
      <c r="B252" s="206"/>
      <c r="C252" s="207">
        <v>43432</v>
      </c>
      <c r="D252" s="233" t="s">
        <v>447</v>
      </c>
      <c r="E252" s="252" t="s">
        <v>443</v>
      </c>
      <c r="F252" s="253"/>
      <c r="G252" s="242" t="s">
        <v>34</v>
      </c>
      <c r="H252" s="285"/>
      <c r="I252" s="236">
        <v>184000</v>
      </c>
      <c r="J252" s="257">
        <f t="shared" si="3"/>
        <v>6952953</v>
      </c>
      <c r="K252" s="251"/>
      <c r="L252" s="241"/>
      <c r="M252" s="252" t="s">
        <v>443</v>
      </c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</row>
    <row r="253" spans="2:35" s="511" customFormat="1" hidden="1" x14ac:dyDescent="0.25">
      <c r="B253" s="206"/>
      <c r="C253" s="207">
        <v>43432</v>
      </c>
      <c r="D253" s="233" t="s">
        <v>154</v>
      </c>
      <c r="E253" s="252" t="s">
        <v>444</v>
      </c>
      <c r="F253" s="253"/>
      <c r="G253" s="242" t="s">
        <v>440</v>
      </c>
      <c r="H253" s="285"/>
      <c r="I253" s="236">
        <v>1811451</v>
      </c>
      <c r="J253" s="257">
        <f t="shared" si="3"/>
        <v>5141502</v>
      </c>
      <c r="K253" s="251"/>
      <c r="L253" s="241"/>
      <c r="M253" s="252" t="s">
        <v>444</v>
      </c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</row>
    <row r="254" spans="2:35" s="511" customFormat="1" hidden="1" x14ac:dyDescent="0.25">
      <c r="B254" s="206"/>
      <c r="C254" s="207">
        <v>43435</v>
      </c>
      <c r="D254" s="233" t="s">
        <v>446</v>
      </c>
      <c r="E254" s="252" t="s">
        <v>445</v>
      </c>
      <c r="F254" s="253"/>
      <c r="G254" s="242" t="s">
        <v>34</v>
      </c>
      <c r="H254" s="285"/>
      <c r="I254" s="236">
        <v>100000</v>
      </c>
      <c r="J254" s="257">
        <f t="shared" si="3"/>
        <v>5041502</v>
      </c>
      <c r="K254" s="251"/>
      <c r="L254" s="241"/>
      <c r="M254" s="252" t="s">
        <v>445</v>
      </c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</row>
    <row r="255" spans="2:35" s="511" customFormat="1" hidden="1" x14ac:dyDescent="0.25">
      <c r="B255" s="206"/>
      <c r="C255" s="207">
        <v>43437</v>
      </c>
      <c r="D255" s="233" t="s">
        <v>154</v>
      </c>
      <c r="E255" s="252" t="s">
        <v>449</v>
      </c>
      <c r="F255" s="253"/>
      <c r="G255" s="242" t="s">
        <v>178</v>
      </c>
      <c r="H255" s="285"/>
      <c r="I255" s="236">
        <v>2358202</v>
      </c>
      <c r="J255" s="257">
        <f t="shared" si="3"/>
        <v>2683300</v>
      </c>
      <c r="K255" s="251"/>
      <c r="L255" s="241"/>
      <c r="M255" s="252" t="s">
        <v>449</v>
      </c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</row>
    <row r="256" spans="2:35" s="511" customFormat="1" hidden="1" x14ac:dyDescent="0.25">
      <c r="B256" s="206"/>
      <c r="C256" s="207">
        <v>43437</v>
      </c>
      <c r="D256" s="233" t="s">
        <v>451</v>
      </c>
      <c r="E256" s="252" t="s">
        <v>450</v>
      </c>
      <c r="F256" s="253"/>
      <c r="G256" s="242" t="s">
        <v>448</v>
      </c>
      <c r="H256" s="285"/>
      <c r="I256" s="236">
        <v>2270000</v>
      </c>
      <c r="J256" s="257">
        <f t="shared" si="3"/>
        <v>413300</v>
      </c>
      <c r="K256" s="251"/>
      <c r="L256" s="241"/>
      <c r="M256" s="252" t="s">
        <v>450</v>
      </c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</row>
    <row r="257" spans="2:35" s="511" customFormat="1" hidden="1" x14ac:dyDescent="0.25">
      <c r="B257" s="206"/>
      <c r="C257" s="207">
        <v>43438</v>
      </c>
      <c r="D257" s="206" t="s">
        <v>42</v>
      </c>
      <c r="E257" s="206"/>
      <c r="F257" s="206"/>
      <c r="G257" s="208"/>
      <c r="H257" s="285">
        <v>17086701</v>
      </c>
      <c r="I257" s="210"/>
      <c r="J257" s="257">
        <f t="shared" si="3"/>
        <v>17500001</v>
      </c>
      <c r="K257" s="251"/>
      <c r="L257" s="241"/>
      <c r="M257" s="206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</row>
    <row r="258" spans="2:35" s="511" customFormat="1" hidden="1" x14ac:dyDescent="0.25">
      <c r="B258" s="206"/>
      <c r="C258" s="207">
        <v>43438</v>
      </c>
      <c r="D258" s="287" t="s">
        <v>469</v>
      </c>
      <c r="E258" s="287" t="s">
        <v>467</v>
      </c>
      <c r="F258" s="287"/>
      <c r="G258" s="288" t="s">
        <v>263</v>
      </c>
      <c r="H258" s="285"/>
      <c r="I258" s="289">
        <v>1010000</v>
      </c>
      <c r="J258" s="257">
        <f t="shared" si="3"/>
        <v>16490001</v>
      </c>
      <c r="K258" s="251"/>
      <c r="L258" s="241"/>
      <c r="M258" s="287" t="s">
        <v>467</v>
      </c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</row>
    <row r="259" spans="2:35" s="511" customFormat="1" hidden="1" x14ac:dyDescent="0.25">
      <c r="B259" s="206"/>
      <c r="C259" s="207">
        <v>43438</v>
      </c>
      <c r="D259" s="233" t="s">
        <v>60</v>
      </c>
      <c r="E259" s="252" t="s">
        <v>452</v>
      </c>
      <c r="F259" s="253"/>
      <c r="G259" s="242" t="s">
        <v>453</v>
      </c>
      <c r="H259" s="285"/>
      <c r="I259" s="236">
        <v>5215800</v>
      </c>
      <c r="J259" s="257">
        <f t="shared" si="3"/>
        <v>11274201</v>
      </c>
      <c r="K259" s="251"/>
      <c r="L259" s="241"/>
      <c r="M259" s="252" t="s">
        <v>452</v>
      </c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</row>
    <row r="260" spans="2:35" s="511" customFormat="1" hidden="1" x14ac:dyDescent="0.25">
      <c r="B260" s="206"/>
      <c r="C260" s="207">
        <v>43438</v>
      </c>
      <c r="D260" s="233" t="s">
        <v>421</v>
      </c>
      <c r="E260" s="252" t="s">
        <v>454</v>
      </c>
      <c r="F260" s="253"/>
      <c r="G260" s="242" t="s">
        <v>455</v>
      </c>
      <c r="H260" s="285"/>
      <c r="I260" s="236">
        <v>4287004</v>
      </c>
      <c r="J260" s="257">
        <f t="shared" si="3"/>
        <v>6987197</v>
      </c>
      <c r="K260" s="251"/>
      <c r="L260" s="241"/>
      <c r="M260" s="252" t="s">
        <v>454</v>
      </c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</row>
    <row r="261" spans="2:35" s="511" customFormat="1" hidden="1" x14ac:dyDescent="0.25">
      <c r="B261" s="206"/>
      <c r="C261" s="207">
        <v>43438</v>
      </c>
      <c r="D261" s="233" t="s">
        <v>456</v>
      </c>
      <c r="E261" s="252" t="s">
        <v>457</v>
      </c>
      <c r="F261" s="253"/>
      <c r="G261" s="242" t="s">
        <v>461</v>
      </c>
      <c r="H261" s="285"/>
      <c r="I261" s="236">
        <v>375000</v>
      </c>
      <c r="J261" s="257">
        <f t="shared" si="3"/>
        <v>6612197</v>
      </c>
      <c r="K261" s="251"/>
      <c r="L261" s="241"/>
      <c r="M261" s="252" t="s">
        <v>457</v>
      </c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</row>
    <row r="262" spans="2:35" s="511" customFormat="1" hidden="1" x14ac:dyDescent="0.25">
      <c r="B262" s="206"/>
      <c r="C262" s="207">
        <v>43438</v>
      </c>
      <c r="D262" s="233" t="s">
        <v>464</v>
      </c>
      <c r="E262" s="252" t="s">
        <v>459</v>
      </c>
      <c r="F262" s="253"/>
      <c r="G262" s="242" t="s">
        <v>462</v>
      </c>
      <c r="H262" s="285"/>
      <c r="I262" s="236">
        <v>1876300</v>
      </c>
      <c r="J262" s="257">
        <f t="shared" si="3"/>
        <v>4735897</v>
      </c>
      <c r="K262" s="251"/>
      <c r="L262" s="241"/>
      <c r="M262" s="252" t="s">
        <v>459</v>
      </c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</row>
    <row r="263" spans="2:35" s="511" customFormat="1" hidden="1" x14ac:dyDescent="0.25">
      <c r="B263" s="206"/>
      <c r="C263" s="207">
        <v>43438</v>
      </c>
      <c r="D263" s="233" t="s">
        <v>154</v>
      </c>
      <c r="E263" s="252" t="s">
        <v>458</v>
      </c>
      <c r="F263" s="253"/>
      <c r="G263" s="242" t="s">
        <v>93</v>
      </c>
      <c r="H263" s="285"/>
      <c r="I263" s="236">
        <v>1220000</v>
      </c>
      <c r="J263" s="257">
        <f t="shared" si="3"/>
        <v>3515897</v>
      </c>
      <c r="K263" s="251"/>
      <c r="L263" s="241"/>
      <c r="M263" s="252" t="s">
        <v>458</v>
      </c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</row>
    <row r="264" spans="2:35" s="511" customFormat="1" hidden="1" x14ac:dyDescent="0.25">
      <c r="B264" s="206"/>
      <c r="C264" s="207">
        <v>43441</v>
      </c>
      <c r="D264" s="233" t="s">
        <v>465</v>
      </c>
      <c r="E264" s="252" t="s">
        <v>460</v>
      </c>
      <c r="F264" s="253"/>
      <c r="G264" s="242" t="s">
        <v>463</v>
      </c>
      <c r="H264" s="285"/>
      <c r="I264" s="236">
        <v>1679637</v>
      </c>
      <c r="J264" s="257">
        <f t="shared" si="3"/>
        <v>1836260</v>
      </c>
      <c r="K264" s="251"/>
      <c r="L264" s="241"/>
      <c r="M264" s="252" t="s">
        <v>460</v>
      </c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</row>
    <row r="265" spans="2:35" s="511" customFormat="1" hidden="1" x14ac:dyDescent="0.25">
      <c r="B265" s="206"/>
      <c r="C265" s="283">
        <v>43441</v>
      </c>
      <c r="D265" s="225" t="s">
        <v>466</v>
      </c>
      <c r="E265" s="252" t="s">
        <v>470</v>
      </c>
      <c r="F265" s="253"/>
      <c r="G265" s="242" t="s">
        <v>468</v>
      </c>
      <c r="H265" s="285"/>
      <c r="I265" s="235">
        <v>1350000</v>
      </c>
      <c r="J265" s="257">
        <f t="shared" si="3"/>
        <v>486260</v>
      </c>
      <c r="K265" s="251"/>
      <c r="L265" s="241"/>
      <c r="M265" s="252" t="s">
        <v>470</v>
      </c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</row>
    <row r="266" spans="2:35" s="511" customFormat="1" hidden="1" x14ac:dyDescent="0.25">
      <c r="B266" s="206"/>
      <c r="C266" s="206"/>
      <c r="D266" s="206" t="s">
        <v>42</v>
      </c>
      <c r="E266" s="206"/>
      <c r="F266" s="206"/>
      <c r="G266" s="208"/>
      <c r="H266" s="285">
        <v>14653741</v>
      </c>
      <c r="I266" s="210"/>
      <c r="J266" s="257">
        <f t="shared" si="3"/>
        <v>15140001</v>
      </c>
      <c r="K266" s="251"/>
      <c r="L266" s="241"/>
      <c r="M266" s="206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</row>
    <row r="267" spans="2:35" s="511" customFormat="1" hidden="1" x14ac:dyDescent="0.25">
      <c r="B267" s="206"/>
      <c r="C267" s="207">
        <v>43445</v>
      </c>
      <c r="D267" s="233" t="s">
        <v>60</v>
      </c>
      <c r="E267" s="252" t="s">
        <v>460</v>
      </c>
      <c r="F267" s="253"/>
      <c r="G267" s="242" t="s">
        <v>178</v>
      </c>
      <c r="H267" s="285"/>
      <c r="I267" s="236">
        <v>1960565</v>
      </c>
      <c r="J267" s="257">
        <f t="shared" si="3"/>
        <v>13179436</v>
      </c>
      <c r="K267" s="251"/>
      <c r="L267" s="241"/>
      <c r="M267" s="252" t="s">
        <v>460</v>
      </c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</row>
    <row r="268" spans="2:35" s="511" customFormat="1" hidden="1" x14ac:dyDescent="0.25">
      <c r="B268" s="206"/>
      <c r="C268" s="207">
        <v>43445</v>
      </c>
      <c r="D268" s="233" t="s">
        <v>66</v>
      </c>
      <c r="E268" s="252" t="s">
        <v>479</v>
      </c>
      <c r="F268" s="253"/>
      <c r="G268" s="242" t="s">
        <v>178</v>
      </c>
      <c r="H268" s="285"/>
      <c r="I268" s="236">
        <v>1447107</v>
      </c>
      <c r="J268" s="257">
        <f t="shared" si="3"/>
        <v>11732329</v>
      </c>
      <c r="K268" s="251"/>
      <c r="L268" s="241"/>
      <c r="M268" s="252" t="s">
        <v>479</v>
      </c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</row>
    <row r="269" spans="2:35" s="511" customFormat="1" hidden="1" x14ac:dyDescent="0.25">
      <c r="B269" s="206"/>
      <c r="C269" s="207">
        <v>43445</v>
      </c>
      <c r="D269" s="233" t="s">
        <v>299</v>
      </c>
      <c r="E269" s="252" t="s">
        <v>480</v>
      </c>
      <c r="F269" s="253"/>
      <c r="G269" s="242" t="s">
        <v>38</v>
      </c>
      <c r="H269" s="285"/>
      <c r="I269" s="236">
        <v>10000</v>
      </c>
      <c r="J269" s="257">
        <f t="shared" si="3"/>
        <v>11722329</v>
      </c>
      <c r="K269" s="251"/>
      <c r="L269" s="241"/>
      <c r="M269" s="252" t="s">
        <v>480</v>
      </c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</row>
    <row r="270" spans="2:35" s="511" customFormat="1" hidden="1" x14ac:dyDescent="0.25">
      <c r="B270" s="206"/>
      <c r="C270" s="207">
        <v>43445</v>
      </c>
      <c r="D270" s="233" t="s">
        <v>471</v>
      </c>
      <c r="E270" s="252" t="s">
        <v>481</v>
      </c>
      <c r="F270" s="253"/>
      <c r="G270" s="242" t="s">
        <v>38</v>
      </c>
      <c r="H270" s="285"/>
      <c r="I270" s="236">
        <v>3800000</v>
      </c>
      <c r="J270" s="257">
        <f t="shared" ref="J270:J331" si="4">+J269+H270-I270</f>
        <v>7922329</v>
      </c>
      <c r="K270" s="251"/>
      <c r="L270" s="241"/>
      <c r="M270" s="252" t="s">
        <v>481</v>
      </c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</row>
    <row r="271" spans="2:35" s="511" customFormat="1" hidden="1" x14ac:dyDescent="0.25">
      <c r="B271" s="206"/>
      <c r="C271" s="207">
        <v>43445</v>
      </c>
      <c r="D271" s="233" t="s">
        <v>473</v>
      </c>
      <c r="E271" s="252" t="s">
        <v>482</v>
      </c>
      <c r="F271" s="253"/>
      <c r="G271" s="242" t="s">
        <v>472</v>
      </c>
      <c r="H271" s="285"/>
      <c r="I271" s="236">
        <f>1815331-1010000</f>
        <v>805331</v>
      </c>
      <c r="J271" s="257">
        <f t="shared" si="4"/>
        <v>7116998</v>
      </c>
      <c r="K271" s="251"/>
      <c r="L271" s="241"/>
      <c r="M271" s="252" t="s">
        <v>482</v>
      </c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</row>
    <row r="272" spans="2:35" s="511" customFormat="1" hidden="1" x14ac:dyDescent="0.25">
      <c r="B272" s="206"/>
      <c r="C272" s="207">
        <v>43445</v>
      </c>
      <c r="D272" s="233" t="s">
        <v>474</v>
      </c>
      <c r="E272" s="252" t="s">
        <v>483</v>
      </c>
      <c r="F272" s="253"/>
      <c r="G272" s="242" t="s">
        <v>72</v>
      </c>
      <c r="H272" s="285"/>
      <c r="I272" s="236">
        <v>1148000</v>
      </c>
      <c r="J272" s="257">
        <f t="shared" si="4"/>
        <v>5968998</v>
      </c>
      <c r="K272" s="251"/>
      <c r="L272" s="241"/>
      <c r="M272" s="252" t="s">
        <v>483</v>
      </c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</row>
    <row r="273" spans="2:35" s="511" customFormat="1" hidden="1" x14ac:dyDescent="0.25">
      <c r="B273" s="206"/>
      <c r="C273" s="207">
        <v>43446</v>
      </c>
      <c r="D273" s="233" t="s">
        <v>475</v>
      </c>
      <c r="E273" s="252" t="s">
        <v>484</v>
      </c>
      <c r="F273" s="253"/>
      <c r="G273" s="242" t="s">
        <v>282</v>
      </c>
      <c r="H273" s="285"/>
      <c r="I273" s="236">
        <v>670000</v>
      </c>
      <c r="J273" s="257">
        <f t="shared" si="4"/>
        <v>5298998</v>
      </c>
      <c r="K273" s="251"/>
      <c r="L273" s="241"/>
      <c r="M273" s="252" t="s">
        <v>484</v>
      </c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</row>
    <row r="274" spans="2:35" s="511" customFormat="1" hidden="1" x14ac:dyDescent="0.25">
      <c r="B274" s="206"/>
      <c r="C274" s="207">
        <v>43446</v>
      </c>
      <c r="D274" s="233" t="s">
        <v>154</v>
      </c>
      <c r="E274" s="252" t="s">
        <v>485</v>
      </c>
      <c r="F274" s="253"/>
      <c r="G274" s="242" t="s">
        <v>476</v>
      </c>
      <c r="H274" s="285"/>
      <c r="I274" s="236">
        <v>297700</v>
      </c>
      <c r="J274" s="257">
        <f t="shared" si="4"/>
        <v>5001298</v>
      </c>
      <c r="K274" s="251"/>
      <c r="L274" s="241"/>
      <c r="M274" s="252" t="s">
        <v>485</v>
      </c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</row>
    <row r="275" spans="2:35" s="511" customFormat="1" hidden="1" x14ac:dyDescent="0.25">
      <c r="B275" s="206"/>
      <c r="C275" s="207">
        <v>43447</v>
      </c>
      <c r="D275" s="233" t="s">
        <v>477</v>
      </c>
      <c r="E275" s="252" t="s">
        <v>486</v>
      </c>
      <c r="F275" s="253"/>
      <c r="G275" s="242" t="s">
        <v>478</v>
      </c>
      <c r="H275" s="285"/>
      <c r="I275" s="236">
        <v>1168168</v>
      </c>
      <c r="J275" s="257">
        <f t="shared" si="4"/>
        <v>3833130</v>
      </c>
      <c r="K275" s="251"/>
      <c r="L275" s="241"/>
      <c r="M275" s="252" t="s">
        <v>486</v>
      </c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</row>
    <row r="276" spans="2:35" s="511" customFormat="1" hidden="1" x14ac:dyDescent="0.25">
      <c r="B276" s="206"/>
      <c r="C276" s="207">
        <v>43447</v>
      </c>
      <c r="D276" s="225" t="s">
        <v>487</v>
      </c>
      <c r="E276" s="206" t="s">
        <v>488</v>
      </c>
      <c r="F276" s="206"/>
      <c r="G276" s="286" t="s">
        <v>91</v>
      </c>
      <c r="H276" s="285"/>
      <c r="I276" s="235">
        <v>3000000</v>
      </c>
      <c r="J276" s="257">
        <f t="shared" si="4"/>
        <v>833130</v>
      </c>
      <c r="K276" s="251"/>
      <c r="L276" s="241"/>
      <c r="M276" s="206" t="s">
        <v>488</v>
      </c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</row>
    <row r="277" spans="2:35" s="511" customFormat="1" hidden="1" x14ac:dyDescent="0.25">
      <c r="B277" s="206"/>
      <c r="C277" s="207">
        <v>43452</v>
      </c>
      <c r="D277" s="206" t="s">
        <v>42</v>
      </c>
      <c r="E277" s="206"/>
      <c r="F277" s="206"/>
      <c r="G277" s="208"/>
      <c r="H277" s="285">
        <v>13667071</v>
      </c>
      <c r="I277" s="210"/>
      <c r="J277" s="257">
        <f t="shared" si="4"/>
        <v>14500201</v>
      </c>
      <c r="K277" s="251"/>
      <c r="L277" s="241"/>
      <c r="M277" s="206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</row>
    <row r="278" spans="2:35" s="511" customFormat="1" hidden="1" x14ac:dyDescent="0.25">
      <c r="B278" s="206"/>
      <c r="C278" s="207">
        <v>43452</v>
      </c>
      <c r="D278" s="233" t="s">
        <v>60</v>
      </c>
      <c r="E278" s="252" t="s">
        <v>489</v>
      </c>
      <c r="F278" s="253"/>
      <c r="G278" s="242" t="s">
        <v>59</v>
      </c>
      <c r="H278" s="285"/>
      <c r="I278" s="236">
        <v>1191500</v>
      </c>
      <c r="J278" s="257">
        <f t="shared" si="4"/>
        <v>13308701</v>
      </c>
      <c r="K278" s="251"/>
      <c r="L278" s="241"/>
      <c r="M278" s="252" t="s">
        <v>489</v>
      </c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  <c r="AA278" s="241"/>
      <c r="AB278" s="241"/>
      <c r="AC278" s="241"/>
      <c r="AD278" s="241"/>
      <c r="AE278" s="241"/>
      <c r="AF278" s="241"/>
      <c r="AG278" s="241"/>
      <c r="AH278" s="241"/>
      <c r="AI278" s="241"/>
    </row>
    <row r="279" spans="2:35" s="511" customFormat="1" hidden="1" x14ac:dyDescent="0.25">
      <c r="B279" s="206"/>
      <c r="C279" s="207">
        <v>43452</v>
      </c>
      <c r="D279" s="233" t="s">
        <v>60</v>
      </c>
      <c r="E279" s="252" t="s">
        <v>490</v>
      </c>
      <c r="F279" s="253"/>
      <c r="G279" s="242" t="s">
        <v>208</v>
      </c>
      <c r="H279" s="285"/>
      <c r="I279" s="236">
        <v>4285000</v>
      </c>
      <c r="J279" s="257">
        <f t="shared" si="4"/>
        <v>9023701</v>
      </c>
      <c r="K279" s="251"/>
      <c r="L279" s="241"/>
      <c r="M279" s="252" t="s">
        <v>490</v>
      </c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</row>
    <row r="280" spans="2:35" s="511" customFormat="1" hidden="1" x14ac:dyDescent="0.25">
      <c r="B280" s="206"/>
      <c r="C280" s="207">
        <v>43452</v>
      </c>
      <c r="D280" s="233" t="s">
        <v>60</v>
      </c>
      <c r="E280" s="252" t="s">
        <v>491</v>
      </c>
      <c r="F280" s="253"/>
      <c r="G280" s="242" t="s">
        <v>178</v>
      </c>
      <c r="H280" s="285"/>
      <c r="I280" s="236">
        <v>2159240</v>
      </c>
      <c r="J280" s="257">
        <f t="shared" si="4"/>
        <v>6864461</v>
      </c>
      <c r="K280" s="251"/>
      <c r="L280" s="241"/>
      <c r="M280" s="252" t="s">
        <v>491</v>
      </c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</row>
    <row r="281" spans="2:35" s="511" customFormat="1" hidden="1" x14ac:dyDescent="0.25">
      <c r="B281" s="206"/>
      <c r="C281" s="207">
        <v>43452</v>
      </c>
      <c r="D281" s="233" t="s">
        <v>304</v>
      </c>
      <c r="E281" s="252" t="s">
        <v>492</v>
      </c>
      <c r="F281" s="253"/>
      <c r="G281" s="242" t="s">
        <v>87</v>
      </c>
      <c r="H281" s="285"/>
      <c r="I281" s="236">
        <v>1650000</v>
      </c>
      <c r="J281" s="257">
        <f t="shared" si="4"/>
        <v>5214461</v>
      </c>
      <c r="K281" s="251"/>
      <c r="L281" s="241"/>
      <c r="M281" s="252" t="s">
        <v>492</v>
      </c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</row>
    <row r="282" spans="2:35" s="511" customFormat="1" hidden="1" x14ac:dyDescent="0.25">
      <c r="B282" s="206"/>
      <c r="C282" s="207">
        <v>43454</v>
      </c>
      <c r="D282" s="233" t="s">
        <v>60</v>
      </c>
      <c r="E282" s="252" t="s">
        <v>493</v>
      </c>
      <c r="F282" s="253"/>
      <c r="G282" s="242" t="s">
        <v>107</v>
      </c>
      <c r="H282" s="285"/>
      <c r="I282" s="236">
        <v>2888533</v>
      </c>
      <c r="J282" s="257">
        <f t="shared" si="4"/>
        <v>2325928</v>
      </c>
      <c r="K282" s="251"/>
      <c r="L282" s="241"/>
      <c r="M282" s="252" t="s">
        <v>493</v>
      </c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</row>
    <row r="283" spans="2:35" s="511" customFormat="1" hidden="1" x14ac:dyDescent="0.25">
      <c r="B283" s="206"/>
      <c r="C283" s="207">
        <v>43460</v>
      </c>
      <c r="D283" s="233" t="s">
        <v>495</v>
      </c>
      <c r="E283" s="252" t="s">
        <v>494</v>
      </c>
      <c r="F283" s="253"/>
      <c r="G283" s="242" t="s">
        <v>476</v>
      </c>
      <c r="H283" s="285"/>
      <c r="I283" s="236">
        <f>4377777-3000000</f>
        <v>1377777</v>
      </c>
      <c r="J283" s="257">
        <f t="shared" si="4"/>
        <v>948151</v>
      </c>
      <c r="K283" s="251"/>
      <c r="L283" s="241"/>
      <c r="M283" s="252" t="s">
        <v>494</v>
      </c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</row>
    <row r="284" spans="2:35" s="511" customFormat="1" hidden="1" x14ac:dyDescent="0.25">
      <c r="B284" s="206"/>
      <c r="C284" s="207">
        <v>43453</v>
      </c>
      <c r="D284" s="225" t="s">
        <v>299</v>
      </c>
      <c r="E284" s="252" t="s">
        <v>496</v>
      </c>
      <c r="F284" s="255"/>
      <c r="G284" s="235" t="s">
        <v>468</v>
      </c>
      <c r="H284" s="285"/>
      <c r="I284" s="235">
        <v>850000</v>
      </c>
      <c r="J284" s="257">
        <f t="shared" si="4"/>
        <v>98151</v>
      </c>
      <c r="K284" s="251"/>
      <c r="L284" s="241"/>
      <c r="M284" s="252" t="s">
        <v>496</v>
      </c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</row>
    <row r="285" spans="2:35" s="511" customFormat="1" hidden="1" x14ac:dyDescent="0.25">
      <c r="B285" s="206"/>
      <c r="C285" s="206"/>
      <c r="D285" s="206" t="s">
        <v>42</v>
      </c>
      <c r="E285" s="206"/>
      <c r="F285" s="206"/>
      <c r="G285" s="208"/>
      <c r="H285" s="290">
        <v>16552049</v>
      </c>
      <c r="I285" s="210"/>
      <c r="J285" s="257">
        <f t="shared" si="4"/>
        <v>16650200</v>
      </c>
      <c r="K285" s="251"/>
      <c r="L285" s="241"/>
      <c r="M285" s="206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</row>
    <row r="286" spans="2:35" s="511" customFormat="1" hidden="1" x14ac:dyDescent="0.25">
      <c r="B286" s="206"/>
      <c r="C286" s="207">
        <v>43461</v>
      </c>
      <c r="D286" s="233" t="s">
        <v>60</v>
      </c>
      <c r="E286" s="252" t="s">
        <v>497</v>
      </c>
      <c r="F286" s="253"/>
      <c r="G286" s="242" t="s">
        <v>178</v>
      </c>
      <c r="H286" s="285"/>
      <c r="I286" s="236">
        <v>866761</v>
      </c>
      <c r="J286" s="257">
        <f t="shared" si="4"/>
        <v>15783439</v>
      </c>
      <c r="K286" s="251"/>
      <c r="L286" s="241"/>
      <c r="M286" s="252" t="s">
        <v>497</v>
      </c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</row>
    <row r="287" spans="2:35" s="511" customFormat="1" hidden="1" x14ac:dyDescent="0.25">
      <c r="B287" s="206"/>
      <c r="C287" s="207">
        <v>43461</v>
      </c>
      <c r="D287" s="233" t="s">
        <v>60</v>
      </c>
      <c r="E287" s="252" t="s">
        <v>498</v>
      </c>
      <c r="F287" s="253"/>
      <c r="G287" s="242" t="s">
        <v>178</v>
      </c>
      <c r="H287" s="285"/>
      <c r="I287" s="236">
        <v>343080</v>
      </c>
      <c r="J287" s="257">
        <f t="shared" si="4"/>
        <v>15440359</v>
      </c>
      <c r="K287" s="251"/>
      <c r="L287" s="241"/>
      <c r="M287" s="252" t="s">
        <v>498</v>
      </c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</row>
    <row r="288" spans="2:35" s="511" customFormat="1" hidden="1" x14ac:dyDescent="0.25">
      <c r="B288" s="206"/>
      <c r="C288" s="207">
        <v>43461</v>
      </c>
      <c r="D288" s="233" t="s">
        <v>60</v>
      </c>
      <c r="E288" s="252" t="s">
        <v>499</v>
      </c>
      <c r="F288" s="253"/>
      <c r="G288" s="242" t="s">
        <v>362</v>
      </c>
      <c r="H288" s="285"/>
      <c r="I288" s="236">
        <v>1549000</v>
      </c>
      <c r="J288" s="257">
        <f t="shared" si="4"/>
        <v>13891359</v>
      </c>
      <c r="K288" s="251"/>
      <c r="L288" s="241"/>
      <c r="M288" s="252" t="s">
        <v>499</v>
      </c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</row>
    <row r="289" spans="2:35" s="511" customFormat="1" hidden="1" x14ac:dyDescent="0.25">
      <c r="B289" s="206"/>
      <c r="C289" s="207">
        <v>43461</v>
      </c>
      <c r="D289" s="233" t="s">
        <v>506</v>
      </c>
      <c r="E289" s="252" t="s">
        <v>500</v>
      </c>
      <c r="F289" s="253"/>
      <c r="G289" s="242" t="s">
        <v>505</v>
      </c>
      <c r="H289" s="285"/>
      <c r="I289" s="236">
        <v>389988</v>
      </c>
      <c r="J289" s="257">
        <f t="shared" si="4"/>
        <v>13501371</v>
      </c>
      <c r="K289" s="251"/>
      <c r="L289" s="241"/>
      <c r="M289" s="252" t="s">
        <v>500</v>
      </c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</row>
    <row r="290" spans="2:35" s="511" customFormat="1" hidden="1" x14ac:dyDescent="0.25">
      <c r="B290" s="206"/>
      <c r="C290" s="207">
        <v>43461</v>
      </c>
      <c r="D290" s="233" t="s">
        <v>507</v>
      </c>
      <c r="E290" s="252" t="s">
        <v>501</v>
      </c>
      <c r="F290" s="253"/>
      <c r="G290" s="242" t="s">
        <v>93</v>
      </c>
      <c r="H290" s="285"/>
      <c r="I290" s="236">
        <v>4321500</v>
      </c>
      <c r="J290" s="257">
        <f t="shared" si="4"/>
        <v>9179871</v>
      </c>
      <c r="K290" s="251"/>
      <c r="L290" s="241"/>
      <c r="M290" s="252" t="s">
        <v>501</v>
      </c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</row>
    <row r="291" spans="2:35" s="511" customFormat="1" hidden="1" x14ac:dyDescent="0.25">
      <c r="B291" s="206"/>
      <c r="C291" s="207">
        <v>43461</v>
      </c>
      <c r="D291" s="233" t="s">
        <v>509</v>
      </c>
      <c r="E291" s="252" t="s">
        <v>502</v>
      </c>
      <c r="F291" s="253"/>
      <c r="G291" s="242" t="s">
        <v>508</v>
      </c>
      <c r="H291" s="285"/>
      <c r="I291" s="236">
        <v>820400</v>
      </c>
      <c r="J291" s="257">
        <f t="shared" si="4"/>
        <v>8359471</v>
      </c>
      <c r="K291" s="251"/>
      <c r="L291" s="241"/>
      <c r="M291" s="252" t="s">
        <v>502</v>
      </c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</row>
    <row r="292" spans="2:35" s="511" customFormat="1" hidden="1" x14ac:dyDescent="0.25">
      <c r="B292" s="206"/>
      <c r="C292" s="207">
        <v>43465</v>
      </c>
      <c r="D292" s="233" t="s">
        <v>511</v>
      </c>
      <c r="E292" s="252" t="s">
        <v>503</v>
      </c>
      <c r="F292" s="253"/>
      <c r="G292" s="242" t="s">
        <v>510</v>
      </c>
      <c r="H292" s="285"/>
      <c r="I292" s="236">
        <v>1072500</v>
      </c>
      <c r="J292" s="257">
        <f t="shared" si="4"/>
        <v>7286971</v>
      </c>
      <c r="K292" s="251"/>
      <c r="L292" s="241"/>
      <c r="M292" s="252" t="s">
        <v>503</v>
      </c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  <c r="AA292" s="241"/>
      <c r="AB292" s="241"/>
      <c r="AC292" s="241"/>
      <c r="AD292" s="241"/>
      <c r="AE292" s="241"/>
      <c r="AF292" s="241"/>
      <c r="AG292" s="241"/>
      <c r="AH292" s="241"/>
      <c r="AI292" s="241"/>
    </row>
    <row r="293" spans="2:35" s="511" customFormat="1" hidden="1" x14ac:dyDescent="0.25">
      <c r="B293" s="206"/>
      <c r="C293" s="207">
        <v>43465</v>
      </c>
      <c r="D293" s="233" t="s">
        <v>513</v>
      </c>
      <c r="E293" s="252" t="s">
        <v>504</v>
      </c>
      <c r="F293" s="253"/>
      <c r="G293" s="242" t="s">
        <v>512</v>
      </c>
      <c r="H293" s="285"/>
      <c r="I293" s="236">
        <v>1386450</v>
      </c>
      <c r="J293" s="257">
        <f t="shared" si="4"/>
        <v>5900521</v>
      </c>
      <c r="K293" s="251"/>
      <c r="L293" s="241"/>
      <c r="M293" s="252" t="s">
        <v>504</v>
      </c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</row>
    <row r="294" spans="2:35" s="511" customFormat="1" hidden="1" x14ac:dyDescent="0.25">
      <c r="B294" s="206"/>
      <c r="C294" s="207">
        <v>43465</v>
      </c>
      <c r="D294" s="233" t="s">
        <v>515</v>
      </c>
      <c r="E294" s="252" t="s">
        <v>518</v>
      </c>
      <c r="F294" s="253"/>
      <c r="G294" s="242" t="s">
        <v>514</v>
      </c>
      <c r="H294" s="285"/>
      <c r="I294" s="236">
        <v>1155000</v>
      </c>
      <c r="J294" s="257">
        <f t="shared" si="4"/>
        <v>4745521</v>
      </c>
      <c r="K294" s="251"/>
      <c r="L294" s="241"/>
      <c r="M294" s="252" t="s">
        <v>518</v>
      </c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</row>
    <row r="295" spans="2:35" s="511" customFormat="1" hidden="1" x14ac:dyDescent="0.25">
      <c r="B295" s="206"/>
      <c r="C295" s="240">
        <v>43465</v>
      </c>
      <c r="D295" s="233" t="s">
        <v>517</v>
      </c>
      <c r="E295" s="252" t="s">
        <v>519</v>
      </c>
      <c r="F295" s="253"/>
      <c r="G295" s="242" t="s">
        <v>516</v>
      </c>
      <c r="H295" s="285"/>
      <c r="I295" s="236">
        <v>1400000</v>
      </c>
      <c r="J295" s="257">
        <f t="shared" si="4"/>
        <v>3345521</v>
      </c>
      <c r="K295" s="251"/>
      <c r="L295" s="241"/>
      <c r="M295" s="252" t="s">
        <v>519</v>
      </c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</row>
    <row r="296" spans="2:35" s="511" customFormat="1" hidden="1" x14ac:dyDescent="0.25">
      <c r="B296" s="206"/>
      <c r="C296" s="207">
        <v>43461</v>
      </c>
      <c r="D296" s="206" t="s">
        <v>521</v>
      </c>
      <c r="E296" s="206" t="s">
        <v>520</v>
      </c>
      <c r="F296" s="206"/>
      <c r="G296" s="208" t="s">
        <v>263</v>
      </c>
      <c r="H296" s="285"/>
      <c r="I296" s="235">
        <v>1230000</v>
      </c>
      <c r="J296" s="257">
        <f t="shared" si="4"/>
        <v>2115521</v>
      </c>
      <c r="K296" s="251"/>
      <c r="L296" s="241"/>
      <c r="M296" s="206" t="s">
        <v>520</v>
      </c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</row>
    <row r="297" spans="2:35" s="511" customFormat="1" hidden="1" x14ac:dyDescent="0.25">
      <c r="B297" s="206"/>
      <c r="C297" s="207">
        <v>43465</v>
      </c>
      <c r="D297" s="233" t="s">
        <v>58</v>
      </c>
      <c r="E297" s="252" t="s">
        <v>522</v>
      </c>
      <c r="F297" s="253"/>
      <c r="G297" s="242" t="s">
        <v>89</v>
      </c>
      <c r="H297" s="285"/>
      <c r="I297" s="236">
        <v>450000</v>
      </c>
      <c r="J297" s="257">
        <f t="shared" si="4"/>
        <v>1665521</v>
      </c>
      <c r="K297" s="251"/>
      <c r="L297" s="241"/>
      <c r="M297" s="252" t="s">
        <v>522</v>
      </c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</row>
    <row r="298" spans="2:35" s="511" customFormat="1" hidden="1" x14ac:dyDescent="0.25">
      <c r="B298" s="206"/>
      <c r="C298" s="207">
        <v>43465</v>
      </c>
      <c r="D298" s="233" t="s">
        <v>524</v>
      </c>
      <c r="E298" s="252" t="s">
        <v>523</v>
      </c>
      <c r="F298" s="253"/>
      <c r="G298" s="242" t="s">
        <v>38</v>
      </c>
      <c r="H298" s="285"/>
      <c r="I298" s="236">
        <v>602500</v>
      </c>
      <c r="J298" s="257">
        <f t="shared" si="4"/>
        <v>1063021</v>
      </c>
      <c r="K298" s="251"/>
      <c r="L298" s="241"/>
      <c r="M298" s="252" t="s">
        <v>523</v>
      </c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</row>
    <row r="299" spans="2:35" s="511" customFormat="1" hidden="1" x14ac:dyDescent="0.25">
      <c r="B299" s="206"/>
      <c r="C299" s="207">
        <v>43465</v>
      </c>
      <c r="D299" s="206" t="s">
        <v>525</v>
      </c>
      <c r="E299" s="252" t="s">
        <v>526</v>
      </c>
      <c r="F299" s="255"/>
      <c r="G299" s="208" t="s">
        <v>468</v>
      </c>
      <c r="H299" s="285"/>
      <c r="I299" s="210">
        <f>1157400-850000</f>
        <v>307400</v>
      </c>
      <c r="J299" s="257">
        <f t="shared" si="4"/>
        <v>755621</v>
      </c>
      <c r="K299" s="251"/>
      <c r="L299" s="241"/>
      <c r="M299" s="252" t="s">
        <v>526</v>
      </c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</row>
    <row r="300" spans="2:35" s="511" customFormat="1" hidden="1" x14ac:dyDescent="0.25">
      <c r="B300" s="206"/>
      <c r="C300" s="207">
        <v>43465</v>
      </c>
      <c r="D300" s="206" t="s">
        <v>527</v>
      </c>
      <c r="E300" s="252" t="s">
        <v>528</v>
      </c>
      <c r="F300" s="255"/>
      <c r="G300" s="208" t="s">
        <v>74</v>
      </c>
      <c r="H300" s="285"/>
      <c r="I300" s="210">
        <v>550000</v>
      </c>
      <c r="J300" s="257">
        <f t="shared" si="4"/>
        <v>205621</v>
      </c>
      <c r="K300" s="251"/>
      <c r="L300" s="241"/>
      <c r="M300" s="252" t="s">
        <v>528</v>
      </c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</row>
    <row r="301" spans="2:35" s="511" customFormat="1" hidden="1" x14ac:dyDescent="0.25">
      <c r="B301" s="206"/>
      <c r="C301" s="207">
        <v>43465</v>
      </c>
      <c r="D301" s="206" t="s">
        <v>529</v>
      </c>
      <c r="E301" s="252" t="s">
        <v>530</v>
      </c>
      <c r="F301" s="255"/>
      <c r="G301" s="208" t="s">
        <v>74</v>
      </c>
      <c r="H301" s="285"/>
      <c r="I301" s="210">
        <v>230000</v>
      </c>
      <c r="J301" s="257">
        <f t="shared" si="4"/>
        <v>-24379</v>
      </c>
      <c r="K301" s="251"/>
      <c r="L301" s="241"/>
      <c r="M301" s="252" t="s">
        <v>530</v>
      </c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</row>
    <row r="302" spans="2:35" s="511" customFormat="1" hidden="1" x14ac:dyDescent="0.25">
      <c r="B302" s="206"/>
      <c r="C302" s="207"/>
      <c r="D302" s="287"/>
      <c r="E302" s="255"/>
      <c r="F302" s="255"/>
      <c r="G302" s="601"/>
      <c r="H302" s="285">
        <v>16294579</v>
      </c>
      <c r="I302" s="289"/>
      <c r="J302" s="257">
        <f t="shared" si="4"/>
        <v>16270200</v>
      </c>
      <c r="K302" s="251"/>
      <c r="L302" s="241"/>
      <c r="M302" s="255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</row>
    <row r="303" spans="2:35" s="511" customFormat="1" hidden="1" x14ac:dyDescent="0.25">
      <c r="B303" s="206"/>
      <c r="C303" s="207">
        <v>43468</v>
      </c>
      <c r="D303" s="233" t="s">
        <v>535</v>
      </c>
      <c r="E303" s="252" t="s">
        <v>531</v>
      </c>
      <c r="F303" s="253"/>
      <c r="G303" s="242" t="s">
        <v>534</v>
      </c>
      <c r="H303" s="285"/>
      <c r="I303" s="236">
        <v>100000</v>
      </c>
      <c r="J303" s="257">
        <f t="shared" si="4"/>
        <v>16170200</v>
      </c>
      <c r="K303" s="251"/>
      <c r="L303" s="241"/>
      <c r="M303" s="252" t="s">
        <v>531</v>
      </c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</row>
    <row r="304" spans="2:35" s="511" customFormat="1" hidden="1" x14ac:dyDescent="0.25">
      <c r="B304" s="206"/>
      <c r="C304" s="207">
        <v>43468</v>
      </c>
      <c r="D304" s="233" t="s">
        <v>537</v>
      </c>
      <c r="E304" s="252" t="s">
        <v>536</v>
      </c>
      <c r="F304" s="253"/>
      <c r="G304" s="242" t="s">
        <v>532</v>
      </c>
      <c r="H304" s="285"/>
      <c r="I304" s="236">
        <v>680522</v>
      </c>
      <c r="J304" s="257">
        <f t="shared" si="4"/>
        <v>15489678</v>
      </c>
      <c r="K304" s="251"/>
      <c r="L304" s="241"/>
      <c r="M304" s="252" t="s">
        <v>536</v>
      </c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</row>
    <row r="305" spans="2:35" s="511" customFormat="1" hidden="1" x14ac:dyDescent="0.25">
      <c r="B305" s="206"/>
      <c r="C305" s="207">
        <v>43468</v>
      </c>
      <c r="D305" s="233" t="s">
        <v>539</v>
      </c>
      <c r="E305" s="252" t="s">
        <v>538</v>
      </c>
      <c r="F305" s="253"/>
      <c r="G305" s="242" t="s">
        <v>534</v>
      </c>
      <c r="H305" s="285"/>
      <c r="I305" s="236">
        <f>1241000-1230000</f>
        <v>11000</v>
      </c>
      <c r="J305" s="257">
        <f t="shared" si="4"/>
        <v>15478678</v>
      </c>
      <c r="K305" s="251"/>
      <c r="L305" s="241"/>
      <c r="M305" s="252" t="s">
        <v>538</v>
      </c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</row>
    <row r="306" spans="2:35" s="511" customFormat="1" hidden="1" x14ac:dyDescent="0.25">
      <c r="B306" s="206"/>
      <c r="C306" s="207">
        <v>43468</v>
      </c>
      <c r="D306" s="233" t="s">
        <v>537</v>
      </c>
      <c r="E306" s="252" t="s">
        <v>540</v>
      </c>
      <c r="F306" s="253"/>
      <c r="G306" s="242" t="s">
        <v>541</v>
      </c>
      <c r="H306" s="285"/>
      <c r="I306" s="236">
        <v>8284920</v>
      </c>
      <c r="J306" s="257">
        <f t="shared" si="4"/>
        <v>7193758</v>
      </c>
      <c r="K306" s="251"/>
      <c r="L306" s="241"/>
      <c r="M306" s="252" t="s">
        <v>540</v>
      </c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</row>
    <row r="307" spans="2:35" s="511" customFormat="1" hidden="1" x14ac:dyDescent="0.25">
      <c r="B307" s="206"/>
      <c r="C307" s="207">
        <v>43468</v>
      </c>
      <c r="D307" s="233" t="s">
        <v>544</v>
      </c>
      <c r="E307" s="252" t="s">
        <v>542</v>
      </c>
      <c r="F307" s="253"/>
      <c r="G307" s="242" t="s">
        <v>543</v>
      </c>
      <c r="H307" s="285"/>
      <c r="I307" s="236">
        <v>2430444</v>
      </c>
      <c r="J307" s="257">
        <f t="shared" si="4"/>
        <v>4763314</v>
      </c>
      <c r="K307" s="251"/>
      <c r="L307" s="241"/>
      <c r="M307" s="252" t="s">
        <v>542</v>
      </c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</row>
    <row r="308" spans="2:35" s="511" customFormat="1" hidden="1" x14ac:dyDescent="0.25">
      <c r="B308" s="206"/>
      <c r="C308" s="207">
        <v>43469</v>
      </c>
      <c r="D308" s="233" t="s">
        <v>533</v>
      </c>
      <c r="E308" s="252" t="s">
        <v>545</v>
      </c>
      <c r="F308" s="253"/>
      <c r="G308" s="242" t="s">
        <v>532</v>
      </c>
      <c r="H308" s="285"/>
      <c r="I308" s="236">
        <v>300000</v>
      </c>
      <c r="J308" s="257">
        <f t="shared" si="4"/>
        <v>4463314</v>
      </c>
      <c r="K308" s="251"/>
      <c r="L308" s="241"/>
      <c r="M308" s="252" t="s">
        <v>545</v>
      </c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</row>
    <row r="309" spans="2:35" s="511" customFormat="1" hidden="1" x14ac:dyDescent="0.25">
      <c r="B309" s="206"/>
      <c r="C309" s="207">
        <v>43472</v>
      </c>
      <c r="D309" s="233" t="s">
        <v>547</v>
      </c>
      <c r="E309" s="252" t="s">
        <v>546</v>
      </c>
      <c r="F309" s="253"/>
      <c r="G309" s="242" t="s">
        <v>365</v>
      </c>
      <c r="H309" s="285"/>
      <c r="I309" s="236">
        <v>300000</v>
      </c>
      <c r="J309" s="257">
        <f t="shared" si="4"/>
        <v>4163314</v>
      </c>
      <c r="K309" s="251"/>
      <c r="L309" s="241"/>
      <c r="M309" s="252" t="s">
        <v>546</v>
      </c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</row>
    <row r="310" spans="2:35" s="511" customFormat="1" hidden="1" x14ac:dyDescent="0.25">
      <c r="B310" s="206"/>
      <c r="C310" s="207">
        <v>43473</v>
      </c>
      <c r="D310" s="233" t="s">
        <v>549</v>
      </c>
      <c r="E310" s="252" t="s">
        <v>548</v>
      </c>
      <c r="F310" s="253"/>
      <c r="G310" s="242" t="s">
        <v>534</v>
      </c>
      <c r="H310" s="285"/>
      <c r="I310" s="236">
        <v>350000</v>
      </c>
      <c r="J310" s="257">
        <f t="shared" si="4"/>
        <v>3813314</v>
      </c>
      <c r="K310" s="251"/>
      <c r="L310" s="241"/>
      <c r="M310" s="252" t="s">
        <v>548</v>
      </c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</row>
    <row r="311" spans="2:35" s="511" customFormat="1" hidden="1" x14ac:dyDescent="0.25">
      <c r="B311" s="206"/>
      <c r="C311" s="292">
        <v>43475</v>
      </c>
      <c r="D311" s="233" t="s">
        <v>556</v>
      </c>
      <c r="E311" s="252" t="s">
        <v>550</v>
      </c>
      <c r="F311" s="253"/>
      <c r="G311" s="242" t="s">
        <v>555</v>
      </c>
      <c r="H311" s="285"/>
      <c r="I311" s="236">
        <v>489700</v>
      </c>
      <c r="J311" s="257">
        <f t="shared" si="4"/>
        <v>3323614</v>
      </c>
      <c r="K311" s="251"/>
      <c r="L311" s="241"/>
      <c r="M311" s="252" t="s">
        <v>550</v>
      </c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</row>
    <row r="312" spans="2:35" s="511" customFormat="1" hidden="1" x14ac:dyDescent="0.25">
      <c r="B312" s="206"/>
      <c r="C312" s="292">
        <v>43476</v>
      </c>
      <c r="D312" s="233" t="s">
        <v>553</v>
      </c>
      <c r="E312" s="252" t="s">
        <v>552</v>
      </c>
      <c r="F312" s="253"/>
      <c r="G312" s="242" t="s">
        <v>365</v>
      </c>
      <c r="H312" s="285"/>
      <c r="I312" s="236">
        <f>420000-50000</f>
        <v>370000</v>
      </c>
      <c r="J312" s="257">
        <f t="shared" si="4"/>
        <v>2953614</v>
      </c>
      <c r="K312" s="251"/>
      <c r="L312" s="241"/>
      <c r="M312" s="252" t="s">
        <v>552</v>
      </c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</row>
    <row r="313" spans="2:35" s="511" customFormat="1" hidden="1" x14ac:dyDescent="0.25">
      <c r="B313" s="206"/>
      <c r="C313" s="283">
        <v>43473</v>
      </c>
      <c r="D313" s="225" t="s">
        <v>551</v>
      </c>
      <c r="E313" s="252" t="s">
        <v>557</v>
      </c>
      <c r="F313" s="255"/>
      <c r="G313" s="208" t="s">
        <v>231</v>
      </c>
      <c r="H313" s="285"/>
      <c r="I313" s="235">
        <v>1105000</v>
      </c>
      <c r="J313" s="257">
        <f t="shared" si="4"/>
        <v>1848614</v>
      </c>
      <c r="K313" s="251"/>
      <c r="L313" s="241"/>
      <c r="M313" s="252" t="s">
        <v>557</v>
      </c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</row>
    <row r="314" spans="2:35" s="511" customFormat="1" hidden="1" x14ac:dyDescent="0.25">
      <c r="B314" s="206"/>
      <c r="C314" s="206"/>
      <c r="D314" s="206"/>
      <c r="E314" s="252" t="s">
        <v>554</v>
      </c>
      <c r="F314" s="255"/>
      <c r="G314" s="286" t="s">
        <v>476</v>
      </c>
      <c r="H314" s="285"/>
      <c r="I314" s="210">
        <v>1900000</v>
      </c>
      <c r="J314" s="257">
        <f t="shared" si="4"/>
        <v>-51386</v>
      </c>
      <c r="K314" s="251"/>
      <c r="L314" s="241"/>
      <c r="M314" s="252" t="s">
        <v>554</v>
      </c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</row>
    <row r="315" spans="2:35" s="511" customFormat="1" hidden="1" x14ac:dyDescent="0.25">
      <c r="B315" s="206"/>
      <c r="C315" s="206"/>
      <c r="D315" s="206"/>
      <c r="E315" s="206"/>
      <c r="F315" s="206"/>
      <c r="G315" s="208"/>
      <c r="H315" s="285">
        <v>16446586</v>
      </c>
      <c r="I315" s="210"/>
      <c r="J315" s="257">
        <f t="shared" si="4"/>
        <v>16395200</v>
      </c>
      <c r="K315" s="251"/>
      <c r="L315" s="241"/>
      <c r="M315" s="206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  <c r="AA315" s="241"/>
      <c r="AB315" s="241"/>
      <c r="AC315" s="241"/>
      <c r="AD315" s="241"/>
      <c r="AE315" s="241"/>
      <c r="AF315" s="241"/>
      <c r="AG315" s="241"/>
      <c r="AH315" s="241"/>
      <c r="AI315" s="241"/>
    </row>
    <row r="316" spans="2:35" s="511" customFormat="1" hidden="1" x14ac:dyDescent="0.25">
      <c r="B316" s="258"/>
      <c r="C316" s="207">
        <v>43476</v>
      </c>
      <c r="D316" s="248" t="s">
        <v>568</v>
      </c>
      <c r="E316" s="252" t="s">
        <v>581</v>
      </c>
      <c r="F316" s="255"/>
      <c r="G316" s="249" t="s">
        <v>532</v>
      </c>
      <c r="H316" s="285"/>
      <c r="I316" s="263">
        <v>873412</v>
      </c>
      <c r="J316" s="257">
        <f t="shared" si="4"/>
        <v>15521788</v>
      </c>
      <c r="K316" s="251"/>
      <c r="L316" s="241"/>
      <c r="M316" s="252" t="s">
        <v>581</v>
      </c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</row>
    <row r="317" spans="2:35" s="511" customFormat="1" hidden="1" x14ac:dyDescent="0.25">
      <c r="B317" s="258"/>
      <c r="C317" s="207">
        <v>43476</v>
      </c>
      <c r="D317" s="248" t="s">
        <v>569</v>
      </c>
      <c r="E317" s="252" t="s">
        <v>582</v>
      </c>
      <c r="F317" s="255"/>
      <c r="G317" s="249" t="s">
        <v>532</v>
      </c>
      <c r="H317" s="285"/>
      <c r="I317" s="263">
        <v>1613260</v>
      </c>
      <c r="J317" s="257">
        <f t="shared" si="4"/>
        <v>13908528</v>
      </c>
      <c r="K317" s="251"/>
      <c r="L317" s="241"/>
      <c r="M317" s="252" t="s">
        <v>582</v>
      </c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</row>
    <row r="318" spans="2:35" s="511" customFormat="1" hidden="1" x14ac:dyDescent="0.25">
      <c r="B318" s="258"/>
      <c r="C318" s="207">
        <v>43479</v>
      </c>
      <c r="D318" s="248" t="s">
        <v>570</v>
      </c>
      <c r="E318" s="252" t="s">
        <v>583</v>
      </c>
      <c r="F318" s="255"/>
      <c r="G318" s="249" t="s">
        <v>365</v>
      </c>
      <c r="H318" s="285"/>
      <c r="I318" s="263">
        <v>2103000</v>
      </c>
      <c r="J318" s="257">
        <f t="shared" si="4"/>
        <v>11805528</v>
      </c>
      <c r="K318" s="251"/>
      <c r="L318" s="241"/>
      <c r="M318" s="252" t="s">
        <v>583</v>
      </c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</row>
    <row r="319" spans="2:35" s="511" customFormat="1" hidden="1" x14ac:dyDescent="0.25">
      <c r="B319" s="258"/>
      <c r="C319" s="207">
        <v>43480</v>
      </c>
      <c r="D319" s="248" t="s">
        <v>571</v>
      </c>
      <c r="E319" s="252" t="s">
        <v>584</v>
      </c>
      <c r="F319" s="255"/>
      <c r="G319" s="249" t="s">
        <v>560</v>
      </c>
      <c r="H319" s="285"/>
      <c r="I319" s="263">
        <v>574000</v>
      </c>
      <c r="J319" s="257">
        <f t="shared" si="4"/>
        <v>11231528</v>
      </c>
      <c r="K319" s="251"/>
      <c r="L319" s="241"/>
      <c r="M319" s="252" t="s">
        <v>584</v>
      </c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</row>
    <row r="320" spans="2:35" s="511" customFormat="1" hidden="1" x14ac:dyDescent="0.25">
      <c r="B320" s="258"/>
      <c r="C320" s="207">
        <v>43480</v>
      </c>
      <c r="D320" s="248" t="s">
        <v>572</v>
      </c>
      <c r="E320" s="252" t="s">
        <v>585</v>
      </c>
      <c r="F320" s="255"/>
      <c r="G320" s="249" t="s">
        <v>420</v>
      </c>
      <c r="H320" s="285"/>
      <c r="I320" s="263">
        <v>1603000</v>
      </c>
      <c r="J320" s="257">
        <f t="shared" si="4"/>
        <v>9628528</v>
      </c>
      <c r="K320" s="251"/>
      <c r="L320" s="241"/>
      <c r="M320" s="252" t="s">
        <v>585</v>
      </c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  <c r="AA320" s="241"/>
      <c r="AB320" s="241"/>
      <c r="AC320" s="241"/>
      <c r="AD320" s="241"/>
      <c r="AE320" s="241"/>
      <c r="AF320" s="241"/>
      <c r="AG320" s="241"/>
      <c r="AH320" s="241"/>
      <c r="AI320" s="241"/>
    </row>
    <row r="321" spans="2:35" s="511" customFormat="1" hidden="1" x14ac:dyDescent="0.25">
      <c r="B321" s="258"/>
      <c r="C321" s="207">
        <v>43480</v>
      </c>
      <c r="D321" s="248" t="s">
        <v>573</v>
      </c>
      <c r="E321" s="252" t="s">
        <v>586</v>
      </c>
      <c r="F321" s="255"/>
      <c r="G321" s="249" t="s">
        <v>74</v>
      </c>
      <c r="H321" s="285"/>
      <c r="I321" s="263">
        <v>3000000</v>
      </c>
      <c r="J321" s="257">
        <f t="shared" si="4"/>
        <v>6628528</v>
      </c>
      <c r="K321" s="251"/>
      <c r="L321" s="241"/>
      <c r="M321" s="252" t="s">
        <v>586</v>
      </c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</row>
    <row r="322" spans="2:35" s="511" customFormat="1" hidden="1" x14ac:dyDescent="0.25">
      <c r="B322" s="258"/>
      <c r="C322" s="207">
        <v>43480</v>
      </c>
      <c r="D322" s="248" t="s">
        <v>574</v>
      </c>
      <c r="E322" s="252" t="s">
        <v>587</v>
      </c>
      <c r="F322" s="255"/>
      <c r="G322" s="249" t="s">
        <v>561</v>
      </c>
      <c r="H322" s="285"/>
      <c r="I322" s="263">
        <f>1124836-1105000</f>
        <v>19836</v>
      </c>
      <c r="J322" s="257">
        <f t="shared" si="4"/>
        <v>6608692</v>
      </c>
      <c r="K322" s="251"/>
      <c r="L322" s="241"/>
      <c r="M322" s="252" t="s">
        <v>587</v>
      </c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</row>
    <row r="323" spans="2:35" s="511" customFormat="1" hidden="1" x14ac:dyDescent="0.25">
      <c r="B323" s="258"/>
      <c r="C323" s="207">
        <v>43480</v>
      </c>
      <c r="D323" s="248" t="s">
        <v>575</v>
      </c>
      <c r="E323" s="252" t="s">
        <v>588</v>
      </c>
      <c r="F323" s="255"/>
      <c r="G323" s="249" t="s">
        <v>562</v>
      </c>
      <c r="H323" s="285"/>
      <c r="I323" s="263">
        <v>1655000</v>
      </c>
      <c r="J323" s="257">
        <f t="shared" si="4"/>
        <v>4953692</v>
      </c>
      <c r="K323" s="251"/>
      <c r="L323" s="241"/>
      <c r="M323" s="252" t="s">
        <v>588</v>
      </c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  <c r="AA323" s="241"/>
      <c r="AB323" s="241"/>
      <c r="AC323" s="241"/>
      <c r="AD323" s="241"/>
      <c r="AE323" s="241"/>
      <c r="AF323" s="241"/>
      <c r="AG323" s="241"/>
      <c r="AH323" s="241"/>
      <c r="AI323" s="241"/>
    </row>
    <row r="324" spans="2:35" s="511" customFormat="1" hidden="1" x14ac:dyDescent="0.25">
      <c r="B324" s="258"/>
      <c r="C324" s="207">
        <v>43480</v>
      </c>
      <c r="D324" s="248" t="s">
        <v>576</v>
      </c>
      <c r="E324" s="252" t="s">
        <v>589</v>
      </c>
      <c r="F324" s="255"/>
      <c r="G324" s="249" t="s">
        <v>327</v>
      </c>
      <c r="H324" s="285"/>
      <c r="I324" s="263">
        <v>600000</v>
      </c>
      <c r="J324" s="257">
        <f t="shared" si="4"/>
        <v>4353692</v>
      </c>
      <c r="K324" s="251"/>
      <c r="L324" s="241"/>
      <c r="M324" s="252" t="s">
        <v>589</v>
      </c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</row>
    <row r="325" spans="2:35" s="511" customFormat="1" hidden="1" x14ac:dyDescent="0.25">
      <c r="B325" s="258"/>
      <c r="C325" s="293">
        <v>43480</v>
      </c>
      <c r="D325" s="248" t="s">
        <v>577</v>
      </c>
      <c r="E325" s="252" t="s">
        <v>590</v>
      </c>
      <c r="F325" s="255"/>
      <c r="G325" s="249" t="s">
        <v>560</v>
      </c>
      <c r="H325" s="285"/>
      <c r="I325" s="263">
        <v>500000</v>
      </c>
      <c r="J325" s="257">
        <f t="shared" si="4"/>
        <v>3853692</v>
      </c>
      <c r="K325" s="251"/>
      <c r="L325" s="241"/>
      <c r="M325" s="252" t="s">
        <v>590</v>
      </c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</row>
    <row r="326" spans="2:35" s="511" customFormat="1" hidden="1" x14ac:dyDescent="0.25">
      <c r="B326" s="258"/>
      <c r="C326" s="293">
        <v>43480</v>
      </c>
      <c r="D326" s="248" t="s">
        <v>578</v>
      </c>
      <c r="E326" s="252" t="s">
        <v>591</v>
      </c>
      <c r="F326" s="255"/>
      <c r="G326" s="249" t="s">
        <v>561</v>
      </c>
      <c r="H326" s="285"/>
      <c r="I326" s="263">
        <v>600000</v>
      </c>
      <c r="J326" s="257">
        <f t="shared" si="4"/>
        <v>3253692</v>
      </c>
      <c r="K326" s="251"/>
      <c r="L326" s="241"/>
      <c r="M326" s="252" t="s">
        <v>591</v>
      </c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</row>
    <row r="327" spans="2:35" s="511" customFormat="1" hidden="1" x14ac:dyDescent="0.25">
      <c r="B327" s="258"/>
      <c r="C327" s="293">
        <v>43481</v>
      </c>
      <c r="D327" s="248" t="s">
        <v>579</v>
      </c>
      <c r="E327" s="252" t="s">
        <v>592</v>
      </c>
      <c r="F327" s="255"/>
      <c r="G327" s="249" t="s">
        <v>74</v>
      </c>
      <c r="H327" s="285"/>
      <c r="I327" s="263">
        <v>450000</v>
      </c>
      <c r="J327" s="257">
        <f t="shared" si="4"/>
        <v>2803692</v>
      </c>
      <c r="K327" s="251"/>
      <c r="L327" s="241"/>
      <c r="M327" s="252" t="s">
        <v>592</v>
      </c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</row>
    <row r="328" spans="2:35" s="511" customFormat="1" hidden="1" x14ac:dyDescent="0.25">
      <c r="B328" s="294"/>
      <c r="C328" s="295">
        <v>43482</v>
      </c>
      <c r="D328" s="296" t="s">
        <v>580</v>
      </c>
      <c r="E328" s="252" t="s">
        <v>593</v>
      </c>
      <c r="F328" s="255"/>
      <c r="G328" s="281" t="s">
        <v>563</v>
      </c>
      <c r="H328" s="297"/>
      <c r="I328" s="298">
        <v>62000</v>
      </c>
      <c r="J328" s="257">
        <f t="shared" si="4"/>
        <v>2741692</v>
      </c>
      <c r="K328" s="282"/>
      <c r="L328" s="241"/>
      <c r="M328" s="252" t="s">
        <v>593</v>
      </c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</row>
    <row r="329" spans="2:35" s="511" customFormat="1" hidden="1" x14ac:dyDescent="0.25">
      <c r="B329" s="294"/>
      <c r="C329" s="295">
        <v>43483</v>
      </c>
      <c r="D329" s="296" t="s">
        <v>566</v>
      </c>
      <c r="E329" s="252" t="s">
        <v>594</v>
      </c>
      <c r="F329" s="255"/>
      <c r="G329" s="281" t="s">
        <v>565</v>
      </c>
      <c r="H329" s="297"/>
      <c r="I329" s="298">
        <v>30000</v>
      </c>
      <c r="J329" s="257">
        <f t="shared" si="4"/>
        <v>2711692</v>
      </c>
      <c r="K329" s="282"/>
      <c r="L329" s="241"/>
      <c r="M329" s="252" t="s">
        <v>594</v>
      </c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</row>
    <row r="330" spans="2:35" s="511" customFormat="1" hidden="1" x14ac:dyDescent="0.25">
      <c r="B330" s="294"/>
      <c r="C330" s="295">
        <v>43484</v>
      </c>
      <c r="D330" s="296" t="s">
        <v>580</v>
      </c>
      <c r="E330" s="252" t="s">
        <v>595</v>
      </c>
      <c r="F330" s="255"/>
      <c r="G330" s="281" t="s">
        <v>563</v>
      </c>
      <c r="H330" s="297"/>
      <c r="I330" s="298">
        <v>124000</v>
      </c>
      <c r="J330" s="257">
        <f t="shared" si="4"/>
        <v>2587692</v>
      </c>
      <c r="K330" s="282"/>
      <c r="L330" s="241"/>
      <c r="M330" s="252" t="s">
        <v>595</v>
      </c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</row>
    <row r="331" spans="2:35" s="511" customFormat="1" hidden="1" x14ac:dyDescent="0.25">
      <c r="B331" s="284"/>
      <c r="C331" s="295">
        <v>43481</v>
      </c>
      <c r="D331" s="299" t="s">
        <v>558</v>
      </c>
      <c r="E331" s="300" t="s">
        <v>567</v>
      </c>
      <c r="F331" s="300"/>
      <c r="G331" s="256" t="s">
        <v>559</v>
      </c>
      <c r="H331" s="297"/>
      <c r="I331" s="256">
        <v>0</v>
      </c>
      <c r="J331" s="257">
        <f t="shared" si="4"/>
        <v>2587692</v>
      </c>
      <c r="K331" s="282"/>
      <c r="L331" s="241"/>
      <c r="M331" s="300" t="s">
        <v>567</v>
      </c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</row>
    <row r="332" spans="2:35" s="511" customFormat="1" hidden="1" x14ac:dyDescent="0.25">
      <c r="B332" s="284"/>
      <c r="C332" s="295"/>
      <c r="D332" s="301" t="s">
        <v>794</v>
      </c>
      <c r="E332" s="300"/>
      <c r="F332" s="300"/>
      <c r="G332" s="256"/>
      <c r="H332" s="297"/>
      <c r="I332" s="256"/>
      <c r="J332" s="257">
        <f>+I332</f>
        <v>0</v>
      </c>
      <c r="K332" s="282"/>
      <c r="L332" s="241"/>
      <c r="M332" s="300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</row>
    <row r="333" spans="2:35" s="511" customFormat="1" hidden="1" x14ac:dyDescent="0.25">
      <c r="B333" s="284"/>
      <c r="C333" s="295"/>
      <c r="D333" s="225"/>
      <c r="E333" s="238"/>
      <c r="F333" s="238"/>
      <c r="G333" s="235"/>
      <c r="H333" s="285">
        <v>14912508</v>
      </c>
      <c r="I333" s="235"/>
      <c r="J333" s="257">
        <f>+J331+H333-I333</f>
        <v>17500200</v>
      </c>
      <c r="K333" s="282"/>
      <c r="L333" s="241"/>
      <c r="M333" s="238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</row>
    <row r="334" spans="2:35" s="511" customFormat="1" hidden="1" x14ac:dyDescent="0.25">
      <c r="B334" s="206"/>
      <c r="C334" s="207">
        <v>43487</v>
      </c>
      <c r="D334" s="267" t="s">
        <v>599</v>
      </c>
      <c r="E334" s="268" t="s">
        <v>598</v>
      </c>
      <c r="F334" s="269"/>
      <c r="G334" s="270" t="s">
        <v>420</v>
      </c>
      <c r="H334" s="302"/>
      <c r="I334" s="271">
        <v>2300000</v>
      </c>
      <c r="J334" s="257">
        <f t="shared" ref="J334:J396" si="5">+J333+H334-I334</f>
        <v>15200200</v>
      </c>
      <c r="K334" s="251"/>
      <c r="L334" s="241"/>
      <c r="M334" s="268" t="s">
        <v>598</v>
      </c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</row>
    <row r="335" spans="2:35" s="511" customFormat="1" hidden="1" x14ac:dyDescent="0.25">
      <c r="B335" s="206"/>
      <c r="C335" s="207">
        <v>43487</v>
      </c>
      <c r="D335" s="233" t="s">
        <v>564</v>
      </c>
      <c r="E335" s="252" t="s">
        <v>600</v>
      </c>
      <c r="F335" s="253"/>
      <c r="G335" s="242" t="s">
        <v>563</v>
      </c>
      <c r="H335" s="285"/>
      <c r="I335" s="236">
        <v>190000</v>
      </c>
      <c r="J335" s="257">
        <f t="shared" si="5"/>
        <v>15010200</v>
      </c>
      <c r="K335" s="251"/>
      <c r="L335" s="241"/>
      <c r="M335" s="252" t="s">
        <v>600</v>
      </c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</row>
    <row r="336" spans="2:35" s="511" customFormat="1" hidden="1" x14ac:dyDescent="0.25">
      <c r="B336" s="206"/>
      <c r="C336" s="207">
        <v>43487</v>
      </c>
      <c r="D336" s="233" t="s">
        <v>607</v>
      </c>
      <c r="E336" s="252" t="s">
        <v>601</v>
      </c>
      <c r="F336" s="253"/>
      <c r="G336" s="242" t="s">
        <v>365</v>
      </c>
      <c r="H336" s="285"/>
      <c r="I336" s="236">
        <v>100000</v>
      </c>
      <c r="J336" s="257">
        <f t="shared" si="5"/>
        <v>14910200</v>
      </c>
      <c r="K336" s="251"/>
      <c r="L336" s="241"/>
      <c r="M336" s="252" t="s">
        <v>601</v>
      </c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</row>
    <row r="337" spans="1:242" hidden="1" x14ac:dyDescent="0.25">
      <c r="B337" s="206"/>
      <c r="C337" s="207">
        <v>43487</v>
      </c>
      <c r="D337" s="233" t="s">
        <v>564</v>
      </c>
      <c r="E337" s="252" t="s">
        <v>602</v>
      </c>
      <c r="F337" s="253"/>
      <c r="G337" s="242" t="s">
        <v>563</v>
      </c>
      <c r="H337" s="285"/>
      <c r="I337" s="236">
        <v>62000</v>
      </c>
      <c r="J337" s="257">
        <f t="shared" si="5"/>
        <v>14848200</v>
      </c>
      <c r="K337" s="251"/>
      <c r="M337" s="252" t="s">
        <v>602</v>
      </c>
    </row>
    <row r="338" spans="1:242" hidden="1" x14ac:dyDescent="0.25">
      <c r="B338" s="206"/>
      <c r="C338" s="207">
        <v>43488</v>
      </c>
      <c r="D338" s="233" t="s">
        <v>609</v>
      </c>
      <c r="E338" s="252" t="s">
        <v>603</v>
      </c>
      <c r="F338" s="253"/>
      <c r="G338" s="242" t="s">
        <v>608</v>
      </c>
      <c r="H338" s="285"/>
      <c r="I338" s="236">
        <v>3065000</v>
      </c>
      <c r="J338" s="257">
        <f t="shared" si="5"/>
        <v>11783200</v>
      </c>
      <c r="K338" s="251"/>
      <c r="M338" s="252" t="s">
        <v>603</v>
      </c>
    </row>
    <row r="339" spans="1:242" hidden="1" x14ac:dyDescent="0.25">
      <c r="B339" s="206"/>
      <c r="C339" s="207">
        <v>43488</v>
      </c>
      <c r="D339" s="233" t="s">
        <v>610</v>
      </c>
      <c r="E339" s="252" t="s">
        <v>604</v>
      </c>
      <c r="F339" s="253"/>
      <c r="G339" s="242" t="s">
        <v>532</v>
      </c>
      <c r="H339" s="285"/>
      <c r="I339" s="236">
        <v>937450</v>
      </c>
      <c r="J339" s="257">
        <f t="shared" si="5"/>
        <v>10845750</v>
      </c>
      <c r="K339" s="251"/>
      <c r="M339" s="252" t="s">
        <v>604</v>
      </c>
    </row>
    <row r="340" spans="1:242" hidden="1" x14ac:dyDescent="0.25">
      <c r="B340" s="206"/>
      <c r="C340" s="207">
        <v>43488</v>
      </c>
      <c r="D340" s="233" t="s">
        <v>566</v>
      </c>
      <c r="E340" s="252" t="s">
        <v>605</v>
      </c>
      <c r="F340" s="253"/>
      <c r="G340" s="242" t="s">
        <v>565</v>
      </c>
      <c r="H340" s="285"/>
      <c r="I340" s="236">
        <v>45000</v>
      </c>
      <c r="J340" s="257">
        <f t="shared" si="5"/>
        <v>10800750</v>
      </c>
      <c r="K340" s="251"/>
      <c r="M340" s="252" t="s">
        <v>605</v>
      </c>
    </row>
    <row r="341" spans="1:242" hidden="1" x14ac:dyDescent="0.25">
      <c r="B341" s="206"/>
      <c r="C341" s="207">
        <v>43488</v>
      </c>
      <c r="D341" s="233" t="s">
        <v>612</v>
      </c>
      <c r="E341" s="252" t="s">
        <v>606</v>
      </c>
      <c r="F341" s="253"/>
      <c r="G341" s="242" t="s">
        <v>611</v>
      </c>
      <c r="H341" s="285"/>
      <c r="I341" s="236">
        <v>2455828</v>
      </c>
      <c r="J341" s="257">
        <f t="shared" si="5"/>
        <v>8344922</v>
      </c>
      <c r="K341" s="251"/>
      <c r="M341" s="252" t="s">
        <v>606</v>
      </c>
    </row>
    <row r="342" spans="1:242" hidden="1" x14ac:dyDescent="0.25">
      <c r="B342" s="206"/>
      <c r="C342" s="207">
        <v>43489</v>
      </c>
      <c r="D342" s="233" t="s">
        <v>618</v>
      </c>
      <c r="E342" s="252" t="s">
        <v>613</v>
      </c>
      <c r="F342" s="253"/>
      <c r="G342" s="242" t="s">
        <v>617</v>
      </c>
      <c r="H342" s="285"/>
      <c r="I342" s="236">
        <v>1386100</v>
      </c>
      <c r="J342" s="257">
        <f t="shared" si="5"/>
        <v>6958822</v>
      </c>
      <c r="K342" s="251"/>
      <c r="M342" s="252" t="s">
        <v>613</v>
      </c>
    </row>
    <row r="343" spans="1:242" hidden="1" x14ac:dyDescent="0.25">
      <c r="B343" s="206"/>
      <c r="C343" s="292">
        <v>43490</v>
      </c>
      <c r="D343" s="233" t="s">
        <v>607</v>
      </c>
      <c r="E343" s="252" t="s">
        <v>614</v>
      </c>
      <c r="F343" s="253"/>
      <c r="G343" s="242" t="s">
        <v>327</v>
      </c>
      <c r="H343" s="285"/>
      <c r="I343" s="236">
        <v>372000</v>
      </c>
      <c r="J343" s="257">
        <f t="shared" si="5"/>
        <v>6586822</v>
      </c>
      <c r="K343" s="251"/>
      <c r="M343" s="252" t="s">
        <v>614</v>
      </c>
    </row>
    <row r="344" spans="1:242" hidden="1" x14ac:dyDescent="0.25">
      <c r="B344" s="206"/>
      <c r="C344" s="292">
        <v>43490</v>
      </c>
      <c r="D344" s="233" t="s">
        <v>607</v>
      </c>
      <c r="E344" s="252" t="s">
        <v>615</v>
      </c>
      <c r="F344" s="253"/>
      <c r="G344" s="242" t="s">
        <v>365</v>
      </c>
      <c r="H344" s="285"/>
      <c r="I344" s="236">
        <v>250000</v>
      </c>
      <c r="J344" s="257">
        <f t="shared" si="5"/>
        <v>6336822</v>
      </c>
      <c r="K344" s="251"/>
      <c r="M344" s="252" t="s">
        <v>615</v>
      </c>
    </row>
    <row r="345" spans="1:242" hidden="1" x14ac:dyDescent="0.25">
      <c r="B345" s="206"/>
      <c r="C345" s="292">
        <v>43491</v>
      </c>
      <c r="D345" s="233" t="s">
        <v>619</v>
      </c>
      <c r="E345" s="252" t="s">
        <v>616</v>
      </c>
      <c r="F345" s="253"/>
      <c r="G345" s="242" t="s">
        <v>559</v>
      </c>
      <c r="H345" s="285"/>
      <c r="I345" s="236">
        <v>708000</v>
      </c>
      <c r="J345" s="257">
        <f t="shared" si="5"/>
        <v>5628822</v>
      </c>
      <c r="K345" s="251"/>
      <c r="M345" s="252" t="s">
        <v>616</v>
      </c>
    </row>
    <row r="346" spans="1:242" hidden="1" x14ac:dyDescent="0.25">
      <c r="B346" s="206"/>
      <c r="C346" s="283">
        <v>43487</v>
      </c>
      <c r="D346" s="225" t="s">
        <v>596</v>
      </c>
      <c r="E346" s="300" t="s">
        <v>620</v>
      </c>
      <c r="F346" s="300"/>
      <c r="G346" s="235" t="s">
        <v>231</v>
      </c>
      <c r="H346" s="285"/>
      <c r="I346" s="235">
        <f>1500000-1185000-315000</f>
        <v>0</v>
      </c>
      <c r="J346" s="257">
        <f t="shared" si="5"/>
        <v>5628822</v>
      </c>
      <c r="K346" s="251"/>
      <c r="M346" s="300" t="s">
        <v>620</v>
      </c>
    </row>
    <row r="347" spans="1:242" hidden="1" x14ac:dyDescent="0.25">
      <c r="B347" s="206"/>
      <c r="C347" s="283">
        <v>43488</v>
      </c>
      <c r="D347" s="225" t="s">
        <v>597</v>
      </c>
      <c r="E347" s="300" t="s">
        <v>621</v>
      </c>
      <c r="F347" s="300"/>
      <c r="G347" s="235" t="s">
        <v>291</v>
      </c>
      <c r="H347" s="285"/>
      <c r="I347" s="235">
        <f>1400000-1400000</f>
        <v>0</v>
      </c>
      <c r="J347" s="257">
        <f t="shared" si="5"/>
        <v>5628822</v>
      </c>
      <c r="K347" s="251"/>
      <c r="M347" s="300" t="s">
        <v>621</v>
      </c>
    </row>
    <row r="348" spans="1:242" s="561" customFormat="1" hidden="1" x14ac:dyDescent="0.25">
      <c r="A348" s="559"/>
      <c r="B348" s="303"/>
      <c r="C348" s="303"/>
      <c r="D348" s="303"/>
      <c r="E348" s="303"/>
      <c r="F348" s="303"/>
      <c r="G348" s="304"/>
      <c r="H348" s="305">
        <v>11871378</v>
      </c>
      <c r="I348" s="306"/>
      <c r="J348" s="307">
        <f t="shared" si="5"/>
        <v>17500200</v>
      </c>
      <c r="K348" s="308"/>
      <c r="L348" s="560"/>
      <c r="M348" s="303"/>
      <c r="N348" s="560"/>
      <c r="O348" s="560"/>
      <c r="P348" s="560"/>
      <c r="Q348" s="560"/>
      <c r="R348" s="560"/>
      <c r="S348" s="560"/>
      <c r="T348" s="560"/>
      <c r="U348" s="560"/>
      <c r="V348" s="560"/>
      <c r="W348" s="560"/>
      <c r="X348" s="560"/>
      <c r="Y348" s="560"/>
      <c r="Z348" s="560"/>
      <c r="AA348" s="560"/>
      <c r="AB348" s="560"/>
      <c r="AC348" s="560"/>
      <c r="AD348" s="560"/>
      <c r="AE348" s="560"/>
      <c r="AF348" s="560"/>
      <c r="AG348" s="560"/>
      <c r="AH348" s="560"/>
      <c r="AI348" s="560"/>
      <c r="AJ348" s="559"/>
      <c r="AK348" s="559"/>
      <c r="AL348" s="559"/>
      <c r="AM348" s="559"/>
      <c r="AN348" s="559"/>
      <c r="AO348" s="559"/>
      <c r="AP348" s="559"/>
      <c r="AQ348" s="559"/>
      <c r="AR348" s="559"/>
      <c r="AS348" s="559"/>
      <c r="AT348" s="559"/>
      <c r="AU348" s="559"/>
      <c r="AV348" s="559"/>
      <c r="AW348" s="559"/>
      <c r="AX348" s="559"/>
      <c r="AY348" s="559"/>
      <c r="AZ348" s="559"/>
      <c r="BA348" s="559"/>
      <c r="BB348" s="559"/>
      <c r="BC348" s="559"/>
      <c r="BD348" s="559"/>
      <c r="BE348" s="559"/>
      <c r="BF348" s="559"/>
      <c r="BG348" s="559"/>
      <c r="BH348" s="559"/>
      <c r="BI348" s="559"/>
      <c r="BJ348" s="559"/>
      <c r="BK348" s="559"/>
      <c r="BL348" s="559"/>
      <c r="BM348" s="559"/>
      <c r="BN348" s="559"/>
      <c r="BO348" s="559"/>
      <c r="BP348" s="559"/>
      <c r="BQ348" s="559"/>
      <c r="BR348" s="559"/>
      <c r="BS348" s="559"/>
      <c r="BT348" s="559"/>
      <c r="BU348" s="559"/>
      <c r="BV348" s="559"/>
      <c r="BW348" s="559"/>
      <c r="BX348" s="559"/>
      <c r="BY348" s="559"/>
      <c r="BZ348" s="559"/>
      <c r="CA348" s="559"/>
      <c r="CB348" s="559"/>
      <c r="CC348" s="559"/>
      <c r="CD348" s="559"/>
      <c r="CE348" s="559"/>
      <c r="CF348" s="559"/>
      <c r="CG348" s="559"/>
      <c r="CH348" s="559"/>
      <c r="CI348" s="559"/>
      <c r="CJ348" s="559"/>
      <c r="CK348" s="559"/>
      <c r="CL348" s="559"/>
      <c r="CM348" s="559"/>
      <c r="CN348" s="559"/>
      <c r="CO348" s="559"/>
      <c r="CP348" s="559"/>
      <c r="CQ348" s="559"/>
      <c r="CR348" s="559"/>
      <c r="CS348" s="559"/>
      <c r="CT348" s="559"/>
      <c r="CU348" s="559"/>
      <c r="CV348" s="559"/>
      <c r="CW348" s="559"/>
      <c r="CX348" s="559"/>
      <c r="CY348" s="559"/>
      <c r="CZ348" s="559"/>
      <c r="DA348" s="559"/>
      <c r="DB348" s="559"/>
      <c r="DC348" s="559"/>
      <c r="DD348" s="559"/>
      <c r="DE348" s="559"/>
      <c r="DF348" s="559"/>
      <c r="DG348" s="559"/>
      <c r="DH348" s="559"/>
      <c r="DI348" s="559"/>
      <c r="DJ348" s="559"/>
      <c r="DK348" s="559"/>
      <c r="DL348" s="559"/>
      <c r="DM348" s="559"/>
      <c r="DN348" s="559"/>
      <c r="DO348" s="559"/>
      <c r="DP348" s="559"/>
      <c r="DQ348" s="559"/>
      <c r="DR348" s="559"/>
      <c r="DS348" s="559"/>
      <c r="DT348" s="559"/>
      <c r="DU348" s="559"/>
      <c r="DV348" s="559"/>
      <c r="DW348" s="559"/>
      <c r="DX348" s="559"/>
      <c r="DY348" s="559"/>
      <c r="DZ348" s="559"/>
      <c r="EA348" s="559"/>
      <c r="EB348" s="559"/>
      <c r="EC348" s="559"/>
      <c r="ED348" s="559"/>
      <c r="EE348" s="559"/>
      <c r="EF348" s="559"/>
      <c r="EG348" s="559"/>
      <c r="EH348" s="559"/>
      <c r="EI348" s="559"/>
      <c r="EJ348" s="559"/>
      <c r="EK348" s="559"/>
      <c r="EL348" s="559"/>
      <c r="EM348" s="559"/>
      <c r="EN348" s="559"/>
      <c r="EO348" s="559"/>
      <c r="EP348" s="559"/>
      <c r="EQ348" s="559"/>
      <c r="ER348" s="559"/>
      <c r="ES348" s="559"/>
      <c r="ET348" s="559"/>
      <c r="EU348" s="559"/>
      <c r="EV348" s="559"/>
      <c r="EW348" s="559"/>
      <c r="EX348" s="559"/>
      <c r="EY348" s="559"/>
      <c r="EZ348" s="559"/>
      <c r="FA348" s="559"/>
      <c r="FB348" s="559"/>
      <c r="FC348" s="559"/>
      <c r="FD348" s="559"/>
      <c r="FE348" s="559"/>
      <c r="FF348" s="559"/>
      <c r="FG348" s="559"/>
      <c r="FH348" s="559"/>
      <c r="FI348" s="559"/>
      <c r="FJ348" s="559"/>
      <c r="FK348" s="559"/>
      <c r="FL348" s="559"/>
      <c r="FM348" s="559"/>
      <c r="FN348" s="559"/>
      <c r="FO348" s="559"/>
      <c r="FP348" s="559"/>
      <c r="FQ348" s="559"/>
      <c r="FR348" s="559"/>
      <c r="FS348" s="559"/>
      <c r="FT348" s="559"/>
      <c r="FU348" s="559"/>
      <c r="FV348" s="559"/>
      <c r="FW348" s="559"/>
      <c r="FX348" s="559"/>
      <c r="FY348" s="559"/>
      <c r="FZ348" s="559"/>
      <c r="GA348" s="559"/>
      <c r="GB348" s="559"/>
      <c r="GC348" s="559"/>
      <c r="GD348" s="559"/>
      <c r="GE348" s="559"/>
      <c r="GF348" s="559"/>
      <c r="GG348" s="559"/>
      <c r="GH348" s="559"/>
      <c r="GI348" s="559"/>
      <c r="GJ348" s="559"/>
      <c r="GK348" s="559"/>
      <c r="GL348" s="559"/>
      <c r="GM348" s="559"/>
      <c r="GN348" s="559"/>
      <c r="GO348" s="559"/>
      <c r="GP348" s="559"/>
      <c r="GQ348" s="559"/>
      <c r="GR348" s="559"/>
      <c r="GS348" s="559"/>
      <c r="GT348" s="559"/>
      <c r="GU348" s="559"/>
      <c r="GV348" s="559"/>
      <c r="GW348" s="559"/>
      <c r="GX348" s="559"/>
      <c r="GY348" s="559"/>
      <c r="GZ348" s="559"/>
      <c r="HA348" s="559"/>
      <c r="HB348" s="559"/>
      <c r="HC348" s="559"/>
      <c r="HD348" s="559"/>
      <c r="HE348" s="559"/>
      <c r="HF348" s="559"/>
      <c r="HG348" s="559"/>
      <c r="HH348" s="559"/>
      <c r="HI348" s="559"/>
      <c r="HJ348" s="559"/>
      <c r="HK348" s="559"/>
      <c r="HL348" s="559"/>
      <c r="HM348" s="559"/>
      <c r="HN348" s="559"/>
      <c r="HO348" s="559"/>
      <c r="HP348" s="559"/>
      <c r="HQ348" s="559"/>
      <c r="HR348" s="559"/>
      <c r="HS348" s="559"/>
      <c r="HT348" s="559"/>
      <c r="HU348" s="559"/>
      <c r="HV348" s="559"/>
      <c r="HW348" s="559"/>
      <c r="HX348" s="559"/>
      <c r="HY348" s="559"/>
      <c r="HZ348" s="559"/>
      <c r="IA348" s="559"/>
      <c r="IB348" s="559"/>
      <c r="IC348" s="559"/>
      <c r="ID348" s="559"/>
      <c r="IE348" s="559"/>
      <c r="IF348" s="559"/>
      <c r="IG348" s="559"/>
      <c r="IH348" s="559"/>
    </row>
    <row r="349" spans="1:242" hidden="1" x14ac:dyDescent="0.25">
      <c r="B349" s="206"/>
      <c r="C349" s="207">
        <v>43487</v>
      </c>
      <c r="D349" s="242" t="s">
        <v>555</v>
      </c>
      <c r="E349" s="252" t="s">
        <v>622</v>
      </c>
      <c r="F349" s="253"/>
      <c r="G349" s="242" t="s">
        <v>555</v>
      </c>
      <c r="H349" s="285"/>
      <c r="I349" s="236">
        <v>2603400</v>
      </c>
      <c r="J349" s="257">
        <f t="shared" si="5"/>
        <v>14896800</v>
      </c>
      <c r="K349" s="251"/>
      <c r="M349" s="252" t="s">
        <v>622</v>
      </c>
    </row>
    <row r="350" spans="1:242" hidden="1" x14ac:dyDescent="0.25">
      <c r="B350" s="206"/>
      <c r="C350" s="207">
        <v>43488</v>
      </c>
      <c r="D350" s="242" t="s">
        <v>634</v>
      </c>
      <c r="E350" s="252" t="s">
        <v>623</v>
      </c>
      <c r="F350" s="253"/>
      <c r="G350" s="242" t="s">
        <v>634</v>
      </c>
      <c r="H350" s="285"/>
      <c r="I350" s="236">
        <v>1829010</v>
      </c>
      <c r="J350" s="257">
        <f t="shared" si="5"/>
        <v>13067790</v>
      </c>
      <c r="K350" s="251"/>
      <c r="M350" s="252" t="s">
        <v>623</v>
      </c>
    </row>
    <row r="351" spans="1:242" hidden="1" x14ac:dyDescent="0.25">
      <c r="B351" s="206"/>
      <c r="C351" s="207">
        <v>43488</v>
      </c>
      <c r="D351" s="242" t="s">
        <v>543</v>
      </c>
      <c r="E351" s="252" t="s">
        <v>624</v>
      </c>
      <c r="F351" s="253"/>
      <c r="G351" s="242" t="s">
        <v>543</v>
      </c>
      <c r="H351" s="285"/>
      <c r="I351" s="236">
        <v>2691468</v>
      </c>
      <c r="J351" s="257">
        <f t="shared" si="5"/>
        <v>10376322</v>
      </c>
      <c r="K351" s="251"/>
      <c r="M351" s="252" t="s">
        <v>624</v>
      </c>
    </row>
    <row r="352" spans="1:242" hidden="1" x14ac:dyDescent="0.25">
      <c r="B352" s="206"/>
      <c r="C352" s="207">
        <v>43493</v>
      </c>
      <c r="D352" s="242" t="s">
        <v>635</v>
      </c>
      <c r="E352" s="252" t="s">
        <v>625</v>
      </c>
      <c r="F352" s="253"/>
      <c r="G352" s="242" t="s">
        <v>635</v>
      </c>
      <c r="H352" s="285"/>
      <c r="I352" s="236">
        <v>1094680</v>
      </c>
      <c r="J352" s="257">
        <f t="shared" si="5"/>
        <v>9281642</v>
      </c>
      <c r="K352" s="251"/>
      <c r="M352" s="252" t="s">
        <v>625</v>
      </c>
    </row>
    <row r="353" spans="2:35" s="511" customFormat="1" hidden="1" x14ac:dyDescent="0.25">
      <c r="B353" s="206"/>
      <c r="C353" s="207">
        <v>43493</v>
      </c>
      <c r="D353" s="242" t="s">
        <v>532</v>
      </c>
      <c r="E353" s="252" t="s">
        <v>626</v>
      </c>
      <c r="F353" s="253"/>
      <c r="G353" s="242" t="s">
        <v>532</v>
      </c>
      <c r="H353" s="285"/>
      <c r="I353" s="236">
        <v>2042420</v>
      </c>
      <c r="J353" s="257">
        <f t="shared" si="5"/>
        <v>7239222</v>
      </c>
      <c r="K353" s="251"/>
      <c r="L353" s="287"/>
      <c r="M353" s="252" t="s">
        <v>626</v>
      </c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  <c r="AA353" s="241"/>
      <c r="AB353" s="241"/>
      <c r="AC353" s="241"/>
      <c r="AD353" s="241"/>
      <c r="AE353" s="241"/>
      <c r="AF353" s="241"/>
      <c r="AG353" s="241"/>
      <c r="AH353" s="241"/>
      <c r="AI353" s="241"/>
    </row>
    <row r="354" spans="2:35" s="511" customFormat="1" hidden="1" x14ac:dyDescent="0.25">
      <c r="B354" s="206"/>
      <c r="C354" s="207">
        <v>43493</v>
      </c>
      <c r="D354" s="242" t="s">
        <v>636</v>
      </c>
      <c r="E354" s="252" t="s">
        <v>627</v>
      </c>
      <c r="F354" s="253"/>
      <c r="G354" s="242" t="s">
        <v>636</v>
      </c>
      <c r="H354" s="285"/>
      <c r="I354" s="236">
        <v>10500</v>
      </c>
      <c r="J354" s="257">
        <f t="shared" si="5"/>
        <v>7228722</v>
      </c>
      <c r="K354" s="251"/>
      <c r="L354" s="287"/>
      <c r="M354" s="252" t="s">
        <v>627</v>
      </c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  <c r="AG354" s="241"/>
      <c r="AH354" s="241"/>
      <c r="AI354" s="241"/>
    </row>
    <row r="355" spans="2:35" s="511" customFormat="1" hidden="1" x14ac:dyDescent="0.25">
      <c r="B355" s="206"/>
      <c r="C355" s="207">
        <v>43493</v>
      </c>
      <c r="D355" s="242" t="s">
        <v>637</v>
      </c>
      <c r="E355" s="252" t="s">
        <v>628</v>
      </c>
      <c r="F355" s="253"/>
      <c r="G355" s="242" t="s">
        <v>637</v>
      </c>
      <c r="H355" s="285"/>
      <c r="I355" s="236">
        <v>370000</v>
      </c>
      <c r="J355" s="257">
        <f t="shared" si="5"/>
        <v>6858722</v>
      </c>
      <c r="K355" s="251"/>
      <c r="L355" s="287"/>
      <c r="M355" s="252" t="s">
        <v>628</v>
      </c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  <c r="AD355" s="241"/>
      <c r="AE355" s="241"/>
      <c r="AF355" s="241"/>
      <c r="AG355" s="241"/>
      <c r="AH355" s="241"/>
      <c r="AI355" s="241"/>
    </row>
    <row r="356" spans="2:35" s="511" customFormat="1" hidden="1" x14ac:dyDescent="0.25">
      <c r="B356" s="206"/>
      <c r="C356" s="207">
        <v>43494</v>
      </c>
      <c r="D356" s="242" t="s">
        <v>640</v>
      </c>
      <c r="E356" s="252" t="s">
        <v>629</v>
      </c>
      <c r="F356" s="253"/>
      <c r="G356" s="242" t="s">
        <v>231</v>
      </c>
      <c r="H356" s="285"/>
      <c r="I356" s="236">
        <v>1185000</v>
      </c>
      <c r="J356" s="257">
        <f t="shared" si="5"/>
        <v>5673722</v>
      </c>
      <c r="K356" s="251"/>
      <c r="L356" s="287"/>
      <c r="M356" s="252" t="s">
        <v>629</v>
      </c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</row>
    <row r="357" spans="2:35" s="511" customFormat="1" hidden="1" x14ac:dyDescent="0.25">
      <c r="B357" s="206"/>
      <c r="C357" s="207">
        <v>43494</v>
      </c>
      <c r="D357" s="242" t="s">
        <v>476</v>
      </c>
      <c r="E357" s="252" t="s">
        <v>630</v>
      </c>
      <c r="F357" s="253"/>
      <c r="G357" s="242" t="s">
        <v>476</v>
      </c>
      <c r="H357" s="285"/>
      <c r="I357" s="236">
        <v>101000</v>
      </c>
      <c r="J357" s="257">
        <f t="shared" si="5"/>
        <v>5572722</v>
      </c>
      <c r="K357" s="251"/>
      <c r="L357" s="287"/>
      <c r="M357" s="252" t="s">
        <v>630</v>
      </c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</row>
    <row r="358" spans="2:35" s="511" customFormat="1" hidden="1" x14ac:dyDescent="0.25">
      <c r="B358" s="206"/>
      <c r="C358" s="292">
        <v>43496</v>
      </c>
      <c r="D358" s="242" t="s">
        <v>160</v>
      </c>
      <c r="E358" s="252" t="s">
        <v>631</v>
      </c>
      <c r="F358" s="253"/>
      <c r="G358" s="242" t="s">
        <v>160</v>
      </c>
      <c r="H358" s="285"/>
      <c r="I358" s="236">
        <v>592994</v>
      </c>
      <c r="J358" s="257">
        <f t="shared" si="5"/>
        <v>4979728</v>
      </c>
      <c r="K358" s="251"/>
      <c r="L358" s="287"/>
      <c r="M358" s="252" t="s">
        <v>631</v>
      </c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</row>
    <row r="359" spans="2:35" s="511" customFormat="1" hidden="1" x14ac:dyDescent="0.25">
      <c r="B359" s="206"/>
      <c r="C359" s="292">
        <v>43496</v>
      </c>
      <c r="D359" s="242" t="s">
        <v>291</v>
      </c>
      <c r="E359" s="252" t="s">
        <v>632</v>
      </c>
      <c r="F359" s="253"/>
      <c r="G359" s="242" t="s">
        <v>291</v>
      </c>
      <c r="H359" s="285"/>
      <c r="I359" s="236">
        <v>269800</v>
      </c>
      <c r="J359" s="257">
        <f t="shared" si="5"/>
        <v>4709928</v>
      </c>
      <c r="K359" s="251">
        <f>SUM(I349:I364)</f>
        <v>16790272</v>
      </c>
      <c r="L359" s="287"/>
      <c r="M359" s="252" t="s">
        <v>632</v>
      </c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</row>
    <row r="360" spans="2:35" s="511" customFormat="1" hidden="1" x14ac:dyDescent="0.25">
      <c r="B360" s="206"/>
      <c r="C360" s="292">
        <v>43496</v>
      </c>
      <c r="D360" s="242" t="s">
        <v>291</v>
      </c>
      <c r="E360" s="252" t="s">
        <v>633</v>
      </c>
      <c r="F360" s="253"/>
      <c r="G360" s="242" t="s">
        <v>291</v>
      </c>
      <c r="H360" s="285"/>
      <c r="I360" s="236">
        <v>1288000</v>
      </c>
      <c r="J360" s="257">
        <f t="shared" si="5"/>
        <v>3421928</v>
      </c>
      <c r="K360" s="251">
        <f>K359+J364</f>
        <v>17500200</v>
      </c>
      <c r="L360" s="287"/>
      <c r="M360" s="252" t="s">
        <v>633</v>
      </c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</row>
    <row r="361" spans="2:35" s="511" customFormat="1" hidden="1" x14ac:dyDescent="0.25">
      <c r="B361" s="206"/>
      <c r="C361" s="292">
        <v>43497</v>
      </c>
      <c r="D361" s="242" t="s">
        <v>160</v>
      </c>
      <c r="E361" s="252" t="s">
        <v>638</v>
      </c>
      <c r="F361" s="253"/>
      <c r="G361" s="242" t="s">
        <v>160</v>
      </c>
      <c r="H361" s="285"/>
      <c r="I361" s="236">
        <v>488000</v>
      </c>
      <c r="J361" s="257">
        <f t="shared" si="5"/>
        <v>2933928</v>
      </c>
      <c r="K361" s="251"/>
      <c r="L361" s="287"/>
      <c r="M361" s="252" t="s">
        <v>638</v>
      </c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  <c r="AA361" s="241"/>
      <c r="AB361" s="241"/>
      <c r="AC361" s="241"/>
      <c r="AD361" s="241"/>
      <c r="AE361" s="241"/>
      <c r="AF361" s="241"/>
      <c r="AG361" s="241"/>
      <c r="AH361" s="241"/>
      <c r="AI361" s="241"/>
    </row>
    <row r="362" spans="2:35" s="511" customFormat="1" hidden="1" x14ac:dyDescent="0.25">
      <c r="B362" s="284"/>
      <c r="C362" s="292">
        <v>43497</v>
      </c>
      <c r="D362" s="242" t="s">
        <v>563</v>
      </c>
      <c r="E362" s="253" t="s">
        <v>639</v>
      </c>
      <c r="F362" s="253"/>
      <c r="G362" s="242" t="s">
        <v>563</v>
      </c>
      <c r="H362" s="297"/>
      <c r="I362" s="236">
        <v>189000</v>
      </c>
      <c r="J362" s="257">
        <f t="shared" si="5"/>
        <v>2744928</v>
      </c>
      <c r="K362" s="282"/>
      <c r="L362" s="287"/>
      <c r="M362" s="253" t="s">
        <v>639</v>
      </c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  <c r="AA362" s="241"/>
      <c r="AB362" s="241"/>
      <c r="AC362" s="241"/>
      <c r="AD362" s="241"/>
      <c r="AE362" s="241"/>
      <c r="AF362" s="241"/>
      <c r="AG362" s="241"/>
      <c r="AH362" s="241"/>
      <c r="AI362" s="241"/>
    </row>
    <row r="363" spans="2:35" s="511" customFormat="1" hidden="1" x14ac:dyDescent="0.25">
      <c r="B363" s="206"/>
      <c r="C363" s="293">
        <v>43481</v>
      </c>
      <c r="D363" s="309" t="s">
        <v>795</v>
      </c>
      <c r="E363" s="238"/>
      <c r="F363" s="238"/>
      <c r="G363" s="249"/>
      <c r="H363" s="237"/>
      <c r="I363" s="310">
        <v>1720000</v>
      </c>
      <c r="J363" s="257">
        <f t="shared" si="5"/>
        <v>1024928</v>
      </c>
      <c r="K363" s="251"/>
      <c r="L363" s="287"/>
      <c r="M363" s="238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  <c r="AA363" s="241"/>
      <c r="AB363" s="241"/>
      <c r="AC363" s="241"/>
      <c r="AD363" s="241"/>
      <c r="AE363" s="241"/>
      <c r="AF363" s="241"/>
      <c r="AG363" s="241"/>
      <c r="AH363" s="241"/>
      <c r="AI363" s="241"/>
    </row>
    <row r="364" spans="2:35" s="511" customFormat="1" hidden="1" x14ac:dyDescent="0.25">
      <c r="B364" s="206"/>
      <c r="C364" s="293">
        <v>43487</v>
      </c>
      <c r="D364" s="309" t="s">
        <v>796</v>
      </c>
      <c r="E364" s="238"/>
      <c r="F364" s="238"/>
      <c r="G364" s="249"/>
      <c r="H364" s="285"/>
      <c r="I364" s="310">
        <v>315000</v>
      </c>
      <c r="J364" s="257">
        <f t="shared" si="5"/>
        <v>709928</v>
      </c>
      <c r="K364" s="251"/>
      <c r="L364" s="287"/>
      <c r="M364" s="238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  <c r="AA364" s="241"/>
      <c r="AB364" s="241"/>
      <c r="AC364" s="241"/>
      <c r="AD364" s="241"/>
      <c r="AE364" s="241"/>
      <c r="AF364" s="241"/>
      <c r="AG364" s="241"/>
      <c r="AH364" s="241"/>
      <c r="AI364" s="241"/>
    </row>
    <row r="365" spans="2:35" s="511" customFormat="1" hidden="1" x14ac:dyDescent="0.25">
      <c r="B365" s="206"/>
      <c r="C365" s="293"/>
      <c r="D365" s="249"/>
      <c r="E365" s="238"/>
      <c r="F365" s="238"/>
      <c r="G365" s="249"/>
      <c r="H365" s="285">
        <v>14755272</v>
      </c>
      <c r="I365" s="263"/>
      <c r="J365" s="237">
        <f t="shared" si="5"/>
        <v>15465200</v>
      </c>
      <c r="K365" s="251"/>
      <c r="L365" s="343">
        <f>+H365+I364+I363+J364</f>
        <v>17500200</v>
      </c>
      <c r="M365" s="238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  <c r="AA365" s="241"/>
      <c r="AB365" s="241"/>
      <c r="AC365" s="241"/>
      <c r="AD365" s="241"/>
      <c r="AE365" s="241"/>
      <c r="AF365" s="241"/>
      <c r="AG365" s="241"/>
      <c r="AH365" s="241"/>
      <c r="AI365" s="241"/>
    </row>
    <row r="366" spans="2:35" s="511" customFormat="1" hidden="1" x14ac:dyDescent="0.25">
      <c r="B366" s="206"/>
      <c r="C366" s="207">
        <v>43501</v>
      </c>
      <c r="D366" s="248" t="s">
        <v>564</v>
      </c>
      <c r="E366" s="238" t="s">
        <v>641</v>
      </c>
      <c r="F366" s="238"/>
      <c r="G366" s="249" t="s">
        <v>563</v>
      </c>
      <c r="H366" s="285"/>
      <c r="I366" s="263">
        <v>63000</v>
      </c>
      <c r="J366" s="237">
        <f t="shared" si="5"/>
        <v>15402200</v>
      </c>
      <c r="K366" s="251"/>
      <c r="L366" s="343">
        <f>H365+I363+I364+J364</f>
        <v>17500200</v>
      </c>
      <c r="M366" s="238" t="s">
        <v>641</v>
      </c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</row>
    <row r="367" spans="2:35" s="511" customFormat="1" hidden="1" x14ac:dyDescent="0.25">
      <c r="B367" s="206"/>
      <c r="C367" s="207">
        <v>43501</v>
      </c>
      <c r="D367" s="248" t="s">
        <v>642</v>
      </c>
      <c r="E367" s="238" t="s">
        <v>654</v>
      </c>
      <c r="F367" s="238"/>
      <c r="G367" s="249" t="s">
        <v>565</v>
      </c>
      <c r="H367" s="285"/>
      <c r="I367" s="263">
        <v>30000</v>
      </c>
      <c r="J367" s="237">
        <f t="shared" si="5"/>
        <v>15372200</v>
      </c>
      <c r="K367" s="251"/>
      <c r="L367" s="287"/>
      <c r="M367" s="238" t="s">
        <v>654</v>
      </c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41"/>
      <c r="AE367" s="241"/>
      <c r="AF367" s="241"/>
      <c r="AG367" s="241"/>
      <c r="AH367" s="241"/>
      <c r="AI367" s="241"/>
    </row>
    <row r="368" spans="2:35" s="511" customFormat="1" hidden="1" x14ac:dyDescent="0.25">
      <c r="B368" s="206"/>
      <c r="C368" s="207">
        <v>43501</v>
      </c>
      <c r="D368" s="248" t="s">
        <v>566</v>
      </c>
      <c r="E368" s="238" t="s">
        <v>655</v>
      </c>
      <c r="F368" s="238"/>
      <c r="G368" s="249" t="s">
        <v>565</v>
      </c>
      <c r="H368" s="285"/>
      <c r="I368" s="263">
        <v>15000</v>
      </c>
      <c r="J368" s="237">
        <f t="shared" si="5"/>
        <v>15357200</v>
      </c>
      <c r="K368" s="251"/>
      <c r="L368" s="287"/>
      <c r="M368" s="238" t="s">
        <v>655</v>
      </c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  <c r="AA368" s="241"/>
      <c r="AB368" s="241"/>
      <c r="AC368" s="241"/>
      <c r="AD368" s="241"/>
      <c r="AE368" s="241"/>
      <c r="AF368" s="241"/>
      <c r="AG368" s="241"/>
      <c r="AH368" s="241"/>
      <c r="AI368" s="241"/>
    </row>
    <row r="369" spans="2:35" s="511" customFormat="1" hidden="1" x14ac:dyDescent="0.25">
      <c r="B369" s="206"/>
      <c r="C369" s="207">
        <v>43502</v>
      </c>
      <c r="D369" s="248" t="s">
        <v>564</v>
      </c>
      <c r="E369" s="238" t="s">
        <v>656</v>
      </c>
      <c r="F369" s="238"/>
      <c r="G369" s="249" t="s">
        <v>563</v>
      </c>
      <c r="H369" s="285"/>
      <c r="I369" s="263">
        <v>126000</v>
      </c>
      <c r="J369" s="237">
        <f t="shared" si="5"/>
        <v>15231200</v>
      </c>
      <c r="K369" s="251"/>
      <c r="L369" s="287"/>
      <c r="M369" s="238" t="s">
        <v>656</v>
      </c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</row>
    <row r="370" spans="2:35" s="511" customFormat="1" hidden="1" x14ac:dyDescent="0.25">
      <c r="B370" s="206"/>
      <c r="C370" s="207">
        <v>43503</v>
      </c>
      <c r="D370" s="248" t="s">
        <v>644</v>
      </c>
      <c r="E370" s="238" t="s">
        <v>657</v>
      </c>
      <c r="F370" s="238"/>
      <c r="G370" s="249" t="s">
        <v>643</v>
      </c>
      <c r="H370" s="285"/>
      <c r="I370" s="263">
        <v>1171240</v>
      </c>
      <c r="J370" s="237">
        <f t="shared" si="5"/>
        <v>14059960</v>
      </c>
      <c r="K370" s="251"/>
      <c r="L370" s="562"/>
      <c r="M370" s="238" t="s">
        <v>657</v>
      </c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</row>
    <row r="371" spans="2:35" s="511" customFormat="1" hidden="1" x14ac:dyDescent="0.25">
      <c r="B371" s="206"/>
      <c r="C371" s="207">
        <v>43503</v>
      </c>
      <c r="D371" s="248" t="s">
        <v>646</v>
      </c>
      <c r="E371" s="238" t="s">
        <v>658</v>
      </c>
      <c r="F371" s="238"/>
      <c r="G371" s="249" t="s">
        <v>645</v>
      </c>
      <c r="H371" s="285"/>
      <c r="I371" s="263">
        <v>1813000</v>
      </c>
      <c r="J371" s="237">
        <f t="shared" si="5"/>
        <v>12246960</v>
      </c>
      <c r="K371" s="251">
        <f>SUM(I366:I378)</f>
        <v>14924553</v>
      </c>
      <c r="L371" s="287"/>
      <c r="M371" s="238" t="s">
        <v>658</v>
      </c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</row>
    <row r="372" spans="2:35" s="511" customFormat="1" hidden="1" x14ac:dyDescent="0.25">
      <c r="B372" s="206"/>
      <c r="C372" s="207">
        <v>43503</v>
      </c>
      <c r="D372" s="248" t="s">
        <v>647</v>
      </c>
      <c r="E372" s="238" t="s">
        <v>659</v>
      </c>
      <c r="F372" s="238"/>
      <c r="G372" s="249" t="s">
        <v>543</v>
      </c>
      <c r="H372" s="285"/>
      <c r="I372" s="263">
        <v>7499313</v>
      </c>
      <c r="J372" s="237">
        <f t="shared" si="5"/>
        <v>4747647</v>
      </c>
      <c r="K372" s="251">
        <f>K371+J379</f>
        <v>15465200</v>
      </c>
      <c r="L372" s="287"/>
      <c r="M372" s="238" t="s">
        <v>659</v>
      </c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</row>
    <row r="373" spans="2:35" s="511" customFormat="1" hidden="1" x14ac:dyDescent="0.25">
      <c r="B373" s="206"/>
      <c r="C373" s="207">
        <v>43503</v>
      </c>
      <c r="D373" s="248" t="s">
        <v>648</v>
      </c>
      <c r="E373" s="238" t="s">
        <v>660</v>
      </c>
      <c r="F373" s="238"/>
      <c r="G373" s="249" t="s">
        <v>559</v>
      </c>
      <c r="H373" s="285"/>
      <c r="I373" s="263">
        <v>439000</v>
      </c>
      <c r="J373" s="237">
        <f t="shared" si="5"/>
        <v>4308647</v>
      </c>
      <c r="K373" s="251">
        <f>L366-K372</f>
        <v>2035000</v>
      </c>
      <c r="L373" s="287"/>
      <c r="M373" s="238" t="s">
        <v>660</v>
      </c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</row>
    <row r="374" spans="2:35" s="511" customFormat="1" hidden="1" x14ac:dyDescent="0.25">
      <c r="B374" s="206"/>
      <c r="C374" s="207">
        <v>43504</v>
      </c>
      <c r="D374" s="248" t="s">
        <v>649</v>
      </c>
      <c r="E374" s="238" t="s">
        <v>661</v>
      </c>
      <c r="F374" s="238"/>
      <c r="G374" s="249" t="s">
        <v>560</v>
      </c>
      <c r="H374" s="285"/>
      <c r="I374" s="263">
        <v>60000</v>
      </c>
      <c r="J374" s="237">
        <f t="shared" si="5"/>
        <v>4248647</v>
      </c>
      <c r="K374" s="251"/>
      <c r="L374" s="287"/>
      <c r="M374" s="238" t="s">
        <v>661</v>
      </c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</row>
    <row r="375" spans="2:35" s="511" customFormat="1" hidden="1" x14ac:dyDescent="0.25">
      <c r="B375" s="206"/>
      <c r="C375" s="293">
        <v>43504</v>
      </c>
      <c r="D375" s="248" t="s">
        <v>650</v>
      </c>
      <c r="E375" s="238" t="s">
        <v>662</v>
      </c>
      <c r="F375" s="238"/>
      <c r="G375" s="249" t="s">
        <v>560</v>
      </c>
      <c r="H375" s="285"/>
      <c r="I375" s="263">
        <v>3205000</v>
      </c>
      <c r="J375" s="237">
        <f t="shared" si="5"/>
        <v>1043647</v>
      </c>
      <c r="K375" s="251"/>
      <c r="L375" s="287"/>
      <c r="M375" s="238" t="s">
        <v>662</v>
      </c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</row>
    <row r="376" spans="2:35" s="511" customFormat="1" hidden="1" x14ac:dyDescent="0.25">
      <c r="B376" s="206"/>
      <c r="C376" s="293">
        <v>43504</v>
      </c>
      <c r="D376" s="248" t="s">
        <v>607</v>
      </c>
      <c r="E376" s="238" t="s">
        <v>663</v>
      </c>
      <c r="F376" s="238"/>
      <c r="G376" s="249" t="s">
        <v>160</v>
      </c>
      <c r="H376" s="285"/>
      <c r="I376" s="263">
        <v>100000</v>
      </c>
      <c r="J376" s="237">
        <f t="shared" si="5"/>
        <v>943647</v>
      </c>
      <c r="K376" s="251"/>
      <c r="L376" s="287"/>
      <c r="M376" s="238" t="s">
        <v>663</v>
      </c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  <c r="AA376" s="241"/>
      <c r="AB376" s="241"/>
      <c r="AC376" s="241"/>
      <c r="AD376" s="241"/>
      <c r="AE376" s="241"/>
      <c r="AF376" s="241"/>
      <c r="AG376" s="241"/>
      <c r="AH376" s="241"/>
      <c r="AI376" s="241"/>
    </row>
    <row r="377" spans="2:35" s="511" customFormat="1" hidden="1" x14ac:dyDescent="0.25">
      <c r="B377" s="206"/>
      <c r="C377" s="293">
        <v>43504</v>
      </c>
      <c r="D377" s="248" t="s">
        <v>652</v>
      </c>
      <c r="E377" s="238" t="s">
        <v>664</v>
      </c>
      <c r="F377" s="238"/>
      <c r="G377" s="249" t="s">
        <v>651</v>
      </c>
      <c r="H377" s="285"/>
      <c r="I377" s="263">
        <v>320000</v>
      </c>
      <c r="J377" s="237">
        <f t="shared" si="5"/>
        <v>623647</v>
      </c>
      <c r="K377" s="251"/>
      <c r="L377" s="287"/>
      <c r="M377" s="238" t="s">
        <v>664</v>
      </c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</row>
    <row r="378" spans="2:35" s="511" customFormat="1" hidden="1" x14ac:dyDescent="0.25">
      <c r="B378" s="206"/>
      <c r="C378" s="293">
        <v>43505</v>
      </c>
      <c r="D378" s="248" t="s">
        <v>653</v>
      </c>
      <c r="E378" s="238" t="s">
        <v>665</v>
      </c>
      <c r="F378" s="238"/>
      <c r="G378" s="249" t="s">
        <v>291</v>
      </c>
      <c r="H378" s="285"/>
      <c r="I378" s="263">
        <v>83000</v>
      </c>
      <c r="J378" s="237">
        <f t="shared" si="5"/>
        <v>540647</v>
      </c>
      <c r="K378" s="251"/>
      <c r="L378" s="287"/>
      <c r="M378" s="238" t="s">
        <v>665</v>
      </c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</row>
    <row r="379" spans="2:35" s="511" customFormat="1" hidden="1" x14ac:dyDescent="0.25">
      <c r="B379" s="206"/>
      <c r="C379" s="206"/>
      <c r="D379" s="206"/>
      <c r="E379" s="206"/>
      <c r="F379" s="206"/>
      <c r="G379" s="208"/>
      <c r="H379" s="285"/>
      <c r="I379" s="210"/>
      <c r="J379" s="237">
        <f t="shared" si="5"/>
        <v>540647</v>
      </c>
      <c r="K379" s="251"/>
      <c r="L379" s="287"/>
      <c r="M379" s="206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</row>
    <row r="380" spans="2:35" s="511" customFormat="1" hidden="1" x14ac:dyDescent="0.25">
      <c r="B380" s="206"/>
      <c r="C380" s="206"/>
      <c r="D380" s="206"/>
      <c r="E380" s="206"/>
      <c r="F380" s="206"/>
      <c r="G380" s="208"/>
      <c r="H380" s="285">
        <v>14924553</v>
      </c>
      <c r="I380" s="210"/>
      <c r="J380" s="311">
        <f t="shared" si="5"/>
        <v>15465200</v>
      </c>
      <c r="K380" s="251"/>
      <c r="L380" s="287"/>
      <c r="M380" s="206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</row>
    <row r="381" spans="2:35" s="511" customFormat="1" hidden="1" x14ac:dyDescent="0.25">
      <c r="B381" s="206"/>
      <c r="C381" s="207">
        <v>43507</v>
      </c>
      <c r="D381" s="233" t="s">
        <v>666</v>
      </c>
      <c r="E381" s="252" t="s">
        <v>670</v>
      </c>
      <c r="F381" s="253"/>
      <c r="G381" s="242" t="s">
        <v>231</v>
      </c>
      <c r="H381" s="285"/>
      <c r="I381" s="236">
        <v>100000</v>
      </c>
      <c r="J381" s="237">
        <f t="shared" si="5"/>
        <v>15365200</v>
      </c>
      <c r="K381" s="251"/>
      <c r="L381" s="287"/>
      <c r="M381" s="252" t="s">
        <v>670</v>
      </c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</row>
    <row r="382" spans="2:35" s="511" customFormat="1" hidden="1" x14ac:dyDescent="0.25">
      <c r="B382" s="206"/>
      <c r="C382" s="207">
        <v>43507</v>
      </c>
      <c r="D382" s="233" t="s">
        <v>672</v>
      </c>
      <c r="E382" s="252" t="s">
        <v>669</v>
      </c>
      <c r="F382" s="253"/>
      <c r="G382" s="242" t="s">
        <v>671</v>
      </c>
      <c r="H382" s="285"/>
      <c r="I382" s="236">
        <v>350000</v>
      </c>
      <c r="J382" s="237">
        <f t="shared" si="5"/>
        <v>15015200</v>
      </c>
      <c r="K382" s="251"/>
      <c r="L382" s="287"/>
      <c r="M382" s="252" t="s">
        <v>669</v>
      </c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</row>
    <row r="383" spans="2:35" s="511" customFormat="1" hidden="1" x14ac:dyDescent="0.25">
      <c r="B383" s="206"/>
      <c r="C383" s="207">
        <v>43507</v>
      </c>
      <c r="D383" s="233" t="s">
        <v>674</v>
      </c>
      <c r="E383" s="252" t="s">
        <v>675</v>
      </c>
      <c r="F383" s="253"/>
      <c r="G383" s="242" t="s">
        <v>673</v>
      </c>
      <c r="H383" s="285"/>
      <c r="I383" s="236">
        <v>375000</v>
      </c>
      <c r="J383" s="237">
        <f t="shared" si="5"/>
        <v>14640200</v>
      </c>
      <c r="K383" s="251"/>
      <c r="L383" s="287"/>
      <c r="M383" s="252" t="s">
        <v>675</v>
      </c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</row>
    <row r="384" spans="2:35" s="511" customFormat="1" hidden="1" x14ac:dyDescent="0.25">
      <c r="B384" s="206"/>
      <c r="C384" s="207">
        <v>43507</v>
      </c>
      <c r="D384" s="233" t="s">
        <v>677</v>
      </c>
      <c r="E384" s="252" t="s">
        <v>676</v>
      </c>
      <c r="F384" s="253"/>
      <c r="G384" s="242" t="s">
        <v>671</v>
      </c>
      <c r="H384" s="285"/>
      <c r="I384" s="236">
        <v>350000</v>
      </c>
      <c r="J384" s="237">
        <f t="shared" si="5"/>
        <v>14290200</v>
      </c>
      <c r="K384" s="251"/>
      <c r="L384" s="287"/>
      <c r="M384" s="252" t="s">
        <v>676</v>
      </c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</row>
    <row r="385" spans="2:35" s="511" customFormat="1" hidden="1" x14ac:dyDescent="0.25">
      <c r="B385" s="206"/>
      <c r="C385" s="207">
        <v>43507</v>
      </c>
      <c r="D385" s="233" t="s">
        <v>680</v>
      </c>
      <c r="E385" s="252" t="s">
        <v>678</v>
      </c>
      <c r="F385" s="253"/>
      <c r="G385" s="242" t="s">
        <v>679</v>
      </c>
      <c r="H385" s="285"/>
      <c r="I385" s="236">
        <v>1201055</v>
      </c>
      <c r="J385" s="237">
        <f t="shared" si="5"/>
        <v>13089145</v>
      </c>
      <c r="K385" s="251"/>
      <c r="L385" s="287"/>
      <c r="M385" s="252" t="s">
        <v>678</v>
      </c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</row>
    <row r="386" spans="2:35" s="511" customFormat="1" hidden="1" x14ac:dyDescent="0.25">
      <c r="B386" s="206"/>
      <c r="C386" s="207">
        <v>43507</v>
      </c>
      <c r="D386" s="233" t="s">
        <v>564</v>
      </c>
      <c r="E386" s="252" t="s">
        <v>683</v>
      </c>
      <c r="F386" s="253"/>
      <c r="G386" s="242" t="s">
        <v>681</v>
      </c>
      <c r="H386" s="285"/>
      <c r="I386" s="236">
        <v>63000</v>
      </c>
      <c r="J386" s="237">
        <f t="shared" si="5"/>
        <v>13026145</v>
      </c>
      <c r="K386" s="251"/>
      <c r="L386" s="287"/>
      <c r="M386" s="252" t="s">
        <v>683</v>
      </c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</row>
    <row r="387" spans="2:35" s="511" customFormat="1" hidden="1" x14ac:dyDescent="0.25">
      <c r="B387" s="206"/>
      <c r="C387" s="207">
        <v>43508</v>
      </c>
      <c r="D387" s="233" t="s">
        <v>682</v>
      </c>
      <c r="E387" s="252" t="s">
        <v>684</v>
      </c>
      <c r="F387" s="253"/>
      <c r="G387" s="242" t="s">
        <v>365</v>
      </c>
      <c r="H387" s="285"/>
      <c r="I387" s="236">
        <v>646100</v>
      </c>
      <c r="J387" s="237">
        <f t="shared" si="5"/>
        <v>12380045</v>
      </c>
      <c r="K387" s="251"/>
      <c r="L387" s="287"/>
      <c r="M387" s="252" t="s">
        <v>684</v>
      </c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</row>
    <row r="388" spans="2:35" s="511" customFormat="1" hidden="1" x14ac:dyDescent="0.25">
      <c r="B388" s="206"/>
      <c r="C388" s="207">
        <v>43508</v>
      </c>
      <c r="D388" s="233" t="s">
        <v>686</v>
      </c>
      <c r="E388" s="252" t="s">
        <v>685</v>
      </c>
      <c r="F388" s="253"/>
      <c r="G388" s="242" t="s">
        <v>365</v>
      </c>
      <c r="H388" s="285"/>
      <c r="I388" s="236">
        <v>3600000</v>
      </c>
      <c r="J388" s="237">
        <f t="shared" si="5"/>
        <v>8780045</v>
      </c>
      <c r="K388" s="251"/>
      <c r="L388" s="287"/>
      <c r="M388" s="252" t="s">
        <v>685</v>
      </c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</row>
    <row r="389" spans="2:35" s="511" customFormat="1" hidden="1" x14ac:dyDescent="0.25">
      <c r="B389" s="206"/>
      <c r="C389" s="207">
        <v>43508</v>
      </c>
      <c r="D389" s="233" t="s">
        <v>689</v>
      </c>
      <c r="E389" s="252" t="s">
        <v>687</v>
      </c>
      <c r="F389" s="253"/>
      <c r="G389" s="242" t="s">
        <v>688</v>
      </c>
      <c r="H389" s="285"/>
      <c r="I389" s="236">
        <v>255000</v>
      </c>
      <c r="J389" s="237">
        <f t="shared" si="5"/>
        <v>8525045</v>
      </c>
      <c r="K389" s="251"/>
      <c r="L389" s="287"/>
      <c r="M389" s="252" t="s">
        <v>687</v>
      </c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</row>
    <row r="390" spans="2:35" s="511" customFormat="1" hidden="1" x14ac:dyDescent="0.25">
      <c r="B390" s="206"/>
      <c r="C390" s="292">
        <v>43508</v>
      </c>
      <c r="D390" s="233" t="s">
        <v>691</v>
      </c>
      <c r="E390" s="252" t="s">
        <v>690</v>
      </c>
      <c r="F390" s="253"/>
      <c r="G390" s="242" t="s">
        <v>327</v>
      </c>
      <c r="H390" s="285"/>
      <c r="I390" s="236">
        <v>2639000</v>
      </c>
      <c r="J390" s="237">
        <f t="shared" si="5"/>
        <v>5886045</v>
      </c>
      <c r="K390" s="251"/>
      <c r="L390" s="287"/>
      <c r="M390" s="252" t="s">
        <v>690</v>
      </c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</row>
    <row r="391" spans="2:35" s="511" customFormat="1" hidden="1" x14ac:dyDescent="0.25">
      <c r="B391" s="206"/>
      <c r="C391" s="292">
        <v>43508</v>
      </c>
      <c r="D391" s="233" t="s">
        <v>694</v>
      </c>
      <c r="E391" s="252" t="s">
        <v>692</v>
      </c>
      <c r="F391" s="253"/>
      <c r="G391" s="242" t="s">
        <v>532</v>
      </c>
      <c r="H391" s="285"/>
      <c r="I391" s="236">
        <v>1957143</v>
      </c>
      <c r="J391" s="237">
        <f t="shared" si="5"/>
        <v>3928902</v>
      </c>
      <c r="K391" s="251"/>
      <c r="L391" s="287"/>
      <c r="M391" s="252" t="s">
        <v>692</v>
      </c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</row>
    <row r="392" spans="2:35" s="511" customFormat="1" hidden="1" x14ac:dyDescent="0.25">
      <c r="B392" s="284"/>
      <c r="C392" s="292">
        <v>43508</v>
      </c>
      <c r="D392" s="233" t="s">
        <v>695</v>
      </c>
      <c r="E392" s="253" t="s">
        <v>693</v>
      </c>
      <c r="F392" s="253"/>
      <c r="G392" s="242" t="s">
        <v>543</v>
      </c>
      <c r="H392" s="297"/>
      <c r="I392" s="236">
        <v>1874000</v>
      </c>
      <c r="J392" s="237">
        <f t="shared" si="5"/>
        <v>2054902</v>
      </c>
      <c r="K392" s="282"/>
      <c r="L392" s="287"/>
      <c r="M392" s="253" t="s">
        <v>693</v>
      </c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  <c r="AA392" s="241"/>
      <c r="AB392" s="241"/>
      <c r="AC392" s="241"/>
      <c r="AD392" s="241"/>
      <c r="AE392" s="241"/>
      <c r="AF392" s="241"/>
      <c r="AG392" s="241"/>
      <c r="AH392" s="241"/>
      <c r="AI392" s="241"/>
    </row>
    <row r="393" spans="2:35" s="511" customFormat="1" hidden="1" x14ac:dyDescent="0.25">
      <c r="B393" s="284"/>
      <c r="C393" s="295">
        <v>43509</v>
      </c>
      <c r="D393" s="233" t="s">
        <v>699</v>
      </c>
      <c r="E393" s="253" t="s">
        <v>698</v>
      </c>
      <c r="F393" s="253"/>
      <c r="G393" s="242" t="s">
        <v>565</v>
      </c>
      <c r="H393" s="297"/>
      <c r="I393" s="236">
        <v>450000</v>
      </c>
      <c r="J393" s="237">
        <f t="shared" si="5"/>
        <v>1604902</v>
      </c>
      <c r="K393" s="282"/>
      <c r="L393" s="287"/>
      <c r="M393" s="253" t="s">
        <v>698</v>
      </c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  <c r="AA393" s="241"/>
      <c r="AB393" s="241"/>
      <c r="AC393" s="241"/>
      <c r="AD393" s="241"/>
      <c r="AE393" s="241"/>
      <c r="AF393" s="241"/>
      <c r="AG393" s="241"/>
      <c r="AH393" s="241"/>
      <c r="AI393" s="241"/>
    </row>
    <row r="394" spans="2:35" s="511" customFormat="1" hidden="1" x14ac:dyDescent="0.25">
      <c r="B394" s="206"/>
      <c r="C394" s="292">
        <v>43509</v>
      </c>
      <c r="D394" s="233" t="s">
        <v>701</v>
      </c>
      <c r="E394" s="252" t="s">
        <v>700</v>
      </c>
      <c r="F394" s="253"/>
      <c r="G394" s="242" t="s">
        <v>291</v>
      </c>
      <c r="H394" s="285"/>
      <c r="I394" s="263">
        <v>108000</v>
      </c>
      <c r="J394" s="237">
        <f t="shared" si="5"/>
        <v>1496902</v>
      </c>
      <c r="K394" s="251"/>
      <c r="L394" s="287"/>
      <c r="M394" s="252" t="s">
        <v>700</v>
      </c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  <c r="AA394" s="241"/>
      <c r="AB394" s="241"/>
      <c r="AC394" s="241"/>
      <c r="AD394" s="241"/>
      <c r="AE394" s="241"/>
      <c r="AF394" s="241"/>
      <c r="AG394" s="241"/>
      <c r="AH394" s="241"/>
      <c r="AI394" s="241"/>
    </row>
    <row r="395" spans="2:35" s="511" customFormat="1" hidden="1" x14ac:dyDescent="0.25">
      <c r="B395" s="206"/>
      <c r="C395" s="283">
        <v>43771</v>
      </c>
      <c r="D395" s="225" t="s">
        <v>667</v>
      </c>
      <c r="E395" s="206" t="s">
        <v>696</v>
      </c>
      <c r="F395" s="206"/>
      <c r="G395" s="235" t="s">
        <v>231</v>
      </c>
      <c r="H395" s="285"/>
      <c r="I395" s="312">
        <v>350000</v>
      </c>
      <c r="J395" s="237">
        <f t="shared" si="5"/>
        <v>1146902</v>
      </c>
      <c r="K395" s="251"/>
      <c r="L395" s="287"/>
      <c r="M395" s="206" t="s">
        <v>696</v>
      </c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</row>
    <row r="396" spans="2:35" s="511" customFormat="1" hidden="1" x14ac:dyDescent="0.25">
      <c r="B396" s="206"/>
      <c r="C396" s="283">
        <v>43771</v>
      </c>
      <c r="D396" s="225" t="s">
        <v>668</v>
      </c>
      <c r="E396" s="206" t="s">
        <v>697</v>
      </c>
      <c r="F396" s="206"/>
      <c r="G396" s="235" t="s">
        <v>231</v>
      </c>
      <c r="H396" s="285"/>
      <c r="I396" s="313">
        <v>840000</v>
      </c>
      <c r="J396" s="237">
        <f t="shared" si="5"/>
        <v>306902</v>
      </c>
      <c r="K396" s="251"/>
      <c r="L396" s="287"/>
      <c r="M396" s="206" t="s">
        <v>697</v>
      </c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</row>
    <row r="397" spans="2:35" s="511" customFormat="1" hidden="1" x14ac:dyDescent="0.25">
      <c r="B397" s="206"/>
      <c r="C397" s="283"/>
      <c r="D397" s="225"/>
      <c r="E397" s="206"/>
      <c r="F397" s="206"/>
      <c r="G397" s="235"/>
      <c r="H397" s="285">
        <v>13968298</v>
      </c>
      <c r="I397" s="235"/>
      <c r="J397" s="237">
        <f>+J396+H397-I397</f>
        <v>14275200</v>
      </c>
      <c r="K397" s="251"/>
      <c r="L397" s="562">
        <f>L365-J397</f>
        <v>3225000</v>
      </c>
      <c r="M397" s="206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  <c r="AA397" s="241"/>
      <c r="AB397" s="241"/>
      <c r="AC397" s="241"/>
      <c r="AD397" s="241"/>
      <c r="AE397" s="241"/>
      <c r="AF397" s="241"/>
      <c r="AG397" s="241"/>
      <c r="AH397" s="241"/>
      <c r="AI397" s="241"/>
    </row>
    <row r="398" spans="2:35" s="511" customFormat="1" hidden="1" x14ac:dyDescent="0.25">
      <c r="B398" s="206"/>
      <c r="C398" s="204">
        <v>43510</v>
      </c>
      <c r="D398" s="267" t="s">
        <v>702</v>
      </c>
      <c r="E398" s="268" t="s">
        <v>700</v>
      </c>
      <c r="F398" s="269"/>
      <c r="G398" s="270" t="s">
        <v>645</v>
      </c>
      <c r="H398" s="302"/>
      <c r="I398" s="271">
        <v>2270500</v>
      </c>
      <c r="J398" s="237">
        <f t="shared" ref="J398:J461" si="6">+J397+H398-I398</f>
        <v>12004700</v>
      </c>
      <c r="K398" s="314"/>
      <c r="L398" s="287"/>
      <c r="M398" s="268" t="s">
        <v>700</v>
      </c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  <c r="AA398" s="241"/>
      <c r="AB398" s="241"/>
      <c r="AC398" s="241"/>
      <c r="AD398" s="241"/>
      <c r="AE398" s="241"/>
      <c r="AF398" s="241"/>
      <c r="AG398" s="241"/>
      <c r="AH398" s="241"/>
      <c r="AI398" s="241"/>
    </row>
    <row r="399" spans="2:35" s="511" customFormat="1" hidden="1" x14ac:dyDescent="0.25">
      <c r="B399" s="206"/>
      <c r="C399" s="207">
        <v>43510</v>
      </c>
      <c r="D399" s="233" t="s">
        <v>703</v>
      </c>
      <c r="E399" s="252" t="s">
        <v>712</v>
      </c>
      <c r="F399" s="253"/>
      <c r="G399" s="242" t="s">
        <v>562</v>
      </c>
      <c r="H399" s="285"/>
      <c r="I399" s="236">
        <v>1655000</v>
      </c>
      <c r="J399" s="237">
        <f t="shared" si="6"/>
        <v>10349700</v>
      </c>
      <c r="K399" s="251"/>
      <c r="L399" s="287"/>
      <c r="M399" s="252" t="s">
        <v>712</v>
      </c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  <c r="AA399" s="241"/>
      <c r="AB399" s="241"/>
      <c r="AC399" s="241"/>
      <c r="AD399" s="241"/>
      <c r="AE399" s="241"/>
      <c r="AF399" s="241"/>
      <c r="AG399" s="241"/>
      <c r="AH399" s="241"/>
      <c r="AI399" s="241"/>
    </row>
    <row r="400" spans="2:35" s="511" customFormat="1" hidden="1" x14ac:dyDescent="0.25">
      <c r="B400" s="206"/>
      <c r="C400" s="207">
        <v>43510</v>
      </c>
      <c r="D400" s="233" t="s">
        <v>705</v>
      </c>
      <c r="E400" s="252" t="s">
        <v>713</v>
      </c>
      <c r="F400" s="253"/>
      <c r="G400" s="242" t="s">
        <v>704</v>
      </c>
      <c r="H400" s="285"/>
      <c r="I400" s="236">
        <v>4655000</v>
      </c>
      <c r="J400" s="237">
        <f t="shared" si="6"/>
        <v>5694700</v>
      </c>
      <c r="K400" s="251"/>
      <c r="L400" s="287"/>
      <c r="M400" s="252" t="s">
        <v>713</v>
      </c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  <c r="AA400" s="241"/>
      <c r="AB400" s="241"/>
      <c r="AC400" s="241"/>
      <c r="AD400" s="241"/>
      <c r="AE400" s="241"/>
      <c r="AF400" s="241"/>
      <c r="AG400" s="241"/>
      <c r="AH400" s="241"/>
      <c r="AI400" s="241"/>
    </row>
    <row r="401" spans="2:35" s="511" customFormat="1" hidden="1" x14ac:dyDescent="0.25">
      <c r="B401" s="206"/>
      <c r="C401" s="207">
        <v>43510</v>
      </c>
      <c r="D401" s="233" t="s">
        <v>707</v>
      </c>
      <c r="E401" s="252" t="s">
        <v>714</v>
      </c>
      <c r="F401" s="253"/>
      <c r="G401" s="242" t="s">
        <v>706</v>
      </c>
      <c r="H401" s="285"/>
      <c r="I401" s="236">
        <v>750000</v>
      </c>
      <c r="J401" s="237">
        <f t="shared" si="6"/>
        <v>4944700</v>
      </c>
      <c r="K401" s="251"/>
      <c r="L401" s="287"/>
      <c r="M401" s="252" t="s">
        <v>714</v>
      </c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  <c r="AA401" s="241"/>
      <c r="AB401" s="241"/>
      <c r="AC401" s="241"/>
      <c r="AD401" s="241"/>
      <c r="AE401" s="241"/>
      <c r="AF401" s="241"/>
      <c r="AG401" s="241"/>
      <c r="AH401" s="241"/>
      <c r="AI401" s="241"/>
    </row>
    <row r="402" spans="2:35" s="511" customFormat="1" hidden="1" x14ac:dyDescent="0.25">
      <c r="B402" s="206"/>
      <c r="C402" s="207">
        <v>43510</v>
      </c>
      <c r="D402" s="233" t="s">
        <v>709</v>
      </c>
      <c r="E402" s="252" t="s">
        <v>715</v>
      </c>
      <c r="F402" s="253"/>
      <c r="G402" s="242" t="s">
        <v>708</v>
      </c>
      <c r="H402" s="285"/>
      <c r="I402" s="236">
        <v>1650000</v>
      </c>
      <c r="J402" s="237">
        <f t="shared" si="6"/>
        <v>3294700</v>
      </c>
      <c r="K402" s="251"/>
      <c r="L402" s="287"/>
      <c r="M402" s="252" t="s">
        <v>715</v>
      </c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  <c r="AA402" s="241"/>
      <c r="AB402" s="241"/>
      <c r="AC402" s="241"/>
      <c r="AD402" s="241"/>
      <c r="AE402" s="241"/>
      <c r="AF402" s="241"/>
      <c r="AG402" s="241"/>
      <c r="AH402" s="241"/>
      <c r="AI402" s="241"/>
    </row>
    <row r="403" spans="2:35" s="511" customFormat="1" hidden="1" x14ac:dyDescent="0.25">
      <c r="B403" s="206"/>
      <c r="C403" s="207">
        <v>43510</v>
      </c>
      <c r="D403" s="233" t="s">
        <v>710</v>
      </c>
      <c r="E403" s="252" t="s">
        <v>716</v>
      </c>
      <c r="F403" s="253"/>
      <c r="G403" s="242" t="s">
        <v>559</v>
      </c>
      <c r="H403" s="285"/>
      <c r="I403" s="236">
        <v>20000</v>
      </c>
      <c r="J403" s="237">
        <f t="shared" si="6"/>
        <v>3274700</v>
      </c>
      <c r="K403" s="251"/>
      <c r="L403" s="287"/>
      <c r="M403" s="252" t="s">
        <v>716</v>
      </c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  <c r="AA403" s="241"/>
      <c r="AB403" s="241"/>
      <c r="AC403" s="241"/>
      <c r="AD403" s="241"/>
      <c r="AE403" s="241"/>
      <c r="AF403" s="241"/>
      <c r="AG403" s="241"/>
      <c r="AH403" s="241"/>
      <c r="AI403" s="241"/>
    </row>
    <row r="404" spans="2:35" s="511" customFormat="1" hidden="1" x14ac:dyDescent="0.25">
      <c r="B404" s="206"/>
      <c r="C404" s="207">
        <v>43510</v>
      </c>
      <c r="D404" s="233" t="s">
        <v>566</v>
      </c>
      <c r="E404" s="252" t="s">
        <v>717</v>
      </c>
      <c r="F404" s="253"/>
      <c r="G404" s="242" t="s">
        <v>565</v>
      </c>
      <c r="H404" s="285"/>
      <c r="I404" s="236">
        <v>30000</v>
      </c>
      <c r="J404" s="237">
        <f t="shared" si="6"/>
        <v>3244700</v>
      </c>
      <c r="K404" s="251"/>
      <c r="L404" s="287"/>
      <c r="M404" s="252" t="s">
        <v>717</v>
      </c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  <c r="AA404" s="241"/>
      <c r="AB404" s="241"/>
      <c r="AC404" s="241"/>
      <c r="AD404" s="241"/>
      <c r="AE404" s="241"/>
      <c r="AF404" s="241"/>
      <c r="AG404" s="241"/>
      <c r="AH404" s="241"/>
      <c r="AI404" s="241"/>
    </row>
    <row r="405" spans="2:35" s="511" customFormat="1" hidden="1" x14ac:dyDescent="0.25">
      <c r="B405" s="206"/>
      <c r="C405" s="207">
        <v>43510</v>
      </c>
      <c r="D405" s="233" t="s">
        <v>564</v>
      </c>
      <c r="E405" s="252" t="s">
        <v>718</v>
      </c>
      <c r="F405" s="253"/>
      <c r="G405" s="242" t="s">
        <v>681</v>
      </c>
      <c r="H405" s="285"/>
      <c r="I405" s="236">
        <v>63000</v>
      </c>
      <c r="J405" s="237">
        <f t="shared" si="6"/>
        <v>3181700</v>
      </c>
      <c r="K405" s="251"/>
      <c r="L405" s="287"/>
      <c r="M405" s="252" t="s">
        <v>718</v>
      </c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  <c r="AA405" s="241"/>
      <c r="AB405" s="241"/>
      <c r="AC405" s="241"/>
      <c r="AD405" s="241"/>
      <c r="AE405" s="241"/>
      <c r="AF405" s="241"/>
      <c r="AG405" s="241"/>
      <c r="AH405" s="241"/>
      <c r="AI405" s="241"/>
    </row>
    <row r="406" spans="2:35" s="511" customFormat="1" hidden="1" x14ac:dyDescent="0.25">
      <c r="B406" s="206"/>
      <c r="C406" s="207">
        <v>43510</v>
      </c>
      <c r="D406" s="233" t="s">
        <v>711</v>
      </c>
      <c r="E406" s="252" t="s">
        <v>719</v>
      </c>
      <c r="F406" s="253"/>
      <c r="G406" s="242" t="s">
        <v>291</v>
      </c>
      <c r="H406" s="285"/>
      <c r="I406" s="236">
        <v>842500</v>
      </c>
      <c r="J406" s="237">
        <f t="shared" si="6"/>
        <v>2339200</v>
      </c>
      <c r="K406" s="251"/>
      <c r="L406" s="287"/>
      <c r="M406" s="252" t="s">
        <v>719</v>
      </c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  <c r="AA406" s="241"/>
      <c r="AB406" s="241"/>
      <c r="AC406" s="241"/>
      <c r="AD406" s="241"/>
      <c r="AE406" s="241"/>
      <c r="AF406" s="241"/>
      <c r="AG406" s="241"/>
      <c r="AH406" s="241"/>
      <c r="AI406" s="241"/>
    </row>
    <row r="407" spans="2:35" s="511" customFormat="1" hidden="1" x14ac:dyDescent="0.25">
      <c r="B407" s="206"/>
      <c r="C407" s="232">
        <v>43512</v>
      </c>
      <c r="D407" s="309" t="s">
        <v>796</v>
      </c>
      <c r="E407" s="238"/>
      <c r="F407" s="238"/>
      <c r="G407" s="249"/>
      <c r="H407" s="285">
        <v>315000</v>
      </c>
      <c r="I407" s="310"/>
      <c r="J407" s="237">
        <f t="shared" si="6"/>
        <v>2654200</v>
      </c>
      <c r="K407" s="251"/>
      <c r="L407" s="287"/>
      <c r="M407" s="238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  <c r="AA407" s="241"/>
      <c r="AB407" s="241"/>
      <c r="AC407" s="241"/>
      <c r="AD407" s="241"/>
      <c r="AE407" s="241"/>
      <c r="AF407" s="241"/>
      <c r="AG407" s="241"/>
      <c r="AH407" s="241"/>
      <c r="AI407" s="241"/>
    </row>
    <row r="408" spans="2:35" s="511" customFormat="1" hidden="1" x14ac:dyDescent="0.25">
      <c r="B408" s="206"/>
      <c r="C408" s="232">
        <v>43512</v>
      </c>
      <c r="D408" s="225" t="s">
        <v>720</v>
      </c>
      <c r="E408" s="206" t="s">
        <v>721</v>
      </c>
      <c r="F408" s="206"/>
      <c r="G408" s="235" t="s">
        <v>282</v>
      </c>
      <c r="H408" s="285"/>
      <c r="I408" s="209">
        <v>1280000</v>
      </c>
      <c r="J408" s="237">
        <f t="shared" si="6"/>
        <v>1374200</v>
      </c>
      <c r="K408" s="251"/>
      <c r="L408" s="287"/>
      <c r="M408" s="206" t="s">
        <v>721</v>
      </c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  <c r="AA408" s="241"/>
      <c r="AB408" s="241"/>
      <c r="AC408" s="241"/>
      <c r="AD408" s="241"/>
      <c r="AE408" s="241"/>
      <c r="AF408" s="241"/>
      <c r="AG408" s="241"/>
      <c r="AH408" s="241"/>
      <c r="AI408" s="241"/>
    </row>
    <row r="409" spans="2:35" s="511" customFormat="1" hidden="1" x14ac:dyDescent="0.25">
      <c r="B409" s="284"/>
      <c r="C409" s="315">
        <v>43512</v>
      </c>
      <c r="D409" s="316" t="s">
        <v>722</v>
      </c>
      <c r="E409" s="284" t="s">
        <v>723</v>
      </c>
      <c r="F409" s="284"/>
      <c r="G409" s="281" t="s">
        <v>291</v>
      </c>
      <c r="H409" s="297"/>
      <c r="I409" s="317">
        <v>892500</v>
      </c>
      <c r="J409" s="237">
        <f t="shared" si="6"/>
        <v>481700</v>
      </c>
      <c r="K409" s="282"/>
      <c r="L409" s="343">
        <f>+I409+I408+I396+I395+I363</f>
        <v>5082500</v>
      </c>
      <c r="M409" s="284" t="s">
        <v>723</v>
      </c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  <c r="AA409" s="241"/>
      <c r="AB409" s="241"/>
      <c r="AC409" s="241"/>
      <c r="AD409" s="241"/>
      <c r="AE409" s="241"/>
      <c r="AF409" s="241"/>
      <c r="AG409" s="241"/>
      <c r="AH409" s="241"/>
      <c r="AI409" s="241"/>
    </row>
    <row r="410" spans="2:35" s="511" customFormat="1" hidden="1" x14ac:dyDescent="0.25">
      <c r="B410" s="206"/>
      <c r="C410" s="206"/>
      <c r="D410" s="206"/>
      <c r="E410" s="206"/>
      <c r="F410" s="206"/>
      <c r="G410" s="208"/>
      <c r="H410" s="285">
        <v>11936000</v>
      </c>
      <c r="I410" s="210"/>
      <c r="J410" s="237">
        <f t="shared" si="6"/>
        <v>12417700</v>
      </c>
      <c r="K410" s="251"/>
      <c r="L410" s="562">
        <f>+J410-L365</f>
        <v>-5082500</v>
      </c>
      <c r="M410" s="206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  <c r="AA410" s="241"/>
      <c r="AB410" s="241"/>
      <c r="AC410" s="241"/>
      <c r="AD410" s="241"/>
      <c r="AE410" s="241"/>
      <c r="AF410" s="241"/>
      <c r="AG410" s="241"/>
      <c r="AH410" s="241"/>
      <c r="AI410" s="241"/>
    </row>
    <row r="411" spans="2:35" s="511" customFormat="1" hidden="1" x14ac:dyDescent="0.25">
      <c r="B411" s="206"/>
      <c r="C411" s="204">
        <v>43514</v>
      </c>
      <c r="D411" s="318" t="s">
        <v>742</v>
      </c>
      <c r="E411" s="319" t="s">
        <v>724</v>
      </c>
      <c r="F411" s="255"/>
      <c r="G411" s="320" t="s">
        <v>559</v>
      </c>
      <c r="H411" s="285"/>
      <c r="I411" s="321">
        <v>35000</v>
      </c>
      <c r="J411" s="237">
        <f t="shared" si="6"/>
        <v>12382700</v>
      </c>
      <c r="K411" s="251"/>
      <c r="L411" s="287"/>
      <c r="M411" s="319" t="s">
        <v>724</v>
      </c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  <c r="AA411" s="241"/>
      <c r="AB411" s="241"/>
      <c r="AC411" s="241"/>
      <c r="AD411" s="241"/>
      <c r="AE411" s="241"/>
      <c r="AF411" s="241"/>
      <c r="AG411" s="241"/>
      <c r="AH411" s="241"/>
      <c r="AI411" s="241"/>
    </row>
    <row r="412" spans="2:35" s="511" customFormat="1" hidden="1" x14ac:dyDescent="0.25">
      <c r="B412" s="206"/>
      <c r="C412" s="204">
        <v>43514</v>
      </c>
      <c r="D412" s="267" t="s">
        <v>725</v>
      </c>
      <c r="E412" s="319" t="s">
        <v>731</v>
      </c>
      <c r="F412" s="322"/>
      <c r="G412" s="270" t="s">
        <v>365</v>
      </c>
      <c r="H412" s="285"/>
      <c r="I412" s="271">
        <v>600000</v>
      </c>
      <c r="J412" s="237">
        <f t="shared" si="6"/>
        <v>11782700</v>
      </c>
      <c r="K412" s="251"/>
      <c r="L412" s="287"/>
      <c r="M412" s="319" t="s">
        <v>731</v>
      </c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  <c r="AA412" s="241"/>
      <c r="AB412" s="241"/>
      <c r="AC412" s="241"/>
      <c r="AD412" s="241"/>
      <c r="AE412" s="241"/>
      <c r="AF412" s="241"/>
      <c r="AG412" s="241"/>
      <c r="AH412" s="241"/>
      <c r="AI412" s="241"/>
    </row>
    <row r="413" spans="2:35" s="511" customFormat="1" hidden="1" x14ac:dyDescent="0.25">
      <c r="B413" s="206"/>
      <c r="C413" s="207">
        <v>43514</v>
      </c>
      <c r="D413" s="233" t="s">
        <v>726</v>
      </c>
      <c r="E413" s="319" t="s">
        <v>732</v>
      </c>
      <c r="F413" s="322"/>
      <c r="G413" s="242" t="s">
        <v>645</v>
      </c>
      <c r="H413" s="285"/>
      <c r="I413" s="236">
        <v>1752000</v>
      </c>
      <c r="J413" s="237">
        <f t="shared" si="6"/>
        <v>10030700</v>
      </c>
      <c r="K413" s="251"/>
      <c r="L413" s="287"/>
      <c r="M413" s="319" t="s">
        <v>732</v>
      </c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  <c r="AA413" s="241"/>
      <c r="AB413" s="241"/>
      <c r="AC413" s="241"/>
      <c r="AD413" s="241"/>
      <c r="AE413" s="241"/>
      <c r="AF413" s="241"/>
      <c r="AG413" s="241"/>
      <c r="AH413" s="241"/>
      <c r="AI413" s="241"/>
    </row>
    <row r="414" spans="2:35" s="511" customFormat="1" hidden="1" x14ac:dyDescent="0.25">
      <c r="B414" s="206"/>
      <c r="C414" s="207">
        <v>43514</v>
      </c>
      <c r="D414" s="233" t="s">
        <v>607</v>
      </c>
      <c r="E414" s="319" t="s">
        <v>733</v>
      </c>
      <c r="F414" s="322"/>
      <c r="G414" s="242" t="s">
        <v>679</v>
      </c>
      <c r="H414" s="285"/>
      <c r="I414" s="236">
        <v>449831</v>
      </c>
      <c r="J414" s="237">
        <f t="shared" si="6"/>
        <v>9580869</v>
      </c>
      <c r="K414" s="251"/>
      <c r="L414" s="287"/>
      <c r="M414" s="319" t="s">
        <v>733</v>
      </c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  <c r="AA414" s="241"/>
      <c r="AB414" s="241"/>
      <c r="AC414" s="241"/>
      <c r="AD414" s="241"/>
      <c r="AE414" s="241"/>
      <c r="AF414" s="241"/>
      <c r="AG414" s="241"/>
      <c r="AH414" s="241"/>
      <c r="AI414" s="241"/>
    </row>
    <row r="415" spans="2:35" s="511" customFormat="1" hidden="1" x14ac:dyDescent="0.25">
      <c r="B415" s="206"/>
      <c r="C415" s="207">
        <v>43514</v>
      </c>
      <c r="D415" s="233" t="s">
        <v>727</v>
      </c>
      <c r="E415" s="319" t="s">
        <v>734</v>
      </c>
      <c r="F415" s="322"/>
      <c r="G415" s="242" t="s">
        <v>532</v>
      </c>
      <c r="H415" s="285"/>
      <c r="I415" s="236">
        <v>1385275</v>
      </c>
      <c r="J415" s="237">
        <f t="shared" si="6"/>
        <v>8195594</v>
      </c>
      <c r="K415" s="251"/>
      <c r="L415" s="287"/>
      <c r="M415" s="319" t="s">
        <v>734</v>
      </c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  <c r="AA415" s="241"/>
      <c r="AB415" s="241"/>
      <c r="AC415" s="241"/>
      <c r="AD415" s="241"/>
      <c r="AE415" s="241"/>
      <c r="AF415" s="241"/>
      <c r="AG415" s="241"/>
      <c r="AH415" s="241"/>
      <c r="AI415" s="241"/>
    </row>
    <row r="416" spans="2:35" s="511" customFormat="1" hidden="1" x14ac:dyDescent="0.25">
      <c r="B416" s="206"/>
      <c r="C416" s="207">
        <v>43514</v>
      </c>
      <c r="D416" s="225" t="s">
        <v>668</v>
      </c>
      <c r="E416" s="206" t="s">
        <v>697</v>
      </c>
      <c r="F416" s="206"/>
      <c r="G416" s="235" t="s">
        <v>231</v>
      </c>
      <c r="H416" s="285">
        <v>840000</v>
      </c>
      <c r="I416" s="236"/>
      <c r="J416" s="237">
        <f t="shared" si="6"/>
        <v>9035594</v>
      </c>
      <c r="K416" s="251"/>
      <c r="L416" s="287"/>
      <c r="M416" s="206" t="s">
        <v>697</v>
      </c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  <c r="AA416" s="241"/>
      <c r="AB416" s="241"/>
      <c r="AC416" s="241"/>
      <c r="AD416" s="241"/>
      <c r="AE416" s="241"/>
      <c r="AF416" s="241"/>
      <c r="AG416" s="241"/>
      <c r="AH416" s="241"/>
      <c r="AI416" s="241"/>
    </row>
    <row r="417" spans="2:35" s="511" customFormat="1" hidden="1" x14ac:dyDescent="0.25">
      <c r="B417" s="206"/>
      <c r="C417" s="207">
        <v>43514</v>
      </c>
      <c r="D417" s="233" t="s">
        <v>746</v>
      </c>
      <c r="E417" s="319" t="s">
        <v>735</v>
      </c>
      <c r="F417" s="322"/>
      <c r="G417" s="242" t="s">
        <v>534</v>
      </c>
      <c r="H417" s="285"/>
      <c r="I417" s="236">
        <v>1254000</v>
      </c>
      <c r="J417" s="237">
        <f t="shared" si="6"/>
        <v>7781594</v>
      </c>
      <c r="K417" s="251"/>
      <c r="L417" s="287"/>
      <c r="M417" s="319" t="s">
        <v>735</v>
      </c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  <c r="AA417" s="241"/>
      <c r="AB417" s="241"/>
      <c r="AC417" s="241"/>
      <c r="AD417" s="241"/>
      <c r="AE417" s="241"/>
      <c r="AF417" s="241"/>
      <c r="AG417" s="241"/>
      <c r="AH417" s="241"/>
      <c r="AI417" s="241"/>
    </row>
    <row r="418" spans="2:35" s="511" customFormat="1" hidden="1" x14ac:dyDescent="0.25">
      <c r="B418" s="206"/>
      <c r="C418" s="207">
        <v>43514</v>
      </c>
      <c r="D418" s="309" t="s">
        <v>795</v>
      </c>
      <c r="E418" s="319"/>
      <c r="F418" s="322"/>
      <c r="G418" s="242"/>
      <c r="H418" s="285">
        <v>1720000</v>
      </c>
      <c r="I418" s="236"/>
      <c r="J418" s="237">
        <f t="shared" si="6"/>
        <v>9501594</v>
      </c>
      <c r="K418" s="251"/>
      <c r="L418" s="287"/>
      <c r="M418" s="319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  <c r="AA418" s="241"/>
      <c r="AB418" s="241"/>
      <c r="AC418" s="241"/>
      <c r="AD418" s="241"/>
      <c r="AE418" s="241"/>
      <c r="AF418" s="241"/>
      <c r="AG418" s="241"/>
      <c r="AH418" s="241"/>
      <c r="AI418" s="241"/>
    </row>
    <row r="419" spans="2:35" s="511" customFormat="1" hidden="1" x14ac:dyDescent="0.25">
      <c r="B419" s="206"/>
      <c r="C419" s="207">
        <v>43514</v>
      </c>
      <c r="D419" s="233" t="s">
        <v>747</v>
      </c>
      <c r="E419" s="319" t="s">
        <v>736</v>
      </c>
      <c r="F419" s="322"/>
      <c r="G419" s="242" t="s">
        <v>534</v>
      </c>
      <c r="H419" s="285"/>
      <c r="I419" s="236">
        <v>1455000</v>
      </c>
      <c r="J419" s="237">
        <f t="shared" si="6"/>
        <v>8046594</v>
      </c>
      <c r="K419" s="251"/>
      <c r="L419" s="343">
        <f>+I419+I417</f>
        <v>2709000</v>
      </c>
      <c r="M419" s="319" t="s">
        <v>736</v>
      </c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  <c r="AA419" s="241"/>
      <c r="AB419" s="241"/>
      <c r="AC419" s="241"/>
      <c r="AD419" s="241"/>
      <c r="AE419" s="241"/>
      <c r="AF419" s="241"/>
      <c r="AG419" s="241"/>
      <c r="AH419" s="241"/>
      <c r="AI419" s="241"/>
    </row>
    <row r="420" spans="2:35" s="511" customFormat="1" hidden="1" x14ac:dyDescent="0.25">
      <c r="B420" s="206"/>
      <c r="C420" s="207">
        <v>43515</v>
      </c>
      <c r="D420" s="233" t="s">
        <v>729</v>
      </c>
      <c r="E420" s="319" t="s">
        <v>736</v>
      </c>
      <c r="F420" s="322"/>
      <c r="G420" s="242" t="s">
        <v>728</v>
      </c>
      <c r="H420" s="285"/>
      <c r="I420" s="236">
        <v>430000</v>
      </c>
      <c r="J420" s="237">
        <f t="shared" si="6"/>
        <v>7616594</v>
      </c>
      <c r="K420" s="251"/>
      <c r="L420" s="343">
        <f>+H418+H416</f>
        <v>2560000</v>
      </c>
      <c r="M420" s="319" t="s">
        <v>736</v>
      </c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  <c r="AA420" s="241"/>
      <c r="AB420" s="241"/>
      <c r="AC420" s="241"/>
      <c r="AD420" s="241"/>
      <c r="AE420" s="241"/>
      <c r="AF420" s="241"/>
      <c r="AG420" s="241"/>
      <c r="AH420" s="241"/>
      <c r="AI420" s="241"/>
    </row>
    <row r="421" spans="2:35" s="511" customFormat="1" hidden="1" x14ac:dyDescent="0.25">
      <c r="B421" s="284"/>
      <c r="C421" s="207">
        <v>43515</v>
      </c>
      <c r="D421" s="233" t="s">
        <v>564</v>
      </c>
      <c r="E421" s="319" t="s">
        <v>737</v>
      </c>
      <c r="F421" s="322"/>
      <c r="G421" s="242" t="s">
        <v>563</v>
      </c>
      <c r="H421" s="297"/>
      <c r="I421" s="236">
        <v>252000</v>
      </c>
      <c r="J421" s="237">
        <f t="shared" si="6"/>
        <v>7364594</v>
      </c>
      <c r="K421" s="282"/>
      <c r="L421" s="343">
        <f>+L419-L420</f>
        <v>149000</v>
      </c>
      <c r="M421" s="319" t="s">
        <v>737</v>
      </c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  <c r="AA421" s="241"/>
      <c r="AB421" s="241"/>
      <c r="AC421" s="241"/>
      <c r="AD421" s="241"/>
      <c r="AE421" s="241"/>
      <c r="AF421" s="241"/>
      <c r="AG421" s="241"/>
      <c r="AH421" s="241"/>
      <c r="AI421" s="241"/>
    </row>
    <row r="422" spans="2:35" s="511" customFormat="1" hidden="1" x14ac:dyDescent="0.25">
      <c r="B422" s="206"/>
      <c r="C422" s="207">
        <v>43516</v>
      </c>
      <c r="D422" s="233" t="s">
        <v>730</v>
      </c>
      <c r="E422" s="319" t="s">
        <v>738</v>
      </c>
      <c r="F422" s="322"/>
      <c r="G422" s="242" t="s">
        <v>565</v>
      </c>
      <c r="H422" s="285"/>
      <c r="I422" s="236">
        <v>580046</v>
      </c>
      <c r="J422" s="237">
        <f t="shared" si="6"/>
        <v>6784548</v>
      </c>
      <c r="K422" s="251"/>
      <c r="L422" s="287"/>
      <c r="M422" s="319" t="s">
        <v>738</v>
      </c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  <c r="AA422" s="241"/>
      <c r="AB422" s="241"/>
      <c r="AC422" s="241"/>
      <c r="AD422" s="241"/>
      <c r="AE422" s="241"/>
      <c r="AF422" s="241"/>
      <c r="AG422" s="241"/>
      <c r="AH422" s="241"/>
      <c r="AI422" s="241"/>
    </row>
    <row r="423" spans="2:35" s="511" customFormat="1" hidden="1" x14ac:dyDescent="0.25">
      <c r="B423" s="206"/>
      <c r="C423" s="207">
        <v>43517</v>
      </c>
      <c r="D423" s="233" t="s">
        <v>564</v>
      </c>
      <c r="E423" s="319" t="s">
        <v>743</v>
      </c>
      <c r="F423" s="322"/>
      <c r="G423" s="242" t="s">
        <v>563</v>
      </c>
      <c r="H423" s="285"/>
      <c r="I423" s="236">
        <v>63000</v>
      </c>
      <c r="J423" s="237">
        <f t="shared" si="6"/>
        <v>6721548</v>
      </c>
      <c r="K423" s="251"/>
      <c r="L423" s="287"/>
      <c r="M423" s="319" t="s">
        <v>743</v>
      </c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  <c r="AA423" s="241"/>
      <c r="AB423" s="241"/>
      <c r="AC423" s="241"/>
      <c r="AD423" s="241"/>
      <c r="AE423" s="241"/>
      <c r="AF423" s="241"/>
      <c r="AG423" s="241"/>
      <c r="AH423" s="241"/>
      <c r="AI423" s="241"/>
    </row>
    <row r="424" spans="2:35" s="511" customFormat="1" hidden="1" x14ac:dyDescent="0.25">
      <c r="B424" s="206"/>
      <c r="C424" s="292">
        <v>43517</v>
      </c>
      <c r="D424" s="233" t="s">
        <v>745</v>
      </c>
      <c r="E424" s="319" t="s">
        <v>744</v>
      </c>
      <c r="F424" s="322"/>
      <c r="G424" s="242" t="s">
        <v>327</v>
      </c>
      <c r="H424" s="285"/>
      <c r="I424" s="236">
        <v>3552589</v>
      </c>
      <c r="J424" s="237">
        <f t="shared" si="6"/>
        <v>3168959</v>
      </c>
      <c r="K424" s="251"/>
      <c r="L424" s="287"/>
      <c r="M424" s="319" t="s">
        <v>744</v>
      </c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  <c r="AA424" s="241"/>
      <c r="AB424" s="241"/>
      <c r="AC424" s="241"/>
      <c r="AD424" s="241"/>
      <c r="AE424" s="241"/>
      <c r="AF424" s="241"/>
      <c r="AG424" s="241"/>
      <c r="AH424" s="241"/>
      <c r="AI424" s="241"/>
    </row>
    <row r="425" spans="2:35" s="511" customFormat="1" hidden="1" x14ac:dyDescent="0.25">
      <c r="B425" s="284"/>
      <c r="C425" s="292">
        <v>43517</v>
      </c>
      <c r="D425" s="316" t="s">
        <v>722</v>
      </c>
      <c r="E425" s="284" t="s">
        <v>723</v>
      </c>
      <c r="F425" s="284"/>
      <c r="G425" s="281" t="s">
        <v>291</v>
      </c>
      <c r="H425" s="297">
        <v>892500</v>
      </c>
      <c r="I425" s="236"/>
      <c r="J425" s="237">
        <f t="shared" si="6"/>
        <v>4061459</v>
      </c>
      <c r="K425" s="282"/>
      <c r="L425" s="287"/>
      <c r="M425" s="284" t="s">
        <v>723</v>
      </c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  <c r="AA425" s="241"/>
      <c r="AB425" s="241"/>
      <c r="AC425" s="241"/>
      <c r="AD425" s="241"/>
      <c r="AE425" s="241"/>
      <c r="AF425" s="241"/>
      <c r="AG425" s="241"/>
      <c r="AH425" s="241"/>
      <c r="AI425" s="241"/>
    </row>
    <row r="426" spans="2:35" s="511" customFormat="1" hidden="1" x14ac:dyDescent="0.25">
      <c r="B426" s="284"/>
      <c r="C426" s="292">
        <v>43518</v>
      </c>
      <c r="D426" s="323" t="s">
        <v>749</v>
      </c>
      <c r="E426" s="238" t="s">
        <v>748</v>
      </c>
      <c r="F426" s="255"/>
      <c r="G426" s="324" t="s">
        <v>291</v>
      </c>
      <c r="H426" s="297"/>
      <c r="I426" s="236">
        <v>889000</v>
      </c>
      <c r="J426" s="237">
        <f t="shared" si="6"/>
        <v>3172459</v>
      </c>
      <c r="K426" s="282"/>
      <c r="L426" s="287"/>
      <c r="M426" s="238" t="s">
        <v>748</v>
      </c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  <c r="AA426" s="241"/>
      <c r="AB426" s="241"/>
      <c r="AC426" s="241"/>
      <c r="AD426" s="241"/>
      <c r="AE426" s="241"/>
      <c r="AF426" s="241"/>
      <c r="AG426" s="241"/>
      <c r="AH426" s="241"/>
      <c r="AI426" s="241"/>
    </row>
    <row r="427" spans="2:35" s="511" customFormat="1" hidden="1" x14ac:dyDescent="0.25">
      <c r="B427" s="206"/>
      <c r="C427" s="232">
        <v>43516</v>
      </c>
      <c r="D427" s="325" t="s">
        <v>739</v>
      </c>
      <c r="E427" s="206" t="s">
        <v>741</v>
      </c>
      <c r="F427" s="206"/>
      <c r="G427" s="235" t="s">
        <v>231</v>
      </c>
      <c r="H427" s="285"/>
      <c r="I427" s="326">
        <v>500000</v>
      </c>
      <c r="J427" s="237">
        <f t="shared" si="6"/>
        <v>2672459</v>
      </c>
      <c r="K427" s="251"/>
      <c r="L427" s="287"/>
      <c r="M427" s="206" t="s">
        <v>741</v>
      </c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  <c r="AA427" s="241"/>
      <c r="AB427" s="241"/>
      <c r="AC427" s="241"/>
      <c r="AD427" s="241"/>
      <c r="AE427" s="241"/>
      <c r="AF427" s="241"/>
      <c r="AG427" s="241"/>
      <c r="AH427" s="241"/>
      <c r="AI427" s="241"/>
    </row>
    <row r="428" spans="2:35" s="511" customFormat="1" hidden="1" x14ac:dyDescent="0.25">
      <c r="B428" s="284"/>
      <c r="C428" s="327">
        <v>43516</v>
      </c>
      <c r="D428" s="316" t="s">
        <v>740</v>
      </c>
      <c r="E428" s="284" t="s">
        <v>750</v>
      </c>
      <c r="F428" s="284"/>
      <c r="G428" s="256" t="s">
        <v>231</v>
      </c>
      <c r="H428" s="297"/>
      <c r="I428" s="328">
        <v>600000</v>
      </c>
      <c r="J428" s="237">
        <f t="shared" si="6"/>
        <v>2072459</v>
      </c>
      <c r="K428" s="282"/>
      <c r="L428" s="287"/>
      <c r="M428" s="284" t="s">
        <v>750</v>
      </c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  <c r="AA428" s="241"/>
      <c r="AB428" s="241"/>
      <c r="AC428" s="241"/>
      <c r="AD428" s="241"/>
      <c r="AE428" s="241"/>
      <c r="AF428" s="241"/>
      <c r="AG428" s="241"/>
      <c r="AH428" s="241"/>
      <c r="AI428" s="241"/>
    </row>
    <row r="429" spans="2:35" s="511" customFormat="1" hidden="1" x14ac:dyDescent="0.25">
      <c r="B429" s="206"/>
      <c r="C429" s="232">
        <v>43519</v>
      </c>
      <c r="D429" s="225" t="s">
        <v>751</v>
      </c>
      <c r="E429" s="206" t="s">
        <v>752</v>
      </c>
      <c r="F429" s="206"/>
      <c r="G429" s="286" t="s">
        <v>291</v>
      </c>
      <c r="H429" s="285"/>
      <c r="I429" s="313">
        <v>200000</v>
      </c>
      <c r="J429" s="237">
        <f t="shared" si="6"/>
        <v>1872459</v>
      </c>
      <c r="K429" s="251"/>
      <c r="L429" s="343">
        <f>+I429+I428+I427+I408+I395</f>
        <v>2930000</v>
      </c>
      <c r="M429" s="206" t="s">
        <v>752</v>
      </c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  <c r="AA429" s="241"/>
      <c r="AB429" s="241"/>
      <c r="AC429" s="241"/>
      <c r="AD429" s="241"/>
      <c r="AE429" s="241"/>
      <c r="AF429" s="241"/>
      <c r="AG429" s="241"/>
      <c r="AH429" s="241"/>
      <c r="AI429" s="241"/>
    </row>
    <row r="430" spans="2:35" s="511" customFormat="1" hidden="1" x14ac:dyDescent="0.25">
      <c r="B430" s="206"/>
      <c r="C430" s="206"/>
      <c r="D430" s="206"/>
      <c r="E430" s="206"/>
      <c r="F430" s="206"/>
      <c r="G430" s="208"/>
      <c r="H430" s="285"/>
      <c r="I430" s="210"/>
      <c r="J430" s="237">
        <f t="shared" si="6"/>
        <v>1872459</v>
      </c>
      <c r="K430" s="251"/>
      <c r="L430" s="287"/>
      <c r="M430" s="206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  <c r="AA430" s="241"/>
      <c r="AB430" s="241"/>
      <c r="AC430" s="241"/>
      <c r="AD430" s="241"/>
      <c r="AE430" s="241"/>
      <c r="AF430" s="241"/>
      <c r="AG430" s="241"/>
      <c r="AH430" s="241"/>
      <c r="AI430" s="241"/>
    </row>
    <row r="431" spans="2:35" s="511" customFormat="1" hidden="1" x14ac:dyDescent="0.25">
      <c r="B431" s="206"/>
      <c r="C431" s="245"/>
      <c r="D431" s="245"/>
      <c r="E431" s="245"/>
      <c r="F431" s="245"/>
      <c r="G431" s="266"/>
      <c r="H431" s="313">
        <v>12697741</v>
      </c>
      <c r="I431" s="209"/>
      <c r="J431" s="329">
        <f t="shared" si="6"/>
        <v>14570200</v>
      </c>
      <c r="K431" s="330"/>
      <c r="L431" s="562">
        <f>+L365-J431</f>
        <v>2930000</v>
      </c>
      <c r="M431" s="245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  <c r="AA431" s="241"/>
      <c r="AB431" s="241"/>
      <c r="AC431" s="241"/>
      <c r="AD431" s="241"/>
      <c r="AE431" s="241"/>
      <c r="AF431" s="241"/>
      <c r="AG431" s="241"/>
      <c r="AH431" s="241"/>
      <c r="AI431" s="241"/>
    </row>
    <row r="432" spans="2:35" s="511" customFormat="1" hidden="1" x14ac:dyDescent="0.25">
      <c r="B432" s="206"/>
      <c r="C432" s="204">
        <v>43516</v>
      </c>
      <c r="D432" s="318" t="s">
        <v>754</v>
      </c>
      <c r="E432" s="319" t="s">
        <v>753</v>
      </c>
      <c r="F432" s="255"/>
      <c r="G432" s="320" t="s">
        <v>555</v>
      </c>
      <c r="H432" s="285"/>
      <c r="I432" s="331">
        <v>2519900</v>
      </c>
      <c r="J432" s="329">
        <f t="shared" si="6"/>
        <v>12050300</v>
      </c>
      <c r="K432" s="251"/>
      <c r="L432" s="562">
        <f>+L429-L431</f>
        <v>0</v>
      </c>
      <c r="M432" s="319" t="s">
        <v>753</v>
      </c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  <c r="AA432" s="241"/>
      <c r="AB432" s="241"/>
      <c r="AC432" s="241"/>
      <c r="AD432" s="241"/>
      <c r="AE432" s="241"/>
      <c r="AF432" s="241"/>
      <c r="AG432" s="241"/>
      <c r="AH432" s="241"/>
      <c r="AI432" s="241"/>
    </row>
    <row r="433" spans="2:35" s="511" customFormat="1" hidden="1" x14ac:dyDescent="0.25">
      <c r="B433" s="206"/>
      <c r="C433" s="204">
        <v>43516</v>
      </c>
      <c r="D433" s="267" t="s">
        <v>755</v>
      </c>
      <c r="E433" s="319" t="s">
        <v>770</v>
      </c>
      <c r="F433" s="322"/>
      <c r="G433" s="270" t="s">
        <v>608</v>
      </c>
      <c r="H433" s="285"/>
      <c r="I433" s="332">
        <v>385000</v>
      </c>
      <c r="J433" s="329">
        <f t="shared" si="6"/>
        <v>11665300</v>
      </c>
      <c r="K433" s="251"/>
      <c r="L433" s="287"/>
      <c r="M433" s="319" t="s">
        <v>770</v>
      </c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  <c r="AA433" s="241"/>
      <c r="AB433" s="241"/>
      <c r="AC433" s="241"/>
      <c r="AD433" s="241"/>
      <c r="AE433" s="241"/>
      <c r="AF433" s="241"/>
      <c r="AG433" s="241"/>
      <c r="AH433" s="241"/>
      <c r="AI433" s="241"/>
    </row>
    <row r="434" spans="2:35" s="511" customFormat="1" hidden="1" x14ac:dyDescent="0.25">
      <c r="B434" s="206"/>
      <c r="C434" s="207">
        <v>43517</v>
      </c>
      <c r="D434" s="233" t="s">
        <v>757</v>
      </c>
      <c r="E434" s="319" t="s">
        <v>771</v>
      </c>
      <c r="F434" s="322"/>
      <c r="G434" s="242" t="s">
        <v>756</v>
      </c>
      <c r="H434" s="285"/>
      <c r="I434" s="333">
        <v>2754856</v>
      </c>
      <c r="J434" s="329">
        <f t="shared" si="6"/>
        <v>8910444</v>
      </c>
      <c r="K434" s="251"/>
      <c r="L434" s="287"/>
      <c r="M434" s="319" t="s">
        <v>771</v>
      </c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  <c r="AA434" s="241"/>
      <c r="AB434" s="241"/>
      <c r="AC434" s="241"/>
      <c r="AD434" s="241"/>
      <c r="AE434" s="241"/>
      <c r="AF434" s="241"/>
      <c r="AG434" s="241"/>
      <c r="AH434" s="241"/>
      <c r="AI434" s="241"/>
    </row>
    <row r="435" spans="2:35" s="511" customFormat="1" hidden="1" x14ac:dyDescent="0.25">
      <c r="B435" s="206"/>
      <c r="C435" s="207">
        <v>43518</v>
      </c>
      <c r="D435" s="233" t="s">
        <v>759</v>
      </c>
      <c r="E435" s="319" t="s">
        <v>772</v>
      </c>
      <c r="F435" s="322"/>
      <c r="G435" s="242" t="s">
        <v>758</v>
      </c>
      <c r="H435" s="285"/>
      <c r="I435" s="333">
        <v>1140000</v>
      </c>
      <c r="J435" s="329">
        <f t="shared" si="6"/>
        <v>7770444</v>
      </c>
      <c r="K435" s="251"/>
      <c r="L435" s="287"/>
      <c r="M435" s="319" t="s">
        <v>772</v>
      </c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  <c r="AA435" s="241"/>
      <c r="AB435" s="241"/>
      <c r="AC435" s="241"/>
      <c r="AD435" s="241"/>
      <c r="AE435" s="241"/>
      <c r="AF435" s="241"/>
      <c r="AG435" s="241"/>
      <c r="AH435" s="241"/>
      <c r="AI435" s="241"/>
    </row>
    <row r="436" spans="2:35" s="511" customFormat="1" hidden="1" x14ac:dyDescent="0.25">
      <c r="B436" s="206"/>
      <c r="C436" s="207">
        <v>43521</v>
      </c>
      <c r="D436" s="233" t="s">
        <v>790</v>
      </c>
      <c r="E436" s="319" t="s">
        <v>773</v>
      </c>
      <c r="F436" s="322"/>
      <c r="G436" s="242" t="s">
        <v>34</v>
      </c>
      <c r="H436" s="285"/>
      <c r="I436" s="333">
        <v>883000</v>
      </c>
      <c r="J436" s="329">
        <f t="shared" si="6"/>
        <v>6887444</v>
      </c>
      <c r="K436" s="251"/>
      <c r="L436" s="343">
        <f>+I436-H437</f>
        <v>383000</v>
      </c>
      <c r="M436" s="319" t="s">
        <v>773</v>
      </c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  <c r="AA436" s="241"/>
      <c r="AB436" s="241"/>
      <c r="AC436" s="241"/>
      <c r="AD436" s="241"/>
      <c r="AE436" s="241"/>
      <c r="AF436" s="241"/>
      <c r="AG436" s="241"/>
      <c r="AH436" s="241"/>
      <c r="AI436" s="241"/>
    </row>
    <row r="437" spans="2:35" s="511" customFormat="1" hidden="1" x14ac:dyDescent="0.25">
      <c r="B437" s="206"/>
      <c r="C437" s="207"/>
      <c r="D437" s="233"/>
      <c r="E437" s="206" t="s">
        <v>741</v>
      </c>
      <c r="F437" s="206"/>
      <c r="G437" s="235" t="s">
        <v>231</v>
      </c>
      <c r="H437" s="285">
        <v>500000</v>
      </c>
      <c r="I437" s="236"/>
      <c r="J437" s="329">
        <f t="shared" si="6"/>
        <v>7387444</v>
      </c>
      <c r="K437" s="251"/>
      <c r="L437" s="287"/>
      <c r="M437" s="206" t="s">
        <v>741</v>
      </c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  <c r="AA437" s="241"/>
      <c r="AB437" s="241"/>
      <c r="AC437" s="241"/>
      <c r="AD437" s="241"/>
      <c r="AE437" s="241"/>
      <c r="AF437" s="241"/>
      <c r="AG437" s="241"/>
      <c r="AH437" s="241"/>
      <c r="AI437" s="241"/>
    </row>
    <row r="438" spans="2:35" s="511" customFormat="1" hidden="1" x14ac:dyDescent="0.25">
      <c r="B438" s="206"/>
      <c r="C438" s="207">
        <v>43521</v>
      </c>
      <c r="D438" s="233" t="s">
        <v>761</v>
      </c>
      <c r="E438" s="322" t="s">
        <v>774</v>
      </c>
      <c r="F438" s="322"/>
      <c r="G438" s="242" t="s">
        <v>760</v>
      </c>
      <c r="H438" s="285"/>
      <c r="I438" s="333">
        <v>50000</v>
      </c>
      <c r="J438" s="329">
        <f t="shared" si="6"/>
        <v>7337444</v>
      </c>
      <c r="K438" s="251"/>
      <c r="L438" s="287"/>
      <c r="M438" s="322" t="s">
        <v>774</v>
      </c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  <c r="AA438" s="241"/>
      <c r="AB438" s="241"/>
      <c r="AC438" s="241"/>
      <c r="AD438" s="241"/>
      <c r="AE438" s="241"/>
      <c r="AF438" s="241"/>
      <c r="AG438" s="241"/>
      <c r="AH438" s="241"/>
      <c r="AI438" s="241"/>
    </row>
    <row r="439" spans="2:35" s="511" customFormat="1" hidden="1" x14ac:dyDescent="0.25">
      <c r="B439" s="206"/>
      <c r="C439" s="207">
        <v>43521</v>
      </c>
      <c r="D439" s="233" t="s">
        <v>797</v>
      </c>
      <c r="E439" s="319" t="s">
        <v>775</v>
      </c>
      <c r="F439" s="322"/>
      <c r="G439" s="242" t="s">
        <v>34</v>
      </c>
      <c r="H439" s="285">
        <v>600000</v>
      </c>
      <c r="I439" s="333"/>
      <c r="J439" s="329">
        <f t="shared" si="6"/>
        <v>7937444</v>
      </c>
      <c r="K439" s="251"/>
      <c r="L439" s="287"/>
      <c r="M439" s="319" t="s">
        <v>775</v>
      </c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  <c r="AA439" s="241"/>
      <c r="AB439" s="241"/>
      <c r="AC439" s="241"/>
      <c r="AD439" s="241"/>
      <c r="AE439" s="241"/>
      <c r="AF439" s="241"/>
      <c r="AG439" s="241"/>
      <c r="AH439" s="241"/>
      <c r="AI439" s="241"/>
    </row>
    <row r="440" spans="2:35" s="511" customFormat="1" hidden="1" x14ac:dyDescent="0.25">
      <c r="B440" s="206"/>
      <c r="C440" s="207">
        <v>43521</v>
      </c>
      <c r="D440" s="334" t="s">
        <v>798</v>
      </c>
      <c r="E440" s="284" t="s">
        <v>750</v>
      </c>
      <c r="F440" s="284"/>
      <c r="G440" s="256" t="s">
        <v>231</v>
      </c>
      <c r="H440" s="285"/>
      <c r="I440" s="236">
        <v>600000</v>
      </c>
      <c r="J440" s="329">
        <f t="shared" si="6"/>
        <v>7337444</v>
      </c>
      <c r="K440" s="251"/>
      <c r="L440" s="287"/>
      <c r="M440" s="284" t="s">
        <v>750</v>
      </c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  <c r="AA440" s="241"/>
      <c r="AB440" s="241"/>
      <c r="AC440" s="241"/>
      <c r="AD440" s="241"/>
      <c r="AE440" s="241"/>
      <c r="AF440" s="241"/>
      <c r="AG440" s="241"/>
      <c r="AH440" s="241"/>
      <c r="AI440" s="241"/>
    </row>
    <row r="441" spans="2:35" s="511" customFormat="1" hidden="1" x14ac:dyDescent="0.25">
      <c r="B441" s="206"/>
      <c r="C441" s="207">
        <v>43522</v>
      </c>
      <c r="D441" s="233" t="s">
        <v>763</v>
      </c>
      <c r="E441" s="319" t="s">
        <v>776</v>
      </c>
      <c r="F441" s="322"/>
      <c r="G441" s="242" t="s">
        <v>762</v>
      </c>
      <c r="H441" s="285"/>
      <c r="I441" s="333">
        <v>297000</v>
      </c>
      <c r="J441" s="329">
        <f t="shared" si="6"/>
        <v>7040444</v>
      </c>
      <c r="K441" s="251"/>
      <c r="L441" s="287"/>
      <c r="M441" s="319" t="s">
        <v>776</v>
      </c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  <c r="AA441" s="241"/>
      <c r="AB441" s="241"/>
      <c r="AC441" s="241"/>
      <c r="AD441" s="241"/>
      <c r="AE441" s="241"/>
      <c r="AF441" s="241"/>
      <c r="AG441" s="241"/>
      <c r="AH441" s="241"/>
      <c r="AI441" s="241"/>
    </row>
    <row r="442" spans="2:35" s="511" customFormat="1" hidden="1" x14ac:dyDescent="0.25">
      <c r="B442" s="206"/>
      <c r="C442" s="207">
        <v>43522</v>
      </c>
      <c r="D442" s="233" t="s">
        <v>765</v>
      </c>
      <c r="E442" s="319" t="s">
        <v>777</v>
      </c>
      <c r="F442" s="322"/>
      <c r="G442" s="242" t="s">
        <v>764</v>
      </c>
      <c r="H442" s="285"/>
      <c r="I442" s="333">
        <v>4524700</v>
      </c>
      <c r="J442" s="329">
        <f t="shared" si="6"/>
        <v>2515744</v>
      </c>
      <c r="K442" s="251"/>
      <c r="L442" s="287"/>
      <c r="M442" s="319" t="s">
        <v>777</v>
      </c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  <c r="AA442" s="241"/>
      <c r="AB442" s="241"/>
      <c r="AC442" s="241"/>
      <c r="AD442" s="241"/>
      <c r="AE442" s="241"/>
      <c r="AF442" s="241"/>
      <c r="AG442" s="241"/>
      <c r="AH442" s="241"/>
      <c r="AI442" s="241"/>
    </row>
    <row r="443" spans="2:35" s="511" customFormat="1" hidden="1" x14ac:dyDescent="0.25">
      <c r="B443" s="206"/>
      <c r="C443" s="207">
        <v>43522</v>
      </c>
      <c r="D443" s="233" t="s">
        <v>767</v>
      </c>
      <c r="E443" s="319" t="s">
        <v>778</v>
      </c>
      <c r="F443" s="322"/>
      <c r="G443" s="242" t="s">
        <v>766</v>
      </c>
      <c r="H443" s="285"/>
      <c r="I443" s="333">
        <v>318125</v>
      </c>
      <c r="J443" s="329">
        <f t="shared" si="6"/>
        <v>2197619</v>
      </c>
      <c r="K443" s="251"/>
      <c r="L443" s="287"/>
      <c r="M443" s="319" t="s">
        <v>778</v>
      </c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  <c r="AA443" s="241"/>
      <c r="AB443" s="241"/>
      <c r="AC443" s="241"/>
      <c r="AD443" s="241"/>
      <c r="AE443" s="241"/>
      <c r="AF443" s="241"/>
      <c r="AG443" s="241"/>
      <c r="AH443" s="241"/>
      <c r="AI443" s="241"/>
    </row>
    <row r="444" spans="2:35" s="511" customFormat="1" hidden="1" x14ac:dyDescent="0.25">
      <c r="B444" s="206"/>
      <c r="C444" s="207"/>
      <c r="D444" s="233"/>
      <c r="E444" s="206" t="s">
        <v>721</v>
      </c>
      <c r="F444" s="206"/>
      <c r="G444" s="235" t="s">
        <v>282</v>
      </c>
      <c r="H444" s="313">
        <v>1280000</v>
      </c>
      <c r="I444" s="236"/>
      <c r="J444" s="329">
        <f t="shared" si="6"/>
        <v>3477619</v>
      </c>
      <c r="K444" s="251"/>
      <c r="L444" s="343">
        <f>+I445-H444</f>
        <v>155000</v>
      </c>
      <c r="M444" s="206" t="s">
        <v>721</v>
      </c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  <c r="AA444" s="241"/>
      <c r="AB444" s="241"/>
      <c r="AC444" s="241"/>
      <c r="AD444" s="241"/>
      <c r="AE444" s="241"/>
      <c r="AF444" s="241"/>
      <c r="AG444" s="241"/>
      <c r="AH444" s="241"/>
      <c r="AI444" s="241"/>
    </row>
    <row r="445" spans="2:35" s="511" customFormat="1" hidden="1" x14ac:dyDescent="0.25">
      <c r="B445" s="206"/>
      <c r="C445" s="207">
        <v>43522</v>
      </c>
      <c r="D445" s="233" t="s">
        <v>789</v>
      </c>
      <c r="E445" s="319" t="s">
        <v>779</v>
      </c>
      <c r="F445" s="322"/>
      <c r="G445" s="242" t="s">
        <v>282</v>
      </c>
      <c r="H445" s="285"/>
      <c r="I445" s="333">
        <v>1435000</v>
      </c>
      <c r="J445" s="329">
        <f t="shared" si="6"/>
        <v>2042619</v>
      </c>
      <c r="K445" s="251"/>
      <c r="L445" s="343">
        <f>SUM(L436:L444)</f>
        <v>538000</v>
      </c>
      <c r="M445" s="319" t="s">
        <v>779</v>
      </c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  <c r="AA445" s="241"/>
      <c r="AB445" s="241"/>
      <c r="AC445" s="241"/>
      <c r="AD445" s="241"/>
      <c r="AE445" s="241"/>
      <c r="AF445" s="241"/>
      <c r="AG445" s="241"/>
      <c r="AH445" s="241"/>
      <c r="AI445" s="241"/>
    </row>
    <row r="446" spans="2:35" s="511" customFormat="1" hidden="1" x14ac:dyDescent="0.25">
      <c r="B446" s="206"/>
      <c r="C446" s="207">
        <v>43523</v>
      </c>
      <c r="D446" s="233" t="s">
        <v>768</v>
      </c>
      <c r="E446" s="319" t="s">
        <v>780</v>
      </c>
      <c r="F446" s="322"/>
      <c r="G446" s="242" t="s">
        <v>681</v>
      </c>
      <c r="H446" s="285"/>
      <c r="I446" s="333">
        <v>126000</v>
      </c>
      <c r="J446" s="329">
        <f t="shared" si="6"/>
        <v>1916619</v>
      </c>
      <c r="K446" s="251"/>
      <c r="L446" s="562">
        <f>+L445+J453</f>
        <v>601919</v>
      </c>
      <c r="M446" s="319" t="s">
        <v>780</v>
      </c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  <c r="AA446" s="241"/>
      <c r="AB446" s="241"/>
      <c r="AC446" s="241"/>
      <c r="AD446" s="241"/>
      <c r="AE446" s="241"/>
      <c r="AF446" s="241"/>
      <c r="AG446" s="241"/>
      <c r="AH446" s="241"/>
      <c r="AI446" s="241"/>
    </row>
    <row r="447" spans="2:35" s="511" customFormat="1" hidden="1" x14ac:dyDescent="0.25">
      <c r="B447" s="206"/>
      <c r="C447" s="292">
        <v>43523</v>
      </c>
      <c r="D447" s="233" t="s">
        <v>767</v>
      </c>
      <c r="E447" s="319" t="s">
        <v>781</v>
      </c>
      <c r="F447" s="322"/>
      <c r="G447" s="242" t="s">
        <v>365</v>
      </c>
      <c r="H447" s="285"/>
      <c r="I447" s="333"/>
      <c r="J447" s="329">
        <f t="shared" si="6"/>
        <v>1916619</v>
      </c>
      <c r="K447" s="251"/>
      <c r="L447" s="343"/>
      <c r="M447" s="319" t="s">
        <v>781</v>
      </c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  <c r="AA447" s="241"/>
      <c r="AB447" s="241"/>
      <c r="AC447" s="241"/>
      <c r="AD447" s="241"/>
      <c r="AE447" s="241"/>
      <c r="AF447" s="241"/>
      <c r="AG447" s="241"/>
      <c r="AH447" s="241"/>
      <c r="AI447" s="241"/>
    </row>
    <row r="448" spans="2:35" s="511" customFormat="1" hidden="1" x14ac:dyDescent="0.25">
      <c r="B448" s="206"/>
      <c r="C448" s="292">
        <v>43523</v>
      </c>
      <c r="D448" s="233" t="s">
        <v>769</v>
      </c>
      <c r="E448" s="319" t="s">
        <v>782</v>
      </c>
      <c r="F448" s="322"/>
      <c r="G448" s="242" t="s">
        <v>291</v>
      </c>
      <c r="H448" s="285"/>
      <c r="I448" s="333">
        <v>150000</v>
      </c>
      <c r="J448" s="329">
        <f t="shared" si="6"/>
        <v>1766619</v>
      </c>
      <c r="K448" s="251"/>
      <c r="L448" s="562"/>
      <c r="M448" s="319" t="s">
        <v>782</v>
      </c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  <c r="AA448" s="241"/>
      <c r="AB448" s="241"/>
      <c r="AC448" s="241"/>
      <c r="AD448" s="241"/>
      <c r="AE448" s="241"/>
      <c r="AF448" s="241"/>
      <c r="AG448" s="241"/>
      <c r="AH448" s="241"/>
      <c r="AI448" s="241"/>
    </row>
    <row r="449" spans="2:35" s="511" customFormat="1" hidden="1" x14ac:dyDescent="0.25">
      <c r="B449" s="206"/>
      <c r="C449" s="292">
        <v>43523</v>
      </c>
      <c r="D449" s="233" t="s">
        <v>783</v>
      </c>
      <c r="E449" s="319" t="s">
        <v>784</v>
      </c>
      <c r="F449" s="322"/>
      <c r="G449" s="242" t="s">
        <v>565</v>
      </c>
      <c r="H449" s="285"/>
      <c r="I449" s="333">
        <v>30000</v>
      </c>
      <c r="J449" s="329">
        <f t="shared" si="6"/>
        <v>1736619</v>
      </c>
      <c r="K449" s="251"/>
      <c r="L449" s="241"/>
      <c r="M449" s="319" t="s">
        <v>784</v>
      </c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  <c r="AA449" s="241"/>
      <c r="AB449" s="241"/>
      <c r="AC449" s="241"/>
      <c r="AD449" s="241"/>
      <c r="AE449" s="241"/>
      <c r="AF449" s="241"/>
      <c r="AG449" s="241"/>
      <c r="AH449" s="241"/>
      <c r="AI449" s="241"/>
    </row>
    <row r="450" spans="2:35" s="511" customFormat="1" hidden="1" x14ac:dyDescent="0.25">
      <c r="B450" s="258"/>
      <c r="C450" s="293">
        <v>43523</v>
      </c>
      <c r="D450" s="335" t="s">
        <v>791</v>
      </c>
      <c r="E450" s="319" t="s">
        <v>785</v>
      </c>
      <c r="F450" s="322"/>
      <c r="G450" s="242" t="s">
        <v>291</v>
      </c>
      <c r="H450" s="285"/>
      <c r="I450" s="336">
        <v>167700</v>
      </c>
      <c r="J450" s="329">
        <f t="shared" si="6"/>
        <v>1568919</v>
      </c>
      <c r="K450" s="251"/>
      <c r="L450" s="241"/>
      <c r="M450" s="319" t="s">
        <v>785</v>
      </c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  <c r="AA450" s="241"/>
      <c r="AB450" s="241"/>
      <c r="AC450" s="241"/>
      <c r="AD450" s="241"/>
      <c r="AE450" s="241"/>
      <c r="AF450" s="241"/>
      <c r="AG450" s="241"/>
      <c r="AH450" s="241"/>
      <c r="AI450" s="241"/>
    </row>
    <row r="451" spans="2:35" s="511" customFormat="1" hidden="1" x14ac:dyDescent="0.25">
      <c r="B451" s="206"/>
      <c r="C451" s="337"/>
      <c r="D451" s="206"/>
      <c r="E451" s="286" t="s">
        <v>752</v>
      </c>
      <c r="F451" s="286"/>
      <c r="G451" s="285" t="s">
        <v>291</v>
      </c>
      <c r="H451" s="235">
        <v>200000</v>
      </c>
      <c r="I451" s="277"/>
      <c r="J451" s="329">
        <f>+J450+H451-I451</f>
        <v>1768919</v>
      </c>
      <c r="K451" s="251"/>
      <c r="L451" s="241"/>
      <c r="M451" s="286" t="s">
        <v>752</v>
      </c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  <c r="AA451" s="241"/>
      <c r="AB451" s="241"/>
      <c r="AC451" s="241"/>
      <c r="AD451" s="241"/>
      <c r="AE451" s="241"/>
      <c r="AF451" s="241"/>
      <c r="AG451" s="241"/>
      <c r="AH451" s="241"/>
      <c r="AI451" s="241"/>
    </row>
    <row r="452" spans="2:35" s="511" customFormat="1" hidden="1" x14ac:dyDescent="0.25">
      <c r="B452" s="206"/>
      <c r="C452" s="232">
        <v>43522</v>
      </c>
      <c r="D452" s="225" t="s">
        <v>786</v>
      </c>
      <c r="E452" s="206" t="s">
        <v>792</v>
      </c>
      <c r="F452" s="206"/>
      <c r="G452" s="235" t="s">
        <v>787</v>
      </c>
      <c r="H452" s="285"/>
      <c r="I452" s="235">
        <v>1505000</v>
      </c>
      <c r="J452" s="329">
        <f t="shared" si="6"/>
        <v>263919</v>
      </c>
      <c r="K452" s="251"/>
      <c r="L452" s="241"/>
      <c r="M452" s="206" t="s">
        <v>792</v>
      </c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  <c r="AA452" s="241"/>
      <c r="AB452" s="241"/>
      <c r="AC452" s="241"/>
      <c r="AD452" s="241"/>
      <c r="AE452" s="241"/>
      <c r="AF452" s="241"/>
      <c r="AG452" s="241"/>
      <c r="AH452" s="241"/>
      <c r="AI452" s="241"/>
    </row>
    <row r="453" spans="2:35" s="511" customFormat="1" hidden="1" x14ac:dyDescent="0.25">
      <c r="B453" s="206"/>
      <c r="C453" s="232">
        <v>43522</v>
      </c>
      <c r="D453" s="325" t="s">
        <v>788</v>
      </c>
      <c r="E453" s="206" t="s">
        <v>793</v>
      </c>
      <c r="F453" s="287"/>
      <c r="G453" s="338" t="s">
        <v>559</v>
      </c>
      <c r="H453" s="285"/>
      <c r="I453" s="338">
        <v>200000</v>
      </c>
      <c r="J453" s="329">
        <f t="shared" si="6"/>
        <v>63919</v>
      </c>
      <c r="K453" s="251"/>
      <c r="L453" s="241"/>
      <c r="M453" s="206" t="s">
        <v>793</v>
      </c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</row>
    <row r="454" spans="2:35" s="511" customFormat="1" hidden="1" x14ac:dyDescent="0.25">
      <c r="B454" s="206"/>
      <c r="C454" s="206"/>
      <c r="D454" s="206"/>
      <c r="E454" s="206"/>
      <c r="F454" s="206"/>
      <c r="G454" s="208"/>
      <c r="H454" s="285">
        <v>15381281</v>
      </c>
      <c r="I454" s="210"/>
      <c r="J454" s="329">
        <f t="shared" si="6"/>
        <v>15445200</v>
      </c>
      <c r="K454" s="251"/>
      <c r="L454" s="241"/>
      <c r="M454" s="206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</row>
    <row r="455" spans="2:35" s="511" customFormat="1" hidden="1" x14ac:dyDescent="0.25">
      <c r="B455" s="206"/>
      <c r="C455" s="204">
        <v>43529</v>
      </c>
      <c r="D455" s="318" t="s">
        <v>607</v>
      </c>
      <c r="E455" s="319" t="s">
        <v>809</v>
      </c>
      <c r="F455" s="255"/>
      <c r="G455" s="320" t="s">
        <v>365</v>
      </c>
      <c r="H455" s="285"/>
      <c r="I455" s="321">
        <v>300000</v>
      </c>
      <c r="J455" s="329">
        <f t="shared" si="6"/>
        <v>15145200</v>
      </c>
      <c r="K455" s="251"/>
      <c r="L455" s="241"/>
      <c r="M455" s="319" t="s">
        <v>809</v>
      </c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</row>
    <row r="456" spans="2:35" s="511" customFormat="1" hidden="1" x14ac:dyDescent="0.25">
      <c r="B456" s="206"/>
      <c r="C456" s="204">
        <v>43529</v>
      </c>
      <c r="D456" s="267" t="s">
        <v>802</v>
      </c>
      <c r="E456" s="319" t="s">
        <v>810</v>
      </c>
      <c r="F456" s="322"/>
      <c r="G456" s="270" t="s">
        <v>231</v>
      </c>
      <c r="H456" s="285"/>
      <c r="I456" s="271">
        <v>100000</v>
      </c>
      <c r="J456" s="329">
        <f t="shared" si="6"/>
        <v>15045200</v>
      </c>
      <c r="K456" s="251"/>
      <c r="L456" s="241"/>
      <c r="M456" s="319" t="s">
        <v>810</v>
      </c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</row>
    <row r="457" spans="2:35" s="511" customFormat="1" hidden="1" x14ac:dyDescent="0.25">
      <c r="B457" s="206"/>
      <c r="C457" s="204">
        <v>43529</v>
      </c>
      <c r="D457" s="233" t="s">
        <v>564</v>
      </c>
      <c r="E457" s="319" t="s">
        <v>811</v>
      </c>
      <c r="F457" s="322"/>
      <c r="G457" s="242" t="s">
        <v>681</v>
      </c>
      <c r="H457" s="285"/>
      <c r="I457" s="236">
        <v>189000</v>
      </c>
      <c r="J457" s="329">
        <f t="shared" si="6"/>
        <v>14856200</v>
      </c>
      <c r="K457" s="251"/>
      <c r="L457" s="241"/>
      <c r="M457" s="319" t="s">
        <v>811</v>
      </c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</row>
    <row r="458" spans="2:35" s="511" customFormat="1" hidden="1" x14ac:dyDescent="0.25">
      <c r="B458" s="206"/>
      <c r="C458" s="204">
        <v>43529</v>
      </c>
      <c r="D458" s="233" t="s">
        <v>802</v>
      </c>
      <c r="E458" s="319" t="s">
        <v>812</v>
      </c>
      <c r="F458" s="322"/>
      <c r="G458" s="242" t="s">
        <v>636</v>
      </c>
      <c r="H458" s="285"/>
      <c r="I458" s="236">
        <v>100000</v>
      </c>
      <c r="J458" s="329">
        <f t="shared" si="6"/>
        <v>14756200</v>
      </c>
      <c r="K458" s="251"/>
      <c r="L458" s="241"/>
      <c r="M458" s="319" t="s">
        <v>812</v>
      </c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</row>
    <row r="459" spans="2:35" s="511" customFormat="1" hidden="1" x14ac:dyDescent="0.25">
      <c r="B459" s="206"/>
      <c r="C459" s="204">
        <v>43529</v>
      </c>
      <c r="D459" s="233" t="s">
        <v>803</v>
      </c>
      <c r="E459" s="319" t="s">
        <v>813</v>
      </c>
      <c r="F459" s="322"/>
      <c r="G459" s="242" t="s">
        <v>327</v>
      </c>
      <c r="H459" s="285"/>
      <c r="I459" s="236">
        <v>2794976</v>
      </c>
      <c r="J459" s="329">
        <f t="shared" si="6"/>
        <v>11961224</v>
      </c>
      <c r="K459" s="251"/>
      <c r="L459" s="241"/>
      <c r="M459" s="319" t="s">
        <v>813</v>
      </c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  <c r="AA459" s="241"/>
      <c r="AB459" s="241"/>
      <c r="AC459" s="241"/>
      <c r="AD459" s="241"/>
      <c r="AE459" s="241"/>
      <c r="AF459" s="241"/>
      <c r="AG459" s="241"/>
      <c r="AH459" s="241"/>
      <c r="AI459" s="241"/>
    </row>
    <row r="460" spans="2:35" s="511" customFormat="1" hidden="1" x14ac:dyDescent="0.25">
      <c r="B460" s="206"/>
      <c r="C460" s="204">
        <v>43529</v>
      </c>
      <c r="D460" s="233" t="s">
        <v>804</v>
      </c>
      <c r="E460" s="319" t="s">
        <v>814</v>
      </c>
      <c r="F460" s="322"/>
      <c r="G460" s="242" t="s">
        <v>645</v>
      </c>
      <c r="H460" s="285"/>
      <c r="I460" s="236">
        <v>2677000</v>
      </c>
      <c r="J460" s="329">
        <f t="shared" si="6"/>
        <v>9284224</v>
      </c>
      <c r="K460" s="251"/>
      <c r="L460" s="241"/>
      <c r="M460" s="319" t="s">
        <v>814</v>
      </c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  <c r="AA460" s="241"/>
      <c r="AB460" s="241"/>
      <c r="AC460" s="241"/>
      <c r="AD460" s="241"/>
      <c r="AE460" s="241"/>
      <c r="AF460" s="241"/>
      <c r="AG460" s="241"/>
      <c r="AH460" s="241"/>
      <c r="AI460" s="241"/>
    </row>
    <row r="461" spans="2:35" s="511" customFormat="1" hidden="1" x14ac:dyDescent="0.25">
      <c r="B461" s="206"/>
      <c r="C461" s="207">
        <v>43535</v>
      </c>
      <c r="D461" s="233" t="s">
        <v>805</v>
      </c>
      <c r="E461" s="319" t="s">
        <v>815</v>
      </c>
      <c r="F461" s="322"/>
      <c r="G461" s="242" t="s">
        <v>532</v>
      </c>
      <c r="H461" s="285"/>
      <c r="I461" s="236">
        <v>1606815</v>
      </c>
      <c r="J461" s="329">
        <f t="shared" si="6"/>
        <v>7677409</v>
      </c>
      <c r="K461" s="251"/>
      <c r="L461" s="241"/>
      <c r="M461" s="319" t="s">
        <v>815</v>
      </c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  <c r="AA461" s="241"/>
      <c r="AB461" s="241"/>
      <c r="AC461" s="241"/>
      <c r="AD461" s="241"/>
      <c r="AE461" s="241"/>
      <c r="AF461" s="241"/>
      <c r="AG461" s="241"/>
      <c r="AH461" s="241"/>
      <c r="AI461" s="241"/>
    </row>
    <row r="462" spans="2:35" s="511" customFormat="1" hidden="1" x14ac:dyDescent="0.25">
      <c r="B462" s="206"/>
      <c r="C462" s="207">
        <v>43535</v>
      </c>
      <c r="D462" s="233" t="s">
        <v>607</v>
      </c>
      <c r="E462" s="319" t="s">
        <v>816</v>
      </c>
      <c r="F462" s="322"/>
      <c r="G462" s="242" t="s">
        <v>327</v>
      </c>
      <c r="H462" s="285"/>
      <c r="I462" s="236">
        <v>451500</v>
      </c>
      <c r="J462" s="329">
        <f t="shared" ref="J462:J525" si="7">+J461+H462-I462</f>
        <v>7225909</v>
      </c>
      <c r="K462" s="251"/>
      <c r="L462" s="241"/>
      <c r="M462" s="319" t="s">
        <v>816</v>
      </c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  <c r="AA462" s="241"/>
      <c r="AB462" s="241"/>
      <c r="AC462" s="241"/>
      <c r="AD462" s="241"/>
      <c r="AE462" s="241"/>
      <c r="AF462" s="241"/>
      <c r="AG462" s="241"/>
      <c r="AH462" s="241"/>
      <c r="AI462" s="241"/>
    </row>
    <row r="463" spans="2:35" s="511" customFormat="1" hidden="1" x14ac:dyDescent="0.25">
      <c r="B463" s="206"/>
      <c r="C463" s="207">
        <v>43535</v>
      </c>
      <c r="D463" s="233" t="s">
        <v>806</v>
      </c>
      <c r="E463" s="319" t="s">
        <v>817</v>
      </c>
      <c r="F463" s="322"/>
      <c r="G463" s="242" t="s">
        <v>365</v>
      </c>
      <c r="H463" s="285"/>
      <c r="I463" s="236">
        <v>3650000</v>
      </c>
      <c r="J463" s="329">
        <f t="shared" si="7"/>
        <v>3575909</v>
      </c>
      <c r="K463" s="251"/>
      <c r="L463" s="241"/>
      <c r="M463" s="319" t="s">
        <v>817</v>
      </c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  <c r="AA463" s="241"/>
      <c r="AB463" s="241"/>
      <c r="AC463" s="241"/>
      <c r="AD463" s="241"/>
      <c r="AE463" s="241"/>
      <c r="AF463" s="241"/>
      <c r="AG463" s="241"/>
      <c r="AH463" s="241"/>
      <c r="AI463" s="241"/>
    </row>
    <row r="464" spans="2:35" s="511" customFormat="1" hidden="1" x14ac:dyDescent="0.25">
      <c r="B464" s="206"/>
      <c r="C464" s="207">
        <v>43535</v>
      </c>
      <c r="D464" s="233" t="s">
        <v>807</v>
      </c>
      <c r="E464" s="319" t="s">
        <v>818</v>
      </c>
      <c r="F464" s="322"/>
      <c r="G464" s="242" t="s">
        <v>291</v>
      </c>
      <c r="H464" s="285"/>
      <c r="I464" s="236">
        <v>150000</v>
      </c>
      <c r="J464" s="329">
        <f t="shared" si="7"/>
        <v>3425909</v>
      </c>
      <c r="K464" s="251"/>
      <c r="L464" s="241"/>
      <c r="M464" s="319" t="s">
        <v>818</v>
      </c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  <c r="AA464" s="241"/>
      <c r="AB464" s="241"/>
      <c r="AC464" s="241"/>
      <c r="AD464" s="241"/>
      <c r="AE464" s="241"/>
      <c r="AF464" s="241"/>
      <c r="AG464" s="241"/>
      <c r="AH464" s="241"/>
      <c r="AI464" s="241"/>
    </row>
    <row r="465" spans="2:35" s="511" customFormat="1" hidden="1" x14ac:dyDescent="0.25">
      <c r="B465" s="206"/>
      <c r="C465" s="207">
        <v>43535</v>
      </c>
      <c r="D465" s="233" t="s">
        <v>808</v>
      </c>
      <c r="E465" s="319" t="s">
        <v>819</v>
      </c>
      <c r="F465" s="322"/>
      <c r="G465" s="242" t="s">
        <v>559</v>
      </c>
      <c r="H465" s="285"/>
      <c r="I465" s="236">
        <v>183000</v>
      </c>
      <c r="J465" s="329">
        <f t="shared" si="7"/>
        <v>3242909</v>
      </c>
      <c r="K465" s="251"/>
      <c r="L465" s="241"/>
      <c r="M465" s="319" t="s">
        <v>819</v>
      </c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  <c r="AA465" s="241"/>
      <c r="AB465" s="241"/>
      <c r="AC465" s="241"/>
      <c r="AD465" s="241"/>
      <c r="AE465" s="241"/>
      <c r="AF465" s="241"/>
      <c r="AG465" s="241"/>
      <c r="AH465" s="241"/>
      <c r="AI465" s="241"/>
    </row>
    <row r="466" spans="2:35" s="511" customFormat="1" hidden="1" x14ac:dyDescent="0.25">
      <c r="B466" s="206"/>
      <c r="C466" s="207"/>
      <c r="D466" s="233"/>
      <c r="E466" s="206" t="s">
        <v>793</v>
      </c>
      <c r="F466" s="287"/>
      <c r="G466" s="338" t="s">
        <v>559</v>
      </c>
      <c r="H466" s="285">
        <v>200000</v>
      </c>
      <c r="I466" s="236"/>
      <c r="J466" s="329">
        <f t="shared" si="7"/>
        <v>3442909</v>
      </c>
      <c r="K466" s="251"/>
      <c r="L466" s="241"/>
      <c r="M466" s="206" t="s">
        <v>793</v>
      </c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  <c r="AA466" s="241"/>
      <c r="AB466" s="241"/>
      <c r="AC466" s="241"/>
      <c r="AD466" s="241"/>
      <c r="AE466" s="241"/>
      <c r="AF466" s="241"/>
      <c r="AG466" s="241"/>
      <c r="AH466" s="241"/>
      <c r="AI466" s="241"/>
    </row>
    <row r="467" spans="2:35" s="511" customFormat="1" hidden="1" x14ac:dyDescent="0.25">
      <c r="B467" s="206"/>
      <c r="C467" s="207">
        <v>43535</v>
      </c>
      <c r="D467" s="233" t="s">
        <v>564</v>
      </c>
      <c r="E467" s="319" t="s">
        <v>824</v>
      </c>
      <c r="F467" s="322"/>
      <c r="G467" s="242" t="s">
        <v>681</v>
      </c>
      <c r="H467" s="285"/>
      <c r="I467" s="236">
        <v>189000</v>
      </c>
      <c r="J467" s="329">
        <f t="shared" si="7"/>
        <v>3253909</v>
      </c>
      <c r="K467" s="251"/>
      <c r="L467" s="241"/>
      <c r="M467" s="319" t="s">
        <v>824</v>
      </c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  <c r="AA467" s="241"/>
      <c r="AB467" s="241"/>
      <c r="AC467" s="241"/>
      <c r="AD467" s="241"/>
      <c r="AE467" s="241"/>
      <c r="AF467" s="241"/>
      <c r="AG467" s="241"/>
      <c r="AH467" s="241"/>
      <c r="AI467" s="241"/>
    </row>
    <row r="468" spans="2:35" s="511" customFormat="1" hidden="1" x14ac:dyDescent="0.25">
      <c r="B468" s="206"/>
      <c r="C468" s="292">
        <v>43535</v>
      </c>
      <c r="D468" s="233" t="s">
        <v>828</v>
      </c>
      <c r="E468" s="319" t="s">
        <v>825</v>
      </c>
      <c r="F468" s="322"/>
      <c r="G468" s="242" t="s">
        <v>231</v>
      </c>
      <c r="H468" s="285"/>
      <c r="I468" s="236">
        <v>682000</v>
      </c>
      <c r="J468" s="329">
        <f t="shared" si="7"/>
        <v>2571909</v>
      </c>
      <c r="K468" s="251"/>
      <c r="L468" s="241"/>
      <c r="M468" s="319" t="s">
        <v>825</v>
      </c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  <c r="AA468" s="241"/>
      <c r="AB468" s="241"/>
      <c r="AC468" s="241"/>
      <c r="AD468" s="241"/>
      <c r="AE468" s="241"/>
      <c r="AF468" s="241"/>
      <c r="AG468" s="241"/>
      <c r="AH468" s="241"/>
      <c r="AI468" s="241"/>
    </row>
    <row r="469" spans="2:35" s="511" customFormat="1" hidden="1" x14ac:dyDescent="0.25">
      <c r="B469" s="206"/>
      <c r="C469" s="232">
        <v>43529</v>
      </c>
      <c r="D469" s="225" t="s">
        <v>799</v>
      </c>
      <c r="E469" s="206" t="s">
        <v>820</v>
      </c>
      <c r="F469" s="206"/>
      <c r="G469" s="235" t="s">
        <v>365</v>
      </c>
      <c r="H469" s="285"/>
      <c r="I469" s="339">
        <v>500000</v>
      </c>
      <c r="J469" s="329">
        <f t="shared" si="7"/>
        <v>2071909</v>
      </c>
      <c r="K469" s="251"/>
      <c r="L469" s="241"/>
      <c r="M469" s="206" t="s">
        <v>820</v>
      </c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  <c r="AA469" s="241"/>
      <c r="AB469" s="241"/>
      <c r="AC469" s="241"/>
      <c r="AD469" s="241"/>
      <c r="AE469" s="241"/>
      <c r="AF469" s="241"/>
      <c r="AG469" s="241"/>
      <c r="AH469" s="241"/>
      <c r="AI469" s="241"/>
    </row>
    <row r="470" spans="2:35" s="511" customFormat="1" hidden="1" x14ac:dyDescent="0.25">
      <c r="B470" s="206"/>
      <c r="C470" s="232">
        <v>43529</v>
      </c>
      <c r="D470" s="225" t="s">
        <v>800</v>
      </c>
      <c r="E470" s="206" t="s">
        <v>821</v>
      </c>
      <c r="F470" s="206"/>
      <c r="G470" s="235" t="s">
        <v>282</v>
      </c>
      <c r="H470" s="285"/>
      <c r="I470" s="339">
        <v>400000</v>
      </c>
      <c r="J470" s="329">
        <f t="shared" si="7"/>
        <v>1671909</v>
      </c>
      <c r="K470" s="251"/>
      <c r="L470" s="241"/>
      <c r="M470" s="206" t="s">
        <v>821</v>
      </c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  <c r="AA470" s="241"/>
      <c r="AB470" s="241"/>
      <c r="AC470" s="241"/>
      <c r="AD470" s="241"/>
      <c r="AE470" s="241"/>
      <c r="AF470" s="241"/>
      <c r="AG470" s="241"/>
      <c r="AH470" s="241"/>
      <c r="AI470" s="241"/>
    </row>
    <row r="471" spans="2:35" s="511" customFormat="1" hidden="1" x14ac:dyDescent="0.25">
      <c r="B471" s="206"/>
      <c r="C471" s="232">
        <v>43537</v>
      </c>
      <c r="D471" s="325" t="s">
        <v>801</v>
      </c>
      <c r="E471" s="206" t="s">
        <v>822</v>
      </c>
      <c r="F471" s="287"/>
      <c r="G471" s="338" t="s">
        <v>636</v>
      </c>
      <c r="H471" s="285"/>
      <c r="I471" s="340">
        <v>34000</v>
      </c>
      <c r="J471" s="329">
        <f t="shared" si="7"/>
        <v>1637909</v>
      </c>
      <c r="K471" s="251"/>
      <c r="L471" s="241"/>
      <c r="M471" s="206" t="s">
        <v>822</v>
      </c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  <c r="AA471" s="241"/>
      <c r="AB471" s="241"/>
      <c r="AC471" s="241"/>
      <c r="AD471" s="241"/>
      <c r="AE471" s="241"/>
      <c r="AF471" s="241"/>
      <c r="AG471" s="241"/>
      <c r="AH471" s="241"/>
      <c r="AI471" s="241"/>
    </row>
    <row r="472" spans="2:35" s="511" customFormat="1" hidden="1" x14ac:dyDescent="0.25">
      <c r="B472" s="206"/>
      <c r="C472" s="232"/>
      <c r="D472" s="206" t="s">
        <v>823</v>
      </c>
      <c r="E472" s="206" t="s">
        <v>792</v>
      </c>
      <c r="F472" s="206"/>
      <c r="G472" s="235" t="s">
        <v>787</v>
      </c>
      <c r="H472" s="285">
        <v>1505000</v>
      </c>
      <c r="I472" s="341"/>
      <c r="J472" s="329">
        <f t="shared" si="7"/>
        <v>3142909</v>
      </c>
      <c r="K472" s="251"/>
      <c r="L472" s="241"/>
      <c r="M472" s="206" t="s">
        <v>792</v>
      </c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  <c r="AA472" s="241"/>
      <c r="AB472" s="241"/>
      <c r="AC472" s="241"/>
      <c r="AD472" s="241"/>
      <c r="AE472" s="241"/>
      <c r="AF472" s="241"/>
      <c r="AG472" s="241"/>
      <c r="AH472" s="241"/>
      <c r="AI472" s="241"/>
    </row>
    <row r="473" spans="2:35" s="511" customFormat="1" hidden="1" x14ac:dyDescent="0.25">
      <c r="B473" s="206"/>
      <c r="C473" s="232">
        <v>43537</v>
      </c>
      <c r="D473" s="206" t="s">
        <v>832</v>
      </c>
      <c r="E473" s="319" t="s">
        <v>827</v>
      </c>
      <c r="F473" s="255"/>
      <c r="G473" s="286" t="s">
        <v>532</v>
      </c>
      <c r="H473" s="285"/>
      <c r="I473" s="210">
        <v>1556361</v>
      </c>
      <c r="J473" s="329">
        <f t="shared" si="7"/>
        <v>1586548</v>
      </c>
      <c r="K473" s="251"/>
      <c r="L473" s="241"/>
      <c r="M473" s="319" t="s">
        <v>827</v>
      </c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  <c r="AA473" s="241"/>
      <c r="AB473" s="241"/>
      <c r="AC473" s="241"/>
      <c r="AD473" s="241"/>
      <c r="AE473" s="241"/>
      <c r="AF473" s="241"/>
      <c r="AG473" s="241"/>
      <c r="AH473" s="241"/>
      <c r="AI473" s="241"/>
    </row>
    <row r="474" spans="2:35" s="511" customFormat="1" hidden="1" x14ac:dyDescent="0.25">
      <c r="B474" s="206"/>
      <c r="C474" s="232">
        <v>43537</v>
      </c>
      <c r="D474" s="206" t="s">
        <v>826</v>
      </c>
      <c r="E474" s="319" t="s">
        <v>829</v>
      </c>
      <c r="F474" s="255"/>
      <c r="G474" s="286" t="s">
        <v>231</v>
      </c>
      <c r="H474" s="285"/>
      <c r="I474" s="210">
        <v>350000</v>
      </c>
      <c r="J474" s="329">
        <f t="shared" si="7"/>
        <v>1236548</v>
      </c>
      <c r="K474" s="251"/>
      <c r="L474" s="241"/>
      <c r="M474" s="319" t="s">
        <v>829</v>
      </c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  <c r="AA474" s="241"/>
      <c r="AB474" s="241"/>
      <c r="AC474" s="241"/>
      <c r="AD474" s="241"/>
      <c r="AE474" s="241"/>
      <c r="AF474" s="241"/>
      <c r="AG474" s="241"/>
      <c r="AH474" s="241"/>
      <c r="AI474" s="241"/>
    </row>
    <row r="475" spans="2:35" s="511" customFormat="1" hidden="1" x14ac:dyDescent="0.25">
      <c r="B475" s="206"/>
      <c r="C475" s="206"/>
      <c r="D475" s="325" t="s">
        <v>833</v>
      </c>
      <c r="E475" s="206" t="s">
        <v>696</v>
      </c>
      <c r="F475" s="206"/>
      <c r="G475" s="235" t="s">
        <v>231</v>
      </c>
      <c r="H475" s="285">
        <v>350000</v>
      </c>
      <c r="I475" s="210"/>
      <c r="J475" s="329">
        <f t="shared" si="7"/>
        <v>1586548</v>
      </c>
      <c r="K475" s="251"/>
      <c r="L475" s="241"/>
      <c r="M475" s="206" t="s">
        <v>696</v>
      </c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  <c r="AA475" s="241"/>
      <c r="AB475" s="241"/>
      <c r="AC475" s="241"/>
      <c r="AD475" s="241"/>
      <c r="AE475" s="241"/>
      <c r="AF475" s="241"/>
      <c r="AG475" s="241"/>
      <c r="AH475" s="241"/>
      <c r="AI475" s="241"/>
    </row>
    <row r="476" spans="2:35" s="511" customFormat="1" hidden="1" x14ac:dyDescent="0.25">
      <c r="B476" s="206"/>
      <c r="C476" s="206"/>
      <c r="D476" s="206"/>
      <c r="E476" s="206"/>
      <c r="F476" s="206"/>
      <c r="G476" s="208"/>
      <c r="H476" s="285">
        <v>14979652</v>
      </c>
      <c r="I476" s="210"/>
      <c r="J476" s="329">
        <f t="shared" si="7"/>
        <v>16566200</v>
      </c>
      <c r="K476" s="251"/>
      <c r="L476" s="241"/>
      <c r="M476" s="206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</row>
    <row r="477" spans="2:35" s="511" customFormat="1" hidden="1" x14ac:dyDescent="0.25">
      <c r="B477" s="206"/>
      <c r="C477" s="204">
        <v>43538</v>
      </c>
      <c r="D477" s="318" t="s">
        <v>835</v>
      </c>
      <c r="E477" s="319" t="s">
        <v>834</v>
      </c>
      <c r="F477" s="255"/>
      <c r="G477" s="320" t="s">
        <v>634</v>
      </c>
      <c r="H477" s="285"/>
      <c r="I477" s="321">
        <v>2631833</v>
      </c>
      <c r="J477" s="329">
        <f t="shared" si="7"/>
        <v>13934367</v>
      </c>
      <c r="K477" s="251"/>
      <c r="L477" s="241"/>
      <c r="M477" s="319" t="s">
        <v>834</v>
      </c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  <c r="AA477" s="241"/>
      <c r="AB477" s="241"/>
      <c r="AC477" s="241"/>
      <c r="AD477" s="241"/>
      <c r="AE477" s="241"/>
      <c r="AF477" s="241"/>
      <c r="AG477" s="241"/>
      <c r="AH477" s="241"/>
      <c r="AI477" s="241"/>
    </row>
    <row r="478" spans="2:35" s="511" customFormat="1" hidden="1" x14ac:dyDescent="0.25">
      <c r="B478" s="206"/>
      <c r="C478" s="204">
        <v>43538</v>
      </c>
      <c r="D478" s="267" t="s">
        <v>836</v>
      </c>
      <c r="E478" s="319" t="s">
        <v>846</v>
      </c>
      <c r="F478" s="322"/>
      <c r="G478" s="270" t="s">
        <v>608</v>
      </c>
      <c r="H478" s="285"/>
      <c r="I478" s="271">
        <v>385000</v>
      </c>
      <c r="J478" s="329">
        <f t="shared" si="7"/>
        <v>13549367</v>
      </c>
      <c r="K478" s="251"/>
      <c r="L478" s="241"/>
      <c r="M478" s="319" t="s">
        <v>846</v>
      </c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  <c r="AA478" s="241"/>
      <c r="AB478" s="241"/>
      <c r="AC478" s="241"/>
      <c r="AD478" s="241"/>
      <c r="AE478" s="241"/>
      <c r="AF478" s="241"/>
      <c r="AG478" s="241"/>
      <c r="AH478" s="241"/>
      <c r="AI478" s="241"/>
    </row>
    <row r="479" spans="2:35" s="511" customFormat="1" hidden="1" x14ac:dyDescent="0.25">
      <c r="B479" s="206"/>
      <c r="C479" s="204">
        <v>43538</v>
      </c>
      <c r="D479" s="233" t="s">
        <v>837</v>
      </c>
      <c r="E479" s="319" t="s">
        <v>847</v>
      </c>
      <c r="F479" s="322"/>
      <c r="G479" s="242" t="s">
        <v>543</v>
      </c>
      <c r="H479" s="285"/>
      <c r="I479" s="236">
        <v>2187000</v>
      </c>
      <c r="J479" s="329">
        <f t="shared" si="7"/>
        <v>11362367</v>
      </c>
      <c r="K479" s="251"/>
      <c r="L479" s="241"/>
      <c r="M479" s="319" t="s">
        <v>847</v>
      </c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  <c r="AA479" s="241"/>
      <c r="AB479" s="241"/>
      <c r="AC479" s="241"/>
      <c r="AD479" s="241"/>
      <c r="AE479" s="241"/>
      <c r="AF479" s="241"/>
      <c r="AG479" s="241"/>
      <c r="AH479" s="241"/>
      <c r="AI479" s="241"/>
    </row>
    <row r="480" spans="2:35" s="511" customFormat="1" hidden="1" x14ac:dyDescent="0.25">
      <c r="B480" s="206"/>
      <c r="C480" s="204">
        <v>43538</v>
      </c>
      <c r="D480" s="233" t="s">
        <v>564</v>
      </c>
      <c r="E480" s="319" t="s">
        <v>848</v>
      </c>
      <c r="F480" s="322"/>
      <c r="G480" s="242" t="s">
        <v>563</v>
      </c>
      <c r="H480" s="285"/>
      <c r="I480" s="236">
        <v>61000</v>
      </c>
      <c r="J480" s="329">
        <f t="shared" si="7"/>
        <v>11301367</v>
      </c>
      <c r="K480" s="251"/>
      <c r="L480" s="241"/>
      <c r="M480" s="319" t="s">
        <v>848</v>
      </c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  <c r="AA480" s="241"/>
      <c r="AB480" s="241"/>
      <c r="AC480" s="241"/>
      <c r="AD480" s="241"/>
      <c r="AE480" s="241"/>
      <c r="AF480" s="241"/>
      <c r="AG480" s="241"/>
      <c r="AH480" s="241"/>
      <c r="AI480" s="241"/>
    </row>
    <row r="481" spans="2:35" s="511" customFormat="1" hidden="1" x14ac:dyDescent="0.25">
      <c r="B481" s="206"/>
      <c r="C481" s="204">
        <v>43538</v>
      </c>
      <c r="D481" s="233" t="s">
        <v>838</v>
      </c>
      <c r="E481" s="319" t="s">
        <v>849</v>
      </c>
      <c r="F481" s="322"/>
      <c r="G481" s="242" t="s">
        <v>645</v>
      </c>
      <c r="H481" s="285"/>
      <c r="I481" s="236">
        <v>945000</v>
      </c>
      <c r="J481" s="329">
        <f t="shared" si="7"/>
        <v>10356367</v>
      </c>
      <c r="K481" s="251"/>
      <c r="L481" s="241"/>
      <c r="M481" s="319" t="s">
        <v>849</v>
      </c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  <c r="AA481" s="241"/>
      <c r="AB481" s="241"/>
      <c r="AC481" s="241"/>
      <c r="AD481" s="241"/>
      <c r="AE481" s="241"/>
      <c r="AF481" s="241"/>
      <c r="AG481" s="241"/>
      <c r="AH481" s="241"/>
      <c r="AI481" s="241"/>
    </row>
    <row r="482" spans="2:35" s="511" customFormat="1" hidden="1" x14ac:dyDescent="0.25">
      <c r="B482" s="206"/>
      <c r="C482" s="204">
        <v>43538</v>
      </c>
      <c r="D482" s="233" t="s">
        <v>862</v>
      </c>
      <c r="E482" s="319" t="s">
        <v>850</v>
      </c>
      <c r="F482" s="322"/>
      <c r="G482" s="242" t="s">
        <v>365</v>
      </c>
      <c r="H482" s="285">
        <v>500000</v>
      </c>
      <c r="I482" s="236"/>
      <c r="J482" s="329">
        <f t="shared" si="7"/>
        <v>10856367</v>
      </c>
      <c r="K482" s="251"/>
      <c r="L482" s="241"/>
      <c r="M482" s="319" t="s">
        <v>850</v>
      </c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  <c r="AA482" s="241"/>
      <c r="AB482" s="241"/>
      <c r="AC482" s="241"/>
      <c r="AD482" s="241"/>
      <c r="AE482" s="241"/>
      <c r="AF482" s="241"/>
      <c r="AG482" s="241"/>
      <c r="AH482" s="241"/>
      <c r="AI482" s="241"/>
    </row>
    <row r="483" spans="2:35" s="511" customFormat="1" hidden="1" x14ac:dyDescent="0.25">
      <c r="B483" s="206"/>
      <c r="C483" s="204">
        <v>43538</v>
      </c>
      <c r="D483" s="233" t="s">
        <v>839</v>
      </c>
      <c r="E483" s="319" t="s">
        <v>851</v>
      </c>
      <c r="F483" s="322"/>
      <c r="G483" s="242" t="s">
        <v>365</v>
      </c>
      <c r="H483" s="285"/>
      <c r="I483" s="236">
        <v>465000</v>
      </c>
      <c r="J483" s="329">
        <f t="shared" si="7"/>
        <v>10391367</v>
      </c>
      <c r="K483" s="251"/>
      <c r="L483" s="241"/>
      <c r="M483" s="319" t="s">
        <v>851</v>
      </c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  <c r="AA483" s="241"/>
      <c r="AB483" s="241"/>
      <c r="AC483" s="241"/>
      <c r="AD483" s="241"/>
      <c r="AE483" s="241"/>
      <c r="AF483" s="241"/>
      <c r="AG483" s="241"/>
      <c r="AH483" s="241"/>
      <c r="AI483" s="241"/>
    </row>
    <row r="484" spans="2:35" s="511" customFormat="1" hidden="1" x14ac:dyDescent="0.25">
      <c r="B484" s="206"/>
      <c r="C484" s="204">
        <v>43538</v>
      </c>
      <c r="D484" s="233" t="s">
        <v>840</v>
      </c>
      <c r="E484" s="319" t="s">
        <v>852</v>
      </c>
      <c r="F484" s="322"/>
      <c r="G484" s="242" t="s">
        <v>291</v>
      </c>
      <c r="H484" s="285"/>
      <c r="I484" s="236">
        <v>94500</v>
      </c>
      <c r="J484" s="329">
        <f t="shared" si="7"/>
        <v>10296867</v>
      </c>
      <c r="K484" s="251"/>
      <c r="L484" s="241"/>
      <c r="M484" s="319" t="s">
        <v>852</v>
      </c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  <c r="AA484" s="241"/>
      <c r="AB484" s="241"/>
      <c r="AC484" s="241"/>
      <c r="AD484" s="241"/>
      <c r="AE484" s="241"/>
      <c r="AF484" s="241"/>
      <c r="AG484" s="241"/>
      <c r="AH484" s="241"/>
      <c r="AI484" s="241"/>
    </row>
    <row r="485" spans="2:35" s="511" customFormat="1" hidden="1" x14ac:dyDescent="0.25">
      <c r="B485" s="206"/>
      <c r="C485" s="204">
        <v>43538</v>
      </c>
      <c r="D485" s="233" t="s">
        <v>860</v>
      </c>
      <c r="E485" s="319" t="s">
        <v>853</v>
      </c>
      <c r="F485" s="322"/>
      <c r="G485" s="242" t="s">
        <v>636</v>
      </c>
      <c r="H485" s="285">
        <v>34000</v>
      </c>
      <c r="I485" s="236"/>
      <c r="J485" s="329">
        <f t="shared" si="7"/>
        <v>10330867</v>
      </c>
      <c r="K485" s="251"/>
      <c r="L485" s="241"/>
      <c r="M485" s="319" t="s">
        <v>853</v>
      </c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  <c r="AA485" s="241"/>
      <c r="AB485" s="241"/>
      <c r="AC485" s="241"/>
      <c r="AD485" s="241"/>
      <c r="AE485" s="241"/>
      <c r="AF485" s="241"/>
      <c r="AG485" s="241"/>
      <c r="AH485" s="241"/>
      <c r="AI485" s="241"/>
    </row>
    <row r="486" spans="2:35" s="511" customFormat="1" hidden="1" x14ac:dyDescent="0.25">
      <c r="B486" s="206"/>
      <c r="C486" s="204">
        <v>43538</v>
      </c>
      <c r="D486" s="233" t="s">
        <v>841</v>
      </c>
      <c r="E486" s="319" t="s">
        <v>854</v>
      </c>
      <c r="F486" s="322"/>
      <c r="G486" s="242" t="s">
        <v>636</v>
      </c>
      <c r="H486" s="285"/>
      <c r="I486" s="236">
        <v>21000</v>
      </c>
      <c r="J486" s="329">
        <f t="shared" si="7"/>
        <v>10309867</v>
      </c>
      <c r="K486" s="251"/>
      <c r="L486" s="241"/>
      <c r="M486" s="319" t="s">
        <v>854</v>
      </c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  <c r="AA486" s="241"/>
      <c r="AB486" s="241"/>
      <c r="AC486" s="241"/>
      <c r="AD486" s="241"/>
      <c r="AE486" s="241"/>
      <c r="AF486" s="241"/>
      <c r="AG486" s="241"/>
      <c r="AH486" s="241"/>
      <c r="AI486" s="241"/>
    </row>
    <row r="487" spans="2:35" s="511" customFormat="1" hidden="1" x14ac:dyDescent="0.25">
      <c r="B487" s="206"/>
      <c r="C487" s="204">
        <v>43538</v>
      </c>
      <c r="D487" s="233" t="s">
        <v>842</v>
      </c>
      <c r="E487" s="319" t="s">
        <v>855</v>
      </c>
      <c r="F487" s="322"/>
      <c r="G487" s="242" t="s">
        <v>541</v>
      </c>
      <c r="H487" s="285"/>
      <c r="I487" s="236">
        <v>5945000</v>
      </c>
      <c r="J487" s="329">
        <f t="shared" si="7"/>
        <v>4364867</v>
      </c>
      <c r="K487" s="251"/>
      <c r="L487" s="241"/>
      <c r="M487" s="319" t="s">
        <v>855</v>
      </c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  <c r="AA487" s="241"/>
      <c r="AB487" s="241"/>
      <c r="AC487" s="241"/>
      <c r="AD487" s="241"/>
      <c r="AE487" s="241"/>
      <c r="AF487" s="241"/>
      <c r="AG487" s="241"/>
      <c r="AH487" s="241"/>
      <c r="AI487" s="241"/>
    </row>
    <row r="488" spans="2:35" s="511" customFormat="1" hidden="1" x14ac:dyDescent="0.25">
      <c r="B488" s="206"/>
      <c r="C488" s="204">
        <v>43538</v>
      </c>
      <c r="D488" s="233" t="s">
        <v>783</v>
      </c>
      <c r="E488" s="319" t="s">
        <v>856</v>
      </c>
      <c r="F488" s="322"/>
      <c r="G488" s="242" t="s">
        <v>565</v>
      </c>
      <c r="H488" s="285"/>
      <c r="I488" s="236">
        <v>30000</v>
      </c>
      <c r="J488" s="329">
        <f t="shared" si="7"/>
        <v>4334867</v>
      </c>
      <c r="K488" s="251"/>
      <c r="L488" s="241"/>
      <c r="M488" s="319" t="s">
        <v>856</v>
      </c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  <c r="AA488" s="241"/>
      <c r="AB488" s="241"/>
      <c r="AC488" s="241"/>
      <c r="AD488" s="241"/>
      <c r="AE488" s="241"/>
      <c r="AF488" s="241"/>
      <c r="AG488" s="241"/>
      <c r="AH488" s="241"/>
      <c r="AI488" s="241"/>
    </row>
    <row r="489" spans="2:35" s="511" customFormat="1" hidden="1" x14ac:dyDescent="0.25">
      <c r="B489" s="206"/>
      <c r="C489" s="204">
        <v>43538</v>
      </c>
      <c r="D489" s="233" t="s">
        <v>843</v>
      </c>
      <c r="E489" s="319" t="s">
        <v>857</v>
      </c>
      <c r="F489" s="322"/>
      <c r="G489" s="242" t="s">
        <v>365</v>
      </c>
      <c r="H489" s="285"/>
      <c r="I489" s="236">
        <v>52000</v>
      </c>
      <c r="J489" s="329">
        <f t="shared" si="7"/>
        <v>4282867</v>
      </c>
      <c r="K489" s="251"/>
      <c r="L489" s="241"/>
      <c r="M489" s="319" t="s">
        <v>857</v>
      </c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  <c r="AA489" s="241"/>
      <c r="AB489" s="241"/>
      <c r="AC489" s="241"/>
      <c r="AD489" s="241"/>
      <c r="AE489" s="241"/>
      <c r="AF489" s="241"/>
      <c r="AG489" s="241"/>
      <c r="AH489" s="241"/>
      <c r="AI489" s="241"/>
    </row>
    <row r="490" spans="2:35" s="511" customFormat="1" hidden="1" x14ac:dyDescent="0.25">
      <c r="B490" s="206"/>
      <c r="C490" s="204">
        <v>43538</v>
      </c>
      <c r="D490" s="233" t="s">
        <v>844</v>
      </c>
      <c r="E490" s="319" t="s">
        <v>861</v>
      </c>
      <c r="F490" s="322"/>
      <c r="G490" s="242" t="s">
        <v>559</v>
      </c>
      <c r="H490" s="285"/>
      <c r="I490" s="236">
        <v>75100</v>
      </c>
      <c r="J490" s="329">
        <f t="shared" si="7"/>
        <v>4207767</v>
      </c>
      <c r="K490" s="251"/>
      <c r="L490" s="241"/>
      <c r="M490" s="319" t="s">
        <v>861</v>
      </c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  <c r="AA490" s="241"/>
      <c r="AB490" s="241"/>
      <c r="AC490" s="241"/>
      <c r="AD490" s="241"/>
      <c r="AE490" s="241"/>
      <c r="AF490" s="241"/>
      <c r="AG490" s="241"/>
      <c r="AH490" s="241"/>
      <c r="AI490" s="241"/>
    </row>
    <row r="491" spans="2:35" s="511" customFormat="1" hidden="1" x14ac:dyDescent="0.25">
      <c r="B491" s="206"/>
      <c r="C491" s="204">
        <v>43538</v>
      </c>
      <c r="D491" s="233" t="s">
        <v>845</v>
      </c>
      <c r="E491" s="319" t="s">
        <v>863</v>
      </c>
      <c r="F491" s="322"/>
      <c r="G491" s="242" t="s">
        <v>365</v>
      </c>
      <c r="H491" s="285"/>
      <c r="I491" s="236">
        <v>1055000</v>
      </c>
      <c r="J491" s="329">
        <f t="shared" si="7"/>
        <v>3152767</v>
      </c>
      <c r="K491" s="251"/>
      <c r="L491" s="241"/>
      <c r="M491" s="319" t="s">
        <v>863</v>
      </c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  <c r="AA491" s="241"/>
      <c r="AB491" s="241"/>
      <c r="AC491" s="241"/>
      <c r="AD491" s="241"/>
      <c r="AE491" s="241"/>
      <c r="AF491" s="241"/>
      <c r="AG491" s="241"/>
      <c r="AH491" s="241"/>
      <c r="AI491" s="241"/>
    </row>
    <row r="492" spans="2:35" s="511" customFormat="1" hidden="1" x14ac:dyDescent="0.25">
      <c r="B492" s="206"/>
      <c r="C492" s="342">
        <v>43537</v>
      </c>
      <c r="D492" s="325" t="s">
        <v>830</v>
      </c>
      <c r="E492" s="255" t="s">
        <v>831</v>
      </c>
      <c r="F492" s="255"/>
      <c r="G492" s="242" t="s">
        <v>231</v>
      </c>
      <c r="H492" s="343"/>
      <c r="I492" s="263">
        <v>1580000</v>
      </c>
      <c r="J492" s="329">
        <f t="shared" si="7"/>
        <v>1572767</v>
      </c>
      <c r="K492" s="251"/>
      <c r="L492" s="241"/>
      <c r="M492" s="255" t="s">
        <v>831</v>
      </c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  <c r="AA492" s="241"/>
      <c r="AB492" s="241"/>
      <c r="AC492" s="241"/>
      <c r="AD492" s="241"/>
      <c r="AE492" s="241"/>
      <c r="AF492" s="241"/>
      <c r="AG492" s="241"/>
      <c r="AH492" s="241"/>
      <c r="AI492" s="241"/>
    </row>
    <row r="493" spans="2:35" s="511" customFormat="1" hidden="1" x14ac:dyDescent="0.25">
      <c r="B493" s="206"/>
      <c r="C493" s="327">
        <v>43539</v>
      </c>
      <c r="D493" s="316" t="s">
        <v>858</v>
      </c>
      <c r="E493" s="206" t="s">
        <v>859</v>
      </c>
      <c r="F493" s="287"/>
      <c r="G493" s="344" t="s">
        <v>291</v>
      </c>
      <c r="H493" s="344"/>
      <c r="I493" s="210">
        <v>787000</v>
      </c>
      <c r="J493" s="329">
        <f t="shared" si="7"/>
        <v>785767</v>
      </c>
      <c r="K493" s="251"/>
      <c r="L493" s="241"/>
      <c r="M493" s="206" t="s">
        <v>859</v>
      </c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  <c r="AA493" s="241"/>
      <c r="AB493" s="241"/>
      <c r="AC493" s="241"/>
      <c r="AD493" s="241"/>
      <c r="AE493" s="241"/>
      <c r="AF493" s="241"/>
      <c r="AG493" s="241"/>
      <c r="AH493" s="241"/>
      <c r="AI493" s="241"/>
    </row>
    <row r="494" spans="2:35" s="511" customFormat="1" hidden="1" x14ac:dyDescent="0.25">
      <c r="B494" s="206"/>
      <c r="C494" s="206"/>
      <c r="D494" s="206"/>
      <c r="E494" s="206"/>
      <c r="F494" s="206"/>
      <c r="G494" s="208"/>
      <c r="H494" s="285">
        <v>13947433</v>
      </c>
      <c r="I494" s="210"/>
      <c r="J494" s="329">
        <f t="shared" si="7"/>
        <v>14733200</v>
      </c>
      <c r="K494" s="251"/>
      <c r="L494" s="241"/>
      <c r="M494" s="206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  <c r="AA494" s="241"/>
      <c r="AB494" s="241"/>
      <c r="AC494" s="241"/>
      <c r="AD494" s="241"/>
      <c r="AE494" s="241"/>
      <c r="AF494" s="241"/>
      <c r="AG494" s="241"/>
      <c r="AH494" s="241"/>
      <c r="AI494" s="241"/>
    </row>
    <row r="495" spans="2:35" s="511" customFormat="1" hidden="1" x14ac:dyDescent="0.25">
      <c r="B495" s="206"/>
      <c r="C495" s="204">
        <v>43539</v>
      </c>
      <c r="D495" s="318" t="s">
        <v>607</v>
      </c>
      <c r="E495" s="319" t="s">
        <v>861</v>
      </c>
      <c r="F495" s="255"/>
      <c r="G495" s="320" t="s">
        <v>365</v>
      </c>
      <c r="H495" s="285"/>
      <c r="I495" s="321">
        <v>300000</v>
      </c>
      <c r="J495" s="329">
        <f t="shared" si="7"/>
        <v>14433200</v>
      </c>
      <c r="K495" s="251"/>
      <c r="L495" s="241"/>
      <c r="M495" s="319" t="s">
        <v>861</v>
      </c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  <c r="AA495" s="241"/>
      <c r="AB495" s="241"/>
      <c r="AC495" s="241"/>
      <c r="AD495" s="241"/>
      <c r="AE495" s="241"/>
      <c r="AF495" s="241"/>
      <c r="AG495" s="241"/>
      <c r="AH495" s="241"/>
      <c r="AI495" s="241"/>
    </row>
    <row r="496" spans="2:35" s="511" customFormat="1" hidden="1" x14ac:dyDescent="0.25">
      <c r="B496" s="206"/>
      <c r="C496" s="204"/>
      <c r="D496" s="345" t="s">
        <v>912</v>
      </c>
      <c r="E496" s="346" t="s">
        <v>913</v>
      </c>
      <c r="F496" s="347"/>
      <c r="G496" s="348" t="s">
        <v>560</v>
      </c>
      <c r="H496" s="349">
        <v>400000</v>
      </c>
      <c r="I496" s="271"/>
      <c r="J496" s="329">
        <f t="shared" si="7"/>
        <v>14833200</v>
      </c>
      <c r="K496" s="251"/>
      <c r="L496" s="241"/>
      <c r="M496" s="346" t="s">
        <v>913</v>
      </c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  <c r="AA496" s="241"/>
      <c r="AB496" s="241"/>
      <c r="AC496" s="241"/>
      <c r="AD496" s="241"/>
      <c r="AE496" s="241"/>
      <c r="AF496" s="241"/>
      <c r="AG496" s="241"/>
      <c r="AH496" s="241"/>
      <c r="AI496" s="241"/>
    </row>
    <row r="497" spans="2:35" s="511" customFormat="1" hidden="1" x14ac:dyDescent="0.25">
      <c r="B497" s="206"/>
      <c r="C497" s="204">
        <v>43542</v>
      </c>
      <c r="D497" s="267" t="s">
        <v>864</v>
      </c>
      <c r="E497" s="319" t="s">
        <v>863</v>
      </c>
      <c r="F497" s="322"/>
      <c r="G497" s="270" t="s">
        <v>560</v>
      </c>
      <c r="H497" s="285"/>
      <c r="I497" s="271">
        <f>160000+190000</f>
        <v>350000</v>
      </c>
      <c r="J497" s="329">
        <f t="shared" si="7"/>
        <v>14483200</v>
      </c>
      <c r="K497" s="251"/>
      <c r="L497" s="241"/>
      <c r="M497" s="319" t="s">
        <v>863</v>
      </c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</row>
    <row r="498" spans="2:35" s="511" customFormat="1" hidden="1" x14ac:dyDescent="0.25">
      <c r="B498" s="206"/>
      <c r="C498" s="204">
        <v>43542</v>
      </c>
      <c r="D498" s="233" t="s">
        <v>564</v>
      </c>
      <c r="E498" s="319" t="s">
        <v>885</v>
      </c>
      <c r="F498" s="322"/>
      <c r="G498" s="242" t="s">
        <v>681</v>
      </c>
      <c r="H498" s="285"/>
      <c r="I498" s="236">
        <v>124000</v>
      </c>
      <c r="J498" s="329">
        <f t="shared" si="7"/>
        <v>14359200</v>
      </c>
      <c r="K498" s="251"/>
      <c r="L498" s="241"/>
      <c r="M498" s="319" t="s">
        <v>885</v>
      </c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</row>
    <row r="499" spans="2:35" s="511" customFormat="1" hidden="1" x14ac:dyDescent="0.25">
      <c r="B499" s="206"/>
      <c r="C499" s="204">
        <v>43542</v>
      </c>
      <c r="D499" s="233" t="s">
        <v>865</v>
      </c>
      <c r="E499" s="319" t="s">
        <v>886</v>
      </c>
      <c r="F499" s="322"/>
      <c r="G499" s="242" t="s">
        <v>343</v>
      </c>
      <c r="H499" s="285"/>
      <c r="I499" s="236">
        <v>2121969</v>
      </c>
      <c r="J499" s="329">
        <f t="shared" si="7"/>
        <v>12237231</v>
      </c>
      <c r="K499" s="251"/>
      <c r="L499" s="241"/>
      <c r="M499" s="319" t="s">
        <v>886</v>
      </c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</row>
    <row r="500" spans="2:35" s="511" customFormat="1" hidden="1" x14ac:dyDescent="0.25">
      <c r="B500" s="206"/>
      <c r="C500" s="204">
        <v>43542</v>
      </c>
      <c r="D500" s="233" t="s">
        <v>564</v>
      </c>
      <c r="E500" s="319" t="s">
        <v>887</v>
      </c>
      <c r="F500" s="322"/>
      <c r="G500" s="242" t="s">
        <v>681</v>
      </c>
      <c r="H500" s="285"/>
      <c r="I500" s="236">
        <v>183000</v>
      </c>
      <c r="J500" s="329">
        <f t="shared" si="7"/>
        <v>12054231</v>
      </c>
      <c r="K500" s="251"/>
      <c r="L500" s="241"/>
      <c r="M500" s="319" t="s">
        <v>887</v>
      </c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</row>
    <row r="501" spans="2:35" s="511" customFormat="1" hidden="1" x14ac:dyDescent="0.25">
      <c r="B501" s="206"/>
      <c r="C501" s="204">
        <v>43542</v>
      </c>
      <c r="D501" s="233" t="s">
        <v>866</v>
      </c>
      <c r="E501" s="319" t="s">
        <v>888</v>
      </c>
      <c r="F501" s="322"/>
      <c r="G501" s="242" t="s">
        <v>555</v>
      </c>
      <c r="H501" s="285"/>
      <c r="I501" s="236">
        <v>1588400</v>
      </c>
      <c r="J501" s="329">
        <f t="shared" si="7"/>
        <v>10465831</v>
      </c>
      <c r="K501" s="251"/>
      <c r="L501" s="241"/>
      <c r="M501" s="319" t="s">
        <v>888</v>
      </c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</row>
    <row r="502" spans="2:35" s="511" customFormat="1" hidden="1" x14ac:dyDescent="0.25">
      <c r="B502" s="206"/>
      <c r="C502" s="204">
        <v>43542</v>
      </c>
      <c r="D502" s="233" t="s">
        <v>867</v>
      </c>
      <c r="E502" s="319" t="s">
        <v>889</v>
      </c>
      <c r="F502" s="322"/>
      <c r="G502" s="242" t="s">
        <v>565</v>
      </c>
      <c r="H502" s="285"/>
      <c r="I502" s="236">
        <v>116500</v>
      </c>
      <c r="J502" s="329">
        <f t="shared" si="7"/>
        <v>10349331</v>
      </c>
      <c r="K502" s="251"/>
      <c r="L502" s="241"/>
      <c r="M502" s="319" t="s">
        <v>889</v>
      </c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</row>
    <row r="503" spans="2:35" s="511" customFormat="1" hidden="1" x14ac:dyDescent="0.25">
      <c r="B503" s="206"/>
      <c r="C503" s="204">
        <v>43542</v>
      </c>
      <c r="D503" s="233" t="s">
        <v>868</v>
      </c>
      <c r="E503" s="319" t="s">
        <v>890</v>
      </c>
      <c r="F503" s="322"/>
      <c r="G503" s="242" t="s">
        <v>559</v>
      </c>
      <c r="H503" s="285"/>
      <c r="I503" s="236">
        <v>30000</v>
      </c>
      <c r="J503" s="329">
        <f t="shared" si="7"/>
        <v>10319331</v>
      </c>
      <c r="K503" s="251"/>
      <c r="L503" s="241"/>
      <c r="M503" s="319" t="s">
        <v>890</v>
      </c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</row>
    <row r="504" spans="2:35" s="511" customFormat="1" hidden="1" x14ac:dyDescent="0.25">
      <c r="B504" s="206"/>
      <c r="C504" s="204">
        <v>43542</v>
      </c>
      <c r="D504" s="233" t="s">
        <v>870</v>
      </c>
      <c r="E504" s="319" t="s">
        <v>891</v>
      </c>
      <c r="F504" s="322"/>
      <c r="G504" s="242" t="s">
        <v>869</v>
      </c>
      <c r="H504" s="285"/>
      <c r="I504" s="236">
        <v>240000</v>
      </c>
      <c r="J504" s="329">
        <f t="shared" si="7"/>
        <v>10079331</v>
      </c>
      <c r="K504" s="251"/>
      <c r="L504" s="241"/>
      <c r="M504" s="319" t="s">
        <v>891</v>
      </c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</row>
    <row r="505" spans="2:35" s="511" customFormat="1" hidden="1" x14ac:dyDescent="0.25">
      <c r="B505" s="206"/>
      <c r="C505" s="204">
        <v>43543</v>
      </c>
      <c r="D505" s="233" t="s">
        <v>871</v>
      </c>
      <c r="E505" s="319" t="s">
        <v>892</v>
      </c>
      <c r="F505" s="322"/>
      <c r="G505" s="242" t="s">
        <v>706</v>
      </c>
      <c r="H505" s="285"/>
      <c r="I505" s="236">
        <v>1875000</v>
      </c>
      <c r="J505" s="329">
        <f t="shared" si="7"/>
        <v>8204331</v>
      </c>
      <c r="K505" s="251"/>
      <c r="L505" s="241"/>
      <c r="M505" s="319" t="s">
        <v>892</v>
      </c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</row>
    <row r="506" spans="2:35" s="511" customFormat="1" hidden="1" x14ac:dyDescent="0.25">
      <c r="B506" s="206"/>
      <c r="C506" s="327">
        <v>43539</v>
      </c>
      <c r="D506" s="350" t="s">
        <v>911</v>
      </c>
      <c r="E506" s="351" t="s">
        <v>859</v>
      </c>
      <c r="F506" s="352"/>
      <c r="G506" s="353" t="s">
        <v>291</v>
      </c>
      <c r="H506" s="349">
        <v>787000</v>
      </c>
      <c r="I506" s="236"/>
      <c r="J506" s="329">
        <f t="shared" si="7"/>
        <v>8991331</v>
      </c>
      <c r="K506" s="251"/>
      <c r="L506" s="241"/>
      <c r="M506" s="351" t="s">
        <v>859</v>
      </c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</row>
    <row r="507" spans="2:35" s="511" customFormat="1" hidden="1" x14ac:dyDescent="0.25">
      <c r="B507" s="206"/>
      <c r="C507" s="204">
        <v>43543</v>
      </c>
      <c r="D507" s="233" t="s">
        <v>872</v>
      </c>
      <c r="E507" s="319" t="s">
        <v>893</v>
      </c>
      <c r="F507" s="322"/>
      <c r="G507" s="242" t="s">
        <v>291</v>
      </c>
      <c r="H507" s="285"/>
      <c r="I507" s="236">
        <v>787500</v>
      </c>
      <c r="J507" s="329">
        <f t="shared" si="7"/>
        <v>8203831</v>
      </c>
      <c r="K507" s="251"/>
      <c r="L507" s="241"/>
      <c r="M507" s="319" t="s">
        <v>893</v>
      </c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</row>
    <row r="508" spans="2:35" s="511" customFormat="1" hidden="1" x14ac:dyDescent="0.25">
      <c r="B508" s="206"/>
      <c r="C508" s="204">
        <v>43543</v>
      </c>
      <c r="D508" s="233" t="s">
        <v>873</v>
      </c>
      <c r="E508" s="319" t="s">
        <v>894</v>
      </c>
      <c r="F508" s="322"/>
      <c r="G508" s="242" t="s">
        <v>532</v>
      </c>
      <c r="H508" s="285"/>
      <c r="I508" s="236">
        <v>916600</v>
      </c>
      <c r="J508" s="329">
        <f t="shared" si="7"/>
        <v>7287231</v>
      </c>
      <c r="K508" s="251"/>
      <c r="L508" s="241"/>
      <c r="M508" s="319" t="s">
        <v>894</v>
      </c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  <c r="AA508" s="241"/>
      <c r="AB508" s="241"/>
      <c r="AC508" s="241"/>
      <c r="AD508" s="241"/>
      <c r="AE508" s="241"/>
      <c r="AF508" s="241"/>
      <c r="AG508" s="241"/>
      <c r="AH508" s="241"/>
      <c r="AI508" s="241"/>
    </row>
    <row r="509" spans="2:35" s="511" customFormat="1" hidden="1" x14ac:dyDescent="0.25">
      <c r="B509" s="206"/>
      <c r="C509" s="204">
        <v>43543</v>
      </c>
      <c r="D509" s="233" t="s">
        <v>874</v>
      </c>
      <c r="E509" s="319" t="s">
        <v>895</v>
      </c>
      <c r="F509" s="322"/>
      <c r="G509" s="242" t="s">
        <v>559</v>
      </c>
      <c r="H509" s="285"/>
      <c r="I509" s="236">
        <v>40000</v>
      </c>
      <c r="J509" s="329">
        <f t="shared" si="7"/>
        <v>7247231</v>
      </c>
      <c r="K509" s="251"/>
      <c r="L509" s="241"/>
      <c r="M509" s="319" t="s">
        <v>895</v>
      </c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  <c r="AA509" s="241"/>
      <c r="AB509" s="241"/>
      <c r="AC509" s="241"/>
      <c r="AD509" s="241"/>
      <c r="AE509" s="241"/>
      <c r="AF509" s="241"/>
      <c r="AG509" s="241"/>
      <c r="AH509" s="241"/>
      <c r="AI509" s="241"/>
    </row>
    <row r="510" spans="2:35" s="511" customFormat="1" hidden="1" x14ac:dyDescent="0.25">
      <c r="B510" s="206"/>
      <c r="C510" s="204">
        <v>43543</v>
      </c>
      <c r="D510" s="233" t="s">
        <v>875</v>
      </c>
      <c r="E510" s="319" t="s">
        <v>896</v>
      </c>
      <c r="F510" s="322"/>
      <c r="G510" s="242" t="s">
        <v>560</v>
      </c>
      <c r="H510" s="285"/>
      <c r="I510" s="236">
        <v>342000</v>
      </c>
      <c r="J510" s="329">
        <f t="shared" si="7"/>
        <v>6905231</v>
      </c>
      <c r="K510" s="251"/>
      <c r="L510" s="241"/>
      <c r="M510" s="319" t="s">
        <v>896</v>
      </c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  <c r="AA510" s="241"/>
      <c r="AB510" s="241"/>
      <c r="AC510" s="241"/>
      <c r="AD510" s="241"/>
      <c r="AE510" s="241"/>
      <c r="AF510" s="241"/>
      <c r="AG510" s="241"/>
      <c r="AH510" s="241"/>
      <c r="AI510" s="241"/>
    </row>
    <row r="511" spans="2:35" s="511" customFormat="1" hidden="1" x14ac:dyDescent="0.25">
      <c r="B511" s="206"/>
      <c r="C511" s="342">
        <v>43537</v>
      </c>
      <c r="D511" s="350" t="s">
        <v>910</v>
      </c>
      <c r="E511" s="347" t="s">
        <v>831</v>
      </c>
      <c r="F511" s="347"/>
      <c r="G511" s="354" t="s">
        <v>231</v>
      </c>
      <c r="H511" s="349">
        <v>1580000</v>
      </c>
      <c r="I511" s="236"/>
      <c r="J511" s="329">
        <f t="shared" si="7"/>
        <v>8485231</v>
      </c>
      <c r="K511" s="251"/>
      <c r="L511" s="241"/>
      <c r="M511" s="347" t="s">
        <v>831</v>
      </c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  <c r="AA511" s="241"/>
      <c r="AB511" s="241"/>
      <c r="AC511" s="241"/>
      <c r="AD511" s="241"/>
      <c r="AE511" s="241"/>
      <c r="AF511" s="241"/>
      <c r="AG511" s="241"/>
      <c r="AH511" s="241"/>
      <c r="AI511" s="241"/>
    </row>
    <row r="512" spans="2:35" s="511" customFormat="1" hidden="1" x14ac:dyDescent="0.25">
      <c r="B512" s="206"/>
      <c r="C512" s="292">
        <v>43544</v>
      </c>
      <c r="D512" s="233" t="s">
        <v>876</v>
      </c>
      <c r="E512" s="319" t="s">
        <v>897</v>
      </c>
      <c r="F512" s="322"/>
      <c r="G512" s="242" t="s">
        <v>231</v>
      </c>
      <c r="H512" s="285"/>
      <c r="I512" s="236">
        <v>1308000</v>
      </c>
      <c r="J512" s="329">
        <f t="shared" si="7"/>
        <v>7177231</v>
      </c>
      <c r="K512" s="251"/>
      <c r="L512" s="241"/>
      <c r="M512" s="319" t="s">
        <v>897</v>
      </c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  <c r="AA512" s="241"/>
      <c r="AB512" s="241"/>
      <c r="AC512" s="241"/>
      <c r="AD512" s="241"/>
      <c r="AE512" s="241"/>
      <c r="AF512" s="241"/>
      <c r="AG512" s="241"/>
      <c r="AH512" s="241"/>
      <c r="AI512" s="241"/>
    </row>
    <row r="513" spans="2:35" s="511" customFormat="1" hidden="1" x14ac:dyDescent="0.25">
      <c r="B513" s="206"/>
      <c r="C513" s="292">
        <v>43546</v>
      </c>
      <c r="D513" s="233" t="s">
        <v>877</v>
      </c>
      <c r="E513" s="319" t="s">
        <v>898</v>
      </c>
      <c r="F513" s="322"/>
      <c r="G513" s="242" t="s">
        <v>565</v>
      </c>
      <c r="H513" s="285"/>
      <c r="I513" s="236">
        <v>56000</v>
      </c>
      <c r="J513" s="329">
        <f t="shared" si="7"/>
        <v>7121231</v>
      </c>
      <c r="K513" s="251"/>
      <c r="L513" s="241"/>
      <c r="M513" s="319" t="s">
        <v>898</v>
      </c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  <c r="AA513" s="241"/>
      <c r="AB513" s="241"/>
      <c r="AC513" s="241"/>
      <c r="AD513" s="241"/>
      <c r="AE513" s="241"/>
      <c r="AF513" s="241"/>
      <c r="AG513" s="241"/>
      <c r="AH513" s="241"/>
      <c r="AI513" s="241"/>
    </row>
    <row r="514" spans="2:35" s="511" customFormat="1" hidden="1" x14ac:dyDescent="0.25">
      <c r="B514" s="206"/>
      <c r="C514" s="292">
        <v>43546</v>
      </c>
      <c r="D514" s="233" t="s">
        <v>878</v>
      </c>
      <c r="E514" s="319" t="s">
        <v>899</v>
      </c>
      <c r="F514" s="322"/>
      <c r="G514" s="242" t="s">
        <v>291</v>
      </c>
      <c r="H514" s="285"/>
      <c r="I514" s="236">
        <v>62500</v>
      </c>
      <c r="J514" s="329">
        <f t="shared" si="7"/>
        <v>7058731</v>
      </c>
      <c r="K514" s="251"/>
      <c r="L514" s="241"/>
      <c r="M514" s="319" t="s">
        <v>899</v>
      </c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</row>
    <row r="515" spans="2:35" s="511" customFormat="1" hidden="1" x14ac:dyDescent="0.25">
      <c r="B515" s="206"/>
      <c r="C515" s="292">
        <v>43546</v>
      </c>
      <c r="D515" s="233" t="s">
        <v>879</v>
      </c>
      <c r="E515" s="319" t="s">
        <v>900</v>
      </c>
      <c r="F515" s="322"/>
      <c r="G515" s="242" t="s">
        <v>565</v>
      </c>
      <c r="H515" s="285"/>
      <c r="I515" s="236">
        <v>346241</v>
      </c>
      <c r="J515" s="329">
        <f t="shared" si="7"/>
        <v>6712490</v>
      </c>
      <c r="K515" s="251"/>
      <c r="L515" s="241"/>
      <c r="M515" s="319" t="s">
        <v>900</v>
      </c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</row>
    <row r="516" spans="2:35" s="511" customFormat="1" hidden="1" x14ac:dyDescent="0.25">
      <c r="B516" s="206"/>
      <c r="C516" s="292">
        <v>43546</v>
      </c>
      <c r="D516" s="233" t="s">
        <v>880</v>
      </c>
      <c r="E516" s="319" t="s">
        <v>901</v>
      </c>
      <c r="F516" s="322"/>
      <c r="G516" s="242" t="s">
        <v>231</v>
      </c>
      <c r="H516" s="285"/>
      <c r="I516" s="236">
        <v>100000</v>
      </c>
      <c r="J516" s="329">
        <f t="shared" si="7"/>
        <v>6612490</v>
      </c>
      <c r="K516" s="251"/>
      <c r="L516" s="241"/>
      <c r="M516" s="319" t="s">
        <v>901</v>
      </c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  <c r="AA516" s="241"/>
      <c r="AB516" s="241"/>
      <c r="AC516" s="241"/>
      <c r="AD516" s="241"/>
      <c r="AE516" s="241"/>
      <c r="AF516" s="241"/>
      <c r="AG516" s="241"/>
      <c r="AH516" s="241"/>
      <c r="AI516" s="241"/>
    </row>
    <row r="517" spans="2:35" s="511" customFormat="1" hidden="1" x14ac:dyDescent="0.25">
      <c r="B517" s="206"/>
      <c r="C517" s="292">
        <v>43546</v>
      </c>
      <c r="D517" s="233" t="s">
        <v>881</v>
      </c>
      <c r="E517" s="319" t="s">
        <v>902</v>
      </c>
      <c r="F517" s="322"/>
      <c r="G517" s="242" t="s">
        <v>634</v>
      </c>
      <c r="H517" s="285"/>
      <c r="I517" s="236">
        <v>837531</v>
      </c>
      <c r="J517" s="329">
        <f t="shared" si="7"/>
        <v>5774959</v>
      </c>
      <c r="K517" s="251"/>
      <c r="L517" s="241"/>
      <c r="M517" s="319" t="s">
        <v>902</v>
      </c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</row>
    <row r="518" spans="2:35" s="511" customFormat="1" hidden="1" x14ac:dyDescent="0.25">
      <c r="B518" s="206"/>
      <c r="C518" s="292">
        <v>43546</v>
      </c>
      <c r="D518" s="233" t="s">
        <v>607</v>
      </c>
      <c r="E518" s="319" t="s">
        <v>903</v>
      </c>
      <c r="F518" s="322"/>
      <c r="G518" s="242" t="s">
        <v>365</v>
      </c>
      <c r="H518" s="285"/>
      <c r="I518" s="236">
        <v>200000</v>
      </c>
      <c r="J518" s="329">
        <f t="shared" si="7"/>
        <v>5574959</v>
      </c>
      <c r="K518" s="251"/>
      <c r="L518" s="241"/>
      <c r="M518" s="319" t="s">
        <v>903</v>
      </c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</row>
    <row r="519" spans="2:35" s="511" customFormat="1" hidden="1" x14ac:dyDescent="0.25">
      <c r="B519" s="206"/>
      <c r="C519" s="292">
        <v>43546</v>
      </c>
      <c r="D519" s="233" t="s">
        <v>607</v>
      </c>
      <c r="E519" s="319" t="s">
        <v>904</v>
      </c>
      <c r="F519" s="322"/>
      <c r="G519" s="242" t="s">
        <v>869</v>
      </c>
      <c r="H519" s="285"/>
      <c r="I519" s="236">
        <v>360000</v>
      </c>
      <c r="J519" s="329">
        <f t="shared" si="7"/>
        <v>5214959</v>
      </c>
      <c r="K519" s="251"/>
      <c r="L519" s="241"/>
      <c r="M519" s="319" t="s">
        <v>904</v>
      </c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</row>
    <row r="520" spans="2:35" s="511" customFormat="1" hidden="1" x14ac:dyDescent="0.25">
      <c r="B520" s="206"/>
      <c r="C520" s="292">
        <v>43546</v>
      </c>
      <c r="D520" s="233" t="s">
        <v>906</v>
      </c>
      <c r="E520" s="319" t="s">
        <v>905</v>
      </c>
      <c r="F520" s="322"/>
      <c r="G520" s="242" t="s">
        <v>643</v>
      </c>
      <c r="H520" s="285"/>
      <c r="I520" s="236">
        <v>375000</v>
      </c>
      <c r="J520" s="329">
        <f t="shared" si="7"/>
        <v>4839959</v>
      </c>
      <c r="K520" s="251"/>
      <c r="L520" s="241"/>
      <c r="M520" s="319" t="s">
        <v>905</v>
      </c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</row>
    <row r="521" spans="2:35" s="511" customFormat="1" hidden="1" x14ac:dyDescent="0.25">
      <c r="B521" s="206"/>
      <c r="C521" s="232">
        <v>43543</v>
      </c>
      <c r="D521" s="225" t="s">
        <v>882</v>
      </c>
      <c r="E521" s="206" t="s">
        <v>907</v>
      </c>
      <c r="F521" s="206"/>
      <c r="G521" s="235" t="s">
        <v>787</v>
      </c>
      <c r="H521" s="285"/>
      <c r="I521" s="235">
        <v>3000000</v>
      </c>
      <c r="J521" s="329">
        <f t="shared" si="7"/>
        <v>1839959</v>
      </c>
      <c r="K521" s="251"/>
      <c r="L521" s="241"/>
      <c r="M521" s="206" t="s">
        <v>907</v>
      </c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</row>
    <row r="522" spans="2:35" s="511" customFormat="1" hidden="1" x14ac:dyDescent="0.25">
      <c r="B522" s="206"/>
      <c r="C522" s="232">
        <v>43543</v>
      </c>
      <c r="D522" s="325" t="s">
        <v>883</v>
      </c>
      <c r="E522" s="206" t="s">
        <v>908</v>
      </c>
      <c r="F522" s="287"/>
      <c r="G522" s="338" t="s">
        <v>291</v>
      </c>
      <c r="H522" s="285"/>
      <c r="I522" s="338">
        <v>70000</v>
      </c>
      <c r="J522" s="329">
        <f t="shared" si="7"/>
        <v>1769959</v>
      </c>
      <c r="K522" s="251"/>
      <c r="L522" s="241"/>
      <c r="M522" s="206" t="s">
        <v>908</v>
      </c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</row>
    <row r="523" spans="2:35" s="511" customFormat="1" hidden="1" x14ac:dyDescent="0.25">
      <c r="B523" s="206"/>
      <c r="C523" s="327">
        <v>43546</v>
      </c>
      <c r="D523" s="316" t="s">
        <v>884</v>
      </c>
      <c r="E523" s="206" t="s">
        <v>909</v>
      </c>
      <c r="F523" s="287"/>
      <c r="G523" s="344" t="s">
        <v>291</v>
      </c>
      <c r="H523" s="285"/>
      <c r="I523" s="344">
        <v>150000</v>
      </c>
      <c r="J523" s="329">
        <f t="shared" si="7"/>
        <v>1619959</v>
      </c>
      <c r="K523" s="251"/>
      <c r="L523" s="241"/>
      <c r="M523" s="206" t="s">
        <v>909</v>
      </c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</row>
    <row r="524" spans="2:35" s="511" customFormat="1" hidden="1" x14ac:dyDescent="0.25">
      <c r="B524" s="206"/>
      <c r="C524" s="206"/>
      <c r="D524" s="206"/>
      <c r="E524" s="206"/>
      <c r="F524" s="206"/>
      <c r="G524" s="208"/>
      <c r="H524" s="285">
        <v>12660241</v>
      </c>
      <c r="I524" s="210"/>
      <c r="J524" s="329">
        <f t="shared" si="7"/>
        <v>14280200</v>
      </c>
      <c r="K524" s="251"/>
      <c r="L524" s="241"/>
      <c r="M524" s="206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</row>
    <row r="525" spans="2:35" s="511" customFormat="1" hidden="1" x14ac:dyDescent="0.25">
      <c r="B525" s="206"/>
      <c r="C525" s="204">
        <v>43539</v>
      </c>
      <c r="D525" s="318" t="s">
        <v>917</v>
      </c>
      <c r="E525" s="319" t="s">
        <v>914</v>
      </c>
      <c r="F525" s="255"/>
      <c r="G525" s="320" t="s">
        <v>365</v>
      </c>
      <c r="H525" s="285"/>
      <c r="I525" s="321">
        <f>320700+3560000</f>
        <v>3880700</v>
      </c>
      <c r="J525" s="329">
        <f t="shared" si="7"/>
        <v>10399500</v>
      </c>
      <c r="K525" s="251"/>
      <c r="L525" s="241"/>
      <c r="M525" s="319" t="s">
        <v>914</v>
      </c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</row>
    <row r="526" spans="2:35" s="511" customFormat="1" hidden="1" x14ac:dyDescent="0.25">
      <c r="B526" s="206"/>
      <c r="C526" s="204">
        <v>43540</v>
      </c>
      <c r="D526" s="267" t="s">
        <v>915</v>
      </c>
      <c r="E526" s="322" t="s">
        <v>927</v>
      </c>
      <c r="F526" s="322"/>
      <c r="G526" s="270" t="s">
        <v>645</v>
      </c>
      <c r="H526" s="297"/>
      <c r="I526" s="271">
        <v>497500</v>
      </c>
      <c r="J526" s="329">
        <f t="shared" ref="J526:J589" si="8">+J525+H526-I526</f>
        <v>9902000</v>
      </c>
      <c r="K526" s="251"/>
      <c r="L526" s="241"/>
      <c r="M526" s="322" t="s">
        <v>927</v>
      </c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  <c r="AA526" s="241"/>
      <c r="AB526" s="241"/>
      <c r="AC526" s="241"/>
      <c r="AD526" s="241"/>
      <c r="AE526" s="241"/>
      <c r="AF526" s="241"/>
      <c r="AG526" s="241"/>
      <c r="AH526" s="241"/>
      <c r="AI526" s="241"/>
    </row>
    <row r="527" spans="2:35" s="511" customFormat="1" hidden="1" x14ac:dyDescent="0.25">
      <c r="B527" s="206"/>
      <c r="C527" s="204">
        <v>43542</v>
      </c>
      <c r="D527" s="355" t="s">
        <v>942</v>
      </c>
      <c r="E527" s="238"/>
      <c r="F527" s="238"/>
      <c r="G527" s="249" t="s">
        <v>291</v>
      </c>
      <c r="H527" s="285">
        <v>70000</v>
      </c>
      <c r="I527" s="263"/>
      <c r="J527" s="329">
        <f t="shared" si="8"/>
        <v>9972000</v>
      </c>
      <c r="K527" s="251"/>
      <c r="L527" s="241"/>
      <c r="M527" s="238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  <c r="AA527" s="241"/>
      <c r="AB527" s="241"/>
      <c r="AC527" s="241"/>
      <c r="AD527" s="241"/>
      <c r="AE527" s="241"/>
      <c r="AF527" s="241"/>
      <c r="AG527" s="241"/>
      <c r="AH527" s="241"/>
      <c r="AI527" s="241"/>
    </row>
    <row r="528" spans="2:35" s="511" customFormat="1" hidden="1" x14ac:dyDescent="0.25">
      <c r="B528" s="206"/>
      <c r="C528" s="204">
        <v>43542</v>
      </c>
      <c r="D528" s="267" t="s">
        <v>916</v>
      </c>
      <c r="E528" s="319" t="s">
        <v>928</v>
      </c>
      <c r="F528" s="322"/>
      <c r="G528" s="270" t="s">
        <v>291</v>
      </c>
      <c r="H528" s="302"/>
      <c r="I528" s="271">
        <v>119300</v>
      </c>
      <c r="J528" s="329">
        <f t="shared" si="8"/>
        <v>9852700</v>
      </c>
      <c r="K528" s="251"/>
      <c r="L528" s="241"/>
      <c r="M528" s="319" t="s">
        <v>928</v>
      </c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  <c r="AA528" s="241"/>
      <c r="AB528" s="241"/>
      <c r="AC528" s="241"/>
      <c r="AD528" s="241"/>
      <c r="AE528" s="241"/>
      <c r="AF528" s="241"/>
      <c r="AG528" s="241"/>
      <c r="AH528" s="241"/>
      <c r="AI528" s="241"/>
    </row>
    <row r="529" spans="2:35" s="511" customFormat="1" hidden="1" x14ac:dyDescent="0.25">
      <c r="B529" s="206"/>
      <c r="C529" s="204">
        <v>43543</v>
      </c>
      <c r="D529" s="233" t="s">
        <v>918</v>
      </c>
      <c r="E529" s="319" t="s">
        <v>929</v>
      </c>
      <c r="F529" s="322"/>
      <c r="G529" s="242" t="s">
        <v>708</v>
      </c>
      <c r="H529" s="285"/>
      <c r="I529" s="236">
        <v>320000</v>
      </c>
      <c r="J529" s="329">
        <f t="shared" si="8"/>
        <v>9532700</v>
      </c>
      <c r="K529" s="251"/>
      <c r="L529" s="241"/>
      <c r="M529" s="319" t="s">
        <v>929</v>
      </c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</row>
    <row r="530" spans="2:35" s="511" customFormat="1" hidden="1" x14ac:dyDescent="0.25">
      <c r="B530" s="206"/>
      <c r="C530" s="204">
        <v>43543</v>
      </c>
      <c r="D530" s="233" t="s">
        <v>919</v>
      </c>
      <c r="E530" s="319" t="s">
        <v>930</v>
      </c>
      <c r="F530" s="322"/>
      <c r="G530" s="242" t="s">
        <v>543</v>
      </c>
      <c r="H530" s="285"/>
      <c r="I530" s="236">
        <v>3558586</v>
      </c>
      <c r="J530" s="329">
        <f t="shared" si="8"/>
        <v>5974114</v>
      </c>
      <c r="K530" s="251"/>
      <c r="L530" s="241"/>
      <c r="M530" s="319" t="s">
        <v>930</v>
      </c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  <c r="AA530" s="241"/>
      <c r="AB530" s="241"/>
      <c r="AC530" s="241"/>
      <c r="AD530" s="241"/>
      <c r="AE530" s="241"/>
      <c r="AF530" s="241"/>
      <c r="AG530" s="241"/>
      <c r="AH530" s="241"/>
      <c r="AI530" s="241"/>
    </row>
    <row r="531" spans="2:35" s="511" customFormat="1" hidden="1" x14ac:dyDescent="0.25">
      <c r="B531" s="206"/>
      <c r="C531" s="204">
        <v>43546</v>
      </c>
      <c r="D531" s="233" t="s">
        <v>920</v>
      </c>
      <c r="E531" s="319" t="s">
        <v>931</v>
      </c>
      <c r="F531" s="322"/>
      <c r="G531" s="242" t="s">
        <v>543</v>
      </c>
      <c r="H531" s="285"/>
      <c r="I531" s="236">
        <v>2608000</v>
      </c>
      <c r="J531" s="329">
        <f t="shared" si="8"/>
        <v>3366114</v>
      </c>
      <c r="K531" s="251"/>
      <c r="L531" s="241"/>
      <c r="M531" s="319" t="s">
        <v>931</v>
      </c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  <c r="AA531" s="241"/>
      <c r="AB531" s="241"/>
      <c r="AC531" s="241"/>
      <c r="AD531" s="241"/>
      <c r="AE531" s="241"/>
      <c r="AF531" s="241"/>
      <c r="AG531" s="241"/>
      <c r="AH531" s="241"/>
      <c r="AI531" s="241"/>
    </row>
    <row r="532" spans="2:35" s="511" customFormat="1" hidden="1" x14ac:dyDescent="0.25">
      <c r="B532" s="206"/>
      <c r="C532" s="204">
        <v>43546</v>
      </c>
      <c r="D532" s="356" t="s">
        <v>941</v>
      </c>
      <c r="E532" s="319"/>
      <c r="F532" s="322"/>
      <c r="G532" s="242" t="s">
        <v>291</v>
      </c>
      <c r="H532" s="285">
        <v>150000</v>
      </c>
      <c r="I532" s="236"/>
      <c r="J532" s="329">
        <f t="shared" si="8"/>
        <v>3516114</v>
      </c>
      <c r="K532" s="251"/>
      <c r="L532" s="241"/>
      <c r="M532" s="319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  <c r="AA532" s="241"/>
      <c r="AB532" s="241"/>
      <c r="AC532" s="241"/>
      <c r="AD532" s="241"/>
      <c r="AE532" s="241"/>
      <c r="AF532" s="241"/>
      <c r="AG532" s="241"/>
      <c r="AH532" s="241"/>
      <c r="AI532" s="241"/>
    </row>
    <row r="533" spans="2:35" s="511" customFormat="1" hidden="1" x14ac:dyDescent="0.25">
      <c r="B533" s="206"/>
      <c r="C533" s="204">
        <v>43547</v>
      </c>
      <c r="D533" s="233" t="s">
        <v>921</v>
      </c>
      <c r="E533" s="319" t="s">
        <v>932</v>
      </c>
      <c r="F533" s="322"/>
      <c r="G533" s="242" t="s">
        <v>291</v>
      </c>
      <c r="H533" s="285"/>
      <c r="I533" s="236">
        <v>150250</v>
      </c>
      <c r="J533" s="329">
        <f t="shared" si="8"/>
        <v>3365864</v>
      </c>
      <c r="K533" s="251"/>
      <c r="L533" s="241"/>
      <c r="M533" s="319" t="s">
        <v>932</v>
      </c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  <c r="AA533" s="241"/>
      <c r="AB533" s="241"/>
      <c r="AC533" s="241"/>
      <c r="AD533" s="241"/>
      <c r="AE533" s="241"/>
      <c r="AF533" s="241"/>
      <c r="AG533" s="241"/>
      <c r="AH533" s="241"/>
      <c r="AI533" s="241"/>
    </row>
    <row r="534" spans="2:35" s="511" customFormat="1" hidden="1" x14ac:dyDescent="0.25">
      <c r="B534" s="206"/>
      <c r="C534" s="204">
        <v>43550</v>
      </c>
      <c r="D534" s="233" t="s">
        <v>922</v>
      </c>
      <c r="E534" s="319" t="s">
        <v>933</v>
      </c>
      <c r="F534" s="322"/>
      <c r="G534" s="242" t="s">
        <v>681</v>
      </c>
      <c r="H534" s="285"/>
      <c r="I534" s="236">
        <v>62000</v>
      </c>
      <c r="J534" s="329">
        <f t="shared" si="8"/>
        <v>3303864</v>
      </c>
      <c r="K534" s="251"/>
      <c r="L534" s="241"/>
      <c r="M534" s="319" t="s">
        <v>933</v>
      </c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  <c r="AA534" s="241"/>
      <c r="AB534" s="241"/>
      <c r="AC534" s="241"/>
      <c r="AD534" s="241"/>
      <c r="AE534" s="241"/>
      <c r="AF534" s="241"/>
      <c r="AG534" s="241"/>
      <c r="AH534" s="241"/>
      <c r="AI534" s="241"/>
    </row>
    <row r="535" spans="2:35" s="511" customFormat="1" hidden="1" x14ac:dyDescent="0.25">
      <c r="B535" s="206"/>
      <c r="C535" s="204">
        <v>43551</v>
      </c>
      <c r="D535" s="233" t="s">
        <v>924</v>
      </c>
      <c r="E535" s="319" t="s">
        <v>934</v>
      </c>
      <c r="F535" s="322"/>
      <c r="G535" s="242" t="s">
        <v>365</v>
      </c>
      <c r="H535" s="285"/>
      <c r="I535" s="236">
        <v>292500</v>
      </c>
      <c r="J535" s="329">
        <f t="shared" si="8"/>
        <v>3011364</v>
      </c>
      <c r="K535" s="251"/>
      <c r="L535" s="241"/>
      <c r="M535" s="319" t="s">
        <v>934</v>
      </c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  <c r="AA535" s="241"/>
      <c r="AB535" s="241"/>
      <c r="AC535" s="241"/>
      <c r="AD535" s="241"/>
      <c r="AE535" s="241"/>
      <c r="AF535" s="241"/>
      <c r="AG535" s="241"/>
      <c r="AH535" s="241"/>
      <c r="AI535" s="241"/>
    </row>
    <row r="536" spans="2:35" s="511" customFormat="1" hidden="1" x14ac:dyDescent="0.25">
      <c r="B536" s="206"/>
      <c r="C536" s="204">
        <v>43552</v>
      </c>
      <c r="D536" s="233" t="s">
        <v>922</v>
      </c>
      <c r="E536" s="319" t="s">
        <v>935</v>
      </c>
      <c r="F536" s="322"/>
      <c r="G536" s="242" t="s">
        <v>681</v>
      </c>
      <c r="H536" s="285"/>
      <c r="I536" s="236">
        <v>248000</v>
      </c>
      <c r="J536" s="329">
        <f t="shared" si="8"/>
        <v>2763364</v>
      </c>
      <c r="K536" s="251"/>
      <c r="L536" s="241"/>
      <c r="M536" s="319" t="s">
        <v>935</v>
      </c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  <c r="AA536" s="241"/>
      <c r="AB536" s="241"/>
      <c r="AC536" s="241"/>
      <c r="AD536" s="241"/>
      <c r="AE536" s="241"/>
      <c r="AF536" s="241"/>
      <c r="AG536" s="241"/>
      <c r="AH536" s="241"/>
      <c r="AI536" s="241"/>
    </row>
    <row r="537" spans="2:35" s="511" customFormat="1" hidden="1" x14ac:dyDescent="0.25">
      <c r="B537" s="206"/>
      <c r="C537" s="204">
        <v>43552</v>
      </c>
      <c r="D537" s="233" t="s">
        <v>923</v>
      </c>
      <c r="E537" s="319" t="s">
        <v>936</v>
      </c>
      <c r="F537" s="322"/>
      <c r="G537" s="242" t="s">
        <v>565</v>
      </c>
      <c r="H537" s="285"/>
      <c r="I537" s="236">
        <v>114000</v>
      </c>
      <c r="J537" s="329">
        <f t="shared" si="8"/>
        <v>2649364</v>
      </c>
      <c r="K537" s="251"/>
      <c r="L537" s="241"/>
      <c r="M537" s="319" t="s">
        <v>936</v>
      </c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  <c r="AA537" s="241"/>
      <c r="AB537" s="241"/>
      <c r="AC537" s="241"/>
      <c r="AD537" s="241"/>
      <c r="AE537" s="241"/>
      <c r="AF537" s="241"/>
      <c r="AG537" s="241"/>
      <c r="AH537" s="241"/>
      <c r="AI537" s="241"/>
    </row>
    <row r="538" spans="2:35" s="511" customFormat="1" hidden="1" x14ac:dyDescent="0.25">
      <c r="B538" s="206"/>
      <c r="C538" s="204">
        <v>43552</v>
      </c>
      <c r="D538" s="233" t="s">
        <v>925</v>
      </c>
      <c r="E538" s="319" t="s">
        <v>937</v>
      </c>
      <c r="F538" s="322"/>
      <c r="G538" s="242" t="s">
        <v>327</v>
      </c>
      <c r="H538" s="285"/>
      <c r="I538" s="236">
        <v>672900</v>
      </c>
      <c r="J538" s="329">
        <f t="shared" si="8"/>
        <v>1976464</v>
      </c>
      <c r="K538" s="251"/>
      <c r="L538" s="241"/>
      <c r="M538" s="319" t="s">
        <v>937</v>
      </c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  <c r="AA538" s="241"/>
      <c r="AB538" s="241"/>
      <c r="AC538" s="241"/>
      <c r="AD538" s="241"/>
      <c r="AE538" s="241"/>
      <c r="AF538" s="241"/>
      <c r="AG538" s="241"/>
      <c r="AH538" s="241"/>
      <c r="AI538" s="241"/>
    </row>
    <row r="539" spans="2:35" s="511" customFormat="1" hidden="1" x14ac:dyDescent="0.25">
      <c r="B539" s="206"/>
      <c r="C539" s="204">
        <v>43552</v>
      </c>
      <c r="D539" s="233" t="s">
        <v>926</v>
      </c>
      <c r="E539" s="319" t="s">
        <v>938</v>
      </c>
      <c r="F539" s="322"/>
      <c r="G539" s="242" t="s">
        <v>565</v>
      </c>
      <c r="H539" s="285"/>
      <c r="I539" s="236">
        <v>15500</v>
      </c>
      <c r="J539" s="329">
        <f t="shared" si="8"/>
        <v>1960964</v>
      </c>
      <c r="K539" s="251"/>
      <c r="L539" s="241"/>
      <c r="M539" s="319" t="s">
        <v>938</v>
      </c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  <c r="AA539" s="241"/>
      <c r="AB539" s="241"/>
      <c r="AC539" s="241"/>
      <c r="AD539" s="241"/>
      <c r="AE539" s="241"/>
      <c r="AF539" s="241"/>
      <c r="AG539" s="241"/>
      <c r="AH539" s="241"/>
      <c r="AI539" s="241"/>
    </row>
    <row r="540" spans="2:35" s="511" customFormat="1" hidden="1" x14ac:dyDescent="0.25">
      <c r="B540" s="284"/>
      <c r="C540" s="315">
        <v>43552</v>
      </c>
      <c r="D540" s="316" t="s">
        <v>939</v>
      </c>
      <c r="E540" s="284" t="s">
        <v>940</v>
      </c>
      <c r="F540" s="287"/>
      <c r="G540" s="344" t="s">
        <v>291</v>
      </c>
      <c r="H540" s="297"/>
      <c r="I540" s="344">
        <v>755000</v>
      </c>
      <c r="J540" s="357">
        <f t="shared" si="8"/>
        <v>1205964</v>
      </c>
      <c r="K540" s="282"/>
      <c r="L540" s="241"/>
      <c r="M540" s="284" t="s">
        <v>940</v>
      </c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  <c r="AA540" s="241"/>
      <c r="AB540" s="241"/>
      <c r="AC540" s="241"/>
      <c r="AD540" s="241"/>
      <c r="AE540" s="241"/>
      <c r="AF540" s="241"/>
      <c r="AG540" s="241"/>
      <c r="AH540" s="241"/>
      <c r="AI540" s="241"/>
    </row>
    <row r="541" spans="2:35" s="511" customFormat="1" hidden="1" x14ac:dyDescent="0.25">
      <c r="B541" s="284"/>
      <c r="C541" s="315"/>
      <c r="D541" s="241"/>
      <c r="E541" s="284"/>
      <c r="F541" s="287"/>
      <c r="G541" s="358"/>
      <c r="H541" s="297"/>
      <c r="I541" s="358"/>
      <c r="J541" s="357">
        <f t="shared" si="8"/>
        <v>1205964</v>
      </c>
      <c r="K541" s="282"/>
      <c r="L541" s="241"/>
      <c r="M541" s="284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  <c r="AA541" s="241"/>
      <c r="AB541" s="241"/>
      <c r="AC541" s="241"/>
      <c r="AD541" s="241"/>
      <c r="AE541" s="241"/>
      <c r="AF541" s="241"/>
      <c r="AG541" s="241"/>
      <c r="AH541" s="241"/>
      <c r="AI541" s="241"/>
    </row>
    <row r="542" spans="2:35" s="511" customFormat="1" hidden="1" x14ac:dyDescent="0.25">
      <c r="B542" s="206"/>
      <c r="C542" s="206"/>
      <c r="D542" s="206"/>
      <c r="E542" s="206"/>
      <c r="F542" s="206"/>
      <c r="G542" s="208"/>
      <c r="H542" s="285">
        <v>20039236</v>
      </c>
      <c r="I542" s="210"/>
      <c r="J542" s="357">
        <f t="shared" si="8"/>
        <v>21245200</v>
      </c>
      <c r="K542" s="251"/>
      <c r="L542" s="241"/>
      <c r="M542" s="206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  <c r="AA542" s="241"/>
      <c r="AB542" s="241"/>
      <c r="AC542" s="241"/>
      <c r="AD542" s="241"/>
      <c r="AE542" s="241"/>
      <c r="AF542" s="241"/>
      <c r="AG542" s="241"/>
      <c r="AH542" s="241"/>
      <c r="AI542" s="241"/>
    </row>
    <row r="543" spans="2:35" s="511" customFormat="1" hidden="1" x14ac:dyDescent="0.25">
      <c r="B543" s="206"/>
      <c r="C543" s="204">
        <v>43556</v>
      </c>
      <c r="D543" s="318" t="s">
        <v>944</v>
      </c>
      <c r="E543" s="319" t="s">
        <v>943</v>
      </c>
      <c r="F543" s="255"/>
      <c r="G543" s="320" t="s">
        <v>291</v>
      </c>
      <c r="H543" s="285"/>
      <c r="I543" s="321">
        <v>741250</v>
      </c>
      <c r="J543" s="357">
        <f t="shared" si="8"/>
        <v>20503950</v>
      </c>
      <c r="K543" s="251"/>
      <c r="L543" s="241"/>
      <c r="M543" s="319" t="s">
        <v>943</v>
      </c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  <c r="AA543" s="241"/>
      <c r="AB543" s="241"/>
      <c r="AC543" s="241"/>
      <c r="AD543" s="241"/>
      <c r="AE543" s="241"/>
      <c r="AF543" s="241"/>
      <c r="AG543" s="241"/>
      <c r="AH543" s="241"/>
      <c r="AI543" s="241"/>
    </row>
    <row r="544" spans="2:35" s="511" customFormat="1" hidden="1" x14ac:dyDescent="0.25">
      <c r="B544" s="206"/>
      <c r="C544" s="204">
        <v>43556</v>
      </c>
      <c r="D544" s="359" t="s">
        <v>982</v>
      </c>
      <c r="E544" s="360"/>
      <c r="F544" s="361"/>
      <c r="G544" s="362" t="s">
        <v>291</v>
      </c>
      <c r="H544" s="363">
        <v>755000</v>
      </c>
      <c r="I544" s="364"/>
      <c r="J544" s="357">
        <f t="shared" si="8"/>
        <v>21258950</v>
      </c>
      <c r="K544" s="365" t="s">
        <v>940</v>
      </c>
      <c r="L544" s="241"/>
      <c r="M544" s="360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  <c r="AA544" s="241"/>
      <c r="AB544" s="241"/>
      <c r="AC544" s="241"/>
      <c r="AD544" s="241"/>
      <c r="AE544" s="241"/>
      <c r="AF544" s="241"/>
      <c r="AG544" s="241"/>
      <c r="AH544" s="241"/>
      <c r="AI544" s="241"/>
    </row>
    <row r="545" spans="2:35" s="511" customFormat="1" hidden="1" x14ac:dyDescent="0.25">
      <c r="B545" s="206"/>
      <c r="C545" s="204">
        <v>43556</v>
      </c>
      <c r="D545" s="267" t="s">
        <v>579</v>
      </c>
      <c r="E545" s="319" t="s">
        <v>960</v>
      </c>
      <c r="F545" s="322"/>
      <c r="G545" s="270" t="s">
        <v>565</v>
      </c>
      <c r="H545" s="285"/>
      <c r="I545" s="271">
        <v>450000</v>
      </c>
      <c r="J545" s="357">
        <f t="shared" si="8"/>
        <v>20808950</v>
      </c>
      <c r="K545" s="251"/>
      <c r="L545" s="241"/>
      <c r="M545" s="319" t="s">
        <v>960</v>
      </c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  <c r="AA545" s="241"/>
      <c r="AB545" s="241"/>
      <c r="AC545" s="241"/>
      <c r="AD545" s="241"/>
      <c r="AE545" s="241"/>
      <c r="AF545" s="241"/>
      <c r="AG545" s="241"/>
      <c r="AH545" s="241"/>
      <c r="AI545" s="241"/>
    </row>
    <row r="546" spans="2:35" s="511" customFormat="1" hidden="1" x14ac:dyDescent="0.25">
      <c r="B546" s="206"/>
      <c r="C546" s="204">
        <v>43556</v>
      </c>
      <c r="D546" s="233" t="s">
        <v>607</v>
      </c>
      <c r="E546" s="319" t="s">
        <v>961</v>
      </c>
      <c r="F546" s="322"/>
      <c r="G546" s="242" t="s">
        <v>365</v>
      </c>
      <c r="H546" s="285"/>
      <c r="I546" s="236">
        <v>150000</v>
      </c>
      <c r="J546" s="357">
        <f t="shared" si="8"/>
        <v>20658950</v>
      </c>
      <c r="K546" s="251"/>
      <c r="L546" s="241"/>
      <c r="M546" s="319" t="s">
        <v>961</v>
      </c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  <c r="AA546" s="241"/>
      <c r="AB546" s="241"/>
      <c r="AC546" s="241"/>
      <c r="AD546" s="241"/>
      <c r="AE546" s="241"/>
      <c r="AF546" s="241"/>
      <c r="AG546" s="241"/>
      <c r="AH546" s="241"/>
      <c r="AI546" s="241"/>
    </row>
    <row r="547" spans="2:35" s="511" customFormat="1" hidden="1" x14ac:dyDescent="0.25">
      <c r="B547" s="206"/>
      <c r="C547" s="204">
        <v>43556</v>
      </c>
      <c r="D547" s="233" t="s">
        <v>945</v>
      </c>
      <c r="E547" s="319" t="s">
        <v>962</v>
      </c>
      <c r="F547" s="322"/>
      <c r="G547" s="242" t="s">
        <v>532</v>
      </c>
      <c r="H547" s="285"/>
      <c r="I547" s="236">
        <v>2682499</v>
      </c>
      <c r="J547" s="357">
        <f t="shared" si="8"/>
        <v>17976451</v>
      </c>
      <c r="K547" s="251"/>
      <c r="L547" s="241"/>
      <c r="M547" s="319" t="s">
        <v>962</v>
      </c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  <c r="AA547" s="241"/>
      <c r="AB547" s="241"/>
      <c r="AC547" s="241"/>
      <c r="AD547" s="241"/>
      <c r="AE547" s="241"/>
      <c r="AF547" s="241"/>
      <c r="AG547" s="241"/>
      <c r="AH547" s="241"/>
      <c r="AI547" s="241"/>
    </row>
    <row r="548" spans="2:35" s="511" customFormat="1" hidden="1" x14ac:dyDescent="0.25">
      <c r="B548" s="206"/>
      <c r="C548" s="204">
        <v>43556</v>
      </c>
      <c r="D548" s="356" t="s">
        <v>982</v>
      </c>
      <c r="E548" s="360"/>
      <c r="F548" s="366"/>
      <c r="G548" s="367" t="s">
        <v>532</v>
      </c>
      <c r="H548" s="363">
        <v>3000000</v>
      </c>
      <c r="I548" s="333"/>
      <c r="J548" s="357">
        <f t="shared" si="8"/>
        <v>20976451</v>
      </c>
      <c r="K548" s="365" t="s">
        <v>907</v>
      </c>
      <c r="L548" s="241"/>
      <c r="M548" s="360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  <c r="AA548" s="241"/>
      <c r="AB548" s="241"/>
      <c r="AC548" s="241"/>
      <c r="AD548" s="241"/>
      <c r="AE548" s="241"/>
      <c r="AF548" s="241"/>
      <c r="AG548" s="241"/>
      <c r="AH548" s="241"/>
      <c r="AI548" s="241"/>
    </row>
    <row r="549" spans="2:35" s="511" customFormat="1" hidden="1" x14ac:dyDescent="0.25">
      <c r="B549" s="206"/>
      <c r="C549" s="204">
        <v>43557</v>
      </c>
      <c r="D549" s="233" t="s">
        <v>947</v>
      </c>
      <c r="E549" s="319" t="s">
        <v>963</v>
      </c>
      <c r="F549" s="322"/>
      <c r="G549" s="242" t="s">
        <v>946</v>
      </c>
      <c r="H549" s="285"/>
      <c r="I549" s="236">
        <v>600000</v>
      </c>
      <c r="J549" s="357">
        <f t="shared" si="8"/>
        <v>20376451</v>
      </c>
      <c r="K549" s="251"/>
      <c r="L549" s="241"/>
      <c r="M549" s="319" t="s">
        <v>963</v>
      </c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  <c r="AA549" s="241"/>
      <c r="AB549" s="241"/>
      <c r="AC549" s="241"/>
      <c r="AD549" s="241"/>
      <c r="AE549" s="241"/>
      <c r="AF549" s="241"/>
      <c r="AG549" s="241"/>
      <c r="AH549" s="241"/>
      <c r="AI549" s="241"/>
    </row>
    <row r="550" spans="2:35" s="511" customFormat="1" hidden="1" x14ac:dyDescent="0.25">
      <c r="B550" s="206"/>
      <c r="C550" s="204">
        <v>43557</v>
      </c>
      <c r="D550" s="233" t="s">
        <v>607</v>
      </c>
      <c r="E550" s="319" t="s">
        <v>964</v>
      </c>
      <c r="F550" s="322"/>
      <c r="G550" s="242" t="s">
        <v>365</v>
      </c>
      <c r="H550" s="285"/>
      <c r="I550" s="236">
        <v>155000</v>
      </c>
      <c r="J550" s="357">
        <f t="shared" si="8"/>
        <v>20221451</v>
      </c>
      <c r="K550" s="251"/>
      <c r="L550" s="241"/>
      <c r="M550" s="319" t="s">
        <v>964</v>
      </c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  <c r="AA550" s="241"/>
      <c r="AB550" s="241"/>
      <c r="AC550" s="241"/>
      <c r="AD550" s="241"/>
      <c r="AE550" s="241"/>
      <c r="AF550" s="241"/>
      <c r="AG550" s="241"/>
      <c r="AH550" s="241"/>
      <c r="AI550" s="241"/>
    </row>
    <row r="551" spans="2:35" s="511" customFormat="1" hidden="1" x14ac:dyDescent="0.25">
      <c r="B551" s="206"/>
      <c r="C551" s="204">
        <v>43557</v>
      </c>
      <c r="D551" s="233" t="s">
        <v>564</v>
      </c>
      <c r="E551" s="319" t="s">
        <v>965</v>
      </c>
      <c r="F551" s="322"/>
      <c r="G551" s="242" t="s">
        <v>563</v>
      </c>
      <c r="H551" s="285"/>
      <c r="I551" s="236">
        <v>62000</v>
      </c>
      <c r="J551" s="357">
        <f t="shared" si="8"/>
        <v>20159451</v>
      </c>
      <c r="K551" s="251"/>
      <c r="L551" s="241"/>
      <c r="M551" s="319" t="s">
        <v>965</v>
      </c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  <c r="AA551" s="241"/>
      <c r="AB551" s="241"/>
      <c r="AC551" s="241"/>
      <c r="AD551" s="241"/>
      <c r="AE551" s="241"/>
      <c r="AF551" s="241"/>
      <c r="AG551" s="241"/>
      <c r="AH551" s="241"/>
      <c r="AI551" s="241"/>
    </row>
    <row r="552" spans="2:35" s="511" customFormat="1" hidden="1" x14ac:dyDescent="0.25">
      <c r="B552" s="206"/>
      <c r="C552" s="204">
        <v>43558</v>
      </c>
      <c r="D552" s="233" t="s">
        <v>948</v>
      </c>
      <c r="E552" s="319" t="s">
        <v>966</v>
      </c>
      <c r="F552" s="322"/>
      <c r="G552" s="242" t="s">
        <v>565</v>
      </c>
      <c r="H552" s="285"/>
      <c r="I552" s="236">
        <v>540000</v>
      </c>
      <c r="J552" s="357">
        <f t="shared" si="8"/>
        <v>19619451</v>
      </c>
      <c r="K552" s="251"/>
      <c r="L552" s="241"/>
      <c r="M552" s="319" t="s">
        <v>966</v>
      </c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  <c r="AA552" s="241"/>
      <c r="AB552" s="241"/>
      <c r="AC552" s="241"/>
      <c r="AD552" s="241"/>
      <c r="AE552" s="241"/>
      <c r="AF552" s="241"/>
      <c r="AG552" s="241"/>
      <c r="AH552" s="241"/>
      <c r="AI552" s="241"/>
    </row>
    <row r="553" spans="2:35" s="511" customFormat="1" hidden="1" x14ac:dyDescent="0.25">
      <c r="B553" s="206"/>
      <c r="C553" s="204">
        <v>43558</v>
      </c>
      <c r="D553" s="233" t="s">
        <v>949</v>
      </c>
      <c r="E553" s="319" t="s">
        <v>967</v>
      </c>
      <c r="F553" s="322"/>
      <c r="G553" s="242" t="s">
        <v>327</v>
      </c>
      <c r="H553" s="285"/>
      <c r="I553" s="236">
        <v>2200000</v>
      </c>
      <c r="J553" s="357">
        <f t="shared" si="8"/>
        <v>17419451</v>
      </c>
      <c r="K553" s="251"/>
      <c r="L553" s="241"/>
      <c r="M553" s="319" t="s">
        <v>967</v>
      </c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  <c r="AA553" s="241"/>
      <c r="AB553" s="241"/>
      <c r="AC553" s="241"/>
      <c r="AD553" s="241"/>
      <c r="AE553" s="241"/>
      <c r="AF553" s="241"/>
      <c r="AG553" s="241"/>
      <c r="AH553" s="241"/>
      <c r="AI553" s="241"/>
    </row>
    <row r="554" spans="2:35" s="511" customFormat="1" hidden="1" x14ac:dyDescent="0.25">
      <c r="B554" s="206"/>
      <c r="C554" s="204">
        <v>43558</v>
      </c>
      <c r="D554" s="233" t="s">
        <v>950</v>
      </c>
      <c r="E554" s="319" t="s">
        <v>968</v>
      </c>
      <c r="F554" s="322"/>
      <c r="G554" s="242" t="s">
        <v>708</v>
      </c>
      <c r="H554" s="285"/>
      <c r="I554" s="236">
        <v>1347500</v>
      </c>
      <c r="J554" s="357">
        <f t="shared" si="8"/>
        <v>16071951</v>
      </c>
      <c r="K554" s="251"/>
      <c r="L554" s="241"/>
      <c r="M554" s="319" t="s">
        <v>968</v>
      </c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  <c r="AA554" s="241"/>
      <c r="AB554" s="241"/>
      <c r="AC554" s="241"/>
      <c r="AD554" s="241"/>
      <c r="AE554" s="241"/>
      <c r="AF554" s="241"/>
      <c r="AG554" s="241"/>
      <c r="AH554" s="241"/>
      <c r="AI554" s="241"/>
    </row>
    <row r="555" spans="2:35" s="511" customFormat="1" hidden="1" x14ac:dyDescent="0.25">
      <c r="B555" s="206"/>
      <c r="C555" s="204">
        <v>43559</v>
      </c>
      <c r="D555" s="233" t="s">
        <v>951</v>
      </c>
      <c r="E555" s="319" t="s">
        <v>969</v>
      </c>
      <c r="F555" s="322"/>
      <c r="G555" s="242" t="s">
        <v>565</v>
      </c>
      <c r="H555" s="285"/>
      <c r="I555" s="236">
        <v>27000</v>
      </c>
      <c r="J555" s="357">
        <f t="shared" si="8"/>
        <v>16044951</v>
      </c>
      <c r="K555" s="251"/>
      <c r="L555" s="241"/>
      <c r="M555" s="319" t="s">
        <v>969</v>
      </c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  <c r="AA555" s="241"/>
      <c r="AB555" s="241"/>
      <c r="AC555" s="241"/>
      <c r="AD555" s="241"/>
      <c r="AE555" s="241"/>
      <c r="AF555" s="241"/>
      <c r="AG555" s="241"/>
      <c r="AH555" s="241"/>
      <c r="AI555" s="241"/>
    </row>
    <row r="556" spans="2:35" s="511" customFormat="1" hidden="1" x14ac:dyDescent="0.25">
      <c r="B556" s="206"/>
      <c r="C556" s="204">
        <v>43559</v>
      </c>
      <c r="D556" s="233" t="s">
        <v>952</v>
      </c>
      <c r="E556" s="319" t="s">
        <v>970</v>
      </c>
      <c r="F556" s="322"/>
      <c r="G556" s="242" t="s">
        <v>953</v>
      </c>
      <c r="H556" s="285"/>
      <c r="I556" s="236">
        <v>385000</v>
      </c>
      <c r="J556" s="357">
        <f t="shared" si="8"/>
        <v>15659951</v>
      </c>
      <c r="K556" s="251"/>
      <c r="L556" s="241"/>
      <c r="M556" s="319" t="s">
        <v>970</v>
      </c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</row>
    <row r="557" spans="2:35" s="511" customFormat="1" hidden="1" x14ac:dyDescent="0.25">
      <c r="B557" s="206"/>
      <c r="C557" s="204">
        <v>43559</v>
      </c>
      <c r="D557" s="233" t="s">
        <v>955</v>
      </c>
      <c r="E557" s="319" t="s">
        <v>971</v>
      </c>
      <c r="F557" s="322"/>
      <c r="G557" s="242" t="s">
        <v>954</v>
      </c>
      <c r="H557" s="285"/>
      <c r="I557" s="236">
        <v>330000</v>
      </c>
      <c r="J557" s="357">
        <f t="shared" si="8"/>
        <v>15329951</v>
      </c>
      <c r="K557" s="251"/>
      <c r="L557" s="241"/>
      <c r="M557" s="319" t="s">
        <v>971</v>
      </c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  <c r="AA557" s="241"/>
      <c r="AB557" s="241"/>
      <c r="AC557" s="241"/>
      <c r="AD557" s="241"/>
      <c r="AE557" s="241"/>
      <c r="AF557" s="241"/>
      <c r="AG557" s="241"/>
      <c r="AH557" s="241"/>
      <c r="AI557" s="241"/>
    </row>
    <row r="558" spans="2:35" s="511" customFormat="1" hidden="1" x14ac:dyDescent="0.25">
      <c r="B558" s="206"/>
      <c r="C558" s="204">
        <v>43559</v>
      </c>
      <c r="D558" s="233" t="s">
        <v>956</v>
      </c>
      <c r="E558" s="319" t="s">
        <v>972</v>
      </c>
      <c r="F558" s="322"/>
      <c r="G558" s="242" t="s">
        <v>634</v>
      </c>
      <c r="H558" s="285"/>
      <c r="I558" s="236">
        <v>795600</v>
      </c>
      <c r="J558" s="357">
        <f t="shared" si="8"/>
        <v>14534351</v>
      </c>
      <c r="K558" s="251"/>
      <c r="L558" s="241"/>
      <c r="M558" s="319" t="s">
        <v>972</v>
      </c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  <c r="AA558" s="241"/>
      <c r="AB558" s="241"/>
      <c r="AC558" s="241"/>
      <c r="AD558" s="241"/>
      <c r="AE558" s="241"/>
      <c r="AF558" s="241"/>
      <c r="AG558" s="241"/>
      <c r="AH558" s="241"/>
      <c r="AI558" s="241"/>
    </row>
    <row r="559" spans="2:35" s="511" customFormat="1" hidden="1" x14ac:dyDescent="0.25">
      <c r="B559" s="206"/>
      <c r="C559" s="204">
        <v>43559</v>
      </c>
      <c r="D559" s="233" t="s">
        <v>957</v>
      </c>
      <c r="E559" s="319" t="s">
        <v>973</v>
      </c>
      <c r="F559" s="322"/>
      <c r="G559" s="242" t="s">
        <v>645</v>
      </c>
      <c r="H559" s="285"/>
      <c r="I559" s="236">
        <v>1877000</v>
      </c>
      <c r="J559" s="357">
        <f t="shared" si="8"/>
        <v>12657351</v>
      </c>
      <c r="K559" s="251"/>
      <c r="L559" s="241"/>
      <c r="M559" s="319" t="s">
        <v>973</v>
      </c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  <c r="AD559" s="241"/>
      <c r="AE559" s="241"/>
      <c r="AF559" s="241"/>
      <c r="AG559" s="241"/>
      <c r="AH559" s="241"/>
      <c r="AI559" s="241"/>
    </row>
    <row r="560" spans="2:35" s="511" customFormat="1" hidden="1" x14ac:dyDescent="0.25">
      <c r="B560" s="206"/>
      <c r="C560" s="292">
        <v>43561</v>
      </c>
      <c r="D560" s="233" t="s">
        <v>958</v>
      </c>
      <c r="E560" s="319" t="s">
        <v>974</v>
      </c>
      <c r="F560" s="322"/>
      <c r="G560" s="242" t="s">
        <v>555</v>
      </c>
      <c r="H560" s="285"/>
      <c r="I560" s="236">
        <v>1899100</v>
      </c>
      <c r="J560" s="357">
        <f t="shared" si="8"/>
        <v>10758251</v>
      </c>
      <c r="K560" s="251"/>
      <c r="L560" s="241"/>
      <c r="M560" s="319" t="s">
        <v>974</v>
      </c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  <c r="AA560" s="241"/>
      <c r="AB560" s="241"/>
      <c r="AC560" s="241"/>
      <c r="AD560" s="241"/>
      <c r="AE560" s="241"/>
      <c r="AF560" s="241"/>
      <c r="AG560" s="241"/>
      <c r="AH560" s="241"/>
      <c r="AI560" s="241"/>
    </row>
    <row r="561" spans="2:35" s="511" customFormat="1" hidden="1" x14ac:dyDescent="0.25">
      <c r="B561" s="206"/>
      <c r="C561" s="292">
        <v>43561</v>
      </c>
      <c r="D561" s="233" t="s">
        <v>564</v>
      </c>
      <c r="E561" s="319" t="s">
        <v>975</v>
      </c>
      <c r="F561" s="322"/>
      <c r="G561" s="242" t="s">
        <v>563</v>
      </c>
      <c r="H561" s="285"/>
      <c r="I561" s="236">
        <v>124000</v>
      </c>
      <c r="J561" s="357">
        <f t="shared" si="8"/>
        <v>10634251</v>
      </c>
      <c r="K561" s="251"/>
      <c r="L561" s="241"/>
      <c r="M561" s="319" t="s">
        <v>975</v>
      </c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  <c r="AA561" s="241"/>
      <c r="AB561" s="241"/>
      <c r="AC561" s="241"/>
      <c r="AD561" s="241"/>
      <c r="AE561" s="241"/>
      <c r="AF561" s="241"/>
      <c r="AG561" s="241"/>
      <c r="AH561" s="241"/>
      <c r="AI561" s="241"/>
    </row>
    <row r="562" spans="2:35" s="511" customFormat="1" hidden="1" x14ac:dyDescent="0.25">
      <c r="B562" s="206"/>
      <c r="C562" s="292">
        <v>43561</v>
      </c>
      <c r="D562" s="233" t="s">
        <v>959</v>
      </c>
      <c r="E562" s="322" t="s">
        <v>976</v>
      </c>
      <c r="F562" s="322"/>
      <c r="G562" s="242" t="s">
        <v>291</v>
      </c>
      <c r="H562" s="285"/>
      <c r="I562" s="236">
        <v>141500</v>
      </c>
      <c r="J562" s="357">
        <f t="shared" si="8"/>
        <v>10492751</v>
      </c>
      <c r="K562" s="251"/>
      <c r="L562" s="241"/>
      <c r="M562" s="322" t="s">
        <v>976</v>
      </c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  <c r="AA562" s="241"/>
      <c r="AB562" s="241"/>
      <c r="AC562" s="241"/>
      <c r="AD562" s="241"/>
      <c r="AE562" s="241"/>
      <c r="AF562" s="241"/>
      <c r="AG562" s="241"/>
      <c r="AH562" s="241"/>
      <c r="AI562" s="241"/>
    </row>
    <row r="563" spans="2:35" s="511" customFormat="1" hidden="1" x14ac:dyDescent="0.25">
      <c r="B563" s="206"/>
      <c r="C563" s="337">
        <v>43500</v>
      </c>
      <c r="D563" s="225" t="s">
        <v>988</v>
      </c>
      <c r="E563" s="243" t="s">
        <v>983</v>
      </c>
      <c r="F563" s="368"/>
      <c r="G563" s="276" t="s">
        <v>532</v>
      </c>
      <c r="H563" s="285"/>
      <c r="I563" s="263">
        <v>317501</v>
      </c>
      <c r="J563" s="357">
        <f t="shared" si="8"/>
        <v>10175250</v>
      </c>
      <c r="K563" s="251"/>
      <c r="L563" s="241"/>
      <c r="M563" s="243" t="s">
        <v>983</v>
      </c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  <c r="AA563" s="241"/>
      <c r="AB563" s="241"/>
      <c r="AC563" s="241"/>
      <c r="AD563" s="241"/>
      <c r="AE563" s="241"/>
      <c r="AF563" s="241"/>
      <c r="AG563" s="241"/>
      <c r="AH563" s="241"/>
      <c r="AI563" s="241"/>
    </row>
    <row r="564" spans="2:35" s="511" customFormat="1" hidden="1" x14ac:dyDescent="0.25">
      <c r="B564" s="206"/>
      <c r="C564" s="283">
        <v>43557</v>
      </c>
      <c r="D564" s="225" t="s">
        <v>977</v>
      </c>
      <c r="E564" s="243" t="s">
        <v>984</v>
      </c>
      <c r="F564" s="369"/>
      <c r="G564" s="370" t="s">
        <v>532</v>
      </c>
      <c r="H564" s="285"/>
      <c r="I564" s="235">
        <v>2005000</v>
      </c>
      <c r="J564" s="357">
        <f t="shared" si="8"/>
        <v>8170250</v>
      </c>
      <c r="K564" s="251"/>
      <c r="L564" s="241"/>
      <c r="M564" s="243" t="s">
        <v>984</v>
      </c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  <c r="AA564" s="241"/>
      <c r="AB564" s="241"/>
      <c r="AC564" s="241"/>
      <c r="AD564" s="241"/>
      <c r="AE564" s="241"/>
      <c r="AF564" s="241"/>
      <c r="AG564" s="241"/>
      <c r="AH564" s="241"/>
      <c r="AI564" s="241"/>
    </row>
    <row r="565" spans="2:35" s="511" customFormat="1" hidden="1" x14ac:dyDescent="0.25">
      <c r="B565" s="206"/>
      <c r="C565" s="283">
        <v>43558</v>
      </c>
      <c r="D565" s="225" t="s">
        <v>978</v>
      </c>
      <c r="E565" s="243" t="s">
        <v>985</v>
      </c>
      <c r="F565" s="369"/>
      <c r="G565" s="370" t="s">
        <v>327</v>
      </c>
      <c r="H565" s="285"/>
      <c r="I565" s="235">
        <v>500000</v>
      </c>
      <c r="J565" s="357">
        <f t="shared" si="8"/>
        <v>7670250</v>
      </c>
      <c r="K565" s="251"/>
      <c r="L565" s="241"/>
      <c r="M565" s="243" t="s">
        <v>985</v>
      </c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  <c r="AA565" s="241"/>
      <c r="AB565" s="241"/>
      <c r="AC565" s="241"/>
      <c r="AD565" s="241"/>
      <c r="AE565" s="241"/>
      <c r="AF565" s="241"/>
      <c r="AG565" s="241"/>
      <c r="AH565" s="241"/>
      <c r="AI565" s="241"/>
    </row>
    <row r="566" spans="2:35" s="511" customFormat="1" hidden="1" x14ac:dyDescent="0.25">
      <c r="B566" s="206"/>
      <c r="C566" s="283">
        <v>43559</v>
      </c>
      <c r="D566" s="225" t="s">
        <v>979</v>
      </c>
      <c r="E566" s="243" t="s">
        <v>986</v>
      </c>
      <c r="F566" s="369"/>
      <c r="G566" s="370" t="s">
        <v>559</v>
      </c>
      <c r="H566" s="285"/>
      <c r="I566" s="235">
        <v>50000</v>
      </c>
      <c r="J566" s="357">
        <f t="shared" si="8"/>
        <v>7620250</v>
      </c>
      <c r="K566" s="251"/>
      <c r="L566" s="241"/>
      <c r="M566" s="243" t="s">
        <v>986</v>
      </c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</row>
    <row r="567" spans="2:35" s="511" customFormat="1" hidden="1" x14ac:dyDescent="0.25">
      <c r="B567" s="206"/>
      <c r="C567" s="283">
        <v>43559</v>
      </c>
      <c r="D567" s="225" t="s">
        <v>981</v>
      </c>
      <c r="E567" s="243" t="s">
        <v>987</v>
      </c>
      <c r="F567" s="369"/>
      <c r="G567" s="370" t="s">
        <v>560</v>
      </c>
      <c r="H567" s="285"/>
      <c r="I567" s="235">
        <v>2555000</v>
      </c>
      <c r="J567" s="357">
        <f t="shared" si="8"/>
        <v>5065250</v>
      </c>
      <c r="K567" s="251"/>
      <c r="L567" s="241"/>
      <c r="M567" s="243" t="s">
        <v>987</v>
      </c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</row>
    <row r="568" spans="2:35" s="511" customFormat="1" hidden="1" x14ac:dyDescent="0.25">
      <c r="B568" s="206"/>
      <c r="C568" s="283">
        <v>43560</v>
      </c>
      <c r="D568" s="225" t="s">
        <v>980</v>
      </c>
      <c r="E568" s="243" t="s">
        <v>989</v>
      </c>
      <c r="F568" s="369"/>
      <c r="G568" s="370" t="s">
        <v>327</v>
      </c>
      <c r="H568" s="285"/>
      <c r="I568" s="235">
        <v>500000</v>
      </c>
      <c r="J568" s="357">
        <f t="shared" si="8"/>
        <v>4565250</v>
      </c>
      <c r="K568" s="251"/>
      <c r="L568" s="241"/>
      <c r="M568" s="243" t="s">
        <v>989</v>
      </c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</row>
    <row r="569" spans="2:35" s="511" customFormat="1" hidden="1" x14ac:dyDescent="0.25">
      <c r="B569" s="206"/>
      <c r="C569" s="206"/>
      <c r="D569" s="206"/>
      <c r="E569" s="206"/>
      <c r="F569" s="206"/>
      <c r="G569" s="208"/>
      <c r="H569" s="285">
        <v>14507449</v>
      </c>
      <c r="I569" s="210"/>
      <c r="J569" s="357">
        <f t="shared" si="8"/>
        <v>19072699</v>
      </c>
      <c r="K569" s="251"/>
      <c r="L569" s="241"/>
      <c r="M569" s="206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</row>
    <row r="570" spans="2:35" s="511" customFormat="1" hidden="1" x14ac:dyDescent="0.25">
      <c r="B570" s="206"/>
      <c r="C570" s="204">
        <v>43564</v>
      </c>
      <c r="D570" s="318" t="s">
        <v>991</v>
      </c>
      <c r="E570" s="731" t="s">
        <v>990</v>
      </c>
      <c r="F570" s="371"/>
      <c r="G570" s="320" t="s">
        <v>327</v>
      </c>
      <c r="H570" s="285"/>
      <c r="I570" s="321">
        <v>1071201</v>
      </c>
      <c r="J570" s="357">
        <f t="shared" si="8"/>
        <v>18001498</v>
      </c>
      <c r="K570" s="251"/>
      <c r="L570" s="241"/>
      <c r="M570" s="731" t="s">
        <v>990</v>
      </c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</row>
    <row r="571" spans="2:35" s="511" customFormat="1" hidden="1" x14ac:dyDescent="0.25">
      <c r="B571" s="206"/>
      <c r="C571" s="204">
        <v>43564</v>
      </c>
      <c r="D571" s="734" t="s">
        <v>982</v>
      </c>
      <c r="E571" s="732"/>
      <c r="F571" s="372"/>
      <c r="G571" s="362" t="s">
        <v>327</v>
      </c>
      <c r="H571" s="363">
        <v>500000</v>
      </c>
      <c r="I571" s="263"/>
      <c r="J571" s="357">
        <f t="shared" si="8"/>
        <v>18501498</v>
      </c>
      <c r="K571" s="365" t="s">
        <v>985</v>
      </c>
      <c r="L571" s="241"/>
      <c r="M571" s="732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  <c r="AA571" s="241"/>
      <c r="AB571" s="241"/>
      <c r="AC571" s="241"/>
      <c r="AD571" s="241"/>
      <c r="AE571" s="241"/>
      <c r="AF571" s="241"/>
      <c r="AG571" s="241"/>
      <c r="AH571" s="241"/>
      <c r="AI571" s="241"/>
    </row>
    <row r="572" spans="2:35" s="511" customFormat="1" hidden="1" x14ac:dyDescent="0.25">
      <c r="B572" s="206"/>
      <c r="C572" s="204">
        <v>43564</v>
      </c>
      <c r="D572" s="734"/>
      <c r="E572" s="733"/>
      <c r="F572" s="373"/>
      <c r="G572" s="362" t="s">
        <v>327</v>
      </c>
      <c r="H572" s="363">
        <v>500000</v>
      </c>
      <c r="I572" s="263"/>
      <c r="J572" s="357">
        <f t="shared" si="8"/>
        <v>19001498</v>
      </c>
      <c r="K572" s="365" t="s">
        <v>989</v>
      </c>
      <c r="L572" s="241"/>
      <c r="M572" s="733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1"/>
      <c r="AC572" s="241"/>
      <c r="AD572" s="241"/>
      <c r="AE572" s="241"/>
      <c r="AF572" s="241"/>
      <c r="AG572" s="241"/>
      <c r="AH572" s="241"/>
      <c r="AI572" s="241"/>
    </row>
    <row r="573" spans="2:35" s="511" customFormat="1" hidden="1" x14ac:dyDescent="0.25">
      <c r="B573" s="206"/>
      <c r="C573" s="204">
        <v>43564</v>
      </c>
      <c r="D573" s="267" t="s">
        <v>607</v>
      </c>
      <c r="E573" s="319" t="s">
        <v>1004</v>
      </c>
      <c r="F573" s="322"/>
      <c r="G573" s="270" t="s">
        <v>365</v>
      </c>
      <c r="H573" s="285"/>
      <c r="I573" s="271">
        <v>200000</v>
      </c>
      <c r="J573" s="357">
        <f t="shared" si="8"/>
        <v>18801498</v>
      </c>
      <c r="K573" s="251"/>
      <c r="L573" s="241"/>
      <c r="M573" s="319" t="s">
        <v>1004</v>
      </c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  <c r="AA573" s="241"/>
      <c r="AB573" s="241"/>
      <c r="AC573" s="241"/>
      <c r="AD573" s="241"/>
      <c r="AE573" s="241"/>
      <c r="AF573" s="241"/>
      <c r="AG573" s="241"/>
      <c r="AH573" s="241"/>
      <c r="AI573" s="241"/>
    </row>
    <row r="574" spans="2:35" s="511" customFormat="1" hidden="1" x14ac:dyDescent="0.25">
      <c r="B574" s="206"/>
      <c r="C574" s="204">
        <v>43564</v>
      </c>
      <c r="D574" s="233" t="s">
        <v>992</v>
      </c>
      <c r="E574" s="729" t="s">
        <v>1005</v>
      </c>
      <c r="F574" s="374"/>
      <c r="G574" s="242" t="s">
        <v>532</v>
      </c>
      <c r="H574" s="285"/>
      <c r="I574" s="236">
        <v>1899209</v>
      </c>
      <c r="J574" s="357">
        <f t="shared" si="8"/>
        <v>16902289</v>
      </c>
      <c r="K574" s="251"/>
      <c r="L574" s="241"/>
      <c r="M574" s="729" t="s">
        <v>1005</v>
      </c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  <c r="AA574" s="241"/>
      <c r="AB574" s="241"/>
      <c r="AC574" s="241"/>
      <c r="AD574" s="241"/>
      <c r="AE574" s="241"/>
      <c r="AF574" s="241"/>
      <c r="AG574" s="241"/>
      <c r="AH574" s="241"/>
      <c r="AI574" s="241"/>
    </row>
    <row r="575" spans="2:35" s="511" customFormat="1" hidden="1" x14ac:dyDescent="0.25">
      <c r="B575" s="206"/>
      <c r="C575" s="204">
        <v>43564</v>
      </c>
      <c r="D575" s="356" t="s">
        <v>982</v>
      </c>
      <c r="E575" s="730"/>
      <c r="F575" s="375"/>
      <c r="G575" s="339" t="s">
        <v>532</v>
      </c>
      <c r="H575" s="339">
        <v>2005000</v>
      </c>
      <c r="I575" s="236"/>
      <c r="J575" s="357">
        <f t="shared" si="8"/>
        <v>18907289</v>
      </c>
      <c r="K575" s="365" t="s">
        <v>984</v>
      </c>
      <c r="L575" s="241"/>
      <c r="M575" s="730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  <c r="AA575" s="241"/>
      <c r="AB575" s="241"/>
      <c r="AC575" s="241"/>
      <c r="AD575" s="241"/>
      <c r="AE575" s="241"/>
      <c r="AF575" s="241"/>
      <c r="AG575" s="241"/>
      <c r="AH575" s="241"/>
      <c r="AI575" s="241"/>
    </row>
    <row r="576" spans="2:35" s="511" customFormat="1" hidden="1" x14ac:dyDescent="0.25">
      <c r="B576" s="206"/>
      <c r="C576" s="204">
        <v>43564</v>
      </c>
      <c r="D576" s="356" t="s">
        <v>1021</v>
      </c>
      <c r="E576" s="376"/>
      <c r="F576" s="375"/>
      <c r="G576" s="341" t="s">
        <v>532</v>
      </c>
      <c r="H576" s="339">
        <v>317501</v>
      </c>
      <c r="I576" s="236"/>
      <c r="J576" s="357">
        <f t="shared" si="8"/>
        <v>19224790</v>
      </c>
      <c r="K576" s="365"/>
      <c r="L576" s="241"/>
      <c r="M576" s="376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  <c r="AA576" s="241"/>
      <c r="AB576" s="241"/>
      <c r="AC576" s="241"/>
      <c r="AD576" s="241"/>
      <c r="AE576" s="241"/>
      <c r="AF576" s="241"/>
      <c r="AG576" s="241"/>
      <c r="AH576" s="241"/>
      <c r="AI576" s="241"/>
    </row>
    <row r="577" spans="2:35" s="511" customFormat="1" hidden="1" x14ac:dyDescent="0.25">
      <c r="B577" s="206"/>
      <c r="C577" s="204">
        <v>43564</v>
      </c>
      <c r="D577" s="233" t="s">
        <v>993</v>
      </c>
      <c r="E577" s="319" t="s">
        <v>1006</v>
      </c>
      <c r="F577" s="322"/>
      <c r="G577" s="270" t="s">
        <v>543</v>
      </c>
      <c r="H577" s="285"/>
      <c r="I577" s="236">
        <v>4198214</v>
      </c>
      <c r="J577" s="357">
        <f t="shared" si="8"/>
        <v>15026576</v>
      </c>
      <c r="K577" s="251"/>
      <c r="L577" s="241"/>
      <c r="M577" s="319" t="s">
        <v>1006</v>
      </c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  <c r="AA577" s="241"/>
      <c r="AB577" s="241"/>
      <c r="AC577" s="241"/>
      <c r="AD577" s="241"/>
      <c r="AE577" s="241"/>
      <c r="AF577" s="241"/>
      <c r="AG577" s="241"/>
      <c r="AH577" s="241"/>
      <c r="AI577" s="241"/>
    </row>
    <row r="578" spans="2:35" s="511" customFormat="1" hidden="1" x14ac:dyDescent="0.25">
      <c r="B578" s="206"/>
      <c r="C578" s="204">
        <v>43564</v>
      </c>
      <c r="D578" s="233" t="s">
        <v>994</v>
      </c>
      <c r="E578" s="319" t="s">
        <v>1007</v>
      </c>
      <c r="F578" s="322"/>
      <c r="G578" s="242" t="s">
        <v>327</v>
      </c>
      <c r="H578" s="285"/>
      <c r="I578" s="236">
        <v>52000</v>
      </c>
      <c r="J578" s="357">
        <f t="shared" si="8"/>
        <v>14974576</v>
      </c>
      <c r="K578" s="251"/>
      <c r="L578" s="241"/>
      <c r="M578" s="319" t="s">
        <v>1007</v>
      </c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  <c r="AA578" s="241"/>
      <c r="AB578" s="241"/>
      <c r="AC578" s="241"/>
      <c r="AD578" s="241"/>
      <c r="AE578" s="241"/>
      <c r="AF578" s="241"/>
      <c r="AG578" s="241"/>
      <c r="AH578" s="241"/>
      <c r="AI578" s="241"/>
    </row>
    <row r="579" spans="2:35" s="511" customFormat="1" hidden="1" x14ac:dyDescent="0.25">
      <c r="B579" s="206"/>
      <c r="C579" s="204">
        <v>43564</v>
      </c>
      <c r="D579" s="233" t="s">
        <v>995</v>
      </c>
      <c r="E579" s="319" t="s">
        <v>1008</v>
      </c>
      <c r="F579" s="322"/>
      <c r="G579" s="242" t="s">
        <v>762</v>
      </c>
      <c r="H579" s="285"/>
      <c r="I579" s="236">
        <v>270000</v>
      </c>
      <c r="J579" s="357">
        <f t="shared" si="8"/>
        <v>14704576</v>
      </c>
      <c r="K579" s="251"/>
      <c r="L579" s="241"/>
      <c r="M579" s="319" t="s">
        <v>1008</v>
      </c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  <c r="AA579" s="241"/>
      <c r="AB579" s="241"/>
      <c r="AC579" s="241"/>
      <c r="AD579" s="241"/>
      <c r="AE579" s="241"/>
      <c r="AF579" s="241"/>
      <c r="AG579" s="241"/>
      <c r="AH579" s="241"/>
      <c r="AI579" s="241"/>
    </row>
    <row r="580" spans="2:35" s="511" customFormat="1" hidden="1" x14ac:dyDescent="0.25">
      <c r="B580" s="206"/>
      <c r="C580" s="204">
        <v>43564</v>
      </c>
      <c r="D580" s="233" t="s">
        <v>996</v>
      </c>
      <c r="E580" s="319" t="s">
        <v>1009</v>
      </c>
      <c r="F580" s="322"/>
      <c r="G580" s="242" t="s">
        <v>706</v>
      </c>
      <c r="H580" s="285"/>
      <c r="I580" s="236">
        <v>375000</v>
      </c>
      <c r="J580" s="357">
        <f t="shared" si="8"/>
        <v>14329576</v>
      </c>
      <c r="K580" s="251"/>
      <c r="L580" s="241"/>
      <c r="M580" s="319" t="s">
        <v>1009</v>
      </c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  <c r="AA580" s="241"/>
      <c r="AB580" s="241"/>
      <c r="AC580" s="241"/>
      <c r="AD580" s="241"/>
      <c r="AE580" s="241"/>
      <c r="AF580" s="241"/>
      <c r="AG580" s="241"/>
      <c r="AH580" s="241"/>
      <c r="AI580" s="241"/>
    </row>
    <row r="581" spans="2:35" s="511" customFormat="1" hidden="1" x14ac:dyDescent="0.25">
      <c r="B581" s="206"/>
      <c r="C581" s="204">
        <v>43564</v>
      </c>
      <c r="D581" s="233" t="s">
        <v>997</v>
      </c>
      <c r="E581" s="319" t="s">
        <v>1010</v>
      </c>
      <c r="F581" s="322"/>
      <c r="G581" s="242" t="s">
        <v>135</v>
      </c>
      <c r="H581" s="285"/>
      <c r="I581" s="236">
        <v>600000</v>
      </c>
      <c r="J581" s="357">
        <f t="shared" si="8"/>
        <v>13729576</v>
      </c>
      <c r="K581" s="251"/>
      <c r="L581" s="241"/>
      <c r="M581" s="319" t="s">
        <v>1010</v>
      </c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  <c r="AA581" s="241"/>
      <c r="AB581" s="241"/>
      <c r="AC581" s="241"/>
      <c r="AD581" s="241"/>
      <c r="AE581" s="241"/>
      <c r="AF581" s="241"/>
      <c r="AG581" s="241"/>
      <c r="AH581" s="241"/>
      <c r="AI581" s="241"/>
    </row>
    <row r="582" spans="2:35" s="511" customFormat="1" hidden="1" x14ac:dyDescent="0.25">
      <c r="B582" s="206"/>
      <c r="C582" s="204">
        <v>43565</v>
      </c>
      <c r="D582" s="233" t="s">
        <v>998</v>
      </c>
      <c r="E582" s="319" t="s">
        <v>1011</v>
      </c>
      <c r="F582" s="322"/>
      <c r="G582" s="242" t="s">
        <v>560</v>
      </c>
      <c r="H582" s="285"/>
      <c r="I582" s="236">
        <f>2251145+250350</f>
        <v>2501495</v>
      </c>
      <c r="J582" s="357">
        <f t="shared" si="8"/>
        <v>11228081</v>
      </c>
      <c r="K582" s="251"/>
      <c r="L582" s="241"/>
      <c r="M582" s="319" t="s">
        <v>1011</v>
      </c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  <c r="AA582" s="241"/>
      <c r="AB582" s="241"/>
      <c r="AC582" s="241"/>
      <c r="AD582" s="241"/>
      <c r="AE582" s="241"/>
      <c r="AF582" s="241"/>
      <c r="AG582" s="241"/>
      <c r="AH582" s="241"/>
      <c r="AI582" s="241"/>
    </row>
    <row r="583" spans="2:35" s="511" customFormat="1" hidden="1" x14ac:dyDescent="0.25">
      <c r="B583" s="206"/>
      <c r="C583" s="204">
        <v>43565</v>
      </c>
      <c r="D583" s="356" t="s">
        <v>982</v>
      </c>
      <c r="E583" s="319"/>
      <c r="F583" s="322"/>
      <c r="G583" s="367" t="s">
        <v>560</v>
      </c>
      <c r="H583" s="363">
        <v>2555000</v>
      </c>
      <c r="I583" s="236"/>
      <c r="J583" s="357">
        <f t="shared" si="8"/>
        <v>13783081</v>
      </c>
      <c r="K583" s="365" t="s">
        <v>987</v>
      </c>
      <c r="L583" s="241"/>
      <c r="M583" s="319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  <c r="AA583" s="241"/>
      <c r="AB583" s="241"/>
      <c r="AC583" s="241"/>
      <c r="AD583" s="241"/>
      <c r="AE583" s="241"/>
      <c r="AF583" s="241"/>
      <c r="AG583" s="241"/>
      <c r="AH583" s="241"/>
      <c r="AI583" s="241"/>
    </row>
    <row r="584" spans="2:35" s="511" customFormat="1" hidden="1" x14ac:dyDescent="0.25">
      <c r="B584" s="206"/>
      <c r="C584" s="204">
        <v>43565</v>
      </c>
      <c r="D584" s="233" t="s">
        <v>51</v>
      </c>
      <c r="E584" s="319" t="s">
        <v>1012</v>
      </c>
      <c r="F584" s="322"/>
      <c r="G584" s="242" t="s">
        <v>704</v>
      </c>
      <c r="H584" s="285"/>
      <c r="I584" s="236">
        <v>5005000</v>
      </c>
      <c r="J584" s="357">
        <f t="shared" si="8"/>
        <v>8778081</v>
      </c>
      <c r="K584" s="251"/>
      <c r="L584" s="241"/>
      <c r="M584" s="319" t="s">
        <v>1012</v>
      </c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  <c r="AA584" s="241"/>
      <c r="AB584" s="241"/>
      <c r="AC584" s="241"/>
      <c r="AD584" s="241"/>
      <c r="AE584" s="241"/>
      <c r="AF584" s="241"/>
      <c r="AG584" s="241"/>
      <c r="AH584" s="241"/>
      <c r="AI584" s="241"/>
    </row>
    <row r="585" spans="2:35" s="511" customFormat="1" hidden="1" x14ac:dyDescent="0.25">
      <c r="B585" s="206"/>
      <c r="C585" s="204">
        <v>43565</v>
      </c>
      <c r="D585" s="233" t="s">
        <v>999</v>
      </c>
      <c r="E585" s="319" t="s">
        <v>1013</v>
      </c>
      <c r="F585" s="322"/>
      <c r="G585" s="242" t="s">
        <v>365</v>
      </c>
      <c r="H585" s="285"/>
      <c r="I585" s="236">
        <v>3650000</v>
      </c>
      <c r="J585" s="357">
        <f t="shared" si="8"/>
        <v>5128081</v>
      </c>
      <c r="K585" s="251"/>
      <c r="L585" s="241"/>
      <c r="M585" s="319" t="s">
        <v>1013</v>
      </c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  <c r="AA585" s="241"/>
      <c r="AB585" s="241"/>
      <c r="AC585" s="241"/>
      <c r="AD585" s="241"/>
      <c r="AE585" s="241"/>
      <c r="AF585" s="241"/>
      <c r="AG585" s="241"/>
      <c r="AH585" s="241"/>
      <c r="AI585" s="241"/>
    </row>
    <row r="586" spans="2:35" s="511" customFormat="1" hidden="1" x14ac:dyDescent="0.25">
      <c r="B586" s="206"/>
      <c r="C586" s="204">
        <v>43565</v>
      </c>
      <c r="D586" s="233" t="s">
        <v>1000</v>
      </c>
      <c r="E586" s="319" t="s">
        <v>1014</v>
      </c>
      <c r="F586" s="322"/>
      <c r="G586" s="242" t="s">
        <v>559</v>
      </c>
      <c r="H586" s="285"/>
      <c r="I586" s="236">
        <v>42000</v>
      </c>
      <c r="J586" s="357">
        <f t="shared" si="8"/>
        <v>5086081</v>
      </c>
      <c r="K586" s="251"/>
      <c r="L586" s="241"/>
      <c r="M586" s="319" t="s">
        <v>1014</v>
      </c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  <c r="AA586" s="241"/>
      <c r="AB586" s="241"/>
      <c r="AC586" s="241"/>
      <c r="AD586" s="241"/>
      <c r="AE586" s="241"/>
      <c r="AF586" s="241"/>
      <c r="AG586" s="241"/>
      <c r="AH586" s="241"/>
      <c r="AI586" s="241"/>
    </row>
    <row r="587" spans="2:35" s="511" customFormat="1" hidden="1" x14ac:dyDescent="0.25">
      <c r="B587" s="206"/>
      <c r="C587" s="204"/>
      <c r="D587" s="356" t="s">
        <v>982</v>
      </c>
      <c r="E587" s="319"/>
      <c r="F587" s="322"/>
      <c r="G587" s="242" t="s">
        <v>559</v>
      </c>
      <c r="H587" s="285">
        <v>50000</v>
      </c>
      <c r="I587" s="236"/>
      <c r="J587" s="357">
        <f t="shared" si="8"/>
        <v>5136081</v>
      </c>
      <c r="K587" s="365" t="s">
        <v>986</v>
      </c>
      <c r="L587" s="241"/>
      <c r="M587" s="319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  <c r="AA587" s="241"/>
      <c r="AB587" s="241"/>
      <c r="AC587" s="241"/>
      <c r="AD587" s="241"/>
      <c r="AE587" s="241"/>
      <c r="AF587" s="241"/>
      <c r="AG587" s="241"/>
      <c r="AH587" s="241"/>
      <c r="AI587" s="241"/>
    </row>
    <row r="588" spans="2:35" s="511" customFormat="1" hidden="1" x14ac:dyDescent="0.25">
      <c r="B588" s="206"/>
      <c r="C588" s="204">
        <v>43565</v>
      </c>
      <c r="D588" s="233" t="s">
        <v>1002</v>
      </c>
      <c r="E588" s="319" t="s">
        <v>1015</v>
      </c>
      <c r="F588" s="322"/>
      <c r="G588" s="242" t="s">
        <v>1001</v>
      </c>
      <c r="H588" s="285"/>
      <c r="I588" s="236">
        <v>385000</v>
      </c>
      <c r="J588" s="357">
        <f t="shared" si="8"/>
        <v>4751081</v>
      </c>
      <c r="K588" s="251"/>
      <c r="L588" s="241"/>
      <c r="M588" s="319" t="s">
        <v>1015</v>
      </c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  <c r="AA588" s="241"/>
      <c r="AB588" s="241"/>
      <c r="AC588" s="241"/>
      <c r="AD588" s="241"/>
      <c r="AE588" s="241"/>
      <c r="AF588" s="241"/>
      <c r="AG588" s="241"/>
      <c r="AH588" s="241"/>
      <c r="AI588" s="241"/>
    </row>
    <row r="589" spans="2:35" s="511" customFormat="1" hidden="1" x14ac:dyDescent="0.25">
      <c r="B589" s="206"/>
      <c r="C589" s="204">
        <v>43565</v>
      </c>
      <c r="D589" s="233" t="s">
        <v>1003</v>
      </c>
      <c r="E589" s="322" t="s">
        <v>1016</v>
      </c>
      <c r="F589" s="322"/>
      <c r="G589" s="242" t="s">
        <v>291</v>
      </c>
      <c r="H589" s="285"/>
      <c r="I589" s="236">
        <v>71400</v>
      </c>
      <c r="J589" s="357">
        <f t="shared" si="8"/>
        <v>4679681</v>
      </c>
      <c r="K589" s="251"/>
      <c r="L589" s="241"/>
      <c r="M589" s="322" t="s">
        <v>1016</v>
      </c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  <c r="AA589" s="241"/>
      <c r="AB589" s="241"/>
      <c r="AC589" s="241"/>
      <c r="AD589" s="241"/>
      <c r="AE589" s="241"/>
      <c r="AF589" s="241"/>
      <c r="AG589" s="241"/>
      <c r="AH589" s="241"/>
      <c r="AI589" s="241"/>
    </row>
    <row r="590" spans="2:35" s="511" customFormat="1" hidden="1" x14ac:dyDescent="0.25">
      <c r="B590" s="206"/>
      <c r="C590" s="283">
        <v>43564</v>
      </c>
      <c r="D590" s="225" t="s">
        <v>1017</v>
      </c>
      <c r="E590" s="377" t="s">
        <v>1019</v>
      </c>
      <c r="F590" s="377"/>
      <c r="G590" s="235" t="s">
        <v>532</v>
      </c>
      <c r="H590" s="285"/>
      <c r="I590" s="235">
        <v>1000000</v>
      </c>
      <c r="J590" s="357">
        <f t="shared" ref="J590:J653" si="9">+J589+H590-I590</f>
        <v>3679681</v>
      </c>
      <c r="K590" s="251"/>
      <c r="L590" s="241"/>
      <c r="M590" s="377" t="s">
        <v>1019</v>
      </c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  <c r="AA590" s="241"/>
      <c r="AB590" s="241"/>
      <c r="AC590" s="241"/>
      <c r="AD590" s="241"/>
      <c r="AE590" s="241"/>
      <c r="AF590" s="241"/>
      <c r="AG590" s="241"/>
      <c r="AH590" s="241"/>
      <c r="AI590" s="241"/>
    </row>
    <row r="591" spans="2:35" s="511" customFormat="1" hidden="1" x14ac:dyDescent="0.25">
      <c r="B591" s="206"/>
      <c r="C591" s="283">
        <v>43566</v>
      </c>
      <c r="D591" s="225" t="s">
        <v>1018</v>
      </c>
      <c r="E591" s="377" t="s">
        <v>1020</v>
      </c>
      <c r="F591" s="377"/>
      <c r="G591" s="235" t="s">
        <v>559</v>
      </c>
      <c r="H591" s="285"/>
      <c r="I591" s="235">
        <v>100000</v>
      </c>
      <c r="J591" s="357">
        <f t="shared" si="9"/>
        <v>3579681</v>
      </c>
      <c r="K591" s="251"/>
      <c r="L591" s="241"/>
      <c r="M591" s="377" t="s">
        <v>1020</v>
      </c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</row>
    <row r="592" spans="2:35" s="511" customFormat="1" hidden="1" x14ac:dyDescent="0.25">
      <c r="B592" s="206"/>
      <c r="C592" s="378"/>
      <c r="D592" s="379"/>
      <c r="E592" s="380"/>
      <c r="F592" s="380"/>
      <c r="G592" s="381"/>
      <c r="H592" s="285">
        <v>20320519</v>
      </c>
      <c r="I592" s="382"/>
      <c r="J592" s="357">
        <f t="shared" si="9"/>
        <v>23900200</v>
      </c>
      <c r="K592" s="251"/>
      <c r="L592" s="241"/>
      <c r="M592" s="380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  <c r="AA592" s="241"/>
      <c r="AB592" s="241"/>
      <c r="AC592" s="241"/>
      <c r="AD592" s="241"/>
      <c r="AE592" s="241"/>
      <c r="AF592" s="241"/>
      <c r="AG592" s="241"/>
      <c r="AH592" s="241"/>
      <c r="AI592" s="241"/>
    </row>
    <row r="593" spans="2:35" s="511" customFormat="1" hidden="1" x14ac:dyDescent="0.25">
      <c r="B593" s="206"/>
      <c r="C593" s="204">
        <v>43560</v>
      </c>
      <c r="D593" s="318" t="s">
        <v>1023</v>
      </c>
      <c r="E593" s="319" t="s">
        <v>1022</v>
      </c>
      <c r="F593" s="255"/>
      <c r="G593" s="320" t="s">
        <v>327</v>
      </c>
      <c r="H593" s="285"/>
      <c r="I593" s="321">
        <v>33500</v>
      </c>
      <c r="J593" s="357">
        <f t="shared" si="9"/>
        <v>23866700</v>
      </c>
      <c r="K593" s="251"/>
      <c r="L593" s="241"/>
      <c r="M593" s="319" t="s">
        <v>1022</v>
      </c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  <c r="AA593" s="241"/>
      <c r="AB593" s="241"/>
      <c r="AC593" s="241"/>
      <c r="AD593" s="241"/>
      <c r="AE593" s="241"/>
      <c r="AF593" s="241"/>
      <c r="AG593" s="241"/>
      <c r="AH593" s="241"/>
      <c r="AI593" s="241"/>
    </row>
    <row r="594" spans="2:35" s="511" customFormat="1" hidden="1" x14ac:dyDescent="0.25">
      <c r="B594" s="206"/>
      <c r="C594" s="204">
        <v>43567</v>
      </c>
      <c r="D594" s="267" t="s">
        <v>1025</v>
      </c>
      <c r="E594" s="319" t="s">
        <v>1024</v>
      </c>
      <c r="F594" s="322"/>
      <c r="G594" s="270" t="s">
        <v>291</v>
      </c>
      <c r="H594" s="285"/>
      <c r="I594" s="271">
        <v>163000</v>
      </c>
      <c r="J594" s="357">
        <f t="shared" si="9"/>
        <v>23703700</v>
      </c>
      <c r="K594" s="251"/>
      <c r="L594" s="241"/>
      <c r="M594" s="319" t="s">
        <v>1024</v>
      </c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  <c r="AA594" s="241"/>
      <c r="AB594" s="241"/>
      <c r="AC594" s="241"/>
      <c r="AD594" s="241"/>
      <c r="AE594" s="241"/>
      <c r="AF594" s="241"/>
      <c r="AG594" s="241"/>
      <c r="AH594" s="241"/>
      <c r="AI594" s="241"/>
    </row>
    <row r="595" spans="2:35" s="511" customFormat="1" hidden="1" x14ac:dyDescent="0.25">
      <c r="B595" s="206"/>
      <c r="C595" s="204">
        <v>43568</v>
      </c>
      <c r="D595" s="233" t="s">
        <v>1027</v>
      </c>
      <c r="E595" s="319" t="s">
        <v>1026</v>
      </c>
      <c r="F595" s="322"/>
      <c r="G595" s="242" t="s">
        <v>645</v>
      </c>
      <c r="H595" s="285"/>
      <c r="I595" s="236">
        <v>1498000</v>
      </c>
      <c r="J595" s="357">
        <f t="shared" si="9"/>
        <v>22205700</v>
      </c>
      <c r="K595" s="251"/>
      <c r="L595" s="241"/>
      <c r="M595" s="319" t="s">
        <v>1026</v>
      </c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  <c r="AA595" s="241"/>
      <c r="AB595" s="241"/>
      <c r="AC595" s="241"/>
      <c r="AD595" s="241"/>
      <c r="AE595" s="241"/>
      <c r="AF595" s="241"/>
      <c r="AG595" s="241"/>
      <c r="AH595" s="241"/>
      <c r="AI595" s="241"/>
    </row>
    <row r="596" spans="2:35" s="511" customFormat="1" hidden="1" x14ac:dyDescent="0.25">
      <c r="B596" s="206"/>
      <c r="C596" s="204">
        <v>43568</v>
      </c>
      <c r="D596" s="233" t="s">
        <v>1029</v>
      </c>
      <c r="E596" s="319" t="s">
        <v>1028</v>
      </c>
      <c r="F596" s="322"/>
      <c r="G596" s="242" t="s">
        <v>645</v>
      </c>
      <c r="H596" s="285"/>
      <c r="I596" s="236">
        <v>793500</v>
      </c>
      <c r="J596" s="357">
        <f t="shared" si="9"/>
        <v>21412200</v>
      </c>
      <c r="K596" s="251"/>
      <c r="L596" s="241"/>
      <c r="M596" s="319" t="s">
        <v>1028</v>
      </c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  <c r="AA596" s="241"/>
      <c r="AB596" s="241"/>
      <c r="AC596" s="241"/>
      <c r="AD596" s="241"/>
      <c r="AE596" s="241"/>
      <c r="AF596" s="241"/>
      <c r="AG596" s="241"/>
      <c r="AH596" s="241"/>
      <c r="AI596" s="241"/>
    </row>
    <row r="597" spans="2:35" s="511" customFormat="1" hidden="1" x14ac:dyDescent="0.25">
      <c r="B597" s="206"/>
      <c r="C597" s="204">
        <v>43568</v>
      </c>
      <c r="D597" s="233" t="s">
        <v>607</v>
      </c>
      <c r="E597" s="319" t="s">
        <v>1030</v>
      </c>
      <c r="F597" s="322"/>
      <c r="G597" s="242" t="s">
        <v>327</v>
      </c>
      <c r="H597" s="285"/>
      <c r="I597" s="236">
        <v>155000</v>
      </c>
      <c r="J597" s="357">
        <f t="shared" si="9"/>
        <v>21257200</v>
      </c>
      <c r="K597" s="251"/>
      <c r="L597" s="241"/>
      <c r="M597" s="319" t="s">
        <v>1030</v>
      </c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  <c r="AA597" s="241"/>
      <c r="AB597" s="241"/>
      <c r="AC597" s="241"/>
      <c r="AD597" s="241"/>
      <c r="AE597" s="241"/>
      <c r="AF597" s="241"/>
      <c r="AG597" s="241"/>
      <c r="AH597" s="241"/>
      <c r="AI597" s="241"/>
    </row>
    <row r="598" spans="2:35" s="511" customFormat="1" hidden="1" x14ac:dyDescent="0.25">
      <c r="B598" s="206"/>
      <c r="C598" s="204">
        <v>43568</v>
      </c>
      <c r="D598" s="233" t="s">
        <v>1032</v>
      </c>
      <c r="E598" s="319" t="s">
        <v>1031</v>
      </c>
      <c r="F598" s="322"/>
      <c r="G598" s="242" t="s">
        <v>532</v>
      </c>
      <c r="H598" s="285"/>
      <c r="I598" s="236">
        <v>1107000</v>
      </c>
      <c r="J598" s="357">
        <f t="shared" si="9"/>
        <v>20150200</v>
      </c>
      <c r="K598" s="251"/>
      <c r="L598" s="241"/>
      <c r="M598" s="319" t="s">
        <v>1031</v>
      </c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  <c r="AA598" s="241"/>
      <c r="AB598" s="241"/>
      <c r="AC598" s="241"/>
      <c r="AD598" s="241"/>
      <c r="AE598" s="241"/>
      <c r="AF598" s="241"/>
      <c r="AG598" s="241"/>
      <c r="AH598" s="241"/>
      <c r="AI598" s="241"/>
    </row>
    <row r="599" spans="2:35" s="511" customFormat="1" hidden="1" x14ac:dyDescent="0.25">
      <c r="B599" s="206"/>
      <c r="C599" s="204"/>
      <c r="D599" s="233" t="s">
        <v>982</v>
      </c>
      <c r="E599" s="319"/>
      <c r="F599" s="322"/>
      <c r="G599" s="242" t="s">
        <v>532</v>
      </c>
      <c r="H599" s="363">
        <v>1000000</v>
      </c>
      <c r="I599" s="236"/>
      <c r="J599" s="357">
        <f t="shared" si="9"/>
        <v>21150200</v>
      </c>
      <c r="K599" s="365" t="s">
        <v>1019</v>
      </c>
      <c r="L599" s="241"/>
      <c r="M599" s="319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  <c r="AA599" s="241"/>
      <c r="AB599" s="241"/>
      <c r="AC599" s="241"/>
      <c r="AD599" s="241"/>
      <c r="AE599" s="241"/>
      <c r="AF599" s="241"/>
      <c r="AG599" s="241"/>
      <c r="AH599" s="241"/>
      <c r="AI599" s="241"/>
    </row>
    <row r="600" spans="2:35" s="511" customFormat="1" hidden="1" x14ac:dyDescent="0.25">
      <c r="B600" s="206"/>
      <c r="C600" s="204">
        <v>43570</v>
      </c>
      <c r="D600" s="233" t="s">
        <v>1034</v>
      </c>
      <c r="E600" s="319" t="s">
        <v>1033</v>
      </c>
      <c r="F600" s="322"/>
      <c r="G600" s="242" t="s">
        <v>343</v>
      </c>
      <c r="H600" s="285"/>
      <c r="I600" s="236">
        <v>2396925</v>
      </c>
      <c r="J600" s="357">
        <f t="shared" si="9"/>
        <v>18753275</v>
      </c>
      <c r="K600" s="251"/>
      <c r="L600" s="241"/>
      <c r="M600" s="319" t="s">
        <v>1033</v>
      </c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  <c r="AA600" s="241"/>
      <c r="AB600" s="241"/>
      <c r="AC600" s="241"/>
      <c r="AD600" s="241"/>
      <c r="AE600" s="241"/>
      <c r="AF600" s="241"/>
      <c r="AG600" s="241"/>
      <c r="AH600" s="241"/>
      <c r="AI600" s="241"/>
    </row>
    <row r="601" spans="2:35" s="511" customFormat="1" hidden="1" x14ac:dyDescent="0.25">
      <c r="B601" s="206"/>
      <c r="C601" s="204">
        <v>43570</v>
      </c>
      <c r="D601" s="233" t="s">
        <v>580</v>
      </c>
      <c r="E601" s="319" t="s">
        <v>1035</v>
      </c>
      <c r="F601" s="322"/>
      <c r="G601" s="242" t="s">
        <v>563</v>
      </c>
      <c r="H601" s="285"/>
      <c r="I601" s="236">
        <v>248000</v>
      </c>
      <c r="J601" s="357">
        <f t="shared" si="9"/>
        <v>18505275</v>
      </c>
      <c r="K601" s="251"/>
      <c r="L601" s="241"/>
      <c r="M601" s="319" t="s">
        <v>1035</v>
      </c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  <c r="AA601" s="241"/>
      <c r="AB601" s="241"/>
      <c r="AC601" s="241"/>
      <c r="AD601" s="241"/>
      <c r="AE601" s="241"/>
      <c r="AF601" s="241"/>
      <c r="AG601" s="241"/>
      <c r="AH601" s="241"/>
      <c r="AI601" s="241"/>
    </row>
    <row r="602" spans="2:35" s="511" customFormat="1" hidden="1" x14ac:dyDescent="0.25">
      <c r="B602" s="206"/>
      <c r="C602" s="204">
        <v>43571</v>
      </c>
      <c r="D602" s="233" t="s">
        <v>1037</v>
      </c>
      <c r="E602" s="319" t="s">
        <v>1036</v>
      </c>
      <c r="F602" s="322"/>
      <c r="G602" s="242" t="s">
        <v>565</v>
      </c>
      <c r="H602" s="285"/>
      <c r="I602" s="236">
        <v>52000</v>
      </c>
      <c r="J602" s="357">
        <f t="shared" si="9"/>
        <v>18453275</v>
      </c>
      <c r="K602" s="251"/>
      <c r="L602" s="241"/>
      <c r="M602" s="319" t="s">
        <v>1036</v>
      </c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  <c r="AA602" s="241"/>
      <c r="AB602" s="241"/>
      <c r="AC602" s="241"/>
      <c r="AD602" s="241"/>
      <c r="AE602" s="241"/>
      <c r="AF602" s="241"/>
      <c r="AG602" s="241"/>
      <c r="AH602" s="241"/>
      <c r="AI602" s="241"/>
    </row>
    <row r="603" spans="2:35" s="511" customFormat="1" hidden="1" x14ac:dyDescent="0.25">
      <c r="B603" s="206"/>
      <c r="C603" s="204">
        <v>43571</v>
      </c>
      <c r="D603" s="233" t="s">
        <v>1039</v>
      </c>
      <c r="E603" s="319" t="s">
        <v>1038</v>
      </c>
      <c r="F603" s="322"/>
      <c r="G603" s="242" t="s">
        <v>327</v>
      </c>
      <c r="H603" s="285"/>
      <c r="I603" s="236">
        <v>778456</v>
      </c>
      <c r="J603" s="357">
        <f t="shared" si="9"/>
        <v>17674819</v>
      </c>
      <c r="K603" s="251"/>
      <c r="L603" s="241"/>
      <c r="M603" s="319" t="s">
        <v>1038</v>
      </c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  <c r="AA603" s="241"/>
      <c r="AB603" s="241"/>
      <c r="AC603" s="241"/>
      <c r="AD603" s="241"/>
      <c r="AE603" s="241"/>
      <c r="AF603" s="241"/>
      <c r="AG603" s="241"/>
      <c r="AH603" s="241"/>
      <c r="AI603" s="241"/>
    </row>
    <row r="604" spans="2:35" s="511" customFormat="1" hidden="1" x14ac:dyDescent="0.25">
      <c r="B604" s="206"/>
      <c r="C604" s="204">
        <v>43573</v>
      </c>
      <c r="D604" s="233" t="s">
        <v>1042</v>
      </c>
      <c r="E604" s="319" t="s">
        <v>1040</v>
      </c>
      <c r="F604" s="322"/>
      <c r="G604" s="242" t="s">
        <v>1041</v>
      </c>
      <c r="H604" s="285"/>
      <c r="I604" s="236">
        <v>750000</v>
      </c>
      <c r="J604" s="357">
        <f t="shared" si="9"/>
        <v>16924819</v>
      </c>
      <c r="K604" s="251"/>
      <c r="L604" s="241"/>
      <c r="M604" s="319" t="s">
        <v>1040</v>
      </c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  <c r="AA604" s="241"/>
      <c r="AB604" s="241"/>
      <c r="AC604" s="241"/>
      <c r="AD604" s="241"/>
      <c r="AE604" s="241"/>
      <c r="AF604" s="241"/>
      <c r="AG604" s="241"/>
      <c r="AH604" s="241"/>
      <c r="AI604" s="241"/>
    </row>
    <row r="605" spans="2:35" s="511" customFormat="1" hidden="1" x14ac:dyDescent="0.25">
      <c r="B605" s="206"/>
      <c r="C605" s="204">
        <v>43573</v>
      </c>
      <c r="D605" s="233" t="s">
        <v>1044</v>
      </c>
      <c r="E605" s="319" t="s">
        <v>1043</v>
      </c>
      <c r="F605" s="322"/>
      <c r="G605" s="242" t="s">
        <v>291</v>
      </c>
      <c r="H605" s="285"/>
      <c r="I605" s="236">
        <v>41000</v>
      </c>
      <c r="J605" s="357">
        <f t="shared" si="9"/>
        <v>16883819</v>
      </c>
      <c r="K605" s="251"/>
      <c r="L605" s="241"/>
      <c r="M605" s="319" t="s">
        <v>1043</v>
      </c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  <c r="AA605" s="241"/>
      <c r="AB605" s="241"/>
      <c r="AC605" s="241"/>
      <c r="AD605" s="241"/>
      <c r="AE605" s="241"/>
      <c r="AF605" s="241"/>
      <c r="AG605" s="241"/>
      <c r="AH605" s="241"/>
      <c r="AI605" s="241"/>
    </row>
    <row r="606" spans="2:35" s="511" customFormat="1" hidden="1" x14ac:dyDescent="0.25">
      <c r="B606" s="206"/>
      <c r="C606" s="204">
        <v>43573</v>
      </c>
      <c r="D606" s="233" t="s">
        <v>607</v>
      </c>
      <c r="E606" s="319" t="s">
        <v>1045</v>
      </c>
      <c r="F606" s="322"/>
      <c r="G606" s="242" t="s">
        <v>365</v>
      </c>
      <c r="H606" s="285"/>
      <c r="I606" s="236">
        <v>200000</v>
      </c>
      <c r="J606" s="357">
        <f t="shared" si="9"/>
        <v>16683819</v>
      </c>
      <c r="K606" s="251"/>
      <c r="L606" s="241"/>
      <c r="M606" s="319" t="s">
        <v>1045</v>
      </c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  <c r="AA606" s="241"/>
      <c r="AB606" s="241"/>
      <c r="AC606" s="241"/>
      <c r="AD606" s="241"/>
      <c r="AE606" s="241"/>
      <c r="AF606" s="241"/>
      <c r="AG606" s="241"/>
      <c r="AH606" s="241"/>
      <c r="AI606" s="241"/>
    </row>
    <row r="607" spans="2:35" s="511" customFormat="1" hidden="1" x14ac:dyDescent="0.25">
      <c r="B607" s="206"/>
      <c r="C607" s="204">
        <v>43574</v>
      </c>
      <c r="D607" s="233" t="s">
        <v>1047</v>
      </c>
      <c r="E607" s="319" t="s">
        <v>1046</v>
      </c>
      <c r="F607" s="322"/>
      <c r="G607" s="242" t="s">
        <v>291</v>
      </c>
      <c r="H607" s="285"/>
      <c r="I607" s="236">
        <v>82000</v>
      </c>
      <c r="J607" s="357">
        <f t="shared" si="9"/>
        <v>16601819</v>
      </c>
      <c r="K607" s="251"/>
      <c r="L607" s="241"/>
      <c r="M607" s="319" t="s">
        <v>1046</v>
      </c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  <c r="AA607" s="241"/>
      <c r="AB607" s="241"/>
      <c r="AC607" s="241"/>
      <c r="AD607" s="241"/>
      <c r="AE607" s="241"/>
      <c r="AF607" s="241"/>
      <c r="AG607" s="241"/>
      <c r="AH607" s="241"/>
      <c r="AI607" s="241"/>
    </row>
    <row r="608" spans="2:35" s="511" customFormat="1" hidden="1" x14ac:dyDescent="0.25">
      <c r="B608" s="206"/>
      <c r="C608" s="204">
        <v>43574</v>
      </c>
      <c r="D608" s="233" t="s">
        <v>1056</v>
      </c>
      <c r="E608" s="319" t="s">
        <v>1048</v>
      </c>
      <c r="F608" s="322"/>
      <c r="G608" s="242" t="s">
        <v>559</v>
      </c>
      <c r="H608" s="285"/>
      <c r="I608" s="236">
        <v>195105</v>
      </c>
      <c r="J608" s="357">
        <f t="shared" si="9"/>
        <v>16406714</v>
      </c>
      <c r="K608" s="251"/>
      <c r="L608" s="241"/>
      <c r="M608" s="319" t="s">
        <v>1048</v>
      </c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  <c r="AA608" s="241"/>
      <c r="AB608" s="241"/>
      <c r="AC608" s="241"/>
      <c r="AD608" s="241"/>
      <c r="AE608" s="241"/>
      <c r="AF608" s="241"/>
      <c r="AG608" s="241"/>
      <c r="AH608" s="241"/>
      <c r="AI608" s="241"/>
    </row>
    <row r="609" spans="2:35" s="511" customFormat="1" hidden="1" x14ac:dyDescent="0.25">
      <c r="B609" s="206"/>
      <c r="C609" s="204"/>
      <c r="D609" s="233" t="s">
        <v>982</v>
      </c>
      <c r="E609" s="319"/>
      <c r="F609" s="322"/>
      <c r="G609" s="242" t="s">
        <v>559</v>
      </c>
      <c r="H609" s="363">
        <v>100000</v>
      </c>
      <c r="I609" s="236"/>
      <c r="J609" s="357">
        <f t="shared" si="9"/>
        <v>16506714</v>
      </c>
      <c r="K609" s="365" t="s">
        <v>1020</v>
      </c>
      <c r="L609" s="241"/>
      <c r="M609" s="319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  <c r="AA609" s="241"/>
      <c r="AB609" s="241"/>
      <c r="AC609" s="241"/>
      <c r="AD609" s="241"/>
      <c r="AE609" s="241"/>
      <c r="AF609" s="241"/>
      <c r="AG609" s="241"/>
      <c r="AH609" s="241"/>
      <c r="AI609" s="241"/>
    </row>
    <row r="610" spans="2:35" s="511" customFormat="1" hidden="1" x14ac:dyDescent="0.25">
      <c r="B610" s="206"/>
      <c r="C610" s="204">
        <v>43574</v>
      </c>
      <c r="D610" s="233" t="s">
        <v>580</v>
      </c>
      <c r="E610" s="319" t="s">
        <v>1055</v>
      </c>
      <c r="F610" s="322"/>
      <c r="G610" s="242" t="s">
        <v>563</v>
      </c>
      <c r="H610" s="285"/>
      <c r="I610" s="236">
        <v>124000</v>
      </c>
      <c r="J610" s="357">
        <f t="shared" si="9"/>
        <v>16382714</v>
      </c>
      <c r="K610" s="251"/>
      <c r="L610" s="241"/>
      <c r="M610" s="319" t="s">
        <v>1055</v>
      </c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  <c r="AA610" s="241"/>
      <c r="AB610" s="241"/>
      <c r="AC610" s="241"/>
      <c r="AD610" s="241"/>
      <c r="AE610" s="241"/>
      <c r="AF610" s="241"/>
      <c r="AG610" s="241"/>
      <c r="AH610" s="241"/>
      <c r="AI610" s="241"/>
    </row>
    <row r="611" spans="2:35" s="511" customFormat="1" hidden="1" x14ac:dyDescent="0.25">
      <c r="B611" s="206"/>
      <c r="C611" s="283">
        <v>43568</v>
      </c>
      <c r="D611" s="225" t="s">
        <v>1049</v>
      </c>
      <c r="E611" s="206" t="s">
        <v>1052</v>
      </c>
      <c r="F611" s="206"/>
      <c r="G611" s="235" t="s">
        <v>532</v>
      </c>
      <c r="H611" s="285"/>
      <c r="I611" s="235">
        <v>1000000</v>
      </c>
      <c r="J611" s="357">
        <f t="shared" si="9"/>
        <v>15382714</v>
      </c>
      <c r="K611" s="251"/>
      <c r="L611" s="241"/>
      <c r="M611" s="206" t="s">
        <v>1052</v>
      </c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  <c r="AA611" s="241"/>
      <c r="AB611" s="241"/>
      <c r="AC611" s="241"/>
      <c r="AD611" s="241"/>
      <c r="AE611" s="241"/>
      <c r="AF611" s="241"/>
      <c r="AG611" s="241"/>
      <c r="AH611" s="241"/>
      <c r="AI611" s="241"/>
    </row>
    <row r="612" spans="2:35" s="511" customFormat="1" hidden="1" x14ac:dyDescent="0.25">
      <c r="B612" s="206"/>
      <c r="C612" s="283">
        <v>43574</v>
      </c>
      <c r="D612" s="225" t="s">
        <v>1050</v>
      </c>
      <c r="E612" s="206" t="s">
        <v>1053</v>
      </c>
      <c r="F612" s="206"/>
      <c r="G612" s="235" t="s">
        <v>291</v>
      </c>
      <c r="H612" s="285"/>
      <c r="I612" s="235">
        <v>1268000</v>
      </c>
      <c r="J612" s="357">
        <f t="shared" si="9"/>
        <v>14114714</v>
      </c>
      <c r="K612" s="251"/>
      <c r="L612" s="241"/>
      <c r="M612" s="206" t="s">
        <v>1053</v>
      </c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  <c r="AA612" s="241"/>
      <c r="AB612" s="241"/>
      <c r="AC612" s="241"/>
      <c r="AD612" s="241"/>
      <c r="AE612" s="241"/>
      <c r="AF612" s="241"/>
      <c r="AG612" s="241"/>
      <c r="AH612" s="241"/>
      <c r="AI612" s="241"/>
    </row>
    <row r="613" spans="2:35" s="511" customFormat="1" hidden="1" x14ac:dyDescent="0.25">
      <c r="B613" s="206"/>
      <c r="C613" s="283"/>
      <c r="D613" s="225"/>
      <c r="E613" s="206"/>
      <c r="F613" s="206"/>
      <c r="G613" s="235"/>
      <c r="H613" s="285"/>
      <c r="I613" s="235"/>
      <c r="J613" s="357">
        <f t="shared" si="9"/>
        <v>14114714</v>
      </c>
      <c r="K613" s="251"/>
      <c r="L613" s="241"/>
      <c r="M613" s="206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  <c r="AA613" s="241"/>
      <c r="AB613" s="241"/>
      <c r="AC613" s="241"/>
      <c r="AD613" s="241"/>
      <c r="AE613" s="241"/>
      <c r="AF613" s="241"/>
      <c r="AG613" s="241"/>
      <c r="AH613" s="241"/>
      <c r="AI613" s="241"/>
    </row>
    <row r="614" spans="2:35" s="511" customFormat="1" hidden="1" x14ac:dyDescent="0.25">
      <c r="B614" s="206"/>
      <c r="C614" s="283">
        <v>43574</v>
      </c>
      <c r="D614" s="225" t="s">
        <v>1051</v>
      </c>
      <c r="E614" s="206" t="s">
        <v>1054</v>
      </c>
      <c r="F614" s="206"/>
      <c r="G614" s="235" t="s">
        <v>291</v>
      </c>
      <c r="H614" s="285"/>
      <c r="I614" s="235">
        <v>250000</v>
      </c>
      <c r="J614" s="357">
        <f t="shared" si="9"/>
        <v>13864714</v>
      </c>
      <c r="K614" s="251"/>
      <c r="L614" s="241"/>
      <c r="M614" s="206" t="s">
        <v>1054</v>
      </c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  <c r="AA614" s="241"/>
      <c r="AB614" s="241"/>
      <c r="AC614" s="241"/>
      <c r="AD614" s="241"/>
      <c r="AE614" s="241"/>
      <c r="AF614" s="241"/>
      <c r="AG614" s="241"/>
      <c r="AH614" s="241"/>
      <c r="AI614" s="241"/>
    </row>
    <row r="615" spans="2:35" s="511" customFormat="1" hidden="1" x14ac:dyDescent="0.25">
      <c r="B615" s="206"/>
      <c r="C615" s="206"/>
      <c r="D615" s="377" t="s">
        <v>1078</v>
      </c>
      <c r="E615" s="206"/>
      <c r="F615" s="206"/>
      <c r="G615" s="208"/>
      <c r="H615" s="285">
        <v>8617486</v>
      </c>
      <c r="I615" s="210"/>
      <c r="J615" s="357">
        <f t="shared" si="9"/>
        <v>22482200</v>
      </c>
      <c r="K615" s="251"/>
      <c r="L615" s="241"/>
      <c r="M615" s="206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  <c r="AA615" s="241"/>
      <c r="AB615" s="241"/>
      <c r="AC615" s="241"/>
      <c r="AD615" s="241"/>
      <c r="AE615" s="241"/>
      <c r="AF615" s="241"/>
      <c r="AG615" s="241"/>
      <c r="AH615" s="241"/>
      <c r="AI615" s="241"/>
    </row>
    <row r="616" spans="2:35" s="511" customFormat="1" hidden="1" x14ac:dyDescent="0.25">
      <c r="B616" s="206"/>
      <c r="C616" s="204">
        <v>43574</v>
      </c>
      <c r="D616" s="318" t="s">
        <v>1058</v>
      </c>
      <c r="E616" s="319" t="s">
        <v>1057</v>
      </c>
      <c r="F616" s="255"/>
      <c r="G616" s="320" t="s">
        <v>565</v>
      </c>
      <c r="H616" s="285"/>
      <c r="I616" s="321">
        <v>630000</v>
      </c>
      <c r="J616" s="357">
        <f t="shared" si="9"/>
        <v>21852200</v>
      </c>
      <c r="K616" s="251"/>
      <c r="L616" s="241"/>
      <c r="M616" s="319" t="s">
        <v>1057</v>
      </c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  <c r="AA616" s="241"/>
      <c r="AB616" s="241"/>
      <c r="AC616" s="241"/>
      <c r="AD616" s="241"/>
      <c r="AE616" s="241"/>
      <c r="AF616" s="241"/>
      <c r="AG616" s="241"/>
      <c r="AH616" s="241"/>
      <c r="AI616" s="241"/>
    </row>
    <row r="617" spans="2:35" s="511" customFormat="1" hidden="1" x14ac:dyDescent="0.25">
      <c r="B617" s="206"/>
      <c r="C617" s="283">
        <v>43574</v>
      </c>
      <c r="D617" s="225" t="s">
        <v>1076</v>
      </c>
      <c r="E617" s="319" t="s">
        <v>1079</v>
      </c>
      <c r="F617" s="255"/>
      <c r="G617" s="235" t="s">
        <v>560</v>
      </c>
      <c r="H617" s="285"/>
      <c r="I617" s="235">
        <v>2510000</v>
      </c>
      <c r="J617" s="357">
        <f t="shared" si="9"/>
        <v>19342200</v>
      </c>
      <c r="K617" s="251"/>
      <c r="L617" s="241"/>
      <c r="M617" s="319" t="s">
        <v>1079</v>
      </c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  <c r="AA617" s="241"/>
      <c r="AB617" s="241"/>
      <c r="AC617" s="241"/>
      <c r="AD617" s="241"/>
      <c r="AE617" s="241"/>
      <c r="AF617" s="241"/>
      <c r="AG617" s="241"/>
      <c r="AH617" s="241"/>
      <c r="AI617" s="241"/>
    </row>
    <row r="618" spans="2:35" s="511" customFormat="1" hidden="1" x14ac:dyDescent="0.25">
      <c r="B618" s="206"/>
      <c r="C618" s="283">
        <v>43575</v>
      </c>
      <c r="D618" s="225" t="s">
        <v>1077</v>
      </c>
      <c r="E618" s="319" t="s">
        <v>1080</v>
      </c>
      <c r="F618" s="255"/>
      <c r="G618" s="235" t="s">
        <v>291</v>
      </c>
      <c r="H618" s="285"/>
      <c r="I618" s="235">
        <v>200000</v>
      </c>
      <c r="J618" s="357">
        <f t="shared" si="9"/>
        <v>19142200</v>
      </c>
      <c r="K618" s="251"/>
      <c r="L618" s="241"/>
      <c r="M618" s="319" t="s">
        <v>1080</v>
      </c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  <c r="AA618" s="241"/>
      <c r="AB618" s="241"/>
      <c r="AC618" s="241"/>
      <c r="AD618" s="241"/>
      <c r="AE618" s="241"/>
      <c r="AF618" s="241"/>
      <c r="AG618" s="241"/>
      <c r="AH618" s="241"/>
      <c r="AI618" s="241"/>
    </row>
    <row r="619" spans="2:35" s="511" customFormat="1" hidden="1" x14ac:dyDescent="0.25">
      <c r="B619" s="206"/>
      <c r="C619" s="204">
        <v>43578</v>
      </c>
      <c r="D619" s="267" t="s">
        <v>1059</v>
      </c>
      <c r="E619" s="319" t="s">
        <v>1060</v>
      </c>
      <c r="F619" s="322"/>
      <c r="G619" s="270" t="s">
        <v>560</v>
      </c>
      <c r="H619" s="285"/>
      <c r="I619" s="271">
        <v>200000</v>
      </c>
      <c r="J619" s="357">
        <f t="shared" si="9"/>
        <v>18942200</v>
      </c>
      <c r="K619" s="251"/>
      <c r="L619" s="241"/>
      <c r="M619" s="319" t="s">
        <v>1060</v>
      </c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  <c r="AA619" s="241"/>
      <c r="AB619" s="241"/>
      <c r="AC619" s="241"/>
      <c r="AD619" s="241"/>
      <c r="AE619" s="241"/>
      <c r="AF619" s="241"/>
      <c r="AG619" s="241"/>
      <c r="AH619" s="241"/>
      <c r="AI619" s="241"/>
    </row>
    <row r="620" spans="2:35" s="511" customFormat="1" hidden="1" x14ac:dyDescent="0.25">
      <c r="B620" s="206"/>
      <c r="C620" s="204">
        <v>43579</v>
      </c>
      <c r="D620" s="233" t="s">
        <v>1069</v>
      </c>
      <c r="E620" s="319" t="s">
        <v>1061</v>
      </c>
      <c r="F620" s="322"/>
      <c r="G620" s="242" t="s">
        <v>565</v>
      </c>
      <c r="H620" s="285"/>
      <c r="I620" s="236">
        <v>385705</v>
      </c>
      <c r="J620" s="357">
        <f t="shared" si="9"/>
        <v>18556495</v>
      </c>
      <c r="K620" s="251"/>
      <c r="L620" s="241"/>
      <c r="M620" s="319" t="s">
        <v>1061</v>
      </c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  <c r="AA620" s="241"/>
      <c r="AB620" s="241"/>
      <c r="AC620" s="241"/>
      <c r="AD620" s="241"/>
      <c r="AE620" s="241"/>
      <c r="AF620" s="241"/>
      <c r="AG620" s="241"/>
      <c r="AH620" s="241"/>
      <c r="AI620" s="241"/>
    </row>
    <row r="621" spans="2:35" s="511" customFormat="1" hidden="1" x14ac:dyDescent="0.25">
      <c r="B621" s="206"/>
      <c r="C621" s="204">
        <v>43579</v>
      </c>
      <c r="D621" s="233" t="s">
        <v>1070</v>
      </c>
      <c r="E621" s="319" t="s">
        <v>1062</v>
      </c>
      <c r="F621" s="322"/>
      <c r="G621" s="242" t="s">
        <v>555</v>
      </c>
      <c r="H621" s="285"/>
      <c r="I621" s="236">
        <v>2748900</v>
      </c>
      <c r="J621" s="357">
        <f t="shared" si="9"/>
        <v>15807595</v>
      </c>
      <c r="K621" s="251"/>
      <c r="L621" s="241"/>
      <c r="M621" s="319" t="s">
        <v>1062</v>
      </c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  <c r="AA621" s="241"/>
      <c r="AB621" s="241"/>
      <c r="AC621" s="241"/>
      <c r="AD621" s="241"/>
      <c r="AE621" s="241"/>
      <c r="AF621" s="241"/>
      <c r="AG621" s="241"/>
      <c r="AH621" s="241"/>
      <c r="AI621" s="241"/>
    </row>
    <row r="622" spans="2:35" s="511" customFormat="1" hidden="1" x14ac:dyDescent="0.25">
      <c r="B622" s="206"/>
      <c r="C622" s="204">
        <v>43579</v>
      </c>
      <c r="D622" s="233" t="s">
        <v>1071</v>
      </c>
      <c r="E622" s="319" t="s">
        <v>1063</v>
      </c>
      <c r="F622" s="322"/>
      <c r="G622" s="242" t="s">
        <v>327</v>
      </c>
      <c r="H622" s="285"/>
      <c r="I622" s="236">
        <v>862390</v>
      </c>
      <c r="J622" s="357">
        <f t="shared" si="9"/>
        <v>14945205</v>
      </c>
      <c r="K622" s="251"/>
      <c r="L622" s="241"/>
      <c r="M622" s="319" t="s">
        <v>1063</v>
      </c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  <c r="AA622" s="241"/>
      <c r="AB622" s="241"/>
      <c r="AC622" s="241"/>
      <c r="AD622" s="241"/>
      <c r="AE622" s="241"/>
      <c r="AF622" s="241"/>
      <c r="AG622" s="241"/>
      <c r="AH622" s="241"/>
      <c r="AI622" s="241"/>
    </row>
    <row r="623" spans="2:35" s="511" customFormat="1" hidden="1" x14ac:dyDescent="0.25">
      <c r="B623" s="206"/>
      <c r="C623" s="204">
        <v>43579</v>
      </c>
      <c r="D623" s="233" t="s">
        <v>1072</v>
      </c>
      <c r="E623" s="319" t="s">
        <v>1064</v>
      </c>
      <c r="F623" s="322"/>
      <c r="G623" s="242" t="s">
        <v>543</v>
      </c>
      <c r="H623" s="285"/>
      <c r="I623" s="236">
        <v>3523000</v>
      </c>
      <c r="J623" s="357">
        <f t="shared" si="9"/>
        <v>11422205</v>
      </c>
      <c r="K623" s="251"/>
      <c r="L623" s="241"/>
      <c r="M623" s="319" t="s">
        <v>1064</v>
      </c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  <c r="AA623" s="241"/>
      <c r="AB623" s="241"/>
      <c r="AC623" s="241"/>
      <c r="AD623" s="241"/>
      <c r="AE623" s="241"/>
      <c r="AF623" s="241"/>
      <c r="AG623" s="241"/>
      <c r="AH623" s="241"/>
      <c r="AI623" s="241"/>
    </row>
    <row r="624" spans="2:35" s="511" customFormat="1" hidden="1" x14ac:dyDescent="0.25">
      <c r="B624" s="206"/>
      <c r="C624" s="204">
        <v>43580</v>
      </c>
      <c r="D624" s="233" t="s">
        <v>607</v>
      </c>
      <c r="E624" s="319" t="s">
        <v>1065</v>
      </c>
      <c r="F624" s="322"/>
      <c r="G624" s="242" t="s">
        <v>327</v>
      </c>
      <c r="H624" s="285"/>
      <c r="I624" s="236">
        <v>155000</v>
      </c>
      <c r="J624" s="357">
        <f t="shared" si="9"/>
        <v>11267205</v>
      </c>
      <c r="K624" s="251"/>
      <c r="L624" s="241"/>
      <c r="M624" s="319" t="s">
        <v>1065</v>
      </c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  <c r="AA624" s="241"/>
      <c r="AB624" s="241"/>
      <c r="AC624" s="241"/>
      <c r="AD624" s="241"/>
      <c r="AE624" s="241"/>
      <c r="AF624" s="241"/>
      <c r="AG624" s="241"/>
      <c r="AH624" s="241"/>
      <c r="AI624" s="241"/>
    </row>
    <row r="625" spans="2:35" s="511" customFormat="1" hidden="1" x14ac:dyDescent="0.25">
      <c r="B625" s="206"/>
      <c r="C625" s="204">
        <v>43581</v>
      </c>
      <c r="D625" s="233" t="s">
        <v>564</v>
      </c>
      <c r="E625" s="319" t="s">
        <v>1066</v>
      </c>
      <c r="F625" s="322"/>
      <c r="G625" s="242" t="s">
        <v>563</v>
      </c>
      <c r="H625" s="285"/>
      <c r="I625" s="236">
        <v>248000</v>
      </c>
      <c r="J625" s="357">
        <f t="shared" si="9"/>
        <v>11019205</v>
      </c>
      <c r="K625" s="251"/>
      <c r="L625" s="241"/>
      <c r="M625" s="319" t="s">
        <v>1066</v>
      </c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  <c r="AA625" s="241"/>
      <c r="AB625" s="241"/>
      <c r="AC625" s="241"/>
      <c r="AD625" s="241"/>
      <c r="AE625" s="241"/>
      <c r="AF625" s="241"/>
      <c r="AG625" s="241"/>
      <c r="AH625" s="241"/>
      <c r="AI625" s="241"/>
    </row>
    <row r="626" spans="2:35" s="511" customFormat="1" hidden="1" x14ac:dyDescent="0.25">
      <c r="B626" s="206"/>
      <c r="C626" s="204">
        <v>43581</v>
      </c>
      <c r="D626" s="233" t="s">
        <v>1074</v>
      </c>
      <c r="E626" s="319" t="s">
        <v>1067</v>
      </c>
      <c r="F626" s="322"/>
      <c r="G626" s="242" t="s">
        <v>1073</v>
      </c>
      <c r="H626" s="285"/>
      <c r="I626" s="236">
        <v>1905000</v>
      </c>
      <c r="J626" s="357">
        <f t="shared" si="9"/>
        <v>9114205</v>
      </c>
      <c r="K626" s="251"/>
      <c r="L626" s="241"/>
      <c r="M626" s="319" t="s">
        <v>1067</v>
      </c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  <c r="AA626" s="241"/>
      <c r="AB626" s="241"/>
      <c r="AC626" s="241"/>
      <c r="AD626" s="241"/>
      <c r="AE626" s="241"/>
      <c r="AF626" s="241"/>
      <c r="AG626" s="241"/>
      <c r="AH626" s="241"/>
      <c r="AI626" s="241"/>
    </row>
    <row r="627" spans="2:35" s="511" customFormat="1" hidden="1" x14ac:dyDescent="0.25">
      <c r="B627" s="206"/>
      <c r="C627" s="204">
        <v>43581</v>
      </c>
      <c r="D627" s="233" t="s">
        <v>1075</v>
      </c>
      <c r="E627" s="319" t="s">
        <v>1068</v>
      </c>
      <c r="F627" s="322"/>
      <c r="G627" s="242" t="s">
        <v>634</v>
      </c>
      <c r="H627" s="285"/>
      <c r="I627" s="236">
        <v>3763151</v>
      </c>
      <c r="J627" s="357">
        <f t="shared" si="9"/>
        <v>5351054</v>
      </c>
      <c r="K627" s="251"/>
      <c r="L627" s="241"/>
      <c r="M627" s="319" t="s">
        <v>1068</v>
      </c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  <c r="AA627" s="241"/>
      <c r="AB627" s="241"/>
      <c r="AC627" s="241"/>
      <c r="AD627" s="241"/>
      <c r="AE627" s="241"/>
      <c r="AF627" s="241"/>
      <c r="AG627" s="241"/>
      <c r="AH627" s="241"/>
      <c r="AI627" s="241"/>
    </row>
    <row r="628" spans="2:35" s="511" customFormat="1" hidden="1" x14ac:dyDescent="0.25">
      <c r="B628" s="206"/>
      <c r="C628" s="206"/>
      <c r="D628" s="206"/>
      <c r="E628" s="206"/>
      <c r="F628" s="206"/>
      <c r="G628" s="208"/>
      <c r="H628" s="210">
        <v>14421146</v>
      </c>
      <c r="I628" s="285"/>
      <c r="J628" s="357">
        <f t="shared" si="9"/>
        <v>19772200</v>
      </c>
      <c r="K628" s="251"/>
      <c r="L628" s="241"/>
      <c r="M628" s="206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  <c r="AA628" s="241"/>
      <c r="AB628" s="241"/>
      <c r="AC628" s="241"/>
      <c r="AD628" s="241"/>
      <c r="AE628" s="241"/>
      <c r="AF628" s="241"/>
      <c r="AG628" s="241"/>
      <c r="AH628" s="241"/>
      <c r="AI628" s="241"/>
    </row>
    <row r="629" spans="2:35" s="511" customFormat="1" hidden="1" x14ac:dyDescent="0.25">
      <c r="B629" s="206"/>
      <c r="C629" s="207">
        <v>43585</v>
      </c>
      <c r="D629" s="383" t="s">
        <v>1081</v>
      </c>
      <c r="E629" s="238" t="s">
        <v>1057</v>
      </c>
      <c r="F629" s="238"/>
      <c r="G629" s="249" t="s">
        <v>534</v>
      </c>
      <c r="H629" s="285"/>
      <c r="I629" s="263">
        <v>100000</v>
      </c>
      <c r="J629" s="357">
        <f t="shared" si="9"/>
        <v>19672200</v>
      </c>
      <c r="K629" s="251"/>
      <c r="L629" s="241"/>
      <c r="M629" s="238" t="s">
        <v>1057</v>
      </c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  <c r="AA629" s="241"/>
      <c r="AB629" s="241"/>
      <c r="AC629" s="241"/>
      <c r="AD629" s="241"/>
      <c r="AE629" s="241"/>
      <c r="AF629" s="241"/>
      <c r="AG629" s="241"/>
      <c r="AH629" s="241"/>
      <c r="AI629" s="241"/>
    </row>
    <row r="630" spans="2:35" s="511" customFormat="1" hidden="1" x14ac:dyDescent="0.25">
      <c r="B630" s="206"/>
      <c r="C630" s="207">
        <v>43585</v>
      </c>
      <c r="D630" s="248" t="s">
        <v>1083</v>
      </c>
      <c r="E630" s="238" t="s">
        <v>1060</v>
      </c>
      <c r="F630" s="238"/>
      <c r="G630" s="249" t="s">
        <v>1082</v>
      </c>
      <c r="H630" s="285"/>
      <c r="I630" s="263">
        <v>128000</v>
      </c>
      <c r="J630" s="357">
        <f t="shared" si="9"/>
        <v>19544200</v>
      </c>
      <c r="K630" s="251"/>
      <c r="L630" s="241"/>
      <c r="M630" s="238" t="s">
        <v>1060</v>
      </c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  <c r="AA630" s="241"/>
      <c r="AB630" s="241"/>
      <c r="AC630" s="241"/>
      <c r="AD630" s="241"/>
      <c r="AE630" s="241"/>
      <c r="AF630" s="241"/>
      <c r="AG630" s="241"/>
      <c r="AH630" s="241"/>
      <c r="AI630" s="241"/>
    </row>
    <row r="631" spans="2:35" s="511" customFormat="1" hidden="1" x14ac:dyDescent="0.25">
      <c r="B631" s="206"/>
      <c r="C631" s="207"/>
      <c r="D631" s="248" t="s">
        <v>1099</v>
      </c>
      <c r="E631" s="238"/>
      <c r="F631" s="238"/>
      <c r="G631" s="249" t="s">
        <v>1082</v>
      </c>
      <c r="H631" s="285">
        <v>200000</v>
      </c>
      <c r="I631" s="263"/>
      <c r="J631" s="357">
        <f t="shared" si="9"/>
        <v>19744200</v>
      </c>
      <c r="K631" s="384" t="s">
        <v>1080</v>
      </c>
      <c r="L631" s="241"/>
      <c r="M631" s="238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  <c r="AA631" s="241"/>
      <c r="AB631" s="241"/>
      <c r="AC631" s="241"/>
      <c r="AD631" s="241"/>
      <c r="AE631" s="241"/>
      <c r="AF631" s="241"/>
      <c r="AG631" s="241"/>
      <c r="AH631" s="241"/>
      <c r="AI631" s="241"/>
    </row>
    <row r="632" spans="2:35" s="511" customFormat="1" hidden="1" x14ac:dyDescent="0.25">
      <c r="B632" s="206"/>
      <c r="C632" s="207">
        <v>43585</v>
      </c>
      <c r="D632" s="248" t="s">
        <v>1084</v>
      </c>
      <c r="E632" s="238" t="s">
        <v>1061</v>
      </c>
      <c r="F632" s="238"/>
      <c r="G632" s="249" t="s">
        <v>1082</v>
      </c>
      <c r="H632" s="285"/>
      <c r="I632" s="263">
        <v>800000</v>
      </c>
      <c r="J632" s="357">
        <f t="shared" si="9"/>
        <v>18944200</v>
      </c>
      <c r="K632" s="251"/>
      <c r="L632" s="241"/>
      <c r="M632" s="238" t="s">
        <v>1061</v>
      </c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  <c r="AA632" s="241"/>
      <c r="AB632" s="241"/>
      <c r="AC632" s="241"/>
      <c r="AD632" s="241"/>
      <c r="AE632" s="241"/>
      <c r="AF632" s="241"/>
      <c r="AG632" s="241"/>
      <c r="AH632" s="241"/>
      <c r="AI632" s="241"/>
    </row>
    <row r="633" spans="2:35" s="511" customFormat="1" hidden="1" x14ac:dyDescent="0.25">
      <c r="B633" s="206"/>
      <c r="C633" s="207">
        <v>43585</v>
      </c>
      <c r="D633" s="248" t="s">
        <v>1085</v>
      </c>
      <c r="E633" s="238" t="s">
        <v>1062</v>
      </c>
      <c r="F633" s="238"/>
      <c r="G633" s="249" t="s">
        <v>758</v>
      </c>
      <c r="H633" s="285"/>
      <c r="I633" s="263">
        <v>776000</v>
      </c>
      <c r="J633" s="357">
        <f t="shared" si="9"/>
        <v>18168200</v>
      </c>
      <c r="K633" s="251"/>
      <c r="L633" s="241"/>
      <c r="M633" s="238" t="s">
        <v>1062</v>
      </c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  <c r="AA633" s="241"/>
      <c r="AB633" s="241"/>
      <c r="AC633" s="241"/>
      <c r="AD633" s="241"/>
      <c r="AE633" s="241"/>
      <c r="AF633" s="241"/>
      <c r="AG633" s="241"/>
      <c r="AH633" s="241"/>
      <c r="AI633" s="241"/>
    </row>
    <row r="634" spans="2:35" s="511" customFormat="1" hidden="1" x14ac:dyDescent="0.25">
      <c r="B634" s="206"/>
      <c r="C634" s="207">
        <v>43585</v>
      </c>
      <c r="D634" s="248" t="s">
        <v>1086</v>
      </c>
      <c r="E634" s="238" t="s">
        <v>1063</v>
      </c>
      <c r="F634" s="238"/>
      <c r="G634" s="249" t="s">
        <v>327</v>
      </c>
      <c r="H634" s="285"/>
      <c r="I634" s="263">
        <v>1900000</v>
      </c>
      <c r="J634" s="357">
        <f t="shared" si="9"/>
        <v>16268200</v>
      </c>
      <c r="K634" s="251"/>
      <c r="L634" s="241"/>
      <c r="M634" s="238" t="s">
        <v>1063</v>
      </c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  <c r="AA634" s="241"/>
      <c r="AB634" s="241"/>
      <c r="AC634" s="241"/>
      <c r="AD634" s="241"/>
      <c r="AE634" s="241"/>
      <c r="AF634" s="241"/>
      <c r="AG634" s="241"/>
      <c r="AH634" s="241"/>
      <c r="AI634" s="241"/>
    </row>
    <row r="635" spans="2:35" s="511" customFormat="1" hidden="1" x14ac:dyDescent="0.25">
      <c r="B635" s="206"/>
      <c r="C635" s="207">
        <v>43586</v>
      </c>
      <c r="D635" s="248" t="s">
        <v>1087</v>
      </c>
      <c r="E635" s="238" t="s">
        <v>1064</v>
      </c>
      <c r="F635" s="238"/>
      <c r="G635" s="249" t="s">
        <v>560</v>
      </c>
      <c r="H635" s="285"/>
      <c r="I635" s="263">
        <v>2235911</v>
      </c>
      <c r="J635" s="357">
        <f t="shared" si="9"/>
        <v>14032289</v>
      </c>
      <c r="K635" s="251"/>
      <c r="L635" s="241"/>
      <c r="M635" s="238" t="s">
        <v>1064</v>
      </c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  <c r="AA635" s="241"/>
      <c r="AB635" s="241"/>
      <c r="AC635" s="241"/>
      <c r="AD635" s="241"/>
      <c r="AE635" s="241"/>
      <c r="AF635" s="241"/>
      <c r="AG635" s="241"/>
      <c r="AH635" s="241"/>
      <c r="AI635" s="241"/>
    </row>
    <row r="636" spans="2:35" s="511" customFormat="1" hidden="1" x14ac:dyDescent="0.25">
      <c r="B636" s="206"/>
      <c r="C636" s="207"/>
      <c r="D636" s="248" t="s">
        <v>1099</v>
      </c>
      <c r="E636" s="238"/>
      <c r="F636" s="238"/>
      <c r="G636" s="249" t="s">
        <v>560</v>
      </c>
      <c r="H636" s="235">
        <v>2510000</v>
      </c>
      <c r="I636" s="263"/>
      <c r="J636" s="357">
        <f t="shared" si="9"/>
        <v>16542289</v>
      </c>
      <c r="K636" s="384" t="s">
        <v>1079</v>
      </c>
      <c r="L636" s="241"/>
      <c r="M636" s="238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  <c r="AA636" s="241"/>
      <c r="AB636" s="241"/>
      <c r="AC636" s="241"/>
      <c r="AD636" s="241"/>
      <c r="AE636" s="241"/>
      <c r="AF636" s="241"/>
      <c r="AG636" s="241"/>
      <c r="AH636" s="241"/>
      <c r="AI636" s="241"/>
    </row>
    <row r="637" spans="2:35" s="511" customFormat="1" hidden="1" x14ac:dyDescent="0.25">
      <c r="B637" s="206"/>
      <c r="C637" s="207">
        <v>43587</v>
      </c>
      <c r="D637" s="248" t="s">
        <v>1088</v>
      </c>
      <c r="E637" s="238" t="s">
        <v>1065</v>
      </c>
      <c r="F637" s="238"/>
      <c r="G637" s="249" t="s">
        <v>706</v>
      </c>
      <c r="H637" s="285"/>
      <c r="I637" s="263">
        <v>1125000</v>
      </c>
      <c r="J637" s="357">
        <f t="shared" si="9"/>
        <v>15417289</v>
      </c>
      <c r="K637" s="251"/>
      <c r="L637" s="241"/>
      <c r="M637" s="238" t="s">
        <v>1065</v>
      </c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  <c r="AA637" s="241"/>
      <c r="AB637" s="241"/>
      <c r="AC637" s="241"/>
      <c r="AD637" s="241"/>
      <c r="AE637" s="241"/>
      <c r="AF637" s="241"/>
      <c r="AG637" s="241"/>
      <c r="AH637" s="241"/>
      <c r="AI637" s="241"/>
    </row>
    <row r="638" spans="2:35" s="511" customFormat="1" hidden="1" x14ac:dyDescent="0.25">
      <c r="B638" s="206"/>
      <c r="C638" s="207">
        <v>43587</v>
      </c>
      <c r="D638" s="248" t="s">
        <v>1089</v>
      </c>
      <c r="E638" s="238" t="s">
        <v>1066</v>
      </c>
      <c r="F638" s="238"/>
      <c r="G638" s="249" t="s">
        <v>543</v>
      </c>
      <c r="H638" s="285"/>
      <c r="I638" s="263">
        <v>5754267</v>
      </c>
      <c r="J638" s="357">
        <f t="shared" si="9"/>
        <v>9663022</v>
      </c>
      <c r="K638" s="251"/>
      <c r="L638" s="241"/>
      <c r="M638" s="238" t="s">
        <v>1066</v>
      </c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  <c r="AA638" s="241"/>
      <c r="AB638" s="241"/>
      <c r="AC638" s="241"/>
      <c r="AD638" s="241"/>
      <c r="AE638" s="241"/>
      <c r="AF638" s="241"/>
      <c r="AG638" s="241"/>
      <c r="AH638" s="241"/>
      <c r="AI638" s="241"/>
    </row>
    <row r="639" spans="2:35" s="511" customFormat="1" hidden="1" x14ac:dyDescent="0.25">
      <c r="B639" s="206"/>
      <c r="C639" s="207">
        <v>43587</v>
      </c>
      <c r="D639" s="248" t="s">
        <v>1090</v>
      </c>
      <c r="E639" s="238" t="s">
        <v>1067</v>
      </c>
      <c r="F639" s="238"/>
      <c r="G639" s="249" t="s">
        <v>532</v>
      </c>
      <c r="H639" s="285"/>
      <c r="I639" s="263">
        <v>3122265</v>
      </c>
      <c r="J639" s="357">
        <f t="shared" si="9"/>
        <v>6540757</v>
      </c>
      <c r="K639" s="251"/>
      <c r="L639" s="241"/>
      <c r="M639" s="238" t="s">
        <v>1067</v>
      </c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  <c r="AA639" s="241"/>
      <c r="AB639" s="241"/>
      <c r="AC639" s="241"/>
      <c r="AD639" s="241"/>
      <c r="AE639" s="241"/>
      <c r="AF639" s="241"/>
      <c r="AG639" s="241"/>
      <c r="AH639" s="241"/>
      <c r="AI639" s="241"/>
    </row>
    <row r="640" spans="2:35" s="511" customFormat="1" hidden="1" x14ac:dyDescent="0.25">
      <c r="B640" s="206"/>
      <c r="C640" s="207"/>
      <c r="D640" s="248" t="s">
        <v>1099</v>
      </c>
      <c r="E640" s="238"/>
      <c r="F640" s="238"/>
      <c r="G640" s="249" t="s">
        <v>532</v>
      </c>
      <c r="H640" s="285">
        <v>1000000</v>
      </c>
      <c r="I640" s="263"/>
      <c r="J640" s="357">
        <f t="shared" si="9"/>
        <v>7540757</v>
      </c>
      <c r="K640" s="258" t="s">
        <v>1052</v>
      </c>
      <c r="L640" s="241"/>
      <c r="M640" s="238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  <c r="AA640" s="241"/>
      <c r="AB640" s="241"/>
      <c r="AC640" s="241"/>
      <c r="AD640" s="241"/>
      <c r="AE640" s="241"/>
      <c r="AF640" s="241"/>
      <c r="AG640" s="241"/>
      <c r="AH640" s="241"/>
      <c r="AI640" s="241"/>
    </row>
    <row r="641" spans="2:35" s="511" customFormat="1" hidden="1" x14ac:dyDescent="0.25">
      <c r="B641" s="206"/>
      <c r="C641" s="207">
        <v>43587</v>
      </c>
      <c r="D641" s="248" t="s">
        <v>564</v>
      </c>
      <c r="E641" s="238" t="s">
        <v>1068</v>
      </c>
      <c r="F641" s="238"/>
      <c r="G641" s="249" t="s">
        <v>563</v>
      </c>
      <c r="H641" s="285"/>
      <c r="I641" s="263">
        <v>124000</v>
      </c>
      <c r="J641" s="357">
        <f t="shared" si="9"/>
        <v>7416757</v>
      </c>
      <c r="K641" s="251"/>
      <c r="L641" s="241"/>
      <c r="M641" s="238" t="s">
        <v>1068</v>
      </c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  <c r="AA641" s="241"/>
      <c r="AB641" s="241"/>
      <c r="AC641" s="241"/>
      <c r="AD641" s="241"/>
      <c r="AE641" s="241"/>
      <c r="AF641" s="241"/>
      <c r="AG641" s="241"/>
      <c r="AH641" s="241"/>
      <c r="AI641" s="241"/>
    </row>
    <row r="642" spans="2:35" s="511" customFormat="1" hidden="1" x14ac:dyDescent="0.25">
      <c r="B642" s="206"/>
      <c r="C642" s="207">
        <v>43587</v>
      </c>
      <c r="D642" s="248" t="s">
        <v>1092</v>
      </c>
      <c r="E642" s="238" t="s">
        <v>1091</v>
      </c>
      <c r="F642" s="238"/>
      <c r="G642" s="249" t="s">
        <v>1082</v>
      </c>
      <c r="H642" s="285"/>
      <c r="I642" s="263">
        <v>1263900</v>
      </c>
      <c r="J642" s="357">
        <f t="shared" si="9"/>
        <v>6152857</v>
      </c>
      <c r="K642" s="251"/>
      <c r="L642" s="241"/>
      <c r="M642" s="238" t="s">
        <v>1091</v>
      </c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  <c r="AA642" s="241"/>
      <c r="AB642" s="241"/>
      <c r="AC642" s="241"/>
      <c r="AD642" s="241"/>
      <c r="AE642" s="241"/>
      <c r="AF642" s="241"/>
      <c r="AG642" s="241"/>
      <c r="AH642" s="241"/>
      <c r="AI642" s="241"/>
    </row>
    <row r="643" spans="2:35" s="511" customFormat="1" hidden="1" x14ac:dyDescent="0.25">
      <c r="B643" s="206"/>
      <c r="C643" s="207"/>
      <c r="D643" s="248" t="s">
        <v>1100</v>
      </c>
      <c r="E643" s="238"/>
      <c r="F643" s="238"/>
      <c r="G643" s="249" t="s">
        <v>1082</v>
      </c>
      <c r="H643" s="235">
        <v>1268000</v>
      </c>
      <c r="I643" s="263"/>
      <c r="J643" s="357">
        <f t="shared" si="9"/>
        <v>7420857</v>
      </c>
      <c r="K643" s="385" t="s">
        <v>1101</v>
      </c>
      <c r="L643" s="241"/>
      <c r="M643" s="238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</row>
    <row r="644" spans="2:35" s="511" customFormat="1" hidden="1" x14ac:dyDescent="0.25">
      <c r="B644" s="206"/>
      <c r="C644" s="207">
        <v>43587</v>
      </c>
      <c r="D644" s="248" t="s">
        <v>1094</v>
      </c>
      <c r="E644" s="238" t="s">
        <v>1093</v>
      </c>
      <c r="F644" s="238"/>
      <c r="G644" s="249" t="s">
        <v>1082</v>
      </c>
      <c r="H644" s="285"/>
      <c r="I644" s="263">
        <v>209000</v>
      </c>
      <c r="J644" s="357">
        <f t="shared" si="9"/>
        <v>7211857</v>
      </c>
      <c r="K644" s="251"/>
      <c r="L644" s="241"/>
      <c r="M644" s="238" t="s">
        <v>1093</v>
      </c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</row>
    <row r="645" spans="2:35" s="511" customFormat="1" hidden="1" x14ac:dyDescent="0.25">
      <c r="B645" s="206"/>
      <c r="C645" s="207"/>
      <c r="D645" s="248" t="s">
        <v>1100</v>
      </c>
      <c r="E645" s="238"/>
      <c r="F645" s="238"/>
      <c r="G645" s="249" t="s">
        <v>1082</v>
      </c>
      <c r="H645" s="285">
        <v>250000</v>
      </c>
      <c r="I645" s="263"/>
      <c r="J645" s="357">
        <f t="shared" si="9"/>
        <v>7461857</v>
      </c>
      <c r="K645" s="258" t="s">
        <v>1054</v>
      </c>
      <c r="L645" s="241"/>
      <c r="M645" s="238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</row>
    <row r="646" spans="2:35" s="511" customFormat="1" hidden="1" x14ac:dyDescent="0.25">
      <c r="B646" s="206"/>
      <c r="C646" s="283">
        <v>43587</v>
      </c>
      <c r="D646" s="225" t="s">
        <v>1097</v>
      </c>
      <c r="E646" s="386" t="s">
        <v>1098</v>
      </c>
      <c r="F646" s="386"/>
      <c r="G646" s="235" t="s">
        <v>327</v>
      </c>
      <c r="H646" s="285"/>
      <c r="I646" s="235">
        <v>500000</v>
      </c>
      <c r="J646" s="357">
        <f t="shared" si="9"/>
        <v>6961857</v>
      </c>
      <c r="K646" s="251"/>
      <c r="L646" s="241"/>
      <c r="M646" s="386" t="s">
        <v>1098</v>
      </c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</row>
    <row r="647" spans="2:35" s="511" customFormat="1" hidden="1" x14ac:dyDescent="0.25">
      <c r="B647" s="206"/>
      <c r="C647" s="207">
        <v>43588</v>
      </c>
      <c r="D647" s="248" t="s">
        <v>1096</v>
      </c>
      <c r="E647" s="238" t="s">
        <v>1095</v>
      </c>
      <c r="F647" s="238"/>
      <c r="G647" s="249" t="s">
        <v>534</v>
      </c>
      <c r="H647" s="285"/>
      <c r="I647" s="263">
        <v>420000</v>
      </c>
      <c r="J647" s="357">
        <f t="shared" si="9"/>
        <v>6541857</v>
      </c>
      <c r="K647" s="251"/>
      <c r="L647" s="241"/>
      <c r="M647" s="238" t="s">
        <v>1095</v>
      </c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</row>
    <row r="648" spans="2:35" s="511" customFormat="1" hidden="1" x14ac:dyDescent="0.25">
      <c r="B648" s="206"/>
      <c r="C648" s="207"/>
      <c r="D648" s="377" t="s">
        <v>1123</v>
      </c>
      <c r="E648" s="206"/>
      <c r="F648" s="206"/>
      <c r="G648" s="208"/>
      <c r="H648" s="285">
        <v>17958343</v>
      </c>
      <c r="I648" s="210"/>
      <c r="J648" s="357">
        <f t="shared" si="9"/>
        <v>24500200</v>
      </c>
      <c r="K648" s="251"/>
      <c r="L648" s="241"/>
      <c r="M648" s="206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</row>
    <row r="649" spans="2:35" s="511" customFormat="1" hidden="1" x14ac:dyDescent="0.25">
      <c r="B649" s="206"/>
      <c r="C649" s="207">
        <v>43591</v>
      </c>
      <c r="D649" s="225" t="s">
        <v>1097</v>
      </c>
      <c r="E649" s="208" t="s">
        <v>1113</v>
      </c>
      <c r="F649" s="208"/>
      <c r="G649" s="235" t="s">
        <v>532</v>
      </c>
      <c r="H649" s="235"/>
      <c r="I649" s="235">
        <v>500000</v>
      </c>
      <c r="J649" s="357">
        <f t="shared" si="9"/>
        <v>24000200</v>
      </c>
      <c r="K649" s="251"/>
      <c r="L649" s="241"/>
      <c r="M649" s="208" t="s">
        <v>1113</v>
      </c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</row>
    <row r="650" spans="2:35" s="511" customFormat="1" hidden="1" x14ac:dyDescent="0.25">
      <c r="B650" s="206"/>
      <c r="C650" s="204">
        <v>43591</v>
      </c>
      <c r="D650" s="318" t="s">
        <v>1112</v>
      </c>
      <c r="E650" s="319" t="s">
        <v>1106</v>
      </c>
      <c r="F650" s="255"/>
      <c r="G650" s="320" t="s">
        <v>1102</v>
      </c>
      <c r="H650" s="285"/>
      <c r="I650" s="321">
        <v>350000</v>
      </c>
      <c r="J650" s="357">
        <f t="shared" si="9"/>
        <v>23650200</v>
      </c>
      <c r="K650" s="251"/>
      <c r="L650" s="241"/>
      <c r="M650" s="319" t="s">
        <v>1106</v>
      </c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</row>
    <row r="651" spans="2:35" s="511" customFormat="1" hidden="1" x14ac:dyDescent="0.25">
      <c r="B651" s="206"/>
      <c r="C651" s="204">
        <v>43591</v>
      </c>
      <c r="D651" s="267" t="s">
        <v>1103</v>
      </c>
      <c r="E651" s="322" t="s">
        <v>1104</v>
      </c>
      <c r="F651" s="322"/>
      <c r="G651" s="270" t="s">
        <v>327</v>
      </c>
      <c r="H651" s="297"/>
      <c r="I651" s="271">
        <v>1523940</v>
      </c>
      <c r="J651" s="357">
        <f t="shared" si="9"/>
        <v>22126260</v>
      </c>
      <c r="K651" s="251"/>
      <c r="L651" s="241"/>
      <c r="M651" s="322" t="s">
        <v>1104</v>
      </c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</row>
    <row r="652" spans="2:35" s="511" customFormat="1" hidden="1" x14ac:dyDescent="0.25">
      <c r="B652" s="206"/>
      <c r="C652" s="204"/>
      <c r="D652" s="248" t="s">
        <v>982</v>
      </c>
      <c r="E652" s="238" t="s">
        <v>1118</v>
      </c>
      <c r="F652" s="238"/>
      <c r="G652" s="249" t="s">
        <v>327</v>
      </c>
      <c r="H652" s="285">
        <v>500000</v>
      </c>
      <c r="I652" s="263"/>
      <c r="J652" s="329">
        <f t="shared" si="9"/>
        <v>22626260</v>
      </c>
      <c r="K652" s="251"/>
      <c r="L652" s="241"/>
      <c r="M652" s="238" t="s">
        <v>1118</v>
      </c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</row>
    <row r="653" spans="2:35" s="511" customFormat="1" hidden="1" x14ac:dyDescent="0.25">
      <c r="B653" s="206"/>
      <c r="C653" s="204">
        <v>43591</v>
      </c>
      <c r="D653" s="267" t="s">
        <v>865</v>
      </c>
      <c r="E653" s="319" t="s">
        <v>1105</v>
      </c>
      <c r="F653" s="322"/>
      <c r="G653" s="270" t="s">
        <v>611</v>
      </c>
      <c r="H653" s="302"/>
      <c r="I653" s="271">
        <v>2067132</v>
      </c>
      <c r="J653" s="387">
        <f t="shared" si="9"/>
        <v>20559128</v>
      </c>
      <c r="K653" s="251"/>
      <c r="L653" s="241"/>
      <c r="M653" s="319" t="s">
        <v>1105</v>
      </c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</row>
    <row r="654" spans="2:35" s="511" customFormat="1" hidden="1" x14ac:dyDescent="0.25">
      <c r="B654" s="206"/>
      <c r="C654" s="204">
        <v>43591</v>
      </c>
      <c r="D654" s="233" t="s">
        <v>1107</v>
      </c>
      <c r="E654" s="319" t="s">
        <v>1108</v>
      </c>
      <c r="F654" s="322"/>
      <c r="G654" s="242" t="s">
        <v>532</v>
      </c>
      <c r="H654" s="285"/>
      <c r="I654" s="236">
        <v>1373651</v>
      </c>
      <c r="J654" s="357">
        <f t="shared" ref="J654:J717" si="10">+J653+H654-I654</f>
        <v>19185477</v>
      </c>
      <c r="K654" s="251"/>
      <c r="L654" s="241"/>
      <c r="M654" s="319" t="s">
        <v>1108</v>
      </c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  <c r="AA654" s="241"/>
      <c r="AB654" s="241"/>
      <c r="AC654" s="241"/>
      <c r="AD654" s="241"/>
      <c r="AE654" s="241"/>
      <c r="AF654" s="241"/>
      <c r="AG654" s="241"/>
      <c r="AH654" s="241"/>
      <c r="AI654" s="241"/>
    </row>
    <row r="655" spans="2:35" s="511" customFormat="1" hidden="1" x14ac:dyDescent="0.25">
      <c r="B655" s="206"/>
      <c r="C655" s="204">
        <v>43592</v>
      </c>
      <c r="D655" s="233" t="s">
        <v>580</v>
      </c>
      <c r="E655" s="319" t="s">
        <v>1109</v>
      </c>
      <c r="F655" s="322"/>
      <c r="G655" s="242" t="s">
        <v>1110</v>
      </c>
      <c r="H655" s="285"/>
      <c r="I655" s="236">
        <v>62000</v>
      </c>
      <c r="J655" s="357">
        <f t="shared" si="10"/>
        <v>19123477</v>
      </c>
      <c r="K655" s="251"/>
      <c r="L655" s="241"/>
      <c r="M655" s="319" t="s">
        <v>1109</v>
      </c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  <c r="AA655" s="241"/>
      <c r="AB655" s="241"/>
      <c r="AC655" s="241"/>
      <c r="AD655" s="241"/>
      <c r="AE655" s="241"/>
      <c r="AF655" s="241"/>
      <c r="AG655" s="241"/>
      <c r="AH655" s="241"/>
      <c r="AI655" s="241"/>
    </row>
    <row r="656" spans="2:35" s="511" customFormat="1" hidden="1" x14ac:dyDescent="0.25">
      <c r="B656" s="206"/>
      <c r="C656" s="204">
        <v>43594</v>
      </c>
      <c r="D656" s="233" t="s">
        <v>1119</v>
      </c>
      <c r="E656" s="319" t="s">
        <v>1111</v>
      </c>
      <c r="F656" s="322"/>
      <c r="G656" s="242" t="s">
        <v>704</v>
      </c>
      <c r="H656" s="285"/>
      <c r="I656" s="236">
        <v>4612200</v>
      </c>
      <c r="J656" s="357">
        <f t="shared" si="10"/>
        <v>14511277</v>
      </c>
      <c r="K656" s="251"/>
      <c r="L656" s="241"/>
      <c r="M656" s="319" t="s">
        <v>1111</v>
      </c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  <c r="AA656" s="241"/>
      <c r="AB656" s="241"/>
      <c r="AC656" s="241"/>
      <c r="AD656" s="241"/>
      <c r="AE656" s="241"/>
      <c r="AF656" s="241"/>
      <c r="AG656" s="241"/>
      <c r="AH656" s="241"/>
      <c r="AI656" s="241"/>
    </row>
    <row r="657" spans="2:35" s="511" customFormat="1" hidden="1" x14ac:dyDescent="0.25">
      <c r="B657" s="206"/>
      <c r="C657" s="204">
        <v>43594</v>
      </c>
      <c r="D657" s="233" t="s">
        <v>1120</v>
      </c>
      <c r="E657" s="319" t="s">
        <v>1121</v>
      </c>
      <c r="F657" s="322"/>
      <c r="G657" s="242" t="s">
        <v>953</v>
      </c>
      <c r="H657" s="285"/>
      <c r="I657" s="236">
        <v>2085000</v>
      </c>
      <c r="J657" s="357">
        <f t="shared" si="10"/>
        <v>12426277</v>
      </c>
      <c r="K657" s="251"/>
      <c r="L657" s="241"/>
      <c r="M657" s="319" t="s">
        <v>1121</v>
      </c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  <c r="AD657" s="241"/>
      <c r="AE657" s="241"/>
      <c r="AF657" s="241"/>
      <c r="AG657" s="241"/>
      <c r="AH657" s="241"/>
      <c r="AI657" s="241"/>
    </row>
    <row r="658" spans="2:35" s="511" customFormat="1" hidden="1" x14ac:dyDescent="0.25">
      <c r="B658" s="206"/>
      <c r="C658" s="204">
        <v>43595</v>
      </c>
      <c r="D658" s="233" t="s">
        <v>580</v>
      </c>
      <c r="E658" s="319" t="s">
        <v>1122</v>
      </c>
      <c r="F658" s="322"/>
      <c r="G658" s="242" t="s">
        <v>1110</v>
      </c>
      <c r="H658" s="285"/>
      <c r="I658" s="236">
        <v>124000</v>
      </c>
      <c r="J658" s="357">
        <f t="shared" si="10"/>
        <v>12302277</v>
      </c>
      <c r="K658" s="251"/>
      <c r="L658" s="241"/>
      <c r="M658" s="319" t="s">
        <v>1122</v>
      </c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  <c r="AA658" s="241"/>
      <c r="AB658" s="241"/>
      <c r="AC658" s="241"/>
      <c r="AD658" s="241"/>
      <c r="AE658" s="241"/>
      <c r="AF658" s="241"/>
      <c r="AG658" s="241"/>
      <c r="AH658" s="241"/>
      <c r="AI658" s="241"/>
    </row>
    <row r="659" spans="2:35" s="511" customFormat="1" hidden="1" x14ac:dyDescent="0.25">
      <c r="B659" s="206"/>
      <c r="C659" s="207">
        <v>43595</v>
      </c>
      <c r="D659" s="225" t="s">
        <v>1115</v>
      </c>
      <c r="E659" s="208" t="s">
        <v>1117</v>
      </c>
      <c r="F659" s="208"/>
      <c r="G659" s="235" t="s">
        <v>1116</v>
      </c>
      <c r="H659" s="285"/>
      <c r="I659" s="210">
        <v>450000</v>
      </c>
      <c r="J659" s="357">
        <f t="shared" si="10"/>
        <v>11852277</v>
      </c>
      <c r="K659" s="251"/>
      <c r="L659" s="241"/>
      <c r="M659" s="208" t="s">
        <v>1117</v>
      </c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  <c r="AA659" s="241"/>
      <c r="AB659" s="241"/>
      <c r="AC659" s="241"/>
      <c r="AD659" s="241"/>
      <c r="AE659" s="241"/>
      <c r="AF659" s="241"/>
      <c r="AG659" s="241"/>
      <c r="AH659" s="241"/>
      <c r="AI659" s="241"/>
    </row>
    <row r="660" spans="2:35" s="511" customFormat="1" hidden="1" x14ac:dyDescent="0.25">
      <c r="B660" s="206"/>
      <c r="C660" s="206"/>
      <c r="D660" s="377" t="s">
        <v>1114</v>
      </c>
      <c r="E660" s="206"/>
      <c r="F660" s="206"/>
      <c r="G660" s="208"/>
      <c r="H660" s="285">
        <v>12197923</v>
      </c>
      <c r="I660" s="210"/>
      <c r="J660" s="357">
        <f t="shared" si="10"/>
        <v>24050200</v>
      </c>
      <c r="K660" s="251"/>
      <c r="L660" s="241"/>
      <c r="M660" s="206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  <c r="AA660" s="241"/>
      <c r="AB660" s="241"/>
      <c r="AC660" s="241"/>
      <c r="AD660" s="241"/>
      <c r="AE660" s="241"/>
      <c r="AF660" s="241"/>
      <c r="AG660" s="241"/>
      <c r="AH660" s="241"/>
      <c r="AI660" s="241"/>
    </row>
    <row r="661" spans="2:35" s="511" customFormat="1" hidden="1" x14ac:dyDescent="0.25">
      <c r="B661" s="206"/>
      <c r="C661" s="207">
        <v>43595</v>
      </c>
      <c r="D661" s="206" t="s">
        <v>607</v>
      </c>
      <c r="E661" s="206" t="s">
        <v>1124</v>
      </c>
      <c r="F661" s="206"/>
      <c r="G661" s="286" t="s">
        <v>365</v>
      </c>
      <c r="H661" s="285"/>
      <c r="I661" s="210">
        <v>196000</v>
      </c>
      <c r="J661" s="357">
        <f t="shared" si="10"/>
        <v>23854200</v>
      </c>
      <c r="K661" s="251"/>
      <c r="L661" s="241"/>
      <c r="M661" s="206" t="s">
        <v>1124</v>
      </c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  <c r="AA661" s="241"/>
      <c r="AB661" s="241"/>
      <c r="AC661" s="241"/>
      <c r="AD661" s="241"/>
      <c r="AE661" s="241"/>
      <c r="AF661" s="241"/>
      <c r="AG661" s="241"/>
      <c r="AH661" s="241"/>
      <c r="AI661" s="241"/>
    </row>
    <row r="662" spans="2:35" s="511" customFormat="1" hidden="1" x14ac:dyDescent="0.25">
      <c r="B662" s="206"/>
      <c r="C662" s="207">
        <v>43595</v>
      </c>
      <c r="D662" s="206" t="s">
        <v>868</v>
      </c>
      <c r="E662" s="206" t="s">
        <v>1142</v>
      </c>
      <c r="F662" s="206"/>
      <c r="G662" s="286" t="s">
        <v>565</v>
      </c>
      <c r="H662" s="285"/>
      <c r="I662" s="210">
        <v>38000</v>
      </c>
      <c r="J662" s="357">
        <f t="shared" si="10"/>
        <v>23816200</v>
      </c>
      <c r="K662" s="251"/>
      <c r="L662" s="241"/>
      <c r="M662" s="206" t="s">
        <v>1142</v>
      </c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  <c r="AA662" s="241"/>
      <c r="AB662" s="241"/>
      <c r="AC662" s="241"/>
      <c r="AD662" s="241"/>
      <c r="AE662" s="241"/>
      <c r="AF662" s="241"/>
      <c r="AG662" s="241"/>
      <c r="AH662" s="241"/>
      <c r="AI662" s="241"/>
    </row>
    <row r="663" spans="2:35" s="511" customFormat="1" hidden="1" x14ac:dyDescent="0.25">
      <c r="B663" s="206"/>
      <c r="C663" s="207">
        <v>43595</v>
      </c>
      <c r="D663" s="206" t="s">
        <v>1125</v>
      </c>
      <c r="E663" s="206" t="s">
        <v>1143</v>
      </c>
      <c r="F663" s="206"/>
      <c r="G663" s="286" t="s">
        <v>565</v>
      </c>
      <c r="H663" s="285"/>
      <c r="I663" s="210">
        <v>6450000</v>
      </c>
      <c r="J663" s="357">
        <f t="shared" si="10"/>
        <v>17366200</v>
      </c>
      <c r="K663" s="251"/>
      <c r="L663" s="241"/>
      <c r="M663" s="206" t="s">
        <v>1143</v>
      </c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</row>
    <row r="664" spans="2:35" s="511" customFormat="1" hidden="1" x14ac:dyDescent="0.25">
      <c r="B664" s="206"/>
      <c r="C664" s="207">
        <v>43595</v>
      </c>
      <c r="D664" s="206" t="s">
        <v>1126</v>
      </c>
      <c r="E664" s="206" t="s">
        <v>1144</v>
      </c>
      <c r="F664" s="206"/>
      <c r="G664" s="286" t="s">
        <v>651</v>
      </c>
      <c r="H664" s="285"/>
      <c r="I664" s="210">
        <v>320000</v>
      </c>
      <c r="J664" s="357">
        <f t="shared" si="10"/>
        <v>17046200</v>
      </c>
      <c r="K664" s="251"/>
      <c r="L664" s="241"/>
      <c r="M664" s="206" t="s">
        <v>1144</v>
      </c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</row>
    <row r="665" spans="2:35" s="511" customFormat="1" hidden="1" x14ac:dyDescent="0.25">
      <c r="B665" s="206"/>
      <c r="C665" s="207">
        <v>43598</v>
      </c>
      <c r="D665" s="206" t="s">
        <v>1127</v>
      </c>
      <c r="E665" s="206" t="s">
        <v>1145</v>
      </c>
      <c r="F665" s="206"/>
      <c r="G665" s="286" t="s">
        <v>565</v>
      </c>
      <c r="H665" s="285"/>
      <c r="I665" s="210">
        <v>50000</v>
      </c>
      <c r="J665" s="357">
        <f t="shared" si="10"/>
        <v>16996200</v>
      </c>
      <c r="K665" s="251"/>
      <c r="L665" s="241"/>
      <c r="M665" s="206" t="s">
        <v>1145</v>
      </c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</row>
    <row r="666" spans="2:35" s="511" customFormat="1" hidden="1" x14ac:dyDescent="0.25">
      <c r="B666" s="206"/>
      <c r="C666" s="207">
        <v>43599</v>
      </c>
      <c r="D666" s="206" t="s">
        <v>922</v>
      </c>
      <c r="E666" s="206" t="s">
        <v>1146</v>
      </c>
      <c r="F666" s="206"/>
      <c r="G666" s="286" t="s">
        <v>563</v>
      </c>
      <c r="H666" s="285"/>
      <c r="I666" s="210">
        <v>124000</v>
      </c>
      <c r="J666" s="357">
        <f t="shared" si="10"/>
        <v>16872200</v>
      </c>
      <c r="K666" s="251"/>
      <c r="L666" s="241"/>
      <c r="M666" s="206" t="s">
        <v>1146</v>
      </c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</row>
    <row r="667" spans="2:35" s="511" customFormat="1" hidden="1" x14ac:dyDescent="0.25">
      <c r="B667" s="206"/>
      <c r="C667" s="207">
        <v>43599</v>
      </c>
      <c r="D667" s="206" t="s">
        <v>1128</v>
      </c>
      <c r="E667" s="206" t="s">
        <v>1147</v>
      </c>
      <c r="F667" s="206"/>
      <c r="G667" s="286" t="s">
        <v>1116</v>
      </c>
      <c r="H667" s="285"/>
      <c r="I667" s="210">
        <v>430000</v>
      </c>
      <c r="J667" s="357">
        <f t="shared" si="10"/>
        <v>16442200</v>
      </c>
      <c r="K667" s="251"/>
      <c r="L667" s="241"/>
      <c r="M667" s="206" t="s">
        <v>1147</v>
      </c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</row>
    <row r="668" spans="2:35" s="511" customFormat="1" hidden="1" x14ac:dyDescent="0.25">
      <c r="B668" s="206"/>
      <c r="C668" s="206"/>
      <c r="D668" s="206" t="s">
        <v>982</v>
      </c>
      <c r="E668" s="206" t="s">
        <v>1148</v>
      </c>
      <c r="F668" s="206"/>
      <c r="G668" s="286" t="s">
        <v>1116</v>
      </c>
      <c r="H668" s="285">
        <v>450000</v>
      </c>
      <c r="I668" s="210"/>
      <c r="J668" s="357">
        <f t="shared" si="10"/>
        <v>16892200</v>
      </c>
      <c r="K668" s="251"/>
      <c r="L668" s="241"/>
      <c r="M668" s="206" t="s">
        <v>1148</v>
      </c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</row>
    <row r="669" spans="2:35" s="511" customFormat="1" hidden="1" x14ac:dyDescent="0.25">
      <c r="B669" s="206"/>
      <c r="C669" s="207">
        <v>43599</v>
      </c>
      <c r="D669" s="206" t="s">
        <v>1129</v>
      </c>
      <c r="E669" s="206" t="s">
        <v>1149</v>
      </c>
      <c r="F669" s="206"/>
      <c r="G669" s="286" t="s">
        <v>560</v>
      </c>
      <c r="H669" s="285"/>
      <c r="I669" s="210">
        <v>310550</v>
      </c>
      <c r="J669" s="357">
        <f t="shared" si="10"/>
        <v>16581650</v>
      </c>
      <c r="K669" s="251"/>
      <c r="L669" s="241"/>
      <c r="M669" s="206" t="s">
        <v>1149</v>
      </c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</row>
    <row r="670" spans="2:35" s="511" customFormat="1" hidden="1" x14ac:dyDescent="0.25">
      <c r="B670" s="206"/>
      <c r="C670" s="207">
        <v>43599</v>
      </c>
      <c r="D670" s="206" t="s">
        <v>1130</v>
      </c>
      <c r="E670" s="206" t="s">
        <v>1150</v>
      </c>
      <c r="F670" s="206"/>
      <c r="G670" s="286" t="s">
        <v>327</v>
      </c>
      <c r="H670" s="285"/>
      <c r="I670" s="210">
        <v>761230</v>
      </c>
      <c r="J670" s="357">
        <f t="shared" si="10"/>
        <v>15820420</v>
      </c>
      <c r="K670" s="251"/>
      <c r="L670" s="241"/>
      <c r="M670" s="206" t="s">
        <v>1150</v>
      </c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</row>
    <row r="671" spans="2:35" s="511" customFormat="1" hidden="1" x14ac:dyDescent="0.25">
      <c r="B671" s="206"/>
      <c r="C671" s="207">
        <v>43600</v>
      </c>
      <c r="D671" s="206" t="s">
        <v>1131</v>
      </c>
      <c r="E671" s="206" t="s">
        <v>1151</v>
      </c>
      <c r="F671" s="206"/>
      <c r="G671" s="286" t="s">
        <v>645</v>
      </c>
      <c r="H671" s="285"/>
      <c r="I671" s="210">
        <v>1493500</v>
      </c>
      <c r="J671" s="357">
        <f t="shared" si="10"/>
        <v>14326920</v>
      </c>
      <c r="K671" s="251"/>
      <c r="L671" s="241"/>
      <c r="M671" s="206" t="s">
        <v>1151</v>
      </c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</row>
    <row r="672" spans="2:35" s="511" customFormat="1" hidden="1" x14ac:dyDescent="0.25">
      <c r="B672" s="206"/>
      <c r="C672" s="207">
        <v>43600</v>
      </c>
      <c r="D672" s="206" t="s">
        <v>1132</v>
      </c>
      <c r="E672" s="206" t="s">
        <v>1152</v>
      </c>
      <c r="F672" s="206"/>
      <c r="G672" s="286" t="s">
        <v>645</v>
      </c>
      <c r="H672" s="285"/>
      <c r="I672" s="210">
        <v>2386600</v>
      </c>
      <c r="J672" s="357">
        <f t="shared" si="10"/>
        <v>11940320</v>
      </c>
      <c r="K672" s="251"/>
      <c r="L672" s="241"/>
      <c r="M672" s="206" t="s">
        <v>1152</v>
      </c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  <c r="AA672" s="241"/>
      <c r="AB672" s="241"/>
      <c r="AC672" s="241"/>
      <c r="AD672" s="241"/>
      <c r="AE672" s="241"/>
      <c r="AF672" s="241"/>
      <c r="AG672" s="241"/>
      <c r="AH672" s="241"/>
      <c r="AI672" s="241"/>
    </row>
    <row r="673" spans="2:35" s="511" customFormat="1" hidden="1" x14ac:dyDescent="0.25">
      <c r="B673" s="206"/>
      <c r="C673" s="207">
        <v>43600</v>
      </c>
      <c r="D673" s="206" t="s">
        <v>1133</v>
      </c>
      <c r="E673" s="206" t="s">
        <v>1153</v>
      </c>
      <c r="F673" s="206"/>
      <c r="G673" s="286" t="s">
        <v>645</v>
      </c>
      <c r="H673" s="285"/>
      <c r="I673" s="210">
        <v>706000</v>
      </c>
      <c r="J673" s="357">
        <f t="shared" si="10"/>
        <v>11234320</v>
      </c>
      <c r="K673" s="251"/>
      <c r="L673" s="241"/>
      <c r="M673" s="206" t="s">
        <v>1153</v>
      </c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  <c r="AA673" s="241"/>
      <c r="AB673" s="241"/>
      <c r="AC673" s="241"/>
      <c r="AD673" s="241"/>
      <c r="AE673" s="241"/>
      <c r="AF673" s="241"/>
      <c r="AG673" s="241"/>
      <c r="AH673" s="241"/>
      <c r="AI673" s="241"/>
    </row>
    <row r="674" spans="2:35" s="511" customFormat="1" hidden="1" x14ac:dyDescent="0.25">
      <c r="B674" s="206"/>
      <c r="C674" s="207">
        <v>43600</v>
      </c>
      <c r="D674" s="206" t="s">
        <v>1134</v>
      </c>
      <c r="E674" s="206" t="s">
        <v>1154</v>
      </c>
      <c r="F674" s="206"/>
      <c r="G674" s="286" t="s">
        <v>645</v>
      </c>
      <c r="H674" s="285"/>
      <c r="I674" s="210">
        <v>611200</v>
      </c>
      <c r="J674" s="357">
        <f t="shared" si="10"/>
        <v>10623120</v>
      </c>
      <c r="K674" s="251"/>
      <c r="L674" s="241"/>
      <c r="M674" s="206" t="s">
        <v>1154</v>
      </c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  <c r="AA674" s="241"/>
      <c r="AB674" s="241"/>
      <c r="AC674" s="241"/>
      <c r="AD674" s="241"/>
      <c r="AE674" s="241"/>
      <c r="AF674" s="241"/>
      <c r="AG674" s="241"/>
      <c r="AH674" s="241"/>
      <c r="AI674" s="241"/>
    </row>
    <row r="675" spans="2:35" s="511" customFormat="1" hidden="1" x14ac:dyDescent="0.25">
      <c r="B675" s="206"/>
      <c r="C675" s="207">
        <v>43600</v>
      </c>
      <c r="D675" s="206" t="s">
        <v>1135</v>
      </c>
      <c r="E675" s="206" t="s">
        <v>1155</v>
      </c>
      <c r="F675" s="206"/>
      <c r="G675" s="286" t="s">
        <v>608</v>
      </c>
      <c r="H675" s="285"/>
      <c r="I675" s="210">
        <v>353000</v>
      </c>
      <c r="J675" s="357">
        <f t="shared" si="10"/>
        <v>10270120</v>
      </c>
      <c r="K675" s="251"/>
      <c r="L675" s="241"/>
      <c r="M675" s="206" t="s">
        <v>1155</v>
      </c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  <c r="AA675" s="241"/>
      <c r="AB675" s="241"/>
      <c r="AC675" s="241"/>
      <c r="AD675" s="241"/>
      <c r="AE675" s="241"/>
      <c r="AF675" s="241"/>
      <c r="AG675" s="241"/>
      <c r="AH675" s="241"/>
      <c r="AI675" s="241"/>
    </row>
    <row r="676" spans="2:35" s="511" customFormat="1" hidden="1" x14ac:dyDescent="0.25">
      <c r="B676" s="206"/>
      <c r="C676" s="207">
        <v>43600</v>
      </c>
      <c r="D676" s="206" t="s">
        <v>1136</v>
      </c>
      <c r="E676" s="206" t="s">
        <v>1156</v>
      </c>
      <c r="F676" s="206"/>
      <c r="G676" s="286" t="s">
        <v>1110</v>
      </c>
      <c r="H676" s="285"/>
      <c r="I676" s="210">
        <v>62000</v>
      </c>
      <c r="J676" s="357">
        <f t="shared" si="10"/>
        <v>10208120</v>
      </c>
      <c r="K676" s="251"/>
      <c r="L676" s="241"/>
      <c r="M676" s="206" t="s">
        <v>1156</v>
      </c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  <c r="AA676" s="241"/>
      <c r="AB676" s="241"/>
      <c r="AC676" s="241"/>
      <c r="AD676" s="241"/>
      <c r="AE676" s="241"/>
      <c r="AF676" s="241"/>
      <c r="AG676" s="241"/>
      <c r="AH676" s="241"/>
      <c r="AI676" s="241"/>
    </row>
    <row r="677" spans="2:35" s="511" customFormat="1" hidden="1" x14ac:dyDescent="0.25">
      <c r="B677" s="206"/>
      <c r="C677" s="207">
        <v>43600</v>
      </c>
      <c r="D677" s="206" t="s">
        <v>1137</v>
      </c>
      <c r="E677" s="206" t="s">
        <v>1157</v>
      </c>
      <c r="F677" s="206"/>
      <c r="G677" s="286" t="s">
        <v>565</v>
      </c>
      <c r="H677" s="285"/>
      <c r="I677" s="210">
        <v>25000</v>
      </c>
      <c r="J677" s="357">
        <f t="shared" si="10"/>
        <v>10183120</v>
      </c>
      <c r="K677" s="251"/>
      <c r="L677" s="241"/>
      <c r="M677" s="206" t="s">
        <v>1157</v>
      </c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  <c r="AA677" s="241"/>
      <c r="AB677" s="241"/>
      <c r="AC677" s="241"/>
      <c r="AD677" s="241"/>
      <c r="AE677" s="241"/>
      <c r="AF677" s="241"/>
      <c r="AG677" s="241"/>
      <c r="AH677" s="241"/>
      <c r="AI677" s="241"/>
    </row>
    <row r="678" spans="2:35" s="511" customFormat="1" hidden="1" x14ac:dyDescent="0.25">
      <c r="B678" s="206"/>
      <c r="C678" s="207">
        <v>43601</v>
      </c>
      <c r="D678" s="206" t="s">
        <v>1138</v>
      </c>
      <c r="E678" s="206" t="s">
        <v>1158</v>
      </c>
      <c r="F678" s="206"/>
      <c r="G678" s="286" t="s">
        <v>532</v>
      </c>
      <c r="H678" s="285"/>
      <c r="I678" s="210">
        <v>419430</v>
      </c>
      <c r="J678" s="357">
        <f t="shared" si="10"/>
        <v>9763690</v>
      </c>
      <c r="K678" s="251"/>
      <c r="L678" s="241"/>
      <c r="M678" s="206" t="s">
        <v>1158</v>
      </c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  <c r="AA678" s="241"/>
      <c r="AB678" s="241"/>
      <c r="AC678" s="241"/>
      <c r="AD678" s="241"/>
      <c r="AE678" s="241"/>
      <c r="AF678" s="241"/>
      <c r="AG678" s="241"/>
      <c r="AH678" s="241"/>
      <c r="AI678" s="241"/>
    </row>
    <row r="679" spans="2:35" s="511" customFormat="1" hidden="1" x14ac:dyDescent="0.25">
      <c r="B679" s="206"/>
      <c r="C679" s="206"/>
      <c r="D679" s="206" t="s">
        <v>982</v>
      </c>
      <c r="E679" s="206" t="s">
        <v>1159</v>
      </c>
      <c r="F679" s="206"/>
      <c r="G679" s="286" t="s">
        <v>532</v>
      </c>
      <c r="H679" s="285">
        <v>500000</v>
      </c>
      <c r="I679" s="210"/>
      <c r="J679" s="357">
        <f t="shared" si="10"/>
        <v>10263690</v>
      </c>
      <c r="K679" s="251"/>
      <c r="L679" s="241"/>
      <c r="M679" s="206" t="s">
        <v>1159</v>
      </c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  <c r="AA679" s="241"/>
      <c r="AB679" s="241"/>
      <c r="AC679" s="241"/>
      <c r="AD679" s="241"/>
      <c r="AE679" s="241"/>
      <c r="AF679" s="241"/>
      <c r="AG679" s="241"/>
      <c r="AH679" s="241"/>
      <c r="AI679" s="241"/>
    </row>
    <row r="680" spans="2:35" s="511" customFormat="1" hidden="1" x14ac:dyDescent="0.25">
      <c r="B680" s="206"/>
      <c r="C680" s="207">
        <v>43601</v>
      </c>
      <c r="D680" s="206" t="s">
        <v>1139</v>
      </c>
      <c r="E680" s="206" t="s">
        <v>1160</v>
      </c>
      <c r="F680" s="206"/>
      <c r="G680" s="286" t="s">
        <v>532</v>
      </c>
      <c r="H680" s="285"/>
      <c r="I680" s="210">
        <v>1022785</v>
      </c>
      <c r="J680" s="357">
        <f t="shared" si="10"/>
        <v>9240905</v>
      </c>
      <c r="K680" s="251"/>
      <c r="L680" s="241"/>
      <c r="M680" s="206" t="s">
        <v>1160</v>
      </c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</row>
    <row r="681" spans="2:35" s="511" customFormat="1" hidden="1" x14ac:dyDescent="0.25">
      <c r="B681" s="206"/>
      <c r="C681" s="207">
        <v>43601</v>
      </c>
      <c r="D681" s="206" t="s">
        <v>1140</v>
      </c>
      <c r="E681" s="206" t="s">
        <v>1161</v>
      </c>
      <c r="F681" s="206"/>
      <c r="G681" s="286" t="s">
        <v>565</v>
      </c>
      <c r="H681" s="285"/>
      <c r="I681" s="210">
        <v>100000</v>
      </c>
      <c r="J681" s="357">
        <f t="shared" si="10"/>
        <v>9140905</v>
      </c>
      <c r="K681" s="251"/>
      <c r="L681" s="241"/>
      <c r="M681" s="206" t="s">
        <v>1161</v>
      </c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  <c r="AA681" s="241"/>
      <c r="AB681" s="241"/>
      <c r="AC681" s="241"/>
      <c r="AD681" s="241"/>
      <c r="AE681" s="241"/>
      <c r="AF681" s="241"/>
      <c r="AG681" s="241"/>
      <c r="AH681" s="241"/>
      <c r="AI681" s="241"/>
    </row>
    <row r="682" spans="2:35" s="511" customFormat="1" hidden="1" x14ac:dyDescent="0.25">
      <c r="B682" s="284"/>
      <c r="C682" s="388">
        <v>43602</v>
      </c>
      <c r="D682" s="284" t="s">
        <v>1141</v>
      </c>
      <c r="E682" s="284" t="s">
        <v>1162</v>
      </c>
      <c r="F682" s="284"/>
      <c r="G682" s="389" t="s">
        <v>1082</v>
      </c>
      <c r="H682" s="297"/>
      <c r="I682" s="390">
        <v>1800000</v>
      </c>
      <c r="J682" s="357">
        <f t="shared" si="10"/>
        <v>7340905</v>
      </c>
      <c r="K682" s="282"/>
      <c r="L682" s="241"/>
      <c r="M682" s="284" t="s">
        <v>1162</v>
      </c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  <c r="AA682" s="241"/>
      <c r="AB682" s="241"/>
      <c r="AC682" s="241"/>
      <c r="AD682" s="241"/>
      <c r="AE682" s="241"/>
      <c r="AF682" s="241"/>
      <c r="AG682" s="241"/>
      <c r="AH682" s="241"/>
      <c r="AI682" s="241"/>
    </row>
    <row r="683" spans="2:35" s="511" customFormat="1" hidden="1" x14ac:dyDescent="0.25">
      <c r="B683" s="206"/>
      <c r="C683" s="206"/>
      <c r="D683" s="377" t="s">
        <v>1179</v>
      </c>
      <c r="E683" s="206"/>
      <c r="F683" s="206"/>
      <c r="G683" s="208"/>
      <c r="H683" s="285">
        <v>15759295</v>
      </c>
      <c r="I683" s="210"/>
      <c r="J683" s="357">
        <f t="shared" si="10"/>
        <v>23100200</v>
      </c>
      <c r="K683" s="251"/>
      <c r="L683" s="241"/>
      <c r="M683" s="206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  <c r="AA683" s="241"/>
      <c r="AB683" s="241"/>
      <c r="AC683" s="241"/>
      <c r="AD683" s="241"/>
      <c r="AE683" s="241"/>
      <c r="AF683" s="241"/>
      <c r="AG683" s="241"/>
      <c r="AH683" s="241"/>
      <c r="AI683" s="241"/>
    </row>
    <row r="684" spans="2:35" s="511" customFormat="1" hidden="1" x14ac:dyDescent="0.25">
      <c r="B684" s="206"/>
      <c r="C684" s="204">
        <v>43600</v>
      </c>
      <c r="D684" s="318" t="s">
        <v>1164</v>
      </c>
      <c r="E684" s="319" t="s">
        <v>1124</v>
      </c>
      <c r="F684" s="255"/>
      <c r="G684" s="320" t="s">
        <v>758</v>
      </c>
      <c r="H684" s="285"/>
      <c r="I684" s="321">
        <v>1164001</v>
      </c>
      <c r="J684" s="357">
        <f t="shared" si="10"/>
        <v>21936199</v>
      </c>
      <c r="K684" s="251"/>
      <c r="L684" s="241"/>
      <c r="M684" s="319" t="s">
        <v>1124</v>
      </c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  <c r="AA684" s="241"/>
      <c r="AB684" s="241"/>
      <c r="AC684" s="241"/>
      <c r="AD684" s="241"/>
      <c r="AE684" s="241"/>
      <c r="AF684" s="241"/>
      <c r="AG684" s="241"/>
      <c r="AH684" s="241"/>
      <c r="AI684" s="241"/>
    </row>
    <row r="685" spans="2:35" s="511" customFormat="1" hidden="1" x14ac:dyDescent="0.25">
      <c r="B685" s="206"/>
      <c r="C685" s="204">
        <v>43605</v>
      </c>
      <c r="D685" s="267" t="s">
        <v>1165</v>
      </c>
      <c r="E685" s="319" t="s">
        <v>1142</v>
      </c>
      <c r="F685" s="322"/>
      <c r="G685" s="270" t="s">
        <v>1110</v>
      </c>
      <c r="H685" s="285"/>
      <c r="I685" s="271">
        <v>124000</v>
      </c>
      <c r="J685" s="357">
        <f t="shared" si="10"/>
        <v>21812199</v>
      </c>
      <c r="K685" s="251"/>
      <c r="L685" s="241"/>
      <c r="M685" s="319" t="s">
        <v>1142</v>
      </c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  <c r="AA685" s="241"/>
      <c r="AB685" s="241"/>
      <c r="AC685" s="241"/>
      <c r="AD685" s="241"/>
      <c r="AE685" s="241"/>
      <c r="AF685" s="241"/>
      <c r="AG685" s="241"/>
      <c r="AH685" s="241"/>
      <c r="AI685" s="241"/>
    </row>
    <row r="686" spans="2:35" s="511" customFormat="1" hidden="1" x14ac:dyDescent="0.25">
      <c r="B686" s="206"/>
      <c r="C686" s="204">
        <v>43606</v>
      </c>
      <c r="D686" s="233" t="s">
        <v>1166</v>
      </c>
      <c r="E686" s="319" t="s">
        <v>1143</v>
      </c>
      <c r="F686" s="322"/>
      <c r="G686" s="242" t="s">
        <v>543</v>
      </c>
      <c r="H686" s="285"/>
      <c r="I686" s="236">
        <v>5180472</v>
      </c>
      <c r="J686" s="357">
        <f t="shared" si="10"/>
        <v>16631727</v>
      </c>
      <c r="K686" s="251"/>
      <c r="L686" s="241"/>
      <c r="M686" s="319" t="s">
        <v>1143</v>
      </c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  <c r="AA686" s="241"/>
      <c r="AB686" s="241"/>
      <c r="AC686" s="241"/>
      <c r="AD686" s="241"/>
      <c r="AE686" s="241"/>
      <c r="AF686" s="241"/>
      <c r="AG686" s="241"/>
      <c r="AH686" s="241"/>
      <c r="AI686" s="241"/>
    </row>
    <row r="687" spans="2:35" s="511" customFormat="1" hidden="1" x14ac:dyDescent="0.25">
      <c r="B687" s="206"/>
      <c r="C687" s="204">
        <v>43606</v>
      </c>
      <c r="D687" s="233" t="s">
        <v>1167</v>
      </c>
      <c r="E687" s="319" t="s">
        <v>1144</v>
      </c>
      <c r="F687" s="322"/>
      <c r="G687" s="242" t="s">
        <v>555</v>
      </c>
      <c r="H687" s="285"/>
      <c r="I687" s="236">
        <v>2561700</v>
      </c>
      <c r="J687" s="357">
        <f t="shared" si="10"/>
        <v>14070027</v>
      </c>
      <c r="K687" s="251"/>
      <c r="L687" s="241"/>
      <c r="M687" s="319" t="s">
        <v>1144</v>
      </c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  <c r="AA687" s="241"/>
      <c r="AB687" s="241"/>
      <c r="AC687" s="241"/>
      <c r="AD687" s="241"/>
      <c r="AE687" s="241"/>
      <c r="AF687" s="241"/>
      <c r="AG687" s="241"/>
      <c r="AH687" s="241"/>
      <c r="AI687" s="241"/>
    </row>
    <row r="688" spans="2:35" s="511" customFormat="1" hidden="1" x14ac:dyDescent="0.25">
      <c r="B688" s="206"/>
      <c r="C688" s="204">
        <v>43606</v>
      </c>
      <c r="D688" s="233" t="s">
        <v>1168</v>
      </c>
      <c r="E688" s="319" t="s">
        <v>1145</v>
      </c>
      <c r="F688" s="322"/>
      <c r="G688" s="242" t="s">
        <v>565</v>
      </c>
      <c r="H688" s="285"/>
      <c r="I688" s="236">
        <v>52000</v>
      </c>
      <c r="J688" s="357">
        <f t="shared" si="10"/>
        <v>14018027</v>
      </c>
      <c r="K688" s="251"/>
      <c r="L688" s="241"/>
      <c r="M688" s="319" t="s">
        <v>1145</v>
      </c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  <c r="AA688" s="241"/>
      <c r="AB688" s="241"/>
      <c r="AC688" s="241"/>
      <c r="AD688" s="241"/>
      <c r="AE688" s="241"/>
      <c r="AF688" s="241"/>
      <c r="AG688" s="241"/>
      <c r="AH688" s="241"/>
      <c r="AI688" s="241"/>
    </row>
    <row r="689" spans="2:35" s="511" customFormat="1" hidden="1" x14ac:dyDescent="0.25">
      <c r="B689" s="206"/>
      <c r="C689" s="204">
        <v>43607</v>
      </c>
      <c r="D689" s="233" t="s">
        <v>1140</v>
      </c>
      <c r="E689" s="319" t="s">
        <v>1146</v>
      </c>
      <c r="F689" s="322"/>
      <c r="G689" s="242" t="s">
        <v>565</v>
      </c>
      <c r="H689" s="285"/>
      <c r="I689" s="236">
        <v>100000</v>
      </c>
      <c r="J689" s="357">
        <f t="shared" si="10"/>
        <v>13918027</v>
      </c>
      <c r="K689" s="251"/>
      <c r="L689" s="241"/>
      <c r="M689" s="319" t="s">
        <v>1146</v>
      </c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  <c r="AA689" s="241"/>
      <c r="AB689" s="241"/>
      <c r="AC689" s="241"/>
      <c r="AD689" s="241"/>
      <c r="AE689" s="241"/>
      <c r="AF689" s="241"/>
      <c r="AG689" s="241"/>
      <c r="AH689" s="241"/>
      <c r="AI689" s="241"/>
    </row>
    <row r="690" spans="2:35" s="511" customFormat="1" hidden="1" x14ac:dyDescent="0.25">
      <c r="B690" s="206"/>
      <c r="C690" s="204"/>
      <c r="D690" s="233" t="s">
        <v>982</v>
      </c>
      <c r="E690" s="319" t="s">
        <v>1180</v>
      </c>
      <c r="F690" s="322"/>
      <c r="G690" s="242" t="s">
        <v>565</v>
      </c>
      <c r="H690" s="285">
        <v>100000</v>
      </c>
      <c r="I690" s="236"/>
      <c r="J690" s="357">
        <f t="shared" si="10"/>
        <v>14018027</v>
      </c>
      <c r="K690" s="251"/>
      <c r="L690" s="241"/>
      <c r="M690" s="319" t="s">
        <v>1180</v>
      </c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  <c r="AA690" s="241"/>
      <c r="AB690" s="241"/>
      <c r="AC690" s="241"/>
      <c r="AD690" s="241"/>
      <c r="AE690" s="241"/>
      <c r="AF690" s="241"/>
      <c r="AG690" s="241"/>
      <c r="AH690" s="241"/>
      <c r="AI690" s="241"/>
    </row>
    <row r="691" spans="2:35" s="511" customFormat="1" hidden="1" x14ac:dyDescent="0.25">
      <c r="B691" s="206"/>
      <c r="C691" s="204">
        <v>43607</v>
      </c>
      <c r="D691" s="233" t="s">
        <v>1169</v>
      </c>
      <c r="E691" s="319" t="s">
        <v>1147</v>
      </c>
      <c r="F691" s="322"/>
      <c r="G691" s="242" t="s">
        <v>565</v>
      </c>
      <c r="H691" s="285"/>
      <c r="I691" s="236">
        <v>38000</v>
      </c>
      <c r="J691" s="357">
        <f t="shared" si="10"/>
        <v>13980027</v>
      </c>
      <c r="K691" s="251"/>
      <c r="L691" s="241"/>
      <c r="M691" s="319" t="s">
        <v>1147</v>
      </c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  <c r="AA691" s="241"/>
      <c r="AB691" s="241"/>
      <c r="AC691" s="241"/>
      <c r="AD691" s="241"/>
      <c r="AE691" s="241"/>
      <c r="AF691" s="241"/>
      <c r="AG691" s="241"/>
      <c r="AH691" s="241"/>
      <c r="AI691" s="241"/>
    </row>
    <row r="692" spans="2:35" s="511" customFormat="1" hidden="1" x14ac:dyDescent="0.25">
      <c r="B692" s="206"/>
      <c r="C692" s="204">
        <v>43607</v>
      </c>
      <c r="D692" s="233" t="s">
        <v>1170</v>
      </c>
      <c r="E692" s="319" t="s">
        <v>1149</v>
      </c>
      <c r="F692" s="322"/>
      <c r="G692" s="242" t="s">
        <v>565</v>
      </c>
      <c r="H692" s="285"/>
      <c r="I692" s="236">
        <v>222500</v>
      </c>
      <c r="J692" s="357">
        <f t="shared" si="10"/>
        <v>13757527</v>
      </c>
      <c r="K692" s="251"/>
      <c r="L692" s="241"/>
      <c r="M692" s="319" t="s">
        <v>1149</v>
      </c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  <c r="AA692" s="241"/>
      <c r="AB692" s="241"/>
      <c r="AC692" s="241"/>
      <c r="AD692" s="241"/>
      <c r="AE692" s="241"/>
      <c r="AF692" s="241"/>
      <c r="AG692" s="241"/>
      <c r="AH692" s="241"/>
      <c r="AI692" s="241"/>
    </row>
    <row r="693" spans="2:35" s="511" customFormat="1" hidden="1" x14ac:dyDescent="0.25">
      <c r="B693" s="206"/>
      <c r="C693" s="204">
        <v>43607</v>
      </c>
      <c r="D693" s="233" t="s">
        <v>1171</v>
      </c>
      <c r="E693" s="319" t="s">
        <v>1150</v>
      </c>
      <c r="F693" s="322"/>
      <c r="G693" s="242" t="s">
        <v>559</v>
      </c>
      <c r="H693" s="285"/>
      <c r="I693" s="236">
        <v>70000</v>
      </c>
      <c r="J693" s="357">
        <f t="shared" si="10"/>
        <v>13687527</v>
      </c>
      <c r="K693" s="251"/>
      <c r="L693" s="241"/>
      <c r="M693" s="319" t="s">
        <v>1150</v>
      </c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  <c r="AA693" s="241"/>
      <c r="AB693" s="241"/>
      <c r="AC693" s="241"/>
      <c r="AD693" s="241"/>
      <c r="AE693" s="241"/>
      <c r="AF693" s="241"/>
      <c r="AG693" s="241"/>
      <c r="AH693" s="241"/>
      <c r="AI693" s="241"/>
    </row>
    <row r="694" spans="2:35" s="511" customFormat="1" hidden="1" x14ac:dyDescent="0.25">
      <c r="B694" s="206"/>
      <c r="C694" s="204">
        <v>43607</v>
      </c>
      <c r="D694" s="233" t="s">
        <v>607</v>
      </c>
      <c r="E694" s="319" t="s">
        <v>1151</v>
      </c>
      <c r="F694" s="322"/>
      <c r="G694" s="242" t="s">
        <v>365</v>
      </c>
      <c r="H694" s="285"/>
      <c r="I694" s="236">
        <v>80000</v>
      </c>
      <c r="J694" s="357">
        <f t="shared" si="10"/>
        <v>13607527</v>
      </c>
      <c r="K694" s="251"/>
      <c r="L694" s="241"/>
      <c r="M694" s="319" t="s">
        <v>1151</v>
      </c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  <c r="AA694" s="241"/>
      <c r="AB694" s="241"/>
      <c r="AC694" s="241"/>
      <c r="AD694" s="241"/>
      <c r="AE694" s="241"/>
      <c r="AF694" s="241"/>
      <c r="AG694" s="241"/>
      <c r="AH694" s="241"/>
      <c r="AI694" s="241"/>
    </row>
    <row r="695" spans="2:35" s="511" customFormat="1" hidden="1" x14ac:dyDescent="0.25">
      <c r="B695" s="206"/>
      <c r="C695" s="204">
        <v>43607</v>
      </c>
      <c r="D695" s="233" t="s">
        <v>1172</v>
      </c>
      <c r="E695" s="319" t="s">
        <v>1152</v>
      </c>
      <c r="F695" s="322"/>
      <c r="G695" s="242" t="s">
        <v>1110</v>
      </c>
      <c r="H695" s="285"/>
      <c r="I695" s="236">
        <v>124000</v>
      </c>
      <c r="J695" s="357">
        <f t="shared" si="10"/>
        <v>13483527</v>
      </c>
      <c r="K695" s="251"/>
      <c r="L695" s="241"/>
      <c r="M695" s="319" t="s">
        <v>1152</v>
      </c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  <c r="AA695" s="241"/>
      <c r="AB695" s="241"/>
      <c r="AC695" s="241"/>
      <c r="AD695" s="241"/>
      <c r="AE695" s="241"/>
      <c r="AF695" s="241"/>
      <c r="AG695" s="241"/>
      <c r="AH695" s="241"/>
      <c r="AI695" s="241"/>
    </row>
    <row r="696" spans="2:35" s="511" customFormat="1" hidden="1" x14ac:dyDescent="0.25">
      <c r="B696" s="206"/>
      <c r="C696" s="204">
        <v>43608</v>
      </c>
      <c r="D696" s="233" t="s">
        <v>1173</v>
      </c>
      <c r="E696" s="319" t="s">
        <v>1153</v>
      </c>
      <c r="F696" s="322"/>
      <c r="G696" s="242" t="s">
        <v>559</v>
      </c>
      <c r="H696" s="285"/>
      <c r="I696" s="236">
        <v>33000</v>
      </c>
      <c r="J696" s="357">
        <f t="shared" si="10"/>
        <v>13450527</v>
      </c>
      <c r="K696" s="251"/>
      <c r="L696" s="241"/>
      <c r="M696" s="319" t="s">
        <v>1153</v>
      </c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  <c r="AA696" s="241"/>
      <c r="AB696" s="241"/>
      <c r="AC696" s="241"/>
      <c r="AD696" s="241"/>
      <c r="AE696" s="241"/>
      <c r="AF696" s="241"/>
      <c r="AG696" s="241"/>
      <c r="AH696" s="241"/>
      <c r="AI696" s="241"/>
    </row>
    <row r="697" spans="2:35" s="511" customFormat="1" hidden="1" x14ac:dyDescent="0.25">
      <c r="B697" s="206"/>
      <c r="C697" s="204">
        <v>43609</v>
      </c>
      <c r="D697" s="233" t="s">
        <v>1174</v>
      </c>
      <c r="E697" s="319" t="s">
        <v>1154</v>
      </c>
      <c r="F697" s="322"/>
      <c r="G697" s="242" t="s">
        <v>532</v>
      </c>
      <c r="H697" s="285"/>
      <c r="I697" s="236">
        <v>1257541</v>
      </c>
      <c r="J697" s="357">
        <f t="shared" si="10"/>
        <v>12192986</v>
      </c>
      <c r="K697" s="251"/>
      <c r="L697" s="241"/>
      <c r="M697" s="319" t="s">
        <v>1154</v>
      </c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  <c r="AA697" s="241"/>
      <c r="AB697" s="241"/>
      <c r="AC697" s="241"/>
      <c r="AD697" s="241"/>
      <c r="AE697" s="241"/>
      <c r="AF697" s="241"/>
      <c r="AG697" s="241"/>
      <c r="AH697" s="241"/>
      <c r="AI697" s="241"/>
    </row>
    <row r="698" spans="2:35" s="511" customFormat="1" hidden="1" x14ac:dyDescent="0.25">
      <c r="B698" s="206"/>
      <c r="C698" s="204">
        <v>43609</v>
      </c>
      <c r="D698" s="233" t="s">
        <v>1175</v>
      </c>
      <c r="E698" s="319" t="s">
        <v>1155</v>
      </c>
      <c r="F698" s="322"/>
      <c r="G698" s="242" t="s">
        <v>532</v>
      </c>
      <c r="H698" s="285"/>
      <c r="I698" s="236">
        <v>120000</v>
      </c>
      <c r="J698" s="357">
        <f t="shared" si="10"/>
        <v>12072986</v>
      </c>
      <c r="K698" s="251"/>
      <c r="L698" s="241"/>
      <c r="M698" s="319" t="s">
        <v>1155</v>
      </c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  <c r="AA698" s="241"/>
      <c r="AB698" s="241"/>
      <c r="AC698" s="241"/>
      <c r="AD698" s="241"/>
      <c r="AE698" s="241"/>
      <c r="AF698" s="241"/>
      <c r="AG698" s="241"/>
      <c r="AH698" s="241"/>
      <c r="AI698" s="241"/>
    </row>
    <row r="699" spans="2:35" s="511" customFormat="1" hidden="1" x14ac:dyDescent="0.25">
      <c r="B699" s="206"/>
      <c r="C699" s="204">
        <v>43609</v>
      </c>
      <c r="D699" s="233" t="s">
        <v>1176</v>
      </c>
      <c r="E699" s="319" t="s">
        <v>1156</v>
      </c>
      <c r="F699" s="322"/>
      <c r="G699" s="242" t="s">
        <v>559</v>
      </c>
      <c r="H699" s="285"/>
      <c r="I699" s="236">
        <v>50000</v>
      </c>
      <c r="J699" s="357">
        <f t="shared" si="10"/>
        <v>12022986</v>
      </c>
      <c r="K699" s="251"/>
      <c r="L699" s="241"/>
      <c r="M699" s="319" t="s">
        <v>1156</v>
      </c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  <c r="AA699" s="241"/>
      <c r="AB699" s="241"/>
      <c r="AC699" s="241"/>
      <c r="AD699" s="241"/>
      <c r="AE699" s="241"/>
      <c r="AF699" s="241"/>
      <c r="AG699" s="241"/>
      <c r="AH699" s="241"/>
      <c r="AI699" s="241"/>
    </row>
    <row r="700" spans="2:35" s="511" customFormat="1" hidden="1" x14ac:dyDescent="0.25">
      <c r="B700" s="206"/>
      <c r="C700" s="204">
        <v>43609</v>
      </c>
      <c r="D700" s="233" t="s">
        <v>1178</v>
      </c>
      <c r="E700" s="319" t="s">
        <v>1157</v>
      </c>
      <c r="F700" s="322"/>
      <c r="G700" s="242" t="s">
        <v>1177</v>
      </c>
      <c r="H700" s="285"/>
      <c r="I700" s="236">
        <v>3556800</v>
      </c>
      <c r="J700" s="357">
        <f t="shared" si="10"/>
        <v>8466186</v>
      </c>
      <c r="K700" s="251"/>
      <c r="L700" s="241"/>
      <c r="M700" s="319" t="s">
        <v>1157</v>
      </c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  <c r="AA700" s="241"/>
      <c r="AB700" s="241"/>
      <c r="AC700" s="241"/>
      <c r="AD700" s="241"/>
      <c r="AE700" s="241"/>
      <c r="AF700" s="241"/>
      <c r="AG700" s="241"/>
      <c r="AH700" s="241"/>
      <c r="AI700" s="241"/>
    </row>
    <row r="701" spans="2:35" s="511" customFormat="1" hidden="1" x14ac:dyDescent="0.25">
      <c r="B701" s="206"/>
      <c r="C701" s="207">
        <v>43610</v>
      </c>
      <c r="D701" s="225" t="s">
        <v>1163</v>
      </c>
      <c r="E701" s="206" t="s">
        <v>1181</v>
      </c>
      <c r="F701" s="206"/>
      <c r="G701" s="235" t="s">
        <v>291</v>
      </c>
      <c r="H701" s="285"/>
      <c r="I701" s="235">
        <v>1000000</v>
      </c>
      <c r="J701" s="357">
        <f t="shared" si="10"/>
        <v>7466186</v>
      </c>
      <c r="K701" s="251"/>
      <c r="L701" s="241"/>
      <c r="M701" s="206" t="s">
        <v>1181</v>
      </c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  <c r="AA701" s="241"/>
      <c r="AB701" s="241"/>
      <c r="AC701" s="241"/>
      <c r="AD701" s="241"/>
      <c r="AE701" s="241"/>
      <c r="AF701" s="241"/>
      <c r="AG701" s="241"/>
      <c r="AH701" s="241"/>
      <c r="AI701" s="241"/>
    </row>
    <row r="702" spans="2:35" s="511" customFormat="1" hidden="1" x14ac:dyDescent="0.25">
      <c r="B702" s="284"/>
      <c r="C702" s="284"/>
      <c r="D702" s="377" t="s">
        <v>1216</v>
      </c>
      <c r="E702" s="284"/>
      <c r="F702" s="284"/>
      <c r="G702" s="391"/>
      <c r="H702" s="392">
        <v>14734014</v>
      </c>
      <c r="I702" s="390"/>
      <c r="J702" s="357">
        <f t="shared" si="10"/>
        <v>22200200</v>
      </c>
      <c r="K702" s="282"/>
      <c r="L702" s="241"/>
      <c r="M702" s="284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  <c r="AA702" s="241"/>
      <c r="AB702" s="241"/>
      <c r="AC702" s="241"/>
      <c r="AD702" s="241"/>
      <c r="AE702" s="241"/>
      <c r="AF702" s="241"/>
      <c r="AG702" s="241"/>
      <c r="AH702" s="241"/>
      <c r="AI702" s="241"/>
    </row>
    <row r="703" spans="2:35" s="511" customFormat="1" hidden="1" x14ac:dyDescent="0.25">
      <c r="B703" s="206"/>
      <c r="C703" s="204">
        <v>43609</v>
      </c>
      <c r="D703" s="318" t="s">
        <v>1183</v>
      </c>
      <c r="E703" s="319" t="s">
        <v>1158</v>
      </c>
      <c r="F703" s="255"/>
      <c r="G703" s="320" t="s">
        <v>1182</v>
      </c>
      <c r="H703" s="285"/>
      <c r="I703" s="321">
        <v>120000</v>
      </c>
      <c r="J703" s="357">
        <f t="shared" si="10"/>
        <v>22080200</v>
      </c>
      <c r="K703" s="251"/>
      <c r="L703" s="241"/>
      <c r="M703" s="319" t="s">
        <v>1158</v>
      </c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  <c r="AA703" s="241"/>
      <c r="AB703" s="241"/>
      <c r="AC703" s="241"/>
      <c r="AD703" s="241"/>
      <c r="AE703" s="241"/>
      <c r="AF703" s="241"/>
      <c r="AG703" s="241"/>
      <c r="AH703" s="241"/>
      <c r="AI703" s="241"/>
    </row>
    <row r="704" spans="2:35" s="511" customFormat="1" hidden="1" x14ac:dyDescent="0.25">
      <c r="B704" s="206"/>
      <c r="C704" s="204">
        <v>43610</v>
      </c>
      <c r="D704" s="267" t="s">
        <v>1184</v>
      </c>
      <c r="E704" s="319" t="s">
        <v>1160</v>
      </c>
      <c r="F704" s="322"/>
      <c r="G704" s="270" t="s">
        <v>1182</v>
      </c>
      <c r="H704" s="285"/>
      <c r="I704" s="271">
        <v>1580413</v>
      </c>
      <c r="J704" s="357">
        <f t="shared" si="10"/>
        <v>20499787</v>
      </c>
      <c r="K704" s="251"/>
      <c r="L704" s="241"/>
      <c r="M704" s="319" t="s">
        <v>1160</v>
      </c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  <c r="AA704" s="241"/>
      <c r="AB704" s="241"/>
      <c r="AC704" s="241"/>
      <c r="AD704" s="241"/>
      <c r="AE704" s="241"/>
      <c r="AF704" s="241"/>
      <c r="AG704" s="241"/>
      <c r="AH704" s="241"/>
      <c r="AI704" s="241"/>
    </row>
    <row r="705" spans="2:35" s="511" customFormat="1" hidden="1" x14ac:dyDescent="0.25">
      <c r="B705" s="206"/>
      <c r="C705" s="204"/>
      <c r="D705" s="275" t="s">
        <v>982</v>
      </c>
      <c r="E705" s="319"/>
      <c r="F705" s="322"/>
      <c r="G705" s="270" t="s">
        <v>1182</v>
      </c>
      <c r="H705" s="285">
        <v>1800000</v>
      </c>
      <c r="I705" s="271"/>
      <c r="J705" s="357">
        <f t="shared" si="10"/>
        <v>22299787</v>
      </c>
      <c r="K705" s="251"/>
      <c r="L705" s="241"/>
      <c r="M705" s="319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  <c r="AA705" s="241"/>
      <c r="AB705" s="241"/>
      <c r="AC705" s="241"/>
      <c r="AD705" s="241"/>
      <c r="AE705" s="241"/>
      <c r="AF705" s="241"/>
      <c r="AG705" s="241"/>
      <c r="AH705" s="241"/>
      <c r="AI705" s="241"/>
    </row>
    <row r="706" spans="2:35" s="511" customFormat="1" hidden="1" x14ac:dyDescent="0.25">
      <c r="B706" s="206"/>
      <c r="C706" s="204">
        <v>43610</v>
      </c>
      <c r="D706" s="225" t="s">
        <v>1236</v>
      </c>
      <c r="E706" s="319" t="s">
        <v>1237</v>
      </c>
      <c r="F706" s="322"/>
      <c r="G706" s="270" t="s">
        <v>532</v>
      </c>
      <c r="H706" s="285"/>
      <c r="I706" s="271">
        <v>2000000</v>
      </c>
      <c r="J706" s="357">
        <f t="shared" si="10"/>
        <v>20299787</v>
      </c>
      <c r="K706" s="251"/>
      <c r="L706" s="241"/>
      <c r="M706" s="319" t="s">
        <v>1237</v>
      </c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  <c r="AA706" s="241"/>
      <c r="AB706" s="241"/>
      <c r="AC706" s="241"/>
      <c r="AD706" s="241"/>
      <c r="AE706" s="241"/>
      <c r="AF706" s="241"/>
      <c r="AG706" s="241"/>
      <c r="AH706" s="241"/>
      <c r="AI706" s="241"/>
    </row>
    <row r="707" spans="2:35" s="511" customFormat="1" hidden="1" x14ac:dyDescent="0.25">
      <c r="B707" s="206"/>
      <c r="C707" s="204">
        <v>43612</v>
      </c>
      <c r="D707" s="233" t="s">
        <v>1186</v>
      </c>
      <c r="E707" s="319" t="s">
        <v>1217</v>
      </c>
      <c r="F707" s="322"/>
      <c r="G707" s="242" t="s">
        <v>1185</v>
      </c>
      <c r="H707" s="285"/>
      <c r="I707" s="236">
        <v>66000</v>
      </c>
      <c r="J707" s="357">
        <f t="shared" si="10"/>
        <v>20233787</v>
      </c>
      <c r="K707" s="251"/>
      <c r="L707" s="241"/>
      <c r="M707" s="319" t="s">
        <v>1217</v>
      </c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  <c r="AA707" s="241"/>
      <c r="AB707" s="241"/>
      <c r="AC707" s="241"/>
      <c r="AD707" s="241"/>
      <c r="AE707" s="241"/>
      <c r="AF707" s="241"/>
      <c r="AG707" s="241"/>
      <c r="AH707" s="241"/>
      <c r="AI707" s="241"/>
    </row>
    <row r="708" spans="2:35" s="511" customFormat="1" hidden="1" x14ac:dyDescent="0.25">
      <c r="B708" s="206"/>
      <c r="C708" s="204">
        <v>43612</v>
      </c>
      <c r="D708" s="233" t="s">
        <v>1188</v>
      </c>
      <c r="E708" s="319" t="s">
        <v>1218</v>
      </c>
      <c r="F708" s="322"/>
      <c r="G708" s="242" t="s">
        <v>1187</v>
      </c>
      <c r="H708" s="285"/>
      <c r="I708" s="236">
        <v>420000</v>
      </c>
      <c r="J708" s="357">
        <f t="shared" si="10"/>
        <v>19813787</v>
      </c>
      <c r="K708" s="251"/>
      <c r="L708" s="241"/>
      <c r="M708" s="319" t="s">
        <v>1218</v>
      </c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  <c r="AA708" s="241"/>
      <c r="AB708" s="241"/>
      <c r="AC708" s="241"/>
      <c r="AD708" s="241"/>
      <c r="AE708" s="241"/>
      <c r="AF708" s="241"/>
      <c r="AG708" s="241"/>
      <c r="AH708" s="241"/>
      <c r="AI708" s="241"/>
    </row>
    <row r="709" spans="2:35" s="511" customFormat="1" hidden="1" x14ac:dyDescent="0.25">
      <c r="B709" s="206"/>
      <c r="C709" s="204">
        <v>43612</v>
      </c>
      <c r="D709" s="233" t="s">
        <v>1189</v>
      </c>
      <c r="E709" s="319" t="s">
        <v>1219</v>
      </c>
      <c r="F709" s="322"/>
      <c r="G709" s="242" t="s">
        <v>1182</v>
      </c>
      <c r="H709" s="285"/>
      <c r="I709" s="236">
        <v>1950000</v>
      </c>
      <c r="J709" s="357">
        <f t="shared" si="10"/>
        <v>17863787</v>
      </c>
      <c r="K709" s="251"/>
      <c r="L709" s="241"/>
      <c r="M709" s="319" t="s">
        <v>1219</v>
      </c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  <c r="AA709" s="241"/>
      <c r="AB709" s="241"/>
      <c r="AC709" s="241"/>
      <c r="AD709" s="241"/>
      <c r="AE709" s="241"/>
      <c r="AF709" s="241"/>
      <c r="AG709" s="241"/>
      <c r="AH709" s="241"/>
      <c r="AI709" s="241"/>
    </row>
    <row r="710" spans="2:35" s="511" customFormat="1" hidden="1" x14ac:dyDescent="0.25">
      <c r="B710" s="206"/>
      <c r="C710" s="204"/>
      <c r="D710" s="233" t="s">
        <v>982</v>
      </c>
      <c r="E710" s="319"/>
      <c r="F710" s="322"/>
      <c r="G710" s="242"/>
      <c r="H710" s="285">
        <v>1000000</v>
      </c>
      <c r="I710" s="236"/>
      <c r="J710" s="357">
        <f t="shared" si="10"/>
        <v>18863787</v>
      </c>
      <c r="K710" s="251" t="s">
        <v>1181</v>
      </c>
      <c r="L710" s="241"/>
      <c r="M710" s="319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  <c r="AA710" s="241"/>
      <c r="AB710" s="241"/>
      <c r="AC710" s="241"/>
      <c r="AD710" s="241"/>
      <c r="AE710" s="241"/>
      <c r="AF710" s="241"/>
      <c r="AG710" s="241"/>
      <c r="AH710" s="241"/>
      <c r="AI710" s="241"/>
    </row>
    <row r="711" spans="2:35" s="511" customFormat="1" hidden="1" x14ac:dyDescent="0.25">
      <c r="B711" s="206"/>
      <c r="C711" s="204">
        <v>43613</v>
      </c>
      <c r="D711" s="233" t="s">
        <v>1191</v>
      </c>
      <c r="E711" s="319" t="s">
        <v>1220</v>
      </c>
      <c r="F711" s="322"/>
      <c r="G711" s="242" t="s">
        <v>1190</v>
      </c>
      <c r="H711" s="285"/>
      <c r="I711" s="236">
        <v>2173534</v>
      </c>
      <c r="J711" s="357">
        <f t="shared" si="10"/>
        <v>16690253</v>
      </c>
      <c r="K711" s="251"/>
      <c r="L711" s="241"/>
      <c r="M711" s="319" t="s">
        <v>1220</v>
      </c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  <c r="AA711" s="241"/>
      <c r="AB711" s="241"/>
      <c r="AC711" s="241"/>
      <c r="AD711" s="241"/>
      <c r="AE711" s="241"/>
      <c r="AF711" s="241"/>
      <c r="AG711" s="241"/>
      <c r="AH711" s="241"/>
      <c r="AI711" s="241"/>
    </row>
    <row r="712" spans="2:35" s="511" customFormat="1" hidden="1" x14ac:dyDescent="0.25">
      <c r="B712" s="206"/>
      <c r="C712" s="204">
        <v>43613</v>
      </c>
      <c r="D712" s="233" t="s">
        <v>1193</v>
      </c>
      <c r="E712" s="319" t="s">
        <v>1221</v>
      </c>
      <c r="F712" s="322"/>
      <c r="G712" s="242" t="s">
        <v>1192</v>
      </c>
      <c r="H712" s="285"/>
      <c r="I712" s="236">
        <v>192000</v>
      </c>
      <c r="J712" s="357">
        <f t="shared" si="10"/>
        <v>16498253</v>
      </c>
      <c r="K712" s="251"/>
      <c r="L712" s="241"/>
      <c r="M712" s="319" t="s">
        <v>1221</v>
      </c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  <c r="AA712" s="241"/>
      <c r="AB712" s="241"/>
      <c r="AC712" s="241"/>
      <c r="AD712" s="241"/>
      <c r="AE712" s="241"/>
      <c r="AF712" s="241"/>
      <c r="AG712" s="241"/>
      <c r="AH712" s="241"/>
      <c r="AI712" s="241"/>
    </row>
    <row r="713" spans="2:35" s="511" customFormat="1" hidden="1" x14ac:dyDescent="0.25">
      <c r="B713" s="206"/>
      <c r="C713" s="204">
        <v>43613</v>
      </c>
      <c r="D713" s="233" t="s">
        <v>1195</v>
      </c>
      <c r="E713" s="319" t="s">
        <v>1222</v>
      </c>
      <c r="F713" s="322"/>
      <c r="G713" s="242" t="s">
        <v>1194</v>
      </c>
      <c r="H713" s="285"/>
      <c r="I713" s="236">
        <v>1586800</v>
      </c>
      <c r="J713" s="357">
        <f t="shared" si="10"/>
        <v>14911453</v>
      </c>
      <c r="K713" s="251"/>
      <c r="L713" s="241"/>
      <c r="M713" s="319" t="s">
        <v>1222</v>
      </c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  <c r="AA713" s="241"/>
      <c r="AB713" s="241"/>
      <c r="AC713" s="241"/>
      <c r="AD713" s="241"/>
      <c r="AE713" s="241"/>
      <c r="AF713" s="241"/>
      <c r="AG713" s="241"/>
      <c r="AH713" s="241"/>
      <c r="AI713" s="241"/>
    </row>
    <row r="714" spans="2:35" s="511" customFormat="1" hidden="1" x14ac:dyDescent="0.25">
      <c r="B714" s="206"/>
      <c r="C714" s="204">
        <v>43613</v>
      </c>
      <c r="D714" s="233" t="s">
        <v>1197</v>
      </c>
      <c r="E714" s="319" t="s">
        <v>1223</v>
      </c>
      <c r="F714" s="322"/>
      <c r="G714" s="242" t="s">
        <v>1196</v>
      </c>
      <c r="H714" s="285"/>
      <c r="I714" s="236">
        <v>399014</v>
      </c>
      <c r="J714" s="357">
        <f t="shared" si="10"/>
        <v>14512439</v>
      </c>
      <c r="K714" s="251"/>
      <c r="L714" s="241"/>
      <c r="M714" s="319" t="s">
        <v>1223</v>
      </c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  <c r="AA714" s="241"/>
      <c r="AB714" s="241"/>
      <c r="AC714" s="241"/>
      <c r="AD714" s="241"/>
      <c r="AE714" s="241"/>
      <c r="AF714" s="241"/>
      <c r="AG714" s="241"/>
      <c r="AH714" s="241"/>
      <c r="AI714" s="241"/>
    </row>
    <row r="715" spans="2:35" s="511" customFormat="1" hidden="1" x14ac:dyDescent="0.25">
      <c r="B715" s="206"/>
      <c r="C715" s="204">
        <v>43614</v>
      </c>
      <c r="D715" s="233" t="s">
        <v>1199</v>
      </c>
      <c r="E715" s="319" t="s">
        <v>1224</v>
      </c>
      <c r="F715" s="322"/>
      <c r="G715" s="242" t="s">
        <v>1198</v>
      </c>
      <c r="H715" s="285"/>
      <c r="I715" s="236">
        <v>33000</v>
      </c>
      <c r="J715" s="357">
        <f t="shared" si="10"/>
        <v>14479439</v>
      </c>
      <c r="K715" s="251"/>
      <c r="L715" s="241"/>
      <c r="M715" s="319" t="s">
        <v>1224</v>
      </c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  <c r="AA715" s="241"/>
      <c r="AB715" s="241"/>
      <c r="AC715" s="241"/>
      <c r="AD715" s="241"/>
      <c r="AE715" s="241"/>
      <c r="AF715" s="241"/>
      <c r="AG715" s="241"/>
      <c r="AH715" s="241"/>
      <c r="AI715" s="241"/>
    </row>
    <row r="716" spans="2:35" s="511" customFormat="1" hidden="1" x14ac:dyDescent="0.25">
      <c r="B716" s="206"/>
      <c r="C716" s="204">
        <v>43614</v>
      </c>
      <c r="D716" s="233" t="s">
        <v>1188</v>
      </c>
      <c r="E716" s="319" t="s">
        <v>1225</v>
      </c>
      <c r="F716" s="322"/>
      <c r="G716" s="242" t="s">
        <v>1198</v>
      </c>
      <c r="H716" s="285"/>
      <c r="I716" s="236">
        <v>100000</v>
      </c>
      <c r="J716" s="357">
        <f t="shared" si="10"/>
        <v>14379439</v>
      </c>
      <c r="K716" s="251"/>
      <c r="L716" s="241"/>
      <c r="M716" s="319" t="s">
        <v>1225</v>
      </c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</row>
    <row r="717" spans="2:35" s="511" customFormat="1" hidden="1" x14ac:dyDescent="0.25">
      <c r="B717" s="206"/>
      <c r="C717" s="204">
        <v>43614</v>
      </c>
      <c r="D717" s="233" t="s">
        <v>1201</v>
      </c>
      <c r="E717" s="319" t="s">
        <v>1226</v>
      </c>
      <c r="F717" s="322"/>
      <c r="G717" s="242" t="s">
        <v>1200</v>
      </c>
      <c r="H717" s="285"/>
      <c r="I717" s="236">
        <v>682500</v>
      </c>
      <c r="J717" s="357">
        <f t="shared" si="10"/>
        <v>13696939</v>
      </c>
      <c r="K717" s="251"/>
      <c r="L717" s="241"/>
      <c r="M717" s="319" t="s">
        <v>1226</v>
      </c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</row>
    <row r="718" spans="2:35" s="511" customFormat="1" hidden="1" x14ac:dyDescent="0.25">
      <c r="B718" s="206"/>
      <c r="C718" s="204">
        <v>43615</v>
      </c>
      <c r="D718" s="233" t="s">
        <v>1202</v>
      </c>
      <c r="E718" s="319" t="s">
        <v>1227</v>
      </c>
      <c r="F718" s="322"/>
      <c r="G718" s="242" t="s">
        <v>1198</v>
      </c>
      <c r="H718" s="285"/>
      <c r="I718" s="236">
        <v>690000</v>
      </c>
      <c r="J718" s="357">
        <f t="shared" ref="J718:J781" si="11">+J717+H718-I718</f>
        <v>13006939</v>
      </c>
      <c r="K718" s="251"/>
      <c r="L718" s="241"/>
      <c r="M718" s="319" t="s">
        <v>1227</v>
      </c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</row>
    <row r="719" spans="2:35" s="511" customFormat="1" hidden="1" x14ac:dyDescent="0.25">
      <c r="B719" s="206"/>
      <c r="C719" s="204">
        <v>43615</v>
      </c>
      <c r="D719" s="233" t="s">
        <v>1204</v>
      </c>
      <c r="E719" s="319" t="s">
        <v>1228</v>
      </c>
      <c r="F719" s="322"/>
      <c r="G719" s="242" t="s">
        <v>1203</v>
      </c>
      <c r="H719" s="285"/>
      <c r="I719" s="236">
        <v>2361621</v>
      </c>
      <c r="J719" s="357">
        <f t="shared" si="11"/>
        <v>10645318</v>
      </c>
      <c r="K719" s="251"/>
      <c r="L719" s="241"/>
      <c r="M719" s="319" t="s">
        <v>1228</v>
      </c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</row>
    <row r="720" spans="2:35" s="511" customFormat="1" hidden="1" x14ac:dyDescent="0.25">
      <c r="B720" s="206"/>
      <c r="C720" s="204">
        <v>43615</v>
      </c>
      <c r="D720" s="233" t="s">
        <v>1205</v>
      </c>
      <c r="E720" s="319" t="s">
        <v>1229</v>
      </c>
      <c r="F720" s="322"/>
      <c r="G720" s="242" t="s">
        <v>1187</v>
      </c>
      <c r="H720" s="285"/>
      <c r="I720" s="236">
        <v>1605350</v>
      </c>
      <c r="J720" s="357">
        <f t="shared" si="11"/>
        <v>9039968</v>
      </c>
      <c r="K720" s="251"/>
      <c r="L720" s="241"/>
      <c r="M720" s="319" t="s">
        <v>1229</v>
      </c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</row>
    <row r="721" spans="2:35" s="511" customFormat="1" hidden="1" x14ac:dyDescent="0.25">
      <c r="B721" s="206"/>
      <c r="C721" s="204">
        <v>43615</v>
      </c>
      <c r="D721" s="233" t="s">
        <v>1188</v>
      </c>
      <c r="E721" s="319" t="s">
        <v>1230</v>
      </c>
      <c r="F721" s="322"/>
      <c r="G721" s="242" t="s">
        <v>1206</v>
      </c>
      <c r="H721" s="285"/>
      <c r="I721" s="236">
        <v>105000</v>
      </c>
      <c r="J721" s="357">
        <f t="shared" si="11"/>
        <v>8934968</v>
      </c>
      <c r="K721" s="251"/>
      <c r="L721" s="241"/>
      <c r="M721" s="319" t="s">
        <v>1230</v>
      </c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  <c r="AA721" s="241"/>
      <c r="AB721" s="241"/>
      <c r="AC721" s="241"/>
      <c r="AD721" s="241"/>
      <c r="AE721" s="241"/>
      <c r="AF721" s="241"/>
      <c r="AG721" s="241"/>
      <c r="AH721" s="241"/>
      <c r="AI721" s="241"/>
    </row>
    <row r="722" spans="2:35" s="511" customFormat="1" hidden="1" x14ac:dyDescent="0.25">
      <c r="B722" s="206"/>
      <c r="C722" s="292">
        <v>43616</v>
      </c>
      <c r="D722" s="233" t="s">
        <v>1208</v>
      </c>
      <c r="E722" s="319" t="s">
        <v>1231</v>
      </c>
      <c r="F722" s="322"/>
      <c r="G722" s="242" t="s">
        <v>1207</v>
      </c>
      <c r="H722" s="285"/>
      <c r="I722" s="236">
        <v>320000</v>
      </c>
      <c r="J722" s="357">
        <f t="shared" si="11"/>
        <v>8614968</v>
      </c>
      <c r="K722" s="251"/>
      <c r="L722" s="241"/>
      <c r="M722" s="319" t="s">
        <v>1231</v>
      </c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</row>
    <row r="723" spans="2:35" s="511" customFormat="1" hidden="1" x14ac:dyDescent="0.25">
      <c r="B723" s="206"/>
      <c r="C723" s="292">
        <v>43616</v>
      </c>
      <c r="D723" s="233" t="s">
        <v>1209</v>
      </c>
      <c r="E723" s="319" t="s">
        <v>1232</v>
      </c>
      <c r="F723" s="322"/>
      <c r="G723" s="242" t="s">
        <v>1187</v>
      </c>
      <c r="H723" s="285"/>
      <c r="I723" s="236">
        <v>2200000</v>
      </c>
      <c r="J723" s="357">
        <f t="shared" si="11"/>
        <v>6414968</v>
      </c>
      <c r="K723" s="251"/>
      <c r="L723" s="241"/>
      <c r="M723" s="319" t="s">
        <v>1232</v>
      </c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</row>
    <row r="724" spans="2:35" s="511" customFormat="1" hidden="1" x14ac:dyDescent="0.25">
      <c r="B724" s="206"/>
      <c r="C724" s="292">
        <v>43616</v>
      </c>
      <c r="D724" s="233" t="s">
        <v>1211</v>
      </c>
      <c r="E724" s="319" t="s">
        <v>1233</v>
      </c>
      <c r="F724" s="322"/>
      <c r="G724" s="242" t="s">
        <v>1210</v>
      </c>
      <c r="H724" s="285"/>
      <c r="I724" s="236">
        <v>1787507</v>
      </c>
      <c r="J724" s="357">
        <f t="shared" si="11"/>
        <v>4627461</v>
      </c>
      <c r="K724" s="251"/>
      <c r="L724" s="241"/>
      <c r="M724" s="319" t="s">
        <v>1233</v>
      </c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</row>
    <row r="725" spans="2:35" s="511" customFormat="1" hidden="1" x14ac:dyDescent="0.25">
      <c r="B725" s="206"/>
      <c r="C725" s="292">
        <v>43616</v>
      </c>
      <c r="D725" s="233" t="s">
        <v>1213</v>
      </c>
      <c r="E725" s="319" t="s">
        <v>1234</v>
      </c>
      <c r="F725" s="322"/>
      <c r="G725" s="242" t="s">
        <v>1212</v>
      </c>
      <c r="H725" s="285"/>
      <c r="I725" s="236">
        <v>135000</v>
      </c>
      <c r="J725" s="357">
        <f t="shared" si="11"/>
        <v>4492461</v>
      </c>
      <c r="K725" s="251"/>
      <c r="L725" s="241"/>
      <c r="M725" s="319" t="s">
        <v>1234</v>
      </c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</row>
    <row r="726" spans="2:35" s="511" customFormat="1" hidden="1" x14ac:dyDescent="0.25">
      <c r="B726" s="206"/>
      <c r="C726" s="292">
        <v>43616</v>
      </c>
      <c r="D726" s="233" t="s">
        <v>1215</v>
      </c>
      <c r="E726" s="319" t="s">
        <v>1235</v>
      </c>
      <c r="F726" s="322"/>
      <c r="G726" s="242" t="s">
        <v>1214</v>
      </c>
      <c r="H726" s="285"/>
      <c r="I726" s="236">
        <v>100000</v>
      </c>
      <c r="J726" s="357">
        <f t="shared" si="11"/>
        <v>4392461</v>
      </c>
      <c r="K726" s="251"/>
      <c r="L726" s="241"/>
      <c r="M726" s="319" t="s">
        <v>1235</v>
      </c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  <c r="AA726" s="241"/>
      <c r="AB726" s="241"/>
      <c r="AC726" s="241"/>
      <c r="AD726" s="241"/>
      <c r="AE726" s="241"/>
      <c r="AF726" s="241"/>
      <c r="AG726" s="241"/>
      <c r="AH726" s="241"/>
      <c r="AI726" s="241"/>
    </row>
    <row r="727" spans="2:35" s="511" customFormat="1" hidden="1" x14ac:dyDescent="0.25">
      <c r="B727" s="284"/>
      <c r="C727" s="292">
        <v>43616</v>
      </c>
      <c r="D727" s="233" t="s">
        <v>1240</v>
      </c>
      <c r="E727" s="322" t="s">
        <v>1238</v>
      </c>
      <c r="F727" s="322"/>
      <c r="G727" s="242" t="s">
        <v>1239</v>
      </c>
      <c r="H727" s="297"/>
      <c r="I727" s="236">
        <v>353000</v>
      </c>
      <c r="J727" s="357">
        <f t="shared" si="11"/>
        <v>4039461</v>
      </c>
      <c r="K727" s="282"/>
      <c r="L727" s="241"/>
      <c r="M727" s="322" t="s">
        <v>1238</v>
      </c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  <c r="AA727" s="241"/>
      <c r="AB727" s="241"/>
      <c r="AC727" s="241"/>
      <c r="AD727" s="241"/>
      <c r="AE727" s="241"/>
      <c r="AF727" s="241"/>
      <c r="AG727" s="241"/>
      <c r="AH727" s="241"/>
      <c r="AI727" s="241"/>
    </row>
    <row r="728" spans="2:35" s="511" customFormat="1" hidden="1" x14ac:dyDescent="0.25">
      <c r="B728" s="206"/>
      <c r="C728" s="206"/>
      <c r="D728" s="377" t="s">
        <v>1276</v>
      </c>
      <c r="E728" s="206"/>
      <c r="F728" s="206"/>
      <c r="G728" s="208"/>
      <c r="H728" s="285">
        <v>18960739</v>
      </c>
      <c r="I728" s="210"/>
      <c r="J728" s="357">
        <f t="shared" si="11"/>
        <v>23000200</v>
      </c>
      <c r="K728" s="251"/>
      <c r="L728" s="241"/>
      <c r="M728" s="206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  <c r="AA728" s="241"/>
      <c r="AB728" s="241"/>
      <c r="AC728" s="241"/>
      <c r="AD728" s="241"/>
      <c r="AE728" s="241"/>
      <c r="AF728" s="241"/>
      <c r="AG728" s="241"/>
      <c r="AH728" s="241"/>
      <c r="AI728" s="241"/>
    </row>
    <row r="729" spans="2:35" s="511" customFormat="1" hidden="1" x14ac:dyDescent="0.25">
      <c r="B729" s="206"/>
      <c r="C729" s="204">
        <v>43617</v>
      </c>
      <c r="D729" s="318" t="s">
        <v>1243</v>
      </c>
      <c r="E729" s="319" t="s">
        <v>1241</v>
      </c>
      <c r="F729" s="255"/>
      <c r="G729" s="320" t="s">
        <v>1242</v>
      </c>
      <c r="H729" s="285"/>
      <c r="I729" s="321">
        <v>1250000</v>
      </c>
      <c r="J729" s="357">
        <f t="shared" si="11"/>
        <v>21750200</v>
      </c>
      <c r="K729" s="251"/>
      <c r="L729" s="241"/>
      <c r="M729" s="319" t="s">
        <v>1241</v>
      </c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  <c r="AA729" s="241"/>
      <c r="AB729" s="241"/>
      <c r="AC729" s="241"/>
      <c r="AD729" s="241"/>
      <c r="AE729" s="241"/>
      <c r="AF729" s="241"/>
      <c r="AG729" s="241"/>
      <c r="AH729" s="241"/>
      <c r="AI729" s="241"/>
    </row>
    <row r="730" spans="2:35" s="511" customFormat="1" hidden="1" x14ac:dyDescent="0.25">
      <c r="B730" s="206"/>
      <c r="C730" s="204">
        <v>43617</v>
      </c>
      <c r="D730" s="267" t="s">
        <v>1244</v>
      </c>
      <c r="E730" s="319" t="s">
        <v>1250</v>
      </c>
      <c r="F730" s="322"/>
      <c r="G730" s="270" t="s">
        <v>1198</v>
      </c>
      <c r="H730" s="285"/>
      <c r="I730" s="271">
        <v>540000</v>
      </c>
      <c r="J730" s="357">
        <f t="shared" si="11"/>
        <v>21210200</v>
      </c>
      <c r="K730" s="251"/>
      <c r="L730" s="241"/>
      <c r="M730" s="319" t="s">
        <v>1250</v>
      </c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  <c r="AA730" s="241"/>
      <c r="AB730" s="241"/>
      <c r="AC730" s="241"/>
      <c r="AD730" s="241"/>
      <c r="AE730" s="241"/>
      <c r="AF730" s="241"/>
      <c r="AG730" s="241"/>
      <c r="AH730" s="241"/>
      <c r="AI730" s="241"/>
    </row>
    <row r="731" spans="2:35" s="511" customFormat="1" hidden="1" x14ac:dyDescent="0.25">
      <c r="B731" s="206"/>
      <c r="C731" s="204">
        <v>43617</v>
      </c>
      <c r="D731" s="233" t="s">
        <v>1245</v>
      </c>
      <c r="E731" s="319" t="s">
        <v>1251</v>
      </c>
      <c r="F731" s="322"/>
      <c r="G731" s="242" t="s">
        <v>1185</v>
      </c>
      <c r="H731" s="285"/>
      <c r="I731" s="236">
        <v>100000</v>
      </c>
      <c r="J731" s="357">
        <f t="shared" si="11"/>
        <v>21110200</v>
      </c>
      <c r="K731" s="251"/>
      <c r="L731" s="241"/>
      <c r="M731" s="319" t="s">
        <v>1251</v>
      </c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  <c r="AA731" s="241"/>
      <c r="AB731" s="241"/>
      <c r="AC731" s="241"/>
      <c r="AD731" s="241"/>
      <c r="AE731" s="241"/>
      <c r="AF731" s="241"/>
      <c r="AG731" s="241"/>
      <c r="AH731" s="241"/>
      <c r="AI731" s="241"/>
    </row>
    <row r="732" spans="2:35" s="511" customFormat="1" hidden="1" x14ac:dyDescent="0.25">
      <c r="B732" s="206"/>
      <c r="C732" s="204">
        <v>43627</v>
      </c>
      <c r="D732" s="233" t="s">
        <v>1246</v>
      </c>
      <c r="E732" s="319" t="s">
        <v>1252</v>
      </c>
      <c r="F732" s="322"/>
      <c r="G732" s="242" t="s">
        <v>1198</v>
      </c>
      <c r="H732" s="285"/>
      <c r="I732" s="236">
        <v>6850000</v>
      </c>
      <c r="J732" s="357">
        <f t="shared" si="11"/>
        <v>14260200</v>
      </c>
      <c r="K732" s="251"/>
      <c r="L732" s="241"/>
      <c r="M732" s="319" t="s">
        <v>1252</v>
      </c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  <c r="AA732" s="241"/>
      <c r="AB732" s="241"/>
      <c r="AC732" s="241"/>
      <c r="AD732" s="241"/>
      <c r="AE732" s="241"/>
      <c r="AF732" s="241"/>
      <c r="AG732" s="241"/>
      <c r="AH732" s="241"/>
      <c r="AI732" s="241"/>
    </row>
    <row r="733" spans="2:35" s="511" customFormat="1" hidden="1" x14ac:dyDescent="0.25">
      <c r="B733" s="206"/>
      <c r="C733" s="204">
        <v>43627</v>
      </c>
      <c r="D733" s="233" t="s">
        <v>1248</v>
      </c>
      <c r="E733" s="319" t="s">
        <v>1253</v>
      </c>
      <c r="F733" s="322"/>
      <c r="G733" s="242" t="s">
        <v>1247</v>
      </c>
      <c r="H733" s="285"/>
      <c r="I733" s="236">
        <v>1573000</v>
      </c>
      <c r="J733" s="357">
        <f t="shared" si="11"/>
        <v>12687200</v>
      </c>
      <c r="K733" s="251"/>
      <c r="L733" s="241"/>
      <c r="M733" s="319" t="s">
        <v>1253</v>
      </c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  <c r="AA733" s="241"/>
      <c r="AB733" s="241"/>
      <c r="AC733" s="241"/>
      <c r="AD733" s="241"/>
      <c r="AE733" s="241"/>
      <c r="AF733" s="241"/>
      <c r="AG733" s="241"/>
      <c r="AH733" s="241"/>
      <c r="AI733" s="241"/>
    </row>
    <row r="734" spans="2:35" s="511" customFormat="1" hidden="1" x14ac:dyDescent="0.25">
      <c r="B734" s="206"/>
      <c r="C734" s="204">
        <v>43627</v>
      </c>
      <c r="D734" s="233" t="s">
        <v>1249</v>
      </c>
      <c r="E734" s="319" t="s">
        <v>1254</v>
      </c>
      <c r="F734" s="322"/>
      <c r="G734" s="242" t="s">
        <v>1206</v>
      </c>
      <c r="H734" s="285"/>
      <c r="I734" s="236">
        <v>263000</v>
      </c>
      <c r="J734" s="357">
        <f t="shared" si="11"/>
        <v>12424200</v>
      </c>
      <c r="K734" s="251"/>
      <c r="L734" s="241"/>
      <c r="M734" s="319" t="s">
        <v>1254</v>
      </c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  <c r="AA734" s="241"/>
      <c r="AB734" s="241"/>
      <c r="AC734" s="241"/>
      <c r="AD734" s="241"/>
      <c r="AE734" s="241"/>
      <c r="AF734" s="241"/>
      <c r="AG734" s="241"/>
      <c r="AH734" s="241"/>
      <c r="AI734" s="241"/>
    </row>
    <row r="735" spans="2:35" s="511" customFormat="1" hidden="1" x14ac:dyDescent="0.25">
      <c r="B735" s="206"/>
      <c r="C735" s="204">
        <v>43628</v>
      </c>
      <c r="D735" s="233" t="s">
        <v>1256</v>
      </c>
      <c r="E735" s="319" t="s">
        <v>1255</v>
      </c>
      <c r="F735" s="322"/>
      <c r="G735" s="242" t="s">
        <v>1192</v>
      </c>
      <c r="H735" s="285"/>
      <c r="I735" s="236">
        <v>124000</v>
      </c>
      <c r="J735" s="357">
        <f t="shared" si="11"/>
        <v>12300200</v>
      </c>
      <c r="K735" s="251"/>
      <c r="L735" s="241"/>
      <c r="M735" s="319" t="s">
        <v>1255</v>
      </c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  <c r="AA735" s="241"/>
      <c r="AB735" s="241"/>
      <c r="AC735" s="241"/>
      <c r="AD735" s="241"/>
      <c r="AE735" s="241"/>
      <c r="AF735" s="241"/>
      <c r="AG735" s="241"/>
      <c r="AH735" s="241"/>
      <c r="AI735" s="241"/>
    </row>
    <row r="736" spans="2:35" s="511" customFormat="1" hidden="1" x14ac:dyDescent="0.25">
      <c r="B736" s="206"/>
      <c r="C736" s="204">
        <v>43630</v>
      </c>
      <c r="D736" s="233" t="s">
        <v>1258</v>
      </c>
      <c r="E736" s="319" t="s">
        <v>1266</v>
      </c>
      <c r="F736" s="322"/>
      <c r="G736" s="242" t="s">
        <v>1257</v>
      </c>
      <c r="H736" s="285"/>
      <c r="I736" s="236">
        <v>605000</v>
      </c>
      <c r="J736" s="357">
        <f t="shared" si="11"/>
        <v>11695200</v>
      </c>
      <c r="K736" s="251"/>
      <c r="L736" s="241"/>
      <c r="M736" s="319" t="s">
        <v>1266</v>
      </c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</row>
    <row r="737" spans="2:35" s="511" customFormat="1" hidden="1" x14ac:dyDescent="0.25">
      <c r="B737" s="206"/>
      <c r="C737" s="204">
        <v>43630</v>
      </c>
      <c r="D737" s="233" t="s">
        <v>1259</v>
      </c>
      <c r="E737" s="319" t="s">
        <v>1267</v>
      </c>
      <c r="F737" s="322"/>
      <c r="G737" s="242" t="s">
        <v>1194</v>
      </c>
      <c r="H737" s="285"/>
      <c r="I737" s="236">
        <v>1612300</v>
      </c>
      <c r="J737" s="357">
        <f t="shared" si="11"/>
        <v>10082900</v>
      </c>
      <c r="K737" s="251"/>
      <c r="L737" s="241"/>
      <c r="M737" s="319" t="s">
        <v>1267</v>
      </c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</row>
    <row r="738" spans="2:35" s="511" customFormat="1" hidden="1" x14ac:dyDescent="0.25">
      <c r="B738" s="206"/>
      <c r="C738" s="204">
        <v>43630</v>
      </c>
      <c r="D738" s="233" t="s">
        <v>1261</v>
      </c>
      <c r="E738" s="319" t="s">
        <v>1268</v>
      </c>
      <c r="F738" s="322"/>
      <c r="G738" s="242" t="s">
        <v>1260</v>
      </c>
      <c r="H738" s="285"/>
      <c r="I738" s="236">
        <v>1000000</v>
      </c>
      <c r="J738" s="357">
        <f t="shared" si="11"/>
        <v>9082900</v>
      </c>
      <c r="K738" s="251"/>
      <c r="L738" s="241"/>
      <c r="M738" s="319" t="s">
        <v>1268</v>
      </c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</row>
    <row r="739" spans="2:35" s="511" customFormat="1" hidden="1" x14ac:dyDescent="0.25">
      <c r="B739" s="206"/>
      <c r="C739" s="204">
        <v>43630</v>
      </c>
      <c r="D739" s="233" t="s">
        <v>1262</v>
      </c>
      <c r="E739" s="319" t="s">
        <v>1269</v>
      </c>
      <c r="F739" s="322"/>
      <c r="G739" s="242" t="s">
        <v>1190</v>
      </c>
      <c r="H739" s="285"/>
      <c r="I739" s="236">
        <v>1591297</v>
      </c>
      <c r="J739" s="357">
        <f t="shared" si="11"/>
        <v>7491603</v>
      </c>
      <c r="K739" s="251"/>
      <c r="L739" s="241"/>
      <c r="M739" s="319" t="s">
        <v>1269</v>
      </c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</row>
    <row r="740" spans="2:35" s="511" customFormat="1" hidden="1" x14ac:dyDescent="0.25">
      <c r="B740" s="206"/>
      <c r="C740" s="204">
        <v>43631</v>
      </c>
      <c r="D740" s="233" t="s">
        <v>1263</v>
      </c>
      <c r="E740" s="319" t="s">
        <v>1270</v>
      </c>
      <c r="F740" s="322"/>
      <c r="G740" s="242" t="s">
        <v>1187</v>
      </c>
      <c r="H740" s="285"/>
      <c r="I740" s="236">
        <v>455000</v>
      </c>
      <c r="J740" s="357">
        <f t="shared" si="11"/>
        <v>7036603</v>
      </c>
      <c r="K740" s="251"/>
      <c r="L740" s="241"/>
      <c r="M740" s="319" t="s">
        <v>1270</v>
      </c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</row>
    <row r="741" spans="2:35" s="511" customFormat="1" hidden="1" x14ac:dyDescent="0.25">
      <c r="B741" s="206"/>
      <c r="C741" s="204">
        <v>43631</v>
      </c>
      <c r="D741" s="233" t="s">
        <v>1264</v>
      </c>
      <c r="E741" s="319" t="s">
        <v>1271</v>
      </c>
      <c r="F741" s="322"/>
      <c r="G741" s="242" t="s">
        <v>1182</v>
      </c>
      <c r="H741" s="285"/>
      <c r="I741" s="236">
        <v>102000</v>
      </c>
      <c r="J741" s="357">
        <f t="shared" si="11"/>
        <v>6934603</v>
      </c>
      <c r="K741" s="251"/>
      <c r="L741" s="241"/>
      <c r="M741" s="319" t="s">
        <v>1271</v>
      </c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</row>
    <row r="742" spans="2:35" s="511" customFormat="1" hidden="1" x14ac:dyDescent="0.25">
      <c r="B742" s="206"/>
      <c r="C742" s="204">
        <v>43631</v>
      </c>
      <c r="D742" s="233" t="s">
        <v>1265</v>
      </c>
      <c r="E742" s="319" t="s">
        <v>1272</v>
      </c>
      <c r="F742" s="322"/>
      <c r="G742" s="242" t="s">
        <v>1192</v>
      </c>
      <c r="H742" s="285"/>
      <c r="I742" s="236">
        <v>248000</v>
      </c>
      <c r="J742" s="357">
        <f t="shared" si="11"/>
        <v>6686603</v>
      </c>
      <c r="K742" s="251"/>
      <c r="L742" s="241"/>
      <c r="M742" s="319" t="s">
        <v>1272</v>
      </c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</row>
    <row r="743" spans="2:35" s="511" customFormat="1" hidden="1" x14ac:dyDescent="0.25">
      <c r="B743" s="206"/>
      <c r="C743" s="283">
        <v>43627</v>
      </c>
      <c r="D743" s="225" t="s">
        <v>1273</v>
      </c>
      <c r="E743" s="208" t="s">
        <v>1277</v>
      </c>
      <c r="F743" s="208"/>
      <c r="G743" s="235" t="s">
        <v>1185</v>
      </c>
      <c r="H743" s="285"/>
      <c r="I743" s="235">
        <v>250000</v>
      </c>
      <c r="J743" s="357">
        <f t="shared" si="11"/>
        <v>6436603</v>
      </c>
      <c r="K743" s="251"/>
      <c r="L743" s="241"/>
      <c r="M743" s="208" t="s">
        <v>1277</v>
      </c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</row>
    <row r="744" spans="2:35" s="511" customFormat="1" hidden="1" x14ac:dyDescent="0.25">
      <c r="B744" s="206"/>
      <c r="C744" s="283">
        <v>43628</v>
      </c>
      <c r="D744" s="225" t="s">
        <v>1274</v>
      </c>
      <c r="E744" s="208" t="s">
        <v>1278</v>
      </c>
      <c r="F744" s="208"/>
      <c r="G744" s="235" t="s">
        <v>1182</v>
      </c>
      <c r="H744" s="285"/>
      <c r="I744" s="235">
        <v>2500000</v>
      </c>
      <c r="J744" s="357">
        <f t="shared" si="11"/>
        <v>3936603</v>
      </c>
      <c r="K744" s="251"/>
      <c r="L744" s="241"/>
      <c r="M744" s="208" t="s">
        <v>1278</v>
      </c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  <c r="AA744" s="241"/>
      <c r="AB744" s="241"/>
      <c r="AC744" s="241"/>
      <c r="AD744" s="241"/>
      <c r="AE744" s="241"/>
      <c r="AF744" s="241"/>
      <c r="AG744" s="241"/>
      <c r="AH744" s="241"/>
      <c r="AI744" s="241"/>
    </row>
    <row r="745" spans="2:35" s="511" customFormat="1" hidden="1" x14ac:dyDescent="0.25">
      <c r="B745" s="206"/>
      <c r="C745" s="283">
        <v>43631</v>
      </c>
      <c r="D745" s="225" t="s">
        <v>1275</v>
      </c>
      <c r="E745" s="208" t="s">
        <v>1279</v>
      </c>
      <c r="F745" s="208"/>
      <c r="G745" s="235" t="s">
        <v>1187</v>
      </c>
      <c r="H745" s="285"/>
      <c r="I745" s="235">
        <v>500000</v>
      </c>
      <c r="J745" s="357">
        <f t="shared" si="11"/>
        <v>3436603</v>
      </c>
      <c r="K745" s="251"/>
      <c r="L745" s="241"/>
      <c r="M745" s="208" t="s">
        <v>1279</v>
      </c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  <c r="AA745" s="241"/>
      <c r="AB745" s="241"/>
      <c r="AC745" s="241"/>
      <c r="AD745" s="241"/>
      <c r="AE745" s="241"/>
      <c r="AF745" s="241"/>
      <c r="AG745" s="241"/>
      <c r="AH745" s="241"/>
      <c r="AI745" s="241"/>
    </row>
    <row r="746" spans="2:35" s="511" customFormat="1" hidden="1" x14ac:dyDescent="0.25">
      <c r="B746" s="206"/>
      <c r="C746" s="206"/>
      <c r="D746" s="377" t="s">
        <v>1315</v>
      </c>
      <c r="E746" s="206"/>
      <c r="F746" s="206"/>
      <c r="G746" s="208"/>
      <c r="H746" s="285">
        <v>16313597</v>
      </c>
      <c r="I746" s="210"/>
      <c r="J746" s="357">
        <f t="shared" si="11"/>
        <v>19750200</v>
      </c>
      <c r="K746" s="251"/>
      <c r="L746" s="241"/>
      <c r="M746" s="206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  <c r="AA746" s="241"/>
      <c r="AB746" s="241"/>
      <c r="AC746" s="241"/>
      <c r="AD746" s="241"/>
      <c r="AE746" s="241"/>
      <c r="AF746" s="241"/>
      <c r="AG746" s="241"/>
      <c r="AH746" s="241"/>
      <c r="AI746" s="241"/>
    </row>
    <row r="747" spans="2:35" s="511" customFormat="1" hidden="1" x14ac:dyDescent="0.25">
      <c r="B747" s="206"/>
      <c r="C747" s="204">
        <v>43633</v>
      </c>
      <c r="D747" s="318" t="s">
        <v>1282</v>
      </c>
      <c r="E747" s="319" t="s">
        <v>1280</v>
      </c>
      <c r="F747" s="255"/>
      <c r="G747" s="320" t="s">
        <v>1281</v>
      </c>
      <c r="H747" s="285"/>
      <c r="I747" s="321">
        <v>1653209</v>
      </c>
      <c r="J747" s="357">
        <f t="shared" si="11"/>
        <v>18096991</v>
      </c>
      <c r="K747" s="251"/>
      <c r="L747" s="241"/>
      <c r="M747" s="319" t="s">
        <v>1280</v>
      </c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  <c r="AA747" s="241"/>
      <c r="AB747" s="241"/>
      <c r="AC747" s="241"/>
      <c r="AD747" s="241"/>
      <c r="AE747" s="241"/>
      <c r="AF747" s="241"/>
      <c r="AG747" s="241"/>
      <c r="AH747" s="241"/>
      <c r="AI747" s="241"/>
    </row>
    <row r="748" spans="2:35" s="511" customFormat="1" hidden="1" x14ac:dyDescent="0.25">
      <c r="B748" s="206"/>
      <c r="C748" s="204">
        <v>43634</v>
      </c>
      <c r="D748" s="267" t="s">
        <v>1283</v>
      </c>
      <c r="E748" s="319" t="s">
        <v>1303</v>
      </c>
      <c r="F748" s="322"/>
      <c r="G748" s="270" t="s">
        <v>1206</v>
      </c>
      <c r="H748" s="285"/>
      <c r="I748" s="271">
        <v>100000</v>
      </c>
      <c r="J748" s="357">
        <f t="shared" si="11"/>
        <v>17996991</v>
      </c>
      <c r="K748" s="251"/>
      <c r="L748" s="241"/>
      <c r="M748" s="319" t="s">
        <v>1303</v>
      </c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  <c r="AA748" s="241"/>
      <c r="AB748" s="241"/>
      <c r="AC748" s="241"/>
      <c r="AD748" s="241"/>
      <c r="AE748" s="241"/>
      <c r="AF748" s="241"/>
      <c r="AG748" s="241"/>
      <c r="AH748" s="241"/>
      <c r="AI748" s="241"/>
    </row>
    <row r="749" spans="2:35" s="511" customFormat="1" hidden="1" x14ac:dyDescent="0.25">
      <c r="B749" s="206"/>
      <c r="C749" s="204">
        <v>43634</v>
      </c>
      <c r="D749" s="233" t="s">
        <v>1285</v>
      </c>
      <c r="E749" s="319" t="s">
        <v>1304</v>
      </c>
      <c r="F749" s="322"/>
      <c r="G749" s="242" t="s">
        <v>1284</v>
      </c>
      <c r="H749" s="285"/>
      <c r="I749" s="236">
        <v>750000</v>
      </c>
      <c r="J749" s="357">
        <f t="shared" si="11"/>
        <v>17246991</v>
      </c>
      <c r="K749" s="251"/>
      <c r="L749" s="241"/>
      <c r="M749" s="319" t="s">
        <v>1304</v>
      </c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  <c r="AA749" s="241"/>
      <c r="AB749" s="241"/>
      <c r="AC749" s="241"/>
      <c r="AD749" s="241"/>
      <c r="AE749" s="241"/>
      <c r="AF749" s="241"/>
      <c r="AG749" s="241"/>
      <c r="AH749" s="241"/>
      <c r="AI749" s="241"/>
    </row>
    <row r="750" spans="2:35" s="511" customFormat="1" hidden="1" x14ac:dyDescent="0.25">
      <c r="B750" s="206"/>
      <c r="C750" s="204">
        <v>43634</v>
      </c>
      <c r="D750" s="233" t="s">
        <v>1287</v>
      </c>
      <c r="E750" s="319" t="s">
        <v>1305</v>
      </c>
      <c r="F750" s="322"/>
      <c r="G750" s="242" t="s">
        <v>1286</v>
      </c>
      <c r="H750" s="285"/>
      <c r="I750" s="236">
        <v>62000</v>
      </c>
      <c r="J750" s="357">
        <f t="shared" si="11"/>
        <v>17184991</v>
      </c>
      <c r="K750" s="251"/>
      <c r="L750" s="241"/>
      <c r="M750" s="319" t="s">
        <v>1305</v>
      </c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  <c r="AA750" s="241"/>
      <c r="AB750" s="241"/>
      <c r="AC750" s="241"/>
      <c r="AD750" s="241"/>
      <c r="AE750" s="241"/>
      <c r="AF750" s="241"/>
      <c r="AG750" s="241"/>
      <c r="AH750" s="241"/>
      <c r="AI750" s="241"/>
    </row>
    <row r="751" spans="2:35" s="511" customFormat="1" hidden="1" x14ac:dyDescent="0.25">
      <c r="B751" s="206"/>
      <c r="C751" s="204">
        <v>43635</v>
      </c>
      <c r="D751" s="233" t="s">
        <v>1289</v>
      </c>
      <c r="E751" s="319" t="s">
        <v>1306</v>
      </c>
      <c r="F751" s="322"/>
      <c r="G751" s="242" t="s">
        <v>1288</v>
      </c>
      <c r="H751" s="285"/>
      <c r="I751" s="236">
        <v>404000</v>
      </c>
      <c r="J751" s="357">
        <f t="shared" si="11"/>
        <v>16780991</v>
      </c>
      <c r="K751" s="251"/>
      <c r="L751" s="241"/>
      <c r="M751" s="319" t="s">
        <v>1306</v>
      </c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  <c r="AA751" s="241"/>
      <c r="AB751" s="241"/>
      <c r="AC751" s="241"/>
      <c r="AD751" s="241"/>
      <c r="AE751" s="241"/>
      <c r="AF751" s="241"/>
      <c r="AG751" s="241"/>
      <c r="AH751" s="241"/>
      <c r="AI751" s="241"/>
    </row>
    <row r="752" spans="2:35" s="511" customFormat="1" hidden="1" x14ac:dyDescent="0.25">
      <c r="B752" s="206"/>
      <c r="C752" s="204">
        <v>43635</v>
      </c>
      <c r="D752" s="233" t="s">
        <v>1291</v>
      </c>
      <c r="E752" s="319" t="s">
        <v>1307</v>
      </c>
      <c r="F752" s="322"/>
      <c r="G752" s="242" t="s">
        <v>1290</v>
      </c>
      <c r="H752" s="285"/>
      <c r="I752" s="236">
        <v>1064845</v>
      </c>
      <c r="J752" s="357">
        <f t="shared" si="11"/>
        <v>15716146</v>
      </c>
      <c r="K752" s="251"/>
      <c r="L752" s="241"/>
      <c r="M752" s="319" t="s">
        <v>1307</v>
      </c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  <c r="AA752" s="241"/>
      <c r="AB752" s="241"/>
      <c r="AC752" s="241"/>
      <c r="AD752" s="241"/>
      <c r="AE752" s="241"/>
      <c r="AF752" s="241"/>
      <c r="AG752" s="241"/>
      <c r="AH752" s="241"/>
      <c r="AI752" s="241"/>
    </row>
    <row r="753" spans="2:35" s="511" customFormat="1" hidden="1" x14ac:dyDescent="0.25">
      <c r="B753" s="206"/>
      <c r="C753" s="204"/>
      <c r="D753" s="233" t="s">
        <v>1100</v>
      </c>
      <c r="E753" s="319"/>
      <c r="F753" s="322"/>
      <c r="G753" s="242"/>
      <c r="H753" s="285">
        <v>500000</v>
      </c>
      <c r="I753" s="236"/>
      <c r="J753" s="357">
        <f t="shared" si="11"/>
        <v>16216146</v>
      </c>
      <c r="K753" s="251" t="s">
        <v>1279</v>
      </c>
      <c r="L753" s="241"/>
      <c r="M753" s="319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  <c r="AA753" s="241"/>
      <c r="AB753" s="241"/>
      <c r="AC753" s="241"/>
      <c r="AD753" s="241"/>
      <c r="AE753" s="241"/>
      <c r="AF753" s="241"/>
      <c r="AG753" s="241"/>
      <c r="AH753" s="241"/>
      <c r="AI753" s="241"/>
    </row>
    <row r="754" spans="2:35" s="511" customFormat="1" hidden="1" x14ac:dyDescent="0.25">
      <c r="B754" s="206"/>
      <c r="C754" s="204">
        <v>43635</v>
      </c>
      <c r="D754" s="233" t="s">
        <v>1293</v>
      </c>
      <c r="E754" s="319" t="s">
        <v>1308</v>
      </c>
      <c r="F754" s="322"/>
      <c r="G754" s="242" t="s">
        <v>1292</v>
      </c>
      <c r="H754" s="285"/>
      <c r="I754" s="236">
        <v>150000</v>
      </c>
      <c r="J754" s="357">
        <f t="shared" si="11"/>
        <v>16066146</v>
      </c>
      <c r="K754" s="251"/>
      <c r="L754" s="241"/>
      <c r="M754" s="319" t="s">
        <v>1308</v>
      </c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  <c r="AA754" s="241"/>
      <c r="AB754" s="241"/>
      <c r="AC754" s="241"/>
      <c r="AD754" s="241"/>
      <c r="AE754" s="241"/>
      <c r="AF754" s="241"/>
      <c r="AG754" s="241"/>
      <c r="AH754" s="241"/>
      <c r="AI754" s="241"/>
    </row>
    <row r="755" spans="2:35" s="511" customFormat="1" hidden="1" x14ac:dyDescent="0.25">
      <c r="B755" s="206"/>
      <c r="C755" s="204">
        <v>43635</v>
      </c>
      <c r="D755" s="233" t="s">
        <v>1294</v>
      </c>
      <c r="E755" s="319" t="s">
        <v>1309</v>
      </c>
      <c r="F755" s="322"/>
      <c r="G755" s="242" t="s">
        <v>1292</v>
      </c>
      <c r="H755" s="285"/>
      <c r="I755" s="236">
        <v>262600</v>
      </c>
      <c r="J755" s="357">
        <f t="shared" si="11"/>
        <v>15803546</v>
      </c>
      <c r="K755" s="251"/>
      <c r="L755" s="241"/>
      <c r="M755" s="319" t="s">
        <v>1309</v>
      </c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  <c r="AA755" s="241"/>
      <c r="AB755" s="241"/>
      <c r="AC755" s="241"/>
      <c r="AD755" s="241"/>
      <c r="AE755" s="241"/>
      <c r="AF755" s="241"/>
      <c r="AG755" s="241"/>
      <c r="AH755" s="241"/>
      <c r="AI755" s="241"/>
    </row>
    <row r="756" spans="2:35" s="511" customFormat="1" hidden="1" x14ac:dyDescent="0.25">
      <c r="B756" s="206"/>
      <c r="C756" s="204"/>
      <c r="D756" s="233" t="s">
        <v>1100</v>
      </c>
      <c r="E756" s="319"/>
      <c r="F756" s="322"/>
      <c r="G756" s="242"/>
      <c r="H756" s="285">
        <v>250000</v>
      </c>
      <c r="I756" s="236"/>
      <c r="J756" s="357">
        <f t="shared" si="11"/>
        <v>16053546</v>
      </c>
      <c r="K756" s="251" t="s">
        <v>1277</v>
      </c>
      <c r="L756" s="241"/>
      <c r="M756" s="319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  <c r="AA756" s="241"/>
      <c r="AB756" s="241"/>
      <c r="AC756" s="241"/>
      <c r="AD756" s="241"/>
      <c r="AE756" s="241"/>
      <c r="AF756" s="241"/>
      <c r="AG756" s="241"/>
      <c r="AH756" s="241"/>
      <c r="AI756" s="241"/>
    </row>
    <row r="757" spans="2:35" s="511" customFormat="1" hidden="1" x14ac:dyDescent="0.25">
      <c r="B757" s="206"/>
      <c r="C757" s="204">
        <v>43637</v>
      </c>
      <c r="D757" s="233" t="s">
        <v>1296</v>
      </c>
      <c r="E757" s="319" t="s">
        <v>1310</v>
      </c>
      <c r="F757" s="322"/>
      <c r="G757" s="242" t="s">
        <v>1295</v>
      </c>
      <c r="H757" s="285"/>
      <c r="I757" s="236">
        <v>575870</v>
      </c>
      <c r="J757" s="357">
        <f t="shared" si="11"/>
        <v>15477676</v>
      </c>
      <c r="K757" s="251"/>
      <c r="L757" s="241"/>
      <c r="M757" s="319" t="s">
        <v>1310</v>
      </c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  <c r="AA757" s="241"/>
      <c r="AB757" s="241"/>
      <c r="AC757" s="241"/>
      <c r="AD757" s="241"/>
      <c r="AE757" s="241"/>
      <c r="AF757" s="241"/>
      <c r="AG757" s="241"/>
      <c r="AH757" s="241"/>
      <c r="AI757" s="241"/>
    </row>
    <row r="758" spans="2:35" s="511" customFormat="1" hidden="1" x14ac:dyDescent="0.25">
      <c r="B758" s="206"/>
      <c r="C758" s="204">
        <v>43637</v>
      </c>
      <c r="D758" s="233" t="s">
        <v>1298</v>
      </c>
      <c r="E758" s="319" t="s">
        <v>1311</v>
      </c>
      <c r="F758" s="322"/>
      <c r="G758" s="242" t="s">
        <v>1297</v>
      </c>
      <c r="H758" s="285"/>
      <c r="I758" s="236">
        <v>1970000</v>
      </c>
      <c r="J758" s="357">
        <f t="shared" si="11"/>
        <v>13507676</v>
      </c>
      <c r="K758" s="251"/>
      <c r="L758" s="241"/>
      <c r="M758" s="319" t="s">
        <v>1311</v>
      </c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  <c r="AA758" s="241"/>
      <c r="AB758" s="241"/>
      <c r="AC758" s="241"/>
      <c r="AD758" s="241"/>
      <c r="AE758" s="241"/>
      <c r="AF758" s="241"/>
      <c r="AG758" s="241"/>
      <c r="AH758" s="241"/>
      <c r="AI758" s="241"/>
    </row>
    <row r="759" spans="2:35" s="511" customFormat="1" hidden="1" x14ac:dyDescent="0.25">
      <c r="B759" s="206"/>
      <c r="C759" s="204">
        <v>43637</v>
      </c>
      <c r="D759" s="233" t="s">
        <v>1299</v>
      </c>
      <c r="E759" s="319" t="s">
        <v>1312</v>
      </c>
      <c r="F759" s="322"/>
      <c r="G759" s="242" t="s">
        <v>1295</v>
      </c>
      <c r="H759" s="285"/>
      <c r="I759" s="236">
        <v>64000</v>
      </c>
      <c r="J759" s="357">
        <f t="shared" si="11"/>
        <v>13443676</v>
      </c>
      <c r="K759" s="251"/>
      <c r="L759" s="241"/>
      <c r="M759" s="319" t="s">
        <v>1312</v>
      </c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  <c r="AA759" s="241"/>
      <c r="AB759" s="241"/>
      <c r="AC759" s="241"/>
      <c r="AD759" s="241"/>
      <c r="AE759" s="241"/>
      <c r="AF759" s="241"/>
      <c r="AG759" s="241"/>
      <c r="AH759" s="241"/>
      <c r="AI759" s="241"/>
    </row>
    <row r="760" spans="2:35" s="511" customFormat="1" hidden="1" x14ac:dyDescent="0.25">
      <c r="B760" s="206"/>
      <c r="C760" s="204">
        <v>43637</v>
      </c>
      <c r="D760" s="233" t="s">
        <v>1301</v>
      </c>
      <c r="E760" s="319" t="s">
        <v>1313</v>
      </c>
      <c r="F760" s="322"/>
      <c r="G760" s="242" t="s">
        <v>1300</v>
      </c>
      <c r="H760" s="285"/>
      <c r="I760" s="236">
        <v>100000</v>
      </c>
      <c r="J760" s="357">
        <f t="shared" si="11"/>
        <v>13343676</v>
      </c>
      <c r="K760" s="251"/>
      <c r="L760" s="241"/>
      <c r="M760" s="319" t="s">
        <v>1313</v>
      </c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  <c r="AA760" s="241"/>
      <c r="AB760" s="241"/>
      <c r="AC760" s="241"/>
      <c r="AD760" s="241"/>
      <c r="AE760" s="241"/>
      <c r="AF760" s="241"/>
      <c r="AG760" s="241"/>
      <c r="AH760" s="241"/>
      <c r="AI760" s="241"/>
    </row>
    <row r="761" spans="2:35" s="511" customFormat="1" hidden="1" x14ac:dyDescent="0.25">
      <c r="B761" s="206"/>
      <c r="C761" s="204">
        <v>43637</v>
      </c>
      <c r="D761" s="233" t="s">
        <v>1302</v>
      </c>
      <c r="E761" s="319" t="s">
        <v>1314</v>
      </c>
      <c r="F761" s="322"/>
      <c r="G761" s="242" t="s">
        <v>1300</v>
      </c>
      <c r="H761" s="285"/>
      <c r="I761" s="236">
        <v>2430100</v>
      </c>
      <c r="J761" s="357">
        <f t="shared" si="11"/>
        <v>10913576</v>
      </c>
      <c r="K761" s="251"/>
      <c r="L761" s="241"/>
      <c r="M761" s="319" t="s">
        <v>1314</v>
      </c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  <c r="AA761" s="241"/>
      <c r="AB761" s="241"/>
      <c r="AC761" s="241"/>
      <c r="AD761" s="241"/>
      <c r="AE761" s="241"/>
      <c r="AF761" s="241"/>
      <c r="AG761" s="241"/>
      <c r="AH761" s="241"/>
      <c r="AI761" s="241"/>
    </row>
    <row r="762" spans="2:35" s="511" customFormat="1" hidden="1" x14ac:dyDescent="0.25">
      <c r="B762" s="206"/>
      <c r="C762" s="206"/>
      <c r="D762" s="233" t="s">
        <v>1100</v>
      </c>
      <c r="E762" s="206"/>
      <c r="F762" s="206"/>
      <c r="G762" s="208"/>
      <c r="H762" s="235">
        <v>2500000</v>
      </c>
      <c r="I762" s="210"/>
      <c r="J762" s="357">
        <f t="shared" si="11"/>
        <v>13413576</v>
      </c>
      <c r="K762" s="251" t="s">
        <v>1316</v>
      </c>
      <c r="L762" s="241"/>
      <c r="M762" s="206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  <c r="AA762" s="241"/>
      <c r="AB762" s="241"/>
      <c r="AC762" s="241"/>
      <c r="AD762" s="241"/>
      <c r="AE762" s="241"/>
      <c r="AF762" s="241"/>
      <c r="AG762" s="241"/>
      <c r="AH762" s="241"/>
      <c r="AI762" s="241"/>
    </row>
    <row r="763" spans="2:35" s="511" customFormat="1" hidden="1" x14ac:dyDescent="0.25">
      <c r="B763" s="206"/>
      <c r="C763" s="206"/>
      <c r="D763" s="377" t="s">
        <v>1359</v>
      </c>
      <c r="E763" s="206"/>
      <c r="F763" s="206"/>
      <c r="G763" s="208"/>
      <c r="H763" s="285">
        <v>9586624</v>
      </c>
      <c r="I763" s="210"/>
      <c r="J763" s="357">
        <f t="shared" si="11"/>
        <v>23000200</v>
      </c>
      <c r="K763" s="251"/>
      <c r="L763" s="241"/>
      <c r="M763" s="206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  <c r="AA763" s="241"/>
      <c r="AB763" s="241"/>
      <c r="AC763" s="241"/>
      <c r="AD763" s="241"/>
      <c r="AE763" s="241"/>
      <c r="AF763" s="241"/>
      <c r="AG763" s="241"/>
      <c r="AH763" s="241"/>
      <c r="AI763" s="241"/>
    </row>
    <row r="764" spans="2:35" s="511" customFormat="1" hidden="1" x14ac:dyDescent="0.25">
      <c r="B764" s="206"/>
      <c r="C764" s="204">
        <v>43638</v>
      </c>
      <c r="D764" s="318" t="s">
        <v>1318</v>
      </c>
      <c r="E764" s="319" t="s">
        <v>1317</v>
      </c>
      <c r="F764" s="255"/>
      <c r="G764" s="320" t="s">
        <v>1281</v>
      </c>
      <c r="H764" s="285"/>
      <c r="I764" s="321">
        <v>1040434</v>
      </c>
      <c r="J764" s="357">
        <f t="shared" si="11"/>
        <v>21959766</v>
      </c>
      <c r="K764" s="251"/>
      <c r="L764" s="241"/>
      <c r="M764" s="319" t="s">
        <v>1317</v>
      </c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  <c r="AA764" s="241"/>
      <c r="AB764" s="241"/>
      <c r="AC764" s="241"/>
      <c r="AD764" s="241"/>
      <c r="AE764" s="241"/>
      <c r="AF764" s="241"/>
      <c r="AG764" s="241"/>
      <c r="AH764" s="241"/>
      <c r="AI764" s="241"/>
    </row>
    <row r="765" spans="2:35" s="511" customFormat="1" hidden="1" x14ac:dyDescent="0.25">
      <c r="B765" s="206"/>
      <c r="C765" s="204">
        <v>43640</v>
      </c>
      <c r="D765" s="267" t="s">
        <v>1319</v>
      </c>
      <c r="E765" s="319" t="s">
        <v>1322</v>
      </c>
      <c r="F765" s="322"/>
      <c r="G765" s="270" t="s">
        <v>565</v>
      </c>
      <c r="H765" s="285"/>
      <c r="I765" s="271">
        <v>38000</v>
      </c>
      <c r="J765" s="357">
        <f t="shared" si="11"/>
        <v>21921766</v>
      </c>
      <c r="K765" s="251"/>
      <c r="L765" s="241"/>
      <c r="M765" s="319" t="s">
        <v>1322</v>
      </c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  <c r="AA765" s="241"/>
      <c r="AB765" s="241"/>
      <c r="AC765" s="241"/>
      <c r="AD765" s="241"/>
      <c r="AE765" s="241"/>
      <c r="AF765" s="241"/>
      <c r="AG765" s="241"/>
      <c r="AH765" s="241"/>
      <c r="AI765" s="241"/>
    </row>
    <row r="766" spans="2:35" s="511" customFormat="1" hidden="1" x14ac:dyDescent="0.25">
      <c r="B766" s="206"/>
      <c r="C766" s="204">
        <v>43640</v>
      </c>
      <c r="D766" s="233" t="s">
        <v>1320</v>
      </c>
      <c r="E766" s="319" t="s">
        <v>1323</v>
      </c>
      <c r="F766" s="322"/>
      <c r="G766" s="242" t="s">
        <v>327</v>
      </c>
      <c r="H766" s="285"/>
      <c r="I766" s="236">
        <v>1003109</v>
      </c>
      <c r="J766" s="357">
        <f t="shared" si="11"/>
        <v>20918657</v>
      </c>
      <c r="K766" s="251"/>
      <c r="L766" s="241"/>
      <c r="M766" s="319" t="s">
        <v>1323</v>
      </c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  <c r="AA766" s="241"/>
      <c r="AB766" s="241"/>
      <c r="AC766" s="241"/>
      <c r="AD766" s="241"/>
      <c r="AE766" s="241"/>
      <c r="AF766" s="241"/>
      <c r="AG766" s="241"/>
      <c r="AH766" s="241"/>
      <c r="AI766" s="241"/>
    </row>
    <row r="767" spans="2:35" s="511" customFormat="1" hidden="1" x14ac:dyDescent="0.25">
      <c r="B767" s="206"/>
      <c r="C767" s="204">
        <v>43641</v>
      </c>
      <c r="D767" s="233" t="s">
        <v>1321</v>
      </c>
      <c r="E767" s="319" t="s">
        <v>1324</v>
      </c>
      <c r="F767" s="322"/>
      <c r="G767" s="242" t="s">
        <v>1182</v>
      </c>
      <c r="H767" s="285"/>
      <c r="I767" s="236">
        <v>235000</v>
      </c>
      <c r="J767" s="357">
        <f t="shared" si="11"/>
        <v>20683657</v>
      </c>
      <c r="K767" s="251"/>
      <c r="L767" s="241"/>
      <c r="M767" s="319" t="s">
        <v>1324</v>
      </c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  <c r="AA767" s="241"/>
      <c r="AB767" s="241"/>
      <c r="AC767" s="241"/>
      <c r="AD767" s="241"/>
      <c r="AE767" s="241"/>
      <c r="AF767" s="241"/>
      <c r="AG767" s="241"/>
      <c r="AH767" s="241"/>
      <c r="AI767" s="241"/>
    </row>
    <row r="768" spans="2:35" s="511" customFormat="1" hidden="1" x14ac:dyDescent="0.25">
      <c r="B768" s="206"/>
      <c r="C768" s="204">
        <v>43642</v>
      </c>
      <c r="D768" s="233" t="s">
        <v>1338</v>
      </c>
      <c r="E768" s="319" t="s">
        <v>1325</v>
      </c>
      <c r="F768" s="322"/>
      <c r="G768" s="242" t="s">
        <v>1337</v>
      </c>
      <c r="H768" s="285"/>
      <c r="I768" s="236">
        <v>255000</v>
      </c>
      <c r="J768" s="357">
        <f t="shared" si="11"/>
        <v>20428657</v>
      </c>
      <c r="K768" s="251"/>
      <c r="L768" s="241"/>
      <c r="M768" s="319" t="s">
        <v>1325</v>
      </c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  <c r="AA768" s="241"/>
      <c r="AB768" s="241"/>
      <c r="AC768" s="241"/>
      <c r="AD768" s="241"/>
      <c r="AE768" s="241"/>
      <c r="AF768" s="241"/>
      <c r="AG768" s="241"/>
      <c r="AH768" s="241"/>
      <c r="AI768" s="241"/>
    </row>
    <row r="769" spans="2:35" s="511" customFormat="1" hidden="1" x14ac:dyDescent="0.25">
      <c r="B769" s="206"/>
      <c r="C769" s="204">
        <v>43642</v>
      </c>
      <c r="D769" s="233" t="s">
        <v>1339</v>
      </c>
      <c r="E769" s="319" t="s">
        <v>1326</v>
      </c>
      <c r="F769" s="322"/>
      <c r="G769" s="242" t="s">
        <v>1242</v>
      </c>
      <c r="H769" s="285"/>
      <c r="I769" s="236">
        <v>1524500</v>
      </c>
      <c r="J769" s="357">
        <f t="shared" si="11"/>
        <v>18904157</v>
      </c>
      <c r="K769" s="251"/>
      <c r="L769" s="241"/>
      <c r="M769" s="319" t="s">
        <v>1326</v>
      </c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  <c r="AA769" s="241"/>
      <c r="AB769" s="241"/>
      <c r="AC769" s="241"/>
      <c r="AD769" s="241"/>
      <c r="AE769" s="241"/>
      <c r="AF769" s="241"/>
      <c r="AG769" s="241"/>
      <c r="AH769" s="241"/>
      <c r="AI769" s="241"/>
    </row>
    <row r="770" spans="2:35" s="511" customFormat="1" hidden="1" x14ac:dyDescent="0.25">
      <c r="B770" s="206"/>
      <c r="C770" s="204">
        <v>43642</v>
      </c>
      <c r="D770" s="233" t="s">
        <v>1340</v>
      </c>
      <c r="E770" s="319" t="s">
        <v>1327</v>
      </c>
      <c r="F770" s="322"/>
      <c r="G770" s="242" t="s">
        <v>1203</v>
      </c>
      <c r="H770" s="285"/>
      <c r="I770" s="236">
        <v>7062416</v>
      </c>
      <c r="J770" s="357">
        <f t="shared" si="11"/>
        <v>11841741</v>
      </c>
      <c r="K770" s="251"/>
      <c r="L770" s="241"/>
      <c r="M770" s="319" t="s">
        <v>1327</v>
      </c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  <c r="AA770" s="241"/>
      <c r="AB770" s="241"/>
      <c r="AC770" s="241"/>
      <c r="AD770" s="241"/>
      <c r="AE770" s="241"/>
      <c r="AF770" s="241"/>
      <c r="AG770" s="241"/>
      <c r="AH770" s="241"/>
      <c r="AI770" s="241"/>
    </row>
    <row r="771" spans="2:35" s="511" customFormat="1" hidden="1" x14ac:dyDescent="0.25">
      <c r="B771" s="206"/>
      <c r="C771" s="204">
        <v>43642</v>
      </c>
      <c r="D771" s="233" t="s">
        <v>1342</v>
      </c>
      <c r="E771" s="319" t="s">
        <v>1328</v>
      </c>
      <c r="F771" s="322"/>
      <c r="G771" s="242" t="s">
        <v>1341</v>
      </c>
      <c r="H771" s="285"/>
      <c r="I771" s="236">
        <v>800000</v>
      </c>
      <c r="J771" s="357">
        <f t="shared" si="11"/>
        <v>11041741</v>
      </c>
      <c r="K771" s="251"/>
      <c r="L771" s="241"/>
      <c r="M771" s="319" t="s">
        <v>1328</v>
      </c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  <c r="AA771" s="241"/>
      <c r="AB771" s="241"/>
      <c r="AC771" s="241"/>
      <c r="AD771" s="241"/>
      <c r="AE771" s="241"/>
      <c r="AF771" s="241"/>
      <c r="AG771" s="241"/>
      <c r="AH771" s="241"/>
      <c r="AI771" s="241"/>
    </row>
    <row r="772" spans="2:35" s="511" customFormat="1" hidden="1" x14ac:dyDescent="0.25">
      <c r="B772" s="206"/>
      <c r="C772" s="204">
        <v>43642</v>
      </c>
      <c r="D772" s="233" t="s">
        <v>1344</v>
      </c>
      <c r="E772" s="319" t="s">
        <v>1329</v>
      </c>
      <c r="F772" s="322"/>
      <c r="G772" s="242" t="s">
        <v>1343</v>
      </c>
      <c r="H772" s="285"/>
      <c r="I772" s="236">
        <v>1219300</v>
      </c>
      <c r="J772" s="357">
        <f t="shared" si="11"/>
        <v>9822441</v>
      </c>
      <c r="K772" s="251"/>
      <c r="L772" s="241"/>
      <c r="M772" s="319" t="s">
        <v>1329</v>
      </c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  <c r="AA772" s="241"/>
      <c r="AB772" s="241"/>
      <c r="AC772" s="241"/>
      <c r="AD772" s="241"/>
      <c r="AE772" s="241"/>
      <c r="AF772" s="241"/>
      <c r="AG772" s="241"/>
      <c r="AH772" s="241"/>
      <c r="AI772" s="241"/>
    </row>
    <row r="773" spans="2:35" s="511" customFormat="1" hidden="1" x14ac:dyDescent="0.25">
      <c r="B773" s="206"/>
      <c r="C773" s="204">
        <v>43642</v>
      </c>
      <c r="D773" s="233" t="s">
        <v>1346</v>
      </c>
      <c r="E773" s="319" t="s">
        <v>1330</v>
      </c>
      <c r="F773" s="322"/>
      <c r="G773" s="242" t="s">
        <v>1345</v>
      </c>
      <c r="H773" s="285"/>
      <c r="I773" s="236">
        <v>248000</v>
      </c>
      <c r="J773" s="357">
        <f t="shared" si="11"/>
        <v>9574441</v>
      </c>
      <c r="K773" s="251"/>
      <c r="L773" s="241"/>
      <c r="M773" s="319" t="s">
        <v>1330</v>
      </c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  <c r="AA773" s="241"/>
      <c r="AB773" s="241"/>
      <c r="AC773" s="241"/>
      <c r="AD773" s="241"/>
      <c r="AE773" s="241"/>
      <c r="AF773" s="241"/>
      <c r="AG773" s="241"/>
      <c r="AH773" s="241"/>
      <c r="AI773" s="241"/>
    </row>
    <row r="774" spans="2:35" s="511" customFormat="1" hidden="1" x14ac:dyDescent="0.25">
      <c r="B774" s="206"/>
      <c r="C774" s="204">
        <v>43642</v>
      </c>
      <c r="D774" s="233" t="s">
        <v>1348</v>
      </c>
      <c r="E774" s="319" t="s">
        <v>1331</v>
      </c>
      <c r="F774" s="322"/>
      <c r="G774" s="242" t="s">
        <v>1347</v>
      </c>
      <c r="H774" s="285"/>
      <c r="I774" s="236">
        <v>349250</v>
      </c>
      <c r="J774" s="357">
        <f t="shared" si="11"/>
        <v>9225191</v>
      </c>
      <c r="K774" s="251"/>
      <c r="L774" s="241"/>
      <c r="M774" s="319" t="s">
        <v>1331</v>
      </c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  <c r="AA774" s="241"/>
      <c r="AB774" s="241"/>
      <c r="AC774" s="241"/>
      <c r="AD774" s="241"/>
      <c r="AE774" s="241"/>
      <c r="AF774" s="241"/>
      <c r="AG774" s="241"/>
      <c r="AH774" s="241"/>
      <c r="AI774" s="241"/>
    </row>
    <row r="775" spans="2:35" s="511" customFormat="1" hidden="1" x14ac:dyDescent="0.25">
      <c r="B775" s="206"/>
      <c r="C775" s="204">
        <v>43643</v>
      </c>
      <c r="D775" s="233" t="s">
        <v>1349</v>
      </c>
      <c r="E775" s="319" t="s">
        <v>1332</v>
      </c>
      <c r="F775" s="322"/>
      <c r="G775" s="242" t="s">
        <v>1185</v>
      </c>
      <c r="H775" s="285"/>
      <c r="I775" s="236">
        <v>846500</v>
      </c>
      <c r="J775" s="357">
        <f t="shared" si="11"/>
        <v>8378691</v>
      </c>
      <c r="K775" s="251"/>
      <c r="L775" s="241"/>
      <c r="M775" s="319" t="s">
        <v>1332</v>
      </c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  <c r="AA775" s="241"/>
      <c r="AB775" s="241"/>
      <c r="AC775" s="241"/>
      <c r="AD775" s="241"/>
      <c r="AE775" s="241"/>
      <c r="AF775" s="241"/>
      <c r="AG775" s="241"/>
      <c r="AH775" s="241"/>
      <c r="AI775" s="241"/>
    </row>
    <row r="776" spans="2:35" s="511" customFormat="1" hidden="1" x14ac:dyDescent="0.25">
      <c r="B776" s="206"/>
      <c r="C776" s="204">
        <v>43643</v>
      </c>
      <c r="D776" s="233" t="s">
        <v>1350</v>
      </c>
      <c r="E776" s="319" t="s">
        <v>1333</v>
      </c>
      <c r="F776" s="322"/>
      <c r="G776" s="242" t="s">
        <v>1198</v>
      </c>
      <c r="H776" s="285"/>
      <c r="I776" s="236">
        <v>52000</v>
      </c>
      <c r="J776" s="357">
        <f t="shared" si="11"/>
        <v>8326691</v>
      </c>
      <c r="K776" s="251"/>
      <c r="L776" s="241"/>
      <c r="M776" s="319" t="s">
        <v>1333</v>
      </c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  <c r="AA776" s="241"/>
      <c r="AB776" s="241"/>
      <c r="AC776" s="241"/>
      <c r="AD776" s="241"/>
      <c r="AE776" s="241"/>
      <c r="AF776" s="241"/>
      <c r="AG776" s="241"/>
      <c r="AH776" s="241"/>
      <c r="AI776" s="241"/>
    </row>
    <row r="777" spans="2:35" s="511" customFormat="1" hidden="1" x14ac:dyDescent="0.25">
      <c r="B777" s="206"/>
      <c r="C777" s="204">
        <v>43643</v>
      </c>
      <c r="D777" s="233" t="s">
        <v>1351</v>
      </c>
      <c r="E777" s="319" t="s">
        <v>1334</v>
      </c>
      <c r="F777" s="322"/>
      <c r="G777" s="242" t="s">
        <v>1206</v>
      </c>
      <c r="H777" s="285"/>
      <c r="I777" s="236">
        <v>175000</v>
      </c>
      <c r="J777" s="357">
        <f t="shared" si="11"/>
        <v>8151691</v>
      </c>
      <c r="K777" s="251"/>
      <c r="L777" s="241"/>
      <c r="M777" s="319" t="s">
        <v>1334</v>
      </c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  <c r="AA777" s="241"/>
      <c r="AB777" s="241"/>
      <c r="AC777" s="241"/>
      <c r="AD777" s="241"/>
      <c r="AE777" s="241"/>
      <c r="AF777" s="241"/>
      <c r="AG777" s="241"/>
      <c r="AH777" s="241"/>
      <c r="AI777" s="241"/>
    </row>
    <row r="778" spans="2:35" s="511" customFormat="1" hidden="1" x14ac:dyDescent="0.25">
      <c r="B778" s="206"/>
      <c r="C778" s="204">
        <v>43643</v>
      </c>
      <c r="D778" s="233" t="s">
        <v>1353</v>
      </c>
      <c r="E778" s="319" t="s">
        <v>1335</v>
      </c>
      <c r="F778" s="322"/>
      <c r="G778" s="242" t="s">
        <v>1352</v>
      </c>
      <c r="H778" s="285"/>
      <c r="I778" s="236">
        <v>590848</v>
      </c>
      <c r="J778" s="357">
        <f t="shared" si="11"/>
        <v>7560843</v>
      </c>
      <c r="K778" s="251"/>
      <c r="L778" s="241"/>
      <c r="M778" s="319" t="s">
        <v>1335</v>
      </c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</row>
    <row r="779" spans="2:35" s="511" customFormat="1" hidden="1" x14ac:dyDescent="0.25">
      <c r="B779" s="206"/>
      <c r="C779" s="204">
        <v>43645</v>
      </c>
      <c r="D779" s="233" t="s">
        <v>1354</v>
      </c>
      <c r="E779" s="319" t="s">
        <v>1336</v>
      </c>
      <c r="F779" s="322"/>
      <c r="G779" s="242" t="s">
        <v>1207</v>
      </c>
      <c r="H779" s="285"/>
      <c r="I779" s="236">
        <v>240000</v>
      </c>
      <c r="J779" s="357">
        <f t="shared" si="11"/>
        <v>7320843</v>
      </c>
      <c r="K779" s="251"/>
      <c r="L779" s="241"/>
      <c r="M779" s="319" t="s">
        <v>1336</v>
      </c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</row>
    <row r="780" spans="2:35" s="511" customFormat="1" hidden="1" x14ac:dyDescent="0.25">
      <c r="B780" s="206"/>
      <c r="C780" s="204">
        <v>43638</v>
      </c>
      <c r="D780" s="225" t="s">
        <v>1355</v>
      </c>
      <c r="E780" s="208" t="s">
        <v>1357</v>
      </c>
      <c r="F780" s="208"/>
      <c r="G780" s="235" t="s">
        <v>1185</v>
      </c>
      <c r="H780" s="285"/>
      <c r="I780" s="235">
        <v>900000</v>
      </c>
      <c r="J780" s="357">
        <f t="shared" si="11"/>
        <v>6420843</v>
      </c>
      <c r="K780" s="251"/>
      <c r="L780" s="241"/>
      <c r="M780" s="208" t="s">
        <v>1357</v>
      </c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  <c r="AA780" s="241"/>
      <c r="AB780" s="241"/>
      <c r="AC780" s="241"/>
      <c r="AD780" s="241"/>
      <c r="AE780" s="241"/>
      <c r="AF780" s="241"/>
      <c r="AG780" s="241"/>
      <c r="AH780" s="241"/>
      <c r="AI780" s="241"/>
    </row>
    <row r="781" spans="2:35" s="511" customFormat="1" hidden="1" x14ac:dyDescent="0.25">
      <c r="B781" s="206"/>
      <c r="C781" s="204">
        <v>43638</v>
      </c>
      <c r="D781" s="225" t="s">
        <v>1356</v>
      </c>
      <c r="E781" s="208" t="s">
        <v>1358</v>
      </c>
      <c r="F781" s="208"/>
      <c r="G781" s="235" t="s">
        <v>1185</v>
      </c>
      <c r="H781" s="285"/>
      <c r="I781" s="235">
        <v>300000</v>
      </c>
      <c r="J781" s="357">
        <f t="shared" si="11"/>
        <v>6120843</v>
      </c>
      <c r="K781" s="251"/>
      <c r="L781" s="241"/>
      <c r="M781" s="208" t="s">
        <v>1358</v>
      </c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  <c r="AA781" s="241"/>
      <c r="AB781" s="241"/>
      <c r="AC781" s="241"/>
      <c r="AD781" s="241"/>
      <c r="AE781" s="241"/>
      <c r="AF781" s="241"/>
      <c r="AG781" s="241"/>
      <c r="AH781" s="241"/>
      <c r="AI781" s="241"/>
    </row>
    <row r="782" spans="2:35" s="511" customFormat="1" hidden="1" x14ac:dyDescent="0.25">
      <c r="B782" s="206"/>
      <c r="C782" s="204">
        <v>43637</v>
      </c>
      <c r="D782" s="225" t="s">
        <v>1360</v>
      </c>
      <c r="E782" s="208" t="s">
        <v>1362</v>
      </c>
      <c r="F782" s="208"/>
      <c r="G782" s="235" t="s">
        <v>1361</v>
      </c>
      <c r="H782" s="285"/>
      <c r="I782" s="235">
        <v>2480000</v>
      </c>
      <c r="J782" s="357">
        <f t="shared" ref="J782:J818" si="12">+J781+H782-I782</f>
        <v>3640843</v>
      </c>
      <c r="K782" s="251"/>
      <c r="L782" s="241"/>
      <c r="M782" s="208" t="s">
        <v>1362</v>
      </c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  <c r="AA782" s="241"/>
      <c r="AB782" s="241"/>
      <c r="AC782" s="241"/>
      <c r="AD782" s="241"/>
      <c r="AE782" s="241"/>
      <c r="AF782" s="241"/>
      <c r="AG782" s="241"/>
      <c r="AH782" s="241"/>
      <c r="AI782" s="241"/>
    </row>
    <row r="783" spans="2:35" s="511" customFormat="1" hidden="1" x14ac:dyDescent="0.25">
      <c r="B783" s="206"/>
      <c r="C783" s="206"/>
      <c r="D783" s="377" t="s">
        <v>1406</v>
      </c>
      <c r="E783" s="206"/>
      <c r="F783" s="206"/>
      <c r="G783" s="208"/>
      <c r="H783" s="285">
        <v>15679357</v>
      </c>
      <c r="I783" s="210"/>
      <c r="J783" s="357">
        <f t="shared" si="12"/>
        <v>19320200</v>
      </c>
      <c r="K783" s="251"/>
      <c r="L783" s="241"/>
      <c r="M783" s="206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  <c r="AA783" s="241"/>
      <c r="AB783" s="241"/>
      <c r="AC783" s="241"/>
      <c r="AD783" s="241"/>
      <c r="AE783" s="241"/>
      <c r="AF783" s="241"/>
      <c r="AG783" s="241"/>
      <c r="AH783" s="241"/>
      <c r="AI783" s="241"/>
    </row>
    <row r="784" spans="2:35" s="511" customFormat="1" hidden="1" x14ac:dyDescent="0.25">
      <c r="B784" s="206"/>
      <c r="C784" s="204">
        <v>43647</v>
      </c>
      <c r="D784" s="318" t="s">
        <v>1364</v>
      </c>
      <c r="E784" s="319" t="s">
        <v>1363</v>
      </c>
      <c r="F784" s="255"/>
      <c r="G784" s="320" t="s">
        <v>1182</v>
      </c>
      <c r="H784" s="285"/>
      <c r="I784" s="321">
        <v>63000</v>
      </c>
      <c r="J784" s="357">
        <f t="shared" si="12"/>
        <v>19257200</v>
      </c>
      <c r="K784" s="251"/>
      <c r="L784" s="241"/>
      <c r="M784" s="319" t="s">
        <v>1363</v>
      </c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  <c r="AA784" s="241"/>
      <c r="AB784" s="241"/>
      <c r="AC784" s="241"/>
      <c r="AD784" s="241"/>
      <c r="AE784" s="241"/>
      <c r="AF784" s="241"/>
      <c r="AG784" s="241"/>
      <c r="AH784" s="241"/>
      <c r="AI784" s="241"/>
    </row>
    <row r="785" spans="2:35" s="511" customFormat="1" hidden="1" x14ac:dyDescent="0.25">
      <c r="B785" s="206"/>
      <c r="C785" s="204">
        <v>43647</v>
      </c>
      <c r="D785" s="267" t="s">
        <v>1365</v>
      </c>
      <c r="E785" s="319" t="s">
        <v>1366</v>
      </c>
      <c r="F785" s="322"/>
      <c r="G785" s="270" t="s">
        <v>1185</v>
      </c>
      <c r="H785" s="285"/>
      <c r="I785" s="271">
        <v>900000</v>
      </c>
      <c r="J785" s="357">
        <f t="shared" si="12"/>
        <v>18357200</v>
      </c>
      <c r="K785" s="251"/>
      <c r="L785" s="241"/>
      <c r="M785" s="319" t="s">
        <v>1366</v>
      </c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  <c r="AA785" s="241"/>
      <c r="AB785" s="241"/>
      <c r="AC785" s="241"/>
      <c r="AD785" s="241"/>
      <c r="AE785" s="241"/>
      <c r="AF785" s="241"/>
      <c r="AG785" s="241"/>
      <c r="AH785" s="241"/>
      <c r="AI785" s="241"/>
    </row>
    <row r="786" spans="2:35" s="511" customFormat="1" hidden="1" x14ac:dyDescent="0.25">
      <c r="B786" s="206"/>
      <c r="C786" s="204"/>
      <c r="D786" s="267" t="s">
        <v>1100</v>
      </c>
      <c r="E786" s="319"/>
      <c r="F786" s="322"/>
      <c r="G786" s="270" t="s">
        <v>1185</v>
      </c>
      <c r="H786" s="285">
        <v>900000</v>
      </c>
      <c r="I786" s="271"/>
      <c r="J786" s="357">
        <f t="shared" si="12"/>
        <v>19257200</v>
      </c>
      <c r="K786" s="251" t="s">
        <v>1357</v>
      </c>
      <c r="L786" s="241"/>
      <c r="M786" s="319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  <c r="AA786" s="241"/>
      <c r="AB786" s="241"/>
      <c r="AC786" s="241"/>
      <c r="AD786" s="241"/>
      <c r="AE786" s="241"/>
      <c r="AF786" s="241"/>
      <c r="AG786" s="241"/>
      <c r="AH786" s="241"/>
      <c r="AI786" s="241"/>
    </row>
    <row r="787" spans="2:35" s="511" customFormat="1" hidden="1" x14ac:dyDescent="0.25">
      <c r="B787" s="206"/>
      <c r="C787" s="204">
        <v>43647</v>
      </c>
      <c r="D787" s="233" t="s">
        <v>1384</v>
      </c>
      <c r="E787" s="319" t="s">
        <v>1367</v>
      </c>
      <c r="F787" s="322"/>
      <c r="G787" s="242" t="s">
        <v>1190</v>
      </c>
      <c r="H787" s="285"/>
      <c r="I787" s="236">
        <v>2276406</v>
      </c>
      <c r="J787" s="357">
        <f t="shared" si="12"/>
        <v>16980794</v>
      </c>
      <c r="K787" s="251"/>
      <c r="L787" s="241"/>
      <c r="M787" s="319" t="s">
        <v>1367</v>
      </c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  <c r="AA787" s="241"/>
      <c r="AB787" s="241"/>
      <c r="AC787" s="241"/>
      <c r="AD787" s="241"/>
      <c r="AE787" s="241"/>
      <c r="AF787" s="241"/>
      <c r="AG787" s="241"/>
      <c r="AH787" s="241"/>
      <c r="AI787" s="241"/>
    </row>
    <row r="788" spans="2:35" s="511" customFormat="1" hidden="1" x14ac:dyDescent="0.25">
      <c r="B788" s="206"/>
      <c r="C788" s="204">
        <v>43647</v>
      </c>
      <c r="D788" s="233" t="s">
        <v>1386</v>
      </c>
      <c r="E788" s="319" t="s">
        <v>1368</v>
      </c>
      <c r="F788" s="322"/>
      <c r="G788" s="242" t="s">
        <v>1385</v>
      </c>
      <c r="H788" s="285"/>
      <c r="I788" s="236">
        <v>1000000</v>
      </c>
      <c r="J788" s="357">
        <f t="shared" si="12"/>
        <v>15980794</v>
      </c>
      <c r="K788" s="251"/>
      <c r="L788" s="241"/>
      <c r="M788" s="319" t="s">
        <v>1368</v>
      </c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  <c r="AA788" s="241"/>
      <c r="AB788" s="241"/>
      <c r="AC788" s="241"/>
      <c r="AD788" s="241"/>
      <c r="AE788" s="241"/>
      <c r="AF788" s="241"/>
      <c r="AG788" s="241"/>
      <c r="AH788" s="241"/>
      <c r="AI788" s="241"/>
    </row>
    <row r="789" spans="2:35" s="511" customFormat="1" hidden="1" x14ac:dyDescent="0.25">
      <c r="B789" s="206"/>
      <c r="C789" s="204">
        <v>43647</v>
      </c>
      <c r="D789" s="233" t="s">
        <v>1387</v>
      </c>
      <c r="E789" s="319" t="s">
        <v>1369</v>
      </c>
      <c r="F789" s="322"/>
      <c r="G789" s="242" t="s">
        <v>1284</v>
      </c>
      <c r="H789" s="285"/>
      <c r="I789" s="236">
        <v>1125000</v>
      </c>
      <c r="J789" s="357">
        <f t="shared" si="12"/>
        <v>14855794</v>
      </c>
      <c r="K789" s="251"/>
      <c r="L789" s="241"/>
      <c r="M789" s="319" t="s">
        <v>1369</v>
      </c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  <c r="AA789" s="241"/>
      <c r="AB789" s="241"/>
      <c r="AC789" s="241"/>
      <c r="AD789" s="241"/>
      <c r="AE789" s="241"/>
      <c r="AF789" s="241"/>
      <c r="AG789" s="241"/>
      <c r="AH789" s="241"/>
      <c r="AI789" s="241"/>
    </row>
    <row r="790" spans="2:35" s="511" customFormat="1" hidden="1" x14ac:dyDescent="0.25">
      <c r="B790" s="206"/>
      <c r="C790" s="204">
        <v>43647</v>
      </c>
      <c r="D790" s="233" t="s">
        <v>1388</v>
      </c>
      <c r="E790" s="319" t="s">
        <v>1370</v>
      </c>
      <c r="F790" s="322"/>
      <c r="G790" s="242" t="s">
        <v>1214</v>
      </c>
      <c r="H790" s="285"/>
      <c r="I790" s="236">
        <v>2431000</v>
      </c>
      <c r="J790" s="357">
        <f t="shared" si="12"/>
        <v>12424794</v>
      </c>
      <c r="K790" s="251"/>
      <c r="L790" s="241"/>
      <c r="M790" s="319" t="s">
        <v>1370</v>
      </c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  <c r="AA790" s="241"/>
      <c r="AB790" s="241"/>
      <c r="AC790" s="241"/>
      <c r="AD790" s="241"/>
      <c r="AE790" s="241"/>
      <c r="AF790" s="241"/>
      <c r="AG790" s="241"/>
      <c r="AH790" s="241"/>
      <c r="AI790" s="241"/>
    </row>
    <row r="791" spans="2:35" s="511" customFormat="1" hidden="1" x14ac:dyDescent="0.25">
      <c r="B791" s="206"/>
      <c r="C791" s="204"/>
      <c r="D791" s="267" t="s">
        <v>1100</v>
      </c>
      <c r="E791" s="319"/>
      <c r="F791" s="255"/>
      <c r="G791" s="235" t="s">
        <v>1361</v>
      </c>
      <c r="H791" s="235">
        <v>2480000</v>
      </c>
      <c r="I791" s="236"/>
      <c r="J791" s="357">
        <f t="shared" si="12"/>
        <v>14904794</v>
      </c>
      <c r="K791" s="393" t="s">
        <v>1362</v>
      </c>
      <c r="L791" s="241"/>
      <c r="M791" s="319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  <c r="AA791" s="241"/>
      <c r="AB791" s="241"/>
      <c r="AC791" s="241"/>
      <c r="AD791" s="241"/>
      <c r="AE791" s="241"/>
      <c r="AF791" s="241"/>
      <c r="AG791" s="241"/>
      <c r="AH791" s="241"/>
      <c r="AI791" s="241"/>
    </row>
    <row r="792" spans="2:35" s="511" customFormat="1" hidden="1" x14ac:dyDescent="0.25">
      <c r="B792" s="206"/>
      <c r="C792" s="204">
        <v>43647</v>
      </c>
      <c r="D792" s="233" t="s">
        <v>1389</v>
      </c>
      <c r="E792" s="319" t="s">
        <v>1371</v>
      </c>
      <c r="F792" s="322"/>
      <c r="G792" s="242" t="s">
        <v>1185</v>
      </c>
      <c r="H792" s="285"/>
      <c r="I792" s="236">
        <v>337600</v>
      </c>
      <c r="J792" s="357">
        <f t="shared" si="12"/>
        <v>14567194</v>
      </c>
      <c r="K792" s="251"/>
      <c r="L792" s="241"/>
      <c r="M792" s="319" t="s">
        <v>1371</v>
      </c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  <c r="AA792" s="241"/>
      <c r="AB792" s="241"/>
      <c r="AC792" s="241"/>
      <c r="AD792" s="241"/>
      <c r="AE792" s="241"/>
      <c r="AF792" s="241"/>
      <c r="AG792" s="241"/>
      <c r="AH792" s="241"/>
      <c r="AI792" s="241"/>
    </row>
    <row r="793" spans="2:35" s="511" customFormat="1" hidden="1" x14ac:dyDescent="0.25">
      <c r="B793" s="206"/>
      <c r="C793" s="204"/>
      <c r="D793" s="267" t="s">
        <v>1100</v>
      </c>
      <c r="E793" s="319"/>
      <c r="F793" s="322"/>
      <c r="G793" s="242" t="s">
        <v>1185</v>
      </c>
      <c r="H793" s="285">
        <v>300000</v>
      </c>
      <c r="I793" s="236"/>
      <c r="J793" s="357">
        <f t="shared" si="12"/>
        <v>14867194</v>
      </c>
      <c r="K793" s="393" t="s">
        <v>1358</v>
      </c>
      <c r="L793" s="241"/>
      <c r="M793" s="319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  <c r="AA793" s="241"/>
      <c r="AB793" s="241"/>
      <c r="AC793" s="241"/>
      <c r="AD793" s="241"/>
      <c r="AE793" s="241"/>
      <c r="AF793" s="241"/>
      <c r="AG793" s="241"/>
      <c r="AH793" s="241"/>
      <c r="AI793" s="241"/>
    </row>
    <row r="794" spans="2:35" s="511" customFormat="1" hidden="1" x14ac:dyDescent="0.25">
      <c r="B794" s="206"/>
      <c r="C794" s="204">
        <v>43648</v>
      </c>
      <c r="D794" s="233" t="s">
        <v>1390</v>
      </c>
      <c r="E794" s="319" t="s">
        <v>1372</v>
      </c>
      <c r="F794" s="322"/>
      <c r="G794" s="242" t="s">
        <v>1187</v>
      </c>
      <c r="H794" s="285"/>
      <c r="I794" s="236">
        <v>2452000</v>
      </c>
      <c r="J794" s="357">
        <f t="shared" si="12"/>
        <v>12415194</v>
      </c>
      <c r="K794" s="251"/>
      <c r="L794" s="241"/>
      <c r="M794" s="319" t="s">
        <v>1372</v>
      </c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  <c r="AA794" s="241"/>
      <c r="AB794" s="241"/>
      <c r="AC794" s="241"/>
      <c r="AD794" s="241"/>
      <c r="AE794" s="241"/>
      <c r="AF794" s="241"/>
      <c r="AG794" s="241"/>
      <c r="AH794" s="241"/>
      <c r="AI794" s="241"/>
    </row>
    <row r="795" spans="2:35" s="511" customFormat="1" hidden="1" x14ac:dyDescent="0.25">
      <c r="B795" s="206"/>
      <c r="C795" s="204">
        <v>43648</v>
      </c>
      <c r="D795" s="233" t="s">
        <v>1391</v>
      </c>
      <c r="E795" s="319" t="s">
        <v>1373</v>
      </c>
      <c r="F795" s="322"/>
      <c r="G795" s="242" t="s">
        <v>1192</v>
      </c>
      <c r="H795" s="285"/>
      <c r="I795" s="236">
        <v>186000</v>
      </c>
      <c r="J795" s="357">
        <f t="shared" si="12"/>
        <v>12229194</v>
      </c>
      <c r="K795" s="251"/>
      <c r="L795" s="241"/>
      <c r="M795" s="319" t="s">
        <v>1373</v>
      </c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  <c r="AA795" s="241"/>
      <c r="AB795" s="241"/>
      <c r="AC795" s="241"/>
      <c r="AD795" s="241"/>
      <c r="AE795" s="241"/>
      <c r="AF795" s="241"/>
      <c r="AG795" s="241"/>
      <c r="AH795" s="241"/>
      <c r="AI795" s="241"/>
    </row>
    <row r="796" spans="2:35" s="511" customFormat="1" hidden="1" x14ac:dyDescent="0.25">
      <c r="B796" s="206"/>
      <c r="C796" s="204">
        <v>43648</v>
      </c>
      <c r="D796" s="233" t="s">
        <v>1393</v>
      </c>
      <c r="E796" s="319" t="s">
        <v>1374</v>
      </c>
      <c r="F796" s="322"/>
      <c r="G796" s="242" t="s">
        <v>1392</v>
      </c>
      <c r="H796" s="285"/>
      <c r="I796" s="236">
        <v>1773200</v>
      </c>
      <c r="J796" s="357">
        <f t="shared" si="12"/>
        <v>10455994</v>
      </c>
      <c r="K796" s="251"/>
      <c r="L796" s="241"/>
      <c r="M796" s="319" t="s">
        <v>1374</v>
      </c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  <c r="AA796" s="241"/>
      <c r="AB796" s="241"/>
      <c r="AC796" s="241"/>
      <c r="AD796" s="241"/>
      <c r="AE796" s="241"/>
      <c r="AF796" s="241"/>
      <c r="AG796" s="241"/>
      <c r="AH796" s="241"/>
      <c r="AI796" s="241"/>
    </row>
    <row r="797" spans="2:35" s="511" customFormat="1" hidden="1" x14ac:dyDescent="0.25">
      <c r="B797" s="206"/>
      <c r="C797" s="204">
        <v>43648</v>
      </c>
      <c r="D797" s="233" t="s">
        <v>1395</v>
      </c>
      <c r="E797" s="319" t="s">
        <v>1375</v>
      </c>
      <c r="F797" s="322"/>
      <c r="G797" s="242" t="s">
        <v>1394</v>
      </c>
      <c r="H797" s="285"/>
      <c r="I797" s="236">
        <v>989109</v>
      </c>
      <c r="J797" s="357">
        <f t="shared" si="12"/>
        <v>9466885</v>
      </c>
      <c r="K797" s="251"/>
      <c r="L797" s="241"/>
      <c r="M797" s="319" t="s">
        <v>1375</v>
      </c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  <c r="AA797" s="241"/>
      <c r="AB797" s="241"/>
      <c r="AC797" s="241"/>
      <c r="AD797" s="241"/>
      <c r="AE797" s="241"/>
      <c r="AF797" s="241"/>
      <c r="AG797" s="241"/>
      <c r="AH797" s="241"/>
      <c r="AI797" s="241"/>
    </row>
    <row r="798" spans="2:35" s="511" customFormat="1" hidden="1" x14ac:dyDescent="0.25">
      <c r="B798" s="206"/>
      <c r="C798" s="204">
        <v>43649</v>
      </c>
      <c r="D798" s="233" t="s">
        <v>1396</v>
      </c>
      <c r="E798" s="319" t="s">
        <v>1376</v>
      </c>
      <c r="F798" s="322"/>
      <c r="G798" s="242" t="s">
        <v>1198</v>
      </c>
      <c r="H798" s="285"/>
      <c r="I798" s="236">
        <v>35000</v>
      </c>
      <c r="J798" s="357">
        <f t="shared" si="12"/>
        <v>9431885</v>
      </c>
      <c r="K798" s="251"/>
      <c r="L798" s="241"/>
      <c r="M798" s="319" t="s">
        <v>1376</v>
      </c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  <c r="AA798" s="241"/>
      <c r="AB798" s="241"/>
      <c r="AC798" s="241"/>
      <c r="AD798" s="241"/>
      <c r="AE798" s="241"/>
      <c r="AF798" s="241"/>
      <c r="AG798" s="241"/>
      <c r="AH798" s="241"/>
      <c r="AI798" s="241"/>
    </row>
    <row r="799" spans="2:35" s="511" customFormat="1" hidden="1" x14ac:dyDescent="0.25">
      <c r="B799" s="206"/>
      <c r="C799" s="204">
        <v>43649</v>
      </c>
      <c r="D799" s="233" t="s">
        <v>1397</v>
      </c>
      <c r="E799" s="319" t="s">
        <v>1377</v>
      </c>
      <c r="F799" s="322"/>
      <c r="G799" s="242" t="s">
        <v>1198</v>
      </c>
      <c r="H799" s="285"/>
      <c r="I799" s="236">
        <v>450000</v>
      </c>
      <c r="J799" s="357">
        <f t="shared" si="12"/>
        <v>8981885</v>
      </c>
      <c r="K799" s="251"/>
      <c r="L799" s="241"/>
      <c r="M799" s="319" t="s">
        <v>1377</v>
      </c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  <c r="AA799" s="241"/>
      <c r="AB799" s="241"/>
      <c r="AC799" s="241"/>
      <c r="AD799" s="241"/>
      <c r="AE799" s="241"/>
      <c r="AF799" s="241"/>
      <c r="AG799" s="241"/>
      <c r="AH799" s="241"/>
      <c r="AI799" s="241"/>
    </row>
    <row r="800" spans="2:35" s="511" customFormat="1" hidden="1" x14ac:dyDescent="0.25">
      <c r="B800" s="206"/>
      <c r="C800" s="204">
        <v>43649</v>
      </c>
      <c r="D800" s="233" t="s">
        <v>1398</v>
      </c>
      <c r="E800" s="319" t="s">
        <v>1378</v>
      </c>
      <c r="F800" s="322"/>
      <c r="G800" s="242" t="s">
        <v>1185</v>
      </c>
      <c r="H800" s="285"/>
      <c r="I800" s="236">
        <v>58000</v>
      </c>
      <c r="J800" s="357">
        <f t="shared" si="12"/>
        <v>8923885</v>
      </c>
      <c r="K800" s="251"/>
      <c r="L800" s="241"/>
      <c r="M800" s="319" t="s">
        <v>1378</v>
      </c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  <c r="AA800" s="241"/>
      <c r="AB800" s="241"/>
      <c r="AC800" s="241"/>
      <c r="AD800" s="241"/>
      <c r="AE800" s="241"/>
      <c r="AF800" s="241"/>
      <c r="AG800" s="241"/>
      <c r="AH800" s="241"/>
      <c r="AI800" s="241"/>
    </row>
    <row r="801" spans="2:35" s="511" customFormat="1" hidden="1" x14ac:dyDescent="0.25">
      <c r="B801" s="206"/>
      <c r="C801" s="204">
        <v>43650</v>
      </c>
      <c r="D801" s="233" t="s">
        <v>1399</v>
      </c>
      <c r="E801" s="319" t="s">
        <v>1379</v>
      </c>
      <c r="F801" s="322"/>
      <c r="G801" s="242" t="s">
        <v>1392</v>
      </c>
      <c r="H801" s="285"/>
      <c r="I801" s="236">
        <v>1744000</v>
      </c>
      <c r="J801" s="357">
        <f t="shared" si="12"/>
        <v>7179885</v>
      </c>
      <c r="K801" s="251"/>
      <c r="L801" s="241"/>
      <c r="M801" s="319" t="s">
        <v>1379</v>
      </c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  <c r="AA801" s="241"/>
      <c r="AB801" s="241"/>
      <c r="AC801" s="241"/>
      <c r="AD801" s="241"/>
      <c r="AE801" s="241"/>
      <c r="AF801" s="241"/>
      <c r="AG801" s="241"/>
      <c r="AH801" s="241"/>
      <c r="AI801" s="241"/>
    </row>
    <row r="802" spans="2:35" s="511" customFormat="1" hidden="1" x14ac:dyDescent="0.25">
      <c r="B802" s="206"/>
      <c r="C802" s="204">
        <v>43650</v>
      </c>
      <c r="D802" s="233" t="s">
        <v>1401</v>
      </c>
      <c r="E802" s="319" t="s">
        <v>1380</v>
      </c>
      <c r="F802" s="322"/>
      <c r="G802" s="242" t="s">
        <v>1400</v>
      </c>
      <c r="H802" s="285"/>
      <c r="I802" s="236">
        <v>330000</v>
      </c>
      <c r="J802" s="357">
        <f t="shared" si="12"/>
        <v>6849885</v>
      </c>
      <c r="K802" s="251"/>
      <c r="L802" s="241"/>
      <c r="M802" s="319" t="s">
        <v>1380</v>
      </c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  <c r="AA802" s="241"/>
      <c r="AB802" s="241"/>
      <c r="AC802" s="241"/>
      <c r="AD802" s="241"/>
      <c r="AE802" s="241"/>
      <c r="AF802" s="241"/>
      <c r="AG802" s="241"/>
      <c r="AH802" s="241"/>
      <c r="AI802" s="241"/>
    </row>
    <row r="803" spans="2:35" s="511" customFormat="1" hidden="1" x14ac:dyDescent="0.25">
      <c r="B803" s="206"/>
      <c r="C803" s="292">
        <v>43650</v>
      </c>
      <c r="D803" s="233" t="s">
        <v>1403</v>
      </c>
      <c r="E803" s="319" t="s">
        <v>1381</v>
      </c>
      <c r="F803" s="322"/>
      <c r="G803" s="242" t="s">
        <v>1402</v>
      </c>
      <c r="H803" s="285"/>
      <c r="I803" s="236">
        <v>195000</v>
      </c>
      <c r="J803" s="357">
        <f t="shared" si="12"/>
        <v>6654885</v>
      </c>
      <c r="K803" s="251"/>
      <c r="L803" s="241"/>
      <c r="M803" s="319" t="s">
        <v>1381</v>
      </c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  <c r="AA803" s="241"/>
      <c r="AB803" s="241"/>
      <c r="AC803" s="241"/>
      <c r="AD803" s="241"/>
      <c r="AE803" s="241"/>
      <c r="AF803" s="241"/>
      <c r="AG803" s="241"/>
      <c r="AH803" s="241"/>
      <c r="AI803" s="241"/>
    </row>
    <row r="804" spans="2:35" s="511" customFormat="1" hidden="1" x14ac:dyDescent="0.25">
      <c r="B804" s="284"/>
      <c r="C804" s="292">
        <v>43651</v>
      </c>
      <c r="D804" s="233" t="s">
        <v>1404</v>
      </c>
      <c r="E804" s="319" t="s">
        <v>1382</v>
      </c>
      <c r="F804" s="322"/>
      <c r="G804" s="242" t="s">
        <v>1198</v>
      </c>
      <c r="H804" s="297"/>
      <c r="I804" s="236">
        <v>90000</v>
      </c>
      <c r="J804" s="357">
        <f t="shared" si="12"/>
        <v>6564885</v>
      </c>
      <c r="K804" s="282"/>
      <c r="L804" s="241"/>
      <c r="M804" s="319" t="s">
        <v>1382</v>
      </c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  <c r="AA804" s="241"/>
      <c r="AB804" s="241"/>
      <c r="AC804" s="241"/>
      <c r="AD804" s="241"/>
      <c r="AE804" s="241"/>
      <c r="AF804" s="241"/>
      <c r="AG804" s="241"/>
      <c r="AH804" s="241"/>
      <c r="AI804" s="241"/>
    </row>
    <row r="805" spans="2:35" s="511" customFormat="1" hidden="1" x14ac:dyDescent="0.25">
      <c r="B805" s="206"/>
      <c r="C805" s="293">
        <v>43651</v>
      </c>
      <c r="D805" s="233" t="s">
        <v>1405</v>
      </c>
      <c r="E805" s="319" t="s">
        <v>1383</v>
      </c>
      <c r="F805" s="322"/>
      <c r="G805" s="242" t="s">
        <v>1203</v>
      </c>
      <c r="H805" s="285"/>
      <c r="I805" s="236">
        <v>2257024</v>
      </c>
      <c r="J805" s="357">
        <f t="shared" si="12"/>
        <v>4307861</v>
      </c>
      <c r="K805" s="251"/>
      <c r="L805" s="241"/>
      <c r="M805" s="319" t="s">
        <v>1383</v>
      </c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  <c r="AA805" s="241"/>
      <c r="AB805" s="241"/>
      <c r="AC805" s="241"/>
      <c r="AD805" s="241"/>
      <c r="AE805" s="241"/>
      <c r="AF805" s="241"/>
      <c r="AG805" s="241"/>
      <c r="AH805" s="241"/>
      <c r="AI805" s="241"/>
    </row>
    <row r="806" spans="2:35" s="511" customFormat="1" hidden="1" x14ac:dyDescent="0.25">
      <c r="B806" s="206"/>
      <c r="C806" s="206"/>
      <c r="D806" s="377" t="s">
        <v>1438</v>
      </c>
      <c r="E806" s="206"/>
      <c r="F806" s="206"/>
      <c r="G806" s="208"/>
      <c r="H806" s="285">
        <v>18692339</v>
      </c>
      <c r="I806" s="210"/>
      <c r="J806" s="357">
        <f t="shared" si="12"/>
        <v>23000200</v>
      </c>
      <c r="K806" s="251"/>
      <c r="L806" s="241"/>
      <c r="M806" s="206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  <c r="AA806" s="241"/>
      <c r="AB806" s="241"/>
      <c r="AC806" s="241"/>
      <c r="AD806" s="241"/>
      <c r="AE806" s="241"/>
      <c r="AF806" s="241"/>
      <c r="AG806" s="241"/>
      <c r="AH806" s="241"/>
      <c r="AI806" s="241"/>
    </row>
    <row r="807" spans="2:35" s="511" customFormat="1" hidden="1" x14ac:dyDescent="0.25">
      <c r="B807" s="206"/>
      <c r="C807" s="204">
        <v>43651</v>
      </c>
      <c r="D807" s="318" t="s">
        <v>1283</v>
      </c>
      <c r="E807" s="319" t="s">
        <v>1410</v>
      </c>
      <c r="F807" s="255"/>
      <c r="G807" s="320" t="s">
        <v>1361</v>
      </c>
      <c r="H807" s="285"/>
      <c r="I807" s="321">
        <v>100000</v>
      </c>
      <c r="J807" s="357">
        <f t="shared" si="12"/>
        <v>22900200</v>
      </c>
      <c r="K807" s="251"/>
      <c r="L807" s="241"/>
      <c r="M807" s="319" t="s">
        <v>1410</v>
      </c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  <c r="AA807" s="241"/>
      <c r="AB807" s="241"/>
      <c r="AC807" s="241"/>
      <c r="AD807" s="241"/>
      <c r="AE807" s="241"/>
      <c r="AF807" s="241"/>
      <c r="AG807" s="241"/>
      <c r="AH807" s="241"/>
      <c r="AI807" s="241"/>
    </row>
    <row r="808" spans="2:35" s="511" customFormat="1" hidden="1" x14ac:dyDescent="0.25">
      <c r="B808" s="206"/>
      <c r="C808" s="204">
        <v>43652</v>
      </c>
      <c r="D808" s="267" t="s">
        <v>1411</v>
      </c>
      <c r="E808" s="319" t="s">
        <v>1417</v>
      </c>
      <c r="F808" s="322"/>
      <c r="G808" s="270" t="s">
        <v>1182</v>
      </c>
      <c r="H808" s="285"/>
      <c r="I808" s="271">
        <v>156000</v>
      </c>
      <c r="J808" s="357">
        <f t="shared" si="12"/>
        <v>22744200</v>
      </c>
      <c r="K808" s="251"/>
      <c r="L808" s="241"/>
      <c r="M808" s="319" t="s">
        <v>1417</v>
      </c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  <c r="AA808" s="241"/>
      <c r="AB808" s="241"/>
      <c r="AC808" s="241"/>
      <c r="AD808" s="241"/>
      <c r="AE808" s="241"/>
      <c r="AF808" s="241"/>
      <c r="AG808" s="241"/>
      <c r="AH808" s="241"/>
      <c r="AI808" s="241"/>
    </row>
    <row r="809" spans="2:35" s="511" customFormat="1" hidden="1" x14ac:dyDescent="0.25">
      <c r="B809" s="206"/>
      <c r="C809" s="204">
        <v>43652</v>
      </c>
      <c r="D809" s="233" t="s">
        <v>1412</v>
      </c>
      <c r="E809" s="319" t="s">
        <v>1418</v>
      </c>
      <c r="F809" s="322"/>
      <c r="G809" s="242" t="s">
        <v>1210</v>
      </c>
      <c r="H809" s="285"/>
      <c r="I809" s="236">
        <v>3365189</v>
      </c>
      <c r="J809" s="357">
        <f t="shared" si="12"/>
        <v>19379011</v>
      </c>
      <c r="K809" s="251"/>
      <c r="L809" s="241"/>
      <c r="M809" s="319" t="s">
        <v>1418</v>
      </c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  <c r="AA809" s="241"/>
      <c r="AB809" s="241"/>
      <c r="AC809" s="241"/>
      <c r="AD809" s="241"/>
      <c r="AE809" s="241"/>
      <c r="AF809" s="241"/>
      <c r="AG809" s="241"/>
      <c r="AH809" s="241"/>
      <c r="AI809" s="241"/>
    </row>
    <row r="810" spans="2:35" s="511" customFormat="1" hidden="1" x14ac:dyDescent="0.25">
      <c r="B810" s="206"/>
      <c r="C810" s="204"/>
      <c r="D810" s="377" t="s">
        <v>1100</v>
      </c>
      <c r="E810" s="319"/>
      <c r="F810" s="322"/>
      <c r="G810" s="242" t="s">
        <v>1210</v>
      </c>
      <c r="H810" s="285">
        <v>2000000</v>
      </c>
      <c r="I810" s="236"/>
      <c r="J810" s="357">
        <f t="shared" si="12"/>
        <v>21379011</v>
      </c>
      <c r="K810" s="365" t="s">
        <v>1439</v>
      </c>
      <c r="L810" s="241"/>
      <c r="M810" s="319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  <c r="AA810" s="241"/>
      <c r="AB810" s="241"/>
      <c r="AC810" s="241"/>
      <c r="AD810" s="241"/>
      <c r="AE810" s="241"/>
      <c r="AF810" s="241"/>
      <c r="AG810" s="241"/>
      <c r="AH810" s="241"/>
      <c r="AI810" s="241"/>
    </row>
    <row r="811" spans="2:35" s="511" customFormat="1" hidden="1" x14ac:dyDescent="0.25">
      <c r="B811" s="206"/>
      <c r="C811" s="204">
        <v>43654</v>
      </c>
      <c r="D811" s="233" t="s">
        <v>1413</v>
      </c>
      <c r="E811" s="319" t="s">
        <v>1419</v>
      </c>
      <c r="F811" s="322"/>
      <c r="G811" s="242" t="s">
        <v>1414</v>
      </c>
      <c r="H811" s="285"/>
      <c r="I811" s="236">
        <v>1314129</v>
      </c>
      <c r="J811" s="357">
        <f t="shared" si="12"/>
        <v>20064882</v>
      </c>
      <c r="K811" s="251"/>
      <c r="L811" s="241"/>
      <c r="M811" s="319" t="s">
        <v>1419</v>
      </c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  <c r="AA811" s="241"/>
      <c r="AB811" s="241"/>
      <c r="AC811" s="241"/>
      <c r="AD811" s="241"/>
      <c r="AE811" s="241"/>
      <c r="AF811" s="241"/>
      <c r="AG811" s="241"/>
      <c r="AH811" s="241"/>
      <c r="AI811" s="241"/>
    </row>
    <row r="812" spans="2:35" s="511" customFormat="1" hidden="1" x14ac:dyDescent="0.25">
      <c r="B812" s="206"/>
      <c r="C812" s="204">
        <v>43654</v>
      </c>
      <c r="D812" s="233" t="s">
        <v>1416</v>
      </c>
      <c r="E812" s="319" t="s">
        <v>1420</v>
      </c>
      <c r="F812" s="322"/>
      <c r="G812" s="242" t="s">
        <v>1415</v>
      </c>
      <c r="H812" s="285"/>
      <c r="I812" s="236">
        <v>2660000</v>
      </c>
      <c r="J812" s="357">
        <f t="shared" si="12"/>
        <v>17404882</v>
      </c>
      <c r="K812" s="251"/>
      <c r="L812" s="241"/>
      <c r="M812" s="319" t="s">
        <v>1420</v>
      </c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  <c r="AA812" s="241"/>
      <c r="AB812" s="241"/>
      <c r="AC812" s="241"/>
      <c r="AD812" s="241"/>
      <c r="AE812" s="241"/>
      <c r="AF812" s="241"/>
      <c r="AG812" s="241"/>
      <c r="AH812" s="241"/>
      <c r="AI812" s="241"/>
    </row>
    <row r="813" spans="2:35" s="511" customFormat="1" hidden="1" x14ac:dyDescent="0.25">
      <c r="B813" s="206"/>
      <c r="C813" s="204">
        <v>43654</v>
      </c>
      <c r="D813" s="233" t="s">
        <v>1188</v>
      </c>
      <c r="E813" s="319" t="s">
        <v>1421</v>
      </c>
      <c r="F813" s="322"/>
      <c r="G813" s="242" t="s">
        <v>1198</v>
      </c>
      <c r="H813" s="285"/>
      <c r="I813" s="236">
        <v>100000</v>
      </c>
      <c r="J813" s="357">
        <f t="shared" si="12"/>
        <v>17304882</v>
      </c>
      <c r="K813" s="251"/>
      <c r="L813" s="241"/>
      <c r="M813" s="319" t="s">
        <v>1421</v>
      </c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  <c r="AA813" s="241"/>
      <c r="AB813" s="241"/>
      <c r="AC813" s="241"/>
      <c r="AD813" s="241"/>
      <c r="AE813" s="241"/>
      <c r="AF813" s="241"/>
      <c r="AG813" s="241"/>
      <c r="AH813" s="241"/>
      <c r="AI813" s="241"/>
    </row>
    <row r="814" spans="2:35" s="511" customFormat="1" hidden="1" x14ac:dyDescent="0.25">
      <c r="B814" s="206"/>
      <c r="C814" s="204">
        <v>43655</v>
      </c>
      <c r="D814" s="233" t="s">
        <v>1427</v>
      </c>
      <c r="E814" s="319" t="s">
        <v>1422</v>
      </c>
      <c r="F814" s="322"/>
      <c r="G814" s="242" t="s">
        <v>1198</v>
      </c>
      <c r="H814" s="285"/>
      <c r="I814" s="236">
        <v>30000</v>
      </c>
      <c r="J814" s="357">
        <f t="shared" si="12"/>
        <v>17274882</v>
      </c>
      <c r="K814" s="251"/>
      <c r="L814" s="241"/>
      <c r="M814" s="319" t="s">
        <v>1422</v>
      </c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  <c r="AA814" s="241"/>
      <c r="AB814" s="241"/>
      <c r="AC814" s="241"/>
      <c r="AD814" s="241"/>
      <c r="AE814" s="241"/>
      <c r="AF814" s="241"/>
      <c r="AG814" s="241"/>
      <c r="AH814" s="241"/>
      <c r="AI814" s="241"/>
    </row>
    <row r="815" spans="2:35" s="511" customFormat="1" hidden="1" x14ac:dyDescent="0.25">
      <c r="B815" s="206"/>
      <c r="C815" s="204">
        <v>43655</v>
      </c>
      <c r="D815" s="233" t="s">
        <v>1428</v>
      </c>
      <c r="E815" s="319" t="s">
        <v>1423</v>
      </c>
      <c r="F815" s="322"/>
      <c r="G815" s="242" t="s">
        <v>1187</v>
      </c>
      <c r="H815" s="285"/>
      <c r="I815" s="236">
        <v>100000</v>
      </c>
      <c r="J815" s="357">
        <f t="shared" si="12"/>
        <v>17174882</v>
      </c>
      <c r="K815" s="251"/>
      <c r="L815" s="241"/>
      <c r="M815" s="319" t="s">
        <v>1423</v>
      </c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  <c r="AA815" s="241"/>
      <c r="AB815" s="241"/>
      <c r="AC815" s="241"/>
      <c r="AD815" s="241"/>
      <c r="AE815" s="241"/>
      <c r="AF815" s="241"/>
      <c r="AG815" s="241"/>
      <c r="AH815" s="241"/>
      <c r="AI815" s="241"/>
    </row>
    <row r="816" spans="2:35" s="511" customFormat="1" hidden="1" x14ac:dyDescent="0.25">
      <c r="B816" s="206"/>
      <c r="C816" s="204">
        <v>43656</v>
      </c>
      <c r="D816" s="233" t="s">
        <v>1391</v>
      </c>
      <c r="E816" s="319" t="s">
        <v>1424</v>
      </c>
      <c r="F816" s="322"/>
      <c r="G816" s="242" t="s">
        <v>1345</v>
      </c>
      <c r="H816" s="285"/>
      <c r="I816" s="236">
        <v>189000</v>
      </c>
      <c r="J816" s="357">
        <f t="shared" si="12"/>
        <v>16985882</v>
      </c>
      <c r="K816" s="251"/>
      <c r="L816" s="241"/>
      <c r="M816" s="319" t="s">
        <v>1424</v>
      </c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  <c r="AA816" s="241"/>
      <c r="AB816" s="241"/>
      <c r="AC816" s="241"/>
      <c r="AD816" s="241"/>
      <c r="AE816" s="241"/>
      <c r="AF816" s="241"/>
      <c r="AG816" s="241"/>
      <c r="AH816" s="241"/>
      <c r="AI816" s="241"/>
    </row>
    <row r="817" spans="2:35" s="511" customFormat="1" hidden="1" x14ac:dyDescent="0.25">
      <c r="B817" s="206"/>
      <c r="C817" s="204">
        <v>43656</v>
      </c>
      <c r="D817" s="233" t="s">
        <v>1432</v>
      </c>
      <c r="E817" s="319" t="s">
        <v>1430</v>
      </c>
      <c r="F817" s="322"/>
      <c r="G817" s="242" t="s">
        <v>1429</v>
      </c>
      <c r="H817" s="285"/>
      <c r="I817" s="236">
        <v>800000</v>
      </c>
      <c r="J817" s="357">
        <f t="shared" si="12"/>
        <v>16185882</v>
      </c>
      <c r="K817" s="251"/>
      <c r="L817" s="241"/>
      <c r="M817" s="319" t="s">
        <v>1430</v>
      </c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  <c r="AA817" s="241"/>
      <c r="AB817" s="241"/>
      <c r="AC817" s="241"/>
      <c r="AD817" s="241"/>
      <c r="AE817" s="241"/>
      <c r="AF817" s="241"/>
      <c r="AG817" s="241"/>
      <c r="AH817" s="241"/>
      <c r="AI817" s="241"/>
    </row>
    <row r="818" spans="2:35" s="511" customFormat="1" hidden="1" x14ac:dyDescent="0.25">
      <c r="B818" s="206"/>
      <c r="C818" s="204">
        <v>43656</v>
      </c>
      <c r="D818" s="233" t="s">
        <v>1433</v>
      </c>
      <c r="E818" s="319" t="s">
        <v>1431</v>
      </c>
      <c r="F818" s="322"/>
      <c r="G818" s="242" t="s">
        <v>1429</v>
      </c>
      <c r="H818" s="285"/>
      <c r="I818" s="236">
        <v>1039500</v>
      </c>
      <c r="J818" s="357">
        <f t="shared" si="12"/>
        <v>15146382</v>
      </c>
      <c r="K818" s="251"/>
      <c r="L818" s="241"/>
      <c r="M818" s="319" t="s">
        <v>1431</v>
      </c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  <c r="AA818" s="241"/>
      <c r="AB818" s="241"/>
      <c r="AC818" s="241"/>
      <c r="AD818" s="241"/>
      <c r="AE818" s="241"/>
      <c r="AF818" s="241"/>
      <c r="AG818" s="241"/>
      <c r="AH818" s="241"/>
      <c r="AI818" s="241"/>
    </row>
    <row r="819" spans="2:35" s="511" customFormat="1" hidden="1" x14ac:dyDescent="0.25">
      <c r="B819" s="206"/>
      <c r="C819" s="204">
        <v>43656</v>
      </c>
      <c r="D819" s="233" t="s">
        <v>1434</v>
      </c>
      <c r="E819" s="319" t="s">
        <v>1425</v>
      </c>
      <c r="F819" s="322"/>
      <c r="G819" s="242" t="s">
        <v>1198</v>
      </c>
      <c r="H819" s="285"/>
      <c r="I819" s="236">
        <v>7200000</v>
      </c>
      <c r="J819" s="357">
        <f>+J818+H819-I819</f>
        <v>7946382</v>
      </c>
      <c r="K819" s="251"/>
      <c r="L819" s="241"/>
      <c r="M819" s="319" t="s">
        <v>1425</v>
      </c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  <c r="AA819" s="241"/>
      <c r="AB819" s="241"/>
      <c r="AC819" s="241"/>
      <c r="AD819" s="241"/>
      <c r="AE819" s="241"/>
      <c r="AF819" s="241"/>
      <c r="AG819" s="241"/>
      <c r="AH819" s="241"/>
      <c r="AI819" s="241"/>
    </row>
    <row r="820" spans="2:35" s="511" customFormat="1" hidden="1" x14ac:dyDescent="0.25">
      <c r="B820" s="206"/>
      <c r="C820" s="204">
        <v>43656</v>
      </c>
      <c r="D820" s="233" t="s">
        <v>1397</v>
      </c>
      <c r="E820" s="319" t="s">
        <v>1426</v>
      </c>
      <c r="F820" s="322"/>
      <c r="G820" s="242" t="s">
        <v>1435</v>
      </c>
      <c r="H820" s="285"/>
      <c r="I820" s="236">
        <v>450000</v>
      </c>
      <c r="J820" s="357">
        <f>+J819+H820-I820</f>
        <v>7496382</v>
      </c>
      <c r="K820" s="251"/>
      <c r="L820" s="241"/>
      <c r="M820" s="319" t="s">
        <v>1426</v>
      </c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  <c r="AA820" s="241"/>
      <c r="AB820" s="241"/>
      <c r="AC820" s="241"/>
      <c r="AD820" s="241"/>
      <c r="AE820" s="241"/>
      <c r="AF820" s="241"/>
      <c r="AG820" s="241"/>
      <c r="AH820" s="241"/>
      <c r="AI820" s="241"/>
    </row>
    <row r="821" spans="2:35" s="511" customFormat="1" hidden="1" x14ac:dyDescent="0.25">
      <c r="B821" s="206"/>
      <c r="C821" s="283">
        <v>43655</v>
      </c>
      <c r="D821" s="225" t="s">
        <v>1407</v>
      </c>
      <c r="E821" s="206" t="s">
        <v>1436</v>
      </c>
      <c r="F821" s="206"/>
      <c r="G821" s="235" t="s">
        <v>1214</v>
      </c>
      <c r="H821" s="285"/>
      <c r="I821" s="235">
        <v>1530000</v>
      </c>
      <c r="J821" s="357">
        <f>+J820+H821-I821</f>
        <v>5966382</v>
      </c>
      <c r="K821" s="251"/>
      <c r="L821" s="241"/>
      <c r="M821" s="206" t="s">
        <v>1436</v>
      </c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  <c r="AA821" s="241"/>
      <c r="AB821" s="241"/>
      <c r="AC821" s="241"/>
      <c r="AD821" s="241"/>
      <c r="AE821" s="241"/>
      <c r="AF821" s="241"/>
      <c r="AG821" s="241"/>
      <c r="AH821" s="241"/>
      <c r="AI821" s="241"/>
    </row>
    <row r="822" spans="2:35" s="511" customFormat="1" hidden="1" x14ac:dyDescent="0.25">
      <c r="B822" s="206"/>
      <c r="C822" s="283">
        <v>43658</v>
      </c>
      <c r="D822" s="225" t="s">
        <v>1409</v>
      </c>
      <c r="E822" s="206" t="s">
        <v>1437</v>
      </c>
      <c r="F822" s="206"/>
      <c r="G822" s="235" t="s">
        <v>1408</v>
      </c>
      <c r="H822" s="285"/>
      <c r="I822" s="235">
        <v>500000</v>
      </c>
      <c r="J822" s="357">
        <f>+J821+H822-I822</f>
        <v>5466382</v>
      </c>
      <c r="K822" s="251"/>
      <c r="L822" s="241"/>
      <c r="M822" s="206" t="s">
        <v>1437</v>
      </c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  <c r="AA822" s="241"/>
      <c r="AB822" s="241"/>
      <c r="AC822" s="241"/>
      <c r="AD822" s="241"/>
      <c r="AE822" s="241"/>
      <c r="AF822" s="241"/>
      <c r="AG822" s="241"/>
      <c r="AH822" s="241"/>
      <c r="AI822" s="241"/>
    </row>
    <row r="823" spans="2:35" s="511" customFormat="1" hidden="1" x14ac:dyDescent="0.25">
      <c r="B823" s="206"/>
      <c r="C823" s="206"/>
      <c r="D823" s="377" t="s">
        <v>1486</v>
      </c>
      <c r="E823" s="206"/>
      <c r="F823" s="206"/>
      <c r="G823" s="208"/>
      <c r="H823" s="285">
        <v>17503818</v>
      </c>
      <c r="I823" s="210"/>
      <c r="J823" s="357">
        <f t="shared" ref="J823:J886" si="13">+J822+H823-I823</f>
        <v>22970200</v>
      </c>
      <c r="K823" s="394"/>
      <c r="L823" s="241"/>
      <c r="M823" s="206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  <c r="AA823" s="241"/>
      <c r="AB823" s="241"/>
      <c r="AC823" s="241"/>
      <c r="AD823" s="241"/>
      <c r="AE823" s="241"/>
      <c r="AF823" s="241"/>
      <c r="AG823" s="241"/>
      <c r="AH823" s="241"/>
      <c r="AI823" s="241"/>
    </row>
    <row r="824" spans="2:35" s="511" customFormat="1" hidden="1" x14ac:dyDescent="0.25">
      <c r="B824" s="206"/>
      <c r="C824" s="204">
        <v>43658</v>
      </c>
      <c r="D824" s="318" t="s">
        <v>1443</v>
      </c>
      <c r="E824" s="319" t="s">
        <v>1441</v>
      </c>
      <c r="F824" s="255"/>
      <c r="G824" s="320" t="s">
        <v>1442</v>
      </c>
      <c r="H824" s="285"/>
      <c r="I824" s="321">
        <f>200000+1056900</f>
        <v>1256900</v>
      </c>
      <c r="J824" s="357">
        <f t="shared" si="13"/>
        <v>21713300</v>
      </c>
      <c r="K824" s="251"/>
      <c r="L824" s="241"/>
      <c r="M824" s="319" t="s">
        <v>1441</v>
      </c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  <c r="AA824" s="241"/>
      <c r="AB824" s="241"/>
      <c r="AC824" s="241"/>
      <c r="AD824" s="241"/>
      <c r="AE824" s="241"/>
      <c r="AF824" s="241"/>
      <c r="AG824" s="241"/>
      <c r="AH824" s="241"/>
      <c r="AI824" s="241"/>
    </row>
    <row r="825" spans="2:35" s="511" customFormat="1" hidden="1" x14ac:dyDescent="0.25">
      <c r="B825" s="206"/>
      <c r="C825" s="204">
        <v>43658</v>
      </c>
      <c r="D825" s="267" t="s">
        <v>1464</v>
      </c>
      <c r="E825" s="319" t="s">
        <v>1444</v>
      </c>
      <c r="F825" s="322"/>
      <c r="G825" s="270" t="s">
        <v>1182</v>
      </c>
      <c r="H825" s="285"/>
      <c r="I825" s="271">
        <v>2588300</v>
      </c>
      <c r="J825" s="357">
        <f t="shared" si="13"/>
        <v>19125000</v>
      </c>
      <c r="K825" s="251"/>
      <c r="L825" s="241"/>
      <c r="M825" s="319" t="s">
        <v>1444</v>
      </c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  <c r="AA825" s="241"/>
      <c r="AB825" s="241"/>
      <c r="AC825" s="241"/>
      <c r="AD825" s="241"/>
      <c r="AE825" s="241"/>
      <c r="AF825" s="241"/>
      <c r="AG825" s="241"/>
      <c r="AH825" s="241"/>
      <c r="AI825" s="241"/>
    </row>
    <row r="826" spans="2:35" s="511" customFormat="1" hidden="1" x14ac:dyDescent="0.25">
      <c r="B826" s="206"/>
      <c r="C826" s="204">
        <v>43658</v>
      </c>
      <c r="D826" s="233" t="s">
        <v>1465</v>
      </c>
      <c r="E826" s="319" t="s">
        <v>1445</v>
      </c>
      <c r="F826" s="322"/>
      <c r="G826" s="242" t="s">
        <v>1414</v>
      </c>
      <c r="H826" s="285"/>
      <c r="I826" s="236">
        <v>219500</v>
      </c>
      <c r="J826" s="357">
        <f t="shared" si="13"/>
        <v>18905500</v>
      </c>
      <c r="K826" s="251"/>
      <c r="L826" s="241"/>
      <c r="M826" s="319" t="s">
        <v>1445</v>
      </c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  <c r="AA826" s="241"/>
      <c r="AB826" s="241"/>
      <c r="AC826" s="241"/>
      <c r="AD826" s="241"/>
      <c r="AE826" s="241"/>
      <c r="AF826" s="241"/>
      <c r="AG826" s="241"/>
      <c r="AH826" s="241"/>
      <c r="AI826" s="241"/>
    </row>
    <row r="827" spans="2:35" s="511" customFormat="1" hidden="1" x14ac:dyDescent="0.25">
      <c r="B827" s="206"/>
      <c r="C827" s="204"/>
      <c r="D827" s="233" t="s">
        <v>1100</v>
      </c>
      <c r="E827" s="319"/>
      <c r="F827" s="322"/>
      <c r="G827" s="242" t="s">
        <v>1414</v>
      </c>
      <c r="H827" s="285">
        <v>500000</v>
      </c>
      <c r="I827" s="236"/>
      <c r="J827" s="357">
        <f t="shared" si="13"/>
        <v>19405500</v>
      </c>
      <c r="K827" s="258" t="s">
        <v>1437</v>
      </c>
      <c r="L827" s="241"/>
      <c r="M827" s="319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  <c r="AA827" s="241"/>
      <c r="AB827" s="241"/>
      <c r="AC827" s="241"/>
      <c r="AD827" s="241"/>
      <c r="AE827" s="241"/>
      <c r="AF827" s="241"/>
      <c r="AG827" s="241"/>
      <c r="AH827" s="241"/>
      <c r="AI827" s="241"/>
    </row>
    <row r="828" spans="2:35" s="511" customFormat="1" hidden="1" x14ac:dyDescent="0.25">
      <c r="B828" s="206"/>
      <c r="C828" s="204">
        <v>43659</v>
      </c>
      <c r="D828" s="233" t="s">
        <v>1466</v>
      </c>
      <c r="E828" s="319" t="s">
        <v>1446</v>
      </c>
      <c r="F828" s="322"/>
      <c r="G828" s="242" t="s">
        <v>1429</v>
      </c>
      <c r="H828" s="285"/>
      <c r="I828" s="236">
        <v>1163000</v>
      </c>
      <c r="J828" s="357">
        <f t="shared" si="13"/>
        <v>18242500</v>
      </c>
      <c r="K828" s="251"/>
      <c r="L828" s="241"/>
      <c r="M828" s="319" t="s">
        <v>1446</v>
      </c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  <c r="AA828" s="241"/>
      <c r="AB828" s="241"/>
      <c r="AC828" s="241"/>
      <c r="AD828" s="241"/>
      <c r="AE828" s="241"/>
      <c r="AF828" s="241"/>
      <c r="AG828" s="241"/>
      <c r="AH828" s="241"/>
      <c r="AI828" s="241"/>
    </row>
    <row r="829" spans="2:35" s="511" customFormat="1" hidden="1" x14ac:dyDescent="0.25">
      <c r="B829" s="206"/>
      <c r="C829" s="204">
        <v>43659</v>
      </c>
      <c r="D829" s="233" t="s">
        <v>1467</v>
      </c>
      <c r="E829" s="319" t="s">
        <v>1447</v>
      </c>
      <c r="F829" s="322"/>
      <c r="G829" s="242" t="s">
        <v>1429</v>
      </c>
      <c r="H829" s="285"/>
      <c r="I829" s="236">
        <v>840000</v>
      </c>
      <c r="J829" s="357">
        <f t="shared" si="13"/>
        <v>17402500</v>
      </c>
      <c r="K829" s="251"/>
      <c r="L829" s="241"/>
      <c r="M829" s="319" t="s">
        <v>1447</v>
      </c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  <c r="AA829" s="241"/>
      <c r="AB829" s="241"/>
      <c r="AC829" s="241"/>
      <c r="AD829" s="241"/>
      <c r="AE829" s="241"/>
      <c r="AF829" s="241"/>
      <c r="AG829" s="241"/>
      <c r="AH829" s="241"/>
      <c r="AI829" s="241"/>
    </row>
    <row r="830" spans="2:35" s="511" customFormat="1" hidden="1" x14ac:dyDescent="0.25">
      <c r="B830" s="206"/>
      <c r="C830" s="204">
        <v>43659</v>
      </c>
      <c r="D830" s="233" t="s">
        <v>1468</v>
      </c>
      <c r="E830" s="319" t="s">
        <v>1448</v>
      </c>
      <c r="F830" s="322"/>
      <c r="G830" s="242" t="s">
        <v>1182</v>
      </c>
      <c r="H830" s="285"/>
      <c r="I830" s="236">
        <v>135000</v>
      </c>
      <c r="J830" s="357">
        <f t="shared" si="13"/>
        <v>17267500</v>
      </c>
      <c r="K830" s="251"/>
      <c r="L830" s="241"/>
      <c r="M830" s="319" t="s">
        <v>1448</v>
      </c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  <c r="AA830" s="241"/>
      <c r="AB830" s="241"/>
      <c r="AC830" s="241"/>
      <c r="AD830" s="241"/>
      <c r="AE830" s="241"/>
      <c r="AF830" s="241"/>
      <c r="AG830" s="241"/>
      <c r="AH830" s="241"/>
      <c r="AI830" s="241"/>
    </row>
    <row r="831" spans="2:35" s="511" customFormat="1" hidden="1" x14ac:dyDescent="0.25">
      <c r="B831" s="206"/>
      <c r="C831" s="204">
        <v>43661</v>
      </c>
      <c r="D831" s="233" t="s">
        <v>1469</v>
      </c>
      <c r="E831" s="319" t="s">
        <v>1449</v>
      </c>
      <c r="F831" s="322"/>
      <c r="G831" s="242" t="s">
        <v>1345</v>
      </c>
      <c r="H831" s="285"/>
      <c r="I831" s="236">
        <v>256000</v>
      </c>
      <c r="J831" s="357">
        <f t="shared" si="13"/>
        <v>17011500</v>
      </c>
      <c r="K831" s="251"/>
      <c r="L831" s="241"/>
      <c r="M831" s="319" t="s">
        <v>1449</v>
      </c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  <c r="AA831" s="241"/>
      <c r="AB831" s="241"/>
      <c r="AC831" s="241"/>
      <c r="AD831" s="241"/>
      <c r="AE831" s="241"/>
      <c r="AF831" s="241"/>
      <c r="AG831" s="241"/>
      <c r="AH831" s="241"/>
      <c r="AI831" s="241"/>
    </row>
    <row r="832" spans="2:35" s="511" customFormat="1" hidden="1" x14ac:dyDescent="0.25">
      <c r="B832" s="206"/>
      <c r="C832" s="204">
        <v>43661</v>
      </c>
      <c r="D832" s="233" t="s">
        <v>1188</v>
      </c>
      <c r="E832" s="319" t="s">
        <v>1450</v>
      </c>
      <c r="F832" s="322"/>
      <c r="G832" s="242" t="s">
        <v>1198</v>
      </c>
      <c r="H832" s="285"/>
      <c r="I832" s="236">
        <v>100000</v>
      </c>
      <c r="J832" s="357">
        <f t="shared" si="13"/>
        <v>16911500</v>
      </c>
      <c r="K832" s="251"/>
      <c r="L832" s="241"/>
      <c r="M832" s="319" t="s">
        <v>1450</v>
      </c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  <c r="AA832" s="241"/>
      <c r="AB832" s="241"/>
      <c r="AC832" s="241"/>
      <c r="AD832" s="241"/>
      <c r="AE832" s="241"/>
      <c r="AF832" s="241"/>
      <c r="AG832" s="241"/>
      <c r="AH832" s="241"/>
      <c r="AI832" s="241"/>
    </row>
    <row r="833" spans="2:35" s="511" customFormat="1" hidden="1" x14ac:dyDescent="0.25">
      <c r="B833" s="206"/>
      <c r="C833" s="204">
        <v>43661</v>
      </c>
      <c r="D833" s="233" t="s">
        <v>1470</v>
      </c>
      <c r="E833" s="319" t="s">
        <v>1451</v>
      </c>
      <c r="F833" s="322"/>
      <c r="G833" s="242" t="s">
        <v>1247</v>
      </c>
      <c r="H833" s="285"/>
      <c r="I833" s="236">
        <v>2399400</v>
      </c>
      <c r="J833" s="357">
        <f t="shared" si="13"/>
        <v>14512100</v>
      </c>
      <c r="K833" s="251"/>
      <c r="L833" s="241"/>
      <c r="M833" s="319" t="s">
        <v>1451</v>
      </c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  <c r="AA833" s="241"/>
      <c r="AB833" s="241"/>
      <c r="AC833" s="241"/>
      <c r="AD833" s="241"/>
      <c r="AE833" s="241"/>
      <c r="AF833" s="241"/>
      <c r="AG833" s="241"/>
      <c r="AH833" s="241"/>
      <c r="AI833" s="241"/>
    </row>
    <row r="834" spans="2:35" s="511" customFormat="1" hidden="1" x14ac:dyDescent="0.25">
      <c r="B834" s="206"/>
      <c r="C834" s="204">
        <v>43662</v>
      </c>
      <c r="D834" s="233" t="s">
        <v>1471</v>
      </c>
      <c r="E834" s="319" t="s">
        <v>1452</v>
      </c>
      <c r="F834" s="322"/>
      <c r="G834" s="242" t="s">
        <v>1187</v>
      </c>
      <c r="H834" s="285"/>
      <c r="I834" s="236">
        <v>768000</v>
      </c>
      <c r="J834" s="357">
        <f t="shared" si="13"/>
        <v>13744100</v>
      </c>
      <c r="K834" s="251"/>
      <c r="L834" s="241"/>
      <c r="M834" s="319" t="s">
        <v>1452</v>
      </c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  <c r="AA834" s="241"/>
      <c r="AB834" s="241"/>
      <c r="AC834" s="241"/>
      <c r="AD834" s="241"/>
      <c r="AE834" s="241"/>
      <c r="AF834" s="241"/>
      <c r="AG834" s="241"/>
      <c r="AH834" s="241"/>
      <c r="AI834" s="241"/>
    </row>
    <row r="835" spans="2:35" s="511" customFormat="1" hidden="1" x14ac:dyDescent="0.25">
      <c r="B835" s="206"/>
      <c r="C835" s="204">
        <v>43662</v>
      </c>
      <c r="D835" s="233" t="s">
        <v>1472</v>
      </c>
      <c r="E835" s="319" t="s">
        <v>1453</v>
      </c>
      <c r="F835" s="322"/>
      <c r="G835" s="242" t="s">
        <v>1361</v>
      </c>
      <c r="H835" s="285"/>
      <c r="I835" s="236">
        <v>1531000</v>
      </c>
      <c r="J835" s="357">
        <f t="shared" si="13"/>
        <v>12213100</v>
      </c>
      <c r="K835" s="251"/>
      <c r="L835" s="241"/>
      <c r="M835" s="319" t="s">
        <v>1453</v>
      </c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  <c r="AA835" s="241"/>
      <c r="AB835" s="241"/>
      <c r="AC835" s="241"/>
      <c r="AD835" s="241"/>
      <c r="AE835" s="241"/>
      <c r="AF835" s="241"/>
      <c r="AG835" s="241"/>
      <c r="AH835" s="241"/>
      <c r="AI835" s="241"/>
    </row>
    <row r="836" spans="2:35" s="511" customFormat="1" hidden="1" x14ac:dyDescent="0.25">
      <c r="B836" s="206"/>
      <c r="C836" s="204"/>
      <c r="D836" s="233" t="s">
        <v>1100</v>
      </c>
      <c r="E836" s="319"/>
      <c r="F836" s="322"/>
      <c r="G836" s="242" t="s">
        <v>1361</v>
      </c>
      <c r="H836" s="235">
        <v>1530000</v>
      </c>
      <c r="I836" s="236"/>
      <c r="J836" s="357">
        <f t="shared" si="13"/>
        <v>13743100</v>
      </c>
      <c r="K836" s="258" t="s">
        <v>1436</v>
      </c>
      <c r="L836" s="241"/>
      <c r="M836" s="319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  <c r="AA836" s="241"/>
      <c r="AB836" s="241"/>
      <c r="AC836" s="241"/>
      <c r="AD836" s="241"/>
      <c r="AE836" s="241"/>
      <c r="AF836" s="241"/>
      <c r="AG836" s="241"/>
      <c r="AH836" s="241"/>
      <c r="AI836" s="241"/>
    </row>
    <row r="837" spans="2:35" s="511" customFormat="1" hidden="1" x14ac:dyDescent="0.25">
      <c r="B837" s="206"/>
      <c r="C837" s="204">
        <v>43662</v>
      </c>
      <c r="D837" s="233" t="s">
        <v>1473</v>
      </c>
      <c r="E837" s="319" t="s">
        <v>1454</v>
      </c>
      <c r="F837" s="322"/>
      <c r="G837" s="242" t="s">
        <v>1400</v>
      </c>
      <c r="H837" s="285"/>
      <c r="I837" s="236">
        <v>300000</v>
      </c>
      <c r="J837" s="357">
        <f t="shared" si="13"/>
        <v>13443100</v>
      </c>
      <c r="K837" s="251"/>
      <c r="L837" s="241"/>
      <c r="M837" s="319" t="s">
        <v>1454</v>
      </c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  <c r="AA837" s="241"/>
      <c r="AB837" s="241"/>
      <c r="AC837" s="241"/>
      <c r="AD837" s="241"/>
      <c r="AE837" s="241"/>
      <c r="AF837" s="241"/>
      <c r="AG837" s="241"/>
      <c r="AH837" s="241"/>
      <c r="AI837" s="241"/>
    </row>
    <row r="838" spans="2:35" s="511" customFormat="1" hidden="1" x14ac:dyDescent="0.25">
      <c r="B838" s="206"/>
      <c r="C838" s="204">
        <v>43662</v>
      </c>
      <c r="D838" s="233" t="s">
        <v>1475</v>
      </c>
      <c r="E838" s="319" t="s">
        <v>1455</v>
      </c>
      <c r="F838" s="322"/>
      <c r="G838" s="242" t="s">
        <v>1474</v>
      </c>
      <c r="H838" s="285"/>
      <c r="I838" s="236">
        <v>450000</v>
      </c>
      <c r="J838" s="357">
        <f t="shared" si="13"/>
        <v>12993100</v>
      </c>
      <c r="K838" s="251"/>
      <c r="L838" s="241"/>
      <c r="M838" s="319" t="s">
        <v>1455</v>
      </c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  <c r="AA838" s="241"/>
      <c r="AB838" s="241"/>
      <c r="AC838" s="241"/>
      <c r="AD838" s="241"/>
      <c r="AE838" s="241"/>
      <c r="AF838" s="241"/>
      <c r="AG838" s="241"/>
      <c r="AH838" s="241"/>
      <c r="AI838" s="241"/>
    </row>
    <row r="839" spans="2:35" s="511" customFormat="1" hidden="1" x14ac:dyDescent="0.25">
      <c r="B839" s="206"/>
      <c r="C839" s="204">
        <v>43662</v>
      </c>
      <c r="D839" s="233" t="s">
        <v>1476</v>
      </c>
      <c r="E839" s="319" t="s">
        <v>1456</v>
      </c>
      <c r="F839" s="322"/>
      <c r="G839" s="242" t="s">
        <v>1182</v>
      </c>
      <c r="H839" s="285"/>
      <c r="I839" s="236">
        <v>1267500</v>
      </c>
      <c r="J839" s="357">
        <f t="shared" si="13"/>
        <v>11725600</v>
      </c>
      <c r="K839" s="251"/>
      <c r="L839" s="241"/>
      <c r="M839" s="319" t="s">
        <v>1456</v>
      </c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  <c r="AA839" s="241"/>
      <c r="AB839" s="241"/>
      <c r="AC839" s="241"/>
      <c r="AD839" s="241"/>
      <c r="AE839" s="241"/>
      <c r="AF839" s="241"/>
      <c r="AG839" s="241"/>
      <c r="AH839" s="241"/>
      <c r="AI839" s="241"/>
    </row>
    <row r="840" spans="2:35" s="511" customFormat="1" hidden="1" x14ac:dyDescent="0.25">
      <c r="B840" s="206"/>
      <c r="C840" s="204">
        <v>43663</v>
      </c>
      <c r="D840" s="233" t="s">
        <v>1478</v>
      </c>
      <c r="E840" s="319" t="s">
        <v>1457</v>
      </c>
      <c r="F840" s="322"/>
      <c r="G840" s="242" t="s">
        <v>1477</v>
      </c>
      <c r="H840" s="285"/>
      <c r="I840" s="236">
        <v>765000</v>
      </c>
      <c r="J840" s="357">
        <f t="shared" si="13"/>
        <v>10960600</v>
      </c>
      <c r="K840" s="251"/>
      <c r="L840" s="241"/>
      <c r="M840" s="319" t="s">
        <v>1457</v>
      </c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  <c r="AA840" s="241"/>
      <c r="AB840" s="241"/>
      <c r="AC840" s="241"/>
      <c r="AD840" s="241"/>
      <c r="AE840" s="241"/>
      <c r="AF840" s="241"/>
      <c r="AG840" s="241"/>
      <c r="AH840" s="241"/>
      <c r="AI840" s="241"/>
    </row>
    <row r="841" spans="2:35" s="511" customFormat="1" hidden="1" x14ac:dyDescent="0.25">
      <c r="B841" s="206"/>
      <c r="C841" s="204">
        <v>43663</v>
      </c>
      <c r="D841" s="233" t="s">
        <v>1479</v>
      </c>
      <c r="E841" s="319" t="s">
        <v>1458</v>
      </c>
      <c r="F841" s="322"/>
      <c r="G841" s="242" t="s">
        <v>1198</v>
      </c>
      <c r="H841" s="285"/>
      <c r="I841" s="236">
        <v>30000</v>
      </c>
      <c r="J841" s="357">
        <f t="shared" si="13"/>
        <v>10930600</v>
      </c>
      <c r="K841" s="251"/>
      <c r="L841" s="241"/>
      <c r="M841" s="319" t="s">
        <v>1458</v>
      </c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  <c r="AA841" s="241"/>
      <c r="AB841" s="241"/>
      <c r="AC841" s="241"/>
      <c r="AD841" s="241"/>
      <c r="AE841" s="241"/>
      <c r="AF841" s="241"/>
      <c r="AG841" s="241"/>
      <c r="AH841" s="241"/>
      <c r="AI841" s="241"/>
    </row>
    <row r="842" spans="2:35" s="511" customFormat="1" hidden="1" x14ac:dyDescent="0.25">
      <c r="B842" s="206"/>
      <c r="C842" s="292">
        <v>43663</v>
      </c>
      <c r="D842" s="233" t="s">
        <v>1480</v>
      </c>
      <c r="E842" s="319" t="s">
        <v>1459</v>
      </c>
      <c r="F842" s="322"/>
      <c r="G842" s="242" t="s">
        <v>1198</v>
      </c>
      <c r="H842" s="285"/>
      <c r="I842" s="236">
        <v>450000</v>
      </c>
      <c r="J842" s="357">
        <f t="shared" si="13"/>
        <v>10480600</v>
      </c>
      <c r="K842" s="251"/>
      <c r="L842" s="241"/>
      <c r="M842" s="319" t="s">
        <v>1459</v>
      </c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  <c r="AA842" s="241"/>
      <c r="AB842" s="241"/>
      <c r="AC842" s="241"/>
      <c r="AD842" s="241"/>
      <c r="AE842" s="241"/>
      <c r="AF842" s="241"/>
      <c r="AG842" s="241"/>
      <c r="AH842" s="241"/>
      <c r="AI842" s="241"/>
    </row>
    <row r="843" spans="2:35" s="511" customFormat="1" hidden="1" x14ac:dyDescent="0.25">
      <c r="B843" s="206"/>
      <c r="C843" s="292">
        <v>43664</v>
      </c>
      <c r="D843" s="233" t="s">
        <v>1481</v>
      </c>
      <c r="E843" s="319" t="s">
        <v>1460</v>
      </c>
      <c r="F843" s="322"/>
      <c r="G843" s="242" t="s">
        <v>1198</v>
      </c>
      <c r="H843" s="285"/>
      <c r="I843" s="236">
        <v>405000</v>
      </c>
      <c r="J843" s="357">
        <f t="shared" si="13"/>
        <v>10075600</v>
      </c>
      <c r="K843" s="251"/>
      <c r="L843" s="241"/>
      <c r="M843" s="319" t="s">
        <v>1460</v>
      </c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  <c r="AA843" s="241"/>
      <c r="AB843" s="241"/>
      <c r="AC843" s="241"/>
      <c r="AD843" s="241"/>
      <c r="AE843" s="241"/>
      <c r="AF843" s="241"/>
      <c r="AG843" s="241"/>
      <c r="AH843" s="241"/>
      <c r="AI843" s="241"/>
    </row>
    <row r="844" spans="2:35" s="511" customFormat="1" hidden="1" x14ac:dyDescent="0.25">
      <c r="B844" s="206"/>
      <c r="C844" s="292">
        <v>43664</v>
      </c>
      <c r="D844" s="233" t="s">
        <v>1483</v>
      </c>
      <c r="E844" s="319" t="s">
        <v>1461</v>
      </c>
      <c r="F844" s="322"/>
      <c r="G844" s="242" t="s">
        <v>1482</v>
      </c>
      <c r="H844" s="285"/>
      <c r="I844" s="236">
        <v>2098791</v>
      </c>
      <c r="J844" s="357">
        <f t="shared" si="13"/>
        <v>7976809</v>
      </c>
      <c r="K844" s="251"/>
      <c r="L844" s="241"/>
      <c r="M844" s="319" t="s">
        <v>1461</v>
      </c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  <c r="AA844" s="241"/>
      <c r="AB844" s="241"/>
      <c r="AC844" s="241"/>
      <c r="AD844" s="241"/>
      <c r="AE844" s="241"/>
      <c r="AF844" s="241"/>
      <c r="AG844" s="241"/>
      <c r="AH844" s="241"/>
      <c r="AI844" s="241"/>
    </row>
    <row r="845" spans="2:35" s="511" customFormat="1" hidden="1" x14ac:dyDescent="0.25">
      <c r="B845" s="206"/>
      <c r="C845" s="292">
        <v>43664</v>
      </c>
      <c r="D845" s="233" t="s">
        <v>1484</v>
      </c>
      <c r="E845" s="319" t="s">
        <v>1462</v>
      </c>
      <c r="F845" s="322"/>
      <c r="G845" s="242" t="s">
        <v>1414</v>
      </c>
      <c r="H845" s="285"/>
      <c r="I845" s="236">
        <v>687528</v>
      </c>
      <c r="J845" s="357">
        <f t="shared" si="13"/>
        <v>7289281</v>
      </c>
      <c r="K845" s="251"/>
      <c r="L845" s="241"/>
      <c r="M845" s="319" t="s">
        <v>1462</v>
      </c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  <c r="AA845" s="241"/>
      <c r="AB845" s="241"/>
      <c r="AC845" s="241"/>
      <c r="AD845" s="241"/>
      <c r="AE845" s="241"/>
      <c r="AF845" s="241"/>
      <c r="AG845" s="241"/>
      <c r="AH845" s="241"/>
      <c r="AI845" s="241"/>
    </row>
    <row r="846" spans="2:35" s="511" customFormat="1" hidden="1" x14ac:dyDescent="0.25">
      <c r="B846" s="206"/>
      <c r="C846" s="292">
        <v>43664</v>
      </c>
      <c r="D846" s="233" t="s">
        <v>1485</v>
      </c>
      <c r="E846" s="319" t="s">
        <v>1463</v>
      </c>
      <c r="F846" s="322"/>
      <c r="G846" s="242" t="s">
        <v>1394</v>
      </c>
      <c r="H846" s="285"/>
      <c r="I846" s="236">
        <v>2030022</v>
      </c>
      <c r="J846" s="357">
        <f t="shared" si="13"/>
        <v>5259259</v>
      </c>
      <c r="K846" s="251"/>
      <c r="L846" s="241"/>
      <c r="M846" s="319" t="s">
        <v>1463</v>
      </c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  <c r="AA846" s="241"/>
      <c r="AB846" s="241"/>
      <c r="AC846" s="241"/>
      <c r="AD846" s="241"/>
      <c r="AE846" s="241"/>
      <c r="AF846" s="241"/>
      <c r="AG846" s="241"/>
      <c r="AH846" s="241"/>
      <c r="AI846" s="241"/>
    </row>
    <row r="847" spans="2:35" s="511" customFormat="1" hidden="1" x14ac:dyDescent="0.25">
      <c r="B847" s="206"/>
      <c r="C847" s="283">
        <v>43662</v>
      </c>
      <c r="D847" s="225" t="s">
        <v>1440</v>
      </c>
      <c r="E847" s="206" t="s">
        <v>1487</v>
      </c>
      <c r="F847" s="206"/>
      <c r="G847" s="235" t="s">
        <v>1210</v>
      </c>
      <c r="H847" s="285"/>
      <c r="I847" s="210">
        <v>1500000</v>
      </c>
      <c r="J847" s="357">
        <f t="shared" si="13"/>
        <v>3759259</v>
      </c>
      <c r="K847" s="251"/>
      <c r="L847" s="241"/>
      <c r="M847" s="206" t="s">
        <v>1487</v>
      </c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  <c r="AA847" s="241"/>
      <c r="AB847" s="241"/>
      <c r="AC847" s="241"/>
      <c r="AD847" s="241"/>
      <c r="AE847" s="241"/>
      <c r="AF847" s="241"/>
      <c r="AG847" s="241"/>
      <c r="AH847" s="241"/>
      <c r="AI847" s="241"/>
    </row>
    <row r="848" spans="2:35" s="511" customFormat="1" hidden="1" x14ac:dyDescent="0.25">
      <c r="B848" s="206"/>
      <c r="C848" s="283">
        <v>43663</v>
      </c>
      <c r="D848" s="225" t="s">
        <v>1488</v>
      </c>
      <c r="E848" s="206" t="s">
        <v>1489</v>
      </c>
      <c r="F848" s="206"/>
      <c r="G848" s="235" t="s">
        <v>1414</v>
      </c>
      <c r="H848" s="285"/>
      <c r="I848" s="210">
        <v>800000</v>
      </c>
      <c r="J848" s="357">
        <f t="shared" si="13"/>
        <v>2959259</v>
      </c>
      <c r="K848" s="251"/>
      <c r="L848" s="241"/>
      <c r="M848" s="206" t="s">
        <v>1489</v>
      </c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  <c r="AA848" s="241"/>
      <c r="AB848" s="241"/>
      <c r="AC848" s="241"/>
      <c r="AD848" s="241"/>
      <c r="AE848" s="241"/>
      <c r="AF848" s="241"/>
      <c r="AG848" s="241"/>
      <c r="AH848" s="241"/>
      <c r="AI848" s="241"/>
    </row>
    <row r="849" spans="2:35" s="511" customFormat="1" hidden="1" x14ac:dyDescent="0.25">
      <c r="B849" s="206"/>
      <c r="C849" s="206"/>
      <c r="D849" s="377" t="s">
        <v>1517</v>
      </c>
      <c r="E849" s="206"/>
      <c r="F849" s="206"/>
      <c r="G849" s="208"/>
      <c r="H849" s="285">
        <v>19740941</v>
      </c>
      <c r="I849" s="210"/>
      <c r="J849" s="357">
        <f t="shared" si="13"/>
        <v>22700200</v>
      </c>
      <c r="K849" s="251"/>
      <c r="L849" s="241"/>
      <c r="M849" s="206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  <c r="AA849" s="241"/>
      <c r="AB849" s="241"/>
      <c r="AC849" s="241"/>
      <c r="AD849" s="241"/>
      <c r="AE849" s="241"/>
      <c r="AF849" s="241"/>
      <c r="AG849" s="241"/>
      <c r="AH849" s="241"/>
      <c r="AI849" s="241"/>
    </row>
    <row r="850" spans="2:35" s="511" customFormat="1" hidden="1" x14ac:dyDescent="0.25">
      <c r="B850" s="206"/>
      <c r="C850" s="204">
        <v>43666</v>
      </c>
      <c r="D850" s="318" t="s">
        <v>1492</v>
      </c>
      <c r="E850" s="319" t="s">
        <v>1491</v>
      </c>
      <c r="F850" s="255"/>
      <c r="G850" s="320" t="s">
        <v>1182</v>
      </c>
      <c r="H850" s="285"/>
      <c r="I850" s="321">
        <v>135000</v>
      </c>
      <c r="J850" s="357">
        <f t="shared" si="13"/>
        <v>22565200</v>
      </c>
      <c r="K850" s="251"/>
      <c r="L850" s="241"/>
      <c r="M850" s="319" t="s">
        <v>1491</v>
      </c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  <c r="AA850" s="241"/>
      <c r="AB850" s="241"/>
      <c r="AC850" s="241"/>
      <c r="AD850" s="241"/>
      <c r="AE850" s="241"/>
      <c r="AF850" s="241"/>
      <c r="AG850" s="241"/>
      <c r="AH850" s="241"/>
      <c r="AI850" s="241"/>
    </row>
    <row r="851" spans="2:35" s="511" customFormat="1" hidden="1" x14ac:dyDescent="0.25">
      <c r="B851" s="206"/>
      <c r="C851" s="204">
        <v>43668</v>
      </c>
      <c r="D851" s="267" t="s">
        <v>1506</v>
      </c>
      <c r="E851" s="319" t="s">
        <v>1493</v>
      </c>
      <c r="F851" s="322"/>
      <c r="G851" s="270" t="s">
        <v>1203</v>
      </c>
      <c r="H851" s="285"/>
      <c r="I851" s="271">
        <v>5080412</v>
      </c>
      <c r="J851" s="357">
        <f t="shared" si="13"/>
        <v>17484788</v>
      </c>
      <c r="K851" s="251"/>
      <c r="L851" s="241"/>
      <c r="M851" s="319" t="s">
        <v>1493</v>
      </c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  <c r="AA851" s="241"/>
      <c r="AB851" s="241"/>
      <c r="AC851" s="241"/>
      <c r="AD851" s="241"/>
      <c r="AE851" s="241"/>
      <c r="AF851" s="241"/>
      <c r="AG851" s="241"/>
      <c r="AH851" s="241"/>
      <c r="AI851" s="241"/>
    </row>
    <row r="852" spans="2:35" s="511" customFormat="1" hidden="1" x14ac:dyDescent="0.25">
      <c r="B852" s="206"/>
      <c r="C852" s="204">
        <v>43668</v>
      </c>
      <c r="D852" s="233" t="s">
        <v>1507</v>
      </c>
      <c r="E852" s="319" t="s">
        <v>1494</v>
      </c>
      <c r="F852" s="322"/>
      <c r="G852" s="242" t="s">
        <v>1198</v>
      </c>
      <c r="H852" s="285"/>
      <c r="I852" s="236">
        <v>144623</v>
      </c>
      <c r="J852" s="357">
        <f t="shared" si="13"/>
        <v>17340165</v>
      </c>
      <c r="K852" s="251"/>
      <c r="L852" s="241"/>
      <c r="M852" s="319" t="s">
        <v>1494</v>
      </c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  <c r="AA852" s="241"/>
      <c r="AB852" s="241"/>
      <c r="AC852" s="241"/>
      <c r="AD852" s="241"/>
      <c r="AE852" s="241"/>
      <c r="AF852" s="241"/>
      <c r="AG852" s="241"/>
      <c r="AH852" s="241"/>
      <c r="AI852" s="241"/>
    </row>
    <row r="853" spans="2:35" s="511" customFormat="1" hidden="1" x14ac:dyDescent="0.25">
      <c r="B853" s="206"/>
      <c r="C853" s="204">
        <v>43668</v>
      </c>
      <c r="D853" s="233" t="s">
        <v>1508</v>
      </c>
      <c r="E853" s="319" t="s">
        <v>1495</v>
      </c>
      <c r="F853" s="322"/>
      <c r="G853" s="242" t="s">
        <v>1414</v>
      </c>
      <c r="H853" s="285"/>
      <c r="I853" s="236">
        <v>1600000</v>
      </c>
      <c r="J853" s="357">
        <f t="shared" si="13"/>
        <v>15740165</v>
      </c>
      <c r="K853" s="251"/>
      <c r="L853" s="241"/>
      <c r="M853" s="319" t="s">
        <v>1495</v>
      </c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  <c r="AA853" s="241"/>
      <c r="AB853" s="241"/>
      <c r="AC853" s="241"/>
      <c r="AD853" s="241"/>
      <c r="AE853" s="241"/>
      <c r="AF853" s="241"/>
      <c r="AG853" s="241"/>
      <c r="AH853" s="241"/>
      <c r="AI853" s="241"/>
    </row>
    <row r="854" spans="2:35" s="511" customFormat="1" hidden="1" x14ac:dyDescent="0.25">
      <c r="B854" s="206"/>
      <c r="C854" s="204"/>
      <c r="D854" s="233" t="s">
        <v>1100</v>
      </c>
      <c r="E854" s="319"/>
      <c r="F854" s="322"/>
      <c r="G854" s="242" t="s">
        <v>1414</v>
      </c>
      <c r="H854" s="285">
        <v>800000</v>
      </c>
      <c r="I854" s="236"/>
      <c r="J854" s="357">
        <f t="shared" si="13"/>
        <v>16540165</v>
      </c>
      <c r="K854" s="251" t="s">
        <v>1489</v>
      </c>
      <c r="L854" s="241"/>
      <c r="M854" s="319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  <c r="AA854" s="241"/>
      <c r="AB854" s="241"/>
      <c r="AC854" s="241"/>
      <c r="AD854" s="241"/>
      <c r="AE854" s="241"/>
      <c r="AF854" s="241"/>
      <c r="AG854" s="241"/>
      <c r="AH854" s="241"/>
      <c r="AI854" s="241"/>
    </row>
    <row r="855" spans="2:35" s="511" customFormat="1" hidden="1" x14ac:dyDescent="0.25">
      <c r="B855" s="206"/>
      <c r="C855" s="204">
        <v>43668</v>
      </c>
      <c r="D855" s="233" t="s">
        <v>1509</v>
      </c>
      <c r="E855" s="319" t="s">
        <v>1496</v>
      </c>
      <c r="F855" s="322"/>
      <c r="G855" s="242" t="s">
        <v>1284</v>
      </c>
      <c r="H855" s="285"/>
      <c r="I855" s="236">
        <v>1500000</v>
      </c>
      <c r="J855" s="357">
        <f t="shared" si="13"/>
        <v>15040165</v>
      </c>
      <c r="K855" s="251"/>
      <c r="L855" s="241"/>
      <c r="M855" s="319" t="s">
        <v>1496</v>
      </c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  <c r="AA855" s="241"/>
      <c r="AB855" s="241"/>
      <c r="AC855" s="241"/>
      <c r="AD855" s="241"/>
      <c r="AE855" s="241"/>
      <c r="AF855" s="241"/>
      <c r="AG855" s="241"/>
      <c r="AH855" s="241"/>
      <c r="AI855" s="241"/>
    </row>
    <row r="856" spans="2:35" s="511" customFormat="1" hidden="1" x14ac:dyDescent="0.25">
      <c r="B856" s="206"/>
      <c r="C856" s="204">
        <v>43669</v>
      </c>
      <c r="D856" s="233" t="s">
        <v>1510</v>
      </c>
      <c r="E856" s="319" t="s">
        <v>1497</v>
      </c>
      <c r="F856" s="322"/>
      <c r="G856" s="242" t="s">
        <v>1392</v>
      </c>
      <c r="H856" s="285"/>
      <c r="I856" s="236">
        <v>650000</v>
      </c>
      <c r="J856" s="357">
        <f t="shared" si="13"/>
        <v>14390165</v>
      </c>
      <c r="K856" s="251"/>
      <c r="L856" s="241"/>
      <c r="M856" s="319" t="s">
        <v>1497</v>
      </c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  <c r="AA856" s="241"/>
      <c r="AB856" s="241"/>
      <c r="AC856" s="241"/>
      <c r="AD856" s="241"/>
      <c r="AE856" s="241"/>
      <c r="AF856" s="241"/>
      <c r="AG856" s="241"/>
      <c r="AH856" s="241"/>
      <c r="AI856" s="241"/>
    </row>
    <row r="857" spans="2:35" s="511" customFormat="1" hidden="1" x14ac:dyDescent="0.25">
      <c r="B857" s="206"/>
      <c r="C857" s="204">
        <v>43669</v>
      </c>
      <c r="D857" s="233" t="s">
        <v>1511</v>
      </c>
      <c r="E857" s="319" t="s">
        <v>1498</v>
      </c>
      <c r="F857" s="322"/>
      <c r="G857" s="242" t="s">
        <v>1198</v>
      </c>
      <c r="H857" s="285"/>
      <c r="I857" s="236">
        <v>420000</v>
      </c>
      <c r="J857" s="357">
        <f t="shared" si="13"/>
        <v>13970165</v>
      </c>
      <c r="K857" s="251"/>
      <c r="L857" s="241"/>
      <c r="M857" s="319" t="s">
        <v>1498</v>
      </c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  <c r="AA857" s="241"/>
      <c r="AB857" s="241"/>
      <c r="AC857" s="241"/>
      <c r="AD857" s="241"/>
      <c r="AE857" s="241"/>
      <c r="AF857" s="241"/>
      <c r="AG857" s="241"/>
      <c r="AH857" s="241"/>
      <c r="AI857" s="241"/>
    </row>
    <row r="858" spans="2:35" s="511" customFormat="1" hidden="1" x14ac:dyDescent="0.25">
      <c r="B858" s="206"/>
      <c r="C858" s="204">
        <v>43669</v>
      </c>
      <c r="D858" s="233" t="s">
        <v>1512</v>
      </c>
      <c r="E858" s="319" t="s">
        <v>1499</v>
      </c>
      <c r="F858" s="322"/>
      <c r="G858" s="242" t="s">
        <v>1182</v>
      </c>
      <c r="H858" s="285"/>
      <c r="I858" s="236">
        <v>2221500</v>
      </c>
      <c r="J858" s="357">
        <f t="shared" si="13"/>
        <v>11748665</v>
      </c>
      <c r="K858" s="251"/>
      <c r="L858" s="241"/>
      <c r="M858" s="319" t="s">
        <v>1499</v>
      </c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  <c r="AA858" s="241"/>
      <c r="AB858" s="241"/>
      <c r="AC858" s="241"/>
      <c r="AD858" s="241"/>
      <c r="AE858" s="241"/>
      <c r="AF858" s="241"/>
      <c r="AG858" s="241"/>
      <c r="AH858" s="241"/>
      <c r="AI858" s="241"/>
    </row>
    <row r="859" spans="2:35" s="511" customFormat="1" hidden="1" x14ac:dyDescent="0.25">
      <c r="B859" s="206"/>
      <c r="C859" s="204">
        <v>43669</v>
      </c>
      <c r="D859" s="233" t="s">
        <v>1513</v>
      </c>
      <c r="E859" s="319" t="s">
        <v>1500</v>
      </c>
      <c r="F859" s="322"/>
      <c r="G859" s="242" t="s">
        <v>1198</v>
      </c>
      <c r="H859" s="285"/>
      <c r="I859" s="236">
        <v>35000</v>
      </c>
      <c r="J859" s="357">
        <f t="shared" si="13"/>
        <v>11713665</v>
      </c>
      <c r="K859" s="251"/>
      <c r="L859" s="241"/>
      <c r="M859" s="319" t="s">
        <v>1500</v>
      </c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  <c r="AA859" s="241"/>
      <c r="AB859" s="241"/>
      <c r="AC859" s="241"/>
      <c r="AD859" s="241"/>
      <c r="AE859" s="241"/>
      <c r="AF859" s="241"/>
      <c r="AG859" s="241"/>
      <c r="AH859" s="241"/>
      <c r="AI859" s="241"/>
    </row>
    <row r="860" spans="2:35" s="511" customFormat="1" hidden="1" x14ac:dyDescent="0.25">
      <c r="B860" s="206"/>
      <c r="C860" s="204">
        <v>43669</v>
      </c>
      <c r="D860" s="233" t="s">
        <v>1188</v>
      </c>
      <c r="E860" s="319" t="s">
        <v>1501</v>
      </c>
      <c r="F860" s="322"/>
      <c r="G860" s="242" t="s">
        <v>1198</v>
      </c>
      <c r="H860" s="285"/>
      <c r="I860" s="236">
        <v>100000</v>
      </c>
      <c r="J860" s="357">
        <f t="shared" si="13"/>
        <v>11613665</v>
      </c>
      <c r="K860" s="251"/>
      <c r="L860" s="241"/>
      <c r="M860" s="319" t="s">
        <v>1501</v>
      </c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  <c r="AA860" s="241"/>
      <c r="AB860" s="241"/>
      <c r="AC860" s="241"/>
      <c r="AD860" s="241"/>
      <c r="AE860" s="241"/>
      <c r="AF860" s="241"/>
      <c r="AG860" s="241"/>
      <c r="AH860" s="241"/>
      <c r="AI860" s="241"/>
    </row>
    <row r="861" spans="2:35" s="511" customFormat="1" hidden="1" x14ac:dyDescent="0.25">
      <c r="B861" s="206"/>
      <c r="C861" s="204">
        <v>43669</v>
      </c>
      <c r="D861" s="233" t="s">
        <v>1391</v>
      </c>
      <c r="E861" s="319" t="s">
        <v>1502</v>
      </c>
      <c r="F861" s="322"/>
      <c r="G861" s="242" t="s">
        <v>1345</v>
      </c>
      <c r="H861" s="285"/>
      <c r="I861" s="236">
        <v>186000</v>
      </c>
      <c r="J861" s="357">
        <f t="shared" si="13"/>
        <v>11427665</v>
      </c>
      <c r="K861" s="251"/>
      <c r="L861" s="241"/>
      <c r="M861" s="319" t="s">
        <v>1502</v>
      </c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</row>
    <row r="862" spans="2:35" s="511" customFormat="1" hidden="1" x14ac:dyDescent="0.25">
      <c r="B862" s="206"/>
      <c r="C862" s="204">
        <v>43669</v>
      </c>
      <c r="D862" s="233" t="s">
        <v>1514</v>
      </c>
      <c r="E862" s="319" t="s">
        <v>1503</v>
      </c>
      <c r="F862" s="322"/>
      <c r="G862" s="242" t="s">
        <v>1361</v>
      </c>
      <c r="H862" s="285"/>
      <c r="I862" s="236">
        <v>720000</v>
      </c>
      <c r="J862" s="357">
        <f t="shared" si="13"/>
        <v>10707665</v>
      </c>
      <c r="K862" s="251"/>
      <c r="L862" s="241"/>
      <c r="M862" s="319" t="s">
        <v>1503</v>
      </c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  <c r="AA862" s="241"/>
      <c r="AB862" s="241"/>
      <c r="AC862" s="241"/>
      <c r="AD862" s="241"/>
      <c r="AE862" s="241"/>
      <c r="AF862" s="241"/>
      <c r="AG862" s="241"/>
      <c r="AH862" s="241"/>
      <c r="AI862" s="241"/>
    </row>
    <row r="863" spans="2:35" s="511" customFormat="1" hidden="1" x14ac:dyDescent="0.25">
      <c r="B863" s="206"/>
      <c r="C863" s="204">
        <v>43671</v>
      </c>
      <c r="D863" s="233" t="s">
        <v>1515</v>
      </c>
      <c r="E863" s="319" t="s">
        <v>1504</v>
      </c>
      <c r="F863" s="322"/>
      <c r="G863" s="242" t="s">
        <v>1210</v>
      </c>
      <c r="H863" s="285"/>
      <c r="I863" s="236">
        <v>2706607</v>
      </c>
      <c r="J863" s="357">
        <f t="shared" si="13"/>
        <v>8001058</v>
      </c>
      <c r="K863" s="251"/>
      <c r="L863" s="241"/>
      <c r="M863" s="319" t="s">
        <v>1504</v>
      </c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  <c r="AA863" s="241"/>
      <c r="AB863" s="241"/>
      <c r="AC863" s="241"/>
      <c r="AD863" s="241"/>
      <c r="AE863" s="241"/>
      <c r="AF863" s="241"/>
      <c r="AG863" s="241"/>
      <c r="AH863" s="241"/>
      <c r="AI863" s="241"/>
    </row>
    <row r="864" spans="2:35" s="511" customFormat="1" hidden="1" x14ac:dyDescent="0.25">
      <c r="B864" s="206"/>
      <c r="C864" s="204"/>
      <c r="D864" s="233" t="s">
        <v>1100</v>
      </c>
      <c r="E864" s="319"/>
      <c r="F864" s="322"/>
      <c r="G864" s="242" t="s">
        <v>1210</v>
      </c>
      <c r="H864" s="285">
        <v>1500000</v>
      </c>
      <c r="I864" s="236"/>
      <c r="J864" s="357">
        <f t="shared" si="13"/>
        <v>9501058</v>
      </c>
      <c r="K864" s="251" t="s">
        <v>1487</v>
      </c>
      <c r="L864" s="241"/>
      <c r="M864" s="319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  <c r="AA864" s="241"/>
      <c r="AB864" s="241"/>
      <c r="AC864" s="241"/>
      <c r="AD864" s="241"/>
      <c r="AE864" s="241"/>
      <c r="AF864" s="241"/>
      <c r="AG864" s="241"/>
      <c r="AH864" s="241"/>
      <c r="AI864" s="241"/>
    </row>
    <row r="865" spans="2:35" s="511" customFormat="1" hidden="1" x14ac:dyDescent="0.25">
      <c r="B865" s="206"/>
      <c r="C865" s="204">
        <v>43672</v>
      </c>
      <c r="D865" s="233" t="s">
        <v>1516</v>
      </c>
      <c r="E865" s="319" t="s">
        <v>1505</v>
      </c>
      <c r="F865" s="322"/>
      <c r="G865" s="242" t="s">
        <v>1394</v>
      </c>
      <c r="H865" s="285"/>
      <c r="I865" s="236">
        <v>1874551</v>
      </c>
      <c r="J865" s="357">
        <f t="shared" si="13"/>
        <v>7626507</v>
      </c>
      <c r="K865" s="251"/>
      <c r="L865" s="241"/>
      <c r="M865" s="319" t="s">
        <v>1505</v>
      </c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  <c r="AA865" s="241"/>
      <c r="AB865" s="241"/>
      <c r="AC865" s="241"/>
      <c r="AD865" s="241"/>
      <c r="AE865" s="241"/>
      <c r="AF865" s="241"/>
      <c r="AG865" s="241"/>
      <c r="AH865" s="241"/>
      <c r="AI865" s="241"/>
    </row>
    <row r="866" spans="2:35" s="511" customFormat="1" hidden="1" x14ac:dyDescent="0.25">
      <c r="B866" s="206"/>
      <c r="C866" s="283">
        <v>43672</v>
      </c>
      <c r="D866" s="225" t="s">
        <v>1490</v>
      </c>
      <c r="E866" s="206" t="s">
        <v>1518</v>
      </c>
      <c r="F866" s="206"/>
      <c r="G866" s="235" t="s">
        <v>1187</v>
      </c>
      <c r="H866" s="285"/>
      <c r="I866" s="235">
        <v>1000000</v>
      </c>
      <c r="J866" s="357">
        <f t="shared" si="13"/>
        <v>6626507</v>
      </c>
      <c r="K866" s="251"/>
      <c r="L866" s="241"/>
      <c r="M866" s="206" t="s">
        <v>1518</v>
      </c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  <c r="AA866" s="241"/>
      <c r="AB866" s="241"/>
      <c r="AC866" s="241"/>
      <c r="AD866" s="241"/>
      <c r="AE866" s="241"/>
      <c r="AF866" s="241"/>
      <c r="AG866" s="241"/>
      <c r="AH866" s="241"/>
      <c r="AI866" s="241"/>
    </row>
    <row r="867" spans="2:35" s="511" customFormat="1" hidden="1" x14ac:dyDescent="0.25">
      <c r="B867" s="206"/>
      <c r="C867" s="206"/>
      <c r="D867" s="377" t="s">
        <v>1549</v>
      </c>
      <c r="E867" s="206"/>
      <c r="F867" s="206"/>
      <c r="G867" s="208"/>
      <c r="H867" s="285">
        <v>17373693</v>
      </c>
      <c r="I867" s="210"/>
      <c r="J867" s="357">
        <f t="shared" si="13"/>
        <v>24000200</v>
      </c>
      <c r="K867" s="251"/>
      <c r="L867" s="241"/>
      <c r="M867" s="206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  <c r="AA867" s="241"/>
      <c r="AB867" s="241"/>
      <c r="AC867" s="241"/>
      <c r="AD867" s="241"/>
      <c r="AE867" s="241"/>
      <c r="AF867" s="241"/>
      <c r="AG867" s="241"/>
      <c r="AH867" s="241"/>
      <c r="AI867" s="241"/>
    </row>
    <row r="868" spans="2:35" s="511" customFormat="1" hidden="1" x14ac:dyDescent="0.25">
      <c r="B868" s="206"/>
      <c r="C868" s="204">
        <v>43675</v>
      </c>
      <c r="D868" s="318" t="s">
        <v>1523</v>
      </c>
      <c r="E868" s="319" t="s">
        <v>1522</v>
      </c>
      <c r="F868" s="255"/>
      <c r="G868" s="320" t="s">
        <v>1182</v>
      </c>
      <c r="H868" s="285"/>
      <c r="I868" s="321">
        <v>165000</v>
      </c>
      <c r="J868" s="357">
        <f t="shared" si="13"/>
        <v>23835200</v>
      </c>
      <c r="K868" s="251"/>
      <c r="L868" s="241"/>
      <c r="M868" s="319" t="s">
        <v>1522</v>
      </c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  <c r="AA868" s="241"/>
      <c r="AB868" s="241"/>
      <c r="AC868" s="241"/>
      <c r="AD868" s="241"/>
      <c r="AE868" s="241"/>
      <c r="AF868" s="241"/>
      <c r="AG868" s="241"/>
      <c r="AH868" s="241"/>
      <c r="AI868" s="241"/>
    </row>
    <row r="869" spans="2:35" s="511" customFormat="1" hidden="1" x14ac:dyDescent="0.25">
      <c r="B869" s="206"/>
      <c r="C869" s="204">
        <v>43675</v>
      </c>
      <c r="D869" s="267" t="s">
        <v>1188</v>
      </c>
      <c r="E869" s="319" t="s">
        <v>1524</v>
      </c>
      <c r="F869" s="322"/>
      <c r="G869" s="270" t="s">
        <v>1198</v>
      </c>
      <c r="H869" s="285"/>
      <c r="I869" s="271">
        <v>100000</v>
      </c>
      <c r="J869" s="357">
        <f t="shared" si="13"/>
        <v>23735200</v>
      </c>
      <c r="K869" s="251"/>
      <c r="L869" s="241"/>
      <c r="M869" s="319" t="s">
        <v>1524</v>
      </c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  <c r="AA869" s="241"/>
      <c r="AB869" s="241"/>
      <c r="AC869" s="241"/>
      <c r="AD869" s="241"/>
      <c r="AE869" s="241"/>
      <c r="AF869" s="241"/>
      <c r="AG869" s="241"/>
      <c r="AH869" s="241"/>
      <c r="AI869" s="241"/>
    </row>
    <row r="870" spans="2:35" s="511" customFormat="1" hidden="1" x14ac:dyDescent="0.25">
      <c r="B870" s="206"/>
      <c r="C870" s="204">
        <v>43675</v>
      </c>
      <c r="D870" s="233" t="s">
        <v>1537</v>
      </c>
      <c r="E870" s="319" t="s">
        <v>1525</v>
      </c>
      <c r="F870" s="322"/>
      <c r="G870" s="242" t="s">
        <v>1345</v>
      </c>
      <c r="H870" s="285"/>
      <c r="I870" s="236">
        <v>308000</v>
      </c>
      <c r="J870" s="357">
        <f t="shared" si="13"/>
        <v>23427200</v>
      </c>
      <c r="K870" s="251"/>
      <c r="L870" s="241"/>
      <c r="M870" s="319" t="s">
        <v>1525</v>
      </c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  <c r="AA870" s="241"/>
      <c r="AB870" s="241"/>
      <c r="AC870" s="241"/>
      <c r="AD870" s="241"/>
      <c r="AE870" s="241"/>
      <c r="AF870" s="241"/>
      <c r="AG870" s="241"/>
      <c r="AH870" s="241"/>
      <c r="AI870" s="241"/>
    </row>
    <row r="871" spans="2:35" s="511" customFormat="1" hidden="1" x14ac:dyDescent="0.25">
      <c r="B871" s="206"/>
      <c r="C871" s="204">
        <v>43677</v>
      </c>
      <c r="D871" s="233" t="s">
        <v>1538</v>
      </c>
      <c r="E871" s="319" t="s">
        <v>1526</v>
      </c>
      <c r="F871" s="322"/>
      <c r="G871" s="242" t="s">
        <v>1198</v>
      </c>
      <c r="H871" s="285"/>
      <c r="I871" s="236">
        <v>30000</v>
      </c>
      <c r="J871" s="357">
        <f t="shared" si="13"/>
        <v>23397200</v>
      </c>
      <c r="K871" s="251"/>
      <c r="L871" s="241"/>
      <c r="M871" s="319" t="s">
        <v>1526</v>
      </c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  <c r="AA871" s="241"/>
      <c r="AB871" s="241"/>
      <c r="AC871" s="241"/>
      <c r="AD871" s="241"/>
      <c r="AE871" s="241"/>
      <c r="AF871" s="241"/>
      <c r="AG871" s="241"/>
      <c r="AH871" s="241"/>
      <c r="AI871" s="241"/>
    </row>
    <row r="872" spans="2:35" s="511" customFormat="1" hidden="1" x14ac:dyDescent="0.25">
      <c r="B872" s="206"/>
      <c r="C872" s="204">
        <v>43678</v>
      </c>
      <c r="D872" s="233" t="s">
        <v>1539</v>
      </c>
      <c r="E872" s="319" t="s">
        <v>1527</v>
      </c>
      <c r="F872" s="322"/>
      <c r="G872" s="242" t="s">
        <v>1203</v>
      </c>
      <c r="H872" s="285"/>
      <c r="I872" s="236">
        <v>2917331</v>
      </c>
      <c r="J872" s="357">
        <f t="shared" si="13"/>
        <v>20479869</v>
      </c>
      <c r="K872" s="251"/>
      <c r="L872" s="241"/>
      <c r="M872" s="319" t="s">
        <v>1527</v>
      </c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  <c r="AA872" s="241"/>
      <c r="AB872" s="241"/>
      <c r="AC872" s="241"/>
      <c r="AD872" s="241"/>
      <c r="AE872" s="241"/>
      <c r="AF872" s="241"/>
      <c r="AG872" s="241"/>
      <c r="AH872" s="241"/>
      <c r="AI872" s="241"/>
    </row>
    <row r="873" spans="2:35" s="511" customFormat="1" hidden="1" x14ac:dyDescent="0.25">
      <c r="B873" s="206"/>
      <c r="C873" s="204">
        <v>43678</v>
      </c>
      <c r="D873" s="233" t="s">
        <v>1540</v>
      </c>
      <c r="E873" s="319" t="s">
        <v>1528</v>
      </c>
      <c r="F873" s="322"/>
      <c r="G873" s="242" t="s">
        <v>1187</v>
      </c>
      <c r="H873" s="285"/>
      <c r="I873" s="236">
        <v>3538630</v>
      </c>
      <c r="J873" s="357">
        <f t="shared" si="13"/>
        <v>16941239</v>
      </c>
      <c r="K873" s="251"/>
      <c r="L873" s="241"/>
      <c r="M873" s="319" t="s">
        <v>1528</v>
      </c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  <c r="AA873" s="241"/>
      <c r="AB873" s="241"/>
      <c r="AC873" s="241"/>
      <c r="AD873" s="241"/>
      <c r="AE873" s="241"/>
      <c r="AF873" s="241"/>
      <c r="AG873" s="241"/>
      <c r="AH873" s="241"/>
      <c r="AI873" s="241"/>
    </row>
    <row r="874" spans="2:35" s="511" customFormat="1" hidden="1" x14ac:dyDescent="0.25">
      <c r="B874" s="206"/>
      <c r="C874" s="204"/>
      <c r="D874" s="233" t="s">
        <v>1100</v>
      </c>
      <c r="E874" s="319"/>
      <c r="F874" s="322"/>
      <c r="G874" s="242" t="s">
        <v>1187</v>
      </c>
      <c r="H874" s="285">
        <v>1000000</v>
      </c>
      <c r="I874" s="236"/>
      <c r="J874" s="357">
        <f t="shared" si="13"/>
        <v>17941239</v>
      </c>
      <c r="K874" s="251" t="s">
        <v>1518</v>
      </c>
      <c r="L874" s="241"/>
      <c r="M874" s="319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  <c r="AA874" s="241"/>
      <c r="AB874" s="241"/>
      <c r="AC874" s="241"/>
      <c r="AD874" s="241"/>
      <c r="AE874" s="241"/>
      <c r="AF874" s="241"/>
      <c r="AG874" s="241"/>
      <c r="AH874" s="241"/>
      <c r="AI874" s="241"/>
    </row>
    <row r="875" spans="2:35" s="511" customFormat="1" hidden="1" x14ac:dyDescent="0.25">
      <c r="B875" s="206"/>
      <c r="C875" s="204">
        <v>43678</v>
      </c>
      <c r="D875" s="233" t="s">
        <v>1541</v>
      </c>
      <c r="E875" s="319" t="s">
        <v>1529</v>
      </c>
      <c r="F875" s="322"/>
      <c r="G875" s="242" t="s">
        <v>1187</v>
      </c>
      <c r="H875" s="285"/>
      <c r="I875" s="236">
        <v>1900000</v>
      </c>
      <c r="J875" s="357">
        <f t="shared" si="13"/>
        <v>16041239</v>
      </c>
      <c r="K875" s="251"/>
      <c r="L875" s="241"/>
      <c r="M875" s="319" t="s">
        <v>1529</v>
      </c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  <c r="AA875" s="241"/>
      <c r="AB875" s="241"/>
      <c r="AC875" s="241"/>
      <c r="AD875" s="241"/>
      <c r="AE875" s="241"/>
      <c r="AF875" s="241"/>
      <c r="AG875" s="241"/>
      <c r="AH875" s="241"/>
      <c r="AI875" s="241"/>
    </row>
    <row r="876" spans="2:35" s="511" customFormat="1" hidden="1" x14ac:dyDescent="0.25">
      <c r="B876" s="206"/>
      <c r="C876" s="204">
        <v>43678</v>
      </c>
      <c r="D876" s="233" t="s">
        <v>1542</v>
      </c>
      <c r="E876" s="319" t="s">
        <v>1530</v>
      </c>
      <c r="F876" s="322"/>
      <c r="G876" s="242" t="s">
        <v>1392</v>
      </c>
      <c r="H876" s="285"/>
      <c r="I876" s="236">
        <v>2870200</v>
      </c>
      <c r="J876" s="357">
        <f t="shared" si="13"/>
        <v>13171039</v>
      </c>
      <c r="K876" s="251"/>
      <c r="L876" s="241"/>
      <c r="M876" s="319" t="s">
        <v>1530</v>
      </c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  <c r="AA876" s="241"/>
      <c r="AB876" s="241"/>
      <c r="AC876" s="241"/>
      <c r="AD876" s="241"/>
      <c r="AE876" s="241"/>
      <c r="AF876" s="241"/>
      <c r="AG876" s="241"/>
      <c r="AH876" s="241"/>
      <c r="AI876" s="241"/>
    </row>
    <row r="877" spans="2:35" s="511" customFormat="1" hidden="1" x14ac:dyDescent="0.25">
      <c r="B877" s="206"/>
      <c r="C877" s="204">
        <v>43678</v>
      </c>
      <c r="D877" s="233" t="s">
        <v>1543</v>
      </c>
      <c r="E877" s="319" t="s">
        <v>1531</v>
      </c>
      <c r="F877" s="322"/>
      <c r="G877" s="242" t="s">
        <v>1198</v>
      </c>
      <c r="H877" s="285"/>
      <c r="I877" s="236">
        <v>65000</v>
      </c>
      <c r="J877" s="357">
        <f t="shared" si="13"/>
        <v>13106039</v>
      </c>
      <c r="K877" s="251"/>
      <c r="L877" s="241"/>
      <c r="M877" s="319" t="s">
        <v>1531</v>
      </c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  <c r="AA877" s="241"/>
      <c r="AB877" s="241"/>
      <c r="AC877" s="241"/>
      <c r="AD877" s="241"/>
      <c r="AE877" s="241"/>
      <c r="AF877" s="241"/>
      <c r="AG877" s="241"/>
      <c r="AH877" s="241"/>
      <c r="AI877" s="241"/>
    </row>
    <row r="878" spans="2:35" s="511" customFormat="1" hidden="1" x14ac:dyDescent="0.25">
      <c r="B878" s="206"/>
      <c r="C878" s="204">
        <v>43678</v>
      </c>
      <c r="D878" s="233" t="s">
        <v>1545</v>
      </c>
      <c r="E878" s="319" t="s">
        <v>1532</v>
      </c>
      <c r="F878" s="322"/>
      <c r="G878" s="242" t="s">
        <v>1544</v>
      </c>
      <c r="H878" s="285"/>
      <c r="I878" s="236">
        <v>305000</v>
      </c>
      <c r="J878" s="357">
        <f t="shared" si="13"/>
        <v>12801039</v>
      </c>
      <c r="K878" s="251"/>
      <c r="L878" s="241"/>
      <c r="M878" s="319" t="s">
        <v>1532</v>
      </c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  <c r="AA878" s="241"/>
      <c r="AB878" s="241"/>
      <c r="AC878" s="241"/>
      <c r="AD878" s="241"/>
      <c r="AE878" s="241"/>
      <c r="AF878" s="241"/>
      <c r="AG878" s="241"/>
      <c r="AH878" s="241"/>
      <c r="AI878" s="241"/>
    </row>
    <row r="879" spans="2:35" s="511" customFormat="1" hidden="1" x14ac:dyDescent="0.25">
      <c r="B879" s="206"/>
      <c r="C879" s="204">
        <v>43679</v>
      </c>
      <c r="D879" s="233" t="s">
        <v>1540</v>
      </c>
      <c r="E879" s="319" t="s">
        <v>1533</v>
      </c>
      <c r="F879" s="322"/>
      <c r="G879" s="242" t="s">
        <v>1210</v>
      </c>
      <c r="H879" s="285"/>
      <c r="I879" s="236">
        <v>2457978</v>
      </c>
      <c r="J879" s="357">
        <f t="shared" si="13"/>
        <v>10343061</v>
      </c>
      <c r="K879" s="251"/>
      <c r="L879" s="241"/>
      <c r="M879" s="319" t="s">
        <v>1533</v>
      </c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  <c r="AA879" s="241"/>
      <c r="AB879" s="241"/>
      <c r="AC879" s="241"/>
      <c r="AD879" s="241"/>
      <c r="AE879" s="241"/>
      <c r="AF879" s="241"/>
      <c r="AG879" s="241"/>
      <c r="AH879" s="241"/>
      <c r="AI879" s="241"/>
    </row>
    <row r="880" spans="2:35" s="511" customFormat="1" hidden="1" x14ac:dyDescent="0.25">
      <c r="B880" s="206"/>
      <c r="C880" s="204">
        <v>43679</v>
      </c>
      <c r="D880" s="233" t="s">
        <v>1546</v>
      </c>
      <c r="E880" s="319" t="s">
        <v>1534</v>
      </c>
      <c r="F880" s="322"/>
      <c r="G880" s="242" t="s">
        <v>1394</v>
      </c>
      <c r="H880" s="285"/>
      <c r="I880" s="236">
        <v>478700</v>
      </c>
      <c r="J880" s="357">
        <f t="shared" si="13"/>
        <v>9864361</v>
      </c>
      <c r="K880" s="251"/>
      <c r="L880" s="241"/>
      <c r="M880" s="319" t="s">
        <v>1534</v>
      </c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  <c r="AA880" s="241"/>
      <c r="AB880" s="241"/>
      <c r="AC880" s="241"/>
      <c r="AD880" s="241"/>
      <c r="AE880" s="241"/>
      <c r="AF880" s="241"/>
      <c r="AG880" s="241"/>
      <c r="AH880" s="241"/>
      <c r="AI880" s="241"/>
    </row>
    <row r="881" spans="1:242" hidden="1" x14ac:dyDescent="0.25">
      <c r="B881" s="206"/>
      <c r="C881" s="204">
        <v>43679</v>
      </c>
      <c r="D881" s="233" t="s">
        <v>1547</v>
      </c>
      <c r="E881" s="319" t="s">
        <v>1535</v>
      </c>
      <c r="F881" s="322"/>
      <c r="G881" s="242" t="s">
        <v>1414</v>
      </c>
      <c r="H881" s="285"/>
      <c r="I881" s="236">
        <v>1116502</v>
      </c>
      <c r="J881" s="357">
        <f t="shared" si="13"/>
        <v>8747859</v>
      </c>
      <c r="K881" s="251"/>
      <c r="M881" s="319" t="s">
        <v>1535</v>
      </c>
    </row>
    <row r="882" spans="1:242" hidden="1" x14ac:dyDescent="0.25">
      <c r="B882" s="206"/>
      <c r="C882" s="204">
        <v>43679</v>
      </c>
      <c r="D882" s="233" t="s">
        <v>1548</v>
      </c>
      <c r="E882" s="319" t="s">
        <v>1536</v>
      </c>
      <c r="F882" s="322"/>
      <c r="G882" s="242" t="s">
        <v>1198</v>
      </c>
      <c r="H882" s="285"/>
      <c r="I882" s="236">
        <v>15000</v>
      </c>
      <c r="J882" s="357">
        <f t="shared" si="13"/>
        <v>8732859</v>
      </c>
      <c r="K882" s="251"/>
      <c r="M882" s="319" t="s">
        <v>1536</v>
      </c>
    </row>
    <row r="883" spans="1:242" hidden="1" x14ac:dyDescent="0.25">
      <c r="B883" s="206"/>
      <c r="C883" s="283">
        <v>43675</v>
      </c>
      <c r="D883" s="225" t="s">
        <v>1519</v>
      </c>
      <c r="E883" s="206" t="s">
        <v>1550</v>
      </c>
      <c r="F883" s="206"/>
      <c r="G883" s="235" t="s">
        <v>1361</v>
      </c>
      <c r="H883" s="285"/>
      <c r="I883" s="235">
        <v>1830000</v>
      </c>
      <c r="J883" s="357">
        <f t="shared" si="13"/>
        <v>6902859</v>
      </c>
      <c r="K883" s="251"/>
      <c r="M883" s="206" t="s">
        <v>1550</v>
      </c>
    </row>
    <row r="884" spans="1:242" hidden="1" x14ac:dyDescent="0.25">
      <c r="B884" s="284"/>
      <c r="C884" s="395">
        <v>43679</v>
      </c>
      <c r="D884" s="301" t="s">
        <v>1520</v>
      </c>
      <c r="E884" s="284" t="s">
        <v>1551</v>
      </c>
      <c r="F884" s="284"/>
      <c r="G884" s="256" t="s">
        <v>1521</v>
      </c>
      <c r="H884" s="297"/>
      <c r="I884" s="256">
        <v>1250000</v>
      </c>
      <c r="J884" s="357">
        <f t="shared" si="13"/>
        <v>5652859</v>
      </c>
      <c r="K884" s="282"/>
      <c r="M884" s="284" t="s">
        <v>1551</v>
      </c>
    </row>
    <row r="885" spans="1:242" s="225" customFormat="1" hidden="1" x14ac:dyDescent="0.25">
      <c r="A885" s="206"/>
      <c r="B885" s="206"/>
      <c r="C885" s="206"/>
      <c r="D885" s="377" t="s">
        <v>1590</v>
      </c>
      <c r="E885" s="206"/>
      <c r="F885" s="206"/>
      <c r="G885" s="208"/>
      <c r="H885" s="285">
        <v>16267341</v>
      </c>
      <c r="I885" s="210"/>
      <c r="J885" s="357">
        <f t="shared" si="13"/>
        <v>21920200</v>
      </c>
      <c r="K885" s="251"/>
      <c r="L885" s="287"/>
      <c r="M885" s="206"/>
      <c r="N885" s="287"/>
      <c r="O885" s="287"/>
      <c r="P885" s="287"/>
      <c r="Q885" s="287"/>
      <c r="R885" s="287"/>
      <c r="S885" s="287"/>
      <c r="T885" s="287"/>
      <c r="U885" s="287"/>
      <c r="V885" s="287"/>
      <c r="W885" s="287"/>
      <c r="X885" s="287"/>
      <c r="Y885" s="287"/>
      <c r="Z885" s="287"/>
      <c r="AA885" s="287"/>
      <c r="AB885" s="287"/>
      <c r="AC885" s="287"/>
      <c r="AD885" s="287"/>
      <c r="AE885" s="287"/>
      <c r="AF885" s="287"/>
      <c r="AG885" s="287"/>
      <c r="AH885" s="287"/>
      <c r="AI885" s="287"/>
      <c r="AJ885" s="449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06"/>
      <c r="BN885" s="206"/>
      <c r="BO885" s="206"/>
      <c r="BP885" s="206"/>
      <c r="BQ885" s="206"/>
      <c r="BR885" s="206"/>
      <c r="BS885" s="206"/>
      <c r="BT885" s="206"/>
      <c r="BU885" s="206"/>
      <c r="BV885" s="206"/>
      <c r="BW885" s="206"/>
      <c r="BX885" s="206"/>
      <c r="BY885" s="206"/>
      <c r="BZ885" s="206"/>
      <c r="CA885" s="206"/>
      <c r="CB885" s="206"/>
      <c r="CC885" s="206"/>
      <c r="CD885" s="206"/>
      <c r="CE885" s="206"/>
      <c r="CF885" s="206"/>
      <c r="CG885" s="206"/>
      <c r="CH885" s="206"/>
      <c r="CI885" s="206"/>
      <c r="CJ885" s="206"/>
      <c r="CK885" s="206"/>
      <c r="CL885" s="206"/>
      <c r="CM885" s="206"/>
      <c r="CN885" s="206"/>
      <c r="CO885" s="206"/>
      <c r="CP885" s="206"/>
      <c r="CQ885" s="206"/>
      <c r="CR885" s="206"/>
      <c r="CS885" s="206"/>
      <c r="CT885" s="206"/>
      <c r="CU885" s="206"/>
      <c r="CV885" s="206"/>
      <c r="CW885" s="206"/>
      <c r="CX885" s="206"/>
      <c r="CY885" s="206"/>
      <c r="CZ885" s="206"/>
      <c r="DA885" s="206"/>
      <c r="DB885" s="206"/>
      <c r="DC885" s="206"/>
      <c r="DD885" s="206"/>
      <c r="DE885" s="206"/>
      <c r="DF885" s="206"/>
      <c r="DG885" s="206"/>
      <c r="DH885" s="206"/>
      <c r="DI885" s="206"/>
      <c r="DJ885" s="206"/>
      <c r="DK885" s="206"/>
      <c r="DL885" s="206"/>
      <c r="DM885" s="206"/>
      <c r="DN885" s="206"/>
      <c r="DO885" s="206"/>
      <c r="DP885" s="206"/>
      <c r="DQ885" s="206"/>
      <c r="DR885" s="206"/>
      <c r="DS885" s="206"/>
      <c r="DT885" s="206"/>
      <c r="DU885" s="206"/>
      <c r="DV885" s="206"/>
      <c r="DW885" s="206"/>
      <c r="DX885" s="206"/>
      <c r="DY885" s="206"/>
      <c r="DZ885" s="206"/>
      <c r="EA885" s="206"/>
      <c r="EB885" s="206"/>
      <c r="EC885" s="206"/>
      <c r="ED885" s="206"/>
      <c r="EE885" s="206"/>
      <c r="EF885" s="206"/>
      <c r="EG885" s="206"/>
      <c r="EH885" s="206"/>
      <c r="EI885" s="206"/>
      <c r="EJ885" s="206"/>
      <c r="EK885" s="206"/>
      <c r="EL885" s="206"/>
      <c r="EM885" s="206"/>
      <c r="EN885" s="206"/>
      <c r="EO885" s="206"/>
      <c r="EP885" s="206"/>
      <c r="EQ885" s="206"/>
      <c r="ER885" s="206"/>
      <c r="ES885" s="206"/>
      <c r="ET885" s="206"/>
      <c r="EU885" s="206"/>
      <c r="EV885" s="206"/>
      <c r="EW885" s="206"/>
      <c r="EX885" s="206"/>
      <c r="EY885" s="206"/>
      <c r="EZ885" s="206"/>
      <c r="FA885" s="206"/>
      <c r="FB885" s="206"/>
      <c r="FC885" s="206"/>
      <c r="FD885" s="206"/>
      <c r="FE885" s="206"/>
      <c r="FF885" s="206"/>
      <c r="FG885" s="206"/>
      <c r="FH885" s="206"/>
      <c r="FI885" s="206"/>
      <c r="FJ885" s="206"/>
      <c r="FK885" s="206"/>
      <c r="FL885" s="206"/>
      <c r="FM885" s="206"/>
      <c r="FN885" s="206"/>
      <c r="FO885" s="206"/>
      <c r="FP885" s="206"/>
      <c r="FQ885" s="206"/>
      <c r="FR885" s="206"/>
      <c r="FS885" s="206"/>
      <c r="FT885" s="206"/>
      <c r="FU885" s="206"/>
      <c r="FV885" s="206"/>
      <c r="FW885" s="206"/>
      <c r="FX885" s="206"/>
      <c r="FY885" s="206"/>
      <c r="FZ885" s="206"/>
      <c r="GA885" s="206"/>
      <c r="GB885" s="206"/>
      <c r="GC885" s="206"/>
      <c r="GD885" s="206"/>
      <c r="GE885" s="206"/>
      <c r="GF885" s="206"/>
      <c r="GG885" s="206"/>
      <c r="GH885" s="206"/>
      <c r="GI885" s="206"/>
      <c r="GJ885" s="206"/>
      <c r="GK885" s="206"/>
      <c r="GL885" s="206"/>
      <c r="GM885" s="206"/>
      <c r="GN885" s="206"/>
      <c r="GO885" s="206"/>
      <c r="GP885" s="206"/>
      <c r="GQ885" s="206"/>
      <c r="GR885" s="206"/>
      <c r="GS885" s="206"/>
      <c r="GT885" s="206"/>
      <c r="GU885" s="206"/>
      <c r="GV885" s="206"/>
      <c r="GW885" s="206"/>
      <c r="GX885" s="206"/>
      <c r="GY885" s="206"/>
      <c r="GZ885" s="206"/>
      <c r="HA885" s="206"/>
      <c r="HB885" s="206"/>
      <c r="HC885" s="206"/>
      <c r="HD885" s="206"/>
      <c r="HE885" s="206"/>
      <c r="HF885" s="206"/>
      <c r="HG885" s="206"/>
      <c r="HH885" s="206"/>
      <c r="HI885" s="206"/>
      <c r="HJ885" s="206"/>
      <c r="HK885" s="206"/>
      <c r="HL885" s="206"/>
      <c r="HM885" s="206"/>
      <c r="HN885" s="206"/>
      <c r="HO885" s="206"/>
      <c r="HP885" s="206"/>
      <c r="HQ885" s="206"/>
      <c r="HR885" s="206"/>
      <c r="HS885" s="206"/>
      <c r="HT885" s="206"/>
      <c r="HU885" s="206"/>
      <c r="HV885" s="206"/>
      <c r="HW885" s="206"/>
      <c r="HX885" s="206"/>
      <c r="HY885" s="206"/>
      <c r="HZ885" s="206"/>
      <c r="IA885" s="206"/>
      <c r="IB885" s="206"/>
      <c r="IC885" s="206"/>
      <c r="ID885" s="206"/>
      <c r="IE885" s="206"/>
      <c r="IF885" s="206"/>
      <c r="IG885" s="206"/>
      <c r="IH885" s="206"/>
    </row>
    <row r="886" spans="1:242" s="225" customFormat="1" hidden="1" x14ac:dyDescent="0.25">
      <c r="A886" s="206"/>
      <c r="B886" s="206"/>
      <c r="C886" s="204">
        <v>43679</v>
      </c>
      <c r="D886" s="318" t="s">
        <v>607</v>
      </c>
      <c r="E886" s="319" t="s">
        <v>1553</v>
      </c>
      <c r="F886" s="255"/>
      <c r="G886" s="320" t="s">
        <v>1182</v>
      </c>
      <c r="H886" s="285"/>
      <c r="I886" s="321">
        <v>100000</v>
      </c>
      <c r="J886" s="357">
        <f t="shared" si="13"/>
        <v>21820200</v>
      </c>
      <c r="K886" s="251"/>
      <c r="L886" s="287"/>
      <c r="M886" s="319" t="s">
        <v>1553</v>
      </c>
      <c r="N886" s="287"/>
      <c r="O886" s="287"/>
      <c r="P886" s="287"/>
      <c r="Q886" s="287"/>
      <c r="R886" s="287"/>
      <c r="S886" s="287"/>
      <c r="T886" s="287"/>
      <c r="U886" s="287"/>
      <c r="V886" s="287"/>
      <c r="W886" s="287"/>
      <c r="X886" s="287"/>
      <c r="Y886" s="287"/>
      <c r="Z886" s="287"/>
      <c r="AA886" s="287"/>
      <c r="AB886" s="287"/>
      <c r="AC886" s="287"/>
      <c r="AD886" s="287"/>
      <c r="AE886" s="287"/>
      <c r="AF886" s="287"/>
      <c r="AG886" s="287"/>
      <c r="AH886" s="287"/>
      <c r="AI886" s="287"/>
      <c r="AJ886" s="449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06"/>
      <c r="BN886" s="206"/>
      <c r="BO886" s="206"/>
      <c r="BP886" s="206"/>
      <c r="BQ886" s="206"/>
      <c r="BR886" s="206"/>
      <c r="BS886" s="206"/>
      <c r="BT886" s="206"/>
      <c r="BU886" s="206"/>
      <c r="BV886" s="206"/>
      <c r="BW886" s="206"/>
      <c r="BX886" s="206"/>
      <c r="BY886" s="206"/>
      <c r="BZ886" s="206"/>
      <c r="CA886" s="206"/>
      <c r="CB886" s="206"/>
      <c r="CC886" s="206"/>
      <c r="CD886" s="206"/>
      <c r="CE886" s="206"/>
      <c r="CF886" s="206"/>
      <c r="CG886" s="206"/>
      <c r="CH886" s="206"/>
      <c r="CI886" s="206"/>
      <c r="CJ886" s="206"/>
      <c r="CK886" s="206"/>
      <c r="CL886" s="206"/>
      <c r="CM886" s="206"/>
      <c r="CN886" s="206"/>
      <c r="CO886" s="206"/>
      <c r="CP886" s="206"/>
      <c r="CQ886" s="206"/>
      <c r="CR886" s="206"/>
      <c r="CS886" s="206"/>
      <c r="CT886" s="206"/>
      <c r="CU886" s="206"/>
      <c r="CV886" s="206"/>
      <c r="CW886" s="206"/>
      <c r="CX886" s="206"/>
      <c r="CY886" s="206"/>
      <c r="CZ886" s="206"/>
      <c r="DA886" s="206"/>
      <c r="DB886" s="206"/>
      <c r="DC886" s="206"/>
      <c r="DD886" s="206"/>
      <c r="DE886" s="206"/>
      <c r="DF886" s="206"/>
      <c r="DG886" s="206"/>
      <c r="DH886" s="206"/>
      <c r="DI886" s="206"/>
      <c r="DJ886" s="206"/>
      <c r="DK886" s="206"/>
      <c r="DL886" s="206"/>
      <c r="DM886" s="206"/>
      <c r="DN886" s="206"/>
      <c r="DO886" s="206"/>
      <c r="DP886" s="206"/>
      <c r="DQ886" s="206"/>
      <c r="DR886" s="206"/>
      <c r="DS886" s="206"/>
      <c r="DT886" s="206"/>
      <c r="DU886" s="206"/>
      <c r="DV886" s="206"/>
      <c r="DW886" s="206"/>
      <c r="DX886" s="206"/>
      <c r="DY886" s="206"/>
      <c r="DZ886" s="206"/>
      <c r="EA886" s="206"/>
      <c r="EB886" s="206"/>
      <c r="EC886" s="206"/>
      <c r="ED886" s="206"/>
      <c r="EE886" s="206"/>
      <c r="EF886" s="206"/>
      <c r="EG886" s="206"/>
      <c r="EH886" s="206"/>
      <c r="EI886" s="206"/>
      <c r="EJ886" s="206"/>
      <c r="EK886" s="206"/>
      <c r="EL886" s="206"/>
      <c r="EM886" s="206"/>
      <c r="EN886" s="206"/>
      <c r="EO886" s="206"/>
      <c r="EP886" s="206"/>
      <c r="EQ886" s="206"/>
      <c r="ER886" s="206"/>
      <c r="ES886" s="206"/>
      <c r="ET886" s="206"/>
      <c r="EU886" s="206"/>
      <c r="EV886" s="206"/>
      <c r="EW886" s="206"/>
      <c r="EX886" s="206"/>
      <c r="EY886" s="206"/>
      <c r="EZ886" s="206"/>
      <c r="FA886" s="206"/>
      <c r="FB886" s="206"/>
      <c r="FC886" s="206"/>
      <c r="FD886" s="206"/>
      <c r="FE886" s="206"/>
      <c r="FF886" s="206"/>
      <c r="FG886" s="206"/>
      <c r="FH886" s="206"/>
      <c r="FI886" s="206"/>
      <c r="FJ886" s="206"/>
      <c r="FK886" s="206"/>
      <c r="FL886" s="206"/>
      <c r="FM886" s="206"/>
      <c r="FN886" s="206"/>
      <c r="FO886" s="206"/>
      <c r="FP886" s="206"/>
      <c r="FQ886" s="206"/>
      <c r="FR886" s="206"/>
      <c r="FS886" s="206"/>
      <c r="FT886" s="206"/>
      <c r="FU886" s="206"/>
      <c r="FV886" s="206"/>
      <c r="FW886" s="206"/>
      <c r="FX886" s="206"/>
      <c r="FY886" s="206"/>
      <c r="FZ886" s="206"/>
      <c r="GA886" s="206"/>
      <c r="GB886" s="206"/>
      <c r="GC886" s="206"/>
      <c r="GD886" s="206"/>
      <c r="GE886" s="206"/>
      <c r="GF886" s="206"/>
      <c r="GG886" s="206"/>
      <c r="GH886" s="206"/>
      <c r="GI886" s="206"/>
      <c r="GJ886" s="206"/>
      <c r="GK886" s="206"/>
      <c r="GL886" s="206"/>
      <c r="GM886" s="206"/>
      <c r="GN886" s="206"/>
      <c r="GO886" s="206"/>
      <c r="GP886" s="206"/>
      <c r="GQ886" s="206"/>
      <c r="GR886" s="206"/>
      <c r="GS886" s="206"/>
      <c r="GT886" s="206"/>
      <c r="GU886" s="206"/>
      <c r="GV886" s="206"/>
      <c r="GW886" s="206"/>
      <c r="GX886" s="206"/>
      <c r="GY886" s="206"/>
      <c r="GZ886" s="206"/>
      <c r="HA886" s="206"/>
      <c r="HB886" s="206"/>
      <c r="HC886" s="206"/>
      <c r="HD886" s="206"/>
      <c r="HE886" s="206"/>
      <c r="HF886" s="206"/>
      <c r="HG886" s="206"/>
      <c r="HH886" s="206"/>
      <c r="HI886" s="206"/>
      <c r="HJ886" s="206"/>
      <c r="HK886" s="206"/>
      <c r="HL886" s="206"/>
      <c r="HM886" s="206"/>
      <c r="HN886" s="206"/>
      <c r="HO886" s="206"/>
      <c r="HP886" s="206"/>
      <c r="HQ886" s="206"/>
      <c r="HR886" s="206"/>
      <c r="HS886" s="206"/>
      <c r="HT886" s="206"/>
      <c r="HU886" s="206"/>
      <c r="HV886" s="206"/>
      <c r="HW886" s="206"/>
      <c r="HX886" s="206"/>
      <c r="HY886" s="206"/>
      <c r="HZ886" s="206"/>
      <c r="IA886" s="206"/>
      <c r="IB886" s="206"/>
      <c r="IC886" s="206"/>
      <c r="ID886" s="206"/>
      <c r="IE886" s="206"/>
      <c r="IF886" s="206"/>
      <c r="IG886" s="206"/>
      <c r="IH886" s="206"/>
    </row>
    <row r="887" spans="1:242" s="225" customFormat="1" hidden="1" x14ac:dyDescent="0.25">
      <c r="A887" s="206"/>
      <c r="B887" s="206"/>
      <c r="C887" s="204">
        <v>43680</v>
      </c>
      <c r="D887" s="267" t="s">
        <v>1570</v>
      </c>
      <c r="E887" s="319" t="s">
        <v>1554</v>
      </c>
      <c r="F887" s="322"/>
      <c r="G887" s="270" t="s">
        <v>1569</v>
      </c>
      <c r="H887" s="285"/>
      <c r="I887" s="271">
        <v>3159900</v>
      </c>
      <c r="J887" s="357">
        <f t="shared" ref="J887:J950" si="14">+J886+H887-I887</f>
        <v>18660300</v>
      </c>
      <c r="K887" s="251"/>
      <c r="L887" s="287"/>
      <c r="M887" s="319" t="s">
        <v>1554</v>
      </c>
      <c r="N887" s="287"/>
      <c r="O887" s="287"/>
      <c r="P887" s="287"/>
      <c r="Q887" s="287"/>
      <c r="R887" s="287"/>
      <c r="S887" s="287"/>
      <c r="T887" s="287"/>
      <c r="U887" s="287"/>
      <c r="V887" s="287"/>
      <c r="W887" s="287"/>
      <c r="X887" s="287"/>
      <c r="Y887" s="287"/>
      <c r="Z887" s="287"/>
      <c r="AA887" s="287"/>
      <c r="AB887" s="287"/>
      <c r="AC887" s="287"/>
      <c r="AD887" s="287"/>
      <c r="AE887" s="287"/>
      <c r="AF887" s="287"/>
      <c r="AG887" s="287"/>
      <c r="AH887" s="287"/>
      <c r="AI887" s="287"/>
      <c r="AJ887" s="449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06"/>
      <c r="BN887" s="206"/>
      <c r="BO887" s="206"/>
      <c r="BP887" s="206"/>
      <c r="BQ887" s="206"/>
      <c r="BR887" s="206"/>
      <c r="BS887" s="206"/>
      <c r="BT887" s="206"/>
      <c r="BU887" s="206"/>
      <c r="BV887" s="206"/>
      <c r="BW887" s="206"/>
      <c r="BX887" s="206"/>
      <c r="BY887" s="206"/>
      <c r="BZ887" s="206"/>
      <c r="CA887" s="206"/>
      <c r="CB887" s="206"/>
      <c r="CC887" s="206"/>
      <c r="CD887" s="206"/>
      <c r="CE887" s="206"/>
      <c r="CF887" s="206"/>
      <c r="CG887" s="206"/>
      <c r="CH887" s="206"/>
      <c r="CI887" s="206"/>
      <c r="CJ887" s="206"/>
      <c r="CK887" s="206"/>
      <c r="CL887" s="206"/>
      <c r="CM887" s="206"/>
      <c r="CN887" s="206"/>
      <c r="CO887" s="206"/>
      <c r="CP887" s="206"/>
      <c r="CQ887" s="206"/>
      <c r="CR887" s="206"/>
      <c r="CS887" s="206"/>
      <c r="CT887" s="206"/>
      <c r="CU887" s="206"/>
      <c r="CV887" s="206"/>
      <c r="CW887" s="206"/>
      <c r="CX887" s="206"/>
      <c r="CY887" s="206"/>
      <c r="CZ887" s="206"/>
      <c r="DA887" s="206"/>
      <c r="DB887" s="206"/>
      <c r="DC887" s="206"/>
      <c r="DD887" s="206"/>
      <c r="DE887" s="206"/>
      <c r="DF887" s="206"/>
      <c r="DG887" s="206"/>
      <c r="DH887" s="206"/>
      <c r="DI887" s="206"/>
      <c r="DJ887" s="206"/>
      <c r="DK887" s="206"/>
      <c r="DL887" s="206"/>
      <c r="DM887" s="206"/>
      <c r="DN887" s="206"/>
      <c r="DO887" s="206"/>
      <c r="DP887" s="206"/>
      <c r="DQ887" s="206"/>
      <c r="DR887" s="206"/>
      <c r="DS887" s="206"/>
      <c r="DT887" s="206"/>
      <c r="DU887" s="206"/>
      <c r="DV887" s="206"/>
      <c r="DW887" s="206"/>
      <c r="DX887" s="206"/>
      <c r="DY887" s="206"/>
      <c r="DZ887" s="206"/>
      <c r="EA887" s="206"/>
      <c r="EB887" s="206"/>
      <c r="EC887" s="206"/>
      <c r="ED887" s="206"/>
      <c r="EE887" s="206"/>
      <c r="EF887" s="206"/>
      <c r="EG887" s="206"/>
      <c r="EH887" s="206"/>
      <c r="EI887" s="206"/>
      <c r="EJ887" s="206"/>
      <c r="EK887" s="206"/>
      <c r="EL887" s="206"/>
      <c r="EM887" s="206"/>
      <c r="EN887" s="206"/>
      <c r="EO887" s="206"/>
      <c r="EP887" s="206"/>
      <c r="EQ887" s="206"/>
      <c r="ER887" s="206"/>
      <c r="ES887" s="206"/>
      <c r="ET887" s="206"/>
      <c r="EU887" s="206"/>
      <c r="EV887" s="206"/>
      <c r="EW887" s="206"/>
      <c r="EX887" s="206"/>
      <c r="EY887" s="206"/>
      <c r="EZ887" s="206"/>
      <c r="FA887" s="206"/>
      <c r="FB887" s="206"/>
      <c r="FC887" s="206"/>
      <c r="FD887" s="206"/>
      <c r="FE887" s="206"/>
      <c r="FF887" s="206"/>
      <c r="FG887" s="206"/>
      <c r="FH887" s="206"/>
      <c r="FI887" s="206"/>
      <c r="FJ887" s="206"/>
      <c r="FK887" s="206"/>
      <c r="FL887" s="206"/>
      <c r="FM887" s="206"/>
      <c r="FN887" s="206"/>
      <c r="FO887" s="206"/>
      <c r="FP887" s="206"/>
      <c r="FQ887" s="206"/>
      <c r="FR887" s="206"/>
      <c r="FS887" s="206"/>
      <c r="FT887" s="206"/>
      <c r="FU887" s="206"/>
      <c r="FV887" s="206"/>
      <c r="FW887" s="206"/>
      <c r="FX887" s="206"/>
      <c r="FY887" s="206"/>
      <c r="FZ887" s="206"/>
      <c r="GA887" s="206"/>
      <c r="GB887" s="206"/>
      <c r="GC887" s="206"/>
      <c r="GD887" s="206"/>
      <c r="GE887" s="206"/>
      <c r="GF887" s="206"/>
      <c r="GG887" s="206"/>
      <c r="GH887" s="206"/>
      <c r="GI887" s="206"/>
      <c r="GJ887" s="206"/>
      <c r="GK887" s="206"/>
      <c r="GL887" s="206"/>
      <c r="GM887" s="206"/>
      <c r="GN887" s="206"/>
      <c r="GO887" s="206"/>
      <c r="GP887" s="206"/>
      <c r="GQ887" s="206"/>
      <c r="GR887" s="206"/>
      <c r="GS887" s="206"/>
      <c r="GT887" s="206"/>
      <c r="GU887" s="206"/>
      <c r="GV887" s="206"/>
      <c r="GW887" s="206"/>
      <c r="GX887" s="206"/>
      <c r="GY887" s="206"/>
      <c r="GZ887" s="206"/>
      <c r="HA887" s="206"/>
      <c r="HB887" s="206"/>
      <c r="HC887" s="206"/>
      <c r="HD887" s="206"/>
      <c r="HE887" s="206"/>
      <c r="HF887" s="206"/>
      <c r="HG887" s="206"/>
      <c r="HH887" s="206"/>
      <c r="HI887" s="206"/>
      <c r="HJ887" s="206"/>
      <c r="HK887" s="206"/>
      <c r="HL887" s="206"/>
      <c r="HM887" s="206"/>
      <c r="HN887" s="206"/>
      <c r="HO887" s="206"/>
      <c r="HP887" s="206"/>
      <c r="HQ887" s="206"/>
      <c r="HR887" s="206"/>
      <c r="HS887" s="206"/>
      <c r="HT887" s="206"/>
      <c r="HU887" s="206"/>
      <c r="HV887" s="206"/>
      <c r="HW887" s="206"/>
      <c r="HX887" s="206"/>
      <c r="HY887" s="206"/>
      <c r="HZ887" s="206"/>
      <c r="IA887" s="206"/>
      <c r="IB887" s="206"/>
      <c r="IC887" s="206"/>
      <c r="ID887" s="206"/>
      <c r="IE887" s="206"/>
      <c r="IF887" s="206"/>
      <c r="IG887" s="206"/>
      <c r="IH887" s="206"/>
    </row>
    <row r="888" spans="1:242" s="225" customFormat="1" hidden="1" x14ac:dyDescent="0.25">
      <c r="A888" s="206"/>
      <c r="B888" s="206"/>
      <c r="C888" s="204">
        <v>43682</v>
      </c>
      <c r="D888" s="233" t="s">
        <v>1571</v>
      </c>
      <c r="E888" s="319" t="s">
        <v>1555</v>
      </c>
      <c r="F888" s="322"/>
      <c r="G888" s="242" t="s">
        <v>1182</v>
      </c>
      <c r="H888" s="285"/>
      <c r="I888" s="236">
        <v>156000</v>
      </c>
      <c r="J888" s="357">
        <f t="shared" si="14"/>
        <v>18504300</v>
      </c>
      <c r="K888" s="251"/>
      <c r="L888" s="287"/>
      <c r="M888" s="319" t="s">
        <v>1555</v>
      </c>
      <c r="N888" s="287"/>
      <c r="O888" s="287"/>
      <c r="P888" s="287"/>
      <c r="Q888" s="287"/>
      <c r="R888" s="287"/>
      <c r="S888" s="287"/>
      <c r="T888" s="287"/>
      <c r="U888" s="287"/>
      <c r="V888" s="287"/>
      <c r="W888" s="287"/>
      <c r="X888" s="287"/>
      <c r="Y888" s="287"/>
      <c r="Z888" s="287"/>
      <c r="AA888" s="287"/>
      <c r="AB888" s="287"/>
      <c r="AC888" s="287"/>
      <c r="AD888" s="287"/>
      <c r="AE888" s="287"/>
      <c r="AF888" s="287"/>
      <c r="AG888" s="287"/>
      <c r="AH888" s="287"/>
      <c r="AI888" s="287"/>
      <c r="AJ888" s="449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06"/>
      <c r="BN888" s="206"/>
      <c r="BO888" s="206"/>
      <c r="BP888" s="206"/>
      <c r="BQ888" s="206"/>
      <c r="BR888" s="206"/>
      <c r="BS888" s="206"/>
      <c r="BT888" s="206"/>
      <c r="BU888" s="206"/>
      <c r="BV888" s="206"/>
      <c r="BW888" s="206"/>
      <c r="BX888" s="206"/>
      <c r="BY888" s="206"/>
      <c r="BZ888" s="206"/>
      <c r="CA888" s="206"/>
      <c r="CB888" s="206"/>
      <c r="CC888" s="206"/>
      <c r="CD888" s="206"/>
      <c r="CE888" s="206"/>
      <c r="CF888" s="206"/>
      <c r="CG888" s="206"/>
      <c r="CH888" s="206"/>
      <c r="CI888" s="206"/>
      <c r="CJ888" s="206"/>
      <c r="CK888" s="206"/>
      <c r="CL888" s="206"/>
      <c r="CM888" s="206"/>
      <c r="CN888" s="206"/>
      <c r="CO888" s="206"/>
      <c r="CP888" s="206"/>
      <c r="CQ888" s="206"/>
      <c r="CR888" s="206"/>
      <c r="CS888" s="206"/>
      <c r="CT888" s="206"/>
      <c r="CU888" s="206"/>
      <c r="CV888" s="206"/>
      <c r="CW888" s="206"/>
      <c r="CX888" s="206"/>
      <c r="CY888" s="206"/>
      <c r="CZ888" s="206"/>
      <c r="DA888" s="206"/>
      <c r="DB888" s="206"/>
      <c r="DC888" s="206"/>
      <c r="DD888" s="206"/>
      <c r="DE888" s="206"/>
      <c r="DF888" s="206"/>
      <c r="DG888" s="206"/>
      <c r="DH888" s="206"/>
      <c r="DI888" s="206"/>
      <c r="DJ888" s="206"/>
      <c r="DK888" s="206"/>
      <c r="DL888" s="206"/>
      <c r="DM888" s="206"/>
      <c r="DN888" s="206"/>
      <c r="DO888" s="206"/>
      <c r="DP888" s="206"/>
      <c r="DQ888" s="206"/>
      <c r="DR888" s="206"/>
      <c r="DS888" s="206"/>
      <c r="DT888" s="206"/>
      <c r="DU888" s="206"/>
      <c r="DV888" s="206"/>
      <c r="DW888" s="206"/>
      <c r="DX888" s="206"/>
      <c r="DY888" s="206"/>
      <c r="DZ888" s="206"/>
      <c r="EA888" s="206"/>
      <c r="EB888" s="206"/>
      <c r="EC888" s="206"/>
      <c r="ED888" s="206"/>
      <c r="EE888" s="206"/>
      <c r="EF888" s="206"/>
      <c r="EG888" s="206"/>
      <c r="EH888" s="206"/>
      <c r="EI888" s="206"/>
      <c r="EJ888" s="206"/>
      <c r="EK888" s="206"/>
      <c r="EL888" s="206"/>
      <c r="EM888" s="206"/>
      <c r="EN888" s="206"/>
      <c r="EO888" s="206"/>
      <c r="EP888" s="206"/>
      <c r="EQ888" s="206"/>
      <c r="ER888" s="206"/>
      <c r="ES888" s="206"/>
      <c r="ET888" s="206"/>
      <c r="EU888" s="206"/>
      <c r="EV888" s="206"/>
      <c r="EW888" s="206"/>
      <c r="EX888" s="206"/>
      <c r="EY888" s="206"/>
      <c r="EZ888" s="206"/>
      <c r="FA888" s="206"/>
      <c r="FB888" s="206"/>
      <c r="FC888" s="206"/>
      <c r="FD888" s="206"/>
      <c r="FE888" s="206"/>
      <c r="FF888" s="206"/>
      <c r="FG888" s="206"/>
      <c r="FH888" s="206"/>
      <c r="FI888" s="206"/>
      <c r="FJ888" s="206"/>
      <c r="FK888" s="206"/>
      <c r="FL888" s="206"/>
      <c r="FM888" s="206"/>
      <c r="FN888" s="206"/>
      <c r="FO888" s="206"/>
      <c r="FP888" s="206"/>
      <c r="FQ888" s="206"/>
      <c r="FR888" s="206"/>
      <c r="FS888" s="206"/>
      <c r="FT888" s="206"/>
      <c r="FU888" s="206"/>
      <c r="FV888" s="206"/>
      <c r="FW888" s="206"/>
      <c r="FX888" s="206"/>
      <c r="FY888" s="206"/>
      <c r="FZ888" s="206"/>
      <c r="GA888" s="206"/>
      <c r="GB888" s="206"/>
      <c r="GC888" s="206"/>
      <c r="GD888" s="206"/>
      <c r="GE888" s="206"/>
      <c r="GF888" s="206"/>
      <c r="GG888" s="206"/>
      <c r="GH888" s="206"/>
      <c r="GI888" s="206"/>
      <c r="GJ888" s="206"/>
      <c r="GK888" s="206"/>
      <c r="GL888" s="206"/>
      <c r="GM888" s="206"/>
      <c r="GN888" s="206"/>
      <c r="GO888" s="206"/>
      <c r="GP888" s="206"/>
      <c r="GQ888" s="206"/>
      <c r="GR888" s="206"/>
      <c r="GS888" s="206"/>
      <c r="GT888" s="206"/>
      <c r="GU888" s="206"/>
      <c r="GV888" s="206"/>
      <c r="GW888" s="206"/>
      <c r="GX888" s="206"/>
      <c r="GY888" s="206"/>
      <c r="GZ888" s="206"/>
      <c r="HA888" s="206"/>
      <c r="HB888" s="206"/>
      <c r="HC888" s="206"/>
      <c r="HD888" s="206"/>
      <c r="HE888" s="206"/>
      <c r="HF888" s="206"/>
      <c r="HG888" s="206"/>
      <c r="HH888" s="206"/>
      <c r="HI888" s="206"/>
      <c r="HJ888" s="206"/>
      <c r="HK888" s="206"/>
      <c r="HL888" s="206"/>
      <c r="HM888" s="206"/>
      <c r="HN888" s="206"/>
      <c r="HO888" s="206"/>
      <c r="HP888" s="206"/>
      <c r="HQ888" s="206"/>
      <c r="HR888" s="206"/>
      <c r="HS888" s="206"/>
      <c r="HT888" s="206"/>
      <c r="HU888" s="206"/>
      <c r="HV888" s="206"/>
      <c r="HW888" s="206"/>
      <c r="HX888" s="206"/>
      <c r="HY888" s="206"/>
      <c r="HZ888" s="206"/>
      <c r="IA888" s="206"/>
      <c r="IB888" s="206"/>
      <c r="IC888" s="206"/>
      <c r="ID888" s="206"/>
      <c r="IE888" s="206"/>
      <c r="IF888" s="206"/>
      <c r="IG888" s="206"/>
      <c r="IH888" s="206"/>
    </row>
    <row r="889" spans="1:242" s="225" customFormat="1" hidden="1" x14ac:dyDescent="0.25">
      <c r="A889" s="206"/>
      <c r="B889" s="206"/>
      <c r="C889" s="204">
        <v>43682</v>
      </c>
      <c r="D889" s="233" t="s">
        <v>1573</v>
      </c>
      <c r="E889" s="319" t="s">
        <v>1556</v>
      </c>
      <c r="F889" s="322"/>
      <c r="G889" s="242" t="s">
        <v>1572</v>
      </c>
      <c r="H889" s="285"/>
      <c r="I889" s="236">
        <v>450000</v>
      </c>
      <c r="J889" s="357">
        <f t="shared" si="14"/>
        <v>18054300</v>
      </c>
      <c r="K889" s="251"/>
      <c r="L889" s="287"/>
      <c r="M889" s="319" t="s">
        <v>1556</v>
      </c>
      <c r="N889" s="287"/>
      <c r="O889" s="287"/>
      <c r="P889" s="287"/>
      <c r="Q889" s="287"/>
      <c r="R889" s="287"/>
      <c r="S889" s="287"/>
      <c r="T889" s="287"/>
      <c r="U889" s="287"/>
      <c r="V889" s="287"/>
      <c r="W889" s="287"/>
      <c r="X889" s="287"/>
      <c r="Y889" s="287"/>
      <c r="Z889" s="287"/>
      <c r="AA889" s="287"/>
      <c r="AB889" s="287"/>
      <c r="AC889" s="287"/>
      <c r="AD889" s="287"/>
      <c r="AE889" s="287"/>
      <c r="AF889" s="287"/>
      <c r="AG889" s="287"/>
      <c r="AH889" s="287"/>
      <c r="AI889" s="287"/>
      <c r="AJ889" s="449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206"/>
      <c r="BN889" s="206"/>
      <c r="BO889" s="206"/>
      <c r="BP889" s="206"/>
      <c r="BQ889" s="206"/>
      <c r="BR889" s="206"/>
      <c r="BS889" s="206"/>
      <c r="BT889" s="206"/>
      <c r="BU889" s="206"/>
      <c r="BV889" s="206"/>
      <c r="BW889" s="206"/>
      <c r="BX889" s="206"/>
      <c r="BY889" s="206"/>
      <c r="BZ889" s="206"/>
      <c r="CA889" s="206"/>
      <c r="CB889" s="206"/>
      <c r="CC889" s="206"/>
      <c r="CD889" s="206"/>
      <c r="CE889" s="206"/>
      <c r="CF889" s="206"/>
      <c r="CG889" s="206"/>
      <c r="CH889" s="206"/>
      <c r="CI889" s="206"/>
      <c r="CJ889" s="206"/>
      <c r="CK889" s="206"/>
      <c r="CL889" s="206"/>
      <c r="CM889" s="206"/>
      <c r="CN889" s="206"/>
      <c r="CO889" s="206"/>
      <c r="CP889" s="206"/>
      <c r="CQ889" s="206"/>
      <c r="CR889" s="206"/>
      <c r="CS889" s="206"/>
      <c r="CT889" s="206"/>
      <c r="CU889" s="206"/>
      <c r="CV889" s="206"/>
      <c r="CW889" s="206"/>
      <c r="CX889" s="206"/>
      <c r="CY889" s="206"/>
      <c r="CZ889" s="206"/>
      <c r="DA889" s="206"/>
      <c r="DB889" s="206"/>
      <c r="DC889" s="206"/>
      <c r="DD889" s="206"/>
      <c r="DE889" s="206"/>
      <c r="DF889" s="206"/>
      <c r="DG889" s="206"/>
      <c r="DH889" s="206"/>
      <c r="DI889" s="206"/>
      <c r="DJ889" s="206"/>
      <c r="DK889" s="206"/>
      <c r="DL889" s="206"/>
      <c r="DM889" s="206"/>
      <c r="DN889" s="206"/>
      <c r="DO889" s="206"/>
      <c r="DP889" s="206"/>
      <c r="DQ889" s="206"/>
      <c r="DR889" s="206"/>
      <c r="DS889" s="206"/>
      <c r="DT889" s="206"/>
      <c r="DU889" s="206"/>
      <c r="DV889" s="206"/>
      <c r="DW889" s="206"/>
      <c r="DX889" s="206"/>
      <c r="DY889" s="206"/>
      <c r="DZ889" s="206"/>
      <c r="EA889" s="206"/>
      <c r="EB889" s="206"/>
      <c r="EC889" s="206"/>
      <c r="ED889" s="206"/>
      <c r="EE889" s="206"/>
      <c r="EF889" s="206"/>
      <c r="EG889" s="206"/>
      <c r="EH889" s="206"/>
      <c r="EI889" s="206"/>
      <c r="EJ889" s="206"/>
      <c r="EK889" s="206"/>
      <c r="EL889" s="206"/>
      <c r="EM889" s="206"/>
      <c r="EN889" s="206"/>
      <c r="EO889" s="206"/>
      <c r="EP889" s="206"/>
      <c r="EQ889" s="206"/>
      <c r="ER889" s="206"/>
      <c r="ES889" s="206"/>
      <c r="ET889" s="206"/>
      <c r="EU889" s="206"/>
      <c r="EV889" s="206"/>
      <c r="EW889" s="206"/>
      <c r="EX889" s="206"/>
      <c r="EY889" s="206"/>
      <c r="EZ889" s="206"/>
      <c r="FA889" s="206"/>
      <c r="FB889" s="206"/>
      <c r="FC889" s="206"/>
      <c r="FD889" s="206"/>
      <c r="FE889" s="206"/>
      <c r="FF889" s="206"/>
      <c r="FG889" s="206"/>
      <c r="FH889" s="206"/>
      <c r="FI889" s="206"/>
      <c r="FJ889" s="206"/>
      <c r="FK889" s="206"/>
      <c r="FL889" s="206"/>
      <c r="FM889" s="206"/>
      <c r="FN889" s="206"/>
      <c r="FO889" s="206"/>
      <c r="FP889" s="206"/>
      <c r="FQ889" s="206"/>
      <c r="FR889" s="206"/>
      <c r="FS889" s="206"/>
      <c r="FT889" s="206"/>
      <c r="FU889" s="206"/>
      <c r="FV889" s="206"/>
      <c r="FW889" s="206"/>
      <c r="FX889" s="206"/>
      <c r="FY889" s="206"/>
      <c r="FZ889" s="206"/>
      <c r="GA889" s="206"/>
      <c r="GB889" s="206"/>
      <c r="GC889" s="206"/>
      <c r="GD889" s="206"/>
      <c r="GE889" s="206"/>
      <c r="GF889" s="206"/>
      <c r="GG889" s="206"/>
      <c r="GH889" s="206"/>
      <c r="GI889" s="206"/>
      <c r="GJ889" s="206"/>
      <c r="GK889" s="206"/>
      <c r="GL889" s="206"/>
      <c r="GM889" s="206"/>
      <c r="GN889" s="206"/>
      <c r="GO889" s="206"/>
      <c r="GP889" s="206"/>
      <c r="GQ889" s="206"/>
      <c r="GR889" s="206"/>
      <c r="GS889" s="206"/>
      <c r="GT889" s="206"/>
      <c r="GU889" s="206"/>
      <c r="GV889" s="206"/>
      <c r="GW889" s="206"/>
      <c r="GX889" s="206"/>
      <c r="GY889" s="206"/>
      <c r="GZ889" s="206"/>
      <c r="HA889" s="206"/>
      <c r="HB889" s="206"/>
      <c r="HC889" s="206"/>
      <c r="HD889" s="206"/>
      <c r="HE889" s="206"/>
      <c r="HF889" s="206"/>
      <c r="HG889" s="206"/>
      <c r="HH889" s="206"/>
      <c r="HI889" s="206"/>
      <c r="HJ889" s="206"/>
      <c r="HK889" s="206"/>
      <c r="HL889" s="206"/>
      <c r="HM889" s="206"/>
      <c r="HN889" s="206"/>
      <c r="HO889" s="206"/>
      <c r="HP889" s="206"/>
      <c r="HQ889" s="206"/>
      <c r="HR889" s="206"/>
      <c r="HS889" s="206"/>
      <c r="HT889" s="206"/>
      <c r="HU889" s="206"/>
      <c r="HV889" s="206"/>
      <c r="HW889" s="206"/>
      <c r="HX889" s="206"/>
      <c r="HY889" s="206"/>
      <c r="HZ889" s="206"/>
      <c r="IA889" s="206"/>
      <c r="IB889" s="206"/>
      <c r="IC889" s="206"/>
      <c r="ID889" s="206"/>
      <c r="IE889" s="206"/>
      <c r="IF889" s="206"/>
      <c r="IG889" s="206"/>
      <c r="IH889" s="206"/>
    </row>
    <row r="890" spans="1:242" s="225" customFormat="1" hidden="1" x14ac:dyDescent="0.25">
      <c r="A890" s="206"/>
      <c r="B890" s="206"/>
      <c r="C890" s="204">
        <v>43682</v>
      </c>
      <c r="D890" s="233" t="s">
        <v>1574</v>
      </c>
      <c r="E890" s="319" t="s">
        <v>1557</v>
      </c>
      <c r="F890" s="322"/>
      <c r="G890" s="242" t="s">
        <v>1345</v>
      </c>
      <c r="H890" s="285"/>
      <c r="I890" s="236">
        <v>138000</v>
      </c>
      <c r="J890" s="357">
        <f t="shared" si="14"/>
        <v>17916300</v>
      </c>
      <c r="K890" s="251"/>
      <c r="L890" s="287"/>
      <c r="M890" s="319" t="s">
        <v>1557</v>
      </c>
      <c r="N890" s="287"/>
      <c r="O890" s="287"/>
      <c r="P890" s="287"/>
      <c r="Q890" s="287"/>
      <c r="R890" s="287"/>
      <c r="S890" s="287"/>
      <c r="T890" s="287"/>
      <c r="U890" s="287"/>
      <c r="V890" s="287"/>
      <c r="W890" s="287"/>
      <c r="X890" s="287"/>
      <c r="Y890" s="287"/>
      <c r="Z890" s="287"/>
      <c r="AA890" s="287"/>
      <c r="AB890" s="287"/>
      <c r="AC890" s="287"/>
      <c r="AD890" s="287"/>
      <c r="AE890" s="287"/>
      <c r="AF890" s="287"/>
      <c r="AG890" s="287"/>
      <c r="AH890" s="287"/>
      <c r="AI890" s="287"/>
      <c r="AJ890" s="449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206"/>
      <c r="BN890" s="206"/>
      <c r="BO890" s="206"/>
      <c r="BP890" s="206"/>
      <c r="BQ890" s="206"/>
      <c r="BR890" s="206"/>
      <c r="BS890" s="206"/>
      <c r="BT890" s="206"/>
      <c r="BU890" s="206"/>
      <c r="BV890" s="206"/>
      <c r="BW890" s="206"/>
      <c r="BX890" s="206"/>
      <c r="BY890" s="206"/>
      <c r="BZ890" s="206"/>
      <c r="CA890" s="206"/>
      <c r="CB890" s="206"/>
      <c r="CC890" s="206"/>
      <c r="CD890" s="206"/>
      <c r="CE890" s="206"/>
      <c r="CF890" s="206"/>
      <c r="CG890" s="206"/>
      <c r="CH890" s="206"/>
      <c r="CI890" s="206"/>
      <c r="CJ890" s="206"/>
      <c r="CK890" s="206"/>
      <c r="CL890" s="206"/>
      <c r="CM890" s="206"/>
      <c r="CN890" s="206"/>
      <c r="CO890" s="206"/>
      <c r="CP890" s="206"/>
      <c r="CQ890" s="206"/>
      <c r="CR890" s="206"/>
      <c r="CS890" s="206"/>
      <c r="CT890" s="206"/>
      <c r="CU890" s="206"/>
      <c r="CV890" s="206"/>
      <c r="CW890" s="206"/>
      <c r="CX890" s="206"/>
      <c r="CY890" s="206"/>
      <c r="CZ890" s="206"/>
      <c r="DA890" s="206"/>
      <c r="DB890" s="206"/>
      <c r="DC890" s="206"/>
      <c r="DD890" s="206"/>
      <c r="DE890" s="206"/>
      <c r="DF890" s="206"/>
      <c r="DG890" s="206"/>
      <c r="DH890" s="206"/>
      <c r="DI890" s="206"/>
      <c r="DJ890" s="206"/>
      <c r="DK890" s="206"/>
      <c r="DL890" s="206"/>
      <c r="DM890" s="206"/>
      <c r="DN890" s="206"/>
      <c r="DO890" s="206"/>
      <c r="DP890" s="206"/>
      <c r="DQ890" s="206"/>
      <c r="DR890" s="206"/>
      <c r="DS890" s="206"/>
      <c r="DT890" s="206"/>
      <c r="DU890" s="206"/>
      <c r="DV890" s="206"/>
      <c r="DW890" s="206"/>
      <c r="DX890" s="206"/>
      <c r="DY890" s="206"/>
      <c r="DZ890" s="206"/>
      <c r="EA890" s="206"/>
      <c r="EB890" s="206"/>
      <c r="EC890" s="206"/>
      <c r="ED890" s="206"/>
      <c r="EE890" s="206"/>
      <c r="EF890" s="206"/>
      <c r="EG890" s="206"/>
      <c r="EH890" s="206"/>
      <c r="EI890" s="206"/>
      <c r="EJ890" s="206"/>
      <c r="EK890" s="206"/>
      <c r="EL890" s="206"/>
      <c r="EM890" s="206"/>
      <c r="EN890" s="206"/>
      <c r="EO890" s="206"/>
      <c r="EP890" s="206"/>
      <c r="EQ890" s="206"/>
      <c r="ER890" s="206"/>
      <c r="ES890" s="206"/>
      <c r="ET890" s="206"/>
      <c r="EU890" s="206"/>
      <c r="EV890" s="206"/>
      <c r="EW890" s="206"/>
      <c r="EX890" s="206"/>
      <c r="EY890" s="206"/>
      <c r="EZ890" s="206"/>
      <c r="FA890" s="206"/>
      <c r="FB890" s="206"/>
      <c r="FC890" s="206"/>
      <c r="FD890" s="206"/>
      <c r="FE890" s="206"/>
      <c r="FF890" s="206"/>
      <c r="FG890" s="206"/>
      <c r="FH890" s="206"/>
      <c r="FI890" s="206"/>
      <c r="FJ890" s="206"/>
      <c r="FK890" s="206"/>
      <c r="FL890" s="206"/>
      <c r="FM890" s="206"/>
      <c r="FN890" s="206"/>
      <c r="FO890" s="206"/>
      <c r="FP890" s="206"/>
      <c r="FQ890" s="206"/>
      <c r="FR890" s="206"/>
      <c r="FS890" s="206"/>
      <c r="FT890" s="206"/>
      <c r="FU890" s="206"/>
      <c r="FV890" s="206"/>
      <c r="FW890" s="206"/>
      <c r="FX890" s="206"/>
      <c r="FY890" s="206"/>
      <c r="FZ890" s="206"/>
      <c r="GA890" s="206"/>
      <c r="GB890" s="206"/>
      <c r="GC890" s="206"/>
      <c r="GD890" s="206"/>
      <c r="GE890" s="206"/>
      <c r="GF890" s="206"/>
      <c r="GG890" s="206"/>
      <c r="GH890" s="206"/>
      <c r="GI890" s="206"/>
      <c r="GJ890" s="206"/>
      <c r="GK890" s="206"/>
      <c r="GL890" s="206"/>
      <c r="GM890" s="206"/>
      <c r="GN890" s="206"/>
      <c r="GO890" s="206"/>
      <c r="GP890" s="206"/>
      <c r="GQ890" s="206"/>
      <c r="GR890" s="206"/>
      <c r="GS890" s="206"/>
      <c r="GT890" s="206"/>
      <c r="GU890" s="206"/>
      <c r="GV890" s="206"/>
      <c r="GW890" s="206"/>
      <c r="GX890" s="206"/>
      <c r="GY890" s="206"/>
      <c r="GZ890" s="206"/>
      <c r="HA890" s="206"/>
      <c r="HB890" s="206"/>
      <c r="HC890" s="206"/>
      <c r="HD890" s="206"/>
      <c r="HE890" s="206"/>
      <c r="HF890" s="206"/>
      <c r="HG890" s="206"/>
      <c r="HH890" s="206"/>
      <c r="HI890" s="206"/>
      <c r="HJ890" s="206"/>
      <c r="HK890" s="206"/>
      <c r="HL890" s="206"/>
      <c r="HM890" s="206"/>
      <c r="HN890" s="206"/>
      <c r="HO890" s="206"/>
      <c r="HP890" s="206"/>
      <c r="HQ890" s="206"/>
      <c r="HR890" s="206"/>
      <c r="HS890" s="206"/>
      <c r="HT890" s="206"/>
      <c r="HU890" s="206"/>
      <c r="HV890" s="206"/>
      <c r="HW890" s="206"/>
      <c r="HX890" s="206"/>
      <c r="HY890" s="206"/>
      <c r="HZ890" s="206"/>
      <c r="IA890" s="206"/>
      <c r="IB890" s="206"/>
      <c r="IC890" s="206"/>
      <c r="ID890" s="206"/>
      <c r="IE890" s="206"/>
      <c r="IF890" s="206"/>
      <c r="IG890" s="206"/>
      <c r="IH890" s="206"/>
    </row>
    <row r="891" spans="1:242" s="225" customFormat="1" hidden="1" x14ac:dyDescent="0.25">
      <c r="A891" s="206"/>
      <c r="B891" s="206"/>
      <c r="C891" s="204">
        <v>43683</v>
      </c>
      <c r="D891" s="233" t="s">
        <v>1576</v>
      </c>
      <c r="E891" s="319" t="s">
        <v>1558</v>
      </c>
      <c r="F891" s="322"/>
      <c r="G891" s="242" t="s">
        <v>1575</v>
      </c>
      <c r="H891" s="285"/>
      <c r="I891" s="236">
        <v>6803952</v>
      </c>
      <c r="J891" s="357">
        <f t="shared" si="14"/>
        <v>11112348</v>
      </c>
      <c r="K891" s="251"/>
      <c r="L891" s="287"/>
      <c r="M891" s="319" t="s">
        <v>1558</v>
      </c>
      <c r="N891" s="287"/>
      <c r="O891" s="287"/>
      <c r="P891" s="287"/>
      <c r="Q891" s="287"/>
      <c r="R891" s="287"/>
      <c r="S891" s="287"/>
      <c r="T891" s="287"/>
      <c r="U891" s="287"/>
      <c r="V891" s="287"/>
      <c r="W891" s="287"/>
      <c r="X891" s="287"/>
      <c r="Y891" s="287"/>
      <c r="Z891" s="287"/>
      <c r="AA891" s="287"/>
      <c r="AB891" s="287"/>
      <c r="AC891" s="287"/>
      <c r="AD891" s="287"/>
      <c r="AE891" s="287"/>
      <c r="AF891" s="287"/>
      <c r="AG891" s="287"/>
      <c r="AH891" s="287"/>
      <c r="AI891" s="287"/>
      <c r="AJ891" s="449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206"/>
      <c r="BN891" s="206"/>
      <c r="BO891" s="206"/>
      <c r="BP891" s="206"/>
      <c r="BQ891" s="206"/>
      <c r="BR891" s="206"/>
      <c r="BS891" s="206"/>
      <c r="BT891" s="206"/>
      <c r="BU891" s="206"/>
      <c r="BV891" s="206"/>
      <c r="BW891" s="206"/>
      <c r="BX891" s="206"/>
      <c r="BY891" s="206"/>
      <c r="BZ891" s="206"/>
      <c r="CA891" s="206"/>
      <c r="CB891" s="206"/>
      <c r="CC891" s="206"/>
      <c r="CD891" s="206"/>
      <c r="CE891" s="206"/>
      <c r="CF891" s="206"/>
      <c r="CG891" s="206"/>
      <c r="CH891" s="206"/>
      <c r="CI891" s="206"/>
      <c r="CJ891" s="206"/>
      <c r="CK891" s="206"/>
      <c r="CL891" s="206"/>
      <c r="CM891" s="206"/>
      <c r="CN891" s="206"/>
      <c r="CO891" s="206"/>
      <c r="CP891" s="206"/>
      <c r="CQ891" s="206"/>
      <c r="CR891" s="206"/>
      <c r="CS891" s="206"/>
      <c r="CT891" s="206"/>
      <c r="CU891" s="206"/>
      <c r="CV891" s="206"/>
      <c r="CW891" s="206"/>
      <c r="CX891" s="206"/>
      <c r="CY891" s="206"/>
      <c r="CZ891" s="206"/>
      <c r="DA891" s="206"/>
      <c r="DB891" s="206"/>
      <c r="DC891" s="206"/>
      <c r="DD891" s="206"/>
      <c r="DE891" s="206"/>
      <c r="DF891" s="206"/>
      <c r="DG891" s="206"/>
      <c r="DH891" s="206"/>
      <c r="DI891" s="206"/>
      <c r="DJ891" s="206"/>
      <c r="DK891" s="206"/>
      <c r="DL891" s="206"/>
      <c r="DM891" s="206"/>
      <c r="DN891" s="206"/>
      <c r="DO891" s="206"/>
      <c r="DP891" s="206"/>
      <c r="DQ891" s="206"/>
      <c r="DR891" s="206"/>
      <c r="DS891" s="206"/>
      <c r="DT891" s="206"/>
      <c r="DU891" s="206"/>
      <c r="DV891" s="206"/>
      <c r="DW891" s="206"/>
      <c r="DX891" s="206"/>
      <c r="DY891" s="206"/>
      <c r="DZ891" s="206"/>
      <c r="EA891" s="206"/>
      <c r="EB891" s="206"/>
      <c r="EC891" s="206"/>
      <c r="ED891" s="206"/>
      <c r="EE891" s="206"/>
      <c r="EF891" s="206"/>
      <c r="EG891" s="206"/>
      <c r="EH891" s="206"/>
      <c r="EI891" s="206"/>
      <c r="EJ891" s="206"/>
      <c r="EK891" s="206"/>
      <c r="EL891" s="206"/>
      <c r="EM891" s="206"/>
      <c r="EN891" s="206"/>
      <c r="EO891" s="206"/>
      <c r="EP891" s="206"/>
      <c r="EQ891" s="206"/>
      <c r="ER891" s="206"/>
      <c r="ES891" s="206"/>
      <c r="ET891" s="206"/>
      <c r="EU891" s="206"/>
      <c r="EV891" s="206"/>
      <c r="EW891" s="206"/>
      <c r="EX891" s="206"/>
      <c r="EY891" s="206"/>
      <c r="EZ891" s="206"/>
      <c r="FA891" s="206"/>
      <c r="FB891" s="206"/>
      <c r="FC891" s="206"/>
      <c r="FD891" s="206"/>
      <c r="FE891" s="206"/>
      <c r="FF891" s="206"/>
      <c r="FG891" s="206"/>
      <c r="FH891" s="206"/>
      <c r="FI891" s="206"/>
      <c r="FJ891" s="206"/>
      <c r="FK891" s="206"/>
      <c r="FL891" s="206"/>
      <c r="FM891" s="206"/>
      <c r="FN891" s="206"/>
      <c r="FO891" s="206"/>
      <c r="FP891" s="206"/>
      <c r="FQ891" s="206"/>
      <c r="FR891" s="206"/>
      <c r="FS891" s="206"/>
      <c r="FT891" s="206"/>
      <c r="FU891" s="206"/>
      <c r="FV891" s="206"/>
      <c r="FW891" s="206"/>
      <c r="FX891" s="206"/>
      <c r="FY891" s="206"/>
      <c r="FZ891" s="206"/>
      <c r="GA891" s="206"/>
      <c r="GB891" s="206"/>
      <c r="GC891" s="206"/>
      <c r="GD891" s="206"/>
      <c r="GE891" s="206"/>
      <c r="GF891" s="206"/>
      <c r="GG891" s="206"/>
      <c r="GH891" s="206"/>
      <c r="GI891" s="206"/>
      <c r="GJ891" s="206"/>
      <c r="GK891" s="206"/>
      <c r="GL891" s="206"/>
      <c r="GM891" s="206"/>
      <c r="GN891" s="206"/>
      <c r="GO891" s="206"/>
      <c r="GP891" s="206"/>
      <c r="GQ891" s="206"/>
      <c r="GR891" s="206"/>
      <c r="GS891" s="206"/>
      <c r="GT891" s="206"/>
      <c r="GU891" s="206"/>
      <c r="GV891" s="206"/>
      <c r="GW891" s="206"/>
      <c r="GX891" s="206"/>
      <c r="GY891" s="206"/>
      <c r="GZ891" s="206"/>
      <c r="HA891" s="206"/>
      <c r="HB891" s="206"/>
      <c r="HC891" s="206"/>
      <c r="HD891" s="206"/>
      <c r="HE891" s="206"/>
      <c r="HF891" s="206"/>
      <c r="HG891" s="206"/>
      <c r="HH891" s="206"/>
      <c r="HI891" s="206"/>
      <c r="HJ891" s="206"/>
      <c r="HK891" s="206"/>
      <c r="HL891" s="206"/>
      <c r="HM891" s="206"/>
      <c r="HN891" s="206"/>
      <c r="HO891" s="206"/>
      <c r="HP891" s="206"/>
      <c r="HQ891" s="206"/>
      <c r="HR891" s="206"/>
      <c r="HS891" s="206"/>
      <c r="HT891" s="206"/>
      <c r="HU891" s="206"/>
      <c r="HV891" s="206"/>
      <c r="HW891" s="206"/>
      <c r="HX891" s="206"/>
      <c r="HY891" s="206"/>
      <c r="HZ891" s="206"/>
      <c r="IA891" s="206"/>
      <c r="IB891" s="206"/>
      <c r="IC891" s="206"/>
      <c r="ID891" s="206"/>
      <c r="IE891" s="206"/>
      <c r="IF891" s="206"/>
      <c r="IG891" s="206"/>
      <c r="IH891" s="206"/>
    </row>
    <row r="892" spans="1:242" s="225" customFormat="1" hidden="1" x14ac:dyDescent="0.25">
      <c r="A892" s="206"/>
      <c r="B892" s="206"/>
      <c r="C892" s="204">
        <v>43683</v>
      </c>
      <c r="D892" s="233" t="s">
        <v>1577</v>
      </c>
      <c r="E892" s="319" t="s">
        <v>1559</v>
      </c>
      <c r="F892" s="322"/>
      <c r="G892" s="242" t="s">
        <v>1361</v>
      </c>
      <c r="H892" s="285"/>
      <c r="I892" s="236">
        <v>1810357</v>
      </c>
      <c r="J892" s="357">
        <f t="shared" si="14"/>
        <v>9301991</v>
      </c>
      <c r="K892" s="251"/>
      <c r="L892" s="287"/>
      <c r="M892" s="319" t="s">
        <v>1559</v>
      </c>
      <c r="N892" s="287"/>
      <c r="O892" s="287"/>
      <c r="P892" s="287"/>
      <c r="Q892" s="287"/>
      <c r="R892" s="287"/>
      <c r="S892" s="287"/>
      <c r="T892" s="287"/>
      <c r="U892" s="287"/>
      <c r="V892" s="287"/>
      <c r="W892" s="287"/>
      <c r="X892" s="287"/>
      <c r="Y892" s="287"/>
      <c r="Z892" s="287"/>
      <c r="AA892" s="287"/>
      <c r="AB892" s="287"/>
      <c r="AC892" s="287"/>
      <c r="AD892" s="287"/>
      <c r="AE892" s="287"/>
      <c r="AF892" s="287"/>
      <c r="AG892" s="287"/>
      <c r="AH892" s="287"/>
      <c r="AI892" s="287"/>
      <c r="AJ892" s="449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206"/>
      <c r="BN892" s="206"/>
      <c r="BO892" s="206"/>
      <c r="BP892" s="206"/>
      <c r="BQ892" s="206"/>
      <c r="BR892" s="206"/>
      <c r="BS892" s="206"/>
      <c r="BT892" s="206"/>
      <c r="BU892" s="206"/>
      <c r="BV892" s="206"/>
      <c r="BW892" s="206"/>
      <c r="BX892" s="206"/>
      <c r="BY892" s="206"/>
      <c r="BZ892" s="206"/>
      <c r="CA892" s="206"/>
      <c r="CB892" s="206"/>
      <c r="CC892" s="206"/>
      <c r="CD892" s="206"/>
      <c r="CE892" s="206"/>
      <c r="CF892" s="206"/>
      <c r="CG892" s="206"/>
      <c r="CH892" s="206"/>
      <c r="CI892" s="206"/>
      <c r="CJ892" s="206"/>
      <c r="CK892" s="206"/>
      <c r="CL892" s="206"/>
      <c r="CM892" s="206"/>
      <c r="CN892" s="206"/>
      <c r="CO892" s="206"/>
      <c r="CP892" s="206"/>
      <c r="CQ892" s="206"/>
      <c r="CR892" s="206"/>
      <c r="CS892" s="206"/>
      <c r="CT892" s="206"/>
      <c r="CU892" s="206"/>
      <c r="CV892" s="206"/>
      <c r="CW892" s="206"/>
      <c r="CX892" s="206"/>
      <c r="CY892" s="206"/>
      <c r="CZ892" s="206"/>
      <c r="DA892" s="206"/>
      <c r="DB892" s="206"/>
      <c r="DC892" s="206"/>
      <c r="DD892" s="206"/>
      <c r="DE892" s="206"/>
      <c r="DF892" s="206"/>
      <c r="DG892" s="206"/>
      <c r="DH892" s="206"/>
      <c r="DI892" s="206"/>
      <c r="DJ892" s="206"/>
      <c r="DK892" s="206"/>
      <c r="DL892" s="206"/>
      <c r="DM892" s="206"/>
      <c r="DN892" s="206"/>
      <c r="DO892" s="206"/>
      <c r="DP892" s="206"/>
      <c r="DQ892" s="206"/>
      <c r="DR892" s="206"/>
      <c r="DS892" s="206"/>
      <c r="DT892" s="206"/>
      <c r="DU892" s="206"/>
      <c r="DV892" s="206"/>
      <c r="DW892" s="206"/>
      <c r="DX892" s="206"/>
      <c r="DY892" s="206"/>
      <c r="DZ892" s="206"/>
      <c r="EA892" s="206"/>
      <c r="EB892" s="206"/>
      <c r="EC892" s="206"/>
      <c r="ED892" s="206"/>
      <c r="EE892" s="206"/>
      <c r="EF892" s="206"/>
      <c r="EG892" s="206"/>
      <c r="EH892" s="206"/>
      <c r="EI892" s="206"/>
      <c r="EJ892" s="206"/>
      <c r="EK892" s="206"/>
      <c r="EL892" s="206"/>
      <c r="EM892" s="206"/>
      <c r="EN892" s="206"/>
      <c r="EO892" s="206"/>
      <c r="EP892" s="206"/>
      <c r="EQ892" s="206"/>
      <c r="ER892" s="206"/>
      <c r="ES892" s="206"/>
      <c r="ET892" s="206"/>
      <c r="EU892" s="206"/>
      <c r="EV892" s="206"/>
      <c r="EW892" s="206"/>
      <c r="EX892" s="206"/>
      <c r="EY892" s="206"/>
      <c r="EZ892" s="206"/>
      <c r="FA892" s="206"/>
      <c r="FB892" s="206"/>
      <c r="FC892" s="206"/>
      <c r="FD892" s="206"/>
      <c r="FE892" s="206"/>
      <c r="FF892" s="206"/>
      <c r="FG892" s="206"/>
      <c r="FH892" s="206"/>
      <c r="FI892" s="206"/>
      <c r="FJ892" s="206"/>
      <c r="FK892" s="206"/>
      <c r="FL892" s="206"/>
      <c r="FM892" s="206"/>
      <c r="FN892" s="206"/>
      <c r="FO892" s="206"/>
      <c r="FP892" s="206"/>
      <c r="FQ892" s="206"/>
      <c r="FR892" s="206"/>
      <c r="FS892" s="206"/>
      <c r="FT892" s="206"/>
      <c r="FU892" s="206"/>
      <c r="FV892" s="206"/>
      <c r="FW892" s="206"/>
      <c r="FX892" s="206"/>
      <c r="FY892" s="206"/>
      <c r="FZ892" s="206"/>
      <c r="GA892" s="206"/>
      <c r="GB892" s="206"/>
      <c r="GC892" s="206"/>
      <c r="GD892" s="206"/>
      <c r="GE892" s="206"/>
      <c r="GF892" s="206"/>
      <c r="GG892" s="206"/>
      <c r="GH892" s="206"/>
      <c r="GI892" s="206"/>
      <c r="GJ892" s="206"/>
      <c r="GK892" s="206"/>
      <c r="GL892" s="206"/>
      <c r="GM892" s="206"/>
      <c r="GN892" s="206"/>
      <c r="GO892" s="206"/>
      <c r="GP892" s="206"/>
      <c r="GQ892" s="206"/>
      <c r="GR892" s="206"/>
      <c r="GS892" s="206"/>
      <c r="GT892" s="206"/>
      <c r="GU892" s="206"/>
      <c r="GV892" s="206"/>
      <c r="GW892" s="206"/>
      <c r="GX892" s="206"/>
      <c r="GY892" s="206"/>
      <c r="GZ892" s="206"/>
      <c r="HA892" s="206"/>
      <c r="HB892" s="206"/>
      <c r="HC892" s="206"/>
      <c r="HD892" s="206"/>
      <c r="HE892" s="206"/>
      <c r="HF892" s="206"/>
      <c r="HG892" s="206"/>
      <c r="HH892" s="206"/>
      <c r="HI892" s="206"/>
      <c r="HJ892" s="206"/>
      <c r="HK892" s="206"/>
      <c r="HL892" s="206"/>
      <c r="HM892" s="206"/>
      <c r="HN892" s="206"/>
      <c r="HO892" s="206"/>
      <c r="HP892" s="206"/>
      <c r="HQ892" s="206"/>
      <c r="HR892" s="206"/>
      <c r="HS892" s="206"/>
      <c r="HT892" s="206"/>
      <c r="HU892" s="206"/>
      <c r="HV892" s="206"/>
      <c r="HW892" s="206"/>
      <c r="HX892" s="206"/>
      <c r="HY892" s="206"/>
      <c r="HZ892" s="206"/>
      <c r="IA892" s="206"/>
      <c r="IB892" s="206"/>
      <c r="IC892" s="206"/>
      <c r="ID892" s="206"/>
      <c r="IE892" s="206"/>
      <c r="IF892" s="206"/>
      <c r="IG892" s="206"/>
      <c r="IH892" s="206"/>
    </row>
    <row r="893" spans="1:242" s="225" customFormat="1" hidden="1" x14ac:dyDescent="0.25">
      <c r="A893" s="206"/>
      <c r="B893" s="206"/>
      <c r="C893" s="204"/>
      <c r="D893" s="233" t="s">
        <v>1100</v>
      </c>
      <c r="E893" s="319"/>
      <c r="F893" s="322"/>
      <c r="G893" s="242" t="s">
        <v>1361</v>
      </c>
      <c r="H893" s="285">
        <v>1830000</v>
      </c>
      <c r="I893" s="236"/>
      <c r="J893" s="357">
        <f t="shared" si="14"/>
        <v>11131991</v>
      </c>
      <c r="K893" s="251" t="s">
        <v>1550</v>
      </c>
      <c r="L893" s="287"/>
      <c r="M893" s="319"/>
      <c r="N893" s="287"/>
      <c r="O893" s="287"/>
      <c r="P893" s="287"/>
      <c r="Q893" s="287"/>
      <c r="R893" s="287"/>
      <c r="S893" s="287"/>
      <c r="T893" s="287"/>
      <c r="U893" s="287"/>
      <c r="V893" s="287"/>
      <c r="W893" s="287"/>
      <c r="X893" s="287"/>
      <c r="Y893" s="287"/>
      <c r="Z893" s="287"/>
      <c r="AA893" s="287"/>
      <c r="AB893" s="287"/>
      <c r="AC893" s="287"/>
      <c r="AD893" s="287"/>
      <c r="AE893" s="287"/>
      <c r="AF893" s="287"/>
      <c r="AG893" s="287"/>
      <c r="AH893" s="287"/>
      <c r="AI893" s="287"/>
      <c r="AJ893" s="449"/>
      <c r="AK893" s="206"/>
      <c r="AL893" s="206"/>
      <c r="AM893" s="206"/>
      <c r="AN893" s="206"/>
      <c r="AO893" s="206"/>
      <c r="AP893" s="206"/>
      <c r="AQ893" s="206"/>
      <c r="AR893" s="206"/>
      <c r="AS893" s="206"/>
      <c r="AT893" s="206"/>
      <c r="AU893" s="206"/>
      <c r="AV893" s="206"/>
      <c r="AW893" s="206"/>
      <c r="AX893" s="206"/>
      <c r="AY893" s="206"/>
      <c r="AZ893" s="206"/>
      <c r="BA893" s="206"/>
      <c r="BB893" s="206"/>
      <c r="BC893" s="206"/>
      <c r="BD893" s="206"/>
      <c r="BE893" s="206"/>
      <c r="BF893" s="206"/>
      <c r="BG893" s="206"/>
      <c r="BH893" s="206"/>
      <c r="BI893" s="206"/>
      <c r="BJ893" s="206"/>
      <c r="BK893" s="206"/>
      <c r="BL893" s="206"/>
      <c r="BM893" s="206"/>
      <c r="BN893" s="206"/>
      <c r="BO893" s="206"/>
      <c r="BP893" s="206"/>
      <c r="BQ893" s="206"/>
      <c r="BR893" s="206"/>
      <c r="BS893" s="206"/>
      <c r="BT893" s="206"/>
      <c r="BU893" s="206"/>
      <c r="BV893" s="206"/>
      <c r="BW893" s="206"/>
      <c r="BX893" s="206"/>
      <c r="BY893" s="206"/>
      <c r="BZ893" s="206"/>
      <c r="CA893" s="206"/>
      <c r="CB893" s="206"/>
      <c r="CC893" s="206"/>
      <c r="CD893" s="206"/>
      <c r="CE893" s="206"/>
      <c r="CF893" s="206"/>
      <c r="CG893" s="206"/>
      <c r="CH893" s="206"/>
      <c r="CI893" s="206"/>
      <c r="CJ893" s="206"/>
      <c r="CK893" s="206"/>
      <c r="CL893" s="206"/>
      <c r="CM893" s="206"/>
      <c r="CN893" s="206"/>
      <c r="CO893" s="206"/>
      <c r="CP893" s="206"/>
      <c r="CQ893" s="206"/>
      <c r="CR893" s="206"/>
      <c r="CS893" s="206"/>
      <c r="CT893" s="206"/>
      <c r="CU893" s="206"/>
      <c r="CV893" s="206"/>
      <c r="CW893" s="206"/>
      <c r="CX893" s="206"/>
      <c r="CY893" s="206"/>
      <c r="CZ893" s="206"/>
      <c r="DA893" s="206"/>
      <c r="DB893" s="206"/>
      <c r="DC893" s="206"/>
      <c r="DD893" s="206"/>
      <c r="DE893" s="206"/>
      <c r="DF893" s="206"/>
      <c r="DG893" s="206"/>
      <c r="DH893" s="206"/>
      <c r="DI893" s="206"/>
      <c r="DJ893" s="206"/>
      <c r="DK893" s="206"/>
      <c r="DL893" s="206"/>
      <c r="DM893" s="206"/>
      <c r="DN893" s="206"/>
      <c r="DO893" s="206"/>
      <c r="DP893" s="206"/>
      <c r="DQ893" s="206"/>
      <c r="DR893" s="206"/>
      <c r="DS893" s="206"/>
      <c r="DT893" s="206"/>
      <c r="DU893" s="206"/>
      <c r="DV893" s="206"/>
      <c r="DW893" s="206"/>
      <c r="DX893" s="206"/>
      <c r="DY893" s="206"/>
      <c r="DZ893" s="206"/>
      <c r="EA893" s="206"/>
      <c r="EB893" s="206"/>
      <c r="EC893" s="206"/>
      <c r="ED893" s="206"/>
      <c r="EE893" s="206"/>
      <c r="EF893" s="206"/>
      <c r="EG893" s="206"/>
      <c r="EH893" s="206"/>
      <c r="EI893" s="206"/>
      <c r="EJ893" s="206"/>
      <c r="EK893" s="206"/>
      <c r="EL893" s="206"/>
      <c r="EM893" s="206"/>
      <c r="EN893" s="206"/>
      <c r="EO893" s="206"/>
      <c r="EP893" s="206"/>
      <c r="EQ893" s="206"/>
      <c r="ER893" s="206"/>
      <c r="ES893" s="206"/>
      <c r="ET893" s="206"/>
      <c r="EU893" s="206"/>
      <c r="EV893" s="206"/>
      <c r="EW893" s="206"/>
      <c r="EX893" s="206"/>
      <c r="EY893" s="206"/>
      <c r="EZ893" s="206"/>
      <c r="FA893" s="206"/>
      <c r="FB893" s="206"/>
      <c r="FC893" s="206"/>
      <c r="FD893" s="206"/>
      <c r="FE893" s="206"/>
      <c r="FF893" s="206"/>
      <c r="FG893" s="206"/>
      <c r="FH893" s="206"/>
      <c r="FI893" s="206"/>
      <c r="FJ893" s="206"/>
      <c r="FK893" s="206"/>
      <c r="FL893" s="206"/>
      <c r="FM893" s="206"/>
      <c r="FN893" s="206"/>
      <c r="FO893" s="206"/>
      <c r="FP893" s="206"/>
      <c r="FQ893" s="206"/>
      <c r="FR893" s="206"/>
      <c r="FS893" s="206"/>
      <c r="FT893" s="206"/>
      <c r="FU893" s="206"/>
      <c r="FV893" s="206"/>
      <c r="FW893" s="206"/>
      <c r="FX893" s="206"/>
      <c r="FY893" s="206"/>
      <c r="FZ893" s="206"/>
      <c r="GA893" s="206"/>
      <c r="GB893" s="206"/>
      <c r="GC893" s="206"/>
      <c r="GD893" s="206"/>
      <c r="GE893" s="206"/>
      <c r="GF893" s="206"/>
      <c r="GG893" s="206"/>
      <c r="GH893" s="206"/>
      <c r="GI893" s="206"/>
      <c r="GJ893" s="206"/>
      <c r="GK893" s="206"/>
      <c r="GL893" s="206"/>
      <c r="GM893" s="206"/>
      <c r="GN893" s="206"/>
      <c r="GO893" s="206"/>
      <c r="GP893" s="206"/>
      <c r="GQ893" s="206"/>
      <c r="GR893" s="206"/>
      <c r="GS893" s="206"/>
      <c r="GT893" s="206"/>
      <c r="GU893" s="206"/>
      <c r="GV893" s="206"/>
      <c r="GW893" s="206"/>
      <c r="GX893" s="206"/>
      <c r="GY893" s="206"/>
      <c r="GZ893" s="206"/>
      <c r="HA893" s="206"/>
      <c r="HB893" s="206"/>
      <c r="HC893" s="206"/>
      <c r="HD893" s="206"/>
      <c r="HE893" s="206"/>
      <c r="HF893" s="206"/>
      <c r="HG893" s="206"/>
      <c r="HH893" s="206"/>
      <c r="HI893" s="206"/>
      <c r="HJ893" s="206"/>
      <c r="HK893" s="206"/>
      <c r="HL893" s="206"/>
      <c r="HM893" s="206"/>
      <c r="HN893" s="206"/>
      <c r="HO893" s="206"/>
      <c r="HP893" s="206"/>
      <c r="HQ893" s="206"/>
      <c r="HR893" s="206"/>
      <c r="HS893" s="206"/>
      <c r="HT893" s="206"/>
      <c r="HU893" s="206"/>
      <c r="HV893" s="206"/>
      <c r="HW893" s="206"/>
      <c r="HX893" s="206"/>
      <c r="HY893" s="206"/>
      <c r="HZ893" s="206"/>
      <c r="IA893" s="206"/>
      <c r="IB893" s="206"/>
      <c r="IC893" s="206"/>
      <c r="ID893" s="206"/>
      <c r="IE893" s="206"/>
      <c r="IF893" s="206"/>
      <c r="IG893" s="206"/>
      <c r="IH893" s="206"/>
    </row>
    <row r="894" spans="1:242" s="225" customFormat="1" hidden="1" x14ac:dyDescent="0.25">
      <c r="A894" s="206"/>
      <c r="B894" s="206"/>
      <c r="C894" s="204">
        <v>43683</v>
      </c>
      <c r="D894" s="233" t="s">
        <v>1578</v>
      </c>
      <c r="E894" s="319" t="s">
        <v>1560</v>
      </c>
      <c r="F894" s="322"/>
      <c r="G894" s="242" t="s">
        <v>1198</v>
      </c>
      <c r="H894" s="285"/>
      <c r="I894" s="236">
        <v>52000</v>
      </c>
      <c r="J894" s="357">
        <f t="shared" si="14"/>
        <v>11079991</v>
      </c>
      <c r="K894" s="251"/>
      <c r="L894" s="287"/>
      <c r="M894" s="319" t="s">
        <v>1560</v>
      </c>
      <c r="N894" s="287"/>
      <c r="O894" s="287"/>
      <c r="P894" s="287"/>
      <c r="Q894" s="287"/>
      <c r="R894" s="287"/>
      <c r="S894" s="287"/>
      <c r="T894" s="287"/>
      <c r="U894" s="287"/>
      <c r="V894" s="287"/>
      <c r="W894" s="287"/>
      <c r="X894" s="287"/>
      <c r="Y894" s="287"/>
      <c r="Z894" s="287"/>
      <c r="AA894" s="287"/>
      <c r="AB894" s="287"/>
      <c r="AC894" s="287"/>
      <c r="AD894" s="287"/>
      <c r="AE894" s="287"/>
      <c r="AF894" s="287"/>
      <c r="AG894" s="287"/>
      <c r="AH894" s="287"/>
      <c r="AI894" s="287"/>
      <c r="AJ894" s="449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206"/>
      <c r="BN894" s="206"/>
      <c r="BO894" s="206"/>
      <c r="BP894" s="206"/>
      <c r="BQ894" s="206"/>
      <c r="BR894" s="206"/>
      <c r="BS894" s="206"/>
      <c r="BT894" s="206"/>
      <c r="BU894" s="206"/>
      <c r="BV894" s="206"/>
      <c r="BW894" s="206"/>
      <c r="BX894" s="206"/>
      <c r="BY894" s="206"/>
      <c r="BZ894" s="206"/>
      <c r="CA894" s="206"/>
      <c r="CB894" s="206"/>
      <c r="CC894" s="206"/>
      <c r="CD894" s="206"/>
      <c r="CE894" s="206"/>
      <c r="CF894" s="206"/>
      <c r="CG894" s="206"/>
      <c r="CH894" s="206"/>
      <c r="CI894" s="206"/>
      <c r="CJ894" s="206"/>
      <c r="CK894" s="206"/>
      <c r="CL894" s="206"/>
      <c r="CM894" s="206"/>
      <c r="CN894" s="206"/>
      <c r="CO894" s="206"/>
      <c r="CP894" s="206"/>
      <c r="CQ894" s="206"/>
      <c r="CR894" s="206"/>
      <c r="CS894" s="206"/>
      <c r="CT894" s="206"/>
      <c r="CU894" s="206"/>
      <c r="CV894" s="206"/>
      <c r="CW894" s="206"/>
      <c r="CX894" s="206"/>
      <c r="CY894" s="206"/>
      <c r="CZ894" s="206"/>
      <c r="DA894" s="206"/>
      <c r="DB894" s="206"/>
      <c r="DC894" s="206"/>
      <c r="DD894" s="206"/>
      <c r="DE894" s="206"/>
      <c r="DF894" s="206"/>
      <c r="DG894" s="206"/>
      <c r="DH894" s="206"/>
      <c r="DI894" s="206"/>
      <c r="DJ894" s="206"/>
      <c r="DK894" s="206"/>
      <c r="DL894" s="206"/>
      <c r="DM894" s="206"/>
      <c r="DN894" s="206"/>
      <c r="DO894" s="206"/>
      <c r="DP894" s="206"/>
      <c r="DQ894" s="206"/>
      <c r="DR894" s="206"/>
      <c r="DS894" s="206"/>
      <c r="DT894" s="206"/>
      <c r="DU894" s="206"/>
      <c r="DV894" s="206"/>
      <c r="DW894" s="206"/>
      <c r="DX894" s="206"/>
      <c r="DY894" s="206"/>
      <c r="DZ894" s="206"/>
      <c r="EA894" s="206"/>
      <c r="EB894" s="206"/>
      <c r="EC894" s="206"/>
      <c r="ED894" s="206"/>
      <c r="EE894" s="206"/>
      <c r="EF894" s="206"/>
      <c r="EG894" s="206"/>
      <c r="EH894" s="206"/>
      <c r="EI894" s="206"/>
      <c r="EJ894" s="206"/>
      <c r="EK894" s="206"/>
      <c r="EL894" s="206"/>
      <c r="EM894" s="206"/>
      <c r="EN894" s="206"/>
      <c r="EO894" s="206"/>
      <c r="EP894" s="206"/>
      <c r="EQ894" s="206"/>
      <c r="ER894" s="206"/>
      <c r="ES894" s="206"/>
      <c r="ET894" s="206"/>
      <c r="EU894" s="206"/>
      <c r="EV894" s="206"/>
      <c r="EW894" s="206"/>
      <c r="EX894" s="206"/>
      <c r="EY894" s="206"/>
      <c r="EZ894" s="206"/>
      <c r="FA894" s="206"/>
      <c r="FB894" s="206"/>
      <c r="FC894" s="206"/>
      <c r="FD894" s="206"/>
      <c r="FE894" s="206"/>
      <c r="FF894" s="206"/>
      <c r="FG894" s="206"/>
      <c r="FH894" s="206"/>
      <c r="FI894" s="206"/>
      <c r="FJ894" s="206"/>
      <c r="FK894" s="206"/>
      <c r="FL894" s="206"/>
      <c r="FM894" s="206"/>
      <c r="FN894" s="206"/>
      <c r="FO894" s="206"/>
      <c r="FP894" s="206"/>
      <c r="FQ894" s="206"/>
      <c r="FR894" s="206"/>
      <c r="FS894" s="206"/>
      <c r="FT894" s="206"/>
      <c r="FU894" s="206"/>
      <c r="FV894" s="206"/>
      <c r="FW894" s="206"/>
      <c r="FX894" s="206"/>
      <c r="FY894" s="206"/>
      <c r="FZ894" s="206"/>
      <c r="GA894" s="206"/>
      <c r="GB894" s="206"/>
      <c r="GC894" s="206"/>
      <c r="GD894" s="206"/>
      <c r="GE894" s="206"/>
      <c r="GF894" s="206"/>
      <c r="GG894" s="206"/>
      <c r="GH894" s="206"/>
      <c r="GI894" s="206"/>
      <c r="GJ894" s="206"/>
      <c r="GK894" s="206"/>
      <c r="GL894" s="206"/>
      <c r="GM894" s="206"/>
      <c r="GN894" s="206"/>
      <c r="GO894" s="206"/>
      <c r="GP894" s="206"/>
      <c r="GQ894" s="206"/>
      <c r="GR894" s="206"/>
      <c r="GS894" s="206"/>
      <c r="GT894" s="206"/>
      <c r="GU894" s="206"/>
      <c r="GV894" s="206"/>
      <c r="GW894" s="206"/>
      <c r="GX894" s="206"/>
      <c r="GY894" s="206"/>
      <c r="GZ894" s="206"/>
      <c r="HA894" s="206"/>
      <c r="HB894" s="206"/>
      <c r="HC894" s="206"/>
      <c r="HD894" s="206"/>
      <c r="HE894" s="206"/>
      <c r="HF894" s="206"/>
      <c r="HG894" s="206"/>
      <c r="HH894" s="206"/>
      <c r="HI894" s="206"/>
      <c r="HJ894" s="206"/>
      <c r="HK894" s="206"/>
      <c r="HL894" s="206"/>
      <c r="HM894" s="206"/>
      <c r="HN894" s="206"/>
      <c r="HO894" s="206"/>
      <c r="HP894" s="206"/>
      <c r="HQ894" s="206"/>
      <c r="HR894" s="206"/>
      <c r="HS894" s="206"/>
      <c r="HT894" s="206"/>
      <c r="HU894" s="206"/>
      <c r="HV894" s="206"/>
      <c r="HW894" s="206"/>
      <c r="HX894" s="206"/>
      <c r="HY894" s="206"/>
      <c r="HZ894" s="206"/>
      <c r="IA894" s="206"/>
      <c r="IB894" s="206"/>
      <c r="IC894" s="206"/>
      <c r="ID894" s="206"/>
      <c r="IE894" s="206"/>
      <c r="IF894" s="206"/>
      <c r="IG894" s="206"/>
      <c r="IH894" s="206"/>
    </row>
    <row r="895" spans="1:242" s="225" customFormat="1" hidden="1" x14ac:dyDescent="0.25">
      <c r="A895" s="206"/>
      <c r="B895" s="206"/>
      <c r="C895" s="204">
        <v>43684</v>
      </c>
      <c r="D895" s="233" t="s">
        <v>1579</v>
      </c>
      <c r="E895" s="319" t="s">
        <v>1561</v>
      </c>
      <c r="F895" s="322"/>
      <c r="G895" s="242" t="s">
        <v>1182</v>
      </c>
      <c r="H895" s="285"/>
      <c r="I895" s="236">
        <v>412000</v>
      </c>
      <c r="J895" s="357">
        <f t="shared" si="14"/>
        <v>10667991</v>
      </c>
      <c r="K895" s="251"/>
      <c r="L895" s="287"/>
      <c r="M895" s="319" t="s">
        <v>1561</v>
      </c>
      <c r="N895" s="287"/>
      <c r="O895" s="287"/>
      <c r="P895" s="287"/>
      <c r="Q895" s="287"/>
      <c r="R895" s="287"/>
      <c r="S895" s="287"/>
      <c r="T895" s="287"/>
      <c r="U895" s="287"/>
      <c r="V895" s="287"/>
      <c r="W895" s="287"/>
      <c r="X895" s="287"/>
      <c r="Y895" s="287"/>
      <c r="Z895" s="287"/>
      <c r="AA895" s="287"/>
      <c r="AB895" s="287"/>
      <c r="AC895" s="287"/>
      <c r="AD895" s="287"/>
      <c r="AE895" s="287"/>
      <c r="AF895" s="287"/>
      <c r="AG895" s="287"/>
      <c r="AH895" s="287"/>
      <c r="AI895" s="287"/>
      <c r="AJ895" s="449"/>
      <c r="AK895" s="206"/>
      <c r="AL895" s="206"/>
      <c r="AM895" s="206"/>
      <c r="AN895" s="206"/>
      <c r="AO895" s="206"/>
      <c r="AP895" s="206"/>
      <c r="AQ895" s="206"/>
      <c r="AR895" s="206"/>
      <c r="AS895" s="206"/>
      <c r="AT895" s="206"/>
      <c r="AU895" s="206"/>
      <c r="AV895" s="206"/>
      <c r="AW895" s="206"/>
      <c r="AX895" s="206"/>
      <c r="AY895" s="206"/>
      <c r="AZ895" s="206"/>
      <c r="BA895" s="206"/>
      <c r="BB895" s="206"/>
      <c r="BC895" s="206"/>
      <c r="BD895" s="206"/>
      <c r="BE895" s="206"/>
      <c r="BF895" s="206"/>
      <c r="BG895" s="206"/>
      <c r="BH895" s="206"/>
      <c r="BI895" s="206"/>
      <c r="BJ895" s="206"/>
      <c r="BK895" s="206"/>
      <c r="BL895" s="206"/>
      <c r="BM895" s="206"/>
      <c r="BN895" s="206"/>
      <c r="BO895" s="206"/>
      <c r="BP895" s="206"/>
      <c r="BQ895" s="206"/>
      <c r="BR895" s="206"/>
      <c r="BS895" s="206"/>
      <c r="BT895" s="206"/>
      <c r="BU895" s="206"/>
      <c r="BV895" s="206"/>
      <c r="BW895" s="206"/>
      <c r="BX895" s="206"/>
      <c r="BY895" s="206"/>
      <c r="BZ895" s="206"/>
      <c r="CA895" s="206"/>
      <c r="CB895" s="206"/>
      <c r="CC895" s="206"/>
      <c r="CD895" s="206"/>
      <c r="CE895" s="206"/>
      <c r="CF895" s="206"/>
      <c r="CG895" s="206"/>
      <c r="CH895" s="206"/>
      <c r="CI895" s="206"/>
      <c r="CJ895" s="206"/>
      <c r="CK895" s="206"/>
      <c r="CL895" s="206"/>
      <c r="CM895" s="206"/>
      <c r="CN895" s="206"/>
      <c r="CO895" s="206"/>
      <c r="CP895" s="206"/>
      <c r="CQ895" s="206"/>
      <c r="CR895" s="206"/>
      <c r="CS895" s="206"/>
      <c r="CT895" s="206"/>
      <c r="CU895" s="206"/>
      <c r="CV895" s="206"/>
      <c r="CW895" s="206"/>
      <c r="CX895" s="206"/>
      <c r="CY895" s="206"/>
      <c r="CZ895" s="206"/>
      <c r="DA895" s="206"/>
      <c r="DB895" s="206"/>
      <c r="DC895" s="206"/>
      <c r="DD895" s="206"/>
      <c r="DE895" s="206"/>
      <c r="DF895" s="206"/>
      <c r="DG895" s="206"/>
      <c r="DH895" s="206"/>
      <c r="DI895" s="206"/>
      <c r="DJ895" s="206"/>
      <c r="DK895" s="206"/>
      <c r="DL895" s="206"/>
      <c r="DM895" s="206"/>
      <c r="DN895" s="206"/>
      <c r="DO895" s="206"/>
      <c r="DP895" s="206"/>
      <c r="DQ895" s="206"/>
      <c r="DR895" s="206"/>
      <c r="DS895" s="206"/>
      <c r="DT895" s="206"/>
      <c r="DU895" s="206"/>
      <c r="DV895" s="206"/>
      <c r="DW895" s="206"/>
      <c r="DX895" s="206"/>
      <c r="DY895" s="206"/>
      <c r="DZ895" s="206"/>
      <c r="EA895" s="206"/>
      <c r="EB895" s="206"/>
      <c r="EC895" s="206"/>
      <c r="ED895" s="206"/>
      <c r="EE895" s="206"/>
      <c r="EF895" s="206"/>
      <c r="EG895" s="206"/>
      <c r="EH895" s="206"/>
      <c r="EI895" s="206"/>
      <c r="EJ895" s="206"/>
      <c r="EK895" s="206"/>
      <c r="EL895" s="206"/>
      <c r="EM895" s="206"/>
      <c r="EN895" s="206"/>
      <c r="EO895" s="206"/>
      <c r="EP895" s="206"/>
      <c r="EQ895" s="206"/>
      <c r="ER895" s="206"/>
      <c r="ES895" s="206"/>
      <c r="ET895" s="206"/>
      <c r="EU895" s="206"/>
      <c r="EV895" s="206"/>
      <c r="EW895" s="206"/>
      <c r="EX895" s="206"/>
      <c r="EY895" s="206"/>
      <c r="EZ895" s="206"/>
      <c r="FA895" s="206"/>
      <c r="FB895" s="206"/>
      <c r="FC895" s="206"/>
      <c r="FD895" s="206"/>
      <c r="FE895" s="206"/>
      <c r="FF895" s="206"/>
      <c r="FG895" s="206"/>
      <c r="FH895" s="206"/>
      <c r="FI895" s="206"/>
      <c r="FJ895" s="206"/>
      <c r="FK895" s="206"/>
      <c r="FL895" s="206"/>
      <c r="FM895" s="206"/>
      <c r="FN895" s="206"/>
      <c r="FO895" s="206"/>
      <c r="FP895" s="206"/>
      <c r="FQ895" s="206"/>
      <c r="FR895" s="206"/>
      <c r="FS895" s="206"/>
      <c r="FT895" s="206"/>
      <c r="FU895" s="206"/>
      <c r="FV895" s="206"/>
      <c r="FW895" s="206"/>
      <c r="FX895" s="206"/>
      <c r="FY895" s="206"/>
      <c r="FZ895" s="206"/>
      <c r="GA895" s="206"/>
      <c r="GB895" s="206"/>
      <c r="GC895" s="206"/>
      <c r="GD895" s="206"/>
      <c r="GE895" s="206"/>
      <c r="GF895" s="206"/>
      <c r="GG895" s="206"/>
      <c r="GH895" s="206"/>
      <c r="GI895" s="206"/>
      <c r="GJ895" s="206"/>
      <c r="GK895" s="206"/>
      <c r="GL895" s="206"/>
      <c r="GM895" s="206"/>
      <c r="GN895" s="206"/>
      <c r="GO895" s="206"/>
      <c r="GP895" s="206"/>
      <c r="GQ895" s="206"/>
      <c r="GR895" s="206"/>
      <c r="GS895" s="206"/>
      <c r="GT895" s="206"/>
      <c r="GU895" s="206"/>
      <c r="GV895" s="206"/>
      <c r="GW895" s="206"/>
      <c r="GX895" s="206"/>
      <c r="GY895" s="206"/>
      <c r="GZ895" s="206"/>
      <c r="HA895" s="206"/>
      <c r="HB895" s="206"/>
      <c r="HC895" s="206"/>
      <c r="HD895" s="206"/>
      <c r="HE895" s="206"/>
      <c r="HF895" s="206"/>
      <c r="HG895" s="206"/>
      <c r="HH895" s="206"/>
      <c r="HI895" s="206"/>
      <c r="HJ895" s="206"/>
      <c r="HK895" s="206"/>
      <c r="HL895" s="206"/>
      <c r="HM895" s="206"/>
      <c r="HN895" s="206"/>
      <c r="HO895" s="206"/>
      <c r="HP895" s="206"/>
      <c r="HQ895" s="206"/>
      <c r="HR895" s="206"/>
      <c r="HS895" s="206"/>
      <c r="HT895" s="206"/>
      <c r="HU895" s="206"/>
      <c r="HV895" s="206"/>
      <c r="HW895" s="206"/>
      <c r="HX895" s="206"/>
      <c r="HY895" s="206"/>
      <c r="HZ895" s="206"/>
      <c r="IA895" s="206"/>
      <c r="IB895" s="206"/>
      <c r="IC895" s="206"/>
      <c r="ID895" s="206"/>
      <c r="IE895" s="206"/>
      <c r="IF895" s="206"/>
      <c r="IG895" s="206"/>
      <c r="IH895" s="206"/>
    </row>
    <row r="896" spans="1:242" s="225" customFormat="1" hidden="1" x14ac:dyDescent="0.25">
      <c r="A896" s="206"/>
      <c r="B896" s="206"/>
      <c r="C896" s="204">
        <v>43684</v>
      </c>
      <c r="D896" s="233" t="s">
        <v>1580</v>
      </c>
      <c r="E896" s="319" t="s">
        <v>1562</v>
      </c>
      <c r="F896" s="322"/>
      <c r="G896" s="242" t="s">
        <v>1442</v>
      </c>
      <c r="H896" s="285"/>
      <c r="I896" s="236">
        <v>1595400</v>
      </c>
      <c r="J896" s="357">
        <f t="shared" si="14"/>
        <v>9072591</v>
      </c>
      <c r="K896" s="251"/>
      <c r="L896" s="287"/>
      <c r="M896" s="319" t="s">
        <v>1562</v>
      </c>
      <c r="N896" s="287"/>
      <c r="O896" s="287"/>
      <c r="P896" s="287"/>
      <c r="Q896" s="287"/>
      <c r="R896" s="287"/>
      <c r="S896" s="287"/>
      <c r="T896" s="287"/>
      <c r="U896" s="287"/>
      <c r="V896" s="287"/>
      <c r="W896" s="287"/>
      <c r="X896" s="287"/>
      <c r="Y896" s="287"/>
      <c r="Z896" s="287"/>
      <c r="AA896" s="287"/>
      <c r="AB896" s="287"/>
      <c r="AC896" s="287"/>
      <c r="AD896" s="287"/>
      <c r="AE896" s="287"/>
      <c r="AF896" s="287"/>
      <c r="AG896" s="287"/>
      <c r="AH896" s="287"/>
      <c r="AI896" s="287"/>
      <c r="AJ896" s="449"/>
      <c r="AK896" s="206"/>
      <c r="AL896" s="206"/>
      <c r="AM896" s="206"/>
      <c r="AN896" s="206"/>
      <c r="AO896" s="206"/>
      <c r="AP896" s="206"/>
      <c r="AQ896" s="206"/>
      <c r="AR896" s="206"/>
      <c r="AS896" s="206"/>
      <c r="AT896" s="206"/>
      <c r="AU896" s="206"/>
      <c r="AV896" s="206"/>
      <c r="AW896" s="206"/>
      <c r="AX896" s="206"/>
      <c r="AY896" s="206"/>
      <c r="AZ896" s="206"/>
      <c r="BA896" s="206"/>
      <c r="BB896" s="206"/>
      <c r="BC896" s="206"/>
      <c r="BD896" s="206"/>
      <c r="BE896" s="206"/>
      <c r="BF896" s="206"/>
      <c r="BG896" s="206"/>
      <c r="BH896" s="206"/>
      <c r="BI896" s="206"/>
      <c r="BJ896" s="206"/>
      <c r="BK896" s="206"/>
      <c r="BL896" s="206"/>
      <c r="BM896" s="206"/>
      <c r="BN896" s="206"/>
      <c r="BO896" s="206"/>
      <c r="BP896" s="206"/>
      <c r="BQ896" s="206"/>
      <c r="BR896" s="206"/>
      <c r="BS896" s="206"/>
      <c r="BT896" s="206"/>
      <c r="BU896" s="206"/>
      <c r="BV896" s="206"/>
      <c r="BW896" s="206"/>
      <c r="BX896" s="206"/>
      <c r="BY896" s="206"/>
      <c r="BZ896" s="206"/>
      <c r="CA896" s="206"/>
      <c r="CB896" s="206"/>
      <c r="CC896" s="206"/>
      <c r="CD896" s="206"/>
      <c r="CE896" s="206"/>
      <c r="CF896" s="206"/>
      <c r="CG896" s="206"/>
      <c r="CH896" s="206"/>
      <c r="CI896" s="206"/>
      <c r="CJ896" s="206"/>
      <c r="CK896" s="206"/>
      <c r="CL896" s="206"/>
      <c r="CM896" s="206"/>
      <c r="CN896" s="206"/>
      <c r="CO896" s="206"/>
      <c r="CP896" s="206"/>
      <c r="CQ896" s="206"/>
      <c r="CR896" s="206"/>
      <c r="CS896" s="206"/>
      <c r="CT896" s="206"/>
      <c r="CU896" s="206"/>
      <c r="CV896" s="206"/>
      <c r="CW896" s="206"/>
      <c r="CX896" s="206"/>
      <c r="CY896" s="206"/>
      <c r="CZ896" s="206"/>
      <c r="DA896" s="206"/>
      <c r="DB896" s="206"/>
      <c r="DC896" s="206"/>
      <c r="DD896" s="206"/>
      <c r="DE896" s="206"/>
      <c r="DF896" s="206"/>
      <c r="DG896" s="206"/>
      <c r="DH896" s="206"/>
      <c r="DI896" s="206"/>
      <c r="DJ896" s="206"/>
      <c r="DK896" s="206"/>
      <c r="DL896" s="206"/>
      <c r="DM896" s="206"/>
      <c r="DN896" s="206"/>
      <c r="DO896" s="206"/>
      <c r="DP896" s="206"/>
      <c r="DQ896" s="206"/>
      <c r="DR896" s="206"/>
      <c r="DS896" s="206"/>
      <c r="DT896" s="206"/>
      <c r="DU896" s="206"/>
      <c r="DV896" s="206"/>
      <c r="DW896" s="206"/>
      <c r="DX896" s="206"/>
      <c r="DY896" s="206"/>
      <c r="DZ896" s="206"/>
      <c r="EA896" s="206"/>
      <c r="EB896" s="206"/>
      <c r="EC896" s="206"/>
      <c r="ED896" s="206"/>
      <c r="EE896" s="206"/>
      <c r="EF896" s="206"/>
      <c r="EG896" s="206"/>
      <c r="EH896" s="206"/>
      <c r="EI896" s="206"/>
      <c r="EJ896" s="206"/>
      <c r="EK896" s="206"/>
      <c r="EL896" s="206"/>
      <c r="EM896" s="206"/>
      <c r="EN896" s="206"/>
      <c r="EO896" s="206"/>
      <c r="EP896" s="206"/>
      <c r="EQ896" s="206"/>
      <c r="ER896" s="206"/>
      <c r="ES896" s="206"/>
      <c r="ET896" s="206"/>
      <c r="EU896" s="206"/>
      <c r="EV896" s="206"/>
      <c r="EW896" s="206"/>
      <c r="EX896" s="206"/>
      <c r="EY896" s="206"/>
      <c r="EZ896" s="206"/>
      <c r="FA896" s="206"/>
      <c r="FB896" s="206"/>
      <c r="FC896" s="206"/>
      <c r="FD896" s="206"/>
      <c r="FE896" s="206"/>
      <c r="FF896" s="206"/>
      <c r="FG896" s="206"/>
      <c r="FH896" s="206"/>
      <c r="FI896" s="206"/>
      <c r="FJ896" s="206"/>
      <c r="FK896" s="206"/>
      <c r="FL896" s="206"/>
      <c r="FM896" s="206"/>
      <c r="FN896" s="206"/>
      <c r="FO896" s="206"/>
      <c r="FP896" s="206"/>
      <c r="FQ896" s="206"/>
      <c r="FR896" s="206"/>
      <c r="FS896" s="206"/>
      <c r="FT896" s="206"/>
      <c r="FU896" s="206"/>
      <c r="FV896" s="206"/>
      <c r="FW896" s="206"/>
      <c r="FX896" s="206"/>
      <c r="FY896" s="206"/>
      <c r="FZ896" s="206"/>
      <c r="GA896" s="206"/>
      <c r="GB896" s="206"/>
      <c r="GC896" s="206"/>
      <c r="GD896" s="206"/>
      <c r="GE896" s="206"/>
      <c r="GF896" s="206"/>
      <c r="GG896" s="206"/>
      <c r="GH896" s="206"/>
      <c r="GI896" s="206"/>
      <c r="GJ896" s="206"/>
      <c r="GK896" s="206"/>
      <c r="GL896" s="206"/>
      <c r="GM896" s="206"/>
      <c r="GN896" s="206"/>
      <c r="GO896" s="206"/>
      <c r="GP896" s="206"/>
      <c r="GQ896" s="206"/>
      <c r="GR896" s="206"/>
      <c r="GS896" s="206"/>
      <c r="GT896" s="206"/>
      <c r="GU896" s="206"/>
      <c r="GV896" s="206"/>
      <c r="GW896" s="206"/>
      <c r="GX896" s="206"/>
      <c r="GY896" s="206"/>
      <c r="GZ896" s="206"/>
      <c r="HA896" s="206"/>
      <c r="HB896" s="206"/>
      <c r="HC896" s="206"/>
      <c r="HD896" s="206"/>
      <c r="HE896" s="206"/>
      <c r="HF896" s="206"/>
      <c r="HG896" s="206"/>
      <c r="HH896" s="206"/>
      <c r="HI896" s="206"/>
      <c r="HJ896" s="206"/>
      <c r="HK896" s="206"/>
      <c r="HL896" s="206"/>
      <c r="HM896" s="206"/>
      <c r="HN896" s="206"/>
      <c r="HO896" s="206"/>
      <c r="HP896" s="206"/>
      <c r="HQ896" s="206"/>
      <c r="HR896" s="206"/>
      <c r="HS896" s="206"/>
      <c r="HT896" s="206"/>
      <c r="HU896" s="206"/>
      <c r="HV896" s="206"/>
      <c r="HW896" s="206"/>
      <c r="HX896" s="206"/>
      <c r="HY896" s="206"/>
      <c r="HZ896" s="206"/>
      <c r="IA896" s="206"/>
      <c r="IB896" s="206"/>
      <c r="IC896" s="206"/>
      <c r="ID896" s="206"/>
      <c r="IE896" s="206"/>
      <c r="IF896" s="206"/>
      <c r="IG896" s="206"/>
      <c r="IH896" s="206"/>
    </row>
    <row r="897" spans="1:242" s="225" customFormat="1" hidden="1" x14ac:dyDescent="0.25">
      <c r="A897" s="206"/>
      <c r="B897" s="206"/>
      <c r="C897" s="204">
        <v>43685</v>
      </c>
      <c r="D897" s="233" t="s">
        <v>1582</v>
      </c>
      <c r="E897" s="319" t="s">
        <v>1563</v>
      </c>
      <c r="F897" s="322"/>
      <c r="G897" s="242" t="s">
        <v>1581</v>
      </c>
      <c r="H897" s="285"/>
      <c r="I897" s="236">
        <v>750000</v>
      </c>
      <c r="J897" s="357">
        <f t="shared" si="14"/>
        <v>8322591</v>
      </c>
      <c r="K897" s="251"/>
      <c r="L897" s="287"/>
      <c r="M897" s="319" t="s">
        <v>1563</v>
      </c>
      <c r="N897" s="287"/>
      <c r="O897" s="287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449"/>
      <c r="AK897" s="206"/>
      <c r="AL897" s="206"/>
      <c r="AM897" s="206"/>
      <c r="AN897" s="206"/>
      <c r="AO897" s="206"/>
      <c r="AP897" s="206"/>
      <c r="AQ897" s="206"/>
      <c r="AR897" s="206"/>
      <c r="AS897" s="206"/>
      <c r="AT897" s="206"/>
      <c r="AU897" s="206"/>
      <c r="AV897" s="206"/>
      <c r="AW897" s="206"/>
      <c r="AX897" s="206"/>
      <c r="AY897" s="206"/>
      <c r="AZ897" s="206"/>
      <c r="BA897" s="206"/>
      <c r="BB897" s="206"/>
      <c r="BC897" s="206"/>
      <c r="BD897" s="206"/>
      <c r="BE897" s="206"/>
      <c r="BF897" s="206"/>
      <c r="BG897" s="206"/>
      <c r="BH897" s="206"/>
      <c r="BI897" s="206"/>
      <c r="BJ897" s="206"/>
      <c r="BK897" s="206"/>
      <c r="BL897" s="206"/>
      <c r="BM897" s="206"/>
      <c r="BN897" s="206"/>
      <c r="BO897" s="206"/>
      <c r="BP897" s="206"/>
      <c r="BQ897" s="206"/>
      <c r="BR897" s="206"/>
      <c r="BS897" s="206"/>
      <c r="BT897" s="206"/>
      <c r="BU897" s="206"/>
      <c r="BV897" s="206"/>
      <c r="BW897" s="206"/>
      <c r="BX897" s="206"/>
      <c r="BY897" s="206"/>
      <c r="BZ897" s="206"/>
      <c r="CA897" s="206"/>
      <c r="CB897" s="206"/>
      <c r="CC897" s="206"/>
      <c r="CD897" s="206"/>
      <c r="CE897" s="206"/>
      <c r="CF897" s="206"/>
      <c r="CG897" s="206"/>
      <c r="CH897" s="206"/>
      <c r="CI897" s="206"/>
      <c r="CJ897" s="206"/>
      <c r="CK897" s="206"/>
      <c r="CL897" s="206"/>
      <c r="CM897" s="206"/>
      <c r="CN897" s="206"/>
      <c r="CO897" s="206"/>
      <c r="CP897" s="206"/>
      <c r="CQ897" s="206"/>
      <c r="CR897" s="206"/>
      <c r="CS897" s="206"/>
      <c r="CT897" s="206"/>
      <c r="CU897" s="206"/>
      <c r="CV897" s="206"/>
      <c r="CW897" s="206"/>
      <c r="CX897" s="206"/>
      <c r="CY897" s="206"/>
      <c r="CZ897" s="206"/>
      <c r="DA897" s="206"/>
      <c r="DB897" s="206"/>
      <c r="DC897" s="206"/>
      <c r="DD897" s="206"/>
      <c r="DE897" s="206"/>
      <c r="DF897" s="206"/>
      <c r="DG897" s="206"/>
      <c r="DH897" s="206"/>
      <c r="DI897" s="206"/>
      <c r="DJ897" s="206"/>
      <c r="DK897" s="206"/>
      <c r="DL897" s="206"/>
      <c r="DM897" s="206"/>
      <c r="DN897" s="206"/>
      <c r="DO897" s="206"/>
      <c r="DP897" s="206"/>
      <c r="DQ897" s="206"/>
      <c r="DR897" s="206"/>
      <c r="DS897" s="206"/>
      <c r="DT897" s="206"/>
      <c r="DU897" s="206"/>
      <c r="DV897" s="206"/>
      <c r="DW897" s="206"/>
      <c r="DX897" s="206"/>
      <c r="DY897" s="206"/>
      <c r="DZ897" s="206"/>
      <c r="EA897" s="206"/>
      <c r="EB897" s="206"/>
      <c r="EC897" s="206"/>
      <c r="ED897" s="206"/>
      <c r="EE897" s="206"/>
      <c r="EF897" s="206"/>
      <c r="EG897" s="206"/>
      <c r="EH897" s="206"/>
      <c r="EI897" s="206"/>
      <c r="EJ897" s="206"/>
      <c r="EK897" s="206"/>
      <c r="EL897" s="206"/>
      <c r="EM897" s="206"/>
      <c r="EN897" s="206"/>
      <c r="EO897" s="206"/>
      <c r="EP897" s="206"/>
      <c r="EQ897" s="206"/>
      <c r="ER897" s="206"/>
      <c r="ES897" s="206"/>
      <c r="ET897" s="206"/>
      <c r="EU897" s="206"/>
      <c r="EV897" s="206"/>
      <c r="EW897" s="206"/>
      <c r="EX897" s="206"/>
      <c r="EY897" s="206"/>
      <c r="EZ897" s="206"/>
      <c r="FA897" s="206"/>
      <c r="FB897" s="206"/>
      <c r="FC897" s="206"/>
      <c r="FD897" s="206"/>
      <c r="FE897" s="206"/>
      <c r="FF897" s="206"/>
      <c r="FG897" s="206"/>
      <c r="FH897" s="206"/>
      <c r="FI897" s="206"/>
      <c r="FJ897" s="206"/>
      <c r="FK897" s="206"/>
      <c r="FL897" s="206"/>
      <c r="FM897" s="206"/>
      <c r="FN897" s="206"/>
      <c r="FO897" s="206"/>
      <c r="FP897" s="206"/>
      <c r="FQ897" s="206"/>
      <c r="FR897" s="206"/>
      <c r="FS897" s="206"/>
      <c r="FT897" s="206"/>
      <c r="FU897" s="206"/>
      <c r="FV897" s="206"/>
      <c r="FW897" s="206"/>
      <c r="FX897" s="206"/>
      <c r="FY897" s="206"/>
      <c r="FZ897" s="206"/>
      <c r="GA897" s="206"/>
      <c r="GB897" s="206"/>
      <c r="GC897" s="206"/>
      <c r="GD897" s="206"/>
      <c r="GE897" s="206"/>
      <c r="GF897" s="206"/>
      <c r="GG897" s="206"/>
      <c r="GH897" s="206"/>
      <c r="GI897" s="206"/>
      <c r="GJ897" s="206"/>
      <c r="GK897" s="206"/>
      <c r="GL897" s="206"/>
      <c r="GM897" s="206"/>
      <c r="GN897" s="206"/>
      <c r="GO897" s="206"/>
      <c r="GP897" s="206"/>
      <c r="GQ897" s="206"/>
      <c r="GR897" s="206"/>
      <c r="GS897" s="206"/>
      <c r="GT897" s="206"/>
      <c r="GU897" s="206"/>
      <c r="GV897" s="206"/>
      <c r="GW897" s="206"/>
      <c r="GX897" s="206"/>
      <c r="GY897" s="206"/>
      <c r="GZ897" s="206"/>
      <c r="HA897" s="206"/>
      <c r="HB897" s="206"/>
      <c r="HC897" s="206"/>
      <c r="HD897" s="206"/>
      <c r="HE897" s="206"/>
      <c r="HF897" s="206"/>
      <c r="HG897" s="206"/>
      <c r="HH897" s="206"/>
      <c r="HI897" s="206"/>
      <c r="HJ897" s="206"/>
      <c r="HK897" s="206"/>
      <c r="HL897" s="206"/>
      <c r="HM897" s="206"/>
      <c r="HN897" s="206"/>
      <c r="HO897" s="206"/>
      <c r="HP897" s="206"/>
      <c r="HQ897" s="206"/>
      <c r="HR897" s="206"/>
      <c r="HS897" s="206"/>
      <c r="HT897" s="206"/>
      <c r="HU897" s="206"/>
      <c r="HV897" s="206"/>
      <c r="HW897" s="206"/>
      <c r="HX897" s="206"/>
      <c r="HY897" s="206"/>
      <c r="HZ897" s="206"/>
      <c r="IA897" s="206"/>
      <c r="IB897" s="206"/>
      <c r="IC897" s="206"/>
      <c r="ID897" s="206"/>
      <c r="IE897" s="206"/>
      <c r="IF897" s="206"/>
      <c r="IG897" s="206"/>
      <c r="IH897" s="206"/>
    </row>
    <row r="898" spans="1:242" s="225" customFormat="1" hidden="1" x14ac:dyDescent="0.25">
      <c r="A898" s="206"/>
      <c r="B898" s="206"/>
      <c r="C898" s="204">
        <v>43685</v>
      </c>
      <c r="D898" s="233" t="s">
        <v>1584</v>
      </c>
      <c r="E898" s="319" t="s">
        <v>1564</v>
      </c>
      <c r="F898" s="322"/>
      <c r="G898" s="242" t="s">
        <v>1583</v>
      </c>
      <c r="H898" s="285"/>
      <c r="I898" s="236">
        <v>30000</v>
      </c>
      <c r="J898" s="357">
        <f t="shared" si="14"/>
        <v>8292591</v>
      </c>
      <c r="K898" s="251"/>
      <c r="L898" s="287"/>
      <c r="M898" s="319" t="s">
        <v>1564</v>
      </c>
      <c r="N898" s="287"/>
      <c r="O898" s="287"/>
      <c r="P898" s="287"/>
      <c r="Q898" s="287"/>
      <c r="R898" s="287"/>
      <c r="S898" s="287"/>
      <c r="T898" s="287"/>
      <c r="U898" s="287"/>
      <c r="V898" s="287"/>
      <c r="W898" s="287"/>
      <c r="X898" s="287"/>
      <c r="Y898" s="287"/>
      <c r="Z898" s="287"/>
      <c r="AA898" s="287"/>
      <c r="AB898" s="287"/>
      <c r="AC898" s="287"/>
      <c r="AD898" s="287"/>
      <c r="AE898" s="287"/>
      <c r="AF898" s="287"/>
      <c r="AG898" s="287"/>
      <c r="AH898" s="287"/>
      <c r="AI898" s="287"/>
      <c r="AJ898" s="449"/>
      <c r="AK898" s="206"/>
      <c r="AL898" s="206"/>
      <c r="AM898" s="206"/>
      <c r="AN898" s="206"/>
      <c r="AO898" s="206"/>
      <c r="AP898" s="206"/>
      <c r="AQ898" s="206"/>
      <c r="AR898" s="206"/>
      <c r="AS898" s="206"/>
      <c r="AT898" s="206"/>
      <c r="AU898" s="206"/>
      <c r="AV898" s="206"/>
      <c r="AW898" s="206"/>
      <c r="AX898" s="206"/>
      <c r="AY898" s="206"/>
      <c r="AZ898" s="206"/>
      <c r="BA898" s="206"/>
      <c r="BB898" s="206"/>
      <c r="BC898" s="206"/>
      <c r="BD898" s="206"/>
      <c r="BE898" s="206"/>
      <c r="BF898" s="206"/>
      <c r="BG898" s="206"/>
      <c r="BH898" s="206"/>
      <c r="BI898" s="206"/>
      <c r="BJ898" s="206"/>
      <c r="BK898" s="206"/>
      <c r="BL898" s="206"/>
      <c r="BM898" s="206"/>
      <c r="BN898" s="206"/>
      <c r="BO898" s="206"/>
      <c r="BP898" s="206"/>
      <c r="BQ898" s="206"/>
      <c r="BR898" s="206"/>
      <c r="BS898" s="206"/>
      <c r="BT898" s="206"/>
      <c r="BU898" s="206"/>
      <c r="BV898" s="206"/>
      <c r="BW898" s="206"/>
      <c r="BX898" s="206"/>
      <c r="BY898" s="206"/>
      <c r="BZ898" s="206"/>
      <c r="CA898" s="206"/>
      <c r="CB898" s="206"/>
      <c r="CC898" s="206"/>
      <c r="CD898" s="206"/>
      <c r="CE898" s="206"/>
      <c r="CF898" s="206"/>
      <c r="CG898" s="206"/>
      <c r="CH898" s="206"/>
      <c r="CI898" s="206"/>
      <c r="CJ898" s="206"/>
      <c r="CK898" s="206"/>
      <c r="CL898" s="206"/>
      <c r="CM898" s="206"/>
      <c r="CN898" s="206"/>
      <c r="CO898" s="206"/>
      <c r="CP898" s="206"/>
      <c r="CQ898" s="206"/>
      <c r="CR898" s="206"/>
      <c r="CS898" s="206"/>
      <c r="CT898" s="206"/>
      <c r="CU898" s="206"/>
      <c r="CV898" s="206"/>
      <c r="CW898" s="206"/>
      <c r="CX898" s="206"/>
      <c r="CY898" s="206"/>
      <c r="CZ898" s="206"/>
      <c r="DA898" s="206"/>
      <c r="DB898" s="206"/>
      <c r="DC898" s="206"/>
      <c r="DD898" s="206"/>
      <c r="DE898" s="206"/>
      <c r="DF898" s="206"/>
      <c r="DG898" s="206"/>
      <c r="DH898" s="206"/>
      <c r="DI898" s="206"/>
      <c r="DJ898" s="206"/>
      <c r="DK898" s="206"/>
      <c r="DL898" s="206"/>
      <c r="DM898" s="206"/>
      <c r="DN898" s="206"/>
      <c r="DO898" s="206"/>
      <c r="DP898" s="206"/>
      <c r="DQ898" s="206"/>
      <c r="DR898" s="206"/>
      <c r="DS898" s="206"/>
      <c r="DT898" s="206"/>
      <c r="DU898" s="206"/>
      <c r="DV898" s="206"/>
      <c r="DW898" s="206"/>
      <c r="DX898" s="206"/>
      <c r="DY898" s="206"/>
      <c r="DZ898" s="206"/>
      <c r="EA898" s="206"/>
      <c r="EB898" s="206"/>
      <c r="EC898" s="206"/>
      <c r="ED898" s="206"/>
      <c r="EE898" s="206"/>
      <c r="EF898" s="206"/>
      <c r="EG898" s="206"/>
      <c r="EH898" s="206"/>
      <c r="EI898" s="206"/>
      <c r="EJ898" s="206"/>
      <c r="EK898" s="206"/>
      <c r="EL898" s="206"/>
      <c r="EM898" s="206"/>
      <c r="EN898" s="206"/>
      <c r="EO898" s="206"/>
      <c r="EP898" s="206"/>
      <c r="EQ898" s="206"/>
      <c r="ER898" s="206"/>
      <c r="ES898" s="206"/>
      <c r="ET898" s="206"/>
      <c r="EU898" s="206"/>
      <c r="EV898" s="206"/>
      <c r="EW898" s="206"/>
      <c r="EX898" s="206"/>
      <c r="EY898" s="206"/>
      <c r="EZ898" s="206"/>
      <c r="FA898" s="206"/>
      <c r="FB898" s="206"/>
      <c r="FC898" s="206"/>
      <c r="FD898" s="206"/>
      <c r="FE898" s="206"/>
      <c r="FF898" s="206"/>
      <c r="FG898" s="206"/>
      <c r="FH898" s="206"/>
      <c r="FI898" s="206"/>
      <c r="FJ898" s="206"/>
      <c r="FK898" s="206"/>
      <c r="FL898" s="206"/>
      <c r="FM898" s="206"/>
      <c r="FN898" s="206"/>
      <c r="FO898" s="206"/>
      <c r="FP898" s="206"/>
      <c r="FQ898" s="206"/>
      <c r="FR898" s="206"/>
      <c r="FS898" s="206"/>
      <c r="FT898" s="206"/>
      <c r="FU898" s="206"/>
      <c r="FV898" s="206"/>
      <c r="FW898" s="206"/>
      <c r="FX898" s="206"/>
      <c r="FY898" s="206"/>
      <c r="FZ898" s="206"/>
      <c r="GA898" s="206"/>
      <c r="GB898" s="206"/>
      <c r="GC898" s="206"/>
      <c r="GD898" s="206"/>
      <c r="GE898" s="206"/>
      <c r="GF898" s="206"/>
      <c r="GG898" s="206"/>
      <c r="GH898" s="206"/>
      <c r="GI898" s="206"/>
      <c r="GJ898" s="206"/>
      <c r="GK898" s="206"/>
      <c r="GL898" s="206"/>
      <c r="GM898" s="206"/>
      <c r="GN898" s="206"/>
      <c r="GO898" s="206"/>
      <c r="GP898" s="206"/>
      <c r="GQ898" s="206"/>
      <c r="GR898" s="206"/>
      <c r="GS898" s="206"/>
      <c r="GT898" s="206"/>
      <c r="GU898" s="206"/>
      <c r="GV898" s="206"/>
      <c r="GW898" s="206"/>
      <c r="GX898" s="206"/>
      <c r="GY898" s="206"/>
      <c r="GZ898" s="206"/>
      <c r="HA898" s="206"/>
      <c r="HB898" s="206"/>
      <c r="HC898" s="206"/>
      <c r="HD898" s="206"/>
      <c r="HE898" s="206"/>
      <c r="HF898" s="206"/>
      <c r="HG898" s="206"/>
      <c r="HH898" s="206"/>
      <c r="HI898" s="206"/>
      <c r="HJ898" s="206"/>
      <c r="HK898" s="206"/>
      <c r="HL898" s="206"/>
      <c r="HM898" s="206"/>
      <c r="HN898" s="206"/>
      <c r="HO898" s="206"/>
      <c r="HP898" s="206"/>
      <c r="HQ898" s="206"/>
      <c r="HR898" s="206"/>
      <c r="HS898" s="206"/>
      <c r="HT898" s="206"/>
      <c r="HU898" s="206"/>
      <c r="HV898" s="206"/>
      <c r="HW898" s="206"/>
      <c r="HX898" s="206"/>
      <c r="HY898" s="206"/>
      <c r="HZ898" s="206"/>
      <c r="IA898" s="206"/>
      <c r="IB898" s="206"/>
      <c r="IC898" s="206"/>
      <c r="ID898" s="206"/>
      <c r="IE898" s="206"/>
      <c r="IF898" s="206"/>
      <c r="IG898" s="206"/>
      <c r="IH898" s="206"/>
    </row>
    <row r="899" spans="1:242" s="225" customFormat="1" hidden="1" x14ac:dyDescent="0.25">
      <c r="A899" s="206"/>
      <c r="B899" s="206"/>
      <c r="C899" s="204">
        <v>43686</v>
      </c>
      <c r="D899" s="233" t="s">
        <v>1585</v>
      </c>
      <c r="E899" s="319" t="s">
        <v>1565</v>
      </c>
      <c r="F899" s="322"/>
      <c r="G899" s="242" t="s">
        <v>1182</v>
      </c>
      <c r="H899" s="285"/>
      <c r="I899" s="236">
        <v>270000</v>
      </c>
      <c r="J899" s="357">
        <f t="shared" si="14"/>
        <v>8022591</v>
      </c>
      <c r="K899" s="251"/>
      <c r="L899" s="287"/>
      <c r="M899" s="319" t="s">
        <v>1565</v>
      </c>
      <c r="N899" s="287"/>
      <c r="O899" s="287"/>
      <c r="P899" s="287"/>
      <c r="Q899" s="287"/>
      <c r="R899" s="287"/>
      <c r="S899" s="287"/>
      <c r="T899" s="287"/>
      <c r="U899" s="287"/>
      <c r="V899" s="287"/>
      <c r="W899" s="287"/>
      <c r="X899" s="287"/>
      <c r="Y899" s="287"/>
      <c r="Z899" s="287"/>
      <c r="AA899" s="287"/>
      <c r="AB899" s="287"/>
      <c r="AC899" s="287"/>
      <c r="AD899" s="287"/>
      <c r="AE899" s="287"/>
      <c r="AF899" s="287"/>
      <c r="AG899" s="287"/>
      <c r="AH899" s="287"/>
      <c r="AI899" s="287"/>
      <c r="AJ899" s="449"/>
      <c r="AK899" s="206"/>
      <c r="AL899" s="206"/>
      <c r="AM899" s="206"/>
      <c r="AN899" s="206"/>
      <c r="AO899" s="206"/>
      <c r="AP899" s="206"/>
      <c r="AQ899" s="206"/>
      <c r="AR899" s="206"/>
      <c r="AS899" s="206"/>
      <c r="AT899" s="206"/>
      <c r="AU899" s="206"/>
      <c r="AV899" s="206"/>
      <c r="AW899" s="206"/>
      <c r="AX899" s="206"/>
      <c r="AY899" s="206"/>
      <c r="AZ899" s="206"/>
      <c r="BA899" s="206"/>
      <c r="BB899" s="206"/>
      <c r="BC899" s="206"/>
      <c r="BD899" s="206"/>
      <c r="BE899" s="206"/>
      <c r="BF899" s="206"/>
      <c r="BG899" s="206"/>
      <c r="BH899" s="206"/>
      <c r="BI899" s="206"/>
      <c r="BJ899" s="206"/>
      <c r="BK899" s="206"/>
      <c r="BL899" s="206"/>
      <c r="BM899" s="206"/>
      <c r="BN899" s="206"/>
      <c r="BO899" s="206"/>
      <c r="BP899" s="206"/>
      <c r="BQ899" s="206"/>
      <c r="BR899" s="206"/>
      <c r="BS899" s="206"/>
      <c r="BT899" s="206"/>
      <c r="BU899" s="206"/>
      <c r="BV899" s="206"/>
      <c r="BW899" s="206"/>
      <c r="BX899" s="206"/>
      <c r="BY899" s="206"/>
      <c r="BZ899" s="206"/>
      <c r="CA899" s="206"/>
      <c r="CB899" s="206"/>
      <c r="CC899" s="206"/>
      <c r="CD899" s="206"/>
      <c r="CE899" s="206"/>
      <c r="CF899" s="206"/>
      <c r="CG899" s="206"/>
      <c r="CH899" s="206"/>
      <c r="CI899" s="206"/>
      <c r="CJ899" s="206"/>
      <c r="CK899" s="206"/>
      <c r="CL899" s="206"/>
      <c r="CM899" s="206"/>
      <c r="CN899" s="206"/>
      <c r="CO899" s="206"/>
      <c r="CP899" s="206"/>
      <c r="CQ899" s="206"/>
      <c r="CR899" s="206"/>
      <c r="CS899" s="206"/>
      <c r="CT899" s="206"/>
      <c r="CU899" s="206"/>
      <c r="CV899" s="206"/>
      <c r="CW899" s="206"/>
      <c r="CX899" s="206"/>
      <c r="CY899" s="206"/>
      <c r="CZ899" s="206"/>
      <c r="DA899" s="206"/>
      <c r="DB899" s="206"/>
      <c r="DC899" s="206"/>
      <c r="DD899" s="206"/>
      <c r="DE899" s="206"/>
      <c r="DF899" s="206"/>
      <c r="DG899" s="206"/>
      <c r="DH899" s="206"/>
      <c r="DI899" s="206"/>
      <c r="DJ899" s="206"/>
      <c r="DK899" s="206"/>
      <c r="DL899" s="206"/>
      <c r="DM899" s="206"/>
      <c r="DN899" s="206"/>
      <c r="DO899" s="206"/>
      <c r="DP899" s="206"/>
      <c r="DQ899" s="206"/>
      <c r="DR899" s="206"/>
      <c r="DS899" s="206"/>
      <c r="DT899" s="206"/>
      <c r="DU899" s="206"/>
      <c r="DV899" s="206"/>
      <c r="DW899" s="206"/>
      <c r="DX899" s="206"/>
      <c r="DY899" s="206"/>
      <c r="DZ899" s="206"/>
      <c r="EA899" s="206"/>
      <c r="EB899" s="206"/>
      <c r="EC899" s="206"/>
      <c r="ED899" s="206"/>
      <c r="EE899" s="206"/>
      <c r="EF899" s="206"/>
      <c r="EG899" s="206"/>
      <c r="EH899" s="206"/>
      <c r="EI899" s="206"/>
      <c r="EJ899" s="206"/>
      <c r="EK899" s="206"/>
      <c r="EL899" s="206"/>
      <c r="EM899" s="206"/>
      <c r="EN899" s="206"/>
      <c r="EO899" s="206"/>
      <c r="EP899" s="206"/>
      <c r="EQ899" s="206"/>
      <c r="ER899" s="206"/>
      <c r="ES899" s="206"/>
      <c r="ET899" s="206"/>
      <c r="EU899" s="206"/>
      <c r="EV899" s="206"/>
      <c r="EW899" s="206"/>
      <c r="EX899" s="206"/>
      <c r="EY899" s="206"/>
      <c r="EZ899" s="206"/>
      <c r="FA899" s="206"/>
      <c r="FB899" s="206"/>
      <c r="FC899" s="206"/>
      <c r="FD899" s="206"/>
      <c r="FE899" s="206"/>
      <c r="FF899" s="206"/>
      <c r="FG899" s="206"/>
      <c r="FH899" s="206"/>
      <c r="FI899" s="206"/>
      <c r="FJ899" s="206"/>
      <c r="FK899" s="206"/>
      <c r="FL899" s="206"/>
      <c r="FM899" s="206"/>
      <c r="FN899" s="206"/>
      <c r="FO899" s="206"/>
      <c r="FP899" s="206"/>
      <c r="FQ899" s="206"/>
      <c r="FR899" s="206"/>
      <c r="FS899" s="206"/>
      <c r="FT899" s="206"/>
      <c r="FU899" s="206"/>
      <c r="FV899" s="206"/>
      <c r="FW899" s="206"/>
      <c r="FX899" s="206"/>
      <c r="FY899" s="206"/>
      <c r="FZ899" s="206"/>
      <c r="GA899" s="206"/>
      <c r="GB899" s="206"/>
      <c r="GC899" s="206"/>
      <c r="GD899" s="206"/>
      <c r="GE899" s="206"/>
      <c r="GF899" s="206"/>
      <c r="GG899" s="206"/>
      <c r="GH899" s="206"/>
      <c r="GI899" s="206"/>
      <c r="GJ899" s="206"/>
      <c r="GK899" s="206"/>
      <c r="GL899" s="206"/>
      <c r="GM899" s="206"/>
      <c r="GN899" s="206"/>
      <c r="GO899" s="206"/>
      <c r="GP899" s="206"/>
      <c r="GQ899" s="206"/>
      <c r="GR899" s="206"/>
      <c r="GS899" s="206"/>
      <c r="GT899" s="206"/>
      <c r="GU899" s="206"/>
      <c r="GV899" s="206"/>
      <c r="GW899" s="206"/>
      <c r="GX899" s="206"/>
      <c r="GY899" s="206"/>
      <c r="GZ899" s="206"/>
      <c r="HA899" s="206"/>
      <c r="HB899" s="206"/>
      <c r="HC899" s="206"/>
      <c r="HD899" s="206"/>
      <c r="HE899" s="206"/>
      <c r="HF899" s="206"/>
      <c r="HG899" s="206"/>
      <c r="HH899" s="206"/>
      <c r="HI899" s="206"/>
      <c r="HJ899" s="206"/>
      <c r="HK899" s="206"/>
      <c r="HL899" s="206"/>
      <c r="HM899" s="206"/>
      <c r="HN899" s="206"/>
      <c r="HO899" s="206"/>
      <c r="HP899" s="206"/>
      <c r="HQ899" s="206"/>
      <c r="HR899" s="206"/>
      <c r="HS899" s="206"/>
      <c r="HT899" s="206"/>
      <c r="HU899" s="206"/>
      <c r="HV899" s="206"/>
      <c r="HW899" s="206"/>
      <c r="HX899" s="206"/>
      <c r="HY899" s="206"/>
      <c r="HZ899" s="206"/>
      <c r="IA899" s="206"/>
      <c r="IB899" s="206"/>
      <c r="IC899" s="206"/>
      <c r="ID899" s="206"/>
      <c r="IE899" s="206"/>
      <c r="IF899" s="206"/>
      <c r="IG899" s="206"/>
      <c r="IH899" s="206"/>
    </row>
    <row r="900" spans="1:242" s="225" customFormat="1" hidden="1" x14ac:dyDescent="0.25">
      <c r="A900" s="206"/>
      <c r="B900" s="206"/>
      <c r="C900" s="204">
        <v>43686</v>
      </c>
      <c r="D900" s="233" t="s">
        <v>1587</v>
      </c>
      <c r="E900" s="319" t="s">
        <v>1566</v>
      </c>
      <c r="F900" s="322"/>
      <c r="G900" s="242" t="s">
        <v>1586</v>
      </c>
      <c r="H900" s="285"/>
      <c r="I900" s="236">
        <v>794500</v>
      </c>
      <c r="J900" s="357">
        <f t="shared" si="14"/>
        <v>7228091</v>
      </c>
      <c r="K900" s="251"/>
      <c r="L900" s="287"/>
      <c r="M900" s="319" t="s">
        <v>1566</v>
      </c>
      <c r="N900" s="287"/>
      <c r="O900" s="287"/>
      <c r="P900" s="287"/>
      <c r="Q900" s="287"/>
      <c r="R900" s="287"/>
      <c r="S900" s="287"/>
      <c r="T900" s="287"/>
      <c r="U900" s="287"/>
      <c r="V900" s="287"/>
      <c r="W900" s="287"/>
      <c r="X900" s="287"/>
      <c r="Y900" s="287"/>
      <c r="Z900" s="287"/>
      <c r="AA900" s="287"/>
      <c r="AB900" s="287"/>
      <c r="AC900" s="287"/>
      <c r="AD900" s="287"/>
      <c r="AE900" s="287"/>
      <c r="AF900" s="287"/>
      <c r="AG900" s="287"/>
      <c r="AH900" s="287"/>
      <c r="AI900" s="287"/>
      <c r="AJ900" s="449"/>
      <c r="AK900" s="206"/>
      <c r="AL900" s="206"/>
      <c r="AM900" s="206"/>
      <c r="AN900" s="206"/>
      <c r="AO900" s="206"/>
      <c r="AP900" s="206"/>
      <c r="AQ900" s="206"/>
      <c r="AR900" s="206"/>
      <c r="AS900" s="206"/>
      <c r="AT900" s="206"/>
      <c r="AU900" s="206"/>
      <c r="AV900" s="206"/>
      <c r="AW900" s="206"/>
      <c r="AX900" s="206"/>
      <c r="AY900" s="206"/>
      <c r="AZ900" s="206"/>
      <c r="BA900" s="206"/>
      <c r="BB900" s="206"/>
      <c r="BC900" s="206"/>
      <c r="BD900" s="206"/>
      <c r="BE900" s="206"/>
      <c r="BF900" s="206"/>
      <c r="BG900" s="206"/>
      <c r="BH900" s="206"/>
      <c r="BI900" s="206"/>
      <c r="BJ900" s="206"/>
      <c r="BK900" s="206"/>
      <c r="BL900" s="206"/>
      <c r="BM900" s="206"/>
      <c r="BN900" s="206"/>
      <c r="BO900" s="206"/>
      <c r="BP900" s="206"/>
      <c r="BQ900" s="206"/>
      <c r="BR900" s="206"/>
      <c r="BS900" s="206"/>
      <c r="BT900" s="206"/>
      <c r="BU900" s="206"/>
      <c r="BV900" s="206"/>
      <c r="BW900" s="206"/>
      <c r="BX900" s="206"/>
      <c r="BY900" s="206"/>
      <c r="BZ900" s="206"/>
      <c r="CA900" s="206"/>
      <c r="CB900" s="206"/>
      <c r="CC900" s="206"/>
      <c r="CD900" s="206"/>
      <c r="CE900" s="206"/>
      <c r="CF900" s="206"/>
      <c r="CG900" s="206"/>
      <c r="CH900" s="206"/>
      <c r="CI900" s="206"/>
      <c r="CJ900" s="206"/>
      <c r="CK900" s="206"/>
      <c r="CL900" s="206"/>
      <c r="CM900" s="206"/>
      <c r="CN900" s="206"/>
      <c r="CO900" s="206"/>
      <c r="CP900" s="206"/>
      <c r="CQ900" s="206"/>
      <c r="CR900" s="206"/>
      <c r="CS900" s="206"/>
      <c r="CT900" s="206"/>
      <c r="CU900" s="206"/>
      <c r="CV900" s="206"/>
      <c r="CW900" s="206"/>
      <c r="CX900" s="206"/>
      <c r="CY900" s="206"/>
      <c r="CZ900" s="206"/>
      <c r="DA900" s="206"/>
      <c r="DB900" s="206"/>
      <c r="DC900" s="206"/>
      <c r="DD900" s="206"/>
      <c r="DE900" s="206"/>
      <c r="DF900" s="206"/>
      <c r="DG900" s="206"/>
      <c r="DH900" s="206"/>
      <c r="DI900" s="206"/>
      <c r="DJ900" s="206"/>
      <c r="DK900" s="206"/>
      <c r="DL900" s="206"/>
      <c r="DM900" s="206"/>
      <c r="DN900" s="206"/>
      <c r="DO900" s="206"/>
      <c r="DP900" s="206"/>
      <c r="DQ900" s="206"/>
      <c r="DR900" s="206"/>
      <c r="DS900" s="206"/>
      <c r="DT900" s="206"/>
      <c r="DU900" s="206"/>
      <c r="DV900" s="206"/>
      <c r="DW900" s="206"/>
      <c r="DX900" s="206"/>
      <c r="DY900" s="206"/>
      <c r="DZ900" s="206"/>
      <c r="EA900" s="206"/>
      <c r="EB900" s="206"/>
      <c r="EC900" s="206"/>
      <c r="ED900" s="206"/>
      <c r="EE900" s="206"/>
      <c r="EF900" s="206"/>
      <c r="EG900" s="206"/>
      <c r="EH900" s="206"/>
      <c r="EI900" s="206"/>
      <c r="EJ900" s="206"/>
      <c r="EK900" s="206"/>
      <c r="EL900" s="206"/>
      <c r="EM900" s="206"/>
      <c r="EN900" s="206"/>
      <c r="EO900" s="206"/>
      <c r="EP900" s="206"/>
      <c r="EQ900" s="206"/>
      <c r="ER900" s="206"/>
      <c r="ES900" s="206"/>
      <c r="ET900" s="206"/>
      <c r="EU900" s="206"/>
      <c r="EV900" s="206"/>
      <c r="EW900" s="206"/>
      <c r="EX900" s="206"/>
      <c r="EY900" s="206"/>
      <c r="EZ900" s="206"/>
      <c r="FA900" s="206"/>
      <c r="FB900" s="206"/>
      <c r="FC900" s="206"/>
      <c r="FD900" s="206"/>
      <c r="FE900" s="206"/>
      <c r="FF900" s="206"/>
      <c r="FG900" s="206"/>
      <c r="FH900" s="206"/>
      <c r="FI900" s="206"/>
      <c r="FJ900" s="206"/>
      <c r="FK900" s="206"/>
      <c r="FL900" s="206"/>
      <c r="FM900" s="206"/>
      <c r="FN900" s="206"/>
      <c r="FO900" s="206"/>
      <c r="FP900" s="206"/>
      <c r="FQ900" s="206"/>
      <c r="FR900" s="206"/>
      <c r="FS900" s="206"/>
      <c r="FT900" s="206"/>
      <c r="FU900" s="206"/>
      <c r="FV900" s="206"/>
      <c r="FW900" s="206"/>
      <c r="FX900" s="206"/>
      <c r="FY900" s="206"/>
      <c r="FZ900" s="206"/>
      <c r="GA900" s="206"/>
      <c r="GB900" s="206"/>
      <c r="GC900" s="206"/>
      <c r="GD900" s="206"/>
      <c r="GE900" s="206"/>
      <c r="GF900" s="206"/>
      <c r="GG900" s="206"/>
      <c r="GH900" s="206"/>
      <c r="GI900" s="206"/>
      <c r="GJ900" s="206"/>
      <c r="GK900" s="206"/>
      <c r="GL900" s="206"/>
      <c r="GM900" s="206"/>
      <c r="GN900" s="206"/>
      <c r="GO900" s="206"/>
      <c r="GP900" s="206"/>
      <c r="GQ900" s="206"/>
      <c r="GR900" s="206"/>
      <c r="GS900" s="206"/>
      <c r="GT900" s="206"/>
      <c r="GU900" s="206"/>
      <c r="GV900" s="206"/>
      <c r="GW900" s="206"/>
      <c r="GX900" s="206"/>
      <c r="GY900" s="206"/>
      <c r="GZ900" s="206"/>
      <c r="HA900" s="206"/>
      <c r="HB900" s="206"/>
      <c r="HC900" s="206"/>
      <c r="HD900" s="206"/>
      <c r="HE900" s="206"/>
      <c r="HF900" s="206"/>
      <c r="HG900" s="206"/>
      <c r="HH900" s="206"/>
      <c r="HI900" s="206"/>
      <c r="HJ900" s="206"/>
      <c r="HK900" s="206"/>
      <c r="HL900" s="206"/>
      <c r="HM900" s="206"/>
      <c r="HN900" s="206"/>
      <c r="HO900" s="206"/>
      <c r="HP900" s="206"/>
      <c r="HQ900" s="206"/>
      <c r="HR900" s="206"/>
      <c r="HS900" s="206"/>
      <c r="HT900" s="206"/>
      <c r="HU900" s="206"/>
      <c r="HV900" s="206"/>
      <c r="HW900" s="206"/>
      <c r="HX900" s="206"/>
      <c r="HY900" s="206"/>
      <c r="HZ900" s="206"/>
      <c r="IA900" s="206"/>
      <c r="IB900" s="206"/>
      <c r="IC900" s="206"/>
      <c r="ID900" s="206"/>
      <c r="IE900" s="206"/>
      <c r="IF900" s="206"/>
      <c r="IG900" s="206"/>
      <c r="IH900" s="206"/>
    </row>
    <row r="901" spans="1:242" s="225" customFormat="1" hidden="1" x14ac:dyDescent="0.25">
      <c r="A901" s="206"/>
      <c r="B901" s="206"/>
      <c r="C901" s="204">
        <v>43686</v>
      </c>
      <c r="D901" s="233" t="s">
        <v>1589</v>
      </c>
      <c r="E901" s="319" t="s">
        <v>1567</v>
      </c>
      <c r="F901" s="322"/>
      <c r="G901" s="242" t="s">
        <v>1588</v>
      </c>
      <c r="H901" s="285"/>
      <c r="I901" s="236">
        <v>350000</v>
      </c>
      <c r="J901" s="357">
        <f t="shared" si="14"/>
        <v>6878091</v>
      </c>
      <c r="K901" s="251"/>
      <c r="L901" s="287"/>
      <c r="M901" s="319" t="s">
        <v>1567</v>
      </c>
      <c r="N901" s="287"/>
      <c r="O901" s="287"/>
      <c r="P901" s="287"/>
      <c r="Q901" s="287"/>
      <c r="R901" s="287"/>
      <c r="S901" s="287"/>
      <c r="T901" s="287"/>
      <c r="U901" s="287"/>
      <c r="V901" s="287"/>
      <c r="W901" s="287"/>
      <c r="X901" s="287"/>
      <c r="Y901" s="287"/>
      <c r="Z901" s="287"/>
      <c r="AA901" s="287"/>
      <c r="AB901" s="287"/>
      <c r="AC901" s="287"/>
      <c r="AD901" s="287"/>
      <c r="AE901" s="287"/>
      <c r="AF901" s="287"/>
      <c r="AG901" s="287"/>
      <c r="AH901" s="287"/>
      <c r="AI901" s="287"/>
      <c r="AJ901" s="449"/>
      <c r="AK901" s="206"/>
      <c r="AL901" s="206"/>
      <c r="AM901" s="206"/>
      <c r="AN901" s="206"/>
      <c r="AO901" s="206"/>
      <c r="AP901" s="206"/>
      <c r="AQ901" s="206"/>
      <c r="AR901" s="206"/>
      <c r="AS901" s="206"/>
      <c r="AT901" s="206"/>
      <c r="AU901" s="206"/>
      <c r="AV901" s="206"/>
      <c r="AW901" s="206"/>
      <c r="AX901" s="206"/>
      <c r="AY901" s="206"/>
      <c r="AZ901" s="206"/>
      <c r="BA901" s="206"/>
      <c r="BB901" s="206"/>
      <c r="BC901" s="206"/>
      <c r="BD901" s="206"/>
      <c r="BE901" s="206"/>
      <c r="BF901" s="206"/>
      <c r="BG901" s="206"/>
      <c r="BH901" s="206"/>
      <c r="BI901" s="206"/>
      <c r="BJ901" s="206"/>
      <c r="BK901" s="206"/>
      <c r="BL901" s="206"/>
      <c r="BM901" s="206"/>
      <c r="BN901" s="206"/>
      <c r="BO901" s="206"/>
      <c r="BP901" s="206"/>
      <c r="BQ901" s="206"/>
      <c r="BR901" s="206"/>
      <c r="BS901" s="206"/>
      <c r="BT901" s="206"/>
      <c r="BU901" s="206"/>
      <c r="BV901" s="206"/>
      <c r="BW901" s="206"/>
      <c r="BX901" s="206"/>
      <c r="BY901" s="206"/>
      <c r="BZ901" s="206"/>
      <c r="CA901" s="206"/>
      <c r="CB901" s="206"/>
      <c r="CC901" s="206"/>
      <c r="CD901" s="206"/>
      <c r="CE901" s="206"/>
      <c r="CF901" s="206"/>
      <c r="CG901" s="206"/>
      <c r="CH901" s="206"/>
      <c r="CI901" s="206"/>
      <c r="CJ901" s="206"/>
      <c r="CK901" s="206"/>
      <c r="CL901" s="206"/>
      <c r="CM901" s="206"/>
      <c r="CN901" s="206"/>
      <c r="CO901" s="206"/>
      <c r="CP901" s="206"/>
      <c r="CQ901" s="206"/>
      <c r="CR901" s="206"/>
      <c r="CS901" s="206"/>
      <c r="CT901" s="206"/>
      <c r="CU901" s="206"/>
      <c r="CV901" s="206"/>
      <c r="CW901" s="206"/>
      <c r="CX901" s="206"/>
      <c r="CY901" s="206"/>
      <c r="CZ901" s="206"/>
      <c r="DA901" s="206"/>
      <c r="DB901" s="206"/>
      <c r="DC901" s="206"/>
      <c r="DD901" s="206"/>
      <c r="DE901" s="206"/>
      <c r="DF901" s="206"/>
      <c r="DG901" s="206"/>
      <c r="DH901" s="206"/>
      <c r="DI901" s="206"/>
      <c r="DJ901" s="206"/>
      <c r="DK901" s="206"/>
      <c r="DL901" s="206"/>
      <c r="DM901" s="206"/>
      <c r="DN901" s="206"/>
      <c r="DO901" s="206"/>
      <c r="DP901" s="206"/>
      <c r="DQ901" s="206"/>
      <c r="DR901" s="206"/>
      <c r="DS901" s="206"/>
      <c r="DT901" s="206"/>
      <c r="DU901" s="206"/>
      <c r="DV901" s="206"/>
      <c r="DW901" s="206"/>
      <c r="DX901" s="206"/>
      <c r="DY901" s="206"/>
      <c r="DZ901" s="206"/>
      <c r="EA901" s="206"/>
      <c r="EB901" s="206"/>
      <c r="EC901" s="206"/>
      <c r="ED901" s="206"/>
      <c r="EE901" s="206"/>
      <c r="EF901" s="206"/>
      <c r="EG901" s="206"/>
      <c r="EH901" s="206"/>
      <c r="EI901" s="206"/>
      <c r="EJ901" s="206"/>
      <c r="EK901" s="206"/>
      <c r="EL901" s="206"/>
      <c r="EM901" s="206"/>
      <c r="EN901" s="206"/>
      <c r="EO901" s="206"/>
      <c r="EP901" s="206"/>
      <c r="EQ901" s="206"/>
      <c r="ER901" s="206"/>
      <c r="ES901" s="206"/>
      <c r="ET901" s="206"/>
      <c r="EU901" s="206"/>
      <c r="EV901" s="206"/>
      <c r="EW901" s="206"/>
      <c r="EX901" s="206"/>
      <c r="EY901" s="206"/>
      <c r="EZ901" s="206"/>
      <c r="FA901" s="206"/>
      <c r="FB901" s="206"/>
      <c r="FC901" s="206"/>
      <c r="FD901" s="206"/>
      <c r="FE901" s="206"/>
      <c r="FF901" s="206"/>
      <c r="FG901" s="206"/>
      <c r="FH901" s="206"/>
      <c r="FI901" s="206"/>
      <c r="FJ901" s="206"/>
      <c r="FK901" s="206"/>
      <c r="FL901" s="206"/>
      <c r="FM901" s="206"/>
      <c r="FN901" s="206"/>
      <c r="FO901" s="206"/>
      <c r="FP901" s="206"/>
      <c r="FQ901" s="206"/>
      <c r="FR901" s="206"/>
      <c r="FS901" s="206"/>
      <c r="FT901" s="206"/>
      <c r="FU901" s="206"/>
      <c r="FV901" s="206"/>
      <c r="FW901" s="206"/>
      <c r="FX901" s="206"/>
      <c r="FY901" s="206"/>
      <c r="FZ901" s="206"/>
      <c r="GA901" s="206"/>
      <c r="GB901" s="206"/>
      <c r="GC901" s="206"/>
      <c r="GD901" s="206"/>
      <c r="GE901" s="206"/>
      <c r="GF901" s="206"/>
      <c r="GG901" s="206"/>
      <c r="GH901" s="206"/>
      <c r="GI901" s="206"/>
      <c r="GJ901" s="206"/>
      <c r="GK901" s="206"/>
      <c r="GL901" s="206"/>
      <c r="GM901" s="206"/>
      <c r="GN901" s="206"/>
      <c r="GO901" s="206"/>
      <c r="GP901" s="206"/>
      <c r="GQ901" s="206"/>
      <c r="GR901" s="206"/>
      <c r="GS901" s="206"/>
      <c r="GT901" s="206"/>
      <c r="GU901" s="206"/>
      <c r="GV901" s="206"/>
      <c r="GW901" s="206"/>
      <c r="GX901" s="206"/>
      <c r="GY901" s="206"/>
      <c r="GZ901" s="206"/>
      <c r="HA901" s="206"/>
      <c r="HB901" s="206"/>
      <c r="HC901" s="206"/>
      <c r="HD901" s="206"/>
      <c r="HE901" s="206"/>
      <c r="HF901" s="206"/>
      <c r="HG901" s="206"/>
      <c r="HH901" s="206"/>
      <c r="HI901" s="206"/>
      <c r="HJ901" s="206"/>
      <c r="HK901" s="206"/>
      <c r="HL901" s="206"/>
      <c r="HM901" s="206"/>
      <c r="HN901" s="206"/>
      <c r="HO901" s="206"/>
      <c r="HP901" s="206"/>
      <c r="HQ901" s="206"/>
      <c r="HR901" s="206"/>
      <c r="HS901" s="206"/>
      <c r="HT901" s="206"/>
      <c r="HU901" s="206"/>
      <c r="HV901" s="206"/>
      <c r="HW901" s="206"/>
      <c r="HX901" s="206"/>
      <c r="HY901" s="206"/>
      <c r="HZ901" s="206"/>
      <c r="IA901" s="206"/>
      <c r="IB901" s="206"/>
      <c r="IC901" s="206"/>
      <c r="ID901" s="206"/>
      <c r="IE901" s="206"/>
      <c r="IF901" s="206"/>
      <c r="IG901" s="206"/>
      <c r="IH901" s="206"/>
    </row>
    <row r="902" spans="1:242" s="225" customFormat="1" hidden="1" x14ac:dyDescent="0.25">
      <c r="A902" s="206"/>
      <c r="B902" s="206"/>
      <c r="C902" s="204">
        <v>43686</v>
      </c>
      <c r="D902" s="233" t="s">
        <v>1193</v>
      </c>
      <c r="E902" s="319" t="s">
        <v>1568</v>
      </c>
      <c r="F902" s="322"/>
      <c r="G902" s="242" t="s">
        <v>1345</v>
      </c>
      <c r="H902" s="285"/>
      <c r="I902" s="236">
        <v>64000</v>
      </c>
      <c r="J902" s="357">
        <f t="shared" si="14"/>
        <v>6814091</v>
      </c>
      <c r="K902" s="251"/>
      <c r="L902" s="287"/>
      <c r="M902" s="319" t="s">
        <v>1568</v>
      </c>
      <c r="N902" s="287"/>
      <c r="O902" s="287"/>
      <c r="P902" s="287"/>
      <c r="Q902" s="287"/>
      <c r="R902" s="287"/>
      <c r="S902" s="287"/>
      <c r="T902" s="287"/>
      <c r="U902" s="287"/>
      <c r="V902" s="287"/>
      <c r="W902" s="287"/>
      <c r="X902" s="287"/>
      <c r="Y902" s="287"/>
      <c r="Z902" s="287"/>
      <c r="AA902" s="287"/>
      <c r="AB902" s="287"/>
      <c r="AC902" s="287"/>
      <c r="AD902" s="287"/>
      <c r="AE902" s="287"/>
      <c r="AF902" s="287"/>
      <c r="AG902" s="287"/>
      <c r="AH902" s="287"/>
      <c r="AI902" s="287"/>
      <c r="AJ902" s="449"/>
      <c r="AK902" s="206"/>
      <c r="AL902" s="206"/>
      <c r="AM902" s="206"/>
      <c r="AN902" s="206"/>
      <c r="AO902" s="206"/>
      <c r="AP902" s="206"/>
      <c r="AQ902" s="206"/>
      <c r="AR902" s="206"/>
      <c r="AS902" s="206"/>
      <c r="AT902" s="206"/>
      <c r="AU902" s="206"/>
      <c r="AV902" s="206"/>
      <c r="AW902" s="206"/>
      <c r="AX902" s="206"/>
      <c r="AY902" s="206"/>
      <c r="AZ902" s="206"/>
      <c r="BA902" s="206"/>
      <c r="BB902" s="206"/>
      <c r="BC902" s="206"/>
      <c r="BD902" s="206"/>
      <c r="BE902" s="206"/>
      <c r="BF902" s="206"/>
      <c r="BG902" s="206"/>
      <c r="BH902" s="206"/>
      <c r="BI902" s="206"/>
      <c r="BJ902" s="206"/>
      <c r="BK902" s="206"/>
      <c r="BL902" s="206"/>
      <c r="BM902" s="206"/>
      <c r="BN902" s="206"/>
      <c r="BO902" s="206"/>
      <c r="BP902" s="206"/>
      <c r="BQ902" s="206"/>
      <c r="BR902" s="206"/>
      <c r="BS902" s="206"/>
      <c r="BT902" s="206"/>
      <c r="BU902" s="206"/>
      <c r="BV902" s="206"/>
      <c r="BW902" s="206"/>
      <c r="BX902" s="206"/>
      <c r="BY902" s="206"/>
      <c r="BZ902" s="206"/>
      <c r="CA902" s="206"/>
      <c r="CB902" s="206"/>
      <c r="CC902" s="206"/>
      <c r="CD902" s="206"/>
      <c r="CE902" s="206"/>
      <c r="CF902" s="206"/>
      <c r="CG902" s="206"/>
      <c r="CH902" s="206"/>
      <c r="CI902" s="206"/>
      <c r="CJ902" s="206"/>
      <c r="CK902" s="206"/>
      <c r="CL902" s="206"/>
      <c r="CM902" s="206"/>
      <c r="CN902" s="206"/>
      <c r="CO902" s="206"/>
      <c r="CP902" s="206"/>
      <c r="CQ902" s="206"/>
      <c r="CR902" s="206"/>
      <c r="CS902" s="206"/>
      <c r="CT902" s="206"/>
      <c r="CU902" s="206"/>
      <c r="CV902" s="206"/>
      <c r="CW902" s="206"/>
      <c r="CX902" s="206"/>
      <c r="CY902" s="206"/>
      <c r="CZ902" s="206"/>
      <c r="DA902" s="206"/>
      <c r="DB902" s="206"/>
      <c r="DC902" s="206"/>
      <c r="DD902" s="206"/>
      <c r="DE902" s="206"/>
      <c r="DF902" s="206"/>
      <c r="DG902" s="206"/>
      <c r="DH902" s="206"/>
      <c r="DI902" s="206"/>
      <c r="DJ902" s="206"/>
      <c r="DK902" s="206"/>
      <c r="DL902" s="206"/>
      <c r="DM902" s="206"/>
      <c r="DN902" s="206"/>
      <c r="DO902" s="206"/>
      <c r="DP902" s="206"/>
      <c r="DQ902" s="206"/>
      <c r="DR902" s="206"/>
      <c r="DS902" s="206"/>
      <c r="DT902" s="206"/>
      <c r="DU902" s="206"/>
      <c r="DV902" s="206"/>
      <c r="DW902" s="206"/>
      <c r="DX902" s="206"/>
      <c r="DY902" s="206"/>
      <c r="DZ902" s="206"/>
      <c r="EA902" s="206"/>
      <c r="EB902" s="206"/>
      <c r="EC902" s="206"/>
      <c r="ED902" s="206"/>
      <c r="EE902" s="206"/>
      <c r="EF902" s="206"/>
      <c r="EG902" s="206"/>
      <c r="EH902" s="206"/>
      <c r="EI902" s="206"/>
      <c r="EJ902" s="206"/>
      <c r="EK902" s="206"/>
      <c r="EL902" s="206"/>
      <c r="EM902" s="206"/>
      <c r="EN902" s="206"/>
      <c r="EO902" s="206"/>
      <c r="EP902" s="206"/>
      <c r="EQ902" s="206"/>
      <c r="ER902" s="206"/>
      <c r="ES902" s="206"/>
      <c r="ET902" s="206"/>
      <c r="EU902" s="206"/>
      <c r="EV902" s="206"/>
      <c r="EW902" s="206"/>
      <c r="EX902" s="206"/>
      <c r="EY902" s="206"/>
      <c r="EZ902" s="206"/>
      <c r="FA902" s="206"/>
      <c r="FB902" s="206"/>
      <c r="FC902" s="206"/>
      <c r="FD902" s="206"/>
      <c r="FE902" s="206"/>
      <c r="FF902" s="206"/>
      <c r="FG902" s="206"/>
      <c r="FH902" s="206"/>
      <c r="FI902" s="206"/>
      <c r="FJ902" s="206"/>
      <c r="FK902" s="206"/>
      <c r="FL902" s="206"/>
      <c r="FM902" s="206"/>
      <c r="FN902" s="206"/>
      <c r="FO902" s="206"/>
      <c r="FP902" s="206"/>
      <c r="FQ902" s="206"/>
      <c r="FR902" s="206"/>
      <c r="FS902" s="206"/>
      <c r="FT902" s="206"/>
      <c r="FU902" s="206"/>
      <c r="FV902" s="206"/>
      <c r="FW902" s="206"/>
      <c r="FX902" s="206"/>
      <c r="FY902" s="206"/>
      <c r="FZ902" s="206"/>
      <c r="GA902" s="206"/>
      <c r="GB902" s="206"/>
      <c r="GC902" s="206"/>
      <c r="GD902" s="206"/>
      <c r="GE902" s="206"/>
      <c r="GF902" s="206"/>
      <c r="GG902" s="206"/>
      <c r="GH902" s="206"/>
      <c r="GI902" s="206"/>
      <c r="GJ902" s="206"/>
      <c r="GK902" s="206"/>
      <c r="GL902" s="206"/>
      <c r="GM902" s="206"/>
      <c r="GN902" s="206"/>
      <c r="GO902" s="206"/>
      <c r="GP902" s="206"/>
      <c r="GQ902" s="206"/>
      <c r="GR902" s="206"/>
      <c r="GS902" s="206"/>
      <c r="GT902" s="206"/>
      <c r="GU902" s="206"/>
      <c r="GV902" s="206"/>
      <c r="GW902" s="206"/>
      <c r="GX902" s="206"/>
      <c r="GY902" s="206"/>
      <c r="GZ902" s="206"/>
      <c r="HA902" s="206"/>
      <c r="HB902" s="206"/>
      <c r="HC902" s="206"/>
      <c r="HD902" s="206"/>
      <c r="HE902" s="206"/>
      <c r="HF902" s="206"/>
      <c r="HG902" s="206"/>
      <c r="HH902" s="206"/>
      <c r="HI902" s="206"/>
      <c r="HJ902" s="206"/>
      <c r="HK902" s="206"/>
      <c r="HL902" s="206"/>
      <c r="HM902" s="206"/>
      <c r="HN902" s="206"/>
      <c r="HO902" s="206"/>
      <c r="HP902" s="206"/>
      <c r="HQ902" s="206"/>
      <c r="HR902" s="206"/>
      <c r="HS902" s="206"/>
      <c r="HT902" s="206"/>
      <c r="HU902" s="206"/>
      <c r="HV902" s="206"/>
      <c r="HW902" s="206"/>
      <c r="HX902" s="206"/>
      <c r="HY902" s="206"/>
      <c r="HZ902" s="206"/>
      <c r="IA902" s="206"/>
      <c r="IB902" s="206"/>
      <c r="IC902" s="206"/>
      <c r="ID902" s="206"/>
      <c r="IE902" s="206"/>
      <c r="IF902" s="206"/>
      <c r="IG902" s="206"/>
      <c r="IH902" s="206"/>
    </row>
    <row r="903" spans="1:242" s="225" customFormat="1" hidden="1" x14ac:dyDescent="0.25">
      <c r="A903" s="206"/>
      <c r="B903" s="206"/>
      <c r="C903" s="283">
        <v>43686</v>
      </c>
      <c r="D903" s="225" t="s">
        <v>1552</v>
      </c>
      <c r="E903" s="206" t="s">
        <v>1591</v>
      </c>
      <c r="F903" s="206"/>
      <c r="G903" s="235" t="s">
        <v>291</v>
      </c>
      <c r="H903" s="285"/>
      <c r="I903" s="235">
        <v>220000</v>
      </c>
      <c r="J903" s="357">
        <f t="shared" si="14"/>
        <v>6594091</v>
      </c>
      <c r="K903" s="251"/>
      <c r="L903" s="287"/>
      <c r="M903" s="206" t="s">
        <v>1591</v>
      </c>
      <c r="N903" s="287"/>
      <c r="O903" s="287"/>
      <c r="P903" s="287"/>
      <c r="Q903" s="287"/>
      <c r="R903" s="287"/>
      <c r="S903" s="287"/>
      <c r="T903" s="287"/>
      <c r="U903" s="287"/>
      <c r="V903" s="287"/>
      <c r="W903" s="287"/>
      <c r="X903" s="287"/>
      <c r="Y903" s="287"/>
      <c r="Z903" s="287"/>
      <c r="AA903" s="287"/>
      <c r="AB903" s="287"/>
      <c r="AC903" s="287"/>
      <c r="AD903" s="287"/>
      <c r="AE903" s="287"/>
      <c r="AF903" s="287"/>
      <c r="AG903" s="287"/>
      <c r="AH903" s="287"/>
      <c r="AI903" s="287"/>
      <c r="AJ903" s="449"/>
      <c r="AK903" s="206"/>
      <c r="AL903" s="206"/>
      <c r="AM903" s="206"/>
      <c r="AN903" s="206"/>
      <c r="AO903" s="206"/>
      <c r="AP903" s="206"/>
      <c r="AQ903" s="206"/>
      <c r="AR903" s="206"/>
      <c r="AS903" s="206"/>
      <c r="AT903" s="206"/>
      <c r="AU903" s="206"/>
      <c r="AV903" s="206"/>
      <c r="AW903" s="206"/>
      <c r="AX903" s="206"/>
      <c r="AY903" s="206"/>
      <c r="AZ903" s="206"/>
      <c r="BA903" s="206"/>
      <c r="BB903" s="206"/>
      <c r="BC903" s="206"/>
      <c r="BD903" s="206"/>
      <c r="BE903" s="206"/>
      <c r="BF903" s="206"/>
      <c r="BG903" s="206"/>
      <c r="BH903" s="206"/>
      <c r="BI903" s="206"/>
      <c r="BJ903" s="206"/>
      <c r="BK903" s="206"/>
      <c r="BL903" s="206"/>
      <c r="BM903" s="206"/>
      <c r="BN903" s="206"/>
      <c r="BO903" s="206"/>
      <c r="BP903" s="206"/>
      <c r="BQ903" s="206"/>
      <c r="BR903" s="206"/>
      <c r="BS903" s="206"/>
      <c r="BT903" s="206"/>
      <c r="BU903" s="206"/>
      <c r="BV903" s="206"/>
      <c r="BW903" s="206"/>
      <c r="BX903" s="206"/>
      <c r="BY903" s="206"/>
      <c r="BZ903" s="206"/>
      <c r="CA903" s="206"/>
      <c r="CB903" s="206"/>
      <c r="CC903" s="206"/>
      <c r="CD903" s="206"/>
      <c r="CE903" s="206"/>
      <c r="CF903" s="206"/>
      <c r="CG903" s="206"/>
      <c r="CH903" s="206"/>
      <c r="CI903" s="206"/>
      <c r="CJ903" s="206"/>
      <c r="CK903" s="206"/>
      <c r="CL903" s="206"/>
      <c r="CM903" s="206"/>
      <c r="CN903" s="206"/>
      <c r="CO903" s="206"/>
      <c r="CP903" s="206"/>
      <c r="CQ903" s="206"/>
      <c r="CR903" s="206"/>
      <c r="CS903" s="206"/>
      <c r="CT903" s="206"/>
      <c r="CU903" s="206"/>
      <c r="CV903" s="206"/>
      <c r="CW903" s="206"/>
      <c r="CX903" s="206"/>
      <c r="CY903" s="206"/>
      <c r="CZ903" s="206"/>
      <c r="DA903" s="206"/>
      <c r="DB903" s="206"/>
      <c r="DC903" s="206"/>
      <c r="DD903" s="206"/>
      <c r="DE903" s="206"/>
      <c r="DF903" s="206"/>
      <c r="DG903" s="206"/>
      <c r="DH903" s="206"/>
      <c r="DI903" s="206"/>
      <c r="DJ903" s="206"/>
      <c r="DK903" s="206"/>
      <c r="DL903" s="206"/>
      <c r="DM903" s="206"/>
      <c r="DN903" s="206"/>
      <c r="DO903" s="206"/>
      <c r="DP903" s="206"/>
      <c r="DQ903" s="206"/>
      <c r="DR903" s="206"/>
      <c r="DS903" s="206"/>
      <c r="DT903" s="206"/>
      <c r="DU903" s="206"/>
      <c r="DV903" s="206"/>
      <c r="DW903" s="206"/>
      <c r="DX903" s="206"/>
      <c r="DY903" s="206"/>
      <c r="DZ903" s="206"/>
      <c r="EA903" s="206"/>
      <c r="EB903" s="206"/>
      <c r="EC903" s="206"/>
      <c r="ED903" s="206"/>
      <c r="EE903" s="206"/>
      <c r="EF903" s="206"/>
      <c r="EG903" s="206"/>
      <c r="EH903" s="206"/>
      <c r="EI903" s="206"/>
      <c r="EJ903" s="206"/>
      <c r="EK903" s="206"/>
      <c r="EL903" s="206"/>
      <c r="EM903" s="206"/>
      <c r="EN903" s="206"/>
      <c r="EO903" s="206"/>
      <c r="EP903" s="206"/>
      <c r="EQ903" s="206"/>
      <c r="ER903" s="206"/>
      <c r="ES903" s="206"/>
      <c r="ET903" s="206"/>
      <c r="EU903" s="206"/>
      <c r="EV903" s="206"/>
      <c r="EW903" s="206"/>
      <c r="EX903" s="206"/>
      <c r="EY903" s="206"/>
      <c r="EZ903" s="206"/>
      <c r="FA903" s="206"/>
      <c r="FB903" s="206"/>
      <c r="FC903" s="206"/>
      <c r="FD903" s="206"/>
      <c r="FE903" s="206"/>
      <c r="FF903" s="206"/>
      <c r="FG903" s="206"/>
      <c r="FH903" s="206"/>
      <c r="FI903" s="206"/>
      <c r="FJ903" s="206"/>
      <c r="FK903" s="206"/>
      <c r="FL903" s="206"/>
      <c r="FM903" s="206"/>
      <c r="FN903" s="206"/>
      <c r="FO903" s="206"/>
      <c r="FP903" s="206"/>
      <c r="FQ903" s="206"/>
      <c r="FR903" s="206"/>
      <c r="FS903" s="206"/>
      <c r="FT903" s="206"/>
      <c r="FU903" s="206"/>
      <c r="FV903" s="206"/>
      <c r="FW903" s="206"/>
      <c r="FX903" s="206"/>
      <c r="FY903" s="206"/>
      <c r="FZ903" s="206"/>
      <c r="GA903" s="206"/>
      <c r="GB903" s="206"/>
      <c r="GC903" s="206"/>
      <c r="GD903" s="206"/>
      <c r="GE903" s="206"/>
      <c r="GF903" s="206"/>
      <c r="GG903" s="206"/>
      <c r="GH903" s="206"/>
      <c r="GI903" s="206"/>
      <c r="GJ903" s="206"/>
      <c r="GK903" s="206"/>
      <c r="GL903" s="206"/>
      <c r="GM903" s="206"/>
      <c r="GN903" s="206"/>
      <c r="GO903" s="206"/>
      <c r="GP903" s="206"/>
      <c r="GQ903" s="206"/>
      <c r="GR903" s="206"/>
      <c r="GS903" s="206"/>
      <c r="GT903" s="206"/>
      <c r="GU903" s="206"/>
      <c r="GV903" s="206"/>
      <c r="GW903" s="206"/>
      <c r="GX903" s="206"/>
      <c r="GY903" s="206"/>
      <c r="GZ903" s="206"/>
      <c r="HA903" s="206"/>
      <c r="HB903" s="206"/>
      <c r="HC903" s="206"/>
      <c r="HD903" s="206"/>
      <c r="HE903" s="206"/>
      <c r="HF903" s="206"/>
      <c r="HG903" s="206"/>
      <c r="HH903" s="206"/>
      <c r="HI903" s="206"/>
      <c r="HJ903" s="206"/>
      <c r="HK903" s="206"/>
      <c r="HL903" s="206"/>
      <c r="HM903" s="206"/>
      <c r="HN903" s="206"/>
      <c r="HO903" s="206"/>
      <c r="HP903" s="206"/>
      <c r="HQ903" s="206"/>
      <c r="HR903" s="206"/>
      <c r="HS903" s="206"/>
      <c r="HT903" s="206"/>
      <c r="HU903" s="206"/>
      <c r="HV903" s="206"/>
      <c r="HW903" s="206"/>
      <c r="HX903" s="206"/>
      <c r="HY903" s="206"/>
      <c r="HZ903" s="206"/>
      <c r="IA903" s="206"/>
      <c r="IB903" s="206"/>
      <c r="IC903" s="206"/>
      <c r="ID903" s="206"/>
      <c r="IE903" s="206"/>
      <c r="IF903" s="206"/>
      <c r="IG903" s="206"/>
      <c r="IH903" s="206"/>
    </row>
    <row r="904" spans="1:242" s="225" customFormat="1" hidden="1" x14ac:dyDescent="0.25">
      <c r="A904" s="206"/>
      <c r="B904" s="206"/>
      <c r="C904" s="206"/>
      <c r="D904" s="377" t="s">
        <v>1624</v>
      </c>
      <c r="E904" s="206"/>
      <c r="F904" s="206"/>
      <c r="G904" s="208"/>
      <c r="H904" s="285">
        <v>16936109</v>
      </c>
      <c r="I904" s="210"/>
      <c r="J904" s="357">
        <f t="shared" si="14"/>
        <v>23530200</v>
      </c>
      <c r="K904" s="251"/>
      <c r="L904" s="287"/>
      <c r="M904" s="206"/>
      <c r="N904" s="287"/>
      <c r="O904" s="287"/>
      <c r="P904" s="287"/>
      <c r="Q904" s="287"/>
      <c r="R904" s="287"/>
      <c r="S904" s="287"/>
      <c r="T904" s="287"/>
      <c r="U904" s="287"/>
      <c r="V904" s="287"/>
      <c r="W904" s="287"/>
      <c r="X904" s="287"/>
      <c r="Y904" s="287"/>
      <c r="Z904" s="287"/>
      <c r="AA904" s="287"/>
      <c r="AB904" s="287"/>
      <c r="AC904" s="287"/>
      <c r="AD904" s="287"/>
      <c r="AE904" s="287"/>
      <c r="AF904" s="287"/>
      <c r="AG904" s="287"/>
      <c r="AH904" s="287"/>
      <c r="AI904" s="287"/>
      <c r="AJ904" s="449"/>
      <c r="AK904" s="206"/>
      <c r="AL904" s="206"/>
      <c r="AM904" s="206"/>
      <c r="AN904" s="206"/>
      <c r="AO904" s="206"/>
      <c r="AP904" s="206"/>
      <c r="AQ904" s="206"/>
      <c r="AR904" s="206"/>
      <c r="AS904" s="206"/>
      <c r="AT904" s="206"/>
      <c r="AU904" s="206"/>
      <c r="AV904" s="206"/>
      <c r="AW904" s="206"/>
      <c r="AX904" s="206"/>
      <c r="AY904" s="206"/>
      <c r="AZ904" s="206"/>
      <c r="BA904" s="206"/>
      <c r="BB904" s="206"/>
      <c r="BC904" s="206"/>
      <c r="BD904" s="206"/>
      <c r="BE904" s="206"/>
      <c r="BF904" s="206"/>
      <c r="BG904" s="206"/>
      <c r="BH904" s="206"/>
      <c r="BI904" s="206"/>
      <c r="BJ904" s="206"/>
      <c r="BK904" s="206"/>
      <c r="BL904" s="206"/>
      <c r="BM904" s="206"/>
      <c r="BN904" s="206"/>
      <c r="BO904" s="206"/>
      <c r="BP904" s="206"/>
      <c r="BQ904" s="206"/>
      <c r="BR904" s="206"/>
      <c r="BS904" s="206"/>
      <c r="BT904" s="206"/>
      <c r="BU904" s="206"/>
      <c r="BV904" s="206"/>
      <c r="BW904" s="206"/>
      <c r="BX904" s="206"/>
      <c r="BY904" s="206"/>
      <c r="BZ904" s="206"/>
      <c r="CA904" s="206"/>
      <c r="CB904" s="206"/>
      <c r="CC904" s="206"/>
      <c r="CD904" s="206"/>
      <c r="CE904" s="206"/>
      <c r="CF904" s="206"/>
      <c r="CG904" s="206"/>
      <c r="CH904" s="206"/>
      <c r="CI904" s="206"/>
      <c r="CJ904" s="206"/>
      <c r="CK904" s="206"/>
      <c r="CL904" s="206"/>
      <c r="CM904" s="206"/>
      <c r="CN904" s="206"/>
      <c r="CO904" s="206"/>
      <c r="CP904" s="206"/>
      <c r="CQ904" s="206"/>
      <c r="CR904" s="206"/>
      <c r="CS904" s="206"/>
      <c r="CT904" s="206"/>
      <c r="CU904" s="206"/>
      <c r="CV904" s="206"/>
      <c r="CW904" s="206"/>
      <c r="CX904" s="206"/>
      <c r="CY904" s="206"/>
      <c r="CZ904" s="206"/>
      <c r="DA904" s="206"/>
      <c r="DB904" s="206"/>
      <c r="DC904" s="206"/>
      <c r="DD904" s="206"/>
      <c r="DE904" s="206"/>
      <c r="DF904" s="206"/>
      <c r="DG904" s="206"/>
      <c r="DH904" s="206"/>
      <c r="DI904" s="206"/>
      <c r="DJ904" s="206"/>
      <c r="DK904" s="206"/>
      <c r="DL904" s="206"/>
      <c r="DM904" s="206"/>
      <c r="DN904" s="206"/>
      <c r="DO904" s="206"/>
      <c r="DP904" s="206"/>
      <c r="DQ904" s="206"/>
      <c r="DR904" s="206"/>
      <c r="DS904" s="206"/>
      <c r="DT904" s="206"/>
      <c r="DU904" s="206"/>
      <c r="DV904" s="206"/>
      <c r="DW904" s="206"/>
      <c r="DX904" s="206"/>
      <c r="DY904" s="206"/>
      <c r="DZ904" s="206"/>
      <c r="EA904" s="206"/>
      <c r="EB904" s="206"/>
      <c r="EC904" s="206"/>
      <c r="ED904" s="206"/>
      <c r="EE904" s="206"/>
      <c r="EF904" s="206"/>
      <c r="EG904" s="206"/>
      <c r="EH904" s="206"/>
      <c r="EI904" s="206"/>
      <c r="EJ904" s="206"/>
      <c r="EK904" s="206"/>
      <c r="EL904" s="206"/>
      <c r="EM904" s="206"/>
      <c r="EN904" s="206"/>
      <c r="EO904" s="206"/>
      <c r="EP904" s="206"/>
      <c r="EQ904" s="206"/>
      <c r="ER904" s="206"/>
      <c r="ES904" s="206"/>
      <c r="ET904" s="206"/>
      <c r="EU904" s="206"/>
      <c r="EV904" s="206"/>
      <c r="EW904" s="206"/>
      <c r="EX904" s="206"/>
      <c r="EY904" s="206"/>
      <c r="EZ904" s="206"/>
      <c r="FA904" s="206"/>
      <c r="FB904" s="206"/>
      <c r="FC904" s="206"/>
      <c r="FD904" s="206"/>
      <c r="FE904" s="206"/>
      <c r="FF904" s="206"/>
      <c r="FG904" s="206"/>
      <c r="FH904" s="206"/>
      <c r="FI904" s="206"/>
      <c r="FJ904" s="206"/>
      <c r="FK904" s="206"/>
      <c r="FL904" s="206"/>
      <c r="FM904" s="206"/>
      <c r="FN904" s="206"/>
      <c r="FO904" s="206"/>
      <c r="FP904" s="206"/>
      <c r="FQ904" s="206"/>
      <c r="FR904" s="206"/>
      <c r="FS904" s="206"/>
      <c r="FT904" s="206"/>
      <c r="FU904" s="206"/>
      <c r="FV904" s="206"/>
      <c r="FW904" s="206"/>
      <c r="FX904" s="206"/>
      <c r="FY904" s="206"/>
      <c r="FZ904" s="206"/>
      <c r="GA904" s="206"/>
      <c r="GB904" s="206"/>
      <c r="GC904" s="206"/>
      <c r="GD904" s="206"/>
      <c r="GE904" s="206"/>
      <c r="GF904" s="206"/>
      <c r="GG904" s="206"/>
      <c r="GH904" s="206"/>
      <c r="GI904" s="206"/>
      <c r="GJ904" s="206"/>
      <c r="GK904" s="206"/>
      <c r="GL904" s="206"/>
      <c r="GM904" s="206"/>
      <c r="GN904" s="206"/>
      <c r="GO904" s="206"/>
      <c r="GP904" s="206"/>
      <c r="GQ904" s="206"/>
      <c r="GR904" s="206"/>
      <c r="GS904" s="206"/>
      <c r="GT904" s="206"/>
      <c r="GU904" s="206"/>
      <c r="GV904" s="206"/>
      <c r="GW904" s="206"/>
      <c r="GX904" s="206"/>
      <c r="GY904" s="206"/>
      <c r="GZ904" s="206"/>
      <c r="HA904" s="206"/>
      <c r="HB904" s="206"/>
      <c r="HC904" s="206"/>
      <c r="HD904" s="206"/>
      <c r="HE904" s="206"/>
      <c r="HF904" s="206"/>
      <c r="HG904" s="206"/>
      <c r="HH904" s="206"/>
      <c r="HI904" s="206"/>
      <c r="HJ904" s="206"/>
      <c r="HK904" s="206"/>
      <c r="HL904" s="206"/>
      <c r="HM904" s="206"/>
      <c r="HN904" s="206"/>
      <c r="HO904" s="206"/>
      <c r="HP904" s="206"/>
      <c r="HQ904" s="206"/>
      <c r="HR904" s="206"/>
      <c r="HS904" s="206"/>
      <c r="HT904" s="206"/>
      <c r="HU904" s="206"/>
      <c r="HV904" s="206"/>
      <c r="HW904" s="206"/>
      <c r="HX904" s="206"/>
      <c r="HY904" s="206"/>
      <c r="HZ904" s="206"/>
      <c r="IA904" s="206"/>
      <c r="IB904" s="206"/>
      <c r="IC904" s="206"/>
      <c r="ID904" s="206"/>
      <c r="IE904" s="206"/>
      <c r="IF904" s="206"/>
      <c r="IG904" s="206"/>
      <c r="IH904" s="206"/>
    </row>
    <row r="905" spans="1:242" s="225" customFormat="1" hidden="1" x14ac:dyDescent="0.25">
      <c r="A905" s="206"/>
      <c r="B905" s="206"/>
      <c r="C905" s="204">
        <v>43687</v>
      </c>
      <c r="D905" s="318" t="s">
        <v>1604</v>
      </c>
      <c r="E905" s="319" t="s">
        <v>1592</v>
      </c>
      <c r="F905" s="255"/>
      <c r="G905" s="320" t="s">
        <v>291</v>
      </c>
      <c r="H905" s="285"/>
      <c r="I905" s="321">
        <v>223000</v>
      </c>
      <c r="J905" s="357">
        <f t="shared" si="14"/>
        <v>23307200</v>
      </c>
      <c r="K905" s="251" t="s">
        <v>1591</v>
      </c>
      <c r="L905" s="287"/>
      <c r="M905" s="319" t="s">
        <v>1592</v>
      </c>
      <c r="N905" s="287"/>
      <c r="O905" s="287"/>
      <c r="P905" s="287"/>
      <c r="Q905" s="287"/>
      <c r="R905" s="287"/>
      <c r="S905" s="287"/>
      <c r="T905" s="287"/>
      <c r="U905" s="287"/>
      <c r="V905" s="287"/>
      <c r="W905" s="287"/>
      <c r="X905" s="287"/>
      <c r="Y905" s="287"/>
      <c r="Z905" s="287"/>
      <c r="AA905" s="287"/>
      <c r="AB905" s="287"/>
      <c r="AC905" s="287"/>
      <c r="AD905" s="287"/>
      <c r="AE905" s="287"/>
      <c r="AF905" s="287"/>
      <c r="AG905" s="287"/>
      <c r="AH905" s="287"/>
      <c r="AI905" s="287"/>
      <c r="AJ905" s="449"/>
      <c r="AK905" s="206"/>
      <c r="AL905" s="206"/>
      <c r="AM905" s="206"/>
      <c r="AN905" s="206"/>
      <c r="AO905" s="206"/>
      <c r="AP905" s="206"/>
      <c r="AQ905" s="206"/>
      <c r="AR905" s="206"/>
      <c r="AS905" s="206"/>
      <c r="AT905" s="206"/>
      <c r="AU905" s="206"/>
      <c r="AV905" s="206"/>
      <c r="AW905" s="206"/>
      <c r="AX905" s="206"/>
      <c r="AY905" s="206"/>
      <c r="AZ905" s="206"/>
      <c r="BA905" s="206"/>
      <c r="BB905" s="206"/>
      <c r="BC905" s="206"/>
      <c r="BD905" s="206"/>
      <c r="BE905" s="206"/>
      <c r="BF905" s="206"/>
      <c r="BG905" s="206"/>
      <c r="BH905" s="206"/>
      <c r="BI905" s="206"/>
      <c r="BJ905" s="206"/>
      <c r="BK905" s="206"/>
      <c r="BL905" s="206"/>
      <c r="BM905" s="206"/>
      <c r="BN905" s="206"/>
      <c r="BO905" s="206"/>
      <c r="BP905" s="206"/>
      <c r="BQ905" s="206"/>
      <c r="BR905" s="206"/>
      <c r="BS905" s="206"/>
      <c r="BT905" s="206"/>
      <c r="BU905" s="206"/>
      <c r="BV905" s="206"/>
      <c r="BW905" s="206"/>
      <c r="BX905" s="206"/>
      <c r="BY905" s="206"/>
      <c r="BZ905" s="206"/>
      <c r="CA905" s="206"/>
      <c r="CB905" s="206"/>
      <c r="CC905" s="206"/>
      <c r="CD905" s="206"/>
      <c r="CE905" s="206"/>
      <c r="CF905" s="206"/>
      <c r="CG905" s="206"/>
      <c r="CH905" s="206"/>
      <c r="CI905" s="206"/>
      <c r="CJ905" s="206"/>
      <c r="CK905" s="206"/>
      <c r="CL905" s="206"/>
      <c r="CM905" s="206"/>
      <c r="CN905" s="206"/>
      <c r="CO905" s="206"/>
      <c r="CP905" s="206"/>
      <c r="CQ905" s="206"/>
      <c r="CR905" s="206"/>
      <c r="CS905" s="206"/>
      <c r="CT905" s="206"/>
      <c r="CU905" s="206"/>
      <c r="CV905" s="206"/>
      <c r="CW905" s="206"/>
      <c r="CX905" s="206"/>
      <c r="CY905" s="206"/>
      <c r="CZ905" s="206"/>
      <c r="DA905" s="206"/>
      <c r="DB905" s="206"/>
      <c r="DC905" s="206"/>
      <c r="DD905" s="206"/>
      <c r="DE905" s="206"/>
      <c r="DF905" s="206"/>
      <c r="DG905" s="206"/>
      <c r="DH905" s="206"/>
      <c r="DI905" s="206"/>
      <c r="DJ905" s="206"/>
      <c r="DK905" s="206"/>
      <c r="DL905" s="206"/>
      <c r="DM905" s="206"/>
      <c r="DN905" s="206"/>
      <c r="DO905" s="206"/>
      <c r="DP905" s="206"/>
      <c r="DQ905" s="206"/>
      <c r="DR905" s="206"/>
      <c r="DS905" s="206"/>
      <c r="DT905" s="206"/>
      <c r="DU905" s="206"/>
      <c r="DV905" s="206"/>
      <c r="DW905" s="206"/>
      <c r="DX905" s="206"/>
      <c r="DY905" s="206"/>
      <c r="DZ905" s="206"/>
      <c r="EA905" s="206"/>
      <c r="EB905" s="206"/>
      <c r="EC905" s="206"/>
      <c r="ED905" s="206"/>
      <c r="EE905" s="206"/>
      <c r="EF905" s="206"/>
      <c r="EG905" s="206"/>
      <c r="EH905" s="206"/>
      <c r="EI905" s="206"/>
      <c r="EJ905" s="206"/>
      <c r="EK905" s="206"/>
      <c r="EL905" s="206"/>
      <c r="EM905" s="206"/>
      <c r="EN905" s="206"/>
      <c r="EO905" s="206"/>
      <c r="EP905" s="206"/>
      <c r="EQ905" s="206"/>
      <c r="ER905" s="206"/>
      <c r="ES905" s="206"/>
      <c r="ET905" s="206"/>
      <c r="EU905" s="206"/>
      <c r="EV905" s="206"/>
      <c r="EW905" s="206"/>
      <c r="EX905" s="206"/>
      <c r="EY905" s="206"/>
      <c r="EZ905" s="206"/>
      <c r="FA905" s="206"/>
      <c r="FB905" s="206"/>
      <c r="FC905" s="206"/>
      <c r="FD905" s="206"/>
      <c r="FE905" s="206"/>
      <c r="FF905" s="206"/>
      <c r="FG905" s="206"/>
      <c r="FH905" s="206"/>
      <c r="FI905" s="206"/>
      <c r="FJ905" s="206"/>
      <c r="FK905" s="206"/>
      <c r="FL905" s="206"/>
      <c r="FM905" s="206"/>
      <c r="FN905" s="206"/>
      <c r="FO905" s="206"/>
      <c r="FP905" s="206"/>
      <c r="FQ905" s="206"/>
      <c r="FR905" s="206"/>
      <c r="FS905" s="206"/>
      <c r="FT905" s="206"/>
      <c r="FU905" s="206"/>
      <c r="FV905" s="206"/>
      <c r="FW905" s="206"/>
      <c r="FX905" s="206"/>
      <c r="FY905" s="206"/>
      <c r="FZ905" s="206"/>
      <c r="GA905" s="206"/>
      <c r="GB905" s="206"/>
      <c r="GC905" s="206"/>
      <c r="GD905" s="206"/>
      <c r="GE905" s="206"/>
      <c r="GF905" s="206"/>
      <c r="GG905" s="206"/>
      <c r="GH905" s="206"/>
      <c r="GI905" s="206"/>
      <c r="GJ905" s="206"/>
      <c r="GK905" s="206"/>
      <c r="GL905" s="206"/>
      <c r="GM905" s="206"/>
      <c r="GN905" s="206"/>
      <c r="GO905" s="206"/>
      <c r="GP905" s="206"/>
      <c r="GQ905" s="206"/>
      <c r="GR905" s="206"/>
      <c r="GS905" s="206"/>
      <c r="GT905" s="206"/>
      <c r="GU905" s="206"/>
      <c r="GV905" s="206"/>
      <c r="GW905" s="206"/>
      <c r="GX905" s="206"/>
      <c r="GY905" s="206"/>
      <c r="GZ905" s="206"/>
      <c r="HA905" s="206"/>
      <c r="HB905" s="206"/>
      <c r="HC905" s="206"/>
      <c r="HD905" s="206"/>
      <c r="HE905" s="206"/>
      <c r="HF905" s="206"/>
      <c r="HG905" s="206"/>
      <c r="HH905" s="206"/>
      <c r="HI905" s="206"/>
      <c r="HJ905" s="206"/>
      <c r="HK905" s="206"/>
      <c r="HL905" s="206"/>
      <c r="HM905" s="206"/>
      <c r="HN905" s="206"/>
      <c r="HO905" s="206"/>
      <c r="HP905" s="206"/>
      <c r="HQ905" s="206"/>
      <c r="HR905" s="206"/>
      <c r="HS905" s="206"/>
      <c r="HT905" s="206"/>
      <c r="HU905" s="206"/>
      <c r="HV905" s="206"/>
      <c r="HW905" s="206"/>
      <c r="HX905" s="206"/>
      <c r="HY905" s="206"/>
      <c r="HZ905" s="206"/>
      <c r="IA905" s="206"/>
      <c r="IB905" s="206"/>
      <c r="IC905" s="206"/>
      <c r="ID905" s="206"/>
      <c r="IE905" s="206"/>
      <c r="IF905" s="206"/>
      <c r="IG905" s="206"/>
      <c r="IH905" s="206"/>
    </row>
    <row r="906" spans="1:242" s="225" customFormat="1" hidden="1" x14ac:dyDescent="0.25">
      <c r="A906" s="206"/>
      <c r="B906" s="206"/>
      <c r="C906" s="204"/>
      <c r="D906" s="396" t="s">
        <v>1100</v>
      </c>
      <c r="E906" s="319"/>
      <c r="F906" s="255"/>
      <c r="G906" s="397" t="s">
        <v>1182</v>
      </c>
      <c r="H906" s="285">
        <v>220000</v>
      </c>
      <c r="I906" s="271"/>
      <c r="J906" s="357">
        <f t="shared" si="14"/>
        <v>23527200</v>
      </c>
      <c r="K906" s="251"/>
      <c r="L906" s="287"/>
      <c r="M906" s="319"/>
      <c r="N906" s="287"/>
      <c r="O906" s="287"/>
      <c r="P906" s="287"/>
      <c r="Q906" s="287"/>
      <c r="R906" s="287"/>
      <c r="S906" s="287"/>
      <c r="T906" s="287"/>
      <c r="U906" s="287"/>
      <c r="V906" s="287"/>
      <c r="W906" s="287"/>
      <c r="X906" s="287"/>
      <c r="Y906" s="287"/>
      <c r="Z906" s="287"/>
      <c r="AA906" s="287"/>
      <c r="AB906" s="287"/>
      <c r="AC906" s="287"/>
      <c r="AD906" s="287"/>
      <c r="AE906" s="287"/>
      <c r="AF906" s="287"/>
      <c r="AG906" s="287"/>
      <c r="AH906" s="287"/>
      <c r="AI906" s="287"/>
      <c r="AJ906" s="449"/>
      <c r="AK906" s="206"/>
      <c r="AL906" s="206"/>
      <c r="AM906" s="206"/>
      <c r="AN906" s="206"/>
      <c r="AO906" s="206"/>
      <c r="AP906" s="206"/>
      <c r="AQ906" s="206"/>
      <c r="AR906" s="206"/>
      <c r="AS906" s="206"/>
      <c r="AT906" s="206"/>
      <c r="AU906" s="206"/>
      <c r="AV906" s="206"/>
      <c r="AW906" s="206"/>
      <c r="AX906" s="206"/>
      <c r="AY906" s="206"/>
      <c r="AZ906" s="206"/>
      <c r="BA906" s="206"/>
      <c r="BB906" s="206"/>
      <c r="BC906" s="206"/>
      <c r="BD906" s="206"/>
      <c r="BE906" s="206"/>
      <c r="BF906" s="206"/>
      <c r="BG906" s="206"/>
      <c r="BH906" s="206"/>
      <c r="BI906" s="206"/>
      <c r="BJ906" s="206"/>
      <c r="BK906" s="206"/>
      <c r="BL906" s="206"/>
      <c r="BM906" s="206"/>
      <c r="BN906" s="206"/>
      <c r="BO906" s="206"/>
      <c r="BP906" s="206"/>
      <c r="BQ906" s="206"/>
      <c r="BR906" s="206"/>
      <c r="BS906" s="206"/>
      <c r="BT906" s="206"/>
      <c r="BU906" s="206"/>
      <c r="BV906" s="206"/>
      <c r="BW906" s="206"/>
      <c r="BX906" s="206"/>
      <c r="BY906" s="206"/>
      <c r="BZ906" s="206"/>
      <c r="CA906" s="206"/>
      <c r="CB906" s="206"/>
      <c r="CC906" s="206"/>
      <c r="CD906" s="206"/>
      <c r="CE906" s="206"/>
      <c r="CF906" s="206"/>
      <c r="CG906" s="206"/>
      <c r="CH906" s="206"/>
      <c r="CI906" s="206"/>
      <c r="CJ906" s="206"/>
      <c r="CK906" s="206"/>
      <c r="CL906" s="206"/>
      <c r="CM906" s="206"/>
      <c r="CN906" s="206"/>
      <c r="CO906" s="206"/>
      <c r="CP906" s="206"/>
      <c r="CQ906" s="206"/>
      <c r="CR906" s="206"/>
      <c r="CS906" s="206"/>
      <c r="CT906" s="206"/>
      <c r="CU906" s="206"/>
      <c r="CV906" s="206"/>
      <c r="CW906" s="206"/>
      <c r="CX906" s="206"/>
      <c r="CY906" s="206"/>
      <c r="CZ906" s="206"/>
      <c r="DA906" s="206"/>
      <c r="DB906" s="206"/>
      <c r="DC906" s="206"/>
      <c r="DD906" s="206"/>
      <c r="DE906" s="206"/>
      <c r="DF906" s="206"/>
      <c r="DG906" s="206"/>
      <c r="DH906" s="206"/>
      <c r="DI906" s="206"/>
      <c r="DJ906" s="206"/>
      <c r="DK906" s="206"/>
      <c r="DL906" s="206"/>
      <c r="DM906" s="206"/>
      <c r="DN906" s="206"/>
      <c r="DO906" s="206"/>
      <c r="DP906" s="206"/>
      <c r="DQ906" s="206"/>
      <c r="DR906" s="206"/>
      <c r="DS906" s="206"/>
      <c r="DT906" s="206"/>
      <c r="DU906" s="206"/>
      <c r="DV906" s="206"/>
      <c r="DW906" s="206"/>
      <c r="DX906" s="206"/>
      <c r="DY906" s="206"/>
      <c r="DZ906" s="206"/>
      <c r="EA906" s="206"/>
      <c r="EB906" s="206"/>
      <c r="EC906" s="206"/>
      <c r="ED906" s="206"/>
      <c r="EE906" s="206"/>
      <c r="EF906" s="206"/>
      <c r="EG906" s="206"/>
      <c r="EH906" s="206"/>
      <c r="EI906" s="206"/>
      <c r="EJ906" s="206"/>
      <c r="EK906" s="206"/>
      <c r="EL906" s="206"/>
      <c r="EM906" s="206"/>
      <c r="EN906" s="206"/>
      <c r="EO906" s="206"/>
      <c r="EP906" s="206"/>
      <c r="EQ906" s="206"/>
      <c r="ER906" s="206"/>
      <c r="ES906" s="206"/>
      <c r="ET906" s="206"/>
      <c r="EU906" s="206"/>
      <c r="EV906" s="206"/>
      <c r="EW906" s="206"/>
      <c r="EX906" s="206"/>
      <c r="EY906" s="206"/>
      <c r="EZ906" s="206"/>
      <c r="FA906" s="206"/>
      <c r="FB906" s="206"/>
      <c r="FC906" s="206"/>
      <c r="FD906" s="206"/>
      <c r="FE906" s="206"/>
      <c r="FF906" s="206"/>
      <c r="FG906" s="206"/>
      <c r="FH906" s="206"/>
      <c r="FI906" s="206"/>
      <c r="FJ906" s="206"/>
      <c r="FK906" s="206"/>
      <c r="FL906" s="206"/>
      <c r="FM906" s="206"/>
      <c r="FN906" s="206"/>
      <c r="FO906" s="206"/>
      <c r="FP906" s="206"/>
      <c r="FQ906" s="206"/>
      <c r="FR906" s="206"/>
      <c r="FS906" s="206"/>
      <c r="FT906" s="206"/>
      <c r="FU906" s="206"/>
      <c r="FV906" s="206"/>
      <c r="FW906" s="206"/>
      <c r="FX906" s="206"/>
      <c r="FY906" s="206"/>
      <c r="FZ906" s="206"/>
      <c r="GA906" s="206"/>
      <c r="GB906" s="206"/>
      <c r="GC906" s="206"/>
      <c r="GD906" s="206"/>
      <c r="GE906" s="206"/>
      <c r="GF906" s="206"/>
      <c r="GG906" s="206"/>
      <c r="GH906" s="206"/>
      <c r="GI906" s="206"/>
      <c r="GJ906" s="206"/>
      <c r="GK906" s="206"/>
      <c r="GL906" s="206"/>
      <c r="GM906" s="206"/>
      <c r="GN906" s="206"/>
      <c r="GO906" s="206"/>
      <c r="GP906" s="206"/>
      <c r="GQ906" s="206"/>
      <c r="GR906" s="206"/>
      <c r="GS906" s="206"/>
      <c r="GT906" s="206"/>
      <c r="GU906" s="206"/>
      <c r="GV906" s="206"/>
      <c r="GW906" s="206"/>
      <c r="GX906" s="206"/>
      <c r="GY906" s="206"/>
      <c r="GZ906" s="206"/>
      <c r="HA906" s="206"/>
      <c r="HB906" s="206"/>
      <c r="HC906" s="206"/>
      <c r="HD906" s="206"/>
      <c r="HE906" s="206"/>
      <c r="HF906" s="206"/>
      <c r="HG906" s="206"/>
      <c r="HH906" s="206"/>
      <c r="HI906" s="206"/>
      <c r="HJ906" s="206"/>
      <c r="HK906" s="206"/>
      <c r="HL906" s="206"/>
      <c r="HM906" s="206"/>
      <c r="HN906" s="206"/>
      <c r="HO906" s="206"/>
      <c r="HP906" s="206"/>
      <c r="HQ906" s="206"/>
      <c r="HR906" s="206"/>
      <c r="HS906" s="206"/>
      <c r="HT906" s="206"/>
      <c r="HU906" s="206"/>
      <c r="HV906" s="206"/>
      <c r="HW906" s="206"/>
      <c r="HX906" s="206"/>
      <c r="HY906" s="206"/>
      <c r="HZ906" s="206"/>
      <c r="IA906" s="206"/>
      <c r="IB906" s="206"/>
      <c r="IC906" s="206"/>
      <c r="ID906" s="206"/>
      <c r="IE906" s="206"/>
      <c r="IF906" s="206"/>
      <c r="IG906" s="206"/>
      <c r="IH906" s="206"/>
    </row>
    <row r="907" spans="1:242" s="225" customFormat="1" hidden="1" x14ac:dyDescent="0.25">
      <c r="A907" s="206"/>
      <c r="B907" s="206"/>
      <c r="C907" s="204">
        <v>43689</v>
      </c>
      <c r="D907" s="267" t="s">
        <v>922</v>
      </c>
      <c r="E907" s="319" t="s">
        <v>1593</v>
      </c>
      <c r="F907" s="322"/>
      <c r="G907" s="270" t="s">
        <v>563</v>
      </c>
      <c r="H907" s="285"/>
      <c r="I907" s="271">
        <v>252000</v>
      </c>
      <c r="J907" s="357">
        <f t="shared" si="14"/>
        <v>23275200</v>
      </c>
      <c r="K907" s="251"/>
      <c r="L907" s="287"/>
      <c r="M907" s="319" t="s">
        <v>1593</v>
      </c>
      <c r="N907" s="287"/>
      <c r="O907" s="287"/>
      <c r="P907" s="287"/>
      <c r="Q907" s="287"/>
      <c r="R907" s="287"/>
      <c r="S907" s="287"/>
      <c r="T907" s="287"/>
      <c r="U907" s="287"/>
      <c r="V907" s="287"/>
      <c r="W907" s="287"/>
      <c r="X907" s="287"/>
      <c r="Y907" s="287"/>
      <c r="Z907" s="287"/>
      <c r="AA907" s="287"/>
      <c r="AB907" s="287"/>
      <c r="AC907" s="287"/>
      <c r="AD907" s="287"/>
      <c r="AE907" s="287"/>
      <c r="AF907" s="287"/>
      <c r="AG907" s="287"/>
      <c r="AH907" s="287"/>
      <c r="AI907" s="287"/>
      <c r="AJ907" s="449"/>
      <c r="AK907" s="206"/>
      <c r="AL907" s="206"/>
      <c r="AM907" s="206"/>
      <c r="AN907" s="206"/>
      <c r="AO907" s="206"/>
      <c r="AP907" s="206"/>
      <c r="AQ907" s="206"/>
      <c r="AR907" s="206"/>
      <c r="AS907" s="206"/>
      <c r="AT907" s="206"/>
      <c r="AU907" s="206"/>
      <c r="AV907" s="206"/>
      <c r="AW907" s="206"/>
      <c r="AX907" s="206"/>
      <c r="AY907" s="206"/>
      <c r="AZ907" s="206"/>
      <c r="BA907" s="206"/>
      <c r="BB907" s="206"/>
      <c r="BC907" s="206"/>
      <c r="BD907" s="206"/>
      <c r="BE907" s="206"/>
      <c r="BF907" s="206"/>
      <c r="BG907" s="206"/>
      <c r="BH907" s="206"/>
      <c r="BI907" s="206"/>
      <c r="BJ907" s="206"/>
      <c r="BK907" s="206"/>
      <c r="BL907" s="206"/>
      <c r="BM907" s="206"/>
      <c r="BN907" s="206"/>
      <c r="BO907" s="206"/>
      <c r="BP907" s="206"/>
      <c r="BQ907" s="206"/>
      <c r="BR907" s="206"/>
      <c r="BS907" s="206"/>
      <c r="BT907" s="206"/>
      <c r="BU907" s="206"/>
      <c r="BV907" s="206"/>
      <c r="BW907" s="206"/>
      <c r="BX907" s="206"/>
      <c r="BY907" s="206"/>
      <c r="BZ907" s="206"/>
      <c r="CA907" s="206"/>
      <c r="CB907" s="206"/>
      <c r="CC907" s="206"/>
      <c r="CD907" s="206"/>
      <c r="CE907" s="206"/>
      <c r="CF907" s="206"/>
      <c r="CG907" s="206"/>
      <c r="CH907" s="206"/>
      <c r="CI907" s="206"/>
      <c r="CJ907" s="206"/>
      <c r="CK907" s="206"/>
      <c r="CL907" s="206"/>
      <c r="CM907" s="206"/>
      <c r="CN907" s="206"/>
      <c r="CO907" s="206"/>
      <c r="CP907" s="206"/>
      <c r="CQ907" s="206"/>
      <c r="CR907" s="206"/>
      <c r="CS907" s="206"/>
      <c r="CT907" s="206"/>
      <c r="CU907" s="206"/>
      <c r="CV907" s="206"/>
      <c r="CW907" s="206"/>
      <c r="CX907" s="206"/>
      <c r="CY907" s="206"/>
      <c r="CZ907" s="206"/>
      <c r="DA907" s="206"/>
      <c r="DB907" s="206"/>
      <c r="DC907" s="206"/>
      <c r="DD907" s="206"/>
      <c r="DE907" s="206"/>
      <c r="DF907" s="206"/>
      <c r="DG907" s="206"/>
      <c r="DH907" s="206"/>
      <c r="DI907" s="206"/>
      <c r="DJ907" s="206"/>
      <c r="DK907" s="206"/>
      <c r="DL907" s="206"/>
      <c r="DM907" s="206"/>
      <c r="DN907" s="206"/>
      <c r="DO907" s="206"/>
      <c r="DP907" s="206"/>
      <c r="DQ907" s="206"/>
      <c r="DR907" s="206"/>
      <c r="DS907" s="206"/>
      <c r="DT907" s="206"/>
      <c r="DU907" s="206"/>
      <c r="DV907" s="206"/>
      <c r="DW907" s="206"/>
      <c r="DX907" s="206"/>
      <c r="DY907" s="206"/>
      <c r="DZ907" s="206"/>
      <c r="EA907" s="206"/>
      <c r="EB907" s="206"/>
      <c r="EC907" s="206"/>
      <c r="ED907" s="206"/>
      <c r="EE907" s="206"/>
      <c r="EF907" s="206"/>
      <c r="EG907" s="206"/>
      <c r="EH907" s="206"/>
      <c r="EI907" s="206"/>
      <c r="EJ907" s="206"/>
      <c r="EK907" s="206"/>
      <c r="EL907" s="206"/>
      <c r="EM907" s="206"/>
      <c r="EN907" s="206"/>
      <c r="EO907" s="206"/>
      <c r="EP907" s="206"/>
      <c r="EQ907" s="206"/>
      <c r="ER907" s="206"/>
      <c r="ES907" s="206"/>
      <c r="ET907" s="206"/>
      <c r="EU907" s="206"/>
      <c r="EV907" s="206"/>
      <c r="EW907" s="206"/>
      <c r="EX907" s="206"/>
      <c r="EY907" s="206"/>
      <c r="EZ907" s="206"/>
      <c r="FA907" s="206"/>
      <c r="FB907" s="206"/>
      <c r="FC907" s="206"/>
      <c r="FD907" s="206"/>
      <c r="FE907" s="206"/>
      <c r="FF907" s="206"/>
      <c r="FG907" s="206"/>
      <c r="FH907" s="206"/>
      <c r="FI907" s="206"/>
      <c r="FJ907" s="206"/>
      <c r="FK907" s="206"/>
      <c r="FL907" s="206"/>
      <c r="FM907" s="206"/>
      <c r="FN907" s="206"/>
      <c r="FO907" s="206"/>
      <c r="FP907" s="206"/>
      <c r="FQ907" s="206"/>
      <c r="FR907" s="206"/>
      <c r="FS907" s="206"/>
      <c r="FT907" s="206"/>
      <c r="FU907" s="206"/>
      <c r="FV907" s="206"/>
      <c r="FW907" s="206"/>
      <c r="FX907" s="206"/>
      <c r="FY907" s="206"/>
      <c r="FZ907" s="206"/>
      <c r="GA907" s="206"/>
      <c r="GB907" s="206"/>
      <c r="GC907" s="206"/>
      <c r="GD907" s="206"/>
      <c r="GE907" s="206"/>
      <c r="GF907" s="206"/>
      <c r="GG907" s="206"/>
      <c r="GH907" s="206"/>
      <c r="GI907" s="206"/>
      <c r="GJ907" s="206"/>
      <c r="GK907" s="206"/>
      <c r="GL907" s="206"/>
      <c r="GM907" s="206"/>
      <c r="GN907" s="206"/>
      <c r="GO907" s="206"/>
      <c r="GP907" s="206"/>
      <c r="GQ907" s="206"/>
      <c r="GR907" s="206"/>
      <c r="GS907" s="206"/>
      <c r="GT907" s="206"/>
      <c r="GU907" s="206"/>
      <c r="GV907" s="206"/>
      <c r="GW907" s="206"/>
      <c r="GX907" s="206"/>
      <c r="GY907" s="206"/>
      <c r="GZ907" s="206"/>
      <c r="HA907" s="206"/>
      <c r="HB907" s="206"/>
      <c r="HC907" s="206"/>
      <c r="HD907" s="206"/>
      <c r="HE907" s="206"/>
      <c r="HF907" s="206"/>
      <c r="HG907" s="206"/>
      <c r="HH907" s="206"/>
      <c r="HI907" s="206"/>
      <c r="HJ907" s="206"/>
      <c r="HK907" s="206"/>
      <c r="HL907" s="206"/>
      <c r="HM907" s="206"/>
      <c r="HN907" s="206"/>
      <c r="HO907" s="206"/>
      <c r="HP907" s="206"/>
      <c r="HQ907" s="206"/>
      <c r="HR907" s="206"/>
      <c r="HS907" s="206"/>
      <c r="HT907" s="206"/>
      <c r="HU907" s="206"/>
      <c r="HV907" s="206"/>
      <c r="HW907" s="206"/>
      <c r="HX907" s="206"/>
      <c r="HY907" s="206"/>
      <c r="HZ907" s="206"/>
      <c r="IA907" s="206"/>
      <c r="IB907" s="206"/>
      <c r="IC907" s="206"/>
      <c r="ID907" s="206"/>
      <c r="IE907" s="206"/>
      <c r="IF907" s="206"/>
      <c r="IG907" s="206"/>
      <c r="IH907" s="206"/>
    </row>
    <row r="908" spans="1:242" s="225" customFormat="1" hidden="1" x14ac:dyDescent="0.25">
      <c r="A908" s="206"/>
      <c r="B908" s="206"/>
      <c r="C908" s="204">
        <v>43689</v>
      </c>
      <c r="D908" s="233" t="s">
        <v>1605</v>
      </c>
      <c r="E908" s="319" t="s">
        <v>1594</v>
      </c>
      <c r="F908" s="322"/>
      <c r="G908" s="242" t="s">
        <v>565</v>
      </c>
      <c r="H908" s="285"/>
      <c r="I908" s="236">
        <v>8500000</v>
      </c>
      <c r="J908" s="357">
        <f t="shared" si="14"/>
        <v>14775200</v>
      </c>
      <c r="K908" s="251"/>
      <c r="L908" s="287"/>
      <c r="M908" s="319" t="s">
        <v>1594</v>
      </c>
      <c r="N908" s="287"/>
      <c r="O908" s="287"/>
      <c r="P908" s="287"/>
      <c r="Q908" s="287"/>
      <c r="R908" s="287"/>
      <c r="S908" s="287"/>
      <c r="T908" s="287"/>
      <c r="U908" s="287"/>
      <c r="V908" s="287"/>
      <c r="W908" s="287"/>
      <c r="X908" s="287"/>
      <c r="Y908" s="287"/>
      <c r="Z908" s="287"/>
      <c r="AA908" s="287"/>
      <c r="AB908" s="287"/>
      <c r="AC908" s="287"/>
      <c r="AD908" s="287"/>
      <c r="AE908" s="287"/>
      <c r="AF908" s="287"/>
      <c r="AG908" s="287"/>
      <c r="AH908" s="287"/>
      <c r="AI908" s="287"/>
      <c r="AJ908" s="449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206"/>
      <c r="BN908" s="206"/>
      <c r="BO908" s="206"/>
      <c r="BP908" s="206"/>
      <c r="BQ908" s="206"/>
      <c r="BR908" s="206"/>
      <c r="BS908" s="206"/>
      <c r="BT908" s="206"/>
      <c r="BU908" s="206"/>
      <c r="BV908" s="206"/>
      <c r="BW908" s="206"/>
      <c r="BX908" s="206"/>
      <c r="BY908" s="206"/>
      <c r="BZ908" s="206"/>
      <c r="CA908" s="206"/>
      <c r="CB908" s="206"/>
      <c r="CC908" s="206"/>
      <c r="CD908" s="206"/>
      <c r="CE908" s="206"/>
      <c r="CF908" s="206"/>
      <c r="CG908" s="206"/>
      <c r="CH908" s="206"/>
      <c r="CI908" s="206"/>
      <c r="CJ908" s="206"/>
      <c r="CK908" s="206"/>
      <c r="CL908" s="206"/>
      <c r="CM908" s="206"/>
      <c r="CN908" s="206"/>
      <c r="CO908" s="206"/>
      <c r="CP908" s="206"/>
      <c r="CQ908" s="206"/>
      <c r="CR908" s="206"/>
      <c r="CS908" s="206"/>
      <c r="CT908" s="206"/>
      <c r="CU908" s="206"/>
      <c r="CV908" s="206"/>
      <c r="CW908" s="206"/>
      <c r="CX908" s="206"/>
      <c r="CY908" s="206"/>
      <c r="CZ908" s="206"/>
      <c r="DA908" s="206"/>
      <c r="DB908" s="206"/>
      <c r="DC908" s="206"/>
      <c r="DD908" s="206"/>
      <c r="DE908" s="206"/>
      <c r="DF908" s="206"/>
      <c r="DG908" s="206"/>
      <c r="DH908" s="206"/>
      <c r="DI908" s="206"/>
      <c r="DJ908" s="206"/>
      <c r="DK908" s="206"/>
      <c r="DL908" s="206"/>
      <c r="DM908" s="206"/>
      <c r="DN908" s="206"/>
      <c r="DO908" s="206"/>
      <c r="DP908" s="206"/>
      <c r="DQ908" s="206"/>
      <c r="DR908" s="206"/>
      <c r="DS908" s="206"/>
      <c r="DT908" s="206"/>
      <c r="DU908" s="206"/>
      <c r="DV908" s="206"/>
      <c r="DW908" s="206"/>
      <c r="DX908" s="206"/>
      <c r="DY908" s="206"/>
      <c r="DZ908" s="206"/>
      <c r="EA908" s="206"/>
      <c r="EB908" s="206"/>
      <c r="EC908" s="206"/>
      <c r="ED908" s="206"/>
      <c r="EE908" s="206"/>
      <c r="EF908" s="206"/>
      <c r="EG908" s="206"/>
      <c r="EH908" s="206"/>
      <c r="EI908" s="206"/>
      <c r="EJ908" s="206"/>
      <c r="EK908" s="206"/>
      <c r="EL908" s="206"/>
      <c r="EM908" s="206"/>
      <c r="EN908" s="206"/>
      <c r="EO908" s="206"/>
      <c r="EP908" s="206"/>
      <c r="EQ908" s="206"/>
      <c r="ER908" s="206"/>
      <c r="ES908" s="206"/>
      <c r="ET908" s="206"/>
      <c r="EU908" s="206"/>
      <c r="EV908" s="206"/>
      <c r="EW908" s="206"/>
      <c r="EX908" s="206"/>
      <c r="EY908" s="206"/>
      <c r="EZ908" s="206"/>
      <c r="FA908" s="206"/>
      <c r="FB908" s="206"/>
      <c r="FC908" s="206"/>
      <c r="FD908" s="206"/>
      <c r="FE908" s="206"/>
      <c r="FF908" s="206"/>
      <c r="FG908" s="206"/>
      <c r="FH908" s="206"/>
      <c r="FI908" s="206"/>
      <c r="FJ908" s="206"/>
      <c r="FK908" s="206"/>
      <c r="FL908" s="206"/>
      <c r="FM908" s="206"/>
      <c r="FN908" s="206"/>
      <c r="FO908" s="206"/>
      <c r="FP908" s="206"/>
      <c r="FQ908" s="206"/>
      <c r="FR908" s="206"/>
      <c r="FS908" s="206"/>
      <c r="FT908" s="206"/>
      <c r="FU908" s="206"/>
      <c r="FV908" s="206"/>
      <c r="FW908" s="206"/>
      <c r="FX908" s="206"/>
      <c r="FY908" s="206"/>
      <c r="FZ908" s="206"/>
      <c r="GA908" s="206"/>
      <c r="GB908" s="206"/>
      <c r="GC908" s="206"/>
      <c r="GD908" s="206"/>
      <c r="GE908" s="206"/>
      <c r="GF908" s="206"/>
      <c r="GG908" s="206"/>
      <c r="GH908" s="206"/>
      <c r="GI908" s="206"/>
      <c r="GJ908" s="206"/>
      <c r="GK908" s="206"/>
      <c r="GL908" s="206"/>
      <c r="GM908" s="206"/>
      <c r="GN908" s="206"/>
      <c r="GO908" s="206"/>
      <c r="GP908" s="206"/>
      <c r="GQ908" s="206"/>
      <c r="GR908" s="206"/>
      <c r="GS908" s="206"/>
      <c r="GT908" s="206"/>
      <c r="GU908" s="206"/>
      <c r="GV908" s="206"/>
      <c r="GW908" s="206"/>
      <c r="GX908" s="206"/>
      <c r="GY908" s="206"/>
      <c r="GZ908" s="206"/>
      <c r="HA908" s="206"/>
      <c r="HB908" s="206"/>
      <c r="HC908" s="206"/>
      <c r="HD908" s="206"/>
      <c r="HE908" s="206"/>
      <c r="HF908" s="206"/>
      <c r="HG908" s="206"/>
      <c r="HH908" s="206"/>
      <c r="HI908" s="206"/>
      <c r="HJ908" s="206"/>
      <c r="HK908" s="206"/>
      <c r="HL908" s="206"/>
      <c r="HM908" s="206"/>
      <c r="HN908" s="206"/>
      <c r="HO908" s="206"/>
      <c r="HP908" s="206"/>
      <c r="HQ908" s="206"/>
      <c r="HR908" s="206"/>
      <c r="HS908" s="206"/>
      <c r="HT908" s="206"/>
      <c r="HU908" s="206"/>
      <c r="HV908" s="206"/>
      <c r="HW908" s="206"/>
      <c r="HX908" s="206"/>
      <c r="HY908" s="206"/>
      <c r="HZ908" s="206"/>
      <c r="IA908" s="206"/>
      <c r="IB908" s="206"/>
      <c r="IC908" s="206"/>
      <c r="ID908" s="206"/>
      <c r="IE908" s="206"/>
      <c r="IF908" s="206"/>
      <c r="IG908" s="206"/>
      <c r="IH908" s="206"/>
    </row>
    <row r="909" spans="1:242" s="225" customFormat="1" hidden="1" x14ac:dyDescent="0.25">
      <c r="A909" s="206"/>
      <c r="B909" s="206"/>
      <c r="C909" s="204">
        <v>43690</v>
      </c>
      <c r="D909" s="233" t="s">
        <v>1607</v>
      </c>
      <c r="E909" s="319" t="s">
        <v>1595</v>
      </c>
      <c r="F909" s="322"/>
      <c r="G909" s="242" t="s">
        <v>1606</v>
      </c>
      <c r="H909" s="285"/>
      <c r="I909" s="236">
        <v>1699000</v>
      </c>
      <c r="J909" s="357">
        <f t="shared" si="14"/>
        <v>13076200</v>
      </c>
      <c r="K909" s="251"/>
      <c r="L909" s="287"/>
      <c r="M909" s="319" t="s">
        <v>1595</v>
      </c>
      <c r="N909" s="287"/>
      <c r="O909" s="287"/>
      <c r="P909" s="287"/>
      <c r="Q909" s="287"/>
      <c r="R909" s="287"/>
      <c r="S909" s="287"/>
      <c r="T909" s="287"/>
      <c r="U909" s="287"/>
      <c r="V909" s="287"/>
      <c r="W909" s="287"/>
      <c r="X909" s="287"/>
      <c r="Y909" s="287"/>
      <c r="Z909" s="287"/>
      <c r="AA909" s="287"/>
      <c r="AB909" s="287"/>
      <c r="AC909" s="287"/>
      <c r="AD909" s="287"/>
      <c r="AE909" s="287"/>
      <c r="AF909" s="287"/>
      <c r="AG909" s="287"/>
      <c r="AH909" s="287"/>
      <c r="AI909" s="287"/>
      <c r="AJ909" s="449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206"/>
      <c r="BN909" s="206"/>
      <c r="BO909" s="206"/>
      <c r="BP909" s="206"/>
      <c r="BQ909" s="206"/>
      <c r="BR909" s="206"/>
      <c r="BS909" s="206"/>
      <c r="BT909" s="206"/>
      <c r="BU909" s="206"/>
      <c r="BV909" s="206"/>
      <c r="BW909" s="206"/>
      <c r="BX909" s="206"/>
      <c r="BY909" s="206"/>
      <c r="BZ909" s="206"/>
      <c r="CA909" s="206"/>
      <c r="CB909" s="206"/>
      <c r="CC909" s="206"/>
      <c r="CD909" s="206"/>
      <c r="CE909" s="206"/>
      <c r="CF909" s="206"/>
      <c r="CG909" s="206"/>
      <c r="CH909" s="206"/>
      <c r="CI909" s="206"/>
      <c r="CJ909" s="206"/>
      <c r="CK909" s="206"/>
      <c r="CL909" s="206"/>
      <c r="CM909" s="206"/>
      <c r="CN909" s="206"/>
      <c r="CO909" s="206"/>
      <c r="CP909" s="206"/>
      <c r="CQ909" s="206"/>
      <c r="CR909" s="206"/>
      <c r="CS909" s="206"/>
      <c r="CT909" s="206"/>
      <c r="CU909" s="206"/>
      <c r="CV909" s="206"/>
      <c r="CW909" s="206"/>
      <c r="CX909" s="206"/>
      <c r="CY909" s="206"/>
      <c r="CZ909" s="206"/>
      <c r="DA909" s="206"/>
      <c r="DB909" s="206"/>
      <c r="DC909" s="206"/>
      <c r="DD909" s="206"/>
      <c r="DE909" s="206"/>
      <c r="DF909" s="206"/>
      <c r="DG909" s="206"/>
      <c r="DH909" s="206"/>
      <c r="DI909" s="206"/>
      <c r="DJ909" s="206"/>
      <c r="DK909" s="206"/>
      <c r="DL909" s="206"/>
      <c r="DM909" s="206"/>
      <c r="DN909" s="206"/>
      <c r="DO909" s="206"/>
      <c r="DP909" s="206"/>
      <c r="DQ909" s="206"/>
      <c r="DR909" s="206"/>
      <c r="DS909" s="206"/>
      <c r="DT909" s="206"/>
      <c r="DU909" s="206"/>
      <c r="DV909" s="206"/>
      <c r="DW909" s="206"/>
      <c r="DX909" s="206"/>
      <c r="DY909" s="206"/>
      <c r="DZ909" s="206"/>
      <c r="EA909" s="206"/>
      <c r="EB909" s="206"/>
      <c r="EC909" s="206"/>
      <c r="ED909" s="206"/>
      <c r="EE909" s="206"/>
      <c r="EF909" s="206"/>
      <c r="EG909" s="206"/>
      <c r="EH909" s="206"/>
      <c r="EI909" s="206"/>
      <c r="EJ909" s="206"/>
      <c r="EK909" s="206"/>
      <c r="EL909" s="206"/>
      <c r="EM909" s="206"/>
      <c r="EN909" s="206"/>
      <c r="EO909" s="206"/>
      <c r="EP909" s="206"/>
      <c r="EQ909" s="206"/>
      <c r="ER909" s="206"/>
      <c r="ES909" s="206"/>
      <c r="ET909" s="206"/>
      <c r="EU909" s="206"/>
      <c r="EV909" s="206"/>
      <c r="EW909" s="206"/>
      <c r="EX909" s="206"/>
      <c r="EY909" s="206"/>
      <c r="EZ909" s="206"/>
      <c r="FA909" s="206"/>
      <c r="FB909" s="206"/>
      <c r="FC909" s="206"/>
      <c r="FD909" s="206"/>
      <c r="FE909" s="206"/>
      <c r="FF909" s="206"/>
      <c r="FG909" s="206"/>
      <c r="FH909" s="206"/>
      <c r="FI909" s="206"/>
      <c r="FJ909" s="206"/>
      <c r="FK909" s="206"/>
      <c r="FL909" s="206"/>
      <c r="FM909" s="206"/>
      <c r="FN909" s="206"/>
      <c r="FO909" s="206"/>
      <c r="FP909" s="206"/>
      <c r="FQ909" s="206"/>
      <c r="FR909" s="206"/>
      <c r="FS909" s="206"/>
      <c r="FT909" s="206"/>
      <c r="FU909" s="206"/>
      <c r="FV909" s="206"/>
      <c r="FW909" s="206"/>
      <c r="FX909" s="206"/>
      <c r="FY909" s="206"/>
      <c r="FZ909" s="206"/>
      <c r="GA909" s="206"/>
      <c r="GB909" s="206"/>
      <c r="GC909" s="206"/>
      <c r="GD909" s="206"/>
      <c r="GE909" s="206"/>
      <c r="GF909" s="206"/>
      <c r="GG909" s="206"/>
      <c r="GH909" s="206"/>
      <c r="GI909" s="206"/>
      <c r="GJ909" s="206"/>
      <c r="GK909" s="206"/>
      <c r="GL909" s="206"/>
      <c r="GM909" s="206"/>
      <c r="GN909" s="206"/>
      <c r="GO909" s="206"/>
      <c r="GP909" s="206"/>
      <c r="GQ909" s="206"/>
      <c r="GR909" s="206"/>
      <c r="GS909" s="206"/>
      <c r="GT909" s="206"/>
      <c r="GU909" s="206"/>
      <c r="GV909" s="206"/>
      <c r="GW909" s="206"/>
      <c r="GX909" s="206"/>
      <c r="GY909" s="206"/>
      <c r="GZ909" s="206"/>
      <c r="HA909" s="206"/>
      <c r="HB909" s="206"/>
      <c r="HC909" s="206"/>
      <c r="HD909" s="206"/>
      <c r="HE909" s="206"/>
      <c r="HF909" s="206"/>
      <c r="HG909" s="206"/>
      <c r="HH909" s="206"/>
      <c r="HI909" s="206"/>
      <c r="HJ909" s="206"/>
      <c r="HK909" s="206"/>
      <c r="HL909" s="206"/>
      <c r="HM909" s="206"/>
      <c r="HN909" s="206"/>
      <c r="HO909" s="206"/>
      <c r="HP909" s="206"/>
      <c r="HQ909" s="206"/>
      <c r="HR909" s="206"/>
      <c r="HS909" s="206"/>
      <c r="HT909" s="206"/>
      <c r="HU909" s="206"/>
      <c r="HV909" s="206"/>
      <c r="HW909" s="206"/>
      <c r="HX909" s="206"/>
      <c r="HY909" s="206"/>
      <c r="HZ909" s="206"/>
      <c r="IA909" s="206"/>
      <c r="IB909" s="206"/>
      <c r="IC909" s="206"/>
      <c r="ID909" s="206"/>
      <c r="IE909" s="206"/>
      <c r="IF909" s="206"/>
      <c r="IG909" s="206"/>
      <c r="IH909" s="206"/>
    </row>
    <row r="910" spans="1:242" s="225" customFormat="1" hidden="1" x14ac:dyDescent="0.25">
      <c r="A910" s="206"/>
      <c r="B910" s="206"/>
      <c r="C910" s="204">
        <v>43690</v>
      </c>
      <c r="D910" s="233" t="s">
        <v>1608</v>
      </c>
      <c r="E910" s="319" t="s">
        <v>1596</v>
      </c>
      <c r="F910" s="322"/>
      <c r="G910" s="242" t="s">
        <v>420</v>
      </c>
      <c r="H910" s="285"/>
      <c r="I910" s="236">
        <f>821500+729000</f>
        <v>1550500</v>
      </c>
      <c r="J910" s="357">
        <f t="shared" si="14"/>
        <v>11525700</v>
      </c>
      <c r="K910" s="251"/>
      <c r="L910" s="287"/>
      <c r="M910" s="319" t="s">
        <v>1596</v>
      </c>
      <c r="N910" s="287"/>
      <c r="O910" s="287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449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206"/>
      <c r="BN910" s="206"/>
      <c r="BO910" s="206"/>
      <c r="BP910" s="206"/>
      <c r="BQ910" s="206"/>
      <c r="BR910" s="206"/>
      <c r="BS910" s="206"/>
      <c r="BT910" s="206"/>
      <c r="BU910" s="206"/>
      <c r="BV910" s="206"/>
      <c r="BW910" s="206"/>
      <c r="BX910" s="206"/>
      <c r="BY910" s="206"/>
      <c r="BZ910" s="206"/>
      <c r="CA910" s="206"/>
      <c r="CB910" s="206"/>
      <c r="CC910" s="206"/>
      <c r="CD910" s="206"/>
      <c r="CE910" s="206"/>
      <c r="CF910" s="206"/>
      <c r="CG910" s="206"/>
      <c r="CH910" s="206"/>
      <c r="CI910" s="206"/>
      <c r="CJ910" s="206"/>
      <c r="CK910" s="206"/>
      <c r="CL910" s="206"/>
      <c r="CM910" s="206"/>
      <c r="CN910" s="206"/>
      <c r="CO910" s="206"/>
      <c r="CP910" s="206"/>
      <c r="CQ910" s="206"/>
      <c r="CR910" s="206"/>
      <c r="CS910" s="206"/>
      <c r="CT910" s="206"/>
      <c r="CU910" s="206"/>
      <c r="CV910" s="206"/>
      <c r="CW910" s="206"/>
      <c r="CX910" s="206"/>
      <c r="CY910" s="206"/>
      <c r="CZ910" s="206"/>
      <c r="DA910" s="206"/>
      <c r="DB910" s="206"/>
      <c r="DC910" s="206"/>
      <c r="DD910" s="206"/>
      <c r="DE910" s="206"/>
      <c r="DF910" s="206"/>
      <c r="DG910" s="206"/>
      <c r="DH910" s="206"/>
      <c r="DI910" s="206"/>
      <c r="DJ910" s="206"/>
      <c r="DK910" s="206"/>
      <c r="DL910" s="206"/>
      <c r="DM910" s="206"/>
      <c r="DN910" s="206"/>
      <c r="DO910" s="206"/>
      <c r="DP910" s="206"/>
      <c r="DQ910" s="206"/>
      <c r="DR910" s="206"/>
      <c r="DS910" s="206"/>
      <c r="DT910" s="206"/>
      <c r="DU910" s="206"/>
      <c r="DV910" s="206"/>
      <c r="DW910" s="206"/>
      <c r="DX910" s="206"/>
      <c r="DY910" s="206"/>
      <c r="DZ910" s="206"/>
      <c r="EA910" s="206"/>
      <c r="EB910" s="206"/>
      <c r="EC910" s="206"/>
      <c r="ED910" s="206"/>
      <c r="EE910" s="206"/>
      <c r="EF910" s="206"/>
      <c r="EG910" s="206"/>
      <c r="EH910" s="206"/>
      <c r="EI910" s="206"/>
      <c r="EJ910" s="206"/>
      <c r="EK910" s="206"/>
      <c r="EL910" s="206"/>
      <c r="EM910" s="206"/>
      <c r="EN910" s="206"/>
      <c r="EO910" s="206"/>
      <c r="EP910" s="206"/>
      <c r="EQ910" s="206"/>
      <c r="ER910" s="206"/>
      <c r="ES910" s="206"/>
      <c r="ET910" s="206"/>
      <c r="EU910" s="206"/>
      <c r="EV910" s="206"/>
      <c r="EW910" s="206"/>
      <c r="EX910" s="206"/>
      <c r="EY910" s="206"/>
      <c r="EZ910" s="206"/>
      <c r="FA910" s="206"/>
      <c r="FB910" s="206"/>
      <c r="FC910" s="206"/>
      <c r="FD910" s="206"/>
      <c r="FE910" s="206"/>
      <c r="FF910" s="206"/>
      <c r="FG910" s="206"/>
      <c r="FH910" s="206"/>
      <c r="FI910" s="206"/>
      <c r="FJ910" s="206"/>
      <c r="FK910" s="206"/>
      <c r="FL910" s="206"/>
      <c r="FM910" s="206"/>
      <c r="FN910" s="206"/>
      <c r="FO910" s="206"/>
      <c r="FP910" s="206"/>
      <c r="FQ910" s="206"/>
      <c r="FR910" s="206"/>
      <c r="FS910" s="206"/>
      <c r="FT910" s="206"/>
      <c r="FU910" s="206"/>
      <c r="FV910" s="206"/>
      <c r="FW910" s="206"/>
      <c r="FX910" s="206"/>
      <c r="FY910" s="206"/>
      <c r="FZ910" s="206"/>
      <c r="GA910" s="206"/>
      <c r="GB910" s="206"/>
      <c r="GC910" s="206"/>
      <c r="GD910" s="206"/>
      <c r="GE910" s="206"/>
      <c r="GF910" s="206"/>
      <c r="GG910" s="206"/>
      <c r="GH910" s="206"/>
      <c r="GI910" s="206"/>
      <c r="GJ910" s="206"/>
      <c r="GK910" s="206"/>
      <c r="GL910" s="206"/>
      <c r="GM910" s="206"/>
      <c r="GN910" s="206"/>
      <c r="GO910" s="206"/>
      <c r="GP910" s="206"/>
      <c r="GQ910" s="206"/>
      <c r="GR910" s="206"/>
      <c r="GS910" s="206"/>
      <c r="GT910" s="206"/>
      <c r="GU910" s="206"/>
      <c r="GV910" s="206"/>
      <c r="GW910" s="206"/>
      <c r="GX910" s="206"/>
      <c r="GY910" s="206"/>
      <c r="GZ910" s="206"/>
      <c r="HA910" s="206"/>
      <c r="HB910" s="206"/>
      <c r="HC910" s="206"/>
      <c r="HD910" s="206"/>
      <c r="HE910" s="206"/>
      <c r="HF910" s="206"/>
      <c r="HG910" s="206"/>
      <c r="HH910" s="206"/>
      <c r="HI910" s="206"/>
      <c r="HJ910" s="206"/>
      <c r="HK910" s="206"/>
      <c r="HL910" s="206"/>
      <c r="HM910" s="206"/>
      <c r="HN910" s="206"/>
      <c r="HO910" s="206"/>
      <c r="HP910" s="206"/>
      <c r="HQ910" s="206"/>
      <c r="HR910" s="206"/>
      <c r="HS910" s="206"/>
      <c r="HT910" s="206"/>
      <c r="HU910" s="206"/>
      <c r="HV910" s="206"/>
      <c r="HW910" s="206"/>
      <c r="HX910" s="206"/>
      <c r="HY910" s="206"/>
      <c r="HZ910" s="206"/>
      <c r="IA910" s="206"/>
      <c r="IB910" s="206"/>
      <c r="IC910" s="206"/>
      <c r="ID910" s="206"/>
      <c r="IE910" s="206"/>
      <c r="IF910" s="206"/>
      <c r="IG910" s="206"/>
      <c r="IH910" s="206"/>
    </row>
    <row r="911" spans="1:242" s="225" customFormat="1" hidden="1" x14ac:dyDescent="0.25">
      <c r="A911" s="206"/>
      <c r="B911" s="206"/>
      <c r="C911" s="204">
        <v>43690</v>
      </c>
      <c r="D911" s="233" t="s">
        <v>1609</v>
      </c>
      <c r="E911" s="319" t="s">
        <v>1597</v>
      </c>
      <c r="F911" s="322"/>
      <c r="G911" s="242" t="s">
        <v>532</v>
      </c>
      <c r="H911" s="285"/>
      <c r="I911" s="236">
        <v>1461112</v>
      </c>
      <c r="J911" s="357">
        <f t="shared" si="14"/>
        <v>10064588</v>
      </c>
      <c r="K911" s="251"/>
      <c r="L911" s="287"/>
      <c r="M911" s="319" t="s">
        <v>1597</v>
      </c>
      <c r="N911" s="287"/>
      <c r="O911" s="287"/>
      <c r="P911" s="287"/>
      <c r="Q911" s="287"/>
      <c r="R911" s="287"/>
      <c r="S911" s="287"/>
      <c r="T911" s="287"/>
      <c r="U911" s="287"/>
      <c r="V911" s="287"/>
      <c r="W911" s="287"/>
      <c r="X911" s="287"/>
      <c r="Y911" s="287"/>
      <c r="Z911" s="287"/>
      <c r="AA911" s="287"/>
      <c r="AB911" s="287"/>
      <c r="AC911" s="287"/>
      <c r="AD911" s="287"/>
      <c r="AE911" s="287"/>
      <c r="AF911" s="287"/>
      <c r="AG911" s="287"/>
      <c r="AH911" s="287"/>
      <c r="AI911" s="287"/>
      <c r="AJ911" s="449"/>
      <c r="AK911" s="206"/>
      <c r="AL911" s="206"/>
      <c r="AM911" s="206"/>
      <c r="AN911" s="206"/>
      <c r="AO911" s="206"/>
      <c r="AP911" s="206"/>
      <c r="AQ911" s="206"/>
      <c r="AR911" s="206"/>
      <c r="AS911" s="206"/>
      <c r="AT911" s="206"/>
      <c r="AU911" s="206"/>
      <c r="AV911" s="206"/>
      <c r="AW911" s="206"/>
      <c r="AX911" s="206"/>
      <c r="AY911" s="206"/>
      <c r="AZ911" s="206"/>
      <c r="BA911" s="206"/>
      <c r="BB911" s="206"/>
      <c r="BC911" s="206"/>
      <c r="BD911" s="206"/>
      <c r="BE911" s="206"/>
      <c r="BF911" s="206"/>
      <c r="BG911" s="206"/>
      <c r="BH911" s="206"/>
      <c r="BI911" s="206"/>
      <c r="BJ911" s="206"/>
      <c r="BK911" s="206"/>
      <c r="BL911" s="206"/>
      <c r="BM911" s="206"/>
      <c r="BN911" s="206"/>
      <c r="BO911" s="206"/>
      <c r="BP911" s="206"/>
      <c r="BQ911" s="206"/>
      <c r="BR911" s="206"/>
      <c r="BS911" s="206"/>
      <c r="BT911" s="206"/>
      <c r="BU911" s="206"/>
      <c r="BV911" s="206"/>
      <c r="BW911" s="206"/>
      <c r="BX911" s="206"/>
      <c r="BY911" s="206"/>
      <c r="BZ911" s="206"/>
      <c r="CA911" s="206"/>
      <c r="CB911" s="206"/>
      <c r="CC911" s="206"/>
      <c r="CD911" s="206"/>
      <c r="CE911" s="206"/>
      <c r="CF911" s="206"/>
      <c r="CG911" s="206"/>
      <c r="CH911" s="206"/>
      <c r="CI911" s="206"/>
      <c r="CJ911" s="206"/>
      <c r="CK911" s="206"/>
      <c r="CL911" s="206"/>
      <c r="CM911" s="206"/>
      <c r="CN911" s="206"/>
      <c r="CO911" s="206"/>
      <c r="CP911" s="206"/>
      <c r="CQ911" s="206"/>
      <c r="CR911" s="206"/>
      <c r="CS911" s="206"/>
      <c r="CT911" s="206"/>
      <c r="CU911" s="206"/>
      <c r="CV911" s="206"/>
      <c r="CW911" s="206"/>
      <c r="CX911" s="206"/>
      <c r="CY911" s="206"/>
      <c r="CZ911" s="206"/>
      <c r="DA911" s="206"/>
      <c r="DB911" s="206"/>
      <c r="DC911" s="206"/>
      <c r="DD911" s="206"/>
      <c r="DE911" s="206"/>
      <c r="DF911" s="206"/>
      <c r="DG911" s="206"/>
      <c r="DH911" s="206"/>
      <c r="DI911" s="206"/>
      <c r="DJ911" s="206"/>
      <c r="DK911" s="206"/>
      <c r="DL911" s="206"/>
      <c r="DM911" s="206"/>
      <c r="DN911" s="206"/>
      <c r="DO911" s="206"/>
      <c r="DP911" s="206"/>
      <c r="DQ911" s="206"/>
      <c r="DR911" s="206"/>
      <c r="DS911" s="206"/>
      <c r="DT911" s="206"/>
      <c r="DU911" s="206"/>
      <c r="DV911" s="206"/>
      <c r="DW911" s="206"/>
      <c r="DX911" s="206"/>
      <c r="DY911" s="206"/>
      <c r="DZ911" s="206"/>
      <c r="EA911" s="206"/>
      <c r="EB911" s="206"/>
      <c r="EC911" s="206"/>
      <c r="ED911" s="206"/>
      <c r="EE911" s="206"/>
      <c r="EF911" s="206"/>
      <c r="EG911" s="206"/>
      <c r="EH911" s="206"/>
      <c r="EI911" s="206"/>
      <c r="EJ911" s="206"/>
      <c r="EK911" s="206"/>
      <c r="EL911" s="206"/>
      <c r="EM911" s="206"/>
      <c r="EN911" s="206"/>
      <c r="EO911" s="206"/>
      <c r="EP911" s="206"/>
      <c r="EQ911" s="206"/>
      <c r="ER911" s="206"/>
      <c r="ES911" s="206"/>
      <c r="ET911" s="206"/>
      <c r="EU911" s="206"/>
      <c r="EV911" s="206"/>
      <c r="EW911" s="206"/>
      <c r="EX911" s="206"/>
      <c r="EY911" s="206"/>
      <c r="EZ911" s="206"/>
      <c r="FA911" s="206"/>
      <c r="FB911" s="206"/>
      <c r="FC911" s="206"/>
      <c r="FD911" s="206"/>
      <c r="FE911" s="206"/>
      <c r="FF911" s="206"/>
      <c r="FG911" s="206"/>
      <c r="FH911" s="206"/>
      <c r="FI911" s="206"/>
      <c r="FJ911" s="206"/>
      <c r="FK911" s="206"/>
      <c r="FL911" s="206"/>
      <c r="FM911" s="206"/>
      <c r="FN911" s="206"/>
      <c r="FO911" s="206"/>
      <c r="FP911" s="206"/>
      <c r="FQ911" s="206"/>
      <c r="FR911" s="206"/>
      <c r="FS911" s="206"/>
      <c r="FT911" s="206"/>
      <c r="FU911" s="206"/>
      <c r="FV911" s="206"/>
      <c r="FW911" s="206"/>
      <c r="FX911" s="206"/>
      <c r="FY911" s="206"/>
      <c r="FZ911" s="206"/>
      <c r="GA911" s="206"/>
      <c r="GB911" s="206"/>
      <c r="GC911" s="206"/>
      <c r="GD911" s="206"/>
      <c r="GE911" s="206"/>
      <c r="GF911" s="206"/>
      <c r="GG911" s="206"/>
      <c r="GH911" s="206"/>
      <c r="GI911" s="206"/>
      <c r="GJ911" s="206"/>
      <c r="GK911" s="206"/>
      <c r="GL911" s="206"/>
      <c r="GM911" s="206"/>
      <c r="GN911" s="206"/>
      <c r="GO911" s="206"/>
      <c r="GP911" s="206"/>
      <c r="GQ911" s="206"/>
      <c r="GR911" s="206"/>
      <c r="GS911" s="206"/>
      <c r="GT911" s="206"/>
      <c r="GU911" s="206"/>
      <c r="GV911" s="206"/>
      <c r="GW911" s="206"/>
      <c r="GX911" s="206"/>
      <c r="GY911" s="206"/>
      <c r="GZ911" s="206"/>
      <c r="HA911" s="206"/>
      <c r="HB911" s="206"/>
      <c r="HC911" s="206"/>
      <c r="HD911" s="206"/>
      <c r="HE911" s="206"/>
      <c r="HF911" s="206"/>
      <c r="HG911" s="206"/>
      <c r="HH911" s="206"/>
      <c r="HI911" s="206"/>
      <c r="HJ911" s="206"/>
      <c r="HK911" s="206"/>
      <c r="HL911" s="206"/>
      <c r="HM911" s="206"/>
      <c r="HN911" s="206"/>
      <c r="HO911" s="206"/>
      <c r="HP911" s="206"/>
      <c r="HQ911" s="206"/>
      <c r="HR911" s="206"/>
      <c r="HS911" s="206"/>
      <c r="HT911" s="206"/>
      <c r="HU911" s="206"/>
      <c r="HV911" s="206"/>
      <c r="HW911" s="206"/>
      <c r="HX911" s="206"/>
      <c r="HY911" s="206"/>
      <c r="HZ911" s="206"/>
      <c r="IA911" s="206"/>
      <c r="IB911" s="206"/>
      <c r="IC911" s="206"/>
      <c r="ID911" s="206"/>
      <c r="IE911" s="206"/>
      <c r="IF911" s="206"/>
      <c r="IG911" s="206"/>
      <c r="IH911" s="206"/>
    </row>
    <row r="912" spans="1:242" s="225" customFormat="1" hidden="1" x14ac:dyDescent="0.25">
      <c r="A912" s="206"/>
      <c r="B912" s="206"/>
      <c r="C912" s="204">
        <v>43690</v>
      </c>
      <c r="D912" s="233" t="s">
        <v>1610</v>
      </c>
      <c r="E912" s="319" t="s">
        <v>1598</v>
      </c>
      <c r="F912" s="322"/>
      <c r="G912" s="242" t="s">
        <v>543</v>
      </c>
      <c r="H912" s="285"/>
      <c r="I912" s="236">
        <v>2417000</v>
      </c>
      <c r="J912" s="357">
        <f t="shared" si="14"/>
        <v>7647588</v>
      </c>
      <c r="K912" s="251"/>
      <c r="L912" s="287"/>
      <c r="M912" s="319" t="s">
        <v>1598</v>
      </c>
      <c r="N912" s="287"/>
      <c r="O912" s="287"/>
      <c r="P912" s="287"/>
      <c r="Q912" s="287"/>
      <c r="R912" s="287"/>
      <c r="S912" s="287"/>
      <c r="T912" s="287"/>
      <c r="U912" s="287"/>
      <c r="V912" s="287"/>
      <c r="W912" s="287"/>
      <c r="X912" s="287"/>
      <c r="Y912" s="287"/>
      <c r="Z912" s="287"/>
      <c r="AA912" s="287"/>
      <c r="AB912" s="287"/>
      <c r="AC912" s="287"/>
      <c r="AD912" s="287"/>
      <c r="AE912" s="287"/>
      <c r="AF912" s="287"/>
      <c r="AG912" s="287"/>
      <c r="AH912" s="287"/>
      <c r="AI912" s="287"/>
      <c r="AJ912" s="449"/>
      <c r="AK912" s="206"/>
      <c r="AL912" s="206"/>
      <c r="AM912" s="206"/>
      <c r="AN912" s="206"/>
      <c r="AO912" s="206"/>
      <c r="AP912" s="206"/>
      <c r="AQ912" s="206"/>
      <c r="AR912" s="206"/>
      <c r="AS912" s="206"/>
      <c r="AT912" s="206"/>
      <c r="AU912" s="206"/>
      <c r="AV912" s="206"/>
      <c r="AW912" s="206"/>
      <c r="AX912" s="206"/>
      <c r="AY912" s="206"/>
      <c r="AZ912" s="206"/>
      <c r="BA912" s="206"/>
      <c r="BB912" s="206"/>
      <c r="BC912" s="206"/>
      <c r="BD912" s="206"/>
      <c r="BE912" s="206"/>
      <c r="BF912" s="206"/>
      <c r="BG912" s="206"/>
      <c r="BH912" s="206"/>
      <c r="BI912" s="206"/>
      <c r="BJ912" s="206"/>
      <c r="BK912" s="206"/>
      <c r="BL912" s="206"/>
      <c r="BM912" s="206"/>
      <c r="BN912" s="206"/>
      <c r="BO912" s="206"/>
      <c r="BP912" s="206"/>
      <c r="BQ912" s="206"/>
      <c r="BR912" s="206"/>
      <c r="BS912" s="206"/>
      <c r="BT912" s="206"/>
      <c r="BU912" s="206"/>
      <c r="BV912" s="206"/>
      <c r="BW912" s="206"/>
      <c r="BX912" s="206"/>
      <c r="BY912" s="206"/>
      <c r="BZ912" s="206"/>
      <c r="CA912" s="206"/>
      <c r="CB912" s="206"/>
      <c r="CC912" s="206"/>
      <c r="CD912" s="206"/>
      <c r="CE912" s="206"/>
      <c r="CF912" s="206"/>
      <c r="CG912" s="206"/>
      <c r="CH912" s="206"/>
      <c r="CI912" s="206"/>
      <c r="CJ912" s="206"/>
      <c r="CK912" s="206"/>
      <c r="CL912" s="206"/>
      <c r="CM912" s="206"/>
      <c r="CN912" s="206"/>
      <c r="CO912" s="206"/>
      <c r="CP912" s="206"/>
      <c r="CQ912" s="206"/>
      <c r="CR912" s="206"/>
      <c r="CS912" s="206"/>
      <c r="CT912" s="206"/>
      <c r="CU912" s="206"/>
      <c r="CV912" s="206"/>
      <c r="CW912" s="206"/>
      <c r="CX912" s="206"/>
      <c r="CY912" s="206"/>
      <c r="CZ912" s="206"/>
      <c r="DA912" s="206"/>
      <c r="DB912" s="206"/>
      <c r="DC912" s="206"/>
      <c r="DD912" s="206"/>
      <c r="DE912" s="206"/>
      <c r="DF912" s="206"/>
      <c r="DG912" s="206"/>
      <c r="DH912" s="206"/>
      <c r="DI912" s="206"/>
      <c r="DJ912" s="206"/>
      <c r="DK912" s="206"/>
      <c r="DL912" s="206"/>
      <c r="DM912" s="206"/>
      <c r="DN912" s="206"/>
      <c r="DO912" s="206"/>
      <c r="DP912" s="206"/>
      <c r="DQ912" s="206"/>
      <c r="DR912" s="206"/>
      <c r="DS912" s="206"/>
      <c r="DT912" s="206"/>
      <c r="DU912" s="206"/>
      <c r="DV912" s="206"/>
      <c r="DW912" s="206"/>
      <c r="DX912" s="206"/>
      <c r="DY912" s="206"/>
      <c r="DZ912" s="206"/>
      <c r="EA912" s="206"/>
      <c r="EB912" s="206"/>
      <c r="EC912" s="206"/>
      <c r="ED912" s="206"/>
      <c r="EE912" s="206"/>
      <c r="EF912" s="206"/>
      <c r="EG912" s="206"/>
      <c r="EH912" s="206"/>
      <c r="EI912" s="206"/>
      <c r="EJ912" s="206"/>
      <c r="EK912" s="206"/>
      <c r="EL912" s="206"/>
      <c r="EM912" s="206"/>
      <c r="EN912" s="206"/>
      <c r="EO912" s="206"/>
      <c r="EP912" s="206"/>
      <c r="EQ912" s="206"/>
      <c r="ER912" s="206"/>
      <c r="ES912" s="206"/>
      <c r="ET912" s="206"/>
      <c r="EU912" s="206"/>
      <c r="EV912" s="206"/>
      <c r="EW912" s="206"/>
      <c r="EX912" s="206"/>
      <c r="EY912" s="206"/>
      <c r="EZ912" s="206"/>
      <c r="FA912" s="206"/>
      <c r="FB912" s="206"/>
      <c r="FC912" s="206"/>
      <c r="FD912" s="206"/>
      <c r="FE912" s="206"/>
      <c r="FF912" s="206"/>
      <c r="FG912" s="206"/>
      <c r="FH912" s="206"/>
      <c r="FI912" s="206"/>
      <c r="FJ912" s="206"/>
      <c r="FK912" s="206"/>
      <c r="FL912" s="206"/>
      <c r="FM912" s="206"/>
      <c r="FN912" s="206"/>
      <c r="FO912" s="206"/>
      <c r="FP912" s="206"/>
      <c r="FQ912" s="206"/>
      <c r="FR912" s="206"/>
      <c r="FS912" s="206"/>
      <c r="FT912" s="206"/>
      <c r="FU912" s="206"/>
      <c r="FV912" s="206"/>
      <c r="FW912" s="206"/>
      <c r="FX912" s="206"/>
      <c r="FY912" s="206"/>
      <c r="FZ912" s="206"/>
      <c r="GA912" s="206"/>
      <c r="GB912" s="206"/>
      <c r="GC912" s="206"/>
      <c r="GD912" s="206"/>
      <c r="GE912" s="206"/>
      <c r="GF912" s="206"/>
      <c r="GG912" s="206"/>
      <c r="GH912" s="206"/>
      <c r="GI912" s="206"/>
      <c r="GJ912" s="206"/>
      <c r="GK912" s="206"/>
      <c r="GL912" s="206"/>
      <c r="GM912" s="206"/>
      <c r="GN912" s="206"/>
      <c r="GO912" s="206"/>
      <c r="GP912" s="206"/>
      <c r="GQ912" s="206"/>
      <c r="GR912" s="206"/>
      <c r="GS912" s="206"/>
      <c r="GT912" s="206"/>
      <c r="GU912" s="206"/>
      <c r="GV912" s="206"/>
      <c r="GW912" s="206"/>
      <c r="GX912" s="206"/>
      <c r="GY912" s="206"/>
      <c r="GZ912" s="206"/>
      <c r="HA912" s="206"/>
      <c r="HB912" s="206"/>
      <c r="HC912" s="206"/>
      <c r="HD912" s="206"/>
      <c r="HE912" s="206"/>
      <c r="HF912" s="206"/>
      <c r="HG912" s="206"/>
      <c r="HH912" s="206"/>
      <c r="HI912" s="206"/>
      <c r="HJ912" s="206"/>
      <c r="HK912" s="206"/>
      <c r="HL912" s="206"/>
      <c r="HM912" s="206"/>
      <c r="HN912" s="206"/>
      <c r="HO912" s="206"/>
      <c r="HP912" s="206"/>
      <c r="HQ912" s="206"/>
      <c r="HR912" s="206"/>
      <c r="HS912" s="206"/>
      <c r="HT912" s="206"/>
      <c r="HU912" s="206"/>
      <c r="HV912" s="206"/>
      <c r="HW912" s="206"/>
      <c r="HX912" s="206"/>
      <c r="HY912" s="206"/>
      <c r="HZ912" s="206"/>
      <c r="IA912" s="206"/>
      <c r="IB912" s="206"/>
      <c r="IC912" s="206"/>
      <c r="ID912" s="206"/>
      <c r="IE912" s="206"/>
      <c r="IF912" s="206"/>
      <c r="IG912" s="206"/>
      <c r="IH912" s="206"/>
    </row>
    <row r="913" spans="1:242" s="225" customFormat="1" hidden="1" x14ac:dyDescent="0.25">
      <c r="A913" s="206"/>
      <c r="B913" s="206"/>
      <c r="C913" s="204">
        <v>43690</v>
      </c>
      <c r="D913" s="233" t="s">
        <v>1612</v>
      </c>
      <c r="E913" s="319" t="s">
        <v>1599</v>
      </c>
      <c r="F913" s="322"/>
      <c r="G913" s="242" t="s">
        <v>1611</v>
      </c>
      <c r="H913" s="285"/>
      <c r="I913" s="236">
        <v>1000000</v>
      </c>
      <c r="J913" s="357">
        <f t="shared" si="14"/>
        <v>6647588</v>
      </c>
      <c r="K913" s="251"/>
      <c r="L913" s="287"/>
      <c r="M913" s="319" t="s">
        <v>1599</v>
      </c>
      <c r="N913" s="287"/>
      <c r="O913" s="287"/>
      <c r="P913" s="287"/>
      <c r="Q913" s="287"/>
      <c r="R913" s="287"/>
      <c r="S913" s="287"/>
      <c r="T913" s="287"/>
      <c r="U913" s="287"/>
      <c r="V913" s="287"/>
      <c r="W913" s="287"/>
      <c r="X913" s="287"/>
      <c r="Y913" s="287"/>
      <c r="Z913" s="287"/>
      <c r="AA913" s="287"/>
      <c r="AB913" s="287"/>
      <c r="AC913" s="287"/>
      <c r="AD913" s="287"/>
      <c r="AE913" s="287"/>
      <c r="AF913" s="287"/>
      <c r="AG913" s="287"/>
      <c r="AH913" s="287"/>
      <c r="AI913" s="287"/>
      <c r="AJ913" s="449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206"/>
      <c r="BN913" s="206"/>
      <c r="BO913" s="206"/>
      <c r="BP913" s="206"/>
      <c r="BQ913" s="206"/>
      <c r="BR913" s="206"/>
      <c r="BS913" s="206"/>
      <c r="BT913" s="206"/>
      <c r="BU913" s="206"/>
      <c r="BV913" s="206"/>
      <c r="BW913" s="206"/>
      <c r="BX913" s="206"/>
      <c r="BY913" s="206"/>
      <c r="BZ913" s="206"/>
      <c r="CA913" s="206"/>
      <c r="CB913" s="206"/>
      <c r="CC913" s="206"/>
      <c r="CD913" s="206"/>
      <c r="CE913" s="206"/>
      <c r="CF913" s="206"/>
      <c r="CG913" s="206"/>
      <c r="CH913" s="206"/>
      <c r="CI913" s="206"/>
      <c r="CJ913" s="206"/>
      <c r="CK913" s="206"/>
      <c r="CL913" s="206"/>
      <c r="CM913" s="206"/>
      <c r="CN913" s="206"/>
      <c r="CO913" s="206"/>
      <c r="CP913" s="206"/>
      <c r="CQ913" s="206"/>
      <c r="CR913" s="206"/>
      <c r="CS913" s="206"/>
      <c r="CT913" s="206"/>
      <c r="CU913" s="206"/>
      <c r="CV913" s="206"/>
      <c r="CW913" s="206"/>
      <c r="CX913" s="206"/>
      <c r="CY913" s="206"/>
      <c r="CZ913" s="206"/>
      <c r="DA913" s="206"/>
      <c r="DB913" s="206"/>
      <c r="DC913" s="206"/>
      <c r="DD913" s="206"/>
      <c r="DE913" s="206"/>
      <c r="DF913" s="206"/>
      <c r="DG913" s="206"/>
      <c r="DH913" s="206"/>
      <c r="DI913" s="206"/>
      <c r="DJ913" s="206"/>
      <c r="DK913" s="206"/>
      <c r="DL913" s="206"/>
      <c r="DM913" s="206"/>
      <c r="DN913" s="206"/>
      <c r="DO913" s="206"/>
      <c r="DP913" s="206"/>
      <c r="DQ913" s="206"/>
      <c r="DR913" s="206"/>
      <c r="DS913" s="206"/>
      <c r="DT913" s="206"/>
      <c r="DU913" s="206"/>
      <c r="DV913" s="206"/>
      <c r="DW913" s="206"/>
      <c r="DX913" s="206"/>
      <c r="DY913" s="206"/>
      <c r="DZ913" s="206"/>
      <c r="EA913" s="206"/>
      <c r="EB913" s="206"/>
      <c r="EC913" s="206"/>
      <c r="ED913" s="206"/>
      <c r="EE913" s="206"/>
      <c r="EF913" s="206"/>
      <c r="EG913" s="206"/>
      <c r="EH913" s="206"/>
      <c r="EI913" s="206"/>
      <c r="EJ913" s="206"/>
      <c r="EK913" s="206"/>
      <c r="EL913" s="206"/>
      <c r="EM913" s="206"/>
      <c r="EN913" s="206"/>
      <c r="EO913" s="206"/>
      <c r="EP913" s="206"/>
      <c r="EQ913" s="206"/>
      <c r="ER913" s="206"/>
      <c r="ES913" s="206"/>
      <c r="ET913" s="206"/>
      <c r="EU913" s="206"/>
      <c r="EV913" s="206"/>
      <c r="EW913" s="206"/>
      <c r="EX913" s="206"/>
      <c r="EY913" s="206"/>
      <c r="EZ913" s="206"/>
      <c r="FA913" s="206"/>
      <c r="FB913" s="206"/>
      <c r="FC913" s="206"/>
      <c r="FD913" s="206"/>
      <c r="FE913" s="206"/>
      <c r="FF913" s="206"/>
      <c r="FG913" s="206"/>
      <c r="FH913" s="206"/>
      <c r="FI913" s="206"/>
      <c r="FJ913" s="206"/>
      <c r="FK913" s="206"/>
      <c r="FL913" s="206"/>
      <c r="FM913" s="206"/>
      <c r="FN913" s="206"/>
      <c r="FO913" s="206"/>
      <c r="FP913" s="206"/>
      <c r="FQ913" s="206"/>
      <c r="FR913" s="206"/>
      <c r="FS913" s="206"/>
      <c r="FT913" s="206"/>
      <c r="FU913" s="206"/>
      <c r="FV913" s="206"/>
      <c r="FW913" s="206"/>
      <c r="FX913" s="206"/>
      <c r="FY913" s="206"/>
      <c r="FZ913" s="206"/>
      <c r="GA913" s="206"/>
      <c r="GB913" s="206"/>
      <c r="GC913" s="206"/>
      <c r="GD913" s="206"/>
      <c r="GE913" s="206"/>
      <c r="GF913" s="206"/>
      <c r="GG913" s="206"/>
      <c r="GH913" s="206"/>
      <c r="GI913" s="206"/>
      <c r="GJ913" s="206"/>
      <c r="GK913" s="206"/>
      <c r="GL913" s="206"/>
      <c r="GM913" s="206"/>
      <c r="GN913" s="206"/>
      <c r="GO913" s="206"/>
      <c r="GP913" s="206"/>
      <c r="GQ913" s="206"/>
      <c r="GR913" s="206"/>
      <c r="GS913" s="206"/>
      <c r="GT913" s="206"/>
      <c r="GU913" s="206"/>
      <c r="GV913" s="206"/>
      <c r="GW913" s="206"/>
      <c r="GX913" s="206"/>
      <c r="GY913" s="206"/>
      <c r="GZ913" s="206"/>
      <c r="HA913" s="206"/>
      <c r="HB913" s="206"/>
      <c r="HC913" s="206"/>
      <c r="HD913" s="206"/>
      <c r="HE913" s="206"/>
      <c r="HF913" s="206"/>
      <c r="HG913" s="206"/>
      <c r="HH913" s="206"/>
      <c r="HI913" s="206"/>
      <c r="HJ913" s="206"/>
      <c r="HK913" s="206"/>
      <c r="HL913" s="206"/>
      <c r="HM913" s="206"/>
      <c r="HN913" s="206"/>
      <c r="HO913" s="206"/>
      <c r="HP913" s="206"/>
      <c r="HQ913" s="206"/>
      <c r="HR913" s="206"/>
      <c r="HS913" s="206"/>
      <c r="HT913" s="206"/>
      <c r="HU913" s="206"/>
      <c r="HV913" s="206"/>
      <c r="HW913" s="206"/>
      <c r="HX913" s="206"/>
      <c r="HY913" s="206"/>
      <c r="HZ913" s="206"/>
      <c r="IA913" s="206"/>
      <c r="IB913" s="206"/>
      <c r="IC913" s="206"/>
      <c r="ID913" s="206"/>
      <c r="IE913" s="206"/>
      <c r="IF913" s="206"/>
      <c r="IG913" s="206"/>
      <c r="IH913" s="206"/>
    </row>
    <row r="914" spans="1:242" s="225" customFormat="1" hidden="1" x14ac:dyDescent="0.25">
      <c r="A914" s="206"/>
      <c r="B914" s="206"/>
      <c r="C914" s="204">
        <v>43690</v>
      </c>
      <c r="D914" s="233" t="s">
        <v>1622</v>
      </c>
      <c r="E914" s="319" t="s">
        <v>1600</v>
      </c>
      <c r="F914" s="322"/>
      <c r="G914" s="242" t="s">
        <v>1611</v>
      </c>
      <c r="H914" s="285"/>
      <c r="I914" s="236">
        <v>1166000</v>
      </c>
      <c r="J914" s="357">
        <f t="shared" si="14"/>
        <v>5481588</v>
      </c>
      <c r="K914" s="251"/>
      <c r="L914" s="287"/>
      <c r="M914" s="319" t="s">
        <v>1600</v>
      </c>
      <c r="N914" s="287"/>
      <c r="O914" s="287"/>
      <c r="P914" s="287"/>
      <c r="Q914" s="287"/>
      <c r="R914" s="287"/>
      <c r="S914" s="287"/>
      <c r="T914" s="287"/>
      <c r="U914" s="287"/>
      <c r="V914" s="287"/>
      <c r="W914" s="287"/>
      <c r="X914" s="287"/>
      <c r="Y914" s="287"/>
      <c r="Z914" s="287"/>
      <c r="AA914" s="287"/>
      <c r="AB914" s="287"/>
      <c r="AC914" s="287"/>
      <c r="AD914" s="287"/>
      <c r="AE914" s="287"/>
      <c r="AF914" s="287"/>
      <c r="AG914" s="287"/>
      <c r="AH914" s="287"/>
      <c r="AI914" s="287"/>
      <c r="AJ914" s="449"/>
      <c r="AK914" s="206"/>
      <c r="AL914" s="206"/>
      <c r="AM914" s="206"/>
      <c r="AN914" s="206"/>
      <c r="AO914" s="206"/>
      <c r="AP914" s="206"/>
      <c r="AQ914" s="206"/>
      <c r="AR914" s="206"/>
      <c r="AS914" s="206"/>
      <c r="AT914" s="206"/>
      <c r="AU914" s="206"/>
      <c r="AV914" s="206"/>
      <c r="AW914" s="206"/>
      <c r="AX914" s="206"/>
      <c r="AY914" s="206"/>
      <c r="AZ914" s="206"/>
      <c r="BA914" s="206"/>
      <c r="BB914" s="206"/>
      <c r="BC914" s="206"/>
      <c r="BD914" s="206"/>
      <c r="BE914" s="206"/>
      <c r="BF914" s="206"/>
      <c r="BG914" s="206"/>
      <c r="BH914" s="206"/>
      <c r="BI914" s="206"/>
      <c r="BJ914" s="206"/>
      <c r="BK914" s="206"/>
      <c r="BL914" s="206"/>
      <c r="BM914" s="206"/>
      <c r="BN914" s="206"/>
      <c r="BO914" s="206"/>
      <c r="BP914" s="206"/>
      <c r="BQ914" s="206"/>
      <c r="BR914" s="206"/>
      <c r="BS914" s="206"/>
      <c r="BT914" s="206"/>
      <c r="BU914" s="206"/>
      <c r="BV914" s="206"/>
      <c r="BW914" s="206"/>
      <c r="BX914" s="206"/>
      <c r="BY914" s="206"/>
      <c r="BZ914" s="206"/>
      <c r="CA914" s="206"/>
      <c r="CB914" s="206"/>
      <c r="CC914" s="206"/>
      <c r="CD914" s="206"/>
      <c r="CE914" s="206"/>
      <c r="CF914" s="206"/>
      <c r="CG914" s="206"/>
      <c r="CH914" s="206"/>
      <c r="CI914" s="206"/>
      <c r="CJ914" s="206"/>
      <c r="CK914" s="206"/>
      <c r="CL914" s="206"/>
      <c r="CM914" s="206"/>
      <c r="CN914" s="206"/>
      <c r="CO914" s="206"/>
      <c r="CP914" s="206"/>
      <c r="CQ914" s="206"/>
      <c r="CR914" s="206"/>
      <c r="CS914" s="206"/>
      <c r="CT914" s="206"/>
      <c r="CU914" s="206"/>
      <c r="CV914" s="206"/>
      <c r="CW914" s="206"/>
      <c r="CX914" s="206"/>
      <c r="CY914" s="206"/>
      <c r="CZ914" s="206"/>
      <c r="DA914" s="206"/>
      <c r="DB914" s="206"/>
      <c r="DC914" s="206"/>
      <c r="DD914" s="206"/>
      <c r="DE914" s="206"/>
      <c r="DF914" s="206"/>
      <c r="DG914" s="206"/>
      <c r="DH914" s="206"/>
      <c r="DI914" s="206"/>
      <c r="DJ914" s="206"/>
      <c r="DK914" s="206"/>
      <c r="DL914" s="206"/>
      <c r="DM914" s="206"/>
      <c r="DN914" s="206"/>
      <c r="DO914" s="206"/>
      <c r="DP914" s="206"/>
      <c r="DQ914" s="206"/>
      <c r="DR914" s="206"/>
      <c r="DS914" s="206"/>
      <c r="DT914" s="206"/>
      <c r="DU914" s="206"/>
      <c r="DV914" s="206"/>
      <c r="DW914" s="206"/>
      <c r="DX914" s="206"/>
      <c r="DY914" s="206"/>
      <c r="DZ914" s="206"/>
      <c r="EA914" s="206"/>
      <c r="EB914" s="206"/>
      <c r="EC914" s="206"/>
      <c r="ED914" s="206"/>
      <c r="EE914" s="206"/>
      <c r="EF914" s="206"/>
      <c r="EG914" s="206"/>
      <c r="EH914" s="206"/>
      <c r="EI914" s="206"/>
      <c r="EJ914" s="206"/>
      <c r="EK914" s="206"/>
      <c r="EL914" s="206"/>
      <c r="EM914" s="206"/>
      <c r="EN914" s="206"/>
      <c r="EO914" s="206"/>
      <c r="EP914" s="206"/>
      <c r="EQ914" s="206"/>
      <c r="ER914" s="206"/>
      <c r="ES914" s="206"/>
      <c r="ET914" s="206"/>
      <c r="EU914" s="206"/>
      <c r="EV914" s="206"/>
      <c r="EW914" s="206"/>
      <c r="EX914" s="206"/>
      <c r="EY914" s="206"/>
      <c r="EZ914" s="206"/>
      <c r="FA914" s="206"/>
      <c r="FB914" s="206"/>
      <c r="FC914" s="206"/>
      <c r="FD914" s="206"/>
      <c r="FE914" s="206"/>
      <c r="FF914" s="206"/>
      <c r="FG914" s="206"/>
      <c r="FH914" s="206"/>
      <c r="FI914" s="206"/>
      <c r="FJ914" s="206"/>
      <c r="FK914" s="206"/>
      <c r="FL914" s="206"/>
      <c r="FM914" s="206"/>
      <c r="FN914" s="206"/>
      <c r="FO914" s="206"/>
      <c r="FP914" s="206"/>
      <c r="FQ914" s="206"/>
      <c r="FR914" s="206"/>
      <c r="FS914" s="206"/>
      <c r="FT914" s="206"/>
      <c r="FU914" s="206"/>
      <c r="FV914" s="206"/>
      <c r="FW914" s="206"/>
      <c r="FX914" s="206"/>
      <c r="FY914" s="206"/>
      <c r="FZ914" s="206"/>
      <c r="GA914" s="206"/>
      <c r="GB914" s="206"/>
      <c r="GC914" s="206"/>
      <c r="GD914" s="206"/>
      <c r="GE914" s="206"/>
      <c r="GF914" s="206"/>
      <c r="GG914" s="206"/>
      <c r="GH914" s="206"/>
      <c r="GI914" s="206"/>
      <c r="GJ914" s="206"/>
      <c r="GK914" s="206"/>
      <c r="GL914" s="206"/>
      <c r="GM914" s="206"/>
      <c r="GN914" s="206"/>
      <c r="GO914" s="206"/>
      <c r="GP914" s="206"/>
      <c r="GQ914" s="206"/>
      <c r="GR914" s="206"/>
      <c r="GS914" s="206"/>
      <c r="GT914" s="206"/>
      <c r="GU914" s="206"/>
      <c r="GV914" s="206"/>
      <c r="GW914" s="206"/>
      <c r="GX914" s="206"/>
      <c r="GY914" s="206"/>
      <c r="GZ914" s="206"/>
      <c r="HA914" s="206"/>
      <c r="HB914" s="206"/>
      <c r="HC914" s="206"/>
      <c r="HD914" s="206"/>
      <c r="HE914" s="206"/>
      <c r="HF914" s="206"/>
      <c r="HG914" s="206"/>
      <c r="HH914" s="206"/>
      <c r="HI914" s="206"/>
      <c r="HJ914" s="206"/>
      <c r="HK914" s="206"/>
      <c r="HL914" s="206"/>
      <c r="HM914" s="206"/>
      <c r="HN914" s="206"/>
      <c r="HO914" s="206"/>
      <c r="HP914" s="206"/>
      <c r="HQ914" s="206"/>
      <c r="HR914" s="206"/>
      <c r="HS914" s="206"/>
      <c r="HT914" s="206"/>
      <c r="HU914" s="206"/>
      <c r="HV914" s="206"/>
      <c r="HW914" s="206"/>
      <c r="HX914" s="206"/>
      <c r="HY914" s="206"/>
      <c r="HZ914" s="206"/>
      <c r="IA914" s="206"/>
      <c r="IB914" s="206"/>
      <c r="IC914" s="206"/>
      <c r="ID914" s="206"/>
      <c r="IE914" s="206"/>
      <c r="IF914" s="206"/>
      <c r="IG914" s="206"/>
      <c r="IH914" s="206"/>
    </row>
    <row r="915" spans="1:242" s="225" customFormat="1" hidden="1" x14ac:dyDescent="0.25">
      <c r="A915" s="206"/>
      <c r="B915" s="206"/>
      <c r="C915" s="204"/>
      <c r="D915" s="396" t="s">
        <v>1100</v>
      </c>
      <c r="E915" s="319"/>
      <c r="F915" s="322"/>
      <c r="G915" s="242" t="s">
        <v>1611</v>
      </c>
      <c r="H915" s="285">
        <v>1250000</v>
      </c>
      <c r="I915" s="236"/>
      <c r="J915" s="357">
        <f t="shared" si="14"/>
        <v>6731588</v>
      </c>
      <c r="K915" s="251" t="s">
        <v>1551</v>
      </c>
      <c r="L915" s="287"/>
      <c r="M915" s="319"/>
      <c r="N915" s="287"/>
      <c r="O915" s="287"/>
      <c r="P915" s="287"/>
      <c r="Q915" s="287"/>
      <c r="R915" s="287"/>
      <c r="S915" s="287"/>
      <c r="T915" s="287"/>
      <c r="U915" s="287"/>
      <c r="V915" s="287"/>
      <c r="W915" s="287"/>
      <c r="X915" s="287"/>
      <c r="Y915" s="287"/>
      <c r="Z915" s="287"/>
      <c r="AA915" s="287"/>
      <c r="AB915" s="287"/>
      <c r="AC915" s="287"/>
      <c r="AD915" s="287"/>
      <c r="AE915" s="287"/>
      <c r="AF915" s="287"/>
      <c r="AG915" s="287"/>
      <c r="AH915" s="287"/>
      <c r="AI915" s="287"/>
      <c r="AJ915" s="449"/>
      <c r="AK915" s="206"/>
      <c r="AL915" s="206"/>
      <c r="AM915" s="206"/>
      <c r="AN915" s="206"/>
      <c r="AO915" s="206"/>
      <c r="AP915" s="206"/>
      <c r="AQ915" s="206"/>
      <c r="AR915" s="206"/>
      <c r="AS915" s="206"/>
      <c r="AT915" s="206"/>
      <c r="AU915" s="206"/>
      <c r="AV915" s="206"/>
      <c r="AW915" s="206"/>
      <c r="AX915" s="206"/>
      <c r="AY915" s="206"/>
      <c r="AZ915" s="206"/>
      <c r="BA915" s="206"/>
      <c r="BB915" s="206"/>
      <c r="BC915" s="206"/>
      <c r="BD915" s="206"/>
      <c r="BE915" s="206"/>
      <c r="BF915" s="206"/>
      <c r="BG915" s="206"/>
      <c r="BH915" s="206"/>
      <c r="BI915" s="206"/>
      <c r="BJ915" s="206"/>
      <c r="BK915" s="206"/>
      <c r="BL915" s="206"/>
      <c r="BM915" s="206"/>
      <c r="BN915" s="206"/>
      <c r="BO915" s="206"/>
      <c r="BP915" s="206"/>
      <c r="BQ915" s="206"/>
      <c r="BR915" s="206"/>
      <c r="BS915" s="206"/>
      <c r="BT915" s="206"/>
      <c r="BU915" s="206"/>
      <c r="BV915" s="206"/>
      <c r="BW915" s="206"/>
      <c r="BX915" s="206"/>
      <c r="BY915" s="206"/>
      <c r="BZ915" s="206"/>
      <c r="CA915" s="206"/>
      <c r="CB915" s="206"/>
      <c r="CC915" s="206"/>
      <c r="CD915" s="206"/>
      <c r="CE915" s="206"/>
      <c r="CF915" s="206"/>
      <c r="CG915" s="206"/>
      <c r="CH915" s="206"/>
      <c r="CI915" s="206"/>
      <c r="CJ915" s="206"/>
      <c r="CK915" s="206"/>
      <c r="CL915" s="206"/>
      <c r="CM915" s="206"/>
      <c r="CN915" s="206"/>
      <c r="CO915" s="206"/>
      <c r="CP915" s="206"/>
      <c r="CQ915" s="206"/>
      <c r="CR915" s="206"/>
      <c r="CS915" s="206"/>
      <c r="CT915" s="206"/>
      <c r="CU915" s="206"/>
      <c r="CV915" s="206"/>
      <c r="CW915" s="206"/>
      <c r="CX915" s="206"/>
      <c r="CY915" s="206"/>
      <c r="CZ915" s="206"/>
      <c r="DA915" s="206"/>
      <c r="DB915" s="206"/>
      <c r="DC915" s="206"/>
      <c r="DD915" s="206"/>
      <c r="DE915" s="206"/>
      <c r="DF915" s="206"/>
      <c r="DG915" s="206"/>
      <c r="DH915" s="206"/>
      <c r="DI915" s="206"/>
      <c r="DJ915" s="206"/>
      <c r="DK915" s="206"/>
      <c r="DL915" s="206"/>
      <c r="DM915" s="206"/>
      <c r="DN915" s="206"/>
      <c r="DO915" s="206"/>
      <c r="DP915" s="206"/>
      <c r="DQ915" s="206"/>
      <c r="DR915" s="206"/>
      <c r="DS915" s="206"/>
      <c r="DT915" s="206"/>
      <c r="DU915" s="206"/>
      <c r="DV915" s="206"/>
      <c r="DW915" s="206"/>
      <c r="DX915" s="206"/>
      <c r="DY915" s="206"/>
      <c r="DZ915" s="206"/>
      <c r="EA915" s="206"/>
      <c r="EB915" s="206"/>
      <c r="EC915" s="206"/>
      <c r="ED915" s="206"/>
      <c r="EE915" s="206"/>
      <c r="EF915" s="206"/>
      <c r="EG915" s="206"/>
      <c r="EH915" s="206"/>
      <c r="EI915" s="206"/>
      <c r="EJ915" s="206"/>
      <c r="EK915" s="206"/>
      <c r="EL915" s="206"/>
      <c r="EM915" s="206"/>
      <c r="EN915" s="206"/>
      <c r="EO915" s="206"/>
      <c r="EP915" s="206"/>
      <c r="EQ915" s="206"/>
      <c r="ER915" s="206"/>
      <c r="ES915" s="206"/>
      <c r="ET915" s="206"/>
      <c r="EU915" s="206"/>
      <c r="EV915" s="206"/>
      <c r="EW915" s="206"/>
      <c r="EX915" s="206"/>
      <c r="EY915" s="206"/>
      <c r="EZ915" s="206"/>
      <c r="FA915" s="206"/>
      <c r="FB915" s="206"/>
      <c r="FC915" s="206"/>
      <c r="FD915" s="206"/>
      <c r="FE915" s="206"/>
      <c r="FF915" s="206"/>
      <c r="FG915" s="206"/>
      <c r="FH915" s="206"/>
      <c r="FI915" s="206"/>
      <c r="FJ915" s="206"/>
      <c r="FK915" s="206"/>
      <c r="FL915" s="206"/>
      <c r="FM915" s="206"/>
      <c r="FN915" s="206"/>
      <c r="FO915" s="206"/>
      <c r="FP915" s="206"/>
      <c r="FQ915" s="206"/>
      <c r="FR915" s="206"/>
      <c r="FS915" s="206"/>
      <c r="FT915" s="206"/>
      <c r="FU915" s="206"/>
      <c r="FV915" s="206"/>
      <c r="FW915" s="206"/>
      <c r="FX915" s="206"/>
      <c r="FY915" s="206"/>
      <c r="FZ915" s="206"/>
      <c r="GA915" s="206"/>
      <c r="GB915" s="206"/>
      <c r="GC915" s="206"/>
      <c r="GD915" s="206"/>
      <c r="GE915" s="206"/>
      <c r="GF915" s="206"/>
      <c r="GG915" s="206"/>
      <c r="GH915" s="206"/>
      <c r="GI915" s="206"/>
      <c r="GJ915" s="206"/>
      <c r="GK915" s="206"/>
      <c r="GL915" s="206"/>
      <c r="GM915" s="206"/>
      <c r="GN915" s="206"/>
      <c r="GO915" s="206"/>
      <c r="GP915" s="206"/>
      <c r="GQ915" s="206"/>
      <c r="GR915" s="206"/>
      <c r="GS915" s="206"/>
      <c r="GT915" s="206"/>
      <c r="GU915" s="206"/>
      <c r="GV915" s="206"/>
      <c r="GW915" s="206"/>
      <c r="GX915" s="206"/>
      <c r="GY915" s="206"/>
      <c r="GZ915" s="206"/>
      <c r="HA915" s="206"/>
      <c r="HB915" s="206"/>
      <c r="HC915" s="206"/>
      <c r="HD915" s="206"/>
      <c r="HE915" s="206"/>
      <c r="HF915" s="206"/>
      <c r="HG915" s="206"/>
      <c r="HH915" s="206"/>
      <c r="HI915" s="206"/>
      <c r="HJ915" s="206"/>
      <c r="HK915" s="206"/>
      <c r="HL915" s="206"/>
      <c r="HM915" s="206"/>
      <c r="HN915" s="206"/>
      <c r="HO915" s="206"/>
      <c r="HP915" s="206"/>
      <c r="HQ915" s="206"/>
      <c r="HR915" s="206"/>
      <c r="HS915" s="206"/>
      <c r="HT915" s="206"/>
      <c r="HU915" s="206"/>
      <c r="HV915" s="206"/>
      <c r="HW915" s="206"/>
      <c r="HX915" s="206"/>
      <c r="HY915" s="206"/>
      <c r="HZ915" s="206"/>
      <c r="IA915" s="206"/>
      <c r="IB915" s="206"/>
      <c r="IC915" s="206"/>
      <c r="ID915" s="206"/>
      <c r="IE915" s="206"/>
      <c r="IF915" s="206"/>
      <c r="IG915" s="206"/>
      <c r="IH915" s="206"/>
    </row>
    <row r="916" spans="1:242" s="225" customFormat="1" hidden="1" x14ac:dyDescent="0.25">
      <c r="A916" s="206"/>
      <c r="B916" s="206"/>
      <c r="C916" s="204">
        <v>43690</v>
      </c>
      <c r="D916" s="233" t="s">
        <v>1615</v>
      </c>
      <c r="E916" s="319" t="s">
        <v>1623</v>
      </c>
      <c r="F916" s="322"/>
      <c r="G916" s="242" t="s">
        <v>327</v>
      </c>
      <c r="H916" s="285"/>
      <c r="I916" s="236">
        <v>500000</v>
      </c>
      <c r="J916" s="357">
        <f t="shared" si="14"/>
        <v>6231588</v>
      </c>
      <c r="K916" s="251"/>
      <c r="L916" s="287"/>
      <c r="M916" s="319" t="s">
        <v>1623</v>
      </c>
      <c r="N916" s="287"/>
      <c r="O916" s="287"/>
      <c r="P916" s="287"/>
      <c r="Q916" s="287"/>
      <c r="R916" s="287"/>
      <c r="S916" s="287"/>
      <c r="T916" s="287"/>
      <c r="U916" s="287"/>
      <c r="V916" s="287"/>
      <c r="W916" s="287"/>
      <c r="X916" s="287"/>
      <c r="Y916" s="287"/>
      <c r="Z916" s="287"/>
      <c r="AA916" s="287"/>
      <c r="AB916" s="287"/>
      <c r="AC916" s="287"/>
      <c r="AD916" s="287"/>
      <c r="AE916" s="287"/>
      <c r="AF916" s="287"/>
      <c r="AG916" s="287"/>
      <c r="AH916" s="287"/>
      <c r="AI916" s="287"/>
      <c r="AJ916" s="449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  <c r="BI916" s="206"/>
      <c r="BJ916" s="206"/>
      <c r="BK916" s="206"/>
      <c r="BL916" s="206"/>
      <c r="BM916" s="206"/>
      <c r="BN916" s="206"/>
      <c r="BO916" s="206"/>
      <c r="BP916" s="206"/>
      <c r="BQ916" s="206"/>
      <c r="BR916" s="206"/>
      <c r="BS916" s="206"/>
      <c r="BT916" s="206"/>
      <c r="BU916" s="206"/>
      <c r="BV916" s="206"/>
      <c r="BW916" s="206"/>
      <c r="BX916" s="206"/>
      <c r="BY916" s="206"/>
      <c r="BZ916" s="206"/>
      <c r="CA916" s="206"/>
      <c r="CB916" s="206"/>
      <c r="CC916" s="206"/>
      <c r="CD916" s="206"/>
      <c r="CE916" s="206"/>
      <c r="CF916" s="206"/>
      <c r="CG916" s="206"/>
      <c r="CH916" s="206"/>
      <c r="CI916" s="206"/>
      <c r="CJ916" s="206"/>
      <c r="CK916" s="206"/>
      <c r="CL916" s="206"/>
      <c r="CM916" s="206"/>
      <c r="CN916" s="206"/>
      <c r="CO916" s="206"/>
      <c r="CP916" s="206"/>
      <c r="CQ916" s="206"/>
      <c r="CR916" s="206"/>
      <c r="CS916" s="206"/>
      <c r="CT916" s="206"/>
      <c r="CU916" s="206"/>
      <c r="CV916" s="206"/>
      <c r="CW916" s="206"/>
      <c r="CX916" s="206"/>
      <c r="CY916" s="206"/>
      <c r="CZ916" s="206"/>
      <c r="DA916" s="206"/>
      <c r="DB916" s="206"/>
      <c r="DC916" s="206"/>
      <c r="DD916" s="206"/>
      <c r="DE916" s="206"/>
      <c r="DF916" s="206"/>
      <c r="DG916" s="206"/>
      <c r="DH916" s="206"/>
      <c r="DI916" s="206"/>
      <c r="DJ916" s="206"/>
      <c r="DK916" s="206"/>
      <c r="DL916" s="206"/>
      <c r="DM916" s="206"/>
      <c r="DN916" s="206"/>
      <c r="DO916" s="206"/>
      <c r="DP916" s="206"/>
      <c r="DQ916" s="206"/>
      <c r="DR916" s="206"/>
      <c r="DS916" s="206"/>
      <c r="DT916" s="206"/>
      <c r="DU916" s="206"/>
      <c r="DV916" s="206"/>
      <c r="DW916" s="206"/>
      <c r="DX916" s="206"/>
      <c r="DY916" s="206"/>
      <c r="DZ916" s="206"/>
      <c r="EA916" s="206"/>
      <c r="EB916" s="206"/>
      <c r="EC916" s="206"/>
      <c r="ED916" s="206"/>
      <c r="EE916" s="206"/>
      <c r="EF916" s="206"/>
      <c r="EG916" s="206"/>
      <c r="EH916" s="206"/>
      <c r="EI916" s="206"/>
      <c r="EJ916" s="206"/>
      <c r="EK916" s="206"/>
      <c r="EL916" s="206"/>
      <c r="EM916" s="206"/>
      <c r="EN916" s="206"/>
      <c r="EO916" s="206"/>
      <c r="EP916" s="206"/>
      <c r="EQ916" s="206"/>
      <c r="ER916" s="206"/>
      <c r="ES916" s="206"/>
      <c r="ET916" s="206"/>
      <c r="EU916" s="206"/>
      <c r="EV916" s="206"/>
      <c r="EW916" s="206"/>
      <c r="EX916" s="206"/>
      <c r="EY916" s="206"/>
      <c r="EZ916" s="206"/>
      <c r="FA916" s="206"/>
      <c r="FB916" s="206"/>
      <c r="FC916" s="206"/>
      <c r="FD916" s="206"/>
      <c r="FE916" s="206"/>
      <c r="FF916" s="206"/>
      <c r="FG916" s="206"/>
      <c r="FH916" s="206"/>
      <c r="FI916" s="206"/>
      <c r="FJ916" s="206"/>
      <c r="FK916" s="206"/>
      <c r="FL916" s="206"/>
      <c r="FM916" s="206"/>
      <c r="FN916" s="206"/>
      <c r="FO916" s="206"/>
      <c r="FP916" s="206"/>
      <c r="FQ916" s="206"/>
      <c r="FR916" s="206"/>
      <c r="FS916" s="206"/>
      <c r="FT916" s="206"/>
      <c r="FU916" s="206"/>
      <c r="FV916" s="206"/>
      <c r="FW916" s="206"/>
      <c r="FX916" s="206"/>
      <c r="FY916" s="206"/>
      <c r="FZ916" s="206"/>
      <c r="GA916" s="206"/>
      <c r="GB916" s="206"/>
      <c r="GC916" s="206"/>
      <c r="GD916" s="206"/>
      <c r="GE916" s="206"/>
      <c r="GF916" s="206"/>
      <c r="GG916" s="206"/>
      <c r="GH916" s="206"/>
      <c r="GI916" s="206"/>
      <c r="GJ916" s="206"/>
      <c r="GK916" s="206"/>
      <c r="GL916" s="206"/>
      <c r="GM916" s="206"/>
      <c r="GN916" s="206"/>
      <c r="GO916" s="206"/>
      <c r="GP916" s="206"/>
      <c r="GQ916" s="206"/>
      <c r="GR916" s="206"/>
      <c r="GS916" s="206"/>
      <c r="GT916" s="206"/>
      <c r="GU916" s="206"/>
      <c r="GV916" s="206"/>
      <c r="GW916" s="206"/>
      <c r="GX916" s="206"/>
      <c r="GY916" s="206"/>
      <c r="GZ916" s="206"/>
      <c r="HA916" s="206"/>
      <c r="HB916" s="206"/>
      <c r="HC916" s="206"/>
      <c r="HD916" s="206"/>
      <c r="HE916" s="206"/>
      <c r="HF916" s="206"/>
      <c r="HG916" s="206"/>
      <c r="HH916" s="206"/>
      <c r="HI916" s="206"/>
      <c r="HJ916" s="206"/>
      <c r="HK916" s="206"/>
      <c r="HL916" s="206"/>
      <c r="HM916" s="206"/>
      <c r="HN916" s="206"/>
      <c r="HO916" s="206"/>
      <c r="HP916" s="206"/>
      <c r="HQ916" s="206"/>
      <c r="HR916" s="206"/>
      <c r="HS916" s="206"/>
      <c r="HT916" s="206"/>
      <c r="HU916" s="206"/>
      <c r="HV916" s="206"/>
      <c r="HW916" s="206"/>
      <c r="HX916" s="206"/>
      <c r="HY916" s="206"/>
      <c r="HZ916" s="206"/>
      <c r="IA916" s="206"/>
      <c r="IB916" s="206"/>
      <c r="IC916" s="206"/>
      <c r="ID916" s="206"/>
      <c r="IE916" s="206"/>
      <c r="IF916" s="206"/>
      <c r="IG916" s="206"/>
      <c r="IH916" s="206"/>
    </row>
    <row r="917" spans="1:242" s="225" customFormat="1" hidden="1" x14ac:dyDescent="0.25">
      <c r="A917" s="206"/>
      <c r="B917" s="206"/>
      <c r="C917" s="204">
        <v>43691</v>
      </c>
      <c r="D917" s="233" t="s">
        <v>607</v>
      </c>
      <c r="E917" s="319" t="s">
        <v>1601</v>
      </c>
      <c r="F917" s="322"/>
      <c r="G917" s="242" t="s">
        <v>565</v>
      </c>
      <c r="H917" s="285"/>
      <c r="I917" s="236">
        <v>150000</v>
      </c>
      <c r="J917" s="357">
        <f t="shared" si="14"/>
        <v>6081588</v>
      </c>
      <c r="K917" s="251"/>
      <c r="L917" s="287"/>
      <c r="M917" s="319" t="s">
        <v>1601</v>
      </c>
      <c r="N917" s="287"/>
      <c r="O917" s="287"/>
      <c r="P917" s="287"/>
      <c r="Q917" s="287"/>
      <c r="R917" s="287"/>
      <c r="S917" s="287"/>
      <c r="T917" s="287"/>
      <c r="U917" s="287"/>
      <c r="V917" s="287"/>
      <c r="W917" s="287"/>
      <c r="X917" s="287"/>
      <c r="Y917" s="287"/>
      <c r="Z917" s="287"/>
      <c r="AA917" s="287"/>
      <c r="AB917" s="287"/>
      <c r="AC917" s="287"/>
      <c r="AD917" s="287"/>
      <c r="AE917" s="287"/>
      <c r="AF917" s="287"/>
      <c r="AG917" s="287"/>
      <c r="AH917" s="287"/>
      <c r="AI917" s="287"/>
      <c r="AJ917" s="449"/>
      <c r="AK917" s="206"/>
      <c r="AL917" s="206"/>
      <c r="AM917" s="206"/>
      <c r="AN917" s="206"/>
      <c r="AO917" s="206"/>
      <c r="AP917" s="206"/>
      <c r="AQ917" s="206"/>
      <c r="AR917" s="206"/>
      <c r="AS917" s="206"/>
      <c r="AT917" s="206"/>
      <c r="AU917" s="206"/>
      <c r="AV917" s="206"/>
      <c r="AW917" s="206"/>
      <c r="AX917" s="206"/>
      <c r="AY917" s="206"/>
      <c r="AZ917" s="206"/>
      <c r="BA917" s="206"/>
      <c r="BB917" s="206"/>
      <c r="BC917" s="206"/>
      <c r="BD917" s="206"/>
      <c r="BE917" s="206"/>
      <c r="BF917" s="206"/>
      <c r="BG917" s="206"/>
      <c r="BH917" s="206"/>
      <c r="BI917" s="206"/>
      <c r="BJ917" s="206"/>
      <c r="BK917" s="206"/>
      <c r="BL917" s="206"/>
      <c r="BM917" s="206"/>
      <c r="BN917" s="206"/>
      <c r="BO917" s="206"/>
      <c r="BP917" s="206"/>
      <c r="BQ917" s="206"/>
      <c r="BR917" s="206"/>
      <c r="BS917" s="206"/>
      <c r="BT917" s="206"/>
      <c r="BU917" s="206"/>
      <c r="BV917" s="206"/>
      <c r="BW917" s="206"/>
      <c r="BX917" s="206"/>
      <c r="BY917" s="206"/>
      <c r="BZ917" s="206"/>
      <c r="CA917" s="206"/>
      <c r="CB917" s="206"/>
      <c r="CC917" s="206"/>
      <c r="CD917" s="206"/>
      <c r="CE917" s="206"/>
      <c r="CF917" s="206"/>
      <c r="CG917" s="206"/>
      <c r="CH917" s="206"/>
      <c r="CI917" s="206"/>
      <c r="CJ917" s="206"/>
      <c r="CK917" s="206"/>
      <c r="CL917" s="206"/>
      <c r="CM917" s="206"/>
      <c r="CN917" s="206"/>
      <c r="CO917" s="206"/>
      <c r="CP917" s="206"/>
      <c r="CQ917" s="206"/>
      <c r="CR917" s="206"/>
      <c r="CS917" s="206"/>
      <c r="CT917" s="206"/>
      <c r="CU917" s="206"/>
      <c r="CV917" s="206"/>
      <c r="CW917" s="206"/>
      <c r="CX917" s="206"/>
      <c r="CY917" s="206"/>
      <c r="CZ917" s="206"/>
      <c r="DA917" s="206"/>
      <c r="DB917" s="206"/>
      <c r="DC917" s="206"/>
      <c r="DD917" s="206"/>
      <c r="DE917" s="206"/>
      <c r="DF917" s="206"/>
      <c r="DG917" s="206"/>
      <c r="DH917" s="206"/>
      <c r="DI917" s="206"/>
      <c r="DJ917" s="206"/>
      <c r="DK917" s="206"/>
      <c r="DL917" s="206"/>
      <c r="DM917" s="206"/>
      <c r="DN917" s="206"/>
      <c r="DO917" s="206"/>
      <c r="DP917" s="206"/>
      <c r="DQ917" s="206"/>
      <c r="DR917" s="206"/>
      <c r="DS917" s="206"/>
      <c r="DT917" s="206"/>
      <c r="DU917" s="206"/>
      <c r="DV917" s="206"/>
      <c r="DW917" s="206"/>
      <c r="DX917" s="206"/>
      <c r="DY917" s="206"/>
      <c r="DZ917" s="206"/>
      <c r="EA917" s="206"/>
      <c r="EB917" s="206"/>
      <c r="EC917" s="206"/>
      <c r="ED917" s="206"/>
      <c r="EE917" s="206"/>
      <c r="EF917" s="206"/>
      <c r="EG917" s="206"/>
      <c r="EH917" s="206"/>
      <c r="EI917" s="206"/>
      <c r="EJ917" s="206"/>
      <c r="EK917" s="206"/>
      <c r="EL917" s="206"/>
      <c r="EM917" s="206"/>
      <c r="EN917" s="206"/>
      <c r="EO917" s="206"/>
      <c r="EP917" s="206"/>
      <c r="EQ917" s="206"/>
      <c r="ER917" s="206"/>
      <c r="ES917" s="206"/>
      <c r="ET917" s="206"/>
      <c r="EU917" s="206"/>
      <c r="EV917" s="206"/>
      <c r="EW917" s="206"/>
      <c r="EX917" s="206"/>
      <c r="EY917" s="206"/>
      <c r="EZ917" s="206"/>
      <c r="FA917" s="206"/>
      <c r="FB917" s="206"/>
      <c r="FC917" s="206"/>
      <c r="FD917" s="206"/>
      <c r="FE917" s="206"/>
      <c r="FF917" s="206"/>
      <c r="FG917" s="206"/>
      <c r="FH917" s="206"/>
      <c r="FI917" s="206"/>
      <c r="FJ917" s="206"/>
      <c r="FK917" s="206"/>
      <c r="FL917" s="206"/>
      <c r="FM917" s="206"/>
      <c r="FN917" s="206"/>
      <c r="FO917" s="206"/>
      <c r="FP917" s="206"/>
      <c r="FQ917" s="206"/>
      <c r="FR917" s="206"/>
      <c r="FS917" s="206"/>
      <c r="FT917" s="206"/>
      <c r="FU917" s="206"/>
      <c r="FV917" s="206"/>
      <c r="FW917" s="206"/>
      <c r="FX917" s="206"/>
      <c r="FY917" s="206"/>
      <c r="FZ917" s="206"/>
      <c r="GA917" s="206"/>
      <c r="GB917" s="206"/>
      <c r="GC917" s="206"/>
      <c r="GD917" s="206"/>
      <c r="GE917" s="206"/>
      <c r="GF917" s="206"/>
      <c r="GG917" s="206"/>
      <c r="GH917" s="206"/>
      <c r="GI917" s="206"/>
      <c r="GJ917" s="206"/>
      <c r="GK917" s="206"/>
      <c r="GL917" s="206"/>
      <c r="GM917" s="206"/>
      <c r="GN917" s="206"/>
      <c r="GO917" s="206"/>
      <c r="GP917" s="206"/>
      <c r="GQ917" s="206"/>
      <c r="GR917" s="206"/>
      <c r="GS917" s="206"/>
      <c r="GT917" s="206"/>
      <c r="GU917" s="206"/>
      <c r="GV917" s="206"/>
      <c r="GW917" s="206"/>
      <c r="GX917" s="206"/>
      <c r="GY917" s="206"/>
      <c r="GZ917" s="206"/>
      <c r="HA917" s="206"/>
      <c r="HB917" s="206"/>
      <c r="HC917" s="206"/>
      <c r="HD917" s="206"/>
      <c r="HE917" s="206"/>
      <c r="HF917" s="206"/>
      <c r="HG917" s="206"/>
      <c r="HH917" s="206"/>
      <c r="HI917" s="206"/>
      <c r="HJ917" s="206"/>
      <c r="HK917" s="206"/>
      <c r="HL917" s="206"/>
      <c r="HM917" s="206"/>
      <c r="HN917" s="206"/>
      <c r="HO917" s="206"/>
      <c r="HP917" s="206"/>
      <c r="HQ917" s="206"/>
      <c r="HR917" s="206"/>
      <c r="HS917" s="206"/>
      <c r="HT917" s="206"/>
      <c r="HU917" s="206"/>
      <c r="HV917" s="206"/>
      <c r="HW917" s="206"/>
      <c r="HX917" s="206"/>
      <c r="HY917" s="206"/>
      <c r="HZ917" s="206"/>
      <c r="IA917" s="206"/>
      <c r="IB917" s="206"/>
      <c r="IC917" s="206"/>
      <c r="ID917" s="206"/>
      <c r="IE917" s="206"/>
      <c r="IF917" s="206"/>
      <c r="IG917" s="206"/>
      <c r="IH917" s="206"/>
    </row>
    <row r="918" spans="1:242" s="225" customFormat="1" hidden="1" x14ac:dyDescent="0.25">
      <c r="A918" s="206"/>
      <c r="B918" s="206"/>
      <c r="C918" s="204">
        <v>43691</v>
      </c>
      <c r="D918" s="233" t="s">
        <v>1614</v>
      </c>
      <c r="E918" s="319" t="s">
        <v>1602</v>
      </c>
      <c r="F918" s="322"/>
      <c r="G918" s="242" t="s">
        <v>1613</v>
      </c>
      <c r="H918" s="285"/>
      <c r="I918" s="236">
        <v>300000</v>
      </c>
      <c r="J918" s="357">
        <f t="shared" si="14"/>
        <v>5781588</v>
      </c>
      <c r="K918" s="251"/>
      <c r="L918" s="287"/>
      <c r="M918" s="319" t="s">
        <v>1602</v>
      </c>
      <c r="N918" s="287"/>
      <c r="O918" s="287"/>
      <c r="P918" s="287"/>
      <c r="Q918" s="287"/>
      <c r="R918" s="287"/>
      <c r="S918" s="287"/>
      <c r="T918" s="287"/>
      <c r="U918" s="287"/>
      <c r="V918" s="287"/>
      <c r="W918" s="287"/>
      <c r="X918" s="287"/>
      <c r="Y918" s="287"/>
      <c r="Z918" s="287"/>
      <c r="AA918" s="287"/>
      <c r="AB918" s="287"/>
      <c r="AC918" s="287"/>
      <c r="AD918" s="287"/>
      <c r="AE918" s="287"/>
      <c r="AF918" s="287"/>
      <c r="AG918" s="287"/>
      <c r="AH918" s="287"/>
      <c r="AI918" s="287"/>
      <c r="AJ918" s="449"/>
      <c r="AK918" s="206"/>
      <c r="AL918" s="206"/>
      <c r="AM918" s="206"/>
      <c r="AN918" s="206"/>
      <c r="AO918" s="206"/>
      <c r="AP918" s="206"/>
      <c r="AQ918" s="206"/>
      <c r="AR918" s="206"/>
      <c r="AS918" s="206"/>
      <c r="AT918" s="206"/>
      <c r="AU918" s="206"/>
      <c r="AV918" s="206"/>
      <c r="AW918" s="206"/>
      <c r="AX918" s="206"/>
      <c r="AY918" s="206"/>
      <c r="AZ918" s="206"/>
      <c r="BA918" s="206"/>
      <c r="BB918" s="206"/>
      <c r="BC918" s="206"/>
      <c r="BD918" s="206"/>
      <c r="BE918" s="206"/>
      <c r="BF918" s="206"/>
      <c r="BG918" s="206"/>
      <c r="BH918" s="206"/>
      <c r="BI918" s="206"/>
      <c r="BJ918" s="206"/>
      <c r="BK918" s="206"/>
      <c r="BL918" s="206"/>
      <c r="BM918" s="206"/>
      <c r="BN918" s="206"/>
      <c r="BO918" s="206"/>
      <c r="BP918" s="206"/>
      <c r="BQ918" s="206"/>
      <c r="BR918" s="206"/>
      <c r="BS918" s="206"/>
      <c r="BT918" s="206"/>
      <c r="BU918" s="206"/>
      <c r="BV918" s="206"/>
      <c r="BW918" s="206"/>
      <c r="BX918" s="206"/>
      <c r="BY918" s="206"/>
      <c r="BZ918" s="206"/>
      <c r="CA918" s="206"/>
      <c r="CB918" s="206"/>
      <c r="CC918" s="206"/>
      <c r="CD918" s="206"/>
      <c r="CE918" s="206"/>
      <c r="CF918" s="206"/>
      <c r="CG918" s="206"/>
      <c r="CH918" s="206"/>
      <c r="CI918" s="206"/>
      <c r="CJ918" s="206"/>
      <c r="CK918" s="206"/>
      <c r="CL918" s="206"/>
      <c r="CM918" s="206"/>
      <c r="CN918" s="206"/>
      <c r="CO918" s="206"/>
      <c r="CP918" s="206"/>
      <c r="CQ918" s="206"/>
      <c r="CR918" s="206"/>
      <c r="CS918" s="206"/>
      <c r="CT918" s="206"/>
      <c r="CU918" s="206"/>
      <c r="CV918" s="206"/>
      <c r="CW918" s="206"/>
      <c r="CX918" s="206"/>
      <c r="CY918" s="206"/>
      <c r="CZ918" s="206"/>
      <c r="DA918" s="206"/>
      <c r="DB918" s="206"/>
      <c r="DC918" s="206"/>
      <c r="DD918" s="206"/>
      <c r="DE918" s="206"/>
      <c r="DF918" s="206"/>
      <c r="DG918" s="206"/>
      <c r="DH918" s="206"/>
      <c r="DI918" s="206"/>
      <c r="DJ918" s="206"/>
      <c r="DK918" s="206"/>
      <c r="DL918" s="206"/>
      <c r="DM918" s="206"/>
      <c r="DN918" s="206"/>
      <c r="DO918" s="206"/>
      <c r="DP918" s="206"/>
      <c r="DQ918" s="206"/>
      <c r="DR918" s="206"/>
      <c r="DS918" s="206"/>
      <c r="DT918" s="206"/>
      <c r="DU918" s="206"/>
      <c r="DV918" s="206"/>
      <c r="DW918" s="206"/>
      <c r="DX918" s="206"/>
      <c r="DY918" s="206"/>
      <c r="DZ918" s="206"/>
      <c r="EA918" s="206"/>
      <c r="EB918" s="206"/>
      <c r="EC918" s="206"/>
      <c r="ED918" s="206"/>
      <c r="EE918" s="206"/>
      <c r="EF918" s="206"/>
      <c r="EG918" s="206"/>
      <c r="EH918" s="206"/>
      <c r="EI918" s="206"/>
      <c r="EJ918" s="206"/>
      <c r="EK918" s="206"/>
      <c r="EL918" s="206"/>
      <c r="EM918" s="206"/>
      <c r="EN918" s="206"/>
      <c r="EO918" s="206"/>
      <c r="EP918" s="206"/>
      <c r="EQ918" s="206"/>
      <c r="ER918" s="206"/>
      <c r="ES918" s="206"/>
      <c r="ET918" s="206"/>
      <c r="EU918" s="206"/>
      <c r="EV918" s="206"/>
      <c r="EW918" s="206"/>
      <c r="EX918" s="206"/>
      <c r="EY918" s="206"/>
      <c r="EZ918" s="206"/>
      <c r="FA918" s="206"/>
      <c r="FB918" s="206"/>
      <c r="FC918" s="206"/>
      <c r="FD918" s="206"/>
      <c r="FE918" s="206"/>
      <c r="FF918" s="206"/>
      <c r="FG918" s="206"/>
      <c r="FH918" s="206"/>
      <c r="FI918" s="206"/>
      <c r="FJ918" s="206"/>
      <c r="FK918" s="206"/>
      <c r="FL918" s="206"/>
      <c r="FM918" s="206"/>
      <c r="FN918" s="206"/>
      <c r="FO918" s="206"/>
      <c r="FP918" s="206"/>
      <c r="FQ918" s="206"/>
      <c r="FR918" s="206"/>
      <c r="FS918" s="206"/>
      <c r="FT918" s="206"/>
      <c r="FU918" s="206"/>
      <c r="FV918" s="206"/>
      <c r="FW918" s="206"/>
      <c r="FX918" s="206"/>
      <c r="FY918" s="206"/>
      <c r="FZ918" s="206"/>
      <c r="GA918" s="206"/>
      <c r="GB918" s="206"/>
      <c r="GC918" s="206"/>
      <c r="GD918" s="206"/>
      <c r="GE918" s="206"/>
      <c r="GF918" s="206"/>
      <c r="GG918" s="206"/>
      <c r="GH918" s="206"/>
      <c r="GI918" s="206"/>
      <c r="GJ918" s="206"/>
      <c r="GK918" s="206"/>
      <c r="GL918" s="206"/>
      <c r="GM918" s="206"/>
      <c r="GN918" s="206"/>
      <c r="GO918" s="206"/>
      <c r="GP918" s="206"/>
      <c r="GQ918" s="206"/>
      <c r="GR918" s="206"/>
      <c r="GS918" s="206"/>
      <c r="GT918" s="206"/>
      <c r="GU918" s="206"/>
      <c r="GV918" s="206"/>
      <c r="GW918" s="206"/>
      <c r="GX918" s="206"/>
      <c r="GY918" s="206"/>
      <c r="GZ918" s="206"/>
      <c r="HA918" s="206"/>
      <c r="HB918" s="206"/>
      <c r="HC918" s="206"/>
      <c r="HD918" s="206"/>
      <c r="HE918" s="206"/>
      <c r="HF918" s="206"/>
      <c r="HG918" s="206"/>
      <c r="HH918" s="206"/>
      <c r="HI918" s="206"/>
      <c r="HJ918" s="206"/>
      <c r="HK918" s="206"/>
      <c r="HL918" s="206"/>
      <c r="HM918" s="206"/>
      <c r="HN918" s="206"/>
      <c r="HO918" s="206"/>
      <c r="HP918" s="206"/>
      <c r="HQ918" s="206"/>
      <c r="HR918" s="206"/>
      <c r="HS918" s="206"/>
      <c r="HT918" s="206"/>
      <c r="HU918" s="206"/>
      <c r="HV918" s="206"/>
      <c r="HW918" s="206"/>
      <c r="HX918" s="206"/>
      <c r="HY918" s="206"/>
      <c r="HZ918" s="206"/>
      <c r="IA918" s="206"/>
      <c r="IB918" s="206"/>
      <c r="IC918" s="206"/>
      <c r="ID918" s="206"/>
      <c r="IE918" s="206"/>
      <c r="IF918" s="206"/>
      <c r="IG918" s="206"/>
      <c r="IH918" s="206"/>
    </row>
    <row r="919" spans="1:242" s="225" customFormat="1" hidden="1" x14ac:dyDescent="0.25">
      <c r="A919" s="206"/>
      <c r="B919" s="206"/>
      <c r="C919" s="204">
        <v>43693</v>
      </c>
      <c r="D919" s="233" t="s">
        <v>1615</v>
      </c>
      <c r="E919" s="322" t="s">
        <v>1603</v>
      </c>
      <c r="F919" s="322"/>
      <c r="G919" s="242" t="s">
        <v>327</v>
      </c>
      <c r="H919" s="297">
        <v>500000</v>
      </c>
      <c r="I919" s="236"/>
      <c r="J919" s="357">
        <f t="shared" si="14"/>
        <v>6281588</v>
      </c>
      <c r="K919" s="251"/>
      <c r="L919" s="287"/>
      <c r="M919" s="322" t="s">
        <v>1603</v>
      </c>
      <c r="N919" s="287"/>
      <c r="O919" s="287"/>
      <c r="P919" s="287"/>
      <c r="Q919" s="287"/>
      <c r="R919" s="287"/>
      <c r="S919" s="287"/>
      <c r="T919" s="287"/>
      <c r="U919" s="287"/>
      <c r="V919" s="287"/>
      <c r="W919" s="287"/>
      <c r="X919" s="287"/>
      <c r="Y919" s="287"/>
      <c r="Z919" s="287"/>
      <c r="AA919" s="287"/>
      <c r="AB919" s="287"/>
      <c r="AC919" s="287"/>
      <c r="AD919" s="287"/>
      <c r="AE919" s="287"/>
      <c r="AF919" s="287"/>
      <c r="AG919" s="287"/>
      <c r="AH919" s="287"/>
      <c r="AI919" s="287"/>
      <c r="AJ919" s="449"/>
      <c r="AK919" s="206"/>
      <c r="AL919" s="206"/>
      <c r="AM919" s="206"/>
      <c r="AN919" s="206"/>
      <c r="AO919" s="206"/>
      <c r="AP919" s="206"/>
      <c r="AQ919" s="206"/>
      <c r="AR919" s="206"/>
      <c r="AS919" s="206"/>
      <c r="AT919" s="206"/>
      <c r="AU919" s="206"/>
      <c r="AV919" s="206"/>
      <c r="AW919" s="206"/>
      <c r="AX919" s="206"/>
      <c r="AY919" s="206"/>
      <c r="AZ919" s="206"/>
      <c r="BA919" s="206"/>
      <c r="BB919" s="206"/>
      <c r="BC919" s="206"/>
      <c r="BD919" s="206"/>
      <c r="BE919" s="206"/>
      <c r="BF919" s="206"/>
      <c r="BG919" s="206"/>
      <c r="BH919" s="206"/>
      <c r="BI919" s="206"/>
      <c r="BJ919" s="206"/>
      <c r="BK919" s="206"/>
      <c r="BL919" s="206"/>
      <c r="BM919" s="206"/>
      <c r="BN919" s="206"/>
      <c r="BO919" s="206"/>
      <c r="BP919" s="206"/>
      <c r="BQ919" s="206"/>
      <c r="BR919" s="206"/>
      <c r="BS919" s="206"/>
      <c r="BT919" s="206"/>
      <c r="BU919" s="206"/>
      <c r="BV919" s="206"/>
      <c r="BW919" s="206"/>
      <c r="BX919" s="206"/>
      <c r="BY919" s="206"/>
      <c r="BZ919" s="206"/>
      <c r="CA919" s="206"/>
      <c r="CB919" s="206"/>
      <c r="CC919" s="206"/>
      <c r="CD919" s="206"/>
      <c r="CE919" s="206"/>
      <c r="CF919" s="206"/>
      <c r="CG919" s="206"/>
      <c r="CH919" s="206"/>
      <c r="CI919" s="206"/>
      <c r="CJ919" s="206"/>
      <c r="CK919" s="206"/>
      <c r="CL919" s="206"/>
      <c r="CM919" s="206"/>
      <c r="CN919" s="206"/>
      <c r="CO919" s="206"/>
      <c r="CP919" s="206"/>
      <c r="CQ919" s="206"/>
      <c r="CR919" s="206"/>
      <c r="CS919" s="206"/>
      <c r="CT919" s="206"/>
      <c r="CU919" s="206"/>
      <c r="CV919" s="206"/>
      <c r="CW919" s="206"/>
      <c r="CX919" s="206"/>
      <c r="CY919" s="206"/>
      <c r="CZ919" s="206"/>
      <c r="DA919" s="206"/>
      <c r="DB919" s="206"/>
      <c r="DC919" s="206"/>
      <c r="DD919" s="206"/>
      <c r="DE919" s="206"/>
      <c r="DF919" s="206"/>
      <c r="DG919" s="206"/>
      <c r="DH919" s="206"/>
      <c r="DI919" s="206"/>
      <c r="DJ919" s="206"/>
      <c r="DK919" s="206"/>
      <c r="DL919" s="206"/>
      <c r="DM919" s="206"/>
      <c r="DN919" s="206"/>
      <c r="DO919" s="206"/>
      <c r="DP919" s="206"/>
      <c r="DQ919" s="206"/>
      <c r="DR919" s="206"/>
      <c r="DS919" s="206"/>
      <c r="DT919" s="206"/>
      <c r="DU919" s="206"/>
      <c r="DV919" s="206"/>
      <c r="DW919" s="206"/>
      <c r="DX919" s="206"/>
      <c r="DY919" s="206"/>
      <c r="DZ919" s="206"/>
      <c r="EA919" s="206"/>
      <c r="EB919" s="206"/>
      <c r="EC919" s="206"/>
      <c r="ED919" s="206"/>
      <c r="EE919" s="206"/>
      <c r="EF919" s="206"/>
      <c r="EG919" s="206"/>
      <c r="EH919" s="206"/>
      <c r="EI919" s="206"/>
      <c r="EJ919" s="206"/>
      <c r="EK919" s="206"/>
      <c r="EL919" s="206"/>
      <c r="EM919" s="206"/>
      <c r="EN919" s="206"/>
      <c r="EO919" s="206"/>
      <c r="EP919" s="206"/>
      <c r="EQ919" s="206"/>
      <c r="ER919" s="206"/>
      <c r="ES919" s="206"/>
      <c r="ET919" s="206"/>
      <c r="EU919" s="206"/>
      <c r="EV919" s="206"/>
      <c r="EW919" s="206"/>
      <c r="EX919" s="206"/>
      <c r="EY919" s="206"/>
      <c r="EZ919" s="206"/>
      <c r="FA919" s="206"/>
      <c r="FB919" s="206"/>
      <c r="FC919" s="206"/>
      <c r="FD919" s="206"/>
      <c r="FE919" s="206"/>
      <c r="FF919" s="206"/>
      <c r="FG919" s="206"/>
      <c r="FH919" s="206"/>
      <c r="FI919" s="206"/>
      <c r="FJ919" s="206"/>
      <c r="FK919" s="206"/>
      <c r="FL919" s="206"/>
      <c r="FM919" s="206"/>
      <c r="FN919" s="206"/>
      <c r="FO919" s="206"/>
      <c r="FP919" s="206"/>
      <c r="FQ919" s="206"/>
      <c r="FR919" s="206"/>
      <c r="FS919" s="206"/>
      <c r="FT919" s="206"/>
      <c r="FU919" s="206"/>
      <c r="FV919" s="206"/>
      <c r="FW919" s="206"/>
      <c r="FX919" s="206"/>
      <c r="FY919" s="206"/>
      <c r="FZ919" s="206"/>
      <c r="GA919" s="206"/>
      <c r="GB919" s="206"/>
      <c r="GC919" s="206"/>
      <c r="GD919" s="206"/>
      <c r="GE919" s="206"/>
      <c r="GF919" s="206"/>
      <c r="GG919" s="206"/>
      <c r="GH919" s="206"/>
      <c r="GI919" s="206"/>
      <c r="GJ919" s="206"/>
      <c r="GK919" s="206"/>
      <c r="GL919" s="206"/>
      <c r="GM919" s="206"/>
      <c r="GN919" s="206"/>
      <c r="GO919" s="206"/>
      <c r="GP919" s="206"/>
      <c r="GQ919" s="206"/>
      <c r="GR919" s="206"/>
      <c r="GS919" s="206"/>
      <c r="GT919" s="206"/>
      <c r="GU919" s="206"/>
      <c r="GV919" s="206"/>
      <c r="GW919" s="206"/>
      <c r="GX919" s="206"/>
      <c r="GY919" s="206"/>
      <c r="GZ919" s="206"/>
      <c r="HA919" s="206"/>
      <c r="HB919" s="206"/>
      <c r="HC919" s="206"/>
      <c r="HD919" s="206"/>
      <c r="HE919" s="206"/>
      <c r="HF919" s="206"/>
      <c r="HG919" s="206"/>
      <c r="HH919" s="206"/>
      <c r="HI919" s="206"/>
      <c r="HJ919" s="206"/>
      <c r="HK919" s="206"/>
      <c r="HL919" s="206"/>
      <c r="HM919" s="206"/>
      <c r="HN919" s="206"/>
      <c r="HO919" s="206"/>
      <c r="HP919" s="206"/>
      <c r="HQ919" s="206"/>
      <c r="HR919" s="206"/>
      <c r="HS919" s="206"/>
      <c r="HT919" s="206"/>
      <c r="HU919" s="206"/>
      <c r="HV919" s="206"/>
      <c r="HW919" s="206"/>
      <c r="HX919" s="206"/>
      <c r="HY919" s="206"/>
      <c r="HZ919" s="206"/>
      <c r="IA919" s="206"/>
      <c r="IB919" s="206"/>
      <c r="IC919" s="206"/>
      <c r="ID919" s="206"/>
      <c r="IE919" s="206"/>
      <c r="IF919" s="206"/>
      <c r="IG919" s="206"/>
      <c r="IH919" s="206"/>
    </row>
    <row r="920" spans="1:242" s="225" customFormat="1" hidden="1" x14ac:dyDescent="0.25">
      <c r="A920" s="206"/>
      <c r="B920" s="206"/>
      <c r="C920" s="204"/>
      <c r="D920" s="248" t="s">
        <v>1100</v>
      </c>
      <c r="E920" s="238"/>
      <c r="F920" s="238"/>
      <c r="G920" s="249" t="s">
        <v>327</v>
      </c>
      <c r="H920" s="285"/>
      <c r="I920" s="263">
        <v>919980</v>
      </c>
      <c r="J920" s="357">
        <f t="shared" si="14"/>
        <v>5361608</v>
      </c>
      <c r="K920" s="251" t="s">
        <v>1623</v>
      </c>
      <c r="L920" s="287"/>
      <c r="M920" s="238"/>
      <c r="N920" s="287"/>
      <c r="O920" s="287"/>
      <c r="P920" s="287"/>
      <c r="Q920" s="287"/>
      <c r="R920" s="287"/>
      <c r="S920" s="287"/>
      <c r="T920" s="287"/>
      <c r="U920" s="287"/>
      <c r="V920" s="287"/>
      <c r="W920" s="287"/>
      <c r="X920" s="287"/>
      <c r="Y920" s="287"/>
      <c r="Z920" s="287"/>
      <c r="AA920" s="287"/>
      <c r="AB920" s="287"/>
      <c r="AC920" s="287"/>
      <c r="AD920" s="287"/>
      <c r="AE920" s="287"/>
      <c r="AF920" s="287"/>
      <c r="AG920" s="287"/>
      <c r="AH920" s="287"/>
      <c r="AI920" s="287"/>
      <c r="AJ920" s="449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206"/>
      <c r="BN920" s="206"/>
      <c r="BO920" s="206"/>
      <c r="BP920" s="206"/>
      <c r="BQ920" s="206"/>
      <c r="BR920" s="206"/>
      <c r="BS920" s="206"/>
      <c r="BT920" s="206"/>
      <c r="BU920" s="206"/>
      <c r="BV920" s="206"/>
      <c r="BW920" s="206"/>
      <c r="BX920" s="206"/>
      <c r="BY920" s="206"/>
      <c r="BZ920" s="206"/>
      <c r="CA920" s="206"/>
      <c r="CB920" s="206"/>
      <c r="CC920" s="206"/>
      <c r="CD920" s="206"/>
      <c r="CE920" s="206"/>
      <c r="CF920" s="206"/>
      <c r="CG920" s="206"/>
      <c r="CH920" s="206"/>
      <c r="CI920" s="206"/>
      <c r="CJ920" s="206"/>
      <c r="CK920" s="206"/>
      <c r="CL920" s="206"/>
      <c r="CM920" s="206"/>
      <c r="CN920" s="206"/>
      <c r="CO920" s="206"/>
      <c r="CP920" s="206"/>
      <c r="CQ920" s="206"/>
      <c r="CR920" s="206"/>
      <c r="CS920" s="206"/>
      <c r="CT920" s="206"/>
      <c r="CU920" s="206"/>
      <c r="CV920" s="206"/>
      <c r="CW920" s="206"/>
      <c r="CX920" s="206"/>
      <c r="CY920" s="206"/>
      <c r="CZ920" s="206"/>
      <c r="DA920" s="206"/>
      <c r="DB920" s="206"/>
      <c r="DC920" s="206"/>
      <c r="DD920" s="206"/>
      <c r="DE920" s="206"/>
      <c r="DF920" s="206"/>
      <c r="DG920" s="206"/>
      <c r="DH920" s="206"/>
      <c r="DI920" s="206"/>
      <c r="DJ920" s="206"/>
      <c r="DK920" s="206"/>
      <c r="DL920" s="206"/>
      <c r="DM920" s="206"/>
      <c r="DN920" s="206"/>
      <c r="DO920" s="206"/>
      <c r="DP920" s="206"/>
      <c r="DQ920" s="206"/>
      <c r="DR920" s="206"/>
      <c r="DS920" s="206"/>
      <c r="DT920" s="206"/>
      <c r="DU920" s="206"/>
      <c r="DV920" s="206"/>
      <c r="DW920" s="206"/>
      <c r="DX920" s="206"/>
      <c r="DY920" s="206"/>
      <c r="DZ920" s="206"/>
      <c r="EA920" s="206"/>
      <c r="EB920" s="206"/>
      <c r="EC920" s="206"/>
      <c r="ED920" s="206"/>
      <c r="EE920" s="206"/>
      <c r="EF920" s="206"/>
      <c r="EG920" s="206"/>
      <c r="EH920" s="206"/>
      <c r="EI920" s="206"/>
      <c r="EJ920" s="206"/>
      <c r="EK920" s="206"/>
      <c r="EL920" s="206"/>
      <c r="EM920" s="206"/>
      <c r="EN920" s="206"/>
      <c r="EO920" s="206"/>
      <c r="EP920" s="206"/>
      <c r="EQ920" s="206"/>
      <c r="ER920" s="206"/>
      <c r="ES920" s="206"/>
      <c r="ET920" s="206"/>
      <c r="EU920" s="206"/>
      <c r="EV920" s="206"/>
      <c r="EW920" s="206"/>
      <c r="EX920" s="206"/>
      <c r="EY920" s="206"/>
      <c r="EZ920" s="206"/>
      <c r="FA920" s="206"/>
      <c r="FB920" s="206"/>
      <c r="FC920" s="206"/>
      <c r="FD920" s="206"/>
      <c r="FE920" s="206"/>
      <c r="FF920" s="206"/>
      <c r="FG920" s="206"/>
      <c r="FH920" s="206"/>
      <c r="FI920" s="206"/>
      <c r="FJ920" s="206"/>
      <c r="FK920" s="206"/>
      <c r="FL920" s="206"/>
      <c r="FM920" s="206"/>
      <c r="FN920" s="206"/>
      <c r="FO920" s="206"/>
      <c r="FP920" s="206"/>
      <c r="FQ920" s="206"/>
      <c r="FR920" s="206"/>
      <c r="FS920" s="206"/>
      <c r="FT920" s="206"/>
      <c r="FU920" s="206"/>
      <c r="FV920" s="206"/>
      <c r="FW920" s="206"/>
      <c r="FX920" s="206"/>
      <c r="FY920" s="206"/>
      <c r="FZ920" s="206"/>
      <c r="GA920" s="206"/>
      <c r="GB920" s="206"/>
      <c r="GC920" s="206"/>
      <c r="GD920" s="206"/>
      <c r="GE920" s="206"/>
      <c r="GF920" s="206"/>
      <c r="GG920" s="206"/>
      <c r="GH920" s="206"/>
      <c r="GI920" s="206"/>
      <c r="GJ920" s="206"/>
      <c r="GK920" s="206"/>
      <c r="GL920" s="206"/>
      <c r="GM920" s="206"/>
      <c r="GN920" s="206"/>
      <c r="GO920" s="206"/>
      <c r="GP920" s="206"/>
      <c r="GQ920" s="206"/>
      <c r="GR920" s="206"/>
      <c r="GS920" s="206"/>
      <c r="GT920" s="206"/>
      <c r="GU920" s="206"/>
      <c r="GV920" s="206"/>
      <c r="GW920" s="206"/>
      <c r="GX920" s="206"/>
      <c r="GY920" s="206"/>
      <c r="GZ920" s="206"/>
      <c r="HA920" s="206"/>
      <c r="HB920" s="206"/>
      <c r="HC920" s="206"/>
      <c r="HD920" s="206"/>
      <c r="HE920" s="206"/>
      <c r="HF920" s="206"/>
      <c r="HG920" s="206"/>
      <c r="HH920" s="206"/>
      <c r="HI920" s="206"/>
      <c r="HJ920" s="206"/>
      <c r="HK920" s="206"/>
      <c r="HL920" s="206"/>
      <c r="HM920" s="206"/>
      <c r="HN920" s="206"/>
      <c r="HO920" s="206"/>
      <c r="HP920" s="206"/>
      <c r="HQ920" s="206"/>
      <c r="HR920" s="206"/>
      <c r="HS920" s="206"/>
      <c r="HT920" s="206"/>
      <c r="HU920" s="206"/>
      <c r="HV920" s="206"/>
      <c r="HW920" s="206"/>
      <c r="HX920" s="206"/>
      <c r="HY920" s="206"/>
      <c r="HZ920" s="206"/>
      <c r="IA920" s="206"/>
      <c r="IB920" s="206"/>
      <c r="IC920" s="206"/>
      <c r="ID920" s="206"/>
      <c r="IE920" s="206"/>
      <c r="IF920" s="206"/>
      <c r="IG920" s="206"/>
      <c r="IH920" s="206"/>
    </row>
    <row r="921" spans="1:242" s="225" customFormat="1" hidden="1" x14ac:dyDescent="0.25">
      <c r="A921" s="206"/>
      <c r="B921" s="206"/>
      <c r="C921" s="283">
        <v>43689</v>
      </c>
      <c r="D921" s="225" t="s">
        <v>1618</v>
      </c>
      <c r="E921" s="206" t="s">
        <v>1619</v>
      </c>
      <c r="F921" s="206"/>
      <c r="G921" s="235" t="s">
        <v>634</v>
      </c>
      <c r="H921" s="285"/>
      <c r="I921" s="235">
        <v>2195000</v>
      </c>
      <c r="J921" s="357">
        <f t="shared" si="14"/>
        <v>3166608</v>
      </c>
      <c r="K921" s="251"/>
      <c r="L921" s="287"/>
      <c r="M921" s="206" t="s">
        <v>1619</v>
      </c>
      <c r="N921" s="287"/>
      <c r="O921" s="287"/>
      <c r="P921" s="287"/>
      <c r="Q921" s="287"/>
      <c r="R921" s="287"/>
      <c r="S921" s="287"/>
      <c r="T921" s="287"/>
      <c r="U921" s="287"/>
      <c r="V921" s="287"/>
      <c r="W921" s="287"/>
      <c r="X921" s="287"/>
      <c r="Y921" s="287"/>
      <c r="Z921" s="287"/>
      <c r="AA921" s="287"/>
      <c r="AB921" s="287"/>
      <c r="AC921" s="287"/>
      <c r="AD921" s="287"/>
      <c r="AE921" s="287"/>
      <c r="AF921" s="287"/>
      <c r="AG921" s="287"/>
      <c r="AH921" s="287"/>
      <c r="AI921" s="287"/>
      <c r="AJ921" s="449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206"/>
      <c r="BN921" s="206"/>
      <c r="BO921" s="206"/>
      <c r="BP921" s="206"/>
      <c r="BQ921" s="206"/>
      <c r="BR921" s="206"/>
      <c r="BS921" s="206"/>
      <c r="BT921" s="206"/>
      <c r="BU921" s="206"/>
      <c r="BV921" s="206"/>
      <c r="BW921" s="206"/>
      <c r="BX921" s="206"/>
      <c r="BY921" s="206"/>
      <c r="BZ921" s="206"/>
      <c r="CA921" s="206"/>
      <c r="CB921" s="206"/>
      <c r="CC921" s="206"/>
      <c r="CD921" s="206"/>
      <c r="CE921" s="206"/>
      <c r="CF921" s="206"/>
      <c r="CG921" s="206"/>
      <c r="CH921" s="206"/>
      <c r="CI921" s="206"/>
      <c r="CJ921" s="206"/>
      <c r="CK921" s="206"/>
      <c r="CL921" s="206"/>
      <c r="CM921" s="206"/>
      <c r="CN921" s="206"/>
      <c r="CO921" s="206"/>
      <c r="CP921" s="206"/>
      <c r="CQ921" s="206"/>
      <c r="CR921" s="206"/>
      <c r="CS921" s="206"/>
      <c r="CT921" s="206"/>
      <c r="CU921" s="206"/>
      <c r="CV921" s="206"/>
      <c r="CW921" s="206"/>
      <c r="CX921" s="206"/>
      <c r="CY921" s="206"/>
      <c r="CZ921" s="206"/>
      <c r="DA921" s="206"/>
      <c r="DB921" s="206"/>
      <c r="DC921" s="206"/>
      <c r="DD921" s="206"/>
      <c r="DE921" s="206"/>
      <c r="DF921" s="206"/>
      <c r="DG921" s="206"/>
      <c r="DH921" s="206"/>
      <c r="DI921" s="206"/>
      <c r="DJ921" s="206"/>
      <c r="DK921" s="206"/>
      <c r="DL921" s="206"/>
      <c r="DM921" s="206"/>
      <c r="DN921" s="206"/>
      <c r="DO921" s="206"/>
      <c r="DP921" s="206"/>
      <c r="DQ921" s="206"/>
      <c r="DR921" s="206"/>
      <c r="DS921" s="206"/>
      <c r="DT921" s="206"/>
      <c r="DU921" s="206"/>
      <c r="DV921" s="206"/>
      <c r="DW921" s="206"/>
      <c r="DX921" s="206"/>
      <c r="DY921" s="206"/>
      <c r="DZ921" s="206"/>
      <c r="EA921" s="206"/>
      <c r="EB921" s="206"/>
      <c r="EC921" s="206"/>
      <c r="ED921" s="206"/>
      <c r="EE921" s="206"/>
      <c r="EF921" s="206"/>
      <c r="EG921" s="206"/>
      <c r="EH921" s="206"/>
      <c r="EI921" s="206"/>
      <c r="EJ921" s="206"/>
      <c r="EK921" s="206"/>
      <c r="EL921" s="206"/>
      <c r="EM921" s="206"/>
      <c r="EN921" s="206"/>
      <c r="EO921" s="206"/>
      <c r="EP921" s="206"/>
      <c r="EQ921" s="206"/>
      <c r="ER921" s="206"/>
      <c r="ES921" s="206"/>
      <c r="ET921" s="206"/>
      <c r="EU921" s="206"/>
      <c r="EV921" s="206"/>
      <c r="EW921" s="206"/>
      <c r="EX921" s="206"/>
      <c r="EY921" s="206"/>
      <c r="EZ921" s="206"/>
      <c r="FA921" s="206"/>
      <c r="FB921" s="206"/>
      <c r="FC921" s="206"/>
      <c r="FD921" s="206"/>
      <c r="FE921" s="206"/>
      <c r="FF921" s="206"/>
      <c r="FG921" s="206"/>
      <c r="FH921" s="206"/>
      <c r="FI921" s="206"/>
      <c r="FJ921" s="206"/>
      <c r="FK921" s="206"/>
      <c r="FL921" s="206"/>
      <c r="FM921" s="206"/>
      <c r="FN921" s="206"/>
      <c r="FO921" s="206"/>
      <c r="FP921" s="206"/>
      <c r="FQ921" s="206"/>
      <c r="FR921" s="206"/>
      <c r="FS921" s="206"/>
      <c r="FT921" s="206"/>
      <c r="FU921" s="206"/>
      <c r="FV921" s="206"/>
      <c r="FW921" s="206"/>
      <c r="FX921" s="206"/>
      <c r="FY921" s="206"/>
      <c r="FZ921" s="206"/>
      <c r="GA921" s="206"/>
      <c r="GB921" s="206"/>
      <c r="GC921" s="206"/>
      <c r="GD921" s="206"/>
      <c r="GE921" s="206"/>
      <c r="GF921" s="206"/>
      <c r="GG921" s="206"/>
      <c r="GH921" s="206"/>
      <c r="GI921" s="206"/>
      <c r="GJ921" s="206"/>
      <c r="GK921" s="206"/>
      <c r="GL921" s="206"/>
      <c r="GM921" s="206"/>
      <c r="GN921" s="206"/>
      <c r="GO921" s="206"/>
      <c r="GP921" s="206"/>
      <c r="GQ921" s="206"/>
      <c r="GR921" s="206"/>
      <c r="GS921" s="206"/>
      <c r="GT921" s="206"/>
      <c r="GU921" s="206"/>
      <c r="GV921" s="206"/>
      <c r="GW921" s="206"/>
      <c r="GX921" s="206"/>
      <c r="GY921" s="206"/>
      <c r="GZ921" s="206"/>
      <c r="HA921" s="206"/>
      <c r="HB921" s="206"/>
      <c r="HC921" s="206"/>
      <c r="HD921" s="206"/>
      <c r="HE921" s="206"/>
      <c r="HF921" s="206"/>
      <c r="HG921" s="206"/>
      <c r="HH921" s="206"/>
      <c r="HI921" s="206"/>
      <c r="HJ921" s="206"/>
      <c r="HK921" s="206"/>
      <c r="HL921" s="206"/>
      <c r="HM921" s="206"/>
      <c r="HN921" s="206"/>
      <c r="HO921" s="206"/>
      <c r="HP921" s="206"/>
      <c r="HQ921" s="206"/>
      <c r="HR921" s="206"/>
      <c r="HS921" s="206"/>
      <c r="HT921" s="206"/>
      <c r="HU921" s="206"/>
      <c r="HV921" s="206"/>
      <c r="HW921" s="206"/>
      <c r="HX921" s="206"/>
      <c r="HY921" s="206"/>
      <c r="HZ921" s="206"/>
      <c r="IA921" s="206"/>
      <c r="IB921" s="206"/>
      <c r="IC921" s="206"/>
      <c r="ID921" s="206"/>
      <c r="IE921" s="206"/>
      <c r="IF921" s="206"/>
      <c r="IG921" s="206"/>
      <c r="IH921" s="206"/>
    </row>
    <row r="922" spans="1:242" s="225" customFormat="1" hidden="1" x14ac:dyDescent="0.25">
      <c r="A922" s="206"/>
      <c r="B922" s="206"/>
      <c r="C922" s="283">
        <v>43690</v>
      </c>
      <c r="D922" s="225" t="s">
        <v>1616</v>
      </c>
      <c r="E922" s="206" t="s">
        <v>1620</v>
      </c>
      <c r="F922" s="206"/>
      <c r="G922" s="235" t="s">
        <v>787</v>
      </c>
      <c r="H922" s="285"/>
      <c r="I922" s="235">
        <v>1500000</v>
      </c>
      <c r="J922" s="357">
        <f t="shared" si="14"/>
        <v>1666608</v>
      </c>
      <c r="K922" s="251"/>
      <c r="L922" s="287"/>
      <c r="M922" s="206" t="s">
        <v>1620</v>
      </c>
      <c r="N922" s="287"/>
      <c r="O922" s="287"/>
      <c r="P922" s="287"/>
      <c r="Q922" s="287"/>
      <c r="R922" s="287"/>
      <c r="S922" s="287"/>
      <c r="T922" s="287"/>
      <c r="U922" s="287"/>
      <c r="V922" s="287"/>
      <c r="W922" s="287"/>
      <c r="X922" s="287"/>
      <c r="Y922" s="287"/>
      <c r="Z922" s="287"/>
      <c r="AA922" s="287"/>
      <c r="AB922" s="287"/>
      <c r="AC922" s="287"/>
      <c r="AD922" s="287"/>
      <c r="AE922" s="287"/>
      <c r="AF922" s="287"/>
      <c r="AG922" s="287"/>
      <c r="AH922" s="287"/>
      <c r="AI922" s="287"/>
      <c r="AJ922" s="449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206"/>
      <c r="BN922" s="206"/>
      <c r="BO922" s="206"/>
      <c r="BP922" s="206"/>
      <c r="BQ922" s="206"/>
      <c r="BR922" s="206"/>
      <c r="BS922" s="206"/>
      <c r="BT922" s="206"/>
      <c r="BU922" s="206"/>
      <c r="BV922" s="206"/>
      <c r="BW922" s="206"/>
      <c r="BX922" s="206"/>
      <c r="BY922" s="206"/>
      <c r="BZ922" s="206"/>
      <c r="CA922" s="206"/>
      <c r="CB922" s="206"/>
      <c r="CC922" s="206"/>
      <c r="CD922" s="206"/>
      <c r="CE922" s="206"/>
      <c r="CF922" s="206"/>
      <c r="CG922" s="206"/>
      <c r="CH922" s="206"/>
      <c r="CI922" s="206"/>
      <c r="CJ922" s="206"/>
      <c r="CK922" s="206"/>
      <c r="CL922" s="206"/>
      <c r="CM922" s="206"/>
      <c r="CN922" s="206"/>
      <c r="CO922" s="206"/>
      <c r="CP922" s="206"/>
      <c r="CQ922" s="206"/>
      <c r="CR922" s="206"/>
      <c r="CS922" s="206"/>
      <c r="CT922" s="206"/>
      <c r="CU922" s="206"/>
      <c r="CV922" s="206"/>
      <c r="CW922" s="206"/>
      <c r="CX922" s="206"/>
      <c r="CY922" s="206"/>
      <c r="CZ922" s="206"/>
      <c r="DA922" s="206"/>
      <c r="DB922" s="206"/>
      <c r="DC922" s="206"/>
      <c r="DD922" s="206"/>
      <c r="DE922" s="206"/>
      <c r="DF922" s="206"/>
      <c r="DG922" s="206"/>
      <c r="DH922" s="206"/>
      <c r="DI922" s="206"/>
      <c r="DJ922" s="206"/>
      <c r="DK922" s="206"/>
      <c r="DL922" s="206"/>
      <c r="DM922" s="206"/>
      <c r="DN922" s="206"/>
      <c r="DO922" s="206"/>
      <c r="DP922" s="206"/>
      <c r="DQ922" s="206"/>
      <c r="DR922" s="206"/>
      <c r="DS922" s="206"/>
      <c r="DT922" s="206"/>
      <c r="DU922" s="206"/>
      <c r="DV922" s="206"/>
      <c r="DW922" s="206"/>
      <c r="DX922" s="206"/>
      <c r="DY922" s="206"/>
      <c r="DZ922" s="206"/>
      <c r="EA922" s="206"/>
      <c r="EB922" s="206"/>
      <c r="EC922" s="206"/>
      <c r="ED922" s="206"/>
      <c r="EE922" s="206"/>
      <c r="EF922" s="206"/>
      <c r="EG922" s="206"/>
      <c r="EH922" s="206"/>
      <c r="EI922" s="206"/>
      <c r="EJ922" s="206"/>
      <c r="EK922" s="206"/>
      <c r="EL922" s="206"/>
      <c r="EM922" s="206"/>
      <c r="EN922" s="206"/>
      <c r="EO922" s="206"/>
      <c r="EP922" s="206"/>
      <c r="EQ922" s="206"/>
      <c r="ER922" s="206"/>
      <c r="ES922" s="206"/>
      <c r="ET922" s="206"/>
      <c r="EU922" s="206"/>
      <c r="EV922" s="206"/>
      <c r="EW922" s="206"/>
      <c r="EX922" s="206"/>
      <c r="EY922" s="206"/>
      <c r="EZ922" s="206"/>
      <c r="FA922" s="206"/>
      <c r="FB922" s="206"/>
      <c r="FC922" s="206"/>
      <c r="FD922" s="206"/>
      <c r="FE922" s="206"/>
      <c r="FF922" s="206"/>
      <c r="FG922" s="206"/>
      <c r="FH922" s="206"/>
      <c r="FI922" s="206"/>
      <c r="FJ922" s="206"/>
      <c r="FK922" s="206"/>
      <c r="FL922" s="206"/>
      <c r="FM922" s="206"/>
      <c r="FN922" s="206"/>
      <c r="FO922" s="206"/>
      <c r="FP922" s="206"/>
      <c r="FQ922" s="206"/>
      <c r="FR922" s="206"/>
      <c r="FS922" s="206"/>
      <c r="FT922" s="206"/>
      <c r="FU922" s="206"/>
      <c r="FV922" s="206"/>
      <c r="FW922" s="206"/>
      <c r="FX922" s="206"/>
      <c r="FY922" s="206"/>
      <c r="FZ922" s="206"/>
      <c r="GA922" s="206"/>
      <c r="GB922" s="206"/>
      <c r="GC922" s="206"/>
      <c r="GD922" s="206"/>
      <c r="GE922" s="206"/>
      <c r="GF922" s="206"/>
      <c r="GG922" s="206"/>
      <c r="GH922" s="206"/>
      <c r="GI922" s="206"/>
      <c r="GJ922" s="206"/>
      <c r="GK922" s="206"/>
      <c r="GL922" s="206"/>
      <c r="GM922" s="206"/>
      <c r="GN922" s="206"/>
      <c r="GO922" s="206"/>
      <c r="GP922" s="206"/>
      <c r="GQ922" s="206"/>
      <c r="GR922" s="206"/>
      <c r="GS922" s="206"/>
      <c r="GT922" s="206"/>
      <c r="GU922" s="206"/>
      <c r="GV922" s="206"/>
      <c r="GW922" s="206"/>
      <c r="GX922" s="206"/>
      <c r="GY922" s="206"/>
      <c r="GZ922" s="206"/>
      <c r="HA922" s="206"/>
      <c r="HB922" s="206"/>
      <c r="HC922" s="206"/>
      <c r="HD922" s="206"/>
      <c r="HE922" s="206"/>
      <c r="HF922" s="206"/>
      <c r="HG922" s="206"/>
      <c r="HH922" s="206"/>
      <c r="HI922" s="206"/>
      <c r="HJ922" s="206"/>
      <c r="HK922" s="206"/>
      <c r="HL922" s="206"/>
      <c r="HM922" s="206"/>
      <c r="HN922" s="206"/>
      <c r="HO922" s="206"/>
      <c r="HP922" s="206"/>
      <c r="HQ922" s="206"/>
      <c r="HR922" s="206"/>
      <c r="HS922" s="206"/>
      <c r="HT922" s="206"/>
      <c r="HU922" s="206"/>
      <c r="HV922" s="206"/>
      <c r="HW922" s="206"/>
      <c r="HX922" s="206"/>
      <c r="HY922" s="206"/>
      <c r="HZ922" s="206"/>
      <c r="IA922" s="206"/>
      <c r="IB922" s="206"/>
      <c r="IC922" s="206"/>
      <c r="ID922" s="206"/>
      <c r="IE922" s="206"/>
      <c r="IF922" s="206"/>
      <c r="IG922" s="206"/>
      <c r="IH922" s="206"/>
    </row>
    <row r="923" spans="1:242" s="225" customFormat="1" hidden="1" x14ac:dyDescent="0.25">
      <c r="A923" s="206"/>
      <c r="B923" s="206"/>
      <c r="C923" s="283">
        <v>43690</v>
      </c>
      <c r="D923" s="225" t="s">
        <v>1617</v>
      </c>
      <c r="E923" s="206" t="s">
        <v>1621</v>
      </c>
      <c r="F923" s="206"/>
      <c r="G923" s="235" t="s">
        <v>263</v>
      </c>
      <c r="H923" s="285"/>
      <c r="I923" s="235">
        <v>840000</v>
      </c>
      <c r="J923" s="357">
        <f t="shared" si="14"/>
        <v>826608</v>
      </c>
      <c r="K923" s="251"/>
      <c r="L923" s="287"/>
      <c r="M923" s="206" t="s">
        <v>1621</v>
      </c>
      <c r="N923" s="287"/>
      <c r="O923" s="287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449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6"/>
      <c r="BH923" s="206"/>
      <c r="BI923" s="206"/>
      <c r="BJ923" s="206"/>
      <c r="BK923" s="206"/>
      <c r="BL923" s="206"/>
      <c r="BM923" s="206"/>
      <c r="BN923" s="206"/>
      <c r="BO923" s="206"/>
      <c r="BP923" s="206"/>
      <c r="BQ923" s="206"/>
      <c r="BR923" s="206"/>
      <c r="BS923" s="206"/>
      <c r="BT923" s="206"/>
      <c r="BU923" s="206"/>
      <c r="BV923" s="206"/>
      <c r="BW923" s="206"/>
      <c r="BX923" s="206"/>
      <c r="BY923" s="206"/>
      <c r="BZ923" s="206"/>
      <c r="CA923" s="206"/>
      <c r="CB923" s="206"/>
      <c r="CC923" s="206"/>
      <c r="CD923" s="206"/>
      <c r="CE923" s="206"/>
      <c r="CF923" s="206"/>
      <c r="CG923" s="206"/>
      <c r="CH923" s="206"/>
      <c r="CI923" s="206"/>
      <c r="CJ923" s="206"/>
      <c r="CK923" s="206"/>
      <c r="CL923" s="206"/>
      <c r="CM923" s="206"/>
      <c r="CN923" s="206"/>
      <c r="CO923" s="206"/>
      <c r="CP923" s="206"/>
      <c r="CQ923" s="206"/>
      <c r="CR923" s="206"/>
      <c r="CS923" s="206"/>
      <c r="CT923" s="206"/>
      <c r="CU923" s="206"/>
      <c r="CV923" s="206"/>
      <c r="CW923" s="206"/>
      <c r="CX923" s="206"/>
      <c r="CY923" s="206"/>
      <c r="CZ923" s="206"/>
      <c r="DA923" s="206"/>
      <c r="DB923" s="206"/>
      <c r="DC923" s="206"/>
      <c r="DD923" s="206"/>
      <c r="DE923" s="206"/>
      <c r="DF923" s="206"/>
      <c r="DG923" s="206"/>
      <c r="DH923" s="206"/>
      <c r="DI923" s="206"/>
      <c r="DJ923" s="206"/>
      <c r="DK923" s="206"/>
      <c r="DL923" s="206"/>
      <c r="DM923" s="206"/>
      <c r="DN923" s="206"/>
      <c r="DO923" s="206"/>
      <c r="DP923" s="206"/>
      <c r="DQ923" s="206"/>
      <c r="DR923" s="206"/>
      <c r="DS923" s="206"/>
      <c r="DT923" s="206"/>
      <c r="DU923" s="206"/>
      <c r="DV923" s="206"/>
      <c r="DW923" s="206"/>
      <c r="DX923" s="206"/>
      <c r="DY923" s="206"/>
      <c r="DZ923" s="206"/>
      <c r="EA923" s="206"/>
      <c r="EB923" s="206"/>
      <c r="EC923" s="206"/>
      <c r="ED923" s="206"/>
      <c r="EE923" s="206"/>
      <c r="EF923" s="206"/>
      <c r="EG923" s="206"/>
      <c r="EH923" s="206"/>
      <c r="EI923" s="206"/>
      <c r="EJ923" s="206"/>
      <c r="EK923" s="206"/>
      <c r="EL923" s="206"/>
      <c r="EM923" s="206"/>
      <c r="EN923" s="206"/>
      <c r="EO923" s="206"/>
      <c r="EP923" s="206"/>
      <c r="EQ923" s="206"/>
      <c r="ER923" s="206"/>
      <c r="ES923" s="206"/>
      <c r="ET923" s="206"/>
      <c r="EU923" s="206"/>
      <c r="EV923" s="206"/>
      <c r="EW923" s="206"/>
      <c r="EX923" s="206"/>
      <c r="EY923" s="206"/>
      <c r="EZ923" s="206"/>
      <c r="FA923" s="206"/>
      <c r="FB923" s="206"/>
      <c r="FC923" s="206"/>
      <c r="FD923" s="206"/>
      <c r="FE923" s="206"/>
      <c r="FF923" s="206"/>
      <c r="FG923" s="206"/>
      <c r="FH923" s="206"/>
      <c r="FI923" s="206"/>
      <c r="FJ923" s="206"/>
      <c r="FK923" s="206"/>
      <c r="FL923" s="206"/>
      <c r="FM923" s="206"/>
      <c r="FN923" s="206"/>
      <c r="FO923" s="206"/>
      <c r="FP923" s="206"/>
      <c r="FQ923" s="206"/>
      <c r="FR923" s="206"/>
      <c r="FS923" s="206"/>
      <c r="FT923" s="206"/>
      <c r="FU923" s="206"/>
      <c r="FV923" s="206"/>
      <c r="FW923" s="206"/>
      <c r="FX923" s="206"/>
      <c r="FY923" s="206"/>
      <c r="FZ923" s="206"/>
      <c r="GA923" s="206"/>
      <c r="GB923" s="206"/>
      <c r="GC923" s="206"/>
      <c r="GD923" s="206"/>
      <c r="GE923" s="206"/>
      <c r="GF923" s="206"/>
      <c r="GG923" s="206"/>
      <c r="GH923" s="206"/>
      <c r="GI923" s="206"/>
      <c r="GJ923" s="206"/>
      <c r="GK923" s="206"/>
      <c r="GL923" s="206"/>
      <c r="GM923" s="206"/>
      <c r="GN923" s="206"/>
      <c r="GO923" s="206"/>
      <c r="GP923" s="206"/>
      <c r="GQ923" s="206"/>
      <c r="GR923" s="206"/>
      <c r="GS923" s="206"/>
      <c r="GT923" s="206"/>
      <c r="GU923" s="206"/>
      <c r="GV923" s="206"/>
      <c r="GW923" s="206"/>
      <c r="GX923" s="206"/>
      <c r="GY923" s="206"/>
      <c r="GZ923" s="206"/>
      <c r="HA923" s="206"/>
      <c r="HB923" s="206"/>
      <c r="HC923" s="206"/>
      <c r="HD923" s="206"/>
      <c r="HE923" s="206"/>
      <c r="HF923" s="206"/>
      <c r="HG923" s="206"/>
      <c r="HH923" s="206"/>
      <c r="HI923" s="206"/>
      <c r="HJ923" s="206"/>
      <c r="HK923" s="206"/>
      <c r="HL923" s="206"/>
      <c r="HM923" s="206"/>
      <c r="HN923" s="206"/>
      <c r="HO923" s="206"/>
      <c r="HP923" s="206"/>
      <c r="HQ923" s="206"/>
      <c r="HR923" s="206"/>
      <c r="HS923" s="206"/>
      <c r="HT923" s="206"/>
      <c r="HU923" s="206"/>
      <c r="HV923" s="206"/>
      <c r="HW923" s="206"/>
      <c r="HX923" s="206"/>
      <c r="HY923" s="206"/>
      <c r="HZ923" s="206"/>
      <c r="IA923" s="206"/>
      <c r="IB923" s="206"/>
      <c r="IC923" s="206"/>
      <c r="ID923" s="206"/>
      <c r="IE923" s="206"/>
      <c r="IF923" s="206"/>
      <c r="IG923" s="206"/>
      <c r="IH923" s="206"/>
    </row>
    <row r="924" spans="1:242" s="225" customFormat="1" hidden="1" x14ac:dyDescent="0.25">
      <c r="A924" s="206"/>
      <c r="B924" s="206"/>
      <c r="C924" s="206"/>
      <c r="D924" s="377" t="s">
        <v>1654</v>
      </c>
      <c r="E924" s="206"/>
      <c r="F924" s="206"/>
      <c r="G924" s="208"/>
      <c r="H924" s="285">
        <v>19638592</v>
      </c>
      <c r="I924" s="210"/>
      <c r="J924" s="357">
        <f t="shared" si="14"/>
        <v>20465200</v>
      </c>
      <c r="K924" s="251"/>
      <c r="L924" s="287"/>
      <c r="M924" s="206"/>
      <c r="N924" s="287"/>
      <c r="O924" s="287"/>
      <c r="P924" s="287"/>
      <c r="Q924" s="287"/>
      <c r="R924" s="287"/>
      <c r="S924" s="287"/>
      <c r="T924" s="287"/>
      <c r="U924" s="287"/>
      <c r="V924" s="287"/>
      <c r="W924" s="287"/>
      <c r="X924" s="287"/>
      <c r="Y924" s="287"/>
      <c r="Z924" s="287"/>
      <c r="AA924" s="287"/>
      <c r="AB924" s="287"/>
      <c r="AC924" s="287"/>
      <c r="AD924" s="287"/>
      <c r="AE924" s="287"/>
      <c r="AF924" s="287"/>
      <c r="AG924" s="287"/>
      <c r="AH924" s="287"/>
      <c r="AI924" s="287"/>
      <c r="AJ924" s="449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06"/>
      <c r="BN924" s="206"/>
      <c r="BO924" s="206"/>
      <c r="BP924" s="206"/>
      <c r="BQ924" s="206"/>
      <c r="BR924" s="206"/>
      <c r="BS924" s="206"/>
      <c r="BT924" s="206"/>
      <c r="BU924" s="206"/>
      <c r="BV924" s="206"/>
      <c r="BW924" s="206"/>
      <c r="BX924" s="206"/>
      <c r="BY924" s="206"/>
      <c r="BZ924" s="206"/>
      <c r="CA924" s="206"/>
      <c r="CB924" s="206"/>
      <c r="CC924" s="206"/>
      <c r="CD924" s="206"/>
      <c r="CE924" s="206"/>
      <c r="CF924" s="206"/>
      <c r="CG924" s="206"/>
      <c r="CH924" s="206"/>
      <c r="CI924" s="206"/>
      <c r="CJ924" s="206"/>
      <c r="CK924" s="206"/>
      <c r="CL924" s="206"/>
      <c r="CM924" s="206"/>
      <c r="CN924" s="206"/>
      <c r="CO924" s="206"/>
      <c r="CP924" s="206"/>
      <c r="CQ924" s="206"/>
      <c r="CR924" s="206"/>
      <c r="CS924" s="206"/>
      <c r="CT924" s="206"/>
      <c r="CU924" s="206"/>
      <c r="CV924" s="206"/>
      <c r="CW924" s="206"/>
      <c r="CX924" s="206"/>
      <c r="CY924" s="206"/>
      <c r="CZ924" s="206"/>
      <c r="DA924" s="206"/>
      <c r="DB924" s="206"/>
      <c r="DC924" s="206"/>
      <c r="DD924" s="206"/>
      <c r="DE924" s="206"/>
      <c r="DF924" s="206"/>
      <c r="DG924" s="206"/>
      <c r="DH924" s="206"/>
      <c r="DI924" s="206"/>
      <c r="DJ924" s="206"/>
      <c r="DK924" s="206"/>
      <c r="DL924" s="206"/>
      <c r="DM924" s="206"/>
      <c r="DN924" s="206"/>
      <c r="DO924" s="206"/>
      <c r="DP924" s="206"/>
      <c r="DQ924" s="206"/>
      <c r="DR924" s="206"/>
      <c r="DS924" s="206"/>
      <c r="DT924" s="206"/>
      <c r="DU924" s="206"/>
      <c r="DV924" s="206"/>
      <c r="DW924" s="206"/>
      <c r="DX924" s="206"/>
      <c r="DY924" s="206"/>
      <c r="DZ924" s="206"/>
      <c r="EA924" s="206"/>
      <c r="EB924" s="206"/>
      <c r="EC924" s="206"/>
      <c r="ED924" s="206"/>
      <c r="EE924" s="206"/>
      <c r="EF924" s="206"/>
      <c r="EG924" s="206"/>
      <c r="EH924" s="206"/>
      <c r="EI924" s="206"/>
      <c r="EJ924" s="206"/>
      <c r="EK924" s="206"/>
      <c r="EL924" s="206"/>
      <c r="EM924" s="206"/>
      <c r="EN924" s="206"/>
      <c r="EO924" s="206"/>
      <c r="EP924" s="206"/>
      <c r="EQ924" s="206"/>
      <c r="ER924" s="206"/>
      <c r="ES924" s="206"/>
      <c r="ET924" s="206"/>
      <c r="EU924" s="206"/>
      <c r="EV924" s="206"/>
      <c r="EW924" s="206"/>
      <c r="EX924" s="206"/>
      <c r="EY924" s="206"/>
      <c r="EZ924" s="206"/>
      <c r="FA924" s="206"/>
      <c r="FB924" s="206"/>
      <c r="FC924" s="206"/>
      <c r="FD924" s="206"/>
      <c r="FE924" s="206"/>
      <c r="FF924" s="206"/>
      <c r="FG924" s="206"/>
      <c r="FH924" s="206"/>
      <c r="FI924" s="206"/>
      <c r="FJ924" s="206"/>
      <c r="FK924" s="206"/>
      <c r="FL924" s="206"/>
      <c r="FM924" s="206"/>
      <c r="FN924" s="206"/>
      <c r="FO924" s="206"/>
      <c r="FP924" s="206"/>
      <c r="FQ924" s="206"/>
      <c r="FR924" s="206"/>
      <c r="FS924" s="206"/>
      <c r="FT924" s="206"/>
      <c r="FU924" s="206"/>
      <c r="FV924" s="206"/>
      <c r="FW924" s="206"/>
      <c r="FX924" s="206"/>
      <c r="FY924" s="206"/>
      <c r="FZ924" s="206"/>
      <c r="GA924" s="206"/>
      <c r="GB924" s="206"/>
      <c r="GC924" s="206"/>
      <c r="GD924" s="206"/>
      <c r="GE924" s="206"/>
      <c r="GF924" s="206"/>
      <c r="GG924" s="206"/>
      <c r="GH924" s="206"/>
      <c r="GI924" s="206"/>
      <c r="GJ924" s="206"/>
      <c r="GK924" s="206"/>
      <c r="GL924" s="206"/>
      <c r="GM924" s="206"/>
      <c r="GN924" s="206"/>
      <c r="GO924" s="206"/>
      <c r="GP924" s="206"/>
      <c r="GQ924" s="206"/>
      <c r="GR924" s="206"/>
      <c r="GS924" s="206"/>
      <c r="GT924" s="206"/>
      <c r="GU924" s="206"/>
      <c r="GV924" s="206"/>
      <c r="GW924" s="206"/>
      <c r="GX924" s="206"/>
      <c r="GY924" s="206"/>
      <c r="GZ924" s="206"/>
      <c r="HA924" s="206"/>
      <c r="HB924" s="206"/>
      <c r="HC924" s="206"/>
      <c r="HD924" s="206"/>
      <c r="HE924" s="206"/>
      <c r="HF924" s="206"/>
      <c r="HG924" s="206"/>
      <c r="HH924" s="206"/>
      <c r="HI924" s="206"/>
      <c r="HJ924" s="206"/>
      <c r="HK924" s="206"/>
      <c r="HL924" s="206"/>
      <c r="HM924" s="206"/>
      <c r="HN924" s="206"/>
      <c r="HO924" s="206"/>
      <c r="HP924" s="206"/>
      <c r="HQ924" s="206"/>
      <c r="HR924" s="206"/>
      <c r="HS924" s="206"/>
      <c r="HT924" s="206"/>
      <c r="HU924" s="206"/>
      <c r="HV924" s="206"/>
      <c r="HW924" s="206"/>
      <c r="HX924" s="206"/>
      <c r="HY924" s="206"/>
      <c r="HZ924" s="206"/>
      <c r="IA924" s="206"/>
      <c r="IB924" s="206"/>
      <c r="IC924" s="206"/>
      <c r="ID924" s="206"/>
      <c r="IE924" s="206"/>
      <c r="IF924" s="206"/>
      <c r="IG924" s="206"/>
      <c r="IH924" s="206"/>
    </row>
    <row r="925" spans="1:242" s="225" customFormat="1" hidden="1" x14ac:dyDescent="0.25">
      <c r="A925" s="206"/>
      <c r="B925" s="206"/>
      <c r="C925" s="207">
        <v>43691</v>
      </c>
      <c r="D925" s="383" t="s">
        <v>1638</v>
      </c>
      <c r="E925" s="238" t="s">
        <v>1625</v>
      </c>
      <c r="F925" s="238"/>
      <c r="G925" s="249" t="s">
        <v>1247</v>
      </c>
      <c r="H925" s="285"/>
      <c r="I925" s="321">
        <v>3088300</v>
      </c>
      <c r="J925" s="357">
        <f t="shared" si="14"/>
        <v>17376900</v>
      </c>
      <c r="K925" s="251"/>
      <c r="L925" s="287"/>
      <c r="M925" s="238" t="s">
        <v>1625</v>
      </c>
      <c r="N925" s="287"/>
      <c r="O925" s="287"/>
      <c r="P925" s="287"/>
      <c r="Q925" s="287"/>
      <c r="R925" s="287"/>
      <c r="S925" s="287"/>
      <c r="T925" s="287"/>
      <c r="U925" s="287"/>
      <c r="V925" s="287"/>
      <c r="W925" s="287"/>
      <c r="X925" s="287"/>
      <c r="Y925" s="287"/>
      <c r="Z925" s="287"/>
      <c r="AA925" s="287"/>
      <c r="AB925" s="287"/>
      <c r="AC925" s="287"/>
      <c r="AD925" s="287"/>
      <c r="AE925" s="287"/>
      <c r="AF925" s="287"/>
      <c r="AG925" s="287"/>
      <c r="AH925" s="287"/>
      <c r="AI925" s="287"/>
      <c r="AJ925" s="449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206"/>
      <c r="BN925" s="206"/>
      <c r="BO925" s="206"/>
      <c r="BP925" s="206"/>
      <c r="BQ925" s="206"/>
      <c r="BR925" s="206"/>
      <c r="BS925" s="206"/>
      <c r="BT925" s="206"/>
      <c r="BU925" s="206"/>
      <c r="BV925" s="206"/>
      <c r="BW925" s="206"/>
      <c r="BX925" s="206"/>
      <c r="BY925" s="206"/>
      <c r="BZ925" s="206"/>
      <c r="CA925" s="206"/>
      <c r="CB925" s="206"/>
      <c r="CC925" s="206"/>
      <c r="CD925" s="206"/>
      <c r="CE925" s="206"/>
      <c r="CF925" s="206"/>
      <c r="CG925" s="206"/>
      <c r="CH925" s="206"/>
      <c r="CI925" s="206"/>
      <c r="CJ925" s="206"/>
      <c r="CK925" s="206"/>
      <c r="CL925" s="206"/>
      <c r="CM925" s="206"/>
      <c r="CN925" s="206"/>
      <c r="CO925" s="206"/>
      <c r="CP925" s="206"/>
      <c r="CQ925" s="206"/>
      <c r="CR925" s="206"/>
      <c r="CS925" s="206"/>
      <c r="CT925" s="206"/>
      <c r="CU925" s="206"/>
      <c r="CV925" s="206"/>
      <c r="CW925" s="206"/>
      <c r="CX925" s="206"/>
      <c r="CY925" s="206"/>
      <c r="CZ925" s="206"/>
      <c r="DA925" s="206"/>
      <c r="DB925" s="206"/>
      <c r="DC925" s="206"/>
      <c r="DD925" s="206"/>
      <c r="DE925" s="206"/>
      <c r="DF925" s="206"/>
      <c r="DG925" s="206"/>
      <c r="DH925" s="206"/>
      <c r="DI925" s="206"/>
      <c r="DJ925" s="206"/>
      <c r="DK925" s="206"/>
      <c r="DL925" s="206"/>
      <c r="DM925" s="206"/>
      <c r="DN925" s="206"/>
      <c r="DO925" s="206"/>
      <c r="DP925" s="206"/>
      <c r="DQ925" s="206"/>
      <c r="DR925" s="206"/>
      <c r="DS925" s="206"/>
      <c r="DT925" s="206"/>
      <c r="DU925" s="206"/>
      <c r="DV925" s="206"/>
      <c r="DW925" s="206"/>
      <c r="DX925" s="206"/>
      <c r="DY925" s="206"/>
      <c r="DZ925" s="206"/>
      <c r="EA925" s="206"/>
      <c r="EB925" s="206"/>
      <c r="EC925" s="206"/>
      <c r="ED925" s="206"/>
      <c r="EE925" s="206"/>
      <c r="EF925" s="206"/>
      <c r="EG925" s="206"/>
      <c r="EH925" s="206"/>
      <c r="EI925" s="206"/>
      <c r="EJ925" s="206"/>
      <c r="EK925" s="206"/>
      <c r="EL925" s="206"/>
      <c r="EM925" s="206"/>
      <c r="EN925" s="206"/>
      <c r="EO925" s="206"/>
      <c r="EP925" s="206"/>
      <c r="EQ925" s="206"/>
      <c r="ER925" s="206"/>
      <c r="ES925" s="206"/>
      <c r="ET925" s="206"/>
      <c r="EU925" s="206"/>
      <c r="EV925" s="206"/>
      <c r="EW925" s="206"/>
      <c r="EX925" s="206"/>
      <c r="EY925" s="206"/>
      <c r="EZ925" s="206"/>
      <c r="FA925" s="206"/>
      <c r="FB925" s="206"/>
      <c r="FC925" s="206"/>
      <c r="FD925" s="206"/>
      <c r="FE925" s="206"/>
      <c r="FF925" s="206"/>
      <c r="FG925" s="206"/>
      <c r="FH925" s="206"/>
      <c r="FI925" s="206"/>
      <c r="FJ925" s="206"/>
      <c r="FK925" s="206"/>
      <c r="FL925" s="206"/>
      <c r="FM925" s="206"/>
      <c r="FN925" s="206"/>
      <c r="FO925" s="206"/>
      <c r="FP925" s="206"/>
      <c r="FQ925" s="206"/>
      <c r="FR925" s="206"/>
      <c r="FS925" s="206"/>
      <c r="FT925" s="206"/>
      <c r="FU925" s="206"/>
      <c r="FV925" s="206"/>
      <c r="FW925" s="206"/>
      <c r="FX925" s="206"/>
      <c r="FY925" s="206"/>
      <c r="FZ925" s="206"/>
      <c r="GA925" s="206"/>
      <c r="GB925" s="206"/>
      <c r="GC925" s="206"/>
      <c r="GD925" s="206"/>
      <c r="GE925" s="206"/>
      <c r="GF925" s="206"/>
      <c r="GG925" s="206"/>
      <c r="GH925" s="206"/>
      <c r="GI925" s="206"/>
      <c r="GJ925" s="206"/>
      <c r="GK925" s="206"/>
      <c r="GL925" s="206"/>
      <c r="GM925" s="206"/>
      <c r="GN925" s="206"/>
      <c r="GO925" s="206"/>
      <c r="GP925" s="206"/>
      <c r="GQ925" s="206"/>
      <c r="GR925" s="206"/>
      <c r="GS925" s="206"/>
      <c r="GT925" s="206"/>
      <c r="GU925" s="206"/>
      <c r="GV925" s="206"/>
      <c r="GW925" s="206"/>
      <c r="GX925" s="206"/>
      <c r="GY925" s="206"/>
      <c r="GZ925" s="206"/>
      <c r="HA925" s="206"/>
      <c r="HB925" s="206"/>
      <c r="HC925" s="206"/>
      <c r="HD925" s="206"/>
      <c r="HE925" s="206"/>
      <c r="HF925" s="206"/>
      <c r="HG925" s="206"/>
      <c r="HH925" s="206"/>
      <c r="HI925" s="206"/>
      <c r="HJ925" s="206"/>
      <c r="HK925" s="206"/>
      <c r="HL925" s="206"/>
      <c r="HM925" s="206"/>
      <c r="HN925" s="206"/>
      <c r="HO925" s="206"/>
      <c r="HP925" s="206"/>
      <c r="HQ925" s="206"/>
      <c r="HR925" s="206"/>
      <c r="HS925" s="206"/>
      <c r="HT925" s="206"/>
      <c r="HU925" s="206"/>
      <c r="HV925" s="206"/>
      <c r="HW925" s="206"/>
      <c r="HX925" s="206"/>
      <c r="HY925" s="206"/>
      <c r="HZ925" s="206"/>
      <c r="IA925" s="206"/>
      <c r="IB925" s="206"/>
      <c r="IC925" s="206"/>
      <c r="ID925" s="206"/>
      <c r="IE925" s="206"/>
      <c r="IF925" s="206"/>
      <c r="IG925" s="206"/>
      <c r="IH925" s="206"/>
    </row>
    <row r="926" spans="1:242" s="225" customFormat="1" hidden="1" x14ac:dyDescent="0.25">
      <c r="A926" s="206"/>
      <c r="B926" s="206"/>
      <c r="C926" s="207">
        <v>43696</v>
      </c>
      <c r="D926" s="248" t="s">
        <v>1639</v>
      </c>
      <c r="E926" s="238" t="s">
        <v>1626</v>
      </c>
      <c r="F926" s="238"/>
      <c r="G926" s="249" t="s">
        <v>1394</v>
      </c>
      <c r="H926" s="285"/>
      <c r="I926" s="271">
        <v>2079288</v>
      </c>
      <c r="J926" s="357">
        <f t="shared" si="14"/>
        <v>15297612</v>
      </c>
      <c r="K926" s="398"/>
      <c r="L926" s="287"/>
      <c r="M926" s="238" t="s">
        <v>1626</v>
      </c>
      <c r="N926" s="287"/>
      <c r="O926" s="287"/>
      <c r="P926" s="287"/>
      <c r="Q926" s="287"/>
      <c r="R926" s="287"/>
      <c r="S926" s="287"/>
      <c r="T926" s="287"/>
      <c r="U926" s="287"/>
      <c r="V926" s="287"/>
      <c r="W926" s="287"/>
      <c r="X926" s="287"/>
      <c r="Y926" s="287"/>
      <c r="Z926" s="287"/>
      <c r="AA926" s="287"/>
      <c r="AB926" s="287"/>
      <c r="AC926" s="287"/>
      <c r="AD926" s="287"/>
      <c r="AE926" s="287"/>
      <c r="AF926" s="287"/>
      <c r="AG926" s="287"/>
      <c r="AH926" s="287"/>
      <c r="AI926" s="287"/>
      <c r="AJ926" s="449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06"/>
      <c r="BN926" s="206"/>
      <c r="BO926" s="206"/>
      <c r="BP926" s="206"/>
      <c r="BQ926" s="206"/>
      <c r="BR926" s="206"/>
      <c r="BS926" s="206"/>
      <c r="BT926" s="206"/>
      <c r="BU926" s="206"/>
      <c r="BV926" s="206"/>
      <c r="BW926" s="206"/>
      <c r="BX926" s="206"/>
      <c r="BY926" s="206"/>
      <c r="BZ926" s="206"/>
      <c r="CA926" s="206"/>
      <c r="CB926" s="206"/>
      <c r="CC926" s="206"/>
      <c r="CD926" s="206"/>
      <c r="CE926" s="206"/>
      <c r="CF926" s="206"/>
      <c r="CG926" s="206"/>
      <c r="CH926" s="206"/>
      <c r="CI926" s="206"/>
      <c r="CJ926" s="206"/>
      <c r="CK926" s="206"/>
      <c r="CL926" s="206"/>
      <c r="CM926" s="206"/>
      <c r="CN926" s="206"/>
      <c r="CO926" s="206"/>
      <c r="CP926" s="206"/>
      <c r="CQ926" s="206"/>
      <c r="CR926" s="206"/>
      <c r="CS926" s="206"/>
      <c r="CT926" s="206"/>
      <c r="CU926" s="206"/>
      <c r="CV926" s="206"/>
      <c r="CW926" s="206"/>
      <c r="CX926" s="206"/>
      <c r="CY926" s="206"/>
      <c r="CZ926" s="206"/>
      <c r="DA926" s="206"/>
      <c r="DB926" s="206"/>
      <c r="DC926" s="206"/>
      <c r="DD926" s="206"/>
      <c r="DE926" s="206"/>
      <c r="DF926" s="206"/>
      <c r="DG926" s="206"/>
      <c r="DH926" s="206"/>
      <c r="DI926" s="206"/>
      <c r="DJ926" s="206"/>
      <c r="DK926" s="206"/>
      <c r="DL926" s="206"/>
      <c r="DM926" s="206"/>
      <c r="DN926" s="206"/>
      <c r="DO926" s="206"/>
      <c r="DP926" s="206"/>
      <c r="DQ926" s="206"/>
      <c r="DR926" s="206"/>
      <c r="DS926" s="206"/>
      <c r="DT926" s="206"/>
      <c r="DU926" s="206"/>
      <c r="DV926" s="206"/>
      <c r="DW926" s="206"/>
      <c r="DX926" s="206"/>
      <c r="DY926" s="206"/>
      <c r="DZ926" s="206"/>
      <c r="EA926" s="206"/>
      <c r="EB926" s="206"/>
      <c r="EC926" s="206"/>
      <c r="ED926" s="206"/>
      <c r="EE926" s="206"/>
      <c r="EF926" s="206"/>
      <c r="EG926" s="206"/>
      <c r="EH926" s="206"/>
      <c r="EI926" s="206"/>
      <c r="EJ926" s="206"/>
      <c r="EK926" s="206"/>
      <c r="EL926" s="206"/>
      <c r="EM926" s="206"/>
      <c r="EN926" s="206"/>
      <c r="EO926" s="206"/>
      <c r="EP926" s="206"/>
      <c r="EQ926" s="206"/>
      <c r="ER926" s="206"/>
      <c r="ES926" s="206"/>
      <c r="ET926" s="206"/>
      <c r="EU926" s="206"/>
      <c r="EV926" s="206"/>
      <c r="EW926" s="206"/>
      <c r="EX926" s="206"/>
      <c r="EY926" s="206"/>
      <c r="EZ926" s="206"/>
      <c r="FA926" s="206"/>
      <c r="FB926" s="206"/>
      <c r="FC926" s="206"/>
      <c r="FD926" s="206"/>
      <c r="FE926" s="206"/>
      <c r="FF926" s="206"/>
      <c r="FG926" s="206"/>
      <c r="FH926" s="206"/>
      <c r="FI926" s="206"/>
      <c r="FJ926" s="206"/>
      <c r="FK926" s="206"/>
      <c r="FL926" s="206"/>
      <c r="FM926" s="206"/>
      <c r="FN926" s="206"/>
      <c r="FO926" s="206"/>
      <c r="FP926" s="206"/>
      <c r="FQ926" s="206"/>
      <c r="FR926" s="206"/>
      <c r="FS926" s="206"/>
      <c r="FT926" s="206"/>
      <c r="FU926" s="206"/>
      <c r="FV926" s="206"/>
      <c r="FW926" s="206"/>
      <c r="FX926" s="206"/>
      <c r="FY926" s="206"/>
      <c r="FZ926" s="206"/>
      <c r="GA926" s="206"/>
      <c r="GB926" s="206"/>
      <c r="GC926" s="206"/>
      <c r="GD926" s="206"/>
      <c r="GE926" s="206"/>
      <c r="GF926" s="206"/>
      <c r="GG926" s="206"/>
      <c r="GH926" s="206"/>
      <c r="GI926" s="206"/>
      <c r="GJ926" s="206"/>
      <c r="GK926" s="206"/>
      <c r="GL926" s="206"/>
      <c r="GM926" s="206"/>
      <c r="GN926" s="206"/>
      <c r="GO926" s="206"/>
      <c r="GP926" s="206"/>
      <c r="GQ926" s="206"/>
      <c r="GR926" s="206"/>
      <c r="GS926" s="206"/>
      <c r="GT926" s="206"/>
      <c r="GU926" s="206"/>
      <c r="GV926" s="206"/>
      <c r="GW926" s="206"/>
      <c r="GX926" s="206"/>
      <c r="GY926" s="206"/>
      <c r="GZ926" s="206"/>
      <c r="HA926" s="206"/>
      <c r="HB926" s="206"/>
      <c r="HC926" s="206"/>
      <c r="HD926" s="206"/>
      <c r="HE926" s="206"/>
      <c r="HF926" s="206"/>
      <c r="HG926" s="206"/>
      <c r="HH926" s="206"/>
      <c r="HI926" s="206"/>
      <c r="HJ926" s="206"/>
      <c r="HK926" s="206"/>
      <c r="HL926" s="206"/>
      <c r="HM926" s="206"/>
      <c r="HN926" s="206"/>
      <c r="HO926" s="206"/>
      <c r="HP926" s="206"/>
      <c r="HQ926" s="206"/>
      <c r="HR926" s="206"/>
      <c r="HS926" s="206"/>
      <c r="HT926" s="206"/>
      <c r="HU926" s="206"/>
      <c r="HV926" s="206"/>
      <c r="HW926" s="206"/>
      <c r="HX926" s="206"/>
      <c r="HY926" s="206"/>
      <c r="HZ926" s="206"/>
      <c r="IA926" s="206"/>
      <c r="IB926" s="206"/>
      <c r="IC926" s="206"/>
      <c r="ID926" s="206"/>
      <c r="IE926" s="206"/>
      <c r="IF926" s="206"/>
      <c r="IG926" s="206"/>
      <c r="IH926" s="206"/>
    </row>
    <row r="927" spans="1:242" s="225" customFormat="1" hidden="1" x14ac:dyDescent="0.25">
      <c r="A927" s="206"/>
      <c r="B927" s="206"/>
      <c r="C927" s="207"/>
      <c r="D927" s="248" t="s">
        <v>1100</v>
      </c>
      <c r="E927" s="238"/>
      <c r="F927" s="238"/>
      <c r="G927" s="249" t="s">
        <v>1394</v>
      </c>
      <c r="H927" s="285">
        <v>2195000</v>
      </c>
      <c r="I927" s="271"/>
      <c r="J927" s="357">
        <f t="shared" si="14"/>
        <v>17492612</v>
      </c>
      <c r="K927" s="251" t="s">
        <v>1655</v>
      </c>
      <c r="L927" s="287"/>
      <c r="M927" s="238"/>
      <c r="N927" s="287"/>
      <c r="O927" s="287"/>
      <c r="P927" s="287"/>
      <c r="Q927" s="287"/>
      <c r="R927" s="287"/>
      <c r="S927" s="287"/>
      <c r="T927" s="287"/>
      <c r="U927" s="287"/>
      <c r="V927" s="287"/>
      <c r="W927" s="287"/>
      <c r="X927" s="287"/>
      <c r="Y927" s="287"/>
      <c r="Z927" s="287"/>
      <c r="AA927" s="287"/>
      <c r="AB927" s="287"/>
      <c r="AC927" s="287"/>
      <c r="AD927" s="287"/>
      <c r="AE927" s="287"/>
      <c r="AF927" s="287"/>
      <c r="AG927" s="287"/>
      <c r="AH927" s="287"/>
      <c r="AI927" s="287"/>
      <c r="AJ927" s="449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06"/>
      <c r="BN927" s="206"/>
      <c r="BO927" s="206"/>
      <c r="BP927" s="206"/>
      <c r="BQ927" s="206"/>
      <c r="BR927" s="206"/>
      <c r="BS927" s="206"/>
      <c r="BT927" s="206"/>
      <c r="BU927" s="206"/>
      <c r="BV927" s="206"/>
      <c r="BW927" s="206"/>
      <c r="BX927" s="206"/>
      <c r="BY927" s="206"/>
      <c r="BZ927" s="206"/>
      <c r="CA927" s="206"/>
      <c r="CB927" s="206"/>
      <c r="CC927" s="206"/>
      <c r="CD927" s="206"/>
      <c r="CE927" s="206"/>
      <c r="CF927" s="206"/>
      <c r="CG927" s="206"/>
      <c r="CH927" s="206"/>
      <c r="CI927" s="206"/>
      <c r="CJ927" s="206"/>
      <c r="CK927" s="206"/>
      <c r="CL927" s="206"/>
      <c r="CM927" s="206"/>
      <c r="CN927" s="206"/>
      <c r="CO927" s="206"/>
      <c r="CP927" s="206"/>
      <c r="CQ927" s="206"/>
      <c r="CR927" s="206"/>
      <c r="CS927" s="206"/>
      <c r="CT927" s="206"/>
      <c r="CU927" s="206"/>
      <c r="CV927" s="206"/>
      <c r="CW927" s="206"/>
      <c r="CX927" s="206"/>
      <c r="CY927" s="206"/>
      <c r="CZ927" s="206"/>
      <c r="DA927" s="206"/>
      <c r="DB927" s="206"/>
      <c r="DC927" s="206"/>
      <c r="DD927" s="206"/>
      <c r="DE927" s="206"/>
      <c r="DF927" s="206"/>
      <c r="DG927" s="206"/>
      <c r="DH927" s="206"/>
      <c r="DI927" s="206"/>
      <c r="DJ927" s="206"/>
      <c r="DK927" s="206"/>
      <c r="DL927" s="206"/>
      <c r="DM927" s="206"/>
      <c r="DN927" s="206"/>
      <c r="DO927" s="206"/>
      <c r="DP927" s="206"/>
      <c r="DQ927" s="206"/>
      <c r="DR927" s="206"/>
      <c r="DS927" s="206"/>
      <c r="DT927" s="206"/>
      <c r="DU927" s="206"/>
      <c r="DV927" s="206"/>
      <c r="DW927" s="206"/>
      <c r="DX927" s="206"/>
      <c r="DY927" s="206"/>
      <c r="DZ927" s="206"/>
      <c r="EA927" s="206"/>
      <c r="EB927" s="206"/>
      <c r="EC927" s="206"/>
      <c r="ED927" s="206"/>
      <c r="EE927" s="206"/>
      <c r="EF927" s="206"/>
      <c r="EG927" s="206"/>
      <c r="EH927" s="206"/>
      <c r="EI927" s="206"/>
      <c r="EJ927" s="206"/>
      <c r="EK927" s="206"/>
      <c r="EL927" s="206"/>
      <c r="EM927" s="206"/>
      <c r="EN927" s="206"/>
      <c r="EO927" s="206"/>
      <c r="EP927" s="206"/>
      <c r="EQ927" s="206"/>
      <c r="ER927" s="206"/>
      <c r="ES927" s="206"/>
      <c r="ET927" s="206"/>
      <c r="EU927" s="206"/>
      <c r="EV927" s="206"/>
      <c r="EW927" s="206"/>
      <c r="EX927" s="206"/>
      <c r="EY927" s="206"/>
      <c r="EZ927" s="206"/>
      <c r="FA927" s="206"/>
      <c r="FB927" s="206"/>
      <c r="FC927" s="206"/>
      <c r="FD927" s="206"/>
      <c r="FE927" s="206"/>
      <c r="FF927" s="206"/>
      <c r="FG927" s="206"/>
      <c r="FH927" s="206"/>
      <c r="FI927" s="206"/>
      <c r="FJ927" s="206"/>
      <c r="FK927" s="206"/>
      <c r="FL927" s="206"/>
      <c r="FM927" s="206"/>
      <c r="FN927" s="206"/>
      <c r="FO927" s="206"/>
      <c r="FP927" s="206"/>
      <c r="FQ927" s="206"/>
      <c r="FR927" s="206"/>
      <c r="FS927" s="206"/>
      <c r="FT927" s="206"/>
      <c r="FU927" s="206"/>
      <c r="FV927" s="206"/>
      <c r="FW927" s="206"/>
      <c r="FX927" s="206"/>
      <c r="FY927" s="206"/>
      <c r="FZ927" s="206"/>
      <c r="GA927" s="206"/>
      <c r="GB927" s="206"/>
      <c r="GC927" s="206"/>
      <c r="GD927" s="206"/>
      <c r="GE927" s="206"/>
      <c r="GF927" s="206"/>
      <c r="GG927" s="206"/>
      <c r="GH927" s="206"/>
      <c r="GI927" s="206"/>
      <c r="GJ927" s="206"/>
      <c r="GK927" s="206"/>
      <c r="GL927" s="206"/>
      <c r="GM927" s="206"/>
      <c r="GN927" s="206"/>
      <c r="GO927" s="206"/>
      <c r="GP927" s="206"/>
      <c r="GQ927" s="206"/>
      <c r="GR927" s="206"/>
      <c r="GS927" s="206"/>
      <c r="GT927" s="206"/>
      <c r="GU927" s="206"/>
      <c r="GV927" s="206"/>
      <c r="GW927" s="206"/>
      <c r="GX927" s="206"/>
      <c r="GY927" s="206"/>
      <c r="GZ927" s="206"/>
      <c r="HA927" s="206"/>
      <c r="HB927" s="206"/>
      <c r="HC927" s="206"/>
      <c r="HD927" s="206"/>
      <c r="HE927" s="206"/>
      <c r="HF927" s="206"/>
      <c r="HG927" s="206"/>
      <c r="HH927" s="206"/>
      <c r="HI927" s="206"/>
      <c r="HJ927" s="206"/>
      <c r="HK927" s="206"/>
      <c r="HL927" s="206"/>
      <c r="HM927" s="206"/>
      <c r="HN927" s="206"/>
      <c r="HO927" s="206"/>
      <c r="HP927" s="206"/>
      <c r="HQ927" s="206"/>
      <c r="HR927" s="206"/>
      <c r="HS927" s="206"/>
      <c r="HT927" s="206"/>
      <c r="HU927" s="206"/>
      <c r="HV927" s="206"/>
      <c r="HW927" s="206"/>
      <c r="HX927" s="206"/>
      <c r="HY927" s="206"/>
      <c r="HZ927" s="206"/>
      <c r="IA927" s="206"/>
      <c r="IB927" s="206"/>
      <c r="IC927" s="206"/>
      <c r="ID927" s="206"/>
      <c r="IE927" s="206"/>
      <c r="IF927" s="206"/>
      <c r="IG927" s="206"/>
      <c r="IH927" s="206"/>
    </row>
    <row r="928" spans="1:242" s="225" customFormat="1" hidden="1" x14ac:dyDescent="0.25">
      <c r="A928" s="206"/>
      <c r="B928" s="206"/>
      <c r="C928" s="207">
        <v>43696</v>
      </c>
      <c r="D928" s="248" t="s">
        <v>1640</v>
      </c>
      <c r="E928" s="238" t="s">
        <v>1627</v>
      </c>
      <c r="F928" s="238"/>
      <c r="G928" s="249" t="s">
        <v>1361</v>
      </c>
      <c r="H928" s="285"/>
      <c r="I928" s="236">
        <v>1226000</v>
      </c>
      <c r="J928" s="357">
        <f t="shared" si="14"/>
        <v>16266612</v>
      </c>
      <c r="K928" s="251"/>
      <c r="L928" s="287"/>
      <c r="M928" s="238" t="s">
        <v>1627</v>
      </c>
      <c r="N928" s="287"/>
      <c r="O928" s="287"/>
      <c r="P928" s="287"/>
      <c r="Q928" s="287"/>
      <c r="R928" s="287"/>
      <c r="S928" s="287"/>
      <c r="T928" s="287"/>
      <c r="U928" s="287"/>
      <c r="V928" s="287"/>
      <c r="W928" s="287"/>
      <c r="X928" s="287"/>
      <c r="Y928" s="287"/>
      <c r="Z928" s="287"/>
      <c r="AA928" s="287"/>
      <c r="AB928" s="287"/>
      <c r="AC928" s="287"/>
      <c r="AD928" s="287"/>
      <c r="AE928" s="287"/>
      <c r="AF928" s="287"/>
      <c r="AG928" s="287"/>
      <c r="AH928" s="287"/>
      <c r="AI928" s="287"/>
      <c r="AJ928" s="449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06"/>
      <c r="BN928" s="206"/>
      <c r="BO928" s="206"/>
      <c r="BP928" s="206"/>
      <c r="BQ928" s="206"/>
      <c r="BR928" s="206"/>
      <c r="BS928" s="206"/>
      <c r="BT928" s="206"/>
      <c r="BU928" s="206"/>
      <c r="BV928" s="206"/>
      <c r="BW928" s="206"/>
      <c r="BX928" s="206"/>
      <c r="BY928" s="206"/>
      <c r="BZ928" s="206"/>
      <c r="CA928" s="206"/>
      <c r="CB928" s="206"/>
      <c r="CC928" s="206"/>
      <c r="CD928" s="206"/>
      <c r="CE928" s="206"/>
      <c r="CF928" s="206"/>
      <c r="CG928" s="206"/>
      <c r="CH928" s="206"/>
      <c r="CI928" s="206"/>
      <c r="CJ928" s="206"/>
      <c r="CK928" s="206"/>
      <c r="CL928" s="206"/>
      <c r="CM928" s="206"/>
      <c r="CN928" s="206"/>
      <c r="CO928" s="206"/>
      <c r="CP928" s="206"/>
      <c r="CQ928" s="206"/>
      <c r="CR928" s="206"/>
      <c r="CS928" s="206"/>
      <c r="CT928" s="206"/>
      <c r="CU928" s="206"/>
      <c r="CV928" s="206"/>
      <c r="CW928" s="206"/>
      <c r="CX928" s="206"/>
      <c r="CY928" s="206"/>
      <c r="CZ928" s="206"/>
      <c r="DA928" s="206"/>
      <c r="DB928" s="206"/>
      <c r="DC928" s="206"/>
      <c r="DD928" s="206"/>
      <c r="DE928" s="206"/>
      <c r="DF928" s="206"/>
      <c r="DG928" s="206"/>
      <c r="DH928" s="206"/>
      <c r="DI928" s="206"/>
      <c r="DJ928" s="206"/>
      <c r="DK928" s="206"/>
      <c r="DL928" s="206"/>
      <c r="DM928" s="206"/>
      <c r="DN928" s="206"/>
      <c r="DO928" s="206"/>
      <c r="DP928" s="206"/>
      <c r="DQ928" s="206"/>
      <c r="DR928" s="206"/>
      <c r="DS928" s="206"/>
      <c r="DT928" s="206"/>
      <c r="DU928" s="206"/>
      <c r="DV928" s="206"/>
      <c r="DW928" s="206"/>
      <c r="DX928" s="206"/>
      <c r="DY928" s="206"/>
      <c r="DZ928" s="206"/>
      <c r="EA928" s="206"/>
      <c r="EB928" s="206"/>
      <c r="EC928" s="206"/>
      <c r="ED928" s="206"/>
      <c r="EE928" s="206"/>
      <c r="EF928" s="206"/>
      <c r="EG928" s="206"/>
      <c r="EH928" s="206"/>
      <c r="EI928" s="206"/>
      <c r="EJ928" s="206"/>
      <c r="EK928" s="206"/>
      <c r="EL928" s="206"/>
      <c r="EM928" s="206"/>
      <c r="EN928" s="206"/>
      <c r="EO928" s="206"/>
      <c r="EP928" s="206"/>
      <c r="EQ928" s="206"/>
      <c r="ER928" s="206"/>
      <c r="ES928" s="206"/>
      <c r="ET928" s="206"/>
      <c r="EU928" s="206"/>
      <c r="EV928" s="206"/>
      <c r="EW928" s="206"/>
      <c r="EX928" s="206"/>
      <c r="EY928" s="206"/>
      <c r="EZ928" s="206"/>
      <c r="FA928" s="206"/>
      <c r="FB928" s="206"/>
      <c r="FC928" s="206"/>
      <c r="FD928" s="206"/>
      <c r="FE928" s="206"/>
      <c r="FF928" s="206"/>
      <c r="FG928" s="206"/>
      <c r="FH928" s="206"/>
      <c r="FI928" s="206"/>
      <c r="FJ928" s="206"/>
      <c r="FK928" s="206"/>
      <c r="FL928" s="206"/>
      <c r="FM928" s="206"/>
      <c r="FN928" s="206"/>
      <c r="FO928" s="206"/>
      <c r="FP928" s="206"/>
      <c r="FQ928" s="206"/>
      <c r="FR928" s="206"/>
      <c r="FS928" s="206"/>
      <c r="FT928" s="206"/>
      <c r="FU928" s="206"/>
      <c r="FV928" s="206"/>
      <c r="FW928" s="206"/>
      <c r="FX928" s="206"/>
      <c r="FY928" s="206"/>
      <c r="FZ928" s="206"/>
      <c r="GA928" s="206"/>
      <c r="GB928" s="206"/>
      <c r="GC928" s="206"/>
      <c r="GD928" s="206"/>
      <c r="GE928" s="206"/>
      <c r="GF928" s="206"/>
      <c r="GG928" s="206"/>
      <c r="GH928" s="206"/>
      <c r="GI928" s="206"/>
      <c r="GJ928" s="206"/>
      <c r="GK928" s="206"/>
      <c r="GL928" s="206"/>
      <c r="GM928" s="206"/>
      <c r="GN928" s="206"/>
      <c r="GO928" s="206"/>
      <c r="GP928" s="206"/>
      <c r="GQ928" s="206"/>
      <c r="GR928" s="206"/>
      <c r="GS928" s="206"/>
      <c r="GT928" s="206"/>
      <c r="GU928" s="206"/>
      <c r="GV928" s="206"/>
      <c r="GW928" s="206"/>
      <c r="GX928" s="206"/>
      <c r="GY928" s="206"/>
      <c r="GZ928" s="206"/>
      <c r="HA928" s="206"/>
      <c r="HB928" s="206"/>
      <c r="HC928" s="206"/>
      <c r="HD928" s="206"/>
      <c r="HE928" s="206"/>
      <c r="HF928" s="206"/>
      <c r="HG928" s="206"/>
      <c r="HH928" s="206"/>
      <c r="HI928" s="206"/>
      <c r="HJ928" s="206"/>
      <c r="HK928" s="206"/>
      <c r="HL928" s="206"/>
      <c r="HM928" s="206"/>
      <c r="HN928" s="206"/>
      <c r="HO928" s="206"/>
      <c r="HP928" s="206"/>
      <c r="HQ928" s="206"/>
      <c r="HR928" s="206"/>
      <c r="HS928" s="206"/>
      <c r="HT928" s="206"/>
      <c r="HU928" s="206"/>
      <c r="HV928" s="206"/>
      <c r="HW928" s="206"/>
      <c r="HX928" s="206"/>
      <c r="HY928" s="206"/>
      <c r="HZ928" s="206"/>
      <c r="IA928" s="206"/>
      <c r="IB928" s="206"/>
      <c r="IC928" s="206"/>
      <c r="ID928" s="206"/>
      <c r="IE928" s="206"/>
      <c r="IF928" s="206"/>
      <c r="IG928" s="206"/>
      <c r="IH928" s="206"/>
    </row>
    <row r="929" spans="1:242" s="225" customFormat="1" hidden="1" x14ac:dyDescent="0.25">
      <c r="A929" s="206"/>
      <c r="B929" s="206"/>
      <c r="C929" s="207"/>
      <c r="D929" s="248" t="s">
        <v>1100</v>
      </c>
      <c r="E929" s="238"/>
      <c r="F929" s="238"/>
      <c r="G929" s="249" t="s">
        <v>1361</v>
      </c>
      <c r="H929" s="285">
        <v>840000</v>
      </c>
      <c r="I929" s="236"/>
      <c r="J929" s="357">
        <f t="shared" si="14"/>
        <v>17106612</v>
      </c>
      <c r="K929" s="251" t="s">
        <v>1657</v>
      </c>
      <c r="L929" s="287"/>
      <c r="M929" s="238"/>
      <c r="N929" s="287"/>
      <c r="O929" s="287"/>
      <c r="P929" s="287"/>
      <c r="Q929" s="287"/>
      <c r="R929" s="287"/>
      <c r="S929" s="287"/>
      <c r="T929" s="287"/>
      <c r="U929" s="287"/>
      <c r="V929" s="287"/>
      <c r="W929" s="287"/>
      <c r="X929" s="287"/>
      <c r="Y929" s="287"/>
      <c r="Z929" s="287"/>
      <c r="AA929" s="287"/>
      <c r="AB929" s="287"/>
      <c r="AC929" s="287"/>
      <c r="AD929" s="287"/>
      <c r="AE929" s="287"/>
      <c r="AF929" s="287"/>
      <c r="AG929" s="287"/>
      <c r="AH929" s="287"/>
      <c r="AI929" s="287"/>
      <c r="AJ929" s="449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206"/>
      <c r="BN929" s="206"/>
      <c r="BO929" s="206"/>
      <c r="BP929" s="206"/>
      <c r="BQ929" s="206"/>
      <c r="BR929" s="206"/>
      <c r="BS929" s="206"/>
      <c r="BT929" s="206"/>
      <c r="BU929" s="206"/>
      <c r="BV929" s="206"/>
      <c r="BW929" s="206"/>
      <c r="BX929" s="206"/>
      <c r="BY929" s="206"/>
      <c r="BZ929" s="206"/>
      <c r="CA929" s="206"/>
      <c r="CB929" s="206"/>
      <c r="CC929" s="206"/>
      <c r="CD929" s="206"/>
      <c r="CE929" s="206"/>
      <c r="CF929" s="206"/>
      <c r="CG929" s="206"/>
      <c r="CH929" s="206"/>
      <c r="CI929" s="206"/>
      <c r="CJ929" s="206"/>
      <c r="CK929" s="206"/>
      <c r="CL929" s="206"/>
      <c r="CM929" s="206"/>
      <c r="CN929" s="206"/>
      <c r="CO929" s="206"/>
      <c r="CP929" s="206"/>
      <c r="CQ929" s="206"/>
      <c r="CR929" s="206"/>
      <c r="CS929" s="206"/>
      <c r="CT929" s="206"/>
      <c r="CU929" s="206"/>
      <c r="CV929" s="206"/>
      <c r="CW929" s="206"/>
      <c r="CX929" s="206"/>
      <c r="CY929" s="206"/>
      <c r="CZ929" s="206"/>
      <c r="DA929" s="206"/>
      <c r="DB929" s="206"/>
      <c r="DC929" s="206"/>
      <c r="DD929" s="206"/>
      <c r="DE929" s="206"/>
      <c r="DF929" s="206"/>
      <c r="DG929" s="206"/>
      <c r="DH929" s="206"/>
      <c r="DI929" s="206"/>
      <c r="DJ929" s="206"/>
      <c r="DK929" s="206"/>
      <c r="DL929" s="206"/>
      <c r="DM929" s="206"/>
      <c r="DN929" s="206"/>
      <c r="DO929" s="206"/>
      <c r="DP929" s="206"/>
      <c r="DQ929" s="206"/>
      <c r="DR929" s="206"/>
      <c r="DS929" s="206"/>
      <c r="DT929" s="206"/>
      <c r="DU929" s="206"/>
      <c r="DV929" s="206"/>
      <c r="DW929" s="206"/>
      <c r="DX929" s="206"/>
      <c r="DY929" s="206"/>
      <c r="DZ929" s="206"/>
      <c r="EA929" s="206"/>
      <c r="EB929" s="206"/>
      <c r="EC929" s="206"/>
      <c r="ED929" s="206"/>
      <c r="EE929" s="206"/>
      <c r="EF929" s="206"/>
      <c r="EG929" s="206"/>
      <c r="EH929" s="206"/>
      <c r="EI929" s="206"/>
      <c r="EJ929" s="206"/>
      <c r="EK929" s="206"/>
      <c r="EL929" s="206"/>
      <c r="EM929" s="206"/>
      <c r="EN929" s="206"/>
      <c r="EO929" s="206"/>
      <c r="EP929" s="206"/>
      <c r="EQ929" s="206"/>
      <c r="ER929" s="206"/>
      <c r="ES929" s="206"/>
      <c r="ET929" s="206"/>
      <c r="EU929" s="206"/>
      <c r="EV929" s="206"/>
      <c r="EW929" s="206"/>
      <c r="EX929" s="206"/>
      <c r="EY929" s="206"/>
      <c r="EZ929" s="206"/>
      <c r="FA929" s="206"/>
      <c r="FB929" s="206"/>
      <c r="FC929" s="206"/>
      <c r="FD929" s="206"/>
      <c r="FE929" s="206"/>
      <c r="FF929" s="206"/>
      <c r="FG929" s="206"/>
      <c r="FH929" s="206"/>
      <c r="FI929" s="206"/>
      <c r="FJ929" s="206"/>
      <c r="FK929" s="206"/>
      <c r="FL929" s="206"/>
      <c r="FM929" s="206"/>
      <c r="FN929" s="206"/>
      <c r="FO929" s="206"/>
      <c r="FP929" s="206"/>
      <c r="FQ929" s="206"/>
      <c r="FR929" s="206"/>
      <c r="FS929" s="206"/>
      <c r="FT929" s="206"/>
      <c r="FU929" s="206"/>
      <c r="FV929" s="206"/>
      <c r="FW929" s="206"/>
      <c r="FX929" s="206"/>
      <c r="FY929" s="206"/>
      <c r="FZ929" s="206"/>
      <c r="GA929" s="206"/>
      <c r="GB929" s="206"/>
      <c r="GC929" s="206"/>
      <c r="GD929" s="206"/>
      <c r="GE929" s="206"/>
      <c r="GF929" s="206"/>
      <c r="GG929" s="206"/>
      <c r="GH929" s="206"/>
      <c r="GI929" s="206"/>
      <c r="GJ929" s="206"/>
      <c r="GK929" s="206"/>
      <c r="GL929" s="206"/>
      <c r="GM929" s="206"/>
      <c r="GN929" s="206"/>
      <c r="GO929" s="206"/>
      <c r="GP929" s="206"/>
      <c r="GQ929" s="206"/>
      <c r="GR929" s="206"/>
      <c r="GS929" s="206"/>
      <c r="GT929" s="206"/>
      <c r="GU929" s="206"/>
      <c r="GV929" s="206"/>
      <c r="GW929" s="206"/>
      <c r="GX929" s="206"/>
      <c r="GY929" s="206"/>
      <c r="GZ929" s="206"/>
      <c r="HA929" s="206"/>
      <c r="HB929" s="206"/>
      <c r="HC929" s="206"/>
      <c r="HD929" s="206"/>
      <c r="HE929" s="206"/>
      <c r="HF929" s="206"/>
      <c r="HG929" s="206"/>
      <c r="HH929" s="206"/>
      <c r="HI929" s="206"/>
      <c r="HJ929" s="206"/>
      <c r="HK929" s="206"/>
      <c r="HL929" s="206"/>
      <c r="HM929" s="206"/>
      <c r="HN929" s="206"/>
      <c r="HO929" s="206"/>
      <c r="HP929" s="206"/>
      <c r="HQ929" s="206"/>
      <c r="HR929" s="206"/>
      <c r="HS929" s="206"/>
      <c r="HT929" s="206"/>
      <c r="HU929" s="206"/>
      <c r="HV929" s="206"/>
      <c r="HW929" s="206"/>
      <c r="HX929" s="206"/>
      <c r="HY929" s="206"/>
      <c r="HZ929" s="206"/>
      <c r="IA929" s="206"/>
      <c r="IB929" s="206"/>
      <c r="IC929" s="206"/>
      <c r="ID929" s="206"/>
      <c r="IE929" s="206"/>
      <c r="IF929" s="206"/>
      <c r="IG929" s="206"/>
      <c r="IH929" s="206"/>
    </row>
    <row r="930" spans="1:242" s="225" customFormat="1" hidden="1" x14ac:dyDescent="0.25">
      <c r="A930" s="206"/>
      <c r="B930" s="206"/>
      <c r="C930" s="207">
        <v>43696</v>
      </c>
      <c r="D930" s="248" t="s">
        <v>1661</v>
      </c>
      <c r="E930" s="238" t="s">
        <v>1658</v>
      </c>
      <c r="F930" s="238"/>
      <c r="G930" s="249" t="s">
        <v>1290</v>
      </c>
      <c r="H930" s="285"/>
      <c r="I930" s="236">
        <v>500000</v>
      </c>
      <c r="J930" s="357">
        <f t="shared" si="14"/>
        <v>16606612</v>
      </c>
      <c r="K930" s="251"/>
      <c r="L930" s="287"/>
      <c r="M930" s="238" t="s">
        <v>1658</v>
      </c>
      <c r="N930" s="287"/>
      <c r="O930" s="287"/>
      <c r="P930" s="287"/>
      <c r="Q930" s="287"/>
      <c r="R930" s="287"/>
      <c r="S930" s="287"/>
      <c r="T930" s="287"/>
      <c r="U930" s="287"/>
      <c r="V930" s="287"/>
      <c r="W930" s="287"/>
      <c r="X930" s="287"/>
      <c r="Y930" s="287"/>
      <c r="Z930" s="287"/>
      <c r="AA930" s="287"/>
      <c r="AB930" s="287"/>
      <c r="AC930" s="287"/>
      <c r="AD930" s="287"/>
      <c r="AE930" s="287"/>
      <c r="AF930" s="287"/>
      <c r="AG930" s="287"/>
      <c r="AH930" s="287"/>
      <c r="AI930" s="287"/>
      <c r="AJ930" s="449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206"/>
      <c r="BN930" s="206"/>
      <c r="BO930" s="206"/>
      <c r="BP930" s="206"/>
      <c r="BQ930" s="206"/>
      <c r="BR930" s="206"/>
      <c r="BS930" s="206"/>
      <c r="BT930" s="206"/>
      <c r="BU930" s="206"/>
      <c r="BV930" s="206"/>
      <c r="BW930" s="206"/>
      <c r="BX930" s="206"/>
      <c r="BY930" s="206"/>
      <c r="BZ930" s="206"/>
      <c r="CA930" s="206"/>
      <c r="CB930" s="206"/>
      <c r="CC930" s="206"/>
      <c r="CD930" s="206"/>
      <c r="CE930" s="206"/>
      <c r="CF930" s="206"/>
      <c r="CG930" s="206"/>
      <c r="CH930" s="206"/>
      <c r="CI930" s="206"/>
      <c r="CJ930" s="206"/>
      <c r="CK930" s="206"/>
      <c r="CL930" s="206"/>
      <c r="CM930" s="206"/>
      <c r="CN930" s="206"/>
      <c r="CO930" s="206"/>
      <c r="CP930" s="206"/>
      <c r="CQ930" s="206"/>
      <c r="CR930" s="206"/>
      <c r="CS930" s="206"/>
      <c r="CT930" s="206"/>
      <c r="CU930" s="206"/>
      <c r="CV930" s="206"/>
      <c r="CW930" s="206"/>
      <c r="CX930" s="206"/>
      <c r="CY930" s="206"/>
      <c r="CZ930" s="206"/>
      <c r="DA930" s="206"/>
      <c r="DB930" s="206"/>
      <c r="DC930" s="206"/>
      <c r="DD930" s="206"/>
      <c r="DE930" s="206"/>
      <c r="DF930" s="206"/>
      <c r="DG930" s="206"/>
      <c r="DH930" s="206"/>
      <c r="DI930" s="206"/>
      <c r="DJ930" s="206"/>
      <c r="DK930" s="206"/>
      <c r="DL930" s="206"/>
      <c r="DM930" s="206"/>
      <c r="DN930" s="206"/>
      <c r="DO930" s="206"/>
      <c r="DP930" s="206"/>
      <c r="DQ930" s="206"/>
      <c r="DR930" s="206"/>
      <c r="DS930" s="206"/>
      <c r="DT930" s="206"/>
      <c r="DU930" s="206"/>
      <c r="DV930" s="206"/>
      <c r="DW930" s="206"/>
      <c r="DX930" s="206"/>
      <c r="DY930" s="206"/>
      <c r="DZ930" s="206"/>
      <c r="EA930" s="206"/>
      <c r="EB930" s="206"/>
      <c r="EC930" s="206"/>
      <c r="ED930" s="206"/>
      <c r="EE930" s="206"/>
      <c r="EF930" s="206"/>
      <c r="EG930" s="206"/>
      <c r="EH930" s="206"/>
      <c r="EI930" s="206"/>
      <c r="EJ930" s="206"/>
      <c r="EK930" s="206"/>
      <c r="EL930" s="206"/>
      <c r="EM930" s="206"/>
      <c r="EN930" s="206"/>
      <c r="EO930" s="206"/>
      <c r="EP930" s="206"/>
      <c r="EQ930" s="206"/>
      <c r="ER930" s="206"/>
      <c r="ES930" s="206"/>
      <c r="ET930" s="206"/>
      <c r="EU930" s="206"/>
      <c r="EV930" s="206"/>
      <c r="EW930" s="206"/>
      <c r="EX930" s="206"/>
      <c r="EY930" s="206"/>
      <c r="EZ930" s="206"/>
      <c r="FA930" s="206"/>
      <c r="FB930" s="206"/>
      <c r="FC930" s="206"/>
      <c r="FD930" s="206"/>
      <c r="FE930" s="206"/>
      <c r="FF930" s="206"/>
      <c r="FG930" s="206"/>
      <c r="FH930" s="206"/>
      <c r="FI930" s="206"/>
      <c r="FJ930" s="206"/>
      <c r="FK930" s="206"/>
      <c r="FL930" s="206"/>
      <c r="FM930" s="206"/>
      <c r="FN930" s="206"/>
      <c r="FO930" s="206"/>
      <c r="FP930" s="206"/>
      <c r="FQ930" s="206"/>
      <c r="FR930" s="206"/>
      <c r="FS930" s="206"/>
      <c r="FT930" s="206"/>
      <c r="FU930" s="206"/>
      <c r="FV930" s="206"/>
      <c r="FW930" s="206"/>
      <c r="FX930" s="206"/>
      <c r="FY930" s="206"/>
      <c r="FZ930" s="206"/>
      <c r="GA930" s="206"/>
      <c r="GB930" s="206"/>
      <c r="GC930" s="206"/>
      <c r="GD930" s="206"/>
      <c r="GE930" s="206"/>
      <c r="GF930" s="206"/>
      <c r="GG930" s="206"/>
      <c r="GH930" s="206"/>
      <c r="GI930" s="206"/>
      <c r="GJ930" s="206"/>
      <c r="GK930" s="206"/>
      <c r="GL930" s="206"/>
      <c r="GM930" s="206"/>
      <c r="GN930" s="206"/>
      <c r="GO930" s="206"/>
      <c r="GP930" s="206"/>
      <c r="GQ930" s="206"/>
      <c r="GR930" s="206"/>
      <c r="GS930" s="206"/>
      <c r="GT930" s="206"/>
      <c r="GU930" s="206"/>
      <c r="GV930" s="206"/>
      <c r="GW930" s="206"/>
      <c r="GX930" s="206"/>
      <c r="GY930" s="206"/>
      <c r="GZ930" s="206"/>
      <c r="HA930" s="206"/>
      <c r="HB930" s="206"/>
      <c r="HC930" s="206"/>
      <c r="HD930" s="206"/>
      <c r="HE930" s="206"/>
      <c r="HF930" s="206"/>
      <c r="HG930" s="206"/>
      <c r="HH930" s="206"/>
      <c r="HI930" s="206"/>
      <c r="HJ930" s="206"/>
      <c r="HK930" s="206"/>
      <c r="HL930" s="206"/>
      <c r="HM930" s="206"/>
      <c r="HN930" s="206"/>
      <c r="HO930" s="206"/>
      <c r="HP930" s="206"/>
      <c r="HQ930" s="206"/>
      <c r="HR930" s="206"/>
      <c r="HS930" s="206"/>
      <c r="HT930" s="206"/>
      <c r="HU930" s="206"/>
      <c r="HV930" s="206"/>
      <c r="HW930" s="206"/>
      <c r="HX930" s="206"/>
      <c r="HY930" s="206"/>
      <c r="HZ930" s="206"/>
      <c r="IA930" s="206"/>
      <c r="IB930" s="206"/>
      <c r="IC930" s="206"/>
      <c r="ID930" s="206"/>
      <c r="IE930" s="206"/>
      <c r="IF930" s="206"/>
      <c r="IG930" s="206"/>
      <c r="IH930" s="206"/>
    </row>
    <row r="931" spans="1:242" s="225" customFormat="1" hidden="1" x14ac:dyDescent="0.25">
      <c r="A931" s="206"/>
      <c r="B931" s="206"/>
      <c r="C931" s="207">
        <v>43697</v>
      </c>
      <c r="D931" s="248" t="s">
        <v>1642</v>
      </c>
      <c r="E931" s="238" t="s">
        <v>1628</v>
      </c>
      <c r="F931" s="238"/>
      <c r="G931" s="249" t="s">
        <v>1641</v>
      </c>
      <c r="H931" s="285"/>
      <c r="I931" s="236">
        <v>1525000</v>
      </c>
      <c r="J931" s="357">
        <f t="shared" si="14"/>
        <v>15081612</v>
      </c>
      <c r="K931" s="251"/>
      <c r="L931" s="287"/>
      <c r="M931" s="238" t="s">
        <v>1628</v>
      </c>
      <c r="N931" s="287"/>
      <c r="O931" s="287"/>
      <c r="P931" s="287"/>
      <c r="Q931" s="287"/>
      <c r="R931" s="287"/>
      <c r="S931" s="287"/>
      <c r="T931" s="287"/>
      <c r="U931" s="287"/>
      <c r="V931" s="287"/>
      <c r="W931" s="287"/>
      <c r="X931" s="287"/>
      <c r="Y931" s="287"/>
      <c r="Z931" s="287"/>
      <c r="AA931" s="287"/>
      <c r="AB931" s="287"/>
      <c r="AC931" s="287"/>
      <c r="AD931" s="287"/>
      <c r="AE931" s="287"/>
      <c r="AF931" s="287"/>
      <c r="AG931" s="287"/>
      <c r="AH931" s="287"/>
      <c r="AI931" s="287"/>
      <c r="AJ931" s="449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206"/>
      <c r="BN931" s="206"/>
      <c r="BO931" s="206"/>
      <c r="BP931" s="206"/>
      <c r="BQ931" s="206"/>
      <c r="BR931" s="206"/>
      <c r="BS931" s="206"/>
      <c r="BT931" s="206"/>
      <c r="BU931" s="206"/>
      <c r="BV931" s="206"/>
      <c r="BW931" s="206"/>
      <c r="BX931" s="206"/>
      <c r="BY931" s="206"/>
      <c r="BZ931" s="206"/>
      <c r="CA931" s="206"/>
      <c r="CB931" s="206"/>
      <c r="CC931" s="206"/>
      <c r="CD931" s="206"/>
      <c r="CE931" s="206"/>
      <c r="CF931" s="206"/>
      <c r="CG931" s="206"/>
      <c r="CH931" s="206"/>
      <c r="CI931" s="206"/>
      <c r="CJ931" s="206"/>
      <c r="CK931" s="206"/>
      <c r="CL931" s="206"/>
      <c r="CM931" s="206"/>
      <c r="CN931" s="206"/>
      <c r="CO931" s="206"/>
      <c r="CP931" s="206"/>
      <c r="CQ931" s="206"/>
      <c r="CR931" s="206"/>
      <c r="CS931" s="206"/>
      <c r="CT931" s="206"/>
      <c r="CU931" s="206"/>
      <c r="CV931" s="206"/>
      <c r="CW931" s="206"/>
      <c r="CX931" s="206"/>
      <c r="CY931" s="206"/>
      <c r="CZ931" s="206"/>
      <c r="DA931" s="206"/>
      <c r="DB931" s="206"/>
      <c r="DC931" s="206"/>
      <c r="DD931" s="206"/>
      <c r="DE931" s="206"/>
      <c r="DF931" s="206"/>
      <c r="DG931" s="206"/>
      <c r="DH931" s="206"/>
      <c r="DI931" s="206"/>
      <c r="DJ931" s="206"/>
      <c r="DK931" s="206"/>
      <c r="DL931" s="206"/>
      <c r="DM931" s="206"/>
      <c r="DN931" s="206"/>
      <c r="DO931" s="206"/>
      <c r="DP931" s="206"/>
      <c r="DQ931" s="206"/>
      <c r="DR931" s="206"/>
      <c r="DS931" s="206"/>
      <c r="DT931" s="206"/>
      <c r="DU931" s="206"/>
      <c r="DV931" s="206"/>
      <c r="DW931" s="206"/>
      <c r="DX931" s="206"/>
      <c r="DY931" s="206"/>
      <c r="DZ931" s="206"/>
      <c r="EA931" s="206"/>
      <c r="EB931" s="206"/>
      <c r="EC931" s="206"/>
      <c r="ED931" s="206"/>
      <c r="EE931" s="206"/>
      <c r="EF931" s="206"/>
      <c r="EG931" s="206"/>
      <c r="EH931" s="206"/>
      <c r="EI931" s="206"/>
      <c r="EJ931" s="206"/>
      <c r="EK931" s="206"/>
      <c r="EL931" s="206"/>
      <c r="EM931" s="206"/>
      <c r="EN931" s="206"/>
      <c r="EO931" s="206"/>
      <c r="EP931" s="206"/>
      <c r="EQ931" s="206"/>
      <c r="ER931" s="206"/>
      <c r="ES931" s="206"/>
      <c r="ET931" s="206"/>
      <c r="EU931" s="206"/>
      <c r="EV931" s="206"/>
      <c r="EW931" s="206"/>
      <c r="EX931" s="206"/>
      <c r="EY931" s="206"/>
      <c r="EZ931" s="206"/>
      <c r="FA931" s="206"/>
      <c r="FB931" s="206"/>
      <c r="FC931" s="206"/>
      <c r="FD931" s="206"/>
      <c r="FE931" s="206"/>
      <c r="FF931" s="206"/>
      <c r="FG931" s="206"/>
      <c r="FH931" s="206"/>
      <c r="FI931" s="206"/>
      <c r="FJ931" s="206"/>
      <c r="FK931" s="206"/>
      <c r="FL931" s="206"/>
      <c r="FM931" s="206"/>
      <c r="FN931" s="206"/>
      <c r="FO931" s="206"/>
      <c r="FP931" s="206"/>
      <c r="FQ931" s="206"/>
      <c r="FR931" s="206"/>
      <c r="FS931" s="206"/>
      <c r="FT931" s="206"/>
      <c r="FU931" s="206"/>
      <c r="FV931" s="206"/>
      <c r="FW931" s="206"/>
      <c r="FX931" s="206"/>
      <c r="FY931" s="206"/>
      <c r="FZ931" s="206"/>
      <c r="GA931" s="206"/>
      <c r="GB931" s="206"/>
      <c r="GC931" s="206"/>
      <c r="GD931" s="206"/>
      <c r="GE931" s="206"/>
      <c r="GF931" s="206"/>
      <c r="GG931" s="206"/>
      <c r="GH931" s="206"/>
      <c r="GI931" s="206"/>
      <c r="GJ931" s="206"/>
      <c r="GK931" s="206"/>
      <c r="GL931" s="206"/>
      <c r="GM931" s="206"/>
      <c r="GN931" s="206"/>
      <c r="GO931" s="206"/>
      <c r="GP931" s="206"/>
      <c r="GQ931" s="206"/>
      <c r="GR931" s="206"/>
      <c r="GS931" s="206"/>
      <c r="GT931" s="206"/>
      <c r="GU931" s="206"/>
      <c r="GV931" s="206"/>
      <c r="GW931" s="206"/>
      <c r="GX931" s="206"/>
      <c r="GY931" s="206"/>
      <c r="GZ931" s="206"/>
      <c r="HA931" s="206"/>
      <c r="HB931" s="206"/>
      <c r="HC931" s="206"/>
      <c r="HD931" s="206"/>
      <c r="HE931" s="206"/>
      <c r="HF931" s="206"/>
      <c r="HG931" s="206"/>
      <c r="HH931" s="206"/>
      <c r="HI931" s="206"/>
      <c r="HJ931" s="206"/>
      <c r="HK931" s="206"/>
      <c r="HL931" s="206"/>
      <c r="HM931" s="206"/>
      <c r="HN931" s="206"/>
      <c r="HO931" s="206"/>
      <c r="HP931" s="206"/>
      <c r="HQ931" s="206"/>
      <c r="HR931" s="206"/>
      <c r="HS931" s="206"/>
      <c r="HT931" s="206"/>
      <c r="HU931" s="206"/>
      <c r="HV931" s="206"/>
      <c r="HW931" s="206"/>
      <c r="HX931" s="206"/>
      <c r="HY931" s="206"/>
      <c r="HZ931" s="206"/>
      <c r="IA931" s="206"/>
      <c r="IB931" s="206"/>
      <c r="IC931" s="206"/>
      <c r="ID931" s="206"/>
      <c r="IE931" s="206"/>
      <c r="IF931" s="206"/>
      <c r="IG931" s="206"/>
      <c r="IH931" s="206"/>
    </row>
    <row r="932" spans="1:242" s="225" customFormat="1" hidden="1" x14ac:dyDescent="0.25">
      <c r="A932" s="206"/>
      <c r="B932" s="206"/>
      <c r="C932" s="207">
        <v>43697</v>
      </c>
      <c r="D932" s="248" t="s">
        <v>1643</v>
      </c>
      <c r="E932" s="238" t="s">
        <v>1629</v>
      </c>
      <c r="F932" s="238"/>
      <c r="G932" s="249" t="s">
        <v>1394</v>
      </c>
      <c r="H932" s="285"/>
      <c r="I932" s="236">
        <v>3705506</v>
      </c>
      <c r="J932" s="357">
        <f t="shared" si="14"/>
        <v>11376106</v>
      </c>
      <c r="K932" s="251"/>
      <c r="L932" s="287"/>
      <c r="M932" s="238" t="s">
        <v>1629</v>
      </c>
      <c r="N932" s="287"/>
      <c r="O932" s="287"/>
      <c r="P932" s="287"/>
      <c r="Q932" s="287"/>
      <c r="R932" s="287"/>
      <c r="S932" s="287"/>
      <c r="T932" s="287"/>
      <c r="U932" s="287"/>
      <c r="V932" s="287"/>
      <c r="W932" s="287"/>
      <c r="X932" s="287"/>
      <c r="Y932" s="287"/>
      <c r="Z932" s="287"/>
      <c r="AA932" s="287"/>
      <c r="AB932" s="287"/>
      <c r="AC932" s="287"/>
      <c r="AD932" s="287"/>
      <c r="AE932" s="287"/>
      <c r="AF932" s="287"/>
      <c r="AG932" s="287"/>
      <c r="AH932" s="287"/>
      <c r="AI932" s="287"/>
      <c r="AJ932" s="449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206"/>
      <c r="BN932" s="206"/>
      <c r="BO932" s="206"/>
      <c r="BP932" s="206"/>
      <c r="BQ932" s="206"/>
      <c r="BR932" s="206"/>
      <c r="BS932" s="206"/>
      <c r="BT932" s="206"/>
      <c r="BU932" s="206"/>
      <c r="BV932" s="206"/>
      <c r="BW932" s="206"/>
      <c r="BX932" s="206"/>
      <c r="BY932" s="206"/>
      <c r="BZ932" s="206"/>
      <c r="CA932" s="206"/>
      <c r="CB932" s="206"/>
      <c r="CC932" s="206"/>
      <c r="CD932" s="206"/>
      <c r="CE932" s="206"/>
      <c r="CF932" s="206"/>
      <c r="CG932" s="206"/>
      <c r="CH932" s="206"/>
      <c r="CI932" s="206"/>
      <c r="CJ932" s="206"/>
      <c r="CK932" s="206"/>
      <c r="CL932" s="206"/>
      <c r="CM932" s="206"/>
      <c r="CN932" s="206"/>
      <c r="CO932" s="206"/>
      <c r="CP932" s="206"/>
      <c r="CQ932" s="206"/>
      <c r="CR932" s="206"/>
      <c r="CS932" s="206"/>
      <c r="CT932" s="206"/>
      <c r="CU932" s="206"/>
      <c r="CV932" s="206"/>
      <c r="CW932" s="206"/>
      <c r="CX932" s="206"/>
      <c r="CY932" s="206"/>
      <c r="CZ932" s="206"/>
      <c r="DA932" s="206"/>
      <c r="DB932" s="206"/>
      <c r="DC932" s="206"/>
      <c r="DD932" s="206"/>
      <c r="DE932" s="206"/>
      <c r="DF932" s="206"/>
      <c r="DG932" s="206"/>
      <c r="DH932" s="206"/>
      <c r="DI932" s="206"/>
      <c r="DJ932" s="206"/>
      <c r="DK932" s="206"/>
      <c r="DL932" s="206"/>
      <c r="DM932" s="206"/>
      <c r="DN932" s="206"/>
      <c r="DO932" s="206"/>
      <c r="DP932" s="206"/>
      <c r="DQ932" s="206"/>
      <c r="DR932" s="206"/>
      <c r="DS932" s="206"/>
      <c r="DT932" s="206"/>
      <c r="DU932" s="206"/>
      <c r="DV932" s="206"/>
      <c r="DW932" s="206"/>
      <c r="DX932" s="206"/>
      <c r="DY932" s="206"/>
      <c r="DZ932" s="206"/>
      <c r="EA932" s="206"/>
      <c r="EB932" s="206"/>
      <c r="EC932" s="206"/>
      <c r="ED932" s="206"/>
      <c r="EE932" s="206"/>
      <c r="EF932" s="206"/>
      <c r="EG932" s="206"/>
      <c r="EH932" s="206"/>
      <c r="EI932" s="206"/>
      <c r="EJ932" s="206"/>
      <c r="EK932" s="206"/>
      <c r="EL932" s="206"/>
      <c r="EM932" s="206"/>
      <c r="EN932" s="206"/>
      <c r="EO932" s="206"/>
      <c r="EP932" s="206"/>
      <c r="EQ932" s="206"/>
      <c r="ER932" s="206"/>
      <c r="ES932" s="206"/>
      <c r="ET932" s="206"/>
      <c r="EU932" s="206"/>
      <c r="EV932" s="206"/>
      <c r="EW932" s="206"/>
      <c r="EX932" s="206"/>
      <c r="EY932" s="206"/>
      <c r="EZ932" s="206"/>
      <c r="FA932" s="206"/>
      <c r="FB932" s="206"/>
      <c r="FC932" s="206"/>
      <c r="FD932" s="206"/>
      <c r="FE932" s="206"/>
      <c r="FF932" s="206"/>
      <c r="FG932" s="206"/>
      <c r="FH932" s="206"/>
      <c r="FI932" s="206"/>
      <c r="FJ932" s="206"/>
      <c r="FK932" s="206"/>
      <c r="FL932" s="206"/>
      <c r="FM932" s="206"/>
      <c r="FN932" s="206"/>
      <c r="FO932" s="206"/>
      <c r="FP932" s="206"/>
      <c r="FQ932" s="206"/>
      <c r="FR932" s="206"/>
      <c r="FS932" s="206"/>
      <c r="FT932" s="206"/>
      <c r="FU932" s="206"/>
      <c r="FV932" s="206"/>
      <c r="FW932" s="206"/>
      <c r="FX932" s="206"/>
      <c r="FY932" s="206"/>
      <c r="FZ932" s="206"/>
      <c r="GA932" s="206"/>
      <c r="GB932" s="206"/>
      <c r="GC932" s="206"/>
      <c r="GD932" s="206"/>
      <c r="GE932" s="206"/>
      <c r="GF932" s="206"/>
      <c r="GG932" s="206"/>
      <c r="GH932" s="206"/>
      <c r="GI932" s="206"/>
      <c r="GJ932" s="206"/>
      <c r="GK932" s="206"/>
      <c r="GL932" s="206"/>
      <c r="GM932" s="206"/>
      <c r="GN932" s="206"/>
      <c r="GO932" s="206"/>
      <c r="GP932" s="206"/>
      <c r="GQ932" s="206"/>
      <c r="GR932" s="206"/>
      <c r="GS932" s="206"/>
      <c r="GT932" s="206"/>
      <c r="GU932" s="206"/>
      <c r="GV932" s="206"/>
      <c r="GW932" s="206"/>
      <c r="GX932" s="206"/>
      <c r="GY932" s="206"/>
      <c r="GZ932" s="206"/>
      <c r="HA932" s="206"/>
      <c r="HB932" s="206"/>
      <c r="HC932" s="206"/>
      <c r="HD932" s="206"/>
      <c r="HE932" s="206"/>
      <c r="HF932" s="206"/>
      <c r="HG932" s="206"/>
      <c r="HH932" s="206"/>
      <c r="HI932" s="206"/>
      <c r="HJ932" s="206"/>
      <c r="HK932" s="206"/>
      <c r="HL932" s="206"/>
      <c r="HM932" s="206"/>
      <c r="HN932" s="206"/>
      <c r="HO932" s="206"/>
      <c r="HP932" s="206"/>
      <c r="HQ932" s="206"/>
      <c r="HR932" s="206"/>
      <c r="HS932" s="206"/>
      <c r="HT932" s="206"/>
      <c r="HU932" s="206"/>
      <c r="HV932" s="206"/>
      <c r="HW932" s="206"/>
      <c r="HX932" s="206"/>
      <c r="HY932" s="206"/>
      <c r="HZ932" s="206"/>
      <c r="IA932" s="206"/>
      <c r="IB932" s="206"/>
      <c r="IC932" s="206"/>
      <c r="ID932" s="206"/>
      <c r="IE932" s="206"/>
      <c r="IF932" s="206"/>
      <c r="IG932" s="206"/>
      <c r="IH932" s="206"/>
    </row>
    <row r="933" spans="1:242" s="225" customFormat="1" hidden="1" x14ac:dyDescent="0.25">
      <c r="A933" s="206"/>
      <c r="B933" s="206"/>
      <c r="C933" s="207">
        <v>43697</v>
      </c>
      <c r="D933" s="248" t="s">
        <v>1188</v>
      </c>
      <c r="E933" s="238" t="s">
        <v>1630</v>
      </c>
      <c r="F933" s="238"/>
      <c r="G933" s="249" t="s">
        <v>1198</v>
      </c>
      <c r="H933" s="285"/>
      <c r="I933" s="236">
        <v>100000</v>
      </c>
      <c r="J933" s="357">
        <f t="shared" si="14"/>
        <v>11276106</v>
      </c>
      <c r="K933" s="251"/>
      <c r="L933" s="287"/>
      <c r="M933" s="238" t="s">
        <v>1630</v>
      </c>
      <c r="N933" s="287"/>
      <c r="O933" s="287"/>
      <c r="P933" s="287"/>
      <c r="Q933" s="287"/>
      <c r="R933" s="287"/>
      <c r="S933" s="287"/>
      <c r="T933" s="287"/>
      <c r="U933" s="287"/>
      <c r="V933" s="287"/>
      <c r="W933" s="287"/>
      <c r="X933" s="287"/>
      <c r="Y933" s="287"/>
      <c r="Z933" s="287"/>
      <c r="AA933" s="287"/>
      <c r="AB933" s="287"/>
      <c r="AC933" s="287"/>
      <c r="AD933" s="287"/>
      <c r="AE933" s="287"/>
      <c r="AF933" s="287"/>
      <c r="AG933" s="287"/>
      <c r="AH933" s="287"/>
      <c r="AI933" s="287"/>
      <c r="AJ933" s="449"/>
      <c r="AK933" s="206"/>
      <c r="AL933" s="206"/>
      <c r="AM933" s="206"/>
      <c r="AN933" s="206"/>
      <c r="AO933" s="206"/>
      <c r="AP933" s="206"/>
      <c r="AQ933" s="206"/>
      <c r="AR933" s="206"/>
      <c r="AS933" s="206"/>
      <c r="AT933" s="206"/>
      <c r="AU933" s="206"/>
      <c r="AV933" s="206"/>
      <c r="AW933" s="206"/>
      <c r="AX933" s="206"/>
      <c r="AY933" s="206"/>
      <c r="AZ933" s="206"/>
      <c r="BA933" s="206"/>
      <c r="BB933" s="206"/>
      <c r="BC933" s="206"/>
      <c r="BD933" s="206"/>
      <c r="BE933" s="206"/>
      <c r="BF933" s="206"/>
      <c r="BG933" s="206"/>
      <c r="BH933" s="206"/>
      <c r="BI933" s="206"/>
      <c r="BJ933" s="206"/>
      <c r="BK933" s="206"/>
      <c r="BL933" s="206"/>
      <c r="BM933" s="206"/>
      <c r="BN933" s="206"/>
      <c r="BO933" s="206"/>
      <c r="BP933" s="206"/>
      <c r="BQ933" s="206"/>
      <c r="BR933" s="206"/>
      <c r="BS933" s="206"/>
      <c r="BT933" s="206"/>
      <c r="BU933" s="206"/>
      <c r="BV933" s="206"/>
      <c r="BW933" s="206"/>
      <c r="BX933" s="206"/>
      <c r="BY933" s="206"/>
      <c r="BZ933" s="206"/>
      <c r="CA933" s="206"/>
      <c r="CB933" s="206"/>
      <c r="CC933" s="206"/>
      <c r="CD933" s="206"/>
      <c r="CE933" s="206"/>
      <c r="CF933" s="206"/>
      <c r="CG933" s="206"/>
      <c r="CH933" s="206"/>
      <c r="CI933" s="206"/>
      <c r="CJ933" s="206"/>
      <c r="CK933" s="206"/>
      <c r="CL933" s="206"/>
      <c r="CM933" s="206"/>
      <c r="CN933" s="206"/>
      <c r="CO933" s="206"/>
      <c r="CP933" s="206"/>
      <c r="CQ933" s="206"/>
      <c r="CR933" s="206"/>
      <c r="CS933" s="206"/>
      <c r="CT933" s="206"/>
      <c r="CU933" s="206"/>
      <c r="CV933" s="206"/>
      <c r="CW933" s="206"/>
      <c r="CX933" s="206"/>
      <c r="CY933" s="206"/>
      <c r="CZ933" s="206"/>
      <c r="DA933" s="206"/>
      <c r="DB933" s="206"/>
      <c r="DC933" s="206"/>
      <c r="DD933" s="206"/>
      <c r="DE933" s="206"/>
      <c r="DF933" s="206"/>
      <c r="DG933" s="206"/>
      <c r="DH933" s="206"/>
      <c r="DI933" s="206"/>
      <c r="DJ933" s="206"/>
      <c r="DK933" s="206"/>
      <c r="DL933" s="206"/>
      <c r="DM933" s="206"/>
      <c r="DN933" s="206"/>
      <c r="DO933" s="206"/>
      <c r="DP933" s="206"/>
      <c r="DQ933" s="206"/>
      <c r="DR933" s="206"/>
      <c r="DS933" s="206"/>
      <c r="DT933" s="206"/>
      <c r="DU933" s="206"/>
      <c r="DV933" s="206"/>
      <c r="DW933" s="206"/>
      <c r="DX933" s="206"/>
      <c r="DY933" s="206"/>
      <c r="DZ933" s="206"/>
      <c r="EA933" s="206"/>
      <c r="EB933" s="206"/>
      <c r="EC933" s="206"/>
      <c r="ED933" s="206"/>
      <c r="EE933" s="206"/>
      <c r="EF933" s="206"/>
      <c r="EG933" s="206"/>
      <c r="EH933" s="206"/>
      <c r="EI933" s="206"/>
      <c r="EJ933" s="206"/>
      <c r="EK933" s="206"/>
      <c r="EL933" s="206"/>
      <c r="EM933" s="206"/>
      <c r="EN933" s="206"/>
      <c r="EO933" s="206"/>
      <c r="EP933" s="206"/>
      <c r="EQ933" s="206"/>
      <c r="ER933" s="206"/>
      <c r="ES933" s="206"/>
      <c r="ET933" s="206"/>
      <c r="EU933" s="206"/>
      <c r="EV933" s="206"/>
      <c r="EW933" s="206"/>
      <c r="EX933" s="206"/>
      <c r="EY933" s="206"/>
      <c r="EZ933" s="206"/>
      <c r="FA933" s="206"/>
      <c r="FB933" s="206"/>
      <c r="FC933" s="206"/>
      <c r="FD933" s="206"/>
      <c r="FE933" s="206"/>
      <c r="FF933" s="206"/>
      <c r="FG933" s="206"/>
      <c r="FH933" s="206"/>
      <c r="FI933" s="206"/>
      <c r="FJ933" s="206"/>
      <c r="FK933" s="206"/>
      <c r="FL933" s="206"/>
      <c r="FM933" s="206"/>
      <c r="FN933" s="206"/>
      <c r="FO933" s="206"/>
      <c r="FP933" s="206"/>
      <c r="FQ933" s="206"/>
      <c r="FR933" s="206"/>
      <c r="FS933" s="206"/>
      <c r="FT933" s="206"/>
      <c r="FU933" s="206"/>
      <c r="FV933" s="206"/>
      <c r="FW933" s="206"/>
      <c r="FX933" s="206"/>
      <c r="FY933" s="206"/>
      <c r="FZ933" s="206"/>
      <c r="GA933" s="206"/>
      <c r="GB933" s="206"/>
      <c r="GC933" s="206"/>
      <c r="GD933" s="206"/>
      <c r="GE933" s="206"/>
      <c r="GF933" s="206"/>
      <c r="GG933" s="206"/>
      <c r="GH933" s="206"/>
      <c r="GI933" s="206"/>
      <c r="GJ933" s="206"/>
      <c r="GK933" s="206"/>
      <c r="GL933" s="206"/>
      <c r="GM933" s="206"/>
      <c r="GN933" s="206"/>
      <c r="GO933" s="206"/>
      <c r="GP933" s="206"/>
      <c r="GQ933" s="206"/>
      <c r="GR933" s="206"/>
      <c r="GS933" s="206"/>
      <c r="GT933" s="206"/>
      <c r="GU933" s="206"/>
      <c r="GV933" s="206"/>
      <c r="GW933" s="206"/>
      <c r="GX933" s="206"/>
      <c r="GY933" s="206"/>
      <c r="GZ933" s="206"/>
      <c r="HA933" s="206"/>
      <c r="HB933" s="206"/>
      <c r="HC933" s="206"/>
      <c r="HD933" s="206"/>
      <c r="HE933" s="206"/>
      <c r="HF933" s="206"/>
      <c r="HG933" s="206"/>
      <c r="HH933" s="206"/>
      <c r="HI933" s="206"/>
      <c r="HJ933" s="206"/>
      <c r="HK933" s="206"/>
      <c r="HL933" s="206"/>
      <c r="HM933" s="206"/>
      <c r="HN933" s="206"/>
      <c r="HO933" s="206"/>
      <c r="HP933" s="206"/>
      <c r="HQ933" s="206"/>
      <c r="HR933" s="206"/>
      <c r="HS933" s="206"/>
      <c r="HT933" s="206"/>
      <c r="HU933" s="206"/>
      <c r="HV933" s="206"/>
      <c r="HW933" s="206"/>
      <c r="HX933" s="206"/>
      <c r="HY933" s="206"/>
      <c r="HZ933" s="206"/>
      <c r="IA933" s="206"/>
      <c r="IB933" s="206"/>
      <c r="IC933" s="206"/>
      <c r="ID933" s="206"/>
      <c r="IE933" s="206"/>
      <c r="IF933" s="206"/>
      <c r="IG933" s="206"/>
      <c r="IH933" s="206"/>
    </row>
    <row r="934" spans="1:242" s="225" customFormat="1" hidden="1" x14ac:dyDescent="0.25">
      <c r="A934" s="206"/>
      <c r="B934" s="206"/>
      <c r="C934" s="207">
        <v>43698</v>
      </c>
      <c r="D934" s="248" t="s">
        <v>1644</v>
      </c>
      <c r="E934" s="238" t="s">
        <v>1631</v>
      </c>
      <c r="F934" s="238"/>
      <c r="G934" s="249" t="s">
        <v>1281</v>
      </c>
      <c r="H934" s="285"/>
      <c r="I934" s="236">
        <v>2528881</v>
      </c>
      <c r="J934" s="357">
        <f t="shared" si="14"/>
        <v>8747225</v>
      </c>
      <c r="K934" s="398"/>
      <c r="L934" s="287"/>
      <c r="M934" s="238" t="s">
        <v>1631</v>
      </c>
      <c r="N934" s="287"/>
      <c r="O934" s="287"/>
      <c r="P934" s="287"/>
      <c r="Q934" s="287"/>
      <c r="R934" s="287"/>
      <c r="S934" s="287"/>
      <c r="T934" s="287"/>
      <c r="U934" s="287"/>
      <c r="V934" s="287"/>
      <c r="W934" s="287"/>
      <c r="X934" s="287"/>
      <c r="Y934" s="287"/>
      <c r="Z934" s="287"/>
      <c r="AA934" s="287"/>
      <c r="AB934" s="287"/>
      <c r="AC934" s="287"/>
      <c r="AD934" s="287"/>
      <c r="AE934" s="287"/>
      <c r="AF934" s="287"/>
      <c r="AG934" s="287"/>
      <c r="AH934" s="287"/>
      <c r="AI934" s="287"/>
      <c r="AJ934" s="449"/>
      <c r="AK934" s="206"/>
      <c r="AL934" s="206"/>
      <c r="AM934" s="206"/>
      <c r="AN934" s="206"/>
      <c r="AO934" s="206"/>
      <c r="AP934" s="206"/>
      <c r="AQ934" s="206"/>
      <c r="AR934" s="206"/>
      <c r="AS934" s="206"/>
      <c r="AT934" s="206"/>
      <c r="AU934" s="206"/>
      <c r="AV934" s="206"/>
      <c r="AW934" s="206"/>
      <c r="AX934" s="206"/>
      <c r="AY934" s="206"/>
      <c r="AZ934" s="206"/>
      <c r="BA934" s="206"/>
      <c r="BB934" s="206"/>
      <c r="BC934" s="206"/>
      <c r="BD934" s="206"/>
      <c r="BE934" s="206"/>
      <c r="BF934" s="206"/>
      <c r="BG934" s="206"/>
      <c r="BH934" s="206"/>
      <c r="BI934" s="206"/>
      <c r="BJ934" s="206"/>
      <c r="BK934" s="206"/>
      <c r="BL934" s="206"/>
      <c r="BM934" s="206"/>
      <c r="BN934" s="206"/>
      <c r="BO934" s="206"/>
      <c r="BP934" s="206"/>
      <c r="BQ934" s="206"/>
      <c r="BR934" s="206"/>
      <c r="BS934" s="206"/>
      <c r="BT934" s="206"/>
      <c r="BU934" s="206"/>
      <c r="BV934" s="206"/>
      <c r="BW934" s="206"/>
      <c r="BX934" s="206"/>
      <c r="BY934" s="206"/>
      <c r="BZ934" s="206"/>
      <c r="CA934" s="206"/>
      <c r="CB934" s="206"/>
      <c r="CC934" s="206"/>
      <c r="CD934" s="206"/>
      <c r="CE934" s="206"/>
      <c r="CF934" s="206"/>
      <c r="CG934" s="206"/>
      <c r="CH934" s="206"/>
      <c r="CI934" s="206"/>
      <c r="CJ934" s="206"/>
      <c r="CK934" s="206"/>
      <c r="CL934" s="206"/>
      <c r="CM934" s="206"/>
      <c r="CN934" s="206"/>
      <c r="CO934" s="206"/>
      <c r="CP934" s="206"/>
      <c r="CQ934" s="206"/>
      <c r="CR934" s="206"/>
      <c r="CS934" s="206"/>
      <c r="CT934" s="206"/>
      <c r="CU934" s="206"/>
      <c r="CV934" s="206"/>
      <c r="CW934" s="206"/>
      <c r="CX934" s="206"/>
      <c r="CY934" s="206"/>
      <c r="CZ934" s="206"/>
      <c r="DA934" s="206"/>
      <c r="DB934" s="206"/>
      <c r="DC934" s="206"/>
      <c r="DD934" s="206"/>
      <c r="DE934" s="206"/>
      <c r="DF934" s="206"/>
      <c r="DG934" s="206"/>
      <c r="DH934" s="206"/>
      <c r="DI934" s="206"/>
      <c r="DJ934" s="206"/>
      <c r="DK934" s="206"/>
      <c r="DL934" s="206"/>
      <c r="DM934" s="206"/>
      <c r="DN934" s="206"/>
      <c r="DO934" s="206"/>
      <c r="DP934" s="206"/>
      <c r="DQ934" s="206"/>
      <c r="DR934" s="206"/>
      <c r="DS934" s="206"/>
      <c r="DT934" s="206"/>
      <c r="DU934" s="206"/>
      <c r="DV934" s="206"/>
      <c r="DW934" s="206"/>
      <c r="DX934" s="206"/>
      <c r="DY934" s="206"/>
      <c r="DZ934" s="206"/>
      <c r="EA934" s="206"/>
      <c r="EB934" s="206"/>
      <c r="EC934" s="206"/>
      <c r="ED934" s="206"/>
      <c r="EE934" s="206"/>
      <c r="EF934" s="206"/>
      <c r="EG934" s="206"/>
      <c r="EH934" s="206"/>
      <c r="EI934" s="206"/>
      <c r="EJ934" s="206"/>
      <c r="EK934" s="206"/>
      <c r="EL934" s="206"/>
      <c r="EM934" s="206"/>
      <c r="EN934" s="206"/>
      <c r="EO934" s="206"/>
      <c r="EP934" s="206"/>
      <c r="EQ934" s="206"/>
      <c r="ER934" s="206"/>
      <c r="ES934" s="206"/>
      <c r="ET934" s="206"/>
      <c r="EU934" s="206"/>
      <c r="EV934" s="206"/>
      <c r="EW934" s="206"/>
      <c r="EX934" s="206"/>
      <c r="EY934" s="206"/>
      <c r="EZ934" s="206"/>
      <c r="FA934" s="206"/>
      <c r="FB934" s="206"/>
      <c r="FC934" s="206"/>
      <c r="FD934" s="206"/>
      <c r="FE934" s="206"/>
      <c r="FF934" s="206"/>
      <c r="FG934" s="206"/>
      <c r="FH934" s="206"/>
      <c r="FI934" s="206"/>
      <c r="FJ934" s="206"/>
      <c r="FK934" s="206"/>
      <c r="FL934" s="206"/>
      <c r="FM934" s="206"/>
      <c r="FN934" s="206"/>
      <c r="FO934" s="206"/>
      <c r="FP934" s="206"/>
      <c r="FQ934" s="206"/>
      <c r="FR934" s="206"/>
      <c r="FS934" s="206"/>
      <c r="FT934" s="206"/>
      <c r="FU934" s="206"/>
      <c r="FV934" s="206"/>
      <c r="FW934" s="206"/>
      <c r="FX934" s="206"/>
      <c r="FY934" s="206"/>
      <c r="FZ934" s="206"/>
      <c r="GA934" s="206"/>
      <c r="GB934" s="206"/>
      <c r="GC934" s="206"/>
      <c r="GD934" s="206"/>
      <c r="GE934" s="206"/>
      <c r="GF934" s="206"/>
      <c r="GG934" s="206"/>
      <c r="GH934" s="206"/>
      <c r="GI934" s="206"/>
      <c r="GJ934" s="206"/>
      <c r="GK934" s="206"/>
      <c r="GL934" s="206"/>
      <c r="GM934" s="206"/>
      <c r="GN934" s="206"/>
      <c r="GO934" s="206"/>
      <c r="GP934" s="206"/>
      <c r="GQ934" s="206"/>
      <c r="GR934" s="206"/>
      <c r="GS934" s="206"/>
      <c r="GT934" s="206"/>
      <c r="GU934" s="206"/>
      <c r="GV934" s="206"/>
      <c r="GW934" s="206"/>
      <c r="GX934" s="206"/>
      <c r="GY934" s="206"/>
      <c r="GZ934" s="206"/>
      <c r="HA934" s="206"/>
      <c r="HB934" s="206"/>
      <c r="HC934" s="206"/>
      <c r="HD934" s="206"/>
      <c r="HE934" s="206"/>
      <c r="HF934" s="206"/>
      <c r="HG934" s="206"/>
      <c r="HH934" s="206"/>
      <c r="HI934" s="206"/>
      <c r="HJ934" s="206"/>
      <c r="HK934" s="206"/>
      <c r="HL934" s="206"/>
      <c r="HM934" s="206"/>
      <c r="HN934" s="206"/>
      <c r="HO934" s="206"/>
      <c r="HP934" s="206"/>
      <c r="HQ934" s="206"/>
      <c r="HR934" s="206"/>
      <c r="HS934" s="206"/>
      <c r="HT934" s="206"/>
      <c r="HU934" s="206"/>
      <c r="HV934" s="206"/>
      <c r="HW934" s="206"/>
      <c r="HX934" s="206"/>
      <c r="HY934" s="206"/>
      <c r="HZ934" s="206"/>
      <c r="IA934" s="206"/>
      <c r="IB934" s="206"/>
      <c r="IC934" s="206"/>
      <c r="ID934" s="206"/>
      <c r="IE934" s="206"/>
      <c r="IF934" s="206"/>
      <c r="IG934" s="206"/>
      <c r="IH934" s="206"/>
    </row>
    <row r="935" spans="1:242" s="225" customFormat="1" hidden="1" x14ac:dyDescent="0.25">
      <c r="A935" s="206"/>
      <c r="B935" s="206"/>
      <c r="C935" s="207"/>
      <c r="D935" s="248" t="s">
        <v>1100</v>
      </c>
      <c r="E935" s="238"/>
      <c r="F935" s="238"/>
      <c r="G935" s="249" t="s">
        <v>1281</v>
      </c>
      <c r="H935" s="285">
        <v>1500000</v>
      </c>
      <c r="I935" s="236"/>
      <c r="J935" s="357">
        <f t="shared" si="14"/>
        <v>10247225</v>
      </c>
      <c r="K935" s="251" t="s">
        <v>1656</v>
      </c>
      <c r="L935" s="287"/>
      <c r="M935" s="238"/>
      <c r="N935" s="287"/>
      <c r="O935" s="287"/>
      <c r="P935" s="287"/>
      <c r="Q935" s="287"/>
      <c r="R935" s="287"/>
      <c r="S935" s="287"/>
      <c r="T935" s="287"/>
      <c r="U935" s="287"/>
      <c r="V935" s="287"/>
      <c r="W935" s="287"/>
      <c r="X935" s="287"/>
      <c r="Y935" s="287"/>
      <c r="Z935" s="287"/>
      <c r="AA935" s="287"/>
      <c r="AB935" s="287"/>
      <c r="AC935" s="287"/>
      <c r="AD935" s="287"/>
      <c r="AE935" s="287"/>
      <c r="AF935" s="287"/>
      <c r="AG935" s="287"/>
      <c r="AH935" s="287"/>
      <c r="AI935" s="287"/>
      <c r="AJ935" s="449"/>
      <c r="AK935" s="206"/>
      <c r="AL935" s="206"/>
      <c r="AM935" s="206"/>
      <c r="AN935" s="206"/>
      <c r="AO935" s="206"/>
      <c r="AP935" s="206"/>
      <c r="AQ935" s="206"/>
      <c r="AR935" s="206"/>
      <c r="AS935" s="206"/>
      <c r="AT935" s="206"/>
      <c r="AU935" s="206"/>
      <c r="AV935" s="206"/>
      <c r="AW935" s="206"/>
      <c r="AX935" s="206"/>
      <c r="AY935" s="206"/>
      <c r="AZ935" s="206"/>
      <c r="BA935" s="206"/>
      <c r="BB935" s="206"/>
      <c r="BC935" s="206"/>
      <c r="BD935" s="206"/>
      <c r="BE935" s="206"/>
      <c r="BF935" s="206"/>
      <c r="BG935" s="206"/>
      <c r="BH935" s="206"/>
      <c r="BI935" s="206"/>
      <c r="BJ935" s="206"/>
      <c r="BK935" s="206"/>
      <c r="BL935" s="206"/>
      <c r="BM935" s="206"/>
      <c r="BN935" s="206"/>
      <c r="BO935" s="206"/>
      <c r="BP935" s="206"/>
      <c r="BQ935" s="206"/>
      <c r="BR935" s="206"/>
      <c r="BS935" s="206"/>
      <c r="BT935" s="206"/>
      <c r="BU935" s="206"/>
      <c r="BV935" s="206"/>
      <c r="BW935" s="206"/>
      <c r="BX935" s="206"/>
      <c r="BY935" s="206"/>
      <c r="BZ935" s="206"/>
      <c r="CA935" s="206"/>
      <c r="CB935" s="206"/>
      <c r="CC935" s="206"/>
      <c r="CD935" s="206"/>
      <c r="CE935" s="206"/>
      <c r="CF935" s="206"/>
      <c r="CG935" s="206"/>
      <c r="CH935" s="206"/>
      <c r="CI935" s="206"/>
      <c r="CJ935" s="206"/>
      <c r="CK935" s="206"/>
      <c r="CL935" s="206"/>
      <c r="CM935" s="206"/>
      <c r="CN935" s="206"/>
      <c r="CO935" s="206"/>
      <c r="CP935" s="206"/>
      <c r="CQ935" s="206"/>
      <c r="CR935" s="206"/>
      <c r="CS935" s="206"/>
      <c r="CT935" s="206"/>
      <c r="CU935" s="206"/>
      <c r="CV935" s="206"/>
      <c r="CW935" s="206"/>
      <c r="CX935" s="206"/>
      <c r="CY935" s="206"/>
      <c r="CZ935" s="206"/>
      <c r="DA935" s="206"/>
      <c r="DB935" s="206"/>
      <c r="DC935" s="206"/>
      <c r="DD935" s="206"/>
      <c r="DE935" s="206"/>
      <c r="DF935" s="206"/>
      <c r="DG935" s="206"/>
      <c r="DH935" s="206"/>
      <c r="DI935" s="206"/>
      <c r="DJ935" s="206"/>
      <c r="DK935" s="206"/>
      <c r="DL935" s="206"/>
      <c r="DM935" s="206"/>
      <c r="DN935" s="206"/>
      <c r="DO935" s="206"/>
      <c r="DP935" s="206"/>
      <c r="DQ935" s="206"/>
      <c r="DR935" s="206"/>
      <c r="DS935" s="206"/>
      <c r="DT935" s="206"/>
      <c r="DU935" s="206"/>
      <c r="DV935" s="206"/>
      <c r="DW935" s="206"/>
      <c r="DX935" s="206"/>
      <c r="DY935" s="206"/>
      <c r="DZ935" s="206"/>
      <c r="EA935" s="206"/>
      <c r="EB935" s="206"/>
      <c r="EC935" s="206"/>
      <c r="ED935" s="206"/>
      <c r="EE935" s="206"/>
      <c r="EF935" s="206"/>
      <c r="EG935" s="206"/>
      <c r="EH935" s="206"/>
      <c r="EI935" s="206"/>
      <c r="EJ935" s="206"/>
      <c r="EK935" s="206"/>
      <c r="EL935" s="206"/>
      <c r="EM935" s="206"/>
      <c r="EN935" s="206"/>
      <c r="EO935" s="206"/>
      <c r="EP935" s="206"/>
      <c r="EQ935" s="206"/>
      <c r="ER935" s="206"/>
      <c r="ES935" s="206"/>
      <c r="ET935" s="206"/>
      <c r="EU935" s="206"/>
      <c r="EV935" s="206"/>
      <c r="EW935" s="206"/>
      <c r="EX935" s="206"/>
      <c r="EY935" s="206"/>
      <c r="EZ935" s="206"/>
      <c r="FA935" s="206"/>
      <c r="FB935" s="206"/>
      <c r="FC935" s="206"/>
      <c r="FD935" s="206"/>
      <c r="FE935" s="206"/>
      <c r="FF935" s="206"/>
      <c r="FG935" s="206"/>
      <c r="FH935" s="206"/>
      <c r="FI935" s="206"/>
      <c r="FJ935" s="206"/>
      <c r="FK935" s="206"/>
      <c r="FL935" s="206"/>
      <c r="FM935" s="206"/>
      <c r="FN935" s="206"/>
      <c r="FO935" s="206"/>
      <c r="FP935" s="206"/>
      <c r="FQ935" s="206"/>
      <c r="FR935" s="206"/>
      <c r="FS935" s="206"/>
      <c r="FT935" s="206"/>
      <c r="FU935" s="206"/>
      <c r="FV935" s="206"/>
      <c r="FW935" s="206"/>
      <c r="FX935" s="206"/>
      <c r="FY935" s="206"/>
      <c r="FZ935" s="206"/>
      <c r="GA935" s="206"/>
      <c r="GB935" s="206"/>
      <c r="GC935" s="206"/>
      <c r="GD935" s="206"/>
      <c r="GE935" s="206"/>
      <c r="GF935" s="206"/>
      <c r="GG935" s="206"/>
      <c r="GH935" s="206"/>
      <c r="GI935" s="206"/>
      <c r="GJ935" s="206"/>
      <c r="GK935" s="206"/>
      <c r="GL935" s="206"/>
      <c r="GM935" s="206"/>
      <c r="GN935" s="206"/>
      <c r="GO935" s="206"/>
      <c r="GP935" s="206"/>
      <c r="GQ935" s="206"/>
      <c r="GR935" s="206"/>
      <c r="GS935" s="206"/>
      <c r="GT935" s="206"/>
      <c r="GU935" s="206"/>
      <c r="GV935" s="206"/>
      <c r="GW935" s="206"/>
      <c r="GX935" s="206"/>
      <c r="GY935" s="206"/>
      <c r="GZ935" s="206"/>
      <c r="HA935" s="206"/>
      <c r="HB935" s="206"/>
      <c r="HC935" s="206"/>
      <c r="HD935" s="206"/>
      <c r="HE935" s="206"/>
      <c r="HF935" s="206"/>
      <c r="HG935" s="206"/>
      <c r="HH935" s="206"/>
      <c r="HI935" s="206"/>
      <c r="HJ935" s="206"/>
      <c r="HK935" s="206"/>
      <c r="HL935" s="206"/>
      <c r="HM935" s="206"/>
      <c r="HN935" s="206"/>
      <c r="HO935" s="206"/>
      <c r="HP935" s="206"/>
      <c r="HQ935" s="206"/>
      <c r="HR935" s="206"/>
      <c r="HS935" s="206"/>
      <c r="HT935" s="206"/>
      <c r="HU935" s="206"/>
      <c r="HV935" s="206"/>
      <c r="HW935" s="206"/>
      <c r="HX935" s="206"/>
      <c r="HY935" s="206"/>
      <c r="HZ935" s="206"/>
      <c r="IA935" s="206"/>
      <c r="IB935" s="206"/>
      <c r="IC935" s="206"/>
      <c r="ID935" s="206"/>
      <c r="IE935" s="206"/>
      <c r="IF935" s="206"/>
      <c r="IG935" s="206"/>
      <c r="IH935" s="206"/>
    </row>
    <row r="936" spans="1:242" s="225" customFormat="1" hidden="1" x14ac:dyDescent="0.25">
      <c r="A936" s="206"/>
      <c r="B936" s="206"/>
      <c r="C936" s="207">
        <v>43698</v>
      </c>
      <c r="D936" s="248" t="s">
        <v>1645</v>
      </c>
      <c r="E936" s="238" t="s">
        <v>1632</v>
      </c>
      <c r="F936" s="238"/>
      <c r="G936" s="249" t="s">
        <v>1286</v>
      </c>
      <c r="H936" s="285"/>
      <c r="I936" s="236">
        <v>128000</v>
      </c>
      <c r="J936" s="357">
        <f t="shared" si="14"/>
        <v>10119225</v>
      </c>
      <c r="K936" s="251"/>
      <c r="L936" s="287"/>
      <c r="M936" s="238" t="s">
        <v>1632</v>
      </c>
      <c r="N936" s="287"/>
      <c r="O936" s="287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449"/>
      <c r="AK936" s="206"/>
      <c r="AL936" s="206"/>
      <c r="AM936" s="206"/>
      <c r="AN936" s="206"/>
      <c r="AO936" s="206"/>
      <c r="AP936" s="206"/>
      <c r="AQ936" s="206"/>
      <c r="AR936" s="206"/>
      <c r="AS936" s="206"/>
      <c r="AT936" s="206"/>
      <c r="AU936" s="206"/>
      <c r="AV936" s="206"/>
      <c r="AW936" s="206"/>
      <c r="AX936" s="206"/>
      <c r="AY936" s="206"/>
      <c r="AZ936" s="206"/>
      <c r="BA936" s="206"/>
      <c r="BB936" s="206"/>
      <c r="BC936" s="206"/>
      <c r="BD936" s="206"/>
      <c r="BE936" s="206"/>
      <c r="BF936" s="206"/>
      <c r="BG936" s="206"/>
      <c r="BH936" s="206"/>
      <c r="BI936" s="206"/>
      <c r="BJ936" s="206"/>
      <c r="BK936" s="206"/>
      <c r="BL936" s="206"/>
      <c r="BM936" s="206"/>
      <c r="BN936" s="206"/>
      <c r="BO936" s="206"/>
      <c r="BP936" s="206"/>
      <c r="BQ936" s="206"/>
      <c r="BR936" s="206"/>
      <c r="BS936" s="206"/>
      <c r="BT936" s="206"/>
      <c r="BU936" s="206"/>
      <c r="BV936" s="206"/>
      <c r="BW936" s="206"/>
      <c r="BX936" s="206"/>
      <c r="BY936" s="206"/>
      <c r="BZ936" s="206"/>
      <c r="CA936" s="206"/>
      <c r="CB936" s="206"/>
      <c r="CC936" s="206"/>
      <c r="CD936" s="206"/>
      <c r="CE936" s="206"/>
      <c r="CF936" s="206"/>
      <c r="CG936" s="206"/>
      <c r="CH936" s="206"/>
      <c r="CI936" s="206"/>
      <c r="CJ936" s="206"/>
      <c r="CK936" s="206"/>
      <c r="CL936" s="206"/>
      <c r="CM936" s="206"/>
      <c r="CN936" s="206"/>
      <c r="CO936" s="206"/>
      <c r="CP936" s="206"/>
      <c r="CQ936" s="206"/>
      <c r="CR936" s="206"/>
      <c r="CS936" s="206"/>
      <c r="CT936" s="206"/>
      <c r="CU936" s="206"/>
      <c r="CV936" s="206"/>
      <c r="CW936" s="206"/>
      <c r="CX936" s="206"/>
      <c r="CY936" s="206"/>
      <c r="CZ936" s="206"/>
      <c r="DA936" s="206"/>
      <c r="DB936" s="206"/>
      <c r="DC936" s="206"/>
      <c r="DD936" s="206"/>
      <c r="DE936" s="206"/>
      <c r="DF936" s="206"/>
      <c r="DG936" s="206"/>
      <c r="DH936" s="206"/>
      <c r="DI936" s="206"/>
      <c r="DJ936" s="206"/>
      <c r="DK936" s="206"/>
      <c r="DL936" s="206"/>
      <c r="DM936" s="206"/>
      <c r="DN936" s="206"/>
      <c r="DO936" s="206"/>
      <c r="DP936" s="206"/>
      <c r="DQ936" s="206"/>
      <c r="DR936" s="206"/>
      <c r="DS936" s="206"/>
      <c r="DT936" s="206"/>
      <c r="DU936" s="206"/>
      <c r="DV936" s="206"/>
      <c r="DW936" s="206"/>
      <c r="DX936" s="206"/>
      <c r="DY936" s="206"/>
      <c r="DZ936" s="206"/>
      <c r="EA936" s="206"/>
      <c r="EB936" s="206"/>
      <c r="EC936" s="206"/>
      <c r="ED936" s="206"/>
      <c r="EE936" s="206"/>
      <c r="EF936" s="206"/>
      <c r="EG936" s="206"/>
      <c r="EH936" s="206"/>
      <c r="EI936" s="206"/>
      <c r="EJ936" s="206"/>
      <c r="EK936" s="206"/>
      <c r="EL936" s="206"/>
      <c r="EM936" s="206"/>
      <c r="EN936" s="206"/>
      <c r="EO936" s="206"/>
      <c r="EP936" s="206"/>
      <c r="EQ936" s="206"/>
      <c r="ER936" s="206"/>
      <c r="ES936" s="206"/>
      <c r="ET936" s="206"/>
      <c r="EU936" s="206"/>
      <c r="EV936" s="206"/>
      <c r="EW936" s="206"/>
      <c r="EX936" s="206"/>
      <c r="EY936" s="206"/>
      <c r="EZ936" s="206"/>
      <c r="FA936" s="206"/>
      <c r="FB936" s="206"/>
      <c r="FC936" s="206"/>
      <c r="FD936" s="206"/>
      <c r="FE936" s="206"/>
      <c r="FF936" s="206"/>
      <c r="FG936" s="206"/>
      <c r="FH936" s="206"/>
      <c r="FI936" s="206"/>
      <c r="FJ936" s="206"/>
      <c r="FK936" s="206"/>
      <c r="FL936" s="206"/>
      <c r="FM936" s="206"/>
      <c r="FN936" s="206"/>
      <c r="FO936" s="206"/>
      <c r="FP936" s="206"/>
      <c r="FQ936" s="206"/>
      <c r="FR936" s="206"/>
      <c r="FS936" s="206"/>
      <c r="FT936" s="206"/>
      <c r="FU936" s="206"/>
      <c r="FV936" s="206"/>
      <c r="FW936" s="206"/>
      <c r="FX936" s="206"/>
      <c r="FY936" s="206"/>
      <c r="FZ936" s="206"/>
      <c r="GA936" s="206"/>
      <c r="GB936" s="206"/>
      <c r="GC936" s="206"/>
      <c r="GD936" s="206"/>
      <c r="GE936" s="206"/>
      <c r="GF936" s="206"/>
      <c r="GG936" s="206"/>
      <c r="GH936" s="206"/>
      <c r="GI936" s="206"/>
      <c r="GJ936" s="206"/>
      <c r="GK936" s="206"/>
      <c r="GL936" s="206"/>
      <c r="GM936" s="206"/>
      <c r="GN936" s="206"/>
      <c r="GO936" s="206"/>
      <c r="GP936" s="206"/>
      <c r="GQ936" s="206"/>
      <c r="GR936" s="206"/>
      <c r="GS936" s="206"/>
      <c r="GT936" s="206"/>
      <c r="GU936" s="206"/>
      <c r="GV936" s="206"/>
      <c r="GW936" s="206"/>
      <c r="GX936" s="206"/>
      <c r="GY936" s="206"/>
      <c r="GZ936" s="206"/>
      <c r="HA936" s="206"/>
      <c r="HB936" s="206"/>
      <c r="HC936" s="206"/>
      <c r="HD936" s="206"/>
      <c r="HE936" s="206"/>
      <c r="HF936" s="206"/>
      <c r="HG936" s="206"/>
      <c r="HH936" s="206"/>
      <c r="HI936" s="206"/>
      <c r="HJ936" s="206"/>
      <c r="HK936" s="206"/>
      <c r="HL936" s="206"/>
      <c r="HM936" s="206"/>
      <c r="HN936" s="206"/>
      <c r="HO936" s="206"/>
      <c r="HP936" s="206"/>
      <c r="HQ936" s="206"/>
      <c r="HR936" s="206"/>
      <c r="HS936" s="206"/>
      <c r="HT936" s="206"/>
      <c r="HU936" s="206"/>
      <c r="HV936" s="206"/>
      <c r="HW936" s="206"/>
      <c r="HX936" s="206"/>
      <c r="HY936" s="206"/>
      <c r="HZ936" s="206"/>
      <c r="IA936" s="206"/>
      <c r="IB936" s="206"/>
      <c r="IC936" s="206"/>
      <c r="ID936" s="206"/>
      <c r="IE936" s="206"/>
      <c r="IF936" s="206"/>
      <c r="IG936" s="206"/>
      <c r="IH936" s="206"/>
    </row>
    <row r="937" spans="1:242" s="225" customFormat="1" hidden="1" x14ac:dyDescent="0.25">
      <c r="A937" s="206"/>
      <c r="B937" s="206"/>
      <c r="C937" s="207">
        <v>43698</v>
      </c>
      <c r="D937" s="248" t="s">
        <v>1646</v>
      </c>
      <c r="E937" s="238" t="s">
        <v>1633</v>
      </c>
      <c r="F937" s="238"/>
      <c r="G937" s="249" t="s">
        <v>1290</v>
      </c>
      <c r="H937" s="285"/>
      <c r="I937" s="236">
        <v>1005171</v>
      </c>
      <c r="J937" s="357">
        <f t="shared" si="14"/>
        <v>9114054</v>
      </c>
      <c r="K937" s="251"/>
      <c r="L937" s="287"/>
      <c r="M937" s="238" t="s">
        <v>1633</v>
      </c>
      <c r="N937" s="287"/>
      <c r="O937" s="287"/>
      <c r="P937" s="287"/>
      <c r="Q937" s="287"/>
      <c r="R937" s="287"/>
      <c r="S937" s="287"/>
      <c r="T937" s="287"/>
      <c r="U937" s="287"/>
      <c r="V937" s="287"/>
      <c r="W937" s="287"/>
      <c r="X937" s="287"/>
      <c r="Y937" s="287"/>
      <c r="Z937" s="287"/>
      <c r="AA937" s="287"/>
      <c r="AB937" s="287"/>
      <c r="AC937" s="287"/>
      <c r="AD937" s="287"/>
      <c r="AE937" s="287"/>
      <c r="AF937" s="287"/>
      <c r="AG937" s="287"/>
      <c r="AH937" s="287"/>
      <c r="AI937" s="287"/>
      <c r="AJ937" s="449"/>
      <c r="AK937" s="206"/>
      <c r="AL937" s="206"/>
      <c r="AM937" s="206"/>
      <c r="AN937" s="206"/>
      <c r="AO937" s="206"/>
      <c r="AP937" s="206"/>
      <c r="AQ937" s="206"/>
      <c r="AR937" s="206"/>
      <c r="AS937" s="206"/>
      <c r="AT937" s="206"/>
      <c r="AU937" s="206"/>
      <c r="AV937" s="206"/>
      <c r="AW937" s="206"/>
      <c r="AX937" s="206"/>
      <c r="AY937" s="206"/>
      <c r="AZ937" s="206"/>
      <c r="BA937" s="206"/>
      <c r="BB937" s="206"/>
      <c r="BC937" s="206"/>
      <c r="BD937" s="206"/>
      <c r="BE937" s="206"/>
      <c r="BF937" s="206"/>
      <c r="BG937" s="206"/>
      <c r="BH937" s="206"/>
      <c r="BI937" s="206"/>
      <c r="BJ937" s="206"/>
      <c r="BK937" s="206"/>
      <c r="BL937" s="206"/>
      <c r="BM937" s="206"/>
      <c r="BN937" s="206"/>
      <c r="BO937" s="206"/>
      <c r="BP937" s="206"/>
      <c r="BQ937" s="206"/>
      <c r="BR937" s="206"/>
      <c r="BS937" s="206"/>
      <c r="BT937" s="206"/>
      <c r="BU937" s="206"/>
      <c r="BV937" s="206"/>
      <c r="BW937" s="206"/>
      <c r="BX937" s="206"/>
      <c r="BY937" s="206"/>
      <c r="BZ937" s="206"/>
      <c r="CA937" s="206"/>
      <c r="CB937" s="206"/>
      <c r="CC937" s="206"/>
      <c r="CD937" s="206"/>
      <c r="CE937" s="206"/>
      <c r="CF937" s="206"/>
      <c r="CG937" s="206"/>
      <c r="CH937" s="206"/>
      <c r="CI937" s="206"/>
      <c r="CJ937" s="206"/>
      <c r="CK937" s="206"/>
      <c r="CL937" s="206"/>
      <c r="CM937" s="206"/>
      <c r="CN937" s="206"/>
      <c r="CO937" s="206"/>
      <c r="CP937" s="206"/>
      <c r="CQ937" s="206"/>
      <c r="CR937" s="206"/>
      <c r="CS937" s="206"/>
      <c r="CT937" s="206"/>
      <c r="CU937" s="206"/>
      <c r="CV937" s="206"/>
      <c r="CW937" s="206"/>
      <c r="CX937" s="206"/>
      <c r="CY937" s="206"/>
      <c r="CZ937" s="206"/>
      <c r="DA937" s="206"/>
      <c r="DB937" s="206"/>
      <c r="DC937" s="206"/>
      <c r="DD937" s="206"/>
      <c r="DE937" s="206"/>
      <c r="DF937" s="206"/>
      <c r="DG937" s="206"/>
      <c r="DH937" s="206"/>
      <c r="DI937" s="206"/>
      <c r="DJ937" s="206"/>
      <c r="DK937" s="206"/>
      <c r="DL937" s="206"/>
      <c r="DM937" s="206"/>
      <c r="DN937" s="206"/>
      <c r="DO937" s="206"/>
      <c r="DP937" s="206"/>
      <c r="DQ937" s="206"/>
      <c r="DR937" s="206"/>
      <c r="DS937" s="206"/>
      <c r="DT937" s="206"/>
      <c r="DU937" s="206"/>
      <c r="DV937" s="206"/>
      <c r="DW937" s="206"/>
      <c r="DX937" s="206"/>
      <c r="DY937" s="206"/>
      <c r="DZ937" s="206"/>
      <c r="EA937" s="206"/>
      <c r="EB937" s="206"/>
      <c r="EC937" s="206"/>
      <c r="ED937" s="206"/>
      <c r="EE937" s="206"/>
      <c r="EF937" s="206"/>
      <c r="EG937" s="206"/>
      <c r="EH937" s="206"/>
      <c r="EI937" s="206"/>
      <c r="EJ937" s="206"/>
      <c r="EK937" s="206"/>
      <c r="EL937" s="206"/>
      <c r="EM937" s="206"/>
      <c r="EN937" s="206"/>
      <c r="EO937" s="206"/>
      <c r="EP937" s="206"/>
      <c r="EQ937" s="206"/>
      <c r="ER937" s="206"/>
      <c r="ES937" s="206"/>
      <c r="ET937" s="206"/>
      <c r="EU937" s="206"/>
      <c r="EV937" s="206"/>
      <c r="EW937" s="206"/>
      <c r="EX937" s="206"/>
      <c r="EY937" s="206"/>
      <c r="EZ937" s="206"/>
      <c r="FA937" s="206"/>
      <c r="FB937" s="206"/>
      <c r="FC937" s="206"/>
      <c r="FD937" s="206"/>
      <c r="FE937" s="206"/>
      <c r="FF937" s="206"/>
      <c r="FG937" s="206"/>
      <c r="FH937" s="206"/>
      <c r="FI937" s="206"/>
      <c r="FJ937" s="206"/>
      <c r="FK937" s="206"/>
      <c r="FL937" s="206"/>
      <c r="FM937" s="206"/>
      <c r="FN937" s="206"/>
      <c r="FO937" s="206"/>
      <c r="FP937" s="206"/>
      <c r="FQ937" s="206"/>
      <c r="FR937" s="206"/>
      <c r="FS937" s="206"/>
      <c r="FT937" s="206"/>
      <c r="FU937" s="206"/>
      <c r="FV937" s="206"/>
      <c r="FW937" s="206"/>
      <c r="FX937" s="206"/>
      <c r="FY937" s="206"/>
      <c r="FZ937" s="206"/>
      <c r="GA937" s="206"/>
      <c r="GB937" s="206"/>
      <c r="GC937" s="206"/>
      <c r="GD937" s="206"/>
      <c r="GE937" s="206"/>
      <c r="GF937" s="206"/>
      <c r="GG937" s="206"/>
      <c r="GH937" s="206"/>
      <c r="GI937" s="206"/>
      <c r="GJ937" s="206"/>
      <c r="GK937" s="206"/>
      <c r="GL937" s="206"/>
      <c r="GM937" s="206"/>
      <c r="GN937" s="206"/>
      <c r="GO937" s="206"/>
      <c r="GP937" s="206"/>
      <c r="GQ937" s="206"/>
      <c r="GR937" s="206"/>
      <c r="GS937" s="206"/>
      <c r="GT937" s="206"/>
      <c r="GU937" s="206"/>
      <c r="GV937" s="206"/>
      <c r="GW937" s="206"/>
      <c r="GX937" s="206"/>
      <c r="GY937" s="206"/>
      <c r="GZ937" s="206"/>
      <c r="HA937" s="206"/>
      <c r="HB937" s="206"/>
      <c r="HC937" s="206"/>
      <c r="HD937" s="206"/>
      <c r="HE937" s="206"/>
      <c r="HF937" s="206"/>
      <c r="HG937" s="206"/>
      <c r="HH937" s="206"/>
      <c r="HI937" s="206"/>
      <c r="HJ937" s="206"/>
      <c r="HK937" s="206"/>
      <c r="HL937" s="206"/>
      <c r="HM937" s="206"/>
      <c r="HN937" s="206"/>
      <c r="HO937" s="206"/>
      <c r="HP937" s="206"/>
      <c r="HQ937" s="206"/>
      <c r="HR937" s="206"/>
      <c r="HS937" s="206"/>
      <c r="HT937" s="206"/>
      <c r="HU937" s="206"/>
      <c r="HV937" s="206"/>
      <c r="HW937" s="206"/>
      <c r="HX937" s="206"/>
      <c r="HY937" s="206"/>
      <c r="HZ937" s="206"/>
      <c r="IA937" s="206"/>
      <c r="IB937" s="206"/>
      <c r="IC937" s="206"/>
      <c r="ID937" s="206"/>
      <c r="IE937" s="206"/>
      <c r="IF937" s="206"/>
      <c r="IG937" s="206"/>
      <c r="IH937" s="206"/>
    </row>
    <row r="938" spans="1:242" s="225" customFormat="1" hidden="1" x14ac:dyDescent="0.25">
      <c r="A938" s="206"/>
      <c r="B938" s="206"/>
      <c r="C938" s="207"/>
      <c r="D938" s="248" t="s">
        <v>1100</v>
      </c>
      <c r="E938" s="238"/>
      <c r="F938" s="238"/>
      <c r="G938" s="249" t="s">
        <v>1290</v>
      </c>
      <c r="H938" s="285">
        <v>500000</v>
      </c>
      <c r="I938" s="236"/>
      <c r="J938" s="357">
        <f t="shared" si="14"/>
        <v>9614054</v>
      </c>
      <c r="K938" s="251" t="s">
        <v>1658</v>
      </c>
      <c r="L938" s="287"/>
      <c r="M938" s="238"/>
      <c r="N938" s="287"/>
      <c r="O938" s="287"/>
      <c r="P938" s="287"/>
      <c r="Q938" s="287"/>
      <c r="R938" s="287"/>
      <c r="S938" s="287"/>
      <c r="T938" s="287"/>
      <c r="U938" s="287"/>
      <c r="V938" s="287"/>
      <c r="W938" s="287"/>
      <c r="X938" s="287"/>
      <c r="Y938" s="287"/>
      <c r="Z938" s="287"/>
      <c r="AA938" s="287"/>
      <c r="AB938" s="287"/>
      <c r="AC938" s="287"/>
      <c r="AD938" s="287"/>
      <c r="AE938" s="287"/>
      <c r="AF938" s="287"/>
      <c r="AG938" s="287"/>
      <c r="AH938" s="287"/>
      <c r="AI938" s="287"/>
      <c r="AJ938" s="449"/>
      <c r="AK938" s="206"/>
      <c r="AL938" s="206"/>
      <c r="AM938" s="206"/>
      <c r="AN938" s="206"/>
      <c r="AO938" s="206"/>
      <c r="AP938" s="206"/>
      <c r="AQ938" s="206"/>
      <c r="AR938" s="206"/>
      <c r="AS938" s="206"/>
      <c r="AT938" s="206"/>
      <c r="AU938" s="206"/>
      <c r="AV938" s="206"/>
      <c r="AW938" s="206"/>
      <c r="AX938" s="206"/>
      <c r="AY938" s="206"/>
      <c r="AZ938" s="206"/>
      <c r="BA938" s="206"/>
      <c r="BB938" s="206"/>
      <c r="BC938" s="206"/>
      <c r="BD938" s="206"/>
      <c r="BE938" s="206"/>
      <c r="BF938" s="206"/>
      <c r="BG938" s="206"/>
      <c r="BH938" s="206"/>
      <c r="BI938" s="206"/>
      <c r="BJ938" s="206"/>
      <c r="BK938" s="206"/>
      <c r="BL938" s="206"/>
      <c r="BM938" s="206"/>
      <c r="BN938" s="206"/>
      <c r="BO938" s="206"/>
      <c r="BP938" s="206"/>
      <c r="BQ938" s="206"/>
      <c r="BR938" s="206"/>
      <c r="BS938" s="206"/>
      <c r="BT938" s="206"/>
      <c r="BU938" s="206"/>
      <c r="BV938" s="206"/>
      <c r="BW938" s="206"/>
      <c r="BX938" s="206"/>
      <c r="BY938" s="206"/>
      <c r="BZ938" s="206"/>
      <c r="CA938" s="206"/>
      <c r="CB938" s="206"/>
      <c r="CC938" s="206"/>
      <c r="CD938" s="206"/>
      <c r="CE938" s="206"/>
      <c r="CF938" s="206"/>
      <c r="CG938" s="206"/>
      <c r="CH938" s="206"/>
      <c r="CI938" s="206"/>
      <c r="CJ938" s="206"/>
      <c r="CK938" s="206"/>
      <c r="CL938" s="206"/>
      <c r="CM938" s="206"/>
      <c r="CN938" s="206"/>
      <c r="CO938" s="206"/>
      <c r="CP938" s="206"/>
      <c r="CQ938" s="206"/>
      <c r="CR938" s="206"/>
      <c r="CS938" s="206"/>
      <c r="CT938" s="206"/>
      <c r="CU938" s="206"/>
      <c r="CV938" s="206"/>
      <c r="CW938" s="206"/>
      <c r="CX938" s="206"/>
      <c r="CY938" s="206"/>
      <c r="CZ938" s="206"/>
      <c r="DA938" s="206"/>
      <c r="DB938" s="206"/>
      <c r="DC938" s="206"/>
      <c r="DD938" s="206"/>
      <c r="DE938" s="206"/>
      <c r="DF938" s="206"/>
      <c r="DG938" s="206"/>
      <c r="DH938" s="206"/>
      <c r="DI938" s="206"/>
      <c r="DJ938" s="206"/>
      <c r="DK938" s="206"/>
      <c r="DL938" s="206"/>
      <c r="DM938" s="206"/>
      <c r="DN938" s="206"/>
      <c r="DO938" s="206"/>
      <c r="DP938" s="206"/>
      <c r="DQ938" s="206"/>
      <c r="DR938" s="206"/>
      <c r="DS938" s="206"/>
      <c r="DT938" s="206"/>
      <c r="DU938" s="206"/>
      <c r="DV938" s="206"/>
      <c r="DW938" s="206"/>
      <c r="DX938" s="206"/>
      <c r="DY938" s="206"/>
      <c r="DZ938" s="206"/>
      <c r="EA938" s="206"/>
      <c r="EB938" s="206"/>
      <c r="EC938" s="206"/>
      <c r="ED938" s="206"/>
      <c r="EE938" s="206"/>
      <c r="EF938" s="206"/>
      <c r="EG938" s="206"/>
      <c r="EH938" s="206"/>
      <c r="EI938" s="206"/>
      <c r="EJ938" s="206"/>
      <c r="EK938" s="206"/>
      <c r="EL938" s="206"/>
      <c r="EM938" s="206"/>
      <c r="EN938" s="206"/>
      <c r="EO938" s="206"/>
      <c r="EP938" s="206"/>
      <c r="EQ938" s="206"/>
      <c r="ER938" s="206"/>
      <c r="ES938" s="206"/>
      <c r="ET938" s="206"/>
      <c r="EU938" s="206"/>
      <c r="EV938" s="206"/>
      <c r="EW938" s="206"/>
      <c r="EX938" s="206"/>
      <c r="EY938" s="206"/>
      <c r="EZ938" s="206"/>
      <c r="FA938" s="206"/>
      <c r="FB938" s="206"/>
      <c r="FC938" s="206"/>
      <c r="FD938" s="206"/>
      <c r="FE938" s="206"/>
      <c r="FF938" s="206"/>
      <c r="FG938" s="206"/>
      <c r="FH938" s="206"/>
      <c r="FI938" s="206"/>
      <c r="FJ938" s="206"/>
      <c r="FK938" s="206"/>
      <c r="FL938" s="206"/>
      <c r="FM938" s="206"/>
      <c r="FN938" s="206"/>
      <c r="FO938" s="206"/>
      <c r="FP938" s="206"/>
      <c r="FQ938" s="206"/>
      <c r="FR938" s="206"/>
      <c r="FS938" s="206"/>
      <c r="FT938" s="206"/>
      <c r="FU938" s="206"/>
      <c r="FV938" s="206"/>
      <c r="FW938" s="206"/>
      <c r="FX938" s="206"/>
      <c r="FY938" s="206"/>
      <c r="FZ938" s="206"/>
      <c r="GA938" s="206"/>
      <c r="GB938" s="206"/>
      <c r="GC938" s="206"/>
      <c r="GD938" s="206"/>
      <c r="GE938" s="206"/>
      <c r="GF938" s="206"/>
      <c r="GG938" s="206"/>
      <c r="GH938" s="206"/>
      <c r="GI938" s="206"/>
      <c r="GJ938" s="206"/>
      <c r="GK938" s="206"/>
      <c r="GL938" s="206"/>
      <c r="GM938" s="206"/>
      <c r="GN938" s="206"/>
      <c r="GO938" s="206"/>
      <c r="GP938" s="206"/>
      <c r="GQ938" s="206"/>
      <c r="GR938" s="206"/>
      <c r="GS938" s="206"/>
      <c r="GT938" s="206"/>
      <c r="GU938" s="206"/>
      <c r="GV938" s="206"/>
      <c r="GW938" s="206"/>
      <c r="GX938" s="206"/>
      <c r="GY938" s="206"/>
      <c r="GZ938" s="206"/>
      <c r="HA938" s="206"/>
      <c r="HB938" s="206"/>
      <c r="HC938" s="206"/>
      <c r="HD938" s="206"/>
      <c r="HE938" s="206"/>
      <c r="HF938" s="206"/>
      <c r="HG938" s="206"/>
      <c r="HH938" s="206"/>
      <c r="HI938" s="206"/>
      <c r="HJ938" s="206"/>
      <c r="HK938" s="206"/>
      <c r="HL938" s="206"/>
      <c r="HM938" s="206"/>
      <c r="HN938" s="206"/>
      <c r="HO938" s="206"/>
      <c r="HP938" s="206"/>
      <c r="HQ938" s="206"/>
      <c r="HR938" s="206"/>
      <c r="HS938" s="206"/>
      <c r="HT938" s="206"/>
      <c r="HU938" s="206"/>
      <c r="HV938" s="206"/>
      <c r="HW938" s="206"/>
      <c r="HX938" s="206"/>
      <c r="HY938" s="206"/>
      <c r="HZ938" s="206"/>
      <c r="IA938" s="206"/>
      <c r="IB938" s="206"/>
      <c r="IC938" s="206"/>
      <c r="ID938" s="206"/>
      <c r="IE938" s="206"/>
      <c r="IF938" s="206"/>
      <c r="IG938" s="206"/>
      <c r="IH938" s="206"/>
    </row>
    <row r="939" spans="1:242" s="225" customFormat="1" hidden="1" x14ac:dyDescent="0.25">
      <c r="A939" s="206"/>
      <c r="B939" s="206"/>
      <c r="C939" s="207">
        <v>43698</v>
      </c>
      <c r="D939" s="248" t="s">
        <v>1647</v>
      </c>
      <c r="E939" s="238" t="s">
        <v>1634</v>
      </c>
      <c r="F939" s="238"/>
      <c r="G939" s="249" t="s">
        <v>1198</v>
      </c>
      <c r="H939" s="285"/>
      <c r="I939" s="236">
        <v>389216</v>
      </c>
      <c r="J939" s="357">
        <f t="shared" si="14"/>
        <v>9224838</v>
      </c>
      <c r="K939" s="251"/>
      <c r="L939" s="287"/>
      <c r="M939" s="238" t="s">
        <v>1634</v>
      </c>
      <c r="N939" s="287"/>
      <c r="O939" s="287"/>
      <c r="P939" s="287"/>
      <c r="Q939" s="287"/>
      <c r="R939" s="287"/>
      <c r="S939" s="287"/>
      <c r="T939" s="287"/>
      <c r="U939" s="287"/>
      <c r="V939" s="287"/>
      <c r="W939" s="287"/>
      <c r="X939" s="287"/>
      <c r="Y939" s="287"/>
      <c r="Z939" s="287"/>
      <c r="AA939" s="287"/>
      <c r="AB939" s="287"/>
      <c r="AC939" s="287"/>
      <c r="AD939" s="287"/>
      <c r="AE939" s="287"/>
      <c r="AF939" s="287"/>
      <c r="AG939" s="287"/>
      <c r="AH939" s="287"/>
      <c r="AI939" s="287"/>
      <c r="AJ939" s="449"/>
      <c r="AK939" s="206"/>
      <c r="AL939" s="206"/>
      <c r="AM939" s="206"/>
      <c r="AN939" s="206"/>
      <c r="AO939" s="206"/>
      <c r="AP939" s="206"/>
      <c r="AQ939" s="206"/>
      <c r="AR939" s="206"/>
      <c r="AS939" s="206"/>
      <c r="AT939" s="206"/>
      <c r="AU939" s="206"/>
      <c r="AV939" s="206"/>
      <c r="AW939" s="206"/>
      <c r="AX939" s="206"/>
      <c r="AY939" s="206"/>
      <c r="AZ939" s="206"/>
      <c r="BA939" s="206"/>
      <c r="BB939" s="206"/>
      <c r="BC939" s="206"/>
      <c r="BD939" s="206"/>
      <c r="BE939" s="206"/>
      <c r="BF939" s="206"/>
      <c r="BG939" s="206"/>
      <c r="BH939" s="206"/>
      <c r="BI939" s="206"/>
      <c r="BJ939" s="206"/>
      <c r="BK939" s="206"/>
      <c r="BL939" s="206"/>
      <c r="BM939" s="206"/>
      <c r="BN939" s="206"/>
      <c r="BO939" s="206"/>
      <c r="BP939" s="206"/>
      <c r="BQ939" s="206"/>
      <c r="BR939" s="206"/>
      <c r="BS939" s="206"/>
      <c r="BT939" s="206"/>
      <c r="BU939" s="206"/>
      <c r="BV939" s="206"/>
      <c r="BW939" s="206"/>
      <c r="BX939" s="206"/>
      <c r="BY939" s="206"/>
      <c r="BZ939" s="206"/>
      <c r="CA939" s="206"/>
      <c r="CB939" s="206"/>
      <c r="CC939" s="206"/>
      <c r="CD939" s="206"/>
      <c r="CE939" s="206"/>
      <c r="CF939" s="206"/>
      <c r="CG939" s="206"/>
      <c r="CH939" s="206"/>
      <c r="CI939" s="206"/>
      <c r="CJ939" s="206"/>
      <c r="CK939" s="206"/>
      <c r="CL939" s="206"/>
      <c r="CM939" s="206"/>
      <c r="CN939" s="206"/>
      <c r="CO939" s="206"/>
      <c r="CP939" s="206"/>
      <c r="CQ939" s="206"/>
      <c r="CR939" s="206"/>
      <c r="CS939" s="206"/>
      <c r="CT939" s="206"/>
      <c r="CU939" s="206"/>
      <c r="CV939" s="206"/>
      <c r="CW939" s="206"/>
      <c r="CX939" s="206"/>
      <c r="CY939" s="206"/>
      <c r="CZ939" s="206"/>
      <c r="DA939" s="206"/>
      <c r="DB939" s="206"/>
      <c r="DC939" s="206"/>
      <c r="DD939" s="206"/>
      <c r="DE939" s="206"/>
      <c r="DF939" s="206"/>
      <c r="DG939" s="206"/>
      <c r="DH939" s="206"/>
      <c r="DI939" s="206"/>
      <c r="DJ939" s="206"/>
      <c r="DK939" s="206"/>
      <c r="DL939" s="206"/>
      <c r="DM939" s="206"/>
      <c r="DN939" s="206"/>
      <c r="DO939" s="206"/>
      <c r="DP939" s="206"/>
      <c r="DQ939" s="206"/>
      <c r="DR939" s="206"/>
      <c r="DS939" s="206"/>
      <c r="DT939" s="206"/>
      <c r="DU939" s="206"/>
      <c r="DV939" s="206"/>
      <c r="DW939" s="206"/>
      <c r="DX939" s="206"/>
      <c r="DY939" s="206"/>
      <c r="DZ939" s="206"/>
      <c r="EA939" s="206"/>
      <c r="EB939" s="206"/>
      <c r="EC939" s="206"/>
      <c r="ED939" s="206"/>
      <c r="EE939" s="206"/>
      <c r="EF939" s="206"/>
      <c r="EG939" s="206"/>
      <c r="EH939" s="206"/>
      <c r="EI939" s="206"/>
      <c r="EJ939" s="206"/>
      <c r="EK939" s="206"/>
      <c r="EL939" s="206"/>
      <c r="EM939" s="206"/>
      <c r="EN939" s="206"/>
      <c r="EO939" s="206"/>
      <c r="EP939" s="206"/>
      <c r="EQ939" s="206"/>
      <c r="ER939" s="206"/>
      <c r="ES939" s="206"/>
      <c r="ET939" s="206"/>
      <c r="EU939" s="206"/>
      <c r="EV939" s="206"/>
      <c r="EW939" s="206"/>
      <c r="EX939" s="206"/>
      <c r="EY939" s="206"/>
      <c r="EZ939" s="206"/>
      <c r="FA939" s="206"/>
      <c r="FB939" s="206"/>
      <c r="FC939" s="206"/>
      <c r="FD939" s="206"/>
      <c r="FE939" s="206"/>
      <c r="FF939" s="206"/>
      <c r="FG939" s="206"/>
      <c r="FH939" s="206"/>
      <c r="FI939" s="206"/>
      <c r="FJ939" s="206"/>
      <c r="FK939" s="206"/>
      <c r="FL939" s="206"/>
      <c r="FM939" s="206"/>
      <c r="FN939" s="206"/>
      <c r="FO939" s="206"/>
      <c r="FP939" s="206"/>
      <c r="FQ939" s="206"/>
      <c r="FR939" s="206"/>
      <c r="FS939" s="206"/>
      <c r="FT939" s="206"/>
      <c r="FU939" s="206"/>
      <c r="FV939" s="206"/>
      <c r="FW939" s="206"/>
      <c r="FX939" s="206"/>
      <c r="FY939" s="206"/>
      <c r="FZ939" s="206"/>
      <c r="GA939" s="206"/>
      <c r="GB939" s="206"/>
      <c r="GC939" s="206"/>
      <c r="GD939" s="206"/>
      <c r="GE939" s="206"/>
      <c r="GF939" s="206"/>
      <c r="GG939" s="206"/>
      <c r="GH939" s="206"/>
      <c r="GI939" s="206"/>
      <c r="GJ939" s="206"/>
      <c r="GK939" s="206"/>
      <c r="GL939" s="206"/>
      <c r="GM939" s="206"/>
      <c r="GN939" s="206"/>
      <c r="GO939" s="206"/>
      <c r="GP939" s="206"/>
      <c r="GQ939" s="206"/>
      <c r="GR939" s="206"/>
      <c r="GS939" s="206"/>
      <c r="GT939" s="206"/>
      <c r="GU939" s="206"/>
      <c r="GV939" s="206"/>
      <c r="GW939" s="206"/>
      <c r="GX939" s="206"/>
      <c r="GY939" s="206"/>
      <c r="GZ939" s="206"/>
      <c r="HA939" s="206"/>
      <c r="HB939" s="206"/>
      <c r="HC939" s="206"/>
      <c r="HD939" s="206"/>
      <c r="HE939" s="206"/>
      <c r="HF939" s="206"/>
      <c r="HG939" s="206"/>
      <c r="HH939" s="206"/>
      <c r="HI939" s="206"/>
      <c r="HJ939" s="206"/>
      <c r="HK939" s="206"/>
      <c r="HL939" s="206"/>
      <c r="HM939" s="206"/>
      <c r="HN939" s="206"/>
      <c r="HO939" s="206"/>
      <c r="HP939" s="206"/>
      <c r="HQ939" s="206"/>
      <c r="HR939" s="206"/>
      <c r="HS939" s="206"/>
      <c r="HT939" s="206"/>
      <c r="HU939" s="206"/>
      <c r="HV939" s="206"/>
      <c r="HW939" s="206"/>
      <c r="HX939" s="206"/>
      <c r="HY939" s="206"/>
      <c r="HZ939" s="206"/>
      <c r="IA939" s="206"/>
      <c r="IB939" s="206"/>
      <c r="IC939" s="206"/>
      <c r="ID939" s="206"/>
      <c r="IE939" s="206"/>
      <c r="IF939" s="206"/>
      <c r="IG939" s="206"/>
      <c r="IH939" s="206"/>
    </row>
    <row r="940" spans="1:242" s="225" customFormat="1" hidden="1" x14ac:dyDescent="0.25">
      <c r="A940" s="206"/>
      <c r="B940" s="206"/>
      <c r="C940" s="207">
        <v>43698</v>
      </c>
      <c r="D940" s="248" t="s">
        <v>1649</v>
      </c>
      <c r="E940" s="238" t="s">
        <v>1635</v>
      </c>
      <c r="F940" s="238"/>
      <c r="G940" s="249" t="s">
        <v>1648</v>
      </c>
      <c r="H940" s="285"/>
      <c r="I940" s="236">
        <v>1228838</v>
      </c>
      <c r="J940" s="357">
        <f t="shared" si="14"/>
        <v>7996000</v>
      </c>
      <c r="K940" s="251"/>
      <c r="L940" s="287"/>
      <c r="M940" s="238" t="s">
        <v>1635</v>
      </c>
      <c r="N940" s="287"/>
      <c r="O940" s="287"/>
      <c r="P940" s="287"/>
      <c r="Q940" s="287"/>
      <c r="R940" s="287"/>
      <c r="S940" s="287"/>
      <c r="T940" s="287"/>
      <c r="U940" s="287"/>
      <c r="V940" s="287"/>
      <c r="W940" s="287"/>
      <c r="X940" s="287"/>
      <c r="Y940" s="287"/>
      <c r="Z940" s="287"/>
      <c r="AA940" s="287"/>
      <c r="AB940" s="287"/>
      <c r="AC940" s="287"/>
      <c r="AD940" s="287"/>
      <c r="AE940" s="287"/>
      <c r="AF940" s="287"/>
      <c r="AG940" s="287"/>
      <c r="AH940" s="287"/>
      <c r="AI940" s="287"/>
      <c r="AJ940" s="449"/>
      <c r="AK940" s="206"/>
      <c r="AL940" s="206"/>
      <c r="AM940" s="206"/>
      <c r="AN940" s="206"/>
      <c r="AO940" s="206"/>
      <c r="AP940" s="206"/>
      <c r="AQ940" s="206"/>
      <c r="AR940" s="206"/>
      <c r="AS940" s="206"/>
      <c r="AT940" s="206"/>
      <c r="AU940" s="206"/>
      <c r="AV940" s="206"/>
      <c r="AW940" s="206"/>
      <c r="AX940" s="206"/>
      <c r="AY940" s="206"/>
      <c r="AZ940" s="206"/>
      <c r="BA940" s="206"/>
      <c r="BB940" s="206"/>
      <c r="BC940" s="206"/>
      <c r="BD940" s="206"/>
      <c r="BE940" s="206"/>
      <c r="BF940" s="206"/>
      <c r="BG940" s="206"/>
      <c r="BH940" s="206"/>
      <c r="BI940" s="206"/>
      <c r="BJ940" s="206"/>
      <c r="BK940" s="206"/>
      <c r="BL940" s="206"/>
      <c r="BM940" s="206"/>
      <c r="BN940" s="206"/>
      <c r="BO940" s="206"/>
      <c r="BP940" s="206"/>
      <c r="BQ940" s="206"/>
      <c r="BR940" s="206"/>
      <c r="BS940" s="206"/>
      <c r="BT940" s="206"/>
      <c r="BU940" s="206"/>
      <c r="BV940" s="206"/>
      <c r="BW940" s="206"/>
      <c r="BX940" s="206"/>
      <c r="BY940" s="206"/>
      <c r="BZ940" s="206"/>
      <c r="CA940" s="206"/>
      <c r="CB940" s="206"/>
      <c r="CC940" s="206"/>
      <c r="CD940" s="206"/>
      <c r="CE940" s="206"/>
      <c r="CF940" s="206"/>
      <c r="CG940" s="206"/>
      <c r="CH940" s="206"/>
      <c r="CI940" s="206"/>
      <c r="CJ940" s="206"/>
      <c r="CK940" s="206"/>
      <c r="CL940" s="206"/>
      <c r="CM940" s="206"/>
      <c r="CN940" s="206"/>
      <c r="CO940" s="206"/>
      <c r="CP940" s="206"/>
      <c r="CQ940" s="206"/>
      <c r="CR940" s="206"/>
      <c r="CS940" s="206"/>
      <c r="CT940" s="206"/>
      <c r="CU940" s="206"/>
      <c r="CV940" s="206"/>
      <c r="CW940" s="206"/>
      <c r="CX940" s="206"/>
      <c r="CY940" s="206"/>
      <c r="CZ940" s="206"/>
      <c r="DA940" s="206"/>
      <c r="DB940" s="206"/>
      <c r="DC940" s="206"/>
      <c r="DD940" s="206"/>
      <c r="DE940" s="206"/>
      <c r="DF940" s="206"/>
      <c r="DG940" s="206"/>
      <c r="DH940" s="206"/>
      <c r="DI940" s="206"/>
      <c r="DJ940" s="206"/>
      <c r="DK940" s="206"/>
      <c r="DL940" s="206"/>
      <c r="DM940" s="206"/>
      <c r="DN940" s="206"/>
      <c r="DO940" s="206"/>
      <c r="DP940" s="206"/>
      <c r="DQ940" s="206"/>
      <c r="DR940" s="206"/>
      <c r="DS940" s="206"/>
      <c r="DT940" s="206"/>
      <c r="DU940" s="206"/>
      <c r="DV940" s="206"/>
      <c r="DW940" s="206"/>
      <c r="DX940" s="206"/>
      <c r="DY940" s="206"/>
      <c r="DZ940" s="206"/>
      <c r="EA940" s="206"/>
      <c r="EB940" s="206"/>
      <c r="EC940" s="206"/>
      <c r="ED940" s="206"/>
      <c r="EE940" s="206"/>
      <c r="EF940" s="206"/>
      <c r="EG940" s="206"/>
      <c r="EH940" s="206"/>
      <c r="EI940" s="206"/>
      <c r="EJ940" s="206"/>
      <c r="EK940" s="206"/>
      <c r="EL940" s="206"/>
      <c r="EM940" s="206"/>
      <c r="EN940" s="206"/>
      <c r="EO940" s="206"/>
      <c r="EP940" s="206"/>
      <c r="EQ940" s="206"/>
      <c r="ER940" s="206"/>
      <c r="ES940" s="206"/>
      <c r="ET940" s="206"/>
      <c r="EU940" s="206"/>
      <c r="EV940" s="206"/>
      <c r="EW940" s="206"/>
      <c r="EX940" s="206"/>
      <c r="EY940" s="206"/>
      <c r="EZ940" s="206"/>
      <c r="FA940" s="206"/>
      <c r="FB940" s="206"/>
      <c r="FC940" s="206"/>
      <c r="FD940" s="206"/>
      <c r="FE940" s="206"/>
      <c r="FF940" s="206"/>
      <c r="FG940" s="206"/>
      <c r="FH940" s="206"/>
      <c r="FI940" s="206"/>
      <c r="FJ940" s="206"/>
      <c r="FK940" s="206"/>
      <c r="FL940" s="206"/>
      <c r="FM940" s="206"/>
      <c r="FN940" s="206"/>
      <c r="FO940" s="206"/>
      <c r="FP940" s="206"/>
      <c r="FQ940" s="206"/>
      <c r="FR940" s="206"/>
      <c r="FS940" s="206"/>
      <c r="FT940" s="206"/>
      <c r="FU940" s="206"/>
      <c r="FV940" s="206"/>
      <c r="FW940" s="206"/>
      <c r="FX940" s="206"/>
      <c r="FY940" s="206"/>
      <c r="FZ940" s="206"/>
      <c r="GA940" s="206"/>
      <c r="GB940" s="206"/>
      <c r="GC940" s="206"/>
      <c r="GD940" s="206"/>
      <c r="GE940" s="206"/>
      <c r="GF940" s="206"/>
      <c r="GG940" s="206"/>
      <c r="GH940" s="206"/>
      <c r="GI940" s="206"/>
      <c r="GJ940" s="206"/>
      <c r="GK940" s="206"/>
      <c r="GL940" s="206"/>
      <c r="GM940" s="206"/>
      <c r="GN940" s="206"/>
      <c r="GO940" s="206"/>
      <c r="GP940" s="206"/>
      <c r="GQ940" s="206"/>
      <c r="GR940" s="206"/>
      <c r="GS940" s="206"/>
      <c r="GT940" s="206"/>
      <c r="GU940" s="206"/>
      <c r="GV940" s="206"/>
      <c r="GW940" s="206"/>
      <c r="GX940" s="206"/>
      <c r="GY940" s="206"/>
      <c r="GZ940" s="206"/>
      <c r="HA940" s="206"/>
      <c r="HB940" s="206"/>
      <c r="HC940" s="206"/>
      <c r="HD940" s="206"/>
      <c r="HE940" s="206"/>
      <c r="HF940" s="206"/>
      <c r="HG940" s="206"/>
      <c r="HH940" s="206"/>
      <c r="HI940" s="206"/>
      <c r="HJ940" s="206"/>
      <c r="HK940" s="206"/>
      <c r="HL940" s="206"/>
      <c r="HM940" s="206"/>
      <c r="HN940" s="206"/>
      <c r="HO940" s="206"/>
      <c r="HP940" s="206"/>
      <c r="HQ940" s="206"/>
      <c r="HR940" s="206"/>
      <c r="HS940" s="206"/>
      <c r="HT940" s="206"/>
      <c r="HU940" s="206"/>
      <c r="HV940" s="206"/>
      <c r="HW940" s="206"/>
      <c r="HX940" s="206"/>
      <c r="HY940" s="206"/>
      <c r="HZ940" s="206"/>
      <c r="IA940" s="206"/>
      <c r="IB940" s="206"/>
      <c r="IC940" s="206"/>
      <c r="ID940" s="206"/>
      <c r="IE940" s="206"/>
      <c r="IF940" s="206"/>
      <c r="IG940" s="206"/>
      <c r="IH940" s="206"/>
    </row>
    <row r="941" spans="1:242" s="225" customFormat="1" hidden="1" x14ac:dyDescent="0.25">
      <c r="A941" s="206"/>
      <c r="B941" s="206"/>
      <c r="C941" s="204">
        <v>43698</v>
      </c>
      <c r="D941" s="233" t="s">
        <v>1664</v>
      </c>
      <c r="E941" s="238" t="s">
        <v>1636</v>
      </c>
      <c r="F941" s="255"/>
      <c r="G941" s="242" t="s">
        <v>1198</v>
      </c>
      <c r="H941" s="285"/>
      <c r="I941" s="236">
        <v>655000</v>
      </c>
      <c r="J941" s="357">
        <f t="shared" si="14"/>
        <v>7341000</v>
      </c>
      <c r="K941" s="251"/>
      <c r="L941" s="287"/>
      <c r="M941" s="238" t="s">
        <v>1636</v>
      </c>
      <c r="N941" s="287"/>
      <c r="O941" s="287"/>
      <c r="P941" s="287"/>
      <c r="Q941" s="287"/>
      <c r="R941" s="287"/>
      <c r="S941" s="287"/>
      <c r="T941" s="287"/>
      <c r="U941" s="287"/>
      <c r="V941" s="287"/>
      <c r="W941" s="287"/>
      <c r="X941" s="287"/>
      <c r="Y941" s="287"/>
      <c r="Z941" s="287"/>
      <c r="AA941" s="287"/>
      <c r="AB941" s="287"/>
      <c r="AC941" s="287"/>
      <c r="AD941" s="287"/>
      <c r="AE941" s="287"/>
      <c r="AF941" s="287"/>
      <c r="AG941" s="287"/>
      <c r="AH941" s="287"/>
      <c r="AI941" s="287"/>
      <c r="AJ941" s="449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  <c r="BI941" s="206"/>
      <c r="BJ941" s="206"/>
      <c r="BK941" s="206"/>
      <c r="BL941" s="206"/>
      <c r="BM941" s="206"/>
      <c r="BN941" s="206"/>
      <c r="BO941" s="206"/>
      <c r="BP941" s="206"/>
      <c r="BQ941" s="206"/>
      <c r="BR941" s="206"/>
      <c r="BS941" s="206"/>
      <c r="BT941" s="206"/>
      <c r="BU941" s="206"/>
      <c r="BV941" s="206"/>
      <c r="BW941" s="206"/>
      <c r="BX941" s="206"/>
      <c r="BY941" s="206"/>
      <c r="BZ941" s="206"/>
      <c r="CA941" s="206"/>
      <c r="CB941" s="206"/>
      <c r="CC941" s="206"/>
      <c r="CD941" s="206"/>
      <c r="CE941" s="206"/>
      <c r="CF941" s="206"/>
      <c r="CG941" s="206"/>
      <c r="CH941" s="206"/>
      <c r="CI941" s="206"/>
      <c r="CJ941" s="206"/>
      <c r="CK941" s="206"/>
      <c r="CL941" s="206"/>
      <c r="CM941" s="206"/>
      <c r="CN941" s="206"/>
      <c r="CO941" s="206"/>
      <c r="CP941" s="206"/>
      <c r="CQ941" s="206"/>
      <c r="CR941" s="206"/>
      <c r="CS941" s="206"/>
      <c r="CT941" s="206"/>
      <c r="CU941" s="206"/>
      <c r="CV941" s="206"/>
      <c r="CW941" s="206"/>
      <c r="CX941" s="206"/>
      <c r="CY941" s="206"/>
      <c r="CZ941" s="206"/>
      <c r="DA941" s="206"/>
      <c r="DB941" s="206"/>
      <c r="DC941" s="206"/>
      <c r="DD941" s="206"/>
      <c r="DE941" s="206"/>
      <c r="DF941" s="206"/>
      <c r="DG941" s="206"/>
      <c r="DH941" s="206"/>
      <c r="DI941" s="206"/>
      <c r="DJ941" s="206"/>
      <c r="DK941" s="206"/>
      <c r="DL941" s="206"/>
      <c r="DM941" s="206"/>
      <c r="DN941" s="206"/>
      <c r="DO941" s="206"/>
      <c r="DP941" s="206"/>
      <c r="DQ941" s="206"/>
      <c r="DR941" s="206"/>
      <c r="DS941" s="206"/>
      <c r="DT941" s="206"/>
      <c r="DU941" s="206"/>
      <c r="DV941" s="206"/>
      <c r="DW941" s="206"/>
      <c r="DX941" s="206"/>
      <c r="DY941" s="206"/>
      <c r="DZ941" s="206"/>
      <c r="EA941" s="206"/>
      <c r="EB941" s="206"/>
      <c r="EC941" s="206"/>
      <c r="ED941" s="206"/>
      <c r="EE941" s="206"/>
      <c r="EF941" s="206"/>
      <c r="EG941" s="206"/>
      <c r="EH941" s="206"/>
      <c r="EI941" s="206"/>
      <c r="EJ941" s="206"/>
      <c r="EK941" s="206"/>
      <c r="EL941" s="206"/>
      <c r="EM941" s="206"/>
      <c r="EN941" s="206"/>
      <c r="EO941" s="206"/>
      <c r="EP941" s="206"/>
      <c r="EQ941" s="206"/>
      <c r="ER941" s="206"/>
      <c r="ES941" s="206"/>
      <c r="ET941" s="206"/>
      <c r="EU941" s="206"/>
      <c r="EV941" s="206"/>
      <c r="EW941" s="206"/>
      <c r="EX941" s="206"/>
      <c r="EY941" s="206"/>
      <c r="EZ941" s="206"/>
      <c r="FA941" s="206"/>
      <c r="FB941" s="206"/>
      <c r="FC941" s="206"/>
      <c r="FD941" s="206"/>
      <c r="FE941" s="206"/>
      <c r="FF941" s="206"/>
      <c r="FG941" s="206"/>
      <c r="FH941" s="206"/>
      <c r="FI941" s="206"/>
      <c r="FJ941" s="206"/>
      <c r="FK941" s="206"/>
      <c r="FL941" s="206"/>
      <c r="FM941" s="206"/>
      <c r="FN941" s="206"/>
      <c r="FO941" s="206"/>
      <c r="FP941" s="206"/>
      <c r="FQ941" s="206"/>
      <c r="FR941" s="206"/>
      <c r="FS941" s="206"/>
      <c r="FT941" s="206"/>
      <c r="FU941" s="206"/>
      <c r="FV941" s="206"/>
      <c r="FW941" s="206"/>
      <c r="FX941" s="206"/>
      <c r="FY941" s="206"/>
      <c r="FZ941" s="206"/>
      <c r="GA941" s="206"/>
      <c r="GB941" s="206"/>
      <c r="GC941" s="206"/>
      <c r="GD941" s="206"/>
      <c r="GE941" s="206"/>
      <c r="GF941" s="206"/>
      <c r="GG941" s="206"/>
      <c r="GH941" s="206"/>
      <c r="GI941" s="206"/>
      <c r="GJ941" s="206"/>
      <c r="GK941" s="206"/>
      <c r="GL941" s="206"/>
      <c r="GM941" s="206"/>
      <c r="GN941" s="206"/>
      <c r="GO941" s="206"/>
      <c r="GP941" s="206"/>
      <c r="GQ941" s="206"/>
      <c r="GR941" s="206"/>
      <c r="GS941" s="206"/>
      <c r="GT941" s="206"/>
      <c r="GU941" s="206"/>
      <c r="GV941" s="206"/>
      <c r="GW941" s="206"/>
      <c r="GX941" s="206"/>
      <c r="GY941" s="206"/>
      <c r="GZ941" s="206"/>
      <c r="HA941" s="206"/>
      <c r="HB941" s="206"/>
      <c r="HC941" s="206"/>
      <c r="HD941" s="206"/>
      <c r="HE941" s="206"/>
      <c r="HF941" s="206"/>
      <c r="HG941" s="206"/>
      <c r="HH941" s="206"/>
      <c r="HI941" s="206"/>
      <c r="HJ941" s="206"/>
      <c r="HK941" s="206"/>
      <c r="HL941" s="206"/>
      <c r="HM941" s="206"/>
      <c r="HN941" s="206"/>
      <c r="HO941" s="206"/>
      <c r="HP941" s="206"/>
      <c r="HQ941" s="206"/>
      <c r="HR941" s="206"/>
      <c r="HS941" s="206"/>
      <c r="HT941" s="206"/>
      <c r="HU941" s="206"/>
      <c r="HV941" s="206"/>
      <c r="HW941" s="206"/>
      <c r="HX941" s="206"/>
      <c r="HY941" s="206"/>
      <c r="HZ941" s="206"/>
      <c r="IA941" s="206"/>
      <c r="IB941" s="206"/>
      <c r="IC941" s="206"/>
      <c r="ID941" s="206"/>
      <c r="IE941" s="206"/>
      <c r="IF941" s="206"/>
      <c r="IG941" s="206"/>
      <c r="IH941" s="206"/>
    </row>
    <row r="942" spans="1:242" s="225" customFormat="1" hidden="1" x14ac:dyDescent="0.25">
      <c r="A942" s="206"/>
      <c r="B942" s="206"/>
      <c r="C942" s="207">
        <v>43701</v>
      </c>
      <c r="D942" s="248" t="s">
        <v>1653</v>
      </c>
      <c r="E942" s="238" t="s">
        <v>1637</v>
      </c>
      <c r="F942" s="238"/>
      <c r="G942" s="249" t="s">
        <v>1198</v>
      </c>
      <c r="H942" s="285"/>
      <c r="I942" s="236">
        <v>88500</v>
      </c>
      <c r="J942" s="357">
        <f t="shared" si="14"/>
        <v>7252500</v>
      </c>
      <c r="K942" s="251"/>
      <c r="L942" s="287"/>
      <c r="M942" s="238" t="s">
        <v>1637</v>
      </c>
      <c r="N942" s="287"/>
      <c r="O942" s="287"/>
      <c r="P942" s="287"/>
      <c r="Q942" s="287"/>
      <c r="R942" s="287"/>
      <c r="S942" s="287"/>
      <c r="T942" s="287"/>
      <c r="U942" s="287"/>
      <c r="V942" s="287"/>
      <c r="W942" s="287"/>
      <c r="X942" s="287"/>
      <c r="Y942" s="287"/>
      <c r="Z942" s="287"/>
      <c r="AA942" s="287"/>
      <c r="AB942" s="287"/>
      <c r="AC942" s="287"/>
      <c r="AD942" s="287"/>
      <c r="AE942" s="287"/>
      <c r="AF942" s="287"/>
      <c r="AG942" s="287"/>
      <c r="AH942" s="287"/>
      <c r="AI942" s="287"/>
      <c r="AJ942" s="449"/>
      <c r="AK942" s="206"/>
      <c r="AL942" s="206"/>
      <c r="AM942" s="206"/>
      <c r="AN942" s="206"/>
      <c r="AO942" s="206"/>
      <c r="AP942" s="206"/>
      <c r="AQ942" s="206"/>
      <c r="AR942" s="206"/>
      <c r="AS942" s="206"/>
      <c r="AT942" s="206"/>
      <c r="AU942" s="206"/>
      <c r="AV942" s="206"/>
      <c r="AW942" s="206"/>
      <c r="AX942" s="206"/>
      <c r="AY942" s="206"/>
      <c r="AZ942" s="206"/>
      <c r="BA942" s="206"/>
      <c r="BB942" s="206"/>
      <c r="BC942" s="206"/>
      <c r="BD942" s="206"/>
      <c r="BE942" s="206"/>
      <c r="BF942" s="206"/>
      <c r="BG942" s="206"/>
      <c r="BH942" s="206"/>
      <c r="BI942" s="206"/>
      <c r="BJ942" s="206"/>
      <c r="BK942" s="206"/>
      <c r="BL942" s="206"/>
      <c r="BM942" s="206"/>
      <c r="BN942" s="206"/>
      <c r="BO942" s="206"/>
      <c r="BP942" s="206"/>
      <c r="BQ942" s="206"/>
      <c r="BR942" s="206"/>
      <c r="BS942" s="206"/>
      <c r="BT942" s="206"/>
      <c r="BU942" s="206"/>
      <c r="BV942" s="206"/>
      <c r="BW942" s="206"/>
      <c r="BX942" s="206"/>
      <c r="BY942" s="206"/>
      <c r="BZ942" s="206"/>
      <c r="CA942" s="206"/>
      <c r="CB942" s="206"/>
      <c r="CC942" s="206"/>
      <c r="CD942" s="206"/>
      <c r="CE942" s="206"/>
      <c r="CF942" s="206"/>
      <c r="CG942" s="206"/>
      <c r="CH942" s="206"/>
      <c r="CI942" s="206"/>
      <c r="CJ942" s="206"/>
      <c r="CK942" s="206"/>
      <c r="CL942" s="206"/>
      <c r="CM942" s="206"/>
      <c r="CN942" s="206"/>
      <c r="CO942" s="206"/>
      <c r="CP942" s="206"/>
      <c r="CQ942" s="206"/>
      <c r="CR942" s="206"/>
      <c r="CS942" s="206"/>
      <c r="CT942" s="206"/>
      <c r="CU942" s="206"/>
      <c r="CV942" s="206"/>
      <c r="CW942" s="206"/>
      <c r="CX942" s="206"/>
      <c r="CY942" s="206"/>
      <c r="CZ942" s="206"/>
      <c r="DA942" s="206"/>
      <c r="DB942" s="206"/>
      <c r="DC942" s="206"/>
      <c r="DD942" s="206"/>
      <c r="DE942" s="206"/>
      <c r="DF942" s="206"/>
      <c r="DG942" s="206"/>
      <c r="DH942" s="206"/>
      <c r="DI942" s="206"/>
      <c r="DJ942" s="206"/>
      <c r="DK942" s="206"/>
      <c r="DL942" s="206"/>
      <c r="DM942" s="206"/>
      <c r="DN942" s="206"/>
      <c r="DO942" s="206"/>
      <c r="DP942" s="206"/>
      <c r="DQ942" s="206"/>
      <c r="DR942" s="206"/>
      <c r="DS942" s="206"/>
      <c r="DT942" s="206"/>
      <c r="DU942" s="206"/>
      <c r="DV942" s="206"/>
      <c r="DW942" s="206"/>
      <c r="DX942" s="206"/>
      <c r="DY942" s="206"/>
      <c r="DZ942" s="206"/>
      <c r="EA942" s="206"/>
      <c r="EB942" s="206"/>
      <c r="EC942" s="206"/>
      <c r="ED942" s="206"/>
      <c r="EE942" s="206"/>
      <c r="EF942" s="206"/>
      <c r="EG942" s="206"/>
      <c r="EH942" s="206"/>
      <c r="EI942" s="206"/>
      <c r="EJ942" s="206"/>
      <c r="EK942" s="206"/>
      <c r="EL942" s="206"/>
      <c r="EM942" s="206"/>
      <c r="EN942" s="206"/>
      <c r="EO942" s="206"/>
      <c r="EP942" s="206"/>
      <c r="EQ942" s="206"/>
      <c r="ER942" s="206"/>
      <c r="ES942" s="206"/>
      <c r="ET942" s="206"/>
      <c r="EU942" s="206"/>
      <c r="EV942" s="206"/>
      <c r="EW942" s="206"/>
      <c r="EX942" s="206"/>
      <c r="EY942" s="206"/>
      <c r="EZ942" s="206"/>
      <c r="FA942" s="206"/>
      <c r="FB942" s="206"/>
      <c r="FC942" s="206"/>
      <c r="FD942" s="206"/>
      <c r="FE942" s="206"/>
      <c r="FF942" s="206"/>
      <c r="FG942" s="206"/>
      <c r="FH942" s="206"/>
      <c r="FI942" s="206"/>
      <c r="FJ942" s="206"/>
      <c r="FK942" s="206"/>
      <c r="FL942" s="206"/>
      <c r="FM942" s="206"/>
      <c r="FN942" s="206"/>
      <c r="FO942" s="206"/>
      <c r="FP942" s="206"/>
      <c r="FQ942" s="206"/>
      <c r="FR942" s="206"/>
      <c r="FS942" s="206"/>
      <c r="FT942" s="206"/>
      <c r="FU942" s="206"/>
      <c r="FV942" s="206"/>
      <c r="FW942" s="206"/>
      <c r="FX942" s="206"/>
      <c r="FY942" s="206"/>
      <c r="FZ942" s="206"/>
      <c r="GA942" s="206"/>
      <c r="GB942" s="206"/>
      <c r="GC942" s="206"/>
      <c r="GD942" s="206"/>
      <c r="GE942" s="206"/>
      <c r="GF942" s="206"/>
      <c r="GG942" s="206"/>
      <c r="GH942" s="206"/>
      <c r="GI942" s="206"/>
      <c r="GJ942" s="206"/>
      <c r="GK942" s="206"/>
      <c r="GL942" s="206"/>
      <c r="GM942" s="206"/>
      <c r="GN942" s="206"/>
      <c r="GO942" s="206"/>
      <c r="GP942" s="206"/>
      <c r="GQ942" s="206"/>
      <c r="GR942" s="206"/>
      <c r="GS942" s="206"/>
      <c r="GT942" s="206"/>
      <c r="GU942" s="206"/>
      <c r="GV942" s="206"/>
      <c r="GW942" s="206"/>
      <c r="GX942" s="206"/>
      <c r="GY942" s="206"/>
      <c r="GZ942" s="206"/>
      <c r="HA942" s="206"/>
      <c r="HB942" s="206"/>
      <c r="HC942" s="206"/>
      <c r="HD942" s="206"/>
      <c r="HE942" s="206"/>
      <c r="HF942" s="206"/>
      <c r="HG942" s="206"/>
      <c r="HH942" s="206"/>
      <c r="HI942" s="206"/>
      <c r="HJ942" s="206"/>
      <c r="HK942" s="206"/>
      <c r="HL942" s="206"/>
      <c r="HM942" s="206"/>
      <c r="HN942" s="206"/>
      <c r="HO942" s="206"/>
      <c r="HP942" s="206"/>
      <c r="HQ942" s="206"/>
      <c r="HR942" s="206"/>
      <c r="HS942" s="206"/>
      <c r="HT942" s="206"/>
      <c r="HU942" s="206"/>
      <c r="HV942" s="206"/>
      <c r="HW942" s="206"/>
      <c r="HX942" s="206"/>
      <c r="HY942" s="206"/>
      <c r="HZ942" s="206"/>
      <c r="IA942" s="206"/>
      <c r="IB942" s="206"/>
      <c r="IC942" s="206"/>
      <c r="ID942" s="206"/>
      <c r="IE942" s="206"/>
      <c r="IF942" s="206"/>
      <c r="IG942" s="206"/>
      <c r="IH942" s="206"/>
    </row>
    <row r="943" spans="1:242" s="225" customFormat="1" hidden="1" x14ac:dyDescent="0.25">
      <c r="A943" s="206"/>
      <c r="B943" s="206"/>
      <c r="C943" s="204">
        <v>43701</v>
      </c>
      <c r="D943" s="248" t="s">
        <v>1660</v>
      </c>
      <c r="E943" s="238" t="s">
        <v>1663</v>
      </c>
      <c r="F943" s="238"/>
      <c r="G943" s="249" t="s">
        <v>1198</v>
      </c>
      <c r="H943" s="285"/>
      <c r="I943" s="277">
        <v>30000</v>
      </c>
      <c r="J943" s="357">
        <f t="shared" si="14"/>
        <v>7222500</v>
      </c>
      <c r="K943" s="251"/>
      <c r="L943" s="287"/>
      <c r="M943" s="238" t="s">
        <v>1663</v>
      </c>
      <c r="N943" s="287"/>
      <c r="O943" s="287"/>
      <c r="P943" s="287"/>
      <c r="Q943" s="287"/>
      <c r="R943" s="287"/>
      <c r="S943" s="287"/>
      <c r="T943" s="287"/>
      <c r="U943" s="287"/>
      <c r="V943" s="287"/>
      <c r="W943" s="287"/>
      <c r="X943" s="287"/>
      <c r="Y943" s="287"/>
      <c r="Z943" s="287"/>
      <c r="AA943" s="287"/>
      <c r="AB943" s="287"/>
      <c r="AC943" s="287"/>
      <c r="AD943" s="287"/>
      <c r="AE943" s="287"/>
      <c r="AF943" s="287"/>
      <c r="AG943" s="287"/>
      <c r="AH943" s="287"/>
      <c r="AI943" s="287"/>
      <c r="AJ943" s="449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206"/>
      <c r="BN943" s="206"/>
      <c r="BO943" s="206"/>
      <c r="BP943" s="206"/>
      <c r="BQ943" s="206"/>
      <c r="BR943" s="206"/>
      <c r="BS943" s="206"/>
      <c r="BT943" s="206"/>
      <c r="BU943" s="206"/>
      <c r="BV943" s="206"/>
      <c r="BW943" s="206"/>
      <c r="BX943" s="206"/>
      <c r="BY943" s="206"/>
      <c r="BZ943" s="206"/>
      <c r="CA943" s="206"/>
      <c r="CB943" s="206"/>
      <c r="CC943" s="206"/>
      <c r="CD943" s="206"/>
      <c r="CE943" s="206"/>
      <c r="CF943" s="206"/>
      <c r="CG943" s="206"/>
      <c r="CH943" s="206"/>
      <c r="CI943" s="206"/>
      <c r="CJ943" s="206"/>
      <c r="CK943" s="206"/>
      <c r="CL943" s="206"/>
      <c r="CM943" s="206"/>
      <c r="CN943" s="206"/>
      <c r="CO943" s="206"/>
      <c r="CP943" s="206"/>
      <c r="CQ943" s="206"/>
      <c r="CR943" s="206"/>
      <c r="CS943" s="206"/>
      <c r="CT943" s="206"/>
      <c r="CU943" s="206"/>
      <c r="CV943" s="206"/>
      <c r="CW943" s="206"/>
      <c r="CX943" s="206"/>
      <c r="CY943" s="206"/>
      <c r="CZ943" s="206"/>
      <c r="DA943" s="206"/>
      <c r="DB943" s="206"/>
      <c r="DC943" s="206"/>
      <c r="DD943" s="206"/>
      <c r="DE943" s="206"/>
      <c r="DF943" s="206"/>
      <c r="DG943" s="206"/>
      <c r="DH943" s="206"/>
      <c r="DI943" s="206"/>
      <c r="DJ943" s="206"/>
      <c r="DK943" s="206"/>
      <c r="DL943" s="206"/>
      <c r="DM943" s="206"/>
      <c r="DN943" s="206"/>
      <c r="DO943" s="206"/>
      <c r="DP943" s="206"/>
      <c r="DQ943" s="206"/>
      <c r="DR943" s="206"/>
      <c r="DS943" s="206"/>
      <c r="DT943" s="206"/>
      <c r="DU943" s="206"/>
      <c r="DV943" s="206"/>
      <c r="DW943" s="206"/>
      <c r="DX943" s="206"/>
      <c r="DY943" s="206"/>
      <c r="DZ943" s="206"/>
      <c r="EA943" s="206"/>
      <c r="EB943" s="206"/>
      <c r="EC943" s="206"/>
      <c r="ED943" s="206"/>
      <c r="EE943" s="206"/>
      <c r="EF943" s="206"/>
      <c r="EG943" s="206"/>
      <c r="EH943" s="206"/>
      <c r="EI943" s="206"/>
      <c r="EJ943" s="206"/>
      <c r="EK943" s="206"/>
      <c r="EL943" s="206"/>
      <c r="EM943" s="206"/>
      <c r="EN943" s="206"/>
      <c r="EO943" s="206"/>
      <c r="EP943" s="206"/>
      <c r="EQ943" s="206"/>
      <c r="ER943" s="206"/>
      <c r="ES943" s="206"/>
      <c r="ET943" s="206"/>
      <c r="EU943" s="206"/>
      <c r="EV943" s="206"/>
      <c r="EW943" s="206"/>
      <c r="EX943" s="206"/>
      <c r="EY943" s="206"/>
      <c r="EZ943" s="206"/>
      <c r="FA943" s="206"/>
      <c r="FB943" s="206"/>
      <c r="FC943" s="206"/>
      <c r="FD943" s="206"/>
      <c r="FE943" s="206"/>
      <c r="FF943" s="206"/>
      <c r="FG943" s="206"/>
      <c r="FH943" s="206"/>
      <c r="FI943" s="206"/>
      <c r="FJ943" s="206"/>
      <c r="FK943" s="206"/>
      <c r="FL943" s="206"/>
      <c r="FM943" s="206"/>
      <c r="FN943" s="206"/>
      <c r="FO943" s="206"/>
      <c r="FP943" s="206"/>
      <c r="FQ943" s="206"/>
      <c r="FR943" s="206"/>
      <c r="FS943" s="206"/>
      <c r="FT943" s="206"/>
      <c r="FU943" s="206"/>
      <c r="FV943" s="206"/>
      <c r="FW943" s="206"/>
      <c r="FX943" s="206"/>
      <c r="FY943" s="206"/>
      <c r="FZ943" s="206"/>
      <c r="GA943" s="206"/>
      <c r="GB943" s="206"/>
      <c r="GC943" s="206"/>
      <c r="GD943" s="206"/>
      <c r="GE943" s="206"/>
      <c r="GF943" s="206"/>
      <c r="GG943" s="206"/>
      <c r="GH943" s="206"/>
      <c r="GI943" s="206"/>
      <c r="GJ943" s="206"/>
      <c r="GK943" s="206"/>
      <c r="GL943" s="206"/>
      <c r="GM943" s="206"/>
      <c r="GN943" s="206"/>
      <c r="GO943" s="206"/>
      <c r="GP943" s="206"/>
      <c r="GQ943" s="206"/>
      <c r="GR943" s="206"/>
      <c r="GS943" s="206"/>
      <c r="GT943" s="206"/>
      <c r="GU943" s="206"/>
      <c r="GV943" s="206"/>
      <c r="GW943" s="206"/>
      <c r="GX943" s="206"/>
      <c r="GY943" s="206"/>
      <c r="GZ943" s="206"/>
      <c r="HA943" s="206"/>
      <c r="HB943" s="206"/>
      <c r="HC943" s="206"/>
      <c r="HD943" s="206"/>
      <c r="HE943" s="206"/>
      <c r="HF943" s="206"/>
      <c r="HG943" s="206"/>
      <c r="HH943" s="206"/>
      <c r="HI943" s="206"/>
      <c r="HJ943" s="206"/>
      <c r="HK943" s="206"/>
      <c r="HL943" s="206"/>
      <c r="HM943" s="206"/>
      <c r="HN943" s="206"/>
      <c r="HO943" s="206"/>
      <c r="HP943" s="206"/>
      <c r="HQ943" s="206"/>
      <c r="HR943" s="206"/>
      <c r="HS943" s="206"/>
      <c r="HT943" s="206"/>
      <c r="HU943" s="206"/>
      <c r="HV943" s="206"/>
      <c r="HW943" s="206"/>
      <c r="HX943" s="206"/>
      <c r="HY943" s="206"/>
      <c r="HZ943" s="206"/>
      <c r="IA943" s="206"/>
      <c r="IB943" s="206"/>
      <c r="IC943" s="206"/>
      <c r="ID943" s="206"/>
      <c r="IE943" s="206"/>
      <c r="IF943" s="206"/>
      <c r="IG943" s="206"/>
      <c r="IH943" s="206"/>
    </row>
    <row r="944" spans="1:242" s="225" customFormat="1" hidden="1" x14ac:dyDescent="0.25">
      <c r="A944" s="206"/>
      <c r="B944" s="206"/>
      <c r="C944" s="283">
        <v>43693</v>
      </c>
      <c r="D944" s="225" t="s">
        <v>1650</v>
      </c>
      <c r="E944" s="206" t="s">
        <v>1659</v>
      </c>
      <c r="F944" s="206"/>
      <c r="G944" s="235" t="s">
        <v>1394</v>
      </c>
      <c r="H944" s="285"/>
      <c r="I944" s="235">
        <v>1125000</v>
      </c>
      <c r="J944" s="357">
        <f t="shared" si="14"/>
        <v>6097500</v>
      </c>
      <c r="K944" s="251"/>
      <c r="L944" s="287"/>
      <c r="M944" s="206" t="s">
        <v>1659</v>
      </c>
      <c r="N944" s="287"/>
      <c r="O944" s="287"/>
      <c r="P944" s="287"/>
      <c r="Q944" s="287"/>
      <c r="R944" s="287"/>
      <c r="S944" s="287"/>
      <c r="T944" s="287"/>
      <c r="U944" s="287"/>
      <c r="V944" s="287"/>
      <c r="W944" s="287"/>
      <c r="X944" s="287"/>
      <c r="Y944" s="287"/>
      <c r="Z944" s="287"/>
      <c r="AA944" s="287"/>
      <c r="AB944" s="287"/>
      <c r="AC944" s="287"/>
      <c r="AD944" s="287"/>
      <c r="AE944" s="287"/>
      <c r="AF944" s="287"/>
      <c r="AG944" s="287"/>
      <c r="AH944" s="287"/>
      <c r="AI944" s="287"/>
      <c r="AJ944" s="449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206"/>
      <c r="BN944" s="206"/>
      <c r="BO944" s="206"/>
      <c r="BP944" s="206"/>
      <c r="BQ944" s="206"/>
      <c r="BR944" s="206"/>
      <c r="BS944" s="206"/>
      <c r="BT944" s="206"/>
      <c r="BU944" s="206"/>
      <c r="BV944" s="206"/>
      <c r="BW944" s="206"/>
      <c r="BX944" s="206"/>
      <c r="BY944" s="206"/>
      <c r="BZ944" s="206"/>
      <c r="CA944" s="206"/>
      <c r="CB944" s="206"/>
      <c r="CC944" s="206"/>
      <c r="CD944" s="206"/>
      <c r="CE944" s="206"/>
      <c r="CF944" s="206"/>
      <c r="CG944" s="206"/>
      <c r="CH944" s="206"/>
      <c r="CI944" s="206"/>
      <c r="CJ944" s="206"/>
      <c r="CK944" s="206"/>
      <c r="CL944" s="206"/>
      <c r="CM944" s="206"/>
      <c r="CN944" s="206"/>
      <c r="CO944" s="206"/>
      <c r="CP944" s="206"/>
      <c r="CQ944" s="206"/>
      <c r="CR944" s="206"/>
      <c r="CS944" s="206"/>
      <c r="CT944" s="206"/>
      <c r="CU944" s="206"/>
      <c r="CV944" s="206"/>
      <c r="CW944" s="206"/>
      <c r="CX944" s="206"/>
      <c r="CY944" s="206"/>
      <c r="CZ944" s="206"/>
      <c r="DA944" s="206"/>
      <c r="DB944" s="206"/>
      <c r="DC944" s="206"/>
      <c r="DD944" s="206"/>
      <c r="DE944" s="206"/>
      <c r="DF944" s="206"/>
      <c r="DG944" s="206"/>
      <c r="DH944" s="206"/>
      <c r="DI944" s="206"/>
      <c r="DJ944" s="206"/>
      <c r="DK944" s="206"/>
      <c r="DL944" s="206"/>
      <c r="DM944" s="206"/>
      <c r="DN944" s="206"/>
      <c r="DO944" s="206"/>
      <c r="DP944" s="206"/>
      <c r="DQ944" s="206"/>
      <c r="DR944" s="206"/>
      <c r="DS944" s="206"/>
      <c r="DT944" s="206"/>
      <c r="DU944" s="206"/>
      <c r="DV944" s="206"/>
      <c r="DW944" s="206"/>
      <c r="DX944" s="206"/>
      <c r="DY944" s="206"/>
      <c r="DZ944" s="206"/>
      <c r="EA944" s="206"/>
      <c r="EB944" s="206"/>
      <c r="EC944" s="206"/>
      <c r="ED944" s="206"/>
      <c r="EE944" s="206"/>
      <c r="EF944" s="206"/>
      <c r="EG944" s="206"/>
      <c r="EH944" s="206"/>
      <c r="EI944" s="206"/>
      <c r="EJ944" s="206"/>
      <c r="EK944" s="206"/>
      <c r="EL944" s="206"/>
      <c r="EM944" s="206"/>
      <c r="EN944" s="206"/>
      <c r="EO944" s="206"/>
      <c r="EP944" s="206"/>
      <c r="EQ944" s="206"/>
      <c r="ER944" s="206"/>
      <c r="ES944" s="206"/>
      <c r="ET944" s="206"/>
      <c r="EU944" s="206"/>
      <c r="EV944" s="206"/>
      <c r="EW944" s="206"/>
      <c r="EX944" s="206"/>
      <c r="EY944" s="206"/>
      <c r="EZ944" s="206"/>
      <c r="FA944" s="206"/>
      <c r="FB944" s="206"/>
      <c r="FC944" s="206"/>
      <c r="FD944" s="206"/>
      <c r="FE944" s="206"/>
      <c r="FF944" s="206"/>
      <c r="FG944" s="206"/>
      <c r="FH944" s="206"/>
      <c r="FI944" s="206"/>
      <c r="FJ944" s="206"/>
      <c r="FK944" s="206"/>
      <c r="FL944" s="206"/>
      <c r="FM944" s="206"/>
      <c r="FN944" s="206"/>
      <c r="FO944" s="206"/>
      <c r="FP944" s="206"/>
      <c r="FQ944" s="206"/>
      <c r="FR944" s="206"/>
      <c r="FS944" s="206"/>
      <c r="FT944" s="206"/>
      <c r="FU944" s="206"/>
      <c r="FV944" s="206"/>
      <c r="FW944" s="206"/>
      <c r="FX944" s="206"/>
      <c r="FY944" s="206"/>
      <c r="FZ944" s="206"/>
      <c r="GA944" s="206"/>
      <c r="GB944" s="206"/>
      <c r="GC944" s="206"/>
      <c r="GD944" s="206"/>
      <c r="GE944" s="206"/>
      <c r="GF944" s="206"/>
      <c r="GG944" s="206"/>
      <c r="GH944" s="206"/>
      <c r="GI944" s="206"/>
      <c r="GJ944" s="206"/>
      <c r="GK944" s="206"/>
      <c r="GL944" s="206"/>
      <c r="GM944" s="206"/>
      <c r="GN944" s="206"/>
      <c r="GO944" s="206"/>
      <c r="GP944" s="206"/>
      <c r="GQ944" s="206"/>
      <c r="GR944" s="206"/>
      <c r="GS944" s="206"/>
      <c r="GT944" s="206"/>
      <c r="GU944" s="206"/>
      <c r="GV944" s="206"/>
      <c r="GW944" s="206"/>
      <c r="GX944" s="206"/>
      <c r="GY944" s="206"/>
      <c r="GZ944" s="206"/>
      <c r="HA944" s="206"/>
      <c r="HB944" s="206"/>
      <c r="HC944" s="206"/>
      <c r="HD944" s="206"/>
      <c r="HE944" s="206"/>
      <c r="HF944" s="206"/>
      <c r="HG944" s="206"/>
      <c r="HH944" s="206"/>
      <c r="HI944" s="206"/>
      <c r="HJ944" s="206"/>
      <c r="HK944" s="206"/>
      <c r="HL944" s="206"/>
      <c r="HM944" s="206"/>
      <c r="HN944" s="206"/>
      <c r="HO944" s="206"/>
      <c r="HP944" s="206"/>
      <c r="HQ944" s="206"/>
      <c r="HR944" s="206"/>
      <c r="HS944" s="206"/>
      <c r="HT944" s="206"/>
      <c r="HU944" s="206"/>
      <c r="HV944" s="206"/>
      <c r="HW944" s="206"/>
      <c r="HX944" s="206"/>
      <c r="HY944" s="206"/>
      <c r="HZ944" s="206"/>
      <c r="IA944" s="206"/>
      <c r="IB944" s="206"/>
      <c r="IC944" s="206"/>
      <c r="ID944" s="206"/>
      <c r="IE944" s="206"/>
      <c r="IF944" s="206"/>
      <c r="IG944" s="206"/>
      <c r="IH944" s="206"/>
    </row>
    <row r="945" spans="1:242" s="225" customFormat="1" hidden="1" x14ac:dyDescent="0.25">
      <c r="A945" s="206"/>
      <c r="B945" s="206"/>
      <c r="C945" s="283">
        <v>43699</v>
      </c>
      <c r="D945" s="225" t="s">
        <v>1651</v>
      </c>
      <c r="E945" s="206" t="s">
        <v>1662</v>
      </c>
      <c r="F945" s="206"/>
      <c r="G945" s="235" t="s">
        <v>1652</v>
      </c>
      <c r="H945" s="285"/>
      <c r="I945" s="235">
        <v>1000000</v>
      </c>
      <c r="J945" s="357">
        <f t="shared" si="14"/>
        <v>5097500</v>
      </c>
      <c r="K945" s="251"/>
      <c r="L945" s="287"/>
      <c r="M945" s="206" t="s">
        <v>1662</v>
      </c>
      <c r="N945" s="287"/>
      <c r="O945" s="287"/>
      <c r="P945" s="287"/>
      <c r="Q945" s="287"/>
      <c r="R945" s="287"/>
      <c r="S945" s="287"/>
      <c r="T945" s="287"/>
      <c r="U945" s="287"/>
      <c r="V945" s="287"/>
      <c r="W945" s="287"/>
      <c r="X945" s="287"/>
      <c r="Y945" s="287"/>
      <c r="Z945" s="287"/>
      <c r="AA945" s="287"/>
      <c r="AB945" s="287"/>
      <c r="AC945" s="287"/>
      <c r="AD945" s="287"/>
      <c r="AE945" s="287"/>
      <c r="AF945" s="287"/>
      <c r="AG945" s="287"/>
      <c r="AH945" s="287"/>
      <c r="AI945" s="287"/>
      <c r="AJ945" s="449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206"/>
      <c r="BN945" s="206"/>
      <c r="BO945" s="206"/>
      <c r="BP945" s="206"/>
      <c r="BQ945" s="206"/>
      <c r="BR945" s="206"/>
      <c r="BS945" s="206"/>
      <c r="BT945" s="206"/>
      <c r="BU945" s="206"/>
      <c r="BV945" s="206"/>
      <c r="BW945" s="206"/>
      <c r="BX945" s="206"/>
      <c r="BY945" s="206"/>
      <c r="BZ945" s="206"/>
      <c r="CA945" s="206"/>
      <c r="CB945" s="206"/>
      <c r="CC945" s="206"/>
      <c r="CD945" s="206"/>
      <c r="CE945" s="206"/>
      <c r="CF945" s="206"/>
      <c r="CG945" s="206"/>
      <c r="CH945" s="206"/>
      <c r="CI945" s="206"/>
      <c r="CJ945" s="206"/>
      <c r="CK945" s="206"/>
      <c r="CL945" s="206"/>
      <c r="CM945" s="206"/>
      <c r="CN945" s="206"/>
      <c r="CO945" s="206"/>
      <c r="CP945" s="206"/>
      <c r="CQ945" s="206"/>
      <c r="CR945" s="206"/>
      <c r="CS945" s="206"/>
      <c r="CT945" s="206"/>
      <c r="CU945" s="206"/>
      <c r="CV945" s="206"/>
      <c r="CW945" s="206"/>
      <c r="CX945" s="206"/>
      <c r="CY945" s="206"/>
      <c r="CZ945" s="206"/>
      <c r="DA945" s="206"/>
      <c r="DB945" s="206"/>
      <c r="DC945" s="206"/>
      <c r="DD945" s="206"/>
      <c r="DE945" s="206"/>
      <c r="DF945" s="206"/>
      <c r="DG945" s="206"/>
      <c r="DH945" s="206"/>
      <c r="DI945" s="206"/>
      <c r="DJ945" s="206"/>
      <c r="DK945" s="206"/>
      <c r="DL945" s="206"/>
      <c r="DM945" s="206"/>
      <c r="DN945" s="206"/>
      <c r="DO945" s="206"/>
      <c r="DP945" s="206"/>
      <c r="DQ945" s="206"/>
      <c r="DR945" s="206"/>
      <c r="DS945" s="206"/>
      <c r="DT945" s="206"/>
      <c r="DU945" s="206"/>
      <c r="DV945" s="206"/>
      <c r="DW945" s="206"/>
      <c r="DX945" s="206"/>
      <c r="DY945" s="206"/>
      <c r="DZ945" s="206"/>
      <c r="EA945" s="206"/>
      <c r="EB945" s="206"/>
      <c r="EC945" s="206"/>
      <c r="ED945" s="206"/>
      <c r="EE945" s="206"/>
      <c r="EF945" s="206"/>
      <c r="EG945" s="206"/>
      <c r="EH945" s="206"/>
      <c r="EI945" s="206"/>
      <c r="EJ945" s="206"/>
      <c r="EK945" s="206"/>
      <c r="EL945" s="206"/>
      <c r="EM945" s="206"/>
      <c r="EN945" s="206"/>
      <c r="EO945" s="206"/>
      <c r="EP945" s="206"/>
      <c r="EQ945" s="206"/>
      <c r="ER945" s="206"/>
      <c r="ES945" s="206"/>
      <c r="ET945" s="206"/>
      <c r="EU945" s="206"/>
      <c r="EV945" s="206"/>
      <c r="EW945" s="206"/>
      <c r="EX945" s="206"/>
      <c r="EY945" s="206"/>
      <c r="EZ945" s="206"/>
      <c r="FA945" s="206"/>
      <c r="FB945" s="206"/>
      <c r="FC945" s="206"/>
      <c r="FD945" s="206"/>
      <c r="FE945" s="206"/>
      <c r="FF945" s="206"/>
      <c r="FG945" s="206"/>
      <c r="FH945" s="206"/>
      <c r="FI945" s="206"/>
      <c r="FJ945" s="206"/>
      <c r="FK945" s="206"/>
      <c r="FL945" s="206"/>
      <c r="FM945" s="206"/>
      <c r="FN945" s="206"/>
      <c r="FO945" s="206"/>
      <c r="FP945" s="206"/>
      <c r="FQ945" s="206"/>
      <c r="FR945" s="206"/>
      <c r="FS945" s="206"/>
      <c r="FT945" s="206"/>
      <c r="FU945" s="206"/>
      <c r="FV945" s="206"/>
      <c r="FW945" s="206"/>
      <c r="FX945" s="206"/>
      <c r="FY945" s="206"/>
      <c r="FZ945" s="206"/>
      <c r="GA945" s="206"/>
      <c r="GB945" s="206"/>
      <c r="GC945" s="206"/>
      <c r="GD945" s="206"/>
      <c r="GE945" s="206"/>
      <c r="GF945" s="206"/>
      <c r="GG945" s="206"/>
      <c r="GH945" s="206"/>
      <c r="GI945" s="206"/>
      <c r="GJ945" s="206"/>
      <c r="GK945" s="206"/>
      <c r="GL945" s="206"/>
      <c r="GM945" s="206"/>
      <c r="GN945" s="206"/>
      <c r="GO945" s="206"/>
      <c r="GP945" s="206"/>
      <c r="GQ945" s="206"/>
      <c r="GR945" s="206"/>
      <c r="GS945" s="206"/>
      <c r="GT945" s="206"/>
      <c r="GU945" s="206"/>
      <c r="GV945" s="206"/>
      <c r="GW945" s="206"/>
      <c r="GX945" s="206"/>
      <c r="GY945" s="206"/>
      <c r="GZ945" s="206"/>
      <c r="HA945" s="206"/>
      <c r="HB945" s="206"/>
      <c r="HC945" s="206"/>
      <c r="HD945" s="206"/>
      <c r="HE945" s="206"/>
      <c r="HF945" s="206"/>
      <c r="HG945" s="206"/>
      <c r="HH945" s="206"/>
      <c r="HI945" s="206"/>
      <c r="HJ945" s="206"/>
      <c r="HK945" s="206"/>
      <c r="HL945" s="206"/>
      <c r="HM945" s="206"/>
      <c r="HN945" s="206"/>
      <c r="HO945" s="206"/>
      <c r="HP945" s="206"/>
      <c r="HQ945" s="206"/>
      <c r="HR945" s="206"/>
      <c r="HS945" s="206"/>
      <c r="HT945" s="206"/>
      <c r="HU945" s="206"/>
      <c r="HV945" s="206"/>
      <c r="HW945" s="206"/>
      <c r="HX945" s="206"/>
      <c r="HY945" s="206"/>
      <c r="HZ945" s="206"/>
      <c r="IA945" s="206"/>
      <c r="IB945" s="206"/>
      <c r="IC945" s="206"/>
      <c r="ID945" s="206"/>
      <c r="IE945" s="206"/>
      <c r="IF945" s="206"/>
      <c r="IG945" s="206"/>
      <c r="IH945" s="206"/>
    </row>
    <row r="946" spans="1:242" s="225" customFormat="1" hidden="1" x14ac:dyDescent="0.25">
      <c r="A946" s="206"/>
      <c r="B946" s="206"/>
      <c r="C946" s="206"/>
      <c r="D946" s="377" t="s">
        <v>1689</v>
      </c>
      <c r="E946" s="206"/>
      <c r="F946" s="206"/>
      <c r="G946" s="208"/>
      <c r="H946" s="285">
        <v>17777700</v>
      </c>
      <c r="I946" s="210"/>
      <c r="J946" s="357">
        <f t="shared" si="14"/>
        <v>22875200</v>
      </c>
      <c r="K946" s="251"/>
      <c r="L946" s="287"/>
      <c r="M946" s="206"/>
      <c r="N946" s="287"/>
      <c r="O946" s="287"/>
      <c r="P946" s="287"/>
      <c r="Q946" s="287"/>
      <c r="R946" s="287"/>
      <c r="S946" s="287"/>
      <c r="T946" s="287"/>
      <c r="U946" s="287"/>
      <c r="V946" s="287"/>
      <c r="W946" s="287"/>
      <c r="X946" s="287"/>
      <c r="Y946" s="287"/>
      <c r="Z946" s="287"/>
      <c r="AA946" s="287"/>
      <c r="AB946" s="287"/>
      <c r="AC946" s="287"/>
      <c r="AD946" s="287"/>
      <c r="AE946" s="287"/>
      <c r="AF946" s="287"/>
      <c r="AG946" s="287"/>
      <c r="AH946" s="287"/>
      <c r="AI946" s="287"/>
      <c r="AJ946" s="449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206"/>
      <c r="BN946" s="206"/>
      <c r="BO946" s="206"/>
      <c r="BP946" s="206"/>
      <c r="BQ946" s="206"/>
      <c r="BR946" s="206"/>
      <c r="BS946" s="206"/>
      <c r="BT946" s="206"/>
      <c r="BU946" s="206"/>
      <c r="BV946" s="206"/>
      <c r="BW946" s="206"/>
      <c r="BX946" s="206"/>
      <c r="BY946" s="206"/>
      <c r="BZ946" s="206"/>
      <c r="CA946" s="206"/>
      <c r="CB946" s="206"/>
      <c r="CC946" s="206"/>
      <c r="CD946" s="206"/>
      <c r="CE946" s="206"/>
      <c r="CF946" s="206"/>
      <c r="CG946" s="206"/>
      <c r="CH946" s="206"/>
      <c r="CI946" s="206"/>
      <c r="CJ946" s="206"/>
      <c r="CK946" s="206"/>
      <c r="CL946" s="206"/>
      <c r="CM946" s="206"/>
      <c r="CN946" s="206"/>
      <c r="CO946" s="206"/>
      <c r="CP946" s="206"/>
      <c r="CQ946" s="206"/>
      <c r="CR946" s="206"/>
      <c r="CS946" s="206"/>
      <c r="CT946" s="206"/>
      <c r="CU946" s="206"/>
      <c r="CV946" s="206"/>
      <c r="CW946" s="206"/>
      <c r="CX946" s="206"/>
      <c r="CY946" s="206"/>
      <c r="CZ946" s="206"/>
      <c r="DA946" s="206"/>
      <c r="DB946" s="206"/>
      <c r="DC946" s="206"/>
      <c r="DD946" s="206"/>
      <c r="DE946" s="206"/>
      <c r="DF946" s="206"/>
      <c r="DG946" s="206"/>
      <c r="DH946" s="206"/>
      <c r="DI946" s="206"/>
      <c r="DJ946" s="206"/>
      <c r="DK946" s="206"/>
      <c r="DL946" s="206"/>
      <c r="DM946" s="206"/>
      <c r="DN946" s="206"/>
      <c r="DO946" s="206"/>
      <c r="DP946" s="206"/>
      <c r="DQ946" s="206"/>
      <c r="DR946" s="206"/>
      <c r="DS946" s="206"/>
      <c r="DT946" s="206"/>
      <c r="DU946" s="206"/>
      <c r="DV946" s="206"/>
      <c r="DW946" s="206"/>
      <c r="DX946" s="206"/>
      <c r="DY946" s="206"/>
      <c r="DZ946" s="206"/>
      <c r="EA946" s="206"/>
      <c r="EB946" s="206"/>
      <c r="EC946" s="206"/>
      <c r="ED946" s="206"/>
      <c r="EE946" s="206"/>
      <c r="EF946" s="206"/>
      <c r="EG946" s="206"/>
      <c r="EH946" s="206"/>
      <c r="EI946" s="206"/>
      <c r="EJ946" s="206"/>
      <c r="EK946" s="206"/>
      <c r="EL946" s="206"/>
      <c r="EM946" s="206"/>
      <c r="EN946" s="206"/>
      <c r="EO946" s="206"/>
      <c r="EP946" s="206"/>
      <c r="EQ946" s="206"/>
      <c r="ER946" s="206"/>
      <c r="ES946" s="206"/>
      <c r="ET946" s="206"/>
      <c r="EU946" s="206"/>
      <c r="EV946" s="206"/>
      <c r="EW946" s="206"/>
      <c r="EX946" s="206"/>
      <c r="EY946" s="206"/>
      <c r="EZ946" s="206"/>
      <c r="FA946" s="206"/>
      <c r="FB946" s="206"/>
      <c r="FC946" s="206"/>
      <c r="FD946" s="206"/>
      <c r="FE946" s="206"/>
      <c r="FF946" s="206"/>
      <c r="FG946" s="206"/>
      <c r="FH946" s="206"/>
      <c r="FI946" s="206"/>
      <c r="FJ946" s="206"/>
      <c r="FK946" s="206"/>
      <c r="FL946" s="206"/>
      <c r="FM946" s="206"/>
      <c r="FN946" s="206"/>
      <c r="FO946" s="206"/>
      <c r="FP946" s="206"/>
      <c r="FQ946" s="206"/>
      <c r="FR946" s="206"/>
      <c r="FS946" s="206"/>
      <c r="FT946" s="206"/>
      <c r="FU946" s="206"/>
      <c r="FV946" s="206"/>
      <c r="FW946" s="206"/>
      <c r="FX946" s="206"/>
      <c r="FY946" s="206"/>
      <c r="FZ946" s="206"/>
      <c r="GA946" s="206"/>
      <c r="GB946" s="206"/>
      <c r="GC946" s="206"/>
      <c r="GD946" s="206"/>
      <c r="GE946" s="206"/>
      <c r="GF946" s="206"/>
      <c r="GG946" s="206"/>
      <c r="GH946" s="206"/>
      <c r="GI946" s="206"/>
      <c r="GJ946" s="206"/>
      <c r="GK946" s="206"/>
      <c r="GL946" s="206"/>
      <c r="GM946" s="206"/>
      <c r="GN946" s="206"/>
      <c r="GO946" s="206"/>
      <c r="GP946" s="206"/>
      <c r="GQ946" s="206"/>
      <c r="GR946" s="206"/>
      <c r="GS946" s="206"/>
      <c r="GT946" s="206"/>
      <c r="GU946" s="206"/>
      <c r="GV946" s="206"/>
      <c r="GW946" s="206"/>
      <c r="GX946" s="206"/>
      <c r="GY946" s="206"/>
      <c r="GZ946" s="206"/>
      <c r="HA946" s="206"/>
      <c r="HB946" s="206"/>
      <c r="HC946" s="206"/>
      <c r="HD946" s="206"/>
      <c r="HE946" s="206"/>
      <c r="HF946" s="206"/>
      <c r="HG946" s="206"/>
      <c r="HH946" s="206"/>
      <c r="HI946" s="206"/>
      <c r="HJ946" s="206"/>
      <c r="HK946" s="206"/>
      <c r="HL946" s="206"/>
      <c r="HM946" s="206"/>
      <c r="HN946" s="206"/>
      <c r="HO946" s="206"/>
      <c r="HP946" s="206"/>
      <c r="HQ946" s="206"/>
      <c r="HR946" s="206"/>
      <c r="HS946" s="206"/>
      <c r="HT946" s="206"/>
      <c r="HU946" s="206"/>
      <c r="HV946" s="206"/>
      <c r="HW946" s="206"/>
      <c r="HX946" s="206"/>
      <c r="HY946" s="206"/>
      <c r="HZ946" s="206"/>
      <c r="IA946" s="206"/>
      <c r="IB946" s="206"/>
      <c r="IC946" s="206"/>
      <c r="ID946" s="206"/>
      <c r="IE946" s="206"/>
      <c r="IF946" s="206"/>
      <c r="IG946" s="206"/>
      <c r="IH946" s="206"/>
    </row>
    <row r="947" spans="1:242" s="225" customFormat="1" hidden="1" x14ac:dyDescent="0.25">
      <c r="A947" s="206"/>
      <c r="B947" s="206"/>
      <c r="C947" s="204">
        <v>43703</v>
      </c>
      <c r="D947" s="318" t="s">
        <v>1667</v>
      </c>
      <c r="E947" s="319" t="s">
        <v>1665</v>
      </c>
      <c r="F947" s="255"/>
      <c r="G947" s="320" t="s">
        <v>1666</v>
      </c>
      <c r="H947" s="285"/>
      <c r="I947" s="321">
        <v>450000</v>
      </c>
      <c r="J947" s="357">
        <f t="shared" si="14"/>
        <v>22425200</v>
      </c>
      <c r="K947" s="251"/>
      <c r="L947" s="287"/>
      <c r="M947" s="319" t="s">
        <v>1665</v>
      </c>
      <c r="N947" s="287"/>
      <c r="O947" s="287"/>
      <c r="P947" s="287"/>
      <c r="Q947" s="287"/>
      <c r="R947" s="287"/>
      <c r="S947" s="287"/>
      <c r="T947" s="287"/>
      <c r="U947" s="287"/>
      <c r="V947" s="287"/>
      <c r="W947" s="287"/>
      <c r="X947" s="287"/>
      <c r="Y947" s="287"/>
      <c r="Z947" s="287"/>
      <c r="AA947" s="287"/>
      <c r="AB947" s="287"/>
      <c r="AC947" s="287"/>
      <c r="AD947" s="287"/>
      <c r="AE947" s="287"/>
      <c r="AF947" s="287"/>
      <c r="AG947" s="287"/>
      <c r="AH947" s="287"/>
      <c r="AI947" s="287"/>
      <c r="AJ947" s="449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206"/>
      <c r="BN947" s="206"/>
      <c r="BO947" s="206"/>
      <c r="BP947" s="206"/>
      <c r="BQ947" s="206"/>
      <c r="BR947" s="206"/>
      <c r="BS947" s="206"/>
      <c r="BT947" s="206"/>
      <c r="BU947" s="206"/>
      <c r="BV947" s="206"/>
      <c r="BW947" s="206"/>
      <c r="BX947" s="206"/>
      <c r="BY947" s="206"/>
      <c r="BZ947" s="206"/>
      <c r="CA947" s="206"/>
      <c r="CB947" s="206"/>
      <c r="CC947" s="206"/>
      <c r="CD947" s="206"/>
      <c r="CE947" s="206"/>
      <c r="CF947" s="206"/>
      <c r="CG947" s="206"/>
      <c r="CH947" s="206"/>
      <c r="CI947" s="206"/>
      <c r="CJ947" s="206"/>
      <c r="CK947" s="206"/>
      <c r="CL947" s="206"/>
      <c r="CM947" s="206"/>
      <c r="CN947" s="206"/>
      <c r="CO947" s="206"/>
      <c r="CP947" s="206"/>
      <c r="CQ947" s="206"/>
      <c r="CR947" s="206"/>
      <c r="CS947" s="206"/>
      <c r="CT947" s="206"/>
      <c r="CU947" s="206"/>
      <c r="CV947" s="206"/>
      <c r="CW947" s="206"/>
      <c r="CX947" s="206"/>
      <c r="CY947" s="206"/>
      <c r="CZ947" s="206"/>
      <c r="DA947" s="206"/>
      <c r="DB947" s="206"/>
      <c r="DC947" s="206"/>
      <c r="DD947" s="206"/>
      <c r="DE947" s="206"/>
      <c r="DF947" s="206"/>
      <c r="DG947" s="206"/>
      <c r="DH947" s="206"/>
      <c r="DI947" s="206"/>
      <c r="DJ947" s="206"/>
      <c r="DK947" s="206"/>
      <c r="DL947" s="206"/>
      <c r="DM947" s="206"/>
      <c r="DN947" s="206"/>
      <c r="DO947" s="206"/>
      <c r="DP947" s="206"/>
      <c r="DQ947" s="206"/>
      <c r="DR947" s="206"/>
      <c r="DS947" s="206"/>
      <c r="DT947" s="206"/>
      <c r="DU947" s="206"/>
      <c r="DV947" s="206"/>
      <c r="DW947" s="206"/>
      <c r="DX947" s="206"/>
      <c r="DY947" s="206"/>
      <c r="DZ947" s="206"/>
      <c r="EA947" s="206"/>
      <c r="EB947" s="206"/>
      <c r="EC947" s="206"/>
      <c r="ED947" s="206"/>
      <c r="EE947" s="206"/>
      <c r="EF947" s="206"/>
      <c r="EG947" s="206"/>
      <c r="EH947" s="206"/>
      <c r="EI947" s="206"/>
      <c r="EJ947" s="206"/>
      <c r="EK947" s="206"/>
      <c r="EL947" s="206"/>
      <c r="EM947" s="206"/>
      <c r="EN947" s="206"/>
      <c r="EO947" s="206"/>
      <c r="EP947" s="206"/>
      <c r="EQ947" s="206"/>
      <c r="ER947" s="206"/>
      <c r="ES947" s="206"/>
      <c r="ET947" s="206"/>
      <c r="EU947" s="206"/>
      <c r="EV947" s="206"/>
      <c r="EW947" s="206"/>
      <c r="EX947" s="206"/>
      <c r="EY947" s="206"/>
      <c r="EZ947" s="206"/>
      <c r="FA947" s="206"/>
      <c r="FB947" s="206"/>
      <c r="FC947" s="206"/>
      <c r="FD947" s="206"/>
      <c r="FE947" s="206"/>
      <c r="FF947" s="206"/>
      <c r="FG947" s="206"/>
      <c r="FH947" s="206"/>
      <c r="FI947" s="206"/>
      <c r="FJ947" s="206"/>
      <c r="FK947" s="206"/>
      <c r="FL947" s="206"/>
      <c r="FM947" s="206"/>
      <c r="FN947" s="206"/>
      <c r="FO947" s="206"/>
      <c r="FP947" s="206"/>
      <c r="FQ947" s="206"/>
      <c r="FR947" s="206"/>
      <c r="FS947" s="206"/>
      <c r="FT947" s="206"/>
      <c r="FU947" s="206"/>
      <c r="FV947" s="206"/>
      <c r="FW947" s="206"/>
      <c r="FX947" s="206"/>
      <c r="FY947" s="206"/>
      <c r="FZ947" s="206"/>
      <c r="GA947" s="206"/>
      <c r="GB947" s="206"/>
      <c r="GC947" s="206"/>
      <c r="GD947" s="206"/>
      <c r="GE947" s="206"/>
      <c r="GF947" s="206"/>
      <c r="GG947" s="206"/>
      <c r="GH947" s="206"/>
      <c r="GI947" s="206"/>
      <c r="GJ947" s="206"/>
      <c r="GK947" s="206"/>
      <c r="GL947" s="206"/>
      <c r="GM947" s="206"/>
      <c r="GN947" s="206"/>
      <c r="GO947" s="206"/>
      <c r="GP947" s="206"/>
      <c r="GQ947" s="206"/>
      <c r="GR947" s="206"/>
      <c r="GS947" s="206"/>
      <c r="GT947" s="206"/>
      <c r="GU947" s="206"/>
      <c r="GV947" s="206"/>
      <c r="GW947" s="206"/>
      <c r="GX947" s="206"/>
      <c r="GY947" s="206"/>
      <c r="GZ947" s="206"/>
      <c r="HA947" s="206"/>
      <c r="HB947" s="206"/>
      <c r="HC947" s="206"/>
      <c r="HD947" s="206"/>
      <c r="HE947" s="206"/>
      <c r="HF947" s="206"/>
      <c r="HG947" s="206"/>
      <c r="HH947" s="206"/>
      <c r="HI947" s="206"/>
      <c r="HJ947" s="206"/>
      <c r="HK947" s="206"/>
      <c r="HL947" s="206"/>
      <c r="HM947" s="206"/>
      <c r="HN947" s="206"/>
      <c r="HO947" s="206"/>
      <c r="HP947" s="206"/>
      <c r="HQ947" s="206"/>
      <c r="HR947" s="206"/>
      <c r="HS947" s="206"/>
      <c r="HT947" s="206"/>
      <c r="HU947" s="206"/>
      <c r="HV947" s="206"/>
      <c r="HW947" s="206"/>
      <c r="HX947" s="206"/>
      <c r="HY947" s="206"/>
      <c r="HZ947" s="206"/>
      <c r="IA947" s="206"/>
      <c r="IB947" s="206"/>
      <c r="IC947" s="206"/>
      <c r="ID947" s="206"/>
      <c r="IE947" s="206"/>
      <c r="IF947" s="206"/>
      <c r="IG947" s="206"/>
      <c r="IH947" s="206"/>
    </row>
    <row r="948" spans="1:242" s="225" customFormat="1" hidden="1" x14ac:dyDescent="0.25">
      <c r="A948" s="206"/>
      <c r="B948" s="206"/>
      <c r="C948" s="204">
        <v>43703</v>
      </c>
      <c r="D948" s="267" t="s">
        <v>1676</v>
      </c>
      <c r="E948" s="319" t="s">
        <v>1668</v>
      </c>
      <c r="F948" s="322"/>
      <c r="G948" s="270" t="s">
        <v>1675</v>
      </c>
      <c r="H948" s="285"/>
      <c r="I948" s="271">
        <v>320000</v>
      </c>
      <c r="J948" s="357">
        <f t="shared" si="14"/>
        <v>22105200</v>
      </c>
      <c r="K948" s="251"/>
      <c r="L948" s="287"/>
      <c r="M948" s="319" t="s">
        <v>1668</v>
      </c>
      <c r="N948" s="287"/>
      <c r="O948" s="287"/>
      <c r="P948" s="287"/>
      <c r="Q948" s="287"/>
      <c r="R948" s="287"/>
      <c r="S948" s="287"/>
      <c r="T948" s="287"/>
      <c r="U948" s="287"/>
      <c r="V948" s="287"/>
      <c r="W948" s="287"/>
      <c r="X948" s="287"/>
      <c r="Y948" s="287"/>
      <c r="Z948" s="287"/>
      <c r="AA948" s="287"/>
      <c r="AB948" s="287"/>
      <c r="AC948" s="287"/>
      <c r="AD948" s="287"/>
      <c r="AE948" s="287"/>
      <c r="AF948" s="287"/>
      <c r="AG948" s="287"/>
      <c r="AH948" s="287"/>
      <c r="AI948" s="287"/>
      <c r="AJ948" s="449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206"/>
      <c r="BN948" s="206"/>
      <c r="BO948" s="206"/>
      <c r="BP948" s="206"/>
      <c r="BQ948" s="206"/>
      <c r="BR948" s="206"/>
      <c r="BS948" s="206"/>
      <c r="BT948" s="206"/>
      <c r="BU948" s="206"/>
      <c r="BV948" s="206"/>
      <c r="BW948" s="206"/>
      <c r="BX948" s="206"/>
      <c r="BY948" s="206"/>
      <c r="BZ948" s="206"/>
      <c r="CA948" s="206"/>
      <c r="CB948" s="206"/>
      <c r="CC948" s="206"/>
      <c r="CD948" s="206"/>
      <c r="CE948" s="206"/>
      <c r="CF948" s="206"/>
      <c r="CG948" s="206"/>
      <c r="CH948" s="206"/>
      <c r="CI948" s="206"/>
      <c r="CJ948" s="206"/>
      <c r="CK948" s="206"/>
      <c r="CL948" s="206"/>
      <c r="CM948" s="206"/>
      <c r="CN948" s="206"/>
      <c r="CO948" s="206"/>
      <c r="CP948" s="206"/>
      <c r="CQ948" s="206"/>
      <c r="CR948" s="206"/>
      <c r="CS948" s="206"/>
      <c r="CT948" s="206"/>
      <c r="CU948" s="206"/>
      <c r="CV948" s="206"/>
      <c r="CW948" s="206"/>
      <c r="CX948" s="206"/>
      <c r="CY948" s="206"/>
      <c r="CZ948" s="206"/>
      <c r="DA948" s="206"/>
      <c r="DB948" s="206"/>
      <c r="DC948" s="206"/>
      <c r="DD948" s="206"/>
      <c r="DE948" s="206"/>
      <c r="DF948" s="206"/>
      <c r="DG948" s="206"/>
      <c r="DH948" s="206"/>
      <c r="DI948" s="206"/>
      <c r="DJ948" s="206"/>
      <c r="DK948" s="206"/>
      <c r="DL948" s="206"/>
      <c r="DM948" s="206"/>
      <c r="DN948" s="206"/>
      <c r="DO948" s="206"/>
      <c r="DP948" s="206"/>
      <c r="DQ948" s="206"/>
      <c r="DR948" s="206"/>
      <c r="DS948" s="206"/>
      <c r="DT948" s="206"/>
      <c r="DU948" s="206"/>
      <c r="DV948" s="206"/>
      <c r="DW948" s="206"/>
      <c r="DX948" s="206"/>
      <c r="DY948" s="206"/>
      <c r="DZ948" s="206"/>
      <c r="EA948" s="206"/>
      <c r="EB948" s="206"/>
      <c r="EC948" s="206"/>
      <c r="ED948" s="206"/>
      <c r="EE948" s="206"/>
      <c r="EF948" s="206"/>
      <c r="EG948" s="206"/>
      <c r="EH948" s="206"/>
      <c r="EI948" s="206"/>
      <c r="EJ948" s="206"/>
      <c r="EK948" s="206"/>
      <c r="EL948" s="206"/>
      <c r="EM948" s="206"/>
      <c r="EN948" s="206"/>
      <c r="EO948" s="206"/>
      <c r="EP948" s="206"/>
      <c r="EQ948" s="206"/>
      <c r="ER948" s="206"/>
      <c r="ES948" s="206"/>
      <c r="ET948" s="206"/>
      <c r="EU948" s="206"/>
      <c r="EV948" s="206"/>
      <c r="EW948" s="206"/>
      <c r="EX948" s="206"/>
      <c r="EY948" s="206"/>
      <c r="EZ948" s="206"/>
      <c r="FA948" s="206"/>
      <c r="FB948" s="206"/>
      <c r="FC948" s="206"/>
      <c r="FD948" s="206"/>
      <c r="FE948" s="206"/>
      <c r="FF948" s="206"/>
      <c r="FG948" s="206"/>
      <c r="FH948" s="206"/>
      <c r="FI948" s="206"/>
      <c r="FJ948" s="206"/>
      <c r="FK948" s="206"/>
      <c r="FL948" s="206"/>
      <c r="FM948" s="206"/>
      <c r="FN948" s="206"/>
      <c r="FO948" s="206"/>
      <c r="FP948" s="206"/>
      <c r="FQ948" s="206"/>
      <c r="FR948" s="206"/>
      <c r="FS948" s="206"/>
      <c r="FT948" s="206"/>
      <c r="FU948" s="206"/>
      <c r="FV948" s="206"/>
      <c r="FW948" s="206"/>
      <c r="FX948" s="206"/>
      <c r="FY948" s="206"/>
      <c r="FZ948" s="206"/>
      <c r="GA948" s="206"/>
      <c r="GB948" s="206"/>
      <c r="GC948" s="206"/>
      <c r="GD948" s="206"/>
      <c r="GE948" s="206"/>
      <c r="GF948" s="206"/>
      <c r="GG948" s="206"/>
      <c r="GH948" s="206"/>
      <c r="GI948" s="206"/>
      <c r="GJ948" s="206"/>
      <c r="GK948" s="206"/>
      <c r="GL948" s="206"/>
      <c r="GM948" s="206"/>
      <c r="GN948" s="206"/>
      <c r="GO948" s="206"/>
      <c r="GP948" s="206"/>
      <c r="GQ948" s="206"/>
      <c r="GR948" s="206"/>
      <c r="GS948" s="206"/>
      <c r="GT948" s="206"/>
      <c r="GU948" s="206"/>
      <c r="GV948" s="206"/>
      <c r="GW948" s="206"/>
      <c r="GX948" s="206"/>
      <c r="GY948" s="206"/>
      <c r="GZ948" s="206"/>
      <c r="HA948" s="206"/>
      <c r="HB948" s="206"/>
      <c r="HC948" s="206"/>
      <c r="HD948" s="206"/>
      <c r="HE948" s="206"/>
      <c r="HF948" s="206"/>
      <c r="HG948" s="206"/>
      <c r="HH948" s="206"/>
      <c r="HI948" s="206"/>
      <c r="HJ948" s="206"/>
      <c r="HK948" s="206"/>
      <c r="HL948" s="206"/>
      <c r="HM948" s="206"/>
      <c r="HN948" s="206"/>
      <c r="HO948" s="206"/>
      <c r="HP948" s="206"/>
      <c r="HQ948" s="206"/>
      <c r="HR948" s="206"/>
      <c r="HS948" s="206"/>
      <c r="HT948" s="206"/>
      <c r="HU948" s="206"/>
      <c r="HV948" s="206"/>
      <c r="HW948" s="206"/>
      <c r="HX948" s="206"/>
      <c r="HY948" s="206"/>
      <c r="HZ948" s="206"/>
      <c r="IA948" s="206"/>
      <c r="IB948" s="206"/>
      <c r="IC948" s="206"/>
      <c r="ID948" s="206"/>
      <c r="IE948" s="206"/>
      <c r="IF948" s="206"/>
      <c r="IG948" s="206"/>
      <c r="IH948" s="206"/>
    </row>
    <row r="949" spans="1:242" s="225" customFormat="1" hidden="1" x14ac:dyDescent="0.25">
      <c r="A949" s="206"/>
      <c r="B949" s="206"/>
      <c r="C949" s="204">
        <v>43703</v>
      </c>
      <c r="D949" s="233" t="s">
        <v>1677</v>
      </c>
      <c r="E949" s="319" t="s">
        <v>1669</v>
      </c>
      <c r="F949" s="322"/>
      <c r="G949" s="242" t="s">
        <v>1394</v>
      </c>
      <c r="H949" s="285"/>
      <c r="I949" s="236">
        <v>937275</v>
      </c>
      <c r="J949" s="357">
        <f t="shared" si="14"/>
        <v>21167925</v>
      </c>
      <c r="K949" s="251"/>
      <c r="L949" s="287"/>
      <c r="M949" s="319" t="s">
        <v>1669</v>
      </c>
      <c r="N949" s="287"/>
      <c r="O949" s="287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449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206"/>
      <c r="BN949" s="206"/>
      <c r="BO949" s="206"/>
      <c r="BP949" s="206"/>
      <c r="BQ949" s="206"/>
      <c r="BR949" s="206"/>
      <c r="BS949" s="206"/>
      <c r="BT949" s="206"/>
      <c r="BU949" s="206"/>
      <c r="BV949" s="206"/>
      <c r="BW949" s="206"/>
      <c r="BX949" s="206"/>
      <c r="BY949" s="206"/>
      <c r="BZ949" s="206"/>
      <c r="CA949" s="206"/>
      <c r="CB949" s="206"/>
      <c r="CC949" s="206"/>
      <c r="CD949" s="206"/>
      <c r="CE949" s="206"/>
      <c r="CF949" s="206"/>
      <c r="CG949" s="206"/>
      <c r="CH949" s="206"/>
      <c r="CI949" s="206"/>
      <c r="CJ949" s="206"/>
      <c r="CK949" s="206"/>
      <c r="CL949" s="206"/>
      <c r="CM949" s="206"/>
      <c r="CN949" s="206"/>
      <c r="CO949" s="206"/>
      <c r="CP949" s="206"/>
      <c r="CQ949" s="206"/>
      <c r="CR949" s="206"/>
      <c r="CS949" s="206"/>
      <c r="CT949" s="206"/>
      <c r="CU949" s="206"/>
      <c r="CV949" s="206"/>
      <c r="CW949" s="206"/>
      <c r="CX949" s="206"/>
      <c r="CY949" s="206"/>
      <c r="CZ949" s="206"/>
      <c r="DA949" s="206"/>
      <c r="DB949" s="206"/>
      <c r="DC949" s="206"/>
      <c r="DD949" s="206"/>
      <c r="DE949" s="206"/>
      <c r="DF949" s="206"/>
      <c r="DG949" s="206"/>
      <c r="DH949" s="206"/>
      <c r="DI949" s="206"/>
      <c r="DJ949" s="206"/>
      <c r="DK949" s="206"/>
      <c r="DL949" s="206"/>
      <c r="DM949" s="206"/>
      <c r="DN949" s="206"/>
      <c r="DO949" s="206"/>
      <c r="DP949" s="206"/>
      <c r="DQ949" s="206"/>
      <c r="DR949" s="206"/>
      <c r="DS949" s="206"/>
      <c r="DT949" s="206"/>
      <c r="DU949" s="206"/>
      <c r="DV949" s="206"/>
      <c r="DW949" s="206"/>
      <c r="DX949" s="206"/>
      <c r="DY949" s="206"/>
      <c r="DZ949" s="206"/>
      <c r="EA949" s="206"/>
      <c r="EB949" s="206"/>
      <c r="EC949" s="206"/>
      <c r="ED949" s="206"/>
      <c r="EE949" s="206"/>
      <c r="EF949" s="206"/>
      <c r="EG949" s="206"/>
      <c r="EH949" s="206"/>
      <c r="EI949" s="206"/>
      <c r="EJ949" s="206"/>
      <c r="EK949" s="206"/>
      <c r="EL949" s="206"/>
      <c r="EM949" s="206"/>
      <c r="EN949" s="206"/>
      <c r="EO949" s="206"/>
      <c r="EP949" s="206"/>
      <c r="EQ949" s="206"/>
      <c r="ER949" s="206"/>
      <c r="ES949" s="206"/>
      <c r="ET949" s="206"/>
      <c r="EU949" s="206"/>
      <c r="EV949" s="206"/>
      <c r="EW949" s="206"/>
      <c r="EX949" s="206"/>
      <c r="EY949" s="206"/>
      <c r="EZ949" s="206"/>
      <c r="FA949" s="206"/>
      <c r="FB949" s="206"/>
      <c r="FC949" s="206"/>
      <c r="FD949" s="206"/>
      <c r="FE949" s="206"/>
      <c r="FF949" s="206"/>
      <c r="FG949" s="206"/>
      <c r="FH949" s="206"/>
      <c r="FI949" s="206"/>
      <c r="FJ949" s="206"/>
      <c r="FK949" s="206"/>
      <c r="FL949" s="206"/>
      <c r="FM949" s="206"/>
      <c r="FN949" s="206"/>
      <c r="FO949" s="206"/>
      <c r="FP949" s="206"/>
      <c r="FQ949" s="206"/>
      <c r="FR949" s="206"/>
      <c r="FS949" s="206"/>
      <c r="FT949" s="206"/>
      <c r="FU949" s="206"/>
      <c r="FV949" s="206"/>
      <c r="FW949" s="206"/>
      <c r="FX949" s="206"/>
      <c r="FY949" s="206"/>
      <c r="FZ949" s="206"/>
      <c r="GA949" s="206"/>
      <c r="GB949" s="206"/>
      <c r="GC949" s="206"/>
      <c r="GD949" s="206"/>
      <c r="GE949" s="206"/>
      <c r="GF949" s="206"/>
      <c r="GG949" s="206"/>
      <c r="GH949" s="206"/>
      <c r="GI949" s="206"/>
      <c r="GJ949" s="206"/>
      <c r="GK949" s="206"/>
      <c r="GL949" s="206"/>
      <c r="GM949" s="206"/>
      <c r="GN949" s="206"/>
      <c r="GO949" s="206"/>
      <c r="GP949" s="206"/>
      <c r="GQ949" s="206"/>
      <c r="GR949" s="206"/>
      <c r="GS949" s="206"/>
      <c r="GT949" s="206"/>
      <c r="GU949" s="206"/>
      <c r="GV949" s="206"/>
      <c r="GW949" s="206"/>
      <c r="GX949" s="206"/>
      <c r="GY949" s="206"/>
      <c r="GZ949" s="206"/>
      <c r="HA949" s="206"/>
      <c r="HB949" s="206"/>
      <c r="HC949" s="206"/>
      <c r="HD949" s="206"/>
      <c r="HE949" s="206"/>
      <c r="HF949" s="206"/>
      <c r="HG949" s="206"/>
      <c r="HH949" s="206"/>
      <c r="HI949" s="206"/>
      <c r="HJ949" s="206"/>
      <c r="HK949" s="206"/>
      <c r="HL949" s="206"/>
      <c r="HM949" s="206"/>
      <c r="HN949" s="206"/>
      <c r="HO949" s="206"/>
      <c r="HP949" s="206"/>
      <c r="HQ949" s="206"/>
      <c r="HR949" s="206"/>
      <c r="HS949" s="206"/>
      <c r="HT949" s="206"/>
      <c r="HU949" s="206"/>
      <c r="HV949" s="206"/>
      <c r="HW949" s="206"/>
      <c r="HX949" s="206"/>
      <c r="HY949" s="206"/>
      <c r="HZ949" s="206"/>
      <c r="IA949" s="206"/>
      <c r="IB949" s="206"/>
      <c r="IC949" s="206"/>
      <c r="ID949" s="206"/>
      <c r="IE949" s="206"/>
      <c r="IF949" s="206"/>
      <c r="IG949" s="206"/>
      <c r="IH949" s="206"/>
    </row>
    <row r="950" spans="1:242" s="225" customFormat="1" hidden="1" x14ac:dyDescent="0.25">
      <c r="A950" s="206"/>
      <c r="B950" s="206"/>
      <c r="C950" s="204"/>
      <c r="D950" s="233" t="s">
        <v>1100</v>
      </c>
      <c r="E950" s="319"/>
      <c r="F950" s="322"/>
      <c r="G950" s="242"/>
      <c r="H950" s="285">
        <v>1125000</v>
      </c>
      <c r="I950" s="236"/>
      <c r="J950" s="357">
        <f t="shared" si="14"/>
        <v>22292925</v>
      </c>
      <c r="K950" s="251" t="s">
        <v>1659</v>
      </c>
      <c r="L950" s="287"/>
      <c r="M950" s="319"/>
      <c r="N950" s="287"/>
      <c r="O950" s="287"/>
      <c r="P950" s="287"/>
      <c r="Q950" s="287"/>
      <c r="R950" s="287"/>
      <c r="S950" s="287"/>
      <c r="T950" s="287"/>
      <c r="U950" s="287"/>
      <c r="V950" s="287"/>
      <c r="W950" s="287"/>
      <c r="X950" s="287"/>
      <c r="Y950" s="287"/>
      <c r="Z950" s="287"/>
      <c r="AA950" s="287"/>
      <c r="AB950" s="287"/>
      <c r="AC950" s="287"/>
      <c r="AD950" s="287"/>
      <c r="AE950" s="287"/>
      <c r="AF950" s="287"/>
      <c r="AG950" s="287"/>
      <c r="AH950" s="287"/>
      <c r="AI950" s="287"/>
      <c r="AJ950" s="449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  <c r="BI950" s="206"/>
      <c r="BJ950" s="206"/>
      <c r="BK950" s="206"/>
      <c r="BL950" s="206"/>
      <c r="BM950" s="206"/>
      <c r="BN950" s="206"/>
      <c r="BO950" s="206"/>
      <c r="BP950" s="206"/>
      <c r="BQ950" s="206"/>
      <c r="BR950" s="206"/>
      <c r="BS950" s="206"/>
      <c r="BT950" s="206"/>
      <c r="BU950" s="206"/>
      <c r="BV950" s="206"/>
      <c r="BW950" s="206"/>
      <c r="BX950" s="206"/>
      <c r="BY950" s="206"/>
      <c r="BZ950" s="206"/>
      <c r="CA950" s="206"/>
      <c r="CB950" s="206"/>
      <c r="CC950" s="206"/>
      <c r="CD950" s="206"/>
      <c r="CE950" s="206"/>
      <c r="CF950" s="206"/>
      <c r="CG950" s="206"/>
      <c r="CH950" s="206"/>
      <c r="CI950" s="206"/>
      <c r="CJ950" s="206"/>
      <c r="CK950" s="206"/>
      <c r="CL950" s="206"/>
      <c r="CM950" s="206"/>
      <c r="CN950" s="206"/>
      <c r="CO950" s="206"/>
      <c r="CP950" s="206"/>
      <c r="CQ950" s="206"/>
      <c r="CR950" s="206"/>
      <c r="CS950" s="206"/>
      <c r="CT950" s="206"/>
      <c r="CU950" s="206"/>
      <c r="CV950" s="206"/>
      <c r="CW950" s="206"/>
      <c r="CX950" s="206"/>
      <c r="CY950" s="206"/>
      <c r="CZ950" s="206"/>
      <c r="DA950" s="206"/>
      <c r="DB950" s="206"/>
      <c r="DC950" s="206"/>
      <c r="DD950" s="206"/>
      <c r="DE950" s="206"/>
      <c r="DF950" s="206"/>
      <c r="DG950" s="206"/>
      <c r="DH950" s="206"/>
      <c r="DI950" s="206"/>
      <c r="DJ950" s="206"/>
      <c r="DK950" s="206"/>
      <c r="DL950" s="206"/>
      <c r="DM950" s="206"/>
      <c r="DN950" s="206"/>
      <c r="DO950" s="206"/>
      <c r="DP950" s="206"/>
      <c r="DQ950" s="206"/>
      <c r="DR950" s="206"/>
      <c r="DS950" s="206"/>
      <c r="DT950" s="206"/>
      <c r="DU950" s="206"/>
      <c r="DV950" s="206"/>
      <c r="DW950" s="206"/>
      <c r="DX950" s="206"/>
      <c r="DY950" s="206"/>
      <c r="DZ950" s="206"/>
      <c r="EA950" s="206"/>
      <c r="EB950" s="206"/>
      <c r="EC950" s="206"/>
      <c r="ED950" s="206"/>
      <c r="EE950" s="206"/>
      <c r="EF950" s="206"/>
      <c r="EG950" s="206"/>
      <c r="EH950" s="206"/>
      <c r="EI950" s="206"/>
      <c r="EJ950" s="206"/>
      <c r="EK950" s="206"/>
      <c r="EL950" s="206"/>
      <c r="EM950" s="206"/>
      <c r="EN950" s="206"/>
      <c r="EO950" s="206"/>
      <c r="EP950" s="206"/>
      <c r="EQ950" s="206"/>
      <c r="ER950" s="206"/>
      <c r="ES950" s="206"/>
      <c r="ET950" s="206"/>
      <c r="EU950" s="206"/>
      <c r="EV950" s="206"/>
      <c r="EW950" s="206"/>
      <c r="EX950" s="206"/>
      <c r="EY950" s="206"/>
      <c r="EZ950" s="206"/>
      <c r="FA950" s="206"/>
      <c r="FB950" s="206"/>
      <c r="FC950" s="206"/>
      <c r="FD950" s="206"/>
      <c r="FE950" s="206"/>
      <c r="FF950" s="206"/>
      <c r="FG950" s="206"/>
      <c r="FH950" s="206"/>
      <c r="FI950" s="206"/>
      <c r="FJ950" s="206"/>
      <c r="FK950" s="206"/>
      <c r="FL950" s="206"/>
      <c r="FM950" s="206"/>
      <c r="FN950" s="206"/>
      <c r="FO950" s="206"/>
      <c r="FP950" s="206"/>
      <c r="FQ950" s="206"/>
      <c r="FR950" s="206"/>
      <c r="FS950" s="206"/>
      <c r="FT950" s="206"/>
      <c r="FU950" s="206"/>
      <c r="FV950" s="206"/>
      <c r="FW950" s="206"/>
      <c r="FX950" s="206"/>
      <c r="FY950" s="206"/>
      <c r="FZ950" s="206"/>
      <c r="GA950" s="206"/>
      <c r="GB950" s="206"/>
      <c r="GC950" s="206"/>
      <c r="GD950" s="206"/>
      <c r="GE950" s="206"/>
      <c r="GF950" s="206"/>
      <c r="GG950" s="206"/>
      <c r="GH950" s="206"/>
      <c r="GI950" s="206"/>
      <c r="GJ950" s="206"/>
      <c r="GK950" s="206"/>
      <c r="GL950" s="206"/>
      <c r="GM950" s="206"/>
      <c r="GN950" s="206"/>
      <c r="GO950" s="206"/>
      <c r="GP950" s="206"/>
      <c r="GQ950" s="206"/>
      <c r="GR950" s="206"/>
      <c r="GS950" s="206"/>
      <c r="GT950" s="206"/>
      <c r="GU950" s="206"/>
      <c r="GV950" s="206"/>
      <c r="GW950" s="206"/>
      <c r="GX950" s="206"/>
      <c r="GY950" s="206"/>
      <c r="GZ950" s="206"/>
      <c r="HA950" s="206"/>
      <c r="HB950" s="206"/>
      <c r="HC950" s="206"/>
      <c r="HD950" s="206"/>
      <c r="HE950" s="206"/>
      <c r="HF950" s="206"/>
      <c r="HG950" s="206"/>
      <c r="HH950" s="206"/>
      <c r="HI950" s="206"/>
      <c r="HJ950" s="206"/>
      <c r="HK950" s="206"/>
      <c r="HL950" s="206"/>
      <c r="HM950" s="206"/>
      <c r="HN950" s="206"/>
      <c r="HO950" s="206"/>
      <c r="HP950" s="206"/>
      <c r="HQ950" s="206"/>
      <c r="HR950" s="206"/>
      <c r="HS950" s="206"/>
      <c r="HT950" s="206"/>
      <c r="HU950" s="206"/>
      <c r="HV950" s="206"/>
      <c r="HW950" s="206"/>
      <c r="HX950" s="206"/>
      <c r="HY950" s="206"/>
      <c r="HZ950" s="206"/>
      <c r="IA950" s="206"/>
      <c r="IB950" s="206"/>
      <c r="IC950" s="206"/>
      <c r="ID950" s="206"/>
      <c r="IE950" s="206"/>
      <c r="IF950" s="206"/>
      <c r="IG950" s="206"/>
      <c r="IH950" s="206"/>
    </row>
    <row r="951" spans="1:242" s="225" customFormat="1" hidden="1" x14ac:dyDescent="0.25">
      <c r="A951" s="206"/>
      <c r="B951" s="206"/>
      <c r="C951" s="204">
        <v>43705</v>
      </c>
      <c r="D951" s="233" t="s">
        <v>1679</v>
      </c>
      <c r="E951" s="319" t="s">
        <v>1670</v>
      </c>
      <c r="F951" s="322"/>
      <c r="G951" s="242" t="s">
        <v>1678</v>
      </c>
      <c r="H951" s="285"/>
      <c r="I951" s="236">
        <v>240000</v>
      </c>
      <c r="J951" s="357">
        <f t="shared" ref="J951:J1014" si="15">+J950+H951-I951</f>
        <v>22052925</v>
      </c>
      <c r="K951" s="251"/>
      <c r="L951" s="287"/>
      <c r="M951" s="319" t="s">
        <v>1670</v>
      </c>
      <c r="N951" s="287"/>
      <c r="O951" s="287"/>
      <c r="P951" s="287"/>
      <c r="Q951" s="287"/>
      <c r="R951" s="287"/>
      <c r="S951" s="287"/>
      <c r="T951" s="287"/>
      <c r="U951" s="287"/>
      <c r="V951" s="287"/>
      <c r="W951" s="287"/>
      <c r="X951" s="287"/>
      <c r="Y951" s="287"/>
      <c r="Z951" s="287"/>
      <c r="AA951" s="287"/>
      <c r="AB951" s="287"/>
      <c r="AC951" s="287"/>
      <c r="AD951" s="287"/>
      <c r="AE951" s="287"/>
      <c r="AF951" s="287"/>
      <c r="AG951" s="287"/>
      <c r="AH951" s="287"/>
      <c r="AI951" s="287"/>
      <c r="AJ951" s="449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206"/>
      <c r="BN951" s="206"/>
      <c r="BO951" s="206"/>
      <c r="BP951" s="206"/>
      <c r="BQ951" s="206"/>
      <c r="BR951" s="206"/>
      <c r="BS951" s="206"/>
      <c r="BT951" s="206"/>
      <c r="BU951" s="206"/>
      <c r="BV951" s="206"/>
      <c r="BW951" s="206"/>
      <c r="BX951" s="206"/>
      <c r="BY951" s="206"/>
      <c r="BZ951" s="206"/>
      <c r="CA951" s="206"/>
      <c r="CB951" s="206"/>
      <c r="CC951" s="206"/>
      <c r="CD951" s="206"/>
      <c r="CE951" s="206"/>
      <c r="CF951" s="206"/>
      <c r="CG951" s="206"/>
      <c r="CH951" s="206"/>
      <c r="CI951" s="206"/>
      <c r="CJ951" s="206"/>
      <c r="CK951" s="206"/>
      <c r="CL951" s="206"/>
      <c r="CM951" s="206"/>
      <c r="CN951" s="206"/>
      <c r="CO951" s="206"/>
      <c r="CP951" s="206"/>
      <c r="CQ951" s="206"/>
      <c r="CR951" s="206"/>
      <c r="CS951" s="206"/>
      <c r="CT951" s="206"/>
      <c r="CU951" s="206"/>
      <c r="CV951" s="206"/>
      <c r="CW951" s="206"/>
      <c r="CX951" s="206"/>
      <c r="CY951" s="206"/>
      <c r="CZ951" s="206"/>
      <c r="DA951" s="206"/>
      <c r="DB951" s="206"/>
      <c r="DC951" s="206"/>
      <c r="DD951" s="206"/>
      <c r="DE951" s="206"/>
      <c r="DF951" s="206"/>
      <c r="DG951" s="206"/>
      <c r="DH951" s="206"/>
      <c r="DI951" s="206"/>
      <c r="DJ951" s="206"/>
      <c r="DK951" s="206"/>
      <c r="DL951" s="206"/>
      <c r="DM951" s="206"/>
      <c r="DN951" s="206"/>
      <c r="DO951" s="206"/>
      <c r="DP951" s="206"/>
      <c r="DQ951" s="206"/>
      <c r="DR951" s="206"/>
      <c r="DS951" s="206"/>
      <c r="DT951" s="206"/>
      <c r="DU951" s="206"/>
      <c r="DV951" s="206"/>
      <c r="DW951" s="206"/>
      <c r="DX951" s="206"/>
      <c r="DY951" s="206"/>
      <c r="DZ951" s="206"/>
      <c r="EA951" s="206"/>
      <c r="EB951" s="206"/>
      <c r="EC951" s="206"/>
      <c r="ED951" s="206"/>
      <c r="EE951" s="206"/>
      <c r="EF951" s="206"/>
      <c r="EG951" s="206"/>
      <c r="EH951" s="206"/>
      <c r="EI951" s="206"/>
      <c r="EJ951" s="206"/>
      <c r="EK951" s="206"/>
      <c r="EL951" s="206"/>
      <c r="EM951" s="206"/>
      <c r="EN951" s="206"/>
      <c r="EO951" s="206"/>
      <c r="EP951" s="206"/>
      <c r="EQ951" s="206"/>
      <c r="ER951" s="206"/>
      <c r="ES951" s="206"/>
      <c r="ET951" s="206"/>
      <c r="EU951" s="206"/>
      <c r="EV951" s="206"/>
      <c r="EW951" s="206"/>
      <c r="EX951" s="206"/>
      <c r="EY951" s="206"/>
      <c r="EZ951" s="206"/>
      <c r="FA951" s="206"/>
      <c r="FB951" s="206"/>
      <c r="FC951" s="206"/>
      <c r="FD951" s="206"/>
      <c r="FE951" s="206"/>
      <c r="FF951" s="206"/>
      <c r="FG951" s="206"/>
      <c r="FH951" s="206"/>
      <c r="FI951" s="206"/>
      <c r="FJ951" s="206"/>
      <c r="FK951" s="206"/>
      <c r="FL951" s="206"/>
      <c r="FM951" s="206"/>
      <c r="FN951" s="206"/>
      <c r="FO951" s="206"/>
      <c r="FP951" s="206"/>
      <c r="FQ951" s="206"/>
      <c r="FR951" s="206"/>
      <c r="FS951" s="206"/>
      <c r="FT951" s="206"/>
      <c r="FU951" s="206"/>
      <c r="FV951" s="206"/>
      <c r="FW951" s="206"/>
      <c r="FX951" s="206"/>
      <c r="FY951" s="206"/>
      <c r="FZ951" s="206"/>
      <c r="GA951" s="206"/>
      <c r="GB951" s="206"/>
      <c r="GC951" s="206"/>
      <c r="GD951" s="206"/>
      <c r="GE951" s="206"/>
      <c r="GF951" s="206"/>
      <c r="GG951" s="206"/>
      <c r="GH951" s="206"/>
      <c r="GI951" s="206"/>
      <c r="GJ951" s="206"/>
      <c r="GK951" s="206"/>
      <c r="GL951" s="206"/>
      <c r="GM951" s="206"/>
      <c r="GN951" s="206"/>
      <c r="GO951" s="206"/>
      <c r="GP951" s="206"/>
      <c r="GQ951" s="206"/>
      <c r="GR951" s="206"/>
      <c r="GS951" s="206"/>
      <c r="GT951" s="206"/>
      <c r="GU951" s="206"/>
      <c r="GV951" s="206"/>
      <c r="GW951" s="206"/>
      <c r="GX951" s="206"/>
      <c r="GY951" s="206"/>
      <c r="GZ951" s="206"/>
      <c r="HA951" s="206"/>
      <c r="HB951" s="206"/>
      <c r="HC951" s="206"/>
      <c r="HD951" s="206"/>
      <c r="HE951" s="206"/>
      <c r="HF951" s="206"/>
      <c r="HG951" s="206"/>
      <c r="HH951" s="206"/>
      <c r="HI951" s="206"/>
      <c r="HJ951" s="206"/>
      <c r="HK951" s="206"/>
      <c r="HL951" s="206"/>
      <c r="HM951" s="206"/>
      <c r="HN951" s="206"/>
      <c r="HO951" s="206"/>
      <c r="HP951" s="206"/>
      <c r="HQ951" s="206"/>
      <c r="HR951" s="206"/>
      <c r="HS951" s="206"/>
      <c r="HT951" s="206"/>
      <c r="HU951" s="206"/>
      <c r="HV951" s="206"/>
      <c r="HW951" s="206"/>
      <c r="HX951" s="206"/>
      <c r="HY951" s="206"/>
      <c r="HZ951" s="206"/>
      <c r="IA951" s="206"/>
      <c r="IB951" s="206"/>
      <c r="IC951" s="206"/>
      <c r="ID951" s="206"/>
      <c r="IE951" s="206"/>
      <c r="IF951" s="206"/>
      <c r="IG951" s="206"/>
      <c r="IH951" s="206"/>
    </row>
    <row r="952" spans="1:242" s="225" customFormat="1" hidden="1" x14ac:dyDescent="0.25">
      <c r="A952" s="206"/>
      <c r="B952" s="206"/>
      <c r="C952" s="204">
        <v>43705</v>
      </c>
      <c r="D952" s="233" t="s">
        <v>1681</v>
      </c>
      <c r="E952" s="319" t="s">
        <v>1671</v>
      </c>
      <c r="F952" s="322"/>
      <c r="G952" s="242" t="s">
        <v>1680</v>
      </c>
      <c r="H952" s="285"/>
      <c r="I952" s="236">
        <v>308000</v>
      </c>
      <c r="J952" s="357">
        <f t="shared" si="15"/>
        <v>21744925</v>
      </c>
      <c r="K952" s="251"/>
      <c r="L952" s="287"/>
      <c r="M952" s="319" t="s">
        <v>1671</v>
      </c>
      <c r="N952" s="287"/>
      <c r="O952" s="287"/>
      <c r="P952" s="287"/>
      <c r="Q952" s="287"/>
      <c r="R952" s="287"/>
      <c r="S952" s="287"/>
      <c r="T952" s="287"/>
      <c r="U952" s="287"/>
      <c r="V952" s="287"/>
      <c r="W952" s="287"/>
      <c r="X952" s="287"/>
      <c r="Y952" s="287"/>
      <c r="Z952" s="287"/>
      <c r="AA952" s="287"/>
      <c r="AB952" s="287"/>
      <c r="AC952" s="287"/>
      <c r="AD952" s="287"/>
      <c r="AE952" s="287"/>
      <c r="AF952" s="287"/>
      <c r="AG952" s="287"/>
      <c r="AH952" s="287"/>
      <c r="AI952" s="287"/>
      <c r="AJ952" s="449"/>
      <c r="AK952" s="206"/>
      <c r="AL952" s="206"/>
      <c r="AM952" s="206"/>
      <c r="AN952" s="206"/>
      <c r="AO952" s="206"/>
      <c r="AP952" s="206"/>
      <c r="AQ952" s="206"/>
      <c r="AR952" s="206"/>
      <c r="AS952" s="206"/>
      <c r="AT952" s="206"/>
      <c r="AU952" s="206"/>
      <c r="AV952" s="206"/>
      <c r="AW952" s="206"/>
      <c r="AX952" s="206"/>
      <c r="AY952" s="206"/>
      <c r="AZ952" s="206"/>
      <c r="BA952" s="206"/>
      <c r="BB952" s="206"/>
      <c r="BC952" s="206"/>
      <c r="BD952" s="206"/>
      <c r="BE952" s="206"/>
      <c r="BF952" s="206"/>
      <c r="BG952" s="206"/>
      <c r="BH952" s="206"/>
      <c r="BI952" s="206"/>
      <c r="BJ952" s="206"/>
      <c r="BK952" s="206"/>
      <c r="BL952" s="206"/>
      <c r="BM952" s="206"/>
      <c r="BN952" s="206"/>
      <c r="BO952" s="206"/>
      <c r="BP952" s="206"/>
      <c r="BQ952" s="206"/>
      <c r="BR952" s="206"/>
      <c r="BS952" s="206"/>
      <c r="BT952" s="206"/>
      <c r="BU952" s="206"/>
      <c r="BV952" s="206"/>
      <c r="BW952" s="206"/>
      <c r="BX952" s="206"/>
      <c r="BY952" s="206"/>
      <c r="BZ952" s="206"/>
      <c r="CA952" s="206"/>
      <c r="CB952" s="206"/>
      <c r="CC952" s="206"/>
      <c r="CD952" s="206"/>
      <c r="CE952" s="206"/>
      <c r="CF952" s="206"/>
      <c r="CG952" s="206"/>
      <c r="CH952" s="206"/>
      <c r="CI952" s="206"/>
      <c r="CJ952" s="206"/>
      <c r="CK952" s="206"/>
      <c r="CL952" s="206"/>
      <c r="CM952" s="206"/>
      <c r="CN952" s="206"/>
      <c r="CO952" s="206"/>
      <c r="CP952" s="206"/>
      <c r="CQ952" s="206"/>
      <c r="CR952" s="206"/>
      <c r="CS952" s="206"/>
      <c r="CT952" s="206"/>
      <c r="CU952" s="206"/>
      <c r="CV952" s="206"/>
      <c r="CW952" s="206"/>
      <c r="CX952" s="206"/>
      <c r="CY952" s="206"/>
      <c r="CZ952" s="206"/>
      <c r="DA952" s="206"/>
      <c r="DB952" s="206"/>
      <c r="DC952" s="206"/>
      <c r="DD952" s="206"/>
      <c r="DE952" s="206"/>
      <c r="DF952" s="206"/>
      <c r="DG952" s="206"/>
      <c r="DH952" s="206"/>
      <c r="DI952" s="206"/>
      <c r="DJ952" s="206"/>
      <c r="DK952" s="206"/>
      <c r="DL952" s="206"/>
      <c r="DM952" s="206"/>
      <c r="DN952" s="206"/>
      <c r="DO952" s="206"/>
      <c r="DP952" s="206"/>
      <c r="DQ952" s="206"/>
      <c r="DR952" s="206"/>
      <c r="DS952" s="206"/>
      <c r="DT952" s="206"/>
      <c r="DU952" s="206"/>
      <c r="DV952" s="206"/>
      <c r="DW952" s="206"/>
      <c r="DX952" s="206"/>
      <c r="DY952" s="206"/>
      <c r="DZ952" s="206"/>
      <c r="EA952" s="206"/>
      <c r="EB952" s="206"/>
      <c r="EC952" s="206"/>
      <c r="ED952" s="206"/>
      <c r="EE952" s="206"/>
      <c r="EF952" s="206"/>
      <c r="EG952" s="206"/>
      <c r="EH952" s="206"/>
      <c r="EI952" s="206"/>
      <c r="EJ952" s="206"/>
      <c r="EK952" s="206"/>
      <c r="EL952" s="206"/>
      <c r="EM952" s="206"/>
      <c r="EN952" s="206"/>
      <c r="EO952" s="206"/>
      <c r="EP952" s="206"/>
      <c r="EQ952" s="206"/>
      <c r="ER952" s="206"/>
      <c r="ES952" s="206"/>
      <c r="ET952" s="206"/>
      <c r="EU952" s="206"/>
      <c r="EV952" s="206"/>
      <c r="EW952" s="206"/>
      <c r="EX952" s="206"/>
      <c r="EY952" s="206"/>
      <c r="EZ952" s="206"/>
      <c r="FA952" s="206"/>
      <c r="FB952" s="206"/>
      <c r="FC952" s="206"/>
      <c r="FD952" s="206"/>
      <c r="FE952" s="206"/>
      <c r="FF952" s="206"/>
      <c r="FG952" s="206"/>
      <c r="FH952" s="206"/>
      <c r="FI952" s="206"/>
      <c r="FJ952" s="206"/>
      <c r="FK952" s="206"/>
      <c r="FL952" s="206"/>
      <c r="FM952" s="206"/>
      <c r="FN952" s="206"/>
      <c r="FO952" s="206"/>
      <c r="FP952" s="206"/>
      <c r="FQ952" s="206"/>
      <c r="FR952" s="206"/>
      <c r="FS952" s="206"/>
      <c r="FT952" s="206"/>
      <c r="FU952" s="206"/>
      <c r="FV952" s="206"/>
      <c r="FW952" s="206"/>
      <c r="FX952" s="206"/>
      <c r="FY952" s="206"/>
      <c r="FZ952" s="206"/>
      <c r="GA952" s="206"/>
      <c r="GB952" s="206"/>
      <c r="GC952" s="206"/>
      <c r="GD952" s="206"/>
      <c r="GE952" s="206"/>
      <c r="GF952" s="206"/>
      <c r="GG952" s="206"/>
      <c r="GH952" s="206"/>
      <c r="GI952" s="206"/>
      <c r="GJ952" s="206"/>
      <c r="GK952" s="206"/>
      <c r="GL952" s="206"/>
      <c r="GM952" s="206"/>
      <c r="GN952" s="206"/>
      <c r="GO952" s="206"/>
      <c r="GP952" s="206"/>
      <c r="GQ952" s="206"/>
      <c r="GR952" s="206"/>
      <c r="GS952" s="206"/>
      <c r="GT952" s="206"/>
      <c r="GU952" s="206"/>
      <c r="GV952" s="206"/>
      <c r="GW952" s="206"/>
      <c r="GX952" s="206"/>
      <c r="GY952" s="206"/>
      <c r="GZ952" s="206"/>
      <c r="HA952" s="206"/>
      <c r="HB952" s="206"/>
      <c r="HC952" s="206"/>
      <c r="HD952" s="206"/>
      <c r="HE952" s="206"/>
      <c r="HF952" s="206"/>
      <c r="HG952" s="206"/>
      <c r="HH952" s="206"/>
      <c r="HI952" s="206"/>
      <c r="HJ952" s="206"/>
      <c r="HK952" s="206"/>
      <c r="HL952" s="206"/>
      <c r="HM952" s="206"/>
      <c r="HN952" s="206"/>
      <c r="HO952" s="206"/>
      <c r="HP952" s="206"/>
      <c r="HQ952" s="206"/>
      <c r="HR952" s="206"/>
      <c r="HS952" s="206"/>
      <c r="HT952" s="206"/>
      <c r="HU952" s="206"/>
      <c r="HV952" s="206"/>
      <c r="HW952" s="206"/>
      <c r="HX952" s="206"/>
      <c r="HY952" s="206"/>
      <c r="HZ952" s="206"/>
      <c r="IA952" s="206"/>
      <c r="IB952" s="206"/>
      <c r="IC952" s="206"/>
      <c r="ID952" s="206"/>
      <c r="IE952" s="206"/>
      <c r="IF952" s="206"/>
      <c r="IG952" s="206"/>
      <c r="IH952" s="206"/>
    </row>
    <row r="953" spans="1:242" s="225" customFormat="1" hidden="1" x14ac:dyDescent="0.25">
      <c r="A953" s="206"/>
      <c r="B953" s="206"/>
      <c r="C953" s="204">
        <v>43705</v>
      </c>
      <c r="D953" s="233" t="s">
        <v>1682</v>
      </c>
      <c r="E953" s="319" t="s">
        <v>1672</v>
      </c>
      <c r="F953" s="322"/>
      <c r="G953" s="242" t="s">
        <v>1680</v>
      </c>
      <c r="H953" s="285"/>
      <c r="I953" s="236">
        <v>782000</v>
      </c>
      <c r="J953" s="357">
        <f t="shared" si="15"/>
        <v>20962925</v>
      </c>
      <c r="K953" s="251"/>
      <c r="L953" s="287"/>
      <c r="M953" s="319" t="s">
        <v>1672</v>
      </c>
      <c r="N953" s="287"/>
      <c r="O953" s="287"/>
      <c r="P953" s="287"/>
      <c r="Q953" s="287"/>
      <c r="R953" s="287"/>
      <c r="S953" s="287"/>
      <c r="T953" s="287"/>
      <c r="U953" s="287"/>
      <c r="V953" s="287"/>
      <c r="W953" s="287"/>
      <c r="X953" s="287"/>
      <c r="Y953" s="287"/>
      <c r="Z953" s="287"/>
      <c r="AA953" s="287"/>
      <c r="AB953" s="287"/>
      <c r="AC953" s="287"/>
      <c r="AD953" s="287"/>
      <c r="AE953" s="287"/>
      <c r="AF953" s="287"/>
      <c r="AG953" s="287"/>
      <c r="AH953" s="287"/>
      <c r="AI953" s="287"/>
      <c r="AJ953" s="449"/>
      <c r="AK953" s="206"/>
      <c r="AL953" s="206"/>
      <c r="AM953" s="206"/>
      <c r="AN953" s="206"/>
      <c r="AO953" s="206"/>
      <c r="AP953" s="206"/>
      <c r="AQ953" s="206"/>
      <c r="AR953" s="206"/>
      <c r="AS953" s="206"/>
      <c r="AT953" s="206"/>
      <c r="AU953" s="206"/>
      <c r="AV953" s="206"/>
      <c r="AW953" s="206"/>
      <c r="AX953" s="206"/>
      <c r="AY953" s="206"/>
      <c r="AZ953" s="206"/>
      <c r="BA953" s="206"/>
      <c r="BB953" s="206"/>
      <c r="BC953" s="206"/>
      <c r="BD953" s="206"/>
      <c r="BE953" s="206"/>
      <c r="BF953" s="206"/>
      <c r="BG953" s="206"/>
      <c r="BH953" s="206"/>
      <c r="BI953" s="206"/>
      <c r="BJ953" s="206"/>
      <c r="BK953" s="206"/>
      <c r="BL953" s="206"/>
      <c r="BM953" s="206"/>
      <c r="BN953" s="206"/>
      <c r="BO953" s="206"/>
      <c r="BP953" s="206"/>
      <c r="BQ953" s="206"/>
      <c r="BR953" s="206"/>
      <c r="BS953" s="206"/>
      <c r="BT953" s="206"/>
      <c r="BU953" s="206"/>
      <c r="BV953" s="206"/>
      <c r="BW953" s="206"/>
      <c r="BX953" s="206"/>
      <c r="BY953" s="206"/>
      <c r="BZ953" s="206"/>
      <c r="CA953" s="206"/>
      <c r="CB953" s="206"/>
      <c r="CC953" s="206"/>
      <c r="CD953" s="206"/>
      <c r="CE953" s="206"/>
      <c r="CF953" s="206"/>
      <c r="CG953" s="206"/>
      <c r="CH953" s="206"/>
      <c r="CI953" s="206"/>
      <c r="CJ953" s="206"/>
      <c r="CK953" s="206"/>
      <c r="CL953" s="206"/>
      <c r="CM953" s="206"/>
      <c r="CN953" s="206"/>
      <c r="CO953" s="206"/>
      <c r="CP953" s="206"/>
      <c r="CQ953" s="206"/>
      <c r="CR953" s="206"/>
      <c r="CS953" s="206"/>
      <c r="CT953" s="206"/>
      <c r="CU953" s="206"/>
      <c r="CV953" s="206"/>
      <c r="CW953" s="206"/>
      <c r="CX953" s="206"/>
      <c r="CY953" s="206"/>
      <c r="CZ953" s="206"/>
      <c r="DA953" s="206"/>
      <c r="DB953" s="206"/>
      <c r="DC953" s="206"/>
      <c r="DD953" s="206"/>
      <c r="DE953" s="206"/>
      <c r="DF953" s="206"/>
      <c r="DG953" s="206"/>
      <c r="DH953" s="206"/>
      <c r="DI953" s="206"/>
      <c r="DJ953" s="206"/>
      <c r="DK953" s="206"/>
      <c r="DL953" s="206"/>
      <c r="DM953" s="206"/>
      <c r="DN953" s="206"/>
      <c r="DO953" s="206"/>
      <c r="DP953" s="206"/>
      <c r="DQ953" s="206"/>
      <c r="DR953" s="206"/>
      <c r="DS953" s="206"/>
      <c r="DT953" s="206"/>
      <c r="DU953" s="206"/>
      <c r="DV953" s="206"/>
      <c r="DW953" s="206"/>
      <c r="DX953" s="206"/>
      <c r="DY953" s="206"/>
      <c r="DZ953" s="206"/>
      <c r="EA953" s="206"/>
      <c r="EB953" s="206"/>
      <c r="EC953" s="206"/>
      <c r="ED953" s="206"/>
      <c r="EE953" s="206"/>
      <c r="EF953" s="206"/>
      <c r="EG953" s="206"/>
      <c r="EH953" s="206"/>
      <c r="EI953" s="206"/>
      <c r="EJ953" s="206"/>
      <c r="EK953" s="206"/>
      <c r="EL953" s="206"/>
      <c r="EM953" s="206"/>
      <c r="EN953" s="206"/>
      <c r="EO953" s="206"/>
      <c r="EP953" s="206"/>
      <c r="EQ953" s="206"/>
      <c r="ER953" s="206"/>
      <c r="ES953" s="206"/>
      <c r="ET953" s="206"/>
      <c r="EU953" s="206"/>
      <c r="EV953" s="206"/>
      <c r="EW953" s="206"/>
      <c r="EX953" s="206"/>
      <c r="EY953" s="206"/>
      <c r="EZ953" s="206"/>
      <c r="FA953" s="206"/>
      <c r="FB953" s="206"/>
      <c r="FC953" s="206"/>
      <c r="FD953" s="206"/>
      <c r="FE953" s="206"/>
      <c r="FF953" s="206"/>
      <c r="FG953" s="206"/>
      <c r="FH953" s="206"/>
      <c r="FI953" s="206"/>
      <c r="FJ953" s="206"/>
      <c r="FK953" s="206"/>
      <c r="FL953" s="206"/>
      <c r="FM953" s="206"/>
      <c r="FN953" s="206"/>
      <c r="FO953" s="206"/>
      <c r="FP953" s="206"/>
      <c r="FQ953" s="206"/>
      <c r="FR953" s="206"/>
      <c r="FS953" s="206"/>
      <c r="FT953" s="206"/>
      <c r="FU953" s="206"/>
      <c r="FV953" s="206"/>
      <c r="FW953" s="206"/>
      <c r="FX953" s="206"/>
      <c r="FY953" s="206"/>
      <c r="FZ953" s="206"/>
      <c r="GA953" s="206"/>
      <c r="GB953" s="206"/>
      <c r="GC953" s="206"/>
      <c r="GD953" s="206"/>
      <c r="GE953" s="206"/>
      <c r="GF953" s="206"/>
      <c r="GG953" s="206"/>
      <c r="GH953" s="206"/>
      <c r="GI953" s="206"/>
      <c r="GJ953" s="206"/>
      <c r="GK953" s="206"/>
      <c r="GL953" s="206"/>
      <c r="GM953" s="206"/>
      <c r="GN953" s="206"/>
      <c r="GO953" s="206"/>
      <c r="GP953" s="206"/>
      <c r="GQ953" s="206"/>
      <c r="GR953" s="206"/>
      <c r="GS953" s="206"/>
      <c r="GT953" s="206"/>
      <c r="GU953" s="206"/>
      <c r="GV953" s="206"/>
      <c r="GW953" s="206"/>
      <c r="GX953" s="206"/>
      <c r="GY953" s="206"/>
      <c r="GZ953" s="206"/>
      <c r="HA953" s="206"/>
      <c r="HB953" s="206"/>
      <c r="HC953" s="206"/>
      <c r="HD953" s="206"/>
      <c r="HE953" s="206"/>
      <c r="HF953" s="206"/>
      <c r="HG953" s="206"/>
      <c r="HH953" s="206"/>
      <c r="HI953" s="206"/>
      <c r="HJ953" s="206"/>
      <c r="HK953" s="206"/>
      <c r="HL953" s="206"/>
      <c r="HM953" s="206"/>
      <c r="HN953" s="206"/>
      <c r="HO953" s="206"/>
      <c r="HP953" s="206"/>
      <c r="HQ953" s="206"/>
      <c r="HR953" s="206"/>
      <c r="HS953" s="206"/>
      <c r="HT953" s="206"/>
      <c r="HU953" s="206"/>
      <c r="HV953" s="206"/>
      <c r="HW953" s="206"/>
      <c r="HX953" s="206"/>
      <c r="HY953" s="206"/>
      <c r="HZ953" s="206"/>
      <c r="IA953" s="206"/>
      <c r="IB953" s="206"/>
      <c r="IC953" s="206"/>
      <c r="ID953" s="206"/>
      <c r="IE953" s="206"/>
      <c r="IF953" s="206"/>
      <c r="IG953" s="206"/>
      <c r="IH953" s="206"/>
    </row>
    <row r="954" spans="1:242" s="225" customFormat="1" hidden="1" x14ac:dyDescent="0.25">
      <c r="A954" s="206"/>
      <c r="B954" s="206"/>
      <c r="C954" s="204">
        <v>43705</v>
      </c>
      <c r="D954" s="233" t="s">
        <v>1684</v>
      </c>
      <c r="E954" s="319" t="s">
        <v>1673</v>
      </c>
      <c r="F954" s="322"/>
      <c r="G954" s="242" t="s">
        <v>1683</v>
      </c>
      <c r="H954" s="285"/>
      <c r="I954" s="236">
        <v>461500</v>
      </c>
      <c r="J954" s="357">
        <f t="shared" si="15"/>
        <v>20501425</v>
      </c>
      <c r="K954" s="251"/>
      <c r="L954" s="287"/>
      <c r="M954" s="319" t="s">
        <v>1673</v>
      </c>
      <c r="N954" s="287"/>
      <c r="O954" s="287"/>
      <c r="P954" s="287"/>
      <c r="Q954" s="287"/>
      <c r="R954" s="287"/>
      <c r="S954" s="287"/>
      <c r="T954" s="287"/>
      <c r="U954" s="287"/>
      <c r="V954" s="287"/>
      <c r="W954" s="287"/>
      <c r="X954" s="287"/>
      <c r="Y954" s="287"/>
      <c r="Z954" s="287"/>
      <c r="AA954" s="287"/>
      <c r="AB954" s="287"/>
      <c r="AC954" s="287"/>
      <c r="AD954" s="287"/>
      <c r="AE954" s="287"/>
      <c r="AF954" s="287"/>
      <c r="AG954" s="287"/>
      <c r="AH954" s="287"/>
      <c r="AI954" s="287"/>
      <c r="AJ954" s="449"/>
      <c r="AK954" s="206"/>
      <c r="AL954" s="206"/>
      <c r="AM954" s="206"/>
      <c r="AN954" s="206"/>
      <c r="AO954" s="206"/>
      <c r="AP954" s="206"/>
      <c r="AQ954" s="206"/>
      <c r="AR954" s="206"/>
      <c r="AS954" s="206"/>
      <c r="AT954" s="206"/>
      <c r="AU954" s="206"/>
      <c r="AV954" s="206"/>
      <c r="AW954" s="206"/>
      <c r="AX954" s="206"/>
      <c r="AY954" s="206"/>
      <c r="AZ954" s="206"/>
      <c r="BA954" s="206"/>
      <c r="BB954" s="206"/>
      <c r="BC954" s="206"/>
      <c r="BD954" s="206"/>
      <c r="BE954" s="206"/>
      <c r="BF954" s="206"/>
      <c r="BG954" s="206"/>
      <c r="BH954" s="206"/>
      <c r="BI954" s="206"/>
      <c r="BJ954" s="206"/>
      <c r="BK954" s="206"/>
      <c r="BL954" s="206"/>
      <c r="BM954" s="206"/>
      <c r="BN954" s="206"/>
      <c r="BO954" s="206"/>
      <c r="BP954" s="206"/>
      <c r="BQ954" s="206"/>
      <c r="BR954" s="206"/>
      <c r="BS954" s="206"/>
      <c r="BT954" s="206"/>
      <c r="BU954" s="206"/>
      <c r="BV954" s="206"/>
      <c r="BW954" s="206"/>
      <c r="BX954" s="206"/>
      <c r="BY954" s="206"/>
      <c r="BZ954" s="206"/>
      <c r="CA954" s="206"/>
      <c r="CB954" s="206"/>
      <c r="CC954" s="206"/>
      <c r="CD954" s="206"/>
      <c r="CE954" s="206"/>
      <c r="CF954" s="206"/>
      <c r="CG954" s="206"/>
      <c r="CH954" s="206"/>
      <c r="CI954" s="206"/>
      <c r="CJ954" s="206"/>
      <c r="CK954" s="206"/>
      <c r="CL954" s="206"/>
      <c r="CM954" s="206"/>
      <c r="CN954" s="206"/>
      <c r="CO954" s="206"/>
      <c r="CP954" s="206"/>
      <c r="CQ954" s="206"/>
      <c r="CR954" s="206"/>
      <c r="CS954" s="206"/>
      <c r="CT954" s="206"/>
      <c r="CU954" s="206"/>
      <c r="CV954" s="206"/>
      <c r="CW954" s="206"/>
      <c r="CX954" s="206"/>
      <c r="CY954" s="206"/>
      <c r="CZ954" s="206"/>
      <c r="DA954" s="206"/>
      <c r="DB954" s="206"/>
      <c r="DC954" s="206"/>
      <c r="DD954" s="206"/>
      <c r="DE954" s="206"/>
      <c r="DF954" s="206"/>
      <c r="DG954" s="206"/>
      <c r="DH954" s="206"/>
      <c r="DI954" s="206"/>
      <c r="DJ954" s="206"/>
      <c r="DK954" s="206"/>
      <c r="DL954" s="206"/>
      <c r="DM954" s="206"/>
      <c r="DN954" s="206"/>
      <c r="DO954" s="206"/>
      <c r="DP954" s="206"/>
      <c r="DQ954" s="206"/>
      <c r="DR954" s="206"/>
      <c r="DS954" s="206"/>
      <c r="DT954" s="206"/>
      <c r="DU954" s="206"/>
      <c r="DV954" s="206"/>
      <c r="DW954" s="206"/>
      <c r="DX954" s="206"/>
      <c r="DY954" s="206"/>
      <c r="DZ954" s="206"/>
      <c r="EA954" s="206"/>
      <c r="EB954" s="206"/>
      <c r="EC954" s="206"/>
      <c r="ED954" s="206"/>
      <c r="EE954" s="206"/>
      <c r="EF954" s="206"/>
      <c r="EG954" s="206"/>
      <c r="EH954" s="206"/>
      <c r="EI954" s="206"/>
      <c r="EJ954" s="206"/>
      <c r="EK954" s="206"/>
      <c r="EL954" s="206"/>
      <c r="EM954" s="206"/>
      <c r="EN954" s="206"/>
      <c r="EO954" s="206"/>
      <c r="EP954" s="206"/>
      <c r="EQ954" s="206"/>
      <c r="ER954" s="206"/>
      <c r="ES954" s="206"/>
      <c r="ET954" s="206"/>
      <c r="EU954" s="206"/>
      <c r="EV954" s="206"/>
      <c r="EW954" s="206"/>
      <c r="EX954" s="206"/>
      <c r="EY954" s="206"/>
      <c r="EZ954" s="206"/>
      <c r="FA954" s="206"/>
      <c r="FB954" s="206"/>
      <c r="FC954" s="206"/>
      <c r="FD954" s="206"/>
      <c r="FE954" s="206"/>
      <c r="FF954" s="206"/>
      <c r="FG954" s="206"/>
      <c r="FH954" s="206"/>
      <c r="FI954" s="206"/>
      <c r="FJ954" s="206"/>
      <c r="FK954" s="206"/>
      <c r="FL954" s="206"/>
      <c r="FM954" s="206"/>
      <c r="FN954" s="206"/>
      <c r="FO954" s="206"/>
      <c r="FP954" s="206"/>
      <c r="FQ954" s="206"/>
      <c r="FR954" s="206"/>
      <c r="FS954" s="206"/>
      <c r="FT954" s="206"/>
      <c r="FU954" s="206"/>
      <c r="FV954" s="206"/>
      <c r="FW954" s="206"/>
      <c r="FX954" s="206"/>
      <c r="FY954" s="206"/>
      <c r="FZ954" s="206"/>
      <c r="GA954" s="206"/>
      <c r="GB954" s="206"/>
      <c r="GC954" s="206"/>
      <c r="GD954" s="206"/>
      <c r="GE954" s="206"/>
      <c r="GF954" s="206"/>
      <c r="GG954" s="206"/>
      <c r="GH954" s="206"/>
      <c r="GI954" s="206"/>
      <c r="GJ954" s="206"/>
      <c r="GK954" s="206"/>
      <c r="GL954" s="206"/>
      <c r="GM954" s="206"/>
      <c r="GN954" s="206"/>
      <c r="GO954" s="206"/>
      <c r="GP954" s="206"/>
      <c r="GQ954" s="206"/>
      <c r="GR954" s="206"/>
      <c r="GS954" s="206"/>
      <c r="GT954" s="206"/>
      <c r="GU954" s="206"/>
      <c r="GV954" s="206"/>
      <c r="GW954" s="206"/>
      <c r="GX954" s="206"/>
      <c r="GY954" s="206"/>
      <c r="GZ954" s="206"/>
      <c r="HA954" s="206"/>
      <c r="HB954" s="206"/>
      <c r="HC954" s="206"/>
      <c r="HD954" s="206"/>
      <c r="HE954" s="206"/>
      <c r="HF954" s="206"/>
      <c r="HG954" s="206"/>
      <c r="HH954" s="206"/>
      <c r="HI954" s="206"/>
      <c r="HJ954" s="206"/>
      <c r="HK954" s="206"/>
      <c r="HL954" s="206"/>
      <c r="HM954" s="206"/>
      <c r="HN954" s="206"/>
      <c r="HO954" s="206"/>
      <c r="HP954" s="206"/>
      <c r="HQ954" s="206"/>
      <c r="HR954" s="206"/>
      <c r="HS954" s="206"/>
      <c r="HT954" s="206"/>
      <c r="HU954" s="206"/>
      <c r="HV954" s="206"/>
      <c r="HW954" s="206"/>
      <c r="HX954" s="206"/>
      <c r="HY954" s="206"/>
      <c r="HZ954" s="206"/>
      <c r="IA954" s="206"/>
      <c r="IB954" s="206"/>
      <c r="IC954" s="206"/>
      <c r="ID954" s="206"/>
      <c r="IE954" s="206"/>
      <c r="IF954" s="206"/>
      <c r="IG954" s="206"/>
      <c r="IH954" s="206"/>
    </row>
    <row r="955" spans="1:242" s="225" customFormat="1" hidden="1" x14ac:dyDescent="0.25">
      <c r="A955" s="206"/>
      <c r="B955" s="206"/>
      <c r="C955" s="204">
        <v>43706</v>
      </c>
      <c r="D955" s="233" t="s">
        <v>1685</v>
      </c>
      <c r="E955" s="319" t="s">
        <v>1674</v>
      </c>
      <c r="F955" s="322"/>
      <c r="G955" s="242" t="s">
        <v>1288</v>
      </c>
      <c r="H955" s="285"/>
      <c r="I955" s="236">
        <v>440000</v>
      </c>
      <c r="J955" s="357">
        <f t="shared" si="15"/>
        <v>20061425</v>
      </c>
      <c r="K955" s="251"/>
      <c r="L955" s="287"/>
      <c r="M955" s="319" t="s">
        <v>1674</v>
      </c>
      <c r="N955" s="287"/>
      <c r="O955" s="287"/>
      <c r="P955" s="287"/>
      <c r="Q955" s="287"/>
      <c r="R955" s="287"/>
      <c r="S955" s="287"/>
      <c r="T955" s="287"/>
      <c r="U955" s="287"/>
      <c r="V955" s="287"/>
      <c r="W955" s="287"/>
      <c r="X955" s="287"/>
      <c r="Y955" s="287"/>
      <c r="Z955" s="287"/>
      <c r="AA955" s="287"/>
      <c r="AB955" s="287"/>
      <c r="AC955" s="287"/>
      <c r="AD955" s="287"/>
      <c r="AE955" s="287"/>
      <c r="AF955" s="287"/>
      <c r="AG955" s="287"/>
      <c r="AH955" s="287"/>
      <c r="AI955" s="287"/>
      <c r="AJ955" s="449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  <c r="BI955" s="206"/>
      <c r="BJ955" s="206"/>
      <c r="BK955" s="206"/>
      <c r="BL955" s="206"/>
      <c r="BM955" s="206"/>
      <c r="BN955" s="206"/>
      <c r="BO955" s="206"/>
      <c r="BP955" s="206"/>
      <c r="BQ955" s="206"/>
      <c r="BR955" s="206"/>
      <c r="BS955" s="206"/>
      <c r="BT955" s="206"/>
      <c r="BU955" s="206"/>
      <c r="BV955" s="206"/>
      <c r="BW955" s="206"/>
      <c r="BX955" s="206"/>
      <c r="BY955" s="206"/>
      <c r="BZ955" s="206"/>
      <c r="CA955" s="206"/>
      <c r="CB955" s="206"/>
      <c r="CC955" s="206"/>
      <c r="CD955" s="206"/>
      <c r="CE955" s="206"/>
      <c r="CF955" s="206"/>
      <c r="CG955" s="206"/>
      <c r="CH955" s="206"/>
      <c r="CI955" s="206"/>
      <c r="CJ955" s="206"/>
      <c r="CK955" s="206"/>
      <c r="CL955" s="206"/>
      <c r="CM955" s="206"/>
      <c r="CN955" s="206"/>
      <c r="CO955" s="206"/>
      <c r="CP955" s="206"/>
      <c r="CQ955" s="206"/>
      <c r="CR955" s="206"/>
      <c r="CS955" s="206"/>
      <c r="CT955" s="206"/>
      <c r="CU955" s="206"/>
      <c r="CV955" s="206"/>
      <c r="CW955" s="206"/>
      <c r="CX955" s="206"/>
      <c r="CY955" s="206"/>
      <c r="CZ955" s="206"/>
      <c r="DA955" s="206"/>
      <c r="DB955" s="206"/>
      <c r="DC955" s="206"/>
      <c r="DD955" s="206"/>
      <c r="DE955" s="206"/>
      <c r="DF955" s="206"/>
      <c r="DG955" s="206"/>
      <c r="DH955" s="206"/>
      <c r="DI955" s="206"/>
      <c r="DJ955" s="206"/>
      <c r="DK955" s="206"/>
      <c r="DL955" s="206"/>
      <c r="DM955" s="206"/>
      <c r="DN955" s="206"/>
      <c r="DO955" s="206"/>
      <c r="DP955" s="206"/>
      <c r="DQ955" s="206"/>
      <c r="DR955" s="206"/>
      <c r="DS955" s="206"/>
      <c r="DT955" s="206"/>
      <c r="DU955" s="206"/>
      <c r="DV955" s="206"/>
      <c r="DW955" s="206"/>
      <c r="DX955" s="206"/>
      <c r="DY955" s="206"/>
      <c r="DZ955" s="206"/>
      <c r="EA955" s="206"/>
      <c r="EB955" s="206"/>
      <c r="EC955" s="206"/>
      <c r="ED955" s="206"/>
      <c r="EE955" s="206"/>
      <c r="EF955" s="206"/>
      <c r="EG955" s="206"/>
      <c r="EH955" s="206"/>
      <c r="EI955" s="206"/>
      <c r="EJ955" s="206"/>
      <c r="EK955" s="206"/>
      <c r="EL955" s="206"/>
      <c r="EM955" s="206"/>
      <c r="EN955" s="206"/>
      <c r="EO955" s="206"/>
      <c r="EP955" s="206"/>
      <c r="EQ955" s="206"/>
      <c r="ER955" s="206"/>
      <c r="ES955" s="206"/>
      <c r="ET955" s="206"/>
      <c r="EU955" s="206"/>
      <c r="EV955" s="206"/>
      <c r="EW955" s="206"/>
      <c r="EX955" s="206"/>
      <c r="EY955" s="206"/>
      <c r="EZ955" s="206"/>
      <c r="FA955" s="206"/>
      <c r="FB955" s="206"/>
      <c r="FC955" s="206"/>
      <c r="FD955" s="206"/>
      <c r="FE955" s="206"/>
      <c r="FF955" s="206"/>
      <c r="FG955" s="206"/>
      <c r="FH955" s="206"/>
      <c r="FI955" s="206"/>
      <c r="FJ955" s="206"/>
      <c r="FK955" s="206"/>
      <c r="FL955" s="206"/>
      <c r="FM955" s="206"/>
      <c r="FN955" s="206"/>
      <c r="FO955" s="206"/>
      <c r="FP955" s="206"/>
      <c r="FQ955" s="206"/>
      <c r="FR955" s="206"/>
      <c r="FS955" s="206"/>
      <c r="FT955" s="206"/>
      <c r="FU955" s="206"/>
      <c r="FV955" s="206"/>
      <c r="FW955" s="206"/>
      <c r="FX955" s="206"/>
      <c r="FY955" s="206"/>
      <c r="FZ955" s="206"/>
      <c r="GA955" s="206"/>
      <c r="GB955" s="206"/>
      <c r="GC955" s="206"/>
      <c r="GD955" s="206"/>
      <c r="GE955" s="206"/>
      <c r="GF955" s="206"/>
      <c r="GG955" s="206"/>
      <c r="GH955" s="206"/>
      <c r="GI955" s="206"/>
      <c r="GJ955" s="206"/>
      <c r="GK955" s="206"/>
      <c r="GL955" s="206"/>
      <c r="GM955" s="206"/>
      <c r="GN955" s="206"/>
      <c r="GO955" s="206"/>
      <c r="GP955" s="206"/>
      <c r="GQ955" s="206"/>
      <c r="GR955" s="206"/>
      <c r="GS955" s="206"/>
      <c r="GT955" s="206"/>
      <c r="GU955" s="206"/>
      <c r="GV955" s="206"/>
      <c r="GW955" s="206"/>
      <c r="GX955" s="206"/>
      <c r="GY955" s="206"/>
      <c r="GZ955" s="206"/>
      <c r="HA955" s="206"/>
      <c r="HB955" s="206"/>
      <c r="HC955" s="206"/>
      <c r="HD955" s="206"/>
      <c r="HE955" s="206"/>
      <c r="HF955" s="206"/>
      <c r="HG955" s="206"/>
      <c r="HH955" s="206"/>
      <c r="HI955" s="206"/>
      <c r="HJ955" s="206"/>
      <c r="HK955" s="206"/>
      <c r="HL955" s="206"/>
      <c r="HM955" s="206"/>
      <c r="HN955" s="206"/>
      <c r="HO955" s="206"/>
      <c r="HP955" s="206"/>
      <c r="HQ955" s="206"/>
      <c r="HR955" s="206"/>
      <c r="HS955" s="206"/>
      <c r="HT955" s="206"/>
      <c r="HU955" s="206"/>
      <c r="HV955" s="206"/>
      <c r="HW955" s="206"/>
      <c r="HX955" s="206"/>
      <c r="HY955" s="206"/>
      <c r="HZ955" s="206"/>
      <c r="IA955" s="206"/>
      <c r="IB955" s="206"/>
      <c r="IC955" s="206"/>
      <c r="ID955" s="206"/>
      <c r="IE955" s="206"/>
      <c r="IF955" s="206"/>
      <c r="IG955" s="206"/>
      <c r="IH955" s="206"/>
    </row>
    <row r="956" spans="1:242" s="225" customFormat="1" hidden="1" x14ac:dyDescent="0.25">
      <c r="A956" s="206"/>
      <c r="B956" s="206"/>
      <c r="C956" s="283">
        <v>43705</v>
      </c>
      <c r="D956" s="225" t="s">
        <v>1686</v>
      </c>
      <c r="E956" s="206" t="s">
        <v>1690</v>
      </c>
      <c r="F956" s="206"/>
      <c r="G956" s="235" t="s">
        <v>1652</v>
      </c>
      <c r="H956" s="285"/>
      <c r="I956" s="235">
        <v>3505000</v>
      </c>
      <c r="J956" s="357">
        <f t="shared" si="15"/>
        <v>16556425</v>
      </c>
      <c r="K956" s="251"/>
      <c r="L956" s="287"/>
      <c r="M956" s="206" t="s">
        <v>1690</v>
      </c>
      <c r="N956" s="287"/>
      <c r="O956" s="287"/>
      <c r="P956" s="287"/>
      <c r="Q956" s="287"/>
      <c r="R956" s="287"/>
      <c r="S956" s="287"/>
      <c r="T956" s="287"/>
      <c r="U956" s="287"/>
      <c r="V956" s="287"/>
      <c r="W956" s="287"/>
      <c r="X956" s="287"/>
      <c r="Y956" s="287"/>
      <c r="Z956" s="287"/>
      <c r="AA956" s="287"/>
      <c r="AB956" s="287"/>
      <c r="AC956" s="287"/>
      <c r="AD956" s="287"/>
      <c r="AE956" s="287"/>
      <c r="AF956" s="287"/>
      <c r="AG956" s="287"/>
      <c r="AH956" s="287"/>
      <c r="AI956" s="287"/>
      <c r="AJ956" s="449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06"/>
      <c r="BN956" s="206"/>
      <c r="BO956" s="206"/>
      <c r="BP956" s="206"/>
      <c r="BQ956" s="206"/>
      <c r="BR956" s="206"/>
      <c r="BS956" s="206"/>
      <c r="BT956" s="206"/>
      <c r="BU956" s="206"/>
      <c r="BV956" s="206"/>
      <c r="BW956" s="206"/>
      <c r="BX956" s="206"/>
      <c r="BY956" s="206"/>
      <c r="BZ956" s="206"/>
      <c r="CA956" s="206"/>
      <c r="CB956" s="206"/>
      <c r="CC956" s="206"/>
      <c r="CD956" s="206"/>
      <c r="CE956" s="206"/>
      <c r="CF956" s="206"/>
      <c r="CG956" s="206"/>
      <c r="CH956" s="206"/>
      <c r="CI956" s="206"/>
      <c r="CJ956" s="206"/>
      <c r="CK956" s="206"/>
      <c r="CL956" s="206"/>
      <c r="CM956" s="206"/>
      <c r="CN956" s="206"/>
      <c r="CO956" s="206"/>
      <c r="CP956" s="206"/>
      <c r="CQ956" s="206"/>
      <c r="CR956" s="206"/>
      <c r="CS956" s="206"/>
      <c r="CT956" s="206"/>
      <c r="CU956" s="206"/>
      <c r="CV956" s="206"/>
      <c r="CW956" s="206"/>
      <c r="CX956" s="206"/>
      <c r="CY956" s="206"/>
      <c r="CZ956" s="206"/>
      <c r="DA956" s="206"/>
      <c r="DB956" s="206"/>
      <c r="DC956" s="206"/>
      <c r="DD956" s="206"/>
      <c r="DE956" s="206"/>
      <c r="DF956" s="206"/>
      <c r="DG956" s="206"/>
      <c r="DH956" s="206"/>
      <c r="DI956" s="206"/>
      <c r="DJ956" s="206"/>
      <c r="DK956" s="206"/>
      <c r="DL956" s="206"/>
      <c r="DM956" s="206"/>
      <c r="DN956" s="206"/>
      <c r="DO956" s="206"/>
      <c r="DP956" s="206"/>
      <c r="DQ956" s="206"/>
      <c r="DR956" s="206"/>
      <c r="DS956" s="206"/>
      <c r="DT956" s="206"/>
      <c r="DU956" s="206"/>
      <c r="DV956" s="206"/>
      <c r="DW956" s="206"/>
      <c r="DX956" s="206"/>
      <c r="DY956" s="206"/>
      <c r="DZ956" s="206"/>
      <c r="EA956" s="206"/>
      <c r="EB956" s="206"/>
      <c r="EC956" s="206"/>
      <c r="ED956" s="206"/>
      <c r="EE956" s="206"/>
      <c r="EF956" s="206"/>
      <c r="EG956" s="206"/>
      <c r="EH956" s="206"/>
      <c r="EI956" s="206"/>
      <c r="EJ956" s="206"/>
      <c r="EK956" s="206"/>
      <c r="EL956" s="206"/>
      <c r="EM956" s="206"/>
      <c r="EN956" s="206"/>
      <c r="EO956" s="206"/>
      <c r="EP956" s="206"/>
      <c r="EQ956" s="206"/>
      <c r="ER956" s="206"/>
      <c r="ES956" s="206"/>
      <c r="ET956" s="206"/>
      <c r="EU956" s="206"/>
      <c r="EV956" s="206"/>
      <c r="EW956" s="206"/>
      <c r="EX956" s="206"/>
      <c r="EY956" s="206"/>
      <c r="EZ956" s="206"/>
      <c r="FA956" s="206"/>
      <c r="FB956" s="206"/>
      <c r="FC956" s="206"/>
      <c r="FD956" s="206"/>
      <c r="FE956" s="206"/>
      <c r="FF956" s="206"/>
      <c r="FG956" s="206"/>
      <c r="FH956" s="206"/>
      <c r="FI956" s="206"/>
      <c r="FJ956" s="206"/>
      <c r="FK956" s="206"/>
      <c r="FL956" s="206"/>
      <c r="FM956" s="206"/>
      <c r="FN956" s="206"/>
      <c r="FO956" s="206"/>
      <c r="FP956" s="206"/>
      <c r="FQ956" s="206"/>
      <c r="FR956" s="206"/>
      <c r="FS956" s="206"/>
      <c r="FT956" s="206"/>
      <c r="FU956" s="206"/>
      <c r="FV956" s="206"/>
      <c r="FW956" s="206"/>
      <c r="FX956" s="206"/>
      <c r="FY956" s="206"/>
      <c r="FZ956" s="206"/>
      <c r="GA956" s="206"/>
      <c r="GB956" s="206"/>
      <c r="GC956" s="206"/>
      <c r="GD956" s="206"/>
      <c r="GE956" s="206"/>
      <c r="GF956" s="206"/>
      <c r="GG956" s="206"/>
      <c r="GH956" s="206"/>
      <c r="GI956" s="206"/>
      <c r="GJ956" s="206"/>
      <c r="GK956" s="206"/>
      <c r="GL956" s="206"/>
      <c r="GM956" s="206"/>
      <c r="GN956" s="206"/>
      <c r="GO956" s="206"/>
      <c r="GP956" s="206"/>
      <c r="GQ956" s="206"/>
      <c r="GR956" s="206"/>
      <c r="GS956" s="206"/>
      <c r="GT956" s="206"/>
      <c r="GU956" s="206"/>
      <c r="GV956" s="206"/>
      <c r="GW956" s="206"/>
      <c r="GX956" s="206"/>
      <c r="GY956" s="206"/>
      <c r="GZ956" s="206"/>
      <c r="HA956" s="206"/>
      <c r="HB956" s="206"/>
      <c r="HC956" s="206"/>
      <c r="HD956" s="206"/>
      <c r="HE956" s="206"/>
      <c r="HF956" s="206"/>
      <c r="HG956" s="206"/>
      <c r="HH956" s="206"/>
      <c r="HI956" s="206"/>
      <c r="HJ956" s="206"/>
      <c r="HK956" s="206"/>
      <c r="HL956" s="206"/>
      <c r="HM956" s="206"/>
      <c r="HN956" s="206"/>
      <c r="HO956" s="206"/>
      <c r="HP956" s="206"/>
      <c r="HQ956" s="206"/>
      <c r="HR956" s="206"/>
      <c r="HS956" s="206"/>
      <c r="HT956" s="206"/>
      <c r="HU956" s="206"/>
      <c r="HV956" s="206"/>
      <c r="HW956" s="206"/>
      <c r="HX956" s="206"/>
      <c r="HY956" s="206"/>
      <c r="HZ956" s="206"/>
      <c r="IA956" s="206"/>
      <c r="IB956" s="206"/>
      <c r="IC956" s="206"/>
      <c r="ID956" s="206"/>
      <c r="IE956" s="206"/>
      <c r="IF956" s="206"/>
      <c r="IG956" s="206"/>
      <c r="IH956" s="206"/>
    </row>
    <row r="957" spans="1:242" s="225" customFormat="1" hidden="1" x14ac:dyDescent="0.25">
      <c r="A957" s="206"/>
      <c r="B957" s="206"/>
      <c r="C957" s="283">
        <v>43707</v>
      </c>
      <c r="D957" s="225" t="s">
        <v>1688</v>
      </c>
      <c r="E957" s="206" t="s">
        <v>1691</v>
      </c>
      <c r="F957" s="206"/>
      <c r="G957" s="235" t="s">
        <v>1687</v>
      </c>
      <c r="H957" s="285"/>
      <c r="I957" s="235">
        <v>500000</v>
      </c>
      <c r="J957" s="357">
        <f t="shared" si="15"/>
        <v>16056425</v>
      </c>
      <c r="K957" s="251"/>
      <c r="L957" s="287"/>
      <c r="M957" s="206" t="s">
        <v>1691</v>
      </c>
      <c r="N957" s="287"/>
      <c r="O957" s="287"/>
      <c r="P957" s="287"/>
      <c r="Q957" s="287"/>
      <c r="R957" s="287"/>
      <c r="S957" s="287"/>
      <c r="T957" s="287"/>
      <c r="U957" s="287"/>
      <c r="V957" s="287"/>
      <c r="W957" s="287"/>
      <c r="X957" s="287"/>
      <c r="Y957" s="287"/>
      <c r="Z957" s="287"/>
      <c r="AA957" s="287"/>
      <c r="AB957" s="287"/>
      <c r="AC957" s="287"/>
      <c r="AD957" s="287"/>
      <c r="AE957" s="287"/>
      <c r="AF957" s="287"/>
      <c r="AG957" s="287"/>
      <c r="AH957" s="287"/>
      <c r="AI957" s="287"/>
      <c r="AJ957" s="449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06"/>
      <c r="BN957" s="206"/>
      <c r="BO957" s="206"/>
      <c r="BP957" s="206"/>
      <c r="BQ957" s="206"/>
      <c r="BR957" s="206"/>
      <c r="BS957" s="206"/>
      <c r="BT957" s="206"/>
      <c r="BU957" s="206"/>
      <c r="BV957" s="206"/>
      <c r="BW957" s="206"/>
      <c r="BX957" s="206"/>
      <c r="BY957" s="206"/>
      <c r="BZ957" s="206"/>
      <c r="CA957" s="206"/>
      <c r="CB957" s="206"/>
      <c r="CC957" s="206"/>
      <c r="CD957" s="206"/>
      <c r="CE957" s="206"/>
      <c r="CF957" s="206"/>
      <c r="CG957" s="206"/>
      <c r="CH957" s="206"/>
      <c r="CI957" s="206"/>
      <c r="CJ957" s="206"/>
      <c r="CK957" s="206"/>
      <c r="CL957" s="206"/>
      <c r="CM957" s="206"/>
      <c r="CN957" s="206"/>
      <c r="CO957" s="206"/>
      <c r="CP957" s="206"/>
      <c r="CQ957" s="206"/>
      <c r="CR957" s="206"/>
      <c r="CS957" s="206"/>
      <c r="CT957" s="206"/>
      <c r="CU957" s="206"/>
      <c r="CV957" s="206"/>
      <c r="CW957" s="206"/>
      <c r="CX957" s="206"/>
      <c r="CY957" s="206"/>
      <c r="CZ957" s="206"/>
      <c r="DA957" s="206"/>
      <c r="DB957" s="206"/>
      <c r="DC957" s="206"/>
      <c r="DD957" s="206"/>
      <c r="DE957" s="206"/>
      <c r="DF957" s="206"/>
      <c r="DG957" s="206"/>
      <c r="DH957" s="206"/>
      <c r="DI957" s="206"/>
      <c r="DJ957" s="206"/>
      <c r="DK957" s="206"/>
      <c r="DL957" s="206"/>
      <c r="DM957" s="206"/>
      <c r="DN957" s="206"/>
      <c r="DO957" s="206"/>
      <c r="DP957" s="206"/>
      <c r="DQ957" s="206"/>
      <c r="DR957" s="206"/>
      <c r="DS957" s="206"/>
      <c r="DT957" s="206"/>
      <c r="DU957" s="206"/>
      <c r="DV957" s="206"/>
      <c r="DW957" s="206"/>
      <c r="DX957" s="206"/>
      <c r="DY957" s="206"/>
      <c r="DZ957" s="206"/>
      <c r="EA957" s="206"/>
      <c r="EB957" s="206"/>
      <c r="EC957" s="206"/>
      <c r="ED957" s="206"/>
      <c r="EE957" s="206"/>
      <c r="EF957" s="206"/>
      <c r="EG957" s="206"/>
      <c r="EH957" s="206"/>
      <c r="EI957" s="206"/>
      <c r="EJ957" s="206"/>
      <c r="EK957" s="206"/>
      <c r="EL957" s="206"/>
      <c r="EM957" s="206"/>
      <c r="EN957" s="206"/>
      <c r="EO957" s="206"/>
      <c r="EP957" s="206"/>
      <c r="EQ957" s="206"/>
      <c r="ER957" s="206"/>
      <c r="ES957" s="206"/>
      <c r="ET957" s="206"/>
      <c r="EU957" s="206"/>
      <c r="EV957" s="206"/>
      <c r="EW957" s="206"/>
      <c r="EX957" s="206"/>
      <c r="EY957" s="206"/>
      <c r="EZ957" s="206"/>
      <c r="FA957" s="206"/>
      <c r="FB957" s="206"/>
      <c r="FC957" s="206"/>
      <c r="FD957" s="206"/>
      <c r="FE957" s="206"/>
      <c r="FF957" s="206"/>
      <c r="FG957" s="206"/>
      <c r="FH957" s="206"/>
      <c r="FI957" s="206"/>
      <c r="FJ957" s="206"/>
      <c r="FK957" s="206"/>
      <c r="FL957" s="206"/>
      <c r="FM957" s="206"/>
      <c r="FN957" s="206"/>
      <c r="FO957" s="206"/>
      <c r="FP957" s="206"/>
      <c r="FQ957" s="206"/>
      <c r="FR957" s="206"/>
      <c r="FS957" s="206"/>
      <c r="FT957" s="206"/>
      <c r="FU957" s="206"/>
      <c r="FV957" s="206"/>
      <c r="FW957" s="206"/>
      <c r="FX957" s="206"/>
      <c r="FY957" s="206"/>
      <c r="FZ957" s="206"/>
      <c r="GA957" s="206"/>
      <c r="GB957" s="206"/>
      <c r="GC957" s="206"/>
      <c r="GD957" s="206"/>
      <c r="GE957" s="206"/>
      <c r="GF957" s="206"/>
      <c r="GG957" s="206"/>
      <c r="GH957" s="206"/>
      <c r="GI957" s="206"/>
      <c r="GJ957" s="206"/>
      <c r="GK957" s="206"/>
      <c r="GL957" s="206"/>
      <c r="GM957" s="206"/>
      <c r="GN957" s="206"/>
      <c r="GO957" s="206"/>
      <c r="GP957" s="206"/>
      <c r="GQ957" s="206"/>
      <c r="GR957" s="206"/>
      <c r="GS957" s="206"/>
      <c r="GT957" s="206"/>
      <c r="GU957" s="206"/>
      <c r="GV957" s="206"/>
      <c r="GW957" s="206"/>
      <c r="GX957" s="206"/>
      <c r="GY957" s="206"/>
      <c r="GZ957" s="206"/>
      <c r="HA957" s="206"/>
      <c r="HB957" s="206"/>
      <c r="HC957" s="206"/>
      <c r="HD957" s="206"/>
      <c r="HE957" s="206"/>
      <c r="HF957" s="206"/>
      <c r="HG957" s="206"/>
      <c r="HH957" s="206"/>
      <c r="HI957" s="206"/>
      <c r="HJ957" s="206"/>
      <c r="HK957" s="206"/>
      <c r="HL957" s="206"/>
      <c r="HM957" s="206"/>
      <c r="HN957" s="206"/>
      <c r="HO957" s="206"/>
      <c r="HP957" s="206"/>
      <c r="HQ957" s="206"/>
      <c r="HR957" s="206"/>
      <c r="HS957" s="206"/>
      <c r="HT957" s="206"/>
      <c r="HU957" s="206"/>
      <c r="HV957" s="206"/>
      <c r="HW957" s="206"/>
      <c r="HX957" s="206"/>
      <c r="HY957" s="206"/>
      <c r="HZ957" s="206"/>
      <c r="IA957" s="206"/>
      <c r="IB957" s="206"/>
      <c r="IC957" s="206"/>
      <c r="ID957" s="206"/>
      <c r="IE957" s="206"/>
      <c r="IF957" s="206"/>
      <c r="IG957" s="206"/>
      <c r="IH957" s="206"/>
    </row>
    <row r="958" spans="1:242" s="225" customFormat="1" hidden="1" x14ac:dyDescent="0.25">
      <c r="A958" s="206"/>
      <c r="B958" s="206"/>
      <c r="C958" s="206"/>
      <c r="D958" s="377" t="s">
        <v>1689</v>
      </c>
      <c r="E958" s="206"/>
      <c r="F958" s="206"/>
      <c r="G958" s="208"/>
      <c r="H958" s="285">
        <v>3938775</v>
      </c>
      <c r="I958" s="210"/>
      <c r="J958" s="357">
        <f t="shared" si="15"/>
        <v>19995200</v>
      </c>
      <c r="K958" s="251"/>
      <c r="L958" s="287"/>
      <c r="M958" s="206"/>
      <c r="N958" s="287"/>
      <c r="O958" s="287"/>
      <c r="P958" s="287"/>
      <c r="Q958" s="287"/>
      <c r="R958" s="287"/>
      <c r="S958" s="287"/>
      <c r="T958" s="287"/>
      <c r="U958" s="287"/>
      <c r="V958" s="287"/>
      <c r="W958" s="287"/>
      <c r="X958" s="287"/>
      <c r="Y958" s="287"/>
      <c r="Z958" s="287"/>
      <c r="AA958" s="287"/>
      <c r="AB958" s="287"/>
      <c r="AC958" s="287"/>
      <c r="AD958" s="287"/>
      <c r="AE958" s="287"/>
      <c r="AF958" s="287"/>
      <c r="AG958" s="287"/>
      <c r="AH958" s="287"/>
      <c r="AI958" s="287"/>
      <c r="AJ958" s="449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06"/>
      <c r="BN958" s="206"/>
      <c r="BO958" s="206"/>
      <c r="BP958" s="206"/>
      <c r="BQ958" s="206"/>
      <c r="BR958" s="206"/>
      <c r="BS958" s="206"/>
      <c r="BT958" s="206"/>
      <c r="BU958" s="206"/>
      <c r="BV958" s="206"/>
      <c r="BW958" s="206"/>
      <c r="BX958" s="206"/>
      <c r="BY958" s="206"/>
      <c r="BZ958" s="206"/>
      <c r="CA958" s="206"/>
      <c r="CB958" s="206"/>
      <c r="CC958" s="206"/>
      <c r="CD958" s="206"/>
      <c r="CE958" s="206"/>
      <c r="CF958" s="206"/>
      <c r="CG958" s="206"/>
      <c r="CH958" s="206"/>
      <c r="CI958" s="206"/>
      <c r="CJ958" s="206"/>
      <c r="CK958" s="206"/>
      <c r="CL958" s="206"/>
      <c r="CM958" s="206"/>
      <c r="CN958" s="206"/>
      <c r="CO958" s="206"/>
      <c r="CP958" s="206"/>
      <c r="CQ958" s="206"/>
      <c r="CR958" s="206"/>
      <c r="CS958" s="206"/>
      <c r="CT958" s="206"/>
      <c r="CU958" s="206"/>
      <c r="CV958" s="206"/>
      <c r="CW958" s="206"/>
      <c r="CX958" s="206"/>
      <c r="CY958" s="206"/>
      <c r="CZ958" s="206"/>
      <c r="DA958" s="206"/>
      <c r="DB958" s="206"/>
      <c r="DC958" s="206"/>
      <c r="DD958" s="206"/>
      <c r="DE958" s="206"/>
      <c r="DF958" s="206"/>
      <c r="DG958" s="206"/>
      <c r="DH958" s="206"/>
      <c r="DI958" s="206"/>
      <c r="DJ958" s="206"/>
      <c r="DK958" s="206"/>
      <c r="DL958" s="206"/>
      <c r="DM958" s="206"/>
      <c r="DN958" s="206"/>
      <c r="DO958" s="206"/>
      <c r="DP958" s="206"/>
      <c r="DQ958" s="206"/>
      <c r="DR958" s="206"/>
      <c r="DS958" s="206"/>
      <c r="DT958" s="206"/>
      <c r="DU958" s="206"/>
      <c r="DV958" s="206"/>
      <c r="DW958" s="206"/>
      <c r="DX958" s="206"/>
      <c r="DY958" s="206"/>
      <c r="DZ958" s="206"/>
      <c r="EA958" s="206"/>
      <c r="EB958" s="206"/>
      <c r="EC958" s="206"/>
      <c r="ED958" s="206"/>
      <c r="EE958" s="206"/>
      <c r="EF958" s="206"/>
      <c r="EG958" s="206"/>
      <c r="EH958" s="206"/>
      <c r="EI958" s="206"/>
      <c r="EJ958" s="206"/>
      <c r="EK958" s="206"/>
      <c r="EL958" s="206"/>
      <c r="EM958" s="206"/>
      <c r="EN958" s="206"/>
      <c r="EO958" s="206"/>
      <c r="EP958" s="206"/>
      <c r="EQ958" s="206"/>
      <c r="ER958" s="206"/>
      <c r="ES958" s="206"/>
      <c r="ET958" s="206"/>
      <c r="EU958" s="206"/>
      <c r="EV958" s="206"/>
      <c r="EW958" s="206"/>
      <c r="EX958" s="206"/>
      <c r="EY958" s="206"/>
      <c r="EZ958" s="206"/>
      <c r="FA958" s="206"/>
      <c r="FB958" s="206"/>
      <c r="FC958" s="206"/>
      <c r="FD958" s="206"/>
      <c r="FE958" s="206"/>
      <c r="FF958" s="206"/>
      <c r="FG958" s="206"/>
      <c r="FH958" s="206"/>
      <c r="FI958" s="206"/>
      <c r="FJ958" s="206"/>
      <c r="FK958" s="206"/>
      <c r="FL958" s="206"/>
      <c r="FM958" s="206"/>
      <c r="FN958" s="206"/>
      <c r="FO958" s="206"/>
      <c r="FP958" s="206"/>
      <c r="FQ958" s="206"/>
      <c r="FR958" s="206"/>
      <c r="FS958" s="206"/>
      <c r="FT958" s="206"/>
      <c r="FU958" s="206"/>
      <c r="FV958" s="206"/>
      <c r="FW958" s="206"/>
      <c r="FX958" s="206"/>
      <c r="FY958" s="206"/>
      <c r="FZ958" s="206"/>
      <c r="GA958" s="206"/>
      <c r="GB958" s="206"/>
      <c r="GC958" s="206"/>
      <c r="GD958" s="206"/>
      <c r="GE958" s="206"/>
      <c r="GF958" s="206"/>
      <c r="GG958" s="206"/>
      <c r="GH958" s="206"/>
      <c r="GI958" s="206"/>
      <c r="GJ958" s="206"/>
      <c r="GK958" s="206"/>
      <c r="GL958" s="206"/>
      <c r="GM958" s="206"/>
      <c r="GN958" s="206"/>
      <c r="GO958" s="206"/>
      <c r="GP958" s="206"/>
      <c r="GQ958" s="206"/>
      <c r="GR958" s="206"/>
      <c r="GS958" s="206"/>
      <c r="GT958" s="206"/>
      <c r="GU958" s="206"/>
      <c r="GV958" s="206"/>
      <c r="GW958" s="206"/>
      <c r="GX958" s="206"/>
      <c r="GY958" s="206"/>
      <c r="GZ958" s="206"/>
      <c r="HA958" s="206"/>
      <c r="HB958" s="206"/>
      <c r="HC958" s="206"/>
      <c r="HD958" s="206"/>
      <c r="HE958" s="206"/>
      <c r="HF958" s="206"/>
      <c r="HG958" s="206"/>
      <c r="HH958" s="206"/>
      <c r="HI958" s="206"/>
      <c r="HJ958" s="206"/>
      <c r="HK958" s="206"/>
      <c r="HL958" s="206"/>
      <c r="HM958" s="206"/>
      <c r="HN958" s="206"/>
      <c r="HO958" s="206"/>
      <c r="HP958" s="206"/>
      <c r="HQ958" s="206"/>
      <c r="HR958" s="206"/>
      <c r="HS958" s="206"/>
      <c r="HT958" s="206"/>
      <c r="HU958" s="206"/>
      <c r="HV958" s="206"/>
      <c r="HW958" s="206"/>
      <c r="HX958" s="206"/>
      <c r="HY958" s="206"/>
      <c r="HZ958" s="206"/>
      <c r="IA958" s="206"/>
      <c r="IB958" s="206"/>
      <c r="IC958" s="206"/>
      <c r="ID958" s="206"/>
      <c r="IE958" s="206"/>
      <c r="IF958" s="206"/>
      <c r="IG958" s="206"/>
      <c r="IH958" s="206"/>
    </row>
    <row r="959" spans="1:242" s="225" customFormat="1" hidden="1" x14ac:dyDescent="0.25">
      <c r="A959" s="206"/>
      <c r="B959" s="206"/>
      <c r="C959" s="204">
        <v>43708</v>
      </c>
      <c r="D959" s="318" t="s">
        <v>1694</v>
      </c>
      <c r="E959" s="319" t="s">
        <v>1692</v>
      </c>
      <c r="F959" s="255"/>
      <c r="G959" s="320" t="s">
        <v>1693</v>
      </c>
      <c r="H959" s="285"/>
      <c r="I959" s="321">
        <v>150000</v>
      </c>
      <c r="J959" s="357">
        <f t="shared" si="15"/>
        <v>19845200</v>
      </c>
      <c r="K959" s="251"/>
      <c r="L959" s="287"/>
      <c r="M959" s="319" t="s">
        <v>1692</v>
      </c>
      <c r="N959" s="287"/>
      <c r="O959" s="287"/>
      <c r="P959" s="287"/>
      <c r="Q959" s="287"/>
      <c r="R959" s="287"/>
      <c r="S959" s="287"/>
      <c r="T959" s="287"/>
      <c r="U959" s="287"/>
      <c r="V959" s="287"/>
      <c r="W959" s="287"/>
      <c r="X959" s="287"/>
      <c r="Y959" s="287"/>
      <c r="Z959" s="287"/>
      <c r="AA959" s="287"/>
      <c r="AB959" s="287"/>
      <c r="AC959" s="287"/>
      <c r="AD959" s="287"/>
      <c r="AE959" s="287"/>
      <c r="AF959" s="287"/>
      <c r="AG959" s="287"/>
      <c r="AH959" s="287"/>
      <c r="AI959" s="287"/>
      <c r="AJ959" s="449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06"/>
      <c r="BN959" s="206"/>
      <c r="BO959" s="206"/>
      <c r="BP959" s="206"/>
      <c r="BQ959" s="206"/>
      <c r="BR959" s="206"/>
      <c r="BS959" s="206"/>
      <c r="BT959" s="206"/>
      <c r="BU959" s="206"/>
      <c r="BV959" s="206"/>
      <c r="BW959" s="206"/>
      <c r="BX959" s="206"/>
      <c r="BY959" s="206"/>
      <c r="BZ959" s="206"/>
      <c r="CA959" s="206"/>
      <c r="CB959" s="206"/>
      <c r="CC959" s="206"/>
      <c r="CD959" s="206"/>
      <c r="CE959" s="206"/>
      <c r="CF959" s="206"/>
      <c r="CG959" s="206"/>
      <c r="CH959" s="206"/>
      <c r="CI959" s="206"/>
      <c r="CJ959" s="206"/>
      <c r="CK959" s="206"/>
      <c r="CL959" s="206"/>
      <c r="CM959" s="206"/>
      <c r="CN959" s="206"/>
      <c r="CO959" s="206"/>
      <c r="CP959" s="206"/>
      <c r="CQ959" s="206"/>
      <c r="CR959" s="206"/>
      <c r="CS959" s="206"/>
      <c r="CT959" s="206"/>
      <c r="CU959" s="206"/>
      <c r="CV959" s="206"/>
      <c r="CW959" s="206"/>
      <c r="CX959" s="206"/>
      <c r="CY959" s="206"/>
      <c r="CZ959" s="206"/>
      <c r="DA959" s="206"/>
      <c r="DB959" s="206"/>
      <c r="DC959" s="206"/>
      <c r="DD959" s="206"/>
      <c r="DE959" s="206"/>
      <c r="DF959" s="206"/>
      <c r="DG959" s="206"/>
      <c r="DH959" s="206"/>
      <c r="DI959" s="206"/>
      <c r="DJ959" s="206"/>
      <c r="DK959" s="206"/>
      <c r="DL959" s="206"/>
      <c r="DM959" s="206"/>
      <c r="DN959" s="206"/>
      <c r="DO959" s="206"/>
      <c r="DP959" s="206"/>
      <c r="DQ959" s="206"/>
      <c r="DR959" s="206"/>
      <c r="DS959" s="206"/>
      <c r="DT959" s="206"/>
      <c r="DU959" s="206"/>
      <c r="DV959" s="206"/>
      <c r="DW959" s="206"/>
      <c r="DX959" s="206"/>
      <c r="DY959" s="206"/>
      <c r="DZ959" s="206"/>
      <c r="EA959" s="206"/>
      <c r="EB959" s="206"/>
      <c r="EC959" s="206"/>
      <c r="ED959" s="206"/>
      <c r="EE959" s="206"/>
      <c r="EF959" s="206"/>
      <c r="EG959" s="206"/>
      <c r="EH959" s="206"/>
      <c r="EI959" s="206"/>
      <c r="EJ959" s="206"/>
      <c r="EK959" s="206"/>
      <c r="EL959" s="206"/>
      <c r="EM959" s="206"/>
      <c r="EN959" s="206"/>
      <c r="EO959" s="206"/>
      <c r="EP959" s="206"/>
      <c r="EQ959" s="206"/>
      <c r="ER959" s="206"/>
      <c r="ES959" s="206"/>
      <c r="ET959" s="206"/>
      <c r="EU959" s="206"/>
      <c r="EV959" s="206"/>
      <c r="EW959" s="206"/>
      <c r="EX959" s="206"/>
      <c r="EY959" s="206"/>
      <c r="EZ959" s="206"/>
      <c r="FA959" s="206"/>
      <c r="FB959" s="206"/>
      <c r="FC959" s="206"/>
      <c r="FD959" s="206"/>
      <c r="FE959" s="206"/>
      <c r="FF959" s="206"/>
      <c r="FG959" s="206"/>
      <c r="FH959" s="206"/>
      <c r="FI959" s="206"/>
      <c r="FJ959" s="206"/>
      <c r="FK959" s="206"/>
      <c r="FL959" s="206"/>
      <c r="FM959" s="206"/>
      <c r="FN959" s="206"/>
      <c r="FO959" s="206"/>
      <c r="FP959" s="206"/>
      <c r="FQ959" s="206"/>
      <c r="FR959" s="206"/>
      <c r="FS959" s="206"/>
      <c r="FT959" s="206"/>
      <c r="FU959" s="206"/>
      <c r="FV959" s="206"/>
      <c r="FW959" s="206"/>
      <c r="FX959" s="206"/>
      <c r="FY959" s="206"/>
      <c r="FZ959" s="206"/>
      <c r="GA959" s="206"/>
      <c r="GB959" s="206"/>
      <c r="GC959" s="206"/>
      <c r="GD959" s="206"/>
      <c r="GE959" s="206"/>
      <c r="GF959" s="206"/>
      <c r="GG959" s="206"/>
      <c r="GH959" s="206"/>
      <c r="GI959" s="206"/>
      <c r="GJ959" s="206"/>
      <c r="GK959" s="206"/>
      <c r="GL959" s="206"/>
      <c r="GM959" s="206"/>
      <c r="GN959" s="206"/>
      <c r="GO959" s="206"/>
      <c r="GP959" s="206"/>
      <c r="GQ959" s="206"/>
      <c r="GR959" s="206"/>
      <c r="GS959" s="206"/>
      <c r="GT959" s="206"/>
      <c r="GU959" s="206"/>
      <c r="GV959" s="206"/>
      <c r="GW959" s="206"/>
      <c r="GX959" s="206"/>
      <c r="GY959" s="206"/>
      <c r="GZ959" s="206"/>
      <c r="HA959" s="206"/>
      <c r="HB959" s="206"/>
      <c r="HC959" s="206"/>
      <c r="HD959" s="206"/>
      <c r="HE959" s="206"/>
      <c r="HF959" s="206"/>
      <c r="HG959" s="206"/>
      <c r="HH959" s="206"/>
      <c r="HI959" s="206"/>
      <c r="HJ959" s="206"/>
      <c r="HK959" s="206"/>
      <c r="HL959" s="206"/>
      <c r="HM959" s="206"/>
      <c r="HN959" s="206"/>
      <c r="HO959" s="206"/>
      <c r="HP959" s="206"/>
      <c r="HQ959" s="206"/>
      <c r="HR959" s="206"/>
      <c r="HS959" s="206"/>
      <c r="HT959" s="206"/>
      <c r="HU959" s="206"/>
      <c r="HV959" s="206"/>
      <c r="HW959" s="206"/>
      <c r="HX959" s="206"/>
      <c r="HY959" s="206"/>
      <c r="HZ959" s="206"/>
      <c r="IA959" s="206"/>
      <c r="IB959" s="206"/>
      <c r="IC959" s="206"/>
      <c r="ID959" s="206"/>
      <c r="IE959" s="206"/>
      <c r="IF959" s="206"/>
      <c r="IG959" s="206"/>
      <c r="IH959" s="206"/>
    </row>
    <row r="960" spans="1:242" s="225" customFormat="1" hidden="1" x14ac:dyDescent="0.25">
      <c r="A960" s="206"/>
      <c r="B960" s="206"/>
      <c r="C960" s="204">
        <v>43710</v>
      </c>
      <c r="D960" s="267" t="s">
        <v>1193</v>
      </c>
      <c r="E960" s="319" t="s">
        <v>1695</v>
      </c>
      <c r="F960" s="322"/>
      <c r="G960" s="270" t="s">
        <v>1345</v>
      </c>
      <c r="H960" s="285"/>
      <c r="I960" s="271">
        <v>128000</v>
      </c>
      <c r="J960" s="357">
        <f t="shared" si="15"/>
        <v>19717200</v>
      </c>
      <c r="K960" s="251"/>
      <c r="L960" s="287"/>
      <c r="M960" s="319" t="s">
        <v>1695</v>
      </c>
      <c r="N960" s="287"/>
      <c r="O960" s="287"/>
      <c r="P960" s="287"/>
      <c r="Q960" s="287"/>
      <c r="R960" s="287"/>
      <c r="S960" s="287"/>
      <c r="T960" s="287"/>
      <c r="U960" s="287"/>
      <c r="V960" s="287"/>
      <c r="W960" s="287"/>
      <c r="X960" s="287"/>
      <c r="Y960" s="287"/>
      <c r="Z960" s="287"/>
      <c r="AA960" s="287"/>
      <c r="AB960" s="287"/>
      <c r="AC960" s="287"/>
      <c r="AD960" s="287"/>
      <c r="AE960" s="287"/>
      <c r="AF960" s="287"/>
      <c r="AG960" s="287"/>
      <c r="AH960" s="287"/>
      <c r="AI960" s="287"/>
      <c r="AJ960" s="449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06"/>
      <c r="BN960" s="206"/>
      <c r="BO960" s="206"/>
      <c r="BP960" s="206"/>
      <c r="BQ960" s="206"/>
      <c r="BR960" s="206"/>
      <c r="BS960" s="206"/>
      <c r="BT960" s="206"/>
      <c r="BU960" s="206"/>
      <c r="BV960" s="206"/>
      <c r="BW960" s="206"/>
      <c r="BX960" s="206"/>
      <c r="BY960" s="206"/>
      <c r="BZ960" s="206"/>
      <c r="CA960" s="206"/>
      <c r="CB960" s="206"/>
      <c r="CC960" s="206"/>
      <c r="CD960" s="206"/>
      <c r="CE960" s="206"/>
      <c r="CF960" s="206"/>
      <c r="CG960" s="206"/>
      <c r="CH960" s="206"/>
      <c r="CI960" s="206"/>
      <c r="CJ960" s="206"/>
      <c r="CK960" s="206"/>
      <c r="CL960" s="206"/>
      <c r="CM960" s="206"/>
      <c r="CN960" s="206"/>
      <c r="CO960" s="206"/>
      <c r="CP960" s="206"/>
      <c r="CQ960" s="206"/>
      <c r="CR960" s="206"/>
      <c r="CS960" s="206"/>
      <c r="CT960" s="206"/>
      <c r="CU960" s="206"/>
      <c r="CV960" s="206"/>
      <c r="CW960" s="206"/>
      <c r="CX960" s="206"/>
      <c r="CY960" s="206"/>
      <c r="CZ960" s="206"/>
      <c r="DA960" s="206"/>
      <c r="DB960" s="206"/>
      <c r="DC960" s="206"/>
      <c r="DD960" s="206"/>
      <c r="DE960" s="206"/>
      <c r="DF960" s="206"/>
      <c r="DG960" s="206"/>
      <c r="DH960" s="206"/>
      <c r="DI960" s="206"/>
      <c r="DJ960" s="206"/>
      <c r="DK960" s="206"/>
      <c r="DL960" s="206"/>
      <c r="DM960" s="206"/>
      <c r="DN960" s="206"/>
      <c r="DO960" s="206"/>
      <c r="DP960" s="206"/>
      <c r="DQ960" s="206"/>
      <c r="DR960" s="206"/>
      <c r="DS960" s="206"/>
      <c r="DT960" s="206"/>
      <c r="DU960" s="206"/>
      <c r="DV960" s="206"/>
      <c r="DW960" s="206"/>
      <c r="DX960" s="206"/>
      <c r="DY960" s="206"/>
      <c r="DZ960" s="206"/>
      <c r="EA960" s="206"/>
      <c r="EB960" s="206"/>
      <c r="EC960" s="206"/>
      <c r="ED960" s="206"/>
      <c r="EE960" s="206"/>
      <c r="EF960" s="206"/>
      <c r="EG960" s="206"/>
      <c r="EH960" s="206"/>
      <c r="EI960" s="206"/>
      <c r="EJ960" s="206"/>
      <c r="EK960" s="206"/>
      <c r="EL960" s="206"/>
      <c r="EM960" s="206"/>
      <c r="EN960" s="206"/>
      <c r="EO960" s="206"/>
      <c r="EP960" s="206"/>
      <c r="EQ960" s="206"/>
      <c r="ER960" s="206"/>
      <c r="ES960" s="206"/>
      <c r="ET960" s="206"/>
      <c r="EU960" s="206"/>
      <c r="EV960" s="206"/>
      <c r="EW960" s="206"/>
      <c r="EX960" s="206"/>
      <c r="EY960" s="206"/>
      <c r="EZ960" s="206"/>
      <c r="FA960" s="206"/>
      <c r="FB960" s="206"/>
      <c r="FC960" s="206"/>
      <c r="FD960" s="206"/>
      <c r="FE960" s="206"/>
      <c r="FF960" s="206"/>
      <c r="FG960" s="206"/>
      <c r="FH960" s="206"/>
      <c r="FI960" s="206"/>
      <c r="FJ960" s="206"/>
      <c r="FK960" s="206"/>
      <c r="FL960" s="206"/>
      <c r="FM960" s="206"/>
      <c r="FN960" s="206"/>
      <c r="FO960" s="206"/>
      <c r="FP960" s="206"/>
      <c r="FQ960" s="206"/>
      <c r="FR960" s="206"/>
      <c r="FS960" s="206"/>
      <c r="FT960" s="206"/>
      <c r="FU960" s="206"/>
      <c r="FV960" s="206"/>
      <c r="FW960" s="206"/>
      <c r="FX960" s="206"/>
      <c r="FY960" s="206"/>
      <c r="FZ960" s="206"/>
      <c r="GA960" s="206"/>
      <c r="GB960" s="206"/>
      <c r="GC960" s="206"/>
      <c r="GD960" s="206"/>
      <c r="GE960" s="206"/>
      <c r="GF960" s="206"/>
      <c r="GG960" s="206"/>
      <c r="GH960" s="206"/>
      <c r="GI960" s="206"/>
      <c r="GJ960" s="206"/>
      <c r="GK960" s="206"/>
      <c r="GL960" s="206"/>
      <c r="GM960" s="206"/>
      <c r="GN960" s="206"/>
      <c r="GO960" s="206"/>
      <c r="GP960" s="206"/>
      <c r="GQ960" s="206"/>
      <c r="GR960" s="206"/>
      <c r="GS960" s="206"/>
      <c r="GT960" s="206"/>
      <c r="GU960" s="206"/>
      <c r="GV960" s="206"/>
      <c r="GW960" s="206"/>
      <c r="GX960" s="206"/>
      <c r="GY960" s="206"/>
      <c r="GZ960" s="206"/>
      <c r="HA960" s="206"/>
      <c r="HB960" s="206"/>
      <c r="HC960" s="206"/>
      <c r="HD960" s="206"/>
      <c r="HE960" s="206"/>
      <c r="HF960" s="206"/>
      <c r="HG960" s="206"/>
      <c r="HH960" s="206"/>
      <c r="HI960" s="206"/>
      <c r="HJ960" s="206"/>
      <c r="HK960" s="206"/>
      <c r="HL960" s="206"/>
      <c r="HM960" s="206"/>
      <c r="HN960" s="206"/>
      <c r="HO960" s="206"/>
      <c r="HP960" s="206"/>
      <c r="HQ960" s="206"/>
      <c r="HR960" s="206"/>
      <c r="HS960" s="206"/>
      <c r="HT960" s="206"/>
      <c r="HU960" s="206"/>
      <c r="HV960" s="206"/>
      <c r="HW960" s="206"/>
      <c r="HX960" s="206"/>
      <c r="HY960" s="206"/>
      <c r="HZ960" s="206"/>
      <c r="IA960" s="206"/>
      <c r="IB960" s="206"/>
      <c r="IC960" s="206"/>
      <c r="ID960" s="206"/>
      <c r="IE960" s="206"/>
      <c r="IF960" s="206"/>
      <c r="IG960" s="206"/>
      <c r="IH960" s="206"/>
    </row>
    <row r="961" spans="1:242" s="225" customFormat="1" hidden="1" x14ac:dyDescent="0.25">
      <c r="A961" s="206"/>
      <c r="B961" s="206"/>
      <c r="C961" s="204">
        <v>43710</v>
      </c>
      <c r="D961" s="233" t="s">
        <v>1706</v>
      </c>
      <c r="E961" s="319" t="s">
        <v>1696</v>
      </c>
      <c r="F961" s="322"/>
      <c r="G961" s="242" t="s">
        <v>1705</v>
      </c>
      <c r="H961" s="285"/>
      <c r="I961" s="236">
        <v>325000</v>
      </c>
      <c r="J961" s="357">
        <f t="shared" si="15"/>
        <v>19392200</v>
      </c>
      <c r="K961" s="251"/>
      <c r="L961" s="287"/>
      <c r="M961" s="319" t="s">
        <v>1696</v>
      </c>
      <c r="N961" s="287"/>
      <c r="O961" s="287"/>
      <c r="P961" s="287"/>
      <c r="Q961" s="287"/>
      <c r="R961" s="287"/>
      <c r="S961" s="287"/>
      <c r="T961" s="287"/>
      <c r="U961" s="287"/>
      <c r="V961" s="287"/>
      <c r="W961" s="287"/>
      <c r="X961" s="287"/>
      <c r="Y961" s="287"/>
      <c r="Z961" s="287"/>
      <c r="AA961" s="287"/>
      <c r="AB961" s="287"/>
      <c r="AC961" s="287"/>
      <c r="AD961" s="287"/>
      <c r="AE961" s="287"/>
      <c r="AF961" s="287"/>
      <c r="AG961" s="287"/>
      <c r="AH961" s="287"/>
      <c r="AI961" s="287"/>
      <c r="AJ961" s="449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06"/>
      <c r="BN961" s="206"/>
      <c r="BO961" s="206"/>
      <c r="BP961" s="206"/>
      <c r="BQ961" s="206"/>
      <c r="BR961" s="206"/>
      <c r="BS961" s="206"/>
      <c r="BT961" s="206"/>
      <c r="BU961" s="206"/>
      <c r="BV961" s="206"/>
      <c r="BW961" s="206"/>
      <c r="BX961" s="206"/>
      <c r="BY961" s="206"/>
      <c r="BZ961" s="206"/>
      <c r="CA961" s="206"/>
      <c r="CB961" s="206"/>
      <c r="CC961" s="206"/>
      <c r="CD961" s="206"/>
      <c r="CE961" s="206"/>
      <c r="CF961" s="206"/>
      <c r="CG961" s="206"/>
      <c r="CH961" s="206"/>
      <c r="CI961" s="206"/>
      <c r="CJ961" s="206"/>
      <c r="CK961" s="206"/>
      <c r="CL961" s="206"/>
      <c r="CM961" s="206"/>
      <c r="CN961" s="206"/>
      <c r="CO961" s="206"/>
      <c r="CP961" s="206"/>
      <c r="CQ961" s="206"/>
      <c r="CR961" s="206"/>
      <c r="CS961" s="206"/>
      <c r="CT961" s="206"/>
      <c r="CU961" s="206"/>
      <c r="CV961" s="206"/>
      <c r="CW961" s="206"/>
      <c r="CX961" s="206"/>
      <c r="CY961" s="206"/>
      <c r="CZ961" s="206"/>
      <c r="DA961" s="206"/>
      <c r="DB961" s="206"/>
      <c r="DC961" s="206"/>
      <c r="DD961" s="206"/>
      <c r="DE961" s="206"/>
      <c r="DF961" s="206"/>
      <c r="DG961" s="206"/>
      <c r="DH961" s="206"/>
      <c r="DI961" s="206"/>
      <c r="DJ961" s="206"/>
      <c r="DK961" s="206"/>
      <c r="DL961" s="206"/>
      <c r="DM961" s="206"/>
      <c r="DN961" s="206"/>
      <c r="DO961" s="206"/>
      <c r="DP961" s="206"/>
      <c r="DQ961" s="206"/>
      <c r="DR961" s="206"/>
      <c r="DS961" s="206"/>
      <c r="DT961" s="206"/>
      <c r="DU961" s="206"/>
      <c r="DV961" s="206"/>
      <c r="DW961" s="206"/>
      <c r="DX961" s="206"/>
      <c r="DY961" s="206"/>
      <c r="DZ961" s="206"/>
      <c r="EA961" s="206"/>
      <c r="EB961" s="206"/>
      <c r="EC961" s="206"/>
      <c r="ED961" s="206"/>
      <c r="EE961" s="206"/>
      <c r="EF961" s="206"/>
      <c r="EG961" s="206"/>
      <c r="EH961" s="206"/>
      <c r="EI961" s="206"/>
      <c r="EJ961" s="206"/>
      <c r="EK961" s="206"/>
      <c r="EL961" s="206"/>
      <c r="EM961" s="206"/>
      <c r="EN961" s="206"/>
      <c r="EO961" s="206"/>
      <c r="EP961" s="206"/>
      <c r="EQ961" s="206"/>
      <c r="ER961" s="206"/>
      <c r="ES961" s="206"/>
      <c r="ET961" s="206"/>
      <c r="EU961" s="206"/>
      <c r="EV961" s="206"/>
      <c r="EW961" s="206"/>
      <c r="EX961" s="206"/>
      <c r="EY961" s="206"/>
      <c r="EZ961" s="206"/>
      <c r="FA961" s="206"/>
      <c r="FB961" s="206"/>
      <c r="FC961" s="206"/>
      <c r="FD961" s="206"/>
      <c r="FE961" s="206"/>
      <c r="FF961" s="206"/>
      <c r="FG961" s="206"/>
      <c r="FH961" s="206"/>
      <c r="FI961" s="206"/>
      <c r="FJ961" s="206"/>
      <c r="FK961" s="206"/>
      <c r="FL961" s="206"/>
      <c r="FM961" s="206"/>
      <c r="FN961" s="206"/>
      <c r="FO961" s="206"/>
      <c r="FP961" s="206"/>
      <c r="FQ961" s="206"/>
      <c r="FR961" s="206"/>
      <c r="FS961" s="206"/>
      <c r="FT961" s="206"/>
      <c r="FU961" s="206"/>
      <c r="FV961" s="206"/>
      <c r="FW961" s="206"/>
      <c r="FX961" s="206"/>
      <c r="FY961" s="206"/>
      <c r="FZ961" s="206"/>
      <c r="GA961" s="206"/>
      <c r="GB961" s="206"/>
      <c r="GC961" s="206"/>
      <c r="GD961" s="206"/>
      <c r="GE961" s="206"/>
      <c r="GF961" s="206"/>
      <c r="GG961" s="206"/>
      <c r="GH961" s="206"/>
      <c r="GI961" s="206"/>
      <c r="GJ961" s="206"/>
      <c r="GK961" s="206"/>
      <c r="GL961" s="206"/>
      <c r="GM961" s="206"/>
      <c r="GN961" s="206"/>
      <c r="GO961" s="206"/>
      <c r="GP961" s="206"/>
      <c r="GQ961" s="206"/>
      <c r="GR961" s="206"/>
      <c r="GS961" s="206"/>
      <c r="GT961" s="206"/>
      <c r="GU961" s="206"/>
      <c r="GV961" s="206"/>
      <c r="GW961" s="206"/>
      <c r="GX961" s="206"/>
      <c r="GY961" s="206"/>
      <c r="GZ961" s="206"/>
      <c r="HA961" s="206"/>
      <c r="HB961" s="206"/>
      <c r="HC961" s="206"/>
      <c r="HD961" s="206"/>
      <c r="HE961" s="206"/>
      <c r="HF961" s="206"/>
      <c r="HG961" s="206"/>
      <c r="HH961" s="206"/>
      <c r="HI961" s="206"/>
      <c r="HJ961" s="206"/>
      <c r="HK961" s="206"/>
      <c r="HL961" s="206"/>
      <c r="HM961" s="206"/>
      <c r="HN961" s="206"/>
      <c r="HO961" s="206"/>
      <c r="HP961" s="206"/>
      <c r="HQ961" s="206"/>
      <c r="HR961" s="206"/>
      <c r="HS961" s="206"/>
      <c r="HT961" s="206"/>
      <c r="HU961" s="206"/>
      <c r="HV961" s="206"/>
      <c r="HW961" s="206"/>
      <c r="HX961" s="206"/>
      <c r="HY961" s="206"/>
      <c r="HZ961" s="206"/>
      <c r="IA961" s="206"/>
      <c r="IB961" s="206"/>
      <c r="IC961" s="206"/>
      <c r="ID961" s="206"/>
      <c r="IE961" s="206"/>
      <c r="IF961" s="206"/>
      <c r="IG961" s="206"/>
      <c r="IH961" s="206"/>
    </row>
    <row r="962" spans="1:242" s="225" customFormat="1" hidden="1" x14ac:dyDescent="0.25">
      <c r="A962" s="206"/>
      <c r="B962" s="206"/>
      <c r="C962" s="204">
        <v>43710</v>
      </c>
      <c r="D962" s="233" t="s">
        <v>1707</v>
      </c>
      <c r="E962" s="319" t="s">
        <v>1697</v>
      </c>
      <c r="F962" s="322"/>
      <c r="G962" s="242" t="s">
        <v>1693</v>
      </c>
      <c r="H962" s="285"/>
      <c r="I962" s="236">
        <v>1079900</v>
      </c>
      <c r="J962" s="357">
        <f t="shared" si="15"/>
        <v>18312300</v>
      </c>
      <c r="K962" s="251"/>
      <c r="L962" s="287"/>
      <c r="M962" s="319" t="s">
        <v>1697</v>
      </c>
      <c r="N962" s="287"/>
      <c r="O962" s="287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449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06"/>
      <c r="BN962" s="206"/>
      <c r="BO962" s="206"/>
      <c r="BP962" s="206"/>
      <c r="BQ962" s="206"/>
      <c r="BR962" s="206"/>
      <c r="BS962" s="206"/>
      <c r="BT962" s="206"/>
      <c r="BU962" s="206"/>
      <c r="BV962" s="206"/>
      <c r="BW962" s="206"/>
      <c r="BX962" s="206"/>
      <c r="BY962" s="206"/>
      <c r="BZ962" s="206"/>
      <c r="CA962" s="206"/>
      <c r="CB962" s="206"/>
      <c r="CC962" s="206"/>
      <c r="CD962" s="206"/>
      <c r="CE962" s="206"/>
      <c r="CF962" s="206"/>
      <c r="CG962" s="206"/>
      <c r="CH962" s="206"/>
      <c r="CI962" s="206"/>
      <c r="CJ962" s="206"/>
      <c r="CK962" s="206"/>
      <c r="CL962" s="206"/>
      <c r="CM962" s="206"/>
      <c r="CN962" s="206"/>
      <c r="CO962" s="206"/>
      <c r="CP962" s="206"/>
      <c r="CQ962" s="206"/>
      <c r="CR962" s="206"/>
      <c r="CS962" s="206"/>
      <c r="CT962" s="206"/>
      <c r="CU962" s="206"/>
      <c r="CV962" s="206"/>
      <c r="CW962" s="206"/>
      <c r="CX962" s="206"/>
      <c r="CY962" s="206"/>
      <c r="CZ962" s="206"/>
      <c r="DA962" s="206"/>
      <c r="DB962" s="206"/>
      <c r="DC962" s="206"/>
      <c r="DD962" s="206"/>
      <c r="DE962" s="206"/>
      <c r="DF962" s="206"/>
      <c r="DG962" s="206"/>
      <c r="DH962" s="206"/>
      <c r="DI962" s="206"/>
      <c r="DJ962" s="206"/>
      <c r="DK962" s="206"/>
      <c r="DL962" s="206"/>
      <c r="DM962" s="206"/>
      <c r="DN962" s="206"/>
      <c r="DO962" s="206"/>
      <c r="DP962" s="206"/>
      <c r="DQ962" s="206"/>
      <c r="DR962" s="206"/>
      <c r="DS962" s="206"/>
      <c r="DT962" s="206"/>
      <c r="DU962" s="206"/>
      <c r="DV962" s="206"/>
      <c r="DW962" s="206"/>
      <c r="DX962" s="206"/>
      <c r="DY962" s="206"/>
      <c r="DZ962" s="206"/>
      <c r="EA962" s="206"/>
      <c r="EB962" s="206"/>
      <c r="EC962" s="206"/>
      <c r="ED962" s="206"/>
      <c r="EE962" s="206"/>
      <c r="EF962" s="206"/>
      <c r="EG962" s="206"/>
      <c r="EH962" s="206"/>
      <c r="EI962" s="206"/>
      <c r="EJ962" s="206"/>
      <c r="EK962" s="206"/>
      <c r="EL962" s="206"/>
      <c r="EM962" s="206"/>
      <c r="EN962" s="206"/>
      <c r="EO962" s="206"/>
      <c r="EP962" s="206"/>
      <c r="EQ962" s="206"/>
      <c r="ER962" s="206"/>
      <c r="ES962" s="206"/>
      <c r="ET962" s="206"/>
      <c r="EU962" s="206"/>
      <c r="EV962" s="206"/>
      <c r="EW962" s="206"/>
      <c r="EX962" s="206"/>
      <c r="EY962" s="206"/>
      <c r="EZ962" s="206"/>
      <c r="FA962" s="206"/>
      <c r="FB962" s="206"/>
      <c r="FC962" s="206"/>
      <c r="FD962" s="206"/>
      <c r="FE962" s="206"/>
      <c r="FF962" s="206"/>
      <c r="FG962" s="206"/>
      <c r="FH962" s="206"/>
      <c r="FI962" s="206"/>
      <c r="FJ962" s="206"/>
      <c r="FK962" s="206"/>
      <c r="FL962" s="206"/>
      <c r="FM962" s="206"/>
      <c r="FN962" s="206"/>
      <c r="FO962" s="206"/>
      <c r="FP962" s="206"/>
      <c r="FQ962" s="206"/>
      <c r="FR962" s="206"/>
      <c r="FS962" s="206"/>
      <c r="FT962" s="206"/>
      <c r="FU962" s="206"/>
      <c r="FV962" s="206"/>
      <c r="FW962" s="206"/>
      <c r="FX962" s="206"/>
      <c r="FY962" s="206"/>
      <c r="FZ962" s="206"/>
      <c r="GA962" s="206"/>
      <c r="GB962" s="206"/>
      <c r="GC962" s="206"/>
      <c r="GD962" s="206"/>
      <c r="GE962" s="206"/>
      <c r="GF962" s="206"/>
      <c r="GG962" s="206"/>
      <c r="GH962" s="206"/>
      <c r="GI962" s="206"/>
      <c r="GJ962" s="206"/>
      <c r="GK962" s="206"/>
      <c r="GL962" s="206"/>
      <c r="GM962" s="206"/>
      <c r="GN962" s="206"/>
      <c r="GO962" s="206"/>
      <c r="GP962" s="206"/>
      <c r="GQ962" s="206"/>
      <c r="GR962" s="206"/>
      <c r="GS962" s="206"/>
      <c r="GT962" s="206"/>
      <c r="GU962" s="206"/>
      <c r="GV962" s="206"/>
      <c r="GW962" s="206"/>
      <c r="GX962" s="206"/>
      <c r="GY962" s="206"/>
      <c r="GZ962" s="206"/>
      <c r="HA962" s="206"/>
      <c r="HB962" s="206"/>
      <c r="HC962" s="206"/>
      <c r="HD962" s="206"/>
      <c r="HE962" s="206"/>
      <c r="HF962" s="206"/>
      <c r="HG962" s="206"/>
      <c r="HH962" s="206"/>
      <c r="HI962" s="206"/>
      <c r="HJ962" s="206"/>
      <c r="HK962" s="206"/>
      <c r="HL962" s="206"/>
      <c r="HM962" s="206"/>
      <c r="HN962" s="206"/>
      <c r="HO962" s="206"/>
      <c r="HP962" s="206"/>
      <c r="HQ962" s="206"/>
      <c r="HR962" s="206"/>
      <c r="HS962" s="206"/>
      <c r="HT962" s="206"/>
      <c r="HU962" s="206"/>
      <c r="HV962" s="206"/>
      <c r="HW962" s="206"/>
      <c r="HX962" s="206"/>
      <c r="HY962" s="206"/>
      <c r="HZ962" s="206"/>
      <c r="IA962" s="206"/>
      <c r="IB962" s="206"/>
      <c r="IC962" s="206"/>
      <c r="ID962" s="206"/>
      <c r="IE962" s="206"/>
      <c r="IF962" s="206"/>
      <c r="IG962" s="206"/>
      <c r="IH962" s="206"/>
    </row>
    <row r="963" spans="1:242" s="225" customFormat="1" hidden="1" x14ac:dyDescent="0.25">
      <c r="A963" s="206"/>
      <c r="B963" s="206"/>
      <c r="C963" s="204">
        <v>43710</v>
      </c>
      <c r="D963" s="233" t="s">
        <v>1708</v>
      </c>
      <c r="E963" s="319" t="s">
        <v>1698</v>
      </c>
      <c r="F963" s="322"/>
      <c r="G963" s="242" t="s">
        <v>1198</v>
      </c>
      <c r="H963" s="285"/>
      <c r="I963" s="236">
        <v>40000</v>
      </c>
      <c r="J963" s="357">
        <f t="shared" si="15"/>
        <v>18272300</v>
      </c>
      <c r="K963" s="251"/>
      <c r="L963" s="287"/>
      <c r="M963" s="319" t="s">
        <v>1698</v>
      </c>
      <c r="N963" s="287"/>
      <c r="O963" s="287"/>
      <c r="P963" s="287"/>
      <c r="Q963" s="287"/>
      <c r="R963" s="287"/>
      <c r="S963" s="287"/>
      <c r="T963" s="287"/>
      <c r="U963" s="287"/>
      <c r="V963" s="287"/>
      <c r="W963" s="287"/>
      <c r="X963" s="287"/>
      <c r="Y963" s="287"/>
      <c r="Z963" s="287"/>
      <c r="AA963" s="287"/>
      <c r="AB963" s="287"/>
      <c r="AC963" s="287"/>
      <c r="AD963" s="287"/>
      <c r="AE963" s="287"/>
      <c r="AF963" s="287"/>
      <c r="AG963" s="287"/>
      <c r="AH963" s="287"/>
      <c r="AI963" s="287"/>
      <c r="AJ963" s="449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06"/>
      <c r="BN963" s="206"/>
      <c r="BO963" s="206"/>
      <c r="BP963" s="206"/>
      <c r="BQ963" s="206"/>
      <c r="BR963" s="206"/>
      <c r="BS963" s="206"/>
      <c r="BT963" s="206"/>
      <c r="BU963" s="206"/>
      <c r="BV963" s="206"/>
      <c r="BW963" s="206"/>
      <c r="BX963" s="206"/>
      <c r="BY963" s="206"/>
      <c r="BZ963" s="206"/>
      <c r="CA963" s="206"/>
      <c r="CB963" s="206"/>
      <c r="CC963" s="206"/>
      <c r="CD963" s="206"/>
      <c r="CE963" s="206"/>
      <c r="CF963" s="206"/>
      <c r="CG963" s="206"/>
      <c r="CH963" s="206"/>
      <c r="CI963" s="206"/>
      <c r="CJ963" s="206"/>
      <c r="CK963" s="206"/>
      <c r="CL963" s="206"/>
      <c r="CM963" s="206"/>
      <c r="CN963" s="206"/>
      <c r="CO963" s="206"/>
      <c r="CP963" s="206"/>
      <c r="CQ963" s="206"/>
      <c r="CR963" s="206"/>
      <c r="CS963" s="206"/>
      <c r="CT963" s="206"/>
      <c r="CU963" s="206"/>
      <c r="CV963" s="206"/>
      <c r="CW963" s="206"/>
      <c r="CX963" s="206"/>
      <c r="CY963" s="206"/>
      <c r="CZ963" s="206"/>
      <c r="DA963" s="206"/>
      <c r="DB963" s="206"/>
      <c r="DC963" s="206"/>
      <c r="DD963" s="206"/>
      <c r="DE963" s="206"/>
      <c r="DF963" s="206"/>
      <c r="DG963" s="206"/>
      <c r="DH963" s="206"/>
      <c r="DI963" s="206"/>
      <c r="DJ963" s="206"/>
      <c r="DK963" s="206"/>
      <c r="DL963" s="206"/>
      <c r="DM963" s="206"/>
      <c r="DN963" s="206"/>
      <c r="DO963" s="206"/>
      <c r="DP963" s="206"/>
      <c r="DQ963" s="206"/>
      <c r="DR963" s="206"/>
      <c r="DS963" s="206"/>
      <c r="DT963" s="206"/>
      <c r="DU963" s="206"/>
      <c r="DV963" s="206"/>
      <c r="DW963" s="206"/>
      <c r="DX963" s="206"/>
      <c r="DY963" s="206"/>
      <c r="DZ963" s="206"/>
      <c r="EA963" s="206"/>
      <c r="EB963" s="206"/>
      <c r="EC963" s="206"/>
      <c r="ED963" s="206"/>
      <c r="EE963" s="206"/>
      <c r="EF963" s="206"/>
      <c r="EG963" s="206"/>
      <c r="EH963" s="206"/>
      <c r="EI963" s="206"/>
      <c r="EJ963" s="206"/>
      <c r="EK963" s="206"/>
      <c r="EL963" s="206"/>
      <c r="EM963" s="206"/>
      <c r="EN963" s="206"/>
      <c r="EO963" s="206"/>
      <c r="EP963" s="206"/>
      <c r="EQ963" s="206"/>
      <c r="ER963" s="206"/>
      <c r="ES963" s="206"/>
      <c r="ET963" s="206"/>
      <c r="EU963" s="206"/>
      <c r="EV963" s="206"/>
      <c r="EW963" s="206"/>
      <c r="EX963" s="206"/>
      <c r="EY963" s="206"/>
      <c r="EZ963" s="206"/>
      <c r="FA963" s="206"/>
      <c r="FB963" s="206"/>
      <c r="FC963" s="206"/>
      <c r="FD963" s="206"/>
      <c r="FE963" s="206"/>
      <c r="FF963" s="206"/>
      <c r="FG963" s="206"/>
      <c r="FH963" s="206"/>
      <c r="FI963" s="206"/>
      <c r="FJ963" s="206"/>
      <c r="FK963" s="206"/>
      <c r="FL963" s="206"/>
      <c r="FM963" s="206"/>
      <c r="FN963" s="206"/>
      <c r="FO963" s="206"/>
      <c r="FP963" s="206"/>
      <c r="FQ963" s="206"/>
      <c r="FR963" s="206"/>
      <c r="FS963" s="206"/>
      <c r="FT963" s="206"/>
      <c r="FU963" s="206"/>
      <c r="FV963" s="206"/>
      <c r="FW963" s="206"/>
      <c r="FX963" s="206"/>
      <c r="FY963" s="206"/>
      <c r="FZ963" s="206"/>
      <c r="GA963" s="206"/>
      <c r="GB963" s="206"/>
      <c r="GC963" s="206"/>
      <c r="GD963" s="206"/>
      <c r="GE963" s="206"/>
      <c r="GF963" s="206"/>
      <c r="GG963" s="206"/>
      <c r="GH963" s="206"/>
      <c r="GI963" s="206"/>
      <c r="GJ963" s="206"/>
      <c r="GK963" s="206"/>
      <c r="GL963" s="206"/>
      <c r="GM963" s="206"/>
      <c r="GN963" s="206"/>
      <c r="GO963" s="206"/>
      <c r="GP963" s="206"/>
      <c r="GQ963" s="206"/>
      <c r="GR963" s="206"/>
      <c r="GS963" s="206"/>
      <c r="GT963" s="206"/>
      <c r="GU963" s="206"/>
      <c r="GV963" s="206"/>
      <c r="GW963" s="206"/>
      <c r="GX963" s="206"/>
      <c r="GY963" s="206"/>
      <c r="GZ963" s="206"/>
      <c r="HA963" s="206"/>
      <c r="HB963" s="206"/>
      <c r="HC963" s="206"/>
      <c r="HD963" s="206"/>
      <c r="HE963" s="206"/>
      <c r="HF963" s="206"/>
      <c r="HG963" s="206"/>
      <c r="HH963" s="206"/>
      <c r="HI963" s="206"/>
      <c r="HJ963" s="206"/>
      <c r="HK963" s="206"/>
      <c r="HL963" s="206"/>
      <c r="HM963" s="206"/>
      <c r="HN963" s="206"/>
      <c r="HO963" s="206"/>
      <c r="HP963" s="206"/>
      <c r="HQ963" s="206"/>
      <c r="HR963" s="206"/>
      <c r="HS963" s="206"/>
      <c r="HT963" s="206"/>
      <c r="HU963" s="206"/>
      <c r="HV963" s="206"/>
      <c r="HW963" s="206"/>
      <c r="HX963" s="206"/>
      <c r="HY963" s="206"/>
      <c r="HZ963" s="206"/>
      <c r="IA963" s="206"/>
      <c r="IB963" s="206"/>
      <c r="IC963" s="206"/>
      <c r="ID963" s="206"/>
      <c r="IE963" s="206"/>
      <c r="IF963" s="206"/>
      <c r="IG963" s="206"/>
      <c r="IH963" s="206"/>
    </row>
    <row r="964" spans="1:242" s="225" customFormat="1" hidden="1" x14ac:dyDescent="0.25">
      <c r="A964" s="206"/>
      <c r="B964" s="206"/>
      <c r="C964" s="204">
        <v>43710</v>
      </c>
      <c r="D964" s="233" t="s">
        <v>1188</v>
      </c>
      <c r="E964" s="319" t="s">
        <v>1699</v>
      </c>
      <c r="F964" s="322"/>
      <c r="G964" s="242" t="s">
        <v>1198</v>
      </c>
      <c r="H964" s="285"/>
      <c r="I964" s="236">
        <v>100000</v>
      </c>
      <c r="J964" s="357">
        <f t="shared" si="15"/>
        <v>18172300</v>
      </c>
      <c r="K964" s="251"/>
      <c r="L964" s="287"/>
      <c r="M964" s="319" t="s">
        <v>1699</v>
      </c>
      <c r="N964" s="287"/>
      <c r="O964" s="287"/>
      <c r="P964" s="287"/>
      <c r="Q964" s="287"/>
      <c r="R964" s="287"/>
      <c r="S964" s="287"/>
      <c r="T964" s="287"/>
      <c r="U964" s="287"/>
      <c r="V964" s="287"/>
      <c r="W964" s="287"/>
      <c r="X964" s="287"/>
      <c r="Y964" s="287"/>
      <c r="Z964" s="287"/>
      <c r="AA964" s="287"/>
      <c r="AB964" s="287"/>
      <c r="AC964" s="287"/>
      <c r="AD964" s="287"/>
      <c r="AE964" s="287"/>
      <c r="AF964" s="287"/>
      <c r="AG964" s="287"/>
      <c r="AH964" s="287"/>
      <c r="AI964" s="287"/>
      <c r="AJ964" s="449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06"/>
      <c r="BN964" s="206"/>
      <c r="BO964" s="206"/>
      <c r="BP964" s="206"/>
      <c r="BQ964" s="206"/>
      <c r="BR964" s="206"/>
      <c r="BS964" s="206"/>
      <c r="BT964" s="206"/>
      <c r="BU964" s="206"/>
      <c r="BV964" s="206"/>
      <c r="BW964" s="206"/>
      <c r="BX964" s="206"/>
      <c r="BY964" s="206"/>
      <c r="BZ964" s="206"/>
      <c r="CA964" s="206"/>
      <c r="CB964" s="206"/>
      <c r="CC964" s="206"/>
      <c r="CD964" s="206"/>
      <c r="CE964" s="206"/>
      <c r="CF964" s="206"/>
      <c r="CG964" s="206"/>
      <c r="CH964" s="206"/>
      <c r="CI964" s="206"/>
      <c r="CJ964" s="206"/>
      <c r="CK964" s="206"/>
      <c r="CL964" s="206"/>
      <c r="CM964" s="206"/>
      <c r="CN964" s="206"/>
      <c r="CO964" s="206"/>
      <c r="CP964" s="206"/>
      <c r="CQ964" s="206"/>
      <c r="CR964" s="206"/>
      <c r="CS964" s="206"/>
      <c r="CT964" s="206"/>
      <c r="CU964" s="206"/>
      <c r="CV964" s="206"/>
      <c r="CW964" s="206"/>
      <c r="CX964" s="206"/>
      <c r="CY964" s="206"/>
      <c r="CZ964" s="206"/>
      <c r="DA964" s="206"/>
      <c r="DB964" s="206"/>
      <c r="DC964" s="206"/>
      <c r="DD964" s="206"/>
      <c r="DE964" s="206"/>
      <c r="DF964" s="206"/>
      <c r="DG964" s="206"/>
      <c r="DH964" s="206"/>
      <c r="DI964" s="206"/>
      <c r="DJ964" s="206"/>
      <c r="DK964" s="206"/>
      <c r="DL964" s="206"/>
      <c r="DM964" s="206"/>
      <c r="DN964" s="206"/>
      <c r="DO964" s="206"/>
      <c r="DP964" s="206"/>
      <c r="DQ964" s="206"/>
      <c r="DR964" s="206"/>
      <c r="DS964" s="206"/>
      <c r="DT964" s="206"/>
      <c r="DU964" s="206"/>
      <c r="DV964" s="206"/>
      <c r="DW964" s="206"/>
      <c r="DX964" s="206"/>
      <c r="DY964" s="206"/>
      <c r="DZ964" s="206"/>
      <c r="EA964" s="206"/>
      <c r="EB964" s="206"/>
      <c r="EC964" s="206"/>
      <c r="ED964" s="206"/>
      <c r="EE964" s="206"/>
      <c r="EF964" s="206"/>
      <c r="EG964" s="206"/>
      <c r="EH964" s="206"/>
      <c r="EI964" s="206"/>
      <c r="EJ964" s="206"/>
      <c r="EK964" s="206"/>
      <c r="EL964" s="206"/>
      <c r="EM964" s="206"/>
      <c r="EN964" s="206"/>
      <c r="EO964" s="206"/>
      <c r="EP964" s="206"/>
      <c r="EQ964" s="206"/>
      <c r="ER964" s="206"/>
      <c r="ES964" s="206"/>
      <c r="ET964" s="206"/>
      <c r="EU964" s="206"/>
      <c r="EV964" s="206"/>
      <c r="EW964" s="206"/>
      <c r="EX964" s="206"/>
      <c r="EY964" s="206"/>
      <c r="EZ964" s="206"/>
      <c r="FA964" s="206"/>
      <c r="FB964" s="206"/>
      <c r="FC964" s="206"/>
      <c r="FD964" s="206"/>
      <c r="FE964" s="206"/>
      <c r="FF964" s="206"/>
      <c r="FG964" s="206"/>
      <c r="FH964" s="206"/>
      <c r="FI964" s="206"/>
      <c r="FJ964" s="206"/>
      <c r="FK964" s="206"/>
      <c r="FL964" s="206"/>
      <c r="FM964" s="206"/>
      <c r="FN964" s="206"/>
      <c r="FO964" s="206"/>
      <c r="FP964" s="206"/>
      <c r="FQ964" s="206"/>
      <c r="FR964" s="206"/>
      <c r="FS964" s="206"/>
      <c r="FT964" s="206"/>
      <c r="FU964" s="206"/>
      <c r="FV964" s="206"/>
      <c r="FW964" s="206"/>
      <c r="FX964" s="206"/>
      <c r="FY964" s="206"/>
      <c r="FZ964" s="206"/>
      <c r="GA964" s="206"/>
      <c r="GB964" s="206"/>
      <c r="GC964" s="206"/>
      <c r="GD964" s="206"/>
      <c r="GE964" s="206"/>
      <c r="GF964" s="206"/>
      <c r="GG964" s="206"/>
      <c r="GH964" s="206"/>
      <c r="GI964" s="206"/>
      <c r="GJ964" s="206"/>
      <c r="GK964" s="206"/>
      <c r="GL964" s="206"/>
      <c r="GM964" s="206"/>
      <c r="GN964" s="206"/>
      <c r="GO964" s="206"/>
      <c r="GP964" s="206"/>
      <c r="GQ964" s="206"/>
      <c r="GR964" s="206"/>
      <c r="GS964" s="206"/>
      <c r="GT964" s="206"/>
      <c r="GU964" s="206"/>
      <c r="GV964" s="206"/>
      <c r="GW964" s="206"/>
      <c r="GX964" s="206"/>
      <c r="GY964" s="206"/>
      <c r="GZ964" s="206"/>
      <c r="HA964" s="206"/>
      <c r="HB964" s="206"/>
      <c r="HC964" s="206"/>
      <c r="HD964" s="206"/>
      <c r="HE964" s="206"/>
      <c r="HF964" s="206"/>
      <c r="HG964" s="206"/>
      <c r="HH964" s="206"/>
      <c r="HI964" s="206"/>
      <c r="HJ964" s="206"/>
      <c r="HK964" s="206"/>
      <c r="HL964" s="206"/>
      <c r="HM964" s="206"/>
      <c r="HN964" s="206"/>
      <c r="HO964" s="206"/>
      <c r="HP964" s="206"/>
      <c r="HQ964" s="206"/>
      <c r="HR964" s="206"/>
      <c r="HS964" s="206"/>
      <c r="HT964" s="206"/>
      <c r="HU964" s="206"/>
      <c r="HV964" s="206"/>
      <c r="HW964" s="206"/>
      <c r="HX964" s="206"/>
      <c r="HY964" s="206"/>
      <c r="HZ964" s="206"/>
      <c r="IA964" s="206"/>
      <c r="IB964" s="206"/>
      <c r="IC964" s="206"/>
      <c r="ID964" s="206"/>
      <c r="IE964" s="206"/>
      <c r="IF964" s="206"/>
      <c r="IG964" s="206"/>
      <c r="IH964" s="206"/>
    </row>
    <row r="965" spans="1:242" s="225" customFormat="1" hidden="1" x14ac:dyDescent="0.25">
      <c r="A965" s="206"/>
      <c r="B965" s="206"/>
      <c r="C965" s="204">
        <v>43711</v>
      </c>
      <c r="D965" s="233" t="s">
        <v>1709</v>
      </c>
      <c r="E965" s="319" t="s">
        <v>1700</v>
      </c>
      <c r="F965" s="322"/>
      <c r="G965" s="242" t="s">
        <v>1290</v>
      </c>
      <c r="H965" s="285"/>
      <c r="I965" s="236">
        <v>2594000</v>
      </c>
      <c r="J965" s="357">
        <f t="shared" si="15"/>
        <v>15578300</v>
      </c>
      <c r="K965" s="251"/>
      <c r="L965" s="287"/>
      <c r="M965" s="319" t="s">
        <v>1700</v>
      </c>
      <c r="N965" s="287"/>
      <c r="O965" s="287"/>
      <c r="P965" s="287"/>
      <c r="Q965" s="287"/>
      <c r="R965" s="287"/>
      <c r="S965" s="287"/>
      <c r="T965" s="287"/>
      <c r="U965" s="287"/>
      <c r="V965" s="287"/>
      <c r="W965" s="287"/>
      <c r="X965" s="287"/>
      <c r="Y965" s="287"/>
      <c r="Z965" s="287"/>
      <c r="AA965" s="287"/>
      <c r="AB965" s="287"/>
      <c r="AC965" s="287"/>
      <c r="AD965" s="287"/>
      <c r="AE965" s="287"/>
      <c r="AF965" s="287"/>
      <c r="AG965" s="287"/>
      <c r="AH965" s="287"/>
      <c r="AI965" s="287"/>
      <c r="AJ965" s="449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06"/>
      <c r="BN965" s="206"/>
      <c r="BO965" s="206"/>
      <c r="BP965" s="206"/>
      <c r="BQ965" s="206"/>
      <c r="BR965" s="206"/>
      <c r="BS965" s="206"/>
      <c r="BT965" s="206"/>
      <c r="BU965" s="206"/>
      <c r="BV965" s="206"/>
      <c r="BW965" s="206"/>
      <c r="BX965" s="206"/>
      <c r="BY965" s="206"/>
      <c r="BZ965" s="206"/>
      <c r="CA965" s="206"/>
      <c r="CB965" s="206"/>
      <c r="CC965" s="206"/>
      <c r="CD965" s="206"/>
      <c r="CE965" s="206"/>
      <c r="CF965" s="206"/>
      <c r="CG965" s="206"/>
      <c r="CH965" s="206"/>
      <c r="CI965" s="206"/>
      <c r="CJ965" s="206"/>
      <c r="CK965" s="206"/>
      <c r="CL965" s="206"/>
      <c r="CM965" s="206"/>
      <c r="CN965" s="206"/>
      <c r="CO965" s="206"/>
      <c r="CP965" s="206"/>
      <c r="CQ965" s="206"/>
      <c r="CR965" s="206"/>
      <c r="CS965" s="206"/>
      <c r="CT965" s="206"/>
      <c r="CU965" s="206"/>
      <c r="CV965" s="206"/>
      <c r="CW965" s="206"/>
      <c r="CX965" s="206"/>
      <c r="CY965" s="206"/>
      <c r="CZ965" s="206"/>
      <c r="DA965" s="206"/>
      <c r="DB965" s="206"/>
      <c r="DC965" s="206"/>
      <c r="DD965" s="206"/>
      <c r="DE965" s="206"/>
      <c r="DF965" s="206"/>
      <c r="DG965" s="206"/>
      <c r="DH965" s="206"/>
      <c r="DI965" s="206"/>
      <c r="DJ965" s="206"/>
      <c r="DK965" s="206"/>
      <c r="DL965" s="206"/>
      <c r="DM965" s="206"/>
      <c r="DN965" s="206"/>
      <c r="DO965" s="206"/>
      <c r="DP965" s="206"/>
      <c r="DQ965" s="206"/>
      <c r="DR965" s="206"/>
      <c r="DS965" s="206"/>
      <c r="DT965" s="206"/>
      <c r="DU965" s="206"/>
      <c r="DV965" s="206"/>
      <c r="DW965" s="206"/>
      <c r="DX965" s="206"/>
      <c r="DY965" s="206"/>
      <c r="DZ965" s="206"/>
      <c r="EA965" s="206"/>
      <c r="EB965" s="206"/>
      <c r="EC965" s="206"/>
      <c r="ED965" s="206"/>
      <c r="EE965" s="206"/>
      <c r="EF965" s="206"/>
      <c r="EG965" s="206"/>
      <c r="EH965" s="206"/>
      <c r="EI965" s="206"/>
      <c r="EJ965" s="206"/>
      <c r="EK965" s="206"/>
      <c r="EL965" s="206"/>
      <c r="EM965" s="206"/>
      <c r="EN965" s="206"/>
      <c r="EO965" s="206"/>
      <c r="EP965" s="206"/>
      <c r="EQ965" s="206"/>
      <c r="ER965" s="206"/>
      <c r="ES965" s="206"/>
      <c r="ET965" s="206"/>
      <c r="EU965" s="206"/>
      <c r="EV965" s="206"/>
      <c r="EW965" s="206"/>
      <c r="EX965" s="206"/>
      <c r="EY965" s="206"/>
      <c r="EZ965" s="206"/>
      <c r="FA965" s="206"/>
      <c r="FB965" s="206"/>
      <c r="FC965" s="206"/>
      <c r="FD965" s="206"/>
      <c r="FE965" s="206"/>
      <c r="FF965" s="206"/>
      <c r="FG965" s="206"/>
      <c r="FH965" s="206"/>
      <c r="FI965" s="206"/>
      <c r="FJ965" s="206"/>
      <c r="FK965" s="206"/>
      <c r="FL965" s="206"/>
      <c r="FM965" s="206"/>
      <c r="FN965" s="206"/>
      <c r="FO965" s="206"/>
      <c r="FP965" s="206"/>
      <c r="FQ965" s="206"/>
      <c r="FR965" s="206"/>
      <c r="FS965" s="206"/>
      <c r="FT965" s="206"/>
      <c r="FU965" s="206"/>
      <c r="FV965" s="206"/>
      <c r="FW965" s="206"/>
      <c r="FX965" s="206"/>
      <c r="FY965" s="206"/>
      <c r="FZ965" s="206"/>
      <c r="GA965" s="206"/>
      <c r="GB965" s="206"/>
      <c r="GC965" s="206"/>
      <c r="GD965" s="206"/>
      <c r="GE965" s="206"/>
      <c r="GF965" s="206"/>
      <c r="GG965" s="206"/>
      <c r="GH965" s="206"/>
      <c r="GI965" s="206"/>
      <c r="GJ965" s="206"/>
      <c r="GK965" s="206"/>
      <c r="GL965" s="206"/>
      <c r="GM965" s="206"/>
      <c r="GN965" s="206"/>
      <c r="GO965" s="206"/>
      <c r="GP965" s="206"/>
      <c r="GQ965" s="206"/>
      <c r="GR965" s="206"/>
      <c r="GS965" s="206"/>
      <c r="GT965" s="206"/>
      <c r="GU965" s="206"/>
      <c r="GV965" s="206"/>
      <c r="GW965" s="206"/>
      <c r="GX965" s="206"/>
      <c r="GY965" s="206"/>
      <c r="GZ965" s="206"/>
      <c r="HA965" s="206"/>
      <c r="HB965" s="206"/>
      <c r="HC965" s="206"/>
      <c r="HD965" s="206"/>
      <c r="HE965" s="206"/>
      <c r="HF965" s="206"/>
      <c r="HG965" s="206"/>
      <c r="HH965" s="206"/>
      <c r="HI965" s="206"/>
      <c r="HJ965" s="206"/>
      <c r="HK965" s="206"/>
      <c r="HL965" s="206"/>
      <c r="HM965" s="206"/>
      <c r="HN965" s="206"/>
      <c r="HO965" s="206"/>
      <c r="HP965" s="206"/>
      <c r="HQ965" s="206"/>
      <c r="HR965" s="206"/>
      <c r="HS965" s="206"/>
      <c r="HT965" s="206"/>
      <c r="HU965" s="206"/>
      <c r="HV965" s="206"/>
      <c r="HW965" s="206"/>
      <c r="HX965" s="206"/>
      <c r="HY965" s="206"/>
      <c r="HZ965" s="206"/>
      <c r="IA965" s="206"/>
      <c r="IB965" s="206"/>
      <c r="IC965" s="206"/>
      <c r="ID965" s="206"/>
      <c r="IE965" s="206"/>
      <c r="IF965" s="206"/>
      <c r="IG965" s="206"/>
      <c r="IH965" s="206"/>
    </row>
    <row r="966" spans="1:242" s="225" customFormat="1" hidden="1" x14ac:dyDescent="0.25">
      <c r="A966" s="206"/>
      <c r="B966" s="206"/>
      <c r="C966" s="204">
        <v>43711</v>
      </c>
      <c r="D966" s="233" t="s">
        <v>1710</v>
      </c>
      <c r="E966" s="319" t="s">
        <v>1701</v>
      </c>
      <c r="F966" s="322"/>
      <c r="G966" s="242" t="s">
        <v>1575</v>
      </c>
      <c r="H966" s="285"/>
      <c r="I966" s="236">
        <v>2604425</v>
      </c>
      <c r="J966" s="357">
        <f t="shared" si="15"/>
        <v>12973875</v>
      </c>
      <c r="K966" s="251"/>
      <c r="L966" s="287"/>
      <c r="M966" s="319" t="s">
        <v>1701</v>
      </c>
      <c r="N966" s="287"/>
      <c r="O966" s="287"/>
      <c r="P966" s="287"/>
      <c r="Q966" s="287"/>
      <c r="R966" s="287"/>
      <c r="S966" s="287"/>
      <c r="T966" s="287"/>
      <c r="U966" s="287"/>
      <c r="V966" s="287"/>
      <c r="W966" s="287"/>
      <c r="X966" s="287"/>
      <c r="Y966" s="287"/>
      <c r="Z966" s="287"/>
      <c r="AA966" s="287"/>
      <c r="AB966" s="287"/>
      <c r="AC966" s="287"/>
      <c r="AD966" s="287"/>
      <c r="AE966" s="287"/>
      <c r="AF966" s="287"/>
      <c r="AG966" s="287"/>
      <c r="AH966" s="287"/>
      <c r="AI966" s="287"/>
      <c r="AJ966" s="449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206"/>
      <c r="BN966" s="206"/>
      <c r="BO966" s="206"/>
      <c r="BP966" s="206"/>
      <c r="BQ966" s="206"/>
      <c r="BR966" s="206"/>
      <c r="BS966" s="206"/>
      <c r="BT966" s="206"/>
      <c r="BU966" s="206"/>
      <c r="BV966" s="206"/>
      <c r="BW966" s="206"/>
      <c r="BX966" s="206"/>
      <c r="BY966" s="206"/>
      <c r="BZ966" s="206"/>
      <c r="CA966" s="206"/>
      <c r="CB966" s="206"/>
      <c r="CC966" s="206"/>
      <c r="CD966" s="206"/>
      <c r="CE966" s="206"/>
      <c r="CF966" s="206"/>
      <c r="CG966" s="206"/>
      <c r="CH966" s="206"/>
      <c r="CI966" s="206"/>
      <c r="CJ966" s="206"/>
      <c r="CK966" s="206"/>
      <c r="CL966" s="206"/>
      <c r="CM966" s="206"/>
      <c r="CN966" s="206"/>
      <c r="CO966" s="206"/>
      <c r="CP966" s="206"/>
      <c r="CQ966" s="206"/>
      <c r="CR966" s="206"/>
      <c r="CS966" s="206"/>
      <c r="CT966" s="206"/>
      <c r="CU966" s="206"/>
      <c r="CV966" s="206"/>
      <c r="CW966" s="206"/>
      <c r="CX966" s="206"/>
      <c r="CY966" s="206"/>
      <c r="CZ966" s="206"/>
      <c r="DA966" s="206"/>
      <c r="DB966" s="206"/>
      <c r="DC966" s="206"/>
      <c r="DD966" s="206"/>
      <c r="DE966" s="206"/>
      <c r="DF966" s="206"/>
      <c r="DG966" s="206"/>
      <c r="DH966" s="206"/>
      <c r="DI966" s="206"/>
      <c r="DJ966" s="206"/>
      <c r="DK966" s="206"/>
      <c r="DL966" s="206"/>
      <c r="DM966" s="206"/>
      <c r="DN966" s="206"/>
      <c r="DO966" s="206"/>
      <c r="DP966" s="206"/>
      <c r="DQ966" s="206"/>
      <c r="DR966" s="206"/>
      <c r="DS966" s="206"/>
      <c r="DT966" s="206"/>
      <c r="DU966" s="206"/>
      <c r="DV966" s="206"/>
      <c r="DW966" s="206"/>
      <c r="DX966" s="206"/>
      <c r="DY966" s="206"/>
      <c r="DZ966" s="206"/>
      <c r="EA966" s="206"/>
      <c r="EB966" s="206"/>
      <c r="EC966" s="206"/>
      <c r="ED966" s="206"/>
      <c r="EE966" s="206"/>
      <c r="EF966" s="206"/>
      <c r="EG966" s="206"/>
      <c r="EH966" s="206"/>
      <c r="EI966" s="206"/>
      <c r="EJ966" s="206"/>
      <c r="EK966" s="206"/>
      <c r="EL966" s="206"/>
      <c r="EM966" s="206"/>
      <c r="EN966" s="206"/>
      <c r="EO966" s="206"/>
      <c r="EP966" s="206"/>
      <c r="EQ966" s="206"/>
      <c r="ER966" s="206"/>
      <c r="ES966" s="206"/>
      <c r="ET966" s="206"/>
      <c r="EU966" s="206"/>
      <c r="EV966" s="206"/>
      <c r="EW966" s="206"/>
      <c r="EX966" s="206"/>
      <c r="EY966" s="206"/>
      <c r="EZ966" s="206"/>
      <c r="FA966" s="206"/>
      <c r="FB966" s="206"/>
      <c r="FC966" s="206"/>
      <c r="FD966" s="206"/>
      <c r="FE966" s="206"/>
      <c r="FF966" s="206"/>
      <c r="FG966" s="206"/>
      <c r="FH966" s="206"/>
      <c r="FI966" s="206"/>
      <c r="FJ966" s="206"/>
      <c r="FK966" s="206"/>
      <c r="FL966" s="206"/>
      <c r="FM966" s="206"/>
      <c r="FN966" s="206"/>
      <c r="FO966" s="206"/>
      <c r="FP966" s="206"/>
      <c r="FQ966" s="206"/>
      <c r="FR966" s="206"/>
      <c r="FS966" s="206"/>
      <c r="FT966" s="206"/>
      <c r="FU966" s="206"/>
      <c r="FV966" s="206"/>
      <c r="FW966" s="206"/>
      <c r="FX966" s="206"/>
      <c r="FY966" s="206"/>
      <c r="FZ966" s="206"/>
      <c r="GA966" s="206"/>
      <c r="GB966" s="206"/>
      <c r="GC966" s="206"/>
      <c r="GD966" s="206"/>
      <c r="GE966" s="206"/>
      <c r="GF966" s="206"/>
      <c r="GG966" s="206"/>
      <c r="GH966" s="206"/>
      <c r="GI966" s="206"/>
      <c r="GJ966" s="206"/>
      <c r="GK966" s="206"/>
      <c r="GL966" s="206"/>
      <c r="GM966" s="206"/>
      <c r="GN966" s="206"/>
      <c r="GO966" s="206"/>
      <c r="GP966" s="206"/>
      <c r="GQ966" s="206"/>
      <c r="GR966" s="206"/>
      <c r="GS966" s="206"/>
      <c r="GT966" s="206"/>
      <c r="GU966" s="206"/>
      <c r="GV966" s="206"/>
      <c r="GW966" s="206"/>
      <c r="GX966" s="206"/>
      <c r="GY966" s="206"/>
      <c r="GZ966" s="206"/>
      <c r="HA966" s="206"/>
      <c r="HB966" s="206"/>
      <c r="HC966" s="206"/>
      <c r="HD966" s="206"/>
      <c r="HE966" s="206"/>
      <c r="HF966" s="206"/>
      <c r="HG966" s="206"/>
      <c r="HH966" s="206"/>
      <c r="HI966" s="206"/>
      <c r="HJ966" s="206"/>
      <c r="HK966" s="206"/>
      <c r="HL966" s="206"/>
      <c r="HM966" s="206"/>
      <c r="HN966" s="206"/>
      <c r="HO966" s="206"/>
      <c r="HP966" s="206"/>
      <c r="HQ966" s="206"/>
      <c r="HR966" s="206"/>
      <c r="HS966" s="206"/>
      <c r="HT966" s="206"/>
      <c r="HU966" s="206"/>
      <c r="HV966" s="206"/>
      <c r="HW966" s="206"/>
      <c r="HX966" s="206"/>
      <c r="HY966" s="206"/>
      <c r="HZ966" s="206"/>
      <c r="IA966" s="206"/>
      <c r="IB966" s="206"/>
      <c r="IC966" s="206"/>
      <c r="ID966" s="206"/>
      <c r="IE966" s="206"/>
      <c r="IF966" s="206"/>
      <c r="IG966" s="206"/>
      <c r="IH966" s="206"/>
    </row>
    <row r="967" spans="1:242" s="225" customFormat="1" hidden="1" x14ac:dyDescent="0.25">
      <c r="A967" s="206"/>
      <c r="B967" s="206"/>
      <c r="C967" s="204">
        <v>43711</v>
      </c>
      <c r="D967" s="233" t="s">
        <v>1711</v>
      </c>
      <c r="E967" s="319" t="s">
        <v>1702</v>
      </c>
      <c r="F967" s="322"/>
      <c r="G967" s="242" t="s">
        <v>1281</v>
      </c>
      <c r="H967" s="285"/>
      <c r="I967" s="236">
        <v>2276461</v>
      </c>
      <c r="J967" s="357">
        <f t="shared" si="15"/>
        <v>10697414</v>
      </c>
      <c r="K967" s="251"/>
      <c r="L967" s="287"/>
      <c r="M967" s="319" t="s">
        <v>1702</v>
      </c>
      <c r="N967" s="287"/>
      <c r="O967" s="287"/>
      <c r="P967" s="287"/>
      <c r="Q967" s="287"/>
      <c r="R967" s="287"/>
      <c r="S967" s="287"/>
      <c r="T967" s="287"/>
      <c r="U967" s="287"/>
      <c r="V967" s="287"/>
      <c r="W967" s="287"/>
      <c r="X967" s="287"/>
      <c r="Y967" s="287"/>
      <c r="Z967" s="287"/>
      <c r="AA967" s="287"/>
      <c r="AB967" s="287"/>
      <c r="AC967" s="287"/>
      <c r="AD967" s="287"/>
      <c r="AE967" s="287"/>
      <c r="AF967" s="287"/>
      <c r="AG967" s="287"/>
      <c r="AH967" s="287"/>
      <c r="AI967" s="287"/>
      <c r="AJ967" s="449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206"/>
      <c r="BN967" s="206"/>
      <c r="BO967" s="206"/>
      <c r="BP967" s="206"/>
      <c r="BQ967" s="206"/>
      <c r="BR967" s="206"/>
      <c r="BS967" s="206"/>
      <c r="BT967" s="206"/>
      <c r="BU967" s="206"/>
      <c r="BV967" s="206"/>
      <c r="BW967" s="206"/>
      <c r="BX967" s="206"/>
      <c r="BY967" s="206"/>
      <c r="BZ967" s="206"/>
      <c r="CA967" s="206"/>
      <c r="CB967" s="206"/>
      <c r="CC967" s="206"/>
      <c r="CD967" s="206"/>
      <c r="CE967" s="206"/>
      <c r="CF967" s="206"/>
      <c r="CG967" s="206"/>
      <c r="CH967" s="206"/>
      <c r="CI967" s="206"/>
      <c r="CJ967" s="206"/>
      <c r="CK967" s="206"/>
      <c r="CL967" s="206"/>
      <c r="CM967" s="206"/>
      <c r="CN967" s="206"/>
      <c r="CO967" s="206"/>
      <c r="CP967" s="206"/>
      <c r="CQ967" s="206"/>
      <c r="CR967" s="206"/>
      <c r="CS967" s="206"/>
      <c r="CT967" s="206"/>
      <c r="CU967" s="206"/>
      <c r="CV967" s="206"/>
      <c r="CW967" s="206"/>
      <c r="CX967" s="206"/>
      <c r="CY967" s="206"/>
      <c r="CZ967" s="206"/>
      <c r="DA967" s="206"/>
      <c r="DB967" s="206"/>
      <c r="DC967" s="206"/>
      <c r="DD967" s="206"/>
      <c r="DE967" s="206"/>
      <c r="DF967" s="206"/>
      <c r="DG967" s="206"/>
      <c r="DH967" s="206"/>
      <c r="DI967" s="206"/>
      <c r="DJ967" s="206"/>
      <c r="DK967" s="206"/>
      <c r="DL967" s="206"/>
      <c r="DM967" s="206"/>
      <c r="DN967" s="206"/>
      <c r="DO967" s="206"/>
      <c r="DP967" s="206"/>
      <c r="DQ967" s="206"/>
      <c r="DR967" s="206"/>
      <c r="DS967" s="206"/>
      <c r="DT967" s="206"/>
      <c r="DU967" s="206"/>
      <c r="DV967" s="206"/>
      <c r="DW967" s="206"/>
      <c r="DX967" s="206"/>
      <c r="DY967" s="206"/>
      <c r="DZ967" s="206"/>
      <c r="EA967" s="206"/>
      <c r="EB967" s="206"/>
      <c r="EC967" s="206"/>
      <c r="ED967" s="206"/>
      <c r="EE967" s="206"/>
      <c r="EF967" s="206"/>
      <c r="EG967" s="206"/>
      <c r="EH967" s="206"/>
      <c r="EI967" s="206"/>
      <c r="EJ967" s="206"/>
      <c r="EK967" s="206"/>
      <c r="EL967" s="206"/>
      <c r="EM967" s="206"/>
      <c r="EN967" s="206"/>
      <c r="EO967" s="206"/>
      <c r="EP967" s="206"/>
      <c r="EQ967" s="206"/>
      <c r="ER967" s="206"/>
      <c r="ES967" s="206"/>
      <c r="ET967" s="206"/>
      <c r="EU967" s="206"/>
      <c r="EV967" s="206"/>
      <c r="EW967" s="206"/>
      <c r="EX967" s="206"/>
      <c r="EY967" s="206"/>
      <c r="EZ967" s="206"/>
      <c r="FA967" s="206"/>
      <c r="FB967" s="206"/>
      <c r="FC967" s="206"/>
      <c r="FD967" s="206"/>
      <c r="FE967" s="206"/>
      <c r="FF967" s="206"/>
      <c r="FG967" s="206"/>
      <c r="FH967" s="206"/>
      <c r="FI967" s="206"/>
      <c r="FJ967" s="206"/>
      <c r="FK967" s="206"/>
      <c r="FL967" s="206"/>
      <c r="FM967" s="206"/>
      <c r="FN967" s="206"/>
      <c r="FO967" s="206"/>
      <c r="FP967" s="206"/>
      <c r="FQ967" s="206"/>
      <c r="FR967" s="206"/>
      <c r="FS967" s="206"/>
      <c r="FT967" s="206"/>
      <c r="FU967" s="206"/>
      <c r="FV967" s="206"/>
      <c r="FW967" s="206"/>
      <c r="FX967" s="206"/>
      <c r="FY967" s="206"/>
      <c r="FZ967" s="206"/>
      <c r="GA967" s="206"/>
      <c r="GB967" s="206"/>
      <c r="GC967" s="206"/>
      <c r="GD967" s="206"/>
      <c r="GE967" s="206"/>
      <c r="GF967" s="206"/>
      <c r="GG967" s="206"/>
      <c r="GH967" s="206"/>
      <c r="GI967" s="206"/>
      <c r="GJ967" s="206"/>
      <c r="GK967" s="206"/>
      <c r="GL967" s="206"/>
      <c r="GM967" s="206"/>
      <c r="GN967" s="206"/>
      <c r="GO967" s="206"/>
      <c r="GP967" s="206"/>
      <c r="GQ967" s="206"/>
      <c r="GR967" s="206"/>
      <c r="GS967" s="206"/>
      <c r="GT967" s="206"/>
      <c r="GU967" s="206"/>
      <c r="GV967" s="206"/>
      <c r="GW967" s="206"/>
      <c r="GX967" s="206"/>
      <c r="GY967" s="206"/>
      <c r="GZ967" s="206"/>
      <c r="HA967" s="206"/>
      <c r="HB967" s="206"/>
      <c r="HC967" s="206"/>
      <c r="HD967" s="206"/>
      <c r="HE967" s="206"/>
      <c r="HF967" s="206"/>
      <c r="HG967" s="206"/>
      <c r="HH967" s="206"/>
      <c r="HI967" s="206"/>
      <c r="HJ967" s="206"/>
      <c r="HK967" s="206"/>
      <c r="HL967" s="206"/>
      <c r="HM967" s="206"/>
      <c r="HN967" s="206"/>
      <c r="HO967" s="206"/>
      <c r="HP967" s="206"/>
      <c r="HQ967" s="206"/>
      <c r="HR967" s="206"/>
      <c r="HS967" s="206"/>
      <c r="HT967" s="206"/>
      <c r="HU967" s="206"/>
      <c r="HV967" s="206"/>
      <c r="HW967" s="206"/>
      <c r="HX967" s="206"/>
      <c r="HY967" s="206"/>
      <c r="HZ967" s="206"/>
      <c r="IA967" s="206"/>
      <c r="IB967" s="206"/>
      <c r="IC967" s="206"/>
      <c r="ID967" s="206"/>
      <c r="IE967" s="206"/>
      <c r="IF967" s="206"/>
      <c r="IG967" s="206"/>
      <c r="IH967" s="206"/>
    </row>
    <row r="968" spans="1:242" s="225" customFormat="1" hidden="1" x14ac:dyDescent="0.25">
      <c r="A968" s="206"/>
      <c r="B968" s="206"/>
      <c r="C968" s="204"/>
      <c r="D968" s="233" t="s">
        <v>1100</v>
      </c>
      <c r="E968" s="319"/>
      <c r="F968" s="322"/>
      <c r="G968" s="242" t="s">
        <v>1281</v>
      </c>
      <c r="H968" s="285">
        <v>1000000</v>
      </c>
      <c r="I968" s="236"/>
      <c r="J968" s="357">
        <f t="shared" si="15"/>
        <v>11697414</v>
      </c>
      <c r="K968" s="251" t="s">
        <v>1662</v>
      </c>
      <c r="L968" s="287"/>
      <c r="M968" s="319"/>
      <c r="N968" s="287"/>
      <c r="O968" s="287"/>
      <c r="P968" s="287"/>
      <c r="Q968" s="287"/>
      <c r="R968" s="287"/>
      <c r="S968" s="287"/>
      <c r="T968" s="287"/>
      <c r="U968" s="287"/>
      <c r="V968" s="287"/>
      <c r="W968" s="287"/>
      <c r="X968" s="287"/>
      <c r="Y968" s="287"/>
      <c r="Z968" s="287"/>
      <c r="AA968" s="287"/>
      <c r="AB968" s="287"/>
      <c r="AC968" s="287"/>
      <c r="AD968" s="287"/>
      <c r="AE968" s="287"/>
      <c r="AF968" s="287"/>
      <c r="AG968" s="287"/>
      <c r="AH968" s="287"/>
      <c r="AI968" s="287"/>
      <c r="AJ968" s="449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206"/>
      <c r="BN968" s="206"/>
      <c r="BO968" s="206"/>
      <c r="BP968" s="206"/>
      <c r="BQ968" s="206"/>
      <c r="BR968" s="206"/>
      <c r="BS968" s="206"/>
      <c r="BT968" s="206"/>
      <c r="BU968" s="206"/>
      <c r="BV968" s="206"/>
      <c r="BW968" s="206"/>
      <c r="BX968" s="206"/>
      <c r="BY968" s="206"/>
      <c r="BZ968" s="206"/>
      <c r="CA968" s="206"/>
      <c r="CB968" s="206"/>
      <c r="CC968" s="206"/>
      <c r="CD968" s="206"/>
      <c r="CE968" s="206"/>
      <c r="CF968" s="206"/>
      <c r="CG968" s="206"/>
      <c r="CH968" s="206"/>
      <c r="CI968" s="206"/>
      <c r="CJ968" s="206"/>
      <c r="CK968" s="206"/>
      <c r="CL968" s="206"/>
      <c r="CM968" s="206"/>
      <c r="CN968" s="206"/>
      <c r="CO968" s="206"/>
      <c r="CP968" s="206"/>
      <c r="CQ968" s="206"/>
      <c r="CR968" s="206"/>
      <c r="CS968" s="206"/>
      <c r="CT968" s="206"/>
      <c r="CU968" s="206"/>
      <c r="CV968" s="206"/>
      <c r="CW968" s="206"/>
      <c r="CX968" s="206"/>
      <c r="CY968" s="206"/>
      <c r="CZ968" s="206"/>
      <c r="DA968" s="206"/>
      <c r="DB968" s="206"/>
      <c r="DC968" s="206"/>
      <c r="DD968" s="206"/>
      <c r="DE968" s="206"/>
      <c r="DF968" s="206"/>
      <c r="DG968" s="206"/>
      <c r="DH968" s="206"/>
      <c r="DI968" s="206"/>
      <c r="DJ968" s="206"/>
      <c r="DK968" s="206"/>
      <c r="DL968" s="206"/>
      <c r="DM968" s="206"/>
      <c r="DN968" s="206"/>
      <c r="DO968" s="206"/>
      <c r="DP968" s="206"/>
      <c r="DQ968" s="206"/>
      <c r="DR968" s="206"/>
      <c r="DS968" s="206"/>
      <c r="DT968" s="206"/>
      <c r="DU968" s="206"/>
      <c r="DV968" s="206"/>
      <c r="DW968" s="206"/>
      <c r="DX968" s="206"/>
      <c r="DY968" s="206"/>
      <c r="DZ968" s="206"/>
      <c r="EA968" s="206"/>
      <c r="EB968" s="206"/>
      <c r="EC968" s="206"/>
      <c r="ED968" s="206"/>
      <c r="EE968" s="206"/>
      <c r="EF968" s="206"/>
      <c r="EG968" s="206"/>
      <c r="EH968" s="206"/>
      <c r="EI968" s="206"/>
      <c r="EJ968" s="206"/>
      <c r="EK968" s="206"/>
      <c r="EL968" s="206"/>
      <c r="EM968" s="206"/>
      <c r="EN968" s="206"/>
      <c r="EO968" s="206"/>
      <c r="EP968" s="206"/>
      <c r="EQ968" s="206"/>
      <c r="ER968" s="206"/>
      <c r="ES968" s="206"/>
      <c r="ET968" s="206"/>
      <c r="EU968" s="206"/>
      <c r="EV968" s="206"/>
      <c r="EW968" s="206"/>
      <c r="EX968" s="206"/>
      <c r="EY968" s="206"/>
      <c r="EZ968" s="206"/>
      <c r="FA968" s="206"/>
      <c r="FB968" s="206"/>
      <c r="FC968" s="206"/>
      <c r="FD968" s="206"/>
      <c r="FE968" s="206"/>
      <c r="FF968" s="206"/>
      <c r="FG968" s="206"/>
      <c r="FH968" s="206"/>
      <c r="FI968" s="206"/>
      <c r="FJ968" s="206"/>
      <c r="FK968" s="206"/>
      <c r="FL968" s="206"/>
      <c r="FM968" s="206"/>
      <c r="FN968" s="206"/>
      <c r="FO968" s="206"/>
      <c r="FP968" s="206"/>
      <c r="FQ968" s="206"/>
      <c r="FR968" s="206"/>
      <c r="FS968" s="206"/>
      <c r="FT968" s="206"/>
      <c r="FU968" s="206"/>
      <c r="FV968" s="206"/>
      <c r="FW968" s="206"/>
      <c r="FX968" s="206"/>
      <c r="FY968" s="206"/>
      <c r="FZ968" s="206"/>
      <c r="GA968" s="206"/>
      <c r="GB968" s="206"/>
      <c r="GC968" s="206"/>
      <c r="GD968" s="206"/>
      <c r="GE968" s="206"/>
      <c r="GF968" s="206"/>
      <c r="GG968" s="206"/>
      <c r="GH968" s="206"/>
      <c r="GI968" s="206"/>
      <c r="GJ968" s="206"/>
      <c r="GK968" s="206"/>
      <c r="GL968" s="206"/>
      <c r="GM968" s="206"/>
      <c r="GN968" s="206"/>
      <c r="GO968" s="206"/>
      <c r="GP968" s="206"/>
      <c r="GQ968" s="206"/>
      <c r="GR968" s="206"/>
      <c r="GS968" s="206"/>
      <c r="GT968" s="206"/>
      <c r="GU968" s="206"/>
      <c r="GV968" s="206"/>
      <c r="GW968" s="206"/>
      <c r="GX968" s="206"/>
      <c r="GY968" s="206"/>
      <c r="GZ968" s="206"/>
      <c r="HA968" s="206"/>
      <c r="HB968" s="206"/>
      <c r="HC968" s="206"/>
      <c r="HD968" s="206"/>
      <c r="HE968" s="206"/>
      <c r="HF968" s="206"/>
      <c r="HG968" s="206"/>
      <c r="HH968" s="206"/>
      <c r="HI968" s="206"/>
      <c r="HJ968" s="206"/>
      <c r="HK968" s="206"/>
      <c r="HL968" s="206"/>
      <c r="HM968" s="206"/>
      <c r="HN968" s="206"/>
      <c r="HO968" s="206"/>
      <c r="HP968" s="206"/>
      <c r="HQ968" s="206"/>
      <c r="HR968" s="206"/>
      <c r="HS968" s="206"/>
      <c r="HT968" s="206"/>
      <c r="HU968" s="206"/>
      <c r="HV968" s="206"/>
      <c r="HW968" s="206"/>
      <c r="HX968" s="206"/>
      <c r="HY968" s="206"/>
      <c r="HZ968" s="206"/>
      <c r="IA968" s="206"/>
      <c r="IB968" s="206"/>
      <c r="IC968" s="206"/>
      <c r="ID968" s="206"/>
      <c r="IE968" s="206"/>
      <c r="IF968" s="206"/>
      <c r="IG968" s="206"/>
      <c r="IH968" s="206"/>
    </row>
    <row r="969" spans="1:242" s="225" customFormat="1" hidden="1" x14ac:dyDescent="0.25">
      <c r="A969" s="206"/>
      <c r="B969" s="206"/>
      <c r="C969" s="204">
        <v>43711</v>
      </c>
      <c r="D969" s="233" t="s">
        <v>1712</v>
      </c>
      <c r="E969" s="319" t="s">
        <v>1703</v>
      </c>
      <c r="F969" s="322"/>
      <c r="G969" s="242" t="s">
        <v>1281</v>
      </c>
      <c r="H969" s="285"/>
      <c r="I969" s="236">
        <v>1610314</v>
      </c>
      <c r="J969" s="357">
        <f t="shared" si="15"/>
        <v>10087100</v>
      </c>
      <c r="K969" s="251"/>
      <c r="L969" s="287"/>
      <c r="M969" s="319" t="s">
        <v>1703</v>
      </c>
      <c r="N969" s="287"/>
      <c r="O969" s="287"/>
      <c r="P969" s="287"/>
      <c r="Q969" s="287"/>
      <c r="R969" s="287"/>
      <c r="S969" s="287"/>
      <c r="T969" s="287"/>
      <c r="U969" s="287"/>
      <c r="V969" s="287"/>
      <c r="W969" s="287"/>
      <c r="X969" s="287"/>
      <c r="Y969" s="287"/>
      <c r="Z969" s="287"/>
      <c r="AA969" s="287"/>
      <c r="AB969" s="287"/>
      <c r="AC969" s="287"/>
      <c r="AD969" s="287"/>
      <c r="AE969" s="287"/>
      <c r="AF969" s="287"/>
      <c r="AG969" s="287"/>
      <c r="AH969" s="287"/>
      <c r="AI969" s="287"/>
      <c r="AJ969" s="449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206"/>
      <c r="BN969" s="206"/>
      <c r="BO969" s="206"/>
      <c r="BP969" s="206"/>
      <c r="BQ969" s="206"/>
      <c r="BR969" s="206"/>
      <c r="BS969" s="206"/>
      <c r="BT969" s="206"/>
      <c r="BU969" s="206"/>
      <c r="BV969" s="206"/>
      <c r="BW969" s="206"/>
      <c r="BX969" s="206"/>
      <c r="BY969" s="206"/>
      <c r="BZ969" s="206"/>
      <c r="CA969" s="206"/>
      <c r="CB969" s="206"/>
      <c r="CC969" s="206"/>
      <c r="CD969" s="206"/>
      <c r="CE969" s="206"/>
      <c r="CF969" s="206"/>
      <c r="CG969" s="206"/>
      <c r="CH969" s="206"/>
      <c r="CI969" s="206"/>
      <c r="CJ969" s="206"/>
      <c r="CK969" s="206"/>
      <c r="CL969" s="206"/>
      <c r="CM969" s="206"/>
      <c r="CN969" s="206"/>
      <c r="CO969" s="206"/>
      <c r="CP969" s="206"/>
      <c r="CQ969" s="206"/>
      <c r="CR969" s="206"/>
      <c r="CS969" s="206"/>
      <c r="CT969" s="206"/>
      <c r="CU969" s="206"/>
      <c r="CV969" s="206"/>
      <c r="CW969" s="206"/>
      <c r="CX969" s="206"/>
      <c r="CY969" s="206"/>
      <c r="CZ969" s="206"/>
      <c r="DA969" s="206"/>
      <c r="DB969" s="206"/>
      <c r="DC969" s="206"/>
      <c r="DD969" s="206"/>
      <c r="DE969" s="206"/>
      <c r="DF969" s="206"/>
      <c r="DG969" s="206"/>
      <c r="DH969" s="206"/>
      <c r="DI969" s="206"/>
      <c r="DJ969" s="206"/>
      <c r="DK969" s="206"/>
      <c r="DL969" s="206"/>
      <c r="DM969" s="206"/>
      <c r="DN969" s="206"/>
      <c r="DO969" s="206"/>
      <c r="DP969" s="206"/>
      <c r="DQ969" s="206"/>
      <c r="DR969" s="206"/>
      <c r="DS969" s="206"/>
      <c r="DT969" s="206"/>
      <c r="DU969" s="206"/>
      <c r="DV969" s="206"/>
      <c r="DW969" s="206"/>
      <c r="DX969" s="206"/>
      <c r="DY969" s="206"/>
      <c r="DZ969" s="206"/>
      <c r="EA969" s="206"/>
      <c r="EB969" s="206"/>
      <c r="EC969" s="206"/>
      <c r="ED969" s="206"/>
      <c r="EE969" s="206"/>
      <c r="EF969" s="206"/>
      <c r="EG969" s="206"/>
      <c r="EH969" s="206"/>
      <c r="EI969" s="206"/>
      <c r="EJ969" s="206"/>
      <c r="EK969" s="206"/>
      <c r="EL969" s="206"/>
      <c r="EM969" s="206"/>
      <c r="EN969" s="206"/>
      <c r="EO969" s="206"/>
      <c r="EP969" s="206"/>
      <c r="EQ969" s="206"/>
      <c r="ER969" s="206"/>
      <c r="ES969" s="206"/>
      <c r="ET969" s="206"/>
      <c r="EU969" s="206"/>
      <c r="EV969" s="206"/>
      <c r="EW969" s="206"/>
      <c r="EX969" s="206"/>
      <c r="EY969" s="206"/>
      <c r="EZ969" s="206"/>
      <c r="FA969" s="206"/>
      <c r="FB969" s="206"/>
      <c r="FC969" s="206"/>
      <c r="FD969" s="206"/>
      <c r="FE969" s="206"/>
      <c r="FF969" s="206"/>
      <c r="FG969" s="206"/>
      <c r="FH969" s="206"/>
      <c r="FI969" s="206"/>
      <c r="FJ969" s="206"/>
      <c r="FK969" s="206"/>
      <c r="FL969" s="206"/>
      <c r="FM969" s="206"/>
      <c r="FN969" s="206"/>
      <c r="FO969" s="206"/>
      <c r="FP969" s="206"/>
      <c r="FQ969" s="206"/>
      <c r="FR969" s="206"/>
      <c r="FS969" s="206"/>
      <c r="FT969" s="206"/>
      <c r="FU969" s="206"/>
      <c r="FV969" s="206"/>
      <c r="FW969" s="206"/>
      <c r="FX969" s="206"/>
      <c r="FY969" s="206"/>
      <c r="FZ969" s="206"/>
      <c r="GA969" s="206"/>
      <c r="GB969" s="206"/>
      <c r="GC969" s="206"/>
      <c r="GD969" s="206"/>
      <c r="GE969" s="206"/>
      <c r="GF969" s="206"/>
      <c r="GG969" s="206"/>
      <c r="GH969" s="206"/>
      <c r="GI969" s="206"/>
      <c r="GJ969" s="206"/>
      <c r="GK969" s="206"/>
      <c r="GL969" s="206"/>
      <c r="GM969" s="206"/>
      <c r="GN969" s="206"/>
      <c r="GO969" s="206"/>
      <c r="GP969" s="206"/>
      <c r="GQ969" s="206"/>
      <c r="GR969" s="206"/>
      <c r="GS969" s="206"/>
      <c r="GT969" s="206"/>
      <c r="GU969" s="206"/>
      <c r="GV969" s="206"/>
      <c r="GW969" s="206"/>
      <c r="GX969" s="206"/>
      <c r="GY969" s="206"/>
      <c r="GZ969" s="206"/>
      <c r="HA969" s="206"/>
      <c r="HB969" s="206"/>
      <c r="HC969" s="206"/>
      <c r="HD969" s="206"/>
      <c r="HE969" s="206"/>
      <c r="HF969" s="206"/>
      <c r="HG969" s="206"/>
      <c r="HH969" s="206"/>
      <c r="HI969" s="206"/>
      <c r="HJ969" s="206"/>
      <c r="HK969" s="206"/>
      <c r="HL969" s="206"/>
      <c r="HM969" s="206"/>
      <c r="HN969" s="206"/>
      <c r="HO969" s="206"/>
      <c r="HP969" s="206"/>
      <c r="HQ969" s="206"/>
      <c r="HR969" s="206"/>
      <c r="HS969" s="206"/>
      <c r="HT969" s="206"/>
      <c r="HU969" s="206"/>
      <c r="HV969" s="206"/>
      <c r="HW969" s="206"/>
      <c r="HX969" s="206"/>
      <c r="HY969" s="206"/>
      <c r="HZ969" s="206"/>
      <c r="IA969" s="206"/>
      <c r="IB969" s="206"/>
      <c r="IC969" s="206"/>
      <c r="ID969" s="206"/>
      <c r="IE969" s="206"/>
      <c r="IF969" s="206"/>
      <c r="IG969" s="206"/>
      <c r="IH969" s="206"/>
    </row>
    <row r="970" spans="1:242" s="225" customFormat="1" hidden="1" x14ac:dyDescent="0.25">
      <c r="A970" s="206"/>
      <c r="B970" s="206"/>
      <c r="C970" s="204">
        <v>43713</v>
      </c>
      <c r="D970" s="233" t="s">
        <v>1713</v>
      </c>
      <c r="E970" s="322" t="s">
        <v>1704</v>
      </c>
      <c r="F970" s="322"/>
      <c r="G970" s="242" t="s">
        <v>1648</v>
      </c>
      <c r="H970" s="285"/>
      <c r="I970" s="236">
        <v>1210674</v>
      </c>
      <c r="J970" s="357">
        <f t="shared" si="15"/>
        <v>8876426</v>
      </c>
      <c r="K970" s="251"/>
      <c r="L970" s="287"/>
      <c r="M970" s="322" t="s">
        <v>1704</v>
      </c>
      <c r="N970" s="287"/>
      <c r="O970" s="287"/>
      <c r="P970" s="287"/>
      <c r="Q970" s="287"/>
      <c r="R970" s="287"/>
      <c r="S970" s="287"/>
      <c r="T970" s="287"/>
      <c r="U970" s="287"/>
      <c r="V970" s="287"/>
      <c r="W970" s="287"/>
      <c r="X970" s="287"/>
      <c r="Y970" s="287"/>
      <c r="Z970" s="287"/>
      <c r="AA970" s="287"/>
      <c r="AB970" s="287"/>
      <c r="AC970" s="287"/>
      <c r="AD970" s="287"/>
      <c r="AE970" s="287"/>
      <c r="AF970" s="287"/>
      <c r="AG970" s="287"/>
      <c r="AH970" s="287"/>
      <c r="AI970" s="287"/>
      <c r="AJ970" s="449"/>
      <c r="AK970" s="206"/>
      <c r="AL970" s="206"/>
      <c r="AM970" s="206"/>
      <c r="AN970" s="206"/>
      <c r="AO970" s="206"/>
      <c r="AP970" s="206"/>
      <c r="AQ970" s="206"/>
      <c r="AR970" s="206"/>
      <c r="AS970" s="206"/>
      <c r="AT970" s="206"/>
      <c r="AU970" s="206"/>
      <c r="AV970" s="206"/>
      <c r="AW970" s="206"/>
      <c r="AX970" s="206"/>
      <c r="AY970" s="206"/>
      <c r="AZ970" s="206"/>
      <c r="BA970" s="206"/>
      <c r="BB970" s="206"/>
      <c r="BC970" s="206"/>
      <c r="BD970" s="206"/>
      <c r="BE970" s="206"/>
      <c r="BF970" s="206"/>
      <c r="BG970" s="206"/>
      <c r="BH970" s="206"/>
      <c r="BI970" s="206"/>
      <c r="BJ970" s="206"/>
      <c r="BK970" s="206"/>
      <c r="BL970" s="206"/>
      <c r="BM970" s="206"/>
      <c r="BN970" s="206"/>
      <c r="BO970" s="206"/>
      <c r="BP970" s="206"/>
      <c r="BQ970" s="206"/>
      <c r="BR970" s="206"/>
      <c r="BS970" s="206"/>
      <c r="BT970" s="206"/>
      <c r="BU970" s="206"/>
      <c r="BV970" s="206"/>
      <c r="BW970" s="206"/>
      <c r="BX970" s="206"/>
      <c r="BY970" s="206"/>
      <c r="BZ970" s="206"/>
      <c r="CA970" s="206"/>
      <c r="CB970" s="206"/>
      <c r="CC970" s="206"/>
      <c r="CD970" s="206"/>
      <c r="CE970" s="206"/>
      <c r="CF970" s="206"/>
      <c r="CG970" s="206"/>
      <c r="CH970" s="206"/>
      <c r="CI970" s="206"/>
      <c r="CJ970" s="206"/>
      <c r="CK970" s="206"/>
      <c r="CL970" s="206"/>
      <c r="CM970" s="206"/>
      <c r="CN970" s="206"/>
      <c r="CO970" s="206"/>
      <c r="CP970" s="206"/>
      <c r="CQ970" s="206"/>
      <c r="CR970" s="206"/>
      <c r="CS970" s="206"/>
      <c r="CT970" s="206"/>
      <c r="CU970" s="206"/>
      <c r="CV970" s="206"/>
      <c r="CW970" s="206"/>
      <c r="CX970" s="206"/>
      <c r="CY970" s="206"/>
      <c r="CZ970" s="206"/>
      <c r="DA970" s="206"/>
      <c r="DB970" s="206"/>
      <c r="DC970" s="206"/>
      <c r="DD970" s="206"/>
      <c r="DE970" s="206"/>
      <c r="DF970" s="206"/>
      <c r="DG970" s="206"/>
      <c r="DH970" s="206"/>
      <c r="DI970" s="206"/>
      <c r="DJ970" s="206"/>
      <c r="DK970" s="206"/>
      <c r="DL970" s="206"/>
      <c r="DM970" s="206"/>
      <c r="DN970" s="206"/>
      <c r="DO970" s="206"/>
      <c r="DP970" s="206"/>
      <c r="DQ970" s="206"/>
      <c r="DR970" s="206"/>
      <c r="DS970" s="206"/>
      <c r="DT970" s="206"/>
      <c r="DU970" s="206"/>
      <c r="DV970" s="206"/>
      <c r="DW970" s="206"/>
      <c r="DX970" s="206"/>
      <c r="DY970" s="206"/>
      <c r="DZ970" s="206"/>
      <c r="EA970" s="206"/>
      <c r="EB970" s="206"/>
      <c r="EC970" s="206"/>
      <c r="ED970" s="206"/>
      <c r="EE970" s="206"/>
      <c r="EF970" s="206"/>
      <c r="EG970" s="206"/>
      <c r="EH970" s="206"/>
      <c r="EI970" s="206"/>
      <c r="EJ970" s="206"/>
      <c r="EK970" s="206"/>
      <c r="EL970" s="206"/>
      <c r="EM970" s="206"/>
      <c r="EN970" s="206"/>
      <c r="EO970" s="206"/>
      <c r="EP970" s="206"/>
      <c r="EQ970" s="206"/>
      <c r="ER970" s="206"/>
      <c r="ES970" s="206"/>
      <c r="ET970" s="206"/>
      <c r="EU970" s="206"/>
      <c r="EV970" s="206"/>
      <c r="EW970" s="206"/>
      <c r="EX970" s="206"/>
      <c r="EY970" s="206"/>
      <c r="EZ970" s="206"/>
      <c r="FA970" s="206"/>
      <c r="FB970" s="206"/>
      <c r="FC970" s="206"/>
      <c r="FD970" s="206"/>
      <c r="FE970" s="206"/>
      <c r="FF970" s="206"/>
      <c r="FG970" s="206"/>
      <c r="FH970" s="206"/>
      <c r="FI970" s="206"/>
      <c r="FJ970" s="206"/>
      <c r="FK970" s="206"/>
      <c r="FL970" s="206"/>
      <c r="FM970" s="206"/>
      <c r="FN970" s="206"/>
      <c r="FO970" s="206"/>
      <c r="FP970" s="206"/>
      <c r="FQ970" s="206"/>
      <c r="FR970" s="206"/>
      <c r="FS970" s="206"/>
      <c r="FT970" s="206"/>
      <c r="FU970" s="206"/>
      <c r="FV970" s="206"/>
      <c r="FW970" s="206"/>
      <c r="FX970" s="206"/>
      <c r="FY970" s="206"/>
      <c r="FZ970" s="206"/>
      <c r="GA970" s="206"/>
      <c r="GB970" s="206"/>
      <c r="GC970" s="206"/>
      <c r="GD970" s="206"/>
      <c r="GE970" s="206"/>
      <c r="GF970" s="206"/>
      <c r="GG970" s="206"/>
      <c r="GH970" s="206"/>
      <c r="GI970" s="206"/>
      <c r="GJ970" s="206"/>
      <c r="GK970" s="206"/>
      <c r="GL970" s="206"/>
      <c r="GM970" s="206"/>
      <c r="GN970" s="206"/>
      <c r="GO970" s="206"/>
      <c r="GP970" s="206"/>
      <c r="GQ970" s="206"/>
      <c r="GR970" s="206"/>
      <c r="GS970" s="206"/>
      <c r="GT970" s="206"/>
      <c r="GU970" s="206"/>
      <c r="GV970" s="206"/>
      <c r="GW970" s="206"/>
      <c r="GX970" s="206"/>
      <c r="GY970" s="206"/>
      <c r="GZ970" s="206"/>
      <c r="HA970" s="206"/>
      <c r="HB970" s="206"/>
      <c r="HC970" s="206"/>
      <c r="HD970" s="206"/>
      <c r="HE970" s="206"/>
      <c r="HF970" s="206"/>
      <c r="HG970" s="206"/>
      <c r="HH970" s="206"/>
      <c r="HI970" s="206"/>
      <c r="HJ970" s="206"/>
      <c r="HK970" s="206"/>
      <c r="HL970" s="206"/>
      <c r="HM970" s="206"/>
      <c r="HN970" s="206"/>
      <c r="HO970" s="206"/>
      <c r="HP970" s="206"/>
      <c r="HQ970" s="206"/>
      <c r="HR970" s="206"/>
      <c r="HS970" s="206"/>
      <c r="HT970" s="206"/>
      <c r="HU970" s="206"/>
      <c r="HV970" s="206"/>
      <c r="HW970" s="206"/>
      <c r="HX970" s="206"/>
      <c r="HY970" s="206"/>
      <c r="HZ970" s="206"/>
      <c r="IA970" s="206"/>
      <c r="IB970" s="206"/>
      <c r="IC970" s="206"/>
      <c r="ID970" s="206"/>
      <c r="IE970" s="206"/>
      <c r="IF970" s="206"/>
      <c r="IG970" s="206"/>
      <c r="IH970" s="206"/>
    </row>
    <row r="971" spans="1:242" s="225" customFormat="1" hidden="1" x14ac:dyDescent="0.25">
      <c r="A971" s="206"/>
      <c r="B971" s="206"/>
      <c r="C971" s="206"/>
      <c r="D971" s="275" t="s">
        <v>1099</v>
      </c>
      <c r="E971" s="238"/>
      <c r="F971" s="255"/>
      <c r="G971" s="324" t="s">
        <v>1648</v>
      </c>
      <c r="H971" s="285">
        <v>500000</v>
      </c>
      <c r="I971" s="263"/>
      <c r="J971" s="357">
        <f t="shared" si="15"/>
        <v>9376426</v>
      </c>
      <c r="K971" s="251" t="s">
        <v>1691</v>
      </c>
      <c r="L971" s="287"/>
      <c r="M971" s="238"/>
      <c r="N971" s="287"/>
      <c r="O971" s="287"/>
      <c r="P971" s="287"/>
      <c r="Q971" s="287"/>
      <c r="R971" s="287"/>
      <c r="S971" s="287"/>
      <c r="T971" s="287"/>
      <c r="U971" s="287"/>
      <c r="V971" s="287"/>
      <c r="W971" s="287"/>
      <c r="X971" s="287"/>
      <c r="Y971" s="287"/>
      <c r="Z971" s="287"/>
      <c r="AA971" s="287"/>
      <c r="AB971" s="287"/>
      <c r="AC971" s="287"/>
      <c r="AD971" s="287"/>
      <c r="AE971" s="287"/>
      <c r="AF971" s="287"/>
      <c r="AG971" s="287"/>
      <c r="AH971" s="287"/>
      <c r="AI971" s="287"/>
      <c r="AJ971" s="449"/>
      <c r="AK971" s="206"/>
      <c r="AL971" s="206"/>
      <c r="AM971" s="206"/>
      <c r="AN971" s="206"/>
      <c r="AO971" s="206"/>
      <c r="AP971" s="206"/>
      <c r="AQ971" s="206"/>
      <c r="AR971" s="206"/>
      <c r="AS971" s="206"/>
      <c r="AT971" s="206"/>
      <c r="AU971" s="206"/>
      <c r="AV971" s="206"/>
      <c r="AW971" s="206"/>
      <c r="AX971" s="206"/>
      <c r="AY971" s="206"/>
      <c r="AZ971" s="206"/>
      <c r="BA971" s="206"/>
      <c r="BB971" s="206"/>
      <c r="BC971" s="206"/>
      <c r="BD971" s="206"/>
      <c r="BE971" s="206"/>
      <c r="BF971" s="206"/>
      <c r="BG971" s="206"/>
      <c r="BH971" s="206"/>
      <c r="BI971" s="206"/>
      <c r="BJ971" s="206"/>
      <c r="BK971" s="206"/>
      <c r="BL971" s="206"/>
      <c r="BM971" s="206"/>
      <c r="BN971" s="206"/>
      <c r="BO971" s="206"/>
      <c r="BP971" s="206"/>
      <c r="BQ971" s="206"/>
      <c r="BR971" s="206"/>
      <c r="BS971" s="206"/>
      <c r="BT971" s="206"/>
      <c r="BU971" s="206"/>
      <c r="BV971" s="206"/>
      <c r="BW971" s="206"/>
      <c r="BX971" s="206"/>
      <c r="BY971" s="206"/>
      <c r="BZ971" s="206"/>
      <c r="CA971" s="206"/>
      <c r="CB971" s="206"/>
      <c r="CC971" s="206"/>
      <c r="CD971" s="206"/>
      <c r="CE971" s="206"/>
      <c r="CF971" s="206"/>
      <c r="CG971" s="206"/>
      <c r="CH971" s="206"/>
      <c r="CI971" s="206"/>
      <c r="CJ971" s="206"/>
      <c r="CK971" s="206"/>
      <c r="CL971" s="206"/>
      <c r="CM971" s="206"/>
      <c r="CN971" s="206"/>
      <c r="CO971" s="206"/>
      <c r="CP971" s="206"/>
      <c r="CQ971" s="206"/>
      <c r="CR971" s="206"/>
      <c r="CS971" s="206"/>
      <c r="CT971" s="206"/>
      <c r="CU971" s="206"/>
      <c r="CV971" s="206"/>
      <c r="CW971" s="206"/>
      <c r="CX971" s="206"/>
      <c r="CY971" s="206"/>
      <c r="CZ971" s="206"/>
      <c r="DA971" s="206"/>
      <c r="DB971" s="206"/>
      <c r="DC971" s="206"/>
      <c r="DD971" s="206"/>
      <c r="DE971" s="206"/>
      <c r="DF971" s="206"/>
      <c r="DG971" s="206"/>
      <c r="DH971" s="206"/>
      <c r="DI971" s="206"/>
      <c r="DJ971" s="206"/>
      <c r="DK971" s="206"/>
      <c r="DL971" s="206"/>
      <c r="DM971" s="206"/>
      <c r="DN971" s="206"/>
      <c r="DO971" s="206"/>
      <c r="DP971" s="206"/>
      <c r="DQ971" s="206"/>
      <c r="DR971" s="206"/>
      <c r="DS971" s="206"/>
      <c r="DT971" s="206"/>
      <c r="DU971" s="206"/>
      <c r="DV971" s="206"/>
      <c r="DW971" s="206"/>
      <c r="DX971" s="206"/>
      <c r="DY971" s="206"/>
      <c r="DZ971" s="206"/>
      <c r="EA971" s="206"/>
      <c r="EB971" s="206"/>
      <c r="EC971" s="206"/>
      <c r="ED971" s="206"/>
      <c r="EE971" s="206"/>
      <c r="EF971" s="206"/>
      <c r="EG971" s="206"/>
      <c r="EH971" s="206"/>
      <c r="EI971" s="206"/>
      <c r="EJ971" s="206"/>
      <c r="EK971" s="206"/>
      <c r="EL971" s="206"/>
      <c r="EM971" s="206"/>
      <c r="EN971" s="206"/>
      <c r="EO971" s="206"/>
      <c r="EP971" s="206"/>
      <c r="EQ971" s="206"/>
      <c r="ER971" s="206"/>
      <c r="ES971" s="206"/>
      <c r="ET971" s="206"/>
      <c r="EU971" s="206"/>
      <c r="EV971" s="206"/>
      <c r="EW971" s="206"/>
      <c r="EX971" s="206"/>
      <c r="EY971" s="206"/>
      <c r="EZ971" s="206"/>
      <c r="FA971" s="206"/>
      <c r="FB971" s="206"/>
      <c r="FC971" s="206"/>
      <c r="FD971" s="206"/>
      <c r="FE971" s="206"/>
      <c r="FF971" s="206"/>
      <c r="FG971" s="206"/>
      <c r="FH971" s="206"/>
      <c r="FI971" s="206"/>
      <c r="FJ971" s="206"/>
      <c r="FK971" s="206"/>
      <c r="FL971" s="206"/>
      <c r="FM971" s="206"/>
      <c r="FN971" s="206"/>
      <c r="FO971" s="206"/>
      <c r="FP971" s="206"/>
      <c r="FQ971" s="206"/>
      <c r="FR971" s="206"/>
      <c r="FS971" s="206"/>
      <c r="FT971" s="206"/>
      <c r="FU971" s="206"/>
      <c r="FV971" s="206"/>
      <c r="FW971" s="206"/>
      <c r="FX971" s="206"/>
      <c r="FY971" s="206"/>
      <c r="FZ971" s="206"/>
      <c r="GA971" s="206"/>
      <c r="GB971" s="206"/>
      <c r="GC971" s="206"/>
      <c r="GD971" s="206"/>
      <c r="GE971" s="206"/>
      <c r="GF971" s="206"/>
      <c r="GG971" s="206"/>
      <c r="GH971" s="206"/>
      <c r="GI971" s="206"/>
      <c r="GJ971" s="206"/>
      <c r="GK971" s="206"/>
      <c r="GL971" s="206"/>
      <c r="GM971" s="206"/>
      <c r="GN971" s="206"/>
      <c r="GO971" s="206"/>
      <c r="GP971" s="206"/>
      <c r="GQ971" s="206"/>
      <c r="GR971" s="206"/>
      <c r="GS971" s="206"/>
      <c r="GT971" s="206"/>
      <c r="GU971" s="206"/>
      <c r="GV971" s="206"/>
      <c r="GW971" s="206"/>
      <c r="GX971" s="206"/>
      <c r="GY971" s="206"/>
      <c r="GZ971" s="206"/>
      <c r="HA971" s="206"/>
      <c r="HB971" s="206"/>
      <c r="HC971" s="206"/>
      <c r="HD971" s="206"/>
      <c r="HE971" s="206"/>
      <c r="HF971" s="206"/>
      <c r="HG971" s="206"/>
      <c r="HH971" s="206"/>
      <c r="HI971" s="206"/>
      <c r="HJ971" s="206"/>
      <c r="HK971" s="206"/>
      <c r="HL971" s="206"/>
      <c r="HM971" s="206"/>
      <c r="HN971" s="206"/>
      <c r="HO971" s="206"/>
      <c r="HP971" s="206"/>
      <c r="HQ971" s="206"/>
      <c r="HR971" s="206"/>
      <c r="HS971" s="206"/>
      <c r="HT971" s="206"/>
      <c r="HU971" s="206"/>
      <c r="HV971" s="206"/>
      <c r="HW971" s="206"/>
      <c r="HX971" s="206"/>
      <c r="HY971" s="206"/>
      <c r="HZ971" s="206"/>
      <c r="IA971" s="206"/>
      <c r="IB971" s="206"/>
      <c r="IC971" s="206"/>
      <c r="ID971" s="206"/>
      <c r="IE971" s="206"/>
      <c r="IF971" s="206"/>
      <c r="IG971" s="206"/>
      <c r="IH971" s="206"/>
    </row>
    <row r="972" spans="1:242" s="225" customFormat="1" hidden="1" x14ac:dyDescent="0.25">
      <c r="A972" s="206"/>
      <c r="B972" s="206"/>
      <c r="C972" s="283">
        <v>43711</v>
      </c>
      <c r="D972" s="225" t="s">
        <v>1716</v>
      </c>
      <c r="E972" s="206" t="s">
        <v>1721</v>
      </c>
      <c r="F972" s="206"/>
      <c r="G972" s="235" t="s">
        <v>1705</v>
      </c>
      <c r="H972" s="285"/>
      <c r="I972" s="235">
        <v>250000</v>
      </c>
      <c r="J972" s="357">
        <f t="shared" si="15"/>
        <v>9126426</v>
      </c>
      <c r="K972" s="251"/>
      <c r="L972" s="287"/>
      <c r="M972" s="206" t="s">
        <v>1721</v>
      </c>
      <c r="N972" s="287"/>
      <c r="O972" s="287"/>
      <c r="P972" s="287"/>
      <c r="Q972" s="287"/>
      <c r="R972" s="287"/>
      <c r="S972" s="287"/>
      <c r="T972" s="287"/>
      <c r="U972" s="287"/>
      <c r="V972" s="287"/>
      <c r="W972" s="287"/>
      <c r="X972" s="287"/>
      <c r="Y972" s="287"/>
      <c r="Z972" s="287"/>
      <c r="AA972" s="287"/>
      <c r="AB972" s="287"/>
      <c r="AC972" s="287"/>
      <c r="AD972" s="287"/>
      <c r="AE972" s="287"/>
      <c r="AF972" s="287"/>
      <c r="AG972" s="287"/>
      <c r="AH972" s="287"/>
      <c r="AI972" s="287"/>
      <c r="AJ972" s="449"/>
      <c r="AK972" s="206"/>
      <c r="AL972" s="206"/>
      <c r="AM972" s="206"/>
      <c r="AN972" s="206"/>
      <c r="AO972" s="206"/>
      <c r="AP972" s="206"/>
      <c r="AQ972" s="206"/>
      <c r="AR972" s="206"/>
      <c r="AS972" s="206"/>
      <c r="AT972" s="206"/>
      <c r="AU972" s="206"/>
      <c r="AV972" s="206"/>
      <c r="AW972" s="206"/>
      <c r="AX972" s="206"/>
      <c r="AY972" s="206"/>
      <c r="AZ972" s="206"/>
      <c r="BA972" s="206"/>
      <c r="BB972" s="206"/>
      <c r="BC972" s="206"/>
      <c r="BD972" s="206"/>
      <c r="BE972" s="206"/>
      <c r="BF972" s="206"/>
      <c r="BG972" s="206"/>
      <c r="BH972" s="206"/>
      <c r="BI972" s="206"/>
      <c r="BJ972" s="206"/>
      <c r="BK972" s="206"/>
      <c r="BL972" s="206"/>
      <c r="BM972" s="206"/>
      <c r="BN972" s="206"/>
      <c r="BO972" s="206"/>
      <c r="BP972" s="206"/>
      <c r="BQ972" s="206"/>
      <c r="BR972" s="206"/>
      <c r="BS972" s="206"/>
      <c r="BT972" s="206"/>
      <c r="BU972" s="206"/>
      <c r="BV972" s="206"/>
      <c r="BW972" s="206"/>
      <c r="BX972" s="206"/>
      <c r="BY972" s="206"/>
      <c r="BZ972" s="206"/>
      <c r="CA972" s="206"/>
      <c r="CB972" s="206"/>
      <c r="CC972" s="206"/>
      <c r="CD972" s="206"/>
      <c r="CE972" s="206"/>
      <c r="CF972" s="206"/>
      <c r="CG972" s="206"/>
      <c r="CH972" s="206"/>
      <c r="CI972" s="206"/>
      <c r="CJ972" s="206"/>
      <c r="CK972" s="206"/>
      <c r="CL972" s="206"/>
      <c r="CM972" s="206"/>
      <c r="CN972" s="206"/>
      <c r="CO972" s="206"/>
      <c r="CP972" s="206"/>
      <c r="CQ972" s="206"/>
      <c r="CR972" s="206"/>
      <c r="CS972" s="206"/>
      <c r="CT972" s="206"/>
      <c r="CU972" s="206"/>
      <c r="CV972" s="206"/>
      <c r="CW972" s="206"/>
      <c r="CX972" s="206"/>
      <c r="CY972" s="206"/>
      <c r="CZ972" s="206"/>
      <c r="DA972" s="206"/>
      <c r="DB972" s="206"/>
      <c r="DC972" s="206"/>
      <c r="DD972" s="206"/>
      <c r="DE972" s="206"/>
      <c r="DF972" s="206"/>
      <c r="DG972" s="206"/>
      <c r="DH972" s="206"/>
      <c r="DI972" s="206"/>
      <c r="DJ972" s="206"/>
      <c r="DK972" s="206"/>
      <c r="DL972" s="206"/>
      <c r="DM972" s="206"/>
      <c r="DN972" s="206"/>
      <c r="DO972" s="206"/>
      <c r="DP972" s="206"/>
      <c r="DQ972" s="206"/>
      <c r="DR972" s="206"/>
      <c r="DS972" s="206"/>
      <c r="DT972" s="206"/>
      <c r="DU972" s="206"/>
      <c r="DV972" s="206"/>
      <c r="DW972" s="206"/>
      <c r="DX972" s="206"/>
      <c r="DY972" s="206"/>
      <c r="DZ972" s="206"/>
      <c r="EA972" s="206"/>
      <c r="EB972" s="206"/>
      <c r="EC972" s="206"/>
      <c r="ED972" s="206"/>
      <c r="EE972" s="206"/>
      <c r="EF972" s="206"/>
      <c r="EG972" s="206"/>
      <c r="EH972" s="206"/>
      <c r="EI972" s="206"/>
      <c r="EJ972" s="206"/>
      <c r="EK972" s="206"/>
      <c r="EL972" s="206"/>
      <c r="EM972" s="206"/>
      <c r="EN972" s="206"/>
      <c r="EO972" s="206"/>
      <c r="EP972" s="206"/>
      <c r="EQ972" s="206"/>
      <c r="ER972" s="206"/>
      <c r="ES972" s="206"/>
      <c r="ET972" s="206"/>
      <c r="EU972" s="206"/>
      <c r="EV972" s="206"/>
      <c r="EW972" s="206"/>
      <c r="EX972" s="206"/>
      <c r="EY972" s="206"/>
      <c r="EZ972" s="206"/>
      <c r="FA972" s="206"/>
      <c r="FB972" s="206"/>
      <c r="FC972" s="206"/>
      <c r="FD972" s="206"/>
      <c r="FE972" s="206"/>
      <c r="FF972" s="206"/>
      <c r="FG972" s="206"/>
      <c r="FH972" s="206"/>
      <c r="FI972" s="206"/>
      <c r="FJ972" s="206"/>
      <c r="FK972" s="206"/>
      <c r="FL972" s="206"/>
      <c r="FM972" s="206"/>
      <c r="FN972" s="206"/>
      <c r="FO972" s="206"/>
      <c r="FP972" s="206"/>
      <c r="FQ972" s="206"/>
      <c r="FR972" s="206"/>
      <c r="FS972" s="206"/>
      <c r="FT972" s="206"/>
      <c r="FU972" s="206"/>
      <c r="FV972" s="206"/>
      <c r="FW972" s="206"/>
      <c r="FX972" s="206"/>
      <c r="FY972" s="206"/>
      <c r="FZ972" s="206"/>
      <c r="GA972" s="206"/>
      <c r="GB972" s="206"/>
      <c r="GC972" s="206"/>
      <c r="GD972" s="206"/>
      <c r="GE972" s="206"/>
      <c r="GF972" s="206"/>
      <c r="GG972" s="206"/>
      <c r="GH972" s="206"/>
      <c r="GI972" s="206"/>
      <c r="GJ972" s="206"/>
      <c r="GK972" s="206"/>
      <c r="GL972" s="206"/>
      <c r="GM972" s="206"/>
      <c r="GN972" s="206"/>
      <c r="GO972" s="206"/>
      <c r="GP972" s="206"/>
      <c r="GQ972" s="206"/>
      <c r="GR972" s="206"/>
      <c r="GS972" s="206"/>
      <c r="GT972" s="206"/>
      <c r="GU972" s="206"/>
      <c r="GV972" s="206"/>
      <c r="GW972" s="206"/>
      <c r="GX972" s="206"/>
      <c r="GY972" s="206"/>
      <c r="GZ972" s="206"/>
      <c r="HA972" s="206"/>
      <c r="HB972" s="206"/>
      <c r="HC972" s="206"/>
      <c r="HD972" s="206"/>
      <c r="HE972" s="206"/>
      <c r="HF972" s="206"/>
      <c r="HG972" s="206"/>
      <c r="HH972" s="206"/>
      <c r="HI972" s="206"/>
      <c r="HJ972" s="206"/>
      <c r="HK972" s="206"/>
      <c r="HL972" s="206"/>
      <c r="HM972" s="206"/>
      <c r="HN972" s="206"/>
      <c r="HO972" s="206"/>
      <c r="HP972" s="206"/>
      <c r="HQ972" s="206"/>
      <c r="HR972" s="206"/>
      <c r="HS972" s="206"/>
      <c r="HT972" s="206"/>
      <c r="HU972" s="206"/>
      <c r="HV972" s="206"/>
      <c r="HW972" s="206"/>
      <c r="HX972" s="206"/>
      <c r="HY972" s="206"/>
      <c r="HZ972" s="206"/>
      <c r="IA972" s="206"/>
      <c r="IB972" s="206"/>
      <c r="IC972" s="206"/>
      <c r="ID972" s="206"/>
      <c r="IE972" s="206"/>
      <c r="IF972" s="206"/>
      <c r="IG972" s="206"/>
      <c r="IH972" s="206"/>
    </row>
    <row r="973" spans="1:242" s="225" customFormat="1" hidden="1" x14ac:dyDescent="0.25">
      <c r="A973" s="206"/>
      <c r="B973" s="206"/>
      <c r="C973" s="206"/>
      <c r="D973" s="225" t="s">
        <v>1100</v>
      </c>
      <c r="E973" s="206"/>
      <c r="F973" s="206"/>
      <c r="G973" s="235" t="s">
        <v>1705</v>
      </c>
      <c r="H973" s="285">
        <v>250000</v>
      </c>
      <c r="I973" s="235"/>
      <c r="J973" s="357">
        <f t="shared" si="15"/>
        <v>9376426</v>
      </c>
      <c r="K973" s="251" t="s">
        <v>1721</v>
      </c>
      <c r="L973" s="287"/>
      <c r="M973" s="206"/>
      <c r="N973" s="287"/>
      <c r="O973" s="287"/>
      <c r="P973" s="287"/>
      <c r="Q973" s="287"/>
      <c r="R973" s="287"/>
      <c r="S973" s="287"/>
      <c r="T973" s="287"/>
      <c r="U973" s="287"/>
      <c r="V973" s="287"/>
      <c r="W973" s="287"/>
      <c r="X973" s="287"/>
      <c r="Y973" s="287"/>
      <c r="Z973" s="287"/>
      <c r="AA973" s="287"/>
      <c r="AB973" s="287"/>
      <c r="AC973" s="287"/>
      <c r="AD973" s="287"/>
      <c r="AE973" s="287"/>
      <c r="AF973" s="287"/>
      <c r="AG973" s="287"/>
      <c r="AH973" s="287"/>
      <c r="AI973" s="287"/>
      <c r="AJ973" s="449"/>
      <c r="AK973" s="206"/>
      <c r="AL973" s="206"/>
      <c r="AM973" s="206"/>
      <c r="AN973" s="206"/>
      <c r="AO973" s="206"/>
      <c r="AP973" s="206"/>
      <c r="AQ973" s="206"/>
      <c r="AR973" s="206"/>
      <c r="AS973" s="206"/>
      <c r="AT973" s="206"/>
      <c r="AU973" s="206"/>
      <c r="AV973" s="206"/>
      <c r="AW973" s="206"/>
      <c r="AX973" s="206"/>
      <c r="AY973" s="206"/>
      <c r="AZ973" s="206"/>
      <c r="BA973" s="206"/>
      <c r="BB973" s="206"/>
      <c r="BC973" s="206"/>
      <c r="BD973" s="206"/>
      <c r="BE973" s="206"/>
      <c r="BF973" s="206"/>
      <c r="BG973" s="206"/>
      <c r="BH973" s="206"/>
      <c r="BI973" s="206"/>
      <c r="BJ973" s="206"/>
      <c r="BK973" s="206"/>
      <c r="BL973" s="206"/>
      <c r="BM973" s="206"/>
      <c r="BN973" s="206"/>
      <c r="BO973" s="206"/>
      <c r="BP973" s="206"/>
      <c r="BQ973" s="206"/>
      <c r="BR973" s="206"/>
      <c r="BS973" s="206"/>
      <c r="BT973" s="206"/>
      <c r="BU973" s="206"/>
      <c r="BV973" s="206"/>
      <c r="BW973" s="206"/>
      <c r="BX973" s="206"/>
      <c r="BY973" s="206"/>
      <c r="BZ973" s="206"/>
      <c r="CA973" s="206"/>
      <c r="CB973" s="206"/>
      <c r="CC973" s="206"/>
      <c r="CD973" s="206"/>
      <c r="CE973" s="206"/>
      <c r="CF973" s="206"/>
      <c r="CG973" s="206"/>
      <c r="CH973" s="206"/>
      <c r="CI973" s="206"/>
      <c r="CJ973" s="206"/>
      <c r="CK973" s="206"/>
      <c r="CL973" s="206"/>
      <c r="CM973" s="206"/>
      <c r="CN973" s="206"/>
      <c r="CO973" s="206"/>
      <c r="CP973" s="206"/>
      <c r="CQ973" s="206"/>
      <c r="CR973" s="206"/>
      <c r="CS973" s="206"/>
      <c r="CT973" s="206"/>
      <c r="CU973" s="206"/>
      <c r="CV973" s="206"/>
      <c r="CW973" s="206"/>
      <c r="CX973" s="206"/>
      <c r="CY973" s="206"/>
      <c r="CZ973" s="206"/>
      <c r="DA973" s="206"/>
      <c r="DB973" s="206"/>
      <c r="DC973" s="206"/>
      <c r="DD973" s="206"/>
      <c r="DE973" s="206"/>
      <c r="DF973" s="206"/>
      <c r="DG973" s="206"/>
      <c r="DH973" s="206"/>
      <c r="DI973" s="206"/>
      <c r="DJ973" s="206"/>
      <c r="DK973" s="206"/>
      <c r="DL973" s="206"/>
      <c r="DM973" s="206"/>
      <c r="DN973" s="206"/>
      <c r="DO973" s="206"/>
      <c r="DP973" s="206"/>
      <c r="DQ973" s="206"/>
      <c r="DR973" s="206"/>
      <c r="DS973" s="206"/>
      <c r="DT973" s="206"/>
      <c r="DU973" s="206"/>
      <c r="DV973" s="206"/>
      <c r="DW973" s="206"/>
      <c r="DX973" s="206"/>
      <c r="DY973" s="206"/>
      <c r="DZ973" s="206"/>
      <c r="EA973" s="206"/>
      <c r="EB973" s="206"/>
      <c r="EC973" s="206"/>
      <c r="ED973" s="206"/>
      <c r="EE973" s="206"/>
      <c r="EF973" s="206"/>
      <c r="EG973" s="206"/>
      <c r="EH973" s="206"/>
      <c r="EI973" s="206"/>
      <c r="EJ973" s="206"/>
      <c r="EK973" s="206"/>
      <c r="EL973" s="206"/>
      <c r="EM973" s="206"/>
      <c r="EN973" s="206"/>
      <c r="EO973" s="206"/>
      <c r="EP973" s="206"/>
      <c r="EQ973" s="206"/>
      <c r="ER973" s="206"/>
      <c r="ES973" s="206"/>
      <c r="ET973" s="206"/>
      <c r="EU973" s="206"/>
      <c r="EV973" s="206"/>
      <c r="EW973" s="206"/>
      <c r="EX973" s="206"/>
      <c r="EY973" s="206"/>
      <c r="EZ973" s="206"/>
      <c r="FA973" s="206"/>
      <c r="FB973" s="206"/>
      <c r="FC973" s="206"/>
      <c r="FD973" s="206"/>
      <c r="FE973" s="206"/>
      <c r="FF973" s="206"/>
      <c r="FG973" s="206"/>
      <c r="FH973" s="206"/>
      <c r="FI973" s="206"/>
      <c r="FJ973" s="206"/>
      <c r="FK973" s="206"/>
      <c r="FL973" s="206"/>
      <c r="FM973" s="206"/>
      <c r="FN973" s="206"/>
      <c r="FO973" s="206"/>
      <c r="FP973" s="206"/>
      <c r="FQ973" s="206"/>
      <c r="FR973" s="206"/>
      <c r="FS973" s="206"/>
      <c r="FT973" s="206"/>
      <c r="FU973" s="206"/>
      <c r="FV973" s="206"/>
      <c r="FW973" s="206"/>
      <c r="FX973" s="206"/>
      <c r="FY973" s="206"/>
      <c r="FZ973" s="206"/>
      <c r="GA973" s="206"/>
      <c r="GB973" s="206"/>
      <c r="GC973" s="206"/>
      <c r="GD973" s="206"/>
      <c r="GE973" s="206"/>
      <c r="GF973" s="206"/>
      <c r="GG973" s="206"/>
      <c r="GH973" s="206"/>
      <c r="GI973" s="206"/>
      <c r="GJ973" s="206"/>
      <c r="GK973" s="206"/>
      <c r="GL973" s="206"/>
      <c r="GM973" s="206"/>
      <c r="GN973" s="206"/>
      <c r="GO973" s="206"/>
      <c r="GP973" s="206"/>
      <c r="GQ973" s="206"/>
      <c r="GR973" s="206"/>
      <c r="GS973" s="206"/>
      <c r="GT973" s="206"/>
      <c r="GU973" s="206"/>
      <c r="GV973" s="206"/>
      <c r="GW973" s="206"/>
      <c r="GX973" s="206"/>
      <c r="GY973" s="206"/>
      <c r="GZ973" s="206"/>
      <c r="HA973" s="206"/>
      <c r="HB973" s="206"/>
      <c r="HC973" s="206"/>
      <c r="HD973" s="206"/>
      <c r="HE973" s="206"/>
      <c r="HF973" s="206"/>
      <c r="HG973" s="206"/>
      <c r="HH973" s="206"/>
      <c r="HI973" s="206"/>
      <c r="HJ973" s="206"/>
      <c r="HK973" s="206"/>
      <c r="HL973" s="206"/>
      <c r="HM973" s="206"/>
      <c r="HN973" s="206"/>
      <c r="HO973" s="206"/>
      <c r="HP973" s="206"/>
      <c r="HQ973" s="206"/>
      <c r="HR973" s="206"/>
      <c r="HS973" s="206"/>
      <c r="HT973" s="206"/>
      <c r="HU973" s="206"/>
      <c r="HV973" s="206"/>
      <c r="HW973" s="206"/>
      <c r="HX973" s="206"/>
      <c r="HY973" s="206"/>
      <c r="HZ973" s="206"/>
      <c r="IA973" s="206"/>
      <c r="IB973" s="206"/>
      <c r="IC973" s="206"/>
      <c r="ID973" s="206"/>
      <c r="IE973" s="206"/>
      <c r="IF973" s="206"/>
      <c r="IG973" s="206"/>
      <c r="IH973" s="206"/>
    </row>
    <row r="974" spans="1:242" s="225" customFormat="1" hidden="1" x14ac:dyDescent="0.25">
      <c r="A974" s="206"/>
      <c r="B974" s="206"/>
      <c r="C974" s="204">
        <v>43713</v>
      </c>
      <c r="D974" s="233" t="s">
        <v>1729</v>
      </c>
      <c r="E974" s="319" t="s">
        <v>1726</v>
      </c>
      <c r="F974" s="255"/>
      <c r="G974" s="235" t="s">
        <v>1705</v>
      </c>
      <c r="H974" s="285"/>
      <c r="I974" s="236">
        <v>240000</v>
      </c>
      <c r="J974" s="357">
        <f t="shared" si="15"/>
        <v>9136426</v>
      </c>
      <c r="K974" s="251"/>
      <c r="L974" s="287"/>
      <c r="M974" s="319" t="s">
        <v>1726</v>
      </c>
      <c r="N974" s="287"/>
      <c r="O974" s="287"/>
      <c r="P974" s="287"/>
      <c r="Q974" s="287"/>
      <c r="R974" s="287"/>
      <c r="S974" s="287"/>
      <c r="T974" s="287"/>
      <c r="U974" s="287"/>
      <c r="V974" s="287"/>
      <c r="W974" s="287"/>
      <c r="X974" s="287"/>
      <c r="Y974" s="287"/>
      <c r="Z974" s="287"/>
      <c r="AA974" s="287"/>
      <c r="AB974" s="287"/>
      <c r="AC974" s="287"/>
      <c r="AD974" s="287"/>
      <c r="AE974" s="287"/>
      <c r="AF974" s="287"/>
      <c r="AG974" s="287"/>
      <c r="AH974" s="287"/>
      <c r="AI974" s="287"/>
      <c r="AJ974" s="449"/>
      <c r="AK974" s="206"/>
      <c r="AL974" s="206"/>
      <c r="AM974" s="206"/>
      <c r="AN974" s="206"/>
      <c r="AO974" s="206"/>
      <c r="AP974" s="206"/>
      <c r="AQ974" s="206"/>
      <c r="AR974" s="206"/>
      <c r="AS974" s="206"/>
      <c r="AT974" s="206"/>
      <c r="AU974" s="206"/>
      <c r="AV974" s="206"/>
      <c r="AW974" s="206"/>
      <c r="AX974" s="206"/>
      <c r="AY974" s="206"/>
      <c r="AZ974" s="206"/>
      <c r="BA974" s="206"/>
      <c r="BB974" s="206"/>
      <c r="BC974" s="206"/>
      <c r="BD974" s="206"/>
      <c r="BE974" s="206"/>
      <c r="BF974" s="206"/>
      <c r="BG974" s="206"/>
      <c r="BH974" s="206"/>
      <c r="BI974" s="206"/>
      <c r="BJ974" s="206"/>
      <c r="BK974" s="206"/>
      <c r="BL974" s="206"/>
      <c r="BM974" s="206"/>
      <c r="BN974" s="206"/>
      <c r="BO974" s="206"/>
      <c r="BP974" s="206"/>
      <c r="BQ974" s="206"/>
      <c r="BR974" s="206"/>
      <c r="BS974" s="206"/>
      <c r="BT974" s="206"/>
      <c r="BU974" s="206"/>
      <c r="BV974" s="206"/>
      <c r="BW974" s="206"/>
      <c r="BX974" s="206"/>
      <c r="BY974" s="206"/>
      <c r="BZ974" s="206"/>
      <c r="CA974" s="206"/>
      <c r="CB974" s="206"/>
      <c r="CC974" s="206"/>
      <c r="CD974" s="206"/>
      <c r="CE974" s="206"/>
      <c r="CF974" s="206"/>
      <c r="CG974" s="206"/>
      <c r="CH974" s="206"/>
      <c r="CI974" s="206"/>
      <c r="CJ974" s="206"/>
      <c r="CK974" s="206"/>
      <c r="CL974" s="206"/>
      <c r="CM974" s="206"/>
      <c r="CN974" s="206"/>
      <c r="CO974" s="206"/>
      <c r="CP974" s="206"/>
      <c r="CQ974" s="206"/>
      <c r="CR974" s="206"/>
      <c r="CS974" s="206"/>
      <c r="CT974" s="206"/>
      <c r="CU974" s="206"/>
      <c r="CV974" s="206"/>
      <c r="CW974" s="206"/>
      <c r="CX974" s="206"/>
      <c r="CY974" s="206"/>
      <c r="CZ974" s="206"/>
      <c r="DA974" s="206"/>
      <c r="DB974" s="206"/>
      <c r="DC974" s="206"/>
      <c r="DD974" s="206"/>
      <c r="DE974" s="206"/>
      <c r="DF974" s="206"/>
      <c r="DG974" s="206"/>
      <c r="DH974" s="206"/>
      <c r="DI974" s="206"/>
      <c r="DJ974" s="206"/>
      <c r="DK974" s="206"/>
      <c r="DL974" s="206"/>
      <c r="DM974" s="206"/>
      <c r="DN974" s="206"/>
      <c r="DO974" s="206"/>
      <c r="DP974" s="206"/>
      <c r="DQ974" s="206"/>
      <c r="DR974" s="206"/>
      <c r="DS974" s="206"/>
      <c r="DT974" s="206"/>
      <c r="DU974" s="206"/>
      <c r="DV974" s="206"/>
      <c r="DW974" s="206"/>
      <c r="DX974" s="206"/>
      <c r="DY974" s="206"/>
      <c r="DZ974" s="206"/>
      <c r="EA974" s="206"/>
      <c r="EB974" s="206"/>
      <c r="EC974" s="206"/>
      <c r="ED974" s="206"/>
      <c r="EE974" s="206"/>
      <c r="EF974" s="206"/>
      <c r="EG974" s="206"/>
      <c r="EH974" s="206"/>
      <c r="EI974" s="206"/>
      <c r="EJ974" s="206"/>
      <c r="EK974" s="206"/>
      <c r="EL974" s="206"/>
      <c r="EM974" s="206"/>
      <c r="EN974" s="206"/>
      <c r="EO974" s="206"/>
      <c r="EP974" s="206"/>
      <c r="EQ974" s="206"/>
      <c r="ER974" s="206"/>
      <c r="ES974" s="206"/>
      <c r="ET974" s="206"/>
      <c r="EU974" s="206"/>
      <c r="EV974" s="206"/>
      <c r="EW974" s="206"/>
      <c r="EX974" s="206"/>
      <c r="EY974" s="206"/>
      <c r="EZ974" s="206"/>
      <c r="FA974" s="206"/>
      <c r="FB974" s="206"/>
      <c r="FC974" s="206"/>
      <c r="FD974" s="206"/>
      <c r="FE974" s="206"/>
      <c r="FF974" s="206"/>
      <c r="FG974" s="206"/>
      <c r="FH974" s="206"/>
      <c r="FI974" s="206"/>
      <c r="FJ974" s="206"/>
      <c r="FK974" s="206"/>
      <c r="FL974" s="206"/>
      <c r="FM974" s="206"/>
      <c r="FN974" s="206"/>
      <c r="FO974" s="206"/>
      <c r="FP974" s="206"/>
      <c r="FQ974" s="206"/>
      <c r="FR974" s="206"/>
      <c r="FS974" s="206"/>
      <c r="FT974" s="206"/>
      <c r="FU974" s="206"/>
      <c r="FV974" s="206"/>
      <c r="FW974" s="206"/>
      <c r="FX974" s="206"/>
      <c r="FY974" s="206"/>
      <c r="FZ974" s="206"/>
      <c r="GA974" s="206"/>
      <c r="GB974" s="206"/>
      <c r="GC974" s="206"/>
      <c r="GD974" s="206"/>
      <c r="GE974" s="206"/>
      <c r="GF974" s="206"/>
      <c r="GG974" s="206"/>
      <c r="GH974" s="206"/>
      <c r="GI974" s="206"/>
      <c r="GJ974" s="206"/>
      <c r="GK974" s="206"/>
      <c r="GL974" s="206"/>
      <c r="GM974" s="206"/>
      <c r="GN974" s="206"/>
      <c r="GO974" s="206"/>
      <c r="GP974" s="206"/>
      <c r="GQ974" s="206"/>
      <c r="GR974" s="206"/>
      <c r="GS974" s="206"/>
      <c r="GT974" s="206"/>
      <c r="GU974" s="206"/>
      <c r="GV974" s="206"/>
      <c r="GW974" s="206"/>
      <c r="GX974" s="206"/>
      <c r="GY974" s="206"/>
      <c r="GZ974" s="206"/>
      <c r="HA974" s="206"/>
      <c r="HB974" s="206"/>
      <c r="HC974" s="206"/>
      <c r="HD974" s="206"/>
      <c r="HE974" s="206"/>
      <c r="HF974" s="206"/>
      <c r="HG974" s="206"/>
      <c r="HH974" s="206"/>
      <c r="HI974" s="206"/>
      <c r="HJ974" s="206"/>
      <c r="HK974" s="206"/>
      <c r="HL974" s="206"/>
      <c r="HM974" s="206"/>
      <c r="HN974" s="206"/>
      <c r="HO974" s="206"/>
      <c r="HP974" s="206"/>
      <c r="HQ974" s="206"/>
      <c r="HR974" s="206"/>
      <c r="HS974" s="206"/>
      <c r="HT974" s="206"/>
      <c r="HU974" s="206"/>
      <c r="HV974" s="206"/>
      <c r="HW974" s="206"/>
      <c r="HX974" s="206"/>
      <c r="HY974" s="206"/>
      <c r="HZ974" s="206"/>
      <c r="IA974" s="206"/>
      <c r="IB974" s="206"/>
      <c r="IC974" s="206"/>
      <c r="ID974" s="206"/>
      <c r="IE974" s="206"/>
      <c r="IF974" s="206"/>
      <c r="IG974" s="206"/>
      <c r="IH974" s="206"/>
    </row>
    <row r="975" spans="1:242" s="225" customFormat="1" hidden="1" x14ac:dyDescent="0.25">
      <c r="A975" s="206"/>
      <c r="B975" s="206"/>
      <c r="C975" s="206"/>
      <c r="D975" s="225" t="s">
        <v>1717</v>
      </c>
      <c r="E975" s="206" t="s">
        <v>1722</v>
      </c>
      <c r="F975" s="206"/>
      <c r="G975" s="235" t="s">
        <v>1705</v>
      </c>
      <c r="H975" s="285"/>
      <c r="I975" s="235">
        <v>896000</v>
      </c>
      <c r="J975" s="357">
        <f t="shared" si="15"/>
        <v>8240426</v>
      </c>
      <c r="K975" s="251"/>
      <c r="L975" s="287"/>
      <c r="M975" s="206" t="s">
        <v>1722</v>
      </c>
      <c r="N975" s="287"/>
      <c r="O975" s="287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449"/>
      <c r="AK975" s="206"/>
      <c r="AL975" s="206"/>
      <c r="AM975" s="206"/>
      <c r="AN975" s="206"/>
      <c r="AO975" s="206"/>
      <c r="AP975" s="206"/>
      <c r="AQ975" s="206"/>
      <c r="AR975" s="206"/>
      <c r="AS975" s="206"/>
      <c r="AT975" s="206"/>
      <c r="AU975" s="206"/>
      <c r="AV975" s="206"/>
      <c r="AW975" s="206"/>
      <c r="AX975" s="206"/>
      <c r="AY975" s="206"/>
      <c r="AZ975" s="206"/>
      <c r="BA975" s="206"/>
      <c r="BB975" s="206"/>
      <c r="BC975" s="206"/>
      <c r="BD975" s="206"/>
      <c r="BE975" s="206"/>
      <c r="BF975" s="206"/>
      <c r="BG975" s="206"/>
      <c r="BH975" s="206"/>
      <c r="BI975" s="206"/>
      <c r="BJ975" s="206"/>
      <c r="BK975" s="206"/>
      <c r="BL975" s="206"/>
      <c r="BM975" s="206"/>
      <c r="BN975" s="206"/>
      <c r="BO975" s="206"/>
      <c r="BP975" s="206"/>
      <c r="BQ975" s="206"/>
      <c r="BR975" s="206"/>
      <c r="BS975" s="206"/>
      <c r="BT975" s="206"/>
      <c r="BU975" s="206"/>
      <c r="BV975" s="206"/>
      <c r="BW975" s="206"/>
      <c r="BX975" s="206"/>
      <c r="BY975" s="206"/>
      <c r="BZ975" s="206"/>
      <c r="CA975" s="206"/>
      <c r="CB975" s="206"/>
      <c r="CC975" s="206"/>
      <c r="CD975" s="206"/>
      <c r="CE975" s="206"/>
      <c r="CF975" s="206"/>
      <c r="CG975" s="206"/>
      <c r="CH975" s="206"/>
      <c r="CI975" s="206"/>
      <c r="CJ975" s="206"/>
      <c r="CK975" s="206"/>
      <c r="CL975" s="206"/>
      <c r="CM975" s="206"/>
      <c r="CN975" s="206"/>
      <c r="CO975" s="206"/>
      <c r="CP975" s="206"/>
      <c r="CQ975" s="206"/>
      <c r="CR975" s="206"/>
      <c r="CS975" s="206"/>
      <c r="CT975" s="206"/>
      <c r="CU975" s="206"/>
      <c r="CV975" s="206"/>
      <c r="CW975" s="206"/>
      <c r="CX975" s="206"/>
      <c r="CY975" s="206"/>
      <c r="CZ975" s="206"/>
      <c r="DA975" s="206"/>
      <c r="DB975" s="206"/>
      <c r="DC975" s="206"/>
      <c r="DD975" s="206"/>
      <c r="DE975" s="206"/>
      <c r="DF975" s="206"/>
      <c r="DG975" s="206"/>
      <c r="DH975" s="206"/>
      <c r="DI975" s="206"/>
      <c r="DJ975" s="206"/>
      <c r="DK975" s="206"/>
      <c r="DL975" s="206"/>
      <c r="DM975" s="206"/>
      <c r="DN975" s="206"/>
      <c r="DO975" s="206"/>
      <c r="DP975" s="206"/>
      <c r="DQ975" s="206"/>
      <c r="DR975" s="206"/>
      <c r="DS975" s="206"/>
      <c r="DT975" s="206"/>
      <c r="DU975" s="206"/>
      <c r="DV975" s="206"/>
      <c r="DW975" s="206"/>
      <c r="DX975" s="206"/>
      <c r="DY975" s="206"/>
      <c r="DZ975" s="206"/>
      <c r="EA975" s="206"/>
      <c r="EB975" s="206"/>
      <c r="EC975" s="206"/>
      <c r="ED975" s="206"/>
      <c r="EE975" s="206"/>
      <c r="EF975" s="206"/>
      <c r="EG975" s="206"/>
      <c r="EH975" s="206"/>
      <c r="EI975" s="206"/>
      <c r="EJ975" s="206"/>
      <c r="EK975" s="206"/>
      <c r="EL975" s="206"/>
      <c r="EM975" s="206"/>
      <c r="EN975" s="206"/>
      <c r="EO975" s="206"/>
      <c r="EP975" s="206"/>
      <c r="EQ975" s="206"/>
      <c r="ER975" s="206"/>
      <c r="ES975" s="206"/>
      <c r="ET975" s="206"/>
      <c r="EU975" s="206"/>
      <c r="EV975" s="206"/>
      <c r="EW975" s="206"/>
      <c r="EX975" s="206"/>
      <c r="EY975" s="206"/>
      <c r="EZ975" s="206"/>
      <c r="FA975" s="206"/>
      <c r="FB975" s="206"/>
      <c r="FC975" s="206"/>
      <c r="FD975" s="206"/>
      <c r="FE975" s="206"/>
      <c r="FF975" s="206"/>
      <c r="FG975" s="206"/>
      <c r="FH975" s="206"/>
      <c r="FI975" s="206"/>
      <c r="FJ975" s="206"/>
      <c r="FK975" s="206"/>
      <c r="FL975" s="206"/>
      <c r="FM975" s="206"/>
      <c r="FN975" s="206"/>
      <c r="FO975" s="206"/>
      <c r="FP975" s="206"/>
      <c r="FQ975" s="206"/>
      <c r="FR975" s="206"/>
      <c r="FS975" s="206"/>
      <c r="FT975" s="206"/>
      <c r="FU975" s="206"/>
      <c r="FV975" s="206"/>
      <c r="FW975" s="206"/>
      <c r="FX975" s="206"/>
      <c r="FY975" s="206"/>
      <c r="FZ975" s="206"/>
      <c r="GA975" s="206"/>
      <c r="GB975" s="206"/>
      <c r="GC975" s="206"/>
      <c r="GD975" s="206"/>
      <c r="GE975" s="206"/>
      <c r="GF975" s="206"/>
      <c r="GG975" s="206"/>
      <c r="GH975" s="206"/>
      <c r="GI975" s="206"/>
      <c r="GJ975" s="206"/>
      <c r="GK975" s="206"/>
      <c r="GL975" s="206"/>
      <c r="GM975" s="206"/>
      <c r="GN975" s="206"/>
      <c r="GO975" s="206"/>
      <c r="GP975" s="206"/>
      <c r="GQ975" s="206"/>
      <c r="GR975" s="206"/>
      <c r="GS975" s="206"/>
      <c r="GT975" s="206"/>
      <c r="GU975" s="206"/>
      <c r="GV975" s="206"/>
      <c r="GW975" s="206"/>
      <c r="GX975" s="206"/>
      <c r="GY975" s="206"/>
      <c r="GZ975" s="206"/>
      <c r="HA975" s="206"/>
      <c r="HB975" s="206"/>
      <c r="HC975" s="206"/>
      <c r="HD975" s="206"/>
      <c r="HE975" s="206"/>
      <c r="HF975" s="206"/>
      <c r="HG975" s="206"/>
      <c r="HH975" s="206"/>
      <c r="HI975" s="206"/>
      <c r="HJ975" s="206"/>
      <c r="HK975" s="206"/>
      <c r="HL975" s="206"/>
      <c r="HM975" s="206"/>
      <c r="HN975" s="206"/>
      <c r="HO975" s="206"/>
      <c r="HP975" s="206"/>
      <c r="HQ975" s="206"/>
      <c r="HR975" s="206"/>
      <c r="HS975" s="206"/>
      <c r="HT975" s="206"/>
      <c r="HU975" s="206"/>
      <c r="HV975" s="206"/>
      <c r="HW975" s="206"/>
      <c r="HX975" s="206"/>
      <c r="HY975" s="206"/>
      <c r="HZ975" s="206"/>
      <c r="IA975" s="206"/>
      <c r="IB975" s="206"/>
      <c r="IC975" s="206"/>
      <c r="ID975" s="206"/>
      <c r="IE975" s="206"/>
      <c r="IF975" s="206"/>
      <c r="IG975" s="206"/>
      <c r="IH975" s="206"/>
    </row>
    <row r="976" spans="1:242" s="225" customFormat="1" hidden="1" x14ac:dyDescent="0.25">
      <c r="A976" s="206"/>
      <c r="B976" s="206"/>
      <c r="C976" s="205"/>
      <c r="D976" s="225" t="s">
        <v>1100</v>
      </c>
      <c r="E976" s="287"/>
      <c r="F976" s="287"/>
      <c r="G976" s="235" t="s">
        <v>1705</v>
      </c>
      <c r="H976" s="343">
        <v>896000</v>
      </c>
      <c r="I976" s="358"/>
      <c r="J976" s="357">
        <f t="shared" si="15"/>
        <v>9136426</v>
      </c>
      <c r="K976" s="251" t="s">
        <v>1722</v>
      </c>
      <c r="L976" s="287"/>
      <c r="M976" s="287"/>
      <c r="N976" s="287"/>
      <c r="O976" s="287"/>
      <c r="P976" s="287"/>
      <c r="Q976" s="287"/>
      <c r="R976" s="287"/>
      <c r="S976" s="287"/>
      <c r="T976" s="287"/>
      <c r="U976" s="287"/>
      <c r="V976" s="287"/>
      <c r="W976" s="287"/>
      <c r="X976" s="287"/>
      <c r="Y976" s="287"/>
      <c r="Z976" s="287"/>
      <c r="AA976" s="287"/>
      <c r="AB976" s="287"/>
      <c r="AC976" s="287"/>
      <c r="AD976" s="287"/>
      <c r="AE976" s="287"/>
      <c r="AF976" s="287"/>
      <c r="AG976" s="287"/>
      <c r="AH976" s="287"/>
      <c r="AI976" s="287"/>
      <c r="AJ976" s="449"/>
      <c r="AK976" s="206"/>
      <c r="AL976" s="206"/>
      <c r="AM976" s="206"/>
      <c r="AN976" s="206"/>
      <c r="AO976" s="206"/>
      <c r="AP976" s="206"/>
      <c r="AQ976" s="206"/>
      <c r="AR976" s="206"/>
      <c r="AS976" s="206"/>
      <c r="AT976" s="206"/>
      <c r="AU976" s="206"/>
      <c r="AV976" s="206"/>
      <c r="AW976" s="206"/>
      <c r="AX976" s="206"/>
      <c r="AY976" s="206"/>
      <c r="AZ976" s="206"/>
      <c r="BA976" s="206"/>
      <c r="BB976" s="206"/>
      <c r="BC976" s="206"/>
      <c r="BD976" s="206"/>
      <c r="BE976" s="206"/>
      <c r="BF976" s="206"/>
      <c r="BG976" s="206"/>
      <c r="BH976" s="206"/>
      <c r="BI976" s="206"/>
      <c r="BJ976" s="206"/>
      <c r="BK976" s="206"/>
      <c r="BL976" s="206"/>
      <c r="BM976" s="206"/>
      <c r="BN976" s="206"/>
      <c r="BO976" s="206"/>
      <c r="BP976" s="206"/>
      <c r="BQ976" s="206"/>
      <c r="BR976" s="206"/>
      <c r="BS976" s="206"/>
      <c r="BT976" s="206"/>
      <c r="BU976" s="206"/>
      <c r="BV976" s="206"/>
      <c r="BW976" s="206"/>
      <c r="BX976" s="206"/>
      <c r="BY976" s="206"/>
      <c r="BZ976" s="206"/>
      <c r="CA976" s="206"/>
      <c r="CB976" s="206"/>
      <c r="CC976" s="206"/>
      <c r="CD976" s="206"/>
      <c r="CE976" s="206"/>
      <c r="CF976" s="206"/>
      <c r="CG976" s="206"/>
      <c r="CH976" s="206"/>
      <c r="CI976" s="206"/>
      <c r="CJ976" s="206"/>
      <c r="CK976" s="206"/>
      <c r="CL976" s="206"/>
      <c r="CM976" s="206"/>
      <c r="CN976" s="206"/>
      <c r="CO976" s="206"/>
      <c r="CP976" s="206"/>
      <c r="CQ976" s="206"/>
      <c r="CR976" s="206"/>
      <c r="CS976" s="206"/>
      <c r="CT976" s="206"/>
      <c r="CU976" s="206"/>
      <c r="CV976" s="206"/>
      <c r="CW976" s="206"/>
      <c r="CX976" s="206"/>
      <c r="CY976" s="206"/>
      <c r="CZ976" s="206"/>
      <c r="DA976" s="206"/>
      <c r="DB976" s="206"/>
      <c r="DC976" s="206"/>
      <c r="DD976" s="206"/>
      <c r="DE976" s="206"/>
      <c r="DF976" s="206"/>
      <c r="DG976" s="206"/>
      <c r="DH976" s="206"/>
      <c r="DI976" s="206"/>
      <c r="DJ976" s="206"/>
      <c r="DK976" s="206"/>
      <c r="DL976" s="206"/>
      <c r="DM976" s="206"/>
      <c r="DN976" s="206"/>
      <c r="DO976" s="206"/>
      <c r="DP976" s="206"/>
      <c r="DQ976" s="206"/>
      <c r="DR976" s="206"/>
      <c r="DS976" s="206"/>
      <c r="DT976" s="206"/>
      <c r="DU976" s="206"/>
      <c r="DV976" s="206"/>
      <c r="DW976" s="206"/>
      <c r="DX976" s="206"/>
      <c r="DY976" s="206"/>
      <c r="DZ976" s="206"/>
      <c r="EA976" s="206"/>
      <c r="EB976" s="206"/>
      <c r="EC976" s="206"/>
      <c r="ED976" s="206"/>
      <c r="EE976" s="206"/>
      <c r="EF976" s="206"/>
      <c r="EG976" s="206"/>
      <c r="EH976" s="206"/>
      <c r="EI976" s="206"/>
      <c r="EJ976" s="206"/>
      <c r="EK976" s="206"/>
      <c r="EL976" s="206"/>
      <c r="EM976" s="206"/>
      <c r="EN976" s="206"/>
      <c r="EO976" s="206"/>
      <c r="EP976" s="206"/>
      <c r="EQ976" s="206"/>
      <c r="ER976" s="206"/>
      <c r="ES976" s="206"/>
      <c r="ET976" s="206"/>
      <c r="EU976" s="206"/>
      <c r="EV976" s="206"/>
      <c r="EW976" s="206"/>
      <c r="EX976" s="206"/>
      <c r="EY976" s="206"/>
      <c r="EZ976" s="206"/>
      <c r="FA976" s="206"/>
      <c r="FB976" s="206"/>
      <c r="FC976" s="206"/>
      <c r="FD976" s="206"/>
      <c r="FE976" s="206"/>
      <c r="FF976" s="206"/>
      <c r="FG976" s="206"/>
      <c r="FH976" s="206"/>
      <c r="FI976" s="206"/>
      <c r="FJ976" s="206"/>
      <c r="FK976" s="206"/>
      <c r="FL976" s="206"/>
      <c r="FM976" s="206"/>
      <c r="FN976" s="206"/>
      <c r="FO976" s="206"/>
      <c r="FP976" s="206"/>
      <c r="FQ976" s="206"/>
      <c r="FR976" s="206"/>
      <c r="FS976" s="206"/>
      <c r="FT976" s="206"/>
      <c r="FU976" s="206"/>
      <c r="FV976" s="206"/>
      <c r="FW976" s="206"/>
      <c r="FX976" s="206"/>
      <c r="FY976" s="206"/>
      <c r="FZ976" s="206"/>
      <c r="GA976" s="206"/>
      <c r="GB976" s="206"/>
      <c r="GC976" s="206"/>
      <c r="GD976" s="206"/>
      <c r="GE976" s="206"/>
      <c r="GF976" s="206"/>
      <c r="GG976" s="206"/>
      <c r="GH976" s="206"/>
      <c r="GI976" s="206"/>
      <c r="GJ976" s="206"/>
      <c r="GK976" s="206"/>
      <c r="GL976" s="206"/>
      <c r="GM976" s="206"/>
      <c r="GN976" s="206"/>
      <c r="GO976" s="206"/>
      <c r="GP976" s="206"/>
      <c r="GQ976" s="206"/>
      <c r="GR976" s="206"/>
      <c r="GS976" s="206"/>
      <c r="GT976" s="206"/>
      <c r="GU976" s="206"/>
      <c r="GV976" s="206"/>
      <c r="GW976" s="206"/>
      <c r="GX976" s="206"/>
      <c r="GY976" s="206"/>
      <c r="GZ976" s="206"/>
      <c r="HA976" s="206"/>
      <c r="HB976" s="206"/>
      <c r="HC976" s="206"/>
      <c r="HD976" s="206"/>
      <c r="HE976" s="206"/>
      <c r="HF976" s="206"/>
      <c r="HG976" s="206"/>
      <c r="HH976" s="206"/>
      <c r="HI976" s="206"/>
      <c r="HJ976" s="206"/>
      <c r="HK976" s="206"/>
      <c r="HL976" s="206"/>
      <c r="HM976" s="206"/>
      <c r="HN976" s="206"/>
      <c r="HO976" s="206"/>
      <c r="HP976" s="206"/>
      <c r="HQ976" s="206"/>
      <c r="HR976" s="206"/>
      <c r="HS976" s="206"/>
      <c r="HT976" s="206"/>
      <c r="HU976" s="206"/>
      <c r="HV976" s="206"/>
      <c r="HW976" s="206"/>
      <c r="HX976" s="206"/>
      <c r="HY976" s="206"/>
      <c r="HZ976" s="206"/>
      <c r="IA976" s="206"/>
      <c r="IB976" s="206"/>
      <c r="IC976" s="206"/>
      <c r="ID976" s="206"/>
      <c r="IE976" s="206"/>
      <c r="IF976" s="206"/>
      <c r="IG976" s="206"/>
      <c r="IH976" s="206"/>
    </row>
    <row r="977" spans="1:242" s="225" customFormat="1" hidden="1" x14ac:dyDescent="0.25">
      <c r="A977" s="206"/>
      <c r="B977" s="206"/>
      <c r="C977" s="204">
        <v>43713</v>
      </c>
      <c r="D977" s="323" t="s">
        <v>1728</v>
      </c>
      <c r="E977" s="238" t="s">
        <v>1725</v>
      </c>
      <c r="F977" s="238"/>
      <c r="G977" s="235"/>
      <c r="H977" s="236"/>
      <c r="I977" s="236">
        <v>624150</v>
      </c>
      <c r="J977" s="357">
        <f t="shared" si="15"/>
        <v>8512276</v>
      </c>
      <c r="K977" s="251"/>
      <c r="L977" s="287"/>
      <c r="M977" s="238" t="s">
        <v>1725</v>
      </c>
      <c r="N977" s="287"/>
      <c r="O977" s="287"/>
      <c r="P977" s="287"/>
      <c r="Q977" s="287"/>
      <c r="R977" s="287"/>
      <c r="S977" s="287"/>
      <c r="T977" s="287"/>
      <c r="U977" s="287"/>
      <c r="V977" s="287"/>
      <c r="W977" s="287"/>
      <c r="X977" s="287"/>
      <c r="Y977" s="287"/>
      <c r="Z977" s="287"/>
      <c r="AA977" s="287"/>
      <c r="AB977" s="287"/>
      <c r="AC977" s="287"/>
      <c r="AD977" s="287"/>
      <c r="AE977" s="287"/>
      <c r="AF977" s="287"/>
      <c r="AG977" s="287"/>
      <c r="AH977" s="287"/>
      <c r="AI977" s="287"/>
      <c r="AJ977" s="449"/>
      <c r="AK977" s="206"/>
      <c r="AL977" s="206"/>
      <c r="AM977" s="206"/>
      <c r="AN977" s="206"/>
      <c r="AO977" s="206"/>
      <c r="AP977" s="206"/>
      <c r="AQ977" s="206"/>
      <c r="AR977" s="206"/>
      <c r="AS977" s="206"/>
      <c r="AT977" s="206"/>
      <c r="AU977" s="206"/>
      <c r="AV977" s="206"/>
      <c r="AW977" s="206"/>
      <c r="AX977" s="206"/>
      <c r="AY977" s="206"/>
      <c r="AZ977" s="206"/>
      <c r="BA977" s="206"/>
      <c r="BB977" s="206"/>
      <c r="BC977" s="206"/>
      <c r="BD977" s="206"/>
      <c r="BE977" s="206"/>
      <c r="BF977" s="206"/>
      <c r="BG977" s="206"/>
      <c r="BH977" s="206"/>
      <c r="BI977" s="206"/>
      <c r="BJ977" s="206"/>
      <c r="BK977" s="206"/>
      <c r="BL977" s="206"/>
      <c r="BM977" s="206"/>
      <c r="BN977" s="206"/>
      <c r="BO977" s="206"/>
      <c r="BP977" s="206"/>
      <c r="BQ977" s="206"/>
      <c r="BR977" s="206"/>
      <c r="BS977" s="206"/>
      <c r="BT977" s="206"/>
      <c r="BU977" s="206"/>
      <c r="BV977" s="206"/>
      <c r="BW977" s="206"/>
      <c r="BX977" s="206"/>
      <c r="BY977" s="206"/>
      <c r="BZ977" s="206"/>
      <c r="CA977" s="206"/>
      <c r="CB977" s="206"/>
      <c r="CC977" s="206"/>
      <c r="CD977" s="206"/>
      <c r="CE977" s="206"/>
      <c r="CF977" s="206"/>
      <c r="CG977" s="206"/>
      <c r="CH977" s="206"/>
      <c r="CI977" s="206"/>
      <c r="CJ977" s="206"/>
      <c r="CK977" s="206"/>
      <c r="CL977" s="206"/>
      <c r="CM977" s="206"/>
      <c r="CN977" s="206"/>
      <c r="CO977" s="206"/>
      <c r="CP977" s="206"/>
      <c r="CQ977" s="206"/>
      <c r="CR977" s="206"/>
      <c r="CS977" s="206"/>
      <c r="CT977" s="206"/>
      <c r="CU977" s="206"/>
      <c r="CV977" s="206"/>
      <c r="CW977" s="206"/>
      <c r="CX977" s="206"/>
      <c r="CY977" s="206"/>
      <c r="CZ977" s="206"/>
      <c r="DA977" s="206"/>
      <c r="DB977" s="206"/>
      <c r="DC977" s="206"/>
      <c r="DD977" s="206"/>
      <c r="DE977" s="206"/>
      <c r="DF977" s="206"/>
      <c r="DG977" s="206"/>
      <c r="DH977" s="206"/>
      <c r="DI977" s="206"/>
      <c r="DJ977" s="206"/>
      <c r="DK977" s="206"/>
      <c r="DL977" s="206"/>
      <c r="DM977" s="206"/>
      <c r="DN977" s="206"/>
      <c r="DO977" s="206"/>
      <c r="DP977" s="206"/>
      <c r="DQ977" s="206"/>
      <c r="DR977" s="206"/>
      <c r="DS977" s="206"/>
      <c r="DT977" s="206"/>
      <c r="DU977" s="206"/>
      <c r="DV977" s="206"/>
      <c r="DW977" s="206"/>
      <c r="DX977" s="206"/>
      <c r="DY977" s="206"/>
      <c r="DZ977" s="206"/>
      <c r="EA977" s="206"/>
      <c r="EB977" s="206"/>
      <c r="EC977" s="206"/>
      <c r="ED977" s="206"/>
      <c r="EE977" s="206"/>
      <c r="EF977" s="206"/>
      <c r="EG977" s="206"/>
      <c r="EH977" s="206"/>
      <c r="EI977" s="206"/>
      <c r="EJ977" s="206"/>
      <c r="EK977" s="206"/>
      <c r="EL977" s="206"/>
      <c r="EM977" s="206"/>
      <c r="EN977" s="206"/>
      <c r="EO977" s="206"/>
      <c r="EP977" s="206"/>
      <c r="EQ977" s="206"/>
      <c r="ER977" s="206"/>
      <c r="ES977" s="206"/>
      <c r="ET977" s="206"/>
      <c r="EU977" s="206"/>
      <c r="EV977" s="206"/>
      <c r="EW977" s="206"/>
      <c r="EX977" s="206"/>
      <c r="EY977" s="206"/>
      <c r="EZ977" s="206"/>
      <c r="FA977" s="206"/>
      <c r="FB977" s="206"/>
      <c r="FC977" s="206"/>
      <c r="FD977" s="206"/>
      <c r="FE977" s="206"/>
      <c r="FF977" s="206"/>
      <c r="FG977" s="206"/>
      <c r="FH977" s="206"/>
      <c r="FI977" s="206"/>
      <c r="FJ977" s="206"/>
      <c r="FK977" s="206"/>
      <c r="FL977" s="206"/>
      <c r="FM977" s="206"/>
      <c r="FN977" s="206"/>
      <c r="FO977" s="206"/>
      <c r="FP977" s="206"/>
      <c r="FQ977" s="206"/>
      <c r="FR977" s="206"/>
      <c r="FS977" s="206"/>
      <c r="FT977" s="206"/>
      <c r="FU977" s="206"/>
      <c r="FV977" s="206"/>
      <c r="FW977" s="206"/>
      <c r="FX977" s="206"/>
      <c r="FY977" s="206"/>
      <c r="FZ977" s="206"/>
      <c r="GA977" s="206"/>
      <c r="GB977" s="206"/>
      <c r="GC977" s="206"/>
      <c r="GD977" s="206"/>
      <c r="GE977" s="206"/>
      <c r="GF977" s="206"/>
      <c r="GG977" s="206"/>
      <c r="GH977" s="206"/>
      <c r="GI977" s="206"/>
      <c r="GJ977" s="206"/>
      <c r="GK977" s="206"/>
      <c r="GL977" s="206"/>
      <c r="GM977" s="206"/>
      <c r="GN977" s="206"/>
      <c r="GO977" s="206"/>
      <c r="GP977" s="206"/>
      <c r="GQ977" s="206"/>
      <c r="GR977" s="206"/>
      <c r="GS977" s="206"/>
      <c r="GT977" s="206"/>
      <c r="GU977" s="206"/>
      <c r="GV977" s="206"/>
      <c r="GW977" s="206"/>
      <c r="GX977" s="206"/>
      <c r="GY977" s="206"/>
      <c r="GZ977" s="206"/>
      <c r="HA977" s="206"/>
      <c r="HB977" s="206"/>
      <c r="HC977" s="206"/>
      <c r="HD977" s="206"/>
      <c r="HE977" s="206"/>
      <c r="HF977" s="206"/>
      <c r="HG977" s="206"/>
      <c r="HH977" s="206"/>
      <c r="HI977" s="206"/>
      <c r="HJ977" s="206"/>
      <c r="HK977" s="206"/>
      <c r="HL977" s="206"/>
      <c r="HM977" s="206"/>
      <c r="HN977" s="206"/>
      <c r="HO977" s="206"/>
      <c r="HP977" s="206"/>
      <c r="HQ977" s="206"/>
      <c r="HR977" s="206"/>
      <c r="HS977" s="206"/>
      <c r="HT977" s="206"/>
      <c r="HU977" s="206"/>
      <c r="HV977" s="206"/>
      <c r="HW977" s="206"/>
      <c r="HX977" s="206"/>
      <c r="HY977" s="206"/>
      <c r="HZ977" s="206"/>
      <c r="IA977" s="206"/>
      <c r="IB977" s="206"/>
      <c r="IC977" s="206"/>
      <c r="ID977" s="206"/>
      <c r="IE977" s="206"/>
      <c r="IF977" s="206"/>
      <c r="IG977" s="206"/>
      <c r="IH977" s="206"/>
    </row>
    <row r="978" spans="1:242" s="225" customFormat="1" hidden="1" x14ac:dyDescent="0.25">
      <c r="A978" s="206"/>
      <c r="B978" s="206"/>
      <c r="C978" s="206"/>
      <c r="D978" s="225" t="s">
        <v>1718</v>
      </c>
      <c r="E978" s="206" t="s">
        <v>1723</v>
      </c>
      <c r="F978" s="206"/>
      <c r="G978" s="235" t="s">
        <v>1290</v>
      </c>
      <c r="H978" s="285"/>
      <c r="I978" s="235">
        <v>2500000</v>
      </c>
      <c r="J978" s="357">
        <f t="shared" si="15"/>
        <v>6012276</v>
      </c>
      <c r="K978" s="251"/>
      <c r="L978" s="287"/>
      <c r="M978" s="206" t="s">
        <v>1723</v>
      </c>
      <c r="N978" s="287"/>
      <c r="O978" s="287"/>
      <c r="P978" s="287"/>
      <c r="Q978" s="287"/>
      <c r="R978" s="287"/>
      <c r="S978" s="287"/>
      <c r="T978" s="287"/>
      <c r="U978" s="287"/>
      <c r="V978" s="287"/>
      <c r="W978" s="287"/>
      <c r="X978" s="287"/>
      <c r="Y978" s="287"/>
      <c r="Z978" s="287"/>
      <c r="AA978" s="287"/>
      <c r="AB978" s="287"/>
      <c r="AC978" s="287"/>
      <c r="AD978" s="287"/>
      <c r="AE978" s="287"/>
      <c r="AF978" s="287"/>
      <c r="AG978" s="287"/>
      <c r="AH978" s="287"/>
      <c r="AI978" s="287"/>
      <c r="AJ978" s="449"/>
      <c r="AK978" s="206"/>
      <c r="AL978" s="206"/>
      <c r="AM978" s="206"/>
      <c r="AN978" s="206"/>
      <c r="AO978" s="206"/>
      <c r="AP978" s="206"/>
      <c r="AQ978" s="206"/>
      <c r="AR978" s="206"/>
      <c r="AS978" s="206"/>
      <c r="AT978" s="206"/>
      <c r="AU978" s="206"/>
      <c r="AV978" s="206"/>
      <c r="AW978" s="206"/>
      <c r="AX978" s="206"/>
      <c r="AY978" s="206"/>
      <c r="AZ978" s="206"/>
      <c r="BA978" s="206"/>
      <c r="BB978" s="206"/>
      <c r="BC978" s="206"/>
      <c r="BD978" s="206"/>
      <c r="BE978" s="206"/>
      <c r="BF978" s="206"/>
      <c r="BG978" s="206"/>
      <c r="BH978" s="206"/>
      <c r="BI978" s="206"/>
      <c r="BJ978" s="206"/>
      <c r="BK978" s="206"/>
      <c r="BL978" s="206"/>
      <c r="BM978" s="206"/>
      <c r="BN978" s="206"/>
      <c r="BO978" s="206"/>
      <c r="BP978" s="206"/>
      <c r="BQ978" s="206"/>
      <c r="BR978" s="206"/>
      <c r="BS978" s="206"/>
      <c r="BT978" s="206"/>
      <c r="BU978" s="206"/>
      <c r="BV978" s="206"/>
      <c r="BW978" s="206"/>
      <c r="BX978" s="206"/>
      <c r="BY978" s="206"/>
      <c r="BZ978" s="206"/>
      <c r="CA978" s="206"/>
      <c r="CB978" s="206"/>
      <c r="CC978" s="206"/>
      <c r="CD978" s="206"/>
      <c r="CE978" s="206"/>
      <c r="CF978" s="206"/>
      <c r="CG978" s="206"/>
      <c r="CH978" s="206"/>
      <c r="CI978" s="206"/>
      <c r="CJ978" s="206"/>
      <c r="CK978" s="206"/>
      <c r="CL978" s="206"/>
      <c r="CM978" s="206"/>
      <c r="CN978" s="206"/>
      <c r="CO978" s="206"/>
      <c r="CP978" s="206"/>
      <c r="CQ978" s="206"/>
      <c r="CR978" s="206"/>
      <c r="CS978" s="206"/>
      <c r="CT978" s="206"/>
      <c r="CU978" s="206"/>
      <c r="CV978" s="206"/>
      <c r="CW978" s="206"/>
      <c r="CX978" s="206"/>
      <c r="CY978" s="206"/>
      <c r="CZ978" s="206"/>
      <c r="DA978" s="206"/>
      <c r="DB978" s="206"/>
      <c r="DC978" s="206"/>
      <c r="DD978" s="206"/>
      <c r="DE978" s="206"/>
      <c r="DF978" s="206"/>
      <c r="DG978" s="206"/>
      <c r="DH978" s="206"/>
      <c r="DI978" s="206"/>
      <c r="DJ978" s="206"/>
      <c r="DK978" s="206"/>
      <c r="DL978" s="206"/>
      <c r="DM978" s="206"/>
      <c r="DN978" s="206"/>
      <c r="DO978" s="206"/>
      <c r="DP978" s="206"/>
      <c r="DQ978" s="206"/>
      <c r="DR978" s="206"/>
      <c r="DS978" s="206"/>
      <c r="DT978" s="206"/>
      <c r="DU978" s="206"/>
      <c r="DV978" s="206"/>
      <c r="DW978" s="206"/>
      <c r="DX978" s="206"/>
      <c r="DY978" s="206"/>
      <c r="DZ978" s="206"/>
      <c r="EA978" s="206"/>
      <c r="EB978" s="206"/>
      <c r="EC978" s="206"/>
      <c r="ED978" s="206"/>
      <c r="EE978" s="206"/>
      <c r="EF978" s="206"/>
      <c r="EG978" s="206"/>
      <c r="EH978" s="206"/>
      <c r="EI978" s="206"/>
      <c r="EJ978" s="206"/>
      <c r="EK978" s="206"/>
      <c r="EL978" s="206"/>
      <c r="EM978" s="206"/>
      <c r="EN978" s="206"/>
      <c r="EO978" s="206"/>
      <c r="EP978" s="206"/>
      <c r="EQ978" s="206"/>
      <c r="ER978" s="206"/>
      <c r="ES978" s="206"/>
      <c r="ET978" s="206"/>
      <c r="EU978" s="206"/>
      <c r="EV978" s="206"/>
      <c r="EW978" s="206"/>
      <c r="EX978" s="206"/>
      <c r="EY978" s="206"/>
      <c r="EZ978" s="206"/>
      <c r="FA978" s="206"/>
      <c r="FB978" s="206"/>
      <c r="FC978" s="206"/>
      <c r="FD978" s="206"/>
      <c r="FE978" s="206"/>
      <c r="FF978" s="206"/>
      <c r="FG978" s="206"/>
      <c r="FH978" s="206"/>
      <c r="FI978" s="206"/>
      <c r="FJ978" s="206"/>
      <c r="FK978" s="206"/>
      <c r="FL978" s="206"/>
      <c r="FM978" s="206"/>
      <c r="FN978" s="206"/>
      <c r="FO978" s="206"/>
      <c r="FP978" s="206"/>
      <c r="FQ978" s="206"/>
      <c r="FR978" s="206"/>
      <c r="FS978" s="206"/>
      <c r="FT978" s="206"/>
      <c r="FU978" s="206"/>
      <c r="FV978" s="206"/>
      <c r="FW978" s="206"/>
      <c r="FX978" s="206"/>
      <c r="FY978" s="206"/>
      <c r="FZ978" s="206"/>
      <c r="GA978" s="206"/>
      <c r="GB978" s="206"/>
      <c r="GC978" s="206"/>
      <c r="GD978" s="206"/>
      <c r="GE978" s="206"/>
      <c r="GF978" s="206"/>
      <c r="GG978" s="206"/>
      <c r="GH978" s="206"/>
      <c r="GI978" s="206"/>
      <c r="GJ978" s="206"/>
      <c r="GK978" s="206"/>
      <c r="GL978" s="206"/>
      <c r="GM978" s="206"/>
      <c r="GN978" s="206"/>
      <c r="GO978" s="206"/>
      <c r="GP978" s="206"/>
      <c r="GQ978" s="206"/>
      <c r="GR978" s="206"/>
      <c r="GS978" s="206"/>
      <c r="GT978" s="206"/>
      <c r="GU978" s="206"/>
      <c r="GV978" s="206"/>
      <c r="GW978" s="206"/>
      <c r="GX978" s="206"/>
      <c r="GY978" s="206"/>
      <c r="GZ978" s="206"/>
      <c r="HA978" s="206"/>
      <c r="HB978" s="206"/>
      <c r="HC978" s="206"/>
      <c r="HD978" s="206"/>
      <c r="HE978" s="206"/>
      <c r="HF978" s="206"/>
      <c r="HG978" s="206"/>
      <c r="HH978" s="206"/>
      <c r="HI978" s="206"/>
      <c r="HJ978" s="206"/>
      <c r="HK978" s="206"/>
      <c r="HL978" s="206"/>
      <c r="HM978" s="206"/>
      <c r="HN978" s="206"/>
      <c r="HO978" s="206"/>
      <c r="HP978" s="206"/>
      <c r="HQ978" s="206"/>
      <c r="HR978" s="206"/>
      <c r="HS978" s="206"/>
      <c r="HT978" s="206"/>
      <c r="HU978" s="206"/>
      <c r="HV978" s="206"/>
      <c r="HW978" s="206"/>
      <c r="HX978" s="206"/>
      <c r="HY978" s="206"/>
      <c r="HZ978" s="206"/>
      <c r="IA978" s="206"/>
      <c r="IB978" s="206"/>
      <c r="IC978" s="206"/>
      <c r="ID978" s="206"/>
      <c r="IE978" s="206"/>
      <c r="IF978" s="206"/>
      <c r="IG978" s="206"/>
      <c r="IH978" s="206"/>
    </row>
    <row r="979" spans="1:242" s="225" customFormat="1" hidden="1" x14ac:dyDescent="0.25">
      <c r="A979" s="206"/>
      <c r="B979" s="206"/>
      <c r="C979" s="206"/>
      <c r="D979" s="225" t="s">
        <v>1100</v>
      </c>
      <c r="E979" s="206"/>
      <c r="F979" s="206"/>
      <c r="G979" s="235" t="s">
        <v>1290</v>
      </c>
      <c r="H979" s="285">
        <v>2500000</v>
      </c>
      <c r="I979" s="235"/>
      <c r="J979" s="357">
        <f t="shared" si="15"/>
        <v>8512276</v>
      </c>
      <c r="K979" s="251" t="s">
        <v>1723</v>
      </c>
      <c r="L979" s="287"/>
      <c r="M979" s="206"/>
      <c r="N979" s="287"/>
      <c r="O979" s="287"/>
      <c r="P979" s="287"/>
      <c r="Q979" s="287"/>
      <c r="R979" s="287"/>
      <c r="S979" s="287"/>
      <c r="T979" s="287"/>
      <c r="U979" s="287"/>
      <c r="V979" s="287"/>
      <c r="W979" s="287"/>
      <c r="X979" s="287"/>
      <c r="Y979" s="287"/>
      <c r="Z979" s="287"/>
      <c r="AA979" s="287"/>
      <c r="AB979" s="287"/>
      <c r="AC979" s="287"/>
      <c r="AD979" s="287"/>
      <c r="AE979" s="287"/>
      <c r="AF979" s="287"/>
      <c r="AG979" s="287"/>
      <c r="AH979" s="287"/>
      <c r="AI979" s="287"/>
      <c r="AJ979" s="449"/>
      <c r="AK979" s="206"/>
      <c r="AL979" s="206"/>
      <c r="AM979" s="206"/>
      <c r="AN979" s="206"/>
      <c r="AO979" s="206"/>
      <c r="AP979" s="206"/>
      <c r="AQ979" s="206"/>
      <c r="AR979" s="206"/>
      <c r="AS979" s="206"/>
      <c r="AT979" s="206"/>
      <c r="AU979" s="206"/>
      <c r="AV979" s="206"/>
      <c r="AW979" s="206"/>
      <c r="AX979" s="206"/>
      <c r="AY979" s="206"/>
      <c r="AZ979" s="206"/>
      <c r="BA979" s="206"/>
      <c r="BB979" s="206"/>
      <c r="BC979" s="206"/>
      <c r="BD979" s="206"/>
      <c r="BE979" s="206"/>
      <c r="BF979" s="206"/>
      <c r="BG979" s="206"/>
      <c r="BH979" s="206"/>
      <c r="BI979" s="206"/>
      <c r="BJ979" s="206"/>
      <c r="BK979" s="206"/>
      <c r="BL979" s="206"/>
      <c r="BM979" s="206"/>
      <c r="BN979" s="206"/>
      <c r="BO979" s="206"/>
      <c r="BP979" s="206"/>
      <c r="BQ979" s="206"/>
      <c r="BR979" s="206"/>
      <c r="BS979" s="206"/>
      <c r="BT979" s="206"/>
      <c r="BU979" s="206"/>
      <c r="BV979" s="206"/>
      <c r="BW979" s="206"/>
      <c r="BX979" s="206"/>
      <c r="BY979" s="206"/>
      <c r="BZ979" s="206"/>
      <c r="CA979" s="206"/>
      <c r="CB979" s="206"/>
      <c r="CC979" s="206"/>
      <c r="CD979" s="206"/>
      <c r="CE979" s="206"/>
      <c r="CF979" s="206"/>
      <c r="CG979" s="206"/>
      <c r="CH979" s="206"/>
      <c r="CI979" s="206"/>
      <c r="CJ979" s="206"/>
      <c r="CK979" s="206"/>
      <c r="CL979" s="206"/>
      <c r="CM979" s="206"/>
      <c r="CN979" s="206"/>
      <c r="CO979" s="206"/>
      <c r="CP979" s="206"/>
      <c r="CQ979" s="206"/>
      <c r="CR979" s="206"/>
      <c r="CS979" s="206"/>
      <c r="CT979" s="206"/>
      <c r="CU979" s="206"/>
      <c r="CV979" s="206"/>
      <c r="CW979" s="206"/>
      <c r="CX979" s="206"/>
      <c r="CY979" s="206"/>
      <c r="CZ979" s="206"/>
      <c r="DA979" s="206"/>
      <c r="DB979" s="206"/>
      <c r="DC979" s="206"/>
      <c r="DD979" s="206"/>
      <c r="DE979" s="206"/>
      <c r="DF979" s="206"/>
      <c r="DG979" s="206"/>
      <c r="DH979" s="206"/>
      <c r="DI979" s="206"/>
      <c r="DJ979" s="206"/>
      <c r="DK979" s="206"/>
      <c r="DL979" s="206"/>
      <c r="DM979" s="206"/>
      <c r="DN979" s="206"/>
      <c r="DO979" s="206"/>
      <c r="DP979" s="206"/>
      <c r="DQ979" s="206"/>
      <c r="DR979" s="206"/>
      <c r="DS979" s="206"/>
      <c r="DT979" s="206"/>
      <c r="DU979" s="206"/>
      <c r="DV979" s="206"/>
      <c r="DW979" s="206"/>
      <c r="DX979" s="206"/>
      <c r="DY979" s="206"/>
      <c r="DZ979" s="206"/>
      <c r="EA979" s="206"/>
      <c r="EB979" s="206"/>
      <c r="EC979" s="206"/>
      <c r="ED979" s="206"/>
      <c r="EE979" s="206"/>
      <c r="EF979" s="206"/>
      <c r="EG979" s="206"/>
      <c r="EH979" s="206"/>
      <c r="EI979" s="206"/>
      <c r="EJ979" s="206"/>
      <c r="EK979" s="206"/>
      <c r="EL979" s="206"/>
      <c r="EM979" s="206"/>
      <c r="EN979" s="206"/>
      <c r="EO979" s="206"/>
      <c r="EP979" s="206"/>
      <c r="EQ979" s="206"/>
      <c r="ER979" s="206"/>
      <c r="ES979" s="206"/>
      <c r="ET979" s="206"/>
      <c r="EU979" s="206"/>
      <c r="EV979" s="206"/>
      <c r="EW979" s="206"/>
      <c r="EX979" s="206"/>
      <c r="EY979" s="206"/>
      <c r="EZ979" s="206"/>
      <c r="FA979" s="206"/>
      <c r="FB979" s="206"/>
      <c r="FC979" s="206"/>
      <c r="FD979" s="206"/>
      <c r="FE979" s="206"/>
      <c r="FF979" s="206"/>
      <c r="FG979" s="206"/>
      <c r="FH979" s="206"/>
      <c r="FI979" s="206"/>
      <c r="FJ979" s="206"/>
      <c r="FK979" s="206"/>
      <c r="FL979" s="206"/>
      <c r="FM979" s="206"/>
      <c r="FN979" s="206"/>
      <c r="FO979" s="206"/>
      <c r="FP979" s="206"/>
      <c r="FQ979" s="206"/>
      <c r="FR979" s="206"/>
      <c r="FS979" s="206"/>
      <c r="FT979" s="206"/>
      <c r="FU979" s="206"/>
      <c r="FV979" s="206"/>
      <c r="FW979" s="206"/>
      <c r="FX979" s="206"/>
      <c r="FY979" s="206"/>
      <c r="FZ979" s="206"/>
      <c r="GA979" s="206"/>
      <c r="GB979" s="206"/>
      <c r="GC979" s="206"/>
      <c r="GD979" s="206"/>
      <c r="GE979" s="206"/>
      <c r="GF979" s="206"/>
      <c r="GG979" s="206"/>
      <c r="GH979" s="206"/>
      <c r="GI979" s="206"/>
      <c r="GJ979" s="206"/>
      <c r="GK979" s="206"/>
      <c r="GL979" s="206"/>
      <c r="GM979" s="206"/>
      <c r="GN979" s="206"/>
      <c r="GO979" s="206"/>
      <c r="GP979" s="206"/>
      <c r="GQ979" s="206"/>
      <c r="GR979" s="206"/>
      <c r="GS979" s="206"/>
      <c r="GT979" s="206"/>
      <c r="GU979" s="206"/>
      <c r="GV979" s="206"/>
      <c r="GW979" s="206"/>
      <c r="GX979" s="206"/>
      <c r="GY979" s="206"/>
      <c r="GZ979" s="206"/>
      <c r="HA979" s="206"/>
      <c r="HB979" s="206"/>
      <c r="HC979" s="206"/>
      <c r="HD979" s="206"/>
      <c r="HE979" s="206"/>
      <c r="HF979" s="206"/>
      <c r="HG979" s="206"/>
      <c r="HH979" s="206"/>
      <c r="HI979" s="206"/>
      <c r="HJ979" s="206"/>
      <c r="HK979" s="206"/>
      <c r="HL979" s="206"/>
      <c r="HM979" s="206"/>
      <c r="HN979" s="206"/>
      <c r="HO979" s="206"/>
      <c r="HP979" s="206"/>
      <c r="HQ979" s="206"/>
      <c r="HR979" s="206"/>
      <c r="HS979" s="206"/>
      <c r="HT979" s="206"/>
      <c r="HU979" s="206"/>
      <c r="HV979" s="206"/>
      <c r="HW979" s="206"/>
      <c r="HX979" s="206"/>
      <c r="HY979" s="206"/>
      <c r="HZ979" s="206"/>
      <c r="IA979" s="206"/>
      <c r="IB979" s="206"/>
      <c r="IC979" s="206"/>
      <c r="ID979" s="206"/>
      <c r="IE979" s="206"/>
      <c r="IF979" s="206"/>
      <c r="IG979" s="206"/>
      <c r="IH979" s="206"/>
    </row>
    <row r="980" spans="1:242" s="225" customFormat="1" hidden="1" x14ac:dyDescent="0.25">
      <c r="A980" s="206"/>
      <c r="B980" s="206"/>
      <c r="C980" s="204">
        <v>43714</v>
      </c>
      <c r="D980" s="233" t="s">
        <v>1730</v>
      </c>
      <c r="E980" s="319" t="s">
        <v>1727</v>
      </c>
      <c r="F980" s="255"/>
      <c r="G980" s="235" t="s">
        <v>1290</v>
      </c>
      <c r="H980" s="285"/>
      <c r="I980" s="236">
        <v>1495600</v>
      </c>
      <c r="J980" s="357">
        <f t="shared" si="15"/>
        <v>7016676</v>
      </c>
      <c r="K980" s="251"/>
      <c r="L980" s="287"/>
      <c r="M980" s="319" t="s">
        <v>1727</v>
      </c>
      <c r="N980" s="287"/>
      <c r="O980" s="287"/>
      <c r="P980" s="287"/>
      <c r="Q980" s="287"/>
      <c r="R980" s="287"/>
      <c r="S980" s="287"/>
      <c r="T980" s="287"/>
      <c r="U980" s="287"/>
      <c r="V980" s="287"/>
      <c r="W980" s="287"/>
      <c r="X980" s="287"/>
      <c r="Y980" s="287"/>
      <c r="Z980" s="287"/>
      <c r="AA980" s="287"/>
      <c r="AB980" s="287"/>
      <c r="AC980" s="287"/>
      <c r="AD980" s="287"/>
      <c r="AE980" s="287"/>
      <c r="AF980" s="287"/>
      <c r="AG980" s="287"/>
      <c r="AH980" s="287"/>
      <c r="AI980" s="287"/>
      <c r="AJ980" s="449"/>
      <c r="AK980" s="206"/>
      <c r="AL980" s="206"/>
      <c r="AM980" s="206"/>
      <c r="AN980" s="206"/>
      <c r="AO980" s="206"/>
      <c r="AP980" s="206"/>
      <c r="AQ980" s="206"/>
      <c r="AR980" s="206"/>
      <c r="AS980" s="206"/>
      <c r="AT980" s="206"/>
      <c r="AU980" s="206"/>
      <c r="AV980" s="206"/>
      <c r="AW980" s="206"/>
      <c r="AX980" s="206"/>
      <c r="AY980" s="206"/>
      <c r="AZ980" s="206"/>
      <c r="BA980" s="206"/>
      <c r="BB980" s="206"/>
      <c r="BC980" s="206"/>
      <c r="BD980" s="206"/>
      <c r="BE980" s="206"/>
      <c r="BF980" s="206"/>
      <c r="BG980" s="206"/>
      <c r="BH980" s="206"/>
      <c r="BI980" s="206"/>
      <c r="BJ980" s="206"/>
      <c r="BK980" s="206"/>
      <c r="BL980" s="206"/>
      <c r="BM980" s="206"/>
      <c r="BN980" s="206"/>
      <c r="BO980" s="206"/>
      <c r="BP980" s="206"/>
      <c r="BQ980" s="206"/>
      <c r="BR980" s="206"/>
      <c r="BS980" s="206"/>
      <c r="BT980" s="206"/>
      <c r="BU980" s="206"/>
      <c r="BV980" s="206"/>
      <c r="BW980" s="206"/>
      <c r="BX980" s="206"/>
      <c r="BY980" s="206"/>
      <c r="BZ980" s="206"/>
      <c r="CA980" s="206"/>
      <c r="CB980" s="206"/>
      <c r="CC980" s="206"/>
      <c r="CD980" s="206"/>
      <c r="CE980" s="206"/>
      <c r="CF980" s="206"/>
      <c r="CG980" s="206"/>
      <c r="CH980" s="206"/>
      <c r="CI980" s="206"/>
      <c r="CJ980" s="206"/>
      <c r="CK980" s="206"/>
      <c r="CL980" s="206"/>
      <c r="CM980" s="206"/>
      <c r="CN980" s="206"/>
      <c r="CO980" s="206"/>
      <c r="CP980" s="206"/>
      <c r="CQ980" s="206"/>
      <c r="CR980" s="206"/>
      <c r="CS980" s="206"/>
      <c r="CT980" s="206"/>
      <c r="CU980" s="206"/>
      <c r="CV980" s="206"/>
      <c r="CW980" s="206"/>
      <c r="CX980" s="206"/>
      <c r="CY980" s="206"/>
      <c r="CZ980" s="206"/>
      <c r="DA980" s="206"/>
      <c r="DB980" s="206"/>
      <c r="DC980" s="206"/>
      <c r="DD980" s="206"/>
      <c r="DE980" s="206"/>
      <c r="DF980" s="206"/>
      <c r="DG980" s="206"/>
      <c r="DH980" s="206"/>
      <c r="DI980" s="206"/>
      <c r="DJ980" s="206"/>
      <c r="DK980" s="206"/>
      <c r="DL980" s="206"/>
      <c r="DM980" s="206"/>
      <c r="DN980" s="206"/>
      <c r="DO980" s="206"/>
      <c r="DP980" s="206"/>
      <c r="DQ980" s="206"/>
      <c r="DR980" s="206"/>
      <c r="DS980" s="206"/>
      <c r="DT980" s="206"/>
      <c r="DU980" s="206"/>
      <c r="DV980" s="206"/>
      <c r="DW980" s="206"/>
      <c r="DX980" s="206"/>
      <c r="DY980" s="206"/>
      <c r="DZ980" s="206"/>
      <c r="EA980" s="206"/>
      <c r="EB980" s="206"/>
      <c r="EC980" s="206"/>
      <c r="ED980" s="206"/>
      <c r="EE980" s="206"/>
      <c r="EF980" s="206"/>
      <c r="EG980" s="206"/>
      <c r="EH980" s="206"/>
      <c r="EI980" s="206"/>
      <c r="EJ980" s="206"/>
      <c r="EK980" s="206"/>
      <c r="EL980" s="206"/>
      <c r="EM980" s="206"/>
      <c r="EN980" s="206"/>
      <c r="EO980" s="206"/>
      <c r="EP980" s="206"/>
      <c r="EQ980" s="206"/>
      <c r="ER980" s="206"/>
      <c r="ES980" s="206"/>
      <c r="ET980" s="206"/>
      <c r="EU980" s="206"/>
      <c r="EV980" s="206"/>
      <c r="EW980" s="206"/>
      <c r="EX980" s="206"/>
      <c r="EY980" s="206"/>
      <c r="EZ980" s="206"/>
      <c r="FA980" s="206"/>
      <c r="FB980" s="206"/>
      <c r="FC980" s="206"/>
      <c r="FD980" s="206"/>
      <c r="FE980" s="206"/>
      <c r="FF980" s="206"/>
      <c r="FG980" s="206"/>
      <c r="FH980" s="206"/>
      <c r="FI980" s="206"/>
      <c r="FJ980" s="206"/>
      <c r="FK980" s="206"/>
      <c r="FL980" s="206"/>
      <c r="FM980" s="206"/>
      <c r="FN980" s="206"/>
      <c r="FO980" s="206"/>
      <c r="FP980" s="206"/>
      <c r="FQ980" s="206"/>
      <c r="FR980" s="206"/>
      <c r="FS980" s="206"/>
      <c r="FT980" s="206"/>
      <c r="FU980" s="206"/>
      <c r="FV980" s="206"/>
      <c r="FW980" s="206"/>
      <c r="FX980" s="206"/>
      <c r="FY980" s="206"/>
      <c r="FZ980" s="206"/>
      <c r="GA980" s="206"/>
      <c r="GB980" s="206"/>
      <c r="GC980" s="206"/>
      <c r="GD980" s="206"/>
      <c r="GE980" s="206"/>
      <c r="GF980" s="206"/>
      <c r="GG980" s="206"/>
      <c r="GH980" s="206"/>
      <c r="GI980" s="206"/>
      <c r="GJ980" s="206"/>
      <c r="GK980" s="206"/>
      <c r="GL980" s="206"/>
      <c r="GM980" s="206"/>
      <c r="GN980" s="206"/>
      <c r="GO980" s="206"/>
      <c r="GP980" s="206"/>
      <c r="GQ980" s="206"/>
      <c r="GR980" s="206"/>
      <c r="GS980" s="206"/>
      <c r="GT980" s="206"/>
      <c r="GU980" s="206"/>
      <c r="GV980" s="206"/>
      <c r="GW980" s="206"/>
      <c r="GX980" s="206"/>
      <c r="GY980" s="206"/>
      <c r="GZ980" s="206"/>
      <c r="HA980" s="206"/>
      <c r="HB980" s="206"/>
      <c r="HC980" s="206"/>
      <c r="HD980" s="206"/>
      <c r="HE980" s="206"/>
      <c r="HF980" s="206"/>
      <c r="HG980" s="206"/>
      <c r="HH980" s="206"/>
      <c r="HI980" s="206"/>
      <c r="HJ980" s="206"/>
      <c r="HK980" s="206"/>
      <c r="HL980" s="206"/>
      <c r="HM980" s="206"/>
      <c r="HN980" s="206"/>
      <c r="HO980" s="206"/>
      <c r="HP980" s="206"/>
      <c r="HQ980" s="206"/>
      <c r="HR980" s="206"/>
      <c r="HS980" s="206"/>
      <c r="HT980" s="206"/>
      <c r="HU980" s="206"/>
      <c r="HV980" s="206"/>
      <c r="HW980" s="206"/>
      <c r="HX980" s="206"/>
      <c r="HY980" s="206"/>
      <c r="HZ980" s="206"/>
      <c r="IA980" s="206"/>
      <c r="IB980" s="206"/>
      <c r="IC980" s="206"/>
      <c r="ID980" s="206"/>
      <c r="IE980" s="206"/>
      <c r="IF980" s="206"/>
      <c r="IG980" s="206"/>
      <c r="IH980" s="206"/>
    </row>
    <row r="981" spans="1:242" s="225" customFormat="1" hidden="1" x14ac:dyDescent="0.25">
      <c r="A981" s="206"/>
      <c r="B981" s="206"/>
      <c r="C981" s="206"/>
      <c r="D981" s="225" t="s">
        <v>1714</v>
      </c>
      <c r="E981" s="206" t="s">
        <v>1720</v>
      </c>
      <c r="F981" s="206"/>
      <c r="G981" s="235" t="s">
        <v>1715</v>
      </c>
      <c r="H981" s="285"/>
      <c r="I981" s="235">
        <v>1880000</v>
      </c>
      <c r="J981" s="357">
        <f t="shared" si="15"/>
        <v>5136676</v>
      </c>
      <c r="K981" s="251"/>
      <c r="L981" s="287"/>
      <c r="M981" s="206" t="s">
        <v>1720</v>
      </c>
      <c r="N981" s="287"/>
      <c r="O981" s="287"/>
      <c r="P981" s="287"/>
      <c r="Q981" s="287"/>
      <c r="R981" s="287"/>
      <c r="S981" s="287"/>
      <c r="T981" s="287"/>
      <c r="U981" s="287"/>
      <c r="V981" s="287"/>
      <c r="W981" s="287"/>
      <c r="X981" s="287"/>
      <c r="Y981" s="287"/>
      <c r="Z981" s="287"/>
      <c r="AA981" s="287"/>
      <c r="AB981" s="287"/>
      <c r="AC981" s="287"/>
      <c r="AD981" s="287"/>
      <c r="AE981" s="287"/>
      <c r="AF981" s="287"/>
      <c r="AG981" s="287"/>
      <c r="AH981" s="287"/>
      <c r="AI981" s="287"/>
      <c r="AJ981" s="449"/>
      <c r="AK981" s="206"/>
      <c r="AL981" s="206"/>
      <c r="AM981" s="206"/>
      <c r="AN981" s="206"/>
      <c r="AO981" s="206"/>
      <c r="AP981" s="206"/>
      <c r="AQ981" s="206"/>
      <c r="AR981" s="206"/>
      <c r="AS981" s="206"/>
      <c r="AT981" s="206"/>
      <c r="AU981" s="206"/>
      <c r="AV981" s="206"/>
      <c r="AW981" s="206"/>
      <c r="AX981" s="206"/>
      <c r="AY981" s="206"/>
      <c r="AZ981" s="206"/>
      <c r="BA981" s="206"/>
      <c r="BB981" s="206"/>
      <c r="BC981" s="206"/>
      <c r="BD981" s="206"/>
      <c r="BE981" s="206"/>
      <c r="BF981" s="206"/>
      <c r="BG981" s="206"/>
      <c r="BH981" s="206"/>
      <c r="BI981" s="206"/>
      <c r="BJ981" s="206"/>
      <c r="BK981" s="206"/>
      <c r="BL981" s="206"/>
      <c r="BM981" s="206"/>
      <c r="BN981" s="206"/>
      <c r="BO981" s="206"/>
      <c r="BP981" s="206"/>
      <c r="BQ981" s="206"/>
      <c r="BR981" s="206"/>
      <c r="BS981" s="206"/>
      <c r="BT981" s="206"/>
      <c r="BU981" s="206"/>
      <c r="BV981" s="206"/>
      <c r="BW981" s="206"/>
      <c r="BX981" s="206"/>
      <c r="BY981" s="206"/>
      <c r="BZ981" s="206"/>
      <c r="CA981" s="206"/>
      <c r="CB981" s="206"/>
      <c r="CC981" s="206"/>
      <c r="CD981" s="206"/>
      <c r="CE981" s="206"/>
      <c r="CF981" s="206"/>
      <c r="CG981" s="206"/>
      <c r="CH981" s="206"/>
      <c r="CI981" s="206"/>
      <c r="CJ981" s="206"/>
      <c r="CK981" s="206"/>
      <c r="CL981" s="206"/>
      <c r="CM981" s="206"/>
      <c r="CN981" s="206"/>
      <c r="CO981" s="206"/>
      <c r="CP981" s="206"/>
      <c r="CQ981" s="206"/>
      <c r="CR981" s="206"/>
      <c r="CS981" s="206"/>
      <c r="CT981" s="206"/>
      <c r="CU981" s="206"/>
      <c r="CV981" s="206"/>
      <c r="CW981" s="206"/>
      <c r="CX981" s="206"/>
      <c r="CY981" s="206"/>
      <c r="CZ981" s="206"/>
      <c r="DA981" s="206"/>
      <c r="DB981" s="206"/>
      <c r="DC981" s="206"/>
      <c r="DD981" s="206"/>
      <c r="DE981" s="206"/>
      <c r="DF981" s="206"/>
      <c r="DG981" s="206"/>
      <c r="DH981" s="206"/>
      <c r="DI981" s="206"/>
      <c r="DJ981" s="206"/>
      <c r="DK981" s="206"/>
      <c r="DL981" s="206"/>
      <c r="DM981" s="206"/>
      <c r="DN981" s="206"/>
      <c r="DO981" s="206"/>
      <c r="DP981" s="206"/>
      <c r="DQ981" s="206"/>
      <c r="DR981" s="206"/>
      <c r="DS981" s="206"/>
      <c r="DT981" s="206"/>
      <c r="DU981" s="206"/>
      <c r="DV981" s="206"/>
      <c r="DW981" s="206"/>
      <c r="DX981" s="206"/>
      <c r="DY981" s="206"/>
      <c r="DZ981" s="206"/>
      <c r="EA981" s="206"/>
      <c r="EB981" s="206"/>
      <c r="EC981" s="206"/>
      <c r="ED981" s="206"/>
      <c r="EE981" s="206"/>
      <c r="EF981" s="206"/>
      <c r="EG981" s="206"/>
      <c r="EH981" s="206"/>
      <c r="EI981" s="206"/>
      <c r="EJ981" s="206"/>
      <c r="EK981" s="206"/>
      <c r="EL981" s="206"/>
      <c r="EM981" s="206"/>
      <c r="EN981" s="206"/>
      <c r="EO981" s="206"/>
      <c r="EP981" s="206"/>
      <c r="EQ981" s="206"/>
      <c r="ER981" s="206"/>
      <c r="ES981" s="206"/>
      <c r="ET981" s="206"/>
      <c r="EU981" s="206"/>
      <c r="EV981" s="206"/>
      <c r="EW981" s="206"/>
      <c r="EX981" s="206"/>
      <c r="EY981" s="206"/>
      <c r="EZ981" s="206"/>
      <c r="FA981" s="206"/>
      <c r="FB981" s="206"/>
      <c r="FC981" s="206"/>
      <c r="FD981" s="206"/>
      <c r="FE981" s="206"/>
      <c r="FF981" s="206"/>
      <c r="FG981" s="206"/>
      <c r="FH981" s="206"/>
      <c r="FI981" s="206"/>
      <c r="FJ981" s="206"/>
      <c r="FK981" s="206"/>
      <c r="FL981" s="206"/>
      <c r="FM981" s="206"/>
      <c r="FN981" s="206"/>
      <c r="FO981" s="206"/>
      <c r="FP981" s="206"/>
      <c r="FQ981" s="206"/>
      <c r="FR981" s="206"/>
      <c r="FS981" s="206"/>
      <c r="FT981" s="206"/>
      <c r="FU981" s="206"/>
      <c r="FV981" s="206"/>
      <c r="FW981" s="206"/>
      <c r="FX981" s="206"/>
      <c r="FY981" s="206"/>
      <c r="FZ981" s="206"/>
      <c r="GA981" s="206"/>
      <c r="GB981" s="206"/>
      <c r="GC981" s="206"/>
      <c r="GD981" s="206"/>
      <c r="GE981" s="206"/>
      <c r="GF981" s="206"/>
      <c r="GG981" s="206"/>
      <c r="GH981" s="206"/>
      <c r="GI981" s="206"/>
      <c r="GJ981" s="206"/>
      <c r="GK981" s="206"/>
      <c r="GL981" s="206"/>
      <c r="GM981" s="206"/>
      <c r="GN981" s="206"/>
      <c r="GO981" s="206"/>
      <c r="GP981" s="206"/>
      <c r="GQ981" s="206"/>
      <c r="GR981" s="206"/>
      <c r="GS981" s="206"/>
      <c r="GT981" s="206"/>
      <c r="GU981" s="206"/>
      <c r="GV981" s="206"/>
      <c r="GW981" s="206"/>
      <c r="GX981" s="206"/>
      <c r="GY981" s="206"/>
      <c r="GZ981" s="206"/>
      <c r="HA981" s="206"/>
      <c r="HB981" s="206"/>
      <c r="HC981" s="206"/>
      <c r="HD981" s="206"/>
      <c r="HE981" s="206"/>
      <c r="HF981" s="206"/>
      <c r="HG981" s="206"/>
      <c r="HH981" s="206"/>
      <c r="HI981" s="206"/>
      <c r="HJ981" s="206"/>
      <c r="HK981" s="206"/>
      <c r="HL981" s="206"/>
      <c r="HM981" s="206"/>
      <c r="HN981" s="206"/>
      <c r="HO981" s="206"/>
      <c r="HP981" s="206"/>
      <c r="HQ981" s="206"/>
      <c r="HR981" s="206"/>
      <c r="HS981" s="206"/>
      <c r="HT981" s="206"/>
      <c r="HU981" s="206"/>
      <c r="HV981" s="206"/>
      <c r="HW981" s="206"/>
      <c r="HX981" s="206"/>
      <c r="HY981" s="206"/>
      <c r="HZ981" s="206"/>
      <c r="IA981" s="206"/>
      <c r="IB981" s="206"/>
      <c r="IC981" s="206"/>
      <c r="ID981" s="206"/>
      <c r="IE981" s="206"/>
      <c r="IF981" s="206"/>
      <c r="IG981" s="206"/>
      <c r="IH981" s="206"/>
    </row>
    <row r="982" spans="1:242" s="225" customFormat="1" hidden="1" x14ac:dyDescent="0.25">
      <c r="A982" s="206"/>
      <c r="B982" s="206"/>
      <c r="C982" s="206"/>
      <c r="D982" s="225" t="s">
        <v>1759</v>
      </c>
      <c r="E982" s="206" t="s">
        <v>1724</v>
      </c>
      <c r="F982" s="284"/>
      <c r="G982" s="256" t="s">
        <v>1719</v>
      </c>
      <c r="H982" s="285"/>
      <c r="I982" s="256">
        <v>2505000</v>
      </c>
      <c r="J982" s="357">
        <f t="shared" si="15"/>
        <v>2631676</v>
      </c>
      <c r="K982" s="251"/>
      <c r="L982" s="287"/>
      <c r="M982" s="206" t="s">
        <v>1724</v>
      </c>
      <c r="N982" s="287"/>
      <c r="O982" s="287"/>
      <c r="P982" s="287"/>
      <c r="Q982" s="287"/>
      <c r="R982" s="287"/>
      <c r="S982" s="287"/>
      <c r="T982" s="287"/>
      <c r="U982" s="287"/>
      <c r="V982" s="287"/>
      <c r="W982" s="287"/>
      <c r="X982" s="287"/>
      <c r="Y982" s="287"/>
      <c r="Z982" s="287"/>
      <c r="AA982" s="287"/>
      <c r="AB982" s="287"/>
      <c r="AC982" s="287"/>
      <c r="AD982" s="287"/>
      <c r="AE982" s="287"/>
      <c r="AF982" s="287"/>
      <c r="AG982" s="287"/>
      <c r="AH982" s="287"/>
      <c r="AI982" s="287"/>
      <c r="AJ982" s="449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206"/>
      <c r="BN982" s="206"/>
      <c r="BO982" s="206"/>
      <c r="BP982" s="206"/>
      <c r="BQ982" s="206"/>
      <c r="BR982" s="206"/>
      <c r="BS982" s="206"/>
      <c r="BT982" s="206"/>
      <c r="BU982" s="206"/>
      <c r="BV982" s="206"/>
      <c r="BW982" s="206"/>
      <c r="BX982" s="206"/>
      <c r="BY982" s="206"/>
      <c r="BZ982" s="206"/>
      <c r="CA982" s="206"/>
      <c r="CB982" s="206"/>
      <c r="CC982" s="206"/>
      <c r="CD982" s="206"/>
      <c r="CE982" s="206"/>
      <c r="CF982" s="206"/>
      <c r="CG982" s="206"/>
      <c r="CH982" s="206"/>
      <c r="CI982" s="206"/>
      <c r="CJ982" s="206"/>
      <c r="CK982" s="206"/>
      <c r="CL982" s="206"/>
      <c r="CM982" s="206"/>
      <c r="CN982" s="206"/>
      <c r="CO982" s="206"/>
      <c r="CP982" s="206"/>
      <c r="CQ982" s="206"/>
      <c r="CR982" s="206"/>
      <c r="CS982" s="206"/>
      <c r="CT982" s="206"/>
      <c r="CU982" s="206"/>
      <c r="CV982" s="206"/>
      <c r="CW982" s="206"/>
      <c r="CX982" s="206"/>
      <c r="CY982" s="206"/>
      <c r="CZ982" s="206"/>
      <c r="DA982" s="206"/>
      <c r="DB982" s="206"/>
      <c r="DC982" s="206"/>
      <c r="DD982" s="206"/>
      <c r="DE982" s="206"/>
      <c r="DF982" s="206"/>
      <c r="DG982" s="206"/>
      <c r="DH982" s="206"/>
      <c r="DI982" s="206"/>
      <c r="DJ982" s="206"/>
      <c r="DK982" s="206"/>
      <c r="DL982" s="206"/>
      <c r="DM982" s="206"/>
      <c r="DN982" s="206"/>
      <c r="DO982" s="206"/>
      <c r="DP982" s="206"/>
      <c r="DQ982" s="206"/>
      <c r="DR982" s="206"/>
      <c r="DS982" s="206"/>
      <c r="DT982" s="206"/>
      <c r="DU982" s="206"/>
      <c r="DV982" s="206"/>
      <c r="DW982" s="206"/>
      <c r="DX982" s="206"/>
      <c r="DY982" s="206"/>
      <c r="DZ982" s="206"/>
      <c r="EA982" s="206"/>
      <c r="EB982" s="206"/>
      <c r="EC982" s="206"/>
      <c r="ED982" s="206"/>
      <c r="EE982" s="206"/>
      <c r="EF982" s="206"/>
      <c r="EG982" s="206"/>
      <c r="EH982" s="206"/>
      <c r="EI982" s="206"/>
      <c r="EJ982" s="206"/>
      <c r="EK982" s="206"/>
      <c r="EL982" s="206"/>
      <c r="EM982" s="206"/>
      <c r="EN982" s="206"/>
      <c r="EO982" s="206"/>
      <c r="EP982" s="206"/>
      <c r="EQ982" s="206"/>
      <c r="ER982" s="206"/>
      <c r="ES982" s="206"/>
      <c r="ET982" s="206"/>
      <c r="EU982" s="206"/>
      <c r="EV982" s="206"/>
      <c r="EW982" s="206"/>
      <c r="EX982" s="206"/>
      <c r="EY982" s="206"/>
      <c r="EZ982" s="206"/>
      <c r="FA982" s="206"/>
      <c r="FB982" s="206"/>
      <c r="FC982" s="206"/>
      <c r="FD982" s="206"/>
      <c r="FE982" s="206"/>
      <c r="FF982" s="206"/>
      <c r="FG982" s="206"/>
      <c r="FH982" s="206"/>
      <c r="FI982" s="206"/>
      <c r="FJ982" s="206"/>
      <c r="FK982" s="206"/>
      <c r="FL982" s="206"/>
      <c r="FM982" s="206"/>
      <c r="FN982" s="206"/>
      <c r="FO982" s="206"/>
      <c r="FP982" s="206"/>
      <c r="FQ982" s="206"/>
      <c r="FR982" s="206"/>
      <c r="FS982" s="206"/>
      <c r="FT982" s="206"/>
      <c r="FU982" s="206"/>
      <c r="FV982" s="206"/>
      <c r="FW982" s="206"/>
      <c r="FX982" s="206"/>
      <c r="FY982" s="206"/>
      <c r="FZ982" s="206"/>
      <c r="GA982" s="206"/>
      <c r="GB982" s="206"/>
      <c r="GC982" s="206"/>
      <c r="GD982" s="206"/>
      <c r="GE982" s="206"/>
      <c r="GF982" s="206"/>
      <c r="GG982" s="206"/>
      <c r="GH982" s="206"/>
      <c r="GI982" s="206"/>
      <c r="GJ982" s="206"/>
      <c r="GK982" s="206"/>
      <c r="GL982" s="206"/>
      <c r="GM982" s="206"/>
      <c r="GN982" s="206"/>
      <c r="GO982" s="206"/>
      <c r="GP982" s="206"/>
      <c r="GQ982" s="206"/>
      <c r="GR982" s="206"/>
      <c r="GS982" s="206"/>
      <c r="GT982" s="206"/>
      <c r="GU982" s="206"/>
      <c r="GV982" s="206"/>
      <c r="GW982" s="206"/>
      <c r="GX982" s="206"/>
      <c r="GY982" s="206"/>
      <c r="GZ982" s="206"/>
      <c r="HA982" s="206"/>
      <c r="HB982" s="206"/>
      <c r="HC982" s="206"/>
      <c r="HD982" s="206"/>
      <c r="HE982" s="206"/>
      <c r="HF982" s="206"/>
      <c r="HG982" s="206"/>
      <c r="HH982" s="206"/>
      <c r="HI982" s="206"/>
      <c r="HJ982" s="206"/>
      <c r="HK982" s="206"/>
      <c r="HL982" s="206"/>
      <c r="HM982" s="206"/>
      <c r="HN982" s="206"/>
      <c r="HO982" s="206"/>
      <c r="HP982" s="206"/>
      <c r="HQ982" s="206"/>
      <c r="HR982" s="206"/>
      <c r="HS982" s="206"/>
      <c r="HT982" s="206"/>
      <c r="HU982" s="206"/>
      <c r="HV982" s="206"/>
      <c r="HW982" s="206"/>
      <c r="HX982" s="206"/>
      <c r="HY982" s="206"/>
      <c r="HZ982" s="206"/>
      <c r="IA982" s="206"/>
      <c r="IB982" s="206"/>
      <c r="IC982" s="206"/>
      <c r="ID982" s="206"/>
      <c r="IE982" s="206"/>
      <c r="IF982" s="206"/>
      <c r="IG982" s="206"/>
      <c r="IH982" s="206"/>
    </row>
    <row r="983" spans="1:242" s="225" customFormat="1" hidden="1" x14ac:dyDescent="0.25">
      <c r="A983" s="206"/>
      <c r="B983" s="206"/>
      <c r="C983" s="206"/>
      <c r="D983" s="206"/>
      <c r="E983" s="206"/>
      <c r="F983" s="206"/>
      <c r="G983" s="208"/>
      <c r="H983" s="285">
        <v>14478524</v>
      </c>
      <c r="I983" s="210"/>
      <c r="J983" s="357">
        <f t="shared" si="15"/>
        <v>17110200</v>
      </c>
      <c r="K983" s="251"/>
      <c r="L983" s="287"/>
      <c r="M983" s="206"/>
      <c r="N983" s="287"/>
      <c r="O983" s="287"/>
      <c r="P983" s="287"/>
      <c r="Q983" s="287"/>
      <c r="R983" s="287"/>
      <c r="S983" s="287"/>
      <c r="T983" s="287"/>
      <c r="U983" s="287"/>
      <c r="V983" s="287"/>
      <c r="W983" s="287"/>
      <c r="X983" s="287"/>
      <c r="Y983" s="287"/>
      <c r="Z983" s="287"/>
      <c r="AA983" s="287"/>
      <c r="AB983" s="287"/>
      <c r="AC983" s="287"/>
      <c r="AD983" s="287"/>
      <c r="AE983" s="287"/>
      <c r="AF983" s="287"/>
      <c r="AG983" s="287"/>
      <c r="AH983" s="287"/>
      <c r="AI983" s="287"/>
      <c r="AJ983" s="449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206"/>
      <c r="BN983" s="206"/>
      <c r="BO983" s="206"/>
      <c r="BP983" s="206"/>
      <c r="BQ983" s="206"/>
      <c r="BR983" s="206"/>
      <c r="BS983" s="206"/>
      <c r="BT983" s="206"/>
      <c r="BU983" s="206"/>
      <c r="BV983" s="206"/>
      <c r="BW983" s="206"/>
      <c r="BX983" s="206"/>
      <c r="BY983" s="206"/>
      <c r="BZ983" s="206"/>
      <c r="CA983" s="206"/>
      <c r="CB983" s="206"/>
      <c r="CC983" s="206"/>
      <c r="CD983" s="206"/>
      <c r="CE983" s="206"/>
      <c r="CF983" s="206"/>
      <c r="CG983" s="206"/>
      <c r="CH983" s="206"/>
      <c r="CI983" s="206"/>
      <c r="CJ983" s="206"/>
      <c r="CK983" s="206"/>
      <c r="CL983" s="206"/>
      <c r="CM983" s="206"/>
      <c r="CN983" s="206"/>
      <c r="CO983" s="206"/>
      <c r="CP983" s="206"/>
      <c r="CQ983" s="206"/>
      <c r="CR983" s="206"/>
      <c r="CS983" s="206"/>
      <c r="CT983" s="206"/>
      <c r="CU983" s="206"/>
      <c r="CV983" s="206"/>
      <c r="CW983" s="206"/>
      <c r="CX983" s="206"/>
      <c r="CY983" s="206"/>
      <c r="CZ983" s="206"/>
      <c r="DA983" s="206"/>
      <c r="DB983" s="206"/>
      <c r="DC983" s="206"/>
      <c r="DD983" s="206"/>
      <c r="DE983" s="206"/>
      <c r="DF983" s="206"/>
      <c r="DG983" s="206"/>
      <c r="DH983" s="206"/>
      <c r="DI983" s="206"/>
      <c r="DJ983" s="206"/>
      <c r="DK983" s="206"/>
      <c r="DL983" s="206"/>
      <c r="DM983" s="206"/>
      <c r="DN983" s="206"/>
      <c r="DO983" s="206"/>
      <c r="DP983" s="206"/>
      <c r="DQ983" s="206"/>
      <c r="DR983" s="206"/>
      <c r="DS983" s="206"/>
      <c r="DT983" s="206"/>
      <c r="DU983" s="206"/>
      <c r="DV983" s="206"/>
      <c r="DW983" s="206"/>
      <c r="DX983" s="206"/>
      <c r="DY983" s="206"/>
      <c r="DZ983" s="206"/>
      <c r="EA983" s="206"/>
      <c r="EB983" s="206"/>
      <c r="EC983" s="206"/>
      <c r="ED983" s="206"/>
      <c r="EE983" s="206"/>
      <c r="EF983" s="206"/>
      <c r="EG983" s="206"/>
      <c r="EH983" s="206"/>
      <c r="EI983" s="206"/>
      <c r="EJ983" s="206"/>
      <c r="EK983" s="206"/>
      <c r="EL983" s="206"/>
      <c r="EM983" s="206"/>
      <c r="EN983" s="206"/>
      <c r="EO983" s="206"/>
      <c r="EP983" s="206"/>
      <c r="EQ983" s="206"/>
      <c r="ER983" s="206"/>
      <c r="ES983" s="206"/>
      <c r="ET983" s="206"/>
      <c r="EU983" s="206"/>
      <c r="EV983" s="206"/>
      <c r="EW983" s="206"/>
      <c r="EX983" s="206"/>
      <c r="EY983" s="206"/>
      <c r="EZ983" s="206"/>
      <c r="FA983" s="206"/>
      <c r="FB983" s="206"/>
      <c r="FC983" s="206"/>
      <c r="FD983" s="206"/>
      <c r="FE983" s="206"/>
      <c r="FF983" s="206"/>
      <c r="FG983" s="206"/>
      <c r="FH983" s="206"/>
      <c r="FI983" s="206"/>
      <c r="FJ983" s="206"/>
      <c r="FK983" s="206"/>
      <c r="FL983" s="206"/>
      <c r="FM983" s="206"/>
      <c r="FN983" s="206"/>
      <c r="FO983" s="206"/>
      <c r="FP983" s="206"/>
      <c r="FQ983" s="206"/>
      <c r="FR983" s="206"/>
      <c r="FS983" s="206"/>
      <c r="FT983" s="206"/>
      <c r="FU983" s="206"/>
      <c r="FV983" s="206"/>
      <c r="FW983" s="206"/>
      <c r="FX983" s="206"/>
      <c r="FY983" s="206"/>
      <c r="FZ983" s="206"/>
      <c r="GA983" s="206"/>
      <c r="GB983" s="206"/>
      <c r="GC983" s="206"/>
      <c r="GD983" s="206"/>
      <c r="GE983" s="206"/>
      <c r="GF983" s="206"/>
      <c r="GG983" s="206"/>
      <c r="GH983" s="206"/>
      <c r="GI983" s="206"/>
      <c r="GJ983" s="206"/>
      <c r="GK983" s="206"/>
      <c r="GL983" s="206"/>
      <c r="GM983" s="206"/>
      <c r="GN983" s="206"/>
      <c r="GO983" s="206"/>
      <c r="GP983" s="206"/>
      <c r="GQ983" s="206"/>
      <c r="GR983" s="206"/>
      <c r="GS983" s="206"/>
      <c r="GT983" s="206"/>
      <c r="GU983" s="206"/>
      <c r="GV983" s="206"/>
      <c r="GW983" s="206"/>
      <c r="GX983" s="206"/>
      <c r="GY983" s="206"/>
      <c r="GZ983" s="206"/>
      <c r="HA983" s="206"/>
      <c r="HB983" s="206"/>
      <c r="HC983" s="206"/>
      <c r="HD983" s="206"/>
      <c r="HE983" s="206"/>
      <c r="HF983" s="206"/>
      <c r="HG983" s="206"/>
      <c r="HH983" s="206"/>
      <c r="HI983" s="206"/>
      <c r="HJ983" s="206"/>
      <c r="HK983" s="206"/>
      <c r="HL983" s="206"/>
      <c r="HM983" s="206"/>
      <c r="HN983" s="206"/>
      <c r="HO983" s="206"/>
      <c r="HP983" s="206"/>
      <c r="HQ983" s="206"/>
      <c r="HR983" s="206"/>
      <c r="HS983" s="206"/>
      <c r="HT983" s="206"/>
      <c r="HU983" s="206"/>
      <c r="HV983" s="206"/>
      <c r="HW983" s="206"/>
      <c r="HX983" s="206"/>
      <c r="HY983" s="206"/>
      <c r="HZ983" s="206"/>
      <c r="IA983" s="206"/>
      <c r="IB983" s="206"/>
      <c r="IC983" s="206"/>
      <c r="ID983" s="206"/>
      <c r="IE983" s="206"/>
      <c r="IF983" s="206"/>
      <c r="IG983" s="206"/>
      <c r="IH983" s="206"/>
    </row>
    <row r="984" spans="1:242" s="225" customFormat="1" hidden="1" x14ac:dyDescent="0.25">
      <c r="A984" s="206"/>
      <c r="B984" s="206"/>
      <c r="C984" s="204">
        <v>43715</v>
      </c>
      <c r="D984" s="318" t="s">
        <v>1735</v>
      </c>
      <c r="E984" s="319" t="s">
        <v>1732</v>
      </c>
      <c r="F984" s="255"/>
      <c r="G984" s="320" t="s">
        <v>1693</v>
      </c>
      <c r="H984" s="285"/>
      <c r="I984" s="321">
        <v>167000</v>
      </c>
      <c r="J984" s="357">
        <f t="shared" si="15"/>
        <v>16943200</v>
      </c>
      <c r="K984" s="251"/>
      <c r="L984" s="287"/>
      <c r="M984" s="319" t="s">
        <v>1732</v>
      </c>
      <c r="N984" s="287"/>
      <c r="O984" s="287"/>
      <c r="P984" s="287"/>
      <c r="Q984" s="287"/>
      <c r="R984" s="287"/>
      <c r="S984" s="287"/>
      <c r="T984" s="287"/>
      <c r="U984" s="287"/>
      <c r="V984" s="287"/>
      <c r="W984" s="287"/>
      <c r="X984" s="287"/>
      <c r="Y984" s="287"/>
      <c r="Z984" s="287"/>
      <c r="AA984" s="287"/>
      <c r="AB984" s="287"/>
      <c r="AC984" s="287"/>
      <c r="AD984" s="287"/>
      <c r="AE984" s="287"/>
      <c r="AF984" s="287"/>
      <c r="AG984" s="287"/>
      <c r="AH984" s="287"/>
      <c r="AI984" s="287"/>
      <c r="AJ984" s="449"/>
      <c r="AK984" s="206"/>
      <c r="AL984" s="206"/>
      <c r="AM984" s="206"/>
      <c r="AN984" s="206"/>
      <c r="AO984" s="206"/>
      <c r="AP984" s="206"/>
      <c r="AQ984" s="206"/>
      <c r="AR984" s="206"/>
      <c r="AS984" s="206"/>
      <c r="AT984" s="206"/>
      <c r="AU984" s="206"/>
      <c r="AV984" s="206"/>
      <c r="AW984" s="206"/>
      <c r="AX984" s="206"/>
      <c r="AY984" s="206"/>
      <c r="AZ984" s="206"/>
      <c r="BA984" s="206"/>
      <c r="BB984" s="206"/>
      <c r="BC984" s="206"/>
      <c r="BD984" s="206"/>
      <c r="BE984" s="206"/>
      <c r="BF984" s="206"/>
      <c r="BG984" s="206"/>
      <c r="BH984" s="206"/>
      <c r="BI984" s="206"/>
      <c r="BJ984" s="206"/>
      <c r="BK984" s="206"/>
      <c r="BL984" s="206"/>
      <c r="BM984" s="206"/>
      <c r="BN984" s="206"/>
      <c r="BO984" s="206"/>
      <c r="BP984" s="206"/>
      <c r="BQ984" s="206"/>
      <c r="BR984" s="206"/>
      <c r="BS984" s="206"/>
      <c r="BT984" s="206"/>
      <c r="BU984" s="206"/>
      <c r="BV984" s="206"/>
      <c r="BW984" s="206"/>
      <c r="BX984" s="206"/>
      <c r="BY984" s="206"/>
      <c r="BZ984" s="206"/>
      <c r="CA984" s="206"/>
      <c r="CB984" s="206"/>
      <c r="CC984" s="206"/>
      <c r="CD984" s="206"/>
      <c r="CE984" s="206"/>
      <c r="CF984" s="206"/>
      <c r="CG984" s="206"/>
      <c r="CH984" s="206"/>
      <c r="CI984" s="206"/>
      <c r="CJ984" s="206"/>
      <c r="CK984" s="206"/>
      <c r="CL984" s="206"/>
      <c r="CM984" s="206"/>
      <c r="CN984" s="206"/>
      <c r="CO984" s="206"/>
      <c r="CP984" s="206"/>
      <c r="CQ984" s="206"/>
      <c r="CR984" s="206"/>
      <c r="CS984" s="206"/>
      <c r="CT984" s="206"/>
      <c r="CU984" s="206"/>
      <c r="CV984" s="206"/>
      <c r="CW984" s="206"/>
      <c r="CX984" s="206"/>
      <c r="CY984" s="206"/>
      <c r="CZ984" s="206"/>
      <c r="DA984" s="206"/>
      <c r="DB984" s="206"/>
      <c r="DC984" s="206"/>
      <c r="DD984" s="206"/>
      <c r="DE984" s="206"/>
      <c r="DF984" s="206"/>
      <c r="DG984" s="206"/>
      <c r="DH984" s="206"/>
      <c r="DI984" s="206"/>
      <c r="DJ984" s="206"/>
      <c r="DK984" s="206"/>
      <c r="DL984" s="206"/>
      <c r="DM984" s="206"/>
      <c r="DN984" s="206"/>
      <c r="DO984" s="206"/>
      <c r="DP984" s="206"/>
      <c r="DQ984" s="206"/>
      <c r="DR984" s="206"/>
      <c r="DS984" s="206"/>
      <c r="DT984" s="206"/>
      <c r="DU984" s="206"/>
      <c r="DV984" s="206"/>
      <c r="DW984" s="206"/>
      <c r="DX984" s="206"/>
      <c r="DY984" s="206"/>
      <c r="DZ984" s="206"/>
      <c r="EA984" s="206"/>
      <c r="EB984" s="206"/>
      <c r="EC984" s="206"/>
      <c r="ED984" s="206"/>
      <c r="EE984" s="206"/>
      <c r="EF984" s="206"/>
      <c r="EG984" s="206"/>
      <c r="EH984" s="206"/>
      <c r="EI984" s="206"/>
      <c r="EJ984" s="206"/>
      <c r="EK984" s="206"/>
      <c r="EL984" s="206"/>
      <c r="EM984" s="206"/>
      <c r="EN984" s="206"/>
      <c r="EO984" s="206"/>
      <c r="EP984" s="206"/>
      <c r="EQ984" s="206"/>
      <c r="ER984" s="206"/>
      <c r="ES984" s="206"/>
      <c r="ET984" s="206"/>
      <c r="EU984" s="206"/>
      <c r="EV984" s="206"/>
      <c r="EW984" s="206"/>
      <c r="EX984" s="206"/>
      <c r="EY984" s="206"/>
      <c r="EZ984" s="206"/>
      <c r="FA984" s="206"/>
      <c r="FB984" s="206"/>
      <c r="FC984" s="206"/>
      <c r="FD984" s="206"/>
      <c r="FE984" s="206"/>
      <c r="FF984" s="206"/>
      <c r="FG984" s="206"/>
      <c r="FH984" s="206"/>
      <c r="FI984" s="206"/>
      <c r="FJ984" s="206"/>
      <c r="FK984" s="206"/>
      <c r="FL984" s="206"/>
      <c r="FM984" s="206"/>
      <c r="FN984" s="206"/>
      <c r="FO984" s="206"/>
      <c r="FP984" s="206"/>
      <c r="FQ984" s="206"/>
      <c r="FR984" s="206"/>
      <c r="FS984" s="206"/>
      <c r="FT984" s="206"/>
      <c r="FU984" s="206"/>
      <c r="FV984" s="206"/>
      <c r="FW984" s="206"/>
      <c r="FX984" s="206"/>
      <c r="FY984" s="206"/>
      <c r="FZ984" s="206"/>
      <c r="GA984" s="206"/>
      <c r="GB984" s="206"/>
      <c r="GC984" s="206"/>
      <c r="GD984" s="206"/>
      <c r="GE984" s="206"/>
      <c r="GF984" s="206"/>
      <c r="GG984" s="206"/>
      <c r="GH984" s="206"/>
      <c r="GI984" s="206"/>
      <c r="GJ984" s="206"/>
      <c r="GK984" s="206"/>
      <c r="GL984" s="206"/>
      <c r="GM984" s="206"/>
      <c r="GN984" s="206"/>
      <c r="GO984" s="206"/>
      <c r="GP984" s="206"/>
      <c r="GQ984" s="206"/>
      <c r="GR984" s="206"/>
      <c r="GS984" s="206"/>
      <c r="GT984" s="206"/>
      <c r="GU984" s="206"/>
      <c r="GV984" s="206"/>
      <c r="GW984" s="206"/>
      <c r="GX984" s="206"/>
      <c r="GY984" s="206"/>
      <c r="GZ984" s="206"/>
      <c r="HA984" s="206"/>
      <c r="HB984" s="206"/>
      <c r="HC984" s="206"/>
      <c r="HD984" s="206"/>
      <c r="HE984" s="206"/>
      <c r="HF984" s="206"/>
      <c r="HG984" s="206"/>
      <c r="HH984" s="206"/>
      <c r="HI984" s="206"/>
      <c r="HJ984" s="206"/>
      <c r="HK984" s="206"/>
      <c r="HL984" s="206"/>
      <c r="HM984" s="206"/>
      <c r="HN984" s="206"/>
      <c r="HO984" s="206"/>
      <c r="HP984" s="206"/>
      <c r="HQ984" s="206"/>
      <c r="HR984" s="206"/>
      <c r="HS984" s="206"/>
      <c r="HT984" s="206"/>
      <c r="HU984" s="206"/>
      <c r="HV984" s="206"/>
      <c r="HW984" s="206"/>
      <c r="HX984" s="206"/>
      <c r="HY984" s="206"/>
      <c r="HZ984" s="206"/>
      <c r="IA984" s="206"/>
      <c r="IB984" s="206"/>
      <c r="IC984" s="206"/>
      <c r="ID984" s="206"/>
      <c r="IE984" s="206"/>
      <c r="IF984" s="206"/>
      <c r="IG984" s="206"/>
      <c r="IH984" s="206"/>
    </row>
    <row r="985" spans="1:242" s="225" customFormat="1" hidden="1" x14ac:dyDescent="0.25">
      <c r="A985" s="206"/>
      <c r="B985" s="206"/>
      <c r="C985" s="204">
        <v>43717</v>
      </c>
      <c r="D985" s="267" t="s">
        <v>1747</v>
      </c>
      <c r="E985" s="319" t="s">
        <v>1736</v>
      </c>
      <c r="F985" s="322"/>
      <c r="G985" s="270" t="s">
        <v>1198</v>
      </c>
      <c r="H985" s="285"/>
      <c r="I985" s="271">
        <v>400000</v>
      </c>
      <c r="J985" s="357">
        <f t="shared" si="15"/>
        <v>16543200</v>
      </c>
      <c r="K985" s="251"/>
      <c r="L985" s="287"/>
      <c r="M985" s="319" t="s">
        <v>1736</v>
      </c>
      <c r="N985" s="287"/>
      <c r="O985" s="287"/>
      <c r="P985" s="287"/>
      <c r="Q985" s="287"/>
      <c r="R985" s="287"/>
      <c r="S985" s="287"/>
      <c r="T985" s="287"/>
      <c r="U985" s="287"/>
      <c r="V985" s="287"/>
      <c r="W985" s="287"/>
      <c r="X985" s="287"/>
      <c r="Y985" s="287"/>
      <c r="Z985" s="287"/>
      <c r="AA985" s="287"/>
      <c r="AB985" s="287"/>
      <c r="AC985" s="287"/>
      <c r="AD985" s="287"/>
      <c r="AE985" s="287"/>
      <c r="AF985" s="287"/>
      <c r="AG985" s="287"/>
      <c r="AH985" s="287"/>
      <c r="AI985" s="287"/>
      <c r="AJ985" s="449"/>
      <c r="AK985" s="206"/>
      <c r="AL985" s="206"/>
      <c r="AM985" s="206"/>
      <c r="AN985" s="206"/>
      <c r="AO985" s="206"/>
      <c r="AP985" s="206"/>
      <c r="AQ985" s="206"/>
      <c r="AR985" s="206"/>
      <c r="AS985" s="206"/>
      <c r="AT985" s="206"/>
      <c r="AU985" s="206"/>
      <c r="AV985" s="206"/>
      <c r="AW985" s="206"/>
      <c r="AX985" s="206"/>
      <c r="AY985" s="206"/>
      <c r="AZ985" s="206"/>
      <c r="BA985" s="206"/>
      <c r="BB985" s="206"/>
      <c r="BC985" s="206"/>
      <c r="BD985" s="206"/>
      <c r="BE985" s="206"/>
      <c r="BF985" s="206"/>
      <c r="BG985" s="206"/>
      <c r="BH985" s="206"/>
      <c r="BI985" s="206"/>
      <c r="BJ985" s="206"/>
      <c r="BK985" s="206"/>
      <c r="BL985" s="206"/>
      <c r="BM985" s="206"/>
      <c r="BN985" s="206"/>
      <c r="BO985" s="206"/>
      <c r="BP985" s="206"/>
      <c r="BQ985" s="206"/>
      <c r="BR985" s="206"/>
      <c r="BS985" s="206"/>
      <c r="BT985" s="206"/>
      <c r="BU985" s="206"/>
      <c r="BV985" s="206"/>
      <c r="BW985" s="206"/>
      <c r="BX985" s="206"/>
      <c r="BY985" s="206"/>
      <c r="BZ985" s="206"/>
      <c r="CA985" s="206"/>
      <c r="CB985" s="206"/>
      <c r="CC985" s="206"/>
      <c r="CD985" s="206"/>
      <c r="CE985" s="206"/>
      <c r="CF985" s="206"/>
      <c r="CG985" s="206"/>
      <c r="CH985" s="206"/>
      <c r="CI985" s="206"/>
      <c r="CJ985" s="206"/>
      <c r="CK985" s="206"/>
      <c r="CL985" s="206"/>
      <c r="CM985" s="206"/>
      <c r="CN985" s="206"/>
      <c r="CO985" s="206"/>
      <c r="CP985" s="206"/>
      <c r="CQ985" s="206"/>
      <c r="CR985" s="206"/>
      <c r="CS985" s="206"/>
      <c r="CT985" s="206"/>
      <c r="CU985" s="206"/>
      <c r="CV985" s="206"/>
      <c r="CW985" s="206"/>
      <c r="CX985" s="206"/>
      <c r="CY985" s="206"/>
      <c r="CZ985" s="206"/>
      <c r="DA985" s="206"/>
      <c r="DB985" s="206"/>
      <c r="DC985" s="206"/>
      <c r="DD985" s="206"/>
      <c r="DE985" s="206"/>
      <c r="DF985" s="206"/>
      <c r="DG985" s="206"/>
      <c r="DH985" s="206"/>
      <c r="DI985" s="206"/>
      <c r="DJ985" s="206"/>
      <c r="DK985" s="206"/>
      <c r="DL985" s="206"/>
      <c r="DM985" s="206"/>
      <c r="DN985" s="206"/>
      <c r="DO985" s="206"/>
      <c r="DP985" s="206"/>
      <c r="DQ985" s="206"/>
      <c r="DR985" s="206"/>
      <c r="DS985" s="206"/>
      <c r="DT985" s="206"/>
      <c r="DU985" s="206"/>
      <c r="DV985" s="206"/>
      <c r="DW985" s="206"/>
      <c r="DX985" s="206"/>
      <c r="DY985" s="206"/>
      <c r="DZ985" s="206"/>
      <c r="EA985" s="206"/>
      <c r="EB985" s="206"/>
      <c r="EC985" s="206"/>
      <c r="ED985" s="206"/>
      <c r="EE985" s="206"/>
      <c r="EF985" s="206"/>
      <c r="EG985" s="206"/>
      <c r="EH985" s="206"/>
      <c r="EI985" s="206"/>
      <c r="EJ985" s="206"/>
      <c r="EK985" s="206"/>
      <c r="EL985" s="206"/>
      <c r="EM985" s="206"/>
      <c r="EN985" s="206"/>
      <c r="EO985" s="206"/>
      <c r="EP985" s="206"/>
      <c r="EQ985" s="206"/>
      <c r="ER985" s="206"/>
      <c r="ES985" s="206"/>
      <c r="ET985" s="206"/>
      <c r="EU985" s="206"/>
      <c r="EV985" s="206"/>
      <c r="EW985" s="206"/>
      <c r="EX985" s="206"/>
      <c r="EY985" s="206"/>
      <c r="EZ985" s="206"/>
      <c r="FA985" s="206"/>
      <c r="FB985" s="206"/>
      <c r="FC985" s="206"/>
      <c r="FD985" s="206"/>
      <c r="FE985" s="206"/>
      <c r="FF985" s="206"/>
      <c r="FG985" s="206"/>
      <c r="FH985" s="206"/>
      <c r="FI985" s="206"/>
      <c r="FJ985" s="206"/>
      <c r="FK985" s="206"/>
      <c r="FL985" s="206"/>
      <c r="FM985" s="206"/>
      <c r="FN985" s="206"/>
      <c r="FO985" s="206"/>
      <c r="FP985" s="206"/>
      <c r="FQ985" s="206"/>
      <c r="FR985" s="206"/>
      <c r="FS985" s="206"/>
      <c r="FT985" s="206"/>
      <c r="FU985" s="206"/>
      <c r="FV985" s="206"/>
      <c r="FW985" s="206"/>
      <c r="FX985" s="206"/>
      <c r="FY985" s="206"/>
      <c r="FZ985" s="206"/>
      <c r="GA985" s="206"/>
      <c r="GB985" s="206"/>
      <c r="GC985" s="206"/>
      <c r="GD985" s="206"/>
      <c r="GE985" s="206"/>
      <c r="GF985" s="206"/>
      <c r="GG985" s="206"/>
      <c r="GH985" s="206"/>
      <c r="GI985" s="206"/>
      <c r="GJ985" s="206"/>
      <c r="GK985" s="206"/>
      <c r="GL985" s="206"/>
      <c r="GM985" s="206"/>
      <c r="GN985" s="206"/>
      <c r="GO985" s="206"/>
      <c r="GP985" s="206"/>
      <c r="GQ985" s="206"/>
      <c r="GR985" s="206"/>
      <c r="GS985" s="206"/>
      <c r="GT985" s="206"/>
      <c r="GU985" s="206"/>
      <c r="GV985" s="206"/>
      <c r="GW985" s="206"/>
      <c r="GX985" s="206"/>
      <c r="GY985" s="206"/>
      <c r="GZ985" s="206"/>
      <c r="HA985" s="206"/>
      <c r="HB985" s="206"/>
      <c r="HC985" s="206"/>
      <c r="HD985" s="206"/>
      <c r="HE985" s="206"/>
      <c r="HF985" s="206"/>
      <c r="HG985" s="206"/>
      <c r="HH985" s="206"/>
      <c r="HI985" s="206"/>
      <c r="HJ985" s="206"/>
      <c r="HK985" s="206"/>
      <c r="HL985" s="206"/>
      <c r="HM985" s="206"/>
      <c r="HN985" s="206"/>
      <c r="HO985" s="206"/>
      <c r="HP985" s="206"/>
      <c r="HQ985" s="206"/>
      <c r="HR985" s="206"/>
      <c r="HS985" s="206"/>
      <c r="HT985" s="206"/>
      <c r="HU985" s="206"/>
      <c r="HV985" s="206"/>
      <c r="HW985" s="206"/>
      <c r="HX985" s="206"/>
      <c r="HY985" s="206"/>
      <c r="HZ985" s="206"/>
      <c r="IA985" s="206"/>
      <c r="IB985" s="206"/>
      <c r="IC985" s="206"/>
      <c r="ID985" s="206"/>
      <c r="IE985" s="206"/>
      <c r="IF985" s="206"/>
      <c r="IG985" s="206"/>
      <c r="IH985" s="206"/>
    </row>
    <row r="986" spans="1:242" s="225" customFormat="1" hidden="1" x14ac:dyDescent="0.25">
      <c r="A986" s="206"/>
      <c r="B986" s="206"/>
      <c r="C986" s="204">
        <v>43717</v>
      </c>
      <c r="D986" s="233" t="s">
        <v>1748</v>
      </c>
      <c r="E986" s="319" t="s">
        <v>1737</v>
      </c>
      <c r="F986" s="322"/>
      <c r="G986" s="242" t="s">
        <v>1400</v>
      </c>
      <c r="H986" s="285"/>
      <c r="I986" s="236">
        <v>270000</v>
      </c>
      <c r="J986" s="357">
        <f t="shared" si="15"/>
        <v>16273200</v>
      </c>
      <c r="K986" s="251"/>
      <c r="L986" s="287"/>
      <c r="M986" s="319" t="s">
        <v>1737</v>
      </c>
      <c r="N986" s="287"/>
      <c r="O986" s="287"/>
      <c r="P986" s="287"/>
      <c r="Q986" s="287"/>
      <c r="R986" s="287"/>
      <c r="S986" s="287"/>
      <c r="T986" s="287"/>
      <c r="U986" s="287"/>
      <c r="V986" s="287"/>
      <c r="W986" s="287"/>
      <c r="X986" s="287"/>
      <c r="Y986" s="287"/>
      <c r="Z986" s="287"/>
      <c r="AA986" s="287"/>
      <c r="AB986" s="287"/>
      <c r="AC986" s="287"/>
      <c r="AD986" s="287"/>
      <c r="AE986" s="287"/>
      <c r="AF986" s="287"/>
      <c r="AG986" s="287"/>
      <c r="AH986" s="287"/>
      <c r="AI986" s="287"/>
      <c r="AJ986" s="449"/>
      <c r="AK986" s="206"/>
      <c r="AL986" s="206"/>
      <c r="AM986" s="206"/>
      <c r="AN986" s="206"/>
      <c r="AO986" s="206"/>
      <c r="AP986" s="206"/>
      <c r="AQ986" s="206"/>
      <c r="AR986" s="206"/>
      <c r="AS986" s="206"/>
      <c r="AT986" s="206"/>
      <c r="AU986" s="206"/>
      <c r="AV986" s="206"/>
      <c r="AW986" s="206"/>
      <c r="AX986" s="206"/>
      <c r="AY986" s="206"/>
      <c r="AZ986" s="206"/>
      <c r="BA986" s="206"/>
      <c r="BB986" s="206"/>
      <c r="BC986" s="206"/>
      <c r="BD986" s="206"/>
      <c r="BE986" s="206"/>
      <c r="BF986" s="206"/>
      <c r="BG986" s="206"/>
      <c r="BH986" s="206"/>
      <c r="BI986" s="206"/>
      <c r="BJ986" s="206"/>
      <c r="BK986" s="206"/>
      <c r="BL986" s="206"/>
      <c r="BM986" s="206"/>
      <c r="BN986" s="206"/>
      <c r="BO986" s="206"/>
      <c r="BP986" s="206"/>
      <c r="BQ986" s="206"/>
      <c r="BR986" s="206"/>
      <c r="BS986" s="206"/>
      <c r="BT986" s="206"/>
      <c r="BU986" s="206"/>
      <c r="BV986" s="206"/>
      <c r="BW986" s="206"/>
      <c r="BX986" s="206"/>
      <c r="BY986" s="206"/>
      <c r="BZ986" s="206"/>
      <c r="CA986" s="206"/>
      <c r="CB986" s="206"/>
      <c r="CC986" s="206"/>
      <c r="CD986" s="206"/>
      <c r="CE986" s="206"/>
      <c r="CF986" s="206"/>
      <c r="CG986" s="206"/>
      <c r="CH986" s="206"/>
      <c r="CI986" s="206"/>
      <c r="CJ986" s="206"/>
      <c r="CK986" s="206"/>
      <c r="CL986" s="206"/>
      <c r="CM986" s="206"/>
      <c r="CN986" s="206"/>
      <c r="CO986" s="206"/>
      <c r="CP986" s="206"/>
      <c r="CQ986" s="206"/>
      <c r="CR986" s="206"/>
      <c r="CS986" s="206"/>
      <c r="CT986" s="206"/>
      <c r="CU986" s="206"/>
      <c r="CV986" s="206"/>
      <c r="CW986" s="206"/>
      <c r="CX986" s="206"/>
      <c r="CY986" s="206"/>
      <c r="CZ986" s="206"/>
      <c r="DA986" s="206"/>
      <c r="DB986" s="206"/>
      <c r="DC986" s="206"/>
      <c r="DD986" s="206"/>
      <c r="DE986" s="206"/>
      <c r="DF986" s="206"/>
      <c r="DG986" s="206"/>
      <c r="DH986" s="206"/>
      <c r="DI986" s="206"/>
      <c r="DJ986" s="206"/>
      <c r="DK986" s="206"/>
      <c r="DL986" s="206"/>
      <c r="DM986" s="206"/>
      <c r="DN986" s="206"/>
      <c r="DO986" s="206"/>
      <c r="DP986" s="206"/>
      <c r="DQ986" s="206"/>
      <c r="DR986" s="206"/>
      <c r="DS986" s="206"/>
      <c r="DT986" s="206"/>
      <c r="DU986" s="206"/>
      <c r="DV986" s="206"/>
      <c r="DW986" s="206"/>
      <c r="DX986" s="206"/>
      <c r="DY986" s="206"/>
      <c r="DZ986" s="206"/>
      <c r="EA986" s="206"/>
      <c r="EB986" s="206"/>
      <c r="EC986" s="206"/>
      <c r="ED986" s="206"/>
      <c r="EE986" s="206"/>
      <c r="EF986" s="206"/>
      <c r="EG986" s="206"/>
      <c r="EH986" s="206"/>
      <c r="EI986" s="206"/>
      <c r="EJ986" s="206"/>
      <c r="EK986" s="206"/>
      <c r="EL986" s="206"/>
      <c r="EM986" s="206"/>
      <c r="EN986" s="206"/>
      <c r="EO986" s="206"/>
      <c r="EP986" s="206"/>
      <c r="EQ986" s="206"/>
      <c r="ER986" s="206"/>
      <c r="ES986" s="206"/>
      <c r="ET986" s="206"/>
      <c r="EU986" s="206"/>
      <c r="EV986" s="206"/>
      <c r="EW986" s="206"/>
      <c r="EX986" s="206"/>
      <c r="EY986" s="206"/>
      <c r="EZ986" s="206"/>
      <c r="FA986" s="206"/>
      <c r="FB986" s="206"/>
      <c r="FC986" s="206"/>
      <c r="FD986" s="206"/>
      <c r="FE986" s="206"/>
      <c r="FF986" s="206"/>
      <c r="FG986" s="206"/>
      <c r="FH986" s="206"/>
      <c r="FI986" s="206"/>
      <c r="FJ986" s="206"/>
      <c r="FK986" s="206"/>
      <c r="FL986" s="206"/>
      <c r="FM986" s="206"/>
      <c r="FN986" s="206"/>
      <c r="FO986" s="206"/>
      <c r="FP986" s="206"/>
      <c r="FQ986" s="206"/>
      <c r="FR986" s="206"/>
      <c r="FS986" s="206"/>
      <c r="FT986" s="206"/>
      <c r="FU986" s="206"/>
      <c r="FV986" s="206"/>
      <c r="FW986" s="206"/>
      <c r="FX986" s="206"/>
      <c r="FY986" s="206"/>
      <c r="FZ986" s="206"/>
      <c r="GA986" s="206"/>
      <c r="GB986" s="206"/>
      <c r="GC986" s="206"/>
      <c r="GD986" s="206"/>
      <c r="GE986" s="206"/>
      <c r="GF986" s="206"/>
      <c r="GG986" s="206"/>
      <c r="GH986" s="206"/>
      <c r="GI986" s="206"/>
      <c r="GJ986" s="206"/>
      <c r="GK986" s="206"/>
      <c r="GL986" s="206"/>
      <c r="GM986" s="206"/>
      <c r="GN986" s="206"/>
      <c r="GO986" s="206"/>
      <c r="GP986" s="206"/>
      <c r="GQ986" s="206"/>
      <c r="GR986" s="206"/>
      <c r="GS986" s="206"/>
      <c r="GT986" s="206"/>
      <c r="GU986" s="206"/>
      <c r="GV986" s="206"/>
      <c r="GW986" s="206"/>
      <c r="GX986" s="206"/>
      <c r="GY986" s="206"/>
      <c r="GZ986" s="206"/>
      <c r="HA986" s="206"/>
      <c r="HB986" s="206"/>
      <c r="HC986" s="206"/>
      <c r="HD986" s="206"/>
      <c r="HE986" s="206"/>
      <c r="HF986" s="206"/>
      <c r="HG986" s="206"/>
      <c r="HH986" s="206"/>
      <c r="HI986" s="206"/>
      <c r="HJ986" s="206"/>
      <c r="HK986" s="206"/>
      <c r="HL986" s="206"/>
      <c r="HM986" s="206"/>
      <c r="HN986" s="206"/>
      <c r="HO986" s="206"/>
      <c r="HP986" s="206"/>
      <c r="HQ986" s="206"/>
      <c r="HR986" s="206"/>
      <c r="HS986" s="206"/>
      <c r="HT986" s="206"/>
      <c r="HU986" s="206"/>
      <c r="HV986" s="206"/>
      <c r="HW986" s="206"/>
      <c r="HX986" s="206"/>
      <c r="HY986" s="206"/>
      <c r="HZ986" s="206"/>
      <c r="IA986" s="206"/>
      <c r="IB986" s="206"/>
      <c r="IC986" s="206"/>
      <c r="ID986" s="206"/>
      <c r="IE986" s="206"/>
      <c r="IF986" s="206"/>
      <c r="IG986" s="206"/>
      <c r="IH986" s="206"/>
    </row>
    <row r="987" spans="1:242" s="225" customFormat="1" hidden="1" x14ac:dyDescent="0.25">
      <c r="A987" s="206"/>
      <c r="B987" s="206"/>
      <c r="C987" s="204">
        <v>43717</v>
      </c>
      <c r="D987" s="233" t="s">
        <v>1188</v>
      </c>
      <c r="E987" s="319" t="s">
        <v>1738</v>
      </c>
      <c r="F987" s="322"/>
      <c r="G987" s="242" t="s">
        <v>1198</v>
      </c>
      <c r="H987" s="285"/>
      <c r="I987" s="236">
        <v>100000</v>
      </c>
      <c r="J987" s="357">
        <f t="shared" si="15"/>
        <v>16173200</v>
      </c>
      <c r="K987" s="251"/>
      <c r="L987" s="287"/>
      <c r="M987" s="319" t="s">
        <v>1738</v>
      </c>
      <c r="N987" s="287"/>
      <c r="O987" s="287"/>
      <c r="P987" s="287"/>
      <c r="Q987" s="287"/>
      <c r="R987" s="287"/>
      <c r="S987" s="287"/>
      <c r="T987" s="287"/>
      <c r="U987" s="287"/>
      <c r="V987" s="287"/>
      <c r="W987" s="287"/>
      <c r="X987" s="287"/>
      <c r="Y987" s="287"/>
      <c r="Z987" s="287"/>
      <c r="AA987" s="287"/>
      <c r="AB987" s="287"/>
      <c r="AC987" s="287"/>
      <c r="AD987" s="287"/>
      <c r="AE987" s="287"/>
      <c r="AF987" s="287"/>
      <c r="AG987" s="287"/>
      <c r="AH987" s="287"/>
      <c r="AI987" s="287"/>
      <c r="AJ987" s="449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206"/>
      <c r="BN987" s="206"/>
      <c r="BO987" s="206"/>
      <c r="BP987" s="206"/>
      <c r="BQ987" s="206"/>
      <c r="BR987" s="206"/>
      <c r="BS987" s="206"/>
      <c r="BT987" s="206"/>
      <c r="BU987" s="206"/>
      <c r="BV987" s="206"/>
      <c r="BW987" s="206"/>
      <c r="BX987" s="206"/>
      <c r="BY987" s="206"/>
      <c r="BZ987" s="206"/>
      <c r="CA987" s="206"/>
      <c r="CB987" s="206"/>
      <c r="CC987" s="206"/>
      <c r="CD987" s="206"/>
      <c r="CE987" s="206"/>
      <c r="CF987" s="206"/>
      <c r="CG987" s="206"/>
      <c r="CH987" s="206"/>
      <c r="CI987" s="206"/>
      <c r="CJ987" s="206"/>
      <c r="CK987" s="206"/>
      <c r="CL987" s="206"/>
      <c r="CM987" s="206"/>
      <c r="CN987" s="206"/>
      <c r="CO987" s="206"/>
      <c r="CP987" s="206"/>
      <c r="CQ987" s="206"/>
      <c r="CR987" s="206"/>
      <c r="CS987" s="206"/>
      <c r="CT987" s="206"/>
      <c r="CU987" s="206"/>
      <c r="CV987" s="206"/>
      <c r="CW987" s="206"/>
      <c r="CX987" s="206"/>
      <c r="CY987" s="206"/>
      <c r="CZ987" s="206"/>
      <c r="DA987" s="206"/>
      <c r="DB987" s="206"/>
      <c r="DC987" s="206"/>
      <c r="DD987" s="206"/>
      <c r="DE987" s="206"/>
      <c r="DF987" s="206"/>
      <c r="DG987" s="206"/>
      <c r="DH987" s="206"/>
      <c r="DI987" s="206"/>
      <c r="DJ987" s="206"/>
      <c r="DK987" s="206"/>
      <c r="DL987" s="206"/>
      <c r="DM987" s="206"/>
      <c r="DN987" s="206"/>
      <c r="DO987" s="206"/>
      <c r="DP987" s="206"/>
      <c r="DQ987" s="206"/>
      <c r="DR987" s="206"/>
      <c r="DS987" s="206"/>
      <c r="DT987" s="206"/>
      <c r="DU987" s="206"/>
      <c r="DV987" s="206"/>
      <c r="DW987" s="206"/>
      <c r="DX987" s="206"/>
      <c r="DY987" s="206"/>
      <c r="DZ987" s="206"/>
      <c r="EA987" s="206"/>
      <c r="EB987" s="206"/>
      <c r="EC987" s="206"/>
      <c r="ED987" s="206"/>
      <c r="EE987" s="206"/>
      <c r="EF987" s="206"/>
      <c r="EG987" s="206"/>
      <c r="EH987" s="206"/>
      <c r="EI987" s="206"/>
      <c r="EJ987" s="206"/>
      <c r="EK987" s="206"/>
      <c r="EL987" s="206"/>
      <c r="EM987" s="206"/>
      <c r="EN987" s="206"/>
      <c r="EO987" s="206"/>
      <c r="EP987" s="206"/>
      <c r="EQ987" s="206"/>
      <c r="ER987" s="206"/>
      <c r="ES987" s="206"/>
      <c r="ET987" s="206"/>
      <c r="EU987" s="206"/>
      <c r="EV987" s="206"/>
      <c r="EW987" s="206"/>
      <c r="EX987" s="206"/>
      <c r="EY987" s="206"/>
      <c r="EZ987" s="206"/>
      <c r="FA987" s="206"/>
      <c r="FB987" s="206"/>
      <c r="FC987" s="206"/>
      <c r="FD987" s="206"/>
      <c r="FE987" s="206"/>
      <c r="FF987" s="206"/>
      <c r="FG987" s="206"/>
      <c r="FH987" s="206"/>
      <c r="FI987" s="206"/>
      <c r="FJ987" s="206"/>
      <c r="FK987" s="206"/>
      <c r="FL987" s="206"/>
      <c r="FM987" s="206"/>
      <c r="FN987" s="206"/>
      <c r="FO987" s="206"/>
      <c r="FP987" s="206"/>
      <c r="FQ987" s="206"/>
      <c r="FR987" s="206"/>
      <c r="FS987" s="206"/>
      <c r="FT987" s="206"/>
      <c r="FU987" s="206"/>
      <c r="FV987" s="206"/>
      <c r="FW987" s="206"/>
      <c r="FX987" s="206"/>
      <c r="FY987" s="206"/>
      <c r="FZ987" s="206"/>
      <c r="GA987" s="206"/>
      <c r="GB987" s="206"/>
      <c r="GC987" s="206"/>
      <c r="GD987" s="206"/>
      <c r="GE987" s="206"/>
      <c r="GF987" s="206"/>
      <c r="GG987" s="206"/>
      <c r="GH987" s="206"/>
      <c r="GI987" s="206"/>
      <c r="GJ987" s="206"/>
      <c r="GK987" s="206"/>
      <c r="GL987" s="206"/>
      <c r="GM987" s="206"/>
      <c r="GN987" s="206"/>
      <c r="GO987" s="206"/>
      <c r="GP987" s="206"/>
      <c r="GQ987" s="206"/>
      <c r="GR987" s="206"/>
      <c r="GS987" s="206"/>
      <c r="GT987" s="206"/>
      <c r="GU987" s="206"/>
      <c r="GV987" s="206"/>
      <c r="GW987" s="206"/>
      <c r="GX987" s="206"/>
      <c r="GY987" s="206"/>
      <c r="GZ987" s="206"/>
      <c r="HA987" s="206"/>
      <c r="HB987" s="206"/>
      <c r="HC987" s="206"/>
      <c r="HD987" s="206"/>
      <c r="HE987" s="206"/>
      <c r="HF987" s="206"/>
      <c r="HG987" s="206"/>
      <c r="HH987" s="206"/>
      <c r="HI987" s="206"/>
      <c r="HJ987" s="206"/>
      <c r="HK987" s="206"/>
      <c r="HL987" s="206"/>
      <c r="HM987" s="206"/>
      <c r="HN987" s="206"/>
      <c r="HO987" s="206"/>
      <c r="HP987" s="206"/>
      <c r="HQ987" s="206"/>
      <c r="HR987" s="206"/>
      <c r="HS987" s="206"/>
      <c r="HT987" s="206"/>
      <c r="HU987" s="206"/>
      <c r="HV987" s="206"/>
      <c r="HW987" s="206"/>
      <c r="HX987" s="206"/>
      <c r="HY987" s="206"/>
      <c r="HZ987" s="206"/>
      <c r="IA987" s="206"/>
      <c r="IB987" s="206"/>
      <c r="IC987" s="206"/>
      <c r="ID987" s="206"/>
      <c r="IE987" s="206"/>
      <c r="IF987" s="206"/>
      <c r="IG987" s="206"/>
      <c r="IH987" s="206"/>
    </row>
    <row r="988" spans="1:242" s="225" customFormat="1" hidden="1" x14ac:dyDescent="0.25">
      <c r="A988" s="206"/>
      <c r="B988" s="206"/>
      <c r="C988" s="204">
        <v>43718</v>
      </c>
      <c r="D988" s="233" t="s">
        <v>1750</v>
      </c>
      <c r="E988" s="319" t="s">
        <v>1739</v>
      </c>
      <c r="F988" s="322"/>
      <c r="G988" s="242" t="s">
        <v>1749</v>
      </c>
      <c r="H988" s="285"/>
      <c r="I988" s="236">
        <v>8300000</v>
      </c>
      <c r="J988" s="357">
        <f t="shared" si="15"/>
        <v>7873200</v>
      </c>
      <c r="K988" s="251"/>
      <c r="L988" s="287"/>
      <c r="M988" s="319" t="s">
        <v>1739</v>
      </c>
      <c r="N988" s="287"/>
      <c r="O988" s="287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449"/>
      <c r="AK988" s="206"/>
      <c r="AL988" s="206"/>
      <c r="AM988" s="206"/>
      <c r="AN988" s="206"/>
      <c r="AO988" s="206"/>
      <c r="AP988" s="206"/>
      <c r="AQ988" s="206"/>
      <c r="AR988" s="206"/>
      <c r="AS988" s="206"/>
      <c r="AT988" s="206"/>
      <c r="AU988" s="206"/>
      <c r="AV988" s="206"/>
      <c r="AW988" s="206"/>
      <c r="AX988" s="206"/>
      <c r="AY988" s="206"/>
      <c r="AZ988" s="206"/>
      <c r="BA988" s="206"/>
      <c r="BB988" s="206"/>
      <c r="BC988" s="206"/>
      <c r="BD988" s="206"/>
      <c r="BE988" s="206"/>
      <c r="BF988" s="206"/>
      <c r="BG988" s="206"/>
      <c r="BH988" s="206"/>
      <c r="BI988" s="206"/>
      <c r="BJ988" s="206"/>
      <c r="BK988" s="206"/>
      <c r="BL988" s="206"/>
      <c r="BM988" s="206"/>
      <c r="BN988" s="206"/>
      <c r="BO988" s="206"/>
      <c r="BP988" s="206"/>
      <c r="BQ988" s="206"/>
      <c r="BR988" s="206"/>
      <c r="BS988" s="206"/>
      <c r="BT988" s="206"/>
      <c r="BU988" s="206"/>
      <c r="BV988" s="206"/>
      <c r="BW988" s="206"/>
      <c r="BX988" s="206"/>
      <c r="BY988" s="206"/>
      <c r="BZ988" s="206"/>
      <c r="CA988" s="206"/>
      <c r="CB988" s="206"/>
      <c r="CC988" s="206"/>
      <c r="CD988" s="206"/>
      <c r="CE988" s="206"/>
      <c r="CF988" s="206"/>
      <c r="CG988" s="206"/>
      <c r="CH988" s="206"/>
      <c r="CI988" s="206"/>
      <c r="CJ988" s="206"/>
      <c r="CK988" s="206"/>
      <c r="CL988" s="206"/>
      <c r="CM988" s="206"/>
      <c r="CN988" s="206"/>
      <c r="CO988" s="206"/>
      <c r="CP988" s="206"/>
      <c r="CQ988" s="206"/>
      <c r="CR988" s="206"/>
      <c r="CS988" s="206"/>
      <c r="CT988" s="206"/>
      <c r="CU988" s="206"/>
      <c r="CV988" s="206"/>
      <c r="CW988" s="206"/>
      <c r="CX988" s="206"/>
      <c r="CY988" s="206"/>
      <c r="CZ988" s="206"/>
      <c r="DA988" s="206"/>
      <c r="DB988" s="206"/>
      <c r="DC988" s="206"/>
      <c r="DD988" s="206"/>
      <c r="DE988" s="206"/>
      <c r="DF988" s="206"/>
      <c r="DG988" s="206"/>
      <c r="DH988" s="206"/>
      <c r="DI988" s="206"/>
      <c r="DJ988" s="206"/>
      <c r="DK988" s="206"/>
      <c r="DL988" s="206"/>
      <c r="DM988" s="206"/>
      <c r="DN988" s="206"/>
      <c r="DO988" s="206"/>
      <c r="DP988" s="206"/>
      <c r="DQ988" s="206"/>
      <c r="DR988" s="206"/>
      <c r="DS988" s="206"/>
      <c r="DT988" s="206"/>
      <c r="DU988" s="206"/>
      <c r="DV988" s="206"/>
      <c r="DW988" s="206"/>
      <c r="DX988" s="206"/>
      <c r="DY988" s="206"/>
      <c r="DZ988" s="206"/>
      <c r="EA988" s="206"/>
      <c r="EB988" s="206"/>
      <c r="EC988" s="206"/>
      <c r="ED988" s="206"/>
      <c r="EE988" s="206"/>
      <c r="EF988" s="206"/>
      <c r="EG988" s="206"/>
      <c r="EH988" s="206"/>
      <c r="EI988" s="206"/>
      <c r="EJ988" s="206"/>
      <c r="EK988" s="206"/>
      <c r="EL988" s="206"/>
      <c r="EM988" s="206"/>
      <c r="EN988" s="206"/>
      <c r="EO988" s="206"/>
      <c r="EP988" s="206"/>
      <c r="EQ988" s="206"/>
      <c r="ER988" s="206"/>
      <c r="ES988" s="206"/>
      <c r="ET988" s="206"/>
      <c r="EU988" s="206"/>
      <c r="EV988" s="206"/>
      <c r="EW988" s="206"/>
      <c r="EX988" s="206"/>
      <c r="EY988" s="206"/>
      <c r="EZ988" s="206"/>
      <c r="FA988" s="206"/>
      <c r="FB988" s="206"/>
      <c r="FC988" s="206"/>
      <c r="FD988" s="206"/>
      <c r="FE988" s="206"/>
      <c r="FF988" s="206"/>
      <c r="FG988" s="206"/>
      <c r="FH988" s="206"/>
      <c r="FI988" s="206"/>
      <c r="FJ988" s="206"/>
      <c r="FK988" s="206"/>
      <c r="FL988" s="206"/>
      <c r="FM988" s="206"/>
      <c r="FN988" s="206"/>
      <c r="FO988" s="206"/>
      <c r="FP988" s="206"/>
      <c r="FQ988" s="206"/>
      <c r="FR988" s="206"/>
      <c r="FS988" s="206"/>
      <c r="FT988" s="206"/>
      <c r="FU988" s="206"/>
      <c r="FV988" s="206"/>
      <c r="FW988" s="206"/>
      <c r="FX988" s="206"/>
      <c r="FY988" s="206"/>
      <c r="FZ988" s="206"/>
      <c r="GA988" s="206"/>
      <c r="GB988" s="206"/>
      <c r="GC988" s="206"/>
      <c r="GD988" s="206"/>
      <c r="GE988" s="206"/>
      <c r="GF988" s="206"/>
      <c r="GG988" s="206"/>
      <c r="GH988" s="206"/>
      <c r="GI988" s="206"/>
      <c r="GJ988" s="206"/>
      <c r="GK988" s="206"/>
      <c r="GL988" s="206"/>
      <c r="GM988" s="206"/>
      <c r="GN988" s="206"/>
      <c r="GO988" s="206"/>
      <c r="GP988" s="206"/>
      <c r="GQ988" s="206"/>
      <c r="GR988" s="206"/>
      <c r="GS988" s="206"/>
      <c r="GT988" s="206"/>
      <c r="GU988" s="206"/>
      <c r="GV988" s="206"/>
      <c r="GW988" s="206"/>
      <c r="GX988" s="206"/>
      <c r="GY988" s="206"/>
      <c r="GZ988" s="206"/>
      <c r="HA988" s="206"/>
      <c r="HB988" s="206"/>
      <c r="HC988" s="206"/>
      <c r="HD988" s="206"/>
      <c r="HE988" s="206"/>
      <c r="HF988" s="206"/>
      <c r="HG988" s="206"/>
      <c r="HH988" s="206"/>
      <c r="HI988" s="206"/>
      <c r="HJ988" s="206"/>
      <c r="HK988" s="206"/>
      <c r="HL988" s="206"/>
      <c r="HM988" s="206"/>
      <c r="HN988" s="206"/>
      <c r="HO988" s="206"/>
      <c r="HP988" s="206"/>
      <c r="HQ988" s="206"/>
      <c r="HR988" s="206"/>
      <c r="HS988" s="206"/>
      <c r="HT988" s="206"/>
      <c r="HU988" s="206"/>
      <c r="HV988" s="206"/>
      <c r="HW988" s="206"/>
      <c r="HX988" s="206"/>
      <c r="HY988" s="206"/>
      <c r="HZ988" s="206"/>
      <c r="IA988" s="206"/>
      <c r="IB988" s="206"/>
      <c r="IC988" s="206"/>
      <c r="ID988" s="206"/>
      <c r="IE988" s="206"/>
      <c r="IF988" s="206"/>
      <c r="IG988" s="206"/>
      <c r="IH988" s="206"/>
    </row>
    <row r="989" spans="1:242" s="225" customFormat="1" hidden="1" x14ac:dyDescent="0.25">
      <c r="A989" s="206"/>
      <c r="B989" s="206"/>
      <c r="C989" s="204">
        <v>43718</v>
      </c>
      <c r="D989" s="233" t="s">
        <v>1751</v>
      </c>
      <c r="E989" s="319" t="s">
        <v>1740</v>
      </c>
      <c r="F989" s="322"/>
      <c r="G989" s="242" t="s">
        <v>1415</v>
      </c>
      <c r="H989" s="285"/>
      <c r="I989" s="236">
        <v>760000</v>
      </c>
      <c r="J989" s="357">
        <f t="shared" si="15"/>
        <v>7113200</v>
      </c>
      <c r="K989" s="251"/>
      <c r="L989" s="287"/>
      <c r="M989" s="319" t="s">
        <v>1740</v>
      </c>
      <c r="N989" s="287"/>
      <c r="O989" s="287"/>
      <c r="P989" s="287"/>
      <c r="Q989" s="287"/>
      <c r="R989" s="287"/>
      <c r="S989" s="287"/>
      <c r="T989" s="287"/>
      <c r="U989" s="287"/>
      <c r="V989" s="287"/>
      <c r="W989" s="287"/>
      <c r="X989" s="287"/>
      <c r="Y989" s="287"/>
      <c r="Z989" s="287"/>
      <c r="AA989" s="287"/>
      <c r="AB989" s="287"/>
      <c r="AC989" s="287"/>
      <c r="AD989" s="287"/>
      <c r="AE989" s="287"/>
      <c r="AF989" s="287"/>
      <c r="AG989" s="287"/>
      <c r="AH989" s="287"/>
      <c r="AI989" s="287"/>
      <c r="AJ989" s="449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6"/>
      <c r="AY989" s="206"/>
      <c r="AZ989" s="206"/>
      <c r="BA989" s="206"/>
      <c r="BB989" s="206"/>
      <c r="BC989" s="206"/>
      <c r="BD989" s="206"/>
      <c r="BE989" s="206"/>
      <c r="BF989" s="206"/>
      <c r="BG989" s="206"/>
      <c r="BH989" s="206"/>
      <c r="BI989" s="206"/>
      <c r="BJ989" s="206"/>
      <c r="BK989" s="206"/>
      <c r="BL989" s="206"/>
      <c r="BM989" s="206"/>
      <c r="BN989" s="206"/>
      <c r="BO989" s="206"/>
      <c r="BP989" s="206"/>
      <c r="BQ989" s="206"/>
      <c r="BR989" s="206"/>
      <c r="BS989" s="206"/>
      <c r="BT989" s="206"/>
      <c r="BU989" s="206"/>
      <c r="BV989" s="206"/>
      <c r="BW989" s="206"/>
      <c r="BX989" s="206"/>
      <c r="BY989" s="206"/>
      <c r="BZ989" s="206"/>
      <c r="CA989" s="206"/>
      <c r="CB989" s="206"/>
      <c r="CC989" s="206"/>
      <c r="CD989" s="206"/>
      <c r="CE989" s="206"/>
      <c r="CF989" s="206"/>
      <c r="CG989" s="206"/>
      <c r="CH989" s="206"/>
      <c r="CI989" s="206"/>
      <c r="CJ989" s="206"/>
      <c r="CK989" s="206"/>
      <c r="CL989" s="206"/>
      <c r="CM989" s="206"/>
      <c r="CN989" s="206"/>
      <c r="CO989" s="206"/>
      <c r="CP989" s="206"/>
      <c r="CQ989" s="206"/>
      <c r="CR989" s="206"/>
      <c r="CS989" s="206"/>
      <c r="CT989" s="206"/>
      <c r="CU989" s="206"/>
      <c r="CV989" s="206"/>
      <c r="CW989" s="206"/>
      <c r="CX989" s="206"/>
      <c r="CY989" s="206"/>
      <c r="CZ989" s="206"/>
      <c r="DA989" s="206"/>
      <c r="DB989" s="206"/>
      <c r="DC989" s="206"/>
      <c r="DD989" s="206"/>
      <c r="DE989" s="206"/>
      <c r="DF989" s="206"/>
      <c r="DG989" s="206"/>
      <c r="DH989" s="206"/>
      <c r="DI989" s="206"/>
      <c r="DJ989" s="206"/>
      <c r="DK989" s="206"/>
      <c r="DL989" s="206"/>
      <c r="DM989" s="206"/>
      <c r="DN989" s="206"/>
      <c r="DO989" s="206"/>
      <c r="DP989" s="206"/>
      <c r="DQ989" s="206"/>
      <c r="DR989" s="206"/>
      <c r="DS989" s="206"/>
      <c r="DT989" s="206"/>
      <c r="DU989" s="206"/>
      <c r="DV989" s="206"/>
      <c r="DW989" s="206"/>
      <c r="DX989" s="206"/>
      <c r="DY989" s="206"/>
      <c r="DZ989" s="206"/>
      <c r="EA989" s="206"/>
      <c r="EB989" s="206"/>
      <c r="EC989" s="206"/>
      <c r="ED989" s="206"/>
      <c r="EE989" s="206"/>
      <c r="EF989" s="206"/>
      <c r="EG989" s="206"/>
      <c r="EH989" s="206"/>
      <c r="EI989" s="206"/>
      <c r="EJ989" s="206"/>
      <c r="EK989" s="206"/>
      <c r="EL989" s="206"/>
      <c r="EM989" s="206"/>
      <c r="EN989" s="206"/>
      <c r="EO989" s="206"/>
      <c r="EP989" s="206"/>
      <c r="EQ989" s="206"/>
      <c r="ER989" s="206"/>
      <c r="ES989" s="206"/>
      <c r="ET989" s="206"/>
      <c r="EU989" s="206"/>
      <c r="EV989" s="206"/>
      <c r="EW989" s="206"/>
      <c r="EX989" s="206"/>
      <c r="EY989" s="206"/>
      <c r="EZ989" s="206"/>
      <c r="FA989" s="206"/>
      <c r="FB989" s="206"/>
      <c r="FC989" s="206"/>
      <c r="FD989" s="206"/>
      <c r="FE989" s="206"/>
      <c r="FF989" s="206"/>
      <c r="FG989" s="206"/>
      <c r="FH989" s="206"/>
      <c r="FI989" s="206"/>
      <c r="FJ989" s="206"/>
      <c r="FK989" s="206"/>
      <c r="FL989" s="206"/>
      <c r="FM989" s="206"/>
      <c r="FN989" s="206"/>
      <c r="FO989" s="206"/>
      <c r="FP989" s="206"/>
      <c r="FQ989" s="206"/>
      <c r="FR989" s="206"/>
      <c r="FS989" s="206"/>
      <c r="FT989" s="206"/>
      <c r="FU989" s="206"/>
      <c r="FV989" s="206"/>
      <c r="FW989" s="206"/>
      <c r="FX989" s="206"/>
      <c r="FY989" s="206"/>
      <c r="FZ989" s="206"/>
      <c r="GA989" s="206"/>
      <c r="GB989" s="206"/>
      <c r="GC989" s="206"/>
      <c r="GD989" s="206"/>
      <c r="GE989" s="206"/>
      <c r="GF989" s="206"/>
      <c r="GG989" s="206"/>
      <c r="GH989" s="206"/>
      <c r="GI989" s="206"/>
      <c r="GJ989" s="206"/>
      <c r="GK989" s="206"/>
      <c r="GL989" s="206"/>
      <c r="GM989" s="206"/>
      <c r="GN989" s="206"/>
      <c r="GO989" s="206"/>
      <c r="GP989" s="206"/>
      <c r="GQ989" s="206"/>
      <c r="GR989" s="206"/>
      <c r="GS989" s="206"/>
      <c r="GT989" s="206"/>
      <c r="GU989" s="206"/>
      <c r="GV989" s="206"/>
      <c r="GW989" s="206"/>
      <c r="GX989" s="206"/>
      <c r="GY989" s="206"/>
      <c r="GZ989" s="206"/>
      <c r="HA989" s="206"/>
      <c r="HB989" s="206"/>
      <c r="HC989" s="206"/>
      <c r="HD989" s="206"/>
      <c r="HE989" s="206"/>
      <c r="HF989" s="206"/>
      <c r="HG989" s="206"/>
      <c r="HH989" s="206"/>
      <c r="HI989" s="206"/>
      <c r="HJ989" s="206"/>
      <c r="HK989" s="206"/>
      <c r="HL989" s="206"/>
      <c r="HM989" s="206"/>
      <c r="HN989" s="206"/>
      <c r="HO989" s="206"/>
      <c r="HP989" s="206"/>
      <c r="HQ989" s="206"/>
      <c r="HR989" s="206"/>
      <c r="HS989" s="206"/>
      <c r="HT989" s="206"/>
      <c r="HU989" s="206"/>
      <c r="HV989" s="206"/>
      <c r="HW989" s="206"/>
      <c r="HX989" s="206"/>
      <c r="HY989" s="206"/>
      <c r="HZ989" s="206"/>
      <c r="IA989" s="206"/>
      <c r="IB989" s="206"/>
      <c r="IC989" s="206"/>
      <c r="ID989" s="206"/>
      <c r="IE989" s="206"/>
      <c r="IF989" s="206"/>
      <c r="IG989" s="206"/>
      <c r="IH989" s="206"/>
    </row>
    <row r="990" spans="1:242" s="225" customFormat="1" hidden="1" x14ac:dyDescent="0.25">
      <c r="A990" s="206"/>
      <c r="B990" s="206"/>
      <c r="C990" s="204">
        <v>43718</v>
      </c>
      <c r="D990" s="233" t="s">
        <v>1676</v>
      </c>
      <c r="E990" s="319" t="s">
        <v>1741</v>
      </c>
      <c r="F990" s="322"/>
      <c r="G990" s="242" t="s">
        <v>1286</v>
      </c>
      <c r="H990" s="285"/>
      <c r="I990" s="236">
        <v>320000</v>
      </c>
      <c r="J990" s="357">
        <f t="shared" si="15"/>
        <v>6793200</v>
      </c>
      <c r="K990" s="251"/>
      <c r="L990" s="287"/>
      <c r="M990" s="319" t="s">
        <v>1741</v>
      </c>
      <c r="N990" s="287"/>
      <c r="O990" s="287"/>
      <c r="P990" s="287"/>
      <c r="Q990" s="287"/>
      <c r="R990" s="287"/>
      <c r="S990" s="287"/>
      <c r="T990" s="287"/>
      <c r="U990" s="287"/>
      <c r="V990" s="287"/>
      <c r="W990" s="287"/>
      <c r="X990" s="287"/>
      <c r="Y990" s="287"/>
      <c r="Z990" s="287"/>
      <c r="AA990" s="287"/>
      <c r="AB990" s="287"/>
      <c r="AC990" s="287"/>
      <c r="AD990" s="287"/>
      <c r="AE990" s="287"/>
      <c r="AF990" s="287"/>
      <c r="AG990" s="287"/>
      <c r="AH990" s="287"/>
      <c r="AI990" s="287"/>
      <c r="AJ990" s="449"/>
      <c r="AK990" s="206"/>
      <c r="AL990" s="206"/>
      <c r="AM990" s="206"/>
      <c r="AN990" s="206"/>
      <c r="AO990" s="206"/>
      <c r="AP990" s="206"/>
      <c r="AQ990" s="206"/>
      <c r="AR990" s="206"/>
      <c r="AS990" s="206"/>
      <c r="AT990" s="206"/>
      <c r="AU990" s="206"/>
      <c r="AV990" s="206"/>
      <c r="AW990" s="206"/>
      <c r="AX990" s="206"/>
      <c r="AY990" s="206"/>
      <c r="AZ990" s="206"/>
      <c r="BA990" s="206"/>
      <c r="BB990" s="206"/>
      <c r="BC990" s="206"/>
      <c r="BD990" s="206"/>
      <c r="BE990" s="206"/>
      <c r="BF990" s="206"/>
      <c r="BG990" s="206"/>
      <c r="BH990" s="206"/>
      <c r="BI990" s="206"/>
      <c r="BJ990" s="206"/>
      <c r="BK990" s="206"/>
      <c r="BL990" s="206"/>
      <c r="BM990" s="206"/>
      <c r="BN990" s="206"/>
      <c r="BO990" s="206"/>
      <c r="BP990" s="206"/>
      <c r="BQ990" s="206"/>
      <c r="BR990" s="206"/>
      <c r="BS990" s="206"/>
      <c r="BT990" s="206"/>
      <c r="BU990" s="206"/>
      <c r="BV990" s="206"/>
      <c r="BW990" s="206"/>
      <c r="BX990" s="206"/>
      <c r="BY990" s="206"/>
      <c r="BZ990" s="206"/>
      <c r="CA990" s="206"/>
      <c r="CB990" s="206"/>
      <c r="CC990" s="206"/>
      <c r="CD990" s="206"/>
      <c r="CE990" s="206"/>
      <c r="CF990" s="206"/>
      <c r="CG990" s="206"/>
      <c r="CH990" s="206"/>
      <c r="CI990" s="206"/>
      <c r="CJ990" s="206"/>
      <c r="CK990" s="206"/>
      <c r="CL990" s="206"/>
      <c r="CM990" s="206"/>
      <c r="CN990" s="206"/>
      <c r="CO990" s="206"/>
      <c r="CP990" s="206"/>
      <c r="CQ990" s="206"/>
      <c r="CR990" s="206"/>
      <c r="CS990" s="206"/>
      <c r="CT990" s="206"/>
      <c r="CU990" s="206"/>
      <c r="CV990" s="206"/>
      <c r="CW990" s="206"/>
      <c r="CX990" s="206"/>
      <c r="CY990" s="206"/>
      <c r="CZ990" s="206"/>
      <c r="DA990" s="206"/>
      <c r="DB990" s="206"/>
      <c r="DC990" s="206"/>
      <c r="DD990" s="206"/>
      <c r="DE990" s="206"/>
      <c r="DF990" s="206"/>
      <c r="DG990" s="206"/>
      <c r="DH990" s="206"/>
      <c r="DI990" s="206"/>
      <c r="DJ990" s="206"/>
      <c r="DK990" s="206"/>
      <c r="DL990" s="206"/>
      <c r="DM990" s="206"/>
      <c r="DN990" s="206"/>
      <c r="DO990" s="206"/>
      <c r="DP990" s="206"/>
      <c r="DQ990" s="206"/>
      <c r="DR990" s="206"/>
      <c r="DS990" s="206"/>
      <c r="DT990" s="206"/>
      <c r="DU990" s="206"/>
      <c r="DV990" s="206"/>
      <c r="DW990" s="206"/>
      <c r="DX990" s="206"/>
      <c r="DY990" s="206"/>
      <c r="DZ990" s="206"/>
      <c r="EA990" s="206"/>
      <c r="EB990" s="206"/>
      <c r="EC990" s="206"/>
      <c r="ED990" s="206"/>
      <c r="EE990" s="206"/>
      <c r="EF990" s="206"/>
      <c r="EG990" s="206"/>
      <c r="EH990" s="206"/>
      <c r="EI990" s="206"/>
      <c r="EJ990" s="206"/>
      <c r="EK990" s="206"/>
      <c r="EL990" s="206"/>
      <c r="EM990" s="206"/>
      <c r="EN990" s="206"/>
      <c r="EO990" s="206"/>
      <c r="EP990" s="206"/>
      <c r="EQ990" s="206"/>
      <c r="ER990" s="206"/>
      <c r="ES990" s="206"/>
      <c r="ET990" s="206"/>
      <c r="EU990" s="206"/>
      <c r="EV990" s="206"/>
      <c r="EW990" s="206"/>
      <c r="EX990" s="206"/>
      <c r="EY990" s="206"/>
      <c r="EZ990" s="206"/>
      <c r="FA990" s="206"/>
      <c r="FB990" s="206"/>
      <c r="FC990" s="206"/>
      <c r="FD990" s="206"/>
      <c r="FE990" s="206"/>
      <c r="FF990" s="206"/>
      <c r="FG990" s="206"/>
      <c r="FH990" s="206"/>
      <c r="FI990" s="206"/>
      <c r="FJ990" s="206"/>
      <c r="FK990" s="206"/>
      <c r="FL990" s="206"/>
      <c r="FM990" s="206"/>
      <c r="FN990" s="206"/>
      <c r="FO990" s="206"/>
      <c r="FP990" s="206"/>
      <c r="FQ990" s="206"/>
      <c r="FR990" s="206"/>
      <c r="FS990" s="206"/>
      <c r="FT990" s="206"/>
      <c r="FU990" s="206"/>
      <c r="FV990" s="206"/>
      <c r="FW990" s="206"/>
      <c r="FX990" s="206"/>
      <c r="FY990" s="206"/>
      <c r="FZ990" s="206"/>
      <c r="GA990" s="206"/>
      <c r="GB990" s="206"/>
      <c r="GC990" s="206"/>
      <c r="GD990" s="206"/>
      <c r="GE990" s="206"/>
      <c r="GF990" s="206"/>
      <c r="GG990" s="206"/>
      <c r="GH990" s="206"/>
      <c r="GI990" s="206"/>
      <c r="GJ990" s="206"/>
      <c r="GK990" s="206"/>
      <c r="GL990" s="206"/>
      <c r="GM990" s="206"/>
      <c r="GN990" s="206"/>
      <c r="GO990" s="206"/>
      <c r="GP990" s="206"/>
      <c r="GQ990" s="206"/>
      <c r="GR990" s="206"/>
      <c r="GS990" s="206"/>
      <c r="GT990" s="206"/>
      <c r="GU990" s="206"/>
      <c r="GV990" s="206"/>
      <c r="GW990" s="206"/>
      <c r="GX990" s="206"/>
      <c r="GY990" s="206"/>
      <c r="GZ990" s="206"/>
      <c r="HA990" s="206"/>
      <c r="HB990" s="206"/>
      <c r="HC990" s="206"/>
      <c r="HD990" s="206"/>
      <c r="HE990" s="206"/>
      <c r="HF990" s="206"/>
      <c r="HG990" s="206"/>
      <c r="HH990" s="206"/>
      <c r="HI990" s="206"/>
      <c r="HJ990" s="206"/>
      <c r="HK990" s="206"/>
      <c r="HL990" s="206"/>
      <c r="HM990" s="206"/>
      <c r="HN990" s="206"/>
      <c r="HO990" s="206"/>
      <c r="HP990" s="206"/>
      <c r="HQ990" s="206"/>
      <c r="HR990" s="206"/>
      <c r="HS990" s="206"/>
      <c r="HT990" s="206"/>
      <c r="HU990" s="206"/>
      <c r="HV990" s="206"/>
      <c r="HW990" s="206"/>
      <c r="HX990" s="206"/>
      <c r="HY990" s="206"/>
      <c r="HZ990" s="206"/>
      <c r="IA990" s="206"/>
      <c r="IB990" s="206"/>
      <c r="IC990" s="206"/>
      <c r="ID990" s="206"/>
      <c r="IE990" s="206"/>
      <c r="IF990" s="206"/>
      <c r="IG990" s="206"/>
      <c r="IH990" s="206"/>
    </row>
    <row r="991" spans="1:242" s="225" customFormat="1" hidden="1" x14ac:dyDescent="0.25">
      <c r="A991" s="206"/>
      <c r="B991" s="206"/>
      <c r="C991" s="204"/>
      <c r="D991" s="225" t="s">
        <v>1714</v>
      </c>
      <c r="E991" s="319"/>
      <c r="F991" s="255"/>
      <c r="G991" s="235" t="s">
        <v>1715</v>
      </c>
      <c r="H991" s="285">
        <v>1880000</v>
      </c>
      <c r="I991" s="236"/>
      <c r="J991" s="357">
        <f t="shared" si="15"/>
        <v>8673200</v>
      </c>
      <c r="K991" s="251" t="s">
        <v>1720</v>
      </c>
      <c r="L991" s="287"/>
      <c r="M991" s="319"/>
      <c r="N991" s="287"/>
      <c r="O991" s="287"/>
      <c r="P991" s="287"/>
      <c r="Q991" s="287"/>
      <c r="R991" s="287"/>
      <c r="S991" s="287"/>
      <c r="T991" s="287"/>
      <c r="U991" s="287"/>
      <c r="V991" s="287"/>
      <c r="W991" s="287"/>
      <c r="X991" s="287"/>
      <c r="Y991" s="287"/>
      <c r="Z991" s="287"/>
      <c r="AA991" s="287"/>
      <c r="AB991" s="287"/>
      <c r="AC991" s="287"/>
      <c r="AD991" s="287"/>
      <c r="AE991" s="287"/>
      <c r="AF991" s="287"/>
      <c r="AG991" s="287"/>
      <c r="AH991" s="287"/>
      <c r="AI991" s="287"/>
      <c r="AJ991" s="449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  <c r="BI991" s="206"/>
      <c r="BJ991" s="206"/>
      <c r="BK991" s="206"/>
      <c r="BL991" s="206"/>
      <c r="BM991" s="206"/>
      <c r="BN991" s="206"/>
      <c r="BO991" s="206"/>
      <c r="BP991" s="206"/>
      <c r="BQ991" s="206"/>
      <c r="BR991" s="206"/>
      <c r="BS991" s="206"/>
      <c r="BT991" s="206"/>
      <c r="BU991" s="206"/>
      <c r="BV991" s="206"/>
      <c r="BW991" s="206"/>
      <c r="BX991" s="206"/>
      <c r="BY991" s="206"/>
      <c r="BZ991" s="206"/>
      <c r="CA991" s="206"/>
      <c r="CB991" s="206"/>
      <c r="CC991" s="206"/>
      <c r="CD991" s="206"/>
      <c r="CE991" s="206"/>
      <c r="CF991" s="206"/>
      <c r="CG991" s="206"/>
      <c r="CH991" s="206"/>
      <c r="CI991" s="206"/>
      <c r="CJ991" s="206"/>
      <c r="CK991" s="206"/>
      <c r="CL991" s="206"/>
      <c r="CM991" s="206"/>
      <c r="CN991" s="206"/>
      <c r="CO991" s="206"/>
      <c r="CP991" s="206"/>
      <c r="CQ991" s="206"/>
      <c r="CR991" s="206"/>
      <c r="CS991" s="206"/>
      <c r="CT991" s="206"/>
      <c r="CU991" s="206"/>
      <c r="CV991" s="206"/>
      <c r="CW991" s="206"/>
      <c r="CX991" s="206"/>
      <c r="CY991" s="206"/>
      <c r="CZ991" s="206"/>
      <c r="DA991" s="206"/>
      <c r="DB991" s="206"/>
      <c r="DC991" s="206"/>
      <c r="DD991" s="206"/>
      <c r="DE991" s="206"/>
      <c r="DF991" s="206"/>
      <c r="DG991" s="206"/>
      <c r="DH991" s="206"/>
      <c r="DI991" s="206"/>
      <c r="DJ991" s="206"/>
      <c r="DK991" s="206"/>
      <c r="DL991" s="206"/>
      <c r="DM991" s="206"/>
      <c r="DN991" s="206"/>
      <c r="DO991" s="206"/>
      <c r="DP991" s="206"/>
      <c r="DQ991" s="206"/>
      <c r="DR991" s="206"/>
      <c r="DS991" s="206"/>
      <c r="DT991" s="206"/>
      <c r="DU991" s="206"/>
      <c r="DV991" s="206"/>
      <c r="DW991" s="206"/>
      <c r="DX991" s="206"/>
      <c r="DY991" s="206"/>
      <c r="DZ991" s="206"/>
      <c r="EA991" s="206"/>
      <c r="EB991" s="206"/>
      <c r="EC991" s="206"/>
      <c r="ED991" s="206"/>
      <c r="EE991" s="206"/>
      <c r="EF991" s="206"/>
      <c r="EG991" s="206"/>
      <c r="EH991" s="206"/>
      <c r="EI991" s="206"/>
      <c r="EJ991" s="206"/>
      <c r="EK991" s="206"/>
      <c r="EL991" s="206"/>
      <c r="EM991" s="206"/>
      <c r="EN991" s="206"/>
      <c r="EO991" s="206"/>
      <c r="EP991" s="206"/>
      <c r="EQ991" s="206"/>
      <c r="ER991" s="206"/>
      <c r="ES991" s="206"/>
      <c r="ET991" s="206"/>
      <c r="EU991" s="206"/>
      <c r="EV991" s="206"/>
      <c r="EW991" s="206"/>
      <c r="EX991" s="206"/>
      <c r="EY991" s="206"/>
      <c r="EZ991" s="206"/>
      <c r="FA991" s="206"/>
      <c r="FB991" s="206"/>
      <c r="FC991" s="206"/>
      <c r="FD991" s="206"/>
      <c r="FE991" s="206"/>
      <c r="FF991" s="206"/>
      <c r="FG991" s="206"/>
      <c r="FH991" s="206"/>
      <c r="FI991" s="206"/>
      <c r="FJ991" s="206"/>
      <c r="FK991" s="206"/>
      <c r="FL991" s="206"/>
      <c r="FM991" s="206"/>
      <c r="FN991" s="206"/>
      <c r="FO991" s="206"/>
      <c r="FP991" s="206"/>
      <c r="FQ991" s="206"/>
      <c r="FR991" s="206"/>
      <c r="FS991" s="206"/>
      <c r="FT991" s="206"/>
      <c r="FU991" s="206"/>
      <c r="FV991" s="206"/>
      <c r="FW991" s="206"/>
      <c r="FX991" s="206"/>
      <c r="FY991" s="206"/>
      <c r="FZ991" s="206"/>
      <c r="GA991" s="206"/>
      <c r="GB991" s="206"/>
      <c r="GC991" s="206"/>
      <c r="GD991" s="206"/>
      <c r="GE991" s="206"/>
      <c r="GF991" s="206"/>
      <c r="GG991" s="206"/>
      <c r="GH991" s="206"/>
      <c r="GI991" s="206"/>
      <c r="GJ991" s="206"/>
      <c r="GK991" s="206"/>
      <c r="GL991" s="206"/>
      <c r="GM991" s="206"/>
      <c r="GN991" s="206"/>
      <c r="GO991" s="206"/>
      <c r="GP991" s="206"/>
      <c r="GQ991" s="206"/>
      <c r="GR991" s="206"/>
      <c r="GS991" s="206"/>
      <c r="GT991" s="206"/>
      <c r="GU991" s="206"/>
      <c r="GV991" s="206"/>
      <c r="GW991" s="206"/>
      <c r="GX991" s="206"/>
      <c r="GY991" s="206"/>
      <c r="GZ991" s="206"/>
      <c r="HA991" s="206"/>
      <c r="HB991" s="206"/>
      <c r="HC991" s="206"/>
      <c r="HD991" s="206"/>
      <c r="HE991" s="206"/>
      <c r="HF991" s="206"/>
      <c r="HG991" s="206"/>
      <c r="HH991" s="206"/>
      <c r="HI991" s="206"/>
      <c r="HJ991" s="206"/>
      <c r="HK991" s="206"/>
      <c r="HL991" s="206"/>
      <c r="HM991" s="206"/>
      <c r="HN991" s="206"/>
      <c r="HO991" s="206"/>
      <c r="HP991" s="206"/>
      <c r="HQ991" s="206"/>
      <c r="HR991" s="206"/>
      <c r="HS991" s="206"/>
      <c r="HT991" s="206"/>
      <c r="HU991" s="206"/>
      <c r="HV991" s="206"/>
      <c r="HW991" s="206"/>
      <c r="HX991" s="206"/>
      <c r="HY991" s="206"/>
      <c r="HZ991" s="206"/>
      <c r="IA991" s="206"/>
      <c r="IB991" s="206"/>
      <c r="IC991" s="206"/>
      <c r="ID991" s="206"/>
      <c r="IE991" s="206"/>
      <c r="IF991" s="206"/>
      <c r="IG991" s="206"/>
      <c r="IH991" s="206"/>
    </row>
    <row r="992" spans="1:242" s="225" customFormat="1" hidden="1" x14ac:dyDescent="0.25">
      <c r="A992" s="206"/>
      <c r="B992" s="206"/>
      <c r="C992" s="204">
        <v>43718</v>
      </c>
      <c r="D992" s="233" t="s">
        <v>1752</v>
      </c>
      <c r="E992" s="319" t="s">
        <v>1742</v>
      </c>
      <c r="F992" s="322"/>
      <c r="G992" s="242" t="s">
        <v>1361</v>
      </c>
      <c r="H992" s="285"/>
      <c r="I992" s="236">
        <v>1849260</v>
      </c>
      <c r="J992" s="357">
        <f t="shared" si="15"/>
        <v>6823940</v>
      </c>
      <c r="K992" s="251"/>
      <c r="L992" s="287"/>
      <c r="M992" s="319" t="s">
        <v>1742</v>
      </c>
      <c r="N992" s="287"/>
      <c r="O992" s="287"/>
      <c r="P992" s="287"/>
      <c r="Q992" s="287"/>
      <c r="R992" s="287"/>
      <c r="S992" s="287"/>
      <c r="T992" s="287"/>
      <c r="U992" s="287"/>
      <c r="V992" s="287"/>
      <c r="W992" s="287"/>
      <c r="X992" s="287"/>
      <c r="Y992" s="287"/>
      <c r="Z992" s="287"/>
      <c r="AA992" s="287"/>
      <c r="AB992" s="287"/>
      <c r="AC992" s="287"/>
      <c r="AD992" s="287"/>
      <c r="AE992" s="287"/>
      <c r="AF992" s="287"/>
      <c r="AG992" s="287"/>
      <c r="AH992" s="287"/>
      <c r="AI992" s="287"/>
      <c r="AJ992" s="449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206"/>
      <c r="BN992" s="206"/>
      <c r="BO992" s="206"/>
      <c r="BP992" s="206"/>
      <c r="BQ992" s="206"/>
      <c r="BR992" s="206"/>
      <c r="BS992" s="206"/>
      <c r="BT992" s="206"/>
      <c r="BU992" s="206"/>
      <c r="BV992" s="206"/>
      <c r="BW992" s="206"/>
      <c r="BX992" s="206"/>
      <c r="BY992" s="206"/>
      <c r="BZ992" s="206"/>
      <c r="CA992" s="206"/>
      <c r="CB992" s="206"/>
      <c r="CC992" s="206"/>
      <c r="CD992" s="206"/>
      <c r="CE992" s="206"/>
      <c r="CF992" s="206"/>
      <c r="CG992" s="206"/>
      <c r="CH992" s="206"/>
      <c r="CI992" s="206"/>
      <c r="CJ992" s="206"/>
      <c r="CK992" s="206"/>
      <c r="CL992" s="206"/>
      <c r="CM992" s="206"/>
      <c r="CN992" s="206"/>
      <c r="CO992" s="206"/>
      <c r="CP992" s="206"/>
      <c r="CQ992" s="206"/>
      <c r="CR992" s="206"/>
      <c r="CS992" s="206"/>
      <c r="CT992" s="206"/>
      <c r="CU992" s="206"/>
      <c r="CV992" s="206"/>
      <c r="CW992" s="206"/>
      <c r="CX992" s="206"/>
      <c r="CY992" s="206"/>
      <c r="CZ992" s="206"/>
      <c r="DA992" s="206"/>
      <c r="DB992" s="206"/>
      <c r="DC992" s="206"/>
      <c r="DD992" s="206"/>
      <c r="DE992" s="206"/>
      <c r="DF992" s="206"/>
      <c r="DG992" s="206"/>
      <c r="DH992" s="206"/>
      <c r="DI992" s="206"/>
      <c r="DJ992" s="206"/>
      <c r="DK992" s="206"/>
      <c r="DL992" s="206"/>
      <c r="DM992" s="206"/>
      <c r="DN992" s="206"/>
      <c r="DO992" s="206"/>
      <c r="DP992" s="206"/>
      <c r="DQ992" s="206"/>
      <c r="DR992" s="206"/>
      <c r="DS992" s="206"/>
      <c r="DT992" s="206"/>
      <c r="DU992" s="206"/>
      <c r="DV992" s="206"/>
      <c r="DW992" s="206"/>
      <c r="DX992" s="206"/>
      <c r="DY992" s="206"/>
      <c r="DZ992" s="206"/>
      <c r="EA992" s="206"/>
      <c r="EB992" s="206"/>
      <c r="EC992" s="206"/>
      <c r="ED992" s="206"/>
      <c r="EE992" s="206"/>
      <c r="EF992" s="206"/>
      <c r="EG992" s="206"/>
      <c r="EH992" s="206"/>
      <c r="EI992" s="206"/>
      <c r="EJ992" s="206"/>
      <c r="EK992" s="206"/>
      <c r="EL992" s="206"/>
      <c r="EM992" s="206"/>
      <c r="EN992" s="206"/>
      <c r="EO992" s="206"/>
      <c r="EP992" s="206"/>
      <c r="EQ992" s="206"/>
      <c r="ER992" s="206"/>
      <c r="ES992" s="206"/>
      <c r="ET992" s="206"/>
      <c r="EU992" s="206"/>
      <c r="EV992" s="206"/>
      <c r="EW992" s="206"/>
      <c r="EX992" s="206"/>
      <c r="EY992" s="206"/>
      <c r="EZ992" s="206"/>
      <c r="FA992" s="206"/>
      <c r="FB992" s="206"/>
      <c r="FC992" s="206"/>
      <c r="FD992" s="206"/>
      <c r="FE992" s="206"/>
      <c r="FF992" s="206"/>
      <c r="FG992" s="206"/>
      <c r="FH992" s="206"/>
      <c r="FI992" s="206"/>
      <c r="FJ992" s="206"/>
      <c r="FK992" s="206"/>
      <c r="FL992" s="206"/>
      <c r="FM992" s="206"/>
      <c r="FN992" s="206"/>
      <c r="FO992" s="206"/>
      <c r="FP992" s="206"/>
      <c r="FQ992" s="206"/>
      <c r="FR992" s="206"/>
      <c r="FS992" s="206"/>
      <c r="FT992" s="206"/>
      <c r="FU992" s="206"/>
      <c r="FV992" s="206"/>
      <c r="FW992" s="206"/>
      <c r="FX992" s="206"/>
      <c r="FY992" s="206"/>
      <c r="FZ992" s="206"/>
      <c r="GA992" s="206"/>
      <c r="GB992" s="206"/>
      <c r="GC992" s="206"/>
      <c r="GD992" s="206"/>
      <c r="GE992" s="206"/>
      <c r="GF992" s="206"/>
      <c r="GG992" s="206"/>
      <c r="GH992" s="206"/>
      <c r="GI992" s="206"/>
      <c r="GJ992" s="206"/>
      <c r="GK992" s="206"/>
      <c r="GL992" s="206"/>
      <c r="GM992" s="206"/>
      <c r="GN992" s="206"/>
      <c r="GO992" s="206"/>
      <c r="GP992" s="206"/>
      <c r="GQ992" s="206"/>
      <c r="GR992" s="206"/>
      <c r="GS992" s="206"/>
      <c r="GT992" s="206"/>
      <c r="GU992" s="206"/>
      <c r="GV992" s="206"/>
      <c r="GW992" s="206"/>
      <c r="GX992" s="206"/>
      <c r="GY992" s="206"/>
      <c r="GZ992" s="206"/>
      <c r="HA992" s="206"/>
      <c r="HB992" s="206"/>
      <c r="HC992" s="206"/>
      <c r="HD992" s="206"/>
      <c r="HE992" s="206"/>
      <c r="HF992" s="206"/>
      <c r="HG992" s="206"/>
      <c r="HH992" s="206"/>
      <c r="HI992" s="206"/>
      <c r="HJ992" s="206"/>
      <c r="HK992" s="206"/>
      <c r="HL992" s="206"/>
      <c r="HM992" s="206"/>
      <c r="HN992" s="206"/>
      <c r="HO992" s="206"/>
      <c r="HP992" s="206"/>
      <c r="HQ992" s="206"/>
      <c r="HR992" s="206"/>
      <c r="HS992" s="206"/>
      <c r="HT992" s="206"/>
      <c r="HU992" s="206"/>
      <c r="HV992" s="206"/>
      <c r="HW992" s="206"/>
      <c r="HX992" s="206"/>
      <c r="HY992" s="206"/>
      <c r="HZ992" s="206"/>
      <c r="IA992" s="206"/>
      <c r="IB992" s="206"/>
      <c r="IC992" s="206"/>
      <c r="ID992" s="206"/>
      <c r="IE992" s="206"/>
      <c r="IF992" s="206"/>
      <c r="IG992" s="206"/>
      <c r="IH992" s="206"/>
    </row>
    <row r="993" spans="1:242" s="225" customFormat="1" hidden="1" x14ac:dyDescent="0.25">
      <c r="A993" s="206"/>
      <c r="B993" s="206"/>
      <c r="C993" s="204">
        <v>43719</v>
      </c>
      <c r="D993" s="233" t="s">
        <v>1753</v>
      </c>
      <c r="E993" s="319" t="s">
        <v>1743</v>
      </c>
      <c r="F993" s="322"/>
      <c r="G993" s="242" t="s">
        <v>1392</v>
      </c>
      <c r="H993" s="285"/>
      <c r="I993" s="236">
        <v>3336000</v>
      </c>
      <c r="J993" s="357">
        <f t="shared" si="15"/>
        <v>3487940</v>
      </c>
      <c r="K993" s="251"/>
      <c r="L993" s="287"/>
      <c r="M993" s="319" t="s">
        <v>1743</v>
      </c>
      <c r="N993" s="287"/>
      <c r="O993" s="287"/>
      <c r="P993" s="287"/>
      <c r="Q993" s="287"/>
      <c r="R993" s="287"/>
      <c r="S993" s="287"/>
      <c r="T993" s="287"/>
      <c r="U993" s="287"/>
      <c r="V993" s="287"/>
      <c r="W993" s="287"/>
      <c r="X993" s="287"/>
      <c r="Y993" s="287"/>
      <c r="Z993" s="287"/>
      <c r="AA993" s="287"/>
      <c r="AB993" s="287"/>
      <c r="AC993" s="287"/>
      <c r="AD993" s="287"/>
      <c r="AE993" s="287"/>
      <c r="AF993" s="287"/>
      <c r="AG993" s="287"/>
      <c r="AH993" s="287"/>
      <c r="AI993" s="287"/>
      <c r="AJ993" s="449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6"/>
      <c r="BN993" s="206"/>
      <c r="BO993" s="206"/>
      <c r="BP993" s="206"/>
      <c r="BQ993" s="206"/>
      <c r="BR993" s="206"/>
      <c r="BS993" s="206"/>
      <c r="BT993" s="206"/>
      <c r="BU993" s="206"/>
      <c r="BV993" s="206"/>
      <c r="BW993" s="206"/>
      <c r="BX993" s="206"/>
      <c r="BY993" s="206"/>
      <c r="BZ993" s="206"/>
      <c r="CA993" s="206"/>
      <c r="CB993" s="206"/>
      <c r="CC993" s="206"/>
      <c r="CD993" s="206"/>
      <c r="CE993" s="206"/>
      <c r="CF993" s="206"/>
      <c r="CG993" s="206"/>
      <c r="CH993" s="206"/>
      <c r="CI993" s="206"/>
      <c r="CJ993" s="206"/>
      <c r="CK993" s="206"/>
      <c r="CL993" s="206"/>
      <c r="CM993" s="206"/>
      <c r="CN993" s="206"/>
      <c r="CO993" s="206"/>
      <c r="CP993" s="206"/>
      <c r="CQ993" s="206"/>
      <c r="CR993" s="206"/>
      <c r="CS993" s="206"/>
      <c r="CT993" s="206"/>
      <c r="CU993" s="206"/>
      <c r="CV993" s="206"/>
      <c r="CW993" s="206"/>
      <c r="CX993" s="206"/>
      <c r="CY993" s="206"/>
      <c r="CZ993" s="206"/>
      <c r="DA993" s="206"/>
      <c r="DB993" s="206"/>
      <c r="DC993" s="206"/>
      <c r="DD993" s="206"/>
      <c r="DE993" s="206"/>
      <c r="DF993" s="206"/>
      <c r="DG993" s="206"/>
      <c r="DH993" s="206"/>
      <c r="DI993" s="206"/>
      <c r="DJ993" s="206"/>
      <c r="DK993" s="206"/>
      <c r="DL993" s="206"/>
      <c r="DM993" s="206"/>
      <c r="DN993" s="206"/>
      <c r="DO993" s="206"/>
      <c r="DP993" s="206"/>
      <c r="DQ993" s="206"/>
      <c r="DR993" s="206"/>
      <c r="DS993" s="206"/>
      <c r="DT993" s="206"/>
      <c r="DU993" s="206"/>
      <c r="DV993" s="206"/>
      <c r="DW993" s="206"/>
      <c r="DX993" s="206"/>
      <c r="DY993" s="206"/>
      <c r="DZ993" s="206"/>
      <c r="EA993" s="206"/>
      <c r="EB993" s="206"/>
      <c r="EC993" s="206"/>
      <c r="ED993" s="206"/>
      <c r="EE993" s="206"/>
      <c r="EF993" s="206"/>
      <c r="EG993" s="206"/>
      <c r="EH993" s="206"/>
      <c r="EI993" s="206"/>
      <c r="EJ993" s="206"/>
      <c r="EK993" s="206"/>
      <c r="EL993" s="206"/>
      <c r="EM993" s="206"/>
      <c r="EN993" s="206"/>
      <c r="EO993" s="206"/>
      <c r="EP993" s="206"/>
      <c r="EQ993" s="206"/>
      <c r="ER993" s="206"/>
      <c r="ES993" s="206"/>
      <c r="ET993" s="206"/>
      <c r="EU993" s="206"/>
      <c r="EV993" s="206"/>
      <c r="EW993" s="206"/>
      <c r="EX993" s="206"/>
      <c r="EY993" s="206"/>
      <c r="EZ993" s="206"/>
      <c r="FA993" s="206"/>
      <c r="FB993" s="206"/>
      <c r="FC993" s="206"/>
      <c r="FD993" s="206"/>
      <c r="FE993" s="206"/>
      <c r="FF993" s="206"/>
      <c r="FG993" s="206"/>
      <c r="FH993" s="206"/>
      <c r="FI993" s="206"/>
      <c r="FJ993" s="206"/>
      <c r="FK993" s="206"/>
      <c r="FL993" s="206"/>
      <c r="FM993" s="206"/>
      <c r="FN993" s="206"/>
      <c r="FO993" s="206"/>
      <c r="FP993" s="206"/>
      <c r="FQ993" s="206"/>
      <c r="FR993" s="206"/>
      <c r="FS993" s="206"/>
      <c r="FT993" s="206"/>
      <c r="FU993" s="206"/>
      <c r="FV993" s="206"/>
      <c r="FW993" s="206"/>
      <c r="FX993" s="206"/>
      <c r="FY993" s="206"/>
      <c r="FZ993" s="206"/>
      <c r="GA993" s="206"/>
      <c r="GB993" s="206"/>
      <c r="GC993" s="206"/>
      <c r="GD993" s="206"/>
      <c r="GE993" s="206"/>
      <c r="GF993" s="206"/>
      <c r="GG993" s="206"/>
      <c r="GH993" s="206"/>
      <c r="GI993" s="206"/>
      <c r="GJ993" s="206"/>
      <c r="GK993" s="206"/>
      <c r="GL993" s="206"/>
      <c r="GM993" s="206"/>
      <c r="GN993" s="206"/>
      <c r="GO993" s="206"/>
      <c r="GP993" s="206"/>
      <c r="GQ993" s="206"/>
      <c r="GR993" s="206"/>
      <c r="GS993" s="206"/>
      <c r="GT993" s="206"/>
      <c r="GU993" s="206"/>
      <c r="GV993" s="206"/>
      <c r="GW993" s="206"/>
      <c r="GX993" s="206"/>
      <c r="GY993" s="206"/>
      <c r="GZ993" s="206"/>
      <c r="HA993" s="206"/>
      <c r="HB993" s="206"/>
      <c r="HC993" s="206"/>
      <c r="HD993" s="206"/>
      <c r="HE993" s="206"/>
      <c r="HF993" s="206"/>
      <c r="HG993" s="206"/>
      <c r="HH993" s="206"/>
      <c r="HI993" s="206"/>
      <c r="HJ993" s="206"/>
      <c r="HK993" s="206"/>
      <c r="HL993" s="206"/>
      <c r="HM993" s="206"/>
      <c r="HN993" s="206"/>
      <c r="HO993" s="206"/>
      <c r="HP993" s="206"/>
      <c r="HQ993" s="206"/>
      <c r="HR993" s="206"/>
      <c r="HS993" s="206"/>
      <c r="HT993" s="206"/>
      <c r="HU993" s="206"/>
      <c r="HV993" s="206"/>
      <c r="HW993" s="206"/>
      <c r="HX993" s="206"/>
      <c r="HY993" s="206"/>
      <c r="HZ993" s="206"/>
      <c r="IA993" s="206"/>
      <c r="IB993" s="206"/>
      <c r="IC993" s="206"/>
      <c r="ID993" s="206"/>
      <c r="IE993" s="206"/>
      <c r="IF993" s="206"/>
      <c r="IG993" s="206"/>
      <c r="IH993" s="206"/>
    </row>
    <row r="994" spans="1:242" s="225" customFormat="1" hidden="1" x14ac:dyDescent="0.25">
      <c r="A994" s="206"/>
      <c r="B994" s="206"/>
      <c r="C994" s="204">
        <v>43719</v>
      </c>
      <c r="D994" s="233" t="s">
        <v>1755</v>
      </c>
      <c r="E994" s="319" t="s">
        <v>1744</v>
      </c>
      <c r="F994" s="322"/>
      <c r="G994" s="242" t="s">
        <v>1754</v>
      </c>
      <c r="H994" s="285"/>
      <c r="I994" s="236">
        <v>52000</v>
      </c>
      <c r="J994" s="357">
        <f t="shared" si="15"/>
        <v>3435940</v>
      </c>
      <c r="K994" s="251"/>
      <c r="L994" s="287"/>
      <c r="M994" s="319" t="s">
        <v>1744</v>
      </c>
      <c r="N994" s="287"/>
      <c r="O994" s="287"/>
      <c r="P994" s="287"/>
      <c r="Q994" s="287"/>
      <c r="R994" s="287"/>
      <c r="S994" s="287"/>
      <c r="T994" s="287"/>
      <c r="U994" s="287"/>
      <c r="V994" s="287"/>
      <c r="W994" s="287"/>
      <c r="X994" s="287"/>
      <c r="Y994" s="287"/>
      <c r="Z994" s="287"/>
      <c r="AA994" s="287"/>
      <c r="AB994" s="287"/>
      <c r="AC994" s="287"/>
      <c r="AD994" s="287"/>
      <c r="AE994" s="287"/>
      <c r="AF994" s="287"/>
      <c r="AG994" s="287"/>
      <c r="AH994" s="287"/>
      <c r="AI994" s="287"/>
      <c r="AJ994" s="449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6"/>
      <c r="BN994" s="206"/>
      <c r="BO994" s="206"/>
      <c r="BP994" s="206"/>
      <c r="BQ994" s="206"/>
      <c r="BR994" s="206"/>
      <c r="BS994" s="206"/>
      <c r="BT994" s="206"/>
      <c r="BU994" s="206"/>
      <c r="BV994" s="206"/>
      <c r="BW994" s="206"/>
      <c r="BX994" s="206"/>
      <c r="BY994" s="206"/>
      <c r="BZ994" s="206"/>
      <c r="CA994" s="206"/>
      <c r="CB994" s="206"/>
      <c r="CC994" s="206"/>
      <c r="CD994" s="206"/>
      <c r="CE994" s="206"/>
      <c r="CF994" s="206"/>
      <c r="CG994" s="206"/>
      <c r="CH994" s="206"/>
      <c r="CI994" s="206"/>
      <c r="CJ994" s="206"/>
      <c r="CK994" s="206"/>
      <c r="CL994" s="206"/>
      <c r="CM994" s="206"/>
      <c r="CN994" s="206"/>
      <c r="CO994" s="206"/>
      <c r="CP994" s="206"/>
      <c r="CQ994" s="206"/>
      <c r="CR994" s="206"/>
      <c r="CS994" s="206"/>
      <c r="CT994" s="206"/>
      <c r="CU994" s="206"/>
      <c r="CV994" s="206"/>
      <c r="CW994" s="206"/>
      <c r="CX994" s="206"/>
      <c r="CY994" s="206"/>
      <c r="CZ994" s="206"/>
      <c r="DA994" s="206"/>
      <c r="DB994" s="206"/>
      <c r="DC994" s="206"/>
      <c r="DD994" s="206"/>
      <c r="DE994" s="206"/>
      <c r="DF994" s="206"/>
      <c r="DG994" s="206"/>
      <c r="DH994" s="206"/>
      <c r="DI994" s="206"/>
      <c r="DJ994" s="206"/>
      <c r="DK994" s="206"/>
      <c r="DL994" s="206"/>
      <c r="DM994" s="206"/>
      <c r="DN994" s="206"/>
      <c r="DO994" s="206"/>
      <c r="DP994" s="206"/>
      <c r="DQ994" s="206"/>
      <c r="DR994" s="206"/>
      <c r="DS994" s="206"/>
      <c r="DT994" s="206"/>
      <c r="DU994" s="206"/>
      <c r="DV994" s="206"/>
      <c r="DW994" s="206"/>
      <c r="DX994" s="206"/>
      <c r="DY994" s="206"/>
      <c r="DZ994" s="206"/>
      <c r="EA994" s="206"/>
      <c r="EB994" s="206"/>
      <c r="EC994" s="206"/>
      <c r="ED994" s="206"/>
      <c r="EE994" s="206"/>
      <c r="EF994" s="206"/>
      <c r="EG994" s="206"/>
      <c r="EH994" s="206"/>
      <c r="EI994" s="206"/>
      <c r="EJ994" s="206"/>
      <c r="EK994" s="206"/>
      <c r="EL994" s="206"/>
      <c r="EM994" s="206"/>
      <c r="EN994" s="206"/>
      <c r="EO994" s="206"/>
      <c r="EP994" s="206"/>
      <c r="EQ994" s="206"/>
      <c r="ER994" s="206"/>
      <c r="ES994" s="206"/>
      <c r="ET994" s="206"/>
      <c r="EU994" s="206"/>
      <c r="EV994" s="206"/>
      <c r="EW994" s="206"/>
      <c r="EX994" s="206"/>
      <c r="EY994" s="206"/>
      <c r="EZ994" s="206"/>
      <c r="FA994" s="206"/>
      <c r="FB994" s="206"/>
      <c r="FC994" s="206"/>
      <c r="FD994" s="206"/>
      <c r="FE994" s="206"/>
      <c r="FF994" s="206"/>
      <c r="FG994" s="206"/>
      <c r="FH994" s="206"/>
      <c r="FI994" s="206"/>
      <c r="FJ994" s="206"/>
      <c r="FK994" s="206"/>
      <c r="FL994" s="206"/>
      <c r="FM994" s="206"/>
      <c r="FN994" s="206"/>
      <c r="FO994" s="206"/>
      <c r="FP994" s="206"/>
      <c r="FQ994" s="206"/>
      <c r="FR994" s="206"/>
      <c r="FS994" s="206"/>
      <c r="FT994" s="206"/>
      <c r="FU994" s="206"/>
      <c r="FV994" s="206"/>
      <c r="FW994" s="206"/>
      <c r="FX994" s="206"/>
      <c r="FY994" s="206"/>
      <c r="FZ994" s="206"/>
      <c r="GA994" s="206"/>
      <c r="GB994" s="206"/>
      <c r="GC994" s="206"/>
      <c r="GD994" s="206"/>
      <c r="GE994" s="206"/>
      <c r="GF994" s="206"/>
      <c r="GG994" s="206"/>
      <c r="GH994" s="206"/>
      <c r="GI994" s="206"/>
      <c r="GJ994" s="206"/>
      <c r="GK994" s="206"/>
      <c r="GL994" s="206"/>
      <c r="GM994" s="206"/>
      <c r="GN994" s="206"/>
      <c r="GO994" s="206"/>
      <c r="GP994" s="206"/>
      <c r="GQ994" s="206"/>
      <c r="GR994" s="206"/>
      <c r="GS994" s="206"/>
      <c r="GT994" s="206"/>
      <c r="GU994" s="206"/>
      <c r="GV994" s="206"/>
      <c r="GW994" s="206"/>
      <c r="GX994" s="206"/>
      <c r="GY994" s="206"/>
      <c r="GZ994" s="206"/>
      <c r="HA994" s="206"/>
      <c r="HB994" s="206"/>
      <c r="HC994" s="206"/>
      <c r="HD994" s="206"/>
      <c r="HE994" s="206"/>
      <c r="HF994" s="206"/>
      <c r="HG994" s="206"/>
      <c r="HH994" s="206"/>
      <c r="HI994" s="206"/>
      <c r="HJ994" s="206"/>
      <c r="HK994" s="206"/>
      <c r="HL994" s="206"/>
      <c r="HM994" s="206"/>
      <c r="HN994" s="206"/>
      <c r="HO994" s="206"/>
      <c r="HP994" s="206"/>
      <c r="HQ994" s="206"/>
      <c r="HR994" s="206"/>
      <c r="HS994" s="206"/>
      <c r="HT994" s="206"/>
      <c r="HU994" s="206"/>
      <c r="HV994" s="206"/>
      <c r="HW994" s="206"/>
      <c r="HX994" s="206"/>
      <c r="HY994" s="206"/>
      <c r="HZ994" s="206"/>
      <c r="IA994" s="206"/>
      <c r="IB994" s="206"/>
      <c r="IC994" s="206"/>
      <c r="ID994" s="206"/>
      <c r="IE994" s="206"/>
      <c r="IF994" s="206"/>
      <c r="IG994" s="206"/>
      <c r="IH994" s="206"/>
    </row>
    <row r="995" spans="1:242" s="225" customFormat="1" hidden="1" x14ac:dyDescent="0.25">
      <c r="A995" s="206"/>
      <c r="B995" s="206"/>
      <c r="C995" s="204">
        <v>43720</v>
      </c>
      <c r="D995" s="233" t="s">
        <v>1758</v>
      </c>
      <c r="E995" s="319" t="s">
        <v>1760</v>
      </c>
      <c r="F995" s="322"/>
      <c r="G995" s="242" t="s">
        <v>1693</v>
      </c>
      <c r="H995" s="285"/>
      <c r="I995" s="236">
        <v>1215000</v>
      </c>
      <c r="J995" s="357">
        <f t="shared" si="15"/>
        <v>2220940</v>
      </c>
      <c r="K995" s="251"/>
      <c r="L995" s="287"/>
      <c r="M995" s="319" t="s">
        <v>1760</v>
      </c>
      <c r="N995" s="287"/>
      <c r="O995" s="287"/>
      <c r="P995" s="287"/>
      <c r="Q995" s="287"/>
      <c r="R995" s="287"/>
      <c r="S995" s="287"/>
      <c r="T995" s="287"/>
      <c r="U995" s="287"/>
      <c r="V995" s="287"/>
      <c r="W995" s="287"/>
      <c r="X995" s="287"/>
      <c r="Y995" s="287"/>
      <c r="Z995" s="287"/>
      <c r="AA995" s="287"/>
      <c r="AB995" s="287"/>
      <c r="AC995" s="287"/>
      <c r="AD995" s="287"/>
      <c r="AE995" s="287"/>
      <c r="AF995" s="287"/>
      <c r="AG995" s="287"/>
      <c r="AH995" s="287"/>
      <c r="AI995" s="287"/>
      <c r="AJ995" s="449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6"/>
      <c r="BN995" s="206"/>
      <c r="BO995" s="206"/>
      <c r="BP995" s="206"/>
      <c r="BQ995" s="206"/>
      <c r="BR995" s="206"/>
      <c r="BS995" s="206"/>
      <c r="BT995" s="206"/>
      <c r="BU995" s="206"/>
      <c r="BV995" s="206"/>
      <c r="BW995" s="206"/>
      <c r="BX995" s="206"/>
      <c r="BY995" s="206"/>
      <c r="BZ995" s="206"/>
      <c r="CA995" s="206"/>
      <c r="CB995" s="206"/>
      <c r="CC995" s="206"/>
      <c r="CD995" s="206"/>
      <c r="CE995" s="206"/>
      <c r="CF995" s="206"/>
      <c r="CG995" s="206"/>
      <c r="CH995" s="206"/>
      <c r="CI995" s="206"/>
      <c r="CJ995" s="206"/>
      <c r="CK995" s="206"/>
      <c r="CL995" s="206"/>
      <c r="CM995" s="206"/>
      <c r="CN995" s="206"/>
      <c r="CO995" s="206"/>
      <c r="CP995" s="206"/>
      <c r="CQ995" s="206"/>
      <c r="CR995" s="206"/>
      <c r="CS995" s="206"/>
      <c r="CT995" s="206"/>
      <c r="CU995" s="206"/>
      <c r="CV995" s="206"/>
      <c r="CW995" s="206"/>
      <c r="CX995" s="206"/>
      <c r="CY995" s="206"/>
      <c r="CZ995" s="206"/>
      <c r="DA995" s="206"/>
      <c r="DB995" s="206"/>
      <c r="DC995" s="206"/>
      <c r="DD995" s="206"/>
      <c r="DE995" s="206"/>
      <c r="DF995" s="206"/>
      <c r="DG995" s="206"/>
      <c r="DH995" s="206"/>
      <c r="DI995" s="206"/>
      <c r="DJ995" s="206"/>
      <c r="DK995" s="206"/>
      <c r="DL995" s="206"/>
      <c r="DM995" s="206"/>
      <c r="DN995" s="206"/>
      <c r="DO995" s="206"/>
      <c r="DP995" s="206"/>
      <c r="DQ995" s="206"/>
      <c r="DR995" s="206"/>
      <c r="DS995" s="206"/>
      <c r="DT995" s="206"/>
      <c r="DU995" s="206"/>
      <c r="DV995" s="206"/>
      <c r="DW995" s="206"/>
      <c r="DX995" s="206"/>
      <c r="DY995" s="206"/>
      <c r="DZ995" s="206"/>
      <c r="EA995" s="206"/>
      <c r="EB995" s="206"/>
      <c r="EC995" s="206"/>
      <c r="ED995" s="206"/>
      <c r="EE995" s="206"/>
      <c r="EF995" s="206"/>
      <c r="EG995" s="206"/>
      <c r="EH995" s="206"/>
      <c r="EI995" s="206"/>
      <c r="EJ995" s="206"/>
      <c r="EK995" s="206"/>
      <c r="EL995" s="206"/>
      <c r="EM995" s="206"/>
      <c r="EN995" s="206"/>
      <c r="EO995" s="206"/>
      <c r="EP995" s="206"/>
      <c r="EQ995" s="206"/>
      <c r="ER995" s="206"/>
      <c r="ES995" s="206"/>
      <c r="ET995" s="206"/>
      <c r="EU995" s="206"/>
      <c r="EV995" s="206"/>
      <c r="EW995" s="206"/>
      <c r="EX995" s="206"/>
      <c r="EY995" s="206"/>
      <c r="EZ995" s="206"/>
      <c r="FA995" s="206"/>
      <c r="FB995" s="206"/>
      <c r="FC995" s="206"/>
      <c r="FD995" s="206"/>
      <c r="FE995" s="206"/>
      <c r="FF995" s="206"/>
      <c r="FG995" s="206"/>
      <c r="FH995" s="206"/>
      <c r="FI995" s="206"/>
      <c r="FJ995" s="206"/>
      <c r="FK995" s="206"/>
      <c r="FL995" s="206"/>
      <c r="FM995" s="206"/>
      <c r="FN995" s="206"/>
      <c r="FO995" s="206"/>
      <c r="FP995" s="206"/>
      <c r="FQ995" s="206"/>
      <c r="FR995" s="206"/>
      <c r="FS995" s="206"/>
      <c r="FT995" s="206"/>
      <c r="FU995" s="206"/>
      <c r="FV995" s="206"/>
      <c r="FW995" s="206"/>
      <c r="FX995" s="206"/>
      <c r="FY995" s="206"/>
      <c r="FZ995" s="206"/>
      <c r="GA995" s="206"/>
      <c r="GB995" s="206"/>
      <c r="GC995" s="206"/>
      <c r="GD995" s="206"/>
      <c r="GE995" s="206"/>
      <c r="GF995" s="206"/>
      <c r="GG995" s="206"/>
      <c r="GH995" s="206"/>
      <c r="GI995" s="206"/>
      <c r="GJ995" s="206"/>
      <c r="GK995" s="206"/>
      <c r="GL995" s="206"/>
      <c r="GM995" s="206"/>
      <c r="GN995" s="206"/>
      <c r="GO995" s="206"/>
      <c r="GP995" s="206"/>
      <c r="GQ995" s="206"/>
      <c r="GR995" s="206"/>
      <c r="GS995" s="206"/>
      <c r="GT995" s="206"/>
      <c r="GU995" s="206"/>
      <c r="GV995" s="206"/>
      <c r="GW995" s="206"/>
      <c r="GX995" s="206"/>
      <c r="GY995" s="206"/>
      <c r="GZ995" s="206"/>
      <c r="HA995" s="206"/>
      <c r="HB995" s="206"/>
      <c r="HC995" s="206"/>
      <c r="HD995" s="206"/>
      <c r="HE995" s="206"/>
      <c r="HF995" s="206"/>
      <c r="HG995" s="206"/>
      <c r="HH995" s="206"/>
      <c r="HI995" s="206"/>
      <c r="HJ995" s="206"/>
      <c r="HK995" s="206"/>
      <c r="HL995" s="206"/>
      <c r="HM995" s="206"/>
      <c r="HN995" s="206"/>
      <c r="HO995" s="206"/>
      <c r="HP995" s="206"/>
      <c r="HQ995" s="206"/>
      <c r="HR995" s="206"/>
      <c r="HS995" s="206"/>
      <c r="HT995" s="206"/>
      <c r="HU995" s="206"/>
      <c r="HV995" s="206"/>
      <c r="HW995" s="206"/>
      <c r="HX995" s="206"/>
      <c r="HY995" s="206"/>
      <c r="HZ995" s="206"/>
      <c r="IA995" s="206"/>
      <c r="IB995" s="206"/>
      <c r="IC995" s="206"/>
      <c r="ID995" s="206"/>
      <c r="IE995" s="206"/>
      <c r="IF995" s="206"/>
      <c r="IG995" s="206"/>
      <c r="IH995" s="206"/>
    </row>
    <row r="996" spans="1:242" s="225" customFormat="1" hidden="1" x14ac:dyDescent="0.25">
      <c r="A996" s="206"/>
      <c r="B996" s="206"/>
      <c r="C996" s="204"/>
      <c r="D996" s="225" t="s">
        <v>1759</v>
      </c>
      <c r="E996" s="319" t="s">
        <v>1724</v>
      </c>
      <c r="F996" s="322"/>
      <c r="G996" s="242"/>
      <c r="H996" s="285">
        <v>2505000</v>
      </c>
      <c r="I996" s="236"/>
      <c r="J996" s="357">
        <f t="shared" si="15"/>
        <v>4725940</v>
      </c>
      <c r="K996" s="251"/>
      <c r="L996" s="287"/>
      <c r="M996" s="319" t="s">
        <v>1724</v>
      </c>
      <c r="N996" s="287"/>
      <c r="O996" s="287"/>
      <c r="P996" s="287"/>
      <c r="Q996" s="287"/>
      <c r="R996" s="287"/>
      <c r="S996" s="287"/>
      <c r="T996" s="287"/>
      <c r="U996" s="287"/>
      <c r="V996" s="287"/>
      <c r="W996" s="287"/>
      <c r="X996" s="287"/>
      <c r="Y996" s="287"/>
      <c r="Z996" s="287"/>
      <c r="AA996" s="287"/>
      <c r="AB996" s="287"/>
      <c r="AC996" s="287"/>
      <c r="AD996" s="287"/>
      <c r="AE996" s="287"/>
      <c r="AF996" s="287"/>
      <c r="AG996" s="287"/>
      <c r="AH996" s="287"/>
      <c r="AI996" s="287"/>
      <c r="AJ996" s="449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6"/>
      <c r="BN996" s="206"/>
      <c r="BO996" s="206"/>
      <c r="BP996" s="206"/>
      <c r="BQ996" s="206"/>
      <c r="BR996" s="206"/>
      <c r="BS996" s="206"/>
      <c r="BT996" s="206"/>
      <c r="BU996" s="206"/>
      <c r="BV996" s="206"/>
      <c r="BW996" s="206"/>
      <c r="BX996" s="206"/>
      <c r="BY996" s="206"/>
      <c r="BZ996" s="206"/>
      <c r="CA996" s="206"/>
      <c r="CB996" s="206"/>
      <c r="CC996" s="206"/>
      <c r="CD996" s="206"/>
      <c r="CE996" s="206"/>
      <c r="CF996" s="206"/>
      <c r="CG996" s="206"/>
      <c r="CH996" s="206"/>
      <c r="CI996" s="206"/>
      <c r="CJ996" s="206"/>
      <c r="CK996" s="206"/>
      <c r="CL996" s="206"/>
      <c r="CM996" s="206"/>
      <c r="CN996" s="206"/>
      <c r="CO996" s="206"/>
      <c r="CP996" s="206"/>
      <c r="CQ996" s="206"/>
      <c r="CR996" s="206"/>
      <c r="CS996" s="206"/>
      <c r="CT996" s="206"/>
      <c r="CU996" s="206"/>
      <c r="CV996" s="206"/>
      <c r="CW996" s="206"/>
      <c r="CX996" s="206"/>
      <c r="CY996" s="206"/>
      <c r="CZ996" s="206"/>
      <c r="DA996" s="206"/>
      <c r="DB996" s="206"/>
      <c r="DC996" s="206"/>
      <c r="DD996" s="206"/>
      <c r="DE996" s="206"/>
      <c r="DF996" s="206"/>
      <c r="DG996" s="206"/>
      <c r="DH996" s="206"/>
      <c r="DI996" s="206"/>
      <c r="DJ996" s="206"/>
      <c r="DK996" s="206"/>
      <c r="DL996" s="206"/>
      <c r="DM996" s="206"/>
      <c r="DN996" s="206"/>
      <c r="DO996" s="206"/>
      <c r="DP996" s="206"/>
      <c r="DQ996" s="206"/>
      <c r="DR996" s="206"/>
      <c r="DS996" s="206"/>
      <c r="DT996" s="206"/>
      <c r="DU996" s="206"/>
      <c r="DV996" s="206"/>
      <c r="DW996" s="206"/>
      <c r="DX996" s="206"/>
      <c r="DY996" s="206"/>
      <c r="DZ996" s="206"/>
      <c r="EA996" s="206"/>
      <c r="EB996" s="206"/>
      <c r="EC996" s="206"/>
      <c r="ED996" s="206"/>
      <c r="EE996" s="206"/>
      <c r="EF996" s="206"/>
      <c r="EG996" s="206"/>
      <c r="EH996" s="206"/>
      <c r="EI996" s="206"/>
      <c r="EJ996" s="206"/>
      <c r="EK996" s="206"/>
      <c r="EL996" s="206"/>
      <c r="EM996" s="206"/>
      <c r="EN996" s="206"/>
      <c r="EO996" s="206"/>
      <c r="EP996" s="206"/>
      <c r="EQ996" s="206"/>
      <c r="ER996" s="206"/>
      <c r="ES996" s="206"/>
      <c r="ET996" s="206"/>
      <c r="EU996" s="206"/>
      <c r="EV996" s="206"/>
      <c r="EW996" s="206"/>
      <c r="EX996" s="206"/>
      <c r="EY996" s="206"/>
      <c r="EZ996" s="206"/>
      <c r="FA996" s="206"/>
      <c r="FB996" s="206"/>
      <c r="FC996" s="206"/>
      <c r="FD996" s="206"/>
      <c r="FE996" s="206"/>
      <c r="FF996" s="206"/>
      <c r="FG996" s="206"/>
      <c r="FH996" s="206"/>
      <c r="FI996" s="206"/>
      <c r="FJ996" s="206"/>
      <c r="FK996" s="206"/>
      <c r="FL996" s="206"/>
      <c r="FM996" s="206"/>
      <c r="FN996" s="206"/>
      <c r="FO996" s="206"/>
      <c r="FP996" s="206"/>
      <c r="FQ996" s="206"/>
      <c r="FR996" s="206"/>
      <c r="FS996" s="206"/>
      <c r="FT996" s="206"/>
      <c r="FU996" s="206"/>
      <c r="FV996" s="206"/>
      <c r="FW996" s="206"/>
      <c r="FX996" s="206"/>
      <c r="FY996" s="206"/>
      <c r="FZ996" s="206"/>
      <c r="GA996" s="206"/>
      <c r="GB996" s="206"/>
      <c r="GC996" s="206"/>
      <c r="GD996" s="206"/>
      <c r="GE996" s="206"/>
      <c r="GF996" s="206"/>
      <c r="GG996" s="206"/>
      <c r="GH996" s="206"/>
      <c r="GI996" s="206"/>
      <c r="GJ996" s="206"/>
      <c r="GK996" s="206"/>
      <c r="GL996" s="206"/>
      <c r="GM996" s="206"/>
      <c r="GN996" s="206"/>
      <c r="GO996" s="206"/>
      <c r="GP996" s="206"/>
      <c r="GQ996" s="206"/>
      <c r="GR996" s="206"/>
      <c r="GS996" s="206"/>
      <c r="GT996" s="206"/>
      <c r="GU996" s="206"/>
      <c r="GV996" s="206"/>
      <c r="GW996" s="206"/>
      <c r="GX996" s="206"/>
      <c r="GY996" s="206"/>
      <c r="GZ996" s="206"/>
      <c r="HA996" s="206"/>
      <c r="HB996" s="206"/>
      <c r="HC996" s="206"/>
      <c r="HD996" s="206"/>
      <c r="HE996" s="206"/>
      <c r="HF996" s="206"/>
      <c r="HG996" s="206"/>
      <c r="HH996" s="206"/>
      <c r="HI996" s="206"/>
      <c r="HJ996" s="206"/>
      <c r="HK996" s="206"/>
      <c r="HL996" s="206"/>
      <c r="HM996" s="206"/>
      <c r="HN996" s="206"/>
      <c r="HO996" s="206"/>
      <c r="HP996" s="206"/>
      <c r="HQ996" s="206"/>
      <c r="HR996" s="206"/>
      <c r="HS996" s="206"/>
      <c r="HT996" s="206"/>
      <c r="HU996" s="206"/>
      <c r="HV996" s="206"/>
      <c r="HW996" s="206"/>
      <c r="HX996" s="206"/>
      <c r="HY996" s="206"/>
      <c r="HZ996" s="206"/>
      <c r="IA996" s="206"/>
      <c r="IB996" s="206"/>
      <c r="IC996" s="206"/>
      <c r="ID996" s="206"/>
      <c r="IE996" s="206"/>
      <c r="IF996" s="206"/>
      <c r="IG996" s="206"/>
      <c r="IH996" s="206"/>
    </row>
    <row r="997" spans="1:242" s="225" customFormat="1" hidden="1" x14ac:dyDescent="0.25">
      <c r="A997" s="206"/>
      <c r="B997" s="206"/>
      <c r="C997" s="204">
        <v>43720</v>
      </c>
      <c r="D997" s="233" t="s">
        <v>1756</v>
      </c>
      <c r="E997" s="319" t="s">
        <v>1745</v>
      </c>
      <c r="F997" s="322"/>
      <c r="G997" s="242" t="s">
        <v>1394</v>
      </c>
      <c r="H997" s="285"/>
      <c r="I997" s="236">
        <v>2236510</v>
      </c>
      <c r="J997" s="357">
        <f t="shared" si="15"/>
        <v>2489430</v>
      </c>
      <c r="K997" s="251"/>
      <c r="L997" s="287"/>
      <c r="M997" s="319" t="s">
        <v>1745</v>
      </c>
      <c r="N997" s="287"/>
      <c r="O997" s="287"/>
      <c r="P997" s="287"/>
      <c r="Q997" s="287"/>
      <c r="R997" s="287"/>
      <c r="S997" s="287"/>
      <c r="T997" s="287"/>
      <c r="U997" s="287"/>
      <c r="V997" s="287"/>
      <c r="W997" s="287"/>
      <c r="X997" s="287"/>
      <c r="Y997" s="287"/>
      <c r="Z997" s="287"/>
      <c r="AA997" s="287"/>
      <c r="AB997" s="287"/>
      <c r="AC997" s="287"/>
      <c r="AD997" s="287"/>
      <c r="AE997" s="287"/>
      <c r="AF997" s="287"/>
      <c r="AG997" s="287"/>
      <c r="AH997" s="287"/>
      <c r="AI997" s="287"/>
      <c r="AJ997" s="449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6"/>
      <c r="BN997" s="206"/>
      <c r="BO997" s="206"/>
      <c r="BP997" s="206"/>
      <c r="BQ997" s="206"/>
      <c r="BR997" s="206"/>
      <c r="BS997" s="206"/>
      <c r="BT997" s="206"/>
      <c r="BU997" s="206"/>
      <c r="BV997" s="206"/>
      <c r="BW997" s="206"/>
      <c r="BX997" s="206"/>
      <c r="BY997" s="206"/>
      <c r="BZ997" s="206"/>
      <c r="CA997" s="206"/>
      <c r="CB997" s="206"/>
      <c r="CC997" s="206"/>
      <c r="CD997" s="206"/>
      <c r="CE997" s="206"/>
      <c r="CF997" s="206"/>
      <c r="CG997" s="206"/>
      <c r="CH997" s="206"/>
      <c r="CI997" s="206"/>
      <c r="CJ997" s="206"/>
      <c r="CK997" s="206"/>
      <c r="CL997" s="206"/>
      <c r="CM997" s="206"/>
      <c r="CN997" s="206"/>
      <c r="CO997" s="206"/>
      <c r="CP997" s="206"/>
      <c r="CQ997" s="206"/>
      <c r="CR997" s="206"/>
      <c r="CS997" s="206"/>
      <c r="CT997" s="206"/>
      <c r="CU997" s="206"/>
      <c r="CV997" s="206"/>
      <c r="CW997" s="206"/>
      <c r="CX997" s="206"/>
      <c r="CY997" s="206"/>
      <c r="CZ997" s="206"/>
      <c r="DA997" s="206"/>
      <c r="DB997" s="206"/>
      <c r="DC997" s="206"/>
      <c r="DD997" s="206"/>
      <c r="DE997" s="206"/>
      <c r="DF997" s="206"/>
      <c r="DG997" s="206"/>
      <c r="DH997" s="206"/>
      <c r="DI997" s="206"/>
      <c r="DJ997" s="206"/>
      <c r="DK997" s="206"/>
      <c r="DL997" s="206"/>
      <c r="DM997" s="206"/>
      <c r="DN997" s="206"/>
      <c r="DO997" s="206"/>
      <c r="DP997" s="206"/>
      <c r="DQ997" s="206"/>
      <c r="DR997" s="206"/>
      <c r="DS997" s="206"/>
      <c r="DT997" s="206"/>
      <c r="DU997" s="206"/>
      <c r="DV997" s="206"/>
      <c r="DW997" s="206"/>
      <c r="DX997" s="206"/>
      <c r="DY997" s="206"/>
      <c r="DZ997" s="206"/>
      <c r="EA997" s="206"/>
      <c r="EB997" s="206"/>
      <c r="EC997" s="206"/>
      <c r="ED997" s="206"/>
      <c r="EE997" s="206"/>
      <c r="EF997" s="206"/>
      <c r="EG997" s="206"/>
      <c r="EH997" s="206"/>
      <c r="EI997" s="206"/>
      <c r="EJ997" s="206"/>
      <c r="EK997" s="206"/>
      <c r="EL997" s="206"/>
      <c r="EM997" s="206"/>
      <c r="EN997" s="206"/>
      <c r="EO997" s="206"/>
      <c r="EP997" s="206"/>
      <c r="EQ997" s="206"/>
      <c r="ER997" s="206"/>
      <c r="ES997" s="206"/>
      <c r="ET997" s="206"/>
      <c r="EU997" s="206"/>
      <c r="EV997" s="206"/>
      <c r="EW997" s="206"/>
      <c r="EX997" s="206"/>
      <c r="EY997" s="206"/>
      <c r="EZ997" s="206"/>
      <c r="FA997" s="206"/>
      <c r="FB997" s="206"/>
      <c r="FC997" s="206"/>
      <c r="FD997" s="206"/>
      <c r="FE997" s="206"/>
      <c r="FF997" s="206"/>
      <c r="FG997" s="206"/>
      <c r="FH997" s="206"/>
      <c r="FI997" s="206"/>
      <c r="FJ997" s="206"/>
      <c r="FK997" s="206"/>
      <c r="FL997" s="206"/>
      <c r="FM997" s="206"/>
      <c r="FN997" s="206"/>
      <c r="FO997" s="206"/>
      <c r="FP997" s="206"/>
      <c r="FQ997" s="206"/>
      <c r="FR997" s="206"/>
      <c r="FS997" s="206"/>
      <c r="FT997" s="206"/>
      <c r="FU997" s="206"/>
      <c r="FV997" s="206"/>
      <c r="FW997" s="206"/>
      <c r="FX997" s="206"/>
      <c r="FY997" s="206"/>
      <c r="FZ997" s="206"/>
      <c r="GA997" s="206"/>
      <c r="GB997" s="206"/>
      <c r="GC997" s="206"/>
      <c r="GD997" s="206"/>
      <c r="GE997" s="206"/>
      <c r="GF997" s="206"/>
      <c r="GG997" s="206"/>
      <c r="GH997" s="206"/>
      <c r="GI997" s="206"/>
      <c r="GJ997" s="206"/>
      <c r="GK997" s="206"/>
      <c r="GL997" s="206"/>
      <c r="GM997" s="206"/>
      <c r="GN997" s="206"/>
      <c r="GO997" s="206"/>
      <c r="GP997" s="206"/>
      <c r="GQ997" s="206"/>
      <c r="GR997" s="206"/>
      <c r="GS997" s="206"/>
      <c r="GT997" s="206"/>
      <c r="GU997" s="206"/>
      <c r="GV997" s="206"/>
      <c r="GW997" s="206"/>
      <c r="GX997" s="206"/>
      <c r="GY997" s="206"/>
      <c r="GZ997" s="206"/>
      <c r="HA997" s="206"/>
      <c r="HB997" s="206"/>
      <c r="HC997" s="206"/>
      <c r="HD997" s="206"/>
      <c r="HE997" s="206"/>
      <c r="HF997" s="206"/>
      <c r="HG997" s="206"/>
      <c r="HH997" s="206"/>
      <c r="HI997" s="206"/>
      <c r="HJ997" s="206"/>
      <c r="HK997" s="206"/>
      <c r="HL997" s="206"/>
      <c r="HM997" s="206"/>
      <c r="HN997" s="206"/>
      <c r="HO997" s="206"/>
      <c r="HP997" s="206"/>
      <c r="HQ997" s="206"/>
      <c r="HR997" s="206"/>
      <c r="HS997" s="206"/>
      <c r="HT997" s="206"/>
      <c r="HU997" s="206"/>
      <c r="HV997" s="206"/>
      <c r="HW997" s="206"/>
      <c r="HX997" s="206"/>
      <c r="HY997" s="206"/>
      <c r="HZ997" s="206"/>
      <c r="IA997" s="206"/>
      <c r="IB997" s="206"/>
      <c r="IC997" s="206"/>
      <c r="ID997" s="206"/>
      <c r="IE997" s="206"/>
      <c r="IF997" s="206"/>
      <c r="IG997" s="206"/>
      <c r="IH997" s="206"/>
    </row>
    <row r="998" spans="1:242" s="225" customFormat="1" hidden="1" x14ac:dyDescent="0.25">
      <c r="A998" s="206"/>
      <c r="B998" s="206"/>
      <c r="C998" s="204">
        <v>43721</v>
      </c>
      <c r="D998" s="233" t="s">
        <v>1100</v>
      </c>
      <c r="E998" s="319"/>
      <c r="F998" s="322"/>
      <c r="G998" s="242"/>
      <c r="H998" s="285">
        <v>1215000</v>
      </c>
      <c r="I998" s="236"/>
      <c r="J998" s="357">
        <f t="shared" si="15"/>
        <v>3704430</v>
      </c>
      <c r="K998" s="251"/>
      <c r="L998" s="287"/>
      <c r="M998" s="319"/>
      <c r="N998" s="287"/>
      <c r="O998" s="287"/>
      <c r="P998" s="287"/>
      <c r="Q998" s="287"/>
      <c r="R998" s="287"/>
      <c r="S998" s="287"/>
      <c r="T998" s="287"/>
      <c r="U998" s="287"/>
      <c r="V998" s="287"/>
      <c r="W998" s="287"/>
      <c r="X998" s="287"/>
      <c r="Y998" s="287"/>
      <c r="Z998" s="287"/>
      <c r="AA998" s="287"/>
      <c r="AB998" s="287"/>
      <c r="AC998" s="287"/>
      <c r="AD998" s="287"/>
      <c r="AE998" s="287"/>
      <c r="AF998" s="287"/>
      <c r="AG998" s="287"/>
      <c r="AH998" s="287"/>
      <c r="AI998" s="287"/>
      <c r="AJ998" s="449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206"/>
      <c r="BN998" s="206"/>
      <c r="BO998" s="206"/>
      <c r="BP998" s="206"/>
      <c r="BQ998" s="206"/>
      <c r="BR998" s="206"/>
      <c r="BS998" s="206"/>
      <c r="BT998" s="206"/>
      <c r="BU998" s="206"/>
      <c r="BV998" s="206"/>
      <c r="BW998" s="206"/>
      <c r="BX998" s="206"/>
      <c r="BY998" s="206"/>
      <c r="BZ998" s="206"/>
      <c r="CA998" s="206"/>
      <c r="CB998" s="206"/>
      <c r="CC998" s="206"/>
      <c r="CD998" s="206"/>
      <c r="CE998" s="206"/>
      <c r="CF998" s="206"/>
      <c r="CG998" s="206"/>
      <c r="CH998" s="206"/>
      <c r="CI998" s="206"/>
      <c r="CJ998" s="206"/>
      <c r="CK998" s="206"/>
      <c r="CL998" s="206"/>
      <c r="CM998" s="206"/>
      <c r="CN998" s="206"/>
      <c r="CO998" s="206"/>
      <c r="CP998" s="206"/>
      <c r="CQ998" s="206"/>
      <c r="CR998" s="206"/>
      <c r="CS998" s="206"/>
      <c r="CT998" s="206"/>
      <c r="CU998" s="206"/>
      <c r="CV998" s="206"/>
      <c r="CW998" s="206"/>
      <c r="CX998" s="206"/>
      <c r="CY998" s="206"/>
      <c r="CZ998" s="206"/>
      <c r="DA998" s="206"/>
      <c r="DB998" s="206"/>
      <c r="DC998" s="206"/>
      <c r="DD998" s="206"/>
      <c r="DE998" s="206"/>
      <c r="DF998" s="206"/>
      <c r="DG998" s="206"/>
      <c r="DH998" s="206"/>
      <c r="DI998" s="206"/>
      <c r="DJ998" s="206"/>
      <c r="DK998" s="206"/>
      <c r="DL998" s="206"/>
      <c r="DM998" s="206"/>
      <c r="DN998" s="206"/>
      <c r="DO998" s="206"/>
      <c r="DP998" s="206"/>
      <c r="DQ998" s="206"/>
      <c r="DR998" s="206"/>
      <c r="DS998" s="206"/>
      <c r="DT998" s="206"/>
      <c r="DU998" s="206"/>
      <c r="DV998" s="206"/>
      <c r="DW998" s="206"/>
      <c r="DX998" s="206"/>
      <c r="DY998" s="206"/>
      <c r="DZ998" s="206"/>
      <c r="EA998" s="206"/>
      <c r="EB998" s="206"/>
      <c r="EC998" s="206"/>
      <c r="ED998" s="206"/>
      <c r="EE998" s="206"/>
      <c r="EF998" s="206"/>
      <c r="EG998" s="206"/>
      <c r="EH998" s="206"/>
      <c r="EI998" s="206"/>
      <c r="EJ998" s="206"/>
      <c r="EK998" s="206"/>
      <c r="EL998" s="206"/>
      <c r="EM998" s="206"/>
      <c r="EN998" s="206"/>
      <c r="EO998" s="206"/>
      <c r="EP998" s="206"/>
      <c r="EQ998" s="206"/>
      <c r="ER998" s="206"/>
      <c r="ES998" s="206"/>
      <c r="ET998" s="206"/>
      <c r="EU998" s="206"/>
      <c r="EV998" s="206"/>
      <c r="EW998" s="206"/>
      <c r="EX998" s="206"/>
      <c r="EY998" s="206"/>
      <c r="EZ998" s="206"/>
      <c r="FA998" s="206"/>
      <c r="FB998" s="206"/>
      <c r="FC998" s="206"/>
      <c r="FD998" s="206"/>
      <c r="FE998" s="206"/>
      <c r="FF998" s="206"/>
      <c r="FG998" s="206"/>
      <c r="FH998" s="206"/>
      <c r="FI998" s="206"/>
      <c r="FJ998" s="206"/>
      <c r="FK998" s="206"/>
      <c r="FL998" s="206"/>
      <c r="FM998" s="206"/>
      <c r="FN998" s="206"/>
      <c r="FO998" s="206"/>
      <c r="FP998" s="206"/>
      <c r="FQ998" s="206"/>
      <c r="FR998" s="206"/>
      <c r="FS998" s="206"/>
      <c r="FT998" s="206"/>
      <c r="FU998" s="206"/>
      <c r="FV998" s="206"/>
      <c r="FW998" s="206"/>
      <c r="FX998" s="206"/>
      <c r="FY998" s="206"/>
      <c r="FZ998" s="206"/>
      <c r="GA998" s="206"/>
      <c r="GB998" s="206"/>
      <c r="GC998" s="206"/>
      <c r="GD998" s="206"/>
      <c r="GE998" s="206"/>
      <c r="GF998" s="206"/>
      <c r="GG998" s="206"/>
      <c r="GH998" s="206"/>
      <c r="GI998" s="206"/>
      <c r="GJ998" s="206"/>
      <c r="GK998" s="206"/>
      <c r="GL998" s="206"/>
      <c r="GM998" s="206"/>
      <c r="GN998" s="206"/>
      <c r="GO998" s="206"/>
      <c r="GP998" s="206"/>
      <c r="GQ998" s="206"/>
      <c r="GR998" s="206"/>
      <c r="GS998" s="206"/>
      <c r="GT998" s="206"/>
      <c r="GU998" s="206"/>
      <c r="GV998" s="206"/>
      <c r="GW998" s="206"/>
      <c r="GX998" s="206"/>
      <c r="GY998" s="206"/>
      <c r="GZ998" s="206"/>
      <c r="HA998" s="206"/>
      <c r="HB998" s="206"/>
      <c r="HC998" s="206"/>
      <c r="HD998" s="206"/>
      <c r="HE998" s="206"/>
      <c r="HF998" s="206"/>
      <c r="HG998" s="206"/>
      <c r="HH998" s="206"/>
      <c r="HI998" s="206"/>
      <c r="HJ998" s="206"/>
      <c r="HK998" s="206"/>
      <c r="HL998" s="206"/>
      <c r="HM998" s="206"/>
      <c r="HN998" s="206"/>
      <c r="HO998" s="206"/>
      <c r="HP998" s="206"/>
      <c r="HQ998" s="206"/>
      <c r="HR998" s="206"/>
      <c r="HS998" s="206"/>
      <c r="HT998" s="206"/>
      <c r="HU998" s="206"/>
      <c r="HV998" s="206"/>
      <c r="HW998" s="206"/>
      <c r="HX998" s="206"/>
      <c r="HY998" s="206"/>
      <c r="HZ998" s="206"/>
      <c r="IA998" s="206"/>
      <c r="IB998" s="206"/>
      <c r="IC998" s="206"/>
      <c r="ID998" s="206"/>
      <c r="IE998" s="206"/>
      <c r="IF998" s="206"/>
      <c r="IG998" s="206"/>
      <c r="IH998" s="206"/>
    </row>
    <row r="999" spans="1:242" s="225" customFormat="1" hidden="1" x14ac:dyDescent="0.25">
      <c r="A999" s="206"/>
      <c r="B999" s="206"/>
      <c r="C999" s="204">
        <v>43721</v>
      </c>
      <c r="D999" s="233" t="s">
        <v>1757</v>
      </c>
      <c r="E999" s="319" t="s">
        <v>1746</v>
      </c>
      <c r="F999" s="322"/>
      <c r="G999" s="242" t="s">
        <v>1693</v>
      </c>
      <c r="H999" s="285"/>
      <c r="I999" s="236">
        <v>1004900</v>
      </c>
      <c r="J999" s="357">
        <f t="shared" si="15"/>
        <v>2699530</v>
      </c>
      <c r="K999" s="251" t="s">
        <v>1760</v>
      </c>
      <c r="L999" s="287"/>
      <c r="M999" s="319" t="s">
        <v>1746</v>
      </c>
      <c r="N999" s="287"/>
      <c r="O999" s="287"/>
      <c r="P999" s="287"/>
      <c r="Q999" s="287"/>
      <c r="R999" s="287"/>
      <c r="S999" s="287"/>
      <c r="T999" s="287"/>
      <c r="U999" s="287"/>
      <c r="V999" s="287"/>
      <c r="W999" s="287"/>
      <c r="X999" s="287"/>
      <c r="Y999" s="287"/>
      <c r="Z999" s="287"/>
      <c r="AA999" s="287"/>
      <c r="AB999" s="287"/>
      <c r="AC999" s="287"/>
      <c r="AD999" s="287"/>
      <c r="AE999" s="287"/>
      <c r="AF999" s="287"/>
      <c r="AG999" s="287"/>
      <c r="AH999" s="287"/>
      <c r="AI999" s="287"/>
      <c r="AJ999" s="449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206"/>
      <c r="BN999" s="206"/>
      <c r="BO999" s="206"/>
      <c r="BP999" s="206"/>
      <c r="BQ999" s="206"/>
      <c r="BR999" s="206"/>
      <c r="BS999" s="206"/>
      <c r="BT999" s="206"/>
      <c r="BU999" s="206"/>
      <c r="BV999" s="206"/>
      <c r="BW999" s="206"/>
      <c r="BX999" s="206"/>
      <c r="BY999" s="206"/>
      <c r="BZ999" s="206"/>
      <c r="CA999" s="206"/>
      <c r="CB999" s="206"/>
      <c r="CC999" s="206"/>
      <c r="CD999" s="206"/>
      <c r="CE999" s="206"/>
      <c r="CF999" s="206"/>
      <c r="CG999" s="206"/>
      <c r="CH999" s="206"/>
      <c r="CI999" s="206"/>
      <c r="CJ999" s="206"/>
      <c r="CK999" s="206"/>
      <c r="CL999" s="206"/>
      <c r="CM999" s="206"/>
      <c r="CN999" s="206"/>
      <c r="CO999" s="206"/>
      <c r="CP999" s="206"/>
      <c r="CQ999" s="206"/>
      <c r="CR999" s="206"/>
      <c r="CS999" s="206"/>
      <c r="CT999" s="206"/>
      <c r="CU999" s="206"/>
      <c r="CV999" s="206"/>
      <c r="CW999" s="206"/>
      <c r="CX999" s="206"/>
      <c r="CY999" s="206"/>
      <c r="CZ999" s="206"/>
      <c r="DA999" s="206"/>
      <c r="DB999" s="206"/>
      <c r="DC999" s="206"/>
      <c r="DD999" s="206"/>
      <c r="DE999" s="206"/>
      <c r="DF999" s="206"/>
      <c r="DG999" s="206"/>
      <c r="DH999" s="206"/>
      <c r="DI999" s="206"/>
      <c r="DJ999" s="206"/>
      <c r="DK999" s="206"/>
      <c r="DL999" s="206"/>
      <c r="DM999" s="206"/>
      <c r="DN999" s="206"/>
      <c r="DO999" s="206"/>
      <c r="DP999" s="206"/>
      <c r="DQ999" s="206"/>
      <c r="DR999" s="206"/>
      <c r="DS999" s="206"/>
      <c r="DT999" s="206"/>
      <c r="DU999" s="206"/>
      <c r="DV999" s="206"/>
      <c r="DW999" s="206"/>
      <c r="DX999" s="206"/>
      <c r="DY999" s="206"/>
      <c r="DZ999" s="206"/>
      <c r="EA999" s="206"/>
      <c r="EB999" s="206"/>
      <c r="EC999" s="206"/>
      <c r="ED999" s="206"/>
      <c r="EE999" s="206"/>
      <c r="EF999" s="206"/>
      <c r="EG999" s="206"/>
      <c r="EH999" s="206"/>
      <c r="EI999" s="206"/>
      <c r="EJ999" s="206"/>
      <c r="EK999" s="206"/>
      <c r="EL999" s="206"/>
      <c r="EM999" s="206"/>
      <c r="EN999" s="206"/>
      <c r="EO999" s="206"/>
      <c r="EP999" s="206"/>
      <c r="EQ999" s="206"/>
      <c r="ER999" s="206"/>
      <c r="ES999" s="206"/>
      <c r="ET999" s="206"/>
      <c r="EU999" s="206"/>
      <c r="EV999" s="206"/>
      <c r="EW999" s="206"/>
      <c r="EX999" s="206"/>
      <c r="EY999" s="206"/>
      <c r="EZ999" s="206"/>
      <c r="FA999" s="206"/>
      <c r="FB999" s="206"/>
      <c r="FC999" s="206"/>
      <c r="FD999" s="206"/>
      <c r="FE999" s="206"/>
      <c r="FF999" s="206"/>
      <c r="FG999" s="206"/>
      <c r="FH999" s="206"/>
      <c r="FI999" s="206"/>
      <c r="FJ999" s="206"/>
      <c r="FK999" s="206"/>
      <c r="FL999" s="206"/>
      <c r="FM999" s="206"/>
      <c r="FN999" s="206"/>
      <c r="FO999" s="206"/>
      <c r="FP999" s="206"/>
      <c r="FQ999" s="206"/>
      <c r="FR999" s="206"/>
      <c r="FS999" s="206"/>
      <c r="FT999" s="206"/>
      <c r="FU999" s="206"/>
      <c r="FV999" s="206"/>
      <c r="FW999" s="206"/>
      <c r="FX999" s="206"/>
      <c r="FY999" s="206"/>
      <c r="FZ999" s="206"/>
      <c r="GA999" s="206"/>
      <c r="GB999" s="206"/>
      <c r="GC999" s="206"/>
      <c r="GD999" s="206"/>
      <c r="GE999" s="206"/>
      <c r="GF999" s="206"/>
      <c r="GG999" s="206"/>
      <c r="GH999" s="206"/>
      <c r="GI999" s="206"/>
      <c r="GJ999" s="206"/>
      <c r="GK999" s="206"/>
      <c r="GL999" s="206"/>
      <c r="GM999" s="206"/>
      <c r="GN999" s="206"/>
      <c r="GO999" s="206"/>
      <c r="GP999" s="206"/>
      <c r="GQ999" s="206"/>
      <c r="GR999" s="206"/>
      <c r="GS999" s="206"/>
      <c r="GT999" s="206"/>
      <c r="GU999" s="206"/>
      <c r="GV999" s="206"/>
      <c r="GW999" s="206"/>
      <c r="GX999" s="206"/>
      <c r="GY999" s="206"/>
      <c r="GZ999" s="206"/>
      <c r="HA999" s="206"/>
      <c r="HB999" s="206"/>
      <c r="HC999" s="206"/>
      <c r="HD999" s="206"/>
      <c r="HE999" s="206"/>
      <c r="HF999" s="206"/>
      <c r="HG999" s="206"/>
      <c r="HH999" s="206"/>
      <c r="HI999" s="206"/>
      <c r="HJ999" s="206"/>
      <c r="HK999" s="206"/>
      <c r="HL999" s="206"/>
      <c r="HM999" s="206"/>
      <c r="HN999" s="206"/>
      <c r="HO999" s="206"/>
      <c r="HP999" s="206"/>
      <c r="HQ999" s="206"/>
      <c r="HR999" s="206"/>
      <c r="HS999" s="206"/>
      <c r="HT999" s="206"/>
      <c r="HU999" s="206"/>
      <c r="HV999" s="206"/>
      <c r="HW999" s="206"/>
      <c r="HX999" s="206"/>
      <c r="HY999" s="206"/>
      <c r="HZ999" s="206"/>
      <c r="IA999" s="206"/>
      <c r="IB999" s="206"/>
      <c r="IC999" s="206"/>
      <c r="ID999" s="206"/>
      <c r="IE999" s="206"/>
      <c r="IF999" s="206"/>
      <c r="IG999" s="206"/>
      <c r="IH999" s="206"/>
    </row>
    <row r="1000" spans="1:242" s="225" customFormat="1" hidden="1" x14ac:dyDescent="0.25">
      <c r="A1000" s="206"/>
      <c r="B1000" s="206"/>
      <c r="C1000" s="283">
        <v>43717</v>
      </c>
      <c r="D1000" s="225" t="s">
        <v>1731</v>
      </c>
      <c r="E1000" s="206" t="s">
        <v>1761</v>
      </c>
      <c r="F1000" s="206"/>
      <c r="G1000" s="235" t="s">
        <v>1652</v>
      </c>
      <c r="H1000" s="285"/>
      <c r="I1000" s="235">
        <v>2000000</v>
      </c>
      <c r="J1000" s="357">
        <f t="shared" si="15"/>
        <v>699530</v>
      </c>
      <c r="K1000" s="251"/>
      <c r="L1000" s="287"/>
      <c r="M1000" s="206" t="s">
        <v>1761</v>
      </c>
      <c r="N1000" s="287"/>
      <c r="O1000" s="287"/>
      <c r="P1000" s="287"/>
      <c r="Q1000" s="287"/>
      <c r="R1000" s="287"/>
      <c r="S1000" s="287"/>
      <c r="T1000" s="287"/>
      <c r="U1000" s="287"/>
      <c r="V1000" s="287"/>
      <c r="W1000" s="287"/>
      <c r="X1000" s="287"/>
      <c r="Y1000" s="287"/>
      <c r="Z1000" s="287"/>
      <c r="AA1000" s="287"/>
      <c r="AB1000" s="287"/>
      <c r="AC1000" s="287"/>
      <c r="AD1000" s="287"/>
      <c r="AE1000" s="287"/>
      <c r="AF1000" s="287"/>
      <c r="AG1000" s="287"/>
      <c r="AH1000" s="287"/>
      <c r="AI1000" s="287"/>
      <c r="AJ1000" s="449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206"/>
      <c r="BN1000" s="206"/>
      <c r="BO1000" s="206"/>
      <c r="BP1000" s="206"/>
      <c r="BQ1000" s="206"/>
      <c r="BR1000" s="206"/>
      <c r="BS1000" s="206"/>
      <c r="BT1000" s="206"/>
      <c r="BU1000" s="206"/>
      <c r="BV1000" s="206"/>
      <c r="BW1000" s="206"/>
      <c r="BX1000" s="206"/>
      <c r="BY1000" s="206"/>
      <c r="BZ1000" s="206"/>
      <c r="CA1000" s="206"/>
      <c r="CB1000" s="206"/>
      <c r="CC1000" s="206"/>
      <c r="CD1000" s="206"/>
      <c r="CE1000" s="206"/>
      <c r="CF1000" s="206"/>
      <c r="CG1000" s="206"/>
      <c r="CH1000" s="206"/>
      <c r="CI1000" s="206"/>
      <c r="CJ1000" s="206"/>
      <c r="CK1000" s="206"/>
      <c r="CL1000" s="206"/>
      <c r="CM1000" s="206"/>
      <c r="CN1000" s="206"/>
      <c r="CO1000" s="206"/>
      <c r="CP1000" s="206"/>
      <c r="CQ1000" s="206"/>
      <c r="CR1000" s="206"/>
      <c r="CS1000" s="206"/>
      <c r="CT1000" s="206"/>
      <c r="CU1000" s="206"/>
      <c r="CV1000" s="206"/>
      <c r="CW1000" s="206"/>
      <c r="CX1000" s="206"/>
      <c r="CY1000" s="206"/>
      <c r="CZ1000" s="206"/>
      <c r="DA1000" s="206"/>
      <c r="DB1000" s="206"/>
      <c r="DC1000" s="206"/>
      <c r="DD1000" s="206"/>
      <c r="DE1000" s="206"/>
      <c r="DF1000" s="206"/>
      <c r="DG1000" s="206"/>
      <c r="DH1000" s="206"/>
      <c r="DI1000" s="206"/>
      <c r="DJ1000" s="206"/>
      <c r="DK1000" s="206"/>
      <c r="DL1000" s="206"/>
      <c r="DM1000" s="206"/>
      <c r="DN1000" s="206"/>
      <c r="DO1000" s="206"/>
      <c r="DP1000" s="206"/>
      <c r="DQ1000" s="206"/>
      <c r="DR1000" s="206"/>
      <c r="DS1000" s="206"/>
      <c r="DT1000" s="206"/>
      <c r="DU1000" s="206"/>
      <c r="DV1000" s="206"/>
      <c r="DW1000" s="206"/>
      <c r="DX1000" s="206"/>
      <c r="DY1000" s="206"/>
      <c r="DZ1000" s="206"/>
      <c r="EA1000" s="206"/>
      <c r="EB1000" s="206"/>
      <c r="EC1000" s="206"/>
      <c r="ED1000" s="206"/>
      <c r="EE1000" s="206"/>
      <c r="EF1000" s="206"/>
      <c r="EG1000" s="206"/>
      <c r="EH1000" s="206"/>
      <c r="EI1000" s="206"/>
      <c r="EJ1000" s="206"/>
      <c r="EK1000" s="206"/>
      <c r="EL1000" s="206"/>
      <c r="EM1000" s="206"/>
      <c r="EN1000" s="206"/>
      <c r="EO1000" s="206"/>
      <c r="EP1000" s="206"/>
      <c r="EQ1000" s="206"/>
      <c r="ER1000" s="206"/>
      <c r="ES1000" s="206"/>
      <c r="ET1000" s="206"/>
      <c r="EU1000" s="206"/>
      <c r="EV1000" s="206"/>
      <c r="EW1000" s="206"/>
      <c r="EX1000" s="206"/>
      <c r="EY1000" s="206"/>
      <c r="EZ1000" s="206"/>
      <c r="FA1000" s="206"/>
      <c r="FB1000" s="206"/>
      <c r="FC1000" s="206"/>
      <c r="FD1000" s="206"/>
      <c r="FE1000" s="206"/>
      <c r="FF1000" s="206"/>
      <c r="FG1000" s="206"/>
      <c r="FH1000" s="206"/>
      <c r="FI1000" s="206"/>
      <c r="FJ1000" s="206"/>
      <c r="FK1000" s="206"/>
      <c r="FL1000" s="206"/>
      <c r="FM1000" s="206"/>
      <c r="FN1000" s="206"/>
      <c r="FO1000" s="206"/>
      <c r="FP1000" s="206"/>
      <c r="FQ1000" s="206"/>
      <c r="FR1000" s="206"/>
      <c r="FS1000" s="206"/>
      <c r="FT1000" s="206"/>
      <c r="FU1000" s="206"/>
      <c r="FV1000" s="206"/>
      <c r="FW1000" s="206"/>
      <c r="FX1000" s="206"/>
      <c r="FY1000" s="206"/>
      <c r="FZ1000" s="206"/>
      <c r="GA1000" s="206"/>
      <c r="GB1000" s="206"/>
      <c r="GC1000" s="206"/>
      <c r="GD1000" s="206"/>
      <c r="GE1000" s="206"/>
      <c r="GF1000" s="206"/>
      <c r="GG1000" s="206"/>
      <c r="GH1000" s="206"/>
      <c r="GI1000" s="206"/>
      <c r="GJ1000" s="206"/>
      <c r="GK1000" s="206"/>
      <c r="GL1000" s="206"/>
      <c r="GM1000" s="206"/>
      <c r="GN1000" s="206"/>
      <c r="GO1000" s="206"/>
      <c r="GP1000" s="206"/>
      <c r="GQ1000" s="206"/>
      <c r="GR1000" s="206"/>
      <c r="GS1000" s="206"/>
      <c r="GT1000" s="206"/>
      <c r="GU1000" s="206"/>
      <c r="GV1000" s="206"/>
      <c r="GW1000" s="206"/>
      <c r="GX1000" s="206"/>
      <c r="GY1000" s="206"/>
      <c r="GZ1000" s="206"/>
      <c r="HA1000" s="206"/>
      <c r="HB1000" s="206"/>
      <c r="HC1000" s="206"/>
      <c r="HD1000" s="206"/>
      <c r="HE1000" s="206"/>
      <c r="HF1000" s="206"/>
      <c r="HG1000" s="206"/>
      <c r="HH1000" s="206"/>
      <c r="HI1000" s="206"/>
      <c r="HJ1000" s="206"/>
      <c r="HK1000" s="206"/>
      <c r="HL1000" s="206"/>
      <c r="HM1000" s="206"/>
      <c r="HN1000" s="206"/>
      <c r="HO1000" s="206"/>
      <c r="HP1000" s="206"/>
      <c r="HQ1000" s="206"/>
      <c r="HR1000" s="206"/>
      <c r="HS1000" s="206"/>
      <c r="HT1000" s="206"/>
      <c r="HU1000" s="206"/>
      <c r="HV1000" s="206"/>
      <c r="HW1000" s="206"/>
      <c r="HX1000" s="206"/>
      <c r="HY1000" s="206"/>
      <c r="HZ1000" s="206"/>
      <c r="IA1000" s="206"/>
      <c r="IB1000" s="206"/>
      <c r="IC1000" s="206"/>
      <c r="ID1000" s="206"/>
      <c r="IE1000" s="206"/>
      <c r="IF1000" s="206"/>
      <c r="IG1000" s="206"/>
      <c r="IH1000" s="206"/>
    </row>
    <row r="1001" spans="1:242" s="225" customFormat="1" hidden="1" x14ac:dyDescent="0.25">
      <c r="A1001" s="206"/>
      <c r="B1001" s="206"/>
      <c r="C1001" s="395">
        <v>43721</v>
      </c>
      <c r="D1001" s="301" t="s">
        <v>1733</v>
      </c>
      <c r="E1001" s="206" t="s">
        <v>1762</v>
      </c>
      <c r="F1001" s="284"/>
      <c r="G1001" s="256" t="s">
        <v>1734</v>
      </c>
      <c r="H1001" s="285"/>
      <c r="I1001" s="256">
        <v>150000</v>
      </c>
      <c r="J1001" s="357">
        <f t="shared" si="15"/>
        <v>549530</v>
      </c>
      <c r="K1001" s="251"/>
      <c r="L1001" s="287"/>
      <c r="M1001" s="206" t="s">
        <v>1762</v>
      </c>
      <c r="N1001" s="287"/>
      <c r="O1001" s="287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449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206"/>
      <c r="BN1001" s="206"/>
      <c r="BO1001" s="206"/>
      <c r="BP1001" s="206"/>
      <c r="BQ1001" s="206"/>
      <c r="BR1001" s="206"/>
      <c r="BS1001" s="206"/>
      <c r="BT1001" s="206"/>
      <c r="BU1001" s="206"/>
      <c r="BV1001" s="206"/>
      <c r="BW1001" s="206"/>
      <c r="BX1001" s="206"/>
      <c r="BY1001" s="206"/>
      <c r="BZ1001" s="206"/>
      <c r="CA1001" s="206"/>
      <c r="CB1001" s="206"/>
      <c r="CC1001" s="206"/>
      <c r="CD1001" s="206"/>
      <c r="CE1001" s="206"/>
      <c r="CF1001" s="206"/>
      <c r="CG1001" s="206"/>
      <c r="CH1001" s="206"/>
      <c r="CI1001" s="206"/>
      <c r="CJ1001" s="206"/>
      <c r="CK1001" s="206"/>
      <c r="CL1001" s="206"/>
      <c r="CM1001" s="206"/>
      <c r="CN1001" s="206"/>
      <c r="CO1001" s="206"/>
      <c r="CP1001" s="206"/>
      <c r="CQ1001" s="206"/>
      <c r="CR1001" s="206"/>
      <c r="CS1001" s="206"/>
      <c r="CT1001" s="206"/>
      <c r="CU1001" s="206"/>
      <c r="CV1001" s="206"/>
      <c r="CW1001" s="206"/>
      <c r="CX1001" s="206"/>
      <c r="CY1001" s="206"/>
      <c r="CZ1001" s="206"/>
      <c r="DA1001" s="206"/>
      <c r="DB1001" s="206"/>
      <c r="DC1001" s="206"/>
      <c r="DD1001" s="206"/>
      <c r="DE1001" s="206"/>
      <c r="DF1001" s="206"/>
      <c r="DG1001" s="206"/>
      <c r="DH1001" s="206"/>
      <c r="DI1001" s="206"/>
      <c r="DJ1001" s="206"/>
      <c r="DK1001" s="206"/>
      <c r="DL1001" s="206"/>
      <c r="DM1001" s="206"/>
      <c r="DN1001" s="206"/>
      <c r="DO1001" s="206"/>
      <c r="DP1001" s="206"/>
      <c r="DQ1001" s="206"/>
      <c r="DR1001" s="206"/>
      <c r="DS1001" s="206"/>
      <c r="DT1001" s="206"/>
      <c r="DU1001" s="206"/>
      <c r="DV1001" s="206"/>
      <c r="DW1001" s="206"/>
      <c r="DX1001" s="206"/>
      <c r="DY1001" s="206"/>
      <c r="DZ1001" s="206"/>
      <c r="EA1001" s="206"/>
      <c r="EB1001" s="206"/>
      <c r="EC1001" s="206"/>
      <c r="ED1001" s="206"/>
      <c r="EE1001" s="206"/>
      <c r="EF1001" s="206"/>
      <c r="EG1001" s="206"/>
      <c r="EH1001" s="206"/>
      <c r="EI1001" s="206"/>
      <c r="EJ1001" s="206"/>
      <c r="EK1001" s="206"/>
      <c r="EL1001" s="206"/>
      <c r="EM1001" s="206"/>
      <c r="EN1001" s="206"/>
      <c r="EO1001" s="206"/>
      <c r="EP1001" s="206"/>
      <c r="EQ1001" s="206"/>
      <c r="ER1001" s="206"/>
      <c r="ES1001" s="206"/>
      <c r="ET1001" s="206"/>
      <c r="EU1001" s="206"/>
      <c r="EV1001" s="206"/>
      <c r="EW1001" s="206"/>
      <c r="EX1001" s="206"/>
      <c r="EY1001" s="206"/>
      <c r="EZ1001" s="206"/>
      <c r="FA1001" s="206"/>
      <c r="FB1001" s="206"/>
      <c r="FC1001" s="206"/>
      <c r="FD1001" s="206"/>
      <c r="FE1001" s="206"/>
      <c r="FF1001" s="206"/>
      <c r="FG1001" s="206"/>
      <c r="FH1001" s="206"/>
      <c r="FI1001" s="206"/>
      <c r="FJ1001" s="206"/>
      <c r="FK1001" s="206"/>
      <c r="FL1001" s="206"/>
      <c r="FM1001" s="206"/>
      <c r="FN1001" s="206"/>
      <c r="FO1001" s="206"/>
      <c r="FP1001" s="206"/>
      <c r="FQ1001" s="206"/>
      <c r="FR1001" s="206"/>
      <c r="FS1001" s="206"/>
      <c r="FT1001" s="206"/>
      <c r="FU1001" s="206"/>
      <c r="FV1001" s="206"/>
      <c r="FW1001" s="206"/>
      <c r="FX1001" s="206"/>
      <c r="FY1001" s="206"/>
      <c r="FZ1001" s="206"/>
      <c r="GA1001" s="206"/>
      <c r="GB1001" s="206"/>
      <c r="GC1001" s="206"/>
      <c r="GD1001" s="206"/>
      <c r="GE1001" s="206"/>
      <c r="GF1001" s="206"/>
      <c r="GG1001" s="206"/>
      <c r="GH1001" s="206"/>
      <c r="GI1001" s="206"/>
      <c r="GJ1001" s="206"/>
      <c r="GK1001" s="206"/>
      <c r="GL1001" s="206"/>
      <c r="GM1001" s="206"/>
      <c r="GN1001" s="206"/>
      <c r="GO1001" s="206"/>
      <c r="GP1001" s="206"/>
      <c r="GQ1001" s="206"/>
      <c r="GR1001" s="206"/>
      <c r="GS1001" s="206"/>
      <c r="GT1001" s="206"/>
      <c r="GU1001" s="206"/>
      <c r="GV1001" s="206"/>
      <c r="GW1001" s="206"/>
      <c r="GX1001" s="206"/>
      <c r="GY1001" s="206"/>
      <c r="GZ1001" s="206"/>
      <c r="HA1001" s="206"/>
      <c r="HB1001" s="206"/>
      <c r="HC1001" s="206"/>
      <c r="HD1001" s="206"/>
      <c r="HE1001" s="206"/>
      <c r="HF1001" s="206"/>
      <c r="HG1001" s="206"/>
      <c r="HH1001" s="206"/>
      <c r="HI1001" s="206"/>
      <c r="HJ1001" s="206"/>
      <c r="HK1001" s="206"/>
      <c r="HL1001" s="206"/>
      <c r="HM1001" s="206"/>
      <c r="HN1001" s="206"/>
      <c r="HO1001" s="206"/>
      <c r="HP1001" s="206"/>
      <c r="HQ1001" s="206"/>
      <c r="HR1001" s="206"/>
      <c r="HS1001" s="206"/>
      <c r="HT1001" s="206"/>
      <c r="HU1001" s="206"/>
      <c r="HV1001" s="206"/>
      <c r="HW1001" s="206"/>
      <c r="HX1001" s="206"/>
      <c r="HY1001" s="206"/>
      <c r="HZ1001" s="206"/>
      <c r="IA1001" s="206"/>
      <c r="IB1001" s="206"/>
      <c r="IC1001" s="206"/>
      <c r="ID1001" s="206"/>
      <c r="IE1001" s="206"/>
      <c r="IF1001" s="206"/>
      <c r="IG1001" s="206"/>
      <c r="IH1001" s="206"/>
    </row>
    <row r="1002" spans="1:242" s="225" customFormat="1" hidden="1" x14ac:dyDescent="0.25">
      <c r="A1002" s="206"/>
      <c r="B1002" s="206"/>
      <c r="C1002" s="206"/>
      <c r="D1002" s="206"/>
      <c r="E1002" s="206"/>
      <c r="F1002" s="206"/>
      <c r="G1002" s="208"/>
      <c r="H1002" s="285">
        <v>18795670</v>
      </c>
      <c r="I1002" s="210"/>
      <c r="J1002" s="357">
        <f t="shared" si="15"/>
        <v>19345200</v>
      </c>
      <c r="K1002" s="251"/>
      <c r="L1002" s="287"/>
      <c r="M1002" s="206"/>
      <c r="N1002" s="287"/>
      <c r="O1002" s="287"/>
      <c r="P1002" s="287"/>
      <c r="Q1002" s="287"/>
      <c r="R1002" s="287"/>
      <c r="S1002" s="287"/>
      <c r="T1002" s="287"/>
      <c r="U1002" s="287"/>
      <c r="V1002" s="287"/>
      <c r="W1002" s="287"/>
      <c r="X1002" s="287"/>
      <c r="Y1002" s="287"/>
      <c r="Z1002" s="287"/>
      <c r="AA1002" s="287"/>
      <c r="AB1002" s="287"/>
      <c r="AC1002" s="287"/>
      <c r="AD1002" s="287"/>
      <c r="AE1002" s="287"/>
      <c r="AF1002" s="287"/>
      <c r="AG1002" s="287"/>
      <c r="AH1002" s="287"/>
      <c r="AI1002" s="287"/>
      <c r="AJ1002" s="449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  <c r="BI1002" s="206"/>
      <c r="BJ1002" s="206"/>
      <c r="BK1002" s="206"/>
      <c r="BL1002" s="206"/>
      <c r="BM1002" s="206"/>
      <c r="BN1002" s="206"/>
      <c r="BO1002" s="206"/>
      <c r="BP1002" s="206"/>
      <c r="BQ1002" s="206"/>
      <c r="BR1002" s="206"/>
      <c r="BS1002" s="206"/>
      <c r="BT1002" s="206"/>
      <c r="BU1002" s="206"/>
      <c r="BV1002" s="206"/>
      <c r="BW1002" s="206"/>
      <c r="BX1002" s="206"/>
      <c r="BY1002" s="206"/>
      <c r="BZ1002" s="206"/>
      <c r="CA1002" s="206"/>
      <c r="CB1002" s="206"/>
      <c r="CC1002" s="206"/>
      <c r="CD1002" s="206"/>
      <c r="CE1002" s="206"/>
      <c r="CF1002" s="206"/>
      <c r="CG1002" s="206"/>
      <c r="CH1002" s="206"/>
      <c r="CI1002" s="206"/>
      <c r="CJ1002" s="206"/>
      <c r="CK1002" s="206"/>
      <c r="CL1002" s="206"/>
      <c r="CM1002" s="206"/>
      <c r="CN1002" s="206"/>
      <c r="CO1002" s="206"/>
      <c r="CP1002" s="206"/>
      <c r="CQ1002" s="206"/>
      <c r="CR1002" s="206"/>
      <c r="CS1002" s="206"/>
      <c r="CT1002" s="206"/>
      <c r="CU1002" s="206"/>
      <c r="CV1002" s="206"/>
      <c r="CW1002" s="206"/>
      <c r="CX1002" s="206"/>
      <c r="CY1002" s="206"/>
      <c r="CZ1002" s="206"/>
      <c r="DA1002" s="206"/>
      <c r="DB1002" s="206"/>
      <c r="DC1002" s="206"/>
      <c r="DD1002" s="206"/>
      <c r="DE1002" s="206"/>
      <c r="DF1002" s="206"/>
      <c r="DG1002" s="206"/>
      <c r="DH1002" s="206"/>
      <c r="DI1002" s="206"/>
      <c r="DJ1002" s="206"/>
      <c r="DK1002" s="206"/>
      <c r="DL1002" s="206"/>
      <c r="DM1002" s="206"/>
      <c r="DN1002" s="206"/>
      <c r="DO1002" s="206"/>
      <c r="DP1002" s="206"/>
      <c r="DQ1002" s="206"/>
      <c r="DR1002" s="206"/>
      <c r="DS1002" s="206"/>
      <c r="DT1002" s="206"/>
      <c r="DU1002" s="206"/>
      <c r="DV1002" s="206"/>
      <c r="DW1002" s="206"/>
      <c r="DX1002" s="206"/>
      <c r="DY1002" s="206"/>
      <c r="DZ1002" s="206"/>
      <c r="EA1002" s="206"/>
      <c r="EB1002" s="206"/>
      <c r="EC1002" s="206"/>
      <c r="ED1002" s="206"/>
      <c r="EE1002" s="206"/>
      <c r="EF1002" s="206"/>
      <c r="EG1002" s="206"/>
      <c r="EH1002" s="206"/>
      <c r="EI1002" s="206"/>
      <c r="EJ1002" s="206"/>
      <c r="EK1002" s="206"/>
      <c r="EL1002" s="206"/>
      <c r="EM1002" s="206"/>
      <c r="EN1002" s="206"/>
      <c r="EO1002" s="206"/>
      <c r="EP1002" s="206"/>
      <c r="EQ1002" s="206"/>
      <c r="ER1002" s="206"/>
      <c r="ES1002" s="206"/>
      <c r="ET1002" s="206"/>
      <c r="EU1002" s="206"/>
      <c r="EV1002" s="206"/>
      <c r="EW1002" s="206"/>
      <c r="EX1002" s="206"/>
      <c r="EY1002" s="206"/>
      <c r="EZ1002" s="206"/>
      <c r="FA1002" s="206"/>
      <c r="FB1002" s="206"/>
      <c r="FC1002" s="206"/>
      <c r="FD1002" s="206"/>
      <c r="FE1002" s="206"/>
      <c r="FF1002" s="206"/>
      <c r="FG1002" s="206"/>
      <c r="FH1002" s="206"/>
      <c r="FI1002" s="206"/>
      <c r="FJ1002" s="206"/>
      <c r="FK1002" s="206"/>
      <c r="FL1002" s="206"/>
      <c r="FM1002" s="206"/>
      <c r="FN1002" s="206"/>
      <c r="FO1002" s="206"/>
      <c r="FP1002" s="206"/>
      <c r="FQ1002" s="206"/>
      <c r="FR1002" s="206"/>
      <c r="FS1002" s="206"/>
      <c r="FT1002" s="206"/>
      <c r="FU1002" s="206"/>
      <c r="FV1002" s="206"/>
      <c r="FW1002" s="206"/>
      <c r="FX1002" s="206"/>
      <c r="FY1002" s="206"/>
      <c r="FZ1002" s="206"/>
      <c r="GA1002" s="206"/>
      <c r="GB1002" s="206"/>
      <c r="GC1002" s="206"/>
      <c r="GD1002" s="206"/>
      <c r="GE1002" s="206"/>
      <c r="GF1002" s="206"/>
      <c r="GG1002" s="206"/>
      <c r="GH1002" s="206"/>
      <c r="GI1002" s="206"/>
      <c r="GJ1002" s="206"/>
      <c r="GK1002" s="206"/>
      <c r="GL1002" s="206"/>
      <c r="GM1002" s="206"/>
      <c r="GN1002" s="206"/>
      <c r="GO1002" s="206"/>
      <c r="GP1002" s="206"/>
      <c r="GQ1002" s="206"/>
      <c r="GR1002" s="206"/>
      <c r="GS1002" s="206"/>
      <c r="GT1002" s="206"/>
      <c r="GU1002" s="206"/>
      <c r="GV1002" s="206"/>
      <c r="GW1002" s="206"/>
      <c r="GX1002" s="206"/>
      <c r="GY1002" s="206"/>
      <c r="GZ1002" s="206"/>
      <c r="HA1002" s="206"/>
      <c r="HB1002" s="206"/>
      <c r="HC1002" s="206"/>
      <c r="HD1002" s="206"/>
      <c r="HE1002" s="206"/>
      <c r="HF1002" s="206"/>
      <c r="HG1002" s="206"/>
      <c r="HH1002" s="206"/>
      <c r="HI1002" s="206"/>
      <c r="HJ1002" s="206"/>
      <c r="HK1002" s="206"/>
      <c r="HL1002" s="206"/>
      <c r="HM1002" s="206"/>
      <c r="HN1002" s="206"/>
      <c r="HO1002" s="206"/>
      <c r="HP1002" s="206"/>
      <c r="HQ1002" s="206"/>
      <c r="HR1002" s="206"/>
      <c r="HS1002" s="206"/>
      <c r="HT1002" s="206"/>
      <c r="HU1002" s="206"/>
      <c r="HV1002" s="206"/>
      <c r="HW1002" s="206"/>
      <c r="HX1002" s="206"/>
      <c r="HY1002" s="206"/>
      <c r="HZ1002" s="206"/>
      <c r="IA1002" s="206"/>
      <c r="IB1002" s="206"/>
      <c r="IC1002" s="206"/>
      <c r="ID1002" s="206"/>
      <c r="IE1002" s="206"/>
      <c r="IF1002" s="206"/>
      <c r="IG1002" s="206"/>
      <c r="IH1002" s="206"/>
    </row>
    <row r="1003" spans="1:242" s="225" customFormat="1" hidden="1" x14ac:dyDescent="0.25">
      <c r="A1003" s="206"/>
      <c r="B1003" s="206"/>
      <c r="C1003" s="204">
        <v>43722</v>
      </c>
      <c r="D1003" s="318" t="s">
        <v>1193</v>
      </c>
      <c r="E1003" s="319" t="s">
        <v>1763</v>
      </c>
      <c r="F1003" s="255"/>
      <c r="G1003" s="320" t="s">
        <v>1192</v>
      </c>
      <c r="H1003" s="285"/>
      <c r="I1003" s="321">
        <v>136000</v>
      </c>
      <c r="J1003" s="357">
        <f t="shared" si="15"/>
        <v>19209200</v>
      </c>
      <c r="K1003" s="251"/>
      <c r="L1003" s="287"/>
      <c r="M1003" s="319" t="s">
        <v>1763</v>
      </c>
      <c r="N1003" s="287"/>
      <c r="O1003" s="287"/>
      <c r="P1003" s="287"/>
      <c r="Q1003" s="287"/>
      <c r="R1003" s="287"/>
      <c r="S1003" s="287"/>
      <c r="T1003" s="287"/>
      <c r="U1003" s="287"/>
      <c r="V1003" s="287"/>
      <c r="W1003" s="287"/>
      <c r="X1003" s="287"/>
      <c r="Y1003" s="287"/>
      <c r="Z1003" s="287"/>
      <c r="AA1003" s="287"/>
      <c r="AB1003" s="287"/>
      <c r="AC1003" s="287"/>
      <c r="AD1003" s="287"/>
      <c r="AE1003" s="287"/>
      <c r="AF1003" s="287"/>
      <c r="AG1003" s="287"/>
      <c r="AH1003" s="287"/>
      <c r="AI1003" s="287"/>
      <c r="AJ1003" s="449"/>
      <c r="AK1003" s="206"/>
      <c r="AL1003" s="206"/>
      <c r="AM1003" s="206"/>
      <c r="AN1003" s="206"/>
      <c r="AO1003" s="206"/>
      <c r="AP1003" s="206"/>
      <c r="AQ1003" s="206"/>
      <c r="AR1003" s="206"/>
      <c r="AS1003" s="206"/>
      <c r="AT1003" s="206"/>
      <c r="AU1003" s="206"/>
      <c r="AV1003" s="206"/>
      <c r="AW1003" s="206"/>
      <c r="AX1003" s="206"/>
      <c r="AY1003" s="206"/>
      <c r="AZ1003" s="206"/>
      <c r="BA1003" s="206"/>
      <c r="BB1003" s="206"/>
      <c r="BC1003" s="206"/>
      <c r="BD1003" s="206"/>
      <c r="BE1003" s="206"/>
      <c r="BF1003" s="206"/>
      <c r="BG1003" s="206"/>
      <c r="BH1003" s="206"/>
      <c r="BI1003" s="206"/>
      <c r="BJ1003" s="206"/>
      <c r="BK1003" s="206"/>
      <c r="BL1003" s="206"/>
      <c r="BM1003" s="206"/>
      <c r="BN1003" s="206"/>
      <c r="BO1003" s="206"/>
      <c r="BP1003" s="206"/>
      <c r="BQ1003" s="206"/>
      <c r="BR1003" s="206"/>
      <c r="BS1003" s="206"/>
      <c r="BT1003" s="206"/>
      <c r="BU1003" s="206"/>
      <c r="BV1003" s="206"/>
      <c r="BW1003" s="206"/>
      <c r="BX1003" s="206"/>
      <c r="BY1003" s="206"/>
      <c r="BZ1003" s="206"/>
      <c r="CA1003" s="206"/>
      <c r="CB1003" s="206"/>
      <c r="CC1003" s="206"/>
      <c r="CD1003" s="206"/>
      <c r="CE1003" s="206"/>
      <c r="CF1003" s="206"/>
      <c r="CG1003" s="206"/>
      <c r="CH1003" s="206"/>
      <c r="CI1003" s="206"/>
      <c r="CJ1003" s="206"/>
      <c r="CK1003" s="206"/>
      <c r="CL1003" s="206"/>
      <c r="CM1003" s="206"/>
      <c r="CN1003" s="206"/>
      <c r="CO1003" s="206"/>
      <c r="CP1003" s="206"/>
      <c r="CQ1003" s="206"/>
      <c r="CR1003" s="206"/>
      <c r="CS1003" s="206"/>
      <c r="CT1003" s="206"/>
      <c r="CU1003" s="206"/>
      <c r="CV1003" s="206"/>
      <c r="CW1003" s="206"/>
      <c r="CX1003" s="206"/>
      <c r="CY1003" s="206"/>
      <c r="CZ1003" s="206"/>
      <c r="DA1003" s="206"/>
      <c r="DB1003" s="206"/>
      <c r="DC1003" s="206"/>
      <c r="DD1003" s="206"/>
      <c r="DE1003" s="206"/>
      <c r="DF1003" s="206"/>
      <c r="DG1003" s="206"/>
      <c r="DH1003" s="206"/>
      <c r="DI1003" s="206"/>
      <c r="DJ1003" s="206"/>
      <c r="DK1003" s="206"/>
      <c r="DL1003" s="206"/>
      <c r="DM1003" s="206"/>
      <c r="DN1003" s="206"/>
      <c r="DO1003" s="206"/>
      <c r="DP1003" s="206"/>
      <c r="DQ1003" s="206"/>
      <c r="DR1003" s="206"/>
      <c r="DS1003" s="206"/>
      <c r="DT1003" s="206"/>
      <c r="DU1003" s="206"/>
      <c r="DV1003" s="206"/>
      <c r="DW1003" s="206"/>
      <c r="DX1003" s="206"/>
      <c r="DY1003" s="206"/>
      <c r="DZ1003" s="206"/>
      <c r="EA1003" s="206"/>
      <c r="EB1003" s="206"/>
      <c r="EC1003" s="206"/>
      <c r="ED1003" s="206"/>
      <c r="EE1003" s="206"/>
      <c r="EF1003" s="206"/>
      <c r="EG1003" s="206"/>
      <c r="EH1003" s="206"/>
      <c r="EI1003" s="206"/>
      <c r="EJ1003" s="206"/>
      <c r="EK1003" s="206"/>
      <c r="EL1003" s="206"/>
      <c r="EM1003" s="206"/>
      <c r="EN1003" s="206"/>
      <c r="EO1003" s="206"/>
      <c r="EP1003" s="206"/>
      <c r="EQ1003" s="206"/>
      <c r="ER1003" s="206"/>
      <c r="ES1003" s="206"/>
      <c r="ET1003" s="206"/>
      <c r="EU1003" s="206"/>
      <c r="EV1003" s="206"/>
      <c r="EW1003" s="206"/>
      <c r="EX1003" s="206"/>
      <c r="EY1003" s="206"/>
      <c r="EZ1003" s="206"/>
      <c r="FA1003" s="206"/>
      <c r="FB1003" s="206"/>
      <c r="FC1003" s="206"/>
      <c r="FD1003" s="206"/>
      <c r="FE1003" s="206"/>
      <c r="FF1003" s="206"/>
      <c r="FG1003" s="206"/>
      <c r="FH1003" s="206"/>
      <c r="FI1003" s="206"/>
      <c r="FJ1003" s="206"/>
      <c r="FK1003" s="206"/>
      <c r="FL1003" s="206"/>
      <c r="FM1003" s="206"/>
      <c r="FN1003" s="206"/>
      <c r="FO1003" s="206"/>
      <c r="FP1003" s="206"/>
      <c r="FQ1003" s="206"/>
      <c r="FR1003" s="206"/>
      <c r="FS1003" s="206"/>
      <c r="FT1003" s="206"/>
      <c r="FU1003" s="206"/>
      <c r="FV1003" s="206"/>
      <c r="FW1003" s="206"/>
      <c r="FX1003" s="206"/>
      <c r="FY1003" s="206"/>
      <c r="FZ1003" s="206"/>
      <c r="GA1003" s="206"/>
      <c r="GB1003" s="206"/>
      <c r="GC1003" s="206"/>
      <c r="GD1003" s="206"/>
      <c r="GE1003" s="206"/>
      <c r="GF1003" s="206"/>
      <c r="GG1003" s="206"/>
      <c r="GH1003" s="206"/>
      <c r="GI1003" s="206"/>
      <c r="GJ1003" s="206"/>
      <c r="GK1003" s="206"/>
      <c r="GL1003" s="206"/>
      <c r="GM1003" s="206"/>
      <c r="GN1003" s="206"/>
      <c r="GO1003" s="206"/>
      <c r="GP1003" s="206"/>
      <c r="GQ1003" s="206"/>
      <c r="GR1003" s="206"/>
      <c r="GS1003" s="206"/>
      <c r="GT1003" s="206"/>
      <c r="GU1003" s="206"/>
      <c r="GV1003" s="206"/>
      <c r="GW1003" s="206"/>
      <c r="GX1003" s="206"/>
      <c r="GY1003" s="206"/>
      <c r="GZ1003" s="206"/>
      <c r="HA1003" s="206"/>
      <c r="HB1003" s="206"/>
      <c r="HC1003" s="206"/>
      <c r="HD1003" s="206"/>
      <c r="HE1003" s="206"/>
      <c r="HF1003" s="206"/>
      <c r="HG1003" s="206"/>
      <c r="HH1003" s="206"/>
      <c r="HI1003" s="206"/>
      <c r="HJ1003" s="206"/>
      <c r="HK1003" s="206"/>
      <c r="HL1003" s="206"/>
      <c r="HM1003" s="206"/>
      <c r="HN1003" s="206"/>
      <c r="HO1003" s="206"/>
      <c r="HP1003" s="206"/>
      <c r="HQ1003" s="206"/>
      <c r="HR1003" s="206"/>
      <c r="HS1003" s="206"/>
      <c r="HT1003" s="206"/>
      <c r="HU1003" s="206"/>
      <c r="HV1003" s="206"/>
      <c r="HW1003" s="206"/>
      <c r="HX1003" s="206"/>
      <c r="HY1003" s="206"/>
      <c r="HZ1003" s="206"/>
      <c r="IA1003" s="206"/>
      <c r="IB1003" s="206"/>
      <c r="IC1003" s="206"/>
      <c r="ID1003" s="206"/>
      <c r="IE1003" s="206"/>
      <c r="IF1003" s="206"/>
      <c r="IG1003" s="206"/>
      <c r="IH1003" s="206"/>
    </row>
    <row r="1004" spans="1:242" s="225" customFormat="1" hidden="1" x14ac:dyDescent="0.25">
      <c r="A1004" s="206"/>
      <c r="B1004" s="206"/>
      <c r="C1004" s="204">
        <v>43722</v>
      </c>
      <c r="D1004" s="267" t="s">
        <v>1765</v>
      </c>
      <c r="E1004" s="319" t="s">
        <v>1766</v>
      </c>
      <c r="F1004" s="322"/>
      <c r="G1004" s="270" t="s">
        <v>1764</v>
      </c>
      <c r="H1004" s="285"/>
      <c r="I1004" s="271">
        <v>700000</v>
      </c>
      <c r="J1004" s="357">
        <f t="shared" si="15"/>
        <v>18509200</v>
      </c>
      <c r="K1004" s="251"/>
      <c r="L1004" s="287"/>
      <c r="M1004" s="319" t="s">
        <v>1766</v>
      </c>
      <c r="N1004" s="287"/>
      <c r="O1004" s="287"/>
      <c r="P1004" s="287"/>
      <c r="Q1004" s="287"/>
      <c r="R1004" s="287"/>
      <c r="S1004" s="287"/>
      <c r="T1004" s="287"/>
      <c r="U1004" s="287"/>
      <c r="V1004" s="287"/>
      <c r="W1004" s="287"/>
      <c r="X1004" s="287"/>
      <c r="Y1004" s="287"/>
      <c r="Z1004" s="287"/>
      <c r="AA1004" s="287"/>
      <c r="AB1004" s="287"/>
      <c r="AC1004" s="287"/>
      <c r="AD1004" s="287"/>
      <c r="AE1004" s="287"/>
      <c r="AF1004" s="287"/>
      <c r="AG1004" s="287"/>
      <c r="AH1004" s="287"/>
      <c r="AI1004" s="287"/>
      <c r="AJ1004" s="449"/>
      <c r="AK1004" s="206"/>
      <c r="AL1004" s="206"/>
      <c r="AM1004" s="206"/>
      <c r="AN1004" s="206"/>
      <c r="AO1004" s="206"/>
      <c r="AP1004" s="206"/>
      <c r="AQ1004" s="206"/>
      <c r="AR1004" s="206"/>
      <c r="AS1004" s="206"/>
      <c r="AT1004" s="206"/>
      <c r="AU1004" s="206"/>
      <c r="AV1004" s="206"/>
      <c r="AW1004" s="206"/>
      <c r="AX1004" s="206"/>
      <c r="AY1004" s="206"/>
      <c r="AZ1004" s="206"/>
      <c r="BA1004" s="206"/>
      <c r="BB1004" s="206"/>
      <c r="BC1004" s="206"/>
      <c r="BD1004" s="206"/>
      <c r="BE1004" s="206"/>
      <c r="BF1004" s="206"/>
      <c r="BG1004" s="206"/>
      <c r="BH1004" s="206"/>
      <c r="BI1004" s="206"/>
      <c r="BJ1004" s="206"/>
      <c r="BK1004" s="206"/>
      <c r="BL1004" s="206"/>
      <c r="BM1004" s="206"/>
      <c r="BN1004" s="206"/>
      <c r="BO1004" s="206"/>
      <c r="BP1004" s="206"/>
      <c r="BQ1004" s="206"/>
      <c r="BR1004" s="206"/>
      <c r="BS1004" s="206"/>
      <c r="BT1004" s="206"/>
      <c r="BU1004" s="206"/>
      <c r="BV1004" s="206"/>
      <c r="BW1004" s="206"/>
      <c r="BX1004" s="206"/>
      <c r="BY1004" s="206"/>
      <c r="BZ1004" s="206"/>
      <c r="CA1004" s="206"/>
      <c r="CB1004" s="206"/>
      <c r="CC1004" s="206"/>
      <c r="CD1004" s="206"/>
      <c r="CE1004" s="206"/>
      <c r="CF1004" s="206"/>
      <c r="CG1004" s="206"/>
      <c r="CH1004" s="206"/>
      <c r="CI1004" s="206"/>
      <c r="CJ1004" s="206"/>
      <c r="CK1004" s="206"/>
      <c r="CL1004" s="206"/>
      <c r="CM1004" s="206"/>
      <c r="CN1004" s="206"/>
      <c r="CO1004" s="206"/>
      <c r="CP1004" s="206"/>
      <c r="CQ1004" s="206"/>
      <c r="CR1004" s="206"/>
      <c r="CS1004" s="206"/>
      <c r="CT1004" s="206"/>
      <c r="CU1004" s="206"/>
      <c r="CV1004" s="206"/>
      <c r="CW1004" s="206"/>
      <c r="CX1004" s="206"/>
      <c r="CY1004" s="206"/>
      <c r="CZ1004" s="206"/>
      <c r="DA1004" s="206"/>
      <c r="DB1004" s="206"/>
      <c r="DC1004" s="206"/>
      <c r="DD1004" s="206"/>
      <c r="DE1004" s="206"/>
      <c r="DF1004" s="206"/>
      <c r="DG1004" s="206"/>
      <c r="DH1004" s="206"/>
      <c r="DI1004" s="206"/>
      <c r="DJ1004" s="206"/>
      <c r="DK1004" s="206"/>
      <c r="DL1004" s="206"/>
      <c r="DM1004" s="206"/>
      <c r="DN1004" s="206"/>
      <c r="DO1004" s="206"/>
      <c r="DP1004" s="206"/>
      <c r="DQ1004" s="206"/>
      <c r="DR1004" s="206"/>
      <c r="DS1004" s="206"/>
      <c r="DT1004" s="206"/>
      <c r="DU1004" s="206"/>
      <c r="DV1004" s="206"/>
      <c r="DW1004" s="206"/>
      <c r="DX1004" s="206"/>
      <c r="DY1004" s="206"/>
      <c r="DZ1004" s="206"/>
      <c r="EA1004" s="206"/>
      <c r="EB1004" s="206"/>
      <c r="EC1004" s="206"/>
      <c r="ED1004" s="206"/>
      <c r="EE1004" s="206"/>
      <c r="EF1004" s="206"/>
      <c r="EG1004" s="206"/>
      <c r="EH1004" s="206"/>
      <c r="EI1004" s="206"/>
      <c r="EJ1004" s="206"/>
      <c r="EK1004" s="206"/>
      <c r="EL1004" s="206"/>
      <c r="EM1004" s="206"/>
      <c r="EN1004" s="206"/>
      <c r="EO1004" s="206"/>
      <c r="EP1004" s="206"/>
      <c r="EQ1004" s="206"/>
      <c r="ER1004" s="206"/>
      <c r="ES1004" s="206"/>
      <c r="ET1004" s="206"/>
      <c r="EU1004" s="206"/>
      <c r="EV1004" s="206"/>
      <c r="EW1004" s="206"/>
      <c r="EX1004" s="206"/>
      <c r="EY1004" s="206"/>
      <c r="EZ1004" s="206"/>
      <c r="FA1004" s="206"/>
      <c r="FB1004" s="206"/>
      <c r="FC1004" s="206"/>
      <c r="FD1004" s="206"/>
      <c r="FE1004" s="206"/>
      <c r="FF1004" s="206"/>
      <c r="FG1004" s="206"/>
      <c r="FH1004" s="206"/>
      <c r="FI1004" s="206"/>
      <c r="FJ1004" s="206"/>
      <c r="FK1004" s="206"/>
      <c r="FL1004" s="206"/>
      <c r="FM1004" s="206"/>
      <c r="FN1004" s="206"/>
      <c r="FO1004" s="206"/>
      <c r="FP1004" s="206"/>
      <c r="FQ1004" s="206"/>
      <c r="FR1004" s="206"/>
      <c r="FS1004" s="206"/>
      <c r="FT1004" s="206"/>
      <c r="FU1004" s="206"/>
      <c r="FV1004" s="206"/>
      <c r="FW1004" s="206"/>
      <c r="FX1004" s="206"/>
      <c r="FY1004" s="206"/>
      <c r="FZ1004" s="206"/>
      <c r="GA1004" s="206"/>
      <c r="GB1004" s="206"/>
      <c r="GC1004" s="206"/>
      <c r="GD1004" s="206"/>
      <c r="GE1004" s="206"/>
      <c r="GF1004" s="206"/>
      <c r="GG1004" s="206"/>
      <c r="GH1004" s="206"/>
      <c r="GI1004" s="206"/>
      <c r="GJ1004" s="206"/>
      <c r="GK1004" s="206"/>
      <c r="GL1004" s="206"/>
      <c r="GM1004" s="206"/>
      <c r="GN1004" s="206"/>
      <c r="GO1004" s="206"/>
      <c r="GP1004" s="206"/>
      <c r="GQ1004" s="206"/>
      <c r="GR1004" s="206"/>
      <c r="GS1004" s="206"/>
      <c r="GT1004" s="206"/>
      <c r="GU1004" s="206"/>
      <c r="GV1004" s="206"/>
      <c r="GW1004" s="206"/>
      <c r="GX1004" s="206"/>
      <c r="GY1004" s="206"/>
      <c r="GZ1004" s="206"/>
      <c r="HA1004" s="206"/>
      <c r="HB1004" s="206"/>
      <c r="HC1004" s="206"/>
      <c r="HD1004" s="206"/>
      <c r="HE1004" s="206"/>
      <c r="HF1004" s="206"/>
      <c r="HG1004" s="206"/>
      <c r="HH1004" s="206"/>
      <c r="HI1004" s="206"/>
      <c r="HJ1004" s="206"/>
      <c r="HK1004" s="206"/>
      <c r="HL1004" s="206"/>
      <c r="HM1004" s="206"/>
      <c r="HN1004" s="206"/>
      <c r="HO1004" s="206"/>
      <c r="HP1004" s="206"/>
      <c r="HQ1004" s="206"/>
      <c r="HR1004" s="206"/>
      <c r="HS1004" s="206"/>
      <c r="HT1004" s="206"/>
      <c r="HU1004" s="206"/>
      <c r="HV1004" s="206"/>
      <c r="HW1004" s="206"/>
      <c r="HX1004" s="206"/>
      <c r="HY1004" s="206"/>
      <c r="HZ1004" s="206"/>
      <c r="IA1004" s="206"/>
      <c r="IB1004" s="206"/>
      <c r="IC1004" s="206"/>
      <c r="ID1004" s="206"/>
      <c r="IE1004" s="206"/>
      <c r="IF1004" s="206"/>
      <c r="IG1004" s="206"/>
      <c r="IH1004" s="206"/>
    </row>
    <row r="1005" spans="1:242" s="225" customFormat="1" hidden="1" x14ac:dyDescent="0.25">
      <c r="A1005" s="206"/>
      <c r="B1005" s="206"/>
      <c r="C1005" s="204">
        <v>43724</v>
      </c>
      <c r="D1005" s="233" t="s">
        <v>1773</v>
      </c>
      <c r="E1005" s="319" t="s">
        <v>1767</v>
      </c>
      <c r="F1005" s="322"/>
      <c r="G1005" s="242" t="s">
        <v>1429</v>
      </c>
      <c r="H1005" s="285"/>
      <c r="I1005" s="236">
        <f>1157500+1547000+1158500</f>
        <v>3863000</v>
      </c>
      <c r="J1005" s="357">
        <f t="shared" si="15"/>
        <v>14646200</v>
      </c>
      <c r="K1005" s="251"/>
      <c r="L1005" s="287"/>
      <c r="M1005" s="319" t="s">
        <v>1767</v>
      </c>
      <c r="N1005" s="287"/>
      <c r="O1005" s="287"/>
      <c r="P1005" s="287"/>
      <c r="Q1005" s="287"/>
      <c r="R1005" s="287"/>
      <c r="S1005" s="287"/>
      <c r="T1005" s="287"/>
      <c r="U1005" s="287"/>
      <c r="V1005" s="287"/>
      <c r="W1005" s="287"/>
      <c r="X1005" s="287"/>
      <c r="Y1005" s="287"/>
      <c r="Z1005" s="287"/>
      <c r="AA1005" s="287"/>
      <c r="AB1005" s="287"/>
      <c r="AC1005" s="287"/>
      <c r="AD1005" s="287"/>
      <c r="AE1005" s="287"/>
      <c r="AF1005" s="287"/>
      <c r="AG1005" s="287"/>
      <c r="AH1005" s="287"/>
      <c r="AI1005" s="287"/>
      <c r="AJ1005" s="449"/>
      <c r="AK1005" s="206"/>
      <c r="AL1005" s="206"/>
      <c r="AM1005" s="206"/>
      <c r="AN1005" s="206"/>
      <c r="AO1005" s="206"/>
      <c r="AP1005" s="206"/>
      <c r="AQ1005" s="206"/>
      <c r="AR1005" s="206"/>
      <c r="AS1005" s="206"/>
      <c r="AT1005" s="206"/>
      <c r="AU1005" s="206"/>
      <c r="AV1005" s="206"/>
      <c r="AW1005" s="206"/>
      <c r="AX1005" s="206"/>
      <c r="AY1005" s="206"/>
      <c r="AZ1005" s="206"/>
      <c r="BA1005" s="206"/>
      <c r="BB1005" s="206"/>
      <c r="BC1005" s="206"/>
      <c r="BD1005" s="206"/>
      <c r="BE1005" s="206"/>
      <c r="BF1005" s="206"/>
      <c r="BG1005" s="206"/>
      <c r="BH1005" s="206"/>
      <c r="BI1005" s="206"/>
      <c r="BJ1005" s="206"/>
      <c r="BK1005" s="206"/>
      <c r="BL1005" s="206"/>
      <c r="BM1005" s="206"/>
      <c r="BN1005" s="206"/>
      <c r="BO1005" s="206"/>
      <c r="BP1005" s="206"/>
      <c r="BQ1005" s="206"/>
      <c r="BR1005" s="206"/>
      <c r="BS1005" s="206"/>
      <c r="BT1005" s="206"/>
      <c r="BU1005" s="206"/>
      <c r="BV1005" s="206"/>
      <c r="BW1005" s="206"/>
      <c r="BX1005" s="206"/>
      <c r="BY1005" s="206"/>
      <c r="BZ1005" s="206"/>
      <c r="CA1005" s="206"/>
      <c r="CB1005" s="206"/>
      <c r="CC1005" s="206"/>
      <c r="CD1005" s="206"/>
      <c r="CE1005" s="206"/>
      <c r="CF1005" s="206"/>
      <c r="CG1005" s="206"/>
      <c r="CH1005" s="206"/>
      <c r="CI1005" s="206"/>
      <c r="CJ1005" s="206"/>
      <c r="CK1005" s="206"/>
      <c r="CL1005" s="206"/>
      <c r="CM1005" s="206"/>
      <c r="CN1005" s="206"/>
      <c r="CO1005" s="206"/>
      <c r="CP1005" s="206"/>
      <c r="CQ1005" s="206"/>
      <c r="CR1005" s="206"/>
      <c r="CS1005" s="206"/>
      <c r="CT1005" s="206"/>
      <c r="CU1005" s="206"/>
      <c r="CV1005" s="206"/>
      <c r="CW1005" s="206"/>
      <c r="CX1005" s="206"/>
      <c r="CY1005" s="206"/>
      <c r="CZ1005" s="206"/>
      <c r="DA1005" s="206"/>
      <c r="DB1005" s="206"/>
      <c r="DC1005" s="206"/>
      <c r="DD1005" s="206"/>
      <c r="DE1005" s="206"/>
      <c r="DF1005" s="206"/>
      <c r="DG1005" s="206"/>
      <c r="DH1005" s="206"/>
      <c r="DI1005" s="206"/>
      <c r="DJ1005" s="206"/>
      <c r="DK1005" s="206"/>
      <c r="DL1005" s="206"/>
      <c r="DM1005" s="206"/>
      <c r="DN1005" s="206"/>
      <c r="DO1005" s="206"/>
      <c r="DP1005" s="206"/>
      <c r="DQ1005" s="206"/>
      <c r="DR1005" s="206"/>
      <c r="DS1005" s="206"/>
      <c r="DT1005" s="206"/>
      <c r="DU1005" s="206"/>
      <c r="DV1005" s="206"/>
      <c r="DW1005" s="206"/>
      <c r="DX1005" s="206"/>
      <c r="DY1005" s="206"/>
      <c r="DZ1005" s="206"/>
      <c r="EA1005" s="206"/>
      <c r="EB1005" s="206"/>
      <c r="EC1005" s="206"/>
      <c r="ED1005" s="206"/>
      <c r="EE1005" s="206"/>
      <c r="EF1005" s="206"/>
      <c r="EG1005" s="206"/>
      <c r="EH1005" s="206"/>
      <c r="EI1005" s="206"/>
      <c r="EJ1005" s="206"/>
      <c r="EK1005" s="206"/>
      <c r="EL1005" s="206"/>
      <c r="EM1005" s="206"/>
      <c r="EN1005" s="206"/>
      <c r="EO1005" s="206"/>
      <c r="EP1005" s="206"/>
      <c r="EQ1005" s="206"/>
      <c r="ER1005" s="206"/>
      <c r="ES1005" s="206"/>
      <c r="ET1005" s="206"/>
      <c r="EU1005" s="206"/>
      <c r="EV1005" s="206"/>
      <c r="EW1005" s="206"/>
      <c r="EX1005" s="206"/>
      <c r="EY1005" s="206"/>
      <c r="EZ1005" s="206"/>
      <c r="FA1005" s="206"/>
      <c r="FB1005" s="206"/>
      <c r="FC1005" s="206"/>
      <c r="FD1005" s="206"/>
      <c r="FE1005" s="206"/>
      <c r="FF1005" s="206"/>
      <c r="FG1005" s="206"/>
      <c r="FH1005" s="206"/>
      <c r="FI1005" s="206"/>
      <c r="FJ1005" s="206"/>
      <c r="FK1005" s="206"/>
      <c r="FL1005" s="206"/>
      <c r="FM1005" s="206"/>
      <c r="FN1005" s="206"/>
      <c r="FO1005" s="206"/>
      <c r="FP1005" s="206"/>
      <c r="FQ1005" s="206"/>
      <c r="FR1005" s="206"/>
      <c r="FS1005" s="206"/>
      <c r="FT1005" s="206"/>
      <c r="FU1005" s="206"/>
      <c r="FV1005" s="206"/>
      <c r="FW1005" s="206"/>
      <c r="FX1005" s="206"/>
      <c r="FY1005" s="206"/>
      <c r="FZ1005" s="206"/>
      <c r="GA1005" s="206"/>
      <c r="GB1005" s="206"/>
      <c r="GC1005" s="206"/>
      <c r="GD1005" s="206"/>
      <c r="GE1005" s="206"/>
      <c r="GF1005" s="206"/>
      <c r="GG1005" s="206"/>
      <c r="GH1005" s="206"/>
      <c r="GI1005" s="206"/>
      <c r="GJ1005" s="206"/>
      <c r="GK1005" s="206"/>
      <c r="GL1005" s="206"/>
      <c r="GM1005" s="206"/>
      <c r="GN1005" s="206"/>
      <c r="GO1005" s="206"/>
      <c r="GP1005" s="206"/>
      <c r="GQ1005" s="206"/>
      <c r="GR1005" s="206"/>
      <c r="GS1005" s="206"/>
      <c r="GT1005" s="206"/>
      <c r="GU1005" s="206"/>
      <c r="GV1005" s="206"/>
      <c r="GW1005" s="206"/>
      <c r="GX1005" s="206"/>
      <c r="GY1005" s="206"/>
      <c r="GZ1005" s="206"/>
      <c r="HA1005" s="206"/>
      <c r="HB1005" s="206"/>
      <c r="HC1005" s="206"/>
      <c r="HD1005" s="206"/>
      <c r="HE1005" s="206"/>
      <c r="HF1005" s="206"/>
      <c r="HG1005" s="206"/>
      <c r="HH1005" s="206"/>
      <c r="HI1005" s="206"/>
      <c r="HJ1005" s="206"/>
      <c r="HK1005" s="206"/>
      <c r="HL1005" s="206"/>
      <c r="HM1005" s="206"/>
      <c r="HN1005" s="206"/>
      <c r="HO1005" s="206"/>
      <c r="HP1005" s="206"/>
      <c r="HQ1005" s="206"/>
      <c r="HR1005" s="206"/>
      <c r="HS1005" s="206"/>
      <c r="HT1005" s="206"/>
      <c r="HU1005" s="206"/>
      <c r="HV1005" s="206"/>
      <c r="HW1005" s="206"/>
      <c r="HX1005" s="206"/>
      <c r="HY1005" s="206"/>
      <c r="HZ1005" s="206"/>
      <c r="IA1005" s="206"/>
      <c r="IB1005" s="206"/>
      <c r="IC1005" s="206"/>
      <c r="ID1005" s="206"/>
      <c r="IE1005" s="206"/>
      <c r="IF1005" s="206"/>
      <c r="IG1005" s="206"/>
      <c r="IH1005" s="206"/>
    </row>
    <row r="1006" spans="1:242" s="225" customFormat="1" hidden="1" x14ac:dyDescent="0.25">
      <c r="A1006" s="206"/>
      <c r="B1006" s="206"/>
      <c r="C1006" s="204">
        <v>43724</v>
      </c>
      <c r="D1006" s="233" t="s">
        <v>1774</v>
      </c>
      <c r="E1006" s="319" t="s">
        <v>1768</v>
      </c>
      <c r="F1006" s="322"/>
      <c r="G1006" s="242" t="s">
        <v>1198</v>
      </c>
      <c r="H1006" s="285"/>
      <c r="I1006" s="236">
        <v>35000</v>
      </c>
      <c r="J1006" s="357">
        <f t="shared" si="15"/>
        <v>14611200</v>
      </c>
      <c r="K1006" s="251"/>
      <c r="L1006" s="287"/>
      <c r="M1006" s="319" t="s">
        <v>1768</v>
      </c>
      <c r="N1006" s="287"/>
      <c r="O1006" s="287"/>
      <c r="P1006" s="287"/>
      <c r="Q1006" s="287"/>
      <c r="R1006" s="287"/>
      <c r="S1006" s="287"/>
      <c r="T1006" s="287"/>
      <c r="U1006" s="287"/>
      <c r="V1006" s="287"/>
      <c r="W1006" s="287"/>
      <c r="X1006" s="287"/>
      <c r="Y1006" s="287"/>
      <c r="Z1006" s="287"/>
      <c r="AA1006" s="287"/>
      <c r="AB1006" s="287"/>
      <c r="AC1006" s="287"/>
      <c r="AD1006" s="287"/>
      <c r="AE1006" s="287"/>
      <c r="AF1006" s="287"/>
      <c r="AG1006" s="287"/>
      <c r="AH1006" s="287"/>
      <c r="AI1006" s="287"/>
      <c r="AJ1006" s="449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206"/>
      <c r="BN1006" s="206"/>
      <c r="BO1006" s="206"/>
      <c r="BP1006" s="206"/>
      <c r="BQ1006" s="206"/>
      <c r="BR1006" s="206"/>
      <c r="BS1006" s="206"/>
      <c r="BT1006" s="206"/>
      <c r="BU1006" s="206"/>
      <c r="BV1006" s="206"/>
      <c r="BW1006" s="206"/>
      <c r="BX1006" s="206"/>
      <c r="BY1006" s="206"/>
      <c r="BZ1006" s="206"/>
      <c r="CA1006" s="206"/>
      <c r="CB1006" s="206"/>
      <c r="CC1006" s="206"/>
      <c r="CD1006" s="206"/>
      <c r="CE1006" s="206"/>
      <c r="CF1006" s="206"/>
      <c r="CG1006" s="206"/>
      <c r="CH1006" s="206"/>
      <c r="CI1006" s="206"/>
      <c r="CJ1006" s="206"/>
      <c r="CK1006" s="206"/>
      <c r="CL1006" s="206"/>
      <c r="CM1006" s="206"/>
      <c r="CN1006" s="206"/>
      <c r="CO1006" s="206"/>
      <c r="CP1006" s="206"/>
      <c r="CQ1006" s="206"/>
      <c r="CR1006" s="206"/>
      <c r="CS1006" s="206"/>
      <c r="CT1006" s="206"/>
      <c r="CU1006" s="206"/>
      <c r="CV1006" s="206"/>
      <c r="CW1006" s="206"/>
      <c r="CX1006" s="206"/>
      <c r="CY1006" s="206"/>
      <c r="CZ1006" s="206"/>
      <c r="DA1006" s="206"/>
      <c r="DB1006" s="206"/>
      <c r="DC1006" s="206"/>
      <c r="DD1006" s="206"/>
      <c r="DE1006" s="206"/>
      <c r="DF1006" s="206"/>
      <c r="DG1006" s="206"/>
      <c r="DH1006" s="206"/>
      <c r="DI1006" s="206"/>
      <c r="DJ1006" s="206"/>
      <c r="DK1006" s="206"/>
      <c r="DL1006" s="206"/>
      <c r="DM1006" s="206"/>
      <c r="DN1006" s="206"/>
      <c r="DO1006" s="206"/>
      <c r="DP1006" s="206"/>
      <c r="DQ1006" s="206"/>
      <c r="DR1006" s="206"/>
      <c r="DS1006" s="206"/>
      <c r="DT1006" s="206"/>
      <c r="DU1006" s="206"/>
      <c r="DV1006" s="206"/>
      <c r="DW1006" s="206"/>
      <c r="DX1006" s="206"/>
      <c r="DY1006" s="206"/>
      <c r="DZ1006" s="206"/>
      <c r="EA1006" s="206"/>
      <c r="EB1006" s="206"/>
      <c r="EC1006" s="206"/>
      <c r="ED1006" s="206"/>
      <c r="EE1006" s="206"/>
      <c r="EF1006" s="206"/>
      <c r="EG1006" s="206"/>
      <c r="EH1006" s="206"/>
      <c r="EI1006" s="206"/>
      <c r="EJ1006" s="206"/>
      <c r="EK1006" s="206"/>
      <c r="EL1006" s="206"/>
      <c r="EM1006" s="206"/>
      <c r="EN1006" s="206"/>
      <c r="EO1006" s="206"/>
      <c r="EP1006" s="206"/>
      <c r="EQ1006" s="206"/>
      <c r="ER1006" s="206"/>
      <c r="ES1006" s="206"/>
      <c r="ET1006" s="206"/>
      <c r="EU1006" s="206"/>
      <c r="EV1006" s="206"/>
      <c r="EW1006" s="206"/>
      <c r="EX1006" s="206"/>
      <c r="EY1006" s="206"/>
      <c r="EZ1006" s="206"/>
      <c r="FA1006" s="206"/>
      <c r="FB1006" s="206"/>
      <c r="FC1006" s="206"/>
      <c r="FD1006" s="206"/>
      <c r="FE1006" s="206"/>
      <c r="FF1006" s="206"/>
      <c r="FG1006" s="206"/>
      <c r="FH1006" s="206"/>
      <c r="FI1006" s="206"/>
      <c r="FJ1006" s="206"/>
      <c r="FK1006" s="206"/>
      <c r="FL1006" s="206"/>
      <c r="FM1006" s="206"/>
      <c r="FN1006" s="206"/>
      <c r="FO1006" s="206"/>
      <c r="FP1006" s="206"/>
      <c r="FQ1006" s="206"/>
      <c r="FR1006" s="206"/>
      <c r="FS1006" s="206"/>
      <c r="FT1006" s="206"/>
      <c r="FU1006" s="206"/>
      <c r="FV1006" s="206"/>
      <c r="FW1006" s="206"/>
      <c r="FX1006" s="206"/>
      <c r="FY1006" s="206"/>
      <c r="FZ1006" s="206"/>
      <c r="GA1006" s="206"/>
      <c r="GB1006" s="206"/>
      <c r="GC1006" s="206"/>
      <c r="GD1006" s="206"/>
      <c r="GE1006" s="206"/>
      <c r="GF1006" s="206"/>
      <c r="GG1006" s="206"/>
      <c r="GH1006" s="206"/>
      <c r="GI1006" s="206"/>
      <c r="GJ1006" s="206"/>
      <c r="GK1006" s="206"/>
      <c r="GL1006" s="206"/>
      <c r="GM1006" s="206"/>
      <c r="GN1006" s="206"/>
      <c r="GO1006" s="206"/>
      <c r="GP1006" s="206"/>
      <c r="GQ1006" s="206"/>
      <c r="GR1006" s="206"/>
      <c r="GS1006" s="206"/>
      <c r="GT1006" s="206"/>
      <c r="GU1006" s="206"/>
      <c r="GV1006" s="206"/>
      <c r="GW1006" s="206"/>
      <c r="GX1006" s="206"/>
      <c r="GY1006" s="206"/>
      <c r="GZ1006" s="206"/>
      <c r="HA1006" s="206"/>
      <c r="HB1006" s="206"/>
      <c r="HC1006" s="206"/>
      <c r="HD1006" s="206"/>
      <c r="HE1006" s="206"/>
      <c r="HF1006" s="206"/>
      <c r="HG1006" s="206"/>
      <c r="HH1006" s="206"/>
      <c r="HI1006" s="206"/>
      <c r="HJ1006" s="206"/>
      <c r="HK1006" s="206"/>
      <c r="HL1006" s="206"/>
      <c r="HM1006" s="206"/>
      <c r="HN1006" s="206"/>
      <c r="HO1006" s="206"/>
      <c r="HP1006" s="206"/>
      <c r="HQ1006" s="206"/>
      <c r="HR1006" s="206"/>
      <c r="HS1006" s="206"/>
      <c r="HT1006" s="206"/>
      <c r="HU1006" s="206"/>
      <c r="HV1006" s="206"/>
      <c r="HW1006" s="206"/>
      <c r="HX1006" s="206"/>
      <c r="HY1006" s="206"/>
      <c r="HZ1006" s="206"/>
      <c r="IA1006" s="206"/>
      <c r="IB1006" s="206"/>
      <c r="IC1006" s="206"/>
      <c r="ID1006" s="206"/>
      <c r="IE1006" s="206"/>
      <c r="IF1006" s="206"/>
      <c r="IG1006" s="206"/>
      <c r="IH1006" s="206"/>
    </row>
    <row r="1007" spans="1:242" s="225" customFormat="1" hidden="1" x14ac:dyDescent="0.25">
      <c r="A1007" s="206"/>
      <c r="B1007" s="206"/>
      <c r="C1007" s="204">
        <v>43724</v>
      </c>
      <c r="D1007" s="233" t="s">
        <v>1775</v>
      </c>
      <c r="E1007" s="319" t="s">
        <v>1769</v>
      </c>
      <c r="F1007" s="322"/>
      <c r="G1007" s="242" t="s">
        <v>1210</v>
      </c>
      <c r="H1007" s="285"/>
      <c r="I1007" s="236">
        <v>4552651</v>
      </c>
      <c r="J1007" s="357">
        <f t="shared" si="15"/>
        <v>10058549</v>
      </c>
      <c r="K1007" s="251"/>
      <c r="L1007" s="287"/>
      <c r="M1007" s="319" t="s">
        <v>1769</v>
      </c>
      <c r="N1007" s="287"/>
      <c r="O1007" s="287"/>
      <c r="P1007" s="287"/>
      <c r="Q1007" s="287"/>
      <c r="R1007" s="287"/>
      <c r="S1007" s="287"/>
      <c r="T1007" s="287"/>
      <c r="U1007" s="287"/>
      <c r="V1007" s="287"/>
      <c r="W1007" s="287"/>
      <c r="X1007" s="287"/>
      <c r="Y1007" s="287"/>
      <c r="Z1007" s="287"/>
      <c r="AA1007" s="287"/>
      <c r="AB1007" s="287"/>
      <c r="AC1007" s="287"/>
      <c r="AD1007" s="287"/>
      <c r="AE1007" s="287"/>
      <c r="AF1007" s="287"/>
      <c r="AG1007" s="287"/>
      <c r="AH1007" s="287"/>
      <c r="AI1007" s="287"/>
      <c r="AJ1007" s="449"/>
      <c r="AK1007" s="206"/>
      <c r="AL1007" s="206"/>
      <c r="AM1007" s="206"/>
      <c r="AN1007" s="206"/>
      <c r="AO1007" s="206"/>
      <c r="AP1007" s="206"/>
      <c r="AQ1007" s="206"/>
      <c r="AR1007" s="206"/>
      <c r="AS1007" s="206"/>
      <c r="AT1007" s="206"/>
      <c r="AU1007" s="206"/>
      <c r="AV1007" s="206"/>
      <c r="AW1007" s="206"/>
      <c r="AX1007" s="206"/>
      <c r="AY1007" s="206"/>
      <c r="AZ1007" s="206"/>
      <c r="BA1007" s="206"/>
      <c r="BB1007" s="206"/>
      <c r="BC1007" s="206"/>
      <c r="BD1007" s="206"/>
      <c r="BE1007" s="206"/>
      <c r="BF1007" s="206"/>
      <c r="BG1007" s="206"/>
      <c r="BH1007" s="206"/>
      <c r="BI1007" s="206"/>
      <c r="BJ1007" s="206"/>
      <c r="BK1007" s="206"/>
      <c r="BL1007" s="206"/>
      <c r="BM1007" s="206"/>
      <c r="BN1007" s="206"/>
      <c r="BO1007" s="206"/>
      <c r="BP1007" s="206"/>
      <c r="BQ1007" s="206"/>
      <c r="BR1007" s="206"/>
      <c r="BS1007" s="206"/>
      <c r="BT1007" s="206"/>
      <c r="BU1007" s="206"/>
      <c r="BV1007" s="206"/>
      <c r="BW1007" s="206"/>
      <c r="BX1007" s="206"/>
      <c r="BY1007" s="206"/>
      <c r="BZ1007" s="206"/>
      <c r="CA1007" s="206"/>
      <c r="CB1007" s="206"/>
      <c r="CC1007" s="206"/>
      <c r="CD1007" s="206"/>
      <c r="CE1007" s="206"/>
      <c r="CF1007" s="206"/>
      <c r="CG1007" s="206"/>
      <c r="CH1007" s="206"/>
      <c r="CI1007" s="206"/>
      <c r="CJ1007" s="206"/>
      <c r="CK1007" s="206"/>
      <c r="CL1007" s="206"/>
      <c r="CM1007" s="206"/>
      <c r="CN1007" s="206"/>
      <c r="CO1007" s="206"/>
      <c r="CP1007" s="206"/>
      <c r="CQ1007" s="206"/>
      <c r="CR1007" s="206"/>
      <c r="CS1007" s="206"/>
      <c r="CT1007" s="206"/>
      <c r="CU1007" s="206"/>
      <c r="CV1007" s="206"/>
      <c r="CW1007" s="206"/>
      <c r="CX1007" s="206"/>
      <c r="CY1007" s="206"/>
      <c r="CZ1007" s="206"/>
      <c r="DA1007" s="206"/>
      <c r="DB1007" s="206"/>
      <c r="DC1007" s="206"/>
      <c r="DD1007" s="206"/>
      <c r="DE1007" s="206"/>
      <c r="DF1007" s="206"/>
      <c r="DG1007" s="206"/>
      <c r="DH1007" s="206"/>
      <c r="DI1007" s="206"/>
      <c r="DJ1007" s="206"/>
      <c r="DK1007" s="206"/>
      <c r="DL1007" s="206"/>
      <c r="DM1007" s="206"/>
      <c r="DN1007" s="206"/>
      <c r="DO1007" s="206"/>
      <c r="DP1007" s="206"/>
      <c r="DQ1007" s="206"/>
      <c r="DR1007" s="206"/>
      <c r="DS1007" s="206"/>
      <c r="DT1007" s="206"/>
      <c r="DU1007" s="206"/>
      <c r="DV1007" s="206"/>
      <c r="DW1007" s="206"/>
      <c r="DX1007" s="206"/>
      <c r="DY1007" s="206"/>
      <c r="DZ1007" s="206"/>
      <c r="EA1007" s="206"/>
      <c r="EB1007" s="206"/>
      <c r="EC1007" s="206"/>
      <c r="ED1007" s="206"/>
      <c r="EE1007" s="206"/>
      <c r="EF1007" s="206"/>
      <c r="EG1007" s="206"/>
      <c r="EH1007" s="206"/>
      <c r="EI1007" s="206"/>
      <c r="EJ1007" s="206"/>
      <c r="EK1007" s="206"/>
      <c r="EL1007" s="206"/>
      <c r="EM1007" s="206"/>
      <c r="EN1007" s="206"/>
      <c r="EO1007" s="206"/>
      <c r="EP1007" s="206"/>
      <c r="EQ1007" s="206"/>
      <c r="ER1007" s="206"/>
      <c r="ES1007" s="206"/>
      <c r="ET1007" s="206"/>
      <c r="EU1007" s="206"/>
      <c r="EV1007" s="206"/>
      <c r="EW1007" s="206"/>
      <c r="EX1007" s="206"/>
      <c r="EY1007" s="206"/>
      <c r="EZ1007" s="206"/>
      <c r="FA1007" s="206"/>
      <c r="FB1007" s="206"/>
      <c r="FC1007" s="206"/>
      <c r="FD1007" s="206"/>
      <c r="FE1007" s="206"/>
      <c r="FF1007" s="206"/>
      <c r="FG1007" s="206"/>
      <c r="FH1007" s="206"/>
      <c r="FI1007" s="206"/>
      <c r="FJ1007" s="206"/>
      <c r="FK1007" s="206"/>
      <c r="FL1007" s="206"/>
      <c r="FM1007" s="206"/>
      <c r="FN1007" s="206"/>
      <c r="FO1007" s="206"/>
      <c r="FP1007" s="206"/>
      <c r="FQ1007" s="206"/>
      <c r="FR1007" s="206"/>
      <c r="FS1007" s="206"/>
      <c r="FT1007" s="206"/>
      <c r="FU1007" s="206"/>
      <c r="FV1007" s="206"/>
      <c r="FW1007" s="206"/>
      <c r="FX1007" s="206"/>
      <c r="FY1007" s="206"/>
      <c r="FZ1007" s="206"/>
      <c r="GA1007" s="206"/>
      <c r="GB1007" s="206"/>
      <c r="GC1007" s="206"/>
      <c r="GD1007" s="206"/>
      <c r="GE1007" s="206"/>
      <c r="GF1007" s="206"/>
      <c r="GG1007" s="206"/>
      <c r="GH1007" s="206"/>
      <c r="GI1007" s="206"/>
      <c r="GJ1007" s="206"/>
      <c r="GK1007" s="206"/>
      <c r="GL1007" s="206"/>
      <c r="GM1007" s="206"/>
      <c r="GN1007" s="206"/>
      <c r="GO1007" s="206"/>
      <c r="GP1007" s="206"/>
      <c r="GQ1007" s="206"/>
      <c r="GR1007" s="206"/>
      <c r="GS1007" s="206"/>
      <c r="GT1007" s="206"/>
      <c r="GU1007" s="206"/>
      <c r="GV1007" s="206"/>
      <c r="GW1007" s="206"/>
      <c r="GX1007" s="206"/>
      <c r="GY1007" s="206"/>
      <c r="GZ1007" s="206"/>
      <c r="HA1007" s="206"/>
      <c r="HB1007" s="206"/>
      <c r="HC1007" s="206"/>
      <c r="HD1007" s="206"/>
      <c r="HE1007" s="206"/>
      <c r="HF1007" s="206"/>
      <c r="HG1007" s="206"/>
      <c r="HH1007" s="206"/>
      <c r="HI1007" s="206"/>
      <c r="HJ1007" s="206"/>
      <c r="HK1007" s="206"/>
      <c r="HL1007" s="206"/>
      <c r="HM1007" s="206"/>
      <c r="HN1007" s="206"/>
      <c r="HO1007" s="206"/>
      <c r="HP1007" s="206"/>
      <c r="HQ1007" s="206"/>
      <c r="HR1007" s="206"/>
      <c r="HS1007" s="206"/>
      <c r="HT1007" s="206"/>
      <c r="HU1007" s="206"/>
      <c r="HV1007" s="206"/>
      <c r="HW1007" s="206"/>
      <c r="HX1007" s="206"/>
      <c r="HY1007" s="206"/>
      <c r="HZ1007" s="206"/>
      <c r="IA1007" s="206"/>
      <c r="IB1007" s="206"/>
      <c r="IC1007" s="206"/>
      <c r="ID1007" s="206"/>
      <c r="IE1007" s="206"/>
      <c r="IF1007" s="206"/>
      <c r="IG1007" s="206"/>
      <c r="IH1007" s="206"/>
    </row>
    <row r="1008" spans="1:242" s="225" customFormat="1" hidden="1" x14ac:dyDescent="0.25">
      <c r="A1008" s="206"/>
      <c r="B1008" s="206"/>
      <c r="C1008" s="204"/>
      <c r="D1008" s="233" t="s">
        <v>1100</v>
      </c>
      <c r="E1008" s="319"/>
      <c r="F1008" s="322"/>
      <c r="G1008" s="242" t="s">
        <v>1210</v>
      </c>
      <c r="H1008" s="285">
        <v>3505000</v>
      </c>
      <c r="I1008" s="236"/>
      <c r="J1008" s="357">
        <f t="shared" si="15"/>
        <v>13563549</v>
      </c>
      <c r="K1008" s="251" t="s">
        <v>1690</v>
      </c>
      <c r="L1008" s="287"/>
      <c r="M1008" s="319"/>
      <c r="N1008" s="287"/>
      <c r="O1008" s="287"/>
      <c r="P1008" s="287"/>
      <c r="Q1008" s="287"/>
      <c r="R1008" s="287"/>
      <c r="S1008" s="287"/>
      <c r="T1008" s="287"/>
      <c r="U1008" s="287"/>
      <c r="V1008" s="287"/>
      <c r="W1008" s="287"/>
      <c r="X1008" s="287"/>
      <c r="Y1008" s="287"/>
      <c r="Z1008" s="287"/>
      <c r="AA1008" s="287"/>
      <c r="AB1008" s="287"/>
      <c r="AC1008" s="287"/>
      <c r="AD1008" s="287"/>
      <c r="AE1008" s="287"/>
      <c r="AF1008" s="287"/>
      <c r="AG1008" s="287"/>
      <c r="AH1008" s="287"/>
      <c r="AI1008" s="287"/>
      <c r="AJ1008" s="449"/>
      <c r="AK1008" s="206"/>
      <c r="AL1008" s="206"/>
      <c r="AM1008" s="206"/>
      <c r="AN1008" s="206"/>
      <c r="AO1008" s="206"/>
      <c r="AP1008" s="206"/>
      <c r="AQ1008" s="206"/>
      <c r="AR1008" s="206"/>
      <c r="AS1008" s="206"/>
      <c r="AT1008" s="206"/>
      <c r="AU1008" s="206"/>
      <c r="AV1008" s="206"/>
      <c r="AW1008" s="206"/>
      <c r="AX1008" s="206"/>
      <c r="AY1008" s="206"/>
      <c r="AZ1008" s="206"/>
      <c r="BA1008" s="206"/>
      <c r="BB1008" s="206"/>
      <c r="BC1008" s="206"/>
      <c r="BD1008" s="206"/>
      <c r="BE1008" s="206"/>
      <c r="BF1008" s="206"/>
      <c r="BG1008" s="206"/>
      <c r="BH1008" s="206"/>
      <c r="BI1008" s="206"/>
      <c r="BJ1008" s="206"/>
      <c r="BK1008" s="206"/>
      <c r="BL1008" s="206"/>
      <c r="BM1008" s="206"/>
      <c r="BN1008" s="206"/>
      <c r="BO1008" s="206"/>
      <c r="BP1008" s="206"/>
      <c r="BQ1008" s="206"/>
      <c r="BR1008" s="206"/>
      <c r="BS1008" s="206"/>
      <c r="BT1008" s="206"/>
      <c r="BU1008" s="206"/>
      <c r="BV1008" s="206"/>
      <c r="BW1008" s="206"/>
      <c r="BX1008" s="206"/>
      <c r="BY1008" s="206"/>
      <c r="BZ1008" s="206"/>
      <c r="CA1008" s="206"/>
      <c r="CB1008" s="206"/>
      <c r="CC1008" s="206"/>
      <c r="CD1008" s="206"/>
      <c r="CE1008" s="206"/>
      <c r="CF1008" s="206"/>
      <c r="CG1008" s="206"/>
      <c r="CH1008" s="206"/>
      <c r="CI1008" s="206"/>
      <c r="CJ1008" s="206"/>
      <c r="CK1008" s="206"/>
      <c r="CL1008" s="206"/>
      <c r="CM1008" s="206"/>
      <c r="CN1008" s="206"/>
      <c r="CO1008" s="206"/>
      <c r="CP1008" s="206"/>
      <c r="CQ1008" s="206"/>
      <c r="CR1008" s="206"/>
      <c r="CS1008" s="206"/>
      <c r="CT1008" s="206"/>
      <c r="CU1008" s="206"/>
      <c r="CV1008" s="206"/>
      <c r="CW1008" s="206"/>
      <c r="CX1008" s="206"/>
      <c r="CY1008" s="206"/>
      <c r="CZ1008" s="206"/>
      <c r="DA1008" s="206"/>
      <c r="DB1008" s="206"/>
      <c r="DC1008" s="206"/>
      <c r="DD1008" s="206"/>
      <c r="DE1008" s="206"/>
      <c r="DF1008" s="206"/>
      <c r="DG1008" s="206"/>
      <c r="DH1008" s="206"/>
      <c r="DI1008" s="206"/>
      <c r="DJ1008" s="206"/>
      <c r="DK1008" s="206"/>
      <c r="DL1008" s="206"/>
      <c r="DM1008" s="206"/>
      <c r="DN1008" s="206"/>
      <c r="DO1008" s="206"/>
      <c r="DP1008" s="206"/>
      <c r="DQ1008" s="206"/>
      <c r="DR1008" s="206"/>
      <c r="DS1008" s="206"/>
      <c r="DT1008" s="206"/>
      <c r="DU1008" s="206"/>
      <c r="DV1008" s="206"/>
      <c r="DW1008" s="206"/>
      <c r="DX1008" s="206"/>
      <c r="DY1008" s="206"/>
      <c r="DZ1008" s="206"/>
      <c r="EA1008" s="206"/>
      <c r="EB1008" s="206"/>
      <c r="EC1008" s="206"/>
      <c r="ED1008" s="206"/>
      <c r="EE1008" s="206"/>
      <c r="EF1008" s="206"/>
      <c r="EG1008" s="206"/>
      <c r="EH1008" s="206"/>
      <c r="EI1008" s="206"/>
      <c r="EJ1008" s="206"/>
      <c r="EK1008" s="206"/>
      <c r="EL1008" s="206"/>
      <c r="EM1008" s="206"/>
      <c r="EN1008" s="206"/>
      <c r="EO1008" s="206"/>
      <c r="EP1008" s="206"/>
      <c r="EQ1008" s="206"/>
      <c r="ER1008" s="206"/>
      <c r="ES1008" s="206"/>
      <c r="ET1008" s="206"/>
      <c r="EU1008" s="206"/>
      <c r="EV1008" s="206"/>
      <c r="EW1008" s="206"/>
      <c r="EX1008" s="206"/>
      <c r="EY1008" s="206"/>
      <c r="EZ1008" s="206"/>
      <c r="FA1008" s="206"/>
      <c r="FB1008" s="206"/>
      <c r="FC1008" s="206"/>
      <c r="FD1008" s="206"/>
      <c r="FE1008" s="206"/>
      <c r="FF1008" s="206"/>
      <c r="FG1008" s="206"/>
      <c r="FH1008" s="206"/>
      <c r="FI1008" s="206"/>
      <c r="FJ1008" s="206"/>
      <c r="FK1008" s="206"/>
      <c r="FL1008" s="206"/>
      <c r="FM1008" s="206"/>
      <c r="FN1008" s="206"/>
      <c r="FO1008" s="206"/>
      <c r="FP1008" s="206"/>
      <c r="FQ1008" s="206"/>
      <c r="FR1008" s="206"/>
      <c r="FS1008" s="206"/>
      <c r="FT1008" s="206"/>
      <c r="FU1008" s="206"/>
      <c r="FV1008" s="206"/>
      <c r="FW1008" s="206"/>
      <c r="FX1008" s="206"/>
      <c r="FY1008" s="206"/>
      <c r="FZ1008" s="206"/>
      <c r="GA1008" s="206"/>
      <c r="GB1008" s="206"/>
      <c r="GC1008" s="206"/>
      <c r="GD1008" s="206"/>
      <c r="GE1008" s="206"/>
      <c r="GF1008" s="206"/>
      <c r="GG1008" s="206"/>
      <c r="GH1008" s="206"/>
      <c r="GI1008" s="206"/>
      <c r="GJ1008" s="206"/>
      <c r="GK1008" s="206"/>
      <c r="GL1008" s="206"/>
      <c r="GM1008" s="206"/>
      <c r="GN1008" s="206"/>
      <c r="GO1008" s="206"/>
      <c r="GP1008" s="206"/>
      <c r="GQ1008" s="206"/>
      <c r="GR1008" s="206"/>
      <c r="GS1008" s="206"/>
      <c r="GT1008" s="206"/>
      <c r="GU1008" s="206"/>
      <c r="GV1008" s="206"/>
      <c r="GW1008" s="206"/>
      <c r="GX1008" s="206"/>
      <c r="GY1008" s="206"/>
      <c r="GZ1008" s="206"/>
      <c r="HA1008" s="206"/>
      <c r="HB1008" s="206"/>
      <c r="HC1008" s="206"/>
      <c r="HD1008" s="206"/>
      <c r="HE1008" s="206"/>
      <c r="HF1008" s="206"/>
      <c r="HG1008" s="206"/>
      <c r="HH1008" s="206"/>
      <c r="HI1008" s="206"/>
      <c r="HJ1008" s="206"/>
      <c r="HK1008" s="206"/>
      <c r="HL1008" s="206"/>
      <c r="HM1008" s="206"/>
      <c r="HN1008" s="206"/>
      <c r="HO1008" s="206"/>
      <c r="HP1008" s="206"/>
      <c r="HQ1008" s="206"/>
      <c r="HR1008" s="206"/>
      <c r="HS1008" s="206"/>
      <c r="HT1008" s="206"/>
      <c r="HU1008" s="206"/>
      <c r="HV1008" s="206"/>
      <c r="HW1008" s="206"/>
      <c r="HX1008" s="206"/>
      <c r="HY1008" s="206"/>
      <c r="HZ1008" s="206"/>
      <c r="IA1008" s="206"/>
      <c r="IB1008" s="206"/>
      <c r="IC1008" s="206"/>
      <c r="ID1008" s="206"/>
      <c r="IE1008" s="206"/>
      <c r="IF1008" s="206"/>
      <c r="IG1008" s="206"/>
      <c r="IH1008" s="206"/>
    </row>
    <row r="1009" spans="1:242" s="225" customFormat="1" hidden="1" x14ac:dyDescent="0.25">
      <c r="A1009" s="206"/>
      <c r="B1009" s="206"/>
      <c r="C1009" s="204"/>
      <c r="D1009" s="233" t="s">
        <v>1100</v>
      </c>
      <c r="E1009" s="319"/>
      <c r="F1009" s="322"/>
      <c r="G1009" s="242" t="s">
        <v>1210</v>
      </c>
      <c r="H1009" s="285">
        <v>2000000</v>
      </c>
      <c r="I1009" s="236"/>
      <c r="J1009" s="357">
        <f t="shared" si="15"/>
        <v>15563549</v>
      </c>
      <c r="K1009" s="251" t="s">
        <v>1761</v>
      </c>
      <c r="L1009" s="287"/>
      <c r="M1009" s="319"/>
      <c r="N1009" s="287"/>
      <c r="O1009" s="287"/>
      <c r="P1009" s="287"/>
      <c r="Q1009" s="287"/>
      <c r="R1009" s="287"/>
      <c r="S1009" s="287"/>
      <c r="T1009" s="287"/>
      <c r="U1009" s="287"/>
      <c r="V1009" s="287"/>
      <c r="W1009" s="287"/>
      <c r="X1009" s="287"/>
      <c r="Y1009" s="287"/>
      <c r="Z1009" s="287"/>
      <c r="AA1009" s="287"/>
      <c r="AB1009" s="287"/>
      <c r="AC1009" s="287"/>
      <c r="AD1009" s="287"/>
      <c r="AE1009" s="287"/>
      <c r="AF1009" s="287"/>
      <c r="AG1009" s="287"/>
      <c r="AH1009" s="287"/>
      <c r="AI1009" s="287"/>
      <c r="AJ1009" s="449"/>
      <c r="AK1009" s="206"/>
      <c r="AL1009" s="206"/>
      <c r="AM1009" s="206"/>
      <c r="AN1009" s="206"/>
      <c r="AO1009" s="206"/>
      <c r="AP1009" s="206"/>
      <c r="AQ1009" s="206"/>
      <c r="AR1009" s="206"/>
      <c r="AS1009" s="206"/>
      <c r="AT1009" s="206"/>
      <c r="AU1009" s="206"/>
      <c r="AV1009" s="206"/>
      <c r="AW1009" s="206"/>
      <c r="AX1009" s="206"/>
      <c r="AY1009" s="206"/>
      <c r="AZ1009" s="206"/>
      <c r="BA1009" s="206"/>
      <c r="BB1009" s="206"/>
      <c r="BC1009" s="206"/>
      <c r="BD1009" s="206"/>
      <c r="BE1009" s="206"/>
      <c r="BF1009" s="206"/>
      <c r="BG1009" s="206"/>
      <c r="BH1009" s="206"/>
      <c r="BI1009" s="206"/>
      <c r="BJ1009" s="206"/>
      <c r="BK1009" s="206"/>
      <c r="BL1009" s="206"/>
      <c r="BM1009" s="206"/>
      <c r="BN1009" s="206"/>
      <c r="BO1009" s="206"/>
      <c r="BP1009" s="206"/>
      <c r="BQ1009" s="206"/>
      <c r="BR1009" s="206"/>
      <c r="BS1009" s="206"/>
      <c r="BT1009" s="206"/>
      <c r="BU1009" s="206"/>
      <c r="BV1009" s="206"/>
      <c r="BW1009" s="206"/>
      <c r="BX1009" s="206"/>
      <c r="BY1009" s="206"/>
      <c r="BZ1009" s="206"/>
      <c r="CA1009" s="206"/>
      <c r="CB1009" s="206"/>
      <c r="CC1009" s="206"/>
      <c r="CD1009" s="206"/>
      <c r="CE1009" s="206"/>
      <c r="CF1009" s="206"/>
      <c r="CG1009" s="206"/>
      <c r="CH1009" s="206"/>
      <c r="CI1009" s="206"/>
      <c r="CJ1009" s="206"/>
      <c r="CK1009" s="206"/>
      <c r="CL1009" s="206"/>
      <c r="CM1009" s="206"/>
      <c r="CN1009" s="206"/>
      <c r="CO1009" s="206"/>
      <c r="CP1009" s="206"/>
      <c r="CQ1009" s="206"/>
      <c r="CR1009" s="206"/>
      <c r="CS1009" s="206"/>
      <c r="CT1009" s="206"/>
      <c r="CU1009" s="206"/>
      <c r="CV1009" s="206"/>
      <c r="CW1009" s="206"/>
      <c r="CX1009" s="206"/>
      <c r="CY1009" s="206"/>
      <c r="CZ1009" s="206"/>
      <c r="DA1009" s="206"/>
      <c r="DB1009" s="206"/>
      <c r="DC1009" s="206"/>
      <c r="DD1009" s="206"/>
      <c r="DE1009" s="206"/>
      <c r="DF1009" s="206"/>
      <c r="DG1009" s="206"/>
      <c r="DH1009" s="206"/>
      <c r="DI1009" s="206"/>
      <c r="DJ1009" s="206"/>
      <c r="DK1009" s="206"/>
      <c r="DL1009" s="206"/>
      <c r="DM1009" s="206"/>
      <c r="DN1009" s="206"/>
      <c r="DO1009" s="206"/>
      <c r="DP1009" s="206"/>
      <c r="DQ1009" s="206"/>
      <c r="DR1009" s="206"/>
      <c r="DS1009" s="206"/>
      <c r="DT1009" s="206"/>
      <c r="DU1009" s="206"/>
      <c r="DV1009" s="206"/>
      <c r="DW1009" s="206"/>
      <c r="DX1009" s="206"/>
      <c r="DY1009" s="206"/>
      <c r="DZ1009" s="206"/>
      <c r="EA1009" s="206"/>
      <c r="EB1009" s="206"/>
      <c r="EC1009" s="206"/>
      <c r="ED1009" s="206"/>
      <c r="EE1009" s="206"/>
      <c r="EF1009" s="206"/>
      <c r="EG1009" s="206"/>
      <c r="EH1009" s="206"/>
      <c r="EI1009" s="206"/>
      <c r="EJ1009" s="206"/>
      <c r="EK1009" s="206"/>
      <c r="EL1009" s="206"/>
      <c r="EM1009" s="206"/>
      <c r="EN1009" s="206"/>
      <c r="EO1009" s="206"/>
      <c r="EP1009" s="206"/>
      <c r="EQ1009" s="206"/>
      <c r="ER1009" s="206"/>
      <c r="ES1009" s="206"/>
      <c r="ET1009" s="206"/>
      <c r="EU1009" s="206"/>
      <c r="EV1009" s="206"/>
      <c r="EW1009" s="206"/>
      <c r="EX1009" s="206"/>
      <c r="EY1009" s="206"/>
      <c r="EZ1009" s="206"/>
      <c r="FA1009" s="206"/>
      <c r="FB1009" s="206"/>
      <c r="FC1009" s="206"/>
      <c r="FD1009" s="206"/>
      <c r="FE1009" s="206"/>
      <c r="FF1009" s="206"/>
      <c r="FG1009" s="206"/>
      <c r="FH1009" s="206"/>
      <c r="FI1009" s="206"/>
      <c r="FJ1009" s="206"/>
      <c r="FK1009" s="206"/>
      <c r="FL1009" s="206"/>
      <c r="FM1009" s="206"/>
      <c r="FN1009" s="206"/>
      <c r="FO1009" s="206"/>
      <c r="FP1009" s="206"/>
      <c r="FQ1009" s="206"/>
      <c r="FR1009" s="206"/>
      <c r="FS1009" s="206"/>
      <c r="FT1009" s="206"/>
      <c r="FU1009" s="206"/>
      <c r="FV1009" s="206"/>
      <c r="FW1009" s="206"/>
      <c r="FX1009" s="206"/>
      <c r="FY1009" s="206"/>
      <c r="FZ1009" s="206"/>
      <c r="GA1009" s="206"/>
      <c r="GB1009" s="206"/>
      <c r="GC1009" s="206"/>
      <c r="GD1009" s="206"/>
      <c r="GE1009" s="206"/>
      <c r="GF1009" s="206"/>
      <c r="GG1009" s="206"/>
      <c r="GH1009" s="206"/>
      <c r="GI1009" s="206"/>
      <c r="GJ1009" s="206"/>
      <c r="GK1009" s="206"/>
      <c r="GL1009" s="206"/>
      <c r="GM1009" s="206"/>
      <c r="GN1009" s="206"/>
      <c r="GO1009" s="206"/>
      <c r="GP1009" s="206"/>
      <c r="GQ1009" s="206"/>
      <c r="GR1009" s="206"/>
      <c r="GS1009" s="206"/>
      <c r="GT1009" s="206"/>
      <c r="GU1009" s="206"/>
      <c r="GV1009" s="206"/>
      <c r="GW1009" s="206"/>
      <c r="GX1009" s="206"/>
      <c r="GY1009" s="206"/>
      <c r="GZ1009" s="206"/>
      <c r="HA1009" s="206"/>
      <c r="HB1009" s="206"/>
      <c r="HC1009" s="206"/>
      <c r="HD1009" s="206"/>
      <c r="HE1009" s="206"/>
      <c r="HF1009" s="206"/>
      <c r="HG1009" s="206"/>
      <c r="HH1009" s="206"/>
      <c r="HI1009" s="206"/>
      <c r="HJ1009" s="206"/>
      <c r="HK1009" s="206"/>
      <c r="HL1009" s="206"/>
      <c r="HM1009" s="206"/>
      <c r="HN1009" s="206"/>
      <c r="HO1009" s="206"/>
      <c r="HP1009" s="206"/>
      <c r="HQ1009" s="206"/>
      <c r="HR1009" s="206"/>
      <c r="HS1009" s="206"/>
      <c r="HT1009" s="206"/>
      <c r="HU1009" s="206"/>
      <c r="HV1009" s="206"/>
      <c r="HW1009" s="206"/>
      <c r="HX1009" s="206"/>
      <c r="HY1009" s="206"/>
      <c r="HZ1009" s="206"/>
      <c r="IA1009" s="206"/>
      <c r="IB1009" s="206"/>
      <c r="IC1009" s="206"/>
      <c r="ID1009" s="206"/>
      <c r="IE1009" s="206"/>
      <c r="IF1009" s="206"/>
      <c r="IG1009" s="206"/>
      <c r="IH1009" s="206"/>
    </row>
    <row r="1010" spans="1:242" s="225" customFormat="1" hidden="1" x14ac:dyDescent="0.25">
      <c r="A1010" s="206"/>
      <c r="B1010" s="206"/>
      <c r="C1010" s="204">
        <v>43724</v>
      </c>
      <c r="D1010" s="233" t="s">
        <v>1773</v>
      </c>
      <c r="E1010" s="319" t="s">
        <v>1770</v>
      </c>
      <c r="F1010" s="322"/>
      <c r="G1010" s="242" t="s">
        <v>1776</v>
      </c>
      <c r="H1010" s="285"/>
      <c r="I1010" s="236">
        <v>4756000</v>
      </c>
      <c r="J1010" s="357">
        <f t="shared" si="15"/>
        <v>10807549</v>
      </c>
      <c r="K1010" s="251"/>
      <c r="L1010" s="287"/>
      <c r="M1010" s="319" t="s">
        <v>1770</v>
      </c>
      <c r="N1010" s="287"/>
      <c r="O1010" s="287"/>
      <c r="P1010" s="287"/>
      <c r="Q1010" s="287"/>
      <c r="R1010" s="287"/>
      <c r="S1010" s="287"/>
      <c r="T1010" s="287"/>
      <c r="U1010" s="287"/>
      <c r="V1010" s="287"/>
      <c r="W1010" s="287"/>
      <c r="X1010" s="287"/>
      <c r="Y1010" s="287"/>
      <c r="Z1010" s="287"/>
      <c r="AA1010" s="287"/>
      <c r="AB1010" s="287"/>
      <c r="AC1010" s="287"/>
      <c r="AD1010" s="287"/>
      <c r="AE1010" s="287"/>
      <c r="AF1010" s="287"/>
      <c r="AG1010" s="287"/>
      <c r="AH1010" s="287"/>
      <c r="AI1010" s="287"/>
      <c r="AJ1010" s="449"/>
      <c r="AK1010" s="206"/>
      <c r="AL1010" s="206"/>
      <c r="AM1010" s="206"/>
      <c r="AN1010" s="206"/>
      <c r="AO1010" s="206"/>
      <c r="AP1010" s="206"/>
      <c r="AQ1010" s="206"/>
      <c r="AR1010" s="206"/>
      <c r="AS1010" s="206"/>
      <c r="AT1010" s="206"/>
      <c r="AU1010" s="206"/>
      <c r="AV1010" s="206"/>
      <c r="AW1010" s="206"/>
      <c r="AX1010" s="206"/>
      <c r="AY1010" s="206"/>
      <c r="AZ1010" s="206"/>
      <c r="BA1010" s="206"/>
      <c r="BB1010" s="206"/>
      <c r="BC1010" s="206"/>
      <c r="BD1010" s="206"/>
      <c r="BE1010" s="206"/>
      <c r="BF1010" s="206"/>
      <c r="BG1010" s="206"/>
      <c r="BH1010" s="206"/>
      <c r="BI1010" s="206"/>
      <c r="BJ1010" s="206"/>
      <c r="BK1010" s="206"/>
      <c r="BL1010" s="206"/>
      <c r="BM1010" s="206"/>
      <c r="BN1010" s="206"/>
      <c r="BO1010" s="206"/>
      <c r="BP1010" s="206"/>
      <c r="BQ1010" s="206"/>
      <c r="BR1010" s="206"/>
      <c r="BS1010" s="206"/>
      <c r="BT1010" s="206"/>
      <c r="BU1010" s="206"/>
      <c r="BV1010" s="206"/>
      <c r="BW1010" s="206"/>
      <c r="BX1010" s="206"/>
      <c r="BY1010" s="206"/>
      <c r="BZ1010" s="206"/>
      <c r="CA1010" s="206"/>
      <c r="CB1010" s="206"/>
      <c r="CC1010" s="206"/>
      <c r="CD1010" s="206"/>
      <c r="CE1010" s="206"/>
      <c r="CF1010" s="206"/>
      <c r="CG1010" s="206"/>
      <c r="CH1010" s="206"/>
      <c r="CI1010" s="206"/>
      <c r="CJ1010" s="206"/>
      <c r="CK1010" s="206"/>
      <c r="CL1010" s="206"/>
      <c r="CM1010" s="206"/>
      <c r="CN1010" s="206"/>
      <c r="CO1010" s="206"/>
      <c r="CP1010" s="206"/>
      <c r="CQ1010" s="206"/>
      <c r="CR1010" s="206"/>
      <c r="CS1010" s="206"/>
      <c r="CT1010" s="206"/>
      <c r="CU1010" s="206"/>
      <c r="CV1010" s="206"/>
      <c r="CW1010" s="206"/>
      <c r="CX1010" s="206"/>
      <c r="CY1010" s="206"/>
      <c r="CZ1010" s="206"/>
      <c r="DA1010" s="206"/>
      <c r="DB1010" s="206"/>
      <c r="DC1010" s="206"/>
      <c r="DD1010" s="206"/>
      <c r="DE1010" s="206"/>
      <c r="DF1010" s="206"/>
      <c r="DG1010" s="206"/>
      <c r="DH1010" s="206"/>
      <c r="DI1010" s="206"/>
      <c r="DJ1010" s="206"/>
      <c r="DK1010" s="206"/>
      <c r="DL1010" s="206"/>
      <c r="DM1010" s="206"/>
      <c r="DN1010" s="206"/>
      <c r="DO1010" s="206"/>
      <c r="DP1010" s="206"/>
      <c r="DQ1010" s="206"/>
      <c r="DR1010" s="206"/>
      <c r="DS1010" s="206"/>
      <c r="DT1010" s="206"/>
      <c r="DU1010" s="206"/>
      <c r="DV1010" s="206"/>
      <c r="DW1010" s="206"/>
      <c r="DX1010" s="206"/>
      <c r="DY1010" s="206"/>
      <c r="DZ1010" s="206"/>
      <c r="EA1010" s="206"/>
      <c r="EB1010" s="206"/>
      <c r="EC1010" s="206"/>
      <c r="ED1010" s="206"/>
      <c r="EE1010" s="206"/>
      <c r="EF1010" s="206"/>
      <c r="EG1010" s="206"/>
      <c r="EH1010" s="206"/>
      <c r="EI1010" s="206"/>
      <c r="EJ1010" s="206"/>
      <c r="EK1010" s="206"/>
      <c r="EL1010" s="206"/>
      <c r="EM1010" s="206"/>
      <c r="EN1010" s="206"/>
      <c r="EO1010" s="206"/>
      <c r="EP1010" s="206"/>
      <c r="EQ1010" s="206"/>
      <c r="ER1010" s="206"/>
      <c r="ES1010" s="206"/>
      <c r="ET1010" s="206"/>
      <c r="EU1010" s="206"/>
      <c r="EV1010" s="206"/>
      <c r="EW1010" s="206"/>
      <c r="EX1010" s="206"/>
      <c r="EY1010" s="206"/>
      <c r="EZ1010" s="206"/>
      <c r="FA1010" s="206"/>
      <c r="FB1010" s="206"/>
      <c r="FC1010" s="206"/>
      <c r="FD1010" s="206"/>
      <c r="FE1010" s="206"/>
      <c r="FF1010" s="206"/>
      <c r="FG1010" s="206"/>
      <c r="FH1010" s="206"/>
      <c r="FI1010" s="206"/>
      <c r="FJ1010" s="206"/>
      <c r="FK1010" s="206"/>
      <c r="FL1010" s="206"/>
      <c r="FM1010" s="206"/>
      <c r="FN1010" s="206"/>
      <c r="FO1010" s="206"/>
      <c r="FP1010" s="206"/>
      <c r="FQ1010" s="206"/>
      <c r="FR1010" s="206"/>
      <c r="FS1010" s="206"/>
      <c r="FT1010" s="206"/>
      <c r="FU1010" s="206"/>
      <c r="FV1010" s="206"/>
      <c r="FW1010" s="206"/>
      <c r="FX1010" s="206"/>
      <c r="FY1010" s="206"/>
      <c r="FZ1010" s="206"/>
      <c r="GA1010" s="206"/>
      <c r="GB1010" s="206"/>
      <c r="GC1010" s="206"/>
      <c r="GD1010" s="206"/>
      <c r="GE1010" s="206"/>
      <c r="GF1010" s="206"/>
      <c r="GG1010" s="206"/>
      <c r="GH1010" s="206"/>
      <c r="GI1010" s="206"/>
      <c r="GJ1010" s="206"/>
      <c r="GK1010" s="206"/>
      <c r="GL1010" s="206"/>
      <c r="GM1010" s="206"/>
      <c r="GN1010" s="206"/>
      <c r="GO1010" s="206"/>
      <c r="GP1010" s="206"/>
      <c r="GQ1010" s="206"/>
      <c r="GR1010" s="206"/>
      <c r="GS1010" s="206"/>
      <c r="GT1010" s="206"/>
      <c r="GU1010" s="206"/>
      <c r="GV1010" s="206"/>
      <c r="GW1010" s="206"/>
      <c r="GX1010" s="206"/>
      <c r="GY1010" s="206"/>
      <c r="GZ1010" s="206"/>
      <c r="HA1010" s="206"/>
      <c r="HB1010" s="206"/>
      <c r="HC1010" s="206"/>
      <c r="HD1010" s="206"/>
      <c r="HE1010" s="206"/>
      <c r="HF1010" s="206"/>
      <c r="HG1010" s="206"/>
      <c r="HH1010" s="206"/>
      <c r="HI1010" s="206"/>
      <c r="HJ1010" s="206"/>
      <c r="HK1010" s="206"/>
      <c r="HL1010" s="206"/>
      <c r="HM1010" s="206"/>
      <c r="HN1010" s="206"/>
      <c r="HO1010" s="206"/>
      <c r="HP1010" s="206"/>
      <c r="HQ1010" s="206"/>
      <c r="HR1010" s="206"/>
      <c r="HS1010" s="206"/>
      <c r="HT1010" s="206"/>
      <c r="HU1010" s="206"/>
      <c r="HV1010" s="206"/>
      <c r="HW1010" s="206"/>
      <c r="HX1010" s="206"/>
      <c r="HY1010" s="206"/>
      <c r="HZ1010" s="206"/>
      <c r="IA1010" s="206"/>
      <c r="IB1010" s="206"/>
      <c r="IC1010" s="206"/>
      <c r="ID1010" s="206"/>
      <c r="IE1010" s="206"/>
      <c r="IF1010" s="206"/>
      <c r="IG1010" s="206"/>
      <c r="IH1010" s="206"/>
    </row>
    <row r="1011" spans="1:242" s="225" customFormat="1" hidden="1" x14ac:dyDescent="0.25">
      <c r="A1011" s="206"/>
      <c r="B1011" s="206"/>
      <c r="C1011" s="204">
        <v>43724</v>
      </c>
      <c r="D1011" s="233" t="s">
        <v>1778</v>
      </c>
      <c r="E1011" s="319" t="s">
        <v>1771</v>
      </c>
      <c r="F1011" s="322"/>
      <c r="G1011" s="242" t="s">
        <v>1777</v>
      </c>
      <c r="H1011" s="285"/>
      <c r="I1011" s="236">
        <v>6058840</v>
      </c>
      <c r="J1011" s="357">
        <f t="shared" si="15"/>
        <v>4748709</v>
      </c>
      <c r="K1011" s="251"/>
      <c r="L1011" s="287"/>
      <c r="M1011" s="319" t="s">
        <v>1771</v>
      </c>
      <c r="N1011" s="287"/>
      <c r="O1011" s="287"/>
      <c r="P1011" s="287"/>
      <c r="Q1011" s="287"/>
      <c r="R1011" s="287"/>
      <c r="S1011" s="287"/>
      <c r="T1011" s="287"/>
      <c r="U1011" s="287"/>
      <c r="V1011" s="287"/>
      <c r="W1011" s="287"/>
      <c r="X1011" s="287"/>
      <c r="Y1011" s="287"/>
      <c r="Z1011" s="287"/>
      <c r="AA1011" s="287"/>
      <c r="AB1011" s="287"/>
      <c r="AC1011" s="287"/>
      <c r="AD1011" s="287"/>
      <c r="AE1011" s="287"/>
      <c r="AF1011" s="287"/>
      <c r="AG1011" s="287"/>
      <c r="AH1011" s="287"/>
      <c r="AI1011" s="287"/>
      <c r="AJ1011" s="449"/>
      <c r="AK1011" s="206"/>
      <c r="AL1011" s="206"/>
      <c r="AM1011" s="206"/>
      <c r="AN1011" s="206"/>
      <c r="AO1011" s="206"/>
      <c r="AP1011" s="206"/>
      <c r="AQ1011" s="206"/>
      <c r="AR1011" s="206"/>
      <c r="AS1011" s="206"/>
      <c r="AT1011" s="206"/>
      <c r="AU1011" s="206"/>
      <c r="AV1011" s="206"/>
      <c r="AW1011" s="206"/>
      <c r="AX1011" s="206"/>
      <c r="AY1011" s="206"/>
      <c r="AZ1011" s="206"/>
      <c r="BA1011" s="206"/>
      <c r="BB1011" s="206"/>
      <c r="BC1011" s="206"/>
      <c r="BD1011" s="206"/>
      <c r="BE1011" s="206"/>
      <c r="BF1011" s="206"/>
      <c r="BG1011" s="206"/>
      <c r="BH1011" s="206"/>
      <c r="BI1011" s="206"/>
      <c r="BJ1011" s="206"/>
      <c r="BK1011" s="206"/>
      <c r="BL1011" s="206"/>
      <c r="BM1011" s="206"/>
      <c r="BN1011" s="206"/>
      <c r="BO1011" s="206"/>
      <c r="BP1011" s="206"/>
      <c r="BQ1011" s="206"/>
      <c r="BR1011" s="206"/>
      <c r="BS1011" s="206"/>
      <c r="BT1011" s="206"/>
      <c r="BU1011" s="206"/>
      <c r="BV1011" s="206"/>
      <c r="BW1011" s="206"/>
      <c r="BX1011" s="206"/>
      <c r="BY1011" s="206"/>
      <c r="BZ1011" s="206"/>
      <c r="CA1011" s="206"/>
      <c r="CB1011" s="206"/>
      <c r="CC1011" s="206"/>
      <c r="CD1011" s="206"/>
      <c r="CE1011" s="206"/>
      <c r="CF1011" s="206"/>
      <c r="CG1011" s="206"/>
      <c r="CH1011" s="206"/>
      <c r="CI1011" s="206"/>
      <c r="CJ1011" s="206"/>
      <c r="CK1011" s="206"/>
      <c r="CL1011" s="206"/>
      <c r="CM1011" s="206"/>
      <c r="CN1011" s="206"/>
      <c r="CO1011" s="206"/>
      <c r="CP1011" s="206"/>
      <c r="CQ1011" s="206"/>
      <c r="CR1011" s="206"/>
      <c r="CS1011" s="206"/>
      <c r="CT1011" s="206"/>
      <c r="CU1011" s="206"/>
      <c r="CV1011" s="206"/>
      <c r="CW1011" s="206"/>
      <c r="CX1011" s="206"/>
      <c r="CY1011" s="206"/>
      <c r="CZ1011" s="206"/>
      <c r="DA1011" s="206"/>
      <c r="DB1011" s="206"/>
      <c r="DC1011" s="206"/>
      <c r="DD1011" s="206"/>
      <c r="DE1011" s="206"/>
      <c r="DF1011" s="206"/>
      <c r="DG1011" s="206"/>
      <c r="DH1011" s="206"/>
      <c r="DI1011" s="206"/>
      <c r="DJ1011" s="206"/>
      <c r="DK1011" s="206"/>
      <c r="DL1011" s="206"/>
      <c r="DM1011" s="206"/>
      <c r="DN1011" s="206"/>
      <c r="DO1011" s="206"/>
      <c r="DP1011" s="206"/>
      <c r="DQ1011" s="206"/>
      <c r="DR1011" s="206"/>
      <c r="DS1011" s="206"/>
      <c r="DT1011" s="206"/>
      <c r="DU1011" s="206"/>
      <c r="DV1011" s="206"/>
      <c r="DW1011" s="206"/>
      <c r="DX1011" s="206"/>
      <c r="DY1011" s="206"/>
      <c r="DZ1011" s="206"/>
      <c r="EA1011" s="206"/>
      <c r="EB1011" s="206"/>
      <c r="EC1011" s="206"/>
      <c r="ED1011" s="206"/>
      <c r="EE1011" s="206"/>
      <c r="EF1011" s="206"/>
      <c r="EG1011" s="206"/>
      <c r="EH1011" s="206"/>
      <c r="EI1011" s="206"/>
      <c r="EJ1011" s="206"/>
      <c r="EK1011" s="206"/>
      <c r="EL1011" s="206"/>
      <c r="EM1011" s="206"/>
      <c r="EN1011" s="206"/>
      <c r="EO1011" s="206"/>
      <c r="EP1011" s="206"/>
      <c r="EQ1011" s="206"/>
      <c r="ER1011" s="206"/>
      <c r="ES1011" s="206"/>
      <c r="ET1011" s="206"/>
      <c r="EU1011" s="206"/>
      <c r="EV1011" s="206"/>
      <c r="EW1011" s="206"/>
      <c r="EX1011" s="206"/>
      <c r="EY1011" s="206"/>
      <c r="EZ1011" s="206"/>
      <c r="FA1011" s="206"/>
      <c r="FB1011" s="206"/>
      <c r="FC1011" s="206"/>
      <c r="FD1011" s="206"/>
      <c r="FE1011" s="206"/>
      <c r="FF1011" s="206"/>
      <c r="FG1011" s="206"/>
      <c r="FH1011" s="206"/>
      <c r="FI1011" s="206"/>
      <c r="FJ1011" s="206"/>
      <c r="FK1011" s="206"/>
      <c r="FL1011" s="206"/>
      <c r="FM1011" s="206"/>
      <c r="FN1011" s="206"/>
      <c r="FO1011" s="206"/>
      <c r="FP1011" s="206"/>
      <c r="FQ1011" s="206"/>
      <c r="FR1011" s="206"/>
      <c r="FS1011" s="206"/>
      <c r="FT1011" s="206"/>
      <c r="FU1011" s="206"/>
      <c r="FV1011" s="206"/>
      <c r="FW1011" s="206"/>
      <c r="FX1011" s="206"/>
      <c r="FY1011" s="206"/>
      <c r="FZ1011" s="206"/>
      <c r="GA1011" s="206"/>
      <c r="GB1011" s="206"/>
      <c r="GC1011" s="206"/>
      <c r="GD1011" s="206"/>
      <c r="GE1011" s="206"/>
      <c r="GF1011" s="206"/>
      <c r="GG1011" s="206"/>
      <c r="GH1011" s="206"/>
      <c r="GI1011" s="206"/>
      <c r="GJ1011" s="206"/>
      <c r="GK1011" s="206"/>
      <c r="GL1011" s="206"/>
      <c r="GM1011" s="206"/>
      <c r="GN1011" s="206"/>
      <c r="GO1011" s="206"/>
      <c r="GP1011" s="206"/>
      <c r="GQ1011" s="206"/>
      <c r="GR1011" s="206"/>
      <c r="GS1011" s="206"/>
      <c r="GT1011" s="206"/>
      <c r="GU1011" s="206"/>
      <c r="GV1011" s="206"/>
      <c r="GW1011" s="206"/>
      <c r="GX1011" s="206"/>
      <c r="GY1011" s="206"/>
      <c r="GZ1011" s="206"/>
      <c r="HA1011" s="206"/>
      <c r="HB1011" s="206"/>
      <c r="HC1011" s="206"/>
      <c r="HD1011" s="206"/>
      <c r="HE1011" s="206"/>
      <c r="HF1011" s="206"/>
      <c r="HG1011" s="206"/>
      <c r="HH1011" s="206"/>
      <c r="HI1011" s="206"/>
      <c r="HJ1011" s="206"/>
      <c r="HK1011" s="206"/>
      <c r="HL1011" s="206"/>
      <c r="HM1011" s="206"/>
      <c r="HN1011" s="206"/>
      <c r="HO1011" s="206"/>
      <c r="HP1011" s="206"/>
      <c r="HQ1011" s="206"/>
      <c r="HR1011" s="206"/>
      <c r="HS1011" s="206"/>
      <c r="HT1011" s="206"/>
      <c r="HU1011" s="206"/>
      <c r="HV1011" s="206"/>
      <c r="HW1011" s="206"/>
      <c r="HX1011" s="206"/>
      <c r="HY1011" s="206"/>
      <c r="HZ1011" s="206"/>
      <c r="IA1011" s="206"/>
      <c r="IB1011" s="206"/>
      <c r="IC1011" s="206"/>
      <c r="ID1011" s="206"/>
      <c r="IE1011" s="206"/>
      <c r="IF1011" s="206"/>
      <c r="IG1011" s="206"/>
      <c r="IH1011" s="206"/>
    </row>
    <row r="1012" spans="1:242" s="225" customFormat="1" hidden="1" x14ac:dyDescent="0.25">
      <c r="A1012" s="206"/>
      <c r="B1012" s="206"/>
      <c r="C1012" s="204">
        <v>43725</v>
      </c>
      <c r="D1012" s="233" t="s">
        <v>1779</v>
      </c>
      <c r="E1012" s="319" t="s">
        <v>1772</v>
      </c>
      <c r="F1012" s="322"/>
      <c r="G1012" s="242" t="s">
        <v>1198</v>
      </c>
      <c r="H1012" s="285"/>
      <c r="I1012" s="236">
        <v>75000</v>
      </c>
      <c r="J1012" s="357">
        <f t="shared" si="15"/>
        <v>4673709</v>
      </c>
      <c r="K1012" s="251"/>
      <c r="L1012" s="287"/>
      <c r="M1012" s="319" t="s">
        <v>1772</v>
      </c>
      <c r="N1012" s="287"/>
      <c r="O1012" s="287"/>
      <c r="P1012" s="287"/>
      <c r="Q1012" s="287"/>
      <c r="R1012" s="287"/>
      <c r="S1012" s="287"/>
      <c r="T1012" s="287"/>
      <c r="U1012" s="287"/>
      <c r="V1012" s="287"/>
      <c r="W1012" s="287"/>
      <c r="X1012" s="287"/>
      <c r="Y1012" s="287"/>
      <c r="Z1012" s="287"/>
      <c r="AA1012" s="287"/>
      <c r="AB1012" s="287"/>
      <c r="AC1012" s="287"/>
      <c r="AD1012" s="287"/>
      <c r="AE1012" s="287"/>
      <c r="AF1012" s="287"/>
      <c r="AG1012" s="287"/>
      <c r="AH1012" s="287"/>
      <c r="AI1012" s="287"/>
      <c r="AJ1012" s="449"/>
      <c r="AK1012" s="206"/>
      <c r="AL1012" s="206"/>
      <c r="AM1012" s="206"/>
      <c r="AN1012" s="206"/>
      <c r="AO1012" s="206"/>
      <c r="AP1012" s="206"/>
      <c r="AQ1012" s="206"/>
      <c r="AR1012" s="206"/>
      <c r="AS1012" s="206"/>
      <c r="AT1012" s="206"/>
      <c r="AU1012" s="206"/>
      <c r="AV1012" s="206"/>
      <c r="AW1012" s="206"/>
      <c r="AX1012" s="206"/>
      <c r="AY1012" s="206"/>
      <c r="AZ1012" s="206"/>
      <c r="BA1012" s="206"/>
      <c r="BB1012" s="206"/>
      <c r="BC1012" s="206"/>
      <c r="BD1012" s="206"/>
      <c r="BE1012" s="206"/>
      <c r="BF1012" s="206"/>
      <c r="BG1012" s="206"/>
      <c r="BH1012" s="206"/>
      <c r="BI1012" s="206"/>
      <c r="BJ1012" s="206"/>
      <c r="BK1012" s="206"/>
      <c r="BL1012" s="206"/>
      <c r="BM1012" s="206"/>
      <c r="BN1012" s="206"/>
      <c r="BO1012" s="206"/>
      <c r="BP1012" s="206"/>
      <c r="BQ1012" s="206"/>
      <c r="BR1012" s="206"/>
      <c r="BS1012" s="206"/>
      <c r="BT1012" s="206"/>
      <c r="BU1012" s="206"/>
      <c r="BV1012" s="206"/>
      <c r="BW1012" s="206"/>
      <c r="BX1012" s="206"/>
      <c r="BY1012" s="206"/>
      <c r="BZ1012" s="206"/>
      <c r="CA1012" s="206"/>
      <c r="CB1012" s="206"/>
      <c r="CC1012" s="206"/>
      <c r="CD1012" s="206"/>
      <c r="CE1012" s="206"/>
      <c r="CF1012" s="206"/>
      <c r="CG1012" s="206"/>
      <c r="CH1012" s="206"/>
      <c r="CI1012" s="206"/>
      <c r="CJ1012" s="206"/>
      <c r="CK1012" s="206"/>
      <c r="CL1012" s="206"/>
      <c r="CM1012" s="206"/>
      <c r="CN1012" s="206"/>
      <c r="CO1012" s="206"/>
      <c r="CP1012" s="206"/>
      <c r="CQ1012" s="206"/>
      <c r="CR1012" s="206"/>
      <c r="CS1012" s="206"/>
      <c r="CT1012" s="206"/>
      <c r="CU1012" s="206"/>
      <c r="CV1012" s="206"/>
      <c r="CW1012" s="206"/>
      <c r="CX1012" s="206"/>
      <c r="CY1012" s="206"/>
      <c r="CZ1012" s="206"/>
      <c r="DA1012" s="206"/>
      <c r="DB1012" s="206"/>
      <c r="DC1012" s="206"/>
      <c r="DD1012" s="206"/>
      <c r="DE1012" s="206"/>
      <c r="DF1012" s="206"/>
      <c r="DG1012" s="206"/>
      <c r="DH1012" s="206"/>
      <c r="DI1012" s="206"/>
      <c r="DJ1012" s="206"/>
      <c r="DK1012" s="206"/>
      <c r="DL1012" s="206"/>
      <c r="DM1012" s="206"/>
      <c r="DN1012" s="206"/>
      <c r="DO1012" s="206"/>
      <c r="DP1012" s="206"/>
      <c r="DQ1012" s="206"/>
      <c r="DR1012" s="206"/>
      <c r="DS1012" s="206"/>
      <c r="DT1012" s="206"/>
      <c r="DU1012" s="206"/>
      <c r="DV1012" s="206"/>
      <c r="DW1012" s="206"/>
      <c r="DX1012" s="206"/>
      <c r="DY1012" s="206"/>
      <c r="DZ1012" s="206"/>
      <c r="EA1012" s="206"/>
      <c r="EB1012" s="206"/>
      <c r="EC1012" s="206"/>
      <c r="ED1012" s="206"/>
      <c r="EE1012" s="206"/>
      <c r="EF1012" s="206"/>
      <c r="EG1012" s="206"/>
      <c r="EH1012" s="206"/>
      <c r="EI1012" s="206"/>
      <c r="EJ1012" s="206"/>
      <c r="EK1012" s="206"/>
      <c r="EL1012" s="206"/>
      <c r="EM1012" s="206"/>
      <c r="EN1012" s="206"/>
      <c r="EO1012" s="206"/>
      <c r="EP1012" s="206"/>
      <c r="EQ1012" s="206"/>
      <c r="ER1012" s="206"/>
      <c r="ES1012" s="206"/>
      <c r="ET1012" s="206"/>
      <c r="EU1012" s="206"/>
      <c r="EV1012" s="206"/>
      <c r="EW1012" s="206"/>
      <c r="EX1012" s="206"/>
      <c r="EY1012" s="206"/>
      <c r="EZ1012" s="206"/>
      <c r="FA1012" s="206"/>
      <c r="FB1012" s="206"/>
      <c r="FC1012" s="206"/>
      <c r="FD1012" s="206"/>
      <c r="FE1012" s="206"/>
      <c r="FF1012" s="206"/>
      <c r="FG1012" s="206"/>
      <c r="FH1012" s="206"/>
      <c r="FI1012" s="206"/>
      <c r="FJ1012" s="206"/>
      <c r="FK1012" s="206"/>
      <c r="FL1012" s="206"/>
      <c r="FM1012" s="206"/>
      <c r="FN1012" s="206"/>
      <c r="FO1012" s="206"/>
      <c r="FP1012" s="206"/>
      <c r="FQ1012" s="206"/>
      <c r="FR1012" s="206"/>
      <c r="FS1012" s="206"/>
      <c r="FT1012" s="206"/>
      <c r="FU1012" s="206"/>
      <c r="FV1012" s="206"/>
      <c r="FW1012" s="206"/>
      <c r="FX1012" s="206"/>
      <c r="FY1012" s="206"/>
      <c r="FZ1012" s="206"/>
      <c r="GA1012" s="206"/>
      <c r="GB1012" s="206"/>
      <c r="GC1012" s="206"/>
      <c r="GD1012" s="206"/>
      <c r="GE1012" s="206"/>
      <c r="GF1012" s="206"/>
      <c r="GG1012" s="206"/>
      <c r="GH1012" s="206"/>
      <c r="GI1012" s="206"/>
      <c r="GJ1012" s="206"/>
      <c r="GK1012" s="206"/>
      <c r="GL1012" s="206"/>
      <c r="GM1012" s="206"/>
      <c r="GN1012" s="206"/>
      <c r="GO1012" s="206"/>
      <c r="GP1012" s="206"/>
      <c r="GQ1012" s="206"/>
      <c r="GR1012" s="206"/>
      <c r="GS1012" s="206"/>
      <c r="GT1012" s="206"/>
      <c r="GU1012" s="206"/>
      <c r="GV1012" s="206"/>
      <c r="GW1012" s="206"/>
      <c r="GX1012" s="206"/>
      <c r="GY1012" s="206"/>
      <c r="GZ1012" s="206"/>
      <c r="HA1012" s="206"/>
      <c r="HB1012" s="206"/>
      <c r="HC1012" s="206"/>
      <c r="HD1012" s="206"/>
      <c r="HE1012" s="206"/>
      <c r="HF1012" s="206"/>
      <c r="HG1012" s="206"/>
      <c r="HH1012" s="206"/>
      <c r="HI1012" s="206"/>
      <c r="HJ1012" s="206"/>
      <c r="HK1012" s="206"/>
      <c r="HL1012" s="206"/>
      <c r="HM1012" s="206"/>
      <c r="HN1012" s="206"/>
      <c r="HO1012" s="206"/>
      <c r="HP1012" s="206"/>
      <c r="HQ1012" s="206"/>
      <c r="HR1012" s="206"/>
      <c r="HS1012" s="206"/>
      <c r="HT1012" s="206"/>
      <c r="HU1012" s="206"/>
      <c r="HV1012" s="206"/>
      <c r="HW1012" s="206"/>
      <c r="HX1012" s="206"/>
      <c r="HY1012" s="206"/>
      <c r="HZ1012" s="206"/>
      <c r="IA1012" s="206"/>
      <c r="IB1012" s="206"/>
      <c r="IC1012" s="206"/>
      <c r="ID1012" s="206"/>
      <c r="IE1012" s="206"/>
      <c r="IF1012" s="206"/>
      <c r="IG1012" s="206"/>
      <c r="IH1012" s="206"/>
    </row>
    <row r="1013" spans="1:242" s="225" customFormat="1" hidden="1" x14ac:dyDescent="0.25">
      <c r="A1013" s="206"/>
      <c r="B1013" s="206"/>
      <c r="C1013" s="204">
        <v>43725</v>
      </c>
      <c r="D1013" s="233" t="s">
        <v>1791</v>
      </c>
      <c r="E1013" s="319" t="s">
        <v>1789</v>
      </c>
      <c r="F1013" s="322"/>
      <c r="G1013" s="242" t="s">
        <v>1790</v>
      </c>
      <c r="H1013" s="285"/>
      <c r="I1013" s="277">
        <v>474500</v>
      </c>
      <c r="J1013" s="357">
        <f t="shared" si="15"/>
        <v>4199209</v>
      </c>
      <c r="K1013" s="251"/>
      <c r="L1013" s="287"/>
      <c r="M1013" s="319" t="s">
        <v>1789</v>
      </c>
      <c r="N1013" s="287"/>
      <c r="O1013" s="287"/>
      <c r="P1013" s="287"/>
      <c r="Q1013" s="287"/>
      <c r="R1013" s="287"/>
      <c r="S1013" s="287"/>
      <c r="T1013" s="287"/>
      <c r="U1013" s="287"/>
      <c r="V1013" s="287"/>
      <c r="W1013" s="287"/>
      <c r="X1013" s="287"/>
      <c r="Y1013" s="287"/>
      <c r="Z1013" s="287"/>
      <c r="AA1013" s="287"/>
      <c r="AB1013" s="287"/>
      <c r="AC1013" s="287"/>
      <c r="AD1013" s="287"/>
      <c r="AE1013" s="287"/>
      <c r="AF1013" s="287"/>
      <c r="AG1013" s="287"/>
      <c r="AH1013" s="287"/>
      <c r="AI1013" s="287"/>
      <c r="AJ1013" s="449"/>
      <c r="AK1013" s="206"/>
      <c r="AL1013" s="206"/>
      <c r="AM1013" s="206"/>
      <c r="AN1013" s="206"/>
      <c r="AO1013" s="206"/>
      <c r="AP1013" s="206"/>
      <c r="AQ1013" s="206"/>
      <c r="AR1013" s="206"/>
      <c r="AS1013" s="206"/>
      <c r="AT1013" s="206"/>
      <c r="AU1013" s="206"/>
      <c r="AV1013" s="206"/>
      <c r="AW1013" s="206"/>
      <c r="AX1013" s="206"/>
      <c r="AY1013" s="206"/>
      <c r="AZ1013" s="206"/>
      <c r="BA1013" s="206"/>
      <c r="BB1013" s="206"/>
      <c r="BC1013" s="206"/>
      <c r="BD1013" s="206"/>
      <c r="BE1013" s="206"/>
      <c r="BF1013" s="206"/>
      <c r="BG1013" s="206"/>
      <c r="BH1013" s="206"/>
      <c r="BI1013" s="206"/>
      <c r="BJ1013" s="206"/>
      <c r="BK1013" s="206"/>
      <c r="BL1013" s="206"/>
      <c r="BM1013" s="206"/>
      <c r="BN1013" s="206"/>
      <c r="BO1013" s="206"/>
      <c r="BP1013" s="206"/>
      <c r="BQ1013" s="206"/>
      <c r="BR1013" s="206"/>
      <c r="BS1013" s="206"/>
      <c r="BT1013" s="206"/>
      <c r="BU1013" s="206"/>
      <c r="BV1013" s="206"/>
      <c r="BW1013" s="206"/>
      <c r="BX1013" s="206"/>
      <c r="BY1013" s="206"/>
      <c r="BZ1013" s="206"/>
      <c r="CA1013" s="206"/>
      <c r="CB1013" s="206"/>
      <c r="CC1013" s="206"/>
      <c r="CD1013" s="206"/>
      <c r="CE1013" s="206"/>
      <c r="CF1013" s="206"/>
      <c r="CG1013" s="206"/>
      <c r="CH1013" s="206"/>
      <c r="CI1013" s="206"/>
      <c r="CJ1013" s="206"/>
      <c r="CK1013" s="206"/>
      <c r="CL1013" s="206"/>
      <c r="CM1013" s="206"/>
      <c r="CN1013" s="206"/>
      <c r="CO1013" s="206"/>
      <c r="CP1013" s="206"/>
      <c r="CQ1013" s="206"/>
      <c r="CR1013" s="206"/>
      <c r="CS1013" s="206"/>
      <c r="CT1013" s="206"/>
      <c r="CU1013" s="206"/>
      <c r="CV1013" s="206"/>
      <c r="CW1013" s="206"/>
      <c r="CX1013" s="206"/>
      <c r="CY1013" s="206"/>
      <c r="CZ1013" s="206"/>
      <c r="DA1013" s="206"/>
      <c r="DB1013" s="206"/>
      <c r="DC1013" s="206"/>
      <c r="DD1013" s="206"/>
      <c r="DE1013" s="206"/>
      <c r="DF1013" s="206"/>
      <c r="DG1013" s="206"/>
      <c r="DH1013" s="206"/>
      <c r="DI1013" s="206"/>
      <c r="DJ1013" s="206"/>
      <c r="DK1013" s="206"/>
      <c r="DL1013" s="206"/>
      <c r="DM1013" s="206"/>
      <c r="DN1013" s="206"/>
      <c r="DO1013" s="206"/>
      <c r="DP1013" s="206"/>
      <c r="DQ1013" s="206"/>
      <c r="DR1013" s="206"/>
      <c r="DS1013" s="206"/>
      <c r="DT1013" s="206"/>
      <c r="DU1013" s="206"/>
      <c r="DV1013" s="206"/>
      <c r="DW1013" s="206"/>
      <c r="DX1013" s="206"/>
      <c r="DY1013" s="206"/>
      <c r="DZ1013" s="206"/>
      <c r="EA1013" s="206"/>
      <c r="EB1013" s="206"/>
      <c r="EC1013" s="206"/>
      <c r="ED1013" s="206"/>
      <c r="EE1013" s="206"/>
      <c r="EF1013" s="206"/>
      <c r="EG1013" s="206"/>
      <c r="EH1013" s="206"/>
      <c r="EI1013" s="206"/>
      <c r="EJ1013" s="206"/>
      <c r="EK1013" s="206"/>
      <c r="EL1013" s="206"/>
      <c r="EM1013" s="206"/>
      <c r="EN1013" s="206"/>
      <c r="EO1013" s="206"/>
      <c r="EP1013" s="206"/>
      <c r="EQ1013" s="206"/>
      <c r="ER1013" s="206"/>
      <c r="ES1013" s="206"/>
      <c r="ET1013" s="206"/>
      <c r="EU1013" s="206"/>
      <c r="EV1013" s="206"/>
      <c r="EW1013" s="206"/>
      <c r="EX1013" s="206"/>
      <c r="EY1013" s="206"/>
      <c r="EZ1013" s="206"/>
      <c r="FA1013" s="206"/>
      <c r="FB1013" s="206"/>
      <c r="FC1013" s="206"/>
      <c r="FD1013" s="206"/>
      <c r="FE1013" s="206"/>
      <c r="FF1013" s="206"/>
      <c r="FG1013" s="206"/>
      <c r="FH1013" s="206"/>
      <c r="FI1013" s="206"/>
      <c r="FJ1013" s="206"/>
      <c r="FK1013" s="206"/>
      <c r="FL1013" s="206"/>
      <c r="FM1013" s="206"/>
      <c r="FN1013" s="206"/>
      <c r="FO1013" s="206"/>
      <c r="FP1013" s="206"/>
      <c r="FQ1013" s="206"/>
      <c r="FR1013" s="206"/>
      <c r="FS1013" s="206"/>
      <c r="FT1013" s="206"/>
      <c r="FU1013" s="206"/>
      <c r="FV1013" s="206"/>
      <c r="FW1013" s="206"/>
      <c r="FX1013" s="206"/>
      <c r="FY1013" s="206"/>
      <c r="FZ1013" s="206"/>
      <c r="GA1013" s="206"/>
      <c r="GB1013" s="206"/>
      <c r="GC1013" s="206"/>
      <c r="GD1013" s="206"/>
      <c r="GE1013" s="206"/>
      <c r="GF1013" s="206"/>
      <c r="GG1013" s="206"/>
      <c r="GH1013" s="206"/>
      <c r="GI1013" s="206"/>
      <c r="GJ1013" s="206"/>
      <c r="GK1013" s="206"/>
      <c r="GL1013" s="206"/>
      <c r="GM1013" s="206"/>
      <c r="GN1013" s="206"/>
      <c r="GO1013" s="206"/>
      <c r="GP1013" s="206"/>
      <c r="GQ1013" s="206"/>
      <c r="GR1013" s="206"/>
      <c r="GS1013" s="206"/>
      <c r="GT1013" s="206"/>
      <c r="GU1013" s="206"/>
      <c r="GV1013" s="206"/>
      <c r="GW1013" s="206"/>
      <c r="GX1013" s="206"/>
      <c r="GY1013" s="206"/>
      <c r="GZ1013" s="206"/>
      <c r="HA1013" s="206"/>
      <c r="HB1013" s="206"/>
      <c r="HC1013" s="206"/>
      <c r="HD1013" s="206"/>
      <c r="HE1013" s="206"/>
      <c r="HF1013" s="206"/>
      <c r="HG1013" s="206"/>
      <c r="HH1013" s="206"/>
      <c r="HI1013" s="206"/>
      <c r="HJ1013" s="206"/>
      <c r="HK1013" s="206"/>
      <c r="HL1013" s="206"/>
      <c r="HM1013" s="206"/>
      <c r="HN1013" s="206"/>
      <c r="HO1013" s="206"/>
      <c r="HP1013" s="206"/>
      <c r="HQ1013" s="206"/>
      <c r="HR1013" s="206"/>
      <c r="HS1013" s="206"/>
      <c r="HT1013" s="206"/>
      <c r="HU1013" s="206"/>
      <c r="HV1013" s="206"/>
      <c r="HW1013" s="206"/>
      <c r="HX1013" s="206"/>
      <c r="HY1013" s="206"/>
      <c r="HZ1013" s="206"/>
      <c r="IA1013" s="206"/>
      <c r="IB1013" s="206"/>
      <c r="IC1013" s="206"/>
      <c r="ID1013" s="206"/>
      <c r="IE1013" s="206"/>
      <c r="IF1013" s="206"/>
      <c r="IG1013" s="206"/>
      <c r="IH1013" s="206"/>
    </row>
    <row r="1014" spans="1:242" s="225" customFormat="1" hidden="1" x14ac:dyDescent="0.25">
      <c r="A1014" s="206"/>
      <c r="B1014" s="206"/>
      <c r="C1014" s="232">
        <v>43724</v>
      </c>
      <c r="D1014" s="225" t="s">
        <v>1780</v>
      </c>
      <c r="E1014" s="206" t="s">
        <v>1784</v>
      </c>
      <c r="F1014" s="206"/>
      <c r="G1014" s="225" t="s">
        <v>1210</v>
      </c>
      <c r="H1014" s="285"/>
      <c r="I1014" s="256">
        <v>2000000</v>
      </c>
      <c r="J1014" s="357">
        <f t="shared" si="15"/>
        <v>2199209</v>
      </c>
      <c r="K1014" s="251"/>
      <c r="L1014" s="287"/>
      <c r="M1014" s="206" t="s">
        <v>1784</v>
      </c>
      <c r="N1014" s="287"/>
      <c r="O1014" s="287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449"/>
      <c r="AK1014" s="206"/>
      <c r="AL1014" s="206"/>
      <c r="AM1014" s="206"/>
      <c r="AN1014" s="206"/>
      <c r="AO1014" s="206"/>
      <c r="AP1014" s="206"/>
      <c r="AQ1014" s="206"/>
      <c r="AR1014" s="206"/>
      <c r="AS1014" s="206"/>
      <c r="AT1014" s="206"/>
      <c r="AU1014" s="206"/>
      <c r="AV1014" s="206"/>
      <c r="AW1014" s="206"/>
      <c r="AX1014" s="206"/>
      <c r="AY1014" s="206"/>
      <c r="AZ1014" s="206"/>
      <c r="BA1014" s="206"/>
      <c r="BB1014" s="206"/>
      <c r="BC1014" s="206"/>
      <c r="BD1014" s="206"/>
      <c r="BE1014" s="206"/>
      <c r="BF1014" s="206"/>
      <c r="BG1014" s="206"/>
      <c r="BH1014" s="206"/>
      <c r="BI1014" s="206"/>
      <c r="BJ1014" s="206"/>
      <c r="BK1014" s="206"/>
      <c r="BL1014" s="206"/>
      <c r="BM1014" s="206"/>
      <c r="BN1014" s="206"/>
      <c r="BO1014" s="206"/>
      <c r="BP1014" s="206"/>
      <c r="BQ1014" s="206"/>
      <c r="BR1014" s="206"/>
      <c r="BS1014" s="206"/>
      <c r="BT1014" s="206"/>
      <c r="BU1014" s="206"/>
      <c r="BV1014" s="206"/>
      <c r="BW1014" s="206"/>
      <c r="BX1014" s="206"/>
      <c r="BY1014" s="206"/>
      <c r="BZ1014" s="206"/>
      <c r="CA1014" s="206"/>
      <c r="CB1014" s="206"/>
      <c r="CC1014" s="206"/>
      <c r="CD1014" s="206"/>
      <c r="CE1014" s="206"/>
      <c r="CF1014" s="206"/>
      <c r="CG1014" s="206"/>
      <c r="CH1014" s="206"/>
      <c r="CI1014" s="206"/>
      <c r="CJ1014" s="206"/>
      <c r="CK1014" s="206"/>
      <c r="CL1014" s="206"/>
      <c r="CM1014" s="206"/>
      <c r="CN1014" s="206"/>
      <c r="CO1014" s="206"/>
      <c r="CP1014" s="206"/>
      <c r="CQ1014" s="206"/>
      <c r="CR1014" s="206"/>
      <c r="CS1014" s="206"/>
      <c r="CT1014" s="206"/>
      <c r="CU1014" s="206"/>
      <c r="CV1014" s="206"/>
      <c r="CW1014" s="206"/>
      <c r="CX1014" s="206"/>
      <c r="CY1014" s="206"/>
      <c r="CZ1014" s="206"/>
      <c r="DA1014" s="206"/>
      <c r="DB1014" s="206"/>
      <c r="DC1014" s="206"/>
      <c r="DD1014" s="206"/>
      <c r="DE1014" s="206"/>
      <c r="DF1014" s="206"/>
      <c r="DG1014" s="206"/>
      <c r="DH1014" s="206"/>
      <c r="DI1014" s="206"/>
      <c r="DJ1014" s="206"/>
      <c r="DK1014" s="206"/>
      <c r="DL1014" s="206"/>
      <c r="DM1014" s="206"/>
      <c r="DN1014" s="206"/>
      <c r="DO1014" s="206"/>
      <c r="DP1014" s="206"/>
      <c r="DQ1014" s="206"/>
      <c r="DR1014" s="206"/>
      <c r="DS1014" s="206"/>
      <c r="DT1014" s="206"/>
      <c r="DU1014" s="206"/>
      <c r="DV1014" s="206"/>
      <c r="DW1014" s="206"/>
      <c r="DX1014" s="206"/>
      <c r="DY1014" s="206"/>
      <c r="DZ1014" s="206"/>
      <c r="EA1014" s="206"/>
      <c r="EB1014" s="206"/>
      <c r="EC1014" s="206"/>
      <c r="ED1014" s="206"/>
      <c r="EE1014" s="206"/>
      <c r="EF1014" s="206"/>
      <c r="EG1014" s="206"/>
      <c r="EH1014" s="206"/>
      <c r="EI1014" s="206"/>
      <c r="EJ1014" s="206"/>
      <c r="EK1014" s="206"/>
      <c r="EL1014" s="206"/>
      <c r="EM1014" s="206"/>
      <c r="EN1014" s="206"/>
      <c r="EO1014" s="206"/>
      <c r="EP1014" s="206"/>
      <c r="EQ1014" s="206"/>
      <c r="ER1014" s="206"/>
      <c r="ES1014" s="206"/>
      <c r="ET1014" s="206"/>
      <c r="EU1014" s="206"/>
      <c r="EV1014" s="206"/>
      <c r="EW1014" s="206"/>
      <c r="EX1014" s="206"/>
      <c r="EY1014" s="206"/>
      <c r="EZ1014" s="206"/>
      <c r="FA1014" s="206"/>
      <c r="FB1014" s="206"/>
      <c r="FC1014" s="206"/>
      <c r="FD1014" s="206"/>
      <c r="FE1014" s="206"/>
      <c r="FF1014" s="206"/>
      <c r="FG1014" s="206"/>
      <c r="FH1014" s="206"/>
      <c r="FI1014" s="206"/>
      <c r="FJ1014" s="206"/>
      <c r="FK1014" s="206"/>
      <c r="FL1014" s="206"/>
      <c r="FM1014" s="206"/>
      <c r="FN1014" s="206"/>
      <c r="FO1014" s="206"/>
      <c r="FP1014" s="206"/>
      <c r="FQ1014" s="206"/>
      <c r="FR1014" s="206"/>
      <c r="FS1014" s="206"/>
      <c r="FT1014" s="206"/>
      <c r="FU1014" s="206"/>
      <c r="FV1014" s="206"/>
      <c r="FW1014" s="206"/>
      <c r="FX1014" s="206"/>
      <c r="FY1014" s="206"/>
      <c r="FZ1014" s="206"/>
      <c r="GA1014" s="206"/>
      <c r="GB1014" s="206"/>
      <c r="GC1014" s="206"/>
      <c r="GD1014" s="206"/>
      <c r="GE1014" s="206"/>
      <c r="GF1014" s="206"/>
      <c r="GG1014" s="206"/>
      <c r="GH1014" s="206"/>
      <c r="GI1014" s="206"/>
      <c r="GJ1014" s="206"/>
      <c r="GK1014" s="206"/>
      <c r="GL1014" s="206"/>
      <c r="GM1014" s="206"/>
      <c r="GN1014" s="206"/>
      <c r="GO1014" s="206"/>
      <c r="GP1014" s="206"/>
      <c r="GQ1014" s="206"/>
      <c r="GR1014" s="206"/>
      <c r="GS1014" s="206"/>
      <c r="GT1014" s="206"/>
      <c r="GU1014" s="206"/>
      <c r="GV1014" s="206"/>
      <c r="GW1014" s="206"/>
      <c r="GX1014" s="206"/>
      <c r="GY1014" s="206"/>
      <c r="GZ1014" s="206"/>
      <c r="HA1014" s="206"/>
      <c r="HB1014" s="206"/>
      <c r="HC1014" s="206"/>
      <c r="HD1014" s="206"/>
      <c r="HE1014" s="206"/>
      <c r="HF1014" s="206"/>
      <c r="HG1014" s="206"/>
      <c r="HH1014" s="206"/>
      <c r="HI1014" s="206"/>
      <c r="HJ1014" s="206"/>
      <c r="HK1014" s="206"/>
      <c r="HL1014" s="206"/>
      <c r="HM1014" s="206"/>
      <c r="HN1014" s="206"/>
      <c r="HO1014" s="206"/>
      <c r="HP1014" s="206"/>
      <c r="HQ1014" s="206"/>
      <c r="HR1014" s="206"/>
      <c r="HS1014" s="206"/>
      <c r="HT1014" s="206"/>
      <c r="HU1014" s="206"/>
      <c r="HV1014" s="206"/>
      <c r="HW1014" s="206"/>
      <c r="HX1014" s="206"/>
      <c r="HY1014" s="206"/>
      <c r="HZ1014" s="206"/>
      <c r="IA1014" s="206"/>
      <c r="IB1014" s="206"/>
      <c r="IC1014" s="206"/>
      <c r="ID1014" s="206"/>
      <c r="IE1014" s="206"/>
      <c r="IF1014" s="206"/>
      <c r="IG1014" s="206"/>
      <c r="IH1014" s="206"/>
    </row>
    <row r="1015" spans="1:242" s="225" customFormat="1" hidden="1" x14ac:dyDescent="0.25">
      <c r="A1015" s="206"/>
      <c r="B1015" s="206"/>
      <c r="C1015" s="232">
        <v>43725</v>
      </c>
      <c r="D1015" s="225" t="s">
        <v>1781</v>
      </c>
      <c r="E1015" s="206" t="s">
        <v>1785</v>
      </c>
      <c r="F1015" s="206"/>
      <c r="G1015" s="225" t="s">
        <v>1187</v>
      </c>
      <c r="H1015" s="285"/>
      <c r="I1015" s="256">
        <v>100000</v>
      </c>
      <c r="J1015" s="357">
        <f t="shared" ref="J1015:J1078" si="16">+J1014+H1015-I1015</f>
        <v>2099209</v>
      </c>
      <c r="K1015" s="251"/>
      <c r="L1015" s="287"/>
      <c r="M1015" s="206" t="s">
        <v>1785</v>
      </c>
      <c r="N1015" s="287"/>
      <c r="O1015" s="287"/>
      <c r="P1015" s="287"/>
      <c r="Q1015" s="287"/>
      <c r="R1015" s="287"/>
      <c r="S1015" s="287"/>
      <c r="T1015" s="287"/>
      <c r="U1015" s="287"/>
      <c r="V1015" s="287"/>
      <c r="W1015" s="287"/>
      <c r="X1015" s="287"/>
      <c r="Y1015" s="287"/>
      <c r="Z1015" s="287"/>
      <c r="AA1015" s="287"/>
      <c r="AB1015" s="287"/>
      <c r="AC1015" s="287"/>
      <c r="AD1015" s="287"/>
      <c r="AE1015" s="287"/>
      <c r="AF1015" s="287"/>
      <c r="AG1015" s="287"/>
      <c r="AH1015" s="287"/>
      <c r="AI1015" s="287"/>
      <c r="AJ1015" s="449"/>
      <c r="AK1015" s="206"/>
      <c r="AL1015" s="206"/>
      <c r="AM1015" s="206"/>
      <c r="AN1015" s="206"/>
      <c r="AO1015" s="206"/>
      <c r="AP1015" s="206"/>
      <c r="AQ1015" s="206"/>
      <c r="AR1015" s="206"/>
      <c r="AS1015" s="206"/>
      <c r="AT1015" s="206"/>
      <c r="AU1015" s="206"/>
      <c r="AV1015" s="206"/>
      <c r="AW1015" s="206"/>
      <c r="AX1015" s="206"/>
      <c r="AY1015" s="206"/>
      <c r="AZ1015" s="206"/>
      <c r="BA1015" s="206"/>
      <c r="BB1015" s="206"/>
      <c r="BC1015" s="206"/>
      <c r="BD1015" s="206"/>
      <c r="BE1015" s="206"/>
      <c r="BF1015" s="206"/>
      <c r="BG1015" s="206"/>
      <c r="BH1015" s="206"/>
      <c r="BI1015" s="206"/>
      <c r="BJ1015" s="206"/>
      <c r="BK1015" s="206"/>
      <c r="BL1015" s="206"/>
      <c r="BM1015" s="206"/>
      <c r="BN1015" s="206"/>
      <c r="BO1015" s="206"/>
      <c r="BP1015" s="206"/>
      <c r="BQ1015" s="206"/>
      <c r="BR1015" s="206"/>
      <c r="BS1015" s="206"/>
      <c r="BT1015" s="206"/>
      <c r="BU1015" s="206"/>
      <c r="BV1015" s="206"/>
      <c r="BW1015" s="206"/>
      <c r="BX1015" s="206"/>
      <c r="BY1015" s="206"/>
      <c r="BZ1015" s="206"/>
      <c r="CA1015" s="206"/>
      <c r="CB1015" s="206"/>
      <c r="CC1015" s="206"/>
      <c r="CD1015" s="206"/>
      <c r="CE1015" s="206"/>
      <c r="CF1015" s="206"/>
      <c r="CG1015" s="206"/>
      <c r="CH1015" s="206"/>
      <c r="CI1015" s="206"/>
      <c r="CJ1015" s="206"/>
      <c r="CK1015" s="206"/>
      <c r="CL1015" s="206"/>
      <c r="CM1015" s="206"/>
      <c r="CN1015" s="206"/>
      <c r="CO1015" s="206"/>
      <c r="CP1015" s="206"/>
      <c r="CQ1015" s="206"/>
      <c r="CR1015" s="206"/>
      <c r="CS1015" s="206"/>
      <c r="CT1015" s="206"/>
      <c r="CU1015" s="206"/>
      <c r="CV1015" s="206"/>
      <c r="CW1015" s="206"/>
      <c r="CX1015" s="206"/>
      <c r="CY1015" s="206"/>
      <c r="CZ1015" s="206"/>
      <c r="DA1015" s="206"/>
      <c r="DB1015" s="206"/>
      <c r="DC1015" s="206"/>
      <c r="DD1015" s="206"/>
      <c r="DE1015" s="206"/>
      <c r="DF1015" s="206"/>
      <c r="DG1015" s="206"/>
      <c r="DH1015" s="206"/>
      <c r="DI1015" s="206"/>
      <c r="DJ1015" s="206"/>
      <c r="DK1015" s="206"/>
      <c r="DL1015" s="206"/>
      <c r="DM1015" s="206"/>
      <c r="DN1015" s="206"/>
      <c r="DO1015" s="206"/>
      <c r="DP1015" s="206"/>
      <c r="DQ1015" s="206"/>
      <c r="DR1015" s="206"/>
      <c r="DS1015" s="206"/>
      <c r="DT1015" s="206"/>
      <c r="DU1015" s="206"/>
      <c r="DV1015" s="206"/>
      <c r="DW1015" s="206"/>
      <c r="DX1015" s="206"/>
      <c r="DY1015" s="206"/>
      <c r="DZ1015" s="206"/>
      <c r="EA1015" s="206"/>
      <c r="EB1015" s="206"/>
      <c r="EC1015" s="206"/>
      <c r="ED1015" s="206"/>
      <c r="EE1015" s="206"/>
      <c r="EF1015" s="206"/>
      <c r="EG1015" s="206"/>
      <c r="EH1015" s="206"/>
      <c r="EI1015" s="206"/>
      <c r="EJ1015" s="206"/>
      <c r="EK1015" s="206"/>
      <c r="EL1015" s="206"/>
      <c r="EM1015" s="206"/>
      <c r="EN1015" s="206"/>
      <c r="EO1015" s="206"/>
      <c r="EP1015" s="206"/>
      <c r="EQ1015" s="206"/>
      <c r="ER1015" s="206"/>
      <c r="ES1015" s="206"/>
      <c r="ET1015" s="206"/>
      <c r="EU1015" s="206"/>
      <c r="EV1015" s="206"/>
      <c r="EW1015" s="206"/>
      <c r="EX1015" s="206"/>
      <c r="EY1015" s="206"/>
      <c r="EZ1015" s="206"/>
      <c r="FA1015" s="206"/>
      <c r="FB1015" s="206"/>
      <c r="FC1015" s="206"/>
      <c r="FD1015" s="206"/>
      <c r="FE1015" s="206"/>
      <c r="FF1015" s="206"/>
      <c r="FG1015" s="206"/>
      <c r="FH1015" s="206"/>
      <c r="FI1015" s="206"/>
      <c r="FJ1015" s="206"/>
      <c r="FK1015" s="206"/>
      <c r="FL1015" s="206"/>
      <c r="FM1015" s="206"/>
      <c r="FN1015" s="206"/>
      <c r="FO1015" s="206"/>
      <c r="FP1015" s="206"/>
      <c r="FQ1015" s="206"/>
      <c r="FR1015" s="206"/>
      <c r="FS1015" s="206"/>
      <c r="FT1015" s="206"/>
      <c r="FU1015" s="206"/>
      <c r="FV1015" s="206"/>
      <c r="FW1015" s="206"/>
      <c r="FX1015" s="206"/>
      <c r="FY1015" s="206"/>
      <c r="FZ1015" s="206"/>
      <c r="GA1015" s="206"/>
      <c r="GB1015" s="206"/>
      <c r="GC1015" s="206"/>
      <c r="GD1015" s="206"/>
      <c r="GE1015" s="206"/>
      <c r="GF1015" s="206"/>
      <c r="GG1015" s="206"/>
      <c r="GH1015" s="206"/>
      <c r="GI1015" s="206"/>
      <c r="GJ1015" s="206"/>
      <c r="GK1015" s="206"/>
      <c r="GL1015" s="206"/>
      <c r="GM1015" s="206"/>
      <c r="GN1015" s="206"/>
      <c r="GO1015" s="206"/>
      <c r="GP1015" s="206"/>
      <c r="GQ1015" s="206"/>
      <c r="GR1015" s="206"/>
      <c r="GS1015" s="206"/>
      <c r="GT1015" s="206"/>
      <c r="GU1015" s="206"/>
      <c r="GV1015" s="206"/>
      <c r="GW1015" s="206"/>
      <c r="GX1015" s="206"/>
      <c r="GY1015" s="206"/>
      <c r="GZ1015" s="206"/>
      <c r="HA1015" s="206"/>
      <c r="HB1015" s="206"/>
      <c r="HC1015" s="206"/>
      <c r="HD1015" s="206"/>
      <c r="HE1015" s="206"/>
      <c r="HF1015" s="206"/>
      <c r="HG1015" s="206"/>
      <c r="HH1015" s="206"/>
      <c r="HI1015" s="206"/>
      <c r="HJ1015" s="206"/>
      <c r="HK1015" s="206"/>
      <c r="HL1015" s="206"/>
      <c r="HM1015" s="206"/>
      <c r="HN1015" s="206"/>
      <c r="HO1015" s="206"/>
      <c r="HP1015" s="206"/>
      <c r="HQ1015" s="206"/>
      <c r="HR1015" s="206"/>
      <c r="HS1015" s="206"/>
      <c r="HT1015" s="206"/>
      <c r="HU1015" s="206"/>
      <c r="HV1015" s="206"/>
      <c r="HW1015" s="206"/>
      <c r="HX1015" s="206"/>
      <c r="HY1015" s="206"/>
      <c r="HZ1015" s="206"/>
      <c r="IA1015" s="206"/>
      <c r="IB1015" s="206"/>
      <c r="IC1015" s="206"/>
      <c r="ID1015" s="206"/>
      <c r="IE1015" s="206"/>
      <c r="IF1015" s="206"/>
      <c r="IG1015" s="206"/>
      <c r="IH1015" s="206"/>
    </row>
    <row r="1016" spans="1:242" s="225" customFormat="1" hidden="1" x14ac:dyDescent="0.25">
      <c r="A1016" s="206"/>
      <c r="B1016" s="206"/>
      <c r="C1016" s="399">
        <v>43725</v>
      </c>
      <c r="D1016" s="226" t="s">
        <v>1782</v>
      </c>
      <c r="E1016" s="206" t="s">
        <v>1786</v>
      </c>
      <c r="F1016" s="205"/>
      <c r="G1016" s="261" t="s">
        <v>1198</v>
      </c>
      <c r="H1016" s="285"/>
      <c r="I1016" s="256">
        <v>966000</v>
      </c>
      <c r="J1016" s="357">
        <f t="shared" si="16"/>
        <v>1133209</v>
      </c>
      <c r="K1016" s="251"/>
      <c r="L1016" s="287"/>
      <c r="M1016" s="206" t="s">
        <v>1786</v>
      </c>
      <c r="N1016" s="287"/>
      <c r="O1016" s="287"/>
      <c r="P1016" s="287"/>
      <c r="Q1016" s="287"/>
      <c r="R1016" s="287"/>
      <c r="S1016" s="287"/>
      <c r="T1016" s="287"/>
      <c r="U1016" s="287"/>
      <c r="V1016" s="287"/>
      <c r="W1016" s="287"/>
      <c r="X1016" s="287"/>
      <c r="Y1016" s="287"/>
      <c r="Z1016" s="287"/>
      <c r="AA1016" s="287"/>
      <c r="AB1016" s="287"/>
      <c r="AC1016" s="287"/>
      <c r="AD1016" s="287"/>
      <c r="AE1016" s="287"/>
      <c r="AF1016" s="287"/>
      <c r="AG1016" s="287"/>
      <c r="AH1016" s="287"/>
      <c r="AI1016" s="287"/>
      <c r="AJ1016" s="449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206"/>
      <c r="BN1016" s="206"/>
      <c r="BO1016" s="206"/>
      <c r="BP1016" s="206"/>
      <c r="BQ1016" s="206"/>
      <c r="BR1016" s="206"/>
      <c r="BS1016" s="206"/>
      <c r="BT1016" s="206"/>
      <c r="BU1016" s="206"/>
      <c r="BV1016" s="206"/>
      <c r="BW1016" s="206"/>
      <c r="BX1016" s="206"/>
      <c r="BY1016" s="206"/>
      <c r="BZ1016" s="206"/>
      <c r="CA1016" s="206"/>
      <c r="CB1016" s="206"/>
      <c r="CC1016" s="206"/>
      <c r="CD1016" s="206"/>
      <c r="CE1016" s="206"/>
      <c r="CF1016" s="206"/>
      <c r="CG1016" s="206"/>
      <c r="CH1016" s="206"/>
      <c r="CI1016" s="206"/>
      <c r="CJ1016" s="206"/>
      <c r="CK1016" s="206"/>
      <c r="CL1016" s="206"/>
      <c r="CM1016" s="206"/>
      <c r="CN1016" s="206"/>
      <c r="CO1016" s="206"/>
      <c r="CP1016" s="206"/>
      <c r="CQ1016" s="206"/>
      <c r="CR1016" s="206"/>
      <c r="CS1016" s="206"/>
      <c r="CT1016" s="206"/>
      <c r="CU1016" s="206"/>
      <c r="CV1016" s="206"/>
      <c r="CW1016" s="206"/>
      <c r="CX1016" s="206"/>
      <c r="CY1016" s="206"/>
      <c r="CZ1016" s="206"/>
      <c r="DA1016" s="206"/>
      <c r="DB1016" s="206"/>
      <c r="DC1016" s="206"/>
      <c r="DD1016" s="206"/>
      <c r="DE1016" s="206"/>
      <c r="DF1016" s="206"/>
      <c r="DG1016" s="206"/>
      <c r="DH1016" s="206"/>
      <c r="DI1016" s="206"/>
      <c r="DJ1016" s="206"/>
      <c r="DK1016" s="206"/>
      <c r="DL1016" s="206"/>
      <c r="DM1016" s="206"/>
      <c r="DN1016" s="206"/>
      <c r="DO1016" s="206"/>
      <c r="DP1016" s="206"/>
      <c r="DQ1016" s="206"/>
      <c r="DR1016" s="206"/>
      <c r="DS1016" s="206"/>
      <c r="DT1016" s="206"/>
      <c r="DU1016" s="206"/>
      <c r="DV1016" s="206"/>
      <c r="DW1016" s="206"/>
      <c r="DX1016" s="206"/>
      <c r="DY1016" s="206"/>
      <c r="DZ1016" s="206"/>
      <c r="EA1016" s="206"/>
      <c r="EB1016" s="206"/>
      <c r="EC1016" s="206"/>
      <c r="ED1016" s="206"/>
      <c r="EE1016" s="206"/>
      <c r="EF1016" s="206"/>
      <c r="EG1016" s="206"/>
      <c r="EH1016" s="206"/>
      <c r="EI1016" s="206"/>
      <c r="EJ1016" s="206"/>
      <c r="EK1016" s="206"/>
      <c r="EL1016" s="206"/>
      <c r="EM1016" s="206"/>
      <c r="EN1016" s="206"/>
      <c r="EO1016" s="206"/>
      <c r="EP1016" s="206"/>
      <c r="EQ1016" s="206"/>
      <c r="ER1016" s="206"/>
      <c r="ES1016" s="206"/>
      <c r="ET1016" s="206"/>
      <c r="EU1016" s="206"/>
      <c r="EV1016" s="206"/>
      <c r="EW1016" s="206"/>
      <c r="EX1016" s="206"/>
      <c r="EY1016" s="206"/>
      <c r="EZ1016" s="206"/>
      <c r="FA1016" s="206"/>
      <c r="FB1016" s="206"/>
      <c r="FC1016" s="206"/>
      <c r="FD1016" s="206"/>
      <c r="FE1016" s="206"/>
      <c r="FF1016" s="206"/>
      <c r="FG1016" s="206"/>
      <c r="FH1016" s="206"/>
      <c r="FI1016" s="206"/>
      <c r="FJ1016" s="206"/>
      <c r="FK1016" s="206"/>
      <c r="FL1016" s="206"/>
      <c r="FM1016" s="206"/>
      <c r="FN1016" s="206"/>
      <c r="FO1016" s="206"/>
      <c r="FP1016" s="206"/>
      <c r="FQ1016" s="206"/>
      <c r="FR1016" s="206"/>
      <c r="FS1016" s="206"/>
      <c r="FT1016" s="206"/>
      <c r="FU1016" s="206"/>
      <c r="FV1016" s="206"/>
      <c r="FW1016" s="206"/>
      <c r="FX1016" s="206"/>
      <c r="FY1016" s="206"/>
      <c r="FZ1016" s="206"/>
      <c r="GA1016" s="206"/>
      <c r="GB1016" s="206"/>
      <c r="GC1016" s="206"/>
      <c r="GD1016" s="206"/>
      <c r="GE1016" s="206"/>
      <c r="GF1016" s="206"/>
      <c r="GG1016" s="206"/>
      <c r="GH1016" s="206"/>
      <c r="GI1016" s="206"/>
      <c r="GJ1016" s="206"/>
      <c r="GK1016" s="206"/>
      <c r="GL1016" s="206"/>
      <c r="GM1016" s="206"/>
      <c r="GN1016" s="206"/>
      <c r="GO1016" s="206"/>
      <c r="GP1016" s="206"/>
      <c r="GQ1016" s="206"/>
      <c r="GR1016" s="206"/>
      <c r="GS1016" s="206"/>
      <c r="GT1016" s="206"/>
      <c r="GU1016" s="206"/>
      <c r="GV1016" s="206"/>
      <c r="GW1016" s="206"/>
      <c r="GX1016" s="206"/>
      <c r="GY1016" s="206"/>
      <c r="GZ1016" s="206"/>
      <c r="HA1016" s="206"/>
      <c r="HB1016" s="206"/>
      <c r="HC1016" s="206"/>
      <c r="HD1016" s="206"/>
      <c r="HE1016" s="206"/>
      <c r="HF1016" s="206"/>
      <c r="HG1016" s="206"/>
      <c r="HH1016" s="206"/>
      <c r="HI1016" s="206"/>
      <c r="HJ1016" s="206"/>
      <c r="HK1016" s="206"/>
      <c r="HL1016" s="206"/>
      <c r="HM1016" s="206"/>
      <c r="HN1016" s="206"/>
      <c r="HO1016" s="206"/>
      <c r="HP1016" s="206"/>
      <c r="HQ1016" s="206"/>
      <c r="HR1016" s="206"/>
      <c r="HS1016" s="206"/>
      <c r="HT1016" s="206"/>
      <c r="HU1016" s="206"/>
      <c r="HV1016" s="206"/>
      <c r="HW1016" s="206"/>
      <c r="HX1016" s="206"/>
      <c r="HY1016" s="206"/>
      <c r="HZ1016" s="206"/>
      <c r="IA1016" s="206"/>
      <c r="IB1016" s="206"/>
      <c r="IC1016" s="206"/>
      <c r="ID1016" s="206"/>
      <c r="IE1016" s="206"/>
      <c r="IF1016" s="206"/>
      <c r="IG1016" s="206"/>
      <c r="IH1016" s="206"/>
    </row>
    <row r="1017" spans="1:242" s="225" customFormat="1" hidden="1" x14ac:dyDescent="0.25">
      <c r="A1017" s="206"/>
      <c r="B1017" s="206"/>
      <c r="C1017" s="264">
        <v>43726</v>
      </c>
      <c r="D1017" s="400" t="s">
        <v>1783</v>
      </c>
      <c r="E1017" s="206" t="s">
        <v>1787</v>
      </c>
      <c r="F1017" s="287"/>
      <c r="G1017" s="401" t="s">
        <v>1586</v>
      </c>
      <c r="H1017" s="285"/>
      <c r="I1017" s="256">
        <v>50000</v>
      </c>
      <c r="J1017" s="357">
        <f t="shared" si="16"/>
        <v>1083209</v>
      </c>
      <c r="K1017" s="251"/>
      <c r="L1017" s="287"/>
      <c r="M1017" s="206" t="s">
        <v>1787</v>
      </c>
      <c r="N1017" s="287"/>
      <c r="O1017" s="287"/>
      <c r="P1017" s="287"/>
      <c r="Q1017" s="287"/>
      <c r="R1017" s="287"/>
      <c r="S1017" s="287"/>
      <c r="T1017" s="287"/>
      <c r="U1017" s="287"/>
      <c r="V1017" s="287"/>
      <c r="W1017" s="287"/>
      <c r="X1017" s="287"/>
      <c r="Y1017" s="287"/>
      <c r="Z1017" s="287"/>
      <c r="AA1017" s="287"/>
      <c r="AB1017" s="287"/>
      <c r="AC1017" s="287"/>
      <c r="AD1017" s="287"/>
      <c r="AE1017" s="287"/>
      <c r="AF1017" s="287"/>
      <c r="AG1017" s="287"/>
      <c r="AH1017" s="287"/>
      <c r="AI1017" s="287"/>
      <c r="AJ1017" s="449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  <c r="BI1017" s="206"/>
      <c r="BJ1017" s="206"/>
      <c r="BK1017" s="206"/>
      <c r="BL1017" s="206"/>
      <c r="BM1017" s="206"/>
      <c r="BN1017" s="206"/>
      <c r="BO1017" s="206"/>
      <c r="BP1017" s="206"/>
      <c r="BQ1017" s="206"/>
      <c r="BR1017" s="206"/>
      <c r="BS1017" s="206"/>
      <c r="BT1017" s="206"/>
      <c r="BU1017" s="206"/>
      <c r="BV1017" s="206"/>
      <c r="BW1017" s="206"/>
      <c r="BX1017" s="206"/>
      <c r="BY1017" s="206"/>
      <c r="BZ1017" s="206"/>
      <c r="CA1017" s="206"/>
      <c r="CB1017" s="206"/>
      <c r="CC1017" s="206"/>
      <c r="CD1017" s="206"/>
      <c r="CE1017" s="206"/>
      <c r="CF1017" s="206"/>
      <c r="CG1017" s="206"/>
      <c r="CH1017" s="206"/>
      <c r="CI1017" s="206"/>
      <c r="CJ1017" s="206"/>
      <c r="CK1017" s="206"/>
      <c r="CL1017" s="206"/>
      <c r="CM1017" s="206"/>
      <c r="CN1017" s="206"/>
      <c r="CO1017" s="206"/>
      <c r="CP1017" s="206"/>
      <c r="CQ1017" s="206"/>
      <c r="CR1017" s="206"/>
      <c r="CS1017" s="206"/>
      <c r="CT1017" s="206"/>
      <c r="CU1017" s="206"/>
      <c r="CV1017" s="206"/>
      <c r="CW1017" s="206"/>
      <c r="CX1017" s="206"/>
      <c r="CY1017" s="206"/>
      <c r="CZ1017" s="206"/>
      <c r="DA1017" s="206"/>
      <c r="DB1017" s="206"/>
      <c r="DC1017" s="206"/>
      <c r="DD1017" s="206"/>
      <c r="DE1017" s="206"/>
      <c r="DF1017" s="206"/>
      <c r="DG1017" s="206"/>
      <c r="DH1017" s="206"/>
      <c r="DI1017" s="206"/>
      <c r="DJ1017" s="206"/>
      <c r="DK1017" s="206"/>
      <c r="DL1017" s="206"/>
      <c r="DM1017" s="206"/>
      <c r="DN1017" s="206"/>
      <c r="DO1017" s="206"/>
      <c r="DP1017" s="206"/>
      <c r="DQ1017" s="206"/>
      <c r="DR1017" s="206"/>
      <c r="DS1017" s="206"/>
      <c r="DT1017" s="206"/>
      <c r="DU1017" s="206"/>
      <c r="DV1017" s="206"/>
      <c r="DW1017" s="206"/>
      <c r="DX1017" s="206"/>
      <c r="DY1017" s="206"/>
      <c r="DZ1017" s="206"/>
      <c r="EA1017" s="206"/>
      <c r="EB1017" s="206"/>
      <c r="EC1017" s="206"/>
      <c r="ED1017" s="206"/>
      <c r="EE1017" s="206"/>
      <c r="EF1017" s="206"/>
      <c r="EG1017" s="206"/>
      <c r="EH1017" s="206"/>
      <c r="EI1017" s="206"/>
      <c r="EJ1017" s="206"/>
      <c r="EK1017" s="206"/>
      <c r="EL1017" s="206"/>
      <c r="EM1017" s="206"/>
      <c r="EN1017" s="206"/>
      <c r="EO1017" s="206"/>
      <c r="EP1017" s="206"/>
      <c r="EQ1017" s="206"/>
      <c r="ER1017" s="206"/>
      <c r="ES1017" s="206"/>
      <c r="ET1017" s="206"/>
      <c r="EU1017" s="206"/>
      <c r="EV1017" s="206"/>
      <c r="EW1017" s="206"/>
      <c r="EX1017" s="206"/>
      <c r="EY1017" s="206"/>
      <c r="EZ1017" s="206"/>
      <c r="FA1017" s="206"/>
      <c r="FB1017" s="206"/>
      <c r="FC1017" s="206"/>
      <c r="FD1017" s="206"/>
      <c r="FE1017" s="206"/>
      <c r="FF1017" s="206"/>
      <c r="FG1017" s="206"/>
      <c r="FH1017" s="206"/>
      <c r="FI1017" s="206"/>
      <c r="FJ1017" s="206"/>
      <c r="FK1017" s="206"/>
      <c r="FL1017" s="206"/>
      <c r="FM1017" s="206"/>
      <c r="FN1017" s="206"/>
      <c r="FO1017" s="206"/>
      <c r="FP1017" s="206"/>
      <c r="FQ1017" s="206"/>
      <c r="FR1017" s="206"/>
      <c r="FS1017" s="206"/>
      <c r="FT1017" s="206"/>
      <c r="FU1017" s="206"/>
      <c r="FV1017" s="206"/>
      <c r="FW1017" s="206"/>
      <c r="FX1017" s="206"/>
      <c r="FY1017" s="206"/>
      <c r="FZ1017" s="206"/>
      <c r="GA1017" s="206"/>
      <c r="GB1017" s="206"/>
      <c r="GC1017" s="206"/>
      <c r="GD1017" s="206"/>
      <c r="GE1017" s="206"/>
      <c r="GF1017" s="206"/>
      <c r="GG1017" s="206"/>
      <c r="GH1017" s="206"/>
      <c r="GI1017" s="206"/>
      <c r="GJ1017" s="206"/>
      <c r="GK1017" s="206"/>
      <c r="GL1017" s="206"/>
      <c r="GM1017" s="206"/>
      <c r="GN1017" s="206"/>
      <c r="GO1017" s="206"/>
      <c r="GP1017" s="206"/>
      <c r="GQ1017" s="206"/>
      <c r="GR1017" s="206"/>
      <c r="GS1017" s="206"/>
      <c r="GT1017" s="206"/>
      <c r="GU1017" s="206"/>
      <c r="GV1017" s="206"/>
      <c r="GW1017" s="206"/>
      <c r="GX1017" s="206"/>
      <c r="GY1017" s="206"/>
      <c r="GZ1017" s="206"/>
      <c r="HA1017" s="206"/>
      <c r="HB1017" s="206"/>
      <c r="HC1017" s="206"/>
      <c r="HD1017" s="206"/>
      <c r="HE1017" s="206"/>
      <c r="HF1017" s="206"/>
      <c r="HG1017" s="206"/>
      <c r="HH1017" s="206"/>
      <c r="HI1017" s="206"/>
      <c r="HJ1017" s="206"/>
      <c r="HK1017" s="206"/>
      <c r="HL1017" s="206"/>
      <c r="HM1017" s="206"/>
      <c r="HN1017" s="206"/>
      <c r="HO1017" s="206"/>
      <c r="HP1017" s="206"/>
      <c r="HQ1017" s="206"/>
      <c r="HR1017" s="206"/>
      <c r="HS1017" s="206"/>
      <c r="HT1017" s="206"/>
      <c r="HU1017" s="206"/>
      <c r="HV1017" s="206"/>
      <c r="HW1017" s="206"/>
      <c r="HX1017" s="206"/>
      <c r="HY1017" s="206"/>
      <c r="HZ1017" s="206"/>
      <c r="IA1017" s="206"/>
      <c r="IB1017" s="206"/>
      <c r="IC1017" s="206"/>
      <c r="ID1017" s="206"/>
      <c r="IE1017" s="206"/>
      <c r="IF1017" s="206"/>
      <c r="IG1017" s="206"/>
      <c r="IH1017" s="206"/>
    </row>
    <row r="1018" spans="1:242" s="225" customFormat="1" hidden="1" x14ac:dyDescent="0.25">
      <c r="A1018" s="206"/>
      <c r="B1018" s="206"/>
      <c r="C1018" s="206"/>
      <c r="D1018" s="206" t="s">
        <v>1830</v>
      </c>
      <c r="E1018" s="206"/>
      <c r="F1018" s="206"/>
      <c r="G1018" s="208"/>
      <c r="H1018" s="285">
        <v>20650991</v>
      </c>
      <c r="I1018" s="210"/>
      <c r="J1018" s="357">
        <f t="shared" si="16"/>
        <v>21734200</v>
      </c>
      <c r="K1018" s="251"/>
      <c r="L1018" s="287"/>
      <c r="M1018" s="206"/>
      <c r="N1018" s="287"/>
      <c r="O1018" s="287"/>
      <c r="P1018" s="287"/>
      <c r="Q1018" s="287"/>
      <c r="R1018" s="287"/>
      <c r="S1018" s="287"/>
      <c r="T1018" s="287"/>
      <c r="U1018" s="287"/>
      <c r="V1018" s="287"/>
      <c r="W1018" s="287"/>
      <c r="X1018" s="287"/>
      <c r="Y1018" s="287"/>
      <c r="Z1018" s="287"/>
      <c r="AA1018" s="287"/>
      <c r="AB1018" s="287"/>
      <c r="AC1018" s="287"/>
      <c r="AD1018" s="287"/>
      <c r="AE1018" s="287"/>
      <c r="AF1018" s="287"/>
      <c r="AG1018" s="287"/>
      <c r="AH1018" s="287"/>
      <c r="AI1018" s="287"/>
      <c r="AJ1018" s="449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206"/>
      <c r="BN1018" s="206"/>
      <c r="BO1018" s="206"/>
      <c r="BP1018" s="206"/>
      <c r="BQ1018" s="206"/>
      <c r="BR1018" s="206"/>
      <c r="BS1018" s="206"/>
      <c r="BT1018" s="206"/>
      <c r="BU1018" s="206"/>
      <c r="BV1018" s="206"/>
      <c r="BW1018" s="206"/>
      <c r="BX1018" s="206"/>
      <c r="BY1018" s="206"/>
      <c r="BZ1018" s="206"/>
      <c r="CA1018" s="206"/>
      <c r="CB1018" s="206"/>
      <c r="CC1018" s="206"/>
      <c r="CD1018" s="206"/>
      <c r="CE1018" s="206"/>
      <c r="CF1018" s="206"/>
      <c r="CG1018" s="206"/>
      <c r="CH1018" s="206"/>
      <c r="CI1018" s="206"/>
      <c r="CJ1018" s="206"/>
      <c r="CK1018" s="206"/>
      <c r="CL1018" s="206"/>
      <c r="CM1018" s="206"/>
      <c r="CN1018" s="206"/>
      <c r="CO1018" s="206"/>
      <c r="CP1018" s="206"/>
      <c r="CQ1018" s="206"/>
      <c r="CR1018" s="206"/>
      <c r="CS1018" s="206"/>
      <c r="CT1018" s="206"/>
      <c r="CU1018" s="206"/>
      <c r="CV1018" s="206"/>
      <c r="CW1018" s="206"/>
      <c r="CX1018" s="206"/>
      <c r="CY1018" s="206"/>
      <c r="CZ1018" s="206"/>
      <c r="DA1018" s="206"/>
      <c r="DB1018" s="206"/>
      <c r="DC1018" s="206"/>
      <c r="DD1018" s="206"/>
      <c r="DE1018" s="206"/>
      <c r="DF1018" s="206"/>
      <c r="DG1018" s="206"/>
      <c r="DH1018" s="206"/>
      <c r="DI1018" s="206"/>
      <c r="DJ1018" s="206"/>
      <c r="DK1018" s="206"/>
      <c r="DL1018" s="206"/>
      <c r="DM1018" s="206"/>
      <c r="DN1018" s="206"/>
      <c r="DO1018" s="206"/>
      <c r="DP1018" s="206"/>
      <c r="DQ1018" s="206"/>
      <c r="DR1018" s="206"/>
      <c r="DS1018" s="206"/>
      <c r="DT1018" s="206"/>
      <c r="DU1018" s="206"/>
      <c r="DV1018" s="206"/>
      <c r="DW1018" s="206"/>
      <c r="DX1018" s="206"/>
      <c r="DY1018" s="206"/>
      <c r="DZ1018" s="206"/>
      <c r="EA1018" s="206"/>
      <c r="EB1018" s="206"/>
      <c r="EC1018" s="206"/>
      <c r="ED1018" s="206"/>
      <c r="EE1018" s="206"/>
      <c r="EF1018" s="206"/>
      <c r="EG1018" s="206"/>
      <c r="EH1018" s="206"/>
      <c r="EI1018" s="206"/>
      <c r="EJ1018" s="206"/>
      <c r="EK1018" s="206"/>
      <c r="EL1018" s="206"/>
      <c r="EM1018" s="206"/>
      <c r="EN1018" s="206"/>
      <c r="EO1018" s="206"/>
      <c r="EP1018" s="206"/>
      <c r="EQ1018" s="206"/>
      <c r="ER1018" s="206"/>
      <c r="ES1018" s="206"/>
      <c r="ET1018" s="206"/>
      <c r="EU1018" s="206"/>
      <c r="EV1018" s="206"/>
      <c r="EW1018" s="206"/>
      <c r="EX1018" s="206"/>
      <c r="EY1018" s="206"/>
      <c r="EZ1018" s="206"/>
      <c r="FA1018" s="206"/>
      <c r="FB1018" s="206"/>
      <c r="FC1018" s="206"/>
      <c r="FD1018" s="206"/>
      <c r="FE1018" s="206"/>
      <c r="FF1018" s="206"/>
      <c r="FG1018" s="206"/>
      <c r="FH1018" s="206"/>
      <c r="FI1018" s="206"/>
      <c r="FJ1018" s="206"/>
      <c r="FK1018" s="206"/>
      <c r="FL1018" s="206"/>
      <c r="FM1018" s="206"/>
      <c r="FN1018" s="206"/>
      <c r="FO1018" s="206"/>
      <c r="FP1018" s="206"/>
      <c r="FQ1018" s="206"/>
      <c r="FR1018" s="206"/>
      <c r="FS1018" s="206"/>
      <c r="FT1018" s="206"/>
      <c r="FU1018" s="206"/>
      <c r="FV1018" s="206"/>
      <c r="FW1018" s="206"/>
      <c r="FX1018" s="206"/>
      <c r="FY1018" s="206"/>
      <c r="FZ1018" s="206"/>
      <c r="GA1018" s="206"/>
      <c r="GB1018" s="206"/>
      <c r="GC1018" s="206"/>
      <c r="GD1018" s="206"/>
      <c r="GE1018" s="206"/>
      <c r="GF1018" s="206"/>
      <c r="GG1018" s="206"/>
      <c r="GH1018" s="206"/>
      <c r="GI1018" s="206"/>
      <c r="GJ1018" s="206"/>
      <c r="GK1018" s="206"/>
      <c r="GL1018" s="206"/>
      <c r="GM1018" s="206"/>
      <c r="GN1018" s="206"/>
      <c r="GO1018" s="206"/>
      <c r="GP1018" s="206"/>
      <c r="GQ1018" s="206"/>
      <c r="GR1018" s="206"/>
      <c r="GS1018" s="206"/>
      <c r="GT1018" s="206"/>
      <c r="GU1018" s="206"/>
      <c r="GV1018" s="206"/>
      <c r="GW1018" s="206"/>
      <c r="GX1018" s="206"/>
      <c r="GY1018" s="206"/>
      <c r="GZ1018" s="206"/>
      <c r="HA1018" s="206"/>
      <c r="HB1018" s="206"/>
      <c r="HC1018" s="206"/>
      <c r="HD1018" s="206"/>
      <c r="HE1018" s="206"/>
      <c r="HF1018" s="206"/>
      <c r="HG1018" s="206"/>
      <c r="HH1018" s="206"/>
      <c r="HI1018" s="206"/>
      <c r="HJ1018" s="206"/>
      <c r="HK1018" s="206"/>
      <c r="HL1018" s="206"/>
      <c r="HM1018" s="206"/>
      <c r="HN1018" s="206"/>
      <c r="HO1018" s="206"/>
      <c r="HP1018" s="206"/>
      <c r="HQ1018" s="206"/>
      <c r="HR1018" s="206"/>
      <c r="HS1018" s="206"/>
      <c r="HT1018" s="206"/>
      <c r="HU1018" s="206"/>
      <c r="HV1018" s="206"/>
      <c r="HW1018" s="206"/>
      <c r="HX1018" s="206"/>
      <c r="HY1018" s="206"/>
      <c r="HZ1018" s="206"/>
      <c r="IA1018" s="206"/>
      <c r="IB1018" s="206"/>
      <c r="IC1018" s="206"/>
      <c r="ID1018" s="206"/>
      <c r="IE1018" s="206"/>
      <c r="IF1018" s="206"/>
      <c r="IG1018" s="206"/>
      <c r="IH1018" s="206"/>
    </row>
    <row r="1019" spans="1:242" s="225" customFormat="1" hidden="1" x14ac:dyDescent="0.25">
      <c r="A1019" s="206"/>
      <c r="B1019" s="206"/>
      <c r="C1019" s="402">
        <v>43727</v>
      </c>
      <c r="D1019" s="403" t="s">
        <v>1812</v>
      </c>
      <c r="E1019" s="322" t="s">
        <v>1792</v>
      </c>
      <c r="F1019" s="255"/>
      <c r="G1019" s="404" t="s">
        <v>420</v>
      </c>
      <c r="H1019" s="297"/>
      <c r="I1019" s="405">
        <v>921500</v>
      </c>
      <c r="J1019" s="357">
        <f t="shared" si="16"/>
        <v>20812700</v>
      </c>
      <c r="K1019" s="251"/>
      <c r="L1019" s="287"/>
      <c r="M1019" s="322" t="s">
        <v>1792</v>
      </c>
      <c r="N1019" s="287"/>
      <c r="O1019" s="287"/>
      <c r="P1019" s="287"/>
      <c r="Q1019" s="287"/>
      <c r="R1019" s="287"/>
      <c r="S1019" s="287"/>
      <c r="T1019" s="287"/>
      <c r="U1019" s="287"/>
      <c r="V1019" s="287"/>
      <c r="W1019" s="287"/>
      <c r="X1019" s="287"/>
      <c r="Y1019" s="287"/>
      <c r="Z1019" s="287"/>
      <c r="AA1019" s="287"/>
      <c r="AB1019" s="287"/>
      <c r="AC1019" s="287"/>
      <c r="AD1019" s="287"/>
      <c r="AE1019" s="287"/>
      <c r="AF1019" s="287"/>
      <c r="AG1019" s="287"/>
      <c r="AH1019" s="287"/>
      <c r="AI1019" s="287"/>
      <c r="AJ1019" s="449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206"/>
      <c r="BN1019" s="206"/>
      <c r="BO1019" s="206"/>
      <c r="BP1019" s="206"/>
      <c r="BQ1019" s="206"/>
      <c r="BR1019" s="206"/>
      <c r="BS1019" s="206"/>
      <c r="BT1019" s="206"/>
      <c r="BU1019" s="206"/>
      <c r="BV1019" s="206"/>
      <c r="BW1019" s="206"/>
      <c r="BX1019" s="206"/>
      <c r="BY1019" s="206"/>
      <c r="BZ1019" s="206"/>
      <c r="CA1019" s="206"/>
      <c r="CB1019" s="206"/>
      <c r="CC1019" s="206"/>
      <c r="CD1019" s="206"/>
      <c r="CE1019" s="206"/>
      <c r="CF1019" s="206"/>
      <c r="CG1019" s="206"/>
      <c r="CH1019" s="206"/>
      <c r="CI1019" s="206"/>
      <c r="CJ1019" s="206"/>
      <c r="CK1019" s="206"/>
      <c r="CL1019" s="206"/>
      <c r="CM1019" s="206"/>
      <c r="CN1019" s="206"/>
      <c r="CO1019" s="206"/>
      <c r="CP1019" s="206"/>
      <c r="CQ1019" s="206"/>
      <c r="CR1019" s="206"/>
      <c r="CS1019" s="206"/>
      <c r="CT1019" s="206"/>
      <c r="CU1019" s="206"/>
      <c r="CV1019" s="206"/>
      <c r="CW1019" s="206"/>
      <c r="CX1019" s="206"/>
      <c r="CY1019" s="206"/>
      <c r="CZ1019" s="206"/>
      <c r="DA1019" s="206"/>
      <c r="DB1019" s="206"/>
      <c r="DC1019" s="206"/>
      <c r="DD1019" s="206"/>
      <c r="DE1019" s="206"/>
      <c r="DF1019" s="206"/>
      <c r="DG1019" s="206"/>
      <c r="DH1019" s="206"/>
      <c r="DI1019" s="206"/>
      <c r="DJ1019" s="206"/>
      <c r="DK1019" s="206"/>
      <c r="DL1019" s="206"/>
      <c r="DM1019" s="206"/>
      <c r="DN1019" s="206"/>
      <c r="DO1019" s="206"/>
      <c r="DP1019" s="206"/>
      <c r="DQ1019" s="206"/>
      <c r="DR1019" s="206"/>
      <c r="DS1019" s="206"/>
      <c r="DT1019" s="206"/>
      <c r="DU1019" s="206"/>
      <c r="DV1019" s="206"/>
      <c r="DW1019" s="206"/>
      <c r="DX1019" s="206"/>
      <c r="DY1019" s="206"/>
      <c r="DZ1019" s="206"/>
      <c r="EA1019" s="206"/>
      <c r="EB1019" s="206"/>
      <c r="EC1019" s="206"/>
      <c r="ED1019" s="206"/>
      <c r="EE1019" s="206"/>
      <c r="EF1019" s="206"/>
      <c r="EG1019" s="206"/>
      <c r="EH1019" s="206"/>
      <c r="EI1019" s="206"/>
      <c r="EJ1019" s="206"/>
      <c r="EK1019" s="206"/>
      <c r="EL1019" s="206"/>
      <c r="EM1019" s="206"/>
      <c r="EN1019" s="206"/>
      <c r="EO1019" s="206"/>
      <c r="EP1019" s="206"/>
      <c r="EQ1019" s="206"/>
      <c r="ER1019" s="206"/>
      <c r="ES1019" s="206"/>
      <c r="ET1019" s="206"/>
      <c r="EU1019" s="206"/>
      <c r="EV1019" s="206"/>
      <c r="EW1019" s="206"/>
      <c r="EX1019" s="206"/>
      <c r="EY1019" s="206"/>
      <c r="EZ1019" s="206"/>
      <c r="FA1019" s="206"/>
      <c r="FB1019" s="206"/>
      <c r="FC1019" s="206"/>
      <c r="FD1019" s="206"/>
      <c r="FE1019" s="206"/>
      <c r="FF1019" s="206"/>
      <c r="FG1019" s="206"/>
      <c r="FH1019" s="206"/>
      <c r="FI1019" s="206"/>
      <c r="FJ1019" s="206"/>
      <c r="FK1019" s="206"/>
      <c r="FL1019" s="206"/>
      <c r="FM1019" s="206"/>
      <c r="FN1019" s="206"/>
      <c r="FO1019" s="206"/>
      <c r="FP1019" s="206"/>
      <c r="FQ1019" s="206"/>
      <c r="FR1019" s="206"/>
      <c r="FS1019" s="206"/>
      <c r="FT1019" s="206"/>
      <c r="FU1019" s="206"/>
      <c r="FV1019" s="206"/>
      <c r="FW1019" s="206"/>
      <c r="FX1019" s="206"/>
      <c r="FY1019" s="206"/>
      <c r="FZ1019" s="206"/>
      <c r="GA1019" s="206"/>
      <c r="GB1019" s="206"/>
      <c r="GC1019" s="206"/>
      <c r="GD1019" s="206"/>
      <c r="GE1019" s="206"/>
      <c r="GF1019" s="206"/>
      <c r="GG1019" s="206"/>
      <c r="GH1019" s="206"/>
      <c r="GI1019" s="206"/>
      <c r="GJ1019" s="206"/>
      <c r="GK1019" s="206"/>
      <c r="GL1019" s="206"/>
      <c r="GM1019" s="206"/>
      <c r="GN1019" s="206"/>
      <c r="GO1019" s="206"/>
      <c r="GP1019" s="206"/>
      <c r="GQ1019" s="206"/>
      <c r="GR1019" s="206"/>
      <c r="GS1019" s="206"/>
      <c r="GT1019" s="206"/>
      <c r="GU1019" s="206"/>
      <c r="GV1019" s="206"/>
      <c r="GW1019" s="206"/>
      <c r="GX1019" s="206"/>
      <c r="GY1019" s="206"/>
      <c r="GZ1019" s="206"/>
      <c r="HA1019" s="206"/>
      <c r="HB1019" s="206"/>
      <c r="HC1019" s="206"/>
      <c r="HD1019" s="206"/>
      <c r="HE1019" s="206"/>
      <c r="HF1019" s="206"/>
      <c r="HG1019" s="206"/>
      <c r="HH1019" s="206"/>
      <c r="HI1019" s="206"/>
      <c r="HJ1019" s="206"/>
      <c r="HK1019" s="206"/>
      <c r="HL1019" s="206"/>
      <c r="HM1019" s="206"/>
      <c r="HN1019" s="206"/>
      <c r="HO1019" s="206"/>
      <c r="HP1019" s="206"/>
      <c r="HQ1019" s="206"/>
      <c r="HR1019" s="206"/>
      <c r="HS1019" s="206"/>
      <c r="HT1019" s="206"/>
      <c r="HU1019" s="206"/>
      <c r="HV1019" s="206"/>
      <c r="HW1019" s="206"/>
      <c r="HX1019" s="206"/>
      <c r="HY1019" s="206"/>
      <c r="HZ1019" s="206"/>
      <c r="IA1019" s="206"/>
      <c r="IB1019" s="206"/>
      <c r="IC1019" s="206"/>
      <c r="ID1019" s="206"/>
      <c r="IE1019" s="206"/>
      <c r="IF1019" s="206"/>
      <c r="IG1019" s="206"/>
      <c r="IH1019" s="206"/>
    </row>
    <row r="1020" spans="1:242" s="225" customFormat="1" hidden="1" x14ac:dyDescent="0.25">
      <c r="A1020" s="206"/>
      <c r="B1020" s="206"/>
      <c r="C1020" s="207">
        <v>43727</v>
      </c>
      <c r="D1020" s="383" t="s">
        <v>1833</v>
      </c>
      <c r="E1020" s="238" t="s">
        <v>1831</v>
      </c>
      <c r="F1020" s="238"/>
      <c r="G1020" s="249" t="s">
        <v>291</v>
      </c>
      <c r="H1020" s="285"/>
      <c r="I1020" s="263">
        <v>990000</v>
      </c>
      <c r="J1020" s="357">
        <f t="shared" si="16"/>
        <v>19822700</v>
      </c>
      <c r="K1020" s="251"/>
      <c r="L1020" s="287"/>
      <c r="M1020" s="238" t="s">
        <v>1831</v>
      </c>
      <c r="N1020" s="287"/>
      <c r="O1020" s="287"/>
      <c r="P1020" s="287"/>
      <c r="Q1020" s="287"/>
      <c r="R1020" s="287"/>
      <c r="S1020" s="287"/>
      <c r="T1020" s="287"/>
      <c r="U1020" s="287"/>
      <c r="V1020" s="287"/>
      <c r="W1020" s="287"/>
      <c r="X1020" s="287"/>
      <c r="Y1020" s="287"/>
      <c r="Z1020" s="287"/>
      <c r="AA1020" s="287"/>
      <c r="AB1020" s="287"/>
      <c r="AC1020" s="287"/>
      <c r="AD1020" s="287"/>
      <c r="AE1020" s="287"/>
      <c r="AF1020" s="287"/>
      <c r="AG1020" s="287"/>
      <c r="AH1020" s="287"/>
      <c r="AI1020" s="287"/>
      <c r="AJ1020" s="449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206"/>
      <c r="BN1020" s="206"/>
      <c r="BO1020" s="206"/>
      <c r="BP1020" s="206"/>
      <c r="BQ1020" s="206"/>
      <c r="BR1020" s="206"/>
      <c r="BS1020" s="206"/>
      <c r="BT1020" s="206"/>
      <c r="BU1020" s="206"/>
      <c r="BV1020" s="206"/>
      <c r="BW1020" s="206"/>
      <c r="BX1020" s="206"/>
      <c r="BY1020" s="206"/>
      <c r="BZ1020" s="206"/>
      <c r="CA1020" s="206"/>
      <c r="CB1020" s="206"/>
      <c r="CC1020" s="206"/>
      <c r="CD1020" s="206"/>
      <c r="CE1020" s="206"/>
      <c r="CF1020" s="206"/>
      <c r="CG1020" s="206"/>
      <c r="CH1020" s="206"/>
      <c r="CI1020" s="206"/>
      <c r="CJ1020" s="206"/>
      <c r="CK1020" s="206"/>
      <c r="CL1020" s="206"/>
      <c r="CM1020" s="206"/>
      <c r="CN1020" s="206"/>
      <c r="CO1020" s="206"/>
      <c r="CP1020" s="206"/>
      <c r="CQ1020" s="206"/>
      <c r="CR1020" s="206"/>
      <c r="CS1020" s="206"/>
      <c r="CT1020" s="206"/>
      <c r="CU1020" s="206"/>
      <c r="CV1020" s="206"/>
      <c r="CW1020" s="206"/>
      <c r="CX1020" s="206"/>
      <c r="CY1020" s="206"/>
      <c r="CZ1020" s="206"/>
      <c r="DA1020" s="206"/>
      <c r="DB1020" s="206"/>
      <c r="DC1020" s="206"/>
      <c r="DD1020" s="206"/>
      <c r="DE1020" s="206"/>
      <c r="DF1020" s="206"/>
      <c r="DG1020" s="206"/>
      <c r="DH1020" s="206"/>
      <c r="DI1020" s="206"/>
      <c r="DJ1020" s="206"/>
      <c r="DK1020" s="206"/>
      <c r="DL1020" s="206"/>
      <c r="DM1020" s="206"/>
      <c r="DN1020" s="206"/>
      <c r="DO1020" s="206"/>
      <c r="DP1020" s="206"/>
      <c r="DQ1020" s="206"/>
      <c r="DR1020" s="206"/>
      <c r="DS1020" s="206"/>
      <c r="DT1020" s="206"/>
      <c r="DU1020" s="206"/>
      <c r="DV1020" s="206"/>
      <c r="DW1020" s="206"/>
      <c r="DX1020" s="206"/>
      <c r="DY1020" s="206"/>
      <c r="DZ1020" s="206"/>
      <c r="EA1020" s="206"/>
      <c r="EB1020" s="206"/>
      <c r="EC1020" s="206"/>
      <c r="ED1020" s="206"/>
      <c r="EE1020" s="206"/>
      <c r="EF1020" s="206"/>
      <c r="EG1020" s="206"/>
      <c r="EH1020" s="206"/>
      <c r="EI1020" s="206"/>
      <c r="EJ1020" s="206"/>
      <c r="EK1020" s="206"/>
      <c r="EL1020" s="206"/>
      <c r="EM1020" s="206"/>
      <c r="EN1020" s="206"/>
      <c r="EO1020" s="206"/>
      <c r="EP1020" s="206"/>
      <c r="EQ1020" s="206"/>
      <c r="ER1020" s="206"/>
      <c r="ES1020" s="206"/>
      <c r="ET1020" s="206"/>
      <c r="EU1020" s="206"/>
      <c r="EV1020" s="206"/>
      <c r="EW1020" s="206"/>
      <c r="EX1020" s="206"/>
      <c r="EY1020" s="206"/>
      <c r="EZ1020" s="206"/>
      <c r="FA1020" s="206"/>
      <c r="FB1020" s="206"/>
      <c r="FC1020" s="206"/>
      <c r="FD1020" s="206"/>
      <c r="FE1020" s="206"/>
      <c r="FF1020" s="206"/>
      <c r="FG1020" s="206"/>
      <c r="FH1020" s="206"/>
      <c r="FI1020" s="206"/>
      <c r="FJ1020" s="206"/>
      <c r="FK1020" s="206"/>
      <c r="FL1020" s="206"/>
      <c r="FM1020" s="206"/>
      <c r="FN1020" s="206"/>
      <c r="FO1020" s="206"/>
      <c r="FP1020" s="206"/>
      <c r="FQ1020" s="206"/>
      <c r="FR1020" s="206"/>
      <c r="FS1020" s="206"/>
      <c r="FT1020" s="206"/>
      <c r="FU1020" s="206"/>
      <c r="FV1020" s="206"/>
      <c r="FW1020" s="206"/>
      <c r="FX1020" s="206"/>
      <c r="FY1020" s="206"/>
      <c r="FZ1020" s="206"/>
      <c r="GA1020" s="206"/>
      <c r="GB1020" s="206"/>
      <c r="GC1020" s="206"/>
      <c r="GD1020" s="206"/>
      <c r="GE1020" s="206"/>
      <c r="GF1020" s="206"/>
      <c r="GG1020" s="206"/>
      <c r="GH1020" s="206"/>
      <c r="GI1020" s="206"/>
      <c r="GJ1020" s="206"/>
      <c r="GK1020" s="206"/>
      <c r="GL1020" s="206"/>
      <c r="GM1020" s="206"/>
      <c r="GN1020" s="206"/>
      <c r="GO1020" s="206"/>
      <c r="GP1020" s="206"/>
      <c r="GQ1020" s="206"/>
      <c r="GR1020" s="206"/>
      <c r="GS1020" s="206"/>
      <c r="GT1020" s="206"/>
      <c r="GU1020" s="206"/>
      <c r="GV1020" s="206"/>
      <c r="GW1020" s="206"/>
      <c r="GX1020" s="206"/>
      <c r="GY1020" s="206"/>
      <c r="GZ1020" s="206"/>
      <c r="HA1020" s="206"/>
      <c r="HB1020" s="206"/>
      <c r="HC1020" s="206"/>
      <c r="HD1020" s="206"/>
      <c r="HE1020" s="206"/>
      <c r="HF1020" s="206"/>
      <c r="HG1020" s="206"/>
      <c r="HH1020" s="206"/>
      <c r="HI1020" s="206"/>
      <c r="HJ1020" s="206"/>
      <c r="HK1020" s="206"/>
      <c r="HL1020" s="206"/>
      <c r="HM1020" s="206"/>
      <c r="HN1020" s="206"/>
      <c r="HO1020" s="206"/>
      <c r="HP1020" s="206"/>
      <c r="HQ1020" s="206"/>
      <c r="HR1020" s="206"/>
      <c r="HS1020" s="206"/>
      <c r="HT1020" s="206"/>
      <c r="HU1020" s="206"/>
      <c r="HV1020" s="206"/>
      <c r="HW1020" s="206"/>
      <c r="HX1020" s="206"/>
      <c r="HY1020" s="206"/>
      <c r="HZ1020" s="206"/>
      <c r="IA1020" s="206"/>
      <c r="IB1020" s="206"/>
      <c r="IC1020" s="206"/>
      <c r="ID1020" s="206"/>
      <c r="IE1020" s="206"/>
      <c r="IF1020" s="206"/>
      <c r="IG1020" s="206"/>
      <c r="IH1020" s="206"/>
    </row>
    <row r="1021" spans="1:242" s="225" customFormat="1" hidden="1" x14ac:dyDescent="0.25">
      <c r="A1021" s="206"/>
      <c r="B1021" s="206"/>
      <c r="C1021" s="204">
        <v>43728</v>
      </c>
      <c r="D1021" s="267" t="s">
        <v>1813</v>
      </c>
      <c r="E1021" s="319" t="s">
        <v>1793</v>
      </c>
      <c r="F1021" s="322"/>
      <c r="G1021" s="270" t="s">
        <v>634</v>
      </c>
      <c r="H1021" s="302"/>
      <c r="I1021" s="271">
        <v>839144</v>
      </c>
      <c r="J1021" s="357">
        <f t="shared" si="16"/>
        <v>18983556</v>
      </c>
      <c r="K1021" s="251"/>
      <c r="L1021" s="287"/>
      <c r="M1021" s="319" t="s">
        <v>1793</v>
      </c>
      <c r="N1021" s="287"/>
      <c r="O1021" s="287"/>
      <c r="P1021" s="287"/>
      <c r="Q1021" s="287"/>
      <c r="R1021" s="287"/>
      <c r="S1021" s="287"/>
      <c r="T1021" s="287"/>
      <c r="U1021" s="287"/>
      <c r="V1021" s="287"/>
      <c r="W1021" s="287"/>
      <c r="X1021" s="287"/>
      <c r="Y1021" s="287"/>
      <c r="Z1021" s="287"/>
      <c r="AA1021" s="287"/>
      <c r="AB1021" s="287"/>
      <c r="AC1021" s="287"/>
      <c r="AD1021" s="287"/>
      <c r="AE1021" s="287"/>
      <c r="AF1021" s="287"/>
      <c r="AG1021" s="287"/>
      <c r="AH1021" s="287"/>
      <c r="AI1021" s="287"/>
      <c r="AJ1021" s="449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206"/>
      <c r="BN1021" s="206"/>
      <c r="BO1021" s="206"/>
      <c r="BP1021" s="206"/>
      <c r="BQ1021" s="206"/>
      <c r="BR1021" s="206"/>
      <c r="BS1021" s="206"/>
      <c r="BT1021" s="206"/>
      <c r="BU1021" s="206"/>
      <c r="BV1021" s="206"/>
      <c r="BW1021" s="206"/>
      <c r="BX1021" s="206"/>
      <c r="BY1021" s="206"/>
      <c r="BZ1021" s="206"/>
      <c r="CA1021" s="206"/>
      <c r="CB1021" s="206"/>
      <c r="CC1021" s="206"/>
      <c r="CD1021" s="206"/>
      <c r="CE1021" s="206"/>
      <c r="CF1021" s="206"/>
      <c r="CG1021" s="206"/>
      <c r="CH1021" s="206"/>
      <c r="CI1021" s="206"/>
      <c r="CJ1021" s="206"/>
      <c r="CK1021" s="206"/>
      <c r="CL1021" s="206"/>
      <c r="CM1021" s="206"/>
      <c r="CN1021" s="206"/>
      <c r="CO1021" s="206"/>
      <c r="CP1021" s="206"/>
      <c r="CQ1021" s="206"/>
      <c r="CR1021" s="206"/>
      <c r="CS1021" s="206"/>
      <c r="CT1021" s="206"/>
      <c r="CU1021" s="206"/>
      <c r="CV1021" s="206"/>
      <c r="CW1021" s="206"/>
      <c r="CX1021" s="206"/>
      <c r="CY1021" s="206"/>
      <c r="CZ1021" s="206"/>
      <c r="DA1021" s="206"/>
      <c r="DB1021" s="206"/>
      <c r="DC1021" s="206"/>
      <c r="DD1021" s="206"/>
      <c r="DE1021" s="206"/>
      <c r="DF1021" s="206"/>
      <c r="DG1021" s="206"/>
      <c r="DH1021" s="206"/>
      <c r="DI1021" s="206"/>
      <c r="DJ1021" s="206"/>
      <c r="DK1021" s="206"/>
      <c r="DL1021" s="206"/>
      <c r="DM1021" s="206"/>
      <c r="DN1021" s="206"/>
      <c r="DO1021" s="206"/>
      <c r="DP1021" s="206"/>
      <c r="DQ1021" s="206"/>
      <c r="DR1021" s="206"/>
      <c r="DS1021" s="206"/>
      <c r="DT1021" s="206"/>
      <c r="DU1021" s="206"/>
      <c r="DV1021" s="206"/>
      <c r="DW1021" s="206"/>
      <c r="DX1021" s="206"/>
      <c r="DY1021" s="206"/>
      <c r="DZ1021" s="206"/>
      <c r="EA1021" s="206"/>
      <c r="EB1021" s="206"/>
      <c r="EC1021" s="206"/>
      <c r="ED1021" s="206"/>
      <c r="EE1021" s="206"/>
      <c r="EF1021" s="206"/>
      <c r="EG1021" s="206"/>
      <c r="EH1021" s="206"/>
      <c r="EI1021" s="206"/>
      <c r="EJ1021" s="206"/>
      <c r="EK1021" s="206"/>
      <c r="EL1021" s="206"/>
      <c r="EM1021" s="206"/>
      <c r="EN1021" s="206"/>
      <c r="EO1021" s="206"/>
      <c r="EP1021" s="206"/>
      <c r="EQ1021" s="206"/>
      <c r="ER1021" s="206"/>
      <c r="ES1021" s="206"/>
      <c r="ET1021" s="206"/>
      <c r="EU1021" s="206"/>
      <c r="EV1021" s="206"/>
      <c r="EW1021" s="206"/>
      <c r="EX1021" s="206"/>
      <c r="EY1021" s="206"/>
      <c r="EZ1021" s="206"/>
      <c r="FA1021" s="206"/>
      <c r="FB1021" s="206"/>
      <c r="FC1021" s="206"/>
      <c r="FD1021" s="206"/>
      <c r="FE1021" s="206"/>
      <c r="FF1021" s="206"/>
      <c r="FG1021" s="206"/>
      <c r="FH1021" s="206"/>
      <c r="FI1021" s="206"/>
      <c r="FJ1021" s="206"/>
      <c r="FK1021" s="206"/>
      <c r="FL1021" s="206"/>
      <c r="FM1021" s="206"/>
      <c r="FN1021" s="206"/>
      <c r="FO1021" s="206"/>
      <c r="FP1021" s="206"/>
      <c r="FQ1021" s="206"/>
      <c r="FR1021" s="206"/>
      <c r="FS1021" s="206"/>
      <c r="FT1021" s="206"/>
      <c r="FU1021" s="206"/>
      <c r="FV1021" s="206"/>
      <c r="FW1021" s="206"/>
      <c r="FX1021" s="206"/>
      <c r="FY1021" s="206"/>
      <c r="FZ1021" s="206"/>
      <c r="GA1021" s="206"/>
      <c r="GB1021" s="206"/>
      <c r="GC1021" s="206"/>
      <c r="GD1021" s="206"/>
      <c r="GE1021" s="206"/>
      <c r="GF1021" s="206"/>
      <c r="GG1021" s="206"/>
      <c r="GH1021" s="206"/>
      <c r="GI1021" s="206"/>
      <c r="GJ1021" s="206"/>
      <c r="GK1021" s="206"/>
      <c r="GL1021" s="206"/>
      <c r="GM1021" s="206"/>
      <c r="GN1021" s="206"/>
      <c r="GO1021" s="206"/>
      <c r="GP1021" s="206"/>
      <c r="GQ1021" s="206"/>
      <c r="GR1021" s="206"/>
      <c r="GS1021" s="206"/>
      <c r="GT1021" s="206"/>
      <c r="GU1021" s="206"/>
      <c r="GV1021" s="206"/>
      <c r="GW1021" s="206"/>
      <c r="GX1021" s="206"/>
      <c r="GY1021" s="206"/>
      <c r="GZ1021" s="206"/>
      <c r="HA1021" s="206"/>
      <c r="HB1021" s="206"/>
      <c r="HC1021" s="206"/>
      <c r="HD1021" s="206"/>
      <c r="HE1021" s="206"/>
      <c r="HF1021" s="206"/>
      <c r="HG1021" s="206"/>
      <c r="HH1021" s="206"/>
      <c r="HI1021" s="206"/>
      <c r="HJ1021" s="206"/>
      <c r="HK1021" s="206"/>
      <c r="HL1021" s="206"/>
      <c r="HM1021" s="206"/>
      <c r="HN1021" s="206"/>
      <c r="HO1021" s="206"/>
      <c r="HP1021" s="206"/>
      <c r="HQ1021" s="206"/>
      <c r="HR1021" s="206"/>
      <c r="HS1021" s="206"/>
      <c r="HT1021" s="206"/>
      <c r="HU1021" s="206"/>
      <c r="HV1021" s="206"/>
      <c r="HW1021" s="206"/>
      <c r="HX1021" s="206"/>
      <c r="HY1021" s="206"/>
      <c r="HZ1021" s="206"/>
      <c r="IA1021" s="206"/>
      <c r="IB1021" s="206"/>
      <c r="IC1021" s="206"/>
      <c r="ID1021" s="206"/>
      <c r="IE1021" s="206"/>
      <c r="IF1021" s="206"/>
      <c r="IG1021" s="206"/>
      <c r="IH1021" s="206"/>
    </row>
    <row r="1022" spans="1:242" s="225" customFormat="1" hidden="1" x14ac:dyDescent="0.25">
      <c r="A1022" s="206"/>
      <c r="B1022" s="206"/>
      <c r="C1022" s="204">
        <v>43728</v>
      </c>
      <c r="D1022" s="233" t="s">
        <v>1814</v>
      </c>
      <c r="E1022" s="319" t="s">
        <v>1794</v>
      </c>
      <c r="F1022" s="322"/>
      <c r="G1022" s="242" t="s">
        <v>953</v>
      </c>
      <c r="H1022" s="285"/>
      <c r="I1022" s="236">
        <v>765000</v>
      </c>
      <c r="J1022" s="357">
        <f t="shared" si="16"/>
        <v>18218556</v>
      </c>
      <c r="K1022" s="251"/>
      <c r="L1022" s="287"/>
      <c r="M1022" s="319" t="s">
        <v>1794</v>
      </c>
      <c r="N1022" s="287"/>
      <c r="O1022" s="287"/>
      <c r="P1022" s="287"/>
      <c r="Q1022" s="287"/>
      <c r="R1022" s="287"/>
      <c r="S1022" s="287"/>
      <c r="T1022" s="287"/>
      <c r="U1022" s="287"/>
      <c r="V1022" s="287"/>
      <c r="W1022" s="287"/>
      <c r="X1022" s="287"/>
      <c r="Y1022" s="287"/>
      <c r="Z1022" s="287"/>
      <c r="AA1022" s="287"/>
      <c r="AB1022" s="287"/>
      <c r="AC1022" s="287"/>
      <c r="AD1022" s="287"/>
      <c r="AE1022" s="287"/>
      <c r="AF1022" s="287"/>
      <c r="AG1022" s="287"/>
      <c r="AH1022" s="287"/>
      <c r="AI1022" s="287"/>
      <c r="AJ1022" s="449"/>
      <c r="AK1022" s="206"/>
      <c r="AL1022" s="206"/>
      <c r="AM1022" s="206"/>
      <c r="AN1022" s="206"/>
      <c r="AO1022" s="206"/>
      <c r="AP1022" s="206"/>
      <c r="AQ1022" s="206"/>
      <c r="AR1022" s="206"/>
      <c r="AS1022" s="206"/>
      <c r="AT1022" s="206"/>
      <c r="AU1022" s="206"/>
      <c r="AV1022" s="206"/>
      <c r="AW1022" s="206"/>
      <c r="AX1022" s="206"/>
      <c r="AY1022" s="206"/>
      <c r="AZ1022" s="206"/>
      <c r="BA1022" s="206"/>
      <c r="BB1022" s="206"/>
      <c r="BC1022" s="206"/>
      <c r="BD1022" s="206"/>
      <c r="BE1022" s="206"/>
      <c r="BF1022" s="206"/>
      <c r="BG1022" s="206"/>
      <c r="BH1022" s="206"/>
      <c r="BI1022" s="206"/>
      <c r="BJ1022" s="206"/>
      <c r="BK1022" s="206"/>
      <c r="BL1022" s="206"/>
      <c r="BM1022" s="206"/>
      <c r="BN1022" s="206"/>
      <c r="BO1022" s="206"/>
      <c r="BP1022" s="206"/>
      <c r="BQ1022" s="206"/>
      <c r="BR1022" s="206"/>
      <c r="BS1022" s="206"/>
      <c r="BT1022" s="206"/>
      <c r="BU1022" s="206"/>
      <c r="BV1022" s="206"/>
      <c r="BW1022" s="206"/>
      <c r="BX1022" s="206"/>
      <c r="BY1022" s="206"/>
      <c r="BZ1022" s="206"/>
      <c r="CA1022" s="206"/>
      <c r="CB1022" s="206"/>
      <c r="CC1022" s="206"/>
      <c r="CD1022" s="206"/>
      <c r="CE1022" s="206"/>
      <c r="CF1022" s="206"/>
      <c r="CG1022" s="206"/>
      <c r="CH1022" s="206"/>
      <c r="CI1022" s="206"/>
      <c r="CJ1022" s="206"/>
      <c r="CK1022" s="206"/>
      <c r="CL1022" s="206"/>
      <c r="CM1022" s="206"/>
      <c r="CN1022" s="206"/>
      <c r="CO1022" s="206"/>
      <c r="CP1022" s="206"/>
      <c r="CQ1022" s="206"/>
      <c r="CR1022" s="206"/>
      <c r="CS1022" s="206"/>
      <c r="CT1022" s="206"/>
      <c r="CU1022" s="206"/>
      <c r="CV1022" s="206"/>
      <c r="CW1022" s="206"/>
      <c r="CX1022" s="206"/>
      <c r="CY1022" s="206"/>
      <c r="CZ1022" s="206"/>
      <c r="DA1022" s="206"/>
      <c r="DB1022" s="206"/>
      <c r="DC1022" s="206"/>
      <c r="DD1022" s="206"/>
      <c r="DE1022" s="206"/>
      <c r="DF1022" s="206"/>
      <c r="DG1022" s="206"/>
      <c r="DH1022" s="206"/>
      <c r="DI1022" s="206"/>
      <c r="DJ1022" s="206"/>
      <c r="DK1022" s="206"/>
      <c r="DL1022" s="206"/>
      <c r="DM1022" s="206"/>
      <c r="DN1022" s="206"/>
      <c r="DO1022" s="206"/>
      <c r="DP1022" s="206"/>
      <c r="DQ1022" s="206"/>
      <c r="DR1022" s="206"/>
      <c r="DS1022" s="206"/>
      <c r="DT1022" s="206"/>
      <c r="DU1022" s="206"/>
      <c r="DV1022" s="206"/>
      <c r="DW1022" s="206"/>
      <c r="DX1022" s="206"/>
      <c r="DY1022" s="206"/>
      <c r="DZ1022" s="206"/>
      <c r="EA1022" s="206"/>
      <c r="EB1022" s="206"/>
      <c r="EC1022" s="206"/>
      <c r="ED1022" s="206"/>
      <c r="EE1022" s="206"/>
      <c r="EF1022" s="206"/>
      <c r="EG1022" s="206"/>
      <c r="EH1022" s="206"/>
      <c r="EI1022" s="206"/>
      <c r="EJ1022" s="206"/>
      <c r="EK1022" s="206"/>
      <c r="EL1022" s="206"/>
      <c r="EM1022" s="206"/>
      <c r="EN1022" s="206"/>
      <c r="EO1022" s="206"/>
      <c r="EP1022" s="206"/>
      <c r="EQ1022" s="206"/>
      <c r="ER1022" s="206"/>
      <c r="ES1022" s="206"/>
      <c r="ET1022" s="206"/>
      <c r="EU1022" s="206"/>
      <c r="EV1022" s="206"/>
      <c r="EW1022" s="206"/>
      <c r="EX1022" s="206"/>
      <c r="EY1022" s="206"/>
      <c r="EZ1022" s="206"/>
      <c r="FA1022" s="206"/>
      <c r="FB1022" s="206"/>
      <c r="FC1022" s="206"/>
      <c r="FD1022" s="206"/>
      <c r="FE1022" s="206"/>
      <c r="FF1022" s="206"/>
      <c r="FG1022" s="206"/>
      <c r="FH1022" s="206"/>
      <c r="FI1022" s="206"/>
      <c r="FJ1022" s="206"/>
      <c r="FK1022" s="206"/>
      <c r="FL1022" s="206"/>
      <c r="FM1022" s="206"/>
      <c r="FN1022" s="206"/>
      <c r="FO1022" s="206"/>
      <c r="FP1022" s="206"/>
      <c r="FQ1022" s="206"/>
      <c r="FR1022" s="206"/>
      <c r="FS1022" s="206"/>
      <c r="FT1022" s="206"/>
      <c r="FU1022" s="206"/>
      <c r="FV1022" s="206"/>
      <c r="FW1022" s="206"/>
      <c r="FX1022" s="206"/>
      <c r="FY1022" s="206"/>
      <c r="FZ1022" s="206"/>
      <c r="GA1022" s="206"/>
      <c r="GB1022" s="206"/>
      <c r="GC1022" s="206"/>
      <c r="GD1022" s="206"/>
      <c r="GE1022" s="206"/>
      <c r="GF1022" s="206"/>
      <c r="GG1022" s="206"/>
      <c r="GH1022" s="206"/>
      <c r="GI1022" s="206"/>
      <c r="GJ1022" s="206"/>
      <c r="GK1022" s="206"/>
      <c r="GL1022" s="206"/>
      <c r="GM1022" s="206"/>
      <c r="GN1022" s="206"/>
      <c r="GO1022" s="206"/>
      <c r="GP1022" s="206"/>
      <c r="GQ1022" s="206"/>
      <c r="GR1022" s="206"/>
      <c r="GS1022" s="206"/>
      <c r="GT1022" s="206"/>
      <c r="GU1022" s="206"/>
      <c r="GV1022" s="206"/>
      <c r="GW1022" s="206"/>
      <c r="GX1022" s="206"/>
      <c r="GY1022" s="206"/>
      <c r="GZ1022" s="206"/>
      <c r="HA1022" s="206"/>
      <c r="HB1022" s="206"/>
      <c r="HC1022" s="206"/>
      <c r="HD1022" s="206"/>
      <c r="HE1022" s="206"/>
      <c r="HF1022" s="206"/>
      <c r="HG1022" s="206"/>
      <c r="HH1022" s="206"/>
      <c r="HI1022" s="206"/>
      <c r="HJ1022" s="206"/>
      <c r="HK1022" s="206"/>
      <c r="HL1022" s="206"/>
      <c r="HM1022" s="206"/>
      <c r="HN1022" s="206"/>
      <c r="HO1022" s="206"/>
      <c r="HP1022" s="206"/>
      <c r="HQ1022" s="206"/>
      <c r="HR1022" s="206"/>
      <c r="HS1022" s="206"/>
      <c r="HT1022" s="206"/>
      <c r="HU1022" s="206"/>
      <c r="HV1022" s="206"/>
      <c r="HW1022" s="206"/>
      <c r="HX1022" s="206"/>
      <c r="HY1022" s="206"/>
      <c r="HZ1022" s="206"/>
      <c r="IA1022" s="206"/>
      <c r="IB1022" s="206"/>
      <c r="IC1022" s="206"/>
      <c r="ID1022" s="206"/>
      <c r="IE1022" s="206"/>
      <c r="IF1022" s="206"/>
      <c r="IG1022" s="206"/>
      <c r="IH1022" s="206"/>
    </row>
    <row r="1023" spans="1:242" s="225" customFormat="1" hidden="1" x14ac:dyDescent="0.25">
      <c r="A1023" s="206"/>
      <c r="B1023" s="206"/>
      <c r="C1023" s="204">
        <v>43728</v>
      </c>
      <c r="D1023" s="233" t="s">
        <v>1815</v>
      </c>
      <c r="E1023" s="319" t="s">
        <v>1795</v>
      </c>
      <c r="F1023" s="322"/>
      <c r="G1023" s="242" t="s">
        <v>543</v>
      </c>
      <c r="H1023" s="285"/>
      <c r="I1023" s="236">
        <v>1671179</v>
      </c>
      <c r="J1023" s="357">
        <f t="shared" si="16"/>
        <v>16547377</v>
      </c>
      <c r="K1023" s="251"/>
      <c r="L1023" s="287"/>
      <c r="M1023" s="319" t="s">
        <v>1795</v>
      </c>
      <c r="N1023" s="287"/>
      <c r="O1023" s="287"/>
      <c r="P1023" s="287"/>
      <c r="Q1023" s="287"/>
      <c r="R1023" s="287"/>
      <c r="S1023" s="287"/>
      <c r="T1023" s="287"/>
      <c r="U1023" s="287"/>
      <c r="V1023" s="287"/>
      <c r="W1023" s="287"/>
      <c r="X1023" s="287"/>
      <c r="Y1023" s="287"/>
      <c r="Z1023" s="287"/>
      <c r="AA1023" s="287"/>
      <c r="AB1023" s="287"/>
      <c r="AC1023" s="287"/>
      <c r="AD1023" s="287"/>
      <c r="AE1023" s="287"/>
      <c r="AF1023" s="287"/>
      <c r="AG1023" s="287"/>
      <c r="AH1023" s="287"/>
      <c r="AI1023" s="287"/>
      <c r="AJ1023" s="449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206"/>
      <c r="BN1023" s="206"/>
      <c r="BO1023" s="206"/>
      <c r="BP1023" s="206"/>
      <c r="BQ1023" s="206"/>
      <c r="BR1023" s="206"/>
      <c r="BS1023" s="206"/>
      <c r="BT1023" s="206"/>
      <c r="BU1023" s="206"/>
      <c r="BV1023" s="206"/>
      <c r="BW1023" s="206"/>
      <c r="BX1023" s="206"/>
      <c r="BY1023" s="206"/>
      <c r="BZ1023" s="206"/>
      <c r="CA1023" s="206"/>
      <c r="CB1023" s="206"/>
      <c r="CC1023" s="206"/>
      <c r="CD1023" s="206"/>
      <c r="CE1023" s="206"/>
      <c r="CF1023" s="206"/>
      <c r="CG1023" s="206"/>
      <c r="CH1023" s="206"/>
      <c r="CI1023" s="206"/>
      <c r="CJ1023" s="206"/>
      <c r="CK1023" s="206"/>
      <c r="CL1023" s="206"/>
      <c r="CM1023" s="206"/>
      <c r="CN1023" s="206"/>
      <c r="CO1023" s="206"/>
      <c r="CP1023" s="206"/>
      <c r="CQ1023" s="206"/>
      <c r="CR1023" s="206"/>
      <c r="CS1023" s="206"/>
      <c r="CT1023" s="206"/>
      <c r="CU1023" s="206"/>
      <c r="CV1023" s="206"/>
      <c r="CW1023" s="206"/>
      <c r="CX1023" s="206"/>
      <c r="CY1023" s="206"/>
      <c r="CZ1023" s="206"/>
      <c r="DA1023" s="206"/>
      <c r="DB1023" s="206"/>
      <c r="DC1023" s="206"/>
      <c r="DD1023" s="206"/>
      <c r="DE1023" s="206"/>
      <c r="DF1023" s="206"/>
      <c r="DG1023" s="206"/>
      <c r="DH1023" s="206"/>
      <c r="DI1023" s="206"/>
      <c r="DJ1023" s="206"/>
      <c r="DK1023" s="206"/>
      <c r="DL1023" s="206"/>
      <c r="DM1023" s="206"/>
      <c r="DN1023" s="206"/>
      <c r="DO1023" s="206"/>
      <c r="DP1023" s="206"/>
      <c r="DQ1023" s="206"/>
      <c r="DR1023" s="206"/>
      <c r="DS1023" s="206"/>
      <c r="DT1023" s="206"/>
      <c r="DU1023" s="206"/>
      <c r="DV1023" s="206"/>
      <c r="DW1023" s="206"/>
      <c r="DX1023" s="206"/>
      <c r="DY1023" s="206"/>
      <c r="DZ1023" s="206"/>
      <c r="EA1023" s="206"/>
      <c r="EB1023" s="206"/>
      <c r="EC1023" s="206"/>
      <c r="ED1023" s="206"/>
      <c r="EE1023" s="206"/>
      <c r="EF1023" s="206"/>
      <c r="EG1023" s="206"/>
      <c r="EH1023" s="206"/>
      <c r="EI1023" s="206"/>
      <c r="EJ1023" s="206"/>
      <c r="EK1023" s="206"/>
      <c r="EL1023" s="206"/>
      <c r="EM1023" s="206"/>
      <c r="EN1023" s="206"/>
      <c r="EO1023" s="206"/>
      <c r="EP1023" s="206"/>
      <c r="EQ1023" s="206"/>
      <c r="ER1023" s="206"/>
      <c r="ES1023" s="206"/>
      <c r="ET1023" s="206"/>
      <c r="EU1023" s="206"/>
      <c r="EV1023" s="206"/>
      <c r="EW1023" s="206"/>
      <c r="EX1023" s="206"/>
      <c r="EY1023" s="206"/>
      <c r="EZ1023" s="206"/>
      <c r="FA1023" s="206"/>
      <c r="FB1023" s="206"/>
      <c r="FC1023" s="206"/>
      <c r="FD1023" s="206"/>
      <c r="FE1023" s="206"/>
      <c r="FF1023" s="206"/>
      <c r="FG1023" s="206"/>
      <c r="FH1023" s="206"/>
      <c r="FI1023" s="206"/>
      <c r="FJ1023" s="206"/>
      <c r="FK1023" s="206"/>
      <c r="FL1023" s="206"/>
      <c r="FM1023" s="206"/>
      <c r="FN1023" s="206"/>
      <c r="FO1023" s="206"/>
      <c r="FP1023" s="206"/>
      <c r="FQ1023" s="206"/>
      <c r="FR1023" s="206"/>
      <c r="FS1023" s="206"/>
      <c r="FT1023" s="206"/>
      <c r="FU1023" s="206"/>
      <c r="FV1023" s="206"/>
      <c r="FW1023" s="206"/>
      <c r="FX1023" s="206"/>
      <c r="FY1023" s="206"/>
      <c r="FZ1023" s="206"/>
      <c r="GA1023" s="206"/>
      <c r="GB1023" s="206"/>
      <c r="GC1023" s="206"/>
      <c r="GD1023" s="206"/>
      <c r="GE1023" s="206"/>
      <c r="GF1023" s="206"/>
      <c r="GG1023" s="206"/>
      <c r="GH1023" s="206"/>
      <c r="GI1023" s="206"/>
      <c r="GJ1023" s="206"/>
      <c r="GK1023" s="206"/>
      <c r="GL1023" s="206"/>
      <c r="GM1023" s="206"/>
      <c r="GN1023" s="206"/>
      <c r="GO1023" s="206"/>
      <c r="GP1023" s="206"/>
      <c r="GQ1023" s="206"/>
      <c r="GR1023" s="206"/>
      <c r="GS1023" s="206"/>
      <c r="GT1023" s="206"/>
      <c r="GU1023" s="206"/>
      <c r="GV1023" s="206"/>
      <c r="GW1023" s="206"/>
      <c r="GX1023" s="206"/>
      <c r="GY1023" s="206"/>
      <c r="GZ1023" s="206"/>
      <c r="HA1023" s="206"/>
      <c r="HB1023" s="206"/>
      <c r="HC1023" s="206"/>
      <c r="HD1023" s="206"/>
      <c r="HE1023" s="206"/>
      <c r="HF1023" s="206"/>
      <c r="HG1023" s="206"/>
      <c r="HH1023" s="206"/>
      <c r="HI1023" s="206"/>
      <c r="HJ1023" s="206"/>
      <c r="HK1023" s="206"/>
      <c r="HL1023" s="206"/>
      <c r="HM1023" s="206"/>
      <c r="HN1023" s="206"/>
      <c r="HO1023" s="206"/>
      <c r="HP1023" s="206"/>
      <c r="HQ1023" s="206"/>
      <c r="HR1023" s="206"/>
      <c r="HS1023" s="206"/>
      <c r="HT1023" s="206"/>
      <c r="HU1023" s="206"/>
      <c r="HV1023" s="206"/>
      <c r="HW1023" s="206"/>
      <c r="HX1023" s="206"/>
      <c r="HY1023" s="206"/>
      <c r="HZ1023" s="206"/>
      <c r="IA1023" s="206"/>
      <c r="IB1023" s="206"/>
      <c r="IC1023" s="206"/>
      <c r="ID1023" s="206"/>
      <c r="IE1023" s="206"/>
      <c r="IF1023" s="206"/>
      <c r="IG1023" s="206"/>
      <c r="IH1023" s="206"/>
    </row>
    <row r="1024" spans="1:242" s="225" customFormat="1" hidden="1" x14ac:dyDescent="0.25">
      <c r="A1024" s="206"/>
      <c r="B1024" s="206"/>
      <c r="C1024" s="204">
        <v>43728</v>
      </c>
      <c r="D1024" s="233" t="s">
        <v>1817</v>
      </c>
      <c r="E1024" s="319" t="s">
        <v>1796</v>
      </c>
      <c r="F1024" s="322"/>
      <c r="G1024" s="242" t="s">
        <v>1816</v>
      </c>
      <c r="H1024" s="285"/>
      <c r="I1024" s="236">
        <v>344800</v>
      </c>
      <c r="J1024" s="357">
        <f t="shared" si="16"/>
        <v>16202577</v>
      </c>
      <c r="K1024" s="251"/>
      <c r="L1024" s="287"/>
      <c r="M1024" s="319" t="s">
        <v>1796</v>
      </c>
      <c r="N1024" s="287"/>
      <c r="O1024" s="287"/>
      <c r="P1024" s="287"/>
      <c r="Q1024" s="287"/>
      <c r="R1024" s="287"/>
      <c r="S1024" s="287"/>
      <c r="T1024" s="287"/>
      <c r="U1024" s="287"/>
      <c r="V1024" s="287"/>
      <c r="W1024" s="287"/>
      <c r="X1024" s="287"/>
      <c r="Y1024" s="287"/>
      <c r="Z1024" s="287"/>
      <c r="AA1024" s="287"/>
      <c r="AB1024" s="287"/>
      <c r="AC1024" s="287"/>
      <c r="AD1024" s="287"/>
      <c r="AE1024" s="287"/>
      <c r="AF1024" s="287"/>
      <c r="AG1024" s="287"/>
      <c r="AH1024" s="287"/>
      <c r="AI1024" s="287"/>
      <c r="AJ1024" s="449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  <c r="BI1024" s="206"/>
      <c r="BJ1024" s="206"/>
      <c r="BK1024" s="206"/>
      <c r="BL1024" s="206"/>
      <c r="BM1024" s="206"/>
      <c r="BN1024" s="206"/>
      <c r="BO1024" s="206"/>
      <c r="BP1024" s="206"/>
      <c r="BQ1024" s="206"/>
      <c r="BR1024" s="206"/>
      <c r="BS1024" s="206"/>
      <c r="BT1024" s="206"/>
      <c r="BU1024" s="206"/>
      <c r="BV1024" s="206"/>
      <c r="BW1024" s="206"/>
      <c r="BX1024" s="206"/>
      <c r="BY1024" s="206"/>
      <c r="BZ1024" s="206"/>
      <c r="CA1024" s="206"/>
      <c r="CB1024" s="206"/>
      <c r="CC1024" s="206"/>
      <c r="CD1024" s="206"/>
      <c r="CE1024" s="206"/>
      <c r="CF1024" s="206"/>
      <c r="CG1024" s="206"/>
      <c r="CH1024" s="206"/>
      <c r="CI1024" s="206"/>
      <c r="CJ1024" s="206"/>
      <c r="CK1024" s="206"/>
      <c r="CL1024" s="206"/>
      <c r="CM1024" s="206"/>
      <c r="CN1024" s="206"/>
      <c r="CO1024" s="206"/>
      <c r="CP1024" s="206"/>
      <c r="CQ1024" s="206"/>
      <c r="CR1024" s="206"/>
      <c r="CS1024" s="206"/>
      <c r="CT1024" s="206"/>
      <c r="CU1024" s="206"/>
      <c r="CV1024" s="206"/>
      <c r="CW1024" s="206"/>
      <c r="CX1024" s="206"/>
      <c r="CY1024" s="206"/>
      <c r="CZ1024" s="206"/>
      <c r="DA1024" s="206"/>
      <c r="DB1024" s="206"/>
      <c r="DC1024" s="206"/>
      <c r="DD1024" s="206"/>
      <c r="DE1024" s="206"/>
      <c r="DF1024" s="206"/>
      <c r="DG1024" s="206"/>
      <c r="DH1024" s="206"/>
      <c r="DI1024" s="206"/>
      <c r="DJ1024" s="206"/>
      <c r="DK1024" s="206"/>
      <c r="DL1024" s="206"/>
      <c r="DM1024" s="206"/>
      <c r="DN1024" s="206"/>
      <c r="DO1024" s="206"/>
      <c r="DP1024" s="206"/>
      <c r="DQ1024" s="206"/>
      <c r="DR1024" s="206"/>
      <c r="DS1024" s="206"/>
      <c r="DT1024" s="206"/>
      <c r="DU1024" s="206"/>
      <c r="DV1024" s="206"/>
      <c r="DW1024" s="206"/>
      <c r="DX1024" s="206"/>
      <c r="DY1024" s="206"/>
      <c r="DZ1024" s="206"/>
      <c r="EA1024" s="206"/>
      <c r="EB1024" s="206"/>
      <c r="EC1024" s="206"/>
      <c r="ED1024" s="206"/>
      <c r="EE1024" s="206"/>
      <c r="EF1024" s="206"/>
      <c r="EG1024" s="206"/>
      <c r="EH1024" s="206"/>
      <c r="EI1024" s="206"/>
      <c r="EJ1024" s="206"/>
      <c r="EK1024" s="206"/>
      <c r="EL1024" s="206"/>
      <c r="EM1024" s="206"/>
      <c r="EN1024" s="206"/>
      <c r="EO1024" s="206"/>
      <c r="EP1024" s="206"/>
      <c r="EQ1024" s="206"/>
      <c r="ER1024" s="206"/>
      <c r="ES1024" s="206"/>
      <c r="ET1024" s="206"/>
      <c r="EU1024" s="206"/>
      <c r="EV1024" s="206"/>
      <c r="EW1024" s="206"/>
      <c r="EX1024" s="206"/>
      <c r="EY1024" s="206"/>
      <c r="EZ1024" s="206"/>
      <c r="FA1024" s="206"/>
      <c r="FB1024" s="206"/>
      <c r="FC1024" s="206"/>
      <c r="FD1024" s="206"/>
      <c r="FE1024" s="206"/>
      <c r="FF1024" s="206"/>
      <c r="FG1024" s="206"/>
      <c r="FH1024" s="206"/>
      <c r="FI1024" s="206"/>
      <c r="FJ1024" s="206"/>
      <c r="FK1024" s="206"/>
      <c r="FL1024" s="206"/>
      <c r="FM1024" s="206"/>
      <c r="FN1024" s="206"/>
      <c r="FO1024" s="206"/>
      <c r="FP1024" s="206"/>
      <c r="FQ1024" s="206"/>
      <c r="FR1024" s="206"/>
      <c r="FS1024" s="206"/>
      <c r="FT1024" s="206"/>
      <c r="FU1024" s="206"/>
      <c r="FV1024" s="206"/>
      <c r="FW1024" s="206"/>
      <c r="FX1024" s="206"/>
      <c r="FY1024" s="206"/>
      <c r="FZ1024" s="206"/>
      <c r="GA1024" s="206"/>
      <c r="GB1024" s="206"/>
      <c r="GC1024" s="206"/>
      <c r="GD1024" s="206"/>
      <c r="GE1024" s="206"/>
      <c r="GF1024" s="206"/>
      <c r="GG1024" s="206"/>
      <c r="GH1024" s="206"/>
      <c r="GI1024" s="206"/>
      <c r="GJ1024" s="206"/>
      <c r="GK1024" s="206"/>
      <c r="GL1024" s="206"/>
      <c r="GM1024" s="206"/>
      <c r="GN1024" s="206"/>
      <c r="GO1024" s="206"/>
      <c r="GP1024" s="206"/>
      <c r="GQ1024" s="206"/>
      <c r="GR1024" s="206"/>
      <c r="GS1024" s="206"/>
      <c r="GT1024" s="206"/>
      <c r="GU1024" s="206"/>
      <c r="GV1024" s="206"/>
      <c r="GW1024" s="206"/>
      <c r="GX1024" s="206"/>
      <c r="GY1024" s="206"/>
      <c r="GZ1024" s="206"/>
      <c r="HA1024" s="206"/>
      <c r="HB1024" s="206"/>
      <c r="HC1024" s="206"/>
      <c r="HD1024" s="206"/>
      <c r="HE1024" s="206"/>
      <c r="HF1024" s="206"/>
      <c r="HG1024" s="206"/>
      <c r="HH1024" s="206"/>
      <c r="HI1024" s="206"/>
      <c r="HJ1024" s="206"/>
      <c r="HK1024" s="206"/>
      <c r="HL1024" s="206"/>
      <c r="HM1024" s="206"/>
      <c r="HN1024" s="206"/>
      <c r="HO1024" s="206"/>
      <c r="HP1024" s="206"/>
      <c r="HQ1024" s="206"/>
      <c r="HR1024" s="206"/>
      <c r="HS1024" s="206"/>
      <c r="HT1024" s="206"/>
      <c r="HU1024" s="206"/>
      <c r="HV1024" s="206"/>
      <c r="HW1024" s="206"/>
      <c r="HX1024" s="206"/>
      <c r="HY1024" s="206"/>
      <c r="HZ1024" s="206"/>
      <c r="IA1024" s="206"/>
      <c r="IB1024" s="206"/>
      <c r="IC1024" s="206"/>
      <c r="ID1024" s="206"/>
      <c r="IE1024" s="206"/>
      <c r="IF1024" s="206"/>
      <c r="IG1024" s="206"/>
      <c r="IH1024" s="206"/>
    </row>
    <row r="1025" spans="1:242" s="225" customFormat="1" hidden="1" x14ac:dyDescent="0.25">
      <c r="A1025" s="206"/>
      <c r="B1025" s="206"/>
      <c r="C1025" s="204">
        <v>43728</v>
      </c>
      <c r="D1025" s="233" t="s">
        <v>1818</v>
      </c>
      <c r="E1025" s="319" t="s">
        <v>1797</v>
      </c>
      <c r="F1025" s="322"/>
      <c r="G1025" s="242" t="s">
        <v>1816</v>
      </c>
      <c r="H1025" s="285"/>
      <c r="I1025" s="236">
        <v>1057700</v>
      </c>
      <c r="J1025" s="357">
        <f t="shared" si="16"/>
        <v>15144877</v>
      </c>
      <c r="K1025" s="251"/>
      <c r="L1025" s="287"/>
      <c r="M1025" s="319" t="s">
        <v>1797</v>
      </c>
      <c r="N1025" s="287"/>
      <c r="O1025" s="287"/>
      <c r="P1025" s="287"/>
      <c r="Q1025" s="287"/>
      <c r="R1025" s="287"/>
      <c r="S1025" s="287"/>
      <c r="T1025" s="287"/>
      <c r="U1025" s="287"/>
      <c r="V1025" s="287"/>
      <c r="W1025" s="287"/>
      <c r="X1025" s="287"/>
      <c r="Y1025" s="287"/>
      <c r="Z1025" s="287"/>
      <c r="AA1025" s="287"/>
      <c r="AB1025" s="287"/>
      <c r="AC1025" s="287"/>
      <c r="AD1025" s="287"/>
      <c r="AE1025" s="287"/>
      <c r="AF1025" s="287"/>
      <c r="AG1025" s="287"/>
      <c r="AH1025" s="287"/>
      <c r="AI1025" s="287"/>
      <c r="AJ1025" s="449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206"/>
      <c r="BN1025" s="206"/>
      <c r="BO1025" s="206"/>
      <c r="BP1025" s="206"/>
      <c r="BQ1025" s="206"/>
      <c r="BR1025" s="206"/>
      <c r="BS1025" s="206"/>
      <c r="BT1025" s="206"/>
      <c r="BU1025" s="206"/>
      <c r="BV1025" s="206"/>
      <c r="BW1025" s="206"/>
      <c r="BX1025" s="206"/>
      <c r="BY1025" s="206"/>
      <c r="BZ1025" s="206"/>
      <c r="CA1025" s="206"/>
      <c r="CB1025" s="206"/>
      <c r="CC1025" s="206"/>
      <c r="CD1025" s="206"/>
      <c r="CE1025" s="206"/>
      <c r="CF1025" s="206"/>
      <c r="CG1025" s="206"/>
      <c r="CH1025" s="206"/>
      <c r="CI1025" s="206"/>
      <c r="CJ1025" s="206"/>
      <c r="CK1025" s="206"/>
      <c r="CL1025" s="206"/>
      <c r="CM1025" s="206"/>
      <c r="CN1025" s="206"/>
      <c r="CO1025" s="206"/>
      <c r="CP1025" s="206"/>
      <c r="CQ1025" s="206"/>
      <c r="CR1025" s="206"/>
      <c r="CS1025" s="206"/>
      <c r="CT1025" s="206"/>
      <c r="CU1025" s="206"/>
      <c r="CV1025" s="206"/>
      <c r="CW1025" s="206"/>
      <c r="CX1025" s="206"/>
      <c r="CY1025" s="206"/>
      <c r="CZ1025" s="206"/>
      <c r="DA1025" s="206"/>
      <c r="DB1025" s="206"/>
      <c r="DC1025" s="206"/>
      <c r="DD1025" s="206"/>
      <c r="DE1025" s="206"/>
      <c r="DF1025" s="206"/>
      <c r="DG1025" s="206"/>
      <c r="DH1025" s="206"/>
      <c r="DI1025" s="206"/>
      <c r="DJ1025" s="206"/>
      <c r="DK1025" s="206"/>
      <c r="DL1025" s="206"/>
      <c r="DM1025" s="206"/>
      <c r="DN1025" s="206"/>
      <c r="DO1025" s="206"/>
      <c r="DP1025" s="206"/>
      <c r="DQ1025" s="206"/>
      <c r="DR1025" s="206"/>
      <c r="DS1025" s="206"/>
      <c r="DT1025" s="206"/>
      <c r="DU1025" s="206"/>
      <c r="DV1025" s="206"/>
      <c r="DW1025" s="206"/>
      <c r="DX1025" s="206"/>
      <c r="DY1025" s="206"/>
      <c r="DZ1025" s="206"/>
      <c r="EA1025" s="206"/>
      <c r="EB1025" s="206"/>
      <c r="EC1025" s="206"/>
      <c r="ED1025" s="206"/>
      <c r="EE1025" s="206"/>
      <c r="EF1025" s="206"/>
      <c r="EG1025" s="206"/>
      <c r="EH1025" s="206"/>
      <c r="EI1025" s="206"/>
      <c r="EJ1025" s="206"/>
      <c r="EK1025" s="206"/>
      <c r="EL1025" s="206"/>
      <c r="EM1025" s="206"/>
      <c r="EN1025" s="206"/>
      <c r="EO1025" s="206"/>
      <c r="EP1025" s="206"/>
      <c r="EQ1025" s="206"/>
      <c r="ER1025" s="206"/>
      <c r="ES1025" s="206"/>
      <c r="ET1025" s="206"/>
      <c r="EU1025" s="206"/>
      <c r="EV1025" s="206"/>
      <c r="EW1025" s="206"/>
      <c r="EX1025" s="206"/>
      <c r="EY1025" s="206"/>
      <c r="EZ1025" s="206"/>
      <c r="FA1025" s="206"/>
      <c r="FB1025" s="206"/>
      <c r="FC1025" s="206"/>
      <c r="FD1025" s="206"/>
      <c r="FE1025" s="206"/>
      <c r="FF1025" s="206"/>
      <c r="FG1025" s="206"/>
      <c r="FH1025" s="206"/>
      <c r="FI1025" s="206"/>
      <c r="FJ1025" s="206"/>
      <c r="FK1025" s="206"/>
      <c r="FL1025" s="206"/>
      <c r="FM1025" s="206"/>
      <c r="FN1025" s="206"/>
      <c r="FO1025" s="206"/>
      <c r="FP1025" s="206"/>
      <c r="FQ1025" s="206"/>
      <c r="FR1025" s="206"/>
      <c r="FS1025" s="206"/>
      <c r="FT1025" s="206"/>
      <c r="FU1025" s="206"/>
      <c r="FV1025" s="206"/>
      <c r="FW1025" s="206"/>
      <c r="FX1025" s="206"/>
      <c r="FY1025" s="206"/>
      <c r="FZ1025" s="206"/>
      <c r="GA1025" s="206"/>
      <c r="GB1025" s="206"/>
      <c r="GC1025" s="206"/>
      <c r="GD1025" s="206"/>
      <c r="GE1025" s="206"/>
      <c r="GF1025" s="206"/>
      <c r="GG1025" s="206"/>
      <c r="GH1025" s="206"/>
      <c r="GI1025" s="206"/>
      <c r="GJ1025" s="206"/>
      <c r="GK1025" s="206"/>
      <c r="GL1025" s="206"/>
      <c r="GM1025" s="206"/>
      <c r="GN1025" s="206"/>
      <c r="GO1025" s="206"/>
      <c r="GP1025" s="206"/>
      <c r="GQ1025" s="206"/>
      <c r="GR1025" s="206"/>
      <c r="GS1025" s="206"/>
      <c r="GT1025" s="206"/>
      <c r="GU1025" s="206"/>
      <c r="GV1025" s="206"/>
      <c r="GW1025" s="206"/>
      <c r="GX1025" s="206"/>
      <c r="GY1025" s="206"/>
      <c r="GZ1025" s="206"/>
      <c r="HA1025" s="206"/>
      <c r="HB1025" s="206"/>
      <c r="HC1025" s="206"/>
      <c r="HD1025" s="206"/>
      <c r="HE1025" s="206"/>
      <c r="HF1025" s="206"/>
      <c r="HG1025" s="206"/>
      <c r="HH1025" s="206"/>
      <c r="HI1025" s="206"/>
      <c r="HJ1025" s="206"/>
      <c r="HK1025" s="206"/>
      <c r="HL1025" s="206"/>
      <c r="HM1025" s="206"/>
      <c r="HN1025" s="206"/>
      <c r="HO1025" s="206"/>
      <c r="HP1025" s="206"/>
      <c r="HQ1025" s="206"/>
      <c r="HR1025" s="206"/>
      <c r="HS1025" s="206"/>
      <c r="HT1025" s="206"/>
      <c r="HU1025" s="206"/>
      <c r="HV1025" s="206"/>
      <c r="HW1025" s="206"/>
      <c r="HX1025" s="206"/>
      <c r="HY1025" s="206"/>
      <c r="HZ1025" s="206"/>
      <c r="IA1025" s="206"/>
      <c r="IB1025" s="206"/>
      <c r="IC1025" s="206"/>
      <c r="ID1025" s="206"/>
      <c r="IE1025" s="206"/>
      <c r="IF1025" s="206"/>
      <c r="IG1025" s="206"/>
      <c r="IH1025" s="206"/>
    </row>
    <row r="1026" spans="1:242" s="225" customFormat="1" hidden="1" x14ac:dyDescent="0.25">
      <c r="A1026" s="206"/>
      <c r="B1026" s="206"/>
      <c r="C1026" s="204">
        <v>43728</v>
      </c>
      <c r="D1026" s="233" t="s">
        <v>1819</v>
      </c>
      <c r="E1026" s="319" t="s">
        <v>1798</v>
      </c>
      <c r="F1026" s="322"/>
      <c r="G1026" s="242" t="s">
        <v>291</v>
      </c>
      <c r="H1026" s="285"/>
      <c r="I1026" s="236">
        <v>145000</v>
      </c>
      <c r="J1026" s="357">
        <f t="shared" si="16"/>
        <v>14999877</v>
      </c>
      <c r="K1026" s="251"/>
      <c r="L1026" s="287"/>
      <c r="M1026" s="319" t="s">
        <v>1798</v>
      </c>
      <c r="N1026" s="287"/>
      <c r="O1026" s="287"/>
      <c r="P1026" s="287"/>
      <c r="Q1026" s="287"/>
      <c r="R1026" s="287"/>
      <c r="S1026" s="287"/>
      <c r="T1026" s="287"/>
      <c r="U1026" s="287"/>
      <c r="V1026" s="287"/>
      <c r="W1026" s="287"/>
      <c r="X1026" s="287"/>
      <c r="Y1026" s="287"/>
      <c r="Z1026" s="287"/>
      <c r="AA1026" s="287"/>
      <c r="AB1026" s="287"/>
      <c r="AC1026" s="287"/>
      <c r="AD1026" s="287"/>
      <c r="AE1026" s="287"/>
      <c r="AF1026" s="287"/>
      <c r="AG1026" s="287"/>
      <c r="AH1026" s="287"/>
      <c r="AI1026" s="287"/>
      <c r="AJ1026" s="449"/>
      <c r="AK1026" s="206"/>
      <c r="AL1026" s="206"/>
      <c r="AM1026" s="206"/>
      <c r="AN1026" s="206"/>
      <c r="AO1026" s="206"/>
      <c r="AP1026" s="206"/>
      <c r="AQ1026" s="206"/>
      <c r="AR1026" s="206"/>
      <c r="AS1026" s="206"/>
      <c r="AT1026" s="206"/>
      <c r="AU1026" s="206"/>
      <c r="AV1026" s="206"/>
      <c r="AW1026" s="206"/>
      <c r="AX1026" s="206"/>
      <c r="AY1026" s="206"/>
      <c r="AZ1026" s="206"/>
      <c r="BA1026" s="206"/>
      <c r="BB1026" s="206"/>
      <c r="BC1026" s="206"/>
      <c r="BD1026" s="206"/>
      <c r="BE1026" s="206"/>
      <c r="BF1026" s="206"/>
      <c r="BG1026" s="206"/>
      <c r="BH1026" s="206"/>
      <c r="BI1026" s="206"/>
      <c r="BJ1026" s="206"/>
      <c r="BK1026" s="206"/>
      <c r="BL1026" s="206"/>
      <c r="BM1026" s="206"/>
      <c r="BN1026" s="206"/>
      <c r="BO1026" s="206"/>
      <c r="BP1026" s="206"/>
      <c r="BQ1026" s="206"/>
      <c r="BR1026" s="206"/>
      <c r="BS1026" s="206"/>
      <c r="BT1026" s="206"/>
      <c r="BU1026" s="206"/>
      <c r="BV1026" s="206"/>
      <c r="BW1026" s="206"/>
      <c r="BX1026" s="206"/>
      <c r="BY1026" s="206"/>
      <c r="BZ1026" s="206"/>
      <c r="CA1026" s="206"/>
      <c r="CB1026" s="206"/>
      <c r="CC1026" s="206"/>
      <c r="CD1026" s="206"/>
      <c r="CE1026" s="206"/>
      <c r="CF1026" s="206"/>
      <c r="CG1026" s="206"/>
      <c r="CH1026" s="206"/>
      <c r="CI1026" s="206"/>
      <c r="CJ1026" s="206"/>
      <c r="CK1026" s="206"/>
      <c r="CL1026" s="206"/>
      <c r="CM1026" s="206"/>
      <c r="CN1026" s="206"/>
      <c r="CO1026" s="206"/>
      <c r="CP1026" s="206"/>
      <c r="CQ1026" s="206"/>
      <c r="CR1026" s="206"/>
      <c r="CS1026" s="206"/>
      <c r="CT1026" s="206"/>
      <c r="CU1026" s="206"/>
      <c r="CV1026" s="206"/>
      <c r="CW1026" s="206"/>
      <c r="CX1026" s="206"/>
      <c r="CY1026" s="206"/>
      <c r="CZ1026" s="206"/>
      <c r="DA1026" s="206"/>
      <c r="DB1026" s="206"/>
      <c r="DC1026" s="206"/>
      <c r="DD1026" s="206"/>
      <c r="DE1026" s="206"/>
      <c r="DF1026" s="206"/>
      <c r="DG1026" s="206"/>
      <c r="DH1026" s="206"/>
      <c r="DI1026" s="206"/>
      <c r="DJ1026" s="206"/>
      <c r="DK1026" s="206"/>
      <c r="DL1026" s="206"/>
      <c r="DM1026" s="206"/>
      <c r="DN1026" s="206"/>
      <c r="DO1026" s="206"/>
      <c r="DP1026" s="206"/>
      <c r="DQ1026" s="206"/>
      <c r="DR1026" s="206"/>
      <c r="DS1026" s="206"/>
      <c r="DT1026" s="206"/>
      <c r="DU1026" s="206"/>
      <c r="DV1026" s="206"/>
      <c r="DW1026" s="206"/>
      <c r="DX1026" s="206"/>
      <c r="DY1026" s="206"/>
      <c r="DZ1026" s="206"/>
      <c r="EA1026" s="206"/>
      <c r="EB1026" s="206"/>
      <c r="EC1026" s="206"/>
      <c r="ED1026" s="206"/>
      <c r="EE1026" s="206"/>
      <c r="EF1026" s="206"/>
      <c r="EG1026" s="206"/>
      <c r="EH1026" s="206"/>
      <c r="EI1026" s="206"/>
      <c r="EJ1026" s="206"/>
      <c r="EK1026" s="206"/>
      <c r="EL1026" s="206"/>
      <c r="EM1026" s="206"/>
      <c r="EN1026" s="206"/>
      <c r="EO1026" s="206"/>
      <c r="EP1026" s="206"/>
      <c r="EQ1026" s="206"/>
      <c r="ER1026" s="206"/>
      <c r="ES1026" s="206"/>
      <c r="ET1026" s="206"/>
      <c r="EU1026" s="206"/>
      <c r="EV1026" s="206"/>
      <c r="EW1026" s="206"/>
      <c r="EX1026" s="206"/>
      <c r="EY1026" s="206"/>
      <c r="EZ1026" s="206"/>
      <c r="FA1026" s="206"/>
      <c r="FB1026" s="206"/>
      <c r="FC1026" s="206"/>
      <c r="FD1026" s="206"/>
      <c r="FE1026" s="206"/>
      <c r="FF1026" s="206"/>
      <c r="FG1026" s="206"/>
      <c r="FH1026" s="206"/>
      <c r="FI1026" s="206"/>
      <c r="FJ1026" s="206"/>
      <c r="FK1026" s="206"/>
      <c r="FL1026" s="206"/>
      <c r="FM1026" s="206"/>
      <c r="FN1026" s="206"/>
      <c r="FO1026" s="206"/>
      <c r="FP1026" s="206"/>
      <c r="FQ1026" s="206"/>
      <c r="FR1026" s="206"/>
      <c r="FS1026" s="206"/>
      <c r="FT1026" s="206"/>
      <c r="FU1026" s="206"/>
      <c r="FV1026" s="206"/>
      <c r="FW1026" s="206"/>
      <c r="FX1026" s="206"/>
      <c r="FY1026" s="206"/>
      <c r="FZ1026" s="206"/>
      <c r="GA1026" s="206"/>
      <c r="GB1026" s="206"/>
      <c r="GC1026" s="206"/>
      <c r="GD1026" s="206"/>
      <c r="GE1026" s="206"/>
      <c r="GF1026" s="206"/>
      <c r="GG1026" s="206"/>
      <c r="GH1026" s="206"/>
      <c r="GI1026" s="206"/>
      <c r="GJ1026" s="206"/>
      <c r="GK1026" s="206"/>
      <c r="GL1026" s="206"/>
      <c r="GM1026" s="206"/>
      <c r="GN1026" s="206"/>
      <c r="GO1026" s="206"/>
      <c r="GP1026" s="206"/>
      <c r="GQ1026" s="206"/>
      <c r="GR1026" s="206"/>
      <c r="GS1026" s="206"/>
      <c r="GT1026" s="206"/>
      <c r="GU1026" s="206"/>
      <c r="GV1026" s="206"/>
      <c r="GW1026" s="206"/>
      <c r="GX1026" s="206"/>
      <c r="GY1026" s="206"/>
      <c r="GZ1026" s="206"/>
      <c r="HA1026" s="206"/>
      <c r="HB1026" s="206"/>
      <c r="HC1026" s="206"/>
      <c r="HD1026" s="206"/>
      <c r="HE1026" s="206"/>
      <c r="HF1026" s="206"/>
      <c r="HG1026" s="206"/>
      <c r="HH1026" s="206"/>
      <c r="HI1026" s="206"/>
      <c r="HJ1026" s="206"/>
      <c r="HK1026" s="206"/>
      <c r="HL1026" s="206"/>
      <c r="HM1026" s="206"/>
      <c r="HN1026" s="206"/>
      <c r="HO1026" s="206"/>
      <c r="HP1026" s="206"/>
      <c r="HQ1026" s="206"/>
      <c r="HR1026" s="206"/>
      <c r="HS1026" s="206"/>
      <c r="HT1026" s="206"/>
      <c r="HU1026" s="206"/>
      <c r="HV1026" s="206"/>
      <c r="HW1026" s="206"/>
      <c r="HX1026" s="206"/>
      <c r="HY1026" s="206"/>
      <c r="HZ1026" s="206"/>
      <c r="IA1026" s="206"/>
      <c r="IB1026" s="206"/>
      <c r="IC1026" s="206"/>
      <c r="ID1026" s="206"/>
      <c r="IE1026" s="206"/>
      <c r="IF1026" s="206"/>
      <c r="IG1026" s="206"/>
      <c r="IH1026" s="206"/>
    </row>
    <row r="1027" spans="1:242" s="225" customFormat="1" hidden="1" x14ac:dyDescent="0.25">
      <c r="A1027" s="206"/>
      <c r="B1027" s="206"/>
      <c r="C1027" s="204"/>
      <c r="D1027" s="233" t="s">
        <v>1100</v>
      </c>
      <c r="E1027" s="319"/>
      <c r="F1027" s="322"/>
      <c r="G1027" s="242" t="s">
        <v>291</v>
      </c>
      <c r="H1027" s="285">
        <v>150000</v>
      </c>
      <c r="I1027" s="236"/>
      <c r="J1027" s="357">
        <f t="shared" si="16"/>
        <v>15149877</v>
      </c>
      <c r="K1027" s="251" t="s">
        <v>1762</v>
      </c>
      <c r="L1027" s="287"/>
      <c r="M1027" s="319"/>
      <c r="N1027" s="287"/>
      <c r="O1027" s="287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449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206"/>
      <c r="BN1027" s="206"/>
      <c r="BO1027" s="206"/>
      <c r="BP1027" s="206"/>
      <c r="BQ1027" s="206"/>
      <c r="BR1027" s="206"/>
      <c r="BS1027" s="206"/>
      <c r="BT1027" s="206"/>
      <c r="BU1027" s="206"/>
      <c r="BV1027" s="206"/>
      <c r="BW1027" s="206"/>
      <c r="BX1027" s="206"/>
      <c r="BY1027" s="206"/>
      <c r="BZ1027" s="206"/>
      <c r="CA1027" s="206"/>
      <c r="CB1027" s="206"/>
      <c r="CC1027" s="206"/>
      <c r="CD1027" s="206"/>
      <c r="CE1027" s="206"/>
      <c r="CF1027" s="206"/>
      <c r="CG1027" s="206"/>
      <c r="CH1027" s="206"/>
      <c r="CI1027" s="206"/>
      <c r="CJ1027" s="206"/>
      <c r="CK1027" s="206"/>
      <c r="CL1027" s="206"/>
      <c r="CM1027" s="206"/>
      <c r="CN1027" s="206"/>
      <c r="CO1027" s="206"/>
      <c r="CP1027" s="206"/>
      <c r="CQ1027" s="206"/>
      <c r="CR1027" s="206"/>
      <c r="CS1027" s="206"/>
      <c r="CT1027" s="206"/>
      <c r="CU1027" s="206"/>
      <c r="CV1027" s="206"/>
      <c r="CW1027" s="206"/>
      <c r="CX1027" s="206"/>
      <c r="CY1027" s="206"/>
      <c r="CZ1027" s="206"/>
      <c r="DA1027" s="206"/>
      <c r="DB1027" s="206"/>
      <c r="DC1027" s="206"/>
      <c r="DD1027" s="206"/>
      <c r="DE1027" s="206"/>
      <c r="DF1027" s="206"/>
      <c r="DG1027" s="206"/>
      <c r="DH1027" s="206"/>
      <c r="DI1027" s="206"/>
      <c r="DJ1027" s="206"/>
      <c r="DK1027" s="206"/>
      <c r="DL1027" s="206"/>
      <c r="DM1027" s="206"/>
      <c r="DN1027" s="206"/>
      <c r="DO1027" s="206"/>
      <c r="DP1027" s="206"/>
      <c r="DQ1027" s="206"/>
      <c r="DR1027" s="206"/>
      <c r="DS1027" s="206"/>
      <c r="DT1027" s="206"/>
      <c r="DU1027" s="206"/>
      <c r="DV1027" s="206"/>
      <c r="DW1027" s="206"/>
      <c r="DX1027" s="206"/>
      <c r="DY1027" s="206"/>
      <c r="DZ1027" s="206"/>
      <c r="EA1027" s="206"/>
      <c r="EB1027" s="206"/>
      <c r="EC1027" s="206"/>
      <c r="ED1027" s="206"/>
      <c r="EE1027" s="206"/>
      <c r="EF1027" s="206"/>
      <c r="EG1027" s="206"/>
      <c r="EH1027" s="206"/>
      <c r="EI1027" s="206"/>
      <c r="EJ1027" s="206"/>
      <c r="EK1027" s="206"/>
      <c r="EL1027" s="206"/>
      <c r="EM1027" s="206"/>
      <c r="EN1027" s="206"/>
      <c r="EO1027" s="206"/>
      <c r="EP1027" s="206"/>
      <c r="EQ1027" s="206"/>
      <c r="ER1027" s="206"/>
      <c r="ES1027" s="206"/>
      <c r="ET1027" s="206"/>
      <c r="EU1027" s="206"/>
      <c r="EV1027" s="206"/>
      <c r="EW1027" s="206"/>
      <c r="EX1027" s="206"/>
      <c r="EY1027" s="206"/>
      <c r="EZ1027" s="206"/>
      <c r="FA1027" s="206"/>
      <c r="FB1027" s="206"/>
      <c r="FC1027" s="206"/>
      <c r="FD1027" s="206"/>
      <c r="FE1027" s="206"/>
      <c r="FF1027" s="206"/>
      <c r="FG1027" s="206"/>
      <c r="FH1027" s="206"/>
      <c r="FI1027" s="206"/>
      <c r="FJ1027" s="206"/>
      <c r="FK1027" s="206"/>
      <c r="FL1027" s="206"/>
      <c r="FM1027" s="206"/>
      <c r="FN1027" s="206"/>
      <c r="FO1027" s="206"/>
      <c r="FP1027" s="206"/>
      <c r="FQ1027" s="206"/>
      <c r="FR1027" s="206"/>
      <c r="FS1027" s="206"/>
      <c r="FT1027" s="206"/>
      <c r="FU1027" s="206"/>
      <c r="FV1027" s="206"/>
      <c r="FW1027" s="206"/>
      <c r="FX1027" s="206"/>
      <c r="FY1027" s="206"/>
      <c r="FZ1027" s="206"/>
      <c r="GA1027" s="206"/>
      <c r="GB1027" s="206"/>
      <c r="GC1027" s="206"/>
      <c r="GD1027" s="206"/>
      <c r="GE1027" s="206"/>
      <c r="GF1027" s="206"/>
      <c r="GG1027" s="206"/>
      <c r="GH1027" s="206"/>
      <c r="GI1027" s="206"/>
      <c r="GJ1027" s="206"/>
      <c r="GK1027" s="206"/>
      <c r="GL1027" s="206"/>
      <c r="GM1027" s="206"/>
      <c r="GN1027" s="206"/>
      <c r="GO1027" s="206"/>
      <c r="GP1027" s="206"/>
      <c r="GQ1027" s="206"/>
      <c r="GR1027" s="206"/>
      <c r="GS1027" s="206"/>
      <c r="GT1027" s="206"/>
      <c r="GU1027" s="206"/>
      <c r="GV1027" s="206"/>
      <c r="GW1027" s="206"/>
      <c r="GX1027" s="206"/>
      <c r="GY1027" s="206"/>
      <c r="GZ1027" s="206"/>
      <c r="HA1027" s="206"/>
      <c r="HB1027" s="206"/>
      <c r="HC1027" s="206"/>
      <c r="HD1027" s="206"/>
      <c r="HE1027" s="206"/>
      <c r="HF1027" s="206"/>
      <c r="HG1027" s="206"/>
      <c r="HH1027" s="206"/>
      <c r="HI1027" s="206"/>
      <c r="HJ1027" s="206"/>
      <c r="HK1027" s="206"/>
      <c r="HL1027" s="206"/>
      <c r="HM1027" s="206"/>
      <c r="HN1027" s="206"/>
      <c r="HO1027" s="206"/>
      <c r="HP1027" s="206"/>
      <c r="HQ1027" s="206"/>
      <c r="HR1027" s="206"/>
      <c r="HS1027" s="206"/>
      <c r="HT1027" s="206"/>
      <c r="HU1027" s="206"/>
      <c r="HV1027" s="206"/>
      <c r="HW1027" s="206"/>
      <c r="HX1027" s="206"/>
      <c r="HY1027" s="206"/>
      <c r="HZ1027" s="206"/>
      <c r="IA1027" s="206"/>
      <c r="IB1027" s="206"/>
      <c r="IC1027" s="206"/>
      <c r="ID1027" s="206"/>
      <c r="IE1027" s="206"/>
      <c r="IF1027" s="206"/>
      <c r="IG1027" s="206"/>
      <c r="IH1027" s="206"/>
    </row>
    <row r="1028" spans="1:242" s="225" customFormat="1" hidden="1" x14ac:dyDescent="0.25">
      <c r="A1028" s="206"/>
      <c r="B1028" s="206"/>
      <c r="C1028" s="204">
        <v>43728</v>
      </c>
      <c r="D1028" s="233" t="s">
        <v>1820</v>
      </c>
      <c r="E1028" s="319" t="s">
        <v>1799</v>
      </c>
      <c r="F1028" s="322"/>
      <c r="G1028" s="242" t="s">
        <v>565</v>
      </c>
      <c r="H1028" s="285"/>
      <c r="I1028" s="236">
        <v>754900</v>
      </c>
      <c r="J1028" s="357">
        <f t="shared" si="16"/>
        <v>14394977</v>
      </c>
      <c r="K1028" s="251"/>
      <c r="L1028" s="287"/>
      <c r="M1028" s="319" t="s">
        <v>1799</v>
      </c>
      <c r="N1028" s="287"/>
      <c r="O1028" s="287"/>
      <c r="P1028" s="287"/>
      <c r="Q1028" s="287"/>
      <c r="R1028" s="287"/>
      <c r="S1028" s="287"/>
      <c r="T1028" s="287"/>
      <c r="U1028" s="287"/>
      <c r="V1028" s="287"/>
      <c r="W1028" s="287"/>
      <c r="X1028" s="287"/>
      <c r="Y1028" s="287"/>
      <c r="Z1028" s="287"/>
      <c r="AA1028" s="287"/>
      <c r="AB1028" s="287"/>
      <c r="AC1028" s="287"/>
      <c r="AD1028" s="287"/>
      <c r="AE1028" s="287"/>
      <c r="AF1028" s="287"/>
      <c r="AG1028" s="287"/>
      <c r="AH1028" s="287"/>
      <c r="AI1028" s="287"/>
      <c r="AJ1028" s="449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06"/>
      <c r="BN1028" s="206"/>
      <c r="BO1028" s="206"/>
      <c r="BP1028" s="206"/>
      <c r="BQ1028" s="206"/>
      <c r="BR1028" s="206"/>
      <c r="BS1028" s="206"/>
      <c r="BT1028" s="206"/>
      <c r="BU1028" s="206"/>
      <c r="BV1028" s="206"/>
      <c r="BW1028" s="206"/>
      <c r="BX1028" s="206"/>
      <c r="BY1028" s="206"/>
      <c r="BZ1028" s="206"/>
      <c r="CA1028" s="206"/>
      <c r="CB1028" s="206"/>
      <c r="CC1028" s="206"/>
      <c r="CD1028" s="206"/>
      <c r="CE1028" s="206"/>
      <c r="CF1028" s="206"/>
      <c r="CG1028" s="206"/>
      <c r="CH1028" s="206"/>
      <c r="CI1028" s="206"/>
      <c r="CJ1028" s="206"/>
      <c r="CK1028" s="206"/>
      <c r="CL1028" s="206"/>
      <c r="CM1028" s="206"/>
      <c r="CN1028" s="206"/>
      <c r="CO1028" s="206"/>
      <c r="CP1028" s="206"/>
      <c r="CQ1028" s="206"/>
      <c r="CR1028" s="206"/>
      <c r="CS1028" s="206"/>
      <c r="CT1028" s="206"/>
      <c r="CU1028" s="206"/>
      <c r="CV1028" s="206"/>
      <c r="CW1028" s="206"/>
      <c r="CX1028" s="206"/>
      <c r="CY1028" s="206"/>
      <c r="CZ1028" s="206"/>
      <c r="DA1028" s="206"/>
      <c r="DB1028" s="206"/>
      <c r="DC1028" s="206"/>
      <c r="DD1028" s="206"/>
      <c r="DE1028" s="206"/>
      <c r="DF1028" s="206"/>
      <c r="DG1028" s="206"/>
      <c r="DH1028" s="206"/>
      <c r="DI1028" s="206"/>
      <c r="DJ1028" s="206"/>
      <c r="DK1028" s="206"/>
      <c r="DL1028" s="206"/>
      <c r="DM1028" s="206"/>
      <c r="DN1028" s="206"/>
      <c r="DO1028" s="206"/>
      <c r="DP1028" s="206"/>
      <c r="DQ1028" s="206"/>
      <c r="DR1028" s="206"/>
      <c r="DS1028" s="206"/>
      <c r="DT1028" s="206"/>
      <c r="DU1028" s="206"/>
      <c r="DV1028" s="206"/>
      <c r="DW1028" s="206"/>
      <c r="DX1028" s="206"/>
      <c r="DY1028" s="206"/>
      <c r="DZ1028" s="206"/>
      <c r="EA1028" s="206"/>
      <c r="EB1028" s="206"/>
      <c r="EC1028" s="206"/>
      <c r="ED1028" s="206"/>
      <c r="EE1028" s="206"/>
      <c r="EF1028" s="206"/>
      <c r="EG1028" s="206"/>
      <c r="EH1028" s="206"/>
      <c r="EI1028" s="206"/>
      <c r="EJ1028" s="206"/>
      <c r="EK1028" s="206"/>
      <c r="EL1028" s="206"/>
      <c r="EM1028" s="206"/>
      <c r="EN1028" s="206"/>
      <c r="EO1028" s="206"/>
      <c r="EP1028" s="206"/>
      <c r="EQ1028" s="206"/>
      <c r="ER1028" s="206"/>
      <c r="ES1028" s="206"/>
      <c r="ET1028" s="206"/>
      <c r="EU1028" s="206"/>
      <c r="EV1028" s="206"/>
      <c r="EW1028" s="206"/>
      <c r="EX1028" s="206"/>
      <c r="EY1028" s="206"/>
      <c r="EZ1028" s="206"/>
      <c r="FA1028" s="206"/>
      <c r="FB1028" s="206"/>
      <c r="FC1028" s="206"/>
      <c r="FD1028" s="206"/>
      <c r="FE1028" s="206"/>
      <c r="FF1028" s="206"/>
      <c r="FG1028" s="206"/>
      <c r="FH1028" s="206"/>
      <c r="FI1028" s="206"/>
      <c r="FJ1028" s="206"/>
      <c r="FK1028" s="206"/>
      <c r="FL1028" s="206"/>
      <c r="FM1028" s="206"/>
      <c r="FN1028" s="206"/>
      <c r="FO1028" s="206"/>
      <c r="FP1028" s="206"/>
      <c r="FQ1028" s="206"/>
      <c r="FR1028" s="206"/>
      <c r="FS1028" s="206"/>
      <c r="FT1028" s="206"/>
      <c r="FU1028" s="206"/>
      <c r="FV1028" s="206"/>
      <c r="FW1028" s="206"/>
      <c r="FX1028" s="206"/>
      <c r="FY1028" s="206"/>
      <c r="FZ1028" s="206"/>
      <c r="GA1028" s="206"/>
      <c r="GB1028" s="206"/>
      <c r="GC1028" s="206"/>
      <c r="GD1028" s="206"/>
      <c r="GE1028" s="206"/>
      <c r="GF1028" s="206"/>
      <c r="GG1028" s="206"/>
      <c r="GH1028" s="206"/>
      <c r="GI1028" s="206"/>
      <c r="GJ1028" s="206"/>
      <c r="GK1028" s="206"/>
      <c r="GL1028" s="206"/>
      <c r="GM1028" s="206"/>
      <c r="GN1028" s="206"/>
      <c r="GO1028" s="206"/>
      <c r="GP1028" s="206"/>
      <c r="GQ1028" s="206"/>
      <c r="GR1028" s="206"/>
      <c r="GS1028" s="206"/>
      <c r="GT1028" s="206"/>
      <c r="GU1028" s="206"/>
      <c r="GV1028" s="206"/>
      <c r="GW1028" s="206"/>
      <c r="GX1028" s="206"/>
      <c r="GY1028" s="206"/>
      <c r="GZ1028" s="206"/>
      <c r="HA1028" s="206"/>
      <c r="HB1028" s="206"/>
      <c r="HC1028" s="206"/>
      <c r="HD1028" s="206"/>
      <c r="HE1028" s="206"/>
      <c r="HF1028" s="206"/>
      <c r="HG1028" s="206"/>
      <c r="HH1028" s="206"/>
      <c r="HI1028" s="206"/>
      <c r="HJ1028" s="206"/>
      <c r="HK1028" s="206"/>
      <c r="HL1028" s="206"/>
      <c r="HM1028" s="206"/>
      <c r="HN1028" s="206"/>
      <c r="HO1028" s="206"/>
      <c r="HP1028" s="206"/>
      <c r="HQ1028" s="206"/>
      <c r="HR1028" s="206"/>
      <c r="HS1028" s="206"/>
      <c r="HT1028" s="206"/>
      <c r="HU1028" s="206"/>
      <c r="HV1028" s="206"/>
      <c r="HW1028" s="206"/>
      <c r="HX1028" s="206"/>
      <c r="HY1028" s="206"/>
      <c r="HZ1028" s="206"/>
      <c r="IA1028" s="206"/>
      <c r="IB1028" s="206"/>
      <c r="IC1028" s="206"/>
      <c r="ID1028" s="206"/>
      <c r="IE1028" s="206"/>
      <c r="IF1028" s="206"/>
      <c r="IG1028" s="206"/>
      <c r="IH1028" s="206"/>
    </row>
    <row r="1029" spans="1:242" s="225" customFormat="1" hidden="1" x14ac:dyDescent="0.25">
      <c r="A1029" s="206"/>
      <c r="B1029" s="206"/>
      <c r="C1029" s="204"/>
      <c r="D1029" s="233" t="s">
        <v>1100</v>
      </c>
      <c r="E1029" s="319"/>
      <c r="F1029" s="322"/>
      <c r="G1029" s="242" t="s">
        <v>565</v>
      </c>
      <c r="H1029" s="285">
        <v>966000</v>
      </c>
      <c r="I1029" s="236"/>
      <c r="J1029" s="357">
        <f t="shared" si="16"/>
        <v>15360977</v>
      </c>
      <c r="K1029" s="251" t="s">
        <v>1786</v>
      </c>
      <c r="L1029" s="287"/>
      <c r="M1029" s="319"/>
      <c r="N1029" s="287"/>
      <c r="O1029" s="287"/>
      <c r="P1029" s="287"/>
      <c r="Q1029" s="287"/>
      <c r="R1029" s="287"/>
      <c r="S1029" s="287"/>
      <c r="T1029" s="287"/>
      <c r="U1029" s="287"/>
      <c r="V1029" s="287"/>
      <c r="W1029" s="287"/>
      <c r="X1029" s="287"/>
      <c r="Y1029" s="287"/>
      <c r="Z1029" s="287"/>
      <c r="AA1029" s="287"/>
      <c r="AB1029" s="287"/>
      <c r="AC1029" s="287"/>
      <c r="AD1029" s="287"/>
      <c r="AE1029" s="287"/>
      <c r="AF1029" s="287"/>
      <c r="AG1029" s="287"/>
      <c r="AH1029" s="287"/>
      <c r="AI1029" s="287"/>
      <c r="AJ1029" s="449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6"/>
      <c r="BN1029" s="206"/>
      <c r="BO1029" s="206"/>
      <c r="BP1029" s="206"/>
      <c r="BQ1029" s="206"/>
      <c r="BR1029" s="206"/>
      <c r="BS1029" s="206"/>
      <c r="BT1029" s="206"/>
      <c r="BU1029" s="206"/>
      <c r="BV1029" s="206"/>
      <c r="BW1029" s="206"/>
      <c r="BX1029" s="206"/>
      <c r="BY1029" s="206"/>
      <c r="BZ1029" s="206"/>
      <c r="CA1029" s="206"/>
      <c r="CB1029" s="206"/>
      <c r="CC1029" s="206"/>
      <c r="CD1029" s="206"/>
      <c r="CE1029" s="206"/>
      <c r="CF1029" s="206"/>
      <c r="CG1029" s="206"/>
      <c r="CH1029" s="206"/>
      <c r="CI1029" s="206"/>
      <c r="CJ1029" s="206"/>
      <c r="CK1029" s="206"/>
      <c r="CL1029" s="206"/>
      <c r="CM1029" s="206"/>
      <c r="CN1029" s="206"/>
      <c r="CO1029" s="206"/>
      <c r="CP1029" s="206"/>
      <c r="CQ1029" s="206"/>
      <c r="CR1029" s="206"/>
      <c r="CS1029" s="206"/>
      <c r="CT1029" s="206"/>
      <c r="CU1029" s="206"/>
      <c r="CV1029" s="206"/>
      <c r="CW1029" s="206"/>
      <c r="CX1029" s="206"/>
      <c r="CY1029" s="206"/>
      <c r="CZ1029" s="206"/>
      <c r="DA1029" s="206"/>
      <c r="DB1029" s="206"/>
      <c r="DC1029" s="206"/>
      <c r="DD1029" s="206"/>
      <c r="DE1029" s="206"/>
      <c r="DF1029" s="206"/>
      <c r="DG1029" s="206"/>
      <c r="DH1029" s="206"/>
      <c r="DI1029" s="206"/>
      <c r="DJ1029" s="206"/>
      <c r="DK1029" s="206"/>
      <c r="DL1029" s="206"/>
      <c r="DM1029" s="206"/>
      <c r="DN1029" s="206"/>
      <c r="DO1029" s="206"/>
      <c r="DP1029" s="206"/>
      <c r="DQ1029" s="206"/>
      <c r="DR1029" s="206"/>
      <c r="DS1029" s="206"/>
      <c r="DT1029" s="206"/>
      <c r="DU1029" s="206"/>
      <c r="DV1029" s="206"/>
      <c r="DW1029" s="206"/>
      <c r="DX1029" s="206"/>
      <c r="DY1029" s="206"/>
      <c r="DZ1029" s="206"/>
      <c r="EA1029" s="206"/>
      <c r="EB1029" s="206"/>
      <c r="EC1029" s="206"/>
      <c r="ED1029" s="206"/>
      <c r="EE1029" s="206"/>
      <c r="EF1029" s="206"/>
      <c r="EG1029" s="206"/>
      <c r="EH1029" s="206"/>
      <c r="EI1029" s="206"/>
      <c r="EJ1029" s="206"/>
      <c r="EK1029" s="206"/>
      <c r="EL1029" s="206"/>
      <c r="EM1029" s="206"/>
      <c r="EN1029" s="206"/>
      <c r="EO1029" s="206"/>
      <c r="EP1029" s="206"/>
      <c r="EQ1029" s="206"/>
      <c r="ER1029" s="206"/>
      <c r="ES1029" s="206"/>
      <c r="ET1029" s="206"/>
      <c r="EU1029" s="206"/>
      <c r="EV1029" s="206"/>
      <c r="EW1029" s="206"/>
      <c r="EX1029" s="206"/>
      <c r="EY1029" s="206"/>
      <c r="EZ1029" s="206"/>
      <c r="FA1029" s="206"/>
      <c r="FB1029" s="206"/>
      <c r="FC1029" s="206"/>
      <c r="FD1029" s="206"/>
      <c r="FE1029" s="206"/>
      <c r="FF1029" s="206"/>
      <c r="FG1029" s="206"/>
      <c r="FH1029" s="206"/>
      <c r="FI1029" s="206"/>
      <c r="FJ1029" s="206"/>
      <c r="FK1029" s="206"/>
      <c r="FL1029" s="206"/>
      <c r="FM1029" s="206"/>
      <c r="FN1029" s="206"/>
      <c r="FO1029" s="206"/>
      <c r="FP1029" s="206"/>
      <c r="FQ1029" s="206"/>
      <c r="FR1029" s="206"/>
      <c r="FS1029" s="206"/>
      <c r="FT1029" s="206"/>
      <c r="FU1029" s="206"/>
      <c r="FV1029" s="206"/>
      <c r="FW1029" s="206"/>
      <c r="FX1029" s="206"/>
      <c r="FY1029" s="206"/>
      <c r="FZ1029" s="206"/>
      <c r="GA1029" s="206"/>
      <c r="GB1029" s="206"/>
      <c r="GC1029" s="206"/>
      <c r="GD1029" s="206"/>
      <c r="GE1029" s="206"/>
      <c r="GF1029" s="206"/>
      <c r="GG1029" s="206"/>
      <c r="GH1029" s="206"/>
      <c r="GI1029" s="206"/>
      <c r="GJ1029" s="206"/>
      <c r="GK1029" s="206"/>
      <c r="GL1029" s="206"/>
      <c r="GM1029" s="206"/>
      <c r="GN1029" s="206"/>
      <c r="GO1029" s="206"/>
      <c r="GP1029" s="206"/>
      <c r="GQ1029" s="206"/>
      <c r="GR1029" s="206"/>
      <c r="GS1029" s="206"/>
      <c r="GT1029" s="206"/>
      <c r="GU1029" s="206"/>
      <c r="GV1029" s="206"/>
      <c r="GW1029" s="206"/>
      <c r="GX1029" s="206"/>
      <c r="GY1029" s="206"/>
      <c r="GZ1029" s="206"/>
      <c r="HA1029" s="206"/>
      <c r="HB1029" s="206"/>
      <c r="HC1029" s="206"/>
      <c r="HD1029" s="206"/>
      <c r="HE1029" s="206"/>
      <c r="HF1029" s="206"/>
      <c r="HG1029" s="206"/>
      <c r="HH1029" s="206"/>
      <c r="HI1029" s="206"/>
      <c r="HJ1029" s="206"/>
      <c r="HK1029" s="206"/>
      <c r="HL1029" s="206"/>
      <c r="HM1029" s="206"/>
      <c r="HN1029" s="206"/>
      <c r="HO1029" s="206"/>
      <c r="HP1029" s="206"/>
      <c r="HQ1029" s="206"/>
      <c r="HR1029" s="206"/>
      <c r="HS1029" s="206"/>
      <c r="HT1029" s="206"/>
      <c r="HU1029" s="206"/>
      <c r="HV1029" s="206"/>
      <c r="HW1029" s="206"/>
      <c r="HX1029" s="206"/>
      <c r="HY1029" s="206"/>
      <c r="HZ1029" s="206"/>
      <c r="IA1029" s="206"/>
      <c r="IB1029" s="206"/>
      <c r="IC1029" s="206"/>
      <c r="ID1029" s="206"/>
      <c r="IE1029" s="206"/>
      <c r="IF1029" s="206"/>
      <c r="IG1029" s="206"/>
      <c r="IH1029" s="206"/>
    </row>
    <row r="1030" spans="1:242" s="225" customFormat="1" hidden="1" x14ac:dyDescent="0.25">
      <c r="A1030" s="206"/>
      <c r="B1030" s="206"/>
      <c r="C1030" s="204">
        <v>43729</v>
      </c>
      <c r="D1030" s="233" t="s">
        <v>51</v>
      </c>
      <c r="E1030" s="319" t="s">
        <v>1800</v>
      </c>
      <c r="F1030" s="322"/>
      <c r="G1030" s="242" t="s">
        <v>327</v>
      </c>
      <c r="H1030" s="285"/>
      <c r="I1030" s="236">
        <v>450000</v>
      </c>
      <c r="J1030" s="357">
        <f t="shared" si="16"/>
        <v>14910977</v>
      </c>
      <c r="K1030" s="251"/>
      <c r="L1030" s="287"/>
      <c r="M1030" s="319" t="s">
        <v>1800</v>
      </c>
      <c r="N1030" s="287"/>
      <c r="O1030" s="287"/>
      <c r="P1030" s="287"/>
      <c r="Q1030" s="287"/>
      <c r="R1030" s="287"/>
      <c r="S1030" s="287"/>
      <c r="T1030" s="287"/>
      <c r="U1030" s="287"/>
      <c r="V1030" s="287"/>
      <c r="W1030" s="287"/>
      <c r="X1030" s="287"/>
      <c r="Y1030" s="287"/>
      <c r="Z1030" s="287"/>
      <c r="AA1030" s="287"/>
      <c r="AB1030" s="287"/>
      <c r="AC1030" s="287"/>
      <c r="AD1030" s="287"/>
      <c r="AE1030" s="287"/>
      <c r="AF1030" s="287"/>
      <c r="AG1030" s="287"/>
      <c r="AH1030" s="287"/>
      <c r="AI1030" s="287"/>
      <c r="AJ1030" s="449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6"/>
      <c r="BN1030" s="206"/>
      <c r="BO1030" s="206"/>
      <c r="BP1030" s="206"/>
      <c r="BQ1030" s="206"/>
      <c r="BR1030" s="206"/>
      <c r="BS1030" s="206"/>
      <c r="BT1030" s="206"/>
      <c r="BU1030" s="206"/>
      <c r="BV1030" s="206"/>
      <c r="BW1030" s="206"/>
      <c r="BX1030" s="206"/>
      <c r="BY1030" s="206"/>
      <c r="BZ1030" s="206"/>
      <c r="CA1030" s="206"/>
      <c r="CB1030" s="206"/>
      <c r="CC1030" s="206"/>
      <c r="CD1030" s="206"/>
      <c r="CE1030" s="206"/>
      <c r="CF1030" s="206"/>
      <c r="CG1030" s="206"/>
      <c r="CH1030" s="206"/>
      <c r="CI1030" s="206"/>
      <c r="CJ1030" s="206"/>
      <c r="CK1030" s="206"/>
      <c r="CL1030" s="206"/>
      <c r="CM1030" s="206"/>
      <c r="CN1030" s="206"/>
      <c r="CO1030" s="206"/>
      <c r="CP1030" s="206"/>
      <c r="CQ1030" s="206"/>
      <c r="CR1030" s="206"/>
      <c r="CS1030" s="206"/>
      <c r="CT1030" s="206"/>
      <c r="CU1030" s="206"/>
      <c r="CV1030" s="206"/>
      <c r="CW1030" s="206"/>
      <c r="CX1030" s="206"/>
      <c r="CY1030" s="206"/>
      <c r="CZ1030" s="206"/>
      <c r="DA1030" s="206"/>
      <c r="DB1030" s="206"/>
      <c r="DC1030" s="206"/>
      <c r="DD1030" s="206"/>
      <c r="DE1030" s="206"/>
      <c r="DF1030" s="206"/>
      <c r="DG1030" s="206"/>
      <c r="DH1030" s="206"/>
      <c r="DI1030" s="206"/>
      <c r="DJ1030" s="206"/>
      <c r="DK1030" s="206"/>
      <c r="DL1030" s="206"/>
      <c r="DM1030" s="206"/>
      <c r="DN1030" s="206"/>
      <c r="DO1030" s="206"/>
      <c r="DP1030" s="206"/>
      <c r="DQ1030" s="206"/>
      <c r="DR1030" s="206"/>
      <c r="DS1030" s="206"/>
      <c r="DT1030" s="206"/>
      <c r="DU1030" s="206"/>
      <c r="DV1030" s="206"/>
      <c r="DW1030" s="206"/>
      <c r="DX1030" s="206"/>
      <c r="DY1030" s="206"/>
      <c r="DZ1030" s="206"/>
      <c r="EA1030" s="206"/>
      <c r="EB1030" s="206"/>
      <c r="EC1030" s="206"/>
      <c r="ED1030" s="206"/>
      <c r="EE1030" s="206"/>
      <c r="EF1030" s="206"/>
      <c r="EG1030" s="206"/>
      <c r="EH1030" s="206"/>
      <c r="EI1030" s="206"/>
      <c r="EJ1030" s="206"/>
      <c r="EK1030" s="206"/>
      <c r="EL1030" s="206"/>
      <c r="EM1030" s="206"/>
      <c r="EN1030" s="206"/>
      <c r="EO1030" s="206"/>
      <c r="EP1030" s="206"/>
      <c r="EQ1030" s="206"/>
      <c r="ER1030" s="206"/>
      <c r="ES1030" s="206"/>
      <c r="ET1030" s="206"/>
      <c r="EU1030" s="206"/>
      <c r="EV1030" s="206"/>
      <c r="EW1030" s="206"/>
      <c r="EX1030" s="206"/>
      <c r="EY1030" s="206"/>
      <c r="EZ1030" s="206"/>
      <c r="FA1030" s="206"/>
      <c r="FB1030" s="206"/>
      <c r="FC1030" s="206"/>
      <c r="FD1030" s="206"/>
      <c r="FE1030" s="206"/>
      <c r="FF1030" s="206"/>
      <c r="FG1030" s="206"/>
      <c r="FH1030" s="206"/>
      <c r="FI1030" s="206"/>
      <c r="FJ1030" s="206"/>
      <c r="FK1030" s="206"/>
      <c r="FL1030" s="206"/>
      <c r="FM1030" s="206"/>
      <c r="FN1030" s="206"/>
      <c r="FO1030" s="206"/>
      <c r="FP1030" s="206"/>
      <c r="FQ1030" s="206"/>
      <c r="FR1030" s="206"/>
      <c r="FS1030" s="206"/>
      <c r="FT1030" s="206"/>
      <c r="FU1030" s="206"/>
      <c r="FV1030" s="206"/>
      <c r="FW1030" s="206"/>
      <c r="FX1030" s="206"/>
      <c r="FY1030" s="206"/>
      <c r="FZ1030" s="206"/>
      <c r="GA1030" s="206"/>
      <c r="GB1030" s="206"/>
      <c r="GC1030" s="206"/>
      <c r="GD1030" s="206"/>
      <c r="GE1030" s="206"/>
      <c r="GF1030" s="206"/>
      <c r="GG1030" s="206"/>
      <c r="GH1030" s="206"/>
      <c r="GI1030" s="206"/>
      <c r="GJ1030" s="206"/>
      <c r="GK1030" s="206"/>
      <c r="GL1030" s="206"/>
      <c r="GM1030" s="206"/>
      <c r="GN1030" s="206"/>
      <c r="GO1030" s="206"/>
      <c r="GP1030" s="206"/>
      <c r="GQ1030" s="206"/>
      <c r="GR1030" s="206"/>
      <c r="GS1030" s="206"/>
      <c r="GT1030" s="206"/>
      <c r="GU1030" s="206"/>
      <c r="GV1030" s="206"/>
      <c r="GW1030" s="206"/>
      <c r="GX1030" s="206"/>
      <c r="GY1030" s="206"/>
      <c r="GZ1030" s="206"/>
      <c r="HA1030" s="206"/>
      <c r="HB1030" s="206"/>
      <c r="HC1030" s="206"/>
      <c r="HD1030" s="206"/>
      <c r="HE1030" s="206"/>
      <c r="HF1030" s="206"/>
      <c r="HG1030" s="206"/>
      <c r="HH1030" s="206"/>
      <c r="HI1030" s="206"/>
      <c r="HJ1030" s="206"/>
      <c r="HK1030" s="206"/>
      <c r="HL1030" s="206"/>
      <c r="HM1030" s="206"/>
      <c r="HN1030" s="206"/>
      <c r="HO1030" s="206"/>
      <c r="HP1030" s="206"/>
      <c r="HQ1030" s="206"/>
      <c r="HR1030" s="206"/>
      <c r="HS1030" s="206"/>
      <c r="HT1030" s="206"/>
      <c r="HU1030" s="206"/>
      <c r="HV1030" s="206"/>
      <c r="HW1030" s="206"/>
      <c r="HX1030" s="206"/>
      <c r="HY1030" s="206"/>
      <c r="HZ1030" s="206"/>
      <c r="IA1030" s="206"/>
      <c r="IB1030" s="206"/>
      <c r="IC1030" s="206"/>
      <c r="ID1030" s="206"/>
      <c r="IE1030" s="206"/>
      <c r="IF1030" s="206"/>
      <c r="IG1030" s="206"/>
      <c r="IH1030" s="206"/>
    </row>
    <row r="1031" spans="1:242" s="225" customFormat="1" hidden="1" x14ac:dyDescent="0.25">
      <c r="A1031" s="206"/>
      <c r="B1031" s="206"/>
      <c r="C1031" s="204"/>
      <c r="D1031" s="233" t="s">
        <v>1100</v>
      </c>
      <c r="E1031" s="319"/>
      <c r="F1031" s="322"/>
      <c r="G1031" s="242" t="s">
        <v>327</v>
      </c>
      <c r="H1031" s="285">
        <v>100000</v>
      </c>
      <c r="I1031" s="236"/>
      <c r="J1031" s="357">
        <f t="shared" si="16"/>
        <v>15010977</v>
      </c>
      <c r="K1031" s="251" t="s">
        <v>1785</v>
      </c>
      <c r="L1031" s="287"/>
      <c r="M1031" s="319"/>
      <c r="N1031" s="287"/>
      <c r="O1031" s="287"/>
      <c r="P1031" s="287"/>
      <c r="Q1031" s="287"/>
      <c r="R1031" s="287"/>
      <c r="S1031" s="287"/>
      <c r="T1031" s="287"/>
      <c r="U1031" s="287"/>
      <c r="V1031" s="287"/>
      <c r="W1031" s="287"/>
      <c r="X1031" s="287"/>
      <c r="Y1031" s="287"/>
      <c r="Z1031" s="287"/>
      <c r="AA1031" s="287"/>
      <c r="AB1031" s="287"/>
      <c r="AC1031" s="287"/>
      <c r="AD1031" s="287"/>
      <c r="AE1031" s="287"/>
      <c r="AF1031" s="287"/>
      <c r="AG1031" s="287"/>
      <c r="AH1031" s="287"/>
      <c r="AI1031" s="287"/>
      <c r="AJ1031" s="449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6"/>
      <c r="BN1031" s="206"/>
      <c r="BO1031" s="206"/>
      <c r="BP1031" s="206"/>
      <c r="BQ1031" s="206"/>
      <c r="BR1031" s="206"/>
      <c r="BS1031" s="206"/>
      <c r="BT1031" s="206"/>
      <c r="BU1031" s="206"/>
      <c r="BV1031" s="206"/>
      <c r="BW1031" s="206"/>
      <c r="BX1031" s="206"/>
      <c r="BY1031" s="206"/>
      <c r="BZ1031" s="206"/>
      <c r="CA1031" s="206"/>
      <c r="CB1031" s="206"/>
      <c r="CC1031" s="206"/>
      <c r="CD1031" s="206"/>
      <c r="CE1031" s="206"/>
      <c r="CF1031" s="206"/>
      <c r="CG1031" s="206"/>
      <c r="CH1031" s="206"/>
      <c r="CI1031" s="206"/>
      <c r="CJ1031" s="206"/>
      <c r="CK1031" s="206"/>
      <c r="CL1031" s="206"/>
      <c r="CM1031" s="206"/>
      <c r="CN1031" s="206"/>
      <c r="CO1031" s="206"/>
      <c r="CP1031" s="206"/>
      <c r="CQ1031" s="206"/>
      <c r="CR1031" s="206"/>
      <c r="CS1031" s="206"/>
      <c r="CT1031" s="206"/>
      <c r="CU1031" s="206"/>
      <c r="CV1031" s="206"/>
      <c r="CW1031" s="206"/>
      <c r="CX1031" s="206"/>
      <c r="CY1031" s="206"/>
      <c r="CZ1031" s="206"/>
      <c r="DA1031" s="206"/>
      <c r="DB1031" s="206"/>
      <c r="DC1031" s="206"/>
      <c r="DD1031" s="206"/>
      <c r="DE1031" s="206"/>
      <c r="DF1031" s="206"/>
      <c r="DG1031" s="206"/>
      <c r="DH1031" s="206"/>
      <c r="DI1031" s="206"/>
      <c r="DJ1031" s="206"/>
      <c r="DK1031" s="206"/>
      <c r="DL1031" s="206"/>
      <c r="DM1031" s="206"/>
      <c r="DN1031" s="206"/>
      <c r="DO1031" s="206"/>
      <c r="DP1031" s="206"/>
      <c r="DQ1031" s="206"/>
      <c r="DR1031" s="206"/>
      <c r="DS1031" s="206"/>
      <c r="DT1031" s="206"/>
      <c r="DU1031" s="206"/>
      <c r="DV1031" s="206"/>
      <c r="DW1031" s="206"/>
      <c r="DX1031" s="206"/>
      <c r="DY1031" s="206"/>
      <c r="DZ1031" s="206"/>
      <c r="EA1031" s="206"/>
      <c r="EB1031" s="206"/>
      <c r="EC1031" s="206"/>
      <c r="ED1031" s="206"/>
      <c r="EE1031" s="206"/>
      <c r="EF1031" s="206"/>
      <c r="EG1031" s="206"/>
      <c r="EH1031" s="206"/>
      <c r="EI1031" s="206"/>
      <c r="EJ1031" s="206"/>
      <c r="EK1031" s="206"/>
      <c r="EL1031" s="206"/>
      <c r="EM1031" s="206"/>
      <c r="EN1031" s="206"/>
      <c r="EO1031" s="206"/>
      <c r="EP1031" s="206"/>
      <c r="EQ1031" s="206"/>
      <c r="ER1031" s="206"/>
      <c r="ES1031" s="206"/>
      <c r="ET1031" s="206"/>
      <c r="EU1031" s="206"/>
      <c r="EV1031" s="206"/>
      <c r="EW1031" s="206"/>
      <c r="EX1031" s="206"/>
      <c r="EY1031" s="206"/>
      <c r="EZ1031" s="206"/>
      <c r="FA1031" s="206"/>
      <c r="FB1031" s="206"/>
      <c r="FC1031" s="206"/>
      <c r="FD1031" s="206"/>
      <c r="FE1031" s="206"/>
      <c r="FF1031" s="206"/>
      <c r="FG1031" s="206"/>
      <c r="FH1031" s="206"/>
      <c r="FI1031" s="206"/>
      <c r="FJ1031" s="206"/>
      <c r="FK1031" s="206"/>
      <c r="FL1031" s="206"/>
      <c r="FM1031" s="206"/>
      <c r="FN1031" s="206"/>
      <c r="FO1031" s="206"/>
      <c r="FP1031" s="206"/>
      <c r="FQ1031" s="206"/>
      <c r="FR1031" s="206"/>
      <c r="FS1031" s="206"/>
      <c r="FT1031" s="206"/>
      <c r="FU1031" s="206"/>
      <c r="FV1031" s="206"/>
      <c r="FW1031" s="206"/>
      <c r="FX1031" s="206"/>
      <c r="FY1031" s="206"/>
      <c r="FZ1031" s="206"/>
      <c r="GA1031" s="206"/>
      <c r="GB1031" s="206"/>
      <c r="GC1031" s="206"/>
      <c r="GD1031" s="206"/>
      <c r="GE1031" s="206"/>
      <c r="GF1031" s="206"/>
      <c r="GG1031" s="206"/>
      <c r="GH1031" s="206"/>
      <c r="GI1031" s="206"/>
      <c r="GJ1031" s="206"/>
      <c r="GK1031" s="206"/>
      <c r="GL1031" s="206"/>
      <c r="GM1031" s="206"/>
      <c r="GN1031" s="206"/>
      <c r="GO1031" s="206"/>
      <c r="GP1031" s="206"/>
      <c r="GQ1031" s="206"/>
      <c r="GR1031" s="206"/>
      <c r="GS1031" s="206"/>
      <c r="GT1031" s="206"/>
      <c r="GU1031" s="206"/>
      <c r="GV1031" s="206"/>
      <c r="GW1031" s="206"/>
      <c r="GX1031" s="206"/>
      <c r="GY1031" s="206"/>
      <c r="GZ1031" s="206"/>
      <c r="HA1031" s="206"/>
      <c r="HB1031" s="206"/>
      <c r="HC1031" s="206"/>
      <c r="HD1031" s="206"/>
      <c r="HE1031" s="206"/>
      <c r="HF1031" s="206"/>
      <c r="HG1031" s="206"/>
      <c r="HH1031" s="206"/>
      <c r="HI1031" s="206"/>
      <c r="HJ1031" s="206"/>
      <c r="HK1031" s="206"/>
      <c r="HL1031" s="206"/>
      <c r="HM1031" s="206"/>
      <c r="HN1031" s="206"/>
      <c r="HO1031" s="206"/>
      <c r="HP1031" s="206"/>
      <c r="HQ1031" s="206"/>
      <c r="HR1031" s="206"/>
      <c r="HS1031" s="206"/>
      <c r="HT1031" s="206"/>
      <c r="HU1031" s="206"/>
      <c r="HV1031" s="206"/>
      <c r="HW1031" s="206"/>
      <c r="HX1031" s="206"/>
      <c r="HY1031" s="206"/>
      <c r="HZ1031" s="206"/>
      <c r="IA1031" s="206"/>
      <c r="IB1031" s="206"/>
      <c r="IC1031" s="206"/>
      <c r="ID1031" s="206"/>
      <c r="IE1031" s="206"/>
      <c r="IF1031" s="206"/>
      <c r="IG1031" s="206"/>
      <c r="IH1031" s="206"/>
    </row>
    <row r="1032" spans="1:242" s="225" customFormat="1" hidden="1" x14ac:dyDescent="0.25">
      <c r="A1032" s="206"/>
      <c r="B1032" s="206"/>
      <c r="C1032" s="204">
        <v>43729</v>
      </c>
      <c r="D1032" s="233" t="s">
        <v>1821</v>
      </c>
      <c r="E1032" s="319" t="s">
        <v>1801</v>
      </c>
      <c r="F1032" s="322"/>
      <c r="G1032" s="242" t="s">
        <v>532</v>
      </c>
      <c r="H1032" s="285"/>
      <c r="I1032" s="236">
        <v>1689687</v>
      </c>
      <c r="J1032" s="357">
        <f t="shared" si="16"/>
        <v>13321290</v>
      </c>
      <c r="K1032" s="251"/>
      <c r="L1032" s="287"/>
      <c r="M1032" s="319" t="s">
        <v>1801</v>
      </c>
      <c r="N1032" s="287"/>
      <c r="O1032" s="287"/>
      <c r="P1032" s="287"/>
      <c r="Q1032" s="287"/>
      <c r="R1032" s="287"/>
      <c r="S1032" s="287"/>
      <c r="T1032" s="287"/>
      <c r="U1032" s="287"/>
      <c r="V1032" s="287"/>
      <c r="W1032" s="287"/>
      <c r="X1032" s="287"/>
      <c r="Y1032" s="287"/>
      <c r="Z1032" s="287"/>
      <c r="AA1032" s="287"/>
      <c r="AB1032" s="287"/>
      <c r="AC1032" s="287"/>
      <c r="AD1032" s="287"/>
      <c r="AE1032" s="287"/>
      <c r="AF1032" s="287"/>
      <c r="AG1032" s="287"/>
      <c r="AH1032" s="287"/>
      <c r="AI1032" s="287"/>
      <c r="AJ1032" s="449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6"/>
      <c r="BN1032" s="206"/>
      <c r="BO1032" s="206"/>
      <c r="BP1032" s="206"/>
      <c r="BQ1032" s="206"/>
      <c r="BR1032" s="206"/>
      <c r="BS1032" s="206"/>
      <c r="BT1032" s="206"/>
      <c r="BU1032" s="206"/>
      <c r="BV1032" s="206"/>
      <c r="BW1032" s="206"/>
      <c r="BX1032" s="206"/>
      <c r="BY1032" s="206"/>
      <c r="BZ1032" s="206"/>
      <c r="CA1032" s="206"/>
      <c r="CB1032" s="206"/>
      <c r="CC1032" s="206"/>
      <c r="CD1032" s="206"/>
      <c r="CE1032" s="206"/>
      <c r="CF1032" s="206"/>
      <c r="CG1032" s="206"/>
      <c r="CH1032" s="206"/>
      <c r="CI1032" s="206"/>
      <c r="CJ1032" s="206"/>
      <c r="CK1032" s="206"/>
      <c r="CL1032" s="206"/>
      <c r="CM1032" s="206"/>
      <c r="CN1032" s="206"/>
      <c r="CO1032" s="206"/>
      <c r="CP1032" s="206"/>
      <c r="CQ1032" s="206"/>
      <c r="CR1032" s="206"/>
      <c r="CS1032" s="206"/>
      <c r="CT1032" s="206"/>
      <c r="CU1032" s="206"/>
      <c r="CV1032" s="206"/>
      <c r="CW1032" s="206"/>
      <c r="CX1032" s="206"/>
      <c r="CY1032" s="206"/>
      <c r="CZ1032" s="206"/>
      <c r="DA1032" s="206"/>
      <c r="DB1032" s="206"/>
      <c r="DC1032" s="206"/>
      <c r="DD1032" s="206"/>
      <c r="DE1032" s="206"/>
      <c r="DF1032" s="206"/>
      <c r="DG1032" s="206"/>
      <c r="DH1032" s="206"/>
      <c r="DI1032" s="206"/>
      <c r="DJ1032" s="206"/>
      <c r="DK1032" s="206"/>
      <c r="DL1032" s="206"/>
      <c r="DM1032" s="206"/>
      <c r="DN1032" s="206"/>
      <c r="DO1032" s="206"/>
      <c r="DP1032" s="206"/>
      <c r="DQ1032" s="206"/>
      <c r="DR1032" s="206"/>
      <c r="DS1032" s="206"/>
      <c r="DT1032" s="206"/>
      <c r="DU1032" s="206"/>
      <c r="DV1032" s="206"/>
      <c r="DW1032" s="206"/>
      <c r="DX1032" s="206"/>
      <c r="DY1032" s="206"/>
      <c r="DZ1032" s="206"/>
      <c r="EA1032" s="206"/>
      <c r="EB1032" s="206"/>
      <c r="EC1032" s="206"/>
      <c r="ED1032" s="206"/>
      <c r="EE1032" s="206"/>
      <c r="EF1032" s="206"/>
      <c r="EG1032" s="206"/>
      <c r="EH1032" s="206"/>
      <c r="EI1032" s="206"/>
      <c r="EJ1032" s="206"/>
      <c r="EK1032" s="206"/>
      <c r="EL1032" s="206"/>
      <c r="EM1032" s="206"/>
      <c r="EN1032" s="206"/>
      <c r="EO1032" s="206"/>
      <c r="EP1032" s="206"/>
      <c r="EQ1032" s="206"/>
      <c r="ER1032" s="206"/>
      <c r="ES1032" s="206"/>
      <c r="ET1032" s="206"/>
      <c r="EU1032" s="206"/>
      <c r="EV1032" s="206"/>
      <c r="EW1032" s="206"/>
      <c r="EX1032" s="206"/>
      <c r="EY1032" s="206"/>
      <c r="EZ1032" s="206"/>
      <c r="FA1032" s="206"/>
      <c r="FB1032" s="206"/>
      <c r="FC1032" s="206"/>
      <c r="FD1032" s="206"/>
      <c r="FE1032" s="206"/>
      <c r="FF1032" s="206"/>
      <c r="FG1032" s="206"/>
      <c r="FH1032" s="206"/>
      <c r="FI1032" s="206"/>
      <c r="FJ1032" s="206"/>
      <c r="FK1032" s="206"/>
      <c r="FL1032" s="206"/>
      <c r="FM1032" s="206"/>
      <c r="FN1032" s="206"/>
      <c r="FO1032" s="206"/>
      <c r="FP1032" s="206"/>
      <c r="FQ1032" s="206"/>
      <c r="FR1032" s="206"/>
      <c r="FS1032" s="206"/>
      <c r="FT1032" s="206"/>
      <c r="FU1032" s="206"/>
      <c r="FV1032" s="206"/>
      <c r="FW1032" s="206"/>
      <c r="FX1032" s="206"/>
      <c r="FY1032" s="206"/>
      <c r="FZ1032" s="206"/>
      <c r="GA1032" s="206"/>
      <c r="GB1032" s="206"/>
      <c r="GC1032" s="206"/>
      <c r="GD1032" s="206"/>
      <c r="GE1032" s="206"/>
      <c r="GF1032" s="206"/>
      <c r="GG1032" s="206"/>
      <c r="GH1032" s="206"/>
      <c r="GI1032" s="206"/>
      <c r="GJ1032" s="206"/>
      <c r="GK1032" s="206"/>
      <c r="GL1032" s="206"/>
      <c r="GM1032" s="206"/>
      <c r="GN1032" s="206"/>
      <c r="GO1032" s="206"/>
      <c r="GP1032" s="206"/>
      <c r="GQ1032" s="206"/>
      <c r="GR1032" s="206"/>
      <c r="GS1032" s="206"/>
      <c r="GT1032" s="206"/>
      <c r="GU1032" s="206"/>
      <c r="GV1032" s="206"/>
      <c r="GW1032" s="206"/>
      <c r="GX1032" s="206"/>
      <c r="GY1032" s="206"/>
      <c r="GZ1032" s="206"/>
      <c r="HA1032" s="206"/>
      <c r="HB1032" s="206"/>
      <c r="HC1032" s="206"/>
      <c r="HD1032" s="206"/>
      <c r="HE1032" s="206"/>
      <c r="HF1032" s="206"/>
      <c r="HG1032" s="206"/>
      <c r="HH1032" s="206"/>
      <c r="HI1032" s="206"/>
      <c r="HJ1032" s="206"/>
      <c r="HK1032" s="206"/>
      <c r="HL1032" s="206"/>
      <c r="HM1032" s="206"/>
      <c r="HN1032" s="206"/>
      <c r="HO1032" s="206"/>
      <c r="HP1032" s="206"/>
      <c r="HQ1032" s="206"/>
      <c r="HR1032" s="206"/>
      <c r="HS1032" s="206"/>
      <c r="HT1032" s="206"/>
      <c r="HU1032" s="206"/>
      <c r="HV1032" s="206"/>
      <c r="HW1032" s="206"/>
      <c r="HX1032" s="206"/>
      <c r="HY1032" s="206"/>
      <c r="HZ1032" s="206"/>
      <c r="IA1032" s="206"/>
      <c r="IB1032" s="206"/>
      <c r="IC1032" s="206"/>
      <c r="ID1032" s="206"/>
      <c r="IE1032" s="206"/>
      <c r="IF1032" s="206"/>
      <c r="IG1032" s="206"/>
      <c r="IH1032" s="206"/>
    </row>
    <row r="1033" spans="1:242" s="225" customFormat="1" hidden="1" x14ac:dyDescent="0.25">
      <c r="A1033" s="206"/>
      <c r="B1033" s="206"/>
      <c r="C1033" s="204">
        <v>43729</v>
      </c>
      <c r="D1033" s="233" t="s">
        <v>1822</v>
      </c>
      <c r="E1033" s="319" t="s">
        <v>1802</v>
      </c>
      <c r="F1033" s="322"/>
      <c r="G1033" s="242" t="s">
        <v>555</v>
      </c>
      <c r="H1033" s="285"/>
      <c r="I1033" s="236">
        <v>2780700</v>
      </c>
      <c r="J1033" s="357">
        <f t="shared" si="16"/>
        <v>10540590</v>
      </c>
      <c r="K1033" s="251"/>
      <c r="L1033" s="287"/>
      <c r="M1033" s="319" t="s">
        <v>1802</v>
      </c>
      <c r="N1033" s="287"/>
      <c r="O1033" s="287"/>
      <c r="P1033" s="287"/>
      <c r="Q1033" s="287"/>
      <c r="R1033" s="287"/>
      <c r="S1033" s="287"/>
      <c r="T1033" s="287"/>
      <c r="U1033" s="287"/>
      <c r="V1033" s="287"/>
      <c r="W1033" s="287"/>
      <c r="X1033" s="287"/>
      <c r="Y1033" s="287"/>
      <c r="Z1033" s="287"/>
      <c r="AA1033" s="287"/>
      <c r="AB1033" s="287"/>
      <c r="AC1033" s="287"/>
      <c r="AD1033" s="287"/>
      <c r="AE1033" s="287"/>
      <c r="AF1033" s="287"/>
      <c r="AG1033" s="287"/>
      <c r="AH1033" s="287"/>
      <c r="AI1033" s="287"/>
      <c r="AJ1033" s="449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6"/>
      <c r="BN1033" s="206"/>
      <c r="BO1033" s="206"/>
      <c r="BP1033" s="206"/>
      <c r="BQ1033" s="206"/>
      <c r="BR1033" s="206"/>
      <c r="BS1033" s="206"/>
      <c r="BT1033" s="206"/>
      <c r="BU1033" s="206"/>
      <c r="BV1033" s="206"/>
      <c r="BW1033" s="206"/>
      <c r="BX1033" s="206"/>
      <c r="BY1033" s="206"/>
      <c r="BZ1033" s="206"/>
      <c r="CA1033" s="206"/>
      <c r="CB1033" s="206"/>
      <c r="CC1033" s="206"/>
      <c r="CD1033" s="206"/>
      <c r="CE1033" s="206"/>
      <c r="CF1033" s="206"/>
      <c r="CG1033" s="206"/>
      <c r="CH1033" s="206"/>
      <c r="CI1033" s="206"/>
      <c r="CJ1033" s="206"/>
      <c r="CK1033" s="206"/>
      <c r="CL1033" s="206"/>
      <c r="CM1033" s="206"/>
      <c r="CN1033" s="206"/>
      <c r="CO1033" s="206"/>
      <c r="CP1033" s="206"/>
      <c r="CQ1033" s="206"/>
      <c r="CR1033" s="206"/>
      <c r="CS1033" s="206"/>
      <c r="CT1033" s="206"/>
      <c r="CU1033" s="206"/>
      <c r="CV1033" s="206"/>
      <c r="CW1033" s="206"/>
      <c r="CX1033" s="206"/>
      <c r="CY1033" s="206"/>
      <c r="CZ1033" s="206"/>
      <c r="DA1033" s="206"/>
      <c r="DB1033" s="206"/>
      <c r="DC1033" s="206"/>
      <c r="DD1033" s="206"/>
      <c r="DE1033" s="206"/>
      <c r="DF1033" s="206"/>
      <c r="DG1033" s="206"/>
      <c r="DH1033" s="206"/>
      <c r="DI1033" s="206"/>
      <c r="DJ1033" s="206"/>
      <c r="DK1033" s="206"/>
      <c r="DL1033" s="206"/>
      <c r="DM1033" s="206"/>
      <c r="DN1033" s="206"/>
      <c r="DO1033" s="206"/>
      <c r="DP1033" s="206"/>
      <c r="DQ1033" s="206"/>
      <c r="DR1033" s="206"/>
      <c r="DS1033" s="206"/>
      <c r="DT1033" s="206"/>
      <c r="DU1033" s="206"/>
      <c r="DV1033" s="206"/>
      <c r="DW1033" s="206"/>
      <c r="DX1033" s="206"/>
      <c r="DY1033" s="206"/>
      <c r="DZ1033" s="206"/>
      <c r="EA1033" s="206"/>
      <c r="EB1033" s="206"/>
      <c r="EC1033" s="206"/>
      <c r="ED1033" s="206"/>
      <c r="EE1033" s="206"/>
      <c r="EF1033" s="206"/>
      <c r="EG1033" s="206"/>
      <c r="EH1033" s="206"/>
      <c r="EI1033" s="206"/>
      <c r="EJ1033" s="206"/>
      <c r="EK1033" s="206"/>
      <c r="EL1033" s="206"/>
      <c r="EM1033" s="206"/>
      <c r="EN1033" s="206"/>
      <c r="EO1033" s="206"/>
      <c r="EP1033" s="206"/>
      <c r="EQ1033" s="206"/>
      <c r="ER1033" s="206"/>
      <c r="ES1033" s="206"/>
      <c r="ET1033" s="206"/>
      <c r="EU1033" s="206"/>
      <c r="EV1033" s="206"/>
      <c r="EW1033" s="206"/>
      <c r="EX1033" s="206"/>
      <c r="EY1033" s="206"/>
      <c r="EZ1033" s="206"/>
      <c r="FA1033" s="206"/>
      <c r="FB1033" s="206"/>
      <c r="FC1033" s="206"/>
      <c r="FD1033" s="206"/>
      <c r="FE1033" s="206"/>
      <c r="FF1033" s="206"/>
      <c r="FG1033" s="206"/>
      <c r="FH1033" s="206"/>
      <c r="FI1033" s="206"/>
      <c r="FJ1033" s="206"/>
      <c r="FK1033" s="206"/>
      <c r="FL1033" s="206"/>
      <c r="FM1033" s="206"/>
      <c r="FN1033" s="206"/>
      <c r="FO1033" s="206"/>
      <c r="FP1033" s="206"/>
      <c r="FQ1033" s="206"/>
      <c r="FR1033" s="206"/>
      <c r="FS1033" s="206"/>
      <c r="FT1033" s="206"/>
      <c r="FU1033" s="206"/>
      <c r="FV1033" s="206"/>
      <c r="FW1033" s="206"/>
      <c r="FX1033" s="206"/>
      <c r="FY1033" s="206"/>
      <c r="FZ1033" s="206"/>
      <c r="GA1033" s="206"/>
      <c r="GB1033" s="206"/>
      <c r="GC1033" s="206"/>
      <c r="GD1033" s="206"/>
      <c r="GE1033" s="206"/>
      <c r="GF1033" s="206"/>
      <c r="GG1033" s="206"/>
      <c r="GH1033" s="206"/>
      <c r="GI1033" s="206"/>
      <c r="GJ1033" s="206"/>
      <c r="GK1033" s="206"/>
      <c r="GL1033" s="206"/>
      <c r="GM1033" s="206"/>
      <c r="GN1033" s="206"/>
      <c r="GO1033" s="206"/>
      <c r="GP1033" s="206"/>
      <c r="GQ1033" s="206"/>
      <c r="GR1033" s="206"/>
      <c r="GS1033" s="206"/>
      <c r="GT1033" s="206"/>
      <c r="GU1033" s="206"/>
      <c r="GV1033" s="206"/>
      <c r="GW1033" s="206"/>
      <c r="GX1033" s="206"/>
      <c r="GY1033" s="206"/>
      <c r="GZ1033" s="206"/>
      <c r="HA1033" s="206"/>
      <c r="HB1033" s="206"/>
      <c r="HC1033" s="206"/>
      <c r="HD1033" s="206"/>
      <c r="HE1033" s="206"/>
      <c r="HF1033" s="206"/>
      <c r="HG1033" s="206"/>
      <c r="HH1033" s="206"/>
      <c r="HI1033" s="206"/>
      <c r="HJ1033" s="206"/>
      <c r="HK1033" s="206"/>
      <c r="HL1033" s="206"/>
      <c r="HM1033" s="206"/>
      <c r="HN1033" s="206"/>
      <c r="HO1033" s="206"/>
      <c r="HP1033" s="206"/>
      <c r="HQ1033" s="206"/>
      <c r="HR1033" s="206"/>
      <c r="HS1033" s="206"/>
      <c r="HT1033" s="206"/>
      <c r="HU1033" s="206"/>
      <c r="HV1033" s="206"/>
      <c r="HW1033" s="206"/>
      <c r="HX1033" s="206"/>
      <c r="HY1033" s="206"/>
      <c r="HZ1033" s="206"/>
      <c r="IA1033" s="206"/>
      <c r="IB1033" s="206"/>
      <c r="IC1033" s="206"/>
      <c r="ID1033" s="206"/>
      <c r="IE1033" s="206"/>
      <c r="IF1033" s="206"/>
      <c r="IG1033" s="206"/>
      <c r="IH1033" s="206"/>
    </row>
    <row r="1034" spans="1:242" s="225" customFormat="1" hidden="1" x14ac:dyDescent="0.25">
      <c r="A1034" s="206"/>
      <c r="B1034" s="206"/>
      <c r="C1034" s="204">
        <v>43729</v>
      </c>
      <c r="D1034" s="233" t="s">
        <v>1823</v>
      </c>
      <c r="E1034" s="319" t="s">
        <v>1803</v>
      </c>
      <c r="F1034" s="322"/>
      <c r="G1034" s="242" t="s">
        <v>565</v>
      </c>
      <c r="H1034" s="285"/>
      <c r="I1034" s="236">
        <v>86500</v>
      </c>
      <c r="J1034" s="357">
        <f t="shared" si="16"/>
        <v>10454090</v>
      </c>
      <c r="K1034" s="251"/>
      <c r="L1034" s="287"/>
      <c r="M1034" s="319" t="s">
        <v>1803</v>
      </c>
      <c r="N1034" s="287"/>
      <c r="O1034" s="287"/>
      <c r="P1034" s="287"/>
      <c r="Q1034" s="287"/>
      <c r="R1034" s="287"/>
      <c r="S1034" s="287"/>
      <c r="T1034" s="287"/>
      <c r="U1034" s="287"/>
      <c r="V1034" s="287"/>
      <c r="W1034" s="287"/>
      <c r="X1034" s="287"/>
      <c r="Y1034" s="287"/>
      <c r="Z1034" s="287"/>
      <c r="AA1034" s="287"/>
      <c r="AB1034" s="287"/>
      <c r="AC1034" s="287"/>
      <c r="AD1034" s="287"/>
      <c r="AE1034" s="287"/>
      <c r="AF1034" s="287"/>
      <c r="AG1034" s="287"/>
      <c r="AH1034" s="287"/>
      <c r="AI1034" s="287"/>
      <c r="AJ1034" s="449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206"/>
      <c r="BN1034" s="206"/>
      <c r="BO1034" s="206"/>
      <c r="BP1034" s="206"/>
      <c r="BQ1034" s="206"/>
      <c r="BR1034" s="206"/>
      <c r="BS1034" s="206"/>
      <c r="BT1034" s="206"/>
      <c r="BU1034" s="206"/>
      <c r="BV1034" s="206"/>
      <c r="BW1034" s="206"/>
      <c r="BX1034" s="206"/>
      <c r="BY1034" s="206"/>
      <c r="BZ1034" s="206"/>
      <c r="CA1034" s="206"/>
      <c r="CB1034" s="206"/>
      <c r="CC1034" s="206"/>
      <c r="CD1034" s="206"/>
      <c r="CE1034" s="206"/>
      <c r="CF1034" s="206"/>
      <c r="CG1034" s="206"/>
      <c r="CH1034" s="206"/>
      <c r="CI1034" s="206"/>
      <c r="CJ1034" s="206"/>
      <c r="CK1034" s="206"/>
      <c r="CL1034" s="206"/>
      <c r="CM1034" s="206"/>
      <c r="CN1034" s="206"/>
      <c r="CO1034" s="206"/>
      <c r="CP1034" s="206"/>
      <c r="CQ1034" s="206"/>
      <c r="CR1034" s="206"/>
      <c r="CS1034" s="206"/>
      <c r="CT1034" s="206"/>
      <c r="CU1034" s="206"/>
      <c r="CV1034" s="206"/>
      <c r="CW1034" s="206"/>
      <c r="CX1034" s="206"/>
      <c r="CY1034" s="206"/>
      <c r="CZ1034" s="206"/>
      <c r="DA1034" s="206"/>
      <c r="DB1034" s="206"/>
      <c r="DC1034" s="206"/>
      <c r="DD1034" s="206"/>
      <c r="DE1034" s="206"/>
      <c r="DF1034" s="206"/>
      <c r="DG1034" s="206"/>
      <c r="DH1034" s="206"/>
      <c r="DI1034" s="206"/>
      <c r="DJ1034" s="206"/>
      <c r="DK1034" s="206"/>
      <c r="DL1034" s="206"/>
      <c r="DM1034" s="206"/>
      <c r="DN1034" s="206"/>
      <c r="DO1034" s="206"/>
      <c r="DP1034" s="206"/>
      <c r="DQ1034" s="206"/>
      <c r="DR1034" s="206"/>
      <c r="DS1034" s="206"/>
      <c r="DT1034" s="206"/>
      <c r="DU1034" s="206"/>
      <c r="DV1034" s="206"/>
      <c r="DW1034" s="206"/>
      <c r="DX1034" s="206"/>
      <c r="DY1034" s="206"/>
      <c r="DZ1034" s="206"/>
      <c r="EA1034" s="206"/>
      <c r="EB1034" s="206"/>
      <c r="EC1034" s="206"/>
      <c r="ED1034" s="206"/>
      <c r="EE1034" s="206"/>
      <c r="EF1034" s="206"/>
      <c r="EG1034" s="206"/>
      <c r="EH1034" s="206"/>
      <c r="EI1034" s="206"/>
      <c r="EJ1034" s="206"/>
      <c r="EK1034" s="206"/>
      <c r="EL1034" s="206"/>
      <c r="EM1034" s="206"/>
      <c r="EN1034" s="206"/>
      <c r="EO1034" s="206"/>
      <c r="EP1034" s="206"/>
      <c r="EQ1034" s="206"/>
      <c r="ER1034" s="206"/>
      <c r="ES1034" s="206"/>
      <c r="ET1034" s="206"/>
      <c r="EU1034" s="206"/>
      <c r="EV1034" s="206"/>
      <c r="EW1034" s="206"/>
      <c r="EX1034" s="206"/>
      <c r="EY1034" s="206"/>
      <c r="EZ1034" s="206"/>
      <c r="FA1034" s="206"/>
      <c r="FB1034" s="206"/>
      <c r="FC1034" s="206"/>
      <c r="FD1034" s="206"/>
      <c r="FE1034" s="206"/>
      <c r="FF1034" s="206"/>
      <c r="FG1034" s="206"/>
      <c r="FH1034" s="206"/>
      <c r="FI1034" s="206"/>
      <c r="FJ1034" s="206"/>
      <c r="FK1034" s="206"/>
      <c r="FL1034" s="206"/>
      <c r="FM1034" s="206"/>
      <c r="FN1034" s="206"/>
      <c r="FO1034" s="206"/>
      <c r="FP1034" s="206"/>
      <c r="FQ1034" s="206"/>
      <c r="FR1034" s="206"/>
      <c r="FS1034" s="206"/>
      <c r="FT1034" s="206"/>
      <c r="FU1034" s="206"/>
      <c r="FV1034" s="206"/>
      <c r="FW1034" s="206"/>
      <c r="FX1034" s="206"/>
      <c r="FY1034" s="206"/>
      <c r="FZ1034" s="206"/>
      <c r="GA1034" s="206"/>
      <c r="GB1034" s="206"/>
      <c r="GC1034" s="206"/>
      <c r="GD1034" s="206"/>
      <c r="GE1034" s="206"/>
      <c r="GF1034" s="206"/>
      <c r="GG1034" s="206"/>
      <c r="GH1034" s="206"/>
      <c r="GI1034" s="206"/>
      <c r="GJ1034" s="206"/>
      <c r="GK1034" s="206"/>
      <c r="GL1034" s="206"/>
      <c r="GM1034" s="206"/>
      <c r="GN1034" s="206"/>
      <c r="GO1034" s="206"/>
      <c r="GP1034" s="206"/>
      <c r="GQ1034" s="206"/>
      <c r="GR1034" s="206"/>
      <c r="GS1034" s="206"/>
      <c r="GT1034" s="206"/>
      <c r="GU1034" s="206"/>
      <c r="GV1034" s="206"/>
      <c r="GW1034" s="206"/>
      <c r="GX1034" s="206"/>
      <c r="GY1034" s="206"/>
      <c r="GZ1034" s="206"/>
      <c r="HA1034" s="206"/>
      <c r="HB1034" s="206"/>
      <c r="HC1034" s="206"/>
      <c r="HD1034" s="206"/>
      <c r="HE1034" s="206"/>
      <c r="HF1034" s="206"/>
      <c r="HG1034" s="206"/>
      <c r="HH1034" s="206"/>
      <c r="HI1034" s="206"/>
      <c r="HJ1034" s="206"/>
      <c r="HK1034" s="206"/>
      <c r="HL1034" s="206"/>
      <c r="HM1034" s="206"/>
      <c r="HN1034" s="206"/>
      <c r="HO1034" s="206"/>
      <c r="HP1034" s="206"/>
      <c r="HQ1034" s="206"/>
      <c r="HR1034" s="206"/>
      <c r="HS1034" s="206"/>
      <c r="HT1034" s="206"/>
      <c r="HU1034" s="206"/>
      <c r="HV1034" s="206"/>
      <c r="HW1034" s="206"/>
      <c r="HX1034" s="206"/>
      <c r="HY1034" s="206"/>
      <c r="HZ1034" s="206"/>
      <c r="IA1034" s="206"/>
      <c r="IB1034" s="206"/>
      <c r="IC1034" s="206"/>
      <c r="ID1034" s="206"/>
      <c r="IE1034" s="206"/>
      <c r="IF1034" s="206"/>
      <c r="IG1034" s="206"/>
      <c r="IH1034" s="206"/>
    </row>
    <row r="1035" spans="1:242" s="225" customFormat="1" hidden="1" x14ac:dyDescent="0.25">
      <c r="A1035" s="206"/>
      <c r="B1035" s="206"/>
      <c r="C1035" s="204">
        <v>43731</v>
      </c>
      <c r="D1035" s="233" t="s">
        <v>1824</v>
      </c>
      <c r="E1035" s="319" t="s">
        <v>1804</v>
      </c>
      <c r="F1035" s="322"/>
      <c r="G1035" s="242" t="s">
        <v>291</v>
      </c>
      <c r="H1035" s="285"/>
      <c r="I1035" s="236">
        <v>876000</v>
      </c>
      <c r="J1035" s="357">
        <f t="shared" si="16"/>
        <v>9578090</v>
      </c>
      <c r="K1035" s="251"/>
      <c r="L1035" s="287"/>
      <c r="M1035" s="319" t="s">
        <v>1804</v>
      </c>
      <c r="N1035" s="287"/>
      <c r="O1035" s="287"/>
      <c r="P1035" s="287"/>
      <c r="Q1035" s="287"/>
      <c r="R1035" s="287"/>
      <c r="S1035" s="287"/>
      <c r="T1035" s="287"/>
      <c r="U1035" s="287"/>
      <c r="V1035" s="287"/>
      <c r="W1035" s="287"/>
      <c r="X1035" s="287"/>
      <c r="Y1035" s="287"/>
      <c r="Z1035" s="287"/>
      <c r="AA1035" s="287"/>
      <c r="AB1035" s="287"/>
      <c r="AC1035" s="287"/>
      <c r="AD1035" s="287"/>
      <c r="AE1035" s="287"/>
      <c r="AF1035" s="287"/>
      <c r="AG1035" s="287"/>
      <c r="AH1035" s="287"/>
      <c r="AI1035" s="287"/>
      <c r="AJ1035" s="449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206"/>
      <c r="BN1035" s="206"/>
      <c r="BO1035" s="206"/>
      <c r="BP1035" s="206"/>
      <c r="BQ1035" s="206"/>
      <c r="BR1035" s="206"/>
      <c r="BS1035" s="206"/>
      <c r="BT1035" s="206"/>
      <c r="BU1035" s="206"/>
      <c r="BV1035" s="206"/>
      <c r="BW1035" s="206"/>
      <c r="BX1035" s="206"/>
      <c r="BY1035" s="206"/>
      <c r="BZ1035" s="206"/>
      <c r="CA1035" s="206"/>
      <c r="CB1035" s="206"/>
      <c r="CC1035" s="206"/>
      <c r="CD1035" s="206"/>
      <c r="CE1035" s="206"/>
      <c r="CF1035" s="206"/>
      <c r="CG1035" s="206"/>
      <c r="CH1035" s="206"/>
      <c r="CI1035" s="206"/>
      <c r="CJ1035" s="206"/>
      <c r="CK1035" s="206"/>
      <c r="CL1035" s="206"/>
      <c r="CM1035" s="206"/>
      <c r="CN1035" s="206"/>
      <c r="CO1035" s="206"/>
      <c r="CP1035" s="206"/>
      <c r="CQ1035" s="206"/>
      <c r="CR1035" s="206"/>
      <c r="CS1035" s="206"/>
      <c r="CT1035" s="206"/>
      <c r="CU1035" s="206"/>
      <c r="CV1035" s="206"/>
      <c r="CW1035" s="206"/>
      <c r="CX1035" s="206"/>
      <c r="CY1035" s="206"/>
      <c r="CZ1035" s="206"/>
      <c r="DA1035" s="206"/>
      <c r="DB1035" s="206"/>
      <c r="DC1035" s="206"/>
      <c r="DD1035" s="206"/>
      <c r="DE1035" s="206"/>
      <c r="DF1035" s="206"/>
      <c r="DG1035" s="206"/>
      <c r="DH1035" s="206"/>
      <c r="DI1035" s="206"/>
      <c r="DJ1035" s="206"/>
      <c r="DK1035" s="206"/>
      <c r="DL1035" s="206"/>
      <c r="DM1035" s="206"/>
      <c r="DN1035" s="206"/>
      <c r="DO1035" s="206"/>
      <c r="DP1035" s="206"/>
      <c r="DQ1035" s="206"/>
      <c r="DR1035" s="206"/>
      <c r="DS1035" s="206"/>
      <c r="DT1035" s="206"/>
      <c r="DU1035" s="206"/>
      <c r="DV1035" s="206"/>
      <c r="DW1035" s="206"/>
      <c r="DX1035" s="206"/>
      <c r="DY1035" s="206"/>
      <c r="DZ1035" s="206"/>
      <c r="EA1035" s="206"/>
      <c r="EB1035" s="206"/>
      <c r="EC1035" s="206"/>
      <c r="ED1035" s="206"/>
      <c r="EE1035" s="206"/>
      <c r="EF1035" s="206"/>
      <c r="EG1035" s="206"/>
      <c r="EH1035" s="206"/>
      <c r="EI1035" s="206"/>
      <c r="EJ1035" s="206"/>
      <c r="EK1035" s="206"/>
      <c r="EL1035" s="206"/>
      <c r="EM1035" s="206"/>
      <c r="EN1035" s="206"/>
      <c r="EO1035" s="206"/>
      <c r="EP1035" s="206"/>
      <c r="EQ1035" s="206"/>
      <c r="ER1035" s="206"/>
      <c r="ES1035" s="206"/>
      <c r="ET1035" s="206"/>
      <c r="EU1035" s="206"/>
      <c r="EV1035" s="206"/>
      <c r="EW1035" s="206"/>
      <c r="EX1035" s="206"/>
      <c r="EY1035" s="206"/>
      <c r="EZ1035" s="206"/>
      <c r="FA1035" s="206"/>
      <c r="FB1035" s="206"/>
      <c r="FC1035" s="206"/>
      <c r="FD1035" s="206"/>
      <c r="FE1035" s="206"/>
      <c r="FF1035" s="206"/>
      <c r="FG1035" s="206"/>
      <c r="FH1035" s="206"/>
      <c r="FI1035" s="206"/>
      <c r="FJ1035" s="206"/>
      <c r="FK1035" s="206"/>
      <c r="FL1035" s="206"/>
      <c r="FM1035" s="206"/>
      <c r="FN1035" s="206"/>
      <c r="FO1035" s="206"/>
      <c r="FP1035" s="206"/>
      <c r="FQ1035" s="206"/>
      <c r="FR1035" s="206"/>
      <c r="FS1035" s="206"/>
      <c r="FT1035" s="206"/>
      <c r="FU1035" s="206"/>
      <c r="FV1035" s="206"/>
      <c r="FW1035" s="206"/>
      <c r="FX1035" s="206"/>
      <c r="FY1035" s="206"/>
      <c r="FZ1035" s="206"/>
      <c r="GA1035" s="206"/>
      <c r="GB1035" s="206"/>
      <c r="GC1035" s="206"/>
      <c r="GD1035" s="206"/>
      <c r="GE1035" s="206"/>
      <c r="GF1035" s="206"/>
      <c r="GG1035" s="206"/>
      <c r="GH1035" s="206"/>
      <c r="GI1035" s="206"/>
      <c r="GJ1035" s="206"/>
      <c r="GK1035" s="206"/>
      <c r="GL1035" s="206"/>
      <c r="GM1035" s="206"/>
      <c r="GN1035" s="206"/>
      <c r="GO1035" s="206"/>
      <c r="GP1035" s="206"/>
      <c r="GQ1035" s="206"/>
      <c r="GR1035" s="206"/>
      <c r="GS1035" s="206"/>
      <c r="GT1035" s="206"/>
      <c r="GU1035" s="206"/>
      <c r="GV1035" s="206"/>
      <c r="GW1035" s="206"/>
      <c r="GX1035" s="206"/>
      <c r="GY1035" s="206"/>
      <c r="GZ1035" s="206"/>
      <c r="HA1035" s="206"/>
      <c r="HB1035" s="206"/>
      <c r="HC1035" s="206"/>
      <c r="HD1035" s="206"/>
      <c r="HE1035" s="206"/>
      <c r="HF1035" s="206"/>
      <c r="HG1035" s="206"/>
      <c r="HH1035" s="206"/>
      <c r="HI1035" s="206"/>
      <c r="HJ1035" s="206"/>
      <c r="HK1035" s="206"/>
      <c r="HL1035" s="206"/>
      <c r="HM1035" s="206"/>
      <c r="HN1035" s="206"/>
      <c r="HO1035" s="206"/>
      <c r="HP1035" s="206"/>
      <c r="HQ1035" s="206"/>
      <c r="HR1035" s="206"/>
      <c r="HS1035" s="206"/>
      <c r="HT1035" s="206"/>
      <c r="HU1035" s="206"/>
      <c r="HV1035" s="206"/>
      <c r="HW1035" s="206"/>
      <c r="HX1035" s="206"/>
      <c r="HY1035" s="206"/>
      <c r="HZ1035" s="206"/>
      <c r="IA1035" s="206"/>
      <c r="IB1035" s="206"/>
      <c r="IC1035" s="206"/>
      <c r="ID1035" s="206"/>
      <c r="IE1035" s="206"/>
      <c r="IF1035" s="206"/>
      <c r="IG1035" s="206"/>
      <c r="IH1035" s="206"/>
    </row>
    <row r="1036" spans="1:242" s="225" customFormat="1" hidden="1" x14ac:dyDescent="0.25">
      <c r="A1036" s="206"/>
      <c r="B1036" s="206"/>
      <c r="C1036" s="204"/>
      <c r="D1036" s="233" t="s">
        <v>1100</v>
      </c>
      <c r="E1036" s="319"/>
      <c r="F1036" s="322"/>
      <c r="G1036" s="242" t="s">
        <v>291</v>
      </c>
      <c r="H1036" s="285">
        <v>990000</v>
      </c>
      <c r="I1036" s="236"/>
      <c r="J1036" s="357">
        <f t="shared" si="16"/>
        <v>10568090</v>
      </c>
      <c r="K1036" s="251" t="s">
        <v>1834</v>
      </c>
      <c r="L1036" s="287"/>
      <c r="M1036" s="319"/>
      <c r="N1036" s="287"/>
      <c r="O1036" s="287"/>
      <c r="P1036" s="287"/>
      <c r="Q1036" s="287"/>
      <c r="R1036" s="287"/>
      <c r="S1036" s="287"/>
      <c r="T1036" s="287"/>
      <c r="U1036" s="287"/>
      <c r="V1036" s="287"/>
      <c r="W1036" s="287"/>
      <c r="X1036" s="287"/>
      <c r="Y1036" s="287"/>
      <c r="Z1036" s="287"/>
      <c r="AA1036" s="287"/>
      <c r="AB1036" s="287"/>
      <c r="AC1036" s="287"/>
      <c r="AD1036" s="287"/>
      <c r="AE1036" s="287"/>
      <c r="AF1036" s="287"/>
      <c r="AG1036" s="287"/>
      <c r="AH1036" s="287"/>
      <c r="AI1036" s="287"/>
      <c r="AJ1036" s="449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206"/>
      <c r="BN1036" s="206"/>
      <c r="BO1036" s="206"/>
      <c r="BP1036" s="206"/>
      <c r="BQ1036" s="206"/>
      <c r="BR1036" s="206"/>
      <c r="BS1036" s="206"/>
      <c r="BT1036" s="206"/>
      <c r="BU1036" s="206"/>
      <c r="BV1036" s="206"/>
      <c r="BW1036" s="206"/>
      <c r="BX1036" s="206"/>
      <c r="BY1036" s="206"/>
      <c r="BZ1036" s="206"/>
      <c r="CA1036" s="206"/>
      <c r="CB1036" s="206"/>
      <c r="CC1036" s="206"/>
      <c r="CD1036" s="206"/>
      <c r="CE1036" s="206"/>
      <c r="CF1036" s="206"/>
      <c r="CG1036" s="206"/>
      <c r="CH1036" s="206"/>
      <c r="CI1036" s="206"/>
      <c r="CJ1036" s="206"/>
      <c r="CK1036" s="206"/>
      <c r="CL1036" s="206"/>
      <c r="CM1036" s="206"/>
      <c r="CN1036" s="206"/>
      <c r="CO1036" s="206"/>
      <c r="CP1036" s="206"/>
      <c r="CQ1036" s="206"/>
      <c r="CR1036" s="206"/>
      <c r="CS1036" s="206"/>
      <c r="CT1036" s="206"/>
      <c r="CU1036" s="206"/>
      <c r="CV1036" s="206"/>
      <c r="CW1036" s="206"/>
      <c r="CX1036" s="206"/>
      <c r="CY1036" s="206"/>
      <c r="CZ1036" s="206"/>
      <c r="DA1036" s="206"/>
      <c r="DB1036" s="206"/>
      <c r="DC1036" s="206"/>
      <c r="DD1036" s="206"/>
      <c r="DE1036" s="206"/>
      <c r="DF1036" s="206"/>
      <c r="DG1036" s="206"/>
      <c r="DH1036" s="206"/>
      <c r="DI1036" s="206"/>
      <c r="DJ1036" s="206"/>
      <c r="DK1036" s="206"/>
      <c r="DL1036" s="206"/>
      <c r="DM1036" s="206"/>
      <c r="DN1036" s="206"/>
      <c r="DO1036" s="206"/>
      <c r="DP1036" s="206"/>
      <c r="DQ1036" s="206"/>
      <c r="DR1036" s="206"/>
      <c r="DS1036" s="206"/>
      <c r="DT1036" s="206"/>
      <c r="DU1036" s="206"/>
      <c r="DV1036" s="206"/>
      <c r="DW1036" s="206"/>
      <c r="DX1036" s="206"/>
      <c r="DY1036" s="206"/>
      <c r="DZ1036" s="206"/>
      <c r="EA1036" s="206"/>
      <c r="EB1036" s="206"/>
      <c r="EC1036" s="206"/>
      <c r="ED1036" s="206"/>
      <c r="EE1036" s="206"/>
      <c r="EF1036" s="206"/>
      <c r="EG1036" s="206"/>
      <c r="EH1036" s="206"/>
      <c r="EI1036" s="206"/>
      <c r="EJ1036" s="206"/>
      <c r="EK1036" s="206"/>
      <c r="EL1036" s="206"/>
      <c r="EM1036" s="206"/>
      <c r="EN1036" s="206"/>
      <c r="EO1036" s="206"/>
      <c r="EP1036" s="206"/>
      <c r="EQ1036" s="206"/>
      <c r="ER1036" s="206"/>
      <c r="ES1036" s="206"/>
      <c r="ET1036" s="206"/>
      <c r="EU1036" s="206"/>
      <c r="EV1036" s="206"/>
      <c r="EW1036" s="206"/>
      <c r="EX1036" s="206"/>
      <c r="EY1036" s="206"/>
      <c r="EZ1036" s="206"/>
      <c r="FA1036" s="206"/>
      <c r="FB1036" s="206"/>
      <c r="FC1036" s="206"/>
      <c r="FD1036" s="206"/>
      <c r="FE1036" s="206"/>
      <c r="FF1036" s="206"/>
      <c r="FG1036" s="206"/>
      <c r="FH1036" s="206"/>
      <c r="FI1036" s="206"/>
      <c r="FJ1036" s="206"/>
      <c r="FK1036" s="206"/>
      <c r="FL1036" s="206"/>
      <c r="FM1036" s="206"/>
      <c r="FN1036" s="206"/>
      <c r="FO1036" s="206"/>
      <c r="FP1036" s="206"/>
      <c r="FQ1036" s="206"/>
      <c r="FR1036" s="206"/>
      <c r="FS1036" s="206"/>
      <c r="FT1036" s="206"/>
      <c r="FU1036" s="206"/>
      <c r="FV1036" s="206"/>
      <c r="FW1036" s="206"/>
      <c r="FX1036" s="206"/>
      <c r="FY1036" s="206"/>
      <c r="FZ1036" s="206"/>
      <c r="GA1036" s="206"/>
      <c r="GB1036" s="206"/>
      <c r="GC1036" s="206"/>
      <c r="GD1036" s="206"/>
      <c r="GE1036" s="206"/>
      <c r="GF1036" s="206"/>
      <c r="GG1036" s="206"/>
      <c r="GH1036" s="206"/>
      <c r="GI1036" s="206"/>
      <c r="GJ1036" s="206"/>
      <c r="GK1036" s="206"/>
      <c r="GL1036" s="206"/>
      <c r="GM1036" s="206"/>
      <c r="GN1036" s="206"/>
      <c r="GO1036" s="206"/>
      <c r="GP1036" s="206"/>
      <c r="GQ1036" s="206"/>
      <c r="GR1036" s="206"/>
      <c r="GS1036" s="206"/>
      <c r="GT1036" s="206"/>
      <c r="GU1036" s="206"/>
      <c r="GV1036" s="206"/>
      <c r="GW1036" s="206"/>
      <c r="GX1036" s="206"/>
      <c r="GY1036" s="206"/>
      <c r="GZ1036" s="206"/>
      <c r="HA1036" s="206"/>
      <c r="HB1036" s="206"/>
      <c r="HC1036" s="206"/>
      <c r="HD1036" s="206"/>
      <c r="HE1036" s="206"/>
      <c r="HF1036" s="206"/>
      <c r="HG1036" s="206"/>
      <c r="HH1036" s="206"/>
      <c r="HI1036" s="206"/>
      <c r="HJ1036" s="206"/>
      <c r="HK1036" s="206"/>
      <c r="HL1036" s="206"/>
      <c r="HM1036" s="206"/>
      <c r="HN1036" s="206"/>
      <c r="HO1036" s="206"/>
      <c r="HP1036" s="206"/>
      <c r="HQ1036" s="206"/>
      <c r="HR1036" s="206"/>
      <c r="HS1036" s="206"/>
      <c r="HT1036" s="206"/>
      <c r="HU1036" s="206"/>
      <c r="HV1036" s="206"/>
      <c r="HW1036" s="206"/>
      <c r="HX1036" s="206"/>
      <c r="HY1036" s="206"/>
      <c r="HZ1036" s="206"/>
      <c r="IA1036" s="206"/>
      <c r="IB1036" s="206"/>
      <c r="IC1036" s="206"/>
      <c r="ID1036" s="206"/>
      <c r="IE1036" s="206"/>
      <c r="IF1036" s="206"/>
      <c r="IG1036" s="206"/>
      <c r="IH1036" s="206"/>
    </row>
    <row r="1037" spans="1:242" s="225" customFormat="1" hidden="1" x14ac:dyDescent="0.25">
      <c r="A1037" s="206"/>
      <c r="B1037" s="206"/>
      <c r="C1037" s="204">
        <v>43732</v>
      </c>
      <c r="D1037" s="233" t="s">
        <v>607</v>
      </c>
      <c r="E1037" s="319" t="s">
        <v>1805</v>
      </c>
      <c r="F1037" s="322"/>
      <c r="G1037" s="242" t="s">
        <v>343</v>
      </c>
      <c r="H1037" s="285"/>
      <c r="I1037" s="236">
        <v>450000</v>
      </c>
      <c r="J1037" s="357">
        <f t="shared" si="16"/>
        <v>10118090</v>
      </c>
      <c r="K1037" s="251"/>
      <c r="L1037" s="287"/>
      <c r="M1037" s="319" t="s">
        <v>1805</v>
      </c>
      <c r="N1037" s="287"/>
      <c r="O1037" s="287"/>
      <c r="P1037" s="287"/>
      <c r="Q1037" s="287"/>
      <c r="R1037" s="287"/>
      <c r="S1037" s="287"/>
      <c r="T1037" s="287"/>
      <c r="U1037" s="287"/>
      <c r="V1037" s="287"/>
      <c r="W1037" s="287"/>
      <c r="X1037" s="287"/>
      <c r="Y1037" s="287"/>
      <c r="Z1037" s="287"/>
      <c r="AA1037" s="287"/>
      <c r="AB1037" s="287"/>
      <c r="AC1037" s="287"/>
      <c r="AD1037" s="287"/>
      <c r="AE1037" s="287"/>
      <c r="AF1037" s="287"/>
      <c r="AG1037" s="287"/>
      <c r="AH1037" s="287"/>
      <c r="AI1037" s="287"/>
      <c r="AJ1037" s="449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206"/>
      <c r="BN1037" s="206"/>
      <c r="BO1037" s="206"/>
      <c r="BP1037" s="206"/>
      <c r="BQ1037" s="206"/>
      <c r="BR1037" s="206"/>
      <c r="BS1037" s="206"/>
      <c r="BT1037" s="206"/>
      <c r="BU1037" s="206"/>
      <c r="BV1037" s="206"/>
      <c r="BW1037" s="206"/>
      <c r="BX1037" s="206"/>
      <c r="BY1037" s="206"/>
      <c r="BZ1037" s="206"/>
      <c r="CA1037" s="206"/>
      <c r="CB1037" s="206"/>
      <c r="CC1037" s="206"/>
      <c r="CD1037" s="206"/>
      <c r="CE1037" s="206"/>
      <c r="CF1037" s="206"/>
      <c r="CG1037" s="206"/>
      <c r="CH1037" s="206"/>
      <c r="CI1037" s="206"/>
      <c r="CJ1037" s="206"/>
      <c r="CK1037" s="206"/>
      <c r="CL1037" s="206"/>
      <c r="CM1037" s="206"/>
      <c r="CN1037" s="206"/>
      <c r="CO1037" s="206"/>
      <c r="CP1037" s="206"/>
      <c r="CQ1037" s="206"/>
      <c r="CR1037" s="206"/>
      <c r="CS1037" s="206"/>
      <c r="CT1037" s="206"/>
      <c r="CU1037" s="206"/>
      <c r="CV1037" s="206"/>
      <c r="CW1037" s="206"/>
      <c r="CX1037" s="206"/>
      <c r="CY1037" s="206"/>
      <c r="CZ1037" s="206"/>
      <c r="DA1037" s="206"/>
      <c r="DB1037" s="206"/>
      <c r="DC1037" s="206"/>
      <c r="DD1037" s="206"/>
      <c r="DE1037" s="206"/>
      <c r="DF1037" s="206"/>
      <c r="DG1037" s="206"/>
      <c r="DH1037" s="206"/>
      <c r="DI1037" s="206"/>
      <c r="DJ1037" s="206"/>
      <c r="DK1037" s="206"/>
      <c r="DL1037" s="206"/>
      <c r="DM1037" s="206"/>
      <c r="DN1037" s="206"/>
      <c r="DO1037" s="206"/>
      <c r="DP1037" s="206"/>
      <c r="DQ1037" s="206"/>
      <c r="DR1037" s="206"/>
      <c r="DS1037" s="206"/>
      <c r="DT1037" s="206"/>
      <c r="DU1037" s="206"/>
      <c r="DV1037" s="206"/>
      <c r="DW1037" s="206"/>
      <c r="DX1037" s="206"/>
      <c r="DY1037" s="206"/>
      <c r="DZ1037" s="206"/>
      <c r="EA1037" s="206"/>
      <c r="EB1037" s="206"/>
      <c r="EC1037" s="206"/>
      <c r="ED1037" s="206"/>
      <c r="EE1037" s="206"/>
      <c r="EF1037" s="206"/>
      <c r="EG1037" s="206"/>
      <c r="EH1037" s="206"/>
      <c r="EI1037" s="206"/>
      <c r="EJ1037" s="206"/>
      <c r="EK1037" s="206"/>
      <c r="EL1037" s="206"/>
      <c r="EM1037" s="206"/>
      <c r="EN1037" s="206"/>
      <c r="EO1037" s="206"/>
      <c r="EP1037" s="206"/>
      <c r="EQ1037" s="206"/>
      <c r="ER1037" s="206"/>
      <c r="ES1037" s="206"/>
      <c r="ET1037" s="206"/>
      <c r="EU1037" s="206"/>
      <c r="EV1037" s="206"/>
      <c r="EW1037" s="206"/>
      <c r="EX1037" s="206"/>
      <c r="EY1037" s="206"/>
      <c r="EZ1037" s="206"/>
      <c r="FA1037" s="206"/>
      <c r="FB1037" s="206"/>
      <c r="FC1037" s="206"/>
      <c r="FD1037" s="206"/>
      <c r="FE1037" s="206"/>
      <c r="FF1037" s="206"/>
      <c r="FG1037" s="206"/>
      <c r="FH1037" s="206"/>
      <c r="FI1037" s="206"/>
      <c r="FJ1037" s="206"/>
      <c r="FK1037" s="206"/>
      <c r="FL1037" s="206"/>
      <c r="FM1037" s="206"/>
      <c r="FN1037" s="206"/>
      <c r="FO1037" s="206"/>
      <c r="FP1037" s="206"/>
      <c r="FQ1037" s="206"/>
      <c r="FR1037" s="206"/>
      <c r="FS1037" s="206"/>
      <c r="FT1037" s="206"/>
      <c r="FU1037" s="206"/>
      <c r="FV1037" s="206"/>
      <c r="FW1037" s="206"/>
      <c r="FX1037" s="206"/>
      <c r="FY1037" s="206"/>
      <c r="FZ1037" s="206"/>
      <c r="GA1037" s="206"/>
      <c r="GB1037" s="206"/>
      <c r="GC1037" s="206"/>
      <c r="GD1037" s="206"/>
      <c r="GE1037" s="206"/>
      <c r="GF1037" s="206"/>
      <c r="GG1037" s="206"/>
      <c r="GH1037" s="206"/>
      <c r="GI1037" s="206"/>
      <c r="GJ1037" s="206"/>
      <c r="GK1037" s="206"/>
      <c r="GL1037" s="206"/>
      <c r="GM1037" s="206"/>
      <c r="GN1037" s="206"/>
      <c r="GO1037" s="206"/>
      <c r="GP1037" s="206"/>
      <c r="GQ1037" s="206"/>
      <c r="GR1037" s="206"/>
      <c r="GS1037" s="206"/>
      <c r="GT1037" s="206"/>
      <c r="GU1037" s="206"/>
      <c r="GV1037" s="206"/>
      <c r="GW1037" s="206"/>
      <c r="GX1037" s="206"/>
      <c r="GY1037" s="206"/>
      <c r="GZ1037" s="206"/>
      <c r="HA1037" s="206"/>
      <c r="HB1037" s="206"/>
      <c r="HC1037" s="206"/>
      <c r="HD1037" s="206"/>
      <c r="HE1037" s="206"/>
      <c r="HF1037" s="206"/>
      <c r="HG1037" s="206"/>
      <c r="HH1037" s="206"/>
      <c r="HI1037" s="206"/>
      <c r="HJ1037" s="206"/>
      <c r="HK1037" s="206"/>
      <c r="HL1037" s="206"/>
      <c r="HM1037" s="206"/>
      <c r="HN1037" s="206"/>
      <c r="HO1037" s="206"/>
      <c r="HP1037" s="206"/>
      <c r="HQ1037" s="206"/>
      <c r="HR1037" s="206"/>
      <c r="HS1037" s="206"/>
      <c r="HT1037" s="206"/>
      <c r="HU1037" s="206"/>
      <c r="HV1037" s="206"/>
      <c r="HW1037" s="206"/>
      <c r="HX1037" s="206"/>
      <c r="HY1037" s="206"/>
      <c r="HZ1037" s="206"/>
      <c r="IA1037" s="206"/>
      <c r="IB1037" s="206"/>
      <c r="IC1037" s="206"/>
      <c r="ID1037" s="206"/>
      <c r="IE1037" s="206"/>
      <c r="IF1037" s="206"/>
      <c r="IG1037" s="206"/>
      <c r="IH1037" s="206"/>
    </row>
    <row r="1038" spans="1:242" s="225" customFormat="1" hidden="1" x14ac:dyDescent="0.25">
      <c r="A1038" s="206"/>
      <c r="B1038" s="206"/>
      <c r="C1038" s="204">
        <v>43732</v>
      </c>
      <c r="D1038" s="233" t="s">
        <v>1825</v>
      </c>
      <c r="E1038" s="319" t="s">
        <v>1806</v>
      </c>
      <c r="F1038" s="322"/>
      <c r="G1038" s="242" t="s">
        <v>1611</v>
      </c>
      <c r="H1038" s="285"/>
      <c r="I1038" s="236">
        <v>100000</v>
      </c>
      <c r="J1038" s="357">
        <f t="shared" si="16"/>
        <v>10018090</v>
      </c>
      <c r="K1038" s="251"/>
      <c r="L1038" s="287"/>
      <c r="M1038" s="319" t="s">
        <v>1806</v>
      </c>
      <c r="N1038" s="287"/>
      <c r="O1038" s="287"/>
      <c r="P1038" s="287"/>
      <c r="Q1038" s="287"/>
      <c r="R1038" s="287"/>
      <c r="S1038" s="287"/>
      <c r="T1038" s="287"/>
      <c r="U1038" s="287"/>
      <c r="V1038" s="287"/>
      <c r="W1038" s="287"/>
      <c r="X1038" s="287"/>
      <c r="Y1038" s="287"/>
      <c r="Z1038" s="287"/>
      <c r="AA1038" s="287"/>
      <c r="AB1038" s="287"/>
      <c r="AC1038" s="287"/>
      <c r="AD1038" s="287"/>
      <c r="AE1038" s="287"/>
      <c r="AF1038" s="287"/>
      <c r="AG1038" s="287"/>
      <c r="AH1038" s="287"/>
      <c r="AI1038" s="287"/>
      <c r="AJ1038" s="449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206"/>
      <c r="BN1038" s="206"/>
      <c r="BO1038" s="206"/>
      <c r="BP1038" s="206"/>
      <c r="BQ1038" s="206"/>
      <c r="BR1038" s="206"/>
      <c r="BS1038" s="206"/>
      <c r="BT1038" s="206"/>
      <c r="BU1038" s="206"/>
      <c r="BV1038" s="206"/>
      <c r="BW1038" s="206"/>
      <c r="BX1038" s="206"/>
      <c r="BY1038" s="206"/>
      <c r="BZ1038" s="206"/>
      <c r="CA1038" s="206"/>
      <c r="CB1038" s="206"/>
      <c r="CC1038" s="206"/>
      <c r="CD1038" s="206"/>
      <c r="CE1038" s="206"/>
      <c r="CF1038" s="206"/>
      <c r="CG1038" s="206"/>
      <c r="CH1038" s="206"/>
      <c r="CI1038" s="206"/>
      <c r="CJ1038" s="206"/>
      <c r="CK1038" s="206"/>
      <c r="CL1038" s="206"/>
      <c r="CM1038" s="206"/>
      <c r="CN1038" s="206"/>
      <c r="CO1038" s="206"/>
      <c r="CP1038" s="206"/>
      <c r="CQ1038" s="206"/>
      <c r="CR1038" s="206"/>
      <c r="CS1038" s="206"/>
      <c r="CT1038" s="206"/>
      <c r="CU1038" s="206"/>
      <c r="CV1038" s="206"/>
      <c r="CW1038" s="206"/>
      <c r="CX1038" s="206"/>
      <c r="CY1038" s="206"/>
      <c r="CZ1038" s="206"/>
      <c r="DA1038" s="206"/>
      <c r="DB1038" s="206"/>
      <c r="DC1038" s="206"/>
      <c r="DD1038" s="206"/>
      <c r="DE1038" s="206"/>
      <c r="DF1038" s="206"/>
      <c r="DG1038" s="206"/>
      <c r="DH1038" s="206"/>
      <c r="DI1038" s="206"/>
      <c r="DJ1038" s="206"/>
      <c r="DK1038" s="206"/>
      <c r="DL1038" s="206"/>
      <c r="DM1038" s="206"/>
      <c r="DN1038" s="206"/>
      <c r="DO1038" s="206"/>
      <c r="DP1038" s="206"/>
      <c r="DQ1038" s="206"/>
      <c r="DR1038" s="206"/>
      <c r="DS1038" s="206"/>
      <c r="DT1038" s="206"/>
      <c r="DU1038" s="206"/>
      <c r="DV1038" s="206"/>
      <c r="DW1038" s="206"/>
      <c r="DX1038" s="206"/>
      <c r="DY1038" s="206"/>
      <c r="DZ1038" s="206"/>
      <c r="EA1038" s="206"/>
      <c r="EB1038" s="206"/>
      <c r="EC1038" s="206"/>
      <c r="ED1038" s="206"/>
      <c r="EE1038" s="206"/>
      <c r="EF1038" s="206"/>
      <c r="EG1038" s="206"/>
      <c r="EH1038" s="206"/>
      <c r="EI1038" s="206"/>
      <c r="EJ1038" s="206"/>
      <c r="EK1038" s="206"/>
      <c r="EL1038" s="206"/>
      <c r="EM1038" s="206"/>
      <c r="EN1038" s="206"/>
      <c r="EO1038" s="206"/>
      <c r="EP1038" s="206"/>
      <c r="EQ1038" s="206"/>
      <c r="ER1038" s="206"/>
      <c r="ES1038" s="206"/>
      <c r="ET1038" s="206"/>
      <c r="EU1038" s="206"/>
      <c r="EV1038" s="206"/>
      <c r="EW1038" s="206"/>
      <c r="EX1038" s="206"/>
      <c r="EY1038" s="206"/>
      <c r="EZ1038" s="206"/>
      <c r="FA1038" s="206"/>
      <c r="FB1038" s="206"/>
      <c r="FC1038" s="206"/>
      <c r="FD1038" s="206"/>
      <c r="FE1038" s="206"/>
      <c r="FF1038" s="206"/>
      <c r="FG1038" s="206"/>
      <c r="FH1038" s="206"/>
      <c r="FI1038" s="206"/>
      <c r="FJ1038" s="206"/>
      <c r="FK1038" s="206"/>
      <c r="FL1038" s="206"/>
      <c r="FM1038" s="206"/>
      <c r="FN1038" s="206"/>
      <c r="FO1038" s="206"/>
      <c r="FP1038" s="206"/>
      <c r="FQ1038" s="206"/>
      <c r="FR1038" s="206"/>
      <c r="FS1038" s="206"/>
      <c r="FT1038" s="206"/>
      <c r="FU1038" s="206"/>
      <c r="FV1038" s="206"/>
      <c r="FW1038" s="206"/>
      <c r="FX1038" s="206"/>
      <c r="FY1038" s="206"/>
      <c r="FZ1038" s="206"/>
      <c r="GA1038" s="206"/>
      <c r="GB1038" s="206"/>
      <c r="GC1038" s="206"/>
      <c r="GD1038" s="206"/>
      <c r="GE1038" s="206"/>
      <c r="GF1038" s="206"/>
      <c r="GG1038" s="206"/>
      <c r="GH1038" s="206"/>
      <c r="GI1038" s="206"/>
      <c r="GJ1038" s="206"/>
      <c r="GK1038" s="206"/>
      <c r="GL1038" s="206"/>
      <c r="GM1038" s="206"/>
      <c r="GN1038" s="206"/>
      <c r="GO1038" s="206"/>
      <c r="GP1038" s="206"/>
      <c r="GQ1038" s="206"/>
      <c r="GR1038" s="206"/>
      <c r="GS1038" s="206"/>
      <c r="GT1038" s="206"/>
      <c r="GU1038" s="206"/>
      <c r="GV1038" s="206"/>
      <c r="GW1038" s="206"/>
      <c r="GX1038" s="206"/>
      <c r="GY1038" s="206"/>
      <c r="GZ1038" s="206"/>
      <c r="HA1038" s="206"/>
      <c r="HB1038" s="206"/>
      <c r="HC1038" s="206"/>
      <c r="HD1038" s="206"/>
      <c r="HE1038" s="206"/>
      <c r="HF1038" s="206"/>
      <c r="HG1038" s="206"/>
      <c r="HH1038" s="206"/>
      <c r="HI1038" s="206"/>
      <c r="HJ1038" s="206"/>
      <c r="HK1038" s="206"/>
      <c r="HL1038" s="206"/>
      <c r="HM1038" s="206"/>
      <c r="HN1038" s="206"/>
      <c r="HO1038" s="206"/>
      <c r="HP1038" s="206"/>
      <c r="HQ1038" s="206"/>
      <c r="HR1038" s="206"/>
      <c r="HS1038" s="206"/>
      <c r="HT1038" s="206"/>
      <c r="HU1038" s="206"/>
      <c r="HV1038" s="206"/>
      <c r="HW1038" s="206"/>
      <c r="HX1038" s="206"/>
      <c r="HY1038" s="206"/>
      <c r="HZ1038" s="206"/>
      <c r="IA1038" s="206"/>
      <c r="IB1038" s="206"/>
      <c r="IC1038" s="206"/>
      <c r="ID1038" s="206"/>
      <c r="IE1038" s="206"/>
      <c r="IF1038" s="206"/>
      <c r="IG1038" s="206"/>
      <c r="IH1038" s="206"/>
    </row>
    <row r="1039" spans="1:242" s="225" customFormat="1" hidden="1" x14ac:dyDescent="0.25">
      <c r="A1039" s="206"/>
      <c r="B1039" s="206"/>
      <c r="C1039" s="204"/>
      <c r="D1039" s="233" t="s">
        <v>1100</v>
      </c>
      <c r="E1039" s="319"/>
      <c r="F1039" s="322"/>
      <c r="G1039" s="242" t="s">
        <v>1611</v>
      </c>
      <c r="H1039" s="285">
        <v>50000</v>
      </c>
      <c r="I1039" s="236"/>
      <c r="J1039" s="357">
        <f t="shared" si="16"/>
        <v>10068090</v>
      </c>
      <c r="K1039" s="251" t="s">
        <v>1787</v>
      </c>
      <c r="L1039" s="287"/>
      <c r="M1039" s="319"/>
      <c r="N1039" s="287"/>
      <c r="O1039" s="287"/>
      <c r="P1039" s="287"/>
      <c r="Q1039" s="287"/>
      <c r="R1039" s="287"/>
      <c r="S1039" s="287"/>
      <c r="T1039" s="287"/>
      <c r="U1039" s="287"/>
      <c r="V1039" s="287"/>
      <c r="W1039" s="287"/>
      <c r="X1039" s="287"/>
      <c r="Y1039" s="287"/>
      <c r="Z1039" s="287"/>
      <c r="AA1039" s="287"/>
      <c r="AB1039" s="287"/>
      <c r="AC1039" s="287"/>
      <c r="AD1039" s="287"/>
      <c r="AE1039" s="287"/>
      <c r="AF1039" s="287"/>
      <c r="AG1039" s="287"/>
      <c r="AH1039" s="287"/>
      <c r="AI1039" s="287"/>
      <c r="AJ1039" s="449"/>
      <c r="AK1039" s="206"/>
      <c r="AL1039" s="206"/>
      <c r="AM1039" s="206"/>
      <c r="AN1039" s="206"/>
      <c r="AO1039" s="206"/>
      <c r="AP1039" s="206"/>
      <c r="AQ1039" s="206"/>
      <c r="AR1039" s="206"/>
      <c r="AS1039" s="206"/>
      <c r="AT1039" s="206"/>
      <c r="AU1039" s="206"/>
      <c r="AV1039" s="206"/>
      <c r="AW1039" s="206"/>
      <c r="AX1039" s="206"/>
      <c r="AY1039" s="206"/>
      <c r="AZ1039" s="206"/>
      <c r="BA1039" s="206"/>
      <c r="BB1039" s="206"/>
      <c r="BC1039" s="206"/>
      <c r="BD1039" s="206"/>
      <c r="BE1039" s="206"/>
      <c r="BF1039" s="206"/>
      <c r="BG1039" s="206"/>
      <c r="BH1039" s="206"/>
      <c r="BI1039" s="206"/>
      <c r="BJ1039" s="206"/>
      <c r="BK1039" s="206"/>
      <c r="BL1039" s="206"/>
      <c r="BM1039" s="206"/>
      <c r="BN1039" s="206"/>
      <c r="BO1039" s="206"/>
      <c r="BP1039" s="206"/>
      <c r="BQ1039" s="206"/>
      <c r="BR1039" s="206"/>
      <c r="BS1039" s="206"/>
      <c r="BT1039" s="206"/>
      <c r="BU1039" s="206"/>
      <c r="BV1039" s="206"/>
      <c r="BW1039" s="206"/>
      <c r="BX1039" s="206"/>
      <c r="BY1039" s="206"/>
      <c r="BZ1039" s="206"/>
      <c r="CA1039" s="206"/>
      <c r="CB1039" s="206"/>
      <c r="CC1039" s="206"/>
      <c r="CD1039" s="206"/>
      <c r="CE1039" s="206"/>
      <c r="CF1039" s="206"/>
      <c r="CG1039" s="206"/>
      <c r="CH1039" s="206"/>
      <c r="CI1039" s="206"/>
      <c r="CJ1039" s="206"/>
      <c r="CK1039" s="206"/>
      <c r="CL1039" s="206"/>
      <c r="CM1039" s="206"/>
      <c r="CN1039" s="206"/>
      <c r="CO1039" s="206"/>
      <c r="CP1039" s="206"/>
      <c r="CQ1039" s="206"/>
      <c r="CR1039" s="206"/>
      <c r="CS1039" s="206"/>
      <c r="CT1039" s="206"/>
      <c r="CU1039" s="206"/>
      <c r="CV1039" s="206"/>
      <c r="CW1039" s="206"/>
      <c r="CX1039" s="206"/>
      <c r="CY1039" s="206"/>
      <c r="CZ1039" s="206"/>
      <c r="DA1039" s="206"/>
      <c r="DB1039" s="206"/>
      <c r="DC1039" s="206"/>
      <c r="DD1039" s="206"/>
      <c r="DE1039" s="206"/>
      <c r="DF1039" s="206"/>
      <c r="DG1039" s="206"/>
      <c r="DH1039" s="206"/>
      <c r="DI1039" s="206"/>
      <c r="DJ1039" s="206"/>
      <c r="DK1039" s="206"/>
      <c r="DL1039" s="206"/>
      <c r="DM1039" s="206"/>
      <c r="DN1039" s="206"/>
      <c r="DO1039" s="206"/>
      <c r="DP1039" s="206"/>
      <c r="DQ1039" s="206"/>
      <c r="DR1039" s="206"/>
      <c r="DS1039" s="206"/>
      <c r="DT1039" s="206"/>
      <c r="DU1039" s="206"/>
      <c r="DV1039" s="206"/>
      <c r="DW1039" s="206"/>
      <c r="DX1039" s="206"/>
      <c r="DY1039" s="206"/>
      <c r="DZ1039" s="206"/>
      <c r="EA1039" s="206"/>
      <c r="EB1039" s="206"/>
      <c r="EC1039" s="206"/>
      <c r="ED1039" s="206"/>
      <c r="EE1039" s="206"/>
      <c r="EF1039" s="206"/>
      <c r="EG1039" s="206"/>
      <c r="EH1039" s="206"/>
      <c r="EI1039" s="206"/>
      <c r="EJ1039" s="206"/>
      <c r="EK1039" s="206"/>
      <c r="EL1039" s="206"/>
      <c r="EM1039" s="206"/>
      <c r="EN1039" s="206"/>
      <c r="EO1039" s="206"/>
      <c r="EP1039" s="206"/>
      <c r="EQ1039" s="206"/>
      <c r="ER1039" s="206"/>
      <c r="ES1039" s="206"/>
      <c r="ET1039" s="206"/>
      <c r="EU1039" s="206"/>
      <c r="EV1039" s="206"/>
      <c r="EW1039" s="206"/>
      <c r="EX1039" s="206"/>
      <c r="EY1039" s="206"/>
      <c r="EZ1039" s="206"/>
      <c r="FA1039" s="206"/>
      <c r="FB1039" s="206"/>
      <c r="FC1039" s="206"/>
      <c r="FD1039" s="206"/>
      <c r="FE1039" s="206"/>
      <c r="FF1039" s="206"/>
      <c r="FG1039" s="206"/>
      <c r="FH1039" s="206"/>
      <c r="FI1039" s="206"/>
      <c r="FJ1039" s="206"/>
      <c r="FK1039" s="206"/>
      <c r="FL1039" s="206"/>
      <c r="FM1039" s="206"/>
      <c r="FN1039" s="206"/>
      <c r="FO1039" s="206"/>
      <c r="FP1039" s="206"/>
      <c r="FQ1039" s="206"/>
      <c r="FR1039" s="206"/>
      <c r="FS1039" s="206"/>
      <c r="FT1039" s="206"/>
      <c r="FU1039" s="206"/>
      <c r="FV1039" s="206"/>
      <c r="FW1039" s="206"/>
      <c r="FX1039" s="206"/>
      <c r="FY1039" s="206"/>
      <c r="FZ1039" s="206"/>
      <c r="GA1039" s="206"/>
      <c r="GB1039" s="206"/>
      <c r="GC1039" s="206"/>
      <c r="GD1039" s="206"/>
      <c r="GE1039" s="206"/>
      <c r="GF1039" s="206"/>
      <c r="GG1039" s="206"/>
      <c r="GH1039" s="206"/>
      <c r="GI1039" s="206"/>
      <c r="GJ1039" s="206"/>
      <c r="GK1039" s="206"/>
      <c r="GL1039" s="206"/>
      <c r="GM1039" s="206"/>
      <c r="GN1039" s="206"/>
      <c r="GO1039" s="206"/>
      <c r="GP1039" s="206"/>
      <c r="GQ1039" s="206"/>
      <c r="GR1039" s="206"/>
      <c r="GS1039" s="206"/>
      <c r="GT1039" s="206"/>
      <c r="GU1039" s="206"/>
      <c r="GV1039" s="206"/>
      <c r="GW1039" s="206"/>
      <c r="GX1039" s="206"/>
      <c r="GY1039" s="206"/>
      <c r="GZ1039" s="206"/>
      <c r="HA1039" s="206"/>
      <c r="HB1039" s="206"/>
      <c r="HC1039" s="206"/>
      <c r="HD1039" s="206"/>
      <c r="HE1039" s="206"/>
      <c r="HF1039" s="206"/>
      <c r="HG1039" s="206"/>
      <c r="HH1039" s="206"/>
      <c r="HI1039" s="206"/>
      <c r="HJ1039" s="206"/>
      <c r="HK1039" s="206"/>
      <c r="HL1039" s="206"/>
      <c r="HM1039" s="206"/>
      <c r="HN1039" s="206"/>
      <c r="HO1039" s="206"/>
      <c r="HP1039" s="206"/>
      <c r="HQ1039" s="206"/>
      <c r="HR1039" s="206"/>
      <c r="HS1039" s="206"/>
      <c r="HT1039" s="206"/>
      <c r="HU1039" s="206"/>
      <c r="HV1039" s="206"/>
      <c r="HW1039" s="206"/>
      <c r="HX1039" s="206"/>
      <c r="HY1039" s="206"/>
      <c r="HZ1039" s="206"/>
      <c r="IA1039" s="206"/>
      <c r="IB1039" s="206"/>
      <c r="IC1039" s="206"/>
      <c r="ID1039" s="206"/>
      <c r="IE1039" s="206"/>
      <c r="IF1039" s="206"/>
      <c r="IG1039" s="206"/>
      <c r="IH1039" s="206"/>
    </row>
    <row r="1040" spans="1:242" s="225" customFormat="1" hidden="1" x14ac:dyDescent="0.25">
      <c r="A1040" s="206"/>
      <c r="B1040" s="206"/>
      <c r="C1040" s="204">
        <v>43732</v>
      </c>
      <c r="D1040" s="233" t="s">
        <v>1826</v>
      </c>
      <c r="E1040" s="319" t="s">
        <v>1807</v>
      </c>
      <c r="F1040" s="322"/>
      <c r="G1040" s="242" t="s">
        <v>651</v>
      </c>
      <c r="H1040" s="285"/>
      <c r="I1040" s="236">
        <v>585000</v>
      </c>
      <c r="J1040" s="357">
        <f t="shared" si="16"/>
        <v>9483090</v>
      </c>
      <c r="K1040" s="251"/>
      <c r="L1040" s="287"/>
      <c r="M1040" s="319" t="s">
        <v>1807</v>
      </c>
      <c r="N1040" s="287"/>
      <c r="O1040" s="287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449"/>
      <c r="AK1040" s="206"/>
      <c r="AL1040" s="206"/>
      <c r="AM1040" s="206"/>
      <c r="AN1040" s="206"/>
      <c r="AO1040" s="206"/>
      <c r="AP1040" s="206"/>
      <c r="AQ1040" s="206"/>
      <c r="AR1040" s="206"/>
      <c r="AS1040" s="206"/>
      <c r="AT1040" s="206"/>
      <c r="AU1040" s="206"/>
      <c r="AV1040" s="206"/>
      <c r="AW1040" s="206"/>
      <c r="AX1040" s="206"/>
      <c r="AY1040" s="206"/>
      <c r="AZ1040" s="206"/>
      <c r="BA1040" s="206"/>
      <c r="BB1040" s="206"/>
      <c r="BC1040" s="206"/>
      <c r="BD1040" s="206"/>
      <c r="BE1040" s="206"/>
      <c r="BF1040" s="206"/>
      <c r="BG1040" s="206"/>
      <c r="BH1040" s="206"/>
      <c r="BI1040" s="206"/>
      <c r="BJ1040" s="206"/>
      <c r="BK1040" s="206"/>
      <c r="BL1040" s="206"/>
      <c r="BM1040" s="206"/>
      <c r="BN1040" s="206"/>
      <c r="BO1040" s="206"/>
      <c r="BP1040" s="206"/>
      <c r="BQ1040" s="206"/>
      <c r="BR1040" s="206"/>
      <c r="BS1040" s="206"/>
      <c r="BT1040" s="206"/>
      <c r="BU1040" s="206"/>
      <c r="BV1040" s="206"/>
      <c r="BW1040" s="206"/>
      <c r="BX1040" s="206"/>
      <c r="BY1040" s="206"/>
      <c r="BZ1040" s="206"/>
      <c r="CA1040" s="206"/>
      <c r="CB1040" s="206"/>
      <c r="CC1040" s="206"/>
      <c r="CD1040" s="206"/>
      <c r="CE1040" s="206"/>
      <c r="CF1040" s="206"/>
      <c r="CG1040" s="206"/>
      <c r="CH1040" s="206"/>
      <c r="CI1040" s="206"/>
      <c r="CJ1040" s="206"/>
      <c r="CK1040" s="206"/>
      <c r="CL1040" s="206"/>
      <c r="CM1040" s="206"/>
      <c r="CN1040" s="206"/>
      <c r="CO1040" s="206"/>
      <c r="CP1040" s="206"/>
      <c r="CQ1040" s="206"/>
      <c r="CR1040" s="206"/>
      <c r="CS1040" s="206"/>
      <c r="CT1040" s="206"/>
      <c r="CU1040" s="206"/>
      <c r="CV1040" s="206"/>
      <c r="CW1040" s="206"/>
      <c r="CX1040" s="206"/>
      <c r="CY1040" s="206"/>
      <c r="CZ1040" s="206"/>
      <c r="DA1040" s="206"/>
      <c r="DB1040" s="206"/>
      <c r="DC1040" s="206"/>
      <c r="DD1040" s="206"/>
      <c r="DE1040" s="206"/>
      <c r="DF1040" s="206"/>
      <c r="DG1040" s="206"/>
      <c r="DH1040" s="206"/>
      <c r="DI1040" s="206"/>
      <c r="DJ1040" s="206"/>
      <c r="DK1040" s="206"/>
      <c r="DL1040" s="206"/>
      <c r="DM1040" s="206"/>
      <c r="DN1040" s="206"/>
      <c r="DO1040" s="206"/>
      <c r="DP1040" s="206"/>
      <c r="DQ1040" s="206"/>
      <c r="DR1040" s="206"/>
      <c r="DS1040" s="206"/>
      <c r="DT1040" s="206"/>
      <c r="DU1040" s="206"/>
      <c r="DV1040" s="206"/>
      <c r="DW1040" s="206"/>
      <c r="DX1040" s="206"/>
      <c r="DY1040" s="206"/>
      <c r="DZ1040" s="206"/>
      <c r="EA1040" s="206"/>
      <c r="EB1040" s="206"/>
      <c r="EC1040" s="206"/>
      <c r="ED1040" s="206"/>
      <c r="EE1040" s="206"/>
      <c r="EF1040" s="206"/>
      <c r="EG1040" s="206"/>
      <c r="EH1040" s="206"/>
      <c r="EI1040" s="206"/>
      <c r="EJ1040" s="206"/>
      <c r="EK1040" s="206"/>
      <c r="EL1040" s="206"/>
      <c r="EM1040" s="206"/>
      <c r="EN1040" s="206"/>
      <c r="EO1040" s="206"/>
      <c r="EP1040" s="206"/>
      <c r="EQ1040" s="206"/>
      <c r="ER1040" s="206"/>
      <c r="ES1040" s="206"/>
      <c r="ET1040" s="206"/>
      <c r="EU1040" s="206"/>
      <c r="EV1040" s="206"/>
      <c r="EW1040" s="206"/>
      <c r="EX1040" s="206"/>
      <c r="EY1040" s="206"/>
      <c r="EZ1040" s="206"/>
      <c r="FA1040" s="206"/>
      <c r="FB1040" s="206"/>
      <c r="FC1040" s="206"/>
      <c r="FD1040" s="206"/>
      <c r="FE1040" s="206"/>
      <c r="FF1040" s="206"/>
      <c r="FG1040" s="206"/>
      <c r="FH1040" s="206"/>
      <c r="FI1040" s="206"/>
      <c r="FJ1040" s="206"/>
      <c r="FK1040" s="206"/>
      <c r="FL1040" s="206"/>
      <c r="FM1040" s="206"/>
      <c r="FN1040" s="206"/>
      <c r="FO1040" s="206"/>
      <c r="FP1040" s="206"/>
      <c r="FQ1040" s="206"/>
      <c r="FR1040" s="206"/>
      <c r="FS1040" s="206"/>
      <c r="FT1040" s="206"/>
      <c r="FU1040" s="206"/>
      <c r="FV1040" s="206"/>
      <c r="FW1040" s="206"/>
      <c r="FX1040" s="206"/>
      <c r="FY1040" s="206"/>
      <c r="FZ1040" s="206"/>
      <c r="GA1040" s="206"/>
      <c r="GB1040" s="206"/>
      <c r="GC1040" s="206"/>
      <c r="GD1040" s="206"/>
      <c r="GE1040" s="206"/>
      <c r="GF1040" s="206"/>
      <c r="GG1040" s="206"/>
      <c r="GH1040" s="206"/>
      <c r="GI1040" s="206"/>
      <c r="GJ1040" s="206"/>
      <c r="GK1040" s="206"/>
      <c r="GL1040" s="206"/>
      <c r="GM1040" s="206"/>
      <c r="GN1040" s="206"/>
      <c r="GO1040" s="206"/>
      <c r="GP1040" s="206"/>
      <c r="GQ1040" s="206"/>
      <c r="GR1040" s="206"/>
      <c r="GS1040" s="206"/>
      <c r="GT1040" s="206"/>
      <c r="GU1040" s="206"/>
      <c r="GV1040" s="206"/>
      <c r="GW1040" s="206"/>
      <c r="GX1040" s="206"/>
      <c r="GY1040" s="206"/>
      <c r="GZ1040" s="206"/>
      <c r="HA1040" s="206"/>
      <c r="HB1040" s="206"/>
      <c r="HC1040" s="206"/>
      <c r="HD1040" s="206"/>
      <c r="HE1040" s="206"/>
      <c r="HF1040" s="206"/>
      <c r="HG1040" s="206"/>
      <c r="HH1040" s="206"/>
      <c r="HI1040" s="206"/>
      <c r="HJ1040" s="206"/>
      <c r="HK1040" s="206"/>
      <c r="HL1040" s="206"/>
      <c r="HM1040" s="206"/>
      <c r="HN1040" s="206"/>
      <c r="HO1040" s="206"/>
      <c r="HP1040" s="206"/>
      <c r="HQ1040" s="206"/>
      <c r="HR1040" s="206"/>
      <c r="HS1040" s="206"/>
      <c r="HT1040" s="206"/>
      <c r="HU1040" s="206"/>
      <c r="HV1040" s="206"/>
      <c r="HW1040" s="206"/>
      <c r="HX1040" s="206"/>
      <c r="HY1040" s="206"/>
      <c r="HZ1040" s="206"/>
      <c r="IA1040" s="206"/>
      <c r="IB1040" s="206"/>
      <c r="IC1040" s="206"/>
      <c r="ID1040" s="206"/>
      <c r="IE1040" s="206"/>
      <c r="IF1040" s="206"/>
      <c r="IG1040" s="206"/>
      <c r="IH1040" s="206"/>
    </row>
    <row r="1041" spans="1:242" s="225" customFormat="1" hidden="1" x14ac:dyDescent="0.25">
      <c r="A1041" s="206"/>
      <c r="B1041" s="206"/>
      <c r="C1041" s="204">
        <v>43732</v>
      </c>
      <c r="D1041" s="233" t="s">
        <v>1827</v>
      </c>
      <c r="E1041" s="319" t="s">
        <v>1808</v>
      </c>
      <c r="F1041" s="322"/>
      <c r="G1041" s="242" t="s">
        <v>565</v>
      </c>
      <c r="H1041" s="285"/>
      <c r="I1041" s="236">
        <v>315073</v>
      </c>
      <c r="J1041" s="357">
        <f t="shared" si="16"/>
        <v>9168017</v>
      </c>
      <c r="K1041" s="251"/>
      <c r="L1041" s="287"/>
      <c r="M1041" s="319" t="s">
        <v>1808</v>
      </c>
      <c r="N1041" s="287"/>
      <c r="O1041" s="287"/>
      <c r="P1041" s="287"/>
      <c r="Q1041" s="287"/>
      <c r="R1041" s="287"/>
      <c r="S1041" s="287"/>
      <c r="T1041" s="287"/>
      <c r="U1041" s="287"/>
      <c r="V1041" s="287"/>
      <c r="W1041" s="287"/>
      <c r="X1041" s="287"/>
      <c r="Y1041" s="287"/>
      <c r="Z1041" s="287"/>
      <c r="AA1041" s="287"/>
      <c r="AB1041" s="287"/>
      <c r="AC1041" s="287"/>
      <c r="AD1041" s="287"/>
      <c r="AE1041" s="287"/>
      <c r="AF1041" s="287"/>
      <c r="AG1041" s="287"/>
      <c r="AH1041" s="287"/>
      <c r="AI1041" s="287"/>
      <c r="AJ1041" s="449"/>
      <c r="AK1041" s="206"/>
      <c r="AL1041" s="206"/>
      <c r="AM1041" s="206"/>
      <c r="AN1041" s="206"/>
      <c r="AO1041" s="206"/>
      <c r="AP1041" s="206"/>
      <c r="AQ1041" s="206"/>
      <c r="AR1041" s="206"/>
      <c r="AS1041" s="206"/>
      <c r="AT1041" s="206"/>
      <c r="AU1041" s="206"/>
      <c r="AV1041" s="206"/>
      <c r="AW1041" s="206"/>
      <c r="AX1041" s="206"/>
      <c r="AY1041" s="206"/>
      <c r="AZ1041" s="206"/>
      <c r="BA1041" s="206"/>
      <c r="BB1041" s="206"/>
      <c r="BC1041" s="206"/>
      <c r="BD1041" s="206"/>
      <c r="BE1041" s="206"/>
      <c r="BF1041" s="206"/>
      <c r="BG1041" s="206"/>
      <c r="BH1041" s="206"/>
      <c r="BI1041" s="206"/>
      <c r="BJ1041" s="206"/>
      <c r="BK1041" s="206"/>
      <c r="BL1041" s="206"/>
      <c r="BM1041" s="206"/>
      <c r="BN1041" s="206"/>
      <c r="BO1041" s="206"/>
      <c r="BP1041" s="206"/>
      <c r="BQ1041" s="206"/>
      <c r="BR1041" s="206"/>
      <c r="BS1041" s="206"/>
      <c r="BT1041" s="206"/>
      <c r="BU1041" s="206"/>
      <c r="BV1041" s="206"/>
      <c r="BW1041" s="206"/>
      <c r="BX1041" s="206"/>
      <c r="BY1041" s="206"/>
      <c r="BZ1041" s="206"/>
      <c r="CA1041" s="206"/>
      <c r="CB1041" s="206"/>
      <c r="CC1041" s="206"/>
      <c r="CD1041" s="206"/>
      <c r="CE1041" s="206"/>
      <c r="CF1041" s="206"/>
      <c r="CG1041" s="206"/>
      <c r="CH1041" s="206"/>
      <c r="CI1041" s="206"/>
      <c r="CJ1041" s="206"/>
      <c r="CK1041" s="206"/>
      <c r="CL1041" s="206"/>
      <c r="CM1041" s="206"/>
      <c r="CN1041" s="206"/>
      <c r="CO1041" s="206"/>
      <c r="CP1041" s="206"/>
      <c r="CQ1041" s="206"/>
      <c r="CR1041" s="206"/>
      <c r="CS1041" s="206"/>
      <c r="CT1041" s="206"/>
      <c r="CU1041" s="206"/>
      <c r="CV1041" s="206"/>
      <c r="CW1041" s="206"/>
      <c r="CX1041" s="206"/>
      <c r="CY1041" s="206"/>
      <c r="CZ1041" s="206"/>
      <c r="DA1041" s="206"/>
      <c r="DB1041" s="206"/>
      <c r="DC1041" s="206"/>
      <c r="DD1041" s="206"/>
      <c r="DE1041" s="206"/>
      <c r="DF1041" s="206"/>
      <c r="DG1041" s="206"/>
      <c r="DH1041" s="206"/>
      <c r="DI1041" s="206"/>
      <c r="DJ1041" s="206"/>
      <c r="DK1041" s="206"/>
      <c r="DL1041" s="206"/>
      <c r="DM1041" s="206"/>
      <c r="DN1041" s="206"/>
      <c r="DO1041" s="206"/>
      <c r="DP1041" s="206"/>
      <c r="DQ1041" s="206"/>
      <c r="DR1041" s="206"/>
      <c r="DS1041" s="206"/>
      <c r="DT1041" s="206"/>
      <c r="DU1041" s="206"/>
      <c r="DV1041" s="206"/>
      <c r="DW1041" s="206"/>
      <c r="DX1041" s="206"/>
      <c r="DY1041" s="206"/>
      <c r="DZ1041" s="206"/>
      <c r="EA1041" s="206"/>
      <c r="EB1041" s="206"/>
      <c r="EC1041" s="206"/>
      <c r="ED1041" s="206"/>
      <c r="EE1041" s="206"/>
      <c r="EF1041" s="206"/>
      <c r="EG1041" s="206"/>
      <c r="EH1041" s="206"/>
      <c r="EI1041" s="206"/>
      <c r="EJ1041" s="206"/>
      <c r="EK1041" s="206"/>
      <c r="EL1041" s="206"/>
      <c r="EM1041" s="206"/>
      <c r="EN1041" s="206"/>
      <c r="EO1041" s="206"/>
      <c r="EP1041" s="206"/>
      <c r="EQ1041" s="206"/>
      <c r="ER1041" s="206"/>
      <c r="ES1041" s="206"/>
      <c r="ET1041" s="206"/>
      <c r="EU1041" s="206"/>
      <c r="EV1041" s="206"/>
      <c r="EW1041" s="206"/>
      <c r="EX1041" s="206"/>
      <c r="EY1041" s="206"/>
      <c r="EZ1041" s="206"/>
      <c r="FA1041" s="206"/>
      <c r="FB1041" s="206"/>
      <c r="FC1041" s="206"/>
      <c r="FD1041" s="206"/>
      <c r="FE1041" s="206"/>
      <c r="FF1041" s="206"/>
      <c r="FG1041" s="206"/>
      <c r="FH1041" s="206"/>
      <c r="FI1041" s="206"/>
      <c r="FJ1041" s="206"/>
      <c r="FK1041" s="206"/>
      <c r="FL1041" s="206"/>
      <c r="FM1041" s="206"/>
      <c r="FN1041" s="206"/>
      <c r="FO1041" s="206"/>
      <c r="FP1041" s="206"/>
      <c r="FQ1041" s="206"/>
      <c r="FR1041" s="206"/>
      <c r="FS1041" s="206"/>
      <c r="FT1041" s="206"/>
      <c r="FU1041" s="206"/>
      <c r="FV1041" s="206"/>
      <c r="FW1041" s="206"/>
      <c r="FX1041" s="206"/>
      <c r="FY1041" s="206"/>
      <c r="FZ1041" s="206"/>
      <c r="GA1041" s="206"/>
      <c r="GB1041" s="206"/>
      <c r="GC1041" s="206"/>
      <c r="GD1041" s="206"/>
      <c r="GE1041" s="206"/>
      <c r="GF1041" s="206"/>
      <c r="GG1041" s="206"/>
      <c r="GH1041" s="206"/>
      <c r="GI1041" s="206"/>
      <c r="GJ1041" s="206"/>
      <c r="GK1041" s="206"/>
      <c r="GL1041" s="206"/>
      <c r="GM1041" s="206"/>
      <c r="GN1041" s="206"/>
      <c r="GO1041" s="206"/>
      <c r="GP1041" s="206"/>
      <c r="GQ1041" s="206"/>
      <c r="GR1041" s="206"/>
      <c r="GS1041" s="206"/>
      <c r="GT1041" s="206"/>
      <c r="GU1041" s="206"/>
      <c r="GV1041" s="206"/>
      <c r="GW1041" s="206"/>
      <c r="GX1041" s="206"/>
      <c r="GY1041" s="206"/>
      <c r="GZ1041" s="206"/>
      <c r="HA1041" s="206"/>
      <c r="HB1041" s="206"/>
      <c r="HC1041" s="206"/>
      <c r="HD1041" s="206"/>
      <c r="HE1041" s="206"/>
      <c r="HF1041" s="206"/>
      <c r="HG1041" s="206"/>
      <c r="HH1041" s="206"/>
      <c r="HI1041" s="206"/>
      <c r="HJ1041" s="206"/>
      <c r="HK1041" s="206"/>
      <c r="HL1041" s="206"/>
      <c r="HM1041" s="206"/>
      <c r="HN1041" s="206"/>
      <c r="HO1041" s="206"/>
      <c r="HP1041" s="206"/>
      <c r="HQ1041" s="206"/>
      <c r="HR1041" s="206"/>
      <c r="HS1041" s="206"/>
      <c r="HT1041" s="206"/>
      <c r="HU1041" s="206"/>
      <c r="HV1041" s="206"/>
      <c r="HW1041" s="206"/>
      <c r="HX1041" s="206"/>
      <c r="HY1041" s="206"/>
      <c r="HZ1041" s="206"/>
      <c r="IA1041" s="206"/>
      <c r="IB1041" s="206"/>
      <c r="IC1041" s="206"/>
      <c r="ID1041" s="206"/>
      <c r="IE1041" s="206"/>
      <c r="IF1041" s="206"/>
      <c r="IG1041" s="206"/>
      <c r="IH1041" s="206"/>
    </row>
    <row r="1042" spans="1:242" s="225" customFormat="1" hidden="1" x14ac:dyDescent="0.25">
      <c r="A1042" s="206"/>
      <c r="B1042" s="206"/>
      <c r="C1042" s="292">
        <v>43732</v>
      </c>
      <c r="D1042" s="233" t="s">
        <v>1828</v>
      </c>
      <c r="E1042" s="319" t="s">
        <v>1809</v>
      </c>
      <c r="F1042" s="322"/>
      <c r="G1042" s="242" t="s">
        <v>563</v>
      </c>
      <c r="H1042" s="285"/>
      <c r="I1042" s="236">
        <v>128000</v>
      </c>
      <c r="J1042" s="357">
        <f t="shared" si="16"/>
        <v>9040017</v>
      </c>
      <c r="K1042" s="251"/>
      <c r="L1042" s="287"/>
      <c r="M1042" s="319" t="s">
        <v>1809</v>
      </c>
      <c r="N1042" s="287"/>
      <c r="O1042" s="287"/>
      <c r="P1042" s="287"/>
      <c r="Q1042" s="287"/>
      <c r="R1042" s="287"/>
      <c r="S1042" s="287"/>
      <c r="T1042" s="287"/>
      <c r="U1042" s="287"/>
      <c r="V1042" s="287"/>
      <c r="W1042" s="287"/>
      <c r="X1042" s="287"/>
      <c r="Y1042" s="287"/>
      <c r="Z1042" s="287"/>
      <c r="AA1042" s="287"/>
      <c r="AB1042" s="287"/>
      <c r="AC1042" s="287"/>
      <c r="AD1042" s="287"/>
      <c r="AE1042" s="287"/>
      <c r="AF1042" s="287"/>
      <c r="AG1042" s="287"/>
      <c r="AH1042" s="287"/>
      <c r="AI1042" s="287"/>
      <c r="AJ1042" s="449"/>
      <c r="AK1042" s="206"/>
      <c r="AL1042" s="206"/>
      <c r="AM1042" s="206"/>
      <c r="AN1042" s="206"/>
      <c r="AO1042" s="206"/>
      <c r="AP1042" s="206"/>
      <c r="AQ1042" s="206"/>
      <c r="AR1042" s="206"/>
      <c r="AS1042" s="206"/>
      <c r="AT1042" s="206"/>
      <c r="AU1042" s="206"/>
      <c r="AV1042" s="206"/>
      <c r="AW1042" s="206"/>
      <c r="AX1042" s="206"/>
      <c r="AY1042" s="206"/>
      <c r="AZ1042" s="206"/>
      <c r="BA1042" s="206"/>
      <c r="BB1042" s="206"/>
      <c r="BC1042" s="206"/>
      <c r="BD1042" s="206"/>
      <c r="BE1042" s="206"/>
      <c r="BF1042" s="206"/>
      <c r="BG1042" s="206"/>
      <c r="BH1042" s="206"/>
      <c r="BI1042" s="206"/>
      <c r="BJ1042" s="206"/>
      <c r="BK1042" s="206"/>
      <c r="BL1042" s="206"/>
      <c r="BM1042" s="206"/>
      <c r="BN1042" s="206"/>
      <c r="BO1042" s="206"/>
      <c r="BP1042" s="206"/>
      <c r="BQ1042" s="206"/>
      <c r="BR1042" s="206"/>
      <c r="BS1042" s="206"/>
      <c r="BT1042" s="206"/>
      <c r="BU1042" s="206"/>
      <c r="BV1042" s="206"/>
      <c r="BW1042" s="206"/>
      <c r="BX1042" s="206"/>
      <c r="BY1042" s="206"/>
      <c r="BZ1042" s="206"/>
      <c r="CA1042" s="206"/>
      <c r="CB1042" s="206"/>
      <c r="CC1042" s="206"/>
      <c r="CD1042" s="206"/>
      <c r="CE1042" s="206"/>
      <c r="CF1042" s="206"/>
      <c r="CG1042" s="206"/>
      <c r="CH1042" s="206"/>
      <c r="CI1042" s="206"/>
      <c r="CJ1042" s="206"/>
      <c r="CK1042" s="206"/>
      <c r="CL1042" s="206"/>
      <c r="CM1042" s="206"/>
      <c r="CN1042" s="206"/>
      <c r="CO1042" s="206"/>
      <c r="CP1042" s="206"/>
      <c r="CQ1042" s="206"/>
      <c r="CR1042" s="206"/>
      <c r="CS1042" s="206"/>
      <c r="CT1042" s="206"/>
      <c r="CU1042" s="206"/>
      <c r="CV1042" s="206"/>
      <c r="CW1042" s="206"/>
      <c r="CX1042" s="206"/>
      <c r="CY1042" s="206"/>
      <c r="CZ1042" s="206"/>
      <c r="DA1042" s="206"/>
      <c r="DB1042" s="206"/>
      <c r="DC1042" s="206"/>
      <c r="DD1042" s="206"/>
      <c r="DE1042" s="206"/>
      <c r="DF1042" s="206"/>
      <c r="DG1042" s="206"/>
      <c r="DH1042" s="206"/>
      <c r="DI1042" s="206"/>
      <c r="DJ1042" s="206"/>
      <c r="DK1042" s="206"/>
      <c r="DL1042" s="206"/>
      <c r="DM1042" s="206"/>
      <c r="DN1042" s="206"/>
      <c r="DO1042" s="206"/>
      <c r="DP1042" s="206"/>
      <c r="DQ1042" s="206"/>
      <c r="DR1042" s="206"/>
      <c r="DS1042" s="206"/>
      <c r="DT1042" s="206"/>
      <c r="DU1042" s="206"/>
      <c r="DV1042" s="206"/>
      <c r="DW1042" s="206"/>
      <c r="DX1042" s="206"/>
      <c r="DY1042" s="206"/>
      <c r="DZ1042" s="206"/>
      <c r="EA1042" s="206"/>
      <c r="EB1042" s="206"/>
      <c r="EC1042" s="206"/>
      <c r="ED1042" s="206"/>
      <c r="EE1042" s="206"/>
      <c r="EF1042" s="206"/>
      <c r="EG1042" s="206"/>
      <c r="EH1042" s="206"/>
      <c r="EI1042" s="206"/>
      <c r="EJ1042" s="206"/>
      <c r="EK1042" s="206"/>
      <c r="EL1042" s="206"/>
      <c r="EM1042" s="206"/>
      <c r="EN1042" s="206"/>
      <c r="EO1042" s="206"/>
      <c r="EP1042" s="206"/>
      <c r="EQ1042" s="206"/>
      <c r="ER1042" s="206"/>
      <c r="ES1042" s="206"/>
      <c r="ET1042" s="206"/>
      <c r="EU1042" s="206"/>
      <c r="EV1042" s="206"/>
      <c r="EW1042" s="206"/>
      <c r="EX1042" s="206"/>
      <c r="EY1042" s="206"/>
      <c r="EZ1042" s="206"/>
      <c r="FA1042" s="206"/>
      <c r="FB1042" s="206"/>
      <c r="FC1042" s="206"/>
      <c r="FD1042" s="206"/>
      <c r="FE1042" s="206"/>
      <c r="FF1042" s="206"/>
      <c r="FG1042" s="206"/>
      <c r="FH1042" s="206"/>
      <c r="FI1042" s="206"/>
      <c r="FJ1042" s="206"/>
      <c r="FK1042" s="206"/>
      <c r="FL1042" s="206"/>
      <c r="FM1042" s="206"/>
      <c r="FN1042" s="206"/>
      <c r="FO1042" s="206"/>
      <c r="FP1042" s="206"/>
      <c r="FQ1042" s="206"/>
      <c r="FR1042" s="206"/>
      <c r="FS1042" s="206"/>
      <c r="FT1042" s="206"/>
      <c r="FU1042" s="206"/>
      <c r="FV1042" s="206"/>
      <c r="FW1042" s="206"/>
      <c r="FX1042" s="206"/>
      <c r="FY1042" s="206"/>
      <c r="FZ1042" s="206"/>
      <c r="GA1042" s="206"/>
      <c r="GB1042" s="206"/>
      <c r="GC1042" s="206"/>
      <c r="GD1042" s="206"/>
      <c r="GE1042" s="206"/>
      <c r="GF1042" s="206"/>
      <c r="GG1042" s="206"/>
      <c r="GH1042" s="206"/>
      <c r="GI1042" s="206"/>
      <c r="GJ1042" s="206"/>
      <c r="GK1042" s="206"/>
      <c r="GL1042" s="206"/>
      <c r="GM1042" s="206"/>
      <c r="GN1042" s="206"/>
      <c r="GO1042" s="206"/>
      <c r="GP1042" s="206"/>
      <c r="GQ1042" s="206"/>
      <c r="GR1042" s="206"/>
      <c r="GS1042" s="206"/>
      <c r="GT1042" s="206"/>
      <c r="GU1042" s="206"/>
      <c r="GV1042" s="206"/>
      <c r="GW1042" s="206"/>
      <c r="GX1042" s="206"/>
      <c r="GY1042" s="206"/>
      <c r="GZ1042" s="206"/>
      <c r="HA1042" s="206"/>
      <c r="HB1042" s="206"/>
      <c r="HC1042" s="206"/>
      <c r="HD1042" s="206"/>
      <c r="HE1042" s="206"/>
      <c r="HF1042" s="206"/>
      <c r="HG1042" s="206"/>
      <c r="HH1042" s="206"/>
      <c r="HI1042" s="206"/>
      <c r="HJ1042" s="206"/>
      <c r="HK1042" s="206"/>
      <c r="HL1042" s="206"/>
      <c r="HM1042" s="206"/>
      <c r="HN1042" s="206"/>
      <c r="HO1042" s="206"/>
      <c r="HP1042" s="206"/>
      <c r="HQ1042" s="206"/>
      <c r="HR1042" s="206"/>
      <c r="HS1042" s="206"/>
      <c r="HT1042" s="206"/>
      <c r="HU1042" s="206"/>
      <c r="HV1042" s="206"/>
      <c r="HW1042" s="206"/>
      <c r="HX1042" s="206"/>
      <c r="HY1042" s="206"/>
      <c r="HZ1042" s="206"/>
      <c r="IA1042" s="206"/>
      <c r="IB1042" s="206"/>
      <c r="IC1042" s="206"/>
      <c r="ID1042" s="206"/>
      <c r="IE1042" s="206"/>
      <c r="IF1042" s="206"/>
      <c r="IG1042" s="206"/>
      <c r="IH1042" s="206"/>
    </row>
    <row r="1043" spans="1:242" s="225" customFormat="1" hidden="1" x14ac:dyDescent="0.25">
      <c r="A1043" s="206"/>
      <c r="B1043" s="206"/>
      <c r="C1043" s="292">
        <v>43732</v>
      </c>
      <c r="D1043" s="233" t="s">
        <v>1828</v>
      </c>
      <c r="E1043" s="319" t="s">
        <v>1810</v>
      </c>
      <c r="F1043" s="322"/>
      <c r="G1043" s="242" t="s">
        <v>563</v>
      </c>
      <c r="H1043" s="285"/>
      <c r="I1043" s="236">
        <v>192000</v>
      </c>
      <c r="J1043" s="357">
        <f t="shared" si="16"/>
        <v>8848017</v>
      </c>
      <c r="K1043" s="251"/>
      <c r="L1043" s="287"/>
      <c r="M1043" s="319" t="s">
        <v>1810</v>
      </c>
      <c r="N1043" s="287"/>
      <c r="O1043" s="287"/>
      <c r="P1043" s="287"/>
      <c r="Q1043" s="287"/>
      <c r="R1043" s="287"/>
      <c r="S1043" s="287"/>
      <c r="T1043" s="287"/>
      <c r="U1043" s="287"/>
      <c r="V1043" s="287"/>
      <c r="W1043" s="287"/>
      <c r="X1043" s="287"/>
      <c r="Y1043" s="287"/>
      <c r="Z1043" s="287"/>
      <c r="AA1043" s="287"/>
      <c r="AB1043" s="287"/>
      <c r="AC1043" s="287"/>
      <c r="AD1043" s="287"/>
      <c r="AE1043" s="287"/>
      <c r="AF1043" s="287"/>
      <c r="AG1043" s="287"/>
      <c r="AH1043" s="287"/>
      <c r="AI1043" s="287"/>
      <c r="AJ1043" s="449"/>
      <c r="AK1043" s="206"/>
      <c r="AL1043" s="206"/>
      <c r="AM1043" s="206"/>
      <c r="AN1043" s="206"/>
      <c r="AO1043" s="206"/>
      <c r="AP1043" s="206"/>
      <c r="AQ1043" s="206"/>
      <c r="AR1043" s="206"/>
      <c r="AS1043" s="206"/>
      <c r="AT1043" s="206"/>
      <c r="AU1043" s="206"/>
      <c r="AV1043" s="206"/>
      <c r="AW1043" s="206"/>
      <c r="AX1043" s="206"/>
      <c r="AY1043" s="206"/>
      <c r="AZ1043" s="206"/>
      <c r="BA1043" s="206"/>
      <c r="BB1043" s="206"/>
      <c r="BC1043" s="206"/>
      <c r="BD1043" s="206"/>
      <c r="BE1043" s="206"/>
      <c r="BF1043" s="206"/>
      <c r="BG1043" s="206"/>
      <c r="BH1043" s="206"/>
      <c r="BI1043" s="206"/>
      <c r="BJ1043" s="206"/>
      <c r="BK1043" s="206"/>
      <c r="BL1043" s="206"/>
      <c r="BM1043" s="206"/>
      <c r="BN1043" s="206"/>
      <c r="BO1043" s="206"/>
      <c r="BP1043" s="206"/>
      <c r="BQ1043" s="206"/>
      <c r="BR1043" s="206"/>
      <c r="BS1043" s="206"/>
      <c r="BT1043" s="206"/>
      <c r="BU1043" s="206"/>
      <c r="BV1043" s="206"/>
      <c r="BW1043" s="206"/>
      <c r="BX1043" s="206"/>
      <c r="BY1043" s="206"/>
      <c r="BZ1043" s="206"/>
      <c r="CA1043" s="206"/>
      <c r="CB1043" s="206"/>
      <c r="CC1043" s="206"/>
      <c r="CD1043" s="206"/>
      <c r="CE1043" s="206"/>
      <c r="CF1043" s="206"/>
      <c r="CG1043" s="206"/>
      <c r="CH1043" s="206"/>
      <c r="CI1043" s="206"/>
      <c r="CJ1043" s="206"/>
      <c r="CK1043" s="206"/>
      <c r="CL1043" s="206"/>
      <c r="CM1043" s="206"/>
      <c r="CN1043" s="206"/>
      <c r="CO1043" s="206"/>
      <c r="CP1043" s="206"/>
      <c r="CQ1043" s="206"/>
      <c r="CR1043" s="206"/>
      <c r="CS1043" s="206"/>
      <c r="CT1043" s="206"/>
      <c r="CU1043" s="206"/>
      <c r="CV1043" s="206"/>
      <c r="CW1043" s="206"/>
      <c r="CX1043" s="206"/>
      <c r="CY1043" s="206"/>
      <c r="CZ1043" s="206"/>
      <c r="DA1043" s="206"/>
      <c r="DB1043" s="206"/>
      <c r="DC1043" s="206"/>
      <c r="DD1043" s="206"/>
      <c r="DE1043" s="206"/>
      <c r="DF1043" s="206"/>
      <c r="DG1043" s="206"/>
      <c r="DH1043" s="206"/>
      <c r="DI1043" s="206"/>
      <c r="DJ1043" s="206"/>
      <c r="DK1043" s="206"/>
      <c r="DL1043" s="206"/>
      <c r="DM1043" s="206"/>
      <c r="DN1043" s="206"/>
      <c r="DO1043" s="206"/>
      <c r="DP1043" s="206"/>
      <c r="DQ1043" s="206"/>
      <c r="DR1043" s="206"/>
      <c r="DS1043" s="206"/>
      <c r="DT1043" s="206"/>
      <c r="DU1043" s="206"/>
      <c r="DV1043" s="206"/>
      <c r="DW1043" s="206"/>
      <c r="DX1043" s="206"/>
      <c r="DY1043" s="206"/>
      <c r="DZ1043" s="206"/>
      <c r="EA1043" s="206"/>
      <c r="EB1043" s="206"/>
      <c r="EC1043" s="206"/>
      <c r="ED1043" s="206"/>
      <c r="EE1043" s="206"/>
      <c r="EF1043" s="206"/>
      <c r="EG1043" s="206"/>
      <c r="EH1043" s="206"/>
      <c r="EI1043" s="206"/>
      <c r="EJ1043" s="206"/>
      <c r="EK1043" s="206"/>
      <c r="EL1043" s="206"/>
      <c r="EM1043" s="206"/>
      <c r="EN1043" s="206"/>
      <c r="EO1043" s="206"/>
      <c r="EP1043" s="206"/>
      <c r="EQ1043" s="206"/>
      <c r="ER1043" s="206"/>
      <c r="ES1043" s="206"/>
      <c r="ET1043" s="206"/>
      <c r="EU1043" s="206"/>
      <c r="EV1043" s="206"/>
      <c r="EW1043" s="206"/>
      <c r="EX1043" s="206"/>
      <c r="EY1043" s="206"/>
      <c r="EZ1043" s="206"/>
      <c r="FA1043" s="206"/>
      <c r="FB1043" s="206"/>
      <c r="FC1043" s="206"/>
      <c r="FD1043" s="206"/>
      <c r="FE1043" s="206"/>
      <c r="FF1043" s="206"/>
      <c r="FG1043" s="206"/>
      <c r="FH1043" s="206"/>
      <c r="FI1043" s="206"/>
      <c r="FJ1043" s="206"/>
      <c r="FK1043" s="206"/>
      <c r="FL1043" s="206"/>
      <c r="FM1043" s="206"/>
      <c r="FN1043" s="206"/>
      <c r="FO1043" s="206"/>
      <c r="FP1043" s="206"/>
      <c r="FQ1043" s="206"/>
      <c r="FR1043" s="206"/>
      <c r="FS1043" s="206"/>
      <c r="FT1043" s="206"/>
      <c r="FU1043" s="206"/>
      <c r="FV1043" s="206"/>
      <c r="FW1043" s="206"/>
      <c r="FX1043" s="206"/>
      <c r="FY1043" s="206"/>
      <c r="FZ1043" s="206"/>
      <c r="GA1043" s="206"/>
      <c r="GB1043" s="206"/>
      <c r="GC1043" s="206"/>
      <c r="GD1043" s="206"/>
      <c r="GE1043" s="206"/>
      <c r="GF1043" s="206"/>
      <c r="GG1043" s="206"/>
      <c r="GH1043" s="206"/>
      <c r="GI1043" s="206"/>
      <c r="GJ1043" s="206"/>
      <c r="GK1043" s="206"/>
      <c r="GL1043" s="206"/>
      <c r="GM1043" s="206"/>
      <c r="GN1043" s="206"/>
      <c r="GO1043" s="206"/>
      <c r="GP1043" s="206"/>
      <c r="GQ1043" s="206"/>
      <c r="GR1043" s="206"/>
      <c r="GS1043" s="206"/>
      <c r="GT1043" s="206"/>
      <c r="GU1043" s="206"/>
      <c r="GV1043" s="206"/>
      <c r="GW1043" s="206"/>
      <c r="GX1043" s="206"/>
      <c r="GY1043" s="206"/>
      <c r="GZ1043" s="206"/>
      <c r="HA1043" s="206"/>
      <c r="HB1043" s="206"/>
      <c r="HC1043" s="206"/>
      <c r="HD1043" s="206"/>
      <c r="HE1043" s="206"/>
      <c r="HF1043" s="206"/>
      <c r="HG1043" s="206"/>
      <c r="HH1043" s="206"/>
      <c r="HI1043" s="206"/>
      <c r="HJ1043" s="206"/>
      <c r="HK1043" s="206"/>
      <c r="HL1043" s="206"/>
      <c r="HM1043" s="206"/>
      <c r="HN1043" s="206"/>
      <c r="HO1043" s="206"/>
      <c r="HP1043" s="206"/>
      <c r="HQ1043" s="206"/>
      <c r="HR1043" s="206"/>
      <c r="HS1043" s="206"/>
      <c r="HT1043" s="206"/>
      <c r="HU1043" s="206"/>
      <c r="HV1043" s="206"/>
      <c r="HW1043" s="206"/>
      <c r="HX1043" s="206"/>
      <c r="HY1043" s="206"/>
      <c r="HZ1043" s="206"/>
      <c r="IA1043" s="206"/>
      <c r="IB1043" s="206"/>
      <c r="IC1043" s="206"/>
      <c r="ID1043" s="206"/>
      <c r="IE1043" s="206"/>
      <c r="IF1043" s="206"/>
      <c r="IG1043" s="206"/>
      <c r="IH1043" s="206"/>
    </row>
    <row r="1044" spans="1:242" s="225" customFormat="1" hidden="1" x14ac:dyDescent="0.25">
      <c r="A1044" s="206"/>
      <c r="B1044" s="206"/>
      <c r="C1044" s="232">
        <v>43732</v>
      </c>
      <c r="D1044" s="225" t="s">
        <v>1780</v>
      </c>
      <c r="E1044" s="238" t="s">
        <v>1832</v>
      </c>
      <c r="F1044" s="238"/>
      <c r="G1044" s="225" t="s">
        <v>1187</v>
      </c>
      <c r="H1044" s="285"/>
      <c r="I1044" s="210">
        <v>1000000</v>
      </c>
      <c r="J1044" s="357">
        <f t="shared" si="16"/>
        <v>7848017</v>
      </c>
      <c r="K1044" s="251"/>
      <c r="L1044" s="287"/>
      <c r="M1044" s="238" t="s">
        <v>1832</v>
      </c>
      <c r="N1044" s="287"/>
      <c r="O1044" s="287"/>
      <c r="P1044" s="287"/>
      <c r="Q1044" s="287"/>
      <c r="R1044" s="287"/>
      <c r="S1044" s="287"/>
      <c r="T1044" s="287"/>
      <c r="U1044" s="287"/>
      <c r="V1044" s="287"/>
      <c r="W1044" s="287"/>
      <c r="X1044" s="287"/>
      <c r="Y1044" s="287"/>
      <c r="Z1044" s="287"/>
      <c r="AA1044" s="287"/>
      <c r="AB1044" s="287"/>
      <c r="AC1044" s="287"/>
      <c r="AD1044" s="287"/>
      <c r="AE1044" s="287"/>
      <c r="AF1044" s="287"/>
      <c r="AG1044" s="287"/>
      <c r="AH1044" s="287"/>
      <c r="AI1044" s="287"/>
      <c r="AJ1044" s="449"/>
      <c r="AK1044" s="206"/>
      <c r="AL1044" s="206"/>
      <c r="AM1044" s="206"/>
      <c r="AN1044" s="206"/>
      <c r="AO1044" s="206"/>
      <c r="AP1044" s="206"/>
      <c r="AQ1044" s="206"/>
      <c r="AR1044" s="206"/>
      <c r="AS1044" s="206"/>
      <c r="AT1044" s="206"/>
      <c r="AU1044" s="206"/>
      <c r="AV1044" s="206"/>
      <c r="AW1044" s="206"/>
      <c r="AX1044" s="206"/>
      <c r="AY1044" s="206"/>
      <c r="AZ1044" s="206"/>
      <c r="BA1044" s="206"/>
      <c r="BB1044" s="206"/>
      <c r="BC1044" s="206"/>
      <c r="BD1044" s="206"/>
      <c r="BE1044" s="206"/>
      <c r="BF1044" s="206"/>
      <c r="BG1044" s="206"/>
      <c r="BH1044" s="206"/>
      <c r="BI1044" s="206"/>
      <c r="BJ1044" s="206"/>
      <c r="BK1044" s="206"/>
      <c r="BL1044" s="206"/>
      <c r="BM1044" s="206"/>
      <c r="BN1044" s="206"/>
      <c r="BO1044" s="206"/>
      <c r="BP1044" s="206"/>
      <c r="BQ1044" s="206"/>
      <c r="BR1044" s="206"/>
      <c r="BS1044" s="206"/>
      <c r="BT1044" s="206"/>
      <c r="BU1044" s="206"/>
      <c r="BV1044" s="206"/>
      <c r="BW1044" s="206"/>
      <c r="BX1044" s="206"/>
      <c r="BY1044" s="206"/>
      <c r="BZ1044" s="206"/>
      <c r="CA1044" s="206"/>
      <c r="CB1044" s="206"/>
      <c r="CC1044" s="206"/>
      <c r="CD1044" s="206"/>
      <c r="CE1044" s="206"/>
      <c r="CF1044" s="206"/>
      <c r="CG1044" s="206"/>
      <c r="CH1044" s="206"/>
      <c r="CI1044" s="206"/>
      <c r="CJ1044" s="206"/>
      <c r="CK1044" s="206"/>
      <c r="CL1044" s="206"/>
      <c r="CM1044" s="206"/>
      <c r="CN1044" s="206"/>
      <c r="CO1044" s="206"/>
      <c r="CP1044" s="206"/>
      <c r="CQ1044" s="206"/>
      <c r="CR1044" s="206"/>
      <c r="CS1044" s="206"/>
      <c r="CT1044" s="206"/>
      <c r="CU1044" s="206"/>
      <c r="CV1044" s="206"/>
      <c r="CW1044" s="206"/>
      <c r="CX1044" s="206"/>
      <c r="CY1044" s="206"/>
      <c r="CZ1044" s="206"/>
      <c r="DA1044" s="206"/>
      <c r="DB1044" s="206"/>
      <c r="DC1044" s="206"/>
      <c r="DD1044" s="206"/>
      <c r="DE1044" s="206"/>
      <c r="DF1044" s="206"/>
      <c r="DG1044" s="206"/>
      <c r="DH1044" s="206"/>
      <c r="DI1044" s="206"/>
      <c r="DJ1044" s="206"/>
      <c r="DK1044" s="206"/>
      <c r="DL1044" s="206"/>
      <c r="DM1044" s="206"/>
      <c r="DN1044" s="206"/>
      <c r="DO1044" s="206"/>
      <c r="DP1044" s="206"/>
      <c r="DQ1044" s="206"/>
      <c r="DR1044" s="206"/>
      <c r="DS1044" s="206"/>
      <c r="DT1044" s="206"/>
      <c r="DU1044" s="206"/>
      <c r="DV1044" s="206"/>
      <c r="DW1044" s="206"/>
      <c r="DX1044" s="206"/>
      <c r="DY1044" s="206"/>
      <c r="DZ1044" s="206"/>
      <c r="EA1044" s="206"/>
      <c r="EB1044" s="206"/>
      <c r="EC1044" s="206"/>
      <c r="ED1044" s="206"/>
      <c r="EE1044" s="206"/>
      <c r="EF1044" s="206"/>
      <c r="EG1044" s="206"/>
      <c r="EH1044" s="206"/>
      <c r="EI1044" s="206"/>
      <c r="EJ1044" s="206"/>
      <c r="EK1044" s="206"/>
      <c r="EL1044" s="206"/>
      <c r="EM1044" s="206"/>
      <c r="EN1044" s="206"/>
      <c r="EO1044" s="206"/>
      <c r="EP1044" s="206"/>
      <c r="EQ1044" s="206"/>
      <c r="ER1044" s="206"/>
      <c r="ES1044" s="206"/>
      <c r="ET1044" s="206"/>
      <c r="EU1044" s="206"/>
      <c r="EV1044" s="206"/>
      <c r="EW1044" s="206"/>
      <c r="EX1044" s="206"/>
      <c r="EY1044" s="206"/>
      <c r="EZ1044" s="206"/>
      <c r="FA1044" s="206"/>
      <c r="FB1044" s="206"/>
      <c r="FC1044" s="206"/>
      <c r="FD1044" s="206"/>
      <c r="FE1044" s="206"/>
      <c r="FF1044" s="206"/>
      <c r="FG1044" s="206"/>
      <c r="FH1044" s="206"/>
      <c r="FI1044" s="206"/>
      <c r="FJ1044" s="206"/>
      <c r="FK1044" s="206"/>
      <c r="FL1044" s="206"/>
      <c r="FM1044" s="206"/>
      <c r="FN1044" s="206"/>
      <c r="FO1044" s="206"/>
      <c r="FP1044" s="206"/>
      <c r="FQ1044" s="206"/>
      <c r="FR1044" s="206"/>
      <c r="FS1044" s="206"/>
      <c r="FT1044" s="206"/>
      <c r="FU1044" s="206"/>
      <c r="FV1044" s="206"/>
      <c r="FW1044" s="206"/>
      <c r="FX1044" s="206"/>
      <c r="FY1044" s="206"/>
      <c r="FZ1044" s="206"/>
      <c r="GA1044" s="206"/>
      <c r="GB1044" s="206"/>
      <c r="GC1044" s="206"/>
      <c r="GD1044" s="206"/>
      <c r="GE1044" s="206"/>
      <c r="GF1044" s="206"/>
      <c r="GG1044" s="206"/>
      <c r="GH1044" s="206"/>
      <c r="GI1044" s="206"/>
      <c r="GJ1044" s="206"/>
      <c r="GK1044" s="206"/>
      <c r="GL1044" s="206"/>
      <c r="GM1044" s="206"/>
      <c r="GN1044" s="206"/>
      <c r="GO1044" s="206"/>
      <c r="GP1044" s="206"/>
      <c r="GQ1044" s="206"/>
      <c r="GR1044" s="206"/>
      <c r="GS1044" s="206"/>
      <c r="GT1044" s="206"/>
      <c r="GU1044" s="206"/>
      <c r="GV1044" s="206"/>
      <c r="GW1044" s="206"/>
      <c r="GX1044" s="206"/>
      <c r="GY1044" s="206"/>
      <c r="GZ1044" s="206"/>
      <c r="HA1044" s="206"/>
      <c r="HB1044" s="206"/>
      <c r="HC1044" s="206"/>
      <c r="HD1044" s="206"/>
      <c r="HE1044" s="206"/>
      <c r="HF1044" s="206"/>
      <c r="HG1044" s="206"/>
      <c r="HH1044" s="206"/>
      <c r="HI1044" s="206"/>
      <c r="HJ1044" s="206"/>
      <c r="HK1044" s="206"/>
      <c r="HL1044" s="206"/>
      <c r="HM1044" s="206"/>
      <c r="HN1044" s="206"/>
      <c r="HO1044" s="206"/>
      <c r="HP1044" s="206"/>
      <c r="HQ1044" s="206"/>
      <c r="HR1044" s="206"/>
      <c r="HS1044" s="206"/>
      <c r="HT1044" s="206"/>
      <c r="HU1044" s="206"/>
      <c r="HV1044" s="206"/>
      <c r="HW1044" s="206"/>
      <c r="HX1044" s="206"/>
      <c r="HY1044" s="206"/>
      <c r="HZ1044" s="206"/>
      <c r="IA1044" s="206"/>
      <c r="IB1044" s="206"/>
      <c r="IC1044" s="206"/>
      <c r="ID1044" s="206"/>
      <c r="IE1044" s="206"/>
      <c r="IF1044" s="206"/>
      <c r="IG1044" s="206"/>
      <c r="IH1044" s="206"/>
    </row>
    <row r="1045" spans="1:242" s="225" customFormat="1" hidden="1" x14ac:dyDescent="0.25">
      <c r="A1045" s="206"/>
      <c r="B1045" s="206"/>
      <c r="C1045" s="292">
        <v>43734</v>
      </c>
      <c r="D1045" s="233" t="s">
        <v>1829</v>
      </c>
      <c r="E1045" s="319" t="s">
        <v>1811</v>
      </c>
      <c r="F1045" s="322"/>
      <c r="G1045" s="242" t="s">
        <v>708</v>
      </c>
      <c r="H1045" s="285"/>
      <c r="I1045" s="236">
        <v>3489000</v>
      </c>
      <c r="J1045" s="357">
        <f t="shared" si="16"/>
        <v>4359017</v>
      </c>
      <c r="K1045" s="251"/>
      <c r="L1045" s="287"/>
      <c r="M1045" s="319" t="s">
        <v>1811</v>
      </c>
      <c r="N1045" s="287"/>
      <c r="O1045" s="287"/>
      <c r="P1045" s="287"/>
      <c r="Q1045" s="287"/>
      <c r="R1045" s="287"/>
      <c r="S1045" s="287"/>
      <c r="T1045" s="287"/>
      <c r="U1045" s="287"/>
      <c r="V1045" s="287"/>
      <c r="W1045" s="287"/>
      <c r="X1045" s="287"/>
      <c r="Y1045" s="287"/>
      <c r="Z1045" s="287"/>
      <c r="AA1045" s="287"/>
      <c r="AB1045" s="287"/>
      <c r="AC1045" s="287"/>
      <c r="AD1045" s="287"/>
      <c r="AE1045" s="287"/>
      <c r="AF1045" s="287"/>
      <c r="AG1045" s="287"/>
      <c r="AH1045" s="287"/>
      <c r="AI1045" s="287"/>
      <c r="AJ1045" s="449"/>
      <c r="AK1045" s="206"/>
      <c r="AL1045" s="206"/>
      <c r="AM1045" s="206"/>
      <c r="AN1045" s="206"/>
      <c r="AO1045" s="206"/>
      <c r="AP1045" s="206"/>
      <c r="AQ1045" s="206"/>
      <c r="AR1045" s="206"/>
      <c r="AS1045" s="206"/>
      <c r="AT1045" s="206"/>
      <c r="AU1045" s="206"/>
      <c r="AV1045" s="206"/>
      <c r="AW1045" s="206"/>
      <c r="AX1045" s="206"/>
      <c r="AY1045" s="206"/>
      <c r="AZ1045" s="206"/>
      <c r="BA1045" s="206"/>
      <c r="BB1045" s="206"/>
      <c r="BC1045" s="206"/>
      <c r="BD1045" s="206"/>
      <c r="BE1045" s="206"/>
      <c r="BF1045" s="206"/>
      <c r="BG1045" s="206"/>
      <c r="BH1045" s="206"/>
      <c r="BI1045" s="206"/>
      <c r="BJ1045" s="206"/>
      <c r="BK1045" s="206"/>
      <c r="BL1045" s="206"/>
      <c r="BM1045" s="206"/>
      <c r="BN1045" s="206"/>
      <c r="BO1045" s="206"/>
      <c r="BP1045" s="206"/>
      <c r="BQ1045" s="206"/>
      <c r="BR1045" s="206"/>
      <c r="BS1045" s="206"/>
      <c r="BT1045" s="206"/>
      <c r="BU1045" s="206"/>
      <c r="BV1045" s="206"/>
      <c r="BW1045" s="206"/>
      <c r="BX1045" s="206"/>
      <c r="BY1045" s="206"/>
      <c r="BZ1045" s="206"/>
      <c r="CA1045" s="206"/>
      <c r="CB1045" s="206"/>
      <c r="CC1045" s="206"/>
      <c r="CD1045" s="206"/>
      <c r="CE1045" s="206"/>
      <c r="CF1045" s="206"/>
      <c r="CG1045" s="206"/>
      <c r="CH1045" s="206"/>
      <c r="CI1045" s="206"/>
      <c r="CJ1045" s="206"/>
      <c r="CK1045" s="206"/>
      <c r="CL1045" s="206"/>
      <c r="CM1045" s="206"/>
      <c r="CN1045" s="206"/>
      <c r="CO1045" s="206"/>
      <c r="CP1045" s="206"/>
      <c r="CQ1045" s="206"/>
      <c r="CR1045" s="206"/>
      <c r="CS1045" s="206"/>
      <c r="CT1045" s="206"/>
      <c r="CU1045" s="206"/>
      <c r="CV1045" s="206"/>
      <c r="CW1045" s="206"/>
      <c r="CX1045" s="206"/>
      <c r="CY1045" s="206"/>
      <c r="CZ1045" s="206"/>
      <c r="DA1045" s="206"/>
      <c r="DB1045" s="206"/>
      <c r="DC1045" s="206"/>
      <c r="DD1045" s="206"/>
      <c r="DE1045" s="206"/>
      <c r="DF1045" s="206"/>
      <c r="DG1045" s="206"/>
      <c r="DH1045" s="206"/>
      <c r="DI1045" s="206"/>
      <c r="DJ1045" s="206"/>
      <c r="DK1045" s="206"/>
      <c r="DL1045" s="206"/>
      <c r="DM1045" s="206"/>
      <c r="DN1045" s="206"/>
      <c r="DO1045" s="206"/>
      <c r="DP1045" s="206"/>
      <c r="DQ1045" s="206"/>
      <c r="DR1045" s="206"/>
      <c r="DS1045" s="206"/>
      <c r="DT1045" s="206"/>
      <c r="DU1045" s="206"/>
      <c r="DV1045" s="206"/>
      <c r="DW1045" s="206"/>
      <c r="DX1045" s="206"/>
      <c r="DY1045" s="206"/>
      <c r="DZ1045" s="206"/>
      <c r="EA1045" s="206"/>
      <c r="EB1045" s="206"/>
      <c r="EC1045" s="206"/>
      <c r="ED1045" s="206"/>
      <c r="EE1045" s="206"/>
      <c r="EF1045" s="206"/>
      <c r="EG1045" s="206"/>
      <c r="EH1045" s="206"/>
      <c r="EI1045" s="206"/>
      <c r="EJ1045" s="206"/>
      <c r="EK1045" s="206"/>
      <c r="EL1045" s="206"/>
      <c r="EM1045" s="206"/>
      <c r="EN1045" s="206"/>
      <c r="EO1045" s="206"/>
      <c r="EP1045" s="206"/>
      <c r="EQ1045" s="206"/>
      <c r="ER1045" s="206"/>
      <c r="ES1045" s="206"/>
      <c r="ET1045" s="206"/>
      <c r="EU1045" s="206"/>
      <c r="EV1045" s="206"/>
      <c r="EW1045" s="206"/>
      <c r="EX1045" s="206"/>
      <c r="EY1045" s="206"/>
      <c r="EZ1045" s="206"/>
      <c r="FA1045" s="206"/>
      <c r="FB1045" s="206"/>
      <c r="FC1045" s="206"/>
      <c r="FD1045" s="206"/>
      <c r="FE1045" s="206"/>
      <c r="FF1045" s="206"/>
      <c r="FG1045" s="206"/>
      <c r="FH1045" s="206"/>
      <c r="FI1045" s="206"/>
      <c r="FJ1045" s="206"/>
      <c r="FK1045" s="206"/>
      <c r="FL1045" s="206"/>
      <c r="FM1045" s="206"/>
      <c r="FN1045" s="206"/>
      <c r="FO1045" s="206"/>
      <c r="FP1045" s="206"/>
      <c r="FQ1045" s="206"/>
      <c r="FR1045" s="206"/>
      <c r="FS1045" s="206"/>
      <c r="FT1045" s="206"/>
      <c r="FU1045" s="206"/>
      <c r="FV1045" s="206"/>
      <c r="FW1045" s="206"/>
      <c r="FX1045" s="206"/>
      <c r="FY1045" s="206"/>
      <c r="FZ1045" s="206"/>
      <c r="GA1045" s="206"/>
      <c r="GB1045" s="206"/>
      <c r="GC1045" s="206"/>
      <c r="GD1045" s="206"/>
      <c r="GE1045" s="206"/>
      <c r="GF1045" s="206"/>
      <c r="GG1045" s="206"/>
      <c r="GH1045" s="206"/>
      <c r="GI1045" s="206"/>
      <c r="GJ1045" s="206"/>
      <c r="GK1045" s="206"/>
      <c r="GL1045" s="206"/>
      <c r="GM1045" s="206"/>
      <c r="GN1045" s="206"/>
      <c r="GO1045" s="206"/>
      <c r="GP1045" s="206"/>
      <c r="GQ1045" s="206"/>
      <c r="GR1045" s="206"/>
      <c r="GS1045" s="206"/>
      <c r="GT1045" s="206"/>
      <c r="GU1045" s="206"/>
      <c r="GV1045" s="206"/>
      <c r="GW1045" s="206"/>
      <c r="GX1045" s="206"/>
      <c r="GY1045" s="206"/>
      <c r="GZ1045" s="206"/>
      <c r="HA1045" s="206"/>
      <c r="HB1045" s="206"/>
      <c r="HC1045" s="206"/>
      <c r="HD1045" s="206"/>
      <c r="HE1045" s="206"/>
      <c r="HF1045" s="206"/>
      <c r="HG1045" s="206"/>
      <c r="HH1045" s="206"/>
      <c r="HI1045" s="206"/>
      <c r="HJ1045" s="206"/>
      <c r="HK1045" s="206"/>
      <c r="HL1045" s="206"/>
      <c r="HM1045" s="206"/>
      <c r="HN1045" s="206"/>
      <c r="HO1045" s="206"/>
      <c r="HP1045" s="206"/>
      <c r="HQ1045" s="206"/>
      <c r="HR1045" s="206"/>
      <c r="HS1045" s="206"/>
      <c r="HT1045" s="206"/>
      <c r="HU1045" s="206"/>
      <c r="HV1045" s="206"/>
      <c r="HW1045" s="206"/>
      <c r="HX1045" s="206"/>
      <c r="HY1045" s="206"/>
      <c r="HZ1045" s="206"/>
      <c r="IA1045" s="206"/>
      <c r="IB1045" s="206"/>
      <c r="IC1045" s="206"/>
      <c r="ID1045" s="206"/>
      <c r="IE1045" s="206"/>
      <c r="IF1045" s="206"/>
      <c r="IG1045" s="206"/>
      <c r="IH1045" s="206"/>
    </row>
    <row r="1046" spans="1:242" s="225" customFormat="1" hidden="1" x14ac:dyDescent="0.25">
      <c r="A1046" s="206"/>
      <c r="B1046" s="206"/>
      <c r="C1046" s="292">
        <v>43735</v>
      </c>
      <c r="D1046" s="233" t="s">
        <v>1837</v>
      </c>
      <c r="E1046" s="319" t="s">
        <v>1835</v>
      </c>
      <c r="F1046" s="322"/>
      <c r="G1046" s="242" t="s">
        <v>1836</v>
      </c>
      <c r="H1046" s="285"/>
      <c r="I1046" s="210">
        <v>378000</v>
      </c>
      <c r="J1046" s="357">
        <f t="shared" si="16"/>
        <v>3981017</v>
      </c>
      <c r="K1046" s="251"/>
      <c r="L1046" s="287"/>
      <c r="M1046" s="319" t="s">
        <v>1835</v>
      </c>
      <c r="N1046" s="287"/>
      <c r="O1046" s="287"/>
      <c r="P1046" s="287"/>
      <c r="Q1046" s="287"/>
      <c r="R1046" s="287"/>
      <c r="S1046" s="287"/>
      <c r="T1046" s="287"/>
      <c r="U1046" s="287"/>
      <c r="V1046" s="287"/>
      <c r="W1046" s="287"/>
      <c r="X1046" s="287"/>
      <c r="Y1046" s="287"/>
      <c r="Z1046" s="287"/>
      <c r="AA1046" s="287"/>
      <c r="AB1046" s="287"/>
      <c r="AC1046" s="287"/>
      <c r="AD1046" s="287"/>
      <c r="AE1046" s="287"/>
      <c r="AF1046" s="287"/>
      <c r="AG1046" s="287"/>
      <c r="AH1046" s="287"/>
      <c r="AI1046" s="287"/>
      <c r="AJ1046" s="449"/>
      <c r="AK1046" s="206"/>
      <c r="AL1046" s="206"/>
      <c r="AM1046" s="206"/>
      <c r="AN1046" s="206"/>
      <c r="AO1046" s="206"/>
      <c r="AP1046" s="206"/>
      <c r="AQ1046" s="206"/>
      <c r="AR1046" s="206"/>
      <c r="AS1046" s="206"/>
      <c r="AT1046" s="206"/>
      <c r="AU1046" s="206"/>
      <c r="AV1046" s="206"/>
      <c r="AW1046" s="206"/>
      <c r="AX1046" s="206"/>
      <c r="AY1046" s="206"/>
      <c r="AZ1046" s="206"/>
      <c r="BA1046" s="206"/>
      <c r="BB1046" s="206"/>
      <c r="BC1046" s="206"/>
      <c r="BD1046" s="206"/>
      <c r="BE1046" s="206"/>
      <c r="BF1046" s="206"/>
      <c r="BG1046" s="206"/>
      <c r="BH1046" s="206"/>
      <c r="BI1046" s="206"/>
      <c r="BJ1046" s="206"/>
      <c r="BK1046" s="206"/>
      <c r="BL1046" s="206"/>
      <c r="BM1046" s="206"/>
      <c r="BN1046" s="206"/>
      <c r="BO1046" s="206"/>
      <c r="BP1046" s="206"/>
      <c r="BQ1046" s="206"/>
      <c r="BR1046" s="206"/>
      <c r="BS1046" s="206"/>
      <c r="BT1046" s="206"/>
      <c r="BU1046" s="206"/>
      <c r="BV1046" s="206"/>
      <c r="BW1046" s="206"/>
      <c r="BX1046" s="206"/>
      <c r="BY1046" s="206"/>
      <c r="BZ1046" s="206"/>
      <c r="CA1046" s="206"/>
      <c r="CB1046" s="206"/>
      <c r="CC1046" s="206"/>
      <c r="CD1046" s="206"/>
      <c r="CE1046" s="206"/>
      <c r="CF1046" s="206"/>
      <c r="CG1046" s="206"/>
      <c r="CH1046" s="206"/>
      <c r="CI1046" s="206"/>
      <c r="CJ1046" s="206"/>
      <c r="CK1046" s="206"/>
      <c r="CL1046" s="206"/>
      <c r="CM1046" s="206"/>
      <c r="CN1046" s="206"/>
      <c r="CO1046" s="206"/>
      <c r="CP1046" s="206"/>
      <c r="CQ1046" s="206"/>
      <c r="CR1046" s="206"/>
      <c r="CS1046" s="206"/>
      <c r="CT1046" s="206"/>
      <c r="CU1046" s="206"/>
      <c r="CV1046" s="206"/>
      <c r="CW1046" s="206"/>
      <c r="CX1046" s="206"/>
      <c r="CY1046" s="206"/>
      <c r="CZ1046" s="206"/>
      <c r="DA1046" s="206"/>
      <c r="DB1046" s="206"/>
      <c r="DC1046" s="206"/>
      <c r="DD1046" s="206"/>
      <c r="DE1046" s="206"/>
      <c r="DF1046" s="206"/>
      <c r="DG1046" s="206"/>
      <c r="DH1046" s="206"/>
      <c r="DI1046" s="206"/>
      <c r="DJ1046" s="206"/>
      <c r="DK1046" s="206"/>
      <c r="DL1046" s="206"/>
      <c r="DM1046" s="206"/>
      <c r="DN1046" s="206"/>
      <c r="DO1046" s="206"/>
      <c r="DP1046" s="206"/>
      <c r="DQ1046" s="206"/>
      <c r="DR1046" s="206"/>
      <c r="DS1046" s="206"/>
      <c r="DT1046" s="206"/>
      <c r="DU1046" s="206"/>
      <c r="DV1046" s="206"/>
      <c r="DW1046" s="206"/>
      <c r="DX1046" s="206"/>
      <c r="DY1046" s="206"/>
      <c r="DZ1046" s="206"/>
      <c r="EA1046" s="206"/>
      <c r="EB1046" s="206"/>
      <c r="EC1046" s="206"/>
      <c r="ED1046" s="206"/>
      <c r="EE1046" s="206"/>
      <c r="EF1046" s="206"/>
      <c r="EG1046" s="206"/>
      <c r="EH1046" s="206"/>
      <c r="EI1046" s="206"/>
      <c r="EJ1046" s="206"/>
      <c r="EK1046" s="206"/>
      <c r="EL1046" s="206"/>
      <c r="EM1046" s="206"/>
      <c r="EN1046" s="206"/>
      <c r="EO1046" s="206"/>
      <c r="EP1046" s="206"/>
      <c r="EQ1046" s="206"/>
      <c r="ER1046" s="206"/>
      <c r="ES1046" s="206"/>
      <c r="ET1046" s="206"/>
      <c r="EU1046" s="206"/>
      <c r="EV1046" s="206"/>
      <c r="EW1046" s="206"/>
      <c r="EX1046" s="206"/>
      <c r="EY1046" s="206"/>
      <c r="EZ1046" s="206"/>
      <c r="FA1046" s="206"/>
      <c r="FB1046" s="206"/>
      <c r="FC1046" s="206"/>
      <c r="FD1046" s="206"/>
      <c r="FE1046" s="206"/>
      <c r="FF1046" s="206"/>
      <c r="FG1046" s="206"/>
      <c r="FH1046" s="206"/>
      <c r="FI1046" s="206"/>
      <c r="FJ1046" s="206"/>
      <c r="FK1046" s="206"/>
      <c r="FL1046" s="206"/>
      <c r="FM1046" s="206"/>
      <c r="FN1046" s="206"/>
      <c r="FO1046" s="206"/>
      <c r="FP1046" s="206"/>
      <c r="FQ1046" s="206"/>
      <c r="FR1046" s="206"/>
      <c r="FS1046" s="206"/>
      <c r="FT1046" s="206"/>
      <c r="FU1046" s="206"/>
      <c r="FV1046" s="206"/>
      <c r="FW1046" s="206"/>
      <c r="FX1046" s="206"/>
      <c r="FY1046" s="206"/>
      <c r="FZ1046" s="206"/>
      <c r="GA1046" s="206"/>
      <c r="GB1046" s="206"/>
      <c r="GC1046" s="206"/>
      <c r="GD1046" s="206"/>
      <c r="GE1046" s="206"/>
      <c r="GF1046" s="206"/>
      <c r="GG1046" s="206"/>
      <c r="GH1046" s="206"/>
      <c r="GI1046" s="206"/>
      <c r="GJ1046" s="206"/>
      <c r="GK1046" s="206"/>
      <c r="GL1046" s="206"/>
      <c r="GM1046" s="206"/>
      <c r="GN1046" s="206"/>
      <c r="GO1046" s="206"/>
      <c r="GP1046" s="206"/>
      <c r="GQ1046" s="206"/>
      <c r="GR1046" s="206"/>
      <c r="GS1046" s="206"/>
      <c r="GT1046" s="206"/>
      <c r="GU1046" s="206"/>
      <c r="GV1046" s="206"/>
      <c r="GW1046" s="206"/>
      <c r="GX1046" s="206"/>
      <c r="GY1046" s="206"/>
      <c r="GZ1046" s="206"/>
      <c r="HA1046" s="206"/>
      <c r="HB1046" s="206"/>
      <c r="HC1046" s="206"/>
      <c r="HD1046" s="206"/>
      <c r="HE1046" s="206"/>
      <c r="HF1046" s="206"/>
      <c r="HG1046" s="206"/>
      <c r="HH1046" s="206"/>
      <c r="HI1046" s="206"/>
      <c r="HJ1046" s="206"/>
      <c r="HK1046" s="206"/>
      <c r="HL1046" s="206"/>
      <c r="HM1046" s="206"/>
      <c r="HN1046" s="206"/>
      <c r="HO1046" s="206"/>
      <c r="HP1046" s="206"/>
      <c r="HQ1046" s="206"/>
      <c r="HR1046" s="206"/>
      <c r="HS1046" s="206"/>
      <c r="HT1046" s="206"/>
      <c r="HU1046" s="206"/>
      <c r="HV1046" s="206"/>
      <c r="HW1046" s="206"/>
      <c r="HX1046" s="206"/>
      <c r="HY1046" s="206"/>
      <c r="HZ1046" s="206"/>
      <c r="IA1046" s="206"/>
      <c r="IB1046" s="206"/>
      <c r="IC1046" s="206"/>
      <c r="ID1046" s="206"/>
      <c r="IE1046" s="206"/>
      <c r="IF1046" s="206"/>
      <c r="IG1046" s="206"/>
      <c r="IH1046" s="206"/>
    </row>
    <row r="1047" spans="1:242" s="225" customFormat="1" hidden="1" x14ac:dyDescent="0.25">
      <c r="A1047" s="206"/>
      <c r="B1047" s="206"/>
      <c r="C1047" s="206"/>
      <c r="D1047" s="206"/>
      <c r="E1047" s="206"/>
      <c r="F1047" s="206"/>
      <c r="G1047" s="208"/>
      <c r="H1047" s="363">
        <v>18019183</v>
      </c>
      <c r="I1047" s="210"/>
      <c r="J1047" s="357">
        <f t="shared" si="16"/>
        <v>22000200</v>
      </c>
      <c r="K1047" s="251"/>
      <c r="L1047" s="287"/>
      <c r="M1047" s="206"/>
      <c r="N1047" s="287"/>
      <c r="O1047" s="287"/>
      <c r="P1047" s="287"/>
      <c r="Q1047" s="287"/>
      <c r="R1047" s="287"/>
      <c r="S1047" s="287"/>
      <c r="T1047" s="287"/>
      <c r="U1047" s="287"/>
      <c r="V1047" s="287"/>
      <c r="W1047" s="287"/>
      <c r="X1047" s="287"/>
      <c r="Y1047" s="287"/>
      <c r="Z1047" s="287"/>
      <c r="AA1047" s="287"/>
      <c r="AB1047" s="287"/>
      <c r="AC1047" s="287"/>
      <c r="AD1047" s="287"/>
      <c r="AE1047" s="287"/>
      <c r="AF1047" s="287"/>
      <c r="AG1047" s="287"/>
      <c r="AH1047" s="287"/>
      <c r="AI1047" s="287"/>
      <c r="AJ1047" s="449"/>
      <c r="AK1047" s="206"/>
      <c r="AL1047" s="206"/>
      <c r="AM1047" s="206"/>
      <c r="AN1047" s="206"/>
      <c r="AO1047" s="206"/>
      <c r="AP1047" s="206"/>
      <c r="AQ1047" s="206"/>
      <c r="AR1047" s="206"/>
      <c r="AS1047" s="206"/>
      <c r="AT1047" s="206"/>
      <c r="AU1047" s="206"/>
      <c r="AV1047" s="206"/>
      <c r="AW1047" s="206"/>
      <c r="AX1047" s="206"/>
      <c r="AY1047" s="206"/>
      <c r="AZ1047" s="206"/>
      <c r="BA1047" s="206"/>
      <c r="BB1047" s="206"/>
      <c r="BC1047" s="206"/>
      <c r="BD1047" s="206"/>
      <c r="BE1047" s="206"/>
      <c r="BF1047" s="206"/>
      <c r="BG1047" s="206"/>
      <c r="BH1047" s="206"/>
      <c r="BI1047" s="206"/>
      <c r="BJ1047" s="206"/>
      <c r="BK1047" s="206"/>
      <c r="BL1047" s="206"/>
      <c r="BM1047" s="206"/>
      <c r="BN1047" s="206"/>
      <c r="BO1047" s="206"/>
      <c r="BP1047" s="206"/>
      <c r="BQ1047" s="206"/>
      <c r="BR1047" s="206"/>
      <c r="BS1047" s="206"/>
      <c r="BT1047" s="206"/>
      <c r="BU1047" s="206"/>
      <c r="BV1047" s="206"/>
      <c r="BW1047" s="206"/>
      <c r="BX1047" s="206"/>
      <c r="BY1047" s="206"/>
      <c r="BZ1047" s="206"/>
      <c r="CA1047" s="206"/>
      <c r="CB1047" s="206"/>
      <c r="CC1047" s="206"/>
      <c r="CD1047" s="206"/>
      <c r="CE1047" s="206"/>
      <c r="CF1047" s="206"/>
      <c r="CG1047" s="206"/>
      <c r="CH1047" s="206"/>
      <c r="CI1047" s="206"/>
      <c r="CJ1047" s="206"/>
      <c r="CK1047" s="206"/>
      <c r="CL1047" s="206"/>
      <c r="CM1047" s="206"/>
      <c r="CN1047" s="206"/>
      <c r="CO1047" s="206"/>
      <c r="CP1047" s="206"/>
      <c r="CQ1047" s="206"/>
      <c r="CR1047" s="206"/>
      <c r="CS1047" s="206"/>
      <c r="CT1047" s="206"/>
      <c r="CU1047" s="206"/>
      <c r="CV1047" s="206"/>
      <c r="CW1047" s="206"/>
      <c r="CX1047" s="206"/>
      <c r="CY1047" s="206"/>
      <c r="CZ1047" s="206"/>
      <c r="DA1047" s="206"/>
      <c r="DB1047" s="206"/>
      <c r="DC1047" s="206"/>
      <c r="DD1047" s="206"/>
      <c r="DE1047" s="206"/>
      <c r="DF1047" s="206"/>
      <c r="DG1047" s="206"/>
      <c r="DH1047" s="206"/>
      <c r="DI1047" s="206"/>
      <c r="DJ1047" s="206"/>
      <c r="DK1047" s="206"/>
      <c r="DL1047" s="206"/>
      <c r="DM1047" s="206"/>
      <c r="DN1047" s="206"/>
      <c r="DO1047" s="206"/>
      <c r="DP1047" s="206"/>
      <c r="DQ1047" s="206"/>
      <c r="DR1047" s="206"/>
      <c r="DS1047" s="206"/>
      <c r="DT1047" s="206"/>
      <c r="DU1047" s="206"/>
      <c r="DV1047" s="206"/>
      <c r="DW1047" s="206"/>
      <c r="DX1047" s="206"/>
      <c r="DY1047" s="206"/>
      <c r="DZ1047" s="206"/>
      <c r="EA1047" s="206"/>
      <c r="EB1047" s="206"/>
      <c r="EC1047" s="206"/>
      <c r="ED1047" s="206"/>
      <c r="EE1047" s="206"/>
      <c r="EF1047" s="206"/>
      <c r="EG1047" s="206"/>
      <c r="EH1047" s="206"/>
      <c r="EI1047" s="206"/>
      <c r="EJ1047" s="206"/>
      <c r="EK1047" s="206"/>
      <c r="EL1047" s="206"/>
      <c r="EM1047" s="206"/>
      <c r="EN1047" s="206"/>
      <c r="EO1047" s="206"/>
      <c r="EP1047" s="206"/>
      <c r="EQ1047" s="206"/>
      <c r="ER1047" s="206"/>
      <c r="ES1047" s="206"/>
      <c r="ET1047" s="206"/>
      <c r="EU1047" s="206"/>
      <c r="EV1047" s="206"/>
      <c r="EW1047" s="206"/>
      <c r="EX1047" s="206"/>
      <c r="EY1047" s="206"/>
      <c r="EZ1047" s="206"/>
      <c r="FA1047" s="206"/>
      <c r="FB1047" s="206"/>
      <c r="FC1047" s="206"/>
      <c r="FD1047" s="206"/>
      <c r="FE1047" s="206"/>
      <c r="FF1047" s="206"/>
      <c r="FG1047" s="206"/>
      <c r="FH1047" s="206"/>
      <c r="FI1047" s="206"/>
      <c r="FJ1047" s="206"/>
      <c r="FK1047" s="206"/>
      <c r="FL1047" s="206"/>
      <c r="FM1047" s="206"/>
      <c r="FN1047" s="206"/>
      <c r="FO1047" s="206"/>
      <c r="FP1047" s="206"/>
      <c r="FQ1047" s="206"/>
      <c r="FR1047" s="206"/>
      <c r="FS1047" s="206"/>
      <c r="FT1047" s="206"/>
      <c r="FU1047" s="206"/>
      <c r="FV1047" s="206"/>
      <c r="FW1047" s="206"/>
      <c r="FX1047" s="206"/>
      <c r="FY1047" s="206"/>
      <c r="FZ1047" s="206"/>
      <c r="GA1047" s="206"/>
      <c r="GB1047" s="206"/>
      <c r="GC1047" s="206"/>
      <c r="GD1047" s="206"/>
      <c r="GE1047" s="206"/>
      <c r="GF1047" s="206"/>
      <c r="GG1047" s="206"/>
      <c r="GH1047" s="206"/>
      <c r="GI1047" s="206"/>
      <c r="GJ1047" s="206"/>
      <c r="GK1047" s="206"/>
      <c r="GL1047" s="206"/>
      <c r="GM1047" s="206"/>
      <c r="GN1047" s="206"/>
      <c r="GO1047" s="206"/>
      <c r="GP1047" s="206"/>
      <c r="GQ1047" s="206"/>
      <c r="GR1047" s="206"/>
      <c r="GS1047" s="206"/>
      <c r="GT1047" s="206"/>
      <c r="GU1047" s="206"/>
      <c r="GV1047" s="206"/>
      <c r="GW1047" s="206"/>
      <c r="GX1047" s="206"/>
      <c r="GY1047" s="206"/>
      <c r="GZ1047" s="206"/>
      <c r="HA1047" s="206"/>
      <c r="HB1047" s="206"/>
      <c r="HC1047" s="206"/>
      <c r="HD1047" s="206"/>
      <c r="HE1047" s="206"/>
      <c r="HF1047" s="206"/>
      <c r="HG1047" s="206"/>
      <c r="HH1047" s="206"/>
      <c r="HI1047" s="206"/>
      <c r="HJ1047" s="206"/>
      <c r="HK1047" s="206"/>
      <c r="HL1047" s="206"/>
      <c r="HM1047" s="206"/>
      <c r="HN1047" s="206"/>
      <c r="HO1047" s="206"/>
      <c r="HP1047" s="206"/>
      <c r="HQ1047" s="206"/>
      <c r="HR1047" s="206"/>
      <c r="HS1047" s="206"/>
      <c r="HT1047" s="206"/>
      <c r="HU1047" s="206"/>
      <c r="HV1047" s="206"/>
      <c r="HW1047" s="206"/>
      <c r="HX1047" s="206"/>
      <c r="HY1047" s="206"/>
      <c r="HZ1047" s="206"/>
      <c r="IA1047" s="206"/>
      <c r="IB1047" s="206"/>
      <c r="IC1047" s="206"/>
      <c r="ID1047" s="206"/>
      <c r="IE1047" s="206"/>
      <c r="IF1047" s="206"/>
      <c r="IG1047" s="206"/>
      <c r="IH1047" s="206"/>
    </row>
    <row r="1048" spans="1:242" s="225" customFormat="1" hidden="1" x14ac:dyDescent="0.25">
      <c r="A1048" s="206"/>
      <c r="B1048" s="206"/>
      <c r="C1048" s="204">
        <v>43736</v>
      </c>
      <c r="D1048" s="318" t="s">
        <v>580</v>
      </c>
      <c r="E1048" s="319" t="s">
        <v>1838</v>
      </c>
      <c r="F1048" s="255"/>
      <c r="G1048" s="320" t="s">
        <v>563</v>
      </c>
      <c r="H1048" s="285"/>
      <c r="I1048" s="321">
        <v>128000</v>
      </c>
      <c r="J1048" s="357">
        <f t="shared" si="16"/>
        <v>21872200</v>
      </c>
      <c r="K1048" s="251"/>
      <c r="L1048" s="287"/>
      <c r="M1048" s="319" t="s">
        <v>1838</v>
      </c>
      <c r="N1048" s="287"/>
      <c r="O1048" s="287"/>
      <c r="P1048" s="287"/>
      <c r="Q1048" s="287"/>
      <c r="R1048" s="287"/>
      <c r="S1048" s="287"/>
      <c r="T1048" s="287"/>
      <c r="U1048" s="287"/>
      <c r="V1048" s="287"/>
      <c r="W1048" s="287"/>
      <c r="X1048" s="287"/>
      <c r="Y1048" s="287"/>
      <c r="Z1048" s="287"/>
      <c r="AA1048" s="287"/>
      <c r="AB1048" s="287"/>
      <c r="AC1048" s="287"/>
      <c r="AD1048" s="287"/>
      <c r="AE1048" s="287"/>
      <c r="AF1048" s="287"/>
      <c r="AG1048" s="287"/>
      <c r="AH1048" s="287"/>
      <c r="AI1048" s="287"/>
      <c r="AJ1048" s="449"/>
      <c r="AK1048" s="206"/>
      <c r="AL1048" s="206"/>
      <c r="AM1048" s="206"/>
      <c r="AN1048" s="206"/>
      <c r="AO1048" s="206"/>
      <c r="AP1048" s="206"/>
      <c r="AQ1048" s="206"/>
      <c r="AR1048" s="206"/>
      <c r="AS1048" s="206"/>
      <c r="AT1048" s="206"/>
      <c r="AU1048" s="206"/>
      <c r="AV1048" s="206"/>
      <c r="AW1048" s="206"/>
      <c r="AX1048" s="206"/>
      <c r="AY1048" s="206"/>
      <c r="AZ1048" s="206"/>
      <c r="BA1048" s="206"/>
      <c r="BB1048" s="206"/>
      <c r="BC1048" s="206"/>
      <c r="BD1048" s="206"/>
      <c r="BE1048" s="206"/>
      <c r="BF1048" s="206"/>
      <c r="BG1048" s="206"/>
      <c r="BH1048" s="206"/>
      <c r="BI1048" s="206"/>
      <c r="BJ1048" s="206"/>
      <c r="BK1048" s="206"/>
      <c r="BL1048" s="206"/>
      <c r="BM1048" s="206"/>
      <c r="BN1048" s="206"/>
      <c r="BO1048" s="206"/>
      <c r="BP1048" s="206"/>
      <c r="BQ1048" s="206"/>
      <c r="BR1048" s="206"/>
      <c r="BS1048" s="206"/>
      <c r="BT1048" s="206"/>
      <c r="BU1048" s="206"/>
      <c r="BV1048" s="206"/>
      <c r="BW1048" s="206"/>
      <c r="BX1048" s="206"/>
      <c r="BY1048" s="206"/>
      <c r="BZ1048" s="206"/>
      <c r="CA1048" s="206"/>
      <c r="CB1048" s="206"/>
      <c r="CC1048" s="206"/>
      <c r="CD1048" s="206"/>
      <c r="CE1048" s="206"/>
      <c r="CF1048" s="206"/>
      <c r="CG1048" s="206"/>
      <c r="CH1048" s="206"/>
      <c r="CI1048" s="206"/>
      <c r="CJ1048" s="206"/>
      <c r="CK1048" s="206"/>
      <c r="CL1048" s="206"/>
      <c r="CM1048" s="206"/>
      <c r="CN1048" s="206"/>
      <c r="CO1048" s="206"/>
      <c r="CP1048" s="206"/>
      <c r="CQ1048" s="206"/>
      <c r="CR1048" s="206"/>
      <c r="CS1048" s="206"/>
      <c r="CT1048" s="206"/>
      <c r="CU1048" s="206"/>
      <c r="CV1048" s="206"/>
      <c r="CW1048" s="206"/>
      <c r="CX1048" s="206"/>
      <c r="CY1048" s="206"/>
      <c r="CZ1048" s="206"/>
      <c r="DA1048" s="206"/>
      <c r="DB1048" s="206"/>
      <c r="DC1048" s="206"/>
      <c r="DD1048" s="206"/>
      <c r="DE1048" s="206"/>
      <c r="DF1048" s="206"/>
      <c r="DG1048" s="206"/>
      <c r="DH1048" s="206"/>
      <c r="DI1048" s="206"/>
      <c r="DJ1048" s="206"/>
      <c r="DK1048" s="206"/>
      <c r="DL1048" s="206"/>
      <c r="DM1048" s="206"/>
      <c r="DN1048" s="206"/>
      <c r="DO1048" s="206"/>
      <c r="DP1048" s="206"/>
      <c r="DQ1048" s="206"/>
      <c r="DR1048" s="206"/>
      <c r="DS1048" s="206"/>
      <c r="DT1048" s="206"/>
      <c r="DU1048" s="206"/>
      <c r="DV1048" s="206"/>
      <c r="DW1048" s="206"/>
      <c r="DX1048" s="206"/>
      <c r="DY1048" s="206"/>
      <c r="DZ1048" s="206"/>
      <c r="EA1048" s="206"/>
      <c r="EB1048" s="206"/>
      <c r="EC1048" s="206"/>
      <c r="ED1048" s="206"/>
      <c r="EE1048" s="206"/>
      <c r="EF1048" s="206"/>
      <c r="EG1048" s="206"/>
      <c r="EH1048" s="206"/>
      <c r="EI1048" s="206"/>
      <c r="EJ1048" s="206"/>
      <c r="EK1048" s="206"/>
      <c r="EL1048" s="206"/>
      <c r="EM1048" s="206"/>
      <c r="EN1048" s="206"/>
      <c r="EO1048" s="206"/>
      <c r="EP1048" s="206"/>
      <c r="EQ1048" s="206"/>
      <c r="ER1048" s="206"/>
      <c r="ES1048" s="206"/>
      <c r="ET1048" s="206"/>
      <c r="EU1048" s="206"/>
      <c r="EV1048" s="206"/>
      <c r="EW1048" s="206"/>
      <c r="EX1048" s="206"/>
      <c r="EY1048" s="206"/>
      <c r="EZ1048" s="206"/>
      <c r="FA1048" s="206"/>
      <c r="FB1048" s="206"/>
      <c r="FC1048" s="206"/>
      <c r="FD1048" s="206"/>
      <c r="FE1048" s="206"/>
      <c r="FF1048" s="206"/>
      <c r="FG1048" s="206"/>
      <c r="FH1048" s="206"/>
      <c r="FI1048" s="206"/>
      <c r="FJ1048" s="206"/>
      <c r="FK1048" s="206"/>
      <c r="FL1048" s="206"/>
      <c r="FM1048" s="206"/>
      <c r="FN1048" s="206"/>
      <c r="FO1048" s="206"/>
      <c r="FP1048" s="206"/>
      <c r="FQ1048" s="206"/>
      <c r="FR1048" s="206"/>
      <c r="FS1048" s="206"/>
      <c r="FT1048" s="206"/>
      <c r="FU1048" s="206"/>
      <c r="FV1048" s="206"/>
      <c r="FW1048" s="206"/>
      <c r="FX1048" s="206"/>
      <c r="FY1048" s="206"/>
      <c r="FZ1048" s="206"/>
      <c r="GA1048" s="206"/>
      <c r="GB1048" s="206"/>
      <c r="GC1048" s="206"/>
      <c r="GD1048" s="206"/>
      <c r="GE1048" s="206"/>
      <c r="GF1048" s="206"/>
      <c r="GG1048" s="206"/>
      <c r="GH1048" s="206"/>
      <c r="GI1048" s="206"/>
      <c r="GJ1048" s="206"/>
      <c r="GK1048" s="206"/>
      <c r="GL1048" s="206"/>
      <c r="GM1048" s="206"/>
      <c r="GN1048" s="206"/>
      <c r="GO1048" s="206"/>
      <c r="GP1048" s="206"/>
      <c r="GQ1048" s="206"/>
      <c r="GR1048" s="206"/>
      <c r="GS1048" s="206"/>
      <c r="GT1048" s="206"/>
      <c r="GU1048" s="206"/>
      <c r="GV1048" s="206"/>
      <c r="GW1048" s="206"/>
      <c r="GX1048" s="206"/>
      <c r="GY1048" s="206"/>
      <c r="GZ1048" s="206"/>
      <c r="HA1048" s="206"/>
      <c r="HB1048" s="206"/>
      <c r="HC1048" s="206"/>
      <c r="HD1048" s="206"/>
      <c r="HE1048" s="206"/>
      <c r="HF1048" s="206"/>
      <c r="HG1048" s="206"/>
      <c r="HH1048" s="206"/>
      <c r="HI1048" s="206"/>
      <c r="HJ1048" s="206"/>
      <c r="HK1048" s="206"/>
      <c r="HL1048" s="206"/>
      <c r="HM1048" s="206"/>
      <c r="HN1048" s="206"/>
      <c r="HO1048" s="206"/>
      <c r="HP1048" s="206"/>
      <c r="HQ1048" s="206"/>
      <c r="HR1048" s="206"/>
      <c r="HS1048" s="206"/>
      <c r="HT1048" s="206"/>
      <c r="HU1048" s="206"/>
      <c r="HV1048" s="206"/>
      <c r="HW1048" s="206"/>
      <c r="HX1048" s="206"/>
      <c r="HY1048" s="206"/>
      <c r="HZ1048" s="206"/>
      <c r="IA1048" s="206"/>
      <c r="IB1048" s="206"/>
      <c r="IC1048" s="206"/>
      <c r="ID1048" s="206"/>
      <c r="IE1048" s="206"/>
      <c r="IF1048" s="206"/>
      <c r="IG1048" s="206"/>
      <c r="IH1048" s="206"/>
    </row>
    <row r="1049" spans="1:242" s="225" customFormat="1" hidden="1" x14ac:dyDescent="0.25">
      <c r="A1049" s="206"/>
      <c r="B1049" s="206"/>
      <c r="C1049" s="204">
        <v>43736</v>
      </c>
      <c r="D1049" s="267" t="s">
        <v>1850</v>
      </c>
      <c r="E1049" s="319" t="s">
        <v>1839</v>
      </c>
      <c r="F1049" s="322"/>
      <c r="G1049" s="270" t="s">
        <v>1611</v>
      </c>
      <c r="H1049" s="285"/>
      <c r="I1049" s="271">
        <v>750000</v>
      </c>
      <c r="J1049" s="357">
        <f t="shared" si="16"/>
        <v>21122200</v>
      </c>
      <c r="K1049" s="251"/>
      <c r="L1049" s="287"/>
      <c r="M1049" s="319" t="s">
        <v>1839</v>
      </c>
      <c r="N1049" s="287"/>
      <c r="O1049" s="287"/>
      <c r="P1049" s="287"/>
      <c r="Q1049" s="287"/>
      <c r="R1049" s="287"/>
      <c r="S1049" s="287"/>
      <c r="T1049" s="287"/>
      <c r="U1049" s="287"/>
      <c r="V1049" s="287"/>
      <c r="W1049" s="287"/>
      <c r="X1049" s="287"/>
      <c r="Y1049" s="287"/>
      <c r="Z1049" s="287"/>
      <c r="AA1049" s="287"/>
      <c r="AB1049" s="287"/>
      <c r="AC1049" s="287"/>
      <c r="AD1049" s="287"/>
      <c r="AE1049" s="287"/>
      <c r="AF1049" s="287"/>
      <c r="AG1049" s="287"/>
      <c r="AH1049" s="287"/>
      <c r="AI1049" s="287"/>
      <c r="AJ1049" s="449"/>
      <c r="AK1049" s="206"/>
      <c r="AL1049" s="206"/>
      <c r="AM1049" s="206"/>
      <c r="AN1049" s="206"/>
      <c r="AO1049" s="206"/>
      <c r="AP1049" s="206"/>
      <c r="AQ1049" s="206"/>
      <c r="AR1049" s="206"/>
      <c r="AS1049" s="206"/>
      <c r="AT1049" s="206"/>
      <c r="AU1049" s="206"/>
      <c r="AV1049" s="206"/>
      <c r="AW1049" s="206"/>
      <c r="AX1049" s="206"/>
      <c r="AY1049" s="206"/>
      <c r="AZ1049" s="206"/>
      <c r="BA1049" s="206"/>
      <c r="BB1049" s="206"/>
      <c r="BC1049" s="206"/>
      <c r="BD1049" s="206"/>
      <c r="BE1049" s="206"/>
      <c r="BF1049" s="206"/>
      <c r="BG1049" s="206"/>
      <c r="BH1049" s="206"/>
      <c r="BI1049" s="206"/>
      <c r="BJ1049" s="206"/>
      <c r="BK1049" s="206"/>
      <c r="BL1049" s="206"/>
      <c r="BM1049" s="206"/>
      <c r="BN1049" s="206"/>
      <c r="BO1049" s="206"/>
      <c r="BP1049" s="206"/>
      <c r="BQ1049" s="206"/>
      <c r="BR1049" s="206"/>
      <c r="BS1049" s="206"/>
      <c r="BT1049" s="206"/>
      <c r="BU1049" s="206"/>
      <c r="BV1049" s="206"/>
      <c r="BW1049" s="206"/>
      <c r="BX1049" s="206"/>
      <c r="BY1049" s="206"/>
      <c r="BZ1049" s="206"/>
      <c r="CA1049" s="206"/>
      <c r="CB1049" s="206"/>
      <c r="CC1049" s="206"/>
      <c r="CD1049" s="206"/>
      <c r="CE1049" s="206"/>
      <c r="CF1049" s="206"/>
      <c r="CG1049" s="206"/>
      <c r="CH1049" s="206"/>
      <c r="CI1049" s="206"/>
      <c r="CJ1049" s="206"/>
      <c r="CK1049" s="206"/>
      <c r="CL1049" s="206"/>
      <c r="CM1049" s="206"/>
      <c r="CN1049" s="206"/>
      <c r="CO1049" s="206"/>
      <c r="CP1049" s="206"/>
      <c r="CQ1049" s="206"/>
      <c r="CR1049" s="206"/>
      <c r="CS1049" s="206"/>
      <c r="CT1049" s="206"/>
      <c r="CU1049" s="206"/>
      <c r="CV1049" s="206"/>
      <c r="CW1049" s="206"/>
      <c r="CX1049" s="206"/>
      <c r="CY1049" s="206"/>
      <c r="CZ1049" s="206"/>
      <c r="DA1049" s="206"/>
      <c r="DB1049" s="206"/>
      <c r="DC1049" s="206"/>
      <c r="DD1049" s="206"/>
      <c r="DE1049" s="206"/>
      <c r="DF1049" s="206"/>
      <c r="DG1049" s="206"/>
      <c r="DH1049" s="206"/>
      <c r="DI1049" s="206"/>
      <c r="DJ1049" s="206"/>
      <c r="DK1049" s="206"/>
      <c r="DL1049" s="206"/>
      <c r="DM1049" s="206"/>
      <c r="DN1049" s="206"/>
      <c r="DO1049" s="206"/>
      <c r="DP1049" s="206"/>
      <c r="DQ1049" s="206"/>
      <c r="DR1049" s="206"/>
      <c r="DS1049" s="206"/>
      <c r="DT1049" s="206"/>
      <c r="DU1049" s="206"/>
      <c r="DV1049" s="206"/>
      <c r="DW1049" s="206"/>
      <c r="DX1049" s="206"/>
      <c r="DY1049" s="206"/>
      <c r="DZ1049" s="206"/>
      <c r="EA1049" s="206"/>
      <c r="EB1049" s="206"/>
      <c r="EC1049" s="206"/>
      <c r="ED1049" s="206"/>
      <c r="EE1049" s="206"/>
      <c r="EF1049" s="206"/>
      <c r="EG1049" s="206"/>
      <c r="EH1049" s="206"/>
      <c r="EI1049" s="206"/>
      <c r="EJ1049" s="206"/>
      <c r="EK1049" s="206"/>
      <c r="EL1049" s="206"/>
      <c r="EM1049" s="206"/>
      <c r="EN1049" s="206"/>
      <c r="EO1049" s="206"/>
      <c r="EP1049" s="206"/>
      <c r="EQ1049" s="206"/>
      <c r="ER1049" s="206"/>
      <c r="ES1049" s="206"/>
      <c r="ET1049" s="206"/>
      <c r="EU1049" s="206"/>
      <c r="EV1049" s="206"/>
      <c r="EW1049" s="206"/>
      <c r="EX1049" s="206"/>
      <c r="EY1049" s="206"/>
      <c r="EZ1049" s="206"/>
      <c r="FA1049" s="206"/>
      <c r="FB1049" s="206"/>
      <c r="FC1049" s="206"/>
      <c r="FD1049" s="206"/>
      <c r="FE1049" s="206"/>
      <c r="FF1049" s="206"/>
      <c r="FG1049" s="206"/>
      <c r="FH1049" s="206"/>
      <c r="FI1049" s="206"/>
      <c r="FJ1049" s="206"/>
      <c r="FK1049" s="206"/>
      <c r="FL1049" s="206"/>
      <c r="FM1049" s="206"/>
      <c r="FN1049" s="206"/>
      <c r="FO1049" s="206"/>
      <c r="FP1049" s="206"/>
      <c r="FQ1049" s="206"/>
      <c r="FR1049" s="206"/>
      <c r="FS1049" s="206"/>
      <c r="FT1049" s="206"/>
      <c r="FU1049" s="206"/>
      <c r="FV1049" s="206"/>
      <c r="FW1049" s="206"/>
      <c r="FX1049" s="206"/>
      <c r="FY1049" s="206"/>
      <c r="FZ1049" s="206"/>
      <c r="GA1049" s="206"/>
      <c r="GB1049" s="206"/>
      <c r="GC1049" s="206"/>
      <c r="GD1049" s="206"/>
      <c r="GE1049" s="206"/>
      <c r="GF1049" s="206"/>
      <c r="GG1049" s="206"/>
      <c r="GH1049" s="206"/>
      <c r="GI1049" s="206"/>
      <c r="GJ1049" s="206"/>
      <c r="GK1049" s="206"/>
      <c r="GL1049" s="206"/>
      <c r="GM1049" s="206"/>
      <c r="GN1049" s="206"/>
      <c r="GO1049" s="206"/>
      <c r="GP1049" s="206"/>
      <c r="GQ1049" s="206"/>
      <c r="GR1049" s="206"/>
      <c r="GS1049" s="206"/>
      <c r="GT1049" s="206"/>
      <c r="GU1049" s="206"/>
      <c r="GV1049" s="206"/>
      <c r="GW1049" s="206"/>
      <c r="GX1049" s="206"/>
      <c r="GY1049" s="206"/>
      <c r="GZ1049" s="206"/>
      <c r="HA1049" s="206"/>
      <c r="HB1049" s="206"/>
      <c r="HC1049" s="206"/>
      <c r="HD1049" s="206"/>
      <c r="HE1049" s="206"/>
      <c r="HF1049" s="206"/>
      <c r="HG1049" s="206"/>
      <c r="HH1049" s="206"/>
      <c r="HI1049" s="206"/>
      <c r="HJ1049" s="206"/>
      <c r="HK1049" s="206"/>
      <c r="HL1049" s="206"/>
      <c r="HM1049" s="206"/>
      <c r="HN1049" s="206"/>
      <c r="HO1049" s="206"/>
      <c r="HP1049" s="206"/>
      <c r="HQ1049" s="206"/>
      <c r="HR1049" s="206"/>
      <c r="HS1049" s="206"/>
      <c r="HT1049" s="206"/>
      <c r="HU1049" s="206"/>
      <c r="HV1049" s="206"/>
      <c r="HW1049" s="206"/>
      <c r="HX1049" s="206"/>
      <c r="HY1049" s="206"/>
      <c r="HZ1049" s="206"/>
      <c r="IA1049" s="206"/>
      <c r="IB1049" s="206"/>
      <c r="IC1049" s="206"/>
      <c r="ID1049" s="206"/>
      <c r="IE1049" s="206"/>
      <c r="IF1049" s="206"/>
      <c r="IG1049" s="206"/>
      <c r="IH1049" s="206"/>
    </row>
    <row r="1050" spans="1:242" s="225" customFormat="1" hidden="1" x14ac:dyDescent="0.25">
      <c r="A1050" s="206"/>
      <c r="B1050" s="206"/>
      <c r="C1050" s="204">
        <v>43736</v>
      </c>
      <c r="D1050" s="233" t="s">
        <v>1851</v>
      </c>
      <c r="E1050" s="319" t="s">
        <v>1840</v>
      </c>
      <c r="F1050" s="322"/>
      <c r="G1050" s="242" t="s">
        <v>1611</v>
      </c>
      <c r="H1050" s="285"/>
      <c r="I1050" s="236">
        <v>385000</v>
      </c>
      <c r="J1050" s="357">
        <f t="shared" si="16"/>
        <v>20737200</v>
      </c>
      <c r="K1050" s="251"/>
      <c r="L1050" s="287"/>
      <c r="M1050" s="319" t="s">
        <v>1840</v>
      </c>
      <c r="N1050" s="287"/>
      <c r="O1050" s="287"/>
      <c r="P1050" s="287"/>
      <c r="Q1050" s="287"/>
      <c r="R1050" s="287"/>
      <c r="S1050" s="287"/>
      <c r="T1050" s="287"/>
      <c r="U1050" s="287"/>
      <c r="V1050" s="287"/>
      <c r="W1050" s="287"/>
      <c r="X1050" s="287"/>
      <c r="Y1050" s="287"/>
      <c r="Z1050" s="287"/>
      <c r="AA1050" s="287"/>
      <c r="AB1050" s="287"/>
      <c r="AC1050" s="287"/>
      <c r="AD1050" s="287"/>
      <c r="AE1050" s="287"/>
      <c r="AF1050" s="287"/>
      <c r="AG1050" s="287"/>
      <c r="AH1050" s="287"/>
      <c r="AI1050" s="287"/>
      <c r="AJ1050" s="449"/>
      <c r="AK1050" s="206"/>
      <c r="AL1050" s="206"/>
      <c r="AM1050" s="206"/>
      <c r="AN1050" s="206"/>
      <c r="AO1050" s="206"/>
      <c r="AP1050" s="206"/>
      <c r="AQ1050" s="206"/>
      <c r="AR1050" s="206"/>
      <c r="AS1050" s="206"/>
      <c r="AT1050" s="206"/>
      <c r="AU1050" s="206"/>
      <c r="AV1050" s="206"/>
      <c r="AW1050" s="206"/>
      <c r="AX1050" s="206"/>
      <c r="AY1050" s="206"/>
      <c r="AZ1050" s="206"/>
      <c r="BA1050" s="206"/>
      <c r="BB1050" s="206"/>
      <c r="BC1050" s="206"/>
      <c r="BD1050" s="206"/>
      <c r="BE1050" s="206"/>
      <c r="BF1050" s="206"/>
      <c r="BG1050" s="206"/>
      <c r="BH1050" s="206"/>
      <c r="BI1050" s="206"/>
      <c r="BJ1050" s="206"/>
      <c r="BK1050" s="206"/>
      <c r="BL1050" s="206"/>
      <c r="BM1050" s="206"/>
      <c r="BN1050" s="206"/>
      <c r="BO1050" s="206"/>
      <c r="BP1050" s="206"/>
      <c r="BQ1050" s="206"/>
      <c r="BR1050" s="206"/>
      <c r="BS1050" s="206"/>
      <c r="BT1050" s="206"/>
      <c r="BU1050" s="206"/>
      <c r="BV1050" s="206"/>
      <c r="BW1050" s="206"/>
      <c r="BX1050" s="206"/>
      <c r="BY1050" s="206"/>
      <c r="BZ1050" s="206"/>
      <c r="CA1050" s="206"/>
      <c r="CB1050" s="206"/>
      <c r="CC1050" s="206"/>
      <c r="CD1050" s="206"/>
      <c r="CE1050" s="206"/>
      <c r="CF1050" s="206"/>
      <c r="CG1050" s="206"/>
      <c r="CH1050" s="206"/>
      <c r="CI1050" s="206"/>
      <c r="CJ1050" s="206"/>
      <c r="CK1050" s="206"/>
      <c r="CL1050" s="206"/>
      <c r="CM1050" s="206"/>
      <c r="CN1050" s="206"/>
      <c r="CO1050" s="206"/>
      <c r="CP1050" s="206"/>
      <c r="CQ1050" s="206"/>
      <c r="CR1050" s="206"/>
      <c r="CS1050" s="206"/>
      <c r="CT1050" s="206"/>
      <c r="CU1050" s="206"/>
      <c r="CV1050" s="206"/>
      <c r="CW1050" s="206"/>
      <c r="CX1050" s="206"/>
      <c r="CY1050" s="206"/>
      <c r="CZ1050" s="206"/>
      <c r="DA1050" s="206"/>
      <c r="DB1050" s="206"/>
      <c r="DC1050" s="206"/>
      <c r="DD1050" s="206"/>
      <c r="DE1050" s="206"/>
      <c r="DF1050" s="206"/>
      <c r="DG1050" s="206"/>
      <c r="DH1050" s="206"/>
      <c r="DI1050" s="206"/>
      <c r="DJ1050" s="206"/>
      <c r="DK1050" s="206"/>
      <c r="DL1050" s="206"/>
      <c r="DM1050" s="206"/>
      <c r="DN1050" s="206"/>
      <c r="DO1050" s="206"/>
      <c r="DP1050" s="206"/>
      <c r="DQ1050" s="206"/>
      <c r="DR1050" s="206"/>
      <c r="DS1050" s="206"/>
      <c r="DT1050" s="206"/>
      <c r="DU1050" s="206"/>
      <c r="DV1050" s="206"/>
      <c r="DW1050" s="206"/>
      <c r="DX1050" s="206"/>
      <c r="DY1050" s="206"/>
      <c r="DZ1050" s="206"/>
      <c r="EA1050" s="206"/>
      <c r="EB1050" s="206"/>
      <c r="EC1050" s="206"/>
      <c r="ED1050" s="206"/>
      <c r="EE1050" s="206"/>
      <c r="EF1050" s="206"/>
      <c r="EG1050" s="206"/>
      <c r="EH1050" s="206"/>
      <c r="EI1050" s="206"/>
      <c r="EJ1050" s="206"/>
      <c r="EK1050" s="206"/>
      <c r="EL1050" s="206"/>
      <c r="EM1050" s="206"/>
      <c r="EN1050" s="206"/>
      <c r="EO1050" s="206"/>
      <c r="EP1050" s="206"/>
      <c r="EQ1050" s="206"/>
      <c r="ER1050" s="206"/>
      <c r="ES1050" s="206"/>
      <c r="ET1050" s="206"/>
      <c r="EU1050" s="206"/>
      <c r="EV1050" s="206"/>
      <c r="EW1050" s="206"/>
      <c r="EX1050" s="206"/>
      <c r="EY1050" s="206"/>
      <c r="EZ1050" s="206"/>
      <c r="FA1050" s="206"/>
      <c r="FB1050" s="206"/>
      <c r="FC1050" s="206"/>
      <c r="FD1050" s="206"/>
      <c r="FE1050" s="206"/>
      <c r="FF1050" s="206"/>
      <c r="FG1050" s="206"/>
      <c r="FH1050" s="206"/>
      <c r="FI1050" s="206"/>
      <c r="FJ1050" s="206"/>
      <c r="FK1050" s="206"/>
      <c r="FL1050" s="206"/>
      <c r="FM1050" s="206"/>
      <c r="FN1050" s="206"/>
      <c r="FO1050" s="206"/>
      <c r="FP1050" s="206"/>
      <c r="FQ1050" s="206"/>
      <c r="FR1050" s="206"/>
      <c r="FS1050" s="206"/>
      <c r="FT1050" s="206"/>
      <c r="FU1050" s="206"/>
      <c r="FV1050" s="206"/>
      <c r="FW1050" s="206"/>
      <c r="FX1050" s="206"/>
      <c r="FY1050" s="206"/>
      <c r="FZ1050" s="206"/>
      <c r="GA1050" s="206"/>
      <c r="GB1050" s="206"/>
      <c r="GC1050" s="206"/>
      <c r="GD1050" s="206"/>
      <c r="GE1050" s="206"/>
      <c r="GF1050" s="206"/>
      <c r="GG1050" s="206"/>
      <c r="GH1050" s="206"/>
      <c r="GI1050" s="206"/>
      <c r="GJ1050" s="206"/>
      <c r="GK1050" s="206"/>
      <c r="GL1050" s="206"/>
      <c r="GM1050" s="206"/>
      <c r="GN1050" s="206"/>
      <c r="GO1050" s="206"/>
      <c r="GP1050" s="206"/>
      <c r="GQ1050" s="206"/>
      <c r="GR1050" s="206"/>
      <c r="GS1050" s="206"/>
      <c r="GT1050" s="206"/>
      <c r="GU1050" s="206"/>
      <c r="GV1050" s="206"/>
      <c r="GW1050" s="206"/>
      <c r="GX1050" s="206"/>
      <c r="GY1050" s="206"/>
      <c r="GZ1050" s="206"/>
      <c r="HA1050" s="206"/>
      <c r="HB1050" s="206"/>
      <c r="HC1050" s="206"/>
      <c r="HD1050" s="206"/>
      <c r="HE1050" s="206"/>
      <c r="HF1050" s="206"/>
      <c r="HG1050" s="206"/>
      <c r="HH1050" s="206"/>
      <c r="HI1050" s="206"/>
      <c r="HJ1050" s="206"/>
      <c r="HK1050" s="206"/>
      <c r="HL1050" s="206"/>
      <c r="HM1050" s="206"/>
      <c r="HN1050" s="206"/>
      <c r="HO1050" s="206"/>
      <c r="HP1050" s="206"/>
      <c r="HQ1050" s="206"/>
      <c r="HR1050" s="206"/>
      <c r="HS1050" s="206"/>
      <c r="HT1050" s="206"/>
      <c r="HU1050" s="206"/>
      <c r="HV1050" s="206"/>
      <c r="HW1050" s="206"/>
      <c r="HX1050" s="206"/>
      <c r="HY1050" s="206"/>
      <c r="HZ1050" s="206"/>
      <c r="IA1050" s="206"/>
      <c r="IB1050" s="206"/>
      <c r="IC1050" s="206"/>
      <c r="ID1050" s="206"/>
      <c r="IE1050" s="206"/>
      <c r="IF1050" s="206"/>
      <c r="IG1050" s="206"/>
      <c r="IH1050" s="206"/>
    </row>
    <row r="1051" spans="1:242" s="225" customFormat="1" hidden="1" x14ac:dyDescent="0.25">
      <c r="A1051" s="206"/>
      <c r="B1051" s="206"/>
      <c r="C1051" s="204">
        <v>43738</v>
      </c>
      <c r="D1051" s="233" t="s">
        <v>1853</v>
      </c>
      <c r="E1051" s="319" t="s">
        <v>1841</v>
      </c>
      <c r="F1051" s="322"/>
      <c r="G1051" s="242" t="s">
        <v>1852</v>
      </c>
      <c r="H1051" s="285"/>
      <c r="I1051" s="236">
        <v>450000</v>
      </c>
      <c r="J1051" s="357">
        <f t="shared" si="16"/>
        <v>20287200</v>
      </c>
      <c r="K1051" s="251"/>
      <c r="L1051" s="287"/>
      <c r="M1051" s="319" t="s">
        <v>1841</v>
      </c>
      <c r="N1051" s="287"/>
      <c r="O1051" s="287"/>
      <c r="P1051" s="287"/>
      <c r="Q1051" s="287"/>
      <c r="R1051" s="287"/>
      <c r="S1051" s="287"/>
      <c r="T1051" s="287"/>
      <c r="U1051" s="287"/>
      <c r="V1051" s="287"/>
      <c r="W1051" s="287"/>
      <c r="X1051" s="287"/>
      <c r="Y1051" s="287"/>
      <c r="Z1051" s="287"/>
      <c r="AA1051" s="287"/>
      <c r="AB1051" s="287"/>
      <c r="AC1051" s="287"/>
      <c r="AD1051" s="287"/>
      <c r="AE1051" s="287"/>
      <c r="AF1051" s="287"/>
      <c r="AG1051" s="287"/>
      <c r="AH1051" s="287"/>
      <c r="AI1051" s="287"/>
      <c r="AJ1051" s="449"/>
      <c r="AK1051" s="206"/>
      <c r="AL1051" s="206"/>
      <c r="AM1051" s="206"/>
      <c r="AN1051" s="206"/>
      <c r="AO1051" s="206"/>
      <c r="AP1051" s="206"/>
      <c r="AQ1051" s="206"/>
      <c r="AR1051" s="206"/>
      <c r="AS1051" s="206"/>
      <c r="AT1051" s="206"/>
      <c r="AU1051" s="206"/>
      <c r="AV1051" s="206"/>
      <c r="AW1051" s="206"/>
      <c r="AX1051" s="206"/>
      <c r="AY1051" s="206"/>
      <c r="AZ1051" s="206"/>
      <c r="BA1051" s="206"/>
      <c r="BB1051" s="206"/>
      <c r="BC1051" s="206"/>
      <c r="BD1051" s="206"/>
      <c r="BE1051" s="206"/>
      <c r="BF1051" s="206"/>
      <c r="BG1051" s="206"/>
      <c r="BH1051" s="206"/>
      <c r="BI1051" s="206"/>
      <c r="BJ1051" s="206"/>
      <c r="BK1051" s="206"/>
      <c r="BL1051" s="206"/>
      <c r="BM1051" s="206"/>
      <c r="BN1051" s="206"/>
      <c r="BO1051" s="206"/>
      <c r="BP1051" s="206"/>
      <c r="BQ1051" s="206"/>
      <c r="BR1051" s="206"/>
      <c r="BS1051" s="206"/>
      <c r="BT1051" s="206"/>
      <c r="BU1051" s="206"/>
      <c r="BV1051" s="206"/>
      <c r="BW1051" s="206"/>
      <c r="BX1051" s="206"/>
      <c r="BY1051" s="206"/>
      <c r="BZ1051" s="206"/>
      <c r="CA1051" s="206"/>
      <c r="CB1051" s="206"/>
      <c r="CC1051" s="206"/>
      <c r="CD1051" s="206"/>
      <c r="CE1051" s="206"/>
      <c r="CF1051" s="206"/>
      <c r="CG1051" s="206"/>
      <c r="CH1051" s="206"/>
      <c r="CI1051" s="206"/>
      <c r="CJ1051" s="206"/>
      <c r="CK1051" s="206"/>
      <c r="CL1051" s="206"/>
      <c r="CM1051" s="206"/>
      <c r="CN1051" s="206"/>
      <c r="CO1051" s="206"/>
      <c r="CP1051" s="206"/>
      <c r="CQ1051" s="206"/>
      <c r="CR1051" s="206"/>
      <c r="CS1051" s="206"/>
      <c r="CT1051" s="206"/>
      <c r="CU1051" s="206"/>
      <c r="CV1051" s="206"/>
      <c r="CW1051" s="206"/>
      <c r="CX1051" s="206"/>
      <c r="CY1051" s="206"/>
      <c r="CZ1051" s="206"/>
      <c r="DA1051" s="206"/>
      <c r="DB1051" s="206"/>
      <c r="DC1051" s="206"/>
      <c r="DD1051" s="206"/>
      <c r="DE1051" s="206"/>
      <c r="DF1051" s="206"/>
      <c r="DG1051" s="206"/>
      <c r="DH1051" s="206"/>
      <c r="DI1051" s="206"/>
      <c r="DJ1051" s="206"/>
      <c r="DK1051" s="206"/>
      <c r="DL1051" s="206"/>
      <c r="DM1051" s="206"/>
      <c r="DN1051" s="206"/>
      <c r="DO1051" s="206"/>
      <c r="DP1051" s="206"/>
      <c r="DQ1051" s="206"/>
      <c r="DR1051" s="206"/>
      <c r="DS1051" s="206"/>
      <c r="DT1051" s="206"/>
      <c r="DU1051" s="206"/>
      <c r="DV1051" s="206"/>
      <c r="DW1051" s="206"/>
      <c r="DX1051" s="206"/>
      <c r="DY1051" s="206"/>
      <c r="DZ1051" s="206"/>
      <c r="EA1051" s="206"/>
      <c r="EB1051" s="206"/>
      <c r="EC1051" s="206"/>
      <c r="ED1051" s="206"/>
      <c r="EE1051" s="206"/>
      <c r="EF1051" s="206"/>
      <c r="EG1051" s="206"/>
      <c r="EH1051" s="206"/>
      <c r="EI1051" s="206"/>
      <c r="EJ1051" s="206"/>
      <c r="EK1051" s="206"/>
      <c r="EL1051" s="206"/>
      <c r="EM1051" s="206"/>
      <c r="EN1051" s="206"/>
      <c r="EO1051" s="206"/>
      <c r="EP1051" s="206"/>
      <c r="EQ1051" s="206"/>
      <c r="ER1051" s="206"/>
      <c r="ES1051" s="206"/>
      <c r="ET1051" s="206"/>
      <c r="EU1051" s="206"/>
      <c r="EV1051" s="206"/>
      <c r="EW1051" s="206"/>
      <c r="EX1051" s="206"/>
      <c r="EY1051" s="206"/>
      <c r="EZ1051" s="206"/>
      <c r="FA1051" s="206"/>
      <c r="FB1051" s="206"/>
      <c r="FC1051" s="206"/>
      <c r="FD1051" s="206"/>
      <c r="FE1051" s="206"/>
      <c r="FF1051" s="206"/>
      <c r="FG1051" s="206"/>
      <c r="FH1051" s="206"/>
      <c r="FI1051" s="206"/>
      <c r="FJ1051" s="206"/>
      <c r="FK1051" s="206"/>
      <c r="FL1051" s="206"/>
      <c r="FM1051" s="206"/>
      <c r="FN1051" s="206"/>
      <c r="FO1051" s="206"/>
      <c r="FP1051" s="206"/>
      <c r="FQ1051" s="206"/>
      <c r="FR1051" s="206"/>
      <c r="FS1051" s="206"/>
      <c r="FT1051" s="206"/>
      <c r="FU1051" s="206"/>
      <c r="FV1051" s="206"/>
      <c r="FW1051" s="206"/>
      <c r="FX1051" s="206"/>
      <c r="FY1051" s="206"/>
      <c r="FZ1051" s="206"/>
      <c r="GA1051" s="206"/>
      <c r="GB1051" s="206"/>
      <c r="GC1051" s="206"/>
      <c r="GD1051" s="206"/>
      <c r="GE1051" s="206"/>
      <c r="GF1051" s="206"/>
      <c r="GG1051" s="206"/>
      <c r="GH1051" s="206"/>
      <c r="GI1051" s="206"/>
      <c r="GJ1051" s="206"/>
      <c r="GK1051" s="206"/>
      <c r="GL1051" s="206"/>
      <c r="GM1051" s="206"/>
      <c r="GN1051" s="206"/>
      <c r="GO1051" s="206"/>
      <c r="GP1051" s="206"/>
      <c r="GQ1051" s="206"/>
      <c r="GR1051" s="206"/>
      <c r="GS1051" s="206"/>
      <c r="GT1051" s="206"/>
      <c r="GU1051" s="206"/>
      <c r="GV1051" s="206"/>
      <c r="GW1051" s="206"/>
      <c r="GX1051" s="206"/>
      <c r="GY1051" s="206"/>
      <c r="GZ1051" s="206"/>
      <c r="HA1051" s="206"/>
      <c r="HB1051" s="206"/>
      <c r="HC1051" s="206"/>
      <c r="HD1051" s="206"/>
      <c r="HE1051" s="206"/>
      <c r="HF1051" s="206"/>
      <c r="HG1051" s="206"/>
      <c r="HH1051" s="206"/>
      <c r="HI1051" s="206"/>
      <c r="HJ1051" s="206"/>
      <c r="HK1051" s="206"/>
      <c r="HL1051" s="206"/>
      <c r="HM1051" s="206"/>
      <c r="HN1051" s="206"/>
      <c r="HO1051" s="206"/>
      <c r="HP1051" s="206"/>
      <c r="HQ1051" s="206"/>
      <c r="HR1051" s="206"/>
      <c r="HS1051" s="206"/>
      <c r="HT1051" s="206"/>
      <c r="HU1051" s="206"/>
      <c r="HV1051" s="206"/>
      <c r="HW1051" s="206"/>
      <c r="HX1051" s="206"/>
      <c r="HY1051" s="206"/>
      <c r="HZ1051" s="206"/>
      <c r="IA1051" s="206"/>
      <c r="IB1051" s="206"/>
      <c r="IC1051" s="206"/>
      <c r="ID1051" s="206"/>
      <c r="IE1051" s="206"/>
      <c r="IF1051" s="206"/>
      <c r="IG1051" s="206"/>
      <c r="IH1051" s="206"/>
    </row>
    <row r="1052" spans="1:242" s="225" customFormat="1" hidden="1" x14ac:dyDescent="0.25">
      <c r="A1052" s="206"/>
      <c r="B1052" s="206"/>
      <c r="C1052" s="204">
        <v>43738</v>
      </c>
      <c r="D1052" s="233" t="s">
        <v>1854</v>
      </c>
      <c r="E1052" s="319" t="s">
        <v>1842</v>
      </c>
      <c r="F1052" s="322"/>
      <c r="G1052" s="242" t="s">
        <v>706</v>
      </c>
      <c r="H1052" s="285"/>
      <c r="I1052" s="236">
        <v>750000</v>
      </c>
      <c r="J1052" s="357">
        <f t="shared" si="16"/>
        <v>19537200</v>
      </c>
      <c r="K1052" s="251"/>
      <c r="L1052" s="287"/>
      <c r="M1052" s="319" t="s">
        <v>1842</v>
      </c>
      <c r="N1052" s="287"/>
      <c r="O1052" s="287"/>
      <c r="P1052" s="287"/>
      <c r="Q1052" s="287"/>
      <c r="R1052" s="287"/>
      <c r="S1052" s="287"/>
      <c r="T1052" s="287"/>
      <c r="U1052" s="287"/>
      <c r="V1052" s="287"/>
      <c r="W1052" s="287"/>
      <c r="X1052" s="287"/>
      <c r="Y1052" s="287"/>
      <c r="Z1052" s="287"/>
      <c r="AA1052" s="287"/>
      <c r="AB1052" s="287"/>
      <c r="AC1052" s="287"/>
      <c r="AD1052" s="287"/>
      <c r="AE1052" s="287"/>
      <c r="AF1052" s="287"/>
      <c r="AG1052" s="287"/>
      <c r="AH1052" s="287"/>
      <c r="AI1052" s="287"/>
      <c r="AJ1052" s="449"/>
      <c r="AK1052" s="206"/>
      <c r="AL1052" s="206"/>
      <c r="AM1052" s="206"/>
      <c r="AN1052" s="206"/>
      <c r="AO1052" s="206"/>
      <c r="AP1052" s="206"/>
      <c r="AQ1052" s="206"/>
      <c r="AR1052" s="206"/>
      <c r="AS1052" s="206"/>
      <c r="AT1052" s="206"/>
      <c r="AU1052" s="206"/>
      <c r="AV1052" s="206"/>
      <c r="AW1052" s="206"/>
      <c r="AX1052" s="206"/>
      <c r="AY1052" s="206"/>
      <c r="AZ1052" s="206"/>
      <c r="BA1052" s="206"/>
      <c r="BB1052" s="206"/>
      <c r="BC1052" s="206"/>
      <c r="BD1052" s="206"/>
      <c r="BE1052" s="206"/>
      <c r="BF1052" s="206"/>
      <c r="BG1052" s="206"/>
      <c r="BH1052" s="206"/>
      <c r="BI1052" s="206"/>
      <c r="BJ1052" s="206"/>
      <c r="BK1052" s="206"/>
      <c r="BL1052" s="206"/>
      <c r="BM1052" s="206"/>
      <c r="BN1052" s="206"/>
      <c r="BO1052" s="206"/>
      <c r="BP1052" s="206"/>
      <c r="BQ1052" s="206"/>
      <c r="BR1052" s="206"/>
      <c r="BS1052" s="206"/>
      <c r="BT1052" s="206"/>
      <c r="BU1052" s="206"/>
      <c r="BV1052" s="206"/>
      <c r="BW1052" s="206"/>
      <c r="BX1052" s="206"/>
      <c r="BY1052" s="206"/>
      <c r="BZ1052" s="206"/>
      <c r="CA1052" s="206"/>
      <c r="CB1052" s="206"/>
      <c r="CC1052" s="206"/>
      <c r="CD1052" s="206"/>
      <c r="CE1052" s="206"/>
      <c r="CF1052" s="206"/>
      <c r="CG1052" s="206"/>
      <c r="CH1052" s="206"/>
      <c r="CI1052" s="206"/>
      <c r="CJ1052" s="206"/>
      <c r="CK1052" s="206"/>
      <c r="CL1052" s="206"/>
      <c r="CM1052" s="206"/>
      <c r="CN1052" s="206"/>
      <c r="CO1052" s="206"/>
      <c r="CP1052" s="206"/>
      <c r="CQ1052" s="206"/>
      <c r="CR1052" s="206"/>
      <c r="CS1052" s="206"/>
      <c r="CT1052" s="206"/>
      <c r="CU1052" s="206"/>
      <c r="CV1052" s="206"/>
      <c r="CW1052" s="206"/>
      <c r="CX1052" s="206"/>
      <c r="CY1052" s="206"/>
      <c r="CZ1052" s="206"/>
      <c r="DA1052" s="206"/>
      <c r="DB1052" s="206"/>
      <c r="DC1052" s="206"/>
      <c r="DD1052" s="206"/>
      <c r="DE1052" s="206"/>
      <c r="DF1052" s="206"/>
      <c r="DG1052" s="206"/>
      <c r="DH1052" s="206"/>
      <c r="DI1052" s="206"/>
      <c r="DJ1052" s="206"/>
      <c r="DK1052" s="206"/>
      <c r="DL1052" s="206"/>
      <c r="DM1052" s="206"/>
      <c r="DN1052" s="206"/>
      <c r="DO1052" s="206"/>
      <c r="DP1052" s="206"/>
      <c r="DQ1052" s="206"/>
      <c r="DR1052" s="206"/>
      <c r="DS1052" s="206"/>
      <c r="DT1052" s="206"/>
      <c r="DU1052" s="206"/>
      <c r="DV1052" s="206"/>
      <c r="DW1052" s="206"/>
      <c r="DX1052" s="206"/>
      <c r="DY1052" s="206"/>
      <c r="DZ1052" s="206"/>
      <c r="EA1052" s="206"/>
      <c r="EB1052" s="206"/>
      <c r="EC1052" s="206"/>
      <c r="ED1052" s="206"/>
      <c r="EE1052" s="206"/>
      <c r="EF1052" s="206"/>
      <c r="EG1052" s="206"/>
      <c r="EH1052" s="206"/>
      <c r="EI1052" s="206"/>
      <c r="EJ1052" s="206"/>
      <c r="EK1052" s="206"/>
      <c r="EL1052" s="206"/>
      <c r="EM1052" s="206"/>
      <c r="EN1052" s="206"/>
      <c r="EO1052" s="206"/>
      <c r="EP1052" s="206"/>
      <c r="EQ1052" s="206"/>
      <c r="ER1052" s="206"/>
      <c r="ES1052" s="206"/>
      <c r="ET1052" s="206"/>
      <c r="EU1052" s="206"/>
      <c r="EV1052" s="206"/>
      <c r="EW1052" s="206"/>
      <c r="EX1052" s="206"/>
      <c r="EY1052" s="206"/>
      <c r="EZ1052" s="206"/>
      <c r="FA1052" s="206"/>
      <c r="FB1052" s="206"/>
      <c r="FC1052" s="206"/>
      <c r="FD1052" s="206"/>
      <c r="FE1052" s="206"/>
      <c r="FF1052" s="206"/>
      <c r="FG1052" s="206"/>
      <c r="FH1052" s="206"/>
      <c r="FI1052" s="206"/>
      <c r="FJ1052" s="206"/>
      <c r="FK1052" s="206"/>
      <c r="FL1052" s="206"/>
      <c r="FM1052" s="206"/>
      <c r="FN1052" s="206"/>
      <c r="FO1052" s="206"/>
      <c r="FP1052" s="206"/>
      <c r="FQ1052" s="206"/>
      <c r="FR1052" s="206"/>
      <c r="FS1052" s="206"/>
      <c r="FT1052" s="206"/>
      <c r="FU1052" s="206"/>
      <c r="FV1052" s="206"/>
      <c r="FW1052" s="206"/>
      <c r="FX1052" s="206"/>
      <c r="FY1052" s="206"/>
      <c r="FZ1052" s="206"/>
      <c r="GA1052" s="206"/>
      <c r="GB1052" s="206"/>
      <c r="GC1052" s="206"/>
      <c r="GD1052" s="206"/>
      <c r="GE1052" s="206"/>
      <c r="GF1052" s="206"/>
      <c r="GG1052" s="206"/>
      <c r="GH1052" s="206"/>
      <c r="GI1052" s="206"/>
      <c r="GJ1052" s="206"/>
      <c r="GK1052" s="206"/>
      <c r="GL1052" s="206"/>
      <c r="GM1052" s="206"/>
      <c r="GN1052" s="206"/>
      <c r="GO1052" s="206"/>
      <c r="GP1052" s="206"/>
      <c r="GQ1052" s="206"/>
      <c r="GR1052" s="206"/>
      <c r="GS1052" s="206"/>
      <c r="GT1052" s="206"/>
      <c r="GU1052" s="206"/>
      <c r="GV1052" s="206"/>
      <c r="GW1052" s="206"/>
      <c r="GX1052" s="206"/>
      <c r="GY1052" s="206"/>
      <c r="GZ1052" s="206"/>
      <c r="HA1052" s="206"/>
      <c r="HB1052" s="206"/>
      <c r="HC1052" s="206"/>
      <c r="HD1052" s="206"/>
      <c r="HE1052" s="206"/>
      <c r="HF1052" s="206"/>
      <c r="HG1052" s="206"/>
      <c r="HH1052" s="206"/>
      <c r="HI1052" s="206"/>
      <c r="HJ1052" s="206"/>
      <c r="HK1052" s="206"/>
      <c r="HL1052" s="206"/>
      <c r="HM1052" s="206"/>
      <c r="HN1052" s="206"/>
      <c r="HO1052" s="206"/>
      <c r="HP1052" s="206"/>
      <c r="HQ1052" s="206"/>
      <c r="HR1052" s="206"/>
      <c r="HS1052" s="206"/>
      <c r="HT1052" s="206"/>
      <c r="HU1052" s="206"/>
      <c r="HV1052" s="206"/>
      <c r="HW1052" s="206"/>
      <c r="HX1052" s="206"/>
      <c r="HY1052" s="206"/>
      <c r="HZ1052" s="206"/>
      <c r="IA1052" s="206"/>
      <c r="IB1052" s="206"/>
      <c r="IC1052" s="206"/>
      <c r="ID1052" s="206"/>
      <c r="IE1052" s="206"/>
      <c r="IF1052" s="206"/>
      <c r="IG1052" s="206"/>
      <c r="IH1052" s="206"/>
    </row>
    <row r="1053" spans="1:242" s="225" customFormat="1" hidden="1" x14ac:dyDescent="0.25">
      <c r="A1053" s="206"/>
      <c r="B1053" s="206"/>
      <c r="C1053" s="232">
        <v>43738</v>
      </c>
      <c r="D1053" s="225" t="s">
        <v>1862</v>
      </c>
      <c r="E1053" s="319" t="s">
        <v>1864</v>
      </c>
      <c r="F1053" s="322"/>
      <c r="G1053" s="242" t="s">
        <v>1719</v>
      </c>
      <c r="H1053" s="285"/>
      <c r="I1053" s="236">
        <v>505000</v>
      </c>
      <c r="J1053" s="357">
        <f t="shared" si="16"/>
        <v>19032200</v>
      </c>
      <c r="K1053" s="251"/>
      <c r="L1053" s="287"/>
      <c r="M1053" s="319" t="s">
        <v>1864</v>
      </c>
      <c r="N1053" s="287"/>
      <c r="O1053" s="287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449"/>
      <c r="AK1053" s="206"/>
      <c r="AL1053" s="206"/>
      <c r="AM1053" s="206"/>
      <c r="AN1053" s="206"/>
      <c r="AO1053" s="206"/>
      <c r="AP1053" s="206"/>
      <c r="AQ1053" s="206"/>
      <c r="AR1053" s="206"/>
      <c r="AS1053" s="206"/>
      <c r="AT1053" s="206"/>
      <c r="AU1053" s="206"/>
      <c r="AV1053" s="206"/>
      <c r="AW1053" s="206"/>
      <c r="AX1053" s="206"/>
      <c r="AY1053" s="206"/>
      <c r="AZ1053" s="206"/>
      <c r="BA1053" s="206"/>
      <c r="BB1053" s="206"/>
      <c r="BC1053" s="206"/>
      <c r="BD1053" s="206"/>
      <c r="BE1053" s="206"/>
      <c r="BF1053" s="206"/>
      <c r="BG1053" s="206"/>
      <c r="BH1053" s="206"/>
      <c r="BI1053" s="206"/>
      <c r="BJ1053" s="206"/>
      <c r="BK1053" s="206"/>
      <c r="BL1053" s="206"/>
      <c r="BM1053" s="206"/>
      <c r="BN1053" s="206"/>
      <c r="BO1053" s="206"/>
      <c r="BP1053" s="206"/>
      <c r="BQ1053" s="206"/>
      <c r="BR1053" s="206"/>
      <c r="BS1053" s="206"/>
      <c r="BT1053" s="206"/>
      <c r="BU1053" s="206"/>
      <c r="BV1053" s="206"/>
      <c r="BW1053" s="206"/>
      <c r="BX1053" s="206"/>
      <c r="BY1053" s="206"/>
      <c r="BZ1053" s="206"/>
      <c r="CA1053" s="206"/>
      <c r="CB1053" s="206"/>
      <c r="CC1053" s="206"/>
      <c r="CD1053" s="206"/>
      <c r="CE1053" s="206"/>
      <c r="CF1053" s="206"/>
      <c r="CG1053" s="206"/>
      <c r="CH1053" s="206"/>
      <c r="CI1053" s="206"/>
      <c r="CJ1053" s="206"/>
      <c r="CK1053" s="206"/>
      <c r="CL1053" s="206"/>
      <c r="CM1053" s="206"/>
      <c r="CN1053" s="206"/>
      <c r="CO1053" s="206"/>
      <c r="CP1053" s="206"/>
      <c r="CQ1053" s="206"/>
      <c r="CR1053" s="206"/>
      <c r="CS1053" s="206"/>
      <c r="CT1053" s="206"/>
      <c r="CU1053" s="206"/>
      <c r="CV1053" s="206"/>
      <c r="CW1053" s="206"/>
      <c r="CX1053" s="206"/>
      <c r="CY1053" s="206"/>
      <c r="CZ1053" s="206"/>
      <c r="DA1053" s="206"/>
      <c r="DB1053" s="206"/>
      <c r="DC1053" s="206"/>
      <c r="DD1053" s="206"/>
      <c r="DE1053" s="206"/>
      <c r="DF1053" s="206"/>
      <c r="DG1053" s="206"/>
      <c r="DH1053" s="206"/>
      <c r="DI1053" s="206"/>
      <c r="DJ1053" s="206"/>
      <c r="DK1053" s="206"/>
      <c r="DL1053" s="206"/>
      <c r="DM1053" s="206"/>
      <c r="DN1053" s="206"/>
      <c r="DO1053" s="206"/>
      <c r="DP1053" s="206"/>
      <c r="DQ1053" s="206"/>
      <c r="DR1053" s="206"/>
      <c r="DS1053" s="206"/>
      <c r="DT1053" s="206"/>
      <c r="DU1053" s="206"/>
      <c r="DV1053" s="206"/>
      <c r="DW1053" s="206"/>
      <c r="DX1053" s="206"/>
      <c r="DY1053" s="206"/>
      <c r="DZ1053" s="206"/>
      <c r="EA1053" s="206"/>
      <c r="EB1053" s="206"/>
      <c r="EC1053" s="206"/>
      <c r="ED1053" s="206"/>
      <c r="EE1053" s="206"/>
      <c r="EF1053" s="206"/>
      <c r="EG1053" s="206"/>
      <c r="EH1053" s="206"/>
      <c r="EI1053" s="206"/>
      <c r="EJ1053" s="206"/>
      <c r="EK1053" s="206"/>
      <c r="EL1053" s="206"/>
      <c r="EM1053" s="206"/>
      <c r="EN1053" s="206"/>
      <c r="EO1053" s="206"/>
      <c r="EP1053" s="206"/>
      <c r="EQ1053" s="206"/>
      <c r="ER1053" s="206"/>
      <c r="ES1053" s="206"/>
      <c r="ET1053" s="206"/>
      <c r="EU1053" s="206"/>
      <c r="EV1053" s="206"/>
      <c r="EW1053" s="206"/>
      <c r="EX1053" s="206"/>
      <c r="EY1053" s="206"/>
      <c r="EZ1053" s="206"/>
      <c r="FA1053" s="206"/>
      <c r="FB1053" s="206"/>
      <c r="FC1053" s="206"/>
      <c r="FD1053" s="206"/>
      <c r="FE1053" s="206"/>
      <c r="FF1053" s="206"/>
      <c r="FG1053" s="206"/>
      <c r="FH1053" s="206"/>
      <c r="FI1053" s="206"/>
      <c r="FJ1053" s="206"/>
      <c r="FK1053" s="206"/>
      <c r="FL1053" s="206"/>
      <c r="FM1053" s="206"/>
      <c r="FN1053" s="206"/>
      <c r="FO1053" s="206"/>
      <c r="FP1053" s="206"/>
      <c r="FQ1053" s="206"/>
      <c r="FR1053" s="206"/>
      <c r="FS1053" s="206"/>
      <c r="FT1053" s="206"/>
      <c r="FU1053" s="206"/>
      <c r="FV1053" s="206"/>
      <c r="FW1053" s="206"/>
      <c r="FX1053" s="206"/>
      <c r="FY1053" s="206"/>
      <c r="FZ1053" s="206"/>
      <c r="GA1053" s="206"/>
      <c r="GB1053" s="206"/>
      <c r="GC1053" s="206"/>
      <c r="GD1053" s="206"/>
      <c r="GE1053" s="206"/>
      <c r="GF1053" s="206"/>
      <c r="GG1053" s="206"/>
      <c r="GH1053" s="206"/>
      <c r="GI1053" s="206"/>
      <c r="GJ1053" s="206"/>
      <c r="GK1053" s="206"/>
      <c r="GL1053" s="206"/>
      <c r="GM1053" s="206"/>
      <c r="GN1053" s="206"/>
      <c r="GO1053" s="206"/>
      <c r="GP1053" s="206"/>
      <c r="GQ1053" s="206"/>
      <c r="GR1053" s="206"/>
      <c r="GS1053" s="206"/>
      <c r="GT1053" s="206"/>
      <c r="GU1053" s="206"/>
      <c r="GV1053" s="206"/>
      <c r="GW1053" s="206"/>
      <c r="GX1053" s="206"/>
      <c r="GY1053" s="206"/>
      <c r="GZ1053" s="206"/>
      <c r="HA1053" s="206"/>
      <c r="HB1053" s="206"/>
      <c r="HC1053" s="206"/>
      <c r="HD1053" s="206"/>
      <c r="HE1053" s="206"/>
      <c r="HF1053" s="206"/>
      <c r="HG1053" s="206"/>
      <c r="HH1053" s="206"/>
      <c r="HI1053" s="206"/>
      <c r="HJ1053" s="206"/>
      <c r="HK1053" s="206"/>
      <c r="HL1053" s="206"/>
      <c r="HM1053" s="206"/>
      <c r="HN1053" s="206"/>
      <c r="HO1053" s="206"/>
      <c r="HP1053" s="206"/>
      <c r="HQ1053" s="206"/>
      <c r="HR1053" s="206"/>
      <c r="HS1053" s="206"/>
      <c r="HT1053" s="206"/>
      <c r="HU1053" s="206"/>
      <c r="HV1053" s="206"/>
      <c r="HW1053" s="206"/>
      <c r="HX1053" s="206"/>
      <c r="HY1053" s="206"/>
      <c r="HZ1053" s="206"/>
      <c r="IA1053" s="206"/>
      <c r="IB1053" s="206"/>
      <c r="IC1053" s="206"/>
      <c r="ID1053" s="206"/>
      <c r="IE1053" s="206"/>
      <c r="IF1053" s="206"/>
      <c r="IG1053" s="206"/>
      <c r="IH1053" s="206"/>
    </row>
    <row r="1054" spans="1:242" s="225" customFormat="1" hidden="1" x14ac:dyDescent="0.25">
      <c r="A1054" s="206"/>
      <c r="B1054" s="206"/>
      <c r="C1054" s="204">
        <v>43739</v>
      </c>
      <c r="D1054" s="233" t="s">
        <v>1855</v>
      </c>
      <c r="E1054" s="319" t="s">
        <v>1843</v>
      </c>
      <c r="F1054" s="322"/>
      <c r="G1054" s="242" t="s">
        <v>327</v>
      </c>
      <c r="H1054" s="285"/>
      <c r="I1054" s="236">
        <v>1900000</v>
      </c>
      <c r="J1054" s="357">
        <f t="shared" si="16"/>
        <v>17132200</v>
      </c>
      <c r="K1054" s="251"/>
      <c r="L1054" s="287"/>
      <c r="M1054" s="319" t="s">
        <v>1843</v>
      </c>
      <c r="N1054" s="287"/>
      <c r="O1054" s="287"/>
      <c r="P1054" s="287"/>
      <c r="Q1054" s="287"/>
      <c r="R1054" s="287"/>
      <c r="S1054" s="287"/>
      <c r="T1054" s="287"/>
      <c r="U1054" s="287"/>
      <c r="V1054" s="287"/>
      <c r="W1054" s="287"/>
      <c r="X1054" s="287"/>
      <c r="Y1054" s="287"/>
      <c r="Z1054" s="287"/>
      <c r="AA1054" s="287"/>
      <c r="AB1054" s="287"/>
      <c r="AC1054" s="287"/>
      <c r="AD1054" s="287"/>
      <c r="AE1054" s="287"/>
      <c r="AF1054" s="287"/>
      <c r="AG1054" s="287"/>
      <c r="AH1054" s="287"/>
      <c r="AI1054" s="287"/>
      <c r="AJ1054" s="449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206"/>
      <c r="BN1054" s="206"/>
      <c r="BO1054" s="206"/>
      <c r="BP1054" s="206"/>
      <c r="BQ1054" s="206"/>
      <c r="BR1054" s="206"/>
      <c r="BS1054" s="206"/>
      <c r="BT1054" s="206"/>
      <c r="BU1054" s="206"/>
      <c r="BV1054" s="206"/>
      <c r="BW1054" s="206"/>
      <c r="BX1054" s="206"/>
      <c r="BY1054" s="206"/>
      <c r="BZ1054" s="206"/>
      <c r="CA1054" s="206"/>
      <c r="CB1054" s="206"/>
      <c r="CC1054" s="206"/>
      <c r="CD1054" s="206"/>
      <c r="CE1054" s="206"/>
      <c r="CF1054" s="206"/>
      <c r="CG1054" s="206"/>
      <c r="CH1054" s="206"/>
      <c r="CI1054" s="206"/>
      <c r="CJ1054" s="206"/>
      <c r="CK1054" s="206"/>
      <c r="CL1054" s="206"/>
      <c r="CM1054" s="206"/>
      <c r="CN1054" s="206"/>
      <c r="CO1054" s="206"/>
      <c r="CP1054" s="206"/>
      <c r="CQ1054" s="206"/>
      <c r="CR1054" s="206"/>
      <c r="CS1054" s="206"/>
      <c r="CT1054" s="206"/>
      <c r="CU1054" s="206"/>
      <c r="CV1054" s="206"/>
      <c r="CW1054" s="206"/>
      <c r="CX1054" s="206"/>
      <c r="CY1054" s="206"/>
      <c r="CZ1054" s="206"/>
      <c r="DA1054" s="206"/>
      <c r="DB1054" s="206"/>
      <c r="DC1054" s="206"/>
      <c r="DD1054" s="206"/>
      <c r="DE1054" s="206"/>
      <c r="DF1054" s="206"/>
      <c r="DG1054" s="206"/>
      <c r="DH1054" s="206"/>
      <c r="DI1054" s="206"/>
      <c r="DJ1054" s="206"/>
      <c r="DK1054" s="206"/>
      <c r="DL1054" s="206"/>
      <c r="DM1054" s="206"/>
      <c r="DN1054" s="206"/>
      <c r="DO1054" s="206"/>
      <c r="DP1054" s="206"/>
      <c r="DQ1054" s="206"/>
      <c r="DR1054" s="206"/>
      <c r="DS1054" s="206"/>
      <c r="DT1054" s="206"/>
      <c r="DU1054" s="206"/>
      <c r="DV1054" s="206"/>
      <c r="DW1054" s="206"/>
      <c r="DX1054" s="206"/>
      <c r="DY1054" s="206"/>
      <c r="DZ1054" s="206"/>
      <c r="EA1054" s="206"/>
      <c r="EB1054" s="206"/>
      <c r="EC1054" s="206"/>
      <c r="ED1054" s="206"/>
      <c r="EE1054" s="206"/>
      <c r="EF1054" s="206"/>
      <c r="EG1054" s="206"/>
      <c r="EH1054" s="206"/>
      <c r="EI1054" s="206"/>
      <c r="EJ1054" s="206"/>
      <c r="EK1054" s="206"/>
      <c r="EL1054" s="206"/>
      <c r="EM1054" s="206"/>
      <c r="EN1054" s="206"/>
      <c r="EO1054" s="206"/>
      <c r="EP1054" s="206"/>
      <c r="EQ1054" s="206"/>
      <c r="ER1054" s="206"/>
      <c r="ES1054" s="206"/>
      <c r="ET1054" s="206"/>
      <c r="EU1054" s="206"/>
      <c r="EV1054" s="206"/>
      <c r="EW1054" s="206"/>
      <c r="EX1054" s="206"/>
      <c r="EY1054" s="206"/>
      <c r="EZ1054" s="206"/>
      <c r="FA1054" s="206"/>
      <c r="FB1054" s="206"/>
      <c r="FC1054" s="206"/>
      <c r="FD1054" s="206"/>
      <c r="FE1054" s="206"/>
      <c r="FF1054" s="206"/>
      <c r="FG1054" s="206"/>
      <c r="FH1054" s="206"/>
      <c r="FI1054" s="206"/>
      <c r="FJ1054" s="206"/>
      <c r="FK1054" s="206"/>
      <c r="FL1054" s="206"/>
      <c r="FM1054" s="206"/>
      <c r="FN1054" s="206"/>
      <c r="FO1054" s="206"/>
      <c r="FP1054" s="206"/>
      <c r="FQ1054" s="206"/>
      <c r="FR1054" s="206"/>
      <c r="FS1054" s="206"/>
      <c r="FT1054" s="206"/>
      <c r="FU1054" s="206"/>
      <c r="FV1054" s="206"/>
      <c r="FW1054" s="206"/>
      <c r="FX1054" s="206"/>
      <c r="FY1054" s="206"/>
      <c r="FZ1054" s="206"/>
      <c r="GA1054" s="206"/>
      <c r="GB1054" s="206"/>
      <c r="GC1054" s="206"/>
      <c r="GD1054" s="206"/>
      <c r="GE1054" s="206"/>
      <c r="GF1054" s="206"/>
      <c r="GG1054" s="206"/>
      <c r="GH1054" s="206"/>
      <c r="GI1054" s="206"/>
      <c r="GJ1054" s="206"/>
      <c r="GK1054" s="206"/>
      <c r="GL1054" s="206"/>
      <c r="GM1054" s="206"/>
      <c r="GN1054" s="206"/>
      <c r="GO1054" s="206"/>
      <c r="GP1054" s="206"/>
      <c r="GQ1054" s="206"/>
      <c r="GR1054" s="206"/>
      <c r="GS1054" s="206"/>
      <c r="GT1054" s="206"/>
      <c r="GU1054" s="206"/>
      <c r="GV1054" s="206"/>
      <c r="GW1054" s="206"/>
      <c r="GX1054" s="206"/>
      <c r="GY1054" s="206"/>
      <c r="GZ1054" s="206"/>
      <c r="HA1054" s="206"/>
      <c r="HB1054" s="206"/>
      <c r="HC1054" s="206"/>
      <c r="HD1054" s="206"/>
      <c r="HE1054" s="206"/>
      <c r="HF1054" s="206"/>
      <c r="HG1054" s="206"/>
      <c r="HH1054" s="206"/>
      <c r="HI1054" s="206"/>
      <c r="HJ1054" s="206"/>
      <c r="HK1054" s="206"/>
      <c r="HL1054" s="206"/>
      <c r="HM1054" s="206"/>
      <c r="HN1054" s="206"/>
      <c r="HO1054" s="206"/>
      <c r="HP1054" s="206"/>
      <c r="HQ1054" s="206"/>
      <c r="HR1054" s="206"/>
      <c r="HS1054" s="206"/>
      <c r="HT1054" s="206"/>
      <c r="HU1054" s="206"/>
      <c r="HV1054" s="206"/>
      <c r="HW1054" s="206"/>
      <c r="HX1054" s="206"/>
      <c r="HY1054" s="206"/>
      <c r="HZ1054" s="206"/>
      <c r="IA1054" s="206"/>
      <c r="IB1054" s="206"/>
      <c r="IC1054" s="206"/>
      <c r="ID1054" s="206"/>
      <c r="IE1054" s="206"/>
      <c r="IF1054" s="206"/>
      <c r="IG1054" s="206"/>
      <c r="IH1054" s="206"/>
    </row>
    <row r="1055" spans="1:242" s="225" customFormat="1" hidden="1" x14ac:dyDescent="0.25">
      <c r="A1055" s="206"/>
      <c r="B1055" s="206"/>
      <c r="C1055" s="204">
        <v>43740</v>
      </c>
      <c r="D1055" s="233" t="s">
        <v>1856</v>
      </c>
      <c r="E1055" s="319" t="s">
        <v>1844</v>
      </c>
      <c r="F1055" s="322"/>
      <c r="G1055" s="242" t="s">
        <v>327</v>
      </c>
      <c r="H1055" s="285"/>
      <c r="I1055" s="236">
        <v>1233600</v>
      </c>
      <c r="J1055" s="357">
        <f t="shared" si="16"/>
        <v>15898600</v>
      </c>
      <c r="K1055" s="251"/>
      <c r="L1055" s="287"/>
      <c r="M1055" s="319" t="s">
        <v>1844</v>
      </c>
      <c r="N1055" s="287"/>
      <c r="O1055" s="287"/>
      <c r="P1055" s="287"/>
      <c r="Q1055" s="287"/>
      <c r="R1055" s="287"/>
      <c r="S1055" s="287"/>
      <c r="T1055" s="287"/>
      <c r="U1055" s="287"/>
      <c r="V1055" s="287"/>
      <c r="W1055" s="287"/>
      <c r="X1055" s="287"/>
      <c r="Y1055" s="287"/>
      <c r="Z1055" s="287"/>
      <c r="AA1055" s="287"/>
      <c r="AB1055" s="287"/>
      <c r="AC1055" s="287"/>
      <c r="AD1055" s="287"/>
      <c r="AE1055" s="287"/>
      <c r="AF1055" s="287"/>
      <c r="AG1055" s="287"/>
      <c r="AH1055" s="287"/>
      <c r="AI1055" s="287"/>
      <c r="AJ1055" s="449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  <c r="BI1055" s="206"/>
      <c r="BJ1055" s="206"/>
      <c r="BK1055" s="206"/>
      <c r="BL1055" s="206"/>
      <c r="BM1055" s="206"/>
      <c r="BN1055" s="206"/>
      <c r="BO1055" s="206"/>
      <c r="BP1055" s="206"/>
      <c r="BQ1055" s="206"/>
      <c r="BR1055" s="206"/>
      <c r="BS1055" s="206"/>
      <c r="BT1055" s="206"/>
      <c r="BU1055" s="206"/>
      <c r="BV1055" s="206"/>
      <c r="BW1055" s="206"/>
      <c r="BX1055" s="206"/>
      <c r="BY1055" s="206"/>
      <c r="BZ1055" s="206"/>
      <c r="CA1055" s="206"/>
      <c r="CB1055" s="206"/>
      <c r="CC1055" s="206"/>
      <c r="CD1055" s="206"/>
      <c r="CE1055" s="206"/>
      <c r="CF1055" s="206"/>
      <c r="CG1055" s="206"/>
      <c r="CH1055" s="206"/>
      <c r="CI1055" s="206"/>
      <c r="CJ1055" s="206"/>
      <c r="CK1055" s="206"/>
      <c r="CL1055" s="206"/>
      <c r="CM1055" s="206"/>
      <c r="CN1055" s="206"/>
      <c r="CO1055" s="206"/>
      <c r="CP1055" s="206"/>
      <c r="CQ1055" s="206"/>
      <c r="CR1055" s="206"/>
      <c r="CS1055" s="206"/>
      <c r="CT1055" s="206"/>
      <c r="CU1055" s="206"/>
      <c r="CV1055" s="206"/>
      <c r="CW1055" s="206"/>
      <c r="CX1055" s="206"/>
      <c r="CY1055" s="206"/>
      <c r="CZ1055" s="206"/>
      <c r="DA1055" s="206"/>
      <c r="DB1055" s="206"/>
      <c r="DC1055" s="206"/>
      <c r="DD1055" s="206"/>
      <c r="DE1055" s="206"/>
      <c r="DF1055" s="206"/>
      <c r="DG1055" s="206"/>
      <c r="DH1055" s="206"/>
      <c r="DI1055" s="206"/>
      <c r="DJ1055" s="206"/>
      <c r="DK1055" s="206"/>
      <c r="DL1055" s="206"/>
      <c r="DM1055" s="206"/>
      <c r="DN1055" s="206"/>
      <c r="DO1055" s="206"/>
      <c r="DP1055" s="206"/>
      <c r="DQ1055" s="206"/>
      <c r="DR1055" s="206"/>
      <c r="DS1055" s="206"/>
      <c r="DT1055" s="206"/>
      <c r="DU1055" s="206"/>
      <c r="DV1055" s="206"/>
      <c r="DW1055" s="206"/>
      <c r="DX1055" s="206"/>
      <c r="DY1055" s="206"/>
      <c r="DZ1055" s="206"/>
      <c r="EA1055" s="206"/>
      <c r="EB1055" s="206"/>
      <c r="EC1055" s="206"/>
      <c r="ED1055" s="206"/>
      <c r="EE1055" s="206"/>
      <c r="EF1055" s="206"/>
      <c r="EG1055" s="206"/>
      <c r="EH1055" s="206"/>
      <c r="EI1055" s="206"/>
      <c r="EJ1055" s="206"/>
      <c r="EK1055" s="206"/>
      <c r="EL1055" s="206"/>
      <c r="EM1055" s="206"/>
      <c r="EN1055" s="206"/>
      <c r="EO1055" s="206"/>
      <c r="EP1055" s="206"/>
      <c r="EQ1055" s="206"/>
      <c r="ER1055" s="206"/>
      <c r="ES1055" s="206"/>
      <c r="ET1055" s="206"/>
      <c r="EU1055" s="206"/>
      <c r="EV1055" s="206"/>
      <c r="EW1055" s="206"/>
      <c r="EX1055" s="206"/>
      <c r="EY1055" s="206"/>
      <c r="EZ1055" s="206"/>
      <c r="FA1055" s="206"/>
      <c r="FB1055" s="206"/>
      <c r="FC1055" s="206"/>
      <c r="FD1055" s="206"/>
      <c r="FE1055" s="206"/>
      <c r="FF1055" s="206"/>
      <c r="FG1055" s="206"/>
      <c r="FH1055" s="206"/>
      <c r="FI1055" s="206"/>
      <c r="FJ1055" s="206"/>
      <c r="FK1055" s="206"/>
      <c r="FL1055" s="206"/>
      <c r="FM1055" s="206"/>
      <c r="FN1055" s="206"/>
      <c r="FO1055" s="206"/>
      <c r="FP1055" s="206"/>
      <c r="FQ1055" s="206"/>
      <c r="FR1055" s="206"/>
      <c r="FS1055" s="206"/>
      <c r="FT1055" s="206"/>
      <c r="FU1055" s="206"/>
      <c r="FV1055" s="206"/>
      <c r="FW1055" s="206"/>
      <c r="FX1055" s="206"/>
      <c r="FY1055" s="206"/>
      <c r="FZ1055" s="206"/>
      <c r="GA1055" s="206"/>
      <c r="GB1055" s="206"/>
      <c r="GC1055" s="206"/>
      <c r="GD1055" s="206"/>
      <c r="GE1055" s="206"/>
      <c r="GF1055" s="206"/>
      <c r="GG1055" s="206"/>
      <c r="GH1055" s="206"/>
      <c r="GI1055" s="206"/>
      <c r="GJ1055" s="206"/>
      <c r="GK1055" s="206"/>
      <c r="GL1055" s="206"/>
      <c r="GM1055" s="206"/>
      <c r="GN1055" s="206"/>
      <c r="GO1055" s="206"/>
      <c r="GP1055" s="206"/>
      <c r="GQ1055" s="206"/>
      <c r="GR1055" s="206"/>
      <c r="GS1055" s="206"/>
      <c r="GT1055" s="206"/>
      <c r="GU1055" s="206"/>
      <c r="GV1055" s="206"/>
      <c r="GW1055" s="206"/>
      <c r="GX1055" s="206"/>
      <c r="GY1055" s="206"/>
      <c r="GZ1055" s="206"/>
      <c r="HA1055" s="206"/>
      <c r="HB1055" s="206"/>
      <c r="HC1055" s="206"/>
      <c r="HD1055" s="206"/>
      <c r="HE1055" s="206"/>
      <c r="HF1055" s="206"/>
      <c r="HG1055" s="206"/>
      <c r="HH1055" s="206"/>
      <c r="HI1055" s="206"/>
      <c r="HJ1055" s="206"/>
      <c r="HK1055" s="206"/>
      <c r="HL1055" s="206"/>
      <c r="HM1055" s="206"/>
      <c r="HN1055" s="206"/>
      <c r="HO1055" s="206"/>
      <c r="HP1055" s="206"/>
      <c r="HQ1055" s="206"/>
      <c r="HR1055" s="206"/>
      <c r="HS1055" s="206"/>
      <c r="HT1055" s="206"/>
      <c r="HU1055" s="206"/>
      <c r="HV1055" s="206"/>
      <c r="HW1055" s="206"/>
      <c r="HX1055" s="206"/>
      <c r="HY1055" s="206"/>
      <c r="HZ1055" s="206"/>
      <c r="IA1055" s="206"/>
      <c r="IB1055" s="206"/>
      <c r="IC1055" s="206"/>
      <c r="ID1055" s="206"/>
      <c r="IE1055" s="206"/>
      <c r="IF1055" s="206"/>
      <c r="IG1055" s="206"/>
      <c r="IH1055" s="206"/>
    </row>
    <row r="1056" spans="1:242" s="225" customFormat="1" hidden="1" x14ac:dyDescent="0.25">
      <c r="A1056" s="206"/>
      <c r="B1056" s="206"/>
      <c r="C1056" s="204"/>
      <c r="D1056" s="233" t="s">
        <v>1100</v>
      </c>
      <c r="E1056" s="319"/>
      <c r="F1056" s="322"/>
      <c r="G1056" s="242" t="s">
        <v>327</v>
      </c>
      <c r="H1056" s="285">
        <v>1000000</v>
      </c>
      <c r="I1056" s="236"/>
      <c r="J1056" s="357">
        <f t="shared" si="16"/>
        <v>16898600</v>
      </c>
      <c r="K1056" s="251" t="s">
        <v>1832</v>
      </c>
      <c r="L1056" s="287"/>
      <c r="M1056" s="319"/>
      <c r="N1056" s="287"/>
      <c r="O1056" s="287"/>
      <c r="P1056" s="287"/>
      <c r="Q1056" s="287"/>
      <c r="R1056" s="287"/>
      <c r="S1056" s="287"/>
      <c r="T1056" s="287"/>
      <c r="U1056" s="287"/>
      <c r="V1056" s="287"/>
      <c r="W1056" s="287"/>
      <c r="X1056" s="287"/>
      <c r="Y1056" s="287"/>
      <c r="Z1056" s="287"/>
      <c r="AA1056" s="287"/>
      <c r="AB1056" s="287"/>
      <c r="AC1056" s="287"/>
      <c r="AD1056" s="287"/>
      <c r="AE1056" s="287"/>
      <c r="AF1056" s="287"/>
      <c r="AG1056" s="287"/>
      <c r="AH1056" s="287"/>
      <c r="AI1056" s="287"/>
      <c r="AJ1056" s="449"/>
      <c r="AK1056" s="206"/>
      <c r="AL1056" s="206"/>
      <c r="AM1056" s="206"/>
      <c r="AN1056" s="206"/>
      <c r="AO1056" s="206"/>
      <c r="AP1056" s="206"/>
      <c r="AQ1056" s="206"/>
      <c r="AR1056" s="206"/>
      <c r="AS1056" s="206"/>
      <c r="AT1056" s="206"/>
      <c r="AU1056" s="206"/>
      <c r="AV1056" s="206"/>
      <c r="AW1056" s="206"/>
      <c r="AX1056" s="206"/>
      <c r="AY1056" s="206"/>
      <c r="AZ1056" s="206"/>
      <c r="BA1056" s="206"/>
      <c r="BB1056" s="206"/>
      <c r="BC1056" s="206"/>
      <c r="BD1056" s="206"/>
      <c r="BE1056" s="206"/>
      <c r="BF1056" s="206"/>
      <c r="BG1056" s="206"/>
      <c r="BH1056" s="206"/>
      <c r="BI1056" s="206"/>
      <c r="BJ1056" s="206"/>
      <c r="BK1056" s="206"/>
      <c r="BL1056" s="206"/>
      <c r="BM1056" s="206"/>
      <c r="BN1056" s="206"/>
      <c r="BO1056" s="206"/>
      <c r="BP1056" s="206"/>
      <c r="BQ1056" s="206"/>
      <c r="BR1056" s="206"/>
      <c r="BS1056" s="206"/>
      <c r="BT1056" s="206"/>
      <c r="BU1056" s="206"/>
      <c r="BV1056" s="206"/>
      <c r="BW1056" s="206"/>
      <c r="BX1056" s="206"/>
      <c r="BY1056" s="206"/>
      <c r="BZ1056" s="206"/>
      <c r="CA1056" s="206"/>
      <c r="CB1056" s="206"/>
      <c r="CC1056" s="206"/>
      <c r="CD1056" s="206"/>
      <c r="CE1056" s="206"/>
      <c r="CF1056" s="206"/>
      <c r="CG1056" s="206"/>
      <c r="CH1056" s="206"/>
      <c r="CI1056" s="206"/>
      <c r="CJ1056" s="206"/>
      <c r="CK1056" s="206"/>
      <c r="CL1056" s="206"/>
      <c r="CM1056" s="206"/>
      <c r="CN1056" s="206"/>
      <c r="CO1056" s="206"/>
      <c r="CP1056" s="206"/>
      <c r="CQ1056" s="206"/>
      <c r="CR1056" s="206"/>
      <c r="CS1056" s="206"/>
      <c r="CT1056" s="206"/>
      <c r="CU1056" s="206"/>
      <c r="CV1056" s="206"/>
      <c r="CW1056" s="206"/>
      <c r="CX1056" s="206"/>
      <c r="CY1056" s="206"/>
      <c r="CZ1056" s="206"/>
      <c r="DA1056" s="206"/>
      <c r="DB1056" s="206"/>
      <c r="DC1056" s="206"/>
      <c r="DD1056" s="206"/>
      <c r="DE1056" s="206"/>
      <c r="DF1056" s="206"/>
      <c r="DG1056" s="206"/>
      <c r="DH1056" s="206"/>
      <c r="DI1056" s="206"/>
      <c r="DJ1056" s="206"/>
      <c r="DK1056" s="206"/>
      <c r="DL1056" s="206"/>
      <c r="DM1056" s="206"/>
      <c r="DN1056" s="206"/>
      <c r="DO1056" s="206"/>
      <c r="DP1056" s="206"/>
      <c r="DQ1056" s="206"/>
      <c r="DR1056" s="206"/>
      <c r="DS1056" s="206"/>
      <c r="DT1056" s="206"/>
      <c r="DU1056" s="206"/>
      <c r="DV1056" s="206"/>
      <c r="DW1056" s="206"/>
      <c r="DX1056" s="206"/>
      <c r="DY1056" s="206"/>
      <c r="DZ1056" s="206"/>
      <c r="EA1056" s="206"/>
      <c r="EB1056" s="206"/>
      <c r="EC1056" s="206"/>
      <c r="ED1056" s="206"/>
      <c r="EE1056" s="206"/>
      <c r="EF1056" s="206"/>
      <c r="EG1056" s="206"/>
      <c r="EH1056" s="206"/>
      <c r="EI1056" s="206"/>
      <c r="EJ1056" s="206"/>
      <c r="EK1056" s="206"/>
      <c r="EL1056" s="206"/>
      <c r="EM1056" s="206"/>
      <c r="EN1056" s="206"/>
      <c r="EO1056" s="206"/>
      <c r="EP1056" s="206"/>
      <c r="EQ1056" s="206"/>
      <c r="ER1056" s="206"/>
      <c r="ES1056" s="206"/>
      <c r="ET1056" s="206"/>
      <c r="EU1056" s="206"/>
      <c r="EV1056" s="206"/>
      <c r="EW1056" s="206"/>
      <c r="EX1056" s="206"/>
      <c r="EY1056" s="206"/>
      <c r="EZ1056" s="206"/>
      <c r="FA1056" s="206"/>
      <c r="FB1056" s="206"/>
      <c r="FC1056" s="206"/>
      <c r="FD1056" s="206"/>
      <c r="FE1056" s="206"/>
      <c r="FF1056" s="206"/>
      <c r="FG1056" s="206"/>
      <c r="FH1056" s="206"/>
      <c r="FI1056" s="206"/>
      <c r="FJ1056" s="206"/>
      <c r="FK1056" s="206"/>
      <c r="FL1056" s="206"/>
      <c r="FM1056" s="206"/>
      <c r="FN1056" s="206"/>
      <c r="FO1056" s="206"/>
      <c r="FP1056" s="206"/>
      <c r="FQ1056" s="206"/>
      <c r="FR1056" s="206"/>
      <c r="FS1056" s="206"/>
      <c r="FT1056" s="206"/>
      <c r="FU1056" s="206"/>
      <c r="FV1056" s="206"/>
      <c r="FW1056" s="206"/>
      <c r="FX1056" s="206"/>
      <c r="FY1056" s="206"/>
      <c r="FZ1056" s="206"/>
      <c r="GA1056" s="206"/>
      <c r="GB1056" s="206"/>
      <c r="GC1056" s="206"/>
      <c r="GD1056" s="206"/>
      <c r="GE1056" s="206"/>
      <c r="GF1056" s="206"/>
      <c r="GG1056" s="206"/>
      <c r="GH1056" s="206"/>
      <c r="GI1056" s="206"/>
      <c r="GJ1056" s="206"/>
      <c r="GK1056" s="206"/>
      <c r="GL1056" s="206"/>
      <c r="GM1056" s="206"/>
      <c r="GN1056" s="206"/>
      <c r="GO1056" s="206"/>
      <c r="GP1056" s="206"/>
      <c r="GQ1056" s="206"/>
      <c r="GR1056" s="206"/>
      <c r="GS1056" s="206"/>
      <c r="GT1056" s="206"/>
      <c r="GU1056" s="206"/>
      <c r="GV1056" s="206"/>
      <c r="GW1056" s="206"/>
      <c r="GX1056" s="206"/>
      <c r="GY1056" s="206"/>
      <c r="GZ1056" s="206"/>
      <c r="HA1056" s="206"/>
      <c r="HB1056" s="206"/>
      <c r="HC1056" s="206"/>
      <c r="HD1056" s="206"/>
      <c r="HE1056" s="206"/>
      <c r="HF1056" s="206"/>
      <c r="HG1056" s="206"/>
      <c r="HH1056" s="206"/>
      <c r="HI1056" s="206"/>
      <c r="HJ1056" s="206"/>
      <c r="HK1056" s="206"/>
      <c r="HL1056" s="206"/>
      <c r="HM1056" s="206"/>
      <c r="HN1056" s="206"/>
      <c r="HO1056" s="206"/>
      <c r="HP1056" s="206"/>
      <c r="HQ1056" s="206"/>
      <c r="HR1056" s="206"/>
      <c r="HS1056" s="206"/>
      <c r="HT1056" s="206"/>
      <c r="HU1056" s="206"/>
      <c r="HV1056" s="206"/>
      <c r="HW1056" s="206"/>
      <c r="HX1056" s="206"/>
      <c r="HY1056" s="206"/>
      <c r="HZ1056" s="206"/>
      <c r="IA1056" s="206"/>
      <c r="IB1056" s="206"/>
      <c r="IC1056" s="206"/>
      <c r="ID1056" s="206"/>
      <c r="IE1056" s="206"/>
      <c r="IF1056" s="206"/>
      <c r="IG1056" s="206"/>
      <c r="IH1056" s="206"/>
    </row>
    <row r="1057" spans="1:242" s="225" customFormat="1" hidden="1" x14ac:dyDescent="0.25">
      <c r="A1057" s="206"/>
      <c r="B1057" s="206"/>
      <c r="C1057" s="204">
        <v>43740</v>
      </c>
      <c r="D1057" s="233" t="s">
        <v>1857</v>
      </c>
      <c r="E1057" s="319" t="s">
        <v>1845</v>
      </c>
      <c r="F1057" s="322"/>
      <c r="G1057" s="242" t="s">
        <v>758</v>
      </c>
      <c r="H1057" s="285"/>
      <c r="I1057" s="236">
        <v>850000</v>
      </c>
      <c r="J1057" s="357">
        <f t="shared" si="16"/>
        <v>16048600</v>
      </c>
      <c r="K1057" s="251"/>
      <c r="L1057" s="287"/>
      <c r="M1057" s="319" t="s">
        <v>1845</v>
      </c>
      <c r="N1057" s="287"/>
      <c r="O1057" s="287"/>
      <c r="P1057" s="287"/>
      <c r="Q1057" s="287"/>
      <c r="R1057" s="287"/>
      <c r="S1057" s="287"/>
      <c r="T1057" s="287"/>
      <c r="U1057" s="287"/>
      <c r="V1057" s="287"/>
      <c r="W1057" s="287"/>
      <c r="X1057" s="287"/>
      <c r="Y1057" s="287"/>
      <c r="Z1057" s="287"/>
      <c r="AA1057" s="287"/>
      <c r="AB1057" s="287"/>
      <c r="AC1057" s="287"/>
      <c r="AD1057" s="287"/>
      <c r="AE1057" s="287"/>
      <c r="AF1057" s="287"/>
      <c r="AG1057" s="287"/>
      <c r="AH1057" s="287"/>
      <c r="AI1057" s="287"/>
      <c r="AJ1057" s="449"/>
      <c r="AK1057" s="206"/>
      <c r="AL1057" s="206"/>
      <c r="AM1057" s="206"/>
      <c r="AN1057" s="206"/>
      <c r="AO1057" s="206"/>
      <c r="AP1057" s="206"/>
      <c r="AQ1057" s="206"/>
      <c r="AR1057" s="206"/>
      <c r="AS1057" s="206"/>
      <c r="AT1057" s="206"/>
      <c r="AU1057" s="206"/>
      <c r="AV1057" s="206"/>
      <c r="AW1057" s="206"/>
      <c r="AX1057" s="206"/>
      <c r="AY1057" s="206"/>
      <c r="AZ1057" s="206"/>
      <c r="BA1057" s="206"/>
      <c r="BB1057" s="206"/>
      <c r="BC1057" s="206"/>
      <c r="BD1057" s="206"/>
      <c r="BE1057" s="206"/>
      <c r="BF1057" s="206"/>
      <c r="BG1057" s="206"/>
      <c r="BH1057" s="206"/>
      <c r="BI1057" s="206"/>
      <c r="BJ1057" s="206"/>
      <c r="BK1057" s="206"/>
      <c r="BL1057" s="206"/>
      <c r="BM1057" s="206"/>
      <c r="BN1057" s="206"/>
      <c r="BO1057" s="206"/>
      <c r="BP1057" s="206"/>
      <c r="BQ1057" s="206"/>
      <c r="BR1057" s="206"/>
      <c r="BS1057" s="206"/>
      <c r="BT1057" s="206"/>
      <c r="BU1057" s="206"/>
      <c r="BV1057" s="206"/>
      <c r="BW1057" s="206"/>
      <c r="BX1057" s="206"/>
      <c r="BY1057" s="206"/>
      <c r="BZ1057" s="206"/>
      <c r="CA1057" s="206"/>
      <c r="CB1057" s="206"/>
      <c r="CC1057" s="206"/>
      <c r="CD1057" s="206"/>
      <c r="CE1057" s="206"/>
      <c r="CF1057" s="206"/>
      <c r="CG1057" s="206"/>
      <c r="CH1057" s="206"/>
      <c r="CI1057" s="206"/>
      <c r="CJ1057" s="206"/>
      <c r="CK1057" s="206"/>
      <c r="CL1057" s="206"/>
      <c r="CM1057" s="206"/>
      <c r="CN1057" s="206"/>
      <c r="CO1057" s="206"/>
      <c r="CP1057" s="206"/>
      <c r="CQ1057" s="206"/>
      <c r="CR1057" s="206"/>
      <c r="CS1057" s="206"/>
      <c r="CT1057" s="206"/>
      <c r="CU1057" s="206"/>
      <c r="CV1057" s="206"/>
      <c r="CW1057" s="206"/>
      <c r="CX1057" s="206"/>
      <c r="CY1057" s="206"/>
      <c r="CZ1057" s="206"/>
      <c r="DA1057" s="206"/>
      <c r="DB1057" s="206"/>
      <c r="DC1057" s="206"/>
      <c r="DD1057" s="206"/>
      <c r="DE1057" s="206"/>
      <c r="DF1057" s="206"/>
      <c r="DG1057" s="206"/>
      <c r="DH1057" s="206"/>
      <c r="DI1057" s="206"/>
      <c r="DJ1057" s="206"/>
      <c r="DK1057" s="206"/>
      <c r="DL1057" s="206"/>
      <c r="DM1057" s="206"/>
      <c r="DN1057" s="206"/>
      <c r="DO1057" s="206"/>
      <c r="DP1057" s="206"/>
      <c r="DQ1057" s="206"/>
      <c r="DR1057" s="206"/>
      <c r="DS1057" s="206"/>
      <c r="DT1057" s="206"/>
      <c r="DU1057" s="206"/>
      <c r="DV1057" s="206"/>
      <c r="DW1057" s="206"/>
      <c r="DX1057" s="206"/>
      <c r="DY1057" s="206"/>
      <c r="DZ1057" s="206"/>
      <c r="EA1057" s="206"/>
      <c r="EB1057" s="206"/>
      <c r="EC1057" s="206"/>
      <c r="ED1057" s="206"/>
      <c r="EE1057" s="206"/>
      <c r="EF1057" s="206"/>
      <c r="EG1057" s="206"/>
      <c r="EH1057" s="206"/>
      <c r="EI1057" s="206"/>
      <c r="EJ1057" s="206"/>
      <c r="EK1057" s="206"/>
      <c r="EL1057" s="206"/>
      <c r="EM1057" s="206"/>
      <c r="EN1057" s="206"/>
      <c r="EO1057" s="206"/>
      <c r="EP1057" s="206"/>
      <c r="EQ1057" s="206"/>
      <c r="ER1057" s="206"/>
      <c r="ES1057" s="206"/>
      <c r="ET1057" s="206"/>
      <c r="EU1057" s="206"/>
      <c r="EV1057" s="206"/>
      <c r="EW1057" s="206"/>
      <c r="EX1057" s="206"/>
      <c r="EY1057" s="206"/>
      <c r="EZ1057" s="206"/>
      <c r="FA1057" s="206"/>
      <c r="FB1057" s="206"/>
      <c r="FC1057" s="206"/>
      <c r="FD1057" s="206"/>
      <c r="FE1057" s="206"/>
      <c r="FF1057" s="206"/>
      <c r="FG1057" s="206"/>
      <c r="FH1057" s="206"/>
      <c r="FI1057" s="206"/>
      <c r="FJ1057" s="206"/>
      <c r="FK1057" s="206"/>
      <c r="FL1057" s="206"/>
      <c r="FM1057" s="206"/>
      <c r="FN1057" s="206"/>
      <c r="FO1057" s="206"/>
      <c r="FP1057" s="206"/>
      <c r="FQ1057" s="206"/>
      <c r="FR1057" s="206"/>
      <c r="FS1057" s="206"/>
      <c r="FT1057" s="206"/>
      <c r="FU1057" s="206"/>
      <c r="FV1057" s="206"/>
      <c r="FW1057" s="206"/>
      <c r="FX1057" s="206"/>
      <c r="FY1057" s="206"/>
      <c r="FZ1057" s="206"/>
      <c r="GA1057" s="206"/>
      <c r="GB1057" s="206"/>
      <c r="GC1057" s="206"/>
      <c r="GD1057" s="206"/>
      <c r="GE1057" s="206"/>
      <c r="GF1057" s="206"/>
      <c r="GG1057" s="206"/>
      <c r="GH1057" s="206"/>
      <c r="GI1057" s="206"/>
      <c r="GJ1057" s="206"/>
      <c r="GK1057" s="206"/>
      <c r="GL1057" s="206"/>
      <c r="GM1057" s="206"/>
      <c r="GN1057" s="206"/>
      <c r="GO1057" s="206"/>
      <c r="GP1057" s="206"/>
      <c r="GQ1057" s="206"/>
      <c r="GR1057" s="206"/>
      <c r="GS1057" s="206"/>
      <c r="GT1057" s="206"/>
      <c r="GU1057" s="206"/>
      <c r="GV1057" s="206"/>
      <c r="GW1057" s="206"/>
      <c r="GX1057" s="206"/>
      <c r="GY1057" s="206"/>
      <c r="GZ1057" s="206"/>
      <c r="HA1057" s="206"/>
      <c r="HB1057" s="206"/>
      <c r="HC1057" s="206"/>
      <c r="HD1057" s="206"/>
      <c r="HE1057" s="206"/>
      <c r="HF1057" s="206"/>
      <c r="HG1057" s="206"/>
      <c r="HH1057" s="206"/>
      <c r="HI1057" s="206"/>
      <c r="HJ1057" s="206"/>
      <c r="HK1057" s="206"/>
      <c r="HL1057" s="206"/>
      <c r="HM1057" s="206"/>
      <c r="HN1057" s="206"/>
      <c r="HO1057" s="206"/>
      <c r="HP1057" s="206"/>
      <c r="HQ1057" s="206"/>
      <c r="HR1057" s="206"/>
      <c r="HS1057" s="206"/>
      <c r="HT1057" s="206"/>
      <c r="HU1057" s="206"/>
      <c r="HV1057" s="206"/>
      <c r="HW1057" s="206"/>
      <c r="HX1057" s="206"/>
      <c r="HY1057" s="206"/>
      <c r="HZ1057" s="206"/>
      <c r="IA1057" s="206"/>
      <c r="IB1057" s="206"/>
      <c r="IC1057" s="206"/>
      <c r="ID1057" s="206"/>
      <c r="IE1057" s="206"/>
      <c r="IF1057" s="206"/>
      <c r="IG1057" s="206"/>
      <c r="IH1057" s="206"/>
    </row>
    <row r="1058" spans="1:242" s="225" customFormat="1" hidden="1" x14ac:dyDescent="0.25">
      <c r="A1058" s="206"/>
      <c r="B1058" s="206"/>
      <c r="C1058" s="204">
        <v>43741</v>
      </c>
      <c r="D1058" s="233" t="s">
        <v>1858</v>
      </c>
      <c r="E1058" s="319" t="s">
        <v>1846</v>
      </c>
      <c r="F1058" s="322"/>
      <c r="G1058" s="242" t="s">
        <v>327</v>
      </c>
      <c r="H1058" s="285"/>
      <c r="I1058" s="236">
        <v>230000</v>
      </c>
      <c r="J1058" s="357">
        <f t="shared" si="16"/>
        <v>15818600</v>
      </c>
      <c r="K1058" s="251"/>
      <c r="L1058" s="287"/>
      <c r="M1058" s="319" t="s">
        <v>1846</v>
      </c>
      <c r="N1058" s="287"/>
      <c r="O1058" s="287"/>
      <c r="P1058" s="287"/>
      <c r="Q1058" s="287"/>
      <c r="R1058" s="287"/>
      <c r="S1058" s="287"/>
      <c r="T1058" s="287"/>
      <c r="U1058" s="287"/>
      <c r="V1058" s="287"/>
      <c r="W1058" s="287"/>
      <c r="X1058" s="287"/>
      <c r="Y1058" s="287"/>
      <c r="Z1058" s="287"/>
      <c r="AA1058" s="287"/>
      <c r="AB1058" s="287"/>
      <c r="AC1058" s="287"/>
      <c r="AD1058" s="287"/>
      <c r="AE1058" s="287"/>
      <c r="AF1058" s="287"/>
      <c r="AG1058" s="287"/>
      <c r="AH1058" s="287"/>
      <c r="AI1058" s="287"/>
      <c r="AJ1058" s="449"/>
      <c r="AK1058" s="206"/>
      <c r="AL1058" s="206"/>
      <c r="AM1058" s="206"/>
      <c r="AN1058" s="206"/>
      <c r="AO1058" s="206"/>
      <c r="AP1058" s="206"/>
      <c r="AQ1058" s="206"/>
      <c r="AR1058" s="206"/>
      <c r="AS1058" s="206"/>
      <c r="AT1058" s="206"/>
      <c r="AU1058" s="206"/>
      <c r="AV1058" s="206"/>
      <c r="AW1058" s="206"/>
      <c r="AX1058" s="206"/>
      <c r="AY1058" s="206"/>
      <c r="AZ1058" s="206"/>
      <c r="BA1058" s="206"/>
      <c r="BB1058" s="206"/>
      <c r="BC1058" s="206"/>
      <c r="BD1058" s="206"/>
      <c r="BE1058" s="206"/>
      <c r="BF1058" s="206"/>
      <c r="BG1058" s="206"/>
      <c r="BH1058" s="206"/>
      <c r="BI1058" s="206"/>
      <c r="BJ1058" s="206"/>
      <c r="BK1058" s="206"/>
      <c r="BL1058" s="206"/>
      <c r="BM1058" s="206"/>
      <c r="BN1058" s="206"/>
      <c r="BO1058" s="206"/>
      <c r="BP1058" s="206"/>
      <c r="BQ1058" s="206"/>
      <c r="BR1058" s="206"/>
      <c r="BS1058" s="206"/>
      <c r="BT1058" s="206"/>
      <c r="BU1058" s="206"/>
      <c r="BV1058" s="206"/>
      <c r="BW1058" s="206"/>
      <c r="BX1058" s="206"/>
      <c r="BY1058" s="206"/>
      <c r="BZ1058" s="206"/>
      <c r="CA1058" s="206"/>
      <c r="CB1058" s="206"/>
      <c r="CC1058" s="206"/>
      <c r="CD1058" s="206"/>
      <c r="CE1058" s="206"/>
      <c r="CF1058" s="206"/>
      <c r="CG1058" s="206"/>
      <c r="CH1058" s="206"/>
      <c r="CI1058" s="206"/>
      <c r="CJ1058" s="206"/>
      <c r="CK1058" s="206"/>
      <c r="CL1058" s="206"/>
      <c r="CM1058" s="206"/>
      <c r="CN1058" s="206"/>
      <c r="CO1058" s="206"/>
      <c r="CP1058" s="206"/>
      <c r="CQ1058" s="206"/>
      <c r="CR1058" s="206"/>
      <c r="CS1058" s="206"/>
      <c r="CT1058" s="206"/>
      <c r="CU1058" s="206"/>
      <c r="CV1058" s="206"/>
      <c r="CW1058" s="206"/>
      <c r="CX1058" s="206"/>
      <c r="CY1058" s="206"/>
      <c r="CZ1058" s="206"/>
      <c r="DA1058" s="206"/>
      <c r="DB1058" s="206"/>
      <c r="DC1058" s="206"/>
      <c r="DD1058" s="206"/>
      <c r="DE1058" s="206"/>
      <c r="DF1058" s="206"/>
      <c r="DG1058" s="206"/>
      <c r="DH1058" s="206"/>
      <c r="DI1058" s="206"/>
      <c r="DJ1058" s="206"/>
      <c r="DK1058" s="206"/>
      <c r="DL1058" s="206"/>
      <c r="DM1058" s="206"/>
      <c r="DN1058" s="206"/>
      <c r="DO1058" s="206"/>
      <c r="DP1058" s="206"/>
      <c r="DQ1058" s="206"/>
      <c r="DR1058" s="206"/>
      <c r="DS1058" s="206"/>
      <c r="DT1058" s="206"/>
      <c r="DU1058" s="206"/>
      <c r="DV1058" s="206"/>
      <c r="DW1058" s="206"/>
      <c r="DX1058" s="206"/>
      <c r="DY1058" s="206"/>
      <c r="DZ1058" s="206"/>
      <c r="EA1058" s="206"/>
      <c r="EB1058" s="206"/>
      <c r="EC1058" s="206"/>
      <c r="ED1058" s="206"/>
      <c r="EE1058" s="206"/>
      <c r="EF1058" s="206"/>
      <c r="EG1058" s="206"/>
      <c r="EH1058" s="206"/>
      <c r="EI1058" s="206"/>
      <c r="EJ1058" s="206"/>
      <c r="EK1058" s="206"/>
      <c r="EL1058" s="206"/>
      <c r="EM1058" s="206"/>
      <c r="EN1058" s="206"/>
      <c r="EO1058" s="206"/>
      <c r="EP1058" s="206"/>
      <c r="EQ1058" s="206"/>
      <c r="ER1058" s="206"/>
      <c r="ES1058" s="206"/>
      <c r="ET1058" s="206"/>
      <c r="EU1058" s="206"/>
      <c r="EV1058" s="206"/>
      <c r="EW1058" s="206"/>
      <c r="EX1058" s="206"/>
      <c r="EY1058" s="206"/>
      <c r="EZ1058" s="206"/>
      <c r="FA1058" s="206"/>
      <c r="FB1058" s="206"/>
      <c r="FC1058" s="206"/>
      <c r="FD1058" s="206"/>
      <c r="FE1058" s="206"/>
      <c r="FF1058" s="206"/>
      <c r="FG1058" s="206"/>
      <c r="FH1058" s="206"/>
      <c r="FI1058" s="206"/>
      <c r="FJ1058" s="206"/>
      <c r="FK1058" s="206"/>
      <c r="FL1058" s="206"/>
      <c r="FM1058" s="206"/>
      <c r="FN1058" s="206"/>
      <c r="FO1058" s="206"/>
      <c r="FP1058" s="206"/>
      <c r="FQ1058" s="206"/>
      <c r="FR1058" s="206"/>
      <c r="FS1058" s="206"/>
      <c r="FT1058" s="206"/>
      <c r="FU1058" s="206"/>
      <c r="FV1058" s="206"/>
      <c r="FW1058" s="206"/>
      <c r="FX1058" s="206"/>
      <c r="FY1058" s="206"/>
      <c r="FZ1058" s="206"/>
      <c r="GA1058" s="206"/>
      <c r="GB1058" s="206"/>
      <c r="GC1058" s="206"/>
      <c r="GD1058" s="206"/>
      <c r="GE1058" s="206"/>
      <c r="GF1058" s="206"/>
      <c r="GG1058" s="206"/>
      <c r="GH1058" s="206"/>
      <c r="GI1058" s="206"/>
      <c r="GJ1058" s="206"/>
      <c r="GK1058" s="206"/>
      <c r="GL1058" s="206"/>
      <c r="GM1058" s="206"/>
      <c r="GN1058" s="206"/>
      <c r="GO1058" s="206"/>
      <c r="GP1058" s="206"/>
      <c r="GQ1058" s="206"/>
      <c r="GR1058" s="206"/>
      <c r="GS1058" s="206"/>
      <c r="GT1058" s="206"/>
      <c r="GU1058" s="206"/>
      <c r="GV1058" s="206"/>
      <c r="GW1058" s="206"/>
      <c r="GX1058" s="206"/>
      <c r="GY1058" s="206"/>
      <c r="GZ1058" s="206"/>
      <c r="HA1058" s="206"/>
      <c r="HB1058" s="206"/>
      <c r="HC1058" s="206"/>
      <c r="HD1058" s="206"/>
      <c r="HE1058" s="206"/>
      <c r="HF1058" s="206"/>
      <c r="HG1058" s="206"/>
      <c r="HH1058" s="206"/>
      <c r="HI1058" s="206"/>
      <c r="HJ1058" s="206"/>
      <c r="HK1058" s="206"/>
      <c r="HL1058" s="206"/>
      <c r="HM1058" s="206"/>
      <c r="HN1058" s="206"/>
      <c r="HO1058" s="206"/>
      <c r="HP1058" s="206"/>
      <c r="HQ1058" s="206"/>
      <c r="HR1058" s="206"/>
      <c r="HS1058" s="206"/>
      <c r="HT1058" s="206"/>
      <c r="HU1058" s="206"/>
      <c r="HV1058" s="206"/>
      <c r="HW1058" s="206"/>
      <c r="HX1058" s="206"/>
      <c r="HY1058" s="206"/>
      <c r="HZ1058" s="206"/>
      <c r="IA1058" s="206"/>
      <c r="IB1058" s="206"/>
      <c r="IC1058" s="206"/>
      <c r="ID1058" s="206"/>
      <c r="IE1058" s="206"/>
      <c r="IF1058" s="206"/>
      <c r="IG1058" s="206"/>
      <c r="IH1058" s="206"/>
    </row>
    <row r="1059" spans="1:242" s="225" customFormat="1" hidden="1" x14ac:dyDescent="0.25">
      <c r="A1059" s="206"/>
      <c r="B1059" s="206"/>
      <c r="C1059" s="204">
        <v>43741</v>
      </c>
      <c r="D1059" s="233" t="s">
        <v>1859</v>
      </c>
      <c r="E1059" s="319" t="s">
        <v>1847</v>
      </c>
      <c r="F1059" s="322"/>
      <c r="G1059" s="242" t="s">
        <v>532</v>
      </c>
      <c r="H1059" s="285"/>
      <c r="I1059" s="236">
        <v>1380217</v>
      </c>
      <c r="J1059" s="357">
        <f t="shared" si="16"/>
        <v>14438383</v>
      </c>
      <c r="K1059" s="251"/>
      <c r="L1059" s="287"/>
      <c r="M1059" s="319" t="s">
        <v>1847</v>
      </c>
      <c r="N1059" s="287"/>
      <c r="O1059" s="287"/>
      <c r="P1059" s="287"/>
      <c r="Q1059" s="287"/>
      <c r="R1059" s="287"/>
      <c r="S1059" s="287"/>
      <c r="T1059" s="287"/>
      <c r="U1059" s="287"/>
      <c r="V1059" s="287"/>
      <c r="W1059" s="287"/>
      <c r="X1059" s="287"/>
      <c r="Y1059" s="287"/>
      <c r="Z1059" s="287"/>
      <c r="AA1059" s="287"/>
      <c r="AB1059" s="287"/>
      <c r="AC1059" s="287"/>
      <c r="AD1059" s="287"/>
      <c r="AE1059" s="287"/>
      <c r="AF1059" s="287"/>
      <c r="AG1059" s="287"/>
      <c r="AH1059" s="287"/>
      <c r="AI1059" s="287"/>
      <c r="AJ1059" s="449"/>
      <c r="AK1059" s="206"/>
      <c r="AL1059" s="206"/>
      <c r="AM1059" s="206"/>
      <c r="AN1059" s="206"/>
      <c r="AO1059" s="206"/>
      <c r="AP1059" s="206"/>
      <c r="AQ1059" s="206"/>
      <c r="AR1059" s="206"/>
      <c r="AS1059" s="206"/>
      <c r="AT1059" s="206"/>
      <c r="AU1059" s="206"/>
      <c r="AV1059" s="206"/>
      <c r="AW1059" s="206"/>
      <c r="AX1059" s="206"/>
      <c r="AY1059" s="206"/>
      <c r="AZ1059" s="206"/>
      <c r="BA1059" s="206"/>
      <c r="BB1059" s="206"/>
      <c r="BC1059" s="206"/>
      <c r="BD1059" s="206"/>
      <c r="BE1059" s="206"/>
      <c r="BF1059" s="206"/>
      <c r="BG1059" s="206"/>
      <c r="BH1059" s="206"/>
      <c r="BI1059" s="206"/>
      <c r="BJ1059" s="206"/>
      <c r="BK1059" s="206"/>
      <c r="BL1059" s="206"/>
      <c r="BM1059" s="206"/>
      <c r="BN1059" s="206"/>
      <c r="BO1059" s="206"/>
      <c r="BP1059" s="206"/>
      <c r="BQ1059" s="206"/>
      <c r="BR1059" s="206"/>
      <c r="BS1059" s="206"/>
      <c r="BT1059" s="206"/>
      <c r="BU1059" s="206"/>
      <c r="BV1059" s="206"/>
      <c r="BW1059" s="206"/>
      <c r="BX1059" s="206"/>
      <c r="BY1059" s="206"/>
      <c r="BZ1059" s="206"/>
      <c r="CA1059" s="206"/>
      <c r="CB1059" s="206"/>
      <c r="CC1059" s="206"/>
      <c r="CD1059" s="206"/>
      <c r="CE1059" s="206"/>
      <c r="CF1059" s="206"/>
      <c r="CG1059" s="206"/>
      <c r="CH1059" s="206"/>
      <c r="CI1059" s="206"/>
      <c r="CJ1059" s="206"/>
      <c r="CK1059" s="206"/>
      <c r="CL1059" s="206"/>
      <c r="CM1059" s="206"/>
      <c r="CN1059" s="206"/>
      <c r="CO1059" s="206"/>
      <c r="CP1059" s="206"/>
      <c r="CQ1059" s="206"/>
      <c r="CR1059" s="206"/>
      <c r="CS1059" s="206"/>
      <c r="CT1059" s="206"/>
      <c r="CU1059" s="206"/>
      <c r="CV1059" s="206"/>
      <c r="CW1059" s="206"/>
      <c r="CX1059" s="206"/>
      <c r="CY1059" s="206"/>
      <c r="CZ1059" s="206"/>
      <c r="DA1059" s="206"/>
      <c r="DB1059" s="206"/>
      <c r="DC1059" s="206"/>
      <c r="DD1059" s="206"/>
      <c r="DE1059" s="206"/>
      <c r="DF1059" s="206"/>
      <c r="DG1059" s="206"/>
      <c r="DH1059" s="206"/>
      <c r="DI1059" s="206"/>
      <c r="DJ1059" s="206"/>
      <c r="DK1059" s="206"/>
      <c r="DL1059" s="206"/>
      <c r="DM1059" s="206"/>
      <c r="DN1059" s="206"/>
      <c r="DO1059" s="206"/>
      <c r="DP1059" s="206"/>
      <c r="DQ1059" s="206"/>
      <c r="DR1059" s="206"/>
      <c r="DS1059" s="206"/>
      <c r="DT1059" s="206"/>
      <c r="DU1059" s="206"/>
      <c r="DV1059" s="206"/>
      <c r="DW1059" s="206"/>
      <c r="DX1059" s="206"/>
      <c r="DY1059" s="206"/>
      <c r="DZ1059" s="206"/>
      <c r="EA1059" s="206"/>
      <c r="EB1059" s="206"/>
      <c r="EC1059" s="206"/>
      <c r="ED1059" s="206"/>
      <c r="EE1059" s="206"/>
      <c r="EF1059" s="206"/>
      <c r="EG1059" s="206"/>
      <c r="EH1059" s="206"/>
      <c r="EI1059" s="206"/>
      <c r="EJ1059" s="206"/>
      <c r="EK1059" s="206"/>
      <c r="EL1059" s="206"/>
      <c r="EM1059" s="206"/>
      <c r="EN1059" s="206"/>
      <c r="EO1059" s="206"/>
      <c r="EP1059" s="206"/>
      <c r="EQ1059" s="206"/>
      <c r="ER1059" s="206"/>
      <c r="ES1059" s="206"/>
      <c r="ET1059" s="206"/>
      <c r="EU1059" s="206"/>
      <c r="EV1059" s="206"/>
      <c r="EW1059" s="206"/>
      <c r="EX1059" s="206"/>
      <c r="EY1059" s="206"/>
      <c r="EZ1059" s="206"/>
      <c r="FA1059" s="206"/>
      <c r="FB1059" s="206"/>
      <c r="FC1059" s="206"/>
      <c r="FD1059" s="206"/>
      <c r="FE1059" s="206"/>
      <c r="FF1059" s="206"/>
      <c r="FG1059" s="206"/>
      <c r="FH1059" s="206"/>
      <c r="FI1059" s="206"/>
      <c r="FJ1059" s="206"/>
      <c r="FK1059" s="206"/>
      <c r="FL1059" s="206"/>
      <c r="FM1059" s="206"/>
      <c r="FN1059" s="206"/>
      <c r="FO1059" s="206"/>
      <c r="FP1059" s="206"/>
      <c r="FQ1059" s="206"/>
      <c r="FR1059" s="206"/>
      <c r="FS1059" s="206"/>
      <c r="FT1059" s="206"/>
      <c r="FU1059" s="206"/>
      <c r="FV1059" s="206"/>
      <c r="FW1059" s="206"/>
      <c r="FX1059" s="206"/>
      <c r="FY1059" s="206"/>
      <c r="FZ1059" s="206"/>
      <c r="GA1059" s="206"/>
      <c r="GB1059" s="206"/>
      <c r="GC1059" s="206"/>
      <c r="GD1059" s="206"/>
      <c r="GE1059" s="206"/>
      <c r="GF1059" s="206"/>
      <c r="GG1059" s="206"/>
      <c r="GH1059" s="206"/>
      <c r="GI1059" s="206"/>
      <c r="GJ1059" s="206"/>
      <c r="GK1059" s="206"/>
      <c r="GL1059" s="206"/>
      <c r="GM1059" s="206"/>
      <c r="GN1059" s="206"/>
      <c r="GO1059" s="206"/>
      <c r="GP1059" s="206"/>
      <c r="GQ1059" s="206"/>
      <c r="GR1059" s="206"/>
      <c r="GS1059" s="206"/>
      <c r="GT1059" s="206"/>
      <c r="GU1059" s="206"/>
      <c r="GV1059" s="206"/>
      <c r="GW1059" s="206"/>
      <c r="GX1059" s="206"/>
      <c r="GY1059" s="206"/>
      <c r="GZ1059" s="206"/>
      <c r="HA1059" s="206"/>
      <c r="HB1059" s="206"/>
      <c r="HC1059" s="206"/>
      <c r="HD1059" s="206"/>
      <c r="HE1059" s="206"/>
      <c r="HF1059" s="206"/>
      <c r="HG1059" s="206"/>
      <c r="HH1059" s="206"/>
      <c r="HI1059" s="206"/>
      <c r="HJ1059" s="206"/>
      <c r="HK1059" s="206"/>
      <c r="HL1059" s="206"/>
      <c r="HM1059" s="206"/>
      <c r="HN1059" s="206"/>
      <c r="HO1059" s="206"/>
      <c r="HP1059" s="206"/>
      <c r="HQ1059" s="206"/>
      <c r="HR1059" s="206"/>
      <c r="HS1059" s="206"/>
      <c r="HT1059" s="206"/>
      <c r="HU1059" s="206"/>
      <c r="HV1059" s="206"/>
      <c r="HW1059" s="206"/>
      <c r="HX1059" s="206"/>
      <c r="HY1059" s="206"/>
      <c r="HZ1059" s="206"/>
      <c r="IA1059" s="206"/>
      <c r="IB1059" s="206"/>
      <c r="IC1059" s="206"/>
      <c r="ID1059" s="206"/>
      <c r="IE1059" s="206"/>
      <c r="IF1059" s="206"/>
      <c r="IG1059" s="206"/>
      <c r="IH1059" s="206"/>
    </row>
    <row r="1060" spans="1:242" s="225" customFormat="1" hidden="1" x14ac:dyDescent="0.25">
      <c r="A1060" s="206"/>
      <c r="B1060" s="206"/>
      <c r="C1060" s="204">
        <v>43741</v>
      </c>
      <c r="D1060" s="233" t="s">
        <v>1859</v>
      </c>
      <c r="E1060" s="319" t="s">
        <v>1848</v>
      </c>
      <c r="F1060" s="322"/>
      <c r="G1060" s="242" t="s">
        <v>543</v>
      </c>
      <c r="H1060" s="285"/>
      <c r="I1060" s="236">
        <v>2842703</v>
      </c>
      <c r="J1060" s="357">
        <f t="shared" si="16"/>
        <v>11595680</v>
      </c>
      <c r="K1060" s="251"/>
      <c r="L1060" s="287"/>
      <c r="M1060" s="319" t="s">
        <v>1848</v>
      </c>
      <c r="N1060" s="287"/>
      <c r="O1060" s="287"/>
      <c r="P1060" s="287"/>
      <c r="Q1060" s="287"/>
      <c r="R1060" s="287"/>
      <c r="S1060" s="287"/>
      <c r="T1060" s="287"/>
      <c r="U1060" s="287"/>
      <c r="V1060" s="287"/>
      <c r="W1060" s="287"/>
      <c r="X1060" s="287"/>
      <c r="Y1060" s="287"/>
      <c r="Z1060" s="287"/>
      <c r="AA1060" s="287"/>
      <c r="AB1060" s="287"/>
      <c r="AC1060" s="287"/>
      <c r="AD1060" s="287"/>
      <c r="AE1060" s="287"/>
      <c r="AF1060" s="287"/>
      <c r="AG1060" s="287"/>
      <c r="AH1060" s="287"/>
      <c r="AI1060" s="287"/>
      <c r="AJ1060" s="449"/>
      <c r="AK1060" s="206"/>
      <c r="AL1060" s="206"/>
      <c r="AM1060" s="206"/>
      <c r="AN1060" s="206"/>
      <c r="AO1060" s="206"/>
      <c r="AP1060" s="206"/>
      <c r="AQ1060" s="206"/>
      <c r="AR1060" s="206"/>
      <c r="AS1060" s="206"/>
      <c r="AT1060" s="206"/>
      <c r="AU1060" s="206"/>
      <c r="AV1060" s="206"/>
      <c r="AW1060" s="206"/>
      <c r="AX1060" s="206"/>
      <c r="AY1060" s="206"/>
      <c r="AZ1060" s="206"/>
      <c r="BA1060" s="206"/>
      <c r="BB1060" s="206"/>
      <c r="BC1060" s="206"/>
      <c r="BD1060" s="206"/>
      <c r="BE1060" s="206"/>
      <c r="BF1060" s="206"/>
      <c r="BG1060" s="206"/>
      <c r="BH1060" s="206"/>
      <c r="BI1060" s="206"/>
      <c r="BJ1060" s="206"/>
      <c r="BK1060" s="206"/>
      <c r="BL1060" s="206"/>
      <c r="BM1060" s="206"/>
      <c r="BN1060" s="206"/>
      <c r="BO1060" s="206"/>
      <c r="BP1060" s="206"/>
      <c r="BQ1060" s="206"/>
      <c r="BR1060" s="206"/>
      <c r="BS1060" s="206"/>
      <c r="BT1060" s="206"/>
      <c r="BU1060" s="206"/>
      <c r="BV1060" s="206"/>
      <c r="BW1060" s="206"/>
      <c r="BX1060" s="206"/>
      <c r="BY1060" s="206"/>
      <c r="BZ1060" s="206"/>
      <c r="CA1060" s="206"/>
      <c r="CB1060" s="206"/>
      <c r="CC1060" s="206"/>
      <c r="CD1060" s="206"/>
      <c r="CE1060" s="206"/>
      <c r="CF1060" s="206"/>
      <c r="CG1060" s="206"/>
      <c r="CH1060" s="206"/>
      <c r="CI1060" s="206"/>
      <c r="CJ1060" s="206"/>
      <c r="CK1060" s="206"/>
      <c r="CL1060" s="206"/>
      <c r="CM1060" s="206"/>
      <c r="CN1060" s="206"/>
      <c r="CO1060" s="206"/>
      <c r="CP1060" s="206"/>
      <c r="CQ1060" s="206"/>
      <c r="CR1060" s="206"/>
      <c r="CS1060" s="206"/>
      <c r="CT1060" s="206"/>
      <c r="CU1060" s="206"/>
      <c r="CV1060" s="206"/>
      <c r="CW1060" s="206"/>
      <c r="CX1060" s="206"/>
      <c r="CY1060" s="206"/>
      <c r="CZ1060" s="206"/>
      <c r="DA1060" s="206"/>
      <c r="DB1060" s="206"/>
      <c r="DC1060" s="206"/>
      <c r="DD1060" s="206"/>
      <c r="DE1060" s="206"/>
      <c r="DF1060" s="206"/>
      <c r="DG1060" s="206"/>
      <c r="DH1060" s="206"/>
      <c r="DI1060" s="206"/>
      <c r="DJ1060" s="206"/>
      <c r="DK1060" s="206"/>
      <c r="DL1060" s="206"/>
      <c r="DM1060" s="206"/>
      <c r="DN1060" s="206"/>
      <c r="DO1060" s="206"/>
      <c r="DP1060" s="206"/>
      <c r="DQ1060" s="206"/>
      <c r="DR1060" s="206"/>
      <c r="DS1060" s="206"/>
      <c r="DT1060" s="206"/>
      <c r="DU1060" s="206"/>
      <c r="DV1060" s="206"/>
      <c r="DW1060" s="206"/>
      <c r="DX1060" s="206"/>
      <c r="DY1060" s="206"/>
      <c r="DZ1060" s="206"/>
      <c r="EA1060" s="206"/>
      <c r="EB1060" s="206"/>
      <c r="EC1060" s="206"/>
      <c r="ED1060" s="206"/>
      <c r="EE1060" s="206"/>
      <c r="EF1060" s="206"/>
      <c r="EG1060" s="206"/>
      <c r="EH1060" s="206"/>
      <c r="EI1060" s="206"/>
      <c r="EJ1060" s="206"/>
      <c r="EK1060" s="206"/>
      <c r="EL1060" s="206"/>
      <c r="EM1060" s="206"/>
      <c r="EN1060" s="206"/>
      <c r="EO1060" s="206"/>
      <c r="EP1060" s="206"/>
      <c r="EQ1060" s="206"/>
      <c r="ER1060" s="206"/>
      <c r="ES1060" s="206"/>
      <c r="ET1060" s="206"/>
      <c r="EU1060" s="206"/>
      <c r="EV1060" s="206"/>
      <c r="EW1060" s="206"/>
      <c r="EX1060" s="206"/>
      <c r="EY1060" s="206"/>
      <c r="EZ1060" s="206"/>
      <c r="FA1060" s="206"/>
      <c r="FB1060" s="206"/>
      <c r="FC1060" s="206"/>
      <c r="FD1060" s="206"/>
      <c r="FE1060" s="206"/>
      <c r="FF1060" s="206"/>
      <c r="FG1060" s="206"/>
      <c r="FH1060" s="206"/>
      <c r="FI1060" s="206"/>
      <c r="FJ1060" s="206"/>
      <c r="FK1060" s="206"/>
      <c r="FL1060" s="206"/>
      <c r="FM1060" s="206"/>
      <c r="FN1060" s="206"/>
      <c r="FO1060" s="206"/>
      <c r="FP1060" s="206"/>
      <c r="FQ1060" s="206"/>
      <c r="FR1060" s="206"/>
      <c r="FS1060" s="206"/>
      <c r="FT1060" s="206"/>
      <c r="FU1060" s="206"/>
      <c r="FV1060" s="206"/>
      <c r="FW1060" s="206"/>
      <c r="FX1060" s="206"/>
      <c r="FY1060" s="206"/>
      <c r="FZ1060" s="206"/>
      <c r="GA1060" s="206"/>
      <c r="GB1060" s="206"/>
      <c r="GC1060" s="206"/>
      <c r="GD1060" s="206"/>
      <c r="GE1060" s="206"/>
      <c r="GF1060" s="206"/>
      <c r="GG1060" s="206"/>
      <c r="GH1060" s="206"/>
      <c r="GI1060" s="206"/>
      <c r="GJ1060" s="206"/>
      <c r="GK1060" s="206"/>
      <c r="GL1060" s="206"/>
      <c r="GM1060" s="206"/>
      <c r="GN1060" s="206"/>
      <c r="GO1060" s="206"/>
      <c r="GP1060" s="206"/>
      <c r="GQ1060" s="206"/>
      <c r="GR1060" s="206"/>
      <c r="GS1060" s="206"/>
      <c r="GT1060" s="206"/>
      <c r="GU1060" s="206"/>
      <c r="GV1060" s="206"/>
      <c r="GW1060" s="206"/>
      <c r="GX1060" s="206"/>
      <c r="GY1060" s="206"/>
      <c r="GZ1060" s="206"/>
      <c r="HA1060" s="206"/>
      <c r="HB1060" s="206"/>
      <c r="HC1060" s="206"/>
      <c r="HD1060" s="206"/>
      <c r="HE1060" s="206"/>
      <c r="HF1060" s="206"/>
      <c r="HG1060" s="206"/>
      <c r="HH1060" s="206"/>
      <c r="HI1060" s="206"/>
      <c r="HJ1060" s="206"/>
      <c r="HK1060" s="206"/>
      <c r="HL1060" s="206"/>
      <c r="HM1060" s="206"/>
      <c r="HN1060" s="206"/>
      <c r="HO1060" s="206"/>
      <c r="HP1060" s="206"/>
      <c r="HQ1060" s="206"/>
      <c r="HR1060" s="206"/>
      <c r="HS1060" s="206"/>
      <c r="HT1060" s="206"/>
      <c r="HU1060" s="206"/>
      <c r="HV1060" s="206"/>
      <c r="HW1060" s="206"/>
      <c r="HX1060" s="206"/>
      <c r="HY1060" s="206"/>
      <c r="HZ1060" s="206"/>
      <c r="IA1060" s="206"/>
      <c r="IB1060" s="206"/>
      <c r="IC1060" s="206"/>
      <c r="ID1060" s="206"/>
      <c r="IE1060" s="206"/>
      <c r="IF1060" s="206"/>
      <c r="IG1060" s="206"/>
      <c r="IH1060" s="206"/>
    </row>
    <row r="1061" spans="1:242" s="225" customFormat="1" hidden="1" x14ac:dyDescent="0.25">
      <c r="A1061" s="206"/>
      <c r="B1061" s="206"/>
      <c r="C1061" s="204">
        <v>43741</v>
      </c>
      <c r="D1061" s="233" t="s">
        <v>1861</v>
      </c>
      <c r="E1061" s="319" t="s">
        <v>1849</v>
      </c>
      <c r="F1061" s="322"/>
      <c r="G1061" s="242" t="s">
        <v>1860</v>
      </c>
      <c r="H1061" s="285"/>
      <c r="I1061" s="236">
        <v>60000</v>
      </c>
      <c r="J1061" s="357">
        <f t="shared" si="16"/>
        <v>11535680</v>
      </c>
      <c r="K1061" s="251"/>
      <c r="L1061" s="287"/>
      <c r="M1061" s="319" t="s">
        <v>1849</v>
      </c>
      <c r="N1061" s="287"/>
      <c r="O1061" s="287"/>
      <c r="P1061" s="287"/>
      <c r="Q1061" s="287"/>
      <c r="R1061" s="287"/>
      <c r="S1061" s="287"/>
      <c r="T1061" s="287"/>
      <c r="U1061" s="287"/>
      <c r="V1061" s="287"/>
      <c r="W1061" s="287"/>
      <c r="X1061" s="287"/>
      <c r="Y1061" s="287"/>
      <c r="Z1061" s="287"/>
      <c r="AA1061" s="287"/>
      <c r="AB1061" s="287"/>
      <c r="AC1061" s="287"/>
      <c r="AD1061" s="287"/>
      <c r="AE1061" s="287"/>
      <c r="AF1061" s="287"/>
      <c r="AG1061" s="287"/>
      <c r="AH1061" s="287"/>
      <c r="AI1061" s="287"/>
      <c r="AJ1061" s="449"/>
      <c r="AK1061" s="206"/>
      <c r="AL1061" s="206"/>
      <c r="AM1061" s="206"/>
      <c r="AN1061" s="206"/>
      <c r="AO1061" s="206"/>
      <c r="AP1061" s="206"/>
      <c r="AQ1061" s="206"/>
      <c r="AR1061" s="206"/>
      <c r="AS1061" s="206"/>
      <c r="AT1061" s="206"/>
      <c r="AU1061" s="206"/>
      <c r="AV1061" s="206"/>
      <c r="AW1061" s="206"/>
      <c r="AX1061" s="206"/>
      <c r="AY1061" s="206"/>
      <c r="AZ1061" s="206"/>
      <c r="BA1061" s="206"/>
      <c r="BB1061" s="206"/>
      <c r="BC1061" s="206"/>
      <c r="BD1061" s="206"/>
      <c r="BE1061" s="206"/>
      <c r="BF1061" s="206"/>
      <c r="BG1061" s="206"/>
      <c r="BH1061" s="206"/>
      <c r="BI1061" s="206"/>
      <c r="BJ1061" s="206"/>
      <c r="BK1061" s="206"/>
      <c r="BL1061" s="206"/>
      <c r="BM1061" s="206"/>
      <c r="BN1061" s="206"/>
      <c r="BO1061" s="206"/>
      <c r="BP1061" s="206"/>
      <c r="BQ1061" s="206"/>
      <c r="BR1061" s="206"/>
      <c r="BS1061" s="206"/>
      <c r="BT1061" s="206"/>
      <c r="BU1061" s="206"/>
      <c r="BV1061" s="206"/>
      <c r="BW1061" s="206"/>
      <c r="BX1061" s="206"/>
      <c r="BY1061" s="206"/>
      <c r="BZ1061" s="206"/>
      <c r="CA1061" s="206"/>
      <c r="CB1061" s="206"/>
      <c r="CC1061" s="206"/>
      <c r="CD1061" s="206"/>
      <c r="CE1061" s="206"/>
      <c r="CF1061" s="206"/>
      <c r="CG1061" s="206"/>
      <c r="CH1061" s="206"/>
      <c r="CI1061" s="206"/>
      <c r="CJ1061" s="206"/>
      <c r="CK1061" s="206"/>
      <c r="CL1061" s="206"/>
      <c r="CM1061" s="206"/>
      <c r="CN1061" s="206"/>
      <c r="CO1061" s="206"/>
      <c r="CP1061" s="206"/>
      <c r="CQ1061" s="206"/>
      <c r="CR1061" s="206"/>
      <c r="CS1061" s="206"/>
      <c r="CT1061" s="206"/>
      <c r="CU1061" s="206"/>
      <c r="CV1061" s="206"/>
      <c r="CW1061" s="206"/>
      <c r="CX1061" s="206"/>
      <c r="CY1061" s="206"/>
      <c r="CZ1061" s="206"/>
      <c r="DA1061" s="206"/>
      <c r="DB1061" s="206"/>
      <c r="DC1061" s="206"/>
      <c r="DD1061" s="206"/>
      <c r="DE1061" s="206"/>
      <c r="DF1061" s="206"/>
      <c r="DG1061" s="206"/>
      <c r="DH1061" s="206"/>
      <c r="DI1061" s="206"/>
      <c r="DJ1061" s="206"/>
      <c r="DK1061" s="206"/>
      <c r="DL1061" s="206"/>
      <c r="DM1061" s="206"/>
      <c r="DN1061" s="206"/>
      <c r="DO1061" s="206"/>
      <c r="DP1061" s="206"/>
      <c r="DQ1061" s="206"/>
      <c r="DR1061" s="206"/>
      <c r="DS1061" s="206"/>
      <c r="DT1061" s="206"/>
      <c r="DU1061" s="206"/>
      <c r="DV1061" s="206"/>
      <c r="DW1061" s="206"/>
      <c r="DX1061" s="206"/>
      <c r="DY1061" s="206"/>
      <c r="DZ1061" s="206"/>
      <c r="EA1061" s="206"/>
      <c r="EB1061" s="206"/>
      <c r="EC1061" s="206"/>
      <c r="ED1061" s="206"/>
      <c r="EE1061" s="206"/>
      <c r="EF1061" s="206"/>
      <c r="EG1061" s="206"/>
      <c r="EH1061" s="206"/>
      <c r="EI1061" s="206"/>
      <c r="EJ1061" s="206"/>
      <c r="EK1061" s="206"/>
      <c r="EL1061" s="206"/>
      <c r="EM1061" s="206"/>
      <c r="EN1061" s="206"/>
      <c r="EO1061" s="206"/>
      <c r="EP1061" s="206"/>
      <c r="EQ1061" s="206"/>
      <c r="ER1061" s="206"/>
      <c r="ES1061" s="206"/>
      <c r="ET1061" s="206"/>
      <c r="EU1061" s="206"/>
      <c r="EV1061" s="206"/>
      <c r="EW1061" s="206"/>
      <c r="EX1061" s="206"/>
      <c r="EY1061" s="206"/>
      <c r="EZ1061" s="206"/>
      <c r="FA1061" s="206"/>
      <c r="FB1061" s="206"/>
      <c r="FC1061" s="206"/>
      <c r="FD1061" s="206"/>
      <c r="FE1061" s="206"/>
      <c r="FF1061" s="206"/>
      <c r="FG1061" s="206"/>
      <c r="FH1061" s="206"/>
      <c r="FI1061" s="206"/>
      <c r="FJ1061" s="206"/>
      <c r="FK1061" s="206"/>
      <c r="FL1061" s="206"/>
      <c r="FM1061" s="206"/>
      <c r="FN1061" s="206"/>
      <c r="FO1061" s="206"/>
      <c r="FP1061" s="206"/>
      <c r="FQ1061" s="206"/>
      <c r="FR1061" s="206"/>
      <c r="FS1061" s="206"/>
      <c r="FT1061" s="206"/>
      <c r="FU1061" s="206"/>
      <c r="FV1061" s="206"/>
      <c r="FW1061" s="206"/>
      <c r="FX1061" s="206"/>
      <c r="FY1061" s="206"/>
      <c r="FZ1061" s="206"/>
      <c r="GA1061" s="206"/>
      <c r="GB1061" s="206"/>
      <c r="GC1061" s="206"/>
      <c r="GD1061" s="206"/>
      <c r="GE1061" s="206"/>
      <c r="GF1061" s="206"/>
      <c r="GG1061" s="206"/>
      <c r="GH1061" s="206"/>
      <c r="GI1061" s="206"/>
      <c r="GJ1061" s="206"/>
      <c r="GK1061" s="206"/>
      <c r="GL1061" s="206"/>
      <c r="GM1061" s="206"/>
      <c r="GN1061" s="206"/>
      <c r="GO1061" s="206"/>
      <c r="GP1061" s="206"/>
      <c r="GQ1061" s="206"/>
      <c r="GR1061" s="206"/>
      <c r="GS1061" s="206"/>
      <c r="GT1061" s="206"/>
      <c r="GU1061" s="206"/>
      <c r="GV1061" s="206"/>
      <c r="GW1061" s="206"/>
      <c r="GX1061" s="206"/>
      <c r="GY1061" s="206"/>
      <c r="GZ1061" s="206"/>
      <c r="HA1061" s="206"/>
      <c r="HB1061" s="206"/>
      <c r="HC1061" s="206"/>
      <c r="HD1061" s="206"/>
      <c r="HE1061" s="206"/>
      <c r="HF1061" s="206"/>
      <c r="HG1061" s="206"/>
      <c r="HH1061" s="206"/>
      <c r="HI1061" s="206"/>
      <c r="HJ1061" s="206"/>
      <c r="HK1061" s="206"/>
      <c r="HL1061" s="206"/>
      <c r="HM1061" s="206"/>
      <c r="HN1061" s="206"/>
      <c r="HO1061" s="206"/>
      <c r="HP1061" s="206"/>
      <c r="HQ1061" s="206"/>
      <c r="HR1061" s="206"/>
      <c r="HS1061" s="206"/>
      <c r="HT1061" s="206"/>
      <c r="HU1061" s="206"/>
      <c r="HV1061" s="206"/>
      <c r="HW1061" s="206"/>
      <c r="HX1061" s="206"/>
      <c r="HY1061" s="206"/>
      <c r="HZ1061" s="206"/>
      <c r="IA1061" s="206"/>
      <c r="IB1061" s="206"/>
      <c r="IC1061" s="206"/>
      <c r="ID1061" s="206"/>
      <c r="IE1061" s="206"/>
      <c r="IF1061" s="206"/>
      <c r="IG1061" s="206"/>
      <c r="IH1061" s="206"/>
    </row>
    <row r="1062" spans="1:242" s="225" customFormat="1" hidden="1" x14ac:dyDescent="0.25">
      <c r="A1062" s="206"/>
      <c r="B1062" s="206"/>
      <c r="C1062" s="399">
        <v>43741</v>
      </c>
      <c r="D1062" s="226" t="s">
        <v>1863</v>
      </c>
      <c r="E1062" s="208" t="s">
        <v>1865</v>
      </c>
      <c r="F1062" s="208"/>
      <c r="G1062" s="286" t="s">
        <v>1719</v>
      </c>
      <c r="H1062" s="285"/>
      <c r="I1062" s="210">
        <v>2505000</v>
      </c>
      <c r="J1062" s="357">
        <f t="shared" si="16"/>
        <v>9030680</v>
      </c>
      <c r="K1062" s="251"/>
      <c r="L1062" s="287"/>
      <c r="M1062" s="208" t="s">
        <v>1865</v>
      </c>
      <c r="N1062" s="287"/>
      <c r="O1062" s="287"/>
      <c r="P1062" s="287"/>
      <c r="Q1062" s="287"/>
      <c r="R1062" s="287"/>
      <c r="S1062" s="287"/>
      <c r="T1062" s="287"/>
      <c r="U1062" s="287"/>
      <c r="V1062" s="287"/>
      <c r="W1062" s="287"/>
      <c r="X1062" s="287"/>
      <c r="Y1062" s="287"/>
      <c r="Z1062" s="287"/>
      <c r="AA1062" s="287"/>
      <c r="AB1062" s="287"/>
      <c r="AC1062" s="287"/>
      <c r="AD1062" s="287"/>
      <c r="AE1062" s="287"/>
      <c r="AF1062" s="287"/>
      <c r="AG1062" s="287"/>
      <c r="AH1062" s="287"/>
      <c r="AI1062" s="287"/>
      <c r="AJ1062" s="449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  <c r="BI1062" s="206"/>
      <c r="BJ1062" s="206"/>
      <c r="BK1062" s="206"/>
      <c r="BL1062" s="206"/>
      <c r="BM1062" s="206"/>
      <c r="BN1062" s="206"/>
      <c r="BO1062" s="206"/>
      <c r="BP1062" s="206"/>
      <c r="BQ1062" s="206"/>
      <c r="BR1062" s="206"/>
      <c r="BS1062" s="206"/>
      <c r="BT1062" s="206"/>
      <c r="BU1062" s="206"/>
      <c r="BV1062" s="206"/>
      <c r="BW1062" s="206"/>
      <c r="BX1062" s="206"/>
      <c r="BY1062" s="206"/>
      <c r="BZ1062" s="206"/>
      <c r="CA1062" s="206"/>
      <c r="CB1062" s="206"/>
      <c r="CC1062" s="206"/>
      <c r="CD1062" s="206"/>
      <c r="CE1062" s="206"/>
      <c r="CF1062" s="206"/>
      <c r="CG1062" s="206"/>
      <c r="CH1062" s="206"/>
      <c r="CI1062" s="206"/>
      <c r="CJ1062" s="206"/>
      <c r="CK1062" s="206"/>
      <c r="CL1062" s="206"/>
      <c r="CM1062" s="206"/>
      <c r="CN1062" s="206"/>
      <c r="CO1062" s="206"/>
      <c r="CP1062" s="206"/>
      <c r="CQ1062" s="206"/>
      <c r="CR1062" s="206"/>
      <c r="CS1062" s="206"/>
      <c r="CT1062" s="206"/>
      <c r="CU1062" s="206"/>
      <c r="CV1062" s="206"/>
      <c r="CW1062" s="206"/>
      <c r="CX1062" s="206"/>
      <c r="CY1062" s="206"/>
      <c r="CZ1062" s="206"/>
      <c r="DA1062" s="206"/>
      <c r="DB1062" s="206"/>
      <c r="DC1062" s="206"/>
      <c r="DD1062" s="206"/>
      <c r="DE1062" s="206"/>
      <c r="DF1062" s="206"/>
      <c r="DG1062" s="206"/>
      <c r="DH1062" s="206"/>
      <c r="DI1062" s="206"/>
      <c r="DJ1062" s="206"/>
      <c r="DK1062" s="206"/>
      <c r="DL1062" s="206"/>
      <c r="DM1062" s="206"/>
      <c r="DN1062" s="206"/>
      <c r="DO1062" s="206"/>
      <c r="DP1062" s="206"/>
      <c r="DQ1062" s="206"/>
      <c r="DR1062" s="206"/>
      <c r="DS1062" s="206"/>
      <c r="DT1062" s="206"/>
      <c r="DU1062" s="206"/>
      <c r="DV1062" s="206"/>
      <c r="DW1062" s="206"/>
      <c r="DX1062" s="206"/>
      <c r="DY1062" s="206"/>
      <c r="DZ1062" s="206"/>
      <c r="EA1062" s="206"/>
      <c r="EB1062" s="206"/>
      <c r="EC1062" s="206"/>
      <c r="ED1062" s="206"/>
      <c r="EE1062" s="206"/>
      <c r="EF1062" s="206"/>
      <c r="EG1062" s="206"/>
      <c r="EH1062" s="206"/>
      <c r="EI1062" s="206"/>
      <c r="EJ1062" s="206"/>
      <c r="EK1062" s="206"/>
      <c r="EL1062" s="206"/>
      <c r="EM1062" s="206"/>
      <c r="EN1062" s="206"/>
      <c r="EO1062" s="206"/>
      <c r="EP1062" s="206"/>
      <c r="EQ1062" s="206"/>
      <c r="ER1062" s="206"/>
      <c r="ES1062" s="206"/>
      <c r="ET1062" s="206"/>
      <c r="EU1062" s="206"/>
      <c r="EV1062" s="206"/>
      <c r="EW1062" s="206"/>
      <c r="EX1062" s="206"/>
      <c r="EY1062" s="206"/>
      <c r="EZ1062" s="206"/>
      <c r="FA1062" s="206"/>
      <c r="FB1062" s="206"/>
      <c r="FC1062" s="206"/>
      <c r="FD1062" s="206"/>
      <c r="FE1062" s="206"/>
      <c r="FF1062" s="206"/>
      <c r="FG1062" s="206"/>
      <c r="FH1062" s="206"/>
      <c r="FI1062" s="206"/>
      <c r="FJ1062" s="206"/>
      <c r="FK1062" s="206"/>
      <c r="FL1062" s="206"/>
      <c r="FM1062" s="206"/>
      <c r="FN1062" s="206"/>
      <c r="FO1062" s="206"/>
      <c r="FP1062" s="206"/>
      <c r="FQ1062" s="206"/>
      <c r="FR1062" s="206"/>
      <c r="FS1062" s="206"/>
      <c r="FT1062" s="206"/>
      <c r="FU1062" s="206"/>
      <c r="FV1062" s="206"/>
      <c r="FW1062" s="206"/>
      <c r="FX1062" s="206"/>
      <c r="FY1062" s="206"/>
      <c r="FZ1062" s="206"/>
      <c r="GA1062" s="206"/>
      <c r="GB1062" s="206"/>
      <c r="GC1062" s="206"/>
      <c r="GD1062" s="206"/>
      <c r="GE1062" s="206"/>
      <c r="GF1062" s="206"/>
      <c r="GG1062" s="206"/>
      <c r="GH1062" s="206"/>
      <c r="GI1062" s="206"/>
      <c r="GJ1062" s="206"/>
      <c r="GK1062" s="206"/>
      <c r="GL1062" s="206"/>
      <c r="GM1062" s="206"/>
      <c r="GN1062" s="206"/>
      <c r="GO1062" s="206"/>
      <c r="GP1062" s="206"/>
      <c r="GQ1062" s="206"/>
      <c r="GR1062" s="206"/>
      <c r="GS1062" s="206"/>
      <c r="GT1062" s="206"/>
      <c r="GU1062" s="206"/>
      <c r="GV1062" s="206"/>
      <c r="GW1062" s="206"/>
      <c r="GX1062" s="206"/>
      <c r="GY1062" s="206"/>
      <c r="GZ1062" s="206"/>
      <c r="HA1062" s="206"/>
      <c r="HB1062" s="206"/>
      <c r="HC1062" s="206"/>
      <c r="HD1062" s="206"/>
      <c r="HE1062" s="206"/>
      <c r="HF1062" s="206"/>
      <c r="HG1062" s="206"/>
      <c r="HH1062" s="206"/>
      <c r="HI1062" s="206"/>
      <c r="HJ1062" s="206"/>
      <c r="HK1062" s="206"/>
      <c r="HL1062" s="206"/>
      <c r="HM1062" s="206"/>
      <c r="HN1062" s="206"/>
      <c r="HO1062" s="206"/>
      <c r="HP1062" s="206"/>
      <c r="HQ1062" s="206"/>
      <c r="HR1062" s="206"/>
      <c r="HS1062" s="206"/>
      <c r="HT1062" s="206"/>
      <c r="HU1062" s="206"/>
      <c r="HV1062" s="206"/>
      <c r="HW1062" s="206"/>
      <c r="HX1062" s="206"/>
      <c r="HY1062" s="206"/>
      <c r="HZ1062" s="206"/>
      <c r="IA1062" s="206"/>
      <c r="IB1062" s="206"/>
      <c r="IC1062" s="206"/>
      <c r="ID1062" s="206"/>
      <c r="IE1062" s="206"/>
      <c r="IF1062" s="206"/>
      <c r="IG1062" s="206"/>
      <c r="IH1062" s="206"/>
    </row>
    <row r="1063" spans="1:242" s="225" customFormat="1" hidden="1" x14ac:dyDescent="0.25">
      <c r="A1063" s="206"/>
      <c r="B1063" s="206"/>
      <c r="C1063" s="204">
        <v>43742</v>
      </c>
      <c r="D1063" s="233" t="s">
        <v>1867</v>
      </c>
      <c r="E1063" s="319" t="s">
        <v>1866</v>
      </c>
      <c r="F1063" s="322"/>
      <c r="G1063" s="242" t="s">
        <v>532</v>
      </c>
      <c r="H1063" s="285"/>
      <c r="I1063" s="210">
        <v>1728170</v>
      </c>
      <c r="J1063" s="357">
        <f t="shared" si="16"/>
        <v>7302510</v>
      </c>
      <c r="K1063" s="251"/>
      <c r="L1063" s="287"/>
      <c r="M1063" s="319" t="s">
        <v>1866</v>
      </c>
      <c r="N1063" s="287"/>
      <c r="O1063" s="287"/>
      <c r="P1063" s="287"/>
      <c r="Q1063" s="287"/>
      <c r="R1063" s="287"/>
      <c r="S1063" s="287"/>
      <c r="T1063" s="287"/>
      <c r="U1063" s="287"/>
      <c r="V1063" s="287"/>
      <c r="W1063" s="287"/>
      <c r="X1063" s="287"/>
      <c r="Y1063" s="287"/>
      <c r="Z1063" s="287"/>
      <c r="AA1063" s="287"/>
      <c r="AB1063" s="287"/>
      <c r="AC1063" s="287"/>
      <c r="AD1063" s="287"/>
      <c r="AE1063" s="287"/>
      <c r="AF1063" s="287"/>
      <c r="AG1063" s="287"/>
      <c r="AH1063" s="287"/>
      <c r="AI1063" s="287"/>
      <c r="AJ1063" s="449"/>
      <c r="AK1063" s="206"/>
      <c r="AL1063" s="206"/>
      <c r="AM1063" s="206"/>
      <c r="AN1063" s="206"/>
      <c r="AO1063" s="206"/>
      <c r="AP1063" s="206"/>
      <c r="AQ1063" s="206"/>
      <c r="AR1063" s="206"/>
      <c r="AS1063" s="206"/>
      <c r="AT1063" s="206"/>
      <c r="AU1063" s="206"/>
      <c r="AV1063" s="206"/>
      <c r="AW1063" s="206"/>
      <c r="AX1063" s="206"/>
      <c r="AY1063" s="206"/>
      <c r="AZ1063" s="206"/>
      <c r="BA1063" s="206"/>
      <c r="BB1063" s="206"/>
      <c r="BC1063" s="206"/>
      <c r="BD1063" s="206"/>
      <c r="BE1063" s="206"/>
      <c r="BF1063" s="206"/>
      <c r="BG1063" s="206"/>
      <c r="BH1063" s="206"/>
      <c r="BI1063" s="206"/>
      <c r="BJ1063" s="206"/>
      <c r="BK1063" s="206"/>
      <c r="BL1063" s="206"/>
      <c r="BM1063" s="206"/>
      <c r="BN1063" s="206"/>
      <c r="BO1063" s="206"/>
      <c r="BP1063" s="206"/>
      <c r="BQ1063" s="206"/>
      <c r="BR1063" s="206"/>
      <c r="BS1063" s="206"/>
      <c r="BT1063" s="206"/>
      <c r="BU1063" s="206"/>
      <c r="BV1063" s="206"/>
      <c r="BW1063" s="206"/>
      <c r="BX1063" s="206"/>
      <c r="BY1063" s="206"/>
      <c r="BZ1063" s="206"/>
      <c r="CA1063" s="206"/>
      <c r="CB1063" s="206"/>
      <c r="CC1063" s="206"/>
      <c r="CD1063" s="206"/>
      <c r="CE1063" s="206"/>
      <c r="CF1063" s="206"/>
      <c r="CG1063" s="206"/>
      <c r="CH1063" s="206"/>
      <c r="CI1063" s="206"/>
      <c r="CJ1063" s="206"/>
      <c r="CK1063" s="206"/>
      <c r="CL1063" s="206"/>
      <c r="CM1063" s="206"/>
      <c r="CN1063" s="206"/>
      <c r="CO1063" s="206"/>
      <c r="CP1063" s="206"/>
      <c r="CQ1063" s="206"/>
      <c r="CR1063" s="206"/>
      <c r="CS1063" s="206"/>
      <c r="CT1063" s="206"/>
      <c r="CU1063" s="206"/>
      <c r="CV1063" s="206"/>
      <c r="CW1063" s="206"/>
      <c r="CX1063" s="206"/>
      <c r="CY1063" s="206"/>
      <c r="CZ1063" s="206"/>
      <c r="DA1063" s="206"/>
      <c r="DB1063" s="206"/>
      <c r="DC1063" s="206"/>
      <c r="DD1063" s="206"/>
      <c r="DE1063" s="206"/>
      <c r="DF1063" s="206"/>
      <c r="DG1063" s="206"/>
      <c r="DH1063" s="206"/>
      <c r="DI1063" s="206"/>
      <c r="DJ1063" s="206"/>
      <c r="DK1063" s="206"/>
      <c r="DL1063" s="206"/>
      <c r="DM1063" s="206"/>
      <c r="DN1063" s="206"/>
      <c r="DO1063" s="206"/>
      <c r="DP1063" s="206"/>
      <c r="DQ1063" s="206"/>
      <c r="DR1063" s="206"/>
      <c r="DS1063" s="206"/>
      <c r="DT1063" s="206"/>
      <c r="DU1063" s="206"/>
      <c r="DV1063" s="206"/>
      <c r="DW1063" s="206"/>
      <c r="DX1063" s="206"/>
      <c r="DY1063" s="206"/>
      <c r="DZ1063" s="206"/>
      <c r="EA1063" s="206"/>
      <c r="EB1063" s="206"/>
      <c r="EC1063" s="206"/>
      <c r="ED1063" s="206"/>
      <c r="EE1063" s="206"/>
      <c r="EF1063" s="206"/>
      <c r="EG1063" s="206"/>
      <c r="EH1063" s="206"/>
      <c r="EI1063" s="206"/>
      <c r="EJ1063" s="206"/>
      <c r="EK1063" s="206"/>
      <c r="EL1063" s="206"/>
      <c r="EM1063" s="206"/>
      <c r="EN1063" s="206"/>
      <c r="EO1063" s="206"/>
      <c r="EP1063" s="206"/>
      <c r="EQ1063" s="206"/>
      <c r="ER1063" s="206"/>
      <c r="ES1063" s="206"/>
      <c r="ET1063" s="206"/>
      <c r="EU1063" s="206"/>
      <c r="EV1063" s="206"/>
      <c r="EW1063" s="206"/>
      <c r="EX1063" s="206"/>
      <c r="EY1063" s="206"/>
      <c r="EZ1063" s="206"/>
      <c r="FA1063" s="206"/>
      <c r="FB1063" s="206"/>
      <c r="FC1063" s="206"/>
      <c r="FD1063" s="206"/>
      <c r="FE1063" s="206"/>
      <c r="FF1063" s="206"/>
      <c r="FG1063" s="206"/>
      <c r="FH1063" s="206"/>
      <c r="FI1063" s="206"/>
      <c r="FJ1063" s="206"/>
      <c r="FK1063" s="206"/>
      <c r="FL1063" s="206"/>
      <c r="FM1063" s="206"/>
      <c r="FN1063" s="206"/>
      <c r="FO1063" s="206"/>
      <c r="FP1063" s="206"/>
      <c r="FQ1063" s="206"/>
      <c r="FR1063" s="206"/>
      <c r="FS1063" s="206"/>
      <c r="FT1063" s="206"/>
      <c r="FU1063" s="206"/>
      <c r="FV1063" s="206"/>
      <c r="FW1063" s="206"/>
      <c r="FX1063" s="206"/>
      <c r="FY1063" s="206"/>
      <c r="FZ1063" s="206"/>
      <c r="GA1063" s="206"/>
      <c r="GB1063" s="206"/>
      <c r="GC1063" s="206"/>
      <c r="GD1063" s="206"/>
      <c r="GE1063" s="206"/>
      <c r="GF1063" s="206"/>
      <c r="GG1063" s="206"/>
      <c r="GH1063" s="206"/>
      <c r="GI1063" s="206"/>
      <c r="GJ1063" s="206"/>
      <c r="GK1063" s="206"/>
      <c r="GL1063" s="206"/>
      <c r="GM1063" s="206"/>
      <c r="GN1063" s="206"/>
      <c r="GO1063" s="206"/>
      <c r="GP1063" s="206"/>
      <c r="GQ1063" s="206"/>
      <c r="GR1063" s="206"/>
      <c r="GS1063" s="206"/>
      <c r="GT1063" s="206"/>
      <c r="GU1063" s="206"/>
      <c r="GV1063" s="206"/>
      <c r="GW1063" s="206"/>
      <c r="GX1063" s="206"/>
      <c r="GY1063" s="206"/>
      <c r="GZ1063" s="206"/>
      <c r="HA1063" s="206"/>
      <c r="HB1063" s="206"/>
      <c r="HC1063" s="206"/>
      <c r="HD1063" s="206"/>
      <c r="HE1063" s="206"/>
      <c r="HF1063" s="206"/>
      <c r="HG1063" s="206"/>
      <c r="HH1063" s="206"/>
      <c r="HI1063" s="206"/>
      <c r="HJ1063" s="206"/>
      <c r="HK1063" s="206"/>
      <c r="HL1063" s="206"/>
      <c r="HM1063" s="206"/>
      <c r="HN1063" s="206"/>
      <c r="HO1063" s="206"/>
      <c r="HP1063" s="206"/>
      <c r="HQ1063" s="206"/>
      <c r="HR1063" s="206"/>
      <c r="HS1063" s="206"/>
      <c r="HT1063" s="206"/>
      <c r="HU1063" s="206"/>
      <c r="HV1063" s="206"/>
      <c r="HW1063" s="206"/>
      <c r="HX1063" s="206"/>
      <c r="HY1063" s="206"/>
      <c r="HZ1063" s="206"/>
      <c r="IA1063" s="206"/>
      <c r="IB1063" s="206"/>
      <c r="IC1063" s="206"/>
      <c r="ID1063" s="206"/>
      <c r="IE1063" s="206"/>
      <c r="IF1063" s="206"/>
      <c r="IG1063" s="206"/>
      <c r="IH1063" s="206"/>
    </row>
    <row r="1064" spans="1:242" s="225" customFormat="1" hidden="1" x14ac:dyDescent="0.25">
      <c r="A1064" s="206"/>
      <c r="B1064" s="206"/>
      <c r="C1064" s="206"/>
      <c r="D1064" s="206"/>
      <c r="E1064" s="206"/>
      <c r="F1064" s="206"/>
      <c r="G1064" s="208"/>
      <c r="H1064" s="363">
        <v>12687690</v>
      </c>
      <c r="I1064" s="210"/>
      <c r="J1064" s="357">
        <f t="shared" si="16"/>
        <v>19990200</v>
      </c>
      <c r="K1064" s="251"/>
      <c r="L1064" s="287"/>
      <c r="M1064" s="206"/>
      <c r="N1064" s="287"/>
      <c r="O1064" s="287"/>
      <c r="P1064" s="287"/>
      <c r="Q1064" s="287"/>
      <c r="R1064" s="287"/>
      <c r="S1064" s="287"/>
      <c r="T1064" s="287"/>
      <c r="U1064" s="287"/>
      <c r="V1064" s="287"/>
      <c r="W1064" s="287"/>
      <c r="X1064" s="287"/>
      <c r="Y1064" s="287"/>
      <c r="Z1064" s="287"/>
      <c r="AA1064" s="287"/>
      <c r="AB1064" s="287"/>
      <c r="AC1064" s="287"/>
      <c r="AD1064" s="287"/>
      <c r="AE1064" s="287"/>
      <c r="AF1064" s="287"/>
      <c r="AG1064" s="287"/>
      <c r="AH1064" s="287"/>
      <c r="AI1064" s="287"/>
      <c r="AJ1064" s="449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6"/>
      <c r="BN1064" s="206"/>
      <c r="BO1064" s="206"/>
      <c r="BP1064" s="206"/>
      <c r="BQ1064" s="206"/>
      <c r="BR1064" s="206"/>
      <c r="BS1064" s="206"/>
      <c r="BT1064" s="206"/>
      <c r="BU1064" s="206"/>
      <c r="BV1064" s="206"/>
      <c r="BW1064" s="206"/>
      <c r="BX1064" s="206"/>
      <c r="BY1064" s="206"/>
      <c r="BZ1064" s="206"/>
      <c r="CA1064" s="206"/>
      <c r="CB1064" s="206"/>
      <c r="CC1064" s="206"/>
      <c r="CD1064" s="206"/>
      <c r="CE1064" s="206"/>
      <c r="CF1064" s="206"/>
      <c r="CG1064" s="206"/>
      <c r="CH1064" s="206"/>
      <c r="CI1064" s="206"/>
      <c r="CJ1064" s="206"/>
      <c r="CK1064" s="206"/>
      <c r="CL1064" s="206"/>
      <c r="CM1064" s="206"/>
      <c r="CN1064" s="206"/>
      <c r="CO1064" s="206"/>
      <c r="CP1064" s="206"/>
      <c r="CQ1064" s="206"/>
      <c r="CR1064" s="206"/>
      <c r="CS1064" s="206"/>
      <c r="CT1064" s="206"/>
      <c r="CU1064" s="206"/>
      <c r="CV1064" s="206"/>
      <c r="CW1064" s="206"/>
      <c r="CX1064" s="206"/>
      <c r="CY1064" s="206"/>
      <c r="CZ1064" s="206"/>
      <c r="DA1064" s="206"/>
      <c r="DB1064" s="206"/>
      <c r="DC1064" s="206"/>
      <c r="DD1064" s="206"/>
      <c r="DE1064" s="206"/>
      <c r="DF1064" s="206"/>
      <c r="DG1064" s="206"/>
      <c r="DH1064" s="206"/>
      <c r="DI1064" s="206"/>
      <c r="DJ1064" s="206"/>
      <c r="DK1064" s="206"/>
      <c r="DL1064" s="206"/>
      <c r="DM1064" s="206"/>
      <c r="DN1064" s="206"/>
      <c r="DO1064" s="206"/>
      <c r="DP1064" s="206"/>
      <c r="DQ1064" s="206"/>
      <c r="DR1064" s="206"/>
      <c r="DS1064" s="206"/>
      <c r="DT1064" s="206"/>
      <c r="DU1064" s="206"/>
      <c r="DV1064" s="206"/>
      <c r="DW1064" s="206"/>
      <c r="DX1064" s="206"/>
      <c r="DY1064" s="206"/>
      <c r="DZ1064" s="206"/>
      <c r="EA1064" s="206"/>
      <c r="EB1064" s="206"/>
      <c r="EC1064" s="206"/>
      <c r="ED1064" s="206"/>
      <c r="EE1064" s="206"/>
      <c r="EF1064" s="206"/>
      <c r="EG1064" s="206"/>
      <c r="EH1064" s="206"/>
      <c r="EI1064" s="206"/>
      <c r="EJ1064" s="206"/>
      <c r="EK1064" s="206"/>
      <c r="EL1064" s="206"/>
      <c r="EM1064" s="206"/>
      <c r="EN1064" s="206"/>
      <c r="EO1064" s="206"/>
      <c r="EP1064" s="206"/>
      <c r="EQ1064" s="206"/>
      <c r="ER1064" s="206"/>
      <c r="ES1064" s="206"/>
      <c r="ET1064" s="206"/>
      <c r="EU1064" s="206"/>
      <c r="EV1064" s="206"/>
      <c r="EW1064" s="206"/>
      <c r="EX1064" s="206"/>
      <c r="EY1064" s="206"/>
      <c r="EZ1064" s="206"/>
      <c r="FA1064" s="206"/>
      <c r="FB1064" s="206"/>
      <c r="FC1064" s="206"/>
      <c r="FD1064" s="206"/>
      <c r="FE1064" s="206"/>
      <c r="FF1064" s="206"/>
      <c r="FG1064" s="206"/>
      <c r="FH1064" s="206"/>
      <c r="FI1064" s="206"/>
      <c r="FJ1064" s="206"/>
      <c r="FK1064" s="206"/>
      <c r="FL1064" s="206"/>
      <c r="FM1064" s="206"/>
      <c r="FN1064" s="206"/>
      <c r="FO1064" s="206"/>
      <c r="FP1064" s="206"/>
      <c r="FQ1064" s="206"/>
      <c r="FR1064" s="206"/>
      <c r="FS1064" s="206"/>
      <c r="FT1064" s="206"/>
      <c r="FU1064" s="206"/>
      <c r="FV1064" s="206"/>
      <c r="FW1064" s="206"/>
      <c r="FX1064" s="206"/>
      <c r="FY1064" s="206"/>
      <c r="FZ1064" s="206"/>
      <c r="GA1064" s="206"/>
      <c r="GB1064" s="206"/>
      <c r="GC1064" s="206"/>
      <c r="GD1064" s="206"/>
      <c r="GE1064" s="206"/>
      <c r="GF1064" s="206"/>
      <c r="GG1064" s="206"/>
      <c r="GH1064" s="206"/>
      <c r="GI1064" s="206"/>
      <c r="GJ1064" s="206"/>
      <c r="GK1064" s="206"/>
      <c r="GL1064" s="206"/>
      <c r="GM1064" s="206"/>
      <c r="GN1064" s="206"/>
      <c r="GO1064" s="206"/>
      <c r="GP1064" s="206"/>
      <c r="GQ1064" s="206"/>
      <c r="GR1064" s="206"/>
      <c r="GS1064" s="206"/>
      <c r="GT1064" s="206"/>
      <c r="GU1064" s="206"/>
      <c r="GV1064" s="206"/>
      <c r="GW1064" s="206"/>
      <c r="GX1064" s="206"/>
      <c r="GY1064" s="206"/>
      <c r="GZ1064" s="206"/>
      <c r="HA1064" s="206"/>
      <c r="HB1064" s="206"/>
      <c r="HC1064" s="206"/>
      <c r="HD1064" s="206"/>
      <c r="HE1064" s="206"/>
      <c r="HF1064" s="206"/>
      <c r="HG1064" s="206"/>
      <c r="HH1064" s="206"/>
      <c r="HI1064" s="206"/>
      <c r="HJ1064" s="206"/>
      <c r="HK1064" s="206"/>
      <c r="HL1064" s="206"/>
      <c r="HM1064" s="206"/>
      <c r="HN1064" s="206"/>
      <c r="HO1064" s="206"/>
      <c r="HP1064" s="206"/>
      <c r="HQ1064" s="206"/>
      <c r="HR1064" s="206"/>
      <c r="HS1064" s="206"/>
      <c r="HT1064" s="206"/>
      <c r="HU1064" s="206"/>
      <c r="HV1064" s="206"/>
      <c r="HW1064" s="206"/>
      <c r="HX1064" s="206"/>
      <c r="HY1064" s="206"/>
      <c r="HZ1064" s="206"/>
      <c r="IA1064" s="206"/>
      <c r="IB1064" s="206"/>
      <c r="IC1064" s="206"/>
      <c r="ID1064" s="206"/>
      <c r="IE1064" s="206"/>
      <c r="IF1064" s="206"/>
      <c r="IG1064" s="206"/>
      <c r="IH1064" s="206"/>
    </row>
    <row r="1065" spans="1:242" s="225" customFormat="1" hidden="1" x14ac:dyDescent="0.25">
      <c r="A1065" s="206"/>
      <c r="B1065" s="206"/>
      <c r="C1065" s="204">
        <v>43742</v>
      </c>
      <c r="D1065" s="406" t="s">
        <v>580</v>
      </c>
      <c r="E1065" s="319" t="s">
        <v>1871</v>
      </c>
      <c r="F1065" s="255"/>
      <c r="G1065" s="320" t="s">
        <v>563</v>
      </c>
      <c r="H1065" s="285"/>
      <c r="I1065" s="321">
        <v>192000</v>
      </c>
      <c r="J1065" s="357">
        <f t="shared" si="16"/>
        <v>19798200</v>
      </c>
      <c r="K1065" s="251"/>
      <c r="L1065" s="287"/>
      <c r="M1065" s="319" t="s">
        <v>1871</v>
      </c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449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206"/>
      <c r="BN1065" s="206"/>
      <c r="BO1065" s="206"/>
      <c r="BP1065" s="206"/>
      <c r="BQ1065" s="206"/>
      <c r="BR1065" s="206"/>
      <c r="BS1065" s="206"/>
      <c r="BT1065" s="206"/>
      <c r="BU1065" s="206"/>
      <c r="BV1065" s="206"/>
      <c r="BW1065" s="206"/>
      <c r="BX1065" s="206"/>
      <c r="BY1065" s="206"/>
      <c r="BZ1065" s="206"/>
      <c r="CA1065" s="206"/>
      <c r="CB1065" s="206"/>
      <c r="CC1065" s="206"/>
      <c r="CD1065" s="206"/>
      <c r="CE1065" s="206"/>
      <c r="CF1065" s="206"/>
      <c r="CG1065" s="206"/>
      <c r="CH1065" s="206"/>
      <c r="CI1065" s="206"/>
      <c r="CJ1065" s="206"/>
      <c r="CK1065" s="206"/>
      <c r="CL1065" s="206"/>
      <c r="CM1065" s="206"/>
      <c r="CN1065" s="206"/>
      <c r="CO1065" s="206"/>
      <c r="CP1065" s="206"/>
      <c r="CQ1065" s="206"/>
      <c r="CR1065" s="206"/>
      <c r="CS1065" s="206"/>
      <c r="CT1065" s="206"/>
      <c r="CU1065" s="206"/>
      <c r="CV1065" s="206"/>
      <c r="CW1065" s="206"/>
      <c r="CX1065" s="206"/>
      <c r="CY1065" s="206"/>
      <c r="CZ1065" s="206"/>
      <c r="DA1065" s="206"/>
      <c r="DB1065" s="206"/>
      <c r="DC1065" s="206"/>
      <c r="DD1065" s="206"/>
      <c r="DE1065" s="206"/>
      <c r="DF1065" s="206"/>
      <c r="DG1065" s="206"/>
      <c r="DH1065" s="206"/>
      <c r="DI1065" s="206"/>
      <c r="DJ1065" s="206"/>
      <c r="DK1065" s="206"/>
      <c r="DL1065" s="206"/>
      <c r="DM1065" s="206"/>
      <c r="DN1065" s="206"/>
      <c r="DO1065" s="206"/>
      <c r="DP1065" s="206"/>
      <c r="DQ1065" s="206"/>
      <c r="DR1065" s="206"/>
      <c r="DS1065" s="206"/>
      <c r="DT1065" s="206"/>
      <c r="DU1065" s="206"/>
      <c r="DV1065" s="206"/>
      <c r="DW1065" s="206"/>
      <c r="DX1065" s="206"/>
      <c r="DY1065" s="206"/>
      <c r="DZ1065" s="206"/>
      <c r="EA1065" s="206"/>
      <c r="EB1065" s="206"/>
      <c r="EC1065" s="206"/>
      <c r="ED1065" s="206"/>
      <c r="EE1065" s="206"/>
      <c r="EF1065" s="206"/>
      <c r="EG1065" s="206"/>
      <c r="EH1065" s="206"/>
      <c r="EI1065" s="206"/>
      <c r="EJ1065" s="206"/>
      <c r="EK1065" s="206"/>
      <c r="EL1065" s="206"/>
      <c r="EM1065" s="206"/>
      <c r="EN1065" s="206"/>
      <c r="EO1065" s="206"/>
      <c r="EP1065" s="206"/>
      <c r="EQ1065" s="206"/>
      <c r="ER1065" s="206"/>
      <c r="ES1065" s="206"/>
      <c r="ET1065" s="206"/>
      <c r="EU1065" s="206"/>
      <c r="EV1065" s="206"/>
      <c r="EW1065" s="206"/>
      <c r="EX1065" s="206"/>
      <c r="EY1065" s="206"/>
      <c r="EZ1065" s="206"/>
      <c r="FA1065" s="206"/>
      <c r="FB1065" s="206"/>
      <c r="FC1065" s="206"/>
      <c r="FD1065" s="206"/>
      <c r="FE1065" s="206"/>
      <c r="FF1065" s="206"/>
      <c r="FG1065" s="206"/>
      <c r="FH1065" s="206"/>
      <c r="FI1065" s="206"/>
      <c r="FJ1065" s="206"/>
      <c r="FK1065" s="206"/>
      <c r="FL1065" s="206"/>
      <c r="FM1065" s="206"/>
      <c r="FN1065" s="206"/>
      <c r="FO1065" s="206"/>
      <c r="FP1065" s="206"/>
      <c r="FQ1065" s="206"/>
      <c r="FR1065" s="206"/>
      <c r="FS1065" s="206"/>
      <c r="FT1065" s="206"/>
      <c r="FU1065" s="206"/>
      <c r="FV1065" s="206"/>
      <c r="FW1065" s="206"/>
      <c r="FX1065" s="206"/>
      <c r="FY1065" s="206"/>
      <c r="FZ1065" s="206"/>
      <c r="GA1065" s="206"/>
      <c r="GB1065" s="206"/>
      <c r="GC1065" s="206"/>
      <c r="GD1065" s="206"/>
      <c r="GE1065" s="206"/>
      <c r="GF1065" s="206"/>
      <c r="GG1065" s="206"/>
      <c r="GH1065" s="206"/>
      <c r="GI1065" s="206"/>
      <c r="GJ1065" s="206"/>
      <c r="GK1065" s="206"/>
      <c r="GL1065" s="206"/>
      <c r="GM1065" s="206"/>
      <c r="GN1065" s="206"/>
      <c r="GO1065" s="206"/>
      <c r="GP1065" s="206"/>
      <c r="GQ1065" s="206"/>
      <c r="GR1065" s="206"/>
      <c r="GS1065" s="206"/>
      <c r="GT1065" s="206"/>
      <c r="GU1065" s="206"/>
      <c r="GV1065" s="206"/>
      <c r="GW1065" s="206"/>
      <c r="GX1065" s="206"/>
      <c r="GY1065" s="206"/>
      <c r="GZ1065" s="206"/>
      <c r="HA1065" s="206"/>
      <c r="HB1065" s="206"/>
      <c r="HC1065" s="206"/>
      <c r="HD1065" s="206"/>
      <c r="HE1065" s="206"/>
      <c r="HF1065" s="206"/>
      <c r="HG1065" s="206"/>
      <c r="HH1065" s="206"/>
      <c r="HI1065" s="206"/>
      <c r="HJ1065" s="206"/>
      <c r="HK1065" s="206"/>
      <c r="HL1065" s="206"/>
      <c r="HM1065" s="206"/>
      <c r="HN1065" s="206"/>
      <c r="HO1065" s="206"/>
      <c r="HP1065" s="206"/>
      <c r="HQ1065" s="206"/>
      <c r="HR1065" s="206"/>
      <c r="HS1065" s="206"/>
      <c r="HT1065" s="206"/>
      <c r="HU1065" s="206"/>
      <c r="HV1065" s="206"/>
      <c r="HW1065" s="206"/>
      <c r="HX1065" s="206"/>
      <c r="HY1065" s="206"/>
      <c r="HZ1065" s="206"/>
      <c r="IA1065" s="206"/>
      <c r="IB1065" s="206"/>
      <c r="IC1065" s="206"/>
      <c r="ID1065" s="206"/>
      <c r="IE1065" s="206"/>
      <c r="IF1065" s="206"/>
      <c r="IG1065" s="206"/>
      <c r="IH1065" s="206"/>
    </row>
    <row r="1066" spans="1:242" s="225" customFormat="1" hidden="1" x14ac:dyDescent="0.25">
      <c r="A1066" s="206"/>
      <c r="B1066" s="206"/>
      <c r="C1066" s="204">
        <v>43743</v>
      </c>
      <c r="D1066" s="407" t="s">
        <v>1886</v>
      </c>
      <c r="E1066" s="319" t="s">
        <v>1872</v>
      </c>
      <c r="F1066" s="322"/>
      <c r="G1066" s="270" t="s">
        <v>1885</v>
      </c>
      <c r="H1066" s="285"/>
      <c r="I1066" s="271">
        <v>70000</v>
      </c>
      <c r="J1066" s="357">
        <f t="shared" si="16"/>
        <v>19728200</v>
      </c>
      <c r="K1066" s="251"/>
      <c r="L1066" s="287"/>
      <c r="M1066" s="319" t="s">
        <v>1872</v>
      </c>
      <c r="N1066" s="287"/>
      <c r="O1066" s="287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449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206"/>
      <c r="BN1066" s="206"/>
      <c r="BO1066" s="206"/>
      <c r="BP1066" s="206"/>
      <c r="BQ1066" s="206"/>
      <c r="BR1066" s="206"/>
      <c r="BS1066" s="206"/>
      <c r="BT1066" s="206"/>
      <c r="BU1066" s="206"/>
      <c r="BV1066" s="206"/>
      <c r="BW1066" s="206"/>
      <c r="BX1066" s="206"/>
      <c r="BY1066" s="206"/>
      <c r="BZ1066" s="206"/>
      <c r="CA1066" s="206"/>
      <c r="CB1066" s="206"/>
      <c r="CC1066" s="206"/>
      <c r="CD1066" s="206"/>
      <c r="CE1066" s="206"/>
      <c r="CF1066" s="206"/>
      <c r="CG1066" s="206"/>
      <c r="CH1066" s="206"/>
      <c r="CI1066" s="206"/>
      <c r="CJ1066" s="206"/>
      <c r="CK1066" s="206"/>
      <c r="CL1066" s="206"/>
      <c r="CM1066" s="206"/>
      <c r="CN1066" s="206"/>
      <c r="CO1066" s="206"/>
      <c r="CP1066" s="206"/>
      <c r="CQ1066" s="206"/>
      <c r="CR1066" s="206"/>
      <c r="CS1066" s="206"/>
      <c r="CT1066" s="206"/>
      <c r="CU1066" s="206"/>
      <c r="CV1066" s="206"/>
      <c r="CW1066" s="206"/>
      <c r="CX1066" s="206"/>
      <c r="CY1066" s="206"/>
      <c r="CZ1066" s="206"/>
      <c r="DA1066" s="206"/>
      <c r="DB1066" s="206"/>
      <c r="DC1066" s="206"/>
      <c r="DD1066" s="206"/>
      <c r="DE1066" s="206"/>
      <c r="DF1066" s="206"/>
      <c r="DG1066" s="206"/>
      <c r="DH1066" s="206"/>
      <c r="DI1066" s="206"/>
      <c r="DJ1066" s="206"/>
      <c r="DK1066" s="206"/>
      <c r="DL1066" s="206"/>
      <c r="DM1066" s="206"/>
      <c r="DN1066" s="206"/>
      <c r="DO1066" s="206"/>
      <c r="DP1066" s="206"/>
      <c r="DQ1066" s="206"/>
      <c r="DR1066" s="206"/>
      <c r="DS1066" s="206"/>
      <c r="DT1066" s="206"/>
      <c r="DU1066" s="206"/>
      <c r="DV1066" s="206"/>
      <c r="DW1066" s="206"/>
      <c r="DX1066" s="206"/>
      <c r="DY1066" s="206"/>
      <c r="DZ1066" s="206"/>
      <c r="EA1066" s="206"/>
      <c r="EB1066" s="206"/>
      <c r="EC1066" s="206"/>
      <c r="ED1066" s="206"/>
      <c r="EE1066" s="206"/>
      <c r="EF1066" s="206"/>
      <c r="EG1066" s="206"/>
      <c r="EH1066" s="206"/>
      <c r="EI1066" s="206"/>
      <c r="EJ1066" s="206"/>
      <c r="EK1066" s="206"/>
      <c r="EL1066" s="206"/>
      <c r="EM1066" s="206"/>
      <c r="EN1066" s="206"/>
      <c r="EO1066" s="206"/>
      <c r="EP1066" s="206"/>
      <c r="EQ1066" s="206"/>
      <c r="ER1066" s="206"/>
      <c r="ES1066" s="206"/>
      <c r="ET1066" s="206"/>
      <c r="EU1066" s="206"/>
      <c r="EV1066" s="206"/>
      <c r="EW1066" s="206"/>
      <c r="EX1066" s="206"/>
      <c r="EY1066" s="206"/>
      <c r="EZ1066" s="206"/>
      <c r="FA1066" s="206"/>
      <c r="FB1066" s="206"/>
      <c r="FC1066" s="206"/>
      <c r="FD1066" s="206"/>
      <c r="FE1066" s="206"/>
      <c r="FF1066" s="206"/>
      <c r="FG1066" s="206"/>
      <c r="FH1066" s="206"/>
      <c r="FI1066" s="206"/>
      <c r="FJ1066" s="206"/>
      <c r="FK1066" s="206"/>
      <c r="FL1066" s="206"/>
      <c r="FM1066" s="206"/>
      <c r="FN1066" s="206"/>
      <c r="FO1066" s="206"/>
      <c r="FP1066" s="206"/>
      <c r="FQ1066" s="206"/>
      <c r="FR1066" s="206"/>
      <c r="FS1066" s="206"/>
      <c r="FT1066" s="206"/>
      <c r="FU1066" s="206"/>
      <c r="FV1066" s="206"/>
      <c r="FW1066" s="206"/>
      <c r="FX1066" s="206"/>
      <c r="FY1066" s="206"/>
      <c r="FZ1066" s="206"/>
      <c r="GA1066" s="206"/>
      <c r="GB1066" s="206"/>
      <c r="GC1066" s="206"/>
      <c r="GD1066" s="206"/>
      <c r="GE1066" s="206"/>
      <c r="GF1066" s="206"/>
      <c r="GG1066" s="206"/>
      <c r="GH1066" s="206"/>
      <c r="GI1066" s="206"/>
      <c r="GJ1066" s="206"/>
      <c r="GK1066" s="206"/>
      <c r="GL1066" s="206"/>
      <c r="GM1066" s="206"/>
      <c r="GN1066" s="206"/>
      <c r="GO1066" s="206"/>
      <c r="GP1066" s="206"/>
      <c r="GQ1066" s="206"/>
      <c r="GR1066" s="206"/>
      <c r="GS1066" s="206"/>
      <c r="GT1066" s="206"/>
      <c r="GU1066" s="206"/>
      <c r="GV1066" s="206"/>
      <c r="GW1066" s="206"/>
      <c r="GX1066" s="206"/>
      <c r="GY1066" s="206"/>
      <c r="GZ1066" s="206"/>
      <c r="HA1066" s="206"/>
      <c r="HB1066" s="206"/>
      <c r="HC1066" s="206"/>
      <c r="HD1066" s="206"/>
      <c r="HE1066" s="206"/>
      <c r="HF1066" s="206"/>
      <c r="HG1066" s="206"/>
      <c r="HH1066" s="206"/>
      <c r="HI1066" s="206"/>
      <c r="HJ1066" s="206"/>
      <c r="HK1066" s="206"/>
      <c r="HL1066" s="206"/>
      <c r="HM1066" s="206"/>
      <c r="HN1066" s="206"/>
      <c r="HO1066" s="206"/>
      <c r="HP1066" s="206"/>
      <c r="HQ1066" s="206"/>
      <c r="HR1066" s="206"/>
      <c r="HS1066" s="206"/>
      <c r="HT1066" s="206"/>
      <c r="HU1066" s="206"/>
      <c r="HV1066" s="206"/>
      <c r="HW1066" s="206"/>
      <c r="HX1066" s="206"/>
      <c r="HY1066" s="206"/>
      <c r="HZ1066" s="206"/>
      <c r="IA1066" s="206"/>
      <c r="IB1066" s="206"/>
      <c r="IC1066" s="206"/>
      <c r="ID1066" s="206"/>
      <c r="IE1066" s="206"/>
      <c r="IF1066" s="206"/>
      <c r="IG1066" s="206"/>
      <c r="IH1066" s="206"/>
    </row>
    <row r="1067" spans="1:242" s="225" customFormat="1" hidden="1" x14ac:dyDescent="0.25">
      <c r="A1067" s="206"/>
      <c r="B1067" s="206"/>
      <c r="C1067" s="204">
        <v>43743</v>
      </c>
      <c r="D1067" s="233" t="s">
        <v>1888</v>
      </c>
      <c r="E1067" s="319" t="s">
        <v>1887</v>
      </c>
      <c r="F1067" s="322"/>
      <c r="G1067" s="242" t="s">
        <v>565</v>
      </c>
      <c r="H1067" s="285"/>
      <c r="I1067" s="236">
        <v>64500</v>
      </c>
      <c r="J1067" s="357">
        <f t="shared" si="16"/>
        <v>19663700</v>
      </c>
      <c r="K1067" s="251"/>
      <c r="L1067" s="287"/>
      <c r="M1067" s="319" t="s">
        <v>1887</v>
      </c>
      <c r="N1067" s="287"/>
      <c r="O1067" s="287"/>
      <c r="P1067" s="287"/>
      <c r="Q1067" s="287"/>
      <c r="R1067" s="287"/>
      <c r="S1067" s="287"/>
      <c r="T1067" s="287"/>
      <c r="U1067" s="287"/>
      <c r="V1067" s="287"/>
      <c r="W1067" s="287"/>
      <c r="X1067" s="287"/>
      <c r="Y1067" s="287"/>
      <c r="Z1067" s="287"/>
      <c r="AA1067" s="287"/>
      <c r="AB1067" s="287"/>
      <c r="AC1067" s="287"/>
      <c r="AD1067" s="287"/>
      <c r="AE1067" s="287"/>
      <c r="AF1067" s="287"/>
      <c r="AG1067" s="287"/>
      <c r="AH1067" s="287"/>
      <c r="AI1067" s="287"/>
      <c r="AJ1067" s="449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206"/>
      <c r="BN1067" s="206"/>
      <c r="BO1067" s="206"/>
      <c r="BP1067" s="206"/>
      <c r="BQ1067" s="206"/>
      <c r="BR1067" s="206"/>
      <c r="BS1067" s="206"/>
      <c r="BT1067" s="206"/>
      <c r="BU1067" s="206"/>
      <c r="BV1067" s="206"/>
      <c r="BW1067" s="206"/>
      <c r="BX1067" s="206"/>
      <c r="BY1067" s="206"/>
      <c r="BZ1067" s="206"/>
      <c r="CA1067" s="206"/>
      <c r="CB1067" s="206"/>
      <c r="CC1067" s="206"/>
      <c r="CD1067" s="206"/>
      <c r="CE1067" s="206"/>
      <c r="CF1067" s="206"/>
      <c r="CG1067" s="206"/>
      <c r="CH1067" s="206"/>
      <c r="CI1067" s="206"/>
      <c r="CJ1067" s="206"/>
      <c r="CK1067" s="206"/>
      <c r="CL1067" s="206"/>
      <c r="CM1067" s="206"/>
      <c r="CN1067" s="206"/>
      <c r="CO1067" s="206"/>
      <c r="CP1067" s="206"/>
      <c r="CQ1067" s="206"/>
      <c r="CR1067" s="206"/>
      <c r="CS1067" s="206"/>
      <c r="CT1067" s="206"/>
      <c r="CU1067" s="206"/>
      <c r="CV1067" s="206"/>
      <c r="CW1067" s="206"/>
      <c r="CX1067" s="206"/>
      <c r="CY1067" s="206"/>
      <c r="CZ1067" s="206"/>
      <c r="DA1067" s="206"/>
      <c r="DB1067" s="206"/>
      <c r="DC1067" s="206"/>
      <c r="DD1067" s="206"/>
      <c r="DE1067" s="206"/>
      <c r="DF1067" s="206"/>
      <c r="DG1067" s="206"/>
      <c r="DH1067" s="206"/>
      <c r="DI1067" s="206"/>
      <c r="DJ1067" s="206"/>
      <c r="DK1067" s="206"/>
      <c r="DL1067" s="206"/>
      <c r="DM1067" s="206"/>
      <c r="DN1067" s="206"/>
      <c r="DO1067" s="206"/>
      <c r="DP1067" s="206"/>
      <c r="DQ1067" s="206"/>
      <c r="DR1067" s="206"/>
      <c r="DS1067" s="206"/>
      <c r="DT1067" s="206"/>
      <c r="DU1067" s="206"/>
      <c r="DV1067" s="206"/>
      <c r="DW1067" s="206"/>
      <c r="DX1067" s="206"/>
      <c r="DY1067" s="206"/>
      <c r="DZ1067" s="206"/>
      <c r="EA1067" s="206"/>
      <c r="EB1067" s="206"/>
      <c r="EC1067" s="206"/>
      <c r="ED1067" s="206"/>
      <c r="EE1067" s="206"/>
      <c r="EF1067" s="206"/>
      <c r="EG1067" s="206"/>
      <c r="EH1067" s="206"/>
      <c r="EI1067" s="206"/>
      <c r="EJ1067" s="206"/>
      <c r="EK1067" s="206"/>
      <c r="EL1067" s="206"/>
      <c r="EM1067" s="206"/>
      <c r="EN1067" s="206"/>
      <c r="EO1067" s="206"/>
      <c r="EP1067" s="206"/>
      <c r="EQ1067" s="206"/>
      <c r="ER1067" s="206"/>
      <c r="ES1067" s="206"/>
      <c r="ET1067" s="206"/>
      <c r="EU1067" s="206"/>
      <c r="EV1067" s="206"/>
      <c r="EW1067" s="206"/>
      <c r="EX1067" s="206"/>
      <c r="EY1067" s="206"/>
      <c r="EZ1067" s="206"/>
      <c r="FA1067" s="206"/>
      <c r="FB1067" s="206"/>
      <c r="FC1067" s="206"/>
      <c r="FD1067" s="206"/>
      <c r="FE1067" s="206"/>
      <c r="FF1067" s="206"/>
      <c r="FG1067" s="206"/>
      <c r="FH1067" s="206"/>
      <c r="FI1067" s="206"/>
      <c r="FJ1067" s="206"/>
      <c r="FK1067" s="206"/>
      <c r="FL1067" s="206"/>
      <c r="FM1067" s="206"/>
      <c r="FN1067" s="206"/>
      <c r="FO1067" s="206"/>
      <c r="FP1067" s="206"/>
      <c r="FQ1067" s="206"/>
      <c r="FR1067" s="206"/>
      <c r="FS1067" s="206"/>
      <c r="FT1067" s="206"/>
      <c r="FU1067" s="206"/>
      <c r="FV1067" s="206"/>
      <c r="FW1067" s="206"/>
      <c r="FX1067" s="206"/>
      <c r="FY1067" s="206"/>
      <c r="FZ1067" s="206"/>
      <c r="GA1067" s="206"/>
      <c r="GB1067" s="206"/>
      <c r="GC1067" s="206"/>
      <c r="GD1067" s="206"/>
      <c r="GE1067" s="206"/>
      <c r="GF1067" s="206"/>
      <c r="GG1067" s="206"/>
      <c r="GH1067" s="206"/>
      <c r="GI1067" s="206"/>
      <c r="GJ1067" s="206"/>
      <c r="GK1067" s="206"/>
      <c r="GL1067" s="206"/>
      <c r="GM1067" s="206"/>
      <c r="GN1067" s="206"/>
      <c r="GO1067" s="206"/>
      <c r="GP1067" s="206"/>
      <c r="GQ1067" s="206"/>
      <c r="GR1067" s="206"/>
      <c r="GS1067" s="206"/>
      <c r="GT1067" s="206"/>
      <c r="GU1067" s="206"/>
      <c r="GV1067" s="206"/>
      <c r="GW1067" s="206"/>
      <c r="GX1067" s="206"/>
      <c r="GY1067" s="206"/>
      <c r="GZ1067" s="206"/>
      <c r="HA1067" s="206"/>
      <c r="HB1067" s="206"/>
      <c r="HC1067" s="206"/>
      <c r="HD1067" s="206"/>
      <c r="HE1067" s="206"/>
      <c r="HF1067" s="206"/>
      <c r="HG1067" s="206"/>
      <c r="HH1067" s="206"/>
      <c r="HI1067" s="206"/>
      <c r="HJ1067" s="206"/>
      <c r="HK1067" s="206"/>
      <c r="HL1067" s="206"/>
      <c r="HM1067" s="206"/>
      <c r="HN1067" s="206"/>
      <c r="HO1067" s="206"/>
      <c r="HP1067" s="206"/>
      <c r="HQ1067" s="206"/>
      <c r="HR1067" s="206"/>
      <c r="HS1067" s="206"/>
      <c r="HT1067" s="206"/>
      <c r="HU1067" s="206"/>
      <c r="HV1067" s="206"/>
      <c r="HW1067" s="206"/>
      <c r="HX1067" s="206"/>
      <c r="HY1067" s="206"/>
      <c r="HZ1067" s="206"/>
      <c r="IA1067" s="206"/>
      <c r="IB1067" s="206"/>
      <c r="IC1067" s="206"/>
      <c r="ID1067" s="206"/>
      <c r="IE1067" s="206"/>
      <c r="IF1067" s="206"/>
      <c r="IG1067" s="206"/>
      <c r="IH1067" s="206"/>
    </row>
    <row r="1068" spans="1:242" s="225" customFormat="1" hidden="1" x14ac:dyDescent="0.25">
      <c r="A1068" s="206"/>
      <c r="B1068" s="206"/>
      <c r="C1068" s="204">
        <v>43743</v>
      </c>
      <c r="D1068" s="233" t="s">
        <v>1889</v>
      </c>
      <c r="E1068" s="319" t="s">
        <v>1873</v>
      </c>
      <c r="F1068" s="322"/>
      <c r="G1068" s="242" t="s">
        <v>611</v>
      </c>
      <c r="H1068" s="285"/>
      <c r="I1068" s="236">
        <v>700000</v>
      </c>
      <c r="J1068" s="357">
        <f t="shared" si="16"/>
        <v>18963700</v>
      </c>
      <c r="K1068" s="251"/>
      <c r="L1068" s="287"/>
      <c r="M1068" s="319" t="s">
        <v>1873</v>
      </c>
      <c r="N1068" s="287"/>
      <c r="O1068" s="287"/>
      <c r="P1068" s="287"/>
      <c r="Q1068" s="287"/>
      <c r="R1068" s="287"/>
      <c r="S1068" s="287"/>
      <c r="T1068" s="287"/>
      <c r="U1068" s="287"/>
      <c r="V1068" s="287"/>
      <c r="W1068" s="287"/>
      <c r="X1068" s="287"/>
      <c r="Y1068" s="287"/>
      <c r="Z1068" s="287"/>
      <c r="AA1068" s="287"/>
      <c r="AB1068" s="287"/>
      <c r="AC1068" s="287"/>
      <c r="AD1068" s="287"/>
      <c r="AE1068" s="287"/>
      <c r="AF1068" s="287"/>
      <c r="AG1068" s="287"/>
      <c r="AH1068" s="287"/>
      <c r="AI1068" s="287"/>
      <c r="AJ1068" s="449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206"/>
      <c r="BN1068" s="206"/>
      <c r="BO1068" s="206"/>
      <c r="BP1068" s="206"/>
      <c r="BQ1068" s="206"/>
      <c r="BR1068" s="206"/>
      <c r="BS1068" s="206"/>
      <c r="BT1068" s="206"/>
      <c r="BU1068" s="206"/>
      <c r="BV1068" s="206"/>
      <c r="BW1068" s="206"/>
      <c r="BX1068" s="206"/>
      <c r="BY1068" s="206"/>
      <c r="BZ1068" s="206"/>
      <c r="CA1068" s="206"/>
      <c r="CB1068" s="206"/>
      <c r="CC1068" s="206"/>
      <c r="CD1068" s="206"/>
      <c r="CE1068" s="206"/>
      <c r="CF1068" s="206"/>
      <c r="CG1068" s="206"/>
      <c r="CH1068" s="206"/>
      <c r="CI1068" s="206"/>
      <c r="CJ1068" s="206"/>
      <c r="CK1068" s="206"/>
      <c r="CL1068" s="206"/>
      <c r="CM1068" s="206"/>
      <c r="CN1068" s="206"/>
      <c r="CO1068" s="206"/>
      <c r="CP1068" s="206"/>
      <c r="CQ1068" s="206"/>
      <c r="CR1068" s="206"/>
      <c r="CS1068" s="206"/>
      <c r="CT1068" s="206"/>
      <c r="CU1068" s="206"/>
      <c r="CV1068" s="206"/>
      <c r="CW1068" s="206"/>
      <c r="CX1068" s="206"/>
      <c r="CY1068" s="206"/>
      <c r="CZ1068" s="206"/>
      <c r="DA1068" s="206"/>
      <c r="DB1068" s="206"/>
      <c r="DC1068" s="206"/>
      <c r="DD1068" s="206"/>
      <c r="DE1068" s="206"/>
      <c r="DF1068" s="206"/>
      <c r="DG1068" s="206"/>
      <c r="DH1068" s="206"/>
      <c r="DI1068" s="206"/>
      <c r="DJ1068" s="206"/>
      <c r="DK1068" s="206"/>
      <c r="DL1068" s="206"/>
      <c r="DM1068" s="206"/>
      <c r="DN1068" s="206"/>
      <c r="DO1068" s="206"/>
      <c r="DP1068" s="206"/>
      <c r="DQ1068" s="206"/>
      <c r="DR1068" s="206"/>
      <c r="DS1068" s="206"/>
      <c r="DT1068" s="206"/>
      <c r="DU1068" s="206"/>
      <c r="DV1068" s="206"/>
      <c r="DW1068" s="206"/>
      <c r="DX1068" s="206"/>
      <c r="DY1068" s="206"/>
      <c r="DZ1068" s="206"/>
      <c r="EA1068" s="206"/>
      <c r="EB1068" s="206"/>
      <c r="EC1068" s="206"/>
      <c r="ED1068" s="206"/>
      <c r="EE1068" s="206"/>
      <c r="EF1068" s="206"/>
      <c r="EG1068" s="206"/>
      <c r="EH1068" s="206"/>
      <c r="EI1068" s="206"/>
      <c r="EJ1068" s="206"/>
      <c r="EK1068" s="206"/>
      <c r="EL1068" s="206"/>
      <c r="EM1068" s="206"/>
      <c r="EN1068" s="206"/>
      <c r="EO1068" s="206"/>
      <c r="EP1068" s="206"/>
      <c r="EQ1068" s="206"/>
      <c r="ER1068" s="206"/>
      <c r="ES1068" s="206"/>
      <c r="ET1068" s="206"/>
      <c r="EU1068" s="206"/>
      <c r="EV1068" s="206"/>
      <c r="EW1068" s="206"/>
      <c r="EX1068" s="206"/>
      <c r="EY1068" s="206"/>
      <c r="EZ1068" s="206"/>
      <c r="FA1068" s="206"/>
      <c r="FB1068" s="206"/>
      <c r="FC1068" s="206"/>
      <c r="FD1068" s="206"/>
      <c r="FE1068" s="206"/>
      <c r="FF1068" s="206"/>
      <c r="FG1068" s="206"/>
      <c r="FH1068" s="206"/>
      <c r="FI1068" s="206"/>
      <c r="FJ1068" s="206"/>
      <c r="FK1068" s="206"/>
      <c r="FL1068" s="206"/>
      <c r="FM1068" s="206"/>
      <c r="FN1068" s="206"/>
      <c r="FO1068" s="206"/>
      <c r="FP1068" s="206"/>
      <c r="FQ1068" s="206"/>
      <c r="FR1068" s="206"/>
      <c r="FS1068" s="206"/>
      <c r="FT1068" s="206"/>
      <c r="FU1068" s="206"/>
      <c r="FV1068" s="206"/>
      <c r="FW1068" s="206"/>
      <c r="FX1068" s="206"/>
      <c r="FY1068" s="206"/>
      <c r="FZ1068" s="206"/>
      <c r="GA1068" s="206"/>
      <c r="GB1068" s="206"/>
      <c r="GC1068" s="206"/>
      <c r="GD1068" s="206"/>
      <c r="GE1068" s="206"/>
      <c r="GF1068" s="206"/>
      <c r="GG1068" s="206"/>
      <c r="GH1068" s="206"/>
      <c r="GI1068" s="206"/>
      <c r="GJ1068" s="206"/>
      <c r="GK1068" s="206"/>
      <c r="GL1068" s="206"/>
      <c r="GM1068" s="206"/>
      <c r="GN1068" s="206"/>
      <c r="GO1068" s="206"/>
      <c r="GP1068" s="206"/>
      <c r="GQ1068" s="206"/>
      <c r="GR1068" s="206"/>
      <c r="GS1068" s="206"/>
      <c r="GT1068" s="206"/>
      <c r="GU1068" s="206"/>
      <c r="GV1068" s="206"/>
      <c r="GW1068" s="206"/>
      <c r="GX1068" s="206"/>
      <c r="GY1068" s="206"/>
      <c r="GZ1068" s="206"/>
      <c r="HA1068" s="206"/>
      <c r="HB1068" s="206"/>
      <c r="HC1068" s="206"/>
      <c r="HD1068" s="206"/>
      <c r="HE1068" s="206"/>
      <c r="HF1068" s="206"/>
      <c r="HG1068" s="206"/>
      <c r="HH1068" s="206"/>
      <c r="HI1068" s="206"/>
      <c r="HJ1068" s="206"/>
      <c r="HK1068" s="206"/>
      <c r="HL1068" s="206"/>
      <c r="HM1068" s="206"/>
      <c r="HN1068" s="206"/>
      <c r="HO1068" s="206"/>
      <c r="HP1068" s="206"/>
      <c r="HQ1068" s="206"/>
      <c r="HR1068" s="206"/>
      <c r="HS1068" s="206"/>
      <c r="HT1068" s="206"/>
      <c r="HU1068" s="206"/>
      <c r="HV1068" s="206"/>
      <c r="HW1068" s="206"/>
      <c r="HX1068" s="206"/>
      <c r="HY1068" s="206"/>
      <c r="HZ1068" s="206"/>
      <c r="IA1068" s="206"/>
      <c r="IB1068" s="206"/>
      <c r="IC1068" s="206"/>
      <c r="ID1068" s="206"/>
      <c r="IE1068" s="206"/>
      <c r="IF1068" s="206"/>
      <c r="IG1068" s="206"/>
      <c r="IH1068" s="206"/>
    </row>
    <row r="1069" spans="1:242" s="225" customFormat="1" hidden="1" x14ac:dyDescent="0.25">
      <c r="A1069" s="206"/>
      <c r="B1069" s="206"/>
      <c r="C1069" s="204">
        <v>43745</v>
      </c>
      <c r="D1069" s="233" t="s">
        <v>1891</v>
      </c>
      <c r="E1069" s="319" t="s">
        <v>1890</v>
      </c>
      <c r="F1069" s="322"/>
      <c r="G1069" s="242" t="s">
        <v>561</v>
      </c>
      <c r="H1069" s="285"/>
      <c r="I1069" s="236">
        <v>26000</v>
      </c>
      <c r="J1069" s="357">
        <f t="shared" si="16"/>
        <v>18937700</v>
      </c>
      <c r="K1069" s="251"/>
      <c r="L1069" s="287"/>
      <c r="M1069" s="319" t="s">
        <v>1890</v>
      </c>
      <c r="N1069" s="287"/>
      <c r="O1069" s="287"/>
      <c r="P1069" s="287"/>
      <c r="Q1069" s="287"/>
      <c r="R1069" s="287"/>
      <c r="S1069" s="287"/>
      <c r="T1069" s="287"/>
      <c r="U1069" s="287"/>
      <c r="V1069" s="287"/>
      <c r="W1069" s="287"/>
      <c r="X1069" s="287"/>
      <c r="Y1069" s="287"/>
      <c r="Z1069" s="287"/>
      <c r="AA1069" s="287"/>
      <c r="AB1069" s="287"/>
      <c r="AC1069" s="287"/>
      <c r="AD1069" s="287"/>
      <c r="AE1069" s="287"/>
      <c r="AF1069" s="287"/>
      <c r="AG1069" s="287"/>
      <c r="AH1069" s="287"/>
      <c r="AI1069" s="287"/>
      <c r="AJ1069" s="449"/>
      <c r="AK1069" s="206"/>
      <c r="AL1069" s="206"/>
      <c r="AM1069" s="206"/>
      <c r="AN1069" s="206"/>
      <c r="AO1069" s="206"/>
      <c r="AP1069" s="206"/>
      <c r="AQ1069" s="206"/>
      <c r="AR1069" s="206"/>
      <c r="AS1069" s="206"/>
      <c r="AT1069" s="206"/>
      <c r="AU1069" s="206"/>
      <c r="AV1069" s="206"/>
      <c r="AW1069" s="206"/>
      <c r="AX1069" s="206"/>
      <c r="AY1069" s="206"/>
      <c r="AZ1069" s="206"/>
      <c r="BA1069" s="206"/>
      <c r="BB1069" s="206"/>
      <c r="BC1069" s="206"/>
      <c r="BD1069" s="206"/>
      <c r="BE1069" s="206"/>
      <c r="BF1069" s="206"/>
      <c r="BG1069" s="206"/>
      <c r="BH1069" s="206"/>
      <c r="BI1069" s="206"/>
      <c r="BJ1069" s="206"/>
      <c r="BK1069" s="206"/>
      <c r="BL1069" s="206"/>
      <c r="BM1069" s="206"/>
      <c r="BN1069" s="206"/>
      <c r="BO1069" s="206"/>
      <c r="BP1069" s="206"/>
      <c r="BQ1069" s="206"/>
      <c r="BR1069" s="206"/>
      <c r="BS1069" s="206"/>
      <c r="BT1069" s="206"/>
      <c r="BU1069" s="206"/>
      <c r="BV1069" s="206"/>
      <c r="BW1069" s="206"/>
      <c r="BX1069" s="206"/>
      <c r="BY1069" s="206"/>
      <c r="BZ1069" s="206"/>
      <c r="CA1069" s="206"/>
      <c r="CB1069" s="206"/>
      <c r="CC1069" s="206"/>
      <c r="CD1069" s="206"/>
      <c r="CE1069" s="206"/>
      <c r="CF1069" s="206"/>
      <c r="CG1069" s="206"/>
      <c r="CH1069" s="206"/>
      <c r="CI1069" s="206"/>
      <c r="CJ1069" s="206"/>
      <c r="CK1069" s="206"/>
      <c r="CL1069" s="206"/>
      <c r="CM1069" s="206"/>
      <c r="CN1069" s="206"/>
      <c r="CO1069" s="206"/>
      <c r="CP1069" s="206"/>
      <c r="CQ1069" s="206"/>
      <c r="CR1069" s="206"/>
      <c r="CS1069" s="206"/>
      <c r="CT1069" s="206"/>
      <c r="CU1069" s="206"/>
      <c r="CV1069" s="206"/>
      <c r="CW1069" s="206"/>
      <c r="CX1069" s="206"/>
      <c r="CY1069" s="206"/>
      <c r="CZ1069" s="206"/>
      <c r="DA1069" s="206"/>
      <c r="DB1069" s="206"/>
      <c r="DC1069" s="206"/>
      <c r="DD1069" s="206"/>
      <c r="DE1069" s="206"/>
      <c r="DF1069" s="206"/>
      <c r="DG1069" s="206"/>
      <c r="DH1069" s="206"/>
      <c r="DI1069" s="206"/>
      <c r="DJ1069" s="206"/>
      <c r="DK1069" s="206"/>
      <c r="DL1069" s="206"/>
      <c r="DM1069" s="206"/>
      <c r="DN1069" s="206"/>
      <c r="DO1069" s="206"/>
      <c r="DP1069" s="206"/>
      <c r="DQ1069" s="206"/>
      <c r="DR1069" s="206"/>
      <c r="DS1069" s="206"/>
      <c r="DT1069" s="206"/>
      <c r="DU1069" s="206"/>
      <c r="DV1069" s="206"/>
      <c r="DW1069" s="206"/>
      <c r="DX1069" s="206"/>
      <c r="DY1069" s="206"/>
      <c r="DZ1069" s="206"/>
      <c r="EA1069" s="206"/>
      <c r="EB1069" s="206"/>
      <c r="EC1069" s="206"/>
      <c r="ED1069" s="206"/>
      <c r="EE1069" s="206"/>
      <c r="EF1069" s="206"/>
      <c r="EG1069" s="206"/>
      <c r="EH1069" s="206"/>
      <c r="EI1069" s="206"/>
      <c r="EJ1069" s="206"/>
      <c r="EK1069" s="206"/>
      <c r="EL1069" s="206"/>
      <c r="EM1069" s="206"/>
      <c r="EN1069" s="206"/>
      <c r="EO1069" s="206"/>
      <c r="EP1069" s="206"/>
      <c r="EQ1069" s="206"/>
      <c r="ER1069" s="206"/>
      <c r="ES1069" s="206"/>
      <c r="ET1069" s="206"/>
      <c r="EU1069" s="206"/>
      <c r="EV1069" s="206"/>
      <c r="EW1069" s="206"/>
      <c r="EX1069" s="206"/>
      <c r="EY1069" s="206"/>
      <c r="EZ1069" s="206"/>
      <c r="FA1069" s="206"/>
      <c r="FB1069" s="206"/>
      <c r="FC1069" s="206"/>
      <c r="FD1069" s="206"/>
      <c r="FE1069" s="206"/>
      <c r="FF1069" s="206"/>
      <c r="FG1069" s="206"/>
      <c r="FH1069" s="206"/>
      <c r="FI1069" s="206"/>
      <c r="FJ1069" s="206"/>
      <c r="FK1069" s="206"/>
      <c r="FL1069" s="206"/>
      <c r="FM1069" s="206"/>
      <c r="FN1069" s="206"/>
      <c r="FO1069" s="206"/>
      <c r="FP1069" s="206"/>
      <c r="FQ1069" s="206"/>
      <c r="FR1069" s="206"/>
      <c r="FS1069" s="206"/>
      <c r="FT1069" s="206"/>
      <c r="FU1069" s="206"/>
      <c r="FV1069" s="206"/>
      <c r="FW1069" s="206"/>
      <c r="FX1069" s="206"/>
      <c r="FY1069" s="206"/>
      <c r="FZ1069" s="206"/>
      <c r="GA1069" s="206"/>
      <c r="GB1069" s="206"/>
      <c r="GC1069" s="206"/>
      <c r="GD1069" s="206"/>
      <c r="GE1069" s="206"/>
      <c r="GF1069" s="206"/>
      <c r="GG1069" s="206"/>
      <c r="GH1069" s="206"/>
      <c r="GI1069" s="206"/>
      <c r="GJ1069" s="206"/>
      <c r="GK1069" s="206"/>
      <c r="GL1069" s="206"/>
      <c r="GM1069" s="206"/>
      <c r="GN1069" s="206"/>
      <c r="GO1069" s="206"/>
      <c r="GP1069" s="206"/>
      <c r="GQ1069" s="206"/>
      <c r="GR1069" s="206"/>
      <c r="GS1069" s="206"/>
      <c r="GT1069" s="206"/>
      <c r="GU1069" s="206"/>
      <c r="GV1069" s="206"/>
      <c r="GW1069" s="206"/>
      <c r="GX1069" s="206"/>
      <c r="GY1069" s="206"/>
      <c r="GZ1069" s="206"/>
      <c r="HA1069" s="206"/>
      <c r="HB1069" s="206"/>
      <c r="HC1069" s="206"/>
      <c r="HD1069" s="206"/>
      <c r="HE1069" s="206"/>
      <c r="HF1069" s="206"/>
      <c r="HG1069" s="206"/>
      <c r="HH1069" s="206"/>
      <c r="HI1069" s="206"/>
      <c r="HJ1069" s="206"/>
      <c r="HK1069" s="206"/>
      <c r="HL1069" s="206"/>
      <c r="HM1069" s="206"/>
      <c r="HN1069" s="206"/>
      <c r="HO1069" s="206"/>
      <c r="HP1069" s="206"/>
      <c r="HQ1069" s="206"/>
      <c r="HR1069" s="206"/>
      <c r="HS1069" s="206"/>
      <c r="HT1069" s="206"/>
      <c r="HU1069" s="206"/>
      <c r="HV1069" s="206"/>
      <c r="HW1069" s="206"/>
      <c r="HX1069" s="206"/>
      <c r="HY1069" s="206"/>
      <c r="HZ1069" s="206"/>
      <c r="IA1069" s="206"/>
      <c r="IB1069" s="206"/>
      <c r="IC1069" s="206"/>
      <c r="ID1069" s="206"/>
      <c r="IE1069" s="206"/>
      <c r="IF1069" s="206"/>
      <c r="IG1069" s="206"/>
      <c r="IH1069" s="206"/>
    </row>
    <row r="1070" spans="1:242" s="225" customFormat="1" hidden="1" x14ac:dyDescent="0.25">
      <c r="A1070" s="206"/>
      <c r="B1070" s="206"/>
      <c r="C1070" s="204">
        <v>43745</v>
      </c>
      <c r="D1070" s="233" t="s">
        <v>1892</v>
      </c>
      <c r="E1070" s="319" t="s">
        <v>1874</v>
      </c>
      <c r="F1070" s="322"/>
      <c r="G1070" s="242" t="s">
        <v>532</v>
      </c>
      <c r="H1070" s="285"/>
      <c r="I1070" s="236">
        <v>1301245</v>
      </c>
      <c r="J1070" s="357">
        <f t="shared" si="16"/>
        <v>17636455</v>
      </c>
      <c r="K1070" s="251"/>
      <c r="L1070" s="287"/>
      <c r="M1070" s="319" t="s">
        <v>1874</v>
      </c>
      <c r="N1070" s="287"/>
      <c r="O1070" s="287"/>
      <c r="P1070" s="287"/>
      <c r="Q1070" s="287"/>
      <c r="R1070" s="287"/>
      <c r="S1070" s="287"/>
      <c r="T1070" s="287"/>
      <c r="U1070" s="287"/>
      <c r="V1070" s="287"/>
      <c r="W1070" s="287"/>
      <c r="X1070" s="287"/>
      <c r="Y1070" s="287"/>
      <c r="Z1070" s="287"/>
      <c r="AA1070" s="287"/>
      <c r="AB1070" s="287"/>
      <c r="AC1070" s="287"/>
      <c r="AD1070" s="287"/>
      <c r="AE1070" s="287"/>
      <c r="AF1070" s="287"/>
      <c r="AG1070" s="287"/>
      <c r="AH1070" s="287"/>
      <c r="AI1070" s="287"/>
      <c r="AJ1070" s="449"/>
      <c r="AK1070" s="206"/>
      <c r="AL1070" s="206"/>
      <c r="AM1070" s="206"/>
      <c r="AN1070" s="206"/>
      <c r="AO1070" s="206"/>
      <c r="AP1070" s="206"/>
      <c r="AQ1070" s="206"/>
      <c r="AR1070" s="206"/>
      <c r="AS1070" s="206"/>
      <c r="AT1070" s="206"/>
      <c r="AU1070" s="206"/>
      <c r="AV1070" s="206"/>
      <c r="AW1070" s="206"/>
      <c r="AX1070" s="206"/>
      <c r="AY1070" s="206"/>
      <c r="AZ1070" s="206"/>
      <c r="BA1070" s="206"/>
      <c r="BB1070" s="206"/>
      <c r="BC1070" s="206"/>
      <c r="BD1070" s="206"/>
      <c r="BE1070" s="206"/>
      <c r="BF1070" s="206"/>
      <c r="BG1070" s="206"/>
      <c r="BH1070" s="206"/>
      <c r="BI1070" s="206"/>
      <c r="BJ1070" s="206"/>
      <c r="BK1070" s="206"/>
      <c r="BL1070" s="206"/>
      <c r="BM1070" s="206"/>
      <c r="BN1070" s="206"/>
      <c r="BO1070" s="206"/>
      <c r="BP1070" s="206"/>
      <c r="BQ1070" s="206"/>
      <c r="BR1070" s="206"/>
      <c r="BS1070" s="206"/>
      <c r="BT1070" s="206"/>
      <c r="BU1070" s="206"/>
      <c r="BV1070" s="206"/>
      <c r="BW1070" s="206"/>
      <c r="BX1070" s="206"/>
      <c r="BY1070" s="206"/>
      <c r="BZ1070" s="206"/>
      <c r="CA1070" s="206"/>
      <c r="CB1070" s="206"/>
      <c r="CC1070" s="206"/>
      <c r="CD1070" s="206"/>
      <c r="CE1070" s="206"/>
      <c r="CF1070" s="206"/>
      <c r="CG1070" s="206"/>
      <c r="CH1070" s="206"/>
      <c r="CI1070" s="206"/>
      <c r="CJ1070" s="206"/>
      <c r="CK1070" s="206"/>
      <c r="CL1070" s="206"/>
      <c r="CM1070" s="206"/>
      <c r="CN1070" s="206"/>
      <c r="CO1070" s="206"/>
      <c r="CP1070" s="206"/>
      <c r="CQ1070" s="206"/>
      <c r="CR1070" s="206"/>
      <c r="CS1070" s="206"/>
      <c r="CT1070" s="206"/>
      <c r="CU1070" s="206"/>
      <c r="CV1070" s="206"/>
      <c r="CW1070" s="206"/>
      <c r="CX1070" s="206"/>
      <c r="CY1070" s="206"/>
      <c r="CZ1070" s="206"/>
      <c r="DA1070" s="206"/>
      <c r="DB1070" s="206"/>
      <c r="DC1070" s="206"/>
      <c r="DD1070" s="206"/>
      <c r="DE1070" s="206"/>
      <c r="DF1070" s="206"/>
      <c r="DG1070" s="206"/>
      <c r="DH1070" s="206"/>
      <c r="DI1070" s="206"/>
      <c r="DJ1070" s="206"/>
      <c r="DK1070" s="206"/>
      <c r="DL1070" s="206"/>
      <c r="DM1070" s="206"/>
      <c r="DN1070" s="206"/>
      <c r="DO1070" s="206"/>
      <c r="DP1070" s="206"/>
      <c r="DQ1070" s="206"/>
      <c r="DR1070" s="206"/>
      <c r="DS1070" s="206"/>
      <c r="DT1070" s="206"/>
      <c r="DU1070" s="206"/>
      <c r="DV1070" s="206"/>
      <c r="DW1070" s="206"/>
      <c r="DX1070" s="206"/>
      <c r="DY1070" s="206"/>
      <c r="DZ1070" s="206"/>
      <c r="EA1070" s="206"/>
      <c r="EB1070" s="206"/>
      <c r="EC1070" s="206"/>
      <c r="ED1070" s="206"/>
      <c r="EE1070" s="206"/>
      <c r="EF1070" s="206"/>
      <c r="EG1070" s="206"/>
      <c r="EH1070" s="206"/>
      <c r="EI1070" s="206"/>
      <c r="EJ1070" s="206"/>
      <c r="EK1070" s="206"/>
      <c r="EL1070" s="206"/>
      <c r="EM1070" s="206"/>
      <c r="EN1070" s="206"/>
      <c r="EO1070" s="206"/>
      <c r="EP1070" s="206"/>
      <c r="EQ1070" s="206"/>
      <c r="ER1070" s="206"/>
      <c r="ES1070" s="206"/>
      <c r="ET1070" s="206"/>
      <c r="EU1070" s="206"/>
      <c r="EV1070" s="206"/>
      <c r="EW1070" s="206"/>
      <c r="EX1070" s="206"/>
      <c r="EY1070" s="206"/>
      <c r="EZ1070" s="206"/>
      <c r="FA1070" s="206"/>
      <c r="FB1070" s="206"/>
      <c r="FC1070" s="206"/>
      <c r="FD1070" s="206"/>
      <c r="FE1070" s="206"/>
      <c r="FF1070" s="206"/>
      <c r="FG1070" s="206"/>
      <c r="FH1070" s="206"/>
      <c r="FI1070" s="206"/>
      <c r="FJ1070" s="206"/>
      <c r="FK1070" s="206"/>
      <c r="FL1070" s="206"/>
      <c r="FM1070" s="206"/>
      <c r="FN1070" s="206"/>
      <c r="FO1070" s="206"/>
      <c r="FP1070" s="206"/>
      <c r="FQ1070" s="206"/>
      <c r="FR1070" s="206"/>
      <c r="FS1070" s="206"/>
      <c r="FT1070" s="206"/>
      <c r="FU1070" s="206"/>
      <c r="FV1070" s="206"/>
      <c r="FW1070" s="206"/>
      <c r="FX1070" s="206"/>
      <c r="FY1070" s="206"/>
      <c r="FZ1070" s="206"/>
      <c r="GA1070" s="206"/>
      <c r="GB1070" s="206"/>
      <c r="GC1070" s="206"/>
      <c r="GD1070" s="206"/>
      <c r="GE1070" s="206"/>
      <c r="GF1070" s="206"/>
      <c r="GG1070" s="206"/>
      <c r="GH1070" s="206"/>
      <c r="GI1070" s="206"/>
      <c r="GJ1070" s="206"/>
      <c r="GK1070" s="206"/>
      <c r="GL1070" s="206"/>
      <c r="GM1070" s="206"/>
      <c r="GN1070" s="206"/>
      <c r="GO1070" s="206"/>
      <c r="GP1070" s="206"/>
      <c r="GQ1070" s="206"/>
      <c r="GR1070" s="206"/>
      <c r="GS1070" s="206"/>
      <c r="GT1070" s="206"/>
      <c r="GU1070" s="206"/>
      <c r="GV1070" s="206"/>
      <c r="GW1070" s="206"/>
      <c r="GX1070" s="206"/>
      <c r="GY1070" s="206"/>
      <c r="GZ1070" s="206"/>
      <c r="HA1070" s="206"/>
      <c r="HB1070" s="206"/>
      <c r="HC1070" s="206"/>
      <c r="HD1070" s="206"/>
      <c r="HE1070" s="206"/>
      <c r="HF1070" s="206"/>
      <c r="HG1070" s="206"/>
      <c r="HH1070" s="206"/>
      <c r="HI1070" s="206"/>
      <c r="HJ1070" s="206"/>
      <c r="HK1070" s="206"/>
      <c r="HL1070" s="206"/>
      <c r="HM1070" s="206"/>
      <c r="HN1070" s="206"/>
      <c r="HO1070" s="206"/>
      <c r="HP1070" s="206"/>
      <c r="HQ1070" s="206"/>
      <c r="HR1070" s="206"/>
      <c r="HS1070" s="206"/>
      <c r="HT1070" s="206"/>
      <c r="HU1070" s="206"/>
      <c r="HV1070" s="206"/>
      <c r="HW1070" s="206"/>
      <c r="HX1070" s="206"/>
      <c r="HY1070" s="206"/>
      <c r="HZ1070" s="206"/>
      <c r="IA1070" s="206"/>
      <c r="IB1070" s="206"/>
      <c r="IC1070" s="206"/>
      <c r="ID1070" s="206"/>
      <c r="IE1070" s="206"/>
      <c r="IF1070" s="206"/>
      <c r="IG1070" s="206"/>
      <c r="IH1070" s="206"/>
    </row>
    <row r="1071" spans="1:242" s="225" customFormat="1" hidden="1" x14ac:dyDescent="0.25">
      <c r="A1071" s="206"/>
      <c r="B1071" s="206"/>
      <c r="C1071" s="204">
        <v>43747</v>
      </c>
      <c r="D1071" s="233" t="s">
        <v>580</v>
      </c>
      <c r="E1071" s="319" t="s">
        <v>1875</v>
      </c>
      <c r="F1071" s="322"/>
      <c r="G1071" s="242" t="s">
        <v>563</v>
      </c>
      <c r="H1071" s="285"/>
      <c r="I1071" s="236">
        <v>128000</v>
      </c>
      <c r="J1071" s="357">
        <f t="shared" si="16"/>
        <v>17508455</v>
      </c>
      <c r="K1071" s="251"/>
      <c r="L1071" s="287"/>
      <c r="M1071" s="319" t="s">
        <v>1875</v>
      </c>
      <c r="N1071" s="287"/>
      <c r="O1071" s="287"/>
      <c r="P1071" s="287"/>
      <c r="Q1071" s="287"/>
      <c r="R1071" s="287"/>
      <c r="S1071" s="287"/>
      <c r="T1071" s="287"/>
      <c r="U1071" s="287"/>
      <c r="V1071" s="287"/>
      <c r="W1071" s="287"/>
      <c r="X1071" s="287"/>
      <c r="Y1071" s="287"/>
      <c r="Z1071" s="287"/>
      <c r="AA1071" s="287"/>
      <c r="AB1071" s="287"/>
      <c r="AC1071" s="287"/>
      <c r="AD1071" s="287"/>
      <c r="AE1071" s="287"/>
      <c r="AF1071" s="287"/>
      <c r="AG1071" s="287"/>
      <c r="AH1071" s="287"/>
      <c r="AI1071" s="287"/>
      <c r="AJ1071" s="449"/>
      <c r="AK1071" s="206"/>
      <c r="AL1071" s="206"/>
      <c r="AM1071" s="206"/>
      <c r="AN1071" s="206"/>
      <c r="AO1071" s="206"/>
      <c r="AP1071" s="206"/>
      <c r="AQ1071" s="206"/>
      <c r="AR1071" s="206"/>
      <c r="AS1071" s="206"/>
      <c r="AT1071" s="206"/>
      <c r="AU1071" s="206"/>
      <c r="AV1071" s="206"/>
      <c r="AW1071" s="206"/>
      <c r="AX1071" s="206"/>
      <c r="AY1071" s="206"/>
      <c r="AZ1071" s="206"/>
      <c r="BA1071" s="206"/>
      <c r="BB1071" s="206"/>
      <c r="BC1071" s="206"/>
      <c r="BD1071" s="206"/>
      <c r="BE1071" s="206"/>
      <c r="BF1071" s="206"/>
      <c r="BG1071" s="206"/>
      <c r="BH1071" s="206"/>
      <c r="BI1071" s="206"/>
      <c r="BJ1071" s="206"/>
      <c r="BK1071" s="206"/>
      <c r="BL1071" s="206"/>
      <c r="BM1071" s="206"/>
      <c r="BN1071" s="206"/>
      <c r="BO1071" s="206"/>
      <c r="BP1071" s="206"/>
      <c r="BQ1071" s="206"/>
      <c r="BR1071" s="206"/>
      <c r="BS1071" s="206"/>
      <c r="BT1071" s="206"/>
      <c r="BU1071" s="206"/>
      <c r="BV1071" s="206"/>
      <c r="BW1071" s="206"/>
      <c r="BX1071" s="206"/>
      <c r="BY1071" s="206"/>
      <c r="BZ1071" s="206"/>
      <c r="CA1071" s="206"/>
      <c r="CB1071" s="206"/>
      <c r="CC1071" s="206"/>
      <c r="CD1071" s="206"/>
      <c r="CE1071" s="206"/>
      <c r="CF1071" s="206"/>
      <c r="CG1071" s="206"/>
      <c r="CH1071" s="206"/>
      <c r="CI1071" s="206"/>
      <c r="CJ1071" s="206"/>
      <c r="CK1071" s="206"/>
      <c r="CL1071" s="206"/>
      <c r="CM1071" s="206"/>
      <c r="CN1071" s="206"/>
      <c r="CO1071" s="206"/>
      <c r="CP1071" s="206"/>
      <c r="CQ1071" s="206"/>
      <c r="CR1071" s="206"/>
      <c r="CS1071" s="206"/>
      <c r="CT1071" s="206"/>
      <c r="CU1071" s="206"/>
      <c r="CV1071" s="206"/>
      <c r="CW1071" s="206"/>
      <c r="CX1071" s="206"/>
      <c r="CY1071" s="206"/>
      <c r="CZ1071" s="206"/>
      <c r="DA1071" s="206"/>
      <c r="DB1071" s="206"/>
      <c r="DC1071" s="206"/>
      <c r="DD1071" s="206"/>
      <c r="DE1071" s="206"/>
      <c r="DF1071" s="206"/>
      <c r="DG1071" s="206"/>
      <c r="DH1071" s="206"/>
      <c r="DI1071" s="206"/>
      <c r="DJ1071" s="206"/>
      <c r="DK1071" s="206"/>
      <c r="DL1071" s="206"/>
      <c r="DM1071" s="206"/>
      <c r="DN1071" s="206"/>
      <c r="DO1071" s="206"/>
      <c r="DP1071" s="206"/>
      <c r="DQ1071" s="206"/>
      <c r="DR1071" s="206"/>
      <c r="DS1071" s="206"/>
      <c r="DT1071" s="206"/>
      <c r="DU1071" s="206"/>
      <c r="DV1071" s="206"/>
      <c r="DW1071" s="206"/>
      <c r="DX1071" s="206"/>
      <c r="DY1071" s="206"/>
      <c r="DZ1071" s="206"/>
      <c r="EA1071" s="206"/>
      <c r="EB1071" s="206"/>
      <c r="EC1071" s="206"/>
      <c r="ED1071" s="206"/>
      <c r="EE1071" s="206"/>
      <c r="EF1071" s="206"/>
      <c r="EG1071" s="206"/>
      <c r="EH1071" s="206"/>
      <c r="EI1071" s="206"/>
      <c r="EJ1071" s="206"/>
      <c r="EK1071" s="206"/>
      <c r="EL1071" s="206"/>
      <c r="EM1071" s="206"/>
      <c r="EN1071" s="206"/>
      <c r="EO1071" s="206"/>
      <c r="EP1071" s="206"/>
      <c r="EQ1071" s="206"/>
      <c r="ER1071" s="206"/>
      <c r="ES1071" s="206"/>
      <c r="ET1071" s="206"/>
      <c r="EU1071" s="206"/>
      <c r="EV1071" s="206"/>
      <c r="EW1071" s="206"/>
      <c r="EX1071" s="206"/>
      <c r="EY1071" s="206"/>
      <c r="EZ1071" s="206"/>
      <c r="FA1071" s="206"/>
      <c r="FB1071" s="206"/>
      <c r="FC1071" s="206"/>
      <c r="FD1071" s="206"/>
      <c r="FE1071" s="206"/>
      <c r="FF1071" s="206"/>
      <c r="FG1071" s="206"/>
      <c r="FH1071" s="206"/>
      <c r="FI1071" s="206"/>
      <c r="FJ1071" s="206"/>
      <c r="FK1071" s="206"/>
      <c r="FL1071" s="206"/>
      <c r="FM1071" s="206"/>
      <c r="FN1071" s="206"/>
      <c r="FO1071" s="206"/>
      <c r="FP1071" s="206"/>
      <c r="FQ1071" s="206"/>
      <c r="FR1071" s="206"/>
      <c r="FS1071" s="206"/>
      <c r="FT1071" s="206"/>
      <c r="FU1071" s="206"/>
      <c r="FV1071" s="206"/>
      <c r="FW1071" s="206"/>
      <c r="FX1071" s="206"/>
      <c r="FY1071" s="206"/>
      <c r="FZ1071" s="206"/>
      <c r="GA1071" s="206"/>
      <c r="GB1071" s="206"/>
      <c r="GC1071" s="206"/>
      <c r="GD1071" s="206"/>
      <c r="GE1071" s="206"/>
      <c r="GF1071" s="206"/>
      <c r="GG1071" s="206"/>
      <c r="GH1071" s="206"/>
      <c r="GI1071" s="206"/>
      <c r="GJ1071" s="206"/>
      <c r="GK1071" s="206"/>
      <c r="GL1071" s="206"/>
      <c r="GM1071" s="206"/>
      <c r="GN1071" s="206"/>
      <c r="GO1071" s="206"/>
      <c r="GP1071" s="206"/>
      <c r="GQ1071" s="206"/>
      <c r="GR1071" s="206"/>
      <c r="GS1071" s="206"/>
      <c r="GT1071" s="206"/>
      <c r="GU1071" s="206"/>
      <c r="GV1071" s="206"/>
      <c r="GW1071" s="206"/>
      <c r="GX1071" s="206"/>
      <c r="GY1071" s="206"/>
      <c r="GZ1071" s="206"/>
      <c r="HA1071" s="206"/>
      <c r="HB1071" s="206"/>
      <c r="HC1071" s="206"/>
      <c r="HD1071" s="206"/>
      <c r="HE1071" s="206"/>
      <c r="HF1071" s="206"/>
      <c r="HG1071" s="206"/>
      <c r="HH1071" s="206"/>
      <c r="HI1071" s="206"/>
      <c r="HJ1071" s="206"/>
      <c r="HK1071" s="206"/>
      <c r="HL1071" s="206"/>
      <c r="HM1071" s="206"/>
      <c r="HN1071" s="206"/>
      <c r="HO1071" s="206"/>
      <c r="HP1071" s="206"/>
      <c r="HQ1071" s="206"/>
      <c r="HR1071" s="206"/>
      <c r="HS1071" s="206"/>
      <c r="HT1071" s="206"/>
      <c r="HU1071" s="206"/>
      <c r="HV1071" s="206"/>
      <c r="HW1071" s="206"/>
      <c r="HX1071" s="206"/>
      <c r="HY1071" s="206"/>
      <c r="HZ1071" s="206"/>
      <c r="IA1071" s="206"/>
      <c r="IB1071" s="206"/>
      <c r="IC1071" s="206"/>
      <c r="ID1071" s="206"/>
      <c r="IE1071" s="206"/>
      <c r="IF1071" s="206"/>
      <c r="IG1071" s="206"/>
      <c r="IH1071" s="206"/>
    </row>
    <row r="1072" spans="1:242" s="225" customFormat="1" hidden="1" x14ac:dyDescent="0.25">
      <c r="A1072" s="206"/>
      <c r="B1072" s="206"/>
      <c r="C1072" s="204">
        <v>43747</v>
      </c>
      <c r="D1072" s="233" t="s">
        <v>1894</v>
      </c>
      <c r="E1072" s="319" t="s">
        <v>1898</v>
      </c>
      <c r="F1072" s="322"/>
      <c r="G1072" s="242" t="s">
        <v>1611</v>
      </c>
      <c r="H1072" s="285"/>
      <c r="I1072" s="236">
        <v>300000</v>
      </c>
      <c r="J1072" s="357">
        <f t="shared" si="16"/>
        <v>17208455</v>
      </c>
      <c r="K1072" s="251"/>
      <c r="L1072" s="287"/>
      <c r="M1072" s="319" t="s">
        <v>1898</v>
      </c>
      <c r="N1072" s="287"/>
      <c r="O1072" s="287"/>
      <c r="P1072" s="287"/>
      <c r="Q1072" s="287"/>
      <c r="R1072" s="287"/>
      <c r="S1072" s="287"/>
      <c r="T1072" s="287"/>
      <c r="U1072" s="287"/>
      <c r="V1072" s="287"/>
      <c r="W1072" s="287"/>
      <c r="X1072" s="287"/>
      <c r="Y1072" s="287"/>
      <c r="Z1072" s="287"/>
      <c r="AA1072" s="287"/>
      <c r="AB1072" s="287"/>
      <c r="AC1072" s="287"/>
      <c r="AD1072" s="287"/>
      <c r="AE1072" s="287"/>
      <c r="AF1072" s="287"/>
      <c r="AG1072" s="287"/>
      <c r="AH1072" s="287"/>
      <c r="AI1072" s="287"/>
      <c r="AJ1072" s="449"/>
      <c r="AK1072" s="206"/>
      <c r="AL1072" s="206"/>
      <c r="AM1072" s="206"/>
      <c r="AN1072" s="206"/>
      <c r="AO1072" s="206"/>
      <c r="AP1072" s="206"/>
      <c r="AQ1072" s="206"/>
      <c r="AR1072" s="206"/>
      <c r="AS1072" s="206"/>
      <c r="AT1072" s="206"/>
      <c r="AU1072" s="206"/>
      <c r="AV1072" s="206"/>
      <c r="AW1072" s="206"/>
      <c r="AX1072" s="206"/>
      <c r="AY1072" s="206"/>
      <c r="AZ1072" s="206"/>
      <c r="BA1072" s="206"/>
      <c r="BB1072" s="206"/>
      <c r="BC1072" s="206"/>
      <c r="BD1072" s="206"/>
      <c r="BE1072" s="206"/>
      <c r="BF1072" s="206"/>
      <c r="BG1072" s="206"/>
      <c r="BH1072" s="206"/>
      <c r="BI1072" s="206"/>
      <c r="BJ1072" s="206"/>
      <c r="BK1072" s="206"/>
      <c r="BL1072" s="206"/>
      <c r="BM1072" s="206"/>
      <c r="BN1072" s="206"/>
      <c r="BO1072" s="206"/>
      <c r="BP1072" s="206"/>
      <c r="BQ1072" s="206"/>
      <c r="BR1072" s="206"/>
      <c r="BS1072" s="206"/>
      <c r="BT1072" s="206"/>
      <c r="BU1072" s="206"/>
      <c r="BV1072" s="206"/>
      <c r="BW1072" s="206"/>
      <c r="BX1072" s="206"/>
      <c r="BY1072" s="206"/>
      <c r="BZ1072" s="206"/>
      <c r="CA1072" s="206"/>
      <c r="CB1072" s="206"/>
      <c r="CC1072" s="206"/>
      <c r="CD1072" s="206"/>
      <c r="CE1072" s="206"/>
      <c r="CF1072" s="206"/>
      <c r="CG1072" s="206"/>
      <c r="CH1072" s="206"/>
      <c r="CI1072" s="206"/>
      <c r="CJ1072" s="206"/>
      <c r="CK1072" s="206"/>
      <c r="CL1072" s="206"/>
      <c r="CM1072" s="206"/>
      <c r="CN1072" s="206"/>
      <c r="CO1072" s="206"/>
      <c r="CP1072" s="206"/>
      <c r="CQ1072" s="206"/>
      <c r="CR1072" s="206"/>
      <c r="CS1072" s="206"/>
      <c r="CT1072" s="206"/>
      <c r="CU1072" s="206"/>
      <c r="CV1072" s="206"/>
      <c r="CW1072" s="206"/>
      <c r="CX1072" s="206"/>
      <c r="CY1072" s="206"/>
      <c r="CZ1072" s="206"/>
      <c r="DA1072" s="206"/>
      <c r="DB1072" s="206"/>
      <c r="DC1072" s="206"/>
      <c r="DD1072" s="206"/>
      <c r="DE1072" s="206"/>
      <c r="DF1072" s="206"/>
      <c r="DG1072" s="206"/>
      <c r="DH1072" s="206"/>
      <c r="DI1072" s="206"/>
      <c r="DJ1072" s="206"/>
      <c r="DK1072" s="206"/>
      <c r="DL1072" s="206"/>
      <c r="DM1072" s="206"/>
      <c r="DN1072" s="206"/>
      <c r="DO1072" s="206"/>
      <c r="DP1072" s="206"/>
      <c r="DQ1072" s="206"/>
      <c r="DR1072" s="206"/>
      <c r="DS1072" s="206"/>
      <c r="DT1072" s="206"/>
      <c r="DU1072" s="206"/>
      <c r="DV1072" s="206"/>
      <c r="DW1072" s="206"/>
      <c r="DX1072" s="206"/>
      <c r="DY1072" s="206"/>
      <c r="DZ1072" s="206"/>
      <c r="EA1072" s="206"/>
      <c r="EB1072" s="206"/>
      <c r="EC1072" s="206"/>
      <c r="ED1072" s="206"/>
      <c r="EE1072" s="206"/>
      <c r="EF1072" s="206"/>
      <c r="EG1072" s="206"/>
      <c r="EH1072" s="206"/>
      <c r="EI1072" s="206"/>
      <c r="EJ1072" s="206"/>
      <c r="EK1072" s="206"/>
      <c r="EL1072" s="206"/>
      <c r="EM1072" s="206"/>
      <c r="EN1072" s="206"/>
      <c r="EO1072" s="206"/>
      <c r="EP1072" s="206"/>
      <c r="EQ1072" s="206"/>
      <c r="ER1072" s="206"/>
      <c r="ES1072" s="206"/>
      <c r="ET1072" s="206"/>
      <c r="EU1072" s="206"/>
      <c r="EV1072" s="206"/>
      <c r="EW1072" s="206"/>
      <c r="EX1072" s="206"/>
      <c r="EY1072" s="206"/>
      <c r="EZ1072" s="206"/>
      <c r="FA1072" s="206"/>
      <c r="FB1072" s="206"/>
      <c r="FC1072" s="206"/>
      <c r="FD1072" s="206"/>
      <c r="FE1072" s="206"/>
      <c r="FF1072" s="206"/>
      <c r="FG1072" s="206"/>
      <c r="FH1072" s="206"/>
      <c r="FI1072" s="206"/>
      <c r="FJ1072" s="206"/>
      <c r="FK1072" s="206"/>
      <c r="FL1072" s="206"/>
      <c r="FM1072" s="206"/>
      <c r="FN1072" s="206"/>
      <c r="FO1072" s="206"/>
      <c r="FP1072" s="206"/>
      <c r="FQ1072" s="206"/>
      <c r="FR1072" s="206"/>
      <c r="FS1072" s="206"/>
      <c r="FT1072" s="206"/>
      <c r="FU1072" s="206"/>
      <c r="FV1072" s="206"/>
      <c r="FW1072" s="206"/>
      <c r="FX1072" s="206"/>
      <c r="FY1072" s="206"/>
      <c r="FZ1072" s="206"/>
      <c r="GA1072" s="206"/>
      <c r="GB1072" s="206"/>
      <c r="GC1072" s="206"/>
      <c r="GD1072" s="206"/>
      <c r="GE1072" s="206"/>
      <c r="GF1072" s="206"/>
      <c r="GG1072" s="206"/>
      <c r="GH1072" s="206"/>
      <c r="GI1072" s="206"/>
      <c r="GJ1072" s="206"/>
      <c r="GK1072" s="206"/>
      <c r="GL1072" s="206"/>
      <c r="GM1072" s="206"/>
      <c r="GN1072" s="206"/>
      <c r="GO1072" s="206"/>
      <c r="GP1072" s="206"/>
      <c r="GQ1072" s="206"/>
      <c r="GR1072" s="206"/>
      <c r="GS1072" s="206"/>
      <c r="GT1072" s="206"/>
      <c r="GU1072" s="206"/>
      <c r="GV1072" s="206"/>
      <c r="GW1072" s="206"/>
      <c r="GX1072" s="206"/>
      <c r="GY1072" s="206"/>
      <c r="GZ1072" s="206"/>
      <c r="HA1072" s="206"/>
      <c r="HB1072" s="206"/>
      <c r="HC1072" s="206"/>
      <c r="HD1072" s="206"/>
      <c r="HE1072" s="206"/>
      <c r="HF1072" s="206"/>
      <c r="HG1072" s="206"/>
      <c r="HH1072" s="206"/>
      <c r="HI1072" s="206"/>
      <c r="HJ1072" s="206"/>
      <c r="HK1072" s="206"/>
      <c r="HL1072" s="206"/>
      <c r="HM1072" s="206"/>
      <c r="HN1072" s="206"/>
      <c r="HO1072" s="206"/>
      <c r="HP1072" s="206"/>
      <c r="HQ1072" s="206"/>
      <c r="HR1072" s="206"/>
      <c r="HS1072" s="206"/>
      <c r="HT1072" s="206"/>
      <c r="HU1072" s="206"/>
      <c r="HV1072" s="206"/>
      <c r="HW1072" s="206"/>
      <c r="HX1072" s="206"/>
      <c r="HY1072" s="206"/>
      <c r="HZ1072" s="206"/>
      <c r="IA1072" s="206"/>
      <c r="IB1072" s="206"/>
      <c r="IC1072" s="206"/>
      <c r="ID1072" s="206"/>
      <c r="IE1072" s="206"/>
      <c r="IF1072" s="206"/>
      <c r="IG1072" s="206"/>
      <c r="IH1072" s="206"/>
    </row>
    <row r="1073" spans="1:242" s="225" customFormat="1" hidden="1" x14ac:dyDescent="0.25">
      <c r="A1073" s="206"/>
      <c r="B1073" s="206"/>
      <c r="C1073" s="204">
        <v>43748</v>
      </c>
      <c r="D1073" s="233" t="s">
        <v>1893</v>
      </c>
      <c r="E1073" s="319" t="s">
        <v>1876</v>
      </c>
      <c r="F1073" s="322"/>
      <c r="G1073" s="242" t="s">
        <v>565</v>
      </c>
      <c r="H1073" s="285"/>
      <c r="I1073" s="236">
        <v>8300000</v>
      </c>
      <c r="J1073" s="357">
        <f t="shared" si="16"/>
        <v>8908455</v>
      </c>
      <c r="K1073" s="251"/>
      <c r="L1073" s="287"/>
      <c r="M1073" s="319" t="s">
        <v>1876</v>
      </c>
      <c r="N1073" s="287"/>
      <c r="O1073" s="287"/>
      <c r="P1073" s="287"/>
      <c r="Q1073" s="287"/>
      <c r="R1073" s="287"/>
      <c r="S1073" s="287"/>
      <c r="T1073" s="287"/>
      <c r="U1073" s="287"/>
      <c r="V1073" s="287"/>
      <c r="W1073" s="287"/>
      <c r="X1073" s="287"/>
      <c r="Y1073" s="287"/>
      <c r="Z1073" s="287"/>
      <c r="AA1073" s="287"/>
      <c r="AB1073" s="287"/>
      <c r="AC1073" s="287"/>
      <c r="AD1073" s="287"/>
      <c r="AE1073" s="287"/>
      <c r="AF1073" s="287"/>
      <c r="AG1073" s="287"/>
      <c r="AH1073" s="287"/>
      <c r="AI1073" s="287"/>
      <c r="AJ1073" s="449"/>
      <c r="AK1073" s="206"/>
      <c r="AL1073" s="206"/>
      <c r="AM1073" s="206"/>
      <c r="AN1073" s="206"/>
      <c r="AO1073" s="206"/>
      <c r="AP1073" s="206"/>
      <c r="AQ1073" s="206"/>
      <c r="AR1073" s="206"/>
      <c r="AS1073" s="206"/>
      <c r="AT1073" s="206"/>
      <c r="AU1073" s="206"/>
      <c r="AV1073" s="206"/>
      <c r="AW1073" s="206"/>
      <c r="AX1073" s="206"/>
      <c r="AY1073" s="206"/>
      <c r="AZ1073" s="206"/>
      <c r="BA1073" s="206"/>
      <c r="BB1073" s="206"/>
      <c r="BC1073" s="206"/>
      <c r="BD1073" s="206"/>
      <c r="BE1073" s="206"/>
      <c r="BF1073" s="206"/>
      <c r="BG1073" s="206"/>
      <c r="BH1073" s="206"/>
      <c r="BI1073" s="206"/>
      <c r="BJ1073" s="206"/>
      <c r="BK1073" s="206"/>
      <c r="BL1073" s="206"/>
      <c r="BM1073" s="206"/>
      <c r="BN1073" s="206"/>
      <c r="BO1073" s="206"/>
      <c r="BP1073" s="206"/>
      <c r="BQ1073" s="206"/>
      <c r="BR1073" s="206"/>
      <c r="BS1073" s="206"/>
      <c r="BT1073" s="206"/>
      <c r="BU1073" s="206"/>
      <c r="BV1073" s="206"/>
      <c r="BW1073" s="206"/>
      <c r="BX1073" s="206"/>
      <c r="BY1073" s="206"/>
      <c r="BZ1073" s="206"/>
      <c r="CA1073" s="206"/>
      <c r="CB1073" s="206"/>
      <c r="CC1073" s="206"/>
      <c r="CD1073" s="206"/>
      <c r="CE1073" s="206"/>
      <c r="CF1073" s="206"/>
      <c r="CG1073" s="206"/>
      <c r="CH1073" s="206"/>
      <c r="CI1073" s="206"/>
      <c r="CJ1073" s="206"/>
      <c r="CK1073" s="206"/>
      <c r="CL1073" s="206"/>
      <c r="CM1073" s="206"/>
      <c r="CN1073" s="206"/>
      <c r="CO1073" s="206"/>
      <c r="CP1073" s="206"/>
      <c r="CQ1073" s="206"/>
      <c r="CR1073" s="206"/>
      <c r="CS1073" s="206"/>
      <c r="CT1073" s="206"/>
      <c r="CU1073" s="206"/>
      <c r="CV1073" s="206"/>
      <c r="CW1073" s="206"/>
      <c r="CX1073" s="206"/>
      <c r="CY1073" s="206"/>
      <c r="CZ1073" s="206"/>
      <c r="DA1073" s="206"/>
      <c r="DB1073" s="206"/>
      <c r="DC1073" s="206"/>
      <c r="DD1073" s="206"/>
      <c r="DE1073" s="206"/>
      <c r="DF1073" s="206"/>
      <c r="DG1073" s="206"/>
      <c r="DH1073" s="206"/>
      <c r="DI1073" s="206"/>
      <c r="DJ1073" s="206"/>
      <c r="DK1073" s="206"/>
      <c r="DL1073" s="206"/>
      <c r="DM1073" s="206"/>
      <c r="DN1073" s="206"/>
      <c r="DO1073" s="206"/>
      <c r="DP1073" s="206"/>
      <c r="DQ1073" s="206"/>
      <c r="DR1073" s="206"/>
      <c r="DS1073" s="206"/>
      <c r="DT1073" s="206"/>
      <c r="DU1073" s="206"/>
      <c r="DV1073" s="206"/>
      <c r="DW1073" s="206"/>
      <c r="DX1073" s="206"/>
      <c r="DY1073" s="206"/>
      <c r="DZ1073" s="206"/>
      <c r="EA1073" s="206"/>
      <c r="EB1073" s="206"/>
      <c r="EC1073" s="206"/>
      <c r="ED1073" s="206"/>
      <c r="EE1073" s="206"/>
      <c r="EF1073" s="206"/>
      <c r="EG1073" s="206"/>
      <c r="EH1073" s="206"/>
      <c r="EI1073" s="206"/>
      <c r="EJ1073" s="206"/>
      <c r="EK1073" s="206"/>
      <c r="EL1073" s="206"/>
      <c r="EM1073" s="206"/>
      <c r="EN1073" s="206"/>
      <c r="EO1073" s="206"/>
      <c r="EP1073" s="206"/>
      <c r="EQ1073" s="206"/>
      <c r="ER1073" s="206"/>
      <c r="ES1073" s="206"/>
      <c r="ET1073" s="206"/>
      <c r="EU1073" s="206"/>
      <c r="EV1073" s="206"/>
      <c r="EW1073" s="206"/>
      <c r="EX1073" s="206"/>
      <c r="EY1073" s="206"/>
      <c r="EZ1073" s="206"/>
      <c r="FA1073" s="206"/>
      <c r="FB1073" s="206"/>
      <c r="FC1073" s="206"/>
      <c r="FD1073" s="206"/>
      <c r="FE1073" s="206"/>
      <c r="FF1073" s="206"/>
      <c r="FG1073" s="206"/>
      <c r="FH1073" s="206"/>
      <c r="FI1073" s="206"/>
      <c r="FJ1073" s="206"/>
      <c r="FK1073" s="206"/>
      <c r="FL1073" s="206"/>
      <c r="FM1073" s="206"/>
      <c r="FN1073" s="206"/>
      <c r="FO1073" s="206"/>
      <c r="FP1073" s="206"/>
      <c r="FQ1073" s="206"/>
      <c r="FR1073" s="206"/>
      <c r="FS1073" s="206"/>
      <c r="FT1073" s="206"/>
      <c r="FU1073" s="206"/>
      <c r="FV1073" s="206"/>
      <c r="FW1073" s="206"/>
      <c r="FX1073" s="206"/>
      <c r="FY1073" s="206"/>
      <c r="FZ1073" s="206"/>
      <c r="GA1073" s="206"/>
      <c r="GB1073" s="206"/>
      <c r="GC1073" s="206"/>
      <c r="GD1073" s="206"/>
      <c r="GE1073" s="206"/>
      <c r="GF1073" s="206"/>
      <c r="GG1073" s="206"/>
      <c r="GH1073" s="206"/>
      <c r="GI1073" s="206"/>
      <c r="GJ1073" s="206"/>
      <c r="GK1073" s="206"/>
      <c r="GL1073" s="206"/>
      <c r="GM1073" s="206"/>
      <c r="GN1073" s="206"/>
      <c r="GO1073" s="206"/>
      <c r="GP1073" s="206"/>
      <c r="GQ1073" s="206"/>
      <c r="GR1073" s="206"/>
      <c r="GS1073" s="206"/>
      <c r="GT1073" s="206"/>
      <c r="GU1073" s="206"/>
      <c r="GV1073" s="206"/>
      <c r="GW1073" s="206"/>
      <c r="GX1073" s="206"/>
      <c r="GY1073" s="206"/>
      <c r="GZ1073" s="206"/>
      <c r="HA1073" s="206"/>
      <c r="HB1073" s="206"/>
      <c r="HC1073" s="206"/>
      <c r="HD1073" s="206"/>
      <c r="HE1073" s="206"/>
      <c r="HF1073" s="206"/>
      <c r="HG1073" s="206"/>
      <c r="HH1073" s="206"/>
      <c r="HI1073" s="206"/>
      <c r="HJ1073" s="206"/>
      <c r="HK1073" s="206"/>
      <c r="HL1073" s="206"/>
      <c r="HM1073" s="206"/>
      <c r="HN1073" s="206"/>
      <c r="HO1073" s="206"/>
      <c r="HP1073" s="206"/>
      <c r="HQ1073" s="206"/>
      <c r="HR1073" s="206"/>
      <c r="HS1073" s="206"/>
      <c r="HT1073" s="206"/>
      <c r="HU1073" s="206"/>
      <c r="HV1073" s="206"/>
      <c r="HW1073" s="206"/>
      <c r="HX1073" s="206"/>
      <c r="HY1073" s="206"/>
      <c r="HZ1073" s="206"/>
      <c r="IA1073" s="206"/>
      <c r="IB1073" s="206"/>
      <c r="IC1073" s="206"/>
      <c r="ID1073" s="206"/>
      <c r="IE1073" s="206"/>
      <c r="IF1073" s="206"/>
      <c r="IG1073" s="206"/>
      <c r="IH1073" s="206"/>
    </row>
    <row r="1074" spans="1:242" s="225" customFormat="1" hidden="1" x14ac:dyDescent="0.25">
      <c r="A1074" s="206"/>
      <c r="B1074" s="206"/>
      <c r="C1074" s="204">
        <v>43748</v>
      </c>
      <c r="D1074" s="233" t="s">
        <v>1894</v>
      </c>
      <c r="E1074" s="319" t="s">
        <v>1877</v>
      </c>
      <c r="F1074" s="322"/>
      <c r="G1074" s="242" t="s">
        <v>1611</v>
      </c>
      <c r="H1074" s="285"/>
      <c r="I1074" s="236">
        <v>129500</v>
      </c>
      <c r="J1074" s="357">
        <f t="shared" si="16"/>
        <v>8778955</v>
      </c>
      <c r="K1074" s="251"/>
      <c r="L1074" s="287"/>
      <c r="M1074" s="319" t="s">
        <v>1877</v>
      </c>
      <c r="N1074" s="287"/>
      <c r="O1074" s="287"/>
      <c r="P1074" s="287"/>
      <c r="Q1074" s="287"/>
      <c r="R1074" s="287"/>
      <c r="S1074" s="287"/>
      <c r="T1074" s="287"/>
      <c r="U1074" s="287"/>
      <c r="V1074" s="287"/>
      <c r="W1074" s="287"/>
      <c r="X1074" s="287"/>
      <c r="Y1074" s="287"/>
      <c r="Z1074" s="287"/>
      <c r="AA1074" s="287"/>
      <c r="AB1074" s="287"/>
      <c r="AC1074" s="287"/>
      <c r="AD1074" s="287"/>
      <c r="AE1074" s="287"/>
      <c r="AF1074" s="287"/>
      <c r="AG1074" s="287"/>
      <c r="AH1074" s="287"/>
      <c r="AI1074" s="287"/>
      <c r="AJ1074" s="449"/>
      <c r="AK1074" s="206"/>
      <c r="AL1074" s="206"/>
      <c r="AM1074" s="206"/>
      <c r="AN1074" s="206"/>
      <c r="AO1074" s="206"/>
      <c r="AP1074" s="206"/>
      <c r="AQ1074" s="206"/>
      <c r="AR1074" s="206"/>
      <c r="AS1074" s="206"/>
      <c r="AT1074" s="206"/>
      <c r="AU1074" s="206"/>
      <c r="AV1074" s="206"/>
      <c r="AW1074" s="206"/>
      <c r="AX1074" s="206"/>
      <c r="AY1074" s="206"/>
      <c r="AZ1074" s="206"/>
      <c r="BA1074" s="206"/>
      <c r="BB1074" s="206"/>
      <c r="BC1074" s="206"/>
      <c r="BD1074" s="206"/>
      <c r="BE1074" s="206"/>
      <c r="BF1074" s="206"/>
      <c r="BG1074" s="206"/>
      <c r="BH1074" s="206"/>
      <c r="BI1074" s="206"/>
      <c r="BJ1074" s="206"/>
      <c r="BK1074" s="206"/>
      <c r="BL1074" s="206"/>
      <c r="BM1074" s="206"/>
      <c r="BN1074" s="206"/>
      <c r="BO1074" s="206"/>
      <c r="BP1074" s="206"/>
      <c r="BQ1074" s="206"/>
      <c r="BR1074" s="206"/>
      <c r="BS1074" s="206"/>
      <c r="BT1074" s="206"/>
      <c r="BU1074" s="206"/>
      <c r="BV1074" s="206"/>
      <c r="BW1074" s="206"/>
      <c r="BX1074" s="206"/>
      <c r="BY1074" s="206"/>
      <c r="BZ1074" s="206"/>
      <c r="CA1074" s="206"/>
      <c r="CB1074" s="206"/>
      <c r="CC1074" s="206"/>
      <c r="CD1074" s="206"/>
      <c r="CE1074" s="206"/>
      <c r="CF1074" s="206"/>
      <c r="CG1074" s="206"/>
      <c r="CH1074" s="206"/>
      <c r="CI1074" s="206"/>
      <c r="CJ1074" s="206"/>
      <c r="CK1074" s="206"/>
      <c r="CL1074" s="206"/>
      <c r="CM1074" s="206"/>
      <c r="CN1074" s="206"/>
      <c r="CO1074" s="206"/>
      <c r="CP1074" s="206"/>
      <c r="CQ1074" s="206"/>
      <c r="CR1074" s="206"/>
      <c r="CS1074" s="206"/>
      <c r="CT1074" s="206"/>
      <c r="CU1074" s="206"/>
      <c r="CV1074" s="206"/>
      <c r="CW1074" s="206"/>
      <c r="CX1074" s="206"/>
      <c r="CY1074" s="206"/>
      <c r="CZ1074" s="206"/>
      <c r="DA1074" s="206"/>
      <c r="DB1074" s="206"/>
      <c r="DC1074" s="206"/>
      <c r="DD1074" s="206"/>
      <c r="DE1074" s="206"/>
      <c r="DF1074" s="206"/>
      <c r="DG1074" s="206"/>
      <c r="DH1074" s="206"/>
      <c r="DI1074" s="206"/>
      <c r="DJ1074" s="206"/>
      <c r="DK1074" s="206"/>
      <c r="DL1074" s="206"/>
      <c r="DM1074" s="206"/>
      <c r="DN1074" s="206"/>
      <c r="DO1074" s="206"/>
      <c r="DP1074" s="206"/>
      <c r="DQ1074" s="206"/>
      <c r="DR1074" s="206"/>
      <c r="DS1074" s="206"/>
      <c r="DT1074" s="206"/>
      <c r="DU1074" s="206"/>
      <c r="DV1074" s="206"/>
      <c r="DW1074" s="206"/>
      <c r="DX1074" s="206"/>
      <c r="DY1074" s="206"/>
      <c r="DZ1074" s="206"/>
      <c r="EA1074" s="206"/>
      <c r="EB1074" s="206"/>
      <c r="EC1074" s="206"/>
      <c r="ED1074" s="206"/>
      <c r="EE1074" s="206"/>
      <c r="EF1074" s="206"/>
      <c r="EG1074" s="206"/>
      <c r="EH1074" s="206"/>
      <c r="EI1074" s="206"/>
      <c r="EJ1074" s="206"/>
      <c r="EK1074" s="206"/>
      <c r="EL1074" s="206"/>
      <c r="EM1074" s="206"/>
      <c r="EN1074" s="206"/>
      <c r="EO1074" s="206"/>
      <c r="EP1074" s="206"/>
      <c r="EQ1074" s="206"/>
      <c r="ER1074" s="206"/>
      <c r="ES1074" s="206"/>
      <c r="ET1074" s="206"/>
      <c r="EU1074" s="206"/>
      <c r="EV1074" s="206"/>
      <c r="EW1074" s="206"/>
      <c r="EX1074" s="206"/>
      <c r="EY1074" s="206"/>
      <c r="EZ1074" s="206"/>
      <c r="FA1074" s="206"/>
      <c r="FB1074" s="206"/>
      <c r="FC1074" s="206"/>
      <c r="FD1074" s="206"/>
      <c r="FE1074" s="206"/>
      <c r="FF1074" s="206"/>
      <c r="FG1074" s="206"/>
      <c r="FH1074" s="206"/>
      <c r="FI1074" s="206"/>
      <c r="FJ1074" s="206"/>
      <c r="FK1074" s="206"/>
      <c r="FL1074" s="206"/>
      <c r="FM1074" s="206"/>
      <c r="FN1074" s="206"/>
      <c r="FO1074" s="206"/>
      <c r="FP1074" s="206"/>
      <c r="FQ1074" s="206"/>
      <c r="FR1074" s="206"/>
      <c r="FS1074" s="206"/>
      <c r="FT1074" s="206"/>
      <c r="FU1074" s="206"/>
      <c r="FV1074" s="206"/>
      <c r="FW1074" s="206"/>
      <c r="FX1074" s="206"/>
      <c r="FY1074" s="206"/>
      <c r="FZ1074" s="206"/>
      <c r="GA1074" s="206"/>
      <c r="GB1074" s="206"/>
      <c r="GC1074" s="206"/>
      <c r="GD1074" s="206"/>
      <c r="GE1074" s="206"/>
      <c r="GF1074" s="206"/>
      <c r="GG1074" s="206"/>
      <c r="GH1074" s="206"/>
      <c r="GI1074" s="206"/>
      <c r="GJ1074" s="206"/>
      <c r="GK1074" s="206"/>
      <c r="GL1074" s="206"/>
      <c r="GM1074" s="206"/>
      <c r="GN1074" s="206"/>
      <c r="GO1074" s="206"/>
      <c r="GP1074" s="206"/>
      <c r="GQ1074" s="206"/>
      <c r="GR1074" s="206"/>
      <c r="GS1074" s="206"/>
      <c r="GT1074" s="206"/>
      <c r="GU1074" s="206"/>
      <c r="GV1074" s="206"/>
      <c r="GW1074" s="206"/>
      <c r="GX1074" s="206"/>
      <c r="GY1074" s="206"/>
      <c r="GZ1074" s="206"/>
      <c r="HA1074" s="206"/>
      <c r="HB1074" s="206"/>
      <c r="HC1074" s="206"/>
      <c r="HD1074" s="206"/>
      <c r="HE1074" s="206"/>
      <c r="HF1074" s="206"/>
      <c r="HG1074" s="206"/>
      <c r="HH1074" s="206"/>
      <c r="HI1074" s="206"/>
      <c r="HJ1074" s="206"/>
      <c r="HK1074" s="206"/>
      <c r="HL1074" s="206"/>
      <c r="HM1074" s="206"/>
      <c r="HN1074" s="206"/>
      <c r="HO1074" s="206"/>
      <c r="HP1074" s="206"/>
      <c r="HQ1074" s="206"/>
      <c r="HR1074" s="206"/>
      <c r="HS1074" s="206"/>
      <c r="HT1074" s="206"/>
      <c r="HU1074" s="206"/>
      <c r="HV1074" s="206"/>
      <c r="HW1074" s="206"/>
      <c r="HX1074" s="206"/>
      <c r="HY1074" s="206"/>
      <c r="HZ1074" s="206"/>
      <c r="IA1074" s="206"/>
      <c r="IB1074" s="206"/>
      <c r="IC1074" s="206"/>
      <c r="ID1074" s="206"/>
      <c r="IE1074" s="206"/>
      <c r="IF1074" s="206"/>
      <c r="IG1074" s="206"/>
      <c r="IH1074" s="206"/>
    </row>
    <row r="1075" spans="1:242" s="225" customFormat="1" hidden="1" x14ac:dyDescent="0.25">
      <c r="A1075" s="206"/>
      <c r="B1075" s="206"/>
      <c r="C1075" s="204"/>
      <c r="D1075" s="233" t="s">
        <v>982</v>
      </c>
      <c r="E1075" s="319"/>
      <c r="F1075" s="322"/>
      <c r="G1075" s="242" t="s">
        <v>1611</v>
      </c>
      <c r="H1075" s="285">
        <v>300000</v>
      </c>
      <c r="I1075" s="236"/>
      <c r="J1075" s="357">
        <f t="shared" si="16"/>
        <v>9078955</v>
      </c>
      <c r="K1075" s="251"/>
      <c r="L1075" s="287"/>
      <c r="M1075" s="319"/>
      <c r="N1075" s="287"/>
      <c r="O1075" s="287"/>
      <c r="P1075" s="287"/>
      <c r="Q1075" s="287"/>
      <c r="R1075" s="287"/>
      <c r="S1075" s="287"/>
      <c r="T1075" s="287"/>
      <c r="U1075" s="287"/>
      <c r="V1075" s="287"/>
      <c r="W1075" s="287"/>
      <c r="X1075" s="287"/>
      <c r="Y1075" s="287"/>
      <c r="Z1075" s="287"/>
      <c r="AA1075" s="287"/>
      <c r="AB1075" s="287"/>
      <c r="AC1075" s="287"/>
      <c r="AD1075" s="287"/>
      <c r="AE1075" s="287"/>
      <c r="AF1075" s="287"/>
      <c r="AG1075" s="287"/>
      <c r="AH1075" s="287"/>
      <c r="AI1075" s="287"/>
      <c r="AJ1075" s="449"/>
      <c r="AK1075" s="206"/>
      <c r="AL1075" s="206"/>
      <c r="AM1075" s="206"/>
      <c r="AN1075" s="206"/>
      <c r="AO1075" s="206"/>
      <c r="AP1075" s="206"/>
      <c r="AQ1075" s="206"/>
      <c r="AR1075" s="206"/>
      <c r="AS1075" s="206"/>
      <c r="AT1075" s="206"/>
      <c r="AU1075" s="206"/>
      <c r="AV1075" s="206"/>
      <c r="AW1075" s="206"/>
      <c r="AX1075" s="206"/>
      <c r="AY1075" s="206"/>
      <c r="AZ1075" s="206"/>
      <c r="BA1075" s="206"/>
      <c r="BB1075" s="206"/>
      <c r="BC1075" s="206"/>
      <c r="BD1075" s="206"/>
      <c r="BE1075" s="206"/>
      <c r="BF1075" s="206"/>
      <c r="BG1075" s="206"/>
      <c r="BH1075" s="206"/>
      <c r="BI1075" s="206"/>
      <c r="BJ1075" s="206"/>
      <c r="BK1075" s="206"/>
      <c r="BL1075" s="206"/>
      <c r="BM1075" s="206"/>
      <c r="BN1075" s="206"/>
      <c r="BO1075" s="206"/>
      <c r="BP1075" s="206"/>
      <c r="BQ1075" s="206"/>
      <c r="BR1075" s="206"/>
      <c r="BS1075" s="206"/>
      <c r="BT1075" s="206"/>
      <c r="BU1075" s="206"/>
      <c r="BV1075" s="206"/>
      <c r="BW1075" s="206"/>
      <c r="BX1075" s="206"/>
      <c r="BY1075" s="206"/>
      <c r="BZ1075" s="206"/>
      <c r="CA1075" s="206"/>
      <c r="CB1075" s="206"/>
      <c r="CC1075" s="206"/>
      <c r="CD1075" s="206"/>
      <c r="CE1075" s="206"/>
      <c r="CF1075" s="206"/>
      <c r="CG1075" s="206"/>
      <c r="CH1075" s="206"/>
      <c r="CI1075" s="206"/>
      <c r="CJ1075" s="206"/>
      <c r="CK1075" s="206"/>
      <c r="CL1075" s="206"/>
      <c r="CM1075" s="206"/>
      <c r="CN1075" s="206"/>
      <c r="CO1075" s="206"/>
      <c r="CP1075" s="206"/>
      <c r="CQ1075" s="206"/>
      <c r="CR1075" s="206"/>
      <c r="CS1075" s="206"/>
      <c r="CT1075" s="206"/>
      <c r="CU1075" s="206"/>
      <c r="CV1075" s="206"/>
      <c r="CW1075" s="206"/>
      <c r="CX1075" s="206"/>
      <c r="CY1075" s="206"/>
      <c r="CZ1075" s="206"/>
      <c r="DA1075" s="206"/>
      <c r="DB1075" s="206"/>
      <c r="DC1075" s="206"/>
      <c r="DD1075" s="206"/>
      <c r="DE1075" s="206"/>
      <c r="DF1075" s="206"/>
      <c r="DG1075" s="206"/>
      <c r="DH1075" s="206"/>
      <c r="DI1075" s="206"/>
      <c r="DJ1075" s="206"/>
      <c r="DK1075" s="206"/>
      <c r="DL1075" s="206"/>
      <c r="DM1075" s="206"/>
      <c r="DN1075" s="206"/>
      <c r="DO1075" s="206"/>
      <c r="DP1075" s="206"/>
      <c r="DQ1075" s="206"/>
      <c r="DR1075" s="206"/>
      <c r="DS1075" s="206"/>
      <c r="DT1075" s="206"/>
      <c r="DU1075" s="206"/>
      <c r="DV1075" s="206"/>
      <c r="DW1075" s="206"/>
      <c r="DX1075" s="206"/>
      <c r="DY1075" s="206"/>
      <c r="DZ1075" s="206"/>
      <c r="EA1075" s="206"/>
      <c r="EB1075" s="206"/>
      <c r="EC1075" s="206"/>
      <c r="ED1075" s="206"/>
      <c r="EE1075" s="206"/>
      <c r="EF1075" s="206"/>
      <c r="EG1075" s="206"/>
      <c r="EH1075" s="206"/>
      <c r="EI1075" s="206"/>
      <c r="EJ1075" s="206"/>
      <c r="EK1075" s="206"/>
      <c r="EL1075" s="206"/>
      <c r="EM1075" s="206"/>
      <c r="EN1075" s="206"/>
      <c r="EO1075" s="206"/>
      <c r="EP1075" s="206"/>
      <c r="EQ1075" s="206"/>
      <c r="ER1075" s="206"/>
      <c r="ES1075" s="206"/>
      <c r="ET1075" s="206"/>
      <c r="EU1075" s="206"/>
      <c r="EV1075" s="206"/>
      <c r="EW1075" s="206"/>
      <c r="EX1075" s="206"/>
      <c r="EY1075" s="206"/>
      <c r="EZ1075" s="206"/>
      <c r="FA1075" s="206"/>
      <c r="FB1075" s="206"/>
      <c r="FC1075" s="206"/>
      <c r="FD1075" s="206"/>
      <c r="FE1075" s="206"/>
      <c r="FF1075" s="206"/>
      <c r="FG1075" s="206"/>
      <c r="FH1075" s="206"/>
      <c r="FI1075" s="206"/>
      <c r="FJ1075" s="206"/>
      <c r="FK1075" s="206"/>
      <c r="FL1075" s="206"/>
      <c r="FM1075" s="206"/>
      <c r="FN1075" s="206"/>
      <c r="FO1075" s="206"/>
      <c r="FP1075" s="206"/>
      <c r="FQ1075" s="206"/>
      <c r="FR1075" s="206"/>
      <c r="FS1075" s="206"/>
      <c r="FT1075" s="206"/>
      <c r="FU1075" s="206"/>
      <c r="FV1075" s="206"/>
      <c r="FW1075" s="206"/>
      <c r="FX1075" s="206"/>
      <c r="FY1075" s="206"/>
      <c r="FZ1075" s="206"/>
      <c r="GA1075" s="206"/>
      <c r="GB1075" s="206"/>
      <c r="GC1075" s="206"/>
      <c r="GD1075" s="206"/>
      <c r="GE1075" s="206"/>
      <c r="GF1075" s="206"/>
      <c r="GG1075" s="206"/>
      <c r="GH1075" s="206"/>
      <c r="GI1075" s="206"/>
      <c r="GJ1075" s="206"/>
      <c r="GK1075" s="206"/>
      <c r="GL1075" s="206"/>
      <c r="GM1075" s="206"/>
      <c r="GN1075" s="206"/>
      <c r="GO1075" s="206"/>
      <c r="GP1075" s="206"/>
      <c r="GQ1075" s="206"/>
      <c r="GR1075" s="206"/>
      <c r="GS1075" s="206"/>
      <c r="GT1075" s="206"/>
      <c r="GU1075" s="206"/>
      <c r="GV1075" s="206"/>
      <c r="GW1075" s="206"/>
      <c r="GX1075" s="206"/>
      <c r="GY1075" s="206"/>
      <c r="GZ1075" s="206"/>
      <c r="HA1075" s="206"/>
      <c r="HB1075" s="206"/>
      <c r="HC1075" s="206"/>
      <c r="HD1075" s="206"/>
      <c r="HE1075" s="206"/>
      <c r="HF1075" s="206"/>
      <c r="HG1075" s="206"/>
      <c r="HH1075" s="206"/>
      <c r="HI1075" s="206"/>
      <c r="HJ1075" s="206"/>
      <c r="HK1075" s="206"/>
      <c r="HL1075" s="206"/>
      <c r="HM1075" s="206"/>
      <c r="HN1075" s="206"/>
      <c r="HO1075" s="206"/>
      <c r="HP1075" s="206"/>
      <c r="HQ1075" s="206"/>
      <c r="HR1075" s="206"/>
      <c r="HS1075" s="206"/>
      <c r="HT1075" s="206"/>
      <c r="HU1075" s="206"/>
      <c r="HV1075" s="206"/>
      <c r="HW1075" s="206"/>
      <c r="HX1075" s="206"/>
      <c r="HY1075" s="206"/>
      <c r="HZ1075" s="206"/>
      <c r="IA1075" s="206"/>
      <c r="IB1075" s="206"/>
      <c r="IC1075" s="206"/>
      <c r="ID1075" s="206"/>
      <c r="IE1075" s="206"/>
      <c r="IF1075" s="206"/>
      <c r="IG1075" s="206"/>
      <c r="IH1075" s="206"/>
    </row>
    <row r="1076" spans="1:242" s="225" customFormat="1" hidden="1" x14ac:dyDescent="0.25">
      <c r="A1076" s="206"/>
      <c r="B1076" s="206"/>
      <c r="C1076" s="204">
        <v>43749</v>
      </c>
      <c r="D1076" s="233" t="s">
        <v>1895</v>
      </c>
      <c r="E1076" s="319" t="s">
        <v>1878</v>
      </c>
      <c r="F1076" s="322"/>
      <c r="G1076" s="242" t="s">
        <v>420</v>
      </c>
      <c r="H1076" s="285"/>
      <c r="I1076" s="236">
        <v>1158000</v>
      </c>
      <c r="J1076" s="357">
        <f t="shared" si="16"/>
        <v>7920955</v>
      </c>
      <c r="K1076" s="251"/>
      <c r="L1076" s="287"/>
      <c r="M1076" s="319" t="s">
        <v>1878</v>
      </c>
      <c r="N1076" s="287"/>
      <c r="O1076" s="287"/>
      <c r="P1076" s="287"/>
      <c r="Q1076" s="287"/>
      <c r="R1076" s="287"/>
      <c r="S1076" s="287"/>
      <c r="T1076" s="287"/>
      <c r="U1076" s="287"/>
      <c r="V1076" s="287"/>
      <c r="W1076" s="287"/>
      <c r="X1076" s="287"/>
      <c r="Y1076" s="287"/>
      <c r="Z1076" s="287"/>
      <c r="AA1076" s="287"/>
      <c r="AB1076" s="287"/>
      <c r="AC1076" s="287"/>
      <c r="AD1076" s="287"/>
      <c r="AE1076" s="287"/>
      <c r="AF1076" s="287"/>
      <c r="AG1076" s="287"/>
      <c r="AH1076" s="287"/>
      <c r="AI1076" s="287"/>
      <c r="AJ1076" s="449"/>
      <c r="AK1076" s="206"/>
      <c r="AL1076" s="206"/>
      <c r="AM1076" s="206"/>
      <c r="AN1076" s="206"/>
      <c r="AO1076" s="206"/>
      <c r="AP1076" s="206"/>
      <c r="AQ1076" s="206"/>
      <c r="AR1076" s="206"/>
      <c r="AS1076" s="206"/>
      <c r="AT1076" s="206"/>
      <c r="AU1076" s="206"/>
      <c r="AV1076" s="206"/>
      <c r="AW1076" s="206"/>
      <c r="AX1076" s="206"/>
      <c r="AY1076" s="206"/>
      <c r="AZ1076" s="206"/>
      <c r="BA1076" s="206"/>
      <c r="BB1076" s="206"/>
      <c r="BC1076" s="206"/>
      <c r="BD1076" s="206"/>
      <c r="BE1076" s="206"/>
      <c r="BF1076" s="206"/>
      <c r="BG1076" s="206"/>
      <c r="BH1076" s="206"/>
      <c r="BI1076" s="206"/>
      <c r="BJ1076" s="206"/>
      <c r="BK1076" s="206"/>
      <c r="BL1076" s="206"/>
      <c r="BM1076" s="206"/>
      <c r="BN1076" s="206"/>
      <c r="BO1076" s="206"/>
      <c r="BP1076" s="206"/>
      <c r="BQ1076" s="206"/>
      <c r="BR1076" s="206"/>
      <c r="BS1076" s="206"/>
      <c r="BT1076" s="206"/>
      <c r="BU1076" s="206"/>
      <c r="BV1076" s="206"/>
      <c r="BW1076" s="206"/>
      <c r="BX1076" s="206"/>
      <c r="BY1076" s="206"/>
      <c r="BZ1076" s="206"/>
      <c r="CA1076" s="206"/>
      <c r="CB1076" s="206"/>
      <c r="CC1076" s="206"/>
      <c r="CD1076" s="206"/>
      <c r="CE1076" s="206"/>
      <c r="CF1076" s="206"/>
      <c r="CG1076" s="206"/>
      <c r="CH1076" s="206"/>
      <c r="CI1076" s="206"/>
      <c r="CJ1076" s="206"/>
      <c r="CK1076" s="206"/>
      <c r="CL1076" s="206"/>
      <c r="CM1076" s="206"/>
      <c r="CN1076" s="206"/>
      <c r="CO1076" s="206"/>
      <c r="CP1076" s="206"/>
      <c r="CQ1076" s="206"/>
      <c r="CR1076" s="206"/>
      <c r="CS1076" s="206"/>
      <c r="CT1076" s="206"/>
      <c r="CU1076" s="206"/>
      <c r="CV1076" s="206"/>
      <c r="CW1076" s="206"/>
      <c r="CX1076" s="206"/>
      <c r="CY1076" s="206"/>
      <c r="CZ1076" s="206"/>
      <c r="DA1076" s="206"/>
      <c r="DB1076" s="206"/>
      <c r="DC1076" s="206"/>
      <c r="DD1076" s="206"/>
      <c r="DE1076" s="206"/>
      <c r="DF1076" s="206"/>
      <c r="DG1076" s="206"/>
      <c r="DH1076" s="206"/>
      <c r="DI1076" s="206"/>
      <c r="DJ1076" s="206"/>
      <c r="DK1076" s="206"/>
      <c r="DL1076" s="206"/>
      <c r="DM1076" s="206"/>
      <c r="DN1076" s="206"/>
      <c r="DO1076" s="206"/>
      <c r="DP1076" s="206"/>
      <c r="DQ1076" s="206"/>
      <c r="DR1076" s="206"/>
      <c r="DS1076" s="206"/>
      <c r="DT1076" s="206"/>
      <c r="DU1076" s="206"/>
      <c r="DV1076" s="206"/>
      <c r="DW1076" s="206"/>
      <c r="DX1076" s="206"/>
      <c r="DY1076" s="206"/>
      <c r="DZ1076" s="206"/>
      <c r="EA1076" s="206"/>
      <c r="EB1076" s="206"/>
      <c r="EC1076" s="206"/>
      <c r="ED1076" s="206"/>
      <c r="EE1076" s="206"/>
      <c r="EF1076" s="206"/>
      <c r="EG1076" s="206"/>
      <c r="EH1076" s="206"/>
      <c r="EI1076" s="206"/>
      <c r="EJ1076" s="206"/>
      <c r="EK1076" s="206"/>
      <c r="EL1076" s="206"/>
      <c r="EM1076" s="206"/>
      <c r="EN1076" s="206"/>
      <c r="EO1076" s="206"/>
      <c r="EP1076" s="206"/>
      <c r="EQ1076" s="206"/>
      <c r="ER1076" s="206"/>
      <c r="ES1076" s="206"/>
      <c r="ET1076" s="206"/>
      <c r="EU1076" s="206"/>
      <c r="EV1076" s="206"/>
      <c r="EW1076" s="206"/>
      <c r="EX1076" s="206"/>
      <c r="EY1076" s="206"/>
      <c r="EZ1076" s="206"/>
      <c r="FA1076" s="206"/>
      <c r="FB1076" s="206"/>
      <c r="FC1076" s="206"/>
      <c r="FD1076" s="206"/>
      <c r="FE1076" s="206"/>
      <c r="FF1076" s="206"/>
      <c r="FG1076" s="206"/>
      <c r="FH1076" s="206"/>
      <c r="FI1076" s="206"/>
      <c r="FJ1076" s="206"/>
      <c r="FK1076" s="206"/>
      <c r="FL1076" s="206"/>
      <c r="FM1076" s="206"/>
      <c r="FN1076" s="206"/>
      <c r="FO1076" s="206"/>
      <c r="FP1076" s="206"/>
      <c r="FQ1076" s="206"/>
      <c r="FR1076" s="206"/>
      <c r="FS1076" s="206"/>
      <c r="FT1076" s="206"/>
      <c r="FU1076" s="206"/>
      <c r="FV1076" s="206"/>
      <c r="FW1076" s="206"/>
      <c r="FX1076" s="206"/>
      <c r="FY1076" s="206"/>
      <c r="FZ1076" s="206"/>
      <c r="GA1076" s="206"/>
      <c r="GB1076" s="206"/>
      <c r="GC1076" s="206"/>
      <c r="GD1076" s="206"/>
      <c r="GE1076" s="206"/>
      <c r="GF1076" s="206"/>
      <c r="GG1076" s="206"/>
      <c r="GH1076" s="206"/>
      <c r="GI1076" s="206"/>
      <c r="GJ1076" s="206"/>
      <c r="GK1076" s="206"/>
      <c r="GL1076" s="206"/>
      <c r="GM1076" s="206"/>
      <c r="GN1076" s="206"/>
      <c r="GO1076" s="206"/>
      <c r="GP1076" s="206"/>
      <c r="GQ1076" s="206"/>
      <c r="GR1076" s="206"/>
      <c r="GS1076" s="206"/>
      <c r="GT1076" s="206"/>
      <c r="GU1076" s="206"/>
      <c r="GV1076" s="206"/>
      <c r="GW1076" s="206"/>
      <c r="GX1076" s="206"/>
      <c r="GY1076" s="206"/>
      <c r="GZ1076" s="206"/>
      <c r="HA1076" s="206"/>
      <c r="HB1076" s="206"/>
      <c r="HC1076" s="206"/>
      <c r="HD1076" s="206"/>
      <c r="HE1076" s="206"/>
      <c r="HF1076" s="206"/>
      <c r="HG1076" s="206"/>
      <c r="HH1076" s="206"/>
      <c r="HI1076" s="206"/>
      <c r="HJ1076" s="206"/>
      <c r="HK1076" s="206"/>
      <c r="HL1076" s="206"/>
      <c r="HM1076" s="206"/>
      <c r="HN1076" s="206"/>
      <c r="HO1076" s="206"/>
      <c r="HP1076" s="206"/>
      <c r="HQ1076" s="206"/>
      <c r="HR1076" s="206"/>
      <c r="HS1076" s="206"/>
      <c r="HT1076" s="206"/>
      <c r="HU1076" s="206"/>
      <c r="HV1076" s="206"/>
      <c r="HW1076" s="206"/>
      <c r="HX1076" s="206"/>
      <c r="HY1076" s="206"/>
      <c r="HZ1076" s="206"/>
      <c r="IA1076" s="206"/>
      <c r="IB1076" s="206"/>
      <c r="IC1076" s="206"/>
      <c r="ID1076" s="206"/>
      <c r="IE1076" s="206"/>
      <c r="IF1076" s="206"/>
      <c r="IG1076" s="206"/>
      <c r="IH1076" s="206"/>
    </row>
    <row r="1077" spans="1:242" s="225" customFormat="1" hidden="1" x14ac:dyDescent="0.25">
      <c r="A1077" s="206"/>
      <c r="B1077" s="206"/>
      <c r="C1077" s="204">
        <v>43749</v>
      </c>
      <c r="D1077" s="233" t="s">
        <v>1896</v>
      </c>
      <c r="E1077" s="319" t="s">
        <v>1879</v>
      </c>
      <c r="F1077" s="322"/>
      <c r="G1077" s="242" t="s">
        <v>543</v>
      </c>
      <c r="H1077" s="285"/>
      <c r="I1077" s="236">
        <v>5648751</v>
      </c>
      <c r="J1077" s="357">
        <f t="shared" si="16"/>
        <v>2272204</v>
      </c>
      <c r="K1077" s="251"/>
      <c r="L1077" s="287"/>
      <c r="M1077" s="319" t="s">
        <v>1879</v>
      </c>
      <c r="N1077" s="287"/>
      <c r="O1077" s="287"/>
      <c r="P1077" s="287"/>
      <c r="Q1077" s="287"/>
      <c r="R1077" s="287"/>
      <c r="S1077" s="287"/>
      <c r="T1077" s="287"/>
      <c r="U1077" s="287"/>
      <c r="V1077" s="287"/>
      <c r="W1077" s="287"/>
      <c r="X1077" s="287"/>
      <c r="Y1077" s="287"/>
      <c r="Z1077" s="287"/>
      <c r="AA1077" s="287"/>
      <c r="AB1077" s="287"/>
      <c r="AC1077" s="287"/>
      <c r="AD1077" s="287"/>
      <c r="AE1077" s="287"/>
      <c r="AF1077" s="287"/>
      <c r="AG1077" s="287"/>
      <c r="AH1077" s="287"/>
      <c r="AI1077" s="287"/>
      <c r="AJ1077" s="449"/>
      <c r="AK1077" s="206"/>
      <c r="AL1077" s="206"/>
      <c r="AM1077" s="206"/>
      <c r="AN1077" s="206"/>
      <c r="AO1077" s="206"/>
      <c r="AP1077" s="206"/>
      <c r="AQ1077" s="206"/>
      <c r="AR1077" s="206"/>
      <c r="AS1077" s="206"/>
      <c r="AT1077" s="206"/>
      <c r="AU1077" s="206"/>
      <c r="AV1077" s="206"/>
      <c r="AW1077" s="206"/>
      <c r="AX1077" s="206"/>
      <c r="AY1077" s="206"/>
      <c r="AZ1077" s="206"/>
      <c r="BA1077" s="206"/>
      <c r="BB1077" s="206"/>
      <c r="BC1077" s="206"/>
      <c r="BD1077" s="206"/>
      <c r="BE1077" s="206"/>
      <c r="BF1077" s="206"/>
      <c r="BG1077" s="206"/>
      <c r="BH1077" s="206"/>
      <c r="BI1077" s="206"/>
      <c r="BJ1077" s="206"/>
      <c r="BK1077" s="206"/>
      <c r="BL1077" s="206"/>
      <c r="BM1077" s="206"/>
      <c r="BN1077" s="206"/>
      <c r="BO1077" s="206"/>
      <c r="BP1077" s="206"/>
      <c r="BQ1077" s="206"/>
      <c r="BR1077" s="206"/>
      <c r="BS1077" s="206"/>
      <c r="BT1077" s="206"/>
      <c r="BU1077" s="206"/>
      <c r="BV1077" s="206"/>
      <c r="BW1077" s="206"/>
      <c r="BX1077" s="206"/>
      <c r="BY1077" s="206"/>
      <c r="BZ1077" s="206"/>
      <c r="CA1077" s="206"/>
      <c r="CB1077" s="206"/>
      <c r="CC1077" s="206"/>
      <c r="CD1077" s="206"/>
      <c r="CE1077" s="206"/>
      <c r="CF1077" s="206"/>
      <c r="CG1077" s="206"/>
      <c r="CH1077" s="206"/>
      <c r="CI1077" s="206"/>
      <c r="CJ1077" s="206"/>
      <c r="CK1077" s="206"/>
      <c r="CL1077" s="206"/>
      <c r="CM1077" s="206"/>
      <c r="CN1077" s="206"/>
      <c r="CO1077" s="206"/>
      <c r="CP1077" s="206"/>
      <c r="CQ1077" s="206"/>
      <c r="CR1077" s="206"/>
      <c r="CS1077" s="206"/>
      <c r="CT1077" s="206"/>
      <c r="CU1077" s="206"/>
      <c r="CV1077" s="206"/>
      <c r="CW1077" s="206"/>
      <c r="CX1077" s="206"/>
      <c r="CY1077" s="206"/>
      <c r="CZ1077" s="206"/>
      <c r="DA1077" s="206"/>
      <c r="DB1077" s="206"/>
      <c r="DC1077" s="206"/>
      <c r="DD1077" s="206"/>
      <c r="DE1077" s="206"/>
      <c r="DF1077" s="206"/>
      <c r="DG1077" s="206"/>
      <c r="DH1077" s="206"/>
      <c r="DI1077" s="206"/>
      <c r="DJ1077" s="206"/>
      <c r="DK1077" s="206"/>
      <c r="DL1077" s="206"/>
      <c r="DM1077" s="206"/>
      <c r="DN1077" s="206"/>
      <c r="DO1077" s="206"/>
      <c r="DP1077" s="206"/>
      <c r="DQ1077" s="206"/>
      <c r="DR1077" s="206"/>
      <c r="DS1077" s="206"/>
      <c r="DT1077" s="206"/>
      <c r="DU1077" s="206"/>
      <c r="DV1077" s="206"/>
      <c r="DW1077" s="206"/>
      <c r="DX1077" s="206"/>
      <c r="DY1077" s="206"/>
      <c r="DZ1077" s="206"/>
      <c r="EA1077" s="206"/>
      <c r="EB1077" s="206"/>
      <c r="EC1077" s="206"/>
      <c r="ED1077" s="206"/>
      <c r="EE1077" s="206"/>
      <c r="EF1077" s="206"/>
      <c r="EG1077" s="206"/>
      <c r="EH1077" s="206"/>
      <c r="EI1077" s="206"/>
      <c r="EJ1077" s="206"/>
      <c r="EK1077" s="206"/>
      <c r="EL1077" s="206"/>
      <c r="EM1077" s="206"/>
      <c r="EN1077" s="206"/>
      <c r="EO1077" s="206"/>
      <c r="EP1077" s="206"/>
      <c r="EQ1077" s="206"/>
      <c r="ER1077" s="206"/>
      <c r="ES1077" s="206"/>
      <c r="ET1077" s="206"/>
      <c r="EU1077" s="206"/>
      <c r="EV1077" s="206"/>
      <c r="EW1077" s="206"/>
      <c r="EX1077" s="206"/>
      <c r="EY1077" s="206"/>
      <c r="EZ1077" s="206"/>
      <c r="FA1077" s="206"/>
      <c r="FB1077" s="206"/>
      <c r="FC1077" s="206"/>
      <c r="FD1077" s="206"/>
      <c r="FE1077" s="206"/>
      <c r="FF1077" s="206"/>
      <c r="FG1077" s="206"/>
      <c r="FH1077" s="206"/>
      <c r="FI1077" s="206"/>
      <c r="FJ1077" s="206"/>
      <c r="FK1077" s="206"/>
      <c r="FL1077" s="206"/>
      <c r="FM1077" s="206"/>
      <c r="FN1077" s="206"/>
      <c r="FO1077" s="206"/>
      <c r="FP1077" s="206"/>
      <c r="FQ1077" s="206"/>
      <c r="FR1077" s="206"/>
      <c r="FS1077" s="206"/>
      <c r="FT1077" s="206"/>
      <c r="FU1077" s="206"/>
      <c r="FV1077" s="206"/>
      <c r="FW1077" s="206"/>
      <c r="FX1077" s="206"/>
      <c r="FY1077" s="206"/>
      <c r="FZ1077" s="206"/>
      <c r="GA1077" s="206"/>
      <c r="GB1077" s="206"/>
      <c r="GC1077" s="206"/>
      <c r="GD1077" s="206"/>
      <c r="GE1077" s="206"/>
      <c r="GF1077" s="206"/>
      <c r="GG1077" s="206"/>
      <c r="GH1077" s="206"/>
      <c r="GI1077" s="206"/>
      <c r="GJ1077" s="206"/>
      <c r="GK1077" s="206"/>
      <c r="GL1077" s="206"/>
      <c r="GM1077" s="206"/>
      <c r="GN1077" s="206"/>
      <c r="GO1077" s="206"/>
      <c r="GP1077" s="206"/>
      <c r="GQ1077" s="206"/>
      <c r="GR1077" s="206"/>
      <c r="GS1077" s="206"/>
      <c r="GT1077" s="206"/>
      <c r="GU1077" s="206"/>
      <c r="GV1077" s="206"/>
      <c r="GW1077" s="206"/>
      <c r="GX1077" s="206"/>
      <c r="GY1077" s="206"/>
      <c r="GZ1077" s="206"/>
      <c r="HA1077" s="206"/>
      <c r="HB1077" s="206"/>
      <c r="HC1077" s="206"/>
      <c r="HD1077" s="206"/>
      <c r="HE1077" s="206"/>
      <c r="HF1077" s="206"/>
      <c r="HG1077" s="206"/>
      <c r="HH1077" s="206"/>
      <c r="HI1077" s="206"/>
      <c r="HJ1077" s="206"/>
      <c r="HK1077" s="206"/>
      <c r="HL1077" s="206"/>
      <c r="HM1077" s="206"/>
      <c r="HN1077" s="206"/>
      <c r="HO1077" s="206"/>
      <c r="HP1077" s="206"/>
      <c r="HQ1077" s="206"/>
      <c r="HR1077" s="206"/>
      <c r="HS1077" s="206"/>
      <c r="HT1077" s="206"/>
      <c r="HU1077" s="206"/>
      <c r="HV1077" s="206"/>
      <c r="HW1077" s="206"/>
      <c r="HX1077" s="206"/>
      <c r="HY1077" s="206"/>
      <c r="HZ1077" s="206"/>
      <c r="IA1077" s="206"/>
      <c r="IB1077" s="206"/>
      <c r="IC1077" s="206"/>
      <c r="ID1077" s="206"/>
      <c r="IE1077" s="206"/>
      <c r="IF1077" s="206"/>
      <c r="IG1077" s="206"/>
      <c r="IH1077" s="206"/>
    </row>
    <row r="1078" spans="1:242" s="225" customFormat="1" hidden="1" x14ac:dyDescent="0.25">
      <c r="A1078" s="206"/>
      <c r="B1078" s="206"/>
      <c r="C1078" s="204">
        <v>43749</v>
      </c>
      <c r="D1078" s="233" t="s">
        <v>1897</v>
      </c>
      <c r="E1078" s="322" t="s">
        <v>1880</v>
      </c>
      <c r="F1078" s="322"/>
      <c r="G1078" s="242" t="s">
        <v>1899</v>
      </c>
      <c r="H1078" s="297"/>
      <c r="I1078" s="236">
        <v>2194654</v>
      </c>
      <c r="J1078" s="357">
        <f t="shared" si="16"/>
        <v>77550</v>
      </c>
      <c r="K1078" s="251"/>
      <c r="L1078" s="287"/>
      <c r="M1078" s="322" t="s">
        <v>1880</v>
      </c>
      <c r="N1078" s="287"/>
      <c r="O1078" s="287"/>
      <c r="P1078" s="287"/>
      <c r="Q1078" s="287"/>
      <c r="R1078" s="287"/>
      <c r="S1078" s="287"/>
      <c r="T1078" s="287"/>
      <c r="U1078" s="287"/>
      <c r="V1078" s="287"/>
      <c r="W1078" s="287"/>
      <c r="X1078" s="287"/>
      <c r="Y1078" s="287"/>
      <c r="Z1078" s="287"/>
      <c r="AA1078" s="287"/>
      <c r="AB1078" s="287"/>
      <c r="AC1078" s="287"/>
      <c r="AD1078" s="287"/>
      <c r="AE1078" s="287"/>
      <c r="AF1078" s="287"/>
      <c r="AG1078" s="287"/>
      <c r="AH1078" s="287"/>
      <c r="AI1078" s="287"/>
      <c r="AJ1078" s="449"/>
      <c r="AK1078" s="206"/>
      <c r="AL1078" s="206"/>
      <c r="AM1078" s="206"/>
      <c r="AN1078" s="206"/>
      <c r="AO1078" s="206"/>
      <c r="AP1078" s="206"/>
      <c r="AQ1078" s="206"/>
      <c r="AR1078" s="206"/>
      <c r="AS1078" s="206"/>
      <c r="AT1078" s="206"/>
      <c r="AU1078" s="206"/>
      <c r="AV1078" s="206"/>
      <c r="AW1078" s="206"/>
      <c r="AX1078" s="206"/>
      <c r="AY1078" s="206"/>
      <c r="AZ1078" s="206"/>
      <c r="BA1078" s="206"/>
      <c r="BB1078" s="206"/>
      <c r="BC1078" s="206"/>
      <c r="BD1078" s="206"/>
      <c r="BE1078" s="206"/>
      <c r="BF1078" s="206"/>
      <c r="BG1078" s="206"/>
      <c r="BH1078" s="206"/>
      <c r="BI1078" s="206"/>
      <c r="BJ1078" s="206"/>
      <c r="BK1078" s="206"/>
      <c r="BL1078" s="206"/>
      <c r="BM1078" s="206"/>
      <c r="BN1078" s="206"/>
      <c r="BO1078" s="206"/>
      <c r="BP1078" s="206"/>
      <c r="BQ1078" s="206"/>
      <c r="BR1078" s="206"/>
      <c r="BS1078" s="206"/>
      <c r="BT1078" s="206"/>
      <c r="BU1078" s="206"/>
      <c r="BV1078" s="206"/>
      <c r="BW1078" s="206"/>
      <c r="BX1078" s="206"/>
      <c r="BY1078" s="206"/>
      <c r="BZ1078" s="206"/>
      <c r="CA1078" s="206"/>
      <c r="CB1078" s="206"/>
      <c r="CC1078" s="206"/>
      <c r="CD1078" s="206"/>
      <c r="CE1078" s="206"/>
      <c r="CF1078" s="206"/>
      <c r="CG1078" s="206"/>
      <c r="CH1078" s="206"/>
      <c r="CI1078" s="206"/>
      <c r="CJ1078" s="206"/>
      <c r="CK1078" s="206"/>
      <c r="CL1078" s="206"/>
      <c r="CM1078" s="206"/>
      <c r="CN1078" s="206"/>
      <c r="CO1078" s="206"/>
      <c r="CP1078" s="206"/>
      <c r="CQ1078" s="206"/>
      <c r="CR1078" s="206"/>
      <c r="CS1078" s="206"/>
      <c r="CT1078" s="206"/>
      <c r="CU1078" s="206"/>
      <c r="CV1078" s="206"/>
      <c r="CW1078" s="206"/>
      <c r="CX1078" s="206"/>
      <c r="CY1078" s="206"/>
      <c r="CZ1078" s="206"/>
      <c r="DA1078" s="206"/>
      <c r="DB1078" s="206"/>
      <c r="DC1078" s="206"/>
      <c r="DD1078" s="206"/>
      <c r="DE1078" s="206"/>
      <c r="DF1078" s="206"/>
      <c r="DG1078" s="206"/>
      <c r="DH1078" s="206"/>
      <c r="DI1078" s="206"/>
      <c r="DJ1078" s="206"/>
      <c r="DK1078" s="206"/>
      <c r="DL1078" s="206"/>
      <c r="DM1078" s="206"/>
      <c r="DN1078" s="206"/>
      <c r="DO1078" s="206"/>
      <c r="DP1078" s="206"/>
      <c r="DQ1078" s="206"/>
      <c r="DR1078" s="206"/>
      <c r="DS1078" s="206"/>
      <c r="DT1078" s="206"/>
      <c r="DU1078" s="206"/>
      <c r="DV1078" s="206"/>
      <c r="DW1078" s="206"/>
      <c r="DX1078" s="206"/>
      <c r="DY1078" s="206"/>
      <c r="DZ1078" s="206"/>
      <c r="EA1078" s="206"/>
      <c r="EB1078" s="206"/>
      <c r="EC1078" s="206"/>
      <c r="ED1078" s="206"/>
      <c r="EE1078" s="206"/>
      <c r="EF1078" s="206"/>
      <c r="EG1078" s="206"/>
      <c r="EH1078" s="206"/>
      <c r="EI1078" s="206"/>
      <c r="EJ1078" s="206"/>
      <c r="EK1078" s="206"/>
      <c r="EL1078" s="206"/>
      <c r="EM1078" s="206"/>
      <c r="EN1078" s="206"/>
      <c r="EO1078" s="206"/>
      <c r="EP1078" s="206"/>
      <c r="EQ1078" s="206"/>
      <c r="ER1078" s="206"/>
      <c r="ES1078" s="206"/>
      <c r="ET1078" s="206"/>
      <c r="EU1078" s="206"/>
      <c r="EV1078" s="206"/>
      <c r="EW1078" s="206"/>
      <c r="EX1078" s="206"/>
      <c r="EY1078" s="206"/>
      <c r="EZ1078" s="206"/>
      <c r="FA1078" s="206"/>
      <c r="FB1078" s="206"/>
      <c r="FC1078" s="206"/>
      <c r="FD1078" s="206"/>
      <c r="FE1078" s="206"/>
      <c r="FF1078" s="206"/>
      <c r="FG1078" s="206"/>
      <c r="FH1078" s="206"/>
      <c r="FI1078" s="206"/>
      <c r="FJ1078" s="206"/>
      <c r="FK1078" s="206"/>
      <c r="FL1078" s="206"/>
      <c r="FM1078" s="206"/>
      <c r="FN1078" s="206"/>
      <c r="FO1078" s="206"/>
      <c r="FP1078" s="206"/>
      <c r="FQ1078" s="206"/>
      <c r="FR1078" s="206"/>
      <c r="FS1078" s="206"/>
      <c r="FT1078" s="206"/>
      <c r="FU1078" s="206"/>
      <c r="FV1078" s="206"/>
      <c r="FW1078" s="206"/>
      <c r="FX1078" s="206"/>
      <c r="FY1078" s="206"/>
      <c r="FZ1078" s="206"/>
      <c r="GA1078" s="206"/>
      <c r="GB1078" s="206"/>
      <c r="GC1078" s="206"/>
      <c r="GD1078" s="206"/>
      <c r="GE1078" s="206"/>
      <c r="GF1078" s="206"/>
      <c r="GG1078" s="206"/>
      <c r="GH1078" s="206"/>
      <c r="GI1078" s="206"/>
      <c r="GJ1078" s="206"/>
      <c r="GK1078" s="206"/>
      <c r="GL1078" s="206"/>
      <c r="GM1078" s="206"/>
      <c r="GN1078" s="206"/>
      <c r="GO1078" s="206"/>
      <c r="GP1078" s="206"/>
      <c r="GQ1078" s="206"/>
      <c r="GR1078" s="206"/>
      <c r="GS1078" s="206"/>
      <c r="GT1078" s="206"/>
      <c r="GU1078" s="206"/>
      <c r="GV1078" s="206"/>
      <c r="GW1078" s="206"/>
      <c r="GX1078" s="206"/>
      <c r="GY1078" s="206"/>
      <c r="GZ1078" s="206"/>
      <c r="HA1078" s="206"/>
      <c r="HB1078" s="206"/>
      <c r="HC1078" s="206"/>
      <c r="HD1078" s="206"/>
      <c r="HE1078" s="206"/>
      <c r="HF1078" s="206"/>
      <c r="HG1078" s="206"/>
      <c r="HH1078" s="206"/>
      <c r="HI1078" s="206"/>
      <c r="HJ1078" s="206"/>
      <c r="HK1078" s="206"/>
      <c r="HL1078" s="206"/>
      <c r="HM1078" s="206"/>
      <c r="HN1078" s="206"/>
      <c r="HO1078" s="206"/>
      <c r="HP1078" s="206"/>
      <c r="HQ1078" s="206"/>
      <c r="HR1078" s="206"/>
      <c r="HS1078" s="206"/>
      <c r="HT1078" s="206"/>
      <c r="HU1078" s="206"/>
      <c r="HV1078" s="206"/>
      <c r="HW1078" s="206"/>
      <c r="HX1078" s="206"/>
      <c r="HY1078" s="206"/>
      <c r="HZ1078" s="206"/>
      <c r="IA1078" s="206"/>
      <c r="IB1078" s="206"/>
      <c r="IC1078" s="206"/>
      <c r="ID1078" s="206"/>
      <c r="IE1078" s="206"/>
      <c r="IF1078" s="206"/>
      <c r="IG1078" s="206"/>
      <c r="IH1078" s="206"/>
    </row>
    <row r="1079" spans="1:242" s="225" customFormat="1" hidden="1" x14ac:dyDescent="0.25">
      <c r="A1079" s="206"/>
      <c r="B1079" s="206"/>
      <c r="C1079" s="408"/>
      <c r="D1079" s="248" t="s">
        <v>1904</v>
      </c>
      <c r="E1079" s="238"/>
      <c r="F1079" s="255"/>
      <c r="G1079" s="242" t="s">
        <v>1899</v>
      </c>
      <c r="H1079" s="285">
        <v>505000</v>
      </c>
      <c r="I1079" s="263"/>
      <c r="J1079" s="357">
        <f t="shared" ref="J1079:J1142" si="17">+J1078+H1079-I1079</f>
        <v>582550</v>
      </c>
      <c r="K1079" s="251" t="s">
        <v>1900</v>
      </c>
      <c r="L1079" s="287"/>
      <c r="M1079" s="238"/>
      <c r="N1079" s="287"/>
      <c r="O1079" s="287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449"/>
      <c r="AK1079" s="206"/>
      <c r="AL1079" s="206"/>
      <c r="AM1079" s="206"/>
      <c r="AN1079" s="206"/>
      <c r="AO1079" s="206"/>
      <c r="AP1079" s="206"/>
      <c r="AQ1079" s="206"/>
      <c r="AR1079" s="206"/>
      <c r="AS1079" s="206"/>
      <c r="AT1079" s="206"/>
      <c r="AU1079" s="206"/>
      <c r="AV1079" s="206"/>
      <c r="AW1079" s="206"/>
      <c r="AX1079" s="206"/>
      <c r="AY1079" s="206"/>
      <c r="AZ1079" s="206"/>
      <c r="BA1079" s="206"/>
      <c r="BB1079" s="206"/>
      <c r="BC1079" s="206"/>
      <c r="BD1079" s="206"/>
      <c r="BE1079" s="206"/>
      <c r="BF1079" s="206"/>
      <c r="BG1079" s="206"/>
      <c r="BH1079" s="206"/>
      <c r="BI1079" s="206"/>
      <c r="BJ1079" s="206"/>
      <c r="BK1079" s="206"/>
      <c r="BL1079" s="206"/>
      <c r="BM1079" s="206"/>
      <c r="BN1079" s="206"/>
      <c r="BO1079" s="206"/>
      <c r="BP1079" s="206"/>
      <c r="BQ1079" s="206"/>
      <c r="BR1079" s="206"/>
      <c r="BS1079" s="206"/>
      <c r="BT1079" s="206"/>
      <c r="BU1079" s="206"/>
      <c r="BV1079" s="206"/>
      <c r="BW1079" s="206"/>
      <c r="BX1079" s="206"/>
      <c r="BY1079" s="206"/>
      <c r="BZ1079" s="206"/>
      <c r="CA1079" s="206"/>
      <c r="CB1079" s="206"/>
      <c r="CC1079" s="206"/>
      <c r="CD1079" s="206"/>
      <c r="CE1079" s="206"/>
      <c r="CF1079" s="206"/>
      <c r="CG1079" s="206"/>
      <c r="CH1079" s="206"/>
      <c r="CI1079" s="206"/>
      <c r="CJ1079" s="206"/>
      <c r="CK1079" s="206"/>
      <c r="CL1079" s="206"/>
      <c r="CM1079" s="206"/>
      <c r="CN1079" s="206"/>
      <c r="CO1079" s="206"/>
      <c r="CP1079" s="206"/>
      <c r="CQ1079" s="206"/>
      <c r="CR1079" s="206"/>
      <c r="CS1079" s="206"/>
      <c r="CT1079" s="206"/>
      <c r="CU1079" s="206"/>
      <c r="CV1079" s="206"/>
      <c r="CW1079" s="206"/>
      <c r="CX1079" s="206"/>
      <c r="CY1079" s="206"/>
      <c r="CZ1079" s="206"/>
      <c r="DA1079" s="206"/>
      <c r="DB1079" s="206"/>
      <c r="DC1079" s="206"/>
      <c r="DD1079" s="206"/>
      <c r="DE1079" s="206"/>
      <c r="DF1079" s="206"/>
      <c r="DG1079" s="206"/>
      <c r="DH1079" s="206"/>
      <c r="DI1079" s="206"/>
      <c r="DJ1079" s="206"/>
      <c r="DK1079" s="206"/>
      <c r="DL1079" s="206"/>
      <c r="DM1079" s="206"/>
      <c r="DN1079" s="206"/>
      <c r="DO1079" s="206"/>
      <c r="DP1079" s="206"/>
      <c r="DQ1079" s="206"/>
      <c r="DR1079" s="206"/>
      <c r="DS1079" s="206"/>
      <c r="DT1079" s="206"/>
      <c r="DU1079" s="206"/>
      <c r="DV1079" s="206"/>
      <c r="DW1079" s="206"/>
      <c r="DX1079" s="206"/>
      <c r="DY1079" s="206"/>
      <c r="DZ1079" s="206"/>
      <c r="EA1079" s="206"/>
      <c r="EB1079" s="206"/>
      <c r="EC1079" s="206"/>
      <c r="ED1079" s="206"/>
      <c r="EE1079" s="206"/>
      <c r="EF1079" s="206"/>
      <c r="EG1079" s="206"/>
      <c r="EH1079" s="206"/>
      <c r="EI1079" s="206"/>
      <c r="EJ1079" s="206"/>
      <c r="EK1079" s="206"/>
      <c r="EL1079" s="206"/>
      <c r="EM1079" s="206"/>
      <c r="EN1079" s="206"/>
      <c r="EO1079" s="206"/>
      <c r="EP1079" s="206"/>
      <c r="EQ1079" s="206"/>
      <c r="ER1079" s="206"/>
      <c r="ES1079" s="206"/>
      <c r="ET1079" s="206"/>
      <c r="EU1079" s="206"/>
      <c r="EV1079" s="206"/>
      <c r="EW1079" s="206"/>
      <c r="EX1079" s="206"/>
      <c r="EY1079" s="206"/>
      <c r="EZ1079" s="206"/>
      <c r="FA1079" s="206"/>
      <c r="FB1079" s="206"/>
      <c r="FC1079" s="206"/>
      <c r="FD1079" s="206"/>
      <c r="FE1079" s="206"/>
      <c r="FF1079" s="206"/>
      <c r="FG1079" s="206"/>
      <c r="FH1079" s="206"/>
      <c r="FI1079" s="206"/>
      <c r="FJ1079" s="206"/>
      <c r="FK1079" s="206"/>
      <c r="FL1079" s="206"/>
      <c r="FM1079" s="206"/>
      <c r="FN1079" s="206"/>
      <c r="FO1079" s="206"/>
      <c r="FP1079" s="206"/>
      <c r="FQ1079" s="206"/>
      <c r="FR1079" s="206"/>
      <c r="FS1079" s="206"/>
      <c r="FT1079" s="206"/>
      <c r="FU1079" s="206"/>
      <c r="FV1079" s="206"/>
      <c r="FW1079" s="206"/>
      <c r="FX1079" s="206"/>
      <c r="FY1079" s="206"/>
      <c r="FZ1079" s="206"/>
      <c r="GA1079" s="206"/>
      <c r="GB1079" s="206"/>
      <c r="GC1079" s="206"/>
      <c r="GD1079" s="206"/>
      <c r="GE1079" s="206"/>
      <c r="GF1079" s="206"/>
      <c r="GG1079" s="206"/>
      <c r="GH1079" s="206"/>
      <c r="GI1079" s="206"/>
      <c r="GJ1079" s="206"/>
      <c r="GK1079" s="206"/>
      <c r="GL1079" s="206"/>
      <c r="GM1079" s="206"/>
      <c r="GN1079" s="206"/>
      <c r="GO1079" s="206"/>
      <c r="GP1079" s="206"/>
      <c r="GQ1079" s="206"/>
      <c r="GR1079" s="206"/>
      <c r="GS1079" s="206"/>
      <c r="GT1079" s="206"/>
      <c r="GU1079" s="206"/>
      <c r="GV1079" s="206"/>
      <c r="GW1079" s="206"/>
      <c r="GX1079" s="206"/>
      <c r="GY1079" s="206"/>
      <c r="GZ1079" s="206"/>
      <c r="HA1079" s="206"/>
      <c r="HB1079" s="206"/>
      <c r="HC1079" s="206"/>
      <c r="HD1079" s="206"/>
      <c r="HE1079" s="206"/>
      <c r="HF1079" s="206"/>
      <c r="HG1079" s="206"/>
      <c r="HH1079" s="206"/>
      <c r="HI1079" s="206"/>
      <c r="HJ1079" s="206"/>
      <c r="HK1079" s="206"/>
      <c r="HL1079" s="206"/>
      <c r="HM1079" s="206"/>
      <c r="HN1079" s="206"/>
      <c r="HO1079" s="206"/>
      <c r="HP1079" s="206"/>
      <c r="HQ1079" s="206"/>
      <c r="HR1079" s="206"/>
      <c r="HS1079" s="206"/>
      <c r="HT1079" s="206"/>
      <c r="HU1079" s="206"/>
      <c r="HV1079" s="206"/>
      <c r="HW1079" s="206"/>
      <c r="HX1079" s="206"/>
      <c r="HY1079" s="206"/>
      <c r="HZ1079" s="206"/>
      <c r="IA1079" s="206"/>
      <c r="IB1079" s="206"/>
      <c r="IC1079" s="206"/>
      <c r="ID1079" s="206"/>
      <c r="IE1079" s="206"/>
      <c r="IF1079" s="206"/>
      <c r="IG1079" s="206"/>
      <c r="IH1079" s="206"/>
    </row>
    <row r="1080" spans="1:242" s="225" customFormat="1" hidden="1" x14ac:dyDescent="0.25">
      <c r="A1080" s="206"/>
      <c r="B1080" s="206"/>
      <c r="C1080" s="408"/>
      <c r="D1080" s="248" t="s">
        <v>1905</v>
      </c>
      <c r="E1080" s="238"/>
      <c r="F1080" s="255"/>
      <c r="G1080" s="242" t="s">
        <v>1899</v>
      </c>
      <c r="H1080" s="285">
        <v>2505000</v>
      </c>
      <c r="I1080" s="263"/>
      <c r="J1080" s="357">
        <f t="shared" si="17"/>
        <v>3087550</v>
      </c>
      <c r="K1080" s="251" t="s">
        <v>1901</v>
      </c>
      <c r="L1080" s="287"/>
      <c r="M1080" s="238"/>
      <c r="N1080" s="287"/>
      <c r="O1080" s="287"/>
      <c r="P1080" s="287"/>
      <c r="Q1080" s="287"/>
      <c r="R1080" s="287"/>
      <c r="S1080" s="287"/>
      <c r="T1080" s="287"/>
      <c r="U1080" s="287"/>
      <c r="V1080" s="287"/>
      <c r="W1080" s="287"/>
      <c r="X1080" s="287"/>
      <c r="Y1080" s="287"/>
      <c r="Z1080" s="287"/>
      <c r="AA1080" s="287"/>
      <c r="AB1080" s="287"/>
      <c r="AC1080" s="287"/>
      <c r="AD1080" s="287"/>
      <c r="AE1080" s="287"/>
      <c r="AF1080" s="287"/>
      <c r="AG1080" s="287"/>
      <c r="AH1080" s="287"/>
      <c r="AI1080" s="287"/>
      <c r="AJ1080" s="449"/>
      <c r="AK1080" s="206"/>
      <c r="AL1080" s="206"/>
      <c r="AM1080" s="206"/>
      <c r="AN1080" s="206"/>
      <c r="AO1080" s="206"/>
      <c r="AP1080" s="206"/>
      <c r="AQ1080" s="206"/>
      <c r="AR1080" s="206"/>
      <c r="AS1080" s="206"/>
      <c r="AT1080" s="206"/>
      <c r="AU1080" s="206"/>
      <c r="AV1080" s="206"/>
      <c r="AW1080" s="206"/>
      <c r="AX1080" s="206"/>
      <c r="AY1080" s="206"/>
      <c r="AZ1080" s="206"/>
      <c r="BA1080" s="206"/>
      <c r="BB1080" s="206"/>
      <c r="BC1080" s="206"/>
      <c r="BD1080" s="206"/>
      <c r="BE1080" s="206"/>
      <c r="BF1080" s="206"/>
      <c r="BG1080" s="206"/>
      <c r="BH1080" s="206"/>
      <c r="BI1080" s="206"/>
      <c r="BJ1080" s="206"/>
      <c r="BK1080" s="206"/>
      <c r="BL1080" s="206"/>
      <c r="BM1080" s="206"/>
      <c r="BN1080" s="206"/>
      <c r="BO1080" s="206"/>
      <c r="BP1080" s="206"/>
      <c r="BQ1080" s="206"/>
      <c r="BR1080" s="206"/>
      <c r="BS1080" s="206"/>
      <c r="BT1080" s="206"/>
      <c r="BU1080" s="206"/>
      <c r="BV1080" s="206"/>
      <c r="BW1080" s="206"/>
      <c r="BX1080" s="206"/>
      <c r="BY1080" s="206"/>
      <c r="BZ1080" s="206"/>
      <c r="CA1080" s="206"/>
      <c r="CB1080" s="206"/>
      <c r="CC1080" s="206"/>
      <c r="CD1080" s="206"/>
      <c r="CE1080" s="206"/>
      <c r="CF1080" s="206"/>
      <c r="CG1080" s="206"/>
      <c r="CH1080" s="206"/>
      <c r="CI1080" s="206"/>
      <c r="CJ1080" s="206"/>
      <c r="CK1080" s="206"/>
      <c r="CL1080" s="206"/>
      <c r="CM1080" s="206"/>
      <c r="CN1080" s="206"/>
      <c r="CO1080" s="206"/>
      <c r="CP1080" s="206"/>
      <c r="CQ1080" s="206"/>
      <c r="CR1080" s="206"/>
      <c r="CS1080" s="206"/>
      <c r="CT1080" s="206"/>
      <c r="CU1080" s="206"/>
      <c r="CV1080" s="206"/>
      <c r="CW1080" s="206"/>
      <c r="CX1080" s="206"/>
      <c r="CY1080" s="206"/>
      <c r="CZ1080" s="206"/>
      <c r="DA1080" s="206"/>
      <c r="DB1080" s="206"/>
      <c r="DC1080" s="206"/>
      <c r="DD1080" s="206"/>
      <c r="DE1080" s="206"/>
      <c r="DF1080" s="206"/>
      <c r="DG1080" s="206"/>
      <c r="DH1080" s="206"/>
      <c r="DI1080" s="206"/>
      <c r="DJ1080" s="206"/>
      <c r="DK1080" s="206"/>
      <c r="DL1080" s="206"/>
      <c r="DM1080" s="206"/>
      <c r="DN1080" s="206"/>
      <c r="DO1080" s="206"/>
      <c r="DP1080" s="206"/>
      <c r="DQ1080" s="206"/>
      <c r="DR1080" s="206"/>
      <c r="DS1080" s="206"/>
      <c r="DT1080" s="206"/>
      <c r="DU1080" s="206"/>
      <c r="DV1080" s="206"/>
      <c r="DW1080" s="206"/>
      <c r="DX1080" s="206"/>
      <c r="DY1080" s="206"/>
      <c r="DZ1080" s="206"/>
      <c r="EA1080" s="206"/>
      <c r="EB1080" s="206"/>
      <c r="EC1080" s="206"/>
      <c r="ED1080" s="206"/>
      <c r="EE1080" s="206"/>
      <c r="EF1080" s="206"/>
      <c r="EG1080" s="206"/>
      <c r="EH1080" s="206"/>
      <c r="EI1080" s="206"/>
      <c r="EJ1080" s="206"/>
      <c r="EK1080" s="206"/>
      <c r="EL1080" s="206"/>
      <c r="EM1080" s="206"/>
      <c r="EN1080" s="206"/>
      <c r="EO1080" s="206"/>
      <c r="EP1080" s="206"/>
      <c r="EQ1080" s="206"/>
      <c r="ER1080" s="206"/>
      <c r="ES1080" s="206"/>
      <c r="ET1080" s="206"/>
      <c r="EU1080" s="206"/>
      <c r="EV1080" s="206"/>
      <c r="EW1080" s="206"/>
      <c r="EX1080" s="206"/>
      <c r="EY1080" s="206"/>
      <c r="EZ1080" s="206"/>
      <c r="FA1080" s="206"/>
      <c r="FB1080" s="206"/>
      <c r="FC1080" s="206"/>
      <c r="FD1080" s="206"/>
      <c r="FE1080" s="206"/>
      <c r="FF1080" s="206"/>
      <c r="FG1080" s="206"/>
      <c r="FH1080" s="206"/>
      <c r="FI1080" s="206"/>
      <c r="FJ1080" s="206"/>
      <c r="FK1080" s="206"/>
      <c r="FL1080" s="206"/>
      <c r="FM1080" s="206"/>
      <c r="FN1080" s="206"/>
      <c r="FO1080" s="206"/>
      <c r="FP1080" s="206"/>
      <c r="FQ1080" s="206"/>
      <c r="FR1080" s="206"/>
      <c r="FS1080" s="206"/>
      <c r="FT1080" s="206"/>
      <c r="FU1080" s="206"/>
      <c r="FV1080" s="206"/>
      <c r="FW1080" s="206"/>
      <c r="FX1080" s="206"/>
      <c r="FY1080" s="206"/>
      <c r="FZ1080" s="206"/>
      <c r="GA1080" s="206"/>
      <c r="GB1080" s="206"/>
      <c r="GC1080" s="206"/>
      <c r="GD1080" s="206"/>
      <c r="GE1080" s="206"/>
      <c r="GF1080" s="206"/>
      <c r="GG1080" s="206"/>
      <c r="GH1080" s="206"/>
      <c r="GI1080" s="206"/>
      <c r="GJ1080" s="206"/>
      <c r="GK1080" s="206"/>
      <c r="GL1080" s="206"/>
      <c r="GM1080" s="206"/>
      <c r="GN1080" s="206"/>
      <c r="GO1080" s="206"/>
      <c r="GP1080" s="206"/>
      <c r="GQ1080" s="206"/>
      <c r="GR1080" s="206"/>
      <c r="GS1080" s="206"/>
      <c r="GT1080" s="206"/>
      <c r="GU1080" s="206"/>
      <c r="GV1080" s="206"/>
      <c r="GW1080" s="206"/>
      <c r="GX1080" s="206"/>
      <c r="GY1080" s="206"/>
      <c r="GZ1080" s="206"/>
      <c r="HA1080" s="206"/>
      <c r="HB1080" s="206"/>
      <c r="HC1080" s="206"/>
      <c r="HD1080" s="206"/>
      <c r="HE1080" s="206"/>
      <c r="HF1080" s="206"/>
      <c r="HG1080" s="206"/>
      <c r="HH1080" s="206"/>
      <c r="HI1080" s="206"/>
      <c r="HJ1080" s="206"/>
      <c r="HK1080" s="206"/>
      <c r="HL1080" s="206"/>
      <c r="HM1080" s="206"/>
      <c r="HN1080" s="206"/>
      <c r="HO1080" s="206"/>
      <c r="HP1080" s="206"/>
      <c r="HQ1080" s="206"/>
      <c r="HR1080" s="206"/>
      <c r="HS1080" s="206"/>
      <c r="HT1080" s="206"/>
      <c r="HU1080" s="206"/>
      <c r="HV1080" s="206"/>
      <c r="HW1080" s="206"/>
      <c r="HX1080" s="206"/>
      <c r="HY1080" s="206"/>
      <c r="HZ1080" s="206"/>
      <c r="IA1080" s="206"/>
      <c r="IB1080" s="206"/>
      <c r="IC1080" s="206"/>
      <c r="ID1080" s="206"/>
      <c r="IE1080" s="206"/>
      <c r="IF1080" s="206"/>
      <c r="IG1080" s="206"/>
      <c r="IH1080" s="206"/>
    </row>
    <row r="1081" spans="1:242" s="225" customFormat="1" hidden="1" x14ac:dyDescent="0.25">
      <c r="A1081" s="206"/>
      <c r="B1081" s="206"/>
      <c r="C1081" s="232">
        <v>43746</v>
      </c>
      <c r="D1081" s="225" t="s">
        <v>1868</v>
      </c>
      <c r="E1081" s="205" t="s">
        <v>1882</v>
      </c>
      <c r="F1081" s="205"/>
      <c r="G1081" s="225" t="s">
        <v>1869</v>
      </c>
      <c r="H1081" s="285"/>
      <c r="I1081" s="256">
        <v>605000</v>
      </c>
      <c r="J1081" s="357">
        <f t="shared" si="17"/>
        <v>2482550</v>
      </c>
      <c r="K1081" s="251"/>
      <c r="L1081" s="287"/>
      <c r="M1081" s="205" t="s">
        <v>1882</v>
      </c>
      <c r="N1081" s="287"/>
      <c r="O1081" s="287"/>
      <c r="P1081" s="287"/>
      <c r="Q1081" s="287"/>
      <c r="R1081" s="287"/>
      <c r="S1081" s="287"/>
      <c r="T1081" s="287"/>
      <c r="U1081" s="287"/>
      <c r="V1081" s="287"/>
      <c r="W1081" s="287"/>
      <c r="X1081" s="287"/>
      <c r="Y1081" s="287"/>
      <c r="Z1081" s="287"/>
      <c r="AA1081" s="287"/>
      <c r="AB1081" s="287"/>
      <c r="AC1081" s="287"/>
      <c r="AD1081" s="287"/>
      <c r="AE1081" s="287"/>
      <c r="AF1081" s="287"/>
      <c r="AG1081" s="287"/>
      <c r="AH1081" s="287"/>
      <c r="AI1081" s="287"/>
      <c r="AJ1081" s="449"/>
      <c r="AK1081" s="206"/>
      <c r="AL1081" s="206"/>
      <c r="AM1081" s="206"/>
      <c r="AN1081" s="206"/>
      <c r="AO1081" s="206"/>
      <c r="AP1081" s="206"/>
      <c r="AQ1081" s="206"/>
      <c r="AR1081" s="206"/>
      <c r="AS1081" s="206"/>
      <c r="AT1081" s="206"/>
      <c r="AU1081" s="206"/>
      <c r="AV1081" s="206"/>
      <c r="AW1081" s="206"/>
      <c r="AX1081" s="206"/>
      <c r="AY1081" s="206"/>
      <c r="AZ1081" s="206"/>
      <c r="BA1081" s="206"/>
      <c r="BB1081" s="206"/>
      <c r="BC1081" s="206"/>
      <c r="BD1081" s="206"/>
      <c r="BE1081" s="206"/>
      <c r="BF1081" s="206"/>
      <c r="BG1081" s="206"/>
      <c r="BH1081" s="206"/>
      <c r="BI1081" s="206"/>
      <c r="BJ1081" s="206"/>
      <c r="BK1081" s="206"/>
      <c r="BL1081" s="206"/>
      <c r="BM1081" s="206"/>
      <c r="BN1081" s="206"/>
      <c r="BO1081" s="206"/>
      <c r="BP1081" s="206"/>
      <c r="BQ1081" s="206"/>
      <c r="BR1081" s="206"/>
      <c r="BS1081" s="206"/>
      <c r="BT1081" s="206"/>
      <c r="BU1081" s="206"/>
      <c r="BV1081" s="206"/>
      <c r="BW1081" s="206"/>
      <c r="BX1081" s="206"/>
      <c r="BY1081" s="206"/>
      <c r="BZ1081" s="206"/>
      <c r="CA1081" s="206"/>
      <c r="CB1081" s="206"/>
      <c r="CC1081" s="206"/>
      <c r="CD1081" s="206"/>
      <c r="CE1081" s="206"/>
      <c r="CF1081" s="206"/>
      <c r="CG1081" s="206"/>
      <c r="CH1081" s="206"/>
      <c r="CI1081" s="206"/>
      <c r="CJ1081" s="206"/>
      <c r="CK1081" s="206"/>
      <c r="CL1081" s="206"/>
      <c r="CM1081" s="206"/>
      <c r="CN1081" s="206"/>
      <c r="CO1081" s="206"/>
      <c r="CP1081" s="206"/>
      <c r="CQ1081" s="206"/>
      <c r="CR1081" s="206"/>
      <c r="CS1081" s="206"/>
      <c r="CT1081" s="206"/>
      <c r="CU1081" s="206"/>
      <c r="CV1081" s="206"/>
      <c r="CW1081" s="206"/>
      <c r="CX1081" s="206"/>
      <c r="CY1081" s="206"/>
      <c r="CZ1081" s="206"/>
      <c r="DA1081" s="206"/>
      <c r="DB1081" s="206"/>
      <c r="DC1081" s="206"/>
      <c r="DD1081" s="206"/>
      <c r="DE1081" s="206"/>
      <c r="DF1081" s="206"/>
      <c r="DG1081" s="206"/>
      <c r="DH1081" s="206"/>
      <c r="DI1081" s="206"/>
      <c r="DJ1081" s="206"/>
      <c r="DK1081" s="206"/>
      <c r="DL1081" s="206"/>
      <c r="DM1081" s="206"/>
      <c r="DN1081" s="206"/>
      <c r="DO1081" s="206"/>
      <c r="DP1081" s="206"/>
      <c r="DQ1081" s="206"/>
      <c r="DR1081" s="206"/>
      <c r="DS1081" s="206"/>
      <c r="DT1081" s="206"/>
      <c r="DU1081" s="206"/>
      <c r="DV1081" s="206"/>
      <c r="DW1081" s="206"/>
      <c r="DX1081" s="206"/>
      <c r="DY1081" s="206"/>
      <c r="DZ1081" s="206"/>
      <c r="EA1081" s="206"/>
      <c r="EB1081" s="206"/>
      <c r="EC1081" s="206"/>
      <c r="ED1081" s="206"/>
      <c r="EE1081" s="206"/>
      <c r="EF1081" s="206"/>
      <c r="EG1081" s="206"/>
      <c r="EH1081" s="206"/>
      <c r="EI1081" s="206"/>
      <c r="EJ1081" s="206"/>
      <c r="EK1081" s="206"/>
      <c r="EL1081" s="206"/>
      <c r="EM1081" s="206"/>
      <c r="EN1081" s="206"/>
      <c r="EO1081" s="206"/>
      <c r="EP1081" s="206"/>
      <c r="EQ1081" s="206"/>
      <c r="ER1081" s="206"/>
      <c r="ES1081" s="206"/>
      <c r="ET1081" s="206"/>
      <c r="EU1081" s="206"/>
      <c r="EV1081" s="206"/>
      <c r="EW1081" s="206"/>
      <c r="EX1081" s="206"/>
      <c r="EY1081" s="206"/>
      <c r="EZ1081" s="206"/>
      <c r="FA1081" s="206"/>
      <c r="FB1081" s="206"/>
      <c r="FC1081" s="206"/>
      <c r="FD1081" s="206"/>
      <c r="FE1081" s="206"/>
      <c r="FF1081" s="206"/>
      <c r="FG1081" s="206"/>
      <c r="FH1081" s="206"/>
      <c r="FI1081" s="206"/>
      <c r="FJ1081" s="206"/>
      <c r="FK1081" s="206"/>
      <c r="FL1081" s="206"/>
      <c r="FM1081" s="206"/>
      <c r="FN1081" s="206"/>
      <c r="FO1081" s="206"/>
      <c r="FP1081" s="206"/>
      <c r="FQ1081" s="206"/>
      <c r="FR1081" s="206"/>
      <c r="FS1081" s="206"/>
      <c r="FT1081" s="206"/>
      <c r="FU1081" s="206"/>
      <c r="FV1081" s="206"/>
      <c r="FW1081" s="206"/>
      <c r="FX1081" s="206"/>
      <c r="FY1081" s="206"/>
      <c r="FZ1081" s="206"/>
      <c r="GA1081" s="206"/>
      <c r="GB1081" s="206"/>
      <c r="GC1081" s="206"/>
      <c r="GD1081" s="206"/>
      <c r="GE1081" s="206"/>
      <c r="GF1081" s="206"/>
      <c r="GG1081" s="206"/>
      <c r="GH1081" s="206"/>
      <c r="GI1081" s="206"/>
      <c r="GJ1081" s="206"/>
      <c r="GK1081" s="206"/>
      <c r="GL1081" s="206"/>
      <c r="GM1081" s="206"/>
      <c r="GN1081" s="206"/>
      <c r="GO1081" s="206"/>
      <c r="GP1081" s="206"/>
      <c r="GQ1081" s="206"/>
      <c r="GR1081" s="206"/>
      <c r="GS1081" s="206"/>
      <c r="GT1081" s="206"/>
      <c r="GU1081" s="206"/>
      <c r="GV1081" s="206"/>
      <c r="GW1081" s="206"/>
      <c r="GX1081" s="206"/>
      <c r="GY1081" s="206"/>
      <c r="GZ1081" s="206"/>
      <c r="HA1081" s="206"/>
      <c r="HB1081" s="206"/>
      <c r="HC1081" s="206"/>
      <c r="HD1081" s="206"/>
      <c r="HE1081" s="206"/>
      <c r="HF1081" s="206"/>
      <c r="HG1081" s="206"/>
      <c r="HH1081" s="206"/>
      <c r="HI1081" s="206"/>
      <c r="HJ1081" s="206"/>
      <c r="HK1081" s="206"/>
      <c r="HL1081" s="206"/>
      <c r="HM1081" s="206"/>
      <c r="HN1081" s="206"/>
      <c r="HO1081" s="206"/>
      <c r="HP1081" s="206"/>
      <c r="HQ1081" s="206"/>
      <c r="HR1081" s="206"/>
      <c r="HS1081" s="206"/>
      <c r="HT1081" s="206"/>
      <c r="HU1081" s="206"/>
      <c r="HV1081" s="206"/>
      <c r="HW1081" s="206"/>
      <c r="HX1081" s="206"/>
      <c r="HY1081" s="206"/>
      <c r="HZ1081" s="206"/>
      <c r="IA1081" s="206"/>
      <c r="IB1081" s="206"/>
      <c r="IC1081" s="206"/>
      <c r="ID1081" s="206"/>
      <c r="IE1081" s="206"/>
      <c r="IF1081" s="206"/>
      <c r="IG1081" s="206"/>
      <c r="IH1081" s="206"/>
    </row>
    <row r="1082" spans="1:242" s="225" customFormat="1" hidden="1" x14ac:dyDescent="0.25">
      <c r="A1082" s="206"/>
      <c r="B1082" s="206"/>
      <c r="C1082" s="399">
        <v>43748</v>
      </c>
      <c r="D1082" s="226" t="s">
        <v>1884</v>
      </c>
      <c r="E1082" s="206" t="s">
        <v>1883</v>
      </c>
      <c r="F1082" s="206"/>
      <c r="G1082" s="225" t="s">
        <v>1705</v>
      </c>
      <c r="H1082" s="285"/>
      <c r="I1082" s="256">
        <v>500000</v>
      </c>
      <c r="J1082" s="357">
        <f t="shared" si="17"/>
        <v>1982550</v>
      </c>
      <c r="K1082" s="251"/>
      <c r="L1082" s="287"/>
      <c r="M1082" s="206" t="s">
        <v>1883</v>
      </c>
      <c r="N1082" s="287"/>
      <c r="O1082" s="287"/>
      <c r="P1082" s="287"/>
      <c r="Q1082" s="287"/>
      <c r="R1082" s="287"/>
      <c r="S1082" s="287"/>
      <c r="T1082" s="287"/>
      <c r="U1082" s="287"/>
      <c r="V1082" s="287"/>
      <c r="W1082" s="287"/>
      <c r="X1082" s="287"/>
      <c r="Y1082" s="287"/>
      <c r="Z1082" s="287"/>
      <c r="AA1082" s="287"/>
      <c r="AB1082" s="287"/>
      <c r="AC1082" s="287"/>
      <c r="AD1082" s="287"/>
      <c r="AE1082" s="287"/>
      <c r="AF1082" s="287"/>
      <c r="AG1082" s="287"/>
      <c r="AH1082" s="287"/>
      <c r="AI1082" s="287"/>
      <c r="AJ1082" s="449"/>
      <c r="AK1082" s="206"/>
      <c r="AL1082" s="206"/>
      <c r="AM1082" s="206"/>
      <c r="AN1082" s="206"/>
      <c r="AO1082" s="206"/>
      <c r="AP1082" s="206"/>
      <c r="AQ1082" s="206"/>
      <c r="AR1082" s="206"/>
      <c r="AS1082" s="206"/>
      <c r="AT1082" s="206"/>
      <c r="AU1082" s="206"/>
      <c r="AV1082" s="206"/>
      <c r="AW1082" s="206"/>
      <c r="AX1082" s="206"/>
      <c r="AY1082" s="206"/>
      <c r="AZ1082" s="206"/>
      <c r="BA1082" s="206"/>
      <c r="BB1082" s="206"/>
      <c r="BC1082" s="206"/>
      <c r="BD1082" s="206"/>
      <c r="BE1082" s="206"/>
      <c r="BF1082" s="206"/>
      <c r="BG1082" s="206"/>
      <c r="BH1082" s="206"/>
      <c r="BI1082" s="206"/>
      <c r="BJ1082" s="206"/>
      <c r="BK1082" s="206"/>
      <c r="BL1082" s="206"/>
      <c r="BM1082" s="206"/>
      <c r="BN1082" s="206"/>
      <c r="BO1082" s="206"/>
      <c r="BP1082" s="206"/>
      <c r="BQ1082" s="206"/>
      <c r="BR1082" s="206"/>
      <c r="BS1082" s="206"/>
      <c r="BT1082" s="206"/>
      <c r="BU1082" s="206"/>
      <c r="BV1082" s="206"/>
      <c r="BW1082" s="206"/>
      <c r="BX1082" s="206"/>
      <c r="BY1082" s="206"/>
      <c r="BZ1082" s="206"/>
      <c r="CA1082" s="206"/>
      <c r="CB1082" s="206"/>
      <c r="CC1082" s="206"/>
      <c r="CD1082" s="206"/>
      <c r="CE1082" s="206"/>
      <c r="CF1082" s="206"/>
      <c r="CG1082" s="206"/>
      <c r="CH1082" s="206"/>
      <c r="CI1082" s="206"/>
      <c r="CJ1082" s="206"/>
      <c r="CK1082" s="206"/>
      <c r="CL1082" s="206"/>
      <c r="CM1082" s="206"/>
      <c r="CN1082" s="206"/>
      <c r="CO1082" s="206"/>
      <c r="CP1082" s="206"/>
      <c r="CQ1082" s="206"/>
      <c r="CR1082" s="206"/>
      <c r="CS1082" s="206"/>
      <c r="CT1082" s="206"/>
      <c r="CU1082" s="206"/>
      <c r="CV1082" s="206"/>
      <c r="CW1082" s="206"/>
      <c r="CX1082" s="206"/>
      <c r="CY1082" s="206"/>
      <c r="CZ1082" s="206"/>
      <c r="DA1082" s="206"/>
      <c r="DB1082" s="206"/>
      <c r="DC1082" s="206"/>
      <c r="DD1082" s="206"/>
      <c r="DE1082" s="206"/>
      <c r="DF1082" s="206"/>
      <c r="DG1082" s="206"/>
      <c r="DH1082" s="206"/>
      <c r="DI1082" s="206"/>
      <c r="DJ1082" s="206"/>
      <c r="DK1082" s="206"/>
      <c r="DL1082" s="206"/>
      <c r="DM1082" s="206"/>
      <c r="DN1082" s="206"/>
      <c r="DO1082" s="206"/>
      <c r="DP1082" s="206"/>
      <c r="DQ1082" s="206"/>
      <c r="DR1082" s="206"/>
      <c r="DS1082" s="206"/>
      <c r="DT1082" s="206"/>
      <c r="DU1082" s="206"/>
      <c r="DV1082" s="206"/>
      <c r="DW1082" s="206"/>
      <c r="DX1082" s="206"/>
      <c r="DY1082" s="206"/>
      <c r="DZ1082" s="206"/>
      <c r="EA1082" s="206"/>
      <c r="EB1082" s="206"/>
      <c r="EC1082" s="206"/>
      <c r="ED1082" s="206"/>
      <c r="EE1082" s="206"/>
      <c r="EF1082" s="206"/>
      <c r="EG1082" s="206"/>
      <c r="EH1082" s="206"/>
      <c r="EI1082" s="206"/>
      <c r="EJ1082" s="206"/>
      <c r="EK1082" s="206"/>
      <c r="EL1082" s="206"/>
      <c r="EM1082" s="206"/>
      <c r="EN1082" s="206"/>
      <c r="EO1082" s="206"/>
      <c r="EP1082" s="206"/>
      <c r="EQ1082" s="206"/>
      <c r="ER1082" s="206"/>
      <c r="ES1082" s="206"/>
      <c r="ET1082" s="206"/>
      <c r="EU1082" s="206"/>
      <c r="EV1082" s="206"/>
      <c r="EW1082" s="206"/>
      <c r="EX1082" s="206"/>
      <c r="EY1082" s="206"/>
      <c r="EZ1082" s="206"/>
      <c r="FA1082" s="206"/>
      <c r="FB1082" s="206"/>
      <c r="FC1082" s="206"/>
      <c r="FD1082" s="206"/>
      <c r="FE1082" s="206"/>
      <c r="FF1082" s="206"/>
      <c r="FG1082" s="206"/>
      <c r="FH1082" s="206"/>
      <c r="FI1082" s="206"/>
      <c r="FJ1082" s="206"/>
      <c r="FK1082" s="206"/>
      <c r="FL1082" s="206"/>
      <c r="FM1082" s="206"/>
      <c r="FN1082" s="206"/>
      <c r="FO1082" s="206"/>
      <c r="FP1082" s="206"/>
      <c r="FQ1082" s="206"/>
      <c r="FR1082" s="206"/>
      <c r="FS1082" s="206"/>
      <c r="FT1082" s="206"/>
      <c r="FU1082" s="206"/>
      <c r="FV1082" s="206"/>
      <c r="FW1082" s="206"/>
      <c r="FX1082" s="206"/>
      <c r="FY1082" s="206"/>
      <c r="FZ1082" s="206"/>
      <c r="GA1082" s="206"/>
      <c r="GB1082" s="206"/>
      <c r="GC1082" s="206"/>
      <c r="GD1082" s="206"/>
      <c r="GE1082" s="206"/>
      <c r="GF1082" s="206"/>
      <c r="GG1082" s="206"/>
      <c r="GH1082" s="206"/>
      <c r="GI1082" s="206"/>
      <c r="GJ1082" s="206"/>
      <c r="GK1082" s="206"/>
      <c r="GL1082" s="206"/>
      <c r="GM1082" s="206"/>
      <c r="GN1082" s="206"/>
      <c r="GO1082" s="206"/>
      <c r="GP1082" s="206"/>
      <c r="GQ1082" s="206"/>
      <c r="GR1082" s="206"/>
      <c r="GS1082" s="206"/>
      <c r="GT1082" s="206"/>
      <c r="GU1082" s="206"/>
      <c r="GV1082" s="206"/>
      <c r="GW1082" s="206"/>
      <c r="GX1082" s="206"/>
      <c r="GY1082" s="206"/>
      <c r="GZ1082" s="206"/>
      <c r="HA1082" s="206"/>
      <c r="HB1082" s="206"/>
      <c r="HC1082" s="206"/>
      <c r="HD1082" s="206"/>
      <c r="HE1082" s="206"/>
      <c r="HF1082" s="206"/>
      <c r="HG1082" s="206"/>
      <c r="HH1082" s="206"/>
      <c r="HI1082" s="206"/>
      <c r="HJ1082" s="206"/>
      <c r="HK1082" s="206"/>
      <c r="HL1082" s="206"/>
      <c r="HM1082" s="206"/>
      <c r="HN1082" s="206"/>
      <c r="HO1082" s="206"/>
      <c r="HP1082" s="206"/>
      <c r="HQ1082" s="206"/>
      <c r="HR1082" s="206"/>
      <c r="HS1082" s="206"/>
      <c r="HT1082" s="206"/>
      <c r="HU1082" s="206"/>
      <c r="HV1082" s="206"/>
      <c r="HW1082" s="206"/>
      <c r="HX1082" s="206"/>
      <c r="HY1082" s="206"/>
      <c r="HZ1082" s="206"/>
      <c r="IA1082" s="206"/>
      <c r="IB1082" s="206"/>
      <c r="IC1082" s="206"/>
      <c r="ID1082" s="206"/>
      <c r="IE1082" s="206"/>
      <c r="IF1082" s="206"/>
      <c r="IG1082" s="206"/>
      <c r="IH1082" s="206"/>
    </row>
    <row r="1083" spans="1:242" s="225" customFormat="1" hidden="1" x14ac:dyDescent="0.25">
      <c r="A1083" s="206"/>
      <c r="B1083" s="206"/>
      <c r="C1083" s="399">
        <v>43749</v>
      </c>
      <c r="D1083" s="226" t="s">
        <v>1870</v>
      </c>
      <c r="E1083" s="206" t="s">
        <v>1902</v>
      </c>
      <c r="F1083" s="206"/>
      <c r="G1083" s="225" t="s">
        <v>1345</v>
      </c>
      <c r="H1083" s="285"/>
      <c r="I1083" s="256">
        <v>138000</v>
      </c>
      <c r="J1083" s="357">
        <f t="shared" si="17"/>
        <v>1844550</v>
      </c>
      <c r="K1083" s="251"/>
      <c r="L1083" s="287"/>
      <c r="M1083" s="206" t="s">
        <v>1902</v>
      </c>
      <c r="N1083" s="287"/>
      <c r="O1083" s="287"/>
      <c r="P1083" s="287"/>
      <c r="Q1083" s="287"/>
      <c r="R1083" s="287"/>
      <c r="S1083" s="287"/>
      <c r="T1083" s="287"/>
      <c r="U1083" s="287"/>
      <c r="V1083" s="287"/>
      <c r="W1083" s="287"/>
      <c r="X1083" s="287"/>
      <c r="Y1083" s="287"/>
      <c r="Z1083" s="287"/>
      <c r="AA1083" s="287"/>
      <c r="AB1083" s="287"/>
      <c r="AC1083" s="287"/>
      <c r="AD1083" s="287"/>
      <c r="AE1083" s="287"/>
      <c r="AF1083" s="287"/>
      <c r="AG1083" s="287"/>
      <c r="AH1083" s="287"/>
      <c r="AI1083" s="287"/>
      <c r="AJ1083" s="449"/>
      <c r="AK1083" s="206"/>
      <c r="AL1083" s="206"/>
      <c r="AM1083" s="206"/>
      <c r="AN1083" s="206"/>
      <c r="AO1083" s="206"/>
      <c r="AP1083" s="206"/>
      <c r="AQ1083" s="206"/>
      <c r="AR1083" s="206"/>
      <c r="AS1083" s="206"/>
      <c r="AT1083" s="206"/>
      <c r="AU1083" s="206"/>
      <c r="AV1083" s="206"/>
      <c r="AW1083" s="206"/>
      <c r="AX1083" s="206"/>
      <c r="AY1083" s="206"/>
      <c r="AZ1083" s="206"/>
      <c r="BA1083" s="206"/>
      <c r="BB1083" s="206"/>
      <c r="BC1083" s="206"/>
      <c r="BD1083" s="206"/>
      <c r="BE1083" s="206"/>
      <c r="BF1083" s="206"/>
      <c r="BG1083" s="206"/>
      <c r="BH1083" s="206"/>
      <c r="BI1083" s="206"/>
      <c r="BJ1083" s="206"/>
      <c r="BK1083" s="206"/>
      <c r="BL1083" s="206"/>
      <c r="BM1083" s="206"/>
      <c r="BN1083" s="206"/>
      <c r="BO1083" s="206"/>
      <c r="BP1083" s="206"/>
      <c r="BQ1083" s="206"/>
      <c r="BR1083" s="206"/>
      <c r="BS1083" s="206"/>
      <c r="BT1083" s="206"/>
      <c r="BU1083" s="206"/>
      <c r="BV1083" s="206"/>
      <c r="BW1083" s="206"/>
      <c r="BX1083" s="206"/>
      <c r="BY1083" s="206"/>
      <c r="BZ1083" s="206"/>
      <c r="CA1083" s="206"/>
      <c r="CB1083" s="206"/>
      <c r="CC1083" s="206"/>
      <c r="CD1083" s="206"/>
      <c r="CE1083" s="206"/>
      <c r="CF1083" s="206"/>
      <c r="CG1083" s="206"/>
      <c r="CH1083" s="206"/>
      <c r="CI1083" s="206"/>
      <c r="CJ1083" s="206"/>
      <c r="CK1083" s="206"/>
      <c r="CL1083" s="206"/>
      <c r="CM1083" s="206"/>
      <c r="CN1083" s="206"/>
      <c r="CO1083" s="206"/>
      <c r="CP1083" s="206"/>
      <c r="CQ1083" s="206"/>
      <c r="CR1083" s="206"/>
      <c r="CS1083" s="206"/>
      <c r="CT1083" s="206"/>
      <c r="CU1083" s="206"/>
      <c r="CV1083" s="206"/>
      <c r="CW1083" s="206"/>
      <c r="CX1083" s="206"/>
      <c r="CY1083" s="206"/>
      <c r="CZ1083" s="206"/>
      <c r="DA1083" s="206"/>
      <c r="DB1083" s="206"/>
      <c r="DC1083" s="206"/>
      <c r="DD1083" s="206"/>
      <c r="DE1083" s="206"/>
      <c r="DF1083" s="206"/>
      <c r="DG1083" s="206"/>
      <c r="DH1083" s="206"/>
      <c r="DI1083" s="206"/>
      <c r="DJ1083" s="206"/>
      <c r="DK1083" s="206"/>
      <c r="DL1083" s="206"/>
      <c r="DM1083" s="206"/>
      <c r="DN1083" s="206"/>
      <c r="DO1083" s="206"/>
      <c r="DP1083" s="206"/>
      <c r="DQ1083" s="206"/>
      <c r="DR1083" s="206"/>
      <c r="DS1083" s="206"/>
      <c r="DT1083" s="206"/>
      <c r="DU1083" s="206"/>
      <c r="DV1083" s="206"/>
      <c r="DW1083" s="206"/>
      <c r="DX1083" s="206"/>
      <c r="DY1083" s="206"/>
      <c r="DZ1083" s="206"/>
      <c r="EA1083" s="206"/>
      <c r="EB1083" s="206"/>
      <c r="EC1083" s="206"/>
      <c r="ED1083" s="206"/>
      <c r="EE1083" s="206"/>
      <c r="EF1083" s="206"/>
      <c r="EG1083" s="206"/>
      <c r="EH1083" s="206"/>
      <c r="EI1083" s="206"/>
      <c r="EJ1083" s="206"/>
      <c r="EK1083" s="206"/>
      <c r="EL1083" s="206"/>
      <c r="EM1083" s="206"/>
      <c r="EN1083" s="206"/>
      <c r="EO1083" s="206"/>
      <c r="EP1083" s="206"/>
      <c r="EQ1083" s="206"/>
      <c r="ER1083" s="206"/>
      <c r="ES1083" s="206"/>
      <c r="ET1083" s="206"/>
      <c r="EU1083" s="206"/>
      <c r="EV1083" s="206"/>
      <c r="EW1083" s="206"/>
      <c r="EX1083" s="206"/>
      <c r="EY1083" s="206"/>
      <c r="EZ1083" s="206"/>
      <c r="FA1083" s="206"/>
      <c r="FB1083" s="206"/>
      <c r="FC1083" s="206"/>
      <c r="FD1083" s="206"/>
      <c r="FE1083" s="206"/>
      <c r="FF1083" s="206"/>
      <c r="FG1083" s="206"/>
      <c r="FH1083" s="206"/>
      <c r="FI1083" s="206"/>
      <c r="FJ1083" s="206"/>
      <c r="FK1083" s="206"/>
      <c r="FL1083" s="206"/>
      <c r="FM1083" s="206"/>
      <c r="FN1083" s="206"/>
      <c r="FO1083" s="206"/>
      <c r="FP1083" s="206"/>
      <c r="FQ1083" s="206"/>
      <c r="FR1083" s="206"/>
      <c r="FS1083" s="206"/>
      <c r="FT1083" s="206"/>
      <c r="FU1083" s="206"/>
      <c r="FV1083" s="206"/>
      <c r="FW1083" s="206"/>
      <c r="FX1083" s="206"/>
      <c r="FY1083" s="206"/>
      <c r="FZ1083" s="206"/>
      <c r="GA1083" s="206"/>
      <c r="GB1083" s="206"/>
      <c r="GC1083" s="206"/>
      <c r="GD1083" s="206"/>
      <c r="GE1083" s="206"/>
      <c r="GF1083" s="206"/>
      <c r="GG1083" s="206"/>
      <c r="GH1083" s="206"/>
      <c r="GI1083" s="206"/>
      <c r="GJ1083" s="206"/>
      <c r="GK1083" s="206"/>
      <c r="GL1083" s="206"/>
      <c r="GM1083" s="206"/>
      <c r="GN1083" s="206"/>
      <c r="GO1083" s="206"/>
      <c r="GP1083" s="206"/>
      <c r="GQ1083" s="206"/>
      <c r="GR1083" s="206"/>
      <c r="GS1083" s="206"/>
      <c r="GT1083" s="206"/>
      <c r="GU1083" s="206"/>
      <c r="GV1083" s="206"/>
      <c r="GW1083" s="206"/>
      <c r="GX1083" s="206"/>
      <c r="GY1083" s="206"/>
      <c r="GZ1083" s="206"/>
      <c r="HA1083" s="206"/>
      <c r="HB1083" s="206"/>
      <c r="HC1083" s="206"/>
      <c r="HD1083" s="206"/>
      <c r="HE1083" s="206"/>
      <c r="HF1083" s="206"/>
      <c r="HG1083" s="206"/>
      <c r="HH1083" s="206"/>
      <c r="HI1083" s="206"/>
      <c r="HJ1083" s="206"/>
      <c r="HK1083" s="206"/>
      <c r="HL1083" s="206"/>
      <c r="HM1083" s="206"/>
      <c r="HN1083" s="206"/>
      <c r="HO1083" s="206"/>
      <c r="HP1083" s="206"/>
      <c r="HQ1083" s="206"/>
      <c r="HR1083" s="206"/>
      <c r="HS1083" s="206"/>
      <c r="HT1083" s="206"/>
      <c r="HU1083" s="206"/>
      <c r="HV1083" s="206"/>
      <c r="HW1083" s="206"/>
      <c r="HX1083" s="206"/>
      <c r="HY1083" s="206"/>
      <c r="HZ1083" s="206"/>
      <c r="IA1083" s="206"/>
      <c r="IB1083" s="206"/>
      <c r="IC1083" s="206"/>
      <c r="ID1083" s="206"/>
      <c r="IE1083" s="206"/>
      <c r="IF1083" s="206"/>
      <c r="IG1083" s="206"/>
      <c r="IH1083" s="206"/>
    </row>
    <row r="1084" spans="1:242" s="225" customFormat="1" hidden="1" x14ac:dyDescent="0.25">
      <c r="A1084" s="206"/>
      <c r="B1084" s="206"/>
      <c r="C1084" s="264">
        <v>43749</v>
      </c>
      <c r="D1084" s="400" t="s">
        <v>1881</v>
      </c>
      <c r="E1084" s="206" t="s">
        <v>1903</v>
      </c>
      <c r="F1084" s="287"/>
      <c r="G1084" s="401" t="s">
        <v>1869</v>
      </c>
      <c r="H1084" s="285"/>
      <c r="I1084" s="256">
        <v>1070000</v>
      </c>
      <c r="J1084" s="357">
        <f t="shared" si="17"/>
        <v>774550</v>
      </c>
      <c r="K1084" s="251"/>
      <c r="L1084" s="287"/>
      <c r="M1084" s="206" t="s">
        <v>1903</v>
      </c>
      <c r="N1084" s="287"/>
      <c r="O1084" s="287"/>
      <c r="P1084" s="287"/>
      <c r="Q1084" s="287"/>
      <c r="R1084" s="287"/>
      <c r="S1084" s="287"/>
      <c r="T1084" s="287"/>
      <c r="U1084" s="287"/>
      <c r="V1084" s="287"/>
      <c r="W1084" s="287"/>
      <c r="X1084" s="287"/>
      <c r="Y1084" s="287"/>
      <c r="Z1084" s="287"/>
      <c r="AA1084" s="287"/>
      <c r="AB1084" s="287"/>
      <c r="AC1084" s="287"/>
      <c r="AD1084" s="287"/>
      <c r="AE1084" s="287"/>
      <c r="AF1084" s="287"/>
      <c r="AG1084" s="287"/>
      <c r="AH1084" s="287"/>
      <c r="AI1084" s="287"/>
      <c r="AJ1084" s="449"/>
      <c r="AK1084" s="206"/>
      <c r="AL1084" s="206"/>
      <c r="AM1084" s="206"/>
      <c r="AN1084" s="206"/>
      <c r="AO1084" s="206"/>
      <c r="AP1084" s="206"/>
      <c r="AQ1084" s="206"/>
      <c r="AR1084" s="206"/>
      <c r="AS1084" s="206"/>
      <c r="AT1084" s="206"/>
      <c r="AU1084" s="206"/>
      <c r="AV1084" s="206"/>
      <c r="AW1084" s="206"/>
      <c r="AX1084" s="206"/>
      <c r="AY1084" s="206"/>
      <c r="AZ1084" s="206"/>
      <c r="BA1084" s="206"/>
      <c r="BB1084" s="206"/>
      <c r="BC1084" s="206"/>
      <c r="BD1084" s="206"/>
      <c r="BE1084" s="206"/>
      <c r="BF1084" s="206"/>
      <c r="BG1084" s="206"/>
      <c r="BH1084" s="206"/>
      <c r="BI1084" s="206"/>
      <c r="BJ1084" s="206"/>
      <c r="BK1084" s="206"/>
      <c r="BL1084" s="206"/>
      <c r="BM1084" s="206"/>
      <c r="BN1084" s="206"/>
      <c r="BO1084" s="206"/>
      <c r="BP1084" s="206"/>
      <c r="BQ1084" s="206"/>
      <c r="BR1084" s="206"/>
      <c r="BS1084" s="206"/>
      <c r="BT1084" s="206"/>
      <c r="BU1084" s="206"/>
      <c r="BV1084" s="206"/>
      <c r="BW1084" s="206"/>
      <c r="BX1084" s="206"/>
      <c r="BY1084" s="206"/>
      <c r="BZ1084" s="206"/>
      <c r="CA1084" s="206"/>
      <c r="CB1084" s="206"/>
      <c r="CC1084" s="206"/>
      <c r="CD1084" s="206"/>
      <c r="CE1084" s="206"/>
      <c r="CF1084" s="206"/>
      <c r="CG1084" s="206"/>
      <c r="CH1084" s="206"/>
      <c r="CI1084" s="206"/>
      <c r="CJ1084" s="206"/>
      <c r="CK1084" s="206"/>
      <c r="CL1084" s="206"/>
      <c r="CM1084" s="206"/>
      <c r="CN1084" s="206"/>
      <c r="CO1084" s="206"/>
      <c r="CP1084" s="206"/>
      <c r="CQ1084" s="206"/>
      <c r="CR1084" s="206"/>
      <c r="CS1084" s="206"/>
      <c r="CT1084" s="206"/>
      <c r="CU1084" s="206"/>
      <c r="CV1084" s="206"/>
      <c r="CW1084" s="206"/>
      <c r="CX1084" s="206"/>
      <c r="CY1084" s="206"/>
      <c r="CZ1084" s="206"/>
      <c r="DA1084" s="206"/>
      <c r="DB1084" s="206"/>
      <c r="DC1084" s="206"/>
      <c r="DD1084" s="206"/>
      <c r="DE1084" s="206"/>
      <c r="DF1084" s="206"/>
      <c r="DG1084" s="206"/>
      <c r="DH1084" s="206"/>
      <c r="DI1084" s="206"/>
      <c r="DJ1084" s="206"/>
      <c r="DK1084" s="206"/>
      <c r="DL1084" s="206"/>
      <c r="DM1084" s="206"/>
      <c r="DN1084" s="206"/>
      <c r="DO1084" s="206"/>
      <c r="DP1084" s="206"/>
      <c r="DQ1084" s="206"/>
      <c r="DR1084" s="206"/>
      <c r="DS1084" s="206"/>
      <c r="DT1084" s="206"/>
      <c r="DU1084" s="206"/>
      <c r="DV1084" s="206"/>
      <c r="DW1084" s="206"/>
      <c r="DX1084" s="206"/>
      <c r="DY1084" s="206"/>
      <c r="DZ1084" s="206"/>
      <c r="EA1084" s="206"/>
      <c r="EB1084" s="206"/>
      <c r="EC1084" s="206"/>
      <c r="ED1084" s="206"/>
      <c r="EE1084" s="206"/>
      <c r="EF1084" s="206"/>
      <c r="EG1084" s="206"/>
      <c r="EH1084" s="206"/>
      <c r="EI1084" s="206"/>
      <c r="EJ1084" s="206"/>
      <c r="EK1084" s="206"/>
      <c r="EL1084" s="206"/>
      <c r="EM1084" s="206"/>
      <c r="EN1084" s="206"/>
      <c r="EO1084" s="206"/>
      <c r="EP1084" s="206"/>
      <c r="EQ1084" s="206"/>
      <c r="ER1084" s="206"/>
      <c r="ES1084" s="206"/>
      <c r="ET1084" s="206"/>
      <c r="EU1084" s="206"/>
      <c r="EV1084" s="206"/>
      <c r="EW1084" s="206"/>
      <c r="EX1084" s="206"/>
      <c r="EY1084" s="206"/>
      <c r="EZ1084" s="206"/>
      <c r="FA1084" s="206"/>
      <c r="FB1084" s="206"/>
      <c r="FC1084" s="206"/>
      <c r="FD1084" s="206"/>
      <c r="FE1084" s="206"/>
      <c r="FF1084" s="206"/>
      <c r="FG1084" s="206"/>
      <c r="FH1084" s="206"/>
      <c r="FI1084" s="206"/>
      <c r="FJ1084" s="206"/>
      <c r="FK1084" s="206"/>
      <c r="FL1084" s="206"/>
      <c r="FM1084" s="206"/>
      <c r="FN1084" s="206"/>
      <c r="FO1084" s="206"/>
      <c r="FP1084" s="206"/>
      <c r="FQ1084" s="206"/>
      <c r="FR1084" s="206"/>
      <c r="FS1084" s="206"/>
      <c r="FT1084" s="206"/>
      <c r="FU1084" s="206"/>
      <c r="FV1084" s="206"/>
      <c r="FW1084" s="206"/>
      <c r="FX1084" s="206"/>
      <c r="FY1084" s="206"/>
      <c r="FZ1084" s="206"/>
      <c r="GA1084" s="206"/>
      <c r="GB1084" s="206"/>
      <c r="GC1084" s="206"/>
      <c r="GD1084" s="206"/>
      <c r="GE1084" s="206"/>
      <c r="GF1084" s="206"/>
      <c r="GG1084" s="206"/>
      <c r="GH1084" s="206"/>
      <c r="GI1084" s="206"/>
      <c r="GJ1084" s="206"/>
      <c r="GK1084" s="206"/>
      <c r="GL1084" s="206"/>
      <c r="GM1084" s="206"/>
      <c r="GN1084" s="206"/>
      <c r="GO1084" s="206"/>
      <c r="GP1084" s="206"/>
      <c r="GQ1084" s="206"/>
      <c r="GR1084" s="206"/>
      <c r="GS1084" s="206"/>
      <c r="GT1084" s="206"/>
      <c r="GU1084" s="206"/>
      <c r="GV1084" s="206"/>
      <c r="GW1084" s="206"/>
      <c r="GX1084" s="206"/>
      <c r="GY1084" s="206"/>
      <c r="GZ1084" s="206"/>
      <c r="HA1084" s="206"/>
      <c r="HB1084" s="206"/>
      <c r="HC1084" s="206"/>
      <c r="HD1084" s="206"/>
      <c r="HE1084" s="206"/>
      <c r="HF1084" s="206"/>
      <c r="HG1084" s="206"/>
      <c r="HH1084" s="206"/>
      <c r="HI1084" s="206"/>
      <c r="HJ1084" s="206"/>
      <c r="HK1084" s="206"/>
      <c r="HL1084" s="206"/>
      <c r="HM1084" s="206"/>
      <c r="HN1084" s="206"/>
      <c r="HO1084" s="206"/>
      <c r="HP1084" s="206"/>
      <c r="HQ1084" s="206"/>
      <c r="HR1084" s="206"/>
      <c r="HS1084" s="206"/>
      <c r="HT1084" s="206"/>
      <c r="HU1084" s="206"/>
      <c r="HV1084" s="206"/>
      <c r="HW1084" s="206"/>
      <c r="HX1084" s="206"/>
      <c r="HY1084" s="206"/>
      <c r="HZ1084" s="206"/>
      <c r="IA1084" s="206"/>
      <c r="IB1084" s="206"/>
      <c r="IC1084" s="206"/>
      <c r="ID1084" s="206"/>
      <c r="IE1084" s="206"/>
      <c r="IF1084" s="206"/>
      <c r="IG1084" s="206"/>
      <c r="IH1084" s="206"/>
    </row>
    <row r="1085" spans="1:242" s="225" customFormat="1" hidden="1" x14ac:dyDescent="0.25">
      <c r="A1085" s="206"/>
      <c r="B1085" s="206"/>
      <c r="C1085" s="206"/>
      <c r="D1085" s="206"/>
      <c r="E1085" s="206"/>
      <c r="F1085" s="206"/>
      <c r="G1085" s="208"/>
      <c r="H1085" s="285">
        <v>19912650</v>
      </c>
      <c r="I1085" s="210"/>
      <c r="J1085" s="357">
        <f t="shared" si="17"/>
        <v>20687200</v>
      </c>
      <c r="K1085" s="251"/>
      <c r="L1085" s="287"/>
      <c r="M1085" s="206"/>
      <c r="N1085" s="287"/>
      <c r="O1085" s="287"/>
      <c r="P1085" s="287"/>
      <c r="Q1085" s="287"/>
      <c r="R1085" s="287"/>
      <c r="S1085" s="287"/>
      <c r="T1085" s="287"/>
      <c r="U1085" s="287"/>
      <c r="V1085" s="287"/>
      <c r="W1085" s="287"/>
      <c r="X1085" s="287"/>
      <c r="Y1085" s="287"/>
      <c r="Z1085" s="287"/>
      <c r="AA1085" s="287"/>
      <c r="AB1085" s="287"/>
      <c r="AC1085" s="287"/>
      <c r="AD1085" s="287"/>
      <c r="AE1085" s="287"/>
      <c r="AF1085" s="287"/>
      <c r="AG1085" s="287"/>
      <c r="AH1085" s="287"/>
      <c r="AI1085" s="287"/>
      <c r="AJ1085" s="449"/>
      <c r="AK1085" s="206"/>
      <c r="AL1085" s="206"/>
      <c r="AM1085" s="206"/>
      <c r="AN1085" s="206"/>
      <c r="AO1085" s="206"/>
      <c r="AP1085" s="206"/>
      <c r="AQ1085" s="206"/>
      <c r="AR1085" s="206"/>
      <c r="AS1085" s="206"/>
      <c r="AT1085" s="206"/>
      <c r="AU1085" s="206"/>
      <c r="AV1085" s="206"/>
      <c r="AW1085" s="206"/>
      <c r="AX1085" s="206"/>
      <c r="AY1085" s="206"/>
      <c r="AZ1085" s="206"/>
      <c r="BA1085" s="206"/>
      <c r="BB1085" s="206"/>
      <c r="BC1085" s="206"/>
      <c r="BD1085" s="206"/>
      <c r="BE1085" s="206"/>
      <c r="BF1085" s="206"/>
      <c r="BG1085" s="206"/>
      <c r="BH1085" s="206"/>
      <c r="BI1085" s="206"/>
      <c r="BJ1085" s="206"/>
      <c r="BK1085" s="206"/>
      <c r="BL1085" s="206"/>
      <c r="BM1085" s="206"/>
      <c r="BN1085" s="206"/>
      <c r="BO1085" s="206"/>
      <c r="BP1085" s="206"/>
      <c r="BQ1085" s="206"/>
      <c r="BR1085" s="206"/>
      <c r="BS1085" s="206"/>
      <c r="BT1085" s="206"/>
      <c r="BU1085" s="206"/>
      <c r="BV1085" s="206"/>
      <c r="BW1085" s="206"/>
      <c r="BX1085" s="206"/>
      <c r="BY1085" s="206"/>
      <c r="BZ1085" s="206"/>
      <c r="CA1085" s="206"/>
      <c r="CB1085" s="206"/>
      <c r="CC1085" s="206"/>
      <c r="CD1085" s="206"/>
      <c r="CE1085" s="206"/>
      <c r="CF1085" s="206"/>
      <c r="CG1085" s="206"/>
      <c r="CH1085" s="206"/>
      <c r="CI1085" s="206"/>
      <c r="CJ1085" s="206"/>
      <c r="CK1085" s="206"/>
      <c r="CL1085" s="206"/>
      <c r="CM1085" s="206"/>
      <c r="CN1085" s="206"/>
      <c r="CO1085" s="206"/>
      <c r="CP1085" s="206"/>
      <c r="CQ1085" s="206"/>
      <c r="CR1085" s="206"/>
      <c r="CS1085" s="206"/>
      <c r="CT1085" s="206"/>
      <c r="CU1085" s="206"/>
      <c r="CV1085" s="206"/>
      <c r="CW1085" s="206"/>
      <c r="CX1085" s="206"/>
      <c r="CY1085" s="206"/>
      <c r="CZ1085" s="206"/>
      <c r="DA1085" s="206"/>
      <c r="DB1085" s="206"/>
      <c r="DC1085" s="206"/>
      <c r="DD1085" s="206"/>
      <c r="DE1085" s="206"/>
      <c r="DF1085" s="206"/>
      <c r="DG1085" s="206"/>
      <c r="DH1085" s="206"/>
      <c r="DI1085" s="206"/>
      <c r="DJ1085" s="206"/>
      <c r="DK1085" s="206"/>
      <c r="DL1085" s="206"/>
      <c r="DM1085" s="206"/>
      <c r="DN1085" s="206"/>
      <c r="DO1085" s="206"/>
      <c r="DP1085" s="206"/>
      <c r="DQ1085" s="206"/>
      <c r="DR1085" s="206"/>
      <c r="DS1085" s="206"/>
      <c r="DT1085" s="206"/>
      <c r="DU1085" s="206"/>
      <c r="DV1085" s="206"/>
      <c r="DW1085" s="206"/>
      <c r="DX1085" s="206"/>
      <c r="DY1085" s="206"/>
      <c r="DZ1085" s="206"/>
      <c r="EA1085" s="206"/>
      <c r="EB1085" s="206"/>
      <c r="EC1085" s="206"/>
      <c r="ED1085" s="206"/>
      <c r="EE1085" s="206"/>
      <c r="EF1085" s="206"/>
      <c r="EG1085" s="206"/>
      <c r="EH1085" s="206"/>
      <c r="EI1085" s="206"/>
      <c r="EJ1085" s="206"/>
      <c r="EK1085" s="206"/>
      <c r="EL1085" s="206"/>
      <c r="EM1085" s="206"/>
      <c r="EN1085" s="206"/>
      <c r="EO1085" s="206"/>
      <c r="EP1085" s="206"/>
      <c r="EQ1085" s="206"/>
      <c r="ER1085" s="206"/>
      <c r="ES1085" s="206"/>
      <c r="ET1085" s="206"/>
      <c r="EU1085" s="206"/>
      <c r="EV1085" s="206"/>
      <c r="EW1085" s="206"/>
      <c r="EX1085" s="206"/>
      <c r="EY1085" s="206"/>
      <c r="EZ1085" s="206"/>
      <c r="FA1085" s="206"/>
      <c r="FB1085" s="206"/>
      <c r="FC1085" s="206"/>
      <c r="FD1085" s="206"/>
      <c r="FE1085" s="206"/>
      <c r="FF1085" s="206"/>
      <c r="FG1085" s="206"/>
      <c r="FH1085" s="206"/>
      <c r="FI1085" s="206"/>
      <c r="FJ1085" s="206"/>
      <c r="FK1085" s="206"/>
      <c r="FL1085" s="206"/>
      <c r="FM1085" s="206"/>
      <c r="FN1085" s="206"/>
      <c r="FO1085" s="206"/>
      <c r="FP1085" s="206"/>
      <c r="FQ1085" s="206"/>
      <c r="FR1085" s="206"/>
      <c r="FS1085" s="206"/>
      <c r="FT1085" s="206"/>
      <c r="FU1085" s="206"/>
      <c r="FV1085" s="206"/>
      <c r="FW1085" s="206"/>
      <c r="FX1085" s="206"/>
      <c r="FY1085" s="206"/>
      <c r="FZ1085" s="206"/>
      <c r="GA1085" s="206"/>
      <c r="GB1085" s="206"/>
      <c r="GC1085" s="206"/>
      <c r="GD1085" s="206"/>
      <c r="GE1085" s="206"/>
      <c r="GF1085" s="206"/>
      <c r="GG1085" s="206"/>
      <c r="GH1085" s="206"/>
      <c r="GI1085" s="206"/>
      <c r="GJ1085" s="206"/>
      <c r="GK1085" s="206"/>
      <c r="GL1085" s="206"/>
      <c r="GM1085" s="206"/>
      <c r="GN1085" s="206"/>
      <c r="GO1085" s="206"/>
      <c r="GP1085" s="206"/>
      <c r="GQ1085" s="206"/>
      <c r="GR1085" s="206"/>
      <c r="GS1085" s="206"/>
      <c r="GT1085" s="206"/>
      <c r="GU1085" s="206"/>
      <c r="GV1085" s="206"/>
      <c r="GW1085" s="206"/>
      <c r="GX1085" s="206"/>
      <c r="GY1085" s="206"/>
      <c r="GZ1085" s="206"/>
      <c r="HA1085" s="206"/>
      <c r="HB1085" s="206"/>
      <c r="HC1085" s="206"/>
      <c r="HD1085" s="206"/>
      <c r="HE1085" s="206"/>
      <c r="HF1085" s="206"/>
      <c r="HG1085" s="206"/>
      <c r="HH1085" s="206"/>
      <c r="HI1085" s="206"/>
      <c r="HJ1085" s="206"/>
      <c r="HK1085" s="206"/>
      <c r="HL1085" s="206"/>
      <c r="HM1085" s="206"/>
      <c r="HN1085" s="206"/>
      <c r="HO1085" s="206"/>
      <c r="HP1085" s="206"/>
      <c r="HQ1085" s="206"/>
      <c r="HR1085" s="206"/>
      <c r="HS1085" s="206"/>
      <c r="HT1085" s="206"/>
      <c r="HU1085" s="206"/>
      <c r="HV1085" s="206"/>
      <c r="HW1085" s="206"/>
      <c r="HX1085" s="206"/>
      <c r="HY1085" s="206"/>
      <c r="HZ1085" s="206"/>
      <c r="IA1085" s="206"/>
      <c r="IB1085" s="206"/>
      <c r="IC1085" s="206"/>
      <c r="ID1085" s="206"/>
      <c r="IE1085" s="206"/>
      <c r="IF1085" s="206"/>
      <c r="IG1085" s="206"/>
      <c r="IH1085" s="206"/>
    </row>
    <row r="1086" spans="1:242" s="225" customFormat="1" hidden="1" x14ac:dyDescent="0.25">
      <c r="A1086" s="206"/>
      <c r="B1086" s="206"/>
      <c r="C1086" s="204">
        <v>43749</v>
      </c>
      <c r="D1086" s="406" t="s">
        <v>1907</v>
      </c>
      <c r="E1086" s="319" t="s">
        <v>1906</v>
      </c>
      <c r="F1086" s="255"/>
      <c r="G1086" s="320" t="s">
        <v>563</v>
      </c>
      <c r="H1086" s="285"/>
      <c r="I1086" s="321">
        <v>136000</v>
      </c>
      <c r="J1086" s="357">
        <f t="shared" si="17"/>
        <v>20551200</v>
      </c>
      <c r="K1086" s="251"/>
      <c r="L1086" s="287"/>
      <c r="M1086" s="319" t="s">
        <v>1906</v>
      </c>
      <c r="N1086" s="287"/>
      <c r="O1086" s="287"/>
      <c r="P1086" s="287"/>
      <c r="Q1086" s="287"/>
      <c r="R1086" s="287"/>
      <c r="S1086" s="287"/>
      <c r="T1086" s="287"/>
      <c r="U1086" s="287"/>
      <c r="V1086" s="287"/>
      <c r="W1086" s="287"/>
      <c r="X1086" s="287"/>
      <c r="Y1086" s="287"/>
      <c r="Z1086" s="287"/>
      <c r="AA1086" s="287"/>
      <c r="AB1086" s="287"/>
      <c r="AC1086" s="287"/>
      <c r="AD1086" s="287"/>
      <c r="AE1086" s="287"/>
      <c r="AF1086" s="287"/>
      <c r="AG1086" s="287"/>
      <c r="AH1086" s="287"/>
      <c r="AI1086" s="287"/>
      <c r="AJ1086" s="449"/>
      <c r="AK1086" s="206"/>
      <c r="AL1086" s="206"/>
      <c r="AM1086" s="206"/>
      <c r="AN1086" s="206"/>
      <c r="AO1086" s="206"/>
      <c r="AP1086" s="206"/>
      <c r="AQ1086" s="206"/>
      <c r="AR1086" s="206"/>
      <c r="AS1086" s="206"/>
      <c r="AT1086" s="206"/>
      <c r="AU1086" s="206"/>
      <c r="AV1086" s="206"/>
      <c r="AW1086" s="206"/>
      <c r="AX1086" s="206"/>
      <c r="AY1086" s="206"/>
      <c r="AZ1086" s="206"/>
      <c r="BA1086" s="206"/>
      <c r="BB1086" s="206"/>
      <c r="BC1086" s="206"/>
      <c r="BD1086" s="206"/>
      <c r="BE1086" s="206"/>
      <c r="BF1086" s="206"/>
      <c r="BG1086" s="206"/>
      <c r="BH1086" s="206"/>
      <c r="BI1086" s="206"/>
      <c r="BJ1086" s="206"/>
      <c r="BK1086" s="206"/>
      <c r="BL1086" s="206"/>
      <c r="BM1086" s="206"/>
      <c r="BN1086" s="206"/>
      <c r="BO1086" s="206"/>
      <c r="BP1086" s="206"/>
      <c r="BQ1086" s="206"/>
      <c r="BR1086" s="206"/>
      <c r="BS1086" s="206"/>
      <c r="BT1086" s="206"/>
      <c r="BU1086" s="206"/>
      <c r="BV1086" s="206"/>
      <c r="BW1086" s="206"/>
      <c r="BX1086" s="206"/>
      <c r="BY1086" s="206"/>
      <c r="BZ1086" s="206"/>
      <c r="CA1086" s="206"/>
      <c r="CB1086" s="206"/>
      <c r="CC1086" s="206"/>
      <c r="CD1086" s="206"/>
      <c r="CE1086" s="206"/>
      <c r="CF1086" s="206"/>
      <c r="CG1086" s="206"/>
      <c r="CH1086" s="206"/>
      <c r="CI1086" s="206"/>
      <c r="CJ1086" s="206"/>
      <c r="CK1086" s="206"/>
      <c r="CL1086" s="206"/>
      <c r="CM1086" s="206"/>
      <c r="CN1086" s="206"/>
      <c r="CO1086" s="206"/>
      <c r="CP1086" s="206"/>
      <c r="CQ1086" s="206"/>
      <c r="CR1086" s="206"/>
      <c r="CS1086" s="206"/>
      <c r="CT1086" s="206"/>
      <c r="CU1086" s="206"/>
      <c r="CV1086" s="206"/>
      <c r="CW1086" s="206"/>
      <c r="CX1086" s="206"/>
      <c r="CY1086" s="206"/>
      <c r="CZ1086" s="206"/>
      <c r="DA1086" s="206"/>
      <c r="DB1086" s="206"/>
      <c r="DC1086" s="206"/>
      <c r="DD1086" s="206"/>
      <c r="DE1086" s="206"/>
      <c r="DF1086" s="206"/>
      <c r="DG1086" s="206"/>
      <c r="DH1086" s="206"/>
      <c r="DI1086" s="206"/>
      <c r="DJ1086" s="206"/>
      <c r="DK1086" s="206"/>
      <c r="DL1086" s="206"/>
      <c r="DM1086" s="206"/>
      <c r="DN1086" s="206"/>
      <c r="DO1086" s="206"/>
      <c r="DP1086" s="206"/>
      <c r="DQ1086" s="206"/>
      <c r="DR1086" s="206"/>
      <c r="DS1086" s="206"/>
      <c r="DT1086" s="206"/>
      <c r="DU1086" s="206"/>
      <c r="DV1086" s="206"/>
      <c r="DW1086" s="206"/>
      <c r="DX1086" s="206"/>
      <c r="DY1086" s="206"/>
      <c r="DZ1086" s="206"/>
      <c r="EA1086" s="206"/>
      <c r="EB1086" s="206"/>
      <c r="EC1086" s="206"/>
      <c r="ED1086" s="206"/>
      <c r="EE1086" s="206"/>
      <c r="EF1086" s="206"/>
      <c r="EG1086" s="206"/>
      <c r="EH1086" s="206"/>
      <c r="EI1086" s="206"/>
      <c r="EJ1086" s="206"/>
      <c r="EK1086" s="206"/>
      <c r="EL1086" s="206"/>
      <c r="EM1086" s="206"/>
      <c r="EN1086" s="206"/>
      <c r="EO1086" s="206"/>
      <c r="EP1086" s="206"/>
      <c r="EQ1086" s="206"/>
      <c r="ER1086" s="206"/>
      <c r="ES1086" s="206"/>
      <c r="ET1086" s="206"/>
      <c r="EU1086" s="206"/>
      <c r="EV1086" s="206"/>
      <c r="EW1086" s="206"/>
      <c r="EX1086" s="206"/>
      <c r="EY1086" s="206"/>
      <c r="EZ1086" s="206"/>
      <c r="FA1086" s="206"/>
      <c r="FB1086" s="206"/>
      <c r="FC1086" s="206"/>
      <c r="FD1086" s="206"/>
      <c r="FE1086" s="206"/>
      <c r="FF1086" s="206"/>
      <c r="FG1086" s="206"/>
      <c r="FH1086" s="206"/>
      <c r="FI1086" s="206"/>
      <c r="FJ1086" s="206"/>
      <c r="FK1086" s="206"/>
      <c r="FL1086" s="206"/>
      <c r="FM1086" s="206"/>
      <c r="FN1086" s="206"/>
      <c r="FO1086" s="206"/>
      <c r="FP1086" s="206"/>
      <c r="FQ1086" s="206"/>
      <c r="FR1086" s="206"/>
      <c r="FS1086" s="206"/>
      <c r="FT1086" s="206"/>
      <c r="FU1086" s="206"/>
      <c r="FV1086" s="206"/>
      <c r="FW1086" s="206"/>
      <c r="FX1086" s="206"/>
      <c r="FY1086" s="206"/>
      <c r="FZ1086" s="206"/>
      <c r="GA1086" s="206"/>
      <c r="GB1086" s="206"/>
      <c r="GC1086" s="206"/>
      <c r="GD1086" s="206"/>
      <c r="GE1086" s="206"/>
      <c r="GF1086" s="206"/>
      <c r="GG1086" s="206"/>
      <c r="GH1086" s="206"/>
      <c r="GI1086" s="206"/>
      <c r="GJ1086" s="206"/>
      <c r="GK1086" s="206"/>
      <c r="GL1086" s="206"/>
      <c r="GM1086" s="206"/>
      <c r="GN1086" s="206"/>
      <c r="GO1086" s="206"/>
      <c r="GP1086" s="206"/>
      <c r="GQ1086" s="206"/>
      <c r="GR1086" s="206"/>
      <c r="GS1086" s="206"/>
      <c r="GT1086" s="206"/>
      <c r="GU1086" s="206"/>
      <c r="GV1086" s="206"/>
      <c r="GW1086" s="206"/>
      <c r="GX1086" s="206"/>
      <c r="GY1086" s="206"/>
      <c r="GZ1086" s="206"/>
      <c r="HA1086" s="206"/>
      <c r="HB1086" s="206"/>
      <c r="HC1086" s="206"/>
      <c r="HD1086" s="206"/>
      <c r="HE1086" s="206"/>
      <c r="HF1086" s="206"/>
      <c r="HG1086" s="206"/>
      <c r="HH1086" s="206"/>
      <c r="HI1086" s="206"/>
      <c r="HJ1086" s="206"/>
      <c r="HK1086" s="206"/>
      <c r="HL1086" s="206"/>
      <c r="HM1086" s="206"/>
      <c r="HN1086" s="206"/>
      <c r="HO1086" s="206"/>
      <c r="HP1086" s="206"/>
      <c r="HQ1086" s="206"/>
      <c r="HR1086" s="206"/>
      <c r="HS1086" s="206"/>
      <c r="HT1086" s="206"/>
      <c r="HU1086" s="206"/>
      <c r="HV1086" s="206"/>
      <c r="HW1086" s="206"/>
      <c r="HX1086" s="206"/>
      <c r="HY1086" s="206"/>
      <c r="HZ1086" s="206"/>
      <c r="IA1086" s="206"/>
      <c r="IB1086" s="206"/>
      <c r="IC1086" s="206"/>
      <c r="ID1086" s="206"/>
      <c r="IE1086" s="206"/>
      <c r="IF1086" s="206"/>
      <c r="IG1086" s="206"/>
      <c r="IH1086" s="206"/>
    </row>
    <row r="1087" spans="1:242" s="225" customFormat="1" hidden="1" x14ac:dyDescent="0.25">
      <c r="A1087" s="206"/>
      <c r="B1087" s="206"/>
      <c r="C1087" s="204"/>
      <c r="D1087" s="396" t="s">
        <v>1100</v>
      </c>
      <c r="E1087" s="319"/>
      <c r="F1087" s="255"/>
      <c r="G1087" s="320" t="s">
        <v>563</v>
      </c>
      <c r="H1087" s="285">
        <v>138000</v>
      </c>
      <c r="I1087" s="271"/>
      <c r="J1087" s="357">
        <f t="shared" si="17"/>
        <v>20689200</v>
      </c>
      <c r="K1087" s="251" t="s">
        <v>1978</v>
      </c>
      <c r="L1087" s="287"/>
      <c r="M1087" s="319"/>
      <c r="N1087" s="287"/>
      <c r="O1087" s="287"/>
      <c r="P1087" s="287"/>
      <c r="Q1087" s="287"/>
      <c r="R1087" s="287"/>
      <c r="S1087" s="287"/>
      <c r="T1087" s="287"/>
      <c r="U1087" s="287"/>
      <c r="V1087" s="287"/>
      <c r="W1087" s="287"/>
      <c r="X1087" s="287"/>
      <c r="Y1087" s="287"/>
      <c r="Z1087" s="287"/>
      <c r="AA1087" s="287"/>
      <c r="AB1087" s="287"/>
      <c r="AC1087" s="287"/>
      <c r="AD1087" s="287"/>
      <c r="AE1087" s="287"/>
      <c r="AF1087" s="287"/>
      <c r="AG1087" s="287"/>
      <c r="AH1087" s="287"/>
      <c r="AI1087" s="287"/>
      <c r="AJ1087" s="449"/>
      <c r="AK1087" s="206"/>
      <c r="AL1087" s="206"/>
      <c r="AM1087" s="206"/>
      <c r="AN1087" s="206"/>
      <c r="AO1087" s="206"/>
      <c r="AP1087" s="206"/>
      <c r="AQ1087" s="206"/>
      <c r="AR1087" s="206"/>
      <c r="AS1087" s="206"/>
      <c r="AT1087" s="206"/>
      <c r="AU1087" s="206"/>
      <c r="AV1087" s="206"/>
      <c r="AW1087" s="206"/>
      <c r="AX1087" s="206"/>
      <c r="AY1087" s="206"/>
      <c r="AZ1087" s="206"/>
      <c r="BA1087" s="206"/>
      <c r="BB1087" s="206"/>
      <c r="BC1087" s="206"/>
      <c r="BD1087" s="206"/>
      <c r="BE1087" s="206"/>
      <c r="BF1087" s="206"/>
      <c r="BG1087" s="206"/>
      <c r="BH1087" s="206"/>
      <c r="BI1087" s="206"/>
      <c r="BJ1087" s="206"/>
      <c r="BK1087" s="206"/>
      <c r="BL1087" s="206"/>
      <c r="BM1087" s="206"/>
      <c r="BN1087" s="206"/>
      <c r="BO1087" s="206"/>
      <c r="BP1087" s="206"/>
      <c r="BQ1087" s="206"/>
      <c r="BR1087" s="206"/>
      <c r="BS1087" s="206"/>
      <c r="BT1087" s="206"/>
      <c r="BU1087" s="206"/>
      <c r="BV1087" s="206"/>
      <c r="BW1087" s="206"/>
      <c r="BX1087" s="206"/>
      <c r="BY1087" s="206"/>
      <c r="BZ1087" s="206"/>
      <c r="CA1087" s="206"/>
      <c r="CB1087" s="206"/>
      <c r="CC1087" s="206"/>
      <c r="CD1087" s="206"/>
      <c r="CE1087" s="206"/>
      <c r="CF1087" s="206"/>
      <c r="CG1087" s="206"/>
      <c r="CH1087" s="206"/>
      <c r="CI1087" s="206"/>
      <c r="CJ1087" s="206"/>
      <c r="CK1087" s="206"/>
      <c r="CL1087" s="206"/>
      <c r="CM1087" s="206"/>
      <c r="CN1087" s="206"/>
      <c r="CO1087" s="206"/>
      <c r="CP1087" s="206"/>
      <c r="CQ1087" s="206"/>
      <c r="CR1087" s="206"/>
      <c r="CS1087" s="206"/>
      <c r="CT1087" s="206"/>
      <c r="CU1087" s="206"/>
      <c r="CV1087" s="206"/>
      <c r="CW1087" s="206"/>
      <c r="CX1087" s="206"/>
      <c r="CY1087" s="206"/>
      <c r="CZ1087" s="206"/>
      <c r="DA1087" s="206"/>
      <c r="DB1087" s="206"/>
      <c r="DC1087" s="206"/>
      <c r="DD1087" s="206"/>
      <c r="DE1087" s="206"/>
      <c r="DF1087" s="206"/>
      <c r="DG1087" s="206"/>
      <c r="DH1087" s="206"/>
      <c r="DI1087" s="206"/>
      <c r="DJ1087" s="206"/>
      <c r="DK1087" s="206"/>
      <c r="DL1087" s="206"/>
      <c r="DM1087" s="206"/>
      <c r="DN1087" s="206"/>
      <c r="DO1087" s="206"/>
      <c r="DP1087" s="206"/>
      <c r="DQ1087" s="206"/>
      <c r="DR1087" s="206"/>
      <c r="DS1087" s="206"/>
      <c r="DT1087" s="206"/>
      <c r="DU1087" s="206"/>
      <c r="DV1087" s="206"/>
      <c r="DW1087" s="206"/>
      <c r="DX1087" s="206"/>
      <c r="DY1087" s="206"/>
      <c r="DZ1087" s="206"/>
      <c r="EA1087" s="206"/>
      <c r="EB1087" s="206"/>
      <c r="EC1087" s="206"/>
      <c r="ED1087" s="206"/>
      <c r="EE1087" s="206"/>
      <c r="EF1087" s="206"/>
      <c r="EG1087" s="206"/>
      <c r="EH1087" s="206"/>
      <c r="EI1087" s="206"/>
      <c r="EJ1087" s="206"/>
      <c r="EK1087" s="206"/>
      <c r="EL1087" s="206"/>
      <c r="EM1087" s="206"/>
      <c r="EN1087" s="206"/>
      <c r="EO1087" s="206"/>
      <c r="EP1087" s="206"/>
      <c r="EQ1087" s="206"/>
      <c r="ER1087" s="206"/>
      <c r="ES1087" s="206"/>
      <c r="ET1087" s="206"/>
      <c r="EU1087" s="206"/>
      <c r="EV1087" s="206"/>
      <c r="EW1087" s="206"/>
      <c r="EX1087" s="206"/>
      <c r="EY1087" s="206"/>
      <c r="EZ1087" s="206"/>
      <c r="FA1087" s="206"/>
      <c r="FB1087" s="206"/>
      <c r="FC1087" s="206"/>
      <c r="FD1087" s="206"/>
      <c r="FE1087" s="206"/>
      <c r="FF1087" s="206"/>
      <c r="FG1087" s="206"/>
      <c r="FH1087" s="206"/>
      <c r="FI1087" s="206"/>
      <c r="FJ1087" s="206"/>
      <c r="FK1087" s="206"/>
      <c r="FL1087" s="206"/>
      <c r="FM1087" s="206"/>
      <c r="FN1087" s="206"/>
      <c r="FO1087" s="206"/>
      <c r="FP1087" s="206"/>
      <c r="FQ1087" s="206"/>
      <c r="FR1087" s="206"/>
      <c r="FS1087" s="206"/>
      <c r="FT1087" s="206"/>
      <c r="FU1087" s="206"/>
      <c r="FV1087" s="206"/>
      <c r="FW1087" s="206"/>
      <c r="FX1087" s="206"/>
      <c r="FY1087" s="206"/>
      <c r="FZ1087" s="206"/>
      <c r="GA1087" s="206"/>
      <c r="GB1087" s="206"/>
      <c r="GC1087" s="206"/>
      <c r="GD1087" s="206"/>
      <c r="GE1087" s="206"/>
      <c r="GF1087" s="206"/>
      <c r="GG1087" s="206"/>
      <c r="GH1087" s="206"/>
      <c r="GI1087" s="206"/>
      <c r="GJ1087" s="206"/>
      <c r="GK1087" s="206"/>
      <c r="GL1087" s="206"/>
      <c r="GM1087" s="206"/>
      <c r="GN1087" s="206"/>
      <c r="GO1087" s="206"/>
      <c r="GP1087" s="206"/>
      <c r="GQ1087" s="206"/>
      <c r="GR1087" s="206"/>
      <c r="GS1087" s="206"/>
      <c r="GT1087" s="206"/>
      <c r="GU1087" s="206"/>
      <c r="GV1087" s="206"/>
      <c r="GW1087" s="206"/>
      <c r="GX1087" s="206"/>
      <c r="GY1087" s="206"/>
      <c r="GZ1087" s="206"/>
      <c r="HA1087" s="206"/>
      <c r="HB1087" s="206"/>
      <c r="HC1087" s="206"/>
      <c r="HD1087" s="206"/>
      <c r="HE1087" s="206"/>
      <c r="HF1087" s="206"/>
      <c r="HG1087" s="206"/>
      <c r="HH1087" s="206"/>
      <c r="HI1087" s="206"/>
      <c r="HJ1087" s="206"/>
      <c r="HK1087" s="206"/>
      <c r="HL1087" s="206"/>
      <c r="HM1087" s="206"/>
      <c r="HN1087" s="206"/>
      <c r="HO1087" s="206"/>
      <c r="HP1087" s="206"/>
      <c r="HQ1087" s="206"/>
      <c r="HR1087" s="206"/>
      <c r="HS1087" s="206"/>
      <c r="HT1087" s="206"/>
      <c r="HU1087" s="206"/>
      <c r="HV1087" s="206"/>
      <c r="HW1087" s="206"/>
      <c r="HX1087" s="206"/>
      <c r="HY1087" s="206"/>
      <c r="HZ1087" s="206"/>
      <c r="IA1087" s="206"/>
      <c r="IB1087" s="206"/>
      <c r="IC1087" s="206"/>
      <c r="ID1087" s="206"/>
      <c r="IE1087" s="206"/>
      <c r="IF1087" s="206"/>
      <c r="IG1087" s="206"/>
      <c r="IH1087" s="206"/>
    </row>
    <row r="1088" spans="1:242" s="225" customFormat="1" hidden="1" x14ac:dyDescent="0.25">
      <c r="A1088" s="206"/>
      <c r="B1088" s="206"/>
      <c r="C1088" s="204">
        <v>43750</v>
      </c>
      <c r="D1088" s="407" t="s">
        <v>92</v>
      </c>
      <c r="E1088" s="319" t="s">
        <v>1908</v>
      </c>
      <c r="F1088" s="322"/>
      <c r="G1088" s="270" t="s">
        <v>327</v>
      </c>
      <c r="H1088" s="285"/>
      <c r="I1088" s="271">
        <v>488000</v>
      </c>
      <c r="J1088" s="357">
        <f t="shared" si="17"/>
        <v>20201200</v>
      </c>
      <c r="K1088" s="251"/>
      <c r="L1088" s="287"/>
      <c r="M1088" s="319" t="s">
        <v>1908</v>
      </c>
      <c r="N1088" s="287"/>
      <c r="O1088" s="287"/>
      <c r="P1088" s="287"/>
      <c r="Q1088" s="287"/>
      <c r="R1088" s="287"/>
      <c r="S1088" s="287"/>
      <c r="T1088" s="287"/>
      <c r="U1088" s="287"/>
      <c r="V1088" s="287"/>
      <c r="W1088" s="287"/>
      <c r="X1088" s="287"/>
      <c r="Y1088" s="287"/>
      <c r="Z1088" s="287"/>
      <c r="AA1088" s="287"/>
      <c r="AB1088" s="287"/>
      <c r="AC1088" s="287"/>
      <c r="AD1088" s="287"/>
      <c r="AE1088" s="287"/>
      <c r="AF1088" s="287"/>
      <c r="AG1088" s="287"/>
      <c r="AH1088" s="287"/>
      <c r="AI1088" s="287"/>
      <c r="AJ1088" s="449"/>
      <c r="AK1088" s="206"/>
      <c r="AL1088" s="206"/>
      <c r="AM1088" s="206"/>
      <c r="AN1088" s="206"/>
      <c r="AO1088" s="206"/>
      <c r="AP1088" s="206"/>
      <c r="AQ1088" s="206"/>
      <c r="AR1088" s="206"/>
      <c r="AS1088" s="206"/>
      <c r="AT1088" s="206"/>
      <c r="AU1088" s="206"/>
      <c r="AV1088" s="206"/>
      <c r="AW1088" s="206"/>
      <c r="AX1088" s="206"/>
      <c r="AY1088" s="206"/>
      <c r="AZ1088" s="206"/>
      <c r="BA1088" s="206"/>
      <c r="BB1088" s="206"/>
      <c r="BC1088" s="206"/>
      <c r="BD1088" s="206"/>
      <c r="BE1088" s="206"/>
      <c r="BF1088" s="206"/>
      <c r="BG1088" s="206"/>
      <c r="BH1088" s="206"/>
      <c r="BI1088" s="206"/>
      <c r="BJ1088" s="206"/>
      <c r="BK1088" s="206"/>
      <c r="BL1088" s="206"/>
      <c r="BM1088" s="206"/>
      <c r="BN1088" s="206"/>
      <c r="BO1088" s="206"/>
      <c r="BP1088" s="206"/>
      <c r="BQ1088" s="206"/>
      <c r="BR1088" s="206"/>
      <c r="BS1088" s="206"/>
      <c r="BT1088" s="206"/>
      <c r="BU1088" s="206"/>
      <c r="BV1088" s="206"/>
      <c r="BW1088" s="206"/>
      <c r="BX1088" s="206"/>
      <c r="BY1088" s="206"/>
      <c r="BZ1088" s="206"/>
      <c r="CA1088" s="206"/>
      <c r="CB1088" s="206"/>
      <c r="CC1088" s="206"/>
      <c r="CD1088" s="206"/>
      <c r="CE1088" s="206"/>
      <c r="CF1088" s="206"/>
      <c r="CG1088" s="206"/>
      <c r="CH1088" s="206"/>
      <c r="CI1088" s="206"/>
      <c r="CJ1088" s="206"/>
      <c r="CK1088" s="206"/>
      <c r="CL1088" s="206"/>
      <c r="CM1088" s="206"/>
      <c r="CN1088" s="206"/>
      <c r="CO1088" s="206"/>
      <c r="CP1088" s="206"/>
      <c r="CQ1088" s="206"/>
      <c r="CR1088" s="206"/>
      <c r="CS1088" s="206"/>
      <c r="CT1088" s="206"/>
      <c r="CU1088" s="206"/>
      <c r="CV1088" s="206"/>
      <c r="CW1088" s="206"/>
      <c r="CX1088" s="206"/>
      <c r="CY1088" s="206"/>
      <c r="CZ1088" s="206"/>
      <c r="DA1088" s="206"/>
      <c r="DB1088" s="206"/>
      <c r="DC1088" s="206"/>
      <c r="DD1088" s="206"/>
      <c r="DE1088" s="206"/>
      <c r="DF1088" s="206"/>
      <c r="DG1088" s="206"/>
      <c r="DH1088" s="206"/>
      <c r="DI1088" s="206"/>
      <c r="DJ1088" s="206"/>
      <c r="DK1088" s="206"/>
      <c r="DL1088" s="206"/>
      <c r="DM1088" s="206"/>
      <c r="DN1088" s="206"/>
      <c r="DO1088" s="206"/>
      <c r="DP1088" s="206"/>
      <c r="DQ1088" s="206"/>
      <c r="DR1088" s="206"/>
      <c r="DS1088" s="206"/>
      <c r="DT1088" s="206"/>
      <c r="DU1088" s="206"/>
      <c r="DV1088" s="206"/>
      <c r="DW1088" s="206"/>
      <c r="DX1088" s="206"/>
      <c r="DY1088" s="206"/>
      <c r="DZ1088" s="206"/>
      <c r="EA1088" s="206"/>
      <c r="EB1088" s="206"/>
      <c r="EC1088" s="206"/>
      <c r="ED1088" s="206"/>
      <c r="EE1088" s="206"/>
      <c r="EF1088" s="206"/>
      <c r="EG1088" s="206"/>
      <c r="EH1088" s="206"/>
      <c r="EI1088" s="206"/>
      <c r="EJ1088" s="206"/>
      <c r="EK1088" s="206"/>
      <c r="EL1088" s="206"/>
      <c r="EM1088" s="206"/>
      <c r="EN1088" s="206"/>
      <c r="EO1088" s="206"/>
      <c r="EP1088" s="206"/>
      <c r="EQ1088" s="206"/>
      <c r="ER1088" s="206"/>
      <c r="ES1088" s="206"/>
      <c r="ET1088" s="206"/>
      <c r="EU1088" s="206"/>
      <c r="EV1088" s="206"/>
      <c r="EW1088" s="206"/>
      <c r="EX1088" s="206"/>
      <c r="EY1088" s="206"/>
      <c r="EZ1088" s="206"/>
      <c r="FA1088" s="206"/>
      <c r="FB1088" s="206"/>
      <c r="FC1088" s="206"/>
      <c r="FD1088" s="206"/>
      <c r="FE1088" s="206"/>
      <c r="FF1088" s="206"/>
      <c r="FG1088" s="206"/>
      <c r="FH1088" s="206"/>
      <c r="FI1088" s="206"/>
      <c r="FJ1088" s="206"/>
      <c r="FK1088" s="206"/>
      <c r="FL1088" s="206"/>
      <c r="FM1088" s="206"/>
      <c r="FN1088" s="206"/>
      <c r="FO1088" s="206"/>
      <c r="FP1088" s="206"/>
      <c r="FQ1088" s="206"/>
      <c r="FR1088" s="206"/>
      <c r="FS1088" s="206"/>
      <c r="FT1088" s="206"/>
      <c r="FU1088" s="206"/>
      <c r="FV1088" s="206"/>
      <c r="FW1088" s="206"/>
      <c r="FX1088" s="206"/>
      <c r="FY1088" s="206"/>
      <c r="FZ1088" s="206"/>
      <c r="GA1088" s="206"/>
      <c r="GB1088" s="206"/>
      <c r="GC1088" s="206"/>
      <c r="GD1088" s="206"/>
      <c r="GE1088" s="206"/>
      <c r="GF1088" s="206"/>
      <c r="GG1088" s="206"/>
      <c r="GH1088" s="206"/>
      <c r="GI1088" s="206"/>
      <c r="GJ1088" s="206"/>
      <c r="GK1088" s="206"/>
      <c r="GL1088" s="206"/>
      <c r="GM1088" s="206"/>
      <c r="GN1088" s="206"/>
      <c r="GO1088" s="206"/>
      <c r="GP1088" s="206"/>
      <c r="GQ1088" s="206"/>
      <c r="GR1088" s="206"/>
      <c r="GS1088" s="206"/>
      <c r="GT1088" s="206"/>
      <c r="GU1088" s="206"/>
      <c r="GV1088" s="206"/>
      <c r="GW1088" s="206"/>
      <c r="GX1088" s="206"/>
      <c r="GY1088" s="206"/>
      <c r="GZ1088" s="206"/>
      <c r="HA1088" s="206"/>
      <c r="HB1088" s="206"/>
      <c r="HC1088" s="206"/>
      <c r="HD1088" s="206"/>
      <c r="HE1088" s="206"/>
      <c r="HF1088" s="206"/>
      <c r="HG1088" s="206"/>
      <c r="HH1088" s="206"/>
      <c r="HI1088" s="206"/>
      <c r="HJ1088" s="206"/>
      <c r="HK1088" s="206"/>
      <c r="HL1088" s="206"/>
      <c r="HM1088" s="206"/>
      <c r="HN1088" s="206"/>
      <c r="HO1088" s="206"/>
      <c r="HP1088" s="206"/>
      <c r="HQ1088" s="206"/>
      <c r="HR1088" s="206"/>
      <c r="HS1088" s="206"/>
      <c r="HT1088" s="206"/>
      <c r="HU1088" s="206"/>
      <c r="HV1088" s="206"/>
      <c r="HW1088" s="206"/>
      <c r="HX1088" s="206"/>
      <c r="HY1088" s="206"/>
      <c r="HZ1088" s="206"/>
      <c r="IA1088" s="206"/>
      <c r="IB1088" s="206"/>
      <c r="IC1088" s="206"/>
      <c r="ID1088" s="206"/>
      <c r="IE1088" s="206"/>
      <c r="IF1088" s="206"/>
      <c r="IG1088" s="206"/>
      <c r="IH1088" s="206"/>
    </row>
    <row r="1089" spans="1:242" s="225" customFormat="1" hidden="1" x14ac:dyDescent="0.25">
      <c r="A1089" s="206"/>
      <c r="B1089" s="206"/>
      <c r="C1089" s="204">
        <v>43750</v>
      </c>
      <c r="D1089" s="233" t="s">
        <v>1922</v>
      </c>
      <c r="E1089" s="319" t="s">
        <v>1909</v>
      </c>
      <c r="F1089" s="322"/>
      <c r="G1089" s="242" t="s">
        <v>1611</v>
      </c>
      <c r="H1089" s="285"/>
      <c r="I1089" s="236">
        <v>393300</v>
      </c>
      <c r="J1089" s="357">
        <f t="shared" si="17"/>
        <v>19807900</v>
      </c>
      <c r="K1089" s="251"/>
      <c r="L1089" s="287"/>
      <c r="M1089" s="319" t="s">
        <v>1909</v>
      </c>
      <c r="N1089" s="287"/>
      <c r="O1089" s="287"/>
      <c r="P1089" s="287"/>
      <c r="Q1089" s="287"/>
      <c r="R1089" s="287"/>
      <c r="S1089" s="287"/>
      <c r="T1089" s="287"/>
      <c r="U1089" s="287"/>
      <c r="V1089" s="287"/>
      <c r="W1089" s="287"/>
      <c r="X1089" s="287"/>
      <c r="Y1089" s="287"/>
      <c r="Z1089" s="287"/>
      <c r="AA1089" s="287"/>
      <c r="AB1089" s="287"/>
      <c r="AC1089" s="287"/>
      <c r="AD1089" s="287"/>
      <c r="AE1089" s="287"/>
      <c r="AF1089" s="287"/>
      <c r="AG1089" s="287"/>
      <c r="AH1089" s="287"/>
      <c r="AI1089" s="287"/>
      <c r="AJ1089" s="449"/>
      <c r="AK1089" s="206"/>
      <c r="AL1089" s="206"/>
      <c r="AM1089" s="206"/>
      <c r="AN1089" s="206"/>
      <c r="AO1089" s="206"/>
      <c r="AP1089" s="206"/>
      <c r="AQ1089" s="206"/>
      <c r="AR1089" s="206"/>
      <c r="AS1089" s="206"/>
      <c r="AT1089" s="206"/>
      <c r="AU1089" s="206"/>
      <c r="AV1089" s="206"/>
      <c r="AW1089" s="206"/>
      <c r="AX1089" s="206"/>
      <c r="AY1089" s="206"/>
      <c r="AZ1089" s="206"/>
      <c r="BA1089" s="206"/>
      <c r="BB1089" s="206"/>
      <c r="BC1089" s="206"/>
      <c r="BD1089" s="206"/>
      <c r="BE1089" s="206"/>
      <c r="BF1089" s="206"/>
      <c r="BG1089" s="206"/>
      <c r="BH1089" s="206"/>
      <c r="BI1089" s="206"/>
      <c r="BJ1089" s="206"/>
      <c r="BK1089" s="206"/>
      <c r="BL1089" s="206"/>
      <c r="BM1089" s="206"/>
      <c r="BN1089" s="206"/>
      <c r="BO1089" s="206"/>
      <c r="BP1089" s="206"/>
      <c r="BQ1089" s="206"/>
      <c r="BR1089" s="206"/>
      <c r="BS1089" s="206"/>
      <c r="BT1089" s="206"/>
      <c r="BU1089" s="206"/>
      <c r="BV1089" s="206"/>
      <c r="BW1089" s="206"/>
      <c r="BX1089" s="206"/>
      <c r="BY1089" s="206"/>
      <c r="BZ1089" s="206"/>
      <c r="CA1089" s="206"/>
      <c r="CB1089" s="206"/>
      <c r="CC1089" s="206"/>
      <c r="CD1089" s="206"/>
      <c r="CE1089" s="206"/>
      <c r="CF1089" s="206"/>
      <c r="CG1089" s="206"/>
      <c r="CH1089" s="206"/>
      <c r="CI1089" s="206"/>
      <c r="CJ1089" s="206"/>
      <c r="CK1089" s="206"/>
      <c r="CL1089" s="206"/>
      <c r="CM1089" s="206"/>
      <c r="CN1089" s="206"/>
      <c r="CO1089" s="206"/>
      <c r="CP1089" s="206"/>
      <c r="CQ1089" s="206"/>
      <c r="CR1089" s="206"/>
      <c r="CS1089" s="206"/>
      <c r="CT1089" s="206"/>
      <c r="CU1089" s="206"/>
      <c r="CV1089" s="206"/>
      <c r="CW1089" s="206"/>
      <c r="CX1089" s="206"/>
      <c r="CY1089" s="206"/>
      <c r="CZ1089" s="206"/>
      <c r="DA1089" s="206"/>
      <c r="DB1089" s="206"/>
      <c r="DC1089" s="206"/>
      <c r="DD1089" s="206"/>
      <c r="DE1089" s="206"/>
      <c r="DF1089" s="206"/>
      <c r="DG1089" s="206"/>
      <c r="DH1089" s="206"/>
      <c r="DI1089" s="206"/>
      <c r="DJ1089" s="206"/>
      <c r="DK1089" s="206"/>
      <c r="DL1089" s="206"/>
      <c r="DM1089" s="206"/>
      <c r="DN1089" s="206"/>
      <c r="DO1089" s="206"/>
      <c r="DP1089" s="206"/>
      <c r="DQ1089" s="206"/>
      <c r="DR1089" s="206"/>
      <c r="DS1089" s="206"/>
      <c r="DT1089" s="206"/>
      <c r="DU1089" s="206"/>
      <c r="DV1089" s="206"/>
      <c r="DW1089" s="206"/>
      <c r="DX1089" s="206"/>
      <c r="DY1089" s="206"/>
      <c r="DZ1089" s="206"/>
      <c r="EA1089" s="206"/>
      <c r="EB1089" s="206"/>
      <c r="EC1089" s="206"/>
      <c r="ED1089" s="206"/>
      <c r="EE1089" s="206"/>
      <c r="EF1089" s="206"/>
      <c r="EG1089" s="206"/>
      <c r="EH1089" s="206"/>
      <c r="EI1089" s="206"/>
      <c r="EJ1089" s="206"/>
      <c r="EK1089" s="206"/>
      <c r="EL1089" s="206"/>
      <c r="EM1089" s="206"/>
      <c r="EN1089" s="206"/>
      <c r="EO1089" s="206"/>
      <c r="EP1089" s="206"/>
      <c r="EQ1089" s="206"/>
      <c r="ER1089" s="206"/>
      <c r="ES1089" s="206"/>
      <c r="ET1089" s="206"/>
      <c r="EU1089" s="206"/>
      <c r="EV1089" s="206"/>
      <c r="EW1089" s="206"/>
      <c r="EX1089" s="206"/>
      <c r="EY1089" s="206"/>
      <c r="EZ1089" s="206"/>
      <c r="FA1089" s="206"/>
      <c r="FB1089" s="206"/>
      <c r="FC1089" s="206"/>
      <c r="FD1089" s="206"/>
      <c r="FE1089" s="206"/>
      <c r="FF1089" s="206"/>
      <c r="FG1089" s="206"/>
      <c r="FH1089" s="206"/>
      <c r="FI1089" s="206"/>
      <c r="FJ1089" s="206"/>
      <c r="FK1089" s="206"/>
      <c r="FL1089" s="206"/>
      <c r="FM1089" s="206"/>
      <c r="FN1089" s="206"/>
      <c r="FO1089" s="206"/>
      <c r="FP1089" s="206"/>
      <c r="FQ1089" s="206"/>
      <c r="FR1089" s="206"/>
      <c r="FS1089" s="206"/>
      <c r="FT1089" s="206"/>
      <c r="FU1089" s="206"/>
      <c r="FV1089" s="206"/>
      <c r="FW1089" s="206"/>
      <c r="FX1089" s="206"/>
      <c r="FY1089" s="206"/>
      <c r="FZ1089" s="206"/>
      <c r="GA1089" s="206"/>
      <c r="GB1089" s="206"/>
      <c r="GC1089" s="206"/>
      <c r="GD1089" s="206"/>
      <c r="GE1089" s="206"/>
      <c r="GF1089" s="206"/>
      <c r="GG1089" s="206"/>
      <c r="GH1089" s="206"/>
      <c r="GI1089" s="206"/>
      <c r="GJ1089" s="206"/>
      <c r="GK1089" s="206"/>
      <c r="GL1089" s="206"/>
      <c r="GM1089" s="206"/>
      <c r="GN1089" s="206"/>
      <c r="GO1089" s="206"/>
      <c r="GP1089" s="206"/>
      <c r="GQ1089" s="206"/>
      <c r="GR1089" s="206"/>
      <c r="GS1089" s="206"/>
      <c r="GT1089" s="206"/>
      <c r="GU1089" s="206"/>
      <c r="GV1089" s="206"/>
      <c r="GW1089" s="206"/>
      <c r="GX1089" s="206"/>
      <c r="GY1089" s="206"/>
      <c r="GZ1089" s="206"/>
      <c r="HA1089" s="206"/>
      <c r="HB1089" s="206"/>
      <c r="HC1089" s="206"/>
      <c r="HD1089" s="206"/>
      <c r="HE1089" s="206"/>
      <c r="HF1089" s="206"/>
      <c r="HG1089" s="206"/>
      <c r="HH1089" s="206"/>
      <c r="HI1089" s="206"/>
      <c r="HJ1089" s="206"/>
      <c r="HK1089" s="206"/>
      <c r="HL1089" s="206"/>
      <c r="HM1089" s="206"/>
      <c r="HN1089" s="206"/>
      <c r="HO1089" s="206"/>
      <c r="HP1089" s="206"/>
      <c r="HQ1089" s="206"/>
      <c r="HR1089" s="206"/>
      <c r="HS1089" s="206"/>
      <c r="HT1089" s="206"/>
      <c r="HU1089" s="206"/>
      <c r="HV1089" s="206"/>
      <c r="HW1089" s="206"/>
      <c r="HX1089" s="206"/>
      <c r="HY1089" s="206"/>
      <c r="HZ1089" s="206"/>
      <c r="IA1089" s="206"/>
      <c r="IB1089" s="206"/>
      <c r="IC1089" s="206"/>
      <c r="ID1089" s="206"/>
      <c r="IE1089" s="206"/>
      <c r="IF1089" s="206"/>
      <c r="IG1089" s="206"/>
      <c r="IH1089" s="206"/>
    </row>
    <row r="1090" spans="1:242" s="225" customFormat="1" hidden="1" x14ac:dyDescent="0.25">
      <c r="A1090" s="206"/>
      <c r="B1090" s="206"/>
      <c r="C1090" s="204"/>
      <c r="D1090" s="233" t="s">
        <v>1100</v>
      </c>
      <c r="E1090" s="319"/>
      <c r="F1090" s="322"/>
      <c r="G1090" s="242" t="s">
        <v>1611</v>
      </c>
      <c r="H1090" s="285">
        <v>500000</v>
      </c>
      <c r="I1090" s="236"/>
      <c r="J1090" s="357">
        <f t="shared" si="17"/>
        <v>20307900</v>
      </c>
      <c r="K1090" s="251" t="s">
        <v>1979</v>
      </c>
      <c r="L1090" s="287"/>
      <c r="M1090" s="319"/>
      <c r="N1090" s="287"/>
      <c r="O1090" s="287"/>
      <c r="P1090" s="287"/>
      <c r="Q1090" s="287"/>
      <c r="R1090" s="287"/>
      <c r="S1090" s="287"/>
      <c r="T1090" s="287"/>
      <c r="U1090" s="287"/>
      <c r="V1090" s="287"/>
      <c r="W1090" s="287"/>
      <c r="X1090" s="287"/>
      <c r="Y1090" s="287"/>
      <c r="Z1090" s="287"/>
      <c r="AA1090" s="287"/>
      <c r="AB1090" s="287"/>
      <c r="AC1090" s="287"/>
      <c r="AD1090" s="287"/>
      <c r="AE1090" s="287"/>
      <c r="AF1090" s="287"/>
      <c r="AG1090" s="287"/>
      <c r="AH1090" s="287"/>
      <c r="AI1090" s="287"/>
      <c r="AJ1090" s="449"/>
      <c r="AK1090" s="206"/>
      <c r="AL1090" s="206"/>
      <c r="AM1090" s="206"/>
      <c r="AN1090" s="206"/>
      <c r="AO1090" s="206"/>
      <c r="AP1090" s="206"/>
      <c r="AQ1090" s="206"/>
      <c r="AR1090" s="206"/>
      <c r="AS1090" s="206"/>
      <c r="AT1090" s="206"/>
      <c r="AU1090" s="206"/>
      <c r="AV1090" s="206"/>
      <c r="AW1090" s="206"/>
      <c r="AX1090" s="206"/>
      <c r="AY1090" s="206"/>
      <c r="AZ1090" s="206"/>
      <c r="BA1090" s="206"/>
      <c r="BB1090" s="206"/>
      <c r="BC1090" s="206"/>
      <c r="BD1090" s="206"/>
      <c r="BE1090" s="206"/>
      <c r="BF1090" s="206"/>
      <c r="BG1090" s="206"/>
      <c r="BH1090" s="206"/>
      <c r="BI1090" s="206"/>
      <c r="BJ1090" s="206"/>
      <c r="BK1090" s="206"/>
      <c r="BL1090" s="206"/>
      <c r="BM1090" s="206"/>
      <c r="BN1090" s="206"/>
      <c r="BO1090" s="206"/>
      <c r="BP1090" s="206"/>
      <c r="BQ1090" s="206"/>
      <c r="BR1090" s="206"/>
      <c r="BS1090" s="206"/>
      <c r="BT1090" s="206"/>
      <c r="BU1090" s="206"/>
      <c r="BV1090" s="206"/>
      <c r="BW1090" s="206"/>
      <c r="BX1090" s="206"/>
      <c r="BY1090" s="206"/>
      <c r="BZ1090" s="206"/>
      <c r="CA1090" s="206"/>
      <c r="CB1090" s="206"/>
      <c r="CC1090" s="206"/>
      <c r="CD1090" s="206"/>
      <c r="CE1090" s="206"/>
      <c r="CF1090" s="206"/>
      <c r="CG1090" s="206"/>
      <c r="CH1090" s="206"/>
      <c r="CI1090" s="206"/>
      <c r="CJ1090" s="206"/>
      <c r="CK1090" s="206"/>
      <c r="CL1090" s="206"/>
      <c r="CM1090" s="206"/>
      <c r="CN1090" s="206"/>
      <c r="CO1090" s="206"/>
      <c r="CP1090" s="206"/>
      <c r="CQ1090" s="206"/>
      <c r="CR1090" s="206"/>
      <c r="CS1090" s="206"/>
      <c r="CT1090" s="206"/>
      <c r="CU1090" s="206"/>
      <c r="CV1090" s="206"/>
      <c r="CW1090" s="206"/>
      <c r="CX1090" s="206"/>
      <c r="CY1090" s="206"/>
      <c r="CZ1090" s="206"/>
      <c r="DA1090" s="206"/>
      <c r="DB1090" s="206"/>
      <c r="DC1090" s="206"/>
      <c r="DD1090" s="206"/>
      <c r="DE1090" s="206"/>
      <c r="DF1090" s="206"/>
      <c r="DG1090" s="206"/>
      <c r="DH1090" s="206"/>
      <c r="DI1090" s="206"/>
      <c r="DJ1090" s="206"/>
      <c r="DK1090" s="206"/>
      <c r="DL1090" s="206"/>
      <c r="DM1090" s="206"/>
      <c r="DN1090" s="206"/>
      <c r="DO1090" s="206"/>
      <c r="DP1090" s="206"/>
      <c r="DQ1090" s="206"/>
      <c r="DR1090" s="206"/>
      <c r="DS1090" s="206"/>
      <c r="DT1090" s="206"/>
      <c r="DU1090" s="206"/>
      <c r="DV1090" s="206"/>
      <c r="DW1090" s="206"/>
      <c r="DX1090" s="206"/>
      <c r="DY1090" s="206"/>
      <c r="DZ1090" s="206"/>
      <c r="EA1090" s="206"/>
      <c r="EB1090" s="206"/>
      <c r="EC1090" s="206"/>
      <c r="ED1090" s="206"/>
      <c r="EE1090" s="206"/>
      <c r="EF1090" s="206"/>
      <c r="EG1090" s="206"/>
      <c r="EH1090" s="206"/>
      <c r="EI1090" s="206"/>
      <c r="EJ1090" s="206"/>
      <c r="EK1090" s="206"/>
      <c r="EL1090" s="206"/>
      <c r="EM1090" s="206"/>
      <c r="EN1090" s="206"/>
      <c r="EO1090" s="206"/>
      <c r="EP1090" s="206"/>
      <c r="EQ1090" s="206"/>
      <c r="ER1090" s="206"/>
      <c r="ES1090" s="206"/>
      <c r="ET1090" s="206"/>
      <c r="EU1090" s="206"/>
      <c r="EV1090" s="206"/>
      <c r="EW1090" s="206"/>
      <c r="EX1090" s="206"/>
      <c r="EY1090" s="206"/>
      <c r="EZ1090" s="206"/>
      <c r="FA1090" s="206"/>
      <c r="FB1090" s="206"/>
      <c r="FC1090" s="206"/>
      <c r="FD1090" s="206"/>
      <c r="FE1090" s="206"/>
      <c r="FF1090" s="206"/>
      <c r="FG1090" s="206"/>
      <c r="FH1090" s="206"/>
      <c r="FI1090" s="206"/>
      <c r="FJ1090" s="206"/>
      <c r="FK1090" s="206"/>
      <c r="FL1090" s="206"/>
      <c r="FM1090" s="206"/>
      <c r="FN1090" s="206"/>
      <c r="FO1090" s="206"/>
      <c r="FP1090" s="206"/>
      <c r="FQ1090" s="206"/>
      <c r="FR1090" s="206"/>
      <c r="FS1090" s="206"/>
      <c r="FT1090" s="206"/>
      <c r="FU1090" s="206"/>
      <c r="FV1090" s="206"/>
      <c r="FW1090" s="206"/>
      <c r="FX1090" s="206"/>
      <c r="FY1090" s="206"/>
      <c r="FZ1090" s="206"/>
      <c r="GA1090" s="206"/>
      <c r="GB1090" s="206"/>
      <c r="GC1090" s="206"/>
      <c r="GD1090" s="206"/>
      <c r="GE1090" s="206"/>
      <c r="GF1090" s="206"/>
      <c r="GG1090" s="206"/>
      <c r="GH1090" s="206"/>
      <c r="GI1090" s="206"/>
      <c r="GJ1090" s="206"/>
      <c r="GK1090" s="206"/>
      <c r="GL1090" s="206"/>
      <c r="GM1090" s="206"/>
      <c r="GN1090" s="206"/>
      <c r="GO1090" s="206"/>
      <c r="GP1090" s="206"/>
      <c r="GQ1090" s="206"/>
      <c r="GR1090" s="206"/>
      <c r="GS1090" s="206"/>
      <c r="GT1090" s="206"/>
      <c r="GU1090" s="206"/>
      <c r="GV1090" s="206"/>
      <c r="GW1090" s="206"/>
      <c r="GX1090" s="206"/>
      <c r="GY1090" s="206"/>
      <c r="GZ1090" s="206"/>
      <c r="HA1090" s="206"/>
      <c r="HB1090" s="206"/>
      <c r="HC1090" s="206"/>
      <c r="HD1090" s="206"/>
      <c r="HE1090" s="206"/>
      <c r="HF1090" s="206"/>
      <c r="HG1090" s="206"/>
      <c r="HH1090" s="206"/>
      <c r="HI1090" s="206"/>
      <c r="HJ1090" s="206"/>
      <c r="HK1090" s="206"/>
      <c r="HL1090" s="206"/>
      <c r="HM1090" s="206"/>
      <c r="HN1090" s="206"/>
      <c r="HO1090" s="206"/>
      <c r="HP1090" s="206"/>
      <c r="HQ1090" s="206"/>
      <c r="HR1090" s="206"/>
      <c r="HS1090" s="206"/>
      <c r="HT1090" s="206"/>
      <c r="HU1090" s="206"/>
      <c r="HV1090" s="206"/>
      <c r="HW1090" s="206"/>
      <c r="HX1090" s="206"/>
      <c r="HY1090" s="206"/>
      <c r="HZ1090" s="206"/>
      <c r="IA1090" s="206"/>
      <c r="IB1090" s="206"/>
      <c r="IC1090" s="206"/>
      <c r="ID1090" s="206"/>
      <c r="IE1090" s="206"/>
      <c r="IF1090" s="206"/>
      <c r="IG1090" s="206"/>
      <c r="IH1090" s="206"/>
    </row>
    <row r="1091" spans="1:242" s="225" customFormat="1" hidden="1" x14ac:dyDescent="0.25">
      <c r="A1091" s="206"/>
      <c r="B1091" s="206"/>
      <c r="C1091" s="204">
        <v>43750</v>
      </c>
      <c r="D1091" s="233" t="s">
        <v>1923</v>
      </c>
      <c r="E1091" s="319" t="s">
        <v>1910</v>
      </c>
      <c r="F1091" s="322"/>
      <c r="G1091" s="242" t="s">
        <v>532</v>
      </c>
      <c r="H1091" s="285"/>
      <c r="I1091" s="236">
        <v>289904</v>
      </c>
      <c r="J1091" s="357">
        <f t="shared" si="17"/>
        <v>20017996</v>
      </c>
      <c r="K1091" s="251"/>
      <c r="L1091" s="287"/>
      <c r="M1091" s="319" t="s">
        <v>1910</v>
      </c>
      <c r="N1091" s="287"/>
      <c r="O1091" s="287"/>
      <c r="P1091" s="287"/>
      <c r="Q1091" s="287"/>
      <c r="R1091" s="287"/>
      <c r="S1091" s="287"/>
      <c r="T1091" s="287"/>
      <c r="U1091" s="287"/>
      <c r="V1091" s="287"/>
      <c r="W1091" s="287"/>
      <c r="X1091" s="287"/>
      <c r="Y1091" s="287"/>
      <c r="Z1091" s="287"/>
      <c r="AA1091" s="287"/>
      <c r="AB1091" s="287"/>
      <c r="AC1091" s="287"/>
      <c r="AD1091" s="287"/>
      <c r="AE1091" s="287"/>
      <c r="AF1091" s="287"/>
      <c r="AG1091" s="287"/>
      <c r="AH1091" s="287"/>
      <c r="AI1091" s="287"/>
      <c r="AJ1091" s="449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206"/>
      <c r="BN1091" s="206"/>
      <c r="BO1091" s="206"/>
      <c r="BP1091" s="206"/>
      <c r="BQ1091" s="206"/>
      <c r="BR1091" s="206"/>
      <c r="BS1091" s="206"/>
      <c r="BT1091" s="206"/>
      <c r="BU1091" s="206"/>
      <c r="BV1091" s="206"/>
      <c r="BW1091" s="206"/>
      <c r="BX1091" s="206"/>
      <c r="BY1091" s="206"/>
      <c r="BZ1091" s="206"/>
      <c r="CA1091" s="206"/>
      <c r="CB1091" s="206"/>
      <c r="CC1091" s="206"/>
      <c r="CD1091" s="206"/>
      <c r="CE1091" s="206"/>
      <c r="CF1091" s="206"/>
      <c r="CG1091" s="206"/>
      <c r="CH1091" s="206"/>
      <c r="CI1091" s="206"/>
      <c r="CJ1091" s="206"/>
      <c r="CK1091" s="206"/>
      <c r="CL1091" s="206"/>
      <c r="CM1091" s="206"/>
      <c r="CN1091" s="206"/>
      <c r="CO1091" s="206"/>
      <c r="CP1091" s="206"/>
      <c r="CQ1091" s="206"/>
      <c r="CR1091" s="206"/>
      <c r="CS1091" s="206"/>
      <c r="CT1091" s="206"/>
      <c r="CU1091" s="206"/>
      <c r="CV1091" s="206"/>
      <c r="CW1091" s="206"/>
      <c r="CX1091" s="206"/>
      <c r="CY1091" s="206"/>
      <c r="CZ1091" s="206"/>
      <c r="DA1091" s="206"/>
      <c r="DB1091" s="206"/>
      <c r="DC1091" s="206"/>
      <c r="DD1091" s="206"/>
      <c r="DE1091" s="206"/>
      <c r="DF1091" s="206"/>
      <c r="DG1091" s="206"/>
      <c r="DH1091" s="206"/>
      <c r="DI1091" s="206"/>
      <c r="DJ1091" s="206"/>
      <c r="DK1091" s="206"/>
      <c r="DL1091" s="206"/>
      <c r="DM1091" s="206"/>
      <c r="DN1091" s="206"/>
      <c r="DO1091" s="206"/>
      <c r="DP1091" s="206"/>
      <c r="DQ1091" s="206"/>
      <c r="DR1091" s="206"/>
      <c r="DS1091" s="206"/>
      <c r="DT1091" s="206"/>
      <c r="DU1091" s="206"/>
      <c r="DV1091" s="206"/>
      <c r="DW1091" s="206"/>
      <c r="DX1091" s="206"/>
      <c r="DY1091" s="206"/>
      <c r="DZ1091" s="206"/>
      <c r="EA1091" s="206"/>
      <c r="EB1091" s="206"/>
      <c r="EC1091" s="206"/>
      <c r="ED1091" s="206"/>
      <c r="EE1091" s="206"/>
      <c r="EF1091" s="206"/>
      <c r="EG1091" s="206"/>
      <c r="EH1091" s="206"/>
      <c r="EI1091" s="206"/>
      <c r="EJ1091" s="206"/>
      <c r="EK1091" s="206"/>
      <c r="EL1091" s="206"/>
      <c r="EM1091" s="206"/>
      <c r="EN1091" s="206"/>
      <c r="EO1091" s="206"/>
      <c r="EP1091" s="206"/>
      <c r="EQ1091" s="206"/>
      <c r="ER1091" s="206"/>
      <c r="ES1091" s="206"/>
      <c r="ET1091" s="206"/>
      <c r="EU1091" s="206"/>
      <c r="EV1091" s="206"/>
      <c r="EW1091" s="206"/>
      <c r="EX1091" s="206"/>
      <c r="EY1091" s="206"/>
      <c r="EZ1091" s="206"/>
      <c r="FA1091" s="206"/>
      <c r="FB1091" s="206"/>
      <c r="FC1091" s="206"/>
      <c r="FD1091" s="206"/>
      <c r="FE1091" s="206"/>
      <c r="FF1091" s="206"/>
      <c r="FG1091" s="206"/>
      <c r="FH1091" s="206"/>
      <c r="FI1091" s="206"/>
      <c r="FJ1091" s="206"/>
      <c r="FK1091" s="206"/>
      <c r="FL1091" s="206"/>
      <c r="FM1091" s="206"/>
      <c r="FN1091" s="206"/>
      <c r="FO1091" s="206"/>
      <c r="FP1091" s="206"/>
      <c r="FQ1091" s="206"/>
      <c r="FR1091" s="206"/>
      <c r="FS1091" s="206"/>
      <c r="FT1091" s="206"/>
      <c r="FU1091" s="206"/>
      <c r="FV1091" s="206"/>
      <c r="FW1091" s="206"/>
      <c r="FX1091" s="206"/>
      <c r="FY1091" s="206"/>
      <c r="FZ1091" s="206"/>
      <c r="GA1091" s="206"/>
      <c r="GB1091" s="206"/>
      <c r="GC1091" s="206"/>
      <c r="GD1091" s="206"/>
      <c r="GE1091" s="206"/>
      <c r="GF1091" s="206"/>
      <c r="GG1091" s="206"/>
      <c r="GH1091" s="206"/>
      <c r="GI1091" s="206"/>
      <c r="GJ1091" s="206"/>
      <c r="GK1091" s="206"/>
      <c r="GL1091" s="206"/>
      <c r="GM1091" s="206"/>
      <c r="GN1091" s="206"/>
      <c r="GO1091" s="206"/>
      <c r="GP1091" s="206"/>
      <c r="GQ1091" s="206"/>
      <c r="GR1091" s="206"/>
      <c r="GS1091" s="206"/>
      <c r="GT1091" s="206"/>
      <c r="GU1091" s="206"/>
      <c r="GV1091" s="206"/>
      <c r="GW1091" s="206"/>
      <c r="GX1091" s="206"/>
      <c r="GY1091" s="206"/>
      <c r="GZ1091" s="206"/>
      <c r="HA1091" s="206"/>
      <c r="HB1091" s="206"/>
      <c r="HC1091" s="206"/>
      <c r="HD1091" s="206"/>
      <c r="HE1091" s="206"/>
      <c r="HF1091" s="206"/>
      <c r="HG1091" s="206"/>
      <c r="HH1091" s="206"/>
      <c r="HI1091" s="206"/>
      <c r="HJ1091" s="206"/>
      <c r="HK1091" s="206"/>
      <c r="HL1091" s="206"/>
      <c r="HM1091" s="206"/>
      <c r="HN1091" s="206"/>
      <c r="HO1091" s="206"/>
      <c r="HP1091" s="206"/>
      <c r="HQ1091" s="206"/>
      <c r="HR1091" s="206"/>
      <c r="HS1091" s="206"/>
      <c r="HT1091" s="206"/>
      <c r="HU1091" s="206"/>
      <c r="HV1091" s="206"/>
      <c r="HW1091" s="206"/>
      <c r="HX1091" s="206"/>
      <c r="HY1091" s="206"/>
      <c r="HZ1091" s="206"/>
      <c r="IA1091" s="206"/>
      <c r="IB1091" s="206"/>
      <c r="IC1091" s="206"/>
      <c r="ID1091" s="206"/>
      <c r="IE1091" s="206"/>
      <c r="IF1091" s="206"/>
      <c r="IG1091" s="206"/>
      <c r="IH1091" s="206"/>
    </row>
    <row r="1092" spans="1:242" s="225" customFormat="1" hidden="1" x14ac:dyDescent="0.25">
      <c r="A1092" s="206"/>
      <c r="B1092" s="206"/>
      <c r="C1092" s="204">
        <v>43750</v>
      </c>
      <c r="D1092" s="233" t="s">
        <v>1924</v>
      </c>
      <c r="E1092" s="319" t="s">
        <v>1911</v>
      </c>
      <c r="F1092" s="322"/>
      <c r="G1092" s="242" t="s">
        <v>343</v>
      </c>
      <c r="H1092" s="285"/>
      <c r="I1092" s="236">
        <v>450000</v>
      </c>
      <c r="J1092" s="357">
        <f t="shared" si="17"/>
        <v>19567996</v>
      </c>
      <c r="K1092" s="251"/>
      <c r="L1092" s="287"/>
      <c r="M1092" s="319" t="s">
        <v>1911</v>
      </c>
      <c r="N1092" s="287"/>
      <c r="O1092" s="287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449"/>
      <c r="AK1092" s="206"/>
      <c r="AL1092" s="206"/>
      <c r="AM1092" s="206"/>
      <c r="AN1092" s="206"/>
      <c r="AO1092" s="206"/>
      <c r="AP1092" s="206"/>
      <c r="AQ1092" s="206"/>
      <c r="AR1092" s="206"/>
      <c r="AS1092" s="206"/>
      <c r="AT1092" s="206"/>
      <c r="AU1092" s="206"/>
      <c r="AV1092" s="206"/>
      <c r="AW1092" s="206"/>
      <c r="AX1092" s="206"/>
      <c r="AY1092" s="206"/>
      <c r="AZ1092" s="206"/>
      <c r="BA1092" s="206"/>
      <c r="BB1092" s="206"/>
      <c r="BC1092" s="206"/>
      <c r="BD1092" s="206"/>
      <c r="BE1092" s="206"/>
      <c r="BF1092" s="206"/>
      <c r="BG1092" s="206"/>
      <c r="BH1092" s="206"/>
      <c r="BI1092" s="206"/>
      <c r="BJ1092" s="206"/>
      <c r="BK1092" s="206"/>
      <c r="BL1092" s="206"/>
      <c r="BM1092" s="206"/>
      <c r="BN1092" s="206"/>
      <c r="BO1092" s="206"/>
      <c r="BP1092" s="206"/>
      <c r="BQ1092" s="206"/>
      <c r="BR1092" s="206"/>
      <c r="BS1092" s="206"/>
      <c r="BT1092" s="206"/>
      <c r="BU1092" s="206"/>
      <c r="BV1092" s="206"/>
      <c r="BW1092" s="206"/>
      <c r="BX1092" s="206"/>
      <c r="BY1092" s="206"/>
      <c r="BZ1092" s="206"/>
      <c r="CA1092" s="206"/>
      <c r="CB1092" s="206"/>
      <c r="CC1092" s="206"/>
      <c r="CD1092" s="206"/>
      <c r="CE1092" s="206"/>
      <c r="CF1092" s="206"/>
      <c r="CG1092" s="206"/>
      <c r="CH1092" s="206"/>
      <c r="CI1092" s="206"/>
      <c r="CJ1092" s="206"/>
      <c r="CK1092" s="206"/>
      <c r="CL1092" s="206"/>
      <c r="CM1092" s="206"/>
      <c r="CN1092" s="206"/>
      <c r="CO1092" s="206"/>
      <c r="CP1092" s="206"/>
      <c r="CQ1092" s="206"/>
      <c r="CR1092" s="206"/>
      <c r="CS1092" s="206"/>
      <c r="CT1092" s="206"/>
      <c r="CU1092" s="206"/>
      <c r="CV1092" s="206"/>
      <c r="CW1092" s="206"/>
      <c r="CX1092" s="206"/>
      <c r="CY1092" s="206"/>
      <c r="CZ1092" s="206"/>
      <c r="DA1092" s="206"/>
      <c r="DB1092" s="206"/>
      <c r="DC1092" s="206"/>
      <c r="DD1092" s="206"/>
      <c r="DE1092" s="206"/>
      <c r="DF1092" s="206"/>
      <c r="DG1092" s="206"/>
      <c r="DH1092" s="206"/>
      <c r="DI1092" s="206"/>
      <c r="DJ1092" s="206"/>
      <c r="DK1092" s="206"/>
      <c r="DL1092" s="206"/>
      <c r="DM1092" s="206"/>
      <c r="DN1092" s="206"/>
      <c r="DO1092" s="206"/>
      <c r="DP1092" s="206"/>
      <c r="DQ1092" s="206"/>
      <c r="DR1092" s="206"/>
      <c r="DS1092" s="206"/>
      <c r="DT1092" s="206"/>
      <c r="DU1092" s="206"/>
      <c r="DV1092" s="206"/>
      <c r="DW1092" s="206"/>
      <c r="DX1092" s="206"/>
      <c r="DY1092" s="206"/>
      <c r="DZ1092" s="206"/>
      <c r="EA1092" s="206"/>
      <c r="EB1092" s="206"/>
      <c r="EC1092" s="206"/>
      <c r="ED1092" s="206"/>
      <c r="EE1092" s="206"/>
      <c r="EF1092" s="206"/>
      <c r="EG1092" s="206"/>
      <c r="EH1092" s="206"/>
      <c r="EI1092" s="206"/>
      <c r="EJ1092" s="206"/>
      <c r="EK1092" s="206"/>
      <c r="EL1092" s="206"/>
      <c r="EM1092" s="206"/>
      <c r="EN1092" s="206"/>
      <c r="EO1092" s="206"/>
      <c r="EP1092" s="206"/>
      <c r="EQ1092" s="206"/>
      <c r="ER1092" s="206"/>
      <c r="ES1092" s="206"/>
      <c r="ET1092" s="206"/>
      <c r="EU1092" s="206"/>
      <c r="EV1092" s="206"/>
      <c r="EW1092" s="206"/>
      <c r="EX1092" s="206"/>
      <c r="EY1092" s="206"/>
      <c r="EZ1092" s="206"/>
      <c r="FA1092" s="206"/>
      <c r="FB1092" s="206"/>
      <c r="FC1092" s="206"/>
      <c r="FD1092" s="206"/>
      <c r="FE1092" s="206"/>
      <c r="FF1092" s="206"/>
      <c r="FG1092" s="206"/>
      <c r="FH1092" s="206"/>
      <c r="FI1092" s="206"/>
      <c r="FJ1092" s="206"/>
      <c r="FK1092" s="206"/>
      <c r="FL1092" s="206"/>
      <c r="FM1092" s="206"/>
      <c r="FN1092" s="206"/>
      <c r="FO1092" s="206"/>
      <c r="FP1092" s="206"/>
      <c r="FQ1092" s="206"/>
      <c r="FR1092" s="206"/>
      <c r="FS1092" s="206"/>
      <c r="FT1092" s="206"/>
      <c r="FU1092" s="206"/>
      <c r="FV1092" s="206"/>
      <c r="FW1092" s="206"/>
      <c r="FX1092" s="206"/>
      <c r="FY1092" s="206"/>
      <c r="FZ1092" s="206"/>
      <c r="GA1092" s="206"/>
      <c r="GB1092" s="206"/>
      <c r="GC1092" s="206"/>
      <c r="GD1092" s="206"/>
      <c r="GE1092" s="206"/>
      <c r="GF1092" s="206"/>
      <c r="GG1092" s="206"/>
      <c r="GH1092" s="206"/>
      <c r="GI1092" s="206"/>
      <c r="GJ1092" s="206"/>
      <c r="GK1092" s="206"/>
      <c r="GL1092" s="206"/>
      <c r="GM1092" s="206"/>
      <c r="GN1092" s="206"/>
      <c r="GO1092" s="206"/>
      <c r="GP1092" s="206"/>
      <c r="GQ1092" s="206"/>
      <c r="GR1092" s="206"/>
      <c r="GS1092" s="206"/>
      <c r="GT1092" s="206"/>
      <c r="GU1092" s="206"/>
      <c r="GV1092" s="206"/>
      <c r="GW1092" s="206"/>
      <c r="GX1092" s="206"/>
      <c r="GY1092" s="206"/>
      <c r="GZ1092" s="206"/>
      <c r="HA1092" s="206"/>
      <c r="HB1092" s="206"/>
      <c r="HC1092" s="206"/>
      <c r="HD1092" s="206"/>
      <c r="HE1092" s="206"/>
      <c r="HF1092" s="206"/>
      <c r="HG1092" s="206"/>
      <c r="HH1092" s="206"/>
      <c r="HI1092" s="206"/>
      <c r="HJ1092" s="206"/>
      <c r="HK1092" s="206"/>
      <c r="HL1092" s="206"/>
      <c r="HM1092" s="206"/>
      <c r="HN1092" s="206"/>
      <c r="HO1092" s="206"/>
      <c r="HP1092" s="206"/>
      <c r="HQ1092" s="206"/>
      <c r="HR1092" s="206"/>
      <c r="HS1092" s="206"/>
      <c r="HT1092" s="206"/>
      <c r="HU1092" s="206"/>
      <c r="HV1092" s="206"/>
      <c r="HW1092" s="206"/>
      <c r="HX1092" s="206"/>
      <c r="HY1092" s="206"/>
      <c r="HZ1092" s="206"/>
      <c r="IA1092" s="206"/>
      <c r="IB1092" s="206"/>
      <c r="IC1092" s="206"/>
      <c r="ID1092" s="206"/>
      <c r="IE1092" s="206"/>
      <c r="IF1092" s="206"/>
      <c r="IG1092" s="206"/>
      <c r="IH1092" s="206"/>
    </row>
    <row r="1093" spans="1:242" s="225" customFormat="1" hidden="1" x14ac:dyDescent="0.25">
      <c r="A1093" s="206"/>
      <c r="B1093" s="206"/>
      <c r="C1093" s="204">
        <v>43752</v>
      </c>
      <c r="D1093" s="233" t="s">
        <v>92</v>
      </c>
      <c r="E1093" s="319" t="s">
        <v>1912</v>
      </c>
      <c r="F1093" s="322"/>
      <c r="G1093" s="242" t="s">
        <v>541</v>
      </c>
      <c r="H1093" s="285"/>
      <c r="I1093" s="236">
        <v>3098000</v>
      </c>
      <c r="J1093" s="357">
        <f t="shared" si="17"/>
        <v>16469996</v>
      </c>
      <c r="K1093" s="251"/>
      <c r="L1093" s="287"/>
      <c r="M1093" s="319" t="s">
        <v>1912</v>
      </c>
      <c r="N1093" s="287"/>
      <c r="O1093" s="287"/>
      <c r="P1093" s="287"/>
      <c r="Q1093" s="287"/>
      <c r="R1093" s="287"/>
      <c r="S1093" s="287"/>
      <c r="T1093" s="287"/>
      <c r="U1093" s="287"/>
      <c r="V1093" s="287"/>
      <c r="W1093" s="287"/>
      <c r="X1093" s="287"/>
      <c r="Y1093" s="287"/>
      <c r="Z1093" s="287"/>
      <c r="AA1093" s="287"/>
      <c r="AB1093" s="287"/>
      <c r="AC1093" s="287"/>
      <c r="AD1093" s="287"/>
      <c r="AE1093" s="287"/>
      <c r="AF1093" s="287"/>
      <c r="AG1093" s="287"/>
      <c r="AH1093" s="287"/>
      <c r="AI1093" s="287"/>
      <c r="AJ1093" s="449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  <c r="BI1093" s="206"/>
      <c r="BJ1093" s="206"/>
      <c r="BK1093" s="206"/>
      <c r="BL1093" s="206"/>
      <c r="BM1093" s="206"/>
      <c r="BN1093" s="206"/>
      <c r="BO1093" s="206"/>
      <c r="BP1093" s="206"/>
      <c r="BQ1093" s="206"/>
      <c r="BR1093" s="206"/>
      <c r="BS1093" s="206"/>
      <c r="BT1093" s="206"/>
      <c r="BU1093" s="206"/>
      <c r="BV1093" s="206"/>
      <c r="BW1093" s="206"/>
      <c r="BX1093" s="206"/>
      <c r="BY1093" s="206"/>
      <c r="BZ1093" s="206"/>
      <c r="CA1093" s="206"/>
      <c r="CB1093" s="206"/>
      <c r="CC1093" s="206"/>
      <c r="CD1093" s="206"/>
      <c r="CE1093" s="206"/>
      <c r="CF1093" s="206"/>
      <c r="CG1093" s="206"/>
      <c r="CH1093" s="206"/>
      <c r="CI1093" s="206"/>
      <c r="CJ1093" s="206"/>
      <c r="CK1093" s="206"/>
      <c r="CL1093" s="206"/>
      <c r="CM1093" s="206"/>
      <c r="CN1093" s="206"/>
      <c r="CO1093" s="206"/>
      <c r="CP1093" s="206"/>
      <c r="CQ1093" s="206"/>
      <c r="CR1093" s="206"/>
      <c r="CS1093" s="206"/>
      <c r="CT1093" s="206"/>
      <c r="CU1093" s="206"/>
      <c r="CV1093" s="206"/>
      <c r="CW1093" s="206"/>
      <c r="CX1093" s="206"/>
      <c r="CY1093" s="206"/>
      <c r="CZ1093" s="206"/>
      <c r="DA1093" s="206"/>
      <c r="DB1093" s="206"/>
      <c r="DC1093" s="206"/>
      <c r="DD1093" s="206"/>
      <c r="DE1093" s="206"/>
      <c r="DF1093" s="206"/>
      <c r="DG1093" s="206"/>
      <c r="DH1093" s="206"/>
      <c r="DI1093" s="206"/>
      <c r="DJ1093" s="206"/>
      <c r="DK1093" s="206"/>
      <c r="DL1093" s="206"/>
      <c r="DM1093" s="206"/>
      <c r="DN1093" s="206"/>
      <c r="DO1093" s="206"/>
      <c r="DP1093" s="206"/>
      <c r="DQ1093" s="206"/>
      <c r="DR1093" s="206"/>
      <c r="DS1093" s="206"/>
      <c r="DT1093" s="206"/>
      <c r="DU1093" s="206"/>
      <c r="DV1093" s="206"/>
      <c r="DW1093" s="206"/>
      <c r="DX1093" s="206"/>
      <c r="DY1093" s="206"/>
      <c r="DZ1093" s="206"/>
      <c r="EA1093" s="206"/>
      <c r="EB1093" s="206"/>
      <c r="EC1093" s="206"/>
      <c r="ED1093" s="206"/>
      <c r="EE1093" s="206"/>
      <c r="EF1093" s="206"/>
      <c r="EG1093" s="206"/>
      <c r="EH1093" s="206"/>
      <c r="EI1093" s="206"/>
      <c r="EJ1093" s="206"/>
      <c r="EK1093" s="206"/>
      <c r="EL1093" s="206"/>
      <c r="EM1093" s="206"/>
      <c r="EN1093" s="206"/>
      <c r="EO1093" s="206"/>
      <c r="EP1093" s="206"/>
      <c r="EQ1093" s="206"/>
      <c r="ER1093" s="206"/>
      <c r="ES1093" s="206"/>
      <c r="ET1093" s="206"/>
      <c r="EU1093" s="206"/>
      <c r="EV1093" s="206"/>
      <c r="EW1093" s="206"/>
      <c r="EX1093" s="206"/>
      <c r="EY1093" s="206"/>
      <c r="EZ1093" s="206"/>
      <c r="FA1093" s="206"/>
      <c r="FB1093" s="206"/>
      <c r="FC1093" s="206"/>
      <c r="FD1093" s="206"/>
      <c r="FE1093" s="206"/>
      <c r="FF1093" s="206"/>
      <c r="FG1093" s="206"/>
      <c r="FH1093" s="206"/>
      <c r="FI1093" s="206"/>
      <c r="FJ1093" s="206"/>
      <c r="FK1093" s="206"/>
      <c r="FL1093" s="206"/>
      <c r="FM1093" s="206"/>
      <c r="FN1093" s="206"/>
      <c r="FO1093" s="206"/>
      <c r="FP1093" s="206"/>
      <c r="FQ1093" s="206"/>
      <c r="FR1093" s="206"/>
      <c r="FS1093" s="206"/>
      <c r="FT1093" s="206"/>
      <c r="FU1093" s="206"/>
      <c r="FV1093" s="206"/>
      <c r="FW1093" s="206"/>
      <c r="FX1093" s="206"/>
      <c r="FY1093" s="206"/>
      <c r="FZ1093" s="206"/>
      <c r="GA1093" s="206"/>
      <c r="GB1093" s="206"/>
      <c r="GC1093" s="206"/>
      <c r="GD1093" s="206"/>
      <c r="GE1093" s="206"/>
      <c r="GF1093" s="206"/>
      <c r="GG1093" s="206"/>
      <c r="GH1093" s="206"/>
      <c r="GI1093" s="206"/>
      <c r="GJ1093" s="206"/>
      <c r="GK1093" s="206"/>
      <c r="GL1093" s="206"/>
      <c r="GM1093" s="206"/>
      <c r="GN1093" s="206"/>
      <c r="GO1093" s="206"/>
      <c r="GP1093" s="206"/>
      <c r="GQ1093" s="206"/>
      <c r="GR1093" s="206"/>
      <c r="GS1093" s="206"/>
      <c r="GT1093" s="206"/>
      <c r="GU1093" s="206"/>
      <c r="GV1093" s="206"/>
      <c r="GW1093" s="206"/>
      <c r="GX1093" s="206"/>
      <c r="GY1093" s="206"/>
      <c r="GZ1093" s="206"/>
      <c r="HA1093" s="206"/>
      <c r="HB1093" s="206"/>
      <c r="HC1093" s="206"/>
      <c r="HD1093" s="206"/>
      <c r="HE1093" s="206"/>
      <c r="HF1093" s="206"/>
      <c r="HG1093" s="206"/>
      <c r="HH1093" s="206"/>
      <c r="HI1093" s="206"/>
      <c r="HJ1093" s="206"/>
      <c r="HK1093" s="206"/>
      <c r="HL1093" s="206"/>
      <c r="HM1093" s="206"/>
      <c r="HN1093" s="206"/>
      <c r="HO1093" s="206"/>
      <c r="HP1093" s="206"/>
      <c r="HQ1093" s="206"/>
      <c r="HR1093" s="206"/>
      <c r="HS1093" s="206"/>
      <c r="HT1093" s="206"/>
      <c r="HU1093" s="206"/>
      <c r="HV1093" s="206"/>
      <c r="HW1093" s="206"/>
      <c r="HX1093" s="206"/>
      <c r="HY1093" s="206"/>
      <c r="HZ1093" s="206"/>
      <c r="IA1093" s="206"/>
      <c r="IB1093" s="206"/>
      <c r="IC1093" s="206"/>
      <c r="ID1093" s="206"/>
      <c r="IE1093" s="206"/>
      <c r="IF1093" s="206"/>
      <c r="IG1093" s="206"/>
      <c r="IH1093" s="206"/>
    </row>
    <row r="1094" spans="1:242" s="225" customFormat="1" hidden="1" x14ac:dyDescent="0.25">
      <c r="A1094" s="206"/>
      <c r="B1094" s="206"/>
      <c r="C1094" s="204">
        <v>43752</v>
      </c>
      <c r="D1094" s="233" t="s">
        <v>1925</v>
      </c>
      <c r="E1094" s="319" t="s">
        <v>1913</v>
      </c>
      <c r="F1094" s="322"/>
      <c r="G1094" s="242" t="s">
        <v>420</v>
      </c>
      <c r="H1094" s="285"/>
      <c r="I1094" s="236">
        <v>3488000</v>
      </c>
      <c r="J1094" s="357">
        <f t="shared" si="17"/>
        <v>12981996</v>
      </c>
      <c r="K1094" s="251"/>
      <c r="L1094" s="287"/>
      <c r="M1094" s="319" t="s">
        <v>1913</v>
      </c>
      <c r="N1094" s="287"/>
      <c r="O1094" s="287"/>
      <c r="P1094" s="287"/>
      <c r="Q1094" s="287"/>
      <c r="R1094" s="287"/>
      <c r="S1094" s="287"/>
      <c r="T1094" s="287"/>
      <c r="U1094" s="287"/>
      <c r="V1094" s="287"/>
      <c r="W1094" s="287"/>
      <c r="X1094" s="287"/>
      <c r="Y1094" s="287"/>
      <c r="Z1094" s="287"/>
      <c r="AA1094" s="287"/>
      <c r="AB1094" s="287"/>
      <c r="AC1094" s="287"/>
      <c r="AD1094" s="287"/>
      <c r="AE1094" s="287"/>
      <c r="AF1094" s="287"/>
      <c r="AG1094" s="287"/>
      <c r="AH1094" s="287"/>
      <c r="AI1094" s="287"/>
      <c r="AJ1094" s="449"/>
      <c r="AK1094" s="206"/>
      <c r="AL1094" s="206"/>
      <c r="AM1094" s="206"/>
      <c r="AN1094" s="206"/>
      <c r="AO1094" s="206"/>
      <c r="AP1094" s="206"/>
      <c r="AQ1094" s="206"/>
      <c r="AR1094" s="206"/>
      <c r="AS1094" s="206"/>
      <c r="AT1094" s="206"/>
      <c r="AU1094" s="206"/>
      <c r="AV1094" s="206"/>
      <c r="AW1094" s="206"/>
      <c r="AX1094" s="206"/>
      <c r="AY1094" s="206"/>
      <c r="AZ1094" s="206"/>
      <c r="BA1094" s="206"/>
      <c r="BB1094" s="206"/>
      <c r="BC1094" s="206"/>
      <c r="BD1094" s="206"/>
      <c r="BE1094" s="206"/>
      <c r="BF1094" s="206"/>
      <c r="BG1094" s="206"/>
      <c r="BH1094" s="206"/>
      <c r="BI1094" s="206"/>
      <c r="BJ1094" s="206"/>
      <c r="BK1094" s="206"/>
      <c r="BL1094" s="206"/>
      <c r="BM1094" s="206"/>
      <c r="BN1094" s="206"/>
      <c r="BO1094" s="206"/>
      <c r="BP1094" s="206"/>
      <c r="BQ1094" s="206"/>
      <c r="BR1094" s="206"/>
      <c r="BS1094" s="206"/>
      <c r="BT1094" s="206"/>
      <c r="BU1094" s="206"/>
      <c r="BV1094" s="206"/>
      <c r="BW1094" s="206"/>
      <c r="BX1094" s="206"/>
      <c r="BY1094" s="206"/>
      <c r="BZ1094" s="206"/>
      <c r="CA1094" s="206"/>
      <c r="CB1094" s="206"/>
      <c r="CC1094" s="206"/>
      <c r="CD1094" s="206"/>
      <c r="CE1094" s="206"/>
      <c r="CF1094" s="206"/>
      <c r="CG1094" s="206"/>
      <c r="CH1094" s="206"/>
      <c r="CI1094" s="206"/>
      <c r="CJ1094" s="206"/>
      <c r="CK1094" s="206"/>
      <c r="CL1094" s="206"/>
      <c r="CM1094" s="206"/>
      <c r="CN1094" s="206"/>
      <c r="CO1094" s="206"/>
      <c r="CP1094" s="206"/>
      <c r="CQ1094" s="206"/>
      <c r="CR1094" s="206"/>
      <c r="CS1094" s="206"/>
      <c r="CT1094" s="206"/>
      <c r="CU1094" s="206"/>
      <c r="CV1094" s="206"/>
      <c r="CW1094" s="206"/>
      <c r="CX1094" s="206"/>
      <c r="CY1094" s="206"/>
      <c r="CZ1094" s="206"/>
      <c r="DA1094" s="206"/>
      <c r="DB1094" s="206"/>
      <c r="DC1094" s="206"/>
      <c r="DD1094" s="206"/>
      <c r="DE1094" s="206"/>
      <c r="DF1094" s="206"/>
      <c r="DG1094" s="206"/>
      <c r="DH1094" s="206"/>
      <c r="DI1094" s="206"/>
      <c r="DJ1094" s="206"/>
      <c r="DK1094" s="206"/>
      <c r="DL1094" s="206"/>
      <c r="DM1094" s="206"/>
      <c r="DN1094" s="206"/>
      <c r="DO1094" s="206"/>
      <c r="DP1094" s="206"/>
      <c r="DQ1094" s="206"/>
      <c r="DR1094" s="206"/>
      <c r="DS1094" s="206"/>
      <c r="DT1094" s="206"/>
      <c r="DU1094" s="206"/>
      <c r="DV1094" s="206"/>
      <c r="DW1094" s="206"/>
      <c r="DX1094" s="206"/>
      <c r="DY1094" s="206"/>
      <c r="DZ1094" s="206"/>
      <c r="EA1094" s="206"/>
      <c r="EB1094" s="206"/>
      <c r="EC1094" s="206"/>
      <c r="ED1094" s="206"/>
      <c r="EE1094" s="206"/>
      <c r="EF1094" s="206"/>
      <c r="EG1094" s="206"/>
      <c r="EH1094" s="206"/>
      <c r="EI1094" s="206"/>
      <c r="EJ1094" s="206"/>
      <c r="EK1094" s="206"/>
      <c r="EL1094" s="206"/>
      <c r="EM1094" s="206"/>
      <c r="EN1094" s="206"/>
      <c r="EO1094" s="206"/>
      <c r="EP1094" s="206"/>
      <c r="EQ1094" s="206"/>
      <c r="ER1094" s="206"/>
      <c r="ES1094" s="206"/>
      <c r="ET1094" s="206"/>
      <c r="EU1094" s="206"/>
      <c r="EV1094" s="206"/>
      <c r="EW1094" s="206"/>
      <c r="EX1094" s="206"/>
      <c r="EY1094" s="206"/>
      <c r="EZ1094" s="206"/>
      <c r="FA1094" s="206"/>
      <c r="FB1094" s="206"/>
      <c r="FC1094" s="206"/>
      <c r="FD1094" s="206"/>
      <c r="FE1094" s="206"/>
      <c r="FF1094" s="206"/>
      <c r="FG1094" s="206"/>
      <c r="FH1094" s="206"/>
      <c r="FI1094" s="206"/>
      <c r="FJ1094" s="206"/>
      <c r="FK1094" s="206"/>
      <c r="FL1094" s="206"/>
      <c r="FM1094" s="206"/>
      <c r="FN1094" s="206"/>
      <c r="FO1094" s="206"/>
      <c r="FP1094" s="206"/>
      <c r="FQ1094" s="206"/>
      <c r="FR1094" s="206"/>
      <c r="FS1094" s="206"/>
      <c r="FT1094" s="206"/>
      <c r="FU1094" s="206"/>
      <c r="FV1094" s="206"/>
      <c r="FW1094" s="206"/>
      <c r="FX1094" s="206"/>
      <c r="FY1094" s="206"/>
      <c r="FZ1094" s="206"/>
      <c r="GA1094" s="206"/>
      <c r="GB1094" s="206"/>
      <c r="GC1094" s="206"/>
      <c r="GD1094" s="206"/>
      <c r="GE1094" s="206"/>
      <c r="GF1094" s="206"/>
      <c r="GG1094" s="206"/>
      <c r="GH1094" s="206"/>
      <c r="GI1094" s="206"/>
      <c r="GJ1094" s="206"/>
      <c r="GK1094" s="206"/>
      <c r="GL1094" s="206"/>
      <c r="GM1094" s="206"/>
      <c r="GN1094" s="206"/>
      <c r="GO1094" s="206"/>
      <c r="GP1094" s="206"/>
      <c r="GQ1094" s="206"/>
      <c r="GR1094" s="206"/>
      <c r="GS1094" s="206"/>
      <c r="GT1094" s="206"/>
      <c r="GU1094" s="206"/>
      <c r="GV1094" s="206"/>
      <c r="GW1094" s="206"/>
      <c r="GX1094" s="206"/>
      <c r="GY1094" s="206"/>
      <c r="GZ1094" s="206"/>
      <c r="HA1094" s="206"/>
      <c r="HB1094" s="206"/>
      <c r="HC1094" s="206"/>
      <c r="HD1094" s="206"/>
      <c r="HE1094" s="206"/>
      <c r="HF1094" s="206"/>
      <c r="HG1094" s="206"/>
      <c r="HH1094" s="206"/>
      <c r="HI1094" s="206"/>
      <c r="HJ1094" s="206"/>
      <c r="HK1094" s="206"/>
      <c r="HL1094" s="206"/>
      <c r="HM1094" s="206"/>
      <c r="HN1094" s="206"/>
      <c r="HO1094" s="206"/>
      <c r="HP1094" s="206"/>
      <c r="HQ1094" s="206"/>
      <c r="HR1094" s="206"/>
      <c r="HS1094" s="206"/>
      <c r="HT1094" s="206"/>
      <c r="HU1094" s="206"/>
      <c r="HV1094" s="206"/>
      <c r="HW1094" s="206"/>
      <c r="HX1094" s="206"/>
      <c r="HY1094" s="206"/>
      <c r="HZ1094" s="206"/>
      <c r="IA1094" s="206"/>
      <c r="IB1094" s="206"/>
      <c r="IC1094" s="206"/>
      <c r="ID1094" s="206"/>
      <c r="IE1094" s="206"/>
      <c r="IF1094" s="206"/>
      <c r="IG1094" s="206"/>
      <c r="IH1094" s="206"/>
    </row>
    <row r="1095" spans="1:242" s="225" customFormat="1" hidden="1" x14ac:dyDescent="0.25">
      <c r="A1095" s="206"/>
      <c r="B1095" s="206"/>
      <c r="C1095" s="204">
        <v>43752</v>
      </c>
      <c r="D1095" s="233" t="s">
        <v>1926</v>
      </c>
      <c r="E1095" s="319" t="s">
        <v>1914</v>
      </c>
      <c r="F1095" s="322"/>
      <c r="G1095" s="242" t="s">
        <v>565</v>
      </c>
      <c r="H1095" s="285"/>
      <c r="I1095" s="236">
        <v>10000</v>
      </c>
      <c r="J1095" s="357">
        <f t="shared" si="17"/>
        <v>12971996</v>
      </c>
      <c r="K1095" s="251"/>
      <c r="L1095" s="287"/>
      <c r="M1095" s="319" t="s">
        <v>1914</v>
      </c>
      <c r="N1095" s="287"/>
      <c r="O1095" s="287"/>
      <c r="P1095" s="287"/>
      <c r="Q1095" s="287"/>
      <c r="R1095" s="287"/>
      <c r="S1095" s="287"/>
      <c r="T1095" s="287"/>
      <c r="U1095" s="287"/>
      <c r="V1095" s="287"/>
      <c r="W1095" s="287"/>
      <c r="X1095" s="287"/>
      <c r="Y1095" s="287"/>
      <c r="Z1095" s="287"/>
      <c r="AA1095" s="287"/>
      <c r="AB1095" s="287"/>
      <c r="AC1095" s="287"/>
      <c r="AD1095" s="287"/>
      <c r="AE1095" s="287"/>
      <c r="AF1095" s="287"/>
      <c r="AG1095" s="287"/>
      <c r="AH1095" s="287"/>
      <c r="AI1095" s="287"/>
      <c r="AJ1095" s="449"/>
      <c r="AK1095" s="206"/>
      <c r="AL1095" s="206"/>
      <c r="AM1095" s="206"/>
      <c r="AN1095" s="206"/>
      <c r="AO1095" s="206"/>
      <c r="AP1095" s="206"/>
      <c r="AQ1095" s="206"/>
      <c r="AR1095" s="206"/>
      <c r="AS1095" s="206"/>
      <c r="AT1095" s="206"/>
      <c r="AU1095" s="206"/>
      <c r="AV1095" s="206"/>
      <c r="AW1095" s="206"/>
      <c r="AX1095" s="206"/>
      <c r="AY1095" s="206"/>
      <c r="AZ1095" s="206"/>
      <c r="BA1095" s="206"/>
      <c r="BB1095" s="206"/>
      <c r="BC1095" s="206"/>
      <c r="BD1095" s="206"/>
      <c r="BE1095" s="206"/>
      <c r="BF1095" s="206"/>
      <c r="BG1095" s="206"/>
      <c r="BH1095" s="206"/>
      <c r="BI1095" s="206"/>
      <c r="BJ1095" s="206"/>
      <c r="BK1095" s="206"/>
      <c r="BL1095" s="206"/>
      <c r="BM1095" s="206"/>
      <c r="BN1095" s="206"/>
      <c r="BO1095" s="206"/>
      <c r="BP1095" s="206"/>
      <c r="BQ1095" s="206"/>
      <c r="BR1095" s="206"/>
      <c r="BS1095" s="206"/>
      <c r="BT1095" s="206"/>
      <c r="BU1095" s="206"/>
      <c r="BV1095" s="206"/>
      <c r="BW1095" s="206"/>
      <c r="BX1095" s="206"/>
      <c r="BY1095" s="206"/>
      <c r="BZ1095" s="206"/>
      <c r="CA1095" s="206"/>
      <c r="CB1095" s="206"/>
      <c r="CC1095" s="206"/>
      <c r="CD1095" s="206"/>
      <c r="CE1095" s="206"/>
      <c r="CF1095" s="206"/>
      <c r="CG1095" s="206"/>
      <c r="CH1095" s="206"/>
      <c r="CI1095" s="206"/>
      <c r="CJ1095" s="206"/>
      <c r="CK1095" s="206"/>
      <c r="CL1095" s="206"/>
      <c r="CM1095" s="206"/>
      <c r="CN1095" s="206"/>
      <c r="CO1095" s="206"/>
      <c r="CP1095" s="206"/>
      <c r="CQ1095" s="206"/>
      <c r="CR1095" s="206"/>
      <c r="CS1095" s="206"/>
      <c r="CT1095" s="206"/>
      <c r="CU1095" s="206"/>
      <c r="CV1095" s="206"/>
      <c r="CW1095" s="206"/>
      <c r="CX1095" s="206"/>
      <c r="CY1095" s="206"/>
      <c r="CZ1095" s="206"/>
      <c r="DA1095" s="206"/>
      <c r="DB1095" s="206"/>
      <c r="DC1095" s="206"/>
      <c r="DD1095" s="206"/>
      <c r="DE1095" s="206"/>
      <c r="DF1095" s="206"/>
      <c r="DG1095" s="206"/>
      <c r="DH1095" s="206"/>
      <c r="DI1095" s="206"/>
      <c r="DJ1095" s="206"/>
      <c r="DK1095" s="206"/>
      <c r="DL1095" s="206"/>
      <c r="DM1095" s="206"/>
      <c r="DN1095" s="206"/>
      <c r="DO1095" s="206"/>
      <c r="DP1095" s="206"/>
      <c r="DQ1095" s="206"/>
      <c r="DR1095" s="206"/>
      <c r="DS1095" s="206"/>
      <c r="DT1095" s="206"/>
      <c r="DU1095" s="206"/>
      <c r="DV1095" s="206"/>
      <c r="DW1095" s="206"/>
      <c r="DX1095" s="206"/>
      <c r="DY1095" s="206"/>
      <c r="DZ1095" s="206"/>
      <c r="EA1095" s="206"/>
      <c r="EB1095" s="206"/>
      <c r="EC1095" s="206"/>
      <c r="ED1095" s="206"/>
      <c r="EE1095" s="206"/>
      <c r="EF1095" s="206"/>
      <c r="EG1095" s="206"/>
      <c r="EH1095" s="206"/>
      <c r="EI1095" s="206"/>
      <c r="EJ1095" s="206"/>
      <c r="EK1095" s="206"/>
      <c r="EL1095" s="206"/>
      <c r="EM1095" s="206"/>
      <c r="EN1095" s="206"/>
      <c r="EO1095" s="206"/>
      <c r="EP1095" s="206"/>
      <c r="EQ1095" s="206"/>
      <c r="ER1095" s="206"/>
      <c r="ES1095" s="206"/>
      <c r="ET1095" s="206"/>
      <c r="EU1095" s="206"/>
      <c r="EV1095" s="206"/>
      <c r="EW1095" s="206"/>
      <c r="EX1095" s="206"/>
      <c r="EY1095" s="206"/>
      <c r="EZ1095" s="206"/>
      <c r="FA1095" s="206"/>
      <c r="FB1095" s="206"/>
      <c r="FC1095" s="206"/>
      <c r="FD1095" s="206"/>
      <c r="FE1095" s="206"/>
      <c r="FF1095" s="206"/>
      <c r="FG1095" s="206"/>
      <c r="FH1095" s="206"/>
      <c r="FI1095" s="206"/>
      <c r="FJ1095" s="206"/>
      <c r="FK1095" s="206"/>
      <c r="FL1095" s="206"/>
      <c r="FM1095" s="206"/>
      <c r="FN1095" s="206"/>
      <c r="FO1095" s="206"/>
      <c r="FP1095" s="206"/>
      <c r="FQ1095" s="206"/>
      <c r="FR1095" s="206"/>
      <c r="FS1095" s="206"/>
      <c r="FT1095" s="206"/>
      <c r="FU1095" s="206"/>
      <c r="FV1095" s="206"/>
      <c r="FW1095" s="206"/>
      <c r="FX1095" s="206"/>
      <c r="FY1095" s="206"/>
      <c r="FZ1095" s="206"/>
      <c r="GA1095" s="206"/>
      <c r="GB1095" s="206"/>
      <c r="GC1095" s="206"/>
      <c r="GD1095" s="206"/>
      <c r="GE1095" s="206"/>
      <c r="GF1095" s="206"/>
      <c r="GG1095" s="206"/>
      <c r="GH1095" s="206"/>
      <c r="GI1095" s="206"/>
      <c r="GJ1095" s="206"/>
      <c r="GK1095" s="206"/>
      <c r="GL1095" s="206"/>
      <c r="GM1095" s="206"/>
      <c r="GN1095" s="206"/>
      <c r="GO1095" s="206"/>
      <c r="GP1095" s="206"/>
      <c r="GQ1095" s="206"/>
      <c r="GR1095" s="206"/>
      <c r="GS1095" s="206"/>
      <c r="GT1095" s="206"/>
      <c r="GU1095" s="206"/>
      <c r="GV1095" s="206"/>
      <c r="GW1095" s="206"/>
      <c r="GX1095" s="206"/>
      <c r="GY1095" s="206"/>
      <c r="GZ1095" s="206"/>
      <c r="HA1095" s="206"/>
      <c r="HB1095" s="206"/>
      <c r="HC1095" s="206"/>
      <c r="HD1095" s="206"/>
      <c r="HE1095" s="206"/>
      <c r="HF1095" s="206"/>
      <c r="HG1095" s="206"/>
      <c r="HH1095" s="206"/>
      <c r="HI1095" s="206"/>
      <c r="HJ1095" s="206"/>
      <c r="HK1095" s="206"/>
      <c r="HL1095" s="206"/>
      <c r="HM1095" s="206"/>
      <c r="HN1095" s="206"/>
      <c r="HO1095" s="206"/>
      <c r="HP1095" s="206"/>
      <c r="HQ1095" s="206"/>
      <c r="HR1095" s="206"/>
      <c r="HS1095" s="206"/>
      <c r="HT1095" s="206"/>
      <c r="HU1095" s="206"/>
      <c r="HV1095" s="206"/>
      <c r="HW1095" s="206"/>
      <c r="HX1095" s="206"/>
      <c r="HY1095" s="206"/>
      <c r="HZ1095" s="206"/>
      <c r="IA1095" s="206"/>
      <c r="IB1095" s="206"/>
      <c r="IC1095" s="206"/>
      <c r="ID1095" s="206"/>
      <c r="IE1095" s="206"/>
      <c r="IF1095" s="206"/>
      <c r="IG1095" s="206"/>
      <c r="IH1095" s="206"/>
    </row>
    <row r="1096" spans="1:242" s="225" customFormat="1" hidden="1" x14ac:dyDescent="0.25">
      <c r="A1096" s="206"/>
      <c r="B1096" s="206"/>
      <c r="C1096" s="204">
        <v>43752</v>
      </c>
      <c r="D1096" s="233" t="s">
        <v>1927</v>
      </c>
      <c r="E1096" s="319" t="s">
        <v>1915</v>
      </c>
      <c r="F1096" s="322"/>
      <c r="G1096" s="242" t="s">
        <v>565</v>
      </c>
      <c r="H1096" s="285"/>
      <c r="I1096" s="236">
        <v>98000</v>
      </c>
      <c r="J1096" s="357">
        <f t="shared" si="17"/>
        <v>12873996</v>
      </c>
      <c r="K1096" s="251"/>
      <c r="L1096" s="287"/>
      <c r="M1096" s="319" t="s">
        <v>1915</v>
      </c>
      <c r="N1096" s="287"/>
      <c r="O1096" s="287"/>
      <c r="P1096" s="287"/>
      <c r="Q1096" s="287"/>
      <c r="R1096" s="287"/>
      <c r="S1096" s="287"/>
      <c r="T1096" s="287"/>
      <c r="U1096" s="287"/>
      <c r="V1096" s="287"/>
      <c r="W1096" s="287"/>
      <c r="X1096" s="287"/>
      <c r="Y1096" s="287"/>
      <c r="Z1096" s="287"/>
      <c r="AA1096" s="287"/>
      <c r="AB1096" s="287"/>
      <c r="AC1096" s="287"/>
      <c r="AD1096" s="287"/>
      <c r="AE1096" s="287"/>
      <c r="AF1096" s="287"/>
      <c r="AG1096" s="287"/>
      <c r="AH1096" s="287"/>
      <c r="AI1096" s="287"/>
      <c r="AJ1096" s="449"/>
      <c r="AK1096" s="206"/>
      <c r="AL1096" s="206"/>
      <c r="AM1096" s="206"/>
      <c r="AN1096" s="206"/>
      <c r="AO1096" s="206"/>
      <c r="AP1096" s="206"/>
      <c r="AQ1096" s="206"/>
      <c r="AR1096" s="206"/>
      <c r="AS1096" s="206"/>
      <c r="AT1096" s="206"/>
      <c r="AU1096" s="206"/>
      <c r="AV1096" s="206"/>
      <c r="AW1096" s="206"/>
      <c r="AX1096" s="206"/>
      <c r="AY1096" s="206"/>
      <c r="AZ1096" s="206"/>
      <c r="BA1096" s="206"/>
      <c r="BB1096" s="206"/>
      <c r="BC1096" s="206"/>
      <c r="BD1096" s="206"/>
      <c r="BE1096" s="206"/>
      <c r="BF1096" s="206"/>
      <c r="BG1096" s="206"/>
      <c r="BH1096" s="206"/>
      <c r="BI1096" s="206"/>
      <c r="BJ1096" s="206"/>
      <c r="BK1096" s="206"/>
      <c r="BL1096" s="206"/>
      <c r="BM1096" s="206"/>
      <c r="BN1096" s="206"/>
      <c r="BO1096" s="206"/>
      <c r="BP1096" s="206"/>
      <c r="BQ1096" s="206"/>
      <c r="BR1096" s="206"/>
      <c r="BS1096" s="206"/>
      <c r="BT1096" s="206"/>
      <c r="BU1096" s="206"/>
      <c r="BV1096" s="206"/>
      <c r="BW1096" s="206"/>
      <c r="BX1096" s="206"/>
      <c r="BY1096" s="206"/>
      <c r="BZ1096" s="206"/>
      <c r="CA1096" s="206"/>
      <c r="CB1096" s="206"/>
      <c r="CC1096" s="206"/>
      <c r="CD1096" s="206"/>
      <c r="CE1096" s="206"/>
      <c r="CF1096" s="206"/>
      <c r="CG1096" s="206"/>
      <c r="CH1096" s="206"/>
      <c r="CI1096" s="206"/>
      <c r="CJ1096" s="206"/>
      <c r="CK1096" s="206"/>
      <c r="CL1096" s="206"/>
      <c r="CM1096" s="206"/>
      <c r="CN1096" s="206"/>
      <c r="CO1096" s="206"/>
      <c r="CP1096" s="206"/>
      <c r="CQ1096" s="206"/>
      <c r="CR1096" s="206"/>
      <c r="CS1096" s="206"/>
      <c r="CT1096" s="206"/>
      <c r="CU1096" s="206"/>
      <c r="CV1096" s="206"/>
      <c r="CW1096" s="206"/>
      <c r="CX1096" s="206"/>
      <c r="CY1096" s="206"/>
      <c r="CZ1096" s="206"/>
      <c r="DA1096" s="206"/>
      <c r="DB1096" s="206"/>
      <c r="DC1096" s="206"/>
      <c r="DD1096" s="206"/>
      <c r="DE1096" s="206"/>
      <c r="DF1096" s="206"/>
      <c r="DG1096" s="206"/>
      <c r="DH1096" s="206"/>
      <c r="DI1096" s="206"/>
      <c r="DJ1096" s="206"/>
      <c r="DK1096" s="206"/>
      <c r="DL1096" s="206"/>
      <c r="DM1096" s="206"/>
      <c r="DN1096" s="206"/>
      <c r="DO1096" s="206"/>
      <c r="DP1096" s="206"/>
      <c r="DQ1096" s="206"/>
      <c r="DR1096" s="206"/>
      <c r="DS1096" s="206"/>
      <c r="DT1096" s="206"/>
      <c r="DU1096" s="206"/>
      <c r="DV1096" s="206"/>
      <c r="DW1096" s="206"/>
      <c r="DX1096" s="206"/>
      <c r="DY1096" s="206"/>
      <c r="DZ1096" s="206"/>
      <c r="EA1096" s="206"/>
      <c r="EB1096" s="206"/>
      <c r="EC1096" s="206"/>
      <c r="ED1096" s="206"/>
      <c r="EE1096" s="206"/>
      <c r="EF1096" s="206"/>
      <c r="EG1096" s="206"/>
      <c r="EH1096" s="206"/>
      <c r="EI1096" s="206"/>
      <c r="EJ1096" s="206"/>
      <c r="EK1096" s="206"/>
      <c r="EL1096" s="206"/>
      <c r="EM1096" s="206"/>
      <c r="EN1096" s="206"/>
      <c r="EO1096" s="206"/>
      <c r="EP1096" s="206"/>
      <c r="EQ1096" s="206"/>
      <c r="ER1096" s="206"/>
      <c r="ES1096" s="206"/>
      <c r="ET1096" s="206"/>
      <c r="EU1096" s="206"/>
      <c r="EV1096" s="206"/>
      <c r="EW1096" s="206"/>
      <c r="EX1096" s="206"/>
      <c r="EY1096" s="206"/>
      <c r="EZ1096" s="206"/>
      <c r="FA1096" s="206"/>
      <c r="FB1096" s="206"/>
      <c r="FC1096" s="206"/>
      <c r="FD1096" s="206"/>
      <c r="FE1096" s="206"/>
      <c r="FF1096" s="206"/>
      <c r="FG1096" s="206"/>
      <c r="FH1096" s="206"/>
      <c r="FI1096" s="206"/>
      <c r="FJ1096" s="206"/>
      <c r="FK1096" s="206"/>
      <c r="FL1096" s="206"/>
      <c r="FM1096" s="206"/>
      <c r="FN1096" s="206"/>
      <c r="FO1096" s="206"/>
      <c r="FP1096" s="206"/>
      <c r="FQ1096" s="206"/>
      <c r="FR1096" s="206"/>
      <c r="FS1096" s="206"/>
      <c r="FT1096" s="206"/>
      <c r="FU1096" s="206"/>
      <c r="FV1096" s="206"/>
      <c r="FW1096" s="206"/>
      <c r="FX1096" s="206"/>
      <c r="FY1096" s="206"/>
      <c r="FZ1096" s="206"/>
      <c r="GA1096" s="206"/>
      <c r="GB1096" s="206"/>
      <c r="GC1096" s="206"/>
      <c r="GD1096" s="206"/>
      <c r="GE1096" s="206"/>
      <c r="GF1096" s="206"/>
      <c r="GG1096" s="206"/>
      <c r="GH1096" s="206"/>
      <c r="GI1096" s="206"/>
      <c r="GJ1096" s="206"/>
      <c r="GK1096" s="206"/>
      <c r="GL1096" s="206"/>
      <c r="GM1096" s="206"/>
      <c r="GN1096" s="206"/>
      <c r="GO1096" s="206"/>
      <c r="GP1096" s="206"/>
      <c r="GQ1096" s="206"/>
      <c r="GR1096" s="206"/>
      <c r="GS1096" s="206"/>
      <c r="GT1096" s="206"/>
      <c r="GU1096" s="206"/>
      <c r="GV1096" s="206"/>
      <c r="GW1096" s="206"/>
      <c r="GX1096" s="206"/>
      <c r="GY1096" s="206"/>
      <c r="GZ1096" s="206"/>
      <c r="HA1096" s="206"/>
      <c r="HB1096" s="206"/>
      <c r="HC1096" s="206"/>
      <c r="HD1096" s="206"/>
      <c r="HE1096" s="206"/>
      <c r="HF1096" s="206"/>
      <c r="HG1096" s="206"/>
      <c r="HH1096" s="206"/>
      <c r="HI1096" s="206"/>
      <c r="HJ1096" s="206"/>
      <c r="HK1096" s="206"/>
      <c r="HL1096" s="206"/>
      <c r="HM1096" s="206"/>
      <c r="HN1096" s="206"/>
      <c r="HO1096" s="206"/>
      <c r="HP1096" s="206"/>
      <c r="HQ1096" s="206"/>
      <c r="HR1096" s="206"/>
      <c r="HS1096" s="206"/>
      <c r="HT1096" s="206"/>
      <c r="HU1096" s="206"/>
      <c r="HV1096" s="206"/>
      <c r="HW1096" s="206"/>
      <c r="HX1096" s="206"/>
      <c r="HY1096" s="206"/>
      <c r="HZ1096" s="206"/>
      <c r="IA1096" s="206"/>
      <c r="IB1096" s="206"/>
      <c r="IC1096" s="206"/>
      <c r="ID1096" s="206"/>
      <c r="IE1096" s="206"/>
      <c r="IF1096" s="206"/>
      <c r="IG1096" s="206"/>
      <c r="IH1096" s="206"/>
    </row>
    <row r="1097" spans="1:242" s="225" customFormat="1" hidden="1" x14ac:dyDescent="0.25">
      <c r="A1097" s="206"/>
      <c r="B1097" s="206"/>
      <c r="C1097" s="204">
        <v>43752</v>
      </c>
      <c r="D1097" s="233" t="s">
        <v>1928</v>
      </c>
      <c r="E1097" s="319" t="s">
        <v>1916</v>
      </c>
      <c r="F1097" s="322"/>
      <c r="G1097" s="242" t="s">
        <v>1899</v>
      </c>
      <c r="H1097" s="285"/>
      <c r="I1097" s="236">
        <v>1291155</v>
      </c>
      <c r="J1097" s="357">
        <f t="shared" si="17"/>
        <v>11582841</v>
      </c>
      <c r="K1097" s="251" t="s">
        <v>1882</v>
      </c>
      <c r="L1097" s="287"/>
      <c r="M1097" s="319" t="s">
        <v>1916</v>
      </c>
      <c r="N1097" s="287"/>
      <c r="O1097" s="287"/>
      <c r="P1097" s="287"/>
      <c r="Q1097" s="287"/>
      <c r="R1097" s="287"/>
      <c r="S1097" s="287"/>
      <c r="T1097" s="287"/>
      <c r="U1097" s="287"/>
      <c r="V1097" s="287"/>
      <c r="W1097" s="287"/>
      <c r="X1097" s="287"/>
      <c r="Y1097" s="287"/>
      <c r="Z1097" s="287"/>
      <c r="AA1097" s="287"/>
      <c r="AB1097" s="287"/>
      <c r="AC1097" s="287"/>
      <c r="AD1097" s="287"/>
      <c r="AE1097" s="287"/>
      <c r="AF1097" s="287"/>
      <c r="AG1097" s="287"/>
      <c r="AH1097" s="287"/>
      <c r="AI1097" s="287"/>
      <c r="AJ1097" s="449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  <c r="BI1097" s="206"/>
      <c r="BJ1097" s="206"/>
      <c r="BK1097" s="206"/>
      <c r="BL1097" s="206"/>
      <c r="BM1097" s="206"/>
      <c r="BN1097" s="206"/>
      <c r="BO1097" s="206"/>
      <c r="BP1097" s="206"/>
      <c r="BQ1097" s="206"/>
      <c r="BR1097" s="206"/>
      <c r="BS1097" s="206"/>
      <c r="BT1097" s="206"/>
      <c r="BU1097" s="206"/>
      <c r="BV1097" s="206"/>
      <c r="BW1097" s="206"/>
      <c r="BX1097" s="206"/>
      <c r="BY1097" s="206"/>
      <c r="BZ1097" s="206"/>
      <c r="CA1097" s="206"/>
      <c r="CB1097" s="206"/>
      <c r="CC1097" s="206"/>
      <c r="CD1097" s="206"/>
      <c r="CE1097" s="206"/>
      <c r="CF1097" s="206"/>
      <c r="CG1097" s="206"/>
      <c r="CH1097" s="206"/>
      <c r="CI1097" s="206"/>
      <c r="CJ1097" s="206"/>
      <c r="CK1097" s="206"/>
      <c r="CL1097" s="206"/>
      <c r="CM1097" s="206"/>
      <c r="CN1097" s="206"/>
      <c r="CO1097" s="206"/>
      <c r="CP1097" s="206"/>
      <c r="CQ1097" s="206"/>
      <c r="CR1097" s="206"/>
      <c r="CS1097" s="206"/>
      <c r="CT1097" s="206"/>
      <c r="CU1097" s="206"/>
      <c r="CV1097" s="206"/>
      <c r="CW1097" s="206"/>
      <c r="CX1097" s="206"/>
      <c r="CY1097" s="206"/>
      <c r="CZ1097" s="206"/>
      <c r="DA1097" s="206"/>
      <c r="DB1097" s="206"/>
      <c r="DC1097" s="206"/>
      <c r="DD1097" s="206"/>
      <c r="DE1097" s="206"/>
      <c r="DF1097" s="206"/>
      <c r="DG1097" s="206"/>
      <c r="DH1097" s="206"/>
      <c r="DI1097" s="206"/>
      <c r="DJ1097" s="206"/>
      <c r="DK1097" s="206"/>
      <c r="DL1097" s="206"/>
      <c r="DM1097" s="206"/>
      <c r="DN1097" s="206"/>
      <c r="DO1097" s="206"/>
      <c r="DP1097" s="206"/>
      <c r="DQ1097" s="206"/>
      <c r="DR1097" s="206"/>
      <c r="DS1097" s="206"/>
      <c r="DT1097" s="206"/>
      <c r="DU1097" s="206"/>
      <c r="DV1097" s="206"/>
      <c r="DW1097" s="206"/>
      <c r="DX1097" s="206"/>
      <c r="DY1097" s="206"/>
      <c r="DZ1097" s="206"/>
      <c r="EA1097" s="206"/>
      <c r="EB1097" s="206"/>
      <c r="EC1097" s="206"/>
      <c r="ED1097" s="206"/>
      <c r="EE1097" s="206"/>
      <c r="EF1097" s="206"/>
      <c r="EG1097" s="206"/>
      <c r="EH1097" s="206"/>
      <c r="EI1097" s="206"/>
      <c r="EJ1097" s="206"/>
      <c r="EK1097" s="206"/>
      <c r="EL1097" s="206"/>
      <c r="EM1097" s="206"/>
      <c r="EN1097" s="206"/>
      <c r="EO1097" s="206"/>
      <c r="EP1097" s="206"/>
      <c r="EQ1097" s="206"/>
      <c r="ER1097" s="206"/>
      <c r="ES1097" s="206"/>
      <c r="ET1097" s="206"/>
      <c r="EU1097" s="206"/>
      <c r="EV1097" s="206"/>
      <c r="EW1097" s="206"/>
      <c r="EX1097" s="206"/>
      <c r="EY1097" s="206"/>
      <c r="EZ1097" s="206"/>
      <c r="FA1097" s="206"/>
      <c r="FB1097" s="206"/>
      <c r="FC1097" s="206"/>
      <c r="FD1097" s="206"/>
      <c r="FE1097" s="206"/>
      <c r="FF1097" s="206"/>
      <c r="FG1097" s="206"/>
      <c r="FH1097" s="206"/>
      <c r="FI1097" s="206"/>
      <c r="FJ1097" s="206"/>
      <c r="FK1097" s="206"/>
      <c r="FL1097" s="206"/>
      <c r="FM1097" s="206"/>
      <c r="FN1097" s="206"/>
      <c r="FO1097" s="206"/>
      <c r="FP1097" s="206"/>
      <c r="FQ1097" s="206"/>
      <c r="FR1097" s="206"/>
      <c r="FS1097" s="206"/>
      <c r="FT1097" s="206"/>
      <c r="FU1097" s="206"/>
      <c r="FV1097" s="206"/>
      <c r="FW1097" s="206"/>
      <c r="FX1097" s="206"/>
      <c r="FY1097" s="206"/>
      <c r="FZ1097" s="206"/>
      <c r="GA1097" s="206"/>
      <c r="GB1097" s="206"/>
      <c r="GC1097" s="206"/>
      <c r="GD1097" s="206"/>
      <c r="GE1097" s="206"/>
      <c r="GF1097" s="206"/>
      <c r="GG1097" s="206"/>
      <c r="GH1097" s="206"/>
      <c r="GI1097" s="206"/>
      <c r="GJ1097" s="206"/>
      <c r="GK1097" s="206"/>
      <c r="GL1097" s="206"/>
      <c r="GM1097" s="206"/>
      <c r="GN1097" s="206"/>
      <c r="GO1097" s="206"/>
      <c r="GP1097" s="206"/>
      <c r="GQ1097" s="206"/>
      <c r="GR1097" s="206"/>
      <c r="GS1097" s="206"/>
      <c r="GT1097" s="206"/>
      <c r="GU1097" s="206"/>
      <c r="GV1097" s="206"/>
      <c r="GW1097" s="206"/>
      <c r="GX1097" s="206"/>
      <c r="GY1097" s="206"/>
      <c r="GZ1097" s="206"/>
      <c r="HA1097" s="206"/>
      <c r="HB1097" s="206"/>
      <c r="HC1097" s="206"/>
      <c r="HD1097" s="206"/>
      <c r="HE1097" s="206"/>
      <c r="HF1097" s="206"/>
      <c r="HG1097" s="206"/>
      <c r="HH1097" s="206"/>
      <c r="HI1097" s="206"/>
      <c r="HJ1097" s="206"/>
      <c r="HK1097" s="206"/>
      <c r="HL1097" s="206"/>
      <c r="HM1097" s="206"/>
      <c r="HN1097" s="206"/>
      <c r="HO1097" s="206"/>
      <c r="HP1097" s="206"/>
      <c r="HQ1097" s="206"/>
      <c r="HR1097" s="206"/>
      <c r="HS1097" s="206"/>
      <c r="HT1097" s="206"/>
      <c r="HU1097" s="206"/>
      <c r="HV1097" s="206"/>
      <c r="HW1097" s="206"/>
      <c r="HX1097" s="206"/>
      <c r="HY1097" s="206"/>
      <c r="HZ1097" s="206"/>
      <c r="IA1097" s="206"/>
      <c r="IB1097" s="206"/>
      <c r="IC1097" s="206"/>
      <c r="ID1097" s="206"/>
      <c r="IE1097" s="206"/>
      <c r="IF1097" s="206"/>
      <c r="IG1097" s="206"/>
      <c r="IH1097" s="206"/>
    </row>
    <row r="1098" spans="1:242" s="225" customFormat="1" hidden="1" x14ac:dyDescent="0.25">
      <c r="A1098" s="206"/>
      <c r="B1098" s="206"/>
      <c r="C1098" s="204"/>
      <c r="D1098" s="233" t="s">
        <v>1100</v>
      </c>
      <c r="E1098" s="319"/>
      <c r="F1098" s="322"/>
      <c r="G1098" s="242" t="s">
        <v>1899</v>
      </c>
      <c r="H1098" s="285">
        <v>605000</v>
      </c>
      <c r="I1098" s="236"/>
      <c r="J1098" s="357">
        <f t="shared" si="17"/>
        <v>12187841</v>
      </c>
      <c r="K1098" s="251"/>
      <c r="L1098" s="287"/>
      <c r="M1098" s="319"/>
      <c r="N1098" s="287"/>
      <c r="O1098" s="287"/>
      <c r="P1098" s="287"/>
      <c r="Q1098" s="287"/>
      <c r="R1098" s="287"/>
      <c r="S1098" s="287"/>
      <c r="T1098" s="287"/>
      <c r="U1098" s="287"/>
      <c r="V1098" s="287"/>
      <c r="W1098" s="287"/>
      <c r="X1098" s="287"/>
      <c r="Y1098" s="287"/>
      <c r="Z1098" s="287"/>
      <c r="AA1098" s="287"/>
      <c r="AB1098" s="287"/>
      <c r="AC1098" s="287"/>
      <c r="AD1098" s="287"/>
      <c r="AE1098" s="287"/>
      <c r="AF1098" s="287"/>
      <c r="AG1098" s="287"/>
      <c r="AH1098" s="287"/>
      <c r="AI1098" s="287"/>
      <c r="AJ1098" s="449"/>
      <c r="AK1098" s="206"/>
      <c r="AL1098" s="206"/>
      <c r="AM1098" s="206"/>
      <c r="AN1098" s="206"/>
      <c r="AO1098" s="206"/>
      <c r="AP1098" s="206"/>
      <c r="AQ1098" s="206"/>
      <c r="AR1098" s="206"/>
      <c r="AS1098" s="206"/>
      <c r="AT1098" s="206"/>
      <c r="AU1098" s="206"/>
      <c r="AV1098" s="206"/>
      <c r="AW1098" s="206"/>
      <c r="AX1098" s="206"/>
      <c r="AY1098" s="206"/>
      <c r="AZ1098" s="206"/>
      <c r="BA1098" s="206"/>
      <c r="BB1098" s="206"/>
      <c r="BC1098" s="206"/>
      <c r="BD1098" s="206"/>
      <c r="BE1098" s="206"/>
      <c r="BF1098" s="206"/>
      <c r="BG1098" s="206"/>
      <c r="BH1098" s="206"/>
      <c r="BI1098" s="206"/>
      <c r="BJ1098" s="206"/>
      <c r="BK1098" s="206"/>
      <c r="BL1098" s="206"/>
      <c r="BM1098" s="206"/>
      <c r="BN1098" s="206"/>
      <c r="BO1098" s="206"/>
      <c r="BP1098" s="206"/>
      <c r="BQ1098" s="206"/>
      <c r="BR1098" s="206"/>
      <c r="BS1098" s="206"/>
      <c r="BT1098" s="206"/>
      <c r="BU1098" s="206"/>
      <c r="BV1098" s="206"/>
      <c r="BW1098" s="206"/>
      <c r="BX1098" s="206"/>
      <c r="BY1098" s="206"/>
      <c r="BZ1098" s="206"/>
      <c r="CA1098" s="206"/>
      <c r="CB1098" s="206"/>
      <c r="CC1098" s="206"/>
      <c r="CD1098" s="206"/>
      <c r="CE1098" s="206"/>
      <c r="CF1098" s="206"/>
      <c r="CG1098" s="206"/>
      <c r="CH1098" s="206"/>
      <c r="CI1098" s="206"/>
      <c r="CJ1098" s="206"/>
      <c r="CK1098" s="206"/>
      <c r="CL1098" s="206"/>
      <c r="CM1098" s="206"/>
      <c r="CN1098" s="206"/>
      <c r="CO1098" s="206"/>
      <c r="CP1098" s="206"/>
      <c r="CQ1098" s="206"/>
      <c r="CR1098" s="206"/>
      <c r="CS1098" s="206"/>
      <c r="CT1098" s="206"/>
      <c r="CU1098" s="206"/>
      <c r="CV1098" s="206"/>
      <c r="CW1098" s="206"/>
      <c r="CX1098" s="206"/>
      <c r="CY1098" s="206"/>
      <c r="CZ1098" s="206"/>
      <c r="DA1098" s="206"/>
      <c r="DB1098" s="206"/>
      <c r="DC1098" s="206"/>
      <c r="DD1098" s="206"/>
      <c r="DE1098" s="206"/>
      <c r="DF1098" s="206"/>
      <c r="DG1098" s="206"/>
      <c r="DH1098" s="206"/>
      <c r="DI1098" s="206"/>
      <c r="DJ1098" s="206"/>
      <c r="DK1098" s="206"/>
      <c r="DL1098" s="206"/>
      <c r="DM1098" s="206"/>
      <c r="DN1098" s="206"/>
      <c r="DO1098" s="206"/>
      <c r="DP1098" s="206"/>
      <c r="DQ1098" s="206"/>
      <c r="DR1098" s="206"/>
      <c r="DS1098" s="206"/>
      <c r="DT1098" s="206"/>
      <c r="DU1098" s="206"/>
      <c r="DV1098" s="206"/>
      <c r="DW1098" s="206"/>
      <c r="DX1098" s="206"/>
      <c r="DY1098" s="206"/>
      <c r="DZ1098" s="206"/>
      <c r="EA1098" s="206"/>
      <c r="EB1098" s="206"/>
      <c r="EC1098" s="206"/>
      <c r="ED1098" s="206"/>
      <c r="EE1098" s="206"/>
      <c r="EF1098" s="206"/>
      <c r="EG1098" s="206"/>
      <c r="EH1098" s="206"/>
      <c r="EI1098" s="206"/>
      <c r="EJ1098" s="206"/>
      <c r="EK1098" s="206"/>
      <c r="EL1098" s="206"/>
      <c r="EM1098" s="206"/>
      <c r="EN1098" s="206"/>
      <c r="EO1098" s="206"/>
      <c r="EP1098" s="206"/>
      <c r="EQ1098" s="206"/>
      <c r="ER1098" s="206"/>
      <c r="ES1098" s="206"/>
      <c r="ET1098" s="206"/>
      <c r="EU1098" s="206"/>
      <c r="EV1098" s="206"/>
      <c r="EW1098" s="206"/>
      <c r="EX1098" s="206"/>
      <c r="EY1098" s="206"/>
      <c r="EZ1098" s="206"/>
      <c r="FA1098" s="206"/>
      <c r="FB1098" s="206"/>
      <c r="FC1098" s="206"/>
      <c r="FD1098" s="206"/>
      <c r="FE1098" s="206"/>
      <c r="FF1098" s="206"/>
      <c r="FG1098" s="206"/>
      <c r="FH1098" s="206"/>
      <c r="FI1098" s="206"/>
      <c r="FJ1098" s="206"/>
      <c r="FK1098" s="206"/>
      <c r="FL1098" s="206"/>
      <c r="FM1098" s="206"/>
      <c r="FN1098" s="206"/>
      <c r="FO1098" s="206"/>
      <c r="FP1098" s="206"/>
      <c r="FQ1098" s="206"/>
      <c r="FR1098" s="206"/>
      <c r="FS1098" s="206"/>
      <c r="FT1098" s="206"/>
      <c r="FU1098" s="206"/>
      <c r="FV1098" s="206"/>
      <c r="FW1098" s="206"/>
      <c r="FX1098" s="206"/>
      <c r="FY1098" s="206"/>
      <c r="FZ1098" s="206"/>
      <c r="GA1098" s="206"/>
      <c r="GB1098" s="206"/>
      <c r="GC1098" s="206"/>
      <c r="GD1098" s="206"/>
      <c r="GE1098" s="206"/>
      <c r="GF1098" s="206"/>
      <c r="GG1098" s="206"/>
      <c r="GH1098" s="206"/>
      <c r="GI1098" s="206"/>
      <c r="GJ1098" s="206"/>
      <c r="GK1098" s="206"/>
      <c r="GL1098" s="206"/>
      <c r="GM1098" s="206"/>
      <c r="GN1098" s="206"/>
      <c r="GO1098" s="206"/>
      <c r="GP1098" s="206"/>
      <c r="GQ1098" s="206"/>
      <c r="GR1098" s="206"/>
      <c r="GS1098" s="206"/>
      <c r="GT1098" s="206"/>
      <c r="GU1098" s="206"/>
      <c r="GV1098" s="206"/>
      <c r="GW1098" s="206"/>
      <c r="GX1098" s="206"/>
      <c r="GY1098" s="206"/>
      <c r="GZ1098" s="206"/>
      <c r="HA1098" s="206"/>
      <c r="HB1098" s="206"/>
      <c r="HC1098" s="206"/>
      <c r="HD1098" s="206"/>
      <c r="HE1098" s="206"/>
      <c r="HF1098" s="206"/>
      <c r="HG1098" s="206"/>
      <c r="HH1098" s="206"/>
      <c r="HI1098" s="206"/>
      <c r="HJ1098" s="206"/>
      <c r="HK1098" s="206"/>
      <c r="HL1098" s="206"/>
      <c r="HM1098" s="206"/>
      <c r="HN1098" s="206"/>
      <c r="HO1098" s="206"/>
      <c r="HP1098" s="206"/>
      <c r="HQ1098" s="206"/>
      <c r="HR1098" s="206"/>
      <c r="HS1098" s="206"/>
      <c r="HT1098" s="206"/>
      <c r="HU1098" s="206"/>
      <c r="HV1098" s="206"/>
      <c r="HW1098" s="206"/>
      <c r="HX1098" s="206"/>
      <c r="HY1098" s="206"/>
      <c r="HZ1098" s="206"/>
      <c r="IA1098" s="206"/>
      <c r="IB1098" s="206"/>
      <c r="IC1098" s="206"/>
      <c r="ID1098" s="206"/>
      <c r="IE1098" s="206"/>
      <c r="IF1098" s="206"/>
      <c r="IG1098" s="206"/>
      <c r="IH1098" s="206"/>
    </row>
    <row r="1099" spans="1:242" s="225" customFormat="1" hidden="1" x14ac:dyDescent="0.25">
      <c r="A1099" s="206"/>
      <c r="B1099" s="206"/>
      <c r="C1099" s="204">
        <v>43753</v>
      </c>
      <c r="D1099" s="233" t="s">
        <v>1929</v>
      </c>
      <c r="E1099" s="319" t="s">
        <v>1917</v>
      </c>
      <c r="F1099" s="322"/>
      <c r="G1099" s="242" t="s">
        <v>565</v>
      </c>
      <c r="H1099" s="285"/>
      <c r="I1099" s="236">
        <v>51000</v>
      </c>
      <c r="J1099" s="357">
        <f t="shared" si="17"/>
        <v>12136841</v>
      </c>
      <c r="K1099" s="251"/>
      <c r="L1099" s="287"/>
      <c r="M1099" s="319" t="s">
        <v>1917</v>
      </c>
      <c r="N1099" s="287"/>
      <c r="O1099" s="287"/>
      <c r="P1099" s="287"/>
      <c r="Q1099" s="287"/>
      <c r="R1099" s="287"/>
      <c r="S1099" s="287"/>
      <c r="T1099" s="287"/>
      <c r="U1099" s="287"/>
      <c r="V1099" s="287"/>
      <c r="W1099" s="287"/>
      <c r="X1099" s="287"/>
      <c r="Y1099" s="287"/>
      <c r="Z1099" s="287"/>
      <c r="AA1099" s="287"/>
      <c r="AB1099" s="287"/>
      <c r="AC1099" s="287"/>
      <c r="AD1099" s="287"/>
      <c r="AE1099" s="287"/>
      <c r="AF1099" s="287"/>
      <c r="AG1099" s="287"/>
      <c r="AH1099" s="287"/>
      <c r="AI1099" s="287"/>
      <c r="AJ1099" s="449"/>
      <c r="AK1099" s="206"/>
      <c r="AL1099" s="206"/>
      <c r="AM1099" s="206"/>
      <c r="AN1099" s="206"/>
      <c r="AO1099" s="206"/>
      <c r="AP1099" s="206"/>
      <c r="AQ1099" s="206"/>
      <c r="AR1099" s="206"/>
      <c r="AS1099" s="206"/>
      <c r="AT1099" s="206"/>
      <c r="AU1099" s="206"/>
      <c r="AV1099" s="206"/>
      <c r="AW1099" s="206"/>
      <c r="AX1099" s="206"/>
      <c r="AY1099" s="206"/>
      <c r="AZ1099" s="206"/>
      <c r="BA1099" s="206"/>
      <c r="BB1099" s="206"/>
      <c r="BC1099" s="206"/>
      <c r="BD1099" s="206"/>
      <c r="BE1099" s="206"/>
      <c r="BF1099" s="206"/>
      <c r="BG1099" s="206"/>
      <c r="BH1099" s="206"/>
      <c r="BI1099" s="206"/>
      <c r="BJ1099" s="206"/>
      <c r="BK1099" s="206"/>
      <c r="BL1099" s="206"/>
      <c r="BM1099" s="206"/>
      <c r="BN1099" s="206"/>
      <c r="BO1099" s="206"/>
      <c r="BP1099" s="206"/>
      <c r="BQ1099" s="206"/>
      <c r="BR1099" s="206"/>
      <c r="BS1099" s="206"/>
      <c r="BT1099" s="206"/>
      <c r="BU1099" s="206"/>
      <c r="BV1099" s="206"/>
      <c r="BW1099" s="206"/>
      <c r="BX1099" s="206"/>
      <c r="BY1099" s="206"/>
      <c r="BZ1099" s="206"/>
      <c r="CA1099" s="206"/>
      <c r="CB1099" s="206"/>
      <c r="CC1099" s="206"/>
      <c r="CD1099" s="206"/>
      <c r="CE1099" s="206"/>
      <c r="CF1099" s="206"/>
      <c r="CG1099" s="206"/>
      <c r="CH1099" s="206"/>
      <c r="CI1099" s="206"/>
      <c r="CJ1099" s="206"/>
      <c r="CK1099" s="206"/>
      <c r="CL1099" s="206"/>
      <c r="CM1099" s="206"/>
      <c r="CN1099" s="206"/>
      <c r="CO1099" s="206"/>
      <c r="CP1099" s="206"/>
      <c r="CQ1099" s="206"/>
      <c r="CR1099" s="206"/>
      <c r="CS1099" s="206"/>
      <c r="CT1099" s="206"/>
      <c r="CU1099" s="206"/>
      <c r="CV1099" s="206"/>
      <c r="CW1099" s="206"/>
      <c r="CX1099" s="206"/>
      <c r="CY1099" s="206"/>
      <c r="CZ1099" s="206"/>
      <c r="DA1099" s="206"/>
      <c r="DB1099" s="206"/>
      <c r="DC1099" s="206"/>
      <c r="DD1099" s="206"/>
      <c r="DE1099" s="206"/>
      <c r="DF1099" s="206"/>
      <c r="DG1099" s="206"/>
      <c r="DH1099" s="206"/>
      <c r="DI1099" s="206"/>
      <c r="DJ1099" s="206"/>
      <c r="DK1099" s="206"/>
      <c r="DL1099" s="206"/>
      <c r="DM1099" s="206"/>
      <c r="DN1099" s="206"/>
      <c r="DO1099" s="206"/>
      <c r="DP1099" s="206"/>
      <c r="DQ1099" s="206"/>
      <c r="DR1099" s="206"/>
      <c r="DS1099" s="206"/>
      <c r="DT1099" s="206"/>
      <c r="DU1099" s="206"/>
      <c r="DV1099" s="206"/>
      <c r="DW1099" s="206"/>
      <c r="DX1099" s="206"/>
      <c r="DY1099" s="206"/>
      <c r="DZ1099" s="206"/>
      <c r="EA1099" s="206"/>
      <c r="EB1099" s="206"/>
      <c r="EC1099" s="206"/>
      <c r="ED1099" s="206"/>
      <c r="EE1099" s="206"/>
      <c r="EF1099" s="206"/>
      <c r="EG1099" s="206"/>
      <c r="EH1099" s="206"/>
      <c r="EI1099" s="206"/>
      <c r="EJ1099" s="206"/>
      <c r="EK1099" s="206"/>
      <c r="EL1099" s="206"/>
      <c r="EM1099" s="206"/>
      <c r="EN1099" s="206"/>
      <c r="EO1099" s="206"/>
      <c r="EP1099" s="206"/>
      <c r="EQ1099" s="206"/>
      <c r="ER1099" s="206"/>
      <c r="ES1099" s="206"/>
      <c r="ET1099" s="206"/>
      <c r="EU1099" s="206"/>
      <c r="EV1099" s="206"/>
      <c r="EW1099" s="206"/>
      <c r="EX1099" s="206"/>
      <c r="EY1099" s="206"/>
      <c r="EZ1099" s="206"/>
      <c r="FA1099" s="206"/>
      <c r="FB1099" s="206"/>
      <c r="FC1099" s="206"/>
      <c r="FD1099" s="206"/>
      <c r="FE1099" s="206"/>
      <c r="FF1099" s="206"/>
      <c r="FG1099" s="206"/>
      <c r="FH1099" s="206"/>
      <c r="FI1099" s="206"/>
      <c r="FJ1099" s="206"/>
      <c r="FK1099" s="206"/>
      <c r="FL1099" s="206"/>
      <c r="FM1099" s="206"/>
      <c r="FN1099" s="206"/>
      <c r="FO1099" s="206"/>
      <c r="FP1099" s="206"/>
      <c r="FQ1099" s="206"/>
      <c r="FR1099" s="206"/>
      <c r="FS1099" s="206"/>
      <c r="FT1099" s="206"/>
      <c r="FU1099" s="206"/>
      <c r="FV1099" s="206"/>
      <c r="FW1099" s="206"/>
      <c r="FX1099" s="206"/>
      <c r="FY1099" s="206"/>
      <c r="FZ1099" s="206"/>
      <c r="GA1099" s="206"/>
      <c r="GB1099" s="206"/>
      <c r="GC1099" s="206"/>
      <c r="GD1099" s="206"/>
      <c r="GE1099" s="206"/>
      <c r="GF1099" s="206"/>
      <c r="GG1099" s="206"/>
      <c r="GH1099" s="206"/>
      <c r="GI1099" s="206"/>
      <c r="GJ1099" s="206"/>
      <c r="GK1099" s="206"/>
      <c r="GL1099" s="206"/>
      <c r="GM1099" s="206"/>
      <c r="GN1099" s="206"/>
      <c r="GO1099" s="206"/>
      <c r="GP1099" s="206"/>
      <c r="GQ1099" s="206"/>
      <c r="GR1099" s="206"/>
      <c r="GS1099" s="206"/>
      <c r="GT1099" s="206"/>
      <c r="GU1099" s="206"/>
      <c r="GV1099" s="206"/>
      <c r="GW1099" s="206"/>
      <c r="GX1099" s="206"/>
      <c r="GY1099" s="206"/>
      <c r="GZ1099" s="206"/>
      <c r="HA1099" s="206"/>
      <c r="HB1099" s="206"/>
      <c r="HC1099" s="206"/>
      <c r="HD1099" s="206"/>
      <c r="HE1099" s="206"/>
      <c r="HF1099" s="206"/>
      <c r="HG1099" s="206"/>
      <c r="HH1099" s="206"/>
      <c r="HI1099" s="206"/>
      <c r="HJ1099" s="206"/>
      <c r="HK1099" s="206"/>
      <c r="HL1099" s="206"/>
      <c r="HM1099" s="206"/>
      <c r="HN1099" s="206"/>
      <c r="HO1099" s="206"/>
      <c r="HP1099" s="206"/>
      <c r="HQ1099" s="206"/>
      <c r="HR1099" s="206"/>
      <c r="HS1099" s="206"/>
      <c r="HT1099" s="206"/>
      <c r="HU1099" s="206"/>
      <c r="HV1099" s="206"/>
      <c r="HW1099" s="206"/>
      <c r="HX1099" s="206"/>
      <c r="HY1099" s="206"/>
      <c r="HZ1099" s="206"/>
      <c r="IA1099" s="206"/>
      <c r="IB1099" s="206"/>
      <c r="IC1099" s="206"/>
      <c r="ID1099" s="206"/>
      <c r="IE1099" s="206"/>
      <c r="IF1099" s="206"/>
      <c r="IG1099" s="206"/>
      <c r="IH1099" s="206"/>
    </row>
    <row r="1100" spans="1:242" s="225" customFormat="1" hidden="1" x14ac:dyDescent="0.25">
      <c r="A1100" s="206"/>
      <c r="B1100" s="206"/>
      <c r="C1100" s="204">
        <v>43755</v>
      </c>
      <c r="D1100" s="233" t="s">
        <v>1931</v>
      </c>
      <c r="E1100" s="319" t="s">
        <v>1918</v>
      </c>
      <c r="F1100" s="322"/>
      <c r="G1100" s="242" t="s">
        <v>1930</v>
      </c>
      <c r="H1100" s="285"/>
      <c r="I1100" s="236">
        <v>450000</v>
      </c>
      <c r="J1100" s="357">
        <f t="shared" si="17"/>
        <v>11686841</v>
      </c>
      <c r="K1100" s="251"/>
      <c r="L1100" s="287"/>
      <c r="M1100" s="319" t="s">
        <v>1918</v>
      </c>
      <c r="N1100" s="287"/>
      <c r="O1100" s="287"/>
      <c r="P1100" s="287"/>
      <c r="Q1100" s="287"/>
      <c r="R1100" s="287"/>
      <c r="S1100" s="287"/>
      <c r="T1100" s="287"/>
      <c r="U1100" s="287"/>
      <c r="V1100" s="287"/>
      <c r="W1100" s="287"/>
      <c r="X1100" s="287"/>
      <c r="Y1100" s="287"/>
      <c r="Z1100" s="287"/>
      <c r="AA1100" s="287"/>
      <c r="AB1100" s="287"/>
      <c r="AC1100" s="287"/>
      <c r="AD1100" s="287"/>
      <c r="AE1100" s="287"/>
      <c r="AF1100" s="287"/>
      <c r="AG1100" s="287"/>
      <c r="AH1100" s="287"/>
      <c r="AI1100" s="287"/>
      <c r="AJ1100" s="449"/>
      <c r="AK1100" s="206"/>
      <c r="AL1100" s="206"/>
      <c r="AM1100" s="206"/>
      <c r="AN1100" s="206"/>
      <c r="AO1100" s="206"/>
      <c r="AP1100" s="206"/>
      <c r="AQ1100" s="206"/>
      <c r="AR1100" s="206"/>
      <c r="AS1100" s="206"/>
      <c r="AT1100" s="206"/>
      <c r="AU1100" s="206"/>
      <c r="AV1100" s="206"/>
      <c r="AW1100" s="206"/>
      <c r="AX1100" s="206"/>
      <c r="AY1100" s="206"/>
      <c r="AZ1100" s="206"/>
      <c r="BA1100" s="206"/>
      <c r="BB1100" s="206"/>
      <c r="BC1100" s="206"/>
      <c r="BD1100" s="206"/>
      <c r="BE1100" s="206"/>
      <c r="BF1100" s="206"/>
      <c r="BG1100" s="206"/>
      <c r="BH1100" s="206"/>
      <c r="BI1100" s="206"/>
      <c r="BJ1100" s="206"/>
      <c r="BK1100" s="206"/>
      <c r="BL1100" s="206"/>
      <c r="BM1100" s="206"/>
      <c r="BN1100" s="206"/>
      <c r="BO1100" s="206"/>
      <c r="BP1100" s="206"/>
      <c r="BQ1100" s="206"/>
      <c r="BR1100" s="206"/>
      <c r="BS1100" s="206"/>
      <c r="BT1100" s="206"/>
      <c r="BU1100" s="206"/>
      <c r="BV1100" s="206"/>
      <c r="BW1100" s="206"/>
      <c r="BX1100" s="206"/>
      <c r="BY1100" s="206"/>
      <c r="BZ1100" s="206"/>
      <c r="CA1100" s="206"/>
      <c r="CB1100" s="206"/>
      <c r="CC1100" s="206"/>
      <c r="CD1100" s="206"/>
      <c r="CE1100" s="206"/>
      <c r="CF1100" s="206"/>
      <c r="CG1100" s="206"/>
      <c r="CH1100" s="206"/>
      <c r="CI1100" s="206"/>
      <c r="CJ1100" s="206"/>
      <c r="CK1100" s="206"/>
      <c r="CL1100" s="206"/>
      <c r="CM1100" s="206"/>
      <c r="CN1100" s="206"/>
      <c r="CO1100" s="206"/>
      <c r="CP1100" s="206"/>
      <c r="CQ1100" s="206"/>
      <c r="CR1100" s="206"/>
      <c r="CS1100" s="206"/>
      <c r="CT1100" s="206"/>
      <c r="CU1100" s="206"/>
      <c r="CV1100" s="206"/>
      <c r="CW1100" s="206"/>
      <c r="CX1100" s="206"/>
      <c r="CY1100" s="206"/>
      <c r="CZ1100" s="206"/>
      <c r="DA1100" s="206"/>
      <c r="DB1100" s="206"/>
      <c r="DC1100" s="206"/>
      <c r="DD1100" s="206"/>
      <c r="DE1100" s="206"/>
      <c r="DF1100" s="206"/>
      <c r="DG1100" s="206"/>
      <c r="DH1100" s="206"/>
      <c r="DI1100" s="206"/>
      <c r="DJ1100" s="206"/>
      <c r="DK1100" s="206"/>
      <c r="DL1100" s="206"/>
      <c r="DM1100" s="206"/>
      <c r="DN1100" s="206"/>
      <c r="DO1100" s="206"/>
      <c r="DP1100" s="206"/>
      <c r="DQ1100" s="206"/>
      <c r="DR1100" s="206"/>
      <c r="DS1100" s="206"/>
      <c r="DT1100" s="206"/>
      <c r="DU1100" s="206"/>
      <c r="DV1100" s="206"/>
      <c r="DW1100" s="206"/>
      <c r="DX1100" s="206"/>
      <c r="DY1100" s="206"/>
      <c r="DZ1100" s="206"/>
      <c r="EA1100" s="206"/>
      <c r="EB1100" s="206"/>
      <c r="EC1100" s="206"/>
      <c r="ED1100" s="206"/>
      <c r="EE1100" s="206"/>
      <c r="EF1100" s="206"/>
      <c r="EG1100" s="206"/>
      <c r="EH1100" s="206"/>
      <c r="EI1100" s="206"/>
      <c r="EJ1100" s="206"/>
      <c r="EK1100" s="206"/>
      <c r="EL1100" s="206"/>
      <c r="EM1100" s="206"/>
      <c r="EN1100" s="206"/>
      <c r="EO1100" s="206"/>
      <c r="EP1100" s="206"/>
      <c r="EQ1100" s="206"/>
      <c r="ER1100" s="206"/>
      <c r="ES1100" s="206"/>
      <c r="ET1100" s="206"/>
      <c r="EU1100" s="206"/>
      <c r="EV1100" s="206"/>
      <c r="EW1100" s="206"/>
      <c r="EX1100" s="206"/>
      <c r="EY1100" s="206"/>
      <c r="EZ1100" s="206"/>
      <c r="FA1100" s="206"/>
      <c r="FB1100" s="206"/>
      <c r="FC1100" s="206"/>
      <c r="FD1100" s="206"/>
      <c r="FE1100" s="206"/>
      <c r="FF1100" s="206"/>
      <c r="FG1100" s="206"/>
      <c r="FH1100" s="206"/>
      <c r="FI1100" s="206"/>
      <c r="FJ1100" s="206"/>
      <c r="FK1100" s="206"/>
      <c r="FL1100" s="206"/>
      <c r="FM1100" s="206"/>
      <c r="FN1100" s="206"/>
      <c r="FO1100" s="206"/>
      <c r="FP1100" s="206"/>
      <c r="FQ1100" s="206"/>
      <c r="FR1100" s="206"/>
      <c r="FS1100" s="206"/>
      <c r="FT1100" s="206"/>
      <c r="FU1100" s="206"/>
      <c r="FV1100" s="206"/>
      <c r="FW1100" s="206"/>
      <c r="FX1100" s="206"/>
      <c r="FY1100" s="206"/>
      <c r="FZ1100" s="206"/>
      <c r="GA1100" s="206"/>
      <c r="GB1100" s="206"/>
      <c r="GC1100" s="206"/>
      <c r="GD1100" s="206"/>
      <c r="GE1100" s="206"/>
      <c r="GF1100" s="206"/>
      <c r="GG1100" s="206"/>
      <c r="GH1100" s="206"/>
      <c r="GI1100" s="206"/>
      <c r="GJ1100" s="206"/>
      <c r="GK1100" s="206"/>
      <c r="GL1100" s="206"/>
      <c r="GM1100" s="206"/>
      <c r="GN1100" s="206"/>
      <c r="GO1100" s="206"/>
      <c r="GP1100" s="206"/>
      <c r="GQ1100" s="206"/>
      <c r="GR1100" s="206"/>
      <c r="GS1100" s="206"/>
      <c r="GT1100" s="206"/>
      <c r="GU1100" s="206"/>
      <c r="GV1100" s="206"/>
      <c r="GW1100" s="206"/>
      <c r="GX1100" s="206"/>
      <c r="GY1100" s="206"/>
      <c r="GZ1100" s="206"/>
      <c r="HA1100" s="206"/>
      <c r="HB1100" s="206"/>
      <c r="HC1100" s="206"/>
      <c r="HD1100" s="206"/>
      <c r="HE1100" s="206"/>
      <c r="HF1100" s="206"/>
      <c r="HG1100" s="206"/>
      <c r="HH1100" s="206"/>
      <c r="HI1100" s="206"/>
      <c r="HJ1100" s="206"/>
      <c r="HK1100" s="206"/>
      <c r="HL1100" s="206"/>
      <c r="HM1100" s="206"/>
      <c r="HN1100" s="206"/>
      <c r="HO1100" s="206"/>
      <c r="HP1100" s="206"/>
      <c r="HQ1100" s="206"/>
      <c r="HR1100" s="206"/>
      <c r="HS1100" s="206"/>
      <c r="HT1100" s="206"/>
      <c r="HU1100" s="206"/>
      <c r="HV1100" s="206"/>
      <c r="HW1100" s="206"/>
      <c r="HX1100" s="206"/>
      <c r="HY1100" s="206"/>
      <c r="HZ1100" s="206"/>
      <c r="IA1100" s="206"/>
      <c r="IB1100" s="206"/>
      <c r="IC1100" s="206"/>
      <c r="ID1100" s="206"/>
      <c r="IE1100" s="206"/>
      <c r="IF1100" s="206"/>
      <c r="IG1100" s="206"/>
      <c r="IH1100" s="206"/>
    </row>
    <row r="1101" spans="1:242" s="225" customFormat="1" hidden="1" x14ac:dyDescent="0.25">
      <c r="A1101" s="206"/>
      <c r="B1101" s="206"/>
      <c r="C1101" s="204">
        <v>43756</v>
      </c>
      <c r="D1101" s="233" t="s">
        <v>1932</v>
      </c>
      <c r="E1101" s="319" t="s">
        <v>1919</v>
      </c>
      <c r="F1101" s="322"/>
      <c r="G1101" s="242" t="s">
        <v>1611</v>
      </c>
      <c r="H1101" s="285"/>
      <c r="I1101" s="236">
        <v>600000</v>
      </c>
      <c r="J1101" s="357">
        <f t="shared" si="17"/>
        <v>11086841</v>
      </c>
      <c r="K1101" s="251"/>
      <c r="L1101" s="287"/>
      <c r="M1101" s="319" t="s">
        <v>1919</v>
      </c>
      <c r="N1101" s="287"/>
      <c r="O1101" s="287"/>
      <c r="P1101" s="287"/>
      <c r="Q1101" s="287"/>
      <c r="R1101" s="287"/>
      <c r="S1101" s="287"/>
      <c r="T1101" s="287"/>
      <c r="U1101" s="287"/>
      <c r="V1101" s="287"/>
      <c r="W1101" s="287"/>
      <c r="X1101" s="287"/>
      <c r="Y1101" s="287"/>
      <c r="Z1101" s="287"/>
      <c r="AA1101" s="287"/>
      <c r="AB1101" s="287"/>
      <c r="AC1101" s="287"/>
      <c r="AD1101" s="287"/>
      <c r="AE1101" s="287"/>
      <c r="AF1101" s="287"/>
      <c r="AG1101" s="287"/>
      <c r="AH1101" s="287"/>
      <c r="AI1101" s="287"/>
      <c r="AJ1101" s="449"/>
      <c r="AK1101" s="206"/>
      <c r="AL1101" s="206"/>
      <c r="AM1101" s="206"/>
      <c r="AN1101" s="206"/>
      <c r="AO1101" s="206"/>
      <c r="AP1101" s="206"/>
      <c r="AQ1101" s="206"/>
      <c r="AR1101" s="206"/>
      <c r="AS1101" s="206"/>
      <c r="AT1101" s="206"/>
      <c r="AU1101" s="206"/>
      <c r="AV1101" s="206"/>
      <c r="AW1101" s="206"/>
      <c r="AX1101" s="206"/>
      <c r="AY1101" s="206"/>
      <c r="AZ1101" s="206"/>
      <c r="BA1101" s="206"/>
      <c r="BB1101" s="206"/>
      <c r="BC1101" s="206"/>
      <c r="BD1101" s="206"/>
      <c r="BE1101" s="206"/>
      <c r="BF1101" s="206"/>
      <c r="BG1101" s="206"/>
      <c r="BH1101" s="206"/>
      <c r="BI1101" s="206"/>
      <c r="BJ1101" s="206"/>
      <c r="BK1101" s="206"/>
      <c r="BL1101" s="206"/>
      <c r="BM1101" s="206"/>
      <c r="BN1101" s="206"/>
      <c r="BO1101" s="206"/>
      <c r="BP1101" s="206"/>
      <c r="BQ1101" s="206"/>
      <c r="BR1101" s="206"/>
      <c r="BS1101" s="206"/>
      <c r="BT1101" s="206"/>
      <c r="BU1101" s="206"/>
      <c r="BV1101" s="206"/>
      <c r="BW1101" s="206"/>
      <c r="BX1101" s="206"/>
      <c r="BY1101" s="206"/>
      <c r="BZ1101" s="206"/>
      <c r="CA1101" s="206"/>
      <c r="CB1101" s="206"/>
      <c r="CC1101" s="206"/>
      <c r="CD1101" s="206"/>
      <c r="CE1101" s="206"/>
      <c r="CF1101" s="206"/>
      <c r="CG1101" s="206"/>
      <c r="CH1101" s="206"/>
      <c r="CI1101" s="206"/>
      <c r="CJ1101" s="206"/>
      <c r="CK1101" s="206"/>
      <c r="CL1101" s="206"/>
      <c r="CM1101" s="206"/>
      <c r="CN1101" s="206"/>
      <c r="CO1101" s="206"/>
      <c r="CP1101" s="206"/>
      <c r="CQ1101" s="206"/>
      <c r="CR1101" s="206"/>
      <c r="CS1101" s="206"/>
      <c r="CT1101" s="206"/>
      <c r="CU1101" s="206"/>
      <c r="CV1101" s="206"/>
      <c r="CW1101" s="206"/>
      <c r="CX1101" s="206"/>
      <c r="CY1101" s="206"/>
      <c r="CZ1101" s="206"/>
      <c r="DA1101" s="206"/>
      <c r="DB1101" s="206"/>
      <c r="DC1101" s="206"/>
      <c r="DD1101" s="206"/>
      <c r="DE1101" s="206"/>
      <c r="DF1101" s="206"/>
      <c r="DG1101" s="206"/>
      <c r="DH1101" s="206"/>
      <c r="DI1101" s="206"/>
      <c r="DJ1101" s="206"/>
      <c r="DK1101" s="206"/>
      <c r="DL1101" s="206"/>
      <c r="DM1101" s="206"/>
      <c r="DN1101" s="206"/>
      <c r="DO1101" s="206"/>
      <c r="DP1101" s="206"/>
      <c r="DQ1101" s="206"/>
      <c r="DR1101" s="206"/>
      <c r="DS1101" s="206"/>
      <c r="DT1101" s="206"/>
      <c r="DU1101" s="206"/>
      <c r="DV1101" s="206"/>
      <c r="DW1101" s="206"/>
      <c r="DX1101" s="206"/>
      <c r="DY1101" s="206"/>
      <c r="DZ1101" s="206"/>
      <c r="EA1101" s="206"/>
      <c r="EB1101" s="206"/>
      <c r="EC1101" s="206"/>
      <c r="ED1101" s="206"/>
      <c r="EE1101" s="206"/>
      <c r="EF1101" s="206"/>
      <c r="EG1101" s="206"/>
      <c r="EH1101" s="206"/>
      <c r="EI1101" s="206"/>
      <c r="EJ1101" s="206"/>
      <c r="EK1101" s="206"/>
      <c r="EL1101" s="206"/>
      <c r="EM1101" s="206"/>
      <c r="EN1101" s="206"/>
      <c r="EO1101" s="206"/>
      <c r="EP1101" s="206"/>
      <c r="EQ1101" s="206"/>
      <c r="ER1101" s="206"/>
      <c r="ES1101" s="206"/>
      <c r="ET1101" s="206"/>
      <c r="EU1101" s="206"/>
      <c r="EV1101" s="206"/>
      <c r="EW1101" s="206"/>
      <c r="EX1101" s="206"/>
      <c r="EY1101" s="206"/>
      <c r="EZ1101" s="206"/>
      <c r="FA1101" s="206"/>
      <c r="FB1101" s="206"/>
      <c r="FC1101" s="206"/>
      <c r="FD1101" s="206"/>
      <c r="FE1101" s="206"/>
      <c r="FF1101" s="206"/>
      <c r="FG1101" s="206"/>
      <c r="FH1101" s="206"/>
      <c r="FI1101" s="206"/>
      <c r="FJ1101" s="206"/>
      <c r="FK1101" s="206"/>
      <c r="FL1101" s="206"/>
      <c r="FM1101" s="206"/>
      <c r="FN1101" s="206"/>
      <c r="FO1101" s="206"/>
      <c r="FP1101" s="206"/>
      <c r="FQ1101" s="206"/>
      <c r="FR1101" s="206"/>
      <c r="FS1101" s="206"/>
      <c r="FT1101" s="206"/>
      <c r="FU1101" s="206"/>
      <c r="FV1101" s="206"/>
      <c r="FW1101" s="206"/>
      <c r="FX1101" s="206"/>
      <c r="FY1101" s="206"/>
      <c r="FZ1101" s="206"/>
      <c r="GA1101" s="206"/>
      <c r="GB1101" s="206"/>
      <c r="GC1101" s="206"/>
      <c r="GD1101" s="206"/>
      <c r="GE1101" s="206"/>
      <c r="GF1101" s="206"/>
      <c r="GG1101" s="206"/>
      <c r="GH1101" s="206"/>
      <c r="GI1101" s="206"/>
      <c r="GJ1101" s="206"/>
      <c r="GK1101" s="206"/>
      <c r="GL1101" s="206"/>
      <c r="GM1101" s="206"/>
      <c r="GN1101" s="206"/>
      <c r="GO1101" s="206"/>
      <c r="GP1101" s="206"/>
      <c r="GQ1101" s="206"/>
      <c r="GR1101" s="206"/>
      <c r="GS1101" s="206"/>
      <c r="GT1101" s="206"/>
      <c r="GU1101" s="206"/>
      <c r="GV1101" s="206"/>
      <c r="GW1101" s="206"/>
      <c r="GX1101" s="206"/>
      <c r="GY1101" s="206"/>
      <c r="GZ1101" s="206"/>
      <c r="HA1101" s="206"/>
      <c r="HB1101" s="206"/>
      <c r="HC1101" s="206"/>
      <c r="HD1101" s="206"/>
      <c r="HE1101" s="206"/>
      <c r="HF1101" s="206"/>
      <c r="HG1101" s="206"/>
      <c r="HH1101" s="206"/>
      <c r="HI1101" s="206"/>
      <c r="HJ1101" s="206"/>
      <c r="HK1101" s="206"/>
      <c r="HL1101" s="206"/>
      <c r="HM1101" s="206"/>
      <c r="HN1101" s="206"/>
      <c r="HO1101" s="206"/>
      <c r="HP1101" s="206"/>
      <c r="HQ1101" s="206"/>
      <c r="HR1101" s="206"/>
      <c r="HS1101" s="206"/>
      <c r="HT1101" s="206"/>
      <c r="HU1101" s="206"/>
      <c r="HV1101" s="206"/>
      <c r="HW1101" s="206"/>
      <c r="HX1101" s="206"/>
      <c r="HY1101" s="206"/>
      <c r="HZ1101" s="206"/>
      <c r="IA1101" s="206"/>
      <c r="IB1101" s="206"/>
      <c r="IC1101" s="206"/>
      <c r="ID1101" s="206"/>
      <c r="IE1101" s="206"/>
      <c r="IF1101" s="206"/>
      <c r="IG1101" s="206"/>
      <c r="IH1101" s="206"/>
    </row>
    <row r="1102" spans="1:242" s="225" customFormat="1" hidden="1" x14ac:dyDescent="0.25">
      <c r="A1102" s="206"/>
      <c r="B1102" s="206"/>
      <c r="C1102" s="204">
        <v>43756</v>
      </c>
      <c r="D1102" s="233" t="s">
        <v>564</v>
      </c>
      <c r="E1102" s="319" t="s">
        <v>1920</v>
      </c>
      <c r="F1102" s="322"/>
      <c r="G1102" s="242" t="s">
        <v>563</v>
      </c>
      <c r="H1102" s="285"/>
      <c r="I1102" s="236">
        <v>128000</v>
      </c>
      <c r="J1102" s="357">
        <f t="shared" si="17"/>
        <v>10958841</v>
      </c>
      <c r="K1102" s="251"/>
      <c r="L1102" s="287"/>
      <c r="M1102" s="319" t="s">
        <v>1920</v>
      </c>
      <c r="N1102" s="287"/>
      <c r="O1102" s="287"/>
      <c r="P1102" s="287"/>
      <c r="Q1102" s="287"/>
      <c r="R1102" s="287"/>
      <c r="S1102" s="287"/>
      <c r="T1102" s="287"/>
      <c r="U1102" s="287"/>
      <c r="V1102" s="287"/>
      <c r="W1102" s="287"/>
      <c r="X1102" s="287"/>
      <c r="Y1102" s="287"/>
      <c r="Z1102" s="287"/>
      <c r="AA1102" s="287"/>
      <c r="AB1102" s="287"/>
      <c r="AC1102" s="287"/>
      <c r="AD1102" s="287"/>
      <c r="AE1102" s="287"/>
      <c r="AF1102" s="287"/>
      <c r="AG1102" s="287"/>
      <c r="AH1102" s="287"/>
      <c r="AI1102" s="287"/>
      <c r="AJ1102" s="449"/>
      <c r="AK1102" s="206"/>
      <c r="AL1102" s="206"/>
      <c r="AM1102" s="206"/>
      <c r="AN1102" s="206"/>
      <c r="AO1102" s="206"/>
      <c r="AP1102" s="206"/>
      <c r="AQ1102" s="206"/>
      <c r="AR1102" s="206"/>
      <c r="AS1102" s="206"/>
      <c r="AT1102" s="206"/>
      <c r="AU1102" s="206"/>
      <c r="AV1102" s="206"/>
      <c r="AW1102" s="206"/>
      <c r="AX1102" s="206"/>
      <c r="AY1102" s="206"/>
      <c r="AZ1102" s="206"/>
      <c r="BA1102" s="206"/>
      <c r="BB1102" s="206"/>
      <c r="BC1102" s="206"/>
      <c r="BD1102" s="206"/>
      <c r="BE1102" s="206"/>
      <c r="BF1102" s="206"/>
      <c r="BG1102" s="206"/>
      <c r="BH1102" s="206"/>
      <c r="BI1102" s="206"/>
      <c r="BJ1102" s="206"/>
      <c r="BK1102" s="206"/>
      <c r="BL1102" s="206"/>
      <c r="BM1102" s="206"/>
      <c r="BN1102" s="206"/>
      <c r="BO1102" s="206"/>
      <c r="BP1102" s="206"/>
      <c r="BQ1102" s="206"/>
      <c r="BR1102" s="206"/>
      <c r="BS1102" s="206"/>
      <c r="BT1102" s="206"/>
      <c r="BU1102" s="206"/>
      <c r="BV1102" s="206"/>
      <c r="BW1102" s="206"/>
      <c r="BX1102" s="206"/>
      <c r="BY1102" s="206"/>
      <c r="BZ1102" s="206"/>
      <c r="CA1102" s="206"/>
      <c r="CB1102" s="206"/>
      <c r="CC1102" s="206"/>
      <c r="CD1102" s="206"/>
      <c r="CE1102" s="206"/>
      <c r="CF1102" s="206"/>
      <c r="CG1102" s="206"/>
      <c r="CH1102" s="206"/>
      <c r="CI1102" s="206"/>
      <c r="CJ1102" s="206"/>
      <c r="CK1102" s="206"/>
      <c r="CL1102" s="206"/>
      <c r="CM1102" s="206"/>
      <c r="CN1102" s="206"/>
      <c r="CO1102" s="206"/>
      <c r="CP1102" s="206"/>
      <c r="CQ1102" s="206"/>
      <c r="CR1102" s="206"/>
      <c r="CS1102" s="206"/>
      <c r="CT1102" s="206"/>
      <c r="CU1102" s="206"/>
      <c r="CV1102" s="206"/>
      <c r="CW1102" s="206"/>
      <c r="CX1102" s="206"/>
      <c r="CY1102" s="206"/>
      <c r="CZ1102" s="206"/>
      <c r="DA1102" s="206"/>
      <c r="DB1102" s="206"/>
      <c r="DC1102" s="206"/>
      <c r="DD1102" s="206"/>
      <c r="DE1102" s="206"/>
      <c r="DF1102" s="206"/>
      <c r="DG1102" s="206"/>
      <c r="DH1102" s="206"/>
      <c r="DI1102" s="206"/>
      <c r="DJ1102" s="206"/>
      <c r="DK1102" s="206"/>
      <c r="DL1102" s="206"/>
      <c r="DM1102" s="206"/>
      <c r="DN1102" s="206"/>
      <c r="DO1102" s="206"/>
      <c r="DP1102" s="206"/>
      <c r="DQ1102" s="206"/>
      <c r="DR1102" s="206"/>
      <c r="DS1102" s="206"/>
      <c r="DT1102" s="206"/>
      <c r="DU1102" s="206"/>
      <c r="DV1102" s="206"/>
      <c r="DW1102" s="206"/>
      <c r="DX1102" s="206"/>
      <c r="DY1102" s="206"/>
      <c r="DZ1102" s="206"/>
      <c r="EA1102" s="206"/>
      <c r="EB1102" s="206"/>
      <c r="EC1102" s="206"/>
      <c r="ED1102" s="206"/>
      <c r="EE1102" s="206"/>
      <c r="EF1102" s="206"/>
      <c r="EG1102" s="206"/>
      <c r="EH1102" s="206"/>
      <c r="EI1102" s="206"/>
      <c r="EJ1102" s="206"/>
      <c r="EK1102" s="206"/>
      <c r="EL1102" s="206"/>
      <c r="EM1102" s="206"/>
      <c r="EN1102" s="206"/>
      <c r="EO1102" s="206"/>
      <c r="EP1102" s="206"/>
      <c r="EQ1102" s="206"/>
      <c r="ER1102" s="206"/>
      <c r="ES1102" s="206"/>
      <c r="ET1102" s="206"/>
      <c r="EU1102" s="206"/>
      <c r="EV1102" s="206"/>
      <c r="EW1102" s="206"/>
      <c r="EX1102" s="206"/>
      <c r="EY1102" s="206"/>
      <c r="EZ1102" s="206"/>
      <c r="FA1102" s="206"/>
      <c r="FB1102" s="206"/>
      <c r="FC1102" s="206"/>
      <c r="FD1102" s="206"/>
      <c r="FE1102" s="206"/>
      <c r="FF1102" s="206"/>
      <c r="FG1102" s="206"/>
      <c r="FH1102" s="206"/>
      <c r="FI1102" s="206"/>
      <c r="FJ1102" s="206"/>
      <c r="FK1102" s="206"/>
      <c r="FL1102" s="206"/>
      <c r="FM1102" s="206"/>
      <c r="FN1102" s="206"/>
      <c r="FO1102" s="206"/>
      <c r="FP1102" s="206"/>
      <c r="FQ1102" s="206"/>
      <c r="FR1102" s="206"/>
      <c r="FS1102" s="206"/>
      <c r="FT1102" s="206"/>
      <c r="FU1102" s="206"/>
      <c r="FV1102" s="206"/>
      <c r="FW1102" s="206"/>
      <c r="FX1102" s="206"/>
      <c r="FY1102" s="206"/>
      <c r="FZ1102" s="206"/>
      <c r="GA1102" s="206"/>
      <c r="GB1102" s="206"/>
      <c r="GC1102" s="206"/>
      <c r="GD1102" s="206"/>
      <c r="GE1102" s="206"/>
      <c r="GF1102" s="206"/>
      <c r="GG1102" s="206"/>
      <c r="GH1102" s="206"/>
      <c r="GI1102" s="206"/>
      <c r="GJ1102" s="206"/>
      <c r="GK1102" s="206"/>
      <c r="GL1102" s="206"/>
      <c r="GM1102" s="206"/>
      <c r="GN1102" s="206"/>
      <c r="GO1102" s="206"/>
      <c r="GP1102" s="206"/>
      <c r="GQ1102" s="206"/>
      <c r="GR1102" s="206"/>
      <c r="GS1102" s="206"/>
      <c r="GT1102" s="206"/>
      <c r="GU1102" s="206"/>
      <c r="GV1102" s="206"/>
      <c r="GW1102" s="206"/>
      <c r="GX1102" s="206"/>
      <c r="GY1102" s="206"/>
      <c r="GZ1102" s="206"/>
      <c r="HA1102" s="206"/>
      <c r="HB1102" s="206"/>
      <c r="HC1102" s="206"/>
      <c r="HD1102" s="206"/>
      <c r="HE1102" s="206"/>
      <c r="HF1102" s="206"/>
      <c r="HG1102" s="206"/>
      <c r="HH1102" s="206"/>
      <c r="HI1102" s="206"/>
      <c r="HJ1102" s="206"/>
      <c r="HK1102" s="206"/>
      <c r="HL1102" s="206"/>
      <c r="HM1102" s="206"/>
      <c r="HN1102" s="206"/>
      <c r="HO1102" s="206"/>
      <c r="HP1102" s="206"/>
      <c r="HQ1102" s="206"/>
      <c r="HR1102" s="206"/>
      <c r="HS1102" s="206"/>
      <c r="HT1102" s="206"/>
      <c r="HU1102" s="206"/>
      <c r="HV1102" s="206"/>
      <c r="HW1102" s="206"/>
      <c r="HX1102" s="206"/>
      <c r="HY1102" s="206"/>
      <c r="HZ1102" s="206"/>
      <c r="IA1102" s="206"/>
      <c r="IB1102" s="206"/>
      <c r="IC1102" s="206"/>
      <c r="ID1102" s="206"/>
      <c r="IE1102" s="206"/>
      <c r="IF1102" s="206"/>
      <c r="IG1102" s="206"/>
      <c r="IH1102" s="206"/>
    </row>
    <row r="1103" spans="1:242" s="225" customFormat="1" hidden="1" x14ac:dyDescent="0.25">
      <c r="A1103" s="206"/>
      <c r="B1103" s="206"/>
      <c r="C1103" s="204">
        <v>43757</v>
      </c>
      <c r="D1103" s="233" t="s">
        <v>607</v>
      </c>
      <c r="E1103" s="319" t="s">
        <v>1921</v>
      </c>
      <c r="F1103" s="322"/>
      <c r="G1103" s="242" t="s">
        <v>343</v>
      </c>
      <c r="H1103" s="285"/>
      <c r="I1103" s="236">
        <v>250000</v>
      </c>
      <c r="J1103" s="357">
        <f t="shared" si="17"/>
        <v>10708841</v>
      </c>
      <c r="K1103" s="251"/>
      <c r="L1103" s="287"/>
      <c r="M1103" s="319" t="s">
        <v>1921</v>
      </c>
      <c r="N1103" s="287"/>
      <c r="O1103" s="287"/>
      <c r="P1103" s="287"/>
      <c r="Q1103" s="287"/>
      <c r="R1103" s="287"/>
      <c r="S1103" s="287"/>
      <c r="T1103" s="287"/>
      <c r="U1103" s="287"/>
      <c r="V1103" s="287"/>
      <c r="W1103" s="287"/>
      <c r="X1103" s="287"/>
      <c r="Y1103" s="287"/>
      <c r="Z1103" s="287"/>
      <c r="AA1103" s="287"/>
      <c r="AB1103" s="287"/>
      <c r="AC1103" s="287"/>
      <c r="AD1103" s="287"/>
      <c r="AE1103" s="287"/>
      <c r="AF1103" s="287"/>
      <c r="AG1103" s="287"/>
      <c r="AH1103" s="287"/>
      <c r="AI1103" s="287"/>
      <c r="AJ1103" s="449"/>
      <c r="AK1103" s="206"/>
      <c r="AL1103" s="206"/>
      <c r="AM1103" s="206"/>
      <c r="AN1103" s="206"/>
      <c r="AO1103" s="206"/>
      <c r="AP1103" s="206"/>
      <c r="AQ1103" s="206"/>
      <c r="AR1103" s="206"/>
      <c r="AS1103" s="206"/>
      <c r="AT1103" s="206"/>
      <c r="AU1103" s="206"/>
      <c r="AV1103" s="206"/>
      <c r="AW1103" s="206"/>
      <c r="AX1103" s="206"/>
      <c r="AY1103" s="206"/>
      <c r="AZ1103" s="206"/>
      <c r="BA1103" s="206"/>
      <c r="BB1103" s="206"/>
      <c r="BC1103" s="206"/>
      <c r="BD1103" s="206"/>
      <c r="BE1103" s="206"/>
      <c r="BF1103" s="206"/>
      <c r="BG1103" s="206"/>
      <c r="BH1103" s="206"/>
      <c r="BI1103" s="206"/>
      <c r="BJ1103" s="206"/>
      <c r="BK1103" s="206"/>
      <c r="BL1103" s="206"/>
      <c r="BM1103" s="206"/>
      <c r="BN1103" s="206"/>
      <c r="BO1103" s="206"/>
      <c r="BP1103" s="206"/>
      <c r="BQ1103" s="206"/>
      <c r="BR1103" s="206"/>
      <c r="BS1103" s="206"/>
      <c r="BT1103" s="206"/>
      <c r="BU1103" s="206"/>
      <c r="BV1103" s="206"/>
      <c r="BW1103" s="206"/>
      <c r="BX1103" s="206"/>
      <c r="BY1103" s="206"/>
      <c r="BZ1103" s="206"/>
      <c r="CA1103" s="206"/>
      <c r="CB1103" s="206"/>
      <c r="CC1103" s="206"/>
      <c r="CD1103" s="206"/>
      <c r="CE1103" s="206"/>
      <c r="CF1103" s="206"/>
      <c r="CG1103" s="206"/>
      <c r="CH1103" s="206"/>
      <c r="CI1103" s="206"/>
      <c r="CJ1103" s="206"/>
      <c r="CK1103" s="206"/>
      <c r="CL1103" s="206"/>
      <c r="CM1103" s="206"/>
      <c r="CN1103" s="206"/>
      <c r="CO1103" s="206"/>
      <c r="CP1103" s="206"/>
      <c r="CQ1103" s="206"/>
      <c r="CR1103" s="206"/>
      <c r="CS1103" s="206"/>
      <c r="CT1103" s="206"/>
      <c r="CU1103" s="206"/>
      <c r="CV1103" s="206"/>
      <c r="CW1103" s="206"/>
      <c r="CX1103" s="206"/>
      <c r="CY1103" s="206"/>
      <c r="CZ1103" s="206"/>
      <c r="DA1103" s="206"/>
      <c r="DB1103" s="206"/>
      <c r="DC1103" s="206"/>
      <c r="DD1103" s="206"/>
      <c r="DE1103" s="206"/>
      <c r="DF1103" s="206"/>
      <c r="DG1103" s="206"/>
      <c r="DH1103" s="206"/>
      <c r="DI1103" s="206"/>
      <c r="DJ1103" s="206"/>
      <c r="DK1103" s="206"/>
      <c r="DL1103" s="206"/>
      <c r="DM1103" s="206"/>
      <c r="DN1103" s="206"/>
      <c r="DO1103" s="206"/>
      <c r="DP1103" s="206"/>
      <c r="DQ1103" s="206"/>
      <c r="DR1103" s="206"/>
      <c r="DS1103" s="206"/>
      <c r="DT1103" s="206"/>
      <c r="DU1103" s="206"/>
      <c r="DV1103" s="206"/>
      <c r="DW1103" s="206"/>
      <c r="DX1103" s="206"/>
      <c r="DY1103" s="206"/>
      <c r="DZ1103" s="206"/>
      <c r="EA1103" s="206"/>
      <c r="EB1103" s="206"/>
      <c r="EC1103" s="206"/>
      <c r="ED1103" s="206"/>
      <c r="EE1103" s="206"/>
      <c r="EF1103" s="206"/>
      <c r="EG1103" s="206"/>
      <c r="EH1103" s="206"/>
      <c r="EI1103" s="206"/>
      <c r="EJ1103" s="206"/>
      <c r="EK1103" s="206"/>
      <c r="EL1103" s="206"/>
      <c r="EM1103" s="206"/>
      <c r="EN1103" s="206"/>
      <c r="EO1103" s="206"/>
      <c r="EP1103" s="206"/>
      <c r="EQ1103" s="206"/>
      <c r="ER1103" s="206"/>
      <c r="ES1103" s="206"/>
      <c r="ET1103" s="206"/>
      <c r="EU1103" s="206"/>
      <c r="EV1103" s="206"/>
      <c r="EW1103" s="206"/>
      <c r="EX1103" s="206"/>
      <c r="EY1103" s="206"/>
      <c r="EZ1103" s="206"/>
      <c r="FA1103" s="206"/>
      <c r="FB1103" s="206"/>
      <c r="FC1103" s="206"/>
      <c r="FD1103" s="206"/>
      <c r="FE1103" s="206"/>
      <c r="FF1103" s="206"/>
      <c r="FG1103" s="206"/>
      <c r="FH1103" s="206"/>
      <c r="FI1103" s="206"/>
      <c r="FJ1103" s="206"/>
      <c r="FK1103" s="206"/>
      <c r="FL1103" s="206"/>
      <c r="FM1103" s="206"/>
      <c r="FN1103" s="206"/>
      <c r="FO1103" s="206"/>
      <c r="FP1103" s="206"/>
      <c r="FQ1103" s="206"/>
      <c r="FR1103" s="206"/>
      <c r="FS1103" s="206"/>
      <c r="FT1103" s="206"/>
      <c r="FU1103" s="206"/>
      <c r="FV1103" s="206"/>
      <c r="FW1103" s="206"/>
      <c r="FX1103" s="206"/>
      <c r="FY1103" s="206"/>
      <c r="FZ1103" s="206"/>
      <c r="GA1103" s="206"/>
      <c r="GB1103" s="206"/>
      <c r="GC1103" s="206"/>
      <c r="GD1103" s="206"/>
      <c r="GE1103" s="206"/>
      <c r="GF1103" s="206"/>
      <c r="GG1103" s="206"/>
      <c r="GH1103" s="206"/>
      <c r="GI1103" s="206"/>
      <c r="GJ1103" s="206"/>
      <c r="GK1103" s="206"/>
      <c r="GL1103" s="206"/>
      <c r="GM1103" s="206"/>
      <c r="GN1103" s="206"/>
      <c r="GO1103" s="206"/>
      <c r="GP1103" s="206"/>
      <c r="GQ1103" s="206"/>
      <c r="GR1103" s="206"/>
      <c r="GS1103" s="206"/>
      <c r="GT1103" s="206"/>
      <c r="GU1103" s="206"/>
      <c r="GV1103" s="206"/>
      <c r="GW1103" s="206"/>
      <c r="GX1103" s="206"/>
      <c r="GY1103" s="206"/>
      <c r="GZ1103" s="206"/>
      <c r="HA1103" s="206"/>
      <c r="HB1103" s="206"/>
      <c r="HC1103" s="206"/>
      <c r="HD1103" s="206"/>
      <c r="HE1103" s="206"/>
      <c r="HF1103" s="206"/>
      <c r="HG1103" s="206"/>
      <c r="HH1103" s="206"/>
      <c r="HI1103" s="206"/>
      <c r="HJ1103" s="206"/>
      <c r="HK1103" s="206"/>
      <c r="HL1103" s="206"/>
      <c r="HM1103" s="206"/>
      <c r="HN1103" s="206"/>
      <c r="HO1103" s="206"/>
      <c r="HP1103" s="206"/>
      <c r="HQ1103" s="206"/>
      <c r="HR1103" s="206"/>
      <c r="HS1103" s="206"/>
      <c r="HT1103" s="206"/>
      <c r="HU1103" s="206"/>
      <c r="HV1103" s="206"/>
      <c r="HW1103" s="206"/>
      <c r="HX1103" s="206"/>
      <c r="HY1103" s="206"/>
      <c r="HZ1103" s="206"/>
      <c r="IA1103" s="206"/>
      <c r="IB1103" s="206"/>
      <c r="IC1103" s="206"/>
      <c r="ID1103" s="206"/>
      <c r="IE1103" s="206"/>
      <c r="IF1103" s="206"/>
      <c r="IG1103" s="206"/>
      <c r="IH1103" s="206"/>
    </row>
    <row r="1104" spans="1:242" s="225" customFormat="1" hidden="1" x14ac:dyDescent="0.25">
      <c r="A1104" s="206"/>
      <c r="B1104" s="206"/>
      <c r="C1104" s="232">
        <v>43752</v>
      </c>
      <c r="D1104" s="400" t="s">
        <v>1933</v>
      </c>
      <c r="E1104" s="206" t="s">
        <v>1936</v>
      </c>
      <c r="F1104" s="287"/>
      <c r="G1104" s="401" t="s">
        <v>1869</v>
      </c>
      <c r="H1104" s="285"/>
      <c r="I1104" s="256">
        <v>1135000</v>
      </c>
      <c r="J1104" s="357">
        <f t="shared" si="17"/>
        <v>9573841</v>
      </c>
      <c r="K1104" s="251"/>
      <c r="L1104" s="287"/>
      <c r="M1104" s="206" t="s">
        <v>1936</v>
      </c>
      <c r="N1104" s="287"/>
      <c r="O1104" s="287"/>
      <c r="P1104" s="287"/>
      <c r="Q1104" s="287"/>
      <c r="R1104" s="287"/>
      <c r="S1104" s="287"/>
      <c r="T1104" s="287"/>
      <c r="U1104" s="287"/>
      <c r="V1104" s="287"/>
      <c r="W1104" s="287"/>
      <c r="X1104" s="287"/>
      <c r="Y1104" s="287"/>
      <c r="Z1104" s="287"/>
      <c r="AA1104" s="287"/>
      <c r="AB1104" s="287"/>
      <c r="AC1104" s="287"/>
      <c r="AD1104" s="287"/>
      <c r="AE1104" s="287"/>
      <c r="AF1104" s="287"/>
      <c r="AG1104" s="287"/>
      <c r="AH1104" s="287"/>
      <c r="AI1104" s="287"/>
      <c r="AJ1104" s="449"/>
      <c r="AK1104" s="206"/>
      <c r="AL1104" s="206"/>
      <c r="AM1104" s="206"/>
      <c r="AN1104" s="206"/>
      <c r="AO1104" s="206"/>
      <c r="AP1104" s="206"/>
      <c r="AQ1104" s="206"/>
      <c r="AR1104" s="206"/>
      <c r="AS1104" s="206"/>
      <c r="AT1104" s="206"/>
      <c r="AU1104" s="206"/>
      <c r="AV1104" s="206"/>
      <c r="AW1104" s="206"/>
      <c r="AX1104" s="206"/>
      <c r="AY1104" s="206"/>
      <c r="AZ1104" s="206"/>
      <c r="BA1104" s="206"/>
      <c r="BB1104" s="206"/>
      <c r="BC1104" s="206"/>
      <c r="BD1104" s="206"/>
      <c r="BE1104" s="206"/>
      <c r="BF1104" s="206"/>
      <c r="BG1104" s="206"/>
      <c r="BH1104" s="206"/>
      <c r="BI1104" s="206"/>
      <c r="BJ1104" s="206"/>
      <c r="BK1104" s="206"/>
      <c r="BL1104" s="206"/>
      <c r="BM1104" s="206"/>
      <c r="BN1104" s="206"/>
      <c r="BO1104" s="206"/>
      <c r="BP1104" s="206"/>
      <c r="BQ1104" s="206"/>
      <c r="BR1104" s="206"/>
      <c r="BS1104" s="206"/>
      <c r="BT1104" s="206"/>
      <c r="BU1104" s="206"/>
      <c r="BV1104" s="206"/>
      <c r="BW1104" s="206"/>
      <c r="BX1104" s="206"/>
      <c r="BY1104" s="206"/>
      <c r="BZ1104" s="206"/>
      <c r="CA1104" s="206"/>
      <c r="CB1104" s="206"/>
      <c r="CC1104" s="206"/>
      <c r="CD1104" s="206"/>
      <c r="CE1104" s="206"/>
      <c r="CF1104" s="206"/>
      <c r="CG1104" s="206"/>
      <c r="CH1104" s="206"/>
      <c r="CI1104" s="206"/>
      <c r="CJ1104" s="206"/>
      <c r="CK1104" s="206"/>
      <c r="CL1104" s="206"/>
      <c r="CM1104" s="206"/>
      <c r="CN1104" s="206"/>
      <c r="CO1104" s="206"/>
      <c r="CP1104" s="206"/>
      <c r="CQ1104" s="206"/>
      <c r="CR1104" s="206"/>
      <c r="CS1104" s="206"/>
      <c r="CT1104" s="206"/>
      <c r="CU1104" s="206"/>
      <c r="CV1104" s="206"/>
      <c r="CW1104" s="206"/>
      <c r="CX1104" s="206"/>
      <c r="CY1104" s="206"/>
      <c r="CZ1104" s="206"/>
      <c r="DA1104" s="206"/>
      <c r="DB1104" s="206"/>
      <c r="DC1104" s="206"/>
      <c r="DD1104" s="206"/>
      <c r="DE1104" s="206"/>
      <c r="DF1104" s="206"/>
      <c r="DG1104" s="206"/>
      <c r="DH1104" s="206"/>
      <c r="DI1104" s="206"/>
      <c r="DJ1104" s="206"/>
      <c r="DK1104" s="206"/>
      <c r="DL1104" s="206"/>
      <c r="DM1104" s="206"/>
      <c r="DN1104" s="206"/>
      <c r="DO1104" s="206"/>
      <c r="DP1104" s="206"/>
      <c r="DQ1104" s="206"/>
      <c r="DR1104" s="206"/>
      <c r="DS1104" s="206"/>
      <c r="DT1104" s="206"/>
      <c r="DU1104" s="206"/>
      <c r="DV1104" s="206"/>
      <c r="DW1104" s="206"/>
      <c r="DX1104" s="206"/>
      <c r="DY1104" s="206"/>
      <c r="DZ1104" s="206"/>
      <c r="EA1104" s="206"/>
      <c r="EB1104" s="206"/>
      <c r="EC1104" s="206"/>
      <c r="ED1104" s="206"/>
      <c r="EE1104" s="206"/>
      <c r="EF1104" s="206"/>
      <c r="EG1104" s="206"/>
      <c r="EH1104" s="206"/>
      <c r="EI1104" s="206"/>
      <c r="EJ1104" s="206"/>
      <c r="EK1104" s="206"/>
      <c r="EL1104" s="206"/>
      <c r="EM1104" s="206"/>
      <c r="EN1104" s="206"/>
      <c r="EO1104" s="206"/>
      <c r="EP1104" s="206"/>
      <c r="EQ1104" s="206"/>
      <c r="ER1104" s="206"/>
      <c r="ES1104" s="206"/>
      <c r="ET1104" s="206"/>
      <c r="EU1104" s="206"/>
      <c r="EV1104" s="206"/>
      <c r="EW1104" s="206"/>
      <c r="EX1104" s="206"/>
      <c r="EY1104" s="206"/>
      <c r="EZ1104" s="206"/>
      <c r="FA1104" s="206"/>
      <c r="FB1104" s="206"/>
      <c r="FC1104" s="206"/>
      <c r="FD1104" s="206"/>
      <c r="FE1104" s="206"/>
      <c r="FF1104" s="206"/>
      <c r="FG1104" s="206"/>
      <c r="FH1104" s="206"/>
      <c r="FI1104" s="206"/>
      <c r="FJ1104" s="206"/>
      <c r="FK1104" s="206"/>
      <c r="FL1104" s="206"/>
      <c r="FM1104" s="206"/>
      <c r="FN1104" s="206"/>
      <c r="FO1104" s="206"/>
      <c r="FP1104" s="206"/>
      <c r="FQ1104" s="206"/>
      <c r="FR1104" s="206"/>
      <c r="FS1104" s="206"/>
      <c r="FT1104" s="206"/>
      <c r="FU1104" s="206"/>
      <c r="FV1104" s="206"/>
      <c r="FW1104" s="206"/>
      <c r="FX1104" s="206"/>
      <c r="FY1104" s="206"/>
      <c r="FZ1104" s="206"/>
      <c r="GA1104" s="206"/>
      <c r="GB1104" s="206"/>
      <c r="GC1104" s="206"/>
      <c r="GD1104" s="206"/>
      <c r="GE1104" s="206"/>
      <c r="GF1104" s="206"/>
      <c r="GG1104" s="206"/>
      <c r="GH1104" s="206"/>
      <c r="GI1104" s="206"/>
      <c r="GJ1104" s="206"/>
      <c r="GK1104" s="206"/>
      <c r="GL1104" s="206"/>
      <c r="GM1104" s="206"/>
      <c r="GN1104" s="206"/>
      <c r="GO1104" s="206"/>
      <c r="GP1104" s="206"/>
      <c r="GQ1104" s="206"/>
      <c r="GR1104" s="206"/>
      <c r="GS1104" s="206"/>
      <c r="GT1104" s="206"/>
      <c r="GU1104" s="206"/>
      <c r="GV1104" s="206"/>
      <c r="GW1104" s="206"/>
      <c r="GX1104" s="206"/>
      <c r="GY1104" s="206"/>
      <c r="GZ1104" s="206"/>
      <c r="HA1104" s="206"/>
      <c r="HB1104" s="206"/>
      <c r="HC1104" s="206"/>
      <c r="HD1104" s="206"/>
      <c r="HE1104" s="206"/>
      <c r="HF1104" s="206"/>
      <c r="HG1104" s="206"/>
      <c r="HH1104" s="206"/>
      <c r="HI1104" s="206"/>
      <c r="HJ1104" s="206"/>
      <c r="HK1104" s="206"/>
      <c r="HL1104" s="206"/>
      <c r="HM1104" s="206"/>
      <c r="HN1104" s="206"/>
      <c r="HO1104" s="206"/>
      <c r="HP1104" s="206"/>
      <c r="HQ1104" s="206"/>
      <c r="HR1104" s="206"/>
      <c r="HS1104" s="206"/>
      <c r="HT1104" s="206"/>
      <c r="HU1104" s="206"/>
      <c r="HV1104" s="206"/>
      <c r="HW1104" s="206"/>
      <c r="HX1104" s="206"/>
      <c r="HY1104" s="206"/>
      <c r="HZ1104" s="206"/>
      <c r="IA1104" s="206"/>
      <c r="IB1104" s="206"/>
      <c r="IC1104" s="206"/>
      <c r="ID1104" s="206"/>
      <c r="IE1104" s="206"/>
      <c r="IF1104" s="206"/>
      <c r="IG1104" s="206"/>
      <c r="IH1104" s="206"/>
    </row>
    <row r="1105" spans="1:242" s="225" customFormat="1" hidden="1" x14ac:dyDescent="0.25">
      <c r="A1105" s="206"/>
      <c r="B1105" s="206"/>
      <c r="C1105" s="399">
        <v>43752</v>
      </c>
      <c r="D1105" s="226" t="s">
        <v>1933</v>
      </c>
      <c r="E1105" s="206" t="s">
        <v>1937</v>
      </c>
      <c r="F1105" s="206"/>
      <c r="G1105" s="225" t="s">
        <v>1187</v>
      </c>
      <c r="H1105" s="285"/>
      <c r="I1105" s="256">
        <v>500000</v>
      </c>
      <c r="J1105" s="357">
        <f t="shared" si="17"/>
        <v>9073841</v>
      </c>
      <c r="K1105" s="251"/>
      <c r="L1105" s="287"/>
      <c r="M1105" s="206" t="s">
        <v>1937</v>
      </c>
      <c r="N1105" s="287"/>
      <c r="O1105" s="287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449"/>
      <c r="AK1105" s="206"/>
      <c r="AL1105" s="206"/>
      <c r="AM1105" s="206"/>
      <c r="AN1105" s="206"/>
      <c r="AO1105" s="206"/>
      <c r="AP1105" s="206"/>
      <c r="AQ1105" s="206"/>
      <c r="AR1105" s="206"/>
      <c r="AS1105" s="206"/>
      <c r="AT1105" s="206"/>
      <c r="AU1105" s="206"/>
      <c r="AV1105" s="206"/>
      <c r="AW1105" s="206"/>
      <c r="AX1105" s="206"/>
      <c r="AY1105" s="206"/>
      <c r="AZ1105" s="206"/>
      <c r="BA1105" s="206"/>
      <c r="BB1105" s="206"/>
      <c r="BC1105" s="206"/>
      <c r="BD1105" s="206"/>
      <c r="BE1105" s="206"/>
      <c r="BF1105" s="206"/>
      <c r="BG1105" s="206"/>
      <c r="BH1105" s="206"/>
      <c r="BI1105" s="206"/>
      <c r="BJ1105" s="206"/>
      <c r="BK1105" s="206"/>
      <c r="BL1105" s="206"/>
      <c r="BM1105" s="206"/>
      <c r="BN1105" s="206"/>
      <c r="BO1105" s="206"/>
      <c r="BP1105" s="206"/>
      <c r="BQ1105" s="206"/>
      <c r="BR1105" s="206"/>
      <c r="BS1105" s="206"/>
      <c r="BT1105" s="206"/>
      <c r="BU1105" s="206"/>
      <c r="BV1105" s="206"/>
      <c r="BW1105" s="206"/>
      <c r="BX1105" s="206"/>
      <c r="BY1105" s="206"/>
      <c r="BZ1105" s="206"/>
      <c r="CA1105" s="206"/>
      <c r="CB1105" s="206"/>
      <c r="CC1105" s="206"/>
      <c r="CD1105" s="206"/>
      <c r="CE1105" s="206"/>
      <c r="CF1105" s="206"/>
      <c r="CG1105" s="206"/>
      <c r="CH1105" s="206"/>
      <c r="CI1105" s="206"/>
      <c r="CJ1105" s="206"/>
      <c r="CK1105" s="206"/>
      <c r="CL1105" s="206"/>
      <c r="CM1105" s="206"/>
      <c r="CN1105" s="206"/>
      <c r="CO1105" s="206"/>
      <c r="CP1105" s="206"/>
      <c r="CQ1105" s="206"/>
      <c r="CR1105" s="206"/>
      <c r="CS1105" s="206"/>
      <c r="CT1105" s="206"/>
      <c r="CU1105" s="206"/>
      <c r="CV1105" s="206"/>
      <c r="CW1105" s="206"/>
      <c r="CX1105" s="206"/>
      <c r="CY1105" s="206"/>
      <c r="CZ1105" s="206"/>
      <c r="DA1105" s="206"/>
      <c r="DB1105" s="206"/>
      <c r="DC1105" s="206"/>
      <c r="DD1105" s="206"/>
      <c r="DE1105" s="206"/>
      <c r="DF1105" s="206"/>
      <c r="DG1105" s="206"/>
      <c r="DH1105" s="206"/>
      <c r="DI1105" s="206"/>
      <c r="DJ1105" s="206"/>
      <c r="DK1105" s="206"/>
      <c r="DL1105" s="206"/>
      <c r="DM1105" s="206"/>
      <c r="DN1105" s="206"/>
      <c r="DO1105" s="206"/>
      <c r="DP1105" s="206"/>
      <c r="DQ1105" s="206"/>
      <c r="DR1105" s="206"/>
      <c r="DS1105" s="206"/>
      <c r="DT1105" s="206"/>
      <c r="DU1105" s="206"/>
      <c r="DV1105" s="206"/>
      <c r="DW1105" s="206"/>
      <c r="DX1105" s="206"/>
      <c r="DY1105" s="206"/>
      <c r="DZ1105" s="206"/>
      <c r="EA1105" s="206"/>
      <c r="EB1105" s="206"/>
      <c r="EC1105" s="206"/>
      <c r="ED1105" s="206"/>
      <c r="EE1105" s="206"/>
      <c r="EF1105" s="206"/>
      <c r="EG1105" s="206"/>
      <c r="EH1105" s="206"/>
      <c r="EI1105" s="206"/>
      <c r="EJ1105" s="206"/>
      <c r="EK1105" s="206"/>
      <c r="EL1105" s="206"/>
      <c r="EM1105" s="206"/>
      <c r="EN1105" s="206"/>
      <c r="EO1105" s="206"/>
      <c r="EP1105" s="206"/>
      <c r="EQ1105" s="206"/>
      <c r="ER1105" s="206"/>
      <c r="ES1105" s="206"/>
      <c r="ET1105" s="206"/>
      <c r="EU1105" s="206"/>
      <c r="EV1105" s="206"/>
      <c r="EW1105" s="206"/>
      <c r="EX1105" s="206"/>
      <c r="EY1105" s="206"/>
      <c r="EZ1105" s="206"/>
      <c r="FA1105" s="206"/>
      <c r="FB1105" s="206"/>
      <c r="FC1105" s="206"/>
      <c r="FD1105" s="206"/>
      <c r="FE1105" s="206"/>
      <c r="FF1105" s="206"/>
      <c r="FG1105" s="206"/>
      <c r="FH1105" s="206"/>
      <c r="FI1105" s="206"/>
      <c r="FJ1105" s="206"/>
      <c r="FK1105" s="206"/>
      <c r="FL1105" s="206"/>
      <c r="FM1105" s="206"/>
      <c r="FN1105" s="206"/>
      <c r="FO1105" s="206"/>
      <c r="FP1105" s="206"/>
      <c r="FQ1105" s="206"/>
      <c r="FR1105" s="206"/>
      <c r="FS1105" s="206"/>
      <c r="FT1105" s="206"/>
      <c r="FU1105" s="206"/>
      <c r="FV1105" s="206"/>
      <c r="FW1105" s="206"/>
      <c r="FX1105" s="206"/>
      <c r="FY1105" s="206"/>
      <c r="FZ1105" s="206"/>
      <c r="GA1105" s="206"/>
      <c r="GB1105" s="206"/>
      <c r="GC1105" s="206"/>
      <c r="GD1105" s="206"/>
      <c r="GE1105" s="206"/>
      <c r="GF1105" s="206"/>
      <c r="GG1105" s="206"/>
      <c r="GH1105" s="206"/>
      <c r="GI1105" s="206"/>
      <c r="GJ1105" s="206"/>
      <c r="GK1105" s="206"/>
      <c r="GL1105" s="206"/>
      <c r="GM1105" s="206"/>
      <c r="GN1105" s="206"/>
      <c r="GO1105" s="206"/>
      <c r="GP1105" s="206"/>
      <c r="GQ1105" s="206"/>
      <c r="GR1105" s="206"/>
      <c r="GS1105" s="206"/>
      <c r="GT1105" s="206"/>
      <c r="GU1105" s="206"/>
      <c r="GV1105" s="206"/>
      <c r="GW1105" s="206"/>
      <c r="GX1105" s="206"/>
      <c r="GY1105" s="206"/>
      <c r="GZ1105" s="206"/>
      <c r="HA1105" s="206"/>
      <c r="HB1105" s="206"/>
      <c r="HC1105" s="206"/>
      <c r="HD1105" s="206"/>
      <c r="HE1105" s="206"/>
      <c r="HF1105" s="206"/>
      <c r="HG1105" s="206"/>
      <c r="HH1105" s="206"/>
      <c r="HI1105" s="206"/>
      <c r="HJ1105" s="206"/>
      <c r="HK1105" s="206"/>
      <c r="HL1105" s="206"/>
      <c r="HM1105" s="206"/>
      <c r="HN1105" s="206"/>
      <c r="HO1105" s="206"/>
      <c r="HP1105" s="206"/>
      <c r="HQ1105" s="206"/>
      <c r="HR1105" s="206"/>
      <c r="HS1105" s="206"/>
      <c r="HT1105" s="206"/>
      <c r="HU1105" s="206"/>
      <c r="HV1105" s="206"/>
      <c r="HW1105" s="206"/>
      <c r="HX1105" s="206"/>
      <c r="HY1105" s="206"/>
      <c r="HZ1105" s="206"/>
      <c r="IA1105" s="206"/>
      <c r="IB1105" s="206"/>
      <c r="IC1105" s="206"/>
      <c r="ID1105" s="206"/>
      <c r="IE1105" s="206"/>
      <c r="IF1105" s="206"/>
      <c r="IG1105" s="206"/>
      <c r="IH1105" s="206"/>
    </row>
    <row r="1106" spans="1:242" s="225" customFormat="1" hidden="1" x14ac:dyDescent="0.25">
      <c r="A1106" s="206"/>
      <c r="B1106" s="206"/>
      <c r="C1106" s="399">
        <v>43756</v>
      </c>
      <c r="D1106" s="226" t="s">
        <v>1934</v>
      </c>
      <c r="E1106" s="206" t="s">
        <v>1938</v>
      </c>
      <c r="F1106" s="206"/>
      <c r="G1106" s="225" t="s">
        <v>1521</v>
      </c>
      <c r="H1106" s="285"/>
      <c r="I1106" s="256">
        <v>1340000</v>
      </c>
      <c r="J1106" s="357">
        <f t="shared" si="17"/>
        <v>7733841</v>
      </c>
      <c r="K1106" s="251"/>
      <c r="L1106" s="287"/>
      <c r="M1106" s="206" t="s">
        <v>1938</v>
      </c>
      <c r="N1106" s="287"/>
      <c r="O1106" s="287"/>
      <c r="P1106" s="287"/>
      <c r="Q1106" s="287"/>
      <c r="R1106" s="287"/>
      <c r="S1106" s="287"/>
      <c r="T1106" s="287"/>
      <c r="U1106" s="287"/>
      <c r="V1106" s="287"/>
      <c r="W1106" s="287"/>
      <c r="X1106" s="287"/>
      <c r="Y1106" s="287"/>
      <c r="Z1106" s="287"/>
      <c r="AA1106" s="287"/>
      <c r="AB1106" s="287"/>
      <c r="AC1106" s="287"/>
      <c r="AD1106" s="287"/>
      <c r="AE1106" s="287"/>
      <c r="AF1106" s="287"/>
      <c r="AG1106" s="287"/>
      <c r="AH1106" s="287"/>
      <c r="AI1106" s="287"/>
      <c r="AJ1106" s="449"/>
      <c r="AK1106" s="206"/>
      <c r="AL1106" s="206"/>
      <c r="AM1106" s="206"/>
      <c r="AN1106" s="206"/>
      <c r="AO1106" s="206"/>
      <c r="AP1106" s="206"/>
      <c r="AQ1106" s="206"/>
      <c r="AR1106" s="206"/>
      <c r="AS1106" s="206"/>
      <c r="AT1106" s="206"/>
      <c r="AU1106" s="206"/>
      <c r="AV1106" s="206"/>
      <c r="AW1106" s="206"/>
      <c r="AX1106" s="206"/>
      <c r="AY1106" s="206"/>
      <c r="AZ1106" s="206"/>
      <c r="BA1106" s="206"/>
      <c r="BB1106" s="206"/>
      <c r="BC1106" s="206"/>
      <c r="BD1106" s="206"/>
      <c r="BE1106" s="206"/>
      <c r="BF1106" s="206"/>
      <c r="BG1106" s="206"/>
      <c r="BH1106" s="206"/>
      <c r="BI1106" s="206"/>
      <c r="BJ1106" s="206"/>
      <c r="BK1106" s="206"/>
      <c r="BL1106" s="206"/>
      <c r="BM1106" s="206"/>
      <c r="BN1106" s="206"/>
      <c r="BO1106" s="206"/>
      <c r="BP1106" s="206"/>
      <c r="BQ1106" s="206"/>
      <c r="BR1106" s="206"/>
      <c r="BS1106" s="206"/>
      <c r="BT1106" s="206"/>
      <c r="BU1106" s="206"/>
      <c r="BV1106" s="206"/>
      <c r="BW1106" s="206"/>
      <c r="BX1106" s="206"/>
      <c r="BY1106" s="206"/>
      <c r="BZ1106" s="206"/>
      <c r="CA1106" s="206"/>
      <c r="CB1106" s="206"/>
      <c r="CC1106" s="206"/>
      <c r="CD1106" s="206"/>
      <c r="CE1106" s="206"/>
      <c r="CF1106" s="206"/>
      <c r="CG1106" s="206"/>
      <c r="CH1106" s="206"/>
      <c r="CI1106" s="206"/>
      <c r="CJ1106" s="206"/>
      <c r="CK1106" s="206"/>
      <c r="CL1106" s="206"/>
      <c r="CM1106" s="206"/>
      <c r="CN1106" s="206"/>
      <c r="CO1106" s="206"/>
      <c r="CP1106" s="206"/>
      <c r="CQ1106" s="206"/>
      <c r="CR1106" s="206"/>
      <c r="CS1106" s="206"/>
      <c r="CT1106" s="206"/>
      <c r="CU1106" s="206"/>
      <c r="CV1106" s="206"/>
      <c r="CW1106" s="206"/>
      <c r="CX1106" s="206"/>
      <c r="CY1106" s="206"/>
      <c r="CZ1106" s="206"/>
      <c r="DA1106" s="206"/>
      <c r="DB1106" s="206"/>
      <c r="DC1106" s="206"/>
      <c r="DD1106" s="206"/>
      <c r="DE1106" s="206"/>
      <c r="DF1106" s="206"/>
      <c r="DG1106" s="206"/>
      <c r="DH1106" s="206"/>
      <c r="DI1106" s="206"/>
      <c r="DJ1106" s="206"/>
      <c r="DK1106" s="206"/>
      <c r="DL1106" s="206"/>
      <c r="DM1106" s="206"/>
      <c r="DN1106" s="206"/>
      <c r="DO1106" s="206"/>
      <c r="DP1106" s="206"/>
      <c r="DQ1106" s="206"/>
      <c r="DR1106" s="206"/>
      <c r="DS1106" s="206"/>
      <c r="DT1106" s="206"/>
      <c r="DU1106" s="206"/>
      <c r="DV1106" s="206"/>
      <c r="DW1106" s="206"/>
      <c r="DX1106" s="206"/>
      <c r="DY1106" s="206"/>
      <c r="DZ1106" s="206"/>
      <c r="EA1106" s="206"/>
      <c r="EB1106" s="206"/>
      <c r="EC1106" s="206"/>
      <c r="ED1106" s="206"/>
      <c r="EE1106" s="206"/>
      <c r="EF1106" s="206"/>
      <c r="EG1106" s="206"/>
      <c r="EH1106" s="206"/>
      <c r="EI1106" s="206"/>
      <c r="EJ1106" s="206"/>
      <c r="EK1106" s="206"/>
      <c r="EL1106" s="206"/>
      <c r="EM1106" s="206"/>
      <c r="EN1106" s="206"/>
      <c r="EO1106" s="206"/>
      <c r="EP1106" s="206"/>
      <c r="EQ1106" s="206"/>
      <c r="ER1106" s="206"/>
      <c r="ES1106" s="206"/>
      <c r="ET1106" s="206"/>
      <c r="EU1106" s="206"/>
      <c r="EV1106" s="206"/>
      <c r="EW1106" s="206"/>
      <c r="EX1106" s="206"/>
      <c r="EY1106" s="206"/>
      <c r="EZ1106" s="206"/>
      <c r="FA1106" s="206"/>
      <c r="FB1106" s="206"/>
      <c r="FC1106" s="206"/>
      <c r="FD1106" s="206"/>
      <c r="FE1106" s="206"/>
      <c r="FF1106" s="206"/>
      <c r="FG1106" s="206"/>
      <c r="FH1106" s="206"/>
      <c r="FI1106" s="206"/>
      <c r="FJ1106" s="206"/>
      <c r="FK1106" s="206"/>
      <c r="FL1106" s="206"/>
      <c r="FM1106" s="206"/>
      <c r="FN1106" s="206"/>
      <c r="FO1106" s="206"/>
      <c r="FP1106" s="206"/>
      <c r="FQ1106" s="206"/>
      <c r="FR1106" s="206"/>
      <c r="FS1106" s="206"/>
      <c r="FT1106" s="206"/>
      <c r="FU1106" s="206"/>
      <c r="FV1106" s="206"/>
      <c r="FW1106" s="206"/>
      <c r="FX1106" s="206"/>
      <c r="FY1106" s="206"/>
      <c r="FZ1106" s="206"/>
      <c r="GA1106" s="206"/>
      <c r="GB1106" s="206"/>
      <c r="GC1106" s="206"/>
      <c r="GD1106" s="206"/>
      <c r="GE1106" s="206"/>
      <c r="GF1106" s="206"/>
      <c r="GG1106" s="206"/>
      <c r="GH1106" s="206"/>
      <c r="GI1106" s="206"/>
      <c r="GJ1106" s="206"/>
      <c r="GK1106" s="206"/>
      <c r="GL1106" s="206"/>
      <c r="GM1106" s="206"/>
      <c r="GN1106" s="206"/>
      <c r="GO1106" s="206"/>
      <c r="GP1106" s="206"/>
      <c r="GQ1106" s="206"/>
      <c r="GR1106" s="206"/>
      <c r="GS1106" s="206"/>
      <c r="GT1106" s="206"/>
      <c r="GU1106" s="206"/>
      <c r="GV1106" s="206"/>
      <c r="GW1106" s="206"/>
      <c r="GX1106" s="206"/>
      <c r="GY1106" s="206"/>
      <c r="GZ1106" s="206"/>
      <c r="HA1106" s="206"/>
      <c r="HB1106" s="206"/>
      <c r="HC1106" s="206"/>
      <c r="HD1106" s="206"/>
      <c r="HE1106" s="206"/>
      <c r="HF1106" s="206"/>
      <c r="HG1106" s="206"/>
      <c r="HH1106" s="206"/>
      <c r="HI1106" s="206"/>
      <c r="HJ1106" s="206"/>
      <c r="HK1106" s="206"/>
      <c r="HL1106" s="206"/>
      <c r="HM1106" s="206"/>
      <c r="HN1106" s="206"/>
      <c r="HO1106" s="206"/>
      <c r="HP1106" s="206"/>
      <c r="HQ1106" s="206"/>
      <c r="HR1106" s="206"/>
      <c r="HS1106" s="206"/>
      <c r="HT1106" s="206"/>
      <c r="HU1106" s="206"/>
      <c r="HV1106" s="206"/>
      <c r="HW1106" s="206"/>
      <c r="HX1106" s="206"/>
      <c r="HY1106" s="206"/>
      <c r="HZ1106" s="206"/>
      <c r="IA1106" s="206"/>
      <c r="IB1106" s="206"/>
      <c r="IC1106" s="206"/>
      <c r="ID1106" s="206"/>
      <c r="IE1106" s="206"/>
      <c r="IF1106" s="206"/>
      <c r="IG1106" s="206"/>
      <c r="IH1106" s="206"/>
    </row>
    <row r="1107" spans="1:242" s="225" customFormat="1" hidden="1" x14ac:dyDescent="0.25">
      <c r="A1107" s="206"/>
      <c r="B1107" s="206"/>
      <c r="C1107" s="327">
        <v>43757</v>
      </c>
      <c r="D1107" s="316" t="s">
        <v>1935</v>
      </c>
      <c r="E1107" s="206" t="s">
        <v>1939</v>
      </c>
      <c r="F1107" s="287"/>
      <c r="G1107" s="344" t="s">
        <v>1521</v>
      </c>
      <c r="H1107" s="285"/>
      <c r="I1107" s="256">
        <v>390000</v>
      </c>
      <c r="J1107" s="357">
        <f t="shared" si="17"/>
        <v>7343841</v>
      </c>
      <c r="K1107" s="251"/>
      <c r="L1107" s="287"/>
      <c r="M1107" s="206" t="s">
        <v>1939</v>
      </c>
      <c r="N1107" s="287"/>
      <c r="O1107" s="287"/>
      <c r="P1107" s="287"/>
      <c r="Q1107" s="287"/>
      <c r="R1107" s="287"/>
      <c r="S1107" s="287"/>
      <c r="T1107" s="287"/>
      <c r="U1107" s="287"/>
      <c r="V1107" s="287"/>
      <c r="W1107" s="287"/>
      <c r="X1107" s="287"/>
      <c r="Y1107" s="287"/>
      <c r="Z1107" s="287"/>
      <c r="AA1107" s="287"/>
      <c r="AB1107" s="287"/>
      <c r="AC1107" s="287"/>
      <c r="AD1107" s="287"/>
      <c r="AE1107" s="287"/>
      <c r="AF1107" s="287"/>
      <c r="AG1107" s="287"/>
      <c r="AH1107" s="287"/>
      <c r="AI1107" s="287"/>
      <c r="AJ1107" s="449"/>
      <c r="AK1107" s="206"/>
      <c r="AL1107" s="206"/>
      <c r="AM1107" s="206"/>
      <c r="AN1107" s="206"/>
      <c r="AO1107" s="206"/>
      <c r="AP1107" s="206"/>
      <c r="AQ1107" s="206"/>
      <c r="AR1107" s="206"/>
      <c r="AS1107" s="206"/>
      <c r="AT1107" s="206"/>
      <c r="AU1107" s="206"/>
      <c r="AV1107" s="206"/>
      <c r="AW1107" s="206"/>
      <c r="AX1107" s="206"/>
      <c r="AY1107" s="206"/>
      <c r="AZ1107" s="206"/>
      <c r="BA1107" s="206"/>
      <c r="BB1107" s="206"/>
      <c r="BC1107" s="206"/>
      <c r="BD1107" s="206"/>
      <c r="BE1107" s="206"/>
      <c r="BF1107" s="206"/>
      <c r="BG1107" s="206"/>
      <c r="BH1107" s="206"/>
      <c r="BI1107" s="206"/>
      <c r="BJ1107" s="206"/>
      <c r="BK1107" s="206"/>
      <c r="BL1107" s="206"/>
      <c r="BM1107" s="206"/>
      <c r="BN1107" s="206"/>
      <c r="BO1107" s="206"/>
      <c r="BP1107" s="206"/>
      <c r="BQ1107" s="206"/>
      <c r="BR1107" s="206"/>
      <c r="BS1107" s="206"/>
      <c r="BT1107" s="206"/>
      <c r="BU1107" s="206"/>
      <c r="BV1107" s="206"/>
      <c r="BW1107" s="206"/>
      <c r="BX1107" s="206"/>
      <c r="BY1107" s="206"/>
      <c r="BZ1107" s="206"/>
      <c r="CA1107" s="206"/>
      <c r="CB1107" s="206"/>
      <c r="CC1107" s="206"/>
      <c r="CD1107" s="206"/>
      <c r="CE1107" s="206"/>
      <c r="CF1107" s="206"/>
      <c r="CG1107" s="206"/>
      <c r="CH1107" s="206"/>
      <c r="CI1107" s="206"/>
      <c r="CJ1107" s="206"/>
      <c r="CK1107" s="206"/>
      <c r="CL1107" s="206"/>
      <c r="CM1107" s="206"/>
      <c r="CN1107" s="206"/>
      <c r="CO1107" s="206"/>
      <c r="CP1107" s="206"/>
      <c r="CQ1107" s="206"/>
      <c r="CR1107" s="206"/>
      <c r="CS1107" s="206"/>
      <c r="CT1107" s="206"/>
      <c r="CU1107" s="206"/>
      <c r="CV1107" s="206"/>
      <c r="CW1107" s="206"/>
      <c r="CX1107" s="206"/>
      <c r="CY1107" s="206"/>
      <c r="CZ1107" s="206"/>
      <c r="DA1107" s="206"/>
      <c r="DB1107" s="206"/>
      <c r="DC1107" s="206"/>
      <c r="DD1107" s="206"/>
      <c r="DE1107" s="206"/>
      <c r="DF1107" s="206"/>
      <c r="DG1107" s="206"/>
      <c r="DH1107" s="206"/>
      <c r="DI1107" s="206"/>
      <c r="DJ1107" s="206"/>
      <c r="DK1107" s="206"/>
      <c r="DL1107" s="206"/>
      <c r="DM1107" s="206"/>
      <c r="DN1107" s="206"/>
      <c r="DO1107" s="206"/>
      <c r="DP1107" s="206"/>
      <c r="DQ1107" s="206"/>
      <c r="DR1107" s="206"/>
      <c r="DS1107" s="206"/>
      <c r="DT1107" s="206"/>
      <c r="DU1107" s="206"/>
      <c r="DV1107" s="206"/>
      <c r="DW1107" s="206"/>
      <c r="DX1107" s="206"/>
      <c r="DY1107" s="206"/>
      <c r="DZ1107" s="206"/>
      <c r="EA1107" s="206"/>
      <c r="EB1107" s="206"/>
      <c r="EC1107" s="206"/>
      <c r="ED1107" s="206"/>
      <c r="EE1107" s="206"/>
      <c r="EF1107" s="206"/>
      <c r="EG1107" s="206"/>
      <c r="EH1107" s="206"/>
      <c r="EI1107" s="206"/>
      <c r="EJ1107" s="206"/>
      <c r="EK1107" s="206"/>
      <c r="EL1107" s="206"/>
      <c r="EM1107" s="206"/>
      <c r="EN1107" s="206"/>
      <c r="EO1107" s="206"/>
      <c r="EP1107" s="206"/>
      <c r="EQ1107" s="206"/>
      <c r="ER1107" s="206"/>
      <c r="ES1107" s="206"/>
      <c r="ET1107" s="206"/>
      <c r="EU1107" s="206"/>
      <c r="EV1107" s="206"/>
      <c r="EW1107" s="206"/>
      <c r="EX1107" s="206"/>
      <c r="EY1107" s="206"/>
      <c r="EZ1107" s="206"/>
      <c r="FA1107" s="206"/>
      <c r="FB1107" s="206"/>
      <c r="FC1107" s="206"/>
      <c r="FD1107" s="206"/>
      <c r="FE1107" s="206"/>
      <c r="FF1107" s="206"/>
      <c r="FG1107" s="206"/>
      <c r="FH1107" s="206"/>
      <c r="FI1107" s="206"/>
      <c r="FJ1107" s="206"/>
      <c r="FK1107" s="206"/>
      <c r="FL1107" s="206"/>
      <c r="FM1107" s="206"/>
      <c r="FN1107" s="206"/>
      <c r="FO1107" s="206"/>
      <c r="FP1107" s="206"/>
      <c r="FQ1107" s="206"/>
      <c r="FR1107" s="206"/>
      <c r="FS1107" s="206"/>
      <c r="FT1107" s="206"/>
      <c r="FU1107" s="206"/>
      <c r="FV1107" s="206"/>
      <c r="FW1107" s="206"/>
      <c r="FX1107" s="206"/>
      <c r="FY1107" s="206"/>
      <c r="FZ1107" s="206"/>
      <c r="GA1107" s="206"/>
      <c r="GB1107" s="206"/>
      <c r="GC1107" s="206"/>
      <c r="GD1107" s="206"/>
      <c r="GE1107" s="206"/>
      <c r="GF1107" s="206"/>
      <c r="GG1107" s="206"/>
      <c r="GH1107" s="206"/>
      <c r="GI1107" s="206"/>
      <c r="GJ1107" s="206"/>
      <c r="GK1107" s="206"/>
      <c r="GL1107" s="206"/>
      <c r="GM1107" s="206"/>
      <c r="GN1107" s="206"/>
      <c r="GO1107" s="206"/>
      <c r="GP1107" s="206"/>
      <c r="GQ1107" s="206"/>
      <c r="GR1107" s="206"/>
      <c r="GS1107" s="206"/>
      <c r="GT1107" s="206"/>
      <c r="GU1107" s="206"/>
      <c r="GV1107" s="206"/>
      <c r="GW1107" s="206"/>
      <c r="GX1107" s="206"/>
      <c r="GY1107" s="206"/>
      <c r="GZ1107" s="206"/>
      <c r="HA1107" s="206"/>
      <c r="HB1107" s="206"/>
      <c r="HC1107" s="206"/>
      <c r="HD1107" s="206"/>
      <c r="HE1107" s="206"/>
      <c r="HF1107" s="206"/>
      <c r="HG1107" s="206"/>
      <c r="HH1107" s="206"/>
      <c r="HI1107" s="206"/>
      <c r="HJ1107" s="206"/>
      <c r="HK1107" s="206"/>
      <c r="HL1107" s="206"/>
      <c r="HM1107" s="206"/>
      <c r="HN1107" s="206"/>
      <c r="HO1107" s="206"/>
      <c r="HP1107" s="206"/>
      <c r="HQ1107" s="206"/>
      <c r="HR1107" s="206"/>
      <c r="HS1107" s="206"/>
      <c r="HT1107" s="206"/>
      <c r="HU1107" s="206"/>
      <c r="HV1107" s="206"/>
      <c r="HW1107" s="206"/>
      <c r="HX1107" s="206"/>
      <c r="HY1107" s="206"/>
      <c r="HZ1107" s="206"/>
      <c r="IA1107" s="206"/>
      <c r="IB1107" s="206"/>
      <c r="IC1107" s="206"/>
      <c r="ID1107" s="206"/>
      <c r="IE1107" s="206"/>
      <c r="IF1107" s="206"/>
      <c r="IG1107" s="206"/>
      <c r="IH1107" s="206"/>
    </row>
    <row r="1108" spans="1:242" s="225" customFormat="1" hidden="1" x14ac:dyDescent="0.25">
      <c r="A1108" s="206"/>
      <c r="B1108" s="206"/>
      <c r="C1108" s="327"/>
      <c r="D1108" s="206"/>
      <c r="E1108" s="206"/>
      <c r="F1108" s="206"/>
      <c r="G1108" s="208"/>
      <c r="H1108" s="285">
        <v>11221359</v>
      </c>
      <c r="I1108" s="210"/>
      <c r="J1108" s="357">
        <f t="shared" si="17"/>
        <v>18565200</v>
      </c>
      <c r="K1108" s="251"/>
      <c r="L1108" s="287"/>
      <c r="M1108" s="206"/>
      <c r="N1108" s="287"/>
      <c r="O1108" s="287"/>
      <c r="P1108" s="287"/>
      <c r="Q1108" s="287"/>
      <c r="R1108" s="287"/>
      <c r="S1108" s="287"/>
      <c r="T1108" s="287"/>
      <c r="U1108" s="287"/>
      <c r="V1108" s="287"/>
      <c r="W1108" s="287"/>
      <c r="X1108" s="287"/>
      <c r="Y1108" s="287"/>
      <c r="Z1108" s="287"/>
      <c r="AA1108" s="287"/>
      <c r="AB1108" s="287"/>
      <c r="AC1108" s="287"/>
      <c r="AD1108" s="287"/>
      <c r="AE1108" s="287"/>
      <c r="AF1108" s="287"/>
      <c r="AG1108" s="287"/>
      <c r="AH1108" s="287"/>
      <c r="AI1108" s="287"/>
      <c r="AJ1108" s="449"/>
      <c r="AK1108" s="206"/>
      <c r="AL1108" s="206"/>
      <c r="AM1108" s="206"/>
      <c r="AN1108" s="206"/>
      <c r="AO1108" s="206"/>
      <c r="AP1108" s="206"/>
      <c r="AQ1108" s="206"/>
      <c r="AR1108" s="206"/>
      <c r="AS1108" s="206"/>
      <c r="AT1108" s="206"/>
      <c r="AU1108" s="206"/>
      <c r="AV1108" s="206"/>
      <c r="AW1108" s="206"/>
      <c r="AX1108" s="206"/>
      <c r="AY1108" s="206"/>
      <c r="AZ1108" s="206"/>
      <c r="BA1108" s="206"/>
      <c r="BB1108" s="206"/>
      <c r="BC1108" s="206"/>
      <c r="BD1108" s="206"/>
      <c r="BE1108" s="206"/>
      <c r="BF1108" s="206"/>
      <c r="BG1108" s="206"/>
      <c r="BH1108" s="206"/>
      <c r="BI1108" s="206"/>
      <c r="BJ1108" s="206"/>
      <c r="BK1108" s="206"/>
      <c r="BL1108" s="206"/>
      <c r="BM1108" s="206"/>
      <c r="BN1108" s="206"/>
      <c r="BO1108" s="206"/>
      <c r="BP1108" s="206"/>
      <c r="BQ1108" s="206"/>
      <c r="BR1108" s="206"/>
      <c r="BS1108" s="206"/>
      <c r="BT1108" s="206"/>
      <c r="BU1108" s="206"/>
      <c r="BV1108" s="206"/>
      <c r="BW1108" s="206"/>
      <c r="BX1108" s="206"/>
      <c r="BY1108" s="206"/>
      <c r="BZ1108" s="206"/>
      <c r="CA1108" s="206"/>
      <c r="CB1108" s="206"/>
      <c r="CC1108" s="206"/>
      <c r="CD1108" s="206"/>
      <c r="CE1108" s="206"/>
      <c r="CF1108" s="206"/>
      <c r="CG1108" s="206"/>
      <c r="CH1108" s="206"/>
      <c r="CI1108" s="206"/>
      <c r="CJ1108" s="206"/>
      <c r="CK1108" s="206"/>
      <c r="CL1108" s="206"/>
      <c r="CM1108" s="206"/>
      <c r="CN1108" s="206"/>
      <c r="CO1108" s="206"/>
      <c r="CP1108" s="206"/>
      <c r="CQ1108" s="206"/>
      <c r="CR1108" s="206"/>
      <c r="CS1108" s="206"/>
      <c r="CT1108" s="206"/>
      <c r="CU1108" s="206"/>
      <c r="CV1108" s="206"/>
      <c r="CW1108" s="206"/>
      <c r="CX1108" s="206"/>
      <c r="CY1108" s="206"/>
      <c r="CZ1108" s="206"/>
      <c r="DA1108" s="206"/>
      <c r="DB1108" s="206"/>
      <c r="DC1108" s="206"/>
      <c r="DD1108" s="206"/>
      <c r="DE1108" s="206"/>
      <c r="DF1108" s="206"/>
      <c r="DG1108" s="206"/>
      <c r="DH1108" s="206"/>
      <c r="DI1108" s="206"/>
      <c r="DJ1108" s="206"/>
      <c r="DK1108" s="206"/>
      <c r="DL1108" s="206"/>
      <c r="DM1108" s="206"/>
      <c r="DN1108" s="206"/>
      <c r="DO1108" s="206"/>
      <c r="DP1108" s="206"/>
      <c r="DQ1108" s="206"/>
      <c r="DR1108" s="206"/>
      <c r="DS1108" s="206"/>
      <c r="DT1108" s="206"/>
      <c r="DU1108" s="206"/>
      <c r="DV1108" s="206"/>
      <c r="DW1108" s="206"/>
      <c r="DX1108" s="206"/>
      <c r="DY1108" s="206"/>
      <c r="DZ1108" s="206"/>
      <c r="EA1108" s="206"/>
      <c r="EB1108" s="206"/>
      <c r="EC1108" s="206"/>
      <c r="ED1108" s="206"/>
      <c r="EE1108" s="206"/>
      <c r="EF1108" s="206"/>
      <c r="EG1108" s="206"/>
      <c r="EH1108" s="206"/>
      <c r="EI1108" s="206"/>
      <c r="EJ1108" s="206"/>
      <c r="EK1108" s="206"/>
      <c r="EL1108" s="206"/>
      <c r="EM1108" s="206"/>
      <c r="EN1108" s="206"/>
      <c r="EO1108" s="206"/>
      <c r="EP1108" s="206"/>
      <c r="EQ1108" s="206"/>
      <c r="ER1108" s="206"/>
      <c r="ES1108" s="206"/>
      <c r="ET1108" s="206"/>
      <c r="EU1108" s="206"/>
      <c r="EV1108" s="206"/>
      <c r="EW1108" s="206"/>
      <c r="EX1108" s="206"/>
      <c r="EY1108" s="206"/>
      <c r="EZ1108" s="206"/>
      <c r="FA1108" s="206"/>
      <c r="FB1108" s="206"/>
      <c r="FC1108" s="206"/>
      <c r="FD1108" s="206"/>
      <c r="FE1108" s="206"/>
      <c r="FF1108" s="206"/>
      <c r="FG1108" s="206"/>
      <c r="FH1108" s="206"/>
      <c r="FI1108" s="206"/>
      <c r="FJ1108" s="206"/>
      <c r="FK1108" s="206"/>
      <c r="FL1108" s="206"/>
      <c r="FM1108" s="206"/>
      <c r="FN1108" s="206"/>
      <c r="FO1108" s="206"/>
      <c r="FP1108" s="206"/>
      <c r="FQ1108" s="206"/>
      <c r="FR1108" s="206"/>
      <c r="FS1108" s="206"/>
      <c r="FT1108" s="206"/>
      <c r="FU1108" s="206"/>
      <c r="FV1108" s="206"/>
      <c r="FW1108" s="206"/>
      <c r="FX1108" s="206"/>
      <c r="FY1108" s="206"/>
      <c r="FZ1108" s="206"/>
      <c r="GA1108" s="206"/>
      <c r="GB1108" s="206"/>
      <c r="GC1108" s="206"/>
      <c r="GD1108" s="206"/>
      <c r="GE1108" s="206"/>
      <c r="GF1108" s="206"/>
      <c r="GG1108" s="206"/>
      <c r="GH1108" s="206"/>
      <c r="GI1108" s="206"/>
      <c r="GJ1108" s="206"/>
      <c r="GK1108" s="206"/>
      <c r="GL1108" s="206"/>
      <c r="GM1108" s="206"/>
      <c r="GN1108" s="206"/>
      <c r="GO1108" s="206"/>
      <c r="GP1108" s="206"/>
      <c r="GQ1108" s="206"/>
      <c r="GR1108" s="206"/>
      <c r="GS1108" s="206"/>
      <c r="GT1108" s="206"/>
      <c r="GU1108" s="206"/>
      <c r="GV1108" s="206"/>
      <c r="GW1108" s="206"/>
      <c r="GX1108" s="206"/>
      <c r="GY1108" s="206"/>
      <c r="GZ1108" s="206"/>
      <c r="HA1108" s="206"/>
      <c r="HB1108" s="206"/>
      <c r="HC1108" s="206"/>
      <c r="HD1108" s="206"/>
      <c r="HE1108" s="206"/>
      <c r="HF1108" s="206"/>
      <c r="HG1108" s="206"/>
      <c r="HH1108" s="206"/>
      <c r="HI1108" s="206"/>
      <c r="HJ1108" s="206"/>
      <c r="HK1108" s="206"/>
      <c r="HL1108" s="206"/>
      <c r="HM1108" s="206"/>
      <c r="HN1108" s="206"/>
      <c r="HO1108" s="206"/>
      <c r="HP1108" s="206"/>
      <c r="HQ1108" s="206"/>
      <c r="HR1108" s="206"/>
      <c r="HS1108" s="206"/>
      <c r="HT1108" s="206"/>
      <c r="HU1108" s="206"/>
      <c r="HV1108" s="206"/>
      <c r="HW1108" s="206"/>
      <c r="HX1108" s="206"/>
      <c r="HY1108" s="206"/>
      <c r="HZ1108" s="206"/>
      <c r="IA1108" s="206"/>
      <c r="IB1108" s="206"/>
      <c r="IC1108" s="206"/>
      <c r="ID1108" s="206"/>
      <c r="IE1108" s="206"/>
      <c r="IF1108" s="206"/>
      <c r="IG1108" s="206"/>
      <c r="IH1108" s="206"/>
    </row>
    <row r="1109" spans="1:242" s="225" customFormat="1" hidden="1" x14ac:dyDescent="0.25">
      <c r="A1109" s="206"/>
      <c r="B1109" s="206"/>
      <c r="C1109" s="204">
        <v>43757</v>
      </c>
      <c r="D1109" s="406" t="s">
        <v>1955</v>
      </c>
      <c r="E1109" s="319" t="s">
        <v>1940</v>
      </c>
      <c r="F1109" s="255"/>
      <c r="G1109" s="320" t="s">
        <v>560</v>
      </c>
      <c r="H1109" s="285"/>
      <c r="I1109" s="321">
        <v>100000</v>
      </c>
      <c r="J1109" s="357">
        <f t="shared" si="17"/>
        <v>18465200</v>
      </c>
      <c r="K1109" s="251"/>
      <c r="L1109" s="287"/>
      <c r="M1109" s="319" t="s">
        <v>1940</v>
      </c>
      <c r="N1109" s="287"/>
      <c r="O1109" s="287"/>
      <c r="P1109" s="287"/>
      <c r="Q1109" s="287"/>
      <c r="R1109" s="287"/>
      <c r="S1109" s="287"/>
      <c r="T1109" s="287"/>
      <c r="U1109" s="287"/>
      <c r="V1109" s="287"/>
      <c r="W1109" s="287"/>
      <c r="X1109" s="287"/>
      <c r="Y1109" s="287"/>
      <c r="Z1109" s="287"/>
      <c r="AA1109" s="287"/>
      <c r="AB1109" s="287"/>
      <c r="AC1109" s="287"/>
      <c r="AD1109" s="287"/>
      <c r="AE1109" s="287"/>
      <c r="AF1109" s="287"/>
      <c r="AG1109" s="287"/>
      <c r="AH1109" s="287"/>
      <c r="AI1109" s="287"/>
      <c r="AJ1109" s="449"/>
      <c r="AK1109" s="206"/>
      <c r="AL1109" s="206"/>
      <c r="AM1109" s="206"/>
      <c r="AN1109" s="206"/>
      <c r="AO1109" s="206"/>
      <c r="AP1109" s="206"/>
      <c r="AQ1109" s="206"/>
      <c r="AR1109" s="206"/>
      <c r="AS1109" s="206"/>
      <c r="AT1109" s="206"/>
      <c r="AU1109" s="206"/>
      <c r="AV1109" s="206"/>
      <c r="AW1109" s="206"/>
      <c r="AX1109" s="206"/>
      <c r="AY1109" s="206"/>
      <c r="AZ1109" s="206"/>
      <c r="BA1109" s="206"/>
      <c r="BB1109" s="206"/>
      <c r="BC1109" s="206"/>
      <c r="BD1109" s="206"/>
      <c r="BE1109" s="206"/>
      <c r="BF1109" s="206"/>
      <c r="BG1109" s="206"/>
      <c r="BH1109" s="206"/>
      <c r="BI1109" s="206"/>
      <c r="BJ1109" s="206"/>
      <c r="BK1109" s="206"/>
      <c r="BL1109" s="206"/>
      <c r="BM1109" s="206"/>
      <c r="BN1109" s="206"/>
      <c r="BO1109" s="206"/>
      <c r="BP1109" s="206"/>
      <c r="BQ1109" s="206"/>
      <c r="BR1109" s="206"/>
      <c r="BS1109" s="206"/>
      <c r="BT1109" s="206"/>
      <c r="BU1109" s="206"/>
      <c r="BV1109" s="206"/>
      <c r="BW1109" s="206"/>
      <c r="BX1109" s="206"/>
      <c r="BY1109" s="206"/>
      <c r="BZ1109" s="206"/>
      <c r="CA1109" s="206"/>
      <c r="CB1109" s="206"/>
      <c r="CC1109" s="206"/>
      <c r="CD1109" s="206"/>
      <c r="CE1109" s="206"/>
      <c r="CF1109" s="206"/>
      <c r="CG1109" s="206"/>
      <c r="CH1109" s="206"/>
      <c r="CI1109" s="206"/>
      <c r="CJ1109" s="206"/>
      <c r="CK1109" s="206"/>
      <c r="CL1109" s="206"/>
      <c r="CM1109" s="206"/>
      <c r="CN1109" s="206"/>
      <c r="CO1109" s="206"/>
      <c r="CP1109" s="206"/>
      <c r="CQ1109" s="206"/>
      <c r="CR1109" s="206"/>
      <c r="CS1109" s="206"/>
      <c r="CT1109" s="206"/>
      <c r="CU1109" s="206"/>
      <c r="CV1109" s="206"/>
      <c r="CW1109" s="206"/>
      <c r="CX1109" s="206"/>
      <c r="CY1109" s="206"/>
      <c r="CZ1109" s="206"/>
      <c r="DA1109" s="206"/>
      <c r="DB1109" s="206"/>
      <c r="DC1109" s="206"/>
      <c r="DD1109" s="206"/>
      <c r="DE1109" s="206"/>
      <c r="DF1109" s="206"/>
      <c r="DG1109" s="206"/>
      <c r="DH1109" s="206"/>
      <c r="DI1109" s="206"/>
      <c r="DJ1109" s="206"/>
      <c r="DK1109" s="206"/>
      <c r="DL1109" s="206"/>
      <c r="DM1109" s="206"/>
      <c r="DN1109" s="206"/>
      <c r="DO1109" s="206"/>
      <c r="DP1109" s="206"/>
      <c r="DQ1109" s="206"/>
      <c r="DR1109" s="206"/>
      <c r="DS1109" s="206"/>
      <c r="DT1109" s="206"/>
      <c r="DU1109" s="206"/>
      <c r="DV1109" s="206"/>
      <c r="DW1109" s="206"/>
      <c r="DX1109" s="206"/>
      <c r="DY1109" s="206"/>
      <c r="DZ1109" s="206"/>
      <c r="EA1109" s="206"/>
      <c r="EB1109" s="206"/>
      <c r="EC1109" s="206"/>
      <c r="ED1109" s="206"/>
      <c r="EE1109" s="206"/>
      <c r="EF1109" s="206"/>
      <c r="EG1109" s="206"/>
      <c r="EH1109" s="206"/>
      <c r="EI1109" s="206"/>
      <c r="EJ1109" s="206"/>
      <c r="EK1109" s="206"/>
      <c r="EL1109" s="206"/>
      <c r="EM1109" s="206"/>
      <c r="EN1109" s="206"/>
      <c r="EO1109" s="206"/>
      <c r="EP1109" s="206"/>
      <c r="EQ1109" s="206"/>
      <c r="ER1109" s="206"/>
      <c r="ES1109" s="206"/>
      <c r="ET1109" s="206"/>
      <c r="EU1109" s="206"/>
      <c r="EV1109" s="206"/>
      <c r="EW1109" s="206"/>
      <c r="EX1109" s="206"/>
      <c r="EY1109" s="206"/>
      <c r="EZ1109" s="206"/>
      <c r="FA1109" s="206"/>
      <c r="FB1109" s="206"/>
      <c r="FC1109" s="206"/>
      <c r="FD1109" s="206"/>
      <c r="FE1109" s="206"/>
      <c r="FF1109" s="206"/>
      <c r="FG1109" s="206"/>
      <c r="FH1109" s="206"/>
      <c r="FI1109" s="206"/>
      <c r="FJ1109" s="206"/>
      <c r="FK1109" s="206"/>
      <c r="FL1109" s="206"/>
      <c r="FM1109" s="206"/>
      <c r="FN1109" s="206"/>
      <c r="FO1109" s="206"/>
      <c r="FP1109" s="206"/>
      <c r="FQ1109" s="206"/>
      <c r="FR1109" s="206"/>
      <c r="FS1109" s="206"/>
      <c r="FT1109" s="206"/>
      <c r="FU1109" s="206"/>
      <c r="FV1109" s="206"/>
      <c r="FW1109" s="206"/>
      <c r="FX1109" s="206"/>
      <c r="FY1109" s="206"/>
      <c r="FZ1109" s="206"/>
      <c r="GA1109" s="206"/>
      <c r="GB1109" s="206"/>
      <c r="GC1109" s="206"/>
      <c r="GD1109" s="206"/>
      <c r="GE1109" s="206"/>
      <c r="GF1109" s="206"/>
      <c r="GG1109" s="206"/>
      <c r="GH1109" s="206"/>
      <c r="GI1109" s="206"/>
      <c r="GJ1109" s="206"/>
      <c r="GK1109" s="206"/>
      <c r="GL1109" s="206"/>
      <c r="GM1109" s="206"/>
      <c r="GN1109" s="206"/>
      <c r="GO1109" s="206"/>
      <c r="GP1109" s="206"/>
      <c r="GQ1109" s="206"/>
      <c r="GR1109" s="206"/>
      <c r="GS1109" s="206"/>
      <c r="GT1109" s="206"/>
      <c r="GU1109" s="206"/>
      <c r="GV1109" s="206"/>
      <c r="GW1109" s="206"/>
      <c r="GX1109" s="206"/>
      <c r="GY1109" s="206"/>
      <c r="GZ1109" s="206"/>
      <c r="HA1109" s="206"/>
      <c r="HB1109" s="206"/>
      <c r="HC1109" s="206"/>
      <c r="HD1109" s="206"/>
      <c r="HE1109" s="206"/>
      <c r="HF1109" s="206"/>
      <c r="HG1109" s="206"/>
      <c r="HH1109" s="206"/>
      <c r="HI1109" s="206"/>
      <c r="HJ1109" s="206"/>
      <c r="HK1109" s="206"/>
      <c r="HL1109" s="206"/>
      <c r="HM1109" s="206"/>
      <c r="HN1109" s="206"/>
      <c r="HO1109" s="206"/>
      <c r="HP1109" s="206"/>
      <c r="HQ1109" s="206"/>
      <c r="HR1109" s="206"/>
      <c r="HS1109" s="206"/>
      <c r="HT1109" s="206"/>
      <c r="HU1109" s="206"/>
      <c r="HV1109" s="206"/>
      <c r="HW1109" s="206"/>
      <c r="HX1109" s="206"/>
      <c r="HY1109" s="206"/>
      <c r="HZ1109" s="206"/>
      <c r="IA1109" s="206"/>
      <c r="IB1109" s="206"/>
      <c r="IC1109" s="206"/>
      <c r="ID1109" s="206"/>
      <c r="IE1109" s="206"/>
      <c r="IF1109" s="206"/>
      <c r="IG1109" s="206"/>
      <c r="IH1109" s="206"/>
    </row>
    <row r="1110" spans="1:242" s="225" customFormat="1" hidden="1" x14ac:dyDescent="0.25">
      <c r="A1110" s="206"/>
      <c r="B1110" s="206"/>
      <c r="C1110" s="204">
        <v>43761</v>
      </c>
      <c r="D1110" s="407" t="s">
        <v>1956</v>
      </c>
      <c r="E1110" s="319" t="s">
        <v>1941</v>
      </c>
      <c r="F1110" s="322"/>
      <c r="G1110" s="270" t="s">
        <v>1611</v>
      </c>
      <c r="H1110" s="285"/>
      <c r="I1110" s="271">
        <v>378000</v>
      </c>
      <c r="J1110" s="357">
        <f t="shared" si="17"/>
        <v>18087200</v>
      </c>
      <c r="K1110" s="251"/>
      <c r="L1110" s="287"/>
      <c r="M1110" s="319" t="s">
        <v>1941</v>
      </c>
      <c r="N1110" s="287"/>
      <c r="O1110" s="287"/>
      <c r="P1110" s="287"/>
      <c r="Q1110" s="287"/>
      <c r="R1110" s="287"/>
      <c r="S1110" s="287"/>
      <c r="T1110" s="287"/>
      <c r="U1110" s="287"/>
      <c r="V1110" s="287"/>
      <c r="W1110" s="287"/>
      <c r="X1110" s="287"/>
      <c r="Y1110" s="287"/>
      <c r="Z1110" s="287"/>
      <c r="AA1110" s="287"/>
      <c r="AB1110" s="287"/>
      <c r="AC1110" s="287"/>
      <c r="AD1110" s="287"/>
      <c r="AE1110" s="287"/>
      <c r="AF1110" s="287"/>
      <c r="AG1110" s="287"/>
      <c r="AH1110" s="287"/>
      <c r="AI1110" s="287"/>
      <c r="AJ1110" s="449"/>
      <c r="AK1110" s="206"/>
      <c r="AL1110" s="206"/>
      <c r="AM1110" s="206"/>
      <c r="AN1110" s="206"/>
      <c r="AO1110" s="206"/>
      <c r="AP1110" s="206"/>
      <c r="AQ1110" s="206"/>
      <c r="AR1110" s="206"/>
      <c r="AS1110" s="206"/>
      <c r="AT1110" s="206"/>
      <c r="AU1110" s="206"/>
      <c r="AV1110" s="206"/>
      <c r="AW1110" s="206"/>
      <c r="AX1110" s="206"/>
      <c r="AY1110" s="206"/>
      <c r="AZ1110" s="206"/>
      <c r="BA1110" s="206"/>
      <c r="BB1110" s="206"/>
      <c r="BC1110" s="206"/>
      <c r="BD1110" s="206"/>
      <c r="BE1110" s="206"/>
      <c r="BF1110" s="206"/>
      <c r="BG1110" s="206"/>
      <c r="BH1110" s="206"/>
      <c r="BI1110" s="206"/>
      <c r="BJ1110" s="206"/>
      <c r="BK1110" s="206"/>
      <c r="BL1110" s="206"/>
      <c r="BM1110" s="206"/>
      <c r="BN1110" s="206"/>
      <c r="BO1110" s="206"/>
      <c r="BP1110" s="206"/>
      <c r="BQ1110" s="206"/>
      <c r="BR1110" s="206"/>
      <c r="BS1110" s="206"/>
      <c r="BT1110" s="206"/>
      <c r="BU1110" s="206"/>
      <c r="BV1110" s="206"/>
      <c r="BW1110" s="206"/>
      <c r="BX1110" s="206"/>
      <c r="BY1110" s="206"/>
      <c r="BZ1110" s="206"/>
      <c r="CA1110" s="206"/>
      <c r="CB1110" s="206"/>
      <c r="CC1110" s="206"/>
      <c r="CD1110" s="206"/>
      <c r="CE1110" s="206"/>
      <c r="CF1110" s="206"/>
      <c r="CG1110" s="206"/>
      <c r="CH1110" s="206"/>
      <c r="CI1110" s="206"/>
      <c r="CJ1110" s="206"/>
      <c r="CK1110" s="206"/>
      <c r="CL1110" s="206"/>
      <c r="CM1110" s="206"/>
      <c r="CN1110" s="206"/>
      <c r="CO1110" s="206"/>
      <c r="CP1110" s="206"/>
      <c r="CQ1110" s="206"/>
      <c r="CR1110" s="206"/>
      <c r="CS1110" s="206"/>
      <c r="CT1110" s="206"/>
      <c r="CU1110" s="206"/>
      <c r="CV1110" s="206"/>
      <c r="CW1110" s="206"/>
      <c r="CX1110" s="206"/>
      <c r="CY1110" s="206"/>
      <c r="CZ1110" s="206"/>
      <c r="DA1110" s="206"/>
      <c r="DB1110" s="206"/>
      <c r="DC1110" s="206"/>
      <c r="DD1110" s="206"/>
      <c r="DE1110" s="206"/>
      <c r="DF1110" s="206"/>
      <c r="DG1110" s="206"/>
      <c r="DH1110" s="206"/>
      <c r="DI1110" s="206"/>
      <c r="DJ1110" s="206"/>
      <c r="DK1110" s="206"/>
      <c r="DL1110" s="206"/>
      <c r="DM1110" s="206"/>
      <c r="DN1110" s="206"/>
      <c r="DO1110" s="206"/>
      <c r="DP1110" s="206"/>
      <c r="DQ1110" s="206"/>
      <c r="DR1110" s="206"/>
      <c r="DS1110" s="206"/>
      <c r="DT1110" s="206"/>
      <c r="DU1110" s="206"/>
      <c r="DV1110" s="206"/>
      <c r="DW1110" s="206"/>
      <c r="DX1110" s="206"/>
      <c r="DY1110" s="206"/>
      <c r="DZ1110" s="206"/>
      <c r="EA1110" s="206"/>
      <c r="EB1110" s="206"/>
      <c r="EC1110" s="206"/>
      <c r="ED1110" s="206"/>
      <c r="EE1110" s="206"/>
      <c r="EF1110" s="206"/>
      <c r="EG1110" s="206"/>
      <c r="EH1110" s="206"/>
      <c r="EI1110" s="206"/>
      <c r="EJ1110" s="206"/>
      <c r="EK1110" s="206"/>
      <c r="EL1110" s="206"/>
      <c r="EM1110" s="206"/>
      <c r="EN1110" s="206"/>
      <c r="EO1110" s="206"/>
      <c r="EP1110" s="206"/>
      <c r="EQ1110" s="206"/>
      <c r="ER1110" s="206"/>
      <c r="ES1110" s="206"/>
      <c r="ET1110" s="206"/>
      <c r="EU1110" s="206"/>
      <c r="EV1110" s="206"/>
      <c r="EW1110" s="206"/>
      <c r="EX1110" s="206"/>
      <c r="EY1110" s="206"/>
      <c r="EZ1110" s="206"/>
      <c r="FA1110" s="206"/>
      <c r="FB1110" s="206"/>
      <c r="FC1110" s="206"/>
      <c r="FD1110" s="206"/>
      <c r="FE1110" s="206"/>
      <c r="FF1110" s="206"/>
      <c r="FG1110" s="206"/>
      <c r="FH1110" s="206"/>
      <c r="FI1110" s="206"/>
      <c r="FJ1110" s="206"/>
      <c r="FK1110" s="206"/>
      <c r="FL1110" s="206"/>
      <c r="FM1110" s="206"/>
      <c r="FN1110" s="206"/>
      <c r="FO1110" s="206"/>
      <c r="FP1110" s="206"/>
      <c r="FQ1110" s="206"/>
      <c r="FR1110" s="206"/>
      <c r="FS1110" s="206"/>
      <c r="FT1110" s="206"/>
      <c r="FU1110" s="206"/>
      <c r="FV1110" s="206"/>
      <c r="FW1110" s="206"/>
      <c r="FX1110" s="206"/>
      <c r="FY1110" s="206"/>
      <c r="FZ1110" s="206"/>
      <c r="GA1110" s="206"/>
      <c r="GB1110" s="206"/>
      <c r="GC1110" s="206"/>
      <c r="GD1110" s="206"/>
      <c r="GE1110" s="206"/>
      <c r="GF1110" s="206"/>
      <c r="GG1110" s="206"/>
      <c r="GH1110" s="206"/>
      <c r="GI1110" s="206"/>
      <c r="GJ1110" s="206"/>
      <c r="GK1110" s="206"/>
      <c r="GL1110" s="206"/>
      <c r="GM1110" s="206"/>
      <c r="GN1110" s="206"/>
      <c r="GO1110" s="206"/>
      <c r="GP1110" s="206"/>
      <c r="GQ1110" s="206"/>
      <c r="GR1110" s="206"/>
      <c r="GS1110" s="206"/>
      <c r="GT1110" s="206"/>
      <c r="GU1110" s="206"/>
      <c r="GV1110" s="206"/>
      <c r="GW1110" s="206"/>
      <c r="GX1110" s="206"/>
      <c r="GY1110" s="206"/>
      <c r="GZ1110" s="206"/>
      <c r="HA1110" s="206"/>
      <c r="HB1110" s="206"/>
      <c r="HC1110" s="206"/>
      <c r="HD1110" s="206"/>
      <c r="HE1110" s="206"/>
      <c r="HF1110" s="206"/>
      <c r="HG1110" s="206"/>
      <c r="HH1110" s="206"/>
      <c r="HI1110" s="206"/>
      <c r="HJ1110" s="206"/>
      <c r="HK1110" s="206"/>
      <c r="HL1110" s="206"/>
      <c r="HM1110" s="206"/>
      <c r="HN1110" s="206"/>
      <c r="HO1110" s="206"/>
      <c r="HP1110" s="206"/>
      <c r="HQ1110" s="206"/>
      <c r="HR1110" s="206"/>
      <c r="HS1110" s="206"/>
      <c r="HT1110" s="206"/>
      <c r="HU1110" s="206"/>
      <c r="HV1110" s="206"/>
      <c r="HW1110" s="206"/>
      <c r="HX1110" s="206"/>
      <c r="HY1110" s="206"/>
      <c r="HZ1110" s="206"/>
      <c r="IA1110" s="206"/>
      <c r="IB1110" s="206"/>
      <c r="IC1110" s="206"/>
      <c r="ID1110" s="206"/>
      <c r="IE1110" s="206"/>
      <c r="IF1110" s="206"/>
      <c r="IG1110" s="206"/>
      <c r="IH1110" s="206"/>
    </row>
    <row r="1111" spans="1:242" s="225" customFormat="1" hidden="1" x14ac:dyDescent="0.25">
      <c r="A1111" s="206"/>
      <c r="B1111" s="206"/>
      <c r="C1111" s="204"/>
      <c r="D1111" s="407" t="s">
        <v>1976</v>
      </c>
      <c r="E1111" s="319"/>
      <c r="F1111" s="322"/>
      <c r="G1111" s="270" t="s">
        <v>1611</v>
      </c>
      <c r="H1111" s="285">
        <v>390000</v>
      </c>
      <c r="I1111" s="271"/>
      <c r="J1111" s="357">
        <f t="shared" si="17"/>
        <v>18477200</v>
      </c>
      <c r="K1111" s="251"/>
      <c r="L1111" s="287"/>
      <c r="M1111" s="319"/>
      <c r="N1111" s="287"/>
      <c r="O1111" s="287"/>
      <c r="P1111" s="287"/>
      <c r="Q1111" s="287"/>
      <c r="R1111" s="287"/>
      <c r="S1111" s="287"/>
      <c r="T1111" s="287"/>
      <c r="U1111" s="287"/>
      <c r="V1111" s="287"/>
      <c r="W1111" s="287"/>
      <c r="X1111" s="287"/>
      <c r="Y1111" s="287"/>
      <c r="Z1111" s="287"/>
      <c r="AA1111" s="287"/>
      <c r="AB1111" s="287"/>
      <c r="AC1111" s="287"/>
      <c r="AD1111" s="287"/>
      <c r="AE1111" s="287"/>
      <c r="AF1111" s="287"/>
      <c r="AG1111" s="287"/>
      <c r="AH1111" s="287"/>
      <c r="AI1111" s="287"/>
      <c r="AJ1111" s="449"/>
      <c r="AK1111" s="206"/>
      <c r="AL1111" s="206"/>
      <c r="AM1111" s="206"/>
      <c r="AN1111" s="206"/>
      <c r="AO1111" s="206"/>
      <c r="AP1111" s="206"/>
      <c r="AQ1111" s="206"/>
      <c r="AR1111" s="206"/>
      <c r="AS1111" s="206"/>
      <c r="AT1111" s="206"/>
      <c r="AU1111" s="206"/>
      <c r="AV1111" s="206"/>
      <c r="AW1111" s="206"/>
      <c r="AX1111" s="206"/>
      <c r="AY1111" s="206"/>
      <c r="AZ1111" s="206"/>
      <c r="BA1111" s="206"/>
      <c r="BB1111" s="206"/>
      <c r="BC1111" s="206"/>
      <c r="BD1111" s="206"/>
      <c r="BE1111" s="206"/>
      <c r="BF1111" s="206"/>
      <c r="BG1111" s="206"/>
      <c r="BH1111" s="206"/>
      <c r="BI1111" s="206"/>
      <c r="BJ1111" s="206"/>
      <c r="BK1111" s="206"/>
      <c r="BL1111" s="206"/>
      <c r="BM1111" s="206"/>
      <c r="BN1111" s="206"/>
      <c r="BO1111" s="206"/>
      <c r="BP1111" s="206"/>
      <c r="BQ1111" s="206"/>
      <c r="BR1111" s="206"/>
      <c r="BS1111" s="206"/>
      <c r="BT1111" s="206"/>
      <c r="BU1111" s="206"/>
      <c r="BV1111" s="206"/>
      <c r="BW1111" s="206"/>
      <c r="BX1111" s="206"/>
      <c r="BY1111" s="206"/>
      <c r="BZ1111" s="206"/>
      <c r="CA1111" s="206"/>
      <c r="CB1111" s="206"/>
      <c r="CC1111" s="206"/>
      <c r="CD1111" s="206"/>
      <c r="CE1111" s="206"/>
      <c r="CF1111" s="206"/>
      <c r="CG1111" s="206"/>
      <c r="CH1111" s="206"/>
      <c r="CI1111" s="206"/>
      <c r="CJ1111" s="206"/>
      <c r="CK1111" s="206"/>
      <c r="CL1111" s="206"/>
      <c r="CM1111" s="206"/>
      <c r="CN1111" s="206"/>
      <c r="CO1111" s="206"/>
      <c r="CP1111" s="206"/>
      <c r="CQ1111" s="206"/>
      <c r="CR1111" s="206"/>
      <c r="CS1111" s="206"/>
      <c r="CT1111" s="206"/>
      <c r="CU1111" s="206"/>
      <c r="CV1111" s="206"/>
      <c r="CW1111" s="206"/>
      <c r="CX1111" s="206"/>
      <c r="CY1111" s="206"/>
      <c r="CZ1111" s="206"/>
      <c r="DA1111" s="206"/>
      <c r="DB1111" s="206"/>
      <c r="DC1111" s="206"/>
      <c r="DD1111" s="206"/>
      <c r="DE1111" s="206"/>
      <c r="DF1111" s="206"/>
      <c r="DG1111" s="206"/>
      <c r="DH1111" s="206"/>
      <c r="DI1111" s="206"/>
      <c r="DJ1111" s="206"/>
      <c r="DK1111" s="206"/>
      <c r="DL1111" s="206"/>
      <c r="DM1111" s="206"/>
      <c r="DN1111" s="206"/>
      <c r="DO1111" s="206"/>
      <c r="DP1111" s="206"/>
      <c r="DQ1111" s="206"/>
      <c r="DR1111" s="206"/>
      <c r="DS1111" s="206"/>
      <c r="DT1111" s="206"/>
      <c r="DU1111" s="206"/>
      <c r="DV1111" s="206"/>
      <c r="DW1111" s="206"/>
      <c r="DX1111" s="206"/>
      <c r="DY1111" s="206"/>
      <c r="DZ1111" s="206"/>
      <c r="EA1111" s="206"/>
      <c r="EB1111" s="206"/>
      <c r="EC1111" s="206"/>
      <c r="ED1111" s="206"/>
      <c r="EE1111" s="206"/>
      <c r="EF1111" s="206"/>
      <c r="EG1111" s="206"/>
      <c r="EH1111" s="206"/>
      <c r="EI1111" s="206"/>
      <c r="EJ1111" s="206"/>
      <c r="EK1111" s="206"/>
      <c r="EL1111" s="206"/>
      <c r="EM1111" s="206"/>
      <c r="EN1111" s="206"/>
      <c r="EO1111" s="206"/>
      <c r="EP1111" s="206"/>
      <c r="EQ1111" s="206"/>
      <c r="ER1111" s="206"/>
      <c r="ES1111" s="206"/>
      <c r="ET1111" s="206"/>
      <c r="EU1111" s="206"/>
      <c r="EV1111" s="206"/>
      <c r="EW1111" s="206"/>
      <c r="EX1111" s="206"/>
      <c r="EY1111" s="206"/>
      <c r="EZ1111" s="206"/>
      <c r="FA1111" s="206"/>
      <c r="FB1111" s="206"/>
      <c r="FC1111" s="206"/>
      <c r="FD1111" s="206"/>
      <c r="FE1111" s="206"/>
      <c r="FF1111" s="206"/>
      <c r="FG1111" s="206"/>
      <c r="FH1111" s="206"/>
      <c r="FI1111" s="206"/>
      <c r="FJ1111" s="206"/>
      <c r="FK1111" s="206"/>
      <c r="FL1111" s="206"/>
      <c r="FM1111" s="206"/>
      <c r="FN1111" s="206"/>
      <c r="FO1111" s="206"/>
      <c r="FP1111" s="206"/>
      <c r="FQ1111" s="206"/>
      <c r="FR1111" s="206"/>
      <c r="FS1111" s="206"/>
      <c r="FT1111" s="206"/>
      <c r="FU1111" s="206"/>
      <c r="FV1111" s="206"/>
      <c r="FW1111" s="206"/>
      <c r="FX1111" s="206"/>
      <c r="FY1111" s="206"/>
      <c r="FZ1111" s="206"/>
      <c r="GA1111" s="206"/>
      <c r="GB1111" s="206"/>
      <c r="GC1111" s="206"/>
      <c r="GD1111" s="206"/>
      <c r="GE1111" s="206"/>
      <c r="GF1111" s="206"/>
      <c r="GG1111" s="206"/>
      <c r="GH1111" s="206"/>
      <c r="GI1111" s="206"/>
      <c r="GJ1111" s="206"/>
      <c r="GK1111" s="206"/>
      <c r="GL1111" s="206"/>
      <c r="GM1111" s="206"/>
      <c r="GN1111" s="206"/>
      <c r="GO1111" s="206"/>
      <c r="GP1111" s="206"/>
      <c r="GQ1111" s="206"/>
      <c r="GR1111" s="206"/>
      <c r="GS1111" s="206"/>
      <c r="GT1111" s="206"/>
      <c r="GU1111" s="206"/>
      <c r="GV1111" s="206"/>
      <c r="GW1111" s="206"/>
      <c r="GX1111" s="206"/>
      <c r="GY1111" s="206"/>
      <c r="GZ1111" s="206"/>
      <c r="HA1111" s="206"/>
      <c r="HB1111" s="206"/>
      <c r="HC1111" s="206"/>
      <c r="HD1111" s="206"/>
      <c r="HE1111" s="206"/>
      <c r="HF1111" s="206"/>
      <c r="HG1111" s="206"/>
      <c r="HH1111" s="206"/>
      <c r="HI1111" s="206"/>
      <c r="HJ1111" s="206"/>
      <c r="HK1111" s="206"/>
      <c r="HL1111" s="206"/>
      <c r="HM1111" s="206"/>
      <c r="HN1111" s="206"/>
      <c r="HO1111" s="206"/>
      <c r="HP1111" s="206"/>
      <c r="HQ1111" s="206"/>
      <c r="HR1111" s="206"/>
      <c r="HS1111" s="206"/>
      <c r="HT1111" s="206"/>
      <c r="HU1111" s="206"/>
      <c r="HV1111" s="206"/>
      <c r="HW1111" s="206"/>
      <c r="HX1111" s="206"/>
      <c r="HY1111" s="206"/>
      <c r="HZ1111" s="206"/>
      <c r="IA1111" s="206"/>
      <c r="IB1111" s="206"/>
      <c r="IC1111" s="206"/>
      <c r="ID1111" s="206"/>
      <c r="IE1111" s="206"/>
      <c r="IF1111" s="206"/>
      <c r="IG1111" s="206"/>
      <c r="IH1111" s="206"/>
    </row>
    <row r="1112" spans="1:242" s="225" customFormat="1" hidden="1" x14ac:dyDescent="0.25">
      <c r="A1112" s="206"/>
      <c r="B1112" s="206"/>
      <c r="C1112" s="204">
        <v>43761</v>
      </c>
      <c r="D1112" s="233" t="s">
        <v>1957</v>
      </c>
      <c r="E1112" s="319" t="s">
        <v>1942</v>
      </c>
      <c r="F1112" s="322"/>
      <c r="G1112" s="242" t="s">
        <v>1611</v>
      </c>
      <c r="H1112" s="285"/>
      <c r="I1112" s="236">
        <v>1264000</v>
      </c>
      <c r="J1112" s="357">
        <f t="shared" si="17"/>
        <v>17213200</v>
      </c>
      <c r="K1112" s="251"/>
      <c r="L1112" s="287"/>
      <c r="M1112" s="319" t="s">
        <v>1942</v>
      </c>
      <c r="N1112" s="287"/>
      <c r="O1112" s="287"/>
      <c r="P1112" s="287"/>
      <c r="Q1112" s="287"/>
      <c r="R1112" s="287"/>
      <c r="S1112" s="287"/>
      <c r="T1112" s="287"/>
      <c r="U1112" s="287"/>
      <c r="V1112" s="287"/>
      <c r="W1112" s="287"/>
      <c r="X1112" s="287"/>
      <c r="Y1112" s="287"/>
      <c r="Z1112" s="287"/>
      <c r="AA1112" s="287"/>
      <c r="AB1112" s="287"/>
      <c r="AC1112" s="287"/>
      <c r="AD1112" s="287"/>
      <c r="AE1112" s="287"/>
      <c r="AF1112" s="287"/>
      <c r="AG1112" s="287"/>
      <c r="AH1112" s="287"/>
      <c r="AI1112" s="287"/>
      <c r="AJ1112" s="449"/>
      <c r="AK1112" s="206"/>
      <c r="AL1112" s="206"/>
      <c r="AM1112" s="206"/>
      <c r="AN1112" s="206"/>
      <c r="AO1112" s="206"/>
      <c r="AP1112" s="206"/>
      <c r="AQ1112" s="206"/>
      <c r="AR1112" s="206"/>
      <c r="AS1112" s="206"/>
      <c r="AT1112" s="206"/>
      <c r="AU1112" s="206"/>
      <c r="AV1112" s="206"/>
      <c r="AW1112" s="206"/>
      <c r="AX1112" s="206"/>
      <c r="AY1112" s="206"/>
      <c r="AZ1112" s="206"/>
      <c r="BA1112" s="206"/>
      <c r="BB1112" s="206"/>
      <c r="BC1112" s="206"/>
      <c r="BD1112" s="206"/>
      <c r="BE1112" s="206"/>
      <c r="BF1112" s="206"/>
      <c r="BG1112" s="206"/>
      <c r="BH1112" s="206"/>
      <c r="BI1112" s="206"/>
      <c r="BJ1112" s="206"/>
      <c r="BK1112" s="206"/>
      <c r="BL1112" s="206"/>
      <c r="BM1112" s="206"/>
      <c r="BN1112" s="206"/>
      <c r="BO1112" s="206"/>
      <c r="BP1112" s="206"/>
      <c r="BQ1112" s="206"/>
      <c r="BR1112" s="206"/>
      <c r="BS1112" s="206"/>
      <c r="BT1112" s="206"/>
      <c r="BU1112" s="206"/>
      <c r="BV1112" s="206"/>
      <c r="BW1112" s="206"/>
      <c r="BX1112" s="206"/>
      <c r="BY1112" s="206"/>
      <c r="BZ1112" s="206"/>
      <c r="CA1112" s="206"/>
      <c r="CB1112" s="206"/>
      <c r="CC1112" s="206"/>
      <c r="CD1112" s="206"/>
      <c r="CE1112" s="206"/>
      <c r="CF1112" s="206"/>
      <c r="CG1112" s="206"/>
      <c r="CH1112" s="206"/>
      <c r="CI1112" s="206"/>
      <c r="CJ1112" s="206"/>
      <c r="CK1112" s="206"/>
      <c r="CL1112" s="206"/>
      <c r="CM1112" s="206"/>
      <c r="CN1112" s="206"/>
      <c r="CO1112" s="206"/>
      <c r="CP1112" s="206"/>
      <c r="CQ1112" s="206"/>
      <c r="CR1112" s="206"/>
      <c r="CS1112" s="206"/>
      <c r="CT1112" s="206"/>
      <c r="CU1112" s="206"/>
      <c r="CV1112" s="206"/>
      <c r="CW1112" s="206"/>
      <c r="CX1112" s="206"/>
      <c r="CY1112" s="206"/>
      <c r="CZ1112" s="206"/>
      <c r="DA1112" s="206"/>
      <c r="DB1112" s="206"/>
      <c r="DC1112" s="206"/>
      <c r="DD1112" s="206"/>
      <c r="DE1112" s="206"/>
      <c r="DF1112" s="206"/>
      <c r="DG1112" s="206"/>
      <c r="DH1112" s="206"/>
      <c r="DI1112" s="206"/>
      <c r="DJ1112" s="206"/>
      <c r="DK1112" s="206"/>
      <c r="DL1112" s="206"/>
      <c r="DM1112" s="206"/>
      <c r="DN1112" s="206"/>
      <c r="DO1112" s="206"/>
      <c r="DP1112" s="206"/>
      <c r="DQ1112" s="206"/>
      <c r="DR1112" s="206"/>
      <c r="DS1112" s="206"/>
      <c r="DT1112" s="206"/>
      <c r="DU1112" s="206"/>
      <c r="DV1112" s="206"/>
      <c r="DW1112" s="206"/>
      <c r="DX1112" s="206"/>
      <c r="DY1112" s="206"/>
      <c r="DZ1112" s="206"/>
      <c r="EA1112" s="206"/>
      <c r="EB1112" s="206"/>
      <c r="EC1112" s="206"/>
      <c r="ED1112" s="206"/>
      <c r="EE1112" s="206"/>
      <c r="EF1112" s="206"/>
      <c r="EG1112" s="206"/>
      <c r="EH1112" s="206"/>
      <c r="EI1112" s="206"/>
      <c r="EJ1112" s="206"/>
      <c r="EK1112" s="206"/>
      <c r="EL1112" s="206"/>
      <c r="EM1112" s="206"/>
      <c r="EN1112" s="206"/>
      <c r="EO1112" s="206"/>
      <c r="EP1112" s="206"/>
      <c r="EQ1112" s="206"/>
      <c r="ER1112" s="206"/>
      <c r="ES1112" s="206"/>
      <c r="ET1112" s="206"/>
      <c r="EU1112" s="206"/>
      <c r="EV1112" s="206"/>
      <c r="EW1112" s="206"/>
      <c r="EX1112" s="206"/>
      <c r="EY1112" s="206"/>
      <c r="EZ1112" s="206"/>
      <c r="FA1112" s="206"/>
      <c r="FB1112" s="206"/>
      <c r="FC1112" s="206"/>
      <c r="FD1112" s="206"/>
      <c r="FE1112" s="206"/>
      <c r="FF1112" s="206"/>
      <c r="FG1112" s="206"/>
      <c r="FH1112" s="206"/>
      <c r="FI1112" s="206"/>
      <c r="FJ1112" s="206"/>
      <c r="FK1112" s="206"/>
      <c r="FL1112" s="206"/>
      <c r="FM1112" s="206"/>
      <c r="FN1112" s="206"/>
      <c r="FO1112" s="206"/>
      <c r="FP1112" s="206"/>
      <c r="FQ1112" s="206"/>
      <c r="FR1112" s="206"/>
      <c r="FS1112" s="206"/>
      <c r="FT1112" s="206"/>
      <c r="FU1112" s="206"/>
      <c r="FV1112" s="206"/>
      <c r="FW1112" s="206"/>
      <c r="FX1112" s="206"/>
      <c r="FY1112" s="206"/>
      <c r="FZ1112" s="206"/>
      <c r="GA1112" s="206"/>
      <c r="GB1112" s="206"/>
      <c r="GC1112" s="206"/>
      <c r="GD1112" s="206"/>
      <c r="GE1112" s="206"/>
      <c r="GF1112" s="206"/>
      <c r="GG1112" s="206"/>
      <c r="GH1112" s="206"/>
      <c r="GI1112" s="206"/>
      <c r="GJ1112" s="206"/>
      <c r="GK1112" s="206"/>
      <c r="GL1112" s="206"/>
      <c r="GM1112" s="206"/>
      <c r="GN1112" s="206"/>
      <c r="GO1112" s="206"/>
      <c r="GP1112" s="206"/>
      <c r="GQ1112" s="206"/>
      <c r="GR1112" s="206"/>
      <c r="GS1112" s="206"/>
      <c r="GT1112" s="206"/>
      <c r="GU1112" s="206"/>
      <c r="GV1112" s="206"/>
      <c r="GW1112" s="206"/>
      <c r="GX1112" s="206"/>
      <c r="GY1112" s="206"/>
      <c r="GZ1112" s="206"/>
      <c r="HA1112" s="206"/>
      <c r="HB1112" s="206"/>
      <c r="HC1112" s="206"/>
      <c r="HD1112" s="206"/>
      <c r="HE1112" s="206"/>
      <c r="HF1112" s="206"/>
      <c r="HG1112" s="206"/>
      <c r="HH1112" s="206"/>
      <c r="HI1112" s="206"/>
      <c r="HJ1112" s="206"/>
      <c r="HK1112" s="206"/>
      <c r="HL1112" s="206"/>
      <c r="HM1112" s="206"/>
      <c r="HN1112" s="206"/>
      <c r="HO1112" s="206"/>
      <c r="HP1112" s="206"/>
      <c r="HQ1112" s="206"/>
      <c r="HR1112" s="206"/>
      <c r="HS1112" s="206"/>
      <c r="HT1112" s="206"/>
      <c r="HU1112" s="206"/>
      <c r="HV1112" s="206"/>
      <c r="HW1112" s="206"/>
      <c r="HX1112" s="206"/>
      <c r="HY1112" s="206"/>
      <c r="HZ1112" s="206"/>
      <c r="IA1112" s="206"/>
      <c r="IB1112" s="206"/>
      <c r="IC1112" s="206"/>
      <c r="ID1112" s="206"/>
      <c r="IE1112" s="206"/>
      <c r="IF1112" s="206"/>
      <c r="IG1112" s="206"/>
      <c r="IH1112" s="206"/>
    </row>
    <row r="1113" spans="1:242" s="225" customFormat="1" hidden="1" x14ac:dyDescent="0.25">
      <c r="A1113" s="206"/>
      <c r="B1113" s="206"/>
      <c r="C1113" s="204"/>
      <c r="D1113" s="407" t="s">
        <v>1977</v>
      </c>
      <c r="E1113" s="319"/>
      <c r="F1113" s="322"/>
      <c r="G1113" s="242" t="s">
        <v>1611</v>
      </c>
      <c r="H1113" s="285">
        <v>1340000</v>
      </c>
      <c r="I1113" s="236"/>
      <c r="J1113" s="357">
        <f t="shared" si="17"/>
        <v>18553200</v>
      </c>
      <c r="K1113" s="251"/>
      <c r="L1113" s="287"/>
      <c r="M1113" s="319"/>
      <c r="N1113" s="287"/>
      <c r="O1113" s="287"/>
      <c r="P1113" s="287"/>
      <c r="Q1113" s="287"/>
      <c r="R1113" s="287"/>
      <c r="S1113" s="287"/>
      <c r="T1113" s="287"/>
      <c r="U1113" s="287"/>
      <c r="V1113" s="287"/>
      <c r="W1113" s="287"/>
      <c r="X1113" s="287"/>
      <c r="Y1113" s="287"/>
      <c r="Z1113" s="287"/>
      <c r="AA1113" s="287"/>
      <c r="AB1113" s="287"/>
      <c r="AC1113" s="287"/>
      <c r="AD1113" s="287"/>
      <c r="AE1113" s="287"/>
      <c r="AF1113" s="287"/>
      <c r="AG1113" s="287"/>
      <c r="AH1113" s="287"/>
      <c r="AI1113" s="287"/>
      <c r="AJ1113" s="449"/>
      <c r="AK1113" s="206"/>
      <c r="AL1113" s="206"/>
      <c r="AM1113" s="206"/>
      <c r="AN1113" s="206"/>
      <c r="AO1113" s="206"/>
      <c r="AP1113" s="206"/>
      <c r="AQ1113" s="206"/>
      <c r="AR1113" s="206"/>
      <c r="AS1113" s="206"/>
      <c r="AT1113" s="206"/>
      <c r="AU1113" s="206"/>
      <c r="AV1113" s="206"/>
      <c r="AW1113" s="206"/>
      <c r="AX1113" s="206"/>
      <c r="AY1113" s="206"/>
      <c r="AZ1113" s="206"/>
      <c r="BA1113" s="206"/>
      <c r="BB1113" s="206"/>
      <c r="BC1113" s="206"/>
      <c r="BD1113" s="206"/>
      <c r="BE1113" s="206"/>
      <c r="BF1113" s="206"/>
      <c r="BG1113" s="206"/>
      <c r="BH1113" s="206"/>
      <c r="BI1113" s="206"/>
      <c r="BJ1113" s="206"/>
      <c r="BK1113" s="206"/>
      <c r="BL1113" s="206"/>
      <c r="BM1113" s="206"/>
      <c r="BN1113" s="206"/>
      <c r="BO1113" s="206"/>
      <c r="BP1113" s="206"/>
      <c r="BQ1113" s="206"/>
      <c r="BR1113" s="206"/>
      <c r="BS1113" s="206"/>
      <c r="BT1113" s="206"/>
      <c r="BU1113" s="206"/>
      <c r="BV1113" s="206"/>
      <c r="BW1113" s="206"/>
      <c r="BX1113" s="206"/>
      <c r="BY1113" s="206"/>
      <c r="BZ1113" s="206"/>
      <c r="CA1113" s="206"/>
      <c r="CB1113" s="206"/>
      <c r="CC1113" s="206"/>
      <c r="CD1113" s="206"/>
      <c r="CE1113" s="206"/>
      <c r="CF1113" s="206"/>
      <c r="CG1113" s="206"/>
      <c r="CH1113" s="206"/>
      <c r="CI1113" s="206"/>
      <c r="CJ1113" s="206"/>
      <c r="CK1113" s="206"/>
      <c r="CL1113" s="206"/>
      <c r="CM1113" s="206"/>
      <c r="CN1113" s="206"/>
      <c r="CO1113" s="206"/>
      <c r="CP1113" s="206"/>
      <c r="CQ1113" s="206"/>
      <c r="CR1113" s="206"/>
      <c r="CS1113" s="206"/>
      <c r="CT1113" s="206"/>
      <c r="CU1113" s="206"/>
      <c r="CV1113" s="206"/>
      <c r="CW1113" s="206"/>
      <c r="CX1113" s="206"/>
      <c r="CY1113" s="206"/>
      <c r="CZ1113" s="206"/>
      <c r="DA1113" s="206"/>
      <c r="DB1113" s="206"/>
      <c r="DC1113" s="206"/>
      <c r="DD1113" s="206"/>
      <c r="DE1113" s="206"/>
      <c r="DF1113" s="206"/>
      <c r="DG1113" s="206"/>
      <c r="DH1113" s="206"/>
      <c r="DI1113" s="206"/>
      <c r="DJ1113" s="206"/>
      <c r="DK1113" s="206"/>
      <c r="DL1113" s="206"/>
      <c r="DM1113" s="206"/>
      <c r="DN1113" s="206"/>
      <c r="DO1113" s="206"/>
      <c r="DP1113" s="206"/>
      <c r="DQ1113" s="206"/>
      <c r="DR1113" s="206"/>
      <c r="DS1113" s="206"/>
      <c r="DT1113" s="206"/>
      <c r="DU1113" s="206"/>
      <c r="DV1113" s="206"/>
      <c r="DW1113" s="206"/>
      <c r="DX1113" s="206"/>
      <c r="DY1113" s="206"/>
      <c r="DZ1113" s="206"/>
      <c r="EA1113" s="206"/>
      <c r="EB1113" s="206"/>
      <c r="EC1113" s="206"/>
      <c r="ED1113" s="206"/>
      <c r="EE1113" s="206"/>
      <c r="EF1113" s="206"/>
      <c r="EG1113" s="206"/>
      <c r="EH1113" s="206"/>
      <c r="EI1113" s="206"/>
      <c r="EJ1113" s="206"/>
      <c r="EK1113" s="206"/>
      <c r="EL1113" s="206"/>
      <c r="EM1113" s="206"/>
      <c r="EN1113" s="206"/>
      <c r="EO1113" s="206"/>
      <c r="EP1113" s="206"/>
      <c r="EQ1113" s="206"/>
      <c r="ER1113" s="206"/>
      <c r="ES1113" s="206"/>
      <c r="ET1113" s="206"/>
      <c r="EU1113" s="206"/>
      <c r="EV1113" s="206"/>
      <c r="EW1113" s="206"/>
      <c r="EX1113" s="206"/>
      <c r="EY1113" s="206"/>
      <c r="EZ1113" s="206"/>
      <c r="FA1113" s="206"/>
      <c r="FB1113" s="206"/>
      <c r="FC1113" s="206"/>
      <c r="FD1113" s="206"/>
      <c r="FE1113" s="206"/>
      <c r="FF1113" s="206"/>
      <c r="FG1113" s="206"/>
      <c r="FH1113" s="206"/>
      <c r="FI1113" s="206"/>
      <c r="FJ1113" s="206"/>
      <c r="FK1113" s="206"/>
      <c r="FL1113" s="206"/>
      <c r="FM1113" s="206"/>
      <c r="FN1113" s="206"/>
      <c r="FO1113" s="206"/>
      <c r="FP1113" s="206"/>
      <c r="FQ1113" s="206"/>
      <c r="FR1113" s="206"/>
      <c r="FS1113" s="206"/>
      <c r="FT1113" s="206"/>
      <c r="FU1113" s="206"/>
      <c r="FV1113" s="206"/>
      <c r="FW1113" s="206"/>
      <c r="FX1113" s="206"/>
      <c r="FY1113" s="206"/>
      <c r="FZ1113" s="206"/>
      <c r="GA1113" s="206"/>
      <c r="GB1113" s="206"/>
      <c r="GC1113" s="206"/>
      <c r="GD1113" s="206"/>
      <c r="GE1113" s="206"/>
      <c r="GF1113" s="206"/>
      <c r="GG1113" s="206"/>
      <c r="GH1113" s="206"/>
      <c r="GI1113" s="206"/>
      <c r="GJ1113" s="206"/>
      <c r="GK1113" s="206"/>
      <c r="GL1113" s="206"/>
      <c r="GM1113" s="206"/>
      <c r="GN1113" s="206"/>
      <c r="GO1113" s="206"/>
      <c r="GP1113" s="206"/>
      <c r="GQ1113" s="206"/>
      <c r="GR1113" s="206"/>
      <c r="GS1113" s="206"/>
      <c r="GT1113" s="206"/>
      <c r="GU1113" s="206"/>
      <c r="GV1113" s="206"/>
      <c r="GW1113" s="206"/>
      <c r="GX1113" s="206"/>
      <c r="GY1113" s="206"/>
      <c r="GZ1113" s="206"/>
      <c r="HA1113" s="206"/>
      <c r="HB1113" s="206"/>
      <c r="HC1113" s="206"/>
      <c r="HD1113" s="206"/>
      <c r="HE1113" s="206"/>
      <c r="HF1113" s="206"/>
      <c r="HG1113" s="206"/>
      <c r="HH1113" s="206"/>
      <c r="HI1113" s="206"/>
      <c r="HJ1113" s="206"/>
      <c r="HK1113" s="206"/>
      <c r="HL1113" s="206"/>
      <c r="HM1113" s="206"/>
      <c r="HN1113" s="206"/>
      <c r="HO1113" s="206"/>
      <c r="HP1113" s="206"/>
      <c r="HQ1113" s="206"/>
      <c r="HR1113" s="206"/>
      <c r="HS1113" s="206"/>
      <c r="HT1113" s="206"/>
      <c r="HU1113" s="206"/>
      <c r="HV1113" s="206"/>
      <c r="HW1113" s="206"/>
      <c r="HX1113" s="206"/>
      <c r="HY1113" s="206"/>
      <c r="HZ1113" s="206"/>
      <c r="IA1113" s="206"/>
      <c r="IB1113" s="206"/>
      <c r="IC1113" s="206"/>
      <c r="ID1113" s="206"/>
      <c r="IE1113" s="206"/>
      <c r="IF1113" s="206"/>
      <c r="IG1113" s="206"/>
      <c r="IH1113" s="206"/>
    </row>
    <row r="1114" spans="1:242" s="225" customFormat="1" hidden="1" x14ac:dyDescent="0.25">
      <c r="A1114" s="206"/>
      <c r="B1114" s="206"/>
      <c r="C1114" s="204">
        <v>43762</v>
      </c>
      <c r="D1114" s="233" t="s">
        <v>1958</v>
      </c>
      <c r="E1114" s="319" t="s">
        <v>1943</v>
      </c>
      <c r="F1114" s="322"/>
      <c r="G1114" s="242" t="s">
        <v>608</v>
      </c>
      <c r="H1114" s="285"/>
      <c r="I1114" s="236">
        <v>3045000</v>
      </c>
      <c r="J1114" s="357">
        <f t="shared" si="17"/>
        <v>15508200</v>
      </c>
      <c r="K1114" s="251"/>
      <c r="L1114" s="287"/>
      <c r="M1114" s="319" t="s">
        <v>1943</v>
      </c>
      <c r="N1114" s="287"/>
      <c r="O1114" s="287"/>
      <c r="P1114" s="287"/>
      <c r="Q1114" s="287"/>
      <c r="R1114" s="287"/>
      <c r="S1114" s="287"/>
      <c r="T1114" s="287"/>
      <c r="U1114" s="287"/>
      <c r="V1114" s="287"/>
      <c r="W1114" s="287"/>
      <c r="X1114" s="287"/>
      <c r="Y1114" s="287"/>
      <c r="Z1114" s="287"/>
      <c r="AA1114" s="287"/>
      <c r="AB1114" s="287"/>
      <c r="AC1114" s="287"/>
      <c r="AD1114" s="287"/>
      <c r="AE1114" s="287"/>
      <c r="AF1114" s="287"/>
      <c r="AG1114" s="287"/>
      <c r="AH1114" s="287"/>
      <c r="AI1114" s="287"/>
      <c r="AJ1114" s="449"/>
      <c r="AK1114" s="206"/>
      <c r="AL1114" s="206"/>
      <c r="AM1114" s="206"/>
      <c r="AN1114" s="206"/>
      <c r="AO1114" s="206"/>
      <c r="AP1114" s="206"/>
      <c r="AQ1114" s="206"/>
      <c r="AR1114" s="206"/>
      <c r="AS1114" s="206"/>
      <c r="AT1114" s="206"/>
      <c r="AU1114" s="206"/>
      <c r="AV1114" s="206"/>
      <c r="AW1114" s="206"/>
      <c r="AX1114" s="206"/>
      <c r="AY1114" s="206"/>
      <c r="AZ1114" s="206"/>
      <c r="BA1114" s="206"/>
      <c r="BB1114" s="206"/>
      <c r="BC1114" s="206"/>
      <c r="BD1114" s="206"/>
      <c r="BE1114" s="206"/>
      <c r="BF1114" s="206"/>
      <c r="BG1114" s="206"/>
      <c r="BH1114" s="206"/>
      <c r="BI1114" s="206"/>
      <c r="BJ1114" s="206"/>
      <c r="BK1114" s="206"/>
      <c r="BL1114" s="206"/>
      <c r="BM1114" s="206"/>
      <c r="BN1114" s="206"/>
      <c r="BO1114" s="206"/>
      <c r="BP1114" s="206"/>
      <c r="BQ1114" s="206"/>
      <c r="BR1114" s="206"/>
      <c r="BS1114" s="206"/>
      <c r="BT1114" s="206"/>
      <c r="BU1114" s="206"/>
      <c r="BV1114" s="206"/>
      <c r="BW1114" s="206"/>
      <c r="BX1114" s="206"/>
      <c r="BY1114" s="206"/>
      <c r="BZ1114" s="206"/>
      <c r="CA1114" s="206"/>
      <c r="CB1114" s="206"/>
      <c r="CC1114" s="206"/>
      <c r="CD1114" s="206"/>
      <c r="CE1114" s="206"/>
      <c r="CF1114" s="206"/>
      <c r="CG1114" s="206"/>
      <c r="CH1114" s="206"/>
      <c r="CI1114" s="206"/>
      <c r="CJ1114" s="206"/>
      <c r="CK1114" s="206"/>
      <c r="CL1114" s="206"/>
      <c r="CM1114" s="206"/>
      <c r="CN1114" s="206"/>
      <c r="CO1114" s="206"/>
      <c r="CP1114" s="206"/>
      <c r="CQ1114" s="206"/>
      <c r="CR1114" s="206"/>
      <c r="CS1114" s="206"/>
      <c r="CT1114" s="206"/>
      <c r="CU1114" s="206"/>
      <c r="CV1114" s="206"/>
      <c r="CW1114" s="206"/>
      <c r="CX1114" s="206"/>
      <c r="CY1114" s="206"/>
      <c r="CZ1114" s="206"/>
      <c r="DA1114" s="206"/>
      <c r="DB1114" s="206"/>
      <c r="DC1114" s="206"/>
      <c r="DD1114" s="206"/>
      <c r="DE1114" s="206"/>
      <c r="DF1114" s="206"/>
      <c r="DG1114" s="206"/>
      <c r="DH1114" s="206"/>
      <c r="DI1114" s="206"/>
      <c r="DJ1114" s="206"/>
      <c r="DK1114" s="206"/>
      <c r="DL1114" s="206"/>
      <c r="DM1114" s="206"/>
      <c r="DN1114" s="206"/>
      <c r="DO1114" s="206"/>
      <c r="DP1114" s="206"/>
      <c r="DQ1114" s="206"/>
      <c r="DR1114" s="206"/>
      <c r="DS1114" s="206"/>
      <c r="DT1114" s="206"/>
      <c r="DU1114" s="206"/>
      <c r="DV1114" s="206"/>
      <c r="DW1114" s="206"/>
      <c r="DX1114" s="206"/>
      <c r="DY1114" s="206"/>
      <c r="DZ1114" s="206"/>
      <c r="EA1114" s="206"/>
      <c r="EB1114" s="206"/>
      <c r="EC1114" s="206"/>
      <c r="ED1114" s="206"/>
      <c r="EE1114" s="206"/>
      <c r="EF1114" s="206"/>
      <c r="EG1114" s="206"/>
      <c r="EH1114" s="206"/>
      <c r="EI1114" s="206"/>
      <c r="EJ1114" s="206"/>
      <c r="EK1114" s="206"/>
      <c r="EL1114" s="206"/>
      <c r="EM1114" s="206"/>
      <c r="EN1114" s="206"/>
      <c r="EO1114" s="206"/>
      <c r="EP1114" s="206"/>
      <c r="EQ1114" s="206"/>
      <c r="ER1114" s="206"/>
      <c r="ES1114" s="206"/>
      <c r="ET1114" s="206"/>
      <c r="EU1114" s="206"/>
      <c r="EV1114" s="206"/>
      <c r="EW1114" s="206"/>
      <c r="EX1114" s="206"/>
      <c r="EY1114" s="206"/>
      <c r="EZ1114" s="206"/>
      <c r="FA1114" s="206"/>
      <c r="FB1114" s="206"/>
      <c r="FC1114" s="206"/>
      <c r="FD1114" s="206"/>
      <c r="FE1114" s="206"/>
      <c r="FF1114" s="206"/>
      <c r="FG1114" s="206"/>
      <c r="FH1114" s="206"/>
      <c r="FI1114" s="206"/>
      <c r="FJ1114" s="206"/>
      <c r="FK1114" s="206"/>
      <c r="FL1114" s="206"/>
      <c r="FM1114" s="206"/>
      <c r="FN1114" s="206"/>
      <c r="FO1114" s="206"/>
      <c r="FP1114" s="206"/>
      <c r="FQ1114" s="206"/>
      <c r="FR1114" s="206"/>
      <c r="FS1114" s="206"/>
      <c r="FT1114" s="206"/>
      <c r="FU1114" s="206"/>
      <c r="FV1114" s="206"/>
      <c r="FW1114" s="206"/>
      <c r="FX1114" s="206"/>
      <c r="FY1114" s="206"/>
      <c r="FZ1114" s="206"/>
      <c r="GA1114" s="206"/>
      <c r="GB1114" s="206"/>
      <c r="GC1114" s="206"/>
      <c r="GD1114" s="206"/>
      <c r="GE1114" s="206"/>
      <c r="GF1114" s="206"/>
      <c r="GG1114" s="206"/>
      <c r="GH1114" s="206"/>
      <c r="GI1114" s="206"/>
      <c r="GJ1114" s="206"/>
      <c r="GK1114" s="206"/>
      <c r="GL1114" s="206"/>
      <c r="GM1114" s="206"/>
      <c r="GN1114" s="206"/>
      <c r="GO1114" s="206"/>
      <c r="GP1114" s="206"/>
      <c r="GQ1114" s="206"/>
      <c r="GR1114" s="206"/>
      <c r="GS1114" s="206"/>
      <c r="GT1114" s="206"/>
      <c r="GU1114" s="206"/>
      <c r="GV1114" s="206"/>
      <c r="GW1114" s="206"/>
      <c r="GX1114" s="206"/>
      <c r="GY1114" s="206"/>
      <c r="GZ1114" s="206"/>
      <c r="HA1114" s="206"/>
      <c r="HB1114" s="206"/>
      <c r="HC1114" s="206"/>
      <c r="HD1114" s="206"/>
      <c r="HE1114" s="206"/>
      <c r="HF1114" s="206"/>
      <c r="HG1114" s="206"/>
      <c r="HH1114" s="206"/>
      <c r="HI1114" s="206"/>
      <c r="HJ1114" s="206"/>
      <c r="HK1114" s="206"/>
      <c r="HL1114" s="206"/>
      <c r="HM1114" s="206"/>
      <c r="HN1114" s="206"/>
      <c r="HO1114" s="206"/>
      <c r="HP1114" s="206"/>
      <c r="HQ1114" s="206"/>
      <c r="HR1114" s="206"/>
      <c r="HS1114" s="206"/>
      <c r="HT1114" s="206"/>
      <c r="HU1114" s="206"/>
      <c r="HV1114" s="206"/>
      <c r="HW1114" s="206"/>
      <c r="HX1114" s="206"/>
      <c r="HY1114" s="206"/>
      <c r="HZ1114" s="206"/>
      <c r="IA1114" s="206"/>
      <c r="IB1114" s="206"/>
      <c r="IC1114" s="206"/>
      <c r="ID1114" s="206"/>
      <c r="IE1114" s="206"/>
      <c r="IF1114" s="206"/>
      <c r="IG1114" s="206"/>
      <c r="IH1114" s="206"/>
    </row>
    <row r="1115" spans="1:242" s="225" customFormat="1" hidden="1" x14ac:dyDescent="0.25">
      <c r="A1115" s="206"/>
      <c r="B1115" s="206"/>
      <c r="C1115" s="204">
        <v>43762</v>
      </c>
      <c r="D1115" s="233" t="s">
        <v>1960</v>
      </c>
      <c r="E1115" s="319" t="s">
        <v>1944</v>
      </c>
      <c r="F1115" s="322"/>
      <c r="G1115" s="242" t="s">
        <v>1959</v>
      </c>
      <c r="H1115" s="285"/>
      <c r="I1115" s="236">
        <v>270000</v>
      </c>
      <c r="J1115" s="357">
        <f t="shared" si="17"/>
        <v>15238200</v>
      </c>
      <c r="K1115" s="251"/>
      <c r="L1115" s="287"/>
      <c r="M1115" s="319" t="s">
        <v>1944</v>
      </c>
      <c r="N1115" s="287"/>
      <c r="O1115" s="287"/>
      <c r="P1115" s="287"/>
      <c r="Q1115" s="287"/>
      <c r="R1115" s="287"/>
      <c r="S1115" s="287"/>
      <c r="T1115" s="287"/>
      <c r="U1115" s="287"/>
      <c r="V1115" s="287"/>
      <c r="W1115" s="287"/>
      <c r="X1115" s="287"/>
      <c r="Y1115" s="287"/>
      <c r="Z1115" s="287"/>
      <c r="AA1115" s="287"/>
      <c r="AB1115" s="287"/>
      <c r="AC1115" s="287"/>
      <c r="AD1115" s="287"/>
      <c r="AE1115" s="287"/>
      <c r="AF1115" s="287"/>
      <c r="AG1115" s="287"/>
      <c r="AH1115" s="287"/>
      <c r="AI1115" s="287"/>
      <c r="AJ1115" s="449"/>
      <c r="AK1115" s="206"/>
      <c r="AL1115" s="206"/>
      <c r="AM1115" s="206"/>
      <c r="AN1115" s="206"/>
      <c r="AO1115" s="206"/>
      <c r="AP1115" s="206"/>
      <c r="AQ1115" s="206"/>
      <c r="AR1115" s="206"/>
      <c r="AS1115" s="206"/>
      <c r="AT1115" s="206"/>
      <c r="AU1115" s="206"/>
      <c r="AV1115" s="206"/>
      <c r="AW1115" s="206"/>
      <c r="AX1115" s="206"/>
      <c r="AY1115" s="206"/>
      <c r="AZ1115" s="206"/>
      <c r="BA1115" s="206"/>
      <c r="BB1115" s="206"/>
      <c r="BC1115" s="206"/>
      <c r="BD1115" s="206"/>
      <c r="BE1115" s="206"/>
      <c r="BF1115" s="206"/>
      <c r="BG1115" s="206"/>
      <c r="BH1115" s="206"/>
      <c r="BI1115" s="206"/>
      <c r="BJ1115" s="206"/>
      <c r="BK1115" s="206"/>
      <c r="BL1115" s="206"/>
      <c r="BM1115" s="206"/>
      <c r="BN1115" s="206"/>
      <c r="BO1115" s="206"/>
      <c r="BP1115" s="206"/>
      <c r="BQ1115" s="206"/>
      <c r="BR1115" s="206"/>
      <c r="BS1115" s="206"/>
      <c r="BT1115" s="206"/>
      <c r="BU1115" s="206"/>
      <c r="BV1115" s="206"/>
      <c r="BW1115" s="206"/>
      <c r="BX1115" s="206"/>
      <c r="BY1115" s="206"/>
      <c r="BZ1115" s="206"/>
      <c r="CA1115" s="206"/>
      <c r="CB1115" s="206"/>
      <c r="CC1115" s="206"/>
      <c r="CD1115" s="206"/>
      <c r="CE1115" s="206"/>
      <c r="CF1115" s="206"/>
      <c r="CG1115" s="206"/>
      <c r="CH1115" s="206"/>
      <c r="CI1115" s="206"/>
      <c r="CJ1115" s="206"/>
      <c r="CK1115" s="206"/>
      <c r="CL1115" s="206"/>
      <c r="CM1115" s="206"/>
      <c r="CN1115" s="206"/>
      <c r="CO1115" s="206"/>
      <c r="CP1115" s="206"/>
      <c r="CQ1115" s="206"/>
      <c r="CR1115" s="206"/>
      <c r="CS1115" s="206"/>
      <c r="CT1115" s="206"/>
      <c r="CU1115" s="206"/>
      <c r="CV1115" s="206"/>
      <c r="CW1115" s="206"/>
      <c r="CX1115" s="206"/>
      <c r="CY1115" s="206"/>
      <c r="CZ1115" s="206"/>
      <c r="DA1115" s="206"/>
      <c r="DB1115" s="206"/>
      <c r="DC1115" s="206"/>
      <c r="DD1115" s="206"/>
      <c r="DE1115" s="206"/>
      <c r="DF1115" s="206"/>
      <c r="DG1115" s="206"/>
      <c r="DH1115" s="206"/>
      <c r="DI1115" s="206"/>
      <c r="DJ1115" s="206"/>
      <c r="DK1115" s="206"/>
      <c r="DL1115" s="206"/>
      <c r="DM1115" s="206"/>
      <c r="DN1115" s="206"/>
      <c r="DO1115" s="206"/>
      <c r="DP1115" s="206"/>
      <c r="DQ1115" s="206"/>
      <c r="DR1115" s="206"/>
      <c r="DS1115" s="206"/>
      <c r="DT1115" s="206"/>
      <c r="DU1115" s="206"/>
      <c r="DV1115" s="206"/>
      <c r="DW1115" s="206"/>
      <c r="DX1115" s="206"/>
      <c r="DY1115" s="206"/>
      <c r="DZ1115" s="206"/>
      <c r="EA1115" s="206"/>
      <c r="EB1115" s="206"/>
      <c r="EC1115" s="206"/>
      <c r="ED1115" s="206"/>
      <c r="EE1115" s="206"/>
      <c r="EF1115" s="206"/>
      <c r="EG1115" s="206"/>
      <c r="EH1115" s="206"/>
      <c r="EI1115" s="206"/>
      <c r="EJ1115" s="206"/>
      <c r="EK1115" s="206"/>
      <c r="EL1115" s="206"/>
      <c r="EM1115" s="206"/>
      <c r="EN1115" s="206"/>
      <c r="EO1115" s="206"/>
      <c r="EP1115" s="206"/>
      <c r="EQ1115" s="206"/>
      <c r="ER1115" s="206"/>
      <c r="ES1115" s="206"/>
      <c r="ET1115" s="206"/>
      <c r="EU1115" s="206"/>
      <c r="EV1115" s="206"/>
      <c r="EW1115" s="206"/>
      <c r="EX1115" s="206"/>
      <c r="EY1115" s="206"/>
      <c r="EZ1115" s="206"/>
      <c r="FA1115" s="206"/>
      <c r="FB1115" s="206"/>
      <c r="FC1115" s="206"/>
      <c r="FD1115" s="206"/>
      <c r="FE1115" s="206"/>
      <c r="FF1115" s="206"/>
      <c r="FG1115" s="206"/>
      <c r="FH1115" s="206"/>
      <c r="FI1115" s="206"/>
      <c r="FJ1115" s="206"/>
      <c r="FK1115" s="206"/>
      <c r="FL1115" s="206"/>
      <c r="FM1115" s="206"/>
      <c r="FN1115" s="206"/>
      <c r="FO1115" s="206"/>
      <c r="FP1115" s="206"/>
      <c r="FQ1115" s="206"/>
      <c r="FR1115" s="206"/>
      <c r="FS1115" s="206"/>
      <c r="FT1115" s="206"/>
      <c r="FU1115" s="206"/>
      <c r="FV1115" s="206"/>
      <c r="FW1115" s="206"/>
      <c r="FX1115" s="206"/>
      <c r="FY1115" s="206"/>
      <c r="FZ1115" s="206"/>
      <c r="GA1115" s="206"/>
      <c r="GB1115" s="206"/>
      <c r="GC1115" s="206"/>
      <c r="GD1115" s="206"/>
      <c r="GE1115" s="206"/>
      <c r="GF1115" s="206"/>
      <c r="GG1115" s="206"/>
      <c r="GH1115" s="206"/>
      <c r="GI1115" s="206"/>
      <c r="GJ1115" s="206"/>
      <c r="GK1115" s="206"/>
      <c r="GL1115" s="206"/>
      <c r="GM1115" s="206"/>
      <c r="GN1115" s="206"/>
      <c r="GO1115" s="206"/>
      <c r="GP1115" s="206"/>
      <c r="GQ1115" s="206"/>
      <c r="GR1115" s="206"/>
      <c r="GS1115" s="206"/>
      <c r="GT1115" s="206"/>
      <c r="GU1115" s="206"/>
      <c r="GV1115" s="206"/>
      <c r="GW1115" s="206"/>
      <c r="GX1115" s="206"/>
      <c r="GY1115" s="206"/>
      <c r="GZ1115" s="206"/>
      <c r="HA1115" s="206"/>
      <c r="HB1115" s="206"/>
      <c r="HC1115" s="206"/>
      <c r="HD1115" s="206"/>
      <c r="HE1115" s="206"/>
      <c r="HF1115" s="206"/>
      <c r="HG1115" s="206"/>
      <c r="HH1115" s="206"/>
      <c r="HI1115" s="206"/>
      <c r="HJ1115" s="206"/>
      <c r="HK1115" s="206"/>
      <c r="HL1115" s="206"/>
      <c r="HM1115" s="206"/>
      <c r="HN1115" s="206"/>
      <c r="HO1115" s="206"/>
      <c r="HP1115" s="206"/>
      <c r="HQ1115" s="206"/>
      <c r="HR1115" s="206"/>
      <c r="HS1115" s="206"/>
      <c r="HT1115" s="206"/>
      <c r="HU1115" s="206"/>
      <c r="HV1115" s="206"/>
      <c r="HW1115" s="206"/>
      <c r="HX1115" s="206"/>
      <c r="HY1115" s="206"/>
      <c r="HZ1115" s="206"/>
      <c r="IA1115" s="206"/>
      <c r="IB1115" s="206"/>
      <c r="IC1115" s="206"/>
      <c r="ID1115" s="206"/>
      <c r="IE1115" s="206"/>
      <c r="IF1115" s="206"/>
      <c r="IG1115" s="206"/>
      <c r="IH1115" s="206"/>
    </row>
    <row r="1116" spans="1:242" s="225" customFormat="1" hidden="1" x14ac:dyDescent="0.25">
      <c r="A1116" s="206"/>
      <c r="B1116" s="206"/>
      <c r="C1116" s="204">
        <v>43762</v>
      </c>
      <c r="D1116" s="233" t="s">
        <v>1961</v>
      </c>
      <c r="E1116" s="319" t="s">
        <v>1945</v>
      </c>
      <c r="F1116" s="322"/>
      <c r="G1116" s="242" t="s">
        <v>532</v>
      </c>
      <c r="H1116" s="285"/>
      <c r="I1116" s="236">
        <v>948620</v>
      </c>
      <c r="J1116" s="357">
        <f t="shared" si="17"/>
        <v>14289580</v>
      </c>
      <c r="K1116" s="251"/>
      <c r="L1116" s="287"/>
      <c r="M1116" s="319" t="s">
        <v>1945</v>
      </c>
      <c r="N1116" s="287"/>
      <c r="O1116" s="287"/>
      <c r="P1116" s="287"/>
      <c r="Q1116" s="287"/>
      <c r="R1116" s="287"/>
      <c r="S1116" s="287"/>
      <c r="T1116" s="287"/>
      <c r="U1116" s="287"/>
      <c r="V1116" s="287"/>
      <c r="W1116" s="287"/>
      <c r="X1116" s="287"/>
      <c r="Y1116" s="287"/>
      <c r="Z1116" s="287"/>
      <c r="AA1116" s="287"/>
      <c r="AB1116" s="287"/>
      <c r="AC1116" s="287"/>
      <c r="AD1116" s="287"/>
      <c r="AE1116" s="287"/>
      <c r="AF1116" s="287"/>
      <c r="AG1116" s="287"/>
      <c r="AH1116" s="287"/>
      <c r="AI1116" s="287"/>
      <c r="AJ1116" s="449"/>
      <c r="AK1116" s="206"/>
      <c r="AL1116" s="206"/>
      <c r="AM1116" s="206"/>
      <c r="AN1116" s="206"/>
      <c r="AO1116" s="206"/>
      <c r="AP1116" s="206"/>
      <c r="AQ1116" s="206"/>
      <c r="AR1116" s="206"/>
      <c r="AS1116" s="206"/>
      <c r="AT1116" s="206"/>
      <c r="AU1116" s="206"/>
      <c r="AV1116" s="206"/>
      <c r="AW1116" s="206"/>
      <c r="AX1116" s="206"/>
      <c r="AY1116" s="206"/>
      <c r="AZ1116" s="206"/>
      <c r="BA1116" s="206"/>
      <c r="BB1116" s="206"/>
      <c r="BC1116" s="206"/>
      <c r="BD1116" s="206"/>
      <c r="BE1116" s="206"/>
      <c r="BF1116" s="206"/>
      <c r="BG1116" s="206"/>
      <c r="BH1116" s="206"/>
      <c r="BI1116" s="206"/>
      <c r="BJ1116" s="206"/>
      <c r="BK1116" s="206"/>
      <c r="BL1116" s="206"/>
      <c r="BM1116" s="206"/>
      <c r="BN1116" s="206"/>
      <c r="BO1116" s="206"/>
      <c r="BP1116" s="206"/>
      <c r="BQ1116" s="206"/>
      <c r="BR1116" s="206"/>
      <c r="BS1116" s="206"/>
      <c r="BT1116" s="206"/>
      <c r="BU1116" s="206"/>
      <c r="BV1116" s="206"/>
      <c r="BW1116" s="206"/>
      <c r="BX1116" s="206"/>
      <c r="BY1116" s="206"/>
      <c r="BZ1116" s="206"/>
      <c r="CA1116" s="206"/>
      <c r="CB1116" s="206"/>
      <c r="CC1116" s="206"/>
      <c r="CD1116" s="206"/>
      <c r="CE1116" s="206"/>
      <c r="CF1116" s="206"/>
      <c r="CG1116" s="206"/>
      <c r="CH1116" s="206"/>
      <c r="CI1116" s="206"/>
      <c r="CJ1116" s="206"/>
      <c r="CK1116" s="206"/>
      <c r="CL1116" s="206"/>
      <c r="CM1116" s="206"/>
      <c r="CN1116" s="206"/>
      <c r="CO1116" s="206"/>
      <c r="CP1116" s="206"/>
      <c r="CQ1116" s="206"/>
      <c r="CR1116" s="206"/>
      <c r="CS1116" s="206"/>
      <c r="CT1116" s="206"/>
      <c r="CU1116" s="206"/>
      <c r="CV1116" s="206"/>
      <c r="CW1116" s="206"/>
      <c r="CX1116" s="206"/>
      <c r="CY1116" s="206"/>
      <c r="CZ1116" s="206"/>
      <c r="DA1116" s="206"/>
      <c r="DB1116" s="206"/>
      <c r="DC1116" s="206"/>
      <c r="DD1116" s="206"/>
      <c r="DE1116" s="206"/>
      <c r="DF1116" s="206"/>
      <c r="DG1116" s="206"/>
      <c r="DH1116" s="206"/>
      <c r="DI1116" s="206"/>
      <c r="DJ1116" s="206"/>
      <c r="DK1116" s="206"/>
      <c r="DL1116" s="206"/>
      <c r="DM1116" s="206"/>
      <c r="DN1116" s="206"/>
      <c r="DO1116" s="206"/>
      <c r="DP1116" s="206"/>
      <c r="DQ1116" s="206"/>
      <c r="DR1116" s="206"/>
      <c r="DS1116" s="206"/>
      <c r="DT1116" s="206"/>
      <c r="DU1116" s="206"/>
      <c r="DV1116" s="206"/>
      <c r="DW1116" s="206"/>
      <c r="DX1116" s="206"/>
      <c r="DY1116" s="206"/>
      <c r="DZ1116" s="206"/>
      <c r="EA1116" s="206"/>
      <c r="EB1116" s="206"/>
      <c r="EC1116" s="206"/>
      <c r="ED1116" s="206"/>
      <c r="EE1116" s="206"/>
      <c r="EF1116" s="206"/>
      <c r="EG1116" s="206"/>
      <c r="EH1116" s="206"/>
      <c r="EI1116" s="206"/>
      <c r="EJ1116" s="206"/>
      <c r="EK1116" s="206"/>
      <c r="EL1116" s="206"/>
      <c r="EM1116" s="206"/>
      <c r="EN1116" s="206"/>
      <c r="EO1116" s="206"/>
      <c r="EP1116" s="206"/>
      <c r="EQ1116" s="206"/>
      <c r="ER1116" s="206"/>
      <c r="ES1116" s="206"/>
      <c r="ET1116" s="206"/>
      <c r="EU1116" s="206"/>
      <c r="EV1116" s="206"/>
      <c r="EW1116" s="206"/>
      <c r="EX1116" s="206"/>
      <c r="EY1116" s="206"/>
      <c r="EZ1116" s="206"/>
      <c r="FA1116" s="206"/>
      <c r="FB1116" s="206"/>
      <c r="FC1116" s="206"/>
      <c r="FD1116" s="206"/>
      <c r="FE1116" s="206"/>
      <c r="FF1116" s="206"/>
      <c r="FG1116" s="206"/>
      <c r="FH1116" s="206"/>
      <c r="FI1116" s="206"/>
      <c r="FJ1116" s="206"/>
      <c r="FK1116" s="206"/>
      <c r="FL1116" s="206"/>
      <c r="FM1116" s="206"/>
      <c r="FN1116" s="206"/>
      <c r="FO1116" s="206"/>
      <c r="FP1116" s="206"/>
      <c r="FQ1116" s="206"/>
      <c r="FR1116" s="206"/>
      <c r="FS1116" s="206"/>
      <c r="FT1116" s="206"/>
      <c r="FU1116" s="206"/>
      <c r="FV1116" s="206"/>
      <c r="FW1116" s="206"/>
      <c r="FX1116" s="206"/>
      <c r="FY1116" s="206"/>
      <c r="FZ1116" s="206"/>
      <c r="GA1116" s="206"/>
      <c r="GB1116" s="206"/>
      <c r="GC1116" s="206"/>
      <c r="GD1116" s="206"/>
      <c r="GE1116" s="206"/>
      <c r="GF1116" s="206"/>
      <c r="GG1116" s="206"/>
      <c r="GH1116" s="206"/>
      <c r="GI1116" s="206"/>
      <c r="GJ1116" s="206"/>
      <c r="GK1116" s="206"/>
      <c r="GL1116" s="206"/>
      <c r="GM1116" s="206"/>
      <c r="GN1116" s="206"/>
      <c r="GO1116" s="206"/>
      <c r="GP1116" s="206"/>
      <c r="GQ1116" s="206"/>
      <c r="GR1116" s="206"/>
      <c r="GS1116" s="206"/>
      <c r="GT1116" s="206"/>
      <c r="GU1116" s="206"/>
      <c r="GV1116" s="206"/>
      <c r="GW1116" s="206"/>
      <c r="GX1116" s="206"/>
      <c r="GY1116" s="206"/>
      <c r="GZ1116" s="206"/>
      <c r="HA1116" s="206"/>
      <c r="HB1116" s="206"/>
      <c r="HC1116" s="206"/>
      <c r="HD1116" s="206"/>
      <c r="HE1116" s="206"/>
      <c r="HF1116" s="206"/>
      <c r="HG1116" s="206"/>
      <c r="HH1116" s="206"/>
      <c r="HI1116" s="206"/>
      <c r="HJ1116" s="206"/>
      <c r="HK1116" s="206"/>
      <c r="HL1116" s="206"/>
      <c r="HM1116" s="206"/>
      <c r="HN1116" s="206"/>
      <c r="HO1116" s="206"/>
      <c r="HP1116" s="206"/>
      <c r="HQ1116" s="206"/>
      <c r="HR1116" s="206"/>
      <c r="HS1116" s="206"/>
      <c r="HT1116" s="206"/>
      <c r="HU1116" s="206"/>
      <c r="HV1116" s="206"/>
      <c r="HW1116" s="206"/>
      <c r="HX1116" s="206"/>
      <c r="HY1116" s="206"/>
      <c r="HZ1116" s="206"/>
      <c r="IA1116" s="206"/>
      <c r="IB1116" s="206"/>
      <c r="IC1116" s="206"/>
      <c r="ID1116" s="206"/>
      <c r="IE1116" s="206"/>
      <c r="IF1116" s="206"/>
      <c r="IG1116" s="206"/>
      <c r="IH1116" s="206"/>
    </row>
    <row r="1117" spans="1:242" s="225" customFormat="1" hidden="1" x14ac:dyDescent="0.25">
      <c r="A1117" s="206"/>
      <c r="B1117" s="206"/>
      <c r="C1117" s="204">
        <v>43762</v>
      </c>
      <c r="D1117" s="233" t="s">
        <v>1962</v>
      </c>
      <c r="E1117" s="319" t="s">
        <v>1946</v>
      </c>
      <c r="F1117" s="322"/>
      <c r="G1117" s="242" t="s">
        <v>611</v>
      </c>
      <c r="H1117" s="285"/>
      <c r="I1117" s="236">
        <v>250000</v>
      </c>
      <c r="J1117" s="357">
        <f t="shared" si="17"/>
        <v>14039580</v>
      </c>
      <c r="K1117" s="251"/>
      <c r="L1117" s="287"/>
      <c r="M1117" s="319" t="s">
        <v>1946</v>
      </c>
      <c r="N1117" s="287"/>
      <c r="O1117" s="287"/>
      <c r="P1117" s="287"/>
      <c r="Q1117" s="287"/>
      <c r="R1117" s="287"/>
      <c r="S1117" s="287"/>
      <c r="T1117" s="287"/>
      <c r="U1117" s="287"/>
      <c r="V1117" s="287"/>
      <c r="W1117" s="287"/>
      <c r="X1117" s="287"/>
      <c r="Y1117" s="287"/>
      <c r="Z1117" s="287"/>
      <c r="AA1117" s="287"/>
      <c r="AB1117" s="287"/>
      <c r="AC1117" s="287"/>
      <c r="AD1117" s="287"/>
      <c r="AE1117" s="287"/>
      <c r="AF1117" s="287"/>
      <c r="AG1117" s="287"/>
      <c r="AH1117" s="287"/>
      <c r="AI1117" s="287"/>
      <c r="AJ1117" s="449"/>
      <c r="AK1117" s="206"/>
      <c r="AL1117" s="206"/>
      <c r="AM1117" s="206"/>
      <c r="AN1117" s="206"/>
      <c r="AO1117" s="206"/>
      <c r="AP1117" s="206"/>
      <c r="AQ1117" s="206"/>
      <c r="AR1117" s="206"/>
      <c r="AS1117" s="206"/>
      <c r="AT1117" s="206"/>
      <c r="AU1117" s="206"/>
      <c r="AV1117" s="206"/>
      <c r="AW1117" s="206"/>
      <c r="AX1117" s="206"/>
      <c r="AY1117" s="206"/>
      <c r="AZ1117" s="206"/>
      <c r="BA1117" s="206"/>
      <c r="BB1117" s="206"/>
      <c r="BC1117" s="206"/>
      <c r="BD1117" s="206"/>
      <c r="BE1117" s="206"/>
      <c r="BF1117" s="206"/>
      <c r="BG1117" s="206"/>
      <c r="BH1117" s="206"/>
      <c r="BI1117" s="206"/>
      <c r="BJ1117" s="206"/>
      <c r="BK1117" s="206"/>
      <c r="BL1117" s="206"/>
      <c r="BM1117" s="206"/>
      <c r="BN1117" s="206"/>
      <c r="BO1117" s="206"/>
      <c r="BP1117" s="206"/>
      <c r="BQ1117" s="206"/>
      <c r="BR1117" s="206"/>
      <c r="BS1117" s="206"/>
      <c r="BT1117" s="206"/>
      <c r="BU1117" s="206"/>
      <c r="BV1117" s="206"/>
      <c r="BW1117" s="206"/>
      <c r="BX1117" s="206"/>
      <c r="BY1117" s="206"/>
      <c r="BZ1117" s="206"/>
      <c r="CA1117" s="206"/>
      <c r="CB1117" s="206"/>
      <c r="CC1117" s="206"/>
      <c r="CD1117" s="206"/>
      <c r="CE1117" s="206"/>
      <c r="CF1117" s="206"/>
      <c r="CG1117" s="206"/>
      <c r="CH1117" s="206"/>
      <c r="CI1117" s="206"/>
      <c r="CJ1117" s="206"/>
      <c r="CK1117" s="206"/>
      <c r="CL1117" s="206"/>
      <c r="CM1117" s="206"/>
      <c r="CN1117" s="206"/>
      <c r="CO1117" s="206"/>
      <c r="CP1117" s="206"/>
      <c r="CQ1117" s="206"/>
      <c r="CR1117" s="206"/>
      <c r="CS1117" s="206"/>
      <c r="CT1117" s="206"/>
      <c r="CU1117" s="206"/>
      <c r="CV1117" s="206"/>
      <c r="CW1117" s="206"/>
      <c r="CX1117" s="206"/>
      <c r="CY1117" s="206"/>
      <c r="CZ1117" s="206"/>
      <c r="DA1117" s="206"/>
      <c r="DB1117" s="206"/>
      <c r="DC1117" s="206"/>
      <c r="DD1117" s="206"/>
      <c r="DE1117" s="206"/>
      <c r="DF1117" s="206"/>
      <c r="DG1117" s="206"/>
      <c r="DH1117" s="206"/>
      <c r="DI1117" s="206"/>
      <c r="DJ1117" s="206"/>
      <c r="DK1117" s="206"/>
      <c r="DL1117" s="206"/>
      <c r="DM1117" s="206"/>
      <c r="DN1117" s="206"/>
      <c r="DO1117" s="206"/>
      <c r="DP1117" s="206"/>
      <c r="DQ1117" s="206"/>
      <c r="DR1117" s="206"/>
      <c r="DS1117" s="206"/>
      <c r="DT1117" s="206"/>
      <c r="DU1117" s="206"/>
      <c r="DV1117" s="206"/>
      <c r="DW1117" s="206"/>
      <c r="DX1117" s="206"/>
      <c r="DY1117" s="206"/>
      <c r="DZ1117" s="206"/>
      <c r="EA1117" s="206"/>
      <c r="EB1117" s="206"/>
      <c r="EC1117" s="206"/>
      <c r="ED1117" s="206"/>
      <c r="EE1117" s="206"/>
      <c r="EF1117" s="206"/>
      <c r="EG1117" s="206"/>
      <c r="EH1117" s="206"/>
      <c r="EI1117" s="206"/>
      <c r="EJ1117" s="206"/>
      <c r="EK1117" s="206"/>
      <c r="EL1117" s="206"/>
      <c r="EM1117" s="206"/>
      <c r="EN1117" s="206"/>
      <c r="EO1117" s="206"/>
      <c r="EP1117" s="206"/>
      <c r="EQ1117" s="206"/>
      <c r="ER1117" s="206"/>
      <c r="ES1117" s="206"/>
      <c r="ET1117" s="206"/>
      <c r="EU1117" s="206"/>
      <c r="EV1117" s="206"/>
      <c r="EW1117" s="206"/>
      <c r="EX1117" s="206"/>
      <c r="EY1117" s="206"/>
      <c r="EZ1117" s="206"/>
      <c r="FA1117" s="206"/>
      <c r="FB1117" s="206"/>
      <c r="FC1117" s="206"/>
      <c r="FD1117" s="206"/>
      <c r="FE1117" s="206"/>
      <c r="FF1117" s="206"/>
      <c r="FG1117" s="206"/>
      <c r="FH1117" s="206"/>
      <c r="FI1117" s="206"/>
      <c r="FJ1117" s="206"/>
      <c r="FK1117" s="206"/>
      <c r="FL1117" s="206"/>
      <c r="FM1117" s="206"/>
      <c r="FN1117" s="206"/>
      <c r="FO1117" s="206"/>
      <c r="FP1117" s="206"/>
      <c r="FQ1117" s="206"/>
      <c r="FR1117" s="206"/>
      <c r="FS1117" s="206"/>
      <c r="FT1117" s="206"/>
      <c r="FU1117" s="206"/>
      <c r="FV1117" s="206"/>
      <c r="FW1117" s="206"/>
      <c r="FX1117" s="206"/>
      <c r="FY1117" s="206"/>
      <c r="FZ1117" s="206"/>
      <c r="GA1117" s="206"/>
      <c r="GB1117" s="206"/>
      <c r="GC1117" s="206"/>
      <c r="GD1117" s="206"/>
      <c r="GE1117" s="206"/>
      <c r="GF1117" s="206"/>
      <c r="GG1117" s="206"/>
      <c r="GH1117" s="206"/>
      <c r="GI1117" s="206"/>
      <c r="GJ1117" s="206"/>
      <c r="GK1117" s="206"/>
      <c r="GL1117" s="206"/>
      <c r="GM1117" s="206"/>
      <c r="GN1117" s="206"/>
      <c r="GO1117" s="206"/>
      <c r="GP1117" s="206"/>
      <c r="GQ1117" s="206"/>
      <c r="GR1117" s="206"/>
      <c r="GS1117" s="206"/>
      <c r="GT1117" s="206"/>
      <c r="GU1117" s="206"/>
      <c r="GV1117" s="206"/>
      <c r="GW1117" s="206"/>
      <c r="GX1117" s="206"/>
      <c r="GY1117" s="206"/>
      <c r="GZ1117" s="206"/>
      <c r="HA1117" s="206"/>
      <c r="HB1117" s="206"/>
      <c r="HC1117" s="206"/>
      <c r="HD1117" s="206"/>
      <c r="HE1117" s="206"/>
      <c r="HF1117" s="206"/>
      <c r="HG1117" s="206"/>
      <c r="HH1117" s="206"/>
      <c r="HI1117" s="206"/>
      <c r="HJ1117" s="206"/>
      <c r="HK1117" s="206"/>
      <c r="HL1117" s="206"/>
      <c r="HM1117" s="206"/>
      <c r="HN1117" s="206"/>
      <c r="HO1117" s="206"/>
      <c r="HP1117" s="206"/>
      <c r="HQ1117" s="206"/>
      <c r="HR1117" s="206"/>
      <c r="HS1117" s="206"/>
      <c r="HT1117" s="206"/>
      <c r="HU1117" s="206"/>
      <c r="HV1117" s="206"/>
      <c r="HW1117" s="206"/>
      <c r="HX1117" s="206"/>
      <c r="HY1117" s="206"/>
      <c r="HZ1117" s="206"/>
      <c r="IA1117" s="206"/>
      <c r="IB1117" s="206"/>
      <c r="IC1117" s="206"/>
      <c r="ID1117" s="206"/>
      <c r="IE1117" s="206"/>
      <c r="IF1117" s="206"/>
      <c r="IG1117" s="206"/>
      <c r="IH1117" s="206"/>
    </row>
    <row r="1118" spans="1:242" s="225" customFormat="1" hidden="1" x14ac:dyDescent="0.25">
      <c r="A1118" s="206"/>
      <c r="B1118" s="206"/>
      <c r="C1118" s="204">
        <v>43762</v>
      </c>
      <c r="D1118" s="233" t="s">
        <v>564</v>
      </c>
      <c r="E1118" s="319" t="s">
        <v>1947</v>
      </c>
      <c r="F1118" s="322"/>
      <c r="G1118" s="242" t="s">
        <v>563</v>
      </c>
      <c r="H1118" s="285"/>
      <c r="I1118" s="236">
        <v>320000</v>
      </c>
      <c r="J1118" s="357">
        <f t="shared" si="17"/>
        <v>13719580</v>
      </c>
      <c r="K1118" s="251"/>
      <c r="L1118" s="287"/>
      <c r="M1118" s="319" t="s">
        <v>1947</v>
      </c>
      <c r="N1118" s="287"/>
      <c r="O1118" s="287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449"/>
      <c r="AK1118" s="206"/>
      <c r="AL1118" s="206"/>
      <c r="AM1118" s="206"/>
      <c r="AN1118" s="206"/>
      <c r="AO1118" s="206"/>
      <c r="AP1118" s="206"/>
      <c r="AQ1118" s="206"/>
      <c r="AR1118" s="206"/>
      <c r="AS1118" s="206"/>
      <c r="AT1118" s="206"/>
      <c r="AU1118" s="206"/>
      <c r="AV1118" s="206"/>
      <c r="AW1118" s="206"/>
      <c r="AX1118" s="206"/>
      <c r="AY1118" s="206"/>
      <c r="AZ1118" s="206"/>
      <c r="BA1118" s="206"/>
      <c r="BB1118" s="206"/>
      <c r="BC1118" s="206"/>
      <c r="BD1118" s="206"/>
      <c r="BE1118" s="206"/>
      <c r="BF1118" s="206"/>
      <c r="BG1118" s="206"/>
      <c r="BH1118" s="206"/>
      <c r="BI1118" s="206"/>
      <c r="BJ1118" s="206"/>
      <c r="BK1118" s="206"/>
      <c r="BL1118" s="206"/>
      <c r="BM1118" s="206"/>
      <c r="BN1118" s="206"/>
      <c r="BO1118" s="206"/>
      <c r="BP1118" s="206"/>
      <c r="BQ1118" s="206"/>
      <c r="BR1118" s="206"/>
      <c r="BS1118" s="206"/>
      <c r="BT1118" s="206"/>
      <c r="BU1118" s="206"/>
      <c r="BV1118" s="206"/>
      <c r="BW1118" s="206"/>
      <c r="BX1118" s="206"/>
      <c r="BY1118" s="206"/>
      <c r="BZ1118" s="206"/>
      <c r="CA1118" s="206"/>
      <c r="CB1118" s="206"/>
      <c r="CC1118" s="206"/>
      <c r="CD1118" s="206"/>
      <c r="CE1118" s="206"/>
      <c r="CF1118" s="206"/>
      <c r="CG1118" s="206"/>
      <c r="CH1118" s="206"/>
      <c r="CI1118" s="206"/>
      <c r="CJ1118" s="206"/>
      <c r="CK1118" s="206"/>
      <c r="CL1118" s="206"/>
      <c r="CM1118" s="206"/>
      <c r="CN1118" s="206"/>
      <c r="CO1118" s="206"/>
      <c r="CP1118" s="206"/>
      <c r="CQ1118" s="206"/>
      <c r="CR1118" s="206"/>
      <c r="CS1118" s="206"/>
      <c r="CT1118" s="206"/>
      <c r="CU1118" s="206"/>
      <c r="CV1118" s="206"/>
      <c r="CW1118" s="206"/>
      <c r="CX1118" s="206"/>
      <c r="CY1118" s="206"/>
      <c r="CZ1118" s="206"/>
      <c r="DA1118" s="206"/>
      <c r="DB1118" s="206"/>
      <c r="DC1118" s="206"/>
      <c r="DD1118" s="206"/>
      <c r="DE1118" s="206"/>
      <c r="DF1118" s="206"/>
      <c r="DG1118" s="206"/>
      <c r="DH1118" s="206"/>
      <c r="DI1118" s="206"/>
      <c r="DJ1118" s="206"/>
      <c r="DK1118" s="206"/>
      <c r="DL1118" s="206"/>
      <c r="DM1118" s="206"/>
      <c r="DN1118" s="206"/>
      <c r="DO1118" s="206"/>
      <c r="DP1118" s="206"/>
      <c r="DQ1118" s="206"/>
      <c r="DR1118" s="206"/>
      <c r="DS1118" s="206"/>
      <c r="DT1118" s="206"/>
      <c r="DU1118" s="206"/>
      <c r="DV1118" s="206"/>
      <c r="DW1118" s="206"/>
      <c r="DX1118" s="206"/>
      <c r="DY1118" s="206"/>
      <c r="DZ1118" s="206"/>
      <c r="EA1118" s="206"/>
      <c r="EB1118" s="206"/>
      <c r="EC1118" s="206"/>
      <c r="ED1118" s="206"/>
      <c r="EE1118" s="206"/>
      <c r="EF1118" s="206"/>
      <c r="EG1118" s="206"/>
      <c r="EH1118" s="206"/>
      <c r="EI1118" s="206"/>
      <c r="EJ1118" s="206"/>
      <c r="EK1118" s="206"/>
      <c r="EL1118" s="206"/>
      <c r="EM1118" s="206"/>
      <c r="EN1118" s="206"/>
      <c r="EO1118" s="206"/>
      <c r="EP1118" s="206"/>
      <c r="EQ1118" s="206"/>
      <c r="ER1118" s="206"/>
      <c r="ES1118" s="206"/>
      <c r="ET1118" s="206"/>
      <c r="EU1118" s="206"/>
      <c r="EV1118" s="206"/>
      <c r="EW1118" s="206"/>
      <c r="EX1118" s="206"/>
      <c r="EY1118" s="206"/>
      <c r="EZ1118" s="206"/>
      <c r="FA1118" s="206"/>
      <c r="FB1118" s="206"/>
      <c r="FC1118" s="206"/>
      <c r="FD1118" s="206"/>
      <c r="FE1118" s="206"/>
      <c r="FF1118" s="206"/>
      <c r="FG1118" s="206"/>
      <c r="FH1118" s="206"/>
      <c r="FI1118" s="206"/>
      <c r="FJ1118" s="206"/>
      <c r="FK1118" s="206"/>
      <c r="FL1118" s="206"/>
      <c r="FM1118" s="206"/>
      <c r="FN1118" s="206"/>
      <c r="FO1118" s="206"/>
      <c r="FP1118" s="206"/>
      <c r="FQ1118" s="206"/>
      <c r="FR1118" s="206"/>
      <c r="FS1118" s="206"/>
      <c r="FT1118" s="206"/>
      <c r="FU1118" s="206"/>
      <c r="FV1118" s="206"/>
      <c r="FW1118" s="206"/>
      <c r="FX1118" s="206"/>
      <c r="FY1118" s="206"/>
      <c r="FZ1118" s="206"/>
      <c r="GA1118" s="206"/>
      <c r="GB1118" s="206"/>
      <c r="GC1118" s="206"/>
      <c r="GD1118" s="206"/>
      <c r="GE1118" s="206"/>
      <c r="GF1118" s="206"/>
      <c r="GG1118" s="206"/>
      <c r="GH1118" s="206"/>
      <c r="GI1118" s="206"/>
      <c r="GJ1118" s="206"/>
      <c r="GK1118" s="206"/>
      <c r="GL1118" s="206"/>
      <c r="GM1118" s="206"/>
      <c r="GN1118" s="206"/>
      <c r="GO1118" s="206"/>
      <c r="GP1118" s="206"/>
      <c r="GQ1118" s="206"/>
      <c r="GR1118" s="206"/>
      <c r="GS1118" s="206"/>
      <c r="GT1118" s="206"/>
      <c r="GU1118" s="206"/>
      <c r="GV1118" s="206"/>
      <c r="GW1118" s="206"/>
      <c r="GX1118" s="206"/>
      <c r="GY1118" s="206"/>
      <c r="GZ1118" s="206"/>
      <c r="HA1118" s="206"/>
      <c r="HB1118" s="206"/>
      <c r="HC1118" s="206"/>
      <c r="HD1118" s="206"/>
      <c r="HE1118" s="206"/>
      <c r="HF1118" s="206"/>
      <c r="HG1118" s="206"/>
      <c r="HH1118" s="206"/>
      <c r="HI1118" s="206"/>
      <c r="HJ1118" s="206"/>
      <c r="HK1118" s="206"/>
      <c r="HL1118" s="206"/>
      <c r="HM1118" s="206"/>
      <c r="HN1118" s="206"/>
      <c r="HO1118" s="206"/>
      <c r="HP1118" s="206"/>
      <c r="HQ1118" s="206"/>
      <c r="HR1118" s="206"/>
      <c r="HS1118" s="206"/>
      <c r="HT1118" s="206"/>
      <c r="HU1118" s="206"/>
      <c r="HV1118" s="206"/>
      <c r="HW1118" s="206"/>
      <c r="HX1118" s="206"/>
      <c r="HY1118" s="206"/>
      <c r="HZ1118" s="206"/>
      <c r="IA1118" s="206"/>
      <c r="IB1118" s="206"/>
      <c r="IC1118" s="206"/>
      <c r="ID1118" s="206"/>
      <c r="IE1118" s="206"/>
      <c r="IF1118" s="206"/>
      <c r="IG1118" s="206"/>
      <c r="IH1118" s="206"/>
    </row>
    <row r="1119" spans="1:242" s="225" customFormat="1" hidden="1" x14ac:dyDescent="0.25">
      <c r="A1119" s="206"/>
      <c r="B1119" s="206"/>
      <c r="C1119" s="204">
        <v>43763</v>
      </c>
      <c r="D1119" s="233" t="s">
        <v>1963</v>
      </c>
      <c r="E1119" s="319" t="s">
        <v>1948</v>
      </c>
      <c r="F1119" s="322"/>
      <c r="G1119" s="242" t="s">
        <v>420</v>
      </c>
      <c r="H1119" s="285"/>
      <c r="I1119" s="236">
        <v>1082000</v>
      </c>
      <c r="J1119" s="357">
        <f t="shared" si="17"/>
        <v>12637580</v>
      </c>
      <c r="K1119" s="251"/>
      <c r="L1119" s="287"/>
      <c r="M1119" s="319" t="s">
        <v>1948</v>
      </c>
      <c r="N1119" s="287"/>
      <c r="O1119" s="287"/>
      <c r="P1119" s="287"/>
      <c r="Q1119" s="287"/>
      <c r="R1119" s="287"/>
      <c r="S1119" s="287"/>
      <c r="T1119" s="287"/>
      <c r="U1119" s="287"/>
      <c r="V1119" s="287"/>
      <c r="W1119" s="287"/>
      <c r="X1119" s="287"/>
      <c r="Y1119" s="287"/>
      <c r="Z1119" s="287"/>
      <c r="AA1119" s="287"/>
      <c r="AB1119" s="287"/>
      <c r="AC1119" s="287"/>
      <c r="AD1119" s="287"/>
      <c r="AE1119" s="287"/>
      <c r="AF1119" s="287"/>
      <c r="AG1119" s="287"/>
      <c r="AH1119" s="287"/>
      <c r="AI1119" s="287"/>
      <c r="AJ1119" s="449"/>
      <c r="AK1119" s="206"/>
      <c r="AL1119" s="206"/>
      <c r="AM1119" s="206"/>
      <c r="AN1119" s="206"/>
      <c r="AO1119" s="206"/>
      <c r="AP1119" s="206"/>
      <c r="AQ1119" s="206"/>
      <c r="AR1119" s="206"/>
      <c r="AS1119" s="206"/>
      <c r="AT1119" s="206"/>
      <c r="AU1119" s="206"/>
      <c r="AV1119" s="206"/>
      <c r="AW1119" s="206"/>
      <c r="AX1119" s="206"/>
      <c r="AY1119" s="206"/>
      <c r="AZ1119" s="206"/>
      <c r="BA1119" s="206"/>
      <c r="BB1119" s="206"/>
      <c r="BC1119" s="206"/>
      <c r="BD1119" s="206"/>
      <c r="BE1119" s="206"/>
      <c r="BF1119" s="206"/>
      <c r="BG1119" s="206"/>
      <c r="BH1119" s="206"/>
      <c r="BI1119" s="206"/>
      <c r="BJ1119" s="206"/>
      <c r="BK1119" s="206"/>
      <c r="BL1119" s="206"/>
      <c r="BM1119" s="206"/>
      <c r="BN1119" s="206"/>
      <c r="BO1119" s="206"/>
      <c r="BP1119" s="206"/>
      <c r="BQ1119" s="206"/>
      <c r="BR1119" s="206"/>
      <c r="BS1119" s="206"/>
      <c r="BT1119" s="206"/>
      <c r="BU1119" s="206"/>
      <c r="BV1119" s="206"/>
      <c r="BW1119" s="206"/>
      <c r="BX1119" s="206"/>
      <c r="BY1119" s="206"/>
      <c r="BZ1119" s="206"/>
      <c r="CA1119" s="206"/>
      <c r="CB1119" s="206"/>
      <c r="CC1119" s="206"/>
      <c r="CD1119" s="206"/>
      <c r="CE1119" s="206"/>
      <c r="CF1119" s="206"/>
      <c r="CG1119" s="206"/>
      <c r="CH1119" s="206"/>
      <c r="CI1119" s="206"/>
      <c r="CJ1119" s="206"/>
      <c r="CK1119" s="206"/>
      <c r="CL1119" s="206"/>
      <c r="CM1119" s="206"/>
      <c r="CN1119" s="206"/>
      <c r="CO1119" s="206"/>
      <c r="CP1119" s="206"/>
      <c r="CQ1119" s="206"/>
      <c r="CR1119" s="206"/>
      <c r="CS1119" s="206"/>
      <c r="CT1119" s="206"/>
      <c r="CU1119" s="206"/>
      <c r="CV1119" s="206"/>
      <c r="CW1119" s="206"/>
      <c r="CX1119" s="206"/>
      <c r="CY1119" s="206"/>
      <c r="CZ1119" s="206"/>
      <c r="DA1119" s="206"/>
      <c r="DB1119" s="206"/>
      <c r="DC1119" s="206"/>
      <c r="DD1119" s="206"/>
      <c r="DE1119" s="206"/>
      <c r="DF1119" s="206"/>
      <c r="DG1119" s="206"/>
      <c r="DH1119" s="206"/>
      <c r="DI1119" s="206"/>
      <c r="DJ1119" s="206"/>
      <c r="DK1119" s="206"/>
      <c r="DL1119" s="206"/>
      <c r="DM1119" s="206"/>
      <c r="DN1119" s="206"/>
      <c r="DO1119" s="206"/>
      <c r="DP1119" s="206"/>
      <c r="DQ1119" s="206"/>
      <c r="DR1119" s="206"/>
      <c r="DS1119" s="206"/>
      <c r="DT1119" s="206"/>
      <c r="DU1119" s="206"/>
      <c r="DV1119" s="206"/>
      <c r="DW1119" s="206"/>
      <c r="DX1119" s="206"/>
      <c r="DY1119" s="206"/>
      <c r="DZ1119" s="206"/>
      <c r="EA1119" s="206"/>
      <c r="EB1119" s="206"/>
      <c r="EC1119" s="206"/>
      <c r="ED1119" s="206"/>
      <c r="EE1119" s="206"/>
      <c r="EF1119" s="206"/>
      <c r="EG1119" s="206"/>
      <c r="EH1119" s="206"/>
      <c r="EI1119" s="206"/>
      <c r="EJ1119" s="206"/>
      <c r="EK1119" s="206"/>
      <c r="EL1119" s="206"/>
      <c r="EM1119" s="206"/>
      <c r="EN1119" s="206"/>
      <c r="EO1119" s="206"/>
      <c r="EP1119" s="206"/>
      <c r="EQ1119" s="206"/>
      <c r="ER1119" s="206"/>
      <c r="ES1119" s="206"/>
      <c r="ET1119" s="206"/>
      <c r="EU1119" s="206"/>
      <c r="EV1119" s="206"/>
      <c r="EW1119" s="206"/>
      <c r="EX1119" s="206"/>
      <c r="EY1119" s="206"/>
      <c r="EZ1119" s="206"/>
      <c r="FA1119" s="206"/>
      <c r="FB1119" s="206"/>
      <c r="FC1119" s="206"/>
      <c r="FD1119" s="206"/>
      <c r="FE1119" s="206"/>
      <c r="FF1119" s="206"/>
      <c r="FG1119" s="206"/>
      <c r="FH1119" s="206"/>
      <c r="FI1119" s="206"/>
      <c r="FJ1119" s="206"/>
      <c r="FK1119" s="206"/>
      <c r="FL1119" s="206"/>
      <c r="FM1119" s="206"/>
      <c r="FN1119" s="206"/>
      <c r="FO1119" s="206"/>
      <c r="FP1119" s="206"/>
      <c r="FQ1119" s="206"/>
      <c r="FR1119" s="206"/>
      <c r="FS1119" s="206"/>
      <c r="FT1119" s="206"/>
      <c r="FU1119" s="206"/>
      <c r="FV1119" s="206"/>
      <c r="FW1119" s="206"/>
      <c r="FX1119" s="206"/>
      <c r="FY1119" s="206"/>
      <c r="FZ1119" s="206"/>
      <c r="GA1119" s="206"/>
      <c r="GB1119" s="206"/>
      <c r="GC1119" s="206"/>
      <c r="GD1119" s="206"/>
      <c r="GE1119" s="206"/>
      <c r="GF1119" s="206"/>
      <c r="GG1119" s="206"/>
      <c r="GH1119" s="206"/>
      <c r="GI1119" s="206"/>
      <c r="GJ1119" s="206"/>
      <c r="GK1119" s="206"/>
      <c r="GL1119" s="206"/>
      <c r="GM1119" s="206"/>
      <c r="GN1119" s="206"/>
      <c r="GO1119" s="206"/>
      <c r="GP1119" s="206"/>
      <c r="GQ1119" s="206"/>
      <c r="GR1119" s="206"/>
      <c r="GS1119" s="206"/>
      <c r="GT1119" s="206"/>
      <c r="GU1119" s="206"/>
      <c r="GV1119" s="206"/>
      <c r="GW1119" s="206"/>
      <c r="GX1119" s="206"/>
      <c r="GY1119" s="206"/>
      <c r="GZ1119" s="206"/>
      <c r="HA1119" s="206"/>
      <c r="HB1119" s="206"/>
      <c r="HC1119" s="206"/>
      <c r="HD1119" s="206"/>
      <c r="HE1119" s="206"/>
      <c r="HF1119" s="206"/>
      <c r="HG1119" s="206"/>
      <c r="HH1119" s="206"/>
      <c r="HI1119" s="206"/>
      <c r="HJ1119" s="206"/>
      <c r="HK1119" s="206"/>
      <c r="HL1119" s="206"/>
      <c r="HM1119" s="206"/>
      <c r="HN1119" s="206"/>
      <c r="HO1119" s="206"/>
      <c r="HP1119" s="206"/>
      <c r="HQ1119" s="206"/>
      <c r="HR1119" s="206"/>
      <c r="HS1119" s="206"/>
      <c r="HT1119" s="206"/>
      <c r="HU1119" s="206"/>
      <c r="HV1119" s="206"/>
      <c r="HW1119" s="206"/>
      <c r="HX1119" s="206"/>
      <c r="HY1119" s="206"/>
      <c r="HZ1119" s="206"/>
      <c r="IA1119" s="206"/>
      <c r="IB1119" s="206"/>
      <c r="IC1119" s="206"/>
      <c r="ID1119" s="206"/>
      <c r="IE1119" s="206"/>
      <c r="IF1119" s="206"/>
      <c r="IG1119" s="206"/>
      <c r="IH1119" s="206"/>
    </row>
    <row r="1120" spans="1:242" s="225" customFormat="1" hidden="1" x14ac:dyDescent="0.25">
      <c r="A1120" s="206"/>
      <c r="B1120" s="206"/>
      <c r="C1120" s="204">
        <v>43763</v>
      </c>
      <c r="D1120" s="233" t="s">
        <v>1965</v>
      </c>
      <c r="E1120" s="319" t="s">
        <v>1949</v>
      </c>
      <c r="F1120" s="322"/>
      <c r="G1120" s="242" t="s">
        <v>1964</v>
      </c>
      <c r="H1120" s="285"/>
      <c r="I1120" s="236">
        <v>1195000</v>
      </c>
      <c r="J1120" s="357">
        <f t="shared" si="17"/>
        <v>11442580</v>
      </c>
      <c r="K1120" s="251"/>
      <c r="L1120" s="287"/>
      <c r="M1120" s="319" t="s">
        <v>1949</v>
      </c>
      <c r="N1120" s="287"/>
      <c r="O1120" s="287"/>
      <c r="P1120" s="287"/>
      <c r="Q1120" s="287"/>
      <c r="R1120" s="287"/>
      <c r="S1120" s="287"/>
      <c r="T1120" s="287"/>
      <c r="U1120" s="287"/>
      <c r="V1120" s="287"/>
      <c r="W1120" s="287"/>
      <c r="X1120" s="287"/>
      <c r="Y1120" s="287"/>
      <c r="Z1120" s="287"/>
      <c r="AA1120" s="287"/>
      <c r="AB1120" s="287"/>
      <c r="AC1120" s="287"/>
      <c r="AD1120" s="287"/>
      <c r="AE1120" s="287"/>
      <c r="AF1120" s="287"/>
      <c r="AG1120" s="287"/>
      <c r="AH1120" s="287"/>
      <c r="AI1120" s="287"/>
      <c r="AJ1120" s="449"/>
      <c r="AK1120" s="206"/>
      <c r="AL1120" s="206"/>
      <c r="AM1120" s="206"/>
      <c r="AN1120" s="206"/>
      <c r="AO1120" s="206"/>
      <c r="AP1120" s="206"/>
      <c r="AQ1120" s="206"/>
      <c r="AR1120" s="206"/>
      <c r="AS1120" s="206"/>
      <c r="AT1120" s="206"/>
      <c r="AU1120" s="206"/>
      <c r="AV1120" s="206"/>
      <c r="AW1120" s="206"/>
      <c r="AX1120" s="206"/>
      <c r="AY1120" s="206"/>
      <c r="AZ1120" s="206"/>
      <c r="BA1120" s="206"/>
      <c r="BB1120" s="206"/>
      <c r="BC1120" s="206"/>
      <c r="BD1120" s="206"/>
      <c r="BE1120" s="206"/>
      <c r="BF1120" s="206"/>
      <c r="BG1120" s="206"/>
      <c r="BH1120" s="206"/>
      <c r="BI1120" s="206"/>
      <c r="BJ1120" s="206"/>
      <c r="BK1120" s="206"/>
      <c r="BL1120" s="206"/>
      <c r="BM1120" s="206"/>
      <c r="BN1120" s="206"/>
      <c r="BO1120" s="206"/>
      <c r="BP1120" s="206"/>
      <c r="BQ1120" s="206"/>
      <c r="BR1120" s="206"/>
      <c r="BS1120" s="206"/>
      <c r="BT1120" s="206"/>
      <c r="BU1120" s="206"/>
      <c r="BV1120" s="206"/>
      <c r="BW1120" s="206"/>
      <c r="BX1120" s="206"/>
      <c r="BY1120" s="206"/>
      <c r="BZ1120" s="206"/>
      <c r="CA1120" s="206"/>
      <c r="CB1120" s="206"/>
      <c r="CC1120" s="206"/>
      <c r="CD1120" s="206"/>
      <c r="CE1120" s="206"/>
      <c r="CF1120" s="206"/>
      <c r="CG1120" s="206"/>
      <c r="CH1120" s="206"/>
      <c r="CI1120" s="206"/>
      <c r="CJ1120" s="206"/>
      <c r="CK1120" s="206"/>
      <c r="CL1120" s="206"/>
      <c r="CM1120" s="206"/>
      <c r="CN1120" s="206"/>
      <c r="CO1120" s="206"/>
      <c r="CP1120" s="206"/>
      <c r="CQ1120" s="206"/>
      <c r="CR1120" s="206"/>
      <c r="CS1120" s="206"/>
      <c r="CT1120" s="206"/>
      <c r="CU1120" s="206"/>
      <c r="CV1120" s="206"/>
      <c r="CW1120" s="206"/>
      <c r="CX1120" s="206"/>
      <c r="CY1120" s="206"/>
      <c r="CZ1120" s="206"/>
      <c r="DA1120" s="206"/>
      <c r="DB1120" s="206"/>
      <c r="DC1120" s="206"/>
      <c r="DD1120" s="206"/>
      <c r="DE1120" s="206"/>
      <c r="DF1120" s="206"/>
      <c r="DG1120" s="206"/>
      <c r="DH1120" s="206"/>
      <c r="DI1120" s="206"/>
      <c r="DJ1120" s="206"/>
      <c r="DK1120" s="206"/>
      <c r="DL1120" s="206"/>
      <c r="DM1120" s="206"/>
      <c r="DN1120" s="206"/>
      <c r="DO1120" s="206"/>
      <c r="DP1120" s="206"/>
      <c r="DQ1120" s="206"/>
      <c r="DR1120" s="206"/>
      <c r="DS1120" s="206"/>
      <c r="DT1120" s="206"/>
      <c r="DU1120" s="206"/>
      <c r="DV1120" s="206"/>
      <c r="DW1120" s="206"/>
      <c r="DX1120" s="206"/>
      <c r="DY1120" s="206"/>
      <c r="DZ1120" s="206"/>
      <c r="EA1120" s="206"/>
      <c r="EB1120" s="206"/>
      <c r="EC1120" s="206"/>
      <c r="ED1120" s="206"/>
      <c r="EE1120" s="206"/>
      <c r="EF1120" s="206"/>
      <c r="EG1120" s="206"/>
      <c r="EH1120" s="206"/>
      <c r="EI1120" s="206"/>
      <c r="EJ1120" s="206"/>
      <c r="EK1120" s="206"/>
      <c r="EL1120" s="206"/>
      <c r="EM1120" s="206"/>
      <c r="EN1120" s="206"/>
      <c r="EO1120" s="206"/>
      <c r="EP1120" s="206"/>
      <c r="EQ1120" s="206"/>
      <c r="ER1120" s="206"/>
      <c r="ES1120" s="206"/>
      <c r="ET1120" s="206"/>
      <c r="EU1120" s="206"/>
      <c r="EV1120" s="206"/>
      <c r="EW1120" s="206"/>
      <c r="EX1120" s="206"/>
      <c r="EY1120" s="206"/>
      <c r="EZ1120" s="206"/>
      <c r="FA1120" s="206"/>
      <c r="FB1120" s="206"/>
      <c r="FC1120" s="206"/>
      <c r="FD1120" s="206"/>
      <c r="FE1120" s="206"/>
      <c r="FF1120" s="206"/>
      <c r="FG1120" s="206"/>
      <c r="FH1120" s="206"/>
      <c r="FI1120" s="206"/>
      <c r="FJ1120" s="206"/>
      <c r="FK1120" s="206"/>
      <c r="FL1120" s="206"/>
      <c r="FM1120" s="206"/>
      <c r="FN1120" s="206"/>
      <c r="FO1120" s="206"/>
      <c r="FP1120" s="206"/>
      <c r="FQ1120" s="206"/>
      <c r="FR1120" s="206"/>
      <c r="FS1120" s="206"/>
      <c r="FT1120" s="206"/>
      <c r="FU1120" s="206"/>
      <c r="FV1120" s="206"/>
      <c r="FW1120" s="206"/>
      <c r="FX1120" s="206"/>
      <c r="FY1120" s="206"/>
      <c r="FZ1120" s="206"/>
      <c r="GA1120" s="206"/>
      <c r="GB1120" s="206"/>
      <c r="GC1120" s="206"/>
      <c r="GD1120" s="206"/>
      <c r="GE1120" s="206"/>
      <c r="GF1120" s="206"/>
      <c r="GG1120" s="206"/>
      <c r="GH1120" s="206"/>
      <c r="GI1120" s="206"/>
      <c r="GJ1120" s="206"/>
      <c r="GK1120" s="206"/>
      <c r="GL1120" s="206"/>
      <c r="GM1120" s="206"/>
      <c r="GN1120" s="206"/>
      <c r="GO1120" s="206"/>
      <c r="GP1120" s="206"/>
      <c r="GQ1120" s="206"/>
      <c r="GR1120" s="206"/>
      <c r="GS1120" s="206"/>
      <c r="GT1120" s="206"/>
      <c r="GU1120" s="206"/>
      <c r="GV1120" s="206"/>
      <c r="GW1120" s="206"/>
      <c r="GX1120" s="206"/>
      <c r="GY1120" s="206"/>
      <c r="GZ1120" s="206"/>
      <c r="HA1120" s="206"/>
      <c r="HB1120" s="206"/>
      <c r="HC1120" s="206"/>
      <c r="HD1120" s="206"/>
      <c r="HE1120" s="206"/>
      <c r="HF1120" s="206"/>
      <c r="HG1120" s="206"/>
      <c r="HH1120" s="206"/>
      <c r="HI1120" s="206"/>
      <c r="HJ1120" s="206"/>
      <c r="HK1120" s="206"/>
      <c r="HL1120" s="206"/>
      <c r="HM1120" s="206"/>
      <c r="HN1120" s="206"/>
      <c r="HO1120" s="206"/>
      <c r="HP1120" s="206"/>
      <c r="HQ1120" s="206"/>
      <c r="HR1120" s="206"/>
      <c r="HS1120" s="206"/>
      <c r="HT1120" s="206"/>
      <c r="HU1120" s="206"/>
      <c r="HV1120" s="206"/>
      <c r="HW1120" s="206"/>
      <c r="HX1120" s="206"/>
      <c r="HY1120" s="206"/>
      <c r="HZ1120" s="206"/>
      <c r="IA1120" s="206"/>
      <c r="IB1120" s="206"/>
      <c r="IC1120" s="206"/>
      <c r="ID1120" s="206"/>
      <c r="IE1120" s="206"/>
      <c r="IF1120" s="206"/>
      <c r="IG1120" s="206"/>
      <c r="IH1120" s="206"/>
    </row>
    <row r="1121" spans="1:242" s="225" customFormat="1" hidden="1" x14ac:dyDescent="0.25">
      <c r="A1121" s="206"/>
      <c r="B1121" s="206"/>
      <c r="C1121" s="204">
        <v>43763</v>
      </c>
      <c r="D1121" s="233" t="s">
        <v>1966</v>
      </c>
      <c r="E1121" s="319" t="s">
        <v>1950</v>
      </c>
      <c r="F1121" s="322"/>
      <c r="G1121" s="242" t="s">
        <v>764</v>
      </c>
      <c r="H1121" s="285"/>
      <c r="I1121" s="236">
        <v>3050445</v>
      </c>
      <c r="J1121" s="357">
        <f t="shared" si="17"/>
        <v>8392135</v>
      </c>
      <c r="K1121" s="251"/>
      <c r="L1121" s="287"/>
      <c r="M1121" s="319" t="s">
        <v>1950</v>
      </c>
      <c r="N1121" s="287"/>
      <c r="O1121" s="287"/>
      <c r="P1121" s="287"/>
      <c r="Q1121" s="287"/>
      <c r="R1121" s="287"/>
      <c r="S1121" s="287"/>
      <c r="T1121" s="287"/>
      <c r="U1121" s="287"/>
      <c r="V1121" s="287"/>
      <c r="W1121" s="287"/>
      <c r="X1121" s="287"/>
      <c r="Y1121" s="287"/>
      <c r="Z1121" s="287"/>
      <c r="AA1121" s="287"/>
      <c r="AB1121" s="287"/>
      <c r="AC1121" s="287"/>
      <c r="AD1121" s="287"/>
      <c r="AE1121" s="287"/>
      <c r="AF1121" s="287"/>
      <c r="AG1121" s="287"/>
      <c r="AH1121" s="287"/>
      <c r="AI1121" s="287"/>
      <c r="AJ1121" s="449"/>
      <c r="AK1121" s="206"/>
      <c r="AL1121" s="206"/>
      <c r="AM1121" s="206"/>
      <c r="AN1121" s="206"/>
      <c r="AO1121" s="206"/>
      <c r="AP1121" s="206"/>
      <c r="AQ1121" s="206"/>
      <c r="AR1121" s="206"/>
      <c r="AS1121" s="206"/>
      <c r="AT1121" s="206"/>
      <c r="AU1121" s="206"/>
      <c r="AV1121" s="206"/>
      <c r="AW1121" s="206"/>
      <c r="AX1121" s="206"/>
      <c r="AY1121" s="206"/>
      <c r="AZ1121" s="206"/>
      <c r="BA1121" s="206"/>
      <c r="BB1121" s="206"/>
      <c r="BC1121" s="206"/>
      <c r="BD1121" s="206"/>
      <c r="BE1121" s="206"/>
      <c r="BF1121" s="206"/>
      <c r="BG1121" s="206"/>
      <c r="BH1121" s="206"/>
      <c r="BI1121" s="206"/>
      <c r="BJ1121" s="206"/>
      <c r="BK1121" s="206"/>
      <c r="BL1121" s="206"/>
      <c r="BM1121" s="206"/>
      <c r="BN1121" s="206"/>
      <c r="BO1121" s="206"/>
      <c r="BP1121" s="206"/>
      <c r="BQ1121" s="206"/>
      <c r="BR1121" s="206"/>
      <c r="BS1121" s="206"/>
      <c r="BT1121" s="206"/>
      <c r="BU1121" s="206"/>
      <c r="BV1121" s="206"/>
      <c r="BW1121" s="206"/>
      <c r="BX1121" s="206"/>
      <c r="BY1121" s="206"/>
      <c r="BZ1121" s="206"/>
      <c r="CA1121" s="206"/>
      <c r="CB1121" s="206"/>
      <c r="CC1121" s="206"/>
      <c r="CD1121" s="206"/>
      <c r="CE1121" s="206"/>
      <c r="CF1121" s="206"/>
      <c r="CG1121" s="206"/>
      <c r="CH1121" s="206"/>
      <c r="CI1121" s="206"/>
      <c r="CJ1121" s="206"/>
      <c r="CK1121" s="206"/>
      <c r="CL1121" s="206"/>
      <c r="CM1121" s="206"/>
      <c r="CN1121" s="206"/>
      <c r="CO1121" s="206"/>
      <c r="CP1121" s="206"/>
      <c r="CQ1121" s="206"/>
      <c r="CR1121" s="206"/>
      <c r="CS1121" s="206"/>
      <c r="CT1121" s="206"/>
      <c r="CU1121" s="206"/>
      <c r="CV1121" s="206"/>
      <c r="CW1121" s="206"/>
      <c r="CX1121" s="206"/>
      <c r="CY1121" s="206"/>
      <c r="CZ1121" s="206"/>
      <c r="DA1121" s="206"/>
      <c r="DB1121" s="206"/>
      <c r="DC1121" s="206"/>
      <c r="DD1121" s="206"/>
      <c r="DE1121" s="206"/>
      <c r="DF1121" s="206"/>
      <c r="DG1121" s="206"/>
      <c r="DH1121" s="206"/>
      <c r="DI1121" s="206"/>
      <c r="DJ1121" s="206"/>
      <c r="DK1121" s="206"/>
      <c r="DL1121" s="206"/>
      <c r="DM1121" s="206"/>
      <c r="DN1121" s="206"/>
      <c r="DO1121" s="206"/>
      <c r="DP1121" s="206"/>
      <c r="DQ1121" s="206"/>
      <c r="DR1121" s="206"/>
      <c r="DS1121" s="206"/>
      <c r="DT1121" s="206"/>
      <c r="DU1121" s="206"/>
      <c r="DV1121" s="206"/>
      <c r="DW1121" s="206"/>
      <c r="DX1121" s="206"/>
      <c r="DY1121" s="206"/>
      <c r="DZ1121" s="206"/>
      <c r="EA1121" s="206"/>
      <c r="EB1121" s="206"/>
      <c r="EC1121" s="206"/>
      <c r="ED1121" s="206"/>
      <c r="EE1121" s="206"/>
      <c r="EF1121" s="206"/>
      <c r="EG1121" s="206"/>
      <c r="EH1121" s="206"/>
      <c r="EI1121" s="206"/>
      <c r="EJ1121" s="206"/>
      <c r="EK1121" s="206"/>
      <c r="EL1121" s="206"/>
      <c r="EM1121" s="206"/>
      <c r="EN1121" s="206"/>
      <c r="EO1121" s="206"/>
      <c r="EP1121" s="206"/>
      <c r="EQ1121" s="206"/>
      <c r="ER1121" s="206"/>
      <c r="ES1121" s="206"/>
      <c r="ET1121" s="206"/>
      <c r="EU1121" s="206"/>
      <c r="EV1121" s="206"/>
      <c r="EW1121" s="206"/>
      <c r="EX1121" s="206"/>
      <c r="EY1121" s="206"/>
      <c r="EZ1121" s="206"/>
      <c r="FA1121" s="206"/>
      <c r="FB1121" s="206"/>
      <c r="FC1121" s="206"/>
      <c r="FD1121" s="206"/>
      <c r="FE1121" s="206"/>
      <c r="FF1121" s="206"/>
      <c r="FG1121" s="206"/>
      <c r="FH1121" s="206"/>
      <c r="FI1121" s="206"/>
      <c r="FJ1121" s="206"/>
      <c r="FK1121" s="206"/>
      <c r="FL1121" s="206"/>
      <c r="FM1121" s="206"/>
      <c r="FN1121" s="206"/>
      <c r="FO1121" s="206"/>
      <c r="FP1121" s="206"/>
      <c r="FQ1121" s="206"/>
      <c r="FR1121" s="206"/>
      <c r="FS1121" s="206"/>
      <c r="FT1121" s="206"/>
      <c r="FU1121" s="206"/>
      <c r="FV1121" s="206"/>
      <c r="FW1121" s="206"/>
      <c r="FX1121" s="206"/>
      <c r="FY1121" s="206"/>
      <c r="FZ1121" s="206"/>
      <c r="GA1121" s="206"/>
      <c r="GB1121" s="206"/>
      <c r="GC1121" s="206"/>
      <c r="GD1121" s="206"/>
      <c r="GE1121" s="206"/>
      <c r="GF1121" s="206"/>
      <c r="GG1121" s="206"/>
      <c r="GH1121" s="206"/>
      <c r="GI1121" s="206"/>
      <c r="GJ1121" s="206"/>
      <c r="GK1121" s="206"/>
      <c r="GL1121" s="206"/>
      <c r="GM1121" s="206"/>
      <c r="GN1121" s="206"/>
      <c r="GO1121" s="206"/>
      <c r="GP1121" s="206"/>
      <c r="GQ1121" s="206"/>
      <c r="GR1121" s="206"/>
      <c r="GS1121" s="206"/>
      <c r="GT1121" s="206"/>
      <c r="GU1121" s="206"/>
      <c r="GV1121" s="206"/>
      <c r="GW1121" s="206"/>
      <c r="GX1121" s="206"/>
      <c r="GY1121" s="206"/>
      <c r="GZ1121" s="206"/>
      <c r="HA1121" s="206"/>
      <c r="HB1121" s="206"/>
      <c r="HC1121" s="206"/>
      <c r="HD1121" s="206"/>
      <c r="HE1121" s="206"/>
      <c r="HF1121" s="206"/>
      <c r="HG1121" s="206"/>
      <c r="HH1121" s="206"/>
      <c r="HI1121" s="206"/>
      <c r="HJ1121" s="206"/>
      <c r="HK1121" s="206"/>
      <c r="HL1121" s="206"/>
      <c r="HM1121" s="206"/>
      <c r="HN1121" s="206"/>
      <c r="HO1121" s="206"/>
      <c r="HP1121" s="206"/>
      <c r="HQ1121" s="206"/>
      <c r="HR1121" s="206"/>
      <c r="HS1121" s="206"/>
      <c r="HT1121" s="206"/>
      <c r="HU1121" s="206"/>
      <c r="HV1121" s="206"/>
      <c r="HW1121" s="206"/>
      <c r="HX1121" s="206"/>
      <c r="HY1121" s="206"/>
      <c r="HZ1121" s="206"/>
      <c r="IA1121" s="206"/>
      <c r="IB1121" s="206"/>
      <c r="IC1121" s="206"/>
      <c r="ID1121" s="206"/>
      <c r="IE1121" s="206"/>
      <c r="IF1121" s="206"/>
      <c r="IG1121" s="206"/>
      <c r="IH1121" s="206"/>
    </row>
    <row r="1122" spans="1:242" s="225" customFormat="1" hidden="1" x14ac:dyDescent="0.25">
      <c r="A1122" s="206"/>
      <c r="B1122" s="206"/>
      <c r="C1122" s="204">
        <v>43763</v>
      </c>
      <c r="D1122" s="233" t="s">
        <v>1967</v>
      </c>
      <c r="E1122" s="319" t="s">
        <v>1951</v>
      </c>
      <c r="F1122" s="322"/>
      <c r="G1122" s="242" t="s">
        <v>327</v>
      </c>
      <c r="H1122" s="285"/>
      <c r="I1122" s="236">
        <v>587500</v>
      </c>
      <c r="J1122" s="357">
        <f t="shared" si="17"/>
        <v>7804635</v>
      </c>
      <c r="K1122" s="251"/>
      <c r="L1122" s="287"/>
      <c r="M1122" s="319" t="s">
        <v>1951</v>
      </c>
      <c r="N1122" s="287"/>
      <c r="O1122" s="287"/>
      <c r="P1122" s="287"/>
      <c r="Q1122" s="287"/>
      <c r="R1122" s="287"/>
      <c r="S1122" s="287"/>
      <c r="T1122" s="287"/>
      <c r="U1122" s="287"/>
      <c r="V1122" s="287"/>
      <c r="W1122" s="287"/>
      <c r="X1122" s="287"/>
      <c r="Y1122" s="287"/>
      <c r="Z1122" s="287"/>
      <c r="AA1122" s="287"/>
      <c r="AB1122" s="287"/>
      <c r="AC1122" s="287"/>
      <c r="AD1122" s="287"/>
      <c r="AE1122" s="287"/>
      <c r="AF1122" s="287"/>
      <c r="AG1122" s="287"/>
      <c r="AH1122" s="287"/>
      <c r="AI1122" s="287"/>
      <c r="AJ1122" s="449"/>
      <c r="AK1122" s="206"/>
      <c r="AL1122" s="206"/>
      <c r="AM1122" s="206"/>
      <c r="AN1122" s="206"/>
      <c r="AO1122" s="206"/>
      <c r="AP1122" s="206"/>
      <c r="AQ1122" s="206"/>
      <c r="AR1122" s="206"/>
      <c r="AS1122" s="206"/>
      <c r="AT1122" s="206"/>
      <c r="AU1122" s="206"/>
      <c r="AV1122" s="206"/>
      <c r="AW1122" s="206"/>
      <c r="AX1122" s="206"/>
      <c r="AY1122" s="206"/>
      <c r="AZ1122" s="206"/>
      <c r="BA1122" s="206"/>
      <c r="BB1122" s="206"/>
      <c r="BC1122" s="206"/>
      <c r="BD1122" s="206"/>
      <c r="BE1122" s="206"/>
      <c r="BF1122" s="206"/>
      <c r="BG1122" s="206"/>
      <c r="BH1122" s="206"/>
      <c r="BI1122" s="206"/>
      <c r="BJ1122" s="206"/>
      <c r="BK1122" s="206"/>
      <c r="BL1122" s="206"/>
      <c r="BM1122" s="206"/>
      <c r="BN1122" s="206"/>
      <c r="BO1122" s="206"/>
      <c r="BP1122" s="206"/>
      <c r="BQ1122" s="206"/>
      <c r="BR1122" s="206"/>
      <c r="BS1122" s="206"/>
      <c r="BT1122" s="206"/>
      <c r="BU1122" s="206"/>
      <c r="BV1122" s="206"/>
      <c r="BW1122" s="206"/>
      <c r="BX1122" s="206"/>
      <c r="BY1122" s="206"/>
      <c r="BZ1122" s="206"/>
      <c r="CA1122" s="206"/>
      <c r="CB1122" s="206"/>
      <c r="CC1122" s="206"/>
      <c r="CD1122" s="206"/>
      <c r="CE1122" s="206"/>
      <c r="CF1122" s="206"/>
      <c r="CG1122" s="206"/>
      <c r="CH1122" s="206"/>
      <c r="CI1122" s="206"/>
      <c r="CJ1122" s="206"/>
      <c r="CK1122" s="206"/>
      <c r="CL1122" s="206"/>
      <c r="CM1122" s="206"/>
      <c r="CN1122" s="206"/>
      <c r="CO1122" s="206"/>
      <c r="CP1122" s="206"/>
      <c r="CQ1122" s="206"/>
      <c r="CR1122" s="206"/>
      <c r="CS1122" s="206"/>
      <c r="CT1122" s="206"/>
      <c r="CU1122" s="206"/>
      <c r="CV1122" s="206"/>
      <c r="CW1122" s="206"/>
      <c r="CX1122" s="206"/>
      <c r="CY1122" s="206"/>
      <c r="CZ1122" s="206"/>
      <c r="DA1122" s="206"/>
      <c r="DB1122" s="206"/>
      <c r="DC1122" s="206"/>
      <c r="DD1122" s="206"/>
      <c r="DE1122" s="206"/>
      <c r="DF1122" s="206"/>
      <c r="DG1122" s="206"/>
      <c r="DH1122" s="206"/>
      <c r="DI1122" s="206"/>
      <c r="DJ1122" s="206"/>
      <c r="DK1122" s="206"/>
      <c r="DL1122" s="206"/>
      <c r="DM1122" s="206"/>
      <c r="DN1122" s="206"/>
      <c r="DO1122" s="206"/>
      <c r="DP1122" s="206"/>
      <c r="DQ1122" s="206"/>
      <c r="DR1122" s="206"/>
      <c r="DS1122" s="206"/>
      <c r="DT1122" s="206"/>
      <c r="DU1122" s="206"/>
      <c r="DV1122" s="206"/>
      <c r="DW1122" s="206"/>
      <c r="DX1122" s="206"/>
      <c r="DY1122" s="206"/>
      <c r="DZ1122" s="206"/>
      <c r="EA1122" s="206"/>
      <c r="EB1122" s="206"/>
      <c r="EC1122" s="206"/>
      <c r="ED1122" s="206"/>
      <c r="EE1122" s="206"/>
      <c r="EF1122" s="206"/>
      <c r="EG1122" s="206"/>
      <c r="EH1122" s="206"/>
      <c r="EI1122" s="206"/>
      <c r="EJ1122" s="206"/>
      <c r="EK1122" s="206"/>
      <c r="EL1122" s="206"/>
      <c r="EM1122" s="206"/>
      <c r="EN1122" s="206"/>
      <c r="EO1122" s="206"/>
      <c r="EP1122" s="206"/>
      <c r="EQ1122" s="206"/>
      <c r="ER1122" s="206"/>
      <c r="ES1122" s="206"/>
      <c r="ET1122" s="206"/>
      <c r="EU1122" s="206"/>
      <c r="EV1122" s="206"/>
      <c r="EW1122" s="206"/>
      <c r="EX1122" s="206"/>
      <c r="EY1122" s="206"/>
      <c r="EZ1122" s="206"/>
      <c r="FA1122" s="206"/>
      <c r="FB1122" s="206"/>
      <c r="FC1122" s="206"/>
      <c r="FD1122" s="206"/>
      <c r="FE1122" s="206"/>
      <c r="FF1122" s="206"/>
      <c r="FG1122" s="206"/>
      <c r="FH1122" s="206"/>
      <c r="FI1122" s="206"/>
      <c r="FJ1122" s="206"/>
      <c r="FK1122" s="206"/>
      <c r="FL1122" s="206"/>
      <c r="FM1122" s="206"/>
      <c r="FN1122" s="206"/>
      <c r="FO1122" s="206"/>
      <c r="FP1122" s="206"/>
      <c r="FQ1122" s="206"/>
      <c r="FR1122" s="206"/>
      <c r="FS1122" s="206"/>
      <c r="FT1122" s="206"/>
      <c r="FU1122" s="206"/>
      <c r="FV1122" s="206"/>
      <c r="FW1122" s="206"/>
      <c r="FX1122" s="206"/>
      <c r="FY1122" s="206"/>
      <c r="FZ1122" s="206"/>
      <c r="GA1122" s="206"/>
      <c r="GB1122" s="206"/>
      <c r="GC1122" s="206"/>
      <c r="GD1122" s="206"/>
      <c r="GE1122" s="206"/>
      <c r="GF1122" s="206"/>
      <c r="GG1122" s="206"/>
      <c r="GH1122" s="206"/>
      <c r="GI1122" s="206"/>
      <c r="GJ1122" s="206"/>
      <c r="GK1122" s="206"/>
      <c r="GL1122" s="206"/>
      <c r="GM1122" s="206"/>
      <c r="GN1122" s="206"/>
      <c r="GO1122" s="206"/>
      <c r="GP1122" s="206"/>
      <c r="GQ1122" s="206"/>
      <c r="GR1122" s="206"/>
      <c r="GS1122" s="206"/>
      <c r="GT1122" s="206"/>
      <c r="GU1122" s="206"/>
      <c r="GV1122" s="206"/>
      <c r="GW1122" s="206"/>
      <c r="GX1122" s="206"/>
      <c r="GY1122" s="206"/>
      <c r="GZ1122" s="206"/>
      <c r="HA1122" s="206"/>
      <c r="HB1122" s="206"/>
      <c r="HC1122" s="206"/>
      <c r="HD1122" s="206"/>
      <c r="HE1122" s="206"/>
      <c r="HF1122" s="206"/>
      <c r="HG1122" s="206"/>
      <c r="HH1122" s="206"/>
      <c r="HI1122" s="206"/>
      <c r="HJ1122" s="206"/>
      <c r="HK1122" s="206"/>
      <c r="HL1122" s="206"/>
      <c r="HM1122" s="206"/>
      <c r="HN1122" s="206"/>
      <c r="HO1122" s="206"/>
      <c r="HP1122" s="206"/>
      <c r="HQ1122" s="206"/>
      <c r="HR1122" s="206"/>
      <c r="HS1122" s="206"/>
      <c r="HT1122" s="206"/>
      <c r="HU1122" s="206"/>
      <c r="HV1122" s="206"/>
      <c r="HW1122" s="206"/>
      <c r="HX1122" s="206"/>
      <c r="HY1122" s="206"/>
      <c r="HZ1122" s="206"/>
      <c r="IA1122" s="206"/>
      <c r="IB1122" s="206"/>
      <c r="IC1122" s="206"/>
      <c r="ID1122" s="206"/>
      <c r="IE1122" s="206"/>
      <c r="IF1122" s="206"/>
      <c r="IG1122" s="206"/>
      <c r="IH1122" s="206"/>
    </row>
    <row r="1123" spans="1:242" s="225" customFormat="1" hidden="1" x14ac:dyDescent="0.25">
      <c r="A1123" s="206"/>
      <c r="B1123" s="206"/>
      <c r="C1123" s="204"/>
      <c r="D1123" s="233" t="s">
        <v>1975</v>
      </c>
      <c r="E1123" s="319"/>
      <c r="F1123" s="322"/>
      <c r="G1123" s="242" t="s">
        <v>327</v>
      </c>
      <c r="H1123" s="285">
        <v>500000</v>
      </c>
      <c r="I1123" s="236"/>
      <c r="J1123" s="357">
        <f t="shared" si="17"/>
        <v>8304635</v>
      </c>
      <c r="K1123" s="251"/>
      <c r="L1123" s="287"/>
      <c r="M1123" s="319"/>
      <c r="N1123" s="287"/>
      <c r="O1123" s="287"/>
      <c r="P1123" s="287"/>
      <c r="Q1123" s="287"/>
      <c r="R1123" s="287"/>
      <c r="S1123" s="287"/>
      <c r="T1123" s="287"/>
      <c r="U1123" s="287"/>
      <c r="V1123" s="287"/>
      <c r="W1123" s="287"/>
      <c r="X1123" s="287"/>
      <c r="Y1123" s="287"/>
      <c r="Z1123" s="287"/>
      <c r="AA1123" s="287"/>
      <c r="AB1123" s="287"/>
      <c r="AC1123" s="287"/>
      <c r="AD1123" s="287"/>
      <c r="AE1123" s="287"/>
      <c r="AF1123" s="287"/>
      <c r="AG1123" s="287"/>
      <c r="AH1123" s="287"/>
      <c r="AI1123" s="287"/>
      <c r="AJ1123" s="449"/>
      <c r="AK1123" s="206"/>
      <c r="AL1123" s="206"/>
      <c r="AM1123" s="206"/>
      <c r="AN1123" s="206"/>
      <c r="AO1123" s="206"/>
      <c r="AP1123" s="206"/>
      <c r="AQ1123" s="206"/>
      <c r="AR1123" s="206"/>
      <c r="AS1123" s="206"/>
      <c r="AT1123" s="206"/>
      <c r="AU1123" s="206"/>
      <c r="AV1123" s="206"/>
      <c r="AW1123" s="206"/>
      <c r="AX1123" s="206"/>
      <c r="AY1123" s="206"/>
      <c r="AZ1123" s="206"/>
      <c r="BA1123" s="206"/>
      <c r="BB1123" s="206"/>
      <c r="BC1123" s="206"/>
      <c r="BD1123" s="206"/>
      <c r="BE1123" s="206"/>
      <c r="BF1123" s="206"/>
      <c r="BG1123" s="206"/>
      <c r="BH1123" s="206"/>
      <c r="BI1123" s="206"/>
      <c r="BJ1123" s="206"/>
      <c r="BK1123" s="206"/>
      <c r="BL1123" s="206"/>
      <c r="BM1123" s="206"/>
      <c r="BN1123" s="206"/>
      <c r="BO1123" s="206"/>
      <c r="BP1123" s="206"/>
      <c r="BQ1123" s="206"/>
      <c r="BR1123" s="206"/>
      <c r="BS1123" s="206"/>
      <c r="BT1123" s="206"/>
      <c r="BU1123" s="206"/>
      <c r="BV1123" s="206"/>
      <c r="BW1123" s="206"/>
      <c r="BX1123" s="206"/>
      <c r="BY1123" s="206"/>
      <c r="BZ1123" s="206"/>
      <c r="CA1123" s="206"/>
      <c r="CB1123" s="206"/>
      <c r="CC1123" s="206"/>
      <c r="CD1123" s="206"/>
      <c r="CE1123" s="206"/>
      <c r="CF1123" s="206"/>
      <c r="CG1123" s="206"/>
      <c r="CH1123" s="206"/>
      <c r="CI1123" s="206"/>
      <c r="CJ1123" s="206"/>
      <c r="CK1123" s="206"/>
      <c r="CL1123" s="206"/>
      <c r="CM1123" s="206"/>
      <c r="CN1123" s="206"/>
      <c r="CO1123" s="206"/>
      <c r="CP1123" s="206"/>
      <c r="CQ1123" s="206"/>
      <c r="CR1123" s="206"/>
      <c r="CS1123" s="206"/>
      <c r="CT1123" s="206"/>
      <c r="CU1123" s="206"/>
      <c r="CV1123" s="206"/>
      <c r="CW1123" s="206"/>
      <c r="CX1123" s="206"/>
      <c r="CY1123" s="206"/>
      <c r="CZ1123" s="206"/>
      <c r="DA1123" s="206"/>
      <c r="DB1123" s="206"/>
      <c r="DC1123" s="206"/>
      <c r="DD1123" s="206"/>
      <c r="DE1123" s="206"/>
      <c r="DF1123" s="206"/>
      <c r="DG1123" s="206"/>
      <c r="DH1123" s="206"/>
      <c r="DI1123" s="206"/>
      <c r="DJ1123" s="206"/>
      <c r="DK1123" s="206"/>
      <c r="DL1123" s="206"/>
      <c r="DM1123" s="206"/>
      <c r="DN1123" s="206"/>
      <c r="DO1123" s="206"/>
      <c r="DP1123" s="206"/>
      <c r="DQ1123" s="206"/>
      <c r="DR1123" s="206"/>
      <c r="DS1123" s="206"/>
      <c r="DT1123" s="206"/>
      <c r="DU1123" s="206"/>
      <c r="DV1123" s="206"/>
      <c r="DW1123" s="206"/>
      <c r="DX1123" s="206"/>
      <c r="DY1123" s="206"/>
      <c r="DZ1123" s="206"/>
      <c r="EA1123" s="206"/>
      <c r="EB1123" s="206"/>
      <c r="EC1123" s="206"/>
      <c r="ED1123" s="206"/>
      <c r="EE1123" s="206"/>
      <c r="EF1123" s="206"/>
      <c r="EG1123" s="206"/>
      <c r="EH1123" s="206"/>
      <c r="EI1123" s="206"/>
      <c r="EJ1123" s="206"/>
      <c r="EK1123" s="206"/>
      <c r="EL1123" s="206"/>
      <c r="EM1123" s="206"/>
      <c r="EN1123" s="206"/>
      <c r="EO1123" s="206"/>
      <c r="EP1123" s="206"/>
      <c r="EQ1123" s="206"/>
      <c r="ER1123" s="206"/>
      <c r="ES1123" s="206"/>
      <c r="ET1123" s="206"/>
      <c r="EU1123" s="206"/>
      <c r="EV1123" s="206"/>
      <c r="EW1123" s="206"/>
      <c r="EX1123" s="206"/>
      <c r="EY1123" s="206"/>
      <c r="EZ1123" s="206"/>
      <c r="FA1123" s="206"/>
      <c r="FB1123" s="206"/>
      <c r="FC1123" s="206"/>
      <c r="FD1123" s="206"/>
      <c r="FE1123" s="206"/>
      <c r="FF1123" s="206"/>
      <c r="FG1123" s="206"/>
      <c r="FH1123" s="206"/>
      <c r="FI1123" s="206"/>
      <c r="FJ1123" s="206"/>
      <c r="FK1123" s="206"/>
      <c r="FL1123" s="206"/>
      <c r="FM1123" s="206"/>
      <c r="FN1123" s="206"/>
      <c r="FO1123" s="206"/>
      <c r="FP1123" s="206"/>
      <c r="FQ1123" s="206"/>
      <c r="FR1123" s="206"/>
      <c r="FS1123" s="206"/>
      <c r="FT1123" s="206"/>
      <c r="FU1123" s="206"/>
      <c r="FV1123" s="206"/>
      <c r="FW1123" s="206"/>
      <c r="FX1123" s="206"/>
      <c r="FY1123" s="206"/>
      <c r="FZ1123" s="206"/>
      <c r="GA1123" s="206"/>
      <c r="GB1123" s="206"/>
      <c r="GC1123" s="206"/>
      <c r="GD1123" s="206"/>
      <c r="GE1123" s="206"/>
      <c r="GF1123" s="206"/>
      <c r="GG1123" s="206"/>
      <c r="GH1123" s="206"/>
      <c r="GI1123" s="206"/>
      <c r="GJ1123" s="206"/>
      <c r="GK1123" s="206"/>
      <c r="GL1123" s="206"/>
      <c r="GM1123" s="206"/>
      <c r="GN1123" s="206"/>
      <c r="GO1123" s="206"/>
      <c r="GP1123" s="206"/>
      <c r="GQ1123" s="206"/>
      <c r="GR1123" s="206"/>
      <c r="GS1123" s="206"/>
      <c r="GT1123" s="206"/>
      <c r="GU1123" s="206"/>
      <c r="GV1123" s="206"/>
      <c r="GW1123" s="206"/>
      <c r="GX1123" s="206"/>
      <c r="GY1123" s="206"/>
      <c r="GZ1123" s="206"/>
      <c r="HA1123" s="206"/>
      <c r="HB1123" s="206"/>
      <c r="HC1123" s="206"/>
      <c r="HD1123" s="206"/>
      <c r="HE1123" s="206"/>
      <c r="HF1123" s="206"/>
      <c r="HG1123" s="206"/>
      <c r="HH1123" s="206"/>
      <c r="HI1123" s="206"/>
      <c r="HJ1123" s="206"/>
      <c r="HK1123" s="206"/>
      <c r="HL1123" s="206"/>
      <c r="HM1123" s="206"/>
      <c r="HN1123" s="206"/>
      <c r="HO1123" s="206"/>
      <c r="HP1123" s="206"/>
      <c r="HQ1123" s="206"/>
      <c r="HR1123" s="206"/>
      <c r="HS1123" s="206"/>
      <c r="HT1123" s="206"/>
      <c r="HU1123" s="206"/>
      <c r="HV1123" s="206"/>
      <c r="HW1123" s="206"/>
      <c r="HX1123" s="206"/>
      <c r="HY1123" s="206"/>
      <c r="HZ1123" s="206"/>
      <c r="IA1123" s="206"/>
      <c r="IB1123" s="206"/>
      <c r="IC1123" s="206"/>
      <c r="ID1123" s="206"/>
      <c r="IE1123" s="206"/>
      <c r="IF1123" s="206"/>
      <c r="IG1123" s="206"/>
      <c r="IH1123" s="206"/>
    </row>
    <row r="1124" spans="1:242" s="225" customFormat="1" hidden="1" x14ac:dyDescent="0.25">
      <c r="A1124" s="206"/>
      <c r="B1124" s="206"/>
      <c r="C1124" s="204">
        <v>43763</v>
      </c>
      <c r="D1124" s="233" t="s">
        <v>1968</v>
      </c>
      <c r="E1124" s="319" t="s">
        <v>1952</v>
      </c>
      <c r="F1124" s="322"/>
      <c r="G1124" s="242" t="s">
        <v>706</v>
      </c>
      <c r="H1124" s="285"/>
      <c r="I1124" s="236">
        <v>1100000</v>
      </c>
      <c r="J1124" s="357">
        <f t="shared" si="17"/>
        <v>7204635</v>
      </c>
      <c r="K1124" s="251"/>
      <c r="L1124" s="287"/>
      <c r="M1124" s="319" t="s">
        <v>1952</v>
      </c>
      <c r="N1124" s="287"/>
      <c r="O1124" s="287"/>
      <c r="P1124" s="287"/>
      <c r="Q1124" s="287"/>
      <c r="R1124" s="287"/>
      <c r="S1124" s="287"/>
      <c r="T1124" s="287"/>
      <c r="U1124" s="287"/>
      <c r="V1124" s="287"/>
      <c r="W1124" s="287"/>
      <c r="X1124" s="287"/>
      <c r="Y1124" s="287"/>
      <c r="Z1124" s="287"/>
      <c r="AA1124" s="287"/>
      <c r="AB1124" s="287"/>
      <c r="AC1124" s="287"/>
      <c r="AD1124" s="287"/>
      <c r="AE1124" s="287"/>
      <c r="AF1124" s="287"/>
      <c r="AG1124" s="287"/>
      <c r="AH1124" s="287"/>
      <c r="AI1124" s="287"/>
      <c r="AJ1124" s="449"/>
      <c r="AK1124" s="206"/>
      <c r="AL1124" s="206"/>
      <c r="AM1124" s="206"/>
      <c r="AN1124" s="206"/>
      <c r="AO1124" s="206"/>
      <c r="AP1124" s="206"/>
      <c r="AQ1124" s="206"/>
      <c r="AR1124" s="206"/>
      <c r="AS1124" s="206"/>
      <c r="AT1124" s="206"/>
      <c r="AU1124" s="206"/>
      <c r="AV1124" s="206"/>
      <c r="AW1124" s="206"/>
      <c r="AX1124" s="206"/>
      <c r="AY1124" s="206"/>
      <c r="AZ1124" s="206"/>
      <c r="BA1124" s="206"/>
      <c r="BB1124" s="206"/>
      <c r="BC1124" s="206"/>
      <c r="BD1124" s="206"/>
      <c r="BE1124" s="206"/>
      <c r="BF1124" s="206"/>
      <c r="BG1124" s="206"/>
      <c r="BH1124" s="206"/>
      <c r="BI1124" s="206"/>
      <c r="BJ1124" s="206"/>
      <c r="BK1124" s="206"/>
      <c r="BL1124" s="206"/>
      <c r="BM1124" s="206"/>
      <c r="BN1124" s="206"/>
      <c r="BO1124" s="206"/>
      <c r="BP1124" s="206"/>
      <c r="BQ1124" s="206"/>
      <c r="BR1124" s="206"/>
      <c r="BS1124" s="206"/>
      <c r="BT1124" s="206"/>
      <c r="BU1124" s="206"/>
      <c r="BV1124" s="206"/>
      <c r="BW1124" s="206"/>
      <c r="BX1124" s="206"/>
      <c r="BY1124" s="206"/>
      <c r="BZ1124" s="206"/>
      <c r="CA1124" s="206"/>
      <c r="CB1124" s="206"/>
      <c r="CC1124" s="206"/>
      <c r="CD1124" s="206"/>
      <c r="CE1124" s="206"/>
      <c r="CF1124" s="206"/>
      <c r="CG1124" s="206"/>
      <c r="CH1124" s="206"/>
      <c r="CI1124" s="206"/>
      <c r="CJ1124" s="206"/>
      <c r="CK1124" s="206"/>
      <c r="CL1124" s="206"/>
      <c r="CM1124" s="206"/>
      <c r="CN1124" s="206"/>
      <c r="CO1124" s="206"/>
      <c r="CP1124" s="206"/>
      <c r="CQ1124" s="206"/>
      <c r="CR1124" s="206"/>
      <c r="CS1124" s="206"/>
      <c r="CT1124" s="206"/>
      <c r="CU1124" s="206"/>
      <c r="CV1124" s="206"/>
      <c r="CW1124" s="206"/>
      <c r="CX1124" s="206"/>
      <c r="CY1124" s="206"/>
      <c r="CZ1124" s="206"/>
      <c r="DA1124" s="206"/>
      <c r="DB1124" s="206"/>
      <c r="DC1124" s="206"/>
      <c r="DD1124" s="206"/>
      <c r="DE1124" s="206"/>
      <c r="DF1124" s="206"/>
      <c r="DG1124" s="206"/>
      <c r="DH1124" s="206"/>
      <c r="DI1124" s="206"/>
      <c r="DJ1124" s="206"/>
      <c r="DK1124" s="206"/>
      <c r="DL1124" s="206"/>
      <c r="DM1124" s="206"/>
      <c r="DN1124" s="206"/>
      <c r="DO1124" s="206"/>
      <c r="DP1124" s="206"/>
      <c r="DQ1124" s="206"/>
      <c r="DR1124" s="206"/>
      <c r="DS1124" s="206"/>
      <c r="DT1124" s="206"/>
      <c r="DU1124" s="206"/>
      <c r="DV1124" s="206"/>
      <c r="DW1124" s="206"/>
      <c r="DX1124" s="206"/>
      <c r="DY1124" s="206"/>
      <c r="DZ1124" s="206"/>
      <c r="EA1124" s="206"/>
      <c r="EB1124" s="206"/>
      <c r="EC1124" s="206"/>
      <c r="ED1124" s="206"/>
      <c r="EE1124" s="206"/>
      <c r="EF1124" s="206"/>
      <c r="EG1124" s="206"/>
      <c r="EH1124" s="206"/>
      <c r="EI1124" s="206"/>
      <c r="EJ1124" s="206"/>
      <c r="EK1124" s="206"/>
      <c r="EL1124" s="206"/>
      <c r="EM1124" s="206"/>
      <c r="EN1124" s="206"/>
      <c r="EO1124" s="206"/>
      <c r="EP1124" s="206"/>
      <c r="EQ1124" s="206"/>
      <c r="ER1124" s="206"/>
      <c r="ES1124" s="206"/>
      <c r="ET1124" s="206"/>
      <c r="EU1124" s="206"/>
      <c r="EV1124" s="206"/>
      <c r="EW1124" s="206"/>
      <c r="EX1124" s="206"/>
      <c r="EY1124" s="206"/>
      <c r="EZ1124" s="206"/>
      <c r="FA1124" s="206"/>
      <c r="FB1124" s="206"/>
      <c r="FC1124" s="206"/>
      <c r="FD1124" s="206"/>
      <c r="FE1124" s="206"/>
      <c r="FF1124" s="206"/>
      <c r="FG1124" s="206"/>
      <c r="FH1124" s="206"/>
      <c r="FI1124" s="206"/>
      <c r="FJ1124" s="206"/>
      <c r="FK1124" s="206"/>
      <c r="FL1124" s="206"/>
      <c r="FM1124" s="206"/>
      <c r="FN1124" s="206"/>
      <c r="FO1124" s="206"/>
      <c r="FP1124" s="206"/>
      <c r="FQ1124" s="206"/>
      <c r="FR1124" s="206"/>
      <c r="FS1124" s="206"/>
      <c r="FT1124" s="206"/>
      <c r="FU1124" s="206"/>
      <c r="FV1124" s="206"/>
      <c r="FW1124" s="206"/>
      <c r="FX1124" s="206"/>
      <c r="FY1124" s="206"/>
      <c r="FZ1124" s="206"/>
      <c r="GA1124" s="206"/>
      <c r="GB1124" s="206"/>
      <c r="GC1124" s="206"/>
      <c r="GD1124" s="206"/>
      <c r="GE1124" s="206"/>
      <c r="GF1124" s="206"/>
      <c r="GG1124" s="206"/>
      <c r="GH1124" s="206"/>
      <c r="GI1124" s="206"/>
      <c r="GJ1124" s="206"/>
      <c r="GK1124" s="206"/>
      <c r="GL1124" s="206"/>
      <c r="GM1124" s="206"/>
      <c r="GN1124" s="206"/>
      <c r="GO1124" s="206"/>
      <c r="GP1124" s="206"/>
      <c r="GQ1124" s="206"/>
      <c r="GR1124" s="206"/>
      <c r="GS1124" s="206"/>
      <c r="GT1124" s="206"/>
      <c r="GU1124" s="206"/>
      <c r="GV1124" s="206"/>
      <c r="GW1124" s="206"/>
      <c r="GX1124" s="206"/>
      <c r="GY1124" s="206"/>
      <c r="GZ1124" s="206"/>
      <c r="HA1124" s="206"/>
      <c r="HB1124" s="206"/>
      <c r="HC1124" s="206"/>
      <c r="HD1124" s="206"/>
      <c r="HE1124" s="206"/>
      <c r="HF1124" s="206"/>
      <c r="HG1124" s="206"/>
      <c r="HH1124" s="206"/>
      <c r="HI1124" s="206"/>
      <c r="HJ1124" s="206"/>
      <c r="HK1124" s="206"/>
      <c r="HL1124" s="206"/>
      <c r="HM1124" s="206"/>
      <c r="HN1124" s="206"/>
      <c r="HO1124" s="206"/>
      <c r="HP1124" s="206"/>
      <c r="HQ1124" s="206"/>
      <c r="HR1124" s="206"/>
      <c r="HS1124" s="206"/>
      <c r="HT1124" s="206"/>
      <c r="HU1124" s="206"/>
      <c r="HV1124" s="206"/>
      <c r="HW1124" s="206"/>
      <c r="HX1124" s="206"/>
      <c r="HY1124" s="206"/>
      <c r="HZ1124" s="206"/>
      <c r="IA1124" s="206"/>
      <c r="IB1124" s="206"/>
      <c r="IC1124" s="206"/>
      <c r="ID1124" s="206"/>
      <c r="IE1124" s="206"/>
      <c r="IF1124" s="206"/>
      <c r="IG1124" s="206"/>
      <c r="IH1124" s="206"/>
    </row>
    <row r="1125" spans="1:242" s="225" customFormat="1" hidden="1" x14ac:dyDescent="0.25">
      <c r="A1125" s="206"/>
      <c r="B1125" s="206"/>
      <c r="C1125" s="204">
        <v>43763</v>
      </c>
      <c r="D1125" s="233" t="s">
        <v>1969</v>
      </c>
      <c r="E1125" s="322" t="s">
        <v>1953</v>
      </c>
      <c r="F1125" s="322"/>
      <c r="G1125" s="242" t="s">
        <v>634</v>
      </c>
      <c r="H1125" s="285"/>
      <c r="I1125" s="236">
        <v>1974151</v>
      </c>
      <c r="J1125" s="357">
        <f t="shared" si="17"/>
        <v>5230484</v>
      </c>
      <c r="K1125" s="251"/>
      <c r="L1125" s="287"/>
      <c r="M1125" s="322" t="s">
        <v>1953</v>
      </c>
      <c r="N1125" s="287"/>
      <c r="O1125" s="287"/>
      <c r="P1125" s="287"/>
      <c r="Q1125" s="287"/>
      <c r="R1125" s="287"/>
      <c r="S1125" s="287"/>
      <c r="T1125" s="287"/>
      <c r="U1125" s="287"/>
      <c r="V1125" s="287"/>
      <c r="W1125" s="287"/>
      <c r="X1125" s="287"/>
      <c r="Y1125" s="287"/>
      <c r="Z1125" s="287"/>
      <c r="AA1125" s="287"/>
      <c r="AB1125" s="287"/>
      <c r="AC1125" s="287"/>
      <c r="AD1125" s="287"/>
      <c r="AE1125" s="287"/>
      <c r="AF1125" s="287"/>
      <c r="AG1125" s="287"/>
      <c r="AH1125" s="287"/>
      <c r="AI1125" s="287"/>
      <c r="AJ1125" s="449"/>
      <c r="AK1125" s="206"/>
      <c r="AL1125" s="206"/>
      <c r="AM1125" s="206"/>
      <c r="AN1125" s="206"/>
      <c r="AO1125" s="206"/>
      <c r="AP1125" s="206"/>
      <c r="AQ1125" s="206"/>
      <c r="AR1125" s="206"/>
      <c r="AS1125" s="206"/>
      <c r="AT1125" s="206"/>
      <c r="AU1125" s="206"/>
      <c r="AV1125" s="206"/>
      <c r="AW1125" s="206"/>
      <c r="AX1125" s="206"/>
      <c r="AY1125" s="206"/>
      <c r="AZ1125" s="206"/>
      <c r="BA1125" s="206"/>
      <c r="BB1125" s="206"/>
      <c r="BC1125" s="206"/>
      <c r="BD1125" s="206"/>
      <c r="BE1125" s="206"/>
      <c r="BF1125" s="206"/>
      <c r="BG1125" s="206"/>
      <c r="BH1125" s="206"/>
      <c r="BI1125" s="206"/>
      <c r="BJ1125" s="206"/>
      <c r="BK1125" s="206"/>
      <c r="BL1125" s="206"/>
      <c r="BM1125" s="206"/>
      <c r="BN1125" s="206"/>
      <c r="BO1125" s="206"/>
      <c r="BP1125" s="206"/>
      <c r="BQ1125" s="206"/>
      <c r="BR1125" s="206"/>
      <c r="BS1125" s="206"/>
      <c r="BT1125" s="206"/>
      <c r="BU1125" s="206"/>
      <c r="BV1125" s="206"/>
      <c r="BW1125" s="206"/>
      <c r="BX1125" s="206"/>
      <c r="BY1125" s="206"/>
      <c r="BZ1125" s="206"/>
      <c r="CA1125" s="206"/>
      <c r="CB1125" s="206"/>
      <c r="CC1125" s="206"/>
      <c r="CD1125" s="206"/>
      <c r="CE1125" s="206"/>
      <c r="CF1125" s="206"/>
      <c r="CG1125" s="206"/>
      <c r="CH1125" s="206"/>
      <c r="CI1125" s="206"/>
      <c r="CJ1125" s="206"/>
      <c r="CK1125" s="206"/>
      <c r="CL1125" s="206"/>
      <c r="CM1125" s="206"/>
      <c r="CN1125" s="206"/>
      <c r="CO1125" s="206"/>
      <c r="CP1125" s="206"/>
      <c r="CQ1125" s="206"/>
      <c r="CR1125" s="206"/>
      <c r="CS1125" s="206"/>
      <c r="CT1125" s="206"/>
      <c r="CU1125" s="206"/>
      <c r="CV1125" s="206"/>
      <c r="CW1125" s="206"/>
      <c r="CX1125" s="206"/>
      <c r="CY1125" s="206"/>
      <c r="CZ1125" s="206"/>
      <c r="DA1125" s="206"/>
      <c r="DB1125" s="206"/>
      <c r="DC1125" s="206"/>
      <c r="DD1125" s="206"/>
      <c r="DE1125" s="206"/>
      <c r="DF1125" s="206"/>
      <c r="DG1125" s="206"/>
      <c r="DH1125" s="206"/>
      <c r="DI1125" s="206"/>
      <c r="DJ1125" s="206"/>
      <c r="DK1125" s="206"/>
      <c r="DL1125" s="206"/>
      <c r="DM1125" s="206"/>
      <c r="DN1125" s="206"/>
      <c r="DO1125" s="206"/>
      <c r="DP1125" s="206"/>
      <c r="DQ1125" s="206"/>
      <c r="DR1125" s="206"/>
      <c r="DS1125" s="206"/>
      <c r="DT1125" s="206"/>
      <c r="DU1125" s="206"/>
      <c r="DV1125" s="206"/>
      <c r="DW1125" s="206"/>
      <c r="DX1125" s="206"/>
      <c r="DY1125" s="206"/>
      <c r="DZ1125" s="206"/>
      <c r="EA1125" s="206"/>
      <c r="EB1125" s="206"/>
      <c r="EC1125" s="206"/>
      <c r="ED1125" s="206"/>
      <c r="EE1125" s="206"/>
      <c r="EF1125" s="206"/>
      <c r="EG1125" s="206"/>
      <c r="EH1125" s="206"/>
      <c r="EI1125" s="206"/>
      <c r="EJ1125" s="206"/>
      <c r="EK1125" s="206"/>
      <c r="EL1125" s="206"/>
      <c r="EM1125" s="206"/>
      <c r="EN1125" s="206"/>
      <c r="EO1125" s="206"/>
      <c r="EP1125" s="206"/>
      <c r="EQ1125" s="206"/>
      <c r="ER1125" s="206"/>
      <c r="ES1125" s="206"/>
      <c r="ET1125" s="206"/>
      <c r="EU1125" s="206"/>
      <c r="EV1125" s="206"/>
      <c r="EW1125" s="206"/>
      <c r="EX1125" s="206"/>
      <c r="EY1125" s="206"/>
      <c r="EZ1125" s="206"/>
      <c r="FA1125" s="206"/>
      <c r="FB1125" s="206"/>
      <c r="FC1125" s="206"/>
      <c r="FD1125" s="206"/>
      <c r="FE1125" s="206"/>
      <c r="FF1125" s="206"/>
      <c r="FG1125" s="206"/>
      <c r="FH1125" s="206"/>
      <c r="FI1125" s="206"/>
      <c r="FJ1125" s="206"/>
      <c r="FK1125" s="206"/>
      <c r="FL1125" s="206"/>
      <c r="FM1125" s="206"/>
      <c r="FN1125" s="206"/>
      <c r="FO1125" s="206"/>
      <c r="FP1125" s="206"/>
      <c r="FQ1125" s="206"/>
      <c r="FR1125" s="206"/>
      <c r="FS1125" s="206"/>
      <c r="FT1125" s="206"/>
      <c r="FU1125" s="206"/>
      <c r="FV1125" s="206"/>
      <c r="FW1125" s="206"/>
      <c r="FX1125" s="206"/>
      <c r="FY1125" s="206"/>
      <c r="FZ1125" s="206"/>
      <c r="GA1125" s="206"/>
      <c r="GB1125" s="206"/>
      <c r="GC1125" s="206"/>
      <c r="GD1125" s="206"/>
      <c r="GE1125" s="206"/>
      <c r="GF1125" s="206"/>
      <c r="GG1125" s="206"/>
      <c r="GH1125" s="206"/>
      <c r="GI1125" s="206"/>
      <c r="GJ1125" s="206"/>
      <c r="GK1125" s="206"/>
      <c r="GL1125" s="206"/>
      <c r="GM1125" s="206"/>
      <c r="GN1125" s="206"/>
      <c r="GO1125" s="206"/>
      <c r="GP1125" s="206"/>
      <c r="GQ1125" s="206"/>
      <c r="GR1125" s="206"/>
      <c r="GS1125" s="206"/>
      <c r="GT1125" s="206"/>
      <c r="GU1125" s="206"/>
      <c r="GV1125" s="206"/>
      <c r="GW1125" s="206"/>
      <c r="GX1125" s="206"/>
      <c r="GY1125" s="206"/>
      <c r="GZ1125" s="206"/>
      <c r="HA1125" s="206"/>
      <c r="HB1125" s="206"/>
      <c r="HC1125" s="206"/>
      <c r="HD1125" s="206"/>
      <c r="HE1125" s="206"/>
      <c r="HF1125" s="206"/>
      <c r="HG1125" s="206"/>
      <c r="HH1125" s="206"/>
      <c r="HI1125" s="206"/>
      <c r="HJ1125" s="206"/>
      <c r="HK1125" s="206"/>
      <c r="HL1125" s="206"/>
      <c r="HM1125" s="206"/>
      <c r="HN1125" s="206"/>
      <c r="HO1125" s="206"/>
      <c r="HP1125" s="206"/>
      <c r="HQ1125" s="206"/>
      <c r="HR1125" s="206"/>
      <c r="HS1125" s="206"/>
      <c r="HT1125" s="206"/>
      <c r="HU1125" s="206"/>
      <c r="HV1125" s="206"/>
      <c r="HW1125" s="206"/>
      <c r="HX1125" s="206"/>
      <c r="HY1125" s="206"/>
      <c r="HZ1125" s="206"/>
      <c r="IA1125" s="206"/>
      <c r="IB1125" s="206"/>
      <c r="IC1125" s="206"/>
      <c r="ID1125" s="206"/>
      <c r="IE1125" s="206"/>
      <c r="IF1125" s="206"/>
      <c r="IG1125" s="206"/>
      <c r="IH1125" s="206"/>
    </row>
    <row r="1126" spans="1:242" s="225" customFormat="1" hidden="1" x14ac:dyDescent="0.25">
      <c r="A1126" s="206"/>
      <c r="B1126" s="206"/>
      <c r="C1126" s="204"/>
      <c r="D1126" s="248" t="s">
        <v>1973</v>
      </c>
      <c r="E1126" s="238"/>
      <c r="F1126" s="255"/>
      <c r="G1126" s="324" t="s">
        <v>634</v>
      </c>
      <c r="H1126" s="256">
        <v>1070000</v>
      </c>
      <c r="I1126" s="236"/>
      <c r="J1126" s="357">
        <f t="shared" si="17"/>
        <v>6300484</v>
      </c>
      <c r="K1126" s="251" t="s">
        <v>1980</v>
      </c>
      <c r="L1126" s="287"/>
      <c r="M1126" s="238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449"/>
      <c r="AK1126" s="206"/>
      <c r="AL1126" s="206"/>
      <c r="AM1126" s="206"/>
      <c r="AN1126" s="206"/>
      <c r="AO1126" s="206"/>
      <c r="AP1126" s="206"/>
      <c r="AQ1126" s="206"/>
      <c r="AR1126" s="206"/>
      <c r="AS1126" s="206"/>
      <c r="AT1126" s="206"/>
      <c r="AU1126" s="206"/>
      <c r="AV1126" s="206"/>
      <c r="AW1126" s="206"/>
      <c r="AX1126" s="206"/>
      <c r="AY1126" s="206"/>
      <c r="AZ1126" s="206"/>
      <c r="BA1126" s="206"/>
      <c r="BB1126" s="206"/>
      <c r="BC1126" s="206"/>
      <c r="BD1126" s="206"/>
      <c r="BE1126" s="206"/>
      <c r="BF1126" s="206"/>
      <c r="BG1126" s="206"/>
      <c r="BH1126" s="206"/>
      <c r="BI1126" s="206"/>
      <c r="BJ1126" s="206"/>
      <c r="BK1126" s="206"/>
      <c r="BL1126" s="206"/>
      <c r="BM1126" s="206"/>
      <c r="BN1126" s="206"/>
      <c r="BO1126" s="206"/>
      <c r="BP1126" s="206"/>
      <c r="BQ1126" s="206"/>
      <c r="BR1126" s="206"/>
      <c r="BS1126" s="206"/>
      <c r="BT1126" s="206"/>
      <c r="BU1126" s="206"/>
      <c r="BV1126" s="206"/>
      <c r="BW1126" s="206"/>
      <c r="BX1126" s="206"/>
      <c r="BY1126" s="206"/>
      <c r="BZ1126" s="206"/>
      <c r="CA1126" s="206"/>
      <c r="CB1126" s="206"/>
      <c r="CC1126" s="206"/>
      <c r="CD1126" s="206"/>
      <c r="CE1126" s="206"/>
      <c r="CF1126" s="206"/>
      <c r="CG1126" s="206"/>
      <c r="CH1126" s="206"/>
      <c r="CI1126" s="206"/>
      <c r="CJ1126" s="206"/>
      <c r="CK1126" s="206"/>
      <c r="CL1126" s="206"/>
      <c r="CM1126" s="206"/>
      <c r="CN1126" s="206"/>
      <c r="CO1126" s="206"/>
      <c r="CP1126" s="206"/>
      <c r="CQ1126" s="206"/>
      <c r="CR1126" s="206"/>
      <c r="CS1126" s="206"/>
      <c r="CT1126" s="206"/>
      <c r="CU1126" s="206"/>
      <c r="CV1126" s="206"/>
      <c r="CW1126" s="206"/>
      <c r="CX1126" s="206"/>
      <c r="CY1126" s="206"/>
      <c r="CZ1126" s="206"/>
      <c r="DA1126" s="206"/>
      <c r="DB1126" s="206"/>
      <c r="DC1126" s="206"/>
      <c r="DD1126" s="206"/>
      <c r="DE1126" s="206"/>
      <c r="DF1126" s="206"/>
      <c r="DG1126" s="206"/>
      <c r="DH1126" s="206"/>
      <c r="DI1126" s="206"/>
      <c r="DJ1126" s="206"/>
      <c r="DK1126" s="206"/>
      <c r="DL1126" s="206"/>
      <c r="DM1126" s="206"/>
      <c r="DN1126" s="206"/>
      <c r="DO1126" s="206"/>
      <c r="DP1126" s="206"/>
      <c r="DQ1126" s="206"/>
      <c r="DR1126" s="206"/>
      <c r="DS1126" s="206"/>
      <c r="DT1126" s="206"/>
      <c r="DU1126" s="206"/>
      <c r="DV1126" s="206"/>
      <c r="DW1126" s="206"/>
      <c r="DX1126" s="206"/>
      <c r="DY1126" s="206"/>
      <c r="DZ1126" s="206"/>
      <c r="EA1126" s="206"/>
      <c r="EB1126" s="206"/>
      <c r="EC1126" s="206"/>
      <c r="ED1126" s="206"/>
      <c r="EE1126" s="206"/>
      <c r="EF1126" s="206"/>
      <c r="EG1126" s="206"/>
      <c r="EH1126" s="206"/>
      <c r="EI1126" s="206"/>
      <c r="EJ1126" s="206"/>
      <c r="EK1126" s="206"/>
      <c r="EL1126" s="206"/>
      <c r="EM1126" s="206"/>
      <c r="EN1126" s="206"/>
      <c r="EO1126" s="206"/>
      <c r="EP1126" s="206"/>
      <c r="EQ1126" s="206"/>
      <c r="ER1126" s="206"/>
      <c r="ES1126" s="206"/>
      <c r="ET1126" s="206"/>
      <c r="EU1126" s="206"/>
      <c r="EV1126" s="206"/>
      <c r="EW1126" s="206"/>
      <c r="EX1126" s="206"/>
      <c r="EY1126" s="206"/>
      <c r="EZ1126" s="206"/>
      <c r="FA1126" s="206"/>
      <c r="FB1126" s="206"/>
      <c r="FC1126" s="206"/>
      <c r="FD1126" s="206"/>
      <c r="FE1126" s="206"/>
      <c r="FF1126" s="206"/>
      <c r="FG1126" s="206"/>
      <c r="FH1126" s="206"/>
      <c r="FI1126" s="206"/>
      <c r="FJ1126" s="206"/>
      <c r="FK1126" s="206"/>
      <c r="FL1126" s="206"/>
      <c r="FM1126" s="206"/>
      <c r="FN1126" s="206"/>
      <c r="FO1126" s="206"/>
      <c r="FP1126" s="206"/>
      <c r="FQ1126" s="206"/>
      <c r="FR1126" s="206"/>
      <c r="FS1126" s="206"/>
      <c r="FT1126" s="206"/>
      <c r="FU1126" s="206"/>
      <c r="FV1126" s="206"/>
      <c r="FW1126" s="206"/>
      <c r="FX1126" s="206"/>
      <c r="FY1126" s="206"/>
      <c r="FZ1126" s="206"/>
      <c r="GA1126" s="206"/>
      <c r="GB1126" s="206"/>
      <c r="GC1126" s="206"/>
      <c r="GD1126" s="206"/>
      <c r="GE1126" s="206"/>
      <c r="GF1126" s="206"/>
      <c r="GG1126" s="206"/>
      <c r="GH1126" s="206"/>
      <c r="GI1126" s="206"/>
      <c r="GJ1126" s="206"/>
      <c r="GK1126" s="206"/>
      <c r="GL1126" s="206"/>
      <c r="GM1126" s="206"/>
      <c r="GN1126" s="206"/>
      <c r="GO1126" s="206"/>
      <c r="GP1126" s="206"/>
      <c r="GQ1126" s="206"/>
      <c r="GR1126" s="206"/>
      <c r="GS1126" s="206"/>
      <c r="GT1126" s="206"/>
      <c r="GU1126" s="206"/>
      <c r="GV1126" s="206"/>
      <c r="GW1126" s="206"/>
      <c r="GX1126" s="206"/>
      <c r="GY1126" s="206"/>
      <c r="GZ1126" s="206"/>
      <c r="HA1126" s="206"/>
      <c r="HB1126" s="206"/>
      <c r="HC1126" s="206"/>
      <c r="HD1126" s="206"/>
      <c r="HE1126" s="206"/>
      <c r="HF1126" s="206"/>
      <c r="HG1126" s="206"/>
      <c r="HH1126" s="206"/>
      <c r="HI1126" s="206"/>
      <c r="HJ1126" s="206"/>
      <c r="HK1126" s="206"/>
      <c r="HL1126" s="206"/>
      <c r="HM1126" s="206"/>
      <c r="HN1126" s="206"/>
      <c r="HO1126" s="206"/>
      <c r="HP1126" s="206"/>
      <c r="HQ1126" s="206"/>
      <c r="HR1126" s="206"/>
      <c r="HS1126" s="206"/>
      <c r="HT1126" s="206"/>
      <c r="HU1126" s="206"/>
      <c r="HV1126" s="206"/>
      <c r="HW1126" s="206"/>
      <c r="HX1126" s="206"/>
      <c r="HY1126" s="206"/>
      <c r="HZ1126" s="206"/>
      <c r="IA1126" s="206"/>
      <c r="IB1126" s="206"/>
      <c r="IC1126" s="206"/>
      <c r="ID1126" s="206"/>
      <c r="IE1126" s="206"/>
      <c r="IF1126" s="206"/>
      <c r="IG1126" s="206"/>
      <c r="IH1126" s="206"/>
    </row>
    <row r="1127" spans="1:242" s="225" customFormat="1" hidden="1" x14ac:dyDescent="0.25">
      <c r="A1127" s="206"/>
      <c r="B1127" s="206"/>
      <c r="C1127" s="204"/>
      <c r="D1127" s="248" t="s">
        <v>1974</v>
      </c>
      <c r="E1127" s="238"/>
      <c r="F1127" s="255"/>
      <c r="G1127" s="324" t="s">
        <v>634</v>
      </c>
      <c r="H1127" s="256">
        <v>1135000</v>
      </c>
      <c r="I1127" s="236"/>
      <c r="J1127" s="357">
        <f t="shared" si="17"/>
        <v>7435484</v>
      </c>
      <c r="K1127" s="251" t="s">
        <v>1981</v>
      </c>
      <c r="L1127" s="287"/>
      <c r="M1127" s="238"/>
      <c r="N1127" s="287"/>
      <c r="O1127" s="287"/>
      <c r="P1127" s="287"/>
      <c r="Q1127" s="287"/>
      <c r="R1127" s="287"/>
      <c r="S1127" s="287"/>
      <c r="T1127" s="287"/>
      <c r="U1127" s="287"/>
      <c r="V1127" s="287"/>
      <c r="W1127" s="287"/>
      <c r="X1127" s="287"/>
      <c r="Y1127" s="287"/>
      <c r="Z1127" s="287"/>
      <c r="AA1127" s="287"/>
      <c r="AB1127" s="287"/>
      <c r="AC1127" s="287"/>
      <c r="AD1127" s="287"/>
      <c r="AE1127" s="287"/>
      <c r="AF1127" s="287"/>
      <c r="AG1127" s="287"/>
      <c r="AH1127" s="287"/>
      <c r="AI1127" s="287"/>
      <c r="AJ1127" s="449"/>
      <c r="AK1127" s="206"/>
      <c r="AL1127" s="206"/>
      <c r="AM1127" s="206"/>
      <c r="AN1127" s="206"/>
      <c r="AO1127" s="206"/>
      <c r="AP1127" s="206"/>
      <c r="AQ1127" s="206"/>
      <c r="AR1127" s="206"/>
      <c r="AS1127" s="206"/>
      <c r="AT1127" s="206"/>
      <c r="AU1127" s="206"/>
      <c r="AV1127" s="206"/>
      <c r="AW1127" s="206"/>
      <c r="AX1127" s="206"/>
      <c r="AY1127" s="206"/>
      <c r="AZ1127" s="206"/>
      <c r="BA1127" s="206"/>
      <c r="BB1127" s="206"/>
      <c r="BC1127" s="206"/>
      <c r="BD1127" s="206"/>
      <c r="BE1127" s="206"/>
      <c r="BF1127" s="206"/>
      <c r="BG1127" s="206"/>
      <c r="BH1127" s="206"/>
      <c r="BI1127" s="206"/>
      <c r="BJ1127" s="206"/>
      <c r="BK1127" s="206"/>
      <c r="BL1127" s="206"/>
      <c r="BM1127" s="206"/>
      <c r="BN1127" s="206"/>
      <c r="BO1127" s="206"/>
      <c r="BP1127" s="206"/>
      <c r="BQ1127" s="206"/>
      <c r="BR1127" s="206"/>
      <c r="BS1127" s="206"/>
      <c r="BT1127" s="206"/>
      <c r="BU1127" s="206"/>
      <c r="BV1127" s="206"/>
      <c r="BW1127" s="206"/>
      <c r="BX1127" s="206"/>
      <c r="BY1127" s="206"/>
      <c r="BZ1127" s="206"/>
      <c r="CA1127" s="206"/>
      <c r="CB1127" s="206"/>
      <c r="CC1127" s="206"/>
      <c r="CD1127" s="206"/>
      <c r="CE1127" s="206"/>
      <c r="CF1127" s="206"/>
      <c r="CG1127" s="206"/>
      <c r="CH1127" s="206"/>
      <c r="CI1127" s="206"/>
      <c r="CJ1127" s="206"/>
      <c r="CK1127" s="206"/>
      <c r="CL1127" s="206"/>
      <c r="CM1127" s="206"/>
      <c r="CN1127" s="206"/>
      <c r="CO1127" s="206"/>
      <c r="CP1127" s="206"/>
      <c r="CQ1127" s="206"/>
      <c r="CR1127" s="206"/>
      <c r="CS1127" s="206"/>
      <c r="CT1127" s="206"/>
      <c r="CU1127" s="206"/>
      <c r="CV1127" s="206"/>
      <c r="CW1127" s="206"/>
      <c r="CX1127" s="206"/>
      <c r="CY1127" s="206"/>
      <c r="CZ1127" s="206"/>
      <c r="DA1127" s="206"/>
      <c r="DB1127" s="206"/>
      <c r="DC1127" s="206"/>
      <c r="DD1127" s="206"/>
      <c r="DE1127" s="206"/>
      <c r="DF1127" s="206"/>
      <c r="DG1127" s="206"/>
      <c r="DH1127" s="206"/>
      <c r="DI1127" s="206"/>
      <c r="DJ1127" s="206"/>
      <c r="DK1127" s="206"/>
      <c r="DL1127" s="206"/>
      <c r="DM1127" s="206"/>
      <c r="DN1127" s="206"/>
      <c r="DO1127" s="206"/>
      <c r="DP1127" s="206"/>
      <c r="DQ1127" s="206"/>
      <c r="DR1127" s="206"/>
      <c r="DS1127" s="206"/>
      <c r="DT1127" s="206"/>
      <c r="DU1127" s="206"/>
      <c r="DV1127" s="206"/>
      <c r="DW1127" s="206"/>
      <c r="DX1127" s="206"/>
      <c r="DY1127" s="206"/>
      <c r="DZ1127" s="206"/>
      <c r="EA1127" s="206"/>
      <c r="EB1127" s="206"/>
      <c r="EC1127" s="206"/>
      <c r="ED1127" s="206"/>
      <c r="EE1127" s="206"/>
      <c r="EF1127" s="206"/>
      <c r="EG1127" s="206"/>
      <c r="EH1127" s="206"/>
      <c r="EI1127" s="206"/>
      <c r="EJ1127" s="206"/>
      <c r="EK1127" s="206"/>
      <c r="EL1127" s="206"/>
      <c r="EM1127" s="206"/>
      <c r="EN1127" s="206"/>
      <c r="EO1127" s="206"/>
      <c r="EP1127" s="206"/>
      <c r="EQ1127" s="206"/>
      <c r="ER1127" s="206"/>
      <c r="ES1127" s="206"/>
      <c r="ET1127" s="206"/>
      <c r="EU1127" s="206"/>
      <c r="EV1127" s="206"/>
      <c r="EW1127" s="206"/>
      <c r="EX1127" s="206"/>
      <c r="EY1127" s="206"/>
      <c r="EZ1127" s="206"/>
      <c r="FA1127" s="206"/>
      <c r="FB1127" s="206"/>
      <c r="FC1127" s="206"/>
      <c r="FD1127" s="206"/>
      <c r="FE1127" s="206"/>
      <c r="FF1127" s="206"/>
      <c r="FG1127" s="206"/>
      <c r="FH1127" s="206"/>
      <c r="FI1127" s="206"/>
      <c r="FJ1127" s="206"/>
      <c r="FK1127" s="206"/>
      <c r="FL1127" s="206"/>
      <c r="FM1127" s="206"/>
      <c r="FN1127" s="206"/>
      <c r="FO1127" s="206"/>
      <c r="FP1127" s="206"/>
      <c r="FQ1127" s="206"/>
      <c r="FR1127" s="206"/>
      <c r="FS1127" s="206"/>
      <c r="FT1127" s="206"/>
      <c r="FU1127" s="206"/>
      <c r="FV1127" s="206"/>
      <c r="FW1127" s="206"/>
      <c r="FX1127" s="206"/>
      <c r="FY1127" s="206"/>
      <c r="FZ1127" s="206"/>
      <c r="GA1127" s="206"/>
      <c r="GB1127" s="206"/>
      <c r="GC1127" s="206"/>
      <c r="GD1127" s="206"/>
      <c r="GE1127" s="206"/>
      <c r="GF1127" s="206"/>
      <c r="GG1127" s="206"/>
      <c r="GH1127" s="206"/>
      <c r="GI1127" s="206"/>
      <c r="GJ1127" s="206"/>
      <c r="GK1127" s="206"/>
      <c r="GL1127" s="206"/>
      <c r="GM1127" s="206"/>
      <c r="GN1127" s="206"/>
      <c r="GO1127" s="206"/>
      <c r="GP1127" s="206"/>
      <c r="GQ1127" s="206"/>
      <c r="GR1127" s="206"/>
      <c r="GS1127" s="206"/>
      <c r="GT1127" s="206"/>
      <c r="GU1127" s="206"/>
      <c r="GV1127" s="206"/>
      <c r="GW1127" s="206"/>
      <c r="GX1127" s="206"/>
      <c r="GY1127" s="206"/>
      <c r="GZ1127" s="206"/>
      <c r="HA1127" s="206"/>
      <c r="HB1127" s="206"/>
      <c r="HC1127" s="206"/>
      <c r="HD1127" s="206"/>
      <c r="HE1127" s="206"/>
      <c r="HF1127" s="206"/>
      <c r="HG1127" s="206"/>
      <c r="HH1127" s="206"/>
      <c r="HI1127" s="206"/>
      <c r="HJ1127" s="206"/>
      <c r="HK1127" s="206"/>
      <c r="HL1127" s="206"/>
      <c r="HM1127" s="206"/>
      <c r="HN1127" s="206"/>
      <c r="HO1127" s="206"/>
      <c r="HP1127" s="206"/>
      <c r="HQ1127" s="206"/>
      <c r="HR1127" s="206"/>
      <c r="HS1127" s="206"/>
      <c r="HT1127" s="206"/>
      <c r="HU1127" s="206"/>
      <c r="HV1127" s="206"/>
      <c r="HW1127" s="206"/>
      <c r="HX1127" s="206"/>
      <c r="HY1127" s="206"/>
      <c r="HZ1127" s="206"/>
      <c r="IA1127" s="206"/>
      <c r="IB1127" s="206"/>
      <c r="IC1127" s="206"/>
      <c r="ID1127" s="206"/>
      <c r="IE1127" s="206"/>
      <c r="IF1127" s="206"/>
      <c r="IG1127" s="206"/>
      <c r="IH1127" s="206"/>
    </row>
    <row r="1128" spans="1:242" s="225" customFormat="1" hidden="1" x14ac:dyDescent="0.25">
      <c r="A1128" s="206"/>
      <c r="B1128" s="206"/>
      <c r="C1128" s="204">
        <v>43763</v>
      </c>
      <c r="D1128" s="248" t="s">
        <v>1970</v>
      </c>
      <c r="E1128" s="238" t="s">
        <v>1954</v>
      </c>
      <c r="F1128" s="238"/>
      <c r="G1128" s="249" t="s">
        <v>565</v>
      </c>
      <c r="H1128" s="285"/>
      <c r="I1128" s="236">
        <v>175200</v>
      </c>
      <c r="J1128" s="357">
        <f t="shared" si="17"/>
        <v>7260284</v>
      </c>
      <c r="K1128" s="251"/>
      <c r="L1128" s="287"/>
      <c r="M1128" s="238" t="s">
        <v>1954</v>
      </c>
      <c r="N1128" s="287"/>
      <c r="O1128" s="287"/>
      <c r="P1128" s="287"/>
      <c r="Q1128" s="287"/>
      <c r="R1128" s="287"/>
      <c r="S1128" s="287"/>
      <c r="T1128" s="287"/>
      <c r="U1128" s="287"/>
      <c r="V1128" s="287"/>
      <c r="W1128" s="287"/>
      <c r="X1128" s="287"/>
      <c r="Y1128" s="287"/>
      <c r="Z1128" s="287"/>
      <c r="AA1128" s="287"/>
      <c r="AB1128" s="287"/>
      <c r="AC1128" s="287"/>
      <c r="AD1128" s="287"/>
      <c r="AE1128" s="287"/>
      <c r="AF1128" s="287"/>
      <c r="AG1128" s="287"/>
      <c r="AH1128" s="287"/>
      <c r="AI1128" s="287"/>
      <c r="AJ1128" s="449"/>
      <c r="AK1128" s="206"/>
      <c r="AL1128" s="206"/>
      <c r="AM1128" s="206"/>
      <c r="AN1128" s="206"/>
      <c r="AO1128" s="206"/>
      <c r="AP1128" s="206"/>
      <c r="AQ1128" s="206"/>
      <c r="AR1128" s="206"/>
      <c r="AS1128" s="206"/>
      <c r="AT1128" s="206"/>
      <c r="AU1128" s="206"/>
      <c r="AV1128" s="206"/>
      <c r="AW1128" s="206"/>
      <c r="AX1128" s="206"/>
      <c r="AY1128" s="206"/>
      <c r="AZ1128" s="206"/>
      <c r="BA1128" s="206"/>
      <c r="BB1128" s="206"/>
      <c r="BC1128" s="206"/>
      <c r="BD1128" s="206"/>
      <c r="BE1128" s="206"/>
      <c r="BF1128" s="206"/>
      <c r="BG1128" s="206"/>
      <c r="BH1128" s="206"/>
      <c r="BI1128" s="206"/>
      <c r="BJ1128" s="206"/>
      <c r="BK1128" s="206"/>
      <c r="BL1128" s="206"/>
      <c r="BM1128" s="206"/>
      <c r="BN1128" s="206"/>
      <c r="BO1128" s="206"/>
      <c r="BP1128" s="206"/>
      <c r="BQ1128" s="206"/>
      <c r="BR1128" s="206"/>
      <c r="BS1128" s="206"/>
      <c r="BT1128" s="206"/>
      <c r="BU1128" s="206"/>
      <c r="BV1128" s="206"/>
      <c r="BW1128" s="206"/>
      <c r="BX1128" s="206"/>
      <c r="BY1128" s="206"/>
      <c r="BZ1128" s="206"/>
      <c r="CA1128" s="206"/>
      <c r="CB1128" s="206"/>
      <c r="CC1128" s="206"/>
      <c r="CD1128" s="206"/>
      <c r="CE1128" s="206"/>
      <c r="CF1128" s="206"/>
      <c r="CG1128" s="206"/>
      <c r="CH1128" s="206"/>
      <c r="CI1128" s="206"/>
      <c r="CJ1128" s="206"/>
      <c r="CK1128" s="206"/>
      <c r="CL1128" s="206"/>
      <c r="CM1128" s="206"/>
      <c r="CN1128" s="206"/>
      <c r="CO1128" s="206"/>
      <c r="CP1128" s="206"/>
      <c r="CQ1128" s="206"/>
      <c r="CR1128" s="206"/>
      <c r="CS1128" s="206"/>
      <c r="CT1128" s="206"/>
      <c r="CU1128" s="206"/>
      <c r="CV1128" s="206"/>
      <c r="CW1128" s="206"/>
      <c r="CX1128" s="206"/>
      <c r="CY1128" s="206"/>
      <c r="CZ1128" s="206"/>
      <c r="DA1128" s="206"/>
      <c r="DB1128" s="206"/>
      <c r="DC1128" s="206"/>
      <c r="DD1128" s="206"/>
      <c r="DE1128" s="206"/>
      <c r="DF1128" s="206"/>
      <c r="DG1128" s="206"/>
      <c r="DH1128" s="206"/>
      <c r="DI1128" s="206"/>
      <c r="DJ1128" s="206"/>
      <c r="DK1128" s="206"/>
      <c r="DL1128" s="206"/>
      <c r="DM1128" s="206"/>
      <c r="DN1128" s="206"/>
      <c r="DO1128" s="206"/>
      <c r="DP1128" s="206"/>
      <c r="DQ1128" s="206"/>
      <c r="DR1128" s="206"/>
      <c r="DS1128" s="206"/>
      <c r="DT1128" s="206"/>
      <c r="DU1128" s="206"/>
      <c r="DV1128" s="206"/>
      <c r="DW1128" s="206"/>
      <c r="DX1128" s="206"/>
      <c r="DY1128" s="206"/>
      <c r="DZ1128" s="206"/>
      <c r="EA1128" s="206"/>
      <c r="EB1128" s="206"/>
      <c r="EC1128" s="206"/>
      <c r="ED1128" s="206"/>
      <c r="EE1128" s="206"/>
      <c r="EF1128" s="206"/>
      <c r="EG1128" s="206"/>
      <c r="EH1128" s="206"/>
      <c r="EI1128" s="206"/>
      <c r="EJ1128" s="206"/>
      <c r="EK1128" s="206"/>
      <c r="EL1128" s="206"/>
      <c r="EM1128" s="206"/>
      <c r="EN1128" s="206"/>
      <c r="EO1128" s="206"/>
      <c r="EP1128" s="206"/>
      <c r="EQ1128" s="206"/>
      <c r="ER1128" s="206"/>
      <c r="ES1128" s="206"/>
      <c r="ET1128" s="206"/>
      <c r="EU1128" s="206"/>
      <c r="EV1128" s="206"/>
      <c r="EW1128" s="206"/>
      <c r="EX1128" s="206"/>
      <c r="EY1128" s="206"/>
      <c r="EZ1128" s="206"/>
      <c r="FA1128" s="206"/>
      <c r="FB1128" s="206"/>
      <c r="FC1128" s="206"/>
      <c r="FD1128" s="206"/>
      <c r="FE1128" s="206"/>
      <c r="FF1128" s="206"/>
      <c r="FG1128" s="206"/>
      <c r="FH1128" s="206"/>
      <c r="FI1128" s="206"/>
      <c r="FJ1128" s="206"/>
      <c r="FK1128" s="206"/>
      <c r="FL1128" s="206"/>
      <c r="FM1128" s="206"/>
      <c r="FN1128" s="206"/>
      <c r="FO1128" s="206"/>
      <c r="FP1128" s="206"/>
      <c r="FQ1128" s="206"/>
      <c r="FR1128" s="206"/>
      <c r="FS1128" s="206"/>
      <c r="FT1128" s="206"/>
      <c r="FU1128" s="206"/>
      <c r="FV1128" s="206"/>
      <c r="FW1128" s="206"/>
      <c r="FX1128" s="206"/>
      <c r="FY1128" s="206"/>
      <c r="FZ1128" s="206"/>
      <c r="GA1128" s="206"/>
      <c r="GB1128" s="206"/>
      <c r="GC1128" s="206"/>
      <c r="GD1128" s="206"/>
      <c r="GE1128" s="206"/>
      <c r="GF1128" s="206"/>
      <c r="GG1128" s="206"/>
      <c r="GH1128" s="206"/>
      <c r="GI1128" s="206"/>
      <c r="GJ1128" s="206"/>
      <c r="GK1128" s="206"/>
      <c r="GL1128" s="206"/>
      <c r="GM1128" s="206"/>
      <c r="GN1128" s="206"/>
      <c r="GO1128" s="206"/>
      <c r="GP1128" s="206"/>
      <c r="GQ1128" s="206"/>
      <c r="GR1128" s="206"/>
      <c r="GS1128" s="206"/>
      <c r="GT1128" s="206"/>
      <c r="GU1128" s="206"/>
      <c r="GV1128" s="206"/>
      <c r="GW1128" s="206"/>
      <c r="GX1128" s="206"/>
      <c r="GY1128" s="206"/>
      <c r="GZ1128" s="206"/>
      <c r="HA1128" s="206"/>
      <c r="HB1128" s="206"/>
      <c r="HC1128" s="206"/>
      <c r="HD1128" s="206"/>
      <c r="HE1128" s="206"/>
      <c r="HF1128" s="206"/>
      <c r="HG1128" s="206"/>
      <c r="HH1128" s="206"/>
      <c r="HI1128" s="206"/>
      <c r="HJ1128" s="206"/>
      <c r="HK1128" s="206"/>
      <c r="HL1128" s="206"/>
      <c r="HM1128" s="206"/>
      <c r="HN1128" s="206"/>
      <c r="HO1128" s="206"/>
      <c r="HP1128" s="206"/>
      <c r="HQ1128" s="206"/>
      <c r="HR1128" s="206"/>
      <c r="HS1128" s="206"/>
      <c r="HT1128" s="206"/>
      <c r="HU1128" s="206"/>
      <c r="HV1128" s="206"/>
      <c r="HW1128" s="206"/>
      <c r="HX1128" s="206"/>
      <c r="HY1128" s="206"/>
      <c r="HZ1128" s="206"/>
      <c r="IA1128" s="206"/>
      <c r="IB1128" s="206"/>
      <c r="IC1128" s="206"/>
      <c r="ID1128" s="206"/>
      <c r="IE1128" s="206"/>
      <c r="IF1128" s="206"/>
      <c r="IG1128" s="206"/>
      <c r="IH1128" s="206"/>
    </row>
    <row r="1129" spans="1:242" s="225" customFormat="1" hidden="1" x14ac:dyDescent="0.25">
      <c r="A1129" s="206"/>
      <c r="B1129" s="206"/>
      <c r="C1129" s="264">
        <v>43762</v>
      </c>
      <c r="D1129" s="225" t="s">
        <v>1971</v>
      </c>
      <c r="E1129" s="206" t="s">
        <v>1972</v>
      </c>
      <c r="F1129" s="206"/>
      <c r="G1129" s="235" t="s">
        <v>532</v>
      </c>
      <c r="H1129" s="285"/>
      <c r="I1129" s="256">
        <v>1500000</v>
      </c>
      <c r="J1129" s="357">
        <f t="shared" si="17"/>
        <v>5760284</v>
      </c>
      <c r="K1129" s="251"/>
      <c r="L1129" s="287"/>
      <c r="M1129" s="206" t="s">
        <v>1972</v>
      </c>
      <c r="N1129" s="287"/>
      <c r="O1129" s="287"/>
      <c r="P1129" s="287"/>
      <c r="Q1129" s="287"/>
      <c r="R1129" s="287"/>
      <c r="S1129" s="287"/>
      <c r="T1129" s="287"/>
      <c r="U1129" s="287"/>
      <c r="V1129" s="287"/>
      <c r="W1129" s="287"/>
      <c r="X1129" s="287"/>
      <c r="Y1129" s="287"/>
      <c r="Z1129" s="287"/>
      <c r="AA1129" s="287"/>
      <c r="AB1129" s="287"/>
      <c r="AC1129" s="287"/>
      <c r="AD1129" s="287"/>
      <c r="AE1129" s="287"/>
      <c r="AF1129" s="287"/>
      <c r="AG1129" s="287"/>
      <c r="AH1129" s="287"/>
      <c r="AI1129" s="287"/>
      <c r="AJ1129" s="449"/>
      <c r="AK1129" s="206"/>
      <c r="AL1129" s="206"/>
      <c r="AM1129" s="206"/>
      <c r="AN1129" s="206"/>
      <c r="AO1129" s="206"/>
      <c r="AP1129" s="206"/>
      <c r="AQ1129" s="206"/>
      <c r="AR1129" s="206"/>
      <c r="AS1129" s="206"/>
      <c r="AT1129" s="206"/>
      <c r="AU1129" s="206"/>
      <c r="AV1129" s="206"/>
      <c r="AW1129" s="206"/>
      <c r="AX1129" s="206"/>
      <c r="AY1129" s="206"/>
      <c r="AZ1129" s="206"/>
      <c r="BA1129" s="206"/>
      <c r="BB1129" s="206"/>
      <c r="BC1129" s="206"/>
      <c r="BD1129" s="206"/>
      <c r="BE1129" s="206"/>
      <c r="BF1129" s="206"/>
      <c r="BG1129" s="206"/>
      <c r="BH1129" s="206"/>
      <c r="BI1129" s="206"/>
      <c r="BJ1129" s="206"/>
      <c r="BK1129" s="206"/>
      <c r="BL1129" s="206"/>
      <c r="BM1129" s="206"/>
      <c r="BN1129" s="206"/>
      <c r="BO1129" s="206"/>
      <c r="BP1129" s="206"/>
      <c r="BQ1129" s="206"/>
      <c r="BR1129" s="206"/>
      <c r="BS1129" s="206"/>
      <c r="BT1129" s="206"/>
      <c r="BU1129" s="206"/>
      <c r="BV1129" s="206"/>
      <c r="BW1129" s="206"/>
      <c r="BX1129" s="206"/>
      <c r="BY1129" s="206"/>
      <c r="BZ1129" s="206"/>
      <c r="CA1129" s="206"/>
      <c r="CB1129" s="206"/>
      <c r="CC1129" s="206"/>
      <c r="CD1129" s="206"/>
      <c r="CE1129" s="206"/>
      <c r="CF1129" s="206"/>
      <c r="CG1129" s="206"/>
      <c r="CH1129" s="206"/>
      <c r="CI1129" s="206"/>
      <c r="CJ1129" s="206"/>
      <c r="CK1129" s="206"/>
      <c r="CL1129" s="206"/>
      <c r="CM1129" s="206"/>
      <c r="CN1129" s="206"/>
      <c r="CO1129" s="206"/>
      <c r="CP1129" s="206"/>
      <c r="CQ1129" s="206"/>
      <c r="CR1129" s="206"/>
      <c r="CS1129" s="206"/>
      <c r="CT1129" s="206"/>
      <c r="CU1129" s="206"/>
      <c r="CV1129" s="206"/>
      <c r="CW1129" s="206"/>
      <c r="CX1129" s="206"/>
      <c r="CY1129" s="206"/>
      <c r="CZ1129" s="206"/>
      <c r="DA1129" s="206"/>
      <c r="DB1129" s="206"/>
      <c r="DC1129" s="206"/>
      <c r="DD1129" s="206"/>
      <c r="DE1129" s="206"/>
      <c r="DF1129" s="206"/>
      <c r="DG1129" s="206"/>
      <c r="DH1129" s="206"/>
      <c r="DI1129" s="206"/>
      <c r="DJ1129" s="206"/>
      <c r="DK1129" s="206"/>
      <c r="DL1129" s="206"/>
      <c r="DM1129" s="206"/>
      <c r="DN1129" s="206"/>
      <c r="DO1129" s="206"/>
      <c r="DP1129" s="206"/>
      <c r="DQ1129" s="206"/>
      <c r="DR1129" s="206"/>
      <c r="DS1129" s="206"/>
      <c r="DT1129" s="206"/>
      <c r="DU1129" s="206"/>
      <c r="DV1129" s="206"/>
      <c r="DW1129" s="206"/>
      <c r="DX1129" s="206"/>
      <c r="DY1129" s="206"/>
      <c r="DZ1129" s="206"/>
      <c r="EA1129" s="206"/>
      <c r="EB1129" s="206"/>
      <c r="EC1129" s="206"/>
      <c r="ED1129" s="206"/>
      <c r="EE1129" s="206"/>
      <c r="EF1129" s="206"/>
      <c r="EG1129" s="206"/>
      <c r="EH1129" s="206"/>
      <c r="EI1129" s="206"/>
      <c r="EJ1129" s="206"/>
      <c r="EK1129" s="206"/>
      <c r="EL1129" s="206"/>
      <c r="EM1129" s="206"/>
      <c r="EN1129" s="206"/>
      <c r="EO1129" s="206"/>
      <c r="EP1129" s="206"/>
      <c r="EQ1129" s="206"/>
      <c r="ER1129" s="206"/>
      <c r="ES1129" s="206"/>
      <c r="ET1129" s="206"/>
      <c r="EU1129" s="206"/>
      <c r="EV1129" s="206"/>
      <c r="EW1129" s="206"/>
      <c r="EX1129" s="206"/>
      <c r="EY1129" s="206"/>
      <c r="EZ1129" s="206"/>
      <c r="FA1129" s="206"/>
      <c r="FB1129" s="206"/>
      <c r="FC1129" s="206"/>
      <c r="FD1129" s="206"/>
      <c r="FE1129" s="206"/>
      <c r="FF1129" s="206"/>
      <c r="FG1129" s="206"/>
      <c r="FH1129" s="206"/>
      <c r="FI1129" s="206"/>
      <c r="FJ1129" s="206"/>
      <c r="FK1129" s="206"/>
      <c r="FL1129" s="206"/>
      <c r="FM1129" s="206"/>
      <c r="FN1129" s="206"/>
      <c r="FO1129" s="206"/>
      <c r="FP1129" s="206"/>
      <c r="FQ1129" s="206"/>
      <c r="FR1129" s="206"/>
      <c r="FS1129" s="206"/>
      <c r="FT1129" s="206"/>
      <c r="FU1129" s="206"/>
      <c r="FV1129" s="206"/>
      <c r="FW1129" s="206"/>
      <c r="FX1129" s="206"/>
      <c r="FY1129" s="206"/>
      <c r="FZ1129" s="206"/>
      <c r="GA1129" s="206"/>
      <c r="GB1129" s="206"/>
      <c r="GC1129" s="206"/>
      <c r="GD1129" s="206"/>
      <c r="GE1129" s="206"/>
      <c r="GF1129" s="206"/>
      <c r="GG1129" s="206"/>
      <c r="GH1129" s="206"/>
      <c r="GI1129" s="206"/>
      <c r="GJ1129" s="206"/>
      <c r="GK1129" s="206"/>
      <c r="GL1129" s="206"/>
      <c r="GM1129" s="206"/>
      <c r="GN1129" s="206"/>
      <c r="GO1129" s="206"/>
      <c r="GP1129" s="206"/>
      <c r="GQ1129" s="206"/>
      <c r="GR1129" s="206"/>
      <c r="GS1129" s="206"/>
      <c r="GT1129" s="206"/>
      <c r="GU1129" s="206"/>
      <c r="GV1129" s="206"/>
      <c r="GW1129" s="206"/>
      <c r="GX1129" s="206"/>
      <c r="GY1129" s="206"/>
      <c r="GZ1129" s="206"/>
      <c r="HA1129" s="206"/>
      <c r="HB1129" s="206"/>
      <c r="HC1129" s="206"/>
      <c r="HD1129" s="206"/>
      <c r="HE1129" s="206"/>
      <c r="HF1129" s="206"/>
      <c r="HG1129" s="206"/>
      <c r="HH1129" s="206"/>
      <c r="HI1129" s="206"/>
      <c r="HJ1129" s="206"/>
      <c r="HK1129" s="206"/>
      <c r="HL1129" s="206"/>
      <c r="HM1129" s="206"/>
      <c r="HN1129" s="206"/>
      <c r="HO1129" s="206"/>
      <c r="HP1129" s="206"/>
      <c r="HQ1129" s="206"/>
      <c r="HR1129" s="206"/>
      <c r="HS1129" s="206"/>
      <c r="HT1129" s="206"/>
      <c r="HU1129" s="206"/>
      <c r="HV1129" s="206"/>
      <c r="HW1129" s="206"/>
      <c r="HX1129" s="206"/>
      <c r="HY1129" s="206"/>
      <c r="HZ1129" s="206"/>
      <c r="IA1129" s="206"/>
      <c r="IB1129" s="206"/>
      <c r="IC1129" s="206"/>
      <c r="ID1129" s="206"/>
      <c r="IE1129" s="206"/>
      <c r="IF1129" s="206"/>
      <c r="IG1129" s="206"/>
      <c r="IH1129" s="206"/>
    </row>
    <row r="1130" spans="1:242" s="225" customFormat="1" hidden="1" x14ac:dyDescent="0.25">
      <c r="A1130" s="206"/>
      <c r="B1130" s="206"/>
      <c r="C1130" s="206"/>
      <c r="D1130" s="206"/>
      <c r="E1130" s="206"/>
      <c r="F1130" s="206"/>
      <c r="G1130" s="208"/>
      <c r="H1130" s="285">
        <v>15739916</v>
      </c>
      <c r="I1130" s="210"/>
      <c r="J1130" s="357">
        <f t="shared" si="17"/>
        <v>21500200</v>
      </c>
      <c r="K1130" s="251"/>
      <c r="L1130" s="287"/>
      <c r="M1130" s="206"/>
      <c r="N1130" s="287"/>
      <c r="O1130" s="287"/>
      <c r="P1130" s="287"/>
      <c r="Q1130" s="287"/>
      <c r="R1130" s="287"/>
      <c r="S1130" s="287"/>
      <c r="T1130" s="287"/>
      <c r="U1130" s="287"/>
      <c r="V1130" s="287"/>
      <c r="W1130" s="287"/>
      <c r="X1130" s="287"/>
      <c r="Y1130" s="287"/>
      <c r="Z1130" s="287"/>
      <c r="AA1130" s="287"/>
      <c r="AB1130" s="287"/>
      <c r="AC1130" s="287"/>
      <c r="AD1130" s="287"/>
      <c r="AE1130" s="287"/>
      <c r="AF1130" s="287"/>
      <c r="AG1130" s="287"/>
      <c r="AH1130" s="287"/>
      <c r="AI1130" s="287"/>
      <c r="AJ1130" s="449"/>
      <c r="AK1130" s="206"/>
      <c r="AL1130" s="206"/>
      <c r="AM1130" s="206"/>
      <c r="AN1130" s="206"/>
      <c r="AO1130" s="206"/>
      <c r="AP1130" s="206"/>
      <c r="AQ1130" s="206"/>
      <c r="AR1130" s="206"/>
      <c r="AS1130" s="206"/>
      <c r="AT1130" s="206"/>
      <c r="AU1130" s="206"/>
      <c r="AV1130" s="206"/>
      <c r="AW1130" s="206"/>
      <c r="AX1130" s="206"/>
      <c r="AY1130" s="206"/>
      <c r="AZ1130" s="206"/>
      <c r="BA1130" s="206"/>
      <c r="BB1130" s="206"/>
      <c r="BC1130" s="206"/>
      <c r="BD1130" s="206"/>
      <c r="BE1130" s="206"/>
      <c r="BF1130" s="206"/>
      <c r="BG1130" s="206"/>
      <c r="BH1130" s="206"/>
      <c r="BI1130" s="206"/>
      <c r="BJ1130" s="206"/>
      <c r="BK1130" s="206"/>
      <c r="BL1130" s="206"/>
      <c r="BM1130" s="206"/>
      <c r="BN1130" s="206"/>
      <c r="BO1130" s="206"/>
      <c r="BP1130" s="206"/>
      <c r="BQ1130" s="206"/>
      <c r="BR1130" s="206"/>
      <c r="BS1130" s="206"/>
      <c r="BT1130" s="206"/>
      <c r="BU1130" s="206"/>
      <c r="BV1130" s="206"/>
      <c r="BW1130" s="206"/>
      <c r="BX1130" s="206"/>
      <c r="BY1130" s="206"/>
      <c r="BZ1130" s="206"/>
      <c r="CA1130" s="206"/>
      <c r="CB1130" s="206"/>
      <c r="CC1130" s="206"/>
      <c r="CD1130" s="206"/>
      <c r="CE1130" s="206"/>
      <c r="CF1130" s="206"/>
      <c r="CG1130" s="206"/>
      <c r="CH1130" s="206"/>
      <c r="CI1130" s="206"/>
      <c r="CJ1130" s="206"/>
      <c r="CK1130" s="206"/>
      <c r="CL1130" s="206"/>
      <c r="CM1130" s="206"/>
      <c r="CN1130" s="206"/>
      <c r="CO1130" s="206"/>
      <c r="CP1130" s="206"/>
      <c r="CQ1130" s="206"/>
      <c r="CR1130" s="206"/>
      <c r="CS1130" s="206"/>
      <c r="CT1130" s="206"/>
      <c r="CU1130" s="206"/>
      <c r="CV1130" s="206"/>
      <c r="CW1130" s="206"/>
      <c r="CX1130" s="206"/>
      <c r="CY1130" s="206"/>
      <c r="CZ1130" s="206"/>
      <c r="DA1130" s="206"/>
      <c r="DB1130" s="206"/>
      <c r="DC1130" s="206"/>
      <c r="DD1130" s="206"/>
      <c r="DE1130" s="206"/>
      <c r="DF1130" s="206"/>
      <c r="DG1130" s="206"/>
      <c r="DH1130" s="206"/>
      <c r="DI1130" s="206"/>
      <c r="DJ1130" s="206"/>
      <c r="DK1130" s="206"/>
      <c r="DL1130" s="206"/>
      <c r="DM1130" s="206"/>
      <c r="DN1130" s="206"/>
      <c r="DO1130" s="206"/>
      <c r="DP1130" s="206"/>
      <c r="DQ1130" s="206"/>
      <c r="DR1130" s="206"/>
      <c r="DS1130" s="206"/>
      <c r="DT1130" s="206"/>
      <c r="DU1130" s="206"/>
      <c r="DV1130" s="206"/>
      <c r="DW1130" s="206"/>
      <c r="DX1130" s="206"/>
      <c r="DY1130" s="206"/>
      <c r="DZ1130" s="206"/>
      <c r="EA1130" s="206"/>
      <c r="EB1130" s="206"/>
      <c r="EC1130" s="206"/>
      <c r="ED1130" s="206"/>
      <c r="EE1130" s="206"/>
      <c r="EF1130" s="206"/>
      <c r="EG1130" s="206"/>
      <c r="EH1130" s="206"/>
      <c r="EI1130" s="206"/>
      <c r="EJ1130" s="206"/>
      <c r="EK1130" s="206"/>
      <c r="EL1130" s="206"/>
      <c r="EM1130" s="206"/>
      <c r="EN1130" s="206"/>
      <c r="EO1130" s="206"/>
      <c r="EP1130" s="206"/>
      <c r="EQ1130" s="206"/>
      <c r="ER1130" s="206"/>
      <c r="ES1130" s="206"/>
      <c r="ET1130" s="206"/>
      <c r="EU1130" s="206"/>
      <c r="EV1130" s="206"/>
      <c r="EW1130" s="206"/>
      <c r="EX1130" s="206"/>
      <c r="EY1130" s="206"/>
      <c r="EZ1130" s="206"/>
      <c r="FA1130" s="206"/>
      <c r="FB1130" s="206"/>
      <c r="FC1130" s="206"/>
      <c r="FD1130" s="206"/>
      <c r="FE1130" s="206"/>
      <c r="FF1130" s="206"/>
      <c r="FG1130" s="206"/>
      <c r="FH1130" s="206"/>
      <c r="FI1130" s="206"/>
      <c r="FJ1130" s="206"/>
      <c r="FK1130" s="206"/>
      <c r="FL1130" s="206"/>
      <c r="FM1130" s="206"/>
      <c r="FN1130" s="206"/>
      <c r="FO1130" s="206"/>
      <c r="FP1130" s="206"/>
      <c r="FQ1130" s="206"/>
      <c r="FR1130" s="206"/>
      <c r="FS1130" s="206"/>
      <c r="FT1130" s="206"/>
      <c r="FU1130" s="206"/>
      <c r="FV1130" s="206"/>
      <c r="FW1130" s="206"/>
      <c r="FX1130" s="206"/>
      <c r="FY1130" s="206"/>
      <c r="FZ1130" s="206"/>
      <c r="GA1130" s="206"/>
      <c r="GB1130" s="206"/>
      <c r="GC1130" s="206"/>
      <c r="GD1130" s="206"/>
      <c r="GE1130" s="206"/>
      <c r="GF1130" s="206"/>
      <c r="GG1130" s="206"/>
      <c r="GH1130" s="206"/>
      <c r="GI1130" s="206"/>
      <c r="GJ1130" s="206"/>
      <c r="GK1130" s="206"/>
      <c r="GL1130" s="206"/>
      <c r="GM1130" s="206"/>
      <c r="GN1130" s="206"/>
      <c r="GO1130" s="206"/>
      <c r="GP1130" s="206"/>
      <c r="GQ1130" s="206"/>
      <c r="GR1130" s="206"/>
      <c r="GS1130" s="206"/>
      <c r="GT1130" s="206"/>
      <c r="GU1130" s="206"/>
      <c r="GV1130" s="206"/>
      <c r="GW1130" s="206"/>
      <c r="GX1130" s="206"/>
      <c r="GY1130" s="206"/>
      <c r="GZ1130" s="206"/>
      <c r="HA1130" s="206"/>
      <c r="HB1130" s="206"/>
      <c r="HC1130" s="206"/>
      <c r="HD1130" s="206"/>
      <c r="HE1130" s="206"/>
      <c r="HF1130" s="206"/>
      <c r="HG1130" s="206"/>
      <c r="HH1130" s="206"/>
      <c r="HI1130" s="206"/>
      <c r="HJ1130" s="206"/>
      <c r="HK1130" s="206"/>
      <c r="HL1130" s="206"/>
      <c r="HM1130" s="206"/>
      <c r="HN1130" s="206"/>
      <c r="HO1130" s="206"/>
      <c r="HP1130" s="206"/>
      <c r="HQ1130" s="206"/>
      <c r="HR1130" s="206"/>
      <c r="HS1130" s="206"/>
      <c r="HT1130" s="206"/>
      <c r="HU1130" s="206"/>
      <c r="HV1130" s="206"/>
      <c r="HW1130" s="206"/>
      <c r="HX1130" s="206"/>
      <c r="HY1130" s="206"/>
      <c r="HZ1130" s="206"/>
      <c r="IA1130" s="206"/>
      <c r="IB1130" s="206"/>
      <c r="IC1130" s="206"/>
      <c r="ID1130" s="206"/>
      <c r="IE1130" s="206"/>
      <c r="IF1130" s="206"/>
      <c r="IG1130" s="206"/>
      <c r="IH1130" s="206"/>
    </row>
    <row r="1131" spans="1:242" s="225" customFormat="1" hidden="1" x14ac:dyDescent="0.25">
      <c r="A1131" s="206"/>
      <c r="B1131" s="206"/>
      <c r="C1131" s="204">
        <v>43767</v>
      </c>
      <c r="D1131" s="406" t="s">
        <v>1983</v>
      </c>
      <c r="E1131" s="319" t="s">
        <v>1982</v>
      </c>
      <c r="F1131" s="255"/>
      <c r="G1131" s="320" t="s">
        <v>1569</v>
      </c>
      <c r="H1131" s="409"/>
      <c r="I1131" s="321">
        <v>3212900</v>
      </c>
      <c r="J1131" s="357">
        <f t="shared" si="17"/>
        <v>18287300</v>
      </c>
      <c r="K1131" s="251"/>
      <c r="L1131" s="287"/>
      <c r="M1131" s="319" t="s">
        <v>1982</v>
      </c>
      <c r="N1131" s="287"/>
      <c r="O1131" s="287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449"/>
      <c r="AK1131" s="206"/>
      <c r="AL1131" s="206"/>
      <c r="AM1131" s="206"/>
      <c r="AN1131" s="206"/>
      <c r="AO1131" s="206"/>
      <c r="AP1131" s="206"/>
      <c r="AQ1131" s="206"/>
      <c r="AR1131" s="206"/>
      <c r="AS1131" s="206"/>
      <c r="AT1131" s="206"/>
      <c r="AU1131" s="206"/>
      <c r="AV1131" s="206"/>
      <c r="AW1131" s="206"/>
      <c r="AX1131" s="206"/>
      <c r="AY1131" s="206"/>
      <c r="AZ1131" s="206"/>
      <c r="BA1131" s="206"/>
      <c r="BB1131" s="206"/>
      <c r="BC1131" s="206"/>
      <c r="BD1131" s="206"/>
      <c r="BE1131" s="206"/>
      <c r="BF1131" s="206"/>
      <c r="BG1131" s="206"/>
      <c r="BH1131" s="206"/>
      <c r="BI1131" s="206"/>
      <c r="BJ1131" s="206"/>
      <c r="BK1131" s="206"/>
      <c r="BL1131" s="206"/>
      <c r="BM1131" s="206"/>
      <c r="BN1131" s="206"/>
      <c r="BO1131" s="206"/>
      <c r="BP1131" s="206"/>
      <c r="BQ1131" s="206"/>
      <c r="BR1131" s="206"/>
      <c r="BS1131" s="206"/>
      <c r="BT1131" s="206"/>
      <c r="BU1131" s="206"/>
      <c r="BV1131" s="206"/>
      <c r="BW1131" s="206"/>
      <c r="BX1131" s="206"/>
      <c r="BY1131" s="206"/>
      <c r="BZ1131" s="206"/>
      <c r="CA1131" s="206"/>
      <c r="CB1131" s="206"/>
      <c r="CC1131" s="206"/>
      <c r="CD1131" s="206"/>
      <c r="CE1131" s="206"/>
      <c r="CF1131" s="206"/>
      <c r="CG1131" s="206"/>
      <c r="CH1131" s="206"/>
      <c r="CI1131" s="206"/>
      <c r="CJ1131" s="206"/>
      <c r="CK1131" s="206"/>
      <c r="CL1131" s="206"/>
      <c r="CM1131" s="206"/>
      <c r="CN1131" s="206"/>
      <c r="CO1131" s="206"/>
      <c r="CP1131" s="206"/>
      <c r="CQ1131" s="206"/>
      <c r="CR1131" s="206"/>
      <c r="CS1131" s="206"/>
      <c r="CT1131" s="206"/>
      <c r="CU1131" s="206"/>
      <c r="CV1131" s="206"/>
      <c r="CW1131" s="206"/>
      <c r="CX1131" s="206"/>
      <c r="CY1131" s="206"/>
      <c r="CZ1131" s="206"/>
      <c r="DA1131" s="206"/>
      <c r="DB1131" s="206"/>
      <c r="DC1131" s="206"/>
      <c r="DD1131" s="206"/>
      <c r="DE1131" s="206"/>
      <c r="DF1131" s="206"/>
      <c r="DG1131" s="206"/>
      <c r="DH1131" s="206"/>
      <c r="DI1131" s="206"/>
      <c r="DJ1131" s="206"/>
      <c r="DK1131" s="206"/>
      <c r="DL1131" s="206"/>
      <c r="DM1131" s="206"/>
      <c r="DN1131" s="206"/>
      <c r="DO1131" s="206"/>
      <c r="DP1131" s="206"/>
      <c r="DQ1131" s="206"/>
      <c r="DR1131" s="206"/>
      <c r="DS1131" s="206"/>
      <c r="DT1131" s="206"/>
      <c r="DU1131" s="206"/>
      <c r="DV1131" s="206"/>
      <c r="DW1131" s="206"/>
      <c r="DX1131" s="206"/>
      <c r="DY1131" s="206"/>
      <c r="DZ1131" s="206"/>
      <c r="EA1131" s="206"/>
      <c r="EB1131" s="206"/>
      <c r="EC1131" s="206"/>
      <c r="ED1131" s="206"/>
      <c r="EE1131" s="206"/>
      <c r="EF1131" s="206"/>
      <c r="EG1131" s="206"/>
      <c r="EH1131" s="206"/>
      <c r="EI1131" s="206"/>
      <c r="EJ1131" s="206"/>
      <c r="EK1131" s="206"/>
      <c r="EL1131" s="206"/>
      <c r="EM1131" s="206"/>
      <c r="EN1131" s="206"/>
      <c r="EO1131" s="206"/>
      <c r="EP1131" s="206"/>
      <c r="EQ1131" s="206"/>
      <c r="ER1131" s="206"/>
      <c r="ES1131" s="206"/>
      <c r="ET1131" s="206"/>
      <c r="EU1131" s="206"/>
      <c r="EV1131" s="206"/>
      <c r="EW1131" s="206"/>
      <c r="EX1131" s="206"/>
      <c r="EY1131" s="206"/>
      <c r="EZ1131" s="206"/>
      <c r="FA1131" s="206"/>
      <c r="FB1131" s="206"/>
      <c r="FC1131" s="206"/>
      <c r="FD1131" s="206"/>
      <c r="FE1131" s="206"/>
      <c r="FF1131" s="206"/>
      <c r="FG1131" s="206"/>
      <c r="FH1131" s="206"/>
      <c r="FI1131" s="206"/>
      <c r="FJ1131" s="206"/>
      <c r="FK1131" s="206"/>
      <c r="FL1131" s="206"/>
      <c r="FM1131" s="206"/>
      <c r="FN1131" s="206"/>
      <c r="FO1131" s="206"/>
      <c r="FP1131" s="206"/>
      <c r="FQ1131" s="206"/>
      <c r="FR1131" s="206"/>
      <c r="FS1131" s="206"/>
      <c r="FT1131" s="206"/>
      <c r="FU1131" s="206"/>
      <c r="FV1131" s="206"/>
      <c r="FW1131" s="206"/>
      <c r="FX1131" s="206"/>
      <c r="FY1131" s="206"/>
      <c r="FZ1131" s="206"/>
      <c r="GA1131" s="206"/>
      <c r="GB1131" s="206"/>
      <c r="GC1131" s="206"/>
      <c r="GD1131" s="206"/>
      <c r="GE1131" s="206"/>
      <c r="GF1131" s="206"/>
      <c r="GG1131" s="206"/>
      <c r="GH1131" s="206"/>
      <c r="GI1131" s="206"/>
      <c r="GJ1131" s="206"/>
      <c r="GK1131" s="206"/>
      <c r="GL1131" s="206"/>
      <c r="GM1131" s="206"/>
      <c r="GN1131" s="206"/>
      <c r="GO1131" s="206"/>
      <c r="GP1131" s="206"/>
      <c r="GQ1131" s="206"/>
      <c r="GR1131" s="206"/>
      <c r="GS1131" s="206"/>
      <c r="GT1131" s="206"/>
      <c r="GU1131" s="206"/>
      <c r="GV1131" s="206"/>
      <c r="GW1131" s="206"/>
      <c r="GX1131" s="206"/>
      <c r="GY1131" s="206"/>
      <c r="GZ1131" s="206"/>
      <c r="HA1131" s="206"/>
      <c r="HB1131" s="206"/>
      <c r="HC1131" s="206"/>
      <c r="HD1131" s="206"/>
      <c r="HE1131" s="206"/>
      <c r="HF1131" s="206"/>
      <c r="HG1131" s="206"/>
      <c r="HH1131" s="206"/>
      <c r="HI1131" s="206"/>
      <c r="HJ1131" s="206"/>
      <c r="HK1131" s="206"/>
      <c r="HL1131" s="206"/>
      <c r="HM1131" s="206"/>
      <c r="HN1131" s="206"/>
      <c r="HO1131" s="206"/>
      <c r="HP1131" s="206"/>
      <c r="HQ1131" s="206"/>
      <c r="HR1131" s="206"/>
      <c r="HS1131" s="206"/>
      <c r="HT1131" s="206"/>
      <c r="HU1131" s="206"/>
      <c r="HV1131" s="206"/>
      <c r="HW1131" s="206"/>
      <c r="HX1131" s="206"/>
      <c r="HY1131" s="206"/>
      <c r="HZ1131" s="206"/>
      <c r="IA1131" s="206"/>
      <c r="IB1131" s="206"/>
      <c r="IC1131" s="206"/>
      <c r="ID1131" s="206"/>
      <c r="IE1131" s="206"/>
      <c r="IF1131" s="206"/>
      <c r="IG1131" s="206"/>
      <c r="IH1131" s="206"/>
    </row>
    <row r="1132" spans="1:242" s="225" customFormat="1" hidden="1" x14ac:dyDescent="0.25">
      <c r="A1132" s="206"/>
      <c r="B1132" s="206"/>
      <c r="C1132" s="204">
        <v>43768</v>
      </c>
      <c r="D1132" s="407" t="s">
        <v>1994</v>
      </c>
      <c r="E1132" s="319" t="s">
        <v>1984</v>
      </c>
      <c r="F1132" s="322"/>
      <c r="G1132" s="270" t="s">
        <v>1361</v>
      </c>
      <c r="H1132" s="409"/>
      <c r="I1132" s="271">
        <v>696164</v>
      </c>
      <c r="J1132" s="357">
        <f t="shared" si="17"/>
        <v>17591136</v>
      </c>
      <c r="K1132" s="251"/>
      <c r="L1132" s="287"/>
      <c r="M1132" s="319" t="s">
        <v>1984</v>
      </c>
      <c r="N1132" s="287"/>
      <c r="O1132" s="287"/>
      <c r="P1132" s="287"/>
      <c r="Q1132" s="287"/>
      <c r="R1132" s="287"/>
      <c r="S1132" s="287"/>
      <c r="T1132" s="287"/>
      <c r="U1132" s="287"/>
      <c r="V1132" s="287"/>
      <c r="W1132" s="287"/>
      <c r="X1132" s="287"/>
      <c r="Y1132" s="287"/>
      <c r="Z1132" s="287"/>
      <c r="AA1132" s="287"/>
      <c r="AB1132" s="287"/>
      <c r="AC1132" s="287"/>
      <c r="AD1132" s="287"/>
      <c r="AE1132" s="287"/>
      <c r="AF1132" s="287"/>
      <c r="AG1132" s="287"/>
      <c r="AH1132" s="287"/>
      <c r="AI1132" s="287"/>
      <c r="AJ1132" s="449"/>
      <c r="AK1132" s="206"/>
      <c r="AL1132" s="206"/>
      <c r="AM1132" s="206"/>
      <c r="AN1132" s="206"/>
      <c r="AO1132" s="206"/>
      <c r="AP1132" s="206"/>
      <c r="AQ1132" s="206"/>
      <c r="AR1132" s="206"/>
      <c r="AS1132" s="206"/>
      <c r="AT1132" s="206"/>
      <c r="AU1132" s="206"/>
      <c r="AV1132" s="206"/>
      <c r="AW1132" s="206"/>
      <c r="AX1132" s="206"/>
      <c r="AY1132" s="206"/>
      <c r="AZ1132" s="206"/>
      <c r="BA1132" s="206"/>
      <c r="BB1132" s="206"/>
      <c r="BC1132" s="206"/>
      <c r="BD1132" s="206"/>
      <c r="BE1132" s="206"/>
      <c r="BF1132" s="206"/>
      <c r="BG1132" s="206"/>
      <c r="BH1132" s="206"/>
      <c r="BI1132" s="206"/>
      <c r="BJ1132" s="206"/>
      <c r="BK1132" s="206"/>
      <c r="BL1132" s="206"/>
      <c r="BM1132" s="206"/>
      <c r="BN1132" s="206"/>
      <c r="BO1132" s="206"/>
      <c r="BP1132" s="206"/>
      <c r="BQ1132" s="206"/>
      <c r="BR1132" s="206"/>
      <c r="BS1132" s="206"/>
      <c r="BT1132" s="206"/>
      <c r="BU1132" s="206"/>
      <c r="BV1132" s="206"/>
      <c r="BW1132" s="206"/>
      <c r="BX1132" s="206"/>
      <c r="BY1132" s="206"/>
      <c r="BZ1132" s="206"/>
      <c r="CA1132" s="206"/>
      <c r="CB1132" s="206"/>
      <c r="CC1132" s="206"/>
      <c r="CD1132" s="206"/>
      <c r="CE1132" s="206"/>
      <c r="CF1132" s="206"/>
      <c r="CG1132" s="206"/>
      <c r="CH1132" s="206"/>
      <c r="CI1132" s="206"/>
      <c r="CJ1132" s="206"/>
      <c r="CK1132" s="206"/>
      <c r="CL1132" s="206"/>
      <c r="CM1132" s="206"/>
      <c r="CN1132" s="206"/>
      <c r="CO1132" s="206"/>
      <c r="CP1132" s="206"/>
      <c r="CQ1132" s="206"/>
      <c r="CR1132" s="206"/>
      <c r="CS1132" s="206"/>
      <c r="CT1132" s="206"/>
      <c r="CU1132" s="206"/>
      <c r="CV1132" s="206"/>
      <c r="CW1132" s="206"/>
      <c r="CX1132" s="206"/>
      <c r="CY1132" s="206"/>
      <c r="CZ1132" s="206"/>
      <c r="DA1132" s="206"/>
      <c r="DB1132" s="206"/>
      <c r="DC1132" s="206"/>
      <c r="DD1132" s="206"/>
      <c r="DE1132" s="206"/>
      <c r="DF1132" s="206"/>
      <c r="DG1132" s="206"/>
      <c r="DH1132" s="206"/>
      <c r="DI1132" s="206"/>
      <c r="DJ1132" s="206"/>
      <c r="DK1132" s="206"/>
      <c r="DL1132" s="206"/>
      <c r="DM1132" s="206"/>
      <c r="DN1132" s="206"/>
      <c r="DO1132" s="206"/>
      <c r="DP1132" s="206"/>
      <c r="DQ1132" s="206"/>
      <c r="DR1132" s="206"/>
      <c r="DS1132" s="206"/>
      <c r="DT1132" s="206"/>
      <c r="DU1132" s="206"/>
      <c r="DV1132" s="206"/>
      <c r="DW1132" s="206"/>
      <c r="DX1132" s="206"/>
      <c r="DY1132" s="206"/>
      <c r="DZ1132" s="206"/>
      <c r="EA1132" s="206"/>
      <c r="EB1132" s="206"/>
      <c r="EC1132" s="206"/>
      <c r="ED1132" s="206"/>
      <c r="EE1132" s="206"/>
      <c r="EF1132" s="206"/>
      <c r="EG1132" s="206"/>
      <c r="EH1132" s="206"/>
      <c r="EI1132" s="206"/>
      <c r="EJ1132" s="206"/>
      <c r="EK1132" s="206"/>
      <c r="EL1132" s="206"/>
      <c r="EM1132" s="206"/>
      <c r="EN1132" s="206"/>
      <c r="EO1132" s="206"/>
      <c r="EP1132" s="206"/>
      <c r="EQ1132" s="206"/>
      <c r="ER1132" s="206"/>
      <c r="ES1132" s="206"/>
      <c r="ET1132" s="206"/>
      <c r="EU1132" s="206"/>
      <c r="EV1132" s="206"/>
      <c r="EW1132" s="206"/>
      <c r="EX1132" s="206"/>
      <c r="EY1132" s="206"/>
      <c r="EZ1132" s="206"/>
      <c r="FA1132" s="206"/>
      <c r="FB1132" s="206"/>
      <c r="FC1132" s="206"/>
      <c r="FD1132" s="206"/>
      <c r="FE1132" s="206"/>
      <c r="FF1132" s="206"/>
      <c r="FG1132" s="206"/>
      <c r="FH1132" s="206"/>
      <c r="FI1132" s="206"/>
      <c r="FJ1132" s="206"/>
      <c r="FK1132" s="206"/>
      <c r="FL1132" s="206"/>
      <c r="FM1132" s="206"/>
      <c r="FN1132" s="206"/>
      <c r="FO1132" s="206"/>
      <c r="FP1132" s="206"/>
      <c r="FQ1132" s="206"/>
      <c r="FR1132" s="206"/>
      <c r="FS1132" s="206"/>
      <c r="FT1132" s="206"/>
      <c r="FU1132" s="206"/>
      <c r="FV1132" s="206"/>
      <c r="FW1132" s="206"/>
      <c r="FX1132" s="206"/>
      <c r="FY1132" s="206"/>
      <c r="FZ1132" s="206"/>
      <c r="GA1132" s="206"/>
      <c r="GB1132" s="206"/>
      <c r="GC1132" s="206"/>
      <c r="GD1132" s="206"/>
      <c r="GE1132" s="206"/>
      <c r="GF1132" s="206"/>
      <c r="GG1132" s="206"/>
      <c r="GH1132" s="206"/>
      <c r="GI1132" s="206"/>
      <c r="GJ1132" s="206"/>
      <c r="GK1132" s="206"/>
      <c r="GL1132" s="206"/>
      <c r="GM1132" s="206"/>
      <c r="GN1132" s="206"/>
      <c r="GO1132" s="206"/>
      <c r="GP1132" s="206"/>
      <c r="GQ1132" s="206"/>
      <c r="GR1132" s="206"/>
      <c r="GS1132" s="206"/>
      <c r="GT1132" s="206"/>
      <c r="GU1132" s="206"/>
      <c r="GV1132" s="206"/>
      <c r="GW1132" s="206"/>
      <c r="GX1132" s="206"/>
      <c r="GY1132" s="206"/>
      <c r="GZ1132" s="206"/>
      <c r="HA1132" s="206"/>
      <c r="HB1132" s="206"/>
      <c r="HC1132" s="206"/>
      <c r="HD1132" s="206"/>
      <c r="HE1132" s="206"/>
      <c r="HF1132" s="206"/>
      <c r="HG1132" s="206"/>
      <c r="HH1132" s="206"/>
      <c r="HI1132" s="206"/>
      <c r="HJ1132" s="206"/>
      <c r="HK1132" s="206"/>
      <c r="HL1132" s="206"/>
      <c r="HM1132" s="206"/>
      <c r="HN1132" s="206"/>
      <c r="HO1132" s="206"/>
      <c r="HP1132" s="206"/>
      <c r="HQ1132" s="206"/>
      <c r="HR1132" s="206"/>
      <c r="HS1132" s="206"/>
      <c r="HT1132" s="206"/>
      <c r="HU1132" s="206"/>
      <c r="HV1132" s="206"/>
      <c r="HW1132" s="206"/>
      <c r="HX1132" s="206"/>
      <c r="HY1132" s="206"/>
      <c r="HZ1132" s="206"/>
      <c r="IA1132" s="206"/>
      <c r="IB1132" s="206"/>
      <c r="IC1132" s="206"/>
      <c r="ID1132" s="206"/>
      <c r="IE1132" s="206"/>
      <c r="IF1132" s="206"/>
      <c r="IG1132" s="206"/>
      <c r="IH1132" s="206"/>
    </row>
    <row r="1133" spans="1:242" s="225" customFormat="1" hidden="1" x14ac:dyDescent="0.25">
      <c r="A1133" s="206"/>
      <c r="B1133" s="206"/>
      <c r="C1133" s="204">
        <v>43769</v>
      </c>
      <c r="D1133" s="233" t="s">
        <v>1188</v>
      </c>
      <c r="E1133" s="319" t="s">
        <v>1985</v>
      </c>
      <c r="F1133" s="322"/>
      <c r="G1133" s="242" t="s">
        <v>1198</v>
      </c>
      <c r="H1133" s="409"/>
      <c r="I1133" s="236">
        <v>100000</v>
      </c>
      <c r="J1133" s="357">
        <f t="shared" si="17"/>
        <v>17491136</v>
      </c>
      <c r="K1133" s="251"/>
      <c r="L1133" s="287"/>
      <c r="M1133" s="319" t="s">
        <v>1985</v>
      </c>
      <c r="N1133" s="287"/>
      <c r="O1133" s="287"/>
      <c r="P1133" s="287"/>
      <c r="Q1133" s="287"/>
      <c r="R1133" s="287"/>
      <c r="S1133" s="287"/>
      <c r="T1133" s="287"/>
      <c r="U1133" s="287"/>
      <c r="V1133" s="287"/>
      <c r="W1133" s="287"/>
      <c r="X1133" s="287"/>
      <c r="Y1133" s="287"/>
      <c r="Z1133" s="287"/>
      <c r="AA1133" s="287"/>
      <c r="AB1133" s="287"/>
      <c r="AC1133" s="287"/>
      <c r="AD1133" s="287"/>
      <c r="AE1133" s="287"/>
      <c r="AF1133" s="287"/>
      <c r="AG1133" s="287"/>
      <c r="AH1133" s="287"/>
      <c r="AI1133" s="287"/>
      <c r="AJ1133" s="449"/>
      <c r="AK1133" s="206"/>
      <c r="AL1133" s="206"/>
      <c r="AM1133" s="206"/>
      <c r="AN1133" s="206"/>
      <c r="AO1133" s="206"/>
      <c r="AP1133" s="206"/>
      <c r="AQ1133" s="206"/>
      <c r="AR1133" s="206"/>
      <c r="AS1133" s="206"/>
      <c r="AT1133" s="206"/>
      <c r="AU1133" s="206"/>
      <c r="AV1133" s="206"/>
      <c r="AW1133" s="206"/>
      <c r="AX1133" s="206"/>
      <c r="AY1133" s="206"/>
      <c r="AZ1133" s="206"/>
      <c r="BA1133" s="206"/>
      <c r="BB1133" s="206"/>
      <c r="BC1133" s="206"/>
      <c r="BD1133" s="206"/>
      <c r="BE1133" s="206"/>
      <c r="BF1133" s="206"/>
      <c r="BG1133" s="206"/>
      <c r="BH1133" s="206"/>
      <c r="BI1133" s="206"/>
      <c r="BJ1133" s="206"/>
      <c r="BK1133" s="206"/>
      <c r="BL1133" s="206"/>
      <c r="BM1133" s="206"/>
      <c r="BN1133" s="206"/>
      <c r="BO1133" s="206"/>
      <c r="BP1133" s="206"/>
      <c r="BQ1133" s="206"/>
      <c r="BR1133" s="206"/>
      <c r="BS1133" s="206"/>
      <c r="BT1133" s="206"/>
      <c r="BU1133" s="206"/>
      <c r="BV1133" s="206"/>
      <c r="BW1133" s="206"/>
      <c r="BX1133" s="206"/>
      <c r="BY1133" s="206"/>
      <c r="BZ1133" s="206"/>
      <c r="CA1133" s="206"/>
      <c r="CB1133" s="206"/>
      <c r="CC1133" s="206"/>
      <c r="CD1133" s="206"/>
      <c r="CE1133" s="206"/>
      <c r="CF1133" s="206"/>
      <c r="CG1133" s="206"/>
      <c r="CH1133" s="206"/>
      <c r="CI1133" s="206"/>
      <c r="CJ1133" s="206"/>
      <c r="CK1133" s="206"/>
      <c r="CL1133" s="206"/>
      <c r="CM1133" s="206"/>
      <c r="CN1133" s="206"/>
      <c r="CO1133" s="206"/>
      <c r="CP1133" s="206"/>
      <c r="CQ1133" s="206"/>
      <c r="CR1133" s="206"/>
      <c r="CS1133" s="206"/>
      <c r="CT1133" s="206"/>
      <c r="CU1133" s="206"/>
      <c r="CV1133" s="206"/>
      <c r="CW1133" s="206"/>
      <c r="CX1133" s="206"/>
      <c r="CY1133" s="206"/>
      <c r="CZ1133" s="206"/>
      <c r="DA1133" s="206"/>
      <c r="DB1133" s="206"/>
      <c r="DC1133" s="206"/>
      <c r="DD1133" s="206"/>
      <c r="DE1133" s="206"/>
      <c r="DF1133" s="206"/>
      <c r="DG1133" s="206"/>
      <c r="DH1133" s="206"/>
      <c r="DI1133" s="206"/>
      <c r="DJ1133" s="206"/>
      <c r="DK1133" s="206"/>
      <c r="DL1133" s="206"/>
      <c r="DM1133" s="206"/>
      <c r="DN1133" s="206"/>
      <c r="DO1133" s="206"/>
      <c r="DP1133" s="206"/>
      <c r="DQ1133" s="206"/>
      <c r="DR1133" s="206"/>
      <c r="DS1133" s="206"/>
      <c r="DT1133" s="206"/>
      <c r="DU1133" s="206"/>
      <c r="DV1133" s="206"/>
      <c r="DW1133" s="206"/>
      <c r="DX1133" s="206"/>
      <c r="DY1133" s="206"/>
      <c r="DZ1133" s="206"/>
      <c r="EA1133" s="206"/>
      <c r="EB1133" s="206"/>
      <c r="EC1133" s="206"/>
      <c r="ED1133" s="206"/>
      <c r="EE1133" s="206"/>
      <c r="EF1133" s="206"/>
      <c r="EG1133" s="206"/>
      <c r="EH1133" s="206"/>
      <c r="EI1133" s="206"/>
      <c r="EJ1133" s="206"/>
      <c r="EK1133" s="206"/>
      <c r="EL1133" s="206"/>
      <c r="EM1133" s="206"/>
      <c r="EN1133" s="206"/>
      <c r="EO1133" s="206"/>
      <c r="EP1133" s="206"/>
      <c r="EQ1133" s="206"/>
      <c r="ER1133" s="206"/>
      <c r="ES1133" s="206"/>
      <c r="ET1133" s="206"/>
      <c r="EU1133" s="206"/>
      <c r="EV1133" s="206"/>
      <c r="EW1133" s="206"/>
      <c r="EX1133" s="206"/>
      <c r="EY1133" s="206"/>
      <c r="EZ1133" s="206"/>
      <c r="FA1133" s="206"/>
      <c r="FB1133" s="206"/>
      <c r="FC1133" s="206"/>
      <c r="FD1133" s="206"/>
      <c r="FE1133" s="206"/>
      <c r="FF1133" s="206"/>
      <c r="FG1133" s="206"/>
      <c r="FH1133" s="206"/>
      <c r="FI1133" s="206"/>
      <c r="FJ1133" s="206"/>
      <c r="FK1133" s="206"/>
      <c r="FL1133" s="206"/>
      <c r="FM1133" s="206"/>
      <c r="FN1133" s="206"/>
      <c r="FO1133" s="206"/>
      <c r="FP1133" s="206"/>
      <c r="FQ1133" s="206"/>
      <c r="FR1133" s="206"/>
      <c r="FS1133" s="206"/>
      <c r="FT1133" s="206"/>
      <c r="FU1133" s="206"/>
      <c r="FV1133" s="206"/>
      <c r="FW1133" s="206"/>
      <c r="FX1133" s="206"/>
      <c r="FY1133" s="206"/>
      <c r="FZ1133" s="206"/>
      <c r="GA1133" s="206"/>
      <c r="GB1133" s="206"/>
      <c r="GC1133" s="206"/>
      <c r="GD1133" s="206"/>
      <c r="GE1133" s="206"/>
      <c r="GF1133" s="206"/>
      <c r="GG1133" s="206"/>
      <c r="GH1133" s="206"/>
      <c r="GI1133" s="206"/>
      <c r="GJ1133" s="206"/>
      <c r="GK1133" s="206"/>
      <c r="GL1133" s="206"/>
      <c r="GM1133" s="206"/>
      <c r="GN1133" s="206"/>
      <c r="GO1133" s="206"/>
      <c r="GP1133" s="206"/>
      <c r="GQ1133" s="206"/>
      <c r="GR1133" s="206"/>
      <c r="GS1133" s="206"/>
      <c r="GT1133" s="206"/>
      <c r="GU1133" s="206"/>
      <c r="GV1133" s="206"/>
      <c r="GW1133" s="206"/>
      <c r="GX1133" s="206"/>
      <c r="GY1133" s="206"/>
      <c r="GZ1133" s="206"/>
      <c r="HA1133" s="206"/>
      <c r="HB1133" s="206"/>
      <c r="HC1133" s="206"/>
      <c r="HD1133" s="206"/>
      <c r="HE1133" s="206"/>
      <c r="HF1133" s="206"/>
      <c r="HG1133" s="206"/>
      <c r="HH1133" s="206"/>
      <c r="HI1133" s="206"/>
      <c r="HJ1133" s="206"/>
      <c r="HK1133" s="206"/>
      <c r="HL1133" s="206"/>
      <c r="HM1133" s="206"/>
      <c r="HN1133" s="206"/>
      <c r="HO1133" s="206"/>
      <c r="HP1133" s="206"/>
      <c r="HQ1133" s="206"/>
      <c r="HR1133" s="206"/>
      <c r="HS1133" s="206"/>
      <c r="HT1133" s="206"/>
      <c r="HU1133" s="206"/>
      <c r="HV1133" s="206"/>
      <c r="HW1133" s="206"/>
      <c r="HX1133" s="206"/>
      <c r="HY1133" s="206"/>
      <c r="HZ1133" s="206"/>
      <c r="IA1133" s="206"/>
      <c r="IB1133" s="206"/>
      <c r="IC1133" s="206"/>
      <c r="ID1133" s="206"/>
      <c r="IE1133" s="206"/>
      <c r="IF1133" s="206"/>
      <c r="IG1133" s="206"/>
      <c r="IH1133" s="206"/>
    </row>
    <row r="1134" spans="1:242" s="225" customFormat="1" hidden="1" x14ac:dyDescent="0.25">
      <c r="A1134" s="206"/>
      <c r="B1134" s="206"/>
      <c r="C1134" s="204">
        <v>43769</v>
      </c>
      <c r="D1134" s="233" t="s">
        <v>1995</v>
      </c>
      <c r="E1134" s="319" t="s">
        <v>1986</v>
      </c>
      <c r="F1134" s="322"/>
      <c r="G1134" s="242" t="s">
        <v>1198</v>
      </c>
      <c r="H1134" s="409"/>
      <c r="I1134" s="236">
        <v>24000</v>
      </c>
      <c r="J1134" s="357">
        <f t="shared" si="17"/>
        <v>17467136</v>
      </c>
      <c r="K1134" s="251"/>
      <c r="L1134" s="287"/>
      <c r="M1134" s="319" t="s">
        <v>1986</v>
      </c>
      <c r="N1134" s="287"/>
      <c r="O1134" s="287"/>
      <c r="P1134" s="287"/>
      <c r="Q1134" s="287"/>
      <c r="R1134" s="287"/>
      <c r="S1134" s="287"/>
      <c r="T1134" s="287"/>
      <c r="U1134" s="287"/>
      <c r="V1134" s="287"/>
      <c r="W1134" s="287"/>
      <c r="X1134" s="287"/>
      <c r="Y1134" s="287"/>
      <c r="Z1134" s="287"/>
      <c r="AA1134" s="287"/>
      <c r="AB1134" s="287"/>
      <c r="AC1134" s="287"/>
      <c r="AD1134" s="287"/>
      <c r="AE1134" s="287"/>
      <c r="AF1134" s="287"/>
      <c r="AG1134" s="287"/>
      <c r="AH1134" s="287"/>
      <c r="AI1134" s="287"/>
      <c r="AJ1134" s="449"/>
      <c r="AK1134" s="206"/>
      <c r="AL1134" s="206"/>
      <c r="AM1134" s="206"/>
      <c r="AN1134" s="206"/>
      <c r="AO1134" s="206"/>
      <c r="AP1134" s="206"/>
      <c r="AQ1134" s="206"/>
      <c r="AR1134" s="206"/>
      <c r="AS1134" s="206"/>
      <c r="AT1134" s="206"/>
      <c r="AU1134" s="206"/>
      <c r="AV1134" s="206"/>
      <c r="AW1134" s="206"/>
      <c r="AX1134" s="206"/>
      <c r="AY1134" s="206"/>
      <c r="AZ1134" s="206"/>
      <c r="BA1134" s="206"/>
      <c r="BB1134" s="206"/>
      <c r="BC1134" s="206"/>
      <c r="BD1134" s="206"/>
      <c r="BE1134" s="206"/>
      <c r="BF1134" s="206"/>
      <c r="BG1134" s="206"/>
      <c r="BH1134" s="206"/>
      <c r="BI1134" s="206"/>
      <c r="BJ1134" s="206"/>
      <c r="BK1134" s="206"/>
      <c r="BL1134" s="206"/>
      <c r="BM1134" s="206"/>
      <c r="BN1134" s="206"/>
      <c r="BO1134" s="206"/>
      <c r="BP1134" s="206"/>
      <c r="BQ1134" s="206"/>
      <c r="BR1134" s="206"/>
      <c r="BS1134" s="206"/>
      <c r="BT1134" s="206"/>
      <c r="BU1134" s="206"/>
      <c r="BV1134" s="206"/>
      <c r="BW1134" s="206"/>
      <c r="BX1134" s="206"/>
      <c r="BY1134" s="206"/>
      <c r="BZ1134" s="206"/>
      <c r="CA1134" s="206"/>
      <c r="CB1134" s="206"/>
      <c r="CC1134" s="206"/>
      <c r="CD1134" s="206"/>
      <c r="CE1134" s="206"/>
      <c r="CF1134" s="206"/>
      <c r="CG1134" s="206"/>
      <c r="CH1134" s="206"/>
      <c r="CI1134" s="206"/>
      <c r="CJ1134" s="206"/>
      <c r="CK1134" s="206"/>
      <c r="CL1134" s="206"/>
      <c r="CM1134" s="206"/>
      <c r="CN1134" s="206"/>
      <c r="CO1134" s="206"/>
      <c r="CP1134" s="206"/>
      <c r="CQ1134" s="206"/>
      <c r="CR1134" s="206"/>
      <c r="CS1134" s="206"/>
      <c r="CT1134" s="206"/>
      <c r="CU1134" s="206"/>
      <c r="CV1134" s="206"/>
      <c r="CW1134" s="206"/>
      <c r="CX1134" s="206"/>
      <c r="CY1134" s="206"/>
      <c r="CZ1134" s="206"/>
      <c r="DA1134" s="206"/>
      <c r="DB1134" s="206"/>
      <c r="DC1134" s="206"/>
      <c r="DD1134" s="206"/>
      <c r="DE1134" s="206"/>
      <c r="DF1134" s="206"/>
      <c r="DG1134" s="206"/>
      <c r="DH1134" s="206"/>
      <c r="DI1134" s="206"/>
      <c r="DJ1134" s="206"/>
      <c r="DK1134" s="206"/>
      <c r="DL1134" s="206"/>
      <c r="DM1134" s="206"/>
      <c r="DN1134" s="206"/>
      <c r="DO1134" s="206"/>
      <c r="DP1134" s="206"/>
      <c r="DQ1134" s="206"/>
      <c r="DR1134" s="206"/>
      <c r="DS1134" s="206"/>
      <c r="DT1134" s="206"/>
      <c r="DU1134" s="206"/>
      <c r="DV1134" s="206"/>
      <c r="DW1134" s="206"/>
      <c r="DX1134" s="206"/>
      <c r="DY1134" s="206"/>
      <c r="DZ1134" s="206"/>
      <c r="EA1134" s="206"/>
      <c r="EB1134" s="206"/>
      <c r="EC1134" s="206"/>
      <c r="ED1134" s="206"/>
      <c r="EE1134" s="206"/>
      <c r="EF1134" s="206"/>
      <c r="EG1134" s="206"/>
      <c r="EH1134" s="206"/>
      <c r="EI1134" s="206"/>
      <c r="EJ1134" s="206"/>
      <c r="EK1134" s="206"/>
      <c r="EL1134" s="206"/>
      <c r="EM1134" s="206"/>
      <c r="EN1134" s="206"/>
      <c r="EO1134" s="206"/>
      <c r="EP1134" s="206"/>
      <c r="EQ1134" s="206"/>
      <c r="ER1134" s="206"/>
      <c r="ES1134" s="206"/>
      <c r="ET1134" s="206"/>
      <c r="EU1134" s="206"/>
      <c r="EV1134" s="206"/>
      <c r="EW1134" s="206"/>
      <c r="EX1134" s="206"/>
      <c r="EY1134" s="206"/>
      <c r="EZ1134" s="206"/>
      <c r="FA1134" s="206"/>
      <c r="FB1134" s="206"/>
      <c r="FC1134" s="206"/>
      <c r="FD1134" s="206"/>
      <c r="FE1134" s="206"/>
      <c r="FF1134" s="206"/>
      <c r="FG1134" s="206"/>
      <c r="FH1134" s="206"/>
      <c r="FI1134" s="206"/>
      <c r="FJ1134" s="206"/>
      <c r="FK1134" s="206"/>
      <c r="FL1134" s="206"/>
      <c r="FM1134" s="206"/>
      <c r="FN1134" s="206"/>
      <c r="FO1134" s="206"/>
      <c r="FP1134" s="206"/>
      <c r="FQ1134" s="206"/>
      <c r="FR1134" s="206"/>
      <c r="FS1134" s="206"/>
      <c r="FT1134" s="206"/>
      <c r="FU1134" s="206"/>
      <c r="FV1134" s="206"/>
      <c r="FW1134" s="206"/>
      <c r="FX1134" s="206"/>
      <c r="FY1134" s="206"/>
      <c r="FZ1134" s="206"/>
      <c r="GA1134" s="206"/>
      <c r="GB1134" s="206"/>
      <c r="GC1134" s="206"/>
      <c r="GD1134" s="206"/>
      <c r="GE1134" s="206"/>
      <c r="GF1134" s="206"/>
      <c r="GG1134" s="206"/>
      <c r="GH1134" s="206"/>
      <c r="GI1134" s="206"/>
      <c r="GJ1134" s="206"/>
      <c r="GK1134" s="206"/>
      <c r="GL1134" s="206"/>
      <c r="GM1134" s="206"/>
      <c r="GN1134" s="206"/>
      <c r="GO1134" s="206"/>
      <c r="GP1134" s="206"/>
      <c r="GQ1134" s="206"/>
      <c r="GR1134" s="206"/>
      <c r="GS1134" s="206"/>
      <c r="GT1134" s="206"/>
      <c r="GU1134" s="206"/>
      <c r="GV1134" s="206"/>
      <c r="GW1134" s="206"/>
      <c r="GX1134" s="206"/>
      <c r="GY1134" s="206"/>
      <c r="GZ1134" s="206"/>
      <c r="HA1134" s="206"/>
      <c r="HB1134" s="206"/>
      <c r="HC1134" s="206"/>
      <c r="HD1134" s="206"/>
      <c r="HE1134" s="206"/>
      <c r="HF1134" s="206"/>
      <c r="HG1134" s="206"/>
      <c r="HH1134" s="206"/>
      <c r="HI1134" s="206"/>
      <c r="HJ1134" s="206"/>
      <c r="HK1134" s="206"/>
      <c r="HL1134" s="206"/>
      <c r="HM1134" s="206"/>
      <c r="HN1134" s="206"/>
      <c r="HO1134" s="206"/>
      <c r="HP1134" s="206"/>
      <c r="HQ1134" s="206"/>
      <c r="HR1134" s="206"/>
      <c r="HS1134" s="206"/>
      <c r="HT1134" s="206"/>
      <c r="HU1134" s="206"/>
      <c r="HV1134" s="206"/>
      <c r="HW1134" s="206"/>
      <c r="HX1134" s="206"/>
      <c r="HY1134" s="206"/>
      <c r="HZ1134" s="206"/>
      <c r="IA1134" s="206"/>
      <c r="IB1134" s="206"/>
      <c r="IC1134" s="206"/>
      <c r="ID1134" s="206"/>
      <c r="IE1134" s="206"/>
      <c r="IF1134" s="206"/>
      <c r="IG1134" s="206"/>
      <c r="IH1134" s="206"/>
    </row>
    <row r="1135" spans="1:242" s="225" customFormat="1" hidden="1" x14ac:dyDescent="0.25">
      <c r="A1135" s="206"/>
      <c r="B1135" s="206"/>
      <c r="C1135" s="204">
        <v>43769</v>
      </c>
      <c r="D1135" s="233" t="s">
        <v>1996</v>
      </c>
      <c r="E1135" s="319" t="s">
        <v>1987</v>
      </c>
      <c r="F1135" s="322"/>
      <c r="G1135" s="242" t="s">
        <v>1207</v>
      </c>
      <c r="H1135" s="409"/>
      <c r="I1135" s="236">
        <v>240000</v>
      </c>
      <c r="J1135" s="357">
        <f t="shared" si="17"/>
        <v>17227136</v>
      </c>
      <c r="K1135" s="251"/>
      <c r="L1135" s="287"/>
      <c r="M1135" s="319" t="s">
        <v>1987</v>
      </c>
      <c r="N1135" s="287"/>
      <c r="O1135" s="287"/>
      <c r="P1135" s="287"/>
      <c r="Q1135" s="287"/>
      <c r="R1135" s="287"/>
      <c r="S1135" s="287"/>
      <c r="T1135" s="287"/>
      <c r="U1135" s="287"/>
      <c r="V1135" s="287"/>
      <c r="W1135" s="287"/>
      <c r="X1135" s="287"/>
      <c r="Y1135" s="287"/>
      <c r="Z1135" s="287"/>
      <c r="AA1135" s="287"/>
      <c r="AB1135" s="287"/>
      <c r="AC1135" s="287"/>
      <c r="AD1135" s="287"/>
      <c r="AE1135" s="287"/>
      <c r="AF1135" s="287"/>
      <c r="AG1135" s="287"/>
      <c r="AH1135" s="287"/>
      <c r="AI1135" s="287"/>
      <c r="AJ1135" s="449"/>
      <c r="AK1135" s="206"/>
      <c r="AL1135" s="206"/>
      <c r="AM1135" s="206"/>
      <c r="AN1135" s="206"/>
      <c r="AO1135" s="206"/>
      <c r="AP1135" s="206"/>
      <c r="AQ1135" s="206"/>
      <c r="AR1135" s="206"/>
      <c r="AS1135" s="206"/>
      <c r="AT1135" s="206"/>
      <c r="AU1135" s="206"/>
      <c r="AV1135" s="206"/>
      <c r="AW1135" s="206"/>
      <c r="AX1135" s="206"/>
      <c r="AY1135" s="206"/>
      <c r="AZ1135" s="206"/>
      <c r="BA1135" s="206"/>
      <c r="BB1135" s="206"/>
      <c r="BC1135" s="206"/>
      <c r="BD1135" s="206"/>
      <c r="BE1135" s="206"/>
      <c r="BF1135" s="206"/>
      <c r="BG1135" s="206"/>
      <c r="BH1135" s="206"/>
      <c r="BI1135" s="206"/>
      <c r="BJ1135" s="206"/>
      <c r="BK1135" s="206"/>
      <c r="BL1135" s="206"/>
      <c r="BM1135" s="206"/>
      <c r="BN1135" s="206"/>
      <c r="BO1135" s="206"/>
      <c r="BP1135" s="206"/>
      <c r="BQ1135" s="206"/>
      <c r="BR1135" s="206"/>
      <c r="BS1135" s="206"/>
      <c r="BT1135" s="206"/>
      <c r="BU1135" s="206"/>
      <c r="BV1135" s="206"/>
      <c r="BW1135" s="206"/>
      <c r="BX1135" s="206"/>
      <c r="BY1135" s="206"/>
      <c r="BZ1135" s="206"/>
      <c r="CA1135" s="206"/>
      <c r="CB1135" s="206"/>
      <c r="CC1135" s="206"/>
      <c r="CD1135" s="206"/>
      <c r="CE1135" s="206"/>
      <c r="CF1135" s="206"/>
      <c r="CG1135" s="206"/>
      <c r="CH1135" s="206"/>
      <c r="CI1135" s="206"/>
      <c r="CJ1135" s="206"/>
      <c r="CK1135" s="206"/>
      <c r="CL1135" s="206"/>
      <c r="CM1135" s="206"/>
      <c r="CN1135" s="206"/>
      <c r="CO1135" s="206"/>
      <c r="CP1135" s="206"/>
      <c r="CQ1135" s="206"/>
      <c r="CR1135" s="206"/>
      <c r="CS1135" s="206"/>
      <c r="CT1135" s="206"/>
      <c r="CU1135" s="206"/>
      <c r="CV1135" s="206"/>
      <c r="CW1135" s="206"/>
      <c r="CX1135" s="206"/>
      <c r="CY1135" s="206"/>
      <c r="CZ1135" s="206"/>
      <c r="DA1135" s="206"/>
      <c r="DB1135" s="206"/>
      <c r="DC1135" s="206"/>
      <c r="DD1135" s="206"/>
      <c r="DE1135" s="206"/>
      <c r="DF1135" s="206"/>
      <c r="DG1135" s="206"/>
      <c r="DH1135" s="206"/>
      <c r="DI1135" s="206"/>
      <c r="DJ1135" s="206"/>
      <c r="DK1135" s="206"/>
      <c r="DL1135" s="206"/>
      <c r="DM1135" s="206"/>
      <c r="DN1135" s="206"/>
      <c r="DO1135" s="206"/>
      <c r="DP1135" s="206"/>
      <c r="DQ1135" s="206"/>
      <c r="DR1135" s="206"/>
      <c r="DS1135" s="206"/>
      <c r="DT1135" s="206"/>
      <c r="DU1135" s="206"/>
      <c r="DV1135" s="206"/>
      <c r="DW1135" s="206"/>
      <c r="DX1135" s="206"/>
      <c r="DY1135" s="206"/>
      <c r="DZ1135" s="206"/>
      <c r="EA1135" s="206"/>
      <c r="EB1135" s="206"/>
      <c r="EC1135" s="206"/>
      <c r="ED1135" s="206"/>
      <c r="EE1135" s="206"/>
      <c r="EF1135" s="206"/>
      <c r="EG1135" s="206"/>
      <c r="EH1135" s="206"/>
      <c r="EI1135" s="206"/>
      <c r="EJ1135" s="206"/>
      <c r="EK1135" s="206"/>
      <c r="EL1135" s="206"/>
      <c r="EM1135" s="206"/>
      <c r="EN1135" s="206"/>
      <c r="EO1135" s="206"/>
      <c r="EP1135" s="206"/>
      <c r="EQ1135" s="206"/>
      <c r="ER1135" s="206"/>
      <c r="ES1135" s="206"/>
      <c r="ET1135" s="206"/>
      <c r="EU1135" s="206"/>
      <c r="EV1135" s="206"/>
      <c r="EW1135" s="206"/>
      <c r="EX1135" s="206"/>
      <c r="EY1135" s="206"/>
      <c r="EZ1135" s="206"/>
      <c r="FA1135" s="206"/>
      <c r="FB1135" s="206"/>
      <c r="FC1135" s="206"/>
      <c r="FD1135" s="206"/>
      <c r="FE1135" s="206"/>
      <c r="FF1135" s="206"/>
      <c r="FG1135" s="206"/>
      <c r="FH1135" s="206"/>
      <c r="FI1135" s="206"/>
      <c r="FJ1135" s="206"/>
      <c r="FK1135" s="206"/>
      <c r="FL1135" s="206"/>
      <c r="FM1135" s="206"/>
      <c r="FN1135" s="206"/>
      <c r="FO1135" s="206"/>
      <c r="FP1135" s="206"/>
      <c r="FQ1135" s="206"/>
      <c r="FR1135" s="206"/>
      <c r="FS1135" s="206"/>
      <c r="FT1135" s="206"/>
      <c r="FU1135" s="206"/>
      <c r="FV1135" s="206"/>
      <c r="FW1135" s="206"/>
      <c r="FX1135" s="206"/>
      <c r="FY1135" s="206"/>
      <c r="FZ1135" s="206"/>
      <c r="GA1135" s="206"/>
      <c r="GB1135" s="206"/>
      <c r="GC1135" s="206"/>
      <c r="GD1135" s="206"/>
      <c r="GE1135" s="206"/>
      <c r="GF1135" s="206"/>
      <c r="GG1135" s="206"/>
      <c r="GH1135" s="206"/>
      <c r="GI1135" s="206"/>
      <c r="GJ1135" s="206"/>
      <c r="GK1135" s="206"/>
      <c r="GL1135" s="206"/>
      <c r="GM1135" s="206"/>
      <c r="GN1135" s="206"/>
      <c r="GO1135" s="206"/>
      <c r="GP1135" s="206"/>
      <c r="GQ1135" s="206"/>
      <c r="GR1135" s="206"/>
      <c r="GS1135" s="206"/>
      <c r="GT1135" s="206"/>
      <c r="GU1135" s="206"/>
      <c r="GV1135" s="206"/>
      <c r="GW1135" s="206"/>
      <c r="GX1135" s="206"/>
      <c r="GY1135" s="206"/>
      <c r="GZ1135" s="206"/>
      <c r="HA1135" s="206"/>
      <c r="HB1135" s="206"/>
      <c r="HC1135" s="206"/>
      <c r="HD1135" s="206"/>
      <c r="HE1135" s="206"/>
      <c r="HF1135" s="206"/>
      <c r="HG1135" s="206"/>
      <c r="HH1135" s="206"/>
      <c r="HI1135" s="206"/>
      <c r="HJ1135" s="206"/>
      <c r="HK1135" s="206"/>
      <c r="HL1135" s="206"/>
      <c r="HM1135" s="206"/>
      <c r="HN1135" s="206"/>
      <c r="HO1135" s="206"/>
      <c r="HP1135" s="206"/>
      <c r="HQ1135" s="206"/>
      <c r="HR1135" s="206"/>
      <c r="HS1135" s="206"/>
      <c r="HT1135" s="206"/>
      <c r="HU1135" s="206"/>
      <c r="HV1135" s="206"/>
      <c r="HW1135" s="206"/>
      <c r="HX1135" s="206"/>
      <c r="HY1135" s="206"/>
      <c r="HZ1135" s="206"/>
      <c r="IA1135" s="206"/>
      <c r="IB1135" s="206"/>
      <c r="IC1135" s="206"/>
      <c r="ID1135" s="206"/>
      <c r="IE1135" s="206"/>
      <c r="IF1135" s="206"/>
      <c r="IG1135" s="206"/>
      <c r="IH1135" s="206"/>
    </row>
    <row r="1136" spans="1:242" s="225" customFormat="1" hidden="1" x14ac:dyDescent="0.25">
      <c r="A1136" s="206"/>
      <c r="B1136" s="206"/>
      <c r="C1136" s="204">
        <v>43770</v>
      </c>
      <c r="D1136" s="233" t="s">
        <v>1997</v>
      </c>
      <c r="E1136" s="319" t="s">
        <v>1988</v>
      </c>
      <c r="F1136" s="322"/>
      <c r="G1136" s="242" t="s">
        <v>1187</v>
      </c>
      <c r="H1136" s="409"/>
      <c r="I1136" s="236">
        <v>2566500</v>
      </c>
      <c r="J1136" s="357">
        <f t="shared" si="17"/>
        <v>14660636</v>
      </c>
      <c r="K1136" s="251"/>
      <c r="L1136" s="287"/>
      <c r="M1136" s="319" t="s">
        <v>1988</v>
      </c>
      <c r="N1136" s="287"/>
      <c r="O1136" s="287"/>
      <c r="P1136" s="287"/>
      <c r="Q1136" s="287"/>
      <c r="R1136" s="287"/>
      <c r="S1136" s="287"/>
      <c r="T1136" s="287"/>
      <c r="U1136" s="287"/>
      <c r="V1136" s="287"/>
      <c r="W1136" s="287"/>
      <c r="X1136" s="287"/>
      <c r="Y1136" s="287"/>
      <c r="Z1136" s="287"/>
      <c r="AA1136" s="287"/>
      <c r="AB1136" s="287"/>
      <c r="AC1136" s="287"/>
      <c r="AD1136" s="287"/>
      <c r="AE1136" s="287"/>
      <c r="AF1136" s="287"/>
      <c r="AG1136" s="287"/>
      <c r="AH1136" s="287"/>
      <c r="AI1136" s="287"/>
      <c r="AJ1136" s="449"/>
      <c r="AK1136" s="206"/>
      <c r="AL1136" s="206"/>
      <c r="AM1136" s="206"/>
      <c r="AN1136" s="206"/>
      <c r="AO1136" s="206"/>
      <c r="AP1136" s="206"/>
      <c r="AQ1136" s="206"/>
      <c r="AR1136" s="206"/>
      <c r="AS1136" s="206"/>
      <c r="AT1136" s="206"/>
      <c r="AU1136" s="206"/>
      <c r="AV1136" s="206"/>
      <c r="AW1136" s="206"/>
      <c r="AX1136" s="206"/>
      <c r="AY1136" s="206"/>
      <c r="AZ1136" s="206"/>
      <c r="BA1136" s="206"/>
      <c r="BB1136" s="206"/>
      <c r="BC1136" s="206"/>
      <c r="BD1136" s="206"/>
      <c r="BE1136" s="206"/>
      <c r="BF1136" s="206"/>
      <c r="BG1136" s="206"/>
      <c r="BH1136" s="206"/>
      <c r="BI1136" s="206"/>
      <c r="BJ1136" s="206"/>
      <c r="BK1136" s="206"/>
      <c r="BL1136" s="206"/>
      <c r="BM1136" s="206"/>
      <c r="BN1136" s="206"/>
      <c r="BO1136" s="206"/>
      <c r="BP1136" s="206"/>
      <c r="BQ1136" s="206"/>
      <c r="BR1136" s="206"/>
      <c r="BS1136" s="206"/>
      <c r="BT1136" s="206"/>
      <c r="BU1136" s="206"/>
      <c r="BV1136" s="206"/>
      <c r="BW1136" s="206"/>
      <c r="BX1136" s="206"/>
      <c r="BY1136" s="206"/>
      <c r="BZ1136" s="206"/>
      <c r="CA1136" s="206"/>
      <c r="CB1136" s="206"/>
      <c r="CC1136" s="206"/>
      <c r="CD1136" s="206"/>
      <c r="CE1136" s="206"/>
      <c r="CF1136" s="206"/>
      <c r="CG1136" s="206"/>
      <c r="CH1136" s="206"/>
      <c r="CI1136" s="206"/>
      <c r="CJ1136" s="206"/>
      <c r="CK1136" s="206"/>
      <c r="CL1136" s="206"/>
      <c r="CM1136" s="206"/>
      <c r="CN1136" s="206"/>
      <c r="CO1136" s="206"/>
      <c r="CP1136" s="206"/>
      <c r="CQ1136" s="206"/>
      <c r="CR1136" s="206"/>
      <c r="CS1136" s="206"/>
      <c r="CT1136" s="206"/>
      <c r="CU1136" s="206"/>
      <c r="CV1136" s="206"/>
      <c r="CW1136" s="206"/>
      <c r="CX1136" s="206"/>
      <c r="CY1136" s="206"/>
      <c r="CZ1136" s="206"/>
      <c r="DA1136" s="206"/>
      <c r="DB1136" s="206"/>
      <c r="DC1136" s="206"/>
      <c r="DD1136" s="206"/>
      <c r="DE1136" s="206"/>
      <c r="DF1136" s="206"/>
      <c r="DG1136" s="206"/>
      <c r="DH1136" s="206"/>
      <c r="DI1136" s="206"/>
      <c r="DJ1136" s="206"/>
      <c r="DK1136" s="206"/>
      <c r="DL1136" s="206"/>
      <c r="DM1136" s="206"/>
      <c r="DN1136" s="206"/>
      <c r="DO1136" s="206"/>
      <c r="DP1136" s="206"/>
      <c r="DQ1136" s="206"/>
      <c r="DR1136" s="206"/>
      <c r="DS1136" s="206"/>
      <c r="DT1136" s="206"/>
      <c r="DU1136" s="206"/>
      <c r="DV1136" s="206"/>
      <c r="DW1136" s="206"/>
      <c r="DX1136" s="206"/>
      <c r="DY1136" s="206"/>
      <c r="DZ1136" s="206"/>
      <c r="EA1136" s="206"/>
      <c r="EB1136" s="206"/>
      <c r="EC1136" s="206"/>
      <c r="ED1136" s="206"/>
      <c r="EE1136" s="206"/>
      <c r="EF1136" s="206"/>
      <c r="EG1136" s="206"/>
      <c r="EH1136" s="206"/>
      <c r="EI1136" s="206"/>
      <c r="EJ1136" s="206"/>
      <c r="EK1136" s="206"/>
      <c r="EL1136" s="206"/>
      <c r="EM1136" s="206"/>
      <c r="EN1136" s="206"/>
      <c r="EO1136" s="206"/>
      <c r="EP1136" s="206"/>
      <c r="EQ1136" s="206"/>
      <c r="ER1136" s="206"/>
      <c r="ES1136" s="206"/>
      <c r="ET1136" s="206"/>
      <c r="EU1136" s="206"/>
      <c r="EV1136" s="206"/>
      <c r="EW1136" s="206"/>
      <c r="EX1136" s="206"/>
      <c r="EY1136" s="206"/>
      <c r="EZ1136" s="206"/>
      <c r="FA1136" s="206"/>
      <c r="FB1136" s="206"/>
      <c r="FC1136" s="206"/>
      <c r="FD1136" s="206"/>
      <c r="FE1136" s="206"/>
      <c r="FF1136" s="206"/>
      <c r="FG1136" s="206"/>
      <c r="FH1136" s="206"/>
      <c r="FI1136" s="206"/>
      <c r="FJ1136" s="206"/>
      <c r="FK1136" s="206"/>
      <c r="FL1136" s="206"/>
      <c r="FM1136" s="206"/>
      <c r="FN1136" s="206"/>
      <c r="FO1136" s="206"/>
      <c r="FP1136" s="206"/>
      <c r="FQ1136" s="206"/>
      <c r="FR1136" s="206"/>
      <c r="FS1136" s="206"/>
      <c r="FT1136" s="206"/>
      <c r="FU1136" s="206"/>
      <c r="FV1136" s="206"/>
      <c r="FW1136" s="206"/>
      <c r="FX1136" s="206"/>
      <c r="FY1136" s="206"/>
      <c r="FZ1136" s="206"/>
      <c r="GA1136" s="206"/>
      <c r="GB1136" s="206"/>
      <c r="GC1136" s="206"/>
      <c r="GD1136" s="206"/>
      <c r="GE1136" s="206"/>
      <c r="GF1136" s="206"/>
      <c r="GG1136" s="206"/>
      <c r="GH1136" s="206"/>
      <c r="GI1136" s="206"/>
      <c r="GJ1136" s="206"/>
      <c r="GK1136" s="206"/>
      <c r="GL1136" s="206"/>
      <c r="GM1136" s="206"/>
      <c r="GN1136" s="206"/>
      <c r="GO1136" s="206"/>
      <c r="GP1136" s="206"/>
      <c r="GQ1136" s="206"/>
      <c r="GR1136" s="206"/>
      <c r="GS1136" s="206"/>
      <c r="GT1136" s="206"/>
      <c r="GU1136" s="206"/>
      <c r="GV1136" s="206"/>
      <c r="GW1136" s="206"/>
      <c r="GX1136" s="206"/>
      <c r="GY1136" s="206"/>
      <c r="GZ1136" s="206"/>
      <c r="HA1136" s="206"/>
      <c r="HB1136" s="206"/>
      <c r="HC1136" s="206"/>
      <c r="HD1136" s="206"/>
      <c r="HE1136" s="206"/>
      <c r="HF1136" s="206"/>
      <c r="HG1136" s="206"/>
      <c r="HH1136" s="206"/>
      <c r="HI1136" s="206"/>
      <c r="HJ1136" s="206"/>
      <c r="HK1136" s="206"/>
      <c r="HL1136" s="206"/>
      <c r="HM1136" s="206"/>
      <c r="HN1136" s="206"/>
      <c r="HO1136" s="206"/>
      <c r="HP1136" s="206"/>
      <c r="HQ1136" s="206"/>
      <c r="HR1136" s="206"/>
      <c r="HS1136" s="206"/>
      <c r="HT1136" s="206"/>
      <c r="HU1136" s="206"/>
      <c r="HV1136" s="206"/>
      <c r="HW1136" s="206"/>
      <c r="HX1136" s="206"/>
      <c r="HY1136" s="206"/>
      <c r="HZ1136" s="206"/>
      <c r="IA1136" s="206"/>
      <c r="IB1136" s="206"/>
      <c r="IC1136" s="206"/>
      <c r="ID1136" s="206"/>
      <c r="IE1136" s="206"/>
      <c r="IF1136" s="206"/>
      <c r="IG1136" s="206"/>
      <c r="IH1136" s="206"/>
    </row>
    <row r="1137" spans="1:242" s="225" customFormat="1" hidden="1" x14ac:dyDescent="0.25">
      <c r="A1137" s="206"/>
      <c r="B1137" s="206"/>
      <c r="C1137" s="204">
        <v>43770</v>
      </c>
      <c r="D1137" s="233" t="s">
        <v>1998</v>
      </c>
      <c r="E1137" s="319" t="s">
        <v>1989</v>
      </c>
      <c r="F1137" s="322"/>
      <c r="G1137" s="242" t="s">
        <v>1190</v>
      </c>
      <c r="H1137" s="409"/>
      <c r="I1137" s="236">
        <v>900000</v>
      </c>
      <c r="J1137" s="357">
        <f t="shared" si="17"/>
        <v>13760636</v>
      </c>
      <c r="K1137" s="251"/>
      <c r="L1137" s="287"/>
      <c r="M1137" s="319" t="s">
        <v>1989</v>
      </c>
      <c r="N1137" s="287"/>
      <c r="O1137" s="287"/>
      <c r="P1137" s="287"/>
      <c r="Q1137" s="287"/>
      <c r="R1137" s="287"/>
      <c r="S1137" s="287"/>
      <c r="T1137" s="287"/>
      <c r="U1137" s="287"/>
      <c r="V1137" s="287"/>
      <c r="W1137" s="287"/>
      <c r="X1137" s="287"/>
      <c r="Y1137" s="287"/>
      <c r="Z1137" s="287"/>
      <c r="AA1137" s="287"/>
      <c r="AB1137" s="287"/>
      <c r="AC1137" s="287"/>
      <c r="AD1137" s="287"/>
      <c r="AE1137" s="287"/>
      <c r="AF1137" s="287"/>
      <c r="AG1137" s="287"/>
      <c r="AH1137" s="287"/>
      <c r="AI1137" s="287"/>
      <c r="AJ1137" s="449"/>
      <c r="AK1137" s="206"/>
      <c r="AL1137" s="206"/>
      <c r="AM1137" s="206"/>
      <c r="AN1137" s="206"/>
      <c r="AO1137" s="206"/>
      <c r="AP1137" s="206"/>
      <c r="AQ1137" s="206"/>
      <c r="AR1137" s="206"/>
      <c r="AS1137" s="206"/>
      <c r="AT1137" s="206"/>
      <c r="AU1137" s="206"/>
      <c r="AV1137" s="206"/>
      <c r="AW1137" s="206"/>
      <c r="AX1137" s="206"/>
      <c r="AY1137" s="206"/>
      <c r="AZ1137" s="206"/>
      <c r="BA1137" s="206"/>
      <c r="BB1137" s="206"/>
      <c r="BC1137" s="206"/>
      <c r="BD1137" s="206"/>
      <c r="BE1137" s="206"/>
      <c r="BF1137" s="206"/>
      <c r="BG1137" s="206"/>
      <c r="BH1137" s="206"/>
      <c r="BI1137" s="206"/>
      <c r="BJ1137" s="206"/>
      <c r="BK1137" s="206"/>
      <c r="BL1137" s="206"/>
      <c r="BM1137" s="206"/>
      <c r="BN1137" s="206"/>
      <c r="BO1137" s="206"/>
      <c r="BP1137" s="206"/>
      <c r="BQ1137" s="206"/>
      <c r="BR1137" s="206"/>
      <c r="BS1137" s="206"/>
      <c r="BT1137" s="206"/>
      <c r="BU1137" s="206"/>
      <c r="BV1137" s="206"/>
      <c r="BW1137" s="206"/>
      <c r="BX1137" s="206"/>
      <c r="BY1137" s="206"/>
      <c r="BZ1137" s="206"/>
      <c r="CA1137" s="206"/>
      <c r="CB1137" s="206"/>
      <c r="CC1137" s="206"/>
      <c r="CD1137" s="206"/>
      <c r="CE1137" s="206"/>
      <c r="CF1137" s="206"/>
      <c r="CG1137" s="206"/>
      <c r="CH1137" s="206"/>
      <c r="CI1137" s="206"/>
      <c r="CJ1137" s="206"/>
      <c r="CK1137" s="206"/>
      <c r="CL1137" s="206"/>
      <c r="CM1137" s="206"/>
      <c r="CN1137" s="206"/>
      <c r="CO1137" s="206"/>
      <c r="CP1137" s="206"/>
      <c r="CQ1137" s="206"/>
      <c r="CR1137" s="206"/>
      <c r="CS1137" s="206"/>
      <c r="CT1137" s="206"/>
      <c r="CU1137" s="206"/>
      <c r="CV1137" s="206"/>
      <c r="CW1137" s="206"/>
      <c r="CX1137" s="206"/>
      <c r="CY1137" s="206"/>
      <c r="CZ1137" s="206"/>
      <c r="DA1137" s="206"/>
      <c r="DB1137" s="206"/>
      <c r="DC1137" s="206"/>
      <c r="DD1137" s="206"/>
      <c r="DE1137" s="206"/>
      <c r="DF1137" s="206"/>
      <c r="DG1137" s="206"/>
      <c r="DH1137" s="206"/>
      <c r="DI1137" s="206"/>
      <c r="DJ1137" s="206"/>
      <c r="DK1137" s="206"/>
      <c r="DL1137" s="206"/>
      <c r="DM1137" s="206"/>
      <c r="DN1137" s="206"/>
      <c r="DO1137" s="206"/>
      <c r="DP1137" s="206"/>
      <c r="DQ1137" s="206"/>
      <c r="DR1137" s="206"/>
      <c r="DS1137" s="206"/>
      <c r="DT1137" s="206"/>
      <c r="DU1137" s="206"/>
      <c r="DV1137" s="206"/>
      <c r="DW1137" s="206"/>
      <c r="DX1137" s="206"/>
      <c r="DY1137" s="206"/>
      <c r="DZ1137" s="206"/>
      <c r="EA1137" s="206"/>
      <c r="EB1137" s="206"/>
      <c r="EC1137" s="206"/>
      <c r="ED1137" s="206"/>
      <c r="EE1137" s="206"/>
      <c r="EF1137" s="206"/>
      <c r="EG1137" s="206"/>
      <c r="EH1137" s="206"/>
      <c r="EI1137" s="206"/>
      <c r="EJ1137" s="206"/>
      <c r="EK1137" s="206"/>
      <c r="EL1137" s="206"/>
      <c r="EM1137" s="206"/>
      <c r="EN1137" s="206"/>
      <c r="EO1137" s="206"/>
      <c r="EP1137" s="206"/>
      <c r="EQ1137" s="206"/>
      <c r="ER1137" s="206"/>
      <c r="ES1137" s="206"/>
      <c r="ET1137" s="206"/>
      <c r="EU1137" s="206"/>
      <c r="EV1137" s="206"/>
      <c r="EW1137" s="206"/>
      <c r="EX1137" s="206"/>
      <c r="EY1137" s="206"/>
      <c r="EZ1137" s="206"/>
      <c r="FA1137" s="206"/>
      <c r="FB1137" s="206"/>
      <c r="FC1137" s="206"/>
      <c r="FD1137" s="206"/>
      <c r="FE1137" s="206"/>
      <c r="FF1137" s="206"/>
      <c r="FG1137" s="206"/>
      <c r="FH1137" s="206"/>
      <c r="FI1137" s="206"/>
      <c r="FJ1137" s="206"/>
      <c r="FK1137" s="206"/>
      <c r="FL1137" s="206"/>
      <c r="FM1137" s="206"/>
      <c r="FN1137" s="206"/>
      <c r="FO1137" s="206"/>
      <c r="FP1137" s="206"/>
      <c r="FQ1137" s="206"/>
      <c r="FR1137" s="206"/>
      <c r="FS1137" s="206"/>
      <c r="FT1137" s="206"/>
      <c r="FU1137" s="206"/>
      <c r="FV1137" s="206"/>
      <c r="FW1137" s="206"/>
      <c r="FX1137" s="206"/>
      <c r="FY1137" s="206"/>
      <c r="FZ1137" s="206"/>
      <c r="GA1137" s="206"/>
      <c r="GB1137" s="206"/>
      <c r="GC1137" s="206"/>
      <c r="GD1137" s="206"/>
      <c r="GE1137" s="206"/>
      <c r="GF1137" s="206"/>
      <c r="GG1137" s="206"/>
      <c r="GH1137" s="206"/>
      <c r="GI1137" s="206"/>
      <c r="GJ1137" s="206"/>
      <c r="GK1137" s="206"/>
      <c r="GL1137" s="206"/>
      <c r="GM1137" s="206"/>
      <c r="GN1137" s="206"/>
      <c r="GO1137" s="206"/>
      <c r="GP1137" s="206"/>
      <c r="GQ1137" s="206"/>
      <c r="GR1137" s="206"/>
      <c r="GS1137" s="206"/>
      <c r="GT1137" s="206"/>
      <c r="GU1137" s="206"/>
      <c r="GV1137" s="206"/>
      <c r="GW1137" s="206"/>
      <c r="GX1137" s="206"/>
      <c r="GY1137" s="206"/>
      <c r="GZ1137" s="206"/>
      <c r="HA1137" s="206"/>
      <c r="HB1137" s="206"/>
      <c r="HC1137" s="206"/>
      <c r="HD1137" s="206"/>
      <c r="HE1137" s="206"/>
      <c r="HF1137" s="206"/>
      <c r="HG1137" s="206"/>
      <c r="HH1137" s="206"/>
      <c r="HI1137" s="206"/>
      <c r="HJ1137" s="206"/>
      <c r="HK1137" s="206"/>
      <c r="HL1137" s="206"/>
      <c r="HM1137" s="206"/>
      <c r="HN1137" s="206"/>
      <c r="HO1137" s="206"/>
      <c r="HP1137" s="206"/>
      <c r="HQ1137" s="206"/>
      <c r="HR1137" s="206"/>
      <c r="HS1137" s="206"/>
      <c r="HT1137" s="206"/>
      <c r="HU1137" s="206"/>
      <c r="HV1137" s="206"/>
      <c r="HW1137" s="206"/>
      <c r="HX1137" s="206"/>
      <c r="HY1137" s="206"/>
      <c r="HZ1137" s="206"/>
      <c r="IA1137" s="206"/>
      <c r="IB1137" s="206"/>
      <c r="IC1137" s="206"/>
      <c r="ID1137" s="206"/>
      <c r="IE1137" s="206"/>
      <c r="IF1137" s="206"/>
      <c r="IG1137" s="206"/>
      <c r="IH1137" s="206"/>
    </row>
    <row r="1138" spans="1:242" s="225" customFormat="1" hidden="1" x14ac:dyDescent="0.25">
      <c r="A1138" s="206"/>
      <c r="B1138" s="206"/>
      <c r="C1138" s="204">
        <v>43770</v>
      </c>
      <c r="D1138" s="233" t="s">
        <v>2000</v>
      </c>
      <c r="E1138" s="319" t="s">
        <v>1990</v>
      </c>
      <c r="F1138" s="322"/>
      <c r="G1138" s="242" t="s">
        <v>1999</v>
      </c>
      <c r="H1138" s="409"/>
      <c r="I1138" s="236">
        <v>128000</v>
      </c>
      <c r="J1138" s="357">
        <f t="shared" si="17"/>
        <v>13632636</v>
      </c>
      <c r="K1138" s="251"/>
      <c r="L1138" s="287"/>
      <c r="M1138" s="319" t="s">
        <v>1990</v>
      </c>
      <c r="N1138" s="287"/>
      <c r="O1138" s="287"/>
      <c r="P1138" s="287"/>
      <c r="Q1138" s="287"/>
      <c r="R1138" s="287"/>
      <c r="S1138" s="287"/>
      <c r="T1138" s="287"/>
      <c r="U1138" s="287"/>
      <c r="V1138" s="287"/>
      <c r="W1138" s="287"/>
      <c r="X1138" s="287"/>
      <c r="Y1138" s="287"/>
      <c r="Z1138" s="287"/>
      <c r="AA1138" s="287"/>
      <c r="AB1138" s="287"/>
      <c r="AC1138" s="287"/>
      <c r="AD1138" s="287"/>
      <c r="AE1138" s="287"/>
      <c r="AF1138" s="287"/>
      <c r="AG1138" s="287"/>
      <c r="AH1138" s="287"/>
      <c r="AI1138" s="287"/>
      <c r="AJ1138" s="449"/>
      <c r="AK1138" s="206"/>
      <c r="AL1138" s="206"/>
      <c r="AM1138" s="206"/>
      <c r="AN1138" s="206"/>
      <c r="AO1138" s="206"/>
      <c r="AP1138" s="206"/>
      <c r="AQ1138" s="206"/>
      <c r="AR1138" s="206"/>
      <c r="AS1138" s="206"/>
      <c r="AT1138" s="206"/>
      <c r="AU1138" s="206"/>
      <c r="AV1138" s="206"/>
      <c r="AW1138" s="206"/>
      <c r="AX1138" s="206"/>
      <c r="AY1138" s="206"/>
      <c r="AZ1138" s="206"/>
      <c r="BA1138" s="206"/>
      <c r="BB1138" s="206"/>
      <c r="BC1138" s="206"/>
      <c r="BD1138" s="206"/>
      <c r="BE1138" s="206"/>
      <c r="BF1138" s="206"/>
      <c r="BG1138" s="206"/>
      <c r="BH1138" s="206"/>
      <c r="BI1138" s="206"/>
      <c r="BJ1138" s="206"/>
      <c r="BK1138" s="206"/>
      <c r="BL1138" s="206"/>
      <c r="BM1138" s="206"/>
      <c r="BN1138" s="206"/>
      <c r="BO1138" s="206"/>
      <c r="BP1138" s="206"/>
      <c r="BQ1138" s="206"/>
      <c r="BR1138" s="206"/>
      <c r="BS1138" s="206"/>
      <c r="BT1138" s="206"/>
      <c r="BU1138" s="206"/>
      <c r="BV1138" s="206"/>
      <c r="BW1138" s="206"/>
      <c r="BX1138" s="206"/>
      <c r="BY1138" s="206"/>
      <c r="BZ1138" s="206"/>
      <c r="CA1138" s="206"/>
      <c r="CB1138" s="206"/>
      <c r="CC1138" s="206"/>
      <c r="CD1138" s="206"/>
      <c r="CE1138" s="206"/>
      <c r="CF1138" s="206"/>
      <c r="CG1138" s="206"/>
      <c r="CH1138" s="206"/>
      <c r="CI1138" s="206"/>
      <c r="CJ1138" s="206"/>
      <c r="CK1138" s="206"/>
      <c r="CL1138" s="206"/>
      <c r="CM1138" s="206"/>
      <c r="CN1138" s="206"/>
      <c r="CO1138" s="206"/>
      <c r="CP1138" s="206"/>
      <c r="CQ1138" s="206"/>
      <c r="CR1138" s="206"/>
      <c r="CS1138" s="206"/>
      <c r="CT1138" s="206"/>
      <c r="CU1138" s="206"/>
      <c r="CV1138" s="206"/>
      <c r="CW1138" s="206"/>
      <c r="CX1138" s="206"/>
      <c r="CY1138" s="206"/>
      <c r="CZ1138" s="206"/>
      <c r="DA1138" s="206"/>
      <c r="DB1138" s="206"/>
      <c r="DC1138" s="206"/>
      <c r="DD1138" s="206"/>
      <c r="DE1138" s="206"/>
      <c r="DF1138" s="206"/>
      <c r="DG1138" s="206"/>
      <c r="DH1138" s="206"/>
      <c r="DI1138" s="206"/>
      <c r="DJ1138" s="206"/>
      <c r="DK1138" s="206"/>
      <c r="DL1138" s="206"/>
      <c r="DM1138" s="206"/>
      <c r="DN1138" s="206"/>
      <c r="DO1138" s="206"/>
      <c r="DP1138" s="206"/>
      <c r="DQ1138" s="206"/>
      <c r="DR1138" s="206"/>
      <c r="DS1138" s="206"/>
      <c r="DT1138" s="206"/>
      <c r="DU1138" s="206"/>
      <c r="DV1138" s="206"/>
      <c r="DW1138" s="206"/>
      <c r="DX1138" s="206"/>
      <c r="DY1138" s="206"/>
      <c r="DZ1138" s="206"/>
      <c r="EA1138" s="206"/>
      <c r="EB1138" s="206"/>
      <c r="EC1138" s="206"/>
      <c r="ED1138" s="206"/>
      <c r="EE1138" s="206"/>
      <c r="EF1138" s="206"/>
      <c r="EG1138" s="206"/>
      <c r="EH1138" s="206"/>
      <c r="EI1138" s="206"/>
      <c r="EJ1138" s="206"/>
      <c r="EK1138" s="206"/>
      <c r="EL1138" s="206"/>
      <c r="EM1138" s="206"/>
      <c r="EN1138" s="206"/>
      <c r="EO1138" s="206"/>
      <c r="EP1138" s="206"/>
      <c r="EQ1138" s="206"/>
      <c r="ER1138" s="206"/>
      <c r="ES1138" s="206"/>
      <c r="ET1138" s="206"/>
      <c r="EU1138" s="206"/>
      <c r="EV1138" s="206"/>
      <c r="EW1138" s="206"/>
      <c r="EX1138" s="206"/>
      <c r="EY1138" s="206"/>
      <c r="EZ1138" s="206"/>
      <c r="FA1138" s="206"/>
      <c r="FB1138" s="206"/>
      <c r="FC1138" s="206"/>
      <c r="FD1138" s="206"/>
      <c r="FE1138" s="206"/>
      <c r="FF1138" s="206"/>
      <c r="FG1138" s="206"/>
      <c r="FH1138" s="206"/>
      <c r="FI1138" s="206"/>
      <c r="FJ1138" s="206"/>
      <c r="FK1138" s="206"/>
      <c r="FL1138" s="206"/>
      <c r="FM1138" s="206"/>
      <c r="FN1138" s="206"/>
      <c r="FO1138" s="206"/>
      <c r="FP1138" s="206"/>
      <c r="FQ1138" s="206"/>
      <c r="FR1138" s="206"/>
      <c r="FS1138" s="206"/>
      <c r="FT1138" s="206"/>
      <c r="FU1138" s="206"/>
      <c r="FV1138" s="206"/>
      <c r="FW1138" s="206"/>
      <c r="FX1138" s="206"/>
      <c r="FY1138" s="206"/>
      <c r="FZ1138" s="206"/>
      <c r="GA1138" s="206"/>
      <c r="GB1138" s="206"/>
      <c r="GC1138" s="206"/>
      <c r="GD1138" s="206"/>
      <c r="GE1138" s="206"/>
      <c r="GF1138" s="206"/>
      <c r="GG1138" s="206"/>
      <c r="GH1138" s="206"/>
      <c r="GI1138" s="206"/>
      <c r="GJ1138" s="206"/>
      <c r="GK1138" s="206"/>
      <c r="GL1138" s="206"/>
      <c r="GM1138" s="206"/>
      <c r="GN1138" s="206"/>
      <c r="GO1138" s="206"/>
      <c r="GP1138" s="206"/>
      <c r="GQ1138" s="206"/>
      <c r="GR1138" s="206"/>
      <c r="GS1138" s="206"/>
      <c r="GT1138" s="206"/>
      <c r="GU1138" s="206"/>
      <c r="GV1138" s="206"/>
      <c r="GW1138" s="206"/>
      <c r="GX1138" s="206"/>
      <c r="GY1138" s="206"/>
      <c r="GZ1138" s="206"/>
      <c r="HA1138" s="206"/>
      <c r="HB1138" s="206"/>
      <c r="HC1138" s="206"/>
      <c r="HD1138" s="206"/>
      <c r="HE1138" s="206"/>
      <c r="HF1138" s="206"/>
      <c r="HG1138" s="206"/>
      <c r="HH1138" s="206"/>
      <c r="HI1138" s="206"/>
      <c r="HJ1138" s="206"/>
      <c r="HK1138" s="206"/>
      <c r="HL1138" s="206"/>
      <c r="HM1138" s="206"/>
      <c r="HN1138" s="206"/>
      <c r="HO1138" s="206"/>
      <c r="HP1138" s="206"/>
      <c r="HQ1138" s="206"/>
      <c r="HR1138" s="206"/>
      <c r="HS1138" s="206"/>
      <c r="HT1138" s="206"/>
      <c r="HU1138" s="206"/>
      <c r="HV1138" s="206"/>
      <c r="HW1138" s="206"/>
      <c r="HX1138" s="206"/>
      <c r="HY1138" s="206"/>
      <c r="HZ1138" s="206"/>
      <c r="IA1138" s="206"/>
      <c r="IB1138" s="206"/>
      <c r="IC1138" s="206"/>
      <c r="ID1138" s="206"/>
      <c r="IE1138" s="206"/>
      <c r="IF1138" s="206"/>
      <c r="IG1138" s="206"/>
      <c r="IH1138" s="206"/>
    </row>
    <row r="1139" spans="1:242" s="225" customFormat="1" hidden="1" x14ac:dyDescent="0.25">
      <c r="A1139" s="206"/>
      <c r="B1139" s="206"/>
      <c r="C1139" s="204">
        <v>43770</v>
      </c>
      <c r="D1139" s="233" t="s">
        <v>2001</v>
      </c>
      <c r="E1139" s="319" t="s">
        <v>1991</v>
      </c>
      <c r="F1139" s="322"/>
      <c r="G1139" s="242" t="s">
        <v>1210</v>
      </c>
      <c r="H1139" s="409"/>
      <c r="I1139" s="236">
        <v>1484234</v>
      </c>
      <c r="J1139" s="357">
        <f t="shared" si="17"/>
        <v>12148402</v>
      </c>
      <c r="K1139" s="251"/>
      <c r="L1139" s="287"/>
      <c r="M1139" s="319" t="s">
        <v>1991</v>
      </c>
      <c r="N1139" s="287"/>
      <c r="O1139" s="287"/>
      <c r="P1139" s="287"/>
      <c r="Q1139" s="287"/>
      <c r="R1139" s="287"/>
      <c r="S1139" s="287"/>
      <c r="T1139" s="287"/>
      <c r="U1139" s="287"/>
      <c r="V1139" s="287"/>
      <c r="W1139" s="287"/>
      <c r="X1139" s="287"/>
      <c r="Y1139" s="287"/>
      <c r="Z1139" s="287"/>
      <c r="AA1139" s="287"/>
      <c r="AB1139" s="287"/>
      <c r="AC1139" s="287"/>
      <c r="AD1139" s="287"/>
      <c r="AE1139" s="287"/>
      <c r="AF1139" s="287"/>
      <c r="AG1139" s="287"/>
      <c r="AH1139" s="287"/>
      <c r="AI1139" s="287"/>
      <c r="AJ1139" s="449"/>
      <c r="AK1139" s="206"/>
      <c r="AL1139" s="206"/>
      <c r="AM1139" s="206"/>
      <c r="AN1139" s="206"/>
      <c r="AO1139" s="206"/>
      <c r="AP1139" s="206"/>
      <c r="AQ1139" s="206"/>
      <c r="AR1139" s="206"/>
      <c r="AS1139" s="206"/>
      <c r="AT1139" s="206"/>
      <c r="AU1139" s="206"/>
      <c r="AV1139" s="206"/>
      <c r="AW1139" s="206"/>
      <c r="AX1139" s="206"/>
      <c r="AY1139" s="206"/>
      <c r="AZ1139" s="206"/>
      <c r="BA1139" s="206"/>
      <c r="BB1139" s="206"/>
      <c r="BC1139" s="206"/>
      <c r="BD1139" s="206"/>
      <c r="BE1139" s="206"/>
      <c r="BF1139" s="206"/>
      <c r="BG1139" s="206"/>
      <c r="BH1139" s="206"/>
      <c r="BI1139" s="206"/>
      <c r="BJ1139" s="206"/>
      <c r="BK1139" s="206"/>
      <c r="BL1139" s="206"/>
      <c r="BM1139" s="206"/>
      <c r="BN1139" s="206"/>
      <c r="BO1139" s="206"/>
      <c r="BP1139" s="206"/>
      <c r="BQ1139" s="206"/>
      <c r="BR1139" s="206"/>
      <c r="BS1139" s="206"/>
      <c r="BT1139" s="206"/>
      <c r="BU1139" s="206"/>
      <c r="BV1139" s="206"/>
      <c r="BW1139" s="206"/>
      <c r="BX1139" s="206"/>
      <c r="BY1139" s="206"/>
      <c r="BZ1139" s="206"/>
      <c r="CA1139" s="206"/>
      <c r="CB1139" s="206"/>
      <c r="CC1139" s="206"/>
      <c r="CD1139" s="206"/>
      <c r="CE1139" s="206"/>
      <c r="CF1139" s="206"/>
      <c r="CG1139" s="206"/>
      <c r="CH1139" s="206"/>
      <c r="CI1139" s="206"/>
      <c r="CJ1139" s="206"/>
      <c r="CK1139" s="206"/>
      <c r="CL1139" s="206"/>
      <c r="CM1139" s="206"/>
      <c r="CN1139" s="206"/>
      <c r="CO1139" s="206"/>
      <c r="CP1139" s="206"/>
      <c r="CQ1139" s="206"/>
      <c r="CR1139" s="206"/>
      <c r="CS1139" s="206"/>
      <c r="CT1139" s="206"/>
      <c r="CU1139" s="206"/>
      <c r="CV1139" s="206"/>
      <c r="CW1139" s="206"/>
      <c r="CX1139" s="206"/>
      <c r="CY1139" s="206"/>
      <c r="CZ1139" s="206"/>
      <c r="DA1139" s="206"/>
      <c r="DB1139" s="206"/>
      <c r="DC1139" s="206"/>
      <c r="DD1139" s="206"/>
      <c r="DE1139" s="206"/>
      <c r="DF1139" s="206"/>
      <c r="DG1139" s="206"/>
      <c r="DH1139" s="206"/>
      <c r="DI1139" s="206"/>
      <c r="DJ1139" s="206"/>
      <c r="DK1139" s="206"/>
      <c r="DL1139" s="206"/>
      <c r="DM1139" s="206"/>
      <c r="DN1139" s="206"/>
      <c r="DO1139" s="206"/>
      <c r="DP1139" s="206"/>
      <c r="DQ1139" s="206"/>
      <c r="DR1139" s="206"/>
      <c r="DS1139" s="206"/>
      <c r="DT1139" s="206"/>
      <c r="DU1139" s="206"/>
      <c r="DV1139" s="206"/>
      <c r="DW1139" s="206"/>
      <c r="DX1139" s="206"/>
      <c r="DY1139" s="206"/>
      <c r="DZ1139" s="206"/>
      <c r="EA1139" s="206"/>
      <c r="EB1139" s="206"/>
      <c r="EC1139" s="206"/>
      <c r="ED1139" s="206"/>
      <c r="EE1139" s="206"/>
      <c r="EF1139" s="206"/>
      <c r="EG1139" s="206"/>
      <c r="EH1139" s="206"/>
      <c r="EI1139" s="206"/>
      <c r="EJ1139" s="206"/>
      <c r="EK1139" s="206"/>
      <c r="EL1139" s="206"/>
      <c r="EM1139" s="206"/>
      <c r="EN1139" s="206"/>
      <c r="EO1139" s="206"/>
      <c r="EP1139" s="206"/>
      <c r="EQ1139" s="206"/>
      <c r="ER1139" s="206"/>
      <c r="ES1139" s="206"/>
      <c r="ET1139" s="206"/>
      <c r="EU1139" s="206"/>
      <c r="EV1139" s="206"/>
      <c r="EW1139" s="206"/>
      <c r="EX1139" s="206"/>
      <c r="EY1139" s="206"/>
      <c r="EZ1139" s="206"/>
      <c r="FA1139" s="206"/>
      <c r="FB1139" s="206"/>
      <c r="FC1139" s="206"/>
      <c r="FD1139" s="206"/>
      <c r="FE1139" s="206"/>
      <c r="FF1139" s="206"/>
      <c r="FG1139" s="206"/>
      <c r="FH1139" s="206"/>
      <c r="FI1139" s="206"/>
      <c r="FJ1139" s="206"/>
      <c r="FK1139" s="206"/>
      <c r="FL1139" s="206"/>
      <c r="FM1139" s="206"/>
      <c r="FN1139" s="206"/>
      <c r="FO1139" s="206"/>
      <c r="FP1139" s="206"/>
      <c r="FQ1139" s="206"/>
      <c r="FR1139" s="206"/>
      <c r="FS1139" s="206"/>
      <c r="FT1139" s="206"/>
      <c r="FU1139" s="206"/>
      <c r="FV1139" s="206"/>
      <c r="FW1139" s="206"/>
      <c r="FX1139" s="206"/>
      <c r="FY1139" s="206"/>
      <c r="FZ1139" s="206"/>
      <c r="GA1139" s="206"/>
      <c r="GB1139" s="206"/>
      <c r="GC1139" s="206"/>
      <c r="GD1139" s="206"/>
      <c r="GE1139" s="206"/>
      <c r="GF1139" s="206"/>
      <c r="GG1139" s="206"/>
      <c r="GH1139" s="206"/>
      <c r="GI1139" s="206"/>
      <c r="GJ1139" s="206"/>
      <c r="GK1139" s="206"/>
      <c r="GL1139" s="206"/>
      <c r="GM1139" s="206"/>
      <c r="GN1139" s="206"/>
      <c r="GO1139" s="206"/>
      <c r="GP1139" s="206"/>
      <c r="GQ1139" s="206"/>
      <c r="GR1139" s="206"/>
      <c r="GS1139" s="206"/>
      <c r="GT1139" s="206"/>
      <c r="GU1139" s="206"/>
      <c r="GV1139" s="206"/>
      <c r="GW1139" s="206"/>
      <c r="GX1139" s="206"/>
      <c r="GY1139" s="206"/>
      <c r="GZ1139" s="206"/>
      <c r="HA1139" s="206"/>
      <c r="HB1139" s="206"/>
      <c r="HC1139" s="206"/>
      <c r="HD1139" s="206"/>
      <c r="HE1139" s="206"/>
      <c r="HF1139" s="206"/>
      <c r="HG1139" s="206"/>
      <c r="HH1139" s="206"/>
      <c r="HI1139" s="206"/>
      <c r="HJ1139" s="206"/>
      <c r="HK1139" s="206"/>
      <c r="HL1139" s="206"/>
      <c r="HM1139" s="206"/>
      <c r="HN1139" s="206"/>
      <c r="HO1139" s="206"/>
      <c r="HP1139" s="206"/>
      <c r="HQ1139" s="206"/>
      <c r="HR1139" s="206"/>
      <c r="HS1139" s="206"/>
      <c r="HT1139" s="206"/>
      <c r="HU1139" s="206"/>
      <c r="HV1139" s="206"/>
      <c r="HW1139" s="206"/>
      <c r="HX1139" s="206"/>
      <c r="HY1139" s="206"/>
      <c r="HZ1139" s="206"/>
      <c r="IA1139" s="206"/>
      <c r="IB1139" s="206"/>
      <c r="IC1139" s="206"/>
      <c r="ID1139" s="206"/>
      <c r="IE1139" s="206"/>
      <c r="IF1139" s="206"/>
      <c r="IG1139" s="206"/>
      <c r="IH1139" s="206"/>
    </row>
    <row r="1140" spans="1:242" s="225" customFormat="1" hidden="1" x14ac:dyDescent="0.25">
      <c r="A1140" s="206"/>
      <c r="B1140" s="206"/>
      <c r="C1140" s="204">
        <v>43771</v>
      </c>
      <c r="D1140" s="233" t="s">
        <v>2002</v>
      </c>
      <c r="E1140" s="319" t="s">
        <v>1992</v>
      </c>
      <c r="F1140" s="322"/>
      <c r="G1140" s="242" t="s">
        <v>1198</v>
      </c>
      <c r="H1140" s="409"/>
      <c r="I1140" s="236">
        <v>88000</v>
      </c>
      <c r="J1140" s="357">
        <f t="shared" si="17"/>
        <v>12060402</v>
      </c>
      <c r="K1140" s="251"/>
      <c r="L1140" s="287"/>
      <c r="M1140" s="319" t="s">
        <v>1992</v>
      </c>
      <c r="N1140" s="287"/>
      <c r="O1140" s="287"/>
      <c r="P1140" s="287"/>
      <c r="Q1140" s="287"/>
      <c r="R1140" s="287"/>
      <c r="S1140" s="287"/>
      <c r="T1140" s="287"/>
      <c r="U1140" s="287"/>
      <c r="V1140" s="287"/>
      <c r="W1140" s="287"/>
      <c r="X1140" s="287"/>
      <c r="Y1140" s="287"/>
      <c r="Z1140" s="287"/>
      <c r="AA1140" s="287"/>
      <c r="AB1140" s="287"/>
      <c r="AC1140" s="287"/>
      <c r="AD1140" s="287"/>
      <c r="AE1140" s="287"/>
      <c r="AF1140" s="287"/>
      <c r="AG1140" s="287"/>
      <c r="AH1140" s="287"/>
      <c r="AI1140" s="287"/>
      <c r="AJ1140" s="449"/>
      <c r="AK1140" s="206"/>
      <c r="AL1140" s="206"/>
      <c r="AM1140" s="206"/>
      <c r="AN1140" s="206"/>
      <c r="AO1140" s="206"/>
      <c r="AP1140" s="206"/>
      <c r="AQ1140" s="206"/>
      <c r="AR1140" s="206"/>
      <c r="AS1140" s="206"/>
      <c r="AT1140" s="206"/>
      <c r="AU1140" s="206"/>
      <c r="AV1140" s="206"/>
      <c r="AW1140" s="206"/>
      <c r="AX1140" s="206"/>
      <c r="AY1140" s="206"/>
      <c r="AZ1140" s="206"/>
      <c r="BA1140" s="206"/>
      <c r="BB1140" s="206"/>
      <c r="BC1140" s="206"/>
      <c r="BD1140" s="206"/>
      <c r="BE1140" s="206"/>
      <c r="BF1140" s="206"/>
      <c r="BG1140" s="206"/>
      <c r="BH1140" s="206"/>
      <c r="BI1140" s="206"/>
      <c r="BJ1140" s="206"/>
      <c r="BK1140" s="206"/>
      <c r="BL1140" s="206"/>
      <c r="BM1140" s="206"/>
      <c r="BN1140" s="206"/>
      <c r="BO1140" s="206"/>
      <c r="BP1140" s="206"/>
      <c r="BQ1140" s="206"/>
      <c r="BR1140" s="206"/>
      <c r="BS1140" s="206"/>
      <c r="BT1140" s="206"/>
      <c r="BU1140" s="206"/>
      <c r="BV1140" s="206"/>
      <c r="BW1140" s="206"/>
      <c r="BX1140" s="206"/>
      <c r="BY1140" s="206"/>
      <c r="BZ1140" s="206"/>
      <c r="CA1140" s="206"/>
      <c r="CB1140" s="206"/>
      <c r="CC1140" s="206"/>
      <c r="CD1140" s="206"/>
      <c r="CE1140" s="206"/>
      <c r="CF1140" s="206"/>
      <c r="CG1140" s="206"/>
      <c r="CH1140" s="206"/>
      <c r="CI1140" s="206"/>
      <c r="CJ1140" s="206"/>
      <c r="CK1140" s="206"/>
      <c r="CL1140" s="206"/>
      <c r="CM1140" s="206"/>
      <c r="CN1140" s="206"/>
      <c r="CO1140" s="206"/>
      <c r="CP1140" s="206"/>
      <c r="CQ1140" s="206"/>
      <c r="CR1140" s="206"/>
      <c r="CS1140" s="206"/>
      <c r="CT1140" s="206"/>
      <c r="CU1140" s="206"/>
      <c r="CV1140" s="206"/>
      <c r="CW1140" s="206"/>
      <c r="CX1140" s="206"/>
      <c r="CY1140" s="206"/>
      <c r="CZ1140" s="206"/>
      <c r="DA1140" s="206"/>
      <c r="DB1140" s="206"/>
      <c r="DC1140" s="206"/>
      <c r="DD1140" s="206"/>
      <c r="DE1140" s="206"/>
      <c r="DF1140" s="206"/>
      <c r="DG1140" s="206"/>
      <c r="DH1140" s="206"/>
      <c r="DI1140" s="206"/>
      <c r="DJ1140" s="206"/>
      <c r="DK1140" s="206"/>
      <c r="DL1140" s="206"/>
      <c r="DM1140" s="206"/>
      <c r="DN1140" s="206"/>
      <c r="DO1140" s="206"/>
      <c r="DP1140" s="206"/>
      <c r="DQ1140" s="206"/>
      <c r="DR1140" s="206"/>
      <c r="DS1140" s="206"/>
      <c r="DT1140" s="206"/>
      <c r="DU1140" s="206"/>
      <c r="DV1140" s="206"/>
      <c r="DW1140" s="206"/>
      <c r="DX1140" s="206"/>
      <c r="DY1140" s="206"/>
      <c r="DZ1140" s="206"/>
      <c r="EA1140" s="206"/>
      <c r="EB1140" s="206"/>
      <c r="EC1140" s="206"/>
      <c r="ED1140" s="206"/>
      <c r="EE1140" s="206"/>
      <c r="EF1140" s="206"/>
      <c r="EG1140" s="206"/>
      <c r="EH1140" s="206"/>
      <c r="EI1140" s="206"/>
      <c r="EJ1140" s="206"/>
      <c r="EK1140" s="206"/>
      <c r="EL1140" s="206"/>
      <c r="EM1140" s="206"/>
      <c r="EN1140" s="206"/>
      <c r="EO1140" s="206"/>
      <c r="EP1140" s="206"/>
      <c r="EQ1140" s="206"/>
      <c r="ER1140" s="206"/>
      <c r="ES1140" s="206"/>
      <c r="ET1140" s="206"/>
      <c r="EU1140" s="206"/>
      <c r="EV1140" s="206"/>
      <c r="EW1140" s="206"/>
      <c r="EX1140" s="206"/>
      <c r="EY1140" s="206"/>
      <c r="EZ1140" s="206"/>
      <c r="FA1140" s="206"/>
      <c r="FB1140" s="206"/>
      <c r="FC1140" s="206"/>
      <c r="FD1140" s="206"/>
      <c r="FE1140" s="206"/>
      <c r="FF1140" s="206"/>
      <c r="FG1140" s="206"/>
      <c r="FH1140" s="206"/>
      <c r="FI1140" s="206"/>
      <c r="FJ1140" s="206"/>
      <c r="FK1140" s="206"/>
      <c r="FL1140" s="206"/>
      <c r="FM1140" s="206"/>
      <c r="FN1140" s="206"/>
      <c r="FO1140" s="206"/>
      <c r="FP1140" s="206"/>
      <c r="FQ1140" s="206"/>
      <c r="FR1140" s="206"/>
      <c r="FS1140" s="206"/>
      <c r="FT1140" s="206"/>
      <c r="FU1140" s="206"/>
      <c r="FV1140" s="206"/>
      <c r="FW1140" s="206"/>
      <c r="FX1140" s="206"/>
      <c r="FY1140" s="206"/>
      <c r="FZ1140" s="206"/>
      <c r="GA1140" s="206"/>
      <c r="GB1140" s="206"/>
      <c r="GC1140" s="206"/>
      <c r="GD1140" s="206"/>
      <c r="GE1140" s="206"/>
      <c r="GF1140" s="206"/>
      <c r="GG1140" s="206"/>
      <c r="GH1140" s="206"/>
      <c r="GI1140" s="206"/>
      <c r="GJ1140" s="206"/>
      <c r="GK1140" s="206"/>
      <c r="GL1140" s="206"/>
      <c r="GM1140" s="206"/>
      <c r="GN1140" s="206"/>
      <c r="GO1140" s="206"/>
      <c r="GP1140" s="206"/>
      <c r="GQ1140" s="206"/>
      <c r="GR1140" s="206"/>
      <c r="GS1140" s="206"/>
      <c r="GT1140" s="206"/>
      <c r="GU1140" s="206"/>
      <c r="GV1140" s="206"/>
      <c r="GW1140" s="206"/>
      <c r="GX1140" s="206"/>
      <c r="GY1140" s="206"/>
      <c r="GZ1140" s="206"/>
      <c r="HA1140" s="206"/>
      <c r="HB1140" s="206"/>
      <c r="HC1140" s="206"/>
      <c r="HD1140" s="206"/>
      <c r="HE1140" s="206"/>
      <c r="HF1140" s="206"/>
      <c r="HG1140" s="206"/>
      <c r="HH1140" s="206"/>
      <c r="HI1140" s="206"/>
      <c r="HJ1140" s="206"/>
      <c r="HK1140" s="206"/>
      <c r="HL1140" s="206"/>
      <c r="HM1140" s="206"/>
      <c r="HN1140" s="206"/>
      <c r="HO1140" s="206"/>
      <c r="HP1140" s="206"/>
      <c r="HQ1140" s="206"/>
      <c r="HR1140" s="206"/>
      <c r="HS1140" s="206"/>
      <c r="HT1140" s="206"/>
      <c r="HU1140" s="206"/>
      <c r="HV1140" s="206"/>
      <c r="HW1140" s="206"/>
      <c r="HX1140" s="206"/>
      <c r="HY1140" s="206"/>
      <c r="HZ1140" s="206"/>
      <c r="IA1140" s="206"/>
      <c r="IB1140" s="206"/>
      <c r="IC1140" s="206"/>
      <c r="ID1140" s="206"/>
      <c r="IE1140" s="206"/>
      <c r="IF1140" s="206"/>
      <c r="IG1140" s="206"/>
      <c r="IH1140" s="206"/>
    </row>
    <row r="1141" spans="1:242" s="225" customFormat="1" hidden="1" x14ac:dyDescent="0.25">
      <c r="A1141" s="206"/>
      <c r="B1141" s="206"/>
      <c r="C1141" s="204">
        <v>43771</v>
      </c>
      <c r="D1141" s="233" t="s">
        <v>2003</v>
      </c>
      <c r="E1141" s="319" t="s">
        <v>1993</v>
      </c>
      <c r="F1141" s="322"/>
      <c r="G1141" s="242" t="s">
        <v>1210</v>
      </c>
      <c r="H1141" s="409"/>
      <c r="I1141" s="236">
        <v>1881226</v>
      </c>
      <c r="J1141" s="357">
        <f t="shared" si="17"/>
        <v>10179176</v>
      </c>
      <c r="K1141" s="251"/>
      <c r="L1141" s="287"/>
      <c r="M1141" s="319" t="s">
        <v>1993</v>
      </c>
      <c r="N1141" s="287"/>
      <c r="O1141" s="287"/>
      <c r="P1141" s="287"/>
      <c r="Q1141" s="287"/>
      <c r="R1141" s="287"/>
      <c r="S1141" s="287"/>
      <c r="T1141" s="287"/>
      <c r="U1141" s="287"/>
      <c r="V1141" s="287"/>
      <c r="W1141" s="287"/>
      <c r="X1141" s="287"/>
      <c r="Y1141" s="287"/>
      <c r="Z1141" s="287"/>
      <c r="AA1141" s="287"/>
      <c r="AB1141" s="287"/>
      <c r="AC1141" s="287"/>
      <c r="AD1141" s="287"/>
      <c r="AE1141" s="287"/>
      <c r="AF1141" s="287"/>
      <c r="AG1141" s="287"/>
      <c r="AH1141" s="287"/>
      <c r="AI1141" s="287"/>
      <c r="AJ1141" s="449"/>
      <c r="AK1141" s="206"/>
      <c r="AL1141" s="206"/>
      <c r="AM1141" s="206"/>
      <c r="AN1141" s="206"/>
      <c r="AO1141" s="206"/>
      <c r="AP1141" s="206"/>
      <c r="AQ1141" s="206"/>
      <c r="AR1141" s="206"/>
      <c r="AS1141" s="206"/>
      <c r="AT1141" s="206"/>
      <c r="AU1141" s="206"/>
      <c r="AV1141" s="206"/>
      <c r="AW1141" s="206"/>
      <c r="AX1141" s="206"/>
      <c r="AY1141" s="206"/>
      <c r="AZ1141" s="206"/>
      <c r="BA1141" s="206"/>
      <c r="BB1141" s="206"/>
      <c r="BC1141" s="206"/>
      <c r="BD1141" s="206"/>
      <c r="BE1141" s="206"/>
      <c r="BF1141" s="206"/>
      <c r="BG1141" s="206"/>
      <c r="BH1141" s="206"/>
      <c r="BI1141" s="206"/>
      <c r="BJ1141" s="206"/>
      <c r="BK1141" s="206"/>
      <c r="BL1141" s="206"/>
      <c r="BM1141" s="206"/>
      <c r="BN1141" s="206"/>
      <c r="BO1141" s="206"/>
      <c r="BP1141" s="206"/>
      <c r="BQ1141" s="206"/>
      <c r="BR1141" s="206"/>
      <c r="BS1141" s="206"/>
      <c r="BT1141" s="206"/>
      <c r="BU1141" s="206"/>
      <c r="BV1141" s="206"/>
      <c r="BW1141" s="206"/>
      <c r="BX1141" s="206"/>
      <c r="BY1141" s="206"/>
      <c r="BZ1141" s="206"/>
      <c r="CA1141" s="206"/>
      <c r="CB1141" s="206"/>
      <c r="CC1141" s="206"/>
      <c r="CD1141" s="206"/>
      <c r="CE1141" s="206"/>
      <c r="CF1141" s="206"/>
      <c r="CG1141" s="206"/>
      <c r="CH1141" s="206"/>
      <c r="CI1141" s="206"/>
      <c r="CJ1141" s="206"/>
      <c r="CK1141" s="206"/>
      <c r="CL1141" s="206"/>
      <c r="CM1141" s="206"/>
      <c r="CN1141" s="206"/>
      <c r="CO1141" s="206"/>
      <c r="CP1141" s="206"/>
      <c r="CQ1141" s="206"/>
      <c r="CR1141" s="206"/>
      <c r="CS1141" s="206"/>
      <c r="CT1141" s="206"/>
      <c r="CU1141" s="206"/>
      <c r="CV1141" s="206"/>
      <c r="CW1141" s="206"/>
      <c r="CX1141" s="206"/>
      <c r="CY1141" s="206"/>
      <c r="CZ1141" s="206"/>
      <c r="DA1141" s="206"/>
      <c r="DB1141" s="206"/>
      <c r="DC1141" s="206"/>
      <c r="DD1141" s="206"/>
      <c r="DE1141" s="206"/>
      <c r="DF1141" s="206"/>
      <c r="DG1141" s="206"/>
      <c r="DH1141" s="206"/>
      <c r="DI1141" s="206"/>
      <c r="DJ1141" s="206"/>
      <c r="DK1141" s="206"/>
      <c r="DL1141" s="206"/>
      <c r="DM1141" s="206"/>
      <c r="DN1141" s="206"/>
      <c r="DO1141" s="206"/>
      <c r="DP1141" s="206"/>
      <c r="DQ1141" s="206"/>
      <c r="DR1141" s="206"/>
      <c r="DS1141" s="206"/>
      <c r="DT1141" s="206"/>
      <c r="DU1141" s="206"/>
      <c r="DV1141" s="206"/>
      <c r="DW1141" s="206"/>
      <c r="DX1141" s="206"/>
      <c r="DY1141" s="206"/>
      <c r="DZ1141" s="206"/>
      <c r="EA1141" s="206"/>
      <c r="EB1141" s="206"/>
      <c r="EC1141" s="206"/>
      <c r="ED1141" s="206"/>
      <c r="EE1141" s="206"/>
      <c r="EF1141" s="206"/>
      <c r="EG1141" s="206"/>
      <c r="EH1141" s="206"/>
      <c r="EI1141" s="206"/>
      <c r="EJ1141" s="206"/>
      <c r="EK1141" s="206"/>
      <c r="EL1141" s="206"/>
      <c r="EM1141" s="206"/>
      <c r="EN1141" s="206"/>
      <c r="EO1141" s="206"/>
      <c r="EP1141" s="206"/>
      <c r="EQ1141" s="206"/>
      <c r="ER1141" s="206"/>
      <c r="ES1141" s="206"/>
      <c r="ET1141" s="206"/>
      <c r="EU1141" s="206"/>
      <c r="EV1141" s="206"/>
      <c r="EW1141" s="206"/>
      <c r="EX1141" s="206"/>
      <c r="EY1141" s="206"/>
      <c r="EZ1141" s="206"/>
      <c r="FA1141" s="206"/>
      <c r="FB1141" s="206"/>
      <c r="FC1141" s="206"/>
      <c r="FD1141" s="206"/>
      <c r="FE1141" s="206"/>
      <c r="FF1141" s="206"/>
      <c r="FG1141" s="206"/>
      <c r="FH1141" s="206"/>
      <c r="FI1141" s="206"/>
      <c r="FJ1141" s="206"/>
      <c r="FK1141" s="206"/>
      <c r="FL1141" s="206"/>
      <c r="FM1141" s="206"/>
      <c r="FN1141" s="206"/>
      <c r="FO1141" s="206"/>
      <c r="FP1141" s="206"/>
      <c r="FQ1141" s="206"/>
      <c r="FR1141" s="206"/>
      <c r="FS1141" s="206"/>
      <c r="FT1141" s="206"/>
      <c r="FU1141" s="206"/>
      <c r="FV1141" s="206"/>
      <c r="FW1141" s="206"/>
      <c r="FX1141" s="206"/>
      <c r="FY1141" s="206"/>
      <c r="FZ1141" s="206"/>
      <c r="GA1141" s="206"/>
      <c r="GB1141" s="206"/>
      <c r="GC1141" s="206"/>
      <c r="GD1141" s="206"/>
      <c r="GE1141" s="206"/>
      <c r="GF1141" s="206"/>
      <c r="GG1141" s="206"/>
      <c r="GH1141" s="206"/>
      <c r="GI1141" s="206"/>
      <c r="GJ1141" s="206"/>
      <c r="GK1141" s="206"/>
      <c r="GL1141" s="206"/>
      <c r="GM1141" s="206"/>
      <c r="GN1141" s="206"/>
      <c r="GO1141" s="206"/>
      <c r="GP1141" s="206"/>
      <c r="GQ1141" s="206"/>
      <c r="GR1141" s="206"/>
      <c r="GS1141" s="206"/>
      <c r="GT1141" s="206"/>
      <c r="GU1141" s="206"/>
      <c r="GV1141" s="206"/>
      <c r="GW1141" s="206"/>
      <c r="GX1141" s="206"/>
      <c r="GY1141" s="206"/>
      <c r="GZ1141" s="206"/>
      <c r="HA1141" s="206"/>
      <c r="HB1141" s="206"/>
      <c r="HC1141" s="206"/>
      <c r="HD1141" s="206"/>
      <c r="HE1141" s="206"/>
      <c r="HF1141" s="206"/>
      <c r="HG1141" s="206"/>
      <c r="HH1141" s="206"/>
      <c r="HI1141" s="206"/>
      <c r="HJ1141" s="206"/>
      <c r="HK1141" s="206"/>
      <c r="HL1141" s="206"/>
      <c r="HM1141" s="206"/>
      <c r="HN1141" s="206"/>
      <c r="HO1141" s="206"/>
      <c r="HP1141" s="206"/>
      <c r="HQ1141" s="206"/>
      <c r="HR1141" s="206"/>
      <c r="HS1141" s="206"/>
      <c r="HT1141" s="206"/>
      <c r="HU1141" s="206"/>
      <c r="HV1141" s="206"/>
      <c r="HW1141" s="206"/>
      <c r="HX1141" s="206"/>
      <c r="HY1141" s="206"/>
      <c r="HZ1141" s="206"/>
      <c r="IA1141" s="206"/>
      <c r="IB1141" s="206"/>
      <c r="IC1141" s="206"/>
      <c r="ID1141" s="206"/>
      <c r="IE1141" s="206"/>
      <c r="IF1141" s="206"/>
      <c r="IG1141" s="206"/>
      <c r="IH1141" s="206"/>
    </row>
    <row r="1142" spans="1:242" s="225" customFormat="1" hidden="1" x14ac:dyDescent="0.25">
      <c r="A1142" s="206"/>
      <c r="B1142" s="206"/>
      <c r="C1142" s="204"/>
      <c r="D1142" s="233" t="s">
        <v>2011</v>
      </c>
      <c r="E1142" s="319"/>
      <c r="F1142" s="322"/>
      <c r="G1142" s="242" t="s">
        <v>1210</v>
      </c>
      <c r="H1142" s="409">
        <v>1500000</v>
      </c>
      <c r="I1142" s="236"/>
      <c r="J1142" s="357">
        <f t="shared" si="17"/>
        <v>11679176</v>
      </c>
      <c r="K1142" s="251" t="s">
        <v>2012</v>
      </c>
      <c r="L1142" s="287"/>
      <c r="M1142" s="319"/>
      <c r="N1142" s="287"/>
      <c r="O1142" s="287"/>
      <c r="P1142" s="287"/>
      <c r="Q1142" s="287"/>
      <c r="R1142" s="287"/>
      <c r="S1142" s="287"/>
      <c r="T1142" s="287"/>
      <c r="U1142" s="287"/>
      <c r="V1142" s="287"/>
      <c r="W1142" s="287"/>
      <c r="X1142" s="287"/>
      <c r="Y1142" s="287"/>
      <c r="Z1142" s="287"/>
      <c r="AA1142" s="287"/>
      <c r="AB1142" s="287"/>
      <c r="AC1142" s="287"/>
      <c r="AD1142" s="287"/>
      <c r="AE1142" s="287"/>
      <c r="AF1142" s="287"/>
      <c r="AG1142" s="287"/>
      <c r="AH1142" s="287"/>
      <c r="AI1142" s="287"/>
      <c r="AJ1142" s="449"/>
      <c r="AK1142" s="206"/>
      <c r="AL1142" s="206"/>
      <c r="AM1142" s="206"/>
      <c r="AN1142" s="206"/>
      <c r="AO1142" s="206"/>
      <c r="AP1142" s="206"/>
      <c r="AQ1142" s="206"/>
      <c r="AR1142" s="206"/>
      <c r="AS1142" s="206"/>
      <c r="AT1142" s="206"/>
      <c r="AU1142" s="206"/>
      <c r="AV1142" s="206"/>
      <c r="AW1142" s="206"/>
      <c r="AX1142" s="206"/>
      <c r="AY1142" s="206"/>
      <c r="AZ1142" s="206"/>
      <c r="BA1142" s="206"/>
      <c r="BB1142" s="206"/>
      <c r="BC1142" s="206"/>
      <c r="BD1142" s="206"/>
      <c r="BE1142" s="206"/>
      <c r="BF1142" s="206"/>
      <c r="BG1142" s="206"/>
      <c r="BH1142" s="206"/>
      <c r="BI1142" s="206"/>
      <c r="BJ1142" s="206"/>
      <c r="BK1142" s="206"/>
      <c r="BL1142" s="206"/>
      <c r="BM1142" s="206"/>
      <c r="BN1142" s="206"/>
      <c r="BO1142" s="206"/>
      <c r="BP1142" s="206"/>
      <c r="BQ1142" s="206"/>
      <c r="BR1142" s="206"/>
      <c r="BS1142" s="206"/>
      <c r="BT1142" s="206"/>
      <c r="BU1142" s="206"/>
      <c r="BV1142" s="206"/>
      <c r="BW1142" s="206"/>
      <c r="BX1142" s="206"/>
      <c r="BY1142" s="206"/>
      <c r="BZ1142" s="206"/>
      <c r="CA1142" s="206"/>
      <c r="CB1142" s="206"/>
      <c r="CC1142" s="206"/>
      <c r="CD1142" s="206"/>
      <c r="CE1142" s="206"/>
      <c r="CF1142" s="206"/>
      <c r="CG1142" s="206"/>
      <c r="CH1142" s="206"/>
      <c r="CI1142" s="206"/>
      <c r="CJ1142" s="206"/>
      <c r="CK1142" s="206"/>
      <c r="CL1142" s="206"/>
      <c r="CM1142" s="206"/>
      <c r="CN1142" s="206"/>
      <c r="CO1142" s="206"/>
      <c r="CP1142" s="206"/>
      <c r="CQ1142" s="206"/>
      <c r="CR1142" s="206"/>
      <c r="CS1142" s="206"/>
      <c r="CT1142" s="206"/>
      <c r="CU1142" s="206"/>
      <c r="CV1142" s="206"/>
      <c r="CW1142" s="206"/>
      <c r="CX1142" s="206"/>
      <c r="CY1142" s="206"/>
      <c r="CZ1142" s="206"/>
      <c r="DA1142" s="206"/>
      <c r="DB1142" s="206"/>
      <c r="DC1142" s="206"/>
      <c r="DD1142" s="206"/>
      <c r="DE1142" s="206"/>
      <c r="DF1142" s="206"/>
      <c r="DG1142" s="206"/>
      <c r="DH1142" s="206"/>
      <c r="DI1142" s="206"/>
      <c r="DJ1142" s="206"/>
      <c r="DK1142" s="206"/>
      <c r="DL1142" s="206"/>
      <c r="DM1142" s="206"/>
      <c r="DN1142" s="206"/>
      <c r="DO1142" s="206"/>
      <c r="DP1142" s="206"/>
      <c r="DQ1142" s="206"/>
      <c r="DR1142" s="206"/>
      <c r="DS1142" s="206"/>
      <c r="DT1142" s="206"/>
      <c r="DU1142" s="206"/>
      <c r="DV1142" s="206"/>
      <c r="DW1142" s="206"/>
      <c r="DX1142" s="206"/>
      <c r="DY1142" s="206"/>
      <c r="DZ1142" s="206"/>
      <c r="EA1142" s="206"/>
      <c r="EB1142" s="206"/>
      <c r="EC1142" s="206"/>
      <c r="ED1142" s="206"/>
      <c r="EE1142" s="206"/>
      <c r="EF1142" s="206"/>
      <c r="EG1142" s="206"/>
      <c r="EH1142" s="206"/>
      <c r="EI1142" s="206"/>
      <c r="EJ1142" s="206"/>
      <c r="EK1142" s="206"/>
      <c r="EL1142" s="206"/>
      <c r="EM1142" s="206"/>
      <c r="EN1142" s="206"/>
      <c r="EO1142" s="206"/>
      <c r="EP1142" s="206"/>
      <c r="EQ1142" s="206"/>
      <c r="ER1142" s="206"/>
      <c r="ES1142" s="206"/>
      <c r="ET1142" s="206"/>
      <c r="EU1142" s="206"/>
      <c r="EV1142" s="206"/>
      <c r="EW1142" s="206"/>
      <c r="EX1142" s="206"/>
      <c r="EY1142" s="206"/>
      <c r="EZ1142" s="206"/>
      <c r="FA1142" s="206"/>
      <c r="FB1142" s="206"/>
      <c r="FC1142" s="206"/>
      <c r="FD1142" s="206"/>
      <c r="FE1142" s="206"/>
      <c r="FF1142" s="206"/>
      <c r="FG1142" s="206"/>
      <c r="FH1142" s="206"/>
      <c r="FI1142" s="206"/>
      <c r="FJ1142" s="206"/>
      <c r="FK1142" s="206"/>
      <c r="FL1142" s="206"/>
      <c r="FM1142" s="206"/>
      <c r="FN1142" s="206"/>
      <c r="FO1142" s="206"/>
      <c r="FP1142" s="206"/>
      <c r="FQ1142" s="206"/>
      <c r="FR1142" s="206"/>
      <c r="FS1142" s="206"/>
      <c r="FT1142" s="206"/>
      <c r="FU1142" s="206"/>
      <c r="FV1142" s="206"/>
      <c r="FW1142" s="206"/>
      <c r="FX1142" s="206"/>
      <c r="FY1142" s="206"/>
      <c r="FZ1142" s="206"/>
      <c r="GA1142" s="206"/>
      <c r="GB1142" s="206"/>
      <c r="GC1142" s="206"/>
      <c r="GD1142" s="206"/>
      <c r="GE1142" s="206"/>
      <c r="GF1142" s="206"/>
      <c r="GG1142" s="206"/>
      <c r="GH1142" s="206"/>
      <c r="GI1142" s="206"/>
      <c r="GJ1142" s="206"/>
      <c r="GK1142" s="206"/>
      <c r="GL1142" s="206"/>
      <c r="GM1142" s="206"/>
      <c r="GN1142" s="206"/>
      <c r="GO1142" s="206"/>
      <c r="GP1142" s="206"/>
      <c r="GQ1142" s="206"/>
      <c r="GR1142" s="206"/>
      <c r="GS1142" s="206"/>
      <c r="GT1142" s="206"/>
      <c r="GU1142" s="206"/>
      <c r="GV1142" s="206"/>
      <c r="GW1142" s="206"/>
      <c r="GX1142" s="206"/>
      <c r="GY1142" s="206"/>
      <c r="GZ1142" s="206"/>
      <c r="HA1142" s="206"/>
      <c r="HB1142" s="206"/>
      <c r="HC1142" s="206"/>
      <c r="HD1142" s="206"/>
      <c r="HE1142" s="206"/>
      <c r="HF1142" s="206"/>
      <c r="HG1142" s="206"/>
      <c r="HH1142" s="206"/>
      <c r="HI1142" s="206"/>
      <c r="HJ1142" s="206"/>
      <c r="HK1142" s="206"/>
      <c r="HL1142" s="206"/>
      <c r="HM1142" s="206"/>
      <c r="HN1142" s="206"/>
      <c r="HO1142" s="206"/>
      <c r="HP1142" s="206"/>
      <c r="HQ1142" s="206"/>
      <c r="HR1142" s="206"/>
      <c r="HS1142" s="206"/>
      <c r="HT1142" s="206"/>
      <c r="HU1142" s="206"/>
      <c r="HV1142" s="206"/>
      <c r="HW1142" s="206"/>
      <c r="HX1142" s="206"/>
      <c r="HY1142" s="206"/>
      <c r="HZ1142" s="206"/>
      <c r="IA1142" s="206"/>
      <c r="IB1142" s="206"/>
      <c r="IC1142" s="206"/>
      <c r="ID1142" s="206"/>
      <c r="IE1142" s="206"/>
      <c r="IF1142" s="206"/>
      <c r="IG1142" s="206"/>
      <c r="IH1142" s="206"/>
    </row>
    <row r="1143" spans="1:242" s="225" customFormat="1" hidden="1" x14ac:dyDescent="0.25">
      <c r="A1143" s="206"/>
      <c r="B1143" s="206"/>
      <c r="C1143" s="204">
        <v>43773</v>
      </c>
      <c r="D1143" s="233" t="s">
        <v>2005</v>
      </c>
      <c r="E1143" s="319" t="s">
        <v>2004</v>
      </c>
      <c r="F1143" s="322"/>
      <c r="G1143" s="242" t="s">
        <v>1521</v>
      </c>
      <c r="H1143" s="653"/>
      <c r="I1143" s="654">
        <v>190000</v>
      </c>
      <c r="J1143" s="357">
        <f t="shared" ref="J1143:J1206" si="18">+J1142+H1143-I1143</f>
        <v>11489176</v>
      </c>
      <c r="K1143" s="251"/>
      <c r="L1143" s="287"/>
      <c r="M1143" s="319" t="s">
        <v>2004</v>
      </c>
      <c r="N1143" s="287"/>
      <c r="O1143" s="287"/>
      <c r="P1143" s="287"/>
      <c r="Q1143" s="287"/>
      <c r="R1143" s="287"/>
      <c r="S1143" s="287"/>
      <c r="T1143" s="287"/>
      <c r="U1143" s="287"/>
      <c r="V1143" s="287"/>
      <c r="W1143" s="287"/>
      <c r="X1143" s="287"/>
      <c r="Y1143" s="287"/>
      <c r="Z1143" s="287"/>
      <c r="AA1143" s="287"/>
      <c r="AB1143" s="287"/>
      <c r="AC1143" s="287"/>
      <c r="AD1143" s="287"/>
      <c r="AE1143" s="287"/>
      <c r="AF1143" s="287"/>
      <c r="AG1143" s="287"/>
      <c r="AH1143" s="287"/>
      <c r="AI1143" s="287"/>
      <c r="AJ1143" s="449"/>
      <c r="AK1143" s="206"/>
      <c r="AL1143" s="206"/>
      <c r="AM1143" s="206"/>
      <c r="AN1143" s="206"/>
      <c r="AO1143" s="206"/>
      <c r="AP1143" s="206"/>
      <c r="AQ1143" s="206"/>
      <c r="AR1143" s="206"/>
      <c r="AS1143" s="206"/>
      <c r="AT1143" s="206"/>
      <c r="AU1143" s="206"/>
      <c r="AV1143" s="206"/>
      <c r="AW1143" s="206"/>
      <c r="AX1143" s="206"/>
      <c r="AY1143" s="206"/>
      <c r="AZ1143" s="206"/>
      <c r="BA1143" s="206"/>
      <c r="BB1143" s="206"/>
      <c r="BC1143" s="206"/>
      <c r="BD1143" s="206"/>
      <c r="BE1143" s="206"/>
      <c r="BF1143" s="206"/>
      <c r="BG1143" s="206"/>
      <c r="BH1143" s="206"/>
      <c r="BI1143" s="206"/>
      <c r="BJ1143" s="206"/>
      <c r="BK1143" s="206"/>
      <c r="BL1143" s="206"/>
      <c r="BM1143" s="206"/>
      <c r="BN1143" s="206"/>
      <c r="BO1143" s="206"/>
      <c r="BP1143" s="206"/>
      <c r="BQ1143" s="206"/>
      <c r="BR1143" s="206"/>
      <c r="BS1143" s="206"/>
      <c r="BT1143" s="206"/>
      <c r="BU1143" s="206"/>
      <c r="BV1143" s="206"/>
      <c r="BW1143" s="206"/>
      <c r="BX1143" s="206"/>
      <c r="BY1143" s="206"/>
      <c r="BZ1143" s="206"/>
      <c r="CA1143" s="206"/>
      <c r="CB1143" s="206"/>
      <c r="CC1143" s="206"/>
      <c r="CD1143" s="206"/>
      <c r="CE1143" s="206"/>
      <c r="CF1143" s="206"/>
      <c r="CG1143" s="206"/>
      <c r="CH1143" s="206"/>
      <c r="CI1143" s="206"/>
      <c r="CJ1143" s="206"/>
      <c r="CK1143" s="206"/>
      <c r="CL1143" s="206"/>
      <c r="CM1143" s="206"/>
      <c r="CN1143" s="206"/>
      <c r="CO1143" s="206"/>
      <c r="CP1143" s="206"/>
      <c r="CQ1143" s="206"/>
      <c r="CR1143" s="206"/>
      <c r="CS1143" s="206"/>
      <c r="CT1143" s="206"/>
      <c r="CU1143" s="206"/>
      <c r="CV1143" s="206"/>
      <c r="CW1143" s="206"/>
      <c r="CX1143" s="206"/>
      <c r="CY1143" s="206"/>
      <c r="CZ1143" s="206"/>
      <c r="DA1143" s="206"/>
      <c r="DB1143" s="206"/>
      <c r="DC1143" s="206"/>
      <c r="DD1143" s="206"/>
      <c r="DE1143" s="206"/>
      <c r="DF1143" s="206"/>
      <c r="DG1143" s="206"/>
      <c r="DH1143" s="206"/>
      <c r="DI1143" s="206"/>
      <c r="DJ1143" s="206"/>
      <c r="DK1143" s="206"/>
      <c r="DL1143" s="206"/>
      <c r="DM1143" s="206"/>
      <c r="DN1143" s="206"/>
      <c r="DO1143" s="206"/>
      <c r="DP1143" s="206"/>
      <c r="DQ1143" s="206"/>
      <c r="DR1143" s="206"/>
      <c r="DS1143" s="206"/>
      <c r="DT1143" s="206"/>
      <c r="DU1143" s="206"/>
      <c r="DV1143" s="206"/>
      <c r="DW1143" s="206"/>
      <c r="DX1143" s="206"/>
      <c r="DY1143" s="206"/>
      <c r="DZ1143" s="206"/>
      <c r="EA1143" s="206"/>
      <c r="EB1143" s="206"/>
      <c r="EC1143" s="206"/>
      <c r="ED1143" s="206"/>
      <c r="EE1143" s="206"/>
      <c r="EF1143" s="206"/>
      <c r="EG1143" s="206"/>
      <c r="EH1143" s="206"/>
      <c r="EI1143" s="206"/>
      <c r="EJ1143" s="206"/>
      <c r="EK1143" s="206"/>
      <c r="EL1143" s="206"/>
      <c r="EM1143" s="206"/>
      <c r="EN1143" s="206"/>
      <c r="EO1143" s="206"/>
      <c r="EP1143" s="206"/>
      <c r="EQ1143" s="206"/>
      <c r="ER1143" s="206"/>
      <c r="ES1143" s="206"/>
      <c r="ET1143" s="206"/>
      <c r="EU1143" s="206"/>
      <c r="EV1143" s="206"/>
      <c r="EW1143" s="206"/>
      <c r="EX1143" s="206"/>
      <c r="EY1143" s="206"/>
      <c r="EZ1143" s="206"/>
      <c r="FA1143" s="206"/>
      <c r="FB1143" s="206"/>
      <c r="FC1143" s="206"/>
      <c r="FD1143" s="206"/>
      <c r="FE1143" s="206"/>
      <c r="FF1143" s="206"/>
      <c r="FG1143" s="206"/>
      <c r="FH1143" s="206"/>
      <c r="FI1143" s="206"/>
      <c r="FJ1143" s="206"/>
      <c r="FK1143" s="206"/>
      <c r="FL1143" s="206"/>
      <c r="FM1143" s="206"/>
      <c r="FN1143" s="206"/>
      <c r="FO1143" s="206"/>
      <c r="FP1143" s="206"/>
      <c r="FQ1143" s="206"/>
      <c r="FR1143" s="206"/>
      <c r="FS1143" s="206"/>
      <c r="FT1143" s="206"/>
      <c r="FU1143" s="206"/>
      <c r="FV1143" s="206"/>
      <c r="FW1143" s="206"/>
      <c r="FX1143" s="206"/>
      <c r="FY1143" s="206"/>
      <c r="FZ1143" s="206"/>
      <c r="GA1143" s="206"/>
      <c r="GB1143" s="206"/>
      <c r="GC1143" s="206"/>
      <c r="GD1143" s="206"/>
      <c r="GE1143" s="206"/>
      <c r="GF1143" s="206"/>
      <c r="GG1143" s="206"/>
      <c r="GH1143" s="206"/>
      <c r="GI1143" s="206"/>
      <c r="GJ1143" s="206"/>
      <c r="GK1143" s="206"/>
      <c r="GL1143" s="206"/>
      <c r="GM1143" s="206"/>
      <c r="GN1143" s="206"/>
      <c r="GO1143" s="206"/>
      <c r="GP1143" s="206"/>
      <c r="GQ1143" s="206"/>
      <c r="GR1143" s="206"/>
      <c r="GS1143" s="206"/>
      <c r="GT1143" s="206"/>
      <c r="GU1143" s="206"/>
      <c r="GV1143" s="206"/>
      <c r="GW1143" s="206"/>
      <c r="GX1143" s="206"/>
      <c r="GY1143" s="206"/>
      <c r="GZ1143" s="206"/>
      <c r="HA1143" s="206"/>
      <c r="HB1143" s="206"/>
      <c r="HC1143" s="206"/>
      <c r="HD1143" s="206"/>
      <c r="HE1143" s="206"/>
      <c r="HF1143" s="206"/>
      <c r="HG1143" s="206"/>
      <c r="HH1143" s="206"/>
      <c r="HI1143" s="206"/>
      <c r="HJ1143" s="206"/>
      <c r="HK1143" s="206"/>
      <c r="HL1143" s="206"/>
      <c r="HM1143" s="206"/>
      <c r="HN1143" s="206"/>
      <c r="HO1143" s="206"/>
      <c r="HP1143" s="206"/>
      <c r="HQ1143" s="206"/>
      <c r="HR1143" s="206"/>
      <c r="HS1143" s="206"/>
      <c r="HT1143" s="206"/>
      <c r="HU1143" s="206"/>
      <c r="HV1143" s="206"/>
      <c r="HW1143" s="206"/>
      <c r="HX1143" s="206"/>
      <c r="HY1143" s="206"/>
      <c r="HZ1143" s="206"/>
      <c r="IA1143" s="206"/>
      <c r="IB1143" s="206"/>
      <c r="IC1143" s="206"/>
      <c r="ID1143" s="206"/>
      <c r="IE1143" s="206"/>
      <c r="IF1143" s="206"/>
      <c r="IG1143" s="206"/>
      <c r="IH1143" s="206"/>
    </row>
    <row r="1144" spans="1:242" s="225" customFormat="1" hidden="1" x14ac:dyDescent="0.25">
      <c r="A1144" s="206"/>
      <c r="B1144" s="206"/>
      <c r="C1144" s="264">
        <v>43773</v>
      </c>
      <c r="D1144" s="400" t="s">
        <v>2006</v>
      </c>
      <c r="E1144" s="206" t="s">
        <v>2009</v>
      </c>
      <c r="F1144" s="287"/>
      <c r="G1144" s="401" t="s">
        <v>2007</v>
      </c>
      <c r="H1144" s="313"/>
      <c r="I1144" s="317">
        <v>955000</v>
      </c>
      <c r="J1144" s="357">
        <f t="shared" si="18"/>
        <v>10534176</v>
      </c>
      <c r="K1144" s="251"/>
      <c r="L1144" s="287"/>
      <c r="M1144" s="206" t="s">
        <v>2009</v>
      </c>
      <c r="N1144" s="287"/>
      <c r="O1144" s="287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449"/>
      <c r="AK1144" s="206"/>
      <c r="AL1144" s="206"/>
      <c r="AM1144" s="206"/>
      <c r="AN1144" s="206"/>
      <c r="AO1144" s="206"/>
      <c r="AP1144" s="206"/>
      <c r="AQ1144" s="206"/>
      <c r="AR1144" s="206"/>
      <c r="AS1144" s="206"/>
      <c r="AT1144" s="206"/>
      <c r="AU1144" s="206"/>
      <c r="AV1144" s="206"/>
      <c r="AW1144" s="206"/>
      <c r="AX1144" s="206"/>
      <c r="AY1144" s="206"/>
      <c r="AZ1144" s="206"/>
      <c r="BA1144" s="206"/>
      <c r="BB1144" s="206"/>
      <c r="BC1144" s="206"/>
      <c r="BD1144" s="206"/>
      <c r="BE1144" s="206"/>
      <c r="BF1144" s="206"/>
      <c r="BG1144" s="206"/>
      <c r="BH1144" s="206"/>
      <c r="BI1144" s="206"/>
      <c r="BJ1144" s="206"/>
      <c r="BK1144" s="206"/>
      <c r="BL1144" s="206"/>
      <c r="BM1144" s="206"/>
      <c r="BN1144" s="206"/>
      <c r="BO1144" s="206"/>
      <c r="BP1144" s="206"/>
      <c r="BQ1144" s="206"/>
      <c r="BR1144" s="206"/>
      <c r="BS1144" s="206"/>
      <c r="BT1144" s="206"/>
      <c r="BU1144" s="206"/>
      <c r="BV1144" s="206"/>
      <c r="BW1144" s="206"/>
      <c r="BX1144" s="206"/>
      <c r="BY1144" s="206"/>
      <c r="BZ1144" s="206"/>
      <c r="CA1144" s="206"/>
      <c r="CB1144" s="206"/>
      <c r="CC1144" s="206"/>
      <c r="CD1144" s="206"/>
      <c r="CE1144" s="206"/>
      <c r="CF1144" s="206"/>
      <c r="CG1144" s="206"/>
      <c r="CH1144" s="206"/>
      <c r="CI1144" s="206"/>
      <c r="CJ1144" s="206"/>
      <c r="CK1144" s="206"/>
      <c r="CL1144" s="206"/>
      <c r="CM1144" s="206"/>
      <c r="CN1144" s="206"/>
      <c r="CO1144" s="206"/>
      <c r="CP1144" s="206"/>
      <c r="CQ1144" s="206"/>
      <c r="CR1144" s="206"/>
      <c r="CS1144" s="206"/>
      <c r="CT1144" s="206"/>
      <c r="CU1144" s="206"/>
      <c r="CV1144" s="206"/>
      <c r="CW1144" s="206"/>
      <c r="CX1144" s="206"/>
      <c r="CY1144" s="206"/>
      <c r="CZ1144" s="206"/>
      <c r="DA1144" s="206"/>
      <c r="DB1144" s="206"/>
      <c r="DC1144" s="206"/>
      <c r="DD1144" s="206"/>
      <c r="DE1144" s="206"/>
      <c r="DF1144" s="206"/>
      <c r="DG1144" s="206"/>
      <c r="DH1144" s="206"/>
      <c r="DI1144" s="206"/>
      <c r="DJ1144" s="206"/>
      <c r="DK1144" s="206"/>
      <c r="DL1144" s="206"/>
      <c r="DM1144" s="206"/>
      <c r="DN1144" s="206"/>
      <c r="DO1144" s="206"/>
      <c r="DP1144" s="206"/>
      <c r="DQ1144" s="206"/>
      <c r="DR1144" s="206"/>
      <c r="DS1144" s="206"/>
      <c r="DT1144" s="206"/>
      <c r="DU1144" s="206"/>
      <c r="DV1144" s="206"/>
      <c r="DW1144" s="206"/>
      <c r="DX1144" s="206"/>
      <c r="DY1144" s="206"/>
      <c r="DZ1144" s="206"/>
      <c r="EA1144" s="206"/>
      <c r="EB1144" s="206"/>
      <c r="EC1144" s="206"/>
      <c r="ED1144" s="206"/>
      <c r="EE1144" s="206"/>
      <c r="EF1144" s="206"/>
      <c r="EG1144" s="206"/>
      <c r="EH1144" s="206"/>
      <c r="EI1144" s="206"/>
      <c r="EJ1144" s="206"/>
      <c r="EK1144" s="206"/>
      <c r="EL1144" s="206"/>
      <c r="EM1144" s="206"/>
      <c r="EN1144" s="206"/>
      <c r="EO1144" s="206"/>
      <c r="EP1144" s="206"/>
      <c r="EQ1144" s="206"/>
      <c r="ER1144" s="206"/>
      <c r="ES1144" s="206"/>
      <c r="ET1144" s="206"/>
      <c r="EU1144" s="206"/>
      <c r="EV1144" s="206"/>
      <c r="EW1144" s="206"/>
      <c r="EX1144" s="206"/>
      <c r="EY1144" s="206"/>
      <c r="EZ1144" s="206"/>
      <c r="FA1144" s="206"/>
      <c r="FB1144" s="206"/>
      <c r="FC1144" s="206"/>
      <c r="FD1144" s="206"/>
      <c r="FE1144" s="206"/>
      <c r="FF1144" s="206"/>
      <c r="FG1144" s="206"/>
      <c r="FH1144" s="206"/>
      <c r="FI1144" s="206"/>
      <c r="FJ1144" s="206"/>
      <c r="FK1144" s="206"/>
      <c r="FL1144" s="206"/>
      <c r="FM1144" s="206"/>
      <c r="FN1144" s="206"/>
      <c r="FO1144" s="206"/>
      <c r="FP1144" s="206"/>
      <c r="FQ1144" s="206"/>
      <c r="FR1144" s="206"/>
      <c r="FS1144" s="206"/>
      <c r="FT1144" s="206"/>
      <c r="FU1144" s="206"/>
      <c r="FV1144" s="206"/>
      <c r="FW1144" s="206"/>
      <c r="FX1144" s="206"/>
      <c r="FY1144" s="206"/>
      <c r="FZ1144" s="206"/>
      <c r="GA1144" s="206"/>
      <c r="GB1144" s="206"/>
      <c r="GC1144" s="206"/>
      <c r="GD1144" s="206"/>
      <c r="GE1144" s="206"/>
      <c r="GF1144" s="206"/>
      <c r="GG1144" s="206"/>
      <c r="GH1144" s="206"/>
      <c r="GI1144" s="206"/>
      <c r="GJ1144" s="206"/>
      <c r="GK1144" s="206"/>
      <c r="GL1144" s="206"/>
      <c r="GM1144" s="206"/>
      <c r="GN1144" s="206"/>
      <c r="GO1144" s="206"/>
      <c r="GP1144" s="206"/>
      <c r="GQ1144" s="206"/>
      <c r="GR1144" s="206"/>
      <c r="GS1144" s="206"/>
      <c r="GT1144" s="206"/>
      <c r="GU1144" s="206"/>
      <c r="GV1144" s="206"/>
      <c r="GW1144" s="206"/>
      <c r="GX1144" s="206"/>
      <c r="GY1144" s="206"/>
      <c r="GZ1144" s="206"/>
      <c r="HA1144" s="206"/>
      <c r="HB1144" s="206"/>
      <c r="HC1144" s="206"/>
      <c r="HD1144" s="206"/>
      <c r="HE1144" s="206"/>
      <c r="HF1144" s="206"/>
      <c r="HG1144" s="206"/>
      <c r="HH1144" s="206"/>
      <c r="HI1144" s="206"/>
      <c r="HJ1144" s="206"/>
      <c r="HK1144" s="206"/>
      <c r="HL1144" s="206"/>
      <c r="HM1144" s="206"/>
      <c r="HN1144" s="206"/>
      <c r="HO1144" s="206"/>
      <c r="HP1144" s="206"/>
      <c r="HQ1144" s="206"/>
      <c r="HR1144" s="206"/>
      <c r="HS1144" s="206"/>
      <c r="HT1144" s="206"/>
      <c r="HU1144" s="206"/>
      <c r="HV1144" s="206"/>
      <c r="HW1144" s="206"/>
      <c r="HX1144" s="206"/>
      <c r="HY1144" s="206"/>
      <c r="HZ1144" s="206"/>
      <c r="IA1144" s="206"/>
      <c r="IB1144" s="206"/>
      <c r="IC1144" s="206"/>
      <c r="ID1144" s="206"/>
      <c r="IE1144" s="206"/>
      <c r="IF1144" s="206"/>
      <c r="IG1144" s="206"/>
      <c r="IH1144" s="206"/>
    </row>
    <row r="1145" spans="1:242" s="225" customFormat="1" hidden="1" x14ac:dyDescent="0.25">
      <c r="A1145" s="206"/>
      <c r="B1145" s="206"/>
      <c r="C1145" s="232">
        <v>43773</v>
      </c>
      <c r="D1145" s="400" t="s">
        <v>2008</v>
      </c>
      <c r="E1145" s="206" t="s">
        <v>2010</v>
      </c>
      <c r="F1145" s="287"/>
      <c r="G1145" s="401" t="s">
        <v>1361</v>
      </c>
      <c r="H1145" s="313"/>
      <c r="I1145" s="317">
        <v>1820000</v>
      </c>
      <c r="J1145" s="357">
        <f t="shared" si="18"/>
        <v>8714176</v>
      </c>
      <c r="K1145" s="251"/>
      <c r="L1145" s="287"/>
      <c r="M1145" s="206" t="s">
        <v>2010</v>
      </c>
      <c r="N1145" s="287"/>
      <c r="O1145" s="287"/>
      <c r="P1145" s="287"/>
      <c r="Q1145" s="287"/>
      <c r="R1145" s="287"/>
      <c r="S1145" s="287"/>
      <c r="T1145" s="287"/>
      <c r="U1145" s="287"/>
      <c r="V1145" s="287"/>
      <c r="W1145" s="287"/>
      <c r="X1145" s="287"/>
      <c r="Y1145" s="287"/>
      <c r="Z1145" s="287"/>
      <c r="AA1145" s="287"/>
      <c r="AB1145" s="287"/>
      <c r="AC1145" s="287"/>
      <c r="AD1145" s="287"/>
      <c r="AE1145" s="287"/>
      <c r="AF1145" s="287"/>
      <c r="AG1145" s="287"/>
      <c r="AH1145" s="287"/>
      <c r="AI1145" s="287"/>
      <c r="AJ1145" s="449"/>
      <c r="AK1145" s="206"/>
      <c r="AL1145" s="206"/>
      <c r="AM1145" s="206"/>
      <c r="AN1145" s="206"/>
      <c r="AO1145" s="206"/>
      <c r="AP1145" s="206"/>
      <c r="AQ1145" s="206"/>
      <c r="AR1145" s="206"/>
      <c r="AS1145" s="206"/>
      <c r="AT1145" s="206"/>
      <c r="AU1145" s="206"/>
      <c r="AV1145" s="206"/>
      <c r="AW1145" s="206"/>
      <c r="AX1145" s="206"/>
      <c r="AY1145" s="206"/>
      <c r="AZ1145" s="206"/>
      <c r="BA1145" s="206"/>
      <c r="BB1145" s="206"/>
      <c r="BC1145" s="206"/>
      <c r="BD1145" s="206"/>
      <c r="BE1145" s="206"/>
      <c r="BF1145" s="206"/>
      <c r="BG1145" s="206"/>
      <c r="BH1145" s="206"/>
      <c r="BI1145" s="206"/>
      <c r="BJ1145" s="206"/>
      <c r="BK1145" s="206"/>
      <c r="BL1145" s="206"/>
      <c r="BM1145" s="206"/>
      <c r="BN1145" s="206"/>
      <c r="BO1145" s="206"/>
      <c r="BP1145" s="206"/>
      <c r="BQ1145" s="206"/>
      <c r="BR1145" s="206"/>
      <c r="BS1145" s="206"/>
      <c r="BT1145" s="206"/>
      <c r="BU1145" s="206"/>
      <c r="BV1145" s="206"/>
      <c r="BW1145" s="206"/>
      <c r="BX1145" s="206"/>
      <c r="BY1145" s="206"/>
      <c r="BZ1145" s="206"/>
      <c r="CA1145" s="206"/>
      <c r="CB1145" s="206"/>
      <c r="CC1145" s="206"/>
      <c r="CD1145" s="206"/>
      <c r="CE1145" s="206"/>
      <c r="CF1145" s="206"/>
      <c r="CG1145" s="206"/>
      <c r="CH1145" s="206"/>
      <c r="CI1145" s="206"/>
      <c r="CJ1145" s="206"/>
      <c r="CK1145" s="206"/>
      <c r="CL1145" s="206"/>
      <c r="CM1145" s="206"/>
      <c r="CN1145" s="206"/>
      <c r="CO1145" s="206"/>
      <c r="CP1145" s="206"/>
      <c r="CQ1145" s="206"/>
      <c r="CR1145" s="206"/>
      <c r="CS1145" s="206"/>
      <c r="CT1145" s="206"/>
      <c r="CU1145" s="206"/>
      <c r="CV1145" s="206"/>
      <c r="CW1145" s="206"/>
      <c r="CX1145" s="206"/>
      <c r="CY1145" s="206"/>
      <c r="CZ1145" s="206"/>
      <c r="DA1145" s="206"/>
      <c r="DB1145" s="206"/>
      <c r="DC1145" s="206"/>
      <c r="DD1145" s="206"/>
      <c r="DE1145" s="206"/>
      <c r="DF1145" s="206"/>
      <c r="DG1145" s="206"/>
      <c r="DH1145" s="206"/>
      <c r="DI1145" s="206"/>
      <c r="DJ1145" s="206"/>
      <c r="DK1145" s="206"/>
      <c r="DL1145" s="206"/>
      <c r="DM1145" s="206"/>
      <c r="DN1145" s="206"/>
      <c r="DO1145" s="206"/>
      <c r="DP1145" s="206"/>
      <c r="DQ1145" s="206"/>
      <c r="DR1145" s="206"/>
      <c r="DS1145" s="206"/>
      <c r="DT1145" s="206"/>
      <c r="DU1145" s="206"/>
      <c r="DV1145" s="206"/>
      <c r="DW1145" s="206"/>
      <c r="DX1145" s="206"/>
      <c r="DY1145" s="206"/>
      <c r="DZ1145" s="206"/>
      <c r="EA1145" s="206"/>
      <c r="EB1145" s="206"/>
      <c r="EC1145" s="206"/>
      <c r="ED1145" s="206"/>
      <c r="EE1145" s="206"/>
      <c r="EF1145" s="206"/>
      <c r="EG1145" s="206"/>
      <c r="EH1145" s="206"/>
      <c r="EI1145" s="206"/>
      <c r="EJ1145" s="206"/>
      <c r="EK1145" s="206"/>
      <c r="EL1145" s="206"/>
      <c r="EM1145" s="206"/>
      <c r="EN1145" s="206"/>
      <c r="EO1145" s="206"/>
      <c r="EP1145" s="206"/>
      <c r="EQ1145" s="206"/>
      <c r="ER1145" s="206"/>
      <c r="ES1145" s="206"/>
      <c r="ET1145" s="206"/>
      <c r="EU1145" s="206"/>
      <c r="EV1145" s="206"/>
      <c r="EW1145" s="206"/>
      <c r="EX1145" s="206"/>
      <c r="EY1145" s="206"/>
      <c r="EZ1145" s="206"/>
      <c r="FA1145" s="206"/>
      <c r="FB1145" s="206"/>
      <c r="FC1145" s="206"/>
      <c r="FD1145" s="206"/>
      <c r="FE1145" s="206"/>
      <c r="FF1145" s="206"/>
      <c r="FG1145" s="206"/>
      <c r="FH1145" s="206"/>
      <c r="FI1145" s="206"/>
      <c r="FJ1145" s="206"/>
      <c r="FK1145" s="206"/>
      <c r="FL1145" s="206"/>
      <c r="FM1145" s="206"/>
      <c r="FN1145" s="206"/>
      <c r="FO1145" s="206"/>
      <c r="FP1145" s="206"/>
      <c r="FQ1145" s="206"/>
      <c r="FR1145" s="206"/>
      <c r="FS1145" s="206"/>
      <c r="FT1145" s="206"/>
      <c r="FU1145" s="206"/>
      <c r="FV1145" s="206"/>
      <c r="FW1145" s="206"/>
      <c r="FX1145" s="206"/>
      <c r="FY1145" s="206"/>
      <c r="FZ1145" s="206"/>
      <c r="GA1145" s="206"/>
      <c r="GB1145" s="206"/>
      <c r="GC1145" s="206"/>
      <c r="GD1145" s="206"/>
      <c r="GE1145" s="206"/>
      <c r="GF1145" s="206"/>
      <c r="GG1145" s="206"/>
      <c r="GH1145" s="206"/>
      <c r="GI1145" s="206"/>
      <c r="GJ1145" s="206"/>
      <c r="GK1145" s="206"/>
      <c r="GL1145" s="206"/>
      <c r="GM1145" s="206"/>
      <c r="GN1145" s="206"/>
      <c r="GO1145" s="206"/>
      <c r="GP1145" s="206"/>
      <c r="GQ1145" s="206"/>
      <c r="GR1145" s="206"/>
      <c r="GS1145" s="206"/>
      <c r="GT1145" s="206"/>
      <c r="GU1145" s="206"/>
      <c r="GV1145" s="206"/>
      <c r="GW1145" s="206"/>
      <c r="GX1145" s="206"/>
      <c r="GY1145" s="206"/>
      <c r="GZ1145" s="206"/>
      <c r="HA1145" s="206"/>
      <c r="HB1145" s="206"/>
      <c r="HC1145" s="206"/>
      <c r="HD1145" s="206"/>
      <c r="HE1145" s="206"/>
      <c r="HF1145" s="206"/>
      <c r="HG1145" s="206"/>
      <c r="HH1145" s="206"/>
      <c r="HI1145" s="206"/>
      <c r="HJ1145" s="206"/>
      <c r="HK1145" s="206"/>
      <c r="HL1145" s="206"/>
      <c r="HM1145" s="206"/>
      <c r="HN1145" s="206"/>
      <c r="HO1145" s="206"/>
      <c r="HP1145" s="206"/>
      <c r="HQ1145" s="206"/>
      <c r="HR1145" s="206"/>
      <c r="HS1145" s="206"/>
      <c r="HT1145" s="206"/>
      <c r="HU1145" s="206"/>
      <c r="HV1145" s="206"/>
      <c r="HW1145" s="206"/>
      <c r="HX1145" s="206"/>
      <c r="HY1145" s="206"/>
      <c r="HZ1145" s="206"/>
      <c r="IA1145" s="206"/>
      <c r="IB1145" s="206"/>
      <c r="IC1145" s="206"/>
      <c r="ID1145" s="206"/>
      <c r="IE1145" s="206"/>
      <c r="IF1145" s="206"/>
      <c r="IG1145" s="206"/>
      <c r="IH1145" s="206"/>
    </row>
    <row r="1146" spans="1:242" s="225" customFormat="1" hidden="1" x14ac:dyDescent="0.25">
      <c r="A1146" s="206"/>
      <c r="B1146" s="206"/>
      <c r="C1146" s="206"/>
      <c r="D1146" s="206"/>
      <c r="E1146" s="206"/>
      <c r="F1146" s="206"/>
      <c r="G1146" s="208"/>
      <c r="H1146" s="313">
        <v>11511024</v>
      </c>
      <c r="I1146" s="209"/>
      <c r="J1146" s="357">
        <f t="shared" si="18"/>
        <v>20225200</v>
      </c>
      <c r="K1146" s="251"/>
      <c r="L1146" s="287"/>
      <c r="M1146" s="206"/>
      <c r="N1146" s="287"/>
      <c r="O1146" s="287"/>
      <c r="P1146" s="287"/>
      <c r="Q1146" s="287"/>
      <c r="R1146" s="287"/>
      <c r="S1146" s="287"/>
      <c r="T1146" s="287"/>
      <c r="U1146" s="287"/>
      <c r="V1146" s="287"/>
      <c r="W1146" s="287"/>
      <c r="X1146" s="287"/>
      <c r="Y1146" s="287"/>
      <c r="Z1146" s="287"/>
      <c r="AA1146" s="287"/>
      <c r="AB1146" s="287"/>
      <c r="AC1146" s="287"/>
      <c r="AD1146" s="287"/>
      <c r="AE1146" s="287"/>
      <c r="AF1146" s="287"/>
      <c r="AG1146" s="287"/>
      <c r="AH1146" s="287"/>
      <c r="AI1146" s="287"/>
      <c r="AJ1146" s="449"/>
      <c r="AK1146" s="206"/>
      <c r="AL1146" s="206"/>
      <c r="AM1146" s="206"/>
      <c r="AN1146" s="206"/>
      <c r="AO1146" s="206"/>
      <c r="AP1146" s="206"/>
      <c r="AQ1146" s="206"/>
      <c r="AR1146" s="206"/>
      <c r="AS1146" s="206"/>
      <c r="AT1146" s="206"/>
      <c r="AU1146" s="206"/>
      <c r="AV1146" s="206"/>
      <c r="AW1146" s="206"/>
      <c r="AX1146" s="206"/>
      <c r="AY1146" s="206"/>
      <c r="AZ1146" s="206"/>
      <c r="BA1146" s="206"/>
      <c r="BB1146" s="206"/>
      <c r="BC1146" s="206"/>
      <c r="BD1146" s="206"/>
      <c r="BE1146" s="206"/>
      <c r="BF1146" s="206"/>
      <c r="BG1146" s="206"/>
      <c r="BH1146" s="206"/>
      <c r="BI1146" s="206"/>
      <c r="BJ1146" s="206"/>
      <c r="BK1146" s="206"/>
      <c r="BL1146" s="206"/>
      <c r="BM1146" s="206"/>
      <c r="BN1146" s="206"/>
      <c r="BO1146" s="206"/>
      <c r="BP1146" s="206"/>
      <c r="BQ1146" s="206"/>
      <c r="BR1146" s="206"/>
      <c r="BS1146" s="206"/>
      <c r="BT1146" s="206"/>
      <c r="BU1146" s="206"/>
      <c r="BV1146" s="206"/>
      <c r="BW1146" s="206"/>
      <c r="BX1146" s="206"/>
      <c r="BY1146" s="206"/>
      <c r="BZ1146" s="206"/>
      <c r="CA1146" s="206"/>
      <c r="CB1146" s="206"/>
      <c r="CC1146" s="206"/>
      <c r="CD1146" s="206"/>
      <c r="CE1146" s="206"/>
      <c r="CF1146" s="206"/>
      <c r="CG1146" s="206"/>
      <c r="CH1146" s="206"/>
      <c r="CI1146" s="206"/>
      <c r="CJ1146" s="206"/>
      <c r="CK1146" s="206"/>
      <c r="CL1146" s="206"/>
      <c r="CM1146" s="206"/>
      <c r="CN1146" s="206"/>
      <c r="CO1146" s="206"/>
      <c r="CP1146" s="206"/>
      <c r="CQ1146" s="206"/>
      <c r="CR1146" s="206"/>
      <c r="CS1146" s="206"/>
      <c r="CT1146" s="206"/>
      <c r="CU1146" s="206"/>
      <c r="CV1146" s="206"/>
      <c r="CW1146" s="206"/>
      <c r="CX1146" s="206"/>
      <c r="CY1146" s="206"/>
      <c r="CZ1146" s="206"/>
      <c r="DA1146" s="206"/>
      <c r="DB1146" s="206"/>
      <c r="DC1146" s="206"/>
      <c r="DD1146" s="206"/>
      <c r="DE1146" s="206"/>
      <c r="DF1146" s="206"/>
      <c r="DG1146" s="206"/>
      <c r="DH1146" s="206"/>
      <c r="DI1146" s="206"/>
      <c r="DJ1146" s="206"/>
      <c r="DK1146" s="206"/>
      <c r="DL1146" s="206"/>
      <c r="DM1146" s="206"/>
      <c r="DN1146" s="206"/>
      <c r="DO1146" s="206"/>
      <c r="DP1146" s="206"/>
      <c r="DQ1146" s="206"/>
      <c r="DR1146" s="206"/>
      <c r="DS1146" s="206"/>
      <c r="DT1146" s="206"/>
      <c r="DU1146" s="206"/>
      <c r="DV1146" s="206"/>
      <c r="DW1146" s="206"/>
      <c r="DX1146" s="206"/>
      <c r="DY1146" s="206"/>
      <c r="DZ1146" s="206"/>
      <c r="EA1146" s="206"/>
      <c r="EB1146" s="206"/>
      <c r="EC1146" s="206"/>
      <c r="ED1146" s="206"/>
      <c r="EE1146" s="206"/>
      <c r="EF1146" s="206"/>
      <c r="EG1146" s="206"/>
      <c r="EH1146" s="206"/>
      <c r="EI1146" s="206"/>
      <c r="EJ1146" s="206"/>
      <c r="EK1146" s="206"/>
      <c r="EL1146" s="206"/>
      <c r="EM1146" s="206"/>
      <c r="EN1146" s="206"/>
      <c r="EO1146" s="206"/>
      <c r="EP1146" s="206"/>
      <c r="EQ1146" s="206"/>
      <c r="ER1146" s="206"/>
      <c r="ES1146" s="206"/>
      <c r="ET1146" s="206"/>
      <c r="EU1146" s="206"/>
      <c r="EV1146" s="206"/>
      <c r="EW1146" s="206"/>
      <c r="EX1146" s="206"/>
      <c r="EY1146" s="206"/>
      <c r="EZ1146" s="206"/>
      <c r="FA1146" s="206"/>
      <c r="FB1146" s="206"/>
      <c r="FC1146" s="206"/>
      <c r="FD1146" s="206"/>
      <c r="FE1146" s="206"/>
      <c r="FF1146" s="206"/>
      <c r="FG1146" s="206"/>
      <c r="FH1146" s="206"/>
      <c r="FI1146" s="206"/>
      <c r="FJ1146" s="206"/>
      <c r="FK1146" s="206"/>
      <c r="FL1146" s="206"/>
      <c r="FM1146" s="206"/>
      <c r="FN1146" s="206"/>
      <c r="FO1146" s="206"/>
      <c r="FP1146" s="206"/>
      <c r="FQ1146" s="206"/>
      <c r="FR1146" s="206"/>
      <c r="FS1146" s="206"/>
      <c r="FT1146" s="206"/>
      <c r="FU1146" s="206"/>
      <c r="FV1146" s="206"/>
      <c r="FW1146" s="206"/>
      <c r="FX1146" s="206"/>
      <c r="FY1146" s="206"/>
      <c r="FZ1146" s="206"/>
      <c r="GA1146" s="206"/>
      <c r="GB1146" s="206"/>
      <c r="GC1146" s="206"/>
      <c r="GD1146" s="206"/>
      <c r="GE1146" s="206"/>
      <c r="GF1146" s="206"/>
      <c r="GG1146" s="206"/>
      <c r="GH1146" s="206"/>
      <c r="GI1146" s="206"/>
      <c r="GJ1146" s="206"/>
      <c r="GK1146" s="206"/>
      <c r="GL1146" s="206"/>
      <c r="GM1146" s="206"/>
      <c r="GN1146" s="206"/>
      <c r="GO1146" s="206"/>
      <c r="GP1146" s="206"/>
      <c r="GQ1146" s="206"/>
      <c r="GR1146" s="206"/>
      <c r="GS1146" s="206"/>
      <c r="GT1146" s="206"/>
      <c r="GU1146" s="206"/>
      <c r="GV1146" s="206"/>
      <c r="GW1146" s="206"/>
      <c r="GX1146" s="206"/>
      <c r="GY1146" s="206"/>
      <c r="GZ1146" s="206"/>
      <c r="HA1146" s="206"/>
      <c r="HB1146" s="206"/>
      <c r="HC1146" s="206"/>
      <c r="HD1146" s="206"/>
      <c r="HE1146" s="206"/>
      <c r="HF1146" s="206"/>
      <c r="HG1146" s="206"/>
      <c r="HH1146" s="206"/>
      <c r="HI1146" s="206"/>
      <c r="HJ1146" s="206"/>
      <c r="HK1146" s="206"/>
      <c r="HL1146" s="206"/>
      <c r="HM1146" s="206"/>
      <c r="HN1146" s="206"/>
      <c r="HO1146" s="206"/>
      <c r="HP1146" s="206"/>
      <c r="HQ1146" s="206"/>
      <c r="HR1146" s="206"/>
      <c r="HS1146" s="206"/>
      <c r="HT1146" s="206"/>
      <c r="HU1146" s="206"/>
      <c r="HV1146" s="206"/>
      <c r="HW1146" s="206"/>
      <c r="HX1146" s="206"/>
      <c r="HY1146" s="206"/>
      <c r="HZ1146" s="206"/>
      <c r="IA1146" s="206"/>
      <c r="IB1146" s="206"/>
      <c r="IC1146" s="206"/>
      <c r="ID1146" s="206"/>
      <c r="IE1146" s="206"/>
      <c r="IF1146" s="206"/>
      <c r="IG1146" s="206"/>
      <c r="IH1146" s="206"/>
    </row>
    <row r="1147" spans="1:242" s="225" customFormat="1" hidden="1" x14ac:dyDescent="0.25">
      <c r="A1147" s="206"/>
      <c r="B1147" s="206"/>
      <c r="C1147" s="204">
        <v>43774</v>
      </c>
      <c r="D1147" s="406" t="s">
        <v>2027</v>
      </c>
      <c r="E1147" s="319" t="s">
        <v>2017</v>
      </c>
      <c r="F1147" s="255"/>
      <c r="G1147" s="320" t="s">
        <v>1198</v>
      </c>
      <c r="H1147" s="313"/>
      <c r="I1147" s="655">
        <v>35000</v>
      </c>
      <c r="J1147" s="357">
        <f t="shared" si="18"/>
        <v>20190200</v>
      </c>
      <c r="K1147" s="251"/>
      <c r="L1147" s="287"/>
      <c r="M1147" s="319" t="s">
        <v>2017</v>
      </c>
      <c r="N1147" s="287"/>
      <c r="O1147" s="287"/>
      <c r="P1147" s="287"/>
      <c r="Q1147" s="287"/>
      <c r="R1147" s="287"/>
      <c r="S1147" s="287"/>
      <c r="T1147" s="287"/>
      <c r="U1147" s="287"/>
      <c r="V1147" s="287"/>
      <c r="W1147" s="287"/>
      <c r="X1147" s="287"/>
      <c r="Y1147" s="287"/>
      <c r="Z1147" s="287"/>
      <c r="AA1147" s="287"/>
      <c r="AB1147" s="287"/>
      <c r="AC1147" s="287"/>
      <c r="AD1147" s="287"/>
      <c r="AE1147" s="287"/>
      <c r="AF1147" s="287"/>
      <c r="AG1147" s="287"/>
      <c r="AH1147" s="287"/>
      <c r="AI1147" s="287"/>
      <c r="AJ1147" s="449"/>
      <c r="AK1147" s="206"/>
      <c r="AL1147" s="206"/>
      <c r="AM1147" s="206"/>
      <c r="AN1147" s="206"/>
      <c r="AO1147" s="206"/>
      <c r="AP1147" s="206"/>
      <c r="AQ1147" s="206"/>
      <c r="AR1147" s="206"/>
      <c r="AS1147" s="206"/>
      <c r="AT1147" s="206"/>
      <c r="AU1147" s="206"/>
      <c r="AV1147" s="206"/>
      <c r="AW1147" s="206"/>
      <c r="AX1147" s="206"/>
      <c r="AY1147" s="206"/>
      <c r="AZ1147" s="206"/>
      <c r="BA1147" s="206"/>
      <c r="BB1147" s="206"/>
      <c r="BC1147" s="206"/>
      <c r="BD1147" s="206"/>
      <c r="BE1147" s="206"/>
      <c r="BF1147" s="206"/>
      <c r="BG1147" s="206"/>
      <c r="BH1147" s="206"/>
      <c r="BI1147" s="206"/>
      <c r="BJ1147" s="206"/>
      <c r="BK1147" s="206"/>
      <c r="BL1147" s="206"/>
      <c r="BM1147" s="206"/>
      <c r="BN1147" s="206"/>
      <c r="BO1147" s="206"/>
      <c r="BP1147" s="206"/>
      <c r="BQ1147" s="206"/>
      <c r="BR1147" s="206"/>
      <c r="BS1147" s="206"/>
      <c r="BT1147" s="206"/>
      <c r="BU1147" s="206"/>
      <c r="BV1147" s="206"/>
      <c r="BW1147" s="206"/>
      <c r="BX1147" s="206"/>
      <c r="BY1147" s="206"/>
      <c r="BZ1147" s="206"/>
      <c r="CA1147" s="206"/>
      <c r="CB1147" s="206"/>
      <c r="CC1147" s="206"/>
      <c r="CD1147" s="206"/>
      <c r="CE1147" s="206"/>
      <c r="CF1147" s="206"/>
      <c r="CG1147" s="206"/>
      <c r="CH1147" s="206"/>
      <c r="CI1147" s="206"/>
      <c r="CJ1147" s="206"/>
      <c r="CK1147" s="206"/>
      <c r="CL1147" s="206"/>
      <c r="CM1147" s="206"/>
      <c r="CN1147" s="206"/>
      <c r="CO1147" s="206"/>
      <c r="CP1147" s="206"/>
      <c r="CQ1147" s="206"/>
      <c r="CR1147" s="206"/>
      <c r="CS1147" s="206"/>
      <c r="CT1147" s="206"/>
      <c r="CU1147" s="206"/>
      <c r="CV1147" s="206"/>
      <c r="CW1147" s="206"/>
      <c r="CX1147" s="206"/>
      <c r="CY1147" s="206"/>
      <c r="CZ1147" s="206"/>
      <c r="DA1147" s="206"/>
      <c r="DB1147" s="206"/>
      <c r="DC1147" s="206"/>
      <c r="DD1147" s="206"/>
      <c r="DE1147" s="206"/>
      <c r="DF1147" s="206"/>
      <c r="DG1147" s="206"/>
      <c r="DH1147" s="206"/>
      <c r="DI1147" s="206"/>
      <c r="DJ1147" s="206"/>
      <c r="DK1147" s="206"/>
      <c r="DL1147" s="206"/>
      <c r="DM1147" s="206"/>
      <c r="DN1147" s="206"/>
      <c r="DO1147" s="206"/>
      <c r="DP1147" s="206"/>
      <c r="DQ1147" s="206"/>
      <c r="DR1147" s="206"/>
      <c r="DS1147" s="206"/>
      <c r="DT1147" s="206"/>
      <c r="DU1147" s="206"/>
      <c r="DV1147" s="206"/>
      <c r="DW1147" s="206"/>
      <c r="DX1147" s="206"/>
      <c r="DY1147" s="206"/>
      <c r="DZ1147" s="206"/>
      <c r="EA1147" s="206"/>
      <c r="EB1147" s="206"/>
      <c r="EC1147" s="206"/>
      <c r="ED1147" s="206"/>
      <c r="EE1147" s="206"/>
      <c r="EF1147" s="206"/>
      <c r="EG1147" s="206"/>
      <c r="EH1147" s="206"/>
      <c r="EI1147" s="206"/>
      <c r="EJ1147" s="206"/>
      <c r="EK1147" s="206"/>
      <c r="EL1147" s="206"/>
      <c r="EM1147" s="206"/>
      <c r="EN1147" s="206"/>
      <c r="EO1147" s="206"/>
      <c r="EP1147" s="206"/>
      <c r="EQ1147" s="206"/>
      <c r="ER1147" s="206"/>
      <c r="ES1147" s="206"/>
      <c r="ET1147" s="206"/>
      <c r="EU1147" s="206"/>
      <c r="EV1147" s="206"/>
      <c r="EW1147" s="206"/>
      <c r="EX1147" s="206"/>
      <c r="EY1147" s="206"/>
      <c r="EZ1147" s="206"/>
      <c r="FA1147" s="206"/>
      <c r="FB1147" s="206"/>
      <c r="FC1147" s="206"/>
      <c r="FD1147" s="206"/>
      <c r="FE1147" s="206"/>
      <c r="FF1147" s="206"/>
      <c r="FG1147" s="206"/>
      <c r="FH1147" s="206"/>
      <c r="FI1147" s="206"/>
      <c r="FJ1147" s="206"/>
      <c r="FK1147" s="206"/>
      <c r="FL1147" s="206"/>
      <c r="FM1147" s="206"/>
      <c r="FN1147" s="206"/>
      <c r="FO1147" s="206"/>
      <c r="FP1147" s="206"/>
      <c r="FQ1147" s="206"/>
      <c r="FR1147" s="206"/>
      <c r="FS1147" s="206"/>
      <c r="FT1147" s="206"/>
      <c r="FU1147" s="206"/>
      <c r="FV1147" s="206"/>
      <c r="FW1147" s="206"/>
      <c r="FX1147" s="206"/>
      <c r="FY1147" s="206"/>
      <c r="FZ1147" s="206"/>
      <c r="GA1147" s="206"/>
      <c r="GB1147" s="206"/>
      <c r="GC1147" s="206"/>
      <c r="GD1147" s="206"/>
      <c r="GE1147" s="206"/>
      <c r="GF1147" s="206"/>
      <c r="GG1147" s="206"/>
      <c r="GH1147" s="206"/>
      <c r="GI1147" s="206"/>
      <c r="GJ1147" s="206"/>
      <c r="GK1147" s="206"/>
      <c r="GL1147" s="206"/>
      <c r="GM1147" s="206"/>
      <c r="GN1147" s="206"/>
      <c r="GO1147" s="206"/>
      <c r="GP1147" s="206"/>
      <c r="GQ1147" s="206"/>
      <c r="GR1147" s="206"/>
      <c r="GS1147" s="206"/>
      <c r="GT1147" s="206"/>
      <c r="GU1147" s="206"/>
      <c r="GV1147" s="206"/>
      <c r="GW1147" s="206"/>
      <c r="GX1147" s="206"/>
      <c r="GY1147" s="206"/>
      <c r="GZ1147" s="206"/>
      <c r="HA1147" s="206"/>
      <c r="HB1147" s="206"/>
      <c r="HC1147" s="206"/>
      <c r="HD1147" s="206"/>
      <c r="HE1147" s="206"/>
      <c r="HF1147" s="206"/>
      <c r="HG1147" s="206"/>
      <c r="HH1147" s="206"/>
      <c r="HI1147" s="206"/>
      <c r="HJ1147" s="206"/>
      <c r="HK1147" s="206"/>
      <c r="HL1147" s="206"/>
      <c r="HM1147" s="206"/>
      <c r="HN1147" s="206"/>
      <c r="HO1147" s="206"/>
      <c r="HP1147" s="206"/>
      <c r="HQ1147" s="206"/>
      <c r="HR1147" s="206"/>
      <c r="HS1147" s="206"/>
      <c r="HT1147" s="206"/>
      <c r="HU1147" s="206"/>
      <c r="HV1147" s="206"/>
      <c r="HW1147" s="206"/>
      <c r="HX1147" s="206"/>
      <c r="HY1147" s="206"/>
      <c r="HZ1147" s="206"/>
      <c r="IA1147" s="206"/>
      <c r="IB1147" s="206"/>
      <c r="IC1147" s="206"/>
      <c r="ID1147" s="206"/>
      <c r="IE1147" s="206"/>
      <c r="IF1147" s="206"/>
      <c r="IG1147" s="206"/>
      <c r="IH1147" s="206"/>
    </row>
    <row r="1148" spans="1:242" s="225" customFormat="1" hidden="1" x14ac:dyDescent="0.25">
      <c r="A1148" s="206"/>
      <c r="B1148" s="206"/>
      <c r="C1148" s="204">
        <v>43774</v>
      </c>
      <c r="D1148" s="407" t="s">
        <v>2028</v>
      </c>
      <c r="E1148" s="319" t="s">
        <v>2018</v>
      </c>
      <c r="F1148" s="322"/>
      <c r="G1148" s="270" t="s">
        <v>1187</v>
      </c>
      <c r="H1148" s="313"/>
      <c r="I1148" s="656">
        <v>90000</v>
      </c>
      <c r="J1148" s="357">
        <f t="shared" si="18"/>
        <v>20100200</v>
      </c>
      <c r="K1148" s="251"/>
      <c r="L1148" s="287"/>
      <c r="M1148" s="319" t="s">
        <v>2018</v>
      </c>
      <c r="N1148" s="287"/>
      <c r="O1148" s="287"/>
      <c r="P1148" s="287"/>
      <c r="Q1148" s="287"/>
      <c r="R1148" s="287"/>
      <c r="S1148" s="287"/>
      <c r="T1148" s="287"/>
      <c r="U1148" s="287"/>
      <c r="V1148" s="287"/>
      <c r="W1148" s="287"/>
      <c r="X1148" s="287"/>
      <c r="Y1148" s="287"/>
      <c r="Z1148" s="287"/>
      <c r="AA1148" s="287"/>
      <c r="AB1148" s="287"/>
      <c r="AC1148" s="287"/>
      <c r="AD1148" s="287"/>
      <c r="AE1148" s="287"/>
      <c r="AF1148" s="287"/>
      <c r="AG1148" s="287"/>
      <c r="AH1148" s="287"/>
      <c r="AI1148" s="287"/>
      <c r="AJ1148" s="449"/>
      <c r="AK1148" s="206"/>
      <c r="AL1148" s="206"/>
      <c r="AM1148" s="206"/>
      <c r="AN1148" s="206"/>
      <c r="AO1148" s="206"/>
      <c r="AP1148" s="206"/>
      <c r="AQ1148" s="206"/>
      <c r="AR1148" s="206"/>
      <c r="AS1148" s="206"/>
      <c r="AT1148" s="206"/>
      <c r="AU1148" s="206"/>
      <c r="AV1148" s="206"/>
      <c r="AW1148" s="206"/>
      <c r="AX1148" s="206"/>
      <c r="AY1148" s="206"/>
      <c r="AZ1148" s="206"/>
      <c r="BA1148" s="206"/>
      <c r="BB1148" s="206"/>
      <c r="BC1148" s="206"/>
      <c r="BD1148" s="206"/>
      <c r="BE1148" s="206"/>
      <c r="BF1148" s="206"/>
      <c r="BG1148" s="206"/>
      <c r="BH1148" s="206"/>
      <c r="BI1148" s="206"/>
      <c r="BJ1148" s="206"/>
      <c r="BK1148" s="206"/>
      <c r="BL1148" s="206"/>
      <c r="BM1148" s="206"/>
      <c r="BN1148" s="206"/>
      <c r="BO1148" s="206"/>
      <c r="BP1148" s="206"/>
      <c r="BQ1148" s="206"/>
      <c r="BR1148" s="206"/>
      <c r="BS1148" s="206"/>
      <c r="BT1148" s="206"/>
      <c r="BU1148" s="206"/>
      <c r="BV1148" s="206"/>
      <c r="BW1148" s="206"/>
      <c r="BX1148" s="206"/>
      <c r="BY1148" s="206"/>
      <c r="BZ1148" s="206"/>
      <c r="CA1148" s="206"/>
      <c r="CB1148" s="206"/>
      <c r="CC1148" s="206"/>
      <c r="CD1148" s="206"/>
      <c r="CE1148" s="206"/>
      <c r="CF1148" s="206"/>
      <c r="CG1148" s="206"/>
      <c r="CH1148" s="206"/>
      <c r="CI1148" s="206"/>
      <c r="CJ1148" s="206"/>
      <c r="CK1148" s="206"/>
      <c r="CL1148" s="206"/>
      <c r="CM1148" s="206"/>
      <c r="CN1148" s="206"/>
      <c r="CO1148" s="206"/>
      <c r="CP1148" s="206"/>
      <c r="CQ1148" s="206"/>
      <c r="CR1148" s="206"/>
      <c r="CS1148" s="206"/>
      <c r="CT1148" s="206"/>
      <c r="CU1148" s="206"/>
      <c r="CV1148" s="206"/>
      <c r="CW1148" s="206"/>
      <c r="CX1148" s="206"/>
      <c r="CY1148" s="206"/>
      <c r="CZ1148" s="206"/>
      <c r="DA1148" s="206"/>
      <c r="DB1148" s="206"/>
      <c r="DC1148" s="206"/>
      <c r="DD1148" s="206"/>
      <c r="DE1148" s="206"/>
      <c r="DF1148" s="206"/>
      <c r="DG1148" s="206"/>
      <c r="DH1148" s="206"/>
      <c r="DI1148" s="206"/>
      <c r="DJ1148" s="206"/>
      <c r="DK1148" s="206"/>
      <c r="DL1148" s="206"/>
      <c r="DM1148" s="206"/>
      <c r="DN1148" s="206"/>
      <c r="DO1148" s="206"/>
      <c r="DP1148" s="206"/>
      <c r="DQ1148" s="206"/>
      <c r="DR1148" s="206"/>
      <c r="DS1148" s="206"/>
      <c r="DT1148" s="206"/>
      <c r="DU1148" s="206"/>
      <c r="DV1148" s="206"/>
      <c r="DW1148" s="206"/>
      <c r="DX1148" s="206"/>
      <c r="DY1148" s="206"/>
      <c r="DZ1148" s="206"/>
      <c r="EA1148" s="206"/>
      <c r="EB1148" s="206"/>
      <c r="EC1148" s="206"/>
      <c r="ED1148" s="206"/>
      <c r="EE1148" s="206"/>
      <c r="EF1148" s="206"/>
      <c r="EG1148" s="206"/>
      <c r="EH1148" s="206"/>
      <c r="EI1148" s="206"/>
      <c r="EJ1148" s="206"/>
      <c r="EK1148" s="206"/>
      <c r="EL1148" s="206"/>
      <c r="EM1148" s="206"/>
      <c r="EN1148" s="206"/>
      <c r="EO1148" s="206"/>
      <c r="EP1148" s="206"/>
      <c r="EQ1148" s="206"/>
      <c r="ER1148" s="206"/>
      <c r="ES1148" s="206"/>
      <c r="ET1148" s="206"/>
      <c r="EU1148" s="206"/>
      <c r="EV1148" s="206"/>
      <c r="EW1148" s="206"/>
      <c r="EX1148" s="206"/>
      <c r="EY1148" s="206"/>
      <c r="EZ1148" s="206"/>
      <c r="FA1148" s="206"/>
      <c r="FB1148" s="206"/>
      <c r="FC1148" s="206"/>
      <c r="FD1148" s="206"/>
      <c r="FE1148" s="206"/>
      <c r="FF1148" s="206"/>
      <c r="FG1148" s="206"/>
      <c r="FH1148" s="206"/>
      <c r="FI1148" s="206"/>
      <c r="FJ1148" s="206"/>
      <c r="FK1148" s="206"/>
      <c r="FL1148" s="206"/>
      <c r="FM1148" s="206"/>
      <c r="FN1148" s="206"/>
      <c r="FO1148" s="206"/>
      <c r="FP1148" s="206"/>
      <c r="FQ1148" s="206"/>
      <c r="FR1148" s="206"/>
      <c r="FS1148" s="206"/>
      <c r="FT1148" s="206"/>
      <c r="FU1148" s="206"/>
      <c r="FV1148" s="206"/>
      <c r="FW1148" s="206"/>
      <c r="FX1148" s="206"/>
      <c r="FY1148" s="206"/>
      <c r="FZ1148" s="206"/>
      <c r="GA1148" s="206"/>
      <c r="GB1148" s="206"/>
      <c r="GC1148" s="206"/>
      <c r="GD1148" s="206"/>
      <c r="GE1148" s="206"/>
      <c r="GF1148" s="206"/>
      <c r="GG1148" s="206"/>
      <c r="GH1148" s="206"/>
      <c r="GI1148" s="206"/>
      <c r="GJ1148" s="206"/>
      <c r="GK1148" s="206"/>
      <c r="GL1148" s="206"/>
      <c r="GM1148" s="206"/>
      <c r="GN1148" s="206"/>
      <c r="GO1148" s="206"/>
      <c r="GP1148" s="206"/>
      <c r="GQ1148" s="206"/>
      <c r="GR1148" s="206"/>
      <c r="GS1148" s="206"/>
      <c r="GT1148" s="206"/>
      <c r="GU1148" s="206"/>
      <c r="GV1148" s="206"/>
      <c r="GW1148" s="206"/>
      <c r="GX1148" s="206"/>
      <c r="GY1148" s="206"/>
      <c r="GZ1148" s="206"/>
      <c r="HA1148" s="206"/>
      <c r="HB1148" s="206"/>
      <c r="HC1148" s="206"/>
      <c r="HD1148" s="206"/>
      <c r="HE1148" s="206"/>
      <c r="HF1148" s="206"/>
      <c r="HG1148" s="206"/>
      <c r="HH1148" s="206"/>
      <c r="HI1148" s="206"/>
      <c r="HJ1148" s="206"/>
      <c r="HK1148" s="206"/>
      <c r="HL1148" s="206"/>
      <c r="HM1148" s="206"/>
      <c r="HN1148" s="206"/>
      <c r="HO1148" s="206"/>
      <c r="HP1148" s="206"/>
      <c r="HQ1148" s="206"/>
      <c r="HR1148" s="206"/>
      <c r="HS1148" s="206"/>
      <c r="HT1148" s="206"/>
      <c r="HU1148" s="206"/>
      <c r="HV1148" s="206"/>
      <c r="HW1148" s="206"/>
      <c r="HX1148" s="206"/>
      <c r="HY1148" s="206"/>
      <c r="HZ1148" s="206"/>
      <c r="IA1148" s="206"/>
      <c r="IB1148" s="206"/>
      <c r="IC1148" s="206"/>
      <c r="ID1148" s="206"/>
      <c r="IE1148" s="206"/>
      <c r="IF1148" s="206"/>
      <c r="IG1148" s="206"/>
      <c r="IH1148" s="206"/>
    </row>
    <row r="1149" spans="1:242" s="225" customFormat="1" hidden="1" x14ac:dyDescent="0.25">
      <c r="A1149" s="206"/>
      <c r="B1149" s="206"/>
      <c r="C1149" s="204">
        <v>43774</v>
      </c>
      <c r="D1149" s="233" t="s">
        <v>2029</v>
      </c>
      <c r="E1149" s="319" t="s">
        <v>2019</v>
      </c>
      <c r="F1149" s="322"/>
      <c r="G1149" s="242" t="s">
        <v>1198</v>
      </c>
      <c r="H1149" s="313"/>
      <c r="I1149" s="654">
        <v>38000</v>
      </c>
      <c r="J1149" s="357">
        <f t="shared" si="18"/>
        <v>20062200</v>
      </c>
      <c r="K1149" s="251"/>
      <c r="L1149" s="287"/>
      <c r="M1149" s="319" t="s">
        <v>2019</v>
      </c>
      <c r="N1149" s="287"/>
      <c r="O1149" s="287"/>
      <c r="P1149" s="287"/>
      <c r="Q1149" s="287"/>
      <c r="R1149" s="287"/>
      <c r="S1149" s="287"/>
      <c r="T1149" s="287"/>
      <c r="U1149" s="287"/>
      <c r="V1149" s="287"/>
      <c r="W1149" s="287"/>
      <c r="X1149" s="287"/>
      <c r="Y1149" s="287"/>
      <c r="Z1149" s="287"/>
      <c r="AA1149" s="287"/>
      <c r="AB1149" s="287"/>
      <c r="AC1149" s="287"/>
      <c r="AD1149" s="287"/>
      <c r="AE1149" s="287"/>
      <c r="AF1149" s="287"/>
      <c r="AG1149" s="287"/>
      <c r="AH1149" s="287"/>
      <c r="AI1149" s="287"/>
      <c r="AJ1149" s="449"/>
      <c r="AK1149" s="206"/>
      <c r="AL1149" s="206"/>
      <c r="AM1149" s="206"/>
      <c r="AN1149" s="206"/>
      <c r="AO1149" s="206"/>
      <c r="AP1149" s="206"/>
      <c r="AQ1149" s="206"/>
      <c r="AR1149" s="206"/>
      <c r="AS1149" s="206"/>
      <c r="AT1149" s="206"/>
      <c r="AU1149" s="206"/>
      <c r="AV1149" s="206"/>
      <c r="AW1149" s="206"/>
      <c r="AX1149" s="206"/>
      <c r="AY1149" s="206"/>
      <c r="AZ1149" s="206"/>
      <c r="BA1149" s="206"/>
      <c r="BB1149" s="206"/>
      <c r="BC1149" s="206"/>
      <c r="BD1149" s="206"/>
      <c r="BE1149" s="206"/>
      <c r="BF1149" s="206"/>
      <c r="BG1149" s="206"/>
      <c r="BH1149" s="206"/>
      <c r="BI1149" s="206"/>
      <c r="BJ1149" s="206"/>
      <c r="BK1149" s="206"/>
      <c r="BL1149" s="206"/>
      <c r="BM1149" s="206"/>
      <c r="BN1149" s="206"/>
      <c r="BO1149" s="206"/>
      <c r="BP1149" s="206"/>
      <c r="BQ1149" s="206"/>
      <c r="BR1149" s="206"/>
      <c r="BS1149" s="206"/>
      <c r="BT1149" s="206"/>
      <c r="BU1149" s="206"/>
      <c r="BV1149" s="206"/>
      <c r="BW1149" s="206"/>
      <c r="BX1149" s="206"/>
      <c r="BY1149" s="206"/>
      <c r="BZ1149" s="206"/>
      <c r="CA1149" s="206"/>
      <c r="CB1149" s="206"/>
      <c r="CC1149" s="206"/>
      <c r="CD1149" s="206"/>
      <c r="CE1149" s="206"/>
      <c r="CF1149" s="206"/>
      <c r="CG1149" s="206"/>
      <c r="CH1149" s="206"/>
      <c r="CI1149" s="206"/>
      <c r="CJ1149" s="206"/>
      <c r="CK1149" s="206"/>
      <c r="CL1149" s="206"/>
      <c r="CM1149" s="206"/>
      <c r="CN1149" s="206"/>
      <c r="CO1149" s="206"/>
      <c r="CP1149" s="206"/>
      <c r="CQ1149" s="206"/>
      <c r="CR1149" s="206"/>
      <c r="CS1149" s="206"/>
      <c r="CT1149" s="206"/>
      <c r="CU1149" s="206"/>
      <c r="CV1149" s="206"/>
      <c r="CW1149" s="206"/>
      <c r="CX1149" s="206"/>
      <c r="CY1149" s="206"/>
      <c r="CZ1149" s="206"/>
      <c r="DA1149" s="206"/>
      <c r="DB1149" s="206"/>
      <c r="DC1149" s="206"/>
      <c r="DD1149" s="206"/>
      <c r="DE1149" s="206"/>
      <c r="DF1149" s="206"/>
      <c r="DG1149" s="206"/>
      <c r="DH1149" s="206"/>
      <c r="DI1149" s="206"/>
      <c r="DJ1149" s="206"/>
      <c r="DK1149" s="206"/>
      <c r="DL1149" s="206"/>
      <c r="DM1149" s="206"/>
      <c r="DN1149" s="206"/>
      <c r="DO1149" s="206"/>
      <c r="DP1149" s="206"/>
      <c r="DQ1149" s="206"/>
      <c r="DR1149" s="206"/>
      <c r="DS1149" s="206"/>
      <c r="DT1149" s="206"/>
      <c r="DU1149" s="206"/>
      <c r="DV1149" s="206"/>
      <c r="DW1149" s="206"/>
      <c r="DX1149" s="206"/>
      <c r="DY1149" s="206"/>
      <c r="DZ1149" s="206"/>
      <c r="EA1149" s="206"/>
      <c r="EB1149" s="206"/>
      <c r="EC1149" s="206"/>
      <c r="ED1149" s="206"/>
      <c r="EE1149" s="206"/>
      <c r="EF1149" s="206"/>
      <c r="EG1149" s="206"/>
      <c r="EH1149" s="206"/>
      <c r="EI1149" s="206"/>
      <c r="EJ1149" s="206"/>
      <c r="EK1149" s="206"/>
      <c r="EL1149" s="206"/>
      <c r="EM1149" s="206"/>
      <c r="EN1149" s="206"/>
      <c r="EO1149" s="206"/>
      <c r="EP1149" s="206"/>
      <c r="EQ1149" s="206"/>
      <c r="ER1149" s="206"/>
      <c r="ES1149" s="206"/>
      <c r="ET1149" s="206"/>
      <c r="EU1149" s="206"/>
      <c r="EV1149" s="206"/>
      <c r="EW1149" s="206"/>
      <c r="EX1149" s="206"/>
      <c r="EY1149" s="206"/>
      <c r="EZ1149" s="206"/>
      <c r="FA1149" s="206"/>
      <c r="FB1149" s="206"/>
      <c r="FC1149" s="206"/>
      <c r="FD1149" s="206"/>
      <c r="FE1149" s="206"/>
      <c r="FF1149" s="206"/>
      <c r="FG1149" s="206"/>
      <c r="FH1149" s="206"/>
      <c r="FI1149" s="206"/>
      <c r="FJ1149" s="206"/>
      <c r="FK1149" s="206"/>
      <c r="FL1149" s="206"/>
      <c r="FM1149" s="206"/>
      <c r="FN1149" s="206"/>
      <c r="FO1149" s="206"/>
      <c r="FP1149" s="206"/>
      <c r="FQ1149" s="206"/>
      <c r="FR1149" s="206"/>
      <c r="FS1149" s="206"/>
      <c r="FT1149" s="206"/>
      <c r="FU1149" s="206"/>
      <c r="FV1149" s="206"/>
      <c r="FW1149" s="206"/>
      <c r="FX1149" s="206"/>
      <c r="FY1149" s="206"/>
      <c r="FZ1149" s="206"/>
      <c r="GA1149" s="206"/>
      <c r="GB1149" s="206"/>
      <c r="GC1149" s="206"/>
      <c r="GD1149" s="206"/>
      <c r="GE1149" s="206"/>
      <c r="GF1149" s="206"/>
      <c r="GG1149" s="206"/>
      <c r="GH1149" s="206"/>
      <c r="GI1149" s="206"/>
      <c r="GJ1149" s="206"/>
      <c r="GK1149" s="206"/>
      <c r="GL1149" s="206"/>
      <c r="GM1149" s="206"/>
      <c r="GN1149" s="206"/>
      <c r="GO1149" s="206"/>
      <c r="GP1149" s="206"/>
      <c r="GQ1149" s="206"/>
      <c r="GR1149" s="206"/>
      <c r="GS1149" s="206"/>
      <c r="GT1149" s="206"/>
      <c r="GU1149" s="206"/>
      <c r="GV1149" s="206"/>
      <c r="GW1149" s="206"/>
      <c r="GX1149" s="206"/>
      <c r="GY1149" s="206"/>
      <c r="GZ1149" s="206"/>
      <c r="HA1149" s="206"/>
      <c r="HB1149" s="206"/>
      <c r="HC1149" s="206"/>
      <c r="HD1149" s="206"/>
      <c r="HE1149" s="206"/>
      <c r="HF1149" s="206"/>
      <c r="HG1149" s="206"/>
      <c r="HH1149" s="206"/>
      <c r="HI1149" s="206"/>
      <c r="HJ1149" s="206"/>
      <c r="HK1149" s="206"/>
      <c r="HL1149" s="206"/>
      <c r="HM1149" s="206"/>
      <c r="HN1149" s="206"/>
      <c r="HO1149" s="206"/>
      <c r="HP1149" s="206"/>
      <c r="HQ1149" s="206"/>
      <c r="HR1149" s="206"/>
      <c r="HS1149" s="206"/>
      <c r="HT1149" s="206"/>
      <c r="HU1149" s="206"/>
      <c r="HV1149" s="206"/>
      <c r="HW1149" s="206"/>
      <c r="HX1149" s="206"/>
      <c r="HY1149" s="206"/>
      <c r="HZ1149" s="206"/>
      <c r="IA1149" s="206"/>
      <c r="IB1149" s="206"/>
      <c r="IC1149" s="206"/>
      <c r="ID1149" s="206"/>
      <c r="IE1149" s="206"/>
      <c r="IF1149" s="206"/>
      <c r="IG1149" s="206"/>
      <c r="IH1149" s="206"/>
    </row>
    <row r="1150" spans="1:242" s="225" customFormat="1" hidden="1" x14ac:dyDescent="0.25">
      <c r="A1150" s="206"/>
      <c r="B1150" s="206"/>
      <c r="C1150" s="204">
        <v>43775</v>
      </c>
      <c r="D1150" s="233" t="s">
        <v>2030</v>
      </c>
      <c r="E1150" s="319" t="s">
        <v>2020</v>
      </c>
      <c r="F1150" s="322"/>
      <c r="G1150" s="242" t="s">
        <v>1196</v>
      </c>
      <c r="H1150" s="313"/>
      <c r="I1150" s="654">
        <v>1759200</v>
      </c>
      <c r="J1150" s="357">
        <f t="shared" si="18"/>
        <v>18303000</v>
      </c>
      <c r="K1150" s="251"/>
      <c r="L1150" s="287"/>
      <c r="M1150" s="319" t="s">
        <v>2020</v>
      </c>
      <c r="N1150" s="287"/>
      <c r="O1150" s="287"/>
      <c r="P1150" s="287"/>
      <c r="Q1150" s="287"/>
      <c r="R1150" s="287"/>
      <c r="S1150" s="287"/>
      <c r="T1150" s="287"/>
      <c r="U1150" s="287"/>
      <c r="V1150" s="287"/>
      <c r="W1150" s="287"/>
      <c r="X1150" s="287"/>
      <c r="Y1150" s="287"/>
      <c r="Z1150" s="287"/>
      <c r="AA1150" s="287"/>
      <c r="AB1150" s="287"/>
      <c r="AC1150" s="287"/>
      <c r="AD1150" s="287"/>
      <c r="AE1150" s="287"/>
      <c r="AF1150" s="287"/>
      <c r="AG1150" s="287"/>
      <c r="AH1150" s="287"/>
      <c r="AI1150" s="287"/>
      <c r="AJ1150" s="449"/>
      <c r="AK1150" s="206"/>
      <c r="AL1150" s="206"/>
      <c r="AM1150" s="206"/>
      <c r="AN1150" s="206"/>
      <c r="AO1150" s="206"/>
      <c r="AP1150" s="206"/>
      <c r="AQ1150" s="206"/>
      <c r="AR1150" s="206"/>
      <c r="AS1150" s="206"/>
      <c r="AT1150" s="206"/>
      <c r="AU1150" s="206"/>
      <c r="AV1150" s="206"/>
      <c r="AW1150" s="206"/>
      <c r="AX1150" s="206"/>
      <c r="AY1150" s="206"/>
      <c r="AZ1150" s="206"/>
      <c r="BA1150" s="206"/>
      <c r="BB1150" s="206"/>
      <c r="BC1150" s="206"/>
      <c r="BD1150" s="206"/>
      <c r="BE1150" s="206"/>
      <c r="BF1150" s="206"/>
      <c r="BG1150" s="206"/>
      <c r="BH1150" s="206"/>
      <c r="BI1150" s="206"/>
      <c r="BJ1150" s="206"/>
      <c r="BK1150" s="206"/>
      <c r="BL1150" s="206"/>
      <c r="BM1150" s="206"/>
      <c r="BN1150" s="206"/>
      <c r="BO1150" s="206"/>
      <c r="BP1150" s="206"/>
      <c r="BQ1150" s="206"/>
      <c r="BR1150" s="206"/>
      <c r="BS1150" s="206"/>
      <c r="BT1150" s="206"/>
      <c r="BU1150" s="206"/>
      <c r="BV1150" s="206"/>
      <c r="BW1150" s="206"/>
      <c r="BX1150" s="206"/>
      <c r="BY1150" s="206"/>
      <c r="BZ1150" s="206"/>
      <c r="CA1150" s="206"/>
      <c r="CB1150" s="206"/>
      <c r="CC1150" s="206"/>
      <c r="CD1150" s="206"/>
      <c r="CE1150" s="206"/>
      <c r="CF1150" s="206"/>
      <c r="CG1150" s="206"/>
      <c r="CH1150" s="206"/>
      <c r="CI1150" s="206"/>
      <c r="CJ1150" s="206"/>
      <c r="CK1150" s="206"/>
      <c r="CL1150" s="206"/>
      <c r="CM1150" s="206"/>
      <c r="CN1150" s="206"/>
      <c r="CO1150" s="206"/>
      <c r="CP1150" s="206"/>
      <c r="CQ1150" s="206"/>
      <c r="CR1150" s="206"/>
      <c r="CS1150" s="206"/>
      <c r="CT1150" s="206"/>
      <c r="CU1150" s="206"/>
      <c r="CV1150" s="206"/>
      <c r="CW1150" s="206"/>
      <c r="CX1150" s="206"/>
      <c r="CY1150" s="206"/>
      <c r="CZ1150" s="206"/>
      <c r="DA1150" s="206"/>
      <c r="DB1150" s="206"/>
      <c r="DC1150" s="206"/>
      <c r="DD1150" s="206"/>
      <c r="DE1150" s="206"/>
      <c r="DF1150" s="206"/>
      <c r="DG1150" s="206"/>
      <c r="DH1150" s="206"/>
      <c r="DI1150" s="206"/>
      <c r="DJ1150" s="206"/>
      <c r="DK1150" s="206"/>
      <c r="DL1150" s="206"/>
      <c r="DM1150" s="206"/>
      <c r="DN1150" s="206"/>
      <c r="DO1150" s="206"/>
      <c r="DP1150" s="206"/>
      <c r="DQ1150" s="206"/>
      <c r="DR1150" s="206"/>
      <c r="DS1150" s="206"/>
      <c r="DT1150" s="206"/>
      <c r="DU1150" s="206"/>
      <c r="DV1150" s="206"/>
      <c r="DW1150" s="206"/>
      <c r="DX1150" s="206"/>
      <c r="DY1150" s="206"/>
      <c r="DZ1150" s="206"/>
      <c r="EA1150" s="206"/>
      <c r="EB1150" s="206"/>
      <c r="EC1150" s="206"/>
      <c r="ED1150" s="206"/>
      <c r="EE1150" s="206"/>
      <c r="EF1150" s="206"/>
      <c r="EG1150" s="206"/>
      <c r="EH1150" s="206"/>
      <c r="EI1150" s="206"/>
      <c r="EJ1150" s="206"/>
      <c r="EK1150" s="206"/>
      <c r="EL1150" s="206"/>
      <c r="EM1150" s="206"/>
      <c r="EN1150" s="206"/>
      <c r="EO1150" s="206"/>
      <c r="EP1150" s="206"/>
      <c r="EQ1150" s="206"/>
      <c r="ER1150" s="206"/>
      <c r="ES1150" s="206"/>
      <c r="ET1150" s="206"/>
      <c r="EU1150" s="206"/>
      <c r="EV1150" s="206"/>
      <c r="EW1150" s="206"/>
      <c r="EX1150" s="206"/>
      <c r="EY1150" s="206"/>
      <c r="EZ1150" s="206"/>
      <c r="FA1150" s="206"/>
      <c r="FB1150" s="206"/>
      <c r="FC1150" s="206"/>
      <c r="FD1150" s="206"/>
      <c r="FE1150" s="206"/>
      <c r="FF1150" s="206"/>
      <c r="FG1150" s="206"/>
      <c r="FH1150" s="206"/>
      <c r="FI1150" s="206"/>
      <c r="FJ1150" s="206"/>
      <c r="FK1150" s="206"/>
      <c r="FL1150" s="206"/>
      <c r="FM1150" s="206"/>
      <c r="FN1150" s="206"/>
      <c r="FO1150" s="206"/>
      <c r="FP1150" s="206"/>
      <c r="FQ1150" s="206"/>
      <c r="FR1150" s="206"/>
      <c r="FS1150" s="206"/>
      <c r="FT1150" s="206"/>
      <c r="FU1150" s="206"/>
      <c r="FV1150" s="206"/>
      <c r="FW1150" s="206"/>
      <c r="FX1150" s="206"/>
      <c r="FY1150" s="206"/>
      <c r="FZ1150" s="206"/>
      <c r="GA1150" s="206"/>
      <c r="GB1150" s="206"/>
      <c r="GC1150" s="206"/>
      <c r="GD1150" s="206"/>
      <c r="GE1150" s="206"/>
      <c r="GF1150" s="206"/>
      <c r="GG1150" s="206"/>
      <c r="GH1150" s="206"/>
      <c r="GI1150" s="206"/>
      <c r="GJ1150" s="206"/>
      <c r="GK1150" s="206"/>
      <c r="GL1150" s="206"/>
      <c r="GM1150" s="206"/>
      <c r="GN1150" s="206"/>
      <c r="GO1150" s="206"/>
      <c r="GP1150" s="206"/>
      <c r="GQ1150" s="206"/>
      <c r="GR1150" s="206"/>
      <c r="GS1150" s="206"/>
      <c r="GT1150" s="206"/>
      <c r="GU1150" s="206"/>
      <c r="GV1150" s="206"/>
      <c r="GW1150" s="206"/>
      <c r="GX1150" s="206"/>
      <c r="GY1150" s="206"/>
      <c r="GZ1150" s="206"/>
      <c r="HA1150" s="206"/>
      <c r="HB1150" s="206"/>
      <c r="HC1150" s="206"/>
      <c r="HD1150" s="206"/>
      <c r="HE1150" s="206"/>
      <c r="HF1150" s="206"/>
      <c r="HG1150" s="206"/>
      <c r="HH1150" s="206"/>
      <c r="HI1150" s="206"/>
      <c r="HJ1150" s="206"/>
      <c r="HK1150" s="206"/>
      <c r="HL1150" s="206"/>
      <c r="HM1150" s="206"/>
      <c r="HN1150" s="206"/>
      <c r="HO1150" s="206"/>
      <c r="HP1150" s="206"/>
      <c r="HQ1150" s="206"/>
      <c r="HR1150" s="206"/>
      <c r="HS1150" s="206"/>
      <c r="HT1150" s="206"/>
      <c r="HU1150" s="206"/>
      <c r="HV1150" s="206"/>
      <c r="HW1150" s="206"/>
      <c r="HX1150" s="206"/>
      <c r="HY1150" s="206"/>
      <c r="HZ1150" s="206"/>
      <c r="IA1150" s="206"/>
      <c r="IB1150" s="206"/>
      <c r="IC1150" s="206"/>
      <c r="ID1150" s="206"/>
      <c r="IE1150" s="206"/>
      <c r="IF1150" s="206"/>
      <c r="IG1150" s="206"/>
      <c r="IH1150" s="206"/>
    </row>
    <row r="1151" spans="1:242" s="225" customFormat="1" hidden="1" x14ac:dyDescent="0.25">
      <c r="A1151" s="206"/>
      <c r="B1151" s="206"/>
      <c r="C1151" s="204">
        <v>43775</v>
      </c>
      <c r="D1151" s="233" t="s">
        <v>2031</v>
      </c>
      <c r="E1151" s="319" t="s">
        <v>2021</v>
      </c>
      <c r="F1151" s="322"/>
      <c r="G1151" s="242" t="s">
        <v>1190</v>
      </c>
      <c r="H1151" s="313"/>
      <c r="I1151" s="654">
        <v>200000</v>
      </c>
      <c r="J1151" s="357">
        <f t="shared" si="18"/>
        <v>18103000</v>
      </c>
      <c r="K1151" s="251"/>
      <c r="L1151" s="287"/>
      <c r="M1151" s="319" t="s">
        <v>2021</v>
      </c>
      <c r="N1151" s="287"/>
      <c r="O1151" s="287"/>
      <c r="P1151" s="287"/>
      <c r="Q1151" s="287"/>
      <c r="R1151" s="287"/>
      <c r="S1151" s="287"/>
      <c r="T1151" s="287"/>
      <c r="U1151" s="287"/>
      <c r="V1151" s="287"/>
      <c r="W1151" s="287"/>
      <c r="X1151" s="287"/>
      <c r="Y1151" s="287"/>
      <c r="Z1151" s="287"/>
      <c r="AA1151" s="287"/>
      <c r="AB1151" s="287"/>
      <c r="AC1151" s="287"/>
      <c r="AD1151" s="287"/>
      <c r="AE1151" s="287"/>
      <c r="AF1151" s="287"/>
      <c r="AG1151" s="287"/>
      <c r="AH1151" s="287"/>
      <c r="AI1151" s="287"/>
      <c r="AJ1151" s="449"/>
      <c r="AK1151" s="206"/>
      <c r="AL1151" s="206"/>
      <c r="AM1151" s="206"/>
      <c r="AN1151" s="206"/>
      <c r="AO1151" s="206"/>
      <c r="AP1151" s="206"/>
      <c r="AQ1151" s="206"/>
      <c r="AR1151" s="206"/>
      <c r="AS1151" s="206"/>
      <c r="AT1151" s="206"/>
      <c r="AU1151" s="206"/>
      <c r="AV1151" s="206"/>
      <c r="AW1151" s="206"/>
      <c r="AX1151" s="206"/>
      <c r="AY1151" s="206"/>
      <c r="AZ1151" s="206"/>
      <c r="BA1151" s="206"/>
      <c r="BB1151" s="206"/>
      <c r="BC1151" s="206"/>
      <c r="BD1151" s="206"/>
      <c r="BE1151" s="206"/>
      <c r="BF1151" s="206"/>
      <c r="BG1151" s="206"/>
      <c r="BH1151" s="206"/>
      <c r="BI1151" s="206"/>
      <c r="BJ1151" s="206"/>
      <c r="BK1151" s="206"/>
      <c r="BL1151" s="206"/>
      <c r="BM1151" s="206"/>
      <c r="BN1151" s="206"/>
      <c r="BO1151" s="206"/>
      <c r="BP1151" s="206"/>
      <c r="BQ1151" s="206"/>
      <c r="BR1151" s="206"/>
      <c r="BS1151" s="206"/>
      <c r="BT1151" s="206"/>
      <c r="BU1151" s="206"/>
      <c r="BV1151" s="206"/>
      <c r="BW1151" s="206"/>
      <c r="BX1151" s="206"/>
      <c r="BY1151" s="206"/>
      <c r="BZ1151" s="206"/>
      <c r="CA1151" s="206"/>
      <c r="CB1151" s="206"/>
      <c r="CC1151" s="206"/>
      <c r="CD1151" s="206"/>
      <c r="CE1151" s="206"/>
      <c r="CF1151" s="206"/>
      <c r="CG1151" s="206"/>
      <c r="CH1151" s="206"/>
      <c r="CI1151" s="206"/>
      <c r="CJ1151" s="206"/>
      <c r="CK1151" s="206"/>
      <c r="CL1151" s="206"/>
      <c r="CM1151" s="206"/>
      <c r="CN1151" s="206"/>
      <c r="CO1151" s="206"/>
      <c r="CP1151" s="206"/>
      <c r="CQ1151" s="206"/>
      <c r="CR1151" s="206"/>
      <c r="CS1151" s="206"/>
      <c r="CT1151" s="206"/>
      <c r="CU1151" s="206"/>
      <c r="CV1151" s="206"/>
      <c r="CW1151" s="206"/>
      <c r="CX1151" s="206"/>
      <c r="CY1151" s="206"/>
      <c r="CZ1151" s="206"/>
      <c r="DA1151" s="206"/>
      <c r="DB1151" s="206"/>
      <c r="DC1151" s="206"/>
      <c r="DD1151" s="206"/>
      <c r="DE1151" s="206"/>
      <c r="DF1151" s="206"/>
      <c r="DG1151" s="206"/>
      <c r="DH1151" s="206"/>
      <c r="DI1151" s="206"/>
      <c r="DJ1151" s="206"/>
      <c r="DK1151" s="206"/>
      <c r="DL1151" s="206"/>
      <c r="DM1151" s="206"/>
      <c r="DN1151" s="206"/>
      <c r="DO1151" s="206"/>
      <c r="DP1151" s="206"/>
      <c r="DQ1151" s="206"/>
      <c r="DR1151" s="206"/>
      <c r="DS1151" s="206"/>
      <c r="DT1151" s="206"/>
      <c r="DU1151" s="206"/>
      <c r="DV1151" s="206"/>
      <c r="DW1151" s="206"/>
      <c r="DX1151" s="206"/>
      <c r="DY1151" s="206"/>
      <c r="DZ1151" s="206"/>
      <c r="EA1151" s="206"/>
      <c r="EB1151" s="206"/>
      <c r="EC1151" s="206"/>
      <c r="ED1151" s="206"/>
      <c r="EE1151" s="206"/>
      <c r="EF1151" s="206"/>
      <c r="EG1151" s="206"/>
      <c r="EH1151" s="206"/>
      <c r="EI1151" s="206"/>
      <c r="EJ1151" s="206"/>
      <c r="EK1151" s="206"/>
      <c r="EL1151" s="206"/>
      <c r="EM1151" s="206"/>
      <c r="EN1151" s="206"/>
      <c r="EO1151" s="206"/>
      <c r="EP1151" s="206"/>
      <c r="EQ1151" s="206"/>
      <c r="ER1151" s="206"/>
      <c r="ES1151" s="206"/>
      <c r="ET1151" s="206"/>
      <c r="EU1151" s="206"/>
      <c r="EV1151" s="206"/>
      <c r="EW1151" s="206"/>
      <c r="EX1151" s="206"/>
      <c r="EY1151" s="206"/>
      <c r="EZ1151" s="206"/>
      <c r="FA1151" s="206"/>
      <c r="FB1151" s="206"/>
      <c r="FC1151" s="206"/>
      <c r="FD1151" s="206"/>
      <c r="FE1151" s="206"/>
      <c r="FF1151" s="206"/>
      <c r="FG1151" s="206"/>
      <c r="FH1151" s="206"/>
      <c r="FI1151" s="206"/>
      <c r="FJ1151" s="206"/>
      <c r="FK1151" s="206"/>
      <c r="FL1151" s="206"/>
      <c r="FM1151" s="206"/>
      <c r="FN1151" s="206"/>
      <c r="FO1151" s="206"/>
      <c r="FP1151" s="206"/>
      <c r="FQ1151" s="206"/>
      <c r="FR1151" s="206"/>
      <c r="FS1151" s="206"/>
      <c r="FT1151" s="206"/>
      <c r="FU1151" s="206"/>
      <c r="FV1151" s="206"/>
      <c r="FW1151" s="206"/>
      <c r="FX1151" s="206"/>
      <c r="FY1151" s="206"/>
      <c r="FZ1151" s="206"/>
      <c r="GA1151" s="206"/>
      <c r="GB1151" s="206"/>
      <c r="GC1151" s="206"/>
      <c r="GD1151" s="206"/>
      <c r="GE1151" s="206"/>
      <c r="GF1151" s="206"/>
      <c r="GG1151" s="206"/>
      <c r="GH1151" s="206"/>
      <c r="GI1151" s="206"/>
      <c r="GJ1151" s="206"/>
      <c r="GK1151" s="206"/>
      <c r="GL1151" s="206"/>
      <c r="GM1151" s="206"/>
      <c r="GN1151" s="206"/>
      <c r="GO1151" s="206"/>
      <c r="GP1151" s="206"/>
      <c r="GQ1151" s="206"/>
      <c r="GR1151" s="206"/>
      <c r="GS1151" s="206"/>
      <c r="GT1151" s="206"/>
      <c r="GU1151" s="206"/>
      <c r="GV1151" s="206"/>
      <c r="GW1151" s="206"/>
      <c r="GX1151" s="206"/>
      <c r="GY1151" s="206"/>
      <c r="GZ1151" s="206"/>
      <c r="HA1151" s="206"/>
      <c r="HB1151" s="206"/>
      <c r="HC1151" s="206"/>
      <c r="HD1151" s="206"/>
      <c r="HE1151" s="206"/>
      <c r="HF1151" s="206"/>
      <c r="HG1151" s="206"/>
      <c r="HH1151" s="206"/>
      <c r="HI1151" s="206"/>
      <c r="HJ1151" s="206"/>
      <c r="HK1151" s="206"/>
      <c r="HL1151" s="206"/>
      <c r="HM1151" s="206"/>
      <c r="HN1151" s="206"/>
      <c r="HO1151" s="206"/>
      <c r="HP1151" s="206"/>
      <c r="HQ1151" s="206"/>
      <c r="HR1151" s="206"/>
      <c r="HS1151" s="206"/>
      <c r="HT1151" s="206"/>
      <c r="HU1151" s="206"/>
      <c r="HV1151" s="206"/>
      <c r="HW1151" s="206"/>
      <c r="HX1151" s="206"/>
      <c r="HY1151" s="206"/>
      <c r="HZ1151" s="206"/>
      <c r="IA1151" s="206"/>
      <c r="IB1151" s="206"/>
      <c r="IC1151" s="206"/>
      <c r="ID1151" s="206"/>
      <c r="IE1151" s="206"/>
      <c r="IF1151" s="206"/>
      <c r="IG1151" s="206"/>
      <c r="IH1151" s="206"/>
    </row>
    <row r="1152" spans="1:242" s="225" customFormat="1" hidden="1" x14ac:dyDescent="0.25">
      <c r="A1152" s="206"/>
      <c r="B1152" s="206"/>
      <c r="C1152" s="204">
        <v>43775</v>
      </c>
      <c r="D1152" s="233" t="s">
        <v>2032</v>
      </c>
      <c r="E1152" s="319" t="s">
        <v>2022</v>
      </c>
      <c r="F1152" s="322"/>
      <c r="G1152" s="242" t="s">
        <v>1392</v>
      </c>
      <c r="H1152" s="313"/>
      <c r="I1152" s="654">
        <v>1471800</v>
      </c>
      <c r="J1152" s="357">
        <f t="shared" si="18"/>
        <v>16631200</v>
      </c>
      <c r="K1152" s="251"/>
      <c r="L1152" s="287"/>
      <c r="M1152" s="319" t="s">
        <v>2022</v>
      </c>
      <c r="N1152" s="287"/>
      <c r="O1152" s="287"/>
      <c r="P1152" s="287"/>
      <c r="Q1152" s="287"/>
      <c r="R1152" s="287"/>
      <c r="S1152" s="287"/>
      <c r="T1152" s="287"/>
      <c r="U1152" s="287"/>
      <c r="V1152" s="287"/>
      <c r="W1152" s="287"/>
      <c r="X1152" s="287"/>
      <c r="Y1152" s="287"/>
      <c r="Z1152" s="287"/>
      <c r="AA1152" s="287"/>
      <c r="AB1152" s="287"/>
      <c r="AC1152" s="287"/>
      <c r="AD1152" s="287"/>
      <c r="AE1152" s="287"/>
      <c r="AF1152" s="287"/>
      <c r="AG1152" s="287"/>
      <c r="AH1152" s="287"/>
      <c r="AI1152" s="287"/>
      <c r="AJ1152" s="449"/>
      <c r="AK1152" s="206"/>
      <c r="AL1152" s="206"/>
      <c r="AM1152" s="206"/>
      <c r="AN1152" s="206"/>
      <c r="AO1152" s="206"/>
      <c r="AP1152" s="206"/>
      <c r="AQ1152" s="206"/>
      <c r="AR1152" s="206"/>
      <c r="AS1152" s="206"/>
      <c r="AT1152" s="206"/>
      <c r="AU1152" s="206"/>
      <c r="AV1152" s="206"/>
      <c r="AW1152" s="206"/>
      <c r="AX1152" s="206"/>
      <c r="AY1152" s="206"/>
      <c r="AZ1152" s="206"/>
      <c r="BA1152" s="206"/>
      <c r="BB1152" s="206"/>
      <c r="BC1152" s="206"/>
      <c r="BD1152" s="206"/>
      <c r="BE1152" s="206"/>
      <c r="BF1152" s="206"/>
      <c r="BG1152" s="206"/>
      <c r="BH1152" s="206"/>
      <c r="BI1152" s="206"/>
      <c r="BJ1152" s="206"/>
      <c r="BK1152" s="206"/>
      <c r="BL1152" s="206"/>
      <c r="BM1152" s="206"/>
      <c r="BN1152" s="206"/>
      <c r="BO1152" s="206"/>
      <c r="BP1152" s="206"/>
      <c r="BQ1152" s="206"/>
      <c r="BR1152" s="206"/>
      <c r="BS1152" s="206"/>
      <c r="BT1152" s="206"/>
      <c r="BU1152" s="206"/>
      <c r="BV1152" s="206"/>
      <c r="BW1152" s="206"/>
      <c r="BX1152" s="206"/>
      <c r="BY1152" s="206"/>
      <c r="BZ1152" s="206"/>
      <c r="CA1152" s="206"/>
      <c r="CB1152" s="206"/>
      <c r="CC1152" s="206"/>
      <c r="CD1152" s="206"/>
      <c r="CE1152" s="206"/>
      <c r="CF1152" s="206"/>
      <c r="CG1152" s="206"/>
      <c r="CH1152" s="206"/>
      <c r="CI1152" s="206"/>
      <c r="CJ1152" s="206"/>
      <c r="CK1152" s="206"/>
      <c r="CL1152" s="206"/>
      <c r="CM1152" s="206"/>
      <c r="CN1152" s="206"/>
      <c r="CO1152" s="206"/>
      <c r="CP1152" s="206"/>
      <c r="CQ1152" s="206"/>
      <c r="CR1152" s="206"/>
      <c r="CS1152" s="206"/>
      <c r="CT1152" s="206"/>
      <c r="CU1152" s="206"/>
      <c r="CV1152" s="206"/>
      <c r="CW1152" s="206"/>
      <c r="CX1152" s="206"/>
      <c r="CY1152" s="206"/>
      <c r="CZ1152" s="206"/>
      <c r="DA1152" s="206"/>
      <c r="DB1152" s="206"/>
      <c r="DC1152" s="206"/>
      <c r="DD1152" s="206"/>
      <c r="DE1152" s="206"/>
      <c r="DF1152" s="206"/>
      <c r="DG1152" s="206"/>
      <c r="DH1152" s="206"/>
      <c r="DI1152" s="206"/>
      <c r="DJ1152" s="206"/>
      <c r="DK1152" s="206"/>
      <c r="DL1152" s="206"/>
      <c r="DM1152" s="206"/>
      <c r="DN1152" s="206"/>
      <c r="DO1152" s="206"/>
      <c r="DP1152" s="206"/>
      <c r="DQ1152" s="206"/>
      <c r="DR1152" s="206"/>
      <c r="DS1152" s="206"/>
      <c r="DT1152" s="206"/>
      <c r="DU1152" s="206"/>
      <c r="DV1152" s="206"/>
      <c r="DW1152" s="206"/>
      <c r="DX1152" s="206"/>
      <c r="DY1152" s="206"/>
      <c r="DZ1152" s="206"/>
      <c r="EA1152" s="206"/>
      <c r="EB1152" s="206"/>
      <c r="EC1152" s="206"/>
      <c r="ED1152" s="206"/>
      <c r="EE1152" s="206"/>
      <c r="EF1152" s="206"/>
      <c r="EG1152" s="206"/>
      <c r="EH1152" s="206"/>
      <c r="EI1152" s="206"/>
      <c r="EJ1152" s="206"/>
      <c r="EK1152" s="206"/>
      <c r="EL1152" s="206"/>
      <c r="EM1152" s="206"/>
      <c r="EN1152" s="206"/>
      <c r="EO1152" s="206"/>
      <c r="EP1152" s="206"/>
      <c r="EQ1152" s="206"/>
      <c r="ER1152" s="206"/>
      <c r="ES1152" s="206"/>
      <c r="ET1152" s="206"/>
      <c r="EU1152" s="206"/>
      <c r="EV1152" s="206"/>
      <c r="EW1152" s="206"/>
      <c r="EX1152" s="206"/>
      <c r="EY1152" s="206"/>
      <c r="EZ1152" s="206"/>
      <c r="FA1152" s="206"/>
      <c r="FB1152" s="206"/>
      <c r="FC1152" s="206"/>
      <c r="FD1152" s="206"/>
      <c r="FE1152" s="206"/>
      <c r="FF1152" s="206"/>
      <c r="FG1152" s="206"/>
      <c r="FH1152" s="206"/>
      <c r="FI1152" s="206"/>
      <c r="FJ1152" s="206"/>
      <c r="FK1152" s="206"/>
      <c r="FL1152" s="206"/>
      <c r="FM1152" s="206"/>
      <c r="FN1152" s="206"/>
      <c r="FO1152" s="206"/>
      <c r="FP1152" s="206"/>
      <c r="FQ1152" s="206"/>
      <c r="FR1152" s="206"/>
      <c r="FS1152" s="206"/>
      <c r="FT1152" s="206"/>
      <c r="FU1152" s="206"/>
      <c r="FV1152" s="206"/>
      <c r="FW1152" s="206"/>
      <c r="FX1152" s="206"/>
      <c r="FY1152" s="206"/>
      <c r="FZ1152" s="206"/>
      <c r="GA1152" s="206"/>
      <c r="GB1152" s="206"/>
      <c r="GC1152" s="206"/>
      <c r="GD1152" s="206"/>
      <c r="GE1152" s="206"/>
      <c r="GF1152" s="206"/>
      <c r="GG1152" s="206"/>
      <c r="GH1152" s="206"/>
      <c r="GI1152" s="206"/>
      <c r="GJ1152" s="206"/>
      <c r="GK1152" s="206"/>
      <c r="GL1152" s="206"/>
      <c r="GM1152" s="206"/>
      <c r="GN1152" s="206"/>
      <c r="GO1152" s="206"/>
      <c r="GP1152" s="206"/>
      <c r="GQ1152" s="206"/>
      <c r="GR1152" s="206"/>
      <c r="GS1152" s="206"/>
      <c r="GT1152" s="206"/>
      <c r="GU1152" s="206"/>
      <c r="GV1152" s="206"/>
      <c r="GW1152" s="206"/>
      <c r="GX1152" s="206"/>
      <c r="GY1152" s="206"/>
      <c r="GZ1152" s="206"/>
      <c r="HA1152" s="206"/>
      <c r="HB1152" s="206"/>
      <c r="HC1152" s="206"/>
      <c r="HD1152" s="206"/>
      <c r="HE1152" s="206"/>
      <c r="HF1152" s="206"/>
      <c r="HG1152" s="206"/>
      <c r="HH1152" s="206"/>
      <c r="HI1152" s="206"/>
      <c r="HJ1152" s="206"/>
      <c r="HK1152" s="206"/>
      <c r="HL1152" s="206"/>
      <c r="HM1152" s="206"/>
      <c r="HN1152" s="206"/>
      <c r="HO1152" s="206"/>
      <c r="HP1152" s="206"/>
      <c r="HQ1152" s="206"/>
      <c r="HR1152" s="206"/>
      <c r="HS1152" s="206"/>
      <c r="HT1152" s="206"/>
      <c r="HU1152" s="206"/>
      <c r="HV1152" s="206"/>
      <c r="HW1152" s="206"/>
      <c r="HX1152" s="206"/>
      <c r="HY1152" s="206"/>
      <c r="HZ1152" s="206"/>
      <c r="IA1152" s="206"/>
      <c r="IB1152" s="206"/>
      <c r="IC1152" s="206"/>
      <c r="ID1152" s="206"/>
      <c r="IE1152" s="206"/>
      <c r="IF1152" s="206"/>
      <c r="IG1152" s="206"/>
      <c r="IH1152" s="206"/>
    </row>
    <row r="1153" spans="1:242" s="225" customFormat="1" hidden="1" x14ac:dyDescent="0.25">
      <c r="A1153" s="206"/>
      <c r="B1153" s="206"/>
      <c r="C1153" s="204">
        <v>43776</v>
      </c>
      <c r="D1153" s="233" t="s">
        <v>2034</v>
      </c>
      <c r="E1153" s="319" t="s">
        <v>2023</v>
      </c>
      <c r="F1153" s="322"/>
      <c r="G1153" s="242" t="s">
        <v>2033</v>
      </c>
      <c r="H1153" s="313"/>
      <c r="I1153" s="654">
        <v>273800</v>
      </c>
      <c r="J1153" s="357">
        <f t="shared" si="18"/>
        <v>16357400</v>
      </c>
      <c r="K1153" s="251"/>
      <c r="L1153" s="287"/>
      <c r="M1153" s="319" t="s">
        <v>2023</v>
      </c>
      <c r="N1153" s="287"/>
      <c r="O1153" s="287"/>
      <c r="P1153" s="287"/>
      <c r="Q1153" s="287"/>
      <c r="R1153" s="287"/>
      <c r="S1153" s="287"/>
      <c r="T1153" s="287"/>
      <c r="U1153" s="287"/>
      <c r="V1153" s="287"/>
      <c r="W1153" s="287"/>
      <c r="X1153" s="287"/>
      <c r="Y1153" s="287"/>
      <c r="Z1153" s="287"/>
      <c r="AA1153" s="287"/>
      <c r="AB1153" s="287"/>
      <c r="AC1153" s="287"/>
      <c r="AD1153" s="287"/>
      <c r="AE1153" s="287"/>
      <c r="AF1153" s="287"/>
      <c r="AG1153" s="287"/>
      <c r="AH1153" s="287"/>
      <c r="AI1153" s="287"/>
      <c r="AJ1153" s="449"/>
      <c r="AK1153" s="206"/>
      <c r="AL1153" s="206"/>
      <c r="AM1153" s="206"/>
      <c r="AN1153" s="206"/>
      <c r="AO1153" s="206"/>
      <c r="AP1153" s="206"/>
      <c r="AQ1153" s="206"/>
      <c r="AR1153" s="206"/>
      <c r="AS1153" s="206"/>
      <c r="AT1153" s="206"/>
      <c r="AU1153" s="206"/>
      <c r="AV1153" s="206"/>
      <c r="AW1153" s="206"/>
      <c r="AX1153" s="206"/>
      <c r="AY1153" s="206"/>
      <c r="AZ1153" s="206"/>
      <c r="BA1153" s="206"/>
      <c r="BB1153" s="206"/>
      <c r="BC1153" s="206"/>
      <c r="BD1153" s="206"/>
      <c r="BE1153" s="206"/>
      <c r="BF1153" s="206"/>
      <c r="BG1153" s="206"/>
      <c r="BH1153" s="206"/>
      <c r="BI1153" s="206"/>
      <c r="BJ1153" s="206"/>
      <c r="BK1153" s="206"/>
      <c r="BL1153" s="206"/>
      <c r="BM1153" s="206"/>
      <c r="BN1153" s="206"/>
      <c r="BO1153" s="206"/>
      <c r="BP1153" s="206"/>
      <c r="BQ1153" s="206"/>
      <c r="BR1153" s="206"/>
      <c r="BS1153" s="206"/>
      <c r="BT1153" s="206"/>
      <c r="BU1153" s="206"/>
      <c r="BV1153" s="206"/>
      <c r="BW1153" s="206"/>
      <c r="BX1153" s="206"/>
      <c r="BY1153" s="206"/>
      <c r="BZ1153" s="206"/>
      <c r="CA1153" s="206"/>
      <c r="CB1153" s="206"/>
      <c r="CC1153" s="206"/>
      <c r="CD1153" s="206"/>
      <c r="CE1153" s="206"/>
      <c r="CF1153" s="206"/>
      <c r="CG1153" s="206"/>
      <c r="CH1153" s="206"/>
      <c r="CI1153" s="206"/>
      <c r="CJ1153" s="206"/>
      <c r="CK1153" s="206"/>
      <c r="CL1153" s="206"/>
      <c r="CM1153" s="206"/>
      <c r="CN1153" s="206"/>
      <c r="CO1153" s="206"/>
      <c r="CP1153" s="206"/>
      <c r="CQ1153" s="206"/>
      <c r="CR1153" s="206"/>
      <c r="CS1153" s="206"/>
      <c r="CT1153" s="206"/>
      <c r="CU1153" s="206"/>
      <c r="CV1153" s="206"/>
      <c r="CW1153" s="206"/>
      <c r="CX1153" s="206"/>
      <c r="CY1153" s="206"/>
      <c r="CZ1153" s="206"/>
      <c r="DA1153" s="206"/>
      <c r="DB1153" s="206"/>
      <c r="DC1153" s="206"/>
      <c r="DD1153" s="206"/>
      <c r="DE1153" s="206"/>
      <c r="DF1153" s="206"/>
      <c r="DG1153" s="206"/>
      <c r="DH1153" s="206"/>
      <c r="DI1153" s="206"/>
      <c r="DJ1153" s="206"/>
      <c r="DK1153" s="206"/>
      <c r="DL1153" s="206"/>
      <c r="DM1153" s="206"/>
      <c r="DN1153" s="206"/>
      <c r="DO1153" s="206"/>
      <c r="DP1153" s="206"/>
      <c r="DQ1153" s="206"/>
      <c r="DR1153" s="206"/>
      <c r="DS1153" s="206"/>
      <c r="DT1153" s="206"/>
      <c r="DU1153" s="206"/>
      <c r="DV1153" s="206"/>
      <c r="DW1153" s="206"/>
      <c r="DX1153" s="206"/>
      <c r="DY1153" s="206"/>
      <c r="DZ1153" s="206"/>
      <c r="EA1153" s="206"/>
      <c r="EB1153" s="206"/>
      <c r="EC1153" s="206"/>
      <c r="ED1153" s="206"/>
      <c r="EE1153" s="206"/>
      <c r="EF1153" s="206"/>
      <c r="EG1153" s="206"/>
      <c r="EH1153" s="206"/>
      <c r="EI1153" s="206"/>
      <c r="EJ1153" s="206"/>
      <c r="EK1153" s="206"/>
      <c r="EL1153" s="206"/>
      <c r="EM1153" s="206"/>
      <c r="EN1153" s="206"/>
      <c r="EO1153" s="206"/>
      <c r="EP1153" s="206"/>
      <c r="EQ1153" s="206"/>
      <c r="ER1153" s="206"/>
      <c r="ES1153" s="206"/>
      <c r="ET1153" s="206"/>
      <c r="EU1153" s="206"/>
      <c r="EV1153" s="206"/>
      <c r="EW1153" s="206"/>
      <c r="EX1153" s="206"/>
      <c r="EY1153" s="206"/>
      <c r="EZ1153" s="206"/>
      <c r="FA1153" s="206"/>
      <c r="FB1153" s="206"/>
      <c r="FC1153" s="206"/>
      <c r="FD1153" s="206"/>
      <c r="FE1153" s="206"/>
      <c r="FF1153" s="206"/>
      <c r="FG1153" s="206"/>
      <c r="FH1153" s="206"/>
      <c r="FI1153" s="206"/>
      <c r="FJ1153" s="206"/>
      <c r="FK1153" s="206"/>
      <c r="FL1153" s="206"/>
      <c r="FM1153" s="206"/>
      <c r="FN1153" s="206"/>
      <c r="FO1153" s="206"/>
      <c r="FP1153" s="206"/>
      <c r="FQ1153" s="206"/>
      <c r="FR1153" s="206"/>
      <c r="FS1153" s="206"/>
      <c r="FT1153" s="206"/>
      <c r="FU1153" s="206"/>
      <c r="FV1153" s="206"/>
      <c r="FW1153" s="206"/>
      <c r="FX1153" s="206"/>
      <c r="FY1153" s="206"/>
      <c r="FZ1153" s="206"/>
      <c r="GA1153" s="206"/>
      <c r="GB1153" s="206"/>
      <c r="GC1153" s="206"/>
      <c r="GD1153" s="206"/>
      <c r="GE1153" s="206"/>
      <c r="GF1153" s="206"/>
      <c r="GG1153" s="206"/>
      <c r="GH1153" s="206"/>
      <c r="GI1153" s="206"/>
      <c r="GJ1153" s="206"/>
      <c r="GK1153" s="206"/>
      <c r="GL1153" s="206"/>
      <c r="GM1153" s="206"/>
      <c r="GN1153" s="206"/>
      <c r="GO1153" s="206"/>
      <c r="GP1153" s="206"/>
      <c r="GQ1153" s="206"/>
      <c r="GR1153" s="206"/>
      <c r="GS1153" s="206"/>
      <c r="GT1153" s="206"/>
      <c r="GU1153" s="206"/>
      <c r="GV1153" s="206"/>
      <c r="GW1153" s="206"/>
      <c r="GX1153" s="206"/>
      <c r="GY1153" s="206"/>
      <c r="GZ1153" s="206"/>
      <c r="HA1153" s="206"/>
      <c r="HB1153" s="206"/>
      <c r="HC1153" s="206"/>
      <c r="HD1153" s="206"/>
      <c r="HE1153" s="206"/>
      <c r="HF1153" s="206"/>
      <c r="HG1153" s="206"/>
      <c r="HH1153" s="206"/>
      <c r="HI1153" s="206"/>
      <c r="HJ1153" s="206"/>
      <c r="HK1153" s="206"/>
      <c r="HL1153" s="206"/>
      <c r="HM1153" s="206"/>
      <c r="HN1153" s="206"/>
      <c r="HO1153" s="206"/>
      <c r="HP1153" s="206"/>
      <c r="HQ1153" s="206"/>
      <c r="HR1153" s="206"/>
      <c r="HS1153" s="206"/>
      <c r="HT1153" s="206"/>
      <c r="HU1153" s="206"/>
      <c r="HV1153" s="206"/>
      <c r="HW1153" s="206"/>
      <c r="HX1153" s="206"/>
      <c r="HY1153" s="206"/>
      <c r="HZ1153" s="206"/>
      <c r="IA1153" s="206"/>
      <c r="IB1153" s="206"/>
      <c r="IC1153" s="206"/>
      <c r="ID1153" s="206"/>
      <c r="IE1153" s="206"/>
      <c r="IF1153" s="206"/>
      <c r="IG1153" s="206"/>
      <c r="IH1153" s="206"/>
    </row>
    <row r="1154" spans="1:242" s="225" customFormat="1" hidden="1" x14ac:dyDescent="0.25">
      <c r="A1154" s="206"/>
      <c r="B1154" s="206"/>
      <c r="C1154" s="204">
        <v>43776</v>
      </c>
      <c r="D1154" s="233" t="s">
        <v>1391</v>
      </c>
      <c r="E1154" s="319" t="s">
        <v>2024</v>
      </c>
      <c r="F1154" s="322"/>
      <c r="G1154" s="242" t="s">
        <v>1192</v>
      </c>
      <c r="H1154" s="313"/>
      <c r="I1154" s="654">
        <v>192000</v>
      </c>
      <c r="J1154" s="357">
        <f t="shared" si="18"/>
        <v>16165400</v>
      </c>
      <c r="K1154" s="251"/>
      <c r="L1154" s="287"/>
      <c r="M1154" s="319" t="s">
        <v>2024</v>
      </c>
      <c r="N1154" s="287"/>
      <c r="O1154" s="287"/>
      <c r="P1154" s="287"/>
      <c r="Q1154" s="287"/>
      <c r="R1154" s="287"/>
      <c r="S1154" s="287"/>
      <c r="T1154" s="287"/>
      <c r="U1154" s="287"/>
      <c r="V1154" s="287"/>
      <c r="W1154" s="287"/>
      <c r="X1154" s="287"/>
      <c r="Y1154" s="287"/>
      <c r="Z1154" s="287"/>
      <c r="AA1154" s="287"/>
      <c r="AB1154" s="287"/>
      <c r="AC1154" s="287"/>
      <c r="AD1154" s="287"/>
      <c r="AE1154" s="287"/>
      <c r="AF1154" s="287"/>
      <c r="AG1154" s="287"/>
      <c r="AH1154" s="287"/>
      <c r="AI1154" s="287"/>
      <c r="AJ1154" s="449"/>
      <c r="AK1154" s="206"/>
      <c r="AL1154" s="206"/>
      <c r="AM1154" s="206"/>
      <c r="AN1154" s="206"/>
      <c r="AO1154" s="206"/>
      <c r="AP1154" s="206"/>
      <c r="AQ1154" s="206"/>
      <c r="AR1154" s="206"/>
      <c r="AS1154" s="206"/>
      <c r="AT1154" s="206"/>
      <c r="AU1154" s="206"/>
      <c r="AV1154" s="206"/>
      <c r="AW1154" s="206"/>
      <c r="AX1154" s="206"/>
      <c r="AY1154" s="206"/>
      <c r="AZ1154" s="206"/>
      <c r="BA1154" s="206"/>
      <c r="BB1154" s="206"/>
      <c r="BC1154" s="206"/>
      <c r="BD1154" s="206"/>
      <c r="BE1154" s="206"/>
      <c r="BF1154" s="206"/>
      <c r="BG1154" s="206"/>
      <c r="BH1154" s="206"/>
      <c r="BI1154" s="206"/>
      <c r="BJ1154" s="206"/>
      <c r="BK1154" s="206"/>
      <c r="BL1154" s="206"/>
      <c r="BM1154" s="206"/>
      <c r="BN1154" s="206"/>
      <c r="BO1154" s="206"/>
      <c r="BP1154" s="206"/>
      <c r="BQ1154" s="206"/>
      <c r="BR1154" s="206"/>
      <c r="BS1154" s="206"/>
      <c r="BT1154" s="206"/>
      <c r="BU1154" s="206"/>
      <c r="BV1154" s="206"/>
      <c r="BW1154" s="206"/>
      <c r="BX1154" s="206"/>
      <c r="BY1154" s="206"/>
      <c r="BZ1154" s="206"/>
      <c r="CA1154" s="206"/>
      <c r="CB1154" s="206"/>
      <c r="CC1154" s="206"/>
      <c r="CD1154" s="206"/>
      <c r="CE1154" s="206"/>
      <c r="CF1154" s="206"/>
      <c r="CG1154" s="206"/>
      <c r="CH1154" s="206"/>
      <c r="CI1154" s="206"/>
      <c r="CJ1154" s="206"/>
      <c r="CK1154" s="206"/>
      <c r="CL1154" s="206"/>
      <c r="CM1154" s="206"/>
      <c r="CN1154" s="206"/>
      <c r="CO1154" s="206"/>
      <c r="CP1154" s="206"/>
      <c r="CQ1154" s="206"/>
      <c r="CR1154" s="206"/>
      <c r="CS1154" s="206"/>
      <c r="CT1154" s="206"/>
      <c r="CU1154" s="206"/>
      <c r="CV1154" s="206"/>
      <c r="CW1154" s="206"/>
      <c r="CX1154" s="206"/>
      <c r="CY1154" s="206"/>
      <c r="CZ1154" s="206"/>
      <c r="DA1154" s="206"/>
      <c r="DB1154" s="206"/>
      <c r="DC1154" s="206"/>
      <c r="DD1154" s="206"/>
      <c r="DE1154" s="206"/>
      <c r="DF1154" s="206"/>
      <c r="DG1154" s="206"/>
      <c r="DH1154" s="206"/>
      <c r="DI1154" s="206"/>
      <c r="DJ1154" s="206"/>
      <c r="DK1154" s="206"/>
      <c r="DL1154" s="206"/>
      <c r="DM1154" s="206"/>
      <c r="DN1154" s="206"/>
      <c r="DO1154" s="206"/>
      <c r="DP1154" s="206"/>
      <c r="DQ1154" s="206"/>
      <c r="DR1154" s="206"/>
      <c r="DS1154" s="206"/>
      <c r="DT1154" s="206"/>
      <c r="DU1154" s="206"/>
      <c r="DV1154" s="206"/>
      <c r="DW1154" s="206"/>
      <c r="DX1154" s="206"/>
      <c r="DY1154" s="206"/>
      <c r="DZ1154" s="206"/>
      <c r="EA1154" s="206"/>
      <c r="EB1154" s="206"/>
      <c r="EC1154" s="206"/>
      <c r="ED1154" s="206"/>
      <c r="EE1154" s="206"/>
      <c r="EF1154" s="206"/>
      <c r="EG1154" s="206"/>
      <c r="EH1154" s="206"/>
      <c r="EI1154" s="206"/>
      <c r="EJ1154" s="206"/>
      <c r="EK1154" s="206"/>
      <c r="EL1154" s="206"/>
      <c r="EM1154" s="206"/>
      <c r="EN1154" s="206"/>
      <c r="EO1154" s="206"/>
      <c r="EP1154" s="206"/>
      <c r="EQ1154" s="206"/>
      <c r="ER1154" s="206"/>
      <c r="ES1154" s="206"/>
      <c r="ET1154" s="206"/>
      <c r="EU1154" s="206"/>
      <c r="EV1154" s="206"/>
      <c r="EW1154" s="206"/>
      <c r="EX1154" s="206"/>
      <c r="EY1154" s="206"/>
      <c r="EZ1154" s="206"/>
      <c r="FA1154" s="206"/>
      <c r="FB1154" s="206"/>
      <c r="FC1154" s="206"/>
      <c r="FD1154" s="206"/>
      <c r="FE1154" s="206"/>
      <c r="FF1154" s="206"/>
      <c r="FG1154" s="206"/>
      <c r="FH1154" s="206"/>
      <c r="FI1154" s="206"/>
      <c r="FJ1154" s="206"/>
      <c r="FK1154" s="206"/>
      <c r="FL1154" s="206"/>
      <c r="FM1154" s="206"/>
      <c r="FN1154" s="206"/>
      <c r="FO1154" s="206"/>
      <c r="FP1154" s="206"/>
      <c r="FQ1154" s="206"/>
      <c r="FR1154" s="206"/>
      <c r="FS1154" s="206"/>
      <c r="FT1154" s="206"/>
      <c r="FU1154" s="206"/>
      <c r="FV1154" s="206"/>
      <c r="FW1154" s="206"/>
      <c r="FX1154" s="206"/>
      <c r="FY1154" s="206"/>
      <c r="FZ1154" s="206"/>
      <c r="GA1154" s="206"/>
      <c r="GB1154" s="206"/>
      <c r="GC1154" s="206"/>
      <c r="GD1154" s="206"/>
      <c r="GE1154" s="206"/>
      <c r="GF1154" s="206"/>
      <c r="GG1154" s="206"/>
      <c r="GH1154" s="206"/>
      <c r="GI1154" s="206"/>
      <c r="GJ1154" s="206"/>
      <c r="GK1154" s="206"/>
      <c r="GL1154" s="206"/>
      <c r="GM1154" s="206"/>
      <c r="GN1154" s="206"/>
      <c r="GO1154" s="206"/>
      <c r="GP1154" s="206"/>
      <c r="GQ1154" s="206"/>
      <c r="GR1154" s="206"/>
      <c r="GS1154" s="206"/>
      <c r="GT1154" s="206"/>
      <c r="GU1154" s="206"/>
      <c r="GV1154" s="206"/>
      <c r="GW1154" s="206"/>
      <c r="GX1154" s="206"/>
      <c r="GY1154" s="206"/>
      <c r="GZ1154" s="206"/>
      <c r="HA1154" s="206"/>
      <c r="HB1154" s="206"/>
      <c r="HC1154" s="206"/>
      <c r="HD1154" s="206"/>
      <c r="HE1154" s="206"/>
      <c r="HF1154" s="206"/>
      <c r="HG1154" s="206"/>
      <c r="HH1154" s="206"/>
      <c r="HI1154" s="206"/>
      <c r="HJ1154" s="206"/>
      <c r="HK1154" s="206"/>
      <c r="HL1154" s="206"/>
      <c r="HM1154" s="206"/>
      <c r="HN1154" s="206"/>
      <c r="HO1154" s="206"/>
      <c r="HP1154" s="206"/>
      <c r="HQ1154" s="206"/>
      <c r="HR1154" s="206"/>
      <c r="HS1154" s="206"/>
      <c r="HT1154" s="206"/>
      <c r="HU1154" s="206"/>
      <c r="HV1154" s="206"/>
      <c r="HW1154" s="206"/>
      <c r="HX1154" s="206"/>
      <c r="HY1154" s="206"/>
      <c r="HZ1154" s="206"/>
      <c r="IA1154" s="206"/>
      <c r="IB1154" s="206"/>
      <c r="IC1154" s="206"/>
      <c r="ID1154" s="206"/>
      <c r="IE1154" s="206"/>
      <c r="IF1154" s="206"/>
      <c r="IG1154" s="206"/>
      <c r="IH1154" s="206"/>
    </row>
    <row r="1155" spans="1:242" s="225" customFormat="1" hidden="1" x14ac:dyDescent="0.25">
      <c r="A1155" s="206"/>
      <c r="B1155" s="206"/>
      <c r="C1155" s="204">
        <v>43776</v>
      </c>
      <c r="D1155" s="233" t="s">
        <v>2035</v>
      </c>
      <c r="E1155" s="319" t="s">
        <v>2025</v>
      </c>
      <c r="F1155" s="322"/>
      <c r="G1155" s="242" t="s">
        <v>1790</v>
      </c>
      <c r="H1155" s="313"/>
      <c r="I1155" s="654">
        <v>450000</v>
      </c>
      <c r="J1155" s="357">
        <f t="shared" si="18"/>
        <v>15715400</v>
      </c>
      <c r="K1155" s="251"/>
      <c r="L1155" s="287"/>
      <c r="M1155" s="319" t="s">
        <v>2025</v>
      </c>
      <c r="N1155" s="287"/>
      <c r="O1155" s="287"/>
      <c r="P1155" s="287"/>
      <c r="Q1155" s="287"/>
      <c r="R1155" s="287"/>
      <c r="S1155" s="287"/>
      <c r="T1155" s="287"/>
      <c r="U1155" s="287"/>
      <c r="V1155" s="287"/>
      <c r="W1155" s="287"/>
      <c r="X1155" s="287"/>
      <c r="Y1155" s="287"/>
      <c r="Z1155" s="287"/>
      <c r="AA1155" s="287"/>
      <c r="AB1155" s="287"/>
      <c r="AC1155" s="287"/>
      <c r="AD1155" s="287"/>
      <c r="AE1155" s="287"/>
      <c r="AF1155" s="287"/>
      <c r="AG1155" s="287"/>
      <c r="AH1155" s="287"/>
      <c r="AI1155" s="287"/>
      <c r="AJ1155" s="449"/>
      <c r="AK1155" s="206"/>
      <c r="AL1155" s="206"/>
      <c r="AM1155" s="206"/>
      <c r="AN1155" s="206"/>
      <c r="AO1155" s="206"/>
      <c r="AP1155" s="206"/>
      <c r="AQ1155" s="206"/>
      <c r="AR1155" s="206"/>
      <c r="AS1155" s="206"/>
      <c r="AT1155" s="206"/>
      <c r="AU1155" s="206"/>
      <c r="AV1155" s="206"/>
      <c r="AW1155" s="206"/>
      <c r="AX1155" s="206"/>
      <c r="AY1155" s="206"/>
      <c r="AZ1155" s="206"/>
      <c r="BA1155" s="206"/>
      <c r="BB1155" s="206"/>
      <c r="BC1155" s="206"/>
      <c r="BD1155" s="206"/>
      <c r="BE1155" s="206"/>
      <c r="BF1155" s="206"/>
      <c r="BG1155" s="206"/>
      <c r="BH1155" s="206"/>
      <c r="BI1155" s="206"/>
      <c r="BJ1155" s="206"/>
      <c r="BK1155" s="206"/>
      <c r="BL1155" s="206"/>
      <c r="BM1155" s="206"/>
      <c r="BN1155" s="206"/>
      <c r="BO1155" s="206"/>
      <c r="BP1155" s="206"/>
      <c r="BQ1155" s="206"/>
      <c r="BR1155" s="206"/>
      <c r="BS1155" s="206"/>
      <c r="BT1155" s="206"/>
      <c r="BU1155" s="206"/>
      <c r="BV1155" s="206"/>
      <c r="BW1155" s="206"/>
      <c r="BX1155" s="206"/>
      <c r="BY1155" s="206"/>
      <c r="BZ1155" s="206"/>
      <c r="CA1155" s="206"/>
      <c r="CB1155" s="206"/>
      <c r="CC1155" s="206"/>
      <c r="CD1155" s="206"/>
      <c r="CE1155" s="206"/>
      <c r="CF1155" s="206"/>
      <c r="CG1155" s="206"/>
      <c r="CH1155" s="206"/>
      <c r="CI1155" s="206"/>
      <c r="CJ1155" s="206"/>
      <c r="CK1155" s="206"/>
      <c r="CL1155" s="206"/>
      <c r="CM1155" s="206"/>
      <c r="CN1155" s="206"/>
      <c r="CO1155" s="206"/>
      <c r="CP1155" s="206"/>
      <c r="CQ1155" s="206"/>
      <c r="CR1155" s="206"/>
      <c r="CS1155" s="206"/>
      <c r="CT1155" s="206"/>
      <c r="CU1155" s="206"/>
      <c r="CV1155" s="206"/>
      <c r="CW1155" s="206"/>
      <c r="CX1155" s="206"/>
      <c r="CY1155" s="206"/>
      <c r="CZ1155" s="206"/>
      <c r="DA1155" s="206"/>
      <c r="DB1155" s="206"/>
      <c r="DC1155" s="206"/>
      <c r="DD1155" s="206"/>
      <c r="DE1155" s="206"/>
      <c r="DF1155" s="206"/>
      <c r="DG1155" s="206"/>
      <c r="DH1155" s="206"/>
      <c r="DI1155" s="206"/>
      <c r="DJ1155" s="206"/>
      <c r="DK1155" s="206"/>
      <c r="DL1155" s="206"/>
      <c r="DM1155" s="206"/>
      <c r="DN1155" s="206"/>
      <c r="DO1155" s="206"/>
      <c r="DP1155" s="206"/>
      <c r="DQ1155" s="206"/>
      <c r="DR1155" s="206"/>
      <c r="DS1155" s="206"/>
      <c r="DT1155" s="206"/>
      <c r="DU1155" s="206"/>
      <c r="DV1155" s="206"/>
      <c r="DW1155" s="206"/>
      <c r="DX1155" s="206"/>
      <c r="DY1155" s="206"/>
      <c r="DZ1155" s="206"/>
      <c r="EA1155" s="206"/>
      <c r="EB1155" s="206"/>
      <c r="EC1155" s="206"/>
      <c r="ED1155" s="206"/>
      <c r="EE1155" s="206"/>
      <c r="EF1155" s="206"/>
      <c r="EG1155" s="206"/>
      <c r="EH1155" s="206"/>
      <c r="EI1155" s="206"/>
      <c r="EJ1155" s="206"/>
      <c r="EK1155" s="206"/>
      <c r="EL1155" s="206"/>
      <c r="EM1155" s="206"/>
      <c r="EN1155" s="206"/>
      <c r="EO1155" s="206"/>
      <c r="EP1155" s="206"/>
      <c r="EQ1155" s="206"/>
      <c r="ER1155" s="206"/>
      <c r="ES1155" s="206"/>
      <c r="ET1155" s="206"/>
      <c r="EU1155" s="206"/>
      <c r="EV1155" s="206"/>
      <c r="EW1155" s="206"/>
      <c r="EX1155" s="206"/>
      <c r="EY1155" s="206"/>
      <c r="EZ1155" s="206"/>
      <c r="FA1155" s="206"/>
      <c r="FB1155" s="206"/>
      <c r="FC1155" s="206"/>
      <c r="FD1155" s="206"/>
      <c r="FE1155" s="206"/>
      <c r="FF1155" s="206"/>
      <c r="FG1155" s="206"/>
      <c r="FH1155" s="206"/>
      <c r="FI1155" s="206"/>
      <c r="FJ1155" s="206"/>
      <c r="FK1155" s="206"/>
      <c r="FL1155" s="206"/>
      <c r="FM1155" s="206"/>
      <c r="FN1155" s="206"/>
      <c r="FO1155" s="206"/>
      <c r="FP1155" s="206"/>
      <c r="FQ1155" s="206"/>
      <c r="FR1155" s="206"/>
      <c r="FS1155" s="206"/>
      <c r="FT1155" s="206"/>
      <c r="FU1155" s="206"/>
      <c r="FV1155" s="206"/>
      <c r="FW1155" s="206"/>
      <c r="FX1155" s="206"/>
      <c r="FY1155" s="206"/>
      <c r="FZ1155" s="206"/>
      <c r="GA1155" s="206"/>
      <c r="GB1155" s="206"/>
      <c r="GC1155" s="206"/>
      <c r="GD1155" s="206"/>
      <c r="GE1155" s="206"/>
      <c r="GF1155" s="206"/>
      <c r="GG1155" s="206"/>
      <c r="GH1155" s="206"/>
      <c r="GI1155" s="206"/>
      <c r="GJ1155" s="206"/>
      <c r="GK1155" s="206"/>
      <c r="GL1155" s="206"/>
      <c r="GM1155" s="206"/>
      <c r="GN1155" s="206"/>
      <c r="GO1155" s="206"/>
      <c r="GP1155" s="206"/>
      <c r="GQ1155" s="206"/>
      <c r="GR1155" s="206"/>
      <c r="GS1155" s="206"/>
      <c r="GT1155" s="206"/>
      <c r="GU1155" s="206"/>
      <c r="GV1155" s="206"/>
      <c r="GW1155" s="206"/>
      <c r="GX1155" s="206"/>
      <c r="GY1155" s="206"/>
      <c r="GZ1155" s="206"/>
      <c r="HA1155" s="206"/>
      <c r="HB1155" s="206"/>
      <c r="HC1155" s="206"/>
      <c r="HD1155" s="206"/>
      <c r="HE1155" s="206"/>
      <c r="HF1155" s="206"/>
      <c r="HG1155" s="206"/>
      <c r="HH1155" s="206"/>
      <c r="HI1155" s="206"/>
      <c r="HJ1155" s="206"/>
      <c r="HK1155" s="206"/>
      <c r="HL1155" s="206"/>
      <c r="HM1155" s="206"/>
      <c r="HN1155" s="206"/>
      <c r="HO1155" s="206"/>
      <c r="HP1155" s="206"/>
      <c r="HQ1155" s="206"/>
      <c r="HR1155" s="206"/>
      <c r="HS1155" s="206"/>
      <c r="HT1155" s="206"/>
      <c r="HU1155" s="206"/>
      <c r="HV1155" s="206"/>
      <c r="HW1155" s="206"/>
      <c r="HX1155" s="206"/>
      <c r="HY1155" s="206"/>
      <c r="HZ1155" s="206"/>
      <c r="IA1155" s="206"/>
      <c r="IB1155" s="206"/>
      <c r="IC1155" s="206"/>
      <c r="ID1155" s="206"/>
      <c r="IE1155" s="206"/>
      <c r="IF1155" s="206"/>
      <c r="IG1155" s="206"/>
      <c r="IH1155" s="206"/>
    </row>
    <row r="1156" spans="1:242" s="225" customFormat="1" hidden="1" x14ac:dyDescent="0.25">
      <c r="A1156" s="206"/>
      <c r="B1156" s="206"/>
      <c r="C1156" s="204">
        <v>43777</v>
      </c>
      <c r="D1156" s="233" t="s">
        <v>2036</v>
      </c>
      <c r="E1156" s="319" t="s">
        <v>2026</v>
      </c>
      <c r="F1156" s="322"/>
      <c r="G1156" s="242" t="s">
        <v>1185</v>
      </c>
      <c r="H1156" s="313"/>
      <c r="I1156" s="654">
        <v>45000</v>
      </c>
      <c r="J1156" s="357">
        <f t="shared" si="18"/>
        <v>15670400</v>
      </c>
      <c r="K1156" s="251"/>
      <c r="L1156" s="287"/>
      <c r="M1156" s="319" t="s">
        <v>2026</v>
      </c>
      <c r="N1156" s="287"/>
      <c r="O1156" s="287"/>
      <c r="P1156" s="287"/>
      <c r="Q1156" s="287"/>
      <c r="R1156" s="287"/>
      <c r="S1156" s="287"/>
      <c r="T1156" s="287"/>
      <c r="U1156" s="287"/>
      <c r="V1156" s="287"/>
      <c r="W1156" s="287"/>
      <c r="X1156" s="287"/>
      <c r="Y1156" s="287"/>
      <c r="Z1156" s="287"/>
      <c r="AA1156" s="287"/>
      <c r="AB1156" s="287"/>
      <c r="AC1156" s="287"/>
      <c r="AD1156" s="287"/>
      <c r="AE1156" s="287"/>
      <c r="AF1156" s="287"/>
      <c r="AG1156" s="287"/>
      <c r="AH1156" s="287"/>
      <c r="AI1156" s="287"/>
      <c r="AJ1156" s="449"/>
      <c r="AK1156" s="206"/>
      <c r="AL1156" s="206"/>
      <c r="AM1156" s="206"/>
      <c r="AN1156" s="206"/>
      <c r="AO1156" s="206"/>
      <c r="AP1156" s="206"/>
      <c r="AQ1156" s="206"/>
      <c r="AR1156" s="206"/>
      <c r="AS1156" s="206"/>
      <c r="AT1156" s="206"/>
      <c r="AU1156" s="206"/>
      <c r="AV1156" s="206"/>
      <c r="AW1156" s="206"/>
      <c r="AX1156" s="206"/>
      <c r="AY1156" s="206"/>
      <c r="AZ1156" s="206"/>
      <c r="BA1156" s="206"/>
      <c r="BB1156" s="206"/>
      <c r="BC1156" s="206"/>
      <c r="BD1156" s="206"/>
      <c r="BE1156" s="206"/>
      <c r="BF1156" s="206"/>
      <c r="BG1156" s="206"/>
      <c r="BH1156" s="206"/>
      <c r="BI1156" s="206"/>
      <c r="BJ1156" s="206"/>
      <c r="BK1156" s="206"/>
      <c r="BL1156" s="206"/>
      <c r="BM1156" s="206"/>
      <c r="BN1156" s="206"/>
      <c r="BO1156" s="206"/>
      <c r="BP1156" s="206"/>
      <c r="BQ1156" s="206"/>
      <c r="BR1156" s="206"/>
      <c r="BS1156" s="206"/>
      <c r="BT1156" s="206"/>
      <c r="BU1156" s="206"/>
      <c r="BV1156" s="206"/>
      <c r="BW1156" s="206"/>
      <c r="BX1156" s="206"/>
      <c r="BY1156" s="206"/>
      <c r="BZ1156" s="206"/>
      <c r="CA1156" s="206"/>
      <c r="CB1156" s="206"/>
      <c r="CC1156" s="206"/>
      <c r="CD1156" s="206"/>
      <c r="CE1156" s="206"/>
      <c r="CF1156" s="206"/>
      <c r="CG1156" s="206"/>
      <c r="CH1156" s="206"/>
      <c r="CI1156" s="206"/>
      <c r="CJ1156" s="206"/>
      <c r="CK1156" s="206"/>
      <c r="CL1156" s="206"/>
      <c r="CM1156" s="206"/>
      <c r="CN1156" s="206"/>
      <c r="CO1156" s="206"/>
      <c r="CP1156" s="206"/>
      <c r="CQ1156" s="206"/>
      <c r="CR1156" s="206"/>
      <c r="CS1156" s="206"/>
      <c r="CT1156" s="206"/>
      <c r="CU1156" s="206"/>
      <c r="CV1156" s="206"/>
      <c r="CW1156" s="206"/>
      <c r="CX1156" s="206"/>
      <c r="CY1156" s="206"/>
      <c r="CZ1156" s="206"/>
      <c r="DA1156" s="206"/>
      <c r="DB1156" s="206"/>
      <c r="DC1156" s="206"/>
      <c r="DD1156" s="206"/>
      <c r="DE1156" s="206"/>
      <c r="DF1156" s="206"/>
      <c r="DG1156" s="206"/>
      <c r="DH1156" s="206"/>
      <c r="DI1156" s="206"/>
      <c r="DJ1156" s="206"/>
      <c r="DK1156" s="206"/>
      <c r="DL1156" s="206"/>
      <c r="DM1156" s="206"/>
      <c r="DN1156" s="206"/>
      <c r="DO1156" s="206"/>
      <c r="DP1156" s="206"/>
      <c r="DQ1156" s="206"/>
      <c r="DR1156" s="206"/>
      <c r="DS1156" s="206"/>
      <c r="DT1156" s="206"/>
      <c r="DU1156" s="206"/>
      <c r="DV1156" s="206"/>
      <c r="DW1156" s="206"/>
      <c r="DX1156" s="206"/>
      <c r="DY1156" s="206"/>
      <c r="DZ1156" s="206"/>
      <c r="EA1156" s="206"/>
      <c r="EB1156" s="206"/>
      <c r="EC1156" s="206"/>
      <c r="ED1156" s="206"/>
      <c r="EE1156" s="206"/>
      <c r="EF1156" s="206"/>
      <c r="EG1156" s="206"/>
      <c r="EH1156" s="206"/>
      <c r="EI1156" s="206"/>
      <c r="EJ1156" s="206"/>
      <c r="EK1156" s="206"/>
      <c r="EL1156" s="206"/>
      <c r="EM1156" s="206"/>
      <c r="EN1156" s="206"/>
      <c r="EO1156" s="206"/>
      <c r="EP1156" s="206"/>
      <c r="EQ1156" s="206"/>
      <c r="ER1156" s="206"/>
      <c r="ES1156" s="206"/>
      <c r="ET1156" s="206"/>
      <c r="EU1156" s="206"/>
      <c r="EV1156" s="206"/>
      <c r="EW1156" s="206"/>
      <c r="EX1156" s="206"/>
      <c r="EY1156" s="206"/>
      <c r="EZ1156" s="206"/>
      <c r="FA1156" s="206"/>
      <c r="FB1156" s="206"/>
      <c r="FC1156" s="206"/>
      <c r="FD1156" s="206"/>
      <c r="FE1156" s="206"/>
      <c r="FF1156" s="206"/>
      <c r="FG1156" s="206"/>
      <c r="FH1156" s="206"/>
      <c r="FI1156" s="206"/>
      <c r="FJ1156" s="206"/>
      <c r="FK1156" s="206"/>
      <c r="FL1156" s="206"/>
      <c r="FM1156" s="206"/>
      <c r="FN1156" s="206"/>
      <c r="FO1156" s="206"/>
      <c r="FP1156" s="206"/>
      <c r="FQ1156" s="206"/>
      <c r="FR1156" s="206"/>
      <c r="FS1156" s="206"/>
      <c r="FT1156" s="206"/>
      <c r="FU1156" s="206"/>
      <c r="FV1156" s="206"/>
      <c r="FW1156" s="206"/>
      <c r="FX1156" s="206"/>
      <c r="FY1156" s="206"/>
      <c r="FZ1156" s="206"/>
      <c r="GA1156" s="206"/>
      <c r="GB1156" s="206"/>
      <c r="GC1156" s="206"/>
      <c r="GD1156" s="206"/>
      <c r="GE1156" s="206"/>
      <c r="GF1156" s="206"/>
      <c r="GG1156" s="206"/>
      <c r="GH1156" s="206"/>
      <c r="GI1156" s="206"/>
      <c r="GJ1156" s="206"/>
      <c r="GK1156" s="206"/>
      <c r="GL1156" s="206"/>
      <c r="GM1156" s="206"/>
      <c r="GN1156" s="206"/>
      <c r="GO1156" s="206"/>
      <c r="GP1156" s="206"/>
      <c r="GQ1156" s="206"/>
      <c r="GR1156" s="206"/>
      <c r="GS1156" s="206"/>
      <c r="GT1156" s="206"/>
      <c r="GU1156" s="206"/>
      <c r="GV1156" s="206"/>
      <c r="GW1156" s="206"/>
      <c r="GX1156" s="206"/>
      <c r="GY1156" s="206"/>
      <c r="GZ1156" s="206"/>
      <c r="HA1156" s="206"/>
      <c r="HB1156" s="206"/>
      <c r="HC1156" s="206"/>
      <c r="HD1156" s="206"/>
      <c r="HE1156" s="206"/>
      <c r="HF1156" s="206"/>
      <c r="HG1156" s="206"/>
      <c r="HH1156" s="206"/>
      <c r="HI1156" s="206"/>
      <c r="HJ1156" s="206"/>
      <c r="HK1156" s="206"/>
      <c r="HL1156" s="206"/>
      <c r="HM1156" s="206"/>
      <c r="HN1156" s="206"/>
      <c r="HO1156" s="206"/>
      <c r="HP1156" s="206"/>
      <c r="HQ1156" s="206"/>
      <c r="HR1156" s="206"/>
      <c r="HS1156" s="206"/>
      <c r="HT1156" s="206"/>
      <c r="HU1156" s="206"/>
      <c r="HV1156" s="206"/>
      <c r="HW1156" s="206"/>
      <c r="HX1156" s="206"/>
      <c r="HY1156" s="206"/>
      <c r="HZ1156" s="206"/>
      <c r="IA1156" s="206"/>
      <c r="IB1156" s="206"/>
      <c r="IC1156" s="206"/>
      <c r="ID1156" s="206"/>
      <c r="IE1156" s="206"/>
      <c r="IF1156" s="206"/>
      <c r="IG1156" s="206"/>
      <c r="IH1156" s="206"/>
    </row>
    <row r="1157" spans="1:242" s="225" customFormat="1" hidden="1" x14ac:dyDescent="0.25">
      <c r="A1157" s="206"/>
      <c r="B1157" s="206"/>
      <c r="C1157" s="399">
        <v>43775</v>
      </c>
      <c r="D1157" s="226" t="s">
        <v>2013</v>
      </c>
      <c r="E1157" s="206" t="s">
        <v>2037</v>
      </c>
      <c r="F1157" s="206"/>
      <c r="G1157" s="225" t="s">
        <v>1210</v>
      </c>
      <c r="H1157" s="313"/>
      <c r="I1157" s="317">
        <v>1500000</v>
      </c>
      <c r="J1157" s="357">
        <f t="shared" si="18"/>
        <v>14170400</v>
      </c>
      <c r="K1157" s="251"/>
      <c r="L1157" s="287"/>
      <c r="M1157" s="206" t="s">
        <v>2037</v>
      </c>
      <c r="N1157" s="287"/>
      <c r="O1157" s="287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449"/>
      <c r="AK1157" s="206"/>
      <c r="AL1157" s="206"/>
      <c r="AM1157" s="206"/>
      <c r="AN1157" s="206"/>
      <c r="AO1157" s="206"/>
      <c r="AP1157" s="206"/>
      <c r="AQ1157" s="206"/>
      <c r="AR1157" s="206"/>
      <c r="AS1157" s="206"/>
      <c r="AT1157" s="206"/>
      <c r="AU1157" s="206"/>
      <c r="AV1157" s="206"/>
      <c r="AW1157" s="206"/>
      <c r="AX1157" s="206"/>
      <c r="AY1157" s="206"/>
      <c r="AZ1157" s="206"/>
      <c r="BA1157" s="206"/>
      <c r="BB1157" s="206"/>
      <c r="BC1157" s="206"/>
      <c r="BD1157" s="206"/>
      <c r="BE1157" s="206"/>
      <c r="BF1157" s="206"/>
      <c r="BG1157" s="206"/>
      <c r="BH1157" s="206"/>
      <c r="BI1157" s="206"/>
      <c r="BJ1157" s="206"/>
      <c r="BK1157" s="206"/>
      <c r="BL1157" s="206"/>
      <c r="BM1157" s="206"/>
      <c r="BN1157" s="206"/>
      <c r="BO1157" s="206"/>
      <c r="BP1157" s="206"/>
      <c r="BQ1157" s="206"/>
      <c r="BR1157" s="206"/>
      <c r="BS1157" s="206"/>
      <c r="BT1157" s="206"/>
      <c r="BU1157" s="206"/>
      <c r="BV1157" s="206"/>
      <c r="BW1157" s="206"/>
      <c r="BX1157" s="206"/>
      <c r="BY1157" s="206"/>
      <c r="BZ1157" s="206"/>
      <c r="CA1157" s="206"/>
      <c r="CB1157" s="206"/>
      <c r="CC1157" s="206"/>
      <c r="CD1157" s="206"/>
      <c r="CE1157" s="206"/>
      <c r="CF1157" s="206"/>
      <c r="CG1157" s="206"/>
      <c r="CH1157" s="206"/>
      <c r="CI1157" s="206"/>
      <c r="CJ1157" s="206"/>
      <c r="CK1157" s="206"/>
      <c r="CL1157" s="206"/>
      <c r="CM1157" s="206"/>
      <c r="CN1157" s="206"/>
      <c r="CO1157" s="206"/>
      <c r="CP1157" s="206"/>
      <c r="CQ1157" s="206"/>
      <c r="CR1157" s="206"/>
      <c r="CS1157" s="206"/>
      <c r="CT1157" s="206"/>
      <c r="CU1157" s="206"/>
      <c r="CV1157" s="206"/>
      <c r="CW1157" s="206"/>
      <c r="CX1157" s="206"/>
      <c r="CY1157" s="206"/>
      <c r="CZ1157" s="206"/>
      <c r="DA1157" s="206"/>
      <c r="DB1157" s="206"/>
      <c r="DC1157" s="206"/>
      <c r="DD1157" s="206"/>
      <c r="DE1157" s="206"/>
      <c r="DF1157" s="206"/>
      <c r="DG1157" s="206"/>
      <c r="DH1157" s="206"/>
      <c r="DI1157" s="206"/>
      <c r="DJ1157" s="206"/>
      <c r="DK1157" s="206"/>
      <c r="DL1157" s="206"/>
      <c r="DM1157" s="206"/>
      <c r="DN1157" s="206"/>
      <c r="DO1157" s="206"/>
      <c r="DP1157" s="206"/>
      <c r="DQ1157" s="206"/>
      <c r="DR1157" s="206"/>
      <c r="DS1157" s="206"/>
      <c r="DT1157" s="206"/>
      <c r="DU1157" s="206"/>
      <c r="DV1157" s="206"/>
      <c r="DW1157" s="206"/>
      <c r="DX1157" s="206"/>
      <c r="DY1157" s="206"/>
      <c r="DZ1157" s="206"/>
      <c r="EA1157" s="206"/>
      <c r="EB1157" s="206"/>
      <c r="EC1157" s="206"/>
      <c r="ED1157" s="206"/>
      <c r="EE1157" s="206"/>
      <c r="EF1157" s="206"/>
      <c r="EG1157" s="206"/>
      <c r="EH1157" s="206"/>
      <c r="EI1157" s="206"/>
      <c r="EJ1157" s="206"/>
      <c r="EK1157" s="206"/>
      <c r="EL1157" s="206"/>
      <c r="EM1157" s="206"/>
      <c r="EN1157" s="206"/>
      <c r="EO1157" s="206"/>
      <c r="EP1157" s="206"/>
      <c r="EQ1157" s="206"/>
      <c r="ER1157" s="206"/>
      <c r="ES1157" s="206"/>
      <c r="ET1157" s="206"/>
      <c r="EU1157" s="206"/>
      <c r="EV1157" s="206"/>
      <c r="EW1157" s="206"/>
      <c r="EX1157" s="206"/>
      <c r="EY1157" s="206"/>
      <c r="EZ1157" s="206"/>
      <c r="FA1157" s="206"/>
      <c r="FB1157" s="206"/>
      <c r="FC1157" s="206"/>
      <c r="FD1157" s="206"/>
      <c r="FE1157" s="206"/>
      <c r="FF1157" s="206"/>
      <c r="FG1157" s="206"/>
      <c r="FH1157" s="206"/>
      <c r="FI1157" s="206"/>
      <c r="FJ1157" s="206"/>
      <c r="FK1157" s="206"/>
      <c r="FL1157" s="206"/>
      <c r="FM1157" s="206"/>
      <c r="FN1157" s="206"/>
      <c r="FO1157" s="206"/>
      <c r="FP1157" s="206"/>
      <c r="FQ1157" s="206"/>
      <c r="FR1157" s="206"/>
      <c r="FS1157" s="206"/>
      <c r="FT1157" s="206"/>
      <c r="FU1157" s="206"/>
      <c r="FV1157" s="206"/>
      <c r="FW1157" s="206"/>
      <c r="FX1157" s="206"/>
      <c r="FY1157" s="206"/>
      <c r="FZ1157" s="206"/>
      <c r="GA1157" s="206"/>
      <c r="GB1157" s="206"/>
      <c r="GC1157" s="206"/>
      <c r="GD1157" s="206"/>
      <c r="GE1157" s="206"/>
      <c r="GF1157" s="206"/>
      <c r="GG1157" s="206"/>
      <c r="GH1157" s="206"/>
      <c r="GI1157" s="206"/>
      <c r="GJ1157" s="206"/>
      <c r="GK1157" s="206"/>
      <c r="GL1157" s="206"/>
      <c r="GM1157" s="206"/>
      <c r="GN1157" s="206"/>
      <c r="GO1157" s="206"/>
      <c r="GP1157" s="206"/>
      <c r="GQ1157" s="206"/>
      <c r="GR1157" s="206"/>
      <c r="GS1157" s="206"/>
      <c r="GT1157" s="206"/>
      <c r="GU1157" s="206"/>
      <c r="GV1157" s="206"/>
      <c r="GW1157" s="206"/>
      <c r="GX1157" s="206"/>
      <c r="GY1157" s="206"/>
      <c r="GZ1157" s="206"/>
      <c r="HA1157" s="206"/>
      <c r="HB1157" s="206"/>
      <c r="HC1157" s="206"/>
      <c r="HD1157" s="206"/>
      <c r="HE1157" s="206"/>
      <c r="HF1157" s="206"/>
      <c r="HG1157" s="206"/>
      <c r="HH1157" s="206"/>
      <c r="HI1157" s="206"/>
      <c r="HJ1157" s="206"/>
      <c r="HK1157" s="206"/>
      <c r="HL1157" s="206"/>
      <c r="HM1157" s="206"/>
      <c r="HN1157" s="206"/>
      <c r="HO1157" s="206"/>
      <c r="HP1157" s="206"/>
      <c r="HQ1157" s="206"/>
      <c r="HR1157" s="206"/>
      <c r="HS1157" s="206"/>
      <c r="HT1157" s="206"/>
      <c r="HU1157" s="206"/>
      <c r="HV1157" s="206"/>
      <c r="HW1157" s="206"/>
      <c r="HX1157" s="206"/>
      <c r="HY1157" s="206"/>
      <c r="HZ1157" s="206"/>
      <c r="IA1157" s="206"/>
      <c r="IB1157" s="206"/>
      <c r="IC1157" s="206"/>
      <c r="ID1157" s="206"/>
      <c r="IE1157" s="206"/>
      <c r="IF1157" s="206"/>
      <c r="IG1157" s="206"/>
      <c r="IH1157" s="206"/>
    </row>
    <row r="1158" spans="1:242" s="225" customFormat="1" hidden="1" x14ac:dyDescent="0.25">
      <c r="A1158" s="206"/>
      <c r="B1158" s="206"/>
      <c r="C1158" s="399">
        <v>43775</v>
      </c>
      <c r="D1158" s="226" t="s">
        <v>2014</v>
      </c>
      <c r="E1158" s="206" t="s">
        <v>2038</v>
      </c>
      <c r="F1158" s="206"/>
      <c r="G1158" s="225" t="s">
        <v>1521</v>
      </c>
      <c r="H1158" s="313"/>
      <c r="I1158" s="317">
        <v>500000</v>
      </c>
      <c r="J1158" s="357">
        <f t="shared" si="18"/>
        <v>13670400</v>
      </c>
      <c r="K1158" s="251"/>
      <c r="L1158" s="287"/>
      <c r="M1158" s="206" t="s">
        <v>2038</v>
      </c>
      <c r="N1158" s="287"/>
      <c r="O1158" s="287"/>
      <c r="P1158" s="287"/>
      <c r="Q1158" s="287"/>
      <c r="R1158" s="287"/>
      <c r="S1158" s="287"/>
      <c r="T1158" s="287"/>
      <c r="U1158" s="287"/>
      <c r="V1158" s="287"/>
      <c r="W1158" s="287"/>
      <c r="X1158" s="287"/>
      <c r="Y1158" s="287"/>
      <c r="Z1158" s="287"/>
      <c r="AA1158" s="287"/>
      <c r="AB1158" s="287"/>
      <c r="AC1158" s="287"/>
      <c r="AD1158" s="287"/>
      <c r="AE1158" s="287"/>
      <c r="AF1158" s="287"/>
      <c r="AG1158" s="287"/>
      <c r="AH1158" s="287"/>
      <c r="AI1158" s="287"/>
      <c r="AJ1158" s="449"/>
      <c r="AK1158" s="206"/>
      <c r="AL1158" s="206"/>
      <c r="AM1158" s="206"/>
      <c r="AN1158" s="206"/>
      <c r="AO1158" s="206"/>
      <c r="AP1158" s="206"/>
      <c r="AQ1158" s="206"/>
      <c r="AR1158" s="206"/>
      <c r="AS1158" s="206"/>
      <c r="AT1158" s="206"/>
      <c r="AU1158" s="206"/>
      <c r="AV1158" s="206"/>
      <c r="AW1158" s="206"/>
      <c r="AX1158" s="206"/>
      <c r="AY1158" s="206"/>
      <c r="AZ1158" s="206"/>
      <c r="BA1158" s="206"/>
      <c r="BB1158" s="206"/>
      <c r="BC1158" s="206"/>
      <c r="BD1158" s="206"/>
      <c r="BE1158" s="206"/>
      <c r="BF1158" s="206"/>
      <c r="BG1158" s="206"/>
      <c r="BH1158" s="206"/>
      <c r="BI1158" s="206"/>
      <c r="BJ1158" s="206"/>
      <c r="BK1158" s="206"/>
      <c r="BL1158" s="206"/>
      <c r="BM1158" s="206"/>
      <c r="BN1158" s="206"/>
      <c r="BO1158" s="206"/>
      <c r="BP1158" s="206"/>
      <c r="BQ1158" s="206"/>
      <c r="BR1158" s="206"/>
      <c r="BS1158" s="206"/>
      <c r="BT1158" s="206"/>
      <c r="BU1158" s="206"/>
      <c r="BV1158" s="206"/>
      <c r="BW1158" s="206"/>
      <c r="BX1158" s="206"/>
      <c r="BY1158" s="206"/>
      <c r="BZ1158" s="206"/>
      <c r="CA1158" s="206"/>
      <c r="CB1158" s="206"/>
      <c r="CC1158" s="206"/>
      <c r="CD1158" s="206"/>
      <c r="CE1158" s="206"/>
      <c r="CF1158" s="206"/>
      <c r="CG1158" s="206"/>
      <c r="CH1158" s="206"/>
      <c r="CI1158" s="206"/>
      <c r="CJ1158" s="206"/>
      <c r="CK1158" s="206"/>
      <c r="CL1158" s="206"/>
      <c r="CM1158" s="206"/>
      <c r="CN1158" s="206"/>
      <c r="CO1158" s="206"/>
      <c r="CP1158" s="206"/>
      <c r="CQ1158" s="206"/>
      <c r="CR1158" s="206"/>
      <c r="CS1158" s="206"/>
      <c r="CT1158" s="206"/>
      <c r="CU1158" s="206"/>
      <c r="CV1158" s="206"/>
      <c r="CW1158" s="206"/>
      <c r="CX1158" s="206"/>
      <c r="CY1158" s="206"/>
      <c r="CZ1158" s="206"/>
      <c r="DA1158" s="206"/>
      <c r="DB1158" s="206"/>
      <c r="DC1158" s="206"/>
      <c r="DD1158" s="206"/>
      <c r="DE1158" s="206"/>
      <c r="DF1158" s="206"/>
      <c r="DG1158" s="206"/>
      <c r="DH1158" s="206"/>
      <c r="DI1158" s="206"/>
      <c r="DJ1158" s="206"/>
      <c r="DK1158" s="206"/>
      <c r="DL1158" s="206"/>
      <c r="DM1158" s="206"/>
      <c r="DN1158" s="206"/>
      <c r="DO1158" s="206"/>
      <c r="DP1158" s="206"/>
      <c r="DQ1158" s="206"/>
      <c r="DR1158" s="206"/>
      <c r="DS1158" s="206"/>
      <c r="DT1158" s="206"/>
      <c r="DU1158" s="206"/>
      <c r="DV1158" s="206"/>
      <c r="DW1158" s="206"/>
      <c r="DX1158" s="206"/>
      <c r="DY1158" s="206"/>
      <c r="DZ1158" s="206"/>
      <c r="EA1158" s="206"/>
      <c r="EB1158" s="206"/>
      <c r="EC1158" s="206"/>
      <c r="ED1158" s="206"/>
      <c r="EE1158" s="206"/>
      <c r="EF1158" s="206"/>
      <c r="EG1158" s="206"/>
      <c r="EH1158" s="206"/>
      <c r="EI1158" s="206"/>
      <c r="EJ1158" s="206"/>
      <c r="EK1158" s="206"/>
      <c r="EL1158" s="206"/>
      <c r="EM1158" s="206"/>
      <c r="EN1158" s="206"/>
      <c r="EO1158" s="206"/>
      <c r="EP1158" s="206"/>
      <c r="EQ1158" s="206"/>
      <c r="ER1158" s="206"/>
      <c r="ES1158" s="206"/>
      <c r="ET1158" s="206"/>
      <c r="EU1158" s="206"/>
      <c r="EV1158" s="206"/>
      <c r="EW1158" s="206"/>
      <c r="EX1158" s="206"/>
      <c r="EY1158" s="206"/>
      <c r="EZ1158" s="206"/>
      <c r="FA1158" s="206"/>
      <c r="FB1158" s="206"/>
      <c r="FC1158" s="206"/>
      <c r="FD1158" s="206"/>
      <c r="FE1158" s="206"/>
      <c r="FF1158" s="206"/>
      <c r="FG1158" s="206"/>
      <c r="FH1158" s="206"/>
      <c r="FI1158" s="206"/>
      <c r="FJ1158" s="206"/>
      <c r="FK1158" s="206"/>
      <c r="FL1158" s="206"/>
      <c r="FM1158" s="206"/>
      <c r="FN1158" s="206"/>
      <c r="FO1158" s="206"/>
      <c r="FP1158" s="206"/>
      <c r="FQ1158" s="206"/>
      <c r="FR1158" s="206"/>
      <c r="FS1158" s="206"/>
      <c r="FT1158" s="206"/>
      <c r="FU1158" s="206"/>
      <c r="FV1158" s="206"/>
      <c r="FW1158" s="206"/>
      <c r="FX1158" s="206"/>
      <c r="FY1158" s="206"/>
      <c r="FZ1158" s="206"/>
      <c r="GA1158" s="206"/>
      <c r="GB1158" s="206"/>
      <c r="GC1158" s="206"/>
      <c r="GD1158" s="206"/>
      <c r="GE1158" s="206"/>
      <c r="GF1158" s="206"/>
      <c r="GG1158" s="206"/>
      <c r="GH1158" s="206"/>
      <c r="GI1158" s="206"/>
      <c r="GJ1158" s="206"/>
      <c r="GK1158" s="206"/>
      <c r="GL1158" s="206"/>
      <c r="GM1158" s="206"/>
      <c r="GN1158" s="206"/>
      <c r="GO1158" s="206"/>
      <c r="GP1158" s="206"/>
      <c r="GQ1158" s="206"/>
      <c r="GR1158" s="206"/>
      <c r="GS1158" s="206"/>
      <c r="GT1158" s="206"/>
      <c r="GU1158" s="206"/>
      <c r="GV1158" s="206"/>
      <c r="GW1158" s="206"/>
      <c r="GX1158" s="206"/>
      <c r="GY1158" s="206"/>
      <c r="GZ1158" s="206"/>
      <c r="HA1158" s="206"/>
      <c r="HB1158" s="206"/>
      <c r="HC1158" s="206"/>
      <c r="HD1158" s="206"/>
      <c r="HE1158" s="206"/>
      <c r="HF1158" s="206"/>
      <c r="HG1158" s="206"/>
      <c r="HH1158" s="206"/>
      <c r="HI1158" s="206"/>
      <c r="HJ1158" s="206"/>
      <c r="HK1158" s="206"/>
      <c r="HL1158" s="206"/>
      <c r="HM1158" s="206"/>
      <c r="HN1158" s="206"/>
      <c r="HO1158" s="206"/>
      <c r="HP1158" s="206"/>
      <c r="HQ1158" s="206"/>
      <c r="HR1158" s="206"/>
      <c r="HS1158" s="206"/>
      <c r="HT1158" s="206"/>
      <c r="HU1158" s="206"/>
      <c r="HV1158" s="206"/>
      <c r="HW1158" s="206"/>
      <c r="HX1158" s="206"/>
      <c r="HY1158" s="206"/>
      <c r="HZ1158" s="206"/>
      <c r="IA1158" s="206"/>
      <c r="IB1158" s="206"/>
      <c r="IC1158" s="206"/>
      <c r="ID1158" s="206"/>
      <c r="IE1158" s="206"/>
      <c r="IF1158" s="206"/>
      <c r="IG1158" s="206"/>
      <c r="IH1158" s="206"/>
    </row>
    <row r="1159" spans="1:242" s="225" customFormat="1" hidden="1" x14ac:dyDescent="0.25">
      <c r="A1159" s="206"/>
      <c r="B1159" s="206"/>
      <c r="C1159" s="327">
        <v>43776</v>
      </c>
      <c r="D1159" s="316" t="s">
        <v>2015</v>
      </c>
      <c r="E1159" s="206" t="s">
        <v>2039</v>
      </c>
      <c r="F1159" s="287"/>
      <c r="G1159" s="344" t="s">
        <v>2007</v>
      </c>
      <c r="H1159" s="313"/>
      <c r="I1159" s="317">
        <v>2455000</v>
      </c>
      <c r="J1159" s="357">
        <f t="shared" si="18"/>
        <v>11215400</v>
      </c>
      <c r="K1159" s="251"/>
      <c r="L1159" s="287"/>
      <c r="M1159" s="206" t="s">
        <v>2039</v>
      </c>
      <c r="N1159" s="287"/>
      <c r="O1159" s="287"/>
      <c r="P1159" s="287"/>
      <c r="Q1159" s="287"/>
      <c r="R1159" s="287"/>
      <c r="S1159" s="287"/>
      <c r="T1159" s="287"/>
      <c r="U1159" s="287"/>
      <c r="V1159" s="287"/>
      <c r="W1159" s="287"/>
      <c r="X1159" s="287"/>
      <c r="Y1159" s="287"/>
      <c r="Z1159" s="287"/>
      <c r="AA1159" s="287"/>
      <c r="AB1159" s="287"/>
      <c r="AC1159" s="287"/>
      <c r="AD1159" s="287"/>
      <c r="AE1159" s="287"/>
      <c r="AF1159" s="287"/>
      <c r="AG1159" s="287"/>
      <c r="AH1159" s="287"/>
      <c r="AI1159" s="287"/>
      <c r="AJ1159" s="449"/>
      <c r="AK1159" s="206"/>
      <c r="AL1159" s="206"/>
      <c r="AM1159" s="206"/>
      <c r="AN1159" s="206"/>
      <c r="AO1159" s="206"/>
      <c r="AP1159" s="206"/>
      <c r="AQ1159" s="206"/>
      <c r="AR1159" s="206"/>
      <c r="AS1159" s="206"/>
      <c r="AT1159" s="206"/>
      <c r="AU1159" s="206"/>
      <c r="AV1159" s="206"/>
      <c r="AW1159" s="206"/>
      <c r="AX1159" s="206"/>
      <c r="AY1159" s="206"/>
      <c r="AZ1159" s="206"/>
      <c r="BA1159" s="206"/>
      <c r="BB1159" s="206"/>
      <c r="BC1159" s="206"/>
      <c r="BD1159" s="206"/>
      <c r="BE1159" s="206"/>
      <c r="BF1159" s="206"/>
      <c r="BG1159" s="206"/>
      <c r="BH1159" s="206"/>
      <c r="BI1159" s="206"/>
      <c r="BJ1159" s="206"/>
      <c r="BK1159" s="206"/>
      <c r="BL1159" s="206"/>
      <c r="BM1159" s="206"/>
      <c r="BN1159" s="206"/>
      <c r="BO1159" s="206"/>
      <c r="BP1159" s="206"/>
      <c r="BQ1159" s="206"/>
      <c r="BR1159" s="206"/>
      <c r="BS1159" s="206"/>
      <c r="BT1159" s="206"/>
      <c r="BU1159" s="206"/>
      <c r="BV1159" s="206"/>
      <c r="BW1159" s="206"/>
      <c r="BX1159" s="206"/>
      <c r="BY1159" s="206"/>
      <c r="BZ1159" s="206"/>
      <c r="CA1159" s="206"/>
      <c r="CB1159" s="206"/>
      <c r="CC1159" s="206"/>
      <c r="CD1159" s="206"/>
      <c r="CE1159" s="206"/>
      <c r="CF1159" s="206"/>
      <c r="CG1159" s="206"/>
      <c r="CH1159" s="206"/>
      <c r="CI1159" s="206"/>
      <c r="CJ1159" s="206"/>
      <c r="CK1159" s="206"/>
      <c r="CL1159" s="206"/>
      <c r="CM1159" s="206"/>
      <c r="CN1159" s="206"/>
      <c r="CO1159" s="206"/>
      <c r="CP1159" s="206"/>
      <c r="CQ1159" s="206"/>
      <c r="CR1159" s="206"/>
      <c r="CS1159" s="206"/>
      <c r="CT1159" s="206"/>
      <c r="CU1159" s="206"/>
      <c r="CV1159" s="206"/>
      <c r="CW1159" s="206"/>
      <c r="CX1159" s="206"/>
      <c r="CY1159" s="206"/>
      <c r="CZ1159" s="206"/>
      <c r="DA1159" s="206"/>
      <c r="DB1159" s="206"/>
      <c r="DC1159" s="206"/>
      <c r="DD1159" s="206"/>
      <c r="DE1159" s="206"/>
      <c r="DF1159" s="206"/>
      <c r="DG1159" s="206"/>
      <c r="DH1159" s="206"/>
      <c r="DI1159" s="206"/>
      <c r="DJ1159" s="206"/>
      <c r="DK1159" s="206"/>
      <c r="DL1159" s="206"/>
      <c r="DM1159" s="206"/>
      <c r="DN1159" s="206"/>
      <c r="DO1159" s="206"/>
      <c r="DP1159" s="206"/>
      <c r="DQ1159" s="206"/>
      <c r="DR1159" s="206"/>
      <c r="DS1159" s="206"/>
      <c r="DT1159" s="206"/>
      <c r="DU1159" s="206"/>
      <c r="DV1159" s="206"/>
      <c r="DW1159" s="206"/>
      <c r="DX1159" s="206"/>
      <c r="DY1159" s="206"/>
      <c r="DZ1159" s="206"/>
      <c r="EA1159" s="206"/>
      <c r="EB1159" s="206"/>
      <c r="EC1159" s="206"/>
      <c r="ED1159" s="206"/>
      <c r="EE1159" s="206"/>
      <c r="EF1159" s="206"/>
      <c r="EG1159" s="206"/>
      <c r="EH1159" s="206"/>
      <c r="EI1159" s="206"/>
      <c r="EJ1159" s="206"/>
      <c r="EK1159" s="206"/>
      <c r="EL1159" s="206"/>
      <c r="EM1159" s="206"/>
      <c r="EN1159" s="206"/>
      <c r="EO1159" s="206"/>
      <c r="EP1159" s="206"/>
      <c r="EQ1159" s="206"/>
      <c r="ER1159" s="206"/>
      <c r="ES1159" s="206"/>
      <c r="ET1159" s="206"/>
      <c r="EU1159" s="206"/>
      <c r="EV1159" s="206"/>
      <c r="EW1159" s="206"/>
      <c r="EX1159" s="206"/>
      <c r="EY1159" s="206"/>
      <c r="EZ1159" s="206"/>
      <c r="FA1159" s="206"/>
      <c r="FB1159" s="206"/>
      <c r="FC1159" s="206"/>
      <c r="FD1159" s="206"/>
      <c r="FE1159" s="206"/>
      <c r="FF1159" s="206"/>
      <c r="FG1159" s="206"/>
      <c r="FH1159" s="206"/>
      <c r="FI1159" s="206"/>
      <c r="FJ1159" s="206"/>
      <c r="FK1159" s="206"/>
      <c r="FL1159" s="206"/>
      <c r="FM1159" s="206"/>
      <c r="FN1159" s="206"/>
      <c r="FO1159" s="206"/>
      <c r="FP1159" s="206"/>
      <c r="FQ1159" s="206"/>
      <c r="FR1159" s="206"/>
      <c r="FS1159" s="206"/>
      <c r="FT1159" s="206"/>
      <c r="FU1159" s="206"/>
      <c r="FV1159" s="206"/>
      <c r="FW1159" s="206"/>
      <c r="FX1159" s="206"/>
      <c r="FY1159" s="206"/>
      <c r="FZ1159" s="206"/>
      <c r="GA1159" s="206"/>
      <c r="GB1159" s="206"/>
      <c r="GC1159" s="206"/>
      <c r="GD1159" s="206"/>
      <c r="GE1159" s="206"/>
      <c r="GF1159" s="206"/>
      <c r="GG1159" s="206"/>
      <c r="GH1159" s="206"/>
      <c r="GI1159" s="206"/>
      <c r="GJ1159" s="206"/>
      <c r="GK1159" s="206"/>
      <c r="GL1159" s="206"/>
      <c r="GM1159" s="206"/>
      <c r="GN1159" s="206"/>
      <c r="GO1159" s="206"/>
      <c r="GP1159" s="206"/>
      <c r="GQ1159" s="206"/>
      <c r="GR1159" s="206"/>
      <c r="GS1159" s="206"/>
      <c r="GT1159" s="206"/>
      <c r="GU1159" s="206"/>
      <c r="GV1159" s="206"/>
      <c r="GW1159" s="206"/>
      <c r="GX1159" s="206"/>
      <c r="GY1159" s="206"/>
      <c r="GZ1159" s="206"/>
      <c r="HA1159" s="206"/>
      <c r="HB1159" s="206"/>
      <c r="HC1159" s="206"/>
      <c r="HD1159" s="206"/>
      <c r="HE1159" s="206"/>
      <c r="HF1159" s="206"/>
      <c r="HG1159" s="206"/>
      <c r="HH1159" s="206"/>
      <c r="HI1159" s="206"/>
      <c r="HJ1159" s="206"/>
      <c r="HK1159" s="206"/>
      <c r="HL1159" s="206"/>
      <c r="HM1159" s="206"/>
      <c r="HN1159" s="206"/>
      <c r="HO1159" s="206"/>
      <c r="HP1159" s="206"/>
      <c r="HQ1159" s="206"/>
      <c r="HR1159" s="206"/>
      <c r="HS1159" s="206"/>
      <c r="HT1159" s="206"/>
      <c r="HU1159" s="206"/>
      <c r="HV1159" s="206"/>
      <c r="HW1159" s="206"/>
      <c r="HX1159" s="206"/>
      <c r="HY1159" s="206"/>
      <c r="HZ1159" s="206"/>
      <c r="IA1159" s="206"/>
      <c r="IB1159" s="206"/>
      <c r="IC1159" s="206"/>
      <c r="ID1159" s="206"/>
      <c r="IE1159" s="206"/>
      <c r="IF1159" s="206"/>
      <c r="IG1159" s="206"/>
      <c r="IH1159" s="206"/>
    </row>
    <row r="1160" spans="1:242" s="225" customFormat="1" hidden="1" x14ac:dyDescent="0.25">
      <c r="A1160" s="206"/>
      <c r="B1160" s="206"/>
      <c r="C1160" s="327">
        <v>43777</v>
      </c>
      <c r="D1160" s="316" t="s">
        <v>2016</v>
      </c>
      <c r="E1160" s="206" t="s">
        <v>2040</v>
      </c>
      <c r="F1160" s="287"/>
      <c r="G1160" s="344" t="s">
        <v>1198</v>
      </c>
      <c r="H1160" s="313"/>
      <c r="I1160" s="657">
        <v>955000</v>
      </c>
      <c r="J1160" s="357">
        <f t="shared" si="18"/>
        <v>10260400</v>
      </c>
      <c r="K1160" s="251"/>
      <c r="L1160" s="287"/>
      <c r="M1160" s="206" t="s">
        <v>2040</v>
      </c>
      <c r="N1160" s="287"/>
      <c r="O1160" s="287"/>
      <c r="P1160" s="287"/>
      <c r="Q1160" s="287"/>
      <c r="R1160" s="287"/>
      <c r="S1160" s="287"/>
      <c r="T1160" s="287"/>
      <c r="U1160" s="287"/>
      <c r="V1160" s="287"/>
      <c r="W1160" s="287"/>
      <c r="X1160" s="287"/>
      <c r="Y1160" s="287"/>
      <c r="Z1160" s="287"/>
      <c r="AA1160" s="287"/>
      <c r="AB1160" s="287"/>
      <c r="AC1160" s="287"/>
      <c r="AD1160" s="287"/>
      <c r="AE1160" s="287"/>
      <c r="AF1160" s="287"/>
      <c r="AG1160" s="287"/>
      <c r="AH1160" s="287"/>
      <c r="AI1160" s="287"/>
      <c r="AJ1160" s="449"/>
      <c r="AK1160" s="206"/>
      <c r="AL1160" s="206"/>
      <c r="AM1160" s="206"/>
      <c r="AN1160" s="206"/>
      <c r="AO1160" s="206"/>
      <c r="AP1160" s="206"/>
      <c r="AQ1160" s="206"/>
      <c r="AR1160" s="206"/>
      <c r="AS1160" s="206"/>
      <c r="AT1160" s="206"/>
      <c r="AU1160" s="206"/>
      <c r="AV1160" s="206"/>
      <c r="AW1160" s="206"/>
      <c r="AX1160" s="206"/>
      <c r="AY1160" s="206"/>
      <c r="AZ1160" s="206"/>
      <c r="BA1160" s="206"/>
      <c r="BB1160" s="206"/>
      <c r="BC1160" s="206"/>
      <c r="BD1160" s="206"/>
      <c r="BE1160" s="206"/>
      <c r="BF1160" s="206"/>
      <c r="BG1160" s="206"/>
      <c r="BH1160" s="206"/>
      <c r="BI1160" s="206"/>
      <c r="BJ1160" s="206"/>
      <c r="BK1160" s="206"/>
      <c r="BL1160" s="206"/>
      <c r="BM1160" s="206"/>
      <c r="BN1160" s="206"/>
      <c r="BO1160" s="206"/>
      <c r="BP1160" s="206"/>
      <c r="BQ1160" s="206"/>
      <c r="BR1160" s="206"/>
      <c r="BS1160" s="206"/>
      <c r="BT1160" s="206"/>
      <c r="BU1160" s="206"/>
      <c r="BV1160" s="206"/>
      <c r="BW1160" s="206"/>
      <c r="BX1160" s="206"/>
      <c r="BY1160" s="206"/>
      <c r="BZ1160" s="206"/>
      <c r="CA1160" s="206"/>
      <c r="CB1160" s="206"/>
      <c r="CC1160" s="206"/>
      <c r="CD1160" s="206"/>
      <c r="CE1160" s="206"/>
      <c r="CF1160" s="206"/>
      <c r="CG1160" s="206"/>
      <c r="CH1160" s="206"/>
      <c r="CI1160" s="206"/>
      <c r="CJ1160" s="206"/>
      <c r="CK1160" s="206"/>
      <c r="CL1160" s="206"/>
      <c r="CM1160" s="206"/>
      <c r="CN1160" s="206"/>
      <c r="CO1160" s="206"/>
      <c r="CP1160" s="206"/>
      <c r="CQ1160" s="206"/>
      <c r="CR1160" s="206"/>
      <c r="CS1160" s="206"/>
      <c r="CT1160" s="206"/>
      <c r="CU1160" s="206"/>
      <c r="CV1160" s="206"/>
      <c r="CW1160" s="206"/>
      <c r="CX1160" s="206"/>
      <c r="CY1160" s="206"/>
      <c r="CZ1160" s="206"/>
      <c r="DA1160" s="206"/>
      <c r="DB1160" s="206"/>
      <c r="DC1160" s="206"/>
      <c r="DD1160" s="206"/>
      <c r="DE1160" s="206"/>
      <c r="DF1160" s="206"/>
      <c r="DG1160" s="206"/>
      <c r="DH1160" s="206"/>
      <c r="DI1160" s="206"/>
      <c r="DJ1160" s="206"/>
      <c r="DK1160" s="206"/>
      <c r="DL1160" s="206"/>
      <c r="DM1160" s="206"/>
      <c r="DN1160" s="206"/>
      <c r="DO1160" s="206"/>
      <c r="DP1160" s="206"/>
      <c r="DQ1160" s="206"/>
      <c r="DR1160" s="206"/>
      <c r="DS1160" s="206"/>
      <c r="DT1160" s="206"/>
      <c r="DU1160" s="206"/>
      <c r="DV1160" s="206"/>
      <c r="DW1160" s="206"/>
      <c r="DX1160" s="206"/>
      <c r="DY1160" s="206"/>
      <c r="DZ1160" s="206"/>
      <c r="EA1160" s="206"/>
      <c r="EB1160" s="206"/>
      <c r="EC1160" s="206"/>
      <c r="ED1160" s="206"/>
      <c r="EE1160" s="206"/>
      <c r="EF1160" s="206"/>
      <c r="EG1160" s="206"/>
      <c r="EH1160" s="206"/>
      <c r="EI1160" s="206"/>
      <c r="EJ1160" s="206"/>
      <c r="EK1160" s="206"/>
      <c r="EL1160" s="206"/>
      <c r="EM1160" s="206"/>
      <c r="EN1160" s="206"/>
      <c r="EO1160" s="206"/>
      <c r="EP1160" s="206"/>
      <c r="EQ1160" s="206"/>
      <c r="ER1160" s="206"/>
      <c r="ES1160" s="206"/>
      <c r="ET1160" s="206"/>
      <c r="EU1160" s="206"/>
      <c r="EV1160" s="206"/>
      <c r="EW1160" s="206"/>
      <c r="EX1160" s="206"/>
      <c r="EY1160" s="206"/>
      <c r="EZ1160" s="206"/>
      <c r="FA1160" s="206"/>
      <c r="FB1160" s="206"/>
      <c r="FC1160" s="206"/>
      <c r="FD1160" s="206"/>
      <c r="FE1160" s="206"/>
      <c r="FF1160" s="206"/>
      <c r="FG1160" s="206"/>
      <c r="FH1160" s="206"/>
      <c r="FI1160" s="206"/>
      <c r="FJ1160" s="206"/>
      <c r="FK1160" s="206"/>
      <c r="FL1160" s="206"/>
      <c r="FM1160" s="206"/>
      <c r="FN1160" s="206"/>
      <c r="FO1160" s="206"/>
      <c r="FP1160" s="206"/>
      <c r="FQ1160" s="206"/>
      <c r="FR1160" s="206"/>
      <c r="FS1160" s="206"/>
      <c r="FT1160" s="206"/>
      <c r="FU1160" s="206"/>
      <c r="FV1160" s="206"/>
      <c r="FW1160" s="206"/>
      <c r="FX1160" s="206"/>
      <c r="FY1160" s="206"/>
      <c r="FZ1160" s="206"/>
      <c r="GA1160" s="206"/>
      <c r="GB1160" s="206"/>
      <c r="GC1160" s="206"/>
      <c r="GD1160" s="206"/>
      <c r="GE1160" s="206"/>
      <c r="GF1160" s="206"/>
      <c r="GG1160" s="206"/>
      <c r="GH1160" s="206"/>
      <c r="GI1160" s="206"/>
      <c r="GJ1160" s="206"/>
      <c r="GK1160" s="206"/>
      <c r="GL1160" s="206"/>
      <c r="GM1160" s="206"/>
      <c r="GN1160" s="206"/>
      <c r="GO1160" s="206"/>
      <c r="GP1160" s="206"/>
      <c r="GQ1160" s="206"/>
      <c r="GR1160" s="206"/>
      <c r="GS1160" s="206"/>
      <c r="GT1160" s="206"/>
      <c r="GU1160" s="206"/>
      <c r="GV1160" s="206"/>
      <c r="GW1160" s="206"/>
      <c r="GX1160" s="206"/>
      <c r="GY1160" s="206"/>
      <c r="GZ1160" s="206"/>
      <c r="HA1160" s="206"/>
      <c r="HB1160" s="206"/>
      <c r="HC1160" s="206"/>
      <c r="HD1160" s="206"/>
      <c r="HE1160" s="206"/>
      <c r="HF1160" s="206"/>
      <c r="HG1160" s="206"/>
      <c r="HH1160" s="206"/>
      <c r="HI1160" s="206"/>
      <c r="HJ1160" s="206"/>
      <c r="HK1160" s="206"/>
      <c r="HL1160" s="206"/>
      <c r="HM1160" s="206"/>
      <c r="HN1160" s="206"/>
      <c r="HO1160" s="206"/>
      <c r="HP1160" s="206"/>
      <c r="HQ1160" s="206"/>
      <c r="HR1160" s="206"/>
      <c r="HS1160" s="206"/>
      <c r="HT1160" s="206"/>
      <c r="HU1160" s="206"/>
      <c r="HV1160" s="206"/>
      <c r="HW1160" s="206"/>
      <c r="HX1160" s="206"/>
      <c r="HY1160" s="206"/>
      <c r="HZ1160" s="206"/>
      <c r="IA1160" s="206"/>
      <c r="IB1160" s="206"/>
      <c r="IC1160" s="206"/>
      <c r="ID1160" s="206"/>
      <c r="IE1160" s="206"/>
      <c r="IF1160" s="206"/>
      <c r="IG1160" s="206"/>
      <c r="IH1160" s="206"/>
    </row>
    <row r="1161" spans="1:242" s="225" customFormat="1" hidden="1" x14ac:dyDescent="0.25">
      <c r="A1161" s="206"/>
      <c r="B1161" s="206"/>
      <c r="C1161" s="206"/>
      <c r="D1161" s="206"/>
      <c r="E1161" s="206"/>
      <c r="F1161" s="206"/>
      <c r="G1161" s="208"/>
      <c r="H1161" s="313"/>
      <c r="I1161" s="209"/>
      <c r="J1161" s="357">
        <f t="shared" si="18"/>
        <v>10260400</v>
      </c>
      <c r="K1161" s="251"/>
      <c r="L1161" s="287"/>
      <c r="M1161" s="206"/>
      <c r="N1161" s="287"/>
      <c r="O1161" s="287"/>
      <c r="P1161" s="287"/>
      <c r="Q1161" s="287"/>
      <c r="R1161" s="287"/>
      <c r="S1161" s="287"/>
      <c r="T1161" s="287"/>
      <c r="U1161" s="287"/>
      <c r="V1161" s="287"/>
      <c r="W1161" s="287"/>
      <c r="X1161" s="287"/>
      <c r="Y1161" s="287"/>
      <c r="Z1161" s="287"/>
      <c r="AA1161" s="287"/>
      <c r="AB1161" s="287"/>
      <c r="AC1161" s="287"/>
      <c r="AD1161" s="287"/>
      <c r="AE1161" s="287"/>
      <c r="AF1161" s="287"/>
      <c r="AG1161" s="287"/>
      <c r="AH1161" s="287"/>
      <c r="AI1161" s="287"/>
      <c r="AJ1161" s="449"/>
      <c r="AK1161" s="206"/>
      <c r="AL1161" s="206"/>
      <c r="AM1161" s="206"/>
      <c r="AN1161" s="206"/>
      <c r="AO1161" s="206"/>
      <c r="AP1161" s="206"/>
      <c r="AQ1161" s="206"/>
      <c r="AR1161" s="206"/>
      <c r="AS1161" s="206"/>
      <c r="AT1161" s="206"/>
      <c r="AU1161" s="206"/>
      <c r="AV1161" s="206"/>
      <c r="AW1161" s="206"/>
      <c r="AX1161" s="206"/>
      <c r="AY1161" s="206"/>
      <c r="AZ1161" s="206"/>
      <c r="BA1161" s="206"/>
      <c r="BB1161" s="206"/>
      <c r="BC1161" s="206"/>
      <c r="BD1161" s="206"/>
      <c r="BE1161" s="206"/>
      <c r="BF1161" s="206"/>
      <c r="BG1161" s="206"/>
      <c r="BH1161" s="206"/>
      <c r="BI1161" s="206"/>
      <c r="BJ1161" s="206"/>
      <c r="BK1161" s="206"/>
      <c r="BL1161" s="206"/>
      <c r="BM1161" s="206"/>
      <c r="BN1161" s="206"/>
      <c r="BO1161" s="206"/>
      <c r="BP1161" s="206"/>
      <c r="BQ1161" s="206"/>
      <c r="BR1161" s="206"/>
      <c r="BS1161" s="206"/>
      <c r="BT1161" s="206"/>
      <c r="BU1161" s="206"/>
      <c r="BV1161" s="206"/>
      <c r="BW1161" s="206"/>
      <c r="BX1161" s="206"/>
      <c r="BY1161" s="206"/>
      <c r="BZ1161" s="206"/>
      <c r="CA1161" s="206"/>
      <c r="CB1161" s="206"/>
      <c r="CC1161" s="206"/>
      <c r="CD1161" s="206"/>
      <c r="CE1161" s="206"/>
      <c r="CF1161" s="206"/>
      <c r="CG1161" s="206"/>
      <c r="CH1161" s="206"/>
      <c r="CI1161" s="206"/>
      <c r="CJ1161" s="206"/>
      <c r="CK1161" s="206"/>
      <c r="CL1161" s="206"/>
      <c r="CM1161" s="206"/>
      <c r="CN1161" s="206"/>
      <c r="CO1161" s="206"/>
      <c r="CP1161" s="206"/>
      <c r="CQ1161" s="206"/>
      <c r="CR1161" s="206"/>
      <c r="CS1161" s="206"/>
      <c r="CT1161" s="206"/>
      <c r="CU1161" s="206"/>
      <c r="CV1161" s="206"/>
      <c r="CW1161" s="206"/>
      <c r="CX1161" s="206"/>
      <c r="CY1161" s="206"/>
      <c r="CZ1161" s="206"/>
      <c r="DA1161" s="206"/>
      <c r="DB1161" s="206"/>
      <c r="DC1161" s="206"/>
      <c r="DD1161" s="206"/>
      <c r="DE1161" s="206"/>
      <c r="DF1161" s="206"/>
      <c r="DG1161" s="206"/>
      <c r="DH1161" s="206"/>
      <c r="DI1161" s="206"/>
      <c r="DJ1161" s="206"/>
      <c r="DK1161" s="206"/>
      <c r="DL1161" s="206"/>
      <c r="DM1161" s="206"/>
      <c r="DN1161" s="206"/>
      <c r="DO1161" s="206"/>
      <c r="DP1161" s="206"/>
      <c r="DQ1161" s="206"/>
      <c r="DR1161" s="206"/>
      <c r="DS1161" s="206"/>
      <c r="DT1161" s="206"/>
      <c r="DU1161" s="206"/>
      <c r="DV1161" s="206"/>
      <c r="DW1161" s="206"/>
      <c r="DX1161" s="206"/>
      <c r="DY1161" s="206"/>
      <c r="DZ1161" s="206"/>
      <c r="EA1161" s="206"/>
      <c r="EB1161" s="206"/>
      <c r="EC1161" s="206"/>
      <c r="ED1161" s="206"/>
      <c r="EE1161" s="206"/>
      <c r="EF1161" s="206"/>
      <c r="EG1161" s="206"/>
      <c r="EH1161" s="206"/>
      <c r="EI1161" s="206"/>
      <c r="EJ1161" s="206"/>
      <c r="EK1161" s="206"/>
      <c r="EL1161" s="206"/>
      <c r="EM1161" s="206"/>
      <c r="EN1161" s="206"/>
      <c r="EO1161" s="206"/>
      <c r="EP1161" s="206"/>
      <c r="EQ1161" s="206"/>
      <c r="ER1161" s="206"/>
      <c r="ES1161" s="206"/>
      <c r="ET1161" s="206"/>
      <c r="EU1161" s="206"/>
      <c r="EV1161" s="206"/>
      <c r="EW1161" s="206"/>
      <c r="EX1161" s="206"/>
      <c r="EY1161" s="206"/>
      <c r="EZ1161" s="206"/>
      <c r="FA1161" s="206"/>
      <c r="FB1161" s="206"/>
      <c r="FC1161" s="206"/>
      <c r="FD1161" s="206"/>
      <c r="FE1161" s="206"/>
      <c r="FF1161" s="206"/>
      <c r="FG1161" s="206"/>
      <c r="FH1161" s="206"/>
      <c r="FI1161" s="206"/>
      <c r="FJ1161" s="206"/>
      <c r="FK1161" s="206"/>
      <c r="FL1161" s="206"/>
      <c r="FM1161" s="206"/>
      <c r="FN1161" s="206"/>
      <c r="FO1161" s="206"/>
      <c r="FP1161" s="206"/>
      <c r="FQ1161" s="206"/>
      <c r="FR1161" s="206"/>
      <c r="FS1161" s="206"/>
      <c r="FT1161" s="206"/>
      <c r="FU1161" s="206"/>
      <c r="FV1161" s="206"/>
      <c r="FW1161" s="206"/>
      <c r="FX1161" s="206"/>
      <c r="FY1161" s="206"/>
      <c r="FZ1161" s="206"/>
      <c r="GA1161" s="206"/>
      <c r="GB1161" s="206"/>
      <c r="GC1161" s="206"/>
      <c r="GD1161" s="206"/>
      <c r="GE1161" s="206"/>
      <c r="GF1161" s="206"/>
      <c r="GG1161" s="206"/>
      <c r="GH1161" s="206"/>
      <c r="GI1161" s="206"/>
      <c r="GJ1161" s="206"/>
      <c r="GK1161" s="206"/>
      <c r="GL1161" s="206"/>
      <c r="GM1161" s="206"/>
      <c r="GN1161" s="206"/>
      <c r="GO1161" s="206"/>
      <c r="GP1161" s="206"/>
      <c r="GQ1161" s="206"/>
      <c r="GR1161" s="206"/>
      <c r="GS1161" s="206"/>
      <c r="GT1161" s="206"/>
      <c r="GU1161" s="206"/>
      <c r="GV1161" s="206"/>
      <c r="GW1161" s="206"/>
      <c r="GX1161" s="206"/>
      <c r="GY1161" s="206"/>
      <c r="GZ1161" s="206"/>
      <c r="HA1161" s="206"/>
      <c r="HB1161" s="206"/>
      <c r="HC1161" s="206"/>
      <c r="HD1161" s="206"/>
      <c r="HE1161" s="206"/>
      <c r="HF1161" s="206"/>
      <c r="HG1161" s="206"/>
      <c r="HH1161" s="206"/>
      <c r="HI1161" s="206"/>
      <c r="HJ1161" s="206"/>
      <c r="HK1161" s="206"/>
      <c r="HL1161" s="206"/>
      <c r="HM1161" s="206"/>
      <c r="HN1161" s="206"/>
      <c r="HO1161" s="206"/>
      <c r="HP1161" s="206"/>
      <c r="HQ1161" s="206"/>
      <c r="HR1161" s="206"/>
      <c r="HS1161" s="206"/>
      <c r="HT1161" s="206"/>
      <c r="HU1161" s="206"/>
      <c r="HV1161" s="206"/>
      <c r="HW1161" s="206"/>
      <c r="HX1161" s="206"/>
      <c r="HY1161" s="206"/>
      <c r="HZ1161" s="206"/>
      <c r="IA1161" s="206"/>
      <c r="IB1161" s="206"/>
      <c r="IC1161" s="206"/>
      <c r="ID1161" s="206"/>
      <c r="IE1161" s="206"/>
      <c r="IF1161" s="206"/>
      <c r="IG1161" s="206"/>
      <c r="IH1161" s="206"/>
    </row>
    <row r="1162" spans="1:242" s="225" customFormat="1" hidden="1" x14ac:dyDescent="0.25">
      <c r="A1162" s="206"/>
      <c r="B1162" s="206"/>
      <c r="C1162" s="206"/>
      <c r="D1162" s="206"/>
      <c r="E1162" s="206"/>
      <c r="F1162" s="206"/>
      <c r="G1162" s="208"/>
      <c r="H1162" s="313">
        <v>4554800</v>
      </c>
      <c r="I1162" s="209"/>
      <c r="J1162" s="357">
        <f t="shared" si="18"/>
        <v>14815200</v>
      </c>
      <c r="K1162" s="251"/>
      <c r="L1162" s="287"/>
      <c r="M1162" s="206"/>
      <c r="N1162" s="287"/>
      <c r="O1162" s="287"/>
      <c r="P1162" s="287"/>
      <c r="Q1162" s="287"/>
      <c r="R1162" s="287"/>
      <c r="S1162" s="287"/>
      <c r="T1162" s="287"/>
      <c r="U1162" s="287"/>
      <c r="V1162" s="287"/>
      <c r="W1162" s="287"/>
      <c r="X1162" s="287"/>
      <c r="Y1162" s="287"/>
      <c r="Z1162" s="287"/>
      <c r="AA1162" s="287"/>
      <c r="AB1162" s="287"/>
      <c r="AC1162" s="287"/>
      <c r="AD1162" s="287"/>
      <c r="AE1162" s="287"/>
      <c r="AF1162" s="287"/>
      <c r="AG1162" s="287"/>
      <c r="AH1162" s="287"/>
      <c r="AI1162" s="287"/>
      <c r="AJ1162" s="449"/>
      <c r="AK1162" s="206"/>
      <c r="AL1162" s="206"/>
      <c r="AM1162" s="206"/>
      <c r="AN1162" s="206"/>
      <c r="AO1162" s="206"/>
      <c r="AP1162" s="206"/>
      <c r="AQ1162" s="206"/>
      <c r="AR1162" s="206"/>
      <c r="AS1162" s="206"/>
      <c r="AT1162" s="206"/>
      <c r="AU1162" s="206"/>
      <c r="AV1162" s="206"/>
      <c r="AW1162" s="206"/>
      <c r="AX1162" s="206"/>
      <c r="AY1162" s="206"/>
      <c r="AZ1162" s="206"/>
      <c r="BA1162" s="206"/>
      <c r="BB1162" s="206"/>
      <c r="BC1162" s="206"/>
      <c r="BD1162" s="206"/>
      <c r="BE1162" s="206"/>
      <c r="BF1162" s="206"/>
      <c r="BG1162" s="206"/>
      <c r="BH1162" s="206"/>
      <c r="BI1162" s="206"/>
      <c r="BJ1162" s="206"/>
      <c r="BK1162" s="206"/>
      <c r="BL1162" s="206"/>
      <c r="BM1162" s="206"/>
      <c r="BN1162" s="206"/>
      <c r="BO1162" s="206"/>
      <c r="BP1162" s="206"/>
      <c r="BQ1162" s="206"/>
      <c r="BR1162" s="206"/>
      <c r="BS1162" s="206"/>
      <c r="BT1162" s="206"/>
      <c r="BU1162" s="206"/>
      <c r="BV1162" s="206"/>
      <c r="BW1162" s="206"/>
      <c r="BX1162" s="206"/>
      <c r="BY1162" s="206"/>
      <c r="BZ1162" s="206"/>
      <c r="CA1162" s="206"/>
      <c r="CB1162" s="206"/>
      <c r="CC1162" s="206"/>
      <c r="CD1162" s="206"/>
      <c r="CE1162" s="206"/>
      <c r="CF1162" s="206"/>
      <c r="CG1162" s="206"/>
      <c r="CH1162" s="206"/>
      <c r="CI1162" s="206"/>
      <c r="CJ1162" s="206"/>
      <c r="CK1162" s="206"/>
      <c r="CL1162" s="206"/>
      <c r="CM1162" s="206"/>
      <c r="CN1162" s="206"/>
      <c r="CO1162" s="206"/>
      <c r="CP1162" s="206"/>
      <c r="CQ1162" s="206"/>
      <c r="CR1162" s="206"/>
      <c r="CS1162" s="206"/>
      <c r="CT1162" s="206"/>
      <c r="CU1162" s="206"/>
      <c r="CV1162" s="206"/>
      <c r="CW1162" s="206"/>
      <c r="CX1162" s="206"/>
      <c r="CY1162" s="206"/>
      <c r="CZ1162" s="206"/>
      <c r="DA1162" s="206"/>
      <c r="DB1162" s="206"/>
      <c r="DC1162" s="206"/>
      <c r="DD1162" s="206"/>
      <c r="DE1162" s="206"/>
      <c r="DF1162" s="206"/>
      <c r="DG1162" s="206"/>
      <c r="DH1162" s="206"/>
      <c r="DI1162" s="206"/>
      <c r="DJ1162" s="206"/>
      <c r="DK1162" s="206"/>
      <c r="DL1162" s="206"/>
      <c r="DM1162" s="206"/>
      <c r="DN1162" s="206"/>
      <c r="DO1162" s="206"/>
      <c r="DP1162" s="206"/>
      <c r="DQ1162" s="206"/>
      <c r="DR1162" s="206"/>
      <c r="DS1162" s="206"/>
      <c r="DT1162" s="206"/>
      <c r="DU1162" s="206"/>
      <c r="DV1162" s="206"/>
      <c r="DW1162" s="206"/>
      <c r="DX1162" s="206"/>
      <c r="DY1162" s="206"/>
      <c r="DZ1162" s="206"/>
      <c r="EA1162" s="206"/>
      <c r="EB1162" s="206"/>
      <c r="EC1162" s="206"/>
      <c r="ED1162" s="206"/>
      <c r="EE1162" s="206"/>
      <c r="EF1162" s="206"/>
      <c r="EG1162" s="206"/>
      <c r="EH1162" s="206"/>
      <c r="EI1162" s="206"/>
      <c r="EJ1162" s="206"/>
      <c r="EK1162" s="206"/>
      <c r="EL1162" s="206"/>
      <c r="EM1162" s="206"/>
      <c r="EN1162" s="206"/>
      <c r="EO1162" s="206"/>
      <c r="EP1162" s="206"/>
      <c r="EQ1162" s="206"/>
      <c r="ER1162" s="206"/>
      <c r="ES1162" s="206"/>
      <c r="ET1162" s="206"/>
      <c r="EU1162" s="206"/>
      <c r="EV1162" s="206"/>
      <c r="EW1162" s="206"/>
      <c r="EX1162" s="206"/>
      <c r="EY1162" s="206"/>
      <c r="EZ1162" s="206"/>
      <c r="FA1162" s="206"/>
      <c r="FB1162" s="206"/>
      <c r="FC1162" s="206"/>
      <c r="FD1162" s="206"/>
      <c r="FE1162" s="206"/>
      <c r="FF1162" s="206"/>
      <c r="FG1162" s="206"/>
      <c r="FH1162" s="206"/>
      <c r="FI1162" s="206"/>
      <c r="FJ1162" s="206"/>
      <c r="FK1162" s="206"/>
      <c r="FL1162" s="206"/>
      <c r="FM1162" s="206"/>
      <c r="FN1162" s="206"/>
      <c r="FO1162" s="206"/>
      <c r="FP1162" s="206"/>
      <c r="FQ1162" s="206"/>
      <c r="FR1162" s="206"/>
      <c r="FS1162" s="206"/>
      <c r="FT1162" s="206"/>
      <c r="FU1162" s="206"/>
      <c r="FV1162" s="206"/>
      <c r="FW1162" s="206"/>
      <c r="FX1162" s="206"/>
      <c r="FY1162" s="206"/>
      <c r="FZ1162" s="206"/>
      <c r="GA1162" s="206"/>
      <c r="GB1162" s="206"/>
      <c r="GC1162" s="206"/>
      <c r="GD1162" s="206"/>
      <c r="GE1162" s="206"/>
      <c r="GF1162" s="206"/>
      <c r="GG1162" s="206"/>
      <c r="GH1162" s="206"/>
      <c r="GI1162" s="206"/>
      <c r="GJ1162" s="206"/>
      <c r="GK1162" s="206"/>
      <c r="GL1162" s="206"/>
      <c r="GM1162" s="206"/>
      <c r="GN1162" s="206"/>
      <c r="GO1162" s="206"/>
      <c r="GP1162" s="206"/>
      <c r="GQ1162" s="206"/>
      <c r="GR1162" s="206"/>
      <c r="GS1162" s="206"/>
      <c r="GT1162" s="206"/>
      <c r="GU1162" s="206"/>
      <c r="GV1162" s="206"/>
      <c r="GW1162" s="206"/>
      <c r="GX1162" s="206"/>
      <c r="GY1162" s="206"/>
      <c r="GZ1162" s="206"/>
      <c r="HA1162" s="206"/>
      <c r="HB1162" s="206"/>
      <c r="HC1162" s="206"/>
      <c r="HD1162" s="206"/>
      <c r="HE1162" s="206"/>
      <c r="HF1162" s="206"/>
      <c r="HG1162" s="206"/>
      <c r="HH1162" s="206"/>
      <c r="HI1162" s="206"/>
      <c r="HJ1162" s="206"/>
      <c r="HK1162" s="206"/>
      <c r="HL1162" s="206"/>
      <c r="HM1162" s="206"/>
      <c r="HN1162" s="206"/>
      <c r="HO1162" s="206"/>
      <c r="HP1162" s="206"/>
      <c r="HQ1162" s="206"/>
      <c r="HR1162" s="206"/>
      <c r="HS1162" s="206"/>
      <c r="HT1162" s="206"/>
      <c r="HU1162" s="206"/>
      <c r="HV1162" s="206"/>
      <c r="HW1162" s="206"/>
      <c r="HX1162" s="206"/>
      <c r="HY1162" s="206"/>
      <c r="HZ1162" s="206"/>
      <c r="IA1162" s="206"/>
      <c r="IB1162" s="206"/>
      <c r="IC1162" s="206"/>
      <c r="ID1162" s="206"/>
      <c r="IE1162" s="206"/>
      <c r="IF1162" s="206"/>
      <c r="IG1162" s="206"/>
      <c r="IH1162" s="206"/>
    </row>
    <row r="1163" spans="1:242" s="225" customFormat="1" hidden="1" x14ac:dyDescent="0.25">
      <c r="A1163" s="206"/>
      <c r="B1163" s="206"/>
      <c r="C1163" s="204">
        <v>43780</v>
      </c>
      <c r="D1163" s="406" t="s">
        <v>2042</v>
      </c>
      <c r="E1163" s="319" t="s">
        <v>2041</v>
      </c>
      <c r="F1163" s="255"/>
      <c r="G1163" s="320" t="s">
        <v>1198</v>
      </c>
      <c r="H1163" s="313"/>
      <c r="I1163" s="655">
        <v>8300000</v>
      </c>
      <c r="J1163" s="357">
        <f t="shared" si="18"/>
        <v>6515200</v>
      </c>
      <c r="K1163" s="251"/>
      <c r="L1163" s="287"/>
      <c r="M1163" s="319" t="s">
        <v>2041</v>
      </c>
      <c r="N1163" s="287"/>
      <c r="O1163" s="287"/>
      <c r="P1163" s="287"/>
      <c r="Q1163" s="287"/>
      <c r="R1163" s="287"/>
      <c r="S1163" s="287"/>
      <c r="T1163" s="287"/>
      <c r="U1163" s="287"/>
      <c r="V1163" s="287"/>
      <c r="W1163" s="287"/>
      <c r="X1163" s="287"/>
      <c r="Y1163" s="287"/>
      <c r="Z1163" s="287"/>
      <c r="AA1163" s="287"/>
      <c r="AB1163" s="287"/>
      <c r="AC1163" s="287"/>
      <c r="AD1163" s="287"/>
      <c r="AE1163" s="287"/>
      <c r="AF1163" s="287"/>
      <c r="AG1163" s="287"/>
      <c r="AH1163" s="287"/>
      <c r="AI1163" s="287"/>
      <c r="AJ1163" s="449"/>
      <c r="AK1163" s="206"/>
      <c r="AL1163" s="206"/>
      <c r="AM1163" s="206"/>
      <c r="AN1163" s="206"/>
      <c r="AO1163" s="206"/>
      <c r="AP1163" s="206"/>
      <c r="AQ1163" s="206"/>
      <c r="AR1163" s="206"/>
      <c r="AS1163" s="206"/>
      <c r="AT1163" s="206"/>
      <c r="AU1163" s="206"/>
      <c r="AV1163" s="206"/>
      <c r="AW1163" s="206"/>
      <c r="AX1163" s="206"/>
      <c r="AY1163" s="206"/>
      <c r="AZ1163" s="206"/>
      <c r="BA1163" s="206"/>
      <c r="BB1163" s="206"/>
      <c r="BC1163" s="206"/>
      <c r="BD1163" s="206"/>
      <c r="BE1163" s="206"/>
      <c r="BF1163" s="206"/>
      <c r="BG1163" s="206"/>
      <c r="BH1163" s="206"/>
      <c r="BI1163" s="206"/>
      <c r="BJ1163" s="206"/>
      <c r="BK1163" s="206"/>
      <c r="BL1163" s="206"/>
      <c r="BM1163" s="206"/>
      <c r="BN1163" s="206"/>
      <c r="BO1163" s="206"/>
      <c r="BP1163" s="206"/>
      <c r="BQ1163" s="206"/>
      <c r="BR1163" s="206"/>
      <c r="BS1163" s="206"/>
      <c r="BT1163" s="206"/>
      <c r="BU1163" s="206"/>
      <c r="BV1163" s="206"/>
      <c r="BW1163" s="206"/>
      <c r="BX1163" s="206"/>
      <c r="BY1163" s="206"/>
      <c r="BZ1163" s="206"/>
      <c r="CA1163" s="206"/>
      <c r="CB1163" s="206"/>
      <c r="CC1163" s="206"/>
      <c r="CD1163" s="206"/>
      <c r="CE1163" s="206"/>
      <c r="CF1163" s="206"/>
      <c r="CG1163" s="206"/>
      <c r="CH1163" s="206"/>
      <c r="CI1163" s="206"/>
      <c r="CJ1163" s="206"/>
      <c r="CK1163" s="206"/>
      <c r="CL1163" s="206"/>
      <c r="CM1163" s="206"/>
      <c r="CN1163" s="206"/>
      <c r="CO1163" s="206"/>
      <c r="CP1163" s="206"/>
      <c r="CQ1163" s="206"/>
      <c r="CR1163" s="206"/>
      <c r="CS1163" s="206"/>
      <c r="CT1163" s="206"/>
      <c r="CU1163" s="206"/>
      <c r="CV1163" s="206"/>
      <c r="CW1163" s="206"/>
      <c r="CX1163" s="206"/>
      <c r="CY1163" s="206"/>
      <c r="CZ1163" s="206"/>
      <c r="DA1163" s="206"/>
      <c r="DB1163" s="206"/>
      <c r="DC1163" s="206"/>
      <c r="DD1163" s="206"/>
      <c r="DE1163" s="206"/>
      <c r="DF1163" s="206"/>
      <c r="DG1163" s="206"/>
      <c r="DH1163" s="206"/>
      <c r="DI1163" s="206"/>
      <c r="DJ1163" s="206"/>
      <c r="DK1163" s="206"/>
      <c r="DL1163" s="206"/>
      <c r="DM1163" s="206"/>
      <c r="DN1163" s="206"/>
      <c r="DO1163" s="206"/>
      <c r="DP1163" s="206"/>
      <c r="DQ1163" s="206"/>
      <c r="DR1163" s="206"/>
      <c r="DS1163" s="206"/>
      <c r="DT1163" s="206"/>
      <c r="DU1163" s="206"/>
      <c r="DV1163" s="206"/>
      <c r="DW1163" s="206"/>
      <c r="DX1163" s="206"/>
      <c r="DY1163" s="206"/>
      <c r="DZ1163" s="206"/>
      <c r="EA1163" s="206"/>
      <c r="EB1163" s="206"/>
      <c r="EC1163" s="206"/>
      <c r="ED1163" s="206"/>
      <c r="EE1163" s="206"/>
      <c r="EF1163" s="206"/>
      <c r="EG1163" s="206"/>
      <c r="EH1163" s="206"/>
      <c r="EI1163" s="206"/>
      <c r="EJ1163" s="206"/>
      <c r="EK1163" s="206"/>
      <c r="EL1163" s="206"/>
      <c r="EM1163" s="206"/>
      <c r="EN1163" s="206"/>
      <c r="EO1163" s="206"/>
      <c r="EP1163" s="206"/>
      <c r="EQ1163" s="206"/>
      <c r="ER1163" s="206"/>
      <c r="ES1163" s="206"/>
      <c r="ET1163" s="206"/>
      <c r="EU1163" s="206"/>
      <c r="EV1163" s="206"/>
      <c r="EW1163" s="206"/>
      <c r="EX1163" s="206"/>
      <c r="EY1163" s="206"/>
      <c r="EZ1163" s="206"/>
      <c r="FA1163" s="206"/>
      <c r="FB1163" s="206"/>
      <c r="FC1163" s="206"/>
      <c r="FD1163" s="206"/>
      <c r="FE1163" s="206"/>
      <c r="FF1163" s="206"/>
      <c r="FG1163" s="206"/>
      <c r="FH1163" s="206"/>
      <c r="FI1163" s="206"/>
      <c r="FJ1163" s="206"/>
      <c r="FK1163" s="206"/>
      <c r="FL1163" s="206"/>
      <c r="FM1163" s="206"/>
      <c r="FN1163" s="206"/>
      <c r="FO1163" s="206"/>
      <c r="FP1163" s="206"/>
      <c r="FQ1163" s="206"/>
      <c r="FR1163" s="206"/>
      <c r="FS1163" s="206"/>
      <c r="FT1163" s="206"/>
      <c r="FU1163" s="206"/>
      <c r="FV1163" s="206"/>
      <c r="FW1163" s="206"/>
      <c r="FX1163" s="206"/>
      <c r="FY1163" s="206"/>
      <c r="FZ1163" s="206"/>
      <c r="GA1163" s="206"/>
      <c r="GB1163" s="206"/>
      <c r="GC1163" s="206"/>
      <c r="GD1163" s="206"/>
      <c r="GE1163" s="206"/>
      <c r="GF1163" s="206"/>
      <c r="GG1163" s="206"/>
      <c r="GH1163" s="206"/>
      <c r="GI1163" s="206"/>
      <c r="GJ1163" s="206"/>
      <c r="GK1163" s="206"/>
      <c r="GL1163" s="206"/>
      <c r="GM1163" s="206"/>
      <c r="GN1163" s="206"/>
      <c r="GO1163" s="206"/>
      <c r="GP1163" s="206"/>
      <c r="GQ1163" s="206"/>
      <c r="GR1163" s="206"/>
      <c r="GS1163" s="206"/>
      <c r="GT1163" s="206"/>
      <c r="GU1163" s="206"/>
      <c r="GV1163" s="206"/>
      <c r="GW1163" s="206"/>
      <c r="GX1163" s="206"/>
      <c r="GY1163" s="206"/>
      <c r="GZ1163" s="206"/>
      <c r="HA1163" s="206"/>
      <c r="HB1163" s="206"/>
      <c r="HC1163" s="206"/>
      <c r="HD1163" s="206"/>
      <c r="HE1163" s="206"/>
      <c r="HF1163" s="206"/>
      <c r="HG1163" s="206"/>
      <c r="HH1163" s="206"/>
      <c r="HI1163" s="206"/>
      <c r="HJ1163" s="206"/>
      <c r="HK1163" s="206"/>
      <c r="HL1163" s="206"/>
      <c r="HM1163" s="206"/>
      <c r="HN1163" s="206"/>
      <c r="HO1163" s="206"/>
      <c r="HP1163" s="206"/>
      <c r="HQ1163" s="206"/>
      <c r="HR1163" s="206"/>
      <c r="HS1163" s="206"/>
      <c r="HT1163" s="206"/>
      <c r="HU1163" s="206"/>
      <c r="HV1163" s="206"/>
      <c r="HW1163" s="206"/>
      <c r="HX1163" s="206"/>
      <c r="HY1163" s="206"/>
      <c r="HZ1163" s="206"/>
      <c r="IA1163" s="206"/>
      <c r="IB1163" s="206"/>
      <c r="IC1163" s="206"/>
      <c r="ID1163" s="206"/>
      <c r="IE1163" s="206"/>
      <c r="IF1163" s="206"/>
      <c r="IG1163" s="206"/>
      <c r="IH1163" s="206"/>
    </row>
    <row r="1164" spans="1:242" s="225" customFormat="1" hidden="1" x14ac:dyDescent="0.25">
      <c r="A1164" s="206"/>
      <c r="B1164" s="206"/>
      <c r="C1164" s="204">
        <v>43780</v>
      </c>
      <c r="D1164" s="407" t="s">
        <v>2043</v>
      </c>
      <c r="E1164" s="319" t="s">
        <v>2050</v>
      </c>
      <c r="F1164" s="322"/>
      <c r="G1164" s="270" t="s">
        <v>1198</v>
      </c>
      <c r="H1164" s="313"/>
      <c r="I1164" s="656">
        <v>1032700</v>
      </c>
      <c r="J1164" s="357">
        <f t="shared" si="18"/>
        <v>5482500</v>
      </c>
      <c r="K1164" s="251"/>
      <c r="L1164" s="287"/>
      <c r="M1164" s="319" t="s">
        <v>2050</v>
      </c>
      <c r="N1164" s="287"/>
      <c r="O1164" s="287"/>
      <c r="P1164" s="287"/>
      <c r="Q1164" s="287"/>
      <c r="R1164" s="287"/>
      <c r="S1164" s="287"/>
      <c r="T1164" s="287"/>
      <c r="U1164" s="287"/>
      <c r="V1164" s="287"/>
      <c r="W1164" s="287"/>
      <c r="X1164" s="287"/>
      <c r="Y1164" s="287"/>
      <c r="Z1164" s="287"/>
      <c r="AA1164" s="287"/>
      <c r="AB1164" s="287"/>
      <c r="AC1164" s="287"/>
      <c r="AD1164" s="287"/>
      <c r="AE1164" s="287"/>
      <c r="AF1164" s="287"/>
      <c r="AG1164" s="287"/>
      <c r="AH1164" s="287"/>
      <c r="AI1164" s="287"/>
      <c r="AJ1164" s="449"/>
      <c r="AK1164" s="206"/>
      <c r="AL1164" s="206"/>
      <c r="AM1164" s="206"/>
      <c r="AN1164" s="206"/>
      <c r="AO1164" s="206"/>
      <c r="AP1164" s="206"/>
      <c r="AQ1164" s="206"/>
      <c r="AR1164" s="206"/>
      <c r="AS1164" s="206"/>
      <c r="AT1164" s="206"/>
      <c r="AU1164" s="206"/>
      <c r="AV1164" s="206"/>
      <c r="AW1164" s="206"/>
      <c r="AX1164" s="206"/>
      <c r="AY1164" s="206"/>
      <c r="AZ1164" s="206"/>
      <c r="BA1164" s="206"/>
      <c r="BB1164" s="206"/>
      <c r="BC1164" s="206"/>
      <c r="BD1164" s="206"/>
      <c r="BE1164" s="206"/>
      <c r="BF1164" s="206"/>
      <c r="BG1164" s="206"/>
      <c r="BH1164" s="206"/>
      <c r="BI1164" s="206"/>
      <c r="BJ1164" s="206"/>
      <c r="BK1164" s="206"/>
      <c r="BL1164" s="206"/>
      <c r="BM1164" s="206"/>
      <c r="BN1164" s="206"/>
      <c r="BO1164" s="206"/>
      <c r="BP1164" s="206"/>
      <c r="BQ1164" s="206"/>
      <c r="BR1164" s="206"/>
      <c r="BS1164" s="206"/>
      <c r="BT1164" s="206"/>
      <c r="BU1164" s="206"/>
      <c r="BV1164" s="206"/>
      <c r="BW1164" s="206"/>
      <c r="BX1164" s="206"/>
      <c r="BY1164" s="206"/>
      <c r="BZ1164" s="206"/>
      <c r="CA1164" s="206"/>
      <c r="CB1164" s="206"/>
      <c r="CC1164" s="206"/>
      <c r="CD1164" s="206"/>
      <c r="CE1164" s="206"/>
      <c r="CF1164" s="206"/>
      <c r="CG1164" s="206"/>
      <c r="CH1164" s="206"/>
      <c r="CI1164" s="206"/>
      <c r="CJ1164" s="206"/>
      <c r="CK1164" s="206"/>
      <c r="CL1164" s="206"/>
      <c r="CM1164" s="206"/>
      <c r="CN1164" s="206"/>
      <c r="CO1164" s="206"/>
      <c r="CP1164" s="206"/>
      <c r="CQ1164" s="206"/>
      <c r="CR1164" s="206"/>
      <c r="CS1164" s="206"/>
      <c r="CT1164" s="206"/>
      <c r="CU1164" s="206"/>
      <c r="CV1164" s="206"/>
      <c r="CW1164" s="206"/>
      <c r="CX1164" s="206"/>
      <c r="CY1164" s="206"/>
      <c r="CZ1164" s="206"/>
      <c r="DA1164" s="206"/>
      <c r="DB1164" s="206"/>
      <c r="DC1164" s="206"/>
      <c r="DD1164" s="206"/>
      <c r="DE1164" s="206"/>
      <c r="DF1164" s="206"/>
      <c r="DG1164" s="206"/>
      <c r="DH1164" s="206"/>
      <c r="DI1164" s="206"/>
      <c r="DJ1164" s="206"/>
      <c r="DK1164" s="206"/>
      <c r="DL1164" s="206"/>
      <c r="DM1164" s="206"/>
      <c r="DN1164" s="206"/>
      <c r="DO1164" s="206"/>
      <c r="DP1164" s="206"/>
      <c r="DQ1164" s="206"/>
      <c r="DR1164" s="206"/>
      <c r="DS1164" s="206"/>
      <c r="DT1164" s="206"/>
      <c r="DU1164" s="206"/>
      <c r="DV1164" s="206"/>
      <c r="DW1164" s="206"/>
      <c r="DX1164" s="206"/>
      <c r="DY1164" s="206"/>
      <c r="DZ1164" s="206"/>
      <c r="EA1164" s="206"/>
      <c r="EB1164" s="206"/>
      <c r="EC1164" s="206"/>
      <c r="ED1164" s="206"/>
      <c r="EE1164" s="206"/>
      <c r="EF1164" s="206"/>
      <c r="EG1164" s="206"/>
      <c r="EH1164" s="206"/>
      <c r="EI1164" s="206"/>
      <c r="EJ1164" s="206"/>
      <c r="EK1164" s="206"/>
      <c r="EL1164" s="206"/>
      <c r="EM1164" s="206"/>
      <c r="EN1164" s="206"/>
      <c r="EO1164" s="206"/>
      <c r="EP1164" s="206"/>
      <c r="EQ1164" s="206"/>
      <c r="ER1164" s="206"/>
      <c r="ES1164" s="206"/>
      <c r="ET1164" s="206"/>
      <c r="EU1164" s="206"/>
      <c r="EV1164" s="206"/>
      <c r="EW1164" s="206"/>
      <c r="EX1164" s="206"/>
      <c r="EY1164" s="206"/>
      <c r="EZ1164" s="206"/>
      <c r="FA1164" s="206"/>
      <c r="FB1164" s="206"/>
      <c r="FC1164" s="206"/>
      <c r="FD1164" s="206"/>
      <c r="FE1164" s="206"/>
      <c r="FF1164" s="206"/>
      <c r="FG1164" s="206"/>
      <c r="FH1164" s="206"/>
      <c r="FI1164" s="206"/>
      <c r="FJ1164" s="206"/>
      <c r="FK1164" s="206"/>
      <c r="FL1164" s="206"/>
      <c r="FM1164" s="206"/>
      <c r="FN1164" s="206"/>
      <c r="FO1164" s="206"/>
      <c r="FP1164" s="206"/>
      <c r="FQ1164" s="206"/>
      <c r="FR1164" s="206"/>
      <c r="FS1164" s="206"/>
      <c r="FT1164" s="206"/>
      <c r="FU1164" s="206"/>
      <c r="FV1164" s="206"/>
      <c r="FW1164" s="206"/>
      <c r="FX1164" s="206"/>
      <c r="FY1164" s="206"/>
      <c r="FZ1164" s="206"/>
      <c r="GA1164" s="206"/>
      <c r="GB1164" s="206"/>
      <c r="GC1164" s="206"/>
      <c r="GD1164" s="206"/>
      <c r="GE1164" s="206"/>
      <c r="GF1164" s="206"/>
      <c r="GG1164" s="206"/>
      <c r="GH1164" s="206"/>
      <c r="GI1164" s="206"/>
      <c r="GJ1164" s="206"/>
      <c r="GK1164" s="206"/>
      <c r="GL1164" s="206"/>
      <c r="GM1164" s="206"/>
      <c r="GN1164" s="206"/>
      <c r="GO1164" s="206"/>
      <c r="GP1164" s="206"/>
      <c r="GQ1164" s="206"/>
      <c r="GR1164" s="206"/>
      <c r="GS1164" s="206"/>
      <c r="GT1164" s="206"/>
      <c r="GU1164" s="206"/>
      <c r="GV1164" s="206"/>
      <c r="GW1164" s="206"/>
      <c r="GX1164" s="206"/>
      <c r="GY1164" s="206"/>
      <c r="GZ1164" s="206"/>
      <c r="HA1164" s="206"/>
      <c r="HB1164" s="206"/>
      <c r="HC1164" s="206"/>
      <c r="HD1164" s="206"/>
      <c r="HE1164" s="206"/>
      <c r="HF1164" s="206"/>
      <c r="HG1164" s="206"/>
      <c r="HH1164" s="206"/>
      <c r="HI1164" s="206"/>
      <c r="HJ1164" s="206"/>
      <c r="HK1164" s="206"/>
      <c r="HL1164" s="206"/>
      <c r="HM1164" s="206"/>
      <c r="HN1164" s="206"/>
      <c r="HO1164" s="206"/>
      <c r="HP1164" s="206"/>
      <c r="HQ1164" s="206"/>
      <c r="HR1164" s="206"/>
      <c r="HS1164" s="206"/>
      <c r="HT1164" s="206"/>
      <c r="HU1164" s="206"/>
      <c r="HV1164" s="206"/>
      <c r="HW1164" s="206"/>
      <c r="HX1164" s="206"/>
      <c r="HY1164" s="206"/>
      <c r="HZ1164" s="206"/>
      <c r="IA1164" s="206"/>
      <c r="IB1164" s="206"/>
      <c r="IC1164" s="206"/>
      <c r="ID1164" s="206"/>
      <c r="IE1164" s="206"/>
      <c r="IF1164" s="206"/>
      <c r="IG1164" s="206"/>
      <c r="IH1164" s="206"/>
    </row>
    <row r="1165" spans="1:242" s="225" customFormat="1" hidden="1" x14ac:dyDescent="0.25">
      <c r="A1165" s="206"/>
      <c r="B1165" s="206"/>
      <c r="C1165" s="204"/>
      <c r="D1165" s="407" t="s">
        <v>1100</v>
      </c>
      <c r="E1165" s="319"/>
      <c r="F1165" s="322"/>
      <c r="G1165" s="270" t="s">
        <v>1198</v>
      </c>
      <c r="H1165" s="313">
        <v>955000</v>
      </c>
      <c r="I1165" s="656"/>
      <c r="J1165" s="357">
        <f t="shared" si="18"/>
        <v>6437500</v>
      </c>
      <c r="K1165" s="251" t="s">
        <v>2040</v>
      </c>
      <c r="L1165" s="287"/>
      <c r="M1165" s="319"/>
      <c r="N1165" s="287"/>
      <c r="O1165" s="287"/>
      <c r="P1165" s="287"/>
      <c r="Q1165" s="287"/>
      <c r="R1165" s="287"/>
      <c r="S1165" s="287"/>
      <c r="T1165" s="287"/>
      <c r="U1165" s="287"/>
      <c r="V1165" s="287"/>
      <c r="W1165" s="287"/>
      <c r="X1165" s="287"/>
      <c r="Y1165" s="287"/>
      <c r="Z1165" s="287"/>
      <c r="AA1165" s="287"/>
      <c r="AB1165" s="287"/>
      <c r="AC1165" s="287"/>
      <c r="AD1165" s="287"/>
      <c r="AE1165" s="287"/>
      <c r="AF1165" s="287"/>
      <c r="AG1165" s="287"/>
      <c r="AH1165" s="287"/>
      <c r="AI1165" s="287"/>
      <c r="AJ1165" s="449"/>
      <c r="AK1165" s="206"/>
      <c r="AL1165" s="206"/>
      <c r="AM1165" s="206"/>
      <c r="AN1165" s="206"/>
      <c r="AO1165" s="206"/>
      <c r="AP1165" s="206"/>
      <c r="AQ1165" s="206"/>
      <c r="AR1165" s="206"/>
      <c r="AS1165" s="206"/>
      <c r="AT1165" s="206"/>
      <c r="AU1165" s="206"/>
      <c r="AV1165" s="206"/>
      <c r="AW1165" s="206"/>
      <c r="AX1165" s="206"/>
      <c r="AY1165" s="206"/>
      <c r="AZ1165" s="206"/>
      <c r="BA1165" s="206"/>
      <c r="BB1165" s="206"/>
      <c r="BC1165" s="206"/>
      <c r="BD1165" s="206"/>
      <c r="BE1165" s="206"/>
      <c r="BF1165" s="206"/>
      <c r="BG1165" s="206"/>
      <c r="BH1165" s="206"/>
      <c r="BI1165" s="206"/>
      <c r="BJ1165" s="206"/>
      <c r="BK1165" s="206"/>
      <c r="BL1165" s="206"/>
      <c r="BM1165" s="206"/>
      <c r="BN1165" s="206"/>
      <c r="BO1165" s="206"/>
      <c r="BP1165" s="206"/>
      <c r="BQ1165" s="206"/>
      <c r="BR1165" s="206"/>
      <c r="BS1165" s="206"/>
      <c r="BT1165" s="206"/>
      <c r="BU1165" s="206"/>
      <c r="BV1165" s="206"/>
      <c r="BW1165" s="206"/>
      <c r="BX1165" s="206"/>
      <c r="BY1165" s="206"/>
      <c r="BZ1165" s="206"/>
      <c r="CA1165" s="206"/>
      <c r="CB1165" s="206"/>
      <c r="CC1165" s="206"/>
      <c r="CD1165" s="206"/>
      <c r="CE1165" s="206"/>
      <c r="CF1165" s="206"/>
      <c r="CG1165" s="206"/>
      <c r="CH1165" s="206"/>
      <c r="CI1165" s="206"/>
      <c r="CJ1165" s="206"/>
      <c r="CK1165" s="206"/>
      <c r="CL1165" s="206"/>
      <c r="CM1165" s="206"/>
      <c r="CN1165" s="206"/>
      <c r="CO1165" s="206"/>
      <c r="CP1165" s="206"/>
      <c r="CQ1165" s="206"/>
      <c r="CR1165" s="206"/>
      <c r="CS1165" s="206"/>
      <c r="CT1165" s="206"/>
      <c r="CU1165" s="206"/>
      <c r="CV1165" s="206"/>
      <c r="CW1165" s="206"/>
      <c r="CX1165" s="206"/>
      <c r="CY1165" s="206"/>
      <c r="CZ1165" s="206"/>
      <c r="DA1165" s="206"/>
      <c r="DB1165" s="206"/>
      <c r="DC1165" s="206"/>
      <c r="DD1165" s="206"/>
      <c r="DE1165" s="206"/>
      <c r="DF1165" s="206"/>
      <c r="DG1165" s="206"/>
      <c r="DH1165" s="206"/>
      <c r="DI1165" s="206"/>
      <c r="DJ1165" s="206"/>
      <c r="DK1165" s="206"/>
      <c r="DL1165" s="206"/>
      <c r="DM1165" s="206"/>
      <c r="DN1165" s="206"/>
      <c r="DO1165" s="206"/>
      <c r="DP1165" s="206"/>
      <c r="DQ1165" s="206"/>
      <c r="DR1165" s="206"/>
      <c r="DS1165" s="206"/>
      <c r="DT1165" s="206"/>
      <c r="DU1165" s="206"/>
      <c r="DV1165" s="206"/>
      <c r="DW1165" s="206"/>
      <c r="DX1165" s="206"/>
      <c r="DY1165" s="206"/>
      <c r="DZ1165" s="206"/>
      <c r="EA1165" s="206"/>
      <c r="EB1165" s="206"/>
      <c r="EC1165" s="206"/>
      <c r="ED1165" s="206"/>
      <c r="EE1165" s="206"/>
      <c r="EF1165" s="206"/>
      <c r="EG1165" s="206"/>
      <c r="EH1165" s="206"/>
      <c r="EI1165" s="206"/>
      <c r="EJ1165" s="206"/>
      <c r="EK1165" s="206"/>
      <c r="EL1165" s="206"/>
      <c r="EM1165" s="206"/>
      <c r="EN1165" s="206"/>
      <c r="EO1165" s="206"/>
      <c r="EP1165" s="206"/>
      <c r="EQ1165" s="206"/>
      <c r="ER1165" s="206"/>
      <c r="ES1165" s="206"/>
      <c r="ET1165" s="206"/>
      <c r="EU1165" s="206"/>
      <c r="EV1165" s="206"/>
      <c r="EW1165" s="206"/>
      <c r="EX1165" s="206"/>
      <c r="EY1165" s="206"/>
      <c r="EZ1165" s="206"/>
      <c r="FA1165" s="206"/>
      <c r="FB1165" s="206"/>
      <c r="FC1165" s="206"/>
      <c r="FD1165" s="206"/>
      <c r="FE1165" s="206"/>
      <c r="FF1165" s="206"/>
      <c r="FG1165" s="206"/>
      <c r="FH1165" s="206"/>
      <c r="FI1165" s="206"/>
      <c r="FJ1165" s="206"/>
      <c r="FK1165" s="206"/>
      <c r="FL1165" s="206"/>
      <c r="FM1165" s="206"/>
      <c r="FN1165" s="206"/>
      <c r="FO1165" s="206"/>
      <c r="FP1165" s="206"/>
      <c r="FQ1165" s="206"/>
      <c r="FR1165" s="206"/>
      <c r="FS1165" s="206"/>
      <c r="FT1165" s="206"/>
      <c r="FU1165" s="206"/>
      <c r="FV1165" s="206"/>
      <c r="FW1165" s="206"/>
      <c r="FX1165" s="206"/>
      <c r="FY1165" s="206"/>
      <c r="FZ1165" s="206"/>
      <c r="GA1165" s="206"/>
      <c r="GB1165" s="206"/>
      <c r="GC1165" s="206"/>
      <c r="GD1165" s="206"/>
      <c r="GE1165" s="206"/>
      <c r="GF1165" s="206"/>
      <c r="GG1165" s="206"/>
      <c r="GH1165" s="206"/>
      <c r="GI1165" s="206"/>
      <c r="GJ1165" s="206"/>
      <c r="GK1165" s="206"/>
      <c r="GL1165" s="206"/>
      <c r="GM1165" s="206"/>
      <c r="GN1165" s="206"/>
      <c r="GO1165" s="206"/>
      <c r="GP1165" s="206"/>
      <c r="GQ1165" s="206"/>
      <c r="GR1165" s="206"/>
      <c r="GS1165" s="206"/>
      <c r="GT1165" s="206"/>
      <c r="GU1165" s="206"/>
      <c r="GV1165" s="206"/>
      <c r="GW1165" s="206"/>
      <c r="GX1165" s="206"/>
      <c r="GY1165" s="206"/>
      <c r="GZ1165" s="206"/>
      <c r="HA1165" s="206"/>
      <c r="HB1165" s="206"/>
      <c r="HC1165" s="206"/>
      <c r="HD1165" s="206"/>
      <c r="HE1165" s="206"/>
      <c r="HF1165" s="206"/>
      <c r="HG1165" s="206"/>
      <c r="HH1165" s="206"/>
      <c r="HI1165" s="206"/>
      <c r="HJ1165" s="206"/>
      <c r="HK1165" s="206"/>
      <c r="HL1165" s="206"/>
      <c r="HM1165" s="206"/>
      <c r="HN1165" s="206"/>
      <c r="HO1165" s="206"/>
      <c r="HP1165" s="206"/>
      <c r="HQ1165" s="206"/>
      <c r="HR1165" s="206"/>
      <c r="HS1165" s="206"/>
      <c r="HT1165" s="206"/>
      <c r="HU1165" s="206"/>
      <c r="HV1165" s="206"/>
      <c r="HW1165" s="206"/>
      <c r="HX1165" s="206"/>
      <c r="HY1165" s="206"/>
      <c r="HZ1165" s="206"/>
      <c r="IA1165" s="206"/>
      <c r="IB1165" s="206"/>
      <c r="IC1165" s="206"/>
      <c r="ID1165" s="206"/>
      <c r="IE1165" s="206"/>
      <c r="IF1165" s="206"/>
      <c r="IG1165" s="206"/>
      <c r="IH1165" s="206"/>
    </row>
    <row r="1166" spans="1:242" s="225" customFormat="1" hidden="1" x14ac:dyDescent="0.25">
      <c r="A1166" s="206"/>
      <c r="B1166" s="206"/>
      <c r="C1166" s="204">
        <v>43780</v>
      </c>
      <c r="D1166" s="233" t="s">
        <v>1193</v>
      </c>
      <c r="E1166" s="319" t="s">
        <v>2051</v>
      </c>
      <c r="F1166" s="322"/>
      <c r="G1166" s="242" t="s">
        <v>1345</v>
      </c>
      <c r="H1166" s="313"/>
      <c r="I1166" s="654">
        <v>126000</v>
      </c>
      <c r="J1166" s="357">
        <f t="shared" si="18"/>
        <v>6311500</v>
      </c>
      <c r="K1166" s="251"/>
      <c r="L1166" s="287"/>
      <c r="M1166" s="319" t="s">
        <v>2051</v>
      </c>
      <c r="N1166" s="287"/>
      <c r="O1166" s="287"/>
      <c r="P1166" s="287"/>
      <c r="Q1166" s="287"/>
      <c r="R1166" s="287"/>
      <c r="S1166" s="287"/>
      <c r="T1166" s="287"/>
      <c r="U1166" s="287"/>
      <c r="V1166" s="287"/>
      <c r="W1166" s="287"/>
      <c r="X1166" s="287"/>
      <c r="Y1166" s="287"/>
      <c r="Z1166" s="287"/>
      <c r="AA1166" s="287"/>
      <c r="AB1166" s="287"/>
      <c r="AC1166" s="287"/>
      <c r="AD1166" s="287"/>
      <c r="AE1166" s="287"/>
      <c r="AF1166" s="287"/>
      <c r="AG1166" s="287"/>
      <c r="AH1166" s="287"/>
      <c r="AI1166" s="287"/>
      <c r="AJ1166" s="449"/>
      <c r="AK1166" s="206"/>
      <c r="AL1166" s="206"/>
      <c r="AM1166" s="206"/>
      <c r="AN1166" s="206"/>
      <c r="AO1166" s="206"/>
      <c r="AP1166" s="206"/>
      <c r="AQ1166" s="206"/>
      <c r="AR1166" s="206"/>
      <c r="AS1166" s="206"/>
      <c r="AT1166" s="206"/>
      <c r="AU1166" s="206"/>
      <c r="AV1166" s="206"/>
      <c r="AW1166" s="206"/>
      <c r="AX1166" s="206"/>
      <c r="AY1166" s="206"/>
      <c r="AZ1166" s="206"/>
      <c r="BA1166" s="206"/>
      <c r="BB1166" s="206"/>
      <c r="BC1166" s="206"/>
      <c r="BD1166" s="206"/>
      <c r="BE1166" s="206"/>
      <c r="BF1166" s="206"/>
      <c r="BG1166" s="206"/>
      <c r="BH1166" s="206"/>
      <c r="BI1166" s="206"/>
      <c r="BJ1166" s="206"/>
      <c r="BK1166" s="206"/>
      <c r="BL1166" s="206"/>
      <c r="BM1166" s="206"/>
      <c r="BN1166" s="206"/>
      <c r="BO1166" s="206"/>
      <c r="BP1166" s="206"/>
      <c r="BQ1166" s="206"/>
      <c r="BR1166" s="206"/>
      <c r="BS1166" s="206"/>
      <c r="BT1166" s="206"/>
      <c r="BU1166" s="206"/>
      <c r="BV1166" s="206"/>
      <c r="BW1166" s="206"/>
      <c r="BX1166" s="206"/>
      <c r="BY1166" s="206"/>
      <c r="BZ1166" s="206"/>
      <c r="CA1166" s="206"/>
      <c r="CB1166" s="206"/>
      <c r="CC1166" s="206"/>
      <c r="CD1166" s="206"/>
      <c r="CE1166" s="206"/>
      <c r="CF1166" s="206"/>
      <c r="CG1166" s="206"/>
      <c r="CH1166" s="206"/>
      <c r="CI1166" s="206"/>
      <c r="CJ1166" s="206"/>
      <c r="CK1166" s="206"/>
      <c r="CL1166" s="206"/>
      <c r="CM1166" s="206"/>
      <c r="CN1166" s="206"/>
      <c r="CO1166" s="206"/>
      <c r="CP1166" s="206"/>
      <c r="CQ1166" s="206"/>
      <c r="CR1166" s="206"/>
      <c r="CS1166" s="206"/>
      <c r="CT1166" s="206"/>
      <c r="CU1166" s="206"/>
      <c r="CV1166" s="206"/>
      <c r="CW1166" s="206"/>
      <c r="CX1166" s="206"/>
      <c r="CY1166" s="206"/>
      <c r="CZ1166" s="206"/>
      <c r="DA1166" s="206"/>
      <c r="DB1166" s="206"/>
      <c r="DC1166" s="206"/>
      <c r="DD1166" s="206"/>
      <c r="DE1166" s="206"/>
      <c r="DF1166" s="206"/>
      <c r="DG1166" s="206"/>
      <c r="DH1166" s="206"/>
      <c r="DI1166" s="206"/>
      <c r="DJ1166" s="206"/>
      <c r="DK1166" s="206"/>
      <c r="DL1166" s="206"/>
      <c r="DM1166" s="206"/>
      <c r="DN1166" s="206"/>
      <c r="DO1166" s="206"/>
      <c r="DP1166" s="206"/>
      <c r="DQ1166" s="206"/>
      <c r="DR1166" s="206"/>
      <c r="DS1166" s="206"/>
      <c r="DT1166" s="206"/>
      <c r="DU1166" s="206"/>
      <c r="DV1166" s="206"/>
      <c r="DW1166" s="206"/>
      <c r="DX1166" s="206"/>
      <c r="DY1166" s="206"/>
      <c r="DZ1166" s="206"/>
      <c r="EA1166" s="206"/>
      <c r="EB1166" s="206"/>
      <c r="EC1166" s="206"/>
      <c r="ED1166" s="206"/>
      <c r="EE1166" s="206"/>
      <c r="EF1166" s="206"/>
      <c r="EG1166" s="206"/>
      <c r="EH1166" s="206"/>
      <c r="EI1166" s="206"/>
      <c r="EJ1166" s="206"/>
      <c r="EK1166" s="206"/>
      <c r="EL1166" s="206"/>
      <c r="EM1166" s="206"/>
      <c r="EN1166" s="206"/>
      <c r="EO1166" s="206"/>
      <c r="EP1166" s="206"/>
      <c r="EQ1166" s="206"/>
      <c r="ER1166" s="206"/>
      <c r="ES1166" s="206"/>
      <c r="ET1166" s="206"/>
      <c r="EU1166" s="206"/>
      <c r="EV1166" s="206"/>
      <c r="EW1166" s="206"/>
      <c r="EX1166" s="206"/>
      <c r="EY1166" s="206"/>
      <c r="EZ1166" s="206"/>
      <c r="FA1166" s="206"/>
      <c r="FB1166" s="206"/>
      <c r="FC1166" s="206"/>
      <c r="FD1166" s="206"/>
      <c r="FE1166" s="206"/>
      <c r="FF1166" s="206"/>
      <c r="FG1166" s="206"/>
      <c r="FH1166" s="206"/>
      <c r="FI1166" s="206"/>
      <c r="FJ1166" s="206"/>
      <c r="FK1166" s="206"/>
      <c r="FL1166" s="206"/>
      <c r="FM1166" s="206"/>
      <c r="FN1166" s="206"/>
      <c r="FO1166" s="206"/>
      <c r="FP1166" s="206"/>
      <c r="FQ1166" s="206"/>
      <c r="FR1166" s="206"/>
      <c r="FS1166" s="206"/>
      <c r="FT1166" s="206"/>
      <c r="FU1166" s="206"/>
      <c r="FV1166" s="206"/>
      <c r="FW1166" s="206"/>
      <c r="FX1166" s="206"/>
      <c r="FY1166" s="206"/>
      <c r="FZ1166" s="206"/>
      <c r="GA1166" s="206"/>
      <c r="GB1166" s="206"/>
      <c r="GC1166" s="206"/>
      <c r="GD1166" s="206"/>
      <c r="GE1166" s="206"/>
      <c r="GF1166" s="206"/>
      <c r="GG1166" s="206"/>
      <c r="GH1166" s="206"/>
      <c r="GI1166" s="206"/>
      <c r="GJ1166" s="206"/>
      <c r="GK1166" s="206"/>
      <c r="GL1166" s="206"/>
      <c r="GM1166" s="206"/>
      <c r="GN1166" s="206"/>
      <c r="GO1166" s="206"/>
      <c r="GP1166" s="206"/>
      <c r="GQ1166" s="206"/>
      <c r="GR1166" s="206"/>
      <c r="GS1166" s="206"/>
      <c r="GT1166" s="206"/>
      <c r="GU1166" s="206"/>
      <c r="GV1166" s="206"/>
      <c r="GW1166" s="206"/>
      <c r="GX1166" s="206"/>
      <c r="GY1166" s="206"/>
      <c r="GZ1166" s="206"/>
      <c r="HA1166" s="206"/>
      <c r="HB1166" s="206"/>
      <c r="HC1166" s="206"/>
      <c r="HD1166" s="206"/>
      <c r="HE1166" s="206"/>
      <c r="HF1166" s="206"/>
      <c r="HG1166" s="206"/>
      <c r="HH1166" s="206"/>
      <c r="HI1166" s="206"/>
      <c r="HJ1166" s="206"/>
      <c r="HK1166" s="206"/>
      <c r="HL1166" s="206"/>
      <c r="HM1166" s="206"/>
      <c r="HN1166" s="206"/>
      <c r="HO1166" s="206"/>
      <c r="HP1166" s="206"/>
      <c r="HQ1166" s="206"/>
      <c r="HR1166" s="206"/>
      <c r="HS1166" s="206"/>
      <c r="HT1166" s="206"/>
      <c r="HU1166" s="206"/>
      <c r="HV1166" s="206"/>
      <c r="HW1166" s="206"/>
      <c r="HX1166" s="206"/>
      <c r="HY1166" s="206"/>
      <c r="HZ1166" s="206"/>
      <c r="IA1166" s="206"/>
      <c r="IB1166" s="206"/>
      <c r="IC1166" s="206"/>
      <c r="ID1166" s="206"/>
      <c r="IE1166" s="206"/>
      <c r="IF1166" s="206"/>
      <c r="IG1166" s="206"/>
      <c r="IH1166" s="206"/>
    </row>
    <row r="1167" spans="1:242" s="225" customFormat="1" hidden="1" x14ac:dyDescent="0.25">
      <c r="A1167" s="206"/>
      <c r="B1167" s="206"/>
      <c r="C1167" s="204">
        <v>43781</v>
      </c>
      <c r="D1167" s="233" t="s">
        <v>2044</v>
      </c>
      <c r="E1167" s="319" t="s">
        <v>2052</v>
      </c>
      <c r="F1167" s="322"/>
      <c r="G1167" s="242" t="s">
        <v>1394</v>
      </c>
      <c r="H1167" s="313"/>
      <c r="I1167" s="654">
        <v>622244</v>
      </c>
      <c r="J1167" s="357">
        <f t="shared" si="18"/>
        <v>5689256</v>
      </c>
      <c r="K1167" s="251"/>
      <c r="L1167" s="287"/>
      <c r="M1167" s="319" t="s">
        <v>2052</v>
      </c>
      <c r="N1167" s="287"/>
      <c r="O1167" s="287"/>
      <c r="P1167" s="287"/>
      <c r="Q1167" s="287"/>
      <c r="R1167" s="287"/>
      <c r="S1167" s="287"/>
      <c r="T1167" s="287"/>
      <c r="U1167" s="287"/>
      <c r="V1167" s="287"/>
      <c r="W1167" s="287"/>
      <c r="X1167" s="287"/>
      <c r="Y1167" s="287"/>
      <c r="Z1167" s="287"/>
      <c r="AA1167" s="287"/>
      <c r="AB1167" s="287"/>
      <c r="AC1167" s="287"/>
      <c r="AD1167" s="287"/>
      <c r="AE1167" s="287"/>
      <c r="AF1167" s="287"/>
      <c r="AG1167" s="287"/>
      <c r="AH1167" s="287"/>
      <c r="AI1167" s="287"/>
      <c r="AJ1167" s="449"/>
      <c r="AK1167" s="206"/>
      <c r="AL1167" s="206"/>
      <c r="AM1167" s="206"/>
      <c r="AN1167" s="206"/>
      <c r="AO1167" s="206"/>
      <c r="AP1167" s="206"/>
      <c r="AQ1167" s="206"/>
      <c r="AR1167" s="206"/>
      <c r="AS1167" s="206"/>
      <c r="AT1167" s="206"/>
      <c r="AU1167" s="206"/>
      <c r="AV1167" s="206"/>
      <c r="AW1167" s="206"/>
      <c r="AX1167" s="206"/>
      <c r="AY1167" s="206"/>
      <c r="AZ1167" s="206"/>
      <c r="BA1167" s="206"/>
      <c r="BB1167" s="206"/>
      <c r="BC1167" s="206"/>
      <c r="BD1167" s="206"/>
      <c r="BE1167" s="206"/>
      <c r="BF1167" s="206"/>
      <c r="BG1167" s="206"/>
      <c r="BH1167" s="206"/>
      <c r="BI1167" s="206"/>
      <c r="BJ1167" s="206"/>
      <c r="BK1167" s="206"/>
      <c r="BL1167" s="206"/>
      <c r="BM1167" s="206"/>
      <c r="BN1167" s="206"/>
      <c r="BO1167" s="206"/>
      <c r="BP1167" s="206"/>
      <c r="BQ1167" s="206"/>
      <c r="BR1167" s="206"/>
      <c r="BS1167" s="206"/>
      <c r="BT1167" s="206"/>
      <c r="BU1167" s="206"/>
      <c r="BV1167" s="206"/>
      <c r="BW1167" s="206"/>
      <c r="BX1167" s="206"/>
      <c r="BY1167" s="206"/>
      <c r="BZ1167" s="206"/>
      <c r="CA1167" s="206"/>
      <c r="CB1167" s="206"/>
      <c r="CC1167" s="206"/>
      <c r="CD1167" s="206"/>
      <c r="CE1167" s="206"/>
      <c r="CF1167" s="206"/>
      <c r="CG1167" s="206"/>
      <c r="CH1167" s="206"/>
      <c r="CI1167" s="206"/>
      <c r="CJ1167" s="206"/>
      <c r="CK1167" s="206"/>
      <c r="CL1167" s="206"/>
      <c r="CM1167" s="206"/>
      <c r="CN1167" s="206"/>
      <c r="CO1167" s="206"/>
      <c r="CP1167" s="206"/>
      <c r="CQ1167" s="206"/>
      <c r="CR1167" s="206"/>
      <c r="CS1167" s="206"/>
      <c r="CT1167" s="206"/>
      <c r="CU1167" s="206"/>
      <c r="CV1167" s="206"/>
      <c r="CW1167" s="206"/>
      <c r="CX1167" s="206"/>
      <c r="CY1167" s="206"/>
      <c r="CZ1167" s="206"/>
      <c r="DA1167" s="206"/>
      <c r="DB1167" s="206"/>
      <c r="DC1167" s="206"/>
      <c r="DD1167" s="206"/>
      <c r="DE1167" s="206"/>
      <c r="DF1167" s="206"/>
      <c r="DG1167" s="206"/>
      <c r="DH1167" s="206"/>
      <c r="DI1167" s="206"/>
      <c r="DJ1167" s="206"/>
      <c r="DK1167" s="206"/>
      <c r="DL1167" s="206"/>
      <c r="DM1167" s="206"/>
      <c r="DN1167" s="206"/>
      <c r="DO1167" s="206"/>
      <c r="DP1167" s="206"/>
      <c r="DQ1167" s="206"/>
      <c r="DR1167" s="206"/>
      <c r="DS1167" s="206"/>
      <c r="DT1167" s="206"/>
      <c r="DU1167" s="206"/>
      <c r="DV1167" s="206"/>
      <c r="DW1167" s="206"/>
      <c r="DX1167" s="206"/>
      <c r="DY1167" s="206"/>
      <c r="DZ1167" s="206"/>
      <c r="EA1167" s="206"/>
      <c r="EB1167" s="206"/>
      <c r="EC1167" s="206"/>
      <c r="ED1167" s="206"/>
      <c r="EE1167" s="206"/>
      <c r="EF1167" s="206"/>
      <c r="EG1167" s="206"/>
      <c r="EH1167" s="206"/>
      <c r="EI1167" s="206"/>
      <c r="EJ1167" s="206"/>
      <c r="EK1167" s="206"/>
      <c r="EL1167" s="206"/>
      <c r="EM1167" s="206"/>
      <c r="EN1167" s="206"/>
      <c r="EO1167" s="206"/>
      <c r="EP1167" s="206"/>
      <c r="EQ1167" s="206"/>
      <c r="ER1167" s="206"/>
      <c r="ES1167" s="206"/>
      <c r="ET1167" s="206"/>
      <c r="EU1167" s="206"/>
      <c r="EV1167" s="206"/>
      <c r="EW1167" s="206"/>
      <c r="EX1167" s="206"/>
      <c r="EY1167" s="206"/>
      <c r="EZ1167" s="206"/>
      <c r="FA1167" s="206"/>
      <c r="FB1167" s="206"/>
      <c r="FC1167" s="206"/>
      <c r="FD1167" s="206"/>
      <c r="FE1167" s="206"/>
      <c r="FF1167" s="206"/>
      <c r="FG1167" s="206"/>
      <c r="FH1167" s="206"/>
      <c r="FI1167" s="206"/>
      <c r="FJ1167" s="206"/>
      <c r="FK1167" s="206"/>
      <c r="FL1167" s="206"/>
      <c r="FM1167" s="206"/>
      <c r="FN1167" s="206"/>
      <c r="FO1167" s="206"/>
      <c r="FP1167" s="206"/>
      <c r="FQ1167" s="206"/>
      <c r="FR1167" s="206"/>
      <c r="FS1167" s="206"/>
      <c r="FT1167" s="206"/>
      <c r="FU1167" s="206"/>
      <c r="FV1167" s="206"/>
      <c r="FW1167" s="206"/>
      <c r="FX1167" s="206"/>
      <c r="FY1167" s="206"/>
      <c r="FZ1167" s="206"/>
      <c r="GA1167" s="206"/>
      <c r="GB1167" s="206"/>
      <c r="GC1167" s="206"/>
      <c r="GD1167" s="206"/>
      <c r="GE1167" s="206"/>
      <c r="GF1167" s="206"/>
      <c r="GG1167" s="206"/>
      <c r="GH1167" s="206"/>
      <c r="GI1167" s="206"/>
      <c r="GJ1167" s="206"/>
      <c r="GK1167" s="206"/>
      <c r="GL1167" s="206"/>
      <c r="GM1167" s="206"/>
      <c r="GN1167" s="206"/>
      <c r="GO1167" s="206"/>
      <c r="GP1167" s="206"/>
      <c r="GQ1167" s="206"/>
      <c r="GR1167" s="206"/>
      <c r="GS1167" s="206"/>
      <c r="GT1167" s="206"/>
      <c r="GU1167" s="206"/>
      <c r="GV1167" s="206"/>
      <c r="GW1167" s="206"/>
      <c r="GX1167" s="206"/>
      <c r="GY1167" s="206"/>
      <c r="GZ1167" s="206"/>
      <c r="HA1167" s="206"/>
      <c r="HB1167" s="206"/>
      <c r="HC1167" s="206"/>
      <c r="HD1167" s="206"/>
      <c r="HE1167" s="206"/>
      <c r="HF1167" s="206"/>
      <c r="HG1167" s="206"/>
      <c r="HH1167" s="206"/>
      <c r="HI1167" s="206"/>
      <c r="HJ1167" s="206"/>
      <c r="HK1167" s="206"/>
      <c r="HL1167" s="206"/>
      <c r="HM1167" s="206"/>
      <c r="HN1167" s="206"/>
      <c r="HO1167" s="206"/>
      <c r="HP1167" s="206"/>
      <c r="HQ1167" s="206"/>
      <c r="HR1167" s="206"/>
      <c r="HS1167" s="206"/>
      <c r="HT1167" s="206"/>
      <c r="HU1167" s="206"/>
      <c r="HV1167" s="206"/>
      <c r="HW1167" s="206"/>
      <c r="HX1167" s="206"/>
      <c r="HY1167" s="206"/>
      <c r="HZ1167" s="206"/>
      <c r="IA1167" s="206"/>
      <c r="IB1167" s="206"/>
      <c r="IC1167" s="206"/>
      <c r="ID1167" s="206"/>
      <c r="IE1167" s="206"/>
      <c r="IF1167" s="206"/>
      <c r="IG1167" s="206"/>
      <c r="IH1167" s="206"/>
    </row>
    <row r="1168" spans="1:242" s="225" customFormat="1" hidden="1" x14ac:dyDescent="0.25">
      <c r="A1168" s="206"/>
      <c r="B1168" s="206"/>
      <c r="C1168" s="204"/>
      <c r="D1168" s="233" t="s">
        <v>1100</v>
      </c>
      <c r="E1168" s="319"/>
      <c r="F1168" s="322"/>
      <c r="G1168" s="242" t="s">
        <v>1394</v>
      </c>
      <c r="H1168" s="313">
        <v>955000</v>
      </c>
      <c r="I1168" s="654"/>
      <c r="J1168" s="357">
        <f t="shared" si="18"/>
        <v>6644256</v>
      </c>
      <c r="K1168" s="251" t="s">
        <v>2009</v>
      </c>
      <c r="L1168" s="287"/>
      <c r="M1168" s="319"/>
      <c r="N1168" s="287"/>
      <c r="O1168" s="287"/>
      <c r="P1168" s="287"/>
      <c r="Q1168" s="287"/>
      <c r="R1168" s="287"/>
      <c r="S1168" s="287"/>
      <c r="T1168" s="287"/>
      <c r="U1168" s="287"/>
      <c r="V1168" s="287"/>
      <c r="W1168" s="287"/>
      <c r="X1168" s="287"/>
      <c r="Y1168" s="287"/>
      <c r="Z1168" s="287"/>
      <c r="AA1168" s="287"/>
      <c r="AB1168" s="287"/>
      <c r="AC1168" s="287"/>
      <c r="AD1168" s="287"/>
      <c r="AE1168" s="287"/>
      <c r="AF1168" s="287"/>
      <c r="AG1168" s="287"/>
      <c r="AH1168" s="287"/>
      <c r="AI1168" s="287"/>
      <c r="AJ1168" s="449"/>
      <c r="AK1168" s="206"/>
      <c r="AL1168" s="206"/>
      <c r="AM1168" s="206"/>
      <c r="AN1168" s="206"/>
      <c r="AO1168" s="206"/>
      <c r="AP1168" s="206"/>
      <c r="AQ1168" s="206"/>
      <c r="AR1168" s="206"/>
      <c r="AS1168" s="206"/>
      <c r="AT1168" s="206"/>
      <c r="AU1168" s="206"/>
      <c r="AV1168" s="206"/>
      <c r="AW1168" s="206"/>
      <c r="AX1168" s="206"/>
      <c r="AY1168" s="206"/>
      <c r="AZ1168" s="206"/>
      <c r="BA1168" s="206"/>
      <c r="BB1168" s="206"/>
      <c r="BC1168" s="206"/>
      <c r="BD1168" s="206"/>
      <c r="BE1168" s="206"/>
      <c r="BF1168" s="206"/>
      <c r="BG1168" s="206"/>
      <c r="BH1168" s="206"/>
      <c r="BI1168" s="206"/>
      <c r="BJ1168" s="206"/>
      <c r="BK1168" s="206"/>
      <c r="BL1168" s="206"/>
      <c r="BM1168" s="206"/>
      <c r="BN1168" s="206"/>
      <c r="BO1168" s="206"/>
      <c r="BP1168" s="206"/>
      <c r="BQ1168" s="206"/>
      <c r="BR1168" s="206"/>
      <c r="BS1168" s="206"/>
      <c r="BT1168" s="206"/>
      <c r="BU1168" s="206"/>
      <c r="BV1168" s="206"/>
      <c r="BW1168" s="206"/>
      <c r="BX1168" s="206"/>
      <c r="BY1168" s="206"/>
      <c r="BZ1168" s="206"/>
      <c r="CA1168" s="206"/>
      <c r="CB1168" s="206"/>
      <c r="CC1168" s="206"/>
      <c r="CD1168" s="206"/>
      <c r="CE1168" s="206"/>
      <c r="CF1168" s="206"/>
      <c r="CG1168" s="206"/>
      <c r="CH1168" s="206"/>
      <c r="CI1168" s="206"/>
      <c r="CJ1168" s="206"/>
      <c r="CK1168" s="206"/>
      <c r="CL1168" s="206"/>
      <c r="CM1168" s="206"/>
      <c r="CN1168" s="206"/>
      <c r="CO1168" s="206"/>
      <c r="CP1168" s="206"/>
      <c r="CQ1168" s="206"/>
      <c r="CR1168" s="206"/>
      <c r="CS1168" s="206"/>
      <c r="CT1168" s="206"/>
      <c r="CU1168" s="206"/>
      <c r="CV1168" s="206"/>
      <c r="CW1168" s="206"/>
      <c r="CX1168" s="206"/>
      <c r="CY1168" s="206"/>
      <c r="CZ1168" s="206"/>
      <c r="DA1168" s="206"/>
      <c r="DB1168" s="206"/>
      <c r="DC1168" s="206"/>
      <c r="DD1168" s="206"/>
      <c r="DE1168" s="206"/>
      <c r="DF1168" s="206"/>
      <c r="DG1168" s="206"/>
      <c r="DH1168" s="206"/>
      <c r="DI1168" s="206"/>
      <c r="DJ1168" s="206"/>
      <c r="DK1168" s="206"/>
      <c r="DL1168" s="206"/>
      <c r="DM1168" s="206"/>
      <c r="DN1168" s="206"/>
      <c r="DO1168" s="206"/>
      <c r="DP1168" s="206"/>
      <c r="DQ1168" s="206"/>
      <c r="DR1168" s="206"/>
      <c r="DS1168" s="206"/>
      <c r="DT1168" s="206"/>
      <c r="DU1168" s="206"/>
      <c r="DV1168" s="206"/>
      <c r="DW1168" s="206"/>
      <c r="DX1168" s="206"/>
      <c r="DY1168" s="206"/>
      <c r="DZ1168" s="206"/>
      <c r="EA1168" s="206"/>
      <c r="EB1168" s="206"/>
      <c r="EC1168" s="206"/>
      <c r="ED1168" s="206"/>
      <c r="EE1168" s="206"/>
      <c r="EF1168" s="206"/>
      <c r="EG1168" s="206"/>
      <c r="EH1168" s="206"/>
      <c r="EI1168" s="206"/>
      <c r="EJ1168" s="206"/>
      <c r="EK1168" s="206"/>
      <c r="EL1168" s="206"/>
      <c r="EM1168" s="206"/>
      <c r="EN1168" s="206"/>
      <c r="EO1168" s="206"/>
      <c r="EP1168" s="206"/>
      <c r="EQ1168" s="206"/>
      <c r="ER1168" s="206"/>
      <c r="ES1168" s="206"/>
      <c r="ET1168" s="206"/>
      <c r="EU1168" s="206"/>
      <c r="EV1168" s="206"/>
      <c r="EW1168" s="206"/>
      <c r="EX1168" s="206"/>
      <c r="EY1168" s="206"/>
      <c r="EZ1168" s="206"/>
      <c r="FA1168" s="206"/>
      <c r="FB1168" s="206"/>
      <c r="FC1168" s="206"/>
      <c r="FD1168" s="206"/>
      <c r="FE1168" s="206"/>
      <c r="FF1168" s="206"/>
      <c r="FG1168" s="206"/>
      <c r="FH1168" s="206"/>
      <c r="FI1168" s="206"/>
      <c r="FJ1168" s="206"/>
      <c r="FK1168" s="206"/>
      <c r="FL1168" s="206"/>
      <c r="FM1168" s="206"/>
      <c r="FN1168" s="206"/>
      <c r="FO1168" s="206"/>
      <c r="FP1168" s="206"/>
      <c r="FQ1168" s="206"/>
      <c r="FR1168" s="206"/>
      <c r="FS1168" s="206"/>
      <c r="FT1168" s="206"/>
      <c r="FU1168" s="206"/>
      <c r="FV1168" s="206"/>
      <c r="FW1168" s="206"/>
      <c r="FX1168" s="206"/>
      <c r="FY1168" s="206"/>
      <c r="FZ1168" s="206"/>
      <c r="GA1168" s="206"/>
      <c r="GB1168" s="206"/>
      <c r="GC1168" s="206"/>
      <c r="GD1168" s="206"/>
      <c r="GE1168" s="206"/>
      <c r="GF1168" s="206"/>
      <c r="GG1168" s="206"/>
      <c r="GH1168" s="206"/>
      <c r="GI1168" s="206"/>
      <c r="GJ1168" s="206"/>
      <c r="GK1168" s="206"/>
      <c r="GL1168" s="206"/>
      <c r="GM1168" s="206"/>
      <c r="GN1168" s="206"/>
      <c r="GO1168" s="206"/>
      <c r="GP1168" s="206"/>
      <c r="GQ1168" s="206"/>
      <c r="GR1168" s="206"/>
      <c r="GS1168" s="206"/>
      <c r="GT1168" s="206"/>
      <c r="GU1168" s="206"/>
      <c r="GV1168" s="206"/>
      <c r="GW1168" s="206"/>
      <c r="GX1168" s="206"/>
      <c r="GY1168" s="206"/>
      <c r="GZ1168" s="206"/>
      <c r="HA1168" s="206"/>
      <c r="HB1168" s="206"/>
      <c r="HC1168" s="206"/>
      <c r="HD1168" s="206"/>
      <c r="HE1168" s="206"/>
      <c r="HF1168" s="206"/>
      <c r="HG1168" s="206"/>
      <c r="HH1168" s="206"/>
      <c r="HI1168" s="206"/>
      <c r="HJ1168" s="206"/>
      <c r="HK1168" s="206"/>
      <c r="HL1168" s="206"/>
      <c r="HM1168" s="206"/>
      <c r="HN1168" s="206"/>
      <c r="HO1168" s="206"/>
      <c r="HP1168" s="206"/>
      <c r="HQ1168" s="206"/>
      <c r="HR1168" s="206"/>
      <c r="HS1168" s="206"/>
      <c r="HT1168" s="206"/>
      <c r="HU1168" s="206"/>
      <c r="HV1168" s="206"/>
      <c r="HW1168" s="206"/>
      <c r="HX1168" s="206"/>
      <c r="HY1168" s="206"/>
      <c r="HZ1168" s="206"/>
      <c r="IA1168" s="206"/>
      <c r="IB1168" s="206"/>
      <c r="IC1168" s="206"/>
      <c r="ID1168" s="206"/>
      <c r="IE1168" s="206"/>
      <c r="IF1168" s="206"/>
      <c r="IG1168" s="206"/>
      <c r="IH1168" s="206"/>
    </row>
    <row r="1169" spans="1:242" s="225" customFormat="1" hidden="1" x14ac:dyDescent="0.25">
      <c r="A1169" s="206"/>
      <c r="B1169" s="206"/>
      <c r="C1169" s="204">
        <v>43781</v>
      </c>
      <c r="D1169" s="233" t="s">
        <v>2045</v>
      </c>
      <c r="E1169" s="319" t="s">
        <v>2053</v>
      </c>
      <c r="F1169" s="322"/>
      <c r="G1169" s="242" t="s">
        <v>1203</v>
      </c>
      <c r="H1169" s="313"/>
      <c r="I1169" s="654">
        <v>2490562</v>
      </c>
      <c r="J1169" s="357">
        <f t="shared" si="18"/>
        <v>4153694</v>
      </c>
      <c r="K1169" s="251"/>
      <c r="L1169" s="287"/>
      <c r="M1169" s="319" t="s">
        <v>2053</v>
      </c>
      <c r="N1169" s="287"/>
      <c r="O1169" s="287"/>
      <c r="P1169" s="287"/>
      <c r="Q1169" s="287"/>
      <c r="R1169" s="287"/>
      <c r="S1169" s="287"/>
      <c r="T1169" s="287"/>
      <c r="U1169" s="287"/>
      <c r="V1169" s="287"/>
      <c r="W1169" s="287"/>
      <c r="X1169" s="287"/>
      <c r="Y1169" s="287"/>
      <c r="Z1169" s="287"/>
      <c r="AA1169" s="287"/>
      <c r="AB1169" s="287"/>
      <c r="AC1169" s="287"/>
      <c r="AD1169" s="287"/>
      <c r="AE1169" s="287"/>
      <c r="AF1169" s="287"/>
      <c r="AG1169" s="287"/>
      <c r="AH1169" s="287"/>
      <c r="AI1169" s="287"/>
      <c r="AJ1169" s="449"/>
      <c r="AK1169" s="206"/>
      <c r="AL1169" s="206"/>
      <c r="AM1169" s="206"/>
      <c r="AN1169" s="206"/>
      <c r="AO1169" s="206"/>
      <c r="AP1169" s="206"/>
      <c r="AQ1169" s="206"/>
      <c r="AR1169" s="206"/>
      <c r="AS1169" s="206"/>
      <c r="AT1169" s="206"/>
      <c r="AU1169" s="206"/>
      <c r="AV1169" s="206"/>
      <c r="AW1169" s="206"/>
      <c r="AX1169" s="206"/>
      <c r="AY1169" s="206"/>
      <c r="AZ1169" s="206"/>
      <c r="BA1169" s="206"/>
      <c r="BB1169" s="206"/>
      <c r="BC1169" s="206"/>
      <c r="BD1169" s="206"/>
      <c r="BE1169" s="206"/>
      <c r="BF1169" s="206"/>
      <c r="BG1169" s="206"/>
      <c r="BH1169" s="206"/>
      <c r="BI1169" s="206"/>
      <c r="BJ1169" s="206"/>
      <c r="BK1169" s="206"/>
      <c r="BL1169" s="206"/>
      <c r="BM1169" s="206"/>
      <c r="BN1169" s="206"/>
      <c r="BO1169" s="206"/>
      <c r="BP1169" s="206"/>
      <c r="BQ1169" s="206"/>
      <c r="BR1169" s="206"/>
      <c r="BS1169" s="206"/>
      <c r="BT1169" s="206"/>
      <c r="BU1169" s="206"/>
      <c r="BV1169" s="206"/>
      <c r="BW1169" s="206"/>
      <c r="BX1169" s="206"/>
      <c r="BY1169" s="206"/>
      <c r="BZ1169" s="206"/>
      <c r="CA1169" s="206"/>
      <c r="CB1169" s="206"/>
      <c r="CC1169" s="206"/>
      <c r="CD1169" s="206"/>
      <c r="CE1169" s="206"/>
      <c r="CF1169" s="206"/>
      <c r="CG1169" s="206"/>
      <c r="CH1169" s="206"/>
      <c r="CI1169" s="206"/>
      <c r="CJ1169" s="206"/>
      <c r="CK1169" s="206"/>
      <c r="CL1169" s="206"/>
      <c r="CM1169" s="206"/>
      <c r="CN1169" s="206"/>
      <c r="CO1169" s="206"/>
      <c r="CP1169" s="206"/>
      <c r="CQ1169" s="206"/>
      <c r="CR1169" s="206"/>
      <c r="CS1169" s="206"/>
      <c r="CT1169" s="206"/>
      <c r="CU1169" s="206"/>
      <c r="CV1169" s="206"/>
      <c r="CW1169" s="206"/>
      <c r="CX1169" s="206"/>
      <c r="CY1169" s="206"/>
      <c r="CZ1169" s="206"/>
      <c r="DA1169" s="206"/>
      <c r="DB1169" s="206"/>
      <c r="DC1169" s="206"/>
      <c r="DD1169" s="206"/>
      <c r="DE1169" s="206"/>
      <c r="DF1169" s="206"/>
      <c r="DG1169" s="206"/>
      <c r="DH1169" s="206"/>
      <c r="DI1169" s="206"/>
      <c r="DJ1169" s="206"/>
      <c r="DK1169" s="206"/>
      <c r="DL1169" s="206"/>
      <c r="DM1169" s="206"/>
      <c r="DN1169" s="206"/>
      <c r="DO1169" s="206"/>
      <c r="DP1169" s="206"/>
      <c r="DQ1169" s="206"/>
      <c r="DR1169" s="206"/>
      <c r="DS1169" s="206"/>
      <c r="DT1169" s="206"/>
      <c r="DU1169" s="206"/>
      <c r="DV1169" s="206"/>
      <c r="DW1169" s="206"/>
      <c r="DX1169" s="206"/>
      <c r="DY1169" s="206"/>
      <c r="DZ1169" s="206"/>
      <c r="EA1169" s="206"/>
      <c r="EB1169" s="206"/>
      <c r="EC1169" s="206"/>
      <c r="ED1169" s="206"/>
      <c r="EE1169" s="206"/>
      <c r="EF1169" s="206"/>
      <c r="EG1169" s="206"/>
      <c r="EH1169" s="206"/>
      <c r="EI1169" s="206"/>
      <c r="EJ1169" s="206"/>
      <c r="EK1169" s="206"/>
      <c r="EL1169" s="206"/>
      <c r="EM1169" s="206"/>
      <c r="EN1169" s="206"/>
      <c r="EO1169" s="206"/>
      <c r="EP1169" s="206"/>
      <c r="EQ1169" s="206"/>
      <c r="ER1169" s="206"/>
      <c r="ES1169" s="206"/>
      <c r="ET1169" s="206"/>
      <c r="EU1169" s="206"/>
      <c r="EV1169" s="206"/>
      <c r="EW1169" s="206"/>
      <c r="EX1169" s="206"/>
      <c r="EY1169" s="206"/>
      <c r="EZ1169" s="206"/>
      <c r="FA1169" s="206"/>
      <c r="FB1169" s="206"/>
      <c r="FC1169" s="206"/>
      <c r="FD1169" s="206"/>
      <c r="FE1169" s="206"/>
      <c r="FF1169" s="206"/>
      <c r="FG1169" s="206"/>
      <c r="FH1169" s="206"/>
      <c r="FI1169" s="206"/>
      <c r="FJ1169" s="206"/>
      <c r="FK1169" s="206"/>
      <c r="FL1169" s="206"/>
      <c r="FM1169" s="206"/>
      <c r="FN1169" s="206"/>
      <c r="FO1169" s="206"/>
      <c r="FP1169" s="206"/>
      <c r="FQ1169" s="206"/>
      <c r="FR1169" s="206"/>
      <c r="FS1169" s="206"/>
      <c r="FT1169" s="206"/>
      <c r="FU1169" s="206"/>
      <c r="FV1169" s="206"/>
      <c r="FW1169" s="206"/>
      <c r="FX1169" s="206"/>
      <c r="FY1169" s="206"/>
      <c r="FZ1169" s="206"/>
      <c r="GA1169" s="206"/>
      <c r="GB1169" s="206"/>
      <c r="GC1169" s="206"/>
      <c r="GD1169" s="206"/>
      <c r="GE1169" s="206"/>
      <c r="GF1169" s="206"/>
      <c r="GG1169" s="206"/>
      <c r="GH1169" s="206"/>
      <c r="GI1169" s="206"/>
      <c r="GJ1169" s="206"/>
      <c r="GK1169" s="206"/>
      <c r="GL1169" s="206"/>
      <c r="GM1169" s="206"/>
      <c r="GN1169" s="206"/>
      <c r="GO1169" s="206"/>
      <c r="GP1169" s="206"/>
      <c r="GQ1169" s="206"/>
      <c r="GR1169" s="206"/>
      <c r="GS1169" s="206"/>
      <c r="GT1169" s="206"/>
      <c r="GU1169" s="206"/>
      <c r="GV1169" s="206"/>
      <c r="GW1169" s="206"/>
      <c r="GX1169" s="206"/>
      <c r="GY1169" s="206"/>
      <c r="GZ1169" s="206"/>
      <c r="HA1169" s="206"/>
      <c r="HB1169" s="206"/>
      <c r="HC1169" s="206"/>
      <c r="HD1169" s="206"/>
      <c r="HE1169" s="206"/>
      <c r="HF1169" s="206"/>
      <c r="HG1169" s="206"/>
      <c r="HH1169" s="206"/>
      <c r="HI1169" s="206"/>
      <c r="HJ1169" s="206"/>
      <c r="HK1169" s="206"/>
      <c r="HL1169" s="206"/>
      <c r="HM1169" s="206"/>
      <c r="HN1169" s="206"/>
      <c r="HO1169" s="206"/>
      <c r="HP1169" s="206"/>
      <c r="HQ1169" s="206"/>
      <c r="HR1169" s="206"/>
      <c r="HS1169" s="206"/>
      <c r="HT1169" s="206"/>
      <c r="HU1169" s="206"/>
      <c r="HV1169" s="206"/>
      <c r="HW1169" s="206"/>
      <c r="HX1169" s="206"/>
      <c r="HY1169" s="206"/>
      <c r="HZ1169" s="206"/>
      <c r="IA1169" s="206"/>
      <c r="IB1169" s="206"/>
      <c r="IC1169" s="206"/>
      <c r="ID1169" s="206"/>
      <c r="IE1169" s="206"/>
      <c r="IF1169" s="206"/>
      <c r="IG1169" s="206"/>
      <c r="IH1169" s="206"/>
    </row>
    <row r="1170" spans="1:242" s="225" customFormat="1" hidden="1" x14ac:dyDescent="0.25">
      <c r="A1170" s="206"/>
      <c r="B1170" s="206"/>
      <c r="C1170" s="204">
        <v>43781</v>
      </c>
      <c r="D1170" s="233" t="s">
        <v>2046</v>
      </c>
      <c r="E1170" s="319" t="s">
        <v>2054</v>
      </c>
      <c r="F1170" s="322"/>
      <c r="G1170" s="242" t="s">
        <v>1394</v>
      </c>
      <c r="H1170" s="313"/>
      <c r="I1170" s="654">
        <v>2182531</v>
      </c>
      <c r="J1170" s="357">
        <f t="shared" si="18"/>
        <v>1971163</v>
      </c>
      <c r="K1170" s="251"/>
      <c r="L1170" s="287"/>
      <c r="M1170" s="319" t="s">
        <v>2054</v>
      </c>
      <c r="N1170" s="287"/>
      <c r="O1170" s="287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449"/>
      <c r="AK1170" s="206"/>
      <c r="AL1170" s="206"/>
      <c r="AM1170" s="206"/>
      <c r="AN1170" s="206"/>
      <c r="AO1170" s="206"/>
      <c r="AP1170" s="206"/>
      <c r="AQ1170" s="206"/>
      <c r="AR1170" s="206"/>
      <c r="AS1170" s="206"/>
      <c r="AT1170" s="206"/>
      <c r="AU1170" s="206"/>
      <c r="AV1170" s="206"/>
      <c r="AW1170" s="206"/>
      <c r="AX1170" s="206"/>
      <c r="AY1170" s="206"/>
      <c r="AZ1170" s="206"/>
      <c r="BA1170" s="206"/>
      <c r="BB1170" s="206"/>
      <c r="BC1170" s="206"/>
      <c r="BD1170" s="206"/>
      <c r="BE1170" s="206"/>
      <c r="BF1170" s="206"/>
      <c r="BG1170" s="206"/>
      <c r="BH1170" s="206"/>
      <c r="BI1170" s="206"/>
      <c r="BJ1170" s="206"/>
      <c r="BK1170" s="206"/>
      <c r="BL1170" s="206"/>
      <c r="BM1170" s="206"/>
      <c r="BN1170" s="206"/>
      <c r="BO1170" s="206"/>
      <c r="BP1170" s="206"/>
      <c r="BQ1170" s="206"/>
      <c r="BR1170" s="206"/>
      <c r="BS1170" s="206"/>
      <c r="BT1170" s="206"/>
      <c r="BU1170" s="206"/>
      <c r="BV1170" s="206"/>
      <c r="BW1170" s="206"/>
      <c r="BX1170" s="206"/>
      <c r="BY1170" s="206"/>
      <c r="BZ1170" s="206"/>
      <c r="CA1170" s="206"/>
      <c r="CB1170" s="206"/>
      <c r="CC1170" s="206"/>
      <c r="CD1170" s="206"/>
      <c r="CE1170" s="206"/>
      <c r="CF1170" s="206"/>
      <c r="CG1170" s="206"/>
      <c r="CH1170" s="206"/>
      <c r="CI1170" s="206"/>
      <c r="CJ1170" s="206"/>
      <c r="CK1170" s="206"/>
      <c r="CL1170" s="206"/>
      <c r="CM1170" s="206"/>
      <c r="CN1170" s="206"/>
      <c r="CO1170" s="206"/>
      <c r="CP1170" s="206"/>
      <c r="CQ1170" s="206"/>
      <c r="CR1170" s="206"/>
      <c r="CS1170" s="206"/>
      <c r="CT1170" s="206"/>
      <c r="CU1170" s="206"/>
      <c r="CV1170" s="206"/>
      <c r="CW1170" s="206"/>
      <c r="CX1170" s="206"/>
      <c r="CY1170" s="206"/>
      <c r="CZ1170" s="206"/>
      <c r="DA1170" s="206"/>
      <c r="DB1170" s="206"/>
      <c r="DC1170" s="206"/>
      <c r="DD1170" s="206"/>
      <c r="DE1170" s="206"/>
      <c r="DF1170" s="206"/>
      <c r="DG1170" s="206"/>
      <c r="DH1170" s="206"/>
      <c r="DI1170" s="206"/>
      <c r="DJ1170" s="206"/>
      <c r="DK1170" s="206"/>
      <c r="DL1170" s="206"/>
      <c r="DM1170" s="206"/>
      <c r="DN1170" s="206"/>
      <c r="DO1170" s="206"/>
      <c r="DP1170" s="206"/>
      <c r="DQ1170" s="206"/>
      <c r="DR1170" s="206"/>
      <c r="DS1170" s="206"/>
      <c r="DT1170" s="206"/>
      <c r="DU1170" s="206"/>
      <c r="DV1170" s="206"/>
      <c r="DW1170" s="206"/>
      <c r="DX1170" s="206"/>
      <c r="DY1170" s="206"/>
      <c r="DZ1170" s="206"/>
      <c r="EA1170" s="206"/>
      <c r="EB1170" s="206"/>
      <c r="EC1170" s="206"/>
      <c r="ED1170" s="206"/>
      <c r="EE1170" s="206"/>
      <c r="EF1170" s="206"/>
      <c r="EG1170" s="206"/>
      <c r="EH1170" s="206"/>
      <c r="EI1170" s="206"/>
      <c r="EJ1170" s="206"/>
      <c r="EK1170" s="206"/>
      <c r="EL1170" s="206"/>
      <c r="EM1170" s="206"/>
      <c r="EN1170" s="206"/>
      <c r="EO1170" s="206"/>
      <c r="EP1170" s="206"/>
      <c r="EQ1170" s="206"/>
      <c r="ER1170" s="206"/>
      <c r="ES1170" s="206"/>
      <c r="ET1170" s="206"/>
      <c r="EU1170" s="206"/>
      <c r="EV1170" s="206"/>
      <c r="EW1170" s="206"/>
      <c r="EX1170" s="206"/>
      <c r="EY1170" s="206"/>
      <c r="EZ1170" s="206"/>
      <c r="FA1170" s="206"/>
      <c r="FB1170" s="206"/>
      <c r="FC1170" s="206"/>
      <c r="FD1170" s="206"/>
      <c r="FE1170" s="206"/>
      <c r="FF1170" s="206"/>
      <c r="FG1170" s="206"/>
      <c r="FH1170" s="206"/>
      <c r="FI1170" s="206"/>
      <c r="FJ1170" s="206"/>
      <c r="FK1170" s="206"/>
      <c r="FL1170" s="206"/>
      <c r="FM1170" s="206"/>
      <c r="FN1170" s="206"/>
      <c r="FO1170" s="206"/>
      <c r="FP1170" s="206"/>
      <c r="FQ1170" s="206"/>
      <c r="FR1170" s="206"/>
      <c r="FS1170" s="206"/>
      <c r="FT1170" s="206"/>
      <c r="FU1170" s="206"/>
      <c r="FV1170" s="206"/>
      <c r="FW1170" s="206"/>
      <c r="FX1170" s="206"/>
      <c r="FY1170" s="206"/>
      <c r="FZ1170" s="206"/>
      <c r="GA1170" s="206"/>
      <c r="GB1170" s="206"/>
      <c r="GC1170" s="206"/>
      <c r="GD1170" s="206"/>
      <c r="GE1170" s="206"/>
      <c r="GF1170" s="206"/>
      <c r="GG1170" s="206"/>
      <c r="GH1170" s="206"/>
      <c r="GI1170" s="206"/>
      <c r="GJ1170" s="206"/>
      <c r="GK1170" s="206"/>
      <c r="GL1170" s="206"/>
      <c r="GM1170" s="206"/>
      <c r="GN1170" s="206"/>
      <c r="GO1170" s="206"/>
      <c r="GP1170" s="206"/>
      <c r="GQ1170" s="206"/>
      <c r="GR1170" s="206"/>
      <c r="GS1170" s="206"/>
      <c r="GT1170" s="206"/>
      <c r="GU1170" s="206"/>
      <c r="GV1170" s="206"/>
      <c r="GW1170" s="206"/>
      <c r="GX1170" s="206"/>
      <c r="GY1170" s="206"/>
      <c r="GZ1170" s="206"/>
      <c r="HA1170" s="206"/>
      <c r="HB1170" s="206"/>
      <c r="HC1170" s="206"/>
      <c r="HD1170" s="206"/>
      <c r="HE1170" s="206"/>
      <c r="HF1170" s="206"/>
      <c r="HG1170" s="206"/>
      <c r="HH1170" s="206"/>
      <c r="HI1170" s="206"/>
      <c r="HJ1170" s="206"/>
      <c r="HK1170" s="206"/>
      <c r="HL1170" s="206"/>
      <c r="HM1170" s="206"/>
      <c r="HN1170" s="206"/>
      <c r="HO1170" s="206"/>
      <c r="HP1170" s="206"/>
      <c r="HQ1170" s="206"/>
      <c r="HR1170" s="206"/>
      <c r="HS1170" s="206"/>
      <c r="HT1170" s="206"/>
      <c r="HU1170" s="206"/>
      <c r="HV1170" s="206"/>
      <c r="HW1170" s="206"/>
      <c r="HX1170" s="206"/>
      <c r="HY1170" s="206"/>
      <c r="HZ1170" s="206"/>
      <c r="IA1170" s="206"/>
      <c r="IB1170" s="206"/>
      <c r="IC1170" s="206"/>
      <c r="ID1170" s="206"/>
      <c r="IE1170" s="206"/>
      <c r="IF1170" s="206"/>
      <c r="IG1170" s="206"/>
      <c r="IH1170" s="206"/>
    </row>
    <row r="1171" spans="1:242" s="225" customFormat="1" hidden="1" x14ac:dyDescent="0.25">
      <c r="A1171" s="206"/>
      <c r="B1171" s="206"/>
      <c r="C1171" s="204"/>
      <c r="D1171" s="233" t="s">
        <v>1100</v>
      </c>
      <c r="E1171" s="319"/>
      <c r="F1171" s="322"/>
      <c r="G1171" s="242" t="s">
        <v>1899</v>
      </c>
      <c r="H1171" s="313">
        <v>2455000</v>
      </c>
      <c r="I1171" s="654"/>
      <c r="J1171" s="357">
        <f t="shared" si="18"/>
        <v>4426163</v>
      </c>
      <c r="K1171" s="251" t="s">
        <v>2039</v>
      </c>
      <c r="L1171" s="287"/>
      <c r="M1171" s="319"/>
      <c r="N1171" s="287"/>
      <c r="O1171" s="287"/>
      <c r="P1171" s="287"/>
      <c r="Q1171" s="287"/>
      <c r="R1171" s="287"/>
      <c r="S1171" s="287"/>
      <c r="T1171" s="287"/>
      <c r="U1171" s="287"/>
      <c r="V1171" s="287"/>
      <c r="W1171" s="287"/>
      <c r="X1171" s="287"/>
      <c r="Y1171" s="287"/>
      <c r="Z1171" s="287"/>
      <c r="AA1171" s="287"/>
      <c r="AB1171" s="287"/>
      <c r="AC1171" s="287"/>
      <c r="AD1171" s="287"/>
      <c r="AE1171" s="287"/>
      <c r="AF1171" s="287"/>
      <c r="AG1171" s="287"/>
      <c r="AH1171" s="287"/>
      <c r="AI1171" s="287"/>
      <c r="AJ1171" s="449"/>
      <c r="AK1171" s="206"/>
      <c r="AL1171" s="206"/>
      <c r="AM1171" s="206"/>
      <c r="AN1171" s="206"/>
      <c r="AO1171" s="206"/>
      <c r="AP1171" s="206"/>
      <c r="AQ1171" s="206"/>
      <c r="AR1171" s="206"/>
      <c r="AS1171" s="206"/>
      <c r="AT1171" s="206"/>
      <c r="AU1171" s="206"/>
      <c r="AV1171" s="206"/>
      <c r="AW1171" s="206"/>
      <c r="AX1171" s="206"/>
      <c r="AY1171" s="206"/>
      <c r="AZ1171" s="206"/>
      <c r="BA1171" s="206"/>
      <c r="BB1171" s="206"/>
      <c r="BC1171" s="206"/>
      <c r="BD1171" s="206"/>
      <c r="BE1171" s="206"/>
      <c r="BF1171" s="206"/>
      <c r="BG1171" s="206"/>
      <c r="BH1171" s="206"/>
      <c r="BI1171" s="206"/>
      <c r="BJ1171" s="206"/>
      <c r="BK1171" s="206"/>
      <c r="BL1171" s="206"/>
      <c r="BM1171" s="206"/>
      <c r="BN1171" s="206"/>
      <c r="BO1171" s="206"/>
      <c r="BP1171" s="206"/>
      <c r="BQ1171" s="206"/>
      <c r="BR1171" s="206"/>
      <c r="BS1171" s="206"/>
      <c r="BT1171" s="206"/>
      <c r="BU1171" s="206"/>
      <c r="BV1171" s="206"/>
      <c r="BW1171" s="206"/>
      <c r="BX1171" s="206"/>
      <c r="BY1171" s="206"/>
      <c r="BZ1171" s="206"/>
      <c r="CA1171" s="206"/>
      <c r="CB1171" s="206"/>
      <c r="CC1171" s="206"/>
      <c r="CD1171" s="206"/>
      <c r="CE1171" s="206"/>
      <c r="CF1171" s="206"/>
      <c r="CG1171" s="206"/>
      <c r="CH1171" s="206"/>
      <c r="CI1171" s="206"/>
      <c r="CJ1171" s="206"/>
      <c r="CK1171" s="206"/>
      <c r="CL1171" s="206"/>
      <c r="CM1171" s="206"/>
      <c r="CN1171" s="206"/>
      <c r="CO1171" s="206"/>
      <c r="CP1171" s="206"/>
      <c r="CQ1171" s="206"/>
      <c r="CR1171" s="206"/>
      <c r="CS1171" s="206"/>
      <c r="CT1171" s="206"/>
      <c r="CU1171" s="206"/>
      <c r="CV1171" s="206"/>
      <c r="CW1171" s="206"/>
      <c r="CX1171" s="206"/>
      <c r="CY1171" s="206"/>
      <c r="CZ1171" s="206"/>
      <c r="DA1171" s="206"/>
      <c r="DB1171" s="206"/>
      <c r="DC1171" s="206"/>
      <c r="DD1171" s="206"/>
      <c r="DE1171" s="206"/>
      <c r="DF1171" s="206"/>
      <c r="DG1171" s="206"/>
      <c r="DH1171" s="206"/>
      <c r="DI1171" s="206"/>
      <c r="DJ1171" s="206"/>
      <c r="DK1171" s="206"/>
      <c r="DL1171" s="206"/>
      <c r="DM1171" s="206"/>
      <c r="DN1171" s="206"/>
      <c r="DO1171" s="206"/>
      <c r="DP1171" s="206"/>
      <c r="DQ1171" s="206"/>
      <c r="DR1171" s="206"/>
      <c r="DS1171" s="206"/>
      <c r="DT1171" s="206"/>
      <c r="DU1171" s="206"/>
      <c r="DV1171" s="206"/>
      <c r="DW1171" s="206"/>
      <c r="DX1171" s="206"/>
      <c r="DY1171" s="206"/>
      <c r="DZ1171" s="206"/>
      <c r="EA1171" s="206"/>
      <c r="EB1171" s="206"/>
      <c r="EC1171" s="206"/>
      <c r="ED1171" s="206"/>
      <c r="EE1171" s="206"/>
      <c r="EF1171" s="206"/>
      <c r="EG1171" s="206"/>
      <c r="EH1171" s="206"/>
      <c r="EI1171" s="206"/>
      <c r="EJ1171" s="206"/>
      <c r="EK1171" s="206"/>
      <c r="EL1171" s="206"/>
      <c r="EM1171" s="206"/>
      <c r="EN1171" s="206"/>
      <c r="EO1171" s="206"/>
      <c r="EP1171" s="206"/>
      <c r="EQ1171" s="206"/>
      <c r="ER1171" s="206"/>
      <c r="ES1171" s="206"/>
      <c r="ET1171" s="206"/>
      <c r="EU1171" s="206"/>
      <c r="EV1171" s="206"/>
      <c r="EW1171" s="206"/>
      <c r="EX1171" s="206"/>
      <c r="EY1171" s="206"/>
      <c r="EZ1171" s="206"/>
      <c r="FA1171" s="206"/>
      <c r="FB1171" s="206"/>
      <c r="FC1171" s="206"/>
      <c r="FD1171" s="206"/>
      <c r="FE1171" s="206"/>
      <c r="FF1171" s="206"/>
      <c r="FG1171" s="206"/>
      <c r="FH1171" s="206"/>
      <c r="FI1171" s="206"/>
      <c r="FJ1171" s="206"/>
      <c r="FK1171" s="206"/>
      <c r="FL1171" s="206"/>
      <c r="FM1171" s="206"/>
      <c r="FN1171" s="206"/>
      <c r="FO1171" s="206"/>
      <c r="FP1171" s="206"/>
      <c r="FQ1171" s="206"/>
      <c r="FR1171" s="206"/>
      <c r="FS1171" s="206"/>
      <c r="FT1171" s="206"/>
      <c r="FU1171" s="206"/>
      <c r="FV1171" s="206"/>
      <c r="FW1171" s="206"/>
      <c r="FX1171" s="206"/>
      <c r="FY1171" s="206"/>
      <c r="FZ1171" s="206"/>
      <c r="GA1171" s="206"/>
      <c r="GB1171" s="206"/>
      <c r="GC1171" s="206"/>
      <c r="GD1171" s="206"/>
      <c r="GE1171" s="206"/>
      <c r="GF1171" s="206"/>
      <c r="GG1171" s="206"/>
      <c r="GH1171" s="206"/>
      <c r="GI1171" s="206"/>
      <c r="GJ1171" s="206"/>
      <c r="GK1171" s="206"/>
      <c r="GL1171" s="206"/>
      <c r="GM1171" s="206"/>
      <c r="GN1171" s="206"/>
      <c r="GO1171" s="206"/>
      <c r="GP1171" s="206"/>
      <c r="GQ1171" s="206"/>
      <c r="GR1171" s="206"/>
      <c r="GS1171" s="206"/>
      <c r="GT1171" s="206"/>
      <c r="GU1171" s="206"/>
      <c r="GV1171" s="206"/>
      <c r="GW1171" s="206"/>
      <c r="GX1171" s="206"/>
      <c r="GY1171" s="206"/>
      <c r="GZ1171" s="206"/>
      <c r="HA1171" s="206"/>
      <c r="HB1171" s="206"/>
      <c r="HC1171" s="206"/>
      <c r="HD1171" s="206"/>
      <c r="HE1171" s="206"/>
      <c r="HF1171" s="206"/>
      <c r="HG1171" s="206"/>
      <c r="HH1171" s="206"/>
      <c r="HI1171" s="206"/>
      <c r="HJ1171" s="206"/>
      <c r="HK1171" s="206"/>
      <c r="HL1171" s="206"/>
      <c r="HM1171" s="206"/>
      <c r="HN1171" s="206"/>
      <c r="HO1171" s="206"/>
      <c r="HP1171" s="206"/>
      <c r="HQ1171" s="206"/>
      <c r="HR1171" s="206"/>
      <c r="HS1171" s="206"/>
      <c r="HT1171" s="206"/>
      <c r="HU1171" s="206"/>
      <c r="HV1171" s="206"/>
      <c r="HW1171" s="206"/>
      <c r="HX1171" s="206"/>
      <c r="HY1171" s="206"/>
      <c r="HZ1171" s="206"/>
      <c r="IA1171" s="206"/>
      <c r="IB1171" s="206"/>
      <c r="IC1171" s="206"/>
      <c r="ID1171" s="206"/>
      <c r="IE1171" s="206"/>
      <c r="IF1171" s="206"/>
      <c r="IG1171" s="206"/>
      <c r="IH1171" s="206"/>
    </row>
    <row r="1172" spans="1:242" s="225" customFormat="1" hidden="1" x14ac:dyDescent="0.25">
      <c r="A1172" s="206"/>
      <c r="B1172" s="206"/>
      <c r="C1172" s="204">
        <v>43781</v>
      </c>
      <c r="D1172" s="233" t="s">
        <v>2047</v>
      </c>
      <c r="E1172" s="319" t="s">
        <v>2055</v>
      </c>
      <c r="F1172" s="322"/>
      <c r="G1172" s="242" t="s">
        <v>1198</v>
      </c>
      <c r="H1172" s="313"/>
      <c r="I1172" s="654">
        <v>38000</v>
      </c>
      <c r="J1172" s="357">
        <f t="shared" si="18"/>
        <v>4388163</v>
      </c>
      <c r="K1172" s="251"/>
      <c r="L1172" s="287"/>
      <c r="M1172" s="319" t="s">
        <v>2055</v>
      </c>
      <c r="N1172" s="287"/>
      <c r="O1172" s="287"/>
      <c r="P1172" s="287"/>
      <c r="Q1172" s="287"/>
      <c r="R1172" s="287"/>
      <c r="S1172" s="287"/>
      <c r="T1172" s="287"/>
      <c r="U1172" s="287"/>
      <c r="V1172" s="287"/>
      <c r="W1172" s="287"/>
      <c r="X1172" s="287"/>
      <c r="Y1172" s="287"/>
      <c r="Z1172" s="287"/>
      <c r="AA1172" s="287"/>
      <c r="AB1172" s="287"/>
      <c r="AC1172" s="287"/>
      <c r="AD1172" s="287"/>
      <c r="AE1172" s="287"/>
      <c r="AF1172" s="287"/>
      <c r="AG1172" s="287"/>
      <c r="AH1172" s="287"/>
      <c r="AI1172" s="287"/>
      <c r="AJ1172" s="449"/>
      <c r="AK1172" s="206"/>
      <c r="AL1172" s="206"/>
      <c r="AM1172" s="206"/>
      <c r="AN1172" s="206"/>
      <c r="AO1172" s="206"/>
      <c r="AP1172" s="206"/>
      <c r="AQ1172" s="206"/>
      <c r="AR1172" s="206"/>
      <c r="AS1172" s="206"/>
      <c r="AT1172" s="206"/>
      <c r="AU1172" s="206"/>
      <c r="AV1172" s="206"/>
      <c r="AW1172" s="206"/>
      <c r="AX1172" s="206"/>
      <c r="AY1172" s="206"/>
      <c r="AZ1172" s="206"/>
      <c r="BA1172" s="206"/>
      <c r="BB1172" s="206"/>
      <c r="BC1172" s="206"/>
      <c r="BD1172" s="206"/>
      <c r="BE1172" s="206"/>
      <c r="BF1172" s="206"/>
      <c r="BG1172" s="206"/>
      <c r="BH1172" s="206"/>
      <c r="BI1172" s="206"/>
      <c r="BJ1172" s="206"/>
      <c r="BK1172" s="206"/>
      <c r="BL1172" s="206"/>
      <c r="BM1172" s="206"/>
      <c r="BN1172" s="206"/>
      <c r="BO1172" s="206"/>
      <c r="BP1172" s="206"/>
      <c r="BQ1172" s="206"/>
      <c r="BR1172" s="206"/>
      <c r="BS1172" s="206"/>
      <c r="BT1172" s="206"/>
      <c r="BU1172" s="206"/>
      <c r="BV1172" s="206"/>
      <c r="BW1172" s="206"/>
      <c r="BX1172" s="206"/>
      <c r="BY1172" s="206"/>
      <c r="BZ1172" s="206"/>
      <c r="CA1172" s="206"/>
      <c r="CB1172" s="206"/>
      <c r="CC1172" s="206"/>
      <c r="CD1172" s="206"/>
      <c r="CE1172" s="206"/>
      <c r="CF1172" s="206"/>
      <c r="CG1172" s="206"/>
      <c r="CH1172" s="206"/>
      <c r="CI1172" s="206"/>
      <c r="CJ1172" s="206"/>
      <c r="CK1172" s="206"/>
      <c r="CL1172" s="206"/>
      <c r="CM1172" s="206"/>
      <c r="CN1172" s="206"/>
      <c r="CO1172" s="206"/>
      <c r="CP1172" s="206"/>
      <c r="CQ1172" s="206"/>
      <c r="CR1172" s="206"/>
      <c r="CS1172" s="206"/>
      <c r="CT1172" s="206"/>
      <c r="CU1172" s="206"/>
      <c r="CV1172" s="206"/>
      <c r="CW1172" s="206"/>
      <c r="CX1172" s="206"/>
      <c r="CY1172" s="206"/>
      <c r="CZ1172" s="206"/>
      <c r="DA1172" s="206"/>
      <c r="DB1172" s="206"/>
      <c r="DC1172" s="206"/>
      <c r="DD1172" s="206"/>
      <c r="DE1172" s="206"/>
      <c r="DF1172" s="206"/>
      <c r="DG1172" s="206"/>
      <c r="DH1172" s="206"/>
      <c r="DI1172" s="206"/>
      <c r="DJ1172" s="206"/>
      <c r="DK1172" s="206"/>
      <c r="DL1172" s="206"/>
      <c r="DM1172" s="206"/>
      <c r="DN1172" s="206"/>
      <c r="DO1172" s="206"/>
      <c r="DP1172" s="206"/>
      <c r="DQ1172" s="206"/>
      <c r="DR1172" s="206"/>
      <c r="DS1172" s="206"/>
      <c r="DT1172" s="206"/>
      <c r="DU1172" s="206"/>
      <c r="DV1172" s="206"/>
      <c r="DW1172" s="206"/>
      <c r="DX1172" s="206"/>
      <c r="DY1172" s="206"/>
      <c r="DZ1172" s="206"/>
      <c r="EA1172" s="206"/>
      <c r="EB1172" s="206"/>
      <c r="EC1172" s="206"/>
      <c r="ED1172" s="206"/>
      <c r="EE1172" s="206"/>
      <c r="EF1172" s="206"/>
      <c r="EG1172" s="206"/>
      <c r="EH1172" s="206"/>
      <c r="EI1172" s="206"/>
      <c r="EJ1172" s="206"/>
      <c r="EK1172" s="206"/>
      <c r="EL1172" s="206"/>
      <c r="EM1172" s="206"/>
      <c r="EN1172" s="206"/>
      <c r="EO1172" s="206"/>
      <c r="EP1172" s="206"/>
      <c r="EQ1172" s="206"/>
      <c r="ER1172" s="206"/>
      <c r="ES1172" s="206"/>
      <c r="ET1172" s="206"/>
      <c r="EU1172" s="206"/>
      <c r="EV1172" s="206"/>
      <c r="EW1172" s="206"/>
      <c r="EX1172" s="206"/>
      <c r="EY1172" s="206"/>
      <c r="EZ1172" s="206"/>
      <c r="FA1172" s="206"/>
      <c r="FB1172" s="206"/>
      <c r="FC1172" s="206"/>
      <c r="FD1172" s="206"/>
      <c r="FE1172" s="206"/>
      <c r="FF1172" s="206"/>
      <c r="FG1172" s="206"/>
      <c r="FH1172" s="206"/>
      <c r="FI1172" s="206"/>
      <c r="FJ1172" s="206"/>
      <c r="FK1172" s="206"/>
      <c r="FL1172" s="206"/>
      <c r="FM1172" s="206"/>
      <c r="FN1172" s="206"/>
      <c r="FO1172" s="206"/>
      <c r="FP1172" s="206"/>
      <c r="FQ1172" s="206"/>
      <c r="FR1172" s="206"/>
      <c r="FS1172" s="206"/>
      <c r="FT1172" s="206"/>
      <c r="FU1172" s="206"/>
      <c r="FV1172" s="206"/>
      <c r="FW1172" s="206"/>
      <c r="FX1172" s="206"/>
      <c r="FY1172" s="206"/>
      <c r="FZ1172" s="206"/>
      <c r="GA1172" s="206"/>
      <c r="GB1172" s="206"/>
      <c r="GC1172" s="206"/>
      <c r="GD1172" s="206"/>
      <c r="GE1172" s="206"/>
      <c r="GF1172" s="206"/>
      <c r="GG1172" s="206"/>
      <c r="GH1172" s="206"/>
      <c r="GI1172" s="206"/>
      <c r="GJ1172" s="206"/>
      <c r="GK1172" s="206"/>
      <c r="GL1172" s="206"/>
      <c r="GM1172" s="206"/>
      <c r="GN1172" s="206"/>
      <c r="GO1172" s="206"/>
      <c r="GP1172" s="206"/>
      <c r="GQ1172" s="206"/>
      <c r="GR1172" s="206"/>
      <c r="GS1172" s="206"/>
      <c r="GT1172" s="206"/>
      <c r="GU1172" s="206"/>
      <c r="GV1172" s="206"/>
      <c r="GW1172" s="206"/>
      <c r="GX1172" s="206"/>
      <c r="GY1172" s="206"/>
      <c r="GZ1172" s="206"/>
      <c r="HA1172" s="206"/>
      <c r="HB1172" s="206"/>
      <c r="HC1172" s="206"/>
      <c r="HD1172" s="206"/>
      <c r="HE1172" s="206"/>
      <c r="HF1172" s="206"/>
      <c r="HG1172" s="206"/>
      <c r="HH1172" s="206"/>
      <c r="HI1172" s="206"/>
      <c r="HJ1172" s="206"/>
      <c r="HK1172" s="206"/>
      <c r="HL1172" s="206"/>
      <c r="HM1172" s="206"/>
      <c r="HN1172" s="206"/>
      <c r="HO1172" s="206"/>
      <c r="HP1172" s="206"/>
      <c r="HQ1172" s="206"/>
      <c r="HR1172" s="206"/>
      <c r="HS1172" s="206"/>
      <c r="HT1172" s="206"/>
      <c r="HU1172" s="206"/>
      <c r="HV1172" s="206"/>
      <c r="HW1172" s="206"/>
      <c r="HX1172" s="206"/>
      <c r="HY1172" s="206"/>
      <c r="HZ1172" s="206"/>
      <c r="IA1172" s="206"/>
      <c r="IB1172" s="206"/>
      <c r="IC1172" s="206"/>
      <c r="ID1172" s="206"/>
      <c r="IE1172" s="206"/>
      <c r="IF1172" s="206"/>
      <c r="IG1172" s="206"/>
      <c r="IH1172" s="206"/>
    </row>
    <row r="1173" spans="1:242" s="225" customFormat="1" hidden="1" x14ac:dyDescent="0.25">
      <c r="A1173" s="206"/>
      <c r="B1173" s="206"/>
      <c r="C1173" s="204">
        <v>43781</v>
      </c>
      <c r="D1173" s="233" t="s">
        <v>1188</v>
      </c>
      <c r="E1173" s="319" t="s">
        <v>2056</v>
      </c>
      <c r="F1173" s="322"/>
      <c r="G1173" s="242" t="s">
        <v>1187</v>
      </c>
      <c r="H1173" s="313"/>
      <c r="I1173" s="654">
        <v>549500</v>
      </c>
      <c r="J1173" s="357">
        <f t="shared" si="18"/>
        <v>3838663</v>
      </c>
      <c r="K1173" s="251"/>
      <c r="L1173" s="287"/>
      <c r="M1173" s="319" t="s">
        <v>2056</v>
      </c>
      <c r="N1173" s="287"/>
      <c r="O1173" s="287"/>
      <c r="P1173" s="287"/>
      <c r="Q1173" s="287"/>
      <c r="R1173" s="287"/>
      <c r="S1173" s="287"/>
      <c r="T1173" s="287"/>
      <c r="U1173" s="287"/>
      <c r="V1173" s="287"/>
      <c r="W1173" s="287"/>
      <c r="X1173" s="287"/>
      <c r="Y1173" s="287"/>
      <c r="Z1173" s="287"/>
      <c r="AA1173" s="287"/>
      <c r="AB1173" s="287"/>
      <c r="AC1173" s="287"/>
      <c r="AD1173" s="287"/>
      <c r="AE1173" s="287"/>
      <c r="AF1173" s="287"/>
      <c r="AG1173" s="287"/>
      <c r="AH1173" s="287"/>
      <c r="AI1173" s="287"/>
      <c r="AJ1173" s="449"/>
      <c r="AK1173" s="206"/>
      <c r="AL1173" s="206"/>
      <c r="AM1173" s="206"/>
      <c r="AN1173" s="206"/>
      <c r="AO1173" s="206"/>
      <c r="AP1173" s="206"/>
      <c r="AQ1173" s="206"/>
      <c r="AR1173" s="206"/>
      <c r="AS1173" s="206"/>
      <c r="AT1173" s="206"/>
      <c r="AU1173" s="206"/>
      <c r="AV1173" s="206"/>
      <c r="AW1173" s="206"/>
      <c r="AX1173" s="206"/>
      <c r="AY1173" s="206"/>
      <c r="AZ1173" s="206"/>
      <c r="BA1173" s="206"/>
      <c r="BB1173" s="206"/>
      <c r="BC1173" s="206"/>
      <c r="BD1173" s="206"/>
      <c r="BE1173" s="206"/>
      <c r="BF1173" s="206"/>
      <c r="BG1173" s="206"/>
      <c r="BH1173" s="206"/>
      <c r="BI1173" s="206"/>
      <c r="BJ1173" s="206"/>
      <c r="BK1173" s="206"/>
      <c r="BL1173" s="206"/>
      <c r="BM1173" s="206"/>
      <c r="BN1173" s="206"/>
      <c r="BO1173" s="206"/>
      <c r="BP1173" s="206"/>
      <c r="BQ1173" s="206"/>
      <c r="BR1173" s="206"/>
      <c r="BS1173" s="206"/>
      <c r="BT1173" s="206"/>
      <c r="BU1173" s="206"/>
      <c r="BV1173" s="206"/>
      <c r="BW1173" s="206"/>
      <c r="BX1173" s="206"/>
      <c r="BY1173" s="206"/>
      <c r="BZ1173" s="206"/>
      <c r="CA1173" s="206"/>
      <c r="CB1173" s="206"/>
      <c r="CC1173" s="206"/>
      <c r="CD1173" s="206"/>
      <c r="CE1173" s="206"/>
      <c r="CF1173" s="206"/>
      <c r="CG1173" s="206"/>
      <c r="CH1173" s="206"/>
      <c r="CI1173" s="206"/>
      <c r="CJ1173" s="206"/>
      <c r="CK1173" s="206"/>
      <c r="CL1173" s="206"/>
      <c r="CM1173" s="206"/>
      <c r="CN1173" s="206"/>
      <c r="CO1173" s="206"/>
      <c r="CP1173" s="206"/>
      <c r="CQ1173" s="206"/>
      <c r="CR1173" s="206"/>
      <c r="CS1173" s="206"/>
      <c r="CT1173" s="206"/>
      <c r="CU1173" s="206"/>
      <c r="CV1173" s="206"/>
      <c r="CW1173" s="206"/>
      <c r="CX1173" s="206"/>
      <c r="CY1173" s="206"/>
      <c r="CZ1173" s="206"/>
      <c r="DA1173" s="206"/>
      <c r="DB1173" s="206"/>
      <c r="DC1173" s="206"/>
      <c r="DD1173" s="206"/>
      <c r="DE1173" s="206"/>
      <c r="DF1173" s="206"/>
      <c r="DG1173" s="206"/>
      <c r="DH1173" s="206"/>
      <c r="DI1173" s="206"/>
      <c r="DJ1173" s="206"/>
      <c r="DK1173" s="206"/>
      <c r="DL1173" s="206"/>
      <c r="DM1173" s="206"/>
      <c r="DN1173" s="206"/>
      <c r="DO1173" s="206"/>
      <c r="DP1173" s="206"/>
      <c r="DQ1173" s="206"/>
      <c r="DR1173" s="206"/>
      <c r="DS1173" s="206"/>
      <c r="DT1173" s="206"/>
      <c r="DU1173" s="206"/>
      <c r="DV1173" s="206"/>
      <c r="DW1173" s="206"/>
      <c r="DX1173" s="206"/>
      <c r="DY1173" s="206"/>
      <c r="DZ1173" s="206"/>
      <c r="EA1173" s="206"/>
      <c r="EB1173" s="206"/>
      <c r="EC1173" s="206"/>
      <c r="ED1173" s="206"/>
      <c r="EE1173" s="206"/>
      <c r="EF1173" s="206"/>
      <c r="EG1173" s="206"/>
      <c r="EH1173" s="206"/>
      <c r="EI1173" s="206"/>
      <c r="EJ1173" s="206"/>
      <c r="EK1173" s="206"/>
      <c r="EL1173" s="206"/>
      <c r="EM1173" s="206"/>
      <c r="EN1173" s="206"/>
      <c r="EO1173" s="206"/>
      <c r="EP1173" s="206"/>
      <c r="EQ1173" s="206"/>
      <c r="ER1173" s="206"/>
      <c r="ES1173" s="206"/>
      <c r="ET1173" s="206"/>
      <c r="EU1173" s="206"/>
      <c r="EV1173" s="206"/>
      <c r="EW1173" s="206"/>
      <c r="EX1173" s="206"/>
      <c r="EY1173" s="206"/>
      <c r="EZ1173" s="206"/>
      <c r="FA1173" s="206"/>
      <c r="FB1173" s="206"/>
      <c r="FC1173" s="206"/>
      <c r="FD1173" s="206"/>
      <c r="FE1173" s="206"/>
      <c r="FF1173" s="206"/>
      <c r="FG1173" s="206"/>
      <c r="FH1173" s="206"/>
      <c r="FI1173" s="206"/>
      <c r="FJ1173" s="206"/>
      <c r="FK1173" s="206"/>
      <c r="FL1173" s="206"/>
      <c r="FM1173" s="206"/>
      <c r="FN1173" s="206"/>
      <c r="FO1173" s="206"/>
      <c r="FP1173" s="206"/>
      <c r="FQ1173" s="206"/>
      <c r="FR1173" s="206"/>
      <c r="FS1173" s="206"/>
      <c r="FT1173" s="206"/>
      <c r="FU1173" s="206"/>
      <c r="FV1173" s="206"/>
      <c r="FW1173" s="206"/>
      <c r="FX1173" s="206"/>
      <c r="FY1173" s="206"/>
      <c r="FZ1173" s="206"/>
      <c r="GA1173" s="206"/>
      <c r="GB1173" s="206"/>
      <c r="GC1173" s="206"/>
      <c r="GD1173" s="206"/>
      <c r="GE1173" s="206"/>
      <c r="GF1173" s="206"/>
      <c r="GG1173" s="206"/>
      <c r="GH1173" s="206"/>
      <c r="GI1173" s="206"/>
      <c r="GJ1173" s="206"/>
      <c r="GK1173" s="206"/>
      <c r="GL1173" s="206"/>
      <c r="GM1173" s="206"/>
      <c r="GN1173" s="206"/>
      <c r="GO1173" s="206"/>
      <c r="GP1173" s="206"/>
      <c r="GQ1173" s="206"/>
      <c r="GR1173" s="206"/>
      <c r="GS1173" s="206"/>
      <c r="GT1173" s="206"/>
      <c r="GU1173" s="206"/>
      <c r="GV1173" s="206"/>
      <c r="GW1173" s="206"/>
      <c r="GX1173" s="206"/>
      <c r="GY1173" s="206"/>
      <c r="GZ1173" s="206"/>
      <c r="HA1173" s="206"/>
      <c r="HB1173" s="206"/>
      <c r="HC1173" s="206"/>
      <c r="HD1173" s="206"/>
      <c r="HE1173" s="206"/>
      <c r="HF1173" s="206"/>
      <c r="HG1173" s="206"/>
      <c r="HH1173" s="206"/>
      <c r="HI1173" s="206"/>
      <c r="HJ1173" s="206"/>
      <c r="HK1173" s="206"/>
      <c r="HL1173" s="206"/>
      <c r="HM1173" s="206"/>
      <c r="HN1173" s="206"/>
      <c r="HO1173" s="206"/>
      <c r="HP1173" s="206"/>
      <c r="HQ1173" s="206"/>
      <c r="HR1173" s="206"/>
      <c r="HS1173" s="206"/>
      <c r="HT1173" s="206"/>
      <c r="HU1173" s="206"/>
      <c r="HV1173" s="206"/>
      <c r="HW1173" s="206"/>
      <c r="HX1173" s="206"/>
      <c r="HY1173" s="206"/>
      <c r="HZ1173" s="206"/>
      <c r="IA1173" s="206"/>
      <c r="IB1173" s="206"/>
      <c r="IC1173" s="206"/>
      <c r="ID1173" s="206"/>
      <c r="IE1173" s="206"/>
      <c r="IF1173" s="206"/>
      <c r="IG1173" s="206"/>
      <c r="IH1173" s="206"/>
    </row>
    <row r="1174" spans="1:242" s="225" customFormat="1" hidden="1" x14ac:dyDescent="0.25">
      <c r="A1174" s="206"/>
      <c r="B1174" s="206"/>
      <c r="C1174" s="204">
        <v>43782</v>
      </c>
      <c r="D1174" s="233" t="s">
        <v>1188</v>
      </c>
      <c r="E1174" s="319" t="s">
        <v>2057</v>
      </c>
      <c r="F1174" s="322"/>
      <c r="G1174" s="242" t="s">
        <v>1198</v>
      </c>
      <c r="H1174" s="313"/>
      <c r="I1174" s="654">
        <v>100000</v>
      </c>
      <c r="J1174" s="357">
        <f t="shared" si="18"/>
        <v>3738663</v>
      </c>
      <c r="K1174" s="251"/>
      <c r="L1174" s="287"/>
      <c r="M1174" s="319" t="s">
        <v>2057</v>
      </c>
      <c r="N1174" s="287"/>
      <c r="O1174" s="287"/>
      <c r="P1174" s="287"/>
      <c r="Q1174" s="287"/>
      <c r="R1174" s="287"/>
      <c r="S1174" s="287"/>
      <c r="T1174" s="287"/>
      <c r="U1174" s="287"/>
      <c r="V1174" s="287"/>
      <c r="W1174" s="287"/>
      <c r="X1174" s="287"/>
      <c r="Y1174" s="287"/>
      <c r="Z1174" s="287"/>
      <c r="AA1174" s="287"/>
      <c r="AB1174" s="287"/>
      <c r="AC1174" s="287"/>
      <c r="AD1174" s="287"/>
      <c r="AE1174" s="287"/>
      <c r="AF1174" s="287"/>
      <c r="AG1174" s="287"/>
      <c r="AH1174" s="287"/>
      <c r="AI1174" s="287"/>
      <c r="AJ1174" s="449"/>
      <c r="AK1174" s="206"/>
      <c r="AL1174" s="206"/>
      <c r="AM1174" s="206"/>
      <c r="AN1174" s="206"/>
      <c r="AO1174" s="206"/>
      <c r="AP1174" s="206"/>
      <c r="AQ1174" s="206"/>
      <c r="AR1174" s="206"/>
      <c r="AS1174" s="206"/>
      <c r="AT1174" s="206"/>
      <c r="AU1174" s="206"/>
      <c r="AV1174" s="206"/>
      <c r="AW1174" s="206"/>
      <c r="AX1174" s="206"/>
      <c r="AY1174" s="206"/>
      <c r="AZ1174" s="206"/>
      <c r="BA1174" s="206"/>
      <c r="BB1174" s="206"/>
      <c r="BC1174" s="206"/>
      <c r="BD1174" s="206"/>
      <c r="BE1174" s="206"/>
      <c r="BF1174" s="206"/>
      <c r="BG1174" s="206"/>
      <c r="BH1174" s="206"/>
      <c r="BI1174" s="206"/>
      <c r="BJ1174" s="206"/>
      <c r="BK1174" s="206"/>
      <c r="BL1174" s="206"/>
      <c r="BM1174" s="206"/>
      <c r="BN1174" s="206"/>
      <c r="BO1174" s="206"/>
      <c r="BP1174" s="206"/>
      <c r="BQ1174" s="206"/>
      <c r="BR1174" s="206"/>
      <c r="BS1174" s="206"/>
      <c r="BT1174" s="206"/>
      <c r="BU1174" s="206"/>
      <c r="BV1174" s="206"/>
      <c r="BW1174" s="206"/>
      <c r="BX1174" s="206"/>
      <c r="BY1174" s="206"/>
      <c r="BZ1174" s="206"/>
      <c r="CA1174" s="206"/>
      <c r="CB1174" s="206"/>
      <c r="CC1174" s="206"/>
      <c r="CD1174" s="206"/>
      <c r="CE1174" s="206"/>
      <c r="CF1174" s="206"/>
      <c r="CG1174" s="206"/>
      <c r="CH1174" s="206"/>
      <c r="CI1174" s="206"/>
      <c r="CJ1174" s="206"/>
      <c r="CK1174" s="206"/>
      <c r="CL1174" s="206"/>
      <c r="CM1174" s="206"/>
      <c r="CN1174" s="206"/>
      <c r="CO1174" s="206"/>
      <c r="CP1174" s="206"/>
      <c r="CQ1174" s="206"/>
      <c r="CR1174" s="206"/>
      <c r="CS1174" s="206"/>
      <c r="CT1174" s="206"/>
      <c r="CU1174" s="206"/>
      <c r="CV1174" s="206"/>
      <c r="CW1174" s="206"/>
      <c r="CX1174" s="206"/>
      <c r="CY1174" s="206"/>
      <c r="CZ1174" s="206"/>
      <c r="DA1174" s="206"/>
      <c r="DB1174" s="206"/>
      <c r="DC1174" s="206"/>
      <c r="DD1174" s="206"/>
      <c r="DE1174" s="206"/>
      <c r="DF1174" s="206"/>
      <c r="DG1174" s="206"/>
      <c r="DH1174" s="206"/>
      <c r="DI1174" s="206"/>
      <c r="DJ1174" s="206"/>
      <c r="DK1174" s="206"/>
      <c r="DL1174" s="206"/>
      <c r="DM1174" s="206"/>
      <c r="DN1174" s="206"/>
      <c r="DO1174" s="206"/>
      <c r="DP1174" s="206"/>
      <c r="DQ1174" s="206"/>
      <c r="DR1174" s="206"/>
      <c r="DS1174" s="206"/>
      <c r="DT1174" s="206"/>
      <c r="DU1174" s="206"/>
      <c r="DV1174" s="206"/>
      <c r="DW1174" s="206"/>
      <c r="DX1174" s="206"/>
      <c r="DY1174" s="206"/>
      <c r="DZ1174" s="206"/>
      <c r="EA1174" s="206"/>
      <c r="EB1174" s="206"/>
      <c r="EC1174" s="206"/>
      <c r="ED1174" s="206"/>
      <c r="EE1174" s="206"/>
      <c r="EF1174" s="206"/>
      <c r="EG1174" s="206"/>
      <c r="EH1174" s="206"/>
      <c r="EI1174" s="206"/>
      <c r="EJ1174" s="206"/>
      <c r="EK1174" s="206"/>
      <c r="EL1174" s="206"/>
      <c r="EM1174" s="206"/>
      <c r="EN1174" s="206"/>
      <c r="EO1174" s="206"/>
      <c r="EP1174" s="206"/>
      <c r="EQ1174" s="206"/>
      <c r="ER1174" s="206"/>
      <c r="ES1174" s="206"/>
      <c r="ET1174" s="206"/>
      <c r="EU1174" s="206"/>
      <c r="EV1174" s="206"/>
      <c r="EW1174" s="206"/>
      <c r="EX1174" s="206"/>
      <c r="EY1174" s="206"/>
      <c r="EZ1174" s="206"/>
      <c r="FA1174" s="206"/>
      <c r="FB1174" s="206"/>
      <c r="FC1174" s="206"/>
      <c r="FD1174" s="206"/>
      <c r="FE1174" s="206"/>
      <c r="FF1174" s="206"/>
      <c r="FG1174" s="206"/>
      <c r="FH1174" s="206"/>
      <c r="FI1174" s="206"/>
      <c r="FJ1174" s="206"/>
      <c r="FK1174" s="206"/>
      <c r="FL1174" s="206"/>
      <c r="FM1174" s="206"/>
      <c r="FN1174" s="206"/>
      <c r="FO1174" s="206"/>
      <c r="FP1174" s="206"/>
      <c r="FQ1174" s="206"/>
      <c r="FR1174" s="206"/>
      <c r="FS1174" s="206"/>
      <c r="FT1174" s="206"/>
      <c r="FU1174" s="206"/>
      <c r="FV1174" s="206"/>
      <c r="FW1174" s="206"/>
      <c r="FX1174" s="206"/>
      <c r="FY1174" s="206"/>
      <c r="FZ1174" s="206"/>
      <c r="GA1174" s="206"/>
      <c r="GB1174" s="206"/>
      <c r="GC1174" s="206"/>
      <c r="GD1174" s="206"/>
      <c r="GE1174" s="206"/>
      <c r="GF1174" s="206"/>
      <c r="GG1174" s="206"/>
      <c r="GH1174" s="206"/>
      <c r="GI1174" s="206"/>
      <c r="GJ1174" s="206"/>
      <c r="GK1174" s="206"/>
      <c r="GL1174" s="206"/>
      <c r="GM1174" s="206"/>
      <c r="GN1174" s="206"/>
      <c r="GO1174" s="206"/>
      <c r="GP1174" s="206"/>
      <c r="GQ1174" s="206"/>
      <c r="GR1174" s="206"/>
      <c r="GS1174" s="206"/>
      <c r="GT1174" s="206"/>
      <c r="GU1174" s="206"/>
      <c r="GV1174" s="206"/>
      <c r="GW1174" s="206"/>
      <c r="GX1174" s="206"/>
      <c r="GY1174" s="206"/>
      <c r="GZ1174" s="206"/>
      <c r="HA1174" s="206"/>
      <c r="HB1174" s="206"/>
      <c r="HC1174" s="206"/>
      <c r="HD1174" s="206"/>
      <c r="HE1174" s="206"/>
      <c r="HF1174" s="206"/>
      <c r="HG1174" s="206"/>
      <c r="HH1174" s="206"/>
      <c r="HI1174" s="206"/>
      <c r="HJ1174" s="206"/>
      <c r="HK1174" s="206"/>
      <c r="HL1174" s="206"/>
      <c r="HM1174" s="206"/>
      <c r="HN1174" s="206"/>
      <c r="HO1174" s="206"/>
      <c r="HP1174" s="206"/>
      <c r="HQ1174" s="206"/>
      <c r="HR1174" s="206"/>
      <c r="HS1174" s="206"/>
      <c r="HT1174" s="206"/>
      <c r="HU1174" s="206"/>
      <c r="HV1174" s="206"/>
      <c r="HW1174" s="206"/>
      <c r="HX1174" s="206"/>
      <c r="HY1174" s="206"/>
      <c r="HZ1174" s="206"/>
      <c r="IA1174" s="206"/>
      <c r="IB1174" s="206"/>
      <c r="IC1174" s="206"/>
      <c r="ID1174" s="206"/>
      <c r="IE1174" s="206"/>
      <c r="IF1174" s="206"/>
      <c r="IG1174" s="206"/>
      <c r="IH1174" s="206"/>
    </row>
    <row r="1175" spans="1:242" s="225" customFormat="1" hidden="1" x14ac:dyDescent="0.25">
      <c r="A1175" s="206"/>
      <c r="B1175" s="206"/>
      <c r="C1175" s="204">
        <v>43782</v>
      </c>
      <c r="D1175" s="233" t="s">
        <v>2031</v>
      </c>
      <c r="E1175" s="319" t="s">
        <v>2058</v>
      </c>
      <c r="F1175" s="322"/>
      <c r="G1175" s="242" t="s">
        <v>1210</v>
      </c>
      <c r="H1175" s="313"/>
      <c r="I1175" s="654">
        <v>2134922</v>
      </c>
      <c r="J1175" s="357">
        <f t="shared" si="18"/>
        <v>1603741</v>
      </c>
      <c r="K1175" s="251"/>
      <c r="L1175" s="287"/>
      <c r="M1175" s="319" t="s">
        <v>2058</v>
      </c>
      <c r="N1175" s="287"/>
      <c r="O1175" s="287"/>
      <c r="P1175" s="287"/>
      <c r="Q1175" s="287"/>
      <c r="R1175" s="287"/>
      <c r="S1175" s="287"/>
      <c r="T1175" s="287"/>
      <c r="U1175" s="287"/>
      <c r="V1175" s="287"/>
      <c r="W1175" s="287"/>
      <c r="X1175" s="287"/>
      <c r="Y1175" s="287"/>
      <c r="Z1175" s="287"/>
      <c r="AA1175" s="287"/>
      <c r="AB1175" s="287"/>
      <c r="AC1175" s="287"/>
      <c r="AD1175" s="287"/>
      <c r="AE1175" s="287"/>
      <c r="AF1175" s="287"/>
      <c r="AG1175" s="287"/>
      <c r="AH1175" s="287"/>
      <c r="AI1175" s="287"/>
      <c r="AJ1175" s="449"/>
      <c r="AK1175" s="206"/>
      <c r="AL1175" s="206"/>
      <c r="AM1175" s="206"/>
      <c r="AN1175" s="206"/>
      <c r="AO1175" s="206"/>
      <c r="AP1175" s="206"/>
      <c r="AQ1175" s="206"/>
      <c r="AR1175" s="206"/>
      <c r="AS1175" s="206"/>
      <c r="AT1175" s="206"/>
      <c r="AU1175" s="206"/>
      <c r="AV1175" s="206"/>
      <c r="AW1175" s="206"/>
      <c r="AX1175" s="206"/>
      <c r="AY1175" s="206"/>
      <c r="AZ1175" s="206"/>
      <c r="BA1175" s="206"/>
      <c r="BB1175" s="206"/>
      <c r="BC1175" s="206"/>
      <c r="BD1175" s="206"/>
      <c r="BE1175" s="206"/>
      <c r="BF1175" s="206"/>
      <c r="BG1175" s="206"/>
      <c r="BH1175" s="206"/>
      <c r="BI1175" s="206"/>
      <c r="BJ1175" s="206"/>
      <c r="BK1175" s="206"/>
      <c r="BL1175" s="206"/>
      <c r="BM1175" s="206"/>
      <c r="BN1175" s="206"/>
      <c r="BO1175" s="206"/>
      <c r="BP1175" s="206"/>
      <c r="BQ1175" s="206"/>
      <c r="BR1175" s="206"/>
      <c r="BS1175" s="206"/>
      <c r="BT1175" s="206"/>
      <c r="BU1175" s="206"/>
      <c r="BV1175" s="206"/>
      <c r="BW1175" s="206"/>
      <c r="BX1175" s="206"/>
      <c r="BY1175" s="206"/>
      <c r="BZ1175" s="206"/>
      <c r="CA1175" s="206"/>
      <c r="CB1175" s="206"/>
      <c r="CC1175" s="206"/>
      <c r="CD1175" s="206"/>
      <c r="CE1175" s="206"/>
      <c r="CF1175" s="206"/>
      <c r="CG1175" s="206"/>
      <c r="CH1175" s="206"/>
      <c r="CI1175" s="206"/>
      <c r="CJ1175" s="206"/>
      <c r="CK1175" s="206"/>
      <c r="CL1175" s="206"/>
      <c r="CM1175" s="206"/>
      <c r="CN1175" s="206"/>
      <c r="CO1175" s="206"/>
      <c r="CP1175" s="206"/>
      <c r="CQ1175" s="206"/>
      <c r="CR1175" s="206"/>
      <c r="CS1175" s="206"/>
      <c r="CT1175" s="206"/>
      <c r="CU1175" s="206"/>
      <c r="CV1175" s="206"/>
      <c r="CW1175" s="206"/>
      <c r="CX1175" s="206"/>
      <c r="CY1175" s="206"/>
      <c r="CZ1175" s="206"/>
      <c r="DA1175" s="206"/>
      <c r="DB1175" s="206"/>
      <c r="DC1175" s="206"/>
      <c r="DD1175" s="206"/>
      <c r="DE1175" s="206"/>
      <c r="DF1175" s="206"/>
      <c r="DG1175" s="206"/>
      <c r="DH1175" s="206"/>
      <c r="DI1175" s="206"/>
      <c r="DJ1175" s="206"/>
      <c r="DK1175" s="206"/>
      <c r="DL1175" s="206"/>
      <c r="DM1175" s="206"/>
      <c r="DN1175" s="206"/>
      <c r="DO1175" s="206"/>
      <c r="DP1175" s="206"/>
      <c r="DQ1175" s="206"/>
      <c r="DR1175" s="206"/>
      <c r="DS1175" s="206"/>
      <c r="DT1175" s="206"/>
      <c r="DU1175" s="206"/>
      <c r="DV1175" s="206"/>
      <c r="DW1175" s="206"/>
      <c r="DX1175" s="206"/>
      <c r="DY1175" s="206"/>
      <c r="DZ1175" s="206"/>
      <c r="EA1175" s="206"/>
      <c r="EB1175" s="206"/>
      <c r="EC1175" s="206"/>
      <c r="ED1175" s="206"/>
      <c r="EE1175" s="206"/>
      <c r="EF1175" s="206"/>
      <c r="EG1175" s="206"/>
      <c r="EH1175" s="206"/>
      <c r="EI1175" s="206"/>
      <c r="EJ1175" s="206"/>
      <c r="EK1175" s="206"/>
      <c r="EL1175" s="206"/>
      <c r="EM1175" s="206"/>
      <c r="EN1175" s="206"/>
      <c r="EO1175" s="206"/>
      <c r="EP1175" s="206"/>
      <c r="EQ1175" s="206"/>
      <c r="ER1175" s="206"/>
      <c r="ES1175" s="206"/>
      <c r="ET1175" s="206"/>
      <c r="EU1175" s="206"/>
      <c r="EV1175" s="206"/>
      <c r="EW1175" s="206"/>
      <c r="EX1175" s="206"/>
      <c r="EY1175" s="206"/>
      <c r="EZ1175" s="206"/>
      <c r="FA1175" s="206"/>
      <c r="FB1175" s="206"/>
      <c r="FC1175" s="206"/>
      <c r="FD1175" s="206"/>
      <c r="FE1175" s="206"/>
      <c r="FF1175" s="206"/>
      <c r="FG1175" s="206"/>
      <c r="FH1175" s="206"/>
      <c r="FI1175" s="206"/>
      <c r="FJ1175" s="206"/>
      <c r="FK1175" s="206"/>
      <c r="FL1175" s="206"/>
      <c r="FM1175" s="206"/>
      <c r="FN1175" s="206"/>
      <c r="FO1175" s="206"/>
      <c r="FP1175" s="206"/>
      <c r="FQ1175" s="206"/>
      <c r="FR1175" s="206"/>
      <c r="FS1175" s="206"/>
      <c r="FT1175" s="206"/>
      <c r="FU1175" s="206"/>
      <c r="FV1175" s="206"/>
      <c r="FW1175" s="206"/>
      <c r="FX1175" s="206"/>
      <c r="FY1175" s="206"/>
      <c r="FZ1175" s="206"/>
      <c r="GA1175" s="206"/>
      <c r="GB1175" s="206"/>
      <c r="GC1175" s="206"/>
      <c r="GD1175" s="206"/>
      <c r="GE1175" s="206"/>
      <c r="GF1175" s="206"/>
      <c r="GG1175" s="206"/>
      <c r="GH1175" s="206"/>
      <c r="GI1175" s="206"/>
      <c r="GJ1175" s="206"/>
      <c r="GK1175" s="206"/>
      <c r="GL1175" s="206"/>
      <c r="GM1175" s="206"/>
      <c r="GN1175" s="206"/>
      <c r="GO1175" s="206"/>
      <c r="GP1175" s="206"/>
      <c r="GQ1175" s="206"/>
      <c r="GR1175" s="206"/>
      <c r="GS1175" s="206"/>
      <c r="GT1175" s="206"/>
      <c r="GU1175" s="206"/>
      <c r="GV1175" s="206"/>
      <c r="GW1175" s="206"/>
      <c r="GX1175" s="206"/>
      <c r="GY1175" s="206"/>
      <c r="GZ1175" s="206"/>
      <c r="HA1175" s="206"/>
      <c r="HB1175" s="206"/>
      <c r="HC1175" s="206"/>
      <c r="HD1175" s="206"/>
      <c r="HE1175" s="206"/>
      <c r="HF1175" s="206"/>
      <c r="HG1175" s="206"/>
      <c r="HH1175" s="206"/>
      <c r="HI1175" s="206"/>
      <c r="HJ1175" s="206"/>
      <c r="HK1175" s="206"/>
      <c r="HL1175" s="206"/>
      <c r="HM1175" s="206"/>
      <c r="HN1175" s="206"/>
      <c r="HO1175" s="206"/>
      <c r="HP1175" s="206"/>
      <c r="HQ1175" s="206"/>
      <c r="HR1175" s="206"/>
      <c r="HS1175" s="206"/>
      <c r="HT1175" s="206"/>
      <c r="HU1175" s="206"/>
      <c r="HV1175" s="206"/>
      <c r="HW1175" s="206"/>
      <c r="HX1175" s="206"/>
      <c r="HY1175" s="206"/>
      <c r="HZ1175" s="206"/>
      <c r="IA1175" s="206"/>
      <c r="IB1175" s="206"/>
      <c r="IC1175" s="206"/>
      <c r="ID1175" s="206"/>
      <c r="IE1175" s="206"/>
      <c r="IF1175" s="206"/>
      <c r="IG1175" s="206"/>
      <c r="IH1175" s="206"/>
    </row>
    <row r="1176" spans="1:242" s="225" customFormat="1" hidden="1" x14ac:dyDescent="0.25">
      <c r="A1176" s="206"/>
      <c r="B1176" s="206"/>
      <c r="C1176" s="204">
        <v>43782</v>
      </c>
      <c r="D1176" s="233" t="s">
        <v>2048</v>
      </c>
      <c r="E1176" s="319" t="s">
        <v>2059</v>
      </c>
      <c r="F1176" s="322"/>
      <c r="G1176" s="242" t="s">
        <v>1521</v>
      </c>
      <c r="H1176" s="313"/>
      <c r="I1176" s="654">
        <v>538000</v>
      </c>
      <c r="J1176" s="357">
        <f t="shared" si="18"/>
        <v>1065741</v>
      </c>
      <c r="K1176" s="251"/>
      <c r="L1176" s="287"/>
      <c r="M1176" s="319" t="s">
        <v>2059</v>
      </c>
      <c r="N1176" s="287"/>
      <c r="O1176" s="287"/>
      <c r="P1176" s="287"/>
      <c r="Q1176" s="287"/>
      <c r="R1176" s="287"/>
      <c r="S1176" s="287"/>
      <c r="T1176" s="287"/>
      <c r="U1176" s="287"/>
      <c r="V1176" s="287"/>
      <c r="W1176" s="287"/>
      <c r="X1176" s="287"/>
      <c r="Y1176" s="287"/>
      <c r="Z1176" s="287"/>
      <c r="AA1176" s="287"/>
      <c r="AB1176" s="287"/>
      <c r="AC1176" s="287"/>
      <c r="AD1176" s="287"/>
      <c r="AE1176" s="287"/>
      <c r="AF1176" s="287"/>
      <c r="AG1176" s="287"/>
      <c r="AH1176" s="287"/>
      <c r="AI1176" s="287"/>
      <c r="AJ1176" s="449"/>
      <c r="AK1176" s="206"/>
      <c r="AL1176" s="206"/>
      <c r="AM1176" s="206"/>
      <c r="AN1176" s="206"/>
      <c r="AO1176" s="206"/>
      <c r="AP1176" s="206"/>
      <c r="AQ1176" s="206"/>
      <c r="AR1176" s="206"/>
      <c r="AS1176" s="206"/>
      <c r="AT1176" s="206"/>
      <c r="AU1176" s="206"/>
      <c r="AV1176" s="206"/>
      <c r="AW1176" s="206"/>
      <c r="AX1176" s="206"/>
      <c r="AY1176" s="206"/>
      <c r="AZ1176" s="206"/>
      <c r="BA1176" s="206"/>
      <c r="BB1176" s="206"/>
      <c r="BC1176" s="206"/>
      <c r="BD1176" s="206"/>
      <c r="BE1176" s="206"/>
      <c r="BF1176" s="206"/>
      <c r="BG1176" s="206"/>
      <c r="BH1176" s="206"/>
      <c r="BI1176" s="206"/>
      <c r="BJ1176" s="206"/>
      <c r="BK1176" s="206"/>
      <c r="BL1176" s="206"/>
      <c r="BM1176" s="206"/>
      <c r="BN1176" s="206"/>
      <c r="BO1176" s="206"/>
      <c r="BP1176" s="206"/>
      <c r="BQ1176" s="206"/>
      <c r="BR1176" s="206"/>
      <c r="BS1176" s="206"/>
      <c r="BT1176" s="206"/>
      <c r="BU1176" s="206"/>
      <c r="BV1176" s="206"/>
      <c r="BW1176" s="206"/>
      <c r="BX1176" s="206"/>
      <c r="BY1176" s="206"/>
      <c r="BZ1176" s="206"/>
      <c r="CA1176" s="206"/>
      <c r="CB1176" s="206"/>
      <c r="CC1176" s="206"/>
      <c r="CD1176" s="206"/>
      <c r="CE1176" s="206"/>
      <c r="CF1176" s="206"/>
      <c r="CG1176" s="206"/>
      <c r="CH1176" s="206"/>
      <c r="CI1176" s="206"/>
      <c r="CJ1176" s="206"/>
      <c r="CK1176" s="206"/>
      <c r="CL1176" s="206"/>
      <c r="CM1176" s="206"/>
      <c r="CN1176" s="206"/>
      <c r="CO1176" s="206"/>
      <c r="CP1176" s="206"/>
      <c r="CQ1176" s="206"/>
      <c r="CR1176" s="206"/>
      <c r="CS1176" s="206"/>
      <c r="CT1176" s="206"/>
      <c r="CU1176" s="206"/>
      <c r="CV1176" s="206"/>
      <c r="CW1176" s="206"/>
      <c r="CX1176" s="206"/>
      <c r="CY1176" s="206"/>
      <c r="CZ1176" s="206"/>
      <c r="DA1176" s="206"/>
      <c r="DB1176" s="206"/>
      <c r="DC1176" s="206"/>
      <c r="DD1176" s="206"/>
      <c r="DE1176" s="206"/>
      <c r="DF1176" s="206"/>
      <c r="DG1176" s="206"/>
      <c r="DH1176" s="206"/>
      <c r="DI1176" s="206"/>
      <c r="DJ1176" s="206"/>
      <c r="DK1176" s="206"/>
      <c r="DL1176" s="206"/>
      <c r="DM1176" s="206"/>
      <c r="DN1176" s="206"/>
      <c r="DO1176" s="206"/>
      <c r="DP1176" s="206"/>
      <c r="DQ1176" s="206"/>
      <c r="DR1176" s="206"/>
      <c r="DS1176" s="206"/>
      <c r="DT1176" s="206"/>
      <c r="DU1176" s="206"/>
      <c r="DV1176" s="206"/>
      <c r="DW1176" s="206"/>
      <c r="DX1176" s="206"/>
      <c r="DY1176" s="206"/>
      <c r="DZ1176" s="206"/>
      <c r="EA1176" s="206"/>
      <c r="EB1176" s="206"/>
      <c r="EC1176" s="206"/>
      <c r="ED1176" s="206"/>
      <c r="EE1176" s="206"/>
      <c r="EF1176" s="206"/>
      <c r="EG1176" s="206"/>
      <c r="EH1176" s="206"/>
      <c r="EI1176" s="206"/>
      <c r="EJ1176" s="206"/>
      <c r="EK1176" s="206"/>
      <c r="EL1176" s="206"/>
      <c r="EM1176" s="206"/>
      <c r="EN1176" s="206"/>
      <c r="EO1176" s="206"/>
      <c r="EP1176" s="206"/>
      <c r="EQ1176" s="206"/>
      <c r="ER1176" s="206"/>
      <c r="ES1176" s="206"/>
      <c r="ET1176" s="206"/>
      <c r="EU1176" s="206"/>
      <c r="EV1176" s="206"/>
      <c r="EW1176" s="206"/>
      <c r="EX1176" s="206"/>
      <c r="EY1176" s="206"/>
      <c r="EZ1176" s="206"/>
      <c r="FA1176" s="206"/>
      <c r="FB1176" s="206"/>
      <c r="FC1176" s="206"/>
      <c r="FD1176" s="206"/>
      <c r="FE1176" s="206"/>
      <c r="FF1176" s="206"/>
      <c r="FG1176" s="206"/>
      <c r="FH1176" s="206"/>
      <c r="FI1176" s="206"/>
      <c r="FJ1176" s="206"/>
      <c r="FK1176" s="206"/>
      <c r="FL1176" s="206"/>
      <c r="FM1176" s="206"/>
      <c r="FN1176" s="206"/>
      <c r="FO1176" s="206"/>
      <c r="FP1176" s="206"/>
      <c r="FQ1176" s="206"/>
      <c r="FR1176" s="206"/>
      <c r="FS1176" s="206"/>
      <c r="FT1176" s="206"/>
      <c r="FU1176" s="206"/>
      <c r="FV1176" s="206"/>
      <c r="FW1176" s="206"/>
      <c r="FX1176" s="206"/>
      <c r="FY1176" s="206"/>
      <c r="FZ1176" s="206"/>
      <c r="GA1176" s="206"/>
      <c r="GB1176" s="206"/>
      <c r="GC1176" s="206"/>
      <c r="GD1176" s="206"/>
      <c r="GE1176" s="206"/>
      <c r="GF1176" s="206"/>
      <c r="GG1176" s="206"/>
      <c r="GH1176" s="206"/>
      <c r="GI1176" s="206"/>
      <c r="GJ1176" s="206"/>
      <c r="GK1176" s="206"/>
      <c r="GL1176" s="206"/>
      <c r="GM1176" s="206"/>
      <c r="GN1176" s="206"/>
      <c r="GO1176" s="206"/>
      <c r="GP1176" s="206"/>
      <c r="GQ1176" s="206"/>
      <c r="GR1176" s="206"/>
      <c r="GS1176" s="206"/>
      <c r="GT1176" s="206"/>
      <c r="GU1176" s="206"/>
      <c r="GV1176" s="206"/>
      <c r="GW1176" s="206"/>
      <c r="GX1176" s="206"/>
      <c r="GY1176" s="206"/>
      <c r="GZ1176" s="206"/>
      <c r="HA1176" s="206"/>
      <c r="HB1176" s="206"/>
      <c r="HC1176" s="206"/>
      <c r="HD1176" s="206"/>
      <c r="HE1176" s="206"/>
      <c r="HF1176" s="206"/>
      <c r="HG1176" s="206"/>
      <c r="HH1176" s="206"/>
      <c r="HI1176" s="206"/>
      <c r="HJ1176" s="206"/>
      <c r="HK1176" s="206"/>
      <c r="HL1176" s="206"/>
      <c r="HM1176" s="206"/>
      <c r="HN1176" s="206"/>
      <c r="HO1176" s="206"/>
      <c r="HP1176" s="206"/>
      <c r="HQ1176" s="206"/>
      <c r="HR1176" s="206"/>
      <c r="HS1176" s="206"/>
      <c r="HT1176" s="206"/>
      <c r="HU1176" s="206"/>
      <c r="HV1176" s="206"/>
      <c r="HW1176" s="206"/>
      <c r="HX1176" s="206"/>
      <c r="HY1176" s="206"/>
      <c r="HZ1176" s="206"/>
      <c r="IA1176" s="206"/>
      <c r="IB1176" s="206"/>
      <c r="IC1176" s="206"/>
      <c r="ID1176" s="206"/>
      <c r="IE1176" s="206"/>
      <c r="IF1176" s="206"/>
      <c r="IG1176" s="206"/>
      <c r="IH1176" s="206"/>
    </row>
    <row r="1177" spans="1:242" s="225" customFormat="1" hidden="1" x14ac:dyDescent="0.25">
      <c r="A1177" s="206"/>
      <c r="B1177" s="206"/>
      <c r="C1177" s="204"/>
      <c r="D1177" s="233" t="s">
        <v>1100</v>
      </c>
      <c r="E1177" s="319"/>
      <c r="F1177" s="322"/>
      <c r="G1177" s="242"/>
      <c r="H1177" s="313">
        <v>500000</v>
      </c>
      <c r="I1177" s="654"/>
      <c r="J1177" s="357">
        <f t="shared" si="18"/>
        <v>1565741</v>
      </c>
      <c r="K1177" s="251" t="s">
        <v>2038</v>
      </c>
      <c r="L1177" s="287"/>
      <c r="M1177" s="319"/>
      <c r="N1177" s="287"/>
      <c r="O1177" s="287"/>
      <c r="P1177" s="287"/>
      <c r="Q1177" s="287"/>
      <c r="R1177" s="287"/>
      <c r="S1177" s="287"/>
      <c r="T1177" s="287"/>
      <c r="U1177" s="287"/>
      <c r="V1177" s="287"/>
      <c r="W1177" s="287"/>
      <c r="X1177" s="287"/>
      <c r="Y1177" s="287"/>
      <c r="Z1177" s="287"/>
      <c r="AA1177" s="287"/>
      <c r="AB1177" s="287"/>
      <c r="AC1177" s="287"/>
      <c r="AD1177" s="287"/>
      <c r="AE1177" s="287"/>
      <c r="AF1177" s="287"/>
      <c r="AG1177" s="287"/>
      <c r="AH1177" s="287"/>
      <c r="AI1177" s="287"/>
      <c r="AJ1177" s="449"/>
      <c r="AK1177" s="206"/>
      <c r="AL1177" s="206"/>
      <c r="AM1177" s="206"/>
      <c r="AN1177" s="206"/>
      <c r="AO1177" s="206"/>
      <c r="AP1177" s="206"/>
      <c r="AQ1177" s="206"/>
      <c r="AR1177" s="206"/>
      <c r="AS1177" s="206"/>
      <c r="AT1177" s="206"/>
      <c r="AU1177" s="206"/>
      <c r="AV1177" s="206"/>
      <c r="AW1177" s="206"/>
      <c r="AX1177" s="206"/>
      <c r="AY1177" s="206"/>
      <c r="AZ1177" s="206"/>
      <c r="BA1177" s="206"/>
      <c r="BB1177" s="206"/>
      <c r="BC1177" s="206"/>
      <c r="BD1177" s="206"/>
      <c r="BE1177" s="206"/>
      <c r="BF1177" s="206"/>
      <c r="BG1177" s="206"/>
      <c r="BH1177" s="206"/>
      <c r="BI1177" s="206"/>
      <c r="BJ1177" s="206"/>
      <c r="BK1177" s="206"/>
      <c r="BL1177" s="206"/>
      <c r="BM1177" s="206"/>
      <c r="BN1177" s="206"/>
      <c r="BO1177" s="206"/>
      <c r="BP1177" s="206"/>
      <c r="BQ1177" s="206"/>
      <c r="BR1177" s="206"/>
      <c r="BS1177" s="206"/>
      <c r="BT1177" s="206"/>
      <c r="BU1177" s="206"/>
      <c r="BV1177" s="206"/>
      <c r="BW1177" s="206"/>
      <c r="BX1177" s="206"/>
      <c r="BY1177" s="206"/>
      <c r="BZ1177" s="206"/>
      <c r="CA1177" s="206"/>
      <c r="CB1177" s="206"/>
      <c r="CC1177" s="206"/>
      <c r="CD1177" s="206"/>
      <c r="CE1177" s="206"/>
      <c r="CF1177" s="206"/>
      <c r="CG1177" s="206"/>
      <c r="CH1177" s="206"/>
      <c r="CI1177" s="206"/>
      <c r="CJ1177" s="206"/>
      <c r="CK1177" s="206"/>
      <c r="CL1177" s="206"/>
      <c r="CM1177" s="206"/>
      <c r="CN1177" s="206"/>
      <c r="CO1177" s="206"/>
      <c r="CP1177" s="206"/>
      <c r="CQ1177" s="206"/>
      <c r="CR1177" s="206"/>
      <c r="CS1177" s="206"/>
      <c r="CT1177" s="206"/>
      <c r="CU1177" s="206"/>
      <c r="CV1177" s="206"/>
      <c r="CW1177" s="206"/>
      <c r="CX1177" s="206"/>
      <c r="CY1177" s="206"/>
      <c r="CZ1177" s="206"/>
      <c r="DA1177" s="206"/>
      <c r="DB1177" s="206"/>
      <c r="DC1177" s="206"/>
      <c r="DD1177" s="206"/>
      <c r="DE1177" s="206"/>
      <c r="DF1177" s="206"/>
      <c r="DG1177" s="206"/>
      <c r="DH1177" s="206"/>
      <c r="DI1177" s="206"/>
      <c r="DJ1177" s="206"/>
      <c r="DK1177" s="206"/>
      <c r="DL1177" s="206"/>
      <c r="DM1177" s="206"/>
      <c r="DN1177" s="206"/>
      <c r="DO1177" s="206"/>
      <c r="DP1177" s="206"/>
      <c r="DQ1177" s="206"/>
      <c r="DR1177" s="206"/>
      <c r="DS1177" s="206"/>
      <c r="DT1177" s="206"/>
      <c r="DU1177" s="206"/>
      <c r="DV1177" s="206"/>
      <c r="DW1177" s="206"/>
      <c r="DX1177" s="206"/>
      <c r="DY1177" s="206"/>
      <c r="DZ1177" s="206"/>
      <c r="EA1177" s="206"/>
      <c r="EB1177" s="206"/>
      <c r="EC1177" s="206"/>
      <c r="ED1177" s="206"/>
      <c r="EE1177" s="206"/>
      <c r="EF1177" s="206"/>
      <c r="EG1177" s="206"/>
      <c r="EH1177" s="206"/>
      <c r="EI1177" s="206"/>
      <c r="EJ1177" s="206"/>
      <c r="EK1177" s="206"/>
      <c r="EL1177" s="206"/>
      <c r="EM1177" s="206"/>
      <c r="EN1177" s="206"/>
      <c r="EO1177" s="206"/>
      <c r="EP1177" s="206"/>
      <c r="EQ1177" s="206"/>
      <c r="ER1177" s="206"/>
      <c r="ES1177" s="206"/>
      <c r="ET1177" s="206"/>
      <c r="EU1177" s="206"/>
      <c r="EV1177" s="206"/>
      <c r="EW1177" s="206"/>
      <c r="EX1177" s="206"/>
      <c r="EY1177" s="206"/>
      <c r="EZ1177" s="206"/>
      <c r="FA1177" s="206"/>
      <c r="FB1177" s="206"/>
      <c r="FC1177" s="206"/>
      <c r="FD1177" s="206"/>
      <c r="FE1177" s="206"/>
      <c r="FF1177" s="206"/>
      <c r="FG1177" s="206"/>
      <c r="FH1177" s="206"/>
      <c r="FI1177" s="206"/>
      <c r="FJ1177" s="206"/>
      <c r="FK1177" s="206"/>
      <c r="FL1177" s="206"/>
      <c r="FM1177" s="206"/>
      <c r="FN1177" s="206"/>
      <c r="FO1177" s="206"/>
      <c r="FP1177" s="206"/>
      <c r="FQ1177" s="206"/>
      <c r="FR1177" s="206"/>
      <c r="FS1177" s="206"/>
      <c r="FT1177" s="206"/>
      <c r="FU1177" s="206"/>
      <c r="FV1177" s="206"/>
      <c r="FW1177" s="206"/>
      <c r="FX1177" s="206"/>
      <c r="FY1177" s="206"/>
      <c r="FZ1177" s="206"/>
      <c r="GA1177" s="206"/>
      <c r="GB1177" s="206"/>
      <c r="GC1177" s="206"/>
      <c r="GD1177" s="206"/>
      <c r="GE1177" s="206"/>
      <c r="GF1177" s="206"/>
      <c r="GG1177" s="206"/>
      <c r="GH1177" s="206"/>
      <c r="GI1177" s="206"/>
      <c r="GJ1177" s="206"/>
      <c r="GK1177" s="206"/>
      <c r="GL1177" s="206"/>
      <c r="GM1177" s="206"/>
      <c r="GN1177" s="206"/>
      <c r="GO1177" s="206"/>
      <c r="GP1177" s="206"/>
      <c r="GQ1177" s="206"/>
      <c r="GR1177" s="206"/>
      <c r="GS1177" s="206"/>
      <c r="GT1177" s="206"/>
      <c r="GU1177" s="206"/>
      <c r="GV1177" s="206"/>
      <c r="GW1177" s="206"/>
      <c r="GX1177" s="206"/>
      <c r="GY1177" s="206"/>
      <c r="GZ1177" s="206"/>
      <c r="HA1177" s="206"/>
      <c r="HB1177" s="206"/>
      <c r="HC1177" s="206"/>
      <c r="HD1177" s="206"/>
      <c r="HE1177" s="206"/>
      <c r="HF1177" s="206"/>
      <c r="HG1177" s="206"/>
      <c r="HH1177" s="206"/>
      <c r="HI1177" s="206"/>
      <c r="HJ1177" s="206"/>
      <c r="HK1177" s="206"/>
      <c r="HL1177" s="206"/>
      <c r="HM1177" s="206"/>
      <c r="HN1177" s="206"/>
      <c r="HO1177" s="206"/>
      <c r="HP1177" s="206"/>
      <c r="HQ1177" s="206"/>
      <c r="HR1177" s="206"/>
      <c r="HS1177" s="206"/>
      <c r="HT1177" s="206"/>
      <c r="HU1177" s="206"/>
      <c r="HV1177" s="206"/>
      <c r="HW1177" s="206"/>
      <c r="HX1177" s="206"/>
      <c r="HY1177" s="206"/>
      <c r="HZ1177" s="206"/>
      <c r="IA1177" s="206"/>
      <c r="IB1177" s="206"/>
      <c r="IC1177" s="206"/>
      <c r="ID1177" s="206"/>
      <c r="IE1177" s="206"/>
      <c r="IF1177" s="206"/>
      <c r="IG1177" s="206"/>
      <c r="IH1177" s="206"/>
    </row>
    <row r="1178" spans="1:242" s="225" customFormat="1" hidden="1" x14ac:dyDescent="0.25">
      <c r="A1178" s="206"/>
      <c r="B1178" s="206"/>
      <c r="C1178" s="399"/>
      <c r="D1178" s="226" t="s">
        <v>1100</v>
      </c>
      <c r="E1178" s="206"/>
      <c r="F1178" s="287"/>
      <c r="G1178" s="242" t="s">
        <v>1361</v>
      </c>
      <c r="H1178" s="313">
        <v>1820000</v>
      </c>
      <c r="I1178" s="317"/>
      <c r="J1178" s="357">
        <f t="shared" si="18"/>
        <v>3385741</v>
      </c>
      <c r="K1178" s="251" t="s">
        <v>2010</v>
      </c>
      <c r="L1178" s="287"/>
      <c r="M1178" s="206"/>
      <c r="N1178" s="287"/>
      <c r="O1178" s="287"/>
      <c r="P1178" s="287"/>
      <c r="Q1178" s="287"/>
      <c r="R1178" s="287"/>
      <c r="S1178" s="287"/>
      <c r="T1178" s="287"/>
      <c r="U1178" s="287"/>
      <c r="V1178" s="287"/>
      <c r="W1178" s="287"/>
      <c r="X1178" s="287"/>
      <c r="Y1178" s="287"/>
      <c r="Z1178" s="287"/>
      <c r="AA1178" s="287"/>
      <c r="AB1178" s="287"/>
      <c r="AC1178" s="287"/>
      <c r="AD1178" s="287"/>
      <c r="AE1178" s="287"/>
      <c r="AF1178" s="287"/>
      <c r="AG1178" s="287"/>
      <c r="AH1178" s="287"/>
      <c r="AI1178" s="287"/>
      <c r="AJ1178" s="449"/>
      <c r="AK1178" s="206"/>
      <c r="AL1178" s="206"/>
      <c r="AM1178" s="206"/>
      <c r="AN1178" s="206"/>
      <c r="AO1178" s="206"/>
      <c r="AP1178" s="206"/>
      <c r="AQ1178" s="206"/>
      <c r="AR1178" s="206"/>
      <c r="AS1178" s="206"/>
      <c r="AT1178" s="206"/>
      <c r="AU1178" s="206"/>
      <c r="AV1178" s="206"/>
      <c r="AW1178" s="206"/>
      <c r="AX1178" s="206"/>
      <c r="AY1178" s="206"/>
      <c r="AZ1178" s="206"/>
      <c r="BA1178" s="206"/>
      <c r="BB1178" s="206"/>
      <c r="BC1178" s="206"/>
      <c r="BD1178" s="206"/>
      <c r="BE1178" s="206"/>
      <c r="BF1178" s="206"/>
      <c r="BG1178" s="206"/>
      <c r="BH1178" s="206"/>
      <c r="BI1178" s="206"/>
      <c r="BJ1178" s="206"/>
      <c r="BK1178" s="206"/>
      <c r="BL1178" s="206"/>
      <c r="BM1178" s="206"/>
      <c r="BN1178" s="206"/>
      <c r="BO1178" s="206"/>
      <c r="BP1178" s="206"/>
      <c r="BQ1178" s="206"/>
      <c r="BR1178" s="206"/>
      <c r="BS1178" s="206"/>
      <c r="BT1178" s="206"/>
      <c r="BU1178" s="206"/>
      <c r="BV1178" s="206"/>
      <c r="BW1178" s="206"/>
      <c r="BX1178" s="206"/>
      <c r="BY1178" s="206"/>
      <c r="BZ1178" s="206"/>
      <c r="CA1178" s="206"/>
      <c r="CB1178" s="206"/>
      <c r="CC1178" s="206"/>
      <c r="CD1178" s="206"/>
      <c r="CE1178" s="206"/>
      <c r="CF1178" s="206"/>
      <c r="CG1178" s="206"/>
      <c r="CH1178" s="206"/>
      <c r="CI1178" s="206"/>
      <c r="CJ1178" s="206"/>
      <c r="CK1178" s="206"/>
      <c r="CL1178" s="206"/>
      <c r="CM1178" s="206"/>
      <c r="CN1178" s="206"/>
      <c r="CO1178" s="206"/>
      <c r="CP1178" s="206"/>
      <c r="CQ1178" s="206"/>
      <c r="CR1178" s="206"/>
      <c r="CS1178" s="206"/>
      <c r="CT1178" s="206"/>
      <c r="CU1178" s="206"/>
      <c r="CV1178" s="206"/>
      <c r="CW1178" s="206"/>
      <c r="CX1178" s="206"/>
      <c r="CY1178" s="206"/>
      <c r="CZ1178" s="206"/>
      <c r="DA1178" s="206"/>
      <c r="DB1178" s="206"/>
      <c r="DC1178" s="206"/>
      <c r="DD1178" s="206"/>
      <c r="DE1178" s="206"/>
      <c r="DF1178" s="206"/>
      <c r="DG1178" s="206"/>
      <c r="DH1178" s="206"/>
      <c r="DI1178" s="206"/>
      <c r="DJ1178" s="206"/>
      <c r="DK1178" s="206"/>
      <c r="DL1178" s="206"/>
      <c r="DM1178" s="206"/>
      <c r="DN1178" s="206"/>
      <c r="DO1178" s="206"/>
      <c r="DP1178" s="206"/>
      <c r="DQ1178" s="206"/>
      <c r="DR1178" s="206"/>
      <c r="DS1178" s="206"/>
      <c r="DT1178" s="206"/>
      <c r="DU1178" s="206"/>
      <c r="DV1178" s="206"/>
      <c r="DW1178" s="206"/>
      <c r="DX1178" s="206"/>
      <c r="DY1178" s="206"/>
      <c r="DZ1178" s="206"/>
      <c r="EA1178" s="206"/>
      <c r="EB1178" s="206"/>
      <c r="EC1178" s="206"/>
      <c r="ED1178" s="206"/>
      <c r="EE1178" s="206"/>
      <c r="EF1178" s="206"/>
      <c r="EG1178" s="206"/>
      <c r="EH1178" s="206"/>
      <c r="EI1178" s="206"/>
      <c r="EJ1178" s="206"/>
      <c r="EK1178" s="206"/>
      <c r="EL1178" s="206"/>
      <c r="EM1178" s="206"/>
      <c r="EN1178" s="206"/>
      <c r="EO1178" s="206"/>
      <c r="EP1178" s="206"/>
      <c r="EQ1178" s="206"/>
      <c r="ER1178" s="206"/>
      <c r="ES1178" s="206"/>
      <c r="ET1178" s="206"/>
      <c r="EU1178" s="206"/>
      <c r="EV1178" s="206"/>
      <c r="EW1178" s="206"/>
      <c r="EX1178" s="206"/>
      <c r="EY1178" s="206"/>
      <c r="EZ1178" s="206"/>
      <c r="FA1178" s="206"/>
      <c r="FB1178" s="206"/>
      <c r="FC1178" s="206"/>
      <c r="FD1178" s="206"/>
      <c r="FE1178" s="206"/>
      <c r="FF1178" s="206"/>
      <c r="FG1178" s="206"/>
      <c r="FH1178" s="206"/>
      <c r="FI1178" s="206"/>
      <c r="FJ1178" s="206"/>
      <c r="FK1178" s="206"/>
      <c r="FL1178" s="206"/>
      <c r="FM1178" s="206"/>
      <c r="FN1178" s="206"/>
      <c r="FO1178" s="206"/>
      <c r="FP1178" s="206"/>
      <c r="FQ1178" s="206"/>
      <c r="FR1178" s="206"/>
      <c r="FS1178" s="206"/>
      <c r="FT1178" s="206"/>
      <c r="FU1178" s="206"/>
      <c r="FV1178" s="206"/>
      <c r="FW1178" s="206"/>
      <c r="FX1178" s="206"/>
      <c r="FY1178" s="206"/>
      <c r="FZ1178" s="206"/>
      <c r="GA1178" s="206"/>
      <c r="GB1178" s="206"/>
      <c r="GC1178" s="206"/>
      <c r="GD1178" s="206"/>
      <c r="GE1178" s="206"/>
      <c r="GF1178" s="206"/>
      <c r="GG1178" s="206"/>
      <c r="GH1178" s="206"/>
      <c r="GI1178" s="206"/>
      <c r="GJ1178" s="206"/>
      <c r="GK1178" s="206"/>
      <c r="GL1178" s="206"/>
      <c r="GM1178" s="206"/>
      <c r="GN1178" s="206"/>
      <c r="GO1178" s="206"/>
      <c r="GP1178" s="206"/>
      <c r="GQ1178" s="206"/>
      <c r="GR1178" s="206"/>
      <c r="GS1178" s="206"/>
      <c r="GT1178" s="206"/>
      <c r="GU1178" s="206"/>
      <c r="GV1178" s="206"/>
      <c r="GW1178" s="206"/>
      <c r="GX1178" s="206"/>
      <c r="GY1178" s="206"/>
      <c r="GZ1178" s="206"/>
      <c r="HA1178" s="206"/>
      <c r="HB1178" s="206"/>
      <c r="HC1178" s="206"/>
      <c r="HD1178" s="206"/>
      <c r="HE1178" s="206"/>
      <c r="HF1178" s="206"/>
      <c r="HG1178" s="206"/>
      <c r="HH1178" s="206"/>
      <c r="HI1178" s="206"/>
      <c r="HJ1178" s="206"/>
      <c r="HK1178" s="206"/>
      <c r="HL1178" s="206"/>
      <c r="HM1178" s="206"/>
      <c r="HN1178" s="206"/>
      <c r="HO1178" s="206"/>
      <c r="HP1178" s="206"/>
      <c r="HQ1178" s="206"/>
      <c r="HR1178" s="206"/>
      <c r="HS1178" s="206"/>
      <c r="HT1178" s="206"/>
      <c r="HU1178" s="206"/>
      <c r="HV1178" s="206"/>
      <c r="HW1178" s="206"/>
      <c r="HX1178" s="206"/>
      <c r="HY1178" s="206"/>
      <c r="HZ1178" s="206"/>
      <c r="IA1178" s="206"/>
      <c r="IB1178" s="206"/>
      <c r="IC1178" s="206"/>
      <c r="ID1178" s="206"/>
      <c r="IE1178" s="206"/>
      <c r="IF1178" s="206"/>
      <c r="IG1178" s="206"/>
      <c r="IH1178" s="206"/>
    </row>
    <row r="1179" spans="1:242" s="225" customFormat="1" hidden="1" x14ac:dyDescent="0.25">
      <c r="A1179" s="206"/>
      <c r="B1179" s="206"/>
      <c r="C1179" s="204">
        <v>43783</v>
      </c>
      <c r="D1179" s="233" t="s">
        <v>2049</v>
      </c>
      <c r="E1179" s="319" t="s">
        <v>2060</v>
      </c>
      <c r="F1179" s="322"/>
      <c r="G1179" s="242" t="s">
        <v>1361</v>
      </c>
      <c r="H1179" s="313"/>
      <c r="I1179" s="654">
        <v>1783245</v>
      </c>
      <c r="J1179" s="357">
        <f t="shared" si="18"/>
        <v>1602496</v>
      </c>
      <c r="K1179" s="251"/>
      <c r="L1179" s="287"/>
      <c r="M1179" s="319" t="s">
        <v>2060</v>
      </c>
      <c r="N1179" s="287"/>
      <c r="O1179" s="287"/>
      <c r="P1179" s="287"/>
      <c r="Q1179" s="287"/>
      <c r="R1179" s="287"/>
      <c r="S1179" s="287"/>
      <c r="T1179" s="287"/>
      <c r="U1179" s="287"/>
      <c r="V1179" s="287"/>
      <c r="W1179" s="287"/>
      <c r="X1179" s="287"/>
      <c r="Y1179" s="287"/>
      <c r="Z1179" s="287"/>
      <c r="AA1179" s="287"/>
      <c r="AB1179" s="287"/>
      <c r="AC1179" s="287"/>
      <c r="AD1179" s="287"/>
      <c r="AE1179" s="287"/>
      <c r="AF1179" s="287"/>
      <c r="AG1179" s="287"/>
      <c r="AH1179" s="287"/>
      <c r="AI1179" s="287"/>
      <c r="AJ1179" s="449"/>
      <c r="AK1179" s="206"/>
      <c r="AL1179" s="206"/>
      <c r="AM1179" s="206"/>
      <c r="AN1179" s="206"/>
      <c r="AO1179" s="206"/>
      <c r="AP1179" s="206"/>
      <c r="AQ1179" s="206"/>
      <c r="AR1179" s="206"/>
      <c r="AS1179" s="206"/>
      <c r="AT1179" s="206"/>
      <c r="AU1179" s="206"/>
      <c r="AV1179" s="206"/>
      <c r="AW1179" s="206"/>
      <c r="AX1179" s="206"/>
      <c r="AY1179" s="206"/>
      <c r="AZ1179" s="206"/>
      <c r="BA1179" s="206"/>
      <c r="BB1179" s="206"/>
      <c r="BC1179" s="206"/>
      <c r="BD1179" s="206"/>
      <c r="BE1179" s="206"/>
      <c r="BF1179" s="206"/>
      <c r="BG1179" s="206"/>
      <c r="BH1179" s="206"/>
      <c r="BI1179" s="206"/>
      <c r="BJ1179" s="206"/>
      <c r="BK1179" s="206"/>
      <c r="BL1179" s="206"/>
      <c r="BM1179" s="206"/>
      <c r="BN1179" s="206"/>
      <c r="BO1179" s="206"/>
      <c r="BP1179" s="206"/>
      <c r="BQ1179" s="206"/>
      <c r="BR1179" s="206"/>
      <c r="BS1179" s="206"/>
      <c r="BT1179" s="206"/>
      <c r="BU1179" s="206"/>
      <c r="BV1179" s="206"/>
      <c r="BW1179" s="206"/>
      <c r="BX1179" s="206"/>
      <c r="BY1179" s="206"/>
      <c r="BZ1179" s="206"/>
      <c r="CA1179" s="206"/>
      <c r="CB1179" s="206"/>
      <c r="CC1179" s="206"/>
      <c r="CD1179" s="206"/>
      <c r="CE1179" s="206"/>
      <c r="CF1179" s="206"/>
      <c r="CG1179" s="206"/>
      <c r="CH1179" s="206"/>
      <c r="CI1179" s="206"/>
      <c r="CJ1179" s="206"/>
      <c r="CK1179" s="206"/>
      <c r="CL1179" s="206"/>
      <c r="CM1179" s="206"/>
      <c r="CN1179" s="206"/>
      <c r="CO1179" s="206"/>
      <c r="CP1179" s="206"/>
      <c r="CQ1179" s="206"/>
      <c r="CR1179" s="206"/>
      <c r="CS1179" s="206"/>
      <c r="CT1179" s="206"/>
      <c r="CU1179" s="206"/>
      <c r="CV1179" s="206"/>
      <c r="CW1179" s="206"/>
      <c r="CX1179" s="206"/>
      <c r="CY1179" s="206"/>
      <c r="CZ1179" s="206"/>
      <c r="DA1179" s="206"/>
      <c r="DB1179" s="206"/>
      <c r="DC1179" s="206"/>
      <c r="DD1179" s="206"/>
      <c r="DE1179" s="206"/>
      <c r="DF1179" s="206"/>
      <c r="DG1179" s="206"/>
      <c r="DH1179" s="206"/>
      <c r="DI1179" s="206"/>
      <c r="DJ1179" s="206"/>
      <c r="DK1179" s="206"/>
      <c r="DL1179" s="206"/>
      <c r="DM1179" s="206"/>
      <c r="DN1179" s="206"/>
      <c r="DO1179" s="206"/>
      <c r="DP1179" s="206"/>
      <c r="DQ1179" s="206"/>
      <c r="DR1179" s="206"/>
      <c r="DS1179" s="206"/>
      <c r="DT1179" s="206"/>
      <c r="DU1179" s="206"/>
      <c r="DV1179" s="206"/>
      <c r="DW1179" s="206"/>
      <c r="DX1179" s="206"/>
      <c r="DY1179" s="206"/>
      <c r="DZ1179" s="206"/>
      <c r="EA1179" s="206"/>
      <c r="EB1179" s="206"/>
      <c r="EC1179" s="206"/>
      <c r="ED1179" s="206"/>
      <c r="EE1179" s="206"/>
      <c r="EF1179" s="206"/>
      <c r="EG1179" s="206"/>
      <c r="EH1179" s="206"/>
      <c r="EI1179" s="206"/>
      <c r="EJ1179" s="206"/>
      <c r="EK1179" s="206"/>
      <c r="EL1179" s="206"/>
      <c r="EM1179" s="206"/>
      <c r="EN1179" s="206"/>
      <c r="EO1179" s="206"/>
      <c r="EP1179" s="206"/>
      <c r="EQ1179" s="206"/>
      <c r="ER1179" s="206"/>
      <c r="ES1179" s="206"/>
      <c r="ET1179" s="206"/>
      <c r="EU1179" s="206"/>
      <c r="EV1179" s="206"/>
      <c r="EW1179" s="206"/>
      <c r="EX1179" s="206"/>
      <c r="EY1179" s="206"/>
      <c r="EZ1179" s="206"/>
      <c r="FA1179" s="206"/>
      <c r="FB1179" s="206"/>
      <c r="FC1179" s="206"/>
      <c r="FD1179" s="206"/>
      <c r="FE1179" s="206"/>
      <c r="FF1179" s="206"/>
      <c r="FG1179" s="206"/>
      <c r="FH1179" s="206"/>
      <c r="FI1179" s="206"/>
      <c r="FJ1179" s="206"/>
      <c r="FK1179" s="206"/>
      <c r="FL1179" s="206"/>
      <c r="FM1179" s="206"/>
      <c r="FN1179" s="206"/>
      <c r="FO1179" s="206"/>
      <c r="FP1179" s="206"/>
      <c r="FQ1179" s="206"/>
      <c r="FR1179" s="206"/>
      <c r="FS1179" s="206"/>
      <c r="FT1179" s="206"/>
      <c r="FU1179" s="206"/>
      <c r="FV1179" s="206"/>
      <c r="FW1179" s="206"/>
      <c r="FX1179" s="206"/>
      <c r="FY1179" s="206"/>
      <c r="FZ1179" s="206"/>
      <c r="GA1179" s="206"/>
      <c r="GB1179" s="206"/>
      <c r="GC1179" s="206"/>
      <c r="GD1179" s="206"/>
      <c r="GE1179" s="206"/>
      <c r="GF1179" s="206"/>
      <c r="GG1179" s="206"/>
      <c r="GH1179" s="206"/>
      <c r="GI1179" s="206"/>
      <c r="GJ1179" s="206"/>
      <c r="GK1179" s="206"/>
      <c r="GL1179" s="206"/>
      <c r="GM1179" s="206"/>
      <c r="GN1179" s="206"/>
      <c r="GO1179" s="206"/>
      <c r="GP1179" s="206"/>
      <c r="GQ1179" s="206"/>
      <c r="GR1179" s="206"/>
      <c r="GS1179" s="206"/>
      <c r="GT1179" s="206"/>
      <c r="GU1179" s="206"/>
      <c r="GV1179" s="206"/>
      <c r="GW1179" s="206"/>
      <c r="GX1179" s="206"/>
      <c r="GY1179" s="206"/>
      <c r="GZ1179" s="206"/>
      <c r="HA1179" s="206"/>
      <c r="HB1179" s="206"/>
      <c r="HC1179" s="206"/>
      <c r="HD1179" s="206"/>
      <c r="HE1179" s="206"/>
      <c r="HF1179" s="206"/>
      <c r="HG1179" s="206"/>
      <c r="HH1179" s="206"/>
      <c r="HI1179" s="206"/>
      <c r="HJ1179" s="206"/>
      <c r="HK1179" s="206"/>
      <c r="HL1179" s="206"/>
      <c r="HM1179" s="206"/>
      <c r="HN1179" s="206"/>
      <c r="HO1179" s="206"/>
      <c r="HP1179" s="206"/>
      <c r="HQ1179" s="206"/>
      <c r="HR1179" s="206"/>
      <c r="HS1179" s="206"/>
      <c r="HT1179" s="206"/>
      <c r="HU1179" s="206"/>
      <c r="HV1179" s="206"/>
      <c r="HW1179" s="206"/>
      <c r="HX1179" s="206"/>
      <c r="HY1179" s="206"/>
      <c r="HZ1179" s="206"/>
      <c r="IA1179" s="206"/>
      <c r="IB1179" s="206"/>
      <c r="IC1179" s="206"/>
      <c r="ID1179" s="206"/>
      <c r="IE1179" s="206"/>
      <c r="IF1179" s="206"/>
      <c r="IG1179" s="206"/>
      <c r="IH1179" s="206"/>
    </row>
    <row r="1180" spans="1:242" s="225" customFormat="1" hidden="1" x14ac:dyDescent="0.25">
      <c r="A1180" s="206"/>
      <c r="B1180" s="206"/>
      <c r="C1180" s="207">
        <v>43785</v>
      </c>
      <c r="D1180" s="225" t="s">
        <v>2061</v>
      </c>
      <c r="E1180" s="206" t="s">
        <v>2062</v>
      </c>
      <c r="F1180" s="206"/>
      <c r="G1180" s="225" t="s">
        <v>1187</v>
      </c>
      <c r="H1180" s="313"/>
      <c r="I1180" s="209">
        <v>500000</v>
      </c>
      <c r="J1180" s="357">
        <f t="shared" si="18"/>
        <v>1102496</v>
      </c>
      <c r="K1180" s="251"/>
      <c r="L1180" s="287"/>
      <c r="M1180" s="206" t="s">
        <v>2062</v>
      </c>
      <c r="N1180" s="287"/>
      <c r="O1180" s="287"/>
      <c r="P1180" s="287"/>
      <c r="Q1180" s="287"/>
      <c r="R1180" s="287"/>
      <c r="S1180" s="287"/>
      <c r="T1180" s="287"/>
      <c r="U1180" s="287"/>
      <c r="V1180" s="287"/>
      <c r="W1180" s="287"/>
      <c r="X1180" s="287"/>
      <c r="Y1180" s="287"/>
      <c r="Z1180" s="287"/>
      <c r="AA1180" s="287"/>
      <c r="AB1180" s="287"/>
      <c r="AC1180" s="287"/>
      <c r="AD1180" s="287"/>
      <c r="AE1180" s="287"/>
      <c r="AF1180" s="287"/>
      <c r="AG1180" s="287"/>
      <c r="AH1180" s="287"/>
      <c r="AI1180" s="287"/>
      <c r="AJ1180" s="449"/>
      <c r="AK1180" s="206"/>
      <c r="AL1180" s="206"/>
      <c r="AM1180" s="206"/>
      <c r="AN1180" s="206"/>
      <c r="AO1180" s="206"/>
      <c r="AP1180" s="206"/>
      <c r="AQ1180" s="206"/>
      <c r="AR1180" s="206"/>
      <c r="AS1180" s="206"/>
      <c r="AT1180" s="206"/>
      <c r="AU1180" s="206"/>
      <c r="AV1180" s="206"/>
      <c r="AW1180" s="206"/>
      <c r="AX1180" s="206"/>
      <c r="AY1180" s="206"/>
      <c r="AZ1180" s="206"/>
      <c r="BA1180" s="206"/>
      <c r="BB1180" s="206"/>
      <c r="BC1180" s="206"/>
      <c r="BD1180" s="206"/>
      <c r="BE1180" s="206"/>
      <c r="BF1180" s="206"/>
      <c r="BG1180" s="206"/>
      <c r="BH1180" s="206"/>
      <c r="BI1180" s="206"/>
      <c r="BJ1180" s="206"/>
      <c r="BK1180" s="206"/>
      <c r="BL1180" s="206"/>
      <c r="BM1180" s="206"/>
      <c r="BN1180" s="206"/>
      <c r="BO1180" s="206"/>
      <c r="BP1180" s="206"/>
      <c r="BQ1180" s="206"/>
      <c r="BR1180" s="206"/>
      <c r="BS1180" s="206"/>
      <c r="BT1180" s="206"/>
      <c r="BU1180" s="206"/>
      <c r="BV1180" s="206"/>
      <c r="BW1180" s="206"/>
      <c r="BX1180" s="206"/>
      <c r="BY1180" s="206"/>
      <c r="BZ1180" s="206"/>
      <c r="CA1180" s="206"/>
      <c r="CB1180" s="206"/>
      <c r="CC1180" s="206"/>
      <c r="CD1180" s="206"/>
      <c r="CE1180" s="206"/>
      <c r="CF1180" s="206"/>
      <c r="CG1180" s="206"/>
      <c r="CH1180" s="206"/>
      <c r="CI1180" s="206"/>
      <c r="CJ1180" s="206"/>
      <c r="CK1180" s="206"/>
      <c r="CL1180" s="206"/>
      <c r="CM1180" s="206"/>
      <c r="CN1180" s="206"/>
      <c r="CO1180" s="206"/>
      <c r="CP1180" s="206"/>
      <c r="CQ1180" s="206"/>
      <c r="CR1180" s="206"/>
      <c r="CS1180" s="206"/>
      <c r="CT1180" s="206"/>
      <c r="CU1180" s="206"/>
      <c r="CV1180" s="206"/>
      <c r="CW1180" s="206"/>
      <c r="CX1180" s="206"/>
      <c r="CY1180" s="206"/>
      <c r="CZ1180" s="206"/>
      <c r="DA1180" s="206"/>
      <c r="DB1180" s="206"/>
      <c r="DC1180" s="206"/>
      <c r="DD1180" s="206"/>
      <c r="DE1180" s="206"/>
      <c r="DF1180" s="206"/>
      <c r="DG1180" s="206"/>
      <c r="DH1180" s="206"/>
      <c r="DI1180" s="206"/>
      <c r="DJ1180" s="206"/>
      <c r="DK1180" s="206"/>
      <c r="DL1180" s="206"/>
      <c r="DM1180" s="206"/>
      <c r="DN1180" s="206"/>
      <c r="DO1180" s="206"/>
      <c r="DP1180" s="206"/>
      <c r="DQ1180" s="206"/>
      <c r="DR1180" s="206"/>
      <c r="DS1180" s="206"/>
      <c r="DT1180" s="206"/>
      <c r="DU1180" s="206"/>
      <c r="DV1180" s="206"/>
      <c r="DW1180" s="206"/>
      <c r="DX1180" s="206"/>
      <c r="DY1180" s="206"/>
      <c r="DZ1180" s="206"/>
      <c r="EA1180" s="206"/>
      <c r="EB1180" s="206"/>
      <c r="EC1180" s="206"/>
      <c r="ED1180" s="206"/>
      <c r="EE1180" s="206"/>
      <c r="EF1180" s="206"/>
      <c r="EG1180" s="206"/>
      <c r="EH1180" s="206"/>
      <c r="EI1180" s="206"/>
      <c r="EJ1180" s="206"/>
      <c r="EK1180" s="206"/>
      <c r="EL1180" s="206"/>
      <c r="EM1180" s="206"/>
      <c r="EN1180" s="206"/>
      <c r="EO1180" s="206"/>
      <c r="EP1180" s="206"/>
      <c r="EQ1180" s="206"/>
      <c r="ER1180" s="206"/>
      <c r="ES1180" s="206"/>
      <c r="ET1180" s="206"/>
      <c r="EU1180" s="206"/>
      <c r="EV1180" s="206"/>
      <c r="EW1180" s="206"/>
      <c r="EX1180" s="206"/>
      <c r="EY1180" s="206"/>
      <c r="EZ1180" s="206"/>
      <c r="FA1180" s="206"/>
      <c r="FB1180" s="206"/>
      <c r="FC1180" s="206"/>
      <c r="FD1180" s="206"/>
      <c r="FE1180" s="206"/>
      <c r="FF1180" s="206"/>
      <c r="FG1180" s="206"/>
      <c r="FH1180" s="206"/>
      <c r="FI1180" s="206"/>
      <c r="FJ1180" s="206"/>
      <c r="FK1180" s="206"/>
      <c r="FL1180" s="206"/>
      <c r="FM1180" s="206"/>
      <c r="FN1180" s="206"/>
      <c r="FO1180" s="206"/>
      <c r="FP1180" s="206"/>
      <c r="FQ1180" s="206"/>
      <c r="FR1180" s="206"/>
      <c r="FS1180" s="206"/>
      <c r="FT1180" s="206"/>
      <c r="FU1180" s="206"/>
      <c r="FV1180" s="206"/>
      <c r="FW1180" s="206"/>
      <c r="FX1180" s="206"/>
      <c r="FY1180" s="206"/>
      <c r="FZ1180" s="206"/>
      <c r="GA1180" s="206"/>
      <c r="GB1180" s="206"/>
      <c r="GC1180" s="206"/>
      <c r="GD1180" s="206"/>
      <c r="GE1180" s="206"/>
      <c r="GF1180" s="206"/>
      <c r="GG1180" s="206"/>
      <c r="GH1180" s="206"/>
      <c r="GI1180" s="206"/>
      <c r="GJ1180" s="206"/>
      <c r="GK1180" s="206"/>
      <c r="GL1180" s="206"/>
      <c r="GM1180" s="206"/>
      <c r="GN1180" s="206"/>
      <c r="GO1180" s="206"/>
      <c r="GP1180" s="206"/>
      <c r="GQ1180" s="206"/>
      <c r="GR1180" s="206"/>
      <c r="GS1180" s="206"/>
      <c r="GT1180" s="206"/>
      <c r="GU1180" s="206"/>
      <c r="GV1180" s="206"/>
      <c r="GW1180" s="206"/>
      <c r="GX1180" s="206"/>
      <c r="GY1180" s="206"/>
      <c r="GZ1180" s="206"/>
      <c r="HA1180" s="206"/>
      <c r="HB1180" s="206"/>
      <c r="HC1180" s="206"/>
      <c r="HD1180" s="206"/>
      <c r="HE1180" s="206"/>
      <c r="HF1180" s="206"/>
      <c r="HG1180" s="206"/>
      <c r="HH1180" s="206"/>
      <c r="HI1180" s="206"/>
      <c r="HJ1180" s="206"/>
      <c r="HK1180" s="206"/>
      <c r="HL1180" s="206"/>
      <c r="HM1180" s="206"/>
      <c r="HN1180" s="206"/>
      <c r="HO1180" s="206"/>
      <c r="HP1180" s="206"/>
      <c r="HQ1180" s="206"/>
      <c r="HR1180" s="206"/>
      <c r="HS1180" s="206"/>
      <c r="HT1180" s="206"/>
      <c r="HU1180" s="206"/>
      <c r="HV1180" s="206"/>
      <c r="HW1180" s="206"/>
      <c r="HX1180" s="206"/>
      <c r="HY1180" s="206"/>
      <c r="HZ1180" s="206"/>
      <c r="IA1180" s="206"/>
      <c r="IB1180" s="206"/>
      <c r="IC1180" s="206"/>
      <c r="ID1180" s="206"/>
      <c r="IE1180" s="206"/>
      <c r="IF1180" s="206"/>
      <c r="IG1180" s="206"/>
      <c r="IH1180" s="206"/>
    </row>
    <row r="1181" spans="1:242" s="225" customFormat="1" hidden="1" x14ac:dyDescent="0.25">
      <c r="A1181" s="206"/>
      <c r="B1181" s="206"/>
      <c r="C1181" s="207">
        <v>43785</v>
      </c>
      <c r="D1181" s="206" t="s">
        <v>2063</v>
      </c>
      <c r="E1181" s="206"/>
      <c r="F1181" s="206"/>
      <c r="G1181" s="208"/>
      <c r="H1181" s="313">
        <v>2000000</v>
      </c>
      <c r="I1181" s="209"/>
      <c r="J1181" s="357">
        <f t="shared" si="18"/>
        <v>3102496</v>
      </c>
      <c r="K1181" s="251" t="s">
        <v>1784</v>
      </c>
      <c r="L1181" s="287"/>
      <c r="M1181" s="206"/>
      <c r="N1181" s="287"/>
      <c r="O1181" s="287"/>
      <c r="P1181" s="287"/>
      <c r="Q1181" s="287"/>
      <c r="R1181" s="287"/>
      <c r="S1181" s="287"/>
      <c r="T1181" s="287"/>
      <c r="U1181" s="287"/>
      <c r="V1181" s="287"/>
      <c r="W1181" s="287"/>
      <c r="X1181" s="287"/>
      <c r="Y1181" s="287"/>
      <c r="Z1181" s="287"/>
      <c r="AA1181" s="287"/>
      <c r="AB1181" s="287"/>
      <c r="AC1181" s="287"/>
      <c r="AD1181" s="287"/>
      <c r="AE1181" s="287"/>
      <c r="AF1181" s="287"/>
      <c r="AG1181" s="287"/>
      <c r="AH1181" s="287"/>
      <c r="AI1181" s="287"/>
      <c r="AJ1181" s="449"/>
      <c r="AK1181" s="206"/>
      <c r="AL1181" s="206"/>
      <c r="AM1181" s="206"/>
      <c r="AN1181" s="206"/>
      <c r="AO1181" s="206"/>
      <c r="AP1181" s="206"/>
      <c r="AQ1181" s="206"/>
      <c r="AR1181" s="206"/>
      <c r="AS1181" s="206"/>
      <c r="AT1181" s="206"/>
      <c r="AU1181" s="206"/>
      <c r="AV1181" s="206"/>
      <c r="AW1181" s="206"/>
      <c r="AX1181" s="206"/>
      <c r="AY1181" s="206"/>
      <c r="AZ1181" s="206"/>
      <c r="BA1181" s="206"/>
      <c r="BB1181" s="206"/>
      <c r="BC1181" s="206"/>
      <c r="BD1181" s="206"/>
      <c r="BE1181" s="206"/>
      <c r="BF1181" s="206"/>
      <c r="BG1181" s="206"/>
      <c r="BH1181" s="206"/>
      <c r="BI1181" s="206"/>
      <c r="BJ1181" s="206"/>
      <c r="BK1181" s="206"/>
      <c r="BL1181" s="206"/>
      <c r="BM1181" s="206"/>
      <c r="BN1181" s="206"/>
      <c r="BO1181" s="206"/>
      <c r="BP1181" s="206"/>
      <c r="BQ1181" s="206"/>
      <c r="BR1181" s="206"/>
      <c r="BS1181" s="206"/>
      <c r="BT1181" s="206"/>
      <c r="BU1181" s="206"/>
      <c r="BV1181" s="206"/>
      <c r="BW1181" s="206"/>
      <c r="BX1181" s="206"/>
      <c r="BY1181" s="206"/>
      <c r="BZ1181" s="206"/>
      <c r="CA1181" s="206"/>
      <c r="CB1181" s="206"/>
      <c r="CC1181" s="206"/>
      <c r="CD1181" s="206"/>
      <c r="CE1181" s="206"/>
      <c r="CF1181" s="206"/>
      <c r="CG1181" s="206"/>
      <c r="CH1181" s="206"/>
      <c r="CI1181" s="206"/>
      <c r="CJ1181" s="206"/>
      <c r="CK1181" s="206"/>
      <c r="CL1181" s="206"/>
      <c r="CM1181" s="206"/>
      <c r="CN1181" s="206"/>
      <c r="CO1181" s="206"/>
      <c r="CP1181" s="206"/>
      <c r="CQ1181" s="206"/>
      <c r="CR1181" s="206"/>
      <c r="CS1181" s="206"/>
      <c r="CT1181" s="206"/>
      <c r="CU1181" s="206"/>
      <c r="CV1181" s="206"/>
      <c r="CW1181" s="206"/>
      <c r="CX1181" s="206"/>
      <c r="CY1181" s="206"/>
      <c r="CZ1181" s="206"/>
      <c r="DA1181" s="206"/>
      <c r="DB1181" s="206"/>
      <c r="DC1181" s="206"/>
      <c r="DD1181" s="206"/>
      <c r="DE1181" s="206"/>
      <c r="DF1181" s="206"/>
      <c r="DG1181" s="206"/>
      <c r="DH1181" s="206"/>
      <c r="DI1181" s="206"/>
      <c r="DJ1181" s="206"/>
      <c r="DK1181" s="206"/>
      <c r="DL1181" s="206"/>
      <c r="DM1181" s="206"/>
      <c r="DN1181" s="206"/>
      <c r="DO1181" s="206"/>
      <c r="DP1181" s="206"/>
      <c r="DQ1181" s="206"/>
      <c r="DR1181" s="206"/>
      <c r="DS1181" s="206"/>
      <c r="DT1181" s="206"/>
      <c r="DU1181" s="206"/>
      <c r="DV1181" s="206"/>
      <c r="DW1181" s="206"/>
      <c r="DX1181" s="206"/>
      <c r="DY1181" s="206"/>
      <c r="DZ1181" s="206"/>
      <c r="EA1181" s="206"/>
      <c r="EB1181" s="206"/>
      <c r="EC1181" s="206"/>
      <c r="ED1181" s="206"/>
      <c r="EE1181" s="206"/>
      <c r="EF1181" s="206"/>
      <c r="EG1181" s="206"/>
      <c r="EH1181" s="206"/>
      <c r="EI1181" s="206"/>
      <c r="EJ1181" s="206"/>
      <c r="EK1181" s="206"/>
      <c r="EL1181" s="206"/>
      <c r="EM1181" s="206"/>
      <c r="EN1181" s="206"/>
      <c r="EO1181" s="206"/>
      <c r="EP1181" s="206"/>
      <c r="EQ1181" s="206"/>
      <c r="ER1181" s="206"/>
      <c r="ES1181" s="206"/>
      <c r="ET1181" s="206"/>
      <c r="EU1181" s="206"/>
      <c r="EV1181" s="206"/>
      <c r="EW1181" s="206"/>
      <c r="EX1181" s="206"/>
      <c r="EY1181" s="206"/>
      <c r="EZ1181" s="206"/>
      <c r="FA1181" s="206"/>
      <c r="FB1181" s="206"/>
      <c r="FC1181" s="206"/>
      <c r="FD1181" s="206"/>
      <c r="FE1181" s="206"/>
      <c r="FF1181" s="206"/>
      <c r="FG1181" s="206"/>
      <c r="FH1181" s="206"/>
      <c r="FI1181" s="206"/>
      <c r="FJ1181" s="206"/>
      <c r="FK1181" s="206"/>
      <c r="FL1181" s="206"/>
      <c r="FM1181" s="206"/>
      <c r="FN1181" s="206"/>
      <c r="FO1181" s="206"/>
      <c r="FP1181" s="206"/>
      <c r="FQ1181" s="206"/>
      <c r="FR1181" s="206"/>
      <c r="FS1181" s="206"/>
      <c r="FT1181" s="206"/>
      <c r="FU1181" s="206"/>
      <c r="FV1181" s="206"/>
      <c r="FW1181" s="206"/>
      <c r="FX1181" s="206"/>
      <c r="FY1181" s="206"/>
      <c r="FZ1181" s="206"/>
      <c r="GA1181" s="206"/>
      <c r="GB1181" s="206"/>
      <c r="GC1181" s="206"/>
      <c r="GD1181" s="206"/>
      <c r="GE1181" s="206"/>
      <c r="GF1181" s="206"/>
      <c r="GG1181" s="206"/>
      <c r="GH1181" s="206"/>
      <c r="GI1181" s="206"/>
      <c r="GJ1181" s="206"/>
      <c r="GK1181" s="206"/>
      <c r="GL1181" s="206"/>
      <c r="GM1181" s="206"/>
      <c r="GN1181" s="206"/>
      <c r="GO1181" s="206"/>
      <c r="GP1181" s="206"/>
      <c r="GQ1181" s="206"/>
      <c r="GR1181" s="206"/>
      <c r="GS1181" s="206"/>
      <c r="GT1181" s="206"/>
      <c r="GU1181" s="206"/>
      <c r="GV1181" s="206"/>
      <c r="GW1181" s="206"/>
      <c r="GX1181" s="206"/>
      <c r="GY1181" s="206"/>
      <c r="GZ1181" s="206"/>
      <c r="HA1181" s="206"/>
      <c r="HB1181" s="206"/>
      <c r="HC1181" s="206"/>
      <c r="HD1181" s="206"/>
      <c r="HE1181" s="206"/>
      <c r="HF1181" s="206"/>
      <c r="HG1181" s="206"/>
      <c r="HH1181" s="206"/>
      <c r="HI1181" s="206"/>
      <c r="HJ1181" s="206"/>
      <c r="HK1181" s="206"/>
      <c r="HL1181" s="206"/>
      <c r="HM1181" s="206"/>
      <c r="HN1181" s="206"/>
      <c r="HO1181" s="206"/>
      <c r="HP1181" s="206"/>
      <c r="HQ1181" s="206"/>
      <c r="HR1181" s="206"/>
      <c r="HS1181" s="206"/>
      <c r="HT1181" s="206"/>
      <c r="HU1181" s="206"/>
      <c r="HV1181" s="206"/>
      <c r="HW1181" s="206"/>
      <c r="HX1181" s="206"/>
      <c r="HY1181" s="206"/>
      <c r="HZ1181" s="206"/>
      <c r="IA1181" s="206"/>
      <c r="IB1181" s="206"/>
      <c r="IC1181" s="206"/>
      <c r="ID1181" s="206"/>
      <c r="IE1181" s="206"/>
      <c r="IF1181" s="206"/>
      <c r="IG1181" s="206"/>
      <c r="IH1181" s="206"/>
    </row>
    <row r="1182" spans="1:242" s="225" customFormat="1" hidden="1" x14ac:dyDescent="0.25">
      <c r="A1182" s="206"/>
      <c r="B1182" s="206"/>
      <c r="C1182" s="207">
        <v>43785</v>
      </c>
      <c r="D1182" s="206" t="s">
        <v>2064</v>
      </c>
      <c r="E1182" s="206"/>
      <c r="F1182" s="206"/>
      <c r="G1182" s="208"/>
      <c r="H1182" s="313">
        <v>1500000</v>
      </c>
      <c r="I1182" s="209"/>
      <c r="J1182" s="357">
        <f t="shared" si="18"/>
        <v>4602496</v>
      </c>
      <c r="K1182" s="251" t="s">
        <v>2037</v>
      </c>
      <c r="L1182" s="287"/>
      <c r="M1182" s="206"/>
      <c r="N1182" s="287"/>
      <c r="O1182" s="287"/>
      <c r="P1182" s="287"/>
      <c r="Q1182" s="287"/>
      <c r="R1182" s="287"/>
      <c r="S1182" s="287"/>
      <c r="T1182" s="287"/>
      <c r="U1182" s="287"/>
      <c r="V1182" s="287"/>
      <c r="W1182" s="287"/>
      <c r="X1182" s="287"/>
      <c r="Y1182" s="287"/>
      <c r="Z1182" s="287"/>
      <c r="AA1182" s="287"/>
      <c r="AB1182" s="287"/>
      <c r="AC1182" s="287"/>
      <c r="AD1182" s="287"/>
      <c r="AE1182" s="287"/>
      <c r="AF1182" s="287"/>
      <c r="AG1182" s="287"/>
      <c r="AH1182" s="287"/>
      <c r="AI1182" s="287"/>
      <c r="AJ1182" s="449"/>
      <c r="AK1182" s="206"/>
      <c r="AL1182" s="206"/>
      <c r="AM1182" s="206"/>
      <c r="AN1182" s="206"/>
      <c r="AO1182" s="206"/>
      <c r="AP1182" s="206"/>
      <c r="AQ1182" s="206"/>
      <c r="AR1182" s="206"/>
      <c r="AS1182" s="206"/>
      <c r="AT1182" s="206"/>
      <c r="AU1182" s="206"/>
      <c r="AV1182" s="206"/>
      <c r="AW1182" s="206"/>
      <c r="AX1182" s="206"/>
      <c r="AY1182" s="206"/>
      <c r="AZ1182" s="206"/>
      <c r="BA1182" s="206"/>
      <c r="BB1182" s="206"/>
      <c r="BC1182" s="206"/>
      <c r="BD1182" s="206"/>
      <c r="BE1182" s="206"/>
      <c r="BF1182" s="206"/>
      <c r="BG1182" s="206"/>
      <c r="BH1182" s="206"/>
      <c r="BI1182" s="206"/>
      <c r="BJ1182" s="206"/>
      <c r="BK1182" s="206"/>
      <c r="BL1182" s="206"/>
      <c r="BM1182" s="206"/>
      <c r="BN1182" s="206"/>
      <c r="BO1182" s="206"/>
      <c r="BP1182" s="206"/>
      <c r="BQ1182" s="206"/>
      <c r="BR1182" s="206"/>
      <c r="BS1182" s="206"/>
      <c r="BT1182" s="206"/>
      <c r="BU1182" s="206"/>
      <c r="BV1182" s="206"/>
      <c r="BW1182" s="206"/>
      <c r="BX1182" s="206"/>
      <c r="BY1182" s="206"/>
      <c r="BZ1182" s="206"/>
      <c r="CA1182" s="206"/>
      <c r="CB1182" s="206"/>
      <c r="CC1182" s="206"/>
      <c r="CD1182" s="206"/>
      <c r="CE1182" s="206"/>
      <c r="CF1182" s="206"/>
      <c r="CG1182" s="206"/>
      <c r="CH1182" s="206"/>
      <c r="CI1182" s="206"/>
      <c r="CJ1182" s="206"/>
      <c r="CK1182" s="206"/>
      <c r="CL1182" s="206"/>
      <c r="CM1182" s="206"/>
      <c r="CN1182" s="206"/>
      <c r="CO1182" s="206"/>
      <c r="CP1182" s="206"/>
      <c r="CQ1182" s="206"/>
      <c r="CR1182" s="206"/>
      <c r="CS1182" s="206"/>
      <c r="CT1182" s="206"/>
      <c r="CU1182" s="206"/>
      <c r="CV1182" s="206"/>
      <c r="CW1182" s="206"/>
      <c r="CX1182" s="206"/>
      <c r="CY1182" s="206"/>
      <c r="CZ1182" s="206"/>
      <c r="DA1182" s="206"/>
      <c r="DB1182" s="206"/>
      <c r="DC1182" s="206"/>
      <c r="DD1182" s="206"/>
      <c r="DE1182" s="206"/>
      <c r="DF1182" s="206"/>
      <c r="DG1182" s="206"/>
      <c r="DH1182" s="206"/>
      <c r="DI1182" s="206"/>
      <c r="DJ1182" s="206"/>
      <c r="DK1182" s="206"/>
      <c r="DL1182" s="206"/>
      <c r="DM1182" s="206"/>
      <c r="DN1182" s="206"/>
      <c r="DO1182" s="206"/>
      <c r="DP1182" s="206"/>
      <c r="DQ1182" s="206"/>
      <c r="DR1182" s="206"/>
      <c r="DS1182" s="206"/>
      <c r="DT1182" s="206"/>
      <c r="DU1182" s="206"/>
      <c r="DV1182" s="206"/>
      <c r="DW1182" s="206"/>
      <c r="DX1182" s="206"/>
      <c r="DY1182" s="206"/>
      <c r="DZ1182" s="206"/>
      <c r="EA1182" s="206"/>
      <c r="EB1182" s="206"/>
      <c r="EC1182" s="206"/>
      <c r="ED1182" s="206"/>
      <c r="EE1182" s="206"/>
      <c r="EF1182" s="206"/>
      <c r="EG1182" s="206"/>
      <c r="EH1182" s="206"/>
      <c r="EI1182" s="206"/>
      <c r="EJ1182" s="206"/>
      <c r="EK1182" s="206"/>
      <c r="EL1182" s="206"/>
      <c r="EM1182" s="206"/>
      <c r="EN1182" s="206"/>
      <c r="EO1182" s="206"/>
      <c r="EP1182" s="206"/>
      <c r="EQ1182" s="206"/>
      <c r="ER1182" s="206"/>
      <c r="ES1182" s="206"/>
      <c r="ET1182" s="206"/>
      <c r="EU1182" s="206"/>
      <c r="EV1182" s="206"/>
      <c r="EW1182" s="206"/>
      <c r="EX1182" s="206"/>
      <c r="EY1182" s="206"/>
      <c r="EZ1182" s="206"/>
      <c r="FA1182" s="206"/>
      <c r="FB1182" s="206"/>
      <c r="FC1182" s="206"/>
      <c r="FD1182" s="206"/>
      <c r="FE1182" s="206"/>
      <c r="FF1182" s="206"/>
      <c r="FG1182" s="206"/>
      <c r="FH1182" s="206"/>
      <c r="FI1182" s="206"/>
      <c r="FJ1182" s="206"/>
      <c r="FK1182" s="206"/>
      <c r="FL1182" s="206"/>
      <c r="FM1182" s="206"/>
      <c r="FN1182" s="206"/>
      <c r="FO1182" s="206"/>
      <c r="FP1182" s="206"/>
      <c r="FQ1182" s="206"/>
      <c r="FR1182" s="206"/>
      <c r="FS1182" s="206"/>
      <c r="FT1182" s="206"/>
      <c r="FU1182" s="206"/>
      <c r="FV1182" s="206"/>
      <c r="FW1182" s="206"/>
      <c r="FX1182" s="206"/>
      <c r="FY1182" s="206"/>
      <c r="FZ1182" s="206"/>
      <c r="GA1182" s="206"/>
      <c r="GB1182" s="206"/>
      <c r="GC1182" s="206"/>
      <c r="GD1182" s="206"/>
      <c r="GE1182" s="206"/>
      <c r="GF1182" s="206"/>
      <c r="GG1182" s="206"/>
      <c r="GH1182" s="206"/>
      <c r="GI1182" s="206"/>
      <c r="GJ1182" s="206"/>
      <c r="GK1182" s="206"/>
      <c r="GL1182" s="206"/>
      <c r="GM1182" s="206"/>
      <c r="GN1182" s="206"/>
      <c r="GO1182" s="206"/>
      <c r="GP1182" s="206"/>
      <c r="GQ1182" s="206"/>
      <c r="GR1182" s="206"/>
      <c r="GS1182" s="206"/>
      <c r="GT1182" s="206"/>
      <c r="GU1182" s="206"/>
      <c r="GV1182" s="206"/>
      <c r="GW1182" s="206"/>
      <c r="GX1182" s="206"/>
      <c r="GY1182" s="206"/>
      <c r="GZ1182" s="206"/>
      <c r="HA1182" s="206"/>
      <c r="HB1182" s="206"/>
      <c r="HC1182" s="206"/>
      <c r="HD1182" s="206"/>
      <c r="HE1182" s="206"/>
      <c r="HF1182" s="206"/>
      <c r="HG1182" s="206"/>
      <c r="HH1182" s="206"/>
      <c r="HI1182" s="206"/>
      <c r="HJ1182" s="206"/>
      <c r="HK1182" s="206"/>
      <c r="HL1182" s="206"/>
      <c r="HM1182" s="206"/>
      <c r="HN1182" s="206"/>
      <c r="HO1182" s="206"/>
      <c r="HP1182" s="206"/>
      <c r="HQ1182" s="206"/>
      <c r="HR1182" s="206"/>
      <c r="HS1182" s="206"/>
      <c r="HT1182" s="206"/>
      <c r="HU1182" s="206"/>
      <c r="HV1182" s="206"/>
      <c r="HW1182" s="206"/>
      <c r="HX1182" s="206"/>
      <c r="HY1182" s="206"/>
      <c r="HZ1182" s="206"/>
      <c r="IA1182" s="206"/>
      <c r="IB1182" s="206"/>
      <c r="IC1182" s="206"/>
      <c r="ID1182" s="206"/>
      <c r="IE1182" s="206"/>
      <c r="IF1182" s="206"/>
      <c r="IG1182" s="206"/>
      <c r="IH1182" s="206"/>
    </row>
    <row r="1183" spans="1:242" s="225" customFormat="1" hidden="1" x14ac:dyDescent="0.25">
      <c r="A1183" s="206"/>
      <c r="B1183" s="206"/>
      <c r="C1183" s="206"/>
      <c r="D1183" s="206"/>
      <c r="E1183" s="206"/>
      <c r="F1183" s="206"/>
      <c r="G1183" s="208"/>
      <c r="H1183" s="313">
        <v>19897704</v>
      </c>
      <c r="I1183" s="209"/>
      <c r="J1183" s="357">
        <f t="shared" si="18"/>
        <v>24500200</v>
      </c>
      <c r="K1183" s="251"/>
      <c r="L1183" s="287"/>
      <c r="M1183" s="206"/>
      <c r="N1183" s="287"/>
      <c r="O1183" s="287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449"/>
      <c r="AK1183" s="206"/>
      <c r="AL1183" s="206"/>
      <c r="AM1183" s="206"/>
      <c r="AN1183" s="206"/>
      <c r="AO1183" s="206"/>
      <c r="AP1183" s="206"/>
      <c r="AQ1183" s="206"/>
      <c r="AR1183" s="206"/>
      <c r="AS1183" s="206"/>
      <c r="AT1183" s="206"/>
      <c r="AU1183" s="206"/>
      <c r="AV1183" s="206"/>
      <c r="AW1183" s="206"/>
      <c r="AX1183" s="206"/>
      <c r="AY1183" s="206"/>
      <c r="AZ1183" s="206"/>
      <c r="BA1183" s="206"/>
      <c r="BB1183" s="206"/>
      <c r="BC1183" s="206"/>
      <c r="BD1183" s="206"/>
      <c r="BE1183" s="206"/>
      <c r="BF1183" s="206"/>
      <c r="BG1183" s="206"/>
      <c r="BH1183" s="206"/>
      <c r="BI1183" s="206"/>
      <c r="BJ1183" s="206"/>
      <c r="BK1183" s="206"/>
      <c r="BL1183" s="206"/>
      <c r="BM1183" s="206"/>
      <c r="BN1183" s="206"/>
      <c r="BO1183" s="206"/>
      <c r="BP1183" s="206"/>
      <c r="BQ1183" s="206"/>
      <c r="BR1183" s="206"/>
      <c r="BS1183" s="206"/>
      <c r="BT1183" s="206"/>
      <c r="BU1183" s="206"/>
      <c r="BV1183" s="206"/>
      <c r="BW1183" s="206"/>
      <c r="BX1183" s="206"/>
      <c r="BY1183" s="206"/>
      <c r="BZ1183" s="206"/>
      <c r="CA1183" s="206"/>
      <c r="CB1183" s="206"/>
      <c r="CC1183" s="206"/>
      <c r="CD1183" s="206"/>
      <c r="CE1183" s="206"/>
      <c r="CF1183" s="206"/>
      <c r="CG1183" s="206"/>
      <c r="CH1183" s="206"/>
      <c r="CI1183" s="206"/>
      <c r="CJ1183" s="206"/>
      <c r="CK1183" s="206"/>
      <c r="CL1183" s="206"/>
      <c r="CM1183" s="206"/>
      <c r="CN1183" s="206"/>
      <c r="CO1183" s="206"/>
      <c r="CP1183" s="206"/>
      <c r="CQ1183" s="206"/>
      <c r="CR1183" s="206"/>
      <c r="CS1183" s="206"/>
      <c r="CT1183" s="206"/>
      <c r="CU1183" s="206"/>
      <c r="CV1183" s="206"/>
      <c r="CW1183" s="206"/>
      <c r="CX1183" s="206"/>
      <c r="CY1183" s="206"/>
      <c r="CZ1183" s="206"/>
      <c r="DA1183" s="206"/>
      <c r="DB1183" s="206"/>
      <c r="DC1183" s="206"/>
      <c r="DD1183" s="206"/>
      <c r="DE1183" s="206"/>
      <c r="DF1183" s="206"/>
      <c r="DG1183" s="206"/>
      <c r="DH1183" s="206"/>
      <c r="DI1183" s="206"/>
      <c r="DJ1183" s="206"/>
      <c r="DK1183" s="206"/>
      <c r="DL1183" s="206"/>
      <c r="DM1183" s="206"/>
      <c r="DN1183" s="206"/>
      <c r="DO1183" s="206"/>
      <c r="DP1183" s="206"/>
      <c r="DQ1183" s="206"/>
      <c r="DR1183" s="206"/>
      <c r="DS1183" s="206"/>
      <c r="DT1183" s="206"/>
      <c r="DU1183" s="206"/>
      <c r="DV1183" s="206"/>
      <c r="DW1183" s="206"/>
      <c r="DX1183" s="206"/>
      <c r="DY1183" s="206"/>
      <c r="DZ1183" s="206"/>
      <c r="EA1183" s="206"/>
      <c r="EB1183" s="206"/>
      <c r="EC1183" s="206"/>
      <c r="ED1183" s="206"/>
      <c r="EE1183" s="206"/>
      <c r="EF1183" s="206"/>
      <c r="EG1183" s="206"/>
      <c r="EH1183" s="206"/>
      <c r="EI1183" s="206"/>
      <c r="EJ1183" s="206"/>
      <c r="EK1183" s="206"/>
      <c r="EL1183" s="206"/>
      <c r="EM1183" s="206"/>
      <c r="EN1183" s="206"/>
      <c r="EO1183" s="206"/>
      <c r="EP1183" s="206"/>
      <c r="EQ1183" s="206"/>
      <c r="ER1183" s="206"/>
      <c r="ES1183" s="206"/>
      <c r="ET1183" s="206"/>
      <c r="EU1183" s="206"/>
      <c r="EV1183" s="206"/>
      <c r="EW1183" s="206"/>
      <c r="EX1183" s="206"/>
      <c r="EY1183" s="206"/>
      <c r="EZ1183" s="206"/>
      <c r="FA1183" s="206"/>
      <c r="FB1183" s="206"/>
      <c r="FC1183" s="206"/>
      <c r="FD1183" s="206"/>
      <c r="FE1183" s="206"/>
      <c r="FF1183" s="206"/>
      <c r="FG1183" s="206"/>
      <c r="FH1183" s="206"/>
      <c r="FI1183" s="206"/>
      <c r="FJ1183" s="206"/>
      <c r="FK1183" s="206"/>
      <c r="FL1183" s="206"/>
      <c r="FM1183" s="206"/>
      <c r="FN1183" s="206"/>
      <c r="FO1183" s="206"/>
      <c r="FP1183" s="206"/>
      <c r="FQ1183" s="206"/>
      <c r="FR1183" s="206"/>
      <c r="FS1183" s="206"/>
      <c r="FT1183" s="206"/>
      <c r="FU1183" s="206"/>
      <c r="FV1183" s="206"/>
      <c r="FW1183" s="206"/>
      <c r="FX1183" s="206"/>
      <c r="FY1183" s="206"/>
      <c r="FZ1183" s="206"/>
      <c r="GA1183" s="206"/>
      <c r="GB1183" s="206"/>
      <c r="GC1183" s="206"/>
      <c r="GD1183" s="206"/>
      <c r="GE1183" s="206"/>
      <c r="GF1183" s="206"/>
      <c r="GG1183" s="206"/>
      <c r="GH1183" s="206"/>
      <c r="GI1183" s="206"/>
      <c r="GJ1183" s="206"/>
      <c r="GK1183" s="206"/>
      <c r="GL1183" s="206"/>
      <c r="GM1183" s="206"/>
      <c r="GN1183" s="206"/>
      <c r="GO1183" s="206"/>
      <c r="GP1183" s="206"/>
      <c r="GQ1183" s="206"/>
      <c r="GR1183" s="206"/>
      <c r="GS1183" s="206"/>
      <c r="GT1183" s="206"/>
      <c r="GU1183" s="206"/>
      <c r="GV1183" s="206"/>
      <c r="GW1183" s="206"/>
      <c r="GX1183" s="206"/>
      <c r="GY1183" s="206"/>
      <c r="GZ1183" s="206"/>
      <c r="HA1183" s="206"/>
      <c r="HB1183" s="206"/>
      <c r="HC1183" s="206"/>
      <c r="HD1183" s="206"/>
      <c r="HE1183" s="206"/>
      <c r="HF1183" s="206"/>
      <c r="HG1183" s="206"/>
      <c r="HH1183" s="206"/>
      <c r="HI1183" s="206"/>
      <c r="HJ1183" s="206"/>
      <c r="HK1183" s="206"/>
      <c r="HL1183" s="206"/>
      <c r="HM1183" s="206"/>
      <c r="HN1183" s="206"/>
      <c r="HO1183" s="206"/>
      <c r="HP1183" s="206"/>
      <c r="HQ1183" s="206"/>
      <c r="HR1183" s="206"/>
      <c r="HS1183" s="206"/>
      <c r="HT1183" s="206"/>
      <c r="HU1183" s="206"/>
      <c r="HV1183" s="206"/>
      <c r="HW1183" s="206"/>
      <c r="HX1183" s="206"/>
      <c r="HY1183" s="206"/>
      <c r="HZ1183" s="206"/>
      <c r="IA1183" s="206"/>
      <c r="IB1183" s="206"/>
      <c r="IC1183" s="206"/>
      <c r="ID1183" s="206"/>
      <c r="IE1183" s="206"/>
      <c r="IF1183" s="206"/>
      <c r="IG1183" s="206"/>
      <c r="IH1183" s="206"/>
    </row>
    <row r="1184" spans="1:242" s="225" customFormat="1" hidden="1" x14ac:dyDescent="0.25">
      <c r="A1184" s="206"/>
      <c r="B1184" s="206"/>
      <c r="C1184" s="204">
        <v>43785</v>
      </c>
      <c r="D1184" s="406" t="s">
        <v>2066</v>
      </c>
      <c r="E1184" s="319" t="s">
        <v>2065</v>
      </c>
      <c r="F1184" s="255"/>
      <c r="G1184" s="320" t="s">
        <v>1198</v>
      </c>
      <c r="H1184" s="313"/>
      <c r="I1184" s="655">
        <v>100000</v>
      </c>
      <c r="J1184" s="357">
        <f t="shared" si="18"/>
        <v>24400200</v>
      </c>
      <c r="K1184" s="251"/>
      <c r="L1184" s="287"/>
      <c r="M1184" s="319" t="s">
        <v>2065</v>
      </c>
      <c r="N1184" s="287"/>
      <c r="O1184" s="287"/>
      <c r="P1184" s="287"/>
      <c r="Q1184" s="287"/>
      <c r="R1184" s="287"/>
      <c r="S1184" s="287"/>
      <c r="T1184" s="287"/>
      <c r="U1184" s="287"/>
      <c r="V1184" s="287"/>
      <c r="W1184" s="287"/>
      <c r="X1184" s="287"/>
      <c r="Y1184" s="287"/>
      <c r="Z1184" s="287"/>
      <c r="AA1184" s="287"/>
      <c r="AB1184" s="287"/>
      <c r="AC1184" s="287"/>
      <c r="AD1184" s="287"/>
      <c r="AE1184" s="287"/>
      <c r="AF1184" s="287"/>
      <c r="AG1184" s="287"/>
      <c r="AH1184" s="287"/>
      <c r="AI1184" s="287"/>
      <c r="AJ1184" s="449"/>
      <c r="AK1184" s="206"/>
      <c r="AL1184" s="206"/>
      <c r="AM1184" s="206"/>
      <c r="AN1184" s="206"/>
      <c r="AO1184" s="206"/>
      <c r="AP1184" s="206"/>
      <c r="AQ1184" s="206"/>
      <c r="AR1184" s="206"/>
      <c r="AS1184" s="206"/>
      <c r="AT1184" s="206"/>
      <c r="AU1184" s="206"/>
      <c r="AV1184" s="206"/>
      <c r="AW1184" s="206"/>
      <c r="AX1184" s="206"/>
      <c r="AY1184" s="206"/>
      <c r="AZ1184" s="206"/>
      <c r="BA1184" s="206"/>
      <c r="BB1184" s="206"/>
      <c r="BC1184" s="206"/>
      <c r="BD1184" s="206"/>
      <c r="BE1184" s="206"/>
      <c r="BF1184" s="206"/>
      <c r="BG1184" s="206"/>
      <c r="BH1184" s="206"/>
      <c r="BI1184" s="206"/>
      <c r="BJ1184" s="206"/>
      <c r="BK1184" s="206"/>
      <c r="BL1184" s="206"/>
      <c r="BM1184" s="206"/>
      <c r="BN1184" s="206"/>
      <c r="BO1184" s="206"/>
      <c r="BP1184" s="206"/>
      <c r="BQ1184" s="206"/>
      <c r="BR1184" s="206"/>
      <c r="BS1184" s="206"/>
      <c r="BT1184" s="206"/>
      <c r="BU1184" s="206"/>
      <c r="BV1184" s="206"/>
      <c r="BW1184" s="206"/>
      <c r="BX1184" s="206"/>
      <c r="BY1184" s="206"/>
      <c r="BZ1184" s="206"/>
      <c r="CA1184" s="206"/>
      <c r="CB1184" s="206"/>
      <c r="CC1184" s="206"/>
      <c r="CD1184" s="206"/>
      <c r="CE1184" s="206"/>
      <c r="CF1184" s="206"/>
      <c r="CG1184" s="206"/>
      <c r="CH1184" s="206"/>
      <c r="CI1184" s="206"/>
      <c r="CJ1184" s="206"/>
      <c r="CK1184" s="206"/>
      <c r="CL1184" s="206"/>
      <c r="CM1184" s="206"/>
      <c r="CN1184" s="206"/>
      <c r="CO1184" s="206"/>
      <c r="CP1184" s="206"/>
      <c r="CQ1184" s="206"/>
      <c r="CR1184" s="206"/>
      <c r="CS1184" s="206"/>
      <c r="CT1184" s="206"/>
      <c r="CU1184" s="206"/>
      <c r="CV1184" s="206"/>
      <c r="CW1184" s="206"/>
      <c r="CX1184" s="206"/>
      <c r="CY1184" s="206"/>
      <c r="CZ1184" s="206"/>
      <c r="DA1184" s="206"/>
      <c r="DB1184" s="206"/>
      <c r="DC1184" s="206"/>
      <c r="DD1184" s="206"/>
      <c r="DE1184" s="206"/>
      <c r="DF1184" s="206"/>
      <c r="DG1184" s="206"/>
      <c r="DH1184" s="206"/>
      <c r="DI1184" s="206"/>
      <c r="DJ1184" s="206"/>
      <c r="DK1184" s="206"/>
      <c r="DL1184" s="206"/>
      <c r="DM1184" s="206"/>
      <c r="DN1184" s="206"/>
      <c r="DO1184" s="206"/>
      <c r="DP1184" s="206"/>
      <c r="DQ1184" s="206"/>
      <c r="DR1184" s="206"/>
      <c r="DS1184" s="206"/>
      <c r="DT1184" s="206"/>
      <c r="DU1184" s="206"/>
      <c r="DV1184" s="206"/>
      <c r="DW1184" s="206"/>
      <c r="DX1184" s="206"/>
      <c r="DY1184" s="206"/>
      <c r="DZ1184" s="206"/>
      <c r="EA1184" s="206"/>
      <c r="EB1184" s="206"/>
      <c r="EC1184" s="206"/>
      <c r="ED1184" s="206"/>
      <c r="EE1184" s="206"/>
      <c r="EF1184" s="206"/>
      <c r="EG1184" s="206"/>
      <c r="EH1184" s="206"/>
      <c r="EI1184" s="206"/>
      <c r="EJ1184" s="206"/>
      <c r="EK1184" s="206"/>
      <c r="EL1184" s="206"/>
      <c r="EM1184" s="206"/>
      <c r="EN1184" s="206"/>
      <c r="EO1184" s="206"/>
      <c r="EP1184" s="206"/>
      <c r="EQ1184" s="206"/>
      <c r="ER1184" s="206"/>
      <c r="ES1184" s="206"/>
      <c r="ET1184" s="206"/>
      <c r="EU1184" s="206"/>
      <c r="EV1184" s="206"/>
      <c r="EW1184" s="206"/>
      <c r="EX1184" s="206"/>
      <c r="EY1184" s="206"/>
      <c r="EZ1184" s="206"/>
      <c r="FA1184" s="206"/>
      <c r="FB1184" s="206"/>
      <c r="FC1184" s="206"/>
      <c r="FD1184" s="206"/>
      <c r="FE1184" s="206"/>
      <c r="FF1184" s="206"/>
      <c r="FG1184" s="206"/>
      <c r="FH1184" s="206"/>
      <c r="FI1184" s="206"/>
      <c r="FJ1184" s="206"/>
      <c r="FK1184" s="206"/>
      <c r="FL1184" s="206"/>
      <c r="FM1184" s="206"/>
      <c r="FN1184" s="206"/>
      <c r="FO1184" s="206"/>
      <c r="FP1184" s="206"/>
      <c r="FQ1184" s="206"/>
      <c r="FR1184" s="206"/>
      <c r="FS1184" s="206"/>
      <c r="FT1184" s="206"/>
      <c r="FU1184" s="206"/>
      <c r="FV1184" s="206"/>
      <c r="FW1184" s="206"/>
      <c r="FX1184" s="206"/>
      <c r="FY1184" s="206"/>
      <c r="FZ1184" s="206"/>
      <c r="GA1184" s="206"/>
      <c r="GB1184" s="206"/>
      <c r="GC1184" s="206"/>
      <c r="GD1184" s="206"/>
      <c r="GE1184" s="206"/>
      <c r="GF1184" s="206"/>
      <c r="GG1184" s="206"/>
      <c r="GH1184" s="206"/>
      <c r="GI1184" s="206"/>
      <c r="GJ1184" s="206"/>
      <c r="GK1184" s="206"/>
      <c r="GL1184" s="206"/>
      <c r="GM1184" s="206"/>
      <c r="GN1184" s="206"/>
      <c r="GO1184" s="206"/>
      <c r="GP1184" s="206"/>
      <c r="GQ1184" s="206"/>
      <c r="GR1184" s="206"/>
      <c r="GS1184" s="206"/>
      <c r="GT1184" s="206"/>
      <c r="GU1184" s="206"/>
      <c r="GV1184" s="206"/>
      <c r="GW1184" s="206"/>
      <c r="GX1184" s="206"/>
      <c r="GY1184" s="206"/>
      <c r="GZ1184" s="206"/>
      <c r="HA1184" s="206"/>
      <c r="HB1184" s="206"/>
      <c r="HC1184" s="206"/>
      <c r="HD1184" s="206"/>
      <c r="HE1184" s="206"/>
      <c r="HF1184" s="206"/>
      <c r="HG1184" s="206"/>
      <c r="HH1184" s="206"/>
      <c r="HI1184" s="206"/>
      <c r="HJ1184" s="206"/>
      <c r="HK1184" s="206"/>
      <c r="HL1184" s="206"/>
      <c r="HM1184" s="206"/>
      <c r="HN1184" s="206"/>
      <c r="HO1184" s="206"/>
      <c r="HP1184" s="206"/>
      <c r="HQ1184" s="206"/>
      <c r="HR1184" s="206"/>
      <c r="HS1184" s="206"/>
      <c r="HT1184" s="206"/>
      <c r="HU1184" s="206"/>
      <c r="HV1184" s="206"/>
      <c r="HW1184" s="206"/>
      <c r="HX1184" s="206"/>
      <c r="HY1184" s="206"/>
      <c r="HZ1184" s="206"/>
      <c r="IA1184" s="206"/>
      <c r="IB1184" s="206"/>
      <c r="IC1184" s="206"/>
      <c r="ID1184" s="206"/>
      <c r="IE1184" s="206"/>
      <c r="IF1184" s="206"/>
      <c r="IG1184" s="206"/>
      <c r="IH1184" s="206"/>
    </row>
    <row r="1185" spans="1:242" s="225" customFormat="1" hidden="1" x14ac:dyDescent="0.25">
      <c r="A1185" s="206"/>
      <c r="B1185" s="206"/>
      <c r="C1185" s="204">
        <v>43788</v>
      </c>
      <c r="D1185" s="407" t="s">
        <v>2077</v>
      </c>
      <c r="E1185" s="319" t="s">
        <v>2067</v>
      </c>
      <c r="F1185" s="322"/>
      <c r="G1185" s="270" t="s">
        <v>1187</v>
      </c>
      <c r="H1185" s="313"/>
      <c r="I1185" s="656">
        <v>1137212</v>
      </c>
      <c r="J1185" s="357">
        <f t="shared" si="18"/>
        <v>23262988</v>
      </c>
      <c r="K1185" s="251"/>
      <c r="L1185" s="287"/>
      <c r="M1185" s="319" t="s">
        <v>2067</v>
      </c>
      <c r="N1185" s="287"/>
      <c r="O1185" s="287"/>
      <c r="P1185" s="287"/>
      <c r="Q1185" s="287"/>
      <c r="R1185" s="287"/>
      <c r="S1185" s="287"/>
      <c r="T1185" s="287"/>
      <c r="U1185" s="287"/>
      <c r="V1185" s="287"/>
      <c r="W1185" s="287"/>
      <c r="X1185" s="287"/>
      <c r="Y1185" s="287"/>
      <c r="Z1185" s="287"/>
      <c r="AA1185" s="287"/>
      <c r="AB1185" s="287"/>
      <c r="AC1185" s="287"/>
      <c r="AD1185" s="287"/>
      <c r="AE1185" s="287"/>
      <c r="AF1185" s="287"/>
      <c r="AG1185" s="287"/>
      <c r="AH1185" s="287"/>
      <c r="AI1185" s="287"/>
      <c r="AJ1185" s="449"/>
      <c r="AK1185" s="206"/>
      <c r="AL1185" s="206"/>
      <c r="AM1185" s="206"/>
      <c r="AN1185" s="206"/>
      <c r="AO1185" s="206"/>
      <c r="AP1185" s="206"/>
      <c r="AQ1185" s="206"/>
      <c r="AR1185" s="206"/>
      <c r="AS1185" s="206"/>
      <c r="AT1185" s="206"/>
      <c r="AU1185" s="206"/>
      <c r="AV1185" s="206"/>
      <c r="AW1185" s="206"/>
      <c r="AX1185" s="206"/>
      <c r="AY1185" s="206"/>
      <c r="AZ1185" s="206"/>
      <c r="BA1185" s="206"/>
      <c r="BB1185" s="206"/>
      <c r="BC1185" s="206"/>
      <c r="BD1185" s="206"/>
      <c r="BE1185" s="206"/>
      <c r="BF1185" s="206"/>
      <c r="BG1185" s="206"/>
      <c r="BH1185" s="206"/>
      <c r="BI1185" s="206"/>
      <c r="BJ1185" s="206"/>
      <c r="BK1185" s="206"/>
      <c r="BL1185" s="206"/>
      <c r="BM1185" s="206"/>
      <c r="BN1185" s="206"/>
      <c r="BO1185" s="206"/>
      <c r="BP1185" s="206"/>
      <c r="BQ1185" s="206"/>
      <c r="BR1185" s="206"/>
      <c r="BS1185" s="206"/>
      <c r="BT1185" s="206"/>
      <c r="BU1185" s="206"/>
      <c r="BV1185" s="206"/>
      <c r="BW1185" s="206"/>
      <c r="BX1185" s="206"/>
      <c r="BY1185" s="206"/>
      <c r="BZ1185" s="206"/>
      <c r="CA1185" s="206"/>
      <c r="CB1185" s="206"/>
      <c r="CC1185" s="206"/>
      <c r="CD1185" s="206"/>
      <c r="CE1185" s="206"/>
      <c r="CF1185" s="206"/>
      <c r="CG1185" s="206"/>
      <c r="CH1185" s="206"/>
      <c r="CI1185" s="206"/>
      <c r="CJ1185" s="206"/>
      <c r="CK1185" s="206"/>
      <c r="CL1185" s="206"/>
      <c r="CM1185" s="206"/>
      <c r="CN1185" s="206"/>
      <c r="CO1185" s="206"/>
      <c r="CP1185" s="206"/>
      <c r="CQ1185" s="206"/>
      <c r="CR1185" s="206"/>
      <c r="CS1185" s="206"/>
      <c r="CT1185" s="206"/>
      <c r="CU1185" s="206"/>
      <c r="CV1185" s="206"/>
      <c r="CW1185" s="206"/>
      <c r="CX1185" s="206"/>
      <c r="CY1185" s="206"/>
      <c r="CZ1185" s="206"/>
      <c r="DA1185" s="206"/>
      <c r="DB1185" s="206"/>
      <c r="DC1185" s="206"/>
      <c r="DD1185" s="206"/>
      <c r="DE1185" s="206"/>
      <c r="DF1185" s="206"/>
      <c r="DG1185" s="206"/>
      <c r="DH1185" s="206"/>
      <c r="DI1185" s="206"/>
      <c r="DJ1185" s="206"/>
      <c r="DK1185" s="206"/>
      <c r="DL1185" s="206"/>
      <c r="DM1185" s="206"/>
      <c r="DN1185" s="206"/>
      <c r="DO1185" s="206"/>
      <c r="DP1185" s="206"/>
      <c r="DQ1185" s="206"/>
      <c r="DR1185" s="206"/>
      <c r="DS1185" s="206"/>
      <c r="DT1185" s="206"/>
      <c r="DU1185" s="206"/>
      <c r="DV1185" s="206"/>
      <c r="DW1185" s="206"/>
      <c r="DX1185" s="206"/>
      <c r="DY1185" s="206"/>
      <c r="DZ1185" s="206"/>
      <c r="EA1185" s="206"/>
      <c r="EB1185" s="206"/>
      <c r="EC1185" s="206"/>
      <c r="ED1185" s="206"/>
      <c r="EE1185" s="206"/>
      <c r="EF1185" s="206"/>
      <c r="EG1185" s="206"/>
      <c r="EH1185" s="206"/>
      <c r="EI1185" s="206"/>
      <c r="EJ1185" s="206"/>
      <c r="EK1185" s="206"/>
      <c r="EL1185" s="206"/>
      <c r="EM1185" s="206"/>
      <c r="EN1185" s="206"/>
      <c r="EO1185" s="206"/>
      <c r="EP1185" s="206"/>
      <c r="EQ1185" s="206"/>
      <c r="ER1185" s="206"/>
      <c r="ES1185" s="206"/>
      <c r="ET1185" s="206"/>
      <c r="EU1185" s="206"/>
      <c r="EV1185" s="206"/>
      <c r="EW1185" s="206"/>
      <c r="EX1185" s="206"/>
      <c r="EY1185" s="206"/>
      <c r="EZ1185" s="206"/>
      <c r="FA1185" s="206"/>
      <c r="FB1185" s="206"/>
      <c r="FC1185" s="206"/>
      <c r="FD1185" s="206"/>
      <c r="FE1185" s="206"/>
      <c r="FF1185" s="206"/>
      <c r="FG1185" s="206"/>
      <c r="FH1185" s="206"/>
      <c r="FI1185" s="206"/>
      <c r="FJ1185" s="206"/>
      <c r="FK1185" s="206"/>
      <c r="FL1185" s="206"/>
      <c r="FM1185" s="206"/>
      <c r="FN1185" s="206"/>
      <c r="FO1185" s="206"/>
      <c r="FP1185" s="206"/>
      <c r="FQ1185" s="206"/>
      <c r="FR1185" s="206"/>
      <c r="FS1185" s="206"/>
      <c r="FT1185" s="206"/>
      <c r="FU1185" s="206"/>
      <c r="FV1185" s="206"/>
      <c r="FW1185" s="206"/>
      <c r="FX1185" s="206"/>
      <c r="FY1185" s="206"/>
      <c r="FZ1185" s="206"/>
      <c r="GA1185" s="206"/>
      <c r="GB1185" s="206"/>
      <c r="GC1185" s="206"/>
      <c r="GD1185" s="206"/>
      <c r="GE1185" s="206"/>
      <c r="GF1185" s="206"/>
      <c r="GG1185" s="206"/>
      <c r="GH1185" s="206"/>
      <c r="GI1185" s="206"/>
      <c r="GJ1185" s="206"/>
      <c r="GK1185" s="206"/>
      <c r="GL1185" s="206"/>
      <c r="GM1185" s="206"/>
      <c r="GN1185" s="206"/>
      <c r="GO1185" s="206"/>
      <c r="GP1185" s="206"/>
      <c r="GQ1185" s="206"/>
      <c r="GR1185" s="206"/>
      <c r="GS1185" s="206"/>
      <c r="GT1185" s="206"/>
      <c r="GU1185" s="206"/>
      <c r="GV1185" s="206"/>
      <c r="GW1185" s="206"/>
      <c r="GX1185" s="206"/>
      <c r="GY1185" s="206"/>
      <c r="GZ1185" s="206"/>
      <c r="HA1185" s="206"/>
      <c r="HB1185" s="206"/>
      <c r="HC1185" s="206"/>
      <c r="HD1185" s="206"/>
      <c r="HE1185" s="206"/>
      <c r="HF1185" s="206"/>
      <c r="HG1185" s="206"/>
      <c r="HH1185" s="206"/>
      <c r="HI1185" s="206"/>
      <c r="HJ1185" s="206"/>
      <c r="HK1185" s="206"/>
      <c r="HL1185" s="206"/>
      <c r="HM1185" s="206"/>
      <c r="HN1185" s="206"/>
      <c r="HO1185" s="206"/>
      <c r="HP1185" s="206"/>
      <c r="HQ1185" s="206"/>
      <c r="HR1185" s="206"/>
      <c r="HS1185" s="206"/>
      <c r="HT1185" s="206"/>
      <c r="HU1185" s="206"/>
      <c r="HV1185" s="206"/>
      <c r="HW1185" s="206"/>
      <c r="HX1185" s="206"/>
      <c r="HY1185" s="206"/>
      <c r="HZ1185" s="206"/>
      <c r="IA1185" s="206"/>
      <c r="IB1185" s="206"/>
      <c r="IC1185" s="206"/>
      <c r="ID1185" s="206"/>
      <c r="IE1185" s="206"/>
      <c r="IF1185" s="206"/>
      <c r="IG1185" s="206"/>
      <c r="IH1185" s="206"/>
    </row>
    <row r="1186" spans="1:242" s="225" customFormat="1" hidden="1" x14ac:dyDescent="0.25">
      <c r="A1186" s="206"/>
      <c r="B1186" s="206"/>
      <c r="C1186" s="204"/>
      <c r="D1186" s="407" t="s">
        <v>1100</v>
      </c>
      <c r="E1186" s="319"/>
      <c r="F1186" s="322"/>
      <c r="G1186" s="270" t="s">
        <v>1187</v>
      </c>
      <c r="H1186" s="313">
        <v>500000</v>
      </c>
      <c r="I1186" s="618"/>
      <c r="J1186" s="357">
        <f t="shared" si="18"/>
        <v>23762988</v>
      </c>
      <c r="K1186" s="251" t="s">
        <v>2062</v>
      </c>
      <c r="L1186" s="287"/>
      <c r="M1186" s="319"/>
      <c r="N1186" s="287"/>
      <c r="O1186" s="287"/>
      <c r="P1186" s="287"/>
      <c r="Q1186" s="287"/>
      <c r="R1186" s="287"/>
      <c r="S1186" s="287"/>
      <c r="T1186" s="287"/>
      <c r="U1186" s="287"/>
      <c r="V1186" s="287"/>
      <c r="W1186" s="287"/>
      <c r="X1186" s="287"/>
      <c r="Y1186" s="287"/>
      <c r="Z1186" s="287"/>
      <c r="AA1186" s="287"/>
      <c r="AB1186" s="287"/>
      <c r="AC1186" s="287"/>
      <c r="AD1186" s="287"/>
      <c r="AE1186" s="287"/>
      <c r="AF1186" s="287"/>
      <c r="AG1186" s="287"/>
      <c r="AH1186" s="287"/>
      <c r="AI1186" s="287"/>
      <c r="AJ1186" s="449"/>
      <c r="AK1186" s="206"/>
      <c r="AL1186" s="206"/>
      <c r="AM1186" s="206"/>
      <c r="AN1186" s="206"/>
      <c r="AO1186" s="206"/>
      <c r="AP1186" s="206"/>
      <c r="AQ1186" s="206"/>
      <c r="AR1186" s="206"/>
      <c r="AS1186" s="206"/>
      <c r="AT1186" s="206"/>
      <c r="AU1186" s="206"/>
      <c r="AV1186" s="206"/>
      <c r="AW1186" s="206"/>
      <c r="AX1186" s="206"/>
      <c r="AY1186" s="206"/>
      <c r="AZ1186" s="206"/>
      <c r="BA1186" s="206"/>
      <c r="BB1186" s="206"/>
      <c r="BC1186" s="206"/>
      <c r="BD1186" s="206"/>
      <c r="BE1186" s="206"/>
      <c r="BF1186" s="206"/>
      <c r="BG1186" s="206"/>
      <c r="BH1186" s="206"/>
      <c r="BI1186" s="206"/>
      <c r="BJ1186" s="206"/>
      <c r="BK1186" s="206"/>
      <c r="BL1186" s="206"/>
      <c r="BM1186" s="206"/>
      <c r="BN1186" s="206"/>
      <c r="BO1186" s="206"/>
      <c r="BP1186" s="206"/>
      <c r="BQ1186" s="206"/>
      <c r="BR1186" s="206"/>
      <c r="BS1186" s="206"/>
      <c r="BT1186" s="206"/>
      <c r="BU1186" s="206"/>
      <c r="BV1186" s="206"/>
      <c r="BW1186" s="206"/>
      <c r="BX1186" s="206"/>
      <c r="BY1186" s="206"/>
      <c r="BZ1186" s="206"/>
      <c r="CA1186" s="206"/>
      <c r="CB1186" s="206"/>
      <c r="CC1186" s="206"/>
      <c r="CD1186" s="206"/>
      <c r="CE1186" s="206"/>
      <c r="CF1186" s="206"/>
      <c r="CG1186" s="206"/>
      <c r="CH1186" s="206"/>
      <c r="CI1186" s="206"/>
      <c r="CJ1186" s="206"/>
      <c r="CK1186" s="206"/>
      <c r="CL1186" s="206"/>
      <c r="CM1186" s="206"/>
      <c r="CN1186" s="206"/>
      <c r="CO1186" s="206"/>
      <c r="CP1186" s="206"/>
      <c r="CQ1186" s="206"/>
      <c r="CR1186" s="206"/>
      <c r="CS1186" s="206"/>
      <c r="CT1186" s="206"/>
      <c r="CU1186" s="206"/>
      <c r="CV1186" s="206"/>
      <c r="CW1186" s="206"/>
      <c r="CX1186" s="206"/>
      <c r="CY1186" s="206"/>
      <c r="CZ1186" s="206"/>
      <c r="DA1186" s="206"/>
      <c r="DB1186" s="206"/>
      <c r="DC1186" s="206"/>
      <c r="DD1186" s="206"/>
      <c r="DE1186" s="206"/>
      <c r="DF1186" s="206"/>
      <c r="DG1186" s="206"/>
      <c r="DH1186" s="206"/>
      <c r="DI1186" s="206"/>
      <c r="DJ1186" s="206"/>
      <c r="DK1186" s="206"/>
      <c r="DL1186" s="206"/>
      <c r="DM1186" s="206"/>
      <c r="DN1186" s="206"/>
      <c r="DO1186" s="206"/>
      <c r="DP1186" s="206"/>
      <c r="DQ1186" s="206"/>
      <c r="DR1186" s="206"/>
      <c r="DS1186" s="206"/>
      <c r="DT1186" s="206"/>
      <c r="DU1186" s="206"/>
      <c r="DV1186" s="206"/>
      <c r="DW1186" s="206"/>
      <c r="DX1186" s="206"/>
      <c r="DY1186" s="206"/>
      <c r="DZ1186" s="206"/>
      <c r="EA1186" s="206"/>
      <c r="EB1186" s="206"/>
      <c r="EC1186" s="206"/>
      <c r="ED1186" s="206"/>
      <c r="EE1186" s="206"/>
      <c r="EF1186" s="206"/>
      <c r="EG1186" s="206"/>
      <c r="EH1186" s="206"/>
      <c r="EI1186" s="206"/>
      <c r="EJ1186" s="206"/>
      <c r="EK1186" s="206"/>
      <c r="EL1186" s="206"/>
      <c r="EM1186" s="206"/>
      <c r="EN1186" s="206"/>
      <c r="EO1186" s="206"/>
      <c r="EP1186" s="206"/>
      <c r="EQ1186" s="206"/>
      <c r="ER1186" s="206"/>
      <c r="ES1186" s="206"/>
      <c r="ET1186" s="206"/>
      <c r="EU1186" s="206"/>
      <c r="EV1186" s="206"/>
      <c r="EW1186" s="206"/>
      <c r="EX1186" s="206"/>
      <c r="EY1186" s="206"/>
      <c r="EZ1186" s="206"/>
      <c r="FA1186" s="206"/>
      <c r="FB1186" s="206"/>
      <c r="FC1186" s="206"/>
      <c r="FD1186" s="206"/>
      <c r="FE1186" s="206"/>
      <c r="FF1186" s="206"/>
      <c r="FG1186" s="206"/>
      <c r="FH1186" s="206"/>
      <c r="FI1186" s="206"/>
      <c r="FJ1186" s="206"/>
      <c r="FK1186" s="206"/>
      <c r="FL1186" s="206"/>
      <c r="FM1186" s="206"/>
      <c r="FN1186" s="206"/>
      <c r="FO1186" s="206"/>
      <c r="FP1186" s="206"/>
      <c r="FQ1186" s="206"/>
      <c r="FR1186" s="206"/>
      <c r="FS1186" s="206"/>
      <c r="FT1186" s="206"/>
      <c r="FU1186" s="206"/>
      <c r="FV1186" s="206"/>
      <c r="FW1186" s="206"/>
      <c r="FX1186" s="206"/>
      <c r="FY1186" s="206"/>
      <c r="FZ1186" s="206"/>
      <c r="GA1186" s="206"/>
      <c r="GB1186" s="206"/>
      <c r="GC1186" s="206"/>
      <c r="GD1186" s="206"/>
      <c r="GE1186" s="206"/>
      <c r="GF1186" s="206"/>
      <c r="GG1186" s="206"/>
      <c r="GH1186" s="206"/>
      <c r="GI1186" s="206"/>
      <c r="GJ1186" s="206"/>
      <c r="GK1186" s="206"/>
      <c r="GL1186" s="206"/>
      <c r="GM1186" s="206"/>
      <c r="GN1186" s="206"/>
      <c r="GO1186" s="206"/>
      <c r="GP1186" s="206"/>
      <c r="GQ1186" s="206"/>
      <c r="GR1186" s="206"/>
      <c r="GS1186" s="206"/>
      <c r="GT1186" s="206"/>
      <c r="GU1186" s="206"/>
      <c r="GV1186" s="206"/>
      <c r="GW1186" s="206"/>
      <c r="GX1186" s="206"/>
      <c r="GY1186" s="206"/>
      <c r="GZ1186" s="206"/>
      <c r="HA1186" s="206"/>
      <c r="HB1186" s="206"/>
      <c r="HC1186" s="206"/>
      <c r="HD1186" s="206"/>
      <c r="HE1186" s="206"/>
      <c r="HF1186" s="206"/>
      <c r="HG1186" s="206"/>
      <c r="HH1186" s="206"/>
      <c r="HI1186" s="206"/>
      <c r="HJ1186" s="206"/>
      <c r="HK1186" s="206"/>
      <c r="HL1186" s="206"/>
      <c r="HM1186" s="206"/>
      <c r="HN1186" s="206"/>
      <c r="HO1186" s="206"/>
      <c r="HP1186" s="206"/>
      <c r="HQ1186" s="206"/>
      <c r="HR1186" s="206"/>
      <c r="HS1186" s="206"/>
      <c r="HT1186" s="206"/>
      <c r="HU1186" s="206"/>
      <c r="HV1186" s="206"/>
      <c r="HW1186" s="206"/>
      <c r="HX1186" s="206"/>
      <c r="HY1186" s="206"/>
      <c r="HZ1186" s="206"/>
      <c r="IA1186" s="206"/>
      <c r="IB1186" s="206"/>
      <c r="IC1186" s="206"/>
      <c r="ID1186" s="206"/>
      <c r="IE1186" s="206"/>
      <c r="IF1186" s="206"/>
      <c r="IG1186" s="206"/>
      <c r="IH1186" s="206"/>
    </row>
    <row r="1187" spans="1:242" s="225" customFormat="1" hidden="1" x14ac:dyDescent="0.25">
      <c r="A1187" s="206"/>
      <c r="B1187" s="206"/>
      <c r="C1187" s="204">
        <v>43788</v>
      </c>
      <c r="D1187" s="233" t="s">
        <v>2078</v>
      </c>
      <c r="E1187" s="319" t="s">
        <v>2068</v>
      </c>
      <c r="F1187" s="322"/>
      <c r="G1187" s="242" t="s">
        <v>1361</v>
      </c>
      <c r="H1187" s="313"/>
      <c r="I1187" s="656">
        <v>963206</v>
      </c>
      <c r="J1187" s="357">
        <f t="shared" si="18"/>
        <v>22799782</v>
      </c>
      <c r="K1187" s="251"/>
      <c r="L1187" s="287"/>
      <c r="M1187" s="319" t="s">
        <v>2068</v>
      </c>
      <c r="N1187" s="287"/>
      <c r="O1187" s="287"/>
      <c r="P1187" s="287"/>
      <c r="Q1187" s="287"/>
      <c r="R1187" s="287"/>
      <c r="S1187" s="287"/>
      <c r="T1187" s="287"/>
      <c r="U1187" s="287"/>
      <c r="V1187" s="287"/>
      <c r="W1187" s="287"/>
      <c r="X1187" s="287"/>
      <c r="Y1187" s="287"/>
      <c r="Z1187" s="287"/>
      <c r="AA1187" s="287"/>
      <c r="AB1187" s="287"/>
      <c r="AC1187" s="287"/>
      <c r="AD1187" s="287"/>
      <c r="AE1187" s="287"/>
      <c r="AF1187" s="287"/>
      <c r="AG1187" s="287"/>
      <c r="AH1187" s="287"/>
      <c r="AI1187" s="287"/>
      <c r="AJ1187" s="449"/>
      <c r="AK1187" s="206"/>
      <c r="AL1187" s="206"/>
      <c r="AM1187" s="206"/>
      <c r="AN1187" s="206"/>
      <c r="AO1187" s="206"/>
      <c r="AP1187" s="206"/>
      <c r="AQ1187" s="206"/>
      <c r="AR1187" s="206"/>
      <c r="AS1187" s="206"/>
      <c r="AT1187" s="206"/>
      <c r="AU1187" s="206"/>
      <c r="AV1187" s="206"/>
      <c r="AW1187" s="206"/>
      <c r="AX1187" s="206"/>
      <c r="AY1187" s="206"/>
      <c r="AZ1187" s="206"/>
      <c r="BA1187" s="206"/>
      <c r="BB1187" s="206"/>
      <c r="BC1187" s="206"/>
      <c r="BD1187" s="206"/>
      <c r="BE1187" s="206"/>
      <c r="BF1187" s="206"/>
      <c r="BG1187" s="206"/>
      <c r="BH1187" s="206"/>
      <c r="BI1187" s="206"/>
      <c r="BJ1187" s="206"/>
      <c r="BK1187" s="206"/>
      <c r="BL1187" s="206"/>
      <c r="BM1187" s="206"/>
      <c r="BN1187" s="206"/>
      <c r="BO1187" s="206"/>
      <c r="BP1187" s="206"/>
      <c r="BQ1187" s="206"/>
      <c r="BR1187" s="206"/>
      <c r="BS1187" s="206"/>
      <c r="BT1187" s="206"/>
      <c r="BU1187" s="206"/>
      <c r="BV1187" s="206"/>
      <c r="BW1187" s="206"/>
      <c r="BX1187" s="206"/>
      <c r="BY1187" s="206"/>
      <c r="BZ1187" s="206"/>
      <c r="CA1187" s="206"/>
      <c r="CB1187" s="206"/>
      <c r="CC1187" s="206"/>
      <c r="CD1187" s="206"/>
      <c r="CE1187" s="206"/>
      <c r="CF1187" s="206"/>
      <c r="CG1187" s="206"/>
      <c r="CH1187" s="206"/>
      <c r="CI1187" s="206"/>
      <c r="CJ1187" s="206"/>
      <c r="CK1187" s="206"/>
      <c r="CL1187" s="206"/>
      <c r="CM1187" s="206"/>
      <c r="CN1187" s="206"/>
      <c r="CO1187" s="206"/>
      <c r="CP1187" s="206"/>
      <c r="CQ1187" s="206"/>
      <c r="CR1187" s="206"/>
      <c r="CS1187" s="206"/>
      <c r="CT1187" s="206"/>
      <c r="CU1187" s="206"/>
      <c r="CV1187" s="206"/>
      <c r="CW1187" s="206"/>
      <c r="CX1187" s="206"/>
      <c r="CY1187" s="206"/>
      <c r="CZ1187" s="206"/>
      <c r="DA1187" s="206"/>
      <c r="DB1187" s="206"/>
      <c r="DC1187" s="206"/>
      <c r="DD1187" s="206"/>
      <c r="DE1187" s="206"/>
      <c r="DF1187" s="206"/>
      <c r="DG1187" s="206"/>
      <c r="DH1187" s="206"/>
      <c r="DI1187" s="206"/>
      <c r="DJ1187" s="206"/>
      <c r="DK1187" s="206"/>
      <c r="DL1187" s="206"/>
      <c r="DM1187" s="206"/>
      <c r="DN1187" s="206"/>
      <c r="DO1187" s="206"/>
      <c r="DP1187" s="206"/>
      <c r="DQ1187" s="206"/>
      <c r="DR1187" s="206"/>
      <c r="DS1187" s="206"/>
      <c r="DT1187" s="206"/>
      <c r="DU1187" s="206"/>
      <c r="DV1187" s="206"/>
      <c r="DW1187" s="206"/>
      <c r="DX1187" s="206"/>
      <c r="DY1187" s="206"/>
      <c r="DZ1187" s="206"/>
      <c r="EA1187" s="206"/>
      <c r="EB1187" s="206"/>
      <c r="EC1187" s="206"/>
      <c r="ED1187" s="206"/>
      <c r="EE1187" s="206"/>
      <c r="EF1187" s="206"/>
      <c r="EG1187" s="206"/>
      <c r="EH1187" s="206"/>
      <c r="EI1187" s="206"/>
      <c r="EJ1187" s="206"/>
      <c r="EK1187" s="206"/>
      <c r="EL1187" s="206"/>
      <c r="EM1187" s="206"/>
      <c r="EN1187" s="206"/>
      <c r="EO1187" s="206"/>
      <c r="EP1187" s="206"/>
      <c r="EQ1187" s="206"/>
      <c r="ER1187" s="206"/>
      <c r="ES1187" s="206"/>
      <c r="ET1187" s="206"/>
      <c r="EU1187" s="206"/>
      <c r="EV1187" s="206"/>
      <c r="EW1187" s="206"/>
      <c r="EX1187" s="206"/>
      <c r="EY1187" s="206"/>
      <c r="EZ1187" s="206"/>
      <c r="FA1187" s="206"/>
      <c r="FB1187" s="206"/>
      <c r="FC1187" s="206"/>
      <c r="FD1187" s="206"/>
      <c r="FE1187" s="206"/>
      <c r="FF1187" s="206"/>
      <c r="FG1187" s="206"/>
      <c r="FH1187" s="206"/>
      <c r="FI1187" s="206"/>
      <c r="FJ1187" s="206"/>
      <c r="FK1187" s="206"/>
      <c r="FL1187" s="206"/>
      <c r="FM1187" s="206"/>
      <c r="FN1187" s="206"/>
      <c r="FO1187" s="206"/>
      <c r="FP1187" s="206"/>
      <c r="FQ1187" s="206"/>
      <c r="FR1187" s="206"/>
      <c r="FS1187" s="206"/>
      <c r="FT1187" s="206"/>
      <c r="FU1187" s="206"/>
      <c r="FV1187" s="206"/>
      <c r="FW1187" s="206"/>
      <c r="FX1187" s="206"/>
      <c r="FY1187" s="206"/>
      <c r="FZ1187" s="206"/>
      <c r="GA1187" s="206"/>
      <c r="GB1187" s="206"/>
      <c r="GC1187" s="206"/>
      <c r="GD1187" s="206"/>
      <c r="GE1187" s="206"/>
      <c r="GF1187" s="206"/>
      <c r="GG1187" s="206"/>
      <c r="GH1187" s="206"/>
      <c r="GI1187" s="206"/>
      <c r="GJ1187" s="206"/>
      <c r="GK1187" s="206"/>
      <c r="GL1187" s="206"/>
      <c r="GM1187" s="206"/>
      <c r="GN1187" s="206"/>
      <c r="GO1187" s="206"/>
      <c r="GP1187" s="206"/>
      <c r="GQ1187" s="206"/>
      <c r="GR1187" s="206"/>
      <c r="GS1187" s="206"/>
      <c r="GT1187" s="206"/>
      <c r="GU1187" s="206"/>
      <c r="GV1187" s="206"/>
      <c r="GW1187" s="206"/>
      <c r="GX1187" s="206"/>
      <c r="GY1187" s="206"/>
      <c r="GZ1187" s="206"/>
      <c r="HA1187" s="206"/>
      <c r="HB1187" s="206"/>
      <c r="HC1187" s="206"/>
      <c r="HD1187" s="206"/>
      <c r="HE1187" s="206"/>
      <c r="HF1187" s="206"/>
      <c r="HG1187" s="206"/>
      <c r="HH1187" s="206"/>
      <c r="HI1187" s="206"/>
      <c r="HJ1187" s="206"/>
      <c r="HK1187" s="206"/>
      <c r="HL1187" s="206"/>
      <c r="HM1187" s="206"/>
      <c r="HN1187" s="206"/>
      <c r="HO1187" s="206"/>
      <c r="HP1187" s="206"/>
      <c r="HQ1187" s="206"/>
      <c r="HR1187" s="206"/>
      <c r="HS1187" s="206"/>
      <c r="HT1187" s="206"/>
      <c r="HU1187" s="206"/>
      <c r="HV1187" s="206"/>
      <c r="HW1187" s="206"/>
      <c r="HX1187" s="206"/>
      <c r="HY1187" s="206"/>
      <c r="HZ1187" s="206"/>
      <c r="IA1187" s="206"/>
      <c r="IB1187" s="206"/>
      <c r="IC1187" s="206"/>
      <c r="ID1187" s="206"/>
      <c r="IE1187" s="206"/>
      <c r="IF1187" s="206"/>
      <c r="IG1187" s="206"/>
      <c r="IH1187" s="206"/>
    </row>
    <row r="1188" spans="1:242" s="225" customFormat="1" hidden="1" x14ac:dyDescent="0.25">
      <c r="A1188" s="206"/>
      <c r="B1188" s="206"/>
      <c r="C1188" s="204">
        <v>43788</v>
      </c>
      <c r="D1188" s="233" t="s">
        <v>2079</v>
      </c>
      <c r="E1188" s="319" t="s">
        <v>2069</v>
      </c>
      <c r="F1188" s="322"/>
      <c r="G1188" s="242" t="s">
        <v>1400</v>
      </c>
      <c r="H1188" s="313"/>
      <c r="I1188" s="654">
        <v>410000</v>
      </c>
      <c r="J1188" s="357">
        <f t="shared" si="18"/>
        <v>22389782</v>
      </c>
      <c r="K1188" s="251"/>
      <c r="L1188" s="287"/>
      <c r="M1188" s="319" t="s">
        <v>2069</v>
      </c>
      <c r="N1188" s="287"/>
      <c r="O1188" s="287"/>
      <c r="P1188" s="287"/>
      <c r="Q1188" s="287"/>
      <c r="R1188" s="287"/>
      <c r="S1188" s="287"/>
      <c r="T1188" s="287"/>
      <c r="U1188" s="287"/>
      <c r="V1188" s="287"/>
      <c r="W1188" s="287"/>
      <c r="X1188" s="287"/>
      <c r="Y1188" s="287"/>
      <c r="Z1188" s="287"/>
      <c r="AA1188" s="287"/>
      <c r="AB1188" s="287"/>
      <c r="AC1188" s="287"/>
      <c r="AD1188" s="287"/>
      <c r="AE1188" s="287"/>
      <c r="AF1188" s="287"/>
      <c r="AG1188" s="287"/>
      <c r="AH1188" s="287"/>
      <c r="AI1188" s="287"/>
      <c r="AJ1188" s="449"/>
      <c r="AK1188" s="206"/>
      <c r="AL1188" s="206"/>
      <c r="AM1188" s="206"/>
      <c r="AN1188" s="206"/>
      <c r="AO1188" s="206"/>
      <c r="AP1188" s="206"/>
      <c r="AQ1188" s="206"/>
      <c r="AR1188" s="206"/>
      <c r="AS1188" s="206"/>
      <c r="AT1188" s="206"/>
      <c r="AU1188" s="206"/>
      <c r="AV1188" s="206"/>
      <c r="AW1188" s="206"/>
      <c r="AX1188" s="206"/>
      <c r="AY1188" s="206"/>
      <c r="AZ1188" s="206"/>
      <c r="BA1188" s="206"/>
      <c r="BB1188" s="206"/>
      <c r="BC1188" s="206"/>
      <c r="BD1188" s="206"/>
      <c r="BE1188" s="206"/>
      <c r="BF1188" s="206"/>
      <c r="BG1188" s="206"/>
      <c r="BH1188" s="206"/>
      <c r="BI1188" s="206"/>
      <c r="BJ1188" s="206"/>
      <c r="BK1188" s="206"/>
      <c r="BL1188" s="206"/>
      <c r="BM1188" s="206"/>
      <c r="BN1188" s="206"/>
      <c r="BO1188" s="206"/>
      <c r="BP1188" s="206"/>
      <c r="BQ1188" s="206"/>
      <c r="BR1188" s="206"/>
      <c r="BS1188" s="206"/>
      <c r="BT1188" s="206"/>
      <c r="BU1188" s="206"/>
      <c r="BV1188" s="206"/>
      <c r="BW1188" s="206"/>
      <c r="BX1188" s="206"/>
      <c r="BY1188" s="206"/>
      <c r="BZ1188" s="206"/>
      <c r="CA1188" s="206"/>
      <c r="CB1188" s="206"/>
      <c r="CC1188" s="206"/>
      <c r="CD1188" s="206"/>
      <c r="CE1188" s="206"/>
      <c r="CF1188" s="206"/>
      <c r="CG1188" s="206"/>
      <c r="CH1188" s="206"/>
      <c r="CI1188" s="206"/>
      <c r="CJ1188" s="206"/>
      <c r="CK1188" s="206"/>
      <c r="CL1188" s="206"/>
      <c r="CM1188" s="206"/>
      <c r="CN1188" s="206"/>
      <c r="CO1188" s="206"/>
      <c r="CP1188" s="206"/>
      <c r="CQ1188" s="206"/>
      <c r="CR1188" s="206"/>
      <c r="CS1188" s="206"/>
      <c r="CT1188" s="206"/>
      <c r="CU1188" s="206"/>
      <c r="CV1188" s="206"/>
      <c r="CW1188" s="206"/>
      <c r="CX1188" s="206"/>
      <c r="CY1188" s="206"/>
      <c r="CZ1188" s="206"/>
      <c r="DA1188" s="206"/>
      <c r="DB1188" s="206"/>
      <c r="DC1188" s="206"/>
      <c r="DD1188" s="206"/>
      <c r="DE1188" s="206"/>
      <c r="DF1188" s="206"/>
      <c r="DG1188" s="206"/>
      <c r="DH1188" s="206"/>
      <c r="DI1188" s="206"/>
      <c r="DJ1188" s="206"/>
      <c r="DK1188" s="206"/>
      <c r="DL1188" s="206"/>
      <c r="DM1188" s="206"/>
      <c r="DN1188" s="206"/>
      <c r="DO1188" s="206"/>
      <c r="DP1188" s="206"/>
      <c r="DQ1188" s="206"/>
      <c r="DR1188" s="206"/>
      <c r="DS1188" s="206"/>
      <c r="DT1188" s="206"/>
      <c r="DU1188" s="206"/>
      <c r="DV1188" s="206"/>
      <c r="DW1188" s="206"/>
      <c r="DX1188" s="206"/>
      <c r="DY1188" s="206"/>
      <c r="DZ1188" s="206"/>
      <c r="EA1188" s="206"/>
      <c r="EB1188" s="206"/>
      <c r="EC1188" s="206"/>
      <c r="ED1188" s="206"/>
      <c r="EE1188" s="206"/>
      <c r="EF1188" s="206"/>
      <c r="EG1188" s="206"/>
      <c r="EH1188" s="206"/>
      <c r="EI1188" s="206"/>
      <c r="EJ1188" s="206"/>
      <c r="EK1188" s="206"/>
      <c r="EL1188" s="206"/>
      <c r="EM1188" s="206"/>
      <c r="EN1188" s="206"/>
      <c r="EO1188" s="206"/>
      <c r="EP1188" s="206"/>
      <c r="EQ1188" s="206"/>
      <c r="ER1188" s="206"/>
      <c r="ES1188" s="206"/>
      <c r="ET1188" s="206"/>
      <c r="EU1188" s="206"/>
      <c r="EV1188" s="206"/>
      <c r="EW1188" s="206"/>
      <c r="EX1188" s="206"/>
      <c r="EY1188" s="206"/>
      <c r="EZ1188" s="206"/>
      <c r="FA1188" s="206"/>
      <c r="FB1188" s="206"/>
      <c r="FC1188" s="206"/>
      <c r="FD1188" s="206"/>
      <c r="FE1188" s="206"/>
      <c r="FF1188" s="206"/>
      <c r="FG1188" s="206"/>
      <c r="FH1188" s="206"/>
      <c r="FI1188" s="206"/>
      <c r="FJ1188" s="206"/>
      <c r="FK1188" s="206"/>
      <c r="FL1188" s="206"/>
      <c r="FM1188" s="206"/>
      <c r="FN1188" s="206"/>
      <c r="FO1188" s="206"/>
      <c r="FP1188" s="206"/>
      <c r="FQ1188" s="206"/>
      <c r="FR1188" s="206"/>
      <c r="FS1188" s="206"/>
      <c r="FT1188" s="206"/>
      <c r="FU1188" s="206"/>
      <c r="FV1188" s="206"/>
      <c r="FW1188" s="206"/>
      <c r="FX1188" s="206"/>
      <c r="FY1188" s="206"/>
      <c r="FZ1188" s="206"/>
      <c r="GA1188" s="206"/>
      <c r="GB1188" s="206"/>
      <c r="GC1188" s="206"/>
      <c r="GD1188" s="206"/>
      <c r="GE1188" s="206"/>
      <c r="GF1188" s="206"/>
      <c r="GG1188" s="206"/>
      <c r="GH1188" s="206"/>
      <c r="GI1188" s="206"/>
      <c r="GJ1188" s="206"/>
      <c r="GK1188" s="206"/>
      <c r="GL1188" s="206"/>
      <c r="GM1188" s="206"/>
      <c r="GN1188" s="206"/>
      <c r="GO1188" s="206"/>
      <c r="GP1188" s="206"/>
      <c r="GQ1188" s="206"/>
      <c r="GR1188" s="206"/>
      <c r="GS1188" s="206"/>
      <c r="GT1188" s="206"/>
      <c r="GU1188" s="206"/>
      <c r="GV1188" s="206"/>
      <c r="GW1188" s="206"/>
      <c r="GX1188" s="206"/>
      <c r="GY1188" s="206"/>
      <c r="GZ1188" s="206"/>
      <c r="HA1188" s="206"/>
      <c r="HB1188" s="206"/>
      <c r="HC1188" s="206"/>
      <c r="HD1188" s="206"/>
      <c r="HE1188" s="206"/>
      <c r="HF1188" s="206"/>
      <c r="HG1188" s="206"/>
      <c r="HH1188" s="206"/>
      <c r="HI1188" s="206"/>
      <c r="HJ1188" s="206"/>
      <c r="HK1188" s="206"/>
      <c r="HL1188" s="206"/>
      <c r="HM1188" s="206"/>
      <c r="HN1188" s="206"/>
      <c r="HO1188" s="206"/>
      <c r="HP1188" s="206"/>
      <c r="HQ1188" s="206"/>
      <c r="HR1188" s="206"/>
      <c r="HS1188" s="206"/>
      <c r="HT1188" s="206"/>
      <c r="HU1188" s="206"/>
      <c r="HV1188" s="206"/>
      <c r="HW1188" s="206"/>
      <c r="HX1188" s="206"/>
      <c r="HY1188" s="206"/>
      <c r="HZ1188" s="206"/>
      <c r="IA1188" s="206"/>
      <c r="IB1188" s="206"/>
      <c r="IC1188" s="206"/>
      <c r="ID1188" s="206"/>
      <c r="IE1188" s="206"/>
      <c r="IF1188" s="206"/>
      <c r="IG1188" s="206"/>
      <c r="IH1188" s="206"/>
    </row>
    <row r="1189" spans="1:242" s="225" customFormat="1" hidden="1" x14ac:dyDescent="0.25">
      <c r="A1189" s="206"/>
      <c r="B1189" s="206"/>
      <c r="C1189" s="204">
        <v>43788</v>
      </c>
      <c r="D1189" s="233" t="s">
        <v>2080</v>
      </c>
      <c r="E1189" s="319" t="s">
        <v>2070</v>
      </c>
      <c r="F1189" s="322"/>
      <c r="G1189" s="242" t="s">
        <v>1190</v>
      </c>
      <c r="H1189" s="313"/>
      <c r="I1189" s="654">
        <v>1237400</v>
      </c>
      <c r="J1189" s="357">
        <f t="shared" si="18"/>
        <v>21152382</v>
      </c>
      <c r="K1189" s="251"/>
      <c r="L1189" s="287"/>
      <c r="M1189" s="319" t="s">
        <v>2070</v>
      </c>
      <c r="N1189" s="287"/>
      <c r="O1189" s="287"/>
      <c r="P1189" s="287"/>
      <c r="Q1189" s="287"/>
      <c r="R1189" s="287"/>
      <c r="S1189" s="287"/>
      <c r="T1189" s="287"/>
      <c r="U1189" s="287"/>
      <c r="V1189" s="287"/>
      <c r="W1189" s="287"/>
      <c r="X1189" s="287"/>
      <c r="Y1189" s="287"/>
      <c r="Z1189" s="287"/>
      <c r="AA1189" s="287"/>
      <c r="AB1189" s="287"/>
      <c r="AC1189" s="287"/>
      <c r="AD1189" s="287"/>
      <c r="AE1189" s="287"/>
      <c r="AF1189" s="287"/>
      <c r="AG1189" s="287"/>
      <c r="AH1189" s="287"/>
      <c r="AI1189" s="287"/>
      <c r="AJ1189" s="449"/>
      <c r="AK1189" s="206"/>
      <c r="AL1189" s="206"/>
      <c r="AM1189" s="206"/>
      <c r="AN1189" s="206"/>
      <c r="AO1189" s="206"/>
      <c r="AP1189" s="206"/>
      <c r="AQ1189" s="206"/>
      <c r="AR1189" s="206"/>
      <c r="AS1189" s="206"/>
      <c r="AT1189" s="206"/>
      <c r="AU1189" s="206"/>
      <c r="AV1189" s="206"/>
      <c r="AW1189" s="206"/>
      <c r="AX1189" s="206"/>
      <c r="AY1189" s="206"/>
      <c r="AZ1189" s="206"/>
      <c r="BA1189" s="206"/>
      <c r="BB1189" s="206"/>
      <c r="BC1189" s="206"/>
      <c r="BD1189" s="206"/>
      <c r="BE1189" s="206"/>
      <c r="BF1189" s="206"/>
      <c r="BG1189" s="206"/>
      <c r="BH1189" s="206"/>
      <c r="BI1189" s="206"/>
      <c r="BJ1189" s="206"/>
      <c r="BK1189" s="206"/>
      <c r="BL1189" s="206"/>
      <c r="BM1189" s="206"/>
      <c r="BN1189" s="206"/>
      <c r="BO1189" s="206"/>
      <c r="BP1189" s="206"/>
      <c r="BQ1189" s="206"/>
      <c r="BR1189" s="206"/>
      <c r="BS1189" s="206"/>
      <c r="BT1189" s="206"/>
      <c r="BU1189" s="206"/>
      <c r="BV1189" s="206"/>
      <c r="BW1189" s="206"/>
      <c r="BX1189" s="206"/>
      <c r="BY1189" s="206"/>
      <c r="BZ1189" s="206"/>
      <c r="CA1189" s="206"/>
      <c r="CB1189" s="206"/>
      <c r="CC1189" s="206"/>
      <c r="CD1189" s="206"/>
      <c r="CE1189" s="206"/>
      <c r="CF1189" s="206"/>
      <c r="CG1189" s="206"/>
      <c r="CH1189" s="206"/>
      <c r="CI1189" s="206"/>
      <c r="CJ1189" s="206"/>
      <c r="CK1189" s="206"/>
      <c r="CL1189" s="206"/>
      <c r="CM1189" s="206"/>
      <c r="CN1189" s="206"/>
      <c r="CO1189" s="206"/>
      <c r="CP1189" s="206"/>
      <c r="CQ1189" s="206"/>
      <c r="CR1189" s="206"/>
      <c r="CS1189" s="206"/>
      <c r="CT1189" s="206"/>
      <c r="CU1189" s="206"/>
      <c r="CV1189" s="206"/>
      <c r="CW1189" s="206"/>
      <c r="CX1189" s="206"/>
      <c r="CY1189" s="206"/>
      <c r="CZ1189" s="206"/>
      <c r="DA1189" s="206"/>
      <c r="DB1189" s="206"/>
      <c r="DC1189" s="206"/>
      <c r="DD1189" s="206"/>
      <c r="DE1189" s="206"/>
      <c r="DF1189" s="206"/>
      <c r="DG1189" s="206"/>
      <c r="DH1189" s="206"/>
      <c r="DI1189" s="206"/>
      <c r="DJ1189" s="206"/>
      <c r="DK1189" s="206"/>
      <c r="DL1189" s="206"/>
      <c r="DM1189" s="206"/>
      <c r="DN1189" s="206"/>
      <c r="DO1189" s="206"/>
      <c r="DP1189" s="206"/>
      <c r="DQ1189" s="206"/>
      <c r="DR1189" s="206"/>
      <c r="DS1189" s="206"/>
      <c r="DT1189" s="206"/>
      <c r="DU1189" s="206"/>
      <c r="DV1189" s="206"/>
      <c r="DW1189" s="206"/>
      <c r="DX1189" s="206"/>
      <c r="DY1189" s="206"/>
      <c r="DZ1189" s="206"/>
      <c r="EA1189" s="206"/>
      <c r="EB1189" s="206"/>
      <c r="EC1189" s="206"/>
      <c r="ED1189" s="206"/>
      <c r="EE1189" s="206"/>
      <c r="EF1189" s="206"/>
      <c r="EG1189" s="206"/>
      <c r="EH1189" s="206"/>
      <c r="EI1189" s="206"/>
      <c r="EJ1189" s="206"/>
      <c r="EK1189" s="206"/>
      <c r="EL1189" s="206"/>
      <c r="EM1189" s="206"/>
      <c r="EN1189" s="206"/>
      <c r="EO1189" s="206"/>
      <c r="EP1189" s="206"/>
      <c r="EQ1189" s="206"/>
      <c r="ER1189" s="206"/>
      <c r="ES1189" s="206"/>
      <c r="ET1189" s="206"/>
      <c r="EU1189" s="206"/>
      <c r="EV1189" s="206"/>
      <c r="EW1189" s="206"/>
      <c r="EX1189" s="206"/>
      <c r="EY1189" s="206"/>
      <c r="EZ1189" s="206"/>
      <c r="FA1189" s="206"/>
      <c r="FB1189" s="206"/>
      <c r="FC1189" s="206"/>
      <c r="FD1189" s="206"/>
      <c r="FE1189" s="206"/>
      <c r="FF1189" s="206"/>
      <c r="FG1189" s="206"/>
      <c r="FH1189" s="206"/>
      <c r="FI1189" s="206"/>
      <c r="FJ1189" s="206"/>
      <c r="FK1189" s="206"/>
      <c r="FL1189" s="206"/>
      <c r="FM1189" s="206"/>
      <c r="FN1189" s="206"/>
      <c r="FO1189" s="206"/>
      <c r="FP1189" s="206"/>
      <c r="FQ1189" s="206"/>
      <c r="FR1189" s="206"/>
      <c r="FS1189" s="206"/>
      <c r="FT1189" s="206"/>
      <c r="FU1189" s="206"/>
      <c r="FV1189" s="206"/>
      <c r="FW1189" s="206"/>
      <c r="FX1189" s="206"/>
      <c r="FY1189" s="206"/>
      <c r="FZ1189" s="206"/>
      <c r="GA1189" s="206"/>
      <c r="GB1189" s="206"/>
      <c r="GC1189" s="206"/>
      <c r="GD1189" s="206"/>
      <c r="GE1189" s="206"/>
      <c r="GF1189" s="206"/>
      <c r="GG1189" s="206"/>
      <c r="GH1189" s="206"/>
      <c r="GI1189" s="206"/>
      <c r="GJ1189" s="206"/>
      <c r="GK1189" s="206"/>
      <c r="GL1189" s="206"/>
      <c r="GM1189" s="206"/>
      <c r="GN1189" s="206"/>
      <c r="GO1189" s="206"/>
      <c r="GP1189" s="206"/>
      <c r="GQ1189" s="206"/>
      <c r="GR1189" s="206"/>
      <c r="GS1189" s="206"/>
      <c r="GT1189" s="206"/>
      <c r="GU1189" s="206"/>
      <c r="GV1189" s="206"/>
      <c r="GW1189" s="206"/>
      <c r="GX1189" s="206"/>
      <c r="GY1189" s="206"/>
      <c r="GZ1189" s="206"/>
      <c r="HA1189" s="206"/>
      <c r="HB1189" s="206"/>
      <c r="HC1189" s="206"/>
      <c r="HD1189" s="206"/>
      <c r="HE1189" s="206"/>
      <c r="HF1189" s="206"/>
      <c r="HG1189" s="206"/>
      <c r="HH1189" s="206"/>
      <c r="HI1189" s="206"/>
      <c r="HJ1189" s="206"/>
      <c r="HK1189" s="206"/>
      <c r="HL1189" s="206"/>
      <c r="HM1189" s="206"/>
      <c r="HN1189" s="206"/>
      <c r="HO1189" s="206"/>
      <c r="HP1189" s="206"/>
      <c r="HQ1189" s="206"/>
      <c r="HR1189" s="206"/>
      <c r="HS1189" s="206"/>
      <c r="HT1189" s="206"/>
      <c r="HU1189" s="206"/>
      <c r="HV1189" s="206"/>
      <c r="HW1189" s="206"/>
      <c r="HX1189" s="206"/>
      <c r="HY1189" s="206"/>
      <c r="HZ1189" s="206"/>
      <c r="IA1189" s="206"/>
      <c r="IB1189" s="206"/>
      <c r="IC1189" s="206"/>
      <c r="ID1189" s="206"/>
      <c r="IE1189" s="206"/>
      <c r="IF1189" s="206"/>
      <c r="IG1189" s="206"/>
      <c r="IH1189" s="206"/>
    </row>
    <row r="1190" spans="1:242" s="225" customFormat="1" hidden="1" x14ac:dyDescent="0.25">
      <c r="A1190" s="206"/>
      <c r="B1190" s="206"/>
      <c r="C1190" s="204">
        <v>43788</v>
      </c>
      <c r="D1190" s="233" t="s">
        <v>2081</v>
      </c>
      <c r="E1190" s="319" t="s">
        <v>2071</v>
      </c>
      <c r="F1190" s="322"/>
      <c r="G1190" s="242" t="s">
        <v>1521</v>
      </c>
      <c r="H1190" s="313"/>
      <c r="I1190" s="654">
        <v>60000</v>
      </c>
      <c r="J1190" s="357">
        <f t="shared" si="18"/>
        <v>21092382</v>
      </c>
      <c r="K1190" s="251"/>
      <c r="L1190" s="287"/>
      <c r="M1190" s="319" t="s">
        <v>2071</v>
      </c>
      <c r="N1190" s="287"/>
      <c r="O1190" s="287"/>
      <c r="P1190" s="287"/>
      <c r="Q1190" s="287"/>
      <c r="R1190" s="287"/>
      <c r="S1190" s="287"/>
      <c r="T1190" s="287"/>
      <c r="U1190" s="287"/>
      <c r="V1190" s="287"/>
      <c r="W1190" s="287"/>
      <c r="X1190" s="287"/>
      <c r="Y1190" s="287"/>
      <c r="Z1190" s="287"/>
      <c r="AA1190" s="287"/>
      <c r="AB1190" s="287"/>
      <c r="AC1190" s="287"/>
      <c r="AD1190" s="287"/>
      <c r="AE1190" s="287"/>
      <c r="AF1190" s="287"/>
      <c r="AG1190" s="287"/>
      <c r="AH1190" s="287"/>
      <c r="AI1190" s="287"/>
      <c r="AJ1190" s="449"/>
      <c r="AK1190" s="206"/>
      <c r="AL1190" s="206"/>
      <c r="AM1190" s="206"/>
      <c r="AN1190" s="206"/>
      <c r="AO1190" s="206"/>
      <c r="AP1190" s="206"/>
      <c r="AQ1190" s="206"/>
      <c r="AR1190" s="206"/>
      <c r="AS1190" s="206"/>
      <c r="AT1190" s="206"/>
      <c r="AU1190" s="206"/>
      <c r="AV1190" s="206"/>
      <c r="AW1190" s="206"/>
      <c r="AX1190" s="206"/>
      <c r="AY1190" s="206"/>
      <c r="AZ1190" s="206"/>
      <c r="BA1190" s="206"/>
      <c r="BB1190" s="206"/>
      <c r="BC1190" s="206"/>
      <c r="BD1190" s="206"/>
      <c r="BE1190" s="206"/>
      <c r="BF1190" s="206"/>
      <c r="BG1190" s="206"/>
      <c r="BH1190" s="206"/>
      <c r="BI1190" s="206"/>
      <c r="BJ1190" s="206"/>
      <c r="BK1190" s="206"/>
      <c r="BL1190" s="206"/>
      <c r="BM1190" s="206"/>
      <c r="BN1190" s="206"/>
      <c r="BO1190" s="206"/>
      <c r="BP1190" s="206"/>
      <c r="BQ1190" s="206"/>
      <c r="BR1190" s="206"/>
      <c r="BS1190" s="206"/>
      <c r="BT1190" s="206"/>
      <c r="BU1190" s="206"/>
      <c r="BV1190" s="206"/>
      <c r="BW1190" s="206"/>
      <c r="BX1190" s="206"/>
      <c r="BY1190" s="206"/>
      <c r="BZ1190" s="206"/>
      <c r="CA1190" s="206"/>
      <c r="CB1190" s="206"/>
      <c r="CC1190" s="206"/>
      <c r="CD1190" s="206"/>
      <c r="CE1190" s="206"/>
      <c r="CF1190" s="206"/>
      <c r="CG1190" s="206"/>
      <c r="CH1190" s="206"/>
      <c r="CI1190" s="206"/>
      <c r="CJ1190" s="206"/>
      <c r="CK1190" s="206"/>
      <c r="CL1190" s="206"/>
      <c r="CM1190" s="206"/>
      <c r="CN1190" s="206"/>
      <c r="CO1190" s="206"/>
      <c r="CP1190" s="206"/>
      <c r="CQ1190" s="206"/>
      <c r="CR1190" s="206"/>
      <c r="CS1190" s="206"/>
      <c r="CT1190" s="206"/>
      <c r="CU1190" s="206"/>
      <c r="CV1190" s="206"/>
      <c r="CW1190" s="206"/>
      <c r="CX1190" s="206"/>
      <c r="CY1190" s="206"/>
      <c r="CZ1190" s="206"/>
      <c r="DA1190" s="206"/>
      <c r="DB1190" s="206"/>
      <c r="DC1190" s="206"/>
      <c r="DD1190" s="206"/>
      <c r="DE1190" s="206"/>
      <c r="DF1190" s="206"/>
      <c r="DG1190" s="206"/>
      <c r="DH1190" s="206"/>
      <c r="DI1190" s="206"/>
      <c r="DJ1190" s="206"/>
      <c r="DK1190" s="206"/>
      <c r="DL1190" s="206"/>
      <c r="DM1190" s="206"/>
      <c r="DN1190" s="206"/>
      <c r="DO1190" s="206"/>
      <c r="DP1190" s="206"/>
      <c r="DQ1190" s="206"/>
      <c r="DR1190" s="206"/>
      <c r="DS1190" s="206"/>
      <c r="DT1190" s="206"/>
      <c r="DU1190" s="206"/>
      <c r="DV1190" s="206"/>
      <c r="DW1190" s="206"/>
      <c r="DX1190" s="206"/>
      <c r="DY1190" s="206"/>
      <c r="DZ1190" s="206"/>
      <c r="EA1190" s="206"/>
      <c r="EB1190" s="206"/>
      <c r="EC1190" s="206"/>
      <c r="ED1190" s="206"/>
      <c r="EE1190" s="206"/>
      <c r="EF1190" s="206"/>
      <c r="EG1190" s="206"/>
      <c r="EH1190" s="206"/>
      <c r="EI1190" s="206"/>
      <c r="EJ1190" s="206"/>
      <c r="EK1190" s="206"/>
      <c r="EL1190" s="206"/>
      <c r="EM1190" s="206"/>
      <c r="EN1190" s="206"/>
      <c r="EO1190" s="206"/>
      <c r="EP1190" s="206"/>
      <c r="EQ1190" s="206"/>
      <c r="ER1190" s="206"/>
      <c r="ES1190" s="206"/>
      <c r="ET1190" s="206"/>
      <c r="EU1190" s="206"/>
      <c r="EV1190" s="206"/>
      <c r="EW1190" s="206"/>
      <c r="EX1190" s="206"/>
      <c r="EY1190" s="206"/>
      <c r="EZ1190" s="206"/>
      <c r="FA1190" s="206"/>
      <c r="FB1190" s="206"/>
      <c r="FC1190" s="206"/>
      <c r="FD1190" s="206"/>
      <c r="FE1190" s="206"/>
      <c r="FF1190" s="206"/>
      <c r="FG1190" s="206"/>
      <c r="FH1190" s="206"/>
      <c r="FI1190" s="206"/>
      <c r="FJ1190" s="206"/>
      <c r="FK1190" s="206"/>
      <c r="FL1190" s="206"/>
      <c r="FM1190" s="206"/>
      <c r="FN1190" s="206"/>
      <c r="FO1190" s="206"/>
      <c r="FP1190" s="206"/>
      <c r="FQ1190" s="206"/>
      <c r="FR1190" s="206"/>
      <c r="FS1190" s="206"/>
      <c r="FT1190" s="206"/>
      <c r="FU1190" s="206"/>
      <c r="FV1190" s="206"/>
      <c r="FW1190" s="206"/>
      <c r="FX1190" s="206"/>
      <c r="FY1190" s="206"/>
      <c r="FZ1190" s="206"/>
      <c r="GA1190" s="206"/>
      <c r="GB1190" s="206"/>
      <c r="GC1190" s="206"/>
      <c r="GD1190" s="206"/>
      <c r="GE1190" s="206"/>
      <c r="GF1190" s="206"/>
      <c r="GG1190" s="206"/>
      <c r="GH1190" s="206"/>
      <c r="GI1190" s="206"/>
      <c r="GJ1190" s="206"/>
      <c r="GK1190" s="206"/>
      <c r="GL1190" s="206"/>
      <c r="GM1190" s="206"/>
      <c r="GN1190" s="206"/>
      <c r="GO1190" s="206"/>
      <c r="GP1190" s="206"/>
      <c r="GQ1190" s="206"/>
      <c r="GR1190" s="206"/>
      <c r="GS1190" s="206"/>
      <c r="GT1190" s="206"/>
      <c r="GU1190" s="206"/>
      <c r="GV1190" s="206"/>
      <c r="GW1190" s="206"/>
      <c r="GX1190" s="206"/>
      <c r="GY1190" s="206"/>
      <c r="GZ1190" s="206"/>
      <c r="HA1190" s="206"/>
      <c r="HB1190" s="206"/>
      <c r="HC1190" s="206"/>
      <c r="HD1190" s="206"/>
      <c r="HE1190" s="206"/>
      <c r="HF1190" s="206"/>
      <c r="HG1190" s="206"/>
      <c r="HH1190" s="206"/>
      <c r="HI1190" s="206"/>
      <c r="HJ1190" s="206"/>
      <c r="HK1190" s="206"/>
      <c r="HL1190" s="206"/>
      <c r="HM1190" s="206"/>
      <c r="HN1190" s="206"/>
      <c r="HO1190" s="206"/>
      <c r="HP1190" s="206"/>
      <c r="HQ1190" s="206"/>
      <c r="HR1190" s="206"/>
      <c r="HS1190" s="206"/>
      <c r="HT1190" s="206"/>
      <c r="HU1190" s="206"/>
      <c r="HV1190" s="206"/>
      <c r="HW1190" s="206"/>
      <c r="HX1190" s="206"/>
      <c r="HY1190" s="206"/>
      <c r="HZ1190" s="206"/>
      <c r="IA1190" s="206"/>
      <c r="IB1190" s="206"/>
      <c r="IC1190" s="206"/>
      <c r="ID1190" s="206"/>
      <c r="IE1190" s="206"/>
      <c r="IF1190" s="206"/>
      <c r="IG1190" s="206"/>
      <c r="IH1190" s="206"/>
    </row>
    <row r="1191" spans="1:242" s="225" customFormat="1" hidden="1" x14ac:dyDescent="0.25">
      <c r="A1191" s="206"/>
      <c r="B1191" s="206"/>
      <c r="C1191" s="204">
        <v>43789</v>
      </c>
      <c r="D1191" s="233" t="s">
        <v>2082</v>
      </c>
      <c r="E1191" s="319" t="s">
        <v>2072</v>
      </c>
      <c r="F1191" s="322"/>
      <c r="G1191" s="242" t="s">
        <v>1392</v>
      </c>
      <c r="H1191" s="313"/>
      <c r="I1191" s="654">
        <v>6120000</v>
      </c>
      <c r="J1191" s="357">
        <f t="shared" si="18"/>
        <v>14972382</v>
      </c>
      <c r="K1191" s="251"/>
      <c r="L1191" s="287"/>
      <c r="M1191" s="319" t="s">
        <v>2072</v>
      </c>
      <c r="N1191" s="287"/>
      <c r="O1191" s="287"/>
      <c r="P1191" s="287"/>
      <c r="Q1191" s="287"/>
      <c r="R1191" s="287"/>
      <c r="S1191" s="287"/>
      <c r="T1191" s="287"/>
      <c r="U1191" s="287"/>
      <c r="V1191" s="287"/>
      <c r="W1191" s="287"/>
      <c r="X1191" s="287"/>
      <c r="Y1191" s="287"/>
      <c r="Z1191" s="287"/>
      <c r="AA1191" s="287"/>
      <c r="AB1191" s="287"/>
      <c r="AC1191" s="287"/>
      <c r="AD1191" s="287"/>
      <c r="AE1191" s="287"/>
      <c r="AF1191" s="287"/>
      <c r="AG1191" s="287"/>
      <c r="AH1191" s="287"/>
      <c r="AI1191" s="287"/>
      <c r="AJ1191" s="449"/>
      <c r="AK1191" s="206"/>
      <c r="AL1191" s="206"/>
      <c r="AM1191" s="206"/>
      <c r="AN1191" s="206"/>
      <c r="AO1191" s="206"/>
      <c r="AP1191" s="206"/>
      <c r="AQ1191" s="206"/>
      <c r="AR1191" s="206"/>
      <c r="AS1191" s="206"/>
      <c r="AT1191" s="206"/>
      <c r="AU1191" s="206"/>
      <c r="AV1191" s="206"/>
      <c r="AW1191" s="206"/>
      <c r="AX1191" s="206"/>
      <c r="AY1191" s="206"/>
      <c r="AZ1191" s="206"/>
      <c r="BA1191" s="206"/>
      <c r="BB1191" s="206"/>
      <c r="BC1191" s="206"/>
      <c r="BD1191" s="206"/>
      <c r="BE1191" s="206"/>
      <c r="BF1191" s="206"/>
      <c r="BG1191" s="206"/>
      <c r="BH1191" s="206"/>
      <c r="BI1191" s="206"/>
      <c r="BJ1191" s="206"/>
      <c r="BK1191" s="206"/>
      <c r="BL1191" s="206"/>
      <c r="BM1191" s="206"/>
      <c r="BN1191" s="206"/>
      <c r="BO1191" s="206"/>
      <c r="BP1191" s="206"/>
      <c r="BQ1191" s="206"/>
      <c r="BR1191" s="206"/>
      <c r="BS1191" s="206"/>
      <c r="BT1191" s="206"/>
      <c r="BU1191" s="206"/>
      <c r="BV1191" s="206"/>
      <c r="BW1191" s="206"/>
      <c r="BX1191" s="206"/>
      <c r="BY1191" s="206"/>
      <c r="BZ1191" s="206"/>
      <c r="CA1191" s="206"/>
      <c r="CB1191" s="206"/>
      <c r="CC1191" s="206"/>
      <c r="CD1191" s="206"/>
      <c r="CE1191" s="206"/>
      <c r="CF1191" s="206"/>
      <c r="CG1191" s="206"/>
      <c r="CH1191" s="206"/>
      <c r="CI1191" s="206"/>
      <c r="CJ1191" s="206"/>
      <c r="CK1191" s="206"/>
      <c r="CL1191" s="206"/>
      <c r="CM1191" s="206"/>
      <c r="CN1191" s="206"/>
      <c r="CO1191" s="206"/>
      <c r="CP1191" s="206"/>
      <c r="CQ1191" s="206"/>
      <c r="CR1191" s="206"/>
      <c r="CS1191" s="206"/>
      <c r="CT1191" s="206"/>
      <c r="CU1191" s="206"/>
      <c r="CV1191" s="206"/>
      <c r="CW1191" s="206"/>
      <c r="CX1191" s="206"/>
      <c r="CY1191" s="206"/>
      <c r="CZ1191" s="206"/>
      <c r="DA1191" s="206"/>
      <c r="DB1191" s="206"/>
      <c r="DC1191" s="206"/>
      <c r="DD1191" s="206"/>
      <c r="DE1191" s="206"/>
      <c r="DF1191" s="206"/>
      <c r="DG1191" s="206"/>
      <c r="DH1191" s="206"/>
      <c r="DI1191" s="206"/>
      <c r="DJ1191" s="206"/>
      <c r="DK1191" s="206"/>
      <c r="DL1191" s="206"/>
      <c r="DM1191" s="206"/>
      <c r="DN1191" s="206"/>
      <c r="DO1191" s="206"/>
      <c r="DP1191" s="206"/>
      <c r="DQ1191" s="206"/>
      <c r="DR1191" s="206"/>
      <c r="DS1191" s="206"/>
      <c r="DT1191" s="206"/>
      <c r="DU1191" s="206"/>
      <c r="DV1191" s="206"/>
      <c r="DW1191" s="206"/>
      <c r="DX1191" s="206"/>
      <c r="DY1191" s="206"/>
      <c r="DZ1191" s="206"/>
      <c r="EA1191" s="206"/>
      <c r="EB1191" s="206"/>
      <c r="EC1191" s="206"/>
      <c r="ED1191" s="206"/>
      <c r="EE1191" s="206"/>
      <c r="EF1191" s="206"/>
      <c r="EG1191" s="206"/>
      <c r="EH1191" s="206"/>
      <c r="EI1191" s="206"/>
      <c r="EJ1191" s="206"/>
      <c r="EK1191" s="206"/>
      <c r="EL1191" s="206"/>
      <c r="EM1191" s="206"/>
      <c r="EN1191" s="206"/>
      <c r="EO1191" s="206"/>
      <c r="EP1191" s="206"/>
      <c r="EQ1191" s="206"/>
      <c r="ER1191" s="206"/>
      <c r="ES1191" s="206"/>
      <c r="ET1191" s="206"/>
      <c r="EU1191" s="206"/>
      <c r="EV1191" s="206"/>
      <c r="EW1191" s="206"/>
      <c r="EX1191" s="206"/>
      <c r="EY1191" s="206"/>
      <c r="EZ1191" s="206"/>
      <c r="FA1191" s="206"/>
      <c r="FB1191" s="206"/>
      <c r="FC1191" s="206"/>
      <c r="FD1191" s="206"/>
      <c r="FE1191" s="206"/>
      <c r="FF1191" s="206"/>
      <c r="FG1191" s="206"/>
      <c r="FH1191" s="206"/>
      <c r="FI1191" s="206"/>
      <c r="FJ1191" s="206"/>
      <c r="FK1191" s="206"/>
      <c r="FL1191" s="206"/>
      <c r="FM1191" s="206"/>
      <c r="FN1191" s="206"/>
      <c r="FO1191" s="206"/>
      <c r="FP1191" s="206"/>
      <c r="FQ1191" s="206"/>
      <c r="FR1191" s="206"/>
      <c r="FS1191" s="206"/>
      <c r="FT1191" s="206"/>
      <c r="FU1191" s="206"/>
      <c r="FV1191" s="206"/>
      <c r="FW1191" s="206"/>
      <c r="FX1191" s="206"/>
      <c r="FY1191" s="206"/>
      <c r="FZ1191" s="206"/>
      <c r="GA1191" s="206"/>
      <c r="GB1191" s="206"/>
      <c r="GC1191" s="206"/>
      <c r="GD1191" s="206"/>
      <c r="GE1191" s="206"/>
      <c r="GF1191" s="206"/>
      <c r="GG1191" s="206"/>
      <c r="GH1191" s="206"/>
      <c r="GI1191" s="206"/>
      <c r="GJ1191" s="206"/>
      <c r="GK1191" s="206"/>
      <c r="GL1191" s="206"/>
      <c r="GM1191" s="206"/>
      <c r="GN1191" s="206"/>
      <c r="GO1191" s="206"/>
      <c r="GP1191" s="206"/>
      <c r="GQ1191" s="206"/>
      <c r="GR1191" s="206"/>
      <c r="GS1191" s="206"/>
      <c r="GT1191" s="206"/>
      <c r="GU1191" s="206"/>
      <c r="GV1191" s="206"/>
      <c r="GW1191" s="206"/>
      <c r="GX1191" s="206"/>
      <c r="GY1191" s="206"/>
      <c r="GZ1191" s="206"/>
      <c r="HA1191" s="206"/>
      <c r="HB1191" s="206"/>
      <c r="HC1191" s="206"/>
      <c r="HD1191" s="206"/>
      <c r="HE1191" s="206"/>
      <c r="HF1191" s="206"/>
      <c r="HG1191" s="206"/>
      <c r="HH1191" s="206"/>
      <c r="HI1191" s="206"/>
      <c r="HJ1191" s="206"/>
      <c r="HK1191" s="206"/>
      <c r="HL1191" s="206"/>
      <c r="HM1191" s="206"/>
      <c r="HN1191" s="206"/>
      <c r="HO1191" s="206"/>
      <c r="HP1191" s="206"/>
      <c r="HQ1191" s="206"/>
      <c r="HR1191" s="206"/>
      <c r="HS1191" s="206"/>
      <c r="HT1191" s="206"/>
      <c r="HU1191" s="206"/>
      <c r="HV1191" s="206"/>
      <c r="HW1191" s="206"/>
      <c r="HX1191" s="206"/>
      <c r="HY1191" s="206"/>
      <c r="HZ1191" s="206"/>
      <c r="IA1191" s="206"/>
      <c r="IB1191" s="206"/>
      <c r="IC1191" s="206"/>
      <c r="ID1191" s="206"/>
      <c r="IE1191" s="206"/>
      <c r="IF1191" s="206"/>
      <c r="IG1191" s="206"/>
      <c r="IH1191" s="206"/>
    </row>
    <row r="1192" spans="1:242" s="225" customFormat="1" hidden="1" x14ac:dyDescent="0.25">
      <c r="A1192" s="206"/>
      <c r="B1192" s="206"/>
      <c r="C1192" s="204">
        <v>43789</v>
      </c>
      <c r="D1192" s="233" t="s">
        <v>2083</v>
      </c>
      <c r="E1192" s="319" t="s">
        <v>2073</v>
      </c>
      <c r="F1192" s="322"/>
      <c r="G1192" s="242" t="s">
        <v>1185</v>
      </c>
      <c r="H1192" s="313"/>
      <c r="I1192" s="654">
        <v>14000</v>
      </c>
      <c r="J1192" s="357">
        <f t="shared" si="18"/>
        <v>14958382</v>
      </c>
      <c r="K1192" s="251"/>
      <c r="L1192" s="287"/>
      <c r="M1192" s="319" t="s">
        <v>2073</v>
      </c>
      <c r="N1192" s="287"/>
      <c r="O1192" s="287"/>
      <c r="P1192" s="287"/>
      <c r="Q1192" s="287"/>
      <c r="R1192" s="287"/>
      <c r="S1192" s="287"/>
      <c r="T1192" s="287"/>
      <c r="U1192" s="287"/>
      <c r="V1192" s="287"/>
      <c r="W1192" s="287"/>
      <c r="X1192" s="287"/>
      <c r="Y1192" s="287"/>
      <c r="Z1192" s="287"/>
      <c r="AA1192" s="287"/>
      <c r="AB1192" s="287"/>
      <c r="AC1192" s="287"/>
      <c r="AD1192" s="287"/>
      <c r="AE1192" s="287"/>
      <c r="AF1192" s="287"/>
      <c r="AG1192" s="287"/>
      <c r="AH1192" s="287"/>
      <c r="AI1192" s="287"/>
      <c r="AJ1192" s="449"/>
      <c r="AK1192" s="206"/>
      <c r="AL1192" s="206"/>
      <c r="AM1192" s="206"/>
      <c r="AN1192" s="206"/>
      <c r="AO1192" s="206"/>
      <c r="AP1192" s="206"/>
      <c r="AQ1192" s="206"/>
      <c r="AR1192" s="206"/>
      <c r="AS1192" s="206"/>
      <c r="AT1192" s="206"/>
      <c r="AU1192" s="206"/>
      <c r="AV1192" s="206"/>
      <c r="AW1192" s="206"/>
      <c r="AX1192" s="206"/>
      <c r="AY1192" s="206"/>
      <c r="AZ1192" s="206"/>
      <c r="BA1192" s="206"/>
      <c r="BB1192" s="206"/>
      <c r="BC1192" s="206"/>
      <c r="BD1192" s="206"/>
      <c r="BE1192" s="206"/>
      <c r="BF1192" s="206"/>
      <c r="BG1192" s="206"/>
      <c r="BH1192" s="206"/>
      <c r="BI1192" s="206"/>
      <c r="BJ1192" s="206"/>
      <c r="BK1192" s="206"/>
      <c r="BL1192" s="206"/>
      <c r="BM1192" s="206"/>
      <c r="BN1192" s="206"/>
      <c r="BO1192" s="206"/>
      <c r="BP1192" s="206"/>
      <c r="BQ1192" s="206"/>
      <c r="BR1192" s="206"/>
      <c r="BS1192" s="206"/>
      <c r="BT1192" s="206"/>
      <c r="BU1192" s="206"/>
      <c r="BV1192" s="206"/>
      <c r="BW1192" s="206"/>
      <c r="BX1192" s="206"/>
      <c r="BY1192" s="206"/>
      <c r="BZ1192" s="206"/>
      <c r="CA1192" s="206"/>
      <c r="CB1192" s="206"/>
      <c r="CC1192" s="206"/>
      <c r="CD1192" s="206"/>
      <c r="CE1192" s="206"/>
      <c r="CF1192" s="206"/>
      <c r="CG1192" s="206"/>
      <c r="CH1192" s="206"/>
      <c r="CI1192" s="206"/>
      <c r="CJ1192" s="206"/>
      <c r="CK1192" s="206"/>
      <c r="CL1192" s="206"/>
      <c r="CM1192" s="206"/>
      <c r="CN1192" s="206"/>
      <c r="CO1192" s="206"/>
      <c r="CP1192" s="206"/>
      <c r="CQ1192" s="206"/>
      <c r="CR1192" s="206"/>
      <c r="CS1192" s="206"/>
      <c r="CT1192" s="206"/>
      <c r="CU1192" s="206"/>
      <c r="CV1192" s="206"/>
      <c r="CW1192" s="206"/>
      <c r="CX1192" s="206"/>
      <c r="CY1192" s="206"/>
      <c r="CZ1192" s="206"/>
      <c r="DA1192" s="206"/>
      <c r="DB1192" s="206"/>
      <c r="DC1192" s="206"/>
      <c r="DD1192" s="206"/>
      <c r="DE1192" s="206"/>
      <c r="DF1192" s="206"/>
      <c r="DG1192" s="206"/>
      <c r="DH1192" s="206"/>
      <c r="DI1192" s="206"/>
      <c r="DJ1192" s="206"/>
      <c r="DK1192" s="206"/>
      <c r="DL1192" s="206"/>
      <c r="DM1192" s="206"/>
      <c r="DN1192" s="206"/>
      <c r="DO1192" s="206"/>
      <c r="DP1192" s="206"/>
      <c r="DQ1192" s="206"/>
      <c r="DR1192" s="206"/>
      <c r="DS1192" s="206"/>
      <c r="DT1192" s="206"/>
      <c r="DU1192" s="206"/>
      <c r="DV1192" s="206"/>
      <c r="DW1192" s="206"/>
      <c r="DX1192" s="206"/>
      <c r="DY1192" s="206"/>
      <c r="DZ1192" s="206"/>
      <c r="EA1192" s="206"/>
      <c r="EB1192" s="206"/>
      <c r="EC1192" s="206"/>
      <c r="ED1192" s="206"/>
      <c r="EE1192" s="206"/>
      <c r="EF1192" s="206"/>
      <c r="EG1192" s="206"/>
      <c r="EH1192" s="206"/>
      <c r="EI1192" s="206"/>
      <c r="EJ1192" s="206"/>
      <c r="EK1192" s="206"/>
      <c r="EL1192" s="206"/>
      <c r="EM1192" s="206"/>
      <c r="EN1192" s="206"/>
      <c r="EO1192" s="206"/>
      <c r="EP1192" s="206"/>
      <c r="EQ1192" s="206"/>
      <c r="ER1192" s="206"/>
      <c r="ES1192" s="206"/>
      <c r="ET1192" s="206"/>
      <c r="EU1192" s="206"/>
      <c r="EV1192" s="206"/>
      <c r="EW1192" s="206"/>
      <c r="EX1192" s="206"/>
      <c r="EY1192" s="206"/>
      <c r="EZ1192" s="206"/>
      <c r="FA1192" s="206"/>
      <c r="FB1192" s="206"/>
      <c r="FC1192" s="206"/>
      <c r="FD1192" s="206"/>
      <c r="FE1192" s="206"/>
      <c r="FF1192" s="206"/>
      <c r="FG1192" s="206"/>
      <c r="FH1192" s="206"/>
      <c r="FI1192" s="206"/>
      <c r="FJ1192" s="206"/>
      <c r="FK1192" s="206"/>
      <c r="FL1192" s="206"/>
      <c r="FM1192" s="206"/>
      <c r="FN1192" s="206"/>
      <c r="FO1192" s="206"/>
      <c r="FP1192" s="206"/>
      <c r="FQ1192" s="206"/>
      <c r="FR1192" s="206"/>
      <c r="FS1192" s="206"/>
      <c r="FT1192" s="206"/>
      <c r="FU1192" s="206"/>
      <c r="FV1192" s="206"/>
      <c r="FW1192" s="206"/>
      <c r="FX1192" s="206"/>
      <c r="FY1192" s="206"/>
      <c r="FZ1192" s="206"/>
      <c r="GA1192" s="206"/>
      <c r="GB1192" s="206"/>
      <c r="GC1192" s="206"/>
      <c r="GD1192" s="206"/>
      <c r="GE1192" s="206"/>
      <c r="GF1192" s="206"/>
      <c r="GG1192" s="206"/>
      <c r="GH1192" s="206"/>
      <c r="GI1192" s="206"/>
      <c r="GJ1192" s="206"/>
      <c r="GK1192" s="206"/>
      <c r="GL1192" s="206"/>
      <c r="GM1192" s="206"/>
      <c r="GN1192" s="206"/>
      <c r="GO1192" s="206"/>
      <c r="GP1192" s="206"/>
      <c r="GQ1192" s="206"/>
      <c r="GR1192" s="206"/>
      <c r="GS1192" s="206"/>
      <c r="GT1192" s="206"/>
      <c r="GU1192" s="206"/>
      <c r="GV1192" s="206"/>
      <c r="GW1192" s="206"/>
      <c r="GX1192" s="206"/>
      <c r="GY1192" s="206"/>
      <c r="GZ1192" s="206"/>
      <c r="HA1192" s="206"/>
      <c r="HB1192" s="206"/>
      <c r="HC1192" s="206"/>
      <c r="HD1192" s="206"/>
      <c r="HE1192" s="206"/>
      <c r="HF1192" s="206"/>
      <c r="HG1192" s="206"/>
      <c r="HH1192" s="206"/>
      <c r="HI1192" s="206"/>
      <c r="HJ1192" s="206"/>
      <c r="HK1192" s="206"/>
      <c r="HL1192" s="206"/>
      <c r="HM1192" s="206"/>
      <c r="HN1192" s="206"/>
      <c r="HO1192" s="206"/>
      <c r="HP1192" s="206"/>
      <c r="HQ1192" s="206"/>
      <c r="HR1192" s="206"/>
      <c r="HS1192" s="206"/>
      <c r="HT1192" s="206"/>
      <c r="HU1192" s="206"/>
      <c r="HV1192" s="206"/>
      <c r="HW1192" s="206"/>
      <c r="HX1192" s="206"/>
      <c r="HY1192" s="206"/>
      <c r="HZ1192" s="206"/>
      <c r="IA1192" s="206"/>
      <c r="IB1192" s="206"/>
      <c r="IC1192" s="206"/>
      <c r="ID1192" s="206"/>
      <c r="IE1192" s="206"/>
      <c r="IF1192" s="206"/>
      <c r="IG1192" s="206"/>
      <c r="IH1192" s="206"/>
    </row>
    <row r="1193" spans="1:242" s="225" customFormat="1" hidden="1" x14ac:dyDescent="0.25">
      <c r="A1193" s="206"/>
      <c r="B1193" s="206"/>
      <c r="C1193" s="204">
        <v>43791</v>
      </c>
      <c r="D1193" s="233" t="s">
        <v>2084</v>
      </c>
      <c r="E1193" s="319" t="s">
        <v>2074</v>
      </c>
      <c r="F1193" s="322"/>
      <c r="G1193" s="242" t="s">
        <v>1198</v>
      </c>
      <c r="H1193" s="313"/>
      <c r="I1193" s="654">
        <v>66500</v>
      </c>
      <c r="J1193" s="357">
        <f t="shared" si="18"/>
        <v>14891882</v>
      </c>
      <c r="K1193" s="251"/>
      <c r="L1193" s="287"/>
      <c r="M1193" s="319" t="s">
        <v>2074</v>
      </c>
      <c r="N1193" s="287"/>
      <c r="O1193" s="287"/>
      <c r="P1193" s="287"/>
      <c r="Q1193" s="287"/>
      <c r="R1193" s="287"/>
      <c r="S1193" s="287"/>
      <c r="T1193" s="287"/>
      <c r="U1193" s="287"/>
      <c r="V1193" s="287"/>
      <c r="W1193" s="287"/>
      <c r="X1193" s="287"/>
      <c r="Y1193" s="287"/>
      <c r="Z1193" s="287"/>
      <c r="AA1193" s="287"/>
      <c r="AB1193" s="287"/>
      <c r="AC1193" s="287"/>
      <c r="AD1193" s="287"/>
      <c r="AE1193" s="287"/>
      <c r="AF1193" s="287"/>
      <c r="AG1193" s="287"/>
      <c r="AH1193" s="287"/>
      <c r="AI1193" s="287"/>
      <c r="AJ1193" s="449"/>
      <c r="AK1193" s="206"/>
      <c r="AL1193" s="206"/>
      <c r="AM1193" s="206"/>
      <c r="AN1193" s="206"/>
      <c r="AO1193" s="206"/>
      <c r="AP1193" s="206"/>
      <c r="AQ1193" s="206"/>
      <c r="AR1193" s="206"/>
      <c r="AS1193" s="206"/>
      <c r="AT1193" s="206"/>
      <c r="AU1193" s="206"/>
      <c r="AV1193" s="206"/>
      <c r="AW1193" s="206"/>
      <c r="AX1193" s="206"/>
      <c r="AY1193" s="206"/>
      <c r="AZ1193" s="206"/>
      <c r="BA1193" s="206"/>
      <c r="BB1193" s="206"/>
      <c r="BC1193" s="206"/>
      <c r="BD1193" s="206"/>
      <c r="BE1193" s="206"/>
      <c r="BF1193" s="206"/>
      <c r="BG1193" s="206"/>
      <c r="BH1193" s="206"/>
      <c r="BI1193" s="206"/>
      <c r="BJ1193" s="206"/>
      <c r="BK1193" s="206"/>
      <c r="BL1193" s="206"/>
      <c r="BM1193" s="206"/>
      <c r="BN1193" s="206"/>
      <c r="BO1193" s="206"/>
      <c r="BP1193" s="206"/>
      <c r="BQ1193" s="206"/>
      <c r="BR1193" s="206"/>
      <c r="BS1193" s="206"/>
      <c r="BT1193" s="206"/>
      <c r="BU1193" s="206"/>
      <c r="BV1193" s="206"/>
      <c r="BW1193" s="206"/>
      <c r="BX1193" s="206"/>
      <c r="BY1193" s="206"/>
      <c r="BZ1193" s="206"/>
      <c r="CA1193" s="206"/>
      <c r="CB1193" s="206"/>
      <c r="CC1193" s="206"/>
      <c r="CD1193" s="206"/>
      <c r="CE1193" s="206"/>
      <c r="CF1193" s="206"/>
      <c r="CG1193" s="206"/>
      <c r="CH1193" s="206"/>
      <c r="CI1193" s="206"/>
      <c r="CJ1193" s="206"/>
      <c r="CK1193" s="206"/>
      <c r="CL1193" s="206"/>
      <c r="CM1193" s="206"/>
      <c r="CN1193" s="206"/>
      <c r="CO1193" s="206"/>
      <c r="CP1193" s="206"/>
      <c r="CQ1193" s="206"/>
      <c r="CR1193" s="206"/>
      <c r="CS1193" s="206"/>
      <c r="CT1193" s="206"/>
      <c r="CU1193" s="206"/>
      <c r="CV1193" s="206"/>
      <c r="CW1193" s="206"/>
      <c r="CX1193" s="206"/>
      <c r="CY1193" s="206"/>
      <c r="CZ1193" s="206"/>
      <c r="DA1193" s="206"/>
      <c r="DB1193" s="206"/>
      <c r="DC1193" s="206"/>
      <c r="DD1193" s="206"/>
      <c r="DE1193" s="206"/>
      <c r="DF1193" s="206"/>
      <c r="DG1193" s="206"/>
      <c r="DH1193" s="206"/>
      <c r="DI1193" s="206"/>
      <c r="DJ1193" s="206"/>
      <c r="DK1193" s="206"/>
      <c r="DL1193" s="206"/>
      <c r="DM1193" s="206"/>
      <c r="DN1193" s="206"/>
      <c r="DO1193" s="206"/>
      <c r="DP1193" s="206"/>
      <c r="DQ1193" s="206"/>
      <c r="DR1193" s="206"/>
      <c r="DS1193" s="206"/>
      <c r="DT1193" s="206"/>
      <c r="DU1193" s="206"/>
      <c r="DV1193" s="206"/>
      <c r="DW1193" s="206"/>
      <c r="DX1193" s="206"/>
      <c r="DY1193" s="206"/>
      <c r="DZ1193" s="206"/>
      <c r="EA1193" s="206"/>
      <c r="EB1193" s="206"/>
      <c r="EC1193" s="206"/>
      <c r="ED1193" s="206"/>
      <c r="EE1193" s="206"/>
      <c r="EF1193" s="206"/>
      <c r="EG1193" s="206"/>
      <c r="EH1193" s="206"/>
      <c r="EI1193" s="206"/>
      <c r="EJ1193" s="206"/>
      <c r="EK1193" s="206"/>
      <c r="EL1193" s="206"/>
      <c r="EM1193" s="206"/>
      <c r="EN1193" s="206"/>
      <c r="EO1193" s="206"/>
      <c r="EP1193" s="206"/>
      <c r="EQ1193" s="206"/>
      <c r="ER1193" s="206"/>
      <c r="ES1193" s="206"/>
      <c r="ET1193" s="206"/>
      <c r="EU1193" s="206"/>
      <c r="EV1193" s="206"/>
      <c r="EW1193" s="206"/>
      <c r="EX1193" s="206"/>
      <c r="EY1193" s="206"/>
      <c r="EZ1193" s="206"/>
      <c r="FA1193" s="206"/>
      <c r="FB1193" s="206"/>
      <c r="FC1193" s="206"/>
      <c r="FD1193" s="206"/>
      <c r="FE1193" s="206"/>
      <c r="FF1193" s="206"/>
      <c r="FG1193" s="206"/>
      <c r="FH1193" s="206"/>
      <c r="FI1193" s="206"/>
      <c r="FJ1193" s="206"/>
      <c r="FK1193" s="206"/>
      <c r="FL1193" s="206"/>
      <c r="FM1193" s="206"/>
      <c r="FN1193" s="206"/>
      <c r="FO1193" s="206"/>
      <c r="FP1193" s="206"/>
      <c r="FQ1193" s="206"/>
      <c r="FR1193" s="206"/>
      <c r="FS1193" s="206"/>
      <c r="FT1193" s="206"/>
      <c r="FU1193" s="206"/>
      <c r="FV1193" s="206"/>
      <c r="FW1193" s="206"/>
      <c r="FX1193" s="206"/>
      <c r="FY1193" s="206"/>
      <c r="FZ1193" s="206"/>
      <c r="GA1193" s="206"/>
      <c r="GB1193" s="206"/>
      <c r="GC1193" s="206"/>
      <c r="GD1193" s="206"/>
      <c r="GE1193" s="206"/>
      <c r="GF1193" s="206"/>
      <c r="GG1193" s="206"/>
      <c r="GH1193" s="206"/>
      <c r="GI1193" s="206"/>
      <c r="GJ1193" s="206"/>
      <c r="GK1193" s="206"/>
      <c r="GL1193" s="206"/>
      <c r="GM1193" s="206"/>
      <c r="GN1193" s="206"/>
      <c r="GO1193" s="206"/>
      <c r="GP1193" s="206"/>
      <c r="GQ1193" s="206"/>
      <c r="GR1193" s="206"/>
      <c r="GS1193" s="206"/>
      <c r="GT1193" s="206"/>
      <c r="GU1193" s="206"/>
      <c r="GV1193" s="206"/>
      <c r="GW1193" s="206"/>
      <c r="GX1193" s="206"/>
      <c r="GY1193" s="206"/>
      <c r="GZ1193" s="206"/>
      <c r="HA1193" s="206"/>
      <c r="HB1193" s="206"/>
      <c r="HC1193" s="206"/>
      <c r="HD1193" s="206"/>
      <c r="HE1193" s="206"/>
      <c r="HF1193" s="206"/>
      <c r="HG1193" s="206"/>
      <c r="HH1193" s="206"/>
      <c r="HI1193" s="206"/>
      <c r="HJ1193" s="206"/>
      <c r="HK1193" s="206"/>
      <c r="HL1193" s="206"/>
      <c r="HM1193" s="206"/>
      <c r="HN1193" s="206"/>
      <c r="HO1193" s="206"/>
      <c r="HP1193" s="206"/>
      <c r="HQ1193" s="206"/>
      <c r="HR1193" s="206"/>
      <c r="HS1193" s="206"/>
      <c r="HT1193" s="206"/>
      <c r="HU1193" s="206"/>
      <c r="HV1193" s="206"/>
      <c r="HW1193" s="206"/>
      <c r="HX1193" s="206"/>
      <c r="HY1193" s="206"/>
      <c r="HZ1193" s="206"/>
      <c r="IA1193" s="206"/>
      <c r="IB1193" s="206"/>
      <c r="IC1193" s="206"/>
      <c r="ID1193" s="206"/>
      <c r="IE1193" s="206"/>
      <c r="IF1193" s="206"/>
      <c r="IG1193" s="206"/>
      <c r="IH1193" s="206"/>
    </row>
    <row r="1194" spans="1:242" s="225" customFormat="1" hidden="1" x14ac:dyDescent="0.25">
      <c r="A1194" s="206"/>
      <c r="B1194" s="206"/>
      <c r="C1194" s="204">
        <v>43791</v>
      </c>
      <c r="D1194" s="233" t="s">
        <v>2085</v>
      </c>
      <c r="E1194" s="319" t="s">
        <v>2075</v>
      </c>
      <c r="F1194" s="322"/>
      <c r="G1194" s="242" t="s">
        <v>1198</v>
      </c>
      <c r="H1194" s="313"/>
      <c r="I1194" s="654">
        <v>755000</v>
      </c>
      <c r="J1194" s="357">
        <f t="shared" si="18"/>
        <v>14136882</v>
      </c>
      <c r="K1194" s="251"/>
      <c r="L1194" s="287"/>
      <c r="M1194" s="319" t="s">
        <v>2075</v>
      </c>
      <c r="N1194" s="287"/>
      <c r="O1194" s="287"/>
      <c r="P1194" s="287"/>
      <c r="Q1194" s="287"/>
      <c r="R1194" s="287"/>
      <c r="S1194" s="287"/>
      <c r="T1194" s="287"/>
      <c r="U1194" s="287"/>
      <c r="V1194" s="287"/>
      <c r="W1194" s="287"/>
      <c r="X1194" s="287"/>
      <c r="Y1194" s="287"/>
      <c r="Z1194" s="287"/>
      <c r="AA1194" s="287"/>
      <c r="AB1194" s="287"/>
      <c r="AC1194" s="287"/>
      <c r="AD1194" s="287"/>
      <c r="AE1194" s="287"/>
      <c r="AF1194" s="287"/>
      <c r="AG1194" s="287"/>
      <c r="AH1194" s="287"/>
      <c r="AI1194" s="287"/>
      <c r="AJ1194" s="449"/>
      <c r="AK1194" s="206"/>
      <c r="AL1194" s="206"/>
      <c r="AM1194" s="206"/>
      <c r="AN1194" s="206"/>
      <c r="AO1194" s="206"/>
      <c r="AP1194" s="206"/>
      <c r="AQ1194" s="206"/>
      <c r="AR1194" s="206"/>
      <c r="AS1194" s="206"/>
      <c r="AT1194" s="206"/>
      <c r="AU1194" s="206"/>
      <c r="AV1194" s="206"/>
      <c r="AW1194" s="206"/>
      <c r="AX1194" s="206"/>
      <c r="AY1194" s="206"/>
      <c r="AZ1194" s="206"/>
      <c r="BA1194" s="206"/>
      <c r="BB1194" s="206"/>
      <c r="BC1194" s="206"/>
      <c r="BD1194" s="206"/>
      <c r="BE1194" s="206"/>
      <c r="BF1194" s="206"/>
      <c r="BG1194" s="206"/>
      <c r="BH1194" s="206"/>
      <c r="BI1194" s="206"/>
      <c r="BJ1194" s="206"/>
      <c r="BK1194" s="206"/>
      <c r="BL1194" s="206"/>
      <c r="BM1194" s="206"/>
      <c r="BN1194" s="206"/>
      <c r="BO1194" s="206"/>
      <c r="BP1194" s="206"/>
      <c r="BQ1194" s="206"/>
      <c r="BR1194" s="206"/>
      <c r="BS1194" s="206"/>
      <c r="BT1194" s="206"/>
      <c r="BU1194" s="206"/>
      <c r="BV1194" s="206"/>
      <c r="BW1194" s="206"/>
      <c r="BX1194" s="206"/>
      <c r="BY1194" s="206"/>
      <c r="BZ1194" s="206"/>
      <c r="CA1194" s="206"/>
      <c r="CB1194" s="206"/>
      <c r="CC1194" s="206"/>
      <c r="CD1194" s="206"/>
      <c r="CE1194" s="206"/>
      <c r="CF1194" s="206"/>
      <c r="CG1194" s="206"/>
      <c r="CH1194" s="206"/>
      <c r="CI1194" s="206"/>
      <c r="CJ1194" s="206"/>
      <c r="CK1194" s="206"/>
      <c r="CL1194" s="206"/>
      <c r="CM1194" s="206"/>
      <c r="CN1194" s="206"/>
      <c r="CO1194" s="206"/>
      <c r="CP1194" s="206"/>
      <c r="CQ1194" s="206"/>
      <c r="CR1194" s="206"/>
      <c r="CS1194" s="206"/>
      <c r="CT1194" s="206"/>
      <c r="CU1194" s="206"/>
      <c r="CV1194" s="206"/>
      <c r="CW1194" s="206"/>
      <c r="CX1194" s="206"/>
      <c r="CY1194" s="206"/>
      <c r="CZ1194" s="206"/>
      <c r="DA1194" s="206"/>
      <c r="DB1194" s="206"/>
      <c r="DC1194" s="206"/>
      <c r="DD1194" s="206"/>
      <c r="DE1194" s="206"/>
      <c r="DF1194" s="206"/>
      <c r="DG1194" s="206"/>
      <c r="DH1194" s="206"/>
      <c r="DI1194" s="206"/>
      <c r="DJ1194" s="206"/>
      <c r="DK1194" s="206"/>
      <c r="DL1194" s="206"/>
      <c r="DM1194" s="206"/>
      <c r="DN1194" s="206"/>
      <c r="DO1194" s="206"/>
      <c r="DP1194" s="206"/>
      <c r="DQ1194" s="206"/>
      <c r="DR1194" s="206"/>
      <c r="DS1194" s="206"/>
      <c r="DT1194" s="206"/>
      <c r="DU1194" s="206"/>
      <c r="DV1194" s="206"/>
      <c r="DW1194" s="206"/>
      <c r="DX1194" s="206"/>
      <c r="DY1194" s="206"/>
      <c r="DZ1194" s="206"/>
      <c r="EA1194" s="206"/>
      <c r="EB1194" s="206"/>
      <c r="EC1194" s="206"/>
      <c r="ED1194" s="206"/>
      <c r="EE1194" s="206"/>
      <c r="EF1194" s="206"/>
      <c r="EG1194" s="206"/>
      <c r="EH1194" s="206"/>
      <c r="EI1194" s="206"/>
      <c r="EJ1194" s="206"/>
      <c r="EK1194" s="206"/>
      <c r="EL1194" s="206"/>
      <c r="EM1194" s="206"/>
      <c r="EN1194" s="206"/>
      <c r="EO1194" s="206"/>
      <c r="EP1194" s="206"/>
      <c r="EQ1194" s="206"/>
      <c r="ER1194" s="206"/>
      <c r="ES1194" s="206"/>
      <c r="ET1194" s="206"/>
      <c r="EU1194" s="206"/>
      <c r="EV1194" s="206"/>
      <c r="EW1194" s="206"/>
      <c r="EX1194" s="206"/>
      <c r="EY1194" s="206"/>
      <c r="EZ1194" s="206"/>
      <c r="FA1194" s="206"/>
      <c r="FB1194" s="206"/>
      <c r="FC1194" s="206"/>
      <c r="FD1194" s="206"/>
      <c r="FE1194" s="206"/>
      <c r="FF1194" s="206"/>
      <c r="FG1194" s="206"/>
      <c r="FH1194" s="206"/>
      <c r="FI1194" s="206"/>
      <c r="FJ1194" s="206"/>
      <c r="FK1194" s="206"/>
      <c r="FL1194" s="206"/>
      <c r="FM1194" s="206"/>
      <c r="FN1194" s="206"/>
      <c r="FO1194" s="206"/>
      <c r="FP1194" s="206"/>
      <c r="FQ1194" s="206"/>
      <c r="FR1194" s="206"/>
      <c r="FS1194" s="206"/>
      <c r="FT1194" s="206"/>
      <c r="FU1194" s="206"/>
      <c r="FV1194" s="206"/>
      <c r="FW1194" s="206"/>
      <c r="FX1194" s="206"/>
      <c r="FY1194" s="206"/>
      <c r="FZ1194" s="206"/>
      <c r="GA1194" s="206"/>
      <c r="GB1194" s="206"/>
      <c r="GC1194" s="206"/>
      <c r="GD1194" s="206"/>
      <c r="GE1194" s="206"/>
      <c r="GF1194" s="206"/>
      <c r="GG1194" s="206"/>
      <c r="GH1194" s="206"/>
      <c r="GI1194" s="206"/>
      <c r="GJ1194" s="206"/>
      <c r="GK1194" s="206"/>
      <c r="GL1194" s="206"/>
      <c r="GM1194" s="206"/>
      <c r="GN1194" s="206"/>
      <c r="GO1194" s="206"/>
      <c r="GP1194" s="206"/>
      <c r="GQ1194" s="206"/>
      <c r="GR1194" s="206"/>
      <c r="GS1194" s="206"/>
      <c r="GT1194" s="206"/>
      <c r="GU1194" s="206"/>
      <c r="GV1194" s="206"/>
      <c r="GW1194" s="206"/>
      <c r="GX1194" s="206"/>
      <c r="GY1194" s="206"/>
      <c r="GZ1194" s="206"/>
      <c r="HA1194" s="206"/>
      <c r="HB1194" s="206"/>
      <c r="HC1194" s="206"/>
      <c r="HD1194" s="206"/>
      <c r="HE1194" s="206"/>
      <c r="HF1194" s="206"/>
      <c r="HG1194" s="206"/>
      <c r="HH1194" s="206"/>
      <c r="HI1194" s="206"/>
      <c r="HJ1194" s="206"/>
      <c r="HK1194" s="206"/>
      <c r="HL1194" s="206"/>
      <c r="HM1194" s="206"/>
      <c r="HN1194" s="206"/>
      <c r="HO1194" s="206"/>
      <c r="HP1194" s="206"/>
      <c r="HQ1194" s="206"/>
      <c r="HR1194" s="206"/>
      <c r="HS1194" s="206"/>
      <c r="HT1194" s="206"/>
      <c r="HU1194" s="206"/>
      <c r="HV1194" s="206"/>
      <c r="HW1194" s="206"/>
      <c r="HX1194" s="206"/>
      <c r="HY1194" s="206"/>
      <c r="HZ1194" s="206"/>
      <c r="IA1194" s="206"/>
      <c r="IB1194" s="206"/>
      <c r="IC1194" s="206"/>
      <c r="ID1194" s="206"/>
      <c r="IE1194" s="206"/>
      <c r="IF1194" s="206"/>
      <c r="IG1194" s="206"/>
      <c r="IH1194" s="206"/>
    </row>
    <row r="1195" spans="1:242" s="225" customFormat="1" hidden="1" x14ac:dyDescent="0.25">
      <c r="A1195" s="206"/>
      <c r="B1195" s="206"/>
      <c r="C1195" s="204">
        <v>43792</v>
      </c>
      <c r="D1195" s="233" t="s">
        <v>2086</v>
      </c>
      <c r="E1195" s="319" t="s">
        <v>2076</v>
      </c>
      <c r="F1195" s="322"/>
      <c r="G1195" s="242" t="s">
        <v>1198</v>
      </c>
      <c r="H1195" s="313"/>
      <c r="I1195" s="654">
        <v>102600</v>
      </c>
      <c r="J1195" s="357">
        <f t="shared" si="18"/>
        <v>14034282</v>
      </c>
      <c r="K1195" s="251"/>
      <c r="L1195" s="287"/>
      <c r="M1195" s="319" t="s">
        <v>2076</v>
      </c>
      <c r="N1195" s="287"/>
      <c r="O1195" s="287"/>
      <c r="P1195" s="287"/>
      <c r="Q1195" s="287"/>
      <c r="R1195" s="287"/>
      <c r="S1195" s="287"/>
      <c r="T1195" s="287"/>
      <c r="U1195" s="287"/>
      <c r="V1195" s="287"/>
      <c r="W1195" s="287"/>
      <c r="X1195" s="287"/>
      <c r="Y1195" s="287"/>
      <c r="Z1195" s="287"/>
      <c r="AA1195" s="287"/>
      <c r="AB1195" s="287"/>
      <c r="AC1195" s="287"/>
      <c r="AD1195" s="287"/>
      <c r="AE1195" s="287"/>
      <c r="AF1195" s="287"/>
      <c r="AG1195" s="287"/>
      <c r="AH1195" s="287"/>
      <c r="AI1195" s="287"/>
      <c r="AJ1195" s="449"/>
      <c r="AK1195" s="206"/>
      <c r="AL1195" s="206"/>
      <c r="AM1195" s="206"/>
      <c r="AN1195" s="206"/>
      <c r="AO1195" s="206"/>
      <c r="AP1195" s="206"/>
      <c r="AQ1195" s="206"/>
      <c r="AR1195" s="206"/>
      <c r="AS1195" s="206"/>
      <c r="AT1195" s="206"/>
      <c r="AU1195" s="206"/>
      <c r="AV1195" s="206"/>
      <c r="AW1195" s="206"/>
      <c r="AX1195" s="206"/>
      <c r="AY1195" s="206"/>
      <c r="AZ1195" s="206"/>
      <c r="BA1195" s="206"/>
      <c r="BB1195" s="206"/>
      <c r="BC1195" s="206"/>
      <c r="BD1195" s="206"/>
      <c r="BE1195" s="206"/>
      <c r="BF1195" s="206"/>
      <c r="BG1195" s="206"/>
      <c r="BH1195" s="206"/>
      <c r="BI1195" s="206"/>
      <c r="BJ1195" s="206"/>
      <c r="BK1195" s="206"/>
      <c r="BL1195" s="206"/>
      <c r="BM1195" s="206"/>
      <c r="BN1195" s="206"/>
      <c r="BO1195" s="206"/>
      <c r="BP1195" s="206"/>
      <c r="BQ1195" s="206"/>
      <c r="BR1195" s="206"/>
      <c r="BS1195" s="206"/>
      <c r="BT1195" s="206"/>
      <c r="BU1195" s="206"/>
      <c r="BV1195" s="206"/>
      <c r="BW1195" s="206"/>
      <c r="BX1195" s="206"/>
      <c r="BY1195" s="206"/>
      <c r="BZ1195" s="206"/>
      <c r="CA1195" s="206"/>
      <c r="CB1195" s="206"/>
      <c r="CC1195" s="206"/>
      <c r="CD1195" s="206"/>
      <c r="CE1195" s="206"/>
      <c r="CF1195" s="206"/>
      <c r="CG1195" s="206"/>
      <c r="CH1195" s="206"/>
      <c r="CI1195" s="206"/>
      <c r="CJ1195" s="206"/>
      <c r="CK1195" s="206"/>
      <c r="CL1195" s="206"/>
      <c r="CM1195" s="206"/>
      <c r="CN1195" s="206"/>
      <c r="CO1195" s="206"/>
      <c r="CP1195" s="206"/>
      <c r="CQ1195" s="206"/>
      <c r="CR1195" s="206"/>
      <c r="CS1195" s="206"/>
      <c r="CT1195" s="206"/>
      <c r="CU1195" s="206"/>
      <c r="CV1195" s="206"/>
      <c r="CW1195" s="206"/>
      <c r="CX1195" s="206"/>
      <c r="CY1195" s="206"/>
      <c r="CZ1195" s="206"/>
      <c r="DA1195" s="206"/>
      <c r="DB1195" s="206"/>
      <c r="DC1195" s="206"/>
      <c r="DD1195" s="206"/>
      <c r="DE1195" s="206"/>
      <c r="DF1195" s="206"/>
      <c r="DG1195" s="206"/>
      <c r="DH1195" s="206"/>
      <c r="DI1195" s="206"/>
      <c r="DJ1195" s="206"/>
      <c r="DK1195" s="206"/>
      <c r="DL1195" s="206"/>
      <c r="DM1195" s="206"/>
      <c r="DN1195" s="206"/>
      <c r="DO1195" s="206"/>
      <c r="DP1195" s="206"/>
      <c r="DQ1195" s="206"/>
      <c r="DR1195" s="206"/>
      <c r="DS1195" s="206"/>
      <c r="DT1195" s="206"/>
      <c r="DU1195" s="206"/>
      <c r="DV1195" s="206"/>
      <c r="DW1195" s="206"/>
      <c r="DX1195" s="206"/>
      <c r="DY1195" s="206"/>
      <c r="DZ1195" s="206"/>
      <c r="EA1195" s="206"/>
      <c r="EB1195" s="206"/>
      <c r="EC1195" s="206"/>
      <c r="ED1195" s="206"/>
      <c r="EE1195" s="206"/>
      <c r="EF1195" s="206"/>
      <c r="EG1195" s="206"/>
      <c r="EH1195" s="206"/>
      <c r="EI1195" s="206"/>
      <c r="EJ1195" s="206"/>
      <c r="EK1195" s="206"/>
      <c r="EL1195" s="206"/>
      <c r="EM1195" s="206"/>
      <c r="EN1195" s="206"/>
      <c r="EO1195" s="206"/>
      <c r="EP1195" s="206"/>
      <c r="EQ1195" s="206"/>
      <c r="ER1195" s="206"/>
      <c r="ES1195" s="206"/>
      <c r="ET1195" s="206"/>
      <c r="EU1195" s="206"/>
      <c r="EV1195" s="206"/>
      <c r="EW1195" s="206"/>
      <c r="EX1195" s="206"/>
      <c r="EY1195" s="206"/>
      <c r="EZ1195" s="206"/>
      <c r="FA1195" s="206"/>
      <c r="FB1195" s="206"/>
      <c r="FC1195" s="206"/>
      <c r="FD1195" s="206"/>
      <c r="FE1195" s="206"/>
      <c r="FF1195" s="206"/>
      <c r="FG1195" s="206"/>
      <c r="FH1195" s="206"/>
      <c r="FI1195" s="206"/>
      <c r="FJ1195" s="206"/>
      <c r="FK1195" s="206"/>
      <c r="FL1195" s="206"/>
      <c r="FM1195" s="206"/>
      <c r="FN1195" s="206"/>
      <c r="FO1195" s="206"/>
      <c r="FP1195" s="206"/>
      <c r="FQ1195" s="206"/>
      <c r="FR1195" s="206"/>
      <c r="FS1195" s="206"/>
      <c r="FT1195" s="206"/>
      <c r="FU1195" s="206"/>
      <c r="FV1195" s="206"/>
      <c r="FW1195" s="206"/>
      <c r="FX1195" s="206"/>
      <c r="FY1195" s="206"/>
      <c r="FZ1195" s="206"/>
      <c r="GA1195" s="206"/>
      <c r="GB1195" s="206"/>
      <c r="GC1195" s="206"/>
      <c r="GD1195" s="206"/>
      <c r="GE1195" s="206"/>
      <c r="GF1195" s="206"/>
      <c r="GG1195" s="206"/>
      <c r="GH1195" s="206"/>
      <c r="GI1195" s="206"/>
      <c r="GJ1195" s="206"/>
      <c r="GK1195" s="206"/>
      <c r="GL1195" s="206"/>
      <c r="GM1195" s="206"/>
      <c r="GN1195" s="206"/>
      <c r="GO1195" s="206"/>
      <c r="GP1195" s="206"/>
      <c r="GQ1195" s="206"/>
      <c r="GR1195" s="206"/>
      <c r="GS1195" s="206"/>
      <c r="GT1195" s="206"/>
      <c r="GU1195" s="206"/>
      <c r="GV1195" s="206"/>
      <c r="GW1195" s="206"/>
      <c r="GX1195" s="206"/>
      <c r="GY1195" s="206"/>
      <c r="GZ1195" s="206"/>
      <c r="HA1195" s="206"/>
      <c r="HB1195" s="206"/>
      <c r="HC1195" s="206"/>
      <c r="HD1195" s="206"/>
      <c r="HE1195" s="206"/>
      <c r="HF1195" s="206"/>
      <c r="HG1195" s="206"/>
      <c r="HH1195" s="206"/>
      <c r="HI1195" s="206"/>
      <c r="HJ1195" s="206"/>
      <c r="HK1195" s="206"/>
      <c r="HL1195" s="206"/>
      <c r="HM1195" s="206"/>
      <c r="HN1195" s="206"/>
      <c r="HO1195" s="206"/>
      <c r="HP1195" s="206"/>
      <c r="HQ1195" s="206"/>
      <c r="HR1195" s="206"/>
      <c r="HS1195" s="206"/>
      <c r="HT1195" s="206"/>
      <c r="HU1195" s="206"/>
      <c r="HV1195" s="206"/>
      <c r="HW1195" s="206"/>
      <c r="HX1195" s="206"/>
      <c r="HY1195" s="206"/>
      <c r="HZ1195" s="206"/>
      <c r="IA1195" s="206"/>
      <c r="IB1195" s="206"/>
      <c r="IC1195" s="206"/>
      <c r="ID1195" s="206"/>
      <c r="IE1195" s="206"/>
      <c r="IF1195" s="206"/>
      <c r="IG1195" s="206"/>
      <c r="IH1195" s="206"/>
    </row>
    <row r="1196" spans="1:242" s="225" customFormat="1" hidden="1" x14ac:dyDescent="0.25">
      <c r="A1196" s="206"/>
      <c r="B1196" s="206"/>
      <c r="C1196" s="204">
        <v>43792</v>
      </c>
      <c r="D1196" s="233" t="s">
        <v>1193</v>
      </c>
      <c r="E1196" s="319" t="s">
        <v>2089</v>
      </c>
      <c r="F1196" s="322"/>
      <c r="G1196" s="242" t="s">
        <v>2091</v>
      </c>
      <c r="H1196" s="313"/>
      <c r="I1196" s="654">
        <v>126000</v>
      </c>
      <c r="J1196" s="357">
        <f t="shared" si="18"/>
        <v>13908282</v>
      </c>
      <c r="K1196" s="251"/>
      <c r="L1196" s="287"/>
      <c r="M1196" s="319" t="s">
        <v>2089</v>
      </c>
      <c r="N1196" s="287"/>
      <c r="O1196" s="287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449"/>
      <c r="AK1196" s="206"/>
      <c r="AL1196" s="206"/>
      <c r="AM1196" s="206"/>
      <c r="AN1196" s="206"/>
      <c r="AO1196" s="206"/>
      <c r="AP1196" s="206"/>
      <c r="AQ1196" s="206"/>
      <c r="AR1196" s="206"/>
      <c r="AS1196" s="206"/>
      <c r="AT1196" s="206"/>
      <c r="AU1196" s="206"/>
      <c r="AV1196" s="206"/>
      <c r="AW1196" s="206"/>
      <c r="AX1196" s="206"/>
      <c r="AY1196" s="206"/>
      <c r="AZ1196" s="206"/>
      <c r="BA1196" s="206"/>
      <c r="BB1196" s="206"/>
      <c r="BC1196" s="206"/>
      <c r="BD1196" s="206"/>
      <c r="BE1196" s="206"/>
      <c r="BF1196" s="206"/>
      <c r="BG1196" s="206"/>
      <c r="BH1196" s="206"/>
      <c r="BI1196" s="206"/>
      <c r="BJ1196" s="206"/>
      <c r="BK1196" s="206"/>
      <c r="BL1196" s="206"/>
      <c r="BM1196" s="206"/>
      <c r="BN1196" s="206"/>
      <c r="BO1196" s="206"/>
      <c r="BP1196" s="206"/>
      <c r="BQ1196" s="206"/>
      <c r="BR1196" s="206"/>
      <c r="BS1196" s="206"/>
      <c r="BT1196" s="206"/>
      <c r="BU1196" s="206"/>
      <c r="BV1196" s="206"/>
      <c r="BW1196" s="206"/>
      <c r="BX1196" s="206"/>
      <c r="BY1196" s="206"/>
      <c r="BZ1196" s="206"/>
      <c r="CA1196" s="206"/>
      <c r="CB1196" s="206"/>
      <c r="CC1196" s="206"/>
      <c r="CD1196" s="206"/>
      <c r="CE1196" s="206"/>
      <c r="CF1196" s="206"/>
      <c r="CG1196" s="206"/>
      <c r="CH1196" s="206"/>
      <c r="CI1196" s="206"/>
      <c r="CJ1196" s="206"/>
      <c r="CK1196" s="206"/>
      <c r="CL1196" s="206"/>
      <c r="CM1196" s="206"/>
      <c r="CN1196" s="206"/>
      <c r="CO1196" s="206"/>
      <c r="CP1196" s="206"/>
      <c r="CQ1196" s="206"/>
      <c r="CR1196" s="206"/>
      <c r="CS1196" s="206"/>
      <c r="CT1196" s="206"/>
      <c r="CU1196" s="206"/>
      <c r="CV1196" s="206"/>
      <c r="CW1196" s="206"/>
      <c r="CX1196" s="206"/>
      <c r="CY1196" s="206"/>
      <c r="CZ1196" s="206"/>
      <c r="DA1196" s="206"/>
      <c r="DB1196" s="206"/>
      <c r="DC1196" s="206"/>
      <c r="DD1196" s="206"/>
      <c r="DE1196" s="206"/>
      <c r="DF1196" s="206"/>
      <c r="DG1196" s="206"/>
      <c r="DH1196" s="206"/>
      <c r="DI1196" s="206"/>
      <c r="DJ1196" s="206"/>
      <c r="DK1196" s="206"/>
      <c r="DL1196" s="206"/>
      <c r="DM1196" s="206"/>
      <c r="DN1196" s="206"/>
      <c r="DO1196" s="206"/>
      <c r="DP1196" s="206"/>
      <c r="DQ1196" s="206"/>
      <c r="DR1196" s="206"/>
      <c r="DS1196" s="206"/>
      <c r="DT1196" s="206"/>
      <c r="DU1196" s="206"/>
      <c r="DV1196" s="206"/>
      <c r="DW1196" s="206"/>
      <c r="DX1196" s="206"/>
      <c r="DY1196" s="206"/>
      <c r="DZ1196" s="206"/>
      <c r="EA1196" s="206"/>
      <c r="EB1196" s="206"/>
      <c r="EC1196" s="206"/>
      <c r="ED1196" s="206"/>
      <c r="EE1196" s="206"/>
      <c r="EF1196" s="206"/>
      <c r="EG1196" s="206"/>
      <c r="EH1196" s="206"/>
      <c r="EI1196" s="206"/>
      <c r="EJ1196" s="206"/>
      <c r="EK1196" s="206"/>
      <c r="EL1196" s="206"/>
      <c r="EM1196" s="206"/>
      <c r="EN1196" s="206"/>
      <c r="EO1196" s="206"/>
      <c r="EP1196" s="206"/>
      <c r="EQ1196" s="206"/>
      <c r="ER1196" s="206"/>
      <c r="ES1196" s="206"/>
      <c r="ET1196" s="206"/>
      <c r="EU1196" s="206"/>
      <c r="EV1196" s="206"/>
      <c r="EW1196" s="206"/>
      <c r="EX1196" s="206"/>
      <c r="EY1196" s="206"/>
      <c r="EZ1196" s="206"/>
      <c r="FA1196" s="206"/>
      <c r="FB1196" s="206"/>
      <c r="FC1196" s="206"/>
      <c r="FD1196" s="206"/>
      <c r="FE1196" s="206"/>
      <c r="FF1196" s="206"/>
      <c r="FG1196" s="206"/>
      <c r="FH1196" s="206"/>
      <c r="FI1196" s="206"/>
      <c r="FJ1196" s="206"/>
      <c r="FK1196" s="206"/>
      <c r="FL1196" s="206"/>
      <c r="FM1196" s="206"/>
      <c r="FN1196" s="206"/>
      <c r="FO1196" s="206"/>
      <c r="FP1196" s="206"/>
      <c r="FQ1196" s="206"/>
      <c r="FR1196" s="206"/>
      <c r="FS1196" s="206"/>
      <c r="FT1196" s="206"/>
      <c r="FU1196" s="206"/>
      <c r="FV1196" s="206"/>
      <c r="FW1196" s="206"/>
      <c r="FX1196" s="206"/>
      <c r="FY1196" s="206"/>
      <c r="FZ1196" s="206"/>
      <c r="GA1196" s="206"/>
      <c r="GB1196" s="206"/>
      <c r="GC1196" s="206"/>
      <c r="GD1196" s="206"/>
      <c r="GE1196" s="206"/>
      <c r="GF1196" s="206"/>
      <c r="GG1196" s="206"/>
      <c r="GH1196" s="206"/>
      <c r="GI1196" s="206"/>
      <c r="GJ1196" s="206"/>
      <c r="GK1196" s="206"/>
      <c r="GL1196" s="206"/>
      <c r="GM1196" s="206"/>
      <c r="GN1196" s="206"/>
      <c r="GO1196" s="206"/>
      <c r="GP1196" s="206"/>
      <c r="GQ1196" s="206"/>
      <c r="GR1196" s="206"/>
      <c r="GS1196" s="206"/>
      <c r="GT1196" s="206"/>
      <c r="GU1196" s="206"/>
      <c r="GV1196" s="206"/>
      <c r="GW1196" s="206"/>
      <c r="GX1196" s="206"/>
      <c r="GY1196" s="206"/>
      <c r="GZ1196" s="206"/>
      <c r="HA1196" s="206"/>
      <c r="HB1196" s="206"/>
      <c r="HC1196" s="206"/>
      <c r="HD1196" s="206"/>
      <c r="HE1196" s="206"/>
      <c r="HF1196" s="206"/>
      <c r="HG1196" s="206"/>
      <c r="HH1196" s="206"/>
      <c r="HI1196" s="206"/>
      <c r="HJ1196" s="206"/>
      <c r="HK1196" s="206"/>
      <c r="HL1196" s="206"/>
      <c r="HM1196" s="206"/>
      <c r="HN1196" s="206"/>
      <c r="HO1196" s="206"/>
      <c r="HP1196" s="206"/>
      <c r="HQ1196" s="206"/>
      <c r="HR1196" s="206"/>
      <c r="HS1196" s="206"/>
      <c r="HT1196" s="206"/>
      <c r="HU1196" s="206"/>
      <c r="HV1196" s="206"/>
      <c r="HW1196" s="206"/>
      <c r="HX1196" s="206"/>
      <c r="HY1196" s="206"/>
      <c r="HZ1196" s="206"/>
      <c r="IA1196" s="206"/>
      <c r="IB1196" s="206"/>
      <c r="IC1196" s="206"/>
      <c r="ID1196" s="206"/>
      <c r="IE1196" s="206"/>
      <c r="IF1196" s="206"/>
      <c r="IG1196" s="206"/>
      <c r="IH1196" s="206"/>
    </row>
    <row r="1197" spans="1:242" s="225" customFormat="1" hidden="1" x14ac:dyDescent="0.25">
      <c r="A1197" s="206"/>
      <c r="B1197" s="206"/>
      <c r="C1197" s="204">
        <v>43792</v>
      </c>
      <c r="D1197" s="233" t="s">
        <v>1193</v>
      </c>
      <c r="E1197" s="319" t="s">
        <v>2090</v>
      </c>
      <c r="F1197" s="322"/>
      <c r="G1197" s="242" t="s">
        <v>2091</v>
      </c>
      <c r="H1197" s="313"/>
      <c r="I1197" s="654">
        <v>192000</v>
      </c>
      <c r="J1197" s="357">
        <f t="shared" si="18"/>
        <v>13716282</v>
      </c>
      <c r="K1197" s="251"/>
      <c r="L1197" s="287"/>
      <c r="M1197" s="319" t="s">
        <v>2090</v>
      </c>
      <c r="N1197" s="287"/>
      <c r="O1197" s="287"/>
      <c r="P1197" s="287"/>
      <c r="Q1197" s="287"/>
      <c r="R1197" s="287"/>
      <c r="S1197" s="287"/>
      <c r="T1197" s="287"/>
      <c r="U1197" s="287"/>
      <c r="V1197" s="287"/>
      <c r="W1197" s="287"/>
      <c r="X1197" s="287"/>
      <c r="Y1197" s="287"/>
      <c r="Z1197" s="287"/>
      <c r="AA1197" s="287"/>
      <c r="AB1197" s="287"/>
      <c r="AC1197" s="287"/>
      <c r="AD1197" s="287"/>
      <c r="AE1197" s="287"/>
      <c r="AF1197" s="287"/>
      <c r="AG1197" s="287"/>
      <c r="AH1197" s="287"/>
      <c r="AI1197" s="287"/>
      <c r="AJ1197" s="449"/>
      <c r="AK1197" s="206"/>
      <c r="AL1197" s="206"/>
      <c r="AM1197" s="206"/>
      <c r="AN1197" s="206"/>
      <c r="AO1197" s="206"/>
      <c r="AP1197" s="206"/>
      <c r="AQ1197" s="206"/>
      <c r="AR1197" s="206"/>
      <c r="AS1197" s="206"/>
      <c r="AT1197" s="206"/>
      <c r="AU1197" s="206"/>
      <c r="AV1197" s="206"/>
      <c r="AW1197" s="206"/>
      <c r="AX1197" s="206"/>
      <c r="AY1197" s="206"/>
      <c r="AZ1197" s="206"/>
      <c r="BA1197" s="206"/>
      <c r="BB1197" s="206"/>
      <c r="BC1197" s="206"/>
      <c r="BD1197" s="206"/>
      <c r="BE1197" s="206"/>
      <c r="BF1197" s="206"/>
      <c r="BG1197" s="206"/>
      <c r="BH1197" s="206"/>
      <c r="BI1197" s="206"/>
      <c r="BJ1197" s="206"/>
      <c r="BK1197" s="206"/>
      <c r="BL1197" s="206"/>
      <c r="BM1197" s="206"/>
      <c r="BN1197" s="206"/>
      <c r="BO1197" s="206"/>
      <c r="BP1197" s="206"/>
      <c r="BQ1197" s="206"/>
      <c r="BR1197" s="206"/>
      <c r="BS1197" s="206"/>
      <c r="BT1197" s="206"/>
      <c r="BU1197" s="206"/>
      <c r="BV1197" s="206"/>
      <c r="BW1197" s="206"/>
      <c r="BX1197" s="206"/>
      <c r="BY1197" s="206"/>
      <c r="BZ1197" s="206"/>
      <c r="CA1197" s="206"/>
      <c r="CB1197" s="206"/>
      <c r="CC1197" s="206"/>
      <c r="CD1197" s="206"/>
      <c r="CE1197" s="206"/>
      <c r="CF1197" s="206"/>
      <c r="CG1197" s="206"/>
      <c r="CH1197" s="206"/>
      <c r="CI1197" s="206"/>
      <c r="CJ1197" s="206"/>
      <c r="CK1197" s="206"/>
      <c r="CL1197" s="206"/>
      <c r="CM1197" s="206"/>
      <c r="CN1197" s="206"/>
      <c r="CO1197" s="206"/>
      <c r="CP1197" s="206"/>
      <c r="CQ1197" s="206"/>
      <c r="CR1197" s="206"/>
      <c r="CS1197" s="206"/>
      <c r="CT1197" s="206"/>
      <c r="CU1197" s="206"/>
      <c r="CV1197" s="206"/>
      <c r="CW1197" s="206"/>
      <c r="CX1197" s="206"/>
      <c r="CY1197" s="206"/>
      <c r="CZ1197" s="206"/>
      <c r="DA1197" s="206"/>
      <c r="DB1197" s="206"/>
      <c r="DC1197" s="206"/>
      <c r="DD1197" s="206"/>
      <c r="DE1197" s="206"/>
      <c r="DF1197" s="206"/>
      <c r="DG1197" s="206"/>
      <c r="DH1197" s="206"/>
      <c r="DI1197" s="206"/>
      <c r="DJ1197" s="206"/>
      <c r="DK1197" s="206"/>
      <c r="DL1197" s="206"/>
      <c r="DM1197" s="206"/>
      <c r="DN1197" s="206"/>
      <c r="DO1197" s="206"/>
      <c r="DP1197" s="206"/>
      <c r="DQ1197" s="206"/>
      <c r="DR1197" s="206"/>
      <c r="DS1197" s="206"/>
      <c r="DT1197" s="206"/>
      <c r="DU1197" s="206"/>
      <c r="DV1197" s="206"/>
      <c r="DW1197" s="206"/>
      <c r="DX1197" s="206"/>
      <c r="DY1197" s="206"/>
      <c r="DZ1197" s="206"/>
      <c r="EA1197" s="206"/>
      <c r="EB1197" s="206"/>
      <c r="EC1197" s="206"/>
      <c r="ED1197" s="206"/>
      <c r="EE1197" s="206"/>
      <c r="EF1197" s="206"/>
      <c r="EG1197" s="206"/>
      <c r="EH1197" s="206"/>
      <c r="EI1197" s="206"/>
      <c r="EJ1197" s="206"/>
      <c r="EK1197" s="206"/>
      <c r="EL1197" s="206"/>
      <c r="EM1197" s="206"/>
      <c r="EN1197" s="206"/>
      <c r="EO1197" s="206"/>
      <c r="EP1197" s="206"/>
      <c r="EQ1197" s="206"/>
      <c r="ER1197" s="206"/>
      <c r="ES1197" s="206"/>
      <c r="ET1197" s="206"/>
      <c r="EU1197" s="206"/>
      <c r="EV1197" s="206"/>
      <c r="EW1197" s="206"/>
      <c r="EX1197" s="206"/>
      <c r="EY1197" s="206"/>
      <c r="EZ1197" s="206"/>
      <c r="FA1197" s="206"/>
      <c r="FB1197" s="206"/>
      <c r="FC1197" s="206"/>
      <c r="FD1197" s="206"/>
      <c r="FE1197" s="206"/>
      <c r="FF1197" s="206"/>
      <c r="FG1197" s="206"/>
      <c r="FH1197" s="206"/>
      <c r="FI1197" s="206"/>
      <c r="FJ1197" s="206"/>
      <c r="FK1197" s="206"/>
      <c r="FL1197" s="206"/>
      <c r="FM1197" s="206"/>
      <c r="FN1197" s="206"/>
      <c r="FO1197" s="206"/>
      <c r="FP1197" s="206"/>
      <c r="FQ1197" s="206"/>
      <c r="FR1197" s="206"/>
      <c r="FS1197" s="206"/>
      <c r="FT1197" s="206"/>
      <c r="FU1197" s="206"/>
      <c r="FV1197" s="206"/>
      <c r="FW1197" s="206"/>
      <c r="FX1197" s="206"/>
      <c r="FY1197" s="206"/>
      <c r="FZ1197" s="206"/>
      <c r="GA1197" s="206"/>
      <c r="GB1197" s="206"/>
      <c r="GC1197" s="206"/>
      <c r="GD1197" s="206"/>
      <c r="GE1197" s="206"/>
      <c r="GF1197" s="206"/>
      <c r="GG1197" s="206"/>
      <c r="GH1197" s="206"/>
      <c r="GI1197" s="206"/>
      <c r="GJ1197" s="206"/>
      <c r="GK1197" s="206"/>
      <c r="GL1197" s="206"/>
      <c r="GM1197" s="206"/>
      <c r="GN1197" s="206"/>
      <c r="GO1197" s="206"/>
      <c r="GP1197" s="206"/>
      <c r="GQ1197" s="206"/>
      <c r="GR1197" s="206"/>
      <c r="GS1197" s="206"/>
      <c r="GT1197" s="206"/>
      <c r="GU1197" s="206"/>
      <c r="GV1197" s="206"/>
      <c r="GW1197" s="206"/>
      <c r="GX1197" s="206"/>
      <c r="GY1197" s="206"/>
      <c r="GZ1197" s="206"/>
      <c r="HA1197" s="206"/>
      <c r="HB1197" s="206"/>
      <c r="HC1197" s="206"/>
      <c r="HD1197" s="206"/>
      <c r="HE1197" s="206"/>
      <c r="HF1197" s="206"/>
      <c r="HG1197" s="206"/>
      <c r="HH1197" s="206"/>
      <c r="HI1197" s="206"/>
      <c r="HJ1197" s="206"/>
      <c r="HK1197" s="206"/>
      <c r="HL1197" s="206"/>
      <c r="HM1197" s="206"/>
      <c r="HN1197" s="206"/>
      <c r="HO1197" s="206"/>
      <c r="HP1197" s="206"/>
      <c r="HQ1197" s="206"/>
      <c r="HR1197" s="206"/>
      <c r="HS1197" s="206"/>
      <c r="HT1197" s="206"/>
      <c r="HU1197" s="206"/>
      <c r="HV1197" s="206"/>
      <c r="HW1197" s="206"/>
      <c r="HX1197" s="206"/>
      <c r="HY1197" s="206"/>
      <c r="HZ1197" s="206"/>
      <c r="IA1197" s="206"/>
      <c r="IB1197" s="206"/>
      <c r="IC1197" s="206"/>
      <c r="ID1197" s="206"/>
      <c r="IE1197" s="206"/>
      <c r="IF1197" s="206"/>
      <c r="IG1197" s="206"/>
      <c r="IH1197" s="206"/>
    </row>
    <row r="1198" spans="1:242" s="225" customFormat="1" hidden="1" x14ac:dyDescent="0.25">
      <c r="A1198" s="206"/>
      <c r="B1198" s="206"/>
      <c r="C1198" s="204">
        <v>43792</v>
      </c>
      <c r="D1198" s="233" t="s">
        <v>2093</v>
      </c>
      <c r="E1198" s="319" t="s">
        <v>2092</v>
      </c>
      <c r="F1198" s="322"/>
      <c r="G1198" s="242" t="s">
        <v>1198</v>
      </c>
      <c r="H1198" s="313"/>
      <c r="I1198" s="654">
        <v>44137</v>
      </c>
      <c r="J1198" s="357">
        <f t="shared" si="18"/>
        <v>13672145</v>
      </c>
      <c r="K1198" s="251"/>
      <c r="L1198" s="287"/>
      <c r="M1198" s="319" t="s">
        <v>2092</v>
      </c>
      <c r="N1198" s="287"/>
      <c r="O1198" s="287"/>
      <c r="P1198" s="287"/>
      <c r="Q1198" s="287"/>
      <c r="R1198" s="287"/>
      <c r="S1198" s="287"/>
      <c r="T1198" s="287"/>
      <c r="U1198" s="287"/>
      <c r="V1198" s="287"/>
      <c r="W1198" s="287"/>
      <c r="X1198" s="287"/>
      <c r="Y1198" s="287"/>
      <c r="Z1198" s="287"/>
      <c r="AA1198" s="287"/>
      <c r="AB1198" s="287"/>
      <c r="AC1198" s="287"/>
      <c r="AD1198" s="287"/>
      <c r="AE1198" s="287"/>
      <c r="AF1198" s="287"/>
      <c r="AG1198" s="287"/>
      <c r="AH1198" s="287"/>
      <c r="AI1198" s="287"/>
      <c r="AJ1198" s="449"/>
      <c r="AK1198" s="206"/>
      <c r="AL1198" s="206"/>
      <c r="AM1198" s="206"/>
      <c r="AN1198" s="206"/>
      <c r="AO1198" s="206"/>
      <c r="AP1198" s="206"/>
      <c r="AQ1198" s="206"/>
      <c r="AR1198" s="206"/>
      <c r="AS1198" s="206"/>
      <c r="AT1198" s="206"/>
      <c r="AU1198" s="206"/>
      <c r="AV1198" s="206"/>
      <c r="AW1198" s="206"/>
      <c r="AX1198" s="206"/>
      <c r="AY1198" s="206"/>
      <c r="AZ1198" s="206"/>
      <c r="BA1198" s="206"/>
      <c r="BB1198" s="206"/>
      <c r="BC1198" s="206"/>
      <c r="BD1198" s="206"/>
      <c r="BE1198" s="206"/>
      <c r="BF1198" s="206"/>
      <c r="BG1198" s="206"/>
      <c r="BH1198" s="206"/>
      <c r="BI1198" s="206"/>
      <c r="BJ1198" s="206"/>
      <c r="BK1198" s="206"/>
      <c r="BL1198" s="206"/>
      <c r="BM1198" s="206"/>
      <c r="BN1198" s="206"/>
      <c r="BO1198" s="206"/>
      <c r="BP1198" s="206"/>
      <c r="BQ1198" s="206"/>
      <c r="BR1198" s="206"/>
      <c r="BS1198" s="206"/>
      <c r="BT1198" s="206"/>
      <c r="BU1198" s="206"/>
      <c r="BV1198" s="206"/>
      <c r="BW1198" s="206"/>
      <c r="BX1198" s="206"/>
      <c r="BY1198" s="206"/>
      <c r="BZ1198" s="206"/>
      <c r="CA1198" s="206"/>
      <c r="CB1198" s="206"/>
      <c r="CC1198" s="206"/>
      <c r="CD1198" s="206"/>
      <c r="CE1198" s="206"/>
      <c r="CF1198" s="206"/>
      <c r="CG1198" s="206"/>
      <c r="CH1198" s="206"/>
      <c r="CI1198" s="206"/>
      <c r="CJ1198" s="206"/>
      <c r="CK1198" s="206"/>
      <c r="CL1198" s="206"/>
      <c r="CM1198" s="206"/>
      <c r="CN1198" s="206"/>
      <c r="CO1198" s="206"/>
      <c r="CP1198" s="206"/>
      <c r="CQ1198" s="206"/>
      <c r="CR1198" s="206"/>
      <c r="CS1198" s="206"/>
      <c r="CT1198" s="206"/>
      <c r="CU1198" s="206"/>
      <c r="CV1198" s="206"/>
      <c r="CW1198" s="206"/>
      <c r="CX1198" s="206"/>
      <c r="CY1198" s="206"/>
      <c r="CZ1198" s="206"/>
      <c r="DA1198" s="206"/>
      <c r="DB1198" s="206"/>
      <c r="DC1198" s="206"/>
      <c r="DD1198" s="206"/>
      <c r="DE1198" s="206"/>
      <c r="DF1198" s="206"/>
      <c r="DG1198" s="206"/>
      <c r="DH1198" s="206"/>
      <c r="DI1198" s="206"/>
      <c r="DJ1198" s="206"/>
      <c r="DK1198" s="206"/>
      <c r="DL1198" s="206"/>
      <c r="DM1198" s="206"/>
      <c r="DN1198" s="206"/>
      <c r="DO1198" s="206"/>
      <c r="DP1198" s="206"/>
      <c r="DQ1198" s="206"/>
      <c r="DR1198" s="206"/>
      <c r="DS1198" s="206"/>
      <c r="DT1198" s="206"/>
      <c r="DU1198" s="206"/>
      <c r="DV1198" s="206"/>
      <c r="DW1198" s="206"/>
      <c r="DX1198" s="206"/>
      <c r="DY1198" s="206"/>
      <c r="DZ1198" s="206"/>
      <c r="EA1198" s="206"/>
      <c r="EB1198" s="206"/>
      <c r="EC1198" s="206"/>
      <c r="ED1198" s="206"/>
      <c r="EE1198" s="206"/>
      <c r="EF1198" s="206"/>
      <c r="EG1198" s="206"/>
      <c r="EH1198" s="206"/>
      <c r="EI1198" s="206"/>
      <c r="EJ1198" s="206"/>
      <c r="EK1198" s="206"/>
      <c r="EL1198" s="206"/>
      <c r="EM1198" s="206"/>
      <c r="EN1198" s="206"/>
      <c r="EO1198" s="206"/>
      <c r="EP1198" s="206"/>
      <c r="EQ1198" s="206"/>
      <c r="ER1198" s="206"/>
      <c r="ES1198" s="206"/>
      <c r="ET1198" s="206"/>
      <c r="EU1198" s="206"/>
      <c r="EV1198" s="206"/>
      <c r="EW1198" s="206"/>
      <c r="EX1198" s="206"/>
      <c r="EY1198" s="206"/>
      <c r="EZ1198" s="206"/>
      <c r="FA1198" s="206"/>
      <c r="FB1198" s="206"/>
      <c r="FC1198" s="206"/>
      <c r="FD1198" s="206"/>
      <c r="FE1198" s="206"/>
      <c r="FF1198" s="206"/>
      <c r="FG1198" s="206"/>
      <c r="FH1198" s="206"/>
      <c r="FI1198" s="206"/>
      <c r="FJ1198" s="206"/>
      <c r="FK1198" s="206"/>
      <c r="FL1198" s="206"/>
      <c r="FM1198" s="206"/>
      <c r="FN1198" s="206"/>
      <c r="FO1198" s="206"/>
      <c r="FP1198" s="206"/>
      <c r="FQ1198" s="206"/>
      <c r="FR1198" s="206"/>
      <c r="FS1198" s="206"/>
      <c r="FT1198" s="206"/>
      <c r="FU1198" s="206"/>
      <c r="FV1198" s="206"/>
      <c r="FW1198" s="206"/>
      <c r="FX1198" s="206"/>
      <c r="FY1198" s="206"/>
      <c r="FZ1198" s="206"/>
      <c r="GA1198" s="206"/>
      <c r="GB1198" s="206"/>
      <c r="GC1198" s="206"/>
      <c r="GD1198" s="206"/>
      <c r="GE1198" s="206"/>
      <c r="GF1198" s="206"/>
      <c r="GG1198" s="206"/>
      <c r="GH1198" s="206"/>
      <c r="GI1198" s="206"/>
      <c r="GJ1198" s="206"/>
      <c r="GK1198" s="206"/>
      <c r="GL1198" s="206"/>
      <c r="GM1198" s="206"/>
      <c r="GN1198" s="206"/>
      <c r="GO1198" s="206"/>
      <c r="GP1198" s="206"/>
      <c r="GQ1198" s="206"/>
      <c r="GR1198" s="206"/>
      <c r="GS1198" s="206"/>
      <c r="GT1198" s="206"/>
      <c r="GU1198" s="206"/>
      <c r="GV1198" s="206"/>
      <c r="GW1198" s="206"/>
      <c r="GX1198" s="206"/>
      <c r="GY1198" s="206"/>
      <c r="GZ1198" s="206"/>
      <c r="HA1198" s="206"/>
      <c r="HB1198" s="206"/>
      <c r="HC1198" s="206"/>
      <c r="HD1198" s="206"/>
      <c r="HE1198" s="206"/>
      <c r="HF1198" s="206"/>
      <c r="HG1198" s="206"/>
      <c r="HH1198" s="206"/>
      <c r="HI1198" s="206"/>
      <c r="HJ1198" s="206"/>
      <c r="HK1198" s="206"/>
      <c r="HL1198" s="206"/>
      <c r="HM1198" s="206"/>
      <c r="HN1198" s="206"/>
      <c r="HO1198" s="206"/>
      <c r="HP1198" s="206"/>
      <c r="HQ1198" s="206"/>
      <c r="HR1198" s="206"/>
      <c r="HS1198" s="206"/>
      <c r="HT1198" s="206"/>
      <c r="HU1198" s="206"/>
      <c r="HV1198" s="206"/>
      <c r="HW1198" s="206"/>
      <c r="HX1198" s="206"/>
      <c r="HY1198" s="206"/>
      <c r="HZ1198" s="206"/>
      <c r="IA1198" s="206"/>
      <c r="IB1198" s="206"/>
      <c r="IC1198" s="206"/>
      <c r="ID1198" s="206"/>
      <c r="IE1198" s="206"/>
      <c r="IF1198" s="206"/>
      <c r="IG1198" s="206"/>
      <c r="IH1198" s="206"/>
    </row>
    <row r="1199" spans="1:242" s="225" customFormat="1" hidden="1" x14ac:dyDescent="0.25">
      <c r="A1199" s="206"/>
      <c r="B1199" s="206"/>
      <c r="C1199" s="232">
        <v>43785</v>
      </c>
      <c r="D1199" s="225" t="s">
        <v>2061</v>
      </c>
      <c r="E1199" s="206" t="s">
        <v>2087</v>
      </c>
      <c r="F1199" s="206"/>
      <c r="G1199" s="225" t="s">
        <v>1210</v>
      </c>
      <c r="H1199" s="313"/>
      <c r="I1199" s="317">
        <v>1000000</v>
      </c>
      <c r="J1199" s="357">
        <f t="shared" si="18"/>
        <v>12672145</v>
      </c>
      <c r="K1199" s="251"/>
      <c r="L1199" s="287"/>
      <c r="M1199" s="206" t="s">
        <v>2087</v>
      </c>
      <c r="N1199" s="287"/>
      <c r="O1199" s="287"/>
      <c r="P1199" s="287"/>
      <c r="Q1199" s="287"/>
      <c r="R1199" s="287"/>
      <c r="S1199" s="287"/>
      <c r="T1199" s="287"/>
      <c r="U1199" s="287"/>
      <c r="V1199" s="287"/>
      <c r="W1199" s="287"/>
      <c r="X1199" s="287"/>
      <c r="Y1199" s="287"/>
      <c r="Z1199" s="287"/>
      <c r="AA1199" s="287"/>
      <c r="AB1199" s="287"/>
      <c r="AC1199" s="287"/>
      <c r="AD1199" s="287"/>
      <c r="AE1199" s="287"/>
      <c r="AF1199" s="287"/>
      <c r="AG1199" s="287"/>
      <c r="AH1199" s="287"/>
      <c r="AI1199" s="287"/>
      <c r="AJ1199" s="449"/>
      <c r="AK1199" s="206"/>
      <c r="AL1199" s="206"/>
      <c r="AM1199" s="206"/>
      <c r="AN1199" s="206"/>
      <c r="AO1199" s="206"/>
      <c r="AP1199" s="206"/>
      <c r="AQ1199" s="206"/>
      <c r="AR1199" s="206"/>
      <c r="AS1199" s="206"/>
      <c r="AT1199" s="206"/>
      <c r="AU1199" s="206"/>
      <c r="AV1199" s="206"/>
      <c r="AW1199" s="206"/>
      <c r="AX1199" s="206"/>
      <c r="AY1199" s="206"/>
      <c r="AZ1199" s="206"/>
      <c r="BA1199" s="206"/>
      <c r="BB1199" s="206"/>
      <c r="BC1199" s="206"/>
      <c r="BD1199" s="206"/>
      <c r="BE1199" s="206"/>
      <c r="BF1199" s="206"/>
      <c r="BG1199" s="206"/>
      <c r="BH1199" s="206"/>
      <c r="BI1199" s="206"/>
      <c r="BJ1199" s="206"/>
      <c r="BK1199" s="206"/>
      <c r="BL1199" s="206"/>
      <c r="BM1199" s="206"/>
      <c r="BN1199" s="206"/>
      <c r="BO1199" s="206"/>
      <c r="BP1199" s="206"/>
      <c r="BQ1199" s="206"/>
      <c r="BR1199" s="206"/>
      <c r="BS1199" s="206"/>
      <c r="BT1199" s="206"/>
      <c r="BU1199" s="206"/>
      <c r="BV1199" s="206"/>
      <c r="BW1199" s="206"/>
      <c r="BX1199" s="206"/>
      <c r="BY1199" s="206"/>
      <c r="BZ1199" s="206"/>
      <c r="CA1199" s="206"/>
      <c r="CB1199" s="206"/>
      <c r="CC1199" s="206"/>
      <c r="CD1199" s="206"/>
      <c r="CE1199" s="206"/>
      <c r="CF1199" s="206"/>
      <c r="CG1199" s="206"/>
      <c r="CH1199" s="206"/>
      <c r="CI1199" s="206"/>
      <c r="CJ1199" s="206"/>
      <c r="CK1199" s="206"/>
      <c r="CL1199" s="206"/>
      <c r="CM1199" s="206"/>
      <c r="CN1199" s="206"/>
      <c r="CO1199" s="206"/>
      <c r="CP1199" s="206"/>
      <c r="CQ1199" s="206"/>
      <c r="CR1199" s="206"/>
      <c r="CS1199" s="206"/>
      <c r="CT1199" s="206"/>
      <c r="CU1199" s="206"/>
      <c r="CV1199" s="206"/>
      <c r="CW1199" s="206"/>
      <c r="CX1199" s="206"/>
      <c r="CY1199" s="206"/>
      <c r="CZ1199" s="206"/>
      <c r="DA1199" s="206"/>
      <c r="DB1199" s="206"/>
      <c r="DC1199" s="206"/>
      <c r="DD1199" s="206"/>
      <c r="DE1199" s="206"/>
      <c r="DF1199" s="206"/>
      <c r="DG1199" s="206"/>
      <c r="DH1199" s="206"/>
      <c r="DI1199" s="206"/>
      <c r="DJ1199" s="206"/>
      <c r="DK1199" s="206"/>
      <c r="DL1199" s="206"/>
      <c r="DM1199" s="206"/>
      <c r="DN1199" s="206"/>
      <c r="DO1199" s="206"/>
      <c r="DP1199" s="206"/>
      <c r="DQ1199" s="206"/>
      <c r="DR1199" s="206"/>
      <c r="DS1199" s="206"/>
      <c r="DT1199" s="206"/>
      <c r="DU1199" s="206"/>
      <c r="DV1199" s="206"/>
      <c r="DW1199" s="206"/>
      <c r="DX1199" s="206"/>
      <c r="DY1199" s="206"/>
      <c r="DZ1199" s="206"/>
      <c r="EA1199" s="206"/>
      <c r="EB1199" s="206"/>
      <c r="EC1199" s="206"/>
      <c r="ED1199" s="206"/>
      <c r="EE1199" s="206"/>
      <c r="EF1199" s="206"/>
      <c r="EG1199" s="206"/>
      <c r="EH1199" s="206"/>
      <c r="EI1199" s="206"/>
      <c r="EJ1199" s="206"/>
      <c r="EK1199" s="206"/>
      <c r="EL1199" s="206"/>
      <c r="EM1199" s="206"/>
      <c r="EN1199" s="206"/>
      <c r="EO1199" s="206"/>
      <c r="EP1199" s="206"/>
      <c r="EQ1199" s="206"/>
      <c r="ER1199" s="206"/>
      <c r="ES1199" s="206"/>
      <c r="ET1199" s="206"/>
      <c r="EU1199" s="206"/>
      <c r="EV1199" s="206"/>
      <c r="EW1199" s="206"/>
      <c r="EX1199" s="206"/>
      <c r="EY1199" s="206"/>
      <c r="EZ1199" s="206"/>
      <c r="FA1199" s="206"/>
      <c r="FB1199" s="206"/>
      <c r="FC1199" s="206"/>
      <c r="FD1199" s="206"/>
      <c r="FE1199" s="206"/>
      <c r="FF1199" s="206"/>
      <c r="FG1199" s="206"/>
      <c r="FH1199" s="206"/>
      <c r="FI1199" s="206"/>
      <c r="FJ1199" s="206"/>
      <c r="FK1199" s="206"/>
      <c r="FL1199" s="206"/>
      <c r="FM1199" s="206"/>
      <c r="FN1199" s="206"/>
      <c r="FO1199" s="206"/>
      <c r="FP1199" s="206"/>
      <c r="FQ1199" s="206"/>
      <c r="FR1199" s="206"/>
      <c r="FS1199" s="206"/>
      <c r="FT1199" s="206"/>
      <c r="FU1199" s="206"/>
      <c r="FV1199" s="206"/>
      <c r="FW1199" s="206"/>
      <c r="FX1199" s="206"/>
      <c r="FY1199" s="206"/>
      <c r="FZ1199" s="206"/>
      <c r="GA1199" s="206"/>
      <c r="GB1199" s="206"/>
      <c r="GC1199" s="206"/>
      <c r="GD1199" s="206"/>
      <c r="GE1199" s="206"/>
      <c r="GF1199" s="206"/>
      <c r="GG1199" s="206"/>
      <c r="GH1199" s="206"/>
      <c r="GI1199" s="206"/>
      <c r="GJ1199" s="206"/>
      <c r="GK1199" s="206"/>
      <c r="GL1199" s="206"/>
      <c r="GM1199" s="206"/>
      <c r="GN1199" s="206"/>
      <c r="GO1199" s="206"/>
      <c r="GP1199" s="206"/>
      <c r="GQ1199" s="206"/>
      <c r="GR1199" s="206"/>
      <c r="GS1199" s="206"/>
      <c r="GT1199" s="206"/>
      <c r="GU1199" s="206"/>
      <c r="GV1199" s="206"/>
      <c r="GW1199" s="206"/>
      <c r="GX1199" s="206"/>
      <c r="GY1199" s="206"/>
      <c r="GZ1199" s="206"/>
      <c r="HA1199" s="206"/>
      <c r="HB1199" s="206"/>
      <c r="HC1199" s="206"/>
      <c r="HD1199" s="206"/>
      <c r="HE1199" s="206"/>
      <c r="HF1199" s="206"/>
      <c r="HG1199" s="206"/>
      <c r="HH1199" s="206"/>
      <c r="HI1199" s="206"/>
      <c r="HJ1199" s="206"/>
      <c r="HK1199" s="206"/>
      <c r="HL1199" s="206"/>
      <c r="HM1199" s="206"/>
      <c r="HN1199" s="206"/>
      <c r="HO1199" s="206"/>
      <c r="HP1199" s="206"/>
      <c r="HQ1199" s="206"/>
      <c r="HR1199" s="206"/>
      <c r="HS1199" s="206"/>
      <c r="HT1199" s="206"/>
      <c r="HU1199" s="206"/>
      <c r="HV1199" s="206"/>
      <c r="HW1199" s="206"/>
      <c r="HX1199" s="206"/>
      <c r="HY1199" s="206"/>
      <c r="HZ1199" s="206"/>
      <c r="IA1199" s="206"/>
      <c r="IB1199" s="206"/>
      <c r="IC1199" s="206"/>
      <c r="ID1199" s="206"/>
      <c r="IE1199" s="206"/>
      <c r="IF1199" s="206"/>
      <c r="IG1199" s="206"/>
      <c r="IH1199" s="206"/>
    </row>
    <row r="1200" spans="1:242" s="225" customFormat="1" hidden="1" x14ac:dyDescent="0.25">
      <c r="A1200" s="206"/>
      <c r="B1200" s="206"/>
      <c r="C1200" s="264">
        <v>43788</v>
      </c>
      <c r="D1200" s="400" t="s">
        <v>1490</v>
      </c>
      <c r="E1200" s="206" t="s">
        <v>2088</v>
      </c>
      <c r="F1200" s="287"/>
      <c r="G1200" s="401" t="s">
        <v>1190</v>
      </c>
      <c r="H1200" s="313"/>
      <c r="I1200" s="317">
        <v>2500000</v>
      </c>
      <c r="J1200" s="357">
        <f t="shared" si="18"/>
        <v>10172145</v>
      </c>
      <c r="K1200" s="251"/>
      <c r="L1200" s="287"/>
      <c r="M1200" s="206" t="s">
        <v>2088</v>
      </c>
      <c r="N1200" s="287"/>
      <c r="O1200" s="287"/>
      <c r="P1200" s="287"/>
      <c r="Q1200" s="287"/>
      <c r="R1200" s="287"/>
      <c r="S1200" s="287"/>
      <c r="T1200" s="287"/>
      <c r="U1200" s="287"/>
      <c r="V1200" s="287"/>
      <c r="W1200" s="287"/>
      <c r="X1200" s="287"/>
      <c r="Y1200" s="287"/>
      <c r="Z1200" s="287"/>
      <c r="AA1200" s="287"/>
      <c r="AB1200" s="287"/>
      <c r="AC1200" s="287"/>
      <c r="AD1200" s="287"/>
      <c r="AE1200" s="287"/>
      <c r="AF1200" s="287"/>
      <c r="AG1200" s="287"/>
      <c r="AH1200" s="287"/>
      <c r="AI1200" s="287"/>
      <c r="AJ1200" s="449"/>
      <c r="AK1200" s="206"/>
      <c r="AL1200" s="206"/>
      <c r="AM1200" s="206"/>
      <c r="AN1200" s="206"/>
      <c r="AO1200" s="206"/>
      <c r="AP1200" s="206"/>
      <c r="AQ1200" s="206"/>
      <c r="AR1200" s="206"/>
      <c r="AS1200" s="206"/>
      <c r="AT1200" s="206"/>
      <c r="AU1200" s="206"/>
      <c r="AV1200" s="206"/>
      <c r="AW1200" s="206"/>
      <c r="AX1200" s="206"/>
      <c r="AY1200" s="206"/>
      <c r="AZ1200" s="206"/>
      <c r="BA1200" s="206"/>
      <c r="BB1200" s="206"/>
      <c r="BC1200" s="206"/>
      <c r="BD1200" s="206"/>
      <c r="BE1200" s="206"/>
      <c r="BF1200" s="206"/>
      <c r="BG1200" s="206"/>
      <c r="BH1200" s="206"/>
      <c r="BI1200" s="206"/>
      <c r="BJ1200" s="206"/>
      <c r="BK1200" s="206"/>
      <c r="BL1200" s="206"/>
      <c r="BM1200" s="206"/>
      <c r="BN1200" s="206"/>
      <c r="BO1200" s="206"/>
      <c r="BP1200" s="206"/>
      <c r="BQ1200" s="206"/>
      <c r="BR1200" s="206"/>
      <c r="BS1200" s="206"/>
      <c r="BT1200" s="206"/>
      <c r="BU1200" s="206"/>
      <c r="BV1200" s="206"/>
      <c r="BW1200" s="206"/>
      <c r="BX1200" s="206"/>
      <c r="BY1200" s="206"/>
      <c r="BZ1200" s="206"/>
      <c r="CA1200" s="206"/>
      <c r="CB1200" s="206"/>
      <c r="CC1200" s="206"/>
      <c r="CD1200" s="206"/>
      <c r="CE1200" s="206"/>
      <c r="CF1200" s="206"/>
      <c r="CG1200" s="206"/>
      <c r="CH1200" s="206"/>
      <c r="CI1200" s="206"/>
      <c r="CJ1200" s="206"/>
      <c r="CK1200" s="206"/>
      <c r="CL1200" s="206"/>
      <c r="CM1200" s="206"/>
      <c r="CN1200" s="206"/>
      <c r="CO1200" s="206"/>
      <c r="CP1200" s="206"/>
      <c r="CQ1200" s="206"/>
      <c r="CR1200" s="206"/>
      <c r="CS1200" s="206"/>
      <c r="CT1200" s="206"/>
      <c r="CU1200" s="206"/>
      <c r="CV1200" s="206"/>
      <c r="CW1200" s="206"/>
      <c r="CX1200" s="206"/>
      <c r="CY1200" s="206"/>
      <c r="CZ1200" s="206"/>
      <c r="DA1200" s="206"/>
      <c r="DB1200" s="206"/>
      <c r="DC1200" s="206"/>
      <c r="DD1200" s="206"/>
      <c r="DE1200" s="206"/>
      <c r="DF1200" s="206"/>
      <c r="DG1200" s="206"/>
      <c r="DH1200" s="206"/>
      <c r="DI1200" s="206"/>
      <c r="DJ1200" s="206"/>
      <c r="DK1200" s="206"/>
      <c r="DL1200" s="206"/>
      <c r="DM1200" s="206"/>
      <c r="DN1200" s="206"/>
      <c r="DO1200" s="206"/>
      <c r="DP1200" s="206"/>
      <c r="DQ1200" s="206"/>
      <c r="DR1200" s="206"/>
      <c r="DS1200" s="206"/>
      <c r="DT1200" s="206"/>
      <c r="DU1200" s="206"/>
      <c r="DV1200" s="206"/>
      <c r="DW1200" s="206"/>
      <c r="DX1200" s="206"/>
      <c r="DY1200" s="206"/>
      <c r="DZ1200" s="206"/>
      <c r="EA1200" s="206"/>
      <c r="EB1200" s="206"/>
      <c r="EC1200" s="206"/>
      <c r="ED1200" s="206"/>
      <c r="EE1200" s="206"/>
      <c r="EF1200" s="206"/>
      <c r="EG1200" s="206"/>
      <c r="EH1200" s="206"/>
      <c r="EI1200" s="206"/>
      <c r="EJ1200" s="206"/>
      <c r="EK1200" s="206"/>
      <c r="EL1200" s="206"/>
      <c r="EM1200" s="206"/>
      <c r="EN1200" s="206"/>
      <c r="EO1200" s="206"/>
      <c r="EP1200" s="206"/>
      <c r="EQ1200" s="206"/>
      <c r="ER1200" s="206"/>
      <c r="ES1200" s="206"/>
      <c r="ET1200" s="206"/>
      <c r="EU1200" s="206"/>
      <c r="EV1200" s="206"/>
      <c r="EW1200" s="206"/>
      <c r="EX1200" s="206"/>
      <c r="EY1200" s="206"/>
      <c r="EZ1200" s="206"/>
      <c r="FA1200" s="206"/>
      <c r="FB1200" s="206"/>
      <c r="FC1200" s="206"/>
      <c r="FD1200" s="206"/>
      <c r="FE1200" s="206"/>
      <c r="FF1200" s="206"/>
      <c r="FG1200" s="206"/>
      <c r="FH1200" s="206"/>
      <c r="FI1200" s="206"/>
      <c r="FJ1200" s="206"/>
      <c r="FK1200" s="206"/>
      <c r="FL1200" s="206"/>
      <c r="FM1200" s="206"/>
      <c r="FN1200" s="206"/>
      <c r="FO1200" s="206"/>
      <c r="FP1200" s="206"/>
      <c r="FQ1200" s="206"/>
      <c r="FR1200" s="206"/>
      <c r="FS1200" s="206"/>
      <c r="FT1200" s="206"/>
      <c r="FU1200" s="206"/>
      <c r="FV1200" s="206"/>
      <c r="FW1200" s="206"/>
      <c r="FX1200" s="206"/>
      <c r="FY1200" s="206"/>
      <c r="FZ1200" s="206"/>
      <c r="GA1200" s="206"/>
      <c r="GB1200" s="206"/>
      <c r="GC1200" s="206"/>
      <c r="GD1200" s="206"/>
      <c r="GE1200" s="206"/>
      <c r="GF1200" s="206"/>
      <c r="GG1200" s="206"/>
      <c r="GH1200" s="206"/>
      <c r="GI1200" s="206"/>
      <c r="GJ1200" s="206"/>
      <c r="GK1200" s="206"/>
      <c r="GL1200" s="206"/>
      <c r="GM1200" s="206"/>
      <c r="GN1200" s="206"/>
      <c r="GO1200" s="206"/>
      <c r="GP1200" s="206"/>
      <c r="GQ1200" s="206"/>
      <c r="GR1200" s="206"/>
      <c r="GS1200" s="206"/>
      <c r="GT1200" s="206"/>
      <c r="GU1200" s="206"/>
      <c r="GV1200" s="206"/>
      <c r="GW1200" s="206"/>
      <c r="GX1200" s="206"/>
      <c r="GY1200" s="206"/>
      <c r="GZ1200" s="206"/>
      <c r="HA1200" s="206"/>
      <c r="HB1200" s="206"/>
      <c r="HC1200" s="206"/>
      <c r="HD1200" s="206"/>
      <c r="HE1200" s="206"/>
      <c r="HF1200" s="206"/>
      <c r="HG1200" s="206"/>
      <c r="HH1200" s="206"/>
      <c r="HI1200" s="206"/>
      <c r="HJ1200" s="206"/>
      <c r="HK1200" s="206"/>
      <c r="HL1200" s="206"/>
      <c r="HM1200" s="206"/>
      <c r="HN1200" s="206"/>
      <c r="HO1200" s="206"/>
      <c r="HP1200" s="206"/>
      <c r="HQ1200" s="206"/>
      <c r="HR1200" s="206"/>
      <c r="HS1200" s="206"/>
      <c r="HT1200" s="206"/>
      <c r="HU1200" s="206"/>
      <c r="HV1200" s="206"/>
      <c r="HW1200" s="206"/>
      <c r="HX1200" s="206"/>
      <c r="HY1200" s="206"/>
      <c r="HZ1200" s="206"/>
      <c r="IA1200" s="206"/>
      <c r="IB1200" s="206"/>
      <c r="IC1200" s="206"/>
      <c r="ID1200" s="206"/>
      <c r="IE1200" s="206"/>
      <c r="IF1200" s="206"/>
      <c r="IG1200" s="206"/>
      <c r="IH1200" s="206"/>
    </row>
    <row r="1201" spans="1:242" s="225" customFormat="1" hidden="1" x14ac:dyDescent="0.25">
      <c r="A1201" s="206"/>
      <c r="B1201" s="206"/>
      <c r="C1201" s="232"/>
      <c r="D1201" s="400"/>
      <c r="E1201" s="206"/>
      <c r="F1201" s="287"/>
      <c r="G1201" s="401"/>
      <c r="H1201" s="313">
        <v>11328055</v>
      </c>
      <c r="I1201" s="317"/>
      <c r="J1201" s="357">
        <f t="shared" si="18"/>
        <v>21500200</v>
      </c>
      <c r="K1201" s="251"/>
      <c r="L1201" s="287"/>
      <c r="M1201" s="206"/>
      <c r="N1201" s="287"/>
      <c r="O1201" s="287"/>
      <c r="P1201" s="287"/>
      <c r="Q1201" s="287"/>
      <c r="R1201" s="287"/>
      <c r="S1201" s="287"/>
      <c r="T1201" s="287"/>
      <c r="U1201" s="287"/>
      <c r="V1201" s="287"/>
      <c r="W1201" s="287"/>
      <c r="X1201" s="287"/>
      <c r="Y1201" s="287"/>
      <c r="Z1201" s="287"/>
      <c r="AA1201" s="287"/>
      <c r="AB1201" s="287"/>
      <c r="AC1201" s="287"/>
      <c r="AD1201" s="287"/>
      <c r="AE1201" s="287"/>
      <c r="AF1201" s="287"/>
      <c r="AG1201" s="287"/>
      <c r="AH1201" s="287"/>
      <c r="AI1201" s="287"/>
      <c r="AJ1201" s="449"/>
      <c r="AK1201" s="206"/>
      <c r="AL1201" s="206"/>
      <c r="AM1201" s="206"/>
      <c r="AN1201" s="206"/>
      <c r="AO1201" s="206"/>
      <c r="AP1201" s="206"/>
      <c r="AQ1201" s="206"/>
      <c r="AR1201" s="206"/>
      <c r="AS1201" s="206"/>
      <c r="AT1201" s="206"/>
      <c r="AU1201" s="206"/>
      <c r="AV1201" s="206"/>
      <c r="AW1201" s="206"/>
      <c r="AX1201" s="206"/>
      <c r="AY1201" s="206"/>
      <c r="AZ1201" s="206"/>
      <c r="BA1201" s="206"/>
      <c r="BB1201" s="206"/>
      <c r="BC1201" s="206"/>
      <c r="BD1201" s="206"/>
      <c r="BE1201" s="206"/>
      <c r="BF1201" s="206"/>
      <c r="BG1201" s="206"/>
      <c r="BH1201" s="206"/>
      <c r="BI1201" s="206"/>
      <c r="BJ1201" s="206"/>
      <c r="BK1201" s="206"/>
      <c r="BL1201" s="206"/>
      <c r="BM1201" s="206"/>
      <c r="BN1201" s="206"/>
      <c r="BO1201" s="206"/>
      <c r="BP1201" s="206"/>
      <c r="BQ1201" s="206"/>
      <c r="BR1201" s="206"/>
      <c r="BS1201" s="206"/>
      <c r="BT1201" s="206"/>
      <c r="BU1201" s="206"/>
      <c r="BV1201" s="206"/>
      <c r="BW1201" s="206"/>
      <c r="BX1201" s="206"/>
      <c r="BY1201" s="206"/>
      <c r="BZ1201" s="206"/>
      <c r="CA1201" s="206"/>
      <c r="CB1201" s="206"/>
      <c r="CC1201" s="206"/>
      <c r="CD1201" s="206"/>
      <c r="CE1201" s="206"/>
      <c r="CF1201" s="206"/>
      <c r="CG1201" s="206"/>
      <c r="CH1201" s="206"/>
      <c r="CI1201" s="206"/>
      <c r="CJ1201" s="206"/>
      <c r="CK1201" s="206"/>
      <c r="CL1201" s="206"/>
      <c r="CM1201" s="206"/>
      <c r="CN1201" s="206"/>
      <c r="CO1201" s="206"/>
      <c r="CP1201" s="206"/>
      <c r="CQ1201" s="206"/>
      <c r="CR1201" s="206"/>
      <c r="CS1201" s="206"/>
      <c r="CT1201" s="206"/>
      <c r="CU1201" s="206"/>
      <c r="CV1201" s="206"/>
      <c r="CW1201" s="206"/>
      <c r="CX1201" s="206"/>
      <c r="CY1201" s="206"/>
      <c r="CZ1201" s="206"/>
      <c r="DA1201" s="206"/>
      <c r="DB1201" s="206"/>
      <c r="DC1201" s="206"/>
      <c r="DD1201" s="206"/>
      <c r="DE1201" s="206"/>
      <c r="DF1201" s="206"/>
      <c r="DG1201" s="206"/>
      <c r="DH1201" s="206"/>
      <c r="DI1201" s="206"/>
      <c r="DJ1201" s="206"/>
      <c r="DK1201" s="206"/>
      <c r="DL1201" s="206"/>
      <c r="DM1201" s="206"/>
      <c r="DN1201" s="206"/>
      <c r="DO1201" s="206"/>
      <c r="DP1201" s="206"/>
      <c r="DQ1201" s="206"/>
      <c r="DR1201" s="206"/>
      <c r="DS1201" s="206"/>
      <c r="DT1201" s="206"/>
      <c r="DU1201" s="206"/>
      <c r="DV1201" s="206"/>
      <c r="DW1201" s="206"/>
      <c r="DX1201" s="206"/>
      <c r="DY1201" s="206"/>
      <c r="DZ1201" s="206"/>
      <c r="EA1201" s="206"/>
      <c r="EB1201" s="206"/>
      <c r="EC1201" s="206"/>
      <c r="ED1201" s="206"/>
      <c r="EE1201" s="206"/>
      <c r="EF1201" s="206"/>
      <c r="EG1201" s="206"/>
      <c r="EH1201" s="206"/>
      <c r="EI1201" s="206"/>
      <c r="EJ1201" s="206"/>
      <c r="EK1201" s="206"/>
      <c r="EL1201" s="206"/>
      <c r="EM1201" s="206"/>
      <c r="EN1201" s="206"/>
      <c r="EO1201" s="206"/>
      <c r="EP1201" s="206"/>
      <c r="EQ1201" s="206"/>
      <c r="ER1201" s="206"/>
      <c r="ES1201" s="206"/>
      <c r="ET1201" s="206"/>
      <c r="EU1201" s="206"/>
      <c r="EV1201" s="206"/>
      <c r="EW1201" s="206"/>
      <c r="EX1201" s="206"/>
      <c r="EY1201" s="206"/>
      <c r="EZ1201" s="206"/>
      <c r="FA1201" s="206"/>
      <c r="FB1201" s="206"/>
      <c r="FC1201" s="206"/>
      <c r="FD1201" s="206"/>
      <c r="FE1201" s="206"/>
      <c r="FF1201" s="206"/>
      <c r="FG1201" s="206"/>
      <c r="FH1201" s="206"/>
      <c r="FI1201" s="206"/>
      <c r="FJ1201" s="206"/>
      <c r="FK1201" s="206"/>
      <c r="FL1201" s="206"/>
      <c r="FM1201" s="206"/>
      <c r="FN1201" s="206"/>
      <c r="FO1201" s="206"/>
      <c r="FP1201" s="206"/>
      <c r="FQ1201" s="206"/>
      <c r="FR1201" s="206"/>
      <c r="FS1201" s="206"/>
      <c r="FT1201" s="206"/>
      <c r="FU1201" s="206"/>
      <c r="FV1201" s="206"/>
      <c r="FW1201" s="206"/>
      <c r="FX1201" s="206"/>
      <c r="FY1201" s="206"/>
      <c r="FZ1201" s="206"/>
      <c r="GA1201" s="206"/>
      <c r="GB1201" s="206"/>
      <c r="GC1201" s="206"/>
      <c r="GD1201" s="206"/>
      <c r="GE1201" s="206"/>
      <c r="GF1201" s="206"/>
      <c r="GG1201" s="206"/>
      <c r="GH1201" s="206"/>
      <c r="GI1201" s="206"/>
      <c r="GJ1201" s="206"/>
      <c r="GK1201" s="206"/>
      <c r="GL1201" s="206"/>
      <c r="GM1201" s="206"/>
      <c r="GN1201" s="206"/>
      <c r="GO1201" s="206"/>
      <c r="GP1201" s="206"/>
      <c r="GQ1201" s="206"/>
      <c r="GR1201" s="206"/>
      <c r="GS1201" s="206"/>
      <c r="GT1201" s="206"/>
      <c r="GU1201" s="206"/>
      <c r="GV1201" s="206"/>
      <c r="GW1201" s="206"/>
      <c r="GX1201" s="206"/>
      <c r="GY1201" s="206"/>
      <c r="GZ1201" s="206"/>
      <c r="HA1201" s="206"/>
      <c r="HB1201" s="206"/>
      <c r="HC1201" s="206"/>
      <c r="HD1201" s="206"/>
      <c r="HE1201" s="206"/>
      <c r="HF1201" s="206"/>
      <c r="HG1201" s="206"/>
      <c r="HH1201" s="206"/>
      <c r="HI1201" s="206"/>
      <c r="HJ1201" s="206"/>
      <c r="HK1201" s="206"/>
      <c r="HL1201" s="206"/>
      <c r="HM1201" s="206"/>
      <c r="HN1201" s="206"/>
      <c r="HO1201" s="206"/>
      <c r="HP1201" s="206"/>
      <c r="HQ1201" s="206"/>
      <c r="HR1201" s="206"/>
      <c r="HS1201" s="206"/>
      <c r="HT1201" s="206"/>
      <c r="HU1201" s="206"/>
      <c r="HV1201" s="206"/>
      <c r="HW1201" s="206"/>
      <c r="HX1201" s="206"/>
      <c r="HY1201" s="206"/>
      <c r="HZ1201" s="206"/>
      <c r="IA1201" s="206"/>
      <c r="IB1201" s="206"/>
      <c r="IC1201" s="206"/>
      <c r="ID1201" s="206"/>
      <c r="IE1201" s="206"/>
      <c r="IF1201" s="206"/>
      <c r="IG1201" s="206"/>
      <c r="IH1201" s="206"/>
    </row>
    <row r="1202" spans="1:242" s="225" customFormat="1" hidden="1" x14ac:dyDescent="0.25">
      <c r="A1202" s="206"/>
      <c r="B1202" s="206"/>
      <c r="C1202" s="204">
        <v>43795</v>
      </c>
      <c r="D1202" s="406" t="s">
        <v>2095</v>
      </c>
      <c r="E1202" s="319" t="s">
        <v>2094</v>
      </c>
      <c r="F1202" s="255"/>
      <c r="G1202" s="320" t="s">
        <v>1400</v>
      </c>
      <c r="H1202" s="313"/>
      <c r="I1202" s="655">
        <v>356815</v>
      </c>
      <c r="J1202" s="357">
        <f t="shared" si="18"/>
        <v>21143385</v>
      </c>
      <c r="K1202" s="251"/>
      <c r="L1202" s="287"/>
      <c r="M1202" s="319" t="s">
        <v>2094</v>
      </c>
      <c r="N1202" s="287"/>
      <c r="O1202" s="287"/>
      <c r="P1202" s="287"/>
      <c r="Q1202" s="287"/>
      <c r="R1202" s="287"/>
      <c r="S1202" s="287"/>
      <c r="T1202" s="287"/>
      <c r="U1202" s="287"/>
      <c r="V1202" s="287"/>
      <c r="W1202" s="287"/>
      <c r="X1202" s="287"/>
      <c r="Y1202" s="287"/>
      <c r="Z1202" s="287"/>
      <c r="AA1202" s="287"/>
      <c r="AB1202" s="287"/>
      <c r="AC1202" s="287"/>
      <c r="AD1202" s="287"/>
      <c r="AE1202" s="287"/>
      <c r="AF1202" s="287"/>
      <c r="AG1202" s="287"/>
      <c r="AH1202" s="287"/>
      <c r="AI1202" s="287"/>
      <c r="AJ1202" s="449"/>
      <c r="AK1202" s="206"/>
      <c r="AL1202" s="206"/>
      <c r="AM1202" s="206"/>
      <c r="AN1202" s="206"/>
      <c r="AO1202" s="206"/>
      <c r="AP1202" s="206"/>
      <c r="AQ1202" s="206"/>
      <c r="AR1202" s="206"/>
      <c r="AS1202" s="206"/>
      <c r="AT1202" s="206"/>
      <c r="AU1202" s="206"/>
      <c r="AV1202" s="206"/>
      <c r="AW1202" s="206"/>
      <c r="AX1202" s="206"/>
      <c r="AY1202" s="206"/>
      <c r="AZ1202" s="206"/>
      <c r="BA1202" s="206"/>
      <c r="BB1202" s="206"/>
      <c r="BC1202" s="206"/>
      <c r="BD1202" s="206"/>
      <c r="BE1202" s="206"/>
      <c r="BF1202" s="206"/>
      <c r="BG1202" s="206"/>
      <c r="BH1202" s="206"/>
      <c r="BI1202" s="206"/>
      <c r="BJ1202" s="206"/>
      <c r="BK1202" s="206"/>
      <c r="BL1202" s="206"/>
      <c r="BM1202" s="206"/>
      <c r="BN1202" s="206"/>
      <c r="BO1202" s="206"/>
      <c r="BP1202" s="206"/>
      <c r="BQ1202" s="206"/>
      <c r="BR1202" s="206"/>
      <c r="BS1202" s="206"/>
      <c r="BT1202" s="206"/>
      <c r="BU1202" s="206"/>
      <c r="BV1202" s="206"/>
      <c r="BW1202" s="206"/>
      <c r="BX1202" s="206"/>
      <c r="BY1202" s="206"/>
      <c r="BZ1202" s="206"/>
      <c r="CA1202" s="206"/>
      <c r="CB1202" s="206"/>
      <c r="CC1202" s="206"/>
      <c r="CD1202" s="206"/>
      <c r="CE1202" s="206"/>
      <c r="CF1202" s="206"/>
      <c r="CG1202" s="206"/>
      <c r="CH1202" s="206"/>
      <c r="CI1202" s="206"/>
      <c r="CJ1202" s="206"/>
      <c r="CK1202" s="206"/>
      <c r="CL1202" s="206"/>
      <c r="CM1202" s="206"/>
      <c r="CN1202" s="206"/>
      <c r="CO1202" s="206"/>
      <c r="CP1202" s="206"/>
      <c r="CQ1202" s="206"/>
      <c r="CR1202" s="206"/>
      <c r="CS1202" s="206"/>
      <c r="CT1202" s="206"/>
      <c r="CU1202" s="206"/>
      <c r="CV1202" s="206"/>
      <c r="CW1202" s="206"/>
      <c r="CX1202" s="206"/>
      <c r="CY1202" s="206"/>
      <c r="CZ1202" s="206"/>
      <c r="DA1202" s="206"/>
      <c r="DB1202" s="206"/>
      <c r="DC1202" s="206"/>
      <c r="DD1202" s="206"/>
      <c r="DE1202" s="206"/>
      <c r="DF1202" s="206"/>
      <c r="DG1202" s="206"/>
      <c r="DH1202" s="206"/>
      <c r="DI1202" s="206"/>
      <c r="DJ1202" s="206"/>
      <c r="DK1202" s="206"/>
      <c r="DL1202" s="206"/>
      <c r="DM1202" s="206"/>
      <c r="DN1202" s="206"/>
      <c r="DO1202" s="206"/>
      <c r="DP1202" s="206"/>
      <c r="DQ1202" s="206"/>
      <c r="DR1202" s="206"/>
      <c r="DS1202" s="206"/>
      <c r="DT1202" s="206"/>
      <c r="DU1202" s="206"/>
      <c r="DV1202" s="206"/>
      <c r="DW1202" s="206"/>
      <c r="DX1202" s="206"/>
      <c r="DY1202" s="206"/>
      <c r="DZ1202" s="206"/>
      <c r="EA1202" s="206"/>
      <c r="EB1202" s="206"/>
      <c r="EC1202" s="206"/>
      <c r="ED1202" s="206"/>
      <c r="EE1202" s="206"/>
      <c r="EF1202" s="206"/>
      <c r="EG1202" s="206"/>
      <c r="EH1202" s="206"/>
      <c r="EI1202" s="206"/>
      <c r="EJ1202" s="206"/>
      <c r="EK1202" s="206"/>
      <c r="EL1202" s="206"/>
      <c r="EM1202" s="206"/>
      <c r="EN1202" s="206"/>
      <c r="EO1202" s="206"/>
      <c r="EP1202" s="206"/>
      <c r="EQ1202" s="206"/>
      <c r="ER1202" s="206"/>
      <c r="ES1202" s="206"/>
      <c r="ET1202" s="206"/>
      <c r="EU1202" s="206"/>
      <c r="EV1202" s="206"/>
      <c r="EW1202" s="206"/>
      <c r="EX1202" s="206"/>
      <c r="EY1202" s="206"/>
      <c r="EZ1202" s="206"/>
      <c r="FA1202" s="206"/>
      <c r="FB1202" s="206"/>
      <c r="FC1202" s="206"/>
      <c r="FD1202" s="206"/>
      <c r="FE1202" s="206"/>
      <c r="FF1202" s="206"/>
      <c r="FG1202" s="206"/>
      <c r="FH1202" s="206"/>
      <c r="FI1202" s="206"/>
      <c r="FJ1202" s="206"/>
      <c r="FK1202" s="206"/>
      <c r="FL1202" s="206"/>
      <c r="FM1202" s="206"/>
      <c r="FN1202" s="206"/>
      <c r="FO1202" s="206"/>
      <c r="FP1202" s="206"/>
      <c r="FQ1202" s="206"/>
      <c r="FR1202" s="206"/>
      <c r="FS1202" s="206"/>
      <c r="FT1202" s="206"/>
      <c r="FU1202" s="206"/>
      <c r="FV1202" s="206"/>
      <c r="FW1202" s="206"/>
      <c r="FX1202" s="206"/>
      <c r="FY1202" s="206"/>
      <c r="FZ1202" s="206"/>
      <c r="GA1202" s="206"/>
      <c r="GB1202" s="206"/>
      <c r="GC1202" s="206"/>
      <c r="GD1202" s="206"/>
      <c r="GE1202" s="206"/>
      <c r="GF1202" s="206"/>
      <c r="GG1202" s="206"/>
      <c r="GH1202" s="206"/>
      <c r="GI1202" s="206"/>
      <c r="GJ1202" s="206"/>
      <c r="GK1202" s="206"/>
      <c r="GL1202" s="206"/>
      <c r="GM1202" s="206"/>
      <c r="GN1202" s="206"/>
      <c r="GO1202" s="206"/>
      <c r="GP1202" s="206"/>
      <c r="GQ1202" s="206"/>
      <c r="GR1202" s="206"/>
      <c r="GS1202" s="206"/>
      <c r="GT1202" s="206"/>
      <c r="GU1202" s="206"/>
      <c r="GV1202" s="206"/>
      <c r="GW1202" s="206"/>
      <c r="GX1202" s="206"/>
      <c r="GY1202" s="206"/>
      <c r="GZ1202" s="206"/>
      <c r="HA1202" s="206"/>
      <c r="HB1202" s="206"/>
      <c r="HC1202" s="206"/>
      <c r="HD1202" s="206"/>
      <c r="HE1202" s="206"/>
      <c r="HF1202" s="206"/>
      <c r="HG1202" s="206"/>
      <c r="HH1202" s="206"/>
      <c r="HI1202" s="206"/>
      <c r="HJ1202" s="206"/>
      <c r="HK1202" s="206"/>
      <c r="HL1202" s="206"/>
      <c r="HM1202" s="206"/>
      <c r="HN1202" s="206"/>
      <c r="HO1202" s="206"/>
      <c r="HP1202" s="206"/>
      <c r="HQ1202" s="206"/>
      <c r="HR1202" s="206"/>
      <c r="HS1202" s="206"/>
      <c r="HT1202" s="206"/>
      <c r="HU1202" s="206"/>
      <c r="HV1202" s="206"/>
      <c r="HW1202" s="206"/>
      <c r="HX1202" s="206"/>
      <c r="HY1202" s="206"/>
      <c r="HZ1202" s="206"/>
      <c r="IA1202" s="206"/>
      <c r="IB1202" s="206"/>
      <c r="IC1202" s="206"/>
      <c r="ID1202" s="206"/>
      <c r="IE1202" s="206"/>
      <c r="IF1202" s="206"/>
      <c r="IG1202" s="206"/>
      <c r="IH1202" s="206"/>
    </row>
    <row r="1203" spans="1:242" s="225" customFormat="1" hidden="1" x14ac:dyDescent="0.25">
      <c r="A1203" s="206"/>
      <c r="B1203" s="206"/>
      <c r="C1203" s="204">
        <v>43795</v>
      </c>
      <c r="D1203" s="407" t="s">
        <v>2104</v>
      </c>
      <c r="E1203" s="319" t="s">
        <v>2096</v>
      </c>
      <c r="F1203" s="322"/>
      <c r="G1203" s="270" t="s">
        <v>1187</v>
      </c>
      <c r="H1203" s="313"/>
      <c r="I1203" s="656">
        <v>2205500</v>
      </c>
      <c r="J1203" s="357">
        <f t="shared" si="18"/>
        <v>18937885</v>
      </c>
      <c r="K1203" s="251"/>
      <c r="L1203" s="287"/>
      <c r="M1203" s="319" t="s">
        <v>2096</v>
      </c>
      <c r="N1203" s="287"/>
      <c r="O1203" s="287"/>
      <c r="P1203" s="287"/>
      <c r="Q1203" s="287"/>
      <c r="R1203" s="287"/>
      <c r="S1203" s="287"/>
      <c r="T1203" s="287"/>
      <c r="U1203" s="287"/>
      <c r="V1203" s="287"/>
      <c r="W1203" s="287"/>
      <c r="X1203" s="287"/>
      <c r="Y1203" s="287"/>
      <c r="Z1203" s="287"/>
      <c r="AA1203" s="287"/>
      <c r="AB1203" s="287"/>
      <c r="AC1203" s="287"/>
      <c r="AD1203" s="287"/>
      <c r="AE1203" s="287"/>
      <c r="AF1203" s="287"/>
      <c r="AG1203" s="287"/>
      <c r="AH1203" s="287"/>
      <c r="AI1203" s="287"/>
      <c r="AJ1203" s="449"/>
      <c r="AK1203" s="206"/>
      <c r="AL1203" s="206"/>
      <c r="AM1203" s="206"/>
      <c r="AN1203" s="206"/>
      <c r="AO1203" s="206"/>
      <c r="AP1203" s="206"/>
      <c r="AQ1203" s="206"/>
      <c r="AR1203" s="206"/>
      <c r="AS1203" s="206"/>
      <c r="AT1203" s="206"/>
      <c r="AU1203" s="206"/>
      <c r="AV1203" s="206"/>
      <c r="AW1203" s="206"/>
      <c r="AX1203" s="206"/>
      <c r="AY1203" s="206"/>
      <c r="AZ1203" s="206"/>
      <c r="BA1203" s="206"/>
      <c r="BB1203" s="206"/>
      <c r="BC1203" s="206"/>
      <c r="BD1203" s="206"/>
      <c r="BE1203" s="206"/>
      <c r="BF1203" s="206"/>
      <c r="BG1203" s="206"/>
      <c r="BH1203" s="206"/>
      <c r="BI1203" s="206"/>
      <c r="BJ1203" s="206"/>
      <c r="BK1203" s="206"/>
      <c r="BL1203" s="206"/>
      <c r="BM1203" s="206"/>
      <c r="BN1203" s="206"/>
      <c r="BO1203" s="206"/>
      <c r="BP1203" s="206"/>
      <c r="BQ1203" s="206"/>
      <c r="BR1203" s="206"/>
      <c r="BS1203" s="206"/>
      <c r="BT1203" s="206"/>
      <c r="BU1203" s="206"/>
      <c r="BV1203" s="206"/>
      <c r="BW1203" s="206"/>
      <c r="BX1203" s="206"/>
      <c r="BY1203" s="206"/>
      <c r="BZ1203" s="206"/>
      <c r="CA1203" s="206"/>
      <c r="CB1203" s="206"/>
      <c r="CC1203" s="206"/>
      <c r="CD1203" s="206"/>
      <c r="CE1203" s="206"/>
      <c r="CF1203" s="206"/>
      <c r="CG1203" s="206"/>
      <c r="CH1203" s="206"/>
      <c r="CI1203" s="206"/>
      <c r="CJ1203" s="206"/>
      <c r="CK1203" s="206"/>
      <c r="CL1203" s="206"/>
      <c r="CM1203" s="206"/>
      <c r="CN1203" s="206"/>
      <c r="CO1203" s="206"/>
      <c r="CP1203" s="206"/>
      <c r="CQ1203" s="206"/>
      <c r="CR1203" s="206"/>
      <c r="CS1203" s="206"/>
      <c r="CT1203" s="206"/>
      <c r="CU1203" s="206"/>
      <c r="CV1203" s="206"/>
      <c r="CW1203" s="206"/>
      <c r="CX1203" s="206"/>
      <c r="CY1203" s="206"/>
      <c r="CZ1203" s="206"/>
      <c r="DA1203" s="206"/>
      <c r="DB1203" s="206"/>
      <c r="DC1203" s="206"/>
      <c r="DD1203" s="206"/>
      <c r="DE1203" s="206"/>
      <c r="DF1203" s="206"/>
      <c r="DG1203" s="206"/>
      <c r="DH1203" s="206"/>
      <c r="DI1203" s="206"/>
      <c r="DJ1203" s="206"/>
      <c r="DK1203" s="206"/>
      <c r="DL1203" s="206"/>
      <c r="DM1203" s="206"/>
      <c r="DN1203" s="206"/>
      <c r="DO1203" s="206"/>
      <c r="DP1203" s="206"/>
      <c r="DQ1203" s="206"/>
      <c r="DR1203" s="206"/>
      <c r="DS1203" s="206"/>
      <c r="DT1203" s="206"/>
      <c r="DU1203" s="206"/>
      <c r="DV1203" s="206"/>
      <c r="DW1203" s="206"/>
      <c r="DX1203" s="206"/>
      <c r="DY1203" s="206"/>
      <c r="DZ1203" s="206"/>
      <c r="EA1203" s="206"/>
      <c r="EB1203" s="206"/>
      <c r="EC1203" s="206"/>
      <c r="ED1203" s="206"/>
      <c r="EE1203" s="206"/>
      <c r="EF1203" s="206"/>
      <c r="EG1203" s="206"/>
      <c r="EH1203" s="206"/>
      <c r="EI1203" s="206"/>
      <c r="EJ1203" s="206"/>
      <c r="EK1203" s="206"/>
      <c r="EL1203" s="206"/>
      <c r="EM1203" s="206"/>
      <c r="EN1203" s="206"/>
      <c r="EO1203" s="206"/>
      <c r="EP1203" s="206"/>
      <c r="EQ1203" s="206"/>
      <c r="ER1203" s="206"/>
      <c r="ES1203" s="206"/>
      <c r="ET1203" s="206"/>
      <c r="EU1203" s="206"/>
      <c r="EV1203" s="206"/>
      <c r="EW1203" s="206"/>
      <c r="EX1203" s="206"/>
      <c r="EY1203" s="206"/>
      <c r="EZ1203" s="206"/>
      <c r="FA1203" s="206"/>
      <c r="FB1203" s="206"/>
      <c r="FC1203" s="206"/>
      <c r="FD1203" s="206"/>
      <c r="FE1203" s="206"/>
      <c r="FF1203" s="206"/>
      <c r="FG1203" s="206"/>
      <c r="FH1203" s="206"/>
      <c r="FI1203" s="206"/>
      <c r="FJ1203" s="206"/>
      <c r="FK1203" s="206"/>
      <c r="FL1203" s="206"/>
      <c r="FM1203" s="206"/>
      <c r="FN1203" s="206"/>
      <c r="FO1203" s="206"/>
      <c r="FP1203" s="206"/>
      <c r="FQ1203" s="206"/>
      <c r="FR1203" s="206"/>
      <c r="FS1203" s="206"/>
      <c r="FT1203" s="206"/>
      <c r="FU1203" s="206"/>
      <c r="FV1203" s="206"/>
      <c r="FW1203" s="206"/>
      <c r="FX1203" s="206"/>
      <c r="FY1203" s="206"/>
      <c r="FZ1203" s="206"/>
      <c r="GA1203" s="206"/>
      <c r="GB1203" s="206"/>
      <c r="GC1203" s="206"/>
      <c r="GD1203" s="206"/>
      <c r="GE1203" s="206"/>
      <c r="GF1203" s="206"/>
      <c r="GG1203" s="206"/>
      <c r="GH1203" s="206"/>
      <c r="GI1203" s="206"/>
      <c r="GJ1203" s="206"/>
      <c r="GK1203" s="206"/>
      <c r="GL1203" s="206"/>
      <c r="GM1203" s="206"/>
      <c r="GN1203" s="206"/>
      <c r="GO1203" s="206"/>
      <c r="GP1203" s="206"/>
      <c r="GQ1203" s="206"/>
      <c r="GR1203" s="206"/>
      <c r="GS1203" s="206"/>
      <c r="GT1203" s="206"/>
      <c r="GU1203" s="206"/>
      <c r="GV1203" s="206"/>
      <c r="GW1203" s="206"/>
      <c r="GX1203" s="206"/>
      <c r="GY1203" s="206"/>
      <c r="GZ1203" s="206"/>
      <c r="HA1203" s="206"/>
      <c r="HB1203" s="206"/>
      <c r="HC1203" s="206"/>
      <c r="HD1203" s="206"/>
      <c r="HE1203" s="206"/>
      <c r="HF1203" s="206"/>
      <c r="HG1203" s="206"/>
      <c r="HH1203" s="206"/>
      <c r="HI1203" s="206"/>
      <c r="HJ1203" s="206"/>
      <c r="HK1203" s="206"/>
      <c r="HL1203" s="206"/>
      <c r="HM1203" s="206"/>
      <c r="HN1203" s="206"/>
      <c r="HO1203" s="206"/>
      <c r="HP1203" s="206"/>
      <c r="HQ1203" s="206"/>
      <c r="HR1203" s="206"/>
      <c r="HS1203" s="206"/>
      <c r="HT1203" s="206"/>
      <c r="HU1203" s="206"/>
      <c r="HV1203" s="206"/>
      <c r="HW1203" s="206"/>
      <c r="HX1203" s="206"/>
      <c r="HY1203" s="206"/>
      <c r="HZ1203" s="206"/>
      <c r="IA1203" s="206"/>
      <c r="IB1203" s="206"/>
      <c r="IC1203" s="206"/>
      <c r="ID1203" s="206"/>
      <c r="IE1203" s="206"/>
      <c r="IF1203" s="206"/>
      <c r="IG1203" s="206"/>
      <c r="IH1203" s="206"/>
    </row>
    <row r="1204" spans="1:242" s="225" customFormat="1" hidden="1" x14ac:dyDescent="0.25">
      <c r="A1204" s="206"/>
      <c r="B1204" s="206"/>
      <c r="C1204" s="204">
        <v>43795</v>
      </c>
      <c r="D1204" s="233" t="s">
        <v>2105</v>
      </c>
      <c r="E1204" s="319" t="s">
        <v>2097</v>
      </c>
      <c r="F1204" s="322"/>
      <c r="G1204" s="242" t="s">
        <v>1203</v>
      </c>
      <c r="H1204" s="313"/>
      <c r="I1204" s="654">
        <v>4316365</v>
      </c>
      <c r="J1204" s="357">
        <f t="shared" si="18"/>
        <v>14621520</v>
      </c>
      <c r="K1204" s="251"/>
      <c r="L1204" s="287"/>
      <c r="M1204" s="319" t="s">
        <v>2097</v>
      </c>
      <c r="N1204" s="287"/>
      <c r="O1204" s="287"/>
      <c r="P1204" s="287"/>
      <c r="Q1204" s="287"/>
      <c r="R1204" s="287"/>
      <c r="S1204" s="287"/>
      <c r="T1204" s="287"/>
      <c r="U1204" s="287"/>
      <c r="V1204" s="287"/>
      <c r="W1204" s="287"/>
      <c r="X1204" s="287"/>
      <c r="Y1204" s="287"/>
      <c r="Z1204" s="287"/>
      <c r="AA1204" s="287"/>
      <c r="AB1204" s="287"/>
      <c r="AC1204" s="287"/>
      <c r="AD1204" s="287"/>
      <c r="AE1204" s="287"/>
      <c r="AF1204" s="287"/>
      <c r="AG1204" s="287"/>
      <c r="AH1204" s="287"/>
      <c r="AI1204" s="287"/>
      <c r="AJ1204" s="449"/>
      <c r="AK1204" s="206"/>
      <c r="AL1204" s="206"/>
      <c r="AM1204" s="206"/>
      <c r="AN1204" s="206"/>
      <c r="AO1204" s="206"/>
      <c r="AP1204" s="206"/>
      <c r="AQ1204" s="206"/>
      <c r="AR1204" s="206"/>
      <c r="AS1204" s="206"/>
      <c r="AT1204" s="206"/>
      <c r="AU1204" s="206"/>
      <c r="AV1204" s="206"/>
      <c r="AW1204" s="206"/>
      <c r="AX1204" s="206"/>
      <c r="AY1204" s="206"/>
      <c r="AZ1204" s="206"/>
      <c r="BA1204" s="206"/>
      <c r="BB1204" s="206"/>
      <c r="BC1204" s="206"/>
      <c r="BD1204" s="206"/>
      <c r="BE1204" s="206"/>
      <c r="BF1204" s="206"/>
      <c r="BG1204" s="206"/>
      <c r="BH1204" s="206"/>
      <c r="BI1204" s="206"/>
      <c r="BJ1204" s="206"/>
      <c r="BK1204" s="206"/>
      <c r="BL1204" s="206"/>
      <c r="BM1204" s="206"/>
      <c r="BN1204" s="206"/>
      <c r="BO1204" s="206"/>
      <c r="BP1204" s="206"/>
      <c r="BQ1204" s="206"/>
      <c r="BR1204" s="206"/>
      <c r="BS1204" s="206"/>
      <c r="BT1204" s="206"/>
      <c r="BU1204" s="206"/>
      <c r="BV1204" s="206"/>
      <c r="BW1204" s="206"/>
      <c r="BX1204" s="206"/>
      <c r="BY1204" s="206"/>
      <c r="BZ1204" s="206"/>
      <c r="CA1204" s="206"/>
      <c r="CB1204" s="206"/>
      <c r="CC1204" s="206"/>
      <c r="CD1204" s="206"/>
      <c r="CE1204" s="206"/>
      <c r="CF1204" s="206"/>
      <c r="CG1204" s="206"/>
      <c r="CH1204" s="206"/>
      <c r="CI1204" s="206"/>
      <c r="CJ1204" s="206"/>
      <c r="CK1204" s="206"/>
      <c r="CL1204" s="206"/>
      <c r="CM1204" s="206"/>
      <c r="CN1204" s="206"/>
      <c r="CO1204" s="206"/>
      <c r="CP1204" s="206"/>
      <c r="CQ1204" s="206"/>
      <c r="CR1204" s="206"/>
      <c r="CS1204" s="206"/>
      <c r="CT1204" s="206"/>
      <c r="CU1204" s="206"/>
      <c r="CV1204" s="206"/>
      <c r="CW1204" s="206"/>
      <c r="CX1204" s="206"/>
      <c r="CY1204" s="206"/>
      <c r="CZ1204" s="206"/>
      <c r="DA1204" s="206"/>
      <c r="DB1204" s="206"/>
      <c r="DC1204" s="206"/>
      <c r="DD1204" s="206"/>
      <c r="DE1204" s="206"/>
      <c r="DF1204" s="206"/>
      <c r="DG1204" s="206"/>
      <c r="DH1204" s="206"/>
      <c r="DI1204" s="206"/>
      <c r="DJ1204" s="206"/>
      <c r="DK1204" s="206"/>
      <c r="DL1204" s="206"/>
      <c r="DM1204" s="206"/>
      <c r="DN1204" s="206"/>
      <c r="DO1204" s="206"/>
      <c r="DP1204" s="206"/>
      <c r="DQ1204" s="206"/>
      <c r="DR1204" s="206"/>
      <c r="DS1204" s="206"/>
      <c r="DT1204" s="206"/>
      <c r="DU1204" s="206"/>
      <c r="DV1204" s="206"/>
      <c r="DW1204" s="206"/>
      <c r="DX1204" s="206"/>
      <c r="DY1204" s="206"/>
      <c r="DZ1204" s="206"/>
      <c r="EA1204" s="206"/>
      <c r="EB1204" s="206"/>
      <c r="EC1204" s="206"/>
      <c r="ED1204" s="206"/>
      <c r="EE1204" s="206"/>
      <c r="EF1204" s="206"/>
      <c r="EG1204" s="206"/>
      <c r="EH1204" s="206"/>
      <c r="EI1204" s="206"/>
      <c r="EJ1204" s="206"/>
      <c r="EK1204" s="206"/>
      <c r="EL1204" s="206"/>
      <c r="EM1204" s="206"/>
      <c r="EN1204" s="206"/>
      <c r="EO1204" s="206"/>
      <c r="EP1204" s="206"/>
      <c r="EQ1204" s="206"/>
      <c r="ER1204" s="206"/>
      <c r="ES1204" s="206"/>
      <c r="ET1204" s="206"/>
      <c r="EU1204" s="206"/>
      <c r="EV1204" s="206"/>
      <c r="EW1204" s="206"/>
      <c r="EX1204" s="206"/>
      <c r="EY1204" s="206"/>
      <c r="EZ1204" s="206"/>
      <c r="FA1204" s="206"/>
      <c r="FB1204" s="206"/>
      <c r="FC1204" s="206"/>
      <c r="FD1204" s="206"/>
      <c r="FE1204" s="206"/>
      <c r="FF1204" s="206"/>
      <c r="FG1204" s="206"/>
      <c r="FH1204" s="206"/>
      <c r="FI1204" s="206"/>
      <c r="FJ1204" s="206"/>
      <c r="FK1204" s="206"/>
      <c r="FL1204" s="206"/>
      <c r="FM1204" s="206"/>
      <c r="FN1204" s="206"/>
      <c r="FO1204" s="206"/>
      <c r="FP1204" s="206"/>
      <c r="FQ1204" s="206"/>
      <c r="FR1204" s="206"/>
      <c r="FS1204" s="206"/>
      <c r="FT1204" s="206"/>
      <c r="FU1204" s="206"/>
      <c r="FV1204" s="206"/>
      <c r="FW1204" s="206"/>
      <c r="FX1204" s="206"/>
      <c r="FY1204" s="206"/>
      <c r="FZ1204" s="206"/>
      <c r="GA1204" s="206"/>
      <c r="GB1204" s="206"/>
      <c r="GC1204" s="206"/>
      <c r="GD1204" s="206"/>
      <c r="GE1204" s="206"/>
      <c r="GF1204" s="206"/>
      <c r="GG1204" s="206"/>
      <c r="GH1204" s="206"/>
      <c r="GI1204" s="206"/>
      <c r="GJ1204" s="206"/>
      <c r="GK1204" s="206"/>
      <c r="GL1204" s="206"/>
      <c r="GM1204" s="206"/>
      <c r="GN1204" s="206"/>
      <c r="GO1204" s="206"/>
      <c r="GP1204" s="206"/>
      <c r="GQ1204" s="206"/>
      <c r="GR1204" s="206"/>
      <c r="GS1204" s="206"/>
      <c r="GT1204" s="206"/>
      <c r="GU1204" s="206"/>
      <c r="GV1204" s="206"/>
      <c r="GW1204" s="206"/>
      <c r="GX1204" s="206"/>
      <c r="GY1204" s="206"/>
      <c r="GZ1204" s="206"/>
      <c r="HA1204" s="206"/>
      <c r="HB1204" s="206"/>
      <c r="HC1204" s="206"/>
      <c r="HD1204" s="206"/>
      <c r="HE1204" s="206"/>
      <c r="HF1204" s="206"/>
      <c r="HG1204" s="206"/>
      <c r="HH1204" s="206"/>
      <c r="HI1204" s="206"/>
      <c r="HJ1204" s="206"/>
      <c r="HK1204" s="206"/>
      <c r="HL1204" s="206"/>
      <c r="HM1204" s="206"/>
      <c r="HN1204" s="206"/>
      <c r="HO1204" s="206"/>
      <c r="HP1204" s="206"/>
      <c r="HQ1204" s="206"/>
      <c r="HR1204" s="206"/>
      <c r="HS1204" s="206"/>
      <c r="HT1204" s="206"/>
      <c r="HU1204" s="206"/>
      <c r="HV1204" s="206"/>
      <c r="HW1204" s="206"/>
      <c r="HX1204" s="206"/>
      <c r="HY1204" s="206"/>
      <c r="HZ1204" s="206"/>
      <c r="IA1204" s="206"/>
      <c r="IB1204" s="206"/>
      <c r="IC1204" s="206"/>
      <c r="ID1204" s="206"/>
      <c r="IE1204" s="206"/>
      <c r="IF1204" s="206"/>
      <c r="IG1204" s="206"/>
      <c r="IH1204" s="206"/>
    </row>
    <row r="1205" spans="1:242" s="225" customFormat="1" hidden="1" x14ac:dyDescent="0.25">
      <c r="A1205" s="206"/>
      <c r="B1205" s="206"/>
      <c r="C1205" s="204">
        <v>43795</v>
      </c>
      <c r="D1205" s="233" t="s">
        <v>1391</v>
      </c>
      <c r="E1205" s="319" t="s">
        <v>2098</v>
      </c>
      <c r="F1205" s="322"/>
      <c r="G1205" s="242" t="s">
        <v>1345</v>
      </c>
      <c r="H1205" s="313"/>
      <c r="I1205" s="654">
        <v>128000</v>
      </c>
      <c r="J1205" s="357">
        <f t="shared" si="18"/>
        <v>14493520</v>
      </c>
      <c r="K1205" s="251"/>
      <c r="L1205" s="287"/>
      <c r="M1205" s="319" t="s">
        <v>2098</v>
      </c>
      <c r="N1205" s="287"/>
      <c r="O1205" s="287"/>
      <c r="P1205" s="287"/>
      <c r="Q1205" s="287"/>
      <c r="R1205" s="287"/>
      <c r="S1205" s="287"/>
      <c r="T1205" s="287"/>
      <c r="U1205" s="287"/>
      <c r="V1205" s="287"/>
      <c r="W1205" s="287"/>
      <c r="X1205" s="287"/>
      <c r="Y1205" s="287"/>
      <c r="Z1205" s="287"/>
      <c r="AA1205" s="287"/>
      <c r="AB1205" s="287"/>
      <c r="AC1205" s="287"/>
      <c r="AD1205" s="287"/>
      <c r="AE1205" s="287"/>
      <c r="AF1205" s="287"/>
      <c r="AG1205" s="287"/>
      <c r="AH1205" s="287"/>
      <c r="AI1205" s="287"/>
      <c r="AJ1205" s="449"/>
      <c r="AK1205" s="206"/>
      <c r="AL1205" s="206"/>
      <c r="AM1205" s="206"/>
      <c r="AN1205" s="206"/>
      <c r="AO1205" s="206"/>
      <c r="AP1205" s="206"/>
      <c r="AQ1205" s="206"/>
      <c r="AR1205" s="206"/>
      <c r="AS1205" s="206"/>
      <c r="AT1205" s="206"/>
      <c r="AU1205" s="206"/>
      <c r="AV1205" s="206"/>
      <c r="AW1205" s="206"/>
      <c r="AX1205" s="206"/>
      <c r="AY1205" s="206"/>
      <c r="AZ1205" s="206"/>
      <c r="BA1205" s="206"/>
      <c r="BB1205" s="206"/>
      <c r="BC1205" s="206"/>
      <c r="BD1205" s="206"/>
      <c r="BE1205" s="206"/>
      <c r="BF1205" s="206"/>
      <c r="BG1205" s="206"/>
      <c r="BH1205" s="206"/>
      <c r="BI1205" s="206"/>
      <c r="BJ1205" s="206"/>
      <c r="BK1205" s="206"/>
      <c r="BL1205" s="206"/>
      <c r="BM1205" s="206"/>
      <c r="BN1205" s="206"/>
      <c r="BO1205" s="206"/>
      <c r="BP1205" s="206"/>
      <c r="BQ1205" s="206"/>
      <c r="BR1205" s="206"/>
      <c r="BS1205" s="206"/>
      <c r="BT1205" s="206"/>
      <c r="BU1205" s="206"/>
      <c r="BV1205" s="206"/>
      <c r="BW1205" s="206"/>
      <c r="BX1205" s="206"/>
      <c r="BY1205" s="206"/>
      <c r="BZ1205" s="206"/>
      <c r="CA1205" s="206"/>
      <c r="CB1205" s="206"/>
      <c r="CC1205" s="206"/>
      <c r="CD1205" s="206"/>
      <c r="CE1205" s="206"/>
      <c r="CF1205" s="206"/>
      <c r="CG1205" s="206"/>
      <c r="CH1205" s="206"/>
      <c r="CI1205" s="206"/>
      <c r="CJ1205" s="206"/>
      <c r="CK1205" s="206"/>
      <c r="CL1205" s="206"/>
      <c r="CM1205" s="206"/>
      <c r="CN1205" s="206"/>
      <c r="CO1205" s="206"/>
      <c r="CP1205" s="206"/>
      <c r="CQ1205" s="206"/>
      <c r="CR1205" s="206"/>
      <c r="CS1205" s="206"/>
      <c r="CT1205" s="206"/>
      <c r="CU1205" s="206"/>
      <c r="CV1205" s="206"/>
      <c r="CW1205" s="206"/>
      <c r="CX1205" s="206"/>
      <c r="CY1205" s="206"/>
      <c r="CZ1205" s="206"/>
      <c r="DA1205" s="206"/>
      <c r="DB1205" s="206"/>
      <c r="DC1205" s="206"/>
      <c r="DD1205" s="206"/>
      <c r="DE1205" s="206"/>
      <c r="DF1205" s="206"/>
      <c r="DG1205" s="206"/>
      <c r="DH1205" s="206"/>
      <c r="DI1205" s="206"/>
      <c r="DJ1205" s="206"/>
      <c r="DK1205" s="206"/>
      <c r="DL1205" s="206"/>
      <c r="DM1205" s="206"/>
      <c r="DN1205" s="206"/>
      <c r="DO1205" s="206"/>
      <c r="DP1205" s="206"/>
      <c r="DQ1205" s="206"/>
      <c r="DR1205" s="206"/>
      <c r="DS1205" s="206"/>
      <c r="DT1205" s="206"/>
      <c r="DU1205" s="206"/>
      <c r="DV1205" s="206"/>
      <c r="DW1205" s="206"/>
      <c r="DX1205" s="206"/>
      <c r="DY1205" s="206"/>
      <c r="DZ1205" s="206"/>
      <c r="EA1205" s="206"/>
      <c r="EB1205" s="206"/>
      <c r="EC1205" s="206"/>
      <c r="ED1205" s="206"/>
      <c r="EE1205" s="206"/>
      <c r="EF1205" s="206"/>
      <c r="EG1205" s="206"/>
      <c r="EH1205" s="206"/>
      <c r="EI1205" s="206"/>
      <c r="EJ1205" s="206"/>
      <c r="EK1205" s="206"/>
      <c r="EL1205" s="206"/>
      <c r="EM1205" s="206"/>
      <c r="EN1205" s="206"/>
      <c r="EO1205" s="206"/>
      <c r="EP1205" s="206"/>
      <c r="EQ1205" s="206"/>
      <c r="ER1205" s="206"/>
      <c r="ES1205" s="206"/>
      <c r="ET1205" s="206"/>
      <c r="EU1205" s="206"/>
      <c r="EV1205" s="206"/>
      <c r="EW1205" s="206"/>
      <c r="EX1205" s="206"/>
      <c r="EY1205" s="206"/>
      <c r="EZ1205" s="206"/>
      <c r="FA1205" s="206"/>
      <c r="FB1205" s="206"/>
      <c r="FC1205" s="206"/>
      <c r="FD1205" s="206"/>
      <c r="FE1205" s="206"/>
      <c r="FF1205" s="206"/>
      <c r="FG1205" s="206"/>
      <c r="FH1205" s="206"/>
      <c r="FI1205" s="206"/>
      <c r="FJ1205" s="206"/>
      <c r="FK1205" s="206"/>
      <c r="FL1205" s="206"/>
      <c r="FM1205" s="206"/>
      <c r="FN1205" s="206"/>
      <c r="FO1205" s="206"/>
      <c r="FP1205" s="206"/>
      <c r="FQ1205" s="206"/>
      <c r="FR1205" s="206"/>
      <c r="FS1205" s="206"/>
      <c r="FT1205" s="206"/>
      <c r="FU1205" s="206"/>
      <c r="FV1205" s="206"/>
      <c r="FW1205" s="206"/>
      <c r="FX1205" s="206"/>
      <c r="FY1205" s="206"/>
      <c r="FZ1205" s="206"/>
      <c r="GA1205" s="206"/>
      <c r="GB1205" s="206"/>
      <c r="GC1205" s="206"/>
      <c r="GD1205" s="206"/>
      <c r="GE1205" s="206"/>
      <c r="GF1205" s="206"/>
      <c r="GG1205" s="206"/>
      <c r="GH1205" s="206"/>
      <c r="GI1205" s="206"/>
      <c r="GJ1205" s="206"/>
      <c r="GK1205" s="206"/>
      <c r="GL1205" s="206"/>
      <c r="GM1205" s="206"/>
      <c r="GN1205" s="206"/>
      <c r="GO1205" s="206"/>
      <c r="GP1205" s="206"/>
      <c r="GQ1205" s="206"/>
      <c r="GR1205" s="206"/>
      <c r="GS1205" s="206"/>
      <c r="GT1205" s="206"/>
      <c r="GU1205" s="206"/>
      <c r="GV1205" s="206"/>
      <c r="GW1205" s="206"/>
      <c r="GX1205" s="206"/>
      <c r="GY1205" s="206"/>
      <c r="GZ1205" s="206"/>
      <c r="HA1205" s="206"/>
      <c r="HB1205" s="206"/>
      <c r="HC1205" s="206"/>
      <c r="HD1205" s="206"/>
      <c r="HE1205" s="206"/>
      <c r="HF1205" s="206"/>
      <c r="HG1205" s="206"/>
      <c r="HH1205" s="206"/>
      <c r="HI1205" s="206"/>
      <c r="HJ1205" s="206"/>
      <c r="HK1205" s="206"/>
      <c r="HL1205" s="206"/>
      <c r="HM1205" s="206"/>
      <c r="HN1205" s="206"/>
      <c r="HO1205" s="206"/>
      <c r="HP1205" s="206"/>
      <c r="HQ1205" s="206"/>
      <c r="HR1205" s="206"/>
      <c r="HS1205" s="206"/>
      <c r="HT1205" s="206"/>
      <c r="HU1205" s="206"/>
      <c r="HV1205" s="206"/>
      <c r="HW1205" s="206"/>
      <c r="HX1205" s="206"/>
      <c r="HY1205" s="206"/>
      <c r="HZ1205" s="206"/>
      <c r="IA1205" s="206"/>
      <c r="IB1205" s="206"/>
      <c r="IC1205" s="206"/>
      <c r="ID1205" s="206"/>
      <c r="IE1205" s="206"/>
      <c r="IF1205" s="206"/>
      <c r="IG1205" s="206"/>
      <c r="IH1205" s="206"/>
    </row>
    <row r="1206" spans="1:242" s="225" customFormat="1" hidden="1" x14ac:dyDescent="0.25">
      <c r="A1206" s="206"/>
      <c r="B1206" s="206"/>
      <c r="C1206" s="204">
        <v>43796</v>
      </c>
      <c r="D1206" s="233" t="s">
        <v>2106</v>
      </c>
      <c r="E1206" s="319" t="s">
        <v>2099</v>
      </c>
      <c r="F1206" s="322"/>
      <c r="G1206" s="242" t="s">
        <v>1210</v>
      </c>
      <c r="H1206" s="313"/>
      <c r="I1206" s="654">
        <v>3364813</v>
      </c>
      <c r="J1206" s="357">
        <f t="shared" si="18"/>
        <v>11128707</v>
      </c>
      <c r="K1206" s="251"/>
      <c r="L1206" s="287"/>
      <c r="M1206" s="319" t="s">
        <v>2099</v>
      </c>
      <c r="N1206" s="287"/>
      <c r="O1206" s="287"/>
      <c r="P1206" s="287"/>
      <c r="Q1206" s="287"/>
      <c r="R1206" s="287"/>
      <c r="S1206" s="287"/>
      <c r="T1206" s="287"/>
      <c r="U1206" s="287"/>
      <c r="V1206" s="287"/>
      <c r="W1206" s="287"/>
      <c r="X1206" s="287"/>
      <c r="Y1206" s="287"/>
      <c r="Z1206" s="287"/>
      <c r="AA1206" s="287"/>
      <c r="AB1206" s="287"/>
      <c r="AC1206" s="287"/>
      <c r="AD1206" s="287"/>
      <c r="AE1206" s="287"/>
      <c r="AF1206" s="287"/>
      <c r="AG1206" s="287"/>
      <c r="AH1206" s="287"/>
      <c r="AI1206" s="287"/>
      <c r="AJ1206" s="449"/>
      <c r="AK1206" s="206"/>
      <c r="AL1206" s="206"/>
      <c r="AM1206" s="206"/>
      <c r="AN1206" s="206"/>
      <c r="AO1206" s="206"/>
      <c r="AP1206" s="206"/>
      <c r="AQ1206" s="206"/>
      <c r="AR1206" s="206"/>
      <c r="AS1206" s="206"/>
      <c r="AT1206" s="206"/>
      <c r="AU1206" s="206"/>
      <c r="AV1206" s="206"/>
      <c r="AW1206" s="206"/>
      <c r="AX1206" s="206"/>
      <c r="AY1206" s="206"/>
      <c r="AZ1206" s="206"/>
      <c r="BA1206" s="206"/>
      <c r="BB1206" s="206"/>
      <c r="BC1206" s="206"/>
      <c r="BD1206" s="206"/>
      <c r="BE1206" s="206"/>
      <c r="BF1206" s="206"/>
      <c r="BG1206" s="206"/>
      <c r="BH1206" s="206"/>
      <c r="BI1206" s="206"/>
      <c r="BJ1206" s="206"/>
      <c r="BK1206" s="206"/>
      <c r="BL1206" s="206"/>
      <c r="BM1206" s="206"/>
      <c r="BN1206" s="206"/>
      <c r="BO1206" s="206"/>
      <c r="BP1206" s="206"/>
      <c r="BQ1206" s="206"/>
      <c r="BR1206" s="206"/>
      <c r="BS1206" s="206"/>
      <c r="BT1206" s="206"/>
      <c r="BU1206" s="206"/>
      <c r="BV1206" s="206"/>
      <c r="BW1206" s="206"/>
      <c r="BX1206" s="206"/>
      <c r="BY1206" s="206"/>
      <c r="BZ1206" s="206"/>
      <c r="CA1206" s="206"/>
      <c r="CB1206" s="206"/>
      <c r="CC1206" s="206"/>
      <c r="CD1206" s="206"/>
      <c r="CE1206" s="206"/>
      <c r="CF1206" s="206"/>
      <c r="CG1206" s="206"/>
      <c r="CH1206" s="206"/>
      <c r="CI1206" s="206"/>
      <c r="CJ1206" s="206"/>
      <c r="CK1206" s="206"/>
      <c r="CL1206" s="206"/>
      <c r="CM1206" s="206"/>
      <c r="CN1206" s="206"/>
      <c r="CO1206" s="206"/>
      <c r="CP1206" s="206"/>
      <c r="CQ1206" s="206"/>
      <c r="CR1206" s="206"/>
      <c r="CS1206" s="206"/>
      <c r="CT1206" s="206"/>
      <c r="CU1206" s="206"/>
      <c r="CV1206" s="206"/>
      <c r="CW1206" s="206"/>
      <c r="CX1206" s="206"/>
      <c r="CY1206" s="206"/>
      <c r="CZ1206" s="206"/>
      <c r="DA1206" s="206"/>
      <c r="DB1206" s="206"/>
      <c r="DC1206" s="206"/>
      <c r="DD1206" s="206"/>
      <c r="DE1206" s="206"/>
      <c r="DF1206" s="206"/>
      <c r="DG1206" s="206"/>
      <c r="DH1206" s="206"/>
      <c r="DI1206" s="206"/>
      <c r="DJ1206" s="206"/>
      <c r="DK1206" s="206"/>
      <c r="DL1206" s="206"/>
      <c r="DM1206" s="206"/>
      <c r="DN1206" s="206"/>
      <c r="DO1206" s="206"/>
      <c r="DP1206" s="206"/>
      <c r="DQ1206" s="206"/>
      <c r="DR1206" s="206"/>
      <c r="DS1206" s="206"/>
      <c r="DT1206" s="206"/>
      <c r="DU1206" s="206"/>
      <c r="DV1206" s="206"/>
      <c r="DW1206" s="206"/>
      <c r="DX1206" s="206"/>
      <c r="DY1206" s="206"/>
      <c r="DZ1206" s="206"/>
      <c r="EA1206" s="206"/>
      <c r="EB1206" s="206"/>
      <c r="EC1206" s="206"/>
      <c r="ED1206" s="206"/>
      <c r="EE1206" s="206"/>
      <c r="EF1206" s="206"/>
      <c r="EG1206" s="206"/>
      <c r="EH1206" s="206"/>
      <c r="EI1206" s="206"/>
      <c r="EJ1206" s="206"/>
      <c r="EK1206" s="206"/>
      <c r="EL1206" s="206"/>
      <c r="EM1206" s="206"/>
      <c r="EN1206" s="206"/>
      <c r="EO1206" s="206"/>
      <c r="EP1206" s="206"/>
      <c r="EQ1206" s="206"/>
      <c r="ER1206" s="206"/>
      <c r="ES1206" s="206"/>
      <c r="ET1206" s="206"/>
      <c r="EU1206" s="206"/>
      <c r="EV1206" s="206"/>
      <c r="EW1206" s="206"/>
      <c r="EX1206" s="206"/>
      <c r="EY1206" s="206"/>
      <c r="EZ1206" s="206"/>
      <c r="FA1206" s="206"/>
      <c r="FB1206" s="206"/>
      <c r="FC1206" s="206"/>
      <c r="FD1206" s="206"/>
      <c r="FE1206" s="206"/>
      <c r="FF1206" s="206"/>
      <c r="FG1206" s="206"/>
      <c r="FH1206" s="206"/>
      <c r="FI1206" s="206"/>
      <c r="FJ1206" s="206"/>
      <c r="FK1206" s="206"/>
      <c r="FL1206" s="206"/>
      <c r="FM1206" s="206"/>
      <c r="FN1206" s="206"/>
      <c r="FO1206" s="206"/>
      <c r="FP1206" s="206"/>
      <c r="FQ1206" s="206"/>
      <c r="FR1206" s="206"/>
      <c r="FS1206" s="206"/>
      <c r="FT1206" s="206"/>
      <c r="FU1206" s="206"/>
      <c r="FV1206" s="206"/>
      <c r="FW1206" s="206"/>
      <c r="FX1206" s="206"/>
      <c r="FY1206" s="206"/>
      <c r="FZ1206" s="206"/>
      <c r="GA1206" s="206"/>
      <c r="GB1206" s="206"/>
      <c r="GC1206" s="206"/>
      <c r="GD1206" s="206"/>
      <c r="GE1206" s="206"/>
      <c r="GF1206" s="206"/>
      <c r="GG1206" s="206"/>
      <c r="GH1206" s="206"/>
      <c r="GI1206" s="206"/>
      <c r="GJ1206" s="206"/>
      <c r="GK1206" s="206"/>
      <c r="GL1206" s="206"/>
      <c r="GM1206" s="206"/>
      <c r="GN1206" s="206"/>
      <c r="GO1206" s="206"/>
      <c r="GP1206" s="206"/>
      <c r="GQ1206" s="206"/>
      <c r="GR1206" s="206"/>
      <c r="GS1206" s="206"/>
      <c r="GT1206" s="206"/>
      <c r="GU1206" s="206"/>
      <c r="GV1206" s="206"/>
      <c r="GW1206" s="206"/>
      <c r="GX1206" s="206"/>
      <c r="GY1206" s="206"/>
      <c r="GZ1206" s="206"/>
      <c r="HA1206" s="206"/>
      <c r="HB1206" s="206"/>
      <c r="HC1206" s="206"/>
      <c r="HD1206" s="206"/>
      <c r="HE1206" s="206"/>
      <c r="HF1206" s="206"/>
      <c r="HG1206" s="206"/>
      <c r="HH1206" s="206"/>
      <c r="HI1206" s="206"/>
      <c r="HJ1206" s="206"/>
      <c r="HK1206" s="206"/>
      <c r="HL1206" s="206"/>
      <c r="HM1206" s="206"/>
      <c r="HN1206" s="206"/>
      <c r="HO1206" s="206"/>
      <c r="HP1206" s="206"/>
      <c r="HQ1206" s="206"/>
      <c r="HR1206" s="206"/>
      <c r="HS1206" s="206"/>
      <c r="HT1206" s="206"/>
      <c r="HU1206" s="206"/>
      <c r="HV1206" s="206"/>
      <c r="HW1206" s="206"/>
      <c r="HX1206" s="206"/>
      <c r="HY1206" s="206"/>
      <c r="HZ1206" s="206"/>
      <c r="IA1206" s="206"/>
      <c r="IB1206" s="206"/>
      <c r="IC1206" s="206"/>
      <c r="ID1206" s="206"/>
      <c r="IE1206" s="206"/>
      <c r="IF1206" s="206"/>
      <c r="IG1206" s="206"/>
      <c r="IH1206" s="206"/>
    </row>
    <row r="1207" spans="1:242" s="225" customFormat="1" hidden="1" x14ac:dyDescent="0.25">
      <c r="A1207" s="206"/>
      <c r="B1207" s="206"/>
      <c r="C1207" s="204"/>
      <c r="D1207" s="233" t="s">
        <v>2113</v>
      </c>
      <c r="E1207" s="319"/>
      <c r="F1207" s="322"/>
      <c r="G1207" s="242" t="s">
        <v>1210</v>
      </c>
      <c r="H1207" s="313">
        <v>1000000</v>
      </c>
      <c r="I1207" s="654"/>
      <c r="J1207" s="357">
        <f t="shared" ref="J1207:J1214" si="19">+J1206+H1207-I1207</f>
        <v>12128707</v>
      </c>
      <c r="K1207" s="251" t="s">
        <v>2087</v>
      </c>
      <c r="L1207" s="287"/>
      <c r="M1207" s="319"/>
      <c r="N1207" s="287"/>
      <c r="O1207" s="287"/>
      <c r="P1207" s="287"/>
      <c r="Q1207" s="287"/>
      <c r="R1207" s="287"/>
      <c r="S1207" s="287"/>
      <c r="T1207" s="287"/>
      <c r="U1207" s="287"/>
      <c r="V1207" s="287"/>
      <c r="W1207" s="287"/>
      <c r="X1207" s="287"/>
      <c r="Y1207" s="287"/>
      <c r="Z1207" s="287"/>
      <c r="AA1207" s="287"/>
      <c r="AB1207" s="287"/>
      <c r="AC1207" s="287"/>
      <c r="AD1207" s="287"/>
      <c r="AE1207" s="287"/>
      <c r="AF1207" s="287"/>
      <c r="AG1207" s="287"/>
      <c r="AH1207" s="287"/>
      <c r="AI1207" s="287"/>
      <c r="AJ1207" s="449"/>
      <c r="AK1207" s="206"/>
      <c r="AL1207" s="206"/>
      <c r="AM1207" s="206"/>
      <c r="AN1207" s="206"/>
      <c r="AO1207" s="206"/>
      <c r="AP1207" s="206"/>
      <c r="AQ1207" s="206"/>
      <c r="AR1207" s="206"/>
      <c r="AS1207" s="206"/>
      <c r="AT1207" s="206"/>
      <c r="AU1207" s="206"/>
      <c r="AV1207" s="206"/>
      <c r="AW1207" s="206"/>
      <c r="AX1207" s="206"/>
      <c r="AY1207" s="206"/>
      <c r="AZ1207" s="206"/>
      <c r="BA1207" s="206"/>
      <c r="BB1207" s="206"/>
      <c r="BC1207" s="206"/>
      <c r="BD1207" s="206"/>
      <c r="BE1207" s="206"/>
      <c r="BF1207" s="206"/>
      <c r="BG1207" s="206"/>
      <c r="BH1207" s="206"/>
      <c r="BI1207" s="206"/>
      <c r="BJ1207" s="206"/>
      <c r="BK1207" s="206"/>
      <c r="BL1207" s="206"/>
      <c r="BM1207" s="206"/>
      <c r="BN1207" s="206"/>
      <c r="BO1207" s="206"/>
      <c r="BP1207" s="206"/>
      <c r="BQ1207" s="206"/>
      <c r="BR1207" s="206"/>
      <c r="BS1207" s="206"/>
      <c r="BT1207" s="206"/>
      <c r="BU1207" s="206"/>
      <c r="BV1207" s="206"/>
      <c r="BW1207" s="206"/>
      <c r="BX1207" s="206"/>
      <c r="BY1207" s="206"/>
      <c r="BZ1207" s="206"/>
      <c r="CA1207" s="206"/>
      <c r="CB1207" s="206"/>
      <c r="CC1207" s="206"/>
      <c r="CD1207" s="206"/>
      <c r="CE1207" s="206"/>
      <c r="CF1207" s="206"/>
      <c r="CG1207" s="206"/>
      <c r="CH1207" s="206"/>
      <c r="CI1207" s="206"/>
      <c r="CJ1207" s="206"/>
      <c r="CK1207" s="206"/>
      <c r="CL1207" s="206"/>
      <c r="CM1207" s="206"/>
      <c r="CN1207" s="206"/>
      <c r="CO1207" s="206"/>
      <c r="CP1207" s="206"/>
      <c r="CQ1207" s="206"/>
      <c r="CR1207" s="206"/>
      <c r="CS1207" s="206"/>
      <c r="CT1207" s="206"/>
      <c r="CU1207" s="206"/>
      <c r="CV1207" s="206"/>
      <c r="CW1207" s="206"/>
      <c r="CX1207" s="206"/>
      <c r="CY1207" s="206"/>
      <c r="CZ1207" s="206"/>
      <c r="DA1207" s="206"/>
      <c r="DB1207" s="206"/>
      <c r="DC1207" s="206"/>
      <c r="DD1207" s="206"/>
      <c r="DE1207" s="206"/>
      <c r="DF1207" s="206"/>
      <c r="DG1207" s="206"/>
      <c r="DH1207" s="206"/>
      <c r="DI1207" s="206"/>
      <c r="DJ1207" s="206"/>
      <c r="DK1207" s="206"/>
      <c r="DL1207" s="206"/>
      <c r="DM1207" s="206"/>
      <c r="DN1207" s="206"/>
      <c r="DO1207" s="206"/>
      <c r="DP1207" s="206"/>
      <c r="DQ1207" s="206"/>
      <c r="DR1207" s="206"/>
      <c r="DS1207" s="206"/>
      <c r="DT1207" s="206"/>
      <c r="DU1207" s="206"/>
      <c r="DV1207" s="206"/>
      <c r="DW1207" s="206"/>
      <c r="DX1207" s="206"/>
      <c r="DY1207" s="206"/>
      <c r="DZ1207" s="206"/>
      <c r="EA1207" s="206"/>
      <c r="EB1207" s="206"/>
      <c r="EC1207" s="206"/>
      <c r="ED1207" s="206"/>
      <c r="EE1207" s="206"/>
      <c r="EF1207" s="206"/>
      <c r="EG1207" s="206"/>
      <c r="EH1207" s="206"/>
      <c r="EI1207" s="206"/>
      <c r="EJ1207" s="206"/>
      <c r="EK1207" s="206"/>
      <c r="EL1207" s="206"/>
      <c r="EM1207" s="206"/>
      <c r="EN1207" s="206"/>
      <c r="EO1207" s="206"/>
      <c r="EP1207" s="206"/>
      <c r="EQ1207" s="206"/>
      <c r="ER1207" s="206"/>
      <c r="ES1207" s="206"/>
      <c r="ET1207" s="206"/>
      <c r="EU1207" s="206"/>
      <c r="EV1207" s="206"/>
      <c r="EW1207" s="206"/>
      <c r="EX1207" s="206"/>
      <c r="EY1207" s="206"/>
      <c r="EZ1207" s="206"/>
      <c r="FA1207" s="206"/>
      <c r="FB1207" s="206"/>
      <c r="FC1207" s="206"/>
      <c r="FD1207" s="206"/>
      <c r="FE1207" s="206"/>
      <c r="FF1207" s="206"/>
      <c r="FG1207" s="206"/>
      <c r="FH1207" s="206"/>
      <c r="FI1207" s="206"/>
      <c r="FJ1207" s="206"/>
      <c r="FK1207" s="206"/>
      <c r="FL1207" s="206"/>
      <c r="FM1207" s="206"/>
      <c r="FN1207" s="206"/>
      <c r="FO1207" s="206"/>
      <c r="FP1207" s="206"/>
      <c r="FQ1207" s="206"/>
      <c r="FR1207" s="206"/>
      <c r="FS1207" s="206"/>
      <c r="FT1207" s="206"/>
      <c r="FU1207" s="206"/>
      <c r="FV1207" s="206"/>
      <c r="FW1207" s="206"/>
      <c r="FX1207" s="206"/>
      <c r="FY1207" s="206"/>
      <c r="FZ1207" s="206"/>
      <c r="GA1207" s="206"/>
      <c r="GB1207" s="206"/>
      <c r="GC1207" s="206"/>
      <c r="GD1207" s="206"/>
      <c r="GE1207" s="206"/>
      <c r="GF1207" s="206"/>
      <c r="GG1207" s="206"/>
      <c r="GH1207" s="206"/>
      <c r="GI1207" s="206"/>
      <c r="GJ1207" s="206"/>
      <c r="GK1207" s="206"/>
      <c r="GL1207" s="206"/>
      <c r="GM1207" s="206"/>
      <c r="GN1207" s="206"/>
      <c r="GO1207" s="206"/>
      <c r="GP1207" s="206"/>
      <c r="GQ1207" s="206"/>
      <c r="GR1207" s="206"/>
      <c r="GS1207" s="206"/>
      <c r="GT1207" s="206"/>
      <c r="GU1207" s="206"/>
      <c r="GV1207" s="206"/>
      <c r="GW1207" s="206"/>
      <c r="GX1207" s="206"/>
      <c r="GY1207" s="206"/>
      <c r="GZ1207" s="206"/>
      <c r="HA1207" s="206"/>
      <c r="HB1207" s="206"/>
      <c r="HC1207" s="206"/>
      <c r="HD1207" s="206"/>
      <c r="HE1207" s="206"/>
      <c r="HF1207" s="206"/>
      <c r="HG1207" s="206"/>
      <c r="HH1207" s="206"/>
      <c r="HI1207" s="206"/>
      <c r="HJ1207" s="206"/>
      <c r="HK1207" s="206"/>
      <c r="HL1207" s="206"/>
      <c r="HM1207" s="206"/>
      <c r="HN1207" s="206"/>
      <c r="HO1207" s="206"/>
      <c r="HP1207" s="206"/>
      <c r="HQ1207" s="206"/>
      <c r="HR1207" s="206"/>
      <c r="HS1207" s="206"/>
      <c r="HT1207" s="206"/>
      <c r="HU1207" s="206"/>
      <c r="HV1207" s="206"/>
      <c r="HW1207" s="206"/>
      <c r="HX1207" s="206"/>
      <c r="HY1207" s="206"/>
      <c r="HZ1207" s="206"/>
      <c r="IA1207" s="206"/>
      <c r="IB1207" s="206"/>
      <c r="IC1207" s="206"/>
      <c r="ID1207" s="206"/>
      <c r="IE1207" s="206"/>
      <c r="IF1207" s="206"/>
      <c r="IG1207" s="206"/>
      <c r="IH1207" s="206"/>
    </row>
    <row r="1208" spans="1:242" s="225" customFormat="1" hidden="1" x14ac:dyDescent="0.25">
      <c r="A1208" s="206"/>
      <c r="B1208" s="206"/>
      <c r="C1208" s="204">
        <v>43796</v>
      </c>
      <c r="D1208" s="233" t="s">
        <v>2107</v>
      </c>
      <c r="E1208" s="319" t="s">
        <v>2100</v>
      </c>
      <c r="F1208" s="322"/>
      <c r="G1208" s="242" t="s">
        <v>1776</v>
      </c>
      <c r="H1208" s="313"/>
      <c r="I1208" s="654">
        <v>5421000</v>
      </c>
      <c r="J1208" s="357">
        <f t="shared" si="19"/>
        <v>6707707</v>
      </c>
      <c r="K1208" s="251"/>
      <c r="L1208" s="287"/>
      <c r="M1208" s="319" t="s">
        <v>2100</v>
      </c>
      <c r="N1208" s="287"/>
      <c r="O1208" s="287"/>
      <c r="P1208" s="287"/>
      <c r="Q1208" s="287"/>
      <c r="R1208" s="287"/>
      <c r="S1208" s="287"/>
      <c r="T1208" s="287"/>
      <c r="U1208" s="287"/>
      <c r="V1208" s="287"/>
      <c r="W1208" s="287"/>
      <c r="X1208" s="287"/>
      <c r="Y1208" s="287"/>
      <c r="Z1208" s="287"/>
      <c r="AA1208" s="287"/>
      <c r="AB1208" s="287"/>
      <c r="AC1208" s="287"/>
      <c r="AD1208" s="287"/>
      <c r="AE1208" s="287"/>
      <c r="AF1208" s="287"/>
      <c r="AG1208" s="287"/>
      <c r="AH1208" s="287"/>
      <c r="AI1208" s="287"/>
      <c r="AJ1208" s="449"/>
      <c r="AK1208" s="206"/>
      <c r="AL1208" s="206"/>
      <c r="AM1208" s="206"/>
      <c r="AN1208" s="206"/>
      <c r="AO1208" s="206"/>
      <c r="AP1208" s="206"/>
      <c r="AQ1208" s="206"/>
      <c r="AR1208" s="206"/>
      <c r="AS1208" s="206"/>
      <c r="AT1208" s="206"/>
      <c r="AU1208" s="206"/>
      <c r="AV1208" s="206"/>
      <c r="AW1208" s="206"/>
      <c r="AX1208" s="206"/>
      <c r="AY1208" s="206"/>
      <c r="AZ1208" s="206"/>
      <c r="BA1208" s="206"/>
      <c r="BB1208" s="206"/>
      <c r="BC1208" s="206"/>
      <c r="BD1208" s="206"/>
      <c r="BE1208" s="206"/>
      <c r="BF1208" s="206"/>
      <c r="BG1208" s="206"/>
      <c r="BH1208" s="206"/>
      <c r="BI1208" s="206"/>
      <c r="BJ1208" s="206"/>
      <c r="BK1208" s="206"/>
      <c r="BL1208" s="206"/>
      <c r="BM1208" s="206"/>
      <c r="BN1208" s="206"/>
      <c r="BO1208" s="206"/>
      <c r="BP1208" s="206"/>
      <c r="BQ1208" s="206"/>
      <c r="BR1208" s="206"/>
      <c r="BS1208" s="206"/>
      <c r="BT1208" s="206"/>
      <c r="BU1208" s="206"/>
      <c r="BV1208" s="206"/>
      <c r="BW1208" s="206"/>
      <c r="BX1208" s="206"/>
      <c r="BY1208" s="206"/>
      <c r="BZ1208" s="206"/>
      <c r="CA1208" s="206"/>
      <c r="CB1208" s="206"/>
      <c r="CC1208" s="206"/>
      <c r="CD1208" s="206"/>
      <c r="CE1208" s="206"/>
      <c r="CF1208" s="206"/>
      <c r="CG1208" s="206"/>
      <c r="CH1208" s="206"/>
      <c r="CI1208" s="206"/>
      <c r="CJ1208" s="206"/>
      <c r="CK1208" s="206"/>
      <c r="CL1208" s="206"/>
      <c r="CM1208" s="206"/>
      <c r="CN1208" s="206"/>
      <c r="CO1208" s="206"/>
      <c r="CP1208" s="206"/>
      <c r="CQ1208" s="206"/>
      <c r="CR1208" s="206"/>
      <c r="CS1208" s="206"/>
      <c r="CT1208" s="206"/>
      <c r="CU1208" s="206"/>
      <c r="CV1208" s="206"/>
      <c r="CW1208" s="206"/>
      <c r="CX1208" s="206"/>
      <c r="CY1208" s="206"/>
      <c r="CZ1208" s="206"/>
      <c r="DA1208" s="206"/>
      <c r="DB1208" s="206"/>
      <c r="DC1208" s="206"/>
      <c r="DD1208" s="206"/>
      <c r="DE1208" s="206"/>
      <c r="DF1208" s="206"/>
      <c r="DG1208" s="206"/>
      <c r="DH1208" s="206"/>
      <c r="DI1208" s="206"/>
      <c r="DJ1208" s="206"/>
      <c r="DK1208" s="206"/>
      <c r="DL1208" s="206"/>
      <c r="DM1208" s="206"/>
      <c r="DN1208" s="206"/>
      <c r="DO1208" s="206"/>
      <c r="DP1208" s="206"/>
      <c r="DQ1208" s="206"/>
      <c r="DR1208" s="206"/>
      <c r="DS1208" s="206"/>
      <c r="DT1208" s="206"/>
      <c r="DU1208" s="206"/>
      <c r="DV1208" s="206"/>
      <c r="DW1208" s="206"/>
      <c r="DX1208" s="206"/>
      <c r="DY1208" s="206"/>
      <c r="DZ1208" s="206"/>
      <c r="EA1208" s="206"/>
      <c r="EB1208" s="206"/>
      <c r="EC1208" s="206"/>
      <c r="ED1208" s="206"/>
      <c r="EE1208" s="206"/>
      <c r="EF1208" s="206"/>
      <c r="EG1208" s="206"/>
      <c r="EH1208" s="206"/>
      <c r="EI1208" s="206"/>
      <c r="EJ1208" s="206"/>
      <c r="EK1208" s="206"/>
      <c r="EL1208" s="206"/>
      <c r="EM1208" s="206"/>
      <c r="EN1208" s="206"/>
      <c r="EO1208" s="206"/>
      <c r="EP1208" s="206"/>
      <c r="EQ1208" s="206"/>
      <c r="ER1208" s="206"/>
      <c r="ES1208" s="206"/>
      <c r="ET1208" s="206"/>
      <c r="EU1208" s="206"/>
      <c r="EV1208" s="206"/>
      <c r="EW1208" s="206"/>
      <c r="EX1208" s="206"/>
      <c r="EY1208" s="206"/>
      <c r="EZ1208" s="206"/>
      <c r="FA1208" s="206"/>
      <c r="FB1208" s="206"/>
      <c r="FC1208" s="206"/>
      <c r="FD1208" s="206"/>
      <c r="FE1208" s="206"/>
      <c r="FF1208" s="206"/>
      <c r="FG1208" s="206"/>
      <c r="FH1208" s="206"/>
      <c r="FI1208" s="206"/>
      <c r="FJ1208" s="206"/>
      <c r="FK1208" s="206"/>
      <c r="FL1208" s="206"/>
      <c r="FM1208" s="206"/>
      <c r="FN1208" s="206"/>
      <c r="FO1208" s="206"/>
      <c r="FP1208" s="206"/>
      <c r="FQ1208" s="206"/>
      <c r="FR1208" s="206"/>
      <c r="FS1208" s="206"/>
      <c r="FT1208" s="206"/>
      <c r="FU1208" s="206"/>
      <c r="FV1208" s="206"/>
      <c r="FW1208" s="206"/>
      <c r="FX1208" s="206"/>
      <c r="FY1208" s="206"/>
      <c r="FZ1208" s="206"/>
      <c r="GA1208" s="206"/>
      <c r="GB1208" s="206"/>
      <c r="GC1208" s="206"/>
      <c r="GD1208" s="206"/>
      <c r="GE1208" s="206"/>
      <c r="GF1208" s="206"/>
      <c r="GG1208" s="206"/>
      <c r="GH1208" s="206"/>
      <c r="GI1208" s="206"/>
      <c r="GJ1208" s="206"/>
      <c r="GK1208" s="206"/>
      <c r="GL1208" s="206"/>
      <c r="GM1208" s="206"/>
      <c r="GN1208" s="206"/>
      <c r="GO1208" s="206"/>
      <c r="GP1208" s="206"/>
      <c r="GQ1208" s="206"/>
      <c r="GR1208" s="206"/>
      <c r="GS1208" s="206"/>
      <c r="GT1208" s="206"/>
      <c r="GU1208" s="206"/>
      <c r="GV1208" s="206"/>
      <c r="GW1208" s="206"/>
      <c r="GX1208" s="206"/>
      <c r="GY1208" s="206"/>
      <c r="GZ1208" s="206"/>
      <c r="HA1208" s="206"/>
      <c r="HB1208" s="206"/>
      <c r="HC1208" s="206"/>
      <c r="HD1208" s="206"/>
      <c r="HE1208" s="206"/>
      <c r="HF1208" s="206"/>
      <c r="HG1208" s="206"/>
      <c r="HH1208" s="206"/>
      <c r="HI1208" s="206"/>
      <c r="HJ1208" s="206"/>
      <c r="HK1208" s="206"/>
      <c r="HL1208" s="206"/>
      <c r="HM1208" s="206"/>
      <c r="HN1208" s="206"/>
      <c r="HO1208" s="206"/>
      <c r="HP1208" s="206"/>
      <c r="HQ1208" s="206"/>
      <c r="HR1208" s="206"/>
      <c r="HS1208" s="206"/>
      <c r="HT1208" s="206"/>
      <c r="HU1208" s="206"/>
      <c r="HV1208" s="206"/>
      <c r="HW1208" s="206"/>
      <c r="HX1208" s="206"/>
      <c r="HY1208" s="206"/>
      <c r="HZ1208" s="206"/>
      <c r="IA1208" s="206"/>
      <c r="IB1208" s="206"/>
      <c r="IC1208" s="206"/>
      <c r="ID1208" s="206"/>
      <c r="IE1208" s="206"/>
      <c r="IF1208" s="206"/>
      <c r="IG1208" s="206"/>
      <c r="IH1208" s="206"/>
    </row>
    <row r="1209" spans="1:242" s="225" customFormat="1" hidden="1" x14ac:dyDescent="0.25">
      <c r="A1209" s="206"/>
      <c r="B1209" s="206"/>
      <c r="C1209" s="204">
        <v>43796</v>
      </c>
      <c r="D1209" s="233" t="s">
        <v>2109</v>
      </c>
      <c r="E1209" s="319" t="s">
        <v>2101</v>
      </c>
      <c r="F1209" s="322"/>
      <c r="G1209" s="242" t="s">
        <v>2108</v>
      </c>
      <c r="H1209" s="313"/>
      <c r="I1209" s="654">
        <v>1074775</v>
      </c>
      <c r="J1209" s="357">
        <f t="shared" si="19"/>
        <v>5632932</v>
      </c>
      <c r="K1209" s="251"/>
      <c r="L1209" s="287"/>
      <c r="M1209" s="319" t="s">
        <v>2101</v>
      </c>
      <c r="N1209" s="287"/>
      <c r="O1209" s="287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449"/>
      <c r="AK1209" s="206"/>
      <c r="AL1209" s="206"/>
      <c r="AM1209" s="206"/>
      <c r="AN1209" s="206"/>
      <c r="AO1209" s="206"/>
      <c r="AP1209" s="206"/>
      <c r="AQ1209" s="206"/>
      <c r="AR1209" s="206"/>
      <c r="AS1209" s="206"/>
      <c r="AT1209" s="206"/>
      <c r="AU1209" s="206"/>
      <c r="AV1209" s="206"/>
      <c r="AW1209" s="206"/>
      <c r="AX1209" s="206"/>
      <c r="AY1209" s="206"/>
      <c r="AZ1209" s="206"/>
      <c r="BA1209" s="206"/>
      <c r="BB1209" s="206"/>
      <c r="BC1209" s="206"/>
      <c r="BD1209" s="206"/>
      <c r="BE1209" s="206"/>
      <c r="BF1209" s="206"/>
      <c r="BG1209" s="206"/>
      <c r="BH1209" s="206"/>
      <c r="BI1209" s="206"/>
      <c r="BJ1209" s="206"/>
      <c r="BK1209" s="206"/>
      <c r="BL1209" s="206"/>
      <c r="BM1209" s="206"/>
      <c r="BN1209" s="206"/>
      <c r="BO1209" s="206"/>
      <c r="BP1209" s="206"/>
      <c r="BQ1209" s="206"/>
      <c r="BR1209" s="206"/>
      <c r="BS1209" s="206"/>
      <c r="BT1209" s="206"/>
      <c r="BU1209" s="206"/>
      <c r="BV1209" s="206"/>
      <c r="BW1209" s="206"/>
      <c r="BX1209" s="206"/>
      <c r="BY1209" s="206"/>
      <c r="BZ1209" s="206"/>
      <c r="CA1209" s="206"/>
      <c r="CB1209" s="206"/>
      <c r="CC1209" s="206"/>
      <c r="CD1209" s="206"/>
      <c r="CE1209" s="206"/>
      <c r="CF1209" s="206"/>
      <c r="CG1209" s="206"/>
      <c r="CH1209" s="206"/>
      <c r="CI1209" s="206"/>
      <c r="CJ1209" s="206"/>
      <c r="CK1209" s="206"/>
      <c r="CL1209" s="206"/>
      <c r="CM1209" s="206"/>
      <c r="CN1209" s="206"/>
      <c r="CO1209" s="206"/>
      <c r="CP1209" s="206"/>
      <c r="CQ1209" s="206"/>
      <c r="CR1209" s="206"/>
      <c r="CS1209" s="206"/>
      <c r="CT1209" s="206"/>
      <c r="CU1209" s="206"/>
      <c r="CV1209" s="206"/>
      <c r="CW1209" s="206"/>
      <c r="CX1209" s="206"/>
      <c r="CY1209" s="206"/>
      <c r="CZ1209" s="206"/>
      <c r="DA1209" s="206"/>
      <c r="DB1209" s="206"/>
      <c r="DC1209" s="206"/>
      <c r="DD1209" s="206"/>
      <c r="DE1209" s="206"/>
      <c r="DF1209" s="206"/>
      <c r="DG1209" s="206"/>
      <c r="DH1209" s="206"/>
      <c r="DI1209" s="206"/>
      <c r="DJ1209" s="206"/>
      <c r="DK1209" s="206"/>
      <c r="DL1209" s="206"/>
      <c r="DM1209" s="206"/>
      <c r="DN1209" s="206"/>
      <c r="DO1209" s="206"/>
      <c r="DP1209" s="206"/>
      <c r="DQ1209" s="206"/>
      <c r="DR1209" s="206"/>
      <c r="DS1209" s="206"/>
      <c r="DT1209" s="206"/>
      <c r="DU1209" s="206"/>
      <c r="DV1209" s="206"/>
      <c r="DW1209" s="206"/>
      <c r="DX1209" s="206"/>
      <c r="DY1209" s="206"/>
      <c r="DZ1209" s="206"/>
      <c r="EA1209" s="206"/>
      <c r="EB1209" s="206"/>
      <c r="EC1209" s="206"/>
      <c r="ED1209" s="206"/>
      <c r="EE1209" s="206"/>
      <c r="EF1209" s="206"/>
      <c r="EG1209" s="206"/>
      <c r="EH1209" s="206"/>
      <c r="EI1209" s="206"/>
      <c r="EJ1209" s="206"/>
      <c r="EK1209" s="206"/>
      <c r="EL1209" s="206"/>
      <c r="EM1209" s="206"/>
      <c r="EN1209" s="206"/>
      <c r="EO1209" s="206"/>
      <c r="EP1209" s="206"/>
      <c r="EQ1209" s="206"/>
      <c r="ER1209" s="206"/>
      <c r="ES1209" s="206"/>
      <c r="ET1209" s="206"/>
      <c r="EU1209" s="206"/>
      <c r="EV1209" s="206"/>
      <c r="EW1209" s="206"/>
      <c r="EX1209" s="206"/>
      <c r="EY1209" s="206"/>
      <c r="EZ1209" s="206"/>
      <c r="FA1209" s="206"/>
      <c r="FB1209" s="206"/>
      <c r="FC1209" s="206"/>
      <c r="FD1209" s="206"/>
      <c r="FE1209" s="206"/>
      <c r="FF1209" s="206"/>
      <c r="FG1209" s="206"/>
      <c r="FH1209" s="206"/>
      <c r="FI1209" s="206"/>
      <c r="FJ1209" s="206"/>
      <c r="FK1209" s="206"/>
      <c r="FL1209" s="206"/>
      <c r="FM1209" s="206"/>
      <c r="FN1209" s="206"/>
      <c r="FO1209" s="206"/>
      <c r="FP1209" s="206"/>
      <c r="FQ1209" s="206"/>
      <c r="FR1209" s="206"/>
      <c r="FS1209" s="206"/>
      <c r="FT1209" s="206"/>
      <c r="FU1209" s="206"/>
      <c r="FV1209" s="206"/>
      <c r="FW1209" s="206"/>
      <c r="FX1209" s="206"/>
      <c r="FY1209" s="206"/>
      <c r="FZ1209" s="206"/>
      <c r="GA1209" s="206"/>
      <c r="GB1209" s="206"/>
      <c r="GC1209" s="206"/>
      <c r="GD1209" s="206"/>
      <c r="GE1209" s="206"/>
      <c r="GF1209" s="206"/>
      <c r="GG1209" s="206"/>
      <c r="GH1209" s="206"/>
      <c r="GI1209" s="206"/>
      <c r="GJ1209" s="206"/>
      <c r="GK1209" s="206"/>
      <c r="GL1209" s="206"/>
      <c r="GM1209" s="206"/>
      <c r="GN1209" s="206"/>
      <c r="GO1209" s="206"/>
      <c r="GP1209" s="206"/>
      <c r="GQ1209" s="206"/>
      <c r="GR1209" s="206"/>
      <c r="GS1209" s="206"/>
      <c r="GT1209" s="206"/>
      <c r="GU1209" s="206"/>
      <c r="GV1209" s="206"/>
      <c r="GW1209" s="206"/>
      <c r="GX1209" s="206"/>
      <c r="GY1209" s="206"/>
      <c r="GZ1209" s="206"/>
      <c r="HA1209" s="206"/>
      <c r="HB1209" s="206"/>
      <c r="HC1209" s="206"/>
      <c r="HD1209" s="206"/>
      <c r="HE1209" s="206"/>
      <c r="HF1209" s="206"/>
      <c r="HG1209" s="206"/>
      <c r="HH1209" s="206"/>
      <c r="HI1209" s="206"/>
      <c r="HJ1209" s="206"/>
      <c r="HK1209" s="206"/>
      <c r="HL1209" s="206"/>
      <c r="HM1209" s="206"/>
      <c r="HN1209" s="206"/>
      <c r="HO1209" s="206"/>
      <c r="HP1209" s="206"/>
      <c r="HQ1209" s="206"/>
      <c r="HR1209" s="206"/>
      <c r="HS1209" s="206"/>
      <c r="HT1209" s="206"/>
      <c r="HU1209" s="206"/>
      <c r="HV1209" s="206"/>
      <c r="HW1209" s="206"/>
      <c r="HX1209" s="206"/>
      <c r="HY1209" s="206"/>
      <c r="HZ1209" s="206"/>
      <c r="IA1209" s="206"/>
      <c r="IB1209" s="206"/>
      <c r="IC1209" s="206"/>
      <c r="ID1209" s="206"/>
      <c r="IE1209" s="206"/>
      <c r="IF1209" s="206"/>
      <c r="IG1209" s="206"/>
      <c r="IH1209" s="206"/>
    </row>
    <row r="1210" spans="1:242" s="225" customFormat="1" hidden="1" x14ac:dyDescent="0.25">
      <c r="A1210" s="206"/>
      <c r="B1210" s="206"/>
      <c r="C1210" s="204">
        <v>43796</v>
      </c>
      <c r="D1210" s="233" t="s">
        <v>2111</v>
      </c>
      <c r="E1210" s="319" t="s">
        <v>2102</v>
      </c>
      <c r="F1210" s="322"/>
      <c r="G1210" s="242" t="s">
        <v>2110</v>
      </c>
      <c r="H1210" s="313"/>
      <c r="I1210" s="654">
        <v>4155500</v>
      </c>
      <c r="J1210" s="357">
        <f t="shared" si="19"/>
        <v>1477432</v>
      </c>
      <c r="K1210" s="251"/>
      <c r="L1210" s="287"/>
      <c r="M1210" s="319" t="s">
        <v>2102</v>
      </c>
      <c r="N1210" s="287"/>
      <c r="O1210" s="287"/>
      <c r="P1210" s="287"/>
      <c r="Q1210" s="287"/>
      <c r="R1210" s="287"/>
      <c r="S1210" s="287"/>
      <c r="T1210" s="287"/>
      <c r="U1210" s="287"/>
      <c r="V1210" s="287"/>
      <c r="W1210" s="287"/>
      <c r="X1210" s="287"/>
      <c r="Y1210" s="287"/>
      <c r="Z1210" s="287"/>
      <c r="AA1210" s="287"/>
      <c r="AB1210" s="287"/>
      <c r="AC1210" s="287"/>
      <c r="AD1210" s="287"/>
      <c r="AE1210" s="287"/>
      <c r="AF1210" s="287"/>
      <c r="AG1210" s="287"/>
      <c r="AH1210" s="287"/>
      <c r="AI1210" s="287"/>
      <c r="AJ1210" s="449"/>
      <c r="AK1210" s="206"/>
      <c r="AL1210" s="206"/>
      <c r="AM1210" s="206"/>
      <c r="AN1210" s="206"/>
      <c r="AO1210" s="206"/>
      <c r="AP1210" s="206"/>
      <c r="AQ1210" s="206"/>
      <c r="AR1210" s="206"/>
      <c r="AS1210" s="206"/>
      <c r="AT1210" s="206"/>
      <c r="AU1210" s="206"/>
      <c r="AV1210" s="206"/>
      <c r="AW1210" s="206"/>
      <c r="AX1210" s="206"/>
      <c r="AY1210" s="206"/>
      <c r="AZ1210" s="206"/>
      <c r="BA1210" s="206"/>
      <c r="BB1210" s="206"/>
      <c r="BC1210" s="206"/>
      <c r="BD1210" s="206"/>
      <c r="BE1210" s="206"/>
      <c r="BF1210" s="206"/>
      <c r="BG1210" s="206"/>
      <c r="BH1210" s="206"/>
      <c r="BI1210" s="206"/>
      <c r="BJ1210" s="206"/>
      <c r="BK1210" s="206"/>
      <c r="BL1210" s="206"/>
      <c r="BM1210" s="206"/>
      <c r="BN1210" s="206"/>
      <c r="BO1210" s="206"/>
      <c r="BP1210" s="206"/>
      <c r="BQ1210" s="206"/>
      <c r="BR1210" s="206"/>
      <c r="BS1210" s="206"/>
      <c r="BT1210" s="206"/>
      <c r="BU1210" s="206"/>
      <c r="BV1210" s="206"/>
      <c r="BW1210" s="206"/>
      <c r="BX1210" s="206"/>
      <c r="BY1210" s="206"/>
      <c r="BZ1210" s="206"/>
      <c r="CA1210" s="206"/>
      <c r="CB1210" s="206"/>
      <c r="CC1210" s="206"/>
      <c r="CD1210" s="206"/>
      <c r="CE1210" s="206"/>
      <c r="CF1210" s="206"/>
      <c r="CG1210" s="206"/>
      <c r="CH1210" s="206"/>
      <c r="CI1210" s="206"/>
      <c r="CJ1210" s="206"/>
      <c r="CK1210" s="206"/>
      <c r="CL1210" s="206"/>
      <c r="CM1210" s="206"/>
      <c r="CN1210" s="206"/>
      <c r="CO1210" s="206"/>
      <c r="CP1210" s="206"/>
      <c r="CQ1210" s="206"/>
      <c r="CR1210" s="206"/>
      <c r="CS1210" s="206"/>
      <c r="CT1210" s="206"/>
      <c r="CU1210" s="206"/>
      <c r="CV1210" s="206"/>
      <c r="CW1210" s="206"/>
      <c r="CX1210" s="206"/>
      <c r="CY1210" s="206"/>
      <c r="CZ1210" s="206"/>
      <c r="DA1210" s="206"/>
      <c r="DB1210" s="206"/>
      <c r="DC1210" s="206"/>
      <c r="DD1210" s="206"/>
      <c r="DE1210" s="206"/>
      <c r="DF1210" s="206"/>
      <c r="DG1210" s="206"/>
      <c r="DH1210" s="206"/>
      <c r="DI1210" s="206"/>
      <c r="DJ1210" s="206"/>
      <c r="DK1210" s="206"/>
      <c r="DL1210" s="206"/>
      <c r="DM1210" s="206"/>
      <c r="DN1210" s="206"/>
      <c r="DO1210" s="206"/>
      <c r="DP1210" s="206"/>
      <c r="DQ1210" s="206"/>
      <c r="DR1210" s="206"/>
      <c r="DS1210" s="206"/>
      <c r="DT1210" s="206"/>
      <c r="DU1210" s="206"/>
      <c r="DV1210" s="206"/>
      <c r="DW1210" s="206"/>
      <c r="DX1210" s="206"/>
      <c r="DY1210" s="206"/>
      <c r="DZ1210" s="206"/>
      <c r="EA1210" s="206"/>
      <c r="EB1210" s="206"/>
      <c r="EC1210" s="206"/>
      <c r="ED1210" s="206"/>
      <c r="EE1210" s="206"/>
      <c r="EF1210" s="206"/>
      <c r="EG1210" s="206"/>
      <c r="EH1210" s="206"/>
      <c r="EI1210" s="206"/>
      <c r="EJ1210" s="206"/>
      <c r="EK1210" s="206"/>
      <c r="EL1210" s="206"/>
      <c r="EM1210" s="206"/>
      <c r="EN1210" s="206"/>
      <c r="EO1210" s="206"/>
      <c r="EP1210" s="206"/>
      <c r="EQ1210" s="206"/>
      <c r="ER1210" s="206"/>
      <c r="ES1210" s="206"/>
      <c r="ET1210" s="206"/>
      <c r="EU1210" s="206"/>
      <c r="EV1210" s="206"/>
      <c r="EW1210" s="206"/>
      <c r="EX1210" s="206"/>
      <c r="EY1210" s="206"/>
      <c r="EZ1210" s="206"/>
      <c r="FA1210" s="206"/>
      <c r="FB1210" s="206"/>
      <c r="FC1210" s="206"/>
      <c r="FD1210" s="206"/>
      <c r="FE1210" s="206"/>
      <c r="FF1210" s="206"/>
      <c r="FG1210" s="206"/>
      <c r="FH1210" s="206"/>
      <c r="FI1210" s="206"/>
      <c r="FJ1210" s="206"/>
      <c r="FK1210" s="206"/>
      <c r="FL1210" s="206"/>
      <c r="FM1210" s="206"/>
      <c r="FN1210" s="206"/>
      <c r="FO1210" s="206"/>
      <c r="FP1210" s="206"/>
      <c r="FQ1210" s="206"/>
      <c r="FR1210" s="206"/>
      <c r="FS1210" s="206"/>
      <c r="FT1210" s="206"/>
      <c r="FU1210" s="206"/>
      <c r="FV1210" s="206"/>
      <c r="FW1210" s="206"/>
      <c r="FX1210" s="206"/>
      <c r="FY1210" s="206"/>
      <c r="FZ1210" s="206"/>
      <c r="GA1210" s="206"/>
      <c r="GB1210" s="206"/>
      <c r="GC1210" s="206"/>
      <c r="GD1210" s="206"/>
      <c r="GE1210" s="206"/>
      <c r="GF1210" s="206"/>
      <c r="GG1210" s="206"/>
      <c r="GH1210" s="206"/>
      <c r="GI1210" s="206"/>
      <c r="GJ1210" s="206"/>
      <c r="GK1210" s="206"/>
      <c r="GL1210" s="206"/>
      <c r="GM1210" s="206"/>
      <c r="GN1210" s="206"/>
      <c r="GO1210" s="206"/>
      <c r="GP1210" s="206"/>
      <c r="GQ1210" s="206"/>
      <c r="GR1210" s="206"/>
      <c r="GS1210" s="206"/>
      <c r="GT1210" s="206"/>
      <c r="GU1210" s="206"/>
      <c r="GV1210" s="206"/>
      <c r="GW1210" s="206"/>
      <c r="GX1210" s="206"/>
      <c r="GY1210" s="206"/>
      <c r="GZ1210" s="206"/>
      <c r="HA1210" s="206"/>
      <c r="HB1210" s="206"/>
      <c r="HC1210" s="206"/>
      <c r="HD1210" s="206"/>
      <c r="HE1210" s="206"/>
      <c r="HF1210" s="206"/>
      <c r="HG1210" s="206"/>
      <c r="HH1210" s="206"/>
      <c r="HI1210" s="206"/>
      <c r="HJ1210" s="206"/>
      <c r="HK1210" s="206"/>
      <c r="HL1210" s="206"/>
      <c r="HM1210" s="206"/>
      <c r="HN1210" s="206"/>
      <c r="HO1210" s="206"/>
      <c r="HP1210" s="206"/>
      <c r="HQ1210" s="206"/>
      <c r="HR1210" s="206"/>
      <c r="HS1210" s="206"/>
      <c r="HT1210" s="206"/>
      <c r="HU1210" s="206"/>
      <c r="HV1210" s="206"/>
      <c r="HW1210" s="206"/>
      <c r="HX1210" s="206"/>
      <c r="HY1210" s="206"/>
      <c r="HZ1210" s="206"/>
      <c r="IA1210" s="206"/>
      <c r="IB1210" s="206"/>
      <c r="IC1210" s="206"/>
      <c r="ID1210" s="206"/>
      <c r="IE1210" s="206"/>
      <c r="IF1210" s="206"/>
      <c r="IG1210" s="206"/>
      <c r="IH1210" s="206"/>
    </row>
    <row r="1211" spans="1:242" s="225" customFormat="1" hidden="1" x14ac:dyDescent="0.25">
      <c r="A1211" s="206"/>
      <c r="B1211" s="206"/>
      <c r="C1211" s="204">
        <v>43796</v>
      </c>
      <c r="D1211" s="233" t="s">
        <v>2112</v>
      </c>
      <c r="E1211" s="319" t="s">
        <v>2103</v>
      </c>
      <c r="F1211" s="322"/>
      <c r="G1211" s="242" t="s">
        <v>1687</v>
      </c>
      <c r="H1211" s="313"/>
      <c r="I1211" s="654">
        <v>1194650</v>
      </c>
      <c r="J1211" s="357">
        <f t="shared" si="19"/>
        <v>282782</v>
      </c>
      <c r="K1211" s="251"/>
      <c r="L1211" s="287"/>
      <c r="M1211" s="319" t="s">
        <v>2103</v>
      </c>
      <c r="N1211" s="287"/>
      <c r="O1211" s="287"/>
      <c r="P1211" s="287"/>
      <c r="Q1211" s="287"/>
      <c r="R1211" s="287"/>
      <c r="S1211" s="287"/>
      <c r="T1211" s="287"/>
      <c r="U1211" s="287"/>
      <c r="V1211" s="287"/>
      <c r="W1211" s="287"/>
      <c r="X1211" s="287"/>
      <c r="Y1211" s="287"/>
      <c r="Z1211" s="287"/>
      <c r="AA1211" s="287"/>
      <c r="AB1211" s="287"/>
      <c r="AC1211" s="287"/>
      <c r="AD1211" s="287"/>
      <c r="AE1211" s="287"/>
      <c r="AF1211" s="287"/>
      <c r="AG1211" s="287"/>
      <c r="AH1211" s="287"/>
      <c r="AI1211" s="287"/>
      <c r="AJ1211" s="449"/>
      <c r="AK1211" s="206"/>
      <c r="AL1211" s="206"/>
      <c r="AM1211" s="206"/>
      <c r="AN1211" s="206"/>
      <c r="AO1211" s="206"/>
      <c r="AP1211" s="206"/>
      <c r="AQ1211" s="206"/>
      <c r="AR1211" s="206"/>
      <c r="AS1211" s="206"/>
      <c r="AT1211" s="206"/>
      <c r="AU1211" s="206"/>
      <c r="AV1211" s="206"/>
      <c r="AW1211" s="206"/>
      <c r="AX1211" s="206"/>
      <c r="AY1211" s="206"/>
      <c r="AZ1211" s="206"/>
      <c r="BA1211" s="206"/>
      <c r="BB1211" s="206"/>
      <c r="BC1211" s="206"/>
      <c r="BD1211" s="206"/>
      <c r="BE1211" s="206"/>
      <c r="BF1211" s="206"/>
      <c r="BG1211" s="206"/>
      <c r="BH1211" s="206"/>
      <c r="BI1211" s="206"/>
      <c r="BJ1211" s="206"/>
      <c r="BK1211" s="206"/>
      <c r="BL1211" s="206"/>
      <c r="BM1211" s="206"/>
      <c r="BN1211" s="206"/>
      <c r="BO1211" s="206"/>
      <c r="BP1211" s="206"/>
      <c r="BQ1211" s="206"/>
      <c r="BR1211" s="206"/>
      <c r="BS1211" s="206"/>
      <c r="BT1211" s="206"/>
      <c r="BU1211" s="206"/>
      <c r="BV1211" s="206"/>
      <c r="BW1211" s="206"/>
      <c r="BX1211" s="206"/>
      <c r="BY1211" s="206"/>
      <c r="BZ1211" s="206"/>
      <c r="CA1211" s="206"/>
      <c r="CB1211" s="206"/>
      <c r="CC1211" s="206"/>
      <c r="CD1211" s="206"/>
      <c r="CE1211" s="206"/>
      <c r="CF1211" s="206"/>
      <c r="CG1211" s="206"/>
      <c r="CH1211" s="206"/>
      <c r="CI1211" s="206"/>
      <c r="CJ1211" s="206"/>
      <c r="CK1211" s="206"/>
      <c r="CL1211" s="206"/>
      <c r="CM1211" s="206"/>
      <c r="CN1211" s="206"/>
      <c r="CO1211" s="206"/>
      <c r="CP1211" s="206"/>
      <c r="CQ1211" s="206"/>
      <c r="CR1211" s="206"/>
      <c r="CS1211" s="206"/>
      <c r="CT1211" s="206"/>
      <c r="CU1211" s="206"/>
      <c r="CV1211" s="206"/>
      <c r="CW1211" s="206"/>
      <c r="CX1211" s="206"/>
      <c r="CY1211" s="206"/>
      <c r="CZ1211" s="206"/>
      <c r="DA1211" s="206"/>
      <c r="DB1211" s="206"/>
      <c r="DC1211" s="206"/>
      <c r="DD1211" s="206"/>
      <c r="DE1211" s="206"/>
      <c r="DF1211" s="206"/>
      <c r="DG1211" s="206"/>
      <c r="DH1211" s="206"/>
      <c r="DI1211" s="206"/>
      <c r="DJ1211" s="206"/>
      <c r="DK1211" s="206"/>
      <c r="DL1211" s="206"/>
      <c r="DM1211" s="206"/>
      <c r="DN1211" s="206"/>
      <c r="DO1211" s="206"/>
      <c r="DP1211" s="206"/>
      <c r="DQ1211" s="206"/>
      <c r="DR1211" s="206"/>
      <c r="DS1211" s="206"/>
      <c r="DT1211" s="206"/>
      <c r="DU1211" s="206"/>
      <c r="DV1211" s="206"/>
      <c r="DW1211" s="206"/>
      <c r="DX1211" s="206"/>
      <c r="DY1211" s="206"/>
      <c r="DZ1211" s="206"/>
      <c r="EA1211" s="206"/>
      <c r="EB1211" s="206"/>
      <c r="EC1211" s="206"/>
      <c r="ED1211" s="206"/>
      <c r="EE1211" s="206"/>
      <c r="EF1211" s="206"/>
      <c r="EG1211" s="206"/>
      <c r="EH1211" s="206"/>
      <c r="EI1211" s="206"/>
      <c r="EJ1211" s="206"/>
      <c r="EK1211" s="206"/>
      <c r="EL1211" s="206"/>
      <c r="EM1211" s="206"/>
      <c r="EN1211" s="206"/>
      <c r="EO1211" s="206"/>
      <c r="EP1211" s="206"/>
      <c r="EQ1211" s="206"/>
      <c r="ER1211" s="206"/>
      <c r="ES1211" s="206"/>
      <c r="ET1211" s="206"/>
      <c r="EU1211" s="206"/>
      <c r="EV1211" s="206"/>
      <c r="EW1211" s="206"/>
      <c r="EX1211" s="206"/>
      <c r="EY1211" s="206"/>
      <c r="EZ1211" s="206"/>
      <c r="FA1211" s="206"/>
      <c r="FB1211" s="206"/>
      <c r="FC1211" s="206"/>
      <c r="FD1211" s="206"/>
      <c r="FE1211" s="206"/>
      <c r="FF1211" s="206"/>
      <c r="FG1211" s="206"/>
      <c r="FH1211" s="206"/>
      <c r="FI1211" s="206"/>
      <c r="FJ1211" s="206"/>
      <c r="FK1211" s="206"/>
      <c r="FL1211" s="206"/>
      <c r="FM1211" s="206"/>
      <c r="FN1211" s="206"/>
      <c r="FO1211" s="206"/>
      <c r="FP1211" s="206"/>
      <c r="FQ1211" s="206"/>
      <c r="FR1211" s="206"/>
      <c r="FS1211" s="206"/>
      <c r="FT1211" s="206"/>
      <c r="FU1211" s="206"/>
      <c r="FV1211" s="206"/>
      <c r="FW1211" s="206"/>
      <c r="FX1211" s="206"/>
      <c r="FY1211" s="206"/>
      <c r="FZ1211" s="206"/>
      <c r="GA1211" s="206"/>
      <c r="GB1211" s="206"/>
      <c r="GC1211" s="206"/>
      <c r="GD1211" s="206"/>
      <c r="GE1211" s="206"/>
      <c r="GF1211" s="206"/>
      <c r="GG1211" s="206"/>
      <c r="GH1211" s="206"/>
      <c r="GI1211" s="206"/>
      <c r="GJ1211" s="206"/>
      <c r="GK1211" s="206"/>
      <c r="GL1211" s="206"/>
      <c r="GM1211" s="206"/>
      <c r="GN1211" s="206"/>
      <c r="GO1211" s="206"/>
      <c r="GP1211" s="206"/>
      <c r="GQ1211" s="206"/>
      <c r="GR1211" s="206"/>
      <c r="GS1211" s="206"/>
      <c r="GT1211" s="206"/>
      <c r="GU1211" s="206"/>
      <c r="GV1211" s="206"/>
      <c r="GW1211" s="206"/>
      <c r="GX1211" s="206"/>
      <c r="GY1211" s="206"/>
      <c r="GZ1211" s="206"/>
      <c r="HA1211" s="206"/>
      <c r="HB1211" s="206"/>
      <c r="HC1211" s="206"/>
      <c r="HD1211" s="206"/>
      <c r="HE1211" s="206"/>
      <c r="HF1211" s="206"/>
      <c r="HG1211" s="206"/>
      <c r="HH1211" s="206"/>
      <c r="HI1211" s="206"/>
      <c r="HJ1211" s="206"/>
      <c r="HK1211" s="206"/>
      <c r="HL1211" s="206"/>
      <c r="HM1211" s="206"/>
      <c r="HN1211" s="206"/>
      <c r="HO1211" s="206"/>
      <c r="HP1211" s="206"/>
      <c r="HQ1211" s="206"/>
      <c r="HR1211" s="206"/>
      <c r="HS1211" s="206"/>
      <c r="HT1211" s="206"/>
      <c r="HU1211" s="206"/>
      <c r="HV1211" s="206"/>
      <c r="HW1211" s="206"/>
      <c r="HX1211" s="206"/>
      <c r="HY1211" s="206"/>
      <c r="HZ1211" s="206"/>
      <c r="IA1211" s="206"/>
      <c r="IB1211" s="206"/>
      <c r="IC1211" s="206"/>
      <c r="ID1211" s="206"/>
      <c r="IE1211" s="206"/>
      <c r="IF1211" s="206"/>
      <c r="IG1211" s="206"/>
      <c r="IH1211" s="206"/>
    </row>
    <row r="1212" spans="1:242" s="225" customFormat="1" hidden="1" x14ac:dyDescent="0.25">
      <c r="A1212" s="206"/>
      <c r="B1212" s="206"/>
      <c r="C1212" s="206"/>
      <c r="D1212" s="206" t="s">
        <v>2114</v>
      </c>
      <c r="E1212" s="206"/>
      <c r="F1212" s="287"/>
      <c r="G1212" s="242" t="s">
        <v>1687</v>
      </c>
      <c r="H1212" s="313">
        <v>2500000</v>
      </c>
      <c r="I1212" s="209"/>
      <c r="J1212" s="357">
        <f t="shared" si="19"/>
        <v>2782782</v>
      </c>
      <c r="K1212" s="251" t="s">
        <v>2088</v>
      </c>
      <c r="L1212" s="287"/>
      <c r="M1212" s="206"/>
      <c r="N1212" s="287"/>
      <c r="O1212" s="287"/>
      <c r="P1212" s="287"/>
      <c r="Q1212" s="287"/>
      <c r="R1212" s="287"/>
      <c r="S1212" s="287"/>
      <c r="T1212" s="287"/>
      <c r="U1212" s="287"/>
      <c r="V1212" s="287"/>
      <c r="W1212" s="287"/>
      <c r="X1212" s="287"/>
      <c r="Y1212" s="287"/>
      <c r="Z1212" s="287"/>
      <c r="AA1212" s="287"/>
      <c r="AB1212" s="287"/>
      <c r="AC1212" s="287"/>
      <c r="AD1212" s="287"/>
      <c r="AE1212" s="287"/>
      <c r="AF1212" s="287"/>
      <c r="AG1212" s="287"/>
      <c r="AH1212" s="287"/>
      <c r="AI1212" s="287"/>
      <c r="AJ1212" s="449"/>
      <c r="AK1212" s="206"/>
      <c r="AL1212" s="206"/>
      <c r="AM1212" s="206"/>
      <c r="AN1212" s="206"/>
      <c r="AO1212" s="206"/>
      <c r="AP1212" s="206"/>
      <c r="AQ1212" s="206"/>
      <c r="AR1212" s="206"/>
      <c r="AS1212" s="206"/>
      <c r="AT1212" s="206"/>
      <c r="AU1212" s="206"/>
      <c r="AV1212" s="206"/>
      <c r="AW1212" s="206"/>
      <c r="AX1212" s="206"/>
      <c r="AY1212" s="206"/>
      <c r="AZ1212" s="206"/>
      <c r="BA1212" s="206"/>
      <c r="BB1212" s="206"/>
      <c r="BC1212" s="206"/>
      <c r="BD1212" s="206"/>
      <c r="BE1212" s="206"/>
      <c r="BF1212" s="206"/>
      <c r="BG1212" s="206"/>
      <c r="BH1212" s="206"/>
      <c r="BI1212" s="206"/>
      <c r="BJ1212" s="206"/>
      <c r="BK1212" s="206"/>
      <c r="BL1212" s="206"/>
      <c r="BM1212" s="206"/>
      <c r="BN1212" s="206"/>
      <c r="BO1212" s="206"/>
      <c r="BP1212" s="206"/>
      <c r="BQ1212" s="206"/>
      <c r="BR1212" s="206"/>
      <c r="BS1212" s="206"/>
      <c r="BT1212" s="206"/>
      <c r="BU1212" s="206"/>
      <c r="BV1212" s="206"/>
      <c r="BW1212" s="206"/>
      <c r="BX1212" s="206"/>
      <c r="BY1212" s="206"/>
      <c r="BZ1212" s="206"/>
      <c r="CA1212" s="206"/>
      <c r="CB1212" s="206"/>
      <c r="CC1212" s="206"/>
      <c r="CD1212" s="206"/>
      <c r="CE1212" s="206"/>
      <c r="CF1212" s="206"/>
      <c r="CG1212" s="206"/>
      <c r="CH1212" s="206"/>
      <c r="CI1212" s="206"/>
      <c r="CJ1212" s="206"/>
      <c r="CK1212" s="206"/>
      <c r="CL1212" s="206"/>
      <c r="CM1212" s="206"/>
      <c r="CN1212" s="206"/>
      <c r="CO1212" s="206"/>
      <c r="CP1212" s="206"/>
      <c r="CQ1212" s="206"/>
      <c r="CR1212" s="206"/>
      <c r="CS1212" s="206"/>
      <c r="CT1212" s="206"/>
      <c r="CU1212" s="206"/>
      <c r="CV1212" s="206"/>
      <c r="CW1212" s="206"/>
      <c r="CX1212" s="206"/>
      <c r="CY1212" s="206"/>
      <c r="CZ1212" s="206"/>
      <c r="DA1212" s="206"/>
      <c r="DB1212" s="206"/>
      <c r="DC1212" s="206"/>
      <c r="DD1212" s="206"/>
      <c r="DE1212" s="206"/>
      <c r="DF1212" s="206"/>
      <c r="DG1212" s="206"/>
      <c r="DH1212" s="206"/>
      <c r="DI1212" s="206"/>
      <c r="DJ1212" s="206"/>
      <c r="DK1212" s="206"/>
      <c r="DL1212" s="206"/>
      <c r="DM1212" s="206"/>
      <c r="DN1212" s="206"/>
      <c r="DO1212" s="206"/>
      <c r="DP1212" s="206"/>
      <c r="DQ1212" s="206"/>
      <c r="DR1212" s="206"/>
      <c r="DS1212" s="206"/>
      <c r="DT1212" s="206"/>
      <c r="DU1212" s="206"/>
      <c r="DV1212" s="206"/>
      <c r="DW1212" s="206"/>
      <c r="DX1212" s="206"/>
      <c r="DY1212" s="206"/>
      <c r="DZ1212" s="206"/>
      <c r="EA1212" s="206"/>
      <c r="EB1212" s="206"/>
      <c r="EC1212" s="206"/>
      <c r="ED1212" s="206"/>
      <c r="EE1212" s="206"/>
      <c r="EF1212" s="206"/>
      <c r="EG1212" s="206"/>
      <c r="EH1212" s="206"/>
      <c r="EI1212" s="206"/>
      <c r="EJ1212" s="206"/>
      <c r="EK1212" s="206"/>
      <c r="EL1212" s="206"/>
      <c r="EM1212" s="206"/>
      <c r="EN1212" s="206"/>
      <c r="EO1212" s="206"/>
      <c r="EP1212" s="206"/>
      <c r="EQ1212" s="206"/>
      <c r="ER1212" s="206"/>
      <c r="ES1212" s="206"/>
      <c r="ET1212" s="206"/>
      <c r="EU1212" s="206"/>
      <c r="EV1212" s="206"/>
      <c r="EW1212" s="206"/>
      <c r="EX1212" s="206"/>
      <c r="EY1212" s="206"/>
      <c r="EZ1212" s="206"/>
      <c r="FA1212" s="206"/>
      <c r="FB1212" s="206"/>
      <c r="FC1212" s="206"/>
      <c r="FD1212" s="206"/>
      <c r="FE1212" s="206"/>
      <c r="FF1212" s="206"/>
      <c r="FG1212" s="206"/>
      <c r="FH1212" s="206"/>
      <c r="FI1212" s="206"/>
      <c r="FJ1212" s="206"/>
      <c r="FK1212" s="206"/>
      <c r="FL1212" s="206"/>
      <c r="FM1212" s="206"/>
      <c r="FN1212" s="206"/>
      <c r="FO1212" s="206"/>
      <c r="FP1212" s="206"/>
      <c r="FQ1212" s="206"/>
      <c r="FR1212" s="206"/>
      <c r="FS1212" s="206"/>
      <c r="FT1212" s="206"/>
      <c r="FU1212" s="206"/>
      <c r="FV1212" s="206"/>
      <c r="FW1212" s="206"/>
      <c r="FX1212" s="206"/>
      <c r="FY1212" s="206"/>
      <c r="FZ1212" s="206"/>
      <c r="GA1212" s="206"/>
      <c r="GB1212" s="206"/>
      <c r="GC1212" s="206"/>
      <c r="GD1212" s="206"/>
      <c r="GE1212" s="206"/>
      <c r="GF1212" s="206"/>
      <c r="GG1212" s="206"/>
      <c r="GH1212" s="206"/>
      <c r="GI1212" s="206"/>
      <c r="GJ1212" s="206"/>
      <c r="GK1212" s="206"/>
      <c r="GL1212" s="206"/>
      <c r="GM1212" s="206"/>
      <c r="GN1212" s="206"/>
      <c r="GO1212" s="206"/>
      <c r="GP1212" s="206"/>
      <c r="GQ1212" s="206"/>
      <c r="GR1212" s="206"/>
      <c r="GS1212" s="206"/>
      <c r="GT1212" s="206"/>
      <c r="GU1212" s="206"/>
      <c r="GV1212" s="206"/>
      <c r="GW1212" s="206"/>
      <c r="GX1212" s="206"/>
      <c r="GY1212" s="206"/>
      <c r="GZ1212" s="206"/>
      <c r="HA1212" s="206"/>
      <c r="HB1212" s="206"/>
      <c r="HC1212" s="206"/>
      <c r="HD1212" s="206"/>
      <c r="HE1212" s="206"/>
      <c r="HF1212" s="206"/>
      <c r="HG1212" s="206"/>
      <c r="HH1212" s="206"/>
      <c r="HI1212" s="206"/>
      <c r="HJ1212" s="206"/>
      <c r="HK1212" s="206"/>
      <c r="HL1212" s="206"/>
      <c r="HM1212" s="206"/>
      <c r="HN1212" s="206"/>
      <c r="HO1212" s="206"/>
      <c r="HP1212" s="206"/>
      <c r="HQ1212" s="206"/>
      <c r="HR1212" s="206"/>
      <c r="HS1212" s="206"/>
      <c r="HT1212" s="206"/>
      <c r="HU1212" s="206"/>
      <c r="HV1212" s="206"/>
      <c r="HW1212" s="206"/>
      <c r="HX1212" s="206"/>
      <c r="HY1212" s="206"/>
      <c r="HZ1212" s="206"/>
      <c r="IA1212" s="206"/>
      <c r="IB1212" s="206"/>
      <c r="IC1212" s="206"/>
      <c r="ID1212" s="206"/>
      <c r="IE1212" s="206"/>
      <c r="IF1212" s="206"/>
      <c r="IG1212" s="206"/>
      <c r="IH1212" s="206"/>
    </row>
    <row r="1213" spans="1:242" s="225" customFormat="1" hidden="1" x14ac:dyDescent="0.25">
      <c r="A1213" s="206"/>
      <c r="B1213" s="206"/>
      <c r="C1213" s="204">
        <v>43797</v>
      </c>
      <c r="D1213" s="233" t="s">
        <v>2123</v>
      </c>
      <c r="E1213" s="319" t="s">
        <v>2117</v>
      </c>
      <c r="F1213" s="322"/>
      <c r="G1213" s="242" t="s">
        <v>2121</v>
      </c>
      <c r="H1213" s="313"/>
      <c r="I1213" s="654">
        <v>200000</v>
      </c>
      <c r="J1213" s="357">
        <f t="shared" si="19"/>
        <v>2582782</v>
      </c>
      <c r="K1213" s="251"/>
      <c r="L1213" s="287"/>
      <c r="M1213" s="319" t="s">
        <v>2117</v>
      </c>
      <c r="N1213" s="287"/>
      <c r="O1213" s="287"/>
      <c r="P1213" s="287"/>
      <c r="Q1213" s="287"/>
      <c r="R1213" s="287"/>
      <c r="S1213" s="287"/>
      <c r="T1213" s="287"/>
      <c r="U1213" s="287"/>
      <c r="V1213" s="287"/>
      <c r="W1213" s="287"/>
      <c r="X1213" s="287"/>
      <c r="Y1213" s="287"/>
      <c r="Z1213" s="287"/>
      <c r="AA1213" s="287"/>
      <c r="AB1213" s="287"/>
      <c r="AC1213" s="287"/>
      <c r="AD1213" s="287"/>
      <c r="AE1213" s="287"/>
      <c r="AF1213" s="287"/>
      <c r="AG1213" s="287"/>
      <c r="AH1213" s="287"/>
      <c r="AI1213" s="287"/>
      <c r="AJ1213" s="449"/>
      <c r="AK1213" s="206"/>
      <c r="AL1213" s="206"/>
      <c r="AM1213" s="206"/>
      <c r="AN1213" s="206"/>
      <c r="AO1213" s="206"/>
      <c r="AP1213" s="206"/>
      <c r="AQ1213" s="206"/>
      <c r="AR1213" s="206"/>
      <c r="AS1213" s="206"/>
      <c r="AT1213" s="206"/>
      <c r="AU1213" s="206"/>
      <c r="AV1213" s="206"/>
      <c r="AW1213" s="206"/>
      <c r="AX1213" s="206"/>
      <c r="AY1213" s="206"/>
      <c r="AZ1213" s="206"/>
      <c r="BA1213" s="206"/>
      <c r="BB1213" s="206"/>
      <c r="BC1213" s="206"/>
      <c r="BD1213" s="206"/>
      <c r="BE1213" s="206"/>
      <c r="BF1213" s="206"/>
      <c r="BG1213" s="206"/>
      <c r="BH1213" s="206"/>
      <c r="BI1213" s="206"/>
      <c r="BJ1213" s="206"/>
      <c r="BK1213" s="206"/>
      <c r="BL1213" s="206"/>
      <c r="BM1213" s="206"/>
      <c r="BN1213" s="206"/>
      <c r="BO1213" s="206"/>
      <c r="BP1213" s="206"/>
      <c r="BQ1213" s="206"/>
      <c r="BR1213" s="206"/>
      <c r="BS1213" s="206"/>
      <c r="BT1213" s="206"/>
      <c r="BU1213" s="206"/>
      <c r="BV1213" s="206"/>
      <c r="BW1213" s="206"/>
      <c r="BX1213" s="206"/>
      <c r="BY1213" s="206"/>
      <c r="BZ1213" s="206"/>
      <c r="CA1213" s="206"/>
      <c r="CB1213" s="206"/>
      <c r="CC1213" s="206"/>
      <c r="CD1213" s="206"/>
      <c r="CE1213" s="206"/>
      <c r="CF1213" s="206"/>
      <c r="CG1213" s="206"/>
      <c r="CH1213" s="206"/>
      <c r="CI1213" s="206"/>
      <c r="CJ1213" s="206"/>
      <c r="CK1213" s="206"/>
      <c r="CL1213" s="206"/>
      <c r="CM1213" s="206"/>
      <c r="CN1213" s="206"/>
      <c r="CO1213" s="206"/>
      <c r="CP1213" s="206"/>
      <c r="CQ1213" s="206"/>
      <c r="CR1213" s="206"/>
      <c r="CS1213" s="206"/>
      <c r="CT1213" s="206"/>
      <c r="CU1213" s="206"/>
      <c r="CV1213" s="206"/>
      <c r="CW1213" s="206"/>
      <c r="CX1213" s="206"/>
      <c r="CY1213" s="206"/>
      <c r="CZ1213" s="206"/>
      <c r="DA1213" s="206"/>
      <c r="DB1213" s="206"/>
      <c r="DC1213" s="206"/>
      <c r="DD1213" s="206"/>
      <c r="DE1213" s="206"/>
      <c r="DF1213" s="206"/>
      <c r="DG1213" s="206"/>
      <c r="DH1213" s="206"/>
      <c r="DI1213" s="206"/>
      <c r="DJ1213" s="206"/>
      <c r="DK1213" s="206"/>
      <c r="DL1213" s="206"/>
      <c r="DM1213" s="206"/>
      <c r="DN1213" s="206"/>
      <c r="DO1213" s="206"/>
      <c r="DP1213" s="206"/>
      <c r="DQ1213" s="206"/>
      <c r="DR1213" s="206"/>
      <c r="DS1213" s="206"/>
      <c r="DT1213" s="206"/>
      <c r="DU1213" s="206"/>
      <c r="DV1213" s="206"/>
      <c r="DW1213" s="206"/>
      <c r="DX1213" s="206"/>
      <c r="DY1213" s="206"/>
      <c r="DZ1213" s="206"/>
      <c r="EA1213" s="206"/>
      <c r="EB1213" s="206"/>
      <c r="EC1213" s="206"/>
      <c r="ED1213" s="206"/>
      <c r="EE1213" s="206"/>
      <c r="EF1213" s="206"/>
      <c r="EG1213" s="206"/>
      <c r="EH1213" s="206"/>
      <c r="EI1213" s="206"/>
      <c r="EJ1213" s="206"/>
      <c r="EK1213" s="206"/>
      <c r="EL1213" s="206"/>
      <c r="EM1213" s="206"/>
      <c r="EN1213" s="206"/>
      <c r="EO1213" s="206"/>
      <c r="EP1213" s="206"/>
      <c r="EQ1213" s="206"/>
      <c r="ER1213" s="206"/>
      <c r="ES1213" s="206"/>
      <c r="ET1213" s="206"/>
      <c r="EU1213" s="206"/>
      <c r="EV1213" s="206"/>
      <c r="EW1213" s="206"/>
      <c r="EX1213" s="206"/>
      <c r="EY1213" s="206"/>
      <c r="EZ1213" s="206"/>
      <c r="FA1213" s="206"/>
      <c r="FB1213" s="206"/>
      <c r="FC1213" s="206"/>
      <c r="FD1213" s="206"/>
      <c r="FE1213" s="206"/>
      <c r="FF1213" s="206"/>
      <c r="FG1213" s="206"/>
      <c r="FH1213" s="206"/>
      <c r="FI1213" s="206"/>
      <c r="FJ1213" s="206"/>
      <c r="FK1213" s="206"/>
      <c r="FL1213" s="206"/>
      <c r="FM1213" s="206"/>
      <c r="FN1213" s="206"/>
      <c r="FO1213" s="206"/>
      <c r="FP1213" s="206"/>
      <c r="FQ1213" s="206"/>
      <c r="FR1213" s="206"/>
      <c r="FS1213" s="206"/>
      <c r="FT1213" s="206"/>
      <c r="FU1213" s="206"/>
      <c r="FV1213" s="206"/>
      <c r="FW1213" s="206"/>
      <c r="FX1213" s="206"/>
      <c r="FY1213" s="206"/>
      <c r="FZ1213" s="206"/>
      <c r="GA1213" s="206"/>
      <c r="GB1213" s="206"/>
      <c r="GC1213" s="206"/>
      <c r="GD1213" s="206"/>
      <c r="GE1213" s="206"/>
      <c r="GF1213" s="206"/>
      <c r="GG1213" s="206"/>
      <c r="GH1213" s="206"/>
      <c r="GI1213" s="206"/>
      <c r="GJ1213" s="206"/>
      <c r="GK1213" s="206"/>
      <c r="GL1213" s="206"/>
      <c r="GM1213" s="206"/>
      <c r="GN1213" s="206"/>
      <c r="GO1213" s="206"/>
      <c r="GP1213" s="206"/>
      <c r="GQ1213" s="206"/>
      <c r="GR1213" s="206"/>
      <c r="GS1213" s="206"/>
      <c r="GT1213" s="206"/>
      <c r="GU1213" s="206"/>
      <c r="GV1213" s="206"/>
      <c r="GW1213" s="206"/>
      <c r="GX1213" s="206"/>
      <c r="GY1213" s="206"/>
      <c r="GZ1213" s="206"/>
      <c r="HA1213" s="206"/>
      <c r="HB1213" s="206"/>
      <c r="HC1213" s="206"/>
      <c r="HD1213" s="206"/>
      <c r="HE1213" s="206"/>
      <c r="HF1213" s="206"/>
      <c r="HG1213" s="206"/>
      <c r="HH1213" s="206"/>
      <c r="HI1213" s="206"/>
      <c r="HJ1213" s="206"/>
      <c r="HK1213" s="206"/>
      <c r="HL1213" s="206"/>
      <c r="HM1213" s="206"/>
      <c r="HN1213" s="206"/>
      <c r="HO1213" s="206"/>
      <c r="HP1213" s="206"/>
      <c r="HQ1213" s="206"/>
      <c r="HR1213" s="206"/>
      <c r="HS1213" s="206"/>
      <c r="HT1213" s="206"/>
      <c r="HU1213" s="206"/>
      <c r="HV1213" s="206"/>
      <c r="HW1213" s="206"/>
      <c r="HX1213" s="206"/>
      <c r="HY1213" s="206"/>
      <c r="HZ1213" s="206"/>
      <c r="IA1213" s="206"/>
      <c r="IB1213" s="206"/>
      <c r="IC1213" s="206"/>
      <c r="ID1213" s="206"/>
      <c r="IE1213" s="206"/>
      <c r="IF1213" s="206"/>
      <c r="IG1213" s="206"/>
      <c r="IH1213" s="206"/>
    </row>
    <row r="1214" spans="1:242" s="225" customFormat="1" hidden="1" x14ac:dyDescent="0.25">
      <c r="A1214" s="206"/>
      <c r="B1214" s="206"/>
      <c r="C1214" s="414">
        <v>43797</v>
      </c>
      <c r="D1214" s="233" t="s">
        <v>2122</v>
      </c>
      <c r="E1214" s="319" t="s">
        <v>2118</v>
      </c>
      <c r="F1214" s="322"/>
      <c r="G1214" s="242" t="s">
        <v>2121</v>
      </c>
      <c r="H1214" s="313"/>
      <c r="I1214" s="654">
        <v>310500</v>
      </c>
      <c r="J1214" s="357">
        <f t="shared" si="19"/>
        <v>2272282</v>
      </c>
      <c r="K1214" s="251"/>
      <c r="L1214" s="287"/>
      <c r="M1214" s="319" t="s">
        <v>2118</v>
      </c>
      <c r="N1214" s="287"/>
      <c r="O1214" s="287"/>
      <c r="P1214" s="287"/>
      <c r="Q1214" s="287"/>
      <c r="R1214" s="287"/>
      <c r="S1214" s="287"/>
      <c r="T1214" s="287"/>
      <c r="U1214" s="287"/>
      <c r="V1214" s="287"/>
      <c r="W1214" s="287"/>
      <c r="X1214" s="287"/>
      <c r="Y1214" s="287"/>
      <c r="Z1214" s="287"/>
      <c r="AA1214" s="287"/>
      <c r="AB1214" s="287"/>
      <c r="AC1214" s="287"/>
      <c r="AD1214" s="287"/>
      <c r="AE1214" s="287"/>
      <c r="AF1214" s="287"/>
      <c r="AG1214" s="287"/>
      <c r="AH1214" s="287"/>
      <c r="AI1214" s="287"/>
      <c r="AJ1214" s="449"/>
      <c r="AK1214" s="206"/>
      <c r="AL1214" s="206"/>
      <c r="AM1214" s="206"/>
      <c r="AN1214" s="206"/>
      <c r="AO1214" s="206"/>
      <c r="AP1214" s="206"/>
      <c r="AQ1214" s="206"/>
      <c r="AR1214" s="206"/>
      <c r="AS1214" s="206"/>
      <c r="AT1214" s="206"/>
      <c r="AU1214" s="206"/>
      <c r="AV1214" s="206"/>
      <c r="AW1214" s="206"/>
      <c r="AX1214" s="206"/>
      <c r="AY1214" s="206"/>
      <c r="AZ1214" s="206"/>
      <c r="BA1214" s="206"/>
      <c r="BB1214" s="206"/>
      <c r="BC1214" s="206"/>
      <c r="BD1214" s="206"/>
      <c r="BE1214" s="206"/>
      <c r="BF1214" s="206"/>
      <c r="BG1214" s="206"/>
      <c r="BH1214" s="206"/>
      <c r="BI1214" s="206"/>
      <c r="BJ1214" s="206"/>
      <c r="BK1214" s="206"/>
      <c r="BL1214" s="206"/>
      <c r="BM1214" s="206"/>
      <c r="BN1214" s="206"/>
      <c r="BO1214" s="206"/>
      <c r="BP1214" s="206"/>
      <c r="BQ1214" s="206"/>
      <c r="BR1214" s="206"/>
      <c r="BS1214" s="206"/>
      <c r="BT1214" s="206"/>
      <c r="BU1214" s="206"/>
      <c r="BV1214" s="206"/>
      <c r="BW1214" s="206"/>
      <c r="BX1214" s="206"/>
      <c r="BY1214" s="206"/>
      <c r="BZ1214" s="206"/>
      <c r="CA1214" s="206"/>
      <c r="CB1214" s="206"/>
      <c r="CC1214" s="206"/>
      <c r="CD1214" s="206"/>
      <c r="CE1214" s="206"/>
      <c r="CF1214" s="206"/>
      <c r="CG1214" s="206"/>
      <c r="CH1214" s="206"/>
      <c r="CI1214" s="206"/>
      <c r="CJ1214" s="206"/>
      <c r="CK1214" s="206"/>
      <c r="CL1214" s="206"/>
      <c r="CM1214" s="206"/>
      <c r="CN1214" s="206"/>
      <c r="CO1214" s="206"/>
      <c r="CP1214" s="206"/>
      <c r="CQ1214" s="206"/>
      <c r="CR1214" s="206"/>
      <c r="CS1214" s="206"/>
      <c r="CT1214" s="206"/>
      <c r="CU1214" s="206"/>
      <c r="CV1214" s="206"/>
      <c r="CW1214" s="206"/>
      <c r="CX1214" s="206"/>
      <c r="CY1214" s="206"/>
      <c r="CZ1214" s="206"/>
      <c r="DA1214" s="206"/>
      <c r="DB1214" s="206"/>
      <c r="DC1214" s="206"/>
      <c r="DD1214" s="206"/>
      <c r="DE1214" s="206"/>
      <c r="DF1214" s="206"/>
      <c r="DG1214" s="206"/>
      <c r="DH1214" s="206"/>
      <c r="DI1214" s="206"/>
      <c r="DJ1214" s="206"/>
      <c r="DK1214" s="206"/>
      <c r="DL1214" s="206"/>
      <c r="DM1214" s="206"/>
      <c r="DN1214" s="206"/>
      <c r="DO1214" s="206"/>
      <c r="DP1214" s="206"/>
      <c r="DQ1214" s="206"/>
      <c r="DR1214" s="206"/>
      <c r="DS1214" s="206"/>
      <c r="DT1214" s="206"/>
      <c r="DU1214" s="206"/>
      <c r="DV1214" s="206"/>
      <c r="DW1214" s="206"/>
      <c r="DX1214" s="206"/>
      <c r="DY1214" s="206"/>
      <c r="DZ1214" s="206"/>
      <c r="EA1214" s="206"/>
      <c r="EB1214" s="206"/>
      <c r="EC1214" s="206"/>
      <c r="ED1214" s="206"/>
      <c r="EE1214" s="206"/>
      <c r="EF1214" s="206"/>
      <c r="EG1214" s="206"/>
      <c r="EH1214" s="206"/>
      <c r="EI1214" s="206"/>
      <c r="EJ1214" s="206"/>
      <c r="EK1214" s="206"/>
      <c r="EL1214" s="206"/>
      <c r="EM1214" s="206"/>
      <c r="EN1214" s="206"/>
      <c r="EO1214" s="206"/>
      <c r="EP1214" s="206"/>
      <c r="EQ1214" s="206"/>
      <c r="ER1214" s="206"/>
      <c r="ES1214" s="206"/>
      <c r="ET1214" s="206"/>
      <c r="EU1214" s="206"/>
      <c r="EV1214" s="206"/>
      <c r="EW1214" s="206"/>
      <c r="EX1214" s="206"/>
      <c r="EY1214" s="206"/>
      <c r="EZ1214" s="206"/>
      <c r="FA1214" s="206"/>
      <c r="FB1214" s="206"/>
      <c r="FC1214" s="206"/>
      <c r="FD1214" s="206"/>
      <c r="FE1214" s="206"/>
      <c r="FF1214" s="206"/>
      <c r="FG1214" s="206"/>
      <c r="FH1214" s="206"/>
      <c r="FI1214" s="206"/>
      <c r="FJ1214" s="206"/>
      <c r="FK1214" s="206"/>
      <c r="FL1214" s="206"/>
      <c r="FM1214" s="206"/>
      <c r="FN1214" s="206"/>
      <c r="FO1214" s="206"/>
      <c r="FP1214" s="206"/>
      <c r="FQ1214" s="206"/>
      <c r="FR1214" s="206"/>
      <c r="FS1214" s="206"/>
      <c r="FT1214" s="206"/>
      <c r="FU1214" s="206"/>
      <c r="FV1214" s="206"/>
      <c r="FW1214" s="206"/>
      <c r="FX1214" s="206"/>
      <c r="FY1214" s="206"/>
      <c r="FZ1214" s="206"/>
      <c r="GA1214" s="206"/>
      <c r="GB1214" s="206"/>
      <c r="GC1214" s="206"/>
      <c r="GD1214" s="206"/>
      <c r="GE1214" s="206"/>
      <c r="GF1214" s="206"/>
      <c r="GG1214" s="206"/>
      <c r="GH1214" s="206"/>
      <c r="GI1214" s="206"/>
      <c r="GJ1214" s="206"/>
      <c r="GK1214" s="206"/>
      <c r="GL1214" s="206"/>
      <c r="GM1214" s="206"/>
      <c r="GN1214" s="206"/>
      <c r="GO1214" s="206"/>
      <c r="GP1214" s="206"/>
      <c r="GQ1214" s="206"/>
      <c r="GR1214" s="206"/>
      <c r="GS1214" s="206"/>
      <c r="GT1214" s="206"/>
      <c r="GU1214" s="206"/>
      <c r="GV1214" s="206"/>
      <c r="GW1214" s="206"/>
      <c r="GX1214" s="206"/>
      <c r="GY1214" s="206"/>
      <c r="GZ1214" s="206"/>
      <c r="HA1214" s="206"/>
      <c r="HB1214" s="206"/>
      <c r="HC1214" s="206"/>
      <c r="HD1214" s="206"/>
      <c r="HE1214" s="206"/>
      <c r="HF1214" s="206"/>
      <c r="HG1214" s="206"/>
      <c r="HH1214" s="206"/>
      <c r="HI1214" s="206"/>
      <c r="HJ1214" s="206"/>
      <c r="HK1214" s="206"/>
      <c r="HL1214" s="206"/>
      <c r="HM1214" s="206"/>
      <c r="HN1214" s="206"/>
      <c r="HO1214" s="206"/>
      <c r="HP1214" s="206"/>
      <c r="HQ1214" s="206"/>
      <c r="HR1214" s="206"/>
      <c r="HS1214" s="206"/>
      <c r="HT1214" s="206"/>
      <c r="HU1214" s="206"/>
      <c r="HV1214" s="206"/>
      <c r="HW1214" s="206"/>
      <c r="HX1214" s="206"/>
      <c r="HY1214" s="206"/>
      <c r="HZ1214" s="206"/>
      <c r="IA1214" s="206"/>
      <c r="IB1214" s="206"/>
      <c r="IC1214" s="206"/>
      <c r="ID1214" s="206"/>
      <c r="IE1214" s="206"/>
      <c r="IF1214" s="206"/>
      <c r="IG1214" s="206"/>
      <c r="IH1214" s="206"/>
    </row>
    <row r="1215" spans="1:242" s="225" customFormat="1" hidden="1" x14ac:dyDescent="0.25">
      <c r="A1215" s="206"/>
      <c r="B1215" s="206"/>
      <c r="C1215" s="204">
        <v>43797</v>
      </c>
      <c r="D1215" s="233" t="s">
        <v>2124</v>
      </c>
      <c r="E1215" s="319" t="s">
        <v>2119</v>
      </c>
      <c r="F1215" s="322"/>
      <c r="G1215" s="242" t="s">
        <v>1295</v>
      </c>
      <c r="H1215" s="313"/>
      <c r="I1215" s="654">
        <v>450000</v>
      </c>
      <c r="J1215" s="357">
        <f>+J1214+H1215-I1215</f>
        <v>1822282</v>
      </c>
      <c r="K1215" s="251"/>
      <c r="L1215" s="287"/>
      <c r="M1215" s="319" t="s">
        <v>2119</v>
      </c>
      <c r="N1215" s="287"/>
      <c r="O1215" s="287"/>
      <c r="P1215" s="287"/>
      <c r="Q1215" s="287"/>
      <c r="R1215" s="287"/>
      <c r="S1215" s="287"/>
      <c r="T1215" s="287"/>
      <c r="U1215" s="287"/>
      <c r="V1215" s="287"/>
      <c r="W1215" s="287"/>
      <c r="X1215" s="287"/>
      <c r="Y1215" s="287"/>
      <c r="Z1215" s="287"/>
      <c r="AA1215" s="287"/>
      <c r="AB1215" s="287"/>
      <c r="AC1215" s="287"/>
      <c r="AD1215" s="287"/>
      <c r="AE1215" s="287"/>
      <c r="AF1215" s="287"/>
      <c r="AG1215" s="287"/>
      <c r="AH1215" s="287"/>
      <c r="AI1215" s="287"/>
      <c r="AJ1215" s="449"/>
      <c r="AK1215" s="206"/>
      <c r="AL1215" s="206"/>
      <c r="AM1215" s="206"/>
      <c r="AN1215" s="206"/>
      <c r="AO1215" s="206"/>
      <c r="AP1215" s="206"/>
      <c r="AQ1215" s="206"/>
      <c r="AR1215" s="206"/>
      <c r="AS1215" s="206"/>
      <c r="AT1215" s="206"/>
      <c r="AU1215" s="206"/>
      <c r="AV1215" s="206"/>
      <c r="AW1215" s="206"/>
      <c r="AX1215" s="206"/>
      <c r="AY1215" s="206"/>
      <c r="AZ1215" s="206"/>
      <c r="BA1215" s="206"/>
      <c r="BB1215" s="206"/>
      <c r="BC1215" s="206"/>
      <c r="BD1215" s="206"/>
      <c r="BE1215" s="206"/>
      <c r="BF1215" s="206"/>
      <c r="BG1215" s="206"/>
      <c r="BH1215" s="206"/>
      <c r="BI1215" s="206"/>
      <c r="BJ1215" s="206"/>
      <c r="BK1215" s="206"/>
      <c r="BL1215" s="206"/>
      <c r="BM1215" s="206"/>
      <c r="BN1215" s="206"/>
      <c r="BO1215" s="206"/>
      <c r="BP1215" s="206"/>
      <c r="BQ1215" s="206"/>
      <c r="BR1215" s="206"/>
      <c r="BS1215" s="206"/>
      <c r="BT1215" s="206"/>
      <c r="BU1215" s="206"/>
      <c r="BV1215" s="206"/>
      <c r="BW1215" s="206"/>
      <c r="BX1215" s="206"/>
      <c r="BY1215" s="206"/>
      <c r="BZ1215" s="206"/>
      <c r="CA1215" s="206"/>
      <c r="CB1215" s="206"/>
      <c r="CC1215" s="206"/>
      <c r="CD1215" s="206"/>
      <c r="CE1215" s="206"/>
      <c r="CF1215" s="206"/>
      <c r="CG1215" s="206"/>
      <c r="CH1215" s="206"/>
      <c r="CI1215" s="206"/>
      <c r="CJ1215" s="206"/>
      <c r="CK1215" s="206"/>
      <c r="CL1215" s="206"/>
      <c r="CM1215" s="206"/>
      <c r="CN1215" s="206"/>
      <c r="CO1215" s="206"/>
      <c r="CP1215" s="206"/>
      <c r="CQ1215" s="206"/>
      <c r="CR1215" s="206"/>
      <c r="CS1215" s="206"/>
      <c r="CT1215" s="206"/>
      <c r="CU1215" s="206"/>
      <c r="CV1215" s="206"/>
      <c r="CW1215" s="206"/>
      <c r="CX1215" s="206"/>
      <c r="CY1215" s="206"/>
      <c r="CZ1215" s="206"/>
      <c r="DA1215" s="206"/>
      <c r="DB1215" s="206"/>
      <c r="DC1215" s="206"/>
      <c r="DD1215" s="206"/>
      <c r="DE1215" s="206"/>
      <c r="DF1215" s="206"/>
      <c r="DG1215" s="206"/>
      <c r="DH1215" s="206"/>
      <c r="DI1215" s="206"/>
      <c r="DJ1215" s="206"/>
      <c r="DK1215" s="206"/>
      <c r="DL1215" s="206"/>
      <c r="DM1215" s="206"/>
      <c r="DN1215" s="206"/>
      <c r="DO1215" s="206"/>
      <c r="DP1215" s="206"/>
      <c r="DQ1215" s="206"/>
      <c r="DR1215" s="206"/>
      <c r="DS1215" s="206"/>
      <c r="DT1215" s="206"/>
      <c r="DU1215" s="206"/>
      <c r="DV1215" s="206"/>
      <c r="DW1215" s="206"/>
      <c r="DX1215" s="206"/>
      <c r="DY1215" s="206"/>
      <c r="DZ1215" s="206"/>
      <c r="EA1215" s="206"/>
      <c r="EB1215" s="206"/>
      <c r="EC1215" s="206"/>
      <c r="ED1215" s="206"/>
      <c r="EE1215" s="206"/>
      <c r="EF1215" s="206"/>
      <c r="EG1215" s="206"/>
      <c r="EH1215" s="206"/>
      <c r="EI1215" s="206"/>
      <c r="EJ1215" s="206"/>
      <c r="EK1215" s="206"/>
      <c r="EL1215" s="206"/>
      <c r="EM1215" s="206"/>
      <c r="EN1215" s="206"/>
      <c r="EO1215" s="206"/>
      <c r="EP1215" s="206"/>
      <c r="EQ1215" s="206"/>
      <c r="ER1215" s="206"/>
      <c r="ES1215" s="206"/>
      <c r="ET1215" s="206"/>
      <c r="EU1215" s="206"/>
      <c r="EV1215" s="206"/>
      <c r="EW1215" s="206"/>
      <c r="EX1215" s="206"/>
      <c r="EY1215" s="206"/>
      <c r="EZ1215" s="206"/>
      <c r="FA1215" s="206"/>
      <c r="FB1215" s="206"/>
      <c r="FC1215" s="206"/>
      <c r="FD1215" s="206"/>
      <c r="FE1215" s="206"/>
      <c r="FF1215" s="206"/>
      <c r="FG1215" s="206"/>
      <c r="FH1215" s="206"/>
      <c r="FI1215" s="206"/>
      <c r="FJ1215" s="206"/>
      <c r="FK1215" s="206"/>
      <c r="FL1215" s="206"/>
      <c r="FM1215" s="206"/>
      <c r="FN1215" s="206"/>
      <c r="FO1215" s="206"/>
      <c r="FP1215" s="206"/>
      <c r="FQ1215" s="206"/>
      <c r="FR1215" s="206"/>
      <c r="FS1215" s="206"/>
      <c r="FT1215" s="206"/>
      <c r="FU1215" s="206"/>
      <c r="FV1215" s="206"/>
      <c r="FW1215" s="206"/>
      <c r="FX1215" s="206"/>
      <c r="FY1215" s="206"/>
      <c r="FZ1215" s="206"/>
      <c r="GA1215" s="206"/>
      <c r="GB1215" s="206"/>
      <c r="GC1215" s="206"/>
      <c r="GD1215" s="206"/>
      <c r="GE1215" s="206"/>
      <c r="GF1215" s="206"/>
      <c r="GG1215" s="206"/>
      <c r="GH1215" s="206"/>
      <c r="GI1215" s="206"/>
      <c r="GJ1215" s="206"/>
      <c r="GK1215" s="206"/>
      <c r="GL1215" s="206"/>
      <c r="GM1215" s="206"/>
      <c r="GN1215" s="206"/>
      <c r="GO1215" s="206"/>
      <c r="GP1215" s="206"/>
      <c r="GQ1215" s="206"/>
      <c r="GR1215" s="206"/>
      <c r="GS1215" s="206"/>
      <c r="GT1215" s="206"/>
      <c r="GU1215" s="206"/>
      <c r="GV1215" s="206"/>
      <c r="GW1215" s="206"/>
      <c r="GX1215" s="206"/>
      <c r="GY1215" s="206"/>
      <c r="GZ1215" s="206"/>
      <c r="HA1215" s="206"/>
      <c r="HB1215" s="206"/>
      <c r="HC1215" s="206"/>
      <c r="HD1215" s="206"/>
      <c r="HE1215" s="206"/>
      <c r="HF1215" s="206"/>
      <c r="HG1215" s="206"/>
      <c r="HH1215" s="206"/>
      <c r="HI1215" s="206"/>
      <c r="HJ1215" s="206"/>
      <c r="HK1215" s="206"/>
      <c r="HL1215" s="206"/>
      <c r="HM1215" s="206"/>
      <c r="HN1215" s="206"/>
      <c r="HO1215" s="206"/>
      <c r="HP1215" s="206"/>
      <c r="HQ1215" s="206"/>
      <c r="HR1215" s="206"/>
      <c r="HS1215" s="206"/>
      <c r="HT1215" s="206"/>
      <c r="HU1215" s="206"/>
      <c r="HV1215" s="206"/>
      <c r="HW1215" s="206"/>
      <c r="HX1215" s="206"/>
      <c r="HY1215" s="206"/>
      <c r="HZ1215" s="206"/>
      <c r="IA1215" s="206"/>
      <c r="IB1215" s="206"/>
      <c r="IC1215" s="206"/>
      <c r="ID1215" s="206"/>
      <c r="IE1215" s="206"/>
      <c r="IF1215" s="206"/>
      <c r="IG1215" s="206"/>
      <c r="IH1215" s="206"/>
    </row>
    <row r="1216" spans="1:242" s="225" customFormat="1" hidden="1" x14ac:dyDescent="0.25">
      <c r="A1216" s="206"/>
      <c r="B1216" s="206"/>
      <c r="C1216" s="204">
        <v>43797</v>
      </c>
      <c r="D1216" s="233" t="s">
        <v>2126</v>
      </c>
      <c r="E1216" s="319" t="s">
        <v>2120</v>
      </c>
      <c r="F1216" s="322"/>
      <c r="G1216" s="242" t="s">
        <v>2125</v>
      </c>
      <c r="H1216" s="313"/>
      <c r="I1216" s="654">
        <v>1000000</v>
      </c>
      <c r="J1216" s="357">
        <f>+J1215+H1216-I1216</f>
        <v>822282</v>
      </c>
      <c r="K1216" s="251"/>
      <c r="L1216" s="287"/>
      <c r="M1216" s="319" t="s">
        <v>2120</v>
      </c>
      <c r="N1216" s="287"/>
      <c r="O1216" s="287"/>
      <c r="P1216" s="287"/>
      <c r="Q1216" s="287"/>
      <c r="R1216" s="287"/>
      <c r="S1216" s="287"/>
      <c r="T1216" s="287"/>
      <c r="U1216" s="287"/>
      <c r="V1216" s="287"/>
      <c r="W1216" s="287"/>
      <c r="X1216" s="287"/>
      <c r="Y1216" s="287"/>
      <c r="Z1216" s="287"/>
      <c r="AA1216" s="287"/>
      <c r="AB1216" s="287"/>
      <c r="AC1216" s="287"/>
      <c r="AD1216" s="287"/>
      <c r="AE1216" s="287"/>
      <c r="AF1216" s="287"/>
      <c r="AG1216" s="287"/>
      <c r="AH1216" s="287"/>
      <c r="AI1216" s="287"/>
      <c r="AJ1216" s="449"/>
      <c r="AK1216" s="206"/>
      <c r="AL1216" s="206"/>
      <c r="AM1216" s="206"/>
      <c r="AN1216" s="206"/>
      <c r="AO1216" s="206"/>
      <c r="AP1216" s="206"/>
      <c r="AQ1216" s="206"/>
      <c r="AR1216" s="206"/>
      <c r="AS1216" s="206"/>
      <c r="AT1216" s="206"/>
      <c r="AU1216" s="206"/>
      <c r="AV1216" s="206"/>
      <c r="AW1216" s="206"/>
      <c r="AX1216" s="206"/>
      <c r="AY1216" s="206"/>
      <c r="AZ1216" s="206"/>
      <c r="BA1216" s="206"/>
      <c r="BB1216" s="206"/>
      <c r="BC1216" s="206"/>
      <c r="BD1216" s="206"/>
      <c r="BE1216" s="206"/>
      <c r="BF1216" s="206"/>
      <c r="BG1216" s="206"/>
      <c r="BH1216" s="206"/>
      <c r="BI1216" s="206"/>
      <c r="BJ1216" s="206"/>
      <c r="BK1216" s="206"/>
      <c r="BL1216" s="206"/>
      <c r="BM1216" s="206"/>
      <c r="BN1216" s="206"/>
      <c r="BO1216" s="206"/>
      <c r="BP1216" s="206"/>
      <c r="BQ1216" s="206"/>
      <c r="BR1216" s="206"/>
      <c r="BS1216" s="206"/>
      <c r="BT1216" s="206"/>
      <c r="BU1216" s="206"/>
      <c r="BV1216" s="206"/>
      <c r="BW1216" s="206"/>
      <c r="BX1216" s="206"/>
      <c r="BY1216" s="206"/>
      <c r="BZ1216" s="206"/>
      <c r="CA1216" s="206"/>
      <c r="CB1216" s="206"/>
      <c r="CC1216" s="206"/>
      <c r="CD1216" s="206"/>
      <c r="CE1216" s="206"/>
      <c r="CF1216" s="206"/>
      <c r="CG1216" s="206"/>
      <c r="CH1216" s="206"/>
      <c r="CI1216" s="206"/>
      <c r="CJ1216" s="206"/>
      <c r="CK1216" s="206"/>
      <c r="CL1216" s="206"/>
      <c r="CM1216" s="206"/>
      <c r="CN1216" s="206"/>
      <c r="CO1216" s="206"/>
      <c r="CP1216" s="206"/>
      <c r="CQ1216" s="206"/>
      <c r="CR1216" s="206"/>
      <c r="CS1216" s="206"/>
      <c r="CT1216" s="206"/>
      <c r="CU1216" s="206"/>
      <c r="CV1216" s="206"/>
      <c r="CW1216" s="206"/>
      <c r="CX1216" s="206"/>
      <c r="CY1216" s="206"/>
      <c r="CZ1216" s="206"/>
      <c r="DA1216" s="206"/>
      <c r="DB1216" s="206"/>
      <c r="DC1216" s="206"/>
      <c r="DD1216" s="206"/>
      <c r="DE1216" s="206"/>
      <c r="DF1216" s="206"/>
      <c r="DG1216" s="206"/>
      <c r="DH1216" s="206"/>
      <c r="DI1216" s="206"/>
      <c r="DJ1216" s="206"/>
      <c r="DK1216" s="206"/>
      <c r="DL1216" s="206"/>
      <c r="DM1216" s="206"/>
      <c r="DN1216" s="206"/>
      <c r="DO1216" s="206"/>
      <c r="DP1216" s="206"/>
      <c r="DQ1216" s="206"/>
      <c r="DR1216" s="206"/>
      <c r="DS1216" s="206"/>
      <c r="DT1216" s="206"/>
      <c r="DU1216" s="206"/>
      <c r="DV1216" s="206"/>
      <c r="DW1216" s="206"/>
      <c r="DX1216" s="206"/>
      <c r="DY1216" s="206"/>
      <c r="DZ1216" s="206"/>
      <c r="EA1216" s="206"/>
      <c r="EB1216" s="206"/>
      <c r="EC1216" s="206"/>
      <c r="ED1216" s="206"/>
      <c r="EE1216" s="206"/>
      <c r="EF1216" s="206"/>
      <c r="EG1216" s="206"/>
      <c r="EH1216" s="206"/>
      <c r="EI1216" s="206"/>
      <c r="EJ1216" s="206"/>
      <c r="EK1216" s="206"/>
      <c r="EL1216" s="206"/>
      <c r="EM1216" s="206"/>
      <c r="EN1216" s="206"/>
      <c r="EO1216" s="206"/>
      <c r="EP1216" s="206"/>
      <c r="EQ1216" s="206"/>
      <c r="ER1216" s="206"/>
      <c r="ES1216" s="206"/>
      <c r="ET1216" s="206"/>
      <c r="EU1216" s="206"/>
      <c r="EV1216" s="206"/>
      <c r="EW1216" s="206"/>
      <c r="EX1216" s="206"/>
      <c r="EY1216" s="206"/>
      <c r="EZ1216" s="206"/>
      <c r="FA1216" s="206"/>
      <c r="FB1216" s="206"/>
      <c r="FC1216" s="206"/>
      <c r="FD1216" s="206"/>
      <c r="FE1216" s="206"/>
      <c r="FF1216" s="206"/>
      <c r="FG1216" s="206"/>
      <c r="FH1216" s="206"/>
      <c r="FI1216" s="206"/>
      <c r="FJ1216" s="206"/>
      <c r="FK1216" s="206"/>
      <c r="FL1216" s="206"/>
      <c r="FM1216" s="206"/>
      <c r="FN1216" s="206"/>
      <c r="FO1216" s="206"/>
      <c r="FP1216" s="206"/>
      <c r="FQ1216" s="206"/>
      <c r="FR1216" s="206"/>
      <c r="FS1216" s="206"/>
      <c r="FT1216" s="206"/>
      <c r="FU1216" s="206"/>
      <c r="FV1216" s="206"/>
      <c r="FW1216" s="206"/>
      <c r="FX1216" s="206"/>
      <c r="FY1216" s="206"/>
      <c r="FZ1216" s="206"/>
      <c r="GA1216" s="206"/>
      <c r="GB1216" s="206"/>
      <c r="GC1216" s="206"/>
      <c r="GD1216" s="206"/>
      <c r="GE1216" s="206"/>
      <c r="GF1216" s="206"/>
      <c r="GG1216" s="206"/>
      <c r="GH1216" s="206"/>
      <c r="GI1216" s="206"/>
      <c r="GJ1216" s="206"/>
      <c r="GK1216" s="206"/>
      <c r="GL1216" s="206"/>
      <c r="GM1216" s="206"/>
      <c r="GN1216" s="206"/>
      <c r="GO1216" s="206"/>
      <c r="GP1216" s="206"/>
      <c r="GQ1216" s="206"/>
      <c r="GR1216" s="206"/>
      <c r="GS1216" s="206"/>
      <c r="GT1216" s="206"/>
      <c r="GU1216" s="206"/>
      <c r="GV1216" s="206"/>
      <c r="GW1216" s="206"/>
      <c r="GX1216" s="206"/>
      <c r="GY1216" s="206"/>
      <c r="GZ1216" s="206"/>
      <c r="HA1216" s="206"/>
      <c r="HB1216" s="206"/>
      <c r="HC1216" s="206"/>
      <c r="HD1216" s="206"/>
      <c r="HE1216" s="206"/>
      <c r="HF1216" s="206"/>
      <c r="HG1216" s="206"/>
      <c r="HH1216" s="206"/>
      <c r="HI1216" s="206"/>
      <c r="HJ1216" s="206"/>
      <c r="HK1216" s="206"/>
      <c r="HL1216" s="206"/>
      <c r="HM1216" s="206"/>
      <c r="HN1216" s="206"/>
      <c r="HO1216" s="206"/>
      <c r="HP1216" s="206"/>
      <c r="HQ1216" s="206"/>
      <c r="HR1216" s="206"/>
      <c r="HS1216" s="206"/>
      <c r="HT1216" s="206"/>
      <c r="HU1216" s="206"/>
      <c r="HV1216" s="206"/>
      <c r="HW1216" s="206"/>
      <c r="HX1216" s="206"/>
      <c r="HY1216" s="206"/>
      <c r="HZ1216" s="206"/>
      <c r="IA1216" s="206"/>
      <c r="IB1216" s="206"/>
      <c r="IC1216" s="206"/>
      <c r="ID1216" s="206"/>
      <c r="IE1216" s="206"/>
      <c r="IF1216" s="206"/>
      <c r="IG1216" s="206"/>
      <c r="IH1216" s="206"/>
    </row>
    <row r="1217" spans="1:242" s="225" customFormat="1" hidden="1" x14ac:dyDescent="0.25">
      <c r="A1217" s="206"/>
      <c r="B1217" s="206"/>
      <c r="C1217" s="232">
        <v>43797</v>
      </c>
      <c r="D1217" s="225" t="s">
        <v>2116</v>
      </c>
      <c r="E1217" s="206" t="s">
        <v>2127</v>
      </c>
      <c r="F1217" s="206"/>
      <c r="G1217" s="235" t="s">
        <v>1705</v>
      </c>
      <c r="H1217" s="313"/>
      <c r="I1217" s="313">
        <v>500000</v>
      </c>
      <c r="J1217" s="357">
        <f>+J1216+H1217-I1217</f>
        <v>322282</v>
      </c>
      <c r="K1217" s="251"/>
      <c r="L1217" s="287"/>
      <c r="M1217" s="206" t="s">
        <v>2127</v>
      </c>
      <c r="N1217" s="287"/>
      <c r="O1217" s="287"/>
      <c r="P1217" s="287"/>
      <c r="Q1217" s="287"/>
      <c r="R1217" s="287"/>
      <c r="S1217" s="287"/>
      <c r="T1217" s="287"/>
      <c r="U1217" s="287"/>
      <c r="V1217" s="287"/>
      <c r="W1217" s="287"/>
      <c r="X1217" s="287"/>
      <c r="Y1217" s="287"/>
      <c r="Z1217" s="287"/>
      <c r="AA1217" s="287"/>
      <c r="AB1217" s="287"/>
      <c r="AC1217" s="287"/>
      <c r="AD1217" s="287"/>
      <c r="AE1217" s="287"/>
      <c r="AF1217" s="287"/>
      <c r="AG1217" s="287"/>
      <c r="AH1217" s="287"/>
      <c r="AI1217" s="287"/>
      <c r="AJ1217" s="449"/>
      <c r="AK1217" s="206"/>
      <c r="AL1217" s="206"/>
      <c r="AM1217" s="206"/>
      <c r="AN1217" s="206"/>
      <c r="AO1217" s="206"/>
      <c r="AP1217" s="206"/>
      <c r="AQ1217" s="206"/>
      <c r="AR1217" s="206"/>
      <c r="AS1217" s="206"/>
      <c r="AT1217" s="206"/>
      <c r="AU1217" s="206"/>
      <c r="AV1217" s="206"/>
      <c r="AW1217" s="206"/>
      <c r="AX1217" s="206"/>
      <c r="AY1217" s="206"/>
      <c r="AZ1217" s="206"/>
      <c r="BA1217" s="206"/>
      <c r="BB1217" s="206"/>
      <c r="BC1217" s="206"/>
      <c r="BD1217" s="206"/>
      <c r="BE1217" s="206"/>
      <c r="BF1217" s="206"/>
      <c r="BG1217" s="206"/>
      <c r="BH1217" s="206"/>
      <c r="BI1217" s="206"/>
      <c r="BJ1217" s="206"/>
      <c r="BK1217" s="206"/>
      <c r="BL1217" s="206"/>
      <c r="BM1217" s="206"/>
      <c r="BN1217" s="206"/>
      <c r="BO1217" s="206"/>
      <c r="BP1217" s="206"/>
      <c r="BQ1217" s="206"/>
      <c r="BR1217" s="206"/>
      <c r="BS1217" s="206"/>
      <c r="BT1217" s="206"/>
      <c r="BU1217" s="206"/>
      <c r="BV1217" s="206"/>
      <c r="BW1217" s="206"/>
      <c r="BX1217" s="206"/>
      <c r="BY1217" s="206"/>
      <c r="BZ1217" s="206"/>
      <c r="CA1217" s="206"/>
      <c r="CB1217" s="206"/>
      <c r="CC1217" s="206"/>
      <c r="CD1217" s="206"/>
      <c r="CE1217" s="206"/>
      <c r="CF1217" s="206"/>
      <c r="CG1217" s="206"/>
      <c r="CH1217" s="206"/>
      <c r="CI1217" s="206"/>
      <c r="CJ1217" s="206"/>
      <c r="CK1217" s="206"/>
      <c r="CL1217" s="206"/>
      <c r="CM1217" s="206"/>
      <c r="CN1217" s="206"/>
      <c r="CO1217" s="206"/>
      <c r="CP1217" s="206"/>
      <c r="CQ1217" s="206"/>
      <c r="CR1217" s="206"/>
      <c r="CS1217" s="206"/>
      <c r="CT1217" s="206"/>
      <c r="CU1217" s="206"/>
      <c r="CV1217" s="206"/>
      <c r="CW1217" s="206"/>
      <c r="CX1217" s="206"/>
      <c r="CY1217" s="206"/>
      <c r="CZ1217" s="206"/>
      <c r="DA1217" s="206"/>
      <c r="DB1217" s="206"/>
      <c r="DC1217" s="206"/>
      <c r="DD1217" s="206"/>
      <c r="DE1217" s="206"/>
      <c r="DF1217" s="206"/>
      <c r="DG1217" s="206"/>
      <c r="DH1217" s="206"/>
      <c r="DI1217" s="206"/>
      <c r="DJ1217" s="206"/>
      <c r="DK1217" s="206"/>
      <c r="DL1217" s="206"/>
      <c r="DM1217" s="206"/>
      <c r="DN1217" s="206"/>
      <c r="DO1217" s="206"/>
      <c r="DP1217" s="206"/>
      <c r="DQ1217" s="206"/>
      <c r="DR1217" s="206"/>
      <c r="DS1217" s="206"/>
      <c r="DT1217" s="206"/>
      <c r="DU1217" s="206"/>
      <c r="DV1217" s="206"/>
      <c r="DW1217" s="206"/>
      <c r="DX1217" s="206"/>
      <c r="DY1217" s="206"/>
      <c r="DZ1217" s="206"/>
      <c r="EA1217" s="206"/>
      <c r="EB1217" s="206"/>
      <c r="EC1217" s="206"/>
      <c r="ED1217" s="206"/>
      <c r="EE1217" s="206"/>
      <c r="EF1217" s="206"/>
      <c r="EG1217" s="206"/>
      <c r="EH1217" s="206"/>
      <c r="EI1217" s="206"/>
      <c r="EJ1217" s="206"/>
      <c r="EK1217" s="206"/>
      <c r="EL1217" s="206"/>
      <c r="EM1217" s="206"/>
      <c r="EN1217" s="206"/>
      <c r="EO1217" s="206"/>
      <c r="EP1217" s="206"/>
      <c r="EQ1217" s="206"/>
      <c r="ER1217" s="206"/>
      <c r="ES1217" s="206"/>
      <c r="ET1217" s="206"/>
      <c r="EU1217" s="206"/>
      <c r="EV1217" s="206"/>
      <c r="EW1217" s="206"/>
      <c r="EX1217" s="206"/>
      <c r="EY1217" s="206"/>
      <c r="EZ1217" s="206"/>
      <c r="FA1217" s="206"/>
      <c r="FB1217" s="206"/>
      <c r="FC1217" s="206"/>
      <c r="FD1217" s="206"/>
      <c r="FE1217" s="206"/>
      <c r="FF1217" s="206"/>
      <c r="FG1217" s="206"/>
      <c r="FH1217" s="206"/>
      <c r="FI1217" s="206"/>
      <c r="FJ1217" s="206"/>
      <c r="FK1217" s="206"/>
      <c r="FL1217" s="206"/>
      <c r="FM1217" s="206"/>
      <c r="FN1217" s="206"/>
      <c r="FO1217" s="206"/>
      <c r="FP1217" s="206"/>
      <c r="FQ1217" s="206"/>
      <c r="FR1217" s="206"/>
      <c r="FS1217" s="206"/>
      <c r="FT1217" s="206"/>
      <c r="FU1217" s="206"/>
      <c r="FV1217" s="206"/>
      <c r="FW1217" s="206"/>
      <c r="FX1217" s="206"/>
      <c r="FY1217" s="206"/>
      <c r="FZ1217" s="206"/>
      <c r="GA1217" s="206"/>
      <c r="GB1217" s="206"/>
      <c r="GC1217" s="206"/>
      <c r="GD1217" s="206"/>
      <c r="GE1217" s="206"/>
      <c r="GF1217" s="206"/>
      <c r="GG1217" s="206"/>
      <c r="GH1217" s="206"/>
      <c r="GI1217" s="206"/>
      <c r="GJ1217" s="206"/>
      <c r="GK1217" s="206"/>
      <c r="GL1217" s="206"/>
      <c r="GM1217" s="206"/>
      <c r="GN1217" s="206"/>
      <c r="GO1217" s="206"/>
      <c r="GP1217" s="206"/>
      <c r="GQ1217" s="206"/>
      <c r="GR1217" s="206"/>
      <c r="GS1217" s="206"/>
      <c r="GT1217" s="206"/>
      <c r="GU1217" s="206"/>
      <c r="GV1217" s="206"/>
      <c r="GW1217" s="206"/>
      <c r="GX1217" s="206"/>
      <c r="GY1217" s="206"/>
      <c r="GZ1217" s="206"/>
      <c r="HA1217" s="206"/>
      <c r="HB1217" s="206"/>
      <c r="HC1217" s="206"/>
      <c r="HD1217" s="206"/>
      <c r="HE1217" s="206"/>
      <c r="HF1217" s="206"/>
      <c r="HG1217" s="206"/>
      <c r="HH1217" s="206"/>
      <c r="HI1217" s="206"/>
      <c r="HJ1217" s="206"/>
      <c r="HK1217" s="206"/>
      <c r="HL1217" s="206"/>
      <c r="HM1217" s="206"/>
      <c r="HN1217" s="206"/>
      <c r="HO1217" s="206"/>
      <c r="HP1217" s="206"/>
      <c r="HQ1217" s="206"/>
      <c r="HR1217" s="206"/>
      <c r="HS1217" s="206"/>
      <c r="HT1217" s="206"/>
      <c r="HU1217" s="206"/>
      <c r="HV1217" s="206"/>
      <c r="HW1217" s="206"/>
      <c r="HX1217" s="206"/>
      <c r="HY1217" s="206"/>
      <c r="HZ1217" s="206"/>
      <c r="IA1217" s="206"/>
      <c r="IB1217" s="206"/>
      <c r="IC1217" s="206"/>
      <c r="ID1217" s="206"/>
      <c r="IE1217" s="206"/>
      <c r="IF1217" s="206"/>
      <c r="IG1217" s="206"/>
      <c r="IH1217" s="206"/>
    </row>
    <row r="1218" spans="1:242" s="225" customFormat="1" hidden="1" x14ac:dyDescent="0.25">
      <c r="A1218" s="206"/>
      <c r="B1218" s="284"/>
      <c r="C1218" s="416">
        <v>43798</v>
      </c>
      <c r="D1218" s="417" t="s">
        <v>2115</v>
      </c>
      <c r="E1218" s="284" t="s">
        <v>2128</v>
      </c>
      <c r="F1218" s="287"/>
      <c r="G1218" s="418" t="s">
        <v>1198</v>
      </c>
      <c r="H1218" s="317"/>
      <c r="I1218" s="317">
        <v>300000</v>
      </c>
      <c r="J1218" s="357">
        <f>+J1217+H1218-I1218</f>
        <v>22282</v>
      </c>
      <c r="K1218" s="282"/>
      <c r="L1218" s="287"/>
      <c r="M1218" s="284" t="s">
        <v>2128</v>
      </c>
      <c r="N1218" s="287"/>
      <c r="O1218" s="287"/>
      <c r="P1218" s="287"/>
      <c r="Q1218" s="287"/>
      <c r="R1218" s="287"/>
      <c r="S1218" s="287"/>
      <c r="T1218" s="287"/>
      <c r="U1218" s="287"/>
      <c r="V1218" s="287"/>
      <c r="W1218" s="287"/>
      <c r="X1218" s="287"/>
      <c r="Y1218" s="287"/>
      <c r="Z1218" s="287"/>
      <c r="AA1218" s="287"/>
      <c r="AB1218" s="287"/>
      <c r="AC1218" s="287"/>
      <c r="AD1218" s="287"/>
      <c r="AE1218" s="287"/>
      <c r="AF1218" s="287"/>
      <c r="AG1218" s="287"/>
      <c r="AH1218" s="287"/>
      <c r="AI1218" s="287"/>
      <c r="AJ1218" s="449"/>
      <c r="AK1218" s="206"/>
      <c r="AL1218" s="206"/>
      <c r="AM1218" s="206"/>
      <c r="AN1218" s="206"/>
      <c r="AO1218" s="206"/>
      <c r="AP1218" s="206"/>
      <c r="AQ1218" s="206"/>
      <c r="AR1218" s="206"/>
      <c r="AS1218" s="206"/>
      <c r="AT1218" s="206"/>
      <c r="AU1218" s="206"/>
      <c r="AV1218" s="206"/>
      <c r="AW1218" s="206"/>
      <c r="AX1218" s="206"/>
      <c r="AY1218" s="206"/>
      <c r="AZ1218" s="206"/>
      <c r="BA1218" s="206"/>
      <c r="BB1218" s="206"/>
      <c r="BC1218" s="206"/>
      <c r="BD1218" s="206"/>
      <c r="BE1218" s="206"/>
      <c r="BF1218" s="206"/>
      <c r="BG1218" s="206"/>
      <c r="BH1218" s="206"/>
      <c r="BI1218" s="206"/>
      <c r="BJ1218" s="206"/>
      <c r="BK1218" s="206"/>
      <c r="BL1218" s="206"/>
      <c r="BM1218" s="206"/>
      <c r="BN1218" s="206"/>
      <c r="BO1218" s="206"/>
      <c r="BP1218" s="206"/>
      <c r="BQ1218" s="206"/>
      <c r="BR1218" s="206"/>
      <c r="BS1218" s="206"/>
      <c r="BT1218" s="206"/>
      <c r="BU1218" s="206"/>
      <c r="BV1218" s="206"/>
      <c r="BW1218" s="206"/>
      <c r="BX1218" s="206"/>
      <c r="BY1218" s="206"/>
      <c r="BZ1218" s="206"/>
      <c r="CA1218" s="206"/>
      <c r="CB1218" s="206"/>
      <c r="CC1218" s="206"/>
      <c r="CD1218" s="206"/>
      <c r="CE1218" s="206"/>
      <c r="CF1218" s="206"/>
      <c r="CG1218" s="206"/>
      <c r="CH1218" s="206"/>
      <c r="CI1218" s="206"/>
      <c r="CJ1218" s="206"/>
      <c r="CK1218" s="206"/>
      <c r="CL1218" s="206"/>
      <c r="CM1218" s="206"/>
      <c r="CN1218" s="206"/>
      <c r="CO1218" s="206"/>
      <c r="CP1218" s="206"/>
      <c r="CQ1218" s="206"/>
      <c r="CR1218" s="206"/>
      <c r="CS1218" s="206"/>
      <c r="CT1218" s="206"/>
      <c r="CU1218" s="206"/>
      <c r="CV1218" s="206"/>
      <c r="CW1218" s="206"/>
      <c r="CX1218" s="206"/>
      <c r="CY1218" s="206"/>
      <c r="CZ1218" s="206"/>
      <c r="DA1218" s="206"/>
      <c r="DB1218" s="206"/>
      <c r="DC1218" s="206"/>
      <c r="DD1218" s="206"/>
      <c r="DE1218" s="206"/>
      <c r="DF1218" s="206"/>
      <c r="DG1218" s="206"/>
      <c r="DH1218" s="206"/>
      <c r="DI1218" s="206"/>
      <c r="DJ1218" s="206"/>
      <c r="DK1218" s="206"/>
      <c r="DL1218" s="206"/>
      <c r="DM1218" s="206"/>
      <c r="DN1218" s="206"/>
      <c r="DO1218" s="206"/>
      <c r="DP1218" s="206"/>
      <c r="DQ1218" s="206"/>
      <c r="DR1218" s="206"/>
      <c r="DS1218" s="206"/>
      <c r="DT1218" s="206"/>
      <c r="DU1218" s="206"/>
      <c r="DV1218" s="206"/>
      <c r="DW1218" s="206"/>
      <c r="DX1218" s="206"/>
      <c r="DY1218" s="206"/>
      <c r="DZ1218" s="206"/>
      <c r="EA1218" s="206"/>
      <c r="EB1218" s="206"/>
      <c r="EC1218" s="206"/>
      <c r="ED1218" s="206"/>
      <c r="EE1218" s="206"/>
      <c r="EF1218" s="206"/>
      <c r="EG1218" s="206"/>
      <c r="EH1218" s="206"/>
      <c r="EI1218" s="206"/>
      <c r="EJ1218" s="206"/>
      <c r="EK1218" s="206"/>
      <c r="EL1218" s="206"/>
      <c r="EM1218" s="206"/>
      <c r="EN1218" s="206"/>
      <c r="EO1218" s="206"/>
      <c r="EP1218" s="206"/>
      <c r="EQ1218" s="206"/>
      <c r="ER1218" s="206"/>
      <c r="ES1218" s="206"/>
      <c r="ET1218" s="206"/>
      <c r="EU1218" s="206"/>
      <c r="EV1218" s="206"/>
      <c r="EW1218" s="206"/>
      <c r="EX1218" s="206"/>
      <c r="EY1218" s="206"/>
      <c r="EZ1218" s="206"/>
      <c r="FA1218" s="206"/>
      <c r="FB1218" s="206"/>
      <c r="FC1218" s="206"/>
      <c r="FD1218" s="206"/>
      <c r="FE1218" s="206"/>
      <c r="FF1218" s="206"/>
      <c r="FG1218" s="206"/>
      <c r="FH1218" s="206"/>
      <c r="FI1218" s="206"/>
      <c r="FJ1218" s="206"/>
      <c r="FK1218" s="206"/>
      <c r="FL1218" s="206"/>
      <c r="FM1218" s="206"/>
      <c r="FN1218" s="206"/>
      <c r="FO1218" s="206"/>
      <c r="FP1218" s="206"/>
      <c r="FQ1218" s="206"/>
      <c r="FR1218" s="206"/>
      <c r="FS1218" s="206"/>
      <c r="FT1218" s="206"/>
      <c r="FU1218" s="206"/>
      <c r="FV1218" s="206"/>
      <c r="FW1218" s="206"/>
      <c r="FX1218" s="206"/>
      <c r="FY1218" s="206"/>
      <c r="FZ1218" s="206"/>
      <c r="GA1218" s="206"/>
      <c r="GB1218" s="206"/>
      <c r="GC1218" s="206"/>
      <c r="GD1218" s="206"/>
      <c r="GE1218" s="206"/>
      <c r="GF1218" s="206"/>
      <c r="GG1218" s="206"/>
      <c r="GH1218" s="206"/>
      <c r="GI1218" s="206"/>
      <c r="GJ1218" s="206"/>
      <c r="GK1218" s="206"/>
      <c r="GL1218" s="206"/>
      <c r="GM1218" s="206"/>
      <c r="GN1218" s="206"/>
      <c r="GO1218" s="206"/>
      <c r="GP1218" s="206"/>
      <c r="GQ1218" s="206"/>
      <c r="GR1218" s="206"/>
      <c r="GS1218" s="206"/>
      <c r="GT1218" s="206"/>
      <c r="GU1218" s="206"/>
      <c r="GV1218" s="206"/>
      <c r="GW1218" s="206"/>
      <c r="GX1218" s="206"/>
      <c r="GY1218" s="206"/>
      <c r="GZ1218" s="206"/>
      <c r="HA1218" s="206"/>
      <c r="HB1218" s="206"/>
      <c r="HC1218" s="206"/>
      <c r="HD1218" s="206"/>
      <c r="HE1218" s="206"/>
      <c r="HF1218" s="206"/>
      <c r="HG1218" s="206"/>
      <c r="HH1218" s="206"/>
      <c r="HI1218" s="206"/>
      <c r="HJ1218" s="206"/>
      <c r="HK1218" s="206"/>
      <c r="HL1218" s="206"/>
      <c r="HM1218" s="206"/>
      <c r="HN1218" s="206"/>
      <c r="HO1218" s="206"/>
      <c r="HP1218" s="206"/>
      <c r="HQ1218" s="206"/>
      <c r="HR1218" s="206"/>
      <c r="HS1218" s="206"/>
      <c r="HT1218" s="206"/>
      <c r="HU1218" s="206"/>
      <c r="HV1218" s="206"/>
      <c r="HW1218" s="206"/>
      <c r="HX1218" s="206"/>
      <c r="HY1218" s="206"/>
      <c r="HZ1218" s="206"/>
      <c r="IA1218" s="206"/>
      <c r="IB1218" s="206"/>
      <c r="IC1218" s="206"/>
      <c r="ID1218" s="206"/>
      <c r="IE1218" s="206"/>
      <c r="IF1218" s="206"/>
      <c r="IG1218" s="206"/>
      <c r="IH1218" s="206"/>
    </row>
    <row r="1219" spans="1:242" s="225" customFormat="1" hidden="1" x14ac:dyDescent="0.25">
      <c r="A1219" s="206"/>
      <c r="B1219" s="206"/>
      <c r="C1219" s="206"/>
      <c r="D1219" s="206"/>
      <c r="E1219" s="206"/>
      <c r="F1219" s="206"/>
      <c r="G1219" s="208"/>
      <c r="H1219" s="313">
        <v>24177918</v>
      </c>
      <c r="I1219" s="209"/>
      <c r="J1219" s="329">
        <f t="shared" ref="J1219:J1282" si="20">+J1218+H1219-I1219</f>
        <v>24200200</v>
      </c>
      <c r="K1219" s="419"/>
      <c r="L1219" s="287"/>
      <c r="M1219" s="206"/>
      <c r="N1219" s="287"/>
      <c r="O1219" s="287"/>
      <c r="P1219" s="287"/>
      <c r="Q1219" s="287"/>
      <c r="R1219" s="287"/>
      <c r="S1219" s="287"/>
      <c r="T1219" s="287"/>
      <c r="U1219" s="287"/>
      <c r="V1219" s="287"/>
      <c r="W1219" s="287"/>
      <c r="X1219" s="287"/>
      <c r="Y1219" s="287"/>
      <c r="Z1219" s="287"/>
      <c r="AA1219" s="287"/>
      <c r="AB1219" s="287"/>
      <c r="AC1219" s="287"/>
      <c r="AD1219" s="287"/>
      <c r="AE1219" s="287"/>
      <c r="AF1219" s="287"/>
      <c r="AG1219" s="287"/>
      <c r="AH1219" s="287"/>
      <c r="AI1219" s="287"/>
      <c r="AJ1219" s="449"/>
      <c r="AK1219" s="206"/>
      <c r="AL1219" s="206"/>
      <c r="AM1219" s="206"/>
      <c r="AN1219" s="206"/>
      <c r="AO1219" s="206"/>
      <c r="AP1219" s="206"/>
      <c r="AQ1219" s="206"/>
      <c r="AR1219" s="206"/>
      <c r="AS1219" s="206"/>
      <c r="AT1219" s="206"/>
      <c r="AU1219" s="206"/>
      <c r="AV1219" s="206"/>
      <c r="AW1219" s="206"/>
      <c r="AX1219" s="206"/>
      <c r="AY1219" s="206"/>
      <c r="AZ1219" s="206"/>
      <c r="BA1219" s="206"/>
      <c r="BB1219" s="206"/>
      <c r="BC1219" s="206"/>
      <c r="BD1219" s="206"/>
      <c r="BE1219" s="206"/>
      <c r="BF1219" s="206"/>
      <c r="BG1219" s="206"/>
      <c r="BH1219" s="206"/>
      <c r="BI1219" s="206"/>
      <c r="BJ1219" s="206"/>
      <c r="BK1219" s="206"/>
      <c r="BL1219" s="206"/>
      <c r="BM1219" s="206"/>
      <c r="BN1219" s="206"/>
      <c r="BO1219" s="206"/>
      <c r="BP1219" s="206"/>
      <c r="BQ1219" s="206"/>
      <c r="BR1219" s="206"/>
      <c r="BS1219" s="206"/>
      <c r="BT1219" s="206"/>
      <c r="BU1219" s="206"/>
      <c r="BV1219" s="206"/>
      <c r="BW1219" s="206"/>
      <c r="BX1219" s="206"/>
      <c r="BY1219" s="206"/>
      <c r="BZ1219" s="206"/>
      <c r="CA1219" s="206"/>
      <c r="CB1219" s="206"/>
      <c r="CC1219" s="206"/>
      <c r="CD1219" s="206"/>
      <c r="CE1219" s="206"/>
      <c r="CF1219" s="206"/>
      <c r="CG1219" s="206"/>
      <c r="CH1219" s="206"/>
      <c r="CI1219" s="206"/>
      <c r="CJ1219" s="206"/>
      <c r="CK1219" s="206"/>
      <c r="CL1219" s="206"/>
      <c r="CM1219" s="206"/>
      <c r="CN1219" s="206"/>
      <c r="CO1219" s="206"/>
      <c r="CP1219" s="206"/>
      <c r="CQ1219" s="206"/>
      <c r="CR1219" s="206"/>
      <c r="CS1219" s="206"/>
      <c r="CT1219" s="206"/>
      <c r="CU1219" s="206"/>
      <c r="CV1219" s="206"/>
      <c r="CW1219" s="206"/>
      <c r="CX1219" s="206"/>
      <c r="CY1219" s="206"/>
      <c r="CZ1219" s="206"/>
      <c r="DA1219" s="206"/>
      <c r="DB1219" s="206"/>
      <c r="DC1219" s="206"/>
      <c r="DD1219" s="206"/>
      <c r="DE1219" s="206"/>
      <c r="DF1219" s="206"/>
      <c r="DG1219" s="206"/>
      <c r="DH1219" s="206"/>
      <c r="DI1219" s="206"/>
      <c r="DJ1219" s="206"/>
      <c r="DK1219" s="206"/>
      <c r="DL1219" s="206"/>
      <c r="DM1219" s="206"/>
      <c r="DN1219" s="206"/>
      <c r="DO1219" s="206"/>
      <c r="DP1219" s="206"/>
      <c r="DQ1219" s="206"/>
      <c r="DR1219" s="206"/>
      <c r="DS1219" s="206"/>
      <c r="DT1219" s="206"/>
      <c r="DU1219" s="206"/>
      <c r="DV1219" s="206"/>
      <c r="DW1219" s="206"/>
      <c r="DX1219" s="206"/>
      <c r="DY1219" s="206"/>
      <c r="DZ1219" s="206"/>
      <c r="EA1219" s="206"/>
      <c r="EB1219" s="206"/>
      <c r="EC1219" s="206"/>
      <c r="ED1219" s="206"/>
      <c r="EE1219" s="206"/>
      <c r="EF1219" s="206"/>
      <c r="EG1219" s="206"/>
      <c r="EH1219" s="206"/>
      <c r="EI1219" s="206"/>
      <c r="EJ1219" s="206"/>
      <c r="EK1219" s="206"/>
      <c r="EL1219" s="206"/>
      <c r="EM1219" s="206"/>
      <c r="EN1219" s="206"/>
      <c r="EO1219" s="206"/>
      <c r="EP1219" s="206"/>
      <c r="EQ1219" s="206"/>
      <c r="ER1219" s="206"/>
      <c r="ES1219" s="206"/>
      <c r="ET1219" s="206"/>
      <c r="EU1219" s="206"/>
      <c r="EV1219" s="206"/>
      <c r="EW1219" s="206"/>
      <c r="EX1219" s="206"/>
      <c r="EY1219" s="206"/>
      <c r="EZ1219" s="206"/>
      <c r="FA1219" s="206"/>
      <c r="FB1219" s="206"/>
      <c r="FC1219" s="206"/>
      <c r="FD1219" s="206"/>
      <c r="FE1219" s="206"/>
      <c r="FF1219" s="206"/>
      <c r="FG1219" s="206"/>
      <c r="FH1219" s="206"/>
      <c r="FI1219" s="206"/>
      <c r="FJ1219" s="206"/>
      <c r="FK1219" s="206"/>
      <c r="FL1219" s="206"/>
      <c r="FM1219" s="206"/>
      <c r="FN1219" s="206"/>
      <c r="FO1219" s="206"/>
      <c r="FP1219" s="206"/>
      <c r="FQ1219" s="206"/>
      <c r="FR1219" s="206"/>
      <c r="FS1219" s="206"/>
      <c r="FT1219" s="206"/>
      <c r="FU1219" s="206"/>
      <c r="FV1219" s="206"/>
      <c r="FW1219" s="206"/>
      <c r="FX1219" s="206"/>
      <c r="FY1219" s="206"/>
      <c r="FZ1219" s="206"/>
      <c r="GA1219" s="206"/>
      <c r="GB1219" s="206"/>
      <c r="GC1219" s="206"/>
      <c r="GD1219" s="206"/>
      <c r="GE1219" s="206"/>
      <c r="GF1219" s="206"/>
      <c r="GG1219" s="206"/>
      <c r="GH1219" s="206"/>
      <c r="GI1219" s="206"/>
      <c r="GJ1219" s="206"/>
      <c r="GK1219" s="206"/>
      <c r="GL1219" s="206"/>
      <c r="GM1219" s="206"/>
      <c r="GN1219" s="206"/>
      <c r="GO1219" s="206"/>
      <c r="GP1219" s="206"/>
      <c r="GQ1219" s="206"/>
      <c r="GR1219" s="206"/>
      <c r="GS1219" s="206"/>
      <c r="GT1219" s="206"/>
      <c r="GU1219" s="206"/>
      <c r="GV1219" s="206"/>
      <c r="GW1219" s="206"/>
      <c r="GX1219" s="206"/>
      <c r="GY1219" s="206"/>
      <c r="GZ1219" s="206"/>
      <c r="HA1219" s="206"/>
      <c r="HB1219" s="206"/>
      <c r="HC1219" s="206"/>
      <c r="HD1219" s="206"/>
      <c r="HE1219" s="206"/>
      <c r="HF1219" s="206"/>
      <c r="HG1219" s="206"/>
      <c r="HH1219" s="206"/>
      <c r="HI1219" s="206"/>
      <c r="HJ1219" s="206"/>
      <c r="HK1219" s="206"/>
      <c r="HL1219" s="206"/>
      <c r="HM1219" s="206"/>
      <c r="HN1219" s="206"/>
      <c r="HO1219" s="206"/>
      <c r="HP1219" s="206"/>
      <c r="HQ1219" s="206"/>
      <c r="HR1219" s="206"/>
      <c r="HS1219" s="206"/>
      <c r="HT1219" s="206"/>
      <c r="HU1219" s="206"/>
      <c r="HV1219" s="206"/>
      <c r="HW1219" s="206"/>
      <c r="HX1219" s="206"/>
      <c r="HY1219" s="206"/>
      <c r="HZ1219" s="206"/>
      <c r="IA1219" s="206"/>
      <c r="IB1219" s="206"/>
      <c r="IC1219" s="206"/>
      <c r="ID1219" s="206"/>
      <c r="IE1219" s="206"/>
      <c r="IF1219" s="206"/>
      <c r="IG1219" s="206"/>
      <c r="IH1219" s="206"/>
    </row>
    <row r="1220" spans="1:242" s="225" customFormat="1" hidden="1" x14ac:dyDescent="0.25">
      <c r="A1220" s="206"/>
      <c r="B1220" s="206"/>
      <c r="C1220" s="207">
        <v>43801</v>
      </c>
      <c r="D1220" s="383" t="s">
        <v>2130</v>
      </c>
      <c r="E1220" s="238" t="s">
        <v>2129</v>
      </c>
      <c r="F1220" s="238"/>
      <c r="G1220" s="249" t="s">
        <v>1474</v>
      </c>
      <c r="H1220" s="313"/>
      <c r="I1220" s="313">
        <v>320000</v>
      </c>
      <c r="J1220" s="329">
        <f t="shared" si="20"/>
        <v>23880200</v>
      </c>
      <c r="K1220" s="419"/>
      <c r="L1220" s="287"/>
      <c r="M1220" s="238" t="s">
        <v>2129</v>
      </c>
      <c r="N1220" s="287"/>
      <c r="O1220" s="287"/>
      <c r="P1220" s="287"/>
      <c r="Q1220" s="287"/>
      <c r="R1220" s="287"/>
      <c r="S1220" s="287"/>
      <c r="T1220" s="287"/>
      <c r="U1220" s="287"/>
      <c r="V1220" s="287"/>
      <c r="W1220" s="287"/>
      <c r="X1220" s="287"/>
      <c r="Y1220" s="287"/>
      <c r="Z1220" s="287"/>
      <c r="AA1220" s="287"/>
      <c r="AB1220" s="287"/>
      <c r="AC1220" s="287"/>
      <c r="AD1220" s="287"/>
      <c r="AE1220" s="287"/>
      <c r="AF1220" s="287"/>
      <c r="AG1220" s="287"/>
      <c r="AH1220" s="287"/>
      <c r="AI1220" s="287"/>
      <c r="AJ1220" s="449"/>
      <c r="AK1220" s="206"/>
      <c r="AL1220" s="206"/>
      <c r="AM1220" s="206"/>
      <c r="AN1220" s="206"/>
      <c r="AO1220" s="206"/>
      <c r="AP1220" s="206"/>
      <c r="AQ1220" s="206"/>
      <c r="AR1220" s="206"/>
      <c r="AS1220" s="206"/>
      <c r="AT1220" s="206"/>
      <c r="AU1220" s="206"/>
      <c r="AV1220" s="206"/>
      <c r="AW1220" s="206"/>
      <c r="AX1220" s="206"/>
      <c r="AY1220" s="206"/>
      <c r="AZ1220" s="206"/>
      <c r="BA1220" s="206"/>
      <c r="BB1220" s="206"/>
      <c r="BC1220" s="206"/>
      <c r="BD1220" s="206"/>
      <c r="BE1220" s="206"/>
      <c r="BF1220" s="206"/>
      <c r="BG1220" s="206"/>
      <c r="BH1220" s="206"/>
      <c r="BI1220" s="206"/>
      <c r="BJ1220" s="206"/>
      <c r="BK1220" s="206"/>
      <c r="BL1220" s="206"/>
      <c r="BM1220" s="206"/>
      <c r="BN1220" s="206"/>
      <c r="BO1220" s="206"/>
      <c r="BP1220" s="206"/>
      <c r="BQ1220" s="206"/>
      <c r="BR1220" s="206"/>
      <c r="BS1220" s="206"/>
      <c r="BT1220" s="206"/>
      <c r="BU1220" s="206"/>
      <c r="BV1220" s="206"/>
      <c r="BW1220" s="206"/>
      <c r="BX1220" s="206"/>
      <c r="BY1220" s="206"/>
      <c r="BZ1220" s="206"/>
      <c r="CA1220" s="206"/>
      <c r="CB1220" s="206"/>
      <c r="CC1220" s="206"/>
      <c r="CD1220" s="206"/>
      <c r="CE1220" s="206"/>
      <c r="CF1220" s="206"/>
      <c r="CG1220" s="206"/>
      <c r="CH1220" s="206"/>
      <c r="CI1220" s="206"/>
      <c r="CJ1220" s="206"/>
      <c r="CK1220" s="206"/>
      <c r="CL1220" s="206"/>
      <c r="CM1220" s="206"/>
      <c r="CN1220" s="206"/>
      <c r="CO1220" s="206"/>
      <c r="CP1220" s="206"/>
      <c r="CQ1220" s="206"/>
      <c r="CR1220" s="206"/>
      <c r="CS1220" s="206"/>
      <c r="CT1220" s="206"/>
      <c r="CU1220" s="206"/>
      <c r="CV1220" s="206"/>
      <c r="CW1220" s="206"/>
      <c r="CX1220" s="206"/>
      <c r="CY1220" s="206"/>
      <c r="CZ1220" s="206"/>
      <c r="DA1220" s="206"/>
      <c r="DB1220" s="206"/>
      <c r="DC1220" s="206"/>
      <c r="DD1220" s="206"/>
      <c r="DE1220" s="206"/>
      <c r="DF1220" s="206"/>
      <c r="DG1220" s="206"/>
      <c r="DH1220" s="206"/>
      <c r="DI1220" s="206"/>
      <c r="DJ1220" s="206"/>
      <c r="DK1220" s="206"/>
      <c r="DL1220" s="206"/>
      <c r="DM1220" s="206"/>
      <c r="DN1220" s="206"/>
      <c r="DO1220" s="206"/>
      <c r="DP1220" s="206"/>
      <c r="DQ1220" s="206"/>
      <c r="DR1220" s="206"/>
      <c r="DS1220" s="206"/>
      <c r="DT1220" s="206"/>
      <c r="DU1220" s="206"/>
      <c r="DV1220" s="206"/>
      <c r="DW1220" s="206"/>
      <c r="DX1220" s="206"/>
      <c r="DY1220" s="206"/>
      <c r="DZ1220" s="206"/>
      <c r="EA1220" s="206"/>
      <c r="EB1220" s="206"/>
      <c r="EC1220" s="206"/>
      <c r="ED1220" s="206"/>
      <c r="EE1220" s="206"/>
      <c r="EF1220" s="206"/>
      <c r="EG1220" s="206"/>
      <c r="EH1220" s="206"/>
      <c r="EI1220" s="206"/>
      <c r="EJ1220" s="206"/>
      <c r="EK1220" s="206"/>
      <c r="EL1220" s="206"/>
      <c r="EM1220" s="206"/>
      <c r="EN1220" s="206"/>
      <c r="EO1220" s="206"/>
      <c r="EP1220" s="206"/>
      <c r="EQ1220" s="206"/>
      <c r="ER1220" s="206"/>
      <c r="ES1220" s="206"/>
      <c r="ET1220" s="206"/>
      <c r="EU1220" s="206"/>
      <c r="EV1220" s="206"/>
      <c r="EW1220" s="206"/>
      <c r="EX1220" s="206"/>
      <c r="EY1220" s="206"/>
      <c r="EZ1220" s="206"/>
      <c r="FA1220" s="206"/>
      <c r="FB1220" s="206"/>
      <c r="FC1220" s="206"/>
      <c r="FD1220" s="206"/>
      <c r="FE1220" s="206"/>
      <c r="FF1220" s="206"/>
      <c r="FG1220" s="206"/>
      <c r="FH1220" s="206"/>
      <c r="FI1220" s="206"/>
      <c r="FJ1220" s="206"/>
      <c r="FK1220" s="206"/>
      <c r="FL1220" s="206"/>
      <c r="FM1220" s="206"/>
      <c r="FN1220" s="206"/>
      <c r="FO1220" s="206"/>
      <c r="FP1220" s="206"/>
      <c r="FQ1220" s="206"/>
      <c r="FR1220" s="206"/>
      <c r="FS1220" s="206"/>
      <c r="FT1220" s="206"/>
      <c r="FU1220" s="206"/>
      <c r="FV1220" s="206"/>
      <c r="FW1220" s="206"/>
      <c r="FX1220" s="206"/>
      <c r="FY1220" s="206"/>
      <c r="FZ1220" s="206"/>
      <c r="GA1220" s="206"/>
      <c r="GB1220" s="206"/>
      <c r="GC1220" s="206"/>
      <c r="GD1220" s="206"/>
      <c r="GE1220" s="206"/>
      <c r="GF1220" s="206"/>
      <c r="GG1220" s="206"/>
      <c r="GH1220" s="206"/>
      <c r="GI1220" s="206"/>
      <c r="GJ1220" s="206"/>
      <c r="GK1220" s="206"/>
      <c r="GL1220" s="206"/>
      <c r="GM1220" s="206"/>
      <c r="GN1220" s="206"/>
      <c r="GO1220" s="206"/>
      <c r="GP1220" s="206"/>
      <c r="GQ1220" s="206"/>
      <c r="GR1220" s="206"/>
      <c r="GS1220" s="206"/>
      <c r="GT1220" s="206"/>
      <c r="GU1220" s="206"/>
      <c r="GV1220" s="206"/>
      <c r="GW1220" s="206"/>
      <c r="GX1220" s="206"/>
      <c r="GY1220" s="206"/>
      <c r="GZ1220" s="206"/>
      <c r="HA1220" s="206"/>
      <c r="HB1220" s="206"/>
      <c r="HC1220" s="206"/>
      <c r="HD1220" s="206"/>
      <c r="HE1220" s="206"/>
      <c r="HF1220" s="206"/>
      <c r="HG1220" s="206"/>
      <c r="HH1220" s="206"/>
      <c r="HI1220" s="206"/>
      <c r="HJ1220" s="206"/>
      <c r="HK1220" s="206"/>
      <c r="HL1220" s="206"/>
      <c r="HM1220" s="206"/>
      <c r="HN1220" s="206"/>
      <c r="HO1220" s="206"/>
      <c r="HP1220" s="206"/>
      <c r="HQ1220" s="206"/>
      <c r="HR1220" s="206"/>
      <c r="HS1220" s="206"/>
      <c r="HT1220" s="206"/>
      <c r="HU1220" s="206"/>
      <c r="HV1220" s="206"/>
      <c r="HW1220" s="206"/>
      <c r="HX1220" s="206"/>
      <c r="HY1220" s="206"/>
      <c r="HZ1220" s="206"/>
      <c r="IA1220" s="206"/>
      <c r="IB1220" s="206"/>
      <c r="IC1220" s="206"/>
      <c r="ID1220" s="206"/>
      <c r="IE1220" s="206"/>
      <c r="IF1220" s="206"/>
      <c r="IG1220" s="206"/>
      <c r="IH1220" s="206"/>
    </row>
    <row r="1221" spans="1:242" s="225" customFormat="1" hidden="1" x14ac:dyDescent="0.25">
      <c r="A1221" s="206"/>
      <c r="B1221" s="206"/>
      <c r="C1221" s="207">
        <v>43802</v>
      </c>
      <c r="D1221" s="248" t="s">
        <v>2145</v>
      </c>
      <c r="E1221" s="238" t="s">
        <v>2131</v>
      </c>
      <c r="F1221" s="238"/>
      <c r="G1221" s="249" t="s">
        <v>1790</v>
      </c>
      <c r="H1221" s="313"/>
      <c r="I1221" s="313">
        <v>38000</v>
      </c>
      <c r="J1221" s="329">
        <f t="shared" si="20"/>
        <v>23842200</v>
      </c>
      <c r="K1221" s="419"/>
      <c r="L1221" s="287"/>
      <c r="M1221" s="238" t="s">
        <v>2131</v>
      </c>
      <c r="N1221" s="287"/>
      <c r="O1221" s="287"/>
      <c r="P1221" s="287"/>
      <c r="Q1221" s="287"/>
      <c r="R1221" s="287"/>
      <c r="S1221" s="287"/>
      <c r="T1221" s="287"/>
      <c r="U1221" s="287"/>
      <c r="V1221" s="287"/>
      <c r="W1221" s="287"/>
      <c r="X1221" s="287"/>
      <c r="Y1221" s="287"/>
      <c r="Z1221" s="287"/>
      <c r="AA1221" s="287"/>
      <c r="AB1221" s="287"/>
      <c r="AC1221" s="287"/>
      <c r="AD1221" s="287"/>
      <c r="AE1221" s="287"/>
      <c r="AF1221" s="287"/>
      <c r="AG1221" s="287"/>
      <c r="AH1221" s="287"/>
      <c r="AI1221" s="287"/>
      <c r="AJ1221" s="449"/>
      <c r="AK1221" s="206"/>
      <c r="AL1221" s="206"/>
      <c r="AM1221" s="206"/>
      <c r="AN1221" s="206"/>
      <c r="AO1221" s="206"/>
      <c r="AP1221" s="206"/>
      <c r="AQ1221" s="206"/>
      <c r="AR1221" s="206"/>
      <c r="AS1221" s="206"/>
      <c r="AT1221" s="206"/>
      <c r="AU1221" s="206"/>
      <c r="AV1221" s="206"/>
      <c r="AW1221" s="206"/>
      <c r="AX1221" s="206"/>
      <c r="AY1221" s="206"/>
      <c r="AZ1221" s="206"/>
      <c r="BA1221" s="206"/>
      <c r="BB1221" s="206"/>
      <c r="BC1221" s="206"/>
      <c r="BD1221" s="206"/>
      <c r="BE1221" s="206"/>
      <c r="BF1221" s="206"/>
      <c r="BG1221" s="206"/>
      <c r="BH1221" s="206"/>
      <c r="BI1221" s="206"/>
      <c r="BJ1221" s="206"/>
      <c r="BK1221" s="206"/>
      <c r="BL1221" s="206"/>
      <c r="BM1221" s="206"/>
      <c r="BN1221" s="206"/>
      <c r="BO1221" s="206"/>
      <c r="BP1221" s="206"/>
      <c r="BQ1221" s="206"/>
      <c r="BR1221" s="206"/>
      <c r="BS1221" s="206"/>
      <c r="BT1221" s="206"/>
      <c r="BU1221" s="206"/>
      <c r="BV1221" s="206"/>
      <c r="BW1221" s="206"/>
      <c r="BX1221" s="206"/>
      <c r="BY1221" s="206"/>
      <c r="BZ1221" s="206"/>
      <c r="CA1221" s="206"/>
      <c r="CB1221" s="206"/>
      <c r="CC1221" s="206"/>
      <c r="CD1221" s="206"/>
      <c r="CE1221" s="206"/>
      <c r="CF1221" s="206"/>
      <c r="CG1221" s="206"/>
      <c r="CH1221" s="206"/>
      <c r="CI1221" s="206"/>
      <c r="CJ1221" s="206"/>
      <c r="CK1221" s="206"/>
      <c r="CL1221" s="206"/>
      <c r="CM1221" s="206"/>
      <c r="CN1221" s="206"/>
      <c r="CO1221" s="206"/>
      <c r="CP1221" s="206"/>
      <c r="CQ1221" s="206"/>
      <c r="CR1221" s="206"/>
      <c r="CS1221" s="206"/>
      <c r="CT1221" s="206"/>
      <c r="CU1221" s="206"/>
      <c r="CV1221" s="206"/>
      <c r="CW1221" s="206"/>
      <c r="CX1221" s="206"/>
      <c r="CY1221" s="206"/>
      <c r="CZ1221" s="206"/>
      <c r="DA1221" s="206"/>
      <c r="DB1221" s="206"/>
      <c r="DC1221" s="206"/>
      <c r="DD1221" s="206"/>
      <c r="DE1221" s="206"/>
      <c r="DF1221" s="206"/>
      <c r="DG1221" s="206"/>
      <c r="DH1221" s="206"/>
      <c r="DI1221" s="206"/>
      <c r="DJ1221" s="206"/>
      <c r="DK1221" s="206"/>
      <c r="DL1221" s="206"/>
      <c r="DM1221" s="206"/>
      <c r="DN1221" s="206"/>
      <c r="DO1221" s="206"/>
      <c r="DP1221" s="206"/>
      <c r="DQ1221" s="206"/>
      <c r="DR1221" s="206"/>
      <c r="DS1221" s="206"/>
      <c r="DT1221" s="206"/>
      <c r="DU1221" s="206"/>
      <c r="DV1221" s="206"/>
      <c r="DW1221" s="206"/>
      <c r="DX1221" s="206"/>
      <c r="DY1221" s="206"/>
      <c r="DZ1221" s="206"/>
      <c r="EA1221" s="206"/>
      <c r="EB1221" s="206"/>
      <c r="EC1221" s="206"/>
      <c r="ED1221" s="206"/>
      <c r="EE1221" s="206"/>
      <c r="EF1221" s="206"/>
      <c r="EG1221" s="206"/>
      <c r="EH1221" s="206"/>
      <c r="EI1221" s="206"/>
      <c r="EJ1221" s="206"/>
      <c r="EK1221" s="206"/>
      <c r="EL1221" s="206"/>
      <c r="EM1221" s="206"/>
      <c r="EN1221" s="206"/>
      <c r="EO1221" s="206"/>
      <c r="EP1221" s="206"/>
      <c r="EQ1221" s="206"/>
      <c r="ER1221" s="206"/>
      <c r="ES1221" s="206"/>
      <c r="ET1221" s="206"/>
      <c r="EU1221" s="206"/>
      <c r="EV1221" s="206"/>
      <c r="EW1221" s="206"/>
      <c r="EX1221" s="206"/>
      <c r="EY1221" s="206"/>
      <c r="EZ1221" s="206"/>
      <c r="FA1221" s="206"/>
      <c r="FB1221" s="206"/>
      <c r="FC1221" s="206"/>
      <c r="FD1221" s="206"/>
      <c r="FE1221" s="206"/>
      <c r="FF1221" s="206"/>
      <c r="FG1221" s="206"/>
      <c r="FH1221" s="206"/>
      <c r="FI1221" s="206"/>
      <c r="FJ1221" s="206"/>
      <c r="FK1221" s="206"/>
      <c r="FL1221" s="206"/>
      <c r="FM1221" s="206"/>
      <c r="FN1221" s="206"/>
      <c r="FO1221" s="206"/>
      <c r="FP1221" s="206"/>
      <c r="FQ1221" s="206"/>
      <c r="FR1221" s="206"/>
      <c r="FS1221" s="206"/>
      <c r="FT1221" s="206"/>
      <c r="FU1221" s="206"/>
      <c r="FV1221" s="206"/>
      <c r="FW1221" s="206"/>
      <c r="FX1221" s="206"/>
      <c r="FY1221" s="206"/>
      <c r="FZ1221" s="206"/>
      <c r="GA1221" s="206"/>
      <c r="GB1221" s="206"/>
      <c r="GC1221" s="206"/>
      <c r="GD1221" s="206"/>
      <c r="GE1221" s="206"/>
      <c r="GF1221" s="206"/>
      <c r="GG1221" s="206"/>
      <c r="GH1221" s="206"/>
      <c r="GI1221" s="206"/>
      <c r="GJ1221" s="206"/>
      <c r="GK1221" s="206"/>
      <c r="GL1221" s="206"/>
      <c r="GM1221" s="206"/>
      <c r="GN1221" s="206"/>
      <c r="GO1221" s="206"/>
      <c r="GP1221" s="206"/>
      <c r="GQ1221" s="206"/>
      <c r="GR1221" s="206"/>
      <c r="GS1221" s="206"/>
      <c r="GT1221" s="206"/>
      <c r="GU1221" s="206"/>
      <c r="GV1221" s="206"/>
      <c r="GW1221" s="206"/>
      <c r="GX1221" s="206"/>
      <c r="GY1221" s="206"/>
      <c r="GZ1221" s="206"/>
      <c r="HA1221" s="206"/>
      <c r="HB1221" s="206"/>
      <c r="HC1221" s="206"/>
      <c r="HD1221" s="206"/>
      <c r="HE1221" s="206"/>
      <c r="HF1221" s="206"/>
      <c r="HG1221" s="206"/>
      <c r="HH1221" s="206"/>
      <c r="HI1221" s="206"/>
      <c r="HJ1221" s="206"/>
      <c r="HK1221" s="206"/>
      <c r="HL1221" s="206"/>
      <c r="HM1221" s="206"/>
      <c r="HN1221" s="206"/>
      <c r="HO1221" s="206"/>
      <c r="HP1221" s="206"/>
      <c r="HQ1221" s="206"/>
      <c r="HR1221" s="206"/>
      <c r="HS1221" s="206"/>
      <c r="HT1221" s="206"/>
      <c r="HU1221" s="206"/>
      <c r="HV1221" s="206"/>
      <c r="HW1221" s="206"/>
      <c r="HX1221" s="206"/>
      <c r="HY1221" s="206"/>
      <c r="HZ1221" s="206"/>
      <c r="IA1221" s="206"/>
      <c r="IB1221" s="206"/>
      <c r="IC1221" s="206"/>
      <c r="ID1221" s="206"/>
      <c r="IE1221" s="206"/>
      <c r="IF1221" s="206"/>
      <c r="IG1221" s="206"/>
      <c r="IH1221" s="206"/>
    </row>
    <row r="1222" spans="1:242" s="225" customFormat="1" hidden="1" x14ac:dyDescent="0.25">
      <c r="A1222" s="206"/>
      <c r="B1222" s="206"/>
      <c r="C1222" s="207">
        <v>43802</v>
      </c>
      <c r="D1222" s="248" t="s">
        <v>2146</v>
      </c>
      <c r="E1222" s="238" t="s">
        <v>2132</v>
      </c>
      <c r="F1222" s="238"/>
      <c r="G1222" s="249" t="s">
        <v>1343</v>
      </c>
      <c r="H1222" s="313"/>
      <c r="I1222" s="313">
        <v>3264200</v>
      </c>
      <c r="J1222" s="329">
        <f t="shared" si="20"/>
        <v>20578000</v>
      </c>
      <c r="K1222" s="419"/>
      <c r="L1222" s="287"/>
      <c r="M1222" s="238" t="s">
        <v>2132</v>
      </c>
      <c r="N1222" s="287"/>
      <c r="O1222" s="287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449"/>
      <c r="AK1222" s="206"/>
      <c r="AL1222" s="206"/>
      <c r="AM1222" s="206"/>
      <c r="AN1222" s="206"/>
      <c r="AO1222" s="206"/>
      <c r="AP1222" s="206"/>
      <c r="AQ1222" s="206"/>
      <c r="AR1222" s="206"/>
      <c r="AS1222" s="206"/>
      <c r="AT1222" s="206"/>
      <c r="AU1222" s="206"/>
      <c r="AV1222" s="206"/>
      <c r="AW1222" s="206"/>
      <c r="AX1222" s="206"/>
      <c r="AY1222" s="206"/>
      <c r="AZ1222" s="206"/>
      <c r="BA1222" s="206"/>
      <c r="BB1222" s="206"/>
      <c r="BC1222" s="206"/>
      <c r="BD1222" s="206"/>
      <c r="BE1222" s="206"/>
      <c r="BF1222" s="206"/>
      <c r="BG1222" s="206"/>
      <c r="BH1222" s="206"/>
      <c r="BI1222" s="206"/>
      <c r="BJ1222" s="206"/>
      <c r="BK1222" s="206"/>
      <c r="BL1222" s="206"/>
      <c r="BM1222" s="206"/>
      <c r="BN1222" s="206"/>
      <c r="BO1222" s="206"/>
      <c r="BP1222" s="206"/>
      <c r="BQ1222" s="206"/>
      <c r="BR1222" s="206"/>
      <c r="BS1222" s="206"/>
      <c r="BT1222" s="206"/>
      <c r="BU1222" s="206"/>
      <c r="BV1222" s="206"/>
      <c r="BW1222" s="206"/>
      <c r="BX1222" s="206"/>
      <c r="BY1222" s="206"/>
      <c r="BZ1222" s="206"/>
      <c r="CA1222" s="206"/>
      <c r="CB1222" s="206"/>
      <c r="CC1222" s="206"/>
      <c r="CD1222" s="206"/>
      <c r="CE1222" s="206"/>
      <c r="CF1222" s="206"/>
      <c r="CG1222" s="206"/>
      <c r="CH1222" s="206"/>
      <c r="CI1222" s="206"/>
      <c r="CJ1222" s="206"/>
      <c r="CK1222" s="206"/>
      <c r="CL1222" s="206"/>
      <c r="CM1222" s="206"/>
      <c r="CN1222" s="206"/>
      <c r="CO1222" s="206"/>
      <c r="CP1222" s="206"/>
      <c r="CQ1222" s="206"/>
      <c r="CR1222" s="206"/>
      <c r="CS1222" s="206"/>
      <c r="CT1222" s="206"/>
      <c r="CU1222" s="206"/>
      <c r="CV1222" s="206"/>
      <c r="CW1222" s="206"/>
      <c r="CX1222" s="206"/>
      <c r="CY1222" s="206"/>
      <c r="CZ1222" s="206"/>
      <c r="DA1222" s="206"/>
      <c r="DB1222" s="206"/>
      <c r="DC1222" s="206"/>
      <c r="DD1222" s="206"/>
      <c r="DE1222" s="206"/>
      <c r="DF1222" s="206"/>
      <c r="DG1222" s="206"/>
      <c r="DH1222" s="206"/>
      <c r="DI1222" s="206"/>
      <c r="DJ1222" s="206"/>
      <c r="DK1222" s="206"/>
      <c r="DL1222" s="206"/>
      <c r="DM1222" s="206"/>
      <c r="DN1222" s="206"/>
      <c r="DO1222" s="206"/>
      <c r="DP1222" s="206"/>
      <c r="DQ1222" s="206"/>
      <c r="DR1222" s="206"/>
      <c r="DS1222" s="206"/>
      <c r="DT1222" s="206"/>
      <c r="DU1222" s="206"/>
      <c r="DV1222" s="206"/>
      <c r="DW1222" s="206"/>
      <c r="DX1222" s="206"/>
      <c r="DY1222" s="206"/>
      <c r="DZ1222" s="206"/>
      <c r="EA1222" s="206"/>
      <c r="EB1222" s="206"/>
      <c r="EC1222" s="206"/>
      <c r="ED1222" s="206"/>
      <c r="EE1222" s="206"/>
      <c r="EF1222" s="206"/>
      <c r="EG1222" s="206"/>
      <c r="EH1222" s="206"/>
      <c r="EI1222" s="206"/>
      <c r="EJ1222" s="206"/>
      <c r="EK1222" s="206"/>
      <c r="EL1222" s="206"/>
      <c r="EM1222" s="206"/>
      <c r="EN1222" s="206"/>
      <c r="EO1222" s="206"/>
      <c r="EP1222" s="206"/>
      <c r="EQ1222" s="206"/>
      <c r="ER1222" s="206"/>
      <c r="ES1222" s="206"/>
      <c r="ET1222" s="206"/>
      <c r="EU1222" s="206"/>
      <c r="EV1222" s="206"/>
      <c r="EW1222" s="206"/>
      <c r="EX1222" s="206"/>
      <c r="EY1222" s="206"/>
      <c r="EZ1222" s="206"/>
      <c r="FA1222" s="206"/>
      <c r="FB1222" s="206"/>
      <c r="FC1222" s="206"/>
      <c r="FD1222" s="206"/>
      <c r="FE1222" s="206"/>
      <c r="FF1222" s="206"/>
      <c r="FG1222" s="206"/>
      <c r="FH1222" s="206"/>
      <c r="FI1222" s="206"/>
      <c r="FJ1222" s="206"/>
      <c r="FK1222" s="206"/>
      <c r="FL1222" s="206"/>
      <c r="FM1222" s="206"/>
      <c r="FN1222" s="206"/>
      <c r="FO1222" s="206"/>
      <c r="FP1222" s="206"/>
      <c r="FQ1222" s="206"/>
      <c r="FR1222" s="206"/>
      <c r="FS1222" s="206"/>
      <c r="FT1222" s="206"/>
      <c r="FU1222" s="206"/>
      <c r="FV1222" s="206"/>
      <c r="FW1222" s="206"/>
      <c r="FX1222" s="206"/>
      <c r="FY1222" s="206"/>
      <c r="FZ1222" s="206"/>
      <c r="GA1222" s="206"/>
      <c r="GB1222" s="206"/>
      <c r="GC1222" s="206"/>
      <c r="GD1222" s="206"/>
      <c r="GE1222" s="206"/>
      <c r="GF1222" s="206"/>
      <c r="GG1222" s="206"/>
      <c r="GH1222" s="206"/>
      <c r="GI1222" s="206"/>
      <c r="GJ1222" s="206"/>
      <c r="GK1222" s="206"/>
      <c r="GL1222" s="206"/>
      <c r="GM1222" s="206"/>
      <c r="GN1222" s="206"/>
      <c r="GO1222" s="206"/>
      <c r="GP1222" s="206"/>
      <c r="GQ1222" s="206"/>
      <c r="GR1222" s="206"/>
      <c r="GS1222" s="206"/>
      <c r="GT1222" s="206"/>
      <c r="GU1222" s="206"/>
      <c r="GV1222" s="206"/>
      <c r="GW1222" s="206"/>
      <c r="GX1222" s="206"/>
      <c r="GY1222" s="206"/>
      <c r="GZ1222" s="206"/>
      <c r="HA1222" s="206"/>
      <c r="HB1222" s="206"/>
      <c r="HC1222" s="206"/>
      <c r="HD1222" s="206"/>
      <c r="HE1222" s="206"/>
      <c r="HF1222" s="206"/>
      <c r="HG1222" s="206"/>
      <c r="HH1222" s="206"/>
      <c r="HI1222" s="206"/>
      <c r="HJ1222" s="206"/>
      <c r="HK1222" s="206"/>
      <c r="HL1222" s="206"/>
      <c r="HM1222" s="206"/>
      <c r="HN1222" s="206"/>
      <c r="HO1222" s="206"/>
      <c r="HP1222" s="206"/>
      <c r="HQ1222" s="206"/>
      <c r="HR1222" s="206"/>
      <c r="HS1222" s="206"/>
      <c r="HT1222" s="206"/>
      <c r="HU1222" s="206"/>
      <c r="HV1222" s="206"/>
      <c r="HW1222" s="206"/>
      <c r="HX1222" s="206"/>
      <c r="HY1222" s="206"/>
      <c r="HZ1222" s="206"/>
      <c r="IA1222" s="206"/>
      <c r="IB1222" s="206"/>
      <c r="IC1222" s="206"/>
      <c r="ID1222" s="206"/>
      <c r="IE1222" s="206"/>
      <c r="IF1222" s="206"/>
      <c r="IG1222" s="206"/>
      <c r="IH1222" s="206"/>
    </row>
    <row r="1223" spans="1:242" s="225" customFormat="1" hidden="1" x14ac:dyDescent="0.25">
      <c r="A1223" s="206"/>
      <c r="B1223" s="206"/>
      <c r="C1223" s="207">
        <v>43802</v>
      </c>
      <c r="D1223" s="248" t="s">
        <v>2014</v>
      </c>
      <c r="E1223" s="238" t="s">
        <v>2133</v>
      </c>
      <c r="F1223" s="238"/>
      <c r="G1223" s="249" t="s">
        <v>1521</v>
      </c>
      <c r="H1223" s="313"/>
      <c r="I1223" s="313">
        <v>339000</v>
      </c>
      <c r="J1223" s="329">
        <f t="shared" si="20"/>
        <v>20239000</v>
      </c>
      <c r="K1223" s="419"/>
      <c r="L1223" s="287"/>
      <c r="M1223" s="238" t="s">
        <v>2133</v>
      </c>
      <c r="N1223" s="287"/>
      <c r="O1223" s="287"/>
      <c r="P1223" s="287"/>
      <c r="Q1223" s="287"/>
      <c r="R1223" s="287"/>
      <c r="S1223" s="287"/>
      <c r="T1223" s="287"/>
      <c r="U1223" s="287"/>
      <c r="V1223" s="287"/>
      <c r="W1223" s="287"/>
      <c r="X1223" s="287"/>
      <c r="Y1223" s="287"/>
      <c r="Z1223" s="287"/>
      <c r="AA1223" s="287"/>
      <c r="AB1223" s="287"/>
      <c r="AC1223" s="287"/>
      <c r="AD1223" s="287"/>
      <c r="AE1223" s="287"/>
      <c r="AF1223" s="287"/>
      <c r="AG1223" s="287"/>
      <c r="AH1223" s="287"/>
      <c r="AI1223" s="287"/>
      <c r="AJ1223" s="449"/>
      <c r="AK1223" s="206"/>
      <c r="AL1223" s="206"/>
      <c r="AM1223" s="206"/>
      <c r="AN1223" s="206"/>
      <c r="AO1223" s="206"/>
      <c r="AP1223" s="206"/>
      <c r="AQ1223" s="206"/>
      <c r="AR1223" s="206"/>
      <c r="AS1223" s="206"/>
      <c r="AT1223" s="206"/>
      <c r="AU1223" s="206"/>
      <c r="AV1223" s="206"/>
      <c r="AW1223" s="206"/>
      <c r="AX1223" s="206"/>
      <c r="AY1223" s="206"/>
      <c r="AZ1223" s="206"/>
      <c r="BA1223" s="206"/>
      <c r="BB1223" s="206"/>
      <c r="BC1223" s="206"/>
      <c r="BD1223" s="206"/>
      <c r="BE1223" s="206"/>
      <c r="BF1223" s="206"/>
      <c r="BG1223" s="206"/>
      <c r="BH1223" s="206"/>
      <c r="BI1223" s="206"/>
      <c r="BJ1223" s="206"/>
      <c r="BK1223" s="206"/>
      <c r="BL1223" s="206"/>
      <c r="BM1223" s="206"/>
      <c r="BN1223" s="206"/>
      <c r="BO1223" s="206"/>
      <c r="BP1223" s="206"/>
      <c r="BQ1223" s="206"/>
      <c r="BR1223" s="206"/>
      <c r="BS1223" s="206"/>
      <c r="BT1223" s="206"/>
      <c r="BU1223" s="206"/>
      <c r="BV1223" s="206"/>
      <c r="BW1223" s="206"/>
      <c r="BX1223" s="206"/>
      <c r="BY1223" s="206"/>
      <c r="BZ1223" s="206"/>
      <c r="CA1223" s="206"/>
      <c r="CB1223" s="206"/>
      <c r="CC1223" s="206"/>
      <c r="CD1223" s="206"/>
      <c r="CE1223" s="206"/>
      <c r="CF1223" s="206"/>
      <c r="CG1223" s="206"/>
      <c r="CH1223" s="206"/>
      <c r="CI1223" s="206"/>
      <c r="CJ1223" s="206"/>
      <c r="CK1223" s="206"/>
      <c r="CL1223" s="206"/>
      <c r="CM1223" s="206"/>
      <c r="CN1223" s="206"/>
      <c r="CO1223" s="206"/>
      <c r="CP1223" s="206"/>
      <c r="CQ1223" s="206"/>
      <c r="CR1223" s="206"/>
      <c r="CS1223" s="206"/>
      <c r="CT1223" s="206"/>
      <c r="CU1223" s="206"/>
      <c r="CV1223" s="206"/>
      <c r="CW1223" s="206"/>
      <c r="CX1223" s="206"/>
      <c r="CY1223" s="206"/>
      <c r="CZ1223" s="206"/>
      <c r="DA1223" s="206"/>
      <c r="DB1223" s="206"/>
      <c r="DC1223" s="206"/>
      <c r="DD1223" s="206"/>
      <c r="DE1223" s="206"/>
      <c r="DF1223" s="206"/>
      <c r="DG1223" s="206"/>
      <c r="DH1223" s="206"/>
      <c r="DI1223" s="206"/>
      <c r="DJ1223" s="206"/>
      <c r="DK1223" s="206"/>
      <c r="DL1223" s="206"/>
      <c r="DM1223" s="206"/>
      <c r="DN1223" s="206"/>
      <c r="DO1223" s="206"/>
      <c r="DP1223" s="206"/>
      <c r="DQ1223" s="206"/>
      <c r="DR1223" s="206"/>
      <c r="DS1223" s="206"/>
      <c r="DT1223" s="206"/>
      <c r="DU1223" s="206"/>
      <c r="DV1223" s="206"/>
      <c r="DW1223" s="206"/>
      <c r="DX1223" s="206"/>
      <c r="DY1223" s="206"/>
      <c r="DZ1223" s="206"/>
      <c r="EA1223" s="206"/>
      <c r="EB1223" s="206"/>
      <c r="EC1223" s="206"/>
      <c r="ED1223" s="206"/>
      <c r="EE1223" s="206"/>
      <c r="EF1223" s="206"/>
      <c r="EG1223" s="206"/>
      <c r="EH1223" s="206"/>
      <c r="EI1223" s="206"/>
      <c r="EJ1223" s="206"/>
      <c r="EK1223" s="206"/>
      <c r="EL1223" s="206"/>
      <c r="EM1223" s="206"/>
      <c r="EN1223" s="206"/>
      <c r="EO1223" s="206"/>
      <c r="EP1223" s="206"/>
      <c r="EQ1223" s="206"/>
      <c r="ER1223" s="206"/>
      <c r="ES1223" s="206"/>
      <c r="ET1223" s="206"/>
      <c r="EU1223" s="206"/>
      <c r="EV1223" s="206"/>
      <c r="EW1223" s="206"/>
      <c r="EX1223" s="206"/>
      <c r="EY1223" s="206"/>
      <c r="EZ1223" s="206"/>
      <c r="FA1223" s="206"/>
      <c r="FB1223" s="206"/>
      <c r="FC1223" s="206"/>
      <c r="FD1223" s="206"/>
      <c r="FE1223" s="206"/>
      <c r="FF1223" s="206"/>
      <c r="FG1223" s="206"/>
      <c r="FH1223" s="206"/>
      <c r="FI1223" s="206"/>
      <c r="FJ1223" s="206"/>
      <c r="FK1223" s="206"/>
      <c r="FL1223" s="206"/>
      <c r="FM1223" s="206"/>
      <c r="FN1223" s="206"/>
      <c r="FO1223" s="206"/>
      <c r="FP1223" s="206"/>
      <c r="FQ1223" s="206"/>
      <c r="FR1223" s="206"/>
      <c r="FS1223" s="206"/>
      <c r="FT1223" s="206"/>
      <c r="FU1223" s="206"/>
      <c r="FV1223" s="206"/>
      <c r="FW1223" s="206"/>
      <c r="FX1223" s="206"/>
      <c r="FY1223" s="206"/>
      <c r="FZ1223" s="206"/>
      <c r="GA1223" s="206"/>
      <c r="GB1223" s="206"/>
      <c r="GC1223" s="206"/>
      <c r="GD1223" s="206"/>
      <c r="GE1223" s="206"/>
      <c r="GF1223" s="206"/>
      <c r="GG1223" s="206"/>
      <c r="GH1223" s="206"/>
      <c r="GI1223" s="206"/>
      <c r="GJ1223" s="206"/>
      <c r="GK1223" s="206"/>
      <c r="GL1223" s="206"/>
      <c r="GM1223" s="206"/>
      <c r="GN1223" s="206"/>
      <c r="GO1223" s="206"/>
      <c r="GP1223" s="206"/>
      <c r="GQ1223" s="206"/>
      <c r="GR1223" s="206"/>
      <c r="GS1223" s="206"/>
      <c r="GT1223" s="206"/>
      <c r="GU1223" s="206"/>
      <c r="GV1223" s="206"/>
      <c r="GW1223" s="206"/>
      <c r="GX1223" s="206"/>
      <c r="GY1223" s="206"/>
      <c r="GZ1223" s="206"/>
      <c r="HA1223" s="206"/>
      <c r="HB1223" s="206"/>
      <c r="HC1223" s="206"/>
      <c r="HD1223" s="206"/>
      <c r="HE1223" s="206"/>
      <c r="HF1223" s="206"/>
      <c r="HG1223" s="206"/>
      <c r="HH1223" s="206"/>
      <c r="HI1223" s="206"/>
      <c r="HJ1223" s="206"/>
      <c r="HK1223" s="206"/>
      <c r="HL1223" s="206"/>
      <c r="HM1223" s="206"/>
      <c r="HN1223" s="206"/>
      <c r="HO1223" s="206"/>
      <c r="HP1223" s="206"/>
      <c r="HQ1223" s="206"/>
      <c r="HR1223" s="206"/>
      <c r="HS1223" s="206"/>
      <c r="HT1223" s="206"/>
      <c r="HU1223" s="206"/>
      <c r="HV1223" s="206"/>
      <c r="HW1223" s="206"/>
      <c r="HX1223" s="206"/>
      <c r="HY1223" s="206"/>
      <c r="HZ1223" s="206"/>
      <c r="IA1223" s="206"/>
      <c r="IB1223" s="206"/>
      <c r="IC1223" s="206"/>
      <c r="ID1223" s="206"/>
      <c r="IE1223" s="206"/>
      <c r="IF1223" s="206"/>
      <c r="IG1223" s="206"/>
      <c r="IH1223" s="206"/>
    </row>
    <row r="1224" spans="1:242" s="225" customFormat="1" hidden="1" x14ac:dyDescent="0.25">
      <c r="A1224" s="206"/>
      <c r="B1224" s="206"/>
      <c r="C1224" s="207"/>
      <c r="D1224" s="248" t="s">
        <v>2165</v>
      </c>
      <c r="E1224" s="238"/>
      <c r="F1224" s="238"/>
      <c r="G1224" s="249" t="s">
        <v>1521</v>
      </c>
      <c r="H1224" s="313">
        <v>500000</v>
      </c>
      <c r="I1224" s="313"/>
      <c r="J1224" s="329">
        <f t="shared" si="20"/>
        <v>20739000</v>
      </c>
      <c r="K1224" s="419" t="s">
        <v>2127</v>
      </c>
      <c r="L1224" s="287"/>
      <c r="M1224" s="238"/>
      <c r="N1224" s="287"/>
      <c r="O1224" s="287"/>
      <c r="P1224" s="287"/>
      <c r="Q1224" s="287"/>
      <c r="R1224" s="287"/>
      <c r="S1224" s="287"/>
      <c r="T1224" s="287"/>
      <c r="U1224" s="287"/>
      <c r="V1224" s="287"/>
      <c r="W1224" s="287"/>
      <c r="X1224" s="287"/>
      <c r="Y1224" s="287"/>
      <c r="Z1224" s="287"/>
      <c r="AA1224" s="287"/>
      <c r="AB1224" s="287"/>
      <c r="AC1224" s="287"/>
      <c r="AD1224" s="287"/>
      <c r="AE1224" s="287"/>
      <c r="AF1224" s="287"/>
      <c r="AG1224" s="287"/>
      <c r="AH1224" s="287"/>
      <c r="AI1224" s="287"/>
      <c r="AJ1224" s="449"/>
      <c r="AK1224" s="206"/>
      <c r="AL1224" s="206"/>
      <c r="AM1224" s="206"/>
      <c r="AN1224" s="206"/>
      <c r="AO1224" s="206"/>
      <c r="AP1224" s="206"/>
      <c r="AQ1224" s="206"/>
      <c r="AR1224" s="206"/>
      <c r="AS1224" s="206"/>
      <c r="AT1224" s="206"/>
      <c r="AU1224" s="206"/>
      <c r="AV1224" s="206"/>
      <c r="AW1224" s="206"/>
      <c r="AX1224" s="206"/>
      <c r="AY1224" s="206"/>
      <c r="AZ1224" s="206"/>
      <c r="BA1224" s="206"/>
      <c r="BB1224" s="206"/>
      <c r="BC1224" s="206"/>
      <c r="BD1224" s="206"/>
      <c r="BE1224" s="206"/>
      <c r="BF1224" s="206"/>
      <c r="BG1224" s="206"/>
      <c r="BH1224" s="206"/>
      <c r="BI1224" s="206"/>
      <c r="BJ1224" s="206"/>
      <c r="BK1224" s="206"/>
      <c r="BL1224" s="206"/>
      <c r="BM1224" s="206"/>
      <c r="BN1224" s="206"/>
      <c r="BO1224" s="206"/>
      <c r="BP1224" s="206"/>
      <c r="BQ1224" s="206"/>
      <c r="BR1224" s="206"/>
      <c r="BS1224" s="206"/>
      <c r="BT1224" s="206"/>
      <c r="BU1224" s="206"/>
      <c r="BV1224" s="206"/>
      <c r="BW1224" s="206"/>
      <c r="BX1224" s="206"/>
      <c r="BY1224" s="206"/>
      <c r="BZ1224" s="206"/>
      <c r="CA1224" s="206"/>
      <c r="CB1224" s="206"/>
      <c r="CC1224" s="206"/>
      <c r="CD1224" s="206"/>
      <c r="CE1224" s="206"/>
      <c r="CF1224" s="206"/>
      <c r="CG1224" s="206"/>
      <c r="CH1224" s="206"/>
      <c r="CI1224" s="206"/>
      <c r="CJ1224" s="206"/>
      <c r="CK1224" s="206"/>
      <c r="CL1224" s="206"/>
      <c r="CM1224" s="206"/>
      <c r="CN1224" s="206"/>
      <c r="CO1224" s="206"/>
      <c r="CP1224" s="206"/>
      <c r="CQ1224" s="206"/>
      <c r="CR1224" s="206"/>
      <c r="CS1224" s="206"/>
      <c r="CT1224" s="206"/>
      <c r="CU1224" s="206"/>
      <c r="CV1224" s="206"/>
      <c r="CW1224" s="206"/>
      <c r="CX1224" s="206"/>
      <c r="CY1224" s="206"/>
      <c r="CZ1224" s="206"/>
      <c r="DA1224" s="206"/>
      <c r="DB1224" s="206"/>
      <c r="DC1224" s="206"/>
      <c r="DD1224" s="206"/>
      <c r="DE1224" s="206"/>
      <c r="DF1224" s="206"/>
      <c r="DG1224" s="206"/>
      <c r="DH1224" s="206"/>
      <c r="DI1224" s="206"/>
      <c r="DJ1224" s="206"/>
      <c r="DK1224" s="206"/>
      <c r="DL1224" s="206"/>
      <c r="DM1224" s="206"/>
      <c r="DN1224" s="206"/>
      <c r="DO1224" s="206"/>
      <c r="DP1224" s="206"/>
      <c r="DQ1224" s="206"/>
      <c r="DR1224" s="206"/>
      <c r="DS1224" s="206"/>
      <c r="DT1224" s="206"/>
      <c r="DU1224" s="206"/>
      <c r="DV1224" s="206"/>
      <c r="DW1224" s="206"/>
      <c r="DX1224" s="206"/>
      <c r="DY1224" s="206"/>
      <c r="DZ1224" s="206"/>
      <c r="EA1224" s="206"/>
      <c r="EB1224" s="206"/>
      <c r="EC1224" s="206"/>
      <c r="ED1224" s="206"/>
      <c r="EE1224" s="206"/>
      <c r="EF1224" s="206"/>
      <c r="EG1224" s="206"/>
      <c r="EH1224" s="206"/>
      <c r="EI1224" s="206"/>
      <c r="EJ1224" s="206"/>
      <c r="EK1224" s="206"/>
      <c r="EL1224" s="206"/>
      <c r="EM1224" s="206"/>
      <c r="EN1224" s="206"/>
      <c r="EO1224" s="206"/>
      <c r="EP1224" s="206"/>
      <c r="EQ1224" s="206"/>
      <c r="ER1224" s="206"/>
      <c r="ES1224" s="206"/>
      <c r="ET1224" s="206"/>
      <c r="EU1224" s="206"/>
      <c r="EV1224" s="206"/>
      <c r="EW1224" s="206"/>
      <c r="EX1224" s="206"/>
      <c r="EY1224" s="206"/>
      <c r="EZ1224" s="206"/>
      <c r="FA1224" s="206"/>
      <c r="FB1224" s="206"/>
      <c r="FC1224" s="206"/>
      <c r="FD1224" s="206"/>
      <c r="FE1224" s="206"/>
      <c r="FF1224" s="206"/>
      <c r="FG1224" s="206"/>
      <c r="FH1224" s="206"/>
      <c r="FI1224" s="206"/>
      <c r="FJ1224" s="206"/>
      <c r="FK1224" s="206"/>
      <c r="FL1224" s="206"/>
      <c r="FM1224" s="206"/>
      <c r="FN1224" s="206"/>
      <c r="FO1224" s="206"/>
      <c r="FP1224" s="206"/>
      <c r="FQ1224" s="206"/>
      <c r="FR1224" s="206"/>
      <c r="FS1224" s="206"/>
      <c r="FT1224" s="206"/>
      <c r="FU1224" s="206"/>
      <c r="FV1224" s="206"/>
      <c r="FW1224" s="206"/>
      <c r="FX1224" s="206"/>
      <c r="FY1224" s="206"/>
      <c r="FZ1224" s="206"/>
      <c r="GA1224" s="206"/>
      <c r="GB1224" s="206"/>
      <c r="GC1224" s="206"/>
      <c r="GD1224" s="206"/>
      <c r="GE1224" s="206"/>
      <c r="GF1224" s="206"/>
      <c r="GG1224" s="206"/>
      <c r="GH1224" s="206"/>
      <c r="GI1224" s="206"/>
      <c r="GJ1224" s="206"/>
      <c r="GK1224" s="206"/>
      <c r="GL1224" s="206"/>
      <c r="GM1224" s="206"/>
      <c r="GN1224" s="206"/>
      <c r="GO1224" s="206"/>
      <c r="GP1224" s="206"/>
      <c r="GQ1224" s="206"/>
      <c r="GR1224" s="206"/>
      <c r="GS1224" s="206"/>
      <c r="GT1224" s="206"/>
      <c r="GU1224" s="206"/>
      <c r="GV1224" s="206"/>
      <c r="GW1224" s="206"/>
      <c r="GX1224" s="206"/>
      <c r="GY1224" s="206"/>
      <c r="GZ1224" s="206"/>
      <c r="HA1224" s="206"/>
      <c r="HB1224" s="206"/>
      <c r="HC1224" s="206"/>
      <c r="HD1224" s="206"/>
      <c r="HE1224" s="206"/>
      <c r="HF1224" s="206"/>
      <c r="HG1224" s="206"/>
      <c r="HH1224" s="206"/>
      <c r="HI1224" s="206"/>
      <c r="HJ1224" s="206"/>
      <c r="HK1224" s="206"/>
      <c r="HL1224" s="206"/>
      <c r="HM1224" s="206"/>
      <c r="HN1224" s="206"/>
      <c r="HO1224" s="206"/>
      <c r="HP1224" s="206"/>
      <c r="HQ1224" s="206"/>
      <c r="HR1224" s="206"/>
      <c r="HS1224" s="206"/>
      <c r="HT1224" s="206"/>
      <c r="HU1224" s="206"/>
      <c r="HV1224" s="206"/>
      <c r="HW1224" s="206"/>
      <c r="HX1224" s="206"/>
      <c r="HY1224" s="206"/>
      <c r="HZ1224" s="206"/>
      <c r="IA1224" s="206"/>
      <c r="IB1224" s="206"/>
      <c r="IC1224" s="206"/>
      <c r="ID1224" s="206"/>
      <c r="IE1224" s="206"/>
      <c r="IF1224" s="206"/>
      <c r="IG1224" s="206"/>
      <c r="IH1224" s="206"/>
    </row>
    <row r="1225" spans="1:242" s="225" customFormat="1" hidden="1" x14ac:dyDescent="0.25">
      <c r="A1225" s="206"/>
      <c r="B1225" s="206"/>
      <c r="C1225" s="207">
        <v>43802</v>
      </c>
      <c r="D1225" s="248" t="s">
        <v>1391</v>
      </c>
      <c r="E1225" s="238" t="s">
        <v>2134</v>
      </c>
      <c r="F1225" s="238"/>
      <c r="G1225" s="249" t="s">
        <v>1345</v>
      </c>
      <c r="H1225" s="313"/>
      <c r="I1225" s="313">
        <v>366000</v>
      </c>
      <c r="J1225" s="329">
        <f t="shared" si="20"/>
        <v>20373000</v>
      </c>
      <c r="K1225" s="419"/>
      <c r="L1225" s="287"/>
      <c r="M1225" s="238" t="s">
        <v>2134</v>
      </c>
      <c r="N1225" s="287"/>
      <c r="O1225" s="287"/>
      <c r="P1225" s="287"/>
      <c r="Q1225" s="287"/>
      <c r="R1225" s="287"/>
      <c r="S1225" s="287"/>
      <c r="T1225" s="287"/>
      <c r="U1225" s="287"/>
      <c r="V1225" s="287"/>
      <c r="W1225" s="287"/>
      <c r="X1225" s="287"/>
      <c r="Y1225" s="287"/>
      <c r="Z1225" s="287"/>
      <c r="AA1225" s="287"/>
      <c r="AB1225" s="287"/>
      <c r="AC1225" s="287"/>
      <c r="AD1225" s="287"/>
      <c r="AE1225" s="287"/>
      <c r="AF1225" s="287"/>
      <c r="AG1225" s="287"/>
      <c r="AH1225" s="287"/>
      <c r="AI1225" s="287"/>
      <c r="AJ1225" s="449"/>
      <c r="AK1225" s="206"/>
      <c r="AL1225" s="206"/>
      <c r="AM1225" s="206"/>
      <c r="AN1225" s="206"/>
      <c r="AO1225" s="206"/>
      <c r="AP1225" s="206"/>
      <c r="AQ1225" s="206"/>
      <c r="AR1225" s="206"/>
      <c r="AS1225" s="206"/>
      <c r="AT1225" s="206"/>
      <c r="AU1225" s="206"/>
      <c r="AV1225" s="206"/>
      <c r="AW1225" s="206"/>
      <c r="AX1225" s="206"/>
      <c r="AY1225" s="206"/>
      <c r="AZ1225" s="206"/>
      <c r="BA1225" s="206"/>
      <c r="BB1225" s="206"/>
      <c r="BC1225" s="206"/>
      <c r="BD1225" s="206"/>
      <c r="BE1225" s="206"/>
      <c r="BF1225" s="206"/>
      <c r="BG1225" s="206"/>
      <c r="BH1225" s="206"/>
      <c r="BI1225" s="206"/>
      <c r="BJ1225" s="206"/>
      <c r="BK1225" s="206"/>
      <c r="BL1225" s="206"/>
      <c r="BM1225" s="206"/>
      <c r="BN1225" s="206"/>
      <c r="BO1225" s="206"/>
      <c r="BP1225" s="206"/>
      <c r="BQ1225" s="206"/>
      <c r="BR1225" s="206"/>
      <c r="BS1225" s="206"/>
      <c r="BT1225" s="206"/>
      <c r="BU1225" s="206"/>
      <c r="BV1225" s="206"/>
      <c r="BW1225" s="206"/>
      <c r="BX1225" s="206"/>
      <c r="BY1225" s="206"/>
      <c r="BZ1225" s="206"/>
      <c r="CA1225" s="206"/>
      <c r="CB1225" s="206"/>
      <c r="CC1225" s="206"/>
      <c r="CD1225" s="206"/>
      <c r="CE1225" s="206"/>
      <c r="CF1225" s="206"/>
      <c r="CG1225" s="206"/>
      <c r="CH1225" s="206"/>
      <c r="CI1225" s="206"/>
      <c r="CJ1225" s="206"/>
      <c r="CK1225" s="206"/>
      <c r="CL1225" s="206"/>
      <c r="CM1225" s="206"/>
      <c r="CN1225" s="206"/>
      <c r="CO1225" s="206"/>
      <c r="CP1225" s="206"/>
      <c r="CQ1225" s="206"/>
      <c r="CR1225" s="206"/>
      <c r="CS1225" s="206"/>
      <c r="CT1225" s="206"/>
      <c r="CU1225" s="206"/>
      <c r="CV1225" s="206"/>
      <c r="CW1225" s="206"/>
      <c r="CX1225" s="206"/>
      <c r="CY1225" s="206"/>
      <c r="CZ1225" s="206"/>
      <c r="DA1225" s="206"/>
      <c r="DB1225" s="206"/>
      <c r="DC1225" s="206"/>
      <c r="DD1225" s="206"/>
      <c r="DE1225" s="206"/>
      <c r="DF1225" s="206"/>
      <c r="DG1225" s="206"/>
      <c r="DH1225" s="206"/>
      <c r="DI1225" s="206"/>
      <c r="DJ1225" s="206"/>
      <c r="DK1225" s="206"/>
      <c r="DL1225" s="206"/>
      <c r="DM1225" s="206"/>
      <c r="DN1225" s="206"/>
      <c r="DO1225" s="206"/>
      <c r="DP1225" s="206"/>
      <c r="DQ1225" s="206"/>
      <c r="DR1225" s="206"/>
      <c r="DS1225" s="206"/>
      <c r="DT1225" s="206"/>
      <c r="DU1225" s="206"/>
      <c r="DV1225" s="206"/>
      <c r="DW1225" s="206"/>
      <c r="DX1225" s="206"/>
      <c r="DY1225" s="206"/>
      <c r="DZ1225" s="206"/>
      <c r="EA1225" s="206"/>
      <c r="EB1225" s="206"/>
      <c r="EC1225" s="206"/>
      <c r="ED1225" s="206"/>
      <c r="EE1225" s="206"/>
      <c r="EF1225" s="206"/>
      <c r="EG1225" s="206"/>
      <c r="EH1225" s="206"/>
      <c r="EI1225" s="206"/>
      <c r="EJ1225" s="206"/>
      <c r="EK1225" s="206"/>
      <c r="EL1225" s="206"/>
      <c r="EM1225" s="206"/>
      <c r="EN1225" s="206"/>
      <c r="EO1225" s="206"/>
      <c r="EP1225" s="206"/>
      <c r="EQ1225" s="206"/>
      <c r="ER1225" s="206"/>
      <c r="ES1225" s="206"/>
      <c r="ET1225" s="206"/>
      <c r="EU1225" s="206"/>
      <c r="EV1225" s="206"/>
      <c r="EW1225" s="206"/>
      <c r="EX1225" s="206"/>
      <c r="EY1225" s="206"/>
      <c r="EZ1225" s="206"/>
      <c r="FA1225" s="206"/>
      <c r="FB1225" s="206"/>
      <c r="FC1225" s="206"/>
      <c r="FD1225" s="206"/>
      <c r="FE1225" s="206"/>
      <c r="FF1225" s="206"/>
      <c r="FG1225" s="206"/>
      <c r="FH1225" s="206"/>
      <c r="FI1225" s="206"/>
      <c r="FJ1225" s="206"/>
      <c r="FK1225" s="206"/>
      <c r="FL1225" s="206"/>
      <c r="FM1225" s="206"/>
      <c r="FN1225" s="206"/>
      <c r="FO1225" s="206"/>
      <c r="FP1225" s="206"/>
      <c r="FQ1225" s="206"/>
      <c r="FR1225" s="206"/>
      <c r="FS1225" s="206"/>
      <c r="FT1225" s="206"/>
      <c r="FU1225" s="206"/>
      <c r="FV1225" s="206"/>
      <c r="FW1225" s="206"/>
      <c r="FX1225" s="206"/>
      <c r="FY1225" s="206"/>
      <c r="FZ1225" s="206"/>
      <c r="GA1225" s="206"/>
      <c r="GB1225" s="206"/>
      <c r="GC1225" s="206"/>
      <c r="GD1225" s="206"/>
      <c r="GE1225" s="206"/>
      <c r="GF1225" s="206"/>
      <c r="GG1225" s="206"/>
      <c r="GH1225" s="206"/>
      <c r="GI1225" s="206"/>
      <c r="GJ1225" s="206"/>
      <c r="GK1225" s="206"/>
      <c r="GL1225" s="206"/>
      <c r="GM1225" s="206"/>
      <c r="GN1225" s="206"/>
      <c r="GO1225" s="206"/>
      <c r="GP1225" s="206"/>
      <c r="GQ1225" s="206"/>
      <c r="GR1225" s="206"/>
      <c r="GS1225" s="206"/>
      <c r="GT1225" s="206"/>
      <c r="GU1225" s="206"/>
      <c r="GV1225" s="206"/>
      <c r="GW1225" s="206"/>
      <c r="GX1225" s="206"/>
      <c r="GY1225" s="206"/>
      <c r="GZ1225" s="206"/>
      <c r="HA1225" s="206"/>
      <c r="HB1225" s="206"/>
      <c r="HC1225" s="206"/>
      <c r="HD1225" s="206"/>
      <c r="HE1225" s="206"/>
      <c r="HF1225" s="206"/>
      <c r="HG1225" s="206"/>
      <c r="HH1225" s="206"/>
      <c r="HI1225" s="206"/>
      <c r="HJ1225" s="206"/>
      <c r="HK1225" s="206"/>
      <c r="HL1225" s="206"/>
      <c r="HM1225" s="206"/>
      <c r="HN1225" s="206"/>
      <c r="HO1225" s="206"/>
      <c r="HP1225" s="206"/>
      <c r="HQ1225" s="206"/>
      <c r="HR1225" s="206"/>
      <c r="HS1225" s="206"/>
      <c r="HT1225" s="206"/>
      <c r="HU1225" s="206"/>
      <c r="HV1225" s="206"/>
      <c r="HW1225" s="206"/>
      <c r="HX1225" s="206"/>
      <c r="HY1225" s="206"/>
      <c r="HZ1225" s="206"/>
      <c r="IA1225" s="206"/>
      <c r="IB1225" s="206"/>
      <c r="IC1225" s="206"/>
      <c r="ID1225" s="206"/>
      <c r="IE1225" s="206"/>
      <c r="IF1225" s="206"/>
      <c r="IG1225" s="206"/>
      <c r="IH1225" s="206"/>
    </row>
    <row r="1226" spans="1:242" s="225" customFormat="1" hidden="1" x14ac:dyDescent="0.25">
      <c r="A1226" s="206"/>
      <c r="B1226" s="206"/>
      <c r="C1226" s="207">
        <v>43802</v>
      </c>
      <c r="D1226" s="248" t="s">
        <v>2147</v>
      </c>
      <c r="E1226" s="238" t="s">
        <v>2135</v>
      </c>
      <c r="F1226" s="238"/>
      <c r="G1226" s="249" t="s">
        <v>1187</v>
      </c>
      <c r="H1226" s="313"/>
      <c r="I1226" s="313">
        <v>2367000</v>
      </c>
      <c r="J1226" s="329">
        <f t="shared" si="20"/>
        <v>18006000</v>
      </c>
      <c r="K1226" s="419"/>
      <c r="L1226" s="287"/>
      <c r="M1226" s="238" t="s">
        <v>2135</v>
      </c>
      <c r="N1226" s="287"/>
      <c r="O1226" s="287"/>
      <c r="P1226" s="287"/>
      <c r="Q1226" s="287"/>
      <c r="R1226" s="287"/>
      <c r="S1226" s="287"/>
      <c r="T1226" s="287"/>
      <c r="U1226" s="287"/>
      <c r="V1226" s="287"/>
      <c r="W1226" s="287"/>
      <c r="X1226" s="287"/>
      <c r="Y1226" s="287"/>
      <c r="Z1226" s="287"/>
      <c r="AA1226" s="287"/>
      <c r="AB1226" s="287"/>
      <c r="AC1226" s="287"/>
      <c r="AD1226" s="287"/>
      <c r="AE1226" s="287"/>
      <c r="AF1226" s="287"/>
      <c r="AG1226" s="287"/>
      <c r="AH1226" s="287"/>
      <c r="AI1226" s="287"/>
      <c r="AJ1226" s="449"/>
      <c r="AK1226" s="206"/>
      <c r="AL1226" s="206"/>
      <c r="AM1226" s="206"/>
      <c r="AN1226" s="206"/>
      <c r="AO1226" s="206"/>
      <c r="AP1226" s="206"/>
      <c r="AQ1226" s="206"/>
      <c r="AR1226" s="206"/>
      <c r="AS1226" s="206"/>
      <c r="AT1226" s="206"/>
      <c r="AU1226" s="206"/>
      <c r="AV1226" s="206"/>
      <c r="AW1226" s="206"/>
      <c r="AX1226" s="206"/>
      <c r="AY1226" s="206"/>
      <c r="AZ1226" s="206"/>
      <c r="BA1226" s="206"/>
      <c r="BB1226" s="206"/>
      <c r="BC1226" s="206"/>
      <c r="BD1226" s="206"/>
      <c r="BE1226" s="206"/>
      <c r="BF1226" s="206"/>
      <c r="BG1226" s="206"/>
      <c r="BH1226" s="206"/>
      <c r="BI1226" s="206"/>
      <c r="BJ1226" s="206"/>
      <c r="BK1226" s="206"/>
      <c r="BL1226" s="206"/>
      <c r="BM1226" s="206"/>
      <c r="BN1226" s="206"/>
      <c r="BO1226" s="206"/>
      <c r="BP1226" s="206"/>
      <c r="BQ1226" s="206"/>
      <c r="BR1226" s="206"/>
      <c r="BS1226" s="206"/>
      <c r="BT1226" s="206"/>
      <c r="BU1226" s="206"/>
      <c r="BV1226" s="206"/>
      <c r="BW1226" s="206"/>
      <c r="BX1226" s="206"/>
      <c r="BY1226" s="206"/>
      <c r="BZ1226" s="206"/>
      <c r="CA1226" s="206"/>
      <c r="CB1226" s="206"/>
      <c r="CC1226" s="206"/>
      <c r="CD1226" s="206"/>
      <c r="CE1226" s="206"/>
      <c r="CF1226" s="206"/>
      <c r="CG1226" s="206"/>
      <c r="CH1226" s="206"/>
      <c r="CI1226" s="206"/>
      <c r="CJ1226" s="206"/>
      <c r="CK1226" s="206"/>
      <c r="CL1226" s="206"/>
      <c r="CM1226" s="206"/>
      <c r="CN1226" s="206"/>
      <c r="CO1226" s="206"/>
      <c r="CP1226" s="206"/>
      <c r="CQ1226" s="206"/>
      <c r="CR1226" s="206"/>
      <c r="CS1226" s="206"/>
      <c r="CT1226" s="206"/>
      <c r="CU1226" s="206"/>
      <c r="CV1226" s="206"/>
      <c r="CW1226" s="206"/>
      <c r="CX1226" s="206"/>
      <c r="CY1226" s="206"/>
      <c r="CZ1226" s="206"/>
      <c r="DA1226" s="206"/>
      <c r="DB1226" s="206"/>
      <c r="DC1226" s="206"/>
      <c r="DD1226" s="206"/>
      <c r="DE1226" s="206"/>
      <c r="DF1226" s="206"/>
      <c r="DG1226" s="206"/>
      <c r="DH1226" s="206"/>
      <c r="DI1226" s="206"/>
      <c r="DJ1226" s="206"/>
      <c r="DK1226" s="206"/>
      <c r="DL1226" s="206"/>
      <c r="DM1226" s="206"/>
      <c r="DN1226" s="206"/>
      <c r="DO1226" s="206"/>
      <c r="DP1226" s="206"/>
      <c r="DQ1226" s="206"/>
      <c r="DR1226" s="206"/>
      <c r="DS1226" s="206"/>
      <c r="DT1226" s="206"/>
      <c r="DU1226" s="206"/>
      <c r="DV1226" s="206"/>
      <c r="DW1226" s="206"/>
      <c r="DX1226" s="206"/>
      <c r="DY1226" s="206"/>
      <c r="DZ1226" s="206"/>
      <c r="EA1226" s="206"/>
      <c r="EB1226" s="206"/>
      <c r="EC1226" s="206"/>
      <c r="ED1226" s="206"/>
      <c r="EE1226" s="206"/>
      <c r="EF1226" s="206"/>
      <c r="EG1226" s="206"/>
      <c r="EH1226" s="206"/>
      <c r="EI1226" s="206"/>
      <c r="EJ1226" s="206"/>
      <c r="EK1226" s="206"/>
      <c r="EL1226" s="206"/>
      <c r="EM1226" s="206"/>
      <c r="EN1226" s="206"/>
      <c r="EO1226" s="206"/>
      <c r="EP1226" s="206"/>
      <c r="EQ1226" s="206"/>
      <c r="ER1226" s="206"/>
      <c r="ES1226" s="206"/>
      <c r="ET1226" s="206"/>
      <c r="EU1226" s="206"/>
      <c r="EV1226" s="206"/>
      <c r="EW1226" s="206"/>
      <c r="EX1226" s="206"/>
      <c r="EY1226" s="206"/>
      <c r="EZ1226" s="206"/>
      <c r="FA1226" s="206"/>
      <c r="FB1226" s="206"/>
      <c r="FC1226" s="206"/>
      <c r="FD1226" s="206"/>
      <c r="FE1226" s="206"/>
      <c r="FF1226" s="206"/>
      <c r="FG1226" s="206"/>
      <c r="FH1226" s="206"/>
      <c r="FI1226" s="206"/>
      <c r="FJ1226" s="206"/>
      <c r="FK1226" s="206"/>
      <c r="FL1226" s="206"/>
      <c r="FM1226" s="206"/>
      <c r="FN1226" s="206"/>
      <c r="FO1226" s="206"/>
      <c r="FP1226" s="206"/>
      <c r="FQ1226" s="206"/>
      <c r="FR1226" s="206"/>
      <c r="FS1226" s="206"/>
      <c r="FT1226" s="206"/>
      <c r="FU1226" s="206"/>
      <c r="FV1226" s="206"/>
      <c r="FW1226" s="206"/>
      <c r="FX1226" s="206"/>
      <c r="FY1226" s="206"/>
      <c r="FZ1226" s="206"/>
      <c r="GA1226" s="206"/>
      <c r="GB1226" s="206"/>
      <c r="GC1226" s="206"/>
      <c r="GD1226" s="206"/>
      <c r="GE1226" s="206"/>
      <c r="GF1226" s="206"/>
      <c r="GG1226" s="206"/>
      <c r="GH1226" s="206"/>
      <c r="GI1226" s="206"/>
      <c r="GJ1226" s="206"/>
      <c r="GK1226" s="206"/>
      <c r="GL1226" s="206"/>
      <c r="GM1226" s="206"/>
      <c r="GN1226" s="206"/>
      <c r="GO1226" s="206"/>
      <c r="GP1226" s="206"/>
      <c r="GQ1226" s="206"/>
      <c r="GR1226" s="206"/>
      <c r="GS1226" s="206"/>
      <c r="GT1226" s="206"/>
      <c r="GU1226" s="206"/>
      <c r="GV1226" s="206"/>
      <c r="GW1226" s="206"/>
      <c r="GX1226" s="206"/>
      <c r="GY1226" s="206"/>
      <c r="GZ1226" s="206"/>
      <c r="HA1226" s="206"/>
      <c r="HB1226" s="206"/>
      <c r="HC1226" s="206"/>
      <c r="HD1226" s="206"/>
      <c r="HE1226" s="206"/>
      <c r="HF1226" s="206"/>
      <c r="HG1226" s="206"/>
      <c r="HH1226" s="206"/>
      <c r="HI1226" s="206"/>
      <c r="HJ1226" s="206"/>
      <c r="HK1226" s="206"/>
      <c r="HL1226" s="206"/>
      <c r="HM1226" s="206"/>
      <c r="HN1226" s="206"/>
      <c r="HO1226" s="206"/>
      <c r="HP1226" s="206"/>
      <c r="HQ1226" s="206"/>
      <c r="HR1226" s="206"/>
      <c r="HS1226" s="206"/>
      <c r="HT1226" s="206"/>
      <c r="HU1226" s="206"/>
      <c r="HV1226" s="206"/>
      <c r="HW1226" s="206"/>
      <c r="HX1226" s="206"/>
      <c r="HY1226" s="206"/>
      <c r="HZ1226" s="206"/>
      <c r="IA1226" s="206"/>
      <c r="IB1226" s="206"/>
      <c r="IC1226" s="206"/>
      <c r="ID1226" s="206"/>
      <c r="IE1226" s="206"/>
      <c r="IF1226" s="206"/>
      <c r="IG1226" s="206"/>
      <c r="IH1226" s="206"/>
    </row>
    <row r="1227" spans="1:242" s="225" customFormat="1" hidden="1" x14ac:dyDescent="0.25">
      <c r="A1227" s="206"/>
      <c r="B1227" s="206"/>
      <c r="C1227" s="207">
        <v>43802</v>
      </c>
      <c r="D1227" s="248" t="s">
        <v>2148</v>
      </c>
      <c r="E1227" s="238" t="s">
        <v>2136</v>
      </c>
      <c r="F1227" s="238"/>
      <c r="G1227" s="249" t="s">
        <v>1392</v>
      </c>
      <c r="H1227" s="313"/>
      <c r="I1227" s="313">
        <v>1677500</v>
      </c>
      <c r="J1227" s="329">
        <f t="shared" si="20"/>
        <v>16328500</v>
      </c>
      <c r="K1227" s="419"/>
      <c r="L1227" s="287"/>
      <c r="M1227" s="238" t="s">
        <v>2136</v>
      </c>
      <c r="N1227" s="287"/>
      <c r="O1227" s="287"/>
      <c r="P1227" s="287"/>
      <c r="Q1227" s="287"/>
      <c r="R1227" s="287"/>
      <c r="S1227" s="287"/>
      <c r="T1227" s="287"/>
      <c r="U1227" s="287"/>
      <c r="V1227" s="287"/>
      <c r="W1227" s="287"/>
      <c r="X1227" s="287"/>
      <c r="Y1227" s="287"/>
      <c r="Z1227" s="287"/>
      <c r="AA1227" s="287"/>
      <c r="AB1227" s="287"/>
      <c r="AC1227" s="287"/>
      <c r="AD1227" s="287"/>
      <c r="AE1227" s="287"/>
      <c r="AF1227" s="287"/>
      <c r="AG1227" s="287"/>
      <c r="AH1227" s="287"/>
      <c r="AI1227" s="287"/>
      <c r="AJ1227" s="449"/>
      <c r="AK1227" s="206"/>
      <c r="AL1227" s="206"/>
      <c r="AM1227" s="206"/>
      <c r="AN1227" s="206"/>
      <c r="AO1227" s="206"/>
      <c r="AP1227" s="206"/>
      <c r="AQ1227" s="206"/>
      <c r="AR1227" s="206"/>
      <c r="AS1227" s="206"/>
      <c r="AT1227" s="206"/>
      <c r="AU1227" s="206"/>
      <c r="AV1227" s="206"/>
      <c r="AW1227" s="206"/>
      <c r="AX1227" s="206"/>
      <c r="AY1227" s="206"/>
      <c r="AZ1227" s="206"/>
      <c r="BA1227" s="206"/>
      <c r="BB1227" s="206"/>
      <c r="BC1227" s="206"/>
      <c r="BD1227" s="206"/>
      <c r="BE1227" s="206"/>
      <c r="BF1227" s="206"/>
      <c r="BG1227" s="206"/>
      <c r="BH1227" s="206"/>
      <c r="BI1227" s="206"/>
      <c r="BJ1227" s="206"/>
      <c r="BK1227" s="206"/>
      <c r="BL1227" s="206"/>
      <c r="BM1227" s="206"/>
      <c r="BN1227" s="206"/>
      <c r="BO1227" s="206"/>
      <c r="BP1227" s="206"/>
      <c r="BQ1227" s="206"/>
      <c r="BR1227" s="206"/>
      <c r="BS1227" s="206"/>
      <c r="BT1227" s="206"/>
      <c r="BU1227" s="206"/>
      <c r="BV1227" s="206"/>
      <c r="BW1227" s="206"/>
      <c r="BX1227" s="206"/>
      <c r="BY1227" s="206"/>
      <c r="BZ1227" s="206"/>
      <c r="CA1227" s="206"/>
      <c r="CB1227" s="206"/>
      <c r="CC1227" s="206"/>
      <c r="CD1227" s="206"/>
      <c r="CE1227" s="206"/>
      <c r="CF1227" s="206"/>
      <c r="CG1227" s="206"/>
      <c r="CH1227" s="206"/>
      <c r="CI1227" s="206"/>
      <c r="CJ1227" s="206"/>
      <c r="CK1227" s="206"/>
      <c r="CL1227" s="206"/>
      <c r="CM1227" s="206"/>
      <c r="CN1227" s="206"/>
      <c r="CO1227" s="206"/>
      <c r="CP1227" s="206"/>
      <c r="CQ1227" s="206"/>
      <c r="CR1227" s="206"/>
      <c r="CS1227" s="206"/>
      <c r="CT1227" s="206"/>
      <c r="CU1227" s="206"/>
      <c r="CV1227" s="206"/>
      <c r="CW1227" s="206"/>
      <c r="CX1227" s="206"/>
      <c r="CY1227" s="206"/>
      <c r="CZ1227" s="206"/>
      <c r="DA1227" s="206"/>
      <c r="DB1227" s="206"/>
      <c r="DC1227" s="206"/>
      <c r="DD1227" s="206"/>
      <c r="DE1227" s="206"/>
      <c r="DF1227" s="206"/>
      <c r="DG1227" s="206"/>
      <c r="DH1227" s="206"/>
      <c r="DI1227" s="206"/>
      <c r="DJ1227" s="206"/>
      <c r="DK1227" s="206"/>
      <c r="DL1227" s="206"/>
      <c r="DM1227" s="206"/>
      <c r="DN1227" s="206"/>
      <c r="DO1227" s="206"/>
      <c r="DP1227" s="206"/>
      <c r="DQ1227" s="206"/>
      <c r="DR1227" s="206"/>
      <c r="DS1227" s="206"/>
      <c r="DT1227" s="206"/>
      <c r="DU1227" s="206"/>
      <c r="DV1227" s="206"/>
      <c r="DW1227" s="206"/>
      <c r="DX1227" s="206"/>
      <c r="DY1227" s="206"/>
      <c r="DZ1227" s="206"/>
      <c r="EA1227" s="206"/>
      <c r="EB1227" s="206"/>
      <c r="EC1227" s="206"/>
      <c r="ED1227" s="206"/>
      <c r="EE1227" s="206"/>
      <c r="EF1227" s="206"/>
      <c r="EG1227" s="206"/>
      <c r="EH1227" s="206"/>
      <c r="EI1227" s="206"/>
      <c r="EJ1227" s="206"/>
      <c r="EK1227" s="206"/>
      <c r="EL1227" s="206"/>
      <c r="EM1227" s="206"/>
      <c r="EN1227" s="206"/>
      <c r="EO1227" s="206"/>
      <c r="EP1227" s="206"/>
      <c r="EQ1227" s="206"/>
      <c r="ER1227" s="206"/>
      <c r="ES1227" s="206"/>
      <c r="ET1227" s="206"/>
      <c r="EU1227" s="206"/>
      <c r="EV1227" s="206"/>
      <c r="EW1227" s="206"/>
      <c r="EX1227" s="206"/>
      <c r="EY1227" s="206"/>
      <c r="EZ1227" s="206"/>
      <c r="FA1227" s="206"/>
      <c r="FB1227" s="206"/>
      <c r="FC1227" s="206"/>
      <c r="FD1227" s="206"/>
      <c r="FE1227" s="206"/>
      <c r="FF1227" s="206"/>
      <c r="FG1227" s="206"/>
      <c r="FH1227" s="206"/>
      <c r="FI1227" s="206"/>
      <c r="FJ1227" s="206"/>
      <c r="FK1227" s="206"/>
      <c r="FL1227" s="206"/>
      <c r="FM1227" s="206"/>
      <c r="FN1227" s="206"/>
      <c r="FO1227" s="206"/>
      <c r="FP1227" s="206"/>
      <c r="FQ1227" s="206"/>
      <c r="FR1227" s="206"/>
      <c r="FS1227" s="206"/>
      <c r="FT1227" s="206"/>
      <c r="FU1227" s="206"/>
      <c r="FV1227" s="206"/>
      <c r="FW1227" s="206"/>
      <c r="FX1227" s="206"/>
      <c r="FY1227" s="206"/>
      <c r="FZ1227" s="206"/>
      <c r="GA1227" s="206"/>
      <c r="GB1227" s="206"/>
      <c r="GC1227" s="206"/>
      <c r="GD1227" s="206"/>
      <c r="GE1227" s="206"/>
      <c r="GF1227" s="206"/>
      <c r="GG1227" s="206"/>
      <c r="GH1227" s="206"/>
      <c r="GI1227" s="206"/>
      <c r="GJ1227" s="206"/>
      <c r="GK1227" s="206"/>
      <c r="GL1227" s="206"/>
      <c r="GM1227" s="206"/>
      <c r="GN1227" s="206"/>
      <c r="GO1227" s="206"/>
      <c r="GP1227" s="206"/>
      <c r="GQ1227" s="206"/>
      <c r="GR1227" s="206"/>
      <c r="GS1227" s="206"/>
      <c r="GT1227" s="206"/>
      <c r="GU1227" s="206"/>
      <c r="GV1227" s="206"/>
      <c r="GW1227" s="206"/>
      <c r="GX1227" s="206"/>
      <c r="GY1227" s="206"/>
      <c r="GZ1227" s="206"/>
      <c r="HA1227" s="206"/>
      <c r="HB1227" s="206"/>
      <c r="HC1227" s="206"/>
      <c r="HD1227" s="206"/>
      <c r="HE1227" s="206"/>
      <c r="HF1227" s="206"/>
      <c r="HG1227" s="206"/>
      <c r="HH1227" s="206"/>
      <c r="HI1227" s="206"/>
      <c r="HJ1227" s="206"/>
      <c r="HK1227" s="206"/>
      <c r="HL1227" s="206"/>
      <c r="HM1227" s="206"/>
      <c r="HN1227" s="206"/>
      <c r="HO1227" s="206"/>
      <c r="HP1227" s="206"/>
      <c r="HQ1227" s="206"/>
      <c r="HR1227" s="206"/>
      <c r="HS1227" s="206"/>
      <c r="HT1227" s="206"/>
      <c r="HU1227" s="206"/>
      <c r="HV1227" s="206"/>
      <c r="HW1227" s="206"/>
      <c r="HX1227" s="206"/>
      <c r="HY1227" s="206"/>
      <c r="HZ1227" s="206"/>
      <c r="IA1227" s="206"/>
      <c r="IB1227" s="206"/>
      <c r="IC1227" s="206"/>
      <c r="ID1227" s="206"/>
      <c r="IE1227" s="206"/>
      <c r="IF1227" s="206"/>
      <c r="IG1227" s="206"/>
      <c r="IH1227" s="206"/>
    </row>
    <row r="1228" spans="1:242" s="225" customFormat="1" hidden="1" x14ac:dyDescent="0.25">
      <c r="A1228" s="206"/>
      <c r="B1228" s="206"/>
      <c r="C1228" s="207">
        <v>43802</v>
      </c>
      <c r="D1228" s="248" t="s">
        <v>2150</v>
      </c>
      <c r="E1228" s="238" t="s">
        <v>2137</v>
      </c>
      <c r="F1228" s="238"/>
      <c r="G1228" s="249" t="s">
        <v>2149</v>
      </c>
      <c r="H1228" s="313"/>
      <c r="I1228" s="313">
        <v>385000</v>
      </c>
      <c r="J1228" s="329">
        <f t="shared" si="20"/>
        <v>15943500</v>
      </c>
      <c r="K1228" s="419"/>
      <c r="L1228" s="287"/>
      <c r="M1228" s="238" t="s">
        <v>2137</v>
      </c>
      <c r="N1228" s="287"/>
      <c r="O1228" s="287"/>
      <c r="P1228" s="287"/>
      <c r="Q1228" s="287"/>
      <c r="R1228" s="287"/>
      <c r="S1228" s="287"/>
      <c r="T1228" s="287"/>
      <c r="U1228" s="287"/>
      <c r="V1228" s="287"/>
      <c r="W1228" s="287"/>
      <c r="X1228" s="287"/>
      <c r="Y1228" s="287"/>
      <c r="Z1228" s="287"/>
      <c r="AA1228" s="287"/>
      <c r="AB1228" s="287"/>
      <c r="AC1228" s="287"/>
      <c r="AD1228" s="287"/>
      <c r="AE1228" s="287"/>
      <c r="AF1228" s="287"/>
      <c r="AG1228" s="287"/>
      <c r="AH1228" s="287"/>
      <c r="AI1228" s="287"/>
      <c r="AJ1228" s="449"/>
      <c r="AK1228" s="206"/>
      <c r="AL1228" s="206"/>
      <c r="AM1228" s="206"/>
      <c r="AN1228" s="206"/>
      <c r="AO1228" s="206"/>
      <c r="AP1228" s="206"/>
      <c r="AQ1228" s="206"/>
      <c r="AR1228" s="206"/>
      <c r="AS1228" s="206"/>
      <c r="AT1228" s="206"/>
      <c r="AU1228" s="206"/>
      <c r="AV1228" s="206"/>
      <c r="AW1228" s="206"/>
      <c r="AX1228" s="206"/>
      <c r="AY1228" s="206"/>
      <c r="AZ1228" s="206"/>
      <c r="BA1228" s="206"/>
      <c r="BB1228" s="206"/>
      <c r="BC1228" s="206"/>
      <c r="BD1228" s="206"/>
      <c r="BE1228" s="206"/>
      <c r="BF1228" s="206"/>
      <c r="BG1228" s="206"/>
      <c r="BH1228" s="206"/>
      <c r="BI1228" s="206"/>
      <c r="BJ1228" s="206"/>
      <c r="BK1228" s="206"/>
      <c r="BL1228" s="206"/>
      <c r="BM1228" s="206"/>
      <c r="BN1228" s="206"/>
      <c r="BO1228" s="206"/>
      <c r="BP1228" s="206"/>
      <c r="BQ1228" s="206"/>
      <c r="BR1228" s="206"/>
      <c r="BS1228" s="206"/>
      <c r="BT1228" s="206"/>
      <c r="BU1228" s="206"/>
      <c r="BV1228" s="206"/>
      <c r="BW1228" s="206"/>
      <c r="BX1228" s="206"/>
      <c r="BY1228" s="206"/>
      <c r="BZ1228" s="206"/>
      <c r="CA1228" s="206"/>
      <c r="CB1228" s="206"/>
      <c r="CC1228" s="206"/>
      <c r="CD1228" s="206"/>
      <c r="CE1228" s="206"/>
      <c r="CF1228" s="206"/>
      <c r="CG1228" s="206"/>
      <c r="CH1228" s="206"/>
      <c r="CI1228" s="206"/>
      <c r="CJ1228" s="206"/>
      <c r="CK1228" s="206"/>
      <c r="CL1228" s="206"/>
      <c r="CM1228" s="206"/>
      <c r="CN1228" s="206"/>
      <c r="CO1228" s="206"/>
      <c r="CP1228" s="206"/>
      <c r="CQ1228" s="206"/>
      <c r="CR1228" s="206"/>
      <c r="CS1228" s="206"/>
      <c r="CT1228" s="206"/>
      <c r="CU1228" s="206"/>
      <c r="CV1228" s="206"/>
      <c r="CW1228" s="206"/>
      <c r="CX1228" s="206"/>
      <c r="CY1228" s="206"/>
      <c r="CZ1228" s="206"/>
      <c r="DA1228" s="206"/>
      <c r="DB1228" s="206"/>
      <c r="DC1228" s="206"/>
      <c r="DD1228" s="206"/>
      <c r="DE1228" s="206"/>
      <c r="DF1228" s="206"/>
      <c r="DG1228" s="206"/>
      <c r="DH1228" s="206"/>
      <c r="DI1228" s="206"/>
      <c r="DJ1228" s="206"/>
      <c r="DK1228" s="206"/>
      <c r="DL1228" s="206"/>
      <c r="DM1228" s="206"/>
      <c r="DN1228" s="206"/>
      <c r="DO1228" s="206"/>
      <c r="DP1228" s="206"/>
      <c r="DQ1228" s="206"/>
      <c r="DR1228" s="206"/>
      <c r="DS1228" s="206"/>
      <c r="DT1228" s="206"/>
      <c r="DU1228" s="206"/>
      <c r="DV1228" s="206"/>
      <c r="DW1228" s="206"/>
      <c r="DX1228" s="206"/>
      <c r="DY1228" s="206"/>
      <c r="DZ1228" s="206"/>
      <c r="EA1228" s="206"/>
      <c r="EB1228" s="206"/>
      <c r="EC1228" s="206"/>
      <c r="ED1228" s="206"/>
      <c r="EE1228" s="206"/>
      <c r="EF1228" s="206"/>
      <c r="EG1228" s="206"/>
      <c r="EH1228" s="206"/>
      <c r="EI1228" s="206"/>
      <c r="EJ1228" s="206"/>
      <c r="EK1228" s="206"/>
      <c r="EL1228" s="206"/>
      <c r="EM1228" s="206"/>
      <c r="EN1228" s="206"/>
      <c r="EO1228" s="206"/>
      <c r="EP1228" s="206"/>
      <c r="EQ1228" s="206"/>
      <c r="ER1228" s="206"/>
      <c r="ES1228" s="206"/>
      <c r="ET1228" s="206"/>
      <c r="EU1228" s="206"/>
      <c r="EV1228" s="206"/>
      <c r="EW1228" s="206"/>
      <c r="EX1228" s="206"/>
      <c r="EY1228" s="206"/>
      <c r="EZ1228" s="206"/>
      <c r="FA1228" s="206"/>
      <c r="FB1228" s="206"/>
      <c r="FC1228" s="206"/>
      <c r="FD1228" s="206"/>
      <c r="FE1228" s="206"/>
      <c r="FF1228" s="206"/>
      <c r="FG1228" s="206"/>
      <c r="FH1228" s="206"/>
      <c r="FI1228" s="206"/>
      <c r="FJ1228" s="206"/>
      <c r="FK1228" s="206"/>
      <c r="FL1228" s="206"/>
      <c r="FM1228" s="206"/>
      <c r="FN1228" s="206"/>
      <c r="FO1228" s="206"/>
      <c r="FP1228" s="206"/>
      <c r="FQ1228" s="206"/>
      <c r="FR1228" s="206"/>
      <c r="FS1228" s="206"/>
      <c r="FT1228" s="206"/>
      <c r="FU1228" s="206"/>
      <c r="FV1228" s="206"/>
      <c r="FW1228" s="206"/>
      <c r="FX1228" s="206"/>
      <c r="FY1228" s="206"/>
      <c r="FZ1228" s="206"/>
      <c r="GA1228" s="206"/>
      <c r="GB1228" s="206"/>
      <c r="GC1228" s="206"/>
      <c r="GD1228" s="206"/>
      <c r="GE1228" s="206"/>
      <c r="GF1228" s="206"/>
      <c r="GG1228" s="206"/>
      <c r="GH1228" s="206"/>
      <c r="GI1228" s="206"/>
      <c r="GJ1228" s="206"/>
      <c r="GK1228" s="206"/>
      <c r="GL1228" s="206"/>
      <c r="GM1228" s="206"/>
      <c r="GN1228" s="206"/>
      <c r="GO1228" s="206"/>
      <c r="GP1228" s="206"/>
      <c r="GQ1228" s="206"/>
      <c r="GR1228" s="206"/>
      <c r="GS1228" s="206"/>
      <c r="GT1228" s="206"/>
      <c r="GU1228" s="206"/>
      <c r="GV1228" s="206"/>
      <c r="GW1228" s="206"/>
      <c r="GX1228" s="206"/>
      <c r="GY1228" s="206"/>
      <c r="GZ1228" s="206"/>
      <c r="HA1228" s="206"/>
      <c r="HB1228" s="206"/>
      <c r="HC1228" s="206"/>
      <c r="HD1228" s="206"/>
      <c r="HE1228" s="206"/>
      <c r="HF1228" s="206"/>
      <c r="HG1228" s="206"/>
      <c r="HH1228" s="206"/>
      <c r="HI1228" s="206"/>
      <c r="HJ1228" s="206"/>
      <c r="HK1228" s="206"/>
      <c r="HL1228" s="206"/>
      <c r="HM1228" s="206"/>
      <c r="HN1228" s="206"/>
      <c r="HO1228" s="206"/>
      <c r="HP1228" s="206"/>
      <c r="HQ1228" s="206"/>
      <c r="HR1228" s="206"/>
      <c r="HS1228" s="206"/>
      <c r="HT1228" s="206"/>
      <c r="HU1228" s="206"/>
      <c r="HV1228" s="206"/>
      <c r="HW1228" s="206"/>
      <c r="HX1228" s="206"/>
      <c r="HY1228" s="206"/>
      <c r="HZ1228" s="206"/>
      <c r="IA1228" s="206"/>
      <c r="IB1228" s="206"/>
      <c r="IC1228" s="206"/>
      <c r="ID1228" s="206"/>
      <c r="IE1228" s="206"/>
      <c r="IF1228" s="206"/>
      <c r="IG1228" s="206"/>
      <c r="IH1228" s="206"/>
    </row>
    <row r="1229" spans="1:242" s="225" customFormat="1" hidden="1" x14ac:dyDescent="0.25">
      <c r="A1229" s="206"/>
      <c r="B1229" s="206"/>
      <c r="C1229" s="207">
        <v>43803</v>
      </c>
      <c r="D1229" s="248" t="s">
        <v>2151</v>
      </c>
      <c r="E1229" s="238" t="s">
        <v>2138</v>
      </c>
      <c r="F1229" s="238"/>
      <c r="G1229" s="249" t="s">
        <v>1281</v>
      </c>
      <c r="H1229" s="313"/>
      <c r="I1229" s="313">
        <v>1504935</v>
      </c>
      <c r="J1229" s="329">
        <f t="shared" si="20"/>
        <v>14438565</v>
      </c>
      <c r="K1229" s="419"/>
      <c r="L1229" s="287"/>
      <c r="M1229" s="238" t="s">
        <v>2138</v>
      </c>
      <c r="N1229" s="287"/>
      <c r="O1229" s="287"/>
      <c r="P1229" s="287"/>
      <c r="Q1229" s="287"/>
      <c r="R1229" s="287"/>
      <c r="S1229" s="287"/>
      <c r="T1229" s="287"/>
      <c r="U1229" s="287"/>
      <c r="V1229" s="287"/>
      <c r="W1229" s="287"/>
      <c r="X1229" s="287"/>
      <c r="Y1229" s="287"/>
      <c r="Z1229" s="287"/>
      <c r="AA1229" s="287"/>
      <c r="AB1229" s="287"/>
      <c r="AC1229" s="287"/>
      <c r="AD1229" s="287"/>
      <c r="AE1229" s="287"/>
      <c r="AF1229" s="287"/>
      <c r="AG1229" s="287"/>
      <c r="AH1229" s="287"/>
      <c r="AI1229" s="287"/>
      <c r="AJ1229" s="449"/>
      <c r="AK1229" s="206"/>
      <c r="AL1229" s="206"/>
      <c r="AM1229" s="206"/>
      <c r="AN1229" s="206"/>
      <c r="AO1229" s="206"/>
      <c r="AP1229" s="206"/>
      <c r="AQ1229" s="206"/>
      <c r="AR1229" s="206"/>
      <c r="AS1229" s="206"/>
      <c r="AT1229" s="206"/>
      <c r="AU1229" s="206"/>
      <c r="AV1229" s="206"/>
      <c r="AW1229" s="206"/>
      <c r="AX1229" s="206"/>
      <c r="AY1229" s="206"/>
      <c r="AZ1229" s="206"/>
      <c r="BA1229" s="206"/>
      <c r="BB1229" s="206"/>
      <c r="BC1229" s="206"/>
      <c r="BD1229" s="206"/>
      <c r="BE1229" s="206"/>
      <c r="BF1229" s="206"/>
      <c r="BG1229" s="206"/>
      <c r="BH1229" s="206"/>
      <c r="BI1229" s="206"/>
      <c r="BJ1229" s="206"/>
      <c r="BK1229" s="206"/>
      <c r="BL1229" s="206"/>
      <c r="BM1229" s="206"/>
      <c r="BN1229" s="206"/>
      <c r="BO1229" s="206"/>
      <c r="BP1229" s="206"/>
      <c r="BQ1229" s="206"/>
      <c r="BR1229" s="206"/>
      <c r="BS1229" s="206"/>
      <c r="BT1229" s="206"/>
      <c r="BU1229" s="206"/>
      <c r="BV1229" s="206"/>
      <c r="BW1229" s="206"/>
      <c r="BX1229" s="206"/>
      <c r="BY1229" s="206"/>
      <c r="BZ1229" s="206"/>
      <c r="CA1229" s="206"/>
      <c r="CB1229" s="206"/>
      <c r="CC1229" s="206"/>
      <c r="CD1229" s="206"/>
      <c r="CE1229" s="206"/>
      <c r="CF1229" s="206"/>
      <c r="CG1229" s="206"/>
      <c r="CH1229" s="206"/>
      <c r="CI1229" s="206"/>
      <c r="CJ1229" s="206"/>
      <c r="CK1229" s="206"/>
      <c r="CL1229" s="206"/>
      <c r="CM1229" s="206"/>
      <c r="CN1229" s="206"/>
      <c r="CO1229" s="206"/>
      <c r="CP1229" s="206"/>
      <c r="CQ1229" s="206"/>
      <c r="CR1229" s="206"/>
      <c r="CS1229" s="206"/>
      <c r="CT1229" s="206"/>
      <c r="CU1229" s="206"/>
      <c r="CV1229" s="206"/>
      <c r="CW1229" s="206"/>
      <c r="CX1229" s="206"/>
      <c r="CY1229" s="206"/>
      <c r="CZ1229" s="206"/>
      <c r="DA1229" s="206"/>
      <c r="DB1229" s="206"/>
      <c r="DC1229" s="206"/>
      <c r="DD1229" s="206"/>
      <c r="DE1229" s="206"/>
      <c r="DF1229" s="206"/>
      <c r="DG1229" s="206"/>
      <c r="DH1229" s="206"/>
      <c r="DI1229" s="206"/>
      <c r="DJ1229" s="206"/>
      <c r="DK1229" s="206"/>
      <c r="DL1229" s="206"/>
      <c r="DM1229" s="206"/>
      <c r="DN1229" s="206"/>
      <c r="DO1229" s="206"/>
      <c r="DP1229" s="206"/>
      <c r="DQ1229" s="206"/>
      <c r="DR1229" s="206"/>
      <c r="DS1229" s="206"/>
      <c r="DT1229" s="206"/>
      <c r="DU1229" s="206"/>
      <c r="DV1229" s="206"/>
      <c r="DW1229" s="206"/>
      <c r="DX1229" s="206"/>
      <c r="DY1229" s="206"/>
      <c r="DZ1229" s="206"/>
      <c r="EA1229" s="206"/>
      <c r="EB1229" s="206"/>
      <c r="EC1229" s="206"/>
      <c r="ED1229" s="206"/>
      <c r="EE1229" s="206"/>
      <c r="EF1229" s="206"/>
      <c r="EG1229" s="206"/>
      <c r="EH1229" s="206"/>
      <c r="EI1229" s="206"/>
      <c r="EJ1229" s="206"/>
      <c r="EK1229" s="206"/>
      <c r="EL1229" s="206"/>
      <c r="EM1229" s="206"/>
      <c r="EN1229" s="206"/>
      <c r="EO1229" s="206"/>
      <c r="EP1229" s="206"/>
      <c r="EQ1229" s="206"/>
      <c r="ER1229" s="206"/>
      <c r="ES1229" s="206"/>
      <c r="ET1229" s="206"/>
      <c r="EU1229" s="206"/>
      <c r="EV1229" s="206"/>
      <c r="EW1229" s="206"/>
      <c r="EX1229" s="206"/>
      <c r="EY1229" s="206"/>
      <c r="EZ1229" s="206"/>
      <c r="FA1229" s="206"/>
      <c r="FB1229" s="206"/>
      <c r="FC1229" s="206"/>
      <c r="FD1229" s="206"/>
      <c r="FE1229" s="206"/>
      <c r="FF1229" s="206"/>
      <c r="FG1229" s="206"/>
      <c r="FH1229" s="206"/>
      <c r="FI1229" s="206"/>
      <c r="FJ1229" s="206"/>
      <c r="FK1229" s="206"/>
      <c r="FL1229" s="206"/>
      <c r="FM1229" s="206"/>
      <c r="FN1229" s="206"/>
      <c r="FO1229" s="206"/>
      <c r="FP1229" s="206"/>
      <c r="FQ1229" s="206"/>
      <c r="FR1229" s="206"/>
      <c r="FS1229" s="206"/>
      <c r="FT1229" s="206"/>
      <c r="FU1229" s="206"/>
      <c r="FV1229" s="206"/>
      <c r="FW1229" s="206"/>
      <c r="FX1229" s="206"/>
      <c r="FY1229" s="206"/>
      <c r="FZ1229" s="206"/>
      <c r="GA1229" s="206"/>
      <c r="GB1229" s="206"/>
      <c r="GC1229" s="206"/>
      <c r="GD1229" s="206"/>
      <c r="GE1229" s="206"/>
      <c r="GF1229" s="206"/>
      <c r="GG1229" s="206"/>
      <c r="GH1229" s="206"/>
      <c r="GI1229" s="206"/>
      <c r="GJ1229" s="206"/>
      <c r="GK1229" s="206"/>
      <c r="GL1229" s="206"/>
      <c r="GM1229" s="206"/>
      <c r="GN1229" s="206"/>
      <c r="GO1229" s="206"/>
      <c r="GP1229" s="206"/>
      <c r="GQ1229" s="206"/>
      <c r="GR1229" s="206"/>
      <c r="GS1229" s="206"/>
      <c r="GT1229" s="206"/>
      <c r="GU1229" s="206"/>
      <c r="GV1229" s="206"/>
      <c r="GW1229" s="206"/>
      <c r="GX1229" s="206"/>
      <c r="GY1229" s="206"/>
      <c r="GZ1229" s="206"/>
      <c r="HA1229" s="206"/>
      <c r="HB1229" s="206"/>
      <c r="HC1229" s="206"/>
      <c r="HD1229" s="206"/>
      <c r="HE1229" s="206"/>
      <c r="HF1229" s="206"/>
      <c r="HG1229" s="206"/>
      <c r="HH1229" s="206"/>
      <c r="HI1229" s="206"/>
      <c r="HJ1229" s="206"/>
      <c r="HK1229" s="206"/>
      <c r="HL1229" s="206"/>
      <c r="HM1229" s="206"/>
      <c r="HN1229" s="206"/>
      <c r="HO1229" s="206"/>
      <c r="HP1229" s="206"/>
      <c r="HQ1229" s="206"/>
      <c r="HR1229" s="206"/>
      <c r="HS1229" s="206"/>
      <c r="HT1229" s="206"/>
      <c r="HU1229" s="206"/>
      <c r="HV1229" s="206"/>
      <c r="HW1229" s="206"/>
      <c r="HX1229" s="206"/>
      <c r="HY1229" s="206"/>
      <c r="HZ1229" s="206"/>
      <c r="IA1229" s="206"/>
      <c r="IB1229" s="206"/>
      <c r="IC1229" s="206"/>
      <c r="ID1229" s="206"/>
      <c r="IE1229" s="206"/>
      <c r="IF1229" s="206"/>
      <c r="IG1229" s="206"/>
      <c r="IH1229" s="206"/>
    </row>
    <row r="1230" spans="1:242" s="225" customFormat="1" hidden="1" x14ac:dyDescent="0.25">
      <c r="A1230" s="206"/>
      <c r="B1230" s="206"/>
      <c r="C1230" s="207">
        <v>43803</v>
      </c>
      <c r="D1230" s="248" t="s">
        <v>2153</v>
      </c>
      <c r="E1230" s="238" t="s">
        <v>2139</v>
      </c>
      <c r="F1230" s="238"/>
      <c r="G1230" s="249" t="s">
        <v>2152</v>
      </c>
      <c r="H1230" s="313"/>
      <c r="I1230" s="313">
        <v>35000</v>
      </c>
      <c r="J1230" s="329">
        <f t="shared" si="20"/>
        <v>14403565</v>
      </c>
      <c r="K1230" s="419"/>
      <c r="L1230" s="287"/>
      <c r="M1230" s="238" t="s">
        <v>2139</v>
      </c>
      <c r="N1230" s="287"/>
      <c r="O1230" s="287"/>
      <c r="P1230" s="287"/>
      <c r="Q1230" s="287"/>
      <c r="R1230" s="287"/>
      <c r="S1230" s="287"/>
      <c r="T1230" s="287"/>
      <c r="U1230" s="287"/>
      <c r="V1230" s="287"/>
      <c r="W1230" s="287"/>
      <c r="X1230" s="287"/>
      <c r="Y1230" s="287"/>
      <c r="Z1230" s="287"/>
      <c r="AA1230" s="287"/>
      <c r="AB1230" s="287"/>
      <c r="AC1230" s="287"/>
      <c r="AD1230" s="287"/>
      <c r="AE1230" s="287"/>
      <c r="AF1230" s="287"/>
      <c r="AG1230" s="287"/>
      <c r="AH1230" s="287"/>
      <c r="AI1230" s="287"/>
      <c r="AJ1230" s="449"/>
      <c r="AK1230" s="206"/>
      <c r="AL1230" s="206"/>
      <c r="AM1230" s="206"/>
      <c r="AN1230" s="206"/>
      <c r="AO1230" s="206"/>
      <c r="AP1230" s="206"/>
      <c r="AQ1230" s="206"/>
      <c r="AR1230" s="206"/>
      <c r="AS1230" s="206"/>
      <c r="AT1230" s="206"/>
      <c r="AU1230" s="206"/>
      <c r="AV1230" s="206"/>
      <c r="AW1230" s="206"/>
      <c r="AX1230" s="206"/>
      <c r="AY1230" s="206"/>
      <c r="AZ1230" s="206"/>
      <c r="BA1230" s="206"/>
      <c r="BB1230" s="206"/>
      <c r="BC1230" s="206"/>
      <c r="BD1230" s="206"/>
      <c r="BE1230" s="206"/>
      <c r="BF1230" s="206"/>
      <c r="BG1230" s="206"/>
      <c r="BH1230" s="206"/>
      <c r="BI1230" s="206"/>
      <c r="BJ1230" s="206"/>
      <c r="BK1230" s="206"/>
      <c r="BL1230" s="206"/>
      <c r="BM1230" s="206"/>
      <c r="BN1230" s="206"/>
      <c r="BO1230" s="206"/>
      <c r="BP1230" s="206"/>
      <c r="BQ1230" s="206"/>
      <c r="BR1230" s="206"/>
      <c r="BS1230" s="206"/>
      <c r="BT1230" s="206"/>
      <c r="BU1230" s="206"/>
      <c r="BV1230" s="206"/>
      <c r="BW1230" s="206"/>
      <c r="BX1230" s="206"/>
      <c r="BY1230" s="206"/>
      <c r="BZ1230" s="206"/>
      <c r="CA1230" s="206"/>
      <c r="CB1230" s="206"/>
      <c r="CC1230" s="206"/>
      <c r="CD1230" s="206"/>
      <c r="CE1230" s="206"/>
      <c r="CF1230" s="206"/>
      <c r="CG1230" s="206"/>
      <c r="CH1230" s="206"/>
      <c r="CI1230" s="206"/>
      <c r="CJ1230" s="206"/>
      <c r="CK1230" s="206"/>
      <c r="CL1230" s="206"/>
      <c r="CM1230" s="206"/>
      <c r="CN1230" s="206"/>
      <c r="CO1230" s="206"/>
      <c r="CP1230" s="206"/>
      <c r="CQ1230" s="206"/>
      <c r="CR1230" s="206"/>
      <c r="CS1230" s="206"/>
      <c r="CT1230" s="206"/>
      <c r="CU1230" s="206"/>
      <c r="CV1230" s="206"/>
      <c r="CW1230" s="206"/>
      <c r="CX1230" s="206"/>
      <c r="CY1230" s="206"/>
      <c r="CZ1230" s="206"/>
      <c r="DA1230" s="206"/>
      <c r="DB1230" s="206"/>
      <c r="DC1230" s="206"/>
      <c r="DD1230" s="206"/>
      <c r="DE1230" s="206"/>
      <c r="DF1230" s="206"/>
      <c r="DG1230" s="206"/>
      <c r="DH1230" s="206"/>
      <c r="DI1230" s="206"/>
      <c r="DJ1230" s="206"/>
      <c r="DK1230" s="206"/>
      <c r="DL1230" s="206"/>
      <c r="DM1230" s="206"/>
      <c r="DN1230" s="206"/>
      <c r="DO1230" s="206"/>
      <c r="DP1230" s="206"/>
      <c r="DQ1230" s="206"/>
      <c r="DR1230" s="206"/>
      <c r="DS1230" s="206"/>
      <c r="DT1230" s="206"/>
      <c r="DU1230" s="206"/>
      <c r="DV1230" s="206"/>
      <c r="DW1230" s="206"/>
      <c r="DX1230" s="206"/>
      <c r="DY1230" s="206"/>
      <c r="DZ1230" s="206"/>
      <c r="EA1230" s="206"/>
      <c r="EB1230" s="206"/>
      <c r="EC1230" s="206"/>
      <c r="ED1230" s="206"/>
      <c r="EE1230" s="206"/>
      <c r="EF1230" s="206"/>
      <c r="EG1230" s="206"/>
      <c r="EH1230" s="206"/>
      <c r="EI1230" s="206"/>
      <c r="EJ1230" s="206"/>
      <c r="EK1230" s="206"/>
      <c r="EL1230" s="206"/>
      <c r="EM1230" s="206"/>
      <c r="EN1230" s="206"/>
      <c r="EO1230" s="206"/>
      <c r="EP1230" s="206"/>
      <c r="EQ1230" s="206"/>
      <c r="ER1230" s="206"/>
      <c r="ES1230" s="206"/>
      <c r="ET1230" s="206"/>
      <c r="EU1230" s="206"/>
      <c r="EV1230" s="206"/>
      <c r="EW1230" s="206"/>
      <c r="EX1230" s="206"/>
      <c r="EY1230" s="206"/>
      <c r="EZ1230" s="206"/>
      <c r="FA1230" s="206"/>
      <c r="FB1230" s="206"/>
      <c r="FC1230" s="206"/>
      <c r="FD1230" s="206"/>
      <c r="FE1230" s="206"/>
      <c r="FF1230" s="206"/>
      <c r="FG1230" s="206"/>
      <c r="FH1230" s="206"/>
      <c r="FI1230" s="206"/>
      <c r="FJ1230" s="206"/>
      <c r="FK1230" s="206"/>
      <c r="FL1230" s="206"/>
      <c r="FM1230" s="206"/>
      <c r="FN1230" s="206"/>
      <c r="FO1230" s="206"/>
      <c r="FP1230" s="206"/>
      <c r="FQ1230" s="206"/>
      <c r="FR1230" s="206"/>
      <c r="FS1230" s="206"/>
      <c r="FT1230" s="206"/>
      <c r="FU1230" s="206"/>
      <c r="FV1230" s="206"/>
      <c r="FW1230" s="206"/>
      <c r="FX1230" s="206"/>
      <c r="FY1230" s="206"/>
      <c r="FZ1230" s="206"/>
      <c r="GA1230" s="206"/>
      <c r="GB1230" s="206"/>
      <c r="GC1230" s="206"/>
      <c r="GD1230" s="206"/>
      <c r="GE1230" s="206"/>
      <c r="GF1230" s="206"/>
      <c r="GG1230" s="206"/>
      <c r="GH1230" s="206"/>
      <c r="GI1230" s="206"/>
      <c r="GJ1230" s="206"/>
      <c r="GK1230" s="206"/>
      <c r="GL1230" s="206"/>
      <c r="GM1230" s="206"/>
      <c r="GN1230" s="206"/>
      <c r="GO1230" s="206"/>
      <c r="GP1230" s="206"/>
      <c r="GQ1230" s="206"/>
      <c r="GR1230" s="206"/>
      <c r="GS1230" s="206"/>
      <c r="GT1230" s="206"/>
      <c r="GU1230" s="206"/>
      <c r="GV1230" s="206"/>
      <c r="GW1230" s="206"/>
      <c r="GX1230" s="206"/>
      <c r="GY1230" s="206"/>
      <c r="GZ1230" s="206"/>
      <c r="HA1230" s="206"/>
      <c r="HB1230" s="206"/>
      <c r="HC1230" s="206"/>
      <c r="HD1230" s="206"/>
      <c r="HE1230" s="206"/>
      <c r="HF1230" s="206"/>
      <c r="HG1230" s="206"/>
      <c r="HH1230" s="206"/>
      <c r="HI1230" s="206"/>
      <c r="HJ1230" s="206"/>
      <c r="HK1230" s="206"/>
      <c r="HL1230" s="206"/>
      <c r="HM1230" s="206"/>
      <c r="HN1230" s="206"/>
      <c r="HO1230" s="206"/>
      <c r="HP1230" s="206"/>
      <c r="HQ1230" s="206"/>
      <c r="HR1230" s="206"/>
      <c r="HS1230" s="206"/>
      <c r="HT1230" s="206"/>
      <c r="HU1230" s="206"/>
      <c r="HV1230" s="206"/>
      <c r="HW1230" s="206"/>
      <c r="HX1230" s="206"/>
      <c r="HY1230" s="206"/>
      <c r="HZ1230" s="206"/>
      <c r="IA1230" s="206"/>
      <c r="IB1230" s="206"/>
      <c r="IC1230" s="206"/>
      <c r="ID1230" s="206"/>
      <c r="IE1230" s="206"/>
      <c r="IF1230" s="206"/>
      <c r="IG1230" s="206"/>
      <c r="IH1230" s="206"/>
    </row>
    <row r="1231" spans="1:242" s="225" customFormat="1" hidden="1" x14ac:dyDescent="0.25">
      <c r="A1231" s="206"/>
      <c r="B1231" s="206"/>
      <c r="C1231" s="216">
        <v>43803</v>
      </c>
      <c r="D1231" s="248" t="s">
        <v>2154</v>
      </c>
      <c r="E1231" s="238" t="s">
        <v>2140</v>
      </c>
      <c r="F1231" s="238"/>
      <c r="G1231" s="249" t="s">
        <v>1575</v>
      </c>
      <c r="H1231" s="313"/>
      <c r="I1231" s="313">
        <v>3919622</v>
      </c>
      <c r="J1231" s="329">
        <f t="shared" si="20"/>
        <v>10483943</v>
      </c>
      <c r="K1231" s="419"/>
      <c r="L1231" s="287"/>
      <c r="M1231" s="238" t="s">
        <v>2140</v>
      </c>
      <c r="N1231" s="287"/>
      <c r="O1231" s="287"/>
      <c r="P1231" s="287"/>
      <c r="Q1231" s="287"/>
      <c r="R1231" s="287"/>
      <c r="S1231" s="287"/>
      <c r="T1231" s="287"/>
      <c r="U1231" s="287"/>
      <c r="V1231" s="287"/>
      <c r="W1231" s="287"/>
      <c r="X1231" s="287"/>
      <c r="Y1231" s="287"/>
      <c r="Z1231" s="287"/>
      <c r="AA1231" s="287"/>
      <c r="AB1231" s="287"/>
      <c r="AC1231" s="287"/>
      <c r="AD1231" s="287"/>
      <c r="AE1231" s="287"/>
      <c r="AF1231" s="287"/>
      <c r="AG1231" s="287"/>
      <c r="AH1231" s="287"/>
      <c r="AI1231" s="287"/>
      <c r="AJ1231" s="449"/>
      <c r="AK1231" s="206"/>
      <c r="AL1231" s="206"/>
      <c r="AM1231" s="206"/>
      <c r="AN1231" s="206"/>
      <c r="AO1231" s="206"/>
      <c r="AP1231" s="206"/>
      <c r="AQ1231" s="206"/>
      <c r="AR1231" s="206"/>
      <c r="AS1231" s="206"/>
      <c r="AT1231" s="206"/>
      <c r="AU1231" s="206"/>
      <c r="AV1231" s="206"/>
      <c r="AW1231" s="206"/>
      <c r="AX1231" s="206"/>
      <c r="AY1231" s="206"/>
      <c r="AZ1231" s="206"/>
      <c r="BA1231" s="206"/>
      <c r="BB1231" s="206"/>
      <c r="BC1231" s="206"/>
      <c r="BD1231" s="206"/>
      <c r="BE1231" s="206"/>
      <c r="BF1231" s="206"/>
      <c r="BG1231" s="206"/>
      <c r="BH1231" s="206"/>
      <c r="BI1231" s="206"/>
      <c r="BJ1231" s="206"/>
      <c r="BK1231" s="206"/>
      <c r="BL1231" s="206"/>
      <c r="BM1231" s="206"/>
      <c r="BN1231" s="206"/>
      <c r="BO1231" s="206"/>
      <c r="BP1231" s="206"/>
      <c r="BQ1231" s="206"/>
      <c r="BR1231" s="206"/>
      <c r="BS1231" s="206"/>
      <c r="BT1231" s="206"/>
      <c r="BU1231" s="206"/>
      <c r="BV1231" s="206"/>
      <c r="BW1231" s="206"/>
      <c r="BX1231" s="206"/>
      <c r="BY1231" s="206"/>
      <c r="BZ1231" s="206"/>
      <c r="CA1231" s="206"/>
      <c r="CB1231" s="206"/>
      <c r="CC1231" s="206"/>
      <c r="CD1231" s="206"/>
      <c r="CE1231" s="206"/>
      <c r="CF1231" s="206"/>
      <c r="CG1231" s="206"/>
      <c r="CH1231" s="206"/>
      <c r="CI1231" s="206"/>
      <c r="CJ1231" s="206"/>
      <c r="CK1231" s="206"/>
      <c r="CL1231" s="206"/>
      <c r="CM1231" s="206"/>
      <c r="CN1231" s="206"/>
      <c r="CO1231" s="206"/>
      <c r="CP1231" s="206"/>
      <c r="CQ1231" s="206"/>
      <c r="CR1231" s="206"/>
      <c r="CS1231" s="206"/>
      <c r="CT1231" s="206"/>
      <c r="CU1231" s="206"/>
      <c r="CV1231" s="206"/>
      <c r="CW1231" s="206"/>
      <c r="CX1231" s="206"/>
      <c r="CY1231" s="206"/>
      <c r="CZ1231" s="206"/>
      <c r="DA1231" s="206"/>
      <c r="DB1231" s="206"/>
      <c r="DC1231" s="206"/>
      <c r="DD1231" s="206"/>
      <c r="DE1231" s="206"/>
      <c r="DF1231" s="206"/>
      <c r="DG1231" s="206"/>
      <c r="DH1231" s="206"/>
      <c r="DI1231" s="206"/>
      <c r="DJ1231" s="206"/>
      <c r="DK1231" s="206"/>
      <c r="DL1231" s="206"/>
      <c r="DM1231" s="206"/>
      <c r="DN1231" s="206"/>
      <c r="DO1231" s="206"/>
      <c r="DP1231" s="206"/>
      <c r="DQ1231" s="206"/>
      <c r="DR1231" s="206"/>
      <c r="DS1231" s="206"/>
      <c r="DT1231" s="206"/>
      <c r="DU1231" s="206"/>
      <c r="DV1231" s="206"/>
      <c r="DW1231" s="206"/>
      <c r="DX1231" s="206"/>
      <c r="DY1231" s="206"/>
      <c r="DZ1231" s="206"/>
      <c r="EA1231" s="206"/>
      <c r="EB1231" s="206"/>
      <c r="EC1231" s="206"/>
      <c r="ED1231" s="206"/>
      <c r="EE1231" s="206"/>
      <c r="EF1231" s="206"/>
      <c r="EG1231" s="206"/>
      <c r="EH1231" s="206"/>
      <c r="EI1231" s="206"/>
      <c r="EJ1231" s="206"/>
      <c r="EK1231" s="206"/>
      <c r="EL1231" s="206"/>
      <c r="EM1231" s="206"/>
      <c r="EN1231" s="206"/>
      <c r="EO1231" s="206"/>
      <c r="EP1231" s="206"/>
      <c r="EQ1231" s="206"/>
      <c r="ER1231" s="206"/>
      <c r="ES1231" s="206"/>
      <c r="ET1231" s="206"/>
      <c r="EU1231" s="206"/>
      <c r="EV1231" s="206"/>
      <c r="EW1231" s="206"/>
      <c r="EX1231" s="206"/>
      <c r="EY1231" s="206"/>
      <c r="EZ1231" s="206"/>
      <c r="FA1231" s="206"/>
      <c r="FB1231" s="206"/>
      <c r="FC1231" s="206"/>
      <c r="FD1231" s="206"/>
      <c r="FE1231" s="206"/>
      <c r="FF1231" s="206"/>
      <c r="FG1231" s="206"/>
      <c r="FH1231" s="206"/>
      <c r="FI1231" s="206"/>
      <c r="FJ1231" s="206"/>
      <c r="FK1231" s="206"/>
      <c r="FL1231" s="206"/>
      <c r="FM1231" s="206"/>
      <c r="FN1231" s="206"/>
      <c r="FO1231" s="206"/>
      <c r="FP1231" s="206"/>
      <c r="FQ1231" s="206"/>
      <c r="FR1231" s="206"/>
      <c r="FS1231" s="206"/>
      <c r="FT1231" s="206"/>
      <c r="FU1231" s="206"/>
      <c r="FV1231" s="206"/>
      <c r="FW1231" s="206"/>
      <c r="FX1231" s="206"/>
      <c r="FY1231" s="206"/>
      <c r="FZ1231" s="206"/>
      <c r="GA1231" s="206"/>
      <c r="GB1231" s="206"/>
      <c r="GC1231" s="206"/>
      <c r="GD1231" s="206"/>
      <c r="GE1231" s="206"/>
      <c r="GF1231" s="206"/>
      <c r="GG1231" s="206"/>
      <c r="GH1231" s="206"/>
      <c r="GI1231" s="206"/>
      <c r="GJ1231" s="206"/>
      <c r="GK1231" s="206"/>
      <c r="GL1231" s="206"/>
      <c r="GM1231" s="206"/>
      <c r="GN1231" s="206"/>
      <c r="GO1231" s="206"/>
      <c r="GP1231" s="206"/>
      <c r="GQ1231" s="206"/>
      <c r="GR1231" s="206"/>
      <c r="GS1231" s="206"/>
      <c r="GT1231" s="206"/>
      <c r="GU1231" s="206"/>
      <c r="GV1231" s="206"/>
      <c r="GW1231" s="206"/>
      <c r="GX1231" s="206"/>
      <c r="GY1231" s="206"/>
      <c r="GZ1231" s="206"/>
      <c r="HA1231" s="206"/>
      <c r="HB1231" s="206"/>
      <c r="HC1231" s="206"/>
      <c r="HD1231" s="206"/>
      <c r="HE1231" s="206"/>
      <c r="HF1231" s="206"/>
      <c r="HG1231" s="206"/>
      <c r="HH1231" s="206"/>
      <c r="HI1231" s="206"/>
      <c r="HJ1231" s="206"/>
      <c r="HK1231" s="206"/>
      <c r="HL1231" s="206"/>
      <c r="HM1231" s="206"/>
      <c r="HN1231" s="206"/>
      <c r="HO1231" s="206"/>
      <c r="HP1231" s="206"/>
      <c r="HQ1231" s="206"/>
      <c r="HR1231" s="206"/>
      <c r="HS1231" s="206"/>
      <c r="HT1231" s="206"/>
      <c r="HU1231" s="206"/>
      <c r="HV1231" s="206"/>
      <c r="HW1231" s="206"/>
      <c r="HX1231" s="206"/>
      <c r="HY1231" s="206"/>
      <c r="HZ1231" s="206"/>
      <c r="IA1231" s="206"/>
      <c r="IB1231" s="206"/>
      <c r="IC1231" s="206"/>
      <c r="ID1231" s="206"/>
      <c r="IE1231" s="206"/>
      <c r="IF1231" s="206"/>
      <c r="IG1231" s="206"/>
      <c r="IH1231" s="206"/>
    </row>
    <row r="1232" spans="1:242" s="225" customFormat="1" hidden="1" x14ac:dyDescent="0.25">
      <c r="A1232" s="206"/>
      <c r="B1232" s="206"/>
      <c r="C1232" s="207">
        <v>43804</v>
      </c>
      <c r="D1232" s="248" t="s">
        <v>2155</v>
      </c>
      <c r="E1232" s="238" t="s">
        <v>2141</v>
      </c>
      <c r="F1232" s="238"/>
      <c r="G1232" s="249" t="s">
        <v>1295</v>
      </c>
      <c r="H1232" s="313"/>
      <c r="I1232" s="313">
        <v>12500</v>
      </c>
      <c r="J1232" s="329">
        <f t="shared" si="20"/>
        <v>10471443</v>
      </c>
      <c r="K1232" s="419"/>
      <c r="L1232" s="287"/>
      <c r="M1232" s="238" t="s">
        <v>2141</v>
      </c>
      <c r="N1232" s="287"/>
      <c r="O1232" s="287"/>
      <c r="P1232" s="287"/>
      <c r="Q1232" s="287"/>
      <c r="R1232" s="287"/>
      <c r="S1232" s="287"/>
      <c r="T1232" s="287"/>
      <c r="U1232" s="287"/>
      <c r="V1232" s="287"/>
      <c r="W1232" s="287"/>
      <c r="X1232" s="287"/>
      <c r="Y1232" s="287"/>
      <c r="Z1232" s="287"/>
      <c r="AA1232" s="287"/>
      <c r="AB1232" s="287"/>
      <c r="AC1232" s="287"/>
      <c r="AD1232" s="287"/>
      <c r="AE1232" s="287"/>
      <c r="AF1232" s="287"/>
      <c r="AG1232" s="287"/>
      <c r="AH1232" s="287"/>
      <c r="AI1232" s="287"/>
      <c r="AJ1232" s="449"/>
      <c r="AK1232" s="206"/>
      <c r="AL1232" s="206"/>
      <c r="AM1232" s="206"/>
      <c r="AN1232" s="206"/>
      <c r="AO1232" s="206"/>
      <c r="AP1232" s="206"/>
      <c r="AQ1232" s="206"/>
      <c r="AR1232" s="206"/>
      <c r="AS1232" s="206"/>
      <c r="AT1232" s="206"/>
      <c r="AU1232" s="206"/>
      <c r="AV1232" s="206"/>
      <c r="AW1232" s="206"/>
      <c r="AX1232" s="206"/>
      <c r="AY1232" s="206"/>
      <c r="AZ1232" s="206"/>
      <c r="BA1232" s="206"/>
      <c r="BB1232" s="206"/>
      <c r="BC1232" s="206"/>
      <c r="BD1232" s="206"/>
      <c r="BE1232" s="206"/>
      <c r="BF1232" s="206"/>
      <c r="BG1232" s="206"/>
      <c r="BH1232" s="206"/>
      <c r="BI1232" s="206"/>
      <c r="BJ1232" s="206"/>
      <c r="BK1232" s="206"/>
      <c r="BL1232" s="206"/>
      <c r="BM1232" s="206"/>
      <c r="BN1232" s="206"/>
      <c r="BO1232" s="206"/>
      <c r="BP1232" s="206"/>
      <c r="BQ1232" s="206"/>
      <c r="BR1232" s="206"/>
      <c r="BS1232" s="206"/>
      <c r="BT1232" s="206"/>
      <c r="BU1232" s="206"/>
      <c r="BV1232" s="206"/>
      <c r="BW1232" s="206"/>
      <c r="BX1232" s="206"/>
      <c r="BY1232" s="206"/>
      <c r="BZ1232" s="206"/>
      <c r="CA1232" s="206"/>
      <c r="CB1232" s="206"/>
      <c r="CC1232" s="206"/>
      <c r="CD1232" s="206"/>
      <c r="CE1232" s="206"/>
      <c r="CF1232" s="206"/>
      <c r="CG1232" s="206"/>
      <c r="CH1232" s="206"/>
      <c r="CI1232" s="206"/>
      <c r="CJ1232" s="206"/>
      <c r="CK1232" s="206"/>
      <c r="CL1232" s="206"/>
      <c r="CM1232" s="206"/>
      <c r="CN1232" s="206"/>
      <c r="CO1232" s="206"/>
      <c r="CP1232" s="206"/>
      <c r="CQ1232" s="206"/>
      <c r="CR1232" s="206"/>
      <c r="CS1232" s="206"/>
      <c r="CT1232" s="206"/>
      <c r="CU1232" s="206"/>
      <c r="CV1232" s="206"/>
      <c r="CW1232" s="206"/>
      <c r="CX1232" s="206"/>
      <c r="CY1232" s="206"/>
      <c r="CZ1232" s="206"/>
      <c r="DA1232" s="206"/>
      <c r="DB1232" s="206"/>
      <c r="DC1232" s="206"/>
      <c r="DD1232" s="206"/>
      <c r="DE1232" s="206"/>
      <c r="DF1232" s="206"/>
      <c r="DG1232" s="206"/>
      <c r="DH1232" s="206"/>
      <c r="DI1232" s="206"/>
      <c r="DJ1232" s="206"/>
      <c r="DK1232" s="206"/>
      <c r="DL1232" s="206"/>
      <c r="DM1232" s="206"/>
      <c r="DN1232" s="206"/>
      <c r="DO1232" s="206"/>
      <c r="DP1232" s="206"/>
      <c r="DQ1232" s="206"/>
      <c r="DR1232" s="206"/>
      <c r="DS1232" s="206"/>
      <c r="DT1232" s="206"/>
      <c r="DU1232" s="206"/>
      <c r="DV1232" s="206"/>
      <c r="DW1232" s="206"/>
      <c r="DX1232" s="206"/>
      <c r="DY1232" s="206"/>
      <c r="DZ1232" s="206"/>
      <c r="EA1232" s="206"/>
      <c r="EB1232" s="206"/>
      <c r="EC1232" s="206"/>
      <c r="ED1232" s="206"/>
      <c r="EE1232" s="206"/>
      <c r="EF1232" s="206"/>
      <c r="EG1232" s="206"/>
      <c r="EH1232" s="206"/>
      <c r="EI1232" s="206"/>
      <c r="EJ1232" s="206"/>
      <c r="EK1232" s="206"/>
      <c r="EL1232" s="206"/>
      <c r="EM1232" s="206"/>
      <c r="EN1232" s="206"/>
      <c r="EO1232" s="206"/>
      <c r="EP1232" s="206"/>
      <c r="EQ1232" s="206"/>
      <c r="ER1232" s="206"/>
      <c r="ES1232" s="206"/>
      <c r="ET1232" s="206"/>
      <c r="EU1232" s="206"/>
      <c r="EV1232" s="206"/>
      <c r="EW1232" s="206"/>
      <c r="EX1232" s="206"/>
      <c r="EY1232" s="206"/>
      <c r="EZ1232" s="206"/>
      <c r="FA1232" s="206"/>
      <c r="FB1232" s="206"/>
      <c r="FC1232" s="206"/>
      <c r="FD1232" s="206"/>
      <c r="FE1232" s="206"/>
      <c r="FF1232" s="206"/>
      <c r="FG1232" s="206"/>
      <c r="FH1232" s="206"/>
      <c r="FI1232" s="206"/>
      <c r="FJ1232" s="206"/>
      <c r="FK1232" s="206"/>
      <c r="FL1232" s="206"/>
      <c r="FM1232" s="206"/>
      <c r="FN1232" s="206"/>
      <c r="FO1232" s="206"/>
      <c r="FP1232" s="206"/>
      <c r="FQ1232" s="206"/>
      <c r="FR1232" s="206"/>
      <c r="FS1232" s="206"/>
      <c r="FT1232" s="206"/>
      <c r="FU1232" s="206"/>
      <c r="FV1232" s="206"/>
      <c r="FW1232" s="206"/>
      <c r="FX1232" s="206"/>
      <c r="FY1232" s="206"/>
      <c r="FZ1232" s="206"/>
      <c r="GA1232" s="206"/>
      <c r="GB1232" s="206"/>
      <c r="GC1232" s="206"/>
      <c r="GD1232" s="206"/>
      <c r="GE1232" s="206"/>
      <c r="GF1232" s="206"/>
      <c r="GG1232" s="206"/>
      <c r="GH1232" s="206"/>
      <c r="GI1232" s="206"/>
      <c r="GJ1232" s="206"/>
      <c r="GK1232" s="206"/>
      <c r="GL1232" s="206"/>
      <c r="GM1232" s="206"/>
      <c r="GN1232" s="206"/>
      <c r="GO1232" s="206"/>
      <c r="GP1232" s="206"/>
      <c r="GQ1232" s="206"/>
      <c r="GR1232" s="206"/>
      <c r="GS1232" s="206"/>
      <c r="GT1232" s="206"/>
      <c r="GU1232" s="206"/>
      <c r="GV1232" s="206"/>
      <c r="GW1232" s="206"/>
      <c r="GX1232" s="206"/>
      <c r="GY1232" s="206"/>
      <c r="GZ1232" s="206"/>
      <c r="HA1232" s="206"/>
      <c r="HB1232" s="206"/>
      <c r="HC1232" s="206"/>
      <c r="HD1232" s="206"/>
      <c r="HE1232" s="206"/>
      <c r="HF1232" s="206"/>
      <c r="HG1232" s="206"/>
      <c r="HH1232" s="206"/>
      <c r="HI1232" s="206"/>
      <c r="HJ1232" s="206"/>
      <c r="HK1232" s="206"/>
      <c r="HL1232" s="206"/>
      <c r="HM1232" s="206"/>
      <c r="HN1232" s="206"/>
      <c r="HO1232" s="206"/>
      <c r="HP1232" s="206"/>
      <c r="HQ1232" s="206"/>
      <c r="HR1232" s="206"/>
      <c r="HS1232" s="206"/>
      <c r="HT1232" s="206"/>
      <c r="HU1232" s="206"/>
      <c r="HV1232" s="206"/>
      <c r="HW1232" s="206"/>
      <c r="HX1232" s="206"/>
      <c r="HY1232" s="206"/>
      <c r="HZ1232" s="206"/>
      <c r="IA1232" s="206"/>
      <c r="IB1232" s="206"/>
      <c r="IC1232" s="206"/>
      <c r="ID1232" s="206"/>
      <c r="IE1232" s="206"/>
      <c r="IF1232" s="206"/>
      <c r="IG1232" s="206"/>
      <c r="IH1232" s="206"/>
    </row>
    <row r="1233" spans="1:242" s="225" customFormat="1" hidden="1" x14ac:dyDescent="0.25">
      <c r="A1233" s="206"/>
      <c r="B1233" s="206"/>
      <c r="C1233" s="207">
        <v>43804</v>
      </c>
      <c r="D1233" s="248" t="s">
        <v>2157</v>
      </c>
      <c r="E1233" s="238" t="s">
        <v>2142</v>
      </c>
      <c r="F1233" s="238"/>
      <c r="G1233" s="249" t="s">
        <v>2156</v>
      </c>
      <c r="H1233" s="313"/>
      <c r="I1233" s="313">
        <v>500000</v>
      </c>
      <c r="J1233" s="329">
        <f t="shared" si="20"/>
        <v>9971443</v>
      </c>
      <c r="K1233" s="419"/>
      <c r="L1233" s="287"/>
      <c r="M1233" s="238" t="s">
        <v>2142</v>
      </c>
      <c r="N1233" s="287"/>
      <c r="O1233" s="287"/>
      <c r="P1233" s="287"/>
      <c r="Q1233" s="287"/>
      <c r="R1233" s="287"/>
      <c r="S1233" s="287"/>
      <c r="T1233" s="287"/>
      <c r="U1233" s="287"/>
      <c r="V1233" s="287"/>
      <c r="W1233" s="287"/>
      <c r="X1233" s="287"/>
      <c r="Y1233" s="287"/>
      <c r="Z1233" s="287"/>
      <c r="AA1233" s="287"/>
      <c r="AB1233" s="287"/>
      <c r="AC1233" s="287"/>
      <c r="AD1233" s="287"/>
      <c r="AE1233" s="287"/>
      <c r="AF1233" s="287"/>
      <c r="AG1233" s="287"/>
      <c r="AH1233" s="287"/>
      <c r="AI1233" s="287"/>
      <c r="AJ1233" s="449"/>
      <c r="AK1233" s="206"/>
      <c r="AL1233" s="206"/>
      <c r="AM1233" s="206"/>
      <c r="AN1233" s="206"/>
      <c r="AO1233" s="206"/>
      <c r="AP1233" s="206"/>
      <c r="AQ1233" s="206"/>
      <c r="AR1233" s="206"/>
      <c r="AS1233" s="206"/>
      <c r="AT1233" s="206"/>
      <c r="AU1233" s="206"/>
      <c r="AV1233" s="206"/>
      <c r="AW1233" s="206"/>
      <c r="AX1233" s="206"/>
      <c r="AY1233" s="206"/>
      <c r="AZ1233" s="206"/>
      <c r="BA1233" s="206"/>
      <c r="BB1233" s="206"/>
      <c r="BC1233" s="206"/>
      <c r="BD1233" s="206"/>
      <c r="BE1233" s="206"/>
      <c r="BF1233" s="206"/>
      <c r="BG1233" s="206"/>
      <c r="BH1233" s="206"/>
      <c r="BI1233" s="206"/>
      <c r="BJ1233" s="206"/>
      <c r="BK1233" s="206"/>
      <c r="BL1233" s="206"/>
      <c r="BM1233" s="206"/>
      <c r="BN1233" s="206"/>
      <c r="BO1233" s="206"/>
      <c r="BP1233" s="206"/>
      <c r="BQ1233" s="206"/>
      <c r="BR1233" s="206"/>
      <c r="BS1233" s="206"/>
      <c r="BT1233" s="206"/>
      <c r="BU1233" s="206"/>
      <c r="BV1233" s="206"/>
      <c r="BW1233" s="206"/>
      <c r="BX1233" s="206"/>
      <c r="BY1233" s="206"/>
      <c r="BZ1233" s="206"/>
      <c r="CA1233" s="206"/>
      <c r="CB1233" s="206"/>
      <c r="CC1233" s="206"/>
      <c r="CD1233" s="206"/>
      <c r="CE1233" s="206"/>
      <c r="CF1233" s="206"/>
      <c r="CG1233" s="206"/>
      <c r="CH1233" s="206"/>
      <c r="CI1233" s="206"/>
      <c r="CJ1233" s="206"/>
      <c r="CK1233" s="206"/>
      <c r="CL1233" s="206"/>
      <c r="CM1233" s="206"/>
      <c r="CN1233" s="206"/>
      <c r="CO1233" s="206"/>
      <c r="CP1233" s="206"/>
      <c r="CQ1233" s="206"/>
      <c r="CR1233" s="206"/>
      <c r="CS1233" s="206"/>
      <c r="CT1233" s="206"/>
      <c r="CU1233" s="206"/>
      <c r="CV1233" s="206"/>
      <c r="CW1233" s="206"/>
      <c r="CX1233" s="206"/>
      <c r="CY1233" s="206"/>
      <c r="CZ1233" s="206"/>
      <c r="DA1233" s="206"/>
      <c r="DB1233" s="206"/>
      <c r="DC1233" s="206"/>
      <c r="DD1233" s="206"/>
      <c r="DE1233" s="206"/>
      <c r="DF1233" s="206"/>
      <c r="DG1233" s="206"/>
      <c r="DH1233" s="206"/>
      <c r="DI1233" s="206"/>
      <c r="DJ1233" s="206"/>
      <c r="DK1233" s="206"/>
      <c r="DL1233" s="206"/>
      <c r="DM1233" s="206"/>
      <c r="DN1233" s="206"/>
      <c r="DO1233" s="206"/>
      <c r="DP1233" s="206"/>
      <c r="DQ1233" s="206"/>
      <c r="DR1233" s="206"/>
      <c r="DS1233" s="206"/>
      <c r="DT1233" s="206"/>
      <c r="DU1233" s="206"/>
      <c r="DV1233" s="206"/>
      <c r="DW1233" s="206"/>
      <c r="DX1233" s="206"/>
      <c r="DY1233" s="206"/>
      <c r="DZ1233" s="206"/>
      <c r="EA1233" s="206"/>
      <c r="EB1233" s="206"/>
      <c r="EC1233" s="206"/>
      <c r="ED1233" s="206"/>
      <c r="EE1233" s="206"/>
      <c r="EF1233" s="206"/>
      <c r="EG1233" s="206"/>
      <c r="EH1233" s="206"/>
      <c r="EI1233" s="206"/>
      <c r="EJ1233" s="206"/>
      <c r="EK1233" s="206"/>
      <c r="EL1233" s="206"/>
      <c r="EM1233" s="206"/>
      <c r="EN1233" s="206"/>
      <c r="EO1233" s="206"/>
      <c r="EP1233" s="206"/>
      <c r="EQ1233" s="206"/>
      <c r="ER1233" s="206"/>
      <c r="ES1233" s="206"/>
      <c r="ET1233" s="206"/>
      <c r="EU1233" s="206"/>
      <c r="EV1233" s="206"/>
      <c r="EW1233" s="206"/>
      <c r="EX1233" s="206"/>
      <c r="EY1233" s="206"/>
      <c r="EZ1233" s="206"/>
      <c r="FA1233" s="206"/>
      <c r="FB1233" s="206"/>
      <c r="FC1233" s="206"/>
      <c r="FD1233" s="206"/>
      <c r="FE1233" s="206"/>
      <c r="FF1233" s="206"/>
      <c r="FG1233" s="206"/>
      <c r="FH1233" s="206"/>
      <c r="FI1233" s="206"/>
      <c r="FJ1233" s="206"/>
      <c r="FK1233" s="206"/>
      <c r="FL1233" s="206"/>
      <c r="FM1233" s="206"/>
      <c r="FN1233" s="206"/>
      <c r="FO1233" s="206"/>
      <c r="FP1233" s="206"/>
      <c r="FQ1233" s="206"/>
      <c r="FR1233" s="206"/>
      <c r="FS1233" s="206"/>
      <c r="FT1233" s="206"/>
      <c r="FU1233" s="206"/>
      <c r="FV1233" s="206"/>
      <c r="FW1233" s="206"/>
      <c r="FX1233" s="206"/>
      <c r="FY1233" s="206"/>
      <c r="FZ1233" s="206"/>
      <c r="GA1233" s="206"/>
      <c r="GB1233" s="206"/>
      <c r="GC1233" s="206"/>
      <c r="GD1233" s="206"/>
      <c r="GE1233" s="206"/>
      <c r="GF1233" s="206"/>
      <c r="GG1233" s="206"/>
      <c r="GH1233" s="206"/>
      <c r="GI1233" s="206"/>
      <c r="GJ1233" s="206"/>
      <c r="GK1233" s="206"/>
      <c r="GL1233" s="206"/>
      <c r="GM1233" s="206"/>
      <c r="GN1233" s="206"/>
      <c r="GO1233" s="206"/>
      <c r="GP1233" s="206"/>
      <c r="GQ1233" s="206"/>
      <c r="GR1233" s="206"/>
      <c r="GS1233" s="206"/>
      <c r="GT1233" s="206"/>
      <c r="GU1233" s="206"/>
      <c r="GV1233" s="206"/>
      <c r="GW1233" s="206"/>
      <c r="GX1233" s="206"/>
      <c r="GY1233" s="206"/>
      <c r="GZ1233" s="206"/>
      <c r="HA1233" s="206"/>
      <c r="HB1233" s="206"/>
      <c r="HC1233" s="206"/>
      <c r="HD1233" s="206"/>
      <c r="HE1233" s="206"/>
      <c r="HF1233" s="206"/>
      <c r="HG1233" s="206"/>
      <c r="HH1233" s="206"/>
      <c r="HI1233" s="206"/>
      <c r="HJ1233" s="206"/>
      <c r="HK1233" s="206"/>
      <c r="HL1233" s="206"/>
      <c r="HM1233" s="206"/>
      <c r="HN1233" s="206"/>
      <c r="HO1233" s="206"/>
      <c r="HP1233" s="206"/>
      <c r="HQ1233" s="206"/>
      <c r="HR1233" s="206"/>
      <c r="HS1233" s="206"/>
      <c r="HT1233" s="206"/>
      <c r="HU1233" s="206"/>
      <c r="HV1233" s="206"/>
      <c r="HW1233" s="206"/>
      <c r="HX1233" s="206"/>
      <c r="HY1233" s="206"/>
      <c r="HZ1233" s="206"/>
      <c r="IA1233" s="206"/>
      <c r="IB1233" s="206"/>
      <c r="IC1233" s="206"/>
      <c r="ID1233" s="206"/>
      <c r="IE1233" s="206"/>
      <c r="IF1233" s="206"/>
      <c r="IG1233" s="206"/>
      <c r="IH1233" s="206"/>
    </row>
    <row r="1234" spans="1:242" s="225" customFormat="1" hidden="1" x14ac:dyDescent="0.25">
      <c r="A1234" s="206"/>
      <c r="B1234" s="206"/>
      <c r="C1234" s="207">
        <v>43804</v>
      </c>
      <c r="D1234" s="248" t="s">
        <v>2158</v>
      </c>
      <c r="E1234" s="238" t="s">
        <v>2143</v>
      </c>
      <c r="F1234" s="238"/>
      <c r="G1234" s="249" t="s">
        <v>1185</v>
      </c>
      <c r="H1234" s="313"/>
      <c r="I1234" s="313">
        <v>634150</v>
      </c>
      <c r="J1234" s="329">
        <f t="shared" si="20"/>
        <v>9337293</v>
      </c>
      <c r="K1234" s="419"/>
      <c r="L1234" s="287"/>
      <c r="M1234" s="238" t="s">
        <v>2143</v>
      </c>
      <c r="N1234" s="287"/>
      <c r="O1234" s="287"/>
      <c r="P1234" s="287"/>
      <c r="Q1234" s="287"/>
      <c r="R1234" s="287"/>
      <c r="S1234" s="287"/>
      <c r="T1234" s="287"/>
      <c r="U1234" s="287"/>
      <c r="V1234" s="287"/>
      <c r="W1234" s="287"/>
      <c r="X1234" s="287"/>
      <c r="Y1234" s="287"/>
      <c r="Z1234" s="287"/>
      <c r="AA1234" s="287"/>
      <c r="AB1234" s="287"/>
      <c r="AC1234" s="287"/>
      <c r="AD1234" s="287"/>
      <c r="AE1234" s="287"/>
      <c r="AF1234" s="287"/>
      <c r="AG1234" s="287"/>
      <c r="AH1234" s="287"/>
      <c r="AI1234" s="287"/>
      <c r="AJ1234" s="449"/>
      <c r="AK1234" s="206"/>
      <c r="AL1234" s="206"/>
      <c r="AM1234" s="206"/>
      <c r="AN1234" s="206"/>
      <c r="AO1234" s="206"/>
      <c r="AP1234" s="206"/>
      <c r="AQ1234" s="206"/>
      <c r="AR1234" s="206"/>
      <c r="AS1234" s="206"/>
      <c r="AT1234" s="206"/>
      <c r="AU1234" s="206"/>
      <c r="AV1234" s="206"/>
      <c r="AW1234" s="206"/>
      <c r="AX1234" s="206"/>
      <c r="AY1234" s="206"/>
      <c r="AZ1234" s="206"/>
      <c r="BA1234" s="206"/>
      <c r="BB1234" s="206"/>
      <c r="BC1234" s="206"/>
      <c r="BD1234" s="206"/>
      <c r="BE1234" s="206"/>
      <c r="BF1234" s="206"/>
      <c r="BG1234" s="206"/>
      <c r="BH1234" s="206"/>
      <c r="BI1234" s="206"/>
      <c r="BJ1234" s="206"/>
      <c r="BK1234" s="206"/>
      <c r="BL1234" s="206"/>
      <c r="BM1234" s="206"/>
      <c r="BN1234" s="206"/>
      <c r="BO1234" s="206"/>
      <c r="BP1234" s="206"/>
      <c r="BQ1234" s="206"/>
      <c r="BR1234" s="206"/>
      <c r="BS1234" s="206"/>
      <c r="BT1234" s="206"/>
      <c r="BU1234" s="206"/>
      <c r="BV1234" s="206"/>
      <c r="BW1234" s="206"/>
      <c r="BX1234" s="206"/>
      <c r="BY1234" s="206"/>
      <c r="BZ1234" s="206"/>
      <c r="CA1234" s="206"/>
      <c r="CB1234" s="206"/>
      <c r="CC1234" s="206"/>
      <c r="CD1234" s="206"/>
      <c r="CE1234" s="206"/>
      <c r="CF1234" s="206"/>
      <c r="CG1234" s="206"/>
      <c r="CH1234" s="206"/>
      <c r="CI1234" s="206"/>
      <c r="CJ1234" s="206"/>
      <c r="CK1234" s="206"/>
      <c r="CL1234" s="206"/>
      <c r="CM1234" s="206"/>
      <c r="CN1234" s="206"/>
      <c r="CO1234" s="206"/>
      <c r="CP1234" s="206"/>
      <c r="CQ1234" s="206"/>
      <c r="CR1234" s="206"/>
      <c r="CS1234" s="206"/>
      <c r="CT1234" s="206"/>
      <c r="CU1234" s="206"/>
      <c r="CV1234" s="206"/>
      <c r="CW1234" s="206"/>
      <c r="CX1234" s="206"/>
      <c r="CY1234" s="206"/>
      <c r="CZ1234" s="206"/>
      <c r="DA1234" s="206"/>
      <c r="DB1234" s="206"/>
      <c r="DC1234" s="206"/>
      <c r="DD1234" s="206"/>
      <c r="DE1234" s="206"/>
      <c r="DF1234" s="206"/>
      <c r="DG1234" s="206"/>
      <c r="DH1234" s="206"/>
      <c r="DI1234" s="206"/>
      <c r="DJ1234" s="206"/>
      <c r="DK1234" s="206"/>
      <c r="DL1234" s="206"/>
      <c r="DM1234" s="206"/>
      <c r="DN1234" s="206"/>
      <c r="DO1234" s="206"/>
      <c r="DP1234" s="206"/>
      <c r="DQ1234" s="206"/>
      <c r="DR1234" s="206"/>
      <c r="DS1234" s="206"/>
      <c r="DT1234" s="206"/>
      <c r="DU1234" s="206"/>
      <c r="DV1234" s="206"/>
      <c r="DW1234" s="206"/>
      <c r="DX1234" s="206"/>
      <c r="DY1234" s="206"/>
      <c r="DZ1234" s="206"/>
      <c r="EA1234" s="206"/>
      <c r="EB1234" s="206"/>
      <c r="EC1234" s="206"/>
      <c r="ED1234" s="206"/>
      <c r="EE1234" s="206"/>
      <c r="EF1234" s="206"/>
      <c r="EG1234" s="206"/>
      <c r="EH1234" s="206"/>
      <c r="EI1234" s="206"/>
      <c r="EJ1234" s="206"/>
      <c r="EK1234" s="206"/>
      <c r="EL1234" s="206"/>
      <c r="EM1234" s="206"/>
      <c r="EN1234" s="206"/>
      <c r="EO1234" s="206"/>
      <c r="EP1234" s="206"/>
      <c r="EQ1234" s="206"/>
      <c r="ER1234" s="206"/>
      <c r="ES1234" s="206"/>
      <c r="ET1234" s="206"/>
      <c r="EU1234" s="206"/>
      <c r="EV1234" s="206"/>
      <c r="EW1234" s="206"/>
      <c r="EX1234" s="206"/>
      <c r="EY1234" s="206"/>
      <c r="EZ1234" s="206"/>
      <c r="FA1234" s="206"/>
      <c r="FB1234" s="206"/>
      <c r="FC1234" s="206"/>
      <c r="FD1234" s="206"/>
      <c r="FE1234" s="206"/>
      <c r="FF1234" s="206"/>
      <c r="FG1234" s="206"/>
      <c r="FH1234" s="206"/>
      <c r="FI1234" s="206"/>
      <c r="FJ1234" s="206"/>
      <c r="FK1234" s="206"/>
      <c r="FL1234" s="206"/>
      <c r="FM1234" s="206"/>
      <c r="FN1234" s="206"/>
      <c r="FO1234" s="206"/>
      <c r="FP1234" s="206"/>
      <c r="FQ1234" s="206"/>
      <c r="FR1234" s="206"/>
      <c r="FS1234" s="206"/>
      <c r="FT1234" s="206"/>
      <c r="FU1234" s="206"/>
      <c r="FV1234" s="206"/>
      <c r="FW1234" s="206"/>
      <c r="FX1234" s="206"/>
      <c r="FY1234" s="206"/>
      <c r="FZ1234" s="206"/>
      <c r="GA1234" s="206"/>
      <c r="GB1234" s="206"/>
      <c r="GC1234" s="206"/>
      <c r="GD1234" s="206"/>
      <c r="GE1234" s="206"/>
      <c r="GF1234" s="206"/>
      <c r="GG1234" s="206"/>
      <c r="GH1234" s="206"/>
      <c r="GI1234" s="206"/>
      <c r="GJ1234" s="206"/>
      <c r="GK1234" s="206"/>
      <c r="GL1234" s="206"/>
      <c r="GM1234" s="206"/>
      <c r="GN1234" s="206"/>
      <c r="GO1234" s="206"/>
      <c r="GP1234" s="206"/>
      <c r="GQ1234" s="206"/>
      <c r="GR1234" s="206"/>
      <c r="GS1234" s="206"/>
      <c r="GT1234" s="206"/>
      <c r="GU1234" s="206"/>
      <c r="GV1234" s="206"/>
      <c r="GW1234" s="206"/>
      <c r="GX1234" s="206"/>
      <c r="GY1234" s="206"/>
      <c r="GZ1234" s="206"/>
      <c r="HA1234" s="206"/>
      <c r="HB1234" s="206"/>
      <c r="HC1234" s="206"/>
      <c r="HD1234" s="206"/>
      <c r="HE1234" s="206"/>
      <c r="HF1234" s="206"/>
      <c r="HG1234" s="206"/>
      <c r="HH1234" s="206"/>
      <c r="HI1234" s="206"/>
      <c r="HJ1234" s="206"/>
      <c r="HK1234" s="206"/>
      <c r="HL1234" s="206"/>
      <c r="HM1234" s="206"/>
      <c r="HN1234" s="206"/>
      <c r="HO1234" s="206"/>
      <c r="HP1234" s="206"/>
      <c r="HQ1234" s="206"/>
      <c r="HR1234" s="206"/>
      <c r="HS1234" s="206"/>
      <c r="HT1234" s="206"/>
      <c r="HU1234" s="206"/>
      <c r="HV1234" s="206"/>
      <c r="HW1234" s="206"/>
      <c r="HX1234" s="206"/>
      <c r="HY1234" s="206"/>
      <c r="HZ1234" s="206"/>
      <c r="IA1234" s="206"/>
      <c r="IB1234" s="206"/>
      <c r="IC1234" s="206"/>
      <c r="ID1234" s="206"/>
      <c r="IE1234" s="206"/>
      <c r="IF1234" s="206"/>
      <c r="IG1234" s="206"/>
      <c r="IH1234" s="206"/>
    </row>
    <row r="1235" spans="1:242" s="225" customFormat="1" hidden="1" x14ac:dyDescent="0.25">
      <c r="A1235" s="206"/>
      <c r="B1235" s="206"/>
      <c r="C1235" s="207">
        <v>43805</v>
      </c>
      <c r="D1235" s="248" t="s">
        <v>2159</v>
      </c>
      <c r="E1235" s="238" t="s">
        <v>2144</v>
      </c>
      <c r="F1235" s="238"/>
      <c r="G1235" s="249" t="s">
        <v>1198</v>
      </c>
      <c r="H1235" s="313"/>
      <c r="I1235" s="313">
        <v>55500</v>
      </c>
      <c r="J1235" s="329">
        <f t="shared" si="20"/>
        <v>9281793</v>
      </c>
      <c r="K1235" s="419"/>
      <c r="L1235" s="287"/>
      <c r="M1235" s="238" t="s">
        <v>2144</v>
      </c>
      <c r="N1235" s="287"/>
      <c r="O1235" s="287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449"/>
      <c r="AK1235" s="206"/>
      <c r="AL1235" s="206"/>
      <c r="AM1235" s="206"/>
      <c r="AN1235" s="206"/>
      <c r="AO1235" s="206"/>
      <c r="AP1235" s="206"/>
      <c r="AQ1235" s="206"/>
      <c r="AR1235" s="206"/>
      <c r="AS1235" s="206"/>
      <c r="AT1235" s="206"/>
      <c r="AU1235" s="206"/>
      <c r="AV1235" s="206"/>
      <c r="AW1235" s="206"/>
      <c r="AX1235" s="206"/>
      <c r="AY1235" s="206"/>
      <c r="AZ1235" s="206"/>
      <c r="BA1235" s="206"/>
      <c r="BB1235" s="206"/>
      <c r="BC1235" s="206"/>
      <c r="BD1235" s="206"/>
      <c r="BE1235" s="206"/>
      <c r="BF1235" s="206"/>
      <c r="BG1235" s="206"/>
      <c r="BH1235" s="206"/>
      <c r="BI1235" s="206"/>
      <c r="BJ1235" s="206"/>
      <c r="BK1235" s="206"/>
      <c r="BL1235" s="206"/>
      <c r="BM1235" s="206"/>
      <c r="BN1235" s="206"/>
      <c r="BO1235" s="206"/>
      <c r="BP1235" s="206"/>
      <c r="BQ1235" s="206"/>
      <c r="BR1235" s="206"/>
      <c r="BS1235" s="206"/>
      <c r="BT1235" s="206"/>
      <c r="BU1235" s="206"/>
      <c r="BV1235" s="206"/>
      <c r="BW1235" s="206"/>
      <c r="BX1235" s="206"/>
      <c r="BY1235" s="206"/>
      <c r="BZ1235" s="206"/>
      <c r="CA1235" s="206"/>
      <c r="CB1235" s="206"/>
      <c r="CC1235" s="206"/>
      <c r="CD1235" s="206"/>
      <c r="CE1235" s="206"/>
      <c r="CF1235" s="206"/>
      <c r="CG1235" s="206"/>
      <c r="CH1235" s="206"/>
      <c r="CI1235" s="206"/>
      <c r="CJ1235" s="206"/>
      <c r="CK1235" s="206"/>
      <c r="CL1235" s="206"/>
      <c r="CM1235" s="206"/>
      <c r="CN1235" s="206"/>
      <c r="CO1235" s="206"/>
      <c r="CP1235" s="206"/>
      <c r="CQ1235" s="206"/>
      <c r="CR1235" s="206"/>
      <c r="CS1235" s="206"/>
      <c r="CT1235" s="206"/>
      <c r="CU1235" s="206"/>
      <c r="CV1235" s="206"/>
      <c r="CW1235" s="206"/>
      <c r="CX1235" s="206"/>
      <c r="CY1235" s="206"/>
      <c r="CZ1235" s="206"/>
      <c r="DA1235" s="206"/>
      <c r="DB1235" s="206"/>
      <c r="DC1235" s="206"/>
      <c r="DD1235" s="206"/>
      <c r="DE1235" s="206"/>
      <c r="DF1235" s="206"/>
      <c r="DG1235" s="206"/>
      <c r="DH1235" s="206"/>
      <c r="DI1235" s="206"/>
      <c r="DJ1235" s="206"/>
      <c r="DK1235" s="206"/>
      <c r="DL1235" s="206"/>
      <c r="DM1235" s="206"/>
      <c r="DN1235" s="206"/>
      <c r="DO1235" s="206"/>
      <c r="DP1235" s="206"/>
      <c r="DQ1235" s="206"/>
      <c r="DR1235" s="206"/>
      <c r="DS1235" s="206"/>
      <c r="DT1235" s="206"/>
      <c r="DU1235" s="206"/>
      <c r="DV1235" s="206"/>
      <c r="DW1235" s="206"/>
      <c r="DX1235" s="206"/>
      <c r="DY1235" s="206"/>
      <c r="DZ1235" s="206"/>
      <c r="EA1235" s="206"/>
      <c r="EB1235" s="206"/>
      <c r="EC1235" s="206"/>
      <c r="ED1235" s="206"/>
      <c r="EE1235" s="206"/>
      <c r="EF1235" s="206"/>
      <c r="EG1235" s="206"/>
      <c r="EH1235" s="206"/>
      <c r="EI1235" s="206"/>
      <c r="EJ1235" s="206"/>
      <c r="EK1235" s="206"/>
      <c r="EL1235" s="206"/>
      <c r="EM1235" s="206"/>
      <c r="EN1235" s="206"/>
      <c r="EO1235" s="206"/>
      <c r="EP1235" s="206"/>
      <c r="EQ1235" s="206"/>
      <c r="ER1235" s="206"/>
      <c r="ES1235" s="206"/>
      <c r="ET1235" s="206"/>
      <c r="EU1235" s="206"/>
      <c r="EV1235" s="206"/>
      <c r="EW1235" s="206"/>
      <c r="EX1235" s="206"/>
      <c r="EY1235" s="206"/>
      <c r="EZ1235" s="206"/>
      <c r="FA1235" s="206"/>
      <c r="FB1235" s="206"/>
      <c r="FC1235" s="206"/>
      <c r="FD1235" s="206"/>
      <c r="FE1235" s="206"/>
      <c r="FF1235" s="206"/>
      <c r="FG1235" s="206"/>
      <c r="FH1235" s="206"/>
      <c r="FI1235" s="206"/>
      <c r="FJ1235" s="206"/>
      <c r="FK1235" s="206"/>
      <c r="FL1235" s="206"/>
      <c r="FM1235" s="206"/>
      <c r="FN1235" s="206"/>
      <c r="FO1235" s="206"/>
      <c r="FP1235" s="206"/>
      <c r="FQ1235" s="206"/>
      <c r="FR1235" s="206"/>
      <c r="FS1235" s="206"/>
      <c r="FT1235" s="206"/>
      <c r="FU1235" s="206"/>
      <c r="FV1235" s="206"/>
      <c r="FW1235" s="206"/>
      <c r="FX1235" s="206"/>
      <c r="FY1235" s="206"/>
      <c r="FZ1235" s="206"/>
      <c r="GA1235" s="206"/>
      <c r="GB1235" s="206"/>
      <c r="GC1235" s="206"/>
      <c r="GD1235" s="206"/>
      <c r="GE1235" s="206"/>
      <c r="GF1235" s="206"/>
      <c r="GG1235" s="206"/>
      <c r="GH1235" s="206"/>
      <c r="GI1235" s="206"/>
      <c r="GJ1235" s="206"/>
      <c r="GK1235" s="206"/>
      <c r="GL1235" s="206"/>
      <c r="GM1235" s="206"/>
      <c r="GN1235" s="206"/>
      <c r="GO1235" s="206"/>
      <c r="GP1235" s="206"/>
      <c r="GQ1235" s="206"/>
      <c r="GR1235" s="206"/>
      <c r="GS1235" s="206"/>
      <c r="GT1235" s="206"/>
      <c r="GU1235" s="206"/>
      <c r="GV1235" s="206"/>
      <c r="GW1235" s="206"/>
      <c r="GX1235" s="206"/>
      <c r="GY1235" s="206"/>
      <c r="GZ1235" s="206"/>
      <c r="HA1235" s="206"/>
      <c r="HB1235" s="206"/>
      <c r="HC1235" s="206"/>
      <c r="HD1235" s="206"/>
      <c r="HE1235" s="206"/>
      <c r="HF1235" s="206"/>
      <c r="HG1235" s="206"/>
      <c r="HH1235" s="206"/>
      <c r="HI1235" s="206"/>
      <c r="HJ1235" s="206"/>
      <c r="HK1235" s="206"/>
      <c r="HL1235" s="206"/>
      <c r="HM1235" s="206"/>
      <c r="HN1235" s="206"/>
      <c r="HO1235" s="206"/>
      <c r="HP1235" s="206"/>
      <c r="HQ1235" s="206"/>
      <c r="HR1235" s="206"/>
      <c r="HS1235" s="206"/>
      <c r="HT1235" s="206"/>
      <c r="HU1235" s="206"/>
      <c r="HV1235" s="206"/>
      <c r="HW1235" s="206"/>
      <c r="HX1235" s="206"/>
      <c r="HY1235" s="206"/>
      <c r="HZ1235" s="206"/>
      <c r="IA1235" s="206"/>
      <c r="IB1235" s="206"/>
      <c r="IC1235" s="206"/>
      <c r="ID1235" s="206"/>
      <c r="IE1235" s="206"/>
      <c r="IF1235" s="206"/>
      <c r="IG1235" s="206"/>
      <c r="IH1235" s="206"/>
    </row>
    <row r="1236" spans="1:242" s="225" customFormat="1" hidden="1" x14ac:dyDescent="0.25">
      <c r="A1236" s="206"/>
      <c r="B1236" s="206"/>
      <c r="C1236" s="207">
        <v>43806</v>
      </c>
      <c r="D1236" s="248" t="s">
        <v>2161</v>
      </c>
      <c r="E1236" s="238" t="s">
        <v>2160</v>
      </c>
      <c r="F1236" s="238"/>
      <c r="G1236" s="249" t="s">
        <v>1295</v>
      </c>
      <c r="H1236" s="313"/>
      <c r="I1236" s="313">
        <v>109500</v>
      </c>
      <c r="J1236" s="329">
        <f t="shared" si="20"/>
        <v>9172293</v>
      </c>
      <c r="K1236" s="419"/>
      <c r="L1236" s="287"/>
      <c r="M1236" s="238" t="s">
        <v>2160</v>
      </c>
      <c r="N1236" s="287"/>
      <c r="O1236" s="287"/>
      <c r="P1236" s="287"/>
      <c r="Q1236" s="287"/>
      <c r="R1236" s="287"/>
      <c r="S1236" s="287"/>
      <c r="T1236" s="287"/>
      <c r="U1236" s="287"/>
      <c r="V1236" s="287"/>
      <c r="W1236" s="287"/>
      <c r="X1236" s="287"/>
      <c r="Y1236" s="287"/>
      <c r="Z1236" s="287"/>
      <c r="AA1236" s="287"/>
      <c r="AB1236" s="287"/>
      <c r="AC1236" s="287"/>
      <c r="AD1236" s="287"/>
      <c r="AE1236" s="287"/>
      <c r="AF1236" s="287"/>
      <c r="AG1236" s="287"/>
      <c r="AH1236" s="287"/>
      <c r="AI1236" s="287"/>
      <c r="AJ1236" s="449"/>
      <c r="AK1236" s="206"/>
      <c r="AL1236" s="206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06"/>
      <c r="AX1236" s="206"/>
      <c r="AY1236" s="206"/>
      <c r="AZ1236" s="206"/>
      <c r="BA1236" s="206"/>
      <c r="BB1236" s="206"/>
      <c r="BC1236" s="206"/>
      <c r="BD1236" s="206"/>
      <c r="BE1236" s="206"/>
      <c r="BF1236" s="206"/>
      <c r="BG1236" s="206"/>
      <c r="BH1236" s="206"/>
      <c r="BI1236" s="206"/>
      <c r="BJ1236" s="206"/>
      <c r="BK1236" s="206"/>
      <c r="BL1236" s="206"/>
      <c r="BM1236" s="206"/>
      <c r="BN1236" s="206"/>
      <c r="BO1236" s="206"/>
      <c r="BP1236" s="206"/>
      <c r="BQ1236" s="206"/>
      <c r="BR1236" s="206"/>
      <c r="BS1236" s="206"/>
      <c r="BT1236" s="206"/>
      <c r="BU1236" s="206"/>
      <c r="BV1236" s="206"/>
      <c r="BW1236" s="206"/>
      <c r="BX1236" s="206"/>
      <c r="BY1236" s="206"/>
      <c r="BZ1236" s="206"/>
      <c r="CA1236" s="206"/>
      <c r="CB1236" s="206"/>
      <c r="CC1236" s="206"/>
      <c r="CD1236" s="206"/>
      <c r="CE1236" s="206"/>
      <c r="CF1236" s="206"/>
      <c r="CG1236" s="206"/>
      <c r="CH1236" s="206"/>
      <c r="CI1236" s="206"/>
      <c r="CJ1236" s="206"/>
      <c r="CK1236" s="206"/>
      <c r="CL1236" s="206"/>
      <c r="CM1236" s="206"/>
      <c r="CN1236" s="206"/>
      <c r="CO1236" s="206"/>
      <c r="CP1236" s="206"/>
      <c r="CQ1236" s="206"/>
      <c r="CR1236" s="206"/>
      <c r="CS1236" s="206"/>
      <c r="CT1236" s="206"/>
      <c r="CU1236" s="206"/>
      <c r="CV1236" s="206"/>
      <c r="CW1236" s="206"/>
      <c r="CX1236" s="206"/>
      <c r="CY1236" s="206"/>
      <c r="CZ1236" s="206"/>
      <c r="DA1236" s="206"/>
      <c r="DB1236" s="206"/>
      <c r="DC1236" s="206"/>
      <c r="DD1236" s="206"/>
      <c r="DE1236" s="206"/>
      <c r="DF1236" s="206"/>
      <c r="DG1236" s="206"/>
      <c r="DH1236" s="206"/>
      <c r="DI1236" s="206"/>
      <c r="DJ1236" s="206"/>
      <c r="DK1236" s="206"/>
      <c r="DL1236" s="206"/>
      <c r="DM1236" s="206"/>
      <c r="DN1236" s="206"/>
      <c r="DO1236" s="206"/>
      <c r="DP1236" s="206"/>
      <c r="DQ1236" s="206"/>
      <c r="DR1236" s="206"/>
      <c r="DS1236" s="206"/>
      <c r="DT1236" s="206"/>
      <c r="DU1236" s="206"/>
      <c r="DV1236" s="206"/>
      <c r="DW1236" s="206"/>
      <c r="DX1236" s="206"/>
      <c r="DY1236" s="206"/>
      <c r="DZ1236" s="206"/>
      <c r="EA1236" s="206"/>
      <c r="EB1236" s="206"/>
      <c r="EC1236" s="206"/>
      <c r="ED1236" s="206"/>
      <c r="EE1236" s="206"/>
      <c r="EF1236" s="206"/>
      <c r="EG1236" s="206"/>
      <c r="EH1236" s="206"/>
      <c r="EI1236" s="206"/>
      <c r="EJ1236" s="206"/>
      <c r="EK1236" s="206"/>
      <c r="EL1236" s="206"/>
      <c r="EM1236" s="206"/>
      <c r="EN1236" s="206"/>
      <c r="EO1236" s="206"/>
      <c r="EP1236" s="206"/>
      <c r="EQ1236" s="206"/>
      <c r="ER1236" s="206"/>
      <c r="ES1236" s="206"/>
      <c r="ET1236" s="206"/>
      <c r="EU1236" s="206"/>
      <c r="EV1236" s="206"/>
      <c r="EW1236" s="206"/>
      <c r="EX1236" s="206"/>
      <c r="EY1236" s="206"/>
      <c r="EZ1236" s="206"/>
      <c r="FA1236" s="206"/>
      <c r="FB1236" s="206"/>
      <c r="FC1236" s="206"/>
      <c r="FD1236" s="206"/>
      <c r="FE1236" s="206"/>
      <c r="FF1236" s="206"/>
      <c r="FG1236" s="206"/>
      <c r="FH1236" s="206"/>
      <c r="FI1236" s="206"/>
      <c r="FJ1236" s="206"/>
      <c r="FK1236" s="206"/>
      <c r="FL1236" s="206"/>
      <c r="FM1236" s="206"/>
      <c r="FN1236" s="206"/>
      <c r="FO1236" s="206"/>
      <c r="FP1236" s="206"/>
      <c r="FQ1236" s="206"/>
      <c r="FR1236" s="206"/>
      <c r="FS1236" s="206"/>
      <c r="FT1236" s="206"/>
      <c r="FU1236" s="206"/>
      <c r="FV1236" s="206"/>
      <c r="FW1236" s="206"/>
      <c r="FX1236" s="206"/>
      <c r="FY1236" s="206"/>
      <c r="FZ1236" s="206"/>
      <c r="GA1236" s="206"/>
      <c r="GB1236" s="206"/>
      <c r="GC1236" s="206"/>
      <c r="GD1236" s="206"/>
      <c r="GE1236" s="206"/>
      <c r="GF1236" s="206"/>
      <c r="GG1236" s="206"/>
      <c r="GH1236" s="206"/>
      <c r="GI1236" s="206"/>
      <c r="GJ1236" s="206"/>
      <c r="GK1236" s="206"/>
      <c r="GL1236" s="206"/>
      <c r="GM1236" s="206"/>
      <c r="GN1236" s="206"/>
      <c r="GO1236" s="206"/>
      <c r="GP1236" s="206"/>
      <c r="GQ1236" s="206"/>
      <c r="GR1236" s="206"/>
      <c r="GS1236" s="206"/>
      <c r="GT1236" s="206"/>
      <c r="GU1236" s="206"/>
      <c r="GV1236" s="206"/>
      <c r="GW1236" s="206"/>
      <c r="GX1236" s="206"/>
      <c r="GY1236" s="206"/>
      <c r="GZ1236" s="206"/>
      <c r="HA1236" s="206"/>
      <c r="HB1236" s="206"/>
      <c r="HC1236" s="206"/>
      <c r="HD1236" s="206"/>
      <c r="HE1236" s="206"/>
      <c r="HF1236" s="206"/>
      <c r="HG1236" s="206"/>
      <c r="HH1236" s="206"/>
      <c r="HI1236" s="206"/>
      <c r="HJ1236" s="206"/>
      <c r="HK1236" s="206"/>
      <c r="HL1236" s="206"/>
      <c r="HM1236" s="206"/>
      <c r="HN1236" s="206"/>
      <c r="HO1236" s="206"/>
      <c r="HP1236" s="206"/>
      <c r="HQ1236" s="206"/>
      <c r="HR1236" s="206"/>
      <c r="HS1236" s="206"/>
      <c r="HT1236" s="206"/>
      <c r="HU1236" s="206"/>
      <c r="HV1236" s="206"/>
      <c r="HW1236" s="206"/>
      <c r="HX1236" s="206"/>
      <c r="HY1236" s="206"/>
      <c r="HZ1236" s="206"/>
      <c r="IA1236" s="206"/>
      <c r="IB1236" s="206"/>
      <c r="IC1236" s="206"/>
      <c r="ID1236" s="206"/>
      <c r="IE1236" s="206"/>
      <c r="IF1236" s="206"/>
      <c r="IG1236" s="206"/>
      <c r="IH1236" s="206"/>
    </row>
    <row r="1237" spans="1:242" s="225" customFormat="1" hidden="1" x14ac:dyDescent="0.25">
      <c r="A1237" s="206"/>
      <c r="B1237" s="206"/>
      <c r="C1237" s="232">
        <v>43801</v>
      </c>
      <c r="D1237" s="225" t="s">
        <v>2162</v>
      </c>
      <c r="E1237" s="206" t="s">
        <v>2166</v>
      </c>
      <c r="F1237" s="206"/>
      <c r="G1237" s="235" t="s">
        <v>2163</v>
      </c>
      <c r="H1237" s="313"/>
      <c r="I1237" s="313">
        <v>1305000</v>
      </c>
      <c r="J1237" s="329">
        <f t="shared" si="20"/>
        <v>7867293</v>
      </c>
      <c r="K1237" s="419"/>
      <c r="L1237" s="287"/>
      <c r="M1237" s="206" t="s">
        <v>2166</v>
      </c>
      <c r="N1237" s="287"/>
      <c r="O1237" s="287"/>
      <c r="P1237" s="287"/>
      <c r="Q1237" s="287"/>
      <c r="R1237" s="287"/>
      <c r="S1237" s="287"/>
      <c r="T1237" s="287"/>
      <c r="U1237" s="287"/>
      <c r="V1237" s="287"/>
      <c r="W1237" s="287"/>
      <c r="X1237" s="287"/>
      <c r="Y1237" s="287"/>
      <c r="Z1237" s="287"/>
      <c r="AA1237" s="287"/>
      <c r="AB1237" s="287"/>
      <c r="AC1237" s="287"/>
      <c r="AD1237" s="287"/>
      <c r="AE1237" s="287"/>
      <c r="AF1237" s="287"/>
      <c r="AG1237" s="287"/>
      <c r="AH1237" s="287"/>
      <c r="AI1237" s="287"/>
      <c r="AJ1237" s="449"/>
      <c r="AK1237" s="206"/>
      <c r="AL1237" s="206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06"/>
      <c r="AX1237" s="206"/>
      <c r="AY1237" s="206"/>
      <c r="AZ1237" s="206"/>
      <c r="BA1237" s="206"/>
      <c r="BB1237" s="206"/>
      <c r="BC1237" s="206"/>
      <c r="BD1237" s="206"/>
      <c r="BE1237" s="206"/>
      <c r="BF1237" s="206"/>
      <c r="BG1237" s="206"/>
      <c r="BH1237" s="206"/>
      <c r="BI1237" s="206"/>
      <c r="BJ1237" s="206"/>
      <c r="BK1237" s="206"/>
      <c r="BL1237" s="206"/>
      <c r="BM1237" s="206"/>
      <c r="BN1237" s="206"/>
      <c r="BO1237" s="206"/>
      <c r="BP1237" s="206"/>
      <c r="BQ1237" s="206"/>
      <c r="BR1237" s="206"/>
      <c r="BS1237" s="206"/>
      <c r="BT1237" s="206"/>
      <c r="BU1237" s="206"/>
      <c r="BV1237" s="206"/>
      <c r="BW1237" s="206"/>
      <c r="BX1237" s="206"/>
      <c r="BY1237" s="206"/>
      <c r="BZ1237" s="206"/>
      <c r="CA1237" s="206"/>
      <c r="CB1237" s="206"/>
      <c r="CC1237" s="206"/>
      <c r="CD1237" s="206"/>
      <c r="CE1237" s="206"/>
      <c r="CF1237" s="206"/>
      <c r="CG1237" s="206"/>
      <c r="CH1237" s="206"/>
      <c r="CI1237" s="206"/>
      <c r="CJ1237" s="206"/>
      <c r="CK1237" s="206"/>
      <c r="CL1237" s="206"/>
      <c r="CM1237" s="206"/>
      <c r="CN1237" s="206"/>
      <c r="CO1237" s="206"/>
      <c r="CP1237" s="206"/>
      <c r="CQ1237" s="206"/>
      <c r="CR1237" s="206"/>
      <c r="CS1237" s="206"/>
      <c r="CT1237" s="206"/>
      <c r="CU1237" s="206"/>
      <c r="CV1237" s="206"/>
      <c r="CW1237" s="206"/>
      <c r="CX1237" s="206"/>
      <c r="CY1237" s="206"/>
      <c r="CZ1237" s="206"/>
      <c r="DA1237" s="206"/>
      <c r="DB1237" s="206"/>
      <c r="DC1237" s="206"/>
      <c r="DD1237" s="206"/>
      <c r="DE1237" s="206"/>
      <c r="DF1237" s="206"/>
      <c r="DG1237" s="206"/>
      <c r="DH1237" s="206"/>
      <c r="DI1237" s="206"/>
      <c r="DJ1237" s="206"/>
      <c r="DK1237" s="206"/>
      <c r="DL1237" s="206"/>
      <c r="DM1237" s="206"/>
      <c r="DN1237" s="206"/>
      <c r="DO1237" s="206"/>
      <c r="DP1237" s="206"/>
      <c r="DQ1237" s="206"/>
      <c r="DR1237" s="206"/>
      <c r="DS1237" s="206"/>
      <c r="DT1237" s="206"/>
      <c r="DU1237" s="206"/>
      <c r="DV1237" s="206"/>
      <c r="DW1237" s="206"/>
      <c r="DX1237" s="206"/>
      <c r="DY1237" s="206"/>
      <c r="DZ1237" s="206"/>
      <c r="EA1237" s="206"/>
      <c r="EB1237" s="206"/>
      <c r="EC1237" s="206"/>
      <c r="ED1237" s="206"/>
      <c r="EE1237" s="206"/>
      <c r="EF1237" s="206"/>
      <c r="EG1237" s="206"/>
      <c r="EH1237" s="206"/>
      <c r="EI1237" s="206"/>
      <c r="EJ1237" s="206"/>
      <c r="EK1237" s="206"/>
      <c r="EL1237" s="206"/>
      <c r="EM1237" s="206"/>
      <c r="EN1237" s="206"/>
      <c r="EO1237" s="206"/>
      <c r="EP1237" s="206"/>
      <c r="EQ1237" s="206"/>
      <c r="ER1237" s="206"/>
      <c r="ES1237" s="206"/>
      <c r="ET1237" s="206"/>
      <c r="EU1237" s="206"/>
      <c r="EV1237" s="206"/>
      <c r="EW1237" s="206"/>
      <c r="EX1237" s="206"/>
      <c r="EY1237" s="206"/>
      <c r="EZ1237" s="206"/>
      <c r="FA1237" s="206"/>
      <c r="FB1237" s="206"/>
      <c r="FC1237" s="206"/>
      <c r="FD1237" s="206"/>
      <c r="FE1237" s="206"/>
      <c r="FF1237" s="206"/>
      <c r="FG1237" s="206"/>
      <c r="FH1237" s="206"/>
      <c r="FI1237" s="206"/>
      <c r="FJ1237" s="206"/>
      <c r="FK1237" s="206"/>
      <c r="FL1237" s="206"/>
      <c r="FM1237" s="206"/>
      <c r="FN1237" s="206"/>
      <c r="FO1237" s="206"/>
      <c r="FP1237" s="206"/>
      <c r="FQ1237" s="206"/>
      <c r="FR1237" s="206"/>
      <c r="FS1237" s="206"/>
      <c r="FT1237" s="206"/>
      <c r="FU1237" s="206"/>
      <c r="FV1237" s="206"/>
      <c r="FW1237" s="206"/>
      <c r="FX1237" s="206"/>
      <c r="FY1237" s="206"/>
      <c r="FZ1237" s="206"/>
      <c r="GA1237" s="206"/>
      <c r="GB1237" s="206"/>
      <c r="GC1237" s="206"/>
      <c r="GD1237" s="206"/>
      <c r="GE1237" s="206"/>
      <c r="GF1237" s="206"/>
      <c r="GG1237" s="206"/>
      <c r="GH1237" s="206"/>
      <c r="GI1237" s="206"/>
      <c r="GJ1237" s="206"/>
      <c r="GK1237" s="206"/>
      <c r="GL1237" s="206"/>
      <c r="GM1237" s="206"/>
      <c r="GN1237" s="206"/>
      <c r="GO1237" s="206"/>
      <c r="GP1237" s="206"/>
      <c r="GQ1237" s="206"/>
      <c r="GR1237" s="206"/>
      <c r="GS1237" s="206"/>
      <c r="GT1237" s="206"/>
      <c r="GU1237" s="206"/>
      <c r="GV1237" s="206"/>
      <c r="GW1237" s="206"/>
      <c r="GX1237" s="206"/>
      <c r="GY1237" s="206"/>
      <c r="GZ1237" s="206"/>
      <c r="HA1237" s="206"/>
      <c r="HB1237" s="206"/>
      <c r="HC1237" s="206"/>
      <c r="HD1237" s="206"/>
      <c r="HE1237" s="206"/>
      <c r="HF1237" s="206"/>
      <c r="HG1237" s="206"/>
      <c r="HH1237" s="206"/>
      <c r="HI1237" s="206"/>
      <c r="HJ1237" s="206"/>
      <c r="HK1237" s="206"/>
      <c r="HL1237" s="206"/>
      <c r="HM1237" s="206"/>
      <c r="HN1237" s="206"/>
      <c r="HO1237" s="206"/>
      <c r="HP1237" s="206"/>
      <c r="HQ1237" s="206"/>
      <c r="HR1237" s="206"/>
      <c r="HS1237" s="206"/>
      <c r="HT1237" s="206"/>
      <c r="HU1237" s="206"/>
      <c r="HV1237" s="206"/>
      <c r="HW1237" s="206"/>
      <c r="HX1237" s="206"/>
      <c r="HY1237" s="206"/>
      <c r="HZ1237" s="206"/>
      <c r="IA1237" s="206"/>
      <c r="IB1237" s="206"/>
      <c r="IC1237" s="206"/>
      <c r="ID1237" s="206"/>
      <c r="IE1237" s="206"/>
      <c r="IF1237" s="206"/>
      <c r="IG1237" s="206"/>
      <c r="IH1237" s="206"/>
    </row>
    <row r="1238" spans="1:242" s="225" customFormat="1" hidden="1" x14ac:dyDescent="0.25">
      <c r="A1238" s="206"/>
      <c r="B1238" s="206"/>
      <c r="C1238" s="232">
        <v>43806</v>
      </c>
      <c r="D1238" s="225" t="s">
        <v>2164</v>
      </c>
      <c r="E1238" s="206" t="s">
        <v>2167</v>
      </c>
      <c r="F1238" s="206"/>
      <c r="G1238" s="225" t="s">
        <v>1210</v>
      </c>
      <c r="H1238" s="313"/>
      <c r="I1238" s="313">
        <v>2500000</v>
      </c>
      <c r="J1238" s="329">
        <f t="shared" si="20"/>
        <v>5367293</v>
      </c>
      <c r="K1238" s="419"/>
      <c r="L1238" s="287"/>
      <c r="M1238" s="206" t="s">
        <v>2167</v>
      </c>
      <c r="N1238" s="287"/>
      <c r="O1238" s="287"/>
      <c r="P1238" s="287"/>
      <c r="Q1238" s="287"/>
      <c r="R1238" s="287"/>
      <c r="S1238" s="287"/>
      <c r="T1238" s="287"/>
      <c r="U1238" s="287"/>
      <c r="V1238" s="287"/>
      <c r="W1238" s="287"/>
      <c r="X1238" s="287"/>
      <c r="Y1238" s="287"/>
      <c r="Z1238" s="287"/>
      <c r="AA1238" s="287"/>
      <c r="AB1238" s="287"/>
      <c r="AC1238" s="287"/>
      <c r="AD1238" s="287"/>
      <c r="AE1238" s="287"/>
      <c r="AF1238" s="287"/>
      <c r="AG1238" s="287"/>
      <c r="AH1238" s="287"/>
      <c r="AI1238" s="287"/>
      <c r="AJ1238" s="449"/>
      <c r="AK1238" s="206"/>
      <c r="AL1238" s="206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06"/>
      <c r="AX1238" s="206"/>
      <c r="AY1238" s="206"/>
      <c r="AZ1238" s="206"/>
      <c r="BA1238" s="206"/>
      <c r="BB1238" s="206"/>
      <c r="BC1238" s="206"/>
      <c r="BD1238" s="206"/>
      <c r="BE1238" s="206"/>
      <c r="BF1238" s="206"/>
      <c r="BG1238" s="206"/>
      <c r="BH1238" s="206"/>
      <c r="BI1238" s="206"/>
      <c r="BJ1238" s="206"/>
      <c r="BK1238" s="206"/>
      <c r="BL1238" s="206"/>
      <c r="BM1238" s="206"/>
      <c r="BN1238" s="206"/>
      <c r="BO1238" s="206"/>
      <c r="BP1238" s="206"/>
      <c r="BQ1238" s="206"/>
      <c r="BR1238" s="206"/>
      <c r="BS1238" s="206"/>
      <c r="BT1238" s="206"/>
      <c r="BU1238" s="206"/>
      <c r="BV1238" s="206"/>
      <c r="BW1238" s="206"/>
      <c r="BX1238" s="206"/>
      <c r="BY1238" s="206"/>
      <c r="BZ1238" s="206"/>
      <c r="CA1238" s="206"/>
      <c r="CB1238" s="206"/>
      <c r="CC1238" s="206"/>
      <c r="CD1238" s="206"/>
      <c r="CE1238" s="206"/>
      <c r="CF1238" s="206"/>
      <c r="CG1238" s="206"/>
      <c r="CH1238" s="206"/>
      <c r="CI1238" s="206"/>
      <c r="CJ1238" s="206"/>
      <c r="CK1238" s="206"/>
      <c r="CL1238" s="206"/>
      <c r="CM1238" s="206"/>
      <c r="CN1238" s="206"/>
      <c r="CO1238" s="206"/>
      <c r="CP1238" s="206"/>
      <c r="CQ1238" s="206"/>
      <c r="CR1238" s="206"/>
      <c r="CS1238" s="206"/>
      <c r="CT1238" s="206"/>
      <c r="CU1238" s="206"/>
      <c r="CV1238" s="206"/>
      <c r="CW1238" s="206"/>
      <c r="CX1238" s="206"/>
      <c r="CY1238" s="206"/>
      <c r="CZ1238" s="206"/>
      <c r="DA1238" s="206"/>
      <c r="DB1238" s="206"/>
      <c r="DC1238" s="206"/>
      <c r="DD1238" s="206"/>
      <c r="DE1238" s="206"/>
      <c r="DF1238" s="206"/>
      <c r="DG1238" s="206"/>
      <c r="DH1238" s="206"/>
      <c r="DI1238" s="206"/>
      <c r="DJ1238" s="206"/>
      <c r="DK1238" s="206"/>
      <c r="DL1238" s="206"/>
      <c r="DM1238" s="206"/>
      <c r="DN1238" s="206"/>
      <c r="DO1238" s="206"/>
      <c r="DP1238" s="206"/>
      <c r="DQ1238" s="206"/>
      <c r="DR1238" s="206"/>
      <c r="DS1238" s="206"/>
      <c r="DT1238" s="206"/>
      <c r="DU1238" s="206"/>
      <c r="DV1238" s="206"/>
      <c r="DW1238" s="206"/>
      <c r="DX1238" s="206"/>
      <c r="DY1238" s="206"/>
      <c r="DZ1238" s="206"/>
      <c r="EA1238" s="206"/>
      <c r="EB1238" s="206"/>
      <c r="EC1238" s="206"/>
      <c r="ED1238" s="206"/>
      <c r="EE1238" s="206"/>
      <c r="EF1238" s="206"/>
      <c r="EG1238" s="206"/>
      <c r="EH1238" s="206"/>
      <c r="EI1238" s="206"/>
      <c r="EJ1238" s="206"/>
      <c r="EK1238" s="206"/>
      <c r="EL1238" s="206"/>
      <c r="EM1238" s="206"/>
      <c r="EN1238" s="206"/>
      <c r="EO1238" s="206"/>
      <c r="EP1238" s="206"/>
      <c r="EQ1238" s="206"/>
      <c r="ER1238" s="206"/>
      <c r="ES1238" s="206"/>
      <c r="ET1238" s="206"/>
      <c r="EU1238" s="206"/>
      <c r="EV1238" s="206"/>
      <c r="EW1238" s="206"/>
      <c r="EX1238" s="206"/>
      <c r="EY1238" s="206"/>
      <c r="EZ1238" s="206"/>
      <c r="FA1238" s="206"/>
      <c r="FB1238" s="206"/>
      <c r="FC1238" s="206"/>
      <c r="FD1238" s="206"/>
      <c r="FE1238" s="206"/>
      <c r="FF1238" s="206"/>
      <c r="FG1238" s="206"/>
      <c r="FH1238" s="206"/>
      <c r="FI1238" s="206"/>
      <c r="FJ1238" s="206"/>
      <c r="FK1238" s="206"/>
      <c r="FL1238" s="206"/>
      <c r="FM1238" s="206"/>
      <c r="FN1238" s="206"/>
      <c r="FO1238" s="206"/>
      <c r="FP1238" s="206"/>
      <c r="FQ1238" s="206"/>
      <c r="FR1238" s="206"/>
      <c r="FS1238" s="206"/>
      <c r="FT1238" s="206"/>
      <c r="FU1238" s="206"/>
      <c r="FV1238" s="206"/>
      <c r="FW1238" s="206"/>
      <c r="FX1238" s="206"/>
      <c r="FY1238" s="206"/>
      <c r="FZ1238" s="206"/>
      <c r="GA1238" s="206"/>
      <c r="GB1238" s="206"/>
      <c r="GC1238" s="206"/>
      <c r="GD1238" s="206"/>
      <c r="GE1238" s="206"/>
      <c r="GF1238" s="206"/>
      <c r="GG1238" s="206"/>
      <c r="GH1238" s="206"/>
      <c r="GI1238" s="206"/>
      <c r="GJ1238" s="206"/>
      <c r="GK1238" s="206"/>
      <c r="GL1238" s="206"/>
      <c r="GM1238" s="206"/>
      <c r="GN1238" s="206"/>
      <c r="GO1238" s="206"/>
      <c r="GP1238" s="206"/>
      <c r="GQ1238" s="206"/>
      <c r="GR1238" s="206"/>
      <c r="GS1238" s="206"/>
      <c r="GT1238" s="206"/>
      <c r="GU1238" s="206"/>
      <c r="GV1238" s="206"/>
      <c r="GW1238" s="206"/>
      <c r="GX1238" s="206"/>
      <c r="GY1238" s="206"/>
      <c r="GZ1238" s="206"/>
      <c r="HA1238" s="206"/>
      <c r="HB1238" s="206"/>
      <c r="HC1238" s="206"/>
      <c r="HD1238" s="206"/>
      <c r="HE1238" s="206"/>
      <c r="HF1238" s="206"/>
      <c r="HG1238" s="206"/>
      <c r="HH1238" s="206"/>
      <c r="HI1238" s="206"/>
      <c r="HJ1238" s="206"/>
      <c r="HK1238" s="206"/>
      <c r="HL1238" s="206"/>
      <c r="HM1238" s="206"/>
      <c r="HN1238" s="206"/>
      <c r="HO1238" s="206"/>
      <c r="HP1238" s="206"/>
      <c r="HQ1238" s="206"/>
      <c r="HR1238" s="206"/>
      <c r="HS1238" s="206"/>
      <c r="HT1238" s="206"/>
      <c r="HU1238" s="206"/>
      <c r="HV1238" s="206"/>
      <c r="HW1238" s="206"/>
      <c r="HX1238" s="206"/>
      <c r="HY1238" s="206"/>
      <c r="HZ1238" s="206"/>
      <c r="IA1238" s="206"/>
      <c r="IB1238" s="206"/>
      <c r="IC1238" s="206"/>
      <c r="ID1238" s="206"/>
      <c r="IE1238" s="206"/>
      <c r="IF1238" s="206"/>
      <c r="IG1238" s="206"/>
      <c r="IH1238" s="206"/>
    </row>
    <row r="1239" spans="1:242" s="225" customFormat="1" hidden="1" x14ac:dyDescent="0.25">
      <c r="A1239" s="206"/>
      <c r="B1239" s="206"/>
      <c r="C1239" s="206"/>
      <c r="D1239" s="206"/>
      <c r="E1239" s="206"/>
      <c r="F1239" s="206"/>
      <c r="G1239" s="208"/>
      <c r="H1239" s="313"/>
      <c r="I1239" s="209"/>
      <c r="J1239" s="329">
        <f t="shared" si="20"/>
        <v>5367293</v>
      </c>
      <c r="K1239" s="419"/>
      <c r="L1239" s="287"/>
      <c r="M1239" s="206"/>
      <c r="N1239" s="287"/>
      <c r="O1239" s="287"/>
      <c r="P1239" s="287"/>
      <c r="Q1239" s="287"/>
      <c r="R1239" s="287"/>
      <c r="S1239" s="287"/>
      <c r="T1239" s="287"/>
      <c r="U1239" s="287"/>
      <c r="V1239" s="287"/>
      <c r="W1239" s="287"/>
      <c r="X1239" s="287"/>
      <c r="Y1239" s="287"/>
      <c r="Z1239" s="287"/>
      <c r="AA1239" s="287"/>
      <c r="AB1239" s="287"/>
      <c r="AC1239" s="287"/>
      <c r="AD1239" s="287"/>
      <c r="AE1239" s="287"/>
      <c r="AF1239" s="287"/>
      <c r="AG1239" s="287"/>
      <c r="AH1239" s="287"/>
      <c r="AI1239" s="287"/>
      <c r="AJ1239" s="449"/>
      <c r="AK1239" s="206"/>
      <c r="AL1239" s="206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06"/>
      <c r="AX1239" s="206"/>
      <c r="AY1239" s="206"/>
      <c r="AZ1239" s="206"/>
      <c r="BA1239" s="206"/>
      <c r="BB1239" s="206"/>
      <c r="BC1239" s="206"/>
      <c r="BD1239" s="206"/>
      <c r="BE1239" s="206"/>
      <c r="BF1239" s="206"/>
      <c r="BG1239" s="206"/>
      <c r="BH1239" s="206"/>
      <c r="BI1239" s="206"/>
      <c r="BJ1239" s="206"/>
      <c r="BK1239" s="206"/>
      <c r="BL1239" s="206"/>
      <c r="BM1239" s="206"/>
      <c r="BN1239" s="206"/>
      <c r="BO1239" s="206"/>
      <c r="BP1239" s="206"/>
      <c r="BQ1239" s="206"/>
      <c r="BR1239" s="206"/>
      <c r="BS1239" s="206"/>
      <c r="BT1239" s="206"/>
      <c r="BU1239" s="206"/>
      <c r="BV1239" s="206"/>
      <c r="BW1239" s="206"/>
      <c r="BX1239" s="206"/>
      <c r="BY1239" s="206"/>
      <c r="BZ1239" s="206"/>
      <c r="CA1239" s="206"/>
      <c r="CB1239" s="206"/>
      <c r="CC1239" s="206"/>
      <c r="CD1239" s="206"/>
      <c r="CE1239" s="206"/>
      <c r="CF1239" s="206"/>
      <c r="CG1239" s="206"/>
      <c r="CH1239" s="206"/>
      <c r="CI1239" s="206"/>
      <c r="CJ1239" s="206"/>
      <c r="CK1239" s="206"/>
      <c r="CL1239" s="206"/>
      <c r="CM1239" s="206"/>
      <c r="CN1239" s="206"/>
      <c r="CO1239" s="206"/>
      <c r="CP1239" s="206"/>
      <c r="CQ1239" s="206"/>
      <c r="CR1239" s="206"/>
      <c r="CS1239" s="206"/>
      <c r="CT1239" s="206"/>
      <c r="CU1239" s="206"/>
      <c r="CV1239" s="206"/>
      <c r="CW1239" s="206"/>
      <c r="CX1239" s="206"/>
      <c r="CY1239" s="206"/>
      <c r="CZ1239" s="206"/>
      <c r="DA1239" s="206"/>
      <c r="DB1239" s="206"/>
      <c r="DC1239" s="206"/>
      <c r="DD1239" s="206"/>
      <c r="DE1239" s="206"/>
      <c r="DF1239" s="206"/>
      <c r="DG1239" s="206"/>
      <c r="DH1239" s="206"/>
      <c r="DI1239" s="206"/>
      <c r="DJ1239" s="206"/>
      <c r="DK1239" s="206"/>
      <c r="DL1239" s="206"/>
      <c r="DM1239" s="206"/>
      <c r="DN1239" s="206"/>
      <c r="DO1239" s="206"/>
      <c r="DP1239" s="206"/>
      <c r="DQ1239" s="206"/>
      <c r="DR1239" s="206"/>
      <c r="DS1239" s="206"/>
      <c r="DT1239" s="206"/>
      <c r="DU1239" s="206"/>
      <c r="DV1239" s="206"/>
      <c r="DW1239" s="206"/>
      <c r="DX1239" s="206"/>
      <c r="DY1239" s="206"/>
      <c r="DZ1239" s="206"/>
      <c r="EA1239" s="206"/>
      <c r="EB1239" s="206"/>
      <c r="EC1239" s="206"/>
      <c r="ED1239" s="206"/>
      <c r="EE1239" s="206"/>
      <c r="EF1239" s="206"/>
      <c r="EG1239" s="206"/>
      <c r="EH1239" s="206"/>
      <c r="EI1239" s="206"/>
      <c r="EJ1239" s="206"/>
      <c r="EK1239" s="206"/>
      <c r="EL1239" s="206"/>
      <c r="EM1239" s="206"/>
      <c r="EN1239" s="206"/>
      <c r="EO1239" s="206"/>
      <c r="EP1239" s="206"/>
      <c r="EQ1239" s="206"/>
      <c r="ER1239" s="206"/>
      <c r="ES1239" s="206"/>
      <c r="ET1239" s="206"/>
      <c r="EU1239" s="206"/>
      <c r="EV1239" s="206"/>
      <c r="EW1239" s="206"/>
      <c r="EX1239" s="206"/>
      <c r="EY1239" s="206"/>
      <c r="EZ1239" s="206"/>
      <c r="FA1239" s="206"/>
      <c r="FB1239" s="206"/>
      <c r="FC1239" s="206"/>
      <c r="FD1239" s="206"/>
      <c r="FE1239" s="206"/>
      <c r="FF1239" s="206"/>
      <c r="FG1239" s="206"/>
      <c r="FH1239" s="206"/>
      <c r="FI1239" s="206"/>
      <c r="FJ1239" s="206"/>
      <c r="FK1239" s="206"/>
      <c r="FL1239" s="206"/>
      <c r="FM1239" s="206"/>
      <c r="FN1239" s="206"/>
      <c r="FO1239" s="206"/>
      <c r="FP1239" s="206"/>
      <c r="FQ1239" s="206"/>
      <c r="FR1239" s="206"/>
      <c r="FS1239" s="206"/>
      <c r="FT1239" s="206"/>
      <c r="FU1239" s="206"/>
      <c r="FV1239" s="206"/>
      <c r="FW1239" s="206"/>
      <c r="FX1239" s="206"/>
      <c r="FY1239" s="206"/>
      <c r="FZ1239" s="206"/>
      <c r="GA1239" s="206"/>
      <c r="GB1239" s="206"/>
      <c r="GC1239" s="206"/>
      <c r="GD1239" s="206"/>
      <c r="GE1239" s="206"/>
      <c r="GF1239" s="206"/>
      <c r="GG1239" s="206"/>
      <c r="GH1239" s="206"/>
      <c r="GI1239" s="206"/>
      <c r="GJ1239" s="206"/>
      <c r="GK1239" s="206"/>
      <c r="GL1239" s="206"/>
      <c r="GM1239" s="206"/>
      <c r="GN1239" s="206"/>
      <c r="GO1239" s="206"/>
      <c r="GP1239" s="206"/>
      <c r="GQ1239" s="206"/>
      <c r="GR1239" s="206"/>
      <c r="GS1239" s="206"/>
      <c r="GT1239" s="206"/>
      <c r="GU1239" s="206"/>
      <c r="GV1239" s="206"/>
      <c r="GW1239" s="206"/>
      <c r="GX1239" s="206"/>
      <c r="GY1239" s="206"/>
      <c r="GZ1239" s="206"/>
      <c r="HA1239" s="206"/>
      <c r="HB1239" s="206"/>
      <c r="HC1239" s="206"/>
      <c r="HD1239" s="206"/>
      <c r="HE1239" s="206"/>
      <c r="HF1239" s="206"/>
      <c r="HG1239" s="206"/>
      <c r="HH1239" s="206"/>
      <c r="HI1239" s="206"/>
      <c r="HJ1239" s="206"/>
      <c r="HK1239" s="206"/>
      <c r="HL1239" s="206"/>
      <c r="HM1239" s="206"/>
      <c r="HN1239" s="206"/>
      <c r="HO1239" s="206"/>
      <c r="HP1239" s="206"/>
      <c r="HQ1239" s="206"/>
      <c r="HR1239" s="206"/>
      <c r="HS1239" s="206"/>
      <c r="HT1239" s="206"/>
      <c r="HU1239" s="206"/>
      <c r="HV1239" s="206"/>
      <c r="HW1239" s="206"/>
      <c r="HX1239" s="206"/>
      <c r="HY1239" s="206"/>
      <c r="HZ1239" s="206"/>
      <c r="IA1239" s="206"/>
      <c r="IB1239" s="206"/>
      <c r="IC1239" s="206"/>
      <c r="ID1239" s="206"/>
      <c r="IE1239" s="206"/>
      <c r="IF1239" s="206"/>
      <c r="IG1239" s="206"/>
      <c r="IH1239" s="206"/>
    </row>
    <row r="1240" spans="1:242" s="225" customFormat="1" hidden="1" x14ac:dyDescent="0.25">
      <c r="A1240" s="206"/>
      <c r="B1240" s="206"/>
      <c r="C1240" s="206"/>
      <c r="D1240" s="206"/>
      <c r="E1240" s="206"/>
      <c r="F1240" s="206"/>
      <c r="G1240" s="208"/>
      <c r="H1240" s="313">
        <v>15527907</v>
      </c>
      <c r="I1240" s="209"/>
      <c r="J1240" s="329">
        <f t="shared" si="20"/>
        <v>20895200</v>
      </c>
      <c r="K1240" s="419"/>
      <c r="L1240" s="287"/>
      <c r="M1240" s="206"/>
      <c r="N1240" s="287"/>
      <c r="O1240" s="287"/>
      <c r="P1240" s="287"/>
      <c r="Q1240" s="287"/>
      <c r="R1240" s="287"/>
      <c r="S1240" s="287"/>
      <c r="T1240" s="287"/>
      <c r="U1240" s="287"/>
      <c r="V1240" s="287"/>
      <c r="W1240" s="287"/>
      <c r="X1240" s="287"/>
      <c r="Y1240" s="287"/>
      <c r="Z1240" s="287"/>
      <c r="AA1240" s="287"/>
      <c r="AB1240" s="287"/>
      <c r="AC1240" s="287"/>
      <c r="AD1240" s="287"/>
      <c r="AE1240" s="287"/>
      <c r="AF1240" s="287"/>
      <c r="AG1240" s="287"/>
      <c r="AH1240" s="287"/>
      <c r="AI1240" s="287"/>
      <c r="AJ1240" s="449"/>
      <c r="AK1240" s="206"/>
      <c r="AL1240" s="206"/>
      <c r="AM1240" s="206"/>
      <c r="AN1240" s="206"/>
      <c r="AO1240" s="206"/>
      <c r="AP1240" s="206"/>
      <c r="AQ1240" s="206"/>
      <c r="AR1240" s="206"/>
      <c r="AS1240" s="206"/>
      <c r="AT1240" s="206"/>
      <c r="AU1240" s="206"/>
      <c r="AV1240" s="206"/>
      <c r="AW1240" s="206"/>
      <c r="AX1240" s="206"/>
      <c r="AY1240" s="206"/>
      <c r="AZ1240" s="206"/>
      <c r="BA1240" s="206"/>
      <c r="BB1240" s="206"/>
      <c r="BC1240" s="206"/>
      <c r="BD1240" s="206"/>
      <c r="BE1240" s="206"/>
      <c r="BF1240" s="206"/>
      <c r="BG1240" s="206"/>
      <c r="BH1240" s="206"/>
      <c r="BI1240" s="206"/>
      <c r="BJ1240" s="206"/>
      <c r="BK1240" s="206"/>
      <c r="BL1240" s="206"/>
      <c r="BM1240" s="206"/>
      <c r="BN1240" s="206"/>
      <c r="BO1240" s="206"/>
      <c r="BP1240" s="206"/>
      <c r="BQ1240" s="206"/>
      <c r="BR1240" s="206"/>
      <c r="BS1240" s="206"/>
      <c r="BT1240" s="206"/>
      <c r="BU1240" s="206"/>
      <c r="BV1240" s="206"/>
      <c r="BW1240" s="206"/>
      <c r="BX1240" s="206"/>
      <c r="BY1240" s="206"/>
      <c r="BZ1240" s="206"/>
      <c r="CA1240" s="206"/>
      <c r="CB1240" s="206"/>
      <c r="CC1240" s="206"/>
      <c r="CD1240" s="206"/>
      <c r="CE1240" s="206"/>
      <c r="CF1240" s="206"/>
      <c r="CG1240" s="206"/>
      <c r="CH1240" s="206"/>
      <c r="CI1240" s="206"/>
      <c r="CJ1240" s="206"/>
      <c r="CK1240" s="206"/>
      <c r="CL1240" s="206"/>
      <c r="CM1240" s="206"/>
      <c r="CN1240" s="206"/>
      <c r="CO1240" s="206"/>
      <c r="CP1240" s="206"/>
      <c r="CQ1240" s="206"/>
      <c r="CR1240" s="206"/>
      <c r="CS1240" s="206"/>
      <c r="CT1240" s="206"/>
      <c r="CU1240" s="206"/>
      <c r="CV1240" s="206"/>
      <c r="CW1240" s="206"/>
      <c r="CX1240" s="206"/>
      <c r="CY1240" s="206"/>
      <c r="CZ1240" s="206"/>
      <c r="DA1240" s="206"/>
      <c r="DB1240" s="206"/>
      <c r="DC1240" s="206"/>
      <c r="DD1240" s="206"/>
      <c r="DE1240" s="206"/>
      <c r="DF1240" s="206"/>
      <c r="DG1240" s="206"/>
      <c r="DH1240" s="206"/>
      <c r="DI1240" s="206"/>
      <c r="DJ1240" s="206"/>
      <c r="DK1240" s="206"/>
      <c r="DL1240" s="206"/>
      <c r="DM1240" s="206"/>
      <c r="DN1240" s="206"/>
      <c r="DO1240" s="206"/>
      <c r="DP1240" s="206"/>
      <c r="DQ1240" s="206"/>
      <c r="DR1240" s="206"/>
      <c r="DS1240" s="206"/>
      <c r="DT1240" s="206"/>
      <c r="DU1240" s="206"/>
      <c r="DV1240" s="206"/>
      <c r="DW1240" s="206"/>
      <c r="DX1240" s="206"/>
      <c r="DY1240" s="206"/>
      <c r="DZ1240" s="206"/>
      <c r="EA1240" s="206"/>
      <c r="EB1240" s="206"/>
      <c r="EC1240" s="206"/>
      <c r="ED1240" s="206"/>
      <c r="EE1240" s="206"/>
      <c r="EF1240" s="206"/>
      <c r="EG1240" s="206"/>
      <c r="EH1240" s="206"/>
      <c r="EI1240" s="206"/>
      <c r="EJ1240" s="206"/>
      <c r="EK1240" s="206"/>
      <c r="EL1240" s="206"/>
      <c r="EM1240" s="206"/>
      <c r="EN1240" s="206"/>
      <c r="EO1240" s="206"/>
      <c r="EP1240" s="206"/>
      <c r="EQ1240" s="206"/>
      <c r="ER1240" s="206"/>
      <c r="ES1240" s="206"/>
      <c r="ET1240" s="206"/>
      <c r="EU1240" s="206"/>
      <c r="EV1240" s="206"/>
      <c r="EW1240" s="206"/>
      <c r="EX1240" s="206"/>
      <c r="EY1240" s="206"/>
      <c r="EZ1240" s="206"/>
      <c r="FA1240" s="206"/>
      <c r="FB1240" s="206"/>
      <c r="FC1240" s="206"/>
      <c r="FD1240" s="206"/>
      <c r="FE1240" s="206"/>
      <c r="FF1240" s="206"/>
      <c r="FG1240" s="206"/>
      <c r="FH1240" s="206"/>
      <c r="FI1240" s="206"/>
      <c r="FJ1240" s="206"/>
      <c r="FK1240" s="206"/>
      <c r="FL1240" s="206"/>
      <c r="FM1240" s="206"/>
      <c r="FN1240" s="206"/>
      <c r="FO1240" s="206"/>
      <c r="FP1240" s="206"/>
      <c r="FQ1240" s="206"/>
      <c r="FR1240" s="206"/>
      <c r="FS1240" s="206"/>
      <c r="FT1240" s="206"/>
      <c r="FU1240" s="206"/>
      <c r="FV1240" s="206"/>
      <c r="FW1240" s="206"/>
      <c r="FX1240" s="206"/>
      <c r="FY1240" s="206"/>
      <c r="FZ1240" s="206"/>
      <c r="GA1240" s="206"/>
      <c r="GB1240" s="206"/>
      <c r="GC1240" s="206"/>
      <c r="GD1240" s="206"/>
      <c r="GE1240" s="206"/>
      <c r="GF1240" s="206"/>
      <c r="GG1240" s="206"/>
      <c r="GH1240" s="206"/>
      <c r="GI1240" s="206"/>
      <c r="GJ1240" s="206"/>
      <c r="GK1240" s="206"/>
      <c r="GL1240" s="206"/>
      <c r="GM1240" s="206"/>
      <c r="GN1240" s="206"/>
      <c r="GO1240" s="206"/>
      <c r="GP1240" s="206"/>
      <c r="GQ1240" s="206"/>
      <c r="GR1240" s="206"/>
      <c r="GS1240" s="206"/>
      <c r="GT1240" s="206"/>
      <c r="GU1240" s="206"/>
      <c r="GV1240" s="206"/>
      <c r="GW1240" s="206"/>
      <c r="GX1240" s="206"/>
      <c r="GY1240" s="206"/>
      <c r="GZ1240" s="206"/>
      <c r="HA1240" s="206"/>
      <c r="HB1240" s="206"/>
      <c r="HC1240" s="206"/>
      <c r="HD1240" s="206"/>
      <c r="HE1240" s="206"/>
      <c r="HF1240" s="206"/>
      <c r="HG1240" s="206"/>
      <c r="HH1240" s="206"/>
      <c r="HI1240" s="206"/>
      <c r="HJ1240" s="206"/>
      <c r="HK1240" s="206"/>
      <c r="HL1240" s="206"/>
      <c r="HM1240" s="206"/>
      <c r="HN1240" s="206"/>
      <c r="HO1240" s="206"/>
      <c r="HP1240" s="206"/>
      <c r="HQ1240" s="206"/>
      <c r="HR1240" s="206"/>
      <c r="HS1240" s="206"/>
      <c r="HT1240" s="206"/>
      <c r="HU1240" s="206"/>
      <c r="HV1240" s="206"/>
      <c r="HW1240" s="206"/>
      <c r="HX1240" s="206"/>
      <c r="HY1240" s="206"/>
      <c r="HZ1240" s="206"/>
      <c r="IA1240" s="206"/>
      <c r="IB1240" s="206"/>
      <c r="IC1240" s="206"/>
      <c r="ID1240" s="206"/>
      <c r="IE1240" s="206"/>
      <c r="IF1240" s="206"/>
      <c r="IG1240" s="206"/>
      <c r="IH1240" s="206"/>
    </row>
    <row r="1241" spans="1:242" s="225" customFormat="1" hidden="1" x14ac:dyDescent="0.25">
      <c r="A1241" s="206"/>
      <c r="B1241" s="206"/>
      <c r="C1241" s="207">
        <v>43805</v>
      </c>
      <c r="D1241" s="383" t="s">
        <v>2179</v>
      </c>
      <c r="E1241" s="238" t="s">
        <v>2169</v>
      </c>
      <c r="F1241" s="238"/>
      <c r="G1241" s="249" t="s">
        <v>2178</v>
      </c>
      <c r="H1241" s="313"/>
      <c r="I1241" s="313">
        <v>1377000</v>
      </c>
      <c r="J1241" s="329">
        <f t="shared" si="20"/>
        <v>19518200</v>
      </c>
      <c r="K1241" s="419"/>
      <c r="L1241" s="287"/>
      <c r="M1241" s="238" t="s">
        <v>2169</v>
      </c>
      <c r="N1241" s="287"/>
      <c r="O1241" s="287"/>
      <c r="P1241" s="287"/>
      <c r="Q1241" s="287"/>
      <c r="R1241" s="287"/>
      <c r="S1241" s="287"/>
      <c r="T1241" s="287"/>
      <c r="U1241" s="287"/>
      <c r="V1241" s="287"/>
      <c r="W1241" s="287"/>
      <c r="X1241" s="287"/>
      <c r="Y1241" s="287"/>
      <c r="Z1241" s="287"/>
      <c r="AA1241" s="287"/>
      <c r="AB1241" s="287"/>
      <c r="AC1241" s="287"/>
      <c r="AD1241" s="287"/>
      <c r="AE1241" s="287"/>
      <c r="AF1241" s="287"/>
      <c r="AG1241" s="287"/>
      <c r="AH1241" s="287"/>
      <c r="AI1241" s="287"/>
      <c r="AJ1241" s="449"/>
      <c r="AK1241" s="206"/>
      <c r="AL1241" s="206"/>
      <c r="AM1241" s="206"/>
      <c r="AN1241" s="206"/>
      <c r="AO1241" s="206"/>
      <c r="AP1241" s="206"/>
      <c r="AQ1241" s="206"/>
      <c r="AR1241" s="206"/>
      <c r="AS1241" s="206"/>
      <c r="AT1241" s="206"/>
      <c r="AU1241" s="206"/>
      <c r="AV1241" s="206"/>
      <c r="AW1241" s="206"/>
      <c r="AX1241" s="206"/>
      <c r="AY1241" s="206"/>
      <c r="AZ1241" s="206"/>
      <c r="BA1241" s="206"/>
      <c r="BB1241" s="206"/>
      <c r="BC1241" s="206"/>
      <c r="BD1241" s="206"/>
      <c r="BE1241" s="206"/>
      <c r="BF1241" s="206"/>
      <c r="BG1241" s="206"/>
      <c r="BH1241" s="206"/>
      <c r="BI1241" s="206"/>
      <c r="BJ1241" s="206"/>
      <c r="BK1241" s="206"/>
      <c r="BL1241" s="206"/>
      <c r="BM1241" s="206"/>
      <c r="BN1241" s="206"/>
      <c r="BO1241" s="206"/>
      <c r="BP1241" s="206"/>
      <c r="BQ1241" s="206"/>
      <c r="BR1241" s="206"/>
      <c r="BS1241" s="206"/>
      <c r="BT1241" s="206"/>
      <c r="BU1241" s="206"/>
      <c r="BV1241" s="206"/>
      <c r="BW1241" s="206"/>
      <c r="BX1241" s="206"/>
      <c r="BY1241" s="206"/>
      <c r="BZ1241" s="206"/>
      <c r="CA1241" s="206"/>
      <c r="CB1241" s="206"/>
      <c r="CC1241" s="206"/>
      <c r="CD1241" s="206"/>
      <c r="CE1241" s="206"/>
      <c r="CF1241" s="206"/>
      <c r="CG1241" s="206"/>
      <c r="CH1241" s="206"/>
      <c r="CI1241" s="206"/>
      <c r="CJ1241" s="206"/>
      <c r="CK1241" s="206"/>
      <c r="CL1241" s="206"/>
      <c r="CM1241" s="206"/>
      <c r="CN1241" s="206"/>
      <c r="CO1241" s="206"/>
      <c r="CP1241" s="206"/>
      <c r="CQ1241" s="206"/>
      <c r="CR1241" s="206"/>
      <c r="CS1241" s="206"/>
      <c r="CT1241" s="206"/>
      <c r="CU1241" s="206"/>
      <c r="CV1241" s="206"/>
      <c r="CW1241" s="206"/>
      <c r="CX1241" s="206"/>
      <c r="CY1241" s="206"/>
      <c r="CZ1241" s="206"/>
      <c r="DA1241" s="206"/>
      <c r="DB1241" s="206"/>
      <c r="DC1241" s="206"/>
      <c r="DD1241" s="206"/>
      <c r="DE1241" s="206"/>
      <c r="DF1241" s="206"/>
      <c r="DG1241" s="206"/>
      <c r="DH1241" s="206"/>
      <c r="DI1241" s="206"/>
      <c r="DJ1241" s="206"/>
      <c r="DK1241" s="206"/>
      <c r="DL1241" s="206"/>
      <c r="DM1241" s="206"/>
      <c r="DN1241" s="206"/>
      <c r="DO1241" s="206"/>
      <c r="DP1241" s="206"/>
      <c r="DQ1241" s="206"/>
      <c r="DR1241" s="206"/>
      <c r="DS1241" s="206"/>
      <c r="DT1241" s="206"/>
      <c r="DU1241" s="206"/>
      <c r="DV1241" s="206"/>
      <c r="DW1241" s="206"/>
      <c r="DX1241" s="206"/>
      <c r="DY1241" s="206"/>
      <c r="DZ1241" s="206"/>
      <c r="EA1241" s="206"/>
      <c r="EB1241" s="206"/>
      <c r="EC1241" s="206"/>
      <c r="ED1241" s="206"/>
      <c r="EE1241" s="206"/>
      <c r="EF1241" s="206"/>
      <c r="EG1241" s="206"/>
      <c r="EH1241" s="206"/>
      <c r="EI1241" s="206"/>
      <c r="EJ1241" s="206"/>
      <c r="EK1241" s="206"/>
      <c r="EL1241" s="206"/>
      <c r="EM1241" s="206"/>
      <c r="EN1241" s="206"/>
      <c r="EO1241" s="206"/>
      <c r="EP1241" s="206"/>
      <c r="EQ1241" s="206"/>
      <c r="ER1241" s="206"/>
      <c r="ES1241" s="206"/>
      <c r="ET1241" s="206"/>
      <c r="EU1241" s="206"/>
      <c r="EV1241" s="206"/>
      <c r="EW1241" s="206"/>
      <c r="EX1241" s="206"/>
      <c r="EY1241" s="206"/>
      <c r="EZ1241" s="206"/>
      <c r="FA1241" s="206"/>
      <c r="FB1241" s="206"/>
      <c r="FC1241" s="206"/>
      <c r="FD1241" s="206"/>
      <c r="FE1241" s="206"/>
      <c r="FF1241" s="206"/>
      <c r="FG1241" s="206"/>
      <c r="FH1241" s="206"/>
      <c r="FI1241" s="206"/>
      <c r="FJ1241" s="206"/>
      <c r="FK1241" s="206"/>
      <c r="FL1241" s="206"/>
      <c r="FM1241" s="206"/>
      <c r="FN1241" s="206"/>
      <c r="FO1241" s="206"/>
      <c r="FP1241" s="206"/>
      <c r="FQ1241" s="206"/>
      <c r="FR1241" s="206"/>
      <c r="FS1241" s="206"/>
      <c r="FT1241" s="206"/>
      <c r="FU1241" s="206"/>
      <c r="FV1241" s="206"/>
      <c r="FW1241" s="206"/>
      <c r="FX1241" s="206"/>
      <c r="FY1241" s="206"/>
      <c r="FZ1241" s="206"/>
      <c r="GA1241" s="206"/>
      <c r="GB1241" s="206"/>
      <c r="GC1241" s="206"/>
      <c r="GD1241" s="206"/>
      <c r="GE1241" s="206"/>
      <c r="GF1241" s="206"/>
      <c r="GG1241" s="206"/>
      <c r="GH1241" s="206"/>
      <c r="GI1241" s="206"/>
      <c r="GJ1241" s="206"/>
      <c r="GK1241" s="206"/>
      <c r="GL1241" s="206"/>
      <c r="GM1241" s="206"/>
      <c r="GN1241" s="206"/>
      <c r="GO1241" s="206"/>
      <c r="GP1241" s="206"/>
      <c r="GQ1241" s="206"/>
      <c r="GR1241" s="206"/>
      <c r="GS1241" s="206"/>
      <c r="GT1241" s="206"/>
      <c r="GU1241" s="206"/>
      <c r="GV1241" s="206"/>
      <c r="GW1241" s="206"/>
      <c r="GX1241" s="206"/>
      <c r="GY1241" s="206"/>
      <c r="GZ1241" s="206"/>
      <c r="HA1241" s="206"/>
      <c r="HB1241" s="206"/>
      <c r="HC1241" s="206"/>
      <c r="HD1241" s="206"/>
      <c r="HE1241" s="206"/>
      <c r="HF1241" s="206"/>
      <c r="HG1241" s="206"/>
      <c r="HH1241" s="206"/>
      <c r="HI1241" s="206"/>
      <c r="HJ1241" s="206"/>
      <c r="HK1241" s="206"/>
      <c r="HL1241" s="206"/>
      <c r="HM1241" s="206"/>
      <c r="HN1241" s="206"/>
      <c r="HO1241" s="206"/>
      <c r="HP1241" s="206"/>
      <c r="HQ1241" s="206"/>
      <c r="HR1241" s="206"/>
      <c r="HS1241" s="206"/>
      <c r="HT1241" s="206"/>
      <c r="HU1241" s="206"/>
      <c r="HV1241" s="206"/>
      <c r="HW1241" s="206"/>
      <c r="HX1241" s="206"/>
      <c r="HY1241" s="206"/>
      <c r="HZ1241" s="206"/>
      <c r="IA1241" s="206"/>
      <c r="IB1241" s="206"/>
      <c r="IC1241" s="206"/>
      <c r="ID1241" s="206"/>
      <c r="IE1241" s="206"/>
      <c r="IF1241" s="206"/>
      <c r="IG1241" s="206"/>
      <c r="IH1241" s="206"/>
    </row>
    <row r="1242" spans="1:242" s="225" customFormat="1" hidden="1" x14ac:dyDescent="0.25">
      <c r="A1242" s="206"/>
      <c r="B1242" s="206"/>
      <c r="C1242" s="207">
        <v>43808</v>
      </c>
      <c r="D1242" s="248" t="s">
        <v>2181</v>
      </c>
      <c r="E1242" s="238" t="s">
        <v>2170</v>
      </c>
      <c r="F1242" s="238"/>
      <c r="G1242" s="249" t="s">
        <v>2180</v>
      </c>
      <c r="H1242" s="313"/>
      <c r="I1242" s="313">
        <v>273500</v>
      </c>
      <c r="J1242" s="329">
        <f t="shared" si="20"/>
        <v>19244700</v>
      </c>
      <c r="K1242" s="419"/>
      <c r="L1242" s="287"/>
      <c r="M1242" s="238" t="s">
        <v>2170</v>
      </c>
      <c r="N1242" s="287"/>
      <c r="O1242" s="287"/>
      <c r="P1242" s="287"/>
      <c r="Q1242" s="287"/>
      <c r="R1242" s="287"/>
      <c r="S1242" s="287"/>
      <c r="T1242" s="287"/>
      <c r="U1242" s="287"/>
      <c r="V1242" s="287"/>
      <c r="W1242" s="287"/>
      <c r="X1242" s="287"/>
      <c r="Y1242" s="287"/>
      <c r="Z1242" s="287"/>
      <c r="AA1242" s="287"/>
      <c r="AB1242" s="287"/>
      <c r="AC1242" s="287"/>
      <c r="AD1242" s="287"/>
      <c r="AE1242" s="287"/>
      <c r="AF1242" s="287"/>
      <c r="AG1242" s="287"/>
      <c r="AH1242" s="287"/>
      <c r="AI1242" s="287"/>
      <c r="AJ1242" s="449"/>
      <c r="AK1242" s="206"/>
      <c r="AL1242" s="206"/>
      <c r="AM1242" s="206"/>
      <c r="AN1242" s="206"/>
      <c r="AO1242" s="206"/>
      <c r="AP1242" s="206"/>
      <c r="AQ1242" s="206"/>
      <c r="AR1242" s="206"/>
      <c r="AS1242" s="206"/>
      <c r="AT1242" s="206"/>
      <c r="AU1242" s="206"/>
      <c r="AV1242" s="206"/>
      <c r="AW1242" s="206"/>
      <c r="AX1242" s="206"/>
      <c r="AY1242" s="206"/>
      <c r="AZ1242" s="206"/>
      <c r="BA1242" s="206"/>
      <c r="BB1242" s="206"/>
      <c r="BC1242" s="206"/>
      <c r="BD1242" s="206"/>
      <c r="BE1242" s="206"/>
      <c r="BF1242" s="206"/>
      <c r="BG1242" s="206"/>
      <c r="BH1242" s="206"/>
      <c r="BI1242" s="206"/>
      <c r="BJ1242" s="206"/>
      <c r="BK1242" s="206"/>
      <c r="BL1242" s="206"/>
      <c r="BM1242" s="206"/>
      <c r="BN1242" s="206"/>
      <c r="BO1242" s="206"/>
      <c r="BP1242" s="206"/>
      <c r="BQ1242" s="206"/>
      <c r="BR1242" s="206"/>
      <c r="BS1242" s="206"/>
      <c r="BT1242" s="206"/>
      <c r="BU1242" s="206"/>
      <c r="BV1242" s="206"/>
      <c r="BW1242" s="206"/>
      <c r="BX1242" s="206"/>
      <c r="BY1242" s="206"/>
      <c r="BZ1242" s="206"/>
      <c r="CA1242" s="206"/>
      <c r="CB1242" s="206"/>
      <c r="CC1242" s="206"/>
      <c r="CD1242" s="206"/>
      <c r="CE1242" s="206"/>
      <c r="CF1242" s="206"/>
      <c r="CG1242" s="206"/>
      <c r="CH1242" s="206"/>
      <c r="CI1242" s="206"/>
      <c r="CJ1242" s="206"/>
      <c r="CK1242" s="206"/>
      <c r="CL1242" s="206"/>
      <c r="CM1242" s="206"/>
      <c r="CN1242" s="206"/>
      <c r="CO1242" s="206"/>
      <c r="CP1242" s="206"/>
      <c r="CQ1242" s="206"/>
      <c r="CR1242" s="206"/>
      <c r="CS1242" s="206"/>
      <c r="CT1242" s="206"/>
      <c r="CU1242" s="206"/>
      <c r="CV1242" s="206"/>
      <c r="CW1242" s="206"/>
      <c r="CX1242" s="206"/>
      <c r="CY1242" s="206"/>
      <c r="CZ1242" s="206"/>
      <c r="DA1242" s="206"/>
      <c r="DB1242" s="206"/>
      <c r="DC1242" s="206"/>
      <c r="DD1242" s="206"/>
      <c r="DE1242" s="206"/>
      <c r="DF1242" s="206"/>
      <c r="DG1242" s="206"/>
      <c r="DH1242" s="206"/>
      <c r="DI1242" s="206"/>
      <c r="DJ1242" s="206"/>
      <c r="DK1242" s="206"/>
      <c r="DL1242" s="206"/>
      <c r="DM1242" s="206"/>
      <c r="DN1242" s="206"/>
      <c r="DO1242" s="206"/>
      <c r="DP1242" s="206"/>
      <c r="DQ1242" s="206"/>
      <c r="DR1242" s="206"/>
      <c r="DS1242" s="206"/>
      <c r="DT1242" s="206"/>
      <c r="DU1242" s="206"/>
      <c r="DV1242" s="206"/>
      <c r="DW1242" s="206"/>
      <c r="DX1242" s="206"/>
      <c r="DY1242" s="206"/>
      <c r="DZ1242" s="206"/>
      <c r="EA1242" s="206"/>
      <c r="EB1242" s="206"/>
      <c r="EC1242" s="206"/>
      <c r="ED1242" s="206"/>
      <c r="EE1242" s="206"/>
      <c r="EF1242" s="206"/>
      <c r="EG1242" s="206"/>
      <c r="EH1242" s="206"/>
      <c r="EI1242" s="206"/>
      <c r="EJ1242" s="206"/>
      <c r="EK1242" s="206"/>
      <c r="EL1242" s="206"/>
      <c r="EM1242" s="206"/>
      <c r="EN1242" s="206"/>
      <c r="EO1242" s="206"/>
      <c r="EP1242" s="206"/>
      <c r="EQ1242" s="206"/>
      <c r="ER1242" s="206"/>
      <c r="ES1242" s="206"/>
      <c r="ET1242" s="206"/>
      <c r="EU1242" s="206"/>
      <c r="EV1242" s="206"/>
      <c r="EW1242" s="206"/>
      <c r="EX1242" s="206"/>
      <c r="EY1242" s="206"/>
      <c r="EZ1242" s="206"/>
      <c r="FA1242" s="206"/>
      <c r="FB1242" s="206"/>
      <c r="FC1242" s="206"/>
      <c r="FD1242" s="206"/>
      <c r="FE1242" s="206"/>
      <c r="FF1242" s="206"/>
      <c r="FG1242" s="206"/>
      <c r="FH1242" s="206"/>
      <c r="FI1242" s="206"/>
      <c r="FJ1242" s="206"/>
      <c r="FK1242" s="206"/>
      <c r="FL1242" s="206"/>
      <c r="FM1242" s="206"/>
      <c r="FN1242" s="206"/>
      <c r="FO1242" s="206"/>
      <c r="FP1242" s="206"/>
      <c r="FQ1242" s="206"/>
      <c r="FR1242" s="206"/>
      <c r="FS1242" s="206"/>
      <c r="FT1242" s="206"/>
      <c r="FU1242" s="206"/>
      <c r="FV1242" s="206"/>
      <c r="FW1242" s="206"/>
      <c r="FX1242" s="206"/>
      <c r="FY1242" s="206"/>
      <c r="FZ1242" s="206"/>
      <c r="GA1242" s="206"/>
      <c r="GB1242" s="206"/>
      <c r="GC1242" s="206"/>
      <c r="GD1242" s="206"/>
      <c r="GE1242" s="206"/>
      <c r="GF1242" s="206"/>
      <c r="GG1242" s="206"/>
      <c r="GH1242" s="206"/>
      <c r="GI1242" s="206"/>
      <c r="GJ1242" s="206"/>
      <c r="GK1242" s="206"/>
      <c r="GL1242" s="206"/>
      <c r="GM1242" s="206"/>
      <c r="GN1242" s="206"/>
      <c r="GO1242" s="206"/>
      <c r="GP1242" s="206"/>
      <c r="GQ1242" s="206"/>
      <c r="GR1242" s="206"/>
      <c r="GS1242" s="206"/>
      <c r="GT1242" s="206"/>
      <c r="GU1242" s="206"/>
      <c r="GV1242" s="206"/>
      <c r="GW1242" s="206"/>
      <c r="GX1242" s="206"/>
      <c r="GY1242" s="206"/>
      <c r="GZ1242" s="206"/>
      <c r="HA1242" s="206"/>
      <c r="HB1242" s="206"/>
      <c r="HC1242" s="206"/>
      <c r="HD1242" s="206"/>
      <c r="HE1242" s="206"/>
      <c r="HF1242" s="206"/>
      <c r="HG1242" s="206"/>
      <c r="HH1242" s="206"/>
      <c r="HI1242" s="206"/>
      <c r="HJ1242" s="206"/>
      <c r="HK1242" s="206"/>
      <c r="HL1242" s="206"/>
      <c r="HM1242" s="206"/>
      <c r="HN1242" s="206"/>
      <c r="HO1242" s="206"/>
      <c r="HP1242" s="206"/>
      <c r="HQ1242" s="206"/>
      <c r="HR1242" s="206"/>
      <c r="HS1242" s="206"/>
      <c r="HT1242" s="206"/>
      <c r="HU1242" s="206"/>
      <c r="HV1242" s="206"/>
      <c r="HW1242" s="206"/>
      <c r="HX1242" s="206"/>
      <c r="HY1242" s="206"/>
      <c r="HZ1242" s="206"/>
      <c r="IA1242" s="206"/>
      <c r="IB1242" s="206"/>
      <c r="IC1242" s="206"/>
      <c r="ID1242" s="206"/>
      <c r="IE1242" s="206"/>
      <c r="IF1242" s="206"/>
      <c r="IG1242" s="206"/>
      <c r="IH1242" s="206"/>
    </row>
    <row r="1243" spans="1:242" s="225" customFormat="1" hidden="1" x14ac:dyDescent="0.25">
      <c r="A1243" s="206"/>
      <c r="B1243" s="206"/>
      <c r="C1243" s="207">
        <v>43808</v>
      </c>
      <c r="D1243" s="248" t="s">
        <v>2182</v>
      </c>
      <c r="E1243" s="238" t="s">
        <v>2171</v>
      </c>
      <c r="F1243" s="238"/>
      <c r="G1243" s="249" t="s">
        <v>1581</v>
      </c>
      <c r="H1243" s="313"/>
      <c r="I1243" s="313">
        <v>2280000</v>
      </c>
      <c r="J1243" s="329">
        <f t="shared" si="20"/>
        <v>16964700</v>
      </c>
      <c r="K1243" s="419"/>
      <c r="L1243" s="287"/>
      <c r="M1243" s="238" t="s">
        <v>2171</v>
      </c>
      <c r="N1243" s="287"/>
      <c r="O1243" s="287"/>
      <c r="P1243" s="287"/>
      <c r="Q1243" s="287"/>
      <c r="R1243" s="287"/>
      <c r="S1243" s="287"/>
      <c r="T1243" s="287"/>
      <c r="U1243" s="287"/>
      <c r="V1243" s="287"/>
      <c r="W1243" s="287"/>
      <c r="X1243" s="287"/>
      <c r="Y1243" s="287"/>
      <c r="Z1243" s="287"/>
      <c r="AA1243" s="287"/>
      <c r="AB1243" s="287"/>
      <c r="AC1243" s="287"/>
      <c r="AD1243" s="287"/>
      <c r="AE1243" s="287"/>
      <c r="AF1243" s="287"/>
      <c r="AG1243" s="287"/>
      <c r="AH1243" s="287"/>
      <c r="AI1243" s="287"/>
      <c r="AJ1243" s="449"/>
      <c r="AK1243" s="206"/>
      <c r="AL1243" s="206"/>
      <c r="AM1243" s="206"/>
      <c r="AN1243" s="206"/>
      <c r="AO1243" s="206"/>
      <c r="AP1243" s="206"/>
      <c r="AQ1243" s="206"/>
      <c r="AR1243" s="206"/>
      <c r="AS1243" s="206"/>
      <c r="AT1243" s="206"/>
      <c r="AU1243" s="206"/>
      <c r="AV1243" s="206"/>
      <c r="AW1243" s="206"/>
      <c r="AX1243" s="206"/>
      <c r="AY1243" s="206"/>
      <c r="AZ1243" s="206"/>
      <c r="BA1243" s="206"/>
      <c r="BB1243" s="206"/>
      <c r="BC1243" s="206"/>
      <c r="BD1243" s="206"/>
      <c r="BE1243" s="206"/>
      <c r="BF1243" s="206"/>
      <c r="BG1243" s="206"/>
      <c r="BH1243" s="206"/>
      <c r="BI1243" s="206"/>
      <c r="BJ1243" s="206"/>
      <c r="BK1243" s="206"/>
      <c r="BL1243" s="206"/>
      <c r="BM1243" s="206"/>
      <c r="BN1243" s="206"/>
      <c r="BO1243" s="206"/>
      <c r="BP1243" s="206"/>
      <c r="BQ1243" s="206"/>
      <c r="BR1243" s="206"/>
      <c r="BS1243" s="206"/>
      <c r="BT1243" s="206"/>
      <c r="BU1243" s="206"/>
      <c r="BV1243" s="206"/>
      <c r="BW1243" s="206"/>
      <c r="BX1243" s="206"/>
      <c r="BY1243" s="206"/>
      <c r="BZ1243" s="206"/>
      <c r="CA1243" s="206"/>
      <c r="CB1243" s="206"/>
      <c r="CC1243" s="206"/>
      <c r="CD1243" s="206"/>
      <c r="CE1243" s="206"/>
      <c r="CF1243" s="206"/>
      <c r="CG1243" s="206"/>
      <c r="CH1243" s="206"/>
      <c r="CI1243" s="206"/>
      <c r="CJ1243" s="206"/>
      <c r="CK1243" s="206"/>
      <c r="CL1243" s="206"/>
      <c r="CM1243" s="206"/>
      <c r="CN1243" s="206"/>
      <c r="CO1243" s="206"/>
      <c r="CP1243" s="206"/>
      <c r="CQ1243" s="206"/>
      <c r="CR1243" s="206"/>
      <c r="CS1243" s="206"/>
      <c r="CT1243" s="206"/>
      <c r="CU1243" s="206"/>
      <c r="CV1243" s="206"/>
      <c r="CW1243" s="206"/>
      <c r="CX1243" s="206"/>
      <c r="CY1243" s="206"/>
      <c r="CZ1243" s="206"/>
      <c r="DA1243" s="206"/>
      <c r="DB1243" s="206"/>
      <c r="DC1243" s="206"/>
      <c r="DD1243" s="206"/>
      <c r="DE1243" s="206"/>
      <c r="DF1243" s="206"/>
      <c r="DG1243" s="206"/>
      <c r="DH1243" s="206"/>
      <c r="DI1243" s="206"/>
      <c r="DJ1243" s="206"/>
      <c r="DK1243" s="206"/>
      <c r="DL1243" s="206"/>
      <c r="DM1243" s="206"/>
      <c r="DN1243" s="206"/>
      <c r="DO1243" s="206"/>
      <c r="DP1243" s="206"/>
      <c r="DQ1243" s="206"/>
      <c r="DR1243" s="206"/>
      <c r="DS1243" s="206"/>
      <c r="DT1243" s="206"/>
      <c r="DU1243" s="206"/>
      <c r="DV1243" s="206"/>
      <c r="DW1243" s="206"/>
      <c r="DX1243" s="206"/>
      <c r="DY1243" s="206"/>
      <c r="DZ1243" s="206"/>
      <c r="EA1243" s="206"/>
      <c r="EB1243" s="206"/>
      <c r="EC1243" s="206"/>
      <c r="ED1243" s="206"/>
      <c r="EE1243" s="206"/>
      <c r="EF1243" s="206"/>
      <c r="EG1243" s="206"/>
      <c r="EH1243" s="206"/>
      <c r="EI1243" s="206"/>
      <c r="EJ1243" s="206"/>
      <c r="EK1243" s="206"/>
      <c r="EL1243" s="206"/>
      <c r="EM1243" s="206"/>
      <c r="EN1243" s="206"/>
      <c r="EO1243" s="206"/>
      <c r="EP1243" s="206"/>
      <c r="EQ1243" s="206"/>
      <c r="ER1243" s="206"/>
      <c r="ES1243" s="206"/>
      <c r="ET1243" s="206"/>
      <c r="EU1243" s="206"/>
      <c r="EV1243" s="206"/>
      <c r="EW1243" s="206"/>
      <c r="EX1243" s="206"/>
      <c r="EY1243" s="206"/>
      <c r="EZ1243" s="206"/>
      <c r="FA1243" s="206"/>
      <c r="FB1243" s="206"/>
      <c r="FC1243" s="206"/>
      <c r="FD1243" s="206"/>
      <c r="FE1243" s="206"/>
      <c r="FF1243" s="206"/>
      <c r="FG1243" s="206"/>
      <c r="FH1243" s="206"/>
      <c r="FI1243" s="206"/>
      <c r="FJ1243" s="206"/>
      <c r="FK1243" s="206"/>
      <c r="FL1243" s="206"/>
      <c r="FM1243" s="206"/>
      <c r="FN1243" s="206"/>
      <c r="FO1243" s="206"/>
      <c r="FP1243" s="206"/>
      <c r="FQ1243" s="206"/>
      <c r="FR1243" s="206"/>
      <c r="FS1243" s="206"/>
      <c r="FT1243" s="206"/>
      <c r="FU1243" s="206"/>
      <c r="FV1243" s="206"/>
      <c r="FW1243" s="206"/>
      <c r="FX1243" s="206"/>
      <c r="FY1243" s="206"/>
      <c r="FZ1243" s="206"/>
      <c r="GA1243" s="206"/>
      <c r="GB1243" s="206"/>
      <c r="GC1243" s="206"/>
      <c r="GD1243" s="206"/>
      <c r="GE1243" s="206"/>
      <c r="GF1243" s="206"/>
      <c r="GG1243" s="206"/>
      <c r="GH1243" s="206"/>
      <c r="GI1243" s="206"/>
      <c r="GJ1243" s="206"/>
      <c r="GK1243" s="206"/>
      <c r="GL1243" s="206"/>
      <c r="GM1243" s="206"/>
      <c r="GN1243" s="206"/>
      <c r="GO1243" s="206"/>
      <c r="GP1243" s="206"/>
      <c r="GQ1243" s="206"/>
      <c r="GR1243" s="206"/>
      <c r="GS1243" s="206"/>
      <c r="GT1243" s="206"/>
      <c r="GU1243" s="206"/>
      <c r="GV1243" s="206"/>
      <c r="GW1243" s="206"/>
      <c r="GX1243" s="206"/>
      <c r="GY1243" s="206"/>
      <c r="GZ1243" s="206"/>
      <c r="HA1243" s="206"/>
      <c r="HB1243" s="206"/>
      <c r="HC1243" s="206"/>
      <c r="HD1243" s="206"/>
      <c r="HE1243" s="206"/>
      <c r="HF1243" s="206"/>
      <c r="HG1243" s="206"/>
      <c r="HH1243" s="206"/>
      <c r="HI1243" s="206"/>
      <c r="HJ1243" s="206"/>
      <c r="HK1243" s="206"/>
      <c r="HL1243" s="206"/>
      <c r="HM1243" s="206"/>
      <c r="HN1243" s="206"/>
      <c r="HO1243" s="206"/>
      <c r="HP1243" s="206"/>
      <c r="HQ1243" s="206"/>
      <c r="HR1243" s="206"/>
      <c r="HS1243" s="206"/>
      <c r="HT1243" s="206"/>
      <c r="HU1243" s="206"/>
      <c r="HV1243" s="206"/>
      <c r="HW1243" s="206"/>
      <c r="HX1243" s="206"/>
      <c r="HY1243" s="206"/>
      <c r="HZ1243" s="206"/>
      <c r="IA1243" s="206"/>
      <c r="IB1243" s="206"/>
      <c r="IC1243" s="206"/>
      <c r="ID1243" s="206"/>
      <c r="IE1243" s="206"/>
      <c r="IF1243" s="206"/>
      <c r="IG1243" s="206"/>
      <c r="IH1243" s="206"/>
    </row>
    <row r="1244" spans="1:242" s="225" customFormat="1" hidden="1" x14ac:dyDescent="0.25">
      <c r="A1244" s="206"/>
      <c r="B1244" s="206"/>
      <c r="C1244" s="207">
        <v>43808</v>
      </c>
      <c r="D1244" s="248" t="s">
        <v>2184</v>
      </c>
      <c r="E1244" s="238" t="s">
        <v>2172</v>
      </c>
      <c r="F1244" s="238"/>
      <c r="G1244" s="249" t="s">
        <v>2183</v>
      </c>
      <c r="H1244" s="313"/>
      <c r="I1244" s="313">
        <v>750000</v>
      </c>
      <c r="J1244" s="329">
        <f t="shared" si="20"/>
        <v>16214700</v>
      </c>
      <c r="K1244" s="419"/>
      <c r="L1244" s="287"/>
      <c r="M1244" s="238" t="s">
        <v>2172</v>
      </c>
      <c r="N1244" s="287"/>
      <c r="O1244" s="287"/>
      <c r="P1244" s="287"/>
      <c r="Q1244" s="287"/>
      <c r="R1244" s="287"/>
      <c r="S1244" s="287"/>
      <c r="T1244" s="287"/>
      <c r="U1244" s="287"/>
      <c r="V1244" s="287"/>
      <c r="W1244" s="287"/>
      <c r="X1244" s="287"/>
      <c r="Y1244" s="287"/>
      <c r="Z1244" s="287"/>
      <c r="AA1244" s="287"/>
      <c r="AB1244" s="287"/>
      <c r="AC1244" s="287"/>
      <c r="AD1244" s="287"/>
      <c r="AE1244" s="287"/>
      <c r="AF1244" s="287"/>
      <c r="AG1244" s="287"/>
      <c r="AH1244" s="287"/>
      <c r="AI1244" s="287"/>
      <c r="AJ1244" s="449"/>
      <c r="AK1244" s="206"/>
      <c r="AL1244" s="206"/>
      <c r="AM1244" s="206"/>
      <c r="AN1244" s="206"/>
      <c r="AO1244" s="206"/>
      <c r="AP1244" s="206"/>
      <c r="AQ1244" s="206"/>
      <c r="AR1244" s="206"/>
      <c r="AS1244" s="206"/>
      <c r="AT1244" s="206"/>
      <c r="AU1244" s="206"/>
      <c r="AV1244" s="206"/>
      <c r="AW1244" s="206"/>
      <c r="AX1244" s="206"/>
      <c r="AY1244" s="206"/>
      <c r="AZ1244" s="206"/>
      <c r="BA1244" s="206"/>
      <c r="BB1244" s="206"/>
      <c r="BC1244" s="206"/>
      <c r="BD1244" s="206"/>
      <c r="BE1244" s="206"/>
      <c r="BF1244" s="206"/>
      <c r="BG1244" s="206"/>
      <c r="BH1244" s="206"/>
      <c r="BI1244" s="206"/>
      <c r="BJ1244" s="206"/>
      <c r="BK1244" s="206"/>
      <c r="BL1244" s="206"/>
      <c r="BM1244" s="206"/>
      <c r="BN1244" s="206"/>
      <c r="BO1244" s="206"/>
      <c r="BP1244" s="206"/>
      <c r="BQ1244" s="206"/>
      <c r="BR1244" s="206"/>
      <c r="BS1244" s="206"/>
      <c r="BT1244" s="206"/>
      <c r="BU1244" s="206"/>
      <c r="BV1244" s="206"/>
      <c r="BW1244" s="206"/>
      <c r="BX1244" s="206"/>
      <c r="BY1244" s="206"/>
      <c r="BZ1244" s="206"/>
      <c r="CA1244" s="206"/>
      <c r="CB1244" s="206"/>
      <c r="CC1244" s="206"/>
      <c r="CD1244" s="206"/>
      <c r="CE1244" s="206"/>
      <c r="CF1244" s="206"/>
      <c r="CG1244" s="206"/>
      <c r="CH1244" s="206"/>
      <c r="CI1244" s="206"/>
      <c r="CJ1244" s="206"/>
      <c r="CK1244" s="206"/>
      <c r="CL1244" s="206"/>
      <c r="CM1244" s="206"/>
      <c r="CN1244" s="206"/>
      <c r="CO1244" s="206"/>
      <c r="CP1244" s="206"/>
      <c r="CQ1244" s="206"/>
      <c r="CR1244" s="206"/>
      <c r="CS1244" s="206"/>
      <c r="CT1244" s="206"/>
      <c r="CU1244" s="206"/>
      <c r="CV1244" s="206"/>
      <c r="CW1244" s="206"/>
      <c r="CX1244" s="206"/>
      <c r="CY1244" s="206"/>
      <c r="CZ1244" s="206"/>
      <c r="DA1244" s="206"/>
      <c r="DB1244" s="206"/>
      <c r="DC1244" s="206"/>
      <c r="DD1244" s="206"/>
      <c r="DE1244" s="206"/>
      <c r="DF1244" s="206"/>
      <c r="DG1244" s="206"/>
      <c r="DH1244" s="206"/>
      <c r="DI1244" s="206"/>
      <c r="DJ1244" s="206"/>
      <c r="DK1244" s="206"/>
      <c r="DL1244" s="206"/>
      <c r="DM1244" s="206"/>
      <c r="DN1244" s="206"/>
      <c r="DO1244" s="206"/>
      <c r="DP1244" s="206"/>
      <c r="DQ1244" s="206"/>
      <c r="DR1244" s="206"/>
      <c r="DS1244" s="206"/>
      <c r="DT1244" s="206"/>
      <c r="DU1244" s="206"/>
      <c r="DV1244" s="206"/>
      <c r="DW1244" s="206"/>
      <c r="DX1244" s="206"/>
      <c r="DY1244" s="206"/>
      <c r="DZ1244" s="206"/>
      <c r="EA1244" s="206"/>
      <c r="EB1244" s="206"/>
      <c r="EC1244" s="206"/>
      <c r="ED1244" s="206"/>
      <c r="EE1244" s="206"/>
      <c r="EF1244" s="206"/>
      <c r="EG1244" s="206"/>
      <c r="EH1244" s="206"/>
      <c r="EI1244" s="206"/>
      <c r="EJ1244" s="206"/>
      <c r="EK1244" s="206"/>
      <c r="EL1244" s="206"/>
      <c r="EM1244" s="206"/>
      <c r="EN1244" s="206"/>
      <c r="EO1244" s="206"/>
      <c r="EP1244" s="206"/>
      <c r="EQ1244" s="206"/>
      <c r="ER1244" s="206"/>
      <c r="ES1244" s="206"/>
      <c r="ET1244" s="206"/>
      <c r="EU1244" s="206"/>
      <c r="EV1244" s="206"/>
      <c r="EW1244" s="206"/>
      <c r="EX1244" s="206"/>
      <c r="EY1244" s="206"/>
      <c r="EZ1244" s="206"/>
      <c r="FA1244" s="206"/>
      <c r="FB1244" s="206"/>
      <c r="FC1244" s="206"/>
      <c r="FD1244" s="206"/>
      <c r="FE1244" s="206"/>
      <c r="FF1244" s="206"/>
      <c r="FG1244" s="206"/>
      <c r="FH1244" s="206"/>
      <c r="FI1244" s="206"/>
      <c r="FJ1244" s="206"/>
      <c r="FK1244" s="206"/>
      <c r="FL1244" s="206"/>
      <c r="FM1244" s="206"/>
      <c r="FN1244" s="206"/>
      <c r="FO1244" s="206"/>
      <c r="FP1244" s="206"/>
      <c r="FQ1244" s="206"/>
      <c r="FR1244" s="206"/>
      <c r="FS1244" s="206"/>
      <c r="FT1244" s="206"/>
      <c r="FU1244" s="206"/>
      <c r="FV1244" s="206"/>
      <c r="FW1244" s="206"/>
      <c r="FX1244" s="206"/>
      <c r="FY1244" s="206"/>
      <c r="FZ1244" s="206"/>
      <c r="GA1244" s="206"/>
      <c r="GB1244" s="206"/>
      <c r="GC1244" s="206"/>
      <c r="GD1244" s="206"/>
      <c r="GE1244" s="206"/>
      <c r="GF1244" s="206"/>
      <c r="GG1244" s="206"/>
      <c r="GH1244" s="206"/>
      <c r="GI1244" s="206"/>
      <c r="GJ1244" s="206"/>
      <c r="GK1244" s="206"/>
      <c r="GL1244" s="206"/>
      <c r="GM1244" s="206"/>
      <c r="GN1244" s="206"/>
      <c r="GO1244" s="206"/>
      <c r="GP1244" s="206"/>
      <c r="GQ1244" s="206"/>
      <c r="GR1244" s="206"/>
      <c r="GS1244" s="206"/>
      <c r="GT1244" s="206"/>
      <c r="GU1244" s="206"/>
      <c r="GV1244" s="206"/>
      <c r="GW1244" s="206"/>
      <c r="GX1244" s="206"/>
      <c r="GY1244" s="206"/>
      <c r="GZ1244" s="206"/>
      <c r="HA1244" s="206"/>
      <c r="HB1244" s="206"/>
      <c r="HC1244" s="206"/>
      <c r="HD1244" s="206"/>
      <c r="HE1244" s="206"/>
      <c r="HF1244" s="206"/>
      <c r="HG1244" s="206"/>
      <c r="HH1244" s="206"/>
      <c r="HI1244" s="206"/>
      <c r="HJ1244" s="206"/>
      <c r="HK1244" s="206"/>
      <c r="HL1244" s="206"/>
      <c r="HM1244" s="206"/>
      <c r="HN1244" s="206"/>
      <c r="HO1244" s="206"/>
      <c r="HP1244" s="206"/>
      <c r="HQ1244" s="206"/>
      <c r="HR1244" s="206"/>
      <c r="HS1244" s="206"/>
      <c r="HT1244" s="206"/>
      <c r="HU1244" s="206"/>
      <c r="HV1244" s="206"/>
      <c r="HW1244" s="206"/>
      <c r="HX1244" s="206"/>
      <c r="HY1244" s="206"/>
      <c r="HZ1244" s="206"/>
      <c r="IA1244" s="206"/>
      <c r="IB1244" s="206"/>
      <c r="IC1244" s="206"/>
      <c r="ID1244" s="206"/>
      <c r="IE1244" s="206"/>
      <c r="IF1244" s="206"/>
      <c r="IG1244" s="206"/>
      <c r="IH1244" s="206"/>
    </row>
    <row r="1245" spans="1:242" s="225" customFormat="1" hidden="1" x14ac:dyDescent="0.25">
      <c r="A1245" s="206"/>
      <c r="B1245" s="206"/>
      <c r="C1245" s="207">
        <v>43808</v>
      </c>
      <c r="D1245" s="248" t="s">
        <v>2184</v>
      </c>
      <c r="E1245" s="238" t="s">
        <v>2173</v>
      </c>
      <c r="F1245" s="238"/>
      <c r="G1245" s="249" t="s">
        <v>2185</v>
      </c>
      <c r="H1245" s="313"/>
      <c r="I1245" s="313">
        <v>750000</v>
      </c>
      <c r="J1245" s="329">
        <f t="shared" si="20"/>
        <v>15464700</v>
      </c>
      <c r="K1245" s="419"/>
      <c r="L1245" s="287"/>
      <c r="M1245" s="238" t="s">
        <v>2173</v>
      </c>
      <c r="N1245" s="287"/>
      <c r="O1245" s="287"/>
      <c r="P1245" s="287"/>
      <c r="Q1245" s="287"/>
      <c r="R1245" s="287"/>
      <c r="S1245" s="287"/>
      <c r="T1245" s="287"/>
      <c r="U1245" s="287"/>
      <c r="V1245" s="287"/>
      <c r="W1245" s="287"/>
      <c r="X1245" s="287"/>
      <c r="Y1245" s="287"/>
      <c r="Z1245" s="287"/>
      <c r="AA1245" s="287"/>
      <c r="AB1245" s="287"/>
      <c r="AC1245" s="287"/>
      <c r="AD1245" s="287"/>
      <c r="AE1245" s="287"/>
      <c r="AF1245" s="287"/>
      <c r="AG1245" s="287"/>
      <c r="AH1245" s="287"/>
      <c r="AI1245" s="287"/>
      <c r="AJ1245" s="449"/>
      <c r="AK1245" s="206"/>
      <c r="AL1245" s="206"/>
      <c r="AM1245" s="206"/>
      <c r="AN1245" s="206"/>
      <c r="AO1245" s="206"/>
      <c r="AP1245" s="206"/>
      <c r="AQ1245" s="206"/>
      <c r="AR1245" s="206"/>
      <c r="AS1245" s="206"/>
      <c r="AT1245" s="206"/>
      <c r="AU1245" s="206"/>
      <c r="AV1245" s="206"/>
      <c r="AW1245" s="206"/>
      <c r="AX1245" s="206"/>
      <c r="AY1245" s="206"/>
      <c r="AZ1245" s="206"/>
      <c r="BA1245" s="206"/>
      <c r="BB1245" s="206"/>
      <c r="BC1245" s="206"/>
      <c r="BD1245" s="206"/>
      <c r="BE1245" s="206"/>
      <c r="BF1245" s="206"/>
      <c r="BG1245" s="206"/>
      <c r="BH1245" s="206"/>
      <c r="BI1245" s="206"/>
      <c r="BJ1245" s="206"/>
      <c r="BK1245" s="206"/>
      <c r="BL1245" s="206"/>
      <c r="BM1245" s="206"/>
      <c r="BN1245" s="206"/>
      <c r="BO1245" s="206"/>
      <c r="BP1245" s="206"/>
      <c r="BQ1245" s="206"/>
      <c r="BR1245" s="206"/>
      <c r="BS1245" s="206"/>
      <c r="BT1245" s="206"/>
      <c r="BU1245" s="206"/>
      <c r="BV1245" s="206"/>
      <c r="BW1245" s="206"/>
      <c r="BX1245" s="206"/>
      <c r="BY1245" s="206"/>
      <c r="BZ1245" s="206"/>
      <c r="CA1245" s="206"/>
      <c r="CB1245" s="206"/>
      <c r="CC1245" s="206"/>
      <c r="CD1245" s="206"/>
      <c r="CE1245" s="206"/>
      <c r="CF1245" s="206"/>
      <c r="CG1245" s="206"/>
      <c r="CH1245" s="206"/>
      <c r="CI1245" s="206"/>
      <c r="CJ1245" s="206"/>
      <c r="CK1245" s="206"/>
      <c r="CL1245" s="206"/>
      <c r="CM1245" s="206"/>
      <c r="CN1245" s="206"/>
      <c r="CO1245" s="206"/>
      <c r="CP1245" s="206"/>
      <c r="CQ1245" s="206"/>
      <c r="CR1245" s="206"/>
      <c r="CS1245" s="206"/>
      <c r="CT1245" s="206"/>
      <c r="CU1245" s="206"/>
      <c r="CV1245" s="206"/>
      <c r="CW1245" s="206"/>
      <c r="CX1245" s="206"/>
      <c r="CY1245" s="206"/>
      <c r="CZ1245" s="206"/>
      <c r="DA1245" s="206"/>
      <c r="DB1245" s="206"/>
      <c r="DC1245" s="206"/>
      <c r="DD1245" s="206"/>
      <c r="DE1245" s="206"/>
      <c r="DF1245" s="206"/>
      <c r="DG1245" s="206"/>
      <c r="DH1245" s="206"/>
      <c r="DI1245" s="206"/>
      <c r="DJ1245" s="206"/>
      <c r="DK1245" s="206"/>
      <c r="DL1245" s="206"/>
      <c r="DM1245" s="206"/>
      <c r="DN1245" s="206"/>
      <c r="DO1245" s="206"/>
      <c r="DP1245" s="206"/>
      <c r="DQ1245" s="206"/>
      <c r="DR1245" s="206"/>
      <c r="DS1245" s="206"/>
      <c r="DT1245" s="206"/>
      <c r="DU1245" s="206"/>
      <c r="DV1245" s="206"/>
      <c r="DW1245" s="206"/>
      <c r="DX1245" s="206"/>
      <c r="DY1245" s="206"/>
      <c r="DZ1245" s="206"/>
      <c r="EA1245" s="206"/>
      <c r="EB1245" s="206"/>
      <c r="EC1245" s="206"/>
      <c r="ED1245" s="206"/>
      <c r="EE1245" s="206"/>
      <c r="EF1245" s="206"/>
      <c r="EG1245" s="206"/>
      <c r="EH1245" s="206"/>
      <c r="EI1245" s="206"/>
      <c r="EJ1245" s="206"/>
      <c r="EK1245" s="206"/>
      <c r="EL1245" s="206"/>
      <c r="EM1245" s="206"/>
      <c r="EN1245" s="206"/>
      <c r="EO1245" s="206"/>
      <c r="EP1245" s="206"/>
      <c r="EQ1245" s="206"/>
      <c r="ER1245" s="206"/>
      <c r="ES1245" s="206"/>
      <c r="ET1245" s="206"/>
      <c r="EU1245" s="206"/>
      <c r="EV1245" s="206"/>
      <c r="EW1245" s="206"/>
      <c r="EX1245" s="206"/>
      <c r="EY1245" s="206"/>
      <c r="EZ1245" s="206"/>
      <c r="FA1245" s="206"/>
      <c r="FB1245" s="206"/>
      <c r="FC1245" s="206"/>
      <c r="FD1245" s="206"/>
      <c r="FE1245" s="206"/>
      <c r="FF1245" s="206"/>
      <c r="FG1245" s="206"/>
      <c r="FH1245" s="206"/>
      <c r="FI1245" s="206"/>
      <c r="FJ1245" s="206"/>
      <c r="FK1245" s="206"/>
      <c r="FL1245" s="206"/>
      <c r="FM1245" s="206"/>
      <c r="FN1245" s="206"/>
      <c r="FO1245" s="206"/>
      <c r="FP1245" s="206"/>
      <c r="FQ1245" s="206"/>
      <c r="FR1245" s="206"/>
      <c r="FS1245" s="206"/>
      <c r="FT1245" s="206"/>
      <c r="FU1245" s="206"/>
      <c r="FV1245" s="206"/>
      <c r="FW1245" s="206"/>
      <c r="FX1245" s="206"/>
      <c r="FY1245" s="206"/>
      <c r="FZ1245" s="206"/>
      <c r="GA1245" s="206"/>
      <c r="GB1245" s="206"/>
      <c r="GC1245" s="206"/>
      <c r="GD1245" s="206"/>
      <c r="GE1245" s="206"/>
      <c r="GF1245" s="206"/>
      <c r="GG1245" s="206"/>
      <c r="GH1245" s="206"/>
      <c r="GI1245" s="206"/>
      <c r="GJ1245" s="206"/>
      <c r="GK1245" s="206"/>
      <c r="GL1245" s="206"/>
      <c r="GM1245" s="206"/>
      <c r="GN1245" s="206"/>
      <c r="GO1245" s="206"/>
      <c r="GP1245" s="206"/>
      <c r="GQ1245" s="206"/>
      <c r="GR1245" s="206"/>
      <c r="GS1245" s="206"/>
      <c r="GT1245" s="206"/>
      <c r="GU1245" s="206"/>
      <c r="GV1245" s="206"/>
      <c r="GW1245" s="206"/>
      <c r="GX1245" s="206"/>
      <c r="GY1245" s="206"/>
      <c r="GZ1245" s="206"/>
      <c r="HA1245" s="206"/>
      <c r="HB1245" s="206"/>
      <c r="HC1245" s="206"/>
      <c r="HD1245" s="206"/>
      <c r="HE1245" s="206"/>
      <c r="HF1245" s="206"/>
      <c r="HG1245" s="206"/>
      <c r="HH1245" s="206"/>
      <c r="HI1245" s="206"/>
      <c r="HJ1245" s="206"/>
      <c r="HK1245" s="206"/>
      <c r="HL1245" s="206"/>
      <c r="HM1245" s="206"/>
      <c r="HN1245" s="206"/>
      <c r="HO1245" s="206"/>
      <c r="HP1245" s="206"/>
      <c r="HQ1245" s="206"/>
      <c r="HR1245" s="206"/>
      <c r="HS1245" s="206"/>
      <c r="HT1245" s="206"/>
      <c r="HU1245" s="206"/>
      <c r="HV1245" s="206"/>
      <c r="HW1245" s="206"/>
      <c r="HX1245" s="206"/>
      <c r="HY1245" s="206"/>
      <c r="HZ1245" s="206"/>
      <c r="IA1245" s="206"/>
      <c r="IB1245" s="206"/>
      <c r="IC1245" s="206"/>
      <c r="ID1245" s="206"/>
      <c r="IE1245" s="206"/>
      <c r="IF1245" s="206"/>
      <c r="IG1245" s="206"/>
      <c r="IH1245" s="206"/>
    </row>
    <row r="1246" spans="1:242" s="225" customFormat="1" hidden="1" x14ac:dyDescent="0.25">
      <c r="A1246" s="206"/>
      <c r="B1246" s="206"/>
      <c r="C1246" s="207">
        <v>43808</v>
      </c>
      <c r="D1246" s="248" t="s">
        <v>2186</v>
      </c>
      <c r="E1246" s="238" t="s">
        <v>2174</v>
      </c>
      <c r="F1246" s="238"/>
      <c r="G1246" s="249" t="s">
        <v>1295</v>
      </c>
      <c r="H1246" s="313"/>
      <c r="I1246" s="313">
        <v>100000</v>
      </c>
      <c r="J1246" s="329">
        <f t="shared" si="20"/>
        <v>15364700</v>
      </c>
      <c r="K1246" s="419"/>
      <c r="L1246" s="287"/>
      <c r="M1246" s="238" t="s">
        <v>2174</v>
      </c>
      <c r="N1246" s="287"/>
      <c r="O1246" s="287"/>
      <c r="P1246" s="287"/>
      <c r="Q1246" s="287"/>
      <c r="R1246" s="287"/>
      <c r="S1246" s="287"/>
      <c r="T1246" s="287"/>
      <c r="U1246" s="287"/>
      <c r="V1246" s="287"/>
      <c r="W1246" s="287"/>
      <c r="X1246" s="287"/>
      <c r="Y1246" s="287"/>
      <c r="Z1246" s="287"/>
      <c r="AA1246" s="287"/>
      <c r="AB1246" s="287"/>
      <c r="AC1246" s="287"/>
      <c r="AD1246" s="287"/>
      <c r="AE1246" s="287"/>
      <c r="AF1246" s="287"/>
      <c r="AG1246" s="287"/>
      <c r="AH1246" s="287"/>
      <c r="AI1246" s="287"/>
      <c r="AJ1246" s="449"/>
      <c r="AK1246" s="206"/>
      <c r="AL1246" s="206"/>
      <c r="AM1246" s="206"/>
      <c r="AN1246" s="206"/>
      <c r="AO1246" s="206"/>
      <c r="AP1246" s="206"/>
      <c r="AQ1246" s="206"/>
      <c r="AR1246" s="206"/>
      <c r="AS1246" s="206"/>
      <c r="AT1246" s="206"/>
      <c r="AU1246" s="206"/>
      <c r="AV1246" s="206"/>
      <c r="AW1246" s="206"/>
      <c r="AX1246" s="206"/>
      <c r="AY1246" s="206"/>
      <c r="AZ1246" s="206"/>
      <c r="BA1246" s="206"/>
      <c r="BB1246" s="206"/>
      <c r="BC1246" s="206"/>
      <c r="BD1246" s="206"/>
      <c r="BE1246" s="206"/>
      <c r="BF1246" s="206"/>
      <c r="BG1246" s="206"/>
      <c r="BH1246" s="206"/>
      <c r="BI1246" s="206"/>
      <c r="BJ1246" s="206"/>
      <c r="BK1246" s="206"/>
      <c r="BL1246" s="206"/>
      <c r="BM1246" s="206"/>
      <c r="BN1246" s="206"/>
      <c r="BO1246" s="206"/>
      <c r="BP1246" s="206"/>
      <c r="BQ1246" s="206"/>
      <c r="BR1246" s="206"/>
      <c r="BS1246" s="206"/>
      <c r="BT1246" s="206"/>
      <c r="BU1246" s="206"/>
      <c r="BV1246" s="206"/>
      <c r="BW1246" s="206"/>
      <c r="BX1246" s="206"/>
      <c r="BY1246" s="206"/>
      <c r="BZ1246" s="206"/>
      <c r="CA1246" s="206"/>
      <c r="CB1246" s="206"/>
      <c r="CC1246" s="206"/>
      <c r="CD1246" s="206"/>
      <c r="CE1246" s="206"/>
      <c r="CF1246" s="206"/>
      <c r="CG1246" s="206"/>
      <c r="CH1246" s="206"/>
      <c r="CI1246" s="206"/>
      <c r="CJ1246" s="206"/>
      <c r="CK1246" s="206"/>
      <c r="CL1246" s="206"/>
      <c r="CM1246" s="206"/>
      <c r="CN1246" s="206"/>
      <c r="CO1246" s="206"/>
      <c r="CP1246" s="206"/>
      <c r="CQ1246" s="206"/>
      <c r="CR1246" s="206"/>
      <c r="CS1246" s="206"/>
      <c r="CT1246" s="206"/>
      <c r="CU1246" s="206"/>
      <c r="CV1246" s="206"/>
      <c r="CW1246" s="206"/>
      <c r="CX1246" s="206"/>
      <c r="CY1246" s="206"/>
      <c r="CZ1246" s="206"/>
      <c r="DA1246" s="206"/>
      <c r="DB1246" s="206"/>
      <c r="DC1246" s="206"/>
      <c r="DD1246" s="206"/>
      <c r="DE1246" s="206"/>
      <c r="DF1246" s="206"/>
      <c r="DG1246" s="206"/>
      <c r="DH1246" s="206"/>
      <c r="DI1246" s="206"/>
      <c r="DJ1246" s="206"/>
      <c r="DK1246" s="206"/>
      <c r="DL1246" s="206"/>
      <c r="DM1246" s="206"/>
      <c r="DN1246" s="206"/>
      <c r="DO1246" s="206"/>
      <c r="DP1246" s="206"/>
      <c r="DQ1246" s="206"/>
      <c r="DR1246" s="206"/>
      <c r="DS1246" s="206"/>
      <c r="DT1246" s="206"/>
      <c r="DU1246" s="206"/>
      <c r="DV1246" s="206"/>
      <c r="DW1246" s="206"/>
      <c r="DX1246" s="206"/>
      <c r="DY1246" s="206"/>
      <c r="DZ1246" s="206"/>
      <c r="EA1246" s="206"/>
      <c r="EB1246" s="206"/>
      <c r="EC1246" s="206"/>
      <c r="ED1246" s="206"/>
      <c r="EE1246" s="206"/>
      <c r="EF1246" s="206"/>
      <c r="EG1246" s="206"/>
      <c r="EH1246" s="206"/>
      <c r="EI1246" s="206"/>
      <c r="EJ1246" s="206"/>
      <c r="EK1246" s="206"/>
      <c r="EL1246" s="206"/>
      <c r="EM1246" s="206"/>
      <c r="EN1246" s="206"/>
      <c r="EO1246" s="206"/>
      <c r="EP1246" s="206"/>
      <c r="EQ1246" s="206"/>
      <c r="ER1246" s="206"/>
      <c r="ES1246" s="206"/>
      <c r="ET1246" s="206"/>
      <c r="EU1246" s="206"/>
      <c r="EV1246" s="206"/>
      <c r="EW1246" s="206"/>
      <c r="EX1246" s="206"/>
      <c r="EY1246" s="206"/>
      <c r="EZ1246" s="206"/>
      <c r="FA1246" s="206"/>
      <c r="FB1246" s="206"/>
      <c r="FC1246" s="206"/>
      <c r="FD1246" s="206"/>
      <c r="FE1246" s="206"/>
      <c r="FF1246" s="206"/>
      <c r="FG1246" s="206"/>
      <c r="FH1246" s="206"/>
      <c r="FI1246" s="206"/>
      <c r="FJ1246" s="206"/>
      <c r="FK1246" s="206"/>
      <c r="FL1246" s="206"/>
      <c r="FM1246" s="206"/>
      <c r="FN1246" s="206"/>
      <c r="FO1246" s="206"/>
      <c r="FP1246" s="206"/>
      <c r="FQ1246" s="206"/>
      <c r="FR1246" s="206"/>
      <c r="FS1246" s="206"/>
      <c r="FT1246" s="206"/>
      <c r="FU1246" s="206"/>
      <c r="FV1246" s="206"/>
      <c r="FW1246" s="206"/>
      <c r="FX1246" s="206"/>
      <c r="FY1246" s="206"/>
      <c r="FZ1246" s="206"/>
      <c r="GA1246" s="206"/>
      <c r="GB1246" s="206"/>
      <c r="GC1246" s="206"/>
      <c r="GD1246" s="206"/>
      <c r="GE1246" s="206"/>
      <c r="GF1246" s="206"/>
      <c r="GG1246" s="206"/>
      <c r="GH1246" s="206"/>
      <c r="GI1246" s="206"/>
      <c r="GJ1246" s="206"/>
      <c r="GK1246" s="206"/>
      <c r="GL1246" s="206"/>
      <c r="GM1246" s="206"/>
      <c r="GN1246" s="206"/>
      <c r="GO1246" s="206"/>
      <c r="GP1246" s="206"/>
      <c r="GQ1246" s="206"/>
      <c r="GR1246" s="206"/>
      <c r="GS1246" s="206"/>
      <c r="GT1246" s="206"/>
      <c r="GU1246" s="206"/>
      <c r="GV1246" s="206"/>
      <c r="GW1246" s="206"/>
      <c r="GX1246" s="206"/>
      <c r="GY1246" s="206"/>
      <c r="GZ1246" s="206"/>
      <c r="HA1246" s="206"/>
      <c r="HB1246" s="206"/>
      <c r="HC1246" s="206"/>
      <c r="HD1246" s="206"/>
      <c r="HE1246" s="206"/>
      <c r="HF1246" s="206"/>
      <c r="HG1246" s="206"/>
      <c r="HH1246" s="206"/>
      <c r="HI1246" s="206"/>
      <c r="HJ1246" s="206"/>
      <c r="HK1246" s="206"/>
      <c r="HL1246" s="206"/>
      <c r="HM1246" s="206"/>
      <c r="HN1246" s="206"/>
      <c r="HO1246" s="206"/>
      <c r="HP1246" s="206"/>
      <c r="HQ1246" s="206"/>
      <c r="HR1246" s="206"/>
      <c r="HS1246" s="206"/>
      <c r="HT1246" s="206"/>
      <c r="HU1246" s="206"/>
      <c r="HV1246" s="206"/>
      <c r="HW1246" s="206"/>
      <c r="HX1246" s="206"/>
      <c r="HY1246" s="206"/>
      <c r="HZ1246" s="206"/>
      <c r="IA1246" s="206"/>
      <c r="IB1246" s="206"/>
      <c r="IC1246" s="206"/>
      <c r="ID1246" s="206"/>
      <c r="IE1246" s="206"/>
      <c r="IF1246" s="206"/>
      <c r="IG1246" s="206"/>
      <c r="IH1246" s="206"/>
    </row>
    <row r="1247" spans="1:242" s="225" customFormat="1" hidden="1" x14ac:dyDescent="0.25">
      <c r="A1247" s="206"/>
      <c r="B1247" s="206"/>
      <c r="C1247" s="207">
        <v>43808</v>
      </c>
      <c r="D1247" s="248" t="s">
        <v>2187</v>
      </c>
      <c r="E1247" s="238" t="s">
        <v>2175</v>
      </c>
      <c r="F1247" s="238"/>
      <c r="G1247" s="249" t="s">
        <v>1292</v>
      </c>
      <c r="H1247" s="313"/>
      <c r="I1247" s="313">
        <v>300000</v>
      </c>
      <c r="J1247" s="329">
        <f t="shared" si="20"/>
        <v>15064700</v>
      </c>
      <c r="K1247" s="419"/>
      <c r="L1247" s="287"/>
      <c r="M1247" s="238" t="s">
        <v>2175</v>
      </c>
      <c r="N1247" s="287"/>
      <c r="O1247" s="287"/>
      <c r="P1247" s="287"/>
      <c r="Q1247" s="287"/>
      <c r="R1247" s="287"/>
      <c r="S1247" s="287"/>
      <c r="T1247" s="287"/>
      <c r="U1247" s="287"/>
      <c r="V1247" s="287"/>
      <c r="W1247" s="287"/>
      <c r="X1247" s="287"/>
      <c r="Y1247" s="287"/>
      <c r="Z1247" s="287"/>
      <c r="AA1247" s="287"/>
      <c r="AB1247" s="287"/>
      <c r="AC1247" s="287"/>
      <c r="AD1247" s="287"/>
      <c r="AE1247" s="287"/>
      <c r="AF1247" s="287"/>
      <c r="AG1247" s="287"/>
      <c r="AH1247" s="287"/>
      <c r="AI1247" s="287"/>
      <c r="AJ1247" s="449"/>
      <c r="AK1247" s="206"/>
      <c r="AL1247" s="206"/>
      <c r="AM1247" s="206"/>
      <c r="AN1247" s="206"/>
      <c r="AO1247" s="206"/>
      <c r="AP1247" s="206"/>
      <c r="AQ1247" s="206"/>
      <c r="AR1247" s="206"/>
      <c r="AS1247" s="206"/>
      <c r="AT1247" s="206"/>
      <c r="AU1247" s="206"/>
      <c r="AV1247" s="206"/>
      <c r="AW1247" s="206"/>
      <c r="AX1247" s="206"/>
      <c r="AY1247" s="206"/>
      <c r="AZ1247" s="206"/>
      <c r="BA1247" s="206"/>
      <c r="BB1247" s="206"/>
      <c r="BC1247" s="206"/>
      <c r="BD1247" s="206"/>
      <c r="BE1247" s="206"/>
      <c r="BF1247" s="206"/>
      <c r="BG1247" s="206"/>
      <c r="BH1247" s="206"/>
      <c r="BI1247" s="206"/>
      <c r="BJ1247" s="206"/>
      <c r="BK1247" s="206"/>
      <c r="BL1247" s="206"/>
      <c r="BM1247" s="206"/>
      <c r="BN1247" s="206"/>
      <c r="BO1247" s="206"/>
      <c r="BP1247" s="206"/>
      <c r="BQ1247" s="206"/>
      <c r="BR1247" s="206"/>
      <c r="BS1247" s="206"/>
      <c r="BT1247" s="206"/>
      <c r="BU1247" s="206"/>
      <c r="BV1247" s="206"/>
      <c r="BW1247" s="206"/>
      <c r="BX1247" s="206"/>
      <c r="BY1247" s="206"/>
      <c r="BZ1247" s="206"/>
      <c r="CA1247" s="206"/>
      <c r="CB1247" s="206"/>
      <c r="CC1247" s="206"/>
      <c r="CD1247" s="206"/>
      <c r="CE1247" s="206"/>
      <c r="CF1247" s="206"/>
      <c r="CG1247" s="206"/>
      <c r="CH1247" s="206"/>
      <c r="CI1247" s="206"/>
      <c r="CJ1247" s="206"/>
      <c r="CK1247" s="206"/>
      <c r="CL1247" s="206"/>
      <c r="CM1247" s="206"/>
      <c r="CN1247" s="206"/>
      <c r="CO1247" s="206"/>
      <c r="CP1247" s="206"/>
      <c r="CQ1247" s="206"/>
      <c r="CR1247" s="206"/>
      <c r="CS1247" s="206"/>
      <c r="CT1247" s="206"/>
      <c r="CU1247" s="206"/>
      <c r="CV1247" s="206"/>
      <c r="CW1247" s="206"/>
      <c r="CX1247" s="206"/>
      <c r="CY1247" s="206"/>
      <c r="CZ1247" s="206"/>
      <c r="DA1247" s="206"/>
      <c r="DB1247" s="206"/>
      <c r="DC1247" s="206"/>
      <c r="DD1247" s="206"/>
      <c r="DE1247" s="206"/>
      <c r="DF1247" s="206"/>
      <c r="DG1247" s="206"/>
      <c r="DH1247" s="206"/>
      <c r="DI1247" s="206"/>
      <c r="DJ1247" s="206"/>
      <c r="DK1247" s="206"/>
      <c r="DL1247" s="206"/>
      <c r="DM1247" s="206"/>
      <c r="DN1247" s="206"/>
      <c r="DO1247" s="206"/>
      <c r="DP1247" s="206"/>
      <c r="DQ1247" s="206"/>
      <c r="DR1247" s="206"/>
      <c r="DS1247" s="206"/>
      <c r="DT1247" s="206"/>
      <c r="DU1247" s="206"/>
      <c r="DV1247" s="206"/>
      <c r="DW1247" s="206"/>
      <c r="DX1247" s="206"/>
      <c r="DY1247" s="206"/>
      <c r="DZ1247" s="206"/>
      <c r="EA1247" s="206"/>
      <c r="EB1247" s="206"/>
      <c r="EC1247" s="206"/>
      <c r="ED1247" s="206"/>
      <c r="EE1247" s="206"/>
      <c r="EF1247" s="206"/>
      <c r="EG1247" s="206"/>
      <c r="EH1247" s="206"/>
      <c r="EI1247" s="206"/>
      <c r="EJ1247" s="206"/>
      <c r="EK1247" s="206"/>
      <c r="EL1247" s="206"/>
      <c r="EM1247" s="206"/>
      <c r="EN1247" s="206"/>
      <c r="EO1247" s="206"/>
      <c r="EP1247" s="206"/>
      <c r="EQ1247" s="206"/>
      <c r="ER1247" s="206"/>
      <c r="ES1247" s="206"/>
      <c r="ET1247" s="206"/>
      <c r="EU1247" s="206"/>
      <c r="EV1247" s="206"/>
      <c r="EW1247" s="206"/>
      <c r="EX1247" s="206"/>
      <c r="EY1247" s="206"/>
      <c r="EZ1247" s="206"/>
      <c r="FA1247" s="206"/>
      <c r="FB1247" s="206"/>
      <c r="FC1247" s="206"/>
      <c r="FD1247" s="206"/>
      <c r="FE1247" s="206"/>
      <c r="FF1247" s="206"/>
      <c r="FG1247" s="206"/>
      <c r="FH1247" s="206"/>
      <c r="FI1247" s="206"/>
      <c r="FJ1247" s="206"/>
      <c r="FK1247" s="206"/>
      <c r="FL1247" s="206"/>
      <c r="FM1247" s="206"/>
      <c r="FN1247" s="206"/>
      <c r="FO1247" s="206"/>
      <c r="FP1247" s="206"/>
      <c r="FQ1247" s="206"/>
      <c r="FR1247" s="206"/>
      <c r="FS1247" s="206"/>
      <c r="FT1247" s="206"/>
      <c r="FU1247" s="206"/>
      <c r="FV1247" s="206"/>
      <c r="FW1247" s="206"/>
      <c r="FX1247" s="206"/>
      <c r="FY1247" s="206"/>
      <c r="FZ1247" s="206"/>
      <c r="GA1247" s="206"/>
      <c r="GB1247" s="206"/>
      <c r="GC1247" s="206"/>
      <c r="GD1247" s="206"/>
      <c r="GE1247" s="206"/>
      <c r="GF1247" s="206"/>
      <c r="GG1247" s="206"/>
      <c r="GH1247" s="206"/>
      <c r="GI1247" s="206"/>
      <c r="GJ1247" s="206"/>
      <c r="GK1247" s="206"/>
      <c r="GL1247" s="206"/>
      <c r="GM1247" s="206"/>
      <c r="GN1247" s="206"/>
      <c r="GO1247" s="206"/>
      <c r="GP1247" s="206"/>
      <c r="GQ1247" s="206"/>
      <c r="GR1247" s="206"/>
      <c r="GS1247" s="206"/>
      <c r="GT1247" s="206"/>
      <c r="GU1247" s="206"/>
      <c r="GV1247" s="206"/>
      <c r="GW1247" s="206"/>
      <c r="GX1247" s="206"/>
      <c r="GY1247" s="206"/>
      <c r="GZ1247" s="206"/>
      <c r="HA1247" s="206"/>
      <c r="HB1247" s="206"/>
      <c r="HC1247" s="206"/>
      <c r="HD1247" s="206"/>
      <c r="HE1247" s="206"/>
      <c r="HF1247" s="206"/>
      <c r="HG1247" s="206"/>
      <c r="HH1247" s="206"/>
      <c r="HI1247" s="206"/>
      <c r="HJ1247" s="206"/>
      <c r="HK1247" s="206"/>
      <c r="HL1247" s="206"/>
      <c r="HM1247" s="206"/>
      <c r="HN1247" s="206"/>
      <c r="HO1247" s="206"/>
      <c r="HP1247" s="206"/>
      <c r="HQ1247" s="206"/>
      <c r="HR1247" s="206"/>
      <c r="HS1247" s="206"/>
      <c r="HT1247" s="206"/>
      <c r="HU1247" s="206"/>
      <c r="HV1247" s="206"/>
      <c r="HW1247" s="206"/>
      <c r="HX1247" s="206"/>
      <c r="HY1247" s="206"/>
      <c r="HZ1247" s="206"/>
      <c r="IA1247" s="206"/>
      <c r="IB1247" s="206"/>
      <c r="IC1247" s="206"/>
      <c r="ID1247" s="206"/>
      <c r="IE1247" s="206"/>
      <c r="IF1247" s="206"/>
      <c r="IG1247" s="206"/>
      <c r="IH1247" s="206"/>
    </row>
    <row r="1248" spans="1:242" s="225" customFormat="1" hidden="1" x14ac:dyDescent="0.25">
      <c r="A1248" s="206"/>
      <c r="B1248" s="206"/>
      <c r="C1248" s="207"/>
      <c r="D1248" s="248" t="s">
        <v>1100</v>
      </c>
      <c r="E1248" s="238"/>
      <c r="F1248" s="238"/>
      <c r="G1248" s="249" t="s">
        <v>1292</v>
      </c>
      <c r="H1248" s="313">
        <v>300000</v>
      </c>
      <c r="I1248" s="313"/>
      <c r="J1248" s="329">
        <f t="shared" si="20"/>
        <v>15364700</v>
      </c>
      <c r="K1248" s="419"/>
      <c r="L1248" s="287"/>
      <c r="M1248" s="238"/>
      <c r="N1248" s="287"/>
      <c r="O1248" s="287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449"/>
      <c r="AK1248" s="206"/>
      <c r="AL1248" s="206"/>
      <c r="AM1248" s="206"/>
      <c r="AN1248" s="206"/>
      <c r="AO1248" s="206"/>
      <c r="AP1248" s="206"/>
      <c r="AQ1248" s="206"/>
      <c r="AR1248" s="206"/>
      <c r="AS1248" s="206"/>
      <c r="AT1248" s="206"/>
      <c r="AU1248" s="206"/>
      <c r="AV1248" s="206"/>
      <c r="AW1248" s="206"/>
      <c r="AX1248" s="206"/>
      <c r="AY1248" s="206"/>
      <c r="AZ1248" s="206"/>
      <c r="BA1248" s="206"/>
      <c r="BB1248" s="206"/>
      <c r="BC1248" s="206"/>
      <c r="BD1248" s="206"/>
      <c r="BE1248" s="206"/>
      <c r="BF1248" s="206"/>
      <c r="BG1248" s="206"/>
      <c r="BH1248" s="206"/>
      <c r="BI1248" s="206"/>
      <c r="BJ1248" s="206"/>
      <c r="BK1248" s="206"/>
      <c r="BL1248" s="206"/>
      <c r="BM1248" s="206"/>
      <c r="BN1248" s="206"/>
      <c r="BO1248" s="206"/>
      <c r="BP1248" s="206"/>
      <c r="BQ1248" s="206"/>
      <c r="BR1248" s="206"/>
      <c r="BS1248" s="206"/>
      <c r="BT1248" s="206"/>
      <c r="BU1248" s="206"/>
      <c r="BV1248" s="206"/>
      <c r="BW1248" s="206"/>
      <c r="BX1248" s="206"/>
      <c r="BY1248" s="206"/>
      <c r="BZ1248" s="206"/>
      <c r="CA1248" s="206"/>
      <c r="CB1248" s="206"/>
      <c r="CC1248" s="206"/>
      <c r="CD1248" s="206"/>
      <c r="CE1248" s="206"/>
      <c r="CF1248" s="206"/>
      <c r="CG1248" s="206"/>
      <c r="CH1248" s="206"/>
      <c r="CI1248" s="206"/>
      <c r="CJ1248" s="206"/>
      <c r="CK1248" s="206"/>
      <c r="CL1248" s="206"/>
      <c r="CM1248" s="206"/>
      <c r="CN1248" s="206"/>
      <c r="CO1248" s="206"/>
      <c r="CP1248" s="206"/>
      <c r="CQ1248" s="206"/>
      <c r="CR1248" s="206"/>
      <c r="CS1248" s="206"/>
      <c r="CT1248" s="206"/>
      <c r="CU1248" s="206"/>
      <c r="CV1248" s="206"/>
      <c r="CW1248" s="206"/>
      <c r="CX1248" s="206"/>
      <c r="CY1248" s="206"/>
      <c r="CZ1248" s="206"/>
      <c r="DA1248" s="206"/>
      <c r="DB1248" s="206"/>
      <c r="DC1248" s="206"/>
      <c r="DD1248" s="206"/>
      <c r="DE1248" s="206"/>
      <c r="DF1248" s="206"/>
      <c r="DG1248" s="206"/>
      <c r="DH1248" s="206"/>
      <c r="DI1248" s="206"/>
      <c r="DJ1248" s="206"/>
      <c r="DK1248" s="206"/>
      <c r="DL1248" s="206"/>
      <c r="DM1248" s="206"/>
      <c r="DN1248" s="206"/>
      <c r="DO1248" s="206"/>
      <c r="DP1248" s="206"/>
      <c r="DQ1248" s="206"/>
      <c r="DR1248" s="206"/>
      <c r="DS1248" s="206"/>
      <c r="DT1248" s="206"/>
      <c r="DU1248" s="206"/>
      <c r="DV1248" s="206"/>
      <c r="DW1248" s="206"/>
      <c r="DX1248" s="206"/>
      <c r="DY1248" s="206"/>
      <c r="DZ1248" s="206"/>
      <c r="EA1248" s="206"/>
      <c r="EB1248" s="206"/>
      <c r="EC1248" s="206"/>
      <c r="ED1248" s="206"/>
      <c r="EE1248" s="206"/>
      <c r="EF1248" s="206"/>
      <c r="EG1248" s="206"/>
      <c r="EH1248" s="206"/>
      <c r="EI1248" s="206"/>
      <c r="EJ1248" s="206"/>
      <c r="EK1248" s="206"/>
      <c r="EL1248" s="206"/>
      <c r="EM1248" s="206"/>
      <c r="EN1248" s="206"/>
      <c r="EO1248" s="206"/>
      <c r="EP1248" s="206"/>
      <c r="EQ1248" s="206"/>
      <c r="ER1248" s="206"/>
      <c r="ES1248" s="206"/>
      <c r="ET1248" s="206"/>
      <c r="EU1248" s="206"/>
      <c r="EV1248" s="206"/>
      <c r="EW1248" s="206"/>
      <c r="EX1248" s="206"/>
      <c r="EY1248" s="206"/>
      <c r="EZ1248" s="206"/>
      <c r="FA1248" s="206"/>
      <c r="FB1248" s="206"/>
      <c r="FC1248" s="206"/>
      <c r="FD1248" s="206"/>
      <c r="FE1248" s="206"/>
      <c r="FF1248" s="206"/>
      <c r="FG1248" s="206"/>
      <c r="FH1248" s="206"/>
      <c r="FI1248" s="206"/>
      <c r="FJ1248" s="206"/>
      <c r="FK1248" s="206"/>
      <c r="FL1248" s="206"/>
      <c r="FM1248" s="206"/>
      <c r="FN1248" s="206"/>
      <c r="FO1248" s="206"/>
      <c r="FP1248" s="206"/>
      <c r="FQ1248" s="206"/>
      <c r="FR1248" s="206"/>
      <c r="FS1248" s="206"/>
      <c r="FT1248" s="206"/>
      <c r="FU1248" s="206"/>
      <c r="FV1248" s="206"/>
      <c r="FW1248" s="206"/>
      <c r="FX1248" s="206"/>
      <c r="FY1248" s="206"/>
      <c r="FZ1248" s="206"/>
      <c r="GA1248" s="206"/>
      <c r="GB1248" s="206"/>
      <c r="GC1248" s="206"/>
      <c r="GD1248" s="206"/>
      <c r="GE1248" s="206"/>
      <c r="GF1248" s="206"/>
      <c r="GG1248" s="206"/>
      <c r="GH1248" s="206"/>
      <c r="GI1248" s="206"/>
      <c r="GJ1248" s="206"/>
      <c r="GK1248" s="206"/>
      <c r="GL1248" s="206"/>
      <c r="GM1248" s="206"/>
      <c r="GN1248" s="206"/>
      <c r="GO1248" s="206"/>
      <c r="GP1248" s="206"/>
      <c r="GQ1248" s="206"/>
      <c r="GR1248" s="206"/>
      <c r="GS1248" s="206"/>
      <c r="GT1248" s="206"/>
      <c r="GU1248" s="206"/>
      <c r="GV1248" s="206"/>
      <c r="GW1248" s="206"/>
      <c r="GX1248" s="206"/>
      <c r="GY1248" s="206"/>
      <c r="GZ1248" s="206"/>
      <c r="HA1248" s="206"/>
      <c r="HB1248" s="206"/>
      <c r="HC1248" s="206"/>
      <c r="HD1248" s="206"/>
      <c r="HE1248" s="206"/>
      <c r="HF1248" s="206"/>
      <c r="HG1248" s="206"/>
      <c r="HH1248" s="206"/>
      <c r="HI1248" s="206"/>
      <c r="HJ1248" s="206"/>
      <c r="HK1248" s="206"/>
      <c r="HL1248" s="206"/>
      <c r="HM1248" s="206"/>
      <c r="HN1248" s="206"/>
      <c r="HO1248" s="206"/>
      <c r="HP1248" s="206"/>
      <c r="HQ1248" s="206"/>
      <c r="HR1248" s="206"/>
      <c r="HS1248" s="206"/>
      <c r="HT1248" s="206"/>
      <c r="HU1248" s="206"/>
      <c r="HV1248" s="206"/>
      <c r="HW1248" s="206"/>
      <c r="HX1248" s="206"/>
      <c r="HY1248" s="206"/>
      <c r="HZ1248" s="206"/>
      <c r="IA1248" s="206"/>
      <c r="IB1248" s="206"/>
      <c r="IC1248" s="206"/>
      <c r="ID1248" s="206"/>
      <c r="IE1248" s="206"/>
      <c r="IF1248" s="206"/>
      <c r="IG1248" s="206"/>
      <c r="IH1248" s="206"/>
    </row>
    <row r="1249" spans="1:242" s="225" customFormat="1" hidden="1" x14ac:dyDescent="0.25">
      <c r="A1249" s="206"/>
      <c r="B1249" s="206"/>
      <c r="C1249" s="232">
        <v>43808</v>
      </c>
      <c r="D1249" s="225" t="s">
        <v>2168</v>
      </c>
      <c r="E1249" s="206" t="s">
        <v>2190</v>
      </c>
      <c r="F1249" s="206"/>
      <c r="G1249" s="225" t="s">
        <v>2163</v>
      </c>
      <c r="H1249" s="313"/>
      <c r="I1249" s="313">
        <v>2155000</v>
      </c>
      <c r="J1249" s="329">
        <f t="shared" si="20"/>
        <v>13209700</v>
      </c>
      <c r="K1249" s="419"/>
      <c r="L1249" s="287"/>
      <c r="M1249" s="206" t="s">
        <v>2190</v>
      </c>
      <c r="N1249" s="287"/>
      <c r="O1249" s="287"/>
      <c r="P1249" s="287"/>
      <c r="Q1249" s="287"/>
      <c r="R1249" s="287"/>
      <c r="S1249" s="287"/>
      <c r="T1249" s="287"/>
      <c r="U1249" s="287"/>
      <c r="V1249" s="287"/>
      <c r="W1249" s="287"/>
      <c r="X1249" s="287"/>
      <c r="Y1249" s="287"/>
      <c r="Z1249" s="287"/>
      <c r="AA1249" s="287"/>
      <c r="AB1249" s="287"/>
      <c r="AC1249" s="287"/>
      <c r="AD1249" s="287"/>
      <c r="AE1249" s="287"/>
      <c r="AF1249" s="287"/>
      <c r="AG1249" s="287"/>
      <c r="AH1249" s="287"/>
      <c r="AI1249" s="287"/>
      <c r="AJ1249" s="449"/>
      <c r="AK1249" s="206"/>
      <c r="AL1249" s="206"/>
      <c r="AM1249" s="206"/>
      <c r="AN1249" s="206"/>
      <c r="AO1249" s="206"/>
      <c r="AP1249" s="206"/>
      <c r="AQ1249" s="206"/>
      <c r="AR1249" s="206"/>
      <c r="AS1249" s="206"/>
      <c r="AT1249" s="206"/>
      <c r="AU1249" s="206"/>
      <c r="AV1249" s="206"/>
      <c r="AW1249" s="206"/>
      <c r="AX1249" s="206"/>
      <c r="AY1249" s="206"/>
      <c r="AZ1249" s="206"/>
      <c r="BA1249" s="206"/>
      <c r="BB1249" s="206"/>
      <c r="BC1249" s="206"/>
      <c r="BD1249" s="206"/>
      <c r="BE1249" s="206"/>
      <c r="BF1249" s="206"/>
      <c r="BG1249" s="206"/>
      <c r="BH1249" s="206"/>
      <c r="BI1249" s="206"/>
      <c r="BJ1249" s="206"/>
      <c r="BK1249" s="206"/>
      <c r="BL1249" s="206"/>
      <c r="BM1249" s="206"/>
      <c r="BN1249" s="206"/>
      <c r="BO1249" s="206"/>
      <c r="BP1249" s="206"/>
      <c r="BQ1249" s="206"/>
      <c r="BR1249" s="206"/>
      <c r="BS1249" s="206"/>
      <c r="BT1249" s="206"/>
      <c r="BU1249" s="206"/>
      <c r="BV1249" s="206"/>
      <c r="BW1249" s="206"/>
      <c r="BX1249" s="206"/>
      <c r="BY1249" s="206"/>
      <c r="BZ1249" s="206"/>
      <c r="CA1249" s="206"/>
      <c r="CB1249" s="206"/>
      <c r="CC1249" s="206"/>
      <c r="CD1249" s="206"/>
      <c r="CE1249" s="206"/>
      <c r="CF1249" s="206"/>
      <c r="CG1249" s="206"/>
      <c r="CH1249" s="206"/>
      <c r="CI1249" s="206"/>
      <c r="CJ1249" s="206"/>
      <c r="CK1249" s="206"/>
      <c r="CL1249" s="206"/>
      <c r="CM1249" s="206"/>
      <c r="CN1249" s="206"/>
      <c r="CO1249" s="206"/>
      <c r="CP1249" s="206"/>
      <c r="CQ1249" s="206"/>
      <c r="CR1249" s="206"/>
      <c r="CS1249" s="206"/>
      <c r="CT1249" s="206"/>
      <c r="CU1249" s="206"/>
      <c r="CV1249" s="206"/>
      <c r="CW1249" s="206"/>
      <c r="CX1249" s="206"/>
      <c r="CY1249" s="206"/>
      <c r="CZ1249" s="206"/>
      <c r="DA1249" s="206"/>
      <c r="DB1249" s="206"/>
      <c r="DC1249" s="206"/>
      <c r="DD1249" s="206"/>
      <c r="DE1249" s="206"/>
      <c r="DF1249" s="206"/>
      <c r="DG1249" s="206"/>
      <c r="DH1249" s="206"/>
      <c r="DI1249" s="206"/>
      <c r="DJ1249" s="206"/>
      <c r="DK1249" s="206"/>
      <c r="DL1249" s="206"/>
      <c r="DM1249" s="206"/>
      <c r="DN1249" s="206"/>
      <c r="DO1249" s="206"/>
      <c r="DP1249" s="206"/>
      <c r="DQ1249" s="206"/>
      <c r="DR1249" s="206"/>
      <c r="DS1249" s="206"/>
      <c r="DT1249" s="206"/>
      <c r="DU1249" s="206"/>
      <c r="DV1249" s="206"/>
      <c r="DW1249" s="206"/>
      <c r="DX1249" s="206"/>
      <c r="DY1249" s="206"/>
      <c r="DZ1249" s="206"/>
      <c r="EA1249" s="206"/>
      <c r="EB1249" s="206"/>
      <c r="EC1249" s="206"/>
      <c r="ED1249" s="206"/>
      <c r="EE1249" s="206"/>
      <c r="EF1249" s="206"/>
      <c r="EG1249" s="206"/>
      <c r="EH1249" s="206"/>
      <c r="EI1249" s="206"/>
      <c r="EJ1249" s="206"/>
      <c r="EK1249" s="206"/>
      <c r="EL1249" s="206"/>
      <c r="EM1249" s="206"/>
      <c r="EN1249" s="206"/>
      <c r="EO1249" s="206"/>
      <c r="EP1249" s="206"/>
      <c r="EQ1249" s="206"/>
      <c r="ER1249" s="206"/>
      <c r="ES1249" s="206"/>
      <c r="ET1249" s="206"/>
      <c r="EU1249" s="206"/>
      <c r="EV1249" s="206"/>
      <c r="EW1249" s="206"/>
      <c r="EX1249" s="206"/>
      <c r="EY1249" s="206"/>
      <c r="EZ1249" s="206"/>
      <c r="FA1249" s="206"/>
      <c r="FB1249" s="206"/>
      <c r="FC1249" s="206"/>
      <c r="FD1249" s="206"/>
      <c r="FE1249" s="206"/>
      <c r="FF1249" s="206"/>
      <c r="FG1249" s="206"/>
      <c r="FH1249" s="206"/>
      <c r="FI1249" s="206"/>
      <c r="FJ1249" s="206"/>
      <c r="FK1249" s="206"/>
      <c r="FL1249" s="206"/>
      <c r="FM1249" s="206"/>
      <c r="FN1249" s="206"/>
      <c r="FO1249" s="206"/>
      <c r="FP1249" s="206"/>
      <c r="FQ1249" s="206"/>
      <c r="FR1249" s="206"/>
      <c r="FS1249" s="206"/>
      <c r="FT1249" s="206"/>
      <c r="FU1249" s="206"/>
      <c r="FV1249" s="206"/>
      <c r="FW1249" s="206"/>
      <c r="FX1249" s="206"/>
      <c r="FY1249" s="206"/>
      <c r="FZ1249" s="206"/>
      <c r="GA1249" s="206"/>
      <c r="GB1249" s="206"/>
      <c r="GC1249" s="206"/>
      <c r="GD1249" s="206"/>
      <c r="GE1249" s="206"/>
      <c r="GF1249" s="206"/>
      <c r="GG1249" s="206"/>
      <c r="GH1249" s="206"/>
      <c r="GI1249" s="206"/>
      <c r="GJ1249" s="206"/>
      <c r="GK1249" s="206"/>
      <c r="GL1249" s="206"/>
      <c r="GM1249" s="206"/>
      <c r="GN1249" s="206"/>
      <c r="GO1249" s="206"/>
      <c r="GP1249" s="206"/>
      <c r="GQ1249" s="206"/>
      <c r="GR1249" s="206"/>
      <c r="GS1249" s="206"/>
      <c r="GT1249" s="206"/>
      <c r="GU1249" s="206"/>
      <c r="GV1249" s="206"/>
      <c r="GW1249" s="206"/>
      <c r="GX1249" s="206"/>
      <c r="GY1249" s="206"/>
      <c r="GZ1249" s="206"/>
      <c r="HA1249" s="206"/>
      <c r="HB1249" s="206"/>
      <c r="HC1249" s="206"/>
      <c r="HD1249" s="206"/>
      <c r="HE1249" s="206"/>
      <c r="HF1249" s="206"/>
      <c r="HG1249" s="206"/>
      <c r="HH1249" s="206"/>
      <c r="HI1249" s="206"/>
      <c r="HJ1249" s="206"/>
      <c r="HK1249" s="206"/>
      <c r="HL1249" s="206"/>
      <c r="HM1249" s="206"/>
      <c r="HN1249" s="206"/>
      <c r="HO1249" s="206"/>
      <c r="HP1249" s="206"/>
      <c r="HQ1249" s="206"/>
      <c r="HR1249" s="206"/>
      <c r="HS1249" s="206"/>
      <c r="HT1249" s="206"/>
      <c r="HU1249" s="206"/>
      <c r="HV1249" s="206"/>
      <c r="HW1249" s="206"/>
      <c r="HX1249" s="206"/>
      <c r="HY1249" s="206"/>
      <c r="HZ1249" s="206"/>
      <c r="IA1249" s="206"/>
      <c r="IB1249" s="206"/>
      <c r="IC1249" s="206"/>
      <c r="ID1249" s="206"/>
      <c r="IE1249" s="206"/>
      <c r="IF1249" s="206"/>
      <c r="IG1249" s="206"/>
      <c r="IH1249" s="206"/>
    </row>
    <row r="1250" spans="1:242" s="225" customFormat="1" hidden="1" x14ac:dyDescent="0.25">
      <c r="A1250" s="206"/>
      <c r="B1250" s="206"/>
      <c r="C1250" s="207">
        <v>43809</v>
      </c>
      <c r="D1250" s="248" t="s">
        <v>2188</v>
      </c>
      <c r="E1250" s="238" t="s">
        <v>2176</v>
      </c>
      <c r="F1250" s="238"/>
      <c r="G1250" s="249" t="s">
        <v>2156</v>
      </c>
      <c r="H1250" s="313"/>
      <c r="I1250" s="313">
        <v>624800</v>
      </c>
      <c r="J1250" s="329">
        <f t="shared" si="20"/>
        <v>12584900</v>
      </c>
      <c r="K1250" s="419"/>
      <c r="L1250" s="287"/>
      <c r="M1250" s="238" t="s">
        <v>2176</v>
      </c>
      <c r="N1250" s="287"/>
      <c r="O1250" s="287"/>
      <c r="P1250" s="287"/>
      <c r="Q1250" s="287"/>
      <c r="R1250" s="287"/>
      <c r="S1250" s="287"/>
      <c r="T1250" s="287"/>
      <c r="U1250" s="287"/>
      <c r="V1250" s="287"/>
      <c r="W1250" s="287"/>
      <c r="X1250" s="287"/>
      <c r="Y1250" s="287"/>
      <c r="Z1250" s="287"/>
      <c r="AA1250" s="287"/>
      <c r="AB1250" s="287"/>
      <c r="AC1250" s="287"/>
      <c r="AD1250" s="287"/>
      <c r="AE1250" s="287"/>
      <c r="AF1250" s="287"/>
      <c r="AG1250" s="287"/>
      <c r="AH1250" s="287"/>
      <c r="AI1250" s="287"/>
      <c r="AJ1250" s="449"/>
      <c r="AK1250" s="206"/>
      <c r="AL1250" s="206"/>
      <c r="AM1250" s="206"/>
      <c r="AN1250" s="206"/>
      <c r="AO1250" s="206"/>
      <c r="AP1250" s="206"/>
      <c r="AQ1250" s="206"/>
      <c r="AR1250" s="206"/>
      <c r="AS1250" s="206"/>
      <c r="AT1250" s="206"/>
      <c r="AU1250" s="206"/>
      <c r="AV1250" s="206"/>
      <c r="AW1250" s="206"/>
      <c r="AX1250" s="206"/>
      <c r="AY1250" s="206"/>
      <c r="AZ1250" s="206"/>
      <c r="BA1250" s="206"/>
      <c r="BB1250" s="206"/>
      <c r="BC1250" s="206"/>
      <c r="BD1250" s="206"/>
      <c r="BE1250" s="206"/>
      <c r="BF1250" s="206"/>
      <c r="BG1250" s="206"/>
      <c r="BH1250" s="206"/>
      <c r="BI1250" s="206"/>
      <c r="BJ1250" s="206"/>
      <c r="BK1250" s="206"/>
      <c r="BL1250" s="206"/>
      <c r="BM1250" s="206"/>
      <c r="BN1250" s="206"/>
      <c r="BO1250" s="206"/>
      <c r="BP1250" s="206"/>
      <c r="BQ1250" s="206"/>
      <c r="BR1250" s="206"/>
      <c r="BS1250" s="206"/>
      <c r="BT1250" s="206"/>
      <c r="BU1250" s="206"/>
      <c r="BV1250" s="206"/>
      <c r="BW1250" s="206"/>
      <c r="BX1250" s="206"/>
      <c r="BY1250" s="206"/>
      <c r="BZ1250" s="206"/>
      <c r="CA1250" s="206"/>
      <c r="CB1250" s="206"/>
      <c r="CC1250" s="206"/>
      <c r="CD1250" s="206"/>
      <c r="CE1250" s="206"/>
      <c r="CF1250" s="206"/>
      <c r="CG1250" s="206"/>
      <c r="CH1250" s="206"/>
      <c r="CI1250" s="206"/>
      <c r="CJ1250" s="206"/>
      <c r="CK1250" s="206"/>
      <c r="CL1250" s="206"/>
      <c r="CM1250" s="206"/>
      <c r="CN1250" s="206"/>
      <c r="CO1250" s="206"/>
      <c r="CP1250" s="206"/>
      <c r="CQ1250" s="206"/>
      <c r="CR1250" s="206"/>
      <c r="CS1250" s="206"/>
      <c r="CT1250" s="206"/>
      <c r="CU1250" s="206"/>
      <c r="CV1250" s="206"/>
      <c r="CW1250" s="206"/>
      <c r="CX1250" s="206"/>
      <c r="CY1250" s="206"/>
      <c r="CZ1250" s="206"/>
      <c r="DA1250" s="206"/>
      <c r="DB1250" s="206"/>
      <c r="DC1250" s="206"/>
      <c r="DD1250" s="206"/>
      <c r="DE1250" s="206"/>
      <c r="DF1250" s="206"/>
      <c r="DG1250" s="206"/>
      <c r="DH1250" s="206"/>
      <c r="DI1250" s="206"/>
      <c r="DJ1250" s="206"/>
      <c r="DK1250" s="206"/>
      <c r="DL1250" s="206"/>
      <c r="DM1250" s="206"/>
      <c r="DN1250" s="206"/>
      <c r="DO1250" s="206"/>
      <c r="DP1250" s="206"/>
      <c r="DQ1250" s="206"/>
      <c r="DR1250" s="206"/>
      <c r="DS1250" s="206"/>
      <c r="DT1250" s="206"/>
      <c r="DU1250" s="206"/>
      <c r="DV1250" s="206"/>
      <c r="DW1250" s="206"/>
      <c r="DX1250" s="206"/>
      <c r="DY1250" s="206"/>
      <c r="DZ1250" s="206"/>
      <c r="EA1250" s="206"/>
      <c r="EB1250" s="206"/>
      <c r="EC1250" s="206"/>
      <c r="ED1250" s="206"/>
      <c r="EE1250" s="206"/>
      <c r="EF1250" s="206"/>
      <c r="EG1250" s="206"/>
      <c r="EH1250" s="206"/>
      <c r="EI1250" s="206"/>
      <c r="EJ1250" s="206"/>
      <c r="EK1250" s="206"/>
      <c r="EL1250" s="206"/>
      <c r="EM1250" s="206"/>
      <c r="EN1250" s="206"/>
      <c r="EO1250" s="206"/>
      <c r="EP1250" s="206"/>
      <c r="EQ1250" s="206"/>
      <c r="ER1250" s="206"/>
      <c r="ES1250" s="206"/>
      <c r="ET1250" s="206"/>
      <c r="EU1250" s="206"/>
      <c r="EV1250" s="206"/>
      <c r="EW1250" s="206"/>
      <c r="EX1250" s="206"/>
      <c r="EY1250" s="206"/>
      <c r="EZ1250" s="206"/>
      <c r="FA1250" s="206"/>
      <c r="FB1250" s="206"/>
      <c r="FC1250" s="206"/>
      <c r="FD1250" s="206"/>
      <c r="FE1250" s="206"/>
      <c r="FF1250" s="206"/>
      <c r="FG1250" s="206"/>
      <c r="FH1250" s="206"/>
      <c r="FI1250" s="206"/>
      <c r="FJ1250" s="206"/>
      <c r="FK1250" s="206"/>
      <c r="FL1250" s="206"/>
      <c r="FM1250" s="206"/>
      <c r="FN1250" s="206"/>
      <c r="FO1250" s="206"/>
      <c r="FP1250" s="206"/>
      <c r="FQ1250" s="206"/>
      <c r="FR1250" s="206"/>
      <c r="FS1250" s="206"/>
      <c r="FT1250" s="206"/>
      <c r="FU1250" s="206"/>
      <c r="FV1250" s="206"/>
      <c r="FW1250" s="206"/>
      <c r="FX1250" s="206"/>
      <c r="FY1250" s="206"/>
      <c r="FZ1250" s="206"/>
      <c r="GA1250" s="206"/>
      <c r="GB1250" s="206"/>
      <c r="GC1250" s="206"/>
      <c r="GD1250" s="206"/>
      <c r="GE1250" s="206"/>
      <c r="GF1250" s="206"/>
      <c r="GG1250" s="206"/>
      <c r="GH1250" s="206"/>
      <c r="GI1250" s="206"/>
      <c r="GJ1250" s="206"/>
      <c r="GK1250" s="206"/>
      <c r="GL1250" s="206"/>
      <c r="GM1250" s="206"/>
      <c r="GN1250" s="206"/>
      <c r="GO1250" s="206"/>
      <c r="GP1250" s="206"/>
      <c r="GQ1250" s="206"/>
      <c r="GR1250" s="206"/>
      <c r="GS1250" s="206"/>
      <c r="GT1250" s="206"/>
      <c r="GU1250" s="206"/>
      <c r="GV1250" s="206"/>
      <c r="GW1250" s="206"/>
      <c r="GX1250" s="206"/>
      <c r="GY1250" s="206"/>
      <c r="GZ1250" s="206"/>
      <c r="HA1250" s="206"/>
      <c r="HB1250" s="206"/>
      <c r="HC1250" s="206"/>
      <c r="HD1250" s="206"/>
      <c r="HE1250" s="206"/>
      <c r="HF1250" s="206"/>
      <c r="HG1250" s="206"/>
      <c r="HH1250" s="206"/>
      <c r="HI1250" s="206"/>
      <c r="HJ1250" s="206"/>
      <c r="HK1250" s="206"/>
      <c r="HL1250" s="206"/>
      <c r="HM1250" s="206"/>
      <c r="HN1250" s="206"/>
      <c r="HO1250" s="206"/>
      <c r="HP1250" s="206"/>
      <c r="HQ1250" s="206"/>
      <c r="HR1250" s="206"/>
      <c r="HS1250" s="206"/>
      <c r="HT1250" s="206"/>
      <c r="HU1250" s="206"/>
      <c r="HV1250" s="206"/>
      <c r="HW1250" s="206"/>
      <c r="HX1250" s="206"/>
      <c r="HY1250" s="206"/>
      <c r="HZ1250" s="206"/>
      <c r="IA1250" s="206"/>
      <c r="IB1250" s="206"/>
      <c r="IC1250" s="206"/>
      <c r="ID1250" s="206"/>
      <c r="IE1250" s="206"/>
      <c r="IF1250" s="206"/>
      <c r="IG1250" s="206"/>
      <c r="IH1250" s="206"/>
    </row>
    <row r="1251" spans="1:242" s="225" customFormat="1" hidden="1" x14ac:dyDescent="0.25">
      <c r="A1251" s="206"/>
      <c r="B1251" s="206"/>
      <c r="C1251" s="207">
        <v>43810</v>
      </c>
      <c r="D1251" s="248" t="s">
        <v>2189</v>
      </c>
      <c r="E1251" s="238" t="s">
        <v>2177</v>
      </c>
      <c r="F1251" s="238"/>
      <c r="G1251" s="249" t="s">
        <v>1295</v>
      </c>
      <c r="H1251" s="313"/>
      <c r="I1251" s="313">
        <v>8400000</v>
      </c>
      <c r="J1251" s="329">
        <f t="shared" si="20"/>
        <v>4184900</v>
      </c>
      <c r="K1251" s="419"/>
      <c r="L1251" s="287"/>
      <c r="M1251" s="238" t="s">
        <v>2177</v>
      </c>
      <c r="N1251" s="287"/>
      <c r="O1251" s="287"/>
      <c r="P1251" s="287"/>
      <c r="Q1251" s="287"/>
      <c r="R1251" s="287"/>
      <c r="S1251" s="287"/>
      <c r="T1251" s="287"/>
      <c r="U1251" s="287"/>
      <c r="V1251" s="287"/>
      <c r="W1251" s="287"/>
      <c r="X1251" s="287"/>
      <c r="Y1251" s="287"/>
      <c r="Z1251" s="287"/>
      <c r="AA1251" s="287"/>
      <c r="AB1251" s="287"/>
      <c r="AC1251" s="287"/>
      <c r="AD1251" s="287"/>
      <c r="AE1251" s="287"/>
      <c r="AF1251" s="287"/>
      <c r="AG1251" s="287"/>
      <c r="AH1251" s="287"/>
      <c r="AI1251" s="287"/>
      <c r="AJ1251" s="449"/>
      <c r="AK1251" s="206"/>
      <c r="AL1251" s="206"/>
      <c r="AM1251" s="206"/>
      <c r="AN1251" s="206"/>
      <c r="AO1251" s="206"/>
      <c r="AP1251" s="206"/>
      <c r="AQ1251" s="206"/>
      <c r="AR1251" s="206"/>
      <c r="AS1251" s="206"/>
      <c r="AT1251" s="206"/>
      <c r="AU1251" s="206"/>
      <c r="AV1251" s="206"/>
      <c r="AW1251" s="206"/>
      <c r="AX1251" s="206"/>
      <c r="AY1251" s="206"/>
      <c r="AZ1251" s="206"/>
      <c r="BA1251" s="206"/>
      <c r="BB1251" s="206"/>
      <c r="BC1251" s="206"/>
      <c r="BD1251" s="206"/>
      <c r="BE1251" s="206"/>
      <c r="BF1251" s="206"/>
      <c r="BG1251" s="206"/>
      <c r="BH1251" s="206"/>
      <c r="BI1251" s="206"/>
      <c r="BJ1251" s="206"/>
      <c r="BK1251" s="206"/>
      <c r="BL1251" s="206"/>
      <c r="BM1251" s="206"/>
      <c r="BN1251" s="206"/>
      <c r="BO1251" s="206"/>
      <c r="BP1251" s="206"/>
      <c r="BQ1251" s="206"/>
      <c r="BR1251" s="206"/>
      <c r="BS1251" s="206"/>
      <c r="BT1251" s="206"/>
      <c r="BU1251" s="206"/>
      <c r="BV1251" s="206"/>
      <c r="BW1251" s="206"/>
      <c r="BX1251" s="206"/>
      <c r="BY1251" s="206"/>
      <c r="BZ1251" s="206"/>
      <c r="CA1251" s="206"/>
      <c r="CB1251" s="206"/>
      <c r="CC1251" s="206"/>
      <c r="CD1251" s="206"/>
      <c r="CE1251" s="206"/>
      <c r="CF1251" s="206"/>
      <c r="CG1251" s="206"/>
      <c r="CH1251" s="206"/>
      <c r="CI1251" s="206"/>
      <c r="CJ1251" s="206"/>
      <c r="CK1251" s="206"/>
      <c r="CL1251" s="206"/>
      <c r="CM1251" s="206"/>
      <c r="CN1251" s="206"/>
      <c r="CO1251" s="206"/>
      <c r="CP1251" s="206"/>
      <c r="CQ1251" s="206"/>
      <c r="CR1251" s="206"/>
      <c r="CS1251" s="206"/>
      <c r="CT1251" s="206"/>
      <c r="CU1251" s="206"/>
      <c r="CV1251" s="206"/>
      <c r="CW1251" s="206"/>
      <c r="CX1251" s="206"/>
      <c r="CY1251" s="206"/>
      <c r="CZ1251" s="206"/>
      <c r="DA1251" s="206"/>
      <c r="DB1251" s="206"/>
      <c r="DC1251" s="206"/>
      <c r="DD1251" s="206"/>
      <c r="DE1251" s="206"/>
      <c r="DF1251" s="206"/>
      <c r="DG1251" s="206"/>
      <c r="DH1251" s="206"/>
      <c r="DI1251" s="206"/>
      <c r="DJ1251" s="206"/>
      <c r="DK1251" s="206"/>
      <c r="DL1251" s="206"/>
      <c r="DM1251" s="206"/>
      <c r="DN1251" s="206"/>
      <c r="DO1251" s="206"/>
      <c r="DP1251" s="206"/>
      <c r="DQ1251" s="206"/>
      <c r="DR1251" s="206"/>
      <c r="DS1251" s="206"/>
      <c r="DT1251" s="206"/>
      <c r="DU1251" s="206"/>
      <c r="DV1251" s="206"/>
      <c r="DW1251" s="206"/>
      <c r="DX1251" s="206"/>
      <c r="DY1251" s="206"/>
      <c r="DZ1251" s="206"/>
      <c r="EA1251" s="206"/>
      <c r="EB1251" s="206"/>
      <c r="EC1251" s="206"/>
      <c r="ED1251" s="206"/>
      <c r="EE1251" s="206"/>
      <c r="EF1251" s="206"/>
      <c r="EG1251" s="206"/>
      <c r="EH1251" s="206"/>
      <c r="EI1251" s="206"/>
      <c r="EJ1251" s="206"/>
      <c r="EK1251" s="206"/>
      <c r="EL1251" s="206"/>
      <c r="EM1251" s="206"/>
      <c r="EN1251" s="206"/>
      <c r="EO1251" s="206"/>
      <c r="EP1251" s="206"/>
      <c r="EQ1251" s="206"/>
      <c r="ER1251" s="206"/>
      <c r="ES1251" s="206"/>
      <c r="ET1251" s="206"/>
      <c r="EU1251" s="206"/>
      <c r="EV1251" s="206"/>
      <c r="EW1251" s="206"/>
      <c r="EX1251" s="206"/>
      <c r="EY1251" s="206"/>
      <c r="EZ1251" s="206"/>
      <c r="FA1251" s="206"/>
      <c r="FB1251" s="206"/>
      <c r="FC1251" s="206"/>
      <c r="FD1251" s="206"/>
      <c r="FE1251" s="206"/>
      <c r="FF1251" s="206"/>
      <c r="FG1251" s="206"/>
      <c r="FH1251" s="206"/>
      <c r="FI1251" s="206"/>
      <c r="FJ1251" s="206"/>
      <c r="FK1251" s="206"/>
      <c r="FL1251" s="206"/>
      <c r="FM1251" s="206"/>
      <c r="FN1251" s="206"/>
      <c r="FO1251" s="206"/>
      <c r="FP1251" s="206"/>
      <c r="FQ1251" s="206"/>
      <c r="FR1251" s="206"/>
      <c r="FS1251" s="206"/>
      <c r="FT1251" s="206"/>
      <c r="FU1251" s="206"/>
      <c r="FV1251" s="206"/>
      <c r="FW1251" s="206"/>
      <c r="FX1251" s="206"/>
      <c r="FY1251" s="206"/>
      <c r="FZ1251" s="206"/>
      <c r="GA1251" s="206"/>
      <c r="GB1251" s="206"/>
      <c r="GC1251" s="206"/>
      <c r="GD1251" s="206"/>
      <c r="GE1251" s="206"/>
      <c r="GF1251" s="206"/>
      <c r="GG1251" s="206"/>
      <c r="GH1251" s="206"/>
      <c r="GI1251" s="206"/>
      <c r="GJ1251" s="206"/>
      <c r="GK1251" s="206"/>
      <c r="GL1251" s="206"/>
      <c r="GM1251" s="206"/>
      <c r="GN1251" s="206"/>
      <c r="GO1251" s="206"/>
      <c r="GP1251" s="206"/>
      <c r="GQ1251" s="206"/>
      <c r="GR1251" s="206"/>
      <c r="GS1251" s="206"/>
      <c r="GT1251" s="206"/>
      <c r="GU1251" s="206"/>
      <c r="GV1251" s="206"/>
      <c r="GW1251" s="206"/>
      <c r="GX1251" s="206"/>
      <c r="GY1251" s="206"/>
      <c r="GZ1251" s="206"/>
      <c r="HA1251" s="206"/>
      <c r="HB1251" s="206"/>
      <c r="HC1251" s="206"/>
      <c r="HD1251" s="206"/>
      <c r="HE1251" s="206"/>
      <c r="HF1251" s="206"/>
      <c r="HG1251" s="206"/>
      <c r="HH1251" s="206"/>
      <c r="HI1251" s="206"/>
      <c r="HJ1251" s="206"/>
      <c r="HK1251" s="206"/>
      <c r="HL1251" s="206"/>
      <c r="HM1251" s="206"/>
      <c r="HN1251" s="206"/>
      <c r="HO1251" s="206"/>
      <c r="HP1251" s="206"/>
      <c r="HQ1251" s="206"/>
      <c r="HR1251" s="206"/>
      <c r="HS1251" s="206"/>
      <c r="HT1251" s="206"/>
      <c r="HU1251" s="206"/>
      <c r="HV1251" s="206"/>
      <c r="HW1251" s="206"/>
      <c r="HX1251" s="206"/>
      <c r="HY1251" s="206"/>
      <c r="HZ1251" s="206"/>
      <c r="IA1251" s="206"/>
      <c r="IB1251" s="206"/>
      <c r="IC1251" s="206"/>
      <c r="ID1251" s="206"/>
      <c r="IE1251" s="206"/>
      <c r="IF1251" s="206"/>
      <c r="IG1251" s="206"/>
      <c r="IH1251" s="206"/>
    </row>
    <row r="1252" spans="1:242" s="225" customFormat="1" hidden="1" x14ac:dyDescent="0.25">
      <c r="A1252" s="206"/>
      <c r="B1252" s="206"/>
      <c r="C1252" s="207">
        <v>43810</v>
      </c>
      <c r="D1252" s="248" t="s">
        <v>2124</v>
      </c>
      <c r="E1252" s="238" t="s">
        <v>2192</v>
      </c>
      <c r="F1252" s="238"/>
      <c r="G1252" s="249" t="s">
        <v>1572</v>
      </c>
      <c r="H1252" s="313"/>
      <c r="I1252" s="313">
        <v>450000</v>
      </c>
      <c r="J1252" s="329">
        <f t="shared" si="20"/>
        <v>3734900</v>
      </c>
      <c r="K1252" s="419"/>
      <c r="L1252" s="287"/>
      <c r="M1252" s="238" t="s">
        <v>2192</v>
      </c>
      <c r="N1252" s="287"/>
      <c r="O1252" s="287"/>
      <c r="P1252" s="287"/>
      <c r="Q1252" s="287"/>
      <c r="R1252" s="287"/>
      <c r="S1252" s="287"/>
      <c r="T1252" s="287"/>
      <c r="U1252" s="287"/>
      <c r="V1252" s="287"/>
      <c r="W1252" s="287"/>
      <c r="X1252" s="287"/>
      <c r="Y1252" s="287"/>
      <c r="Z1252" s="287"/>
      <c r="AA1252" s="287"/>
      <c r="AB1252" s="287"/>
      <c r="AC1252" s="287"/>
      <c r="AD1252" s="287"/>
      <c r="AE1252" s="287"/>
      <c r="AF1252" s="287"/>
      <c r="AG1252" s="287"/>
      <c r="AH1252" s="287"/>
      <c r="AI1252" s="287"/>
      <c r="AJ1252" s="449"/>
      <c r="AK1252" s="206"/>
      <c r="AL1252" s="206"/>
      <c r="AM1252" s="206"/>
      <c r="AN1252" s="206"/>
      <c r="AO1252" s="206"/>
      <c r="AP1252" s="206"/>
      <c r="AQ1252" s="206"/>
      <c r="AR1252" s="206"/>
      <c r="AS1252" s="206"/>
      <c r="AT1252" s="206"/>
      <c r="AU1252" s="206"/>
      <c r="AV1252" s="206"/>
      <c r="AW1252" s="206"/>
      <c r="AX1252" s="206"/>
      <c r="AY1252" s="206"/>
      <c r="AZ1252" s="206"/>
      <c r="BA1252" s="206"/>
      <c r="BB1252" s="206"/>
      <c r="BC1252" s="206"/>
      <c r="BD1252" s="206"/>
      <c r="BE1252" s="206"/>
      <c r="BF1252" s="206"/>
      <c r="BG1252" s="206"/>
      <c r="BH1252" s="206"/>
      <c r="BI1252" s="206"/>
      <c r="BJ1252" s="206"/>
      <c r="BK1252" s="206"/>
      <c r="BL1252" s="206"/>
      <c r="BM1252" s="206"/>
      <c r="BN1252" s="206"/>
      <c r="BO1252" s="206"/>
      <c r="BP1252" s="206"/>
      <c r="BQ1252" s="206"/>
      <c r="BR1252" s="206"/>
      <c r="BS1252" s="206"/>
      <c r="BT1252" s="206"/>
      <c r="BU1252" s="206"/>
      <c r="BV1252" s="206"/>
      <c r="BW1252" s="206"/>
      <c r="BX1252" s="206"/>
      <c r="BY1252" s="206"/>
      <c r="BZ1252" s="206"/>
      <c r="CA1252" s="206"/>
      <c r="CB1252" s="206"/>
      <c r="CC1252" s="206"/>
      <c r="CD1252" s="206"/>
      <c r="CE1252" s="206"/>
      <c r="CF1252" s="206"/>
      <c r="CG1252" s="206"/>
      <c r="CH1252" s="206"/>
      <c r="CI1252" s="206"/>
      <c r="CJ1252" s="206"/>
      <c r="CK1252" s="206"/>
      <c r="CL1252" s="206"/>
      <c r="CM1252" s="206"/>
      <c r="CN1252" s="206"/>
      <c r="CO1252" s="206"/>
      <c r="CP1252" s="206"/>
      <c r="CQ1252" s="206"/>
      <c r="CR1252" s="206"/>
      <c r="CS1252" s="206"/>
      <c r="CT1252" s="206"/>
      <c r="CU1252" s="206"/>
      <c r="CV1252" s="206"/>
      <c r="CW1252" s="206"/>
      <c r="CX1252" s="206"/>
      <c r="CY1252" s="206"/>
      <c r="CZ1252" s="206"/>
      <c r="DA1252" s="206"/>
      <c r="DB1252" s="206"/>
      <c r="DC1252" s="206"/>
      <c r="DD1252" s="206"/>
      <c r="DE1252" s="206"/>
      <c r="DF1252" s="206"/>
      <c r="DG1252" s="206"/>
      <c r="DH1252" s="206"/>
      <c r="DI1252" s="206"/>
      <c r="DJ1252" s="206"/>
      <c r="DK1252" s="206"/>
      <c r="DL1252" s="206"/>
      <c r="DM1252" s="206"/>
      <c r="DN1252" s="206"/>
      <c r="DO1252" s="206"/>
      <c r="DP1252" s="206"/>
      <c r="DQ1252" s="206"/>
      <c r="DR1252" s="206"/>
      <c r="DS1252" s="206"/>
      <c r="DT1252" s="206"/>
      <c r="DU1252" s="206"/>
      <c r="DV1252" s="206"/>
      <c r="DW1252" s="206"/>
      <c r="DX1252" s="206"/>
      <c r="DY1252" s="206"/>
      <c r="DZ1252" s="206"/>
      <c r="EA1252" s="206"/>
      <c r="EB1252" s="206"/>
      <c r="EC1252" s="206"/>
      <c r="ED1252" s="206"/>
      <c r="EE1252" s="206"/>
      <c r="EF1252" s="206"/>
      <c r="EG1252" s="206"/>
      <c r="EH1252" s="206"/>
      <c r="EI1252" s="206"/>
      <c r="EJ1252" s="206"/>
      <c r="EK1252" s="206"/>
      <c r="EL1252" s="206"/>
      <c r="EM1252" s="206"/>
      <c r="EN1252" s="206"/>
      <c r="EO1252" s="206"/>
      <c r="EP1252" s="206"/>
      <c r="EQ1252" s="206"/>
      <c r="ER1252" s="206"/>
      <c r="ES1252" s="206"/>
      <c r="ET1252" s="206"/>
      <c r="EU1252" s="206"/>
      <c r="EV1252" s="206"/>
      <c r="EW1252" s="206"/>
      <c r="EX1252" s="206"/>
      <c r="EY1252" s="206"/>
      <c r="EZ1252" s="206"/>
      <c r="FA1252" s="206"/>
      <c r="FB1252" s="206"/>
      <c r="FC1252" s="206"/>
      <c r="FD1252" s="206"/>
      <c r="FE1252" s="206"/>
      <c r="FF1252" s="206"/>
      <c r="FG1252" s="206"/>
      <c r="FH1252" s="206"/>
      <c r="FI1252" s="206"/>
      <c r="FJ1252" s="206"/>
      <c r="FK1252" s="206"/>
      <c r="FL1252" s="206"/>
      <c r="FM1252" s="206"/>
      <c r="FN1252" s="206"/>
      <c r="FO1252" s="206"/>
      <c r="FP1252" s="206"/>
      <c r="FQ1252" s="206"/>
      <c r="FR1252" s="206"/>
      <c r="FS1252" s="206"/>
      <c r="FT1252" s="206"/>
      <c r="FU1252" s="206"/>
      <c r="FV1252" s="206"/>
      <c r="FW1252" s="206"/>
      <c r="FX1252" s="206"/>
      <c r="FY1252" s="206"/>
      <c r="FZ1252" s="206"/>
      <c r="GA1252" s="206"/>
      <c r="GB1252" s="206"/>
      <c r="GC1252" s="206"/>
      <c r="GD1252" s="206"/>
      <c r="GE1252" s="206"/>
      <c r="GF1252" s="206"/>
      <c r="GG1252" s="206"/>
      <c r="GH1252" s="206"/>
      <c r="GI1252" s="206"/>
      <c r="GJ1252" s="206"/>
      <c r="GK1252" s="206"/>
      <c r="GL1252" s="206"/>
      <c r="GM1252" s="206"/>
      <c r="GN1252" s="206"/>
      <c r="GO1252" s="206"/>
      <c r="GP1252" s="206"/>
      <c r="GQ1252" s="206"/>
      <c r="GR1252" s="206"/>
      <c r="GS1252" s="206"/>
      <c r="GT1252" s="206"/>
      <c r="GU1252" s="206"/>
      <c r="GV1252" s="206"/>
      <c r="GW1252" s="206"/>
      <c r="GX1252" s="206"/>
      <c r="GY1252" s="206"/>
      <c r="GZ1252" s="206"/>
      <c r="HA1252" s="206"/>
      <c r="HB1252" s="206"/>
      <c r="HC1252" s="206"/>
      <c r="HD1252" s="206"/>
      <c r="HE1252" s="206"/>
      <c r="HF1252" s="206"/>
      <c r="HG1252" s="206"/>
      <c r="HH1252" s="206"/>
      <c r="HI1252" s="206"/>
      <c r="HJ1252" s="206"/>
      <c r="HK1252" s="206"/>
      <c r="HL1252" s="206"/>
      <c r="HM1252" s="206"/>
      <c r="HN1252" s="206"/>
      <c r="HO1252" s="206"/>
      <c r="HP1252" s="206"/>
      <c r="HQ1252" s="206"/>
      <c r="HR1252" s="206"/>
      <c r="HS1252" s="206"/>
      <c r="HT1252" s="206"/>
      <c r="HU1252" s="206"/>
      <c r="HV1252" s="206"/>
      <c r="HW1252" s="206"/>
      <c r="HX1252" s="206"/>
      <c r="HY1252" s="206"/>
      <c r="HZ1252" s="206"/>
      <c r="IA1252" s="206"/>
      <c r="IB1252" s="206"/>
      <c r="IC1252" s="206"/>
      <c r="ID1252" s="206"/>
      <c r="IE1252" s="206"/>
      <c r="IF1252" s="206"/>
      <c r="IG1252" s="206"/>
      <c r="IH1252" s="206"/>
    </row>
    <row r="1253" spans="1:242" s="225" customFormat="1" hidden="1" x14ac:dyDescent="0.25">
      <c r="A1253" s="206"/>
      <c r="B1253" s="206"/>
      <c r="C1253" s="216">
        <v>43810</v>
      </c>
      <c r="D1253" s="248" t="s">
        <v>2197</v>
      </c>
      <c r="E1253" s="238" t="s">
        <v>2193</v>
      </c>
      <c r="F1253" s="238"/>
      <c r="G1253" s="249" t="s">
        <v>1210</v>
      </c>
      <c r="H1253" s="313"/>
      <c r="I1253" s="313">
        <v>3516083</v>
      </c>
      <c r="J1253" s="329">
        <f t="shared" si="20"/>
        <v>218817</v>
      </c>
      <c r="K1253" s="419"/>
      <c r="L1253" s="287"/>
      <c r="M1253" s="238" t="s">
        <v>2193</v>
      </c>
      <c r="N1253" s="287"/>
      <c r="O1253" s="287"/>
      <c r="P1253" s="287"/>
      <c r="Q1253" s="287"/>
      <c r="R1253" s="287"/>
      <c r="S1253" s="287"/>
      <c r="T1253" s="287"/>
      <c r="U1253" s="287"/>
      <c r="V1253" s="287"/>
      <c r="W1253" s="287"/>
      <c r="X1253" s="287"/>
      <c r="Y1253" s="287"/>
      <c r="Z1253" s="287"/>
      <c r="AA1253" s="287"/>
      <c r="AB1253" s="287"/>
      <c r="AC1253" s="287"/>
      <c r="AD1253" s="287"/>
      <c r="AE1253" s="287"/>
      <c r="AF1253" s="287"/>
      <c r="AG1253" s="287"/>
      <c r="AH1253" s="287"/>
      <c r="AI1253" s="287"/>
      <c r="AJ1253" s="449"/>
      <c r="AK1253" s="206"/>
      <c r="AL1253" s="206"/>
      <c r="AM1253" s="206"/>
      <c r="AN1253" s="206"/>
      <c r="AO1253" s="206"/>
      <c r="AP1253" s="206"/>
      <c r="AQ1253" s="206"/>
      <c r="AR1253" s="206"/>
      <c r="AS1253" s="206"/>
      <c r="AT1253" s="206"/>
      <c r="AU1253" s="206"/>
      <c r="AV1253" s="206"/>
      <c r="AW1253" s="206"/>
      <c r="AX1253" s="206"/>
      <c r="AY1253" s="206"/>
      <c r="AZ1253" s="206"/>
      <c r="BA1253" s="206"/>
      <c r="BB1253" s="206"/>
      <c r="BC1253" s="206"/>
      <c r="BD1253" s="206"/>
      <c r="BE1253" s="206"/>
      <c r="BF1253" s="206"/>
      <c r="BG1253" s="206"/>
      <c r="BH1253" s="206"/>
      <c r="BI1253" s="206"/>
      <c r="BJ1253" s="206"/>
      <c r="BK1253" s="206"/>
      <c r="BL1253" s="206"/>
      <c r="BM1253" s="206"/>
      <c r="BN1253" s="206"/>
      <c r="BO1253" s="206"/>
      <c r="BP1253" s="206"/>
      <c r="BQ1253" s="206"/>
      <c r="BR1253" s="206"/>
      <c r="BS1253" s="206"/>
      <c r="BT1253" s="206"/>
      <c r="BU1253" s="206"/>
      <c r="BV1253" s="206"/>
      <c r="BW1253" s="206"/>
      <c r="BX1253" s="206"/>
      <c r="BY1253" s="206"/>
      <c r="BZ1253" s="206"/>
      <c r="CA1253" s="206"/>
      <c r="CB1253" s="206"/>
      <c r="CC1253" s="206"/>
      <c r="CD1253" s="206"/>
      <c r="CE1253" s="206"/>
      <c r="CF1253" s="206"/>
      <c r="CG1253" s="206"/>
      <c r="CH1253" s="206"/>
      <c r="CI1253" s="206"/>
      <c r="CJ1253" s="206"/>
      <c r="CK1253" s="206"/>
      <c r="CL1253" s="206"/>
      <c r="CM1253" s="206"/>
      <c r="CN1253" s="206"/>
      <c r="CO1253" s="206"/>
      <c r="CP1253" s="206"/>
      <c r="CQ1253" s="206"/>
      <c r="CR1253" s="206"/>
      <c r="CS1253" s="206"/>
      <c r="CT1253" s="206"/>
      <c r="CU1253" s="206"/>
      <c r="CV1253" s="206"/>
      <c r="CW1253" s="206"/>
      <c r="CX1253" s="206"/>
      <c r="CY1253" s="206"/>
      <c r="CZ1253" s="206"/>
      <c r="DA1253" s="206"/>
      <c r="DB1253" s="206"/>
      <c r="DC1253" s="206"/>
      <c r="DD1253" s="206"/>
      <c r="DE1253" s="206"/>
      <c r="DF1253" s="206"/>
      <c r="DG1253" s="206"/>
      <c r="DH1253" s="206"/>
      <c r="DI1253" s="206"/>
      <c r="DJ1253" s="206"/>
      <c r="DK1253" s="206"/>
      <c r="DL1253" s="206"/>
      <c r="DM1253" s="206"/>
      <c r="DN1253" s="206"/>
      <c r="DO1253" s="206"/>
      <c r="DP1253" s="206"/>
      <c r="DQ1253" s="206"/>
      <c r="DR1253" s="206"/>
      <c r="DS1253" s="206"/>
      <c r="DT1253" s="206"/>
      <c r="DU1253" s="206"/>
      <c r="DV1253" s="206"/>
      <c r="DW1253" s="206"/>
      <c r="DX1253" s="206"/>
      <c r="DY1253" s="206"/>
      <c r="DZ1253" s="206"/>
      <c r="EA1253" s="206"/>
      <c r="EB1253" s="206"/>
      <c r="EC1253" s="206"/>
      <c r="ED1253" s="206"/>
      <c r="EE1253" s="206"/>
      <c r="EF1253" s="206"/>
      <c r="EG1253" s="206"/>
      <c r="EH1253" s="206"/>
      <c r="EI1253" s="206"/>
      <c r="EJ1253" s="206"/>
      <c r="EK1253" s="206"/>
      <c r="EL1253" s="206"/>
      <c r="EM1253" s="206"/>
      <c r="EN1253" s="206"/>
      <c r="EO1253" s="206"/>
      <c r="EP1253" s="206"/>
      <c r="EQ1253" s="206"/>
      <c r="ER1253" s="206"/>
      <c r="ES1253" s="206"/>
      <c r="ET1253" s="206"/>
      <c r="EU1253" s="206"/>
      <c r="EV1253" s="206"/>
      <c r="EW1253" s="206"/>
      <c r="EX1253" s="206"/>
      <c r="EY1253" s="206"/>
      <c r="EZ1253" s="206"/>
      <c r="FA1253" s="206"/>
      <c r="FB1253" s="206"/>
      <c r="FC1253" s="206"/>
      <c r="FD1253" s="206"/>
      <c r="FE1253" s="206"/>
      <c r="FF1253" s="206"/>
      <c r="FG1253" s="206"/>
      <c r="FH1253" s="206"/>
      <c r="FI1253" s="206"/>
      <c r="FJ1253" s="206"/>
      <c r="FK1253" s="206"/>
      <c r="FL1253" s="206"/>
      <c r="FM1253" s="206"/>
      <c r="FN1253" s="206"/>
      <c r="FO1253" s="206"/>
      <c r="FP1253" s="206"/>
      <c r="FQ1253" s="206"/>
      <c r="FR1253" s="206"/>
      <c r="FS1253" s="206"/>
      <c r="FT1253" s="206"/>
      <c r="FU1253" s="206"/>
      <c r="FV1253" s="206"/>
      <c r="FW1253" s="206"/>
      <c r="FX1253" s="206"/>
      <c r="FY1253" s="206"/>
      <c r="FZ1253" s="206"/>
      <c r="GA1253" s="206"/>
      <c r="GB1253" s="206"/>
      <c r="GC1253" s="206"/>
      <c r="GD1253" s="206"/>
      <c r="GE1253" s="206"/>
      <c r="GF1253" s="206"/>
      <c r="GG1253" s="206"/>
      <c r="GH1253" s="206"/>
      <c r="GI1253" s="206"/>
      <c r="GJ1253" s="206"/>
      <c r="GK1253" s="206"/>
      <c r="GL1253" s="206"/>
      <c r="GM1253" s="206"/>
      <c r="GN1253" s="206"/>
      <c r="GO1253" s="206"/>
      <c r="GP1253" s="206"/>
      <c r="GQ1253" s="206"/>
      <c r="GR1253" s="206"/>
      <c r="GS1253" s="206"/>
      <c r="GT1253" s="206"/>
      <c r="GU1253" s="206"/>
      <c r="GV1253" s="206"/>
      <c r="GW1253" s="206"/>
      <c r="GX1253" s="206"/>
      <c r="GY1253" s="206"/>
      <c r="GZ1253" s="206"/>
      <c r="HA1253" s="206"/>
      <c r="HB1253" s="206"/>
      <c r="HC1253" s="206"/>
      <c r="HD1253" s="206"/>
      <c r="HE1253" s="206"/>
      <c r="HF1253" s="206"/>
      <c r="HG1253" s="206"/>
      <c r="HH1253" s="206"/>
      <c r="HI1253" s="206"/>
      <c r="HJ1253" s="206"/>
      <c r="HK1253" s="206"/>
      <c r="HL1253" s="206"/>
      <c r="HM1253" s="206"/>
      <c r="HN1253" s="206"/>
      <c r="HO1253" s="206"/>
      <c r="HP1253" s="206"/>
      <c r="HQ1253" s="206"/>
      <c r="HR1253" s="206"/>
      <c r="HS1253" s="206"/>
      <c r="HT1253" s="206"/>
      <c r="HU1253" s="206"/>
      <c r="HV1253" s="206"/>
      <c r="HW1253" s="206"/>
      <c r="HX1253" s="206"/>
      <c r="HY1253" s="206"/>
      <c r="HZ1253" s="206"/>
      <c r="IA1253" s="206"/>
      <c r="IB1253" s="206"/>
      <c r="IC1253" s="206"/>
      <c r="ID1253" s="206"/>
      <c r="IE1253" s="206"/>
      <c r="IF1253" s="206"/>
      <c r="IG1253" s="206"/>
      <c r="IH1253" s="206"/>
    </row>
    <row r="1254" spans="1:242" s="225" customFormat="1" hidden="1" x14ac:dyDescent="0.25">
      <c r="A1254" s="206"/>
      <c r="B1254" s="206"/>
      <c r="C1254" s="216"/>
      <c r="D1254" s="248" t="s">
        <v>1100</v>
      </c>
      <c r="E1254" s="238"/>
      <c r="F1254" s="238"/>
      <c r="G1254" s="249" t="s">
        <v>1210</v>
      </c>
      <c r="H1254" s="313">
        <v>2500000</v>
      </c>
      <c r="I1254" s="313"/>
      <c r="J1254" s="329">
        <f t="shared" si="20"/>
        <v>2718817</v>
      </c>
      <c r="K1254" s="419" t="s">
        <v>2167</v>
      </c>
      <c r="L1254" s="287"/>
      <c r="M1254" s="238"/>
      <c r="N1254" s="287"/>
      <c r="O1254" s="287"/>
      <c r="P1254" s="287"/>
      <c r="Q1254" s="287"/>
      <c r="R1254" s="287"/>
      <c r="S1254" s="287"/>
      <c r="T1254" s="287"/>
      <c r="U1254" s="287"/>
      <c r="V1254" s="287"/>
      <c r="W1254" s="287"/>
      <c r="X1254" s="287"/>
      <c r="Y1254" s="287"/>
      <c r="Z1254" s="287"/>
      <c r="AA1254" s="287"/>
      <c r="AB1254" s="287"/>
      <c r="AC1254" s="287"/>
      <c r="AD1254" s="287"/>
      <c r="AE1254" s="287"/>
      <c r="AF1254" s="287"/>
      <c r="AG1254" s="287"/>
      <c r="AH1254" s="287"/>
      <c r="AI1254" s="287"/>
      <c r="AJ1254" s="449"/>
      <c r="AK1254" s="206"/>
      <c r="AL1254" s="206"/>
      <c r="AM1254" s="206"/>
      <c r="AN1254" s="206"/>
      <c r="AO1254" s="206"/>
      <c r="AP1254" s="206"/>
      <c r="AQ1254" s="206"/>
      <c r="AR1254" s="206"/>
      <c r="AS1254" s="206"/>
      <c r="AT1254" s="206"/>
      <c r="AU1254" s="206"/>
      <c r="AV1254" s="206"/>
      <c r="AW1254" s="206"/>
      <c r="AX1254" s="206"/>
      <c r="AY1254" s="206"/>
      <c r="AZ1254" s="206"/>
      <c r="BA1254" s="206"/>
      <c r="BB1254" s="206"/>
      <c r="BC1254" s="206"/>
      <c r="BD1254" s="206"/>
      <c r="BE1254" s="206"/>
      <c r="BF1254" s="206"/>
      <c r="BG1254" s="206"/>
      <c r="BH1254" s="206"/>
      <c r="BI1254" s="206"/>
      <c r="BJ1254" s="206"/>
      <c r="BK1254" s="206"/>
      <c r="BL1254" s="206"/>
      <c r="BM1254" s="206"/>
      <c r="BN1254" s="206"/>
      <c r="BO1254" s="206"/>
      <c r="BP1254" s="206"/>
      <c r="BQ1254" s="206"/>
      <c r="BR1254" s="206"/>
      <c r="BS1254" s="206"/>
      <c r="BT1254" s="206"/>
      <c r="BU1254" s="206"/>
      <c r="BV1254" s="206"/>
      <c r="BW1254" s="206"/>
      <c r="BX1254" s="206"/>
      <c r="BY1254" s="206"/>
      <c r="BZ1254" s="206"/>
      <c r="CA1254" s="206"/>
      <c r="CB1254" s="206"/>
      <c r="CC1254" s="206"/>
      <c r="CD1254" s="206"/>
      <c r="CE1254" s="206"/>
      <c r="CF1254" s="206"/>
      <c r="CG1254" s="206"/>
      <c r="CH1254" s="206"/>
      <c r="CI1254" s="206"/>
      <c r="CJ1254" s="206"/>
      <c r="CK1254" s="206"/>
      <c r="CL1254" s="206"/>
      <c r="CM1254" s="206"/>
      <c r="CN1254" s="206"/>
      <c r="CO1254" s="206"/>
      <c r="CP1254" s="206"/>
      <c r="CQ1254" s="206"/>
      <c r="CR1254" s="206"/>
      <c r="CS1254" s="206"/>
      <c r="CT1254" s="206"/>
      <c r="CU1254" s="206"/>
      <c r="CV1254" s="206"/>
      <c r="CW1254" s="206"/>
      <c r="CX1254" s="206"/>
      <c r="CY1254" s="206"/>
      <c r="CZ1254" s="206"/>
      <c r="DA1254" s="206"/>
      <c r="DB1254" s="206"/>
      <c r="DC1254" s="206"/>
      <c r="DD1254" s="206"/>
      <c r="DE1254" s="206"/>
      <c r="DF1254" s="206"/>
      <c r="DG1254" s="206"/>
      <c r="DH1254" s="206"/>
      <c r="DI1254" s="206"/>
      <c r="DJ1254" s="206"/>
      <c r="DK1254" s="206"/>
      <c r="DL1254" s="206"/>
      <c r="DM1254" s="206"/>
      <c r="DN1254" s="206"/>
      <c r="DO1254" s="206"/>
      <c r="DP1254" s="206"/>
      <c r="DQ1254" s="206"/>
      <c r="DR1254" s="206"/>
      <c r="DS1254" s="206"/>
      <c r="DT1254" s="206"/>
      <c r="DU1254" s="206"/>
      <c r="DV1254" s="206"/>
      <c r="DW1254" s="206"/>
      <c r="DX1254" s="206"/>
      <c r="DY1254" s="206"/>
      <c r="DZ1254" s="206"/>
      <c r="EA1254" s="206"/>
      <c r="EB1254" s="206"/>
      <c r="EC1254" s="206"/>
      <c r="ED1254" s="206"/>
      <c r="EE1254" s="206"/>
      <c r="EF1254" s="206"/>
      <c r="EG1254" s="206"/>
      <c r="EH1254" s="206"/>
      <c r="EI1254" s="206"/>
      <c r="EJ1254" s="206"/>
      <c r="EK1254" s="206"/>
      <c r="EL1254" s="206"/>
      <c r="EM1254" s="206"/>
      <c r="EN1254" s="206"/>
      <c r="EO1254" s="206"/>
      <c r="EP1254" s="206"/>
      <c r="EQ1254" s="206"/>
      <c r="ER1254" s="206"/>
      <c r="ES1254" s="206"/>
      <c r="ET1254" s="206"/>
      <c r="EU1254" s="206"/>
      <c r="EV1254" s="206"/>
      <c r="EW1254" s="206"/>
      <c r="EX1254" s="206"/>
      <c r="EY1254" s="206"/>
      <c r="EZ1254" s="206"/>
      <c r="FA1254" s="206"/>
      <c r="FB1254" s="206"/>
      <c r="FC1254" s="206"/>
      <c r="FD1254" s="206"/>
      <c r="FE1254" s="206"/>
      <c r="FF1254" s="206"/>
      <c r="FG1254" s="206"/>
      <c r="FH1254" s="206"/>
      <c r="FI1254" s="206"/>
      <c r="FJ1254" s="206"/>
      <c r="FK1254" s="206"/>
      <c r="FL1254" s="206"/>
      <c r="FM1254" s="206"/>
      <c r="FN1254" s="206"/>
      <c r="FO1254" s="206"/>
      <c r="FP1254" s="206"/>
      <c r="FQ1254" s="206"/>
      <c r="FR1254" s="206"/>
      <c r="FS1254" s="206"/>
      <c r="FT1254" s="206"/>
      <c r="FU1254" s="206"/>
      <c r="FV1254" s="206"/>
      <c r="FW1254" s="206"/>
      <c r="FX1254" s="206"/>
      <c r="FY1254" s="206"/>
      <c r="FZ1254" s="206"/>
      <c r="GA1254" s="206"/>
      <c r="GB1254" s="206"/>
      <c r="GC1254" s="206"/>
      <c r="GD1254" s="206"/>
      <c r="GE1254" s="206"/>
      <c r="GF1254" s="206"/>
      <c r="GG1254" s="206"/>
      <c r="GH1254" s="206"/>
      <c r="GI1254" s="206"/>
      <c r="GJ1254" s="206"/>
      <c r="GK1254" s="206"/>
      <c r="GL1254" s="206"/>
      <c r="GM1254" s="206"/>
      <c r="GN1254" s="206"/>
      <c r="GO1254" s="206"/>
      <c r="GP1254" s="206"/>
      <c r="GQ1254" s="206"/>
      <c r="GR1254" s="206"/>
      <c r="GS1254" s="206"/>
      <c r="GT1254" s="206"/>
      <c r="GU1254" s="206"/>
      <c r="GV1254" s="206"/>
      <c r="GW1254" s="206"/>
      <c r="GX1254" s="206"/>
      <c r="GY1254" s="206"/>
      <c r="GZ1254" s="206"/>
      <c r="HA1254" s="206"/>
      <c r="HB1254" s="206"/>
      <c r="HC1254" s="206"/>
      <c r="HD1254" s="206"/>
      <c r="HE1254" s="206"/>
      <c r="HF1254" s="206"/>
      <c r="HG1254" s="206"/>
      <c r="HH1254" s="206"/>
      <c r="HI1254" s="206"/>
      <c r="HJ1254" s="206"/>
      <c r="HK1254" s="206"/>
      <c r="HL1254" s="206"/>
      <c r="HM1254" s="206"/>
      <c r="HN1254" s="206"/>
      <c r="HO1254" s="206"/>
      <c r="HP1254" s="206"/>
      <c r="HQ1254" s="206"/>
      <c r="HR1254" s="206"/>
      <c r="HS1254" s="206"/>
      <c r="HT1254" s="206"/>
      <c r="HU1254" s="206"/>
      <c r="HV1254" s="206"/>
      <c r="HW1254" s="206"/>
      <c r="HX1254" s="206"/>
      <c r="HY1254" s="206"/>
      <c r="HZ1254" s="206"/>
      <c r="IA1254" s="206"/>
      <c r="IB1254" s="206"/>
      <c r="IC1254" s="206"/>
      <c r="ID1254" s="206"/>
      <c r="IE1254" s="206"/>
      <c r="IF1254" s="206"/>
      <c r="IG1254" s="206"/>
      <c r="IH1254" s="206"/>
    </row>
    <row r="1255" spans="1:242" s="225" customFormat="1" hidden="1" x14ac:dyDescent="0.25">
      <c r="A1255" s="206"/>
      <c r="B1255" s="206"/>
      <c r="C1255" s="207">
        <v>43810</v>
      </c>
      <c r="D1255" s="248" t="s">
        <v>2198</v>
      </c>
      <c r="E1255" s="238" t="s">
        <v>2194</v>
      </c>
      <c r="F1255" s="238"/>
      <c r="G1255" s="249" t="s">
        <v>1290</v>
      </c>
      <c r="H1255" s="313"/>
      <c r="I1255" s="313">
        <v>481500</v>
      </c>
      <c r="J1255" s="329">
        <f t="shared" si="20"/>
        <v>2237317</v>
      </c>
      <c r="K1255" s="419"/>
      <c r="L1255" s="287"/>
      <c r="M1255" s="238" t="s">
        <v>2194</v>
      </c>
      <c r="N1255" s="287"/>
      <c r="O1255" s="287"/>
      <c r="P1255" s="287"/>
      <c r="Q1255" s="287"/>
      <c r="R1255" s="287"/>
      <c r="S1255" s="287"/>
      <c r="T1255" s="287"/>
      <c r="U1255" s="287"/>
      <c r="V1255" s="287"/>
      <c r="W1255" s="287"/>
      <c r="X1255" s="287"/>
      <c r="Y1255" s="287"/>
      <c r="Z1255" s="287"/>
      <c r="AA1255" s="287"/>
      <c r="AB1255" s="287"/>
      <c r="AC1255" s="287"/>
      <c r="AD1255" s="287"/>
      <c r="AE1255" s="287"/>
      <c r="AF1255" s="287"/>
      <c r="AG1255" s="287"/>
      <c r="AH1255" s="287"/>
      <c r="AI1255" s="287"/>
      <c r="AJ1255" s="449"/>
      <c r="AK1255" s="206"/>
      <c r="AL1255" s="206"/>
      <c r="AM1255" s="206"/>
      <c r="AN1255" s="206"/>
      <c r="AO1255" s="206"/>
      <c r="AP1255" s="206"/>
      <c r="AQ1255" s="206"/>
      <c r="AR1255" s="206"/>
      <c r="AS1255" s="206"/>
      <c r="AT1255" s="206"/>
      <c r="AU1255" s="206"/>
      <c r="AV1255" s="206"/>
      <c r="AW1255" s="206"/>
      <c r="AX1255" s="206"/>
      <c r="AY1255" s="206"/>
      <c r="AZ1255" s="206"/>
      <c r="BA1255" s="206"/>
      <c r="BB1255" s="206"/>
      <c r="BC1255" s="206"/>
      <c r="BD1255" s="206"/>
      <c r="BE1255" s="206"/>
      <c r="BF1255" s="206"/>
      <c r="BG1255" s="206"/>
      <c r="BH1255" s="206"/>
      <c r="BI1255" s="206"/>
      <c r="BJ1255" s="206"/>
      <c r="BK1255" s="206"/>
      <c r="BL1255" s="206"/>
      <c r="BM1255" s="206"/>
      <c r="BN1255" s="206"/>
      <c r="BO1255" s="206"/>
      <c r="BP1255" s="206"/>
      <c r="BQ1255" s="206"/>
      <c r="BR1255" s="206"/>
      <c r="BS1255" s="206"/>
      <c r="BT1255" s="206"/>
      <c r="BU1255" s="206"/>
      <c r="BV1255" s="206"/>
      <c r="BW1255" s="206"/>
      <c r="BX1255" s="206"/>
      <c r="BY1255" s="206"/>
      <c r="BZ1255" s="206"/>
      <c r="CA1255" s="206"/>
      <c r="CB1255" s="206"/>
      <c r="CC1255" s="206"/>
      <c r="CD1255" s="206"/>
      <c r="CE1255" s="206"/>
      <c r="CF1255" s="206"/>
      <c r="CG1255" s="206"/>
      <c r="CH1255" s="206"/>
      <c r="CI1255" s="206"/>
      <c r="CJ1255" s="206"/>
      <c r="CK1255" s="206"/>
      <c r="CL1255" s="206"/>
      <c r="CM1255" s="206"/>
      <c r="CN1255" s="206"/>
      <c r="CO1255" s="206"/>
      <c r="CP1255" s="206"/>
      <c r="CQ1255" s="206"/>
      <c r="CR1255" s="206"/>
      <c r="CS1255" s="206"/>
      <c r="CT1255" s="206"/>
      <c r="CU1255" s="206"/>
      <c r="CV1255" s="206"/>
      <c r="CW1255" s="206"/>
      <c r="CX1255" s="206"/>
      <c r="CY1255" s="206"/>
      <c r="CZ1255" s="206"/>
      <c r="DA1255" s="206"/>
      <c r="DB1255" s="206"/>
      <c r="DC1255" s="206"/>
      <c r="DD1255" s="206"/>
      <c r="DE1255" s="206"/>
      <c r="DF1255" s="206"/>
      <c r="DG1255" s="206"/>
      <c r="DH1255" s="206"/>
      <c r="DI1255" s="206"/>
      <c r="DJ1255" s="206"/>
      <c r="DK1255" s="206"/>
      <c r="DL1255" s="206"/>
      <c r="DM1255" s="206"/>
      <c r="DN1255" s="206"/>
      <c r="DO1255" s="206"/>
      <c r="DP1255" s="206"/>
      <c r="DQ1255" s="206"/>
      <c r="DR1255" s="206"/>
      <c r="DS1255" s="206"/>
      <c r="DT1255" s="206"/>
      <c r="DU1255" s="206"/>
      <c r="DV1255" s="206"/>
      <c r="DW1255" s="206"/>
      <c r="DX1255" s="206"/>
      <c r="DY1255" s="206"/>
      <c r="DZ1255" s="206"/>
      <c r="EA1255" s="206"/>
      <c r="EB1255" s="206"/>
      <c r="EC1255" s="206"/>
      <c r="ED1255" s="206"/>
      <c r="EE1255" s="206"/>
      <c r="EF1255" s="206"/>
      <c r="EG1255" s="206"/>
      <c r="EH1255" s="206"/>
      <c r="EI1255" s="206"/>
      <c r="EJ1255" s="206"/>
      <c r="EK1255" s="206"/>
      <c r="EL1255" s="206"/>
      <c r="EM1255" s="206"/>
      <c r="EN1255" s="206"/>
      <c r="EO1255" s="206"/>
      <c r="EP1255" s="206"/>
      <c r="EQ1255" s="206"/>
      <c r="ER1255" s="206"/>
      <c r="ES1255" s="206"/>
      <c r="ET1255" s="206"/>
      <c r="EU1255" s="206"/>
      <c r="EV1255" s="206"/>
      <c r="EW1255" s="206"/>
      <c r="EX1255" s="206"/>
      <c r="EY1255" s="206"/>
      <c r="EZ1255" s="206"/>
      <c r="FA1255" s="206"/>
      <c r="FB1255" s="206"/>
      <c r="FC1255" s="206"/>
      <c r="FD1255" s="206"/>
      <c r="FE1255" s="206"/>
      <c r="FF1255" s="206"/>
      <c r="FG1255" s="206"/>
      <c r="FH1255" s="206"/>
      <c r="FI1255" s="206"/>
      <c r="FJ1255" s="206"/>
      <c r="FK1255" s="206"/>
      <c r="FL1255" s="206"/>
      <c r="FM1255" s="206"/>
      <c r="FN1255" s="206"/>
      <c r="FO1255" s="206"/>
      <c r="FP1255" s="206"/>
      <c r="FQ1255" s="206"/>
      <c r="FR1255" s="206"/>
      <c r="FS1255" s="206"/>
      <c r="FT1255" s="206"/>
      <c r="FU1255" s="206"/>
      <c r="FV1255" s="206"/>
      <c r="FW1255" s="206"/>
      <c r="FX1255" s="206"/>
      <c r="FY1255" s="206"/>
      <c r="FZ1255" s="206"/>
      <c r="GA1255" s="206"/>
      <c r="GB1255" s="206"/>
      <c r="GC1255" s="206"/>
      <c r="GD1255" s="206"/>
      <c r="GE1255" s="206"/>
      <c r="GF1255" s="206"/>
      <c r="GG1255" s="206"/>
      <c r="GH1255" s="206"/>
      <c r="GI1255" s="206"/>
      <c r="GJ1255" s="206"/>
      <c r="GK1255" s="206"/>
      <c r="GL1255" s="206"/>
      <c r="GM1255" s="206"/>
      <c r="GN1255" s="206"/>
      <c r="GO1255" s="206"/>
      <c r="GP1255" s="206"/>
      <c r="GQ1255" s="206"/>
      <c r="GR1255" s="206"/>
      <c r="GS1255" s="206"/>
      <c r="GT1255" s="206"/>
      <c r="GU1255" s="206"/>
      <c r="GV1255" s="206"/>
      <c r="GW1255" s="206"/>
      <c r="GX1255" s="206"/>
      <c r="GY1255" s="206"/>
      <c r="GZ1255" s="206"/>
      <c r="HA1255" s="206"/>
      <c r="HB1255" s="206"/>
      <c r="HC1255" s="206"/>
      <c r="HD1255" s="206"/>
      <c r="HE1255" s="206"/>
      <c r="HF1255" s="206"/>
      <c r="HG1255" s="206"/>
      <c r="HH1255" s="206"/>
      <c r="HI1255" s="206"/>
      <c r="HJ1255" s="206"/>
      <c r="HK1255" s="206"/>
      <c r="HL1255" s="206"/>
      <c r="HM1255" s="206"/>
      <c r="HN1255" s="206"/>
      <c r="HO1255" s="206"/>
      <c r="HP1255" s="206"/>
      <c r="HQ1255" s="206"/>
      <c r="HR1255" s="206"/>
      <c r="HS1255" s="206"/>
      <c r="HT1255" s="206"/>
      <c r="HU1255" s="206"/>
      <c r="HV1255" s="206"/>
      <c r="HW1255" s="206"/>
      <c r="HX1255" s="206"/>
      <c r="HY1255" s="206"/>
      <c r="HZ1255" s="206"/>
      <c r="IA1255" s="206"/>
      <c r="IB1255" s="206"/>
      <c r="IC1255" s="206"/>
      <c r="ID1255" s="206"/>
      <c r="IE1255" s="206"/>
      <c r="IF1255" s="206"/>
      <c r="IG1255" s="206"/>
      <c r="IH1255" s="206"/>
    </row>
    <row r="1256" spans="1:242" s="225" customFormat="1" hidden="1" x14ac:dyDescent="0.25">
      <c r="A1256" s="206"/>
      <c r="B1256" s="206"/>
      <c r="C1256" s="207">
        <v>43810</v>
      </c>
      <c r="D1256" s="248" t="s">
        <v>2199</v>
      </c>
      <c r="E1256" s="238" t="s">
        <v>2195</v>
      </c>
      <c r="F1256" s="238"/>
      <c r="G1256" s="249" t="s">
        <v>1292</v>
      </c>
      <c r="H1256" s="313"/>
      <c r="I1256" s="313">
        <v>61000</v>
      </c>
      <c r="J1256" s="329">
        <f t="shared" si="20"/>
        <v>2176317</v>
      </c>
      <c r="K1256" s="419"/>
      <c r="L1256" s="287"/>
      <c r="M1256" s="238" t="s">
        <v>2195</v>
      </c>
      <c r="N1256" s="287"/>
      <c r="O1256" s="287"/>
      <c r="P1256" s="287"/>
      <c r="Q1256" s="287"/>
      <c r="R1256" s="287"/>
      <c r="S1256" s="287"/>
      <c r="T1256" s="287"/>
      <c r="U1256" s="287"/>
      <c r="V1256" s="287"/>
      <c r="W1256" s="287"/>
      <c r="X1256" s="287"/>
      <c r="Y1256" s="287"/>
      <c r="Z1256" s="287"/>
      <c r="AA1256" s="287"/>
      <c r="AB1256" s="287"/>
      <c r="AC1256" s="287"/>
      <c r="AD1256" s="287"/>
      <c r="AE1256" s="287"/>
      <c r="AF1256" s="287"/>
      <c r="AG1256" s="287"/>
      <c r="AH1256" s="287"/>
      <c r="AI1256" s="287"/>
      <c r="AJ1256" s="449"/>
      <c r="AK1256" s="206"/>
      <c r="AL1256" s="206"/>
      <c r="AM1256" s="206"/>
      <c r="AN1256" s="206"/>
      <c r="AO1256" s="206"/>
      <c r="AP1256" s="206"/>
      <c r="AQ1256" s="206"/>
      <c r="AR1256" s="206"/>
      <c r="AS1256" s="206"/>
      <c r="AT1256" s="206"/>
      <c r="AU1256" s="206"/>
      <c r="AV1256" s="206"/>
      <c r="AW1256" s="206"/>
      <c r="AX1256" s="206"/>
      <c r="AY1256" s="206"/>
      <c r="AZ1256" s="206"/>
      <c r="BA1256" s="206"/>
      <c r="BB1256" s="206"/>
      <c r="BC1256" s="206"/>
      <c r="BD1256" s="206"/>
      <c r="BE1256" s="206"/>
      <c r="BF1256" s="206"/>
      <c r="BG1256" s="206"/>
      <c r="BH1256" s="206"/>
      <c r="BI1256" s="206"/>
      <c r="BJ1256" s="206"/>
      <c r="BK1256" s="206"/>
      <c r="BL1256" s="206"/>
      <c r="BM1256" s="206"/>
      <c r="BN1256" s="206"/>
      <c r="BO1256" s="206"/>
      <c r="BP1256" s="206"/>
      <c r="BQ1256" s="206"/>
      <c r="BR1256" s="206"/>
      <c r="BS1256" s="206"/>
      <c r="BT1256" s="206"/>
      <c r="BU1256" s="206"/>
      <c r="BV1256" s="206"/>
      <c r="BW1256" s="206"/>
      <c r="BX1256" s="206"/>
      <c r="BY1256" s="206"/>
      <c r="BZ1256" s="206"/>
      <c r="CA1256" s="206"/>
      <c r="CB1256" s="206"/>
      <c r="CC1256" s="206"/>
      <c r="CD1256" s="206"/>
      <c r="CE1256" s="206"/>
      <c r="CF1256" s="206"/>
      <c r="CG1256" s="206"/>
      <c r="CH1256" s="206"/>
      <c r="CI1256" s="206"/>
      <c r="CJ1256" s="206"/>
      <c r="CK1256" s="206"/>
      <c r="CL1256" s="206"/>
      <c r="CM1256" s="206"/>
      <c r="CN1256" s="206"/>
      <c r="CO1256" s="206"/>
      <c r="CP1256" s="206"/>
      <c r="CQ1256" s="206"/>
      <c r="CR1256" s="206"/>
      <c r="CS1256" s="206"/>
      <c r="CT1256" s="206"/>
      <c r="CU1256" s="206"/>
      <c r="CV1256" s="206"/>
      <c r="CW1256" s="206"/>
      <c r="CX1256" s="206"/>
      <c r="CY1256" s="206"/>
      <c r="CZ1256" s="206"/>
      <c r="DA1256" s="206"/>
      <c r="DB1256" s="206"/>
      <c r="DC1256" s="206"/>
      <c r="DD1256" s="206"/>
      <c r="DE1256" s="206"/>
      <c r="DF1256" s="206"/>
      <c r="DG1256" s="206"/>
      <c r="DH1256" s="206"/>
      <c r="DI1256" s="206"/>
      <c r="DJ1256" s="206"/>
      <c r="DK1256" s="206"/>
      <c r="DL1256" s="206"/>
      <c r="DM1256" s="206"/>
      <c r="DN1256" s="206"/>
      <c r="DO1256" s="206"/>
      <c r="DP1256" s="206"/>
      <c r="DQ1256" s="206"/>
      <c r="DR1256" s="206"/>
      <c r="DS1256" s="206"/>
      <c r="DT1256" s="206"/>
      <c r="DU1256" s="206"/>
      <c r="DV1256" s="206"/>
      <c r="DW1256" s="206"/>
      <c r="DX1256" s="206"/>
      <c r="DY1256" s="206"/>
      <c r="DZ1256" s="206"/>
      <c r="EA1256" s="206"/>
      <c r="EB1256" s="206"/>
      <c r="EC1256" s="206"/>
      <c r="ED1256" s="206"/>
      <c r="EE1256" s="206"/>
      <c r="EF1256" s="206"/>
      <c r="EG1256" s="206"/>
      <c r="EH1256" s="206"/>
      <c r="EI1256" s="206"/>
      <c r="EJ1256" s="206"/>
      <c r="EK1256" s="206"/>
      <c r="EL1256" s="206"/>
      <c r="EM1256" s="206"/>
      <c r="EN1256" s="206"/>
      <c r="EO1256" s="206"/>
      <c r="EP1256" s="206"/>
      <c r="EQ1256" s="206"/>
      <c r="ER1256" s="206"/>
      <c r="ES1256" s="206"/>
      <c r="ET1256" s="206"/>
      <c r="EU1256" s="206"/>
      <c r="EV1256" s="206"/>
      <c r="EW1256" s="206"/>
      <c r="EX1256" s="206"/>
      <c r="EY1256" s="206"/>
      <c r="EZ1256" s="206"/>
      <c r="FA1256" s="206"/>
      <c r="FB1256" s="206"/>
      <c r="FC1256" s="206"/>
      <c r="FD1256" s="206"/>
      <c r="FE1256" s="206"/>
      <c r="FF1256" s="206"/>
      <c r="FG1256" s="206"/>
      <c r="FH1256" s="206"/>
      <c r="FI1256" s="206"/>
      <c r="FJ1256" s="206"/>
      <c r="FK1256" s="206"/>
      <c r="FL1256" s="206"/>
      <c r="FM1256" s="206"/>
      <c r="FN1256" s="206"/>
      <c r="FO1256" s="206"/>
      <c r="FP1256" s="206"/>
      <c r="FQ1256" s="206"/>
      <c r="FR1256" s="206"/>
      <c r="FS1256" s="206"/>
      <c r="FT1256" s="206"/>
      <c r="FU1256" s="206"/>
      <c r="FV1256" s="206"/>
      <c r="FW1256" s="206"/>
      <c r="FX1256" s="206"/>
      <c r="FY1256" s="206"/>
      <c r="FZ1256" s="206"/>
      <c r="GA1256" s="206"/>
      <c r="GB1256" s="206"/>
      <c r="GC1256" s="206"/>
      <c r="GD1256" s="206"/>
      <c r="GE1256" s="206"/>
      <c r="GF1256" s="206"/>
      <c r="GG1256" s="206"/>
      <c r="GH1256" s="206"/>
      <c r="GI1256" s="206"/>
      <c r="GJ1256" s="206"/>
      <c r="GK1256" s="206"/>
      <c r="GL1256" s="206"/>
      <c r="GM1256" s="206"/>
      <c r="GN1256" s="206"/>
      <c r="GO1256" s="206"/>
      <c r="GP1256" s="206"/>
      <c r="GQ1256" s="206"/>
      <c r="GR1256" s="206"/>
      <c r="GS1256" s="206"/>
      <c r="GT1256" s="206"/>
      <c r="GU1256" s="206"/>
      <c r="GV1256" s="206"/>
      <c r="GW1256" s="206"/>
      <c r="GX1256" s="206"/>
      <c r="GY1256" s="206"/>
      <c r="GZ1256" s="206"/>
      <c r="HA1256" s="206"/>
      <c r="HB1256" s="206"/>
      <c r="HC1256" s="206"/>
      <c r="HD1256" s="206"/>
      <c r="HE1256" s="206"/>
      <c r="HF1256" s="206"/>
      <c r="HG1256" s="206"/>
      <c r="HH1256" s="206"/>
      <c r="HI1256" s="206"/>
      <c r="HJ1256" s="206"/>
      <c r="HK1256" s="206"/>
      <c r="HL1256" s="206"/>
      <c r="HM1256" s="206"/>
      <c r="HN1256" s="206"/>
      <c r="HO1256" s="206"/>
      <c r="HP1256" s="206"/>
      <c r="HQ1256" s="206"/>
      <c r="HR1256" s="206"/>
      <c r="HS1256" s="206"/>
      <c r="HT1256" s="206"/>
      <c r="HU1256" s="206"/>
      <c r="HV1256" s="206"/>
      <c r="HW1256" s="206"/>
      <c r="HX1256" s="206"/>
      <c r="HY1256" s="206"/>
      <c r="HZ1256" s="206"/>
      <c r="IA1256" s="206"/>
      <c r="IB1256" s="206"/>
      <c r="IC1256" s="206"/>
      <c r="ID1256" s="206"/>
      <c r="IE1256" s="206"/>
      <c r="IF1256" s="206"/>
      <c r="IG1256" s="206"/>
      <c r="IH1256" s="206"/>
    </row>
    <row r="1257" spans="1:242" s="225" customFormat="1" hidden="1" x14ac:dyDescent="0.25">
      <c r="A1257" s="206"/>
      <c r="B1257" s="206"/>
      <c r="C1257" s="207">
        <v>43810</v>
      </c>
      <c r="D1257" s="248" t="s">
        <v>2201</v>
      </c>
      <c r="E1257" s="238" t="s">
        <v>2196</v>
      </c>
      <c r="F1257" s="238"/>
      <c r="G1257" s="249" t="s">
        <v>2200</v>
      </c>
      <c r="H1257" s="313"/>
      <c r="I1257" s="313">
        <v>128000</v>
      </c>
      <c r="J1257" s="329">
        <f t="shared" si="20"/>
        <v>2048317</v>
      </c>
      <c r="K1257" s="419"/>
      <c r="L1257" s="287"/>
      <c r="M1257" s="238" t="s">
        <v>2196</v>
      </c>
      <c r="N1257" s="287"/>
      <c r="O1257" s="287"/>
      <c r="P1257" s="287"/>
      <c r="Q1257" s="287"/>
      <c r="R1257" s="287"/>
      <c r="S1257" s="287"/>
      <c r="T1257" s="287"/>
      <c r="U1257" s="287"/>
      <c r="V1257" s="287"/>
      <c r="W1257" s="287"/>
      <c r="X1257" s="287"/>
      <c r="Y1257" s="287"/>
      <c r="Z1257" s="287"/>
      <c r="AA1257" s="287"/>
      <c r="AB1257" s="287"/>
      <c r="AC1257" s="287"/>
      <c r="AD1257" s="287"/>
      <c r="AE1257" s="287"/>
      <c r="AF1257" s="287"/>
      <c r="AG1257" s="287"/>
      <c r="AH1257" s="287"/>
      <c r="AI1257" s="287"/>
      <c r="AJ1257" s="449"/>
      <c r="AK1257" s="206"/>
      <c r="AL1257" s="206"/>
      <c r="AM1257" s="206"/>
      <c r="AN1257" s="206"/>
      <c r="AO1257" s="206"/>
      <c r="AP1257" s="206"/>
      <c r="AQ1257" s="206"/>
      <c r="AR1257" s="206"/>
      <c r="AS1257" s="206"/>
      <c r="AT1257" s="206"/>
      <c r="AU1257" s="206"/>
      <c r="AV1257" s="206"/>
      <c r="AW1257" s="206"/>
      <c r="AX1257" s="206"/>
      <c r="AY1257" s="206"/>
      <c r="AZ1257" s="206"/>
      <c r="BA1257" s="206"/>
      <c r="BB1257" s="206"/>
      <c r="BC1257" s="206"/>
      <c r="BD1257" s="206"/>
      <c r="BE1257" s="206"/>
      <c r="BF1257" s="206"/>
      <c r="BG1257" s="206"/>
      <c r="BH1257" s="206"/>
      <c r="BI1257" s="206"/>
      <c r="BJ1257" s="206"/>
      <c r="BK1257" s="206"/>
      <c r="BL1257" s="206"/>
      <c r="BM1257" s="206"/>
      <c r="BN1257" s="206"/>
      <c r="BO1257" s="206"/>
      <c r="BP1257" s="206"/>
      <c r="BQ1257" s="206"/>
      <c r="BR1257" s="206"/>
      <c r="BS1257" s="206"/>
      <c r="BT1257" s="206"/>
      <c r="BU1257" s="206"/>
      <c r="BV1257" s="206"/>
      <c r="BW1257" s="206"/>
      <c r="BX1257" s="206"/>
      <c r="BY1257" s="206"/>
      <c r="BZ1257" s="206"/>
      <c r="CA1257" s="206"/>
      <c r="CB1257" s="206"/>
      <c r="CC1257" s="206"/>
      <c r="CD1257" s="206"/>
      <c r="CE1257" s="206"/>
      <c r="CF1257" s="206"/>
      <c r="CG1257" s="206"/>
      <c r="CH1257" s="206"/>
      <c r="CI1257" s="206"/>
      <c r="CJ1257" s="206"/>
      <c r="CK1257" s="206"/>
      <c r="CL1257" s="206"/>
      <c r="CM1257" s="206"/>
      <c r="CN1257" s="206"/>
      <c r="CO1257" s="206"/>
      <c r="CP1257" s="206"/>
      <c r="CQ1257" s="206"/>
      <c r="CR1257" s="206"/>
      <c r="CS1257" s="206"/>
      <c r="CT1257" s="206"/>
      <c r="CU1257" s="206"/>
      <c r="CV1257" s="206"/>
      <c r="CW1257" s="206"/>
      <c r="CX1257" s="206"/>
      <c r="CY1257" s="206"/>
      <c r="CZ1257" s="206"/>
      <c r="DA1257" s="206"/>
      <c r="DB1257" s="206"/>
      <c r="DC1257" s="206"/>
      <c r="DD1257" s="206"/>
      <c r="DE1257" s="206"/>
      <c r="DF1257" s="206"/>
      <c r="DG1257" s="206"/>
      <c r="DH1257" s="206"/>
      <c r="DI1257" s="206"/>
      <c r="DJ1257" s="206"/>
      <c r="DK1257" s="206"/>
      <c r="DL1257" s="206"/>
      <c r="DM1257" s="206"/>
      <c r="DN1257" s="206"/>
      <c r="DO1257" s="206"/>
      <c r="DP1257" s="206"/>
      <c r="DQ1257" s="206"/>
      <c r="DR1257" s="206"/>
      <c r="DS1257" s="206"/>
      <c r="DT1257" s="206"/>
      <c r="DU1257" s="206"/>
      <c r="DV1257" s="206"/>
      <c r="DW1257" s="206"/>
      <c r="DX1257" s="206"/>
      <c r="DY1257" s="206"/>
      <c r="DZ1257" s="206"/>
      <c r="EA1257" s="206"/>
      <c r="EB1257" s="206"/>
      <c r="EC1257" s="206"/>
      <c r="ED1257" s="206"/>
      <c r="EE1257" s="206"/>
      <c r="EF1257" s="206"/>
      <c r="EG1257" s="206"/>
      <c r="EH1257" s="206"/>
      <c r="EI1257" s="206"/>
      <c r="EJ1257" s="206"/>
      <c r="EK1257" s="206"/>
      <c r="EL1257" s="206"/>
      <c r="EM1257" s="206"/>
      <c r="EN1257" s="206"/>
      <c r="EO1257" s="206"/>
      <c r="EP1257" s="206"/>
      <c r="EQ1257" s="206"/>
      <c r="ER1257" s="206"/>
      <c r="ES1257" s="206"/>
      <c r="ET1257" s="206"/>
      <c r="EU1257" s="206"/>
      <c r="EV1257" s="206"/>
      <c r="EW1257" s="206"/>
      <c r="EX1257" s="206"/>
      <c r="EY1257" s="206"/>
      <c r="EZ1257" s="206"/>
      <c r="FA1257" s="206"/>
      <c r="FB1257" s="206"/>
      <c r="FC1257" s="206"/>
      <c r="FD1257" s="206"/>
      <c r="FE1257" s="206"/>
      <c r="FF1257" s="206"/>
      <c r="FG1257" s="206"/>
      <c r="FH1257" s="206"/>
      <c r="FI1257" s="206"/>
      <c r="FJ1257" s="206"/>
      <c r="FK1257" s="206"/>
      <c r="FL1257" s="206"/>
      <c r="FM1257" s="206"/>
      <c r="FN1257" s="206"/>
      <c r="FO1257" s="206"/>
      <c r="FP1257" s="206"/>
      <c r="FQ1257" s="206"/>
      <c r="FR1257" s="206"/>
      <c r="FS1257" s="206"/>
      <c r="FT1257" s="206"/>
      <c r="FU1257" s="206"/>
      <c r="FV1257" s="206"/>
      <c r="FW1257" s="206"/>
      <c r="FX1257" s="206"/>
      <c r="FY1257" s="206"/>
      <c r="FZ1257" s="206"/>
      <c r="GA1257" s="206"/>
      <c r="GB1257" s="206"/>
      <c r="GC1257" s="206"/>
      <c r="GD1257" s="206"/>
      <c r="GE1257" s="206"/>
      <c r="GF1257" s="206"/>
      <c r="GG1257" s="206"/>
      <c r="GH1257" s="206"/>
      <c r="GI1257" s="206"/>
      <c r="GJ1257" s="206"/>
      <c r="GK1257" s="206"/>
      <c r="GL1257" s="206"/>
      <c r="GM1257" s="206"/>
      <c r="GN1257" s="206"/>
      <c r="GO1257" s="206"/>
      <c r="GP1257" s="206"/>
      <c r="GQ1257" s="206"/>
      <c r="GR1257" s="206"/>
      <c r="GS1257" s="206"/>
      <c r="GT1257" s="206"/>
      <c r="GU1257" s="206"/>
      <c r="GV1257" s="206"/>
      <c r="GW1257" s="206"/>
      <c r="GX1257" s="206"/>
      <c r="GY1257" s="206"/>
      <c r="GZ1257" s="206"/>
      <c r="HA1257" s="206"/>
      <c r="HB1257" s="206"/>
      <c r="HC1257" s="206"/>
      <c r="HD1257" s="206"/>
      <c r="HE1257" s="206"/>
      <c r="HF1257" s="206"/>
      <c r="HG1257" s="206"/>
      <c r="HH1257" s="206"/>
      <c r="HI1257" s="206"/>
      <c r="HJ1257" s="206"/>
      <c r="HK1257" s="206"/>
      <c r="HL1257" s="206"/>
      <c r="HM1257" s="206"/>
      <c r="HN1257" s="206"/>
      <c r="HO1257" s="206"/>
      <c r="HP1257" s="206"/>
      <c r="HQ1257" s="206"/>
      <c r="HR1257" s="206"/>
      <c r="HS1257" s="206"/>
      <c r="HT1257" s="206"/>
      <c r="HU1257" s="206"/>
      <c r="HV1257" s="206"/>
      <c r="HW1257" s="206"/>
      <c r="HX1257" s="206"/>
      <c r="HY1257" s="206"/>
      <c r="HZ1257" s="206"/>
      <c r="IA1257" s="206"/>
      <c r="IB1257" s="206"/>
      <c r="IC1257" s="206"/>
      <c r="ID1257" s="206"/>
      <c r="IE1257" s="206"/>
      <c r="IF1257" s="206"/>
      <c r="IG1257" s="206"/>
      <c r="IH1257" s="206"/>
    </row>
    <row r="1258" spans="1:242" s="225" customFormat="1" hidden="1" x14ac:dyDescent="0.25">
      <c r="A1258" s="206"/>
      <c r="B1258" s="206"/>
      <c r="C1258" s="207">
        <v>43810</v>
      </c>
      <c r="D1258" s="248" t="s">
        <v>2191</v>
      </c>
      <c r="E1258" s="238" t="s">
        <v>2202</v>
      </c>
      <c r="F1258" s="238"/>
      <c r="G1258" s="249" t="s">
        <v>1521</v>
      </c>
      <c r="H1258" s="313"/>
      <c r="I1258" s="313">
        <v>400000</v>
      </c>
      <c r="J1258" s="329">
        <f t="shared" si="20"/>
        <v>1648317</v>
      </c>
      <c r="K1258" s="419"/>
      <c r="L1258" s="287"/>
      <c r="M1258" s="238" t="s">
        <v>2202</v>
      </c>
      <c r="N1258" s="287"/>
      <c r="O1258" s="287"/>
      <c r="P1258" s="287"/>
      <c r="Q1258" s="287"/>
      <c r="R1258" s="287"/>
      <c r="S1258" s="287"/>
      <c r="T1258" s="287"/>
      <c r="U1258" s="287"/>
      <c r="V1258" s="287"/>
      <c r="W1258" s="287"/>
      <c r="X1258" s="287"/>
      <c r="Y1258" s="287"/>
      <c r="Z1258" s="287"/>
      <c r="AA1258" s="287"/>
      <c r="AB1258" s="287"/>
      <c r="AC1258" s="287"/>
      <c r="AD1258" s="287"/>
      <c r="AE1258" s="287"/>
      <c r="AF1258" s="287"/>
      <c r="AG1258" s="287"/>
      <c r="AH1258" s="287"/>
      <c r="AI1258" s="287"/>
      <c r="AJ1258" s="449"/>
      <c r="AK1258" s="206"/>
      <c r="AL1258" s="206"/>
      <c r="AM1258" s="206"/>
      <c r="AN1258" s="206"/>
      <c r="AO1258" s="206"/>
      <c r="AP1258" s="206"/>
      <c r="AQ1258" s="206"/>
      <c r="AR1258" s="206"/>
      <c r="AS1258" s="206"/>
      <c r="AT1258" s="206"/>
      <c r="AU1258" s="206"/>
      <c r="AV1258" s="206"/>
      <c r="AW1258" s="206"/>
      <c r="AX1258" s="206"/>
      <c r="AY1258" s="206"/>
      <c r="AZ1258" s="206"/>
      <c r="BA1258" s="206"/>
      <c r="BB1258" s="206"/>
      <c r="BC1258" s="206"/>
      <c r="BD1258" s="206"/>
      <c r="BE1258" s="206"/>
      <c r="BF1258" s="206"/>
      <c r="BG1258" s="206"/>
      <c r="BH1258" s="206"/>
      <c r="BI1258" s="206"/>
      <c r="BJ1258" s="206"/>
      <c r="BK1258" s="206"/>
      <c r="BL1258" s="206"/>
      <c r="BM1258" s="206"/>
      <c r="BN1258" s="206"/>
      <c r="BO1258" s="206"/>
      <c r="BP1258" s="206"/>
      <c r="BQ1258" s="206"/>
      <c r="BR1258" s="206"/>
      <c r="BS1258" s="206"/>
      <c r="BT1258" s="206"/>
      <c r="BU1258" s="206"/>
      <c r="BV1258" s="206"/>
      <c r="BW1258" s="206"/>
      <c r="BX1258" s="206"/>
      <c r="BY1258" s="206"/>
      <c r="BZ1258" s="206"/>
      <c r="CA1258" s="206"/>
      <c r="CB1258" s="206"/>
      <c r="CC1258" s="206"/>
      <c r="CD1258" s="206"/>
      <c r="CE1258" s="206"/>
      <c r="CF1258" s="206"/>
      <c r="CG1258" s="206"/>
      <c r="CH1258" s="206"/>
      <c r="CI1258" s="206"/>
      <c r="CJ1258" s="206"/>
      <c r="CK1258" s="206"/>
      <c r="CL1258" s="206"/>
      <c r="CM1258" s="206"/>
      <c r="CN1258" s="206"/>
      <c r="CO1258" s="206"/>
      <c r="CP1258" s="206"/>
      <c r="CQ1258" s="206"/>
      <c r="CR1258" s="206"/>
      <c r="CS1258" s="206"/>
      <c r="CT1258" s="206"/>
      <c r="CU1258" s="206"/>
      <c r="CV1258" s="206"/>
      <c r="CW1258" s="206"/>
      <c r="CX1258" s="206"/>
      <c r="CY1258" s="206"/>
      <c r="CZ1258" s="206"/>
      <c r="DA1258" s="206"/>
      <c r="DB1258" s="206"/>
      <c r="DC1258" s="206"/>
      <c r="DD1258" s="206"/>
      <c r="DE1258" s="206"/>
      <c r="DF1258" s="206"/>
      <c r="DG1258" s="206"/>
      <c r="DH1258" s="206"/>
      <c r="DI1258" s="206"/>
      <c r="DJ1258" s="206"/>
      <c r="DK1258" s="206"/>
      <c r="DL1258" s="206"/>
      <c r="DM1258" s="206"/>
      <c r="DN1258" s="206"/>
      <c r="DO1258" s="206"/>
      <c r="DP1258" s="206"/>
      <c r="DQ1258" s="206"/>
      <c r="DR1258" s="206"/>
      <c r="DS1258" s="206"/>
      <c r="DT1258" s="206"/>
      <c r="DU1258" s="206"/>
      <c r="DV1258" s="206"/>
      <c r="DW1258" s="206"/>
      <c r="DX1258" s="206"/>
      <c r="DY1258" s="206"/>
      <c r="DZ1258" s="206"/>
      <c r="EA1258" s="206"/>
      <c r="EB1258" s="206"/>
      <c r="EC1258" s="206"/>
      <c r="ED1258" s="206"/>
      <c r="EE1258" s="206"/>
      <c r="EF1258" s="206"/>
      <c r="EG1258" s="206"/>
      <c r="EH1258" s="206"/>
      <c r="EI1258" s="206"/>
      <c r="EJ1258" s="206"/>
      <c r="EK1258" s="206"/>
      <c r="EL1258" s="206"/>
      <c r="EM1258" s="206"/>
      <c r="EN1258" s="206"/>
      <c r="EO1258" s="206"/>
      <c r="EP1258" s="206"/>
      <c r="EQ1258" s="206"/>
      <c r="ER1258" s="206"/>
      <c r="ES1258" s="206"/>
      <c r="ET1258" s="206"/>
      <c r="EU1258" s="206"/>
      <c r="EV1258" s="206"/>
      <c r="EW1258" s="206"/>
      <c r="EX1258" s="206"/>
      <c r="EY1258" s="206"/>
      <c r="EZ1258" s="206"/>
      <c r="FA1258" s="206"/>
      <c r="FB1258" s="206"/>
      <c r="FC1258" s="206"/>
      <c r="FD1258" s="206"/>
      <c r="FE1258" s="206"/>
      <c r="FF1258" s="206"/>
      <c r="FG1258" s="206"/>
      <c r="FH1258" s="206"/>
      <c r="FI1258" s="206"/>
      <c r="FJ1258" s="206"/>
      <c r="FK1258" s="206"/>
      <c r="FL1258" s="206"/>
      <c r="FM1258" s="206"/>
      <c r="FN1258" s="206"/>
      <c r="FO1258" s="206"/>
      <c r="FP1258" s="206"/>
      <c r="FQ1258" s="206"/>
      <c r="FR1258" s="206"/>
      <c r="FS1258" s="206"/>
      <c r="FT1258" s="206"/>
      <c r="FU1258" s="206"/>
      <c r="FV1258" s="206"/>
      <c r="FW1258" s="206"/>
      <c r="FX1258" s="206"/>
      <c r="FY1258" s="206"/>
      <c r="FZ1258" s="206"/>
      <c r="GA1258" s="206"/>
      <c r="GB1258" s="206"/>
      <c r="GC1258" s="206"/>
      <c r="GD1258" s="206"/>
      <c r="GE1258" s="206"/>
      <c r="GF1258" s="206"/>
      <c r="GG1258" s="206"/>
      <c r="GH1258" s="206"/>
      <c r="GI1258" s="206"/>
      <c r="GJ1258" s="206"/>
      <c r="GK1258" s="206"/>
      <c r="GL1258" s="206"/>
      <c r="GM1258" s="206"/>
      <c r="GN1258" s="206"/>
      <c r="GO1258" s="206"/>
      <c r="GP1258" s="206"/>
      <c r="GQ1258" s="206"/>
      <c r="GR1258" s="206"/>
      <c r="GS1258" s="206"/>
      <c r="GT1258" s="206"/>
      <c r="GU1258" s="206"/>
      <c r="GV1258" s="206"/>
      <c r="GW1258" s="206"/>
      <c r="GX1258" s="206"/>
      <c r="GY1258" s="206"/>
      <c r="GZ1258" s="206"/>
      <c r="HA1258" s="206"/>
      <c r="HB1258" s="206"/>
      <c r="HC1258" s="206"/>
      <c r="HD1258" s="206"/>
      <c r="HE1258" s="206"/>
      <c r="HF1258" s="206"/>
      <c r="HG1258" s="206"/>
      <c r="HH1258" s="206"/>
      <c r="HI1258" s="206"/>
      <c r="HJ1258" s="206"/>
      <c r="HK1258" s="206"/>
      <c r="HL1258" s="206"/>
      <c r="HM1258" s="206"/>
      <c r="HN1258" s="206"/>
      <c r="HO1258" s="206"/>
      <c r="HP1258" s="206"/>
      <c r="HQ1258" s="206"/>
      <c r="HR1258" s="206"/>
      <c r="HS1258" s="206"/>
      <c r="HT1258" s="206"/>
      <c r="HU1258" s="206"/>
      <c r="HV1258" s="206"/>
      <c r="HW1258" s="206"/>
      <c r="HX1258" s="206"/>
      <c r="HY1258" s="206"/>
      <c r="HZ1258" s="206"/>
      <c r="IA1258" s="206"/>
      <c r="IB1258" s="206"/>
      <c r="IC1258" s="206"/>
      <c r="ID1258" s="206"/>
      <c r="IE1258" s="206"/>
      <c r="IF1258" s="206"/>
      <c r="IG1258" s="206"/>
      <c r="IH1258" s="206"/>
    </row>
    <row r="1259" spans="1:242" s="225" customFormat="1" hidden="1" x14ac:dyDescent="0.25">
      <c r="A1259" s="206"/>
      <c r="B1259" s="206"/>
      <c r="C1259" s="207"/>
      <c r="D1259" s="248"/>
      <c r="E1259" s="238"/>
      <c r="F1259" s="238"/>
      <c r="G1259" s="249"/>
      <c r="H1259" s="313"/>
      <c r="I1259" s="313"/>
      <c r="J1259" s="329">
        <f t="shared" si="20"/>
        <v>1648317</v>
      </c>
      <c r="K1259" s="419"/>
      <c r="L1259" s="287"/>
      <c r="M1259" s="238"/>
      <c r="N1259" s="287"/>
      <c r="O1259" s="287"/>
      <c r="P1259" s="287"/>
      <c r="Q1259" s="287"/>
      <c r="R1259" s="287"/>
      <c r="S1259" s="287"/>
      <c r="T1259" s="287"/>
      <c r="U1259" s="287"/>
      <c r="V1259" s="287"/>
      <c r="W1259" s="287"/>
      <c r="X1259" s="287"/>
      <c r="Y1259" s="287"/>
      <c r="Z1259" s="287"/>
      <c r="AA1259" s="287"/>
      <c r="AB1259" s="287"/>
      <c r="AC1259" s="287"/>
      <c r="AD1259" s="287"/>
      <c r="AE1259" s="287"/>
      <c r="AF1259" s="287"/>
      <c r="AG1259" s="287"/>
      <c r="AH1259" s="287"/>
      <c r="AI1259" s="287"/>
      <c r="AJ1259" s="449"/>
      <c r="AK1259" s="206"/>
      <c r="AL1259" s="206"/>
      <c r="AM1259" s="206"/>
      <c r="AN1259" s="206"/>
      <c r="AO1259" s="206"/>
      <c r="AP1259" s="206"/>
      <c r="AQ1259" s="206"/>
      <c r="AR1259" s="206"/>
      <c r="AS1259" s="206"/>
      <c r="AT1259" s="206"/>
      <c r="AU1259" s="206"/>
      <c r="AV1259" s="206"/>
      <c r="AW1259" s="206"/>
      <c r="AX1259" s="206"/>
      <c r="AY1259" s="206"/>
      <c r="AZ1259" s="206"/>
      <c r="BA1259" s="206"/>
      <c r="BB1259" s="206"/>
      <c r="BC1259" s="206"/>
      <c r="BD1259" s="206"/>
      <c r="BE1259" s="206"/>
      <c r="BF1259" s="206"/>
      <c r="BG1259" s="206"/>
      <c r="BH1259" s="206"/>
      <c r="BI1259" s="206"/>
      <c r="BJ1259" s="206"/>
      <c r="BK1259" s="206"/>
      <c r="BL1259" s="206"/>
      <c r="BM1259" s="206"/>
      <c r="BN1259" s="206"/>
      <c r="BO1259" s="206"/>
      <c r="BP1259" s="206"/>
      <c r="BQ1259" s="206"/>
      <c r="BR1259" s="206"/>
      <c r="BS1259" s="206"/>
      <c r="BT1259" s="206"/>
      <c r="BU1259" s="206"/>
      <c r="BV1259" s="206"/>
      <c r="BW1259" s="206"/>
      <c r="BX1259" s="206"/>
      <c r="BY1259" s="206"/>
      <c r="BZ1259" s="206"/>
      <c r="CA1259" s="206"/>
      <c r="CB1259" s="206"/>
      <c r="CC1259" s="206"/>
      <c r="CD1259" s="206"/>
      <c r="CE1259" s="206"/>
      <c r="CF1259" s="206"/>
      <c r="CG1259" s="206"/>
      <c r="CH1259" s="206"/>
      <c r="CI1259" s="206"/>
      <c r="CJ1259" s="206"/>
      <c r="CK1259" s="206"/>
      <c r="CL1259" s="206"/>
      <c r="CM1259" s="206"/>
      <c r="CN1259" s="206"/>
      <c r="CO1259" s="206"/>
      <c r="CP1259" s="206"/>
      <c r="CQ1259" s="206"/>
      <c r="CR1259" s="206"/>
      <c r="CS1259" s="206"/>
      <c r="CT1259" s="206"/>
      <c r="CU1259" s="206"/>
      <c r="CV1259" s="206"/>
      <c r="CW1259" s="206"/>
      <c r="CX1259" s="206"/>
      <c r="CY1259" s="206"/>
      <c r="CZ1259" s="206"/>
      <c r="DA1259" s="206"/>
      <c r="DB1259" s="206"/>
      <c r="DC1259" s="206"/>
      <c r="DD1259" s="206"/>
      <c r="DE1259" s="206"/>
      <c r="DF1259" s="206"/>
      <c r="DG1259" s="206"/>
      <c r="DH1259" s="206"/>
      <c r="DI1259" s="206"/>
      <c r="DJ1259" s="206"/>
      <c r="DK1259" s="206"/>
      <c r="DL1259" s="206"/>
      <c r="DM1259" s="206"/>
      <c r="DN1259" s="206"/>
      <c r="DO1259" s="206"/>
      <c r="DP1259" s="206"/>
      <c r="DQ1259" s="206"/>
      <c r="DR1259" s="206"/>
      <c r="DS1259" s="206"/>
      <c r="DT1259" s="206"/>
      <c r="DU1259" s="206"/>
      <c r="DV1259" s="206"/>
      <c r="DW1259" s="206"/>
      <c r="DX1259" s="206"/>
      <c r="DY1259" s="206"/>
      <c r="DZ1259" s="206"/>
      <c r="EA1259" s="206"/>
      <c r="EB1259" s="206"/>
      <c r="EC1259" s="206"/>
      <c r="ED1259" s="206"/>
      <c r="EE1259" s="206"/>
      <c r="EF1259" s="206"/>
      <c r="EG1259" s="206"/>
      <c r="EH1259" s="206"/>
      <c r="EI1259" s="206"/>
      <c r="EJ1259" s="206"/>
      <c r="EK1259" s="206"/>
      <c r="EL1259" s="206"/>
      <c r="EM1259" s="206"/>
      <c r="EN1259" s="206"/>
      <c r="EO1259" s="206"/>
      <c r="EP1259" s="206"/>
      <c r="EQ1259" s="206"/>
      <c r="ER1259" s="206"/>
      <c r="ES1259" s="206"/>
      <c r="ET1259" s="206"/>
      <c r="EU1259" s="206"/>
      <c r="EV1259" s="206"/>
      <c r="EW1259" s="206"/>
      <c r="EX1259" s="206"/>
      <c r="EY1259" s="206"/>
      <c r="EZ1259" s="206"/>
      <c r="FA1259" s="206"/>
      <c r="FB1259" s="206"/>
      <c r="FC1259" s="206"/>
      <c r="FD1259" s="206"/>
      <c r="FE1259" s="206"/>
      <c r="FF1259" s="206"/>
      <c r="FG1259" s="206"/>
      <c r="FH1259" s="206"/>
      <c r="FI1259" s="206"/>
      <c r="FJ1259" s="206"/>
      <c r="FK1259" s="206"/>
      <c r="FL1259" s="206"/>
      <c r="FM1259" s="206"/>
      <c r="FN1259" s="206"/>
      <c r="FO1259" s="206"/>
      <c r="FP1259" s="206"/>
      <c r="FQ1259" s="206"/>
      <c r="FR1259" s="206"/>
      <c r="FS1259" s="206"/>
      <c r="FT1259" s="206"/>
      <c r="FU1259" s="206"/>
      <c r="FV1259" s="206"/>
      <c r="FW1259" s="206"/>
      <c r="FX1259" s="206"/>
      <c r="FY1259" s="206"/>
      <c r="FZ1259" s="206"/>
      <c r="GA1259" s="206"/>
      <c r="GB1259" s="206"/>
      <c r="GC1259" s="206"/>
      <c r="GD1259" s="206"/>
      <c r="GE1259" s="206"/>
      <c r="GF1259" s="206"/>
      <c r="GG1259" s="206"/>
      <c r="GH1259" s="206"/>
      <c r="GI1259" s="206"/>
      <c r="GJ1259" s="206"/>
      <c r="GK1259" s="206"/>
      <c r="GL1259" s="206"/>
      <c r="GM1259" s="206"/>
      <c r="GN1259" s="206"/>
      <c r="GO1259" s="206"/>
      <c r="GP1259" s="206"/>
      <c r="GQ1259" s="206"/>
      <c r="GR1259" s="206"/>
      <c r="GS1259" s="206"/>
      <c r="GT1259" s="206"/>
      <c r="GU1259" s="206"/>
      <c r="GV1259" s="206"/>
      <c r="GW1259" s="206"/>
      <c r="GX1259" s="206"/>
      <c r="GY1259" s="206"/>
      <c r="GZ1259" s="206"/>
      <c r="HA1259" s="206"/>
      <c r="HB1259" s="206"/>
      <c r="HC1259" s="206"/>
      <c r="HD1259" s="206"/>
      <c r="HE1259" s="206"/>
      <c r="HF1259" s="206"/>
      <c r="HG1259" s="206"/>
      <c r="HH1259" s="206"/>
      <c r="HI1259" s="206"/>
      <c r="HJ1259" s="206"/>
      <c r="HK1259" s="206"/>
      <c r="HL1259" s="206"/>
      <c r="HM1259" s="206"/>
      <c r="HN1259" s="206"/>
      <c r="HO1259" s="206"/>
      <c r="HP1259" s="206"/>
      <c r="HQ1259" s="206"/>
      <c r="HR1259" s="206"/>
      <c r="HS1259" s="206"/>
      <c r="HT1259" s="206"/>
      <c r="HU1259" s="206"/>
      <c r="HV1259" s="206"/>
      <c r="HW1259" s="206"/>
      <c r="HX1259" s="206"/>
      <c r="HY1259" s="206"/>
      <c r="HZ1259" s="206"/>
      <c r="IA1259" s="206"/>
      <c r="IB1259" s="206"/>
      <c r="IC1259" s="206"/>
      <c r="ID1259" s="206"/>
      <c r="IE1259" s="206"/>
      <c r="IF1259" s="206"/>
      <c r="IG1259" s="206"/>
      <c r="IH1259" s="206"/>
    </row>
    <row r="1260" spans="1:242" s="225" customFormat="1" hidden="1" x14ac:dyDescent="0.25">
      <c r="A1260" s="206"/>
      <c r="B1260" s="206"/>
      <c r="C1260" s="207"/>
      <c r="D1260" s="248" t="s">
        <v>2236</v>
      </c>
      <c r="E1260" s="238"/>
      <c r="F1260" s="238"/>
      <c r="G1260" s="249"/>
      <c r="H1260" s="313">
        <v>19491883</v>
      </c>
      <c r="I1260" s="313"/>
      <c r="J1260" s="329">
        <f t="shared" si="20"/>
        <v>21140200</v>
      </c>
      <c r="K1260" s="419"/>
      <c r="L1260" s="287"/>
      <c r="M1260" s="238"/>
      <c r="N1260" s="287"/>
      <c r="O1260" s="287"/>
      <c r="P1260" s="287"/>
      <c r="Q1260" s="287"/>
      <c r="R1260" s="287"/>
      <c r="S1260" s="287"/>
      <c r="T1260" s="287"/>
      <c r="U1260" s="287"/>
      <c r="V1260" s="287"/>
      <c r="W1260" s="287"/>
      <c r="X1260" s="287"/>
      <c r="Y1260" s="287"/>
      <c r="Z1260" s="287"/>
      <c r="AA1260" s="287"/>
      <c r="AB1260" s="287"/>
      <c r="AC1260" s="287"/>
      <c r="AD1260" s="287"/>
      <c r="AE1260" s="287"/>
      <c r="AF1260" s="287"/>
      <c r="AG1260" s="287"/>
      <c r="AH1260" s="287"/>
      <c r="AI1260" s="287"/>
      <c r="AJ1260" s="449"/>
      <c r="AK1260" s="206"/>
      <c r="AL1260" s="206"/>
      <c r="AM1260" s="206"/>
      <c r="AN1260" s="206"/>
      <c r="AO1260" s="206"/>
      <c r="AP1260" s="206"/>
      <c r="AQ1260" s="206"/>
      <c r="AR1260" s="206"/>
      <c r="AS1260" s="206"/>
      <c r="AT1260" s="206"/>
      <c r="AU1260" s="206"/>
      <c r="AV1260" s="206"/>
      <c r="AW1260" s="206"/>
      <c r="AX1260" s="206"/>
      <c r="AY1260" s="206"/>
      <c r="AZ1260" s="206"/>
      <c r="BA1260" s="206"/>
      <c r="BB1260" s="206"/>
      <c r="BC1260" s="206"/>
      <c r="BD1260" s="206"/>
      <c r="BE1260" s="206"/>
      <c r="BF1260" s="206"/>
      <c r="BG1260" s="206"/>
      <c r="BH1260" s="206"/>
      <c r="BI1260" s="206"/>
      <c r="BJ1260" s="206"/>
      <c r="BK1260" s="206"/>
      <c r="BL1260" s="206"/>
      <c r="BM1260" s="206"/>
      <c r="BN1260" s="206"/>
      <c r="BO1260" s="206"/>
      <c r="BP1260" s="206"/>
      <c r="BQ1260" s="206"/>
      <c r="BR1260" s="206"/>
      <c r="BS1260" s="206"/>
      <c r="BT1260" s="206"/>
      <c r="BU1260" s="206"/>
      <c r="BV1260" s="206"/>
      <c r="BW1260" s="206"/>
      <c r="BX1260" s="206"/>
      <c r="BY1260" s="206"/>
      <c r="BZ1260" s="206"/>
      <c r="CA1260" s="206"/>
      <c r="CB1260" s="206"/>
      <c r="CC1260" s="206"/>
      <c r="CD1260" s="206"/>
      <c r="CE1260" s="206"/>
      <c r="CF1260" s="206"/>
      <c r="CG1260" s="206"/>
      <c r="CH1260" s="206"/>
      <c r="CI1260" s="206"/>
      <c r="CJ1260" s="206"/>
      <c r="CK1260" s="206"/>
      <c r="CL1260" s="206"/>
      <c r="CM1260" s="206"/>
      <c r="CN1260" s="206"/>
      <c r="CO1260" s="206"/>
      <c r="CP1260" s="206"/>
      <c r="CQ1260" s="206"/>
      <c r="CR1260" s="206"/>
      <c r="CS1260" s="206"/>
      <c r="CT1260" s="206"/>
      <c r="CU1260" s="206"/>
      <c r="CV1260" s="206"/>
      <c r="CW1260" s="206"/>
      <c r="CX1260" s="206"/>
      <c r="CY1260" s="206"/>
      <c r="CZ1260" s="206"/>
      <c r="DA1260" s="206"/>
      <c r="DB1260" s="206"/>
      <c r="DC1260" s="206"/>
      <c r="DD1260" s="206"/>
      <c r="DE1260" s="206"/>
      <c r="DF1260" s="206"/>
      <c r="DG1260" s="206"/>
      <c r="DH1260" s="206"/>
      <c r="DI1260" s="206"/>
      <c r="DJ1260" s="206"/>
      <c r="DK1260" s="206"/>
      <c r="DL1260" s="206"/>
      <c r="DM1260" s="206"/>
      <c r="DN1260" s="206"/>
      <c r="DO1260" s="206"/>
      <c r="DP1260" s="206"/>
      <c r="DQ1260" s="206"/>
      <c r="DR1260" s="206"/>
      <c r="DS1260" s="206"/>
      <c r="DT1260" s="206"/>
      <c r="DU1260" s="206"/>
      <c r="DV1260" s="206"/>
      <c r="DW1260" s="206"/>
      <c r="DX1260" s="206"/>
      <c r="DY1260" s="206"/>
      <c r="DZ1260" s="206"/>
      <c r="EA1260" s="206"/>
      <c r="EB1260" s="206"/>
      <c r="EC1260" s="206"/>
      <c r="ED1260" s="206"/>
      <c r="EE1260" s="206"/>
      <c r="EF1260" s="206"/>
      <c r="EG1260" s="206"/>
      <c r="EH1260" s="206"/>
      <c r="EI1260" s="206"/>
      <c r="EJ1260" s="206"/>
      <c r="EK1260" s="206"/>
      <c r="EL1260" s="206"/>
      <c r="EM1260" s="206"/>
      <c r="EN1260" s="206"/>
      <c r="EO1260" s="206"/>
      <c r="EP1260" s="206"/>
      <c r="EQ1260" s="206"/>
      <c r="ER1260" s="206"/>
      <c r="ES1260" s="206"/>
      <c r="ET1260" s="206"/>
      <c r="EU1260" s="206"/>
      <c r="EV1260" s="206"/>
      <c r="EW1260" s="206"/>
      <c r="EX1260" s="206"/>
      <c r="EY1260" s="206"/>
      <c r="EZ1260" s="206"/>
      <c r="FA1260" s="206"/>
      <c r="FB1260" s="206"/>
      <c r="FC1260" s="206"/>
      <c r="FD1260" s="206"/>
      <c r="FE1260" s="206"/>
      <c r="FF1260" s="206"/>
      <c r="FG1260" s="206"/>
      <c r="FH1260" s="206"/>
      <c r="FI1260" s="206"/>
      <c r="FJ1260" s="206"/>
      <c r="FK1260" s="206"/>
      <c r="FL1260" s="206"/>
      <c r="FM1260" s="206"/>
      <c r="FN1260" s="206"/>
      <c r="FO1260" s="206"/>
      <c r="FP1260" s="206"/>
      <c r="FQ1260" s="206"/>
      <c r="FR1260" s="206"/>
      <c r="FS1260" s="206"/>
      <c r="FT1260" s="206"/>
      <c r="FU1260" s="206"/>
      <c r="FV1260" s="206"/>
      <c r="FW1260" s="206"/>
      <c r="FX1260" s="206"/>
      <c r="FY1260" s="206"/>
      <c r="FZ1260" s="206"/>
      <c r="GA1260" s="206"/>
      <c r="GB1260" s="206"/>
      <c r="GC1260" s="206"/>
      <c r="GD1260" s="206"/>
      <c r="GE1260" s="206"/>
      <c r="GF1260" s="206"/>
      <c r="GG1260" s="206"/>
      <c r="GH1260" s="206"/>
      <c r="GI1260" s="206"/>
      <c r="GJ1260" s="206"/>
      <c r="GK1260" s="206"/>
      <c r="GL1260" s="206"/>
      <c r="GM1260" s="206"/>
      <c r="GN1260" s="206"/>
      <c r="GO1260" s="206"/>
      <c r="GP1260" s="206"/>
      <c r="GQ1260" s="206"/>
      <c r="GR1260" s="206"/>
      <c r="GS1260" s="206"/>
      <c r="GT1260" s="206"/>
      <c r="GU1260" s="206"/>
      <c r="GV1260" s="206"/>
      <c r="GW1260" s="206"/>
      <c r="GX1260" s="206"/>
      <c r="GY1260" s="206"/>
      <c r="GZ1260" s="206"/>
      <c r="HA1260" s="206"/>
      <c r="HB1260" s="206"/>
      <c r="HC1260" s="206"/>
      <c r="HD1260" s="206"/>
      <c r="HE1260" s="206"/>
      <c r="HF1260" s="206"/>
      <c r="HG1260" s="206"/>
      <c r="HH1260" s="206"/>
      <c r="HI1260" s="206"/>
      <c r="HJ1260" s="206"/>
      <c r="HK1260" s="206"/>
      <c r="HL1260" s="206"/>
      <c r="HM1260" s="206"/>
      <c r="HN1260" s="206"/>
      <c r="HO1260" s="206"/>
      <c r="HP1260" s="206"/>
      <c r="HQ1260" s="206"/>
      <c r="HR1260" s="206"/>
      <c r="HS1260" s="206"/>
      <c r="HT1260" s="206"/>
      <c r="HU1260" s="206"/>
      <c r="HV1260" s="206"/>
      <c r="HW1260" s="206"/>
      <c r="HX1260" s="206"/>
      <c r="HY1260" s="206"/>
      <c r="HZ1260" s="206"/>
      <c r="IA1260" s="206"/>
      <c r="IB1260" s="206"/>
      <c r="IC1260" s="206"/>
      <c r="ID1260" s="206"/>
      <c r="IE1260" s="206"/>
      <c r="IF1260" s="206"/>
      <c r="IG1260" s="206"/>
      <c r="IH1260" s="206"/>
    </row>
    <row r="1261" spans="1:242" s="225" customFormat="1" hidden="1" x14ac:dyDescent="0.25">
      <c r="A1261" s="206"/>
      <c r="B1261" s="206"/>
      <c r="C1261" s="207">
        <v>43818</v>
      </c>
      <c r="D1261" s="248" t="s">
        <v>2203</v>
      </c>
      <c r="E1261" s="238" t="s">
        <v>2221</v>
      </c>
      <c r="F1261" s="238"/>
      <c r="G1261" s="249" t="s">
        <v>1442</v>
      </c>
      <c r="H1261" s="313"/>
      <c r="I1261" s="313">
        <v>1997000</v>
      </c>
      <c r="J1261" s="329">
        <f t="shared" si="20"/>
        <v>19143200</v>
      </c>
      <c r="K1261" s="419"/>
      <c r="L1261" s="287"/>
      <c r="M1261" s="238" t="s">
        <v>2221</v>
      </c>
      <c r="N1261" s="287"/>
      <c r="O1261" s="287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449"/>
      <c r="AK1261" s="206"/>
      <c r="AL1261" s="206"/>
      <c r="AM1261" s="206"/>
      <c r="AN1261" s="206"/>
      <c r="AO1261" s="206"/>
      <c r="AP1261" s="206"/>
      <c r="AQ1261" s="206"/>
      <c r="AR1261" s="206"/>
      <c r="AS1261" s="206"/>
      <c r="AT1261" s="206"/>
      <c r="AU1261" s="206"/>
      <c r="AV1261" s="206"/>
      <c r="AW1261" s="206"/>
      <c r="AX1261" s="206"/>
      <c r="AY1261" s="206"/>
      <c r="AZ1261" s="206"/>
      <c r="BA1261" s="206"/>
      <c r="BB1261" s="206"/>
      <c r="BC1261" s="206"/>
      <c r="BD1261" s="206"/>
      <c r="BE1261" s="206"/>
      <c r="BF1261" s="206"/>
      <c r="BG1261" s="206"/>
      <c r="BH1261" s="206"/>
      <c r="BI1261" s="206"/>
      <c r="BJ1261" s="206"/>
      <c r="BK1261" s="206"/>
      <c r="BL1261" s="206"/>
      <c r="BM1261" s="206"/>
      <c r="BN1261" s="206"/>
      <c r="BO1261" s="206"/>
      <c r="BP1261" s="206"/>
      <c r="BQ1261" s="206"/>
      <c r="BR1261" s="206"/>
      <c r="BS1261" s="206"/>
      <c r="BT1261" s="206"/>
      <c r="BU1261" s="206"/>
      <c r="BV1261" s="206"/>
      <c r="BW1261" s="206"/>
      <c r="BX1261" s="206"/>
      <c r="BY1261" s="206"/>
      <c r="BZ1261" s="206"/>
      <c r="CA1261" s="206"/>
      <c r="CB1261" s="206"/>
      <c r="CC1261" s="206"/>
      <c r="CD1261" s="206"/>
      <c r="CE1261" s="206"/>
      <c r="CF1261" s="206"/>
      <c r="CG1261" s="206"/>
      <c r="CH1261" s="206"/>
      <c r="CI1261" s="206"/>
      <c r="CJ1261" s="206"/>
      <c r="CK1261" s="206"/>
      <c r="CL1261" s="206"/>
      <c r="CM1261" s="206"/>
      <c r="CN1261" s="206"/>
      <c r="CO1261" s="206"/>
      <c r="CP1261" s="206"/>
      <c r="CQ1261" s="206"/>
      <c r="CR1261" s="206"/>
      <c r="CS1261" s="206"/>
      <c r="CT1261" s="206"/>
      <c r="CU1261" s="206"/>
      <c r="CV1261" s="206"/>
      <c r="CW1261" s="206"/>
      <c r="CX1261" s="206"/>
      <c r="CY1261" s="206"/>
      <c r="CZ1261" s="206"/>
      <c r="DA1261" s="206"/>
      <c r="DB1261" s="206"/>
      <c r="DC1261" s="206"/>
      <c r="DD1261" s="206"/>
      <c r="DE1261" s="206"/>
      <c r="DF1261" s="206"/>
      <c r="DG1261" s="206"/>
      <c r="DH1261" s="206"/>
      <c r="DI1261" s="206"/>
      <c r="DJ1261" s="206"/>
      <c r="DK1261" s="206"/>
      <c r="DL1261" s="206"/>
      <c r="DM1261" s="206"/>
      <c r="DN1261" s="206"/>
      <c r="DO1261" s="206"/>
      <c r="DP1261" s="206"/>
      <c r="DQ1261" s="206"/>
      <c r="DR1261" s="206"/>
      <c r="DS1261" s="206"/>
      <c r="DT1261" s="206"/>
      <c r="DU1261" s="206"/>
      <c r="DV1261" s="206"/>
      <c r="DW1261" s="206"/>
      <c r="DX1261" s="206"/>
      <c r="DY1261" s="206"/>
      <c r="DZ1261" s="206"/>
      <c r="EA1261" s="206"/>
      <c r="EB1261" s="206"/>
      <c r="EC1261" s="206"/>
      <c r="ED1261" s="206"/>
      <c r="EE1261" s="206"/>
      <c r="EF1261" s="206"/>
      <c r="EG1261" s="206"/>
      <c r="EH1261" s="206"/>
      <c r="EI1261" s="206"/>
      <c r="EJ1261" s="206"/>
      <c r="EK1261" s="206"/>
      <c r="EL1261" s="206"/>
      <c r="EM1261" s="206"/>
      <c r="EN1261" s="206"/>
      <c r="EO1261" s="206"/>
      <c r="EP1261" s="206"/>
      <c r="EQ1261" s="206"/>
      <c r="ER1261" s="206"/>
      <c r="ES1261" s="206"/>
      <c r="ET1261" s="206"/>
      <c r="EU1261" s="206"/>
      <c r="EV1261" s="206"/>
      <c r="EW1261" s="206"/>
      <c r="EX1261" s="206"/>
      <c r="EY1261" s="206"/>
      <c r="EZ1261" s="206"/>
      <c r="FA1261" s="206"/>
      <c r="FB1261" s="206"/>
      <c r="FC1261" s="206"/>
      <c r="FD1261" s="206"/>
      <c r="FE1261" s="206"/>
      <c r="FF1261" s="206"/>
      <c r="FG1261" s="206"/>
      <c r="FH1261" s="206"/>
      <c r="FI1261" s="206"/>
      <c r="FJ1261" s="206"/>
      <c r="FK1261" s="206"/>
      <c r="FL1261" s="206"/>
      <c r="FM1261" s="206"/>
      <c r="FN1261" s="206"/>
      <c r="FO1261" s="206"/>
      <c r="FP1261" s="206"/>
      <c r="FQ1261" s="206"/>
      <c r="FR1261" s="206"/>
      <c r="FS1261" s="206"/>
      <c r="FT1261" s="206"/>
      <c r="FU1261" s="206"/>
      <c r="FV1261" s="206"/>
      <c r="FW1261" s="206"/>
      <c r="FX1261" s="206"/>
      <c r="FY1261" s="206"/>
      <c r="FZ1261" s="206"/>
      <c r="GA1261" s="206"/>
      <c r="GB1261" s="206"/>
      <c r="GC1261" s="206"/>
      <c r="GD1261" s="206"/>
      <c r="GE1261" s="206"/>
      <c r="GF1261" s="206"/>
      <c r="GG1261" s="206"/>
      <c r="GH1261" s="206"/>
      <c r="GI1261" s="206"/>
      <c r="GJ1261" s="206"/>
      <c r="GK1261" s="206"/>
      <c r="GL1261" s="206"/>
      <c r="GM1261" s="206"/>
      <c r="GN1261" s="206"/>
      <c r="GO1261" s="206"/>
      <c r="GP1261" s="206"/>
      <c r="GQ1261" s="206"/>
      <c r="GR1261" s="206"/>
      <c r="GS1261" s="206"/>
      <c r="GT1261" s="206"/>
      <c r="GU1261" s="206"/>
      <c r="GV1261" s="206"/>
      <c r="GW1261" s="206"/>
      <c r="GX1261" s="206"/>
      <c r="GY1261" s="206"/>
      <c r="GZ1261" s="206"/>
      <c r="HA1261" s="206"/>
      <c r="HB1261" s="206"/>
      <c r="HC1261" s="206"/>
      <c r="HD1261" s="206"/>
      <c r="HE1261" s="206"/>
      <c r="HF1261" s="206"/>
      <c r="HG1261" s="206"/>
      <c r="HH1261" s="206"/>
      <c r="HI1261" s="206"/>
      <c r="HJ1261" s="206"/>
      <c r="HK1261" s="206"/>
      <c r="HL1261" s="206"/>
      <c r="HM1261" s="206"/>
      <c r="HN1261" s="206"/>
      <c r="HO1261" s="206"/>
      <c r="HP1261" s="206"/>
      <c r="HQ1261" s="206"/>
      <c r="HR1261" s="206"/>
      <c r="HS1261" s="206"/>
      <c r="HT1261" s="206"/>
      <c r="HU1261" s="206"/>
      <c r="HV1261" s="206"/>
      <c r="HW1261" s="206"/>
      <c r="HX1261" s="206"/>
      <c r="HY1261" s="206"/>
      <c r="HZ1261" s="206"/>
      <c r="IA1261" s="206"/>
      <c r="IB1261" s="206"/>
      <c r="IC1261" s="206"/>
      <c r="ID1261" s="206"/>
      <c r="IE1261" s="206"/>
      <c r="IF1261" s="206"/>
      <c r="IG1261" s="206"/>
      <c r="IH1261" s="206"/>
    </row>
    <row r="1262" spans="1:242" s="225" customFormat="1" hidden="1" x14ac:dyDescent="0.25">
      <c r="A1262" s="206"/>
      <c r="B1262" s="206"/>
      <c r="C1262" s="207">
        <v>43818</v>
      </c>
      <c r="D1262" s="248" t="s">
        <v>2204</v>
      </c>
      <c r="E1262" s="238" t="s">
        <v>2222</v>
      </c>
      <c r="F1262" s="238"/>
      <c r="G1262" s="249" t="s">
        <v>2205</v>
      </c>
      <c r="H1262" s="313"/>
      <c r="I1262" s="313">
        <v>510500</v>
      </c>
      <c r="J1262" s="329">
        <f t="shared" si="20"/>
        <v>18632700</v>
      </c>
      <c r="K1262" s="419"/>
      <c r="L1262" s="287"/>
      <c r="M1262" s="238" t="s">
        <v>2222</v>
      </c>
      <c r="N1262" s="287"/>
      <c r="O1262" s="287"/>
      <c r="P1262" s="287"/>
      <c r="Q1262" s="287"/>
      <c r="R1262" s="287"/>
      <c r="S1262" s="287"/>
      <c r="T1262" s="287"/>
      <c r="U1262" s="287"/>
      <c r="V1262" s="287"/>
      <c r="W1262" s="287"/>
      <c r="X1262" s="287"/>
      <c r="Y1262" s="287"/>
      <c r="Z1262" s="287"/>
      <c r="AA1262" s="287"/>
      <c r="AB1262" s="287"/>
      <c r="AC1262" s="287"/>
      <c r="AD1262" s="287"/>
      <c r="AE1262" s="287"/>
      <c r="AF1262" s="287"/>
      <c r="AG1262" s="287"/>
      <c r="AH1262" s="287"/>
      <c r="AI1262" s="287"/>
      <c r="AJ1262" s="449"/>
      <c r="AK1262" s="206"/>
      <c r="AL1262" s="206"/>
      <c r="AM1262" s="206"/>
      <c r="AN1262" s="206"/>
      <c r="AO1262" s="206"/>
      <c r="AP1262" s="206"/>
      <c r="AQ1262" s="206"/>
      <c r="AR1262" s="206"/>
      <c r="AS1262" s="206"/>
      <c r="AT1262" s="206"/>
      <c r="AU1262" s="206"/>
      <c r="AV1262" s="206"/>
      <c r="AW1262" s="206"/>
      <c r="AX1262" s="206"/>
      <c r="AY1262" s="206"/>
      <c r="AZ1262" s="206"/>
      <c r="BA1262" s="206"/>
      <c r="BB1262" s="206"/>
      <c r="BC1262" s="206"/>
      <c r="BD1262" s="206"/>
      <c r="BE1262" s="206"/>
      <c r="BF1262" s="206"/>
      <c r="BG1262" s="206"/>
      <c r="BH1262" s="206"/>
      <c r="BI1262" s="206"/>
      <c r="BJ1262" s="206"/>
      <c r="BK1262" s="206"/>
      <c r="BL1262" s="206"/>
      <c r="BM1262" s="206"/>
      <c r="BN1262" s="206"/>
      <c r="BO1262" s="206"/>
      <c r="BP1262" s="206"/>
      <c r="BQ1262" s="206"/>
      <c r="BR1262" s="206"/>
      <c r="BS1262" s="206"/>
      <c r="BT1262" s="206"/>
      <c r="BU1262" s="206"/>
      <c r="BV1262" s="206"/>
      <c r="BW1262" s="206"/>
      <c r="BX1262" s="206"/>
      <c r="BY1262" s="206"/>
      <c r="BZ1262" s="206"/>
      <c r="CA1262" s="206"/>
      <c r="CB1262" s="206"/>
      <c r="CC1262" s="206"/>
      <c r="CD1262" s="206"/>
      <c r="CE1262" s="206"/>
      <c r="CF1262" s="206"/>
      <c r="CG1262" s="206"/>
      <c r="CH1262" s="206"/>
      <c r="CI1262" s="206"/>
      <c r="CJ1262" s="206"/>
      <c r="CK1262" s="206"/>
      <c r="CL1262" s="206"/>
      <c r="CM1262" s="206"/>
      <c r="CN1262" s="206"/>
      <c r="CO1262" s="206"/>
      <c r="CP1262" s="206"/>
      <c r="CQ1262" s="206"/>
      <c r="CR1262" s="206"/>
      <c r="CS1262" s="206"/>
      <c r="CT1262" s="206"/>
      <c r="CU1262" s="206"/>
      <c r="CV1262" s="206"/>
      <c r="CW1262" s="206"/>
      <c r="CX1262" s="206"/>
      <c r="CY1262" s="206"/>
      <c r="CZ1262" s="206"/>
      <c r="DA1262" s="206"/>
      <c r="DB1262" s="206"/>
      <c r="DC1262" s="206"/>
      <c r="DD1262" s="206"/>
      <c r="DE1262" s="206"/>
      <c r="DF1262" s="206"/>
      <c r="DG1262" s="206"/>
      <c r="DH1262" s="206"/>
      <c r="DI1262" s="206"/>
      <c r="DJ1262" s="206"/>
      <c r="DK1262" s="206"/>
      <c r="DL1262" s="206"/>
      <c r="DM1262" s="206"/>
      <c r="DN1262" s="206"/>
      <c r="DO1262" s="206"/>
      <c r="DP1262" s="206"/>
      <c r="DQ1262" s="206"/>
      <c r="DR1262" s="206"/>
      <c r="DS1262" s="206"/>
      <c r="DT1262" s="206"/>
      <c r="DU1262" s="206"/>
      <c r="DV1262" s="206"/>
      <c r="DW1262" s="206"/>
      <c r="DX1262" s="206"/>
      <c r="DY1262" s="206"/>
      <c r="DZ1262" s="206"/>
      <c r="EA1262" s="206"/>
      <c r="EB1262" s="206"/>
      <c r="EC1262" s="206"/>
      <c r="ED1262" s="206"/>
      <c r="EE1262" s="206"/>
      <c r="EF1262" s="206"/>
      <c r="EG1262" s="206"/>
      <c r="EH1262" s="206"/>
      <c r="EI1262" s="206"/>
      <c r="EJ1262" s="206"/>
      <c r="EK1262" s="206"/>
      <c r="EL1262" s="206"/>
      <c r="EM1262" s="206"/>
      <c r="EN1262" s="206"/>
      <c r="EO1262" s="206"/>
      <c r="EP1262" s="206"/>
      <c r="EQ1262" s="206"/>
      <c r="ER1262" s="206"/>
      <c r="ES1262" s="206"/>
      <c r="ET1262" s="206"/>
      <c r="EU1262" s="206"/>
      <c r="EV1262" s="206"/>
      <c r="EW1262" s="206"/>
      <c r="EX1262" s="206"/>
      <c r="EY1262" s="206"/>
      <c r="EZ1262" s="206"/>
      <c r="FA1262" s="206"/>
      <c r="FB1262" s="206"/>
      <c r="FC1262" s="206"/>
      <c r="FD1262" s="206"/>
      <c r="FE1262" s="206"/>
      <c r="FF1262" s="206"/>
      <c r="FG1262" s="206"/>
      <c r="FH1262" s="206"/>
      <c r="FI1262" s="206"/>
      <c r="FJ1262" s="206"/>
      <c r="FK1262" s="206"/>
      <c r="FL1262" s="206"/>
      <c r="FM1262" s="206"/>
      <c r="FN1262" s="206"/>
      <c r="FO1262" s="206"/>
      <c r="FP1262" s="206"/>
      <c r="FQ1262" s="206"/>
      <c r="FR1262" s="206"/>
      <c r="FS1262" s="206"/>
      <c r="FT1262" s="206"/>
      <c r="FU1262" s="206"/>
      <c r="FV1262" s="206"/>
      <c r="FW1262" s="206"/>
      <c r="FX1262" s="206"/>
      <c r="FY1262" s="206"/>
      <c r="FZ1262" s="206"/>
      <c r="GA1262" s="206"/>
      <c r="GB1262" s="206"/>
      <c r="GC1262" s="206"/>
      <c r="GD1262" s="206"/>
      <c r="GE1262" s="206"/>
      <c r="GF1262" s="206"/>
      <c r="GG1262" s="206"/>
      <c r="GH1262" s="206"/>
      <c r="GI1262" s="206"/>
      <c r="GJ1262" s="206"/>
      <c r="GK1262" s="206"/>
      <c r="GL1262" s="206"/>
      <c r="GM1262" s="206"/>
      <c r="GN1262" s="206"/>
      <c r="GO1262" s="206"/>
      <c r="GP1262" s="206"/>
      <c r="GQ1262" s="206"/>
      <c r="GR1262" s="206"/>
      <c r="GS1262" s="206"/>
      <c r="GT1262" s="206"/>
      <c r="GU1262" s="206"/>
      <c r="GV1262" s="206"/>
      <c r="GW1262" s="206"/>
      <c r="GX1262" s="206"/>
      <c r="GY1262" s="206"/>
      <c r="GZ1262" s="206"/>
      <c r="HA1262" s="206"/>
      <c r="HB1262" s="206"/>
      <c r="HC1262" s="206"/>
      <c r="HD1262" s="206"/>
      <c r="HE1262" s="206"/>
      <c r="HF1262" s="206"/>
      <c r="HG1262" s="206"/>
      <c r="HH1262" s="206"/>
      <c r="HI1262" s="206"/>
      <c r="HJ1262" s="206"/>
      <c r="HK1262" s="206"/>
      <c r="HL1262" s="206"/>
      <c r="HM1262" s="206"/>
      <c r="HN1262" s="206"/>
      <c r="HO1262" s="206"/>
      <c r="HP1262" s="206"/>
      <c r="HQ1262" s="206"/>
      <c r="HR1262" s="206"/>
      <c r="HS1262" s="206"/>
      <c r="HT1262" s="206"/>
      <c r="HU1262" s="206"/>
      <c r="HV1262" s="206"/>
      <c r="HW1262" s="206"/>
      <c r="HX1262" s="206"/>
      <c r="HY1262" s="206"/>
      <c r="HZ1262" s="206"/>
      <c r="IA1262" s="206"/>
      <c r="IB1262" s="206"/>
      <c r="IC1262" s="206"/>
      <c r="ID1262" s="206"/>
      <c r="IE1262" s="206"/>
      <c r="IF1262" s="206"/>
      <c r="IG1262" s="206"/>
      <c r="IH1262" s="206"/>
    </row>
    <row r="1263" spans="1:242" s="225" customFormat="1" hidden="1" x14ac:dyDescent="0.25">
      <c r="A1263" s="206"/>
      <c r="B1263" s="206"/>
      <c r="C1263" s="207">
        <v>43818</v>
      </c>
      <c r="D1263" s="248" t="s">
        <v>2206</v>
      </c>
      <c r="E1263" s="238" t="s">
        <v>2223</v>
      </c>
      <c r="F1263" s="238"/>
      <c r="G1263" s="249" t="s">
        <v>2207</v>
      </c>
      <c r="H1263" s="313"/>
      <c r="I1263" s="313">
        <v>177301</v>
      </c>
      <c r="J1263" s="329">
        <f t="shared" si="20"/>
        <v>18455399</v>
      </c>
      <c r="K1263" s="419"/>
      <c r="L1263" s="287"/>
      <c r="M1263" s="238" t="s">
        <v>2223</v>
      </c>
      <c r="N1263" s="287"/>
      <c r="O1263" s="287"/>
      <c r="P1263" s="287"/>
      <c r="Q1263" s="287"/>
      <c r="R1263" s="287"/>
      <c r="S1263" s="287"/>
      <c r="T1263" s="287"/>
      <c r="U1263" s="287"/>
      <c r="V1263" s="287"/>
      <c r="W1263" s="287"/>
      <c r="X1263" s="287"/>
      <c r="Y1263" s="287"/>
      <c r="Z1263" s="287"/>
      <c r="AA1263" s="287"/>
      <c r="AB1263" s="287"/>
      <c r="AC1263" s="287"/>
      <c r="AD1263" s="287"/>
      <c r="AE1263" s="287"/>
      <c r="AF1263" s="287"/>
      <c r="AG1263" s="287"/>
      <c r="AH1263" s="287"/>
      <c r="AI1263" s="287"/>
      <c r="AJ1263" s="449"/>
      <c r="AK1263" s="206"/>
      <c r="AL1263" s="206"/>
      <c r="AM1263" s="206"/>
      <c r="AN1263" s="206"/>
      <c r="AO1263" s="206"/>
      <c r="AP1263" s="206"/>
      <c r="AQ1263" s="206"/>
      <c r="AR1263" s="206"/>
      <c r="AS1263" s="206"/>
      <c r="AT1263" s="206"/>
      <c r="AU1263" s="206"/>
      <c r="AV1263" s="206"/>
      <c r="AW1263" s="206"/>
      <c r="AX1263" s="206"/>
      <c r="AY1263" s="206"/>
      <c r="AZ1263" s="206"/>
      <c r="BA1263" s="206"/>
      <c r="BB1263" s="206"/>
      <c r="BC1263" s="206"/>
      <c r="BD1263" s="206"/>
      <c r="BE1263" s="206"/>
      <c r="BF1263" s="206"/>
      <c r="BG1263" s="206"/>
      <c r="BH1263" s="206"/>
      <c r="BI1263" s="206"/>
      <c r="BJ1263" s="206"/>
      <c r="BK1263" s="206"/>
      <c r="BL1263" s="206"/>
      <c r="BM1263" s="206"/>
      <c r="BN1263" s="206"/>
      <c r="BO1263" s="206"/>
      <c r="BP1263" s="206"/>
      <c r="BQ1263" s="206"/>
      <c r="BR1263" s="206"/>
      <c r="BS1263" s="206"/>
      <c r="BT1263" s="206"/>
      <c r="BU1263" s="206"/>
      <c r="BV1263" s="206"/>
      <c r="BW1263" s="206"/>
      <c r="BX1263" s="206"/>
      <c r="BY1263" s="206"/>
      <c r="BZ1263" s="206"/>
      <c r="CA1263" s="206"/>
      <c r="CB1263" s="206"/>
      <c r="CC1263" s="206"/>
      <c r="CD1263" s="206"/>
      <c r="CE1263" s="206"/>
      <c r="CF1263" s="206"/>
      <c r="CG1263" s="206"/>
      <c r="CH1263" s="206"/>
      <c r="CI1263" s="206"/>
      <c r="CJ1263" s="206"/>
      <c r="CK1263" s="206"/>
      <c r="CL1263" s="206"/>
      <c r="CM1263" s="206"/>
      <c r="CN1263" s="206"/>
      <c r="CO1263" s="206"/>
      <c r="CP1263" s="206"/>
      <c r="CQ1263" s="206"/>
      <c r="CR1263" s="206"/>
      <c r="CS1263" s="206"/>
      <c r="CT1263" s="206"/>
      <c r="CU1263" s="206"/>
      <c r="CV1263" s="206"/>
      <c r="CW1263" s="206"/>
      <c r="CX1263" s="206"/>
      <c r="CY1263" s="206"/>
      <c r="CZ1263" s="206"/>
      <c r="DA1263" s="206"/>
      <c r="DB1263" s="206"/>
      <c r="DC1263" s="206"/>
      <c r="DD1263" s="206"/>
      <c r="DE1263" s="206"/>
      <c r="DF1263" s="206"/>
      <c r="DG1263" s="206"/>
      <c r="DH1263" s="206"/>
      <c r="DI1263" s="206"/>
      <c r="DJ1263" s="206"/>
      <c r="DK1263" s="206"/>
      <c r="DL1263" s="206"/>
      <c r="DM1263" s="206"/>
      <c r="DN1263" s="206"/>
      <c r="DO1263" s="206"/>
      <c r="DP1263" s="206"/>
      <c r="DQ1263" s="206"/>
      <c r="DR1263" s="206"/>
      <c r="DS1263" s="206"/>
      <c r="DT1263" s="206"/>
      <c r="DU1263" s="206"/>
      <c r="DV1263" s="206"/>
      <c r="DW1263" s="206"/>
      <c r="DX1263" s="206"/>
      <c r="DY1263" s="206"/>
      <c r="DZ1263" s="206"/>
      <c r="EA1263" s="206"/>
      <c r="EB1263" s="206"/>
      <c r="EC1263" s="206"/>
      <c r="ED1263" s="206"/>
      <c r="EE1263" s="206"/>
      <c r="EF1263" s="206"/>
      <c r="EG1263" s="206"/>
      <c r="EH1263" s="206"/>
      <c r="EI1263" s="206"/>
      <c r="EJ1263" s="206"/>
      <c r="EK1263" s="206"/>
      <c r="EL1263" s="206"/>
      <c r="EM1263" s="206"/>
      <c r="EN1263" s="206"/>
      <c r="EO1263" s="206"/>
      <c r="EP1263" s="206"/>
      <c r="EQ1263" s="206"/>
      <c r="ER1263" s="206"/>
      <c r="ES1263" s="206"/>
      <c r="ET1263" s="206"/>
      <c r="EU1263" s="206"/>
      <c r="EV1263" s="206"/>
      <c r="EW1263" s="206"/>
      <c r="EX1263" s="206"/>
      <c r="EY1263" s="206"/>
      <c r="EZ1263" s="206"/>
      <c r="FA1263" s="206"/>
      <c r="FB1263" s="206"/>
      <c r="FC1263" s="206"/>
      <c r="FD1263" s="206"/>
      <c r="FE1263" s="206"/>
      <c r="FF1263" s="206"/>
      <c r="FG1263" s="206"/>
      <c r="FH1263" s="206"/>
      <c r="FI1263" s="206"/>
      <c r="FJ1263" s="206"/>
      <c r="FK1263" s="206"/>
      <c r="FL1263" s="206"/>
      <c r="FM1263" s="206"/>
      <c r="FN1263" s="206"/>
      <c r="FO1263" s="206"/>
      <c r="FP1263" s="206"/>
      <c r="FQ1263" s="206"/>
      <c r="FR1263" s="206"/>
      <c r="FS1263" s="206"/>
      <c r="FT1263" s="206"/>
      <c r="FU1263" s="206"/>
      <c r="FV1263" s="206"/>
      <c r="FW1263" s="206"/>
      <c r="FX1263" s="206"/>
      <c r="FY1263" s="206"/>
      <c r="FZ1263" s="206"/>
      <c r="GA1263" s="206"/>
      <c r="GB1263" s="206"/>
      <c r="GC1263" s="206"/>
      <c r="GD1263" s="206"/>
      <c r="GE1263" s="206"/>
      <c r="GF1263" s="206"/>
      <c r="GG1263" s="206"/>
      <c r="GH1263" s="206"/>
      <c r="GI1263" s="206"/>
      <c r="GJ1263" s="206"/>
      <c r="GK1263" s="206"/>
      <c r="GL1263" s="206"/>
      <c r="GM1263" s="206"/>
      <c r="GN1263" s="206"/>
      <c r="GO1263" s="206"/>
      <c r="GP1263" s="206"/>
      <c r="GQ1263" s="206"/>
      <c r="GR1263" s="206"/>
      <c r="GS1263" s="206"/>
      <c r="GT1263" s="206"/>
      <c r="GU1263" s="206"/>
      <c r="GV1263" s="206"/>
      <c r="GW1263" s="206"/>
      <c r="GX1263" s="206"/>
      <c r="GY1263" s="206"/>
      <c r="GZ1263" s="206"/>
      <c r="HA1263" s="206"/>
      <c r="HB1263" s="206"/>
      <c r="HC1263" s="206"/>
      <c r="HD1263" s="206"/>
      <c r="HE1263" s="206"/>
      <c r="HF1263" s="206"/>
      <c r="HG1263" s="206"/>
      <c r="HH1263" s="206"/>
      <c r="HI1263" s="206"/>
      <c r="HJ1263" s="206"/>
      <c r="HK1263" s="206"/>
      <c r="HL1263" s="206"/>
      <c r="HM1263" s="206"/>
      <c r="HN1263" s="206"/>
      <c r="HO1263" s="206"/>
      <c r="HP1263" s="206"/>
      <c r="HQ1263" s="206"/>
      <c r="HR1263" s="206"/>
      <c r="HS1263" s="206"/>
      <c r="HT1263" s="206"/>
      <c r="HU1263" s="206"/>
      <c r="HV1263" s="206"/>
      <c r="HW1263" s="206"/>
      <c r="HX1263" s="206"/>
      <c r="HY1263" s="206"/>
      <c r="HZ1263" s="206"/>
      <c r="IA1263" s="206"/>
      <c r="IB1263" s="206"/>
      <c r="IC1263" s="206"/>
      <c r="ID1263" s="206"/>
      <c r="IE1263" s="206"/>
      <c r="IF1263" s="206"/>
      <c r="IG1263" s="206"/>
      <c r="IH1263" s="206"/>
    </row>
    <row r="1264" spans="1:242" s="225" customFormat="1" hidden="1" x14ac:dyDescent="0.25">
      <c r="A1264" s="206"/>
      <c r="B1264" s="206"/>
      <c r="C1264" s="207">
        <v>43818</v>
      </c>
      <c r="D1264" s="248" t="s">
        <v>2208</v>
      </c>
      <c r="E1264" s="238" t="s">
        <v>2224</v>
      </c>
      <c r="F1264" s="238"/>
      <c r="G1264" s="249" t="s">
        <v>1749</v>
      </c>
      <c r="H1264" s="313"/>
      <c r="I1264" s="313">
        <v>1750000</v>
      </c>
      <c r="J1264" s="329">
        <f t="shared" si="20"/>
        <v>16705399</v>
      </c>
      <c r="K1264" s="419"/>
      <c r="L1264" s="287"/>
      <c r="M1264" s="238" t="s">
        <v>2224</v>
      </c>
      <c r="N1264" s="287"/>
      <c r="O1264" s="287"/>
      <c r="P1264" s="287"/>
      <c r="Q1264" s="287"/>
      <c r="R1264" s="287"/>
      <c r="S1264" s="287"/>
      <c r="T1264" s="287"/>
      <c r="U1264" s="287"/>
      <c r="V1264" s="287"/>
      <c r="W1264" s="287"/>
      <c r="X1264" s="287"/>
      <c r="Y1264" s="287"/>
      <c r="Z1264" s="287"/>
      <c r="AA1264" s="287"/>
      <c r="AB1264" s="287"/>
      <c r="AC1264" s="287"/>
      <c r="AD1264" s="287"/>
      <c r="AE1264" s="287"/>
      <c r="AF1264" s="287"/>
      <c r="AG1264" s="287"/>
      <c r="AH1264" s="287"/>
      <c r="AI1264" s="287"/>
      <c r="AJ1264" s="449"/>
      <c r="AK1264" s="206"/>
      <c r="AL1264" s="206"/>
      <c r="AM1264" s="206"/>
      <c r="AN1264" s="206"/>
      <c r="AO1264" s="206"/>
      <c r="AP1264" s="206"/>
      <c r="AQ1264" s="206"/>
      <c r="AR1264" s="206"/>
      <c r="AS1264" s="206"/>
      <c r="AT1264" s="206"/>
      <c r="AU1264" s="206"/>
      <c r="AV1264" s="206"/>
      <c r="AW1264" s="206"/>
      <c r="AX1264" s="206"/>
      <c r="AY1264" s="206"/>
      <c r="AZ1264" s="206"/>
      <c r="BA1264" s="206"/>
      <c r="BB1264" s="206"/>
      <c r="BC1264" s="206"/>
      <c r="BD1264" s="206"/>
      <c r="BE1264" s="206"/>
      <c r="BF1264" s="206"/>
      <c r="BG1264" s="206"/>
      <c r="BH1264" s="206"/>
      <c r="BI1264" s="206"/>
      <c r="BJ1264" s="206"/>
      <c r="BK1264" s="206"/>
      <c r="BL1264" s="206"/>
      <c r="BM1264" s="206"/>
      <c r="BN1264" s="206"/>
      <c r="BO1264" s="206"/>
      <c r="BP1264" s="206"/>
      <c r="BQ1264" s="206"/>
      <c r="BR1264" s="206"/>
      <c r="BS1264" s="206"/>
      <c r="BT1264" s="206"/>
      <c r="BU1264" s="206"/>
      <c r="BV1264" s="206"/>
      <c r="BW1264" s="206"/>
      <c r="BX1264" s="206"/>
      <c r="BY1264" s="206"/>
      <c r="BZ1264" s="206"/>
      <c r="CA1264" s="206"/>
      <c r="CB1264" s="206"/>
      <c r="CC1264" s="206"/>
      <c r="CD1264" s="206"/>
      <c r="CE1264" s="206"/>
      <c r="CF1264" s="206"/>
      <c r="CG1264" s="206"/>
      <c r="CH1264" s="206"/>
      <c r="CI1264" s="206"/>
      <c r="CJ1264" s="206"/>
      <c r="CK1264" s="206"/>
      <c r="CL1264" s="206"/>
      <c r="CM1264" s="206"/>
      <c r="CN1264" s="206"/>
      <c r="CO1264" s="206"/>
      <c r="CP1264" s="206"/>
      <c r="CQ1264" s="206"/>
      <c r="CR1264" s="206"/>
      <c r="CS1264" s="206"/>
      <c r="CT1264" s="206"/>
      <c r="CU1264" s="206"/>
      <c r="CV1264" s="206"/>
      <c r="CW1264" s="206"/>
      <c r="CX1264" s="206"/>
      <c r="CY1264" s="206"/>
      <c r="CZ1264" s="206"/>
      <c r="DA1264" s="206"/>
      <c r="DB1264" s="206"/>
      <c r="DC1264" s="206"/>
      <c r="DD1264" s="206"/>
      <c r="DE1264" s="206"/>
      <c r="DF1264" s="206"/>
      <c r="DG1264" s="206"/>
      <c r="DH1264" s="206"/>
      <c r="DI1264" s="206"/>
      <c r="DJ1264" s="206"/>
      <c r="DK1264" s="206"/>
      <c r="DL1264" s="206"/>
      <c r="DM1264" s="206"/>
      <c r="DN1264" s="206"/>
      <c r="DO1264" s="206"/>
      <c r="DP1264" s="206"/>
      <c r="DQ1264" s="206"/>
      <c r="DR1264" s="206"/>
      <c r="DS1264" s="206"/>
      <c r="DT1264" s="206"/>
      <c r="DU1264" s="206"/>
      <c r="DV1264" s="206"/>
      <c r="DW1264" s="206"/>
      <c r="DX1264" s="206"/>
      <c r="DY1264" s="206"/>
      <c r="DZ1264" s="206"/>
      <c r="EA1264" s="206"/>
      <c r="EB1264" s="206"/>
      <c r="EC1264" s="206"/>
      <c r="ED1264" s="206"/>
      <c r="EE1264" s="206"/>
      <c r="EF1264" s="206"/>
      <c r="EG1264" s="206"/>
      <c r="EH1264" s="206"/>
      <c r="EI1264" s="206"/>
      <c r="EJ1264" s="206"/>
      <c r="EK1264" s="206"/>
      <c r="EL1264" s="206"/>
      <c r="EM1264" s="206"/>
      <c r="EN1264" s="206"/>
      <c r="EO1264" s="206"/>
      <c r="EP1264" s="206"/>
      <c r="EQ1264" s="206"/>
      <c r="ER1264" s="206"/>
      <c r="ES1264" s="206"/>
      <c r="ET1264" s="206"/>
      <c r="EU1264" s="206"/>
      <c r="EV1264" s="206"/>
      <c r="EW1264" s="206"/>
      <c r="EX1264" s="206"/>
      <c r="EY1264" s="206"/>
      <c r="EZ1264" s="206"/>
      <c r="FA1264" s="206"/>
      <c r="FB1264" s="206"/>
      <c r="FC1264" s="206"/>
      <c r="FD1264" s="206"/>
      <c r="FE1264" s="206"/>
      <c r="FF1264" s="206"/>
      <c r="FG1264" s="206"/>
      <c r="FH1264" s="206"/>
      <c r="FI1264" s="206"/>
      <c r="FJ1264" s="206"/>
      <c r="FK1264" s="206"/>
      <c r="FL1264" s="206"/>
      <c r="FM1264" s="206"/>
      <c r="FN1264" s="206"/>
      <c r="FO1264" s="206"/>
      <c r="FP1264" s="206"/>
      <c r="FQ1264" s="206"/>
      <c r="FR1264" s="206"/>
      <c r="FS1264" s="206"/>
      <c r="FT1264" s="206"/>
      <c r="FU1264" s="206"/>
      <c r="FV1264" s="206"/>
      <c r="FW1264" s="206"/>
      <c r="FX1264" s="206"/>
      <c r="FY1264" s="206"/>
      <c r="FZ1264" s="206"/>
      <c r="GA1264" s="206"/>
      <c r="GB1264" s="206"/>
      <c r="GC1264" s="206"/>
      <c r="GD1264" s="206"/>
      <c r="GE1264" s="206"/>
      <c r="GF1264" s="206"/>
      <c r="GG1264" s="206"/>
      <c r="GH1264" s="206"/>
      <c r="GI1264" s="206"/>
      <c r="GJ1264" s="206"/>
      <c r="GK1264" s="206"/>
      <c r="GL1264" s="206"/>
      <c r="GM1264" s="206"/>
      <c r="GN1264" s="206"/>
      <c r="GO1264" s="206"/>
      <c r="GP1264" s="206"/>
      <c r="GQ1264" s="206"/>
      <c r="GR1264" s="206"/>
      <c r="GS1264" s="206"/>
      <c r="GT1264" s="206"/>
      <c r="GU1264" s="206"/>
      <c r="GV1264" s="206"/>
      <c r="GW1264" s="206"/>
      <c r="GX1264" s="206"/>
      <c r="GY1264" s="206"/>
      <c r="GZ1264" s="206"/>
      <c r="HA1264" s="206"/>
      <c r="HB1264" s="206"/>
      <c r="HC1264" s="206"/>
      <c r="HD1264" s="206"/>
      <c r="HE1264" s="206"/>
      <c r="HF1264" s="206"/>
      <c r="HG1264" s="206"/>
      <c r="HH1264" s="206"/>
      <c r="HI1264" s="206"/>
      <c r="HJ1264" s="206"/>
      <c r="HK1264" s="206"/>
      <c r="HL1264" s="206"/>
      <c r="HM1264" s="206"/>
      <c r="HN1264" s="206"/>
      <c r="HO1264" s="206"/>
      <c r="HP1264" s="206"/>
      <c r="HQ1264" s="206"/>
      <c r="HR1264" s="206"/>
      <c r="HS1264" s="206"/>
      <c r="HT1264" s="206"/>
      <c r="HU1264" s="206"/>
      <c r="HV1264" s="206"/>
      <c r="HW1264" s="206"/>
      <c r="HX1264" s="206"/>
      <c r="HY1264" s="206"/>
      <c r="HZ1264" s="206"/>
      <c r="IA1264" s="206"/>
      <c r="IB1264" s="206"/>
      <c r="IC1264" s="206"/>
      <c r="ID1264" s="206"/>
      <c r="IE1264" s="206"/>
      <c r="IF1264" s="206"/>
      <c r="IG1264" s="206"/>
      <c r="IH1264" s="206"/>
    </row>
    <row r="1265" spans="1:242" s="225" customFormat="1" hidden="1" x14ac:dyDescent="0.25">
      <c r="A1265" s="206"/>
      <c r="B1265" s="206"/>
      <c r="C1265" s="207">
        <v>43818</v>
      </c>
      <c r="D1265" s="248" t="s">
        <v>2209</v>
      </c>
      <c r="E1265" s="238" t="s">
        <v>2225</v>
      </c>
      <c r="F1265" s="238"/>
      <c r="G1265" s="249" t="s">
        <v>1999</v>
      </c>
      <c r="H1265" s="313"/>
      <c r="I1265" s="313">
        <v>136000</v>
      </c>
      <c r="J1265" s="329">
        <f t="shared" si="20"/>
        <v>16569399</v>
      </c>
      <c r="K1265" s="419"/>
      <c r="L1265" s="287"/>
      <c r="M1265" s="238" t="s">
        <v>2225</v>
      </c>
      <c r="N1265" s="287"/>
      <c r="O1265" s="287"/>
      <c r="P1265" s="287"/>
      <c r="Q1265" s="287"/>
      <c r="R1265" s="287"/>
      <c r="S1265" s="287"/>
      <c r="T1265" s="287"/>
      <c r="U1265" s="287"/>
      <c r="V1265" s="287"/>
      <c r="W1265" s="287"/>
      <c r="X1265" s="287"/>
      <c r="Y1265" s="287"/>
      <c r="Z1265" s="287"/>
      <c r="AA1265" s="287"/>
      <c r="AB1265" s="287"/>
      <c r="AC1265" s="287"/>
      <c r="AD1265" s="287"/>
      <c r="AE1265" s="287"/>
      <c r="AF1265" s="287"/>
      <c r="AG1265" s="287"/>
      <c r="AH1265" s="287"/>
      <c r="AI1265" s="287"/>
      <c r="AJ1265" s="449"/>
      <c r="AK1265" s="206"/>
      <c r="AL1265" s="206"/>
      <c r="AM1265" s="206"/>
      <c r="AN1265" s="206"/>
      <c r="AO1265" s="206"/>
      <c r="AP1265" s="206"/>
      <c r="AQ1265" s="206"/>
      <c r="AR1265" s="206"/>
      <c r="AS1265" s="206"/>
      <c r="AT1265" s="206"/>
      <c r="AU1265" s="206"/>
      <c r="AV1265" s="206"/>
      <c r="AW1265" s="206"/>
      <c r="AX1265" s="206"/>
      <c r="AY1265" s="206"/>
      <c r="AZ1265" s="206"/>
      <c r="BA1265" s="206"/>
      <c r="BB1265" s="206"/>
      <c r="BC1265" s="206"/>
      <c r="BD1265" s="206"/>
      <c r="BE1265" s="206"/>
      <c r="BF1265" s="206"/>
      <c r="BG1265" s="206"/>
      <c r="BH1265" s="206"/>
      <c r="BI1265" s="206"/>
      <c r="BJ1265" s="206"/>
      <c r="BK1265" s="206"/>
      <c r="BL1265" s="206"/>
      <c r="BM1265" s="206"/>
      <c r="BN1265" s="206"/>
      <c r="BO1265" s="206"/>
      <c r="BP1265" s="206"/>
      <c r="BQ1265" s="206"/>
      <c r="BR1265" s="206"/>
      <c r="BS1265" s="206"/>
      <c r="BT1265" s="206"/>
      <c r="BU1265" s="206"/>
      <c r="BV1265" s="206"/>
      <c r="BW1265" s="206"/>
      <c r="BX1265" s="206"/>
      <c r="BY1265" s="206"/>
      <c r="BZ1265" s="206"/>
      <c r="CA1265" s="206"/>
      <c r="CB1265" s="206"/>
      <c r="CC1265" s="206"/>
      <c r="CD1265" s="206"/>
      <c r="CE1265" s="206"/>
      <c r="CF1265" s="206"/>
      <c r="CG1265" s="206"/>
      <c r="CH1265" s="206"/>
      <c r="CI1265" s="206"/>
      <c r="CJ1265" s="206"/>
      <c r="CK1265" s="206"/>
      <c r="CL1265" s="206"/>
      <c r="CM1265" s="206"/>
      <c r="CN1265" s="206"/>
      <c r="CO1265" s="206"/>
      <c r="CP1265" s="206"/>
      <c r="CQ1265" s="206"/>
      <c r="CR1265" s="206"/>
      <c r="CS1265" s="206"/>
      <c r="CT1265" s="206"/>
      <c r="CU1265" s="206"/>
      <c r="CV1265" s="206"/>
      <c r="CW1265" s="206"/>
      <c r="CX1265" s="206"/>
      <c r="CY1265" s="206"/>
      <c r="CZ1265" s="206"/>
      <c r="DA1265" s="206"/>
      <c r="DB1265" s="206"/>
      <c r="DC1265" s="206"/>
      <c r="DD1265" s="206"/>
      <c r="DE1265" s="206"/>
      <c r="DF1265" s="206"/>
      <c r="DG1265" s="206"/>
      <c r="DH1265" s="206"/>
      <c r="DI1265" s="206"/>
      <c r="DJ1265" s="206"/>
      <c r="DK1265" s="206"/>
      <c r="DL1265" s="206"/>
      <c r="DM1265" s="206"/>
      <c r="DN1265" s="206"/>
      <c r="DO1265" s="206"/>
      <c r="DP1265" s="206"/>
      <c r="DQ1265" s="206"/>
      <c r="DR1265" s="206"/>
      <c r="DS1265" s="206"/>
      <c r="DT1265" s="206"/>
      <c r="DU1265" s="206"/>
      <c r="DV1265" s="206"/>
      <c r="DW1265" s="206"/>
      <c r="DX1265" s="206"/>
      <c r="DY1265" s="206"/>
      <c r="DZ1265" s="206"/>
      <c r="EA1265" s="206"/>
      <c r="EB1265" s="206"/>
      <c r="EC1265" s="206"/>
      <c r="ED1265" s="206"/>
      <c r="EE1265" s="206"/>
      <c r="EF1265" s="206"/>
      <c r="EG1265" s="206"/>
      <c r="EH1265" s="206"/>
      <c r="EI1265" s="206"/>
      <c r="EJ1265" s="206"/>
      <c r="EK1265" s="206"/>
      <c r="EL1265" s="206"/>
      <c r="EM1265" s="206"/>
      <c r="EN1265" s="206"/>
      <c r="EO1265" s="206"/>
      <c r="EP1265" s="206"/>
      <c r="EQ1265" s="206"/>
      <c r="ER1265" s="206"/>
      <c r="ES1265" s="206"/>
      <c r="ET1265" s="206"/>
      <c r="EU1265" s="206"/>
      <c r="EV1265" s="206"/>
      <c r="EW1265" s="206"/>
      <c r="EX1265" s="206"/>
      <c r="EY1265" s="206"/>
      <c r="EZ1265" s="206"/>
      <c r="FA1265" s="206"/>
      <c r="FB1265" s="206"/>
      <c r="FC1265" s="206"/>
      <c r="FD1265" s="206"/>
      <c r="FE1265" s="206"/>
      <c r="FF1265" s="206"/>
      <c r="FG1265" s="206"/>
      <c r="FH1265" s="206"/>
      <c r="FI1265" s="206"/>
      <c r="FJ1265" s="206"/>
      <c r="FK1265" s="206"/>
      <c r="FL1265" s="206"/>
      <c r="FM1265" s="206"/>
      <c r="FN1265" s="206"/>
      <c r="FO1265" s="206"/>
      <c r="FP1265" s="206"/>
      <c r="FQ1265" s="206"/>
      <c r="FR1265" s="206"/>
      <c r="FS1265" s="206"/>
      <c r="FT1265" s="206"/>
      <c r="FU1265" s="206"/>
      <c r="FV1265" s="206"/>
      <c r="FW1265" s="206"/>
      <c r="FX1265" s="206"/>
      <c r="FY1265" s="206"/>
      <c r="FZ1265" s="206"/>
      <c r="GA1265" s="206"/>
      <c r="GB1265" s="206"/>
      <c r="GC1265" s="206"/>
      <c r="GD1265" s="206"/>
      <c r="GE1265" s="206"/>
      <c r="GF1265" s="206"/>
      <c r="GG1265" s="206"/>
      <c r="GH1265" s="206"/>
      <c r="GI1265" s="206"/>
      <c r="GJ1265" s="206"/>
      <c r="GK1265" s="206"/>
      <c r="GL1265" s="206"/>
      <c r="GM1265" s="206"/>
      <c r="GN1265" s="206"/>
      <c r="GO1265" s="206"/>
      <c r="GP1265" s="206"/>
      <c r="GQ1265" s="206"/>
      <c r="GR1265" s="206"/>
      <c r="GS1265" s="206"/>
      <c r="GT1265" s="206"/>
      <c r="GU1265" s="206"/>
      <c r="GV1265" s="206"/>
      <c r="GW1265" s="206"/>
      <c r="GX1265" s="206"/>
      <c r="GY1265" s="206"/>
      <c r="GZ1265" s="206"/>
      <c r="HA1265" s="206"/>
      <c r="HB1265" s="206"/>
      <c r="HC1265" s="206"/>
      <c r="HD1265" s="206"/>
      <c r="HE1265" s="206"/>
      <c r="HF1265" s="206"/>
      <c r="HG1265" s="206"/>
      <c r="HH1265" s="206"/>
      <c r="HI1265" s="206"/>
      <c r="HJ1265" s="206"/>
      <c r="HK1265" s="206"/>
      <c r="HL1265" s="206"/>
      <c r="HM1265" s="206"/>
      <c r="HN1265" s="206"/>
      <c r="HO1265" s="206"/>
      <c r="HP1265" s="206"/>
      <c r="HQ1265" s="206"/>
      <c r="HR1265" s="206"/>
      <c r="HS1265" s="206"/>
      <c r="HT1265" s="206"/>
      <c r="HU1265" s="206"/>
      <c r="HV1265" s="206"/>
      <c r="HW1265" s="206"/>
      <c r="HX1265" s="206"/>
      <c r="HY1265" s="206"/>
      <c r="HZ1265" s="206"/>
      <c r="IA1265" s="206"/>
      <c r="IB1265" s="206"/>
      <c r="IC1265" s="206"/>
      <c r="ID1265" s="206"/>
      <c r="IE1265" s="206"/>
      <c r="IF1265" s="206"/>
      <c r="IG1265" s="206"/>
      <c r="IH1265" s="206"/>
    </row>
    <row r="1266" spans="1:242" s="225" customFormat="1" hidden="1" x14ac:dyDescent="0.25">
      <c r="A1266" s="206"/>
      <c r="B1266" s="206"/>
      <c r="C1266" s="207">
        <v>43818</v>
      </c>
      <c r="D1266" s="248" t="s">
        <v>2210</v>
      </c>
      <c r="E1266" s="238" t="s">
        <v>2226</v>
      </c>
      <c r="F1266" s="238"/>
      <c r="G1266" s="249" t="s">
        <v>1429</v>
      </c>
      <c r="H1266" s="313"/>
      <c r="I1266" s="313">
        <v>5431350</v>
      </c>
      <c r="J1266" s="329">
        <f t="shared" si="20"/>
        <v>11138049</v>
      </c>
      <c r="K1266" s="419"/>
      <c r="L1266" s="287"/>
      <c r="M1266" s="238" t="s">
        <v>2226</v>
      </c>
      <c r="N1266" s="287"/>
      <c r="O1266" s="287"/>
      <c r="P1266" s="287"/>
      <c r="Q1266" s="287"/>
      <c r="R1266" s="287"/>
      <c r="S1266" s="287"/>
      <c r="T1266" s="287"/>
      <c r="U1266" s="287"/>
      <c r="V1266" s="287"/>
      <c r="W1266" s="287"/>
      <c r="X1266" s="287"/>
      <c r="Y1266" s="287"/>
      <c r="Z1266" s="287"/>
      <c r="AA1266" s="287"/>
      <c r="AB1266" s="287"/>
      <c r="AC1266" s="287"/>
      <c r="AD1266" s="287"/>
      <c r="AE1266" s="287"/>
      <c r="AF1266" s="287"/>
      <c r="AG1266" s="287"/>
      <c r="AH1266" s="287"/>
      <c r="AI1266" s="287"/>
      <c r="AJ1266" s="449"/>
      <c r="AK1266" s="206"/>
      <c r="AL1266" s="206"/>
      <c r="AM1266" s="206"/>
      <c r="AN1266" s="206"/>
      <c r="AO1266" s="206"/>
      <c r="AP1266" s="206"/>
      <c r="AQ1266" s="206"/>
      <c r="AR1266" s="206"/>
      <c r="AS1266" s="206"/>
      <c r="AT1266" s="206"/>
      <c r="AU1266" s="206"/>
      <c r="AV1266" s="206"/>
      <c r="AW1266" s="206"/>
      <c r="AX1266" s="206"/>
      <c r="AY1266" s="206"/>
      <c r="AZ1266" s="206"/>
      <c r="BA1266" s="206"/>
      <c r="BB1266" s="206"/>
      <c r="BC1266" s="206"/>
      <c r="BD1266" s="206"/>
      <c r="BE1266" s="206"/>
      <c r="BF1266" s="206"/>
      <c r="BG1266" s="206"/>
      <c r="BH1266" s="206"/>
      <c r="BI1266" s="206"/>
      <c r="BJ1266" s="206"/>
      <c r="BK1266" s="206"/>
      <c r="BL1266" s="206"/>
      <c r="BM1266" s="206"/>
      <c r="BN1266" s="206"/>
      <c r="BO1266" s="206"/>
      <c r="BP1266" s="206"/>
      <c r="BQ1266" s="206"/>
      <c r="BR1266" s="206"/>
      <c r="BS1266" s="206"/>
      <c r="BT1266" s="206"/>
      <c r="BU1266" s="206"/>
      <c r="BV1266" s="206"/>
      <c r="BW1266" s="206"/>
      <c r="BX1266" s="206"/>
      <c r="BY1266" s="206"/>
      <c r="BZ1266" s="206"/>
      <c r="CA1266" s="206"/>
      <c r="CB1266" s="206"/>
      <c r="CC1266" s="206"/>
      <c r="CD1266" s="206"/>
      <c r="CE1266" s="206"/>
      <c r="CF1266" s="206"/>
      <c r="CG1266" s="206"/>
      <c r="CH1266" s="206"/>
      <c r="CI1266" s="206"/>
      <c r="CJ1266" s="206"/>
      <c r="CK1266" s="206"/>
      <c r="CL1266" s="206"/>
      <c r="CM1266" s="206"/>
      <c r="CN1266" s="206"/>
      <c r="CO1266" s="206"/>
      <c r="CP1266" s="206"/>
      <c r="CQ1266" s="206"/>
      <c r="CR1266" s="206"/>
      <c r="CS1266" s="206"/>
      <c r="CT1266" s="206"/>
      <c r="CU1266" s="206"/>
      <c r="CV1266" s="206"/>
      <c r="CW1266" s="206"/>
      <c r="CX1266" s="206"/>
      <c r="CY1266" s="206"/>
      <c r="CZ1266" s="206"/>
      <c r="DA1266" s="206"/>
      <c r="DB1266" s="206"/>
      <c r="DC1266" s="206"/>
      <c r="DD1266" s="206"/>
      <c r="DE1266" s="206"/>
      <c r="DF1266" s="206"/>
      <c r="DG1266" s="206"/>
      <c r="DH1266" s="206"/>
      <c r="DI1266" s="206"/>
      <c r="DJ1266" s="206"/>
      <c r="DK1266" s="206"/>
      <c r="DL1266" s="206"/>
      <c r="DM1266" s="206"/>
      <c r="DN1266" s="206"/>
      <c r="DO1266" s="206"/>
      <c r="DP1266" s="206"/>
      <c r="DQ1266" s="206"/>
      <c r="DR1266" s="206"/>
      <c r="DS1266" s="206"/>
      <c r="DT1266" s="206"/>
      <c r="DU1266" s="206"/>
      <c r="DV1266" s="206"/>
      <c r="DW1266" s="206"/>
      <c r="DX1266" s="206"/>
      <c r="DY1266" s="206"/>
      <c r="DZ1266" s="206"/>
      <c r="EA1266" s="206"/>
      <c r="EB1266" s="206"/>
      <c r="EC1266" s="206"/>
      <c r="ED1266" s="206"/>
      <c r="EE1266" s="206"/>
      <c r="EF1266" s="206"/>
      <c r="EG1266" s="206"/>
      <c r="EH1266" s="206"/>
      <c r="EI1266" s="206"/>
      <c r="EJ1266" s="206"/>
      <c r="EK1266" s="206"/>
      <c r="EL1266" s="206"/>
      <c r="EM1266" s="206"/>
      <c r="EN1266" s="206"/>
      <c r="EO1266" s="206"/>
      <c r="EP1266" s="206"/>
      <c r="EQ1266" s="206"/>
      <c r="ER1266" s="206"/>
      <c r="ES1266" s="206"/>
      <c r="ET1266" s="206"/>
      <c r="EU1266" s="206"/>
      <c r="EV1266" s="206"/>
      <c r="EW1266" s="206"/>
      <c r="EX1266" s="206"/>
      <c r="EY1266" s="206"/>
      <c r="EZ1266" s="206"/>
      <c r="FA1266" s="206"/>
      <c r="FB1266" s="206"/>
      <c r="FC1266" s="206"/>
      <c r="FD1266" s="206"/>
      <c r="FE1266" s="206"/>
      <c r="FF1266" s="206"/>
      <c r="FG1266" s="206"/>
      <c r="FH1266" s="206"/>
      <c r="FI1266" s="206"/>
      <c r="FJ1266" s="206"/>
      <c r="FK1266" s="206"/>
      <c r="FL1266" s="206"/>
      <c r="FM1266" s="206"/>
      <c r="FN1266" s="206"/>
      <c r="FO1266" s="206"/>
      <c r="FP1266" s="206"/>
      <c r="FQ1266" s="206"/>
      <c r="FR1266" s="206"/>
      <c r="FS1266" s="206"/>
      <c r="FT1266" s="206"/>
      <c r="FU1266" s="206"/>
      <c r="FV1266" s="206"/>
      <c r="FW1266" s="206"/>
      <c r="FX1266" s="206"/>
      <c r="FY1266" s="206"/>
      <c r="FZ1266" s="206"/>
      <c r="GA1266" s="206"/>
      <c r="GB1266" s="206"/>
      <c r="GC1266" s="206"/>
      <c r="GD1266" s="206"/>
      <c r="GE1266" s="206"/>
      <c r="GF1266" s="206"/>
      <c r="GG1266" s="206"/>
      <c r="GH1266" s="206"/>
      <c r="GI1266" s="206"/>
      <c r="GJ1266" s="206"/>
      <c r="GK1266" s="206"/>
      <c r="GL1266" s="206"/>
      <c r="GM1266" s="206"/>
      <c r="GN1266" s="206"/>
      <c r="GO1266" s="206"/>
      <c r="GP1266" s="206"/>
      <c r="GQ1266" s="206"/>
      <c r="GR1266" s="206"/>
      <c r="GS1266" s="206"/>
      <c r="GT1266" s="206"/>
      <c r="GU1266" s="206"/>
      <c r="GV1266" s="206"/>
      <c r="GW1266" s="206"/>
      <c r="GX1266" s="206"/>
      <c r="GY1266" s="206"/>
      <c r="GZ1266" s="206"/>
      <c r="HA1266" s="206"/>
      <c r="HB1266" s="206"/>
      <c r="HC1266" s="206"/>
      <c r="HD1266" s="206"/>
      <c r="HE1266" s="206"/>
      <c r="HF1266" s="206"/>
      <c r="HG1266" s="206"/>
      <c r="HH1266" s="206"/>
      <c r="HI1266" s="206"/>
      <c r="HJ1266" s="206"/>
      <c r="HK1266" s="206"/>
      <c r="HL1266" s="206"/>
      <c r="HM1266" s="206"/>
      <c r="HN1266" s="206"/>
      <c r="HO1266" s="206"/>
      <c r="HP1266" s="206"/>
      <c r="HQ1266" s="206"/>
      <c r="HR1266" s="206"/>
      <c r="HS1266" s="206"/>
      <c r="HT1266" s="206"/>
      <c r="HU1266" s="206"/>
      <c r="HV1266" s="206"/>
      <c r="HW1266" s="206"/>
      <c r="HX1266" s="206"/>
      <c r="HY1266" s="206"/>
      <c r="HZ1266" s="206"/>
      <c r="IA1266" s="206"/>
      <c r="IB1266" s="206"/>
      <c r="IC1266" s="206"/>
      <c r="ID1266" s="206"/>
      <c r="IE1266" s="206"/>
      <c r="IF1266" s="206"/>
      <c r="IG1266" s="206"/>
      <c r="IH1266" s="206"/>
    </row>
    <row r="1267" spans="1:242" s="225" customFormat="1" hidden="1" x14ac:dyDescent="0.25">
      <c r="A1267" s="206"/>
      <c r="B1267" s="206"/>
      <c r="C1267" s="207">
        <v>43818</v>
      </c>
      <c r="D1267" s="248" t="s">
        <v>2211</v>
      </c>
      <c r="E1267" s="238" t="s">
        <v>2227</v>
      </c>
      <c r="F1267" s="238"/>
      <c r="G1267" s="249" t="s">
        <v>2212</v>
      </c>
      <c r="H1267" s="313"/>
      <c r="I1267" s="313">
        <v>3415750</v>
      </c>
      <c r="J1267" s="329">
        <f t="shared" si="20"/>
        <v>7722299</v>
      </c>
      <c r="K1267" s="419"/>
      <c r="L1267" s="287"/>
      <c r="M1267" s="238" t="s">
        <v>2227</v>
      </c>
      <c r="N1267" s="287"/>
      <c r="O1267" s="287"/>
      <c r="P1267" s="287"/>
      <c r="Q1267" s="287"/>
      <c r="R1267" s="287"/>
      <c r="S1267" s="287"/>
      <c r="T1267" s="287"/>
      <c r="U1267" s="287"/>
      <c r="V1267" s="287"/>
      <c r="W1267" s="287"/>
      <c r="X1267" s="287"/>
      <c r="Y1267" s="287"/>
      <c r="Z1267" s="287"/>
      <c r="AA1267" s="287"/>
      <c r="AB1267" s="287"/>
      <c r="AC1267" s="287"/>
      <c r="AD1267" s="287"/>
      <c r="AE1267" s="287"/>
      <c r="AF1267" s="287"/>
      <c r="AG1267" s="287"/>
      <c r="AH1267" s="287"/>
      <c r="AI1267" s="287"/>
      <c r="AJ1267" s="449"/>
      <c r="AK1267" s="206"/>
      <c r="AL1267" s="206"/>
      <c r="AM1267" s="206"/>
      <c r="AN1267" s="206"/>
      <c r="AO1267" s="206"/>
      <c r="AP1267" s="206"/>
      <c r="AQ1267" s="206"/>
      <c r="AR1267" s="206"/>
      <c r="AS1267" s="206"/>
      <c r="AT1267" s="206"/>
      <c r="AU1267" s="206"/>
      <c r="AV1267" s="206"/>
      <c r="AW1267" s="206"/>
      <c r="AX1267" s="206"/>
      <c r="AY1267" s="206"/>
      <c r="AZ1267" s="206"/>
      <c r="BA1267" s="206"/>
      <c r="BB1267" s="206"/>
      <c r="BC1267" s="206"/>
      <c r="BD1267" s="206"/>
      <c r="BE1267" s="206"/>
      <c r="BF1267" s="206"/>
      <c r="BG1267" s="206"/>
      <c r="BH1267" s="206"/>
      <c r="BI1267" s="206"/>
      <c r="BJ1267" s="206"/>
      <c r="BK1267" s="206"/>
      <c r="BL1267" s="206"/>
      <c r="BM1267" s="206"/>
      <c r="BN1267" s="206"/>
      <c r="BO1267" s="206"/>
      <c r="BP1267" s="206"/>
      <c r="BQ1267" s="206"/>
      <c r="BR1267" s="206"/>
      <c r="BS1267" s="206"/>
      <c r="BT1267" s="206"/>
      <c r="BU1267" s="206"/>
      <c r="BV1267" s="206"/>
      <c r="BW1267" s="206"/>
      <c r="BX1267" s="206"/>
      <c r="BY1267" s="206"/>
      <c r="BZ1267" s="206"/>
      <c r="CA1267" s="206"/>
      <c r="CB1267" s="206"/>
      <c r="CC1267" s="206"/>
      <c r="CD1267" s="206"/>
      <c r="CE1267" s="206"/>
      <c r="CF1267" s="206"/>
      <c r="CG1267" s="206"/>
      <c r="CH1267" s="206"/>
      <c r="CI1267" s="206"/>
      <c r="CJ1267" s="206"/>
      <c r="CK1267" s="206"/>
      <c r="CL1267" s="206"/>
      <c r="CM1267" s="206"/>
      <c r="CN1267" s="206"/>
      <c r="CO1267" s="206"/>
      <c r="CP1267" s="206"/>
      <c r="CQ1267" s="206"/>
      <c r="CR1267" s="206"/>
      <c r="CS1267" s="206"/>
      <c r="CT1267" s="206"/>
      <c r="CU1267" s="206"/>
      <c r="CV1267" s="206"/>
      <c r="CW1267" s="206"/>
      <c r="CX1267" s="206"/>
      <c r="CY1267" s="206"/>
      <c r="CZ1267" s="206"/>
      <c r="DA1267" s="206"/>
      <c r="DB1267" s="206"/>
      <c r="DC1267" s="206"/>
      <c r="DD1267" s="206"/>
      <c r="DE1267" s="206"/>
      <c r="DF1267" s="206"/>
      <c r="DG1267" s="206"/>
      <c r="DH1267" s="206"/>
      <c r="DI1267" s="206"/>
      <c r="DJ1267" s="206"/>
      <c r="DK1267" s="206"/>
      <c r="DL1267" s="206"/>
      <c r="DM1267" s="206"/>
      <c r="DN1267" s="206"/>
      <c r="DO1267" s="206"/>
      <c r="DP1267" s="206"/>
      <c r="DQ1267" s="206"/>
      <c r="DR1267" s="206"/>
      <c r="DS1267" s="206"/>
      <c r="DT1267" s="206"/>
      <c r="DU1267" s="206"/>
      <c r="DV1267" s="206"/>
      <c r="DW1267" s="206"/>
      <c r="DX1267" s="206"/>
      <c r="DY1267" s="206"/>
      <c r="DZ1267" s="206"/>
      <c r="EA1267" s="206"/>
      <c r="EB1267" s="206"/>
      <c r="EC1267" s="206"/>
      <c r="ED1267" s="206"/>
      <c r="EE1267" s="206"/>
      <c r="EF1267" s="206"/>
      <c r="EG1267" s="206"/>
      <c r="EH1267" s="206"/>
      <c r="EI1267" s="206"/>
      <c r="EJ1267" s="206"/>
      <c r="EK1267" s="206"/>
      <c r="EL1267" s="206"/>
      <c r="EM1267" s="206"/>
      <c r="EN1267" s="206"/>
      <c r="EO1267" s="206"/>
      <c r="EP1267" s="206"/>
      <c r="EQ1267" s="206"/>
      <c r="ER1267" s="206"/>
      <c r="ES1267" s="206"/>
      <c r="ET1267" s="206"/>
      <c r="EU1267" s="206"/>
      <c r="EV1267" s="206"/>
      <c r="EW1267" s="206"/>
      <c r="EX1267" s="206"/>
      <c r="EY1267" s="206"/>
      <c r="EZ1267" s="206"/>
      <c r="FA1267" s="206"/>
      <c r="FB1267" s="206"/>
      <c r="FC1267" s="206"/>
      <c r="FD1267" s="206"/>
      <c r="FE1267" s="206"/>
      <c r="FF1267" s="206"/>
      <c r="FG1267" s="206"/>
      <c r="FH1267" s="206"/>
      <c r="FI1267" s="206"/>
      <c r="FJ1267" s="206"/>
      <c r="FK1267" s="206"/>
      <c r="FL1267" s="206"/>
      <c r="FM1267" s="206"/>
      <c r="FN1267" s="206"/>
      <c r="FO1267" s="206"/>
      <c r="FP1267" s="206"/>
      <c r="FQ1267" s="206"/>
      <c r="FR1267" s="206"/>
      <c r="FS1267" s="206"/>
      <c r="FT1267" s="206"/>
      <c r="FU1267" s="206"/>
      <c r="FV1267" s="206"/>
      <c r="FW1267" s="206"/>
      <c r="FX1267" s="206"/>
      <c r="FY1267" s="206"/>
      <c r="FZ1267" s="206"/>
      <c r="GA1267" s="206"/>
      <c r="GB1267" s="206"/>
      <c r="GC1267" s="206"/>
      <c r="GD1267" s="206"/>
      <c r="GE1267" s="206"/>
      <c r="GF1267" s="206"/>
      <c r="GG1267" s="206"/>
      <c r="GH1267" s="206"/>
      <c r="GI1267" s="206"/>
      <c r="GJ1267" s="206"/>
      <c r="GK1267" s="206"/>
      <c r="GL1267" s="206"/>
      <c r="GM1267" s="206"/>
      <c r="GN1267" s="206"/>
      <c r="GO1267" s="206"/>
      <c r="GP1267" s="206"/>
      <c r="GQ1267" s="206"/>
      <c r="GR1267" s="206"/>
      <c r="GS1267" s="206"/>
      <c r="GT1267" s="206"/>
      <c r="GU1267" s="206"/>
      <c r="GV1267" s="206"/>
      <c r="GW1267" s="206"/>
      <c r="GX1267" s="206"/>
      <c r="GY1267" s="206"/>
      <c r="GZ1267" s="206"/>
      <c r="HA1267" s="206"/>
      <c r="HB1267" s="206"/>
      <c r="HC1267" s="206"/>
      <c r="HD1267" s="206"/>
      <c r="HE1267" s="206"/>
      <c r="HF1267" s="206"/>
      <c r="HG1267" s="206"/>
      <c r="HH1267" s="206"/>
      <c r="HI1267" s="206"/>
      <c r="HJ1267" s="206"/>
      <c r="HK1267" s="206"/>
      <c r="HL1267" s="206"/>
      <c r="HM1267" s="206"/>
      <c r="HN1267" s="206"/>
      <c r="HO1267" s="206"/>
      <c r="HP1267" s="206"/>
      <c r="HQ1267" s="206"/>
      <c r="HR1267" s="206"/>
      <c r="HS1267" s="206"/>
      <c r="HT1267" s="206"/>
      <c r="HU1267" s="206"/>
      <c r="HV1267" s="206"/>
      <c r="HW1267" s="206"/>
      <c r="HX1267" s="206"/>
      <c r="HY1267" s="206"/>
      <c r="HZ1267" s="206"/>
      <c r="IA1267" s="206"/>
      <c r="IB1267" s="206"/>
      <c r="IC1267" s="206"/>
      <c r="ID1267" s="206"/>
      <c r="IE1267" s="206"/>
      <c r="IF1267" s="206"/>
      <c r="IG1267" s="206"/>
      <c r="IH1267" s="206"/>
    </row>
    <row r="1268" spans="1:242" s="225" customFormat="1" hidden="1" x14ac:dyDescent="0.25">
      <c r="A1268" s="206"/>
      <c r="B1268" s="206"/>
      <c r="C1268" s="207">
        <v>43818</v>
      </c>
      <c r="D1268" s="248" t="s">
        <v>2213</v>
      </c>
      <c r="E1268" s="238" t="s">
        <v>2228</v>
      </c>
      <c r="F1268" s="238"/>
      <c r="G1268" s="249" t="s">
        <v>1749</v>
      </c>
      <c r="H1268" s="313"/>
      <c r="I1268" s="313">
        <v>450000</v>
      </c>
      <c r="J1268" s="329">
        <f t="shared" si="20"/>
        <v>7272299</v>
      </c>
      <c r="K1268" s="419"/>
      <c r="L1268" s="287"/>
      <c r="M1268" s="238" t="s">
        <v>2228</v>
      </c>
      <c r="N1268" s="287"/>
      <c r="O1268" s="287"/>
      <c r="P1268" s="287"/>
      <c r="Q1268" s="287"/>
      <c r="R1268" s="287"/>
      <c r="S1268" s="287"/>
      <c r="T1268" s="287"/>
      <c r="U1268" s="287"/>
      <c r="V1268" s="287"/>
      <c r="W1268" s="287"/>
      <c r="X1268" s="287"/>
      <c r="Y1268" s="287"/>
      <c r="Z1268" s="287"/>
      <c r="AA1268" s="287"/>
      <c r="AB1268" s="287"/>
      <c r="AC1268" s="287"/>
      <c r="AD1268" s="287"/>
      <c r="AE1268" s="287"/>
      <c r="AF1268" s="287"/>
      <c r="AG1268" s="287"/>
      <c r="AH1268" s="287"/>
      <c r="AI1268" s="287"/>
      <c r="AJ1268" s="449"/>
      <c r="AK1268" s="206"/>
      <c r="AL1268" s="206"/>
      <c r="AM1268" s="206"/>
      <c r="AN1268" s="206"/>
      <c r="AO1268" s="206"/>
      <c r="AP1268" s="206"/>
      <c r="AQ1268" s="206"/>
      <c r="AR1268" s="206"/>
      <c r="AS1268" s="206"/>
      <c r="AT1268" s="206"/>
      <c r="AU1268" s="206"/>
      <c r="AV1268" s="206"/>
      <c r="AW1268" s="206"/>
      <c r="AX1268" s="206"/>
      <c r="AY1268" s="206"/>
      <c r="AZ1268" s="206"/>
      <c r="BA1268" s="206"/>
      <c r="BB1268" s="206"/>
      <c r="BC1268" s="206"/>
      <c r="BD1268" s="206"/>
      <c r="BE1268" s="206"/>
      <c r="BF1268" s="206"/>
      <c r="BG1268" s="206"/>
      <c r="BH1268" s="206"/>
      <c r="BI1268" s="206"/>
      <c r="BJ1268" s="206"/>
      <c r="BK1268" s="206"/>
      <c r="BL1268" s="206"/>
      <c r="BM1268" s="206"/>
      <c r="BN1268" s="206"/>
      <c r="BO1268" s="206"/>
      <c r="BP1268" s="206"/>
      <c r="BQ1268" s="206"/>
      <c r="BR1268" s="206"/>
      <c r="BS1268" s="206"/>
      <c r="BT1268" s="206"/>
      <c r="BU1268" s="206"/>
      <c r="BV1268" s="206"/>
      <c r="BW1268" s="206"/>
      <c r="BX1268" s="206"/>
      <c r="BY1268" s="206"/>
      <c r="BZ1268" s="206"/>
      <c r="CA1268" s="206"/>
      <c r="CB1268" s="206"/>
      <c r="CC1268" s="206"/>
      <c r="CD1268" s="206"/>
      <c r="CE1268" s="206"/>
      <c r="CF1268" s="206"/>
      <c r="CG1268" s="206"/>
      <c r="CH1268" s="206"/>
      <c r="CI1268" s="206"/>
      <c r="CJ1268" s="206"/>
      <c r="CK1268" s="206"/>
      <c r="CL1268" s="206"/>
      <c r="CM1268" s="206"/>
      <c r="CN1268" s="206"/>
      <c r="CO1268" s="206"/>
      <c r="CP1268" s="206"/>
      <c r="CQ1268" s="206"/>
      <c r="CR1268" s="206"/>
      <c r="CS1268" s="206"/>
      <c r="CT1268" s="206"/>
      <c r="CU1268" s="206"/>
      <c r="CV1268" s="206"/>
      <c r="CW1268" s="206"/>
      <c r="CX1268" s="206"/>
      <c r="CY1268" s="206"/>
      <c r="CZ1268" s="206"/>
      <c r="DA1268" s="206"/>
      <c r="DB1268" s="206"/>
      <c r="DC1268" s="206"/>
      <c r="DD1268" s="206"/>
      <c r="DE1268" s="206"/>
      <c r="DF1268" s="206"/>
      <c r="DG1268" s="206"/>
      <c r="DH1268" s="206"/>
      <c r="DI1268" s="206"/>
      <c r="DJ1268" s="206"/>
      <c r="DK1268" s="206"/>
      <c r="DL1268" s="206"/>
      <c r="DM1268" s="206"/>
      <c r="DN1268" s="206"/>
      <c r="DO1268" s="206"/>
      <c r="DP1268" s="206"/>
      <c r="DQ1268" s="206"/>
      <c r="DR1268" s="206"/>
      <c r="DS1268" s="206"/>
      <c r="DT1268" s="206"/>
      <c r="DU1268" s="206"/>
      <c r="DV1268" s="206"/>
      <c r="DW1268" s="206"/>
      <c r="DX1268" s="206"/>
      <c r="DY1268" s="206"/>
      <c r="DZ1268" s="206"/>
      <c r="EA1268" s="206"/>
      <c r="EB1268" s="206"/>
      <c r="EC1268" s="206"/>
      <c r="ED1268" s="206"/>
      <c r="EE1268" s="206"/>
      <c r="EF1268" s="206"/>
      <c r="EG1268" s="206"/>
      <c r="EH1268" s="206"/>
      <c r="EI1268" s="206"/>
      <c r="EJ1268" s="206"/>
      <c r="EK1268" s="206"/>
      <c r="EL1268" s="206"/>
      <c r="EM1268" s="206"/>
      <c r="EN1268" s="206"/>
      <c r="EO1268" s="206"/>
      <c r="EP1268" s="206"/>
      <c r="EQ1268" s="206"/>
      <c r="ER1268" s="206"/>
      <c r="ES1268" s="206"/>
      <c r="ET1268" s="206"/>
      <c r="EU1268" s="206"/>
      <c r="EV1268" s="206"/>
      <c r="EW1268" s="206"/>
      <c r="EX1268" s="206"/>
      <c r="EY1268" s="206"/>
      <c r="EZ1268" s="206"/>
      <c r="FA1268" s="206"/>
      <c r="FB1268" s="206"/>
      <c r="FC1268" s="206"/>
      <c r="FD1268" s="206"/>
      <c r="FE1268" s="206"/>
      <c r="FF1268" s="206"/>
      <c r="FG1268" s="206"/>
      <c r="FH1268" s="206"/>
      <c r="FI1268" s="206"/>
      <c r="FJ1268" s="206"/>
      <c r="FK1268" s="206"/>
      <c r="FL1268" s="206"/>
      <c r="FM1268" s="206"/>
      <c r="FN1268" s="206"/>
      <c r="FO1268" s="206"/>
      <c r="FP1268" s="206"/>
      <c r="FQ1268" s="206"/>
      <c r="FR1268" s="206"/>
      <c r="FS1268" s="206"/>
      <c r="FT1268" s="206"/>
      <c r="FU1268" s="206"/>
      <c r="FV1268" s="206"/>
      <c r="FW1268" s="206"/>
      <c r="FX1268" s="206"/>
      <c r="FY1268" s="206"/>
      <c r="FZ1268" s="206"/>
      <c r="GA1268" s="206"/>
      <c r="GB1268" s="206"/>
      <c r="GC1268" s="206"/>
      <c r="GD1268" s="206"/>
      <c r="GE1268" s="206"/>
      <c r="GF1268" s="206"/>
      <c r="GG1268" s="206"/>
      <c r="GH1268" s="206"/>
      <c r="GI1268" s="206"/>
      <c r="GJ1268" s="206"/>
      <c r="GK1268" s="206"/>
      <c r="GL1268" s="206"/>
      <c r="GM1268" s="206"/>
      <c r="GN1268" s="206"/>
      <c r="GO1268" s="206"/>
      <c r="GP1268" s="206"/>
      <c r="GQ1268" s="206"/>
      <c r="GR1268" s="206"/>
      <c r="GS1268" s="206"/>
      <c r="GT1268" s="206"/>
      <c r="GU1268" s="206"/>
      <c r="GV1268" s="206"/>
      <c r="GW1268" s="206"/>
      <c r="GX1268" s="206"/>
      <c r="GY1268" s="206"/>
      <c r="GZ1268" s="206"/>
      <c r="HA1268" s="206"/>
      <c r="HB1268" s="206"/>
      <c r="HC1268" s="206"/>
      <c r="HD1268" s="206"/>
      <c r="HE1268" s="206"/>
      <c r="HF1268" s="206"/>
      <c r="HG1268" s="206"/>
      <c r="HH1268" s="206"/>
      <c r="HI1268" s="206"/>
      <c r="HJ1268" s="206"/>
      <c r="HK1268" s="206"/>
      <c r="HL1268" s="206"/>
      <c r="HM1268" s="206"/>
      <c r="HN1268" s="206"/>
      <c r="HO1268" s="206"/>
      <c r="HP1268" s="206"/>
      <c r="HQ1268" s="206"/>
      <c r="HR1268" s="206"/>
      <c r="HS1268" s="206"/>
      <c r="HT1268" s="206"/>
      <c r="HU1268" s="206"/>
      <c r="HV1268" s="206"/>
      <c r="HW1268" s="206"/>
      <c r="HX1268" s="206"/>
      <c r="HY1268" s="206"/>
      <c r="HZ1268" s="206"/>
      <c r="IA1268" s="206"/>
      <c r="IB1268" s="206"/>
      <c r="IC1268" s="206"/>
      <c r="ID1268" s="206"/>
      <c r="IE1268" s="206"/>
      <c r="IF1268" s="206"/>
      <c r="IG1268" s="206"/>
      <c r="IH1268" s="206"/>
    </row>
    <row r="1269" spans="1:242" s="225" customFormat="1" hidden="1" x14ac:dyDescent="0.25">
      <c r="A1269" s="206"/>
      <c r="B1269" s="206"/>
      <c r="C1269" s="207">
        <v>43818</v>
      </c>
      <c r="D1269" s="248" t="s">
        <v>2214</v>
      </c>
      <c r="E1269" s="238" t="s">
        <v>2229</v>
      </c>
      <c r="F1269" s="238"/>
      <c r="G1269" s="249" t="s">
        <v>2215</v>
      </c>
      <c r="H1269" s="313"/>
      <c r="I1269" s="313">
        <v>100000</v>
      </c>
      <c r="J1269" s="329">
        <f t="shared" si="20"/>
        <v>7172299</v>
      </c>
      <c r="K1269" s="419"/>
      <c r="L1269" s="287"/>
      <c r="M1269" s="238" t="s">
        <v>2229</v>
      </c>
      <c r="N1269" s="287"/>
      <c r="O1269" s="287"/>
      <c r="P1269" s="287"/>
      <c r="Q1269" s="287"/>
      <c r="R1269" s="287"/>
      <c r="S1269" s="287"/>
      <c r="T1269" s="287"/>
      <c r="U1269" s="287"/>
      <c r="V1269" s="287"/>
      <c r="W1269" s="287"/>
      <c r="X1269" s="287"/>
      <c r="Y1269" s="287"/>
      <c r="Z1269" s="287"/>
      <c r="AA1269" s="287"/>
      <c r="AB1269" s="287"/>
      <c r="AC1269" s="287"/>
      <c r="AD1269" s="287"/>
      <c r="AE1269" s="287"/>
      <c r="AF1269" s="287"/>
      <c r="AG1269" s="287"/>
      <c r="AH1269" s="287"/>
      <c r="AI1269" s="287"/>
      <c r="AJ1269" s="449"/>
      <c r="AK1269" s="206"/>
      <c r="AL1269" s="206"/>
      <c r="AM1269" s="206"/>
      <c r="AN1269" s="206"/>
      <c r="AO1269" s="206"/>
      <c r="AP1269" s="206"/>
      <c r="AQ1269" s="206"/>
      <c r="AR1269" s="206"/>
      <c r="AS1269" s="206"/>
      <c r="AT1269" s="206"/>
      <c r="AU1269" s="206"/>
      <c r="AV1269" s="206"/>
      <c r="AW1269" s="206"/>
      <c r="AX1269" s="206"/>
      <c r="AY1269" s="206"/>
      <c r="AZ1269" s="206"/>
      <c r="BA1269" s="206"/>
      <c r="BB1269" s="206"/>
      <c r="BC1269" s="206"/>
      <c r="BD1269" s="206"/>
      <c r="BE1269" s="206"/>
      <c r="BF1269" s="206"/>
      <c r="BG1269" s="206"/>
      <c r="BH1269" s="206"/>
      <c r="BI1269" s="206"/>
      <c r="BJ1269" s="206"/>
      <c r="BK1269" s="206"/>
      <c r="BL1269" s="206"/>
      <c r="BM1269" s="206"/>
      <c r="BN1269" s="206"/>
      <c r="BO1269" s="206"/>
      <c r="BP1269" s="206"/>
      <c r="BQ1269" s="206"/>
      <c r="BR1269" s="206"/>
      <c r="BS1269" s="206"/>
      <c r="BT1269" s="206"/>
      <c r="BU1269" s="206"/>
      <c r="BV1269" s="206"/>
      <c r="BW1269" s="206"/>
      <c r="BX1269" s="206"/>
      <c r="BY1269" s="206"/>
      <c r="BZ1269" s="206"/>
      <c r="CA1269" s="206"/>
      <c r="CB1269" s="206"/>
      <c r="CC1269" s="206"/>
      <c r="CD1269" s="206"/>
      <c r="CE1269" s="206"/>
      <c r="CF1269" s="206"/>
      <c r="CG1269" s="206"/>
      <c r="CH1269" s="206"/>
      <c r="CI1269" s="206"/>
      <c r="CJ1269" s="206"/>
      <c r="CK1269" s="206"/>
      <c r="CL1269" s="206"/>
      <c r="CM1269" s="206"/>
      <c r="CN1269" s="206"/>
      <c r="CO1269" s="206"/>
      <c r="CP1269" s="206"/>
      <c r="CQ1269" s="206"/>
      <c r="CR1269" s="206"/>
      <c r="CS1269" s="206"/>
      <c r="CT1269" s="206"/>
      <c r="CU1269" s="206"/>
      <c r="CV1269" s="206"/>
      <c r="CW1269" s="206"/>
      <c r="CX1269" s="206"/>
      <c r="CY1269" s="206"/>
      <c r="CZ1269" s="206"/>
      <c r="DA1269" s="206"/>
      <c r="DB1269" s="206"/>
      <c r="DC1269" s="206"/>
      <c r="DD1269" s="206"/>
      <c r="DE1269" s="206"/>
      <c r="DF1269" s="206"/>
      <c r="DG1269" s="206"/>
      <c r="DH1269" s="206"/>
      <c r="DI1269" s="206"/>
      <c r="DJ1269" s="206"/>
      <c r="DK1269" s="206"/>
      <c r="DL1269" s="206"/>
      <c r="DM1269" s="206"/>
      <c r="DN1269" s="206"/>
      <c r="DO1269" s="206"/>
      <c r="DP1269" s="206"/>
      <c r="DQ1269" s="206"/>
      <c r="DR1269" s="206"/>
      <c r="DS1269" s="206"/>
      <c r="DT1269" s="206"/>
      <c r="DU1269" s="206"/>
      <c r="DV1269" s="206"/>
      <c r="DW1269" s="206"/>
      <c r="DX1269" s="206"/>
      <c r="DY1269" s="206"/>
      <c r="DZ1269" s="206"/>
      <c r="EA1269" s="206"/>
      <c r="EB1269" s="206"/>
      <c r="EC1269" s="206"/>
      <c r="ED1269" s="206"/>
      <c r="EE1269" s="206"/>
      <c r="EF1269" s="206"/>
      <c r="EG1269" s="206"/>
      <c r="EH1269" s="206"/>
      <c r="EI1269" s="206"/>
      <c r="EJ1269" s="206"/>
      <c r="EK1269" s="206"/>
      <c r="EL1269" s="206"/>
      <c r="EM1269" s="206"/>
      <c r="EN1269" s="206"/>
      <c r="EO1269" s="206"/>
      <c r="EP1269" s="206"/>
      <c r="EQ1269" s="206"/>
      <c r="ER1269" s="206"/>
      <c r="ES1269" s="206"/>
      <c r="ET1269" s="206"/>
      <c r="EU1269" s="206"/>
      <c r="EV1269" s="206"/>
      <c r="EW1269" s="206"/>
      <c r="EX1269" s="206"/>
      <c r="EY1269" s="206"/>
      <c r="EZ1269" s="206"/>
      <c r="FA1269" s="206"/>
      <c r="FB1269" s="206"/>
      <c r="FC1269" s="206"/>
      <c r="FD1269" s="206"/>
      <c r="FE1269" s="206"/>
      <c r="FF1269" s="206"/>
      <c r="FG1269" s="206"/>
      <c r="FH1269" s="206"/>
      <c r="FI1269" s="206"/>
      <c r="FJ1269" s="206"/>
      <c r="FK1269" s="206"/>
      <c r="FL1269" s="206"/>
      <c r="FM1269" s="206"/>
      <c r="FN1269" s="206"/>
      <c r="FO1269" s="206"/>
      <c r="FP1269" s="206"/>
      <c r="FQ1269" s="206"/>
      <c r="FR1269" s="206"/>
      <c r="FS1269" s="206"/>
      <c r="FT1269" s="206"/>
      <c r="FU1269" s="206"/>
      <c r="FV1269" s="206"/>
      <c r="FW1269" s="206"/>
      <c r="FX1269" s="206"/>
      <c r="FY1269" s="206"/>
      <c r="FZ1269" s="206"/>
      <c r="GA1269" s="206"/>
      <c r="GB1269" s="206"/>
      <c r="GC1269" s="206"/>
      <c r="GD1269" s="206"/>
      <c r="GE1269" s="206"/>
      <c r="GF1269" s="206"/>
      <c r="GG1269" s="206"/>
      <c r="GH1269" s="206"/>
      <c r="GI1269" s="206"/>
      <c r="GJ1269" s="206"/>
      <c r="GK1269" s="206"/>
      <c r="GL1269" s="206"/>
      <c r="GM1269" s="206"/>
      <c r="GN1269" s="206"/>
      <c r="GO1269" s="206"/>
      <c r="GP1269" s="206"/>
      <c r="GQ1269" s="206"/>
      <c r="GR1269" s="206"/>
      <c r="GS1269" s="206"/>
      <c r="GT1269" s="206"/>
      <c r="GU1269" s="206"/>
      <c r="GV1269" s="206"/>
      <c r="GW1269" s="206"/>
      <c r="GX1269" s="206"/>
      <c r="GY1269" s="206"/>
      <c r="GZ1269" s="206"/>
      <c r="HA1269" s="206"/>
      <c r="HB1269" s="206"/>
      <c r="HC1269" s="206"/>
      <c r="HD1269" s="206"/>
      <c r="HE1269" s="206"/>
      <c r="HF1269" s="206"/>
      <c r="HG1269" s="206"/>
      <c r="HH1269" s="206"/>
      <c r="HI1269" s="206"/>
      <c r="HJ1269" s="206"/>
      <c r="HK1269" s="206"/>
      <c r="HL1269" s="206"/>
      <c r="HM1269" s="206"/>
      <c r="HN1269" s="206"/>
      <c r="HO1269" s="206"/>
      <c r="HP1269" s="206"/>
      <c r="HQ1269" s="206"/>
      <c r="HR1269" s="206"/>
      <c r="HS1269" s="206"/>
      <c r="HT1269" s="206"/>
      <c r="HU1269" s="206"/>
      <c r="HV1269" s="206"/>
      <c r="HW1269" s="206"/>
      <c r="HX1269" s="206"/>
      <c r="HY1269" s="206"/>
      <c r="HZ1269" s="206"/>
      <c r="IA1269" s="206"/>
      <c r="IB1269" s="206"/>
      <c r="IC1269" s="206"/>
      <c r="ID1269" s="206"/>
      <c r="IE1269" s="206"/>
      <c r="IF1269" s="206"/>
      <c r="IG1269" s="206"/>
      <c r="IH1269" s="206"/>
    </row>
    <row r="1270" spans="1:242" s="225" customFormat="1" hidden="1" x14ac:dyDescent="0.25">
      <c r="A1270" s="206"/>
      <c r="B1270" s="206"/>
      <c r="C1270" s="207">
        <v>43818</v>
      </c>
      <c r="D1270" s="248" t="s">
        <v>2216</v>
      </c>
      <c r="E1270" s="238" t="s">
        <v>2230</v>
      </c>
      <c r="F1270" s="238"/>
      <c r="G1270" s="249" t="s">
        <v>2217</v>
      </c>
      <c r="H1270" s="313"/>
      <c r="I1270" s="313">
        <v>36500</v>
      </c>
      <c r="J1270" s="329">
        <f t="shared" si="20"/>
        <v>7135799</v>
      </c>
      <c r="K1270" s="419"/>
      <c r="L1270" s="287"/>
      <c r="M1270" s="238" t="s">
        <v>2230</v>
      </c>
      <c r="N1270" s="287"/>
      <c r="O1270" s="287"/>
      <c r="P1270" s="287"/>
      <c r="Q1270" s="287"/>
      <c r="R1270" s="287"/>
      <c r="S1270" s="287"/>
      <c r="T1270" s="287"/>
      <c r="U1270" s="287"/>
      <c r="V1270" s="287"/>
      <c r="W1270" s="287"/>
      <c r="X1270" s="287"/>
      <c r="Y1270" s="287"/>
      <c r="Z1270" s="287"/>
      <c r="AA1270" s="287"/>
      <c r="AB1270" s="287"/>
      <c r="AC1270" s="287"/>
      <c r="AD1270" s="287"/>
      <c r="AE1270" s="287"/>
      <c r="AF1270" s="287"/>
      <c r="AG1270" s="287"/>
      <c r="AH1270" s="287"/>
      <c r="AI1270" s="287"/>
      <c r="AJ1270" s="449"/>
      <c r="AK1270" s="206"/>
      <c r="AL1270" s="206"/>
      <c r="AM1270" s="206"/>
      <c r="AN1270" s="206"/>
      <c r="AO1270" s="206"/>
      <c r="AP1270" s="206"/>
      <c r="AQ1270" s="206"/>
      <c r="AR1270" s="206"/>
      <c r="AS1270" s="206"/>
      <c r="AT1270" s="206"/>
      <c r="AU1270" s="206"/>
      <c r="AV1270" s="206"/>
      <c r="AW1270" s="206"/>
      <c r="AX1270" s="206"/>
      <c r="AY1270" s="206"/>
      <c r="AZ1270" s="206"/>
      <c r="BA1270" s="206"/>
      <c r="BB1270" s="206"/>
      <c r="BC1270" s="206"/>
      <c r="BD1270" s="206"/>
      <c r="BE1270" s="206"/>
      <c r="BF1270" s="206"/>
      <c r="BG1270" s="206"/>
      <c r="BH1270" s="206"/>
      <c r="BI1270" s="206"/>
      <c r="BJ1270" s="206"/>
      <c r="BK1270" s="206"/>
      <c r="BL1270" s="206"/>
      <c r="BM1270" s="206"/>
      <c r="BN1270" s="206"/>
      <c r="BO1270" s="206"/>
      <c r="BP1270" s="206"/>
      <c r="BQ1270" s="206"/>
      <c r="BR1270" s="206"/>
      <c r="BS1270" s="206"/>
      <c r="BT1270" s="206"/>
      <c r="BU1270" s="206"/>
      <c r="BV1270" s="206"/>
      <c r="BW1270" s="206"/>
      <c r="BX1270" s="206"/>
      <c r="BY1270" s="206"/>
      <c r="BZ1270" s="206"/>
      <c r="CA1270" s="206"/>
      <c r="CB1270" s="206"/>
      <c r="CC1270" s="206"/>
      <c r="CD1270" s="206"/>
      <c r="CE1270" s="206"/>
      <c r="CF1270" s="206"/>
      <c r="CG1270" s="206"/>
      <c r="CH1270" s="206"/>
      <c r="CI1270" s="206"/>
      <c r="CJ1270" s="206"/>
      <c r="CK1270" s="206"/>
      <c r="CL1270" s="206"/>
      <c r="CM1270" s="206"/>
      <c r="CN1270" s="206"/>
      <c r="CO1270" s="206"/>
      <c r="CP1270" s="206"/>
      <c r="CQ1270" s="206"/>
      <c r="CR1270" s="206"/>
      <c r="CS1270" s="206"/>
      <c r="CT1270" s="206"/>
      <c r="CU1270" s="206"/>
      <c r="CV1270" s="206"/>
      <c r="CW1270" s="206"/>
      <c r="CX1270" s="206"/>
      <c r="CY1270" s="206"/>
      <c r="CZ1270" s="206"/>
      <c r="DA1270" s="206"/>
      <c r="DB1270" s="206"/>
      <c r="DC1270" s="206"/>
      <c r="DD1270" s="206"/>
      <c r="DE1270" s="206"/>
      <c r="DF1270" s="206"/>
      <c r="DG1270" s="206"/>
      <c r="DH1270" s="206"/>
      <c r="DI1270" s="206"/>
      <c r="DJ1270" s="206"/>
      <c r="DK1270" s="206"/>
      <c r="DL1270" s="206"/>
      <c r="DM1270" s="206"/>
      <c r="DN1270" s="206"/>
      <c r="DO1270" s="206"/>
      <c r="DP1270" s="206"/>
      <c r="DQ1270" s="206"/>
      <c r="DR1270" s="206"/>
      <c r="DS1270" s="206"/>
      <c r="DT1270" s="206"/>
      <c r="DU1270" s="206"/>
      <c r="DV1270" s="206"/>
      <c r="DW1270" s="206"/>
      <c r="DX1270" s="206"/>
      <c r="DY1270" s="206"/>
      <c r="DZ1270" s="206"/>
      <c r="EA1270" s="206"/>
      <c r="EB1270" s="206"/>
      <c r="EC1270" s="206"/>
      <c r="ED1270" s="206"/>
      <c r="EE1270" s="206"/>
      <c r="EF1270" s="206"/>
      <c r="EG1270" s="206"/>
      <c r="EH1270" s="206"/>
      <c r="EI1270" s="206"/>
      <c r="EJ1270" s="206"/>
      <c r="EK1270" s="206"/>
      <c r="EL1270" s="206"/>
      <c r="EM1270" s="206"/>
      <c r="EN1270" s="206"/>
      <c r="EO1270" s="206"/>
      <c r="EP1270" s="206"/>
      <c r="EQ1270" s="206"/>
      <c r="ER1270" s="206"/>
      <c r="ES1270" s="206"/>
      <c r="ET1270" s="206"/>
      <c r="EU1270" s="206"/>
      <c r="EV1270" s="206"/>
      <c r="EW1270" s="206"/>
      <c r="EX1270" s="206"/>
      <c r="EY1270" s="206"/>
      <c r="EZ1270" s="206"/>
      <c r="FA1270" s="206"/>
      <c r="FB1270" s="206"/>
      <c r="FC1270" s="206"/>
      <c r="FD1270" s="206"/>
      <c r="FE1270" s="206"/>
      <c r="FF1270" s="206"/>
      <c r="FG1270" s="206"/>
      <c r="FH1270" s="206"/>
      <c r="FI1270" s="206"/>
      <c r="FJ1270" s="206"/>
      <c r="FK1270" s="206"/>
      <c r="FL1270" s="206"/>
      <c r="FM1270" s="206"/>
      <c r="FN1270" s="206"/>
      <c r="FO1270" s="206"/>
      <c r="FP1270" s="206"/>
      <c r="FQ1270" s="206"/>
      <c r="FR1270" s="206"/>
      <c r="FS1270" s="206"/>
      <c r="FT1270" s="206"/>
      <c r="FU1270" s="206"/>
      <c r="FV1270" s="206"/>
      <c r="FW1270" s="206"/>
      <c r="FX1270" s="206"/>
      <c r="FY1270" s="206"/>
      <c r="FZ1270" s="206"/>
      <c r="GA1270" s="206"/>
      <c r="GB1270" s="206"/>
      <c r="GC1270" s="206"/>
      <c r="GD1270" s="206"/>
      <c r="GE1270" s="206"/>
      <c r="GF1270" s="206"/>
      <c r="GG1270" s="206"/>
      <c r="GH1270" s="206"/>
      <c r="GI1270" s="206"/>
      <c r="GJ1270" s="206"/>
      <c r="GK1270" s="206"/>
      <c r="GL1270" s="206"/>
      <c r="GM1270" s="206"/>
      <c r="GN1270" s="206"/>
      <c r="GO1270" s="206"/>
      <c r="GP1270" s="206"/>
      <c r="GQ1270" s="206"/>
      <c r="GR1270" s="206"/>
      <c r="GS1270" s="206"/>
      <c r="GT1270" s="206"/>
      <c r="GU1270" s="206"/>
      <c r="GV1270" s="206"/>
      <c r="GW1270" s="206"/>
      <c r="GX1270" s="206"/>
      <c r="GY1270" s="206"/>
      <c r="GZ1270" s="206"/>
      <c r="HA1270" s="206"/>
      <c r="HB1270" s="206"/>
      <c r="HC1270" s="206"/>
      <c r="HD1270" s="206"/>
      <c r="HE1270" s="206"/>
      <c r="HF1270" s="206"/>
      <c r="HG1270" s="206"/>
      <c r="HH1270" s="206"/>
      <c r="HI1270" s="206"/>
      <c r="HJ1270" s="206"/>
      <c r="HK1270" s="206"/>
      <c r="HL1270" s="206"/>
      <c r="HM1270" s="206"/>
      <c r="HN1270" s="206"/>
      <c r="HO1270" s="206"/>
      <c r="HP1270" s="206"/>
      <c r="HQ1270" s="206"/>
      <c r="HR1270" s="206"/>
      <c r="HS1270" s="206"/>
      <c r="HT1270" s="206"/>
      <c r="HU1270" s="206"/>
      <c r="HV1270" s="206"/>
      <c r="HW1270" s="206"/>
      <c r="HX1270" s="206"/>
      <c r="HY1270" s="206"/>
      <c r="HZ1270" s="206"/>
      <c r="IA1270" s="206"/>
      <c r="IB1270" s="206"/>
      <c r="IC1270" s="206"/>
      <c r="ID1270" s="206"/>
      <c r="IE1270" s="206"/>
      <c r="IF1270" s="206"/>
      <c r="IG1270" s="206"/>
      <c r="IH1270" s="206"/>
    </row>
    <row r="1271" spans="1:242" s="225" customFormat="1" hidden="1" x14ac:dyDescent="0.25">
      <c r="A1271" s="206"/>
      <c r="B1271" s="206"/>
      <c r="C1271" s="207">
        <v>43818</v>
      </c>
      <c r="D1271" s="248" t="s">
        <v>1193</v>
      </c>
      <c r="E1271" s="238" t="s">
        <v>2231</v>
      </c>
      <c r="F1271" s="238"/>
      <c r="G1271" s="249" t="s">
        <v>1999</v>
      </c>
      <c r="H1271" s="313"/>
      <c r="I1271" s="313">
        <v>126000</v>
      </c>
      <c r="J1271" s="329">
        <f t="shared" si="20"/>
        <v>7009799</v>
      </c>
      <c r="K1271" s="419"/>
      <c r="L1271" s="287"/>
      <c r="M1271" s="238" t="s">
        <v>2231</v>
      </c>
      <c r="N1271" s="287"/>
      <c r="O1271" s="287"/>
      <c r="P1271" s="287"/>
      <c r="Q1271" s="287"/>
      <c r="R1271" s="287"/>
      <c r="S1271" s="287"/>
      <c r="T1271" s="287"/>
      <c r="U1271" s="287"/>
      <c r="V1271" s="287"/>
      <c r="W1271" s="287"/>
      <c r="X1271" s="287"/>
      <c r="Y1271" s="287"/>
      <c r="Z1271" s="287"/>
      <c r="AA1271" s="287"/>
      <c r="AB1271" s="287"/>
      <c r="AC1271" s="287"/>
      <c r="AD1271" s="287"/>
      <c r="AE1271" s="287"/>
      <c r="AF1271" s="287"/>
      <c r="AG1271" s="287"/>
      <c r="AH1271" s="287"/>
      <c r="AI1271" s="287"/>
      <c r="AJ1271" s="449"/>
      <c r="AK1271" s="206"/>
      <c r="AL1271" s="206"/>
      <c r="AM1271" s="206"/>
      <c r="AN1271" s="206"/>
      <c r="AO1271" s="206"/>
      <c r="AP1271" s="206"/>
      <c r="AQ1271" s="206"/>
      <c r="AR1271" s="206"/>
      <c r="AS1271" s="206"/>
      <c r="AT1271" s="206"/>
      <c r="AU1271" s="206"/>
      <c r="AV1271" s="206"/>
      <c r="AW1271" s="206"/>
      <c r="AX1271" s="206"/>
      <c r="AY1271" s="206"/>
      <c r="AZ1271" s="206"/>
      <c r="BA1271" s="206"/>
      <c r="BB1271" s="206"/>
      <c r="BC1271" s="206"/>
      <c r="BD1271" s="206"/>
      <c r="BE1271" s="206"/>
      <c r="BF1271" s="206"/>
      <c r="BG1271" s="206"/>
      <c r="BH1271" s="206"/>
      <c r="BI1271" s="206"/>
      <c r="BJ1271" s="206"/>
      <c r="BK1271" s="206"/>
      <c r="BL1271" s="206"/>
      <c r="BM1271" s="206"/>
      <c r="BN1271" s="206"/>
      <c r="BO1271" s="206"/>
      <c r="BP1271" s="206"/>
      <c r="BQ1271" s="206"/>
      <c r="BR1271" s="206"/>
      <c r="BS1271" s="206"/>
      <c r="BT1271" s="206"/>
      <c r="BU1271" s="206"/>
      <c r="BV1271" s="206"/>
      <c r="BW1271" s="206"/>
      <c r="BX1271" s="206"/>
      <c r="BY1271" s="206"/>
      <c r="BZ1271" s="206"/>
      <c r="CA1271" s="206"/>
      <c r="CB1271" s="206"/>
      <c r="CC1271" s="206"/>
      <c r="CD1271" s="206"/>
      <c r="CE1271" s="206"/>
      <c r="CF1271" s="206"/>
      <c r="CG1271" s="206"/>
      <c r="CH1271" s="206"/>
      <c r="CI1271" s="206"/>
      <c r="CJ1271" s="206"/>
      <c r="CK1271" s="206"/>
      <c r="CL1271" s="206"/>
      <c r="CM1271" s="206"/>
      <c r="CN1271" s="206"/>
      <c r="CO1271" s="206"/>
      <c r="CP1271" s="206"/>
      <c r="CQ1271" s="206"/>
      <c r="CR1271" s="206"/>
      <c r="CS1271" s="206"/>
      <c r="CT1271" s="206"/>
      <c r="CU1271" s="206"/>
      <c r="CV1271" s="206"/>
      <c r="CW1271" s="206"/>
      <c r="CX1271" s="206"/>
      <c r="CY1271" s="206"/>
      <c r="CZ1271" s="206"/>
      <c r="DA1271" s="206"/>
      <c r="DB1271" s="206"/>
      <c r="DC1271" s="206"/>
      <c r="DD1271" s="206"/>
      <c r="DE1271" s="206"/>
      <c r="DF1271" s="206"/>
      <c r="DG1271" s="206"/>
      <c r="DH1271" s="206"/>
      <c r="DI1271" s="206"/>
      <c r="DJ1271" s="206"/>
      <c r="DK1271" s="206"/>
      <c r="DL1271" s="206"/>
      <c r="DM1271" s="206"/>
      <c r="DN1271" s="206"/>
      <c r="DO1271" s="206"/>
      <c r="DP1271" s="206"/>
      <c r="DQ1271" s="206"/>
      <c r="DR1271" s="206"/>
      <c r="DS1271" s="206"/>
      <c r="DT1271" s="206"/>
      <c r="DU1271" s="206"/>
      <c r="DV1271" s="206"/>
      <c r="DW1271" s="206"/>
      <c r="DX1271" s="206"/>
      <c r="DY1271" s="206"/>
      <c r="DZ1271" s="206"/>
      <c r="EA1271" s="206"/>
      <c r="EB1271" s="206"/>
      <c r="EC1271" s="206"/>
      <c r="ED1271" s="206"/>
      <c r="EE1271" s="206"/>
      <c r="EF1271" s="206"/>
      <c r="EG1271" s="206"/>
      <c r="EH1271" s="206"/>
      <c r="EI1271" s="206"/>
      <c r="EJ1271" s="206"/>
      <c r="EK1271" s="206"/>
      <c r="EL1271" s="206"/>
      <c r="EM1271" s="206"/>
      <c r="EN1271" s="206"/>
      <c r="EO1271" s="206"/>
      <c r="EP1271" s="206"/>
      <c r="EQ1271" s="206"/>
      <c r="ER1271" s="206"/>
      <c r="ES1271" s="206"/>
      <c r="ET1271" s="206"/>
      <c r="EU1271" s="206"/>
      <c r="EV1271" s="206"/>
      <c r="EW1271" s="206"/>
      <c r="EX1271" s="206"/>
      <c r="EY1271" s="206"/>
      <c r="EZ1271" s="206"/>
      <c r="FA1271" s="206"/>
      <c r="FB1271" s="206"/>
      <c r="FC1271" s="206"/>
      <c r="FD1271" s="206"/>
      <c r="FE1271" s="206"/>
      <c r="FF1271" s="206"/>
      <c r="FG1271" s="206"/>
      <c r="FH1271" s="206"/>
      <c r="FI1271" s="206"/>
      <c r="FJ1271" s="206"/>
      <c r="FK1271" s="206"/>
      <c r="FL1271" s="206"/>
      <c r="FM1271" s="206"/>
      <c r="FN1271" s="206"/>
      <c r="FO1271" s="206"/>
      <c r="FP1271" s="206"/>
      <c r="FQ1271" s="206"/>
      <c r="FR1271" s="206"/>
      <c r="FS1271" s="206"/>
      <c r="FT1271" s="206"/>
      <c r="FU1271" s="206"/>
      <c r="FV1271" s="206"/>
      <c r="FW1271" s="206"/>
      <c r="FX1271" s="206"/>
      <c r="FY1271" s="206"/>
      <c r="FZ1271" s="206"/>
      <c r="GA1271" s="206"/>
      <c r="GB1271" s="206"/>
      <c r="GC1271" s="206"/>
      <c r="GD1271" s="206"/>
      <c r="GE1271" s="206"/>
      <c r="GF1271" s="206"/>
      <c r="GG1271" s="206"/>
      <c r="GH1271" s="206"/>
      <c r="GI1271" s="206"/>
      <c r="GJ1271" s="206"/>
      <c r="GK1271" s="206"/>
      <c r="GL1271" s="206"/>
      <c r="GM1271" s="206"/>
      <c r="GN1271" s="206"/>
      <c r="GO1271" s="206"/>
      <c r="GP1271" s="206"/>
      <c r="GQ1271" s="206"/>
      <c r="GR1271" s="206"/>
      <c r="GS1271" s="206"/>
      <c r="GT1271" s="206"/>
      <c r="GU1271" s="206"/>
      <c r="GV1271" s="206"/>
      <c r="GW1271" s="206"/>
      <c r="GX1271" s="206"/>
      <c r="GY1271" s="206"/>
      <c r="GZ1271" s="206"/>
      <c r="HA1271" s="206"/>
      <c r="HB1271" s="206"/>
      <c r="HC1271" s="206"/>
      <c r="HD1271" s="206"/>
      <c r="HE1271" s="206"/>
      <c r="HF1271" s="206"/>
      <c r="HG1271" s="206"/>
      <c r="HH1271" s="206"/>
      <c r="HI1271" s="206"/>
      <c r="HJ1271" s="206"/>
      <c r="HK1271" s="206"/>
      <c r="HL1271" s="206"/>
      <c r="HM1271" s="206"/>
      <c r="HN1271" s="206"/>
      <c r="HO1271" s="206"/>
      <c r="HP1271" s="206"/>
      <c r="HQ1271" s="206"/>
      <c r="HR1271" s="206"/>
      <c r="HS1271" s="206"/>
      <c r="HT1271" s="206"/>
      <c r="HU1271" s="206"/>
      <c r="HV1271" s="206"/>
      <c r="HW1271" s="206"/>
      <c r="HX1271" s="206"/>
      <c r="HY1271" s="206"/>
      <c r="HZ1271" s="206"/>
      <c r="IA1271" s="206"/>
      <c r="IB1271" s="206"/>
      <c r="IC1271" s="206"/>
      <c r="ID1271" s="206"/>
      <c r="IE1271" s="206"/>
      <c r="IF1271" s="206"/>
      <c r="IG1271" s="206"/>
      <c r="IH1271" s="206"/>
    </row>
    <row r="1272" spans="1:242" s="225" customFormat="1" hidden="1" x14ac:dyDescent="0.25">
      <c r="A1272" s="206"/>
      <c r="B1272" s="206"/>
      <c r="C1272" s="207">
        <v>43818</v>
      </c>
      <c r="D1272" s="248" t="s">
        <v>2218</v>
      </c>
      <c r="E1272" s="238" t="s">
        <v>2232</v>
      </c>
      <c r="F1272" s="238"/>
      <c r="G1272" s="249" t="s">
        <v>2219</v>
      </c>
      <c r="H1272" s="313"/>
      <c r="I1272" s="313">
        <v>1890551</v>
      </c>
      <c r="J1272" s="329">
        <f t="shared" si="20"/>
        <v>5119248</v>
      </c>
      <c r="K1272" s="419"/>
      <c r="L1272" s="287"/>
      <c r="M1272" s="238" t="s">
        <v>2232</v>
      </c>
      <c r="N1272" s="287"/>
      <c r="O1272" s="287"/>
      <c r="P1272" s="287"/>
      <c r="Q1272" s="287"/>
      <c r="R1272" s="287"/>
      <c r="S1272" s="287"/>
      <c r="T1272" s="287"/>
      <c r="U1272" s="287"/>
      <c r="V1272" s="287"/>
      <c r="W1272" s="287"/>
      <c r="X1272" s="287"/>
      <c r="Y1272" s="287"/>
      <c r="Z1272" s="287"/>
      <c r="AA1272" s="287"/>
      <c r="AB1272" s="287"/>
      <c r="AC1272" s="287"/>
      <c r="AD1272" s="287"/>
      <c r="AE1272" s="287"/>
      <c r="AF1272" s="287"/>
      <c r="AG1272" s="287"/>
      <c r="AH1272" s="287"/>
      <c r="AI1272" s="287"/>
      <c r="AJ1272" s="449"/>
      <c r="AK1272" s="206"/>
      <c r="AL1272" s="206"/>
      <c r="AM1272" s="206"/>
      <c r="AN1272" s="206"/>
      <c r="AO1272" s="206"/>
      <c r="AP1272" s="206"/>
      <c r="AQ1272" s="206"/>
      <c r="AR1272" s="206"/>
      <c r="AS1272" s="206"/>
      <c r="AT1272" s="206"/>
      <c r="AU1272" s="206"/>
      <c r="AV1272" s="206"/>
      <c r="AW1272" s="206"/>
      <c r="AX1272" s="206"/>
      <c r="AY1272" s="206"/>
      <c r="AZ1272" s="206"/>
      <c r="BA1272" s="206"/>
      <c r="BB1272" s="206"/>
      <c r="BC1272" s="206"/>
      <c r="BD1272" s="206"/>
      <c r="BE1272" s="206"/>
      <c r="BF1272" s="206"/>
      <c r="BG1272" s="206"/>
      <c r="BH1272" s="206"/>
      <c r="BI1272" s="206"/>
      <c r="BJ1272" s="206"/>
      <c r="BK1272" s="206"/>
      <c r="BL1272" s="206"/>
      <c r="BM1272" s="206"/>
      <c r="BN1272" s="206"/>
      <c r="BO1272" s="206"/>
      <c r="BP1272" s="206"/>
      <c r="BQ1272" s="206"/>
      <c r="BR1272" s="206"/>
      <c r="BS1272" s="206"/>
      <c r="BT1272" s="206"/>
      <c r="BU1272" s="206"/>
      <c r="BV1272" s="206"/>
      <c r="BW1272" s="206"/>
      <c r="BX1272" s="206"/>
      <c r="BY1272" s="206"/>
      <c r="BZ1272" s="206"/>
      <c r="CA1272" s="206"/>
      <c r="CB1272" s="206"/>
      <c r="CC1272" s="206"/>
      <c r="CD1272" s="206"/>
      <c r="CE1272" s="206"/>
      <c r="CF1272" s="206"/>
      <c r="CG1272" s="206"/>
      <c r="CH1272" s="206"/>
      <c r="CI1272" s="206"/>
      <c r="CJ1272" s="206"/>
      <c r="CK1272" s="206"/>
      <c r="CL1272" s="206"/>
      <c r="CM1272" s="206"/>
      <c r="CN1272" s="206"/>
      <c r="CO1272" s="206"/>
      <c r="CP1272" s="206"/>
      <c r="CQ1272" s="206"/>
      <c r="CR1272" s="206"/>
      <c r="CS1272" s="206"/>
      <c r="CT1272" s="206"/>
      <c r="CU1272" s="206"/>
      <c r="CV1272" s="206"/>
      <c r="CW1272" s="206"/>
      <c r="CX1272" s="206"/>
      <c r="CY1272" s="206"/>
      <c r="CZ1272" s="206"/>
      <c r="DA1272" s="206"/>
      <c r="DB1272" s="206"/>
      <c r="DC1272" s="206"/>
      <c r="DD1272" s="206"/>
      <c r="DE1272" s="206"/>
      <c r="DF1272" s="206"/>
      <c r="DG1272" s="206"/>
      <c r="DH1272" s="206"/>
      <c r="DI1272" s="206"/>
      <c r="DJ1272" s="206"/>
      <c r="DK1272" s="206"/>
      <c r="DL1272" s="206"/>
      <c r="DM1272" s="206"/>
      <c r="DN1272" s="206"/>
      <c r="DO1272" s="206"/>
      <c r="DP1272" s="206"/>
      <c r="DQ1272" s="206"/>
      <c r="DR1272" s="206"/>
      <c r="DS1272" s="206"/>
      <c r="DT1272" s="206"/>
      <c r="DU1272" s="206"/>
      <c r="DV1272" s="206"/>
      <c r="DW1272" s="206"/>
      <c r="DX1272" s="206"/>
      <c r="DY1272" s="206"/>
      <c r="DZ1272" s="206"/>
      <c r="EA1272" s="206"/>
      <c r="EB1272" s="206"/>
      <c r="EC1272" s="206"/>
      <c r="ED1272" s="206"/>
      <c r="EE1272" s="206"/>
      <c r="EF1272" s="206"/>
      <c r="EG1272" s="206"/>
      <c r="EH1272" s="206"/>
      <c r="EI1272" s="206"/>
      <c r="EJ1272" s="206"/>
      <c r="EK1272" s="206"/>
      <c r="EL1272" s="206"/>
      <c r="EM1272" s="206"/>
      <c r="EN1272" s="206"/>
      <c r="EO1272" s="206"/>
      <c r="EP1272" s="206"/>
      <c r="EQ1272" s="206"/>
      <c r="ER1272" s="206"/>
      <c r="ES1272" s="206"/>
      <c r="ET1272" s="206"/>
      <c r="EU1272" s="206"/>
      <c r="EV1272" s="206"/>
      <c r="EW1272" s="206"/>
      <c r="EX1272" s="206"/>
      <c r="EY1272" s="206"/>
      <c r="EZ1272" s="206"/>
      <c r="FA1272" s="206"/>
      <c r="FB1272" s="206"/>
      <c r="FC1272" s="206"/>
      <c r="FD1272" s="206"/>
      <c r="FE1272" s="206"/>
      <c r="FF1272" s="206"/>
      <c r="FG1272" s="206"/>
      <c r="FH1272" s="206"/>
      <c r="FI1272" s="206"/>
      <c r="FJ1272" s="206"/>
      <c r="FK1272" s="206"/>
      <c r="FL1272" s="206"/>
      <c r="FM1272" s="206"/>
      <c r="FN1272" s="206"/>
      <c r="FO1272" s="206"/>
      <c r="FP1272" s="206"/>
      <c r="FQ1272" s="206"/>
      <c r="FR1272" s="206"/>
      <c r="FS1272" s="206"/>
      <c r="FT1272" s="206"/>
      <c r="FU1272" s="206"/>
      <c r="FV1272" s="206"/>
      <c r="FW1272" s="206"/>
      <c r="FX1272" s="206"/>
      <c r="FY1272" s="206"/>
      <c r="FZ1272" s="206"/>
      <c r="GA1272" s="206"/>
      <c r="GB1272" s="206"/>
      <c r="GC1272" s="206"/>
      <c r="GD1272" s="206"/>
      <c r="GE1272" s="206"/>
      <c r="GF1272" s="206"/>
      <c r="GG1272" s="206"/>
      <c r="GH1272" s="206"/>
      <c r="GI1272" s="206"/>
      <c r="GJ1272" s="206"/>
      <c r="GK1272" s="206"/>
      <c r="GL1272" s="206"/>
      <c r="GM1272" s="206"/>
      <c r="GN1272" s="206"/>
      <c r="GO1272" s="206"/>
      <c r="GP1272" s="206"/>
      <c r="GQ1272" s="206"/>
      <c r="GR1272" s="206"/>
      <c r="GS1272" s="206"/>
      <c r="GT1272" s="206"/>
      <c r="GU1272" s="206"/>
      <c r="GV1272" s="206"/>
      <c r="GW1272" s="206"/>
      <c r="GX1272" s="206"/>
      <c r="GY1272" s="206"/>
      <c r="GZ1272" s="206"/>
      <c r="HA1272" s="206"/>
      <c r="HB1272" s="206"/>
      <c r="HC1272" s="206"/>
      <c r="HD1272" s="206"/>
      <c r="HE1272" s="206"/>
      <c r="HF1272" s="206"/>
      <c r="HG1272" s="206"/>
      <c r="HH1272" s="206"/>
      <c r="HI1272" s="206"/>
      <c r="HJ1272" s="206"/>
      <c r="HK1272" s="206"/>
      <c r="HL1272" s="206"/>
      <c r="HM1272" s="206"/>
      <c r="HN1272" s="206"/>
      <c r="HO1272" s="206"/>
      <c r="HP1272" s="206"/>
      <c r="HQ1272" s="206"/>
      <c r="HR1272" s="206"/>
      <c r="HS1272" s="206"/>
      <c r="HT1272" s="206"/>
      <c r="HU1272" s="206"/>
      <c r="HV1272" s="206"/>
      <c r="HW1272" s="206"/>
      <c r="HX1272" s="206"/>
      <c r="HY1272" s="206"/>
      <c r="HZ1272" s="206"/>
      <c r="IA1272" s="206"/>
      <c r="IB1272" s="206"/>
      <c r="IC1272" s="206"/>
      <c r="ID1272" s="206"/>
      <c r="IE1272" s="206"/>
      <c r="IF1272" s="206"/>
      <c r="IG1272" s="206"/>
      <c r="IH1272" s="206"/>
    </row>
    <row r="1273" spans="1:242" s="225" customFormat="1" hidden="1" x14ac:dyDescent="0.25">
      <c r="A1273" s="206"/>
      <c r="B1273" s="206"/>
      <c r="C1273" s="207">
        <v>43818</v>
      </c>
      <c r="D1273" s="248" t="s">
        <v>2233</v>
      </c>
      <c r="E1273" s="238"/>
      <c r="F1273" s="238"/>
      <c r="G1273" s="249"/>
      <c r="H1273" s="313">
        <v>1305000</v>
      </c>
      <c r="I1273" s="313"/>
      <c r="J1273" s="329">
        <f t="shared" si="20"/>
        <v>6424248</v>
      </c>
      <c r="K1273" s="419"/>
      <c r="L1273" s="287"/>
      <c r="M1273" s="238"/>
      <c r="N1273" s="287"/>
      <c r="O1273" s="287"/>
      <c r="P1273" s="287"/>
      <c r="Q1273" s="287"/>
      <c r="R1273" s="287"/>
      <c r="S1273" s="287"/>
      <c r="T1273" s="287"/>
      <c r="U1273" s="287"/>
      <c r="V1273" s="287"/>
      <c r="W1273" s="287"/>
      <c r="X1273" s="287"/>
      <c r="Y1273" s="287"/>
      <c r="Z1273" s="287"/>
      <c r="AA1273" s="287"/>
      <c r="AB1273" s="287"/>
      <c r="AC1273" s="287"/>
      <c r="AD1273" s="287"/>
      <c r="AE1273" s="287"/>
      <c r="AF1273" s="287"/>
      <c r="AG1273" s="287"/>
      <c r="AH1273" s="287"/>
      <c r="AI1273" s="287"/>
      <c r="AJ1273" s="449"/>
      <c r="AK1273" s="206"/>
      <c r="AL1273" s="206"/>
      <c r="AM1273" s="206"/>
      <c r="AN1273" s="206"/>
      <c r="AO1273" s="206"/>
      <c r="AP1273" s="206"/>
      <c r="AQ1273" s="206"/>
      <c r="AR1273" s="206"/>
      <c r="AS1273" s="206"/>
      <c r="AT1273" s="206"/>
      <c r="AU1273" s="206"/>
      <c r="AV1273" s="206"/>
      <c r="AW1273" s="206"/>
      <c r="AX1273" s="206"/>
      <c r="AY1273" s="206"/>
      <c r="AZ1273" s="206"/>
      <c r="BA1273" s="206"/>
      <c r="BB1273" s="206"/>
      <c r="BC1273" s="206"/>
      <c r="BD1273" s="206"/>
      <c r="BE1273" s="206"/>
      <c r="BF1273" s="206"/>
      <c r="BG1273" s="206"/>
      <c r="BH1273" s="206"/>
      <c r="BI1273" s="206"/>
      <c r="BJ1273" s="206"/>
      <c r="BK1273" s="206"/>
      <c r="BL1273" s="206"/>
      <c r="BM1273" s="206"/>
      <c r="BN1273" s="206"/>
      <c r="BO1273" s="206"/>
      <c r="BP1273" s="206"/>
      <c r="BQ1273" s="206"/>
      <c r="BR1273" s="206"/>
      <c r="BS1273" s="206"/>
      <c r="BT1273" s="206"/>
      <c r="BU1273" s="206"/>
      <c r="BV1273" s="206"/>
      <c r="BW1273" s="206"/>
      <c r="BX1273" s="206"/>
      <c r="BY1273" s="206"/>
      <c r="BZ1273" s="206"/>
      <c r="CA1273" s="206"/>
      <c r="CB1273" s="206"/>
      <c r="CC1273" s="206"/>
      <c r="CD1273" s="206"/>
      <c r="CE1273" s="206"/>
      <c r="CF1273" s="206"/>
      <c r="CG1273" s="206"/>
      <c r="CH1273" s="206"/>
      <c r="CI1273" s="206"/>
      <c r="CJ1273" s="206"/>
      <c r="CK1273" s="206"/>
      <c r="CL1273" s="206"/>
      <c r="CM1273" s="206"/>
      <c r="CN1273" s="206"/>
      <c r="CO1273" s="206"/>
      <c r="CP1273" s="206"/>
      <c r="CQ1273" s="206"/>
      <c r="CR1273" s="206"/>
      <c r="CS1273" s="206"/>
      <c r="CT1273" s="206"/>
      <c r="CU1273" s="206"/>
      <c r="CV1273" s="206"/>
      <c r="CW1273" s="206"/>
      <c r="CX1273" s="206"/>
      <c r="CY1273" s="206"/>
      <c r="CZ1273" s="206"/>
      <c r="DA1273" s="206"/>
      <c r="DB1273" s="206"/>
      <c r="DC1273" s="206"/>
      <c r="DD1273" s="206"/>
      <c r="DE1273" s="206"/>
      <c r="DF1273" s="206"/>
      <c r="DG1273" s="206"/>
      <c r="DH1273" s="206"/>
      <c r="DI1273" s="206"/>
      <c r="DJ1273" s="206"/>
      <c r="DK1273" s="206"/>
      <c r="DL1273" s="206"/>
      <c r="DM1273" s="206"/>
      <c r="DN1273" s="206"/>
      <c r="DO1273" s="206"/>
      <c r="DP1273" s="206"/>
      <c r="DQ1273" s="206"/>
      <c r="DR1273" s="206"/>
      <c r="DS1273" s="206"/>
      <c r="DT1273" s="206"/>
      <c r="DU1273" s="206"/>
      <c r="DV1273" s="206"/>
      <c r="DW1273" s="206"/>
      <c r="DX1273" s="206"/>
      <c r="DY1273" s="206"/>
      <c r="DZ1273" s="206"/>
      <c r="EA1273" s="206"/>
      <c r="EB1273" s="206"/>
      <c r="EC1273" s="206"/>
      <c r="ED1273" s="206"/>
      <c r="EE1273" s="206"/>
      <c r="EF1273" s="206"/>
      <c r="EG1273" s="206"/>
      <c r="EH1273" s="206"/>
      <c r="EI1273" s="206"/>
      <c r="EJ1273" s="206"/>
      <c r="EK1273" s="206"/>
      <c r="EL1273" s="206"/>
      <c r="EM1273" s="206"/>
      <c r="EN1273" s="206"/>
      <c r="EO1273" s="206"/>
      <c r="EP1273" s="206"/>
      <c r="EQ1273" s="206"/>
      <c r="ER1273" s="206"/>
      <c r="ES1273" s="206"/>
      <c r="ET1273" s="206"/>
      <c r="EU1273" s="206"/>
      <c r="EV1273" s="206"/>
      <c r="EW1273" s="206"/>
      <c r="EX1273" s="206"/>
      <c r="EY1273" s="206"/>
      <c r="EZ1273" s="206"/>
      <c r="FA1273" s="206"/>
      <c r="FB1273" s="206"/>
      <c r="FC1273" s="206"/>
      <c r="FD1273" s="206"/>
      <c r="FE1273" s="206"/>
      <c r="FF1273" s="206"/>
      <c r="FG1273" s="206"/>
      <c r="FH1273" s="206"/>
      <c r="FI1273" s="206"/>
      <c r="FJ1273" s="206"/>
      <c r="FK1273" s="206"/>
      <c r="FL1273" s="206"/>
      <c r="FM1273" s="206"/>
      <c r="FN1273" s="206"/>
      <c r="FO1273" s="206"/>
      <c r="FP1273" s="206"/>
      <c r="FQ1273" s="206"/>
      <c r="FR1273" s="206"/>
      <c r="FS1273" s="206"/>
      <c r="FT1273" s="206"/>
      <c r="FU1273" s="206"/>
      <c r="FV1273" s="206"/>
      <c r="FW1273" s="206"/>
      <c r="FX1273" s="206"/>
      <c r="FY1273" s="206"/>
      <c r="FZ1273" s="206"/>
      <c r="GA1273" s="206"/>
      <c r="GB1273" s="206"/>
      <c r="GC1273" s="206"/>
      <c r="GD1273" s="206"/>
      <c r="GE1273" s="206"/>
      <c r="GF1273" s="206"/>
      <c r="GG1273" s="206"/>
      <c r="GH1273" s="206"/>
      <c r="GI1273" s="206"/>
      <c r="GJ1273" s="206"/>
      <c r="GK1273" s="206"/>
      <c r="GL1273" s="206"/>
      <c r="GM1273" s="206"/>
      <c r="GN1273" s="206"/>
      <c r="GO1273" s="206"/>
      <c r="GP1273" s="206"/>
      <c r="GQ1273" s="206"/>
      <c r="GR1273" s="206"/>
      <c r="GS1273" s="206"/>
      <c r="GT1273" s="206"/>
      <c r="GU1273" s="206"/>
      <c r="GV1273" s="206"/>
      <c r="GW1273" s="206"/>
      <c r="GX1273" s="206"/>
      <c r="GY1273" s="206"/>
      <c r="GZ1273" s="206"/>
      <c r="HA1273" s="206"/>
      <c r="HB1273" s="206"/>
      <c r="HC1273" s="206"/>
      <c r="HD1273" s="206"/>
      <c r="HE1273" s="206"/>
      <c r="HF1273" s="206"/>
      <c r="HG1273" s="206"/>
      <c r="HH1273" s="206"/>
      <c r="HI1273" s="206"/>
      <c r="HJ1273" s="206"/>
      <c r="HK1273" s="206"/>
      <c r="HL1273" s="206"/>
      <c r="HM1273" s="206"/>
      <c r="HN1273" s="206"/>
      <c r="HO1273" s="206"/>
      <c r="HP1273" s="206"/>
      <c r="HQ1273" s="206"/>
      <c r="HR1273" s="206"/>
      <c r="HS1273" s="206"/>
      <c r="HT1273" s="206"/>
      <c r="HU1273" s="206"/>
      <c r="HV1273" s="206"/>
      <c r="HW1273" s="206"/>
      <c r="HX1273" s="206"/>
      <c r="HY1273" s="206"/>
      <c r="HZ1273" s="206"/>
      <c r="IA1273" s="206"/>
      <c r="IB1273" s="206"/>
      <c r="IC1273" s="206"/>
      <c r="ID1273" s="206"/>
      <c r="IE1273" s="206"/>
      <c r="IF1273" s="206"/>
      <c r="IG1273" s="206"/>
      <c r="IH1273" s="206"/>
    </row>
    <row r="1274" spans="1:242" s="225" customFormat="1" hidden="1" x14ac:dyDescent="0.25">
      <c r="A1274" s="206"/>
      <c r="B1274" s="206"/>
      <c r="C1274" s="207">
        <v>43818</v>
      </c>
      <c r="D1274" s="248" t="s">
        <v>2220</v>
      </c>
      <c r="E1274" s="238" t="s">
        <v>2235</v>
      </c>
      <c r="F1274" s="238"/>
      <c r="G1274" s="249" t="s">
        <v>2219</v>
      </c>
      <c r="H1274" s="313"/>
      <c r="I1274" s="313">
        <v>1234053</v>
      </c>
      <c r="J1274" s="329">
        <f t="shared" si="20"/>
        <v>5190195</v>
      </c>
      <c r="K1274" s="419"/>
      <c r="L1274" s="287"/>
      <c r="M1274" s="238" t="s">
        <v>2235</v>
      </c>
      <c r="N1274" s="287"/>
      <c r="O1274" s="287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449"/>
      <c r="AK1274" s="206"/>
      <c r="AL1274" s="206"/>
      <c r="AM1274" s="206"/>
      <c r="AN1274" s="206"/>
      <c r="AO1274" s="206"/>
      <c r="AP1274" s="206"/>
      <c r="AQ1274" s="206"/>
      <c r="AR1274" s="206"/>
      <c r="AS1274" s="206"/>
      <c r="AT1274" s="206"/>
      <c r="AU1274" s="206"/>
      <c r="AV1274" s="206"/>
      <c r="AW1274" s="206"/>
      <c r="AX1274" s="206"/>
      <c r="AY1274" s="206"/>
      <c r="AZ1274" s="206"/>
      <c r="BA1274" s="206"/>
      <c r="BB1274" s="206"/>
      <c r="BC1274" s="206"/>
      <c r="BD1274" s="206"/>
      <c r="BE1274" s="206"/>
      <c r="BF1274" s="206"/>
      <c r="BG1274" s="206"/>
      <c r="BH1274" s="206"/>
      <c r="BI1274" s="206"/>
      <c r="BJ1274" s="206"/>
      <c r="BK1274" s="206"/>
      <c r="BL1274" s="206"/>
      <c r="BM1274" s="206"/>
      <c r="BN1274" s="206"/>
      <c r="BO1274" s="206"/>
      <c r="BP1274" s="206"/>
      <c r="BQ1274" s="206"/>
      <c r="BR1274" s="206"/>
      <c r="BS1274" s="206"/>
      <c r="BT1274" s="206"/>
      <c r="BU1274" s="206"/>
      <c r="BV1274" s="206"/>
      <c r="BW1274" s="206"/>
      <c r="BX1274" s="206"/>
      <c r="BY1274" s="206"/>
      <c r="BZ1274" s="206"/>
      <c r="CA1274" s="206"/>
      <c r="CB1274" s="206"/>
      <c r="CC1274" s="206"/>
      <c r="CD1274" s="206"/>
      <c r="CE1274" s="206"/>
      <c r="CF1274" s="206"/>
      <c r="CG1274" s="206"/>
      <c r="CH1274" s="206"/>
      <c r="CI1274" s="206"/>
      <c r="CJ1274" s="206"/>
      <c r="CK1274" s="206"/>
      <c r="CL1274" s="206"/>
      <c r="CM1274" s="206"/>
      <c r="CN1274" s="206"/>
      <c r="CO1274" s="206"/>
      <c r="CP1274" s="206"/>
      <c r="CQ1274" s="206"/>
      <c r="CR1274" s="206"/>
      <c r="CS1274" s="206"/>
      <c r="CT1274" s="206"/>
      <c r="CU1274" s="206"/>
      <c r="CV1274" s="206"/>
      <c r="CW1274" s="206"/>
      <c r="CX1274" s="206"/>
      <c r="CY1274" s="206"/>
      <c r="CZ1274" s="206"/>
      <c r="DA1274" s="206"/>
      <c r="DB1274" s="206"/>
      <c r="DC1274" s="206"/>
      <c r="DD1274" s="206"/>
      <c r="DE1274" s="206"/>
      <c r="DF1274" s="206"/>
      <c r="DG1274" s="206"/>
      <c r="DH1274" s="206"/>
      <c r="DI1274" s="206"/>
      <c r="DJ1274" s="206"/>
      <c r="DK1274" s="206"/>
      <c r="DL1274" s="206"/>
      <c r="DM1274" s="206"/>
      <c r="DN1274" s="206"/>
      <c r="DO1274" s="206"/>
      <c r="DP1274" s="206"/>
      <c r="DQ1274" s="206"/>
      <c r="DR1274" s="206"/>
      <c r="DS1274" s="206"/>
      <c r="DT1274" s="206"/>
      <c r="DU1274" s="206"/>
      <c r="DV1274" s="206"/>
      <c r="DW1274" s="206"/>
      <c r="DX1274" s="206"/>
      <c r="DY1274" s="206"/>
      <c r="DZ1274" s="206"/>
      <c r="EA1274" s="206"/>
      <c r="EB1274" s="206"/>
      <c r="EC1274" s="206"/>
      <c r="ED1274" s="206"/>
      <c r="EE1274" s="206"/>
      <c r="EF1274" s="206"/>
      <c r="EG1274" s="206"/>
      <c r="EH1274" s="206"/>
      <c r="EI1274" s="206"/>
      <c r="EJ1274" s="206"/>
      <c r="EK1274" s="206"/>
      <c r="EL1274" s="206"/>
      <c r="EM1274" s="206"/>
      <c r="EN1274" s="206"/>
      <c r="EO1274" s="206"/>
      <c r="EP1274" s="206"/>
      <c r="EQ1274" s="206"/>
      <c r="ER1274" s="206"/>
      <c r="ES1274" s="206"/>
      <c r="ET1274" s="206"/>
      <c r="EU1274" s="206"/>
      <c r="EV1274" s="206"/>
      <c r="EW1274" s="206"/>
      <c r="EX1274" s="206"/>
      <c r="EY1274" s="206"/>
      <c r="EZ1274" s="206"/>
      <c r="FA1274" s="206"/>
      <c r="FB1274" s="206"/>
      <c r="FC1274" s="206"/>
      <c r="FD1274" s="206"/>
      <c r="FE1274" s="206"/>
      <c r="FF1274" s="206"/>
      <c r="FG1274" s="206"/>
      <c r="FH1274" s="206"/>
      <c r="FI1274" s="206"/>
      <c r="FJ1274" s="206"/>
      <c r="FK1274" s="206"/>
      <c r="FL1274" s="206"/>
      <c r="FM1274" s="206"/>
      <c r="FN1274" s="206"/>
      <c r="FO1274" s="206"/>
      <c r="FP1274" s="206"/>
      <c r="FQ1274" s="206"/>
      <c r="FR1274" s="206"/>
      <c r="FS1274" s="206"/>
      <c r="FT1274" s="206"/>
      <c r="FU1274" s="206"/>
      <c r="FV1274" s="206"/>
      <c r="FW1274" s="206"/>
      <c r="FX1274" s="206"/>
      <c r="FY1274" s="206"/>
      <c r="FZ1274" s="206"/>
      <c r="GA1274" s="206"/>
      <c r="GB1274" s="206"/>
      <c r="GC1274" s="206"/>
      <c r="GD1274" s="206"/>
      <c r="GE1274" s="206"/>
      <c r="GF1274" s="206"/>
      <c r="GG1274" s="206"/>
      <c r="GH1274" s="206"/>
      <c r="GI1274" s="206"/>
      <c r="GJ1274" s="206"/>
      <c r="GK1274" s="206"/>
      <c r="GL1274" s="206"/>
      <c r="GM1274" s="206"/>
      <c r="GN1274" s="206"/>
      <c r="GO1274" s="206"/>
      <c r="GP1274" s="206"/>
      <c r="GQ1274" s="206"/>
      <c r="GR1274" s="206"/>
      <c r="GS1274" s="206"/>
      <c r="GT1274" s="206"/>
      <c r="GU1274" s="206"/>
      <c r="GV1274" s="206"/>
      <c r="GW1274" s="206"/>
      <c r="GX1274" s="206"/>
      <c r="GY1274" s="206"/>
      <c r="GZ1274" s="206"/>
      <c r="HA1274" s="206"/>
      <c r="HB1274" s="206"/>
      <c r="HC1274" s="206"/>
      <c r="HD1274" s="206"/>
      <c r="HE1274" s="206"/>
      <c r="HF1274" s="206"/>
      <c r="HG1274" s="206"/>
      <c r="HH1274" s="206"/>
      <c r="HI1274" s="206"/>
      <c r="HJ1274" s="206"/>
      <c r="HK1274" s="206"/>
      <c r="HL1274" s="206"/>
      <c r="HM1274" s="206"/>
      <c r="HN1274" s="206"/>
      <c r="HO1274" s="206"/>
      <c r="HP1274" s="206"/>
      <c r="HQ1274" s="206"/>
      <c r="HR1274" s="206"/>
      <c r="HS1274" s="206"/>
      <c r="HT1274" s="206"/>
      <c r="HU1274" s="206"/>
      <c r="HV1274" s="206"/>
      <c r="HW1274" s="206"/>
      <c r="HX1274" s="206"/>
      <c r="HY1274" s="206"/>
      <c r="HZ1274" s="206"/>
      <c r="IA1274" s="206"/>
      <c r="IB1274" s="206"/>
      <c r="IC1274" s="206"/>
      <c r="ID1274" s="206"/>
      <c r="IE1274" s="206"/>
      <c r="IF1274" s="206"/>
      <c r="IG1274" s="206"/>
      <c r="IH1274" s="206"/>
    </row>
    <row r="1275" spans="1:242" s="225" customFormat="1" hidden="1" x14ac:dyDescent="0.25">
      <c r="A1275" s="206"/>
      <c r="B1275" s="206"/>
      <c r="C1275" s="207">
        <v>43818</v>
      </c>
      <c r="D1275" s="248" t="s">
        <v>2234</v>
      </c>
      <c r="E1275" s="238"/>
      <c r="F1275" s="238"/>
      <c r="G1275" s="249"/>
      <c r="H1275" s="313">
        <v>2155000</v>
      </c>
      <c r="I1275" s="313"/>
      <c r="J1275" s="329">
        <f t="shared" si="20"/>
        <v>7345195</v>
      </c>
      <c r="K1275" s="419"/>
      <c r="L1275" s="287"/>
      <c r="M1275" s="238"/>
      <c r="N1275" s="287"/>
      <c r="O1275" s="287"/>
      <c r="P1275" s="287"/>
      <c r="Q1275" s="287"/>
      <c r="R1275" s="287"/>
      <c r="S1275" s="287"/>
      <c r="T1275" s="287"/>
      <c r="U1275" s="287"/>
      <c r="V1275" s="287"/>
      <c r="W1275" s="287"/>
      <c r="X1275" s="287"/>
      <c r="Y1275" s="287"/>
      <c r="Z1275" s="287"/>
      <c r="AA1275" s="287"/>
      <c r="AB1275" s="287"/>
      <c r="AC1275" s="287"/>
      <c r="AD1275" s="287"/>
      <c r="AE1275" s="287"/>
      <c r="AF1275" s="287"/>
      <c r="AG1275" s="287"/>
      <c r="AH1275" s="287"/>
      <c r="AI1275" s="287"/>
      <c r="AJ1275" s="449"/>
      <c r="AK1275" s="206"/>
      <c r="AL1275" s="206"/>
      <c r="AM1275" s="206"/>
      <c r="AN1275" s="206"/>
      <c r="AO1275" s="206"/>
      <c r="AP1275" s="206"/>
      <c r="AQ1275" s="206"/>
      <c r="AR1275" s="206"/>
      <c r="AS1275" s="206"/>
      <c r="AT1275" s="206"/>
      <c r="AU1275" s="206"/>
      <c r="AV1275" s="206"/>
      <c r="AW1275" s="206"/>
      <c r="AX1275" s="206"/>
      <c r="AY1275" s="206"/>
      <c r="AZ1275" s="206"/>
      <c r="BA1275" s="206"/>
      <c r="BB1275" s="206"/>
      <c r="BC1275" s="206"/>
      <c r="BD1275" s="206"/>
      <c r="BE1275" s="206"/>
      <c r="BF1275" s="206"/>
      <c r="BG1275" s="206"/>
      <c r="BH1275" s="206"/>
      <c r="BI1275" s="206"/>
      <c r="BJ1275" s="206"/>
      <c r="BK1275" s="206"/>
      <c r="BL1275" s="206"/>
      <c r="BM1275" s="206"/>
      <c r="BN1275" s="206"/>
      <c r="BO1275" s="206"/>
      <c r="BP1275" s="206"/>
      <c r="BQ1275" s="206"/>
      <c r="BR1275" s="206"/>
      <c r="BS1275" s="206"/>
      <c r="BT1275" s="206"/>
      <c r="BU1275" s="206"/>
      <c r="BV1275" s="206"/>
      <c r="BW1275" s="206"/>
      <c r="BX1275" s="206"/>
      <c r="BY1275" s="206"/>
      <c r="BZ1275" s="206"/>
      <c r="CA1275" s="206"/>
      <c r="CB1275" s="206"/>
      <c r="CC1275" s="206"/>
      <c r="CD1275" s="206"/>
      <c r="CE1275" s="206"/>
      <c r="CF1275" s="206"/>
      <c r="CG1275" s="206"/>
      <c r="CH1275" s="206"/>
      <c r="CI1275" s="206"/>
      <c r="CJ1275" s="206"/>
      <c r="CK1275" s="206"/>
      <c r="CL1275" s="206"/>
      <c r="CM1275" s="206"/>
      <c r="CN1275" s="206"/>
      <c r="CO1275" s="206"/>
      <c r="CP1275" s="206"/>
      <c r="CQ1275" s="206"/>
      <c r="CR1275" s="206"/>
      <c r="CS1275" s="206"/>
      <c r="CT1275" s="206"/>
      <c r="CU1275" s="206"/>
      <c r="CV1275" s="206"/>
      <c r="CW1275" s="206"/>
      <c r="CX1275" s="206"/>
      <c r="CY1275" s="206"/>
      <c r="CZ1275" s="206"/>
      <c r="DA1275" s="206"/>
      <c r="DB1275" s="206"/>
      <c r="DC1275" s="206"/>
      <c r="DD1275" s="206"/>
      <c r="DE1275" s="206"/>
      <c r="DF1275" s="206"/>
      <c r="DG1275" s="206"/>
      <c r="DH1275" s="206"/>
      <c r="DI1275" s="206"/>
      <c r="DJ1275" s="206"/>
      <c r="DK1275" s="206"/>
      <c r="DL1275" s="206"/>
      <c r="DM1275" s="206"/>
      <c r="DN1275" s="206"/>
      <c r="DO1275" s="206"/>
      <c r="DP1275" s="206"/>
      <c r="DQ1275" s="206"/>
      <c r="DR1275" s="206"/>
      <c r="DS1275" s="206"/>
      <c r="DT1275" s="206"/>
      <c r="DU1275" s="206"/>
      <c r="DV1275" s="206"/>
      <c r="DW1275" s="206"/>
      <c r="DX1275" s="206"/>
      <c r="DY1275" s="206"/>
      <c r="DZ1275" s="206"/>
      <c r="EA1275" s="206"/>
      <c r="EB1275" s="206"/>
      <c r="EC1275" s="206"/>
      <c r="ED1275" s="206"/>
      <c r="EE1275" s="206"/>
      <c r="EF1275" s="206"/>
      <c r="EG1275" s="206"/>
      <c r="EH1275" s="206"/>
      <c r="EI1275" s="206"/>
      <c r="EJ1275" s="206"/>
      <c r="EK1275" s="206"/>
      <c r="EL1275" s="206"/>
      <c r="EM1275" s="206"/>
      <c r="EN1275" s="206"/>
      <c r="EO1275" s="206"/>
      <c r="EP1275" s="206"/>
      <c r="EQ1275" s="206"/>
      <c r="ER1275" s="206"/>
      <c r="ES1275" s="206"/>
      <c r="ET1275" s="206"/>
      <c r="EU1275" s="206"/>
      <c r="EV1275" s="206"/>
      <c r="EW1275" s="206"/>
      <c r="EX1275" s="206"/>
      <c r="EY1275" s="206"/>
      <c r="EZ1275" s="206"/>
      <c r="FA1275" s="206"/>
      <c r="FB1275" s="206"/>
      <c r="FC1275" s="206"/>
      <c r="FD1275" s="206"/>
      <c r="FE1275" s="206"/>
      <c r="FF1275" s="206"/>
      <c r="FG1275" s="206"/>
      <c r="FH1275" s="206"/>
      <c r="FI1275" s="206"/>
      <c r="FJ1275" s="206"/>
      <c r="FK1275" s="206"/>
      <c r="FL1275" s="206"/>
      <c r="FM1275" s="206"/>
      <c r="FN1275" s="206"/>
      <c r="FO1275" s="206"/>
      <c r="FP1275" s="206"/>
      <c r="FQ1275" s="206"/>
      <c r="FR1275" s="206"/>
      <c r="FS1275" s="206"/>
      <c r="FT1275" s="206"/>
      <c r="FU1275" s="206"/>
      <c r="FV1275" s="206"/>
      <c r="FW1275" s="206"/>
      <c r="FX1275" s="206"/>
      <c r="FY1275" s="206"/>
      <c r="FZ1275" s="206"/>
      <c r="GA1275" s="206"/>
      <c r="GB1275" s="206"/>
      <c r="GC1275" s="206"/>
      <c r="GD1275" s="206"/>
      <c r="GE1275" s="206"/>
      <c r="GF1275" s="206"/>
      <c r="GG1275" s="206"/>
      <c r="GH1275" s="206"/>
      <c r="GI1275" s="206"/>
      <c r="GJ1275" s="206"/>
      <c r="GK1275" s="206"/>
      <c r="GL1275" s="206"/>
      <c r="GM1275" s="206"/>
      <c r="GN1275" s="206"/>
      <c r="GO1275" s="206"/>
      <c r="GP1275" s="206"/>
      <c r="GQ1275" s="206"/>
      <c r="GR1275" s="206"/>
      <c r="GS1275" s="206"/>
      <c r="GT1275" s="206"/>
      <c r="GU1275" s="206"/>
      <c r="GV1275" s="206"/>
      <c r="GW1275" s="206"/>
      <c r="GX1275" s="206"/>
      <c r="GY1275" s="206"/>
      <c r="GZ1275" s="206"/>
      <c r="HA1275" s="206"/>
      <c r="HB1275" s="206"/>
      <c r="HC1275" s="206"/>
      <c r="HD1275" s="206"/>
      <c r="HE1275" s="206"/>
      <c r="HF1275" s="206"/>
      <c r="HG1275" s="206"/>
      <c r="HH1275" s="206"/>
      <c r="HI1275" s="206"/>
      <c r="HJ1275" s="206"/>
      <c r="HK1275" s="206"/>
      <c r="HL1275" s="206"/>
      <c r="HM1275" s="206"/>
      <c r="HN1275" s="206"/>
      <c r="HO1275" s="206"/>
      <c r="HP1275" s="206"/>
      <c r="HQ1275" s="206"/>
      <c r="HR1275" s="206"/>
      <c r="HS1275" s="206"/>
      <c r="HT1275" s="206"/>
      <c r="HU1275" s="206"/>
      <c r="HV1275" s="206"/>
      <c r="HW1275" s="206"/>
      <c r="HX1275" s="206"/>
      <c r="HY1275" s="206"/>
      <c r="HZ1275" s="206"/>
      <c r="IA1275" s="206"/>
      <c r="IB1275" s="206"/>
      <c r="IC1275" s="206"/>
      <c r="ID1275" s="206"/>
      <c r="IE1275" s="206"/>
      <c r="IF1275" s="206"/>
      <c r="IG1275" s="206"/>
      <c r="IH1275" s="206"/>
    </row>
    <row r="1276" spans="1:242" s="225" customFormat="1" hidden="1" x14ac:dyDescent="0.25">
      <c r="A1276" s="206"/>
      <c r="B1276" s="206"/>
      <c r="C1276" s="207">
        <v>43818</v>
      </c>
      <c r="D1276" s="248" t="s">
        <v>2238</v>
      </c>
      <c r="E1276" s="238" t="s">
        <v>2237</v>
      </c>
      <c r="F1276" s="238"/>
      <c r="G1276" s="249" t="s">
        <v>1521</v>
      </c>
      <c r="H1276" s="313"/>
      <c r="I1276" s="313">
        <v>1197000</v>
      </c>
      <c r="J1276" s="329">
        <f t="shared" si="20"/>
        <v>6148195</v>
      </c>
      <c r="K1276" s="419"/>
      <c r="L1276" s="287"/>
      <c r="M1276" s="238" t="s">
        <v>2237</v>
      </c>
      <c r="N1276" s="287"/>
      <c r="O1276" s="287"/>
      <c r="P1276" s="287"/>
      <c r="Q1276" s="287"/>
      <c r="R1276" s="287"/>
      <c r="S1276" s="287"/>
      <c r="T1276" s="287"/>
      <c r="U1276" s="287"/>
      <c r="V1276" s="287"/>
      <c r="W1276" s="287"/>
      <c r="X1276" s="287"/>
      <c r="Y1276" s="287"/>
      <c r="Z1276" s="287"/>
      <c r="AA1276" s="287"/>
      <c r="AB1276" s="287"/>
      <c r="AC1276" s="287"/>
      <c r="AD1276" s="287"/>
      <c r="AE1276" s="287"/>
      <c r="AF1276" s="287"/>
      <c r="AG1276" s="287"/>
      <c r="AH1276" s="287"/>
      <c r="AI1276" s="287"/>
      <c r="AJ1276" s="449"/>
      <c r="AK1276" s="206"/>
      <c r="AL1276" s="206"/>
      <c r="AM1276" s="206"/>
      <c r="AN1276" s="206"/>
      <c r="AO1276" s="206"/>
      <c r="AP1276" s="206"/>
      <c r="AQ1276" s="206"/>
      <c r="AR1276" s="206"/>
      <c r="AS1276" s="206"/>
      <c r="AT1276" s="206"/>
      <c r="AU1276" s="206"/>
      <c r="AV1276" s="206"/>
      <c r="AW1276" s="206"/>
      <c r="AX1276" s="206"/>
      <c r="AY1276" s="206"/>
      <c r="AZ1276" s="206"/>
      <c r="BA1276" s="206"/>
      <c r="BB1276" s="206"/>
      <c r="BC1276" s="206"/>
      <c r="BD1276" s="206"/>
      <c r="BE1276" s="206"/>
      <c r="BF1276" s="206"/>
      <c r="BG1276" s="206"/>
      <c r="BH1276" s="206"/>
      <c r="BI1276" s="206"/>
      <c r="BJ1276" s="206"/>
      <c r="BK1276" s="206"/>
      <c r="BL1276" s="206"/>
      <c r="BM1276" s="206"/>
      <c r="BN1276" s="206"/>
      <c r="BO1276" s="206"/>
      <c r="BP1276" s="206"/>
      <c r="BQ1276" s="206"/>
      <c r="BR1276" s="206"/>
      <c r="BS1276" s="206"/>
      <c r="BT1276" s="206"/>
      <c r="BU1276" s="206"/>
      <c r="BV1276" s="206"/>
      <c r="BW1276" s="206"/>
      <c r="BX1276" s="206"/>
      <c r="BY1276" s="206"/>
      <c r="BZ1276" s="206"/>
      <c r="CA1276" s="206"/>
      <c r="CB1276" s="206"/>
      <c r="CC1276" s="206"/>
      <c r="CD1276" s="206"/>
      <c r="CE1276" s="206"/>
      <c r="CF1276" s="206"/>
      <c r="CG1276" s="206"/>
      <c r="CH1276" s="206"/>
      <c r="CI1276" s="206"/>
      <c r="CJ1276" s="206"/>
      <c r="CK1276" s="206"/>
      <c r="CL1276" s="206"/>
      <c r="CM1276" s="206"/>
      <c r="CN1276" s="206"/>
      <c r="CO1276" s="206"/>
      <c r="CP1276" s="206"/>
      <c r="CQ1276" s="206"/>
      <c r="CR1276" s="206"/>
      <c r="CS1276" s="206"/>
      <c r="CT1276" s="206"/>
      <c r="CU1276" s="206"/>
      <c r="CV1276" s="206"/>
      <c r="CW1276" s="206"/>
      <c r="CX1276" s="206"/>
      <c r="CY1276" s="206"/>
      <c r="CZ1276" s="206"/>
      <c r="DA1276" s="206"/>
      <c r="DB1276" s="206"/>
      <c r="DC1276" s="206"/>
      <c r="DD1276" s="206"/>
      <c r="DE1276" s="206"/>
      <c r="DF1276" s="206"/>
      <c r="DG1276" s="206"/>
      <c r="DH1276" s="206"/>
      <c r="DI1276" s="206"/>
      <c r="DJ1276" s="206"/>
      <c r="DK1276" s="206"/>
      <c r="DL1276" s="206"/>
      <c r="DM1276" s="206"/>
      <c r="DN1276" s="206"/>
      <c r="DO1276" s="206"/>
      <c r="DP1276" s="206"/>
      <c r="DQ1276" s="206"/>
      <c r="DR1276" s="206"/>
      <c r="DS1276" s="206"/>
      <c r="DT1276" s="206"/>
      <c r="DU1276" s="206"/>
      <c r="DV1276" s="206"/>
      <c r="DW1276" s="206"/>
      <c r="DX1276" s="206"/>
      <c r="DY1276" s="206"/>
      <c r="DZ1276" s="206"/>
      <c r="EA1276" s="206"/>
      <c r="EB1276" s="206"/>
      <c r="EC1276" s="206"/>
      <c r="ED1276" s="206"/>
      <c r="EE1276" s="206"/>
      <c r="EF1276" s="206"/>
      <c r="EG1276" s="206"/>
      <c r="EH1276" s="206"/>
      <c r="EI1276" s="206"/>
      <c r="EJ1276" s="206"/>
      <c r="EK1276" s="206"/>
      <c r="EL1276" s="206"/>
      <c r="EM1276" s="206"/>
      <c r="EN1276" s="206"/>
      <c r="EO1276" s="206"/>
      <c r="EP1276" s="206"/>
      <c r="EQ1276" s="206"/>
      <c r="ER1276" s="206"/>
      <c r="ES1276" s="206"/>
      <c r="ET1276" s="206"/>
      <c r="EU1276" s="206"/>
      <c r="EV1276" s="206"/>
      <c r="EW1276" s="206"/>
      <c r="EX1276" s="206"/>
      <c r="EY1276" s="206"/>
      <c r="EZ1276" s="206"/>
      <c r="FA1276" s="206"/>
      <c r="FB1276" s="206"/>
      <c r="FC1276" s="206"/>
      <c r="FD1276" s="206"/>
      <c r="FE1276" s="206"/>
      <c r="FF1276" s="206"/>
      <c r="FG1276" s="206"/>
      <c r="FH1276" s="206"/>
      <c r="FI1276" s="206"/>
      <c r="FJ1276" s="206"/>
      <c r="FK1276" s="206"/>
      <c r="FL1276" s="206"/>
      <c r="FM1276" s="206"/>
      <c r="FN1276" s="206"/>
      <c r="FO1276" s="206"/>
      <c r="FP1276" s="206"/>
      <c r="FQ1276" s="206"/>
      <c r="FR1276" s="206"/>
      <c r="FS1276" s="206"/>
      <c r="FT1276" s="206"/>
      <c r="FU1276" s="206"/>
      <c r="FV1276" s="206"/>
      <c r="FW1276" s="206"/>
      <c r="FX1276" s="206"/>
      <c r="FY1276" s="206"/>
      <c r="FZ1276" s="206"/>
      <c r="GA1276" s="206"/>
      <c r="GB1276" s="206"/>
      <c r="GC1276" s="206"/>
      <c r="GD1276" s="206"/>
      <c r="GE1276" s="206"/>
      <c r="GF1276" s="206"/>
      <c r="GG1276" s="206"/>
      <c r="GH1276" s="206"/>
      <c r="GI1276" s="206"/>
      <c r="GJ1276" s="206"/>
      <c r="GK1276" s="206"/>
      <c r="GL1276" s="206"/>
      <c r="GM1276" s="206"/>
      <c r="GN1276" s="206"/>
      <c r="GO1276" s="206"/>
      <c r="GP1276" s="206"/>
      <c r="GQ1276" s="206"/>
      <c r="GR1276" s="206"/>
      <c r="GS1276" s="206"/>
      <c r="GT1276" s="206"/>
      <c r="GU1276" s="206"/>
      <c r="GV1276" s="206"/>
      <c r="GW1276" s="206"/>
      <c r="GX1276" s="206"/>
      <c r="GY1276" s="206"/>
      <c r="GZ1276" s="206"/>
      <c r="HA1276" s="206"/>
      <c r="HB1276" s="206"/>
      <c r="HC1276" s="206"/>
      <c r="HD1276" s="206"/>
      <c r="HE1276" s="206"/>
      <c r="HF1276" s="206"/>
      <c r="HG1276" s="206"/>
      <c r="HH1276" s="206"/>
      <c r="HI1276" s="206"/>
      <c r="HJ1276" s="206"/>
      <c r="HK1276" s="206"/>
      <c r="HL1276" s="206"/>
      <c r="HM1276" s="206"/>
      <c r="HN1276" s="206"/>
      <c r="HO1276" s="206"/>
      <c r="HP1276" s="206"/>
      <c r="HQ1276" s="206"/>
      <c r="HR1276" s="206"/>
      <c r="HS1276" s="206"/>
      <c r="HT1276" s="206"/>
      <c r="HU1276" s="206"/>
      <c r="HV1276" s="206"/>
      <c r="HW1276" s="206"/>
      <c r="HX1276" s="206"/>
      <c r="HY1276" s="206"/>
      <c r="HZ1276" s="206"/>
      <c r="IA1276" s="206"/>
      <c r="IB1276" s="206"/>
      <c r="IC1276" s="206"/>
      <c r="ID1276" s="206"/>
      <c r="IE1276" s="206"/>
      <c r="IF1276" s="206"/>
      <c r="IG1276" s="206"/>
      <c r="IH1276" s="206"/>
    </row>
    <row r="1277" spans="1:242" s="225" customFormat="1" hidden="1" x14ac:dyDescent="0.25">
      <c r="A1277" s="206"/>
      <c r="B1277" s="206"/>
      <c r="C1277" s="207">
        <v>43818</v>
      </c>
      <c r="D1277" s="248" t="s">
        <v>2239</v>
      </c>
      <c r="E1277" s="238" t="s">
        <v>2240</v>
      </c>
      <c r="F1277" s="238"/>
      <c r="G1277" s="249" t="s">
        <v>1521</v>
      </c>
      <c r="H1277" s="313"/>
      <c r="I1277" s="313">
        <v>1568000</v>
      </c>
      <c r="J1277" s="329">
        <f t="shared" si="20"/>
        <v>4580195</v>
      </c>
      <c r="K1277" s="419"/>
      <c r="L1277" s="287"/>
      <c r="M1277" s="238" t="s">
        <v>2240</v>
      </c>
      <c r="N1277" s="287"/>
      <c r="O1277" s="287"/>
      <c r="P1277" s="287"/>
      <c r="Q1277" s="287"/>
      <c r="R1277" s="287"/>
      <c r="S1277" s="287"/>
      <c r="T1277" s="287"/>
      <c r="U1277" s="287"/>
      <c r="V1277" s="287"/>
      <c r="W1277" s="287"/>
      <c r="X1277" s="287"/>
      <c r="Y1277" s="287"/>
      <c r="Z1277" s="287"/>
      <c r="AA1277" s="287"/>
      <c r="AB1277" s="287"/>
      <c r="AC1277" s="287"/>
      <c r="AD1277" s="287"/>
      <c r="AE1277" s="287"/>
      <c r="AF1277" s="287"/>
      <c r="AG1277" s="287"/>
      <c r="AH1277" s="287"/>
      <c r="AI1277" s="287"/>
      <c r="AJ1277" s="449"/>
      <c r="AK1277" s="206"/>
      <c r="AL1277" s="206"/>
      <c r="AM1277" s="206"/>
      <c r="AN1277" s="206"/>
      <c r="AO1277" s="206"/>
      <c r="AP1277" s="206"/>
      <c r="AQ1277" s="206"/>
      <c r="AR1277" s="206"/>
      <c r="AS1277" s="206"/>
      <c r="AT1277" s="206"/>
      <c r="AU1277" s="206"/>
      <c r="AV1277" s="206"/>
      <c r="AW1277" s="206"/>
      <c r="AX1277" s="206"/>
      <c r="AY1277" s="206"/>
      <c r="AZ1277" s="206"/>
      <c r="BA1277" s="206"/>
      <c r="BB1277" s="206"/>
      <c r="BC1277" s="206"/>
      <c r="BD1277" s="206"/>
      <c r="BE1277" s="206"/>
      <c r="BF1277" s="206"/>
      <c r="BG1277" s="206"/>
      <c r="BH1277" s="206"/>
      <c r="BI1277" s="206"/>
      <c r="BJ1277" s="206"/>
      <c r="BK1277" s="206"/>
      <c r="BL1277" s="206"/>
      <c r="BM1277" s="206"/>
      <c r="BN1277" s="206"/>
      <c r="BO1277" s="206"/>
      <c r="BP1277" s="206"/>
      <c r="BQ1277" s="206"/>
      <c r="BR1277" s="206"/>
      <c r="BS1277" s="206"/>
      <c r="BT1277" s="206"/>
      <c r="BU1277" s="206"/>
      <c r="BV1277" s="206"/>
      <c r="BW1277" s="206"/>
      <c r="BX1277" s="206"/>
      <c r="BY1277" s="206"/>
      <c r="BZ1277" s="206"/>
      <c r="CA1277" s="206"/>
      <c r="CB1277" s="206"/>
      <c r="CC1277" s="206"/>
      <c r="CD1277" s="206"/>
      <c r="CE1277" s="206"/>
      <c r="CF1277" s="206"/>
      <c r="CG1277" s="206"/>
      <c r="CH1277" s="206"/>
      <c r="CI1277" s="206"/>
      <c r="CJ1277" s="206"/>
      <c r="CK1277" s="206"/>
      <c r="CL1277" s="206"/>
      <c r="CM1277" s="206"/>
      <c r="CN1277" s="206"/>
      <c r="CO1277" s="206"/>
      <c r="CP1277" s="206"/>
      <c r="CQ1277" s="206"/>
      <c r="CR1277" s="206"/>
      <c r="CS1277" s="206"/>
      <c r="CT1277" s="206"/>
      <c r="CU1277" s="206"/>
      <c r="CV1277" s="206"/>
      <c r="CW1277" s="206"/>
      <c r="CX1277" s="206"/>
      <c r="CY1277" s="206"/>
      <c r="CZ1277" s="206"/>
      <c r="DA1277" s="206"/>
      <c r="DB1277" s="206"/>
      <c r="DC1277" s="206"/>
      <c r="DD1277" s="206"/>
      <c r="DE1277" s="206"/>
      <c r="DF1277" s="206"/>
      <c r="DG1277" s="206"/>
      <c r="DH1277" s="206"/>
      <c r="DI1277" s="206"/>
      <c r="DJ1277" s="206"/>
      <c r="DK1277" s="206"/>
      <c r="DL1277" s="206"/>
      <c r="DM1277" s="206"/>
      <c r="DN1277" s="206"/>
      <c r="DO1277" s="206"/>
      <c r="DP1277" s="206"/>
      <c r="DQ1277" s="206"/>
      <c r="DR1277" s="206"/>
      <c r="DS1277" s="206"/>
      <c r="DT1277" s="206"/>
      <c r="DU1277" s="206"/>
      <c r="DV1277" s="206"/>
      <c r="DW1277" s="206"/>
      <c r="DX1277" s="206"/>
      <c r="DY1277" s="206"/>
      <c r="DZ1277" s="206"/>
      <c r="EA1277" s="206"/>
      <c r="EB1277" s="206"/>
      <c r="EC1277" s="206"/>
      <c r="ED1277" s="206"/>
      <c r="EE1277" s="206"/>
      <c r="EF1277" s="206"/>
      <c r="EG1277" s="206"/>
      <c r="EH1277" s="206"/>
      <c r="EI1277" s="206"/>
      <c r="EJ1277" s="206"/>
      <c r="EK1277" s="206"/>
      <c r="EL1277" s="206"/>
      <c r="EM1277" s="206"/>
      <c r="EN1277" s="206"/>
      <c r="EO1277" s="206"/>
      <c r="EP1277" s="206"/>
      <c r="EQ1277" s="206"/>
      <c r="ER1277" s="206"/>
      <c r="ES1277" s="206"/>
      <c r="ET1277" s="206"/>
      <c r="EU1277" s="206"/>
      <c r="EV1277" s="206"/>
      <c r="EW1277" s="206"/>
      <c r="EX1277" s="206"/>
      <c r="EY1277" s="206"/>
      <c r="EZ1277" s="206"/>
      <c r="FA1277" s="206"/>
      <c r="FB1277" s="206"/>
      <c r="FC1277" s="206"/>
      <c r="FD1277" s="206"/>
      <c r="FE1277" s="206"/>
      <c r="FF1277" s="206"/>
      <c r="FG1277" s="206"/>
      <c r="FH1277" s="206"/>
      <c r="FI1277" s="206"/>
      <c r="FJ1277" s="206"/>
      <c r="FK1277" s="206"/>
      <c r="FL1277" s="206"/>
      <c r="FM1277" s="206"/>
      <c r="FN1277" s="206"/>
      <c r="FO1277" s="206"/>
      <c r="FP1277" s="206"/>
      <c r="FQ1277" s="206"/>
      <c r="FR1277" s="206"/>
      <c r="FS1277" s="206"/>
      <c r="FT1277" s="206"/>
      <c r="FU1277" s="206"/>
      <c r="FV1277" s="206"/>
      <c r="FW1277" s="206"/>
      <c r="FX1277" s="206"/>
      <c r="FY1277" s="206"/>
      <c r="FZ1277" s="206"/>
      <c r="GA1277" s="206"/>
      <c r="GB1277" s="206"/>
      <c r="GC1277" s="206"/>
      <c r="GD1277" s="206"/>
      <c r="GE1277" s="206"/>
      <c r="GF1277" s="206"/>
      <c r="GG1277" s="206"/>
      <c r="GH1277" s="206"/>
      <c r="GI1277" s="206"/>
      <c r="GJ1277" s="206"/>
      <c r="GK1277" s="206"/>
      <c r="GL1277" s="206"/>
      <c r="GM1277" s="206"/>
      <c r="GN1277" s="206"/>
      <c r="GO1277" s="206"/>
      <c r="GP1277" s="206"/>
      <c r="GQ1277" s="206"/>
      <c r="GR1277" s="206"/>
      <c r="GS1277" s="206"/>
      <c r="GT1277" s="206"/>
      <c r="GU1277" s="206"/>
      <c r="GV1277" s="206"/>
      <c r="GW1277" s="206"/>
      <c r="GX1277" s="206"/>
      <c r="GY1277" s="206"/>
      <c r="GZ1277" s="206"/>
      <c r="HA1277" s="206"/>
      <c r="HB1277" s="206"/>
      <c r="HC1277" s="206"/>
      <c r="HD1277" s="206"/>
      <c r="HE1277" s="206"/>
      <c r="HF1277" s="206"/>
      <c r="HG1277" s="206"/>
      <c r="HH1277" s="206"/>
      <c r="HI1277" s="206"/>
      <c r="HJ1277" s="206"/>
      <c r="HK1277" s="206"/>
      <c r="HL1277" s="206"/>
      <c r="HM1277" s="206"/>
      <c r="HN1277" s="206"/>
      <c r="HO1277" s="206"/>
      <c r="HP1277" s="206"/>
      <c r="HQ1277" s="206"/>
      <c r="HR1277" s="206"/>
      <c r="HS1277" s="206"/>
      <c r="HT1277" s="206"/>
      <c r="HU1277" s="206"/>
      <c r="HV1277" s="206"/>
      <c r="HW1277" s="206"/>
      <c r="HX1277" s="206"/>
      <c r="HY1277" s="206"/>
      <c r="HZ1277" s="206"/>
      <c r="IA1277" s="206"/>
      <c r="IB1277" s="206"/>
      <c r="IC1277" s="206"/>
      <c r="ID1277" s="206"/>
      <c r="IE1277" s="206"/>
      <c r="IF1277" s="206"/>
      <c r="IG1277" s="206"/>
      <c r="IH1277" s="206"/>
    </row>
    <row r="1278" spans="1:242" s="225" customFormat="1" hidden="1" x14ac:dyDescent="0.25">
      <c r="A1278" s="206"/>
      <c r="B1278" s="206"/>
      <c r="C1278" s="207">
        <v>43818</v>
      </c>
      <c r="D1278" s="248" t="s">
        <v>2241</v>
      </c>
      <c r="E1278" s="238" t="s">
        <v>2242</v>
      </c>
      <c r="F1278" s="238"/>
      <c r="G1278" s="249" t="s">
        <v>2243</v>
      </c>
      <c r="H1278" s="313"/>
      <c r="I1278" s="313">
        <v>2000000</v>
      </c>
      <c r="J1278" s="329">
        <f t="shared" si="20"/>
        <v>2580195</v>
      </c>
      <c r="K1278" s="419"/>
      <c r="L1278" s="287"/>
      <c r="M1278" s="238" t="s">
        <v>2242</v>
      </c>
      <c r="N1278" s="287"/>
      <c r="O1278" s="287"/>
      <c r="P1278" s="287"/>
      <c r="Q1278" s="287"/>
      <c r="R1278" s="287"/>
      <c r="S1278" s="287"/>
      <c r="T1278" s="287"/>
      <c r="U1278" s="287"/>
      <c r="V1278" s="287"/>
      <c r="W1278" s="287"/>
      <c r="X1278" s="287"/>
      <c r="Y1278" s="287"/>
      <c r="Z1278" s="287"/>
      <c r="AA1278" s="287"/>
      <c r="AB1278" s="287"/>
      <c r="AC1278" s="287"/>
      <c r="AD1278" s="287"/>
      <c r="AE1278" s="287"/>
      <c r="AF1278" s="287"/>
      <c r="AG1278" s="287"/>
      <c r="AH1278" s="287"/>
      <c r="AI1278" s="287"/>
      <c r="AJ1278" s="449"/>
      <c r="AK1278" s="206"/>
      <c r="AL1278" s="206"/>
      <c r="AM1278" s="206"/>
      <c r="AN1278" s="206"/>
      <c r="AO1278" s="206"/>
      <c r="AP1278" s="206"/>
      <c r="AQ1278" s="206"/>
      <c r="AR1278" s="206"/>
      <c r="AS1278" s="206"/>
      <c r="AT1278" s="206"/>
      <c r="AU1278" s="206"/>
      <c r="AV1278" s="206"/>
      <c r="AW1278" s="206"/>
      <c r="AX1278" s="206"/>
      <c r="AY1278" s="206"/>
      <c r="AZ1278" s="206"/>
      <c r="BA1278" s="206"/>
      <c r="BB1278" s="206"/>
      <c r="BC1278" s="206"/>
      <c r="BD1278" s="206"/>
      <c r="BE1278" s="206"/>
      <c r="BF1278" s="206"/>
      <c r="BG1278" s="206"/>
      <c r="BH1278" s="206"/>
      <c r="BI1278" s="206"/>
      <c r="BJ1278" s="206"/>
      <c r="BK1278" s="206"/>
      <c r="BL1278" s="206"/>
      <c r="BM1278" s="206"/>
      <c r="BN1278" s="206"/>
      <c r="BO1278" s="206"/>
      <c r="BP1278" s="206"/>
      <c r="BQ1278" s="206"/>
      <c r="BR1278" s="206"/>
      <c r="BS1278" s="206"/>
      <c r="BT1278" s="206"/>
      <c r="BU1278" s="206"/>
      <c r="BV1278" s="206"/>
      <c r="BW1278" s="206"/>
      <c r="BX1278" s="206"/>
      <c r="BY1278" s="206"/>
      <c r="BZ1278" s="206"/>
      <c r="CA1278" s="206"/>
      <c r="CB1278" s="206"/>
      <c r="CC1278" s="206"/>
      <c r="CD1278" s="206"/>
      <c r="CE1278" s="206"/>
      <c r="CF1278" s="206"/>
      <c r="CG1278" s="206"/>
      <c r="CH1278" s="206"/>
      <c r="CI1278" s="206"/>
      <c r="CJ1278" s="206"/>
      <c r="CK1278" s="206"/>
      <c r="CL1278" s="206"/>
      <c r="CM1278" s="206"/>
      <c r="CN1278" s="206"/>
      <c r="CO1278" s="206"/>
      <c r="CP1278" s="206"/>
      <c r="CQ1278" s="206"/>
      <c r="CR1278" s="206"/>
      <c r="CS1278" s="206"/>
      <c r="CT1278" s="206"/>
      <c r="CU1278" s="206"/>
      <c r="CV1278" s="206"/>
      <c r="CW1278" s="206"/>
      <c r="CX1278" s="206"/>
      <c r="CY1278" s="206"/>
      <c r="CZ1278" s="206"/>
      <c r="DA1278" s="206"/>
      <c r="DB1278" s="206"/>
      <c r="DC1278" s="206"/>
      <c r="DD1278" s="206"/>
      <c r="DE1278" s="206"/>
      <c r="DF1278" s="206"/>
      <c r="DG1278" s="206"/>
      <c r="DH1278" s="206"/>
      <c r="DI1278" s="206"/>
      <c r="DJ1278" s="206"/>
      <c r="DK1278" s="206"/>
      <c r="DL1278" s="206"/>
      <c r="DM1278" s="206"/>
      <c r="DN1278" s="206"/>
      <c r="DO1278" s="206"/>
      <c r="DP1278" s="206"/>
      <c r="DQ1278" s="206"/>
      <c r="DR1278" s="206"/>
      <c r="DS1278" s="206"/>
      <c r="DT1278" s="206"/>
      <c r="DU1278" s="206"/>
      <c r="DV1278" s="206"/>
      <c r="DW1278" s="206"/>
      <c r="DX1278" s="206"/>
      <c r="DY1278" s="206"/>
      <c r="DZ1278" s="206"/>
      <c r="EA1278" s="206"/>
      <c r="EB1278" s="206"/>
      <c r="EC1278" s="206"/>
      <c r="ED1278" s="206"/>
      <c r="EE1278" s="206"/>
      <c r="EF1278" s="206"/>
      <c r="EG1278" s="206"/>
      <c r="EH1278" s="206"/>
      <c r="EI1278" s="206"/>
      <c r="EJ1278" s="206"/>
      <c r="EK1278" s="206"/>
      <c r="EL1278" s="206"/>
      <c r="EM1278" s="206"/>
      <c r="EN1278" s="206"/>
      <c r="EO1278" s="206"/>
      <c r="EP1278" s="206"/>
      <c r="EQ1278" s="206"/>
      <c r="ER1278" s="206"/>
      <c r="ES1278" s="206"/>
      <c r="ET1278" s="206"/>
      <c r="EU1278" s="206"/>
      <c r="EV1278" s="206"/>
      <c r="EW1278" s="206"/>
      <c r="EX1278" s="206"/>
      <c r="EY1278" s="206"/>
      <c r="EZ1278" s="206"/>
      <c r="FA1278" s="206"/>
      <c r="FB1278" s="206"/>
      <c r="FC1278" s="206"/>
      <c r="FD1278" s="206"/>
      <c r="FE1278" s="206"/>
      <c r="FF1278" s="206"/>
      <c r="FG1278" s="206"/>
      <c r="FH1278" s="206"/>
      <c r="FI1278" s="206"/>
      <c r="FJ1278" s="206"/>
      <c r="FK1278" s="206"/>
      <c r="FL1278" s="206"/>
      <c r="FM1278" s="206"/>
      <c r="FN1278" s="206"/>
      <c r="FO1278" s="206"/>
      <c r="FP1278" s="206"/>
      <c r="FQ1278" s="206"/>
      <c r="FR1278" s="206"/>
      <c r="FS1278" s="206"/>
      <c r="FT1278" s="206"/>
      <c r="FU1278" s="206"/>
      <c r="FV1278" s="206"/>
      <c r="FW1278" s="206"/>
      <c r="FX1278" s="206"/>
      <c r="FY1278" s="206"/>
      <c r="FZ1278" s="206"/>
      <c r="GA1278" s="206"/>
      <c r="GB1278" s="206"/>
      <c r="GC1278" s="206"/>
      <c r="GD1278" s="206"/>
      <c r="GE1278" s="206"/>
      <c r="GF1278" s="206"/>
      <c r="GG1278" s="206"/>
      <c r="GH1278" s="206"/>
      <c r="GI1278" s="206"/>
      <c r="GJ1278" s="206"/>
      <c r="GK1278" s="206"/>
      <c r="GL1278" s="206"/>
      <c r="GM1278" s="206"/>
      <c r="GN1278" s="206"/>
      <c r="GO1278" s="206"/>
      <c r="GP1278" s="206"/>
      <c r="GQ1278" s="206"/>
      <c r="GR1278" s="206"/>
      <c r="GS1278" s="206"/>
      <c r="GT1278" s="206"/>
      <c r="GU1278" s="206"/>
      <c r="GV1278" s="206"/>
      <c r="GW1278" s="206"/>
      <c r="GX1278" s="206"/>
      <c r="GY1278" s="206"/>
      <c r="GZ1278" s="206"/>
      <c r="HA1278" s="206"/>
      <c r="HB1278" s="206"/>
      <c r="HC1278" s="206"/>
      <c r="HD1278" s="206"/>
      <c r="HE1278" s="206"/>
      <c r="HF1278" s="206"/>
      <c r="HG1278" s="206"/>
      <c r="HH1278" s="206"/>
      <c r="HI1278" s="206"/>
      <c r="HJ1278" s="206"/>
      <c r="HK1278" s="206"/>
      <c r="HL1278" s="206"/>
      <c r="HM1278" s="206"/>
      <c r="HN1278" s="206"/>
      <c r="HO1278" s="206"/>
      <c r="HP1278" s="206"/>
      <c r="HQ1278" s="206"/>
      <c r="HR1278" s="206"/>
      <c r="HS1278" s="206"/>
      <c r="HT1278" s="206"/>
      <c r="HU1278" s="206"/>
      <c r="HV1278" s="206"/>
      <c r="HW1278" s="206"/>
      <c r="HX1278" s="206"/>
      <c r="HY1278" s="206"/>
      <c r="HZ1278" s="206"/>
      <c r="IA1278" s="206"/>
      <c r="IB1278" s="206"/>
      <c r="IC1278" s="206"/>
      <c r="ID1278" s="206"/>
      <c r="IE1278" s="206"/>
      <c r="IF1278" s="206"/>
      <c r="IG1278" s="206"/>
      <c r="IH1278" s="206"/>
    </row>
    <row r="1279" spans="1:242" s="225" customFormat="1" hidden="1" x14ac:dyDescent="0.25">
      <c r="A1279" s="206"/>
      <c r="B1279" s="206"/>
      <c r="C1279" s="207">
        <v>43818</v>
      </c>
      <c r="D1279" s="248" t="s">
        <v>2244</v>
      </c>
      <c r="E1279" s="238" t="s">
        <v>2245</v>
      </c>
      <c r="F1279" s="238"/>
      <c r="G1279" s="249" t="s">
        <v>2246</v>
      </c>
      <c r="H1279" s="313"/>
      <c r="I1279" s="313">
        <v>1500000</v>
      </c>
      <c r="J1279" s="329">
        <f t="shared" si="20"/>
        <v>1080195</v>
      </c>
      <c r="K1279" s="419"/>
      <c r="L1279" s="287"/>
      <c r="M1279" s="238" t="s">
        <v>2245</v>
      </c>
      <c r="N1279" s="287"/>
      <c r="O1279" s="287"/>
      <c r="P1279" s="287"/>
      <c r="Q1279" s="287"/>
      <c r="R1279" s="287"/>
      <c r="S1279" s="287"/>
      <c r="T1279" s="287"/>
      <c r="U1279" s="287"/>
      <c r="V1279" s="287"/>
      <c r="W1279" s="287"/>
      <c r="X1279" s="287"/>
      <c r="Y1279" s="287"/>
      <c r="Z1279" s="287"/>
      <c r="AA1279" s="287"/>
      <c r="AB1279" s="287"/>
      <c r="AC1279" s="287"/>
      <c r="AD1279" s="287"/>
      <c r="AE1279" s="287"/>
      <c r="AF1279" s="287"/>
      <c r="AG1279" s="287"/>
      <c r="AH1279" s="287"/>
      <c r="AI1279" s="287"/>
      <c r="AJ1279" s="449"/>
      <c r="AK1279" s="206"/>
      <c r="AL1279" s="206"/>
      <c r="AM1279" s="206"/>
      <c r="AN1279" s="206"/>
      <c r="AO1279" s="206"/>
      <c r="AP1279" s="206"/>
      <c r="AQ1279" s="206"/>
      <c r="AR1279" s="206"/>
      <c r="AS1279" s="206"/>
      <c r="AT1279" s="206"/>
      <c r="AU1279" s="206"/>
      <c r="AV1279" s="206"/>
      <c r="AW1279" s="206"/>
      <c r="AX1279" s="206"/>
      <c r="AY1279" s="206"/>
      <c r="AZ1279" s="206"/>
      <c r="BA1279" s="206"/>
      <c r="BB1279" s="206"/>
      <c r="BC1279" s="206"/>
      <c r="BD1279" s="206"/>
      <c r="BE1279" s="206"/>
      <c r="BF1279" s="206"/>
      <c r="BG1279" s="206"/>
      <c r="BH1279" s="206"/>
      <c r="BI1279" s="206"/>
      <c r="BJ1279" s="206"/>
      <c r="BK1279" s="206"/>
      <c r="BL1279" s="206"/>
      <c r="BM1279" s="206"/>
      <c r="BN1279" s="206"/>
      <c r="BO1279" s="206"/>
      <c r="BP1279" s="206"/>
      <c r="BQ1279" s="206"/>
      <c r="BR1279" s="206"/>
      <c r="BS1279" s="206"/>
      <c r="BT1279" s="206"/>
      <c r="BU1279" s="206"/>
      <c r="BV1279" s="206"/>
      <c r="BW1279" s="206"/>
      <c r="BX1279" s="206"/>
      <c r="BY1279" s="206"/>
      <c r="BZ1279" s="206"/>
      <c r="CA1279" s="206"/>
      <c r="CB1279" s="206"/>
      <c r="CC1279" s="206"/>
      <c r="CD1279" s="206"/>
      <c r="CE1279" s="206"/>
      <c r="CF1279" s="206"/>
      <c r="CG1279" s="206"/>
      <c r="CH1279" s="206"/>
      <c r="CI1279" s="206"/>
      <c r="CJ1279" s="206"/>
      <c r="CK1279" s="206"/>
      <c r="CL1279" s="206"/>
      <c r="CM1279" s="206"/>
      <c r="CN1279" s="206"/>
      <c r="CO1279" s="206"/>
      <c r="CP1279" s="206"/>
      <c r="CQ1279" s="206"/>
      <c r="CR1279" s="206"/>
      <c r="CS1279" s="206"/>
      <c r="CT1279" s="206"/>
      <c r="CU1279" s="206"/>
      <c r="CV1279" s="206"/>
      <c r="CW1279" s="206"/>
      <c r="CX1279" s="206"/>
      <c r="CY1279" s="206"/>
      <c r="CZ1279" s="206"/>
      <c r="DA1279" s="206"/>
      <c r="DB1279" s="206"/>
      <c r="DC1279" s="206"/>
      <c r="DD1279" s="206"/>
      <c r="DE1279" s="206"/>
      <c r="DF1279" s="206"/>
      <c r="DG1279" s="206"/>
      <c r="DH1279" s="206"/>
      <c r="DI1279" s="206"/>
      <c r="DJ1279" s="206"/>
      <c r="DK1279" s="206"/>
      <c r="DL1279" s="206"/>
      <c r="DM1279" s="206"/>
      <c r="DN1279" s="206"/>
      <c r="DO1279" s="206"/>
      <c r="DP1279" s="206"/>
      <c r="DQ1279" s="206"/>
      <c r="DR1279" s="206"/>
      <c r="DS1279" s="206"/>
      <c r="DT1279" s="206"/>
      <c r="DU1279" s="206"/>
      <c r="DV1279" s="206"/>
      <c r="DW1279" s="206"/>
      <c r="DX1279" s="206"/>
      <c r="DY1279" s="206"/>
      <c r="DZ1279" s="206"/>
      <c r="EA1279" s="206"/>
      <c r="EB1279" s="206"/>
      <c r="EC1279" s="206"/>
      <c r="ED1279" s="206"/>
      <c r="EE1279" s="206"/>
      <c r="EF1279" s="206"/>
      <c r="EG1279" s="206"/>
      <c r="EH1279" s="206"/>
      <c r="EI1279" s="206"/>
      <c r="EJ1279" s="206"/>
      <c r="EK1279" s="206"/>
      <c r="EL1279" s="206"/>
      <c r="EM1279" s="206"/>
      <c r="EN1279" s="206"/>
      <c r="EO1279" s="206"/>
      <c r="EP1279" s="206"/>
      <c r="EQ1279" s="206"/>
      <c r="ER1279" s="206"/>
      <c r="ES1279" s="206"/>
      <c r="ET1279" s="206"/>
      <c r="EU1279" s="206"/>
      <c r="EV1279" s="206"/>
      <c r="EW1279" s="206"/>
      <c r="EX1279" s="206"/>
      <c r="EY1279" s="206"/>
      <c r="EZ1279" s="206"/>
      <c r="FA1279" s="206"/>
      <c r="FB1279" s="206"/>
      <c r="FC1279" s="206"/>
      <c r="FD1279" s="206"/>
      <c r="FE1279" s="206"/>
      <c r="FF1279" s="206"/>
      <c r="FG1279" s="206"/>
      <c r="FH1279" s="206"/>
      <c r="FI1279" s="206"/>
      <c r="FJ1279" s="206"/>
      <c r="FK1279" s="206"/>
      <c r="FL1279" s="206"/>
      <c r="FM1279" s="206"/>
      <c r="FN1279" s="206"/>
      <c r="FO1279" s="206"/>
      <c r="FP1279" s="206"/>
      <c r="FQ1279" s="206"/>
      <c r="FR1279" s="206"/>
      <c r="FS1279" s="206"/>
      <c r="FT1279" s="206"/>
      <c r="FU1279" s="206"/>
      <c r="FV1279" s="206"/>
      <c r="FW1279" s="206"/>
      <c r="FX1279" s="206"/>
      <c r="FY1279" s="206"/>
      <c r="FZ1279" s="206"/>
      <c r="GA1279" s="206"/>
      <c r="GB1279" s="206"/>
      <c r="GC1279" s="206"/>
      <c r="GD1279" s="206"/>
      <c r="GE1279" s="206"/>
      <c r="GF1279" s="206"/>
      <c r="GG1279" s="206"/>
      <c r="GH1279" s="206"/>
      <c r="GI1279" s="206"/>
      <c r="GJ1279" s="206"/>
      <c r="GK1279" s="206"/>
      <c r="GL1279" s="206"/>
      <c r="GM1279" s="206"/>
      <c r="GN1279" s="206"/>
      <c r="GO1279" s="206"/>
      <c r="GP1279" s="206"/>
      <c r="GQ1279" s="206"/>
      <c r="GR1279" s="206"/>
      <c r="GS1279" s="206"/>
      <c r="GT1279" s="206"/>
      <c r="GU1279" s="206"/>
      <c r="GV1279" s="206"/>
      <c r="GW1279" s="206"/>
      <c r="GX1279" s="206"/>
      <c r="GY1279" s="206"/>
      <c r="GZ1279" s="206"/>
      <c r="HA1279" s="206"/>
      <c r="HB1279" s="206"/>
      <c r="HC1279" s="206"/>
      <c r="HD1279" s="206"/>
      <c r="HE1279" s="206"/>
      <c r="HF1279" s="206"/>
      <c r="HG1279" s="206"/>
      <c r="HH1279" s="206"/>
      <c r="HI1279" s="206"/>
      <c r="HJ1279" s="206"/>
      <c r="HK1279" s="206"/>
      <c r="HL1279" s="206"/>
      <c r="HM1279" s="206"/>
      <c r="HN1279" s="206"/>
      <c r="HO1279" s="206"/>
      <c r="HP1279" s="206"/>
      <c r="HQ1279" s="206"/>
      <c r="HR1279" s="206"/>
      <c r="HS1279" s="206"/>
      <c r="HT1279" s="206"/>
      <c r="HU1279" s="206"/>
      <c r="HV1279" s="206"/>
      <c r="HW1279" s="206"/>
      <c r="HX1279" s="206"/>
      <c r="HY1279" s="206"/>
      <c r="HZ1279" s="206"/>
      <c r="IA1279" s="206"/>
      <c r="IB1279" s="206"/>
      <c r="IC1279" s="206"/>
      <c r="ID1279" s="206"/>
      <c r="IE1279" s="206"/>
      <c r="IF1279" s="206"/>
      <c r="IG1279" s="206"/>
      <c r="IH1279" s="206"/>
    </row>
    <row r="1280" spans="1:242" s="225" customFormat="1" hidden="1" x14ac:dyDescent="0.25">
      <c r="A1280" s="206"/>
      <c r="B1280" s="206"/>
      <c r="C1280" s="207">
        <v>43818</v>
      </c>
      <c r="D1280" s="248" t="s">
        <v>2247</v>
      </c>
      <c r="E1280" s="238" t="s">
        <v>2248</v>
      </c>
      <c r="F1280" s="238"/>
      <c r="G1280" s="249" t="s">
        <v>2249</v>
      </c>
      <c r="H1280" s="313"/>
      <c r="I1280" s="313">
        <v>790000</v>
      </c>
      <c r="J1280" s="329">
        <f t="shared" si="20"/>
        <v>290195</v>
      </c>
      <c r="K1280" s="419"/>
      <c r="L1280" s="287"/>
      <c r="M1280" s="238" t="s">
        <v>2248</v>
      </c>
      <c r="N1280" s="287"/>
      <c r="O1280" s="287"/>
      <c r="P1280" s="287"/>
      <c r="Q1280" s="287"/>
      <c r="R1280" s="287"/>
      <c r="S1280" s="287"/>
      <c r="T1280" s="287"/>
      <c r="U1280" s="287"/>
      <c r="V1280" s="287"/>
      <c r="W1280" s="287"/>
      <c r="X1280" s="287"/>
      <c r="Y1280" s="287"/>
      <c r="Z1280" s="287"/>
      <c r="AA1280" s="287"/>
      <c r="AB1280" s="287"/>
      <c r="AC1280" s="287"/>
      <c r="AD1280" s="287"/>
      <c r="AE1280" s="287"/>
      <c r="AF1280" s="287"/>
      <c r="AG1280" s="287"/>
      <c r="AH1280" s="287"/>
      <c r="AI1280" s="287"/>
      <c r="AJ1280" s="449"/>
      <c r="AK1280" s="206"/>
      <c r="AL1280" s="206"/>
      <c r="AM1280" s="206"/>
      <c r="AN1280" s="206"/>
      <c r="AO1280" s="206"/>
      <c r="AP1280" s="206"/>
      <c r="AQ1280" s="206"/>
      <c r="AR1280" s="206"/>
      <c r="AS1280" s="206"/>
      <c r="AT1280" s="206"/>
      <c r="AU1280" s="206"/>
      <c r="AV1280" s="206"/>
      <c r="AW1280" s="206"/>
      <c r="AX1280" s="206"/>
      <c r="AY1280" s="206"/>
      <c r="AZ1280" s="206"/>
      <c r="BA1280" s="206"/>
      <c r="BB1280" s="206"/>
      <c r="BC1280" s="206"/>
      <c r="BD1280" s="206"/>
      <c r="BE1280" s="206"/>
      <c r="BF1280" s="206"/>
      <c r="BG1280" s="206"/>
      <c r="BH1280" s="206"/>
      <c r="BI1280" s="206"/>
      <c r="BJ1280" s="206"/>
      <c r="BK1280" s="206"/>
      <c r="BL1280" s="206"/>
      <c r="BM1280" s="206"/>
      <c r="BN1280" s="206"/>
      <c r="BO1280" s="206"/>
      <c r="BP1280" s="206"/>
      <c r="BQ1280" s="206"/>
      <c r="BR1280" s="206"/>
      <c r="BS1280" s="206"/>
      <c r="BT1280" s="206"/>
      <c r="BU1280" s="206"/>
      <c r="BV1280" s="206"/>
      <c r="BW1280" s="206"/>
      <c r="BX1280" s="206"/>
      <c r="BY1280" s="206"/>
      <c r="BZ1280" s="206"/>
      <c r="CA1280" s="206"/>
      <c r="CB1280" s="206"/>
      <c r="CC1280" s="206"/>
      <c r="CD1280" s="206"/>
      <c r="CE1280" s="206"/>
      <c r="CF1280" s="206"/>
      <c r="CG1280" s="206"/>
      <c r="CH1280" s="206"/>
      <c r="CI1280" s="206"/>
      <c r="CJ1280" s="206"/>
      <c r="CK1280" s="206"/>
      <c r="CL1280" s="206"/>
      <c r="CM1280" s="206"/>
      <c r="CN1280" s="206"/>
      <c r="CO1280" s="206"/>
      <c r="CP1280" s="206"/>
      <c r="CQ1280" s="206"/>
      <c r="CR1280" s="206"/>
      <c r="CS1280" s="206"/>
      <c r="CT1280" s="206"/>
      <c r="CU1280" s="206"/>
      <c r="CV1280" s="206"/>
      <c r="CW1280" s="206"/>
      <c r="CX1280" s="206"/>
      <c r="CY1280" s="206"/>
      <c r="CZ1280" s="206"/>
      <c r="DA1280" s="206"/>
      <c r="DB1280" s="206"/>
      <c r="DC1280" s="206"/>
      <c r="DD1280" s="206"/>
      <c r="DE1280" s="206"/>
      <c r="DF1280" s="206"/>
      <c r="DG1280" s="206"/>
      <c r="DH1280" s="206"/>
      <c r="DI1280" s="206"/>
      <c r="DJ1280" s="206"/>
      <c r="DK1280" s="206"/>
      <c r="DL1280" s="206"/>
      <c r="DM1280" s="206"/>
      <c r="DN1280" s="206"/>
      <c r="DO1280" s="206"/>
      <c r="DP1280" s="206"/>
      <c r="DQ1280" s="206"/>
      <c r="DR1280" s="206"/>
      <c r="DS1280" s="206"/>
      <c r="DT1280" s="206"/>
      <c r="DU1280" s="206"/>
      <c r="DV1280" s="206"/>
      <c r="DW1280" s="206"/>
      <c r="DX1280" s="206"/>
      <c r="DY1280" s="206"/>
      <c r="DZ1280" s="206"/>
      <c r="EA1280" s="206"/>
      <c r="EB1280" s="206"/>
      <c r="EC1280" s="206"/>
      <c r="ED1280" s="206"/>
      <c r="EE1280" s="206"/>
      <c r="EF1280" s="206"/>
      <c r="EG1280" s="206"/>
      <c r="EH1280" s="206"/>
      <c r="EI1280" s="206"/>
      <c r="EJ1280" s="206"/>
      <c r="EK1280" s="206"/>
      <c r="EL1280" s="206"/>
      <c r="EM1280" s="206"/>
      <c r="EN1280" s="206"/>
      <c r="EO1280" s="206"/>
      <c r="EP1280" s="206"/>
      <c r="EQ1280" s="206"/>
      <c r="ER1280" s="206"/>
      <c r="ES1280" s="206"/>
      <c r="ET1280" s="206"/>
      <c r="EU1280" s="206"/>
      <c r="EV1280" s="206"/>
      <c r="EW1280" s="206"/>
      <c r="EX1280" s="206"/>
      <c r="EY1280" s="206"/>
      <c r="EZ1280" s="206"/>
      <c r="FA1280" s="206"/>
      <c r="FB1280" s="206"/>
      <c r="FC1280" s="206"/>
      <c r="FD1280" s="206"/>
      <c r="FE1280" s="206"/>
      <c r="FF1280" s="206"/>
      <c r="FG1280" s="206"/>
      <c r="FH1280" s="206"/>
      <c r="FI1280" s="206"/>
      <c r="FJ1280" s="206"/>
      <c r="FK1280" s="206"/>
      <c r="FL1280" s="206"/>
      <c r="FM1280" s="206"/>
      <c r="FN1280" s="206"/>
      <c r="FO1280" s="206"/>
      <c r="FP1280" s="206"/>
      <c r="FQ1280" s="206"/>
      <c r="FR1280" s="206"/>
      <c r="FS1280" s="206"/>
      <c r="FT1280" s="206"/>
      <c r="FU1280" s="206"/>
      <c r="FV1280" s="206"/>
      <c r="FW1280" s="206"/>
      <c r="FX1280" s="206"/>
      <c r="FY1280" s="206"/>
      <c r="FZ1280" s="206"/>
      <c r="GA1280" s="206"/>
      <c r="GB1280" s="206"/>
      <c r="GC1280" s="206"/>
      <c r="GD1280" s="206"/>
      <c r="GE1280" s="206"/>
      <c r="GF1280" s="206"/>
      <c r="GG1280" s="206"/>
      <c r="GH1280" s="206"/>
      <c r="GI1280" s="206"/>
      <c r="GJ1280" s="206"/>
      <c r="GK1280" s="206"/>
      <c r="GL1280" s="206"/>
      <c r="GM1280" s="206"/>
      <c r="GN1280" s="206"/>
      <c r="GO1280" s="206"/>
      <c r="GP1280" s="206"/>
      <c r="GQ1280" s="206"/>
      <c r="GR1280" s="206"/>
      <c r="GS1280" s="206"/>
      <c r="GT1280" s="206"/>
      <c r="GU1280" s="206"/>
      <c r="GV1280" s="206"/>
      <c r="GW1280" s="206"/>
      <c r="GX1280" s="206"/>
      <c r="GY1280" s="206"/>
      <c r="GZ1280" s="206"/>
      <c r="HA1280" s="206"/>
      <c r="HB1280" s="206"/>
      <c r="HC1280" s="206"/>
      <c r="HD1280" s="206"/>
      <c r="HE1280" s="206"/>
      <c r="HF1280" s="206"/>
      <c r="HG1280" s="206"/>
      <c r="HH1280" s="206"/>
      <c r="HI1280" s="206"/>
      <c r="HJ1280" s="206"/>
      <c r="HK1280" s="206"/>
      <c r="HL1280" s="206"/>
      <c r="HM1280" s="206"/>
      <c r="HN1280" s="206"/>
      <c r="HO1280" s="206"/>
      <c r="HP1280" s="206"/>
      <c r="HQ1280" s="206"/>
      <c r="HR1280" s="206"/>
      <c r="HS1280" s="206"/>
      <c r="HT1280" s="206"/>
      <c r="HU1280" s="206"/>
      <c r="HV1280" s="206"/>
      <c r="HW1280" s="206"/>
      <c r="HX1280" s="206"/>
      <c r="HY1280" s="206"/>
      <c r="HZ1280" s="206"/>
      <c r="IA1280" s="206"/>
      <c r="IB1280" s="206"/>
      <c r="IC1280" s="206"/>
      <c r="ID1280" s="206"/>
      <c r="IE1280" s="206"/>
      <c r="IF1280" s="206"/>
      <c r="IG1280" s="206"/>
      <c r="IH1280" s="206"/>
    </row>
    <row r="1281" spans="1:242" s="225" customFormat="1" hidden="1" x14ac:dyDescent="0.25">
      <c r="A1281" s="206"/>
      <c r="B1281" s="206"/>
      <c r="C1281" s="207">
        <v>43818</v>
      </c>
      <c r="D1281" s="248" t="s">
        <v>2250</v>
      </c>
      <c r="E1281" s="238" t="s">
        <v>2251</v>
      </c>
      <c r="F1281" s="238"/>
      <c r="G1281" s="249" t="s">
        <v>1292</v>
      </c>
      <c r="H1281" s="313"/>
      <c r="I1281" s="313">
        <v>40000</v>
      </c>
      <c r="J1281" s="329">
        <f t="shared" si="20"/>
        <v>250195</v>
      </c>
      <c r="K1281" s="419"/>
      <c r="L1281" s="287"/>
      <c r="M1281" s="238" t="s">
        <v>2251</v>
      </c>
      <c r="N1281" s="287"/>
      <c r="O1281" s="287"/>
      <c r="P1281" s="287"/>
      <c r="Q1281" s="287"/>
      <c r="R1281" s="287"/>
      <c r="S1281" s="287"/>
      <c r="T1281" s="287"/>
      <c r="U1281" s="287"/>
      <c r="V1281" s="287"/>
      <c r="W1281" s="287"/>
      <c r="X1281" s="287"/>
      <c r="Y1281" s="287"/>
      <c r="Z1281" s="287"/>
      <c r="AA1281" s="287"/>
      <c r="AB1281" s="287"/>
      <c r="AC1281" s="287"/>
      <c r="AD1281" s="287"/>
      <c r="AE1281" s="287"/>
      <c r="AF1281" s="287"/>
      <c r="AG1281" s="287"/>
      <c r="AH1281" s="287"/>
      <c r="AI1281" s="287"/>
      <c r="AJ1281" s="449"/>
      <c r="AK1281" s="206"/>
      <c r="AL1281" s="206"/>
      <c r="AM1281" s="206"/>
      <c r="AN1281" s="206"/>
      <c r="AO1281" s="206"/>
      <c r="AP1281" s="206"/>
      <c r="AQ1281" s="206"/>
      <c r="AR1281" s="206"/>
      <c r="AS1281" s="206"/>
      <c r="AT1281" s="206"/>
      <c r="AU1281" s="206"/>
      <c r="AV1281" s="206"/>
      <c r="AW1281" s="206"/>
      <c r="AX1281" s="206"/>
      <c r="AY1281" s="206"/>
      <c r="AZ1281" s="206"/>
      <c r="BA1281" s="206"/>
      <c r="BB1281" s="206"/>
      <c r="BC1281" s="206"/>
      <c r="BD1281" s="206"/>
      <c r="BE1281" s="206"/>
      <c r="BF1281" s="206"/>
      <c r="BG1281" s="206"/>
      <c r="BH1281" s="206"/>
      <c r="BI1281" s="206"/>
      <c r="BJ1281" s="206"/>
      <c r="BK1281" s="206"/>
      <c r="BL1281" s="206"/>
      <c r="BM1281" s="206"/>
      <c r="BN1281" s="206"/>
      <c r="BO1281" s="206"/>
      <c r="BP1281" s="206"/>
      <c r="BQ1281" s="206"/>
      <c r="BR1281" s="206"/>
      <c r="BS1281" s="206"/>
      <c r="BT1281" s="206"/>
      <c r="BU1281" s="206"/>
      <c r="BV1281" s="206"/>
      <c r="BW1281" s="206"/>
      <c r="BX1281" s="206"/>
      <c r="BY1281" s="206"/>
      <c r="BZ1281" s="206"/>
      <c r="CA1281" s="206"/>
      <c r="CB1281" s="206"/>
      <c r="CC1281" s="206"/>
      <c r="CD1281" s="206"/>
      <c r="CE1281" s="206"/>
      <c r="CF1281" s="206"/>
      <c r="CG1281" s="206"/>
      <c r="CH1281" s="206"/>
      <c r="CI1281" s="206"/>
      <c r="CJ1281" s="206"/>
      <c r="CK1281" s="206"/>
      <c r="CL1281" s="206"/>
      <c r="CM1281" s="206"/>
      <c r="CN1281" s="206"/>
      <c r="CO1281" s="206"/>
      <c r="CP1281" s="206"/>
      <c r="CQ1281" s="206"/>
      <c r="CR1281" s="206"/>
      <c r="CS1281" s="206"/>
      <c r="CT1281" s="206"/>
      <c r="CU1281" s="206"/>
      <c r="CV1281" s="206"/>
      <c r="CW1281" s="206"/>
      <c r="CX1281" s="206"/>
      <c r="CY1281" s="206"/>
      <c r="CZ1281" s="206"/>
      <c r="DA1281" s="206"/>
      <c r="DB1281" s="206"/>
      <c r="DC1281" s="206"/>
      <c r="DD1281" s="206"/>
      <c r="DE1281" s="206"/>
      <c r="DF1281" s="206"/>
      <c r="DG1281" s="206"/>
      <c r="DH1281" s="206"/>
      <c r="DI1281" s="206"/>
      <c r="DJ1281" s="206"/>
      <c r="DK1281" s="206"/>
      <c r="DL1281" s="206"/>
      <c r="DM1281" s="206"/>
      <c r="DN1281" s="206"/>
      <c r="DO1281" s="206"/>
      <c r="DP1281" s="206"/>
      <c r="DQ1281" s="206"/>
      <c r="DR1281" s="206"/>
      <c r="DS1281" s="206"/>
      <c r="DT1281" s="206"/>
      <c r="DU1281" s="206"/>
      <c r="DV1281" s="206"/>
      <c r="DW1281" s="206"/>
      <c r="DX1281" s="206"/>
      <c r="DY1281" s="206"/>
      <c r="DZ1281" s="206"/>
      <c r="EA1281" s="206"/>
      <c r="EB1281" s="206"/>
      <c r="EC1281" s="206"/>
      <c r="ED1281" s="206"/>
      <c r="EE1281" s="206"/>
      <c r="EF1281" s="206"/>
      <c r="EG1281" s="206"/>
      <c r="EH1281" s="206"/>
      <c r="EI1281" s="206"/>
      <c r="EJ1281" s="206"/>
      <c r="EK1281" s="206"/>
      <c r="EL1281" s="206"/>
      <c r="EM1281" s="206"/>
      <c r="EN1281" s="206"/>
      <c r="EO1281" s="206"/>
      <c r="EP1281" s="206"/>
      <c r="EQ1281" s="206"/>
      <c r="ER1281" s="206"/>
      <c r="ES1281" s="206"/>
      <c r="ET1281" s="206"/>
      <c r="EU1281" s="206"/>
      <c r="EV1281" s="206"/>
      <c r="EW1281" s="206"/>
      <c r="EX1281" s="206"/>
      <c r="EY1281" s="206"/>
      <c r="EZ1281" s="206"/>
      <c r="FA1281" s="206"/>
      <c r="FB1281" s="206"/>
      <c r="FC1281" s="206"/>
      <c r="FD1281" s="206"/>
      <c r="FE1281" s="206"/>
      <c r="FF1281" s="206"/>
      <c r="FG1281" s="206"/>
      <c r="FH1281" s="206"/>
      <c r="FI1281" s="206"/>
      <c r="FJ1281" s="206"/>
      <c r="FK1281" s="206"/>
      <c r="FL1281" s="206"/>
      <c r="FM1281" s="206"/>
      <c r="FN1281" s="206"/>
      <c r="FO1281" s="206"/>
      <c r="FP1281" s="206"/>
      <c r="FQ1281" s="206"/>
      <c r="FR1281" s="206"/>
      <c r="FS1281" s="206"/>
      <c r="FT1281" s="206"/>
      <c r="FU1281" s="206"/>
      <c r="FV1281" s="206"/>
      <c r="FW1281" s="206"/>
      <c r="FX1281" s="206"/>
      <c r="FY1281" s="206"/>
      <c r="FZ1281" s="206"/>
      <c r="GA1281" s="206"/>
      <c r="GB1281" s="206"/>
      <c r="GC1281" s="206"/>
      <c r="GD1281" s="206"/>
      <c r="GE1281" s="206"/>
      <c r="GF1281" s="206"/>
      <c r="GG1281" s="206"/>
      <c r="GH1281" s="206"/>
      <c r="GI1281" s="206"/>
      <c r="GJ1281" s="206"/>
      <c r="GK1281" s="206"/>
      <c r="GL1281" s="206"/>
      <c r="GM1281" s="206"/>
      <c r="GN1281" s="206"/>
      <c r="GO1281" s="206"/>
      <c r="GP1281" s="206"/>
      <c r="GQ1281" s="206"/>
      <c r="GR1281" s="206"/>
      <c r="GS1281" s="206"/>
      <c r="GT1281" s="206"/>
      <c r="GU1281" s="206"/>
      <c r="GV1281" s="206"/>
      <c r="GW1281" s="206"/>
      <c r="GX1281" s="206"/>
      <c r="GY1281" s="206"/>
      <c r="GZ1281" s="206"/>
      <c r="HA1281" s="206"/>
      <c r="HB1281" s="206"/>
      <c r="HC1281" s="206"/>
      <c r="HD1281" s="206"/>
      <c r="HE1281" s="206"/>
      <c r="HF1281" s="206"/>
      <c r="HG1281" s="206"/>
      <c r="HH1281" s="206"/>
      <c r="HI1281" s="206"/>
      <c r="HJ1281" s="206"/>
      <c r="HK1281" s="206"/>
      <c r="HL1281" s="206"/>
      <c r="HM1281" s="206"/>
      <c r="HN1281" s="206"/>
      <c r="HO1281" s="206"/>
      <c r="HP1281" s="206"/>
      <c r="HQ1281" s="206"/>
      <c r="HR1281" s="206"/>
      <c r="HS1281" s="206"/>
      <c r="HT1281" s="206"/>
      <c r="HU1281" s="206"/>
      <c r="HV1281" s="206"/>
      <c r="HW1281" s="206"/>
      <c r="HX1281" s="206"/>
      <c r="HY1281" s="206"/>
      <c r="HZ1281" s="206"/>
      <c r="IA1281" s="206"/>
      <c r="IB1281" s="206"/>
      <c r="IC1281" s="206"/>
      <c r="ID1281" s="206"/>
      <c r="IE1281" s="206"/>
      <c r="IF1281" s="206"/>
      <c r="IG1281" s="206"/>
      <c r="IH1281" s="206"/>
    </row>
    <row r="1282" spans="1:242" s="564" customFormat="1" hidden="1" x14ac:dyDescent="0.25">
      <c r="A1282" s="351"/>
      <c r="B1282" s="351"/>
      <c r="C1282" s="351"/>
      <c r="D1282" s="351"/>
      <c r="E1282" s="351"/>
      <c r="F1282" s="351"/>
      <c r="G1282" s="422"/>
      <c r="H1282" s="313"/>
      <c r="I1282" s="209"/>
      <c r="J1282" s="423">
        <f t="shared" si="20"/>
        <v>250195</v>
      </c>
      <c r="K1282" s="424"/>
      <c r="L1282" s="352"/>
      <c r="M1282" s="351"/>
      <c r="N1282" s="352"/>
      <c r="O1282" s="352"/>
      <c r="P1282" s="352"/>
      <c r="Q1282" s="352"/>
      <c r="R1282" s="352"/>
      <c r="S1282" s="352"/>
      <c r="T1282" s="352"/>
      <c r="U1282" s="352"/>
      <c r="V1282" s="352"/>
      <c r="W1282" s="352"/>
      <c r="X1282" s="352"/>
      <c r="Y1282" s="352"/>
      <c r="Z1282" s="352"/>
      <c r="AA1282" s="352"/>
      <c r="AB1282" s="352"/>
      <c r="AC1282" s="352"/>
      <c r="AD1282" s="352"/>
      <c r="AE1282" s="352"/>
      <c r="AF1282" s="352"/>
      <c r="AG1282" s="352"/>
      <c r="AH1282" s="352"/>
      <c r="AI1282" s="352"/>
      <c r="AJ1282" s="563"/>
      <c r="AK1282" s="351"/>
      <c r="AL1282" s="351"/>
      <c r="AM1282" s="351"/>
      <c r="AN1282" s="351"/>
      <c r="AO1282" s="351"/>
      <c r="AP1282" s="351"/>
      <c r="AQ1282" s="351"/>
      <c r="AR1282" s="351"/>
      <c r="AS1282" s="351"/>
      <c r="AT1282" s="351"/>
      <c r="AU1282" s="351"/>
      <c r="AV1282" s="351"/>
      <c r="AW1282" s="351"/>
      <c r="AX1282" s="351"/>
      <c r="AY1282" s="351"/>
      <c r="AZ1282" s="351"/>
      <c r="BA1282" s="351"/>
      <c r="BB1282" s="351"/>
      <c r="BC1282" s="351"/>
      <c r="BD1282" s="351"/>
      <c r="BE1282" s="351"/>
      <c r="BF1282" s="351"/>
      <c r="BG1282" s="351"/>
      <c r="BH1282" s="351"/>
      <c r="BI1282" s="351"/>
      <c r="BJ1282" s="351"/>
      <c r="BK1282" s="351"/>
      <c r="BL1282" s="351"/>
      <c r="BM1282" s="351"/>
      <c r="BN1282" s="351"/>
      <c r="BO1282" s="351"/>
      <c r="BP1282" s="351"/>
      <c r="BQ1282" s="351"/>
      <c r="BR1282" s="351"/>
      <c r="BS1282" s="351"/>
      <c r="BT1282" s="351"/>
      <c r="BU1282" s="351"/>
      <c r="BV1282" s="351"/>
      <c r="BW1282" s="351"/>
      <c r="BX1282" s="351"/>
      <c r="BY1282" s="351"/>
      <c r="BZ1282" s="351"/>
      <c r="CA1282" s="351"/>
      <c r="CB1282" s="351"/>
      <c r="CC1282" s="351"/>
      <c r="CD1282" s="351"/>
      <c r="CE1282" s="351"/>
      <c r="CF1282" s="351"/>
      <c r="CG1282" s="351"/>
      <c r="CH1282" s="351"/>
      <c r="CI1282" s="351"/>
      <c r="CJ1282" s="351"/>
      <c r="CK1282" s="351"/>
      <c r="CL1282" s="351"/>
      <c r="CM1282" s="351"/>
      <c r="CN1282" s="351"/>
      <c r="CO1282" s="351"/>
      <c r="CP1282" s="351"/>
      <c r="CQ1282" s="351"/>
      <c r="CR1282" s="351"/>
      <c r="CS1282" s="351"/>
      <c r="CT1282" s="351"/>
      <c r="CU1282" s="351"/>
      <c r="CV1282" s="351"/>
      <c r="CW1282" s="351"/>
      <c r="CX1282" s="351"/>
      <c r="CY1282" s="351"/>
      <c r="CZ1282" s="351"/>
      <c r="DA1282" s="351"/>
      <c r="DB1282" s="351"/>
      <c r="DC1282" s="351"/>
      <c r="DD1282" s="351"/>
      <c r="DE1282" s="351"/>
      <c r="DF1282" s="351"/>
      <c r="DG1282" s="351"/>
      <c r="DH1282" s="351"/>
      <c r="DI1282" s="351"/>
      <c r="DJ1282" s="351"/>
      <c r="DK1282" s="351"/>
      <c r="DL1282" s="351"/>
      <c r="DM1282" s="351"/>
      <c r="DN1282" s="351"/>
      <c r="DO1282" s="351"/>
      <c r="DP1282" s="351"/>
      <c r="DQ1282" s="351"/>
      <c r="DR1282" s="351"/>
      <c r="DS1282" s="351"/>
      <c r="DT1282" s="351"/>
      <c r="DU1282" s="351"/>
      <c r="DV1282" s="351"/>
      <c r="DW1282" s="351"/>
      <c r="DX1282" s="351"/>
      <c r="DY1282" s="351"/>
      <c r="DZ1282" s="351"/>
      <c r="EA1282" s="351"/>
      <c r="EB1282" s="351"/>
      <c r="EC1282" s="351"/>
      <c r="ED1282" s="351"/>
      <c r="EE1282" s="351"/>
      <c r="EF1282" s="351"/>
      <c r="EG1282" s="351"/>
      <c r="EH1282" s="351"/>
      <c r="EI1282" s="351"/>
      <c r="EJ1282" s="351"/>
      <c r="EK1282" s="351"/>
      <c r="EL1282" s="351"/>
      <c r="EM1282" s="351"/>
      <c r="EN1282" s="351"/>
      <c r="EO1282" s="351"/>
      <c r="EP1282" s="351"/>
      <c r="EQ1282" s="351"/>
      <c r="ER1282" s="351"/>
      <c r="ES1282" s="351"/>
      <c r="ET1282" s="351"/>
      <c r="EU1282" s="351"/>
      <c r="EV1282" s="351"/>
      <c r="EW1282" s="351"/>
      <c r="EX1282" s="351"/>
      <c r="EY1282" s="351"/>
      <c r="EZ1282" s="351"/>
      <c r="FA1282" s="351"/>
      <c r="FB1282" s="351"/>
      <c r="FC1282" s="351"/>
      <c r="FD1282" s="351"/>
      <c r="FE1282" s="351"/>
      <c r="FF1282" s="351"/>
      <c r="FG1282" s="351"/>
      <c r="FH1282" s="351"/>
      <c r="FI1282" s="351"/>
      <c r="FJ1282" s="351"/>
      <c r="FK1282" s="351"/>
      <c r="FL1282" s="351"/>
      <c r="FM1282" s="351"/>
      <c r="FN1282" s="351"/>
      <c r="FO1282" s="351"/>
      <c r="FP1282" s="351"/>
      <c r="FQ1282" s="351"/>
      <c r="FR1282" s="351"/>
      <c r="FS1282" s="351"/>
      <c r="FT1282" s="351"/>
      <c r="FU1282" s="351"/>
      <c r="FV1282" s="351"/>
      <c r="FW1282" s="351"/>
      <c r="FX1282" s="351"/>
      <c r="FY1282" s="351"/>
      <c r="FZ1282" s="351"/>
      <c r="GA1282" s="351"/>
      <c r="GB1282" s="351"/>
      <c r="GC1282" s="351"/>
      <c r="GD1282" s="351"/>
      <c r="GE1282" s="351"/>
      <c r="GF1282" s="351"/>
      <c r="GG1282" s="351"/>
      <c r="GH1282" s="351"/>
      <c r="GI1282" s="351"/>
      <c r="GJ1282" s="351"/>
      <c r="GK1282" s="351"/>
      <c r="GL1282" s="351"/>
      <c r="GM1282" s="351"/>
      <c r="GN1282" s="351"/>
      <c r="GO1282" s="351"/>
      <c r="GP1282" s="351"/>
      <c r="GQ1282" s="351"/>
      <c r="GR1282" s="351"/>
      <c r="GS1282" s="351"/>
      <c r="GT1282" s="351"/>
      <c r="GU1282" s="351"/>
      <c r="GV1282" s="351"/>
      <c r="GW1282" s="351"/>
      <c r="GX1282" s="351"/>
      <c r="GY1282" s="351"/>
      <c r="GZ1282" s="351"/>
      <c r="HA1282" s="351"/>
      <c r="HB1282" s="351"/>
      <c r="HC1282" s="351"/>
      <c r="HD1282" s="351"/>
      <c r="HE1282" s="351"/>
      <c r="HF1282" s="351"/>
      <c r="HG1282" s="351"/>
      <c r="HH1282" s="351"/>
      <c r="HI1282" s="351"/>
      <c r="HJ1282" s="351"/>
      <c r="HK1282" s="351"/>
      <c r="HL1282" s="351"/>
      <c r="HM1282" s="351"/>
      <c r="HN1282" s="351"/>
      <c r="HO1282" s="351"/>
      <c r="HP1282" s="351"/>
      <c r="HQ1282" s="351"/>
      <c r="HR1282" s="351"/>
      <c r="HS1282" s="351"/>
      <c r="HT1282" s="351"/>
      <c r="HU1282" s="351"/>
      <c r="HV1282" s="351"/>
      <c r="HW1282" s="351"/>
      <c r="HX1282" s="351"/>
      <c r="HY1282" s="351"/>
      <c r="HZ1282" s="351"/>
      <c r="IA1282" s="351"/>
      <c r="IB1282" s="351"/>
      <c r="IC1282" s="351"/>
      <c r="ID1282" s="351"/>
      <c r="IE1282" s="351"/>
      <c r="IF1282" s="351"/>
      <c r="IG1282" s="351"/>
      <c r="IH1282" s="351"/>
    </row>
    <row r="1283" spans="1:242" s="225" customFormat="1" hidden="1" x14ac:dyDescent="0.25">
      <c r="A1283" s="206"/>
      <c r="B1283" s="206"/>
      <c r="C1283" s="206"/>
      <c r="D1283" s="206"/>
      <c r="E1283" s="206"/>
      <c r="F1283" s="206"/>
      <c r="G1283" s="208"/>
      <c r="H1283" s="313"/>
      <c r="I1283" s="209"/>
      <c r="J1283" s="329">
        <f>+J1282+H1283-I1283</f>
        <v>250195</v>
      </c>
      <c r="K1283" s="419"/>
      <c r="L1283" s="287"/>
      <c r="M1283" s="206"/>
      <c r="N1283" s="287"/>
      <c r="O1283" s="287"/>
      <c r="P1283" s="287"/>
      <c r="Q1283" s="287"/>
      <c r="R1283" s="287"/>
      <c r="S1283" s="287"/>
      <c r="T1283" s="287"/>
      <c r="U1283" s="287"/>
      <c r="V1283" s="287"/>
      <c r="W1283" s="287"/>
      <c r="X1283" s="287"/>
      <c r="Y1283" s="287"/>
      <c r="Z1283" s="287"/>
      <c r="AA1283" s="287"/>
      <c r="AB1283" s="287"/>
      <c r="AC1283" s="287"/>
      <c r="AD1283" s="287"/>
      <c r="AE1283" s="287"/>
      <c r="AF1283" s="287"/>
      <c r="AG1283" s="287"/>
      <c r="AH1283" s="287"/>
      <c r="AI1283" s="287"/>
      <c r="AJ1283" s="449"/>
      <c r="AK1283" s="206"/>
      <c r="AL1283" s="206"/>
      <c r="AM1283" s="206"/>
      <c r="AN1283" s="206"/>
      <c r="AO1283" s="206"/>
      <c r="AP1283" s="206"/>
      <c r="AQ1283" s="206"/>
      <c r="AR1283" s="206"/>
      <c r="AS1283" s="206"/>
      <c r="AT1283" s="206"/>
      <c r="AU1283" s="206"/>
      <c r="AV1283" s="206"/>
      <c r="AW1283" s="206"/>
      <c r="AX1283" s="206"/>
      <c r="AY1283" s="206"/>
      <c r="AZ1283" s="206"/>
      <c r="BA1283" s="206"/>
      <c r="BB1283" s="206"/>
      <c r="BC1283" s="206"/>
      <c r="BD1283" s="206"/>
      <c r="BE1283" s="206"/>
      <c r="BF1283" s="206"/>
      <c r="BG1283" s="206"/>
      <c r="BH1283" s="206"/>
      <c r="BI1283" s="206"/>
      <c r="BJ1283" s="206"/>
      <c r="BK1283" s="206"/>
      <c r="BL1283" s="206"/>
      <c r="BM1283" s="206"/>
      <c r="BN1283" s="206"/>
      <c r="BO1283" s="206"/>
      <c r="BP1283" s="206"/>
      <c r="BQ1283" s="206"/>
      <c r="BR1283" s="206"/>
      <c r="BS1283" s="206"/>
      <c r="BT1283" s="206"/>
      <c r="BU1283" s="206"/>
      <c r="BV1283" s="206"/>
      <c r="BW1283" s="206"/>
      <c r="BX1283" s="206"/>
      <c r="BY1283" s="206"/>
      <c r="BZ1283" s="206"/>
      <c r="CA1283" s="206"/>
      <c r="CB1283" s="206"/>
      <c r="CC1283" s="206"/>
      <c r="CD1283" s="206"/>
      <c r="CE1283" s="206"/>
      <c r="CF1283" s="206"/>
      <c r="CG1283" s="206"/>
      <c r="CH1283" s="206"/>
      <c r="CI1283" s="206"/>
      <c r="CJ1283" s="206"/>
      <c r="CK1283" s="206"/>
      <c r="CL1283" s="206"/>
      <c r="CM1283" s="206"/>
      <c r="CN1283" s="206"/>
      <c r="CO1283" s="206"/>
      <c r="CP1283" s="206"/>
      <c r="CQ1283" s="206"/>
      <c r="CR1283" s="206"/>
      <c r="CS1283" s="206"/>
      <c r="CT1283" s="206"/>
      <c r="CU1283" s="206"/>
      <c r="CV1283" s="206"/>
      <c r="CW1283" s="206"/>
      <c r="CX1283" s="206"/>
      <c r="CY1283" s="206"/>
      <c r="CZ1283" s="206"/>
      <c r="DA1283" s="206"/>
      <c r="DB1283" s="206"/>
      <c r="DC1283" s="206"/>
      <c r="DD1283" s="206"/>
      <c r="DE1283" s="206"/>
      <c r="DF1283" s="206"/>
      <c r="DG1283" s="206"/>
      <c r="DH1283" s="206"/>
      <c r="DI1283" s="206"/>
      <c r="DJ1283" s="206"/>
      <c r="DK1283" s="206"/>
      <c r="DL1283" s="206"/>
      <c r="DM1283" s="206"/>
      <c r="DN1283" s="206"/>
      <c r="DO1283" s="206"/>
      <c r="DP1283" s="206"/>
      <c r="DQ1283" s="206"/>
      <c r="DR1283" s="206"/>
      <c r="DS1283" s="206"/>
      <c r="DT1283" s="206"/>
      <c r="DU1283" s="206"/>
      <c r="DV1283" s="206"/>
      <c r="DW1283" s="206"/>
      <c r="DX1283" s="206"/>
      <c r="DY1283" s="206"/>
      <c r="DZ1283" s="206"/>
      <c r="EA1283" s="206"/>
      <c r="EB1283" s="206"/>
      <c r="EC1283" s="206"/>
      <c r="ED1283" s="206"/>
      <c r="EE1283" s="206"/>
      <c r="EF1283" s="206"/>
      <c r="EG1283" s="206"/>
      <c r="EH1283" s="206"/>
      <c r="EI1283" s="206"/>
      <c r="EJ1283" s="206"/>
      <c r="EK1283" s="206"/>
      <c r="EL1283" s="206"/>
      <c r="EM1283" s="206"/>
      <c r="EN1283" s="206"/>
      <c r="EO1283" s="206"/>
      <c r="EP1283" s="206"/>
      <c r="EQ1283" s="206"/>
      <c r="ER1283" s="206"/>
      <c r="ES1283" s="206"/>
      <c r="ET1283" s="206"/>
      <c r="EU1283" s="206"/>
      <c r="EV1283" s="206"/>
      <c r="EW1283" s="206"/>
      <c r="EX1283" s="206"/>
      <c r="EY1283" s="206"/>
      <c r="EZ1283" s="206"/>
      <c r="FA1283" s="206"/>
      <c r="FB1283" s="206"/>
      <c r="FC1283" s="206"/>
      <c r="FD1283" s="206"/>
      <c r="FE1283" s="206"/>
      <c r="FF1283" s="206"/>
      <c r="FG1283" s="206"/>
      <c r="FH1283" s="206"/>
      <c r="FI1283" s="206"/>
      <c r="FJ1283" s="206"/>
      <c r="FK1283" s="206"/>
      <c r="FL1283" s="206"/>
      <c r="FM1283" s="206"/>
      <c r="FN1283" s="206"/>
      <c r="FO1283" s="206"/>
      <c r="FP1283" s="206"/>
      <c r="FQ1283" s="206"/>
      <c r="FR1283" s="206"/>
      <c r="FS1283" s="206"/>
      <c r="FT1283" s="206"/>
      <c r="FU1283" s="206"/>
      <c r="FV1283" s="206"/>
      <c r="FW1283" s="206"/>
      <c r="FX1283" s="206"/>
      <c r="FY1283" s="206"/>
      <c r="FZ1283" s="206"/>
      <c r="GA1283" s="206"/>
      <c r="GB1283" s="206"/>
      <c r="GC1283" s="206"/>
      <c r="GD1283" s="206"/>
      <c r="GE1283" s="206"/>
      <c r="GF1283" s="206"/>
      <c r="GG1283" s="206"/>
      <c r="GH1283" s="206"/>
      <c r="GI1283" s="206"/>
      <c r="GJ1283" s="206"/>
      <c r="GK1283" s="206"/>
      <c r="GL1283" s="206"/>
      <c r="GM1283" s="206"/>
      <c r="GN1283" s="206"/>
      <c r="GO1283" s="206"/>
      <c r="GP1283" s="206"/>
      <c r="GQ1283" s="206"/>
      <c r="GR1283" s="206"/>
      <c r="GS1283" s="206"/>
      <c r="GT1283" s="206"/>
      <c r="GU1283" s="206"/>
      <c r="GV1283" s="206"/>
      <c r="GW1283" s="206"/>
      <c r="GX1283" s="206"/>
      <c r="GY1283" s="206"/>
      <c r="GZ1283" s="206"/>
      <c r="HA1283" s="206"/>
      <c r="HB1283" s="206"/>
      <c r="HC1283" s="206"/>
      <c r="HD1283" s="206"/>
      <c r="HE1283" s="206"/>
      <c r="HF1283" s="206"/>
      <c r="HG1283" s="206"/>
      <c r="HH1283" s="206"/>
      <c r="HI1283" s="206"/>
      <c r="HJ1283" s="206"/>
      <c r="HK1283" s="206"/>
      <c r="HL1283" s="206"/>
      <c r="HM1283" s="206"/>
      <c r="HN1283" s="206"/>
      <c r="HO1283" s="206"/>
      <c r="HP1283" s="206"/>
      <c r="HQ1283" s="206"/>
      <c r="HR1283" s="206"/>
      <c r="HS1283" s="206"/>
      <c r="HT1283" s="206"/>
      <c r="HU1283" s="206"/>
      <c r="HV1283" s="206"/>
      <c r="HW1283" s="206"/>
      <c r="HX1283" s="206"/>
      <c r="HY1283" s="206"/>
      <c r="HZ1283" s="206"/>
      <c r="IA1283" s="206"/>
      <c r="IB1283" s="206"/>
      <c r="IC1283" s="206"/>
      <c r="ID1283" s="206"/>
      <c r="IE1283" s="206"/>
      <c r="IF1283" s="206"/>
      <c r="IG1283" s="206"/>
      <c r="IH1283" s="206"/>
    </row>
    <row r="1284" spans="1:242" s="225" customFormat="1" hidden="1" x14ac:dyDescent="0.25">
      <c r="A1284" s="206"/>
      <c r="B1284" s="206"/>
      <c r="C1284" s="206"/>
      <c r="D1284" s="206" t="s">
        <v>2252</v>
      </c>
      <c r="E1284" s="206"/>
      <c r="F1284" s="206"/>
      <c r="G1284" s="208"/>
      <c r="H1284" s="313">
        <v>17255005</v>
      </c>
      <c r="I1284" s="209"/>
      <c r="J1284" s="329">
        <f>J1283+H1284-I1284</f>
        <v>17505200</v>
      </c>
      <c r="K1284" s="419"/>
      <c r="L1284" s="287"/>
      <c r="M1284" s="206"/>
      <c r="N1284" s="287"/>
      <c r="O1284" s="287"/>
      <c r="P1284" s="287"/>
      <c r="Q1284" s="287"/>
      <c r="R1284" s="287"/>
      <c r="S1284" s="287"/>
      <c r="T1284" s="287"/>
      <c r="U1284" s="287"/>
      <c r="V1284" s="287"/>
      <c r="W1284" s="287"/>
      <c r="X1284" s="287"/>
      <c r="Y1284" s="287"/>
      <c r="Z1284" s="287"/>
      <c r="AA1284" s="287"/>
      <c r="AB1284" s="287"/>
      <c r="AC1284" s="287"/>
      <c r="AD1284" s="287"/>
      <c r="AE1284" s="287"/>
      <c r="AF1284" s="287"/>
      <c r="AG1284" s="287"/>
      <c r="AH1284" s="287"/>
      <c r="AI1284" s="287"/>
      <c r="AJ1284" s="449"/>
      <c r="AK1284" s="206"/>
      <c r="AL1284" s="206"/>
      <c r="AM1284" s="206"/>
      <c r="AN1284" s="206"/>
      <c r="AO1284" s="206"/>
      <c r="AP1284" s="206"/>
      <c r="AQ1284" s="206"/>
      <c r="AR1284" s="206"/>
      <c r="AS1284" s="206"/>
      <c r="AT1284" s="206"/>
      <c r="AU1284" s="206"/>
      <c r="AV1284" s="206"/>
      <c r="AW1284" s="206"/>
      <c r="AX1284" s="206"/>
      <c r="AY1284" s="206"/>
      <c r="AZ1284" s="206"/>
      <c r="BA1284" s="206"/>
      <c r="BB1284" s="206"/>
      <c r="BC1284" s="206"/>
      <c r="BD1284" s="206"/>
      <c r="BE1284" s="206"/>
      <c r="BF1284" s="206"/>
      <c r="BG1284" s="206"/>
      <c r="BH1284" s="206"/>
      <c r="BI1284" s="206"/>
      <c r="BJ1284" s="206"/>
      <c r="BK1284" s="206"/>
      <c r="BL1284" s="206"/>
      <c r="BM1284" s="206"/>
      <c r="BN1284" s="206"/>
      <c r="BO1284" s="206"/>
      <c r="BP1284" s="206"/>
      <c r="BQ1284" s="206"/>
      <c r="BR1284" s="206"/>
      <c r="BS1284" s="206"/>
      <c r="BT1284" s="206"/>
      <c r="BU1284" s="206"/>
      <c r="BV1284" s="206"/>
      <c r="BW1284" s="206"/>
      <c r="BX1284" s="206"/>
      <c r="BY1284" s="206"/>
      <c r="BZ1284" s="206"/>
      <c r="CA1284" s="206"/>
      <c r="CB1284" s="206"/>
      <c r="CC1284" s="206"/>
      <c r="CD1284" s="206"/>
      <c r="CE1284" s="206"/>
      <c r="CF1284" s="206"/>
      <c r="CG1284" s="206"/>
      <c r="CH1284" s="206"/>
      <c r="CI1284" s="206"/>
      <c r="CJ1284" s="206"/>
      <c r="CK1284" s="206"/>
      <c r="CL1284" s="206"/>
      <c r="CM1284" s="206"/>
      <c r="CN1284" s="206"/>
      <c r="CO1284" s="206"/>
      <c r="CP1284" s="206"/>
      <c r="CQ1284" s="206"/>
      <c r="CR1284" s="206"/>
      <c r="CS1284" s="206"/>
      <c r="CT1284" s="206"/>
      <c r="CU1284" s="206"/>
      <c r="CV1284" s="206"/>
      <c r="CW1284" s="206"/>
      <c r="CX1284" s="206"/>
      <c r="CY1284" s="206"/>
      <c r="CZ1284" s="206"/>
      <c r="DA1284" s="206"/>
      <c r="DB1284" s="206"/>
      <c r="DC1284" s="206"/>
      <c r="DD1284" s="206"/>
      <c r="DE1284" s="206"/>
      <c r="DF1284" s="206"/>
      <c r="DG1284" s="206"/>
      <c r="DH1284" s="206"/>
      <c r="DI1284" s="206"/>
      <c r="DJ1284" s="206"/>
      <c r="DK1284" s="206"/>
      <c r="DL1284" s="206"/>
      <c r="DM1284" s="206"/>
      <c r="DN1284" s="206"/>
      <c r="DO1284" s="206"/>
      <c r="DP1284" s="206"/>
      <c r="DQ1284" s="206"/>
      <c r="DR1284" s="206"/>
      <c r="DS1284" s="206"/>
      <c r="DT1284" s="206"/>
      <c r="DU1284" s="206"/>
      <c r="DV1284" s="206"/>
      <c r="DW1284" s="206"/>
      <c r="DX1284" s="206"/>
      <c r="DY1284" s="206"/>
      <c r="DZ1284" s="206"/>
      <c r="EA1284" s="206"/>
      <c r="EB1284" s="206"/>
      <c r="EC1284" s="206"/>
      <c r="ED1284" s="206"/>
      <c r="EE1284" s="206"/>
      <c r="EF1284" s="206"/>
      <c r="EG1284" s="206"/>
      <c r="EH1284" s="206"/>
      <c r="EI1284" s="206"/>
      <c r="EJ1284" s="206"/>
      <c r="EK1284" s="206"/>
      <c r="EL1284" s="206"/>
      <c r="EM1284" s="206"/>
      <c r="EN1284" s="206"/>
      <c r="EO1284" s="206"/>
      <c r="EP1284" s="206"/>
      <c r="EQ1284" s="206"/>
      <c r="ER1284" s="206"/>
      <c r="ES1284" s="206"/>
      <c r="ET1284" s="206"/>
      <c r="EU1284" s="206"/>
      <c r="EV1284" s="206"/>
      <c r="EW1284" s="206"/>
      <c r="EX1284" s="206"/>
      <c r="EY1284" s="206"/>
      <c r="EZ1284" s="206"/>
      <c r="FA1284" s="206"/>
      <c r="FB1284" s="206"/>
      <c r="FC1284" s="206"/>
      <c r="FD1284" s="206"/>
      <c r="FE1284" s="206"/>
      <c r="FF1284" s="206"/>
      <c r="FG1284" s="206"/>
      <c r="FH1284" s="206"/>
      <c r="FI1284" s="206"/>
      <c r="FJ1284" s="206"/>
      <c r="FK1284" s="206"/>
      <c r="FL1284" s="206"/>
      <c r="FM1284" s="206"/>
      <c r="FN1284" s="206"/>
      <c r="FO1284" s="206"/>
      <c r="FP1284" s="206"/>
      <c r="FQ1284" s="206"/>
      <c r="FR1284" s="206"/>
      <c r="FS1284" s="206"/>
      <c r="FT1284" s="206"/>
      <c r="FU1284" s="206"/>
      <c r="FV1284" s="206"/>
      <c r="FW1284" s="206"/>
      <c r="FX1284" s="206"/>
      <c r="FY1284" s="206"/>
      <c r="FZ1284" s="206"/>
      <c r="GA1284" s="206"/>
      <c r="GB1284" s="206"/>
      <c r="GC1284" s="206"/>
      <c r="GD1284" s="206"/>
      <c r="GE1284" s="206"/>
      <c r="GF1284" s="206"/>
      <c r="GG1284" s="206"/>
      <c r="GH1284" s="206"/>
      <c r="GI1284" s="206"/>
      <c r="GJ1284" s="206"/>
      <c r="GK1284" s="206"/>
      <c r="GL1284" s="206"/>
      <c r="GM1284" s="206"/>
      <c r="GN1284" s="206"/>
      <c r="GO1284" s="206"/>
      <c r="GP1284" s="206"/>
      <c r="GQ1284" s="206"/>
      <c r="GR1284" s="206"/>
      <c r="GS1284" s="206"/>
      <c r="GT1284" s="206"/>
      <c r="GU1284" s="206"/>
      <c r="GV1284" s="206"/>
      <c r="GW1284" s="206"/>
      <c r="GX1284" s="206"/>
      <c r="GY1284" s="206"/>
      <c r="GZ1284" s="206"/>
      <c r="HA1284" s="206"/>
      <c r="HB1284" s="206"/>
      <c r="HC1284" s="206"/>
      <c r="HD1284" s="206"/>
      <c r="HE1284" s="206"/>
      <c r="HF1284" s="206"/>
      <c r="HG1284" s="206"/>
      <c r="HH1284" s="206"/>
      <c r="HI1284" s="206"/>
      <c r="HJ1284" s="206"/>
      <c r="HK1284" s="206"/>
      <c r="HL1284" s="206"/>
      <c r="HM1284" s="206"/>
      <c r="HN1284" s="206"/>
      <c r="HO1284" s="206"/>
      <c r="HP1284" s="206"/>
      <c r="HQ1284" s="206"/>
      <c r="HR1284" s="206"/>
      <c r="HS1284" s="206"/>
      <c r="HT1284" s="206"/>
      <c r="HU1284" s="206"/>
      <c r="HV1284" s="206"/>
      <c r="HW1284" s="206"/>
      <c r="HX1284" s="206"/>
      <c r="HY1284" s="206"/>
      <c r="HZ1284" s="206"/>
      <c r="IA1284" s="206"/>
      <c r="IB1284" s="206"/>
      <c r="IC1284" s="206"/>
      <c r="ID1284" s="206"/>
      <c r="IE1284" s="206"/>
      <c r="IF1284" s="206"/>
      <c r="IG1284" s="206"/>
      <c r="IH1284" s="206"/>
    </row>
    <row r="1285" spans="1:242" s="225" customFormat="1" hidden="1" x14ac:dyDescent="0.25">
      <c r="A1285" s="206"/>
      <c r="B1285" s="206"/>
      <c r="C1285" s="206"/>
      <c r="D1285" s="206"/>
      <c r="E1285" s="206"/>
      <c r="F1285" s="206"/>
      <c r="G1285" s="208"/>
      <c r="H1285" s="313"/>
      <c r="I1285" s="209"/>
      <c r="J1285" s="329">
        <f t="shared" ref="J1285:J1342" si="21">J1284+H1285-I1285</f>
        <v>17505200</v>
      </c>
      <c r="K1285" s="419"/>
      <c r="L1285" s="287"/>
      <c r="M1285" s="206"/>
      <c r="N1285" s="287"/>
      <c r="O1285" s="287"/>
      <c r="P1285" s="287"/>
      <c r="Q1285" s="287"/>
      <c r="R1285" s="287"/>
      <c r="S1285" s="287"/>
      <c r="T1285" s="287"/>
      <c r="U1285" s="287"/>
      <c r="V1285" s="287"/>
      <c r="W1285" s="287"/>
      <c r="X1285" s="287"/>
      <c r="Y1285" s="287"/>
      <c r="Z1285" s="287"/>
      <c r="AA1285" s="287"/>
      <c r="AB1285" s="287"/>
      <c r="AC1285" s="287"/>
      <c r="AD1285" s="287"/>
      <c r="AE1285" s="287"/>
      <c r="AF1285" s="287"/>
      <c r="AG1285" s="287"/>
      <c r="AH1285" s="287"/>
      <c r="AI1285" s="287"/>
      <c r="AJ1285" s="449"/>
      <c r="AK1285" s="206"/>
      <c r="AL1285" s="206"/>
      <c r="AM1285" s="206"/>
      <c r="AN1285" s="206"/>
      <c r="AO1285" s="206"/>
      <c r="AP1285" s="206"/>
      <c r="AQ1285" s="206"/>
      <c r="AR1285" s="206"/>
      <c r="AS1285" s="206"/>
      <c r="AT1285" s="206"/>
      <c r="AU1285" s="206"/>
      <c r="AV1285" s="206"/>
      <c r="AW1285" s="206"/>
      <c r="AX1285" s="206"/>
      <c r="AY1285" s="206"/>
      <c r="AZ1285" s="206"/>
      <c r="BA1285" s="206"/>
      <c r="BB1285" s="206"/>
      <c r="BC1285" s="206"/>
      <c r="BD1285" s="206"/>
      <c r="BE1285" s="206"/>
      <c r="BF1285" s="206"/>
      <c r="BG1285" s="206"/>
      <c r="BH1285" s="206"/>
      <c r="BI1285" s="206"/>
      <c r="BJ1285" s="206"/>
      <c r="BK1285" s="206"/>
      <c r="BL1285" s="206"/>
      <c r="BM1285" s="206"/>
      <c r="BN1285" s="206"/>
      <c r="BO1285" s="206"/>
      <c r="BP1285" s="206"/>
      <c r="BQ1285" s="206"/>
      <c r="BR1285" s="206"/>
      <c r="BS1285" s="206"/>
      <c r="BT1285" s="206"/>
      <c r="BU1285" s="206"/>
      <c r="BV1285" s="206"/>
      <c r="BW1285" s="206"/>
      <c r="BX1285" s="206"/>
      <c r="BY1285" s="206"/>
      <c r="BZ1285" s="206"/>
      <c r="CA1285" s="206"/>
      <c r="CB1285" s="206"/>
      <c r="CC1285" s="206"/>
      <c r="CD1285" s="206"/>
      <c r="CE1285" s="206"/>
      <c r="CF1285" s="206"/>
      <c r="CG1285" s="206"/>
      <c r="CH1285" s="206"/>
      <c r="CI1285" s="206"/>
      <c r="CJ1285" s="206"/>
      <c r="CK1285" s="206"/>
      <c r="CL1285" s="206"/>
      <c r="CM1285" s="206"/>
      <c r="CN1285" s="206"/>
      <c r="CO1285" s="206"/>
      <c r="CP1285" s="206"/>
      <c r="CQ1285" s="206"/>
      <c r="CR1285" s="206"/>
      <c r="CS1285" s="206"/>
      <c r="CT1285" s="206"/>
      <c r="CU1285" s="206"/>
      <c r="CV1285" s="206"/>
      <c r="CW1285" s="206"/>
      <c r="CX1285" s="206"/>
      <c r="CY1285" s="206"/>
      <c r="CZ1285" s="206"/>
      <c r="DA1285" s="206"/>
      <c r="DB1285" s="206"/>
      <c r="DC1285" s="206"/>
      <c r="DD1285" s="206"/>
      <c r="DE1285" s="206"/>
      <c r="DF1285" s="206"/>
      <c r="DG1285" s="206"/>
      <c r="DH1285" s="206"/>
      <c r="DI1285" s="206"/>
      <c r="DJ1285" s="206"/>
      <c r="DK1285" s="206"/>
      <c r="DL1285" s="206"/>
      <c r="DM1285" s="206"/>
      <c r="DN1285" s="206"/>
      <c r="DO1285" s="206"/>
      <c r="DP1285" s="206"/>
      <c r="DQ1285" s="206"/>
      <c r="DR1285" s="206"/>
      <c r="DS1285" s="206"/>
      <c r="DT1285" s="206"/>
      <c r="DU1285" s="206"/>
      <c r="DV1285" s="206"/>
      <c r="DW1285" s="206"/>
      <c r="DX1285" s="206"/>
      <c r="DY1285" s="206"/>
      <c r="DZ1285" s="206"/>
      <c r="EA1285" s="206"/>
      <c r="EB1285" s="206"/>
      <c r="EC1285" s="206"/>
      <c r="ED1285" s="206"/>
      <c r="EE1285" s="206"/>
      <c r="EF1285" s="206"/>
      <c r="EG1285" s="206"/>
      <c r="EH1285" s="206"/>
      <c r="EI1285" s="206"/>
      <c r="EJ1285" s="206"/>
      <c r="EK1285" s="206"/>
      <c r="EL1285" s="206"/>
      <c r="EM1285" s="206"/>
      <c r="EN1285" s="206"/>
      <c r="EO1285" s="206"/>
      <c r="EP1285" s="206"/>
      <c r="EQ1285" s="206"/>
      <c r="ER1285" s="206"/>
      <c r="ES1285" s="206"/>
      <c r="ET1285" s="206"/>
      <c r="EU1285" s="206"/>
      <c r="EV1285" s="206"/>
      <c r="EW1285" s="206"/>
      <c r="EX1285" s="206"/>
      <c r="EY1285" s="206"/>
      <c r="EZ1285" s="206"/>
      <c r="FA1285" s="206"/>
      <c r="FB1285" s="206"/>
      <c r="FC1285" s="206"/>
      <c r="FD1285" s="206"/>
      <c r="FE1285" s="206"/>
      <c r="FF1285" s="206"/>
      <c r="FG1285" s="206"/>
      <c r="FH1285" s="206"/>
      <c r="FI1285" s="206"/>
      <c r="FJ1285" s="206"/>
      <c r="FK1285" s="206"/>
      <c r="FL1285" s="206"/>
      <c r="FM1285" s="206"/>
      <c r="FN1285" s="206"/>
      <c r="FO1285" s="206"/>
      <c r="FP1285" s="206"/>
      <c r="FQ1285" s="206"/>
      <c r="FR1285" s="206"/>
      <c r="FS1285" s="206"/>
      <c r="FT1285" s="206"/>
      <c r="FU1285" s="206"/>
      <c r="FV1285" s="206"/>
      <c r="FW1285" s="206"/>
      <c r="FX1285" s="206"/>
      <c r="FY1285" s="206"/>
      <c r="FZ1285" s="206"/>
      <c r="GA1285" s="206"/>
      <c r="GB1285" s="206"/>
      <c r="GC1285" s="206"/>
      <c r="GD1285" s="206"/>
      <c r="GE1285" s="206"/>
      <c r="GF1285" s="206"/>
      <c r="GG1285" s="206"/>
      <c r="GH1285" s="206"/>
      <c r="GI1285" s="206"/>
      <c r="GJ1285" s="206"/>
      <c r="GK1285" s="206"/>
      <c r="GL1285" s="206"/>
      <c r="GM1285" s="206"/>
      <c r="GN1285" s="206"/>
      <c r="GO1285" s="206"/>
      <c r="GP1285" s="206"/>
      <c r="GQ1285" s="206"/>
      <c r="GR1285" s="206"/>
      <c r="GS1285" s="206"/>
      <c r="GT1285" s="206"/>
      <c r="GU1285" s="206"/>
      <c r="GV1285" s="206"/>
      <c r="GW1285" s="206"/>
      <c r="GX1285" s="206"/>
      <c r="GY1285" s="206"/>
      <c r="GZ1285" s="206"/>
      <c r="HA1285" s="206"/>
      <c r="HB1285" s="206"/>
      <c r="HC1285" s="206"/>
      <c r="HD1285" s="206"/>
      <c r="HE1285" s="206"/>
      <c r="HF1285" s="206"/>
      <c r="HG1285" s="206"/>
      <c r="HH1285" s="206"/>
      <c r="HI1285" s="206"/>
      <c r="HJ1285" s="206"/>
      <c r="HK1285" s="206"/>
      <c r="HL1285" s="206"/>
      <c r="HM1285" s="206"/>
      <c r="HN1285" s="206"/>
      <c r="HO1285" s="206"/>
      <c r="HP1285" s="206"/>
      <c r="HQ1285" s="206"/>
      <c r="HR1285" s="206"/>
      <c r="HS1285" s="206"/>
      <c r="HT1285" s="206"/>
      <c r="HU1285" s="206"/>
      <c r="HV1285" s="206"/>
      <c r="HW1285" s="206"/>
      <c r="HX1285" s="206"/>
      <c r="HY1285" s="206"/>
      <c r="HZ1285" s="206"/>
      <c r="IA1285" s="206"/>
      <c r="IB1285" s="206"/>
      <c r="IC1285" s="206"/>
      <c r="ID1285" s="206"/>
      <c r="IE1285" s="206"/>
      <c r="IF1285" s="206"/>
      <c r="IG1285" s="206"/>
      <c r="IH1285" s="206"/>
    </row>
    <row r="1286" spans="1:242" hidden="1" x14ac:dyDescent="0.25">
      <c r="B1286" s="206"/>
      <c r="C1286" s="207">
        <v>43815</v>
      </c>
      <c r="D1286" s="206" t="s">
        <v>2253</v>
      </c>
      <c r="E1286" s="238" t="s">
        <v>2254</v>
      </c>
      <c r="F1286" s="238"/>
      <c r="G1286" s="208" t="s">
        <v>1611</v>
      </c>
      <c r="H1286" s="313"/>
      <c r="I1286" s="209">
        <v>1143000</v>
      </c>
      <c r="J1286" s="329">
        <f t="shared" si="21"/>
        <v>16362200</v>
      </c>
      <c r="K1286" s="419"/>
      <c r="M1286" s="238" t="s">
        <v>2254</v>
      </c>
    </row>
    <row r="1287" spans="1:242" hidden="1" x14ac:dyDescent="0.25">
      <c r="B1287" s="206"/>
      <c r="C1287" s="207"/>
      <c r="D1287" s="206" t="s">
        <v>2310</v>
      </c>
      <c r="E1287" s="238"/>
      <c r="F1287" s="238"/>
      <c r="G1287" s="208"/>
      <c r="H1287" s="313">
        <v>1568000</v>
      </c>
      <c r="I1287" s="209"/>
      <c r="J1287" s="329">
        <f t="shared" si="21"/>
        <v>17930200</v>
      </c>
      <c r="K1287" s="419"/>
      <c r="M1287" s="238"/>
    </row>
    <row r="1288" spans="1:242" hidden="1" x14ac:dyDescent="0.25">
      <c r="B1288" s="206"/>
      <c r="C1288" s="207">
        <v>43819</v>
      </c>
      <c r="D1288" s="206" t="s">
        <v>2255</v>
      </c>
      <c r="E1288" s="238" t="s">
        <v>2256</v>
      </c>
      <c r="F1288" s="238"/>
      <c r="G1288" s="208" t="s">
        <v>2257</v>
      </c>
      <c r="H1288" s="313"/>
      <c r="I1288" s="209">
        <v>450000</v>
      </c>
      <c r="J1288" s="329">
        <f t="shared" si="21"/>
        <v>17480200</v>
      </c>
      <c r="K1288" s="419"/>
      <c r="M1288" s="238" t="s">
        <v>2256</v>
      </c>
    </row>
    <row r="1289" spans="1:242" hidden="1" x14ac:dyDescent="0.25">
      <c r="B1289" s="206"/>
      <c r="C1289" s="207">
        <v>43818</v>
      </c>
      <c r="D1289" s="206" t="s">
        <v>2258</v>
      </c>
      <c r="E1289" s="238" t="s">
        <v>2259</v>
      </c>
      <c r="F1289" s="238"/>
      <c r="G1289" s="208" t="s">
        <v>559</v>
      </c>
      <c r="H1289" s="313"/>
      <c r="I1289" s="209">
        <v>38000</v>
      </c>
      <c r="J1289" s="329">
        <f t="shared" si="21"/>
        <v>17442200</v>
      </c>
      <c r="K1289" s="419"/>
      <c r="M1289" s="238" t="s">
        <v>2259</v>
      </c>
    </row>
    <row r="1290" spans="1:242" hidden="1" x14ac:dyDescent="0.25">
      <c r="B1290" s="206"/>
      <c r="C1290" s="207"/>
      <c r="D1290" s="206" t="s">
        <v>2314</v>
      </c>
      <c r="E1290" s="238"/>
      <c r="F1290" s="238"/>
      <c r="G1290" s="208"/>
      <c r="H1290" s="313">
        <v>40000</v>
      </c>
      <c r="I1290" s="209"/>
      <c r="J1290" s="329">
        <f t="shared" si="21"/>
        <v>17482200</v>
      </c>
      <c r="K1290" s="419"/>
      <c r="M1290" s="238"/>
    </row>
    <row r="1291" spans="1:242" hidden="1" x14ac:dyDescent="0.25">
      <c r="B1291" s="206"/>
      <c r="C1291" s="207">
        <v>43819</v>
      </c>
      <c r="D1291" s="206" t="s">
        <v>2260</v>
      </c>
      <c r="E1291" s="238" t="s">
        <v>2261</v>
      </c>
      <c r="F1291" s="238"/>
      <c r="G1291" s="208" t="s">
        <v>2262</v>
      </c>
      <c r="H1291" s="313"/>
      <c r="I1291" s="209">
        <v>92800</v>
      </c>
      <c r="J1291" s="329">
        <f t="shared" si="21"/>
        <v>17389400</v>
      </c>
      <c r="K1291" s="419"/>
      <c r="M1291" s="238" t="s">
        <v>2261</v>
      </c>
    </row>
    <row r="1292" spans="1:242" hidden="1" x14ac:dyDescent="0.25">
      <c r="B1292" s="206"/>
      <c r="C1292" s="207">
        <v>43816</v>
      </c>
      <c r="D1292" s="206" t="s">
        <v>2264</v>
      </c>
      <c r="E1292" s="238" t="s">
        <v>2263</v>
      </c>
      <c r="F1292" s="238"/>
      <c r="G1292" s="208" t="s">
        <v>1611</v>
      </c>
      <c r="H1292" s="313"/>
      <c r="I1292" s="209">
        <v>280000</v>
      </c>
      <c r="J1292" s="329">
        <f t="shared" si="21"/>
        <v>17109400</v>
      </c>
      <c r="K1292" s="419"/>
      <c r="M1292" s="238" t="s">
        <v>2263</v>
      </c>
    </row>
    <row r="1293" spans="1:242" hidden="1" x14ac:dyDescent="0.25">
      <c r="B1293" s="206"/>
      <c r="C1293" s="207"/>
      <c r="D1293" s="206" t="s">
        <v>2325</v>
      </c>
      <c r="E1293" s="238"/>
      <c r="F1293" s="238"/>
      <c r="G1293" s="208"/>
      <c r="H1293" s="313">
        <v>400000</v>
      </c>
      <c r="I1293" s="209"/>
      <c r="J1293" s="329">
        <f t="shared" si="21"/>
        <v>17509400</v>
      </c>
      <c r="K1293" s="419"/>
      <c r="M1293" s="238"/>
    </row>
    <row r="1294" spans="1:242" hidden="1" x14ac:dyDescent="0.25">
      <c r="B1294" s="206"/>
      <c r="C1294" s="207">
        <v>43816</v>
      </c>
      <c r="D1294" s="206" t="s">
        <v>2265</v>
      </c>
      <c r="E1294" s="238" t="s">
        <v>2266</v>
      </c>
      <c r="F1294" s="238"/>
      <c r="G1294" s="208" t="s">
        <v>1611</v>
      </c>
      <c r="H1294" s="313"/>
      <c r="I1294" s="209">
        <v>353500</v>
      </c>
      <c r="J1294" s="329">
        <f t="shared" si="21"/>
        <v>17155900</v>
      </c>
      <c r="K1294" s="419"/>
      <c r="M1294" s="238" t="s">
        <v>2266</v>
      </c>
    </row>
    <row r="1295" spans="1:242" hidden="1" x14ac:dyDescent="0.25">
      <c r="B1295" s="206"/>
      <c r="C1295" s="207">
        <v>43813</v>
      </c>
      <c r="D1295" s="206" t="s">
        <v>2267</v>
      </c>
      <c r="E1295" s="238" t="s">
        <v>2268</v>
      </c>
      <c r="F1295" s="238"/>
      <c r="G1295" s="208" t="s">
        <v>1611</v>
      </c>
      <c r="H1295" s="313"/>
      <c r="I1295" s="209">
        <v>110000</v>
      </c>
      <c r="J1295" s="329">
        <f t="shared" si="21"/>
        <v>17045900</v>
      </c>
      <c r="K1295" s="419"/>
      <c r="M1295" s="238" t="s">
        <v>2268</v>
      </c>
    </row>
    <row r="1296" spans="1:242" hidden="1" x14ac:dyDescent="0.25">
      <c r="B1296" s="206"/>
      <c r="C1296" s="207">
        <v>43813</v>
      </c>
      <c r="D1296" s="206" t="s">
        <v>2264</v>
      </c>
      <c r="E1296" s="238" t="s">
        <v>2269</v>
      </c>
      <c r="F1296" s="238"/>
      <c r="G1296" s="208" t="s">
        <v>1611</v>
      </c>
      <c r="H1296" s="313"/>
      <c r="I1296" s="209">
        <v>314000</v>
      </c>
      <c r="J1296" s="329">
        <f t="shared" si="21"/>
        <v>16731900</v>
      </c>
      <c r="K1296" s="419"/>
      <c r="M1296" s="238" t="s">
        <v>2269</v>
      </c>
    </row>
    <row r="1297" spans="2:35" s="511" customFormat="1" hidden="1" x14ac:dyDescent="0.25">
      <c r="B1297" s="206"/>
      <c r="C1297" s="207">
        <v>43819</v>
      </c>
      <c r="D1297" s="206" t="s">
        <v>2270</v>
      </c>
      <c r="E1297" s="238" t="s">
        <v>2271</v>
      </c>
      <c r="F1297" s="238"/>
      <c r="G1297" s="208" t="s">
        <v>559</v>
      </c>
      <c r="H1297" s="313"/>
      <c r="I1297" s="209">
        <v>92500</v>
      </c>
      <c r="J1297" s="329">
        <f t="shared" si="21"/>
        <v>16639400</v>
      </c>
      <c r="K1297" s="419"/>
      <c r="L1297" s="287"/>
      <c r="M1297" s="238" t="s">
        <v>2271</v>
      </c>
      <c r="N1297" s="287"/>
      <c r="O1297" s="287"/>
      <c r="P1297" s="287"/>
      <c r="Q1297" s="287"/>
      <c r="R1297" s="287"/>
      <c r="S1297" s="287"/>
      <c r="T1297" s="241"/>
      <c r="U1297" s="241"/>
      <c r="V1297" s="241"/>
      <c r="W1297" s="241"/>
      <c r="X1297" s="241"/>
      <c r="Y1297" s="241"/>
      <c r="Z1297" s="241"/>
      <c r="AA1297" s="241"/>
      <c r="AB1297" s="241"/>
      <c r="AC1297" s="241"/>
      <c r="AD1297" s="241"/>
      <c r="AE1297" s="241"/>
      <c r="AF1297" s="241"/>
      <c r="AG1297" s="241"/>
      <c r="AH1297" s="241"/>
      <c r="AI1297" s="241"/>
    </row>
    <row r="1298" spans="2:35" s="511" customFormat="1" hidden="1" x14ac:dyDescent="0.25">
      <c r="B1298" s="206"/>
      <c r="C1298" s="207">
        <v>43822</v>
      </c>
      <c r="D1298" s="206" t="s">
        <v>2272</v>
      </c>
      <c r="E1298" s="238" t="s">
        <v>2273</v>
      </c>
      <c r="F1298" s="238"/>
      <c r="G1298" s="208" t="s">
        <v>327</v>
      </c>
      <c r="H1298" s="313"/>
      <c r="I1298" s="209">
        <v>2042855</v>
      </c>
      <c r="J1298" s="329">
        <f t="shared" si="21"/>
        <v>14596545</v>
      </c>
      <c r="K1298" s="419"/>
      <c r="L1298" s="287"/>
      <c r="M1298" s="238" t="s">
        <v>2273</v>
      </c>
      <c r="N1298" s="287"/>
      <c r="O1298" s="287"/>
      <c r="P1298" s="287"/>
      <c r="Q1298" s="287"/>
      <c r="R1298" s="287"/>
      <c r="S1298" s="287"/>
      <c r="T1298" s="241"/>
      <c r="U1298" s="241"/>
      <c r="V1298" s="241"/>
      <c r="W1298" s="241"/>
      <c r="X1298" s="241"/>
      <c r="Y1298" s="241"/>
      <c r="Z1298" s="241"/>
      <c r="AA1298" s="241"/>
      <c r="AB1298" s="241"/>
      <c r="AC1298" s="241"/>
      <c r="AD1298" s="241"/>
      <c r="AE1298" s="241"/>
      <c r="AF1298" s="241"/>
      <c r="AG1298" s="241"/>
      <c r="AH1298" s="241"/>
      <c r="AI1298" s="241"/>
    </row>
    <row r="1299" spans="2:35" s="511" customFormat="1" hidden="1" x14ac:dyDescent="0.25">
      <c r="B1299" s="206"/>
      <c r="C1299" s="207"/>
      <c r="D1299" s="206" t="s">
        <v>2313</v>
      </c>
      <c r="E1299" s="238"/>
      <c r="F1299" s="238"/>
      <c r="G1299" s="208"/>
      <c r="H1299" s="313">
        <v>1500000</v>
      </c>
      <c r="I1299" s="209"/>
      <c r="J1299" s="329">
        <f t="shared" si="21"/>
        <v>16096545</v>
      </c>
      <c r="K1299" s="419"/>
      <c r="L1299" s="287"/>
      <c r="M1299" s="238"/>
      <c r="N1299" s="287"/>
      <c r="O1299" s="287"/>
      <c r="P1299" s="287"/>
      <c r="Q1299" s="287"/>
      <c r="R1299" s="287"/>
      <c r="S1299" s="287"/>
      <c r="T1299" s="241"/>
      <c r="U1299" s="241"/>
      <c r="V1299" s="241"/>
      <c r="W1299" s="241"/>
      <c r="X1299" s="241"/>
      <c r="Y1299" s="241"/>
      <c r="Z1299" s="241"/>
      <c r="AA1299" s="241"/>
      <c r="AB1299" s="241"/>
      <c r="AC1299" s="241"/>
      <c r="AD1299" s="241"/>
      <c r="AE1299" s="241"/>
      <c r="AF1299" s="241"/>
      <c r="AG1299" s="241"/>
      <c r="AH1299" s="241"/>
      <c r="AI1299" s="241"/>
    </row>
    <row r="1300" spans="2:35" s="511" customFormat="1" hidden="1" x14ac:dyDescent="0.25">
      <c r="B1300" s="206"/>
      <c r="C1300" s="207">
        <v>43822</v>
      </c>
      <c r="D1300" s="206" t="s">
        <v>2275</v>
      </c>
      <c r="E1300" s="238" t="s">
        <v>2274</v>
      </c>
      <c r="F1300" s="238"/>
      <c r="G1300" s="208" t="s">
        <v>343</v>
      </c>
      <c r="H1300" s="313"/>
      <c r="I1300" s="209">
        <v>843000</v>
      </c>
      <c r="J1300" s="329">
        <f t="shared" si="21"/>
        <v>15253545</v>
      </c>
      <c r="K1300" s="419"/>
      <c r="L1300" s="287"/>
      <c r="M1300" s="238" t="s">
        <v>2274</v>
      </c>
      <c r="N1300" s="287"/>
      <c r="O1300" s="287"/>
      <c r="P1300" s="287"/>
      <c r="Q1300" s="287"/>
      <c r="R1300" s="287"/>
      <c r="S1300" s="287"/>
      <c r="T1300" s="241"/>
      <c r="U1300" s="241"/>
      <c r="V1300" s="241"/>
      <c r="W1300" s="241"/>
      <c r="X1300" s="241"/>
      <c r="Y1300" s="241"/>
      <c r="Z1300" s="241"/>
      <c r="AA1300" s="241"/>
      <c r="AB1300" s="241"/>
      <c r="AC1300" s="241"/>
      <c r="AD1300" s="241"/>
      <c r="AE1300" s="241"/>
      <c r="AF1300" s="241"/>
      <c r="AG1300" s="241"/>
      <c r="AH1300" s="241"/>
      <c r="AI1300" s="241"/>
    </row>
    <row r="1301" spans="2:35" s="511" customFormat="1" hidden="1" x14ac:dyDescent="0.25">
      <c r="B1301" s="206"/>
      <c r="C1301" s="207">
        <v>43822</v>
      </c>
      <c r="D1301" s="206" t="s">
        <v>2276</v>
      </c>
      <c r="E1301" s="238" t="s">
        <v>2277</v>
      </c>
      <c r="F1301" s="238"/>
      <c r="G1301" s="208" t="s">
        <v>343</v>
      </c>
      <c r="H1301" s="313"/>
      <c r="I1301" s="209">
        <v>360000</v>
      </c>
      <c r="J1301" s="329">
        <f t="shared" si="21"/>
        <v>14893545</v>
      </c>
      <c r="K1301" s="419"/>
      <c r="L1301" s="287"/>
      <c r="M1301" s="238" t="s">
        <v>2277</v>
      </c>
      <c r="N1301" s="287"/>
      <c r="O1301" s="287"/>
      <c r="P1301" s="287"/>
      <c r="Q1301" s="287"/>
      <c r="R1301" s="287"/>
      <c r="S1301" s="287"/>
      <c r="T1301" s="241"/>
      <c r="U1301" s="241"/>
      <c r="V1301" s="241"/>
      <c r="W1301" s="241"/>
      <c r="X1301" s="241"/>
      <c r="Y1301" s="241"/>
      <c r="Z1301" s="241"/>
      <c r="AA1301" s="241"/>
      <c r="AB1301" s="241"/>
      <c r="AC1301" s="241"/>
      <c r="AD1301" s="241"/>
      <c r="AE1301" s="241"/>
      <c r="AF1301" s="241"/>
      <c r="AG1301" s="241"/>
      <c r="AH1301" s="241"/>
      <c r="AI1301" s="241"/>
    </row>
    <row r="1302" spans="2:35" s="511" customFormat="1" hidden="1" x14ac:dyDescent="0.25">
      <c r="B1302" s="206"/>
      <c r="C1302" s="207">
        <v>43822</v>
      </c>
      <c r="D1302" s="206" t="s">
        <v>2278</v>
      </c>
      <c r="E1302" s="238" t="s">
        <v>2279</v>
      </c>
      <c r="F1302" s="238"/>
      <c r="G1302" s="208" t="s">
        <v>2280</v>
      </c>
      <c r="H1302" s="313"/>
      <c r="I1302" s="209">
        <v>397500</v>
      </c>
      <c r="J1302" s="329">
        <f t="shared" si="21"/>
        <v>14496045</v>
      </c>
      <c r="K1302" s="419"/>
      <c r="L1302" s="287"/>
      <c r="M1302" s="238" t="s">
        <v>2279</v>
      </c>
      <c r="N1302" s="287"/>
      <c r="O1302" s="287"/>
      <c r="P1302" s="287"/>
      <c r="Q1302" s="287"/>
      <c r="R1302" s="287"/>
      <c r="S1302" s="287"/>
      <c r="T1302" s="241"/>
      <c r="U1302" s="241"/>
      <c r="V1302" s="241"/>
      <c r="W1302" s="241"/>
      <c r="X1302" s="241"/>
      <c r="Y1302" s="241"/>
      <c r="Z1302" s="241"/>
      <c r="AA1302" s="241"/>
      <c r="AB1302" s="241"/>
      <c r="AC1302" s="241"/>
      <c r="AD1302" s="241"/>
      <c r="AE1302" s="241"/>
      <c r="AF1302" s="241"/>
      <c r="AG1302" s="241"/>
      <c r="AH1302" s="241"/>
      <c r="AI1302" s="241"/>
    </row>
    <row r="1303" spans="2:35" s="511" customFormat="1" hidden="1" x14ac:dyDescent="0.25">
      <c r="B1303" s="206"/>
      <c r="C1303" s="207">
        <v>43824</v>
      </c>
      <c r="D1303" s="206" t="s">
        <v>2281</v>
      </c>
      <c r="E1303" s="238" t="s">
        <v>2282</v>
      </c>
      <c r="F1303" s="238"/>
      <c r="G1303" s="208" t="s">
        <v>532</v>
      </c>
      <c r="H1303" s="313"/>
      <c r="I1303" s="209">
        <v>1638116</v>
      </c>
      <c r="J1303" s="329">
        <f t="shared" si="21"/>
        <v>12857929</v>
      </c>
      <c r="K1303" s="419"/>
      <c r="L1303" s="287"/>
      <c r="M1303" s="238" t="s">
        <v>2282</v>
      </c>
      <c r="N1303" s="287"/>
      <c r="O1303" s="287"/>
      <c r="P1303" s="287"/>
      <c r="Q1303" s="287"/>
      <c r="R1303" s="287"/>
      <c r="S1303" s="287"/>
      <c r="T1303" s="241"/>
      <c r="U1303" s="241"/>
      <c r="V1303" s="241"/>
      <c r="W1303" s="241"/>
      <c r="X1303" s="241"/>
      <c r="Y1303" s="241"/>
      <c r="Z1303" s="241"/>
      <c r="AA1303" s="241"/>
      <c r="AB1303" s="241"/>
      <c r="AC1303" s="241"/>
      <c r="AD1303" s="241"/>
      <c r="AE1303" s="241"/>
      <c r="AF1303" s="241"/>
      <c r="AG1303" s="241"/>
      <c r="AH1303" s="241"/>
      <c r="AI1303" s="241"/>
    </row>
    <row r="1304" spans="2:35" s="511" customFormat="1" hidden="1" x14ac:dyDescent="0.25">
      <c r="B1304" s="206"/>
      <c r="C1304" s="207"/>
      <c r="D1304" s="206" t="s">
        <v>2312</v>
      </c>
      <c r="E1304" s="238"/>
      <c r="F1304" s="238"/>
      <c r="G1304" s="208"/>
      <c r="H1304" s="313">
        <v>2000000</v>
      </c>
      <c r="I1304" s="209"/>
      <c r="J1304" s="329">
        <f t="shared" si="21"/>
        <v>14857929</v>
      </c>
      <c r="K1304" s="419"/>
      <c r="L1304" s="287"/>
      <c r="M1304" s="238"/>
      <c r="N1304" s="287"/>
      <c r="O1304" s="287"/>
      <c r="P1304" s="287"/>
      <c r="Q1304" s="287"/>
      <c r="R1304" s="287"/>
      <c r="S1304" s="287"/>
      <c r="T1304" s="241"/>
      <c r="U1304" s="241"/>
      <c r="V1304" s="241"/>
      <c r="W1304" s="241"/>
      <c r="X1304" s="241"/>
      <c r="Y1304" s="241"/>
      <c r="Z1304" s="241"/>
      <c r="AA1304" s="241"/>
      <c r="AB1304" s="241"/>
      <c r="AC1304" s="241"/>
      <c r="AD1304" s="241"/>
      <c r="AE1304" s="241"/>
      <c r="AF1304" s="241"/>
      <c r="AG1304" s="241"/>
      <c r="AH1304" s="241"/>
      <c r="AI1304" s="241"/>
    </row>
    <row r="1305" spans="2:35" s="511" customFormat="1" hidden="1" x14ac:dyDescent="0.25">
      <c r="B1305" s="206"/>
      <c r="C1305" s="207">
        <v>43824</v>
      </c>
      <c r="D1305" s="206" t="s">
        <v>2283</v>
      </c>
      <c r="E1305" s="238" t="s">
        <v>2284</v>
      </c>
      <c r="F1305" s="238"/>
      <c r="G1305" s="208" t="s">
        <v>532</v>
      </c>
      <c r="H1305" s="313"/>
      <c r="I1305" s="209">
        <v>2500000</v>
      </c>
      <c r="J1305" s="329">
        <f t="shared" si="21"/>
        <v>12357929</v>
      </c>
      <c r="K1305" s="419"/>
      <c r="L1305" s="287"/>
      <c r="M1305" s="238" t="s">
        <v>2284</v>
      </c>
      <c r="N1305" s="287"/>
      <c r="O1305" s="287"/>
      <c r="P1305" s="287"/>
      <c r="Q1305" s="287"/>
      <c r="R1305" s="287"/>
      <c r="S1305" s="287"/>
      <c r="T1305" s="241"/>
      <c r="U1305" s="241"/>
      <c r="V1305" s="241"/>
      <c r="W1305" s="241"/>
      <c r="X1305" s="241"/>
      <c r="Y1305" s="241"/>
      <c r="Z1305" s="241"/>
      <c r="AA1305" s="241"/>
      <c r="AB1305" s="241"/>
      <c r="AC1305" s="241"/>
      <c r="AD1305" s="241"/>
      <c r="AE1305" s="241"/>
      <c r="AF1305" s="241"/>
      <c r="AG1305" s="241"/>
      <c r="AH1305" s="241"/>
      <c r="AI1305" s="241"/>
    </row>
    <row r="1306" spans="2:35" s="511" customFormat="1" hidden="1" x14ac:dyDescent="0.25">
      <c r="B1306" s="206"/>
      <c r="C1306" s="207">
        <v>43824</v>
      </c>
      <c r="D1306" s="206" t="s">
        <v>2285</v>
      </c>
      <c r="E1306" s="238" t="s">
        <v>2286</v>
      </c>
      <c r="F1306" s="238"/>
      <c r="G1306" s="208" t="s">
        <v>1611</v>
      </c>
      <c r="H1306" s="313"/>
      <c r="I1306" s="209">
        <v>940800</v>
      </c>
      <c r="J1306" s="329">
        <f t="shared" si="21"/>
        <v>11417129</v>
      </c>
      <c r="K1306" s="419"/>
      <c r="L1306" s="287"/>
      <c r="M1306" s="238" t="s">
        <v>2286</v>
      </c>
      <c r="N1306" s="287"/>
      <c r="O1306" s="287"/>
      <c r="P1306" s="287"/>
      <c r="Q1306" s="287"/>
      <c r="R1306" s="287"/>
      <c r="S1306" s="287"/>
      <c r="T1306" s="241"/>
      <c r="U1306" s="241"/>
      <c r="V1306" s="241"/>
      <c r="W1306" s="241"/>
      <c r="X1306" s="241"/>
      <c r="Y1306" s="241"/>
      <c r="Z1306" s="241"/>
      <c r="AA1306" s="241"/>
      <c r="AB1306" s="241"/>
      <c r="AC1306" s="241"/>
      <c r="AD1306" s="241"/>
      <c r="AE1306" s="241"/>
      <c r="AF1306" s="241"/>
      <c r="AG1306" s="241"/>
      <c r="AH1306" s="241"/>
      <c r="AI1306" s="241"/>
    </row>
    <row r="1307" spans="2:35" s="511" customFormat="1" hidden="1" x14ac:dyDescent="0.25">
      <c r="B1307" s="206"/>
      <c r="C1307" s="207">
        <v>43824</v>
      </c>
      <c r="D1307" s="206" t="s">
        <v>2287</v>
      </c>
      <c r="E1307" s="238" t="s">
        <v>2288</v>
      </c>
      <c r="F1307" s="238"/>
      <c r="G1307" s="208" t="s">
        <v>1611</v>
      </c>
      <c r="H1307" s="313"/>
      <c r="I1307" s="209">
        <v>400000</v>
      </c>
      <c r="J1307" s="329">
        <f t="shared" si="21"/>
        <v>11017129</v>
      </c>
      <c r="K1307" s="419"/>
      <c r="L1307" s="287"/>
      <c r="M1307" s="238" t="s">
        <v>2288</v>
      </c>
      <c r="N1307" s="287"/>
      <c r="O1307" s="287"/>
      <c r="P1307" s="287"/>
      <c r="Q1307" s="287"/>
      <c r="R1307" s="287"/>
      <c r="S1307" s="287"/>
      <c r="T1307" s="241"/>
      <c r="U1307" s="241"/>
      <c r="V1307" s="241"/>
      <c r="W1307" s="241"/>
      <c r="X1307" s="241"/>
      <c r="Y1307" s="241"/>
      <c r="Z1307" s="241"/>
      <c r="AA1307" s="241"/>
      <c r="AB1307" s="241"/>
      <c r="AC1307" s="241"/>
      <c r="AD1307" s="241"/>
      <c r="AE1307" s="241"/>
      <c r="AF1307" s="241"/>
      <c r="AG1307" s="241"/>
      <c r="AH1307" s="241"/>
      <c r="AI1307" s="241"/>
    </row>
    <row r="1308" spans="2:35" s="511" customFormat="1" hidden="1" x14ac:dyDescent="0.25">
      <c r="B1308" s="206"/>
      <c r="C1308" s="207">
        <v>43824</v>
      </c>
      <c r="D1308" s="206" t="s">
        <v>2289</v>
      </c>
      <c r="E1308" s="238" t="s">
        <v>2290</v>
      </c>
      <c r="F1308" s="238"/>
      <c r="G1308" s="208" t="s">
        <v>1611</v>
      </c>
      <c r="H1308" s="313"/>
      <c r="I1308" s="209">
        <v>1037000</v>
      </c>
      <c r="J1308" s="329">
        <f t="shared" si="21"/>
        <v>9980129</v>
      </c>
      <c r="K1308" s="419"/>
      <c r="L1308" s="287"/>
      <c r="M1308" s="238" t="s">
        <v>2290</v>
      </c>
      <c r="N1308" s="287"/>
      <c r="O1308" s="287"/>
      <c r="P1308" s="287"/>
      <c r="Q1308" s="287"/>
      <c r="R1308" s="287"/>
      <c r="S1308" s="287"/>
      <c r="T1308" s="241"/>
      <c r="U1308" s="241"/>
      <c r="V1308" s="241"/>
      <c r="W1308" s="241"/>
      <c r="X1308" s="241"/>
      <c r="Y1308" s="241"/>
      <c r="Z1308" s="241"/>
      <c r="AA1308" s="241"/>
      <c r="AB1308" s="241"/>
      <c r="AC1308" s="241"/>
      <c r="AD1308" s="241"/>
      <c r="AE1308" s="241"/>
      <c r="AF1308" s="241"/>
      <c r="AG1308" s="241"/>
      <c r="AH1308" s="241"/>
      <c r="AI1308" s="241"/>
    </row>
    <row r="1309" spans="2:35" s="511" customFormat="1" hidden="1" x14ac:dyDescent="0.25">
      <c r="B1309" s="206"/>
      <c r="C1309" s="207">
        <v>43824</v>
      </c>
      <c r="D1309" s="206" t="s">
        <v>2291</v>
      </c>
      <c r="E1309" s="238" t="s">
        <v>2292</v>
      </c>
      <c r="F1309" s="238"/>
      <c r="G1309" s="208" t="s">
        <v>343</v>
      </c>
      <c r="H1309" s="313"/>
      <c r="I1309" s="209">
        <v>1207200</v>
      </c>
      <c r="J1309" s="329">
        <f t="shared" si="21"/>
        <v>8772929</v>
      </c>
      <c r="K1309" s="419"/>
      <c r="L1309" s="287"/>
      <c r="M1309" s="238" t="s">
        <v>2292</v>
      </c>
      <c r="N1309" s="287"/>
      <c r="O1309" s="287"/>
      <c r="P1309" s="287"/>
      <c r="Q1309" s="287"/>
      <c r="R1309" s="287"/>
      <c r="S1309" s="287"/>
      <c r="T1309" s="241"/>
      <c r="U1309" s="241"/>
      <c r="V1309" s="241"/>
      <c r="W1309" s="241"/>
      <c r="X1309" s="241"/>
      <c r="Y1309" s="241"/>
      <c r="Z1309" s="241"/>
      <c r="AA1309" s="241"/>
      <c r="AB1309" s="241"/>
      <c r="AC1309" s="241"/>
      <c r="AD1309" s="241"/>
      <c r="AE1309" s="241"/>
      <c r="AF1309" s="241"/>
      <c r="AG1309" s="241"/>
      <c r="AH1309" s="241"/>
      <c r="AI1309" s="241"/>
    </row>
    <row r="1310" spans="2:35" s="511" customFormat="1" hidden="1" x14ac:dyDescent="0.25">
      <c r="B1310" s="206"/>
      <c r="C1310" s="207"/>
      <c r="D1310" s="206" t="s">
        <v>2311</v>
      </c>
      <c r="E1310" s="238"/>
      <c r="F1310" s="238"/>
      <c r="G1310" s="208"/>
      <c r="H1310" s="313">
        <v>1197000</v>
      </c>
      <c r="I1310" s="209"/>
      <c r="J1310" s="329">
        <f t="shared" si="21"/>
        <v>9969929</v>
      </c>
      <c r="K1310" s="419"/>
      <c r="L1310" s="287"/>
      <c r="M1310" s="238"/>
      <c r="N1310" s="287"/>
      <c r="O1310" s="287"/>
      <c r="P1310" s="287"/>
      <c r="Q1310" s="287"/>
      <c r="R1310" s="287"/>
      <c r="S1310" s="287"/>
      <c r="T1310" s="241"/>
      <c r="U1310" s="241"/>
      <c r="V1310" s="241"/>
      <c r="W1310" s="241"/>
      <c r="X1310" s="241"/>
      <c r="Y1310" s="241"/>
      <c r="Z1310" s="241"/>
      <c r="AA1310" s="241"/>
      <c r="AB1310" s="241"/>
      <c r="AC1310" s="241"/>
      <c r="AD1310" s="241"/>
      <c r="AE1310" s="241"/>
      <c r="AF1310" s="241"/>
      <c r="AG1310" s="241"/>
      <c r="AH1310" s="241"/>
      <c r="AI1310" s="241"/>
    </row>
    <row r="1311" spans="2:35" s="511" customFormat="1" hidden="1" x14ac:dyDescent="0.25">
      <c r="B1311" s="206"/>
      <c r="C1311" s="207">
        <v>43824</v>
      </c>
      <c r="D1311" s="206" t="s">
        <v>2293</v>
      </c>
      <c r="E1311" s="238" t="s">
        <v>2294</v>
      </c>
      <c r="F1311" s="238"/>
      <c r="G1311" s="208" t="s">
        <v>2295</v>
      </c>
      <c r="H1311" s="313"/>
      <c r="I1311" s="209">
        <v>615000</v>
      </c>
      <c r="J1311" s="329">
        <f t="shared" si="21"/>
        <v>9354929</v>
      </c>
      <c r="K1311" s="419"/>
      <c r="L1311" s="287"/>
      <c r="M1311" s="238" t="s">
        <v>2294</v>
      </c>
      <c r="N1311" s="287"/>
      <c r="O1311" s="287"/>
      <c r="P1311" s="287"/>
      <c r="Q1311" s="287"/>
      <c r="R1311" s="287"/>
      <c r="S1311" s="287"/>
      <c r="T1311" s="241"/>
      <c r="U1311" s="241"/>
      <c r="V1311" s="241"/>
      <c r="W1311" s="241"/>
      <c r="X1311" s="241"/>
      <c r="Y1311" s="241"/>
      <c r="Z1311" s="241"/>
      <c r="AA1311" s="241"/>
      <c r="AB1311" s="241"/>
      <c r="AC1311" s="241"/>
      <c r="AD1311" s="241"/>
      <c r="AE1311" s="241"/>
      <c r="AF1311" s="241"/>
      <c r="AG1311" s="241"/>
      <c r="AH1311" s="241"/>
      <c r="AI1311" s="241"/>
    </row>
    <row r="1312" spans="2:35" s="511" customFormat="1" hidden="1" x14ac:dyDescent="0.25">
      <c r="B1312" s="206"/>
      <c r="C1312" s="207">
        <v>43824</v>
      </c>
      <c r="D1312" s="206" t="s">
        <v>2296</v>
      </c>
      <c r="E1312" s="238" t="s">
        <v>2297</v>
      </c>
      <c r="F1312" s="238"/>
      <c r="G1312" s="208" t="s">
        <v>1816</v>
      </c>
      <c r="H1312" s="313"/>
      <c r="I1312" s="209">
        <v>1071800</v>
      </c>
      <c r="J1312" s="329">
        <f t="shared" si="21"/>
        <v>8283129</v>
      </c>
      <c r="K1312" s="419"/>
      <c r="L1312" s="287"/>
      <c r="M1312" s="238" t="s">
        <v>2297</v>
      </c>
      <c r="N1312" s="287"/>
      <c r="O1312" s="287"/>
      <c r="P1312" s="287"/>
      <c r="Q1312" s="287"/>
      <c r="R1312" s="287"/>
      <c r="S1312" s="287"/>
      <c r="T1312" s="241"/>
      <c r="U1312" s="241"/>
      <c r="V1312" s="241"/>
      <c r="W1312" s="241"/>
      <c r="X1312" s="241"/>
      <c r="Y1312" s="241"/>
      <c r="Z1312" s="241"/>
      <c r="AA1312" s="241"/>
      <c r="AB1312" s="241"/>
      <c r="AC1312" s="241"/>
      <c r="AD1312" s="241"/>
      <c r="AE1312" s="241"/>
      <c r="AF1312" s="241"/>
      <c r="AG1312" s="241"/>
      <c r="AH1312" s="241"/>
      <c r="AI1312" s="241"/>
    </row>
    <row r="1313" spans="2:13" s="511" customFormat="1" hidden="1" x14ac:dyDescent="0.25">
      <c r="B1313" s="206"/>
      <c r="C1313" s="207">
        <v>43826</v>
      </c>
      <c r="D1313" s="206" t="s">
        <v>2298</v>
      </c>
      <c r="E1313" s="238" t="s">
        <v>2299</v>
      </c>
      <c r="F1313" s="238"/>
      <c r="G1313" s="208" t="s">
        <v>2295</v>
      </c>
      <c r="H1313" s="313"/>
      <c r="I1313" s="209">
        <v>250000</v>
      </c>
      <c r="J1313" s="329">
        <f t="shared" si="21"/>
        <v>8033129</v>
      </c>
      <c r="K1313" s="419"/>
      <c r="L1313" s="287"/>
      <c r="M1313" s="238" t="s">
        <v>2299</v>
      </c>
    </row>
    <row r="1314" spans="2:13" s="511" customFormat="1" hidden="1" x14ac:dyDescent="0.25">
      <c r="B1314" s="206"/>
      <c r="C1314" s="207">
        <v>43826</v>
      </c>
      <c r="D1314" s="206" t="s">
        <v>2300</v>
      </c>
      <c r="E1314" s="238" t="s">
        <v>2301</v>
      </c>
      <c r="F1314" s="238"/>
      <c r="G1314" s="208" t="s">
        <v>2302</v>
      </c>
      <c r="H1314" s="313"/>
      <c r="I1314" s="209">
        <v>135000</v>
      </c>
      <c r="J1314" s="329">
        <f t="shared" si="21"/>
        <v>7898129</v>
      </c>
      <c r="K1314" s="419"/>
      <c r="L1314" s="287"/>
      <c r="M1314" s="238" t="s">
        <v>2301</v>
      </c>
    </row>
    <row r="1315" spans="2:13" s="511" customFormat="1" hidden="1" x14ac:dyDescent="0.25">
      <c r="B1315" s="206"/>
      <c r="C1315" s="207">
        <v>43826</v>
      </c>
      <c r="D1315" s="206" t="s">
        <v>2303</v>
      </c>
      <c r="E1315" s="238" t="s">
        <v>2304</v>
      </c>
      <c r="F1315" s="238"/>
      <c r="G1315" s="208" t="s">
        <v>2295</v>
      </c>
      <c r="H1315" s="313"/>
      <c r="I1315" s="209">
        <v>220000</v>
      </c>
      <c r="J1315" s="329">
        <f t="shared" si="21"/>
        <v>7678129</v>
      </c>
      <c r="K1315" s="419"/>
      <c r="L1315" s="287"/>
      <c r="M1315" s="238" t="s">
        <v>2304</v>
      </c>
    </row>
    <row r="1316" spans="2:13" s="511" customFormat="1" hidden="1" x14ac:dyDescent="0.25">
      <c r="B1316" s="206"/>
      <c r="C1316" s="207">
        <v>43826</v>
      </c>
      <c r="D1316" s="206" t="s">
        <v>2305</v>
      </c>
      <c r="E1316" s="238" t="s">
        <v>2306</v>
      </c>
      <c r="F1316" s="238"/>
      <c r="G1316" s="208" t="s">
        <v>2295</v>
      </c>
      <c r="H1316" s="313"/>
      <c r="I1316" s="209">
        <v>10000</v>
      </c>
      <c r="J1316" s="329">
        <f t="shared" si="21"/>
        <v>7668129</v>
      </c>
      <c r="K1316" s="419"/>
      <c r="L1316" s="287"/>
      <c r="M1316" s="238" t="s">
        <v>2306</v>
      </c>
    </row>
    <row r="1317" spans="2:13" s="511" customFormat="1" hidden="1" x14ac:dyDescent="0.25">
      <c r="B1317" s="206"/>
      <c r="C1317" s="207">
        <v>43826</v>
      </c>
      <c r="D1317" s="206" t="s">
        <v>2307</v>
      </c>
      <c r="E1317" s="238" t="s">
        <v>2308</v>
      </c>
      <c r="F1317" s="238"/>
      <c r="G1317" s="208" t="s">
        <v>559</v>
      </c>
      <c r="H1317" s="313"/>
      <c r="I1317" s="209">
        <v>101950</v>
      </c>
      <c r="J1317" s="329">
        <f t="shared" si="21"/>
        <v>7566179</v>
      </c>
      <c r="K1317" s="419"/>
      <c r="L1317" s="287"/>
      <c r="M1317" s="238" t="s">
        <v>2308</v>
      </c>
    </row>
    <row r="1318" spans="2:13" s="511" customFormat="1" hidden="1" x14ac:dyDescent="0.25">
      <c r="B1318" s="206"/>
      <c r="C1318" s="207">
        <v>43826</v>
      </c>
      <c r="D1318" s="206" t="s">
        <v>564</v>
      </c>
      <c r="E1318" s="238" t="s">
        <v>2309</v>
      </c>
      <c r="F1318" s="238"/>
      <c r="G1318" s="208" t="s">
        <v>681</v>
      </c>
      <c r="H1318" s="313"/>
      <c r="I1318" s="209">
        <v>189000</v>
      </c>
      <c r="J1318" s="329">
        <f t="shared" si="21"/>
        <v>7377179</v>
      </c>
      <c r="K1318" s="419"/>
      <c r="L1318" s="287"/>
      <c r="M1318" s="238" t="s">
        <v>2309</v>
      </c>
    </row>
    <row r="1319" spans="2:13" s="511" customFormat="1" hidden="1" x14ac:dyDescent="0.25">
      <c r="B1319" s="206"/>
      <c r="C1319" s="207">
        <v>43826</v>
      </c>
      <c r="D1319" s="206" t="s">
        <v>2321</v>
      </c>
      <c r="E1319" s="238" t="s">
        <v>2322</v>
      </c>
      <c r="F1319" s="238"/>
      <c r="G1319" s="208" t="s">
        <v>2280</v>
      </c>
      <c r="H1319" s="313"/>
      <c r="I1319" s="209">
        <v>987500</v>
      </c>
      <c r="J1319" s="329">
        <f t="shared" si="21"/>
        <v>6389679</v>
      </c>
      <c r="K1319" s="419"/>
      <c r="L1319" s="287"/>
      <c r="M1319" s="238" t="s">
        <v>2322</v>
      </c>
    </row>
    <row r="1320" spans="2:13" s="511" customFormat="1" hidden="1" x14ac:dyDescent="0.25">
      <c r="B1320" s="206"/>
      <c r="C1320" s="207">
        <v>43826</v>
      </c>
      <c r="D1320" s="206" t="s">
        <v>2323</v>
      </c>
      <c r="E1320" s="238" t="s">
        <v>2324</v>
      </c>
      <c r="F1320" s="238"/>
      <c r="G1320" s="208" t="s">
        <v>2295</v>
      </c>
      <c r="H1320" s="313"/>
      <c r="I1320" s="209">
        <v>89000</v>
      </c>
      <c r="J1320" s="329">
        <f t="shared" si="21"/>
        <v>6300679</v>
      </c>
      <c r="K1320" s="419"/>
      <c r="L1320" s="287"/>
      <c r="M1320" s="238" t="s">
        <v>2324</v>
      </c>
    </row>
    <row r="1321" spans="2:13" s="511" customFormat="1" hidden="1" x14ac:dyDescent="0.25">
      <c r="B1321" s="206"/>
      <c r="C1321" s="207">
        <v>43826</v>
      </c>
      <c r="D1321" s="206" t="s">
        <v>2327</v>
      </c>
      <c r="E1321" s="238"/>
      <c r="F1321" s="238"/>
      <c r="G1321" s="208" t="s">
        <v>2249</v>
      </c>
      <c r="H1321" s="313">
        <v>790000</v>
      </c>
      <c r="I1321" s="209"/>
      <c r="J1321" s="329">
        <f t="shared" si="21"/>
        <v>7090679</v>
      </c>
      <c r="K1321" s="419"/>
      <c r="L1321" s="287"/>
      <c r="M1321" s="238"/>
    </row>
    <row r="1322" spans="2:13" s="511" customFormat="1" hidden="1" x14ac:dyDescent="0.25">
      <c r="B1322" s="206"/>
      <c r="C1322" s="207">
        <v>43826</v>
      </c>
      <c r="D1322" s="206" t="s">
        <v>2326</v>
      </c>
      <c r="E1322" s="238" t="s">
        <v>2328</v>
      </c>
      <c r="F1322" s="238"/>
      <c r="G1322" s="208" t="s">
        <v>2249</v>
      </c>
      <c r="H1322" s="313"/>
      <c r="I1322" s="209">
        <v>712756</v>
      </c>
      <c r="J1322" s="329">
        <f t="shared" si="21"/>
        <v>6377923</v>
      </c>
      <c r="K1322" s="419"/>
      <c r="L1322" s="287"/>
      <c r="M1322" s="238" t="s">
        <v>2328</v>
      </c>
    </row>
    <row r="1323" spans="2:13" s="511" customFormat="1" hidden="1" x14ac:dyDescent="0.25">
      <c r="B1323" s="206"/>
      <c r="C1323" s="207">
        <v>43826</v>
      </c>
      <c r="D1323" s="206" t="s">
        <v>2315</v>
      </c>
      <c r="E1323" s="238" t="s">
        <v>2316</v>
      </c>
      <c r="F1323" s="238"/>
      <c r="G1323" s="208" t="s">
        <v>2205</v>
      </c>
      <c r="H1323" s="313"/>
      <c r="I1323" s="209">
        <v>1000000</v>
      </c>
      <c r="J1323" s="329">
        <f t="shared" si="21"/>
        <v>5377923</v>
      </c>
      <c r="K1323" s="419"/>
      <c r="L1323" s="287"/>
      <c r="M1323" s="238" t="s">
        <v>2316</v>
      </c>
    </row>
    <row r="1324" spans="2:13" s="511" customFormat="1" hidden="1" x14ac:dyDescent="0.25">
      <c r="B1324" s="206"/>
      <c r="C1324" s="207">
        <v>43826</v>
      </c>
      <c r="D1324" s="206" t="s">
        <v>2317</v>
      </c>
      <c r="E1324" s="238" t="s">
        <v>2318</v>
      </c>
      <c r="F1324" s="238"/>
      <c r="G1324" s="208" t="s">
        <v>1281</v>
      </c>
      <c r="H1324" s="313"/>
      <c r="I1324" s="209">
        <v>3000000</v>
      </c>
      <c r="J1324" s="329">
        <f t="shared" si="21"/>
        <v>2377923</v>
      </c>
      <c r="K1324" s="419"/>
      <c r="L1324" s="287"/>
      <c r="M1324" s="238" t="s">
        <v>2318</v>
      </c>
    </row>
    <row r="1325" spans="2:13" s="511" customFormat="1" hidden="1" x14ac:dyDescent="0.25">
      <c r="B1325" s="206"/>
      <c r="C1325" s="207">
        <v>43826</v>
      </c>
      <c r="D1325" s="206" t="s">
        <v>2317</v>
      </c>
      <c r="E1325" s="238" t="s">
        <v>2319</v>
      </c>
      <c r="F1325" s="238"/>
      <c r="G1325" s="208" t="s">
        <v>2320</v>
      </c>
      <c r="H1325" s="313"/>
      <c r="I1325" s="209">
        <v>1500000</v>
      </c>
      <c r="J1325" s="329">
        <f t="shared" si="21"/>
        <v>877923</v>
      </c>
      <c r="K1325" s="419"/>
      <c r="L1325" s="287"/>
      <c r="M1325" s="238" t="s">
        <v>2319</v>
      </c>
    </row>
    <row r="1326" spans="2:13" s="511" customFormat="1" hidden="1" x14ac:dyDescent="0.25">
      <c r="B1326" s="206"/>
      <c r="C1326" s="207"/>
      <c r="D1326" s="206"/>
      <c r="E1326" s="238"/>
      <c r="F1326" s="238"/>
      <c r="G1326" s="208"/>
      <c r="H1326" s="313"/>
      <c r="I1326" s="209"/>
      <c r="J1326" s="329">
        <f t="shared" si="21"/>
        <v>877923</v>
      </c>
      <c r="K1326" s="419"/>
      <c r="L1326" s="287"/>
      <c r="M1326" s="238"/>
    </row>
    <row r="1327" spans="2:13" s="511" customFormat="1" hidden="1" x14ac:dyDescent="0.25">
      <c r="B1327" s="206"/>
      <c r="C1327" s="207"/>
      <c r="D1327" s="206"/>
      <c r="E1327" s="238"/>
      <c r="F1327" s="238"/>
      <c r="G1327" s="208"/>
      <c r="H1327" s="313">
        <v>18622277</v>
      </c>
      <c r="I1327" s="209"/>
      <c r="J1327" s="329">
        <f t="shared" si="21"/>
        <v>19500200</v>
      </c>
      <c r="K1327" s="419"/>
      <c r="L1327" s="287"/>
      <c r="M1327" s="238"/>
    </row>
    <row r="1328" spans="2:13" s="511" customFormat="1" hidden="1" x14ac:dyDescent="0.25">
      <c r="B1328" s="206"/>
      <c r="C1328" s="207">
        <v>43829</v>
      </c>
      <c r="D1328" s="206" t="s">
        <v>2329</v>
      </c>
      <c r="E1328" s="238" t="s">
        <v>2543</v>
      </c>
      <c r="F1328" s="238"/>
      <c r="G1328" s="208" t="s">
        <v>2331</v>
      </c>
      <c r="H1328" s="313"/>
      <c r="I1328" s="209">
        <v>6110250</v>
      </c>
      <c r="J1328" s="329">
        <f t="shared" si="21"/>
        <v>13389950</v>
      </c>
      <c r="K1328" s="419"/>
      <c r="L1328" s="287"/>
      <c r="M1328" s="238" t="s">
        <v>2330</v>
      </c>
    </row>
    <row r="1329" spans="2:13" s="511" customFormat="1" hidden="1" x14ac:dyDescent="0.25">
      <c r="B1329" s="206"/>
      <c r="C1329" s="207">
        <v>43831</v>
      </c>
      <c r="D1329" s="206" t="s">
        <v>2335</v>
      </c>
      <c r="E1329" s="238" t="s">
        <v>2544</v>
      </c>
      <c r="F1329" s="238"/>
      <c r="G1329" s="208" t="s">
        <v>2336</v>
      </c>
      <c r="H1329" s="313"/>
      <c r="I1329" s="209">
        <v>1900000</v>
      </c>
      <c r="J1329" s="329">
        <f t="shared" si="21"/>
        <v>11489950</v>
      </c>
      <c r="K1329" s="419"/>
      <c r="L1329" s="287"/>
      <c r="M1329" s="238" t="s">
        <v>2332</v>
      </c>
    </row>
    <row r="1330" spans="2:13" s="511" customFormat="1" hidden="1" x14ac:dyDescent="0.25">
      <c r="B1330" s="206"/>
      <c r="C1330" s="207">
        <v>43832</v>
      </c>
      <c r="D1330" s="206" t="s">
        <v>2339</v>
      </c>
      <c r="E1330" s="238" t="s">
        <v>2545</v>
      </c>
      <c r="F1330" s="238"/>
      <c r="G1330" s="208" t="s">
        <v>2337</v>
      </c>
      <c r="H1330" s="313"/>
      <c r="I1330" s="209">
        <v>5000</v>
      </c>
      <c r="J1330" s="329">
        <f t="shared" si="21"/>
        <v>11484950</v>
      </c>
      <c r="K1330" s="419"/>
      <c r="L1330" s="287"/>
      <c r="M1330" s="238" t="s">
        <v>2333</v>
      </c>
    </row>
    <row r="1331" spans="2:13" s="511" customFormat="1" hidden="1" x14ac:dyDescent="0.25">
      <c r="B1331" s="206"/>
      <c r="C1331" s="207">
        <v>43832</v>
      </c>
      <c r="D1331" s="206" t="s">
        <v>2340</v>
      </c>
      <c r="E1331" s="238" t="s">
        <v>2546</v>
      </c>
      <c r="F1331" s="238"/>
      <c r="G1331" s="208" t="s">
        <v>2338</v>
      </c>
      <c r="H1331" s="313"/>
      <c r="I1331" s="209">
        <v>189000</v>
      </c>
      <c r="J1331" s="329">
        <f t="shared" si="21"/>
        <v>11295950</v>
      </c>
      <c r="K1331" s="419"/>
      <c r="L1331" s="287"/>
      <c r="M1331" s="238" t="s">
        <v>2334</v>
      </c>
    </row>
    <row r="1332" spans="2:13" s="511" customFormat="1" hidden="1" x14ac:dyDescent="0.25">
      <c r="B1332" s="206"/>
      <c r="C1332" s="207">
        <v>43834</v>
      </c>
      <c r="D1332" s="206" t="s">
        <v>2341</v>
      </c>
      <c r="E1332" s="238" t="s">
        <v>2547</v>
      </c>
      <c r="F1332" s="238"/>
      <c r="G1332" s="208" t="s">
        <v>2342</v>
      </c>
      <c r="H1332" s="313"/>
      <c r="I1332" s="209">
        <v>101500</v>
      </c>
      <c r="J1332" s="329">
        <f t="shared" si="21"/>
        <v>11194450</v>
      </c>
      <c r="K1332" s="419"/>
      <c r="L1332" s="287"/>
      <c r="M1332" s="238" t="s">
        <v>2344</v>
      </c>
    </row>
    <row r="1333" spans="2:13" s="511" customFormat="1" hidden="1" x14ac:dyDescent="0.25">
      <c r="B1333" s="206"/>
      <c r="C1333" s="207">
        <v>43834</v>
      </c>
      <c r="D1333" s="206" t="s">
        <v>2343</v>
      </c>
      <c r="E1333" s="238" t="s">
        <v>2548</v>
      </c>
      <c r="F1333" s="238"/>
      <c r="G1333" s="208" t="s">
        <v>1687</v>
      </c>
      <c r="H1333" s="313"/>
      <c r="I1333" s="209">
        <v>952000</v>
      </c>
      <c r="J1333" s="329">
        <f t="shared" si="21"/>
        <v>10242450</v>
      </c>
      <c r="K1333" s="419"/>
      <c r="L1333" s="287"/>
      <c r="M1333" s="238" t="s">
        <v>2345</v>
      </c>
    </row>
    <row r="1334" spans="2:13" s="511" customFormat="1" hidden="1" x14ac:dyDescent="0.25">
      <c r="B1334" s="206"/>
      <c r="C1334" s="207">
        <v>43834</v>
      </c>
      <c r="D1334" s="206" t="s">
        <v>2346</v>
      </c>
      <c r="E1334" s="238" t="s">
        <v>2549</v>
      </c>
      <c r="F1334" s="238"/>
      <c r="G1334" s="208" t="s">
        <v>2348</v>
      </c>
      <c r="H1334" s="313"/>
      <c r="I1334" s="209">
        <v>323000</v>
      </c>
      <c r="J1334" s="329">
        <f t="shared" si="21"/>
        <v>9919450</v>
      </c>
      <c r="K1334" s="419"/>
      <c r="L1334" s="287"/>
      <c r="M1334" s="238" t="s">
        <v>2347</v>
      </c>
    </row>
    <row r="1335" spans="2:13" s="511" customFormat="1" hidden="1" x14ac:dyDescent="0.25">
      <c r="B1335" s="206"/>
      <c r="C1335" s="207">
        <v>43834</v>
      </c>
      <c r="D1335" s="206" t="s">
        <v>2350</v>
      </c>
      <c r="E1335" s="238" t="s">
        <v>2550</v>
      </c>
      <c r="F1335" s="238"/>
      <c r="G1335" s="208" t="s">
        <v>2243</v>
      </c>
      <c r="H1335" s="313"/>
      <c r="I1335" s="209">
        <v>2743114</v>
      </c>
      <c r="J1335" s="329">
        <f t="shared" si="21"/>
        <v>7176336</v>
      </c>
      <c r="K1335" s="419"/>
      <c r="L1335" s="287"/>
      <c r="M1335" s="238" t="s">
        <v>2349</v>
      </c>
    </row>
    <row r="1336" spans="2:13" s="511" customFormat="1" hidden="1" x14ac:dyDescent="0.25">
      <c r="B1336" s="206"/>
      <c r="C1336" s="207">
        <v>43834</v>
      </c>
      <c r="D1336" s="206" t="s">
        <v>2351</v>
      </c>
      <c r="E1336" s="238"/>
      <c r="F1336" s="238"/>
      <c r="G1336" s="208"/>
      <c r="H1336" s="313">
        <v>3000000</v>
      </c>
      <c r="I1336" s="209"/>
      <c r="J1336" s="329">
        <f t="shared" si="21"/>
        <v>10176336</v>
      </c>
      <c r="K1336" s="419"/>
      <c r="L1336" s="287"/>
      <c r="M1336" s="238"/>
    </row>
    <row r="1337" spans="2:13" s="511" customFormat="1" hidden="1" x14ac:dyDescent="0.25">
      <c r="B1337" s="206"/>
      <c r="C1337" s="207">
        <v>43834</v>
      </c>
      <c r="D1337" s="206" t="s">
        <v>2352</v>
      </c>
      <c r="E1337" s="238" t="s">
        <v>2551</v>
      </c>
      <c r="F1337" s="238"/>
      <c r="G1337" s="208" t="s">
        <v>2243</v>
      </c>
      <c r="H1337" s="313"/>
      <c r="I1337" s="209">
        <v>2669783</v>
      </c>
      <c r="J1337" s="329">
        <f t="shared" si="21"/>
        <v>7506553</v>
      </c>
      <c r="K1337" s="419"/>
      <c r="L1337" s="287"/>
      <c r="M1337" s="238" t="s">
        <v>2353</v>
      </c>
    </row>
    <row r="1338" spans="2:13" s="511" customFormat="1" hidden="1" x14ac:dyDescent="0.25">
      <c r="B1338" s="206"/>
      <c r="C1338" s="207">
        <v>43837</v>
      </c>
      <c r="D1338" s="206" t="s">
        <v>2354</v>
      </c>
      <c r="E1338" s="238" t="s">
        <v>2552</v>
      </c>
      <c r="F1338" s="238"/>
      <c r="G1338" s="208" t="s">
        <v>2249</v>
      </c>
      <c r="H1338" s="313"/>
      <c r="I1338" s="209">
        <v>2560000</v>
      </c>
      <c r="J1338" s="329">
        <f t="shared" si="21"/>
        <v>4946553</v>
      </c>
      <c r="K1338" s="419"/>
      <c r="L1338" s="287"/>
      <c r="M1338" s="238" t="s">
        <v>2355</v>
      </c>
    </row>
    <row r="1339" spans="2:13" s="511" customFormat="1" hidden="1" x14ac:dyDescent="0.25">
      <c r="B1339" s="206"/>
      <c r="C1339" s="207">
        <v>43837</v>
      </c>
      <c r="D1339" s="206" t="s">
        <v>2361</v>
      </c>
      <c r="E1339" s="238" t="s">
        <v>2553</v>
      </c>
      <c r="F1339" s="238"/>
      <c r="G1339" s="208" t="s">
        <v>2360</v>
      </c>
      <c r="H1339" s="313"/>
      <c r="I1339" s="209">
        <v>41500</v>
      </c>
      <c r="J1339" s="329">
        <f t="shared" si="21"/>
        <v>4905053</v>
      </c>
      <c r="K1339" s="419"/>
      <c r="L1339" s="287"/>
      <c r="M1339" s="238" t="s">
        <v>2359</v>
      </c>
    </row>
    <row r="1340" spans="2:13" s="511" customFormat="1" hidden="1" x14ac:dyDescent="0.25">
      <c r="B1340" s="206"/>
      <c r="C1340" s="207">
        <v>43837</v>
      </c>
      <c r="D1340" s="206" t="s">
        <v>2356</v>
      </c>
      <c r="E1340" s="206" t="s">
        <v>2357</v>
      </c>
      <c r="F1340" s="206"/>
      <c r="G1340" s="208" t="s">
        <v>2338</v>
      </c>
      <c r="H1340" s="313"/>
      <c r="I1340" s="209">
        <v>252000</v>
      </c>
      <c r="J1340" s="329">
        <f t="shared" si="21"/>
        <v>4653053</v>
      </c>
      <c r="K1340" s="419"/>
      <c r="L1340" s="287"/>
      <c r="M1340" s="206" t="s">
        <v>2357</v>
      </c>
    </row>
    <row r="1341" spans="2:13" s="511" customFormat="1" hidden="1" x14ac:dyDescent="0.25">
      <c r="B1341" s="206"/>
      <c r="C1341" s="207">
        <v>43837</v>
      </c>
      <c r="D1341" s="206" t="s">
        <v>2358</v>
      </c>
      <c r="E1341" s="206" t="s">
        <v>2364</v>
      </c>
      <c r="F1341" s="206"/>
      <c r="G1341" s="208" t="s">
        <v>2163</v>
      </c>
      <c r="H1341" s="313"/>
      <c r="I1341" s="209">
        <v>5005000</v>
      </c>
      <c r="J1341" s="329">
        <f t="shared" si="21"/>
        <v>-351947</v>
      </c>
      <c r="K1341" s="419"/>
      <c r="L1341" s="287"/>
      <c r="M1341" s="206" t="s">
        <v>2364</v>
      </c>
    </row>
    <row r="1342" spans="2:13" s="511" customFormat="1" hidden="1" x14ac:dyDescent="0.25">
      <c r="B1342" s="206"/>
      <c r="C1342" s="206"/>
      <c r="D1342" s="206"/>
      <c r="E1342" s="206"/>
      <c r="F1342" s="206"/>
      <c r="G1342" s="208"/>
      <c r="H1342" s="645">
        <v>762947</v>
      </c>
      <c r="I1342" s="209"/>
      <c r="J1342" s="329">
        <f t="shared" si="21"/>
        <v>411000</v>
      </c>
      <c r="K1342" s="426" t="s">
        <v>2362</v>
      </c>
      <c r="L1342" s="287"/>
      <c r="M1342" s="206"/>
    </row>
    <row r="1343" spans="2:13" s="511" customFormat="1" hidden="1" x14ac:dyDescent="0.25">
      <c r="B1343" s="206"/>
      <c r="C1343" s="206"/>
      <c r="D1343" s="206"/>
      <c r="E1343" s="206"/>
      <c r="F1343" s="206"/>
      <c r="G1343" s="208"/>
      <c r="H1343" s="313"/>
      <c r="I1343" s="209"/>
      <c r="J1343" s="329">
        <v>411000</v>
      </c>
      <c r="K1343" s="419" t="s">
        <v>2363</v>
      </c>
      <c r="L1343" s="287"/>
      <c r="M1343" s="206"/>
    </row>
    <row r="1344" spans="2:13" s="511" customFormat="1" hidden="1" x14ac:dyDescent="0.25">
      <c r="B1344" s="206"/>
      <c r="C1344" s="206"/>
      <c r="D1344" s="206"/>
      <c r="E1344" s="206"/>
      <c r="F1344" s="206"/>
      <c r="G1344" s="208"/>
      <c r="H1344" s="313">
        <v>16832000</v>
      </c>
      <c r="I1344" s="209"/>
      <c r="J1344" s="329">
        <f>J1343+H1344-I1344</f>
        <v>17243000</v>
      </c>
      <c r="K1344" s="419"/>
      <c r="L1344" s="287"/>
      <c r="M1344" s="206"/>
    </row>
    <row r="1345" spans="2:13" s="511" customFormat="1" hidden="1" x14ac:dyDescent="0.25">
      <c r="B1345" s="206"/>
      <c r="C1345" s="207">
        <v>43843</v>
      </c>
      <c r="D1345" s="206" t="s">
        <v>2365</v>
      </c>
      <c r="E1345" s="238" t="s">
        <v>2554</v>
      </c>
      <c r="F1345" s="238"/>
      <c r="G1345" s="208" t="s">
        <v>2367</v>
      </c>
      <c r="H1345" s="313"/>
      <c r="I1345" s="209">
        <v>851000</v>
      </c>
      <c r="J1345" s="329">
        <f t="shared" ref="J1345:J1355" si="22">J1344+H1345-I1345</f>
        <v>16392000</v>
      </c>
      <c r="K1345" s="419"/>
      <c r="L1345" s="287"/>
      <c r="M1345" s="238" t="s">
        <v>2366</v>
      </c>
    </row>
    <row r="1346" spans="2:13" s="511" customFormat="1" hidden="1" x14ac:dyDescent="0.25">
      <c r="B1346" s="206"/>
      <c r="C1346" s="207">
        <v>43843</v>
      </c>
      <c r="D1346" s="206" t="s">
        <v>2368</v>
      </c>
      <c r="E1346" s="238" t="s">
        <v>2555</v>
      </c>
      <c r="F1346" s="238"/>
      <c r="G1346" s="208" t="s">
        <v>2367</v>
      </c>
      <c r="H1346" s="313"/>
      <c r="I1346" s="209">
        <v>1124500</v>
      </c>
      <c r="J1346" s="329">
        <f t="shared" si="22"/>
        <v>15267500</v>
      </c>
      <c r="K1346" s="419"/>
      <c r="L1346" s="287"/>
      <c r="M1346" s="238" t="s">
        <v>2369</v>
      </c>
    </row>
    <row r="1347" spans="2:13" s="511" customFormat="1" hidden="1" x14ac:dyDescent="0.25">
      <c r="B1347" s="206"/>
      <c r="C1347" s="207">
        <v>43838</v>
      </c>
      <c r="D1347" s="206" t="s">
        <v>2376</v>
      </c>
      <c r="E1347" s="238"/>
      <c r="F1347" s="238"/>
      <c r="G1347" s="208"/>
      <c r="H1347" s="313">
        <v>252000</v>
      </c>
      <c r="I1347" s="209"/>
      <c r="J1347" s="329">
        <f t="shared" si="22"/>
        <v>15519500</v>
      </c>
      <c r="K1347" s="419"/>
      <c r="L1347" s="287"/>
      <c r="M1347" s="238"/>
    </row>
    <row r="1348" spans="2:13" s="511" customFormat="1" hidden="1" x14ac:dyDescent="0.25">
      <c r="B1348" s="206"/>
      <c r="C1348" s="207">
        <v>43838</v>
      </c>
      <c r="D1348" s="206" t="s">
        <v>2370</v>
      </c>
      <c r="E1348" s="238" t="s">
        <v>2556</v>
      </c>
      <c r="F1348" s="238"/>
      <c r="G1348" s="208" t="s">
        <v>2338</v>
      </c>
      <c r="H1348" s="313"/>
      <c r="I1348" s="209">
        <v>252000</v>
      </c>
      <c r="J1348" s="329">
        <f t="shared" si="22"/>
        <v>15267500</v>
      </c>
      <c r="K1348" s="419"/>
      <c r="L1348" s="287"/>
      <c r="M1348" s="238" t="s">
        <v>2371</v>
      </c>
    </row>
    <row r="1349" spans="2:13" s="511" customFormat="1" hidden="1" x14ac:dyDescent="0.25">
      <c r="B1349" s="206"/>
      <c r="C1349" s="207">
        <v>43838</v>
      </c>
      <c r="D1349" s="206" t="s">
        <v>2372</v>
      </c>
      <c r="E1349" s="238" t="s">
        <v>2557</v>
      </c>
      <c r="F1349" s="238"/>
      <c r="G1349" s="208" t="s">
        <v>2373</v>
      </c>
      <c r="H1349" s="313"/>
      <c r="I1349" s="209">
        <v>1600000</v>
      </c>
      <c r="J1349" s="329">
        <f t="shared" si="22"/>
        <v>13667500</v>
      </c>
      <c r="K1349" s="419"/>
      <c r="L1349" s="287"/>
      <c r="M1349" s="238" t="s">
        <v>2374</v>
      </c>
    </row>
    <row r="1350" spans="2:13" s="511" customFormat="1" hidden="1" x14ac:dyDescent="0.25">
      <c r="B1350" s="206"/>
      <c r="C1350" s="207">
        <v>43837</v>
      </c>
      <c r="D1350" s="206" t="s">
        <v>2391</v>
      </c>
      <c r="E1350" s="238" t="s">
        <v>2558</v>
      </c>
      <c r="F1350" s="238"/>
      <c r="G1350" s="208" t="s">
        <v>2336</v>
      </c>
      <c r="H1350" s="313"/>
      <c r="I1350" s="209">
        <v>1977000</v>
      </c>
      <c r="J1350" s="329">
        <f t="shared" si="22"/>
        <v>11690500</v>
      </c>
      <c r="K1350" s="419"/>
      <c r="L1350" s="287"/>
      <c r="M1350" s="238" t="s">
        <v>2375</v>
      </c>
    </row>
    <row r="1351" spans="2:13" s="511" customFormat="1" hidden="1" x14ac:dyDescent="0.25">
      <c r="B1351" s="206"/>
      <c r="C1351" s="207">
        <v>43840</v>
      </c>
      <c r="D1351" s="206" t="s">
        <v>2377</v>
      </c>
      <c r="E1351" s="238"/>
      <c r="F1351" s="238"/>
      <c r="G1351" s="208"/>
      <c r="H1351" s="313">
        <v>1000000</v>
      </c>
      <c r="I1351" s="209"/>
      <c r="J1351" s="329">
        <f t="shared" si="22"/>
        <v>12690500</v>
      </c>
      <c r="K1351" s="419"/>
      <c r="L1351" s="287"/>
      <c r="M1351" s="238"/>
    </row>
    <row r="1352" spans="2:13" s="511" customFormat="1" hidden="1" x14ac:dyDescent="0.25">
      <c r="B1352" s="206"/>
      <c r="C1352" s="207">
        <v>43840</v>
      </c>
      <c r="D1352" s="206" t="s">
        <v>2379</v>
      </c>
      <c r="E1352" s="238" t="s">
        <v>2559</v>
      </c>
      <c r="F1352" s="238"/>
      <c r="G1352" s="208" t="s">
        <v>2392</v>
      </c>
      <c r="H1352" s="313"/>
      <c r="I1352" s="209">
        <v>732917</v>
      </c>
      <c r="J1352" s="329">
        <f t="shared" si="22"/>
        <v>11957583</v>
      </c>
      <c r="K1352" s="419"/>
      <c r="L1352" s="287"/>
      <c r="M1352" s="238" t="s">
        <v>2378</v>
      </c>
    </row>
    <row r="1353" spans="2:13" s="511" customFormat="1" hidden="1" x14ac:dyDescent="0.25">
      <c r="B1353" s="206"/>
      <c r="C1353" s="207">
        <v>43843</v>
      </c>
      <c r="D1353" s="206" t="s">
        <v>2380</v>
      </c>
      <c r="E1353" s="238" t="s">
        <v>2560</v>
      </c>
      <c r="F1353" s="238"/>
      <c r="G1353" s="208" t="s">
        <v>2382</v>
      </c>
      <c r="H1353" s="313"/>
      <c r="I1353" s="209">
        <v>650000</v>
      </c>
      <c r="J1353" s="329">
        <f t="shared" si="22"/>
        <v>11307583</v>
      </c>
      <c r="K1353" s="419"/>
      <c r="L1353" s="287"/>
      <c r="M1353" s="238" t="s">
        <v>2381</v>
      </c>
    </row>
    <row r="1354" spans="2:13" s="511" customFormat="1" hidden="1" x14ac:dyDescent="0.25">
      <c r="B1354" s="206"/>
      <c r="C1354" s="207">
        <v>43843</v>
      </c>
      <c r="D1354" s="206" t="s">
        <v>2383</v>
      </c>
      <c r="E1354" s="238" t="s">
        <v>2561</v>
      </c>
      <c r="F1354" s="238"/>
      <c r="G1354" s="208" t="s">
        <v>2156</v>
      </c>
      <c r="H1354" s="313"/>
      <c r="I1354" s="209">
        <v>750000</v>
      </c>
      <c r="J1354" s="329">
        <f t="shared" si="22"/>
        <v>10557583</v>
      </c>
      <c r="K1354" s="419"/>
      <c r="L1354" s="287"/>
      <c r="M1354" s="238" t="s">
        <v>2384</v>
      </c>
    </row>
    <row r="1355" spans="2:13" s="511" customFormat="1" hidden="1" x14ac:dyDescent="0.25">
      <c r="B1355" s="206"/>
      <c r="C1355" s="207">
        <v>43843</v>
      </c>
      <c r="D1355" s="206" t="s">
        <v>2385</v>
      </c>
      <c r="E1355" s="238" t="s">
        <v>2562</v>
      </c>
      <c r="F1355" s="238"/>
      <c r="G1355" s="208" t="s">
        <v>1572</v>
      </c>
      <c r="H1355" s="313"/>
      <c r="I1355" s="209">
        <v>3177900</v>
      </c>
      <c r="J1355" s="329">
        <f t="shared" si="22"/>
        <v>7379683</v>
      </c>
      <c r="K1355" s="419"/>
      <c r="L1355" s="287"/>
      <c r="M1355" s="238" t="s">
        <v>2386</v>
      </c>
    </row>
    <row r="1356" spans="2:13" s="511" customFormat="1" hidden="1" x14ac:dyDescent="0.25">
      <c r="B1356" s="206"/>
      <c r="C1356" s="207">
        <v>43840</v>
      </c>
      <c r="D1356" s="206" t="s">
        <v>2387</v>
      </c>
      <c r="E1356" s="238" t="s">
        <v>2563</v>
      </c>
      <c r="F1356" s="238"/>
      <c r="G1356" s="208" t="s">
        <v>1572</v>
      </c>
      <c r="H1356" s="313"/>
      <c r="I1356" s="209">
        <v>5600000</v>
      </c>
      <c r="J1356" s="329">
        <f>J1355+H1356-I1356</f>
        <v>1779683</v>
      </c>
      <c r="K1356" s="419"/>
      <c r="L1356" s="287"/>
      <c r="M1356" s="238" t="s">
        <v>2388</v>
      </c>
    </row>
    <row r="1357" spans="2:13" s="511" customFormat="1" hidden="1" x14ac:dyDescent="0.25">
      <c r="B1357" s="206"/>
      <c r="C1357" s="207">
        <v>43841</v>
      </c>
      <c r="D1357" s="206" t="s">
        <v>2390</v>
      </c>
      <c r="E1357" s="206" t="s">
        <v>2389</v>
      </c>
      <c r="F1357" s="206"/>
      <c r="G1357" s="208" t="s">
        <v>1292</v>
      </c>
      <c r="H1357" s="313"/>
      <c r="I1357" s="209">
        <v>300000</v>
      </c>
      <c r="J1357" s="329">
        <f t="shared" ref="J1357:J1420" si="23">J1356+H1357-I1357</f>
        <v>1479683</v>
      </c>
      <c r="K1357" s="419"/>
      <c r="L1357" s="287"/>
      <c r="M1357" s="206" t="s">
        <v>2389</v>
      </c>
    </row>
    <row r="1358" spans="2:13" s="511" customFormat="1" hidden="1" x14ac:dyDescent="0.25">
      <c r="B1358" s="206"/>
      <c r="C1358" s="207"/>
      <c r="D1358" s="206"/>
      <c r="E1358" s="206"/>
      <c r="F1358" s="206"/>
      <c r="G1358" s="208"/>
      <c r="H1358" s="313"/>
      <c r="I1358" s="209"/>
      <c r="J1358" s="329">
        <f t="shared" si="23"/>
        <v>1479683</v>
      </c>
      <c r="K1358" s="419"/>
      <c r="L1358" s="287"/>
      <c r="M1358" s="206"/>
    </row>
    <row r="1359" spans="2:13" s="511" customFormat="1" hidden="1" x14ac:dyDescent="0.25">
      <c r="B1359" s="206"/>
      <c r="C1359" s="207"/>
      <c r="D1359" s="206" t="s">
        <v>2440</v>
      </c>
      <c r="E1359" s="206"/>
      <c r="F1359" s="206"/>
      <c r="G1359" s="208"/>
      <c r="H1359" s="577">
        <v>16715317</v>
      </c>
      <c r="I1359" s="209"/>
      <c r="J1359" s="329">
        <f t="shared" si="23"/>
        <v>18195000</v>
      </c>
      <c r="K1359" s="419"/>
      <c r="L1359" s="287"/>
      <c r="M1359" s="206"/>
    </row>
    <row r="1360" spans="2:13" s="511" customFormat="1" hidden="1" x14ac:dyDescent="0.25">
      <c r="B1360" s="206"/>
      <c r="C1360" s="207">
        <v>43845</v>
      </c>
      <c r="D1360" s="206" t="s">
        <v>2393</v>
      </c>
      <c r="E1360" s="238" t="s">
        <v>2564</v>
      </c>
      <c r="F1360" s="238"/>
      <c r="G1360" s="208" t="s">
        <v>2394</v>
      </c>
      <c r="H1360" s="313"/>
      <c r="I1360" s="209">
        <v>1638700</v>
      </c>
      <c r="J1360" s="329">
        <f t="shared" si="23"/>
        <v>16556300</v>
      </c>
      <c r="K1360" s="419"/>
      <c r="L1360" s="287"/>
      <c r="M1360" s="238" t="s">
        <v>2423</v>
      </c>
    </row>
    <row r="1361" spans="2:13" s="511" customFormat="1" hidden="1" x14ac:dyDescent="0.25">
      <c r="B1361" s="206"/>
      <c r="C1361" s="207">
        <v>43845</v>
      </c>
      <c r="D1361" s="206" t="s">
        <v>2396</v>
      </c>
      <c r="E1361" s="238" t="s">
        <v>2565</v>
      </c>
      <c r="F1361" s="238"/>
      <c r="G1361" s="208" t="s">
        <v>2395</v>
      </c>
      <c r="H1361" s="313"/>
      <c r="I1361" s="209">
        <v>1600000</v>
      </c>
      <c r="J1361" s="329">
        <f t="shared" si="23"/>
        <v>14956300</v>
      </c>
      <c r="K1361" s="419"/>
      <c r="L1361" s="287"/>
      <c r="M1361" s="238" t="s">
        <v>2424</v>
      </c>
    </row>
    <row r="1362" spans="2:13" s="511" customFormat="1" hidden="1" x14ac:dyDescent="0.25">
      <c r="B1362" s="206"/>
      <c r="C1362" s="207">
        <v>43845</v>
      </c>
      <c r="D1362" s="206" t="s">
        <v>2397</v>
      </c>
      <c r="E1362" s="238" t="s">
        <v>2566</v>
      </c>
      <c r="F1362" s="238"/>
      <c r="G1362" s="208" t="s">
        <v>2331</v>
      </c>
      <c r="H1362" s="313"/>
      <c r="I1362" s="209">
        <v>3721168</v>
      </c>
      <c r="J1362" s="329">
        <f t="shared" si="23"/>
        <v>11235132</v>
      </c>
      <c r="K1362" s="419"/>
      <c r="L1362" s="287"/>
      <c r="M1362" s="238" t="s">
        <v>2425</v>
      </c>
    </row>
    <row r="1363" spans="2:13" s="511" customFormat="1" hidden="1" x14ac:dyDescent="0.25">
      <c r="B1363" s="206"/>
      <c r="C1363" s="207">
        <v>43845</v>
      </c>
      <c r="D1363" s="206" t="s">
        <v>2398</v>
      </c>
      <c r="E1363" s="238"/>
      <c r="F1363" s="238"/>
      <c r="G1363" s="208" t="s">
        <v>2399</v>
      </c>
      <c r="H1363" s="313">
        <v>1500000</v>
      </c>
      <c r="I1363" s="209"/>
      <c r="J1363" s="329">
        <f t="shared" si="23"/>
        <v>12735132</v>
      </c>
      <c r="K1363" s="419"/>
      <c r="L1363" s="287"/>
      <c r="M1363" s="238"/>
    </row>
    <row r="1364" spans="2:13" s="511" customFormat="1" hidden="1" x14ac:dyDescent="0.25">
      <c r="B1364" s="206"/>
      <c r="C1364" s="207">
        <v>43845</v>
      </c>
      <c r="D1364" s="206" t="s">
        <v>2400</v>
      </c>
      <c r="E1364" s="238" t="s">
        <v>2567</v>
      </c>
      <c r="F1364" s="238"/>
      <c r="G1364" s="208" t="s">
        <v>2399</v>
      </c>
      <c r="H1364" s="313"/>
      <c r="I1364" s="209">
        <v>1260000</v>
      </c>
      <c r="J1364" s="329">
        <f t="shared" si="23"/>
        <v>11475132</v>
      </c>
      <c r="K1364" s="419"/>
      <c r="L1364" s="287"/>
      <c r="M1364" s="238" t="s">
        <v>2426</v>
      </c>
    </row>
    <row r="1365" spans="2:13" s="511" customFormat="1" hidden="1" x14ac:dyDescent="0.25">
      <c r="B1365" s="206"/>
      <c r="C1365" s="207">
        <v>43845</v>
      </c>
      <c r="D1365" s="206" t="s">
        <v>2401</v>
      </c>
      <c r="E1365" s="238" t="s">
        <v>2568</v>
      </c>
      <c r="F1365" s="238"/>
      <c r="G1365" s="208" t="s">
        <v>2399</v>
      </c>
      <c r="H1365" s="313"/>
      <c r="I1365" s="209">
        <v>710500</v>
      </c>
      <c r="J1365" s="329">
        <f t="shared" si="23"/>
        <v>10764632</v>
      </c>
      <c r="K1365" s="419"/>
      <c r="L1365" s="287"/>
      <c r="M1365" s="238" t="s">
        <v>2427</v>
      </c>
    </row>
    <row r="1366" spans="2:13" s="511" customFormat="1" hidden="1" x14ac:dyDescent="0.25">
      <c r="B1366" s="206"/>
      <c r="C1366" s="207">
        <v>43845</v>
      </c>
      <c r="D1366" s="206" t="s">
        <v>2402</v>
      </c>
      <c r="E1366" s="238" t="s">
        <v>2569</v>
      </c>
      <c r="F1366" s="238"/>
      <c r="G1366" s="208" t="s">
        <v>2399</v>
      </c>
      <c r="H1366" s="313"/>
      <c r="I1366" s="209">
        <v>753959</v>
      </c>
      <c r="J1366" s="329">
        <f t="shared" si="23"/>
        <v>10010673</v>
      </c>
      <c r="K1366" s="419"/>
      <c r="L1366" s="287"/>
      <c r="M1366" s="238" t="s">
        <v>2428</v>
      </c>
    </row>
    <row r="1367" spans="2:13" s="511" customFormat="1" hidden="1" x14ac:dyDescent="0.25">
      <c r="B1367" s="206"/>
      <c r="C1367" s="207">
        <v>43847</v>
      </c>
      <c r="D1367" s="206" t="s">
        <v>2405</v>
      </c>
      <c r="E1367" s="238" t="s">
        <v>2570</v>
      </c>
      <c r="F1367" s="238"/>
      <c r="G1367" s="208" t="s">
        <v>2404</v>
      </c>
      <c r="H1367" s="313"/>
      <c r="I1367" s="209">
        <v>595000</v>
      </c>
      <c r="J1367" s="329">
        <f t="shared" si="23"/>
        <v>9415673</v>
      </c>
      <c r="K1367" s="419"/>
      <c r="L1367" s="287"/>
      <c r="M1367" s="238" t="s">
        <v>2429</v>
      </c>
    </row>
    <row r="1368" spans="2:13" s="511" customFormat="1" hidden="1" x14ac:dyDescent="0.25">
      <c r="B1368" s="206"/>
      <c r="C1368" s="207">
        <v>43847</v>
      </c>
      <c r="D1368" s="206" t="s">
        <v>2403</v>
      </c>
      <c r="E1368" s="238" t="s">
        <v>2571</v>
      </c>
      <c r="F1368" s="238"/>
      <c r="G1368" s="208" t="s">
        <v>2404</v>
      </c>
      <c r="H1368" s="313"/>
      <c r="I1368" s="209">
        <v>1043000</v>
      </c>
      <c r="J1368" s="329">
        <f t="shared" si="23"/>
        <v>8372673</v>
      </c>
      <c r="K1368" s="419"/>
      <c r="L1368" s="287"/>
      <c r="M1368" s="238" t="s">
        <v>2430</v>
      </c>
    </row>
    <row r="1369" spans="2:13" s="511" customFormat="1" hidden="1" x14ac:dyDescent="0.25">
      <c r="B1369" s="206"/>
      <c r="C1369" s="207">
        <v>43847</v>
      </c>
      <c r="D1369" s="206" t="s">
        <v>2406</v>
      </c>
      <c r="E1369" s="238" t="s">
        <v>2572</v>
      </c>
      <c r="F1369" s="238"/>
      <c r="G1369" s="208" t="s">
        <v>2336</v>
      </c>
      <c r="H1369" s="313"/>
      <c r="I1369" s="209">
        <v>1779500</v>
      </c>
      <c r="J1369" s="329">
        <f t="shared" si="23"/>
        <v>6593173</v>
      </c>
      <c r="K1369" s="419"/>
      <c r="L1369" s="287"/>
      <c r="M1369" s="238" t="s">
        <v>2431</v>
      </c>
    </row>
    <row r="1370" spans="2:13" s="511" customFormat="1" hidden="1" x14ac:dyDescent="0.25">
      <c r="B1370" s="206"/>
      <c r="C1370" s="207">
        <v>43847</v>
      </c>
      <c r="D1370" s="206" t="s">
        <v>2407</v>
      </c>
      <c r="E1370" s="238" t="s">
        <v>2573</v>
      </c>
      <c r="F1370" s="238"/>
      <c r="G1370" s="208" t="s">
        <v>2243</v>
      </c>
      <c r="H1370" s="313"/>
      <c r="I1370" s="209">
        <v>1259121</v>
      </c>
      <c r="J1370" s="329">
        <f t="shared" si="23"/>
        <v>5334052</v>
      </c>
      <c r="K1370" s="419"/>
      <c r="L1370" s="287"/>
      <c r="M1370" s="238" t="s">
        <v>2432</v>
      </c>
    </row>
    <row r="1371" spans="2:13" s="511" customFormat="1" hidden="1" x14ac:dyDescent="0.25">
      <c r="B1371" s="206"/>
      <c r="C1371" s="207">
        <v>43847</v>
      </c>
      <c r="D1371" s="206" t="s">
        <v>2408</v>
      </c>
      <c r="E1371" s="238" t="s">
        <v>2574</v>
      </c>
      <c r="F1371" s="238"/>
      <c r="G1371" s="208" t="s">
        <v>2342</v>
      </c>
      <c r="H1371" s="313"/>
      <c r="I1371" s="209">
        <v>385000</v>
      </c>
      <c r="J1371" s="329">
        <f t="shared" si="23"/>
        <v>4949052</v>
      </c>
      <c r="K1371" s="419"/>
      <c r="L1371" s="287"/>
      <c r="M1371" s="238" t="s">
        <v>2433</v>
      </c>
    </row>
    <row r="1372" spans="2:13" s="511" customFormat="1" hidden="1" x14ac:dyDescent="0.25">
      <c r="B1372" s="206"/>
      <c r="C1372" s="207">
        <v>43847</v>
      </c>
      <c r="D1372" s="206" t="s">
        <v>2409</v>
      </c>
      <c r="E1372" s="238" t="s">
        <v>2575</v>
      </c>
      <c r="F1372" s="238"/>
      <c r="G1372" s="208" t="s">
        <v>2338</v>
      </c>
      <c r="H1372" s="313"/>
      <c r="I1372" s="209">
        <v>189000</v>
      </c>
      <c r="J1372" s="329">
        <f t="shared" si="23"/>
        <v>4760052</v>
      </c>
      <c r="K1372" s="419"/>
      <c r="L1372" s="287"/>
      <c r="M1372" s="238" t="s">
        <v>2434</v>
      </c>
    </row>
    <row r="1373" spans="2:13" s="511" customFormat="1" hidden="1" x14ac:dyDescent="0.25">
      <c r="B1373" s="206"/>
      <c r="C1373" s="207">
        <v>43847</v>
      </c>
      <c r="D1373" s="206" t="s">
        <v>2410</v>
      </c>
      <c r="E1373" s="238" t="s">
        <v>2576</v>
      </c>
      <c r="F1373" s="238"/>
      <c r="G1373" s="208" t="s">
        <v>2342</v>
      </c>
      <c r="H1373" s="313"/>
      <c r="I1373" s="209">
        <v>92000</v>
      </c>
      <c r="J1373" s="329">
        <f t="shared" si="23"/>
        <v>4668052</v>
      </c>
      <c r="K1373" s="419"/>
      <c r="L1373" s="287"/>
      <c r="M1373" s="238" t="s">
        <v>2435</v>
      </c>
    </row>
    <row r="1374" spans="2:13" s="511" customFormat="1" hidden="1" x14ac:dyDescent="0.25">
      <c r="B1374" s="206"/>
      <c r="C1374" s="207">
        <v>43847</v>
      </c>
      <c r="D1374" s="206" t="s">
        <v>2411</v>
      </c>
      <c r="E1374" s="238" t="s">
        <v>2577</v>
      </c>
      <c r="F1374" s="238"/>
      <c r="G1374" s="208" t="s">
        <v>1292</v>
      </c>
      <c r="H1374" s="313"/>
      <c r="I1374" s="209">
        <v>100000</v>
      </c>
      <c r="J1374" s="329">
        <f t="shared" si="23"/>
        <v>4568052</v>
      </c>
      <c r="K1374" s="419"/>
      <c r="L1374" s="287"/>
      <c r="M1374" s="238" t="s">
        <v>2437</v>
      </c>
    </row>
    <row r="1375" spans="2:13" s="511" customFormat="1" hidden="1" x14ac:dyDescent="0.25">
      <c r="B1375" s="206"/>
      <c r="C1375" s="207">
        <v>43847</v>
      </c>
      <c r="D1375" s="206" t="s">
        <v>2412</v>
      </c>
      <c r="E1375" s="238"/>
      <c r="F1375" s="238"/>
      <c r="G1375" s="208" t="s">
        <v>2163</v>
      </c>
      <c r="H1375" s="313">
        <v>5005000</v>
      </c>
      <c r="I1375" s="209"/>
      <c r="J1375" s="329">
        <f t="shared" si="23"/>
        <v>9573052</v>
      </c>
      <c r="K1375" s="419"/>
      <c r="L1375" s="287"/>
      <c r="M1375" s="238"/>
    </row>
    <row r="1376" spans="2:13" s="511" customFormat="1" hidden="1" x14ac:dyDescent="0.25">
      <c r="B1376" s="206"/>
      <c r="C1376" s="207">
        <v>43847</v>
      </c>
      <c r="D1376" s="206" t="s">
        <v>2413</v>
      </c>
      <c r="E1376" s="238" t="s">
        <v>2578</v>
      </c>
      <c r="F1376" s="238"/>
      <c r="G1376" s="208" t="s">
        <v>2163</v>
      </c>
      <c r="H1376" s="313"/>
      <c r="I1376" s="209">
        <v>440193</v>
      </c>
      <c r="J1376" s="329">
        <f t="shared" si="23"/>
        <v>9132859</v>
      </c>
      <c r="K1376" s="419"/>
      <c r="L1376" s="287"/>
      <c r="M1376" s="238" t="s">
        <v>2436</v>
      </c>
    </row>
    <row r="1377" spans="2:13" s="511" customFormat="1" hidden="1" x14ac:dyDescent="0.25">
      <c r="B1377" s="206"/>
      <c r="C1377" s="207">
        <v>43848</v>
      </c>
      <c r="D1377" s="206" t="s">
        <v>2414</v>
      </c>
      <c r="E1377" s="238" t="s">
        <v>2579</v>
      </c>
      <c r="F1377" s="238"/>
      <c r="G1377" s="208" t="s">
        <v>2163</v>
      </c>
      <c r="H1377" s="313"/>
      <c r="I1377" s="209">
        <v>4024150</v>
      </c>
      <c r="J1377" s="329">
        <f t="shared" si="23"/>
        <v>5108709</v>
      </c>
      <c r="K1377" s="419"/>
      <c r="L1377" s="287"/>
      <c r="M1377" s="238" t="s">
        <v>2438</v>
      </c>
    </row>
    <row r="1378" spans="2:13" s="511" customFormat="1" hidden="1" x14ac:dyDescent="0.25">
      <c r="B1378" s="206"/>
      <c r="C1378" s="207">
        <v>43848</v>
      </c>
      <c r="D1378" s="206" t="s">
        <v>2416</v>
      </c>
      <c r="E1378" s="238"/>
      <c r="F1378" s="238"/>
      <c r="G1378" s="208" t="s">
        <v>1292</v>
      </c>
      <c r="H1378" s="313">
        <v>300000</v>
      </c>
      <c r="I1378" s="209"/>
      <c r="J1378" s="329">
        <f t="shared" si="23"/>
        <v>5408709</v>
      </c>
      <c r="K1378" s="419"/>
      <c r="L1378" s="287"/>
      <c r="M1378" s="238"/>
    </row>
    <row r="1379" spans="2:13" s="511" customFormat="1" hidden="1" x14ac:dyDescent="0.25">
      <c r="B1379" s="206"/>
      <c r="C1379" s="207">
        <v>43848</v>
      </c>
      <c r="D1379" s="206" t="s">
        <v>2415</v>
      </c>
      <c r="E1379" s="238" t="s">
        <v>2580</v>
      </c>
      <c r="F1379" s="238"/>
      <c r="G1379" s="208" t="s">
        <v>2178</v>
      </c>
      <c r="H1379" s="313"/>
      <c r="I1379" s="209">
        <v>486450</v>
      </c>
      <c r="J1379" s="329">
        <f t="shared" si="23"/>
        <v>4922259</v>
      </c>
      <c r="K1379" s="419"/>
      <c r="L1379" s="287"/>
      <c r="M1379" s="238" t="s">
        <v>2439</v>
      </c>
    </row>
    <row r="1380" spans="2:13" s="511" customFormat="1" hidden="1" x14ac:dyDescent="0.25">
      <c r="B1380" s="206"/>
      <c r="C1380" s="207">
        <v>43848</v>
      </c>
      <c r="D1380" s="206" t="s">
        <v>2417</v>
      </c>
      <c r="E1380" s="206" t="s">
        <v>2419</v>
      </c>
      <c r="F1380" s="206"/>
      <c r="G1380" s="208" t="s">
        <v>2243</v>
      </c>
      <c r="H1380" s="313"/>
      <c r="I1380" s="209">
        <v>3000000</v>
      </c>
      <c r="J1380" s="329">
        <f t="shared" si="23"/>
        <v>1922259</v>
      </c>
      <c r="K1380" s="419"/>
      <c r="L1380" s="287"/>
      <c r="M1380" s="206" t="s">
        <v>2419</v>
      </c>
    </row>
    <row r="1381" spans="2:13" s="511" customFormat="1" hidden="1" x14ac:dyDescent="0.25">
      <c r="B1381" s="206"/>
      <c r="C1381" s="207">
        <v>43848</v>
      </c>
      <c r="D1381" s="206" t="s">
        <v>2418</v>
      </c>
      <c r="E1381" s="206" t="s">
        <v>2420</v>
      </c>
      <c r="F1381" s="206"/>
      <c r="G1381" s="208" t="s">
        <v>2338</v>
      </c>
      <c r="H1381" s="313"/>
      <c r="I1381" s="209">
        <v>262000</v>
      </c>
      <c r="J1381" s="329">
        <f t="shared" si="23"/>
        <v>1660259</v>
      </c>
      <c r="K1381" s="419"/>
      <c r="L1381" s="287"/>
      <c r="M1381" s="206" t="s">
        <v>2420</v>
      </c>
    </row>
    <row r="1382" spans="2:13" s="511" customFormat="1" hidden="1" x14ac:dyDescent="0.25">
      <c r="B1382" s="206"/>
      <c r="C1382" s="207">
        <v>43848</v>
      </c>
      <c r="D1382" s="206" t="s">
        <v>2421</v>
      </c>
      <c r="E1382" s="206" t="s">
        <v>2420</v>
      </c>
      <c r="F1382" s="206"/>
      <c r="G1382" s="208" t="s">
        <v>2422</v>
      </c>
      <c r="H1382" s="313"/>
      <c r="I1382" s="209">
        <v>700000</v>
      </c>
      <c r="J1382" s="329">
        <f t="shared" si="23"/>
        <v>960259</v>
      </c>
      <c r="K1382" s="419"/>
      <c r="L1382" s="287"/>
      <c r="M1382" s="206" t="s">
        <v>2420</v>
      </c>
    </row>
    <row r="1383" spans="2:13" s="511" customFormat="1" hidden="1" x14ac:dyDescent="0.25">
      <c r="B1383" s="206"/>
      <c r="C1383" s="207"/>
      <c r="D1383" s="206"/>
      <c r="E1383" s="206"/>
      <c r="F1383" s="206"/>
      <c r="G1383" s="208"/>
      <c r="H1383" s="313"/>
      <c r="I1383" s="209"/>
      <c r="J1383" s="329">
        <f t="shared" si="23"/>
        <v>960259</v>
      </c>
      <c r="K1383" s="419"/>
      <c r="L1383" s="287"/>
      <c r="M1383" s="206"/>
    </row>
    <row r="1384" spans="2:13" s="511" customFormat="1" hidden="1" x14ac:dyDescent="0.25">
      <c r="B1384" s="206"/>
      <c r="C1384" s="207"/>
      <c r="D1384" s="206" t="s">
        <v>2441</v>
      </c>
      <c r="E1384" s="206"/>
      <c r="F1384" s="206"/>
      <c r="G1384" s="208"/>
      <c r="H1384" s="577">
        <v>20077741</v>
      </c>
      <c r="I1384" s="209"/>
      <c r="J1384" s="329">
        <f t="shared" si="23"/>
        <v>21038000</v>
      </c>
      <c r="K1384" s="419"/>
      <c r="L1384" s="287"/>
      <c r="M1384" s="206"/>
    </row>
    <row r="1385" spans="2:13" s="511" customFormat="1" hidden="1" x14ac:dyDescent="0.25">
      <c r="B1385" s="206"/>
      <c r="C1385" s="207">
        <v>43850</v>
      </c>
      <c r="D1385" s="206" t="s">
        <v>2442</v>
      </c>
      <c r="E1385" s="238" t="s">
        <v>2581</v>
      </c>
      <c r="F1385" s="238"/>
      <c r="G1385" s="208" t="s">
        <v>2445</v>
      </c>
      <c r="H1385" s="313"/>
      <c r="I1385" s="209">
        <v>94584</v>
      </c>
      <c r="J1385" s="329">
        <f t="shared" si="23"/>
        <v>20943416</v>
      </c>
      <c r="K1385" s="419"/>
      <c r="L1385" s="287"/>
      <c r="M1385" s="238" t="s">
        <v>2449</v>
      </c>
    </row>
    <row r="1386" spans="2:13" s="511" customFormat="1" hidden="1" x14ac:dyDescent="0.25">
      <c r="B1386" s="206"/>
      <c r="C1386" s="207">
        <v>43850</v>
      </c>
      <c r="D1386" s="206" t="s">
        <v>2443</v>
      </c>
      <c r="E1386" s="238" t="s">
        <v>2582</v>
      </c>
      <c r="F1386" s="238"/>
      <c r="G1386" s="208" t="s">
        <v>2444</v>
      </c>
      <c r="H1386" s="313"/>
      <c r="I1386" s="209">
        <v>920000</v>
      </c>
      <c r="J1386" s="329">
        <f t="shared" si="23"/>
        <v>20023416</v>
      </c>
      <c r="K1386" s="419"/>
      <c r="L1386" s="287"/>
      <c r="M1386" s="238" t="s">
        <v>2450</v>
      </c>
    </row>
    <row r="1387" spans="2:13" s="511" customFormat="1" hidden="1" x14ac:dyDescent="0.25">
      <c r="B1387" s="206"/>
      <c r="C1387" s="207">
        <v>43850</v>
      </c>
      <c r="D1387" s="206" t="s">
        <v>2446</v>
      </c>
      <c r="E1387" s="238"/>
      <c r="F1387" s="238"/>
      <c r="G1387" s="208" t="s">
        <v>2338</v>
      </c>
      <c r="H1387" s="313">
        <v>262000</v>
      </c>
      <c r="I1387" s="209"/>
      <c r="J1387" s="329">
        <f t="shared" si="23"/>
        <v>20285416</v>
      </c>
      <c r="K1387" s="419"/>
      <c r="L1387" s="287"/>
      <c r="M1387" s="238"/>
    </row>
    <row r="1388" spans="2:13" s="511" customFormat="1" hidden="1" x14ac:dyDescent="0.25">
      <c r="B1388" s="206"/>
      <c r="C1388" s="207">
        <v>43850</v>
      </c>
      <c r="D1388" s="206" t="s">
        <v>2447</v>
      </c>
      <c r="E1388" s="238" t="s">
        <v>2583</v>
      </c>
      <c r="F1388" s="238"/>
      <c r="G1388" s="208" t="s">
        <v>2338</v>
      </c>
      <c r="H1388" s="313"/>
      <c r="I1388" s="209">
        <v>262000</v>
      </c>
      <c r="J1388" s="329">
        <f t="shared" si="23"/>
        <v>20023416</v>
      </c>
      <c r="K1388" s="419"/>
      <c r="L1388" s="287"/>
      <c r="M1388" s="238" t="s">
        <v>2451</v>
      </c>
    </row>
    <row r="1389" spans="2:13" s="511" customFormat="1" hidden="1" x14ac:dyDescent="0.25">
      <c r="B1389" s="206"/>
      <c r="C1389" s="207">
        <v>43851</v>
      </c>
      <c r="D1389" s="206" t="s">
        <v>2448</v>
      </c>
      <c r="E1389" s="238" t="s">
        <v>2584</v>
      </c>
      <c r="F1389" s="238"/>
      <c r="G1389" s="208" t="s">
        <v>1572</v>
      </c>
      <c r="H1389" s="313"/>
      <c r="I1389" s="209">
        <v>100000</v>
      </c>
      <c r="J1389" s="329">
        <f t="shared" si="23"/>
        <v>19923416</v>
      </c>
      <c r="K1389" s="419"/>
      <c r="L1389" s="287"/>
      <c r="M1389" s="238" t="s">
        <v>2452</v>
      </c>
    </row>
    <row r="1390" spans="2:13" s="511" customFormat="1" hidden="1" x14ac:dyDescent="0.25">
      <c r="B1390" s="206"/>
      <c r="C1390" s="207">
        <v>43852</v>
      </c>
      <c r="D1390" s="206" t="s">
        <v>2453</v>
      </c>
      <c r="E1390" s="238" t="s">
        <v>2585</v>
      </c>
      <c r="F1390" s="238"/>
      <c r="G1390" s="208" t="s">
        <v>1705</v>
      </c>
      <c r="H1390" s="313"/>
      <c r="I1390" s="209">
        <v>323000</v>
      </c>
      <c r="J1390" s="329">
        <f t="shared" si="23"/>
        <v>19600416</v>
      </c>
      <c r="K1390" s="419"/>
      <c r="L1390" s="287"/>
      <c r="M1390" s="238" t="s">
        <v>2454</v>
      </c>
    </row>
    <row r="1391" spans="2:13" s="511" customFormat="1" hidden="1" x14ac:dyDescent="0.25">
      <c r="B1391" s="206"/>
      <c r="C1391" s="207">
        <v>43852</v>
      </c>
      <c r="D1391" s="206" t="s">
        <v>2455</v>
      </c>
      <c r="E1391" s="238" t="s">
        <v>2586</v>
      </c>
      <c r="F1391" s="238"/>
      <c r="G1391" s="208" t="s">
        <v>2246</v>
      </c>
      <c r="H1391" s="313"/>
      <c r="I1391" s="209">
        <v>203000</v>
      </c>
      <c r="J1391" s="329">
        <f t="shared" si="23"/>
        <v>19397416</v>
      </c>
      <c r="K1391" s="419"/>
      <c r="L1391" s="287"/>
      <c r="M1391" s="238" t="s">
        <v>2456</v>
      </c>
    </row>
    <row r="1392" spans="2:13" s="511" customFormat="1" hidden="1" x14ac:dyDescent="0.25">
      <c r="B1392" s="206"/>
      <c r="C1392" s="207">
        <v>43852</v>
      </c>
      <c r="D1392" s="206" t="s">
        <v>2457</v>
      </c>
      <c r="E1392" s="238" t="s">
        <v>2587</v>
      </c>
      <c r="F1392" s="238"/>
      <c r="G1392" s="208" t="s">
        <v>2156</v>
      </c>
      <c r="H1392" s="313"/>
      <c r="I1392" s="209">
        <v>500000</v>
      </c>
      <c r="J1392" s="329">
        <f t="shared" si="23"/>
        <v>18897416</v>
      </c>
      <c r="K1392" s="419"/>
      <c r="L1392" s="287"/>
      <c r="M1392" s="238" t="s">
        <v>2461</v>
      </c>
    </row>
    <row r="1393" spans="2:13" s="511" customFormat="1" hidden="1" x14ac:dyDescent="0.25">
      <c r="B1393" s="206"/>
      <c r="C1393" s="207">
        <v>43852</v>
      </c>
      <c r="D1393" s="206" t="s">
        <v>2458</v>
      </c>
      <c r="E1393" s="238" t="s">
        <v>2588</v>
      </c>
      <c r="F1393" s="238"/>
      <c r="G1393" s="208" t="s">
        <v>2459</v>
      </c>
      <c r="H1393" s="313"/>
      <c r="I1393" s="209">
        <v>1400000</v>
      </c>
      <c r="J1393" s="329">
        <f t="shared" si="23"/>
        <v>17497416</v>
      </c>
      <c r="K1393" s="419"/>
      <c r="L1393" s="287"/>
      <c r="M1393" s="238" t="s">
        <v>2462</v>
      </c>
    </row>
    <row r="1394" spans="2:13" s="511" customFormat="1" hidden="1" x14ac:dyDescent="0.25">
      <c r="B1394" s="206"/>
      <c r="C1394" s="207">
        <v>43852</v>
      </c>
      <c r="D1394" s="206" t="s">
        <v>2460</v>
      </c>
      <c r="E1394" s="238" t="s">
        <v>2589</v>
      </c>
      <c r="F1394" s="238"/>
      <c r="G1394" s="208" t="s">
        <v>2464</v>
      </c>
      <c r="H1394" s="313"/>
      <c r="I1394" s="209">
        <v>1085000</v>
      </c>
      <c r="J1394" s="329">
        <f t="shared" si="23"/>
        <v>16412416</v>
      </c>
      <c r="K1394" s="419"/>
      <c r="L1394" s="287"/>
      <c r="M1394" s="238" t="s">
        <v>2463</v>
      </c>
    </row>
    <row r="1395" spans="2:13" s="511" customFormat="1" hidden="1" x14ac:dyDescent="0.25">
      <c r="B1395" s="206"/>
      <c r="C1395" s="207">
        <v>43854</v>
      </c>
      <c r="D1395" s="206" t="s">
        <v>2465</v>
      </c>
      <c r="E1395" s="238" t="s">
        <v>2590</v>
      </c>
      <c r="F1395" s="238"/>
      <c r="G1395" s="208" t="s">
        <v>2466</v>
      </c>
      <c r="H1395" s="313"/>
      <c r="I1395" s="209">
        <v>4045100</v>
      </c>
      <c r="J1395" s="329">
        <f t="shared" si="23"/>
        <v>12367316</v>
      </c>
      <c r="K1395" s="419"/>
      <c r="L1395" s="287"/>
      <c r="M1395" s="238" t="s">
        <v>2468</v>
      </c>
    </row>
    <row r="1396" spans="2:13" s="511" customFormat="1" hidden="1" x14ac:dyDescent="0.25">
      <c r="B1396" s="206"/>
      <c r="C1396" s="207">
        <v>43854</v>
      </c>
      <c r="D1396" s="206" t="s">
        <v>2467</v>
      </c>
      <c r="E1396" s="238" t="s">
        <v>2591</v>
      </c>
      <c r="F1396" s="238"/>
      <c r="G1396" s="208" t="s">
        <v>2331</v>
      </c>
      <c r="H1396" s="313"/>
      <c r="I1396" s="209">
        <v>1821700</v>
      </c>
      <c r="J1396" s="329">
        <f>J1395+H1396-I1396</f>
        <v>10545616</v>
      </c>
      <c r="K1396" s="419"/>
      <c r="L1396" s="287"/>
      <c r="M1396" s="238" t="s">
        <v>2469</v>
      </c>
    </row>
    <row r="1397" spans="2:13" s="511" customFormat="1" hidden="1" x14ac:dyDescent="0.25">
      <c r="B1397" s="206"/>
      <c r="C1397" s="207"/>
      <c r="D1397" s="206" t="s">
        <v>2470</v>
      </c>
      <c r="E1397" s="238"/>
      <c r="F1397" s="238"/>
      <c r="G1397" s="208" t="s">
        <v>2243</v>
      </c>
      <c r="H1397" s="313">
        <v>3000000</v>
      </c>
      <c r="I1397" s="209"/>
      <c r="J1397" s="329">
        <f>J1396+H1397-I1397</f>
        <v>13545616</v>
      </c>
      <c r="K1397" s="419"/>
      <c r="L1397" s="287"/>
      <c r="M1397" s="238"/>
    </row>
    <row r="1398" spans="2:13" s="511" customFormat="1" hidden="1" x14ac:dyDescent="0.25">
      <c r="B1398" s="206"/>
      <c r="C1398" s="207">
        <v>43854</v>
      </c>
      <c r="D1398" s="206" t="s">
        <v>2471</v>
      </c>
      <c r="E1398" s="238" t="s">
        <v>2592</v>
      </c>
      <c r="F1398" s="238"/>
      <c r="G1398" s="208" t="s">
        <v>2243</v>
      </c>
      <c r="H1398" s="313"/>
      <c r="I1398" s="209">
        <v>3381490</v>
      </c>
      <c r="J1398" s="329">
        <f t="shared" si="23"/>
        <v>10164126</v>
      </c>
      <c r="K1398" s="419"/>
      <c r="L1398" s="287">
        <v>108800</v>
      </c>
      <c r="M1398" s="238" t="s">
        <v>2472</v>
      </c>
    </row>
    <row r="1399" spans="2:13" s="511" customFormat="1" hidden="1" x14ac:dyDescent="0.25">
      <c r="B1399" s="206"/>
      <c r="C1399" s="207">
        <v>43854</v>
      </c>
      <c r="D1399" s="206" t="s">
        <v>2473</v>
      </c>
      <c r="E1399" s="238" t="s">
        <v>2593</v>
      </c>
      <c r="F1399" s="238"/>
      <c r="G1399" s="208" t="s">
        <v>2360</v>
      </c>
      <c r="H1399" s="313"/>
      <c r="I1399" s="209">
        <v>324500</v>
      </c>
      <c r="J1399" s="329">
        <f t="shared" si="23"/>
        <v>9839626</v>
      </c>
      <c r="K1399" s="419"/>
      <c r="L1399" s="287">
        <v>824175</v>
      </c>
      <c r="M1399" s="238" t="s">
        <v>2474</v>
      </c>
    </row>
    <row r="1400" spans="2:13" s="511" customFormat="1" hidden="1" x14ac:dyDescent="0.25">
      <c r="B1400" s="206"/>
      <c r="C1400" s="207">
        <v>43857</v>
      </c>
      <c r="D1400" s="206" t="s">
        <v>2475</v>
      </c>
      <c r="E1400" s="238" t="s">
        <v>2594</v>
      </c>
      <c r="F1400" s="238"/>
      <c r="G1400" s="208" t="s">
        <v>2477</v>
      </c>
      <c r="H1400" s="313"/>
      <c r="I1400" s="209">
        <v>859440</v>
      </c>
      <c r="J1400" s="329">
        <f t="shared" si="23"/>
        <v>8980186</v>
      </c>
      <c r="K1400" s="419"/>
      <c r="L1400" s="287">
        <f>SUM(L1398:L1399)</f>
        <v>932975</v>
      </c>
      <c r="M1400" s="238" t="s">
        <v>2476</v>
      </c>
    </row>
    <row r="1401" spans="2:13" s="511" customFormat="1" hidden="1" x14ac:dyDescent="0.25">
      <c r="B1401" s="206"/>
      <c r="C1401" s="207">
        <v>43858</v>
      </c>
      <c r="D1401" s="206" t="s">
        <v>2478</v>
      </c>
      <c r="E1401" s="238" t="s">
        <v>2595</v>
      </c>
      <c r="F1401" s="238"/>
      <c r="G1401" s="208" t="s">
        <v>2163</v>
      </c>
      <c r="H1401" s="313"/>
      <c r="I1401" s="209">
        <v>932975</v>
      </c>
      <c r="J1401" s="329">
        <f t="shared" si="23"/>
        <v>8047211</v>
      </c>
      <c r="K1401" s="419"/>
      <c r="L1401" s="287"/>
      <c r="M1401" s="238" t="s">
        <v>2479</v>
      </c>
    </row>
    <row r="1402" spans="2:13" s="511" customFormat="1" hidden="1" x14ac:dyDescent="0.25">
      <c r="B1402" s="206"/>
      <c r="C1402" s="207"/>
      <c r="D1402" s="206"/>
      <c r="E1402" s="238"/>
      <c r="F1402" s="238"/>
      <c r="G1402" s="208"/>
      <c r="H1402" s="313"/>
      <c r="I1402" s="209"/>
      <c r="J1402" s="329">
        <f t="shared" si="23"/>
        <v>8047211</v>
      </c>
      <c r="K1402" s="419"/>
      <c r="L1402" s="287"/>
      <c r="M1402" s="238"/>
    </row>
    <row r="1403" spans="2:13" s="511" customFormat="1" hidden="1" x14ac:dyDescent="0.25">
      <c r="B1403" s="206"/>
      <c r="C1403" s="207">
        <v>43851</v>
      </c>
      <c r="D1403" s="206" t="s">
        <v>2480</v>
      </c>
      <c r="E1403" s="238" t="s">
        <v>2487</v>
      </c>
      <c r="F1403" s="238"/>
      <c r="G1403" s="208" t="s">
        <v>2422</v>
      </c>
      <c r="H1403" s="313"/>
      <c r="I1403" s="209">
        <v>785000</v>
      </c>
      <c r="J1403" s="329">
        <f t="shared" si="23"/>
        <v>7262211</v>
      </c>
      <c r="K1403" s="419"/>
      <c r="L1403" s="287"/>
      <c r="M1403" s="238" t="s">
        <v>2487</v>
      </c>
    </row>
    <row r="1404" spans="2:13" s="511" customFormat="1" hidden="1" x14ac:dyDescent="0.25">
      <c r="B1404" s="206"/>
      <c r="C1404" s="207">
        <v>43854</v>
      </c>
      <c r="D1404" s="206" t="s">
        <v>2481</v>
      </c>
      <c r="E1404" s="238" t="s">
        <v>2488</v>
      </c>
      <c r="F1404" s="238"/>
      <c r="G1404" s="208" t="s">
        <v>2489</v>
      </c>
      <c r="H1404" s="313"/>
      <c r="I1404" s="209">
        <v>200000</v>
      </c>
      <c r="J1404" s="329">
        <f t="shared" si="23"/>
        <v>7062211</v>
      </c>
      <c r="K1404" s="419"/>
      <c r="L1404" s="287"/>
      <c r="M1404" s="238" t="s">
        <v>2488</v>
      </c>
    </row>
    <row r="1405" spans="2:13" s="511" customFormat="1" hidden="1" x14ac:dyDescent="0.25">
      <c r="B1405" s="206"/>
      <c r="C1405" s="207">
        <v>43854</v>
      </c>
      <c r="D1405" s="206" t="s">
        <v>2482</v>
      </c>
      <c r="E1405" s="238" t="s">
        <v>2490</v>
      </c>
      <c r="F1405" s="238"/>
      <c r="G1405" s="208" t="s">
        <v>2489</v>
      </c>
      <c r="H1405" s="313"/>
      <c r="I1405" s="209">
        <v>855000</v>
      </c>
      <c r="J1405" s="329">
        <f t="shared" si="23"/>
        <v>6207211</v>
      </c>
      <c r="K1405" s="419"/>
      <c r="L1405" s="287"/>
      <c r="M1405" s="238" t="s">
        <v>2490</v>
      </c>
    </row>
    <row r="1406" spans="2:13" s="511" customFormat="1" hidden="1" x14ac:dyDescent="0.25">
      <c r="B1406" s="206"/>
      <c r="C1406" s="207">
        <v>43857</v>
      </c>
      <c r="D1406" s="206" t="s">
        <v>2483</v>
      </c>
      <c r="E1406" s="238" t="s">
        <v>2491</v>
      </c>
      <c r="F1406" s="238"/>
      <c r="G1406" s="208" t="s">
        <v>2489</v>
      </c>
      <c r="H1406" s="313"/>
      <c r="I1406" s="209">
        <v>527000</v>
      </c>
      <c r="J1406" s="329">
        <f t="shared" si="23"/>
        <v>5680211</v>
      </c>
      <c r="K1406" s="419"/>
      <c r="L1406" s="287"/>
      <c r="M1406" s="238" t="s">
        <v>2491</v>
      </c>
    </row>
    <row r="1407" spans="2:13" s="511" customFormat="1" hidden="1" x14ac:dyDescent="0.25">
      <c r="B1407" s="206"/>
      <c r="C1407" s="207">
        <v>43857</v>
      </c>
      <c r="D1407" s="206" t="s">
        <v>2484</v>
      </c>
      <c r="E1407" s="238" t="s">
        <v>2492</v>
      </c>
      <c r="F1407" s="238"/>
      <c r="G1407" s="208" t="s">
        <v>2489</v>
      </c>
      <c r="H1407" s="313"/>
      <c r="I1407" s="209">
        <v>1037000</v>
      </c>
      <c r="J1407" s="329">
        <f t="shared" si="23"/>
        <v>4643211</v>
      </c>
      <c r="K1407" s="419"/>
      <c r="L1407" s="287"/>
      <c r="M1407" s="238" t="s">
        <v>2492</v>
      </c>
    </row>
    <row r="1408" spans="2:13" s="511" customFormat="1" hidden="1" x14ac:dyDescent="0.25">
      <c r="B1408" s="206"/>
      <c r="C1408" s="207">
        <v>43857</v>
      </c>
      <c r="D1408" s="206" t="s">
        <v>2485</v>
      </c>
      <c r="E1408" s="238" t="s">
        <v>2493</v>
      </c>
      <c r="F1408" s="238"/>
      <c r="G1408" s="208" t="s">
        <v>2246</v>
      </c>
      <c r="H1408" s="313"/>
      <c r="I1408" s="209">
        <v>1500000</v>
      </c>
      <c r="J1408" s="329">
        <f t="shared" si="23"/>
        <v>3143211</v>
      </c>
      <c r="K1408" s="419"/>
      <c r="L1408" s="287"/>
      <c r="M1408" s="238" t="s">
        <v>2493</v>
      </c>
    </row>
    <row r="1409" spans="2:13" s="511" customFormat="1" hidden="1" x14ac:dyDescent="0.25">
      <c r="B1409" s="206"/>
      <c r="C1409" s="207">
        <v>43858</v>
      </c>
      <c r="D1409" s="206" t="s">
        <v>2486</v>
      </c>
      <c r="E1409" s="238" t="s">
        <v>2494</v>
      </c>
      <c r="F1409" s="238"/>
      <c r="G1409" s="208" t="s">
        <v>2163</v>
      </c>
      <c r="H1409" s="313"/>
      <c r="I1409" s="209">
        <v>450000</v>
      </c>
      <c r="J1409" s="329">
        <f t="shared" si="23"/>
        <v>2693211</v>
      </c>
      <c r="K1409" s="419"/>
      <c r="L1409" s="287"/>
      <c r="M1409" s="238" t="s">
        <v>2494</v>
      </c>
    </row>
    <row r="1410" spans="2:13" s="511" customFormat="1" hidden="1" x14ac:dyDescent="0.25">
      <c r="B1410" s="206"/>
      <c r="C1410" s="207"/>
      <c r="D1410" s="206"/>
      <c r="E1410" s="206"/>
      <c r="F1410" s="206"/>
      <c r="G1410" s="208"/>
      <c r="H1410" s="313"/>
      <c r="I1410" s="209"/>
      <c r="J1410" s="329">
        <f t="shared" si="23"/>
        <v>2693211</v>
      </c>
      <c r="K1410" s="419"/>
      <c r="L1410" s="287"/>
      <c r="M1410" s="206"/>
    </row>
    <row r="1411" spans="2:13" s="511" customFormat="1" hidden="1" x14ac:dyDescent="0.25">
      <c r="B1411" s="206"/>
      <c r="C1411" s="428"/>
      <c r="D1411" s="429" t="s">
        <v>2495</v>
      </c>
      <c r="E1411" s="429"/>
      <c r="F1411" s="429"/>
      <c r="G1411" s="430"/>
      <c r="H1411" s="577">
        <v>16252789</v>
      </c>
      <c r="I1411" s="581"/>
      <c r="J1411" s="432">
        <f t="shared" si="23"/>
        <v>18946000</v>
      </c>
      <c r="K1411" s="419"/>
      <c r="L1411" s="287"/>
      <c r="M1411" s="429"/>
    </row>
    <row r="1412" spans="2:13" s="511" customFormat="1" hidden="1" x14ac:dyDescent="0.25">
      <c r="B1412" s="206"/>
      <c r="C1412" s="207">
        <v>43858</v>
      </c>
      <c r="D1412" s="206" t="s">
        <v>2447</v>
      </c>
      <c r="E1412" s="238" t="s">
        <v>2596</v>
      </c>
      <c r="F1412" s="238"/>
      <c r="G1412" s="208" t="s">
        <v>681</v>
      </c>
      <c r="H1412" s="313"/>
      <c r="I1412" s="209">
        <v>252000</v>
      </c>
      <c r="J1412" s="329">
        <f t="shared" si="23"/>
        <v>18694000</v>
      </c>
      <c r="K1412" s="419"/>
      <c r="L1412" s="287"/>
      <c r="M1412" s="238" t="s">
        <v>2502</v>
      </c>
    </row>
    <row r="1413" spans="2:13" s="511" customFormat="1" hidden="1" x14ac:dyDescent="0.25">
      <c r="B1413" s="206"/>
      <c r="C1413" s="207">
        <v>43858</v>
      </c>
      <c r="D1413" s="206" t="s">
        <v>2504</v>
      </c>
      <c r="E1413" s="238" t="s">
        <v>2597</v>
      </c>
      <c r="F1413" s="238"/>
      <c r="G1413" s="208" t="s">
        <v>2496</v>
      </c>
      <c r="H1413" s="313"/>
      <c r="I1413" s="209">
        <v>1891000</v>
      </c>
      <c r="J1413" s="329">
        <f t="shared" si="23"/>
        <v>16803000</v>
      </c>
      <c r="K1413" s="419"/>
      <c r="L1413" s="287"/>
      <c r="M1413" s="238" t="s">
        <v>2503</v>
      </c>
    </row>
    <row r="1414" spans="2:13" s="511" customFormat="1" hidden="1" x14ac:dyDescent="0.25">
      <c r="B1414" s="206"/>
      <c r="C1414" s="207">
        <v>43858</v>
      </c>
      <c r="D1414" s="206" t="s">
        <v>2505</v>
      </c>
      <c r="E1414" s="238" t="s">
        <v>2598</v>
      </c>
      <c r="F1414" s="238"/>
      <c r="G1414" s="208" t="s">
        <v>2496</v>
      </c>
      <c r="H1414" s="313"/>
      <c r="I1414" s="209">
        <v>2702000</v>
      </c>
      <c r="J1414" s="329">
        <f t="shared" si="23"/>
        <v>14101000</v>
      </c>
      <c r="K1414" s="419"/>
      <c r="L1414" s="287"/>
      <c r="M1414" s="238" t="s">
        <v>2507</v>
      </c>
    </row>
    <row r="1415" spans="2:13" s="511" customFormat="1" hidden="1" x14ac:dyDescent="0.25">
      <c r="B1415" s="206"/>
      <c r="C1415" s="207">
        <v>43858</v>
      </c>
      <c r="D1415" s="206" t="s">
        <v>2505</v>
      </c>
      <c r="E1415" s="238" t="s">
        <v>2599</v>
      </c>
      <c r="F1415" s="238"/>
      <c r="G1415" s="208" t="s">
        <v>2496</v>
      </c>
      <c r="H1415" s="313"/>
      <c r="I1415" s="209">
        <v>1798300</v>
      </c>
      <c r="J1415" s="329">
        <f t="shared" si="23"/>
        <v>12302700</v>
      </c>
      <c r="K1415" s="419"/>
      <c r="L1415" s="287"/>
      <c r="M1415" s="238" t="s">
        <v>2506</v>
      </c>
    </row>
    <row r="1416" spans="2:13" s="511" customFormat="1" hidden="1" x14ac:dyDescent="0.25">
      <c r="B1416" s="206"/>
      <c r="C1416" s="207">
        <v>43858</v>
      </c>
      <c r="D1416" s="206" t="s">
        <v>2508</v>
      </c>
      <c r="E1416" s="238" t="s">
        <v>2600</v>
      </c>
      <c r="F1416" s="238"/>
      <c r="G1416" s="208" t="s">
        <v>2498</v>
      </c>
      <c r="H1416" s="313"/>
      <c r="I1416" s="209">
        <v>4163198</v>
      </c>
      <c r="J1416" s="329">
        <f t="shared" si="23"/>
        <v>8139502</v>
      </c>
      <c r="K1416" s="419"/>
      <c r="L1416" s="287"/>
      <c r="M1416" s="238" t="s">
        <v>2509</v>
      </c>
    </row>
    <row r="1417" spans="2:13" s="511" customFormat="1" hidden="1" x14ac:dyDescent="0.25">
      <c r="B1417" s="206"/>
      <c r="C1417" s="207"/>
      <c r="D1417" s="206" t="s">
        <v>2638</v>
      </c>
      <c r="E1417" s="238"/>
      <c r="F1417" s="238"/>
      <c r="G1417" s="208" t="s">
        <v>2497</v>
      </c>
      <c r="H1417" s="209">
        <v>527000</v>
      </c>
      <c r="I1417" s="209"/>
      <c r="J1417" s="329">
        <f t="shared" si="23"/>
        <v>8666502</v>
      </c>
      <c r="K1417" s="419"/>
      <c r="L1417" s="287"/>
      <c r="M1417" s="238"/>
    </row>
    <row r="1418" spans="2:13" s="511" customFormat="1" hidden="1" x14ac:dyDescent="0.25">
      <c r="B1418" s="206"/>
      <c r="C1418" s="207">
        <v>43859</v>
      </c>
      <c r="D1418" s="206" t="s">
        <v>2500</v>
      </c>
      <c r="E1418" s="238" t="s">
        <v>2488</v>
      </c>
      <c r="F1418" s="238"/>
      <c r="G1418" s="208" t="s">
        <v>2497</v>
      </c>
      <c r="H1418" s="209">
        <v>200000</v>
      </c>
      <c r="I1418" s="209"/>
      <c r="J1418" s="329">
        <f t="shared" si="23"/>
        <v>8866502</v>
      </c>
      <c r="K1418" s="419"/>
      <c r="L1418" s="287"/>
      <c r="M1418" s="238" t="s">
        <v>2488</v>
      </c>
    </row>
    <row r="1419" spans="2:13" s="511" customFormat="1" hidden="1" x14ac:dyDescent="0.25">
      <c r="B1419" s="206"/>
      <c r="C1419" s="207">
        <v>43859</v>
      </c>
      <c r="D1419" s="206" t="s">
        <v>2500</v>
      </c>
      <c r="E1419" s="238" t="s">
        <v>2490</v>
      </c>
      <c r="F1419" s="238"/>
      <c r="G1419" s="208" t="s">
        <v>2497</v>
      </c>
      <c r="H1419" s="209">
        <v>855000</v>
      </c>
      <c r="I1419" s="209"/>
      <c r="J1419" s="329">
        <f t="shared" si="23"/>
        <v>9721502</v>
      </c>
      <c r="K1419" s="419"/>
      <c r="L1419" s="287"/>
      <c r="M1419" s="238" t="s">
        <v>2490</v>
      </c>
    </row>
    <row r="1420" spans="2:13" s="511" customFormat="1" hidden="1" x14ac:dyDescent="0.25">
      <c r="B1420" s="206"/>
      <c r="C1420" s="207">
        <v>43859</v>
      </c>
      <c r="D1420" s="206" t="s">
        <v>2510</v>
      </c>
      <c r="E1420" s="238" t="s">
        <v>2601</v>
      </c>
      <c r="F1420" s="238"/>
      <c r="G1420" s="208" t="s">
        <v>2497</v>
      </c>
      <c r="H1420" s="313"/>
      <c r="I1420" s="209">
        <v>1314500</v>
      </c>
      <c r="J1420" s="329">
        <f t="shared" si="23"/>
        <v>8407002</v>
      </c>
      <c r="K1420" s="419"/>
      <c r="L1420" s="287"/>
      <c r="M1420" s="238" t="s">
        <v>2511</v>
      </c>
    </row>
    <row r="1421" spans="2:13" s="511" customFormat="1" hidden="1" x14ac:dyDescent="0.25">
      <c r="B1421" s="206"/>
      <c r="C1421" s="207">
        <v>43860</v>
      </c>
      <c r="D1421" s="206" t="s">
        <v>2447</v>
      </c>
      <c r="E1421" s="238" t="s">
        <v>2602</v>
      </c>
      <c r="F1421" s="238"/>
      <c r="G1421" s="208" t="s">
        <v>681</v>
      </c>
      <c r="H1421" s="313"/>
      <c r="I1421" s="209">
        <v>189000</v>
      </c>
      <c r="J1421" s="329">
        <f t="shared" ref="J1421:J1484" si="24">J1420+H1421-I1421</f>
        <v>8218002</v>
      </c>
      <c r="K1421" s="419"/>
      <c r="L1421" s="287"/>
      <c r="M1421" s="238" t="s">
        <v>2512</v>
      </c>
    </row>
    <row r="1422" spans="2:13" s="511" customFormat="1" hidden="1" x14ac:dyDescent="0.25">
      <c r="B1422" s="206"/>
      <c r="C1422" s="207">
        <v>43861</v>
      </c>
      <c r="D1422" s="206" t="s">
        <v>2514</v>
      </c>
      <c r="E1422" s="238" t="s">
        <v>2603</v>
      </c>
      <c r="F1422" s="238"/>
      <c r="G1422" s="208" t="s">
        <v>343</v>
      </c>
      <c r="H1422" s="313"/>
      <c r="I1422" s="209">
        <v>540000</v>
      </c>
      <c r="J1422" s="329">
        <f t="shared" si="24"/>
        <v>7678002</v>
      </c>
      <c r="K1422" s="419"/>
      <c r="L1422" s="287"/>
      <c r="M1422" s="238" t="s">
        <v>2513</v>
      </c>
    </row>
    <row r="1423" spans="2:13" s="511" customFormat="1" hidden="1" x14ac:dyDescent="0.25">
      <c r="B1423" s="206"/>
      <c r="C1423" s="207">
        <v>43862</v>
      </c>
      <c r="D1423" s="206" t="s">
        <v>2515</v>
      </c>
      <c r="E1423" s="238" t="s">
        <v>2604</v>
      </c>
      <c r="F1423" s="238"/>
      <c r="G1423" s="208" t="s">
        <v>2498</v>
      </c>
      <c r="H1423" s="313"/>
      <c r="I1423" s="209">
        <v>1900000</v>
      </c>
      <c r="J1423" s="329">
        <f t="shared" si="24"/>
        <v>5778002</v>
      </c>
      <c r="K1423" s="419"/>
      <c r="L1423" s="287"/>
      <c r="M1423" s="238" t="s">
        <v>2516</v>
      </c>
    </row>
    <row r="1424" spans="2:13" s="511" customFormat="1" hidden="1" x14ac:dyDescent="0.25">
      <c r="B1424" s="206"/>
      <c r="C1424" s="207">
        <v>43862</v>
      </c>
      <c r="D1424" s="206" t="s">
        <v>2518</v>
      </c>
      <c r="E1424" s="238" t="s">
        <v>2605</v>
      </c>
      <c r="F1424" s="238"/>
      <c r="G1424" s="208" t="s">
        <v>1816</v>
      </c>
      <c r="H1424" s="313"/>
      <c r="I1424" s="209">
        <v>871300</v>
      </c>
      <c r="J1424" s="329">
        <f t="shared" si="24"/>
        <v>4906702</v>
      </c>
      <c r="K1424" s="419"/>
      <c r="L1424" s="287"/>
      <c r="M1424" s="238" t="s">
        <v>2517</v>
      </c>
    </row>
    <row r="1425" spans="2:13" s="511" customFormat="1" hidden="1" x14ac:dyDescent="0.25">
      <c r="B1425" s="206"/>
      <c r="C1425" s="207">
        <v>43864</v>
      </c>
      <c r="D1425" s="206" t="s">
        <v>2520</v>
      </c>
      <c r="E1425" s="238" t="s">
        <v>2606</v>
      </c>
      <c r="F1425" s="238"/>
      <c r="G1425" s="208" t="s">
        <v>2320</v>
      </c>
      <c r="H1425" s="313"/>
      <c r="I1425" s="209">
        <v>890000</v>
      </c>
      <c r="J1425" s="329">
        <f t="shared" si="24"/>
        <v>4016702</v>
      </c>
      <c r="K1425" s="419"/>
      <c r="L1425" s="287"/>
      <c r="M1425" s="238" t="s">
        <v>2519</v>
      </c>
    </row>
    <row r="1426" spans="2:13" s="511" customFormat="1" hidden="1" x14ac:dyDescent="0.25">
      <c r="B1426" s="206"/>
      <c r="C1426" s="207">
        <v>43865</v>
      </c>
      <c r="D1426" s="206" t="s">
        <v>2522</v>
      </c>
      <c r="E1426" s="238" t="s">
        <v>2607</v>
      </c>
      <c r="F1426" s="238"/>
      <c r="G1426" s="208" t="s">
        <v>1885</v>
      </c>
      <c r="H1426" s="313"/>
      <c r="I1426" s="209">
        <v>27000</v>
      </c>
      <c r="J1426" s="329">
        <f t="shared" si="24"/>
        <v>3989702</v>
      </c>
      <c r="K1426" s="419"/>
      <c r="L1426" s="287"/>
      <c r="M1426" s="238" t="s">
        <v>2521</v>
      </c>
    </row>
    <row r="1427" spans="2:13" s="511" customFormat="1" hidden="1" x14ac:dyDescent="0.25">
      <c r="B1427" s="206"/>
      <c r="C1427" s="207">
        <v>43865</v>
      </c>
      <c r="D1427" s="206" t="s">
        <v>2523</v>
      </c>
      <c r="E1427" s="238" t="s">
        <v>2608</v>
      </c>
      <c r="F1427" s="238"/>
      <c r="G1427" s="208" t="s">
        <v>1930</v>
      </c>
      <c r="H1427" s="313"/>
      <c r="I1427" s="209">
        <v>450000</v>
      </c>
      <c r="J1427" s="329">
        <f t="shared" si="24"/>
        <v>3539702</v>
      </c>
      <c r="K1427" s="419"/>
      <c r="L1427" s="287"/>
      <c r="M1427" s="238" t="s">
        <v>2524</v>
      </c>
    </row>
    <row r="1428" spans="2:13" s="511" customFormat="1" hidden="1" x14ac:dyDescent="0.25">
      <c r="B1428" s="206"/>
      <c r="C1428" s="207">
        <v>43865</v>
      </c>
      <c r="D1428" s="206" t="s">
        <v>2525</v>
      </c>
      <c r="E1428" s="238" t="s">
        <v>2609</v>
      </c>
      <c r="F1428" s="238"/>
      <c r="G1428" s="208" t="s">
        <v>1885</v>
      </c>
      <c r="H1428" s="313"/>
      <c r="I1428" s="209">
        <v>275000</v>
      </c>
      <c r="J1428" s="329">
        <f t="shared" si="24"/>
        <v>3264702</v>
      </c>
      <c r="K1428" s="419"/>
      <c r="L1428" s="287"/>
      <c r="M1428" s="238" t="s">
        <v>2526</v>
      </c>
    </row>
    <row r="1429" spans="2:13" s="511" customFormat="1" hidden="1" x14ac:dyDescent="0.25">
      <c r="B1429" s="206"/>
      <c r="C1429" s="207">
        <v>43865</v>
      </c>
      <c r="D1429" s="206" t="s">
        <v>2527</v>
      </c>
      <c r="E1429" s="238" t="s">
        <v>2610</v>
      </c>
      <c r="F1429" s="238"/>
      <c r="G1429" s="208" t="s">
        <v>1885</v>
      </c>
      <c r="H1429" s="313"/>
      <c r="I1429" s="209">
        <v>38000</v>
      </c>
      <c r="J1429" s="329">
        <f t="shared" si="24"/>
        <v>3226702</v>
      </c>
      <c r="K1429" s="419"/>
      <c r="L1429" s="287"/>
      <c r="M1429" s="238" t="s">
        <v>2528</v>
      </c>
    </row>
    <row r="1430" spans="2:13" s="511" customFormat="1" hidden="1" x14ac:dyDescent="0.25">
      <c r="B1430" s="206"/>
      <c r="C1430" s="207">
        <v>43866</v>
      </c>
      <c r="D1430" s="206" t="s">
        <v>2501</v>
      </c>
      <c r="E1430" s="206" t="s">
        <v>2420</v>
      </c>
      <c r="F1430" s="206"/>
      <c r="G1430" s="208" t="s">
        <v>2422</v>
      </c>
      <c r="H1430" s="313">
        <v>700000</v>
      </c>
      <c r="I1430" s="209"/>
      <c r="J1430" s="329">
        <f t="shared" si="24"/>
        <v>3926702</v>
      </c>
      <c r="K1430" s="419"/>
      <c r="L1430" s="287"/>
      <c r="M1430" s="206" t="s">
        <v>2420</v>
      </c>
    </row>
    <row r="1431" spans="2:13" s="511" customFormat="1" hidden="1" x14ac:dyDescent="0.25">
      <c r="B1431" s="206"/>
      <c r="C1431" s="207">
        <v>43866</v>
      </c>
      <c r="D1431" s="206" t="s">
        <v>2501</v>
      </c>
      <c r="E1431" s="206" t="s">
        <v>2487</v>
      </c>
      <c r="F1431" s="206"/>
      <c r="G1431" s="208" t="s">
        <v>2422</v>
      </c>
      <c r="H1431" s="209">
        <v>785000</v>
      </c>
      <c r="I1431" s="209"/>
      <c r="J1431" s="329">
        <f t="shared" si="24"/>
        <v>4711702</v>
      </c>
      <c r="K1431" s="419"/>
      <c r="L1431" s="287"/>
      <c r="M1431" s="206" t="s">
        <v>2487</v>
      </c>
    </row>
    <row r="1432" spans="2:13" s="511" customFormat="1" hidden="1" x14ac:dyDescent="0.25">
      <c r="B1432" s="206"/>
      <c r="C1432" s="207">
        <v>43866</v>
      </c>
      <c r="D1432" s="206" t="s">
        <v>2501</v>
      </c>
      <c r="E1432" s="206" t="s">
        <v>2493</v>
      </c>
      <c r="F1432" s="206"/>
      <c r="G1432" s="208" t="s">
        <v>2246</v>
      </c>
      <c r="H1432" s="209">
        <v>1500000</v>
      </c>
      <c r="I1432" s="209"/>
      <c r="J1432" s="329">
        <f t="shared" si="24"/>
        <v>6211702</v>
      </c>
      <c r="K1432" s="419"/>
      <c r="L1432" s="287"/>
      <c r="M1432" s="206" t="s">
        <v>2493</v>
      </c>
    </row>
    <row r="1433" spans="2:13" s="511" customFormat="1" hidden="1" x14ac:dyDescent="0.25">
      <c r="B1433" s="206"/>
      <c r="C1433" s="207">
        <v>43866</v>
      </c>
      <c r="D1433" s="206" t="s">
        <v>2529</v>
      </c>
      <c r="E1433" s="238" t="s">
        <v>2611</v>
      </c>
      <c r="F1433" s="238"/>
      <c r="G1433" s="208" t="s">
        <v>2466</v>
      </c>
      <c r="H1433" s="209"/>
      <c r="I1433" s="209">
        <v>1243500</v>
      </c>
      <c r="J1433" s="329">
        <f t="shared" si="24"/>
        <v>4968202</v>
      </c>
      <c r="K1433" s="419"/>
      <c r="L1433" s="287"/>
      <c r="M1433" s="238" t="s">
        <v>2530</v>
      </c>
    </row>
    <row r="1434" spans="2:13" s="511" customFormat="1" hidden="1" x14ac:dyDescent="0.25">
      <c r="B1434" s="206"/>
      <c r="C1434" s="207">
        <v>43866</v>
      </c>
      <c r="D1434" s="206" t="s">
        <v>2531</v>
      </c>
      <c r="E1434" s="238" t="s">
        <v>2612</v>
      </c>
      <c r="F1434" s="238"/>
      <c r="G1434" s="208" t="s">
        <v>2243</v>
      </c>
      <c r="H1434" s="209"/>
      <c r="I1434" s="209">
        <v>1909530</v>
      </c>
      <c r="J1434" s="329">
        <f t="shared" si="24"/>
        <v>3058672</v>
      </c>
      <c r="K1434" s="419"/>
      <c r="L1434" s="287"/>
      <c r="M1434" s="238" t="s">
        <v>2532</v>
      </c>
    </row>
    <row r="1435" spans="2:13" s="511" customFormat="1" hidden="1" x14ac:dyDescent="0.25">
      <c r="B1435" s="206"/>
      <c r="C1435" s="207">
        <v>43866</v>
      </c>
      <c r="D1435" s="206" t="s">
        <v>2534</v>
      </c>
      <c r="E1435" s="238" t="s">
        <v>2613</v>
      </c>
      <c r="F1435" s="238"/>
      <c r="G1435" s="208" t="s">
        <v>2243</v>
      </c>
      <c r="H1435" s="209"/>
      <c r="I1435" s="209">
        <v>1615830</v>
      </c>
      <c r="J1435" s="329">
        <f t="shared" si="24"/>
        <v>1442842</v>
      </c>
      <c r="K1435" s="419"/>
      <c r="L1435" s="287"/>
      <c r="M1435" s="238" t="s">
        <v>2533</v>
      </c>
    </row>
    <row r="1436" spans="2:13" s="511" customFormat="1" hidden="1" x14ac:dyDescent="0.25">
      <c r="B1436" s="206"/>
      <c r="C1436" s="207">
        <v>43866</v>
      </c>
      <c r="D1436" s="206" t="s">
        <v>2535</v>
      </c>
      <c r="E1436" s="206" t="s">
        <v>2492</v>
      </c>
      <c r="F1436" s="206"/>
      <c r="G1436" s="208"/>
      <c r="H1436" s="209">
        <v>1037000</v>
      </c>
      <c r="I1436" s="209"/>
      <c r="J1436" s="329">
        <f t="shared" si="24"/>
        <v>2479842</v>
      </c>
      <c r="K1436" s="419"/>
      <c r="L1436" s="287"/>
      <c r="M1436" s="206" t="s">
        <v>2492</v>
      </c>
    </row>
    <row r="1437" spans="2:13" s="511" customFormat="1" hidden="1" x14ac:dyDescent="0.25">
      <c r="B1437" s="206"/>
      <c r="C1437" s="207">
        <v>43866</v>
      </c>
      <c r="D1437" s="206" t="s">
        <v>2538</v>
      </c>
      <c r="E1437" s="238" t="s">
        <v>2614</v>
      </c>
      <c r="F1437" s="238"/>
      <c r="G1437" s="208" t="s">
        <v>2497</v>
      </c>
      <c r="H1437" s="209"/>
      <c r="I1437" s="209">
        <v>649000</v>
      </c>
      <c r="J1437" s="329">
        <f t="shared" si="24"/>
        <v>1830842</v>
      </c>
      <c r="K1437" s="419"/>
      <c r="L1437" s="287"/>
      <c r="M1437" s="238" t="s">
        <v>2536</v>
      </c>
    </row>
    <row r="1438" spans="2:13" s="511" customFormat="1" hidden="1" x14ac:dyDescent="0.25">
      <c r="B1438" s="206"/>
      <c r="C1438" s="207">
        <v>43866</v>
      </c>
      <c r="D1438" s="206" t="s">
        <v>2539</v>
      </c>
      <c r="E1438" s="238" t="s">
        <v>2615</v>
      </c>
      <c r="F1438" s="238"/>
      <c r="G1438" s="208" t="s">
        <v>2497</v>
      </c>
      <c r="H1438" s="209"/>
      <c r="I1438" s="209">
        <v>322984</v>
      </c>
      <c r="J1438" s="329">
        <f t="shared" si="24"/>
        <v>1507858</v>
      </c>
      <c r="K1438" s="419"/>
      <c r="L1438" s="287"/>
      <c r="M1438" s="238" t="s">
        <v>2537</v>
      </c>
    </row>
    <row r="1439" spans="2:13" s="511" customFormat="1" hidden="1" x14ac:dyDescent="0.25">
      <c r="B1439" s="206"/>
      <c r="C1439" s="207"/>
      <c r="D1439" s="206"/>
      <c r="E1439" s="206"/>
      <c r="F1439" s="206"/>
      <c r="G1439" s="208"/>
      <c r="H1439" s="209"/>
      <c r="I1439" s="209"/>
      <c r="J1439" s="329">
        <f t="shared" si="24"/>
        <v>1507858</v>
      </c>
      <c r="K1439" s="419"/>
      <c r="L1439" s="287"/>
      <c r="M1439" s="206"/>
    </row>
    <row r="1440" spans="2:13" s="511" customFormat="1" hidden="1" x14ac:dyDescent="0.25">
      <c r="B1440" s="206"/>
      <c r="C1440" s="207">
        <v>43864</v>
      </c>
      <c r="D1440" s="206" t="s">
        <v>2541</v>
      </c>
      <c r="E1440" s="206" t="s">
        <v>2540</v>
      </c>
      <c r="F1440" s="206"/>
      <c r="G1440" s="208" t="s">
        <v>2499</v>
      </c>
      <c r="H1440" s="313"/>
      <c r="I1440" s="209">
        <v>400000</v>
      </c>
      <c r="J1440" s="329">
        <f t="shared" si="24"/>
        <v>1107858</v>
      </c>
      <c r="K1440" s="419"/>
      <c r="L1440" s="287"/>
      <c r="M1440" s="206" t="s">
        <v>2540</v>
      </c>
    </row>
    <row r="1441" spans="2:13" s="511" customFormat="1" hidden="1" x14ac:dyDescent="0.25">
      <c r="B1441" s="206"/>
      <c r="C1441" s="207"/>
      <c r="D1441" s="206"/>
      <c r="E1441" s="206"/>
      <c r="F1441" s="206"/>
      <c r="G1441" s="208"/>
      <c r="H1441" s="313"/>
      <c r="I1441" s="209"/>
      <c r="J1441" s="329">
        <f t="shared" si="24"/>
        <v>1107858</v>
      </c>
      <c r="K1441" s="419"/>
      <c r="L1441" s="287"/>
      <c r="M1441" s="206"/>
    </row>
    <row r="1442" spans="2:13" s="511" customFormat="1" hidden="1" x14ac:dyDescent="0.25">
      <c r="B1442" s="206"/>
      <c r="C1442" s="207"/>
      <c r="D1442" s="429" t="s">
        <v>2542</v>
      </c>
      <c r="E1442" s="206"/>
      <c r="F1442" s="206"/>
      <c r="G1442" s="208"/>
      <c r="H1442" s="577">
        <v>23042142</v>
      </c>
      <c r="I1442" s="209"/>
      <c r="J1442" s="329">
        <f t="shared" si="24"/>
        <v>24150000</v>
      </c>
      <c r="K1442" s="419"/>
      <c r="L1442" s="287"/>
      <c r="M1442" s="206"/>
    </row>
    <row r="1443" spans="2:13" s="511" customFormat="1" hidden="1" x14ac:dyDescent="0.25">
      <c r="B1443" s="206"/>
      <c r="C1443" s="207">
        <v>43872</v>
      </c>
      <c r="D1443" s="206" t="s">
        <v>2617</v>
      </c>
      <c r="E1443" s="238" t="s">
        <v>2616</v>
      </c>
      <c r="F1443" s="238"/>
      <c r="G1443" s="208" t="s">
        <v>2331</v>
      </c>
      <c r="H1443" s="313"/>
      <c r="I1443" s="209">
        <v>5305878</v>
      </c>
      <c r="J1443" s="329">
        <f t="shared" si="24"/>
        <v>18844122</v>
      </c>
      <c r="K1443" s="419"/>
      <c r="L1443" s="287"/>
      <c r="M1443" s="206"/>
    </row>
    <row r="1444" spans="2:13" s="511" customFormat="1" hidden="1" x14ac:dyDescent="0.25">
      <c r="B1444" s="206"/>
      <c r="C1444" s="207">
        <v>43872</v>
      </c>
      <c r="D1444" s="206" t="s">
        <v>2618</v>
      </c>
      <c r="E1444" s="206"/>
      <c r="F1444" s="206"/>
      <c r="G1444" s="208" t="s">
        <v>2445</v>
      </c>
      <c r="H1444" s="313">
        <v>400000</v>
      </c>
      <c r="I1444" s="209"/>
      <c r="J1444" s="329">
        <f t="shared" si="24"/>
        <v>19244122</v>
      </c>
      <c r="K1444" s="419"/>
      <c r="L1444" s="287"/>
      <c r="M1444" s="206"/>
    </row>
    <row r="1445" spans="2:13" s="511" customFormat="1" hidden="1" x14ac:dyDescent="0.25">
      <c r="B1445" s="206"/>
      <c r="C1445" s="207">
        <v>43874</v>
      </c>
      <c r="D1445" s="206" t="s">
        <v>2619</v>
      </c>
      <c r="E1445" s="238" t="s">
        <v>2620</v>
      </c>
      <c r="F1445" s="238"/>
      <c r="G1445" s="208" t="s">
        <v>2445</v>
      </c>
      <c r="H1445" s="313"/>
      <c r="I1445" s="209">
        <v>612500</v>
      </c>
      <c r="J1445" s="329">
        <f t="shared" si="24"/>
        <v>18631622</v>
      </c>
      <c r="K1445" s="419"/>
      <c r="L1445" s="287"/>
      <c r="M1445" s="206"/>
    </row>
    <row r="1446" spans="2:13" s="511" customFormat="1" hidden="1" x14ac:dyDescent="0.25">
      <c r="B1446" s="206"/>
      <c r="C1446" s="207">
        <v>43874</v>
      </c>
      <c r="D1446" s="206" t="s">
        <v>2621</v>
      </c>
      <c r="E1446" s="206"/>
      <c r="F1446" s="206"/>
      <c r="G1446" s="208" t="s">
        <v>2163</v>
      </c>
      <c r="H1446" s="313">
        <v>450000</v>
      </c>
      <c r="I1446" s="209"/>
      <c r="J1446" s="329">
        <f t="shared" si="24"/>
        <v>19081622</v>
      </c>
      <c r="K1446" s="419"/>
      <c r="L1446" s="287"/>
      <c r="M1446" s="206"/>
    </row>
    <row r="1447" spans="2:13" s="511" customFormat="1" hidden="1" x14ac:dyDescent="0.25">
      <c r="B1447" s="206"/>
      <c r="C1447" s="207">
        <v>43874</v>
      </c>
      <c r="D1447" s="206" t="s">
        <v>2622</v>
      </c>
      <c r="E1447" s="238" t="s">
        <v>2623</v>
      </c>
      <c r="F1447" s="238"/>
      <c r="G1447" s="208" t="s">
        <v>2163</v>
      </c>
      <c r="H1447" s="313"/>
      <c r="I1447" s="209">
        <v>313418</v>
      </c>
      <c r="J1447" s="329">
        <f t="shared" si="24"/>
        <v>18768204</v>
      </c>
      <c r="K1447" s="419"/>
      <c r="L1447" s="287"/>
      <c r="M1447" s="206"/>
    </row>
    <row r="1448" spans="2:13" s="511" customFormat="1" hidden="1" x14ac:dyDescent="0.25">
      <c r="B1448" s="206"/>
      <c r="C1448" s="207">
        <v>43874</v>
      </c>
      <c r="D1448" s="206" t="s">
        <v>2624</v>
      </c>
      <c r="E1448" s="238" t="s">
        <v>2625</v>
      </c>
      <c r="F1448" s="238"/>
      <c r="G1448" s="208" t="s">
        <v>2163</v>
      </c>
      <c r="H1448" s="313"/>
      <c r="I1448" s="209">
        <v>2304401</v>
      </c>
      <c r="J1448" s="329">
        <f t="shared" si="24"/>
        <v>16463803</v>
      </c>
      <c r="K1448" s="419"/>
      <c r="L1448" s="287"/>
      <c r="M1448" s="206"/>
    </row>
    <row r="1449" spans="2:13" s="511" customFormat="1" hidden="1" x14ac:dyDescent="0.25">
      <c r="B1449" s="206"/>
      <c r="C1449" s="207">
        <v>43874</v>
      </c>
      <c r="D1449" s="206" t="s">
        <v>2525</v>
      </c>
      <c r="E1449" s="238" t="s">
        <v>2626</v>
      </c>
      <c r="F1449" s="238"/>
      <c r="G1449" s="208" t="s">
        <v>1572</v>
      </c>
      <c r="H1449" s="313"/>
      <c r="I1449" s="209">
        <v>255000</v>
      </c>
      <c r="J1449" s="329">
        <f t="shared" si="24"/>
        <v>16208803</v>
      </c>
      <c r="K1449" s="419"/>
      <c r="L1449" s="287"/>
      <c r="M1449" s="206"/>
    </row>
    <row r="1450" spans="2:13" s="511" customFormat="1" hidden="1" x14ac:dyDescent="0.25">
      <c r="B1450" s="206"/>
      <c r="C1450" s="207">
        <v>43874</v>
      </c>
      <c r="D1450" s="206" t="s">
        <v>2529</v>
      </c>
      <c r="E1450" s="238" t="s">
        <v>2627</v>
      </c>
      <c r="F1450" s="238"/>
      <c r="G1450" s="208" t="s">
        <v>2466</v>
      </c>
      <c r="H1450" s="313"/>
      <c r="I1450" s="209">
        <v>3817000</v>
      </c>
      <c r="J1450" s="329">
        <f t="shared" si="24"/>
        <v>12391803</v>
      </c>
      <c r="K1450" s="419"/>
      <c r="L1450" s="287"/>
      <c r="M1450" s="206"/>
    </row>
    <row r="1451" spans="2:13" s="511" customFormat="1" hidden="1" x14ac:dyDescent="0.25">
      <c r="B1451" s="206"/>
      <c r="C1451" s="207">
        <v>43874</v>
      </c>
      <c r="D1451" s="206" t="s">
        <v>2628</v>
      </c>
      <c r="E1451" s="238" t="s">
        <v>2629</v>
      </c>
      <c r="F1451" s="238"/>
      <c r="G1451" s="208" t="s">
        <v>2156</v>
      </c>
      <c r="H1451" s="313"/>
      <c r="I1451" s="209">
        <v>450000</v>
      </c>
      <c r="J1451" s="329">
        <f t="shared" si="24"/>
        <v>11941803</v>
      </c>
      <c r="K1451" s="419"/>
      <c r="L1451" s="287"/>
      <c r="M1451" s="206"/>
    </row>
    <row r="1452" spans="2:13" s="511" customFormat="1" hidden="1" x14ac:dyDescent="0.25">
      <c r="B1452" s="206"/>
      <c r="C1452" s="207">
        <v>43874</v>
      </c>
      <c r="D1452" s="206" t="s">
        <v>2919</v>
      </c>
      <c r="E1452" s="238" t="s">
        <v>2630</v>
      </c>
      <c r="F1452" s="238"/>
      <c r="G1452" s="208" t="s">
        <v>1572</v>
      </c>
      <c r="H1452" s="313"/>
      <c r="I1452" s="209">
        <v>5600000</v>
      </c>
      <c r="J1452" s="329">
        <f t="shared" si="24"/>
        <v>6341803</v>
      </c>
      <c r="K1452" s="419"/>
      <c r="L1452" s="287"/>
      <c r="M1452" s="206"/>
    </row>
    <row r="1453" spans="2:13" s="511" customFormat="1" hidden="1" x14ac:dyDescent="0.25">
      <c r="B1453" s="206"/>
      <c r="C1453" s="207">
        <v>43872</v>
      </c>
      <c r="D1453" s="206" t="s">
        <v>2631</v>
      </c>
      <c r="E1453" s="238" t="s">
        <v>2632</v>
      </c>
      <c r="F1453" s="238"/>
      <c r="G1453" s="208" t="s">
        <v>2633</v>
      </c>
      <c r="H1453" s="313"/>
      <c r="I1453" s="209">
        <v>880502</v>
      </c>
      <c r="J1453" s="329">
        <f t="shared" si="24"/>
        <v>5461301</v>
      </c>
      <c r="K1453" s="419"/>
      <c r="L1453" s="287"/>
      <c r="M1453" s="206"/>
    </row>
    <row r="1454" spans="2:13" s="511" customFormat="1" hidden="1" x14ac:dyDescent="0.25">
      <c r="B1454" s="206"/>
      <c r="C1454" s="207">
        <v>43872</v>
      </c>
      <c r="D1454" s="206" t="s">
        <v>2634</v>
      </c>
      <c r="E1454" s="238" t="s">
        <v>2635</v>
      </c>
      <c r="F1454" s="238"/>
      <c r="G1454" s="208" t="s">
        <v>2489</v>
      </c>
      <c r="H1454" s="313"/>
      <c r="I1454" s="209">
        <v>1626600</v>
      </c>
      <c r="J1454" s="329">
        <f t="shared" si="24"/>
        <v>3834701</v>
      </c>
      <c r="K1454" s="419"/>
      <c r="L1454" s="287"/>
      <c r="M1454" s="206"/>
    </row>
    <row r="1455" spans="2:13" s="511" customFormat="1" hidden="1" x14ac:dyDescent="0.25">
      <c r="B1455" s="206"/>
      <c r="C1455" s="207">
        <v>43873</v>
      </c>
      <c r="D1455" s="206" t="s">
        <v>2636</v>
      </c>
      <c r="E1455" s="206" t="s">
        <v>2637</v>
      </c>
      <c r="F1455" s="206"/>
      <c r="G1455" s="208" t="s">
        <v>2489</v>
      </c>
      <c r="H1455" s="313"/>
      <c r="I1455" s="209">
        <v>1201000</v>
      </c>
      <c r="J1455" s="329">
        <f t="shared" si="24"/>
        <v>2633701</v>
      </c>
      <c r="K1455" s="419"/>
      <c r="L1455" s="287"/>
      <c r="M1455" s="206"/>
    </row>
    <row r="1456" spans="2:13" s="511" customFormat="1" hidden="1" x14ac:dyDescent="0.25">
      <c r="B1456" s="206"/>
      <c r="C1456" s="207"/>
      <c r="D1456" s="206"/>
      <c r="E1456" s="206"/>
      <c r="F1456" s="206"/>
      <c r="G1456" s="208"/>
      <c r="H1456" s="313"/>
      <c r="I1456" s="209"/>
      <c r="J1456" s="329">
        <f t="shared" si="24"/>
        <v>2633701</v>
      </c>
      <c r="K1456" s="419"/>
      <c r="L1456" s="287"/>
      <c r="M1456" s="206"/>
    </row>
    <row r="1457" spans="2:13" s="511" customFormat="1" hidden="1" x14ac:dyDescent="0.25">
      <c r="B1457" s="206"/>
      <c r="C1457" s="207"/>
      <c r="D1457" s="429" t="s">
        <v>2639</v>
      </c>
      <c r="E1457" s="206"/>
      <c r="F1457" s="206"/>
      <c r="G1457" s="208"/>
      <c r="H1457" s="577">
        <f>21165299</f>
        <v>21165299</v>
      </c>
      <c r="I1457" s="209"/>
      <c r="J1457" s="329">
        <f t="shared" si="24"/>
        <v>23799000</v>
      </c>
      <c r="K1457" s="419"/>
      <c r="L1457" s="287"/>
      <c r="M1457" s="206"/>
    </row>
    <row r="1458" spans="2:13" s="511" customFormat="1" hidden="1" x14ac:dyDescent="0.25">
      <c r="B1458" s="206"/>
      <c r="C1458" s="207">
        <v>43875</v>
      </c>
      <c r="D1458" s="206" t="s">
        <v>2640</v>
      </c>
      <c r="E1458" s="238" t="s">
        <v>2641</v>
      </c>
      <c r="F1458" s="238"/>
      <c r="G1458" s="208" t="s">
        <v>2367</v>
      </c>
      <c r="H1458" s="313"/>
      <c r="I1458" s="209">
        <v>1013000</v>
      </c>
      <c r="J1458" s="329">
        <f t="shared" si="24"/>
        <v>22786000</v>
      </c>
      <c r="K1458" s="419"/>
      <c r="L1458" s="287"/>
      <c r="M1458" s="206"/>
    </row>
    <row r="1459" spans="2:13" s="511" customFormat="1" hidden="1" x14ac:dyDescent="0.25">
      <c r="B1459" s="206"/>
      <c r="C1459" s="207">
        <v>43875</v>
      </c>
      <c r="D1459" s="206" t="s">
        <v>2642</v>
      </c>
      <c r="E1459" s="238" t="s">
        <v>2643</v>
      </c>
      <c r="F1459" s="238"/>
      <c r="G1459" s="208" t="s">
        <v>2367</v>
      </c>
      <c r="H1459" s="313"/>
      <c r="I1459" s="209">
        <v>1438500</v>
      </c>
      <c r="J1459" s="329">
        <f t="shared" si="24"/>
        <v>21347500</v>
      </c>
      <c r="K1459" s="419"/>
      <c r="L1459" s="287"/>
      <c r="M1459" s="206"/>
    </row>
    <row r="1460" spans="2:13" s="511" customFormat="1" hidden="1" x14ac:dyDescent="0.25">
      <c r="B1460" s="206"/>
      <c r="C1460" s="207">
        <v>43876</v>
      </c>
      <c r="D1460" s="206" t="s">
        <v>2644</v>
      </c>
      <c r="E1460" s="238" t="s">
        <v>2645</v>
      </c>
      <c r="F1460" s="238"/>
      <c r="G1460" s="208" t="s">
        <v>2652</v>
      </c>
      <c r="H1460" s="313"/>
      <c r="I1460" s="209">
        <v>1053700</v>
      </c>
      <c r="J1460" s="329">
        <f t="shared" si="24"/>
        <v>20293800</v>
      </c>
      <c r="K1460" s="419"/>
      <c r="L1460" s="287"/>
      <c r="M1460" s="206"/>
    </row>
    <row r="1461" spans="2:13" s="511" customFormat="1" hidden="1" x14ac:dyDescent="0.25">
      <c r="B1461" s="206"/>
      <c r="C1461" s="207">
        <v>43876</v>
      </c>
      <c r="D1461" s="206" t="s">
        <v>2647</v>
      </c>
      <c r="E1461" s="238" t="s">
        <v>2646</v>
      </c>
      <c r="F1461" s="238"/>
      <c r="G1461" s="208" t="s">
        <v>2243</v>
      </c>
      <c r="H1461" s="313"/>
      <c r="I1461" s="209">
        <v>1692845</v>
      </c>
      <c r="J1461" s="329">
        <f t="shared" si="24"/>
        <v>18600955</v>
      </c>
      <c r="K1461" s="419"/>
      <c r="L1461" s="287"/>
      <c r="M1461" s="206"/>
    </row>
    <row r="1462" spans="2:13" s="511" customFormat="1" hidden="1" x14ac:dyDescent="0.25">
      <c r="B1462" s="206"/>
      <c r="C1462" s="207">
        <v>43876</v>
      </c>
      <c r="D1462" s="206" t="s">
        <v>2648</v>
      </c>
      <c r="E1462" s="238" t="s">
        <v>2649</v>
      </c>
      <c r="F1462" s="238"/>
      <c r="G1462" s="208" t="s">
        <v>2246</v>
      </c>
      <c r="H1462" s="313"/>
      <c r="I1462" s="209">
        <v>804000</v>
      </c>
      <c r="J1462" s="329">
        <f t="shared" si="24"/>
        <v>17796955</v>
      </c>
      <c r="K1462" s="419"/>
      <c r="L1462" s="287"/>
      <c r="M1462" s="206"/>
    </row>
    <row r="1463" spans="2:13" s="511" customFormat="1" hidden="1" x14ac:dyDescent="0.25">
      <c r="B1463" s="206"/>
      <c r="C1463" s="207">
        <v>43876</v>
      </c>
      <c r="D1463" s="206" t="s">
        <v>2650</v>
      </c>
      <c r="E1463" s="238" t="s">
        <v>2651</v>
      </c>
      <c r="F1463" s="238"/>
      <c r="G1463" s="208" t="s">
        <v>2338</v>
      </c>
      <c r="H1463" s="313"/>
      <c r="I1463" s="209">
        <v>192000</v>
      </c>
      <c r="J1463" s="329">
        <f t="shared" si="24"/>
        <v>17604955</v>
      </c>
      <c r="K1463" s="419"/>
      <c r="L1463" s="287"/>
      <c r="M1463" s="206"/>
    </row>
    <row r="1464" spans="2:13" s="511" customFormat="1" hidden="1" x14ac:dyDescent="0.25">
      <c r="B1464" s="206"/>
      <c r="C1464" s="207">
        <v>43876</v>
      </c>
      <c r="D1464" s="206" t="s">
        <v>2653</v>
      </c>
      <c r="E1464" s="238" t="s">
        <v>2654</v>
      </c>
      <c r="F1464" s="238"/>
      <c r="G1464" s="208" t="s">
        <v>2331</v>
      </c>
      <c r="H1464" s="313"/>
      <c r="I1464" s="209">
        <v>3847581</v>
      </c>
      <c r="J1464" s="329">
        <f t="shared" si="24"/>
        <v>13757374</v>
      </c>
      <c r="K1464" s="419"/>
      <c r="L1464" s="287"/>
      <c r="M1464" s="206"/>
    </row>
    <row r="1465" spans="2:13" s="511" customFormat="1" hidden="1" x14ac:dyDescent="0.25">
      <c r="B1465" s="206"/>
      <c r="C1465" s="207">
        <v>43876</v>
      </c>
      <c r="D1465" s="206" t="s">
        <v>2655</v>
      </c>
      <c r="E1465" s="238" t="s">
        <v>2656</v>
      </c>
      <c r="F1465" s="238"/>
      <c r="G1465" s="208" t="s">
        <v>2657</v>
      </c>
      <c r="H1465" s="313"/>
      <c r="I1465" s="209">
        <v>125000</v>
      </c>
      <c r="J1465" s="329">
        <f t="shared" si="24"/>
        <v>13632374</v>
      </c>
      <c r="K1465" s="419"/>
      <c r="L1465" s="287"/>
      <c r="M1465" s="206"/>
    </row>
    <row r="1466" spans="2:13" s="511" customFormat="1" hidden="1" x14ac:dyDescent="0.25">
      <c r="B1466" s="206"/>
      <c r="C1466" s="207"/>
      <c r="D1466" s="206" t="s">
        <v>2676</v>
      </c>
      <c r="E1466" s="238"/>
      <c r="F1466" s="238"/>
      <c r="G1466" s="208" t="s">
        <v>2657</v>
      </c>
      <c r="H1466" s="313">
        <v>1201000</v>
      </c>
      <c r="I1466" s="209"/>
      <c r="J1466" s="329">
        <f t="shared" si="24"/>
        <v>14833374</v>
      </c>
      <c r="K1466" s="419"/>
      <c r="L1466" s="287"/>
      <c r="M1466" s="206"/>
    </row>
    <row r="1467" spans="2:13" s="511" customFormat="1" hidden="1" x14ac:dyDescent="0.25">
      <c r="B1467" s="206"/>
      <c r="C1467" s="207">
        <v>43876</v>
      </c>
      <c r="D1467" s="206" t="s">
        <v>2658</v>
      </c>
      <c r="E1467" s="238" t="s">
        <v>2659</v>
      </c>
      <c r="F1467" s="238"/>
      <c r="G1467" s="208" t="s">
        <v>2657</v>
      </c>
      <c r="H1467" s="313"/>
      <c r="I1467" s="209">
        <v>986000</v>
      </c>
      <c r="J1467" s="329">
        <f t="shared" si="24"/>
        <v>13847374</v>
      </c>
      <c r="K1467" s="419"/>
      <c r="L1467" s="287"/>
      <c r="M1467" s="206"/>
    </row>
    <row r="1468" spans="2:13" s="511" customFormat="1" hidden="1" x14ac:dyDescent="0.25">
      <c r="B1468" s="206"/>
      <c r="C1468" s="207">
        <v>43878</v>
      </c>
      <c r="D1468" s="206" t="s">
        <v>2660</v>
      </c>
      <c r="E1468" s="238" t="s">
        <v>2661</v>
      </c>
      <c r="F1468" s="238"/>
      <c r="G1468" s="208" t="s">
        <v>2156</v>
      </c>
      <c r="H1468" s="313"/>
      <c r="I1468" s="209">
        <v>1082000</v>
      </c>
      <c r="J1468" s="329">
        <f t="shared" si="24"/>
        <v>12765374</v>
      </c>
      <c r="K1468" s="419"/>
      <c r="L1468" s="287"/>
      <c r="M1468" s="206"/>
    </row>
    <row r="1469" spans="2:13" s="511" customFormat="1" hidden="1" x14ac:dyDescent="0.25">
      <c r="B1469" s="206"/>
      <c r="C1469" s="207">
        <v>43878</v>
      </c>
      <c r="D1469" s="206" t="s">
        <v>2529</v>
      </c>
      <c r="E1469" s="238" t="s">
        <v>2662</v>
      </c>
      <c r="F1469" s="238"/>
      <c r="G1469" s="208" t="s">
        <v>2466</v>
      </c>
      <c r="H1469" s="313"/>
      <c r="I1469" s="209">
        <v>1553000</v>
      </c>
      <c r="J1469" s="329">
        <f t="shared" si="24"/>
        <v>11212374</v>
      </c>
      <c r="K1469" s="419"/>
      <c r="L1469" s="287"/>
      <c r="M1469" s="206"/>
    </row>
    <row r="1470" spans="2:13" s="511" customFormat="1" hidden="1" x14ac:dyDescent="0.25">
      <c r="B1470" s="206"/>
      <c r="C1470" s="207">
        <v>43879</v>
      </c>
      <c r="D1470" s="206" t="s">
        <v>2650</v>
      </c>
      <c r="E1470" s="238" t="s">
        <v>2663</v>
      </c>
      <c r="F1470" s="238"/>
      <c r="G1470" s="208" t="s">
        <v>2338</v>
      </c>
      <c r="H1470" s="313"/>
      <c r="I1470" s="209">
        <v>252000</v>
      </c>
      <c r="J1470" s="329">
        <f t="shared" si="24"/>
        <v>10960374</v>
      </c>
      <c r="K1470" s="419"/>
      <c r="L1470" s="287"/>
      <c r="M1470" s="206"/>
    </row>
    <row r="1471" spans="2:13" s="511" customFormat="1" hidden="1" x14ac:dyDescent="0.25">
      <c r="B1471" s="206"/>
      <c r="C1471" s="207">
        <v>43880</v>
      </c>
      <c r="D1471" s="206" t="s">
        <v>2664</v>
      </c>
      <c r="E1471" s="238" t="s">
        <v>2665</v>
      </c>
      <c r="F1471" s="238"/>
      <c r="G1471" s="208" t="s">
        <v>2666</v>
      </c>
      <c r="H1471" s="313"/>
      <c r="I1471" s="209">
        <v>654500</v>
      </c>
      <c r="J1471" s="329">
        <f t="shared" si="24"/>
        <v>10305874</v>
      </c>
      <c r="K1471" s="419"/>
      <c r="L1471" s="287"/>
      <c r="M1471" s="206"/>
    </row>
    <row r="1472" spans="2:13" s="511" customFormat="1" hidden="1" x14ac:dyDescent="0.25">
      <c r="B1472" s="206"/>
      <c r="C1472" s="207">
        <v>43881</v>
      </c>
      <c r="D1472" s="206" t="s">
        <v>2667</v>
      </c>
      <c r="E1472" s="238" t="s">
        <v>2668</v>
      </c>
      <c r="F1472" s="238"/>
      <c r="G1472" s="208" t="s">
        <v>1572</v>
      </c>
      <c r="H1472" s="313"/>
      <c r="I1472" s="209">
        <v>200000</v>
      </c>
      <c r="J1472" s="329">
        <f t="shared" si="24"/>
        <v>10105874</v>
      </c>
      <c r="K1472" s="419"/>
      <c r="L1472" s="287"/>
      <c r="M1472" s="206"/>
    </row>
    <row r="1473" spans="2:13" s="511" customFormat="1" hidden="1" x14ac:dyDescent="0.25">
      <c r="B1473" s="206"/>
      <c r="C1473" s="207">
        <v>43881</v>
      </c>
      <c r="D1473" s="206" t="s">
        <v>2669</v>
      </c>
      <c r="E1473" s="238" t="s">
        <v>2670</v>
      </c>
      <c r="F1473" s="238"/>
      <c r="G1473" s="208" t="s">
        <v>2459</v>
      </c>
      <c r="H1473" s="313"/>
      <c r="I1473" s="209">
        <v>2450000</v>
      </c>
      <c r="J1473" s="329">
        <f t="shared" si="24"/>
        <v>7655874</v>
      </c>
      <c r="K1473" s="419"/>
      <c r="L1473" s="287"/>
      <c r="M1473" s="206"/>
    </row>
    <row r="1474" spans="2:13" s="511" customFormat="1" hidden="1" x14ac:dyDescent="0.25">
      <c r="B1474" s="206"/>
      <c r="C1474" s="207">
        <v>43883</v>
      </c>
      <c r="D1474" s="206" t="s">
        <v>2671</v>
      </c>
      <c r="E1474" s="238" t="s">
        <v>2672</v>
      </c>
      <c r="F1474" s="238"/>
      <c r="G1474" s="208" t="s">
        <v>1572</v>
      </c>
      <c r="H1474" s="313"/>
      <c r="I1474" s="209">
        <v>514500</v>
      </c>
      <c r="J1474" s="329">
        <f t="shared" si="24"/>
        <v>7141374</v>
      </c>
      <c r="K1474" s="419"/>
      <c r="L1474" s="287"/>
      <c r="M1474" s="206"/>
    </row>
    <row r="1475" spans="2:13" s="511" customFormat="1" hidden="1" x14ac:dyDescent="0.25">
      <c r="B1475" s="206"/>
      <c r="C1475" s="207">
        <v>43883</v>
      </c>
      <c r="D1475" s="206" t="s">
        <v>2673</v>
      </c>
      <c r="E1475" s="238" t="s">
        <v>2674</v>
      </c>
      <c r="F1475" s="238"/>
      <c r="G1475" s="208" t="s">
        <v>2675</v>
      </c>
      <c r="H1475" s="313"/>
      <c r="I1475" s="209">
        <v>450000</v>
      </c>
      <c r="J1475" s="329">
        <f t="shared" si="24"/>
        <v>6691374</v>
      </c>
      <c r="K1475" s="419"/>
      <c r="L1475" s="287"/>
      <c r="M1475" s="206"/>
    </row>
    <row r="1476" spans="2:13" s="511" customFormat="1" hidden="1" x14ac:dyDescent="0.25">
      <c r="B1476" s="206"/>
      <c r="C1476" s="207"/>
      <c r="D1476" s="206"/>
      <c r="E1476" s="238"/>
      <c r="F1476" s="238"/>
      <c r="G1476" s="208"/>
      <c r="H1476" s="313"/>
      <c r="I1476" s="209"/>
      <c r="J1476" s="329">
        <f t="shared" si="24"/>
        <v>6691374</v>
      </c>
      <c r="K1476" s="419"/>
      <c r="L1476" s="287"/>
      <c r="M1476" s="206"/>
    </row>
    <row r="1477" spans="2:13" s="511" customFormat="1" hidden="1" x14ac:dyDescent="0.25">
      <c r="B1477" s="206"/>
      <c r="C1477" s="207"/>
      <c r="D1477" s="206"/>
      <c r="E1477" s="238"/>
      <c r="F1477" s="238"/>
      <c r="G1477" s="208"/>
      <c r="H1477" s="313"/>
      <c r="I1477" s="209"/>
      <c r="J1477" s="329">
        <f t="shared" si="24"/>
        <v>6691374</v>
      </c>
      <c r="K1477" s="419"/>
      <c r="L1477" s="287"/>
      <c r="M1477" s="206"/>
    </row>
    <row r="1478" spans="2:13" s="511" customFormat="1" hidden="1" x14ac:dyDescent="0.25">
      <c r="B1478" s="206"/>
      <c r="C1478" s="207"/>
      <c r="D1478" s="206"/>
      <c r="E1478" s="206"/>
      <c r="F1478" s="206"/>
      <c r="G1478" s="208"/>
      <c r="H1478" s="313"/>
      <c r="I1478" s="209"/>
      <c r="J1478" s="329">
        <f t="shared" si="24"/>
        <v>6691374</v>
      </c>
      <c r="K1478" s="419"/>
      <c r="L1478" s="287"/>
      <c r="M1478" s="206"/>
    </row>
    <row r="1479" spans="2:13" s="511" customFormat="1" hidden="1" x14ac:dyDescent="0.25">
      <c r="B1479" s="206"/>
      <c r="C1479" s="207">
        <v>43881</v>
      </c>
      <c r="D1479" s="206" t="s">
        <v>2677</v>
      </c>
      <c r="E1479" s="206" t="s">
        <v>2682</v>
      </c>
      <c r="F1479" s="206"/>
      <c r="G1479" s="208" t="s">
        <v>2678</v>
      </c>
      <c r="H1479" s="313"/>
      <c r="I1479" s="209">
        <v>1732000</v>
      </c>
      <c r="J1479" s="329">
        <f t="shared" si="24"/>
        <v>4959374</v>
      </c>
      <c r="K1479" s="419"/>
      <c r="L1479" s="287"/>
      <c r="M1479" s="206"/>
    </row>
    <row r="1480" spans="2:13" s="511" customFormat="1" hidden="1" x14ac:dyDescent="0.25">
      <c r="B1480" s="206"/>
      <c r="C1480" s="207">
        <v>43880</v>
      </c>
      <c r="D1480" s="206" t="s">
        <v>2679</v>
      </c>
      <c r="E1480" s="206" t="s">
        <v>2683</v>
      </c>
      <c r="F1480" s="206"/>
      <c r="G1480" s="208" t="s">
        <v>2445</v>
      </c>
      <c r="H1480" s="313"/>
      <c r="I1480" s="209">
        <v>660000</v>
      </c>
      <c r="J1480" s="329">
        <f t="shared" si="24"/>
        <v>4299374</v>
      </c>
      <c r="K1480" s="419"/>
      <c r="L1480" s="287"/>
      <c r="M1480" s="206"/>
    </row>
    <row r="1481" spans="2:13" s="511" customFormat="1" hidden="1" x14ac:dyDescent="0.25">
      <c r="B1481" s="206"/>
      <c r="C1481" s="207">
        <v>43878</v>
      </c>
      <c r="D1481" s="206" t="s">
        <v>2680</v>
      </c>
      <c r="E1481" s="206" t="s">
        <v>2684</v>
      </c>
      <c r="F1481" s="206"/>
      <c r="G1481" s="208" t="s">
        <v>2681</v>
      </c>
      <c r="H1481" s="313"/>
      <c r="I1481" s="209">
        <v>1000000</v>
      </c>
      <c r="J1481" s="329">
        <f t="shared" si="24"/>
        <v>3299374</v>
      </c>
      <c r="K1481" s="419"/>
      <c r="L1481" s="287"/>
      <c r="M1481" s="206"/>
    </row>
    <row r="1482" spans="2:13" s="511" customFormat="1" hidden="1" x14ac:dyDescent="0.25">
      <c r="B1482" s="206"/>
      <c r="C1482" s="207"/>
      <c r="D1482" s="206"/>
      <c r="E1482" s="206"/>
      <c r="F1482" s="206"/>
      <c r="G1482" s="208"/>
      <c r="H1482" s="313"/>
      <c r="I1482" s="209"/>
      <c r="J1482" s="329">
        <f t="shared" si="24"/>
        <v>3299374</v>
      </c>
      <c r="K1482" s="419"/>
      <c r="L1482" s="287"/>
      <c r="M1482" s="206"/>
    </row>
    <row r="1483" spans="2:13" s="511" customFormat="1" hidden="1" x14ac:dyDescent="0.25">
      <c r="B1483" s="206"/>
      <c r="C1483" s="207">
        <v>43885</v>
      </c>
      <c r="D1483" s="429" t="s">
        <v>2685</v>
      </c>
      <c r="E1483" s="206"/>
      <c r="F1483" s="206"/>
      <c r="G1483" s="208"/>
      <c r="H1483" s="577">
        <f>19443026</f>
        <v>19443026</v>
      </c>
      <c r="I1483" s="209"/>
      <c r="J1483" s="329">
        <f t="shared" si="24"/>
        <v>22742400</v>
      </c>
      <c r="K1483" s="419">
        <v>21608000</v>
      </c>
      <c r="L1483" s="287"/>
      <c r="M1483" s="206"/>
    </row>
    <row r="1484" spans="2:13" s="511" customFormat="1" hidden="1" x14ac:dyDescent="0.25">
      <c r="B1484" s="206"/>
      <c r="C1484" s="207">
        <v>43876</v>
      </c>
      <c r="D1484" s="206" t="s">
        <v>2686</v>
      </c>
      <c r="E1484" s="238" t="s">
        <v>2688</v>
      </c>
      <c r="F1484" s="238"/>
      <c r="G1484" s="208" t="s">
        <v>1569</v>
      </c>
      <c r="H1484" s="313"/>
      <c r="I1484" s="209">
        <v>2429900</v>
      </c>
      <c r="J1484" s="329">
        <f t="shared" si="24"/>
        <v>20312500</v>
      </c>
      <c r="K1484" s="419"/>
      <c r="L1484" s="287"/>
      <c r="M1484" s="206"/>
    </row>
    <row r="1485" spans="2:13" s="511" customFormat="1" hidden="1" x14ac:dyDescent="0.25">
      <c r="B1485" s="206"/>
      <c r="C1485" s="207">
        <v>43876</v>
      </c>
      <c r="D1485" s="206" t="s">
        <v>2687</v>
      </c>
      <c r="E1485" s="238" t="s">
        <v>2689</v>
      </c>
      <c r="F1485" s="238"/>
      <c r="G1485" s="208" t="s">
        <v>2666</v>
      </c>
      <c r="H1485" s="313"/>
      <c r="I1485" s="209">
        <v>708400</v>
      </c>
      <c r="J1485" s="329">
        <f t="shared" ref="J1485:J1548" si="25">J1484+H1485-I1485</f>
        <v>19604100</v>
      </c>
      <c r="K1485" s="419"/>
      <c r="L1485" s="287"/>
      <c r="M1485" s="206"/>
    </row>
    <row r="1486" spans="2:13" s="511" customFormat="1" hidden="1" x14ac:dyDescent="0.25">
      <c r="B1486" s="206"/>
      <c r="C1486" s="207">
        <v>43880</v>
      </c>
      <c r="D1486" s="206" t="s">
        <v>2691</v>
      </c>
      <c r="E1486" s="238" t="s">
        <v>2690</v>
      </c>
      <c r="F1486" s="238"/>
      <c r="G1486" s="208" t="s">
        <v>2331</v>
      </c>
      <c r="H1486" s="313"/>
      <c r="I1486" s="209">
        <v>1509400</v>
      </c>
      <c r="J1486" s="329">
        <f t="shared" si="25"/>
        <v>18094700</v>
      </c>
      <c r="K1486" s="419"/>
      <c r="L1486" s="287"/>
      <c r="M1486" s="206"/>
    </row>
    <row r="1487" spans="2:13" s="511" customFormat="1" hidden="1" x14ac:dyDescent="0.25">
      <c r="B1487" s="206"/>
      <c r="C1487" s="207">
        <v>43883</v>
      </c>
      <c r="D1487" s="206" t="s">
        <v>2692</v>
      </c>
      <c r="E1487" s="238" t="s">
        <v>2694</v>
      </c>
      <c r="F1487" s="238"/>
      <c r="G1487" s="208" t="s">
        <v>2394</v>
      </c>
      <c r="H1487" s="313"/>
      <c r="I1487" s="209">
        <v>1181000</v>
      </c>
      <c r="J1487" s="329">
        <f t="shared" si="25"/>
        <v>16913700</v>
      </c>
      <c r="K1487" s="419"/>
      <c r="L1487" s="287"/>
      <c r="M1487" s="206"/>
    </row>
    <row r="1488" spans="2:13" s="511" customFormat="1" hidden="1" x14ac:dyDescent="0.25">
      <c r="B1488" s="206"/>
      <c r="C1488" s="207">
        <v>43886</v>
      </c>
      <c r="D1488" s="206" t="s">
        <v>2391</v>
      </c>
      <c r="E1488" s="238" t="s">
        <v>2695</v>
      </c>
      <c r="F1488" s="238"/>
      <c r="G1488" s="208" t="s">
        <v>2336</v>
      </c>
      <c r="H1488" s="313"/>
      <c r="I1488" s="209">
        <v>637200</v>
      </c>
      <c r="J1488" s="329">
        <f t="shared" si="25"/>
        <v>16276500</v>
      </c>
      <c r="K1488" s="419"/>
      <c r="L1488" s="287"/>
      <c r="M1488" s="206"/>
    </row>
    <row r="1489" spans="2:13" s="511" customFormat="1" hidden="1" x14ac:dyDescent="0.25">
      <c r="B1489" s="206"/>
      <c r="C1489" s="207">
        <v>43888</v>
      </c>
      <c r="D1489" s="206" t="s">
        <v>2693</v>
      </c>
      <c r="E1489" s="238" t="s">
        <v>2696</v>
      </c>
      <c r="F1489" s="238"/>
      <c r="G1489" s="208" t="s">
        <v>2489</v>
      </c>
      <c r="H1489" s="313"/>
      <c r="I1489" s="209">
        <v>100000</v>
      </c>
      <c r="J1489" s="329">
        <f t="shared" si="25"/>
        <v>16176500</v>
      </c>
      <c r="K1489" s="419"/>
      <c r="L1489" s="287"/>
      <c r="M1489" s="206"/>
    </row>
    <row r="1490" spans="2:13" s="511" customFormat="1" hidden="1" x14ac:dyDescent="0.25">
      <c r="B1490" s="206"/>
      <c r="C1490" s="207">
        <v>43888</v>
      </c>
      <c r="D1490" s="206" t="s">
        <v>2698</v>
      </c>
      <c r="E1490" s="238" t="s">
        <v>2697</v>
      </c>
      <c r="F1490" s="238"/>
      <c r="G1490" s="208" t="s">
        <v>2675</v>
      </c>
      <c r="H1490" s="313"/>
      <c r="I1490" s="209">
        <v>98600</v>
      </c>
      <c r="J1490" s="329">
        <f t="shared" si="25"/>
        <v>16077900</v>
      </c>
      <c r="K1490" s="419"/>
      <c r="L1490" s="287"/>
      <c r="M1490" s="206"/>
    </row>
    <row r="1491" spans="2:13" s="511" customFormat="1" hidden="1" x14ac:dyDescent="0.25">
      <c r="B1491" s="206"/>
      <c r="C1491" s="207">
        <v>43888</v>
      </c>
      <c r="D1491" s="206" t="s">
        <v>2701</v>
      </c>
      <c r="E1491" s="238"/>
      <c r="F1491" s="238"/>
      <c r="G1491" s="208" t="s">
        <v>2163</v>
      </c>
      <c r="H1491" s="313">
        <v>1732000</v>
      </c>
      <c r="I1491" s="209"/>
      <c r="J1491" s="329">
        <f t="shared" si="25"/>
        <v>17809900</v>
      </c>
      <c r="K1491" s="419"/>
      <c r="L1491" s="287"/>
      <c r="M1491" s="206"/>
    </row>
    <row r="1492" spans="2:13" s="511" customFormat="1" hidden="1" x14ac:dyDescent="0.25">
      <c r="B1492" s="206"/>
      <c r="C1492" s="207">
        <v>43888</v>
      </c>
      <c r="D1492" s="206" t="s">
        <v>2699</v>
      </c>
      <c r="E1492" s="238" t="s">
        <v>2700</v>
      </c>
      <c r="F1492" s="238"/>
      <c r="G1492" s="208" t="s">
        <v>2163</v>
      </c>
      <c r="H1492" s="313"/>
      <c r="I1492" s="209">
        <v>1497863</v>
      </c>
      <c r="J1492" s="329">
        <f t="shared" si="25"/>
        <v>16312037</v>
      </c>
      <c r="K1492" s="419"/>
      <c r="L1492" s="287"/>
      <c r="M1492" s="206"/>
    </row>
    <row r="1493" spans="2:13" s="511" customFormat="1" hidden="1" x14ac:dyDescent="0.25">
      <c r="B1493" s="206"/>
      <c r="C1493" s="207">
        <v>43889</v>
      </c>
      <c r="D1493" s="206" t="s">
        <v>2702</v>
      </c>
      <c r="E1493" s="238"/>
      <c r="F1493" s="238"/>
      <c r="G1493" s="208" t="s">
        <v>2445</v>
      </c>
      <c r="H1493" s="313">
        <v>660000</v>
      </c>
      <c r="I1493" s="209"/>
      <c r="J1493" s="329">
        <f t="shared" si="25"/>
        <v>16972037</v>
      </c>
      <c r="K1493" s="419"/>
      <c r="L1493" s="287"/>
      <c r="M1493" s="206"/>
    </row>
    <row r="1494" spans="2:13" s="511" customFormat="1" hidden="1" x14ac:dyDescent="0.25">
      <c r="B1494" s="206"/>
      <c r="C1494" s="207">
        <v>43889</v>
      </c>
      <c r="D1494" s="206" t="s">
        <v>2703</v>
      </c>
      <c r="E1494" s="238" t="s">
        <v>2704</v>
      </c>
      <c r="F1494" s="238"/>
      <c r="G1494" s="208" t="s">
        <v>2445</v>
      </c>
      <c r="H1494" s="313"/>
      <c r="I1494" s="209">
        <v>1070000</v>
      </c>
      <c r="J1494" s="329">
        <f t="shared" si="25"/>
        <v>15902037</v>
      </c>
      <c r="K1494" s="419"/>
      <c r="L1494" s="287"/>
      <c r="M1494" s="206"/>
    </row>
    <row r="1495" spans="2:13" s="511" customFormat="1" hidden="1" x14ac:dyDescent="0.25">
      <c r="B1495" s="206"/>
      <c r="C1495" s="207">
        <v>43889</v>
      </c>
      <c r="D1495" s="206" t="s">
        <v>2705</v>
      </c>
      <c r="E1495" s="238" t="s">
        <v>2706</v>
      </c>
      <c r="F1495" s="238"/>
      <c r="G1495" s="208" t="s">
        <v>2156</v>
      </c>
      <c r="H1495" s="313"/>
      <c r="I1495" s="209">
        <v>625500</v>
      </c>
      <c r="J1495" s="329">
        <f t="shared" si="25"/>
        <v>15276537</v>
      </c>
      <c r="K1495" s="419"/>
      <c r="L1495" s="287"/>
      <c r="M1495" s="206"/>
    </row>
    <row r="1496" spans="2:13" s="511" customFormat="1" hidden="1" x14ac:dyDescent="0.25">
      <c r="B1496" s="206"/>
      <c r="C1496" s="207">
        <v>43889</v>
      </c>
      <c r="D1496" s="206" t="s">
        <v>2340</v>
      </c>
      <c r="E1496" s="238" t="s">
        <v>2707</v>
      </c>
      <c r="F1496" s="238"/>
      <c r="G1496" s="208" t="s">
        <v>2338</v>
      </c>
      <c r="H1496" s="313"/>
      <c r="I1496" s="209">
        <v>192000</v>
      </c>
      <c r="J1496" s="329">
        <f t="shared" si="25"/>
        <v>15084537</v>
      </c>
      <c r="K1496" s="419"/>
      <c r="L1496" s="287"/>
      <c r="M1496" s="206"/>
    </row>
    <row r="1497" spans="2:13" s="511" customFormat="1" hidden="1" x14ac:dyDescent="0.25">
      <c r="B1497" s="206"/>
      <c r="C1497" s="207">
        <v>43889</v>
      </c>
      <c r="D1497" s="206" t="s">
        <v>2708</v>
      </c>
      <c r="E1497" s="238" t="s">
        <v>2709</v>
      </c>
      <c r="F1497" s="238"/>
      <c r="G1497" s="208" t="s">
        <v>2710</v>
      </c>
      <c r="H1497" s="313"/>
      <c r="I1497" s="209">
        <v>320000</v>
      </c>
      <c r="J1497" s="329">
        <f t="shared" si="25"/>
        <v>14764537</v>
      </c>
      <c r="K1497" s="419"/>
      <c r="L1497" s="287"/>
      <c r="M1497" s="206"/>
    </row>
    <row r="1498" spans="2:13" s="511" customFormat="1" hidden="1" x14ac:dyDescent="0.25">
      <c r="B1498" s="206"/>
      <c r="C1498" s="207">
        <v>43889</v>
      </c>
      <c r="D1498" s="206" t="s">
        <v>2711</v>
      </c>
      <c r="E1498" s="238" t="s">
        <v>2712</v>
      </c>
      <c r="F1498" s="238"/>
      <c r="G1498" s="208" t="s">
        <v>2713</v>
      </c>
      <c r="H1498" s="313"/>
      <c r="I1498" s="209">
        <v>60000</v>
      </c>
      <c r="J1498" s="329">
        <f t="shared" si="25"/>
        <v>14704537</v>
      </c>
      <c r="K1498" s="419"/>
      <c r="L1498" s="287"/>
      <c r="M1498" s="206"/>
    </row>
    <row r="1499" spans="2:13" s="511" customFormat="1" hidden="1" x14ac:dyDescent="0.25">
      <c r="B1499" s="206"/>
      <c r="C1499" s="207">
        <v>43889</v>
      </c>
      <c r="D1499" s="206" t="s">
        <v>2714</v>
      </c>
      <c r="E1499" s="238" t="s">
        <v>2715</v>
      </c>
      <c r="F1499" s="238"/>
      <c r="G1499" s="208" t="s">
        <v>2459</v>
      </c>
      <c r="H1499" s="313"/>
      <c r="I1499" s="209">
        <v>2450000</v>
      </c>
      <c r="J1499" s="329">
        <f t="shared" si="25"/>
        <v>12254537</v>
      </c>
      <c r="K1499" s="419"/>
      <c r="L1499" s="287"/>
      <c r="M1499" s="206"/>
    </row>
    <row r="1500" spans="2:13" s="511" customFormat="1" hidden="1" x14ac:dyDescent="0.25">
      <c r="B1500" s="206"/>
      <c r="C1500" s="207">
        <v>43889</v>
      </c>
      <c r="D1500" s="206" t="s">
        <v>2716</v>
      </c>
      <c r="E1500" s="238" t="s">
        <v>2717</v>
      </c>
      <c r="F1500" s="238"/>
      <c r="G1500" s="208" t="s">
        <v>1572</v>
      </c>
      <c r="H1500" s="313"/>
      <c r="I1500" s="209">
        <v>296458</v>
      </c>
      <c r="J1500" s="329">
        <f t="shared" si="25"/>
        <v>11958079</v>
      </c>
      <c r="K1500" s="419"/>
      <c r="L1500" s="287"/>
      <c r="M1500" s="206"/>
    </row>
    <row r="1501" spans="2:13" s="511" customFormat="1" hidden="1" x14ac:dyDescent="0.25">
      <c r="B1501" s="206"/>
      <c r="C1501" s="207">
        <v>43890</v>
      </c>
      <c r="D1501" s="206" t="s">
        <v>2718</v>
      </c>
      <c r="E1501" s="238" t="s">
        <v>2719</v>
      </c>
      <c r="F1501" s="238"/>
      <c r="G1501" s="208" t="s">
        <v>2249</v>
      </c>
      <c r="H1501" s="313"/>
      <c r="I1501" s="209">
        <v>185000</v>
      </c>
      <c r="J1501" s="329">
        <f t="shared" si="25"/>
        <v>11773079</v>
      </c>
      <c r="K1501" s="419"/>
      <c r="L1501" s="287"/>
      <c r="M1501" s="206"/>
    </row>
    <row r="1502" spans="2:13" s="511" customFormat="1" hidden="1" x14ac:dyDescent="0.25">
      <c r="B1502" s="206"/>
      <c r="C1502" s="207">
        <v>43892</v>
      </c>
      <c r="D1502" s="206" t="s">
        <v>2720</v>
      </c>
      <c r="E1502" s="238" t="s">
        <v>2721</v>
      </c>
      <c r="F1502" s="238"/>
      <c r="G1502" s="208" t="s">
        <v>2336</v>
      </c>
      <c r="H1502" s="313"/>
      <c r="I1502" s="209">
        <v>1900000</v>
      </c>
      <c r="J1502" s="329">
        <f t="shared" si="25"/>
        <v>9873079</v>
      </c>
      <c r="K1502" s="419"/>
      <c r="L1502" s="287"/>
      <c r="M1502" s="206"/>
    </row>
    <row r="1503" spans="2:13" s="511" customFormat="1" hidden="1" x14ac:dyDescent="0.25">
      <c r="B1503" s="206"/>
      <c r="C1503" s="207">
        <v>43893</v>
      </c>
      <c r="D1503" s="206" t="s">
        <v>2340</v>
      </c>
      <c r="E1503" s="238" t="s">
        <v>2722</v>
      </c>
      <c r="F1503" s="238"/>
      <c r="G1503" s="208" t="s">
        <v>2338</v>
      </c>
      <c r="H1503" s="313"/>
      <c r="I1503" s="209">
        <v>256000</v>
      </c>
      <c r="J1503" s="329">
        <f t="shared" si="25"/>
        <v>9617079</v>
      </c>
      <c r="K1503" s="419"/>
      <c r="L1503" s="287"/>
      <c r="M1503" s="206"/>
    </row>
    <row r="1504" spans="2:13" s="511" customFormat="1" hidden="1" x14ac:dyDescent="0.25">
      <c r="B1504" s="206"/>
      <c r="C1504" s="207">
        <v>43893</v>
      </c>
      <c r="D1504" s="206" t="s">
        <v>2723</v>
      </c>
      <c r="E1504" s="238" t="s">
        <v>2724</v>
      </c>
      <c r="F1504" s="238"/>
      <c r="G1504" s="208" t="s">
        <v>2243</v>
      </c>
      <c r="H1504" s="313"/>
      <c r="I1504" s="209">
        <v>893872</v>
      </c>
      <c r="J1504" s="329">
        <f t="shared" si="25"/>
        <v>8723207</v>
      </c>
      <c r="K1504" s="419"/>
      <c r="L1504" s="287"/>
      <c r="M1504" s="206"/>
    </row>
    <row r="1505" spans="2:13" s="511" customFormat="1" hidden="1" x14ac:dyDescent="0.25">
      <c r="B1505" s="206"/>
      <c r="C1505" s="207">
        <v>43893</v>
      </c>
      <c r="D1505" s="206" t="s">
        <v>2725</v>
      </c>
      <c r="E1505" s="238" t="s">
        <v>2726</v>
      </c>
      <c r="F1505" s="238"/>
      <c r="G1505" s="208" t="s">
        <v>2243</v>
      </c>
      <c r="H1505" s="313"/>
      <c r="I1505" s="209">
        <v>1524735</v>
      </c>
      <c r="J1505" s="329">
        <f t="shared" si="25"/>
        <v>7198472</v>
      </c>
      <c r="K1505" s="419"/>
      <c r="L1505" s="287"/>
      <c r="M1505" s="206"/>
    </row>
    <row r="1506" spans="2:13" s="511" customFormat="1" hidden="1" x14ac:dyDescent="0.25">
      <c r="B1506" s="206"/>
      <c r="C1506" s="207">
        <v>43893</v>
      </c>
      <c r="D1506" s="206" t="s">
        <v>2727</v>
      </c>
      <c r="E1506" s="238" t="s">
        <v>2728</v>
      </c>
      <c r="F1506" s="238"/>
      <c r="G1506" s="208" t="s">
        <v>2156</v>
      </c>
      <c r="H1506" s="313"/>
      <c r="I1506" s="209">
        <v>1000000</v>
      </c>
      <c r="J1506" s="329">
        <f t="shared" si="25"/>
        <v>6198472</v>
      </c>
      <c r="K1506" s="419"/>
      <c r="L1506" s="287"/>
      <c r="M1506" s="206"/>
    </row>
    <row r="1507" spans="2:13" s="511" customFormat="1" hidden="1" x14ac:dyDescent="0.25">
      <c r="B1507" s="206"/>
      <c r="C1507" s="207"/>
      <c r="D1507" s="206"/>
      <c r="E1507" s="206"/>
      <c r="F1507" s="206"/>
      <c r="G1507" s="208"/>
      <c r="H1507" s="313"/>
      <c r="I1507" s="209"/>
      <c r="J1507" s="329">
        <f t="shared" si="25"/>
        <v>6198472</v>
      </c>
      <c r="K1507" s="419"/>
      <c r="L1507" s="287"/>
      <c r="M1507" s="206"/>
    </row>
    <row r="1508" spans="2:13" s="511" customFormat="1" hidden="1" x14ac:dyDescent="0.25">
      <c r="B1508" s="206"/>
      <c r="C1508" s="207"/>
      <c r="D1508" s="206"/>
      <c r="E1508" s="206"/>
      <c r="F1508" s="206"/>
      <c r="G1508" s="208"/>
      <c r="H1508" s="313"/>
      <c r="I1508" s="209"/>
      <c r="J1508" s="329">
        <f t="shared" si="25"/>
        <v>6198472</v>
      </c>
      <c r="K1508" s="419"/>
      <c r="L1508" s="287"/>
      <c r="M1508" s="206"/>
    </row>
    <row r="1509" spans="2:13" s="511" customFormat="1" hidden="1" x14ac:dyDescent="0.25">
      <c r="B1509" s="206"/>
      <c r="C1509" s="207">
        <v>43892</v>
      </c>
      <c r="D1509" s="206" t="s">
        <v>2729</v>
      </c>
      <c r="E1509" s="206" t="s">
        <v>2730</v>
      </c>
      <c r="F1509" s="206"/>
      <c r="G1509" s="208" t="s">
        <v>2163</v>
      </c>
      <c r="H1509" s="313"/>
      <c r="I1509" s="209">
        <v>3540000</v>
      </c>
      <c r="J1509" s="329">
        <f t="shared" si="25"/>
        <v>2658472</v>
      </c>
      <c r="K1509" s="419"/>
      <c r="L1509" s="287"/>
      <c r="M1509" s="206"/>
    </row>
    <row r="1510" spans="2:13" s="511" customFormat="1" hidden="1" x14ac:dyDescent="0.25">
      <c r="B1510" s="206"/>
      <c r="C1510" s="207">
        <v>43894</v>
      </c>
      <c r="D1510" s="206" t="s">
        <v>2731</v>
      </c>
      <c r="E1510" s="206" t="s">
        <v>2732</v>
      </c>
      <c r="F1510" s="206"/>
      <c r="G1510" s="208" t="s">
        <v>2733</v>
      </c>
      <c r="H1510" s="313"/>
      <c r="I1510" s="209">
        <v>450000</v>
      </c>
      <c r="J1510" s="329">
        <f t="shared" si="25"/>
        <v>2208472</v>
      </c>
      <c r="K1510" s="419"/>
      <c r="L1510" s="287"/>
      <c r="M1510" s="206"/>
    </row>
    <row r="1511" spans="2:13" s="511" customFormat="1" hidden="1" x14ac:dyDescent="0.25">
      <c r="B1511" s="206"/>
      <c r="C1511" s="207">
        <v>43894</v>
      </c>
      <c r="D1511" s="206" t="s">
        <v>2734</v>
      </c>
      <c r="E1511" s="206" t="s">
        <v>2735</v>
      </c>
      <c r="F1511" s="206"/>
      <c r="G1511" s="208" t="s">
        <v>2489</v>
      </c>
      <c r="H1511" s="313"/>
      <c r="I1511" s="209">
        <v>723000</v>
      </c>
      <c r="J1511" s="329">
        <f>J1510+H1511-I1511</f>
        <v>1485472</v>
      </c>
      <c r="K1511" s="419"/>
      <c r="L1511" s="287"/>
      <c r="M1511" s="206"/>
    </row>
    <row r="1512" spans="2:13" s="511" customFormat="1" hidden="1" x14ac:dyDescent="0.25">
      <c r="B1512" s="206"/>
      <c r="C1512" s="207"/>
      <c r="D1512" s="206"/>
      <c r="E1512" s="206"/>
      <c r="F1512" s="206"/>
      <c r="G1512" s="208"/>
      <c r="H1512" s="313"/>
      <c r="I1512" s="209"/>
      <c r="J1512" s="329">
        <f t="shared" si="25"/>
        <v>1485472</v>
      </c>
      <c r="K1512" s="419"/>
      <c r="L1512" s="287"/>
      <c r="M1512" s="206"/>
    </row>
    <row r="1513" spans="2:13" s="511" customFormat="1" hidden="1" x14ac:dyDescent="0.25">
      <c r="B1513" s="206"/>
      <c r="C1513" s="207"/>
      <c r="D1513" s="206"/>
      <c r="E1513" s="206"/>
      <c r="F1513" s="206"/>
      <c r="G1513" s="208"/>
      <c r="H1513" s="313"/>
      <c r="I1513" s="209"/>
      <c r="J1513" s="329">
        <f t="shared" si="25"/>
        <v>1485472</v>
      </c>
      <c r="K1513" s="419"/>
      <c r="L1513" s="287"/>
      <c r="M1513" s="206"/>
    </row>
    <row r="1514" spans="2:13" s="511" customFormat="1" hidden="1" x14ac:dyDescent="0.25">
      <c r="B1514" s="206"/>
      <c r="C1514" s="207"/>
      <c r="D1514" s="429" t="s">
        <v>2736</v>
      </c>
      <c r="E1514" s="206"/>
      <c r="F1514" s="206"/>
      <c r="G1514" s="208"/>
      <c r="H1514" s="313">
        <v>18935928</v>
      </c>
      <c r="I1514" s="209"/>
      <c r="J1514" s="329">
        <f t="shared" si="25"/>
        <v>20421400</v>
      </c>
      <c r="K1514" s="419"/>
      <c r="L1514" s="287"/>
      <c r="M1514" s="206"/>
    </row>
    <row r="1515" spans="2:13" s="511" customFormat="1" hidden="1" x14ac:dyDescent="0.25">
      <c r="B1515" s="206"/>
      <c r="C1515" s="207">
        <v>43893</v>
      </c>
      <c r="D1515" s="206" t="s">
        <v>2738</v>
      </c>
      <c r="E1515" s="208" t="s">
        <v>2737</v>
      </c>
      <c r="F1515" s="208"/>
      <c r="G1515" s="208" t="s">
        <v>2739</v>
      </c>
      <c r="H1515" s="313"/>
      <c r="I1515" s="209">
        <v>237000</v>
      </c>
      <c r="J1515" s="329">
        <f t="shared" si="25"/>
        <v>20184400</v>
      </c>
      <c r="K1515" s="419"/>
      <c r="L1515" s="287"/>
      <c r="M1515" s="206"/>
    </row>
    <row r="1516" spans="2:13" s="511" customFormat="1" hidden="1" x14ac:dyDescent="0.25">
      <c r="B1516" s="206"/>
      <c r="C1516" s="207">
        <v>43894</v>
      </c>
      <c r="D1516" s="206" t="s">
        <v>2740</v>
      </c>
      <c r="E1516" s="208" t="s">
        <v>2741</v>
      </c>
      <c r="F1516" s="208"/>
      <c r="G1516" s="208" t="s">
        <v>2110</v>
      </c>
      <c r="H1516" s="313"/>
      <c r="I1516" s="209">
        <v>891000</v>
      </c>
      <c r="J1516" s="329">
        <f t="shared" si="25"/>
        <v>19293400</v>
      </c>
      <c r="K1516" s="419"/>
      <c r="L1516" s="287"/>
      <c r="M1516" s="206"/>
    </row>
    <row r="1517" spans="2:13" s="511" customFormat="1" hidden="1" x14ac:dyDescent="0.25">
      <c r="B1517" s="206"/>
      <c r="C1517" s="207"/>
      <c r="D1517" s="206"/>
      <c r="E1517" s="208" t="s">
        <v>2743</v>
      </c>
      <c r="F1517" s="208"/>
      <c r="G1517" s="208"/>
      <c r="H1517" s="313"/>
      <c r="I1517" s="209">
        <v>1667500</v>
      </c>
      <c r="J1517" s="329">
        <f t="shared" si="25"/>
        <v>17625900</v>
      </c>
      <c r="K1517" s="419"/>
      <c r="L1517" s="287"/>
      <c r="M1517" s="206"/>
    </row>
    <row r="1518" spans="2:13" s="511" customFormat="1" hidden="1" x14ac:dyDescent="0.25">
      <c r="B1518" s="206"/>
      <c r="C1518" s="207"/>
      <c r="D1518" s="206"/>
      <c r="E1518" s="208" t="s">
        <v>2745</v>
      </c>
      <c r="F1518" s="208"/>
      <c r="G1518" s="208"/>
      <c r="H1518" s="313"/>
      <c r="I1518" s="209">
        <v>3482000</v>
      </c>
      <c r="J1518" s="329">
        <f t="shared" si="25"/>
        <v>14143900</v>
      </c>
      <c r="K1518" s="419"/>
      <c r="L1518" s="287"/>
      <c r="M1518" s="206"/>
    </row>
    <row r="1519" spans="2:13" s="511" customFormat="1" hidden="1" x14ac:dyDescent="0.25">
      <c r="B1519" s="206"/>
      <c r="C1519" s="207">
        <v>43894</v>
      </c>
      <c r="D1519" s="206" t="s">
        <v>2742</v>
      </c>
      <c r="E1519" s="208" t="s">
        <v>2747</v>
      </c>
      <c r="F1519" s="208"/>
      <c r="G1519" s="208" t="s">
        <v>2422</v>
      </c>
      <c r="H1519" s="313"/>
      <c r="I1519" s="209">
        <v>19000</v>
      </c>
      <c r="J1519" s="329">
        <f t="shared" si="25"/>
        <v>14124900</v>
      </c>
      <c r="K1519" s="419"/>
      <c r="L1519" s="287"/>
      <c r="M1519" s="206"/>
    </row>
    <row r="1520" spans="2:13" s="511" customFormat="1" hidden="1" x14ac:dyDescent="0.25">
      <c r="B1520" s="206"/>
      <c r="C1520" s="207">
        <v>43894</v>
      </c>
      <c r="D1520" s="206" t="s">
        <v>2766</v>
      </c>
      <c r="E1520" s="208"/>
      <c r="F1520" s="208"/>
      <c r="G1520" s="208"/>
      <c r="H1520" s="313">
        <v>450000</v>
      </c>
      <c r="I1520" s="209"/>
      <c r="J1520" s="329">
        <f t="shared" si="25"/>
        <v>14574900</v>
      </c>
      <c r="K1520" s="419"/>
      <c r="L1520" s="287"/>
      <c r="M1520" s="206"/>
    </row>
    <row r="1521" spans="2:13" s="511" customFormat="1" hidden="1" x14ac:dyDescent="0.25">
      <c r="B1521" s="206"/>
      <c r="C1521" s="207">
        <v>43894</v>
      </c>
      <c r="D1521" s="206" t="s">
        <v>2744</v>
      </c>
      <c r="E1521" s="208" t="s">
        <v>2749</v>
      </c>
      <c r="F1521" s="208"/>
      <c r="G1521" s="208" t="s">
        <v>2733</v>
      </c>
      <c r="H1521" s="313"/>
      <c r="I1521" s="209">
        <v>450000</v>
      </c>
      <c r="J1521" s="329">
        <f t="shared" si="25"/>
        <v>14124900</v>
      </c>
      <c r="K1521" s="419"/>
      <c r="L1521" s="287"/>
      <c r="M1521" s="206"/>
    </row>
    <row r="1522" spans="2:13" s="511" customFormat="1" hidden="1" x14ac:dyDescent="0.25">
      <c r="B1522" s="206"/>
      <c r="C1522" s="207">
        <v>43894</v>
      </c>
      <c r="D1522" s="206" t="s">
        <v>2746</v>
      </c>
      <c r="E1522" s="208" t="s">
        <v>2752</v>
      </c>
      <c r="F1522" s="208"/>
      <c r="G1522" s="208" t="s">
        <v>1292</v>
      </c>
      <c r="H1522" s="313"/>
      <c r="I1522" s="209">
        <v>20500</v>
      </c>
      <c r="J1522" s="329">
        <f t="shared" si="25"/>
        <v>14104400</v>
      </c>
      <c r="K1522" s="419"/>
      <c r="L1522" s="287"/>
      <c r="M1522" s="206"/>
    </row>
    <row r="1523" spans="2:13" s="511" customFormat="1" hidden="1" x14ac:dyDescent="0.25">
      <c r="B1523" s="206"/>
      <c r="C1523" s="207">
        <v>43894</v>
      </c>
      <c r="D1523" s="206" t="s">
        <v>2748</v>
      </c>
      <c r="E1523" s="208" t="s">
        <v>2754</v>
      </c>
      <c r="F1523" s="208"/>
      <c r="G1523" s="208" t="s">
        <v>2750</v>
      </c>
      <c r="H1523" s="313"/>
      <c r="I1523" s="209">
        <v>3587105</v>
      </c>
      <c r="J1523" s="329">
        <f t="shared" si="25"/>
        <v>10517295</v>
      </c>
      <c r="K1523" s="419"/>
      <c r="L1523" s="287"/>
      <c r="M1523" s="206"/>
    </row>
    <row r="1524" spans="2:13" s="511" customFormat="1" hidden="1" x14ac:dyDescent="0.25">
      <c r="B1524" s="206"/>
      <c r="C1524" s="207">
        <v>43895</v>
      </c>
      <c r="D1524" s="206" t="s">
        <v>2775</v>
      </c>
      <c r="E1524" s="208"/>
      <c r="F1524" s="208"/>
      <c r="G1524" s="208" t="s">
        <v>1705</v>
      </c>
      <c r="H1524" s="313">
        <v>723000</v>
      </c>
      <c r="I1524" s="209"/>
      <c r="J1524" s="329">
        <f t="shared" si="25"/>
        <v>11240295</v>
      </c>
      <c r="K1524" s="419"/>
      <c r="L1524" s="287"/>
      <c r="M1524" s="206"/>
    </row>
    <row r="1525" spans="2:13" s="511" customFormat="1" hidden="1" x14ac:dyDescent="0.25">
      <c r="B1525" s="206"/>
      <c r="C1525" s="207">
        <v>43895</v>
      </c>
      <c r="D1525" s="206" t="s">
        <v>2751</v>
      </c>
      <c r="E1525" s="208" t="s">
        <v>2756</v>
      </c>
      <c r="F1525" s="208"/>
      <c r="G1525" s="208" t="s">
        <v>1705</v>
      </c>
      <c r="H1525" s="313"/>
      <c r="I1525" s="209">
        <v>484250</v>
      </c>
      <c r="J1525" s="329">
        <f t="shared" si="25"/>
        <v>10756045</v>
      </c>
      <c r="K1525" s="419"/>
      <c r="L1525" s="287"/>
      <c r="M1525" s="206"/>
    </row>
    <row r="1526" spans="2:13" s="511" customFormat="1" hidden="1" x14ac:dyDescent="0.25">
      <c r="B1526" s="206"/>
      <c r="C1526" s="207">
        <v>43895</v>
      </c>
      <c r="D1526" s="206" t="s">
        <v>2753</v>
      </c>
      <c r="E1526" s="208" t="s">
        <v>2758</v>
      </c>
      <c r="F1526" s="208"/>
      <c r="G1526" s="208" t="s">
        <v>2755</v>
      </c>
      <c r="H1526" s="313"/>
      <c r="I1526" s="209">
        <v>842000</v>
      </c>
      <c r="J1526" s="329">
        <f t="shared" si="25"/>
        <v>9914045</v>
      </c>
      <c r="K1526" s="419"/>
      <c r="L1526" s="287"/>
      <c r="M1526" s="206"/>
    </row>
    <row r="1527" spans="2:13" s="511" customFormat="1" hidden="1" x14ac:dyDescent="0.25">
      <c r="B1527" s="206"/>
      <c r="C1527" s="207">
        <v>43896</v>
      </c>
      <c r="D1527" s="206" t="s">
        <v>2686</v>
      </c>
      <c r="E1527" s="208" t="s">
        <v>2761</v>
      </c>
      <c r="F1527" s="208"/>
      <c r="G1527" s="208" t="s">
        <v>1292</v>
      </c>
      <c r="H1527" s="313"/>
      <c r="I1527" s="209">
        <v>2765900</v>
      </c>
      <c r="J1527" s="329">
        <f t="shared" si="25"/>
        <v>7148145</v>
      </c>
      <c r="K1527" s="419"/>
      <c r="L1527" s="287"/>
      <c r="M1527" s="206"/>
    </row>
    <row r="1528" spans="2:13" s="511" customFormat="1" hidden="1" x14ac:dyDescent="0.25">
      <c r="B1528" s="206"/>
      <c r="C1528" s="207">
        <v>43897</v>
      </c>
      <c r="D1528" s="206" t="s">
        <v>2757</v>
      </c>
      <c r="E1528" s="208" t="s">
        <v>2764</v>
      </c>
      <c r="F1528" s="208"/>
      <c r="G1528" s="208" t="s">
        <v>2759</v>
      </c>
      <c r="H1528" s="313"/>
      <c r="I1528" s="209">
        <v>450000</v>
      </c>
      <c r="J1528" s="329">
        <f t="shared" si="25"/>
        <v>6698145</v>
      </c>
      <c r="K1528" s="419"/>
      <c r="L1528" s="287"/>
      <c r="M1528" s="206"/>
    </row>
    <row r="1529" spans="2:13" s="511" customFormat="1" hidden="1" x14ac:dyDescent="0.25">
      <c r="B1529" s="206"/>
      <c r="C1529" s="207">
        <v>43897</v>
      </c>
      <c r="D1529" s="206" t="s">
        <v>2760</v>
      </c>
      <c r="E1529" s="208" t="s">
        <v>2768</v>
      </c>
      <c r="F1529" s="208"/>
      <c r="G1529" s="208" t="s">
        <v>2762</v>
      </c>
      <c r="H1529" s="313"/>
      <c r="I1529" s="209">
        <v>119000</v>
      </c>
      <c r="J1529" s="329">
        <f t="shared" si="25"/>
        <v>6579145</v>
      </c>
      <c r="K1529" s="419"/>
      <c r="L1529" s="287"/>
      <c r="M1529" s="206"/>
    </row>
    <row r="1530" spans="2:13" s="511" customFormat="1" hidden="1" x14ac:dyDescent="0.25">
      <c r="B1530" s="206"/>
      <c r="C1530" s="207">
        <v>43897</v>
      </c>
      <c r="D1530" s="206" t="s">
        <v>2763</v>
      </c>
      <c r="E1530" s="208" t="s">
        <v>2769</v>
      </c>
      <c r="F1530" s="208"/>
      <c r="G1530" s="208" t="s">
        <v>1196</v>
      </c>
      <c r="H1530" s="313"/>
      <c r="I1530" s="209">
        <v>1265100</v>
      </c>
      <c r="J1530" s="329">
        <f t="shared" si="25"/>
        <v>5314045</v>
      </c>
      <c r="K1530" s="419"/>
      <c r="L1530" s="287"/>
      <c r="M1530" s="206"/>
    </row>
    <row r="1531" spans="2:13" s="511" customFormat="1" hidden="1" x14ac:dyDescent="0.25">
      <c r="B1531" s="206"/>
      <c r="C1531" s="207">
        <v>43899</v>
      </c>
      <c r="D1531" s="206" t="s">
        <v>2765</v>
      </c>
      <c r="E1531" s="208"/>
      <c r="F1531" s="208"/>
      <c r="G1531" s="208"/>
      <c r="H1531" s="313">
        <v>3540000</v>
      </c>
      <c r="I1531" s="209"/>
      <c r="J1531" s="329">
        <f t="shared" si="25"/>
        <v>8854045</v>
      </c>
      <c r="K1531" s="419"/>
      <c r="L1531" s="287"/>
      <c r="M1531" s="206"/>
    </row>
    <row r="1532" spans="2:13" s="511" customFormat="1" hidden="1" x14ac:dyDescent="0.25">
      <c r="B1532" s="206"/>
      <c r="C1532" s="207">
        <v>43899</v>
      </c>
      <c r="D1532" s="206" t="s">
        <v>2767</v>
      </c>
      <c r="E1532" s="208" t="s">
        <v>2776</v>
      </c>
      <c r="F1532" s="208"/>
      <c r="G1532" s="208" t="s">
        <v>2163</v>
      </c>
      <c r="H1532" s="313"/>
      <c r="I1532" s="209">
        <v>3019717</v>
      </c>
      <c r="J1532" s="329">
        <f t="shared" si="25"/>
        <v>5834328</v>
      </c>
      <c r="K1532" s="419"/>
      <c r="L1532" s="287"/>
      <c r="M1532" s="206"/>
    </row>
    <row r="1533" spans="2:13" s="511" customFormat="1" hidden="1" x14ac:dyDescent="0.25">
      <c r="B1533" s="206"/>
      <c r="C1533" s="207">
        <v>43899</v>
      </c>
      <c r="D1533" s="206" t="s">
        <v>2781</v>
      </c>
      <c r="E1533" s="208"/>
      <c r="F1533" s="208"/>
      <c r="G1533" s="208"/>
      <c r="H1533" s="313">
        <v>1000000</v>
      </c>
      <c r="I1533" s="209"/>
      <c r="J1533" s="329">
        <f t="shared" si="25"/>
        <v>6834328</v>
      </c>
      <c r="K1533" s="419"/>
      <c r="L1533" s="287"/>
      <c r="M1533" s="206"/>
    </row>
    <row r="1534" spans="2:13" s="511" customFormat="1" hidden="1" x14ac:dyDescent="0.25">
      <c r="B1534" s="206"/>
      <c r="C1534" s="207">
        <v>43899</v>
      </c>
      <c r="D1534" s="206" t="s">
        <v>2782</v>
      </c>
      <c r="E1534" s="208" t="s">
        <v>2777</v>
      </c>
      <c r="F1534" s="208"/>
      <c r="G1534" s="208" t="s">
        <v>2780</v>
      </c>
      <c r="H1534" s="313"/>
      <c r="I1534" s="209">
        <v>665000</v>
      </c>
      <c r="J1534" s="329">
        <f t="shared" si="25"/>
        <v>6169328</v>
      </c>
      <c r="K1534" s="419"/>
      <c r="L1534" s="287"/>
      <c r="M1534" s="206"/>
    </row>
    <row r="1535" spans="2:13" s="511" customFormat="1" hidden="1" x14ac:dyDescent="0.25">
      <c r="B1535" s="206"/>
      <c r="C1535" s="207">
        <v>43899</v>
      </c>
      <c r="D1535" s="206" t="s">
        <v>2783</v>
      </c>
      <c r="E1535" s="208" t="s">
        <v>2778</v>
      </c>
      <c r="F1535" s="208"/>
      <c r="G1535" s="208" t="s">
        <v>2780</v>
      </c>
      <c r="H1535" s="313"/>
      <c r="I1535" s="209">
        <v>295000</v>
      </c>
      <c r="J1535" s="329">
        <f t="shared" si="25"/>
        <v>5874328</v>
      </c>
      <c r="K1535" s="419"/>
      <c r="L1535" s="287"/>
      <c r="M1535" s="206"/>
    </row>
    <row r="1536" spans="2:13" s="511" customFormat="1" hidden="1" x14ac:dyDescent="0.25">
      <c r="B1536" s="206"/>
      <c r="C1536" s="207"/>
      <c r="D1536" s="206"/>
      <c r="E1536" s="208" t="s">
        <v>2779</v>
      </c>
      <c r="F1536" s="208"/>
      <c r="G1536" s="208" t="s">
        <v>2780</v>
      </c>
      <c r="H1536" s="313"/>
      <c r="I1536" s="209">
        <v>305000</v>
      </c>
      <c r="J1536" s="329">
        <f t="shared" si="25"/>
        <v>5569328</v>
      </c>
      <c r="K1536" s="419"/>
      <c r="L1536" s="287"/>
      <c r="M1536" s="206"/>
    </row>
    <row r="1537" spans="2:13" s="511" customFormat="1" hidden="1" x14ac:dyDescent="0.25">
      <c r="B1537" s="206"/>
      <c r="C1537" s="207"/>
      <c r="D1537" s="206"/>
      <c r="E1537" s="208" t="s">
        <v>2784</v>
      </c>
      <c r="F1537" s="208"/>
      <c r="G1537" s="208" t="s">
        <v>2780</v>
      </c>
      <c r="H1537" s="313"/>
      <c r="I1537" s="209">
        <v>440000</v>
      </c>
      <c r="J1537" s="329">
        <f t="shared" si="25"/>
        <v>5129328</v>
      </c>
      <c r="K1537" s="419"/>
      <c r="L1537" s="287"/>
      <c r="M1537" s="206"/>
    </row>
    <row r="1538" spans="2:13" s="511" customFormat="1" hidden="1" x14ac:dyDescent="0.25">
      <c r="B1538" s="206"/>
      <c r="C1538" s="207"/>
      <c r="D1538" s="206"/>
      <c r="E1538" s="208"/>
      <c r="F1538" s="208"/>
      <c r="G1538" s="208"/>
      <c r="H1538" s="313"/>
      <c r="I1538" s="209"/>
      <c r="J1538" s="329">
        <f t="shared" si="25"/>
        <v>5129328</v>
      </c>
      <c r="K1538" s="419"/>
      <c r="L1538" s="287"/>
      <c r="M1538" s="206"/>
    </row>
    <row r="1539" spans="2:13" s="511" customFormat="1" hidden="1" x14ac:dyDescent="0.25">
      <c r="B1539" s="206"/>
      <c r="C1539" s="207"/>
      <c r="D1539" s="206"/>
      <c r="E1539" s="206"/>
      <c r="F1539" s="206"/>
      <c r="G1539" s="208"/>
      <c r="H1539" s="313"/>
      <c r="I1539" s="209"/>
      <c r="J1539" s="329">
        <f t="shared" si="25"/>
        <v>5129328</v>
      </c>
      <c r="K1539" s="419"/>
      <c r="L1539" s="287"/>
      <c r="M1539" s="206"/>
    </row>
    <row r="1540" spans="2:13" s="511" customFormat="1" hidden="1" x14ac:dyDescent="0.25">
      <c r="B1540" s="206"/>
      <c r="C1540" s="207">
        <v>43894</v>
      </c>
      <c r="D1540" s="206" t="s">
        <v>2770</v>
      </c>
      <c r="E1540" s="206" t="s">
        <v>2772</v>
      </c>
      <c r="F1540" s="206"/>
      <c r="G1540" s="208" t="s">
        <v>2771</v>
      </c>
      <c r="H1540" s="313"/>
      <c r="I1540" s="209">
        <v>1500000</v>
      </c>
      <c r="J1540" s="329">
        <f t="shared" si="25"/>
        <v>3629328</v>
      </c>
      <c r="K1540" s="419"/>
      <c r="L1540" s="287"/>
      <c r="M1540" s="206"/>
    </row>
    <row r="1541" spans="2:13" s="511" customFormat="1" hidden="1" x14ac:dyDescent="0.25">
      <c r="B1541" s="206"/>
      <c r="C1541" s="207">
        <v>43894</v>
      </c>
      <c r="D1541" s="206" t="s">
        <v>2773</v>
      </c>
      <c r="E1541" s="206" t="s">
        <v>2774</v>
      </c>
      <c r="F1541" s="206"/>
      <c r="G1541" s="208" t="s">
        <v>2739</v>
      </c>
      <c r="H1541" s="313"/>
      <c r="I1541" s="209">
        <v>1850000</v>
      </c>
      <c r="J1541" s="329">
        <f t="shared" si="25"/>
        <v>1779328</v>
      </c>
      <c r="K1541" s="419"/>
      <c r="L1541" s="287"/>
      <c r="M1541" s="206"/>
    </row>
    <row r="1542" spans="2:13" s="511" customFormat="1" hidden="1" x14ac:dyDescent="0.25">
      <c r="B1542" s="206"/>
      <c r="C1542" s="207"/>
      <c r="D1542" s="206"/>
      <c r="E1542" s="206"/>
      <c r="F1542" s="206"/>
      <c r="G1542" s="208"/>
      <c r="H1542" s="313"/>
      <c r="I1542" s="209"/>
      <c r="J1542" s="329">
        <f t="shared" si="25"/>
        <v>1779328</v>
      </c>
      <c r="K1542" s="419"/>
      <c r="L1542" s="287"/>
      <c r="M1542" s="206"/>
    </row>
    <row r="1543" spans="2:13" s="511" customFormat="1" hidden="1" x14ac:dyDescent="0.25">
      <c r="B1543" s="206"/>
      <c r="C1543" s="207"/>
      <c r="D1543" s="206"/>
      <c r="E1543" s="206"/>
      <c r="F1543" s="206"/>
      <c r="G1543" s="208"/>
      <c r="H1543" s="313"/>
      <c r="I1543" s="209"/>
      <c r="J1543" s="329">
        <f t="shared" si="25"/>
        <v>1779328</v>
      </c>
      <c r="K1543" s="419"/>
      <c r="L1543" s="287"/>
      <c r="M1543" s="206"/>
    </row>
    <row r="1544" spans="2:13" s="511" customFormat="1" hidden="1" x14ac:dyDescent="0.25">
      <c r="B1544" s="206"/>
      <c r="C1544" s="207"/>
      <c r="D1544" s="429" t="s">
        <v>2785</v>
      </c>
      <c r="E1544" s="206"/>
      <c r="F1544" s="206"/>
      <c r="G1544" s="208"/>
      <c r="H1544" s="313">
        <v>21005072</v>
      </c>
      <c r="I1544" s="209"/>
      <c r="J1544" s="329">
        <f t="shared" si="25"/>
        <v>22784400</v>
      </c>
      <c r="K1544" s="419"/>
      <c r="L1544" s="287"/>
      <c r="M1544" s="206"/>
    </row>
    <row r="1545" spans="2:13" s="511" customFormat="1" hidden="1" x14ac:dyDescent="0.25">
      <c r="B1545" s="206"/>
      <c r="C1545" s="207">
        <v>43900</v>
      </c>
      <c r="D1545" s="206" t="s">
        <v>2786</v>
      </c>
      <c r="E1545" s="206" t="s">
        <v>2787</v>
      </c>
      <c r="F1545" s="206"/>
      <c r="G1545" s="208" t="s">
        <v>1930</v>
      </c>
      <c r="H1545" s="313"/>
      <c r="I1545" s="209">
        <v>450000</v>
      </c>
      <c r="J1545" s="329">
        <f t="shared" si="25"/>
        <v>22334400</v>
      </c>
      <c r="K1545" s="419"/>
      <c r="L1545" s="287"/>
      <c r="M1545" s="206"/>
    </row>
    <row r="1546" spans="2:13" s="511" customFormat="1" hidden="1" x14ac:dyDescent="0.25">
      <c r="B1546" s="206"/>
      <c r="C1546" s="207">
        <v>43900</v>
      </c>
      <c r="D1546" s="206" t="s">
        <v>2788</v>
      </c>
      <c r="E1546" s="206"/>
      <c r="F1546" s="206"/>
      <c r="G1546" s="208"/>
      <c r="H1546" s="313">
        <v>1500000</v>
      </c>
      <c r="I1546" s="209"/>
      <c r="J1546" s="329">
        <f t="shared" si="25"/>
        <v>23834400</v>
      </c>
      <c r="K1546" s="419"/>
      <c r="L1546" s="287"/>
      <c r="M1546" s="206"/>
    </row>
    <row r="1547" spans="2:13" s="511" customFormat="1" hidden="1" x14ac:dyDescent="0.25">
      <c r="B1547" s="206"/>
      <c r="C1547" s="207">
        <v>43900</v>
      </c>
      <c r="D1547" s="206" t="s">
        <v>2790</v>
      </c>
      <c r="E1547" s="206" t="s">
        <v>2789</v>
      </c>
      <c r="F1547" s="206"/>
      <c r="G1547" s="208" t="s">
        <v>787</v>
      </c>
      <c r="H1547" s="313"/>
      <c r="I1547" s="209">
        <v>1198444</v>
      </c>
      <c r="J1547" s="329">
        <f t="shared" si="25"/>
        <v>22635956</v>
      </c>
      <c r="K1547" s="419"/>
      <c r="L1547" s="287"/>
      <c r="M1547" s="206"/>
    </row>
    <row r="1548" spans="2:13" s="511" customFormat="1" hidden="1" x14ac:dyDescent="0.25">
      <c r="B1548" s="206"/>
      <c r="C1548" s="207">
        <v>43901</v>
      </c>
      <c r="D1548" s="206" t="s">
        <v>2792</v>
      </c>
      <c r="E1548" s="206" t="s">
        <v>2791</v>
      </c>
      <c r="F1548" s="206"/>
      <c r="G1548" s="208" t="s">
        <v>2793</v>
      </c>
      <c r="H1548" s="313"/>
      <c r="I1548" s="209">
        <v>66000</v>
      </c>
      <c r="J1548" s="329">
        <f t="shared" si="25"/>
        <v>22569956</v>
      </c>
      <c r="K1548" s="419"/>
      <c r="L1548" s="287"/>
      <c r="M1548" s="206"/>
    </row>
    <row r="1549" spans="2:13" s="511" customFormat="1" hidden="1" x14ac:dyDescent="0.25">
      <c r="B1549" s="206"/>
      <c r="C1549" s="207">
        <v>43902</v>
      </c>
      <c r="D1549" s="206" t="s">
        <v>2919</v>
      </c>
      <c r="E1549" s="206" t="s">
        <v>2794</v>
      </c>
      <c r="F1549" s="206"/>
      <c r="G1549" s="208" t="s">
        <v>74</v>
      </c>
      <c r="H1549" s="313"/>
      <c r="I1549" s="209">
        <v>5900000</v>
      </c>
      <c r="J1549" s="329">
        <f t="shared" ref="J1549:J1612" si="26">J1548+H1549-I1549</f>
        <v>16669956</v>
      </c>
      <c r="K1549" s="419"/>
      <c r="L1549" s="287"/>
      <c r="M1549" s="206"/>
    </row>
    <row r="1550" spans="2:13" s="511" customFormat="1" hidden="1" x14ac:dyDescent="0.25">
      <c r="B1550" s="206"/>
      <c r="C1550" s="207">
        <v>43902</v>
      </c>
      <c r="D1550" s="206" t="s">
        <v>2795</v>
      </c>
      <c r="E1550" s="206" t="s">
        <v>2796</v>
      </c>
      <c r="F1550" s="206"/>
      <c r="G1550" s="208" t="s">
        <v>74</v>
      </c>
      <c r="H1550" s="313"/>
      <c r="I1550" s="209">
        <v>120000</v>
      </c>
      <c r="J1550" s="329">
        <f t="shared" si="26"/>
        <v>16549956</v>
      </c>
      <c r="K1550" s="419"/>
      <c r="L1550" s="287"/>
      <c r="M1550" s="206"/>
    </row>
    <row r="1551" spans="2:13" s="511" customFormat="1" hidden="1" x14ac:dyDescent="0.25">
      <c r="B1551" s="206"/>
      <c r="C1551" s="207">
        <v>43902</v>
      </c>
      <c r="D1551" s="206" t="s">
        <v>2797</v>
      </c>
      <c r="E1551" s="206" t="s">
        <v>2798</v>
      </c>
      <c r="F1551" s="206"/>
      <c r="G1551" s="208" t="s">
        <v>291</v>
      </c>
      <c r="H1551" s="313"/>
      <c r="I1551" s="209">
        <v>800000</v>
      </c>
      <c r="J1551" s="329">
        <f t="shared" si="26"/>
        <v>15749956</v>
      </c>
      <c r="K1551" s="419"/>
      <c r="L1551" s="287"/>
      <c r="M1551" s="206"/>
    </row>
    <row r="1552" spans="2:13" s="511" customFormat="1" hidden="1" x14ac:dyDescent="0.25">
      <c r="B1552" s="206"/>
      <c r="C1552" s="207">
        <v>43902</v>
      </c>
      <c r="D1552" s="206" t="s">
        <v>2799</v>
      </c>
      <c r="E1552" s="206" t="s">
        <v>2800</v>
      </c>
      <c r="F1552" s="206"/>
      <c r="G1552" s="208" t="s">
        <v>74</v>
      </c>
      <c r="H1552" s="313"/>
      <c r="I1552" s="209">
        <v>40000</v>
      </c>
      <c r="J1552" s="329">
        <f t="shared" si="26"/>
        <v>15709956</v>
      </c>
      <c r="K1552" s="419"/>
      <c r="L1552" s="287"/>
      <c r="M1552" s="206"/>
    </row>
    <row r="1553" spans="2:13" s="511" customFormat="1" hidden="1" x14ac:dyDescent="0.25">
      <c r="B1553" s="206"/>
      <c r="C1553" s="207">
        <v>43903</v>
      </c>
      <c r="D1553" s="206" t="s">
        <v>2650</v>
      </c>
      <c r="E1553" s="206" t="s">
        <v>2801</v>
      </c>
      <c r="F1553" s="206"/>
      <c r="G1553" s="208" t="s">
        <v>1999</v>
      </c>
      <c r="H1553" s="313"/>
      <c r="I1553" s="209">
        <v>192000</v>
      </c>
      <c r="J1553" s="329">
        <f t="shared" si="26"/>
        <v>15517956</v>
      </c>
      <c r="K1553" s="419"/>
      <c r="L1553" s="287"/>
      <c r="M1553" s="206"/>
    </row>
    <row r="1554" spans="2:13" s="511" customFormat="1" hidden="1" x14ac:dyDescent="0.25">
      <c r="B1554" s="206"/>
      <c r="C1554" s="207">
        <v>43903</v>
      </c>
      <c r="D1554" s="206" t="s">
        <v>2802</v>
      </c>
      <c r="E1554" s="206" t="s">
        <v>2803</v>
      </c>
      <c r="F1554" s="206"/>
      <c r="G1554" s="208" t="s">
        <v>1754</v>
      </c>
      <c r="H1554" s="313"/>
      <c r="I1554" s="209">
        <v>10000</v>
      </c>
      <c r="J1554" s="329">
        <f t="shared" si="26"/>
        <v>15507956</v>
      </c>
      <c r="K1554" s="419"/>
      <c r="L1554" s="287"/>
      <c r="M1554" s="206"/>
    </row>
    <row r="1555" spans="2:13" s="511" customFormat="1" hidden="1" x14ac:dyDescent="0.25">
      <c r="B1555" s="206"/>
      <c r="C1555" s="207">
        <v>43903</v>
      </c>
      <c r="D1555" s="206" t="s">
        <v>2807</v>
      </c>
      <c r="E1555" s="206"/>
      <c r="F1555" s="206"/>
      <c r="G1555" s="208"/>
      <c r="H1555" s="313">
        <v>1850000</v>
      </c>
      <c r="I1555" s="209"/>
      <c r="J1555" s="329">
        <f t="shared" si="26"/>
        <v>17357956</v>
      </c>
      <c r="K1555" s="419"/>
      <c r="L1555" s="287"/>
      <c r="M1555" s="206"/>
    </row>
    <row r="1556" spans="2:13" s="511" customFormat="1" hidden="1" x14ac:dyDescent="0.25">
      <c r="B1556" s="206"/>
      <c r="C1556" s="207">
        <v>43903</v>
      </c>
      <c r="D1556" s="206" t="s">
        <v>2805</v>
      </c>
      <c r="E1556" s="206" t="s">
        <v>2804</v>
      </c>
      <c r="F1556" s="206"/>
      <c r="G1556" s="208" t="s">
        <v>561</v>
      </c>
      <c r="H1556" s="313"/>
      <c r="I1556" s="209">
        <v>2250341</v>
      </c>
      <c r="J1556" s="329">
        <f t="shared" si="26"/>
        <v>15107615</v>
      </c>
      <c r="K1556" s="419"/>
      <c r="L1556" s="287"/>
      <c r="M1556" s="206"/>
    </row>
    <row r="1557" spans="2:13" s="511" customFormat="1" hidden="1" x14ac:dyDescent="0.25">
      <c r="B1557" s="206"/>
      <c r="C1557" s="207">
        <v>43903</v>
      </c>
      <c r="D1557" s="206" t="s">
        <v>2808</v>
      </c>
      <c r="E1557" s="206" t="s">
        <v>2809</v>
      </c>
      <c r="F1557" s="206"/>
      <c r="G1557" s="208" t="s">
        <v>1185</v>
      </c>
      <c r="H1557" s="313"/>
      <c r="I1557" s="209">
        <v>63000</v>
      </c>
      <c r="J1557" s="329">
        <f t="shared" si="26"/>
        <v>15044615</v>
      </c>
      <c r="K1557" s="419"/>
      <c r="L1557" s="287"/>
      <c r="M1557" s="206"/>
    </row>
    <row r="1558" spans="2:13" s="511" customFormat="1" hidden="1" x14ac:dyDescent="0.25">
      <c r="B1558" s="206"/>
      <c r="C1558" s="207">
        <v>43906</v>
      </c>
      <c r="D1558" s="206" t="s">
        <v>2810</v>
      </c>
      <c r="E1558" s="206" t="s">
        <v>2811</v>
      </c>
      <c r="F1558" s="206"/>
      <c r="G1558" s="208" t="s">
        <v>1885</v>
      </c>
      <c r="H1558" s="313"/>
      <c r="I1558" s="209">
        <v>100000</v>
      </c>
      <c r="J1558" s="329">
        <f t="shared" si="26"/>
        <v>14944615</v>
      </c>
      <c r="K1558" s="419"/>
      <c r="L1558" s="287"/>
      <c r="M1558" s="206"/>
    </row>
    <row r="1559" spans="2:13" s="511" customFormat="1" hidden="1" x14ac:dyDescent="0.25">
      <c r="B1559" s="206"/>
      <c r="C1559" s="207">
        <v>43906</v>
      </c>
      <c r="D1559" s="206" t="s">
        <v>2813</v>
      </c>
      <c r="E1559" s="206" t="s">
        <v>2812</v>
      </c>
      <c r="F1559" s="206"/>
      <c r="G1559" s="208" t="s">
        <v>2814</v>
      </c>
      <c r="H1559" s="313"/>
      <c r="I1559" s="209">
        <v>341500</v>
      </c>
      <c r="J1559" s="329">
        <f t="shared" si="26"/>
        <v>14603115</v>
      </c>
      <c r="K1559" s="419"/>
      <c r="L1559" s="287"/>
      <c r="M1559" s="206"/>
    </row>
    <row r="1560" spans="2:13" s="511" customFormat="1" hidden="1" x14ac:dyDescent="0.25">
      <c r="B1560" s="206"/>
      <c r="C1560" s="207">
        <v>43906</v>
      </c>
      <c r="D1560" s="206" t="s">
        <v>2815</v>
      </c>
      <c r="E1560" s="206" t="s">
        <v>2816</v>
      </c>
      <c r="F1560" s="206"/>
      <c r="G1560" s="208" t="s">
        <v>2817</v>
      </c>
      <c r="H1560" s="313"/>
      <c r="I1560" s="209">
        <v>2530500</v>
      </c>
      <c r="J1560" s="329">
        <f t="shared" si="26"/>
        <v>12072615</v>
      </c>
      <c r="K1560" s="419"/>
      <c r="L1560" s="287"/>
      <c r="M1560" s="206"/>
    </row>
    <row r="1561" spans="2:13" s="511" customFormat="1" hidden="1" x14ac:dyDescent="0.25">
      <c r="B1561" s="206"/>
      <c r="C1561" s="207">
        <v>43907</v>
      </c>
      <c r="D1561" s="206" t="s">
        <v>2819</v>
      </c>
      <c r="E1561" s="206" t="s">
        <v>2818</v>
      </c>
      <c r="F1561" s="206"/>
      <c r="G1561" s="208" t="s">
        <v>1586</v>
      </c>
      <c r="H1561" s="313"/>
      <c r="I1561" s="209">
        <v>123100</v>
      </c>
      <c r="J1561" s="329">
        <f t="shared" si="26"/>
        <v>11949515</v>
      </c>
      <c r="K1561" s="419"/>
      <c r="L1561" s="287"/>
      <c r="M1561" s="206"/>
    </row>
    <row r="1562" spans="2:13" s="511" customFormat="1" hidden="1" x14ac:dyDescent="0.25">
      <c r="B1562" s="206"/>
      <c r="C1562" s="433"/>
      <c r="D1562" s="433"/>
      <c r="E1562" s="206" t="s">
        <v>2820</v>
      </c>
      <c r="F1562" s="206"/>
      <c r="G1562" s="208" t="s">
        <v>1586</v>
      </c>
      <c r="H1562" s="313"/>
      <c r="I1562" s="209">
        <v>1040700</v>
      </c>
      <c r="J1562" s="329">
        <f t="shared" si="26"/>
        <v>10908815</v>
      </c>
      <c r="K1562" s="419"/>
      <c r="L1562" s="287"/>
      <c r="M1562" s="206"/>
    </row>
    <row r="1563" spans="2:13" s="511" customFormat="1" hidden="1" x14ac:dyDescent="0.25">
      <c r="B1563" s="206"/>
      <c r="C1563" s="207">
        <v>43908</v>
      </c>
      <c r="D1563" s="206" t="s">
        <v>2821</v>
      </c>
      <c r="E1563" s="206" t="s">
        <v>2822</v>
      </c>
      <c r="F1563" s="206"/>
      <c r="G1563" s="208" t="s">
        <v>2178</v>
      </c>
      <c r="H1563" s="313"/>
      <c r="I1563" s="209">
        <v>500000</v>
      </c>
      <c r="J1563" s="329">
        <f t="shared" si="26"/>
        <v>10408815</v>
      </c>
      <c r="K1563" s="419"/>
      <c r="L1563" s="287"/>
      <c r="M1563" s="206"/>
    </row>
    <row r="1564" spans="2:13" s="511" customFormat="1" hidden="1" x14ac:dyDescent="0.25">
      <c r="B1564" s="206"/>
      <c r="C1564" s="207">
        <v>43908</v>
      </c>
      <c r="D1564" s="206" t="s">
        <v>2823</v>
      </c>
      <c r="E1564" s="206" t="s">
        <v>2824</v>
      </c>
      <c r="F1564" s="206"/>
      <c r="G1564" s="208" t="s">
        <v>1999</v>
      </c>
      <c r="H1564" s="313"/>
      <c r="I1564" s="209">
        <v>252000</v>
      </c>
      <c r="J1564" s="329">
        <f t="shared" si="26"/>
        <v>10156815</v>
      </c>
      <c r="K1564" s="419"/>
      <c r="L1564" s="287"/>
      <c r="M1564" s="206"/>
    </row>
    <row r="1565" spans="2:13" s="511" customFormat="1" hidden="1" x14ac:dyDescent="0.25">
      <c r="B1565" s="206"/>
      <c r="C1565" s="207">
        <v>43908</v>
      </c>
      <c r="D1565" s="206" t="s">
        <v>2760</v>
      </c>
      <c r="E1565" s="206" t="s">
        <v>2825</v>
      </c>
      <c r="F1565" s="206"/>
      <c r="G1565" s="208" t="s">
        <v>1185</v>
      </c>
      <c r="H1565" s="313"/>
      <c r="I1565" s="209">
        <v>95000</v>
      </c>
      <c r="J1565" s="329">
        <f t="shared" si="26"/>
        <v>10061815</v>
      </c>
      <c r="K1565" s="419"/>
      <c r="L1565" s="287"/>
      <c r="M1565" s="433"/>
    </row>
    <row r="1566" spans="2:13" s="511" customFormat="1" hidden="1" x14ac:dyDescent="0.25">
      <c r="B1566" s="206"/>
      <c r="C1566" s="207">
        <v>43908</v>
      </c>
      <c r="D1566" s="206" t="s">
        <v>2826</v>
      </c>
      <c r="E1566" s="206" t="s">
        <v>2827</v>
      </c>
      <c r="F1566" s="206"/>
      <c r="G1566" s="208" t="s">
        <v>2793</v>
      </c>
      <c r="H1566" s="313"/>
      <c r="I1566" s="209">
        <v>30000</v>
      </c>
      <c r="J1566" s="329">
        <f t="shared" si="26"/>
        <v>10031815</v>
      </c>
      <c r="K1566" s="419"/>
      <c r="L1566" s="287"/>
      <c r="M1566" s="433"/>
    </row>
    <row r="1567" spans="2:13" s="511" customFormat="1" hidden="1" x14ac:dyDescent="0.25">
      <c r="B1567" s="206"/>
      <c r="C1567" s="207">
        <v>43908</v>
      </c>
      <c r="D1567" s="206" t="s">
        <v>2828</v>
      </c>
      <c r="E1567" s="206" t="s">
        <v>2829</v>
      </c>
      <c r="F1567" s="206"/>
      <c r="G1567" s="208" t="s">
        <v>2830</v>
      </c>
      <c r="H1567" s="313"/>
      <c r="I1567" s="209">
        <v>2855521</v>
      </c>
      <c r="J1567" s="329">
        <f t="shared" si="26"/>
        <v>7176294</v>
      </c>
      <c r="K1567" s="419"/>
      <c r="L1567" s="287"/>
      <c r="M1567" s="433"/>
    </row>
    <row r="1568" spans="2:13" s="511" customFormat="1" hidden="1" x14ac:dyDescent="0.25">
      <c r="B1568" s="206"/>
      <c r="C1568" s="206"/>
      <c r="D1568" s="206"/>
      <c r="E1568" s="206"/>
      <c r="F1568" s="206"/>
      <c r="G1568" s="208"/>
      <c r="H1568" s="313"/>
      <c r="I1568" s="209"/>
      <c r="J1568" s="329">
        <f t="shared" si="26"/>
        <v>7176294</v>
      </c>
      <c r="K1568" s="419"/>
      <c r="L1568" s="287"/>
      <c r="M1568" s="433"/>
    </row>
    <row r="1569" spans="2:11" s="511" customFormat="1" hidden="1" x14ac:dyDescent="0.25">
      <c r="B1569" s="206"/>
      <c r="C1569" s="206"/>
      <c r="D1569" s="206"/>
      <c r="E1569" s="206"/>
      <c r="F1569" s="206"/>
      <c r="G1569" s="208"/>
      <c r="H1569" s="313"/>
      <c r="I1569" s="209"/>
      <c r="J1569" s="329">
        <f t="shared" si="26"/>
        <v>7176294</v>
      </c>
      <c r="K1569" s="419"/>
    </row>
    <row r="1570" spans="2:11" s="511" customFormat="1" hidden="1" x14ac:dyDescent="0.25">
      <c r="B1570" s="206"/>
      <c r="C1570" s="207">
        <v>43901</v>
      </c>
      <c r="D1570" s="206" t="s">
        <v>2831</v>
      </c>
      <c r="E1570" s="206" t="s">
        <v>2832</v>
      </c>
      <c r="F1570" s="206"/>
      <c r="G1570" s="208" t="s">
        <v>787</v>
      </c>
      <c r="H1570" s="313"/>
      <c r="I1570" s="209">
        <v>1000000</v>
      </c>
      <c r="J1570" s="329">
        <f t="shared" si="26"/>
        <v>6176294</v>
      </c>
      <c r="K1570" s="419"/>
    </row>
    <row r="1571" spans="2:11" s="511" customFormat="1" hidden="1" x14ac:dyDescent="0.25">
      <c r="B1571" s="206"/>
      <c r="C1571" s="207">
        <v>43901</v>
      </c>
      <c r="D1571" s="206" t="s">
        <v>2834</v>
      </c>
      <c r="E1571" s="206" t="s">
        <v>2833</v>
      </c>
      <c r="F1571" s="206"/>
      <c r="G1571" s="208" t="s">
        <v>1442</v>
      </c>
      <c r="H1571" s="313"/>
      <c r="I1571" s="209">
        <v>1000000</v>
      </c>
      <c r="J1571" s="329">
        <f t="shared" si="26"/>
        <v>5176294</v>
      </c>
      <c r="K1571" s="419"/>
    </row>
    <row r="1572" spans="2:11" s="511" customFormat="1" hidden="1" x14ac:dyDescent="0.25">
      <c r="B1572" s="206"/>
      <c r="C1572" s="207">
        <v>43901</v>
      </c>
      <c r="D1572" s="206" t="s">
        <v>2831</v>
      </c>
      <c r="E1572" s="206" t="s">
        <v>2835</v>
      </c>
      <c r="F1572" s="206"/>
      <c r="G1572" s="208" t="s">
        <v>2836</v>
      </c>
      <c r="H1572" s="313"/>
      <c r="I1572" s="209">
        <v>1500000</v>
      </c>
      <c r="J1572" s="329">
        <f t="shared" si="26"/>
        <v>3676294</v>
      </c>
      <c r="K1572" s="419"/>
    </row>
    <row r="1573" spans="2:11" s="511" customFormat="1" hidden="1" x14ac:dyDescent="0.25">
      <c r="B1573" s="206"/>
      <c r="C1573" s="207">
        <v>43903</v>
      </c>
      <c r="D1573" s="206" t="s">
        <v>2837</v>
      </c>
      <c r="E1573" s="206" t="s">
        <v>2838</v>
      </c>
      <c r="F1573" s="206"/>
      <c r="G1573" s="208" t="s">
        <v>1930</v>
      </c>
      <c r="H1573" s="313"/>
      <c r="I1573" s="209">
        <v>50000</v>
      </c>
      <c r="J1573" s="329">
        <f t="shared" si="26"/>
        <v>3626294</v>
      </c>
      <c r="K1573" s="419"/>
    </row>
    <row r="1574" spans="2:11" s="511" customFormat="1" hidden="1" x14ac:dyDescent="0.25">
      <c r="B1574" s="206"/>
      <c r="C1574" s="207">
        <v>43903</v>
      </c>
      <c r="D1574" s="206" t="s">
        <v>2839</v>
      </c>
      <c r="E1574" s="206" t="s">
        <v>2840</v>
      </c>
      <c r="F1574" s="206"/>
      <c r="G1574" s="208" t="s">
        <v>2806</v>
      </c>
      <c r="H1574" s="313"/>
      <c r="I1574" s="209">
        <v>165000</v>
      </c>
      <c r="J1574" s="329">
        <f t="shared" si="26"/>
        <v>3461294</v>
      </c>
      <c r="K1574" s="419"/>
    </row>
    <row r="1575" spans="2:11" s="511" customFormat="1" hidden="1" x14ac:dyDescent="0.25">
      <c r="B1575" s="206"/>
      <c r="C1575" s="207">
        <v>43906</v>
      </c>
      <c r="D1575" s="206" t="s">
        <v>2841</v>
      </c>
      <c r="E1575" s="206" t="s">
        <v>2842</v>
      </c>
      <c r="F1575" s="206"/>
      <c r="G1575" s="208" t="s">
        <v>2806</v>
      </c>
      <c r="H1575" s="313"/>
      <c r="I1575" s="209">
        <v>345000</v>
      </c>
      <c r="J1575" s="329">
        <f t="shared" si="26"/>
        <v>3116294</v>
      </c>
      <c r="K1575" s="419"/>
    </row>
    <row r="1576" spans="2:11" s="511" customFormat="1" hidden="1" x14ac:dyDescent="0.25">
      <c r="B1576" s="206"/>
      <c r="C1576" s="207">
        <v>43908</v>
      </c>
      <c r="D1576" s="206" t="s">
        <v>2843</v>
      </c>
      <c r="E1576" s="206" t="s">
        <v>2844</v>
      </c>
      <c r="F1576" s="206"/>
      <c r="G1576" s="208" t="s">
        <v>2806</v>
      </c>
      <c r="H1576" s="313"/>
      <c r="I1576" s="209">
        <v>860000</v>
      </c>
      <c r="J1576" s="329">
        <f t="shared" si="26"/>
        <v>2256294</v>
      </c>
      <c r="K1576" s="419"/>
    </row>
    <row r="1577" spans="2:11" s="511" customFormat="1" hidden="1" x14ac:dyDescent="0.25">
      <c r="B1577" s="206"/>
      <c r="C1577" s="207">
        <v>43908</v>
      </c>
      <c r="D1577" s="206" t="s">
        <v>2846</v>
      </c>
      <c r="E1577" s="206" t="s">
        <v>2845</v>
      </c>
      <c r="F1577" s="206"/>
      <c r="G1577" s="208" t="s">
        <v>2806</v>
      </c>
      <c r="H1577" s="313"/>
      <c r="I1577" s="209">
        <v>440000</v>
      </c>
      <c r="J1577" s="329">
        <f t="shared" si="26"/>
        <v>1816294</v>
      </c>
      <c r="K1577" s="419"/>
    </row>
    <row r="1578" spans="2:11" s="511" customFormat="1" hidden="1" x14ac:dyDescent="0.25">
      <c r="B1578" s="206"/>
      <c r="C1578" s="206"/>
      <c r="D1578" s="206"/>
      <c r="E1578" s="206"/>
      <c r="F1578" s="206"/>
      <c r="G1578" s="208"/>
      <c r="H1578" s="313"/>
      <c r="I1578" s="209"/>
      <c r="J1578" s="329">
        <f t="shared" si="26"/>
        <v>1816294</v>
      </c>
      <c r="K1578" s="419"/>
    </row>
    <row r="1579" spans="2:11" s="511" customFormat="1" hidden="1" x14ac:dyDescent="0.25">
      <c r="B1579" s="206"/>
      <c r="C1579" s="206"/>
      <c r="D1579" s="206"/>
      <c r="E1579" s="206"/>
      <c r="F1579" s="206"/>
      <c r="G1579" s="208"/>
      <c r="H1579" s="313"/>
      <c r="I1579" s="209"/>
      <c r="J1579" s="329">
        <f t="shared" si="26"/>
        <v>1816294</v>
      </c>
      <c r="K1579" s="419"/>
    </row>
    <row r="1580" spans="2:11" s="511" customFormat="1" hidden="1" x14ac:dyDescent="0.25">
      <c r="B1580" s="206"/>
      <c r="C1580" s="206"/>
      <c r="D1580" s="429" t="s">
        <v>2918</v>
      </c>
      <c r="E1580" s="206"/>
      <c r="F1580" s="206"/>
      <c r="G1580" s="208"/>
      <c r="H1580" s="313">
        <v>18958106</v>
      </c>
      <c r="I1580" s="209"/>
      <c r="J1580" s="329">
        <f t="shared" si="26"/>
        <v>20774400</v>
      </c>
      <c r="K1580" s="419"/>
    </row>
    <row r="1581" spans="2:11" s="511" customFormat="1" hidden="1" x14ac:dyDescent="0.25">
      <c r="B1581" s="206"/>
      <c r="C1581" s="207">
        <v>43910</v>
      </c>
      <c r="D1581" s="206" t="s">
        <v>2847</v>
      </c>
      <c r="E1581" s="206" t="s">
        <v>2848</v>
      </c>
      <c r="F1581" s="206"/>
      <c r="G1581" s="208" t="s">
        <v>2849</v>
      </c>
      <c r="H1581" s="313"/>
      <c r="I1581" s="209">
        <v>900000</v>
      </c>
      <c r="J1581" s="329">
        <f t="shared" si="26"/>
        <v>19874400</v>
      </c>
      <c r="K1581" s="419"/>
    </row>
    <row r="1582" spans="2:11" s="511" customFormat="1" hidden="1" x14ac:dyDescent="0.25">
      <c r="B1582" s="206"/>
      <c r="C1582" s="207">
        <v>43910</v>
      </c>
      <c r="D1582" s="206" t="s">
        <v>2847</v>
      </c>
      <c r="E1582" s="206" t="s">
        <v>2850</v>
      </c>
      <c r="F1582" s="206"/>
      <c r="G1582" s="208" t="s">
        <v>2851</v>
      </c>
      <c r="H1582" s="313"/>
      <c r="I1582" s="209">
        <v>650000</v>
      </c>
      <c r="J1582" s="329">
        <f t="shared" si="26"/>
        <v>19224400</v>
      </c>
      <c r="K1582" s="419"/>
    </row>
    <row r="1583" spans="2:11" s="511" customFormat="1" hidden="1" x14ac:dyDescent="0.25">
      <c r="B1583" s="206"/>
      <c r="C1583" s="207">
        <v>43910</v>
      </c>
      <c r="D1583" s="206" t="s">
        <v>2852</v>
      </c>
      <c r="E1583" s="206" t="s">
        <v>2853</v>
      </c>
      <c r="F1583" s="206"/>
      <c r="G1583" s="208" t="s">
        <v>1705</v>
      </c>
      <c r="H1583" s="313"/>
      <c r="I1583" s="209">
        <v>264500</v>
      </c>
      <c r="J1583" s="329">
        <f t="shared" si="26"/>
        <v>18959900</v>
      </c>
      <c r="K1583" s="419"/>
    </row>
    <row r="1584" spans="2:11" s="511" customFormat="1" hidden="1" x14ac:dyDescent="0.25">
      <c r="B1584" s="206"/>
      <c r="C1584" s="207">
        <v>43910</v>
      </c>
      <c r="D1584" s="206" t="s">
        <v>2854</v>
      </c>
      <c r="E1584" s="206" t="s">
        <v>2855</v>
      </c>
      <c r="F1584" s="206"/>
      <c r="G1584" s="208" t="s">
        <v>1705</v>
      </c>
      <c r="H1584" s="313"/>
      <c r="I1584" s="209">
        <v>382300</v>
      </c>
      <c r="J1584" s="329">
        <f t="shared" si="26"/>
        <v>18577600</v>
      </c>
      <c r="K1584" s="419"/>
    </row>
    <row r="1585" spans="2:11" s="511" customFormat="1" hidden="1" x14ac:dyDescent="0.25">
      <c r="B1585" s="206"/>
      <c r="C1585" s="207">
        <v>43910</v>
      </c>
      <c r="D1585" s="206" t="s">
        <v>2904</v>
      </c>
      <c r="E1585" s="206" t="s">
        <v>2905</v>
      </c>
      <c r="F1585" s="206"/>
      <c r="G1585" s="208" t="s">
        <v>1885</v>
      </c>
      <c r="H1585" s="313"/>
      <c r="I1585" s="209">
        <v>165384</v>
      </c>
      <c r="J1585" s="329">
        <f t="shared" si="26"/>
        <v>18412216</v>
      </c>
      <c r="K1585" s="419"/>
    </row>
    <row r="1586" spans="2:11" s="511" customFormat="1" hidden="1" x14ac:dyDescent="0.25">
      <c r="B1586" s="206"/>
      <c r="C1586" s="207">
        <v>43911</v>
      </c>
      <c r="D1586" s="206" t="s">
        <v>2856</v>
      </c>
      <c r="E1586" s="206"/>
      <c r="F1586" s="206"/>
      <c r="G1586" s="208" t="s">
        <v>561</v>
      </c>
      <c r="H1586" s="313">
        <v>440000</v>
      </c>
      <c r="I1586" s="209"/>
      <c r="J1586" s="329">
        <f t="shared" si="26"/>
        <v>18852216</v>
      </c>
      <c r="K1586" s="419"/>
    </row>
    <row r="1587" spans="2:11" s="511" customFormat="1" hidden="1" x14ac:dyDescent="0.25">
      <c r="B1587" s="206"/>
      <c r="C1587" s="207">
        <v>43911</v>
      </c>
      <c r="D1587" s="206" t="s">
        <v>2858</v>
      </c>
      <c r="E1587" s="206" t="s">
        <v>2857</v>
      </c>
      <c r="F1587" s="206"/>
      <c r="G1587" s="208" t="s">
        <v>561</v>
      </c>
      <c r="H1587" s="313"/>
      <c r="I1587" s="209">
        <v>440000</v>
      </c>
      <c r="J1587" s="329">
        <f t="shared" si="26"/>
        <v>18412216</v>
      </c>
      <c r="K1587" s="419"/>
    </row>
    <row r="1588" spans="2:11" s="511" customFormat="1" hidden="1" x14ac:dyDescent="0.25">
      <c r="B1588" s="206"/>
      <c r="C1588" s="207">
        <v>43911</v>
      </c>
      <c r="D1588" s="206" t="s">
        <v>2859</v>
      </c>
      <c r="E1588" s="206"/>
      <c r="F1588" s="206"/>
      <c r="G1588" s="208" t="s">
        <v>561</v>
      </c>
      <c r="H1588" s="313">
        <v>165000</v>
      </c>
      <c r="I1588" s="209"/>
      <c r="J1588" s="329">
        <f t="shared" si="26"/>
        <v>18577216</v>
      </c>
      <c r="K1588" s="419"/>
    </row>
    <row r="1589" spans="2:11" s="511" customFormat="1" hidden="1" x14ac:dyDescent="0.25">
      <c r="B1589" s="206"/>
      <c r="C1589" s="207">
        <v>43911</v>
      </c>
      <c r="D1589" s="206" t="s">
        <v>2860</v>
      </c>
      <c r="E1589" s="206" t="s">
        <v>2861</v>
      </c>
      <c r="F1589" s="206"/>
      <c r="G1589" s="208" t="s">
        <v>561</v>
      </c>
      <c r="H1589" s="313"/>
      <c r="I1589" s="209">
        <v>165000</v>
      </c>
      <c r="J1589" s="329">
        <f t="shared" si="26"/>
        <v>18412216</v>
      </c>
      <c r="K1589" s="419"/>
    </row>
    <row r="1590" spans="2:11" s="511" customFormat="1" hidden="1" x14ac:dyDescent="0.25">
      <c r="B1590" s="206"/>
      <c r="C1590" s="207">
        <v>43911</v>
      </c>
      <c r="D1590" s="206" t="s">
        <v>2862</v>
      </c>
      <c r="E1590" s="206"/>
      <c r="F1590" s="206"/>
      <c r="G1590" s="208" t="s">
        <v>561</v>
      </c>
      <c r="H1590" s="313">
        <v>860000</v>
      </c>
      <c r="I1590" s="209"/>
      <c r="J1590" s="329">
        <f t="shared" si="26"/>
        <v>19272216</v>
      </c>
      <c r="K1590" s="419"/>
    </row>
    <row r="1591" spans="2:11" s="511" customFormat="1" hidden="1" x14ac:dyDescent="0.25">
      <c r="B1591" s="206"/>
      <c r="C1591" s="207">
        <v>43911</v>
      </c>
      <c r="D1591" s="206" t="s">
        <v>2863</v>
      </c>
      <c r="E1591" s="206" t="s">
        <v>2864</v>
      </c>
      <c r="F1591" s="206"/>
      <c r="G1591" s="208" t="s">
        <v>561</v>
      </c>
      <c r="H1591" s="313"/>
      <c r="I1591" s="209">
        <v>860000</v>
      </c>
      <c r="J1591" s="329">
        <f t="shared" si="26"/>
        <v>18412216</v>
      </c>
      <c r="K1591" s="419"/>
    </row>
    <row r="1592" spans="2:11" s="511" customFormat="1" hidden="1" x14ac:dyDescent="0.25">
      <c r="B1592" s="206"/>
      <c r="C1592" s="207">
        <v>43911</v>
      </c>
      <c r="D1592" s="206" t="s">
        <v>2865</v>
      </c>
      <c r="E1592" s="206"/>
      <c r="F1592" s="206"/>
      <c r="G1592" s="208" t="s">
        <v>561</v>
      </c>
      <c r="H1592" s="313">
        <v>345000</v>
      </c>
      <c r="I1592" s="209"/>
      <c r="J1592" s="329">
        <f t="shared" si="26"/>
        <v>18757216</v>
      </c>
      <c r="K1592" s="419"/>
    </row>
    <row r="1593" spans="2:11" s="511" customFormat="1" hidden="1" x14ac:dyDescent="0.25">
      <c r="B1593" s="206"/>
      <c r="C1593" s="207">
        <v>43911</v>
      </c>
      <c r="D1593" s="206" t="s">
        <v>2866</v>
      </c>
      <c r="E1593" s="206" t="s">
        <v>2867</v>
      </c>
      <c r="F1593" s="206"/>
      <c r="G1593" s="208" t="s">
        <v>561</v>
      </c>
      <c r="H1593" s="313"/>
      <c r="I1593" s="209">
        <v>345000</v>
      </c>
      <c r="J1593" s="329">
        <f t="shared" si="26"/>
        <v>18412216</v>
      </c>
      <c r="K1593" s="419"/>
    </row>
    <row r="1594" spans="2:11" s="511" customFormat="1" hidden="1" x14ac:dyDescent="0.25">
      <c r="B1594" s="206"/>
      <c r="C1594" s="207">
        <v>43911</v>
      </c>
      <c r="D1594" s="206" t="s">
        <v>2868</v>
      </c>
      <c r="E1594" s="206" t="s">
        <v>2869</v>
      </c>
      <c r="F1594" s="206"/>
      <c r="G1594" s="208" t="s">
        <v>2110</v>
      </c>
      <c r="H1594" s="313"/>
      <c r="I1594" s="209">
        <v>1469500</v>
      </c>
      <c r="J1594" s="329">
        <f t="shared" si="26"/>
        <v>16942716</v>
      </c>
      <c r="K1594" s="419"/>
    </row>
    <row r="1595" spans="2:11" s="511" customFormat="1" hidden="1" x14ac:dyDescent="0.25">
      <c r="B1595" s="206"/>
      <c r="C1595" s="207">
        <v>43911</v>
      </c>
      <c r="D1595" s="206" t="s">
        <v>2760</v>
      </c>
      <c r="E1595" s="206" t="s">
        <v>2903</v>
      </c>
      <c r="F1595" s="206"/>
      <c r="G1595" s="208" t="s">
        <v>651</v>
      </c>
      <c r="H1595" s="313"/>
      <c r="I1595" s="209">
        <v>67500</v>
      </c>
      <c r="J1595" s="329">
        <f t="shared" si="26"/>
        <v>16875216</v>
      </c>
      <c r="K1595" s="419"/>
    </row>
    <row r="1596" spans="2:11" s="511" customFormat="1" hidden="1" x14ac:dyDescent="0.25">
      <c r="B1596" s="206"/>
      <c r="C1596" s="207">
        <v>43913</v>
      </c>
      <c r="D1596" s="206" t="s">
        <v>2870</v>
      </c>
      <c r="E1596" s="206"/>
      <c r="F1596" s="206"/>
      <c r="G1596" s="208" t="s">
        <v>787</v>
      </c>
      <c r="H1596" s="313">
        <v>1000000</v>
      </c>
      <c r="I1596" s="209"/>
      <c r="J1596" s="329">
        <f t="shared" si="26"/>
        <v>17875216</v>
      </c>
      <c r="K1596" s="419"/>
    </row>
    <row r="1597" spans="2:11" s="511" customFormat="1" hidden="1" x14ac:dyDescent="0.25">
      <c r="B1597" s="206"/>
      <c r="C1597" s="207">
        <v>43913</v>
      </c>
      <c r="D1597" s="206" t="s">
        <v>2871</v>
      </c>
      <c r="E1597" s="206" t="s">
        <v>2872</v>
      </c>
      <c r="F1597" s="206"/>
      <c r="G1597" s="208" t="s">
        <v>787</v>
      </c>
      <c r="H1597" s="313"/>
      <c r="I1597" s="209">
        <v>817172</v>
      </c>
      <c r="J1597" s="329">
        <f t="shared" si="26"/>
        <v>17058044</v>
      </c>
      <c r="K1597" s="419"/>
    </row>
    <row r="1598" spans="2:11" s="511" customFormat="1" hidden="1" x14ac:dyDescent="0.25">
      <c r="B1598" s="206"/>
      <c r="C1598" s="207">
        <v>43914</v>
      </c>
      <c r="D1598" s="206" t="s">
        <v>2873</v>
      </c>
      <c r="E1598" s="206" t="s">
        <v>2874</v>
      </c>
      <c r="F1598" s="206"/>
      <c r="G1598" s="208" t="s">
        <v>2875</v>
      </c>
      <c r="H1598" s="313"/>
      <c r="I1598" s="209">
        <v>67500</v>
      </c>
      <c r="J1598" s="329">
        <f t="shared" si="26"/>
        <v>16990544</v>
      </c>
      <c r="K1598" s="419"/>
    </row>
    <row r="1599" spans="2:11" s="511" customFormat="1" hidden="1" x14ac:dyDescent="0.25">
      <c r="B1599" s="206"/>
      <c r="C1599" s="207">
        <v>43916</v>
      </c>
      <c r="D1599" s="206" t="s">
        <v>2876</v>
      </c>
      <c r="E1599" s="206" t="s">
        <v>2877</v>
      </c>
      <c r="F1599" s="206"/>
      <c r="G1599" s="208" t="s">
        <v>561</v>
      </c>
      <c r="H1599" s="313"/>
      <c r="I1599" s="209">
        <v>616000</v>
      </c>
      <c r="J1599" s="329">
        <f t="shared" si="26"/>
        <v>16374544</v>
      </c>
      <c r="K1599" s="419"/>
    </row>
    <row r="1600" spans="2:11" s="511" customFormat="1" hidden="1" x14ac:dyDescent="0.25">
      <c r="B1600" s="206"/>
      <c r="C1600" s="207">
        <v>43916</v>
      </c>
      <c r="D1600" s="206" t="s">
        <v>2878</v>
      </c>
      <c r="E1600" s="206"/>
      <c r="F1600" s="206"/>
      <c r="G1600" s="208" t="s">
        <v>1816</v>
      </c>
      <c r="H1600" s="313">
        <v>1000000</v>
      </c>
      <c r="I1600" s="209"/>
      <c r="J1600" s="329">
        <f t="shared" si="26"/>
        <v>17374544</v>
      </c>
      <c r="K1600" s="419"/>
    </row>
    <row r="1601" spans="2:11" s="511" customFormat="1" hidden="1" x14ac:dyDescent="0.25">
      <c r="B1601" s="206"/>
      <c r="C1601" s="207">
        <v>43916</v>
      </c>
      <c r="D1601" s="206" t="s">
        <v>2879</v>
      </c>
      <c r="E1601" s="206" t="s">
        <v>2880</v>
      </c>
      <c r="F1601" s="206"/>
      <c r="G1601" s="208" t="s">
        <v>1816</v>
      </c>
      <c r="H1601" s="313"/>
      <c r="I1601" s="209">
        <v>1007200</v>
      </c>
      <c r="J1601" s="329">
        <f t="shared" si="26"/>
        <v>16367344</v>
      </c>
      <c r="K1601" s="419"/>
    </row>
    <row r="1602" spans="2:11" s="511" customFormat="1" hidden="1" x14ac:dyDescent="0.25">
      <c r="B1602" s="206"/>
      <c r="C1602" s="207">
        <v>43916</v>
      </c>
      <c r="D1602" s="206" t="s">
        <v>2883</v>
      </c>
      <c r="E1602" s="206" t="s">
        <v>2881</v>
      </c>
      <c r="F1602" s="206"/>
      <c r="G1602" s="208" t="s">
        <v>2882</v>
      </c>
      <c r="H1602" s="313"/>
      <c r="I1602" s="209">
        <v>851000</v>
      </c>
      <c r="J1602" s="329">
        <f t="shared" si="26"/>
        <v>15516344</v>
      </c>
      <c r="K1602" s="419"/>
    </row>
    <row r="1603" spans="2:11" s="511" customFormat="1" hidden="1" x14ac:dyDescent="0.25">
      <c r="B1603" s="206"/>
      <c r="C1603" s="207">
        <v>43916</v>
      </c>
      <c r="D1603" s="206" t="s">
        <v>2884</v>
      </c>
      <c r="E1603" s="206" t="s">
        <v>2885</v>
      </c>
      <c r="F1603" s="206"/>
      <c r="G1603" s="208" t="s">
        <v>1816</v>
      </c>
      <c r="H1603" s="313"/>
      <c r="I1603" s="209">
        <v>700000</v>
      </c>
      <c r="J1603" s="329">
        <f t="shared" si="26"/>
        <v>14816344</v>
      </c>
      <c r="K1603" s="419"/>
    </row>
    <row r="1604" spans="2:11" s="511" customFormat="1" hidden="1" x14ac:dyDescent="0.25">
      <c r="B1604" s="206"/>
      <c r="C1604" s="207">
        <v>43917</v>
      </c>
      <c r="D1604" s="206" t="s">
        <v>2886</v>
      </c>
      <c r="E1604" s="206" t="s">
        <v>2887</v>
      </c>
      <c r="F1604" s="206"/>
      <c r="G1604" s="208" t="s">
        <v>2888</v>
      </c>
      <c r="H1604" s="313"/>
      <c r="I1604" s="209">
        <v>1891700</v>
      </c>
      <c r="J1604" s="329">
        <f t="shared" si="26"/>
        <v>12924644</v>
      </c>
      <c r="K1604" s="419"/>
    </row>
    <row r="1605" spans="2:11" s="511" customFormat="1" hidden="1" x14ac:dyDescent="0.25">
      <c r="B1605" s="206"/>
      <c r="C1605" s="207">
        <v>43917</v>
      </c>
      <c r="D1605" s="206" t="s">
        <v>2889</v>
      </c>
      <c r="E1605" s="206" t="s">
        <v>2890</v>
      </c>
      <c r="F1605" s="206"/>
      <c r="G1605" s="208" t="s">
        <v>2891</v>
      </c>
      <c r="H1605" s="313"/>
      <c r="I1605" s="209">
        <v>2790609</v>
      </c>
      <c r="J1605" s="329">
        <f t="shared" si="26"/>
        <v>10134035</v>
      </c>
      <c r="K1605" s="419"/>
    </row>
    <row r="1606" spans="2:11" s="511" customFormat="1" hidden="1" x14ac:dyDescent="0.25">
      <c r="B1606" s="206"/>
      <c r="C1606" s="207">
        <v>43917</v>
      </c>
      <c r="D1606" s="206" t="s">
        <v>2892</v>
      </c>
      <c r="E1606" s="206"/>
      <c r="F1606" s="206"/>
      <c r="G1606" s="208" t="s">
        <v>2893</v>
      </c>
      <c r="H1606" s="313">
        <v>1500000</v>
      </c>
      <c r="I1606" s="209"/>
      <c r="J1606" s="329">
        <f t="shared" si="26"/>
        <v>11634035</v>
      </c>
      <c r="K1606" s="419"/>
    </row>
    <row r="1607" spans="2:11" s="511" customFormat="1" hidden="1" x14ac:dyDescent="0.25">
      <c r="B1607" s="206"/>
      <c r="C1607" s="207">
        <v>43917</v>
      </c>
      <c r="D1607" s="206" t="s">
        <v>2894</v>
      </c>
      <c r="E1607" s="206" t="s">
        <v>2895</v>
      </c>
      <c r="F1607" s="206"/>
      <c r="G1607" s="208" t="s">
        <v>2755</v>
      </c>
      <c r="H1607" s="313"/>
      <c r="I1607" s="209">
        <v>1585900</v>
      </c>
      <c r="J1607" s="329">
        <f t="shared" si="26"/>
        <v>10048135</v>
      </c>
      <c r="K1607" s="419"/>
    </row>
    <row r="1608" spans="2:11" s="511" customFormat="1" hidden="1" x14ac:dyDescent="0.25">
      <c r="B1608" s="206"/>
      <c r="C1608" s="207">
        <v>43917</v>
      </c>
      <c r="D1608" s="206" t="s">
        <v>2896</v>
      </c>
      <c r="E1608" s="206" t="s">
        <v>2897</v>
      </c>
      <c r="F1608" s="206"/>
      <c r="G1608" s="208" t="s">
        <v>2891</v>
      </c>
      <c r="H1608" s="313"/>
      <c r="I1608" s="209">
        <v>2054149</v>
      </c>
      <c r="J1608" s="329">
        <f t="shared" si="26"/>
        <v>7993986</v>
      </c>
      <c r="K1608" s="419"/>
    </row>
    <row r="1609" spans="2:11" s="511" customFormat="1" hidden="1" x14ac:dyDescent="0.25">
      <c r="B1609" s="206"/>
      <c r="C1609" s="207">
        <v>43918</v>
      </c>
      <c r="D1609" s="206" t="s">
        <v>2898</v>
      </c>
      <c r="E1609" s="206" t="s">
        <v>2899</v>
      </c>
      <c r="F1609" s="206"/>
      <c r="G1609" s="208" t="s">
        <v>1885</v>
      </c>
      <c r="H1609" s="313"/>
      <c r="I1609" s="209">
        <v>337500</v>
      </c>
      <c r="J1609" s="329">
        <f t="shared" si="26"/>
        <v>7656486</v>
      </c>
      <c r="K1609" s="419"/>
    </row>
    <row r="1610" spans="2:11" s="511" customFormat="1" hidden="1" x14ac:dyDescent="0.25">
      <c r="B1610" s="206"/>
      <c r="C1610" s="207">
        <v>43918</v>
      </c>
      <c r="D1610" s="206" t="s">
        <v>2650</v>
      </c>
      <c r="E1610" s="206" t="s">
        <v>2900</v>
      </c>
      <c r="F1610" s="206"/>
      <c r="G1610" s="208" t="s">
        <v>681</v>
      </c>
      <c r="H1610" s="313"/>
      <c r="I1610" s="209">
        <v>189000</v>
      </c>
      <c r="J1610" s="329">
        <f t="shared" si="26"/>
        <v>7467486</v>
      </c>
      <c r="K1610" s="419"/>
    </row>
    <row r="1611" spans="2:11" s="511" customFormat="1" hidden="1" x14ac:dyDescent="0.25">
      <c r="B1611" s="206"/>
      <c r="C1611" s="207">
        <v>43918</v>
      </c>
      <c r="D1611" s="206" t="s">
        <v>2901</v>
      </c>
      <c r="E1611" s="206" t="s">
        <v>2902</v>
      </c>
      <c r="F1611" s="206"/>
      <c r="G1611" s="208" t="s">
        <v>2110</v>
      </c>
      <c r="H1611" s="313"/>
      <c r="I1611" s="209">
        <v>1744700</v>
      </c>
      <c r="J1611" s="329">
        <f t="shared" si="26"/>
        <v>5722786</v>
      </c>
      <c r="K1611" s="419"/>
    </row>
    <row r="1612" spans="2:11" s="511" customFormat="1" hidden="1" x14ac:dyDescent="0.25">
      <c r="B1612" s="206"/>
      <c r="C1612" s="207">
        <v>43920</v>
      </c>
      <c r="D1612" s="206" t="s">
        <v>2908</v>
      </c>
      <c r="E1612" s="206"/>
      <c r="F1612" s="206"/>
      <c r="G1612" s="208" t="s">
        <v>1930</v>
      </c>
      <c r="H1612" s="313">
        <v>50000</v>
      </c>
      <c r="I1612" s="209"/>
      <c r="J1612" s="329">
        <f t="shared" si="26"/>
        <v>5772786</v>
      </c>
      <c r="K1612" s="419"/>
    </row>
    <row r="1613" spans="2:11" s="511" customFormat="1" hidden="1" x14ac:dyDescent="0.25">
      <c r="B1613" s="206"/>
      <c r="C1613" s="207">
        <v>43920</v>
      </c>
      <c r="D1613" s="206" t="s">
        <v>2906</v>
      </c>
      <c r="E1613" s="206" t="s">
        <v>2907</v>
      </c>
      <c r="F1613" s="206"/>
      <c r="G1613" s="208" t="s">
        <v>1930</v>
      </c>
      <c r="H1613" s="313"/>
      <c r="I1613" s="209">
        <v>76000</v>
      </c>
      <c r="J1613" s="329">
        <f t="shared" ref="J1613:J1676" si="27">J1612+H1613-I1613</f>
        <v>5696786</v>
      </c>
      <c r="K1613" s="419"/>
    </row>
    <row r="1614" spans="2:11" s="511" customFormat="1" hidden="1" x14ac:dyDescent="0.25">
      <c r="B1614" s="206"/>
      <c r="C1614" s="207">
        <v>43920</v>
      </c>
      <c r="D1614" s="206" t="s">
        <v>2852</v>
      </c>
      <c r="E1614" s="206" t="s">
        <v>2909</v>
      </c>
      <c r="F1614" s="206"/>
      <c r="G1614" s="208" t="s">
        <v>559</v>
      </c>
      <c r="H1614" s="313"/>
      <c r="I1614" s="209">
        <v>1232700</v>
      </c>
      <c r="J1614" s="329">
        <f t="shared" si="27"/>
        <v>4464086</v>
      </c>
      <c r="K1614" s="419"/>
    </row>
    <row r="1615" spans="2:11" s="511" customFormat="1" hidden="1" x14ac:dyDescent="0.25">
      <c r="B1615" s="206"/>
      <c r="C1615" s="207"/>
      <c r="D1615" s="206"/>
      <c r="E1615" s="206"/>
      <c r="F1615" s="206"/>
      <c r="G1615" s="208"/>
      <c r="H1615" s="313"/>
      <c r="I1615" s="209"/>
      <c r="J1615" s="329">
        <f t="shared" si="27"/>
        <v>4464086</v>
      </c>
      <c r="K1615" s="419"/>
    </row>
    <row r="1616" spans="2:11" s="511" customFormat="1" hidden="1" x14ac:dyDescent="0.25">
      <c r="B1616" s="206"/>
      <c r="C1616" s="206"/>
      <c r="D1616" s="206"/>
      <c r="E1616" s="206"/>
      <c r="F1616" s="206"/>
      <c r="G1616" s="208"/>
      <c r="H1616" s="313"/>
      <c r="I1616" s="209"/>
      <c r="J1616" s="329">
        <f t="shared" si="27"/>
        <v>4464086</v>
      </c>
      <c r="K1616" s="419"/>
    </row>
    <row r="1617" spans="2:11" s="511" customFormat="1" hidden="1" x14ac:dyDescent="0.25">
      <c r="B1617" s="206"/>
      <c r="C1617" s="207">
        <v>43913</v>
      </c>
      <c r="D1617" s="206" t="s">
        <v>2912</v>
      </c>
      <c r="E1617" s="206" t="s">
        <v>2911</v>
      </c>
      <c r="F1617" s="206"/>
      <c r="G1617" s="208" t="s">
        <v>231</v>
      </c>
      <c r="H1617" s="313"/>
      <c r="I1617" s="209">
        <v>380000</v>
      </c>
      <c r="J1617" s="329">
        <f t="shared" si="27"/>
        <v>4084086</v>
      </c>
      <c r="K1617" s="419"/>
    </row>
    <row r="1618" spans="2:11" s="511" customFormat="1" hidden="1" x14ac:dyDescent="0.25">
      <c r="B1618" s="206"/>
      <c r="C1618" s="207">
        <v>43917</v>
      </c>
      <c r="D1618" s="206" t="s">
        <v>2910</v>
      </c>
      <c r="E1618" s="206" t="s">
        <v>2913</v>
      </c>
      <c r="F1618" s="206"/>
      <c r="G1618" s="208" t="s">
        <v>1930</v>
      </c>
      <c r="H1618" s="313"/>
      <c r="I1618" s="209">
        <v>450000</v>
      </c>
      <c r="J1618" s="329">
        <f t="shared" si="27"/>
        <v>3634086</v>
      </c>
      <c r="K1618" s="419"/>
    </row>
    <row r="1619" spans="2:11" s="511" customFormat="1" hidden="1" x14ac:dyDescent="0.25">
      <c r="B1619" s="206"/>
      <c r="C1619" s="207">
        <v>43918</v>
      </c>
      <c r="D1619" s="206" t="s">
        <v>2914</v>
      </c>
      <c r="E1619" s="206" t="s">
        <v>2915</v>
      </c>
      <c r="F1619" s="206"/>
      <c r="G1619" s="208" t="s">
        <v>231</v>
      </c>
      <c r="H1619" s="313"/>
      <c r="I1619" s="209">
        <v>550000</v>
      </c>
      <c r="J1619" s="329">
        <f t="shared" si="27"/>
        <v>3084086</v>
      </c>
      <c r="K1619" s="419"/>
    </row>
    <row r="1620" spans="2:11" s="511" customFormat="1" hidden="1" x14ac:dyDescent="0.25">
      <c r="B1620" s="206"/>
      <c r="C1620" s="207">
        <v>43921</v>
      </c>
      <c r="D1620" s="206" t="s">
        <v>2916</v>
      </c>
      <c r="E1620" s="206" t="s">
        <v>2917</v>
      </c>
      <c r="F1620" s="206"/>
      <c r="G1620" s="208" t="s">
        <v>869</v>
      </c>
      <c r="H1620" s="313"/>
      <c r="I1620" s="209">
        <v>1900000</v>
      </c>
      <c r="J1620" s="329">
        <f t="shared" si="27"/>
        <v>1184086</v>
      </c>
      <c r="K1620" s="419"/>
    </row>
    <row r="1621" spans="2:11" s="511" customFormat="1" hidden="1" x14ac:dyDescent="0.25">
      <c r="B1621" s="206"/>
      <c r="C1621" s="206"/>
      <c r="D1621" s="206"/>
      <c r="E1621" s="206"/>
      <c r="F1621" s="206"/>
      <c r="G1621" s="208"/>
      <c r="H1621" s="313"/>
      <c r="I1621" s="209"/>
      <c r="J1621" s="329">
        <f t="shared" si="27"/>
        <v>1184086</v>
      </c>
      <c r="K1621" s="419"/>
    </row>
    <row r="1622" spans="2:11" s="511" customFormat="1" hidden="1" x14ac:dyDescent="0.25">
      <c r="B1622" s="206"/>
      <c r="C1622" s="206"/>
      <c r="D1622" s="429" t="s">
        <v>2920</v>
      </c>
      <c r="E1622" s="206"/>
      <c r="F1622" s="206"/>
      <c r="G1622" s="208"/>
      <c r="H1622" s="313">
        <v>20535914</v>
      </c>
      <c r="I1622" s="209"/>
      <c r="J1622" s="329">
        <f t="shared" si="27"/>
        <v>21720000</v>
      </c>
      <c r="K1622" s="419"/>
    </row>
    <row r="1623" spans="2:11" s="511" customFormat="1" hidden="1" x14ac:dyDescent="0.25">
      <c r="B1623" s="206"/>
      <c r="C1623" s="207">
        <v>43922</v>
      </c>
      <c r="D1623" s="206" t="s">
        <v>2921</v>
      </c>
      <c r="E1623" s="206"/>
      <c r="F1623" s="206"/>
      <c r="G1623" s="208" t="s">
        <v>2922</v>
      </c>
      <c r="H1623" s="313">
        <v>1900000</v>
      </c>
      <c r="I1623" s="209"/>
      <c r="J1623" s="329">
        <f t="shared" si="27"/>
        <v>23620000</v>
      </c>
      <c r="K1623" s="419"/>
    </row>
    <row r="1624" spans="2:11" s="511" customFormat="1" hidden="1" x14ac:dyDescent="0.25">
      <c r="B1624" s="206"/>
      <c r="C1624" s="207">
        <v>43922</v>
      </c>
      <c r="D1624" s="206" t="s">
        <v>2923</v>
      </c>
      <c r="E1624" s="206" t="s">
        <v>2924</v>
      </c>
      <c r="F1624" s="206"/>
      <c r="G1624" s="208" t="s">
        <v>2922</v>
      </c>
      <c r="H1624" s="313"/>
      <c r="I1624" s="209">
        <v>1900000</v>
      </c>
      <c r="J1624" s="329">
        <f t="shared" si="27"/>
        <v>21720000</v>
      </c>
      <c r="K1624" s="419"/>
    </row>
    <row r="1625" spans="2:11" s="511" customFormat="1" hidden="1" x14ac:dyDescent="0.25">
      <c r="B1625" s="206"/>
      <c r="C1625" s="207">
        <v>43922</v>
      </c>
      <c r="D1625" s="206" t="s">
        <v>2925</v>
      </c>
      <c r="E1625" s="206"/>
      <c r="F1625" s="206"/>
      <c r="G1625" s="208" t="s">
        <v>1930</v>
      </c>
      <c r="H1625" s="313">
        <v>450000</v>
      </c>
      <c r="I1625" s="209"/>
      <c r="J1625" s="329">
        <f t="shared" si="27"/>
        <v>22170000</v>
      </c>
      <c r="K1625" s="419"/>
    </row>
    <row r="1626" spans="2:11" s="511" customFormat="1" hidden="1" x14ac:dyDescent="0.25">
      <c r="B1626" s="206"/>
      <c r="C1626" s="207">
        <v>43922</v>
      </c>
      <c r="D1626" s="206" t="s">
        <v>2926</v>
      </c>
      <c r="E1626" s="206" t="s">
        <v>2927</v>
      </c>
      <c r="F1626" s="206"/>
      <c r="G1626" s="208" t="s">
        <v>2928</v>
      </c>
      <c r="H1626" s="313"/>
      <c r="I1626" s="209">
        <v>450000</v>
      </c>
      <c r="J1626" s="329">
        <f t="shared" si="27"/>
        <v>21720000</v>
      </c>
      <c r="K1626" s="419"/>
    </row>
    <row r="1627" spans="2:11" s="511" customFormat="1" hidden="1" x14ac:dyDescent="0.25">
      <c r="B1627" s="206"/>
      <c r="C1627" s="207">
        <v>43923</v>
      </c>
      <c r="D1627" s="206" t="s">
        <v>2929</v>
      </c>
      <c r="E1627" s="206"/>
      <c r="F1627" s="206"/>
      <c r="G1627" s="208" t="s">
        <v>263</v>
      </c>
      <c r="H1627" s="313">
        <v>380000</v>
      </c>
      <c r="I1627" s="209"/>
      <c r="J1627" s="329">
        <f t="shared" si="27"/>
        <v>22100000</v>
      </c>
      <c r="K1627" s="419"/>
    </row>
    <row r="1628" spans="2:11" s="511" customFormat="1" hidden="1" x14ac:dyDescent="0.25">
      <c r="B1628" s="206"/>
      <c r="C1628" s="207">
        <v>43923</v>
      </c>
      <c r="D1628" s="206" t="s">
        <v>2930</v>
      </c>
      <c r="E1628" s="206" t="s">
        <v>2931</v>
      </c>
      <c r="F1628" s="206"/>
      <c r="G1628" s="208" t="s">
        <v>263</v>
      </c>
      <c r="H1628" s="313"/>
      <c r="I1628" s="209">
        <v>380000</v>
      </c>
      <c r="J1628" s="329">
        <f t="shared" si="27"/>
        <v>21720000</v>
      </c>
      <c r="K1628" s="419"/>
    </row>
    <row r="1629" spans="2:11" s="511" customFormat="1" hidden="1" x14ac:dyDescent="0.25">
      <c r="B1629" s="206"/>
      <c r="C1629" s="207">
        <v>43923</v>
      </c>
      <c r="D1629" s="206" t="s">
        <v>2932</v>
      </c>
      <c r="E1629" s="206" t="s">
        <v>2937</v>
      </c>
      <c r="F1629" s="206"/>
      <c r="G1629" s="208" t="s">
        <v>2933</v>
      </c>
      <c r="H1629" s="313"/>
      <c r="I1629" s="209">
        <v>925000</v>
      </c>
      <c r="J1629" s="329">
        <f t="shared" si="27"/>
        <v>20795000</v>
      </c>
      <c r="K1629" s="419"/>
    </row>
    <row r="1630" spans="2:11" s="511" customFormat="1" hidden="1" x14ac:dyDescent="0.25">
      <c r="B1630" s="206"/>
      <c r="C1630" s="207">
        <v>43924</v>
      </c>
      <c r="D1630" s="206" t="s">
        <v>2934</v>
      </c>
      <c r="E1630" s="206" t="s">
        <v>2938</v>
      </c>
      <c r="F1630" s="206"/>
      <c r="G1630" s="208" t="s">
        <v>559</v>
      </c>
      <c r="H1630" s="313"/>
      <c r="I1630" s="209">
        <v>11000</v>
      </c>
      <c r="J1630" s="329">
        <f t="shared" si="27"/>
        <v>20784000</v>
      </c>
      <c r="K1630" s="419"/>
    </row>
    <row r="1631" spans="2:11" s="511" customFormat="1" hidden="1" x14ac:dyDescent="0.25">
      <c r="B1631" s="206"/>
      <c r="C1631" s="207">
        <v>43924</v>
      </c>
      <c r="D1631" s="206" t="s">
        <v>2935</v>
      </c>
      <c r="E1631" s="206" t="s">
        <v>2939</v>
      </c>
      <c r="F1631" s="206"/>
      <c r="G1631" s="208" t="s">
        <v>2940</v>
      </c>
      <c r="H1631" s="313"/>
      <c r="I1631" s="209">
        <v>256000</v>
      </c>
      <c r="J1631" s="329">
        <f t="shared" si="27"/>
        <v>20528000</v>
      </c>
      <c r="K1631" s="419"/>
    </row>
    <row r="1632" spans="2:11" s="511" customFormat="1" hidden="1" x14ac:dyDescent="0.25">
      <c r="B1632" s="206"/>
      <c r="C1632" s="207">
        <v>43925</v>
      </c>
      <c r="D1632" s="206" t="s">
        <v>2941</v>
      </c>
      <c r="E1632" s="206" t="s">
        <v>2936</v>
      </c>
      <c r="F1632" s="206"/>
      <c r="G1632" s="208" t="s">
        <v>2943</v>
      </c>
      <c r="H1632" s="313"/>
      <c r="I1632" s="209">
        <v>60000</v>
      </c>
      <c r="J1632" s="329">
        <f t="shared" si="27"/>
        <v>20468000</v>
      </c>
      <c r="K1632" s="419"/>
    </row>
    <row r="1633" spans="2:11" s="511" customFormat="1" hidden="1" x14ac:dyDescent="0.25">
      <c r="B1633" s="206"/>
      <c r="C1633" s="207">
        <v>43925</v>
      </c>
      <c r="D1633" s="206" t="s">
        <v>2944</v>
      </c>
      <c r="E1633" s="206" t="s">
        <v>2942</v>
      </c>
      <c r="F1633" s="206"/>
      <c r="G1633" s="208" t="s">
        <v>2943</v>
      </c>
      <c r="H1633" s="313"/>
      <c r="I1633" s="209">
        <v>394500</v>
      </c>
      <c r="J1633" s="329">
        <f t="shared" si="27"/>
        <v>20073500</v>
      </c>
      <c r="K1633" s="419"/>
    </row>
    <row r="1634" spans="2:11" s="511" customFormat="1" hidden="1" x14ac:dyDescent="0.25">
      <c r="B1634" s="206"/>
      <c r="C1634" s="207">
        <v>43925</v>
      </c>
      <c r="D1634" s="206" t="s">
        <v>2946</v>
      </c>
      <c r="E1634" s="206" t="s">
        <v>2945</v>
      </c>
      <c r="F1634" s="206"/>
      <c r="G1634" s="208" t="s">
        <v>2948</v>
      </c>
      <c r="H1634" s="313"/>
      <c r="I1634" s="209">
        <v>813500</v>
      </c>
      <c r="J1634" s="329">
        <f t="shared" si="27"/>
        <v>19260000</v>
      </c>
      <c r="K1634" s="419"/>
    </row>
    <row r="1635" spans="2:11" s="511" customFormat="1" hidden="1" x14ac:dyDescent="0.25">
      <c r="B1635" s="206"/>
      <c r="C1635" s="207">
        <v>43928</v>
      </c>
      <c r="D1635" s="206" t="s">
        <v>2949</v>
      </c>
      <c r="E1635" s="206" t="s">
        <v>2947</v>
      </c>
      <c r="F1635" s="206"/>
      <c r="G1635" s="208" t="s">
        <v>2951</v>
      </c>
      <c r="H1635" s="313"/>
      <c r="I1635" s="209">
        <v>930000</v>
      </c>
      <c r="J1635" s="329">
        <f t="shared" si="27"/>
        <v>18330000</v>
      </c>
      <c r="K1635" s="419"/>
    </row>
    <row r="1636" spans="2:11" s="511" customFormat="1" hidden="1" x14ac:dyDescent="0.25">
      <c r="B1636" s="206"/>
      <c r="C1636" s="207">
        <v>43928</v>
      </c>
      <c r="D1636" s="206" t="s">
        <v>2952</v>
      </c>
      <c r="E1636" s="206" t="s">
        <v>2950</v>
      </c>
      <c r="F1636" s="206"/>
      <c r="G1636" s="208" t="s">
        <v>2922</v>
      </c>
      <c r="H1636" s="313"/>
      <c r="I1636" s="209">
        <v>896000</v>
      </c>
      <c r="J1636" s="329">
        <f t="shared" si="27"/>
        <v>17434000</v>
      </c>
      <c r="K1636" s="419"/>
    </row>
    <row r="1637" spans="2:11" s="511" customFormat="1" hidden="1" x14ac:dyDescent="0.25">
      <c r="B1637" s="206"/>
      <c r="C1637" s="207">
        <v>43928</v>
      </c>
      <c r="D1637" s="206" t="s">
        <v>2954</v>
      </c>
      <c r="E1637" s="206" t="s">
        <v>2953</v>
      </c>
      <c r="F1637" s="206"/>
      <c r="G1637" s="208" t="s">
        <v>416</v>
      </c>
      <c r="H1637" s="313"/>
      <c r="I1637" s="209">
        <v>2449800</v>
      </c>
      <c r="J1637" s="329">
        <f t="shared" si="27"/>
        <v>14984200</v>
      </c>
      <c r="K1637" s="419"/>
    </row>
    <row r="1638" spans="2:11" s="511" customFormat="1" hidden="1" x14ac:dyDescent="0.25">
      <c r="B1638" s="206"/>
      <c r="C1638" s="207">
        <v>43929</v>
      </c>
      <c r="D1638" s="206" t="s">
        <v>2956</v>
      </c>
      <c r="E1638" s="206" t="s">
        <v>2955</v>
      </c>
      <c r="F1638" s="206"/>
      <c r="G1638" s="208" t="s">
        <v>67</v>
      </c>
      <c r="H1638" s="313"/>
      <c r="I1638" s="209">
        <v>700000</v>
      </c>
      <c r="J1638" s="329">
        <f t="shared" si="27"/>
        <v>14284200</v>
      </c>
      <c r="K1638" s="419"/>
    </row>
    <row r="1639" spans="2:11" s="511" customFormat="1" hidden="1" x14ac:dyDescent="0.25">
      <c r="B1639" s="206"/>
      <c r="C1639" s="207">
        <v>43930</v>
      </c>
      <c r="D1639" s="206" t="s">
        <v>2958</v>
      </c>
      <c r="E1639" s="206" t="s">
        <v>2957</v>
      </c>
      <c r="F1639" s="206"/>
      <c r="G1639" s="208" t="s">
        <v>2960</v>
      </c>
      <c r="H1639" s="313"/>
      <c r="I1639" s="209">
        <v>723181</v>
      </c>
      <c r="J1639" s="329">
        <f t="shared" si="27"/>
        <v>13561019</v>
      </c>
      <c r="K1639" s="419"/>
    </row>
    <row r="1640" spans="2:11" s="511" customFormat="1" hidden="1" x14ac:dyDescent="0.25">
      <c r="B1640" s="206"/>
      <c r="C1640" s="207">
        <v>43931</v>
      </c>
      <c r="D1640" s="206" t="s">
        <v>2977</v>
      </c>
      <c r="E1640" s="206"/>
      <c r="F1640" s="206"/>
      <c r="G1640" s="208" t="s">
        <v>263</v>
      </c>
      <c r="H1640" s="313">
        <v>550000</v>
      </c>
      <c r="I1640" s="209"/>
      <c r="J1640" s="329">
        <f t="shared" si="27"/>
        <v>14111019</v>
      </c>
      <c r="K1640" s="419"/>
    </row>
    <row r="1641" spans="2:11" s="511" customFormat="1" hidden="1" x14ac:dyDescent="0.25">
      <c r="B1641" s="206"/>
      <c r="C1641" s="207">
        <v>43934</v>
      </c>
      <c r="D1641" s="206" t="s">
        <v>2961</v>
      </c>
      <c r="E1641" s="206" t="s">
        <v>2959</v>
      </c>
      <c r="F1641" s="206"/>
      <c r="G1641" s="208" t="s">
        <v>1816</v>
      </c>
      <c r="H1641" s="313"/>
      <c r="I1641" s="209">
        <v>1467300</v>
      </c>
      <c r="J1641" s="329">
        <f t="shared" si="27"/>
        <v>12643719</v>
      </c>
      <c r="K1641" s="419"/>
    </row>
    <row r="1642" spans="2:11" s="511" customFormat="1" hidden="1" x14ac:dyDescent="0.25">
      <c r="B1642" s="206"/>
      <c r="C1642" s="207">
        <v>43934</v>
      </c>
      <c r="D1642" s="206" t="s">
        <v>2963</v>
      </c>
      <c r="E1642" s="206" t="s">
        <v>2962</v>
      </c>
      <c r="F1642" s="206"/>
      <c r="G1642" s="208" t="s">
        <v>1885</v>
      </c>
      <c r="H1642" s="313"/>
      <c r="I1642" s="209">
        <v>44500</v>
      </c>
      <c r="J1642" s="329">
        <f t="shared" si="27"/>
        <v>12599219</v>
      </c>
      <c r="K1642" s="419"/>
    </row>
    <row r="1643" spans="2:11" s="511" customFormat="1" hidden="1" x14ac:dyDescent="0.25">
      <c r="B1643" s="206"/>
      <c r="C1643" s="207">
        <v>43934</v>
      </c>
      <c r="D1643" s="206" t="s">
        <v>2965</v>
      </c>
      <c r="E1643" s="206" t="s">
        <v>2964</v>
      </c>
      <c r="F1643" s="206"/>
      <c r="G1643" s="208" t="s">
        <v>2888</v>
      </c>
      <c r="H1643" s="313"/>
      <c r="I1643" s="209">
        <v>3728200</v>
      </c>
      <c r="J1643" s="329">
        <f t="shared" si="27"/>
        <v>8871019</v>
      </c>
      <c r="K1643" s="419"/>
    </row>
    <row r="1644" spans="2:11" s="511" customFormat="1" hidden="1" x14ac:dyDescent="0.25">
      <c r="B1644" s="206"/>
      <c r="C1644" s="207">
        <v>43934</v>
      </c>
      <c r="D1644" s="206" t="s">
        <v>2967</v>
      </c>
      <c r="E1644" s="206" t="s">
        <v>2966</v>
      </c>
      <c r="F1644" s="206"/>
      <c r="G1644" s="208" t="s">
        <v>2940</v>
      </c>
      <c r="H1644" s="313"/>
      <c r="I1644" s="209">
        <v>192000</v>
      </c>
      <c r="J1644" s="329">
        <f t="shared" si="27"/>
        <v>8679019</v>
      </c>
      <c r="K1644" s="419"/>
    </row>
    <row r="1645" spans="2:11" s="511" customFormat="1" hidden="1" x14ac:dyDescent="0.25">
      <c r="B1645" s="206"/>
      <c r="C1645" s="207">
        <v>43936</v>
      </c>
      <c r="D1645" s="206" t="s">
        <v>2978</v>
      </c>
      <c r="E1645" s="206" t="s">
        <v>2968</v>
      </c>
      <c r="F1645" s="206"/>
      <c r="G1645" s="208" t="s">
        <v>38</v>
      </c>
      <c r="H1645" s="313"/>
      <c r="I1645" s="209">
        <v>5900000</v>
      </c>
      <c r="J1645" s="329">
        <f t="shared" si="27"/>
        <v>2779019</v>
      </c>
      <c r="K1645" s="419"/>
    </row>
    <row r="1646" spans="2:11" s="511" customFormat="1" hidden="1" x14ac:dyDescent="0.25">
      <c r="B1646" s="206"/>
      <c r="C1646" s="207">
        <v>43936</v>
      </c>
      <c r="D1646" s="206" t="s">
        <v>2971</v>
      </c>
      <c r="E1646" s="206" t="s">
        <v>2969</v>
      </c>
      <c r="F1646" s="206"/>
      <c r="G1646" s="208" t="s">
        <v>263</v>
      </c>
      <c r="H1646" s="313"/>
      <c r="I1646" s="209">
        <v>490000</v>
      </c>
      <c r="J1646" s="329">
        <f t="shared" si="27"/>
        <v>2289019</v>
      </c>
      <c r="K1646" s="419"/>
    </row>
    <row r="1647" spans="2:11" s="511" customFormat="1" hidden="1" x14ac:dyDescent="0.25">
      <c r="B1647" s="206"/>
      <c r="C1647" s="207">
        <v>43936</v>
      </c>
      <c r="D1647" s="206" t="s">
        <v>2974</v>
      </c>
      <c r="E1647" s="206" t="s">
        <v>2970</v>
      </c>
      <c r="F1647" s="206"/>
      <c r="G1647" s="208" t="s">
        <v>2975</v>
      </c>
      <c r="H1647" s="313"/>
      <c r="I1647" s="209">
        <v>1608212</v>
      </c>
      <c r="J1647" s="329">
        <f t="shared" si="27"/>
        <v>680807</v>
      </c>
      <c r="K1647" s="419"/>
    </row>
    <row r="1648" spans="2:11" s="511" customFormat="1" hidden="1" x14ac:dyDescent="0.25">
      <c r="B1648" s="206"/>
      <c r="C1648" s="207">
        <v>43936</v>
      </c>
      <c r="D1648" s="206" t="s">
        <v>2976</v>
      </c>
      <c r="E1648" s="206"/>
      <c r="F1648" s="206"/>
      <c r="G1648" s="208" t="s">
        <v>2960</v>
      </c>
      <c r="H1648" s="313">
        <v>278000</v>
      </c>
      <c r="I1648" s="209"/>
      <c r="J1648" s="329">
        <f t="shared" si="27"/>
        <v>958807</v>
      </c>
      <c r="K1648" s="419"/>
    </row>
    <row r="1649" spans="2:11" s="511" customFormat="1" hidden="1" x14ac:dyDescent="0.25">
      <c r="B1649" s="206"/>
      <c r="C1649" s="207"/>
      <c r="D1649" s="206"/>
      <c r="E1649" s="206"/>
      <c r="F1649" s="206"/>
      <c r="G1649" s="208"/>
      <c r="H1649" s="313"/>
      <c r="I1649" s="209"/>
      <c r="J1649" s="329">
        <f t="shared" si="27"/>
        <v>958807</v>
      </c>
      <c r="K1649" s="419"/>
    </row>
    <row r="1650" spans="2:11" s="511" customFormat="1" hidden="1" x14ac:dyDescent="0.25">
      <c r="B1650" s="206"/>
      <c r="C1650" s="207"/>
      <c r="D1650" s="206"/>
      <c r="E1650" s="206"/>
      <c r="F1650" s="206"/>
      <c r="G1650" s="208"/>
      <c r="H1650" s="313"/>
      <c r="I1650" s="209"/>
      <c r="J1650" s="329">
        <f t="shared" si="27"/>
        <v>958807</v>
      </c>
      <c r="K1650" s="419"/>
    </row>
    <row r="1651" spans="2:11" s="511" customFormat="1" hidden="1" x14ac:dyDescent="0.25">
      <c r="B1651" s="206"/>
      <c r="C1651" s="207">
        <v>43934</v>
      </c>
      <c r="D1651" s="206" t="s">
        <v>2972</v>
      </c>
      <c r="E1651" s="206" t="s">
        <v>2973</v>
      </c>
      <c r="F1651" s="206" t="s">
        <v>3123</v>
      </c>
      <c r="G1651" s="208" t="s">
        <v>263</v>
      </c>
      <c r="H1651" s="313"/>
      <c r="I1651" s="209">
        <v>500000</v>
      </c>
      <c r="J1651" s="329">
        <f t="shared" si="27"/>
        <v>458807</v>
      </c>
      <c r="K1651" s="419" t="s">
        <v>3011</v>
      </c>
    </row>
    <row r="1652" spans="2:11" s="511" customFormat="1" hidden="1" x14ac:dyDescent="0.25">
      <c r="B1652" s="206"/>
      <c r="C1652" s="207">
        <v>43936</v>
      </c>
      <c r="D1652" s="206" t="s">
        <v>2979</v>
      </c>
      <c r="E1652" s="206" t="s">
        <v>2980</v>
      </c>
      <c r="F1652" s="206" t="s">
        <v>3124</v>
      </c>
      <c r="G1652" s="208" t="s">
        <v>263</v>
      </c>
      <c r="H1652" s="313"/>
      <c r="I1652" s="209">
        <v>440000</v>
      </c>
      <c r="J1652" s="329">
        <f t="shared" si="27"/>
        <v>18807</v>
      </c>
      <c r="K1652" s="419" t="s">
        <v>3018</v>
      </c>
    </row>
    <row r="1653" spans="2:11" s="511" customFormat="1" hidden="1" x14ac:dyDescent="0.25">
      <c r="B1653" s="206"/>
      <c r="C1653" s="206"/>
      <c r="D1653" s="206"/>
      <c r="E1653" s="206"/>
      <c r="F1653" s="206"/>
      <c r="G1653" s="208"/>
      <c r="H1653" s="313"/>
      <c r="I1653" s="209"/>
      <c r="J1653" s="434">
        <f t="shared" si="27"/>
        <v>18807</v>
      </c>
      <c r="K1653" s="419"/>
    </row>
    <row r="1654" spans="2:11" s="511" customFormat="1" hidden="1" x14ac:dyDescent="0.25">
      <c r="B1654" s="206">
        <v>1</v>
      </c>
      <c r="C1654" s="206"/>
      <c r="D1654" s="206" t="s">
        <v>3243</v>
      </c>
      <c r="E1654" s="206"/>
      <c r="F1654" s="206"/>
      <c r="G1654" s="208"/>
      <c r="H1654" s="313">
        <v>24041193</v>
      </c>
      <c r="I1654" s="209"/>
      <c r="J1654" s="434">
        <f t="shared" si="27"/>
        <v>24060000</v>
      </c>
      <c r="K1654" s="419"/>
    </row>
    <row r="1655" spans="2:11" s="511" customFormat="1" hidden="1" x14ac:dyDescent="0.25">
      <c r="B1655" s="206">
        <v>2</v>
      </c>
      <c r="C1655" s="435">
        <v>43937</v>
      </c>
      <c r="D1655" s="206" t="s">
        <v>2984</v>
      </c>
      <c r="E1655" s="206" t="s">
        <v>2982</v>
      </c>
      <c r="F1655" s="206"/>
      <c r="G1655" s="208" t="s">
        <v>2981</v>
      </c>
      <c r="H1655" s="313"/>
      <c r="I1655" s="209">
        <v>450000</v>
      </c>
      <c r="J1655" s="434">
        <f t="shared" si="27"/>
        <v>23610000</v>
      </c>
      <c r="K1655" s="419" t="s">
        <v>3121</v>
      </c>
    </row>
    <row r="1656" spans="2:11" s="511" customFormat="1" hidden="1" x14ac:dyDescent="0.25">
      <c r="B1656" s="206">
        <v>3</v>
      </c>
      <c r="C1656" s="435">
        <v>43938</v>
      </c>
      <c r="D1656" s="206" t="s">
        <v>3029</v>
      </c>
      <c r="E1656" s="206"/>
      <c r="F1656" s="206" t="s">
        <v>2983</v>
      </c>
      <c r="G1656" s="208" t="s">
        <v>2981</v>
      </c>
      <c r="H1656" s="313">
        <f>450000-380000</f>
        <v>70000</v>
      </c>
      <c r="I1656" s="209"/>
      <c r="J1656" s="434">
        <f t="shared" si="27"/>
        <v>23680000</v>
      </c>
      <c r="K1656" s="419" t="s">
        <v>2985</v>
      </c>
    </row>
    <row r="1657" spans="2:11" s="511" customFormat="1" hidden="1" x14ac:dyDescent="0.25">
      <c r="B1657" s="206">
        <v>4</v>
      </c>
      <c r="C1657" s="435">
        <v>43938</v>
      </c>
      <c r="D1657" s="206" t="s">
        <v>2986</v>
      </c>
      <c r="E1657" s="206"/>
      <c r="F1657" s="206" t="s">
        <v>2987</v>
      </c>
      <c r="G1657" s="208" t="s">
        <v>2882</v>
      </c>
      <c r="H1657" s="313"/>
      <c r="I1657" s="445">
        <v>1400000</v>
      </c>
      <c r="J1657" s="434">
        <f t="shared" si="27"/>
        <v>22280000</v>
      </c>
      <c r="K1657" s="419" t="s">
        <v>3019</v>
      </c>
    </row>
    <row r="1658" spans="2:11" s="511" customFormat="1" hidden="1" x14ac:dyDescent="0.25">
      <c r="B1658" s="206">
        <v>5</v>
      </c>
      <c r="C1658" s="435">
        <v>43938</v>
      </c>
      <c r="D1658" s="206" t="s">
        <v>2989</v>
      </c>
      <c r="E1658" s="206"/>
      <c r="F1658" s="206" t="s">
        <v>2990</v>
      </c>
      <c r="G1658" s="208" t="s">
        <v>2991</v>
      </c>
      <c r="H1658" s="313"/>
      <c r="I1658" s="445">
        <v>60000</v>
      </c>
      <c r="J1658" s="434">
        <f t="shared" si="27"/>
        <v>22220000</v>
      </c>
      <c r="K1658" s="419" t="s">
        <v>3019</v>
      </c>
    </row>
    <row r="1659" spans="2:11" s="511" customFormat="1" hidden="1" x14ac:dyDescent="0.25">
      <c r="B1659" s="206">
        <v>6</v>
      </c>
      <c r="C1659" s="435">
        <v>43939</v>
      </c>
      <c r="D1659" s="206" t="s">
        <v>2992</v>
      </c>
      <c r="E1659" s="206" t="s">
        <v>2993</v>
      </c>
      <c r="F1659" s="206" t="s">
        <v>2995</v>
      </c>
      <c r="G1659" s="208" t="s">
        <v>2940</v>
      </c>
      <c r="H1659" s="313"/>
      <c r="I1659" s="445">
        <v>202000</v>
      </c>
      <c r="J1659" s="434">
        <f t="shared" si="27"/>
        <v>22018000</v>
      </c>
      <c r="K1659" s="419" t="s">
        <v>2994</v>
      </c>
    </row>
    <row r="1660" spans="2:11" s="511" customFormat="1" hidden="1" x14ac:dyDescent="0.25">
      <c r="B1660" s="206">
        <v>7</v>
      </c>
      <c r="C1660" s="435">
        <v>43939</v>
      </c>
      <c r="D1660" s="206" t="s">
        <v>2996</v>
      </c>
      <c r="E1660" s="206"/>
      <c r="F1660" s="206" t="s">
        <v>2997</v>
      </c>
      <c r="G1660" s="208" t="s">
        <v>343</v>
      </c>
      <c r="H1660" s="313"/>
      <c r="I1660" s="445">
        <v>250000</v>
      </c>
      <c r="J1660" s="434">
        <f t="shared" si="27"/>
        <v>21768000</v>
      </c>
      <c r="K1660" s="419" t="s">
        <v>2988</v>
      </c>
    </row>
    <row r="1661" spans="2:11" s="511" customFormat="1" hidden="1" x14ac:dyDescent="0.25">
      <c r="B1661" s="206">
        <v>8</v>
      </c>
      <c r="C1661" s="435">
        <v>43939</v>
      </c>
      <c r="D1661" s="206" t="s">
        <v>2999</v>
      </c>
      <c r="E1661" s="206"/>
      <c r="F1661" s="206" t="s">
        <v>2998</v>
      </c>
      <c r="G1661" s="208" t="s">
        <v>2991</v>
      </c>
      <c r="H1661" s="313"/>
      <c r="I1661" s="445">
        <v>60000</v>
      </c>
      <c r="J1661" s="434">
        <f t="shared" si="27"/>
        <v>21708000</v>
      </c>
      <c r="K1661" s="419" t="s">
        <v>2988</v>
      </c>
    </row>
    <row r="1662" spans="2:11" s="511" customFormat="1" hidden="1" x14ac:dyDescent="0.25">
      <c r="B1662" s="206">
        <v>9</v>
      </c>
      <c r="C1662" s="435">
        <v>43942</v>
      </c>
      <c r="D1662" s="206" t="s">
        <v>3012</v>
      </c>
      <c r="E1662" s="206" t="s">
        <v>3000</v>
      </c>
      <c r="F1662" s="206" t="s">
        <v>3002</v>
      </c>
      <c r="G1662" s="208" t="s">
        <v>561</v>
      </c>
      <c r="H1662" s="313"/>
      <c r="I1662" s="445">
        <v>275000</v>
      </c>
      <c r="J1662" s="434">
        <f t="shared" si="27"/>
        <v>21433000</v>
      </c>
      <c r="K1662" s="419" t="s">
        <v>3013</v>
      </c>
    </row>
    <row r="1663" spans="2:11" s="511" customFormat="1" hidden="1" x14ac:dyDescent="0.25">
      <c r="B1663" s="206">
        <v>10</v>
      </c>
      <c r="C1663" s="435">
        <v>43943</v>
      </c>
      <c r="D1663" s="206" t="s">
        <v>3001</v>
      </c>
      <c r="E1663" s="206"/>
      <c r="F1663" s="206" t="s">
        <v>3003</v>
      </c>
      <c r="G1663" s="208" t="s">
        <v>420</v>
      </c>
      <c r="H1663" s="313"/>
      <c r="I1663" s="445">
        <v>720000</v>
      </c>
      <c r="J1663" s="434">
        <f t="shared" si="27"/>
        <v>20713000</v>
      </c>
      <c r="K1663" s="419" t="s">
        <v>2988</v>
      </c>
    </row>
    <row r="1664" spans="2:11" s="511" customFormat="1" hidden="1" x14ac:dyDescent="0.25">
      <c r="B1664" s="206">
        <v>11</v>
      </c>
      <c r="C1664" s="435">
        <v>43943</v>
      </c>
      <c r="D1664" s="206" t="s">
        <v>3004</v>
      </c>
      <c r="E1664" s="206" t="s">
        <v>3005</v>
      </c>
      <c r="F1664" s="206" t="s">
        <v>3006</v>
      </c>
      <c r="G1664" s="208" t="s">
        <v>2981</v>
      </c>
      <c r="H1664" s="313"/>
      <c r="I1664" s="445">
        <v>80000</v>
      </c>
      <c r="J1664" s="434">
        <f t="shared" si="27"/>
        <v>20633000</v>
      </c>
      <c r="K1664" s="419" t="s">
        <v>3007</v>
      </c>
    </row>
    <row r="1665" spans="2:11" s="511" customFormat="1" hidden="1" x14ac:dyDescent="0.25">
      <c r="B1665" s="206">
        <v>12</v>
      </c>
      <c r="C1665" s="435">
        <v>43943</v>
      </c>
      <c r="D1665" s="206" t="s">
        <v>2910</v>
      </c>
      <c r="E1665" s="206" t="s">
        <v>3008</v>
      </c>
      <c r="F1665" s="206" t="s">
        <v>3009</v>
      </c>
      <c r="G1665" s="208" t="s">
        <v>1930</v>
      </c>
      <c r="H1665" s="313"/>
      <c r="I1665" s="445">
        <v>450000</v>
      </c>
      <c r="J1665" s="434">
        <f t="shared" si="27"/>
        <v>20183000</v>
      </c>
      <c r="K1665" s="419" t="s">
        <v>3010</v>
      </c>
    </row>
    <row r="1666" spans="2:11" s="511" customFormat="1" hidden="1" x14ac:dyDescent="0.25">
      <c r="B1666" s="206">
        <v>13</v>
      </c>
      <c r="C1666" s="435">
        <v>43943</v>
      </c>
      <c r="D1666" s="206" t="s">
        <v>3014</v>
      </c>
      <c r="E1666" s="206" t="s">
        <v>3015</v>
      </c>
      <c r="F1666" s="206" t="s">
        <v>3016</v>
      </c>
      <c r="G1666" s="208" t="s">
        <v>1885</v>
      </c>
      <c r="H1666" s="313"/>
      <c r="I1666" s="445">
        <v>177779</v>
      </c>
      <c r="J1666" s="434">
        <f t="shared" si="27"/>
        <v>20005221</v>
      </c>
      <c r="K1666" s="419" t="s">
        <v>3017</v>
      </c>
    </row>
    <row r="1667" spans="2:11" s="511" customFormat="1" hidden="1" x14ac:dyDescent="0.25">
      <c r="B1667" s="206">
        <v>14</v>
      </c>
      <c r="C1667" s="435">
        <v>43943</v>
      </c>
      <c r="D1667" s="206" t="s">
        <v>3024</v>
      </c>
      <c r="E1667" s="206" t="s">
        <v>3025</v>
      </c>
      <c r="F1667" s="206"/>
      <c r="G1667" s="208" t="s">
        <v>681</v>
      </c>
      <c r="H1667" s="313"/>
      <c r="I1667" s="209">
        <v>64000</v>
      </c>
      <c r="J1667" s="434">
        <f t="shared" si="27"/>
        <v>19941221</v>
      </c>
      <c r="K1667" s="419" t="s">
        <v>3027</v>
      </c>
    </row>
    <row r="1668" spans="2:11" s="511" customFormat="1" hidden="1" x14ac:dyDescent="0.25">
      <c r="B1668" s="206">
        <v>15</v>
      </c>
      <c r="C1668" s="435">
        <v>43944</v>
      </c>
      <c r="D1668" s="206" t="s">
        <v>3028</v>
      </c>
      <c r="E1668" s="206"/>
      <c r="F1668" s="206" t="s">
        <v>3021</v>
      </c>
      <c r="G1668" s="208" t="s">
        <v>681</v>
      </c>
      <c r="H1668" s="313">
        <f>64000-62000</f>
        <v>2000</v>
      </c>
      <c r="I1668" s="209"/>
      <c r="J1668" s="434">
        <f t="shared" si="27"/>
        <v>19943221</v>
      </c>
      <c r="K1668" s="419" t="s">
        <v>2985</v>
      </c>
    </row>
    <row r="1669" spans="2:11" s="511" customFormat="1" hidden="1" x14ac:dyDescent="0.25">
      <c r="B1669" s="206">
        <v>16</v>
      </c>
      <c r="C1669" s="435">
        <v>43944</v>
      </c>
      <c r="D1669" s="206" t="s">
        <v>3020</v>
      </c>
      <c r="E1669" s="206"/>
      <c r="F1669" s="206" t="s">
        <v>3023</v>
      </c>
      <c r="G1669" s="208" t="s">
        <v>1816</v>
      </c>
      <c r="H1669" s="313"/>
      <c r="I1669" s="445">
        <v>1053200</v>
      </c>
      <c r="J1669" s="434">
        <f t="shared" si="27"/>
        <v>18890021</v>
      </c>
      <c r="K1669" s="419" t="s">
        <v>3019</v>
      </c>
    </row>
    <row r="1670" spans="2:11" s="511" customFormat="1" hidden="1" x14ac:dyDescent="0.25">
      <c r="B1670" s="206">
        <v>17</v>
      </c>
      <c r="C1670" s="435">
        <v>43944</v>
      </c>
      <c r="D1670" s="206" t="s">
        <v>3022</v>
      </c>
      <c r="E1670" s="206"/>
      <c r="F1670" s="206" t="s">
        <v>3026</v>
      </c>
      <c r="G1670" s="208" t="s">
        <v>2882</v>
      </c>
      <c r="H1670" s="313"/>
      <c r="I1670" s="445">
        <v>1200000</v>
      </c>
      <c r="J1670" s="434">
        <f t="shared" si="27"/>
        <v>17690021</v>
      </c>
      <c r="K1670" s="419" t="s">
        <v>2988</v>
      </c>
    </row>
    <row r="1671" spans="2:11" s="511" customFormat="1" hidden="1" x14ac:dyDescent="0.25">
      <c r="B1671" s="206">
        <v>18</v>
      </c>
      <c r="C1671" s="435">
        <v>43944</v>
      </c>
      <c r="D1671" s="206" t="s">
        <v>3030</v>
      </c>
      <c r="E1671" s="206" t="s">
        <v>3031</v>
      </c>
      <c r="F1671" s="206"/>
      <c r="G1671" s="208" t="s">
        <v>559</v>
      </c>
      <c r="H1671" s="313"/>
      <c r="I1671" s="209">
        <v>300000</v>
      </c>
      <c r="J1671" s="434">
        <f t="shared" si="27"/>
        <v>17390021</v>
      </c>
      <c r="K1671" s="419" t="s">
        <v>3032</v>
      </c>
    </row>
    <row r="1672" spans="2:11" s="511" customFormat="1" hidden="1" x14ac:dyDescent="0.25">
      <c r="B1672" s="206">
        <v>19</v>
      </c>
      <c r="C1672" s="435">
        <v>43946</v>
      </c>
      <c r="D1672" s="206" t="s">
        <v>3033</v>
      </c>
      <c r="E1672" s="206"/>
      <c r="F1672" s="206" t="s">
        <v>3034</v>
      </c>
      <c r="G1672" s="208" t="s">
        <v>559</v>
      </c>
      <c r="H1672" s="313">
        <f>300000-272200</f>
        <v>27800</v>
      </c>
      <c r="I1672" s="209"/>
      <c r="J1672" s="434">
        <f t="shared" si="27"/>
        <v>17417821</v>
      </c>
      <c r="K1672" s="419" t="s">
        <v>2985</v>
      </c>
    </row>
    <row r="1673" spans="2:11" s="511" customFormat="1" hidden="1" x14ac:dyDescent="0.25">
      <c r="B1673" s="206">
        <v>20</v>
      </c>
      <c r="C1673" s="435">
        <v>43946</v>
      </c>
      <c r="D1673" s="206" t="s">
        <v>3035</v>
      </c>
      <c r="E1673" s="206"/>
      <c r="F1673" s="206" t="s">
        <v>3036</v>
      </c>
      <c r="G1673" s="208" t="s">
        <v>343</v>
      </c>
      <c r="H1673" s="313"/>
      <c r="I1673" s="445">
        <v>500000</v>
      </c>
      <c r="J1673" s="434">
        <f t="shared" si="27"/>
        <v>16917821</v>
      </c>
      <c r="K1673" s="419" t="s">
        <v>2988</v>
      </c>
    </row>
    <row r="1674" spans="2:11" s="511" customFormat="1" hidden="1" x14ac:dyDescent="0.25">
      <c r="B1674" s="206">
        <v>21</v>
      </c>
      <c r="C1674" s="435">
        <v>43948</v>
      </c>
      <c r="D1674" s="206" t="s">
        <v>3037</v>
      </c>
      <c r="E1674" s="206"/>
      <c r="F1674" s="206" t="s">
        <v>3038</v>
      </c>
      <c r="G1674" s="208" t="s">
        <v>2302</v>
      </c>
      <c r="H1674" s="313"/>
      <c r="I1674" s="445">
        <v>503000</v>
      </c>
      <c r="J1674" s="434">
        <f t="shared" si="27"/>
        <v>16414821</v>
      </c>
      <c r="K1674" s="419" t="s">
        <v>3019</v>
      </c>
    </row>
    <row r="1675" spans="2:11" s="511" customFormat="1" hidden="1" x14ac:dyDescent="0.25">
      <c r="B1675" s="206">
        <v>22</v>
      </c>
      <c r="C1675" s="435">
        <v>43948</v>
      </c>
      <c r="D1675" s="206" t="s">
        <v>3024</v>
      </c>
      <c r="E1675" s="206" t="s">
        <v>3039</v>
      </c>
      <c r="F1675" s="206" t="s">
        <v>3041</v>
      </c>
      <c r="G1675" s="208" t="s">
        <v>681</v>
      </c>
      <c r="H1675" s="313"/>
      <c r="I1675" s="445">
        <v>192000</v>
      </c>
      <c r="J1675" s="434">
        <f t="shared" si="27"/>
        <v>16222821</v>
      </c>
      <c r="K1675" s="419" t="s">
        <v>3040</v>
      </c>
    </row>
    <row r="1676" spans="2:11" s="511" customFormat="1" hidden="1" x14ac:dyDescent="0.25">
      <c r="B1676" s="206">
        <v>23</v>
      </c>
      <c r="C1676" s="435">
        <v>43949</v>
      </c>
      <c r="D1676" s="206" t="s">
        <v>3042</v>
      </c>
      <c r="E1676" s="206"/>
      <c r="F1676" s="206" t="s">
        <v>3043</v>
      </c>
      <c r="G1676" s="208" t="s">
        <v>420</v>
      </c>
      <c r="H1676" s="313"/>
      <c r="I1676" s="445">
        <v>583000</v>
      </c>
      <c r="J1676" s="434">
        <f t="shared" si="27"/>
        <v>15639821</v>
      </c>
      <c r="K1676" s="419" t="s">
        <v>2988</v>
      </c>
    </row>
    <row r="1677" spans="2:11" s="511" customFormat="1" hidden="1" x14ac:dyDescent="0.25">
      <c r="B1677" s="206">
        <v>24</v>
      </c>
      <c r="C1677" s="435">
        <v>43950</v>
      </c>
      <c r="D1677" s="206" t="s">
        <v>3044</v>
      </c>
      <c r="E1677" s="206" t="s">
        <v>3045</v>
      </c>
      <c r="F1677" s="206" t="s">
        <v>3048</v>
      </c>
      <c r="G1677" s="208" t="s">
        <v>3046</v>
      </c>
      <c r="H1677" s="313"/>
      <c r="I1677" s="445">
        <v>38000</v>
      </c>
      <c r="J1677" s="434">
        <f t="shared" ref="J1677:J1740" si="28">J1676+H1677-I1677</f>
        <v>15601821</v>
      </c>
      <c r="K1677" s="419" t="s">
        <v>3047</v>
      </c>
    </row>
    <row r="1678" spans="2:11" s="511" customFormat="1" hidden="1" x14ac:dyDescent="0.25">
      <c r="B1678" s="206">
        <v>25</v>
      </c>
      <c r="C1678" s="435">
        <v>43950</v>
      </c>
      <c r="D1678" s="206" t="s">
        <v>2952</v>
      </c>
      <c r="E1678" s="206"/>
      <c r="F1678" s="206" t="s">
        <v>3049</v>
      </c>
      <c r="G1678" s="208" t="s">
        <v>2922</v>
      </c>
      <c r="H1678" s="313"/>
      <c r="I1678" s="445">
        <v>367500</v>
      </c>
      <c r="J1678" s="434">
        <f t="shared" si="28"/>
        <v>15234321</v>
      </c>
      <c r="K1678" s="419" t="s">
        <v>2988</v>
      </c>
    </row>
    <row r="1679" spans="2:11" s="511" customFormat="1" hidden="1" x14ac:dyDescent="0.25">
      <c r="B1679" s="206">
        <v>26</v>
      </c>
      <c r="C1679" s="435">
        <v>43951</v>
      </c>
      <c r="D1679" s="206" t="s">
        <v>3050</v>
      </c>
      <c r="E1679" s="206" t="s">
        <v>3051</v>
      </c>
      <c r="F1679" s="206" t="s">
        <v>3053</v>
      </c>
      <c r="G1679" s="208" t="s">
        <v>561</v>
      </c>
      <c r="H1679" s="313"/>
      <c r="I1679" s="445">
        <v>255000</v>
      </c>
      <c r="J1679" s="434">
        <f t="shared" si="28"/>
        <v>14979321</v>
      </c>
      <c r="K1679" s="419" t="s">
        <v>3052</v>
      </c>
    </row>
    <row r="1680" spans="2:11" s="511" customFormat="1" hidden="1" x14ac:dyDescent="0.25">
      <c r="B1680" s="206">
        <v>27</v>
      </c>
      <c r="C1680" s="435">
        <v>43951</v>
      </c>
      <c r="D1680" s="206" t="s">
        <v>3054</v>
      </c>
      <c r="E1680" s="206"/>
      <c r="F1680" s="206" t="s">
        <v>3055</v>
      </c>
      <c r="G1680" s="208" t="s">
        <v>869</v>
      </c>
      <c r="H1680" s="313"/>
      <c r="I1680" s="445">
        <v>1900000</v>
      </c>
      <c r="J1680" s="434">
        <f t="shared" si="28"/>
        <v>13079321</v>
      </c>
      <c r="K1680" s="419" t="s">
        <v>3056</v>
      </c>
    </row>
    <row r="1681" spans="2:11" s="511" customFormat="1" hidden="1" x14ac:dyDescent="0.25">
      <c r="B1681" s="206">
        <v>28</v>
      </c>
      <c r="C1681" s="435">
        <v>43952</v>
      </c>
      <c r="D1681" s="206" t="s">
        <v>3057</v>
      </c>
      <c r="E1681" s="206"/>
      <c r="F1681" s="206" t="s">
        <v>3058</v>
      </c>
      <c r="G1681" s="208" t="s">
        <v>2960</v>
      </c>
      <c r="H1681" s="313"/>
      <c r="I1681" s="445">
        <v>1103836</v>
      </c>
      <c r="J1681" s="434">
        <f t="shared" si="28"/>
        <v>11975485</v>
      </c>
      <c r="K1681" s="419" t="s">
        <v>2988</v>
      </c>
    </row>
    <row r="1682" spans="2:11" s="511" customFormat="1" hidden="1" x14ac:dyDescent="0.25">
      <c r="B1682" s="206">
        <v>29</v>
      </c>
      <c r="C1682" s="435">
        <v>43952</v>
      </c>
      <c r="D1682" s="206" t="s">
        <v>3059</v>
      </c>
      <c r="E1682" s="206"/>
      <c r="F1682" s="206" t="s">
        <v>3060</v>
      </c>
      <c r="G1682" s="208" t="s">
        <v>420</v>
      </c>
      <c r="H1682" s="313"/>
      <c r="I1682" s="445">
        <v>664000</v>
      </c>
      <c r="J1682" s="434">
        <f t="shared" si="28"/>
        <v>11311485</v>
      </c>
      <c r="K1682" s="419" t="s">
        <v>2988</v>
      </c>
    </row>
    <row r="1683" spans="2:11" s="511" customFormat="1" hidden="1" x14ac:dyDescent="0.25">
      <c r="B1683" s="206">
        <v>30</v>
      </c>
      <c r="C1683" s="435">
        <v>43952</v>
      </c>
      <c r="D1683" s="206" t="s">
        <v>3061</v>
      </c>
      <c r="E1683" s="206" t="s">
        <v>3062</v>
      </c>
      <c r="F1683" s="206"/>
      <c r="G1683" s="208" t="s">
        <v>559</v>
      </c>
      <c r="H1683" s="313"/>
      <c r="I1683" s="209">
        <v>40000</v>
      </c>
      <c r="J1683" s="434">
        <f t="shared" si="28"/>
        <v>11271485</v>
      </c>
      <c r="K1683" s="419" t="s">
        <v>3063</v>
      </c>
    </row>
    <row r="1684" spans="2:11" s="511" customFormat="1" hidden="1" x14ac:dyDescent="0.25">
      <c r="B1684" s="206">
        <v>31</v>
      </c>
      <c r="C1684" s="435">
        <v>43956</v>
      </c>
      <c r="D1684" s="206" t="s">
        <v>3064</v>
      </c>
      <c r="E1684" s="206"/>
      <c r="F1684" s="206" t="s">
        <v>3065</v>
      </c>
      <c r="G1684" s="208" t="s">
        <v>559</v>
      </c>
      <c r="H1684" s="313">
        <f>40000-16000</f>
        <v>24000</v>
      </c>
      <c r="I1684" s="209"/>
      <c r="J1684" s="434">
        <f t="shared" si="28"/>
        <v>11295485</v>
      </c>
      <c r="K1684" s="419" t="s">
        <v>2985</v>
      </c>
    </row>
    <row r="1685" spans="2:11" s="511" customFormat="1" hidden="1" x14ac:dyDescent="0.25">
      <c r="B1685" s="206">
        <v>32</v>
      </c>
      <c r="C1685" s="435">
        <v>43956</v>
      </c>
      <c r="D1685" s="206" t="s">
        <v>3066</v>
      </c>
      <c r="E1685" s="206"/>
      <c r="F1685" s="206" t="s">
        <v>3067</v>
      </c>
      <c r="G1685" s="208" t="s">
        <v>559</v>
      </c>
      <c r="H1685" s="313"/>
      <c r="I1685" s="445">
        <v>10000</v>
      </c>
      <c r="J1685" s="434">
        <f t="shared" si="28"/>
        <v>11285485</v>
      </c>
      <c r="K1685" s="419" t="s">
        <v>2988</v>
      </c>
    </row>
    <row r="1686" spans="2:11" s="511" customFormat="1" hidden="1" x14ac:dyDescent="0.25">
      <c r="B1686" s="206">
        <v>33</v>
      </c>
      <c r="C1686" s="435">
        <v>43956</v>
      </c>
      <c r="D1686" s="206" t="s">
        <v>3068</v>
      </c>
      <c r="E1686" s="206" t="s">
        <v>3069</v>
      </c>
      <c r="F1686" s="206" t="s">
        <v>3070</v>
      </c>
      <c r="G1686" s="208" t="s">
        <v>681</v>
      </c>
      <c r="H1686" s="313"/>
      <c r="I1686" s="445">
        <v>128000</v>
      </c>
      <c r="J1686" s="434">
        <f t="shared" si="28"/>
        <v>11157485</v>
      </c>
      <c r="K1686" s="419" t="s">
        <v>3071</v>
      </c>
    </row>
    <row r="1687" spans="2:11" s="511" customFormat="1" hidden="1" x14ac:dyDescent="0.25">
      <c r="B1687" s="206">
        <v>34</v>
      </c>
      <c r="C1687" s="435">
        <v>43957</v>
      </c>
      <c r="D1687" s="206" t="s">
        <v>3072</v>
      </c>
      <c r="E1687" s="206" t="s">
        <v>3073</v>
      </c>
      <c r="F1687" s="206"/>
      <c r="G1687" s="208" t="s">
        <v>2875</v>
      </c>
      <c r="H1687" s="313"/>
      <c r="I1687" s="209">
        <v>300000</v>
      </c>
      <c r="J1687" s="434">
        <f t="shared" si="28"/>
        <v>10857485</v>
      </c>
      <c r="K1687" s="419" t="s">
        <v>3122</v>
      </c>
    </row>
    <row r="1688" spans="2:11" s="511" customFormat="1" hidden="1" x14ac:dyDescent="0.25">
      <c r="B1688" s="206">
        <v>35</v>
      </c>
      <c r="C1688" s="435">
        <v>43958</v>
      </c>
      <c r="D1688" s="206" t="s">
        <v>3074</v>
      </c>
      <c r="E1688" s="206"/>
      <c r="F1688" s="206" t="s">
        <v>3075</v>
      </c>
      <c r="G1688" s="208" t="s">
        <v>2875</v>
      </c>
      <c r="H1688" s="313">
        <v>20000</v>
      </c>
      <c r="I1688" s="209"/>
      <c r="J1688" s="434">
        <f t="shared" si="28"/>
        <v>10877485</v>
      </c>
      <c r="K1688" s="419" t="s">
        <v>2985</v>
      </c>
    </row>
    <row r="1689" spans="2:11" s="511" customFormat="1" hidden="1" x14ac:dyDescent="0.25">
      <c r="B1689" s="206">
        <v>36</v>
      </c>
      <c r="C1689" s="435">
        <v>43958</v>
      </c>
      <c r="D1689" s="206" t="s">
        <v>3076</v>
      </c>
      <c r="E1689" s="206"/>
      <c r="F1689" s="206" t="s">
        <v>3077</v>
      </c>
      <c r="G1689" s="208" t="s">
        <v>869</v>
      </c>
      <c r="H1689" s="313"/>
      <c r="I1689" s="445">
        <v>500000</v>
      </c>
      <c r="J1689" s="434">
        <f t="shared" si="28"/>
        <v>10377485</v>
      </c>
      <c r="K1689" s="419" t="s">
        <v>2988</v>
      </c>
    </row>
    <row r="1690" spans="2:11" s="511" customFormat="1" hidden="1" x14ac:dyDescent="0.25">
      <c r="B1690" s="206">
        <v>37</v>
      </c>
      <c r="C1690" s="435">
        <v>43958</v>
      </c>
      <c r="D1690" s="206" t="s">
        <v>3078</v>
      </c>
      <c r="E1690" s="206"/>
      <c r="F1690" s="206" t="s">
        <v>3079</v>
      </c>
      <c r="G1690" s="208" t="s">
        <v>343</v>
      </c>
      <c r="H1690" s="313"/>
      <c r="I1690" s="445">
        <v>950000</v>
      </c>
      <c r="J1690" s="434">
        <f t="shared" si="28"/>
        <v>9427485</v>
      </c>
      <c r="K1690" s="419" t="s">
        <v>2988</v>
      </c>
    </row>
    <row r="1691" spans="2:11" s="511" customFormat="1" hidden="1" x14ac:dyDescent="0.25">
      <c r="B1691" s="206">
        <v>38</v>
      </c>
      <c r="C1691" s="435">
        <v>43962</v>
      </c>
      <c r="D1691" s="206" t="s">
        <v>3080</v>
      </c>
      <c r="E1691" s="206"/>
      <c r="F1691" s="206" t="s">
        <v>3081</v>
      </c>
      <c r="G1691" s="208" t="s">
        <v>2891</v>
      </c>
      <c r="H1691" s="313"/>
      <c r="I1691" s="445">
        <v>1389000</v>
      </c>
      <c r="J1691" s="434">
        <f t="shared" si="28"/>
        <v>8038485</v>
      </c>
      <c r="K1691" s="419" t="s">
        <v>2988</v>
      </c>
    </row>
    <row r="1692" spans="2:11" s="511" customFormat="1" hidden="1" x14ac:dyDescent="0.25">
      <c r="B1692" s="206">
        <v>39</v>
      </c>
      <c r="C1692" s="435">
        <v>43962</v>
      </c>
      <c r="D1692" s="206" t="s">
        <v>3083</v>
      </c>
      <c r="E1692" s="206" t="s">
        <v>3082</v>
      </c>
      <c r="F1692" s="206" t="s">
        <v>3087</v>
      </c>
      <c r="G1692" s="208" t="s">
        <v>681</v>
      </c>
      <c r="H1692" s="313"/>
      <c r="I1692" s="445">
        <v>138000</v>
      </c>
      <c r="J1692" s="434">
        <f t="shared" si="28"/>
        <v>7900485</v>
      </c>
      <c r="K1692" s="419" t="s">
        <v>3084</v>
      </c>
    </row>
    <row r="1693" spans="2:11" s="511" customFormat="1" hidden="1" x14ac:dyDescent="0.25">
      <c r="B1693" s="206">
        <v>40</v>
      </c>
      <c r="C1693" s="435">
        <v>43962</v>
      </c>
      <c r="D1693" s="206" t="s">
        <v>3085</v>
      </c>
      <c r="E1693" s="206" t="s">
        <v>3086</v>
      </c>
      <c r="F1693" s="206"/>
      <c r="G1693" s="208" t="s">
        <v>559</v>
      </c>
      <c r="H1693" s="313"/>
      <c r="I1693" s="209">
        <v>40000</v>
      </c>
      <c r="J1693" s="434">
        <f t="shared" si="28"/>
        <v>7860485</v>
      </c>
      <c r="K1693" s="419" t="s">
        <v>3088</v>
      </c>
    </row>
    <row r="1694" spans="2:11" s="511" customFormat="1" hidden="1" x14ac:dyDescent="0.25">
      <c r="B1694" s="206">
        <v>41</v>
      </c>
      <c r="C1694" s="435">
        <v>43962</v>
      </c>
      <c r="D1694" s="206" t="s">
        <v>3101</v>
      </c>
      <c r="E1694" s="206"/>
      <c r="F1694" s="206" t="s">
        <v>3090</v>
      </c>
      <c r="G1694" s="208" t="s">
        <v>74</v>
      </c>
      <c r="H1694" s="313"/>
      <c r="I1694" s="209">
        <v>5900000</v>
      </c>
      <c r="J1694" s="434">
        <f t="shared" si="28"/>
        <v>1960485</v>
      </c>
      <c r="K1694" s="419" t="s">
        <v>2988</v>
      </c>
    </row>
    <row r="1695" spans="2:11" s="511" customFormat="1" hidden="1" x14ac:dyDescent="0.25">
      <c r="B1695" s="206">
        <v>42</v>
      </c>
      <c r="C1695" s="435">
        <v>43963</v>
      </c>
      <c r="D1695" s="206" t="s">
        <v>3089</v>
      </c>
      <c r="E1695" s="206"/>
      <c r="F1695" s="206" t="s">
        <v>3095</v>
      </c>
      <c r="G1695" s="208" t="s">
        <v>559</v>
      </c>
      <c r="H1695" s="313">
        <v>2000</v>
      </c>
      <c r="I1695" s="209"/>
      <c r="J1695" s="434">
        <f t="shared" si="28"/>
        <v>1962485</v>
      </c>
      <c r="K1695" s="419" t="s">
        <v>2985</v>
      </c>
    </row>
    <row r="1696" spans="2:11" s="511" customFormat="1" hidden="1" x14ac:dyDescent="0.25">
      <c r="B1696" s="206">
        <v>43</v>
      </c>
      <c r="C1696" s="435">
        <v>43963</v>
      </c>
      <c r="D1696" s="206" t="s">
        <v>3091</v>
      </c>
      <c r="E1696" s="206" t="s">
        <v>3092</v>
      </c>
      <c r="F1696" s="206"/>
      <c r="G1696" s="208" t="s">
        <v>2875</v>
      </c>
      <c r="H1696" s="313"/>
      <c r="I1696" s="209">
        <v>281000</v>
      </c>
      <c r="J1696" s="434">
        <f t="shared" si="28"/>
        <v>1681485</v>
      </c>
      <c r="K1696" s="419" t="s">
        <v>3093</v>
      </c>
    </row>
    <row r="1697" spans="2:11" s="511" customFormat="1" hidden="1" x14ac:dyDescent="0.25">
      <c r="B1697" s="206">
        <v>44</v>
      </c>
      <c r="C1697" s="435">
        <v>43964</v>
      </c>
      <c r="D1697" s="206" t="s">
        <v>3096</v>
      </c>
      <c r="E1697" s="206" t="s">
        <v>3097</v>
      </c>
      <c r="F1697" s="206"/>
      <c r="G1697" s="208" t="s">
        <v>1885</v>
      </c>
      <c r="H1697" s="313"/>
      <c r="I1697" s="209">
        <v>100000</v>
      </c>
      <c r="J1697" s="434">
        <f t="shared" si="28"/>
        <v>1581485</v>
      </c>
      <c r="K1697" s="419" t="s">
        <v>3098</v>
      </c>
    </row>
    <row r="1698" spans="2:11" s="511" customFormat="1" hidden="1" x14ac:dyDescent="0.25">
      <c r="B1698" s="206">
        <v>45</v>
      </c>
      <c r="C1698" s="435">
        <v>43963</v>
      </c>
      <c r="D1698" s="206" t="s">
        <v>3103</v>
      </c>
      <c r="E1698" s="206" t="s">
        <v>3104</v>
      </c>
      <c r="F1698" s="351" t="s">
        <v>3118</v>
      </c>
      <c r="G1698" s="208" t="s">
        <v>1885</v>
      </c>
      <c r="H1698" s="313"/>
      <c r="I1698" s="209">
        <v>35000</v>
      </c>
      <c r="J1698" s="434">
        <f t="shared" si="28"/>
        <v>1546485</v>
      </c>
      <c r="K1698" s="424" t="s">
        <v>3105</v>
      </c>
    </row>
    <row r="1699" spans="2:11" s="511" customFormat="1" hidden="1" x14ac:dyDescent="0.25">
      <c r="B1699" s="206">
        <v>46</v>
      </c>
      <c r="C1699" s="435">
        <v>43964</v>
      </c>
      <c r="D1699" s="206" t="s">
        <v>3094</v>
      </c>
      <c r="E1699" s="206"/>
      <c r="F1699" s="206" t="s">
        <v>3100</v>
      </c>
      <c r="G1699" s="208" t="s">
        <v>2875</v>
      </c>
      <c r="H1699" s="313"/>
      <c r="I1699" s="209">
        <f>326500-281000</f>
        <v>45500</v>
      </c>
      <c r="J1699" s="434">
        <f t="shared" si="28"/>
        <v>1500985</v>
      </c>
      <c r="K1699" s="419" t="s">
        <v>3110</v>
      </c>
    </row>
    <row r="1700" spans="2:11" s="511" customFormat="1" hidden="1" x14ac:dyDescent="0.25">
      <c r="B1700" s="206">
        <v>47</v>
      </c>
      <c r="C1700" s="435">
        <v>43964</v>
      </c>
      <c r="D1700" s="206" t="s">
        <v>3099</v>
      </c>
      <c r="E1700" s="206"/>
      <c r="F1700" s="206" t="s">
        <v>3102</v>
      </c>
      <c r="G1700" s="208" t="s">
        <v>1885</v>
      </c>
      <c r="H1700" s="313">
        <v>4000</v>
      </c>
      <c r="I1700" s="209"/>
      <c r="J1700" s="434">
        <f t="shared" si="28"/>
        <v>1504985</v>
      </c>
      <c r="K1700" s="419" t="s">
        <v>2985</v>
      </c>
    </row>
    <row r="1701" spans="2:11" s="511" customFormat="1" hidden="1" x14ac:dyDescent="0.25">
      <c r="B1701" s="206">
        <v>48</v>
      </c>
      <c r="C1701" s="435">
        <v>43964</v>
      </c>
      <c r="D1701" s="206" t="s">
        <v>3103</v>
      </c>
      <c r="E1701" s="206" t="s">
        <v>3106</v>
      </c>
      <c r="F1701" s="351" t="s">
        <v>3118</v>
      </c>
      <c r="G1701" s="208" t="s">
        <v>1885</v>
      </c>
      <c r="H1701" s="313"/>
      <c r="I1701" s="209">
        <v>25000</v>
      </c>
      <c r="J1701" s="434">
        <f t="shared" si="28"/>
        <v>1479985</v>
      </c>
      <c r="K1701" s="424" t="s">
        <v>3107</v>
      </c>
    </row>
    <row r="1702" spans="2:11" s="511" customFormat="1" hidden="1" x14ac:dyDescent="0.25">
      <c r="B1702" s="206">
        <v>49</v>
      </c>
      <c r="C1702" s="435">
        <v>43964</v>
      </c>
      <c r="D1702" s="206" t="s">
        <v>3108</v>
      </c>
      <c r="E1702" s="206"/>
      <c r="F1702" s="206" t="s">
        <v>3109</v>
      </c>
      <c r="G1702" s="208" t="s">
        <v>787</v>
      </c>
      <c r="H1702" s="313"/>
      <c r="I1702" s="209">
        <v>720893</v>
      </c>
      <c r="J1702" s="434">
        <f t="shared" si="28"/>
        <v>759092</v>
      </c>
      <c r="K1702" s="419" t="s">
        <v>2988</v>
      </c>
    </row>
    <row r="1703" spans="2:11" s="511" customFormat="1" hidden="1" x14ac:dyDescent="0.25">
      <c r="B1703" s="206">
        <v>50</v>
      </c>
      <c r="C1703" s="436">
        <v>43965</v>
      </c>
      <c r="D1703" s="377" t="s">
        <v>3024</v>
      </c>
      <c r="E1703" s="377" t="s">
        <v>3111</v>
      </c>
      <c r="F1703" s="377"/>
      <c r="G1703" s="437" t="s">
        <v>681</v>
      </c>
      <c r="H1703" s="310"/>
      <c r="I1703" s="445">
        <v>192000</v>
      </c>
      <c r="J1703" s="434">
        <f t="shared" si="28"/>
        <v>567092</v>
      </c>
      <c r="K1703" s="438" t="s">
        <v>3242</v>
      </c>
    </row>
    <row r="1704" spans="2:11" s="511" customFormat="1" hidden="1" x14ac:dyDescent="0.25">
      <c r="B1704" s="206">
        <v>51</v>
      </c>
      <c r="C1704" s="435">
        <v>43965</v>
      </c>
      <c r="D1704" s="206" t="s">
        <v>3112</v>
      </c>
      <c r="E1704" s="206" t="s">
        <v>3113</v>
      </c>
      <c r="F1704" s="206" t="s">
        <v>3117</v>
      </c>
      <c r="G1704" s="208" t="s">
        <v>1930</v>
      </c>
      <c r="H1704" s="313"/>
      <c r="I1704" s="209">
        <v>450000</v>
      </c>
      <c r="J1704" s="434">
        <f t="shared" si="28"/>
        <v>117092</v>
      </c>
      <c r="K1704" s="419" t="s">
        <v>3114</v>
      </c>
    </row>
    <row r="1705" spans="2:11" s="511" customFormat="1" hidden="1" x14ac:dyDescent="0.25">
      <c r="B1705" s="206">
        <v>52</v>
      </c>
      <c r="C1705" s="435">
        <v>43965</v>
      </c>
      <c r="D1705" s="206" t="s">
        <v>3103</v>
      </c>
      <c r="E1705" s="206" t="s">
        <v>3115</v>
      </c>
      <c r="F1705" s="351" t="s">
        <v>3118</v>
      </c>
      <c r="G1705" s="208" t="s">
        <v>1885</v>
      </c>
      <c r="H1705" s="313"/>
      <c r="I1705" s="209">
        <v>25000</v>
      </c>
      <c r="J1705" s="434">
        <f t="shared" si="28"/>
        <v>92092</v>
      </c>
      <c r="K1705" s="419" t="s">
        <v>3116</v>
      </c>
    </row>
    <row r="1706" spans="2:11" s="511" customFormat="1" hidden="1" x14ac:dyDescent="0.25">
      <c r="B1706" s="206">
        <v>53</v>
      </c>
      <c r="C1706" s="435"/>
      <c r="D1706" s="206"/>
      <c r="E1706" s="206"/>
      <c r="F1706" s="206"/>
      <c r="G1706" s="208"/>
      <c r="H1706" s="313"/>
      <c r="I1706" s="209"/>
      <c r="J1706" s="434">
        <f t="shared" si="28"/>
        <v>92092</v>
      </c>
      <c r="K1706" s="419"/>
    </row>
    <row r="1707" spans="2:11" s="511" customFormat="1" hidden="1" x14ac:dyDescent="0.25">
      <c r="B1707" s="206">
        <v>54</v>
      </c>
      <c r="C1707" s="435"/>
      <c r="D1707" s="206" t="s">
        <v>3119</v>
      </c>
      <c r="E1707" s="206"/>
      <c r="F1707" s="206"/>
      <c r="G1707" s="208"/>
      <c r="H1707" s="313"/>
      <c r="I1707" s="209"/>
      <c r="J1707" s="434">
        <f t="shared" si="28"/>
        <v>92092</v>
      </c>
      <c r="K1707" s="419"/>
    </row>
    <row r="1708" spans="2:11" s="511" customFormat="1" hidden="1" x14ac:dyDescent="0.25">
      <c r="B1708" s="206">
        <v>55</v>
      </c>
      <c r="C1708" s="435"/>
      <c r="D1708" s="206" t="s">
        <v>3120</v>
      </c>
      <c r="E1708" s="206"/>
      <c r="F1708" s="206"/>
      <c r="G1708" s="208"/>
      <c r="H1708" s="313"/>
      <c r="I1708" s="209"/>
      <c r="J1708" s="434">
        <f t="shared" si="28"/>
        <v>92092</v>
      </c>
      <c r="K1708" s="419"/>
    </row>
    <row r="1709" spans="2:11" s="511" customFormat="1" hidden="1" x14ac:dyDescent="0.25">
      <c r="B1709" s="206">
        <v>56</v>
      </c>
      <c r="C1709" s="435"/>
      <c r="D1709" s="206"/>
      <c r="E1709" s="206"/>
      <c r="F1709" s="206"/>
      <c r="G1709" s="208"/>
      <c r="H1709" s="313"/>
      <c r="I1709" s="209"/>
      <c r="J1709" s="434">
        <f t="shared" si="28"/>
        <v>92092</v>
      </c>
      <c r="K1709" s="419"/>
    </row>
    <row r="1710" spans="2:11" s="511" customFormat="1" hidden="1" x14ac:dyDescent="0.25">
      <c r="B1710" s="206">
        <v>1</v>
      </c>
      <c r="C1710" s="435"/>
      <c r="D1710" s="429" t="s">
        <v>3125</v>
      </c>
      <c r="E1710" s="206"/>
      <c r="F1710" s="206"/>
      <c r="G1710" s="208"/>
      <c r="H1710" s="313">
        <v>24715908</v>
      </c>
      <c r="I1710" s="209"/>
      <c r="J1710" s="434">
        <f t="shared" si="28"/>
        <v>24808000</v>
      </c>
      <c r="K1710" s="419"/>
    </row>
    <row r="1711" spans="2:11" s="511" customFormat="1" hidden="1" x14ac:dyDescent="0.25">
      <c r="B1711" s="206">
        <v>2</v>
      </c>
      <c r="C1711" s="435">
        <v>43966</v>
      </c>
      <c r="D1711" s="206" t="s">
        <v>3126</v>
      </c>
      <c r="E1711" s="206"/>
      <c r="F1711" s="206" t="s">
        <v>3129</v>
      </c>
      <c r="G1711" s="208" t="s">
        <v>1816</v>
      </c>
      <c r="H1711" s="313"/>
      <c r="I1711" s="209">
        <v>1309200</v>
      </c>
      <c r="J1711" s="434">
        <f t="shared" si="28"/>
        <v>23498800</v>
      </c>
      <c r="K1711" s="212" t="s">
        <v>2988</v>
      </c>
    </row>
    <row r="1712" spans="2:11" s="511" customFormat="1" hidden="1" x14ac:dyDescent="0.25">
      <c r="B1712" s="206">
        <v>3</v>
      </c>
      <c r="C1712" s="435">
        <v>43966</v>
      </c>
      <c r="D1712" s="206" t="s">
        <v>3127</v>
      </c>
      <c r="E1712" s="206"/>
      <c r="F1712" s="206" t="s">
        <v>3128</v>
      </c>
      <c r="G1712" s="208" t="s">
        <v>2882</v>
      </c>
      <c r="H1712" s="313"/>
      <c r="I1712" s="209">
        <v>1805854</v>
      </c>
      <c r="J1712" s="434">
        <f t="shared" si="28"/>
        <v>21692946</v>
      </c>
      <c r="K1712" s="212" t="s">
        <v>2988</v>
      </c>
    </row>
    <row r="1713" spans="2:11" s="511" customFormat="1" hidden="1" x14ac:dyDescent="0.25">
      <c r="B1713" s="206">
        <v>4</v>
      </c>
      <c r="C1713" s="435">
        <v>43969</v>
      </c>
      <c r="D1713" s="206" t="s">
        <v>3130</v>
      </c>
      <c r="E1713" s="206" t="s">
        <v>3131</v>
      </c>
      <c r="F1713" s="206" t="s">
        <v>3132</v>
      </c>
      <c r="G1713" s="208" t="s">
        <v>3046</v>
      </c>
      <c r="H1713" s="313"/>
      <c r="I1713" s="209">
        <v>38000</v>
      </c>
      <c r="J1713" s="434">
        <f t="shared" si="28"/>
        <v>21654946</v>
      </c>
      <c r="K1713" s="212" t="s">
        <v>3221</v>
      </c>
    </row>
    <row r="1714" spans="2:11" s="511" customFormat="1" hidden="1" x14ac:dyDescent="0.25">
      <c r="B1714" s="206">
        <v>5</v>
      </c>
      <c r="C1714" s="435">
        <v>43969</v>
      </c>
      <c r="D1714" s="206" t="s">
        <v>3133</v>
      </c>
      <c r="E1714" s="206"/>
      <c r="F1714" s="206" t="s">
        <v>3134</v>
      </c>
      <c r="G1714" s="208" t="s">
        <v>3135</v>
      </c>
      <c r="H1714" s="313"/>
      <c r="I1714" s="209">
        <v>391500</v>
      </c>
      <c r="J1714" s="434">
        <f t="shared" si="28"/>
        <v>21263446</v>
      </c>
      <c r="K1714" s="212" t="s">
        <v>2988</v>
      </c>
    </row>
    <row r="1715" spans="2:11" s="511" customFormat="1" hidden="1" x14ac:dyDescent="0.25">
      <c r="B1715" s="206">
        <v>6</v>
      </c>
      <c r="C1715" s="435">
        <v>43970</v>
      </c>
      <c r="D1715" s="206" t="s">
        <v>3136</v>
      </c>
      <c r="E1715" s="206"/>
      <c r="F1715" s="206" t="s">
        <v>3137</v>
      </c>
      <c r="G1715" s="208" t="s">
        <v>3138</v>
      </c>
      <c r="H1715" s="313"/>
      <c r="I1715" s="209">
        <v>813000</v>
      </c>
      <c r="J1715" s="434">
        <f t="shared" si="28"/>
        <v>20450446</v>
      </c>
      <c r="K1715" s="212" t="s">
        <v>2988</v>
      </c>
    </row>
    <row r="1716" spans="2:11" s="511" customFormat="1" hidden="1" x14ac:dyDescent="0.25">
      <c r="B1716" s="206">
        <v>7</v>
      </c>
      <c r="C1716" s="435">
        <v>43969</v>
      </c>
      <c r="D1716" s="206" t="s">
        <v>3139</v>
      </c>
      <c r="E1716" s="206" t="s">
        <v>3154</v>
      </c>
      <c r="F1716" s="206" t="s">
        <v>3155</v>
      </c>
      <c r="G1716" s="208" t="s">
        <v>1885</v>
      </c>
      <c r="H1716" s="313"/>
      <c r="I1716" s="209">
        <v>20000</v>
      </c>
      <c r="J1716" s="434">
        <f t="shared" si="28"/>
        <v>20430446</v>
      </c>
      <c r="K1716" s="212" t="s">
        <v>3222</v>
      </c>
    </row>
    <row r="1717" spans="2:11" s="511" customFormat="1" hidden="1" x14ac:dyDescent="0.25">
      <c r="B1717" s="206">
        <v>8</v>
      </c>
      <c r="C1717" s="435">
        <v>43970</v>
      </c>
      <c r="D1717" s="206" t="s">
        <v>3139</v>
      </c>
      <c r="E1717" s="206" t="s">
        <v>3167</v>
      </c>
      <c r="F1717" s="206" t="s">
        <v>3155</v>
      </c>
      <c r="G1717" s="208" t="s">
        <v>1885</v>
      </c>
      <c r="H1717" s="313"/>
      <c r="I1717" s="209">
        <v>20000</v>
      </c>
      <c r="J1717" s="434">
        <f t="shared" si="28"/>
        <v>20410446</v>
      </c>
      <c r="K1717" s="212" t="s">
        <v>3225</v>
      </c>
    </row>
    <row r="1718" spans="2:11" s="511" customFormat="1" hidden="1" x14ac:dyDescent="0.25">
      <c r="B1718" s="206">
        <v>9</v>
      </c>
      <c r="C1718" s="435">
        <v>43971</v>
      </c>
      <c r="D1718" s="206" t="s">
        <v>3140</v>
      </c>
      <c r="E1718" s="206" t="s">
        <v>3168</v>
      </c>
      <c r="F1718" s="206" t="s">
        <v>3156</v>
      </c>
      <c r="G1718" s="208" t="s">
        <v>681</v>
      </c>
      <c r="H1718" s="313"/>
      <c r="I1718" s="209">
        <v>128000</v>
      </c>
      <c r="J1718" s="434">
        <f t="shared" si="28"/>
        <v>20282446</v>
      </c>
      <c r="K1718" s="212" t="s">
        <v>3223</v>
      </c>
    </row>
    <row r="1719" spans="2:11" s="511" customFormat="1" hidden="1" x14ac:dyDescent="0.25">
      <c r="B1719" s="206">
        <v>10</v>
      </c>
      <c r="C1719" s="435">
        <v>43971</v>
      </c>
      <c r="D1719" s="206" t="s">
        <v>3139</v>
      </c>
      <c r="E1719" s="206" t="s">
        <v>3169</v>
      </c>
      <c r="F1719" s="206" t="s">
        <v>3155</v>
      </c>
      <c r="G1719" s="208" t="s">
        <v>1885</v>
      </c>
      <c r="H1719" s="313"/>
      <c r="I1719" s="209">
        <v>25000</v>
      </c>
      <c r="J1719" s="434">
        <f t="shared" si="28"/>
        <v>20257446</v>
      </c>
      <c r="K1719" s="212" t="s">
        <v>3224</v>
      </c>
    </row>
    <row r="1720" spans="2:11" s="511" customFormat="1" hidden="1" x14ac:dyDescent="0.25">
      <c r="B1720" s="206">
        <v>11</v>
      </c>
      <c r="C1720" s="435">
        <v>43972</v>
      </c>
      <c r="D1720" s="206" t="s">
        <v>3141</v>
      </c>
      <c r="E1720" s="206"/>
      <c r="F1720" s="206" t="s">
        <v>3157</v>
      </c>
      <c r="G1720" s="208" t="s">
        <v>869</v>
      </c>
      <c r="H1720" s="313"/>
      <c r="I1720" s="209">
        <v>200000</v>
      </c>
      <c r="J1720" s="434">
        <f t="shared" si="28"/>
        <v>20057446</v>
      </c>
      <c r="K1720" s="212" t="s">
        <v>2988</v>
      </c>
    </row>
    <row r="1721" spans="2:11" s="511" customFormat="1" hidden="1" x14ac:dyDescent="0.25">
      <c r="B1721" s="206">
        <v>12</v>
      </c>
      <c r="C1721" s="435">
        <v>43972</v>
      </c>
      <c r="D1721" s="206" t="s">
        <v>3142</v>
      </c>
      <c r="E1721" s="206"/>
      <c r="F1721" s="206" t="s">
        <v>3158</v>
      </c>
      <c r="G1721" s="208" t="s">
        <v>2891</v>
      </c>
      <c r="H1721" s="313"/>
      <c r="I1721" s="209">
        <v>2077512</v>
      </c>
      <c r="J1721" s="434">
        <f t="shared" si="28"/>
        <v>17979934</v>
      </c>
      <c r="K1721" s="212" t="s">
        <v>2988</v>
      </c>
    </row>
    <row r="1722" spans="2:11" s="511" customFormat="1" hidden="1" x14ac:dyDescent="0.25">
      <c r="B1722" s="206">
        <v>13</v>
      </c>
      <c r="C1722" s="435">
        <v>43972</v>
      </c>
      <c r="D1722" s="206" t="s">
        <v>3143</v>
      </c>
      <c r="E1722" s="206"/>
      <c r="F1722" s="206" t="s">
        <v>3159</v>
      </c>
      <c r="G1722" s="208" t="s">
        <v>343</v>
      </c>
      <c r="H1722" s="313"/>
      <c r="I1722" s="209">
        <v>850000</v>
      </c>
      <c r="J1722" s="434">
        <f t="shared" si="28"/>
        <v>17129934</v>
      </c>
      <c r="K1722" s="212" t="s">
        <v>2988</v>
      </c>
    </row>
    <row r="1723" spans="2:11" s="511" customFormat="1" hidden="1" x14ac:dyDescent="0.25">
      <c r="B1723" s="206">
        <v>14</v>
      </c>
      <c r="C1723" s="435">
        <v>43972</v>
      </c>
      <c r="D1723" s="206" t="s">
        <v>3144</v>
      </c>
      <c r="E1723" s="206"/>
      <c r="F1723" s="206" t="s">
        <v>3160</v>
      </c>
      <c r="G1723" s="208" t="s">
        <v>2320</v>
      </c>
      <c r="H1723" s="313"/>
      <c r="I1723" s="209">
        <v>210000</v>
      </c>
      <c r="J1723" s="434">
        <f t="shared" si="28"/>
        <v>16919934</v>
      </c>
      <c r="K1723" s="212" t="s">
        <v>2988</v>
      </c>
    </row>
    <row r="1724" spans="2:11" s="511" customFormat="1" hidden="1" x14ac:dyDescent="0.25">
      <c r="B1724" s="206">
        <v>15</v>
      </c>
      <c r="C1724" s="435">
        <v>43972</v>
      </c>
      <c r="D1724" s="206" t="s">
        <v>3145</v>
      </c>
      <c r="E1724" s="206"/>
      <c r="F1724" s="206" t="s">
        <v>3161</v>
      </c>
      <c r="G1724" s="208" t="s">
        <v>2320</v>
      </c>
      <c r="H1724" s="313"/>
      <c r="I1724" s="209">
        <v>330000</v>
      </c>
      <c r="J1724" s="434">
        <f t="shared" si="28"/>
        <v>16589934</v>
      </c>
      <c r="K1724" s="212" t="s">
        <v>2988</v>
      </c>
    </row>
    <row r="1725" spans="2:11" s="511" customFormat="1" hidden="1" x14ac:dyDescent="0.25">
      <c r="B1725" s="206">
        <v>16</v>
      </c>
      <c r="C1725" s="435">
        <v>43972</v>
      </c>
      <c r="D1725" s="206" t="s">
        <v>3146</v>
      </c>
      <c r="E1725" s="206"/>
      <c r="F1725" s="206" t="s">
        <v>3162</v>
      </c>
      <c r="G1725" s="208" t="s">
        <v>2320</v>
      </c>
      <c r="H1725" s="313"/>
      <c r="I1725" s="209">
        <v>255000</v>
      </c>
      <c r="J1725" s="434">
        <f t="shared" si="28"/>
        <v>16334934</v>
      </c>
      <c r="K1725" s="212" t="s">
        <v>2988</v>
      </c>
    </row>
    <row r="1726" spans="2:11" s="511" customFormat="1" hidden="1" x14ac:dyDescent="0.25">
      <c r="B1726" s="206">
        <v>17</v>
      </c>
      <c r="C1726" s="435">
        <v>43972</v>
      </c>
      <c r="D1726" s="206" t="s">
        <v>3147</v>
      </c>
      <c r="E1726" s="206"/>
      <c r="F1726" s="206" t="s">
        <v>3163</v>
      </c>
      <c r="G1726" s="208" t="s">
        <v>2320</v>
      </c>
      <c r="H1726" s="313"/>
      <c r="I1726" s="209">
        <v>300000</v>
      </c>
      <c r="J1726" s="434">
        <f t="shared" si="28"/>
        <v>16034934</v>
      </c>
      <c r="K1726" s="212" t="s">
        <v>2988</v>
      </c>
    </row>
    <row r="1727" spans="2:11" s="511" customFormat="1" hidden="1" x14ac:dyDescent="0.25">
      <c r="B1727" s="206">
        <v>18</v>
      </c>
      <c r="C1727" s="435">
        <v>43972</v>
      </c>
      <c r="D1727" s="206" t="s">
        <v>3148</v>
      </c>
      <c r="E1727" s="206" t="s">
        <v>3170</v>
      </c>
      <c r="F1727" s="206" t="s">
        <v>3164</v>
      </c>
      <c r="G1727" s="208" t="s">
        <v>561</v>
      </c>
      <c r="H1727" s="313"/>
      <c r="I1727" s="209">
        <v>245000</v>
      </c>
      <c r="J1727" s="434">
        <f t="shared" si="28"/>
        <v>15789934</v>
      </c>
      <c r="K1727" s="212" t="s">
        <v>3226</v>
      </c>
    </row>
    <row r="1728" spans="2:11" s="511" customFormat="1" hidden="1" x14ac:dyDescent="0.25">
      <c r="B1728" s="206">
        <v>19</v>
      </c>
      <c r="C1728" s="435">
        <v>43972</v>
      </c>
      <c r="D1728" s="206" t="s">
        <v>3149</v>
      </c>
      <c r="E1728" s="206"/>
      <c r="F1728" s="206"/>
      <c r="G1728" s="208" t="s">
        <v>3046</v>
      </c>
      <c r="H1728" s="313">
        <v>21800</v>
      </c>
      <c r="I1728" s="209"/>
      <c r="J1728" s="434">
        <f t="shared" si="28"/>
        <v>15811734</v>
      </c>
      <c r="K1728" s="212" t="s">
        <v>3227</v>
      </c>
    </row>
    <row r="1729" spans="2:11" s="511" customFormat="1" hidden="1" x14ac:dyDescent="0.25">
      <c r="B1729" s="206">
        <v>20</v>
      </c>
      <c r="C1729" s="435">
        <v>43972</v>
      </c>
      <c r="D1729" s="206" t="s">
        <v>3150</v>
      </c>
      <c r="E1729" s="206" t="s">
        <v>3171</v>
      </c>
      <c r="F1729" s="206" t="s">
        <v>3165</v>
      </c>
      <c r="G1729" s="208" t="s">
        <v>1885</v>
      </c>
      <c r="H1729" s="313"/>
      <c r="I1729" s="209">
        <v>20000</v>
      </c>
      <c r="J1729" s="434">
        <f t="shared" si="28"/>
        <v>15791734</v>
      </c>
      <c r="K1729" s="212" t="s">
        <v>3228</v>
      </c>
    </row>
    <row r="1730" spans="2:11" s="511" customFormat="1" hidden="1" x14ac:dyDescent="0.25">
      <c r="B1730" s="206">
        <v>21</v>
      </c>
      <c r="C1730" s="435">
        <v>43977</v>
      </c>
      <c r="D1730" s="206" t="s">
        <v>3151</v>
      </c>
      <c r="E1730" s="206" t="s">
        <v>3172</v>
      </c>
      <c r="F1730" s="206" t="s">
        <v>3166</v>
      </c>
      <c r="G1730" s="208" t="s">
        <v>1885</v>
      </c>
      <c r="H1730" s="313"/>
      <c r="I1730" s="209">
        <v>113597</v>
      </c>
      <c r="J1730" s="434">
        <f t="shared" si="28"/>
        <v>15678137</v>
      </c>
      <c r="K1730" s="212" t="s">
        <v>3229</v>
      </c>
    </row>
    <row r="1731" spans="2:11" s="511" customFormat="1" hidden="1" x14ac:dyDescent="0.25">
      <c r="B1731" s="206">
        <v>22</v>
      </c>
      <c r="C1731" s="435">
        <v>43977</v>
      </c>
      <c r="D1731" s="206" t="s">
        <v>3152</v>
      </c>
      <c r="E1731" s="206"/>
      <c r="F1731" s="206" t="s">
        <v>3188</v>
      </c>
      <c r="G1731" s="208" t="s">
        <v>1885</v>
      </c>
      <c r="H1731" s="313"/>
      <c r="I1731" s="209">
        <v>75000</v>
      </c>
      <c r="J1731" s="434">
        <f t="shared" si="28"/>
        <v>15603137</v>
      </c>
      <c r="K1731" s="212" t="s">
        <v>2988</v>
      </c>
    </row>
    <row r="1732" spans="2:11" s="511" customFormat="1" hidden="1" x14ac:dyDescent="0.25">
      <c r="B1732" s="206">
        <v>23</v>
      </c>
      <c r="C1732" s="435">
        <v>43977</v>
      </c>
      <c r="D1732" s="206" t="s">
        <v>3153</v>
      </c>
      <c r="E1732" s="206"/>
      <c r="F1732" s="206" t="s">
        <v>3189</v>
      </c>
      <c r="G1732" s="208" t="s">
        <v>1885</v>
      </c>
      <c r="H1732" s="313"/>
      <c r="I1732" s="209">
        <v>54000</v>
      </c>
      <c r="J1732" s="434">
        <f t="shared" si="28"/>
        <v>15549137</v>
      </c>
      <c r="K1732" s="212" t="s">
        <v>2988</v>
      </c>
    </row>
    <row r="1733" spans="2:11" s="511" customFormat="1" hidden="1" x14ac:dyDescent="0.25">
      <c r="B1733" s="206">
        <v>24</v>
      </c>
      <c r="C1733" s="435">
        <v>43978</v>
      </c>
      <c r="D1733" s="206" t="s">
        <v>3173</v>
      </c>
      <c r="E1733" s="206"/>
      <c r="F1733" s="206"/>
      <c r="G1733" s="208" t="s">
        <v>1885</v>
      </c>
      <c r="H1733" s="313"/>
      <c r="I1733" s="209">
        <v>500</v>
      </c>
      <c r="J1733" s="434">
        <f t="shared" si="28"/>
        <v>15548637</v>
      </c>
      <c r="K1733" s="212" t="s">
        <v>3230</v>
      </c>
    </row>
    <row r="1734" spans="2:11" s="511" customFormat="1" hidden="1" x14ac:dyDescent="0.25">
      <c r="B1734" s="206">
        <v>25</v>
      </c>
      <c r="C1734" s="436">
        <v>43979</v>
      </c>
      <c r="D1734" s="439" t="s">
        <v>3183</v>
      </c>
      <c r="E1734" s="377" t="s">
        <v>3184</v>
      </c>
      <c r="F1734" s="377" t="s">
        <v>3255</v>
      </c>
      <c r="G1734" s="437" t="s">
        <v>1930</v>
      </c>
      <c r="H1734" s="310"/>
      <c r="I1734" s="445">
        <v>450000</v>
      </c>
      <c r="J1734" s="434">
        <f t="shared" si="28"/>
        <v>15098637</v>
      </c>
      <c r="K1734" s="440" t="s">
        <v>3245</v>
      </c>
    </row>
    <row r="1735" spans="2:11" s="511" customFormat="1" hidden="1" x14ac:dyDescent="0.25">
      <c r="B1735" s="206">
        <v>26</v>
      </c>
      <c r="C1735" s="435">
        <v>43979</v>
      </c>
      <c r="D1735" s="206" t="s">
        <v>3174</v>
      </c>
      <c r="E1735" s="206" t="s">
        <v>3185</v>
      </c>
      <c r="F1735" s="206" t="s">
        <v>3190</v>
      </c>
      <c r="G1735" s="208" t="s">
        <v>869</v>
      </c>
      <c r="H1735" s="313"/>
      <c r="I1735" s="209">
        <v>1900000</v>
      </c>
      <c r="J1735" s="434">
        <f t="shared" si="28"/>
        <v>13198637</v>
      </c>
      <c r="K1735" s="212" t="s">
        <v>3231</v>
      </c>
    </row>
    <row r="1736" spans="2:11" s="511" customFormat="1" hidden="1" x14ac:dyDescent="0.25">
      <c r="B1736" s="206">
        <v>27</v>
      </c>
      <c r="C1736" s="435">
        <v>43980</v>
      </c>
      <c r="D1736" s="206" t="s">
        <v>3175</v>
      </c>
      <c r="E1736" s="206"/>
      <c r="F1736" s="206" t="s">
        <v>3209</v>
      </c>
      <c r="G1736" s="208" t="s">
        <v>787</v>
      </c>
      <c r="H1736" s="313"/>
      <c r="I1736" s="209">
        <v>1141747</v>
      </c>
      <c r="J1736" s="434">
        <f t="shared" si="28"/>
        <v>12056890</v>
      </c>
      <c r="K1736" s="212" t="s">
        <v>2988</v>
      </c>
    </row>
    <row r="1737" spans="2:11" s="511" customFormat="1" hidden="1" x14ac:dyDescent="0.25">
      <c r="B1737" s="206">
        <v>28</v>
      </c>
      <c r="C1737" s="435">
        <v>43981</v>
      </c>
      <c r="D1737" s="206" t="s">
        <v>3176</v>
      </c>
      <c r="E1737" s="206" t="s">
        <v>3186</v>
      </c>
      <c r="F1737" s="206" t="s">
        <v>3210</v>
      </c>
      <c r="G1737" s="208" t="s">
        <v>681</v>
      </c>
      <c r="H1737" s="313"/>
      <c r="I1737" s="209">
        <v>128000</v>
      </c>
      <c r="J1737" s="434">
        <f t="shared" si="28"/>
        <v>11928890</v>
      </c>
      <c r="K1737" s="212" t="s">
        <v>3232</v>
      </c>
    </row>
    <row r="1738" spans="2:11" s="511" customFormat="1" hidden="1" x14ac:dyDescent="0.25">
      <c r="B1738" s="206">
        <v>29</v>
      </c>
      <c r="C1738" s="435">
        <v>43983</v>
      </c>
      <c r="D1738" s="206" t="s">
        <v>3177</v>
      </c>
      <c r="E1738" s="206" t="s">
        <v>3187</v>
      </c>
      <c r="F1738" s="206" t="s">
        <v>3211</v>
      </c>
      <c r="G1738" s="208" t="s">
        <v>681</v>
      </c>
      <c r="H1738" s="313"/>
      <c r="I1738" s="209">
        <v>192000</v>
      </c>
      <c r="J1738" s="434">
        <f t="shared" si="28"/>
        <v>11736890</v>
      </c>
      <c r="K1738" s="212" t="s">
        <v>3233</v>
      </c>
    </row>
    <row r="1739" spans="2:11" s="511" customFormat="1" hidden="1" x14ac:dyDescent="0.25">
      <c r="B1739" s="206">
        <v>30</v>
      </c>
      <c r="C1739" s="435">
        <v>43983</v>
      </c>
      <c r="D1739" s="206" t="s">
        <v>3178</v>
      </c>
      <c r="E1739" s="206"/>
      <c r="F1739" s="206" t="s">
        <v>3212</v>
      </c>
      <c r="G1739" s="208" t="s">
        <v>1885</v>
      </c>
      <c r="H1739" s="313"/>
      <c r="I1739" s="209">
        <v>630000</v>
      </c>
      <c r="J1739" s="434">
        <f t="shared" si="28"/>
        <v>11106890</v>
      </c>
      <c r="K1739" s="212" t="s">
        <v>2988</v>
      </c>
    </row>
    <row r="1740" spans="2:11" s="511" customFormat="1" hidden="1" x14ac:dyDescent="0.25">
      <c r="B1740" s="206">
        <v>31</v>
      </c>
      <c r="C1740" s="435">
        <v>43984</v>
      </c>
      <c r="D1740" s="206" t="s">
        <v>3180</v>
      </c>
      <c r="E1740" s="206" t="s">
        <v>3206</v>
      </c>
      <c r="F1740" s="206" t="s">
        <v>3215</v>
      </c>
      <c r="G1740" s="208" t="s">
        <v>561</v>
      </c>
      <c r="H1740" s="313"/>
      <c r="I1740" s="209">
        <v>440000</v>
      </c>
      <c r="J1740" s="434">
        <f t="shared" si="28"/>
        <v>10666890</v>
      </c>
      <c r="K1740" s="212" t="s">
        <v>3234</v>
      </c>
    </row>
    <row r="1741" spans="2:11" s="511" customFormat="1" hidden="1" x14ac:dyDescent="0.25">
      <c r="B1741" s="206">
        <v>32</v>
      </c>
      <c r="C1741" s="436">
        <v>43985</v>
      </c>
      <c r="D1741" s="439" t="s">
        <v>3179</v>
      </c>
      <c r="E1741" s="377" t="s">
        <v>3207</v>
      </c>
      <c r="F1741" s="377" t="s">
        <v>3256</v>
      </c>
      <c r="G1741" s="437" t="s">
        <v>2875</v>
      </c>
      <c r="H1741" s="310"/>
      <c r="I1741" s="445">
        <v>450000</v>
      </c>
      <c r="J1741" s="434">
        <f t="shared" ref="J1741:J1804" si="29">J1740+H1741-I1741</f>
        <v>10216890</v>
      </c>
      <c r="K1741" s="440" t="s">
        <v>3246</v>
      </c>
    </row>
    <row r="1742" spans="2:11" s="511" customFormat="1" hidden="1" x14ac:dyDescent="0.25">
      <c r="B1742" s="206">
        <v>33</v>
      </c>
      <c r="C1742" s="435">
        <v>43985</v>
      </c>
      <c r="D1742" s="206" t="s">
        <v>3181</v>
      </c>
      <c r="E1742" s="206" t="s">
        <v>3208</v>
      </c>
      <c r="F1742" s="206" t="s">
        <v>3214</v>
      </c>
      <c r="G1742" s="208" t="s">
        <v>651</v>
      </c>
      <c r="H1742" s="313"/>
      <c r="I1742" s="209">
        <v>320000</v>
      </c>
      <c r="J1742" s="434">
        <f t="shared" si="29"/>
        <v>9896890</v>
      </c>
      <c r="K1742" s="212" t="s">
        <v>3235</v>
      </c>
    </row>
    <row r="1743" spans="2:11" s="511" customFormat="1" hidden="1" x14ac:dyDescent="0.25">
      <c r="B1743" s="206">
        <v>34</v>
      </c>
      <c r="C1743" s="435">
        <v>43985</v>
      </c>
      <c r="D1743" s="206" t="s">
        <v>3182</v>
      </c>
      <c r="E1743" s="206"/>
      <c r="F1743" s="206" t="s">
        <v>3217</v>
      </c>
      <c r="G1743" s="208" t="s">
        <v>3191</v>
      </c>
      <c r="H1743" s="313"/>
      <c r="I1743" s="209">
        <v>275000</v>
      </c>
      <c r="J1743" s="434">
        <f t="shared" si="29"/>
        <v>9621890</v>
      </c>
      <c r="K1743" s="212" t="s">
        <v>2988</v>
      </c>
    </row>
    <row r="1744" spans="2:11" s="511" customFormat="1" hidden="1" x14ac:dyDescent="0.25">
      <c r="B1744" s="206">
        <v>35</v>
      </c>
      <c r="C1744" s="435">
        <v>43986</v>
      </c>
      <c r="D1744" s="206" t="s">
        <v>3192</v>
      </c>
      <c r="E1744" s="206"/>
      <c r="F1744" s="206" t="s">
        <v>3218</v>
      </c>
      <c r="G1744" s="208" t="s">
        <v>3203</v>
      </c>
      <c r="H1744" s="313"/>
      <c r="I1744" s="209">
        <v>500000</v>
      </c>
      <c r="J1744" s="434">
        <f t="shared" si="29"/>
        <v>9121890</v>
      </c>
      <c r="K1744" s="212" t="s">
        <v>2988</v>
      </c>
    </row>
    <row r="1745" spans="2:11" s="511" customFormat="1" hidden="1" x14ac:dyDescent="0.25">
      <c r="B1745" s="206">
        <v>36</v>
      </c>
      <c r="C1745" s="435">
        <v>43986</v>
      </c>
      <c r="D1745" s="206" t="s">
        <v>3193</v>
      </c>
      <c r="E1745" s="206"/>
      <c r="F1745" s="206" t="s">
        <v>3236</v>
      </c>
      <c r="G1745" s="208" t="s">
        <v>1816</v>
      </c>
      <c r="H1745" s="313"/>
      <c r="I1745" s="209">
        <v>1362800</v>
      </c>
      <c r="J1745" s="434">
        <f t="shared" si="29"/>
        <v>7759090</v>
      </c>
      <c r="K1745" s="212" t="s">
        <v>2988</v>
      </c>
    </row>
    <row r="1746" spans="2:11" s="511" customFormat="1" hidden="1" x14ac:dyDescent="0.25">
      <c r="B1746" s="206">
        <v>37</v>
      </c>
      <c r="C1746" s="435">
        <v>43986</v>
      </c>
      <c r="D1746" s="206" t="s">
        <v>3194</v>
      </c>
      <c r="E1746" s="206"/>
      <c r="F1746" s="206" t="s">
        <v>3237</v>
      </c>
      <c r="G1746" s="208" t="s">
        <v>2882</v>
      </c>
      <c r="H1746" s="313"/>
      <c r="I1746" s="209">
        <v>1281500</v>
      </c>
      <c r="J1746" s="434">
        <f t="shared" si="29"/>
        <v>6477590</v>
      </c>
      <c r="K1746" s="212" t="s">
        <v>2988</v>
      </c>
    </row>
    <row r="1747" spans="2:11" s="511" customFormat="1" hidden="1" x14ac:dyDescent="0.25">
      <c r="B1747" s="206">
        <v>38</v>
      </c>
      <c r="C1747" s="436">
        <v>43986</v>
      </c>
      <c r="D1747" s="439" t="s">
        <v>3195</v>
      </c>
      <c r="E1747" s="377" t="s">
        <v>3213</v>
      </c>
      <c r="F1747" s="377" t="s">
        <v>3257</v>
      </c>
      <c r="G1747" s="437" t="s">
        <v>561</v>
      </c>
      <c r="H1747" s="310"/>
      <c r="I1747" s="445">
        <v>360000</v>
      </c>
      <c r="J1747" s="434">
        <f t="shared" si="29"/>
        <v>6117590</v>
      </c>
      <c r="K1747" s="440" t="s">
        <v>3247</v>
      </c>
    </row>
    <row r="1748" spans="2:11" s="511" customFormat="1" hidden="1" x14ac:dyDescent="0.25">
      <c r="B1748" s="206">
        <v>39</v>
      </c>
      <c r="C1748" s="435">
        <v>43987</v>
      </c>
      <c r="D1748" s="206" t="s">
        <v>3196</v>
      </c>
      <c r="E1748" s="206"/>
      <c r="F1748" s="206" t="s">
        <v>3238</v>
      </c>
      <c r="G1748" s="208" t="s">
        <v>3138</v>
      </c>
      <c r="H1748" s="313"/>
      <c r="I1748" s="209">
        <v>618000</v>
      </c>
      <c r="J1748" s="434">
        <f t="shared" si="29"/>
        <v>5499590</v>
      </c>
      <c r="K1748" s="212" t="s">
        <v>2988</v>
      </c>
    </row>
    <row r="1749" spans="2:11" s="511" customFormat="1" hidden="1" x14ac:dyDescent="0.25">
      <c r="B1749" s="206">
        <v>40</v>
      </c>
      <c r="C1749" s="436">
        <v>43987</v>
      </c>
      <c r="D1749" s="439" t="s">
        <v>3197</v>
      </c>
      <c r="E1749" s="377" t="s">
        <v>3216</v>
      </c>
      <c r="F1749" s="377" t="s">
        <v>3258</v>
      </c>
      <c r="G1749" s="437" t="s">
        <v>3204</v>
      </c>
      <c r="H1749" s="310"/>
      <c r="I1749" s="445">
        <v>1002000</v>
      </c>
      <c r="J1749" s="434">
        <f t="shared" si="29"/>
        <v>4497590</v>
      </c>
      <c r="K1749" s="440" t="s">
        <v>3248</v>
      </c>
    </row>
    <row r="1750" spans="2:11" s="511" customFormat="1" hidden="1" x14ac:dyDescent="0.25">
      <c r="B1750" s="206">
        <v>41</v>
      </c>
      <c r="C1750" s="435">
        <v>43988</v>
      </c>
      <c r="D1750" s="206" t="s">
        <v>3198</v>
      </c>
      <c r="E1750" s="206"/>
      <c r="F1750" s="206" t="s">
        <v>3239</v>
      </c>
      <c r="G1750" s="208" t="s">
        <v>3205</v>
      </c>
      <c r="H1750" s="313"/>
      <c r="I1750" s="209">
        <v>250000</v>
      </c>
      <c r="J1750" s="434">
        <f t="shared" si="29"/>
        <v>4247590</v>
      </c>
      <c r="K1750" s="212" t="s">
        <v>2988</v>
      </c>
    </row>
    <row r="1751" spans="2:11" s="511" customFormat="1" hidden="1" x14ac:dyDescent="0.25">
      <c r="B1751" s="206">
        <v>42</v>
      </c>
      <c r="C1751" s="435">
        <v>43988</v>
      </c>
      <c r="D1751" s="206" t="s">
        <v>3199</v>
      </c>
      <c r="E1751" s="206"/>
      <c r="F1751" s="206" t="s">
        <v>3240</v>
      </c>
      <c r="G1751" s="208" t="s">
        <v>343</v>
      </c>
      <c r="H1751" s="313"/>
      <c r="I1751" s="209">
        <v>800000</v>
      </c>
      <c r="J1751" s="434">
        <f t="shared" si="29"/>
        <v>3447590</v>
      </c>
      <c r="K1751" s="212" t="s">
        <v>2988</v>
      </c>
    </row>
    <row r="1752" spans="2:11" s="511" customFormat="1" hidden="1" x14ac:dyDescent="0.25">
      <c r="B1752" s="206">
        <v>43</v>
      </c>
      <c r="C1752" s="435">
        <v>43988</v>
      </c>
      <c r="D1752" s="206" t="s">
        <v>3200</v>
      </c>
      <c r="E1752" s="206"/>
      <c r="F1752" s="206" t="s">
        <v>3241</v>
      </c>
      <c r="G1752" s="208" t="s">
        <v>2320</v>
      </c>
      <c r="H1752" s="313"/>
      <c r="I1752" s="209">
        <v>1420000</v>
      </c>
      <c r="J1752" s="434">
        <f t="shared" si="29"/>
        <v>2027590</v>
      </c>
      <c r="K1752" s="212" t="s">
        <v>2988</v>
      </c>
    </row>
    <row r="1753" spans="2:11" s="511" customFormat="1" hidden="1" x14ac:dyDescent="0.25">
      <c r="B1753" s="206">
        <v>44</v>
      </c>
      <c r="C1753" s="436">
        <v>43988</v>
      </c>
      <c r="D1753" s="439" t="s">
        <v>3201</v>
      </c>
      <c r="E1753" s="377" t="s">
        <v>3219</v>
      </c>
      <c r="F1753" s="377" t="s">
        <v>3259</v>
      </c>
      <c r="G1753" s="437" t="s">
        <v>787</v>
      </c>
      <c r="H1753" s="310"/>
      <c r="I1753" s="445">
        <v>1000000</v>
      </c>
      <c r="J1753" s="434">
        <f t="shared" si="29"/>
        <v>1027590</v>
      </c>
      <c r="K1753" s="440" t="s">
        <v>3249</v>
      </c>
    </row>
    <row r="1754" spans="2:11" s="511" customFormat="1" hidden="1" x14ac:dyDescent="0.25">
      <c r="B1754" s="206">
        <v>45</v>
      </c>
      <c r="C1754" s="436">
        <v>43988</v>
      </c>
      <c r="D1754" s="439" t="s">
        <v>3202</v>
      </c>
      <c r="E1754" s="377" t="s">
        <v>3220</v>
      </c>
      <c r="F1754" s="377" t="s">
        <v>3260</v>
      </c>
      <c r="G1754" s="437" t="s">
        <v>869</v>
      </c>
      <c r="H1754" s="310"/>
      <c r="I1754" s="445">
        <v>650000</v>
      </c>
      <c r="J1754" s="434">
        <f t="shared" si="29"/>
        <v>377590</v>
      </c>
      <c r="K1754" s="440" t="s">
        <v>3250</v>
      </c>
    </row>
    <row r="1755" spans="2:11" s="511" customFormat="1" hidden="1" x14ac:dyDescent="0.25">
      <c r="B1755" s="206">
        <v>46</v>
      </c>
      <c r="C1755" s="435"/>
      <c r="D1755" s="429" t="s">
        <v>3251</v>
      </c>
      <c r="E1755" s="206"/>
      <c r="F1755" s="206"/>
      <c r="G1755" s="208"/>
      <c r="H1755" s="209">
        <v>20710410</v>
      </c>
      <c r="I1755" s="209"/>
      <c r="J1755" s="434">
        <f t="shared" si="29"/>
        <v>21088000</v>
      </c>
      <c r="K1755" s="212"/>
    </row>
    <row r="1756" spans="2:11" s="511" customFormat="1" hidden="1" x14ac:dyDescent="0.25">
      <c r="B1756" s="206">
        <v>47</v>
      </c>
      <c r="C1756" s="435">
        <v>43990</v>
      </c>
      <c r="D1756" s="245" t="s">
        <v>3263</v>
      </c>
      <c r="E1756" s="206" t="s">
        <v>3252</v>
      </c>
      <c r="F1756" s="208" t="s">
        <v>3253</v>
      </c>
      <c r="G1756" s="208" t="s">
        <v>2951</v>
      </c>
      <c r="H1756" s="313"/>
      <c r="I1756" s="209">
        <v>4400000</v>
      </c>
      <c r="J1756" s="434">
        <f t="shared" si="29"/>
        <v>16688000</v>
      </c>
      <c r="K1756" s="212" t="s">
        <v>3262</v>
      </c>
    </row>
    <row r="1757" spans="2:11" s="511" customFormat="1" hidden="1" x14ac:dyDescent="0.25">
      <c r="B1757" s="206">
        <v>48</v>
      </c>
      <c r="C1757" s="435">
        <v>43990</v>
      </c>
      <c r="D1757" s="245" t="s">
        <v>3254</v>
      </c>
      <c r="E1757" s="206"/>
      <c r="F1757" s="208" t="s">
        <v>3261</v>
      </c>
      <c r="G1757" s="208" t="s">
        <v>3191</v>
      </c>
      <c r="H1757" s="313"/>
      <c r="I1757" s="209">
        <v>560000</v>
      </c>
      <c r="J1757" s="434">
        <f t="shared" si="29"/>
        <v>16128000</v>
      </c>
      <c r="K1757" s="212" t="s">
        <v>3267</v>
      </c>
    </row>
    <row r="1758" spans="2:11" s="511" customFormat="1" hidden="1" x14ac:dyDescent="0.25">
      <c r="B1758" s="206">
        <v>49</v>
      </c>
      <c r="C1758" s="435">
        <v>43990</v>
      </c>
      <c r="D1758" s="245" t="s">
        <v>3264</v>
      </c>
      <c r="E1758" s="206" t="s">
        <v>3265</v>
      </c>
      <c r="F1758" s="208" t="s">
        <v>3266</v>
      </c>
      <c r="G1758" s="208" t="s">
        <v>2940</v>
      </c>
      <c r="H1758" s="313"/>
      <c r="I1758" s="209">
        <v>138000</v>
      </c>
      <c r="J1758" s="434">
        <f t="shared" si="29"/>
        <v>15990000</v>
      </c>
      <c r="K1758" s="212" t="s">
        <v>3268</v>
      </c>
    </row>
    <row r="1759" spans="2:11" s="511" customFormat="1" hidden="1" x14ac:dyDescent="0.25">
      <c r="B1759" s="206">
        <v>50</v>
      </c>
      <c r="C1759" s="435">
        <v>43991</v>
      </c>
      <c r="D1759" s="245" t="s">
        <v>3269</v>
      </c>
      <c r="E1759" s="206"/>
      <c r="F1759" s="208"/>
      <c r="G1759" s="208" t="s">
        <v>2943</v>
      </c>
      <c r="H1759" s="313">
        <v>158000</v>
      </c>
      <c r="I1759" s="209"/>
      <c r="J1759" s="434">
        <f t="shared" si="29"/>
        <v>16148000</v>
      </c>
      <c r="K1759" s="212" t="s">
        <v>3270</v>
      </c>
    </row>
    <row r="1760" spans="2:11" s="511" customFormat="1" hidden="1" x14ac:dyDescent="0.25">
      <c r="B1760" s="206">
        <v>51</v>
      </c>
      <c r="C1760" s="435">
        <v>43991</v>
      </c>
      <c r="D1760" s="245" t="s">
        <v>3271</v>
      </c>
      <c r="E1760" s="206"/>
      <c r="F1760" s="208"/>
      <c r="G1760" s="208" t="s">
        <v>263</v>
      </c>
      <c r="H1760" s="313">
        <v>1659</v>
      </c>
      <c r="I1760" s="209"/>
      <c r="J1760" s="434">
        <f t="shared" si="29"/>
        <v>16149659</v>
      </c>
      <c r="K1760" s="212" t="s">
        <v>3272</v>
      </c>
    </row>
    <row r="1761" spans="2:11" s="511" customFormat="1" hidden="1" x14ac:dyDescent="0.25">
      <c r="B1761" s="206">
        <v>52</v>
      </c>
      <c r="C1761" s="435">
        <v>43992</v>
      </c>
      <c r="D1761" s="245" t="s">
        <v>3273</v>
      </c>
      <c r="E1761" s="206"/>
      <c r="F1761" s="208"/>
      <c r="G1761" s="208" t="s">
        <v>2951</v>
      </c>
      <c r="H1761" s="313">
        <v>34750</v>
      </c>
      <c r="I1761" s="209"/>
      <c r="J1761" s="434">
        <f t="shared" si="29"/>
        <v>16184409</v>
      </c>
      <c r="K1761" s="212" t="s">
        <v>3274</v>
      </c>
    </row>
    <row r="1762" spans="2:11" s="511" customFormat="1" hidden="1" x14ac:dyDescent="0.25">
      <c r="B1762" s="206">
        <v>53</v>
      </c>
      <c r="C1762" s="435">
        <v>43992</v>
      </c>
      <c r="D1762" s="245" t="s">
        <v>3275</v>
      </c>
      <c r="E1762" s="206"/>
      <c r="F1762" s="208" t="s">
        <v>3276</v>
      </c>
      <c r="G1762" s="208" t="s">
        <v>2302</v>
      </c>
      <c r="H1762" s="313"/>
      <c r="I1762" s="209">
        <v>200000</v>
      </c>
      <c r="J1762" s="434">
        <f t="shared" si="29"/>
        <v>15984409</v>
      </c>
      <c r="K1762" s="212" t="s">
        <v>3267</v>
      </c>
    </row>
    <row r="1763" spans="2:11" s="511" customFormat="1" hidden="1" x14ac:dyDescent="0.25">
      <c r="B1763" s="206">
        <v>54</v>
      </c>
      <c r="C1763" s="435">
        <v>43992</v>
      </c>
      <c r="D1763" s="245" t="s">
        <v>3277</v>
      </c>
      <c r="E1763" s="206" t="s">
        <v>3278</v>
      </c>
      <c r="F1763" s="208" t="s">
        <v>3279</v>
      </c>
      <c r="G1763" s="208" t="s">
        <v>2928</v>
      </c>
      <c r="H1763" s="313"/>
      <c r="I1763" s="209">
        <v>750000</v>
      </c>
      <c r="J1763" s="434">
        <f t="shared" si="29"/>
        <v>15234409</v>
      </c>
      <c r="K1763" s="212" t="s">
        <v>3280</v>
      </c>
    </row>
    <row r="1764" spans="2:11" s="511" customFormat="1" hidden="1" x14ac:dyDescent="0.25">
      <c r="B1764" s="206">
        <v>55</v>
      </c>
      <c r="C1764" s="435">
        <v>43993</v>
      </c>
      <c r="D1764" s="245" t="s">
        <v>3281</v>
      </c>
      <c r="E1764" s="206"/>
      <c r="F1764" s="208" t="s">
        <v>3282</v>
      </c>
      <c r="G1764" s="208" t="s">
        <v>38</v>
      </c>
      <c r="H1764" s="313"/>
      <c r="I1764" s="209">
        <v>5900000</v>
      </c>
      <c r="J1764" s="434">
        <f t="shared" si="29"/>
        <v>9334409</v>
      </c>
      <c r="K1764" s="212" t="s">
        <v>2988</v>
      </c>
    </row>
    <row r="1765" spans="2:11" s="511" customFormat="1" hidden="1" x14ac:dyDescent="0.25">
      <c r="B1765" s="206">
        <v>56</v>
      </c>
      <c r="C1765" s="435">
        <v>43994</v>
      </c>
      <c r="D1765" s="245" t="s">
        <v>3283</v>
      </c>
      <c r="E1765" s="206"/>
      <c r="F1765" s="208"/>
      <c r="G1765" s="208" t="s">
        <v>2960</v>
      </c>
      <c r="H1765" s="313"/>
      <c r="I1765" s="209">
        <v>522702</v>
      </c>
      <c r="J1765" s="434">
        <f t="shared" si="29"/>
        <v>8811707</v>
      </c>
      <c r="K1765" s="212" t="s">
        <v>3284</v>
      </c>
    </row>
    <row r="1766" spans="2:11" s="511" customFormat="1" hidden="1" x14ac:dyDescent="0.25">
      <c r="B1766" s="206">
        <v>57</v>
      </c>
      <c r="C1766" s="435">
        <v>43998</v>
      </c>
      <c r="D1766" s="245" t="s">
        <v>3285</v>
      </c>
      <c r="E1766" s="206"/>
      <c r="F1766" s="208" t="s">
        <v>3286</v>
      </c>
      <c r="G1766" s="208" t="s">
        <v>1816</v>
      </c>
      <c r="H1766" s="313"/>
      <c r="I1766" s="209">
        <v>1796750</v>
      </c>
      <c r="J1766" s="434">
        <f t="shared" si="29"/>
        <v>7014957</v>
      </c>
      <c r="K1766" s="212" t="s">
        <v>2988</v>
      </c>
    </row>
    <row r="1767" spans="2:11" s="511" customFormat="1" hidden="1" x14ac:dyDescent="0.25">
      <c r="B1767" s="206">
        <v>58</v>
      </c>
      <c r="C1767" s="435">
        <v>43998</v>
      </c>
      <c r="D1767" s="245" t="s">
        <v>3287</v>
      </c>
      <c r="E1767" s="206" t="s">
        <v>3288</v>
      </c>
      <c r="F1767" s="208" t="s">
        <v>3289</v>
      </c>
      <c r="G1767" s="208" t="s">
        <v>2940</v>
      </c>
      <c r="H1767" s="313"/>
      <c r="I1767" s="209">
        <v>256000</v>
      </c>
      <c r="J1767" s="434">
        <f t="shared" si="29"/>
        <v>6758957</v>
      </c>
      <c r="K1767" s="212" t="s">
        <v>3292</v>
      </c>
    </row>
    <row r="1768" spans="2:11" s="511" customFormat="1" hidden="1" x14ac:dyDescent="0.25">
      <c r="B1768" s="206">
        <v>59</v>
      </c>
      <c r="C1768" s="435">
        <v>43999</v>
      </c>
      <c r="D1768" s="245" t="s">
        <v>3290</v>
      </c>
      <c r="E1768" s="206"/>
      <c r="F1768" s="208" t="s">
        <v>3291</v>
      </c>
      <c r="G1768" s="208" t="s">
        <v>3138</v>
      </c>
      <c r="H1768" s="313"/>
      <c r="I1768" s="209">
        <v>1616000</v>
      </c>
      <c r="J1768" s="434">
        <f t="shared" si="29"/>
        <v>5142957</v>
      </c>
      <c r="K1768" s="212" t="s">
        <v>2988</v>
      </c>
    </row>
    <row r="1769" spans="2:11" s="511" customFormat="1" hidden="1" x14ac:dyDescent="0.25">
      <c r="B1769" s="206">
        <v>60</v>
      </c>
      <c r="C1769" s="435">
        <v>43999</v>
      </c>
      <c r="D1769" s="245" t="s">
        <v>3293</v>
      </c>
      <c r="E1769" s="206"/>
      <c r="F1769" s="208"/>
      <c r="G1769" s="208" t="s">
        <v>3204</v>
      </c>
      <c r="H1769" s="313">
        <v>10907</v>
      </c>
      <c r="I1769" s="209"/>
      <c r="J1769" s="434">
        <f t="shared" si="29"/>
        <v>5153864</v>
      </c>
      <c r="K1769" s="212" t="s">
        <v>3294</v>
      </c>
    </row>
    <row r="1770" spans="2:11" s="511" customFormat="1" hidden="1" x14ac:dyDescent="0.25">
      <c r="B1770" s="206">
        <v>61</v>
      </c>
      <c r="C1770" s="435">
        <v>44000</v>
      </c>
      <c r="D1770" s="245" t="s">
        <v>3307</v>
      </c>
      <c r="E1770" s="206" t="s">
        <v>3310</v>
      </c>
      <c r="F1770" s="208" t="s">
        <v>3295</v>
      </c>
      <c r="G1770" s="208" t="s">
        <v>2922</v>
      </c>
      <c r="H1770" s="313"/>
      <c r="I1770" s="209">
        <v>1000000</v>
      </c>
      <c r="J1770" s="434">
        <f t="shared" si="29"/>
        <v>4153864</v>
      </c>
      <c r="K1770" s="212" t="s">
        <v>3311</v>
      </c>
    </row>
    <row r="1771" spans="2:11" s="511" customFormat="1" hidden="1" x14ac:dyDescent="0.25">
      <c r="B1771" s="206">
        <v>62</v>
      </c>
      <c r="C1771" s="435">
        <v>44001</v>
      </c>
      <c r="D1771" s="245" t="s">
        <v>3296</v>
      </c>
      <c r="E1771" s="206"/>
      <c r="F1771" s="208"/>
      <c r="G1771" s="208" t="s">
        <v>2922</v>
      </c>
      <c r="H1771" s="313">
        <v>336700</v>
      </c>
      <c r="I1771" s="209"/>
      <c r="J1771" s="434">
        <f t="shared" si="29"/>
        <v>4490564</v>
      </c>
      <c r="K1771" s="212" t="s">
        <v>3297</v>
      </c>
    </row>
    <row r="1772" spans="2:11" s="511" customFormat="1" hidden="1" x14ac:dyDescent="0.25">
      <c r="B1772" s="206">
        <v>63</v>
      </c>
      <c r="C1772" s="435">
        <v>44001</v>
      </c>
      <c r="D1772" s="245" t="s">
        <v>3298</v>
      </c>
      <c r="E1772" s="206"/>
      <c r="F1772" s="208" t="s">
        <v>3299</v>
      </c>
      <c r="G1772" s="208" t="s">
        <v>2975</v>
      </c>
      <c r="H1772" s="313"/>
      <c r="I1772" s="209">
        <v>1996967</v>
      </c>
      <c r="J1772" s="434">
        <f t="shared" si="29"/>
        <v>2493597</v>
      </c>
      <c r="K1772" s="212" t="s">
        <v>3300</v>
      </c>
    </row>
    <row r="1773" spans="2:11" s="511" customFormat="1" hidden="1" x14ac:dyDescent="0.25">
      <c r="B1773" s="206">
        <v>64</v>
      </c>
      <c r="C1773" s="435">
        <v>44001</v>
      </c>
      <c r="D1773" s="245" t="s">
        <v>3301</v>
      </c>
      <c r="E1773" s="206"/>
      <c r="F1773" s="208" t="s">
        <v>3302</v>
      </c>
      <c r="G1773" s="208" t="s">
        <v>1964</v>
      </c>
      <c r="H1773" s="313"/>
      <c r="I1773" s="209">
        <v>1150000</v>
      </c>
      <c r="J1773" s="434">
        <f t="shared" si="29"/>
        <v>1343597</v>
      </c>
      <c r="K1773" s="212" t="s">
        <v>3300</v>
      </c>
    </row>
    <row r="1774" spans="2:11" s="511" customFormat="1" hidden="1" x14ac:dyDescent="0.25">
      <c r="B1774" s="206">
        <v>65</v>
      </c>
      <c r="C1774" s="435">
        <v>44002</v>
      </c>
      <c r="D1774" s="245" t="s">
        <v>3304</v>
      </c>
      <c r="E1774" s="206"/>
      <c r="F1774" s="208" t="s">
        <v>3305</v>
      </c>
      <c r="G1774" s="208" t="s">
        <v>3306</v>
      </c>
      <c r="H1774" s="313"/>
      <c r="I1774" s="209">
        <v>780000</v>
      </c>
      <c r="J1774" s="434">
        <f t="shared" si="29"/>
        <v>563597</v>
      </c>
      <c r="K1774" s="212" t="s">
        <v>3267</v>
      </c>
    </row>
    <row r="1775" spans="2:11" s="511" customFormat="1" hidden="1" x14ac:dyDescent="0.25">
      <c r="B1775" s="377">
        <v>66</v>
      </c>
      <c r="C1775" s="436">
        <v>44002</v>
      </c>
      <c r="D1775" s="377" t="s">
        <v>3308</v>
      </c>
      <c r="E1775" s="377" t="s">
        <v>3309</v>
      </c>
      <c r="F1775" s="377"/>
      <c r="G1775" s="437" t="s">
        <v>1885</v>
      </c>
      <c r="H1775" s="310"/>
      <c r="I1775" s="445">
        <v>130127</v>
      </c>
      <c r="J1775" s="434">
        <f t="shared" si="29"/>
        <v>433470</v>
      </c>
      <c r="K1775" s="440" t="s">
        <v>3388</v>
      </c>
    </row>
    <row r="1776" spans="2:11" s="511" customFormat="1" hidden="1" x14ac:dyDescent="0.25">
      <c r="B1776" s="206">
        <v>67</v>
      </c>
      <c r="C1776" s="435"/>
      <c r="D1776" s="429" t="s">
        <v>3389</v>
      </c>
      <c r="E1776" s="206"/>
      <c r="F1776" s="206"/>
      <c r="G1776" s="208"/>
      <c r="H1776" s="313">
        <v>24436403</v>
      </c>
      <c r="I1776" s="209"/>
      <c r="J1776" s="434">
        <f t="shared" si="29"/>
        <v>24869873</v>
      </c>
      <c r="K1776" s="419"/>
    </row>
    <row r="1777" spans="2:11" s="511" customFormat="1" hidden="1" x14ac:dyDescent="0.25">
      <c r="B1777" s="206">
        <v>68</v>
      </c>
      <c r="C1777" s="435">
        <v>44004</v>
      </c>
      <c r="D1777" s="206" t="s">
        <v>3312</v>
      </c>
      <c r="E1777" s="206" t="s">
        <v>3313</v>
      </c>
      <c r="F1777" s="206" t="s">
        <v>3314</v>
      </c>
      <c r="G1777" s="208" t="s">
        <v>787</v>
      </c>
      <c r="H1777" s="313"/>
      <c r="I1777" s="313">
        <v>5600000</v>
      </c>
      <c r="J1777" s="434">
        <f t="shared" si="29"/>
        <v>19269873</v>
      </c>
      <c r="K1777" s="212" t="s">
        <v>3315</v>
      </c>
    </row>
    <row r="1778" spans="2:11" s="511" customFormat="1" hidden="1" x14ac:dyDescent="0.25">
      <c r="B1778" s="206">
        <v>69</v>
      </c>
      <c r="C1778" s="435">
        <v>44004</v>
      </c>
      <c r="D1778" s="206" t="s">
        <v>3316</v>
      </c>
      <c r="E1778" s="206"/>
      <c r="F1778" s="206" t="s">
        <v>3317</v>
      </c>
      <c r="G1778" s="208" t="s">
        <v>2951</v>
      </c>
      <c r="H1778" s="313"/>
      <c r="I1778" s="209">
        <v>555000</v>
      </c>
      <c r="J1778" s="434">
        <f t="shared" si="29"/>
        <v>18714873</v>
      </c>
      <c r="K1778" s="212" t="s">
        <v>3300</v>
      </c>
    </row>
    <row r="1779" spans="2:11" s="511" customFormat="1" hidden="1" x14ac:dyDescent="0.25">
      <c r="B1779" s="206">
        <v>70</v>
      </c>
      <c r="C1779" s="435">
        <v>44004</v>
      </c>
      <c r="D1779" s="206" t="s">
        <v>3318</v>
      </c>
      <c r="E1779" s="206" t="s">
        <v>3319</v>
      </c>
      <c r="F1779" s="206" t="s">
        <v>3320</v>
      </c>
      <c r="G1779" s="208" t="s">
        <v>2940</v>
      </c>
      <c r="H1779" s="313"/>
      <c r="I1779" s="209">
        <v>192000</v>
      </c>
      <c r="J1779" s="434">
        <f t="shared" si="29"/>
        <v>18522873</v>
      </c>
      <c r="K1779" s="212" t="s">
        <v>3321</v>
      </c>
    </row>
    <row r="1780" spans="2:11" s="511" customFormat="1" hidden="1" x14ac:dyDescent="0.25">
      <c r="B1780" s="206">
        <v>71</v>
      </c>
      <c r="C1780" s="435">
        <v>44004</v>
      </c>
      <c r="D1780" s="206" t="s">
        <v>3322</v>
      </c>
      <c r="E1780" s="206"/>
      <c r="F1780" s="206"/>
      <c r="G1780" s="208" t="s">
        <v>1885</v>
      </c>
      <c r="H1780" s="313"/>
      <c r="I1780" s="209">
        <v>500</v>
      </c>
      <c r="J1780" s="434">
        <f t="shared" si="29"/>
        <v>18522373</v>
      </c>
      <c r="K1780" s="212" t="s">
        <v>3323</v>
      </c>
    </row>
    <row r="1781" spans="2:11" s="511" customFormat="1" hidden="1" x14ac:dyDescent="0.25">
      <c r="B1781" s="206">
        <v>72</v>
      </c>
      <c r="C1781" s="435">
        <v>44004</v>
      </c>
      <c r="D1781" s="206" t="s">
        <v>3324</v>
      </c>
      <c r="E1781" s="206" t="s">
        <v>3325</v>
      </c>
      <c r="F1781" s="206" t="s">
        <v>3326</v>
      </c>
      <c r="G1781" s="208" t="s">
        <v>2951</v>
      </c>
      <c r="H1781" s="313"/>
      <c r="I1781" s="209">
        <v>3000000</v>
      </c>
      <c r="J1781" s="434">
        <f t="shared" si="29"/>
        <v>15522373</v>
      </c>
      <c r="K1781" s="212" t="s">
        <v>3327</v>
      </c>
    </row>
    <row r="1782" spans="2:11" s="511" customFormat="1" hidden="1" x14ac:dyDescent="0.25">
      <c r="B1782" s="206">
        <v>73</v>
      </c>
      <c r="C1782" s="435">
        <v>44005</v>
      </c>
      <c r="D1782" s="206" t="s">
        <v>3328</v>
      </c>
      <c r="E1782" s="206"/>
      <c r="F1782" s="206" t="s">
        <v>3329</v>
      </c>
      <c r="G1782" s="208" t="s">
        <v>2882</v>
      </c>
      <c r="H1782" s="313"/>
      <c r="I1782" s="209">
        <v>2948650</v>
      </c>
      <c r="J1782" s="434">
        <f t="shared" si="29"/>
        <v>12573723</v>
      </c>
      <c r="K1782" s="212" t="s">
        <v>3267</v>
      </c>
    </row>
    <row r="1783" spans="2:11" s="511" customFormat="1" hidden="1" x14ac:dyDescent="0.25">
      <c r="B1783" s="206">
        <v>74</v>
      </c>
      <c r="C1783" s="435">
        <v>44005</v>
      </c>
      <c r="D1783" s="206" t="s">
        <v>3330</v>
      </c>
      <c r="E1783" s="206"/>
      <c r="F1783" s="206" t="s">
        <v>3331</v>
      </c>
      <c r="G1783" s="208" t="s">
        <v>2922</v>
      </c>
      <c r="H1783" s="313"/>
      <c r="I1783" s="209">
        <v>490000</v>
      </c>
      <c r="J1783" s="434">
        <f t="shared" si="29"/>
        <v>12083723</v>
      </c>
      <c r="K1783" s="212" t="s">
        <v>3267</v>
      </c>
    </row>
    <row r="1784" spans="2:11" s="511" customFormat="1" hidden="1" x14ac:dyDescent="0.25">
      <c r="B1784" s="206">
        <v>75</v>
      </c>
      <c r="C1784" s="435">
        <v>44006</v>
      </c>
      <c r="D1784" s="206" t="s">
        <v>3332</v>
      </c>
      <c r="E1784" s="206"/>
      <c r="F1784" s="206" t="s">
        <v>3333</v>
      </c>
      <c r="G1784" s="208" t="s">
        <v>561</v>
      </c>
      <c r="H1784" s="313"/>
      <c r="I1784" s="209">
        <v>61616</v>
      </c>
      <c r="J1784" s="434">
        <f t="shared" si="29"/>
        <v>12022107</v>
      </c>
      <c r="K1784" s="212" t="s">
        <v>3267</v>
      </c>
    </row>
    <row r="1785" spans="2:11" s="511" customFormat="1" hidden="1" x14ac:dyDescent="0.25">
      <c r="B1785" s="206">
        <v>76</v>
      </c>
      <c r="C1785" s="435">
        <v>44006</v>
      </c>
      <c r="D1785" s="206" t="s">
        <v>3334</v>
      </c>
      <c r="E1785" s="206" t="s">
        <v>3335</v>
      </c>
      <c r="F1785" s="206" t="s">
        <v>3336</v>
      </c>
      <c r="G1785" s="208" t="s">
        <v>263</v>
      </c>
      <c r="H1785" s="313"/>
      <c r="I1785" s="209">
        <v>170000</v>
      </c>
      <c r="J1785" s="434">
        <f t="shared" si="29"/>
        <v>11852107</v>
      </c>
      <c r="K1785" s="212" t="s">
        <v>3337</v>
      </c>
    </row>
    <row r="1786" spans="2:11" s="511" customFormat="1" hidden="1" x14ac:dyDescent="0.25">
      <c r="B1786" s="206">
        <v>77</v>
      </c>
      <c r="C1786" s="435">
        <v>44008</v>
      </c>
      <c r="D1786" s="206" t="s">
        <v>3338</v>
      </c>
      <c r="E1786" s="206" t="s">
        <v>3339</v>
      </c>
      <c r="F1786" s="206" t="s">
        <v>3340</v>
      </c>
      <c r="G1786" s="208" t="s">
        <v>2262</v>
      </c>
      <c r="H1786" s="313"/>
      <c r="I1786" s="209">
        <v>500000</v>
      </c>
      <c r="J1786" s="434">
        <f t="shared" si="29"/>
        <v>11352107</v>
      </c>
      <c r="K1786" s="212" t="s">
        <v>3341</v>
      </c>
    </row>
    <row r="1787" spans="2:11" s="511" customFormat="1" hidden="1" x14ac:dyDescent="0.25">
      <c r="B1787" s="206">
        <v>78</v>
      </c>
      <c r="C1787" s="435">
        <v>44011</v>
      </c>
      <c r="D1787" s="206" t="s">
        <v>3342</v>
      </c>
      <c r="E1787" s="206" t="s">
        <v>3343</v>
      </c>
      <c r="F1787" s="206" t="s">
        <v>3344</v>
      </c>
      <c r="G1787" s="208" t="s">
        <v>2981</v>
      </c>
      <c r="H1787" s="313"/>
      <c r="I1787" s="209">
        <v>320000</v>
      </c>
      <c r="J1787" s="434">
        <f t="shared" si="29"/>
        <v>11032107</v>
      </c>
      <c r="K1787" s="212" t="s">
        <v>3345</v>
      </c>
    </row>
    <row r="1788" spans="2:11" s="511" customFormat="1" hidden="1" x14ac:dyDescent="0.25">
      <c r="B1788" s="206">
        <v>79</v>
      </c>
      <c r="C1788" s="435">
        <v>44012</v>
      </c>
      <c r="D1788" s="206" t="s">
        <v>3349</v>
      </c>
      <c r="E1788" s="206" t="s">
        <v>3346</v>
      </c>
      <c r="F1788" s="206" t="s">
        <v>3347</v>
      </c>
      <c r="G1788" s="208" t="s">
        <v>1885</v>
      </c>
      <c r="H1788" s="313"/>
      <c r="I1788" s="209">
        <v>38000</v>
      </c>
      <c r="J1788" s="434">
        <f t="shared" si="29"/>
        <v>10994107</v>
      </c>
      <c r="K1788" s="212" t="s">
        <v>3348</v>
      </c>
    </row>
    <row r="1789" spans="2:11" s="511" customFormat="1" hidden="1" x14ac:dyDescent="0.25">
      <c r="B1789" s="206">
        <v>80</v>
      </c>
      <c r="C1789" s="435">
        <v>44012</v>
      </c>
      <c r="D1789" s="206" t="s">
        <v>3350</v>
      </c>
      <c r="E1789" s="206" t="s">
        <v>3351</v>
      </c>
      <c r="F1789" s="206" t="s">
        <v>3352</v>
      </c>
      <c r="G1789" s="208" t="s">
        <v>681</v>
      </c>
      <c r="H1789" s="313"/>
      <c r="I1789" s="209">
        <v>256000</v>
      </c>
      <c r="J1789" s="434">
        <f t="shared" si="29"/>
        <v>10738107</v>
      </c>
      <c r="K1789" s="212" t="s">
        <v>3353</v>
      </c>
    </row>
    <row r="1790" spans="2:11" s="511" customFormat="1" hidden="1" x14ac:dyDescent="0.25">
      <c r="B1790" s="206">
        <v>81</v>
      </c>
      <c r="C1790" s="435">
        <v>44012</v>
      </c>
      <c r="D1790" s="206" t="s">
        <v>3357</v>
      </c>
      <c r="E1790" s="206" t="s">
        <v>3355</v>
      </c>
      <c r="F1790" s="206" t="s">
        <v>3356</v>
      </c>
      <c r="G1790" s="208" t="s">
        <v>869</v>
      </c>
      <c r="H1790" s="313"/>
      <c r="I1790" s="209">
        <v>1900000</v>
      </c>
      <c r="J1790" s="434">
        <f t="shared" si="29"/>
        <v>8838107</v>
      </c>
      <c r="K1790" s="212" t="s">
        <v>3358</v>
      </c>
    </row>
    <row r="1791" spans="2:11" s="511" customFormat="1" hidden="1" x14ac:dyDescent="0.25">
      <c r="B1791" s="206">
        <v>82</v>
      </c>
      <c r="C1791" s="435">
        <v>44013</v>
      </c>
      <c r="D1791" s="206" t="s">
        <v>3354</v>
      </c>
      <c r="E1791" s="206"/>
      <c r="F1791" s="206"/>
      <c r="G1791" s="208" t="s">
        <v>787</v>
      </c>
      <c r="H1791" s="313">
        <v>3239478</v>
      </c>
      <c r="I1791" s="209"/>
      <c r="J1791" s="434">
        <f t="shared" si="29"/>
        <v>12077585</v>
      </c>
      <c r="K1791" s="212" t="s">
        <v>3359</v>
      </c>
    </row>
    <row r="1792" spans="2:11" s="511" customFormat="1" hidden="1" x14ac:dyDescent="0.25">
      <c r="B1792" s="206">
        <v>83</v>
      </c>
      <c r="C1792" s="435">
        <v>44013</v>
      </c>
      <c r="D1792" s="206" t="s">
        <v>3360</v>
      </c>
      <c r="E1792" s="206"/>
      <c r="F1792" s="206"/>
      <c r="G1792" s="208" t="s">
        <v>263</v>
      </c>
      <c r="H1792" s="313">
        <v>45498</v>
      </c>
      <c r="I1792" s="209"/>
      <c r="J1792" s="434">
        <f t="shared" si="29"/>
        <v>12123083</v>
      </c>
      <c r="K1792" s="212" t="s">
        <v>3361</v>
      </c>
    </row>
    <row r="1793" spans="1:242" hidden="1" x14ac:dyDescent="0.25">
      <c r="B1793" s="206">
        <v>84</v>
      </c>
      <c r="C1793" s="435">
        <v>44013</v>
      </c>
      <c r="D1793" s="206" t="s">
        <v>3362</v>
      </c>
      <c r="E1793" s="206"/>
      <c r="F1793" s="206" t="s">
        <v>3363</v>
      </c>
      <c r="G1793" s="208" t="s">
        <v>3138</v>
      </c>
      <c r="H1793" s="313"/>
      <c r="I1793" s="209">
        <v>2221000</v>
      </c>
      <c r="J1793" s="434">
        <f t="shared" si="29"/>
        <v>9902083</v>
      </c>
      <c r="K1793" s="212" t="s">
        <v>3267</v>
      </c>
    </row>
    <row r="1794" spans="1:242" hidden="1" x14ac:dyDescent="0.25">
      <c r="B1794" s="206">
        <v>85</v>
      </c>
      <c r="C1794" s="435">
        <v>44013</v>
      </c>
      <c r="D1794" s="206" t="s">
        <v>3364</v>
      </c>
      <c r="E1794" s="206"/>
      <c r="F1794" s="206" t="s">
        <v>3365</v>
      </c>
      <c r="G1794" s="208" t="s">
        <v>3306</v>
      </c>
      <c r="H1794" s="313"/>
      <c r="I1794" s="209">
        <v>787000</v>
      </c>
      <c r="J1794" s="434">
        <f t="shared" si="29"/>
        <v>9115083</v>
      </c>
      <c r="K1794" s="212" t="s">
        <v>3267</v>
      </c>
    </row>
    <row r="1795" spans="1:242" hidden="1" x14ac:dyDescent="0.25">
      <c r="B1795" s="206">
        <v>86</v>
      </c>
      <c r="C1795" s="435">
        <v>44014</v>
      </c>
      <c r="D1795" s="206" t="s">
        <v>3366</v>
      </c>
      <c r="E1795" s="206" t="s">
        <v>3367</v>
      </c>
      <c r="F1795" s="206"/>
      <c r="G1795" s="208" t="s">
        <v>559</v>
      </c>
      <c r="H1795" s="313"/>
      <c r="I1795" s="209">
        <v>210000</v>
      </c>
      <c r="J1795" s="434">
        <f t="shared" si="29"/>
        <v>8905083</v>
      </c>
      <c r="K1795" s="212" t="s">
        <v>3387</v>
      </c>
    </row>
    <row r="1796" spans="1:242" hidden="1" x14ac:dyDescent="0.25">
      <c r="B1796" s="206">
        <v>87</v>
      </c>
      <c r="C1796" s="435">
        <v>44014</v>
      </c>
      <c r="D1796" s="206" t="s">
        <v>3368</v>
      </c>
      <c r="E1796" s="206"/>
      <c r="F1796" s="206"/>
      <c r="G1796" s="208" t="s">
        <v>2262</v>
      </c>
      <c r="H1796" s="313">
        <v>89500</v>
      </c>
      <c r="I1796" s="209"/>
      <c r="J1796" s="434">
        <f t="shared" si="29"/>
        <v>8994583</v>
      </c>
      <c r="K1796" s="212" t="s">
        <v>3369</v>
      </c>
    </row>
    <row r="1797" spans="1:242" hidden="1" x14ac:dyDescent="0.25">
      <c r="B1797" s="206">
        <v>88</v>
      </c>
      <c r="C1797" s="435">
        <v>44014</v>
      </c>
      <c r="D1797" s="206" t="s">
        <v>3370</v>
      </c>
      <c r="E1797" s="206"/>
      <c r="F1797" s="206" t="s">
        <v>3371</v>
      </c>
      <c r="G1797" s="208" t="s">
        <v>1816</v>
      </c>
      <c r="H1797" s="313"/>
      <c r="I1797" s="209">
        <v>1216600</v>
      </c>
      <c r="J1797" s="434">
        <f t="shared" si="29"/>
        <v>7777983</v>
      </c>
      <c r="K1797" s="441" t="s">
        <v>3267</v>
      </c>
    </row>
    <row r="1798" spans="1:242" s="565" customFormat="1" hidden="1" x14ac:dyDescent="0.25">
      <c r="A1798" s="451"/>
      <c r="B1798" s="377">
        <v>89</v>
      </c>
      <c r="C1798" s="436">
        <v>44014</v>
      </c>
      <c r="D1798" s="377" t="s">
        <v>3372</v>
      </c>
      <c r="E1798" s="377" t="s">
        <v>3373</v>
      </c>
      <c r="F1798" s="377"/>
      <c r="G1798" s="437" t="s">
        <v>561</v>
      </c>
      <c r="H1798" s="310"/>
      <c r="I1798" s="445">
        <v>380000</v>
      </c>
      <c r="J1798" s="434">
        <f t="shared" si="29"/>
        <v>7397983</v>
      </c>
      <c r="K1798" s="442" t="s">
        <v>3464</v>
      </c>
      <c r="L1798" s="380"/>
      <c r="M1798" s="451"/>
      <c r="N1798" s="380"/>
      <c r="O1798" s="380"/>
      <c r="P1798" s="380"/>
      <c r="Q1798" s="380"/>
      <c r="R1798" s="380"/>
      <c r="S1798" s="380"/>
      <c r="T1798" s="380"/>
      <c r="U1798" s="380"/>
      <c r="V1798" s="380"/>
      <c r="W1798" s="380"/>
      <c r="X1798" s="380"/>
      <c r="Y1798" s="380"/>
      <c r="Z1798" s="380"/>
      <c r="AA1798" s="380"/>
      <c r="AB1798" s="380"/>
      <c r="AC1798" s="380"/>
      <c r="AD1798" s="380"/>
      <c r="AE1798" s="380"/>
      <c r="AF1798" s="380"/>
      <c r="AG1798" s="380"/>
      <c r="AH1798" s="380"/>
      <c r="AI1798" s="380"/>
      <c r="AJ1798" s="451"/>
      <c r="AK1798" s="451"/>
      <c r="AL1798" s="451"/>
      <c r="AM1798" s="451"/>
      <c r="AN1798" s="451"/>
      <c r="AO1798" s="451"/>
      <c r="AP1798" s="451"/>
      <c r="AQ1798" s="451"/>
      <c r="AR1798" s="451"/>
      <c r="AS1798" s="451"/>
      <c r="AT1798" s="451"/>
      <c r="AU1798" s="451"/>
      <c r="AV1798" s="451"/>
      <c r="AW1798" s="451"/>
      <c r="AX1798" s="451"/>
      <c r="AY1798" s="451"/>
      <c r="AZ1798" s="451"/>
      <c r="BA1798" s="451"/>
      <c r="BB1798" s="451"/>
      <c r="BC1798" s="451"/>
      <c r="BD1798" s="451"/>
      <c r="BE1798" s="451"/>
      <c r="BF1798" s="451"/>
      <c r="BG1798" s="451"/>
      <c r="BH1798" s="451"/>
      <c r="BI1798" s="451"/>
      <c r="BJ1798" s="451"/>
      <c r="BK1798" s="451"/>
      <c r="BL1798" s="451"/>
      <c r="BM1798" s="451"/>
      <c r="BN1798" s="451"/>
      <c r="BO1798" s="451"/>
      <c r="BP1798" s="451"/>
      <c r="BQ1798" s="451"/>
      <c r="BR1798" s="451"/>
      <c r="BS1798" s="451"/>
      <c r="BT1798" s="451"/>
      <c r="BU1798" s="451"/>
      <c r="BV1798" s="451"/>
      <c r="BW1798" s="451"/>
      <c r="BX1798" s="451"/>
      <c r="BY1798" s="451"/>
      <c r="BZ1798" s="451"/>
      <c r="CA1798" s="451"/>
      <c r="CB1798" s="451"/>
      <c r="CC1798" s="451"/>
      <c r="CD1798" s="451"/>
      <c r="CE1798" s="451"/>
      <c r="CF1798" s="451"/>
      <c r="CG1798" s="451"/>
      <c r="CH1798" s="451"/>
      <c r="CI1798" s="451"/>
      <c r="CJ1798" s="451"/>
      <c r="CK1798" s="451"/>
      <c r="CL1798" s="451"/>
      <c r="CM1798" s="451"/>
      <c r="CN1798" s="451"/>
      <c r="CO1798" s="451"/>
      <c r="CP1798" s="451"/>
      <c r="CQ1798" s="451"/>
      <c r="CR1798" s="451"/>
      <c r="CS1798" s="451"/>
      <c r="CT1798" s="451"/>
      <c r="CU1798" s="451"/>
      <c r="CV1798" s="451"/>
      <c r="CW1798" s="451"/>
      <c r="CX1798" s="451"/>
      <c r="CY1798" s="451"/>
      <c r="CZ1798" s="451"/>
      <c r="DA1798" s="451"/>
      <c r="DB1798" s="451"/>
      <c r="DC1798" s="451"/>
      <c r="DD1798" s="451"/>
      <c r="DE1798" s="451"/>
      <c r="DF1798" s="451"/>
      <c r="DG1798" s="451"/>
      <c r="DH1798" s="451"/>
      <c r="DI1798" s="451"/>
      <c r="DJ1798" s="451"/>
      <c r="DK1798" s="451"/>
      <c r="DL1798" s="451"/>
      <c r="DM1798" s="451"/>
      <c r="DN1798" s="451"/>
      <c r="DO1798" s="451"/>
      <c r="DP1798" s="451"/>
      <c r="DQ1798" s="451"/>
      <c r="DR1798" s="451"/>
      <c r="DS1798" s="451"/>
      <c r="DT1798" s="451"/>
      <c r="DU1798" s="451"/>
      <c r="DV1798" s="451"/>
      <c r="DW1798" s="451"/>
      <c r="DX1798" s="451"/>
      <c r="DY1798" s="451"/>
      <c r="DZ1798" s="451"/>
      <c r="EA1798" s="451"/>
      <c r="EB1798" s="451"/>
      <c r="EC1798" s="451"/>
      <c r="ED1798" s="451"/>
      <c r="EE1798" s="451"/>
      <c r="EF1798" s="451"/>
      <c r="EG1798" s="451"/>
      <c r="EH1798" s="451"/>
      <c r="EI1798" s="451"/>
      <c r="EJ1798" s="451"/>
      <c r="EK1798" s="451"/>
      <c r="EL1798" s="451"/>
      <c r="EM1798" s="451"/>
      <c r="EN1798" s="451"/>
      <c r="EO1798" s="451"/>
      <c r="EP1798" s="451"/>
      <c r="EQ1798" s="451"/>
      <c r="ER1798" s="451"/>
      <c r="ES1798" s="451"/>
      <c r="ET1798" s="451"/>
      <c r="EU1798" s="451"/>
      <c r="EV1798" s="451"/>
      <c r="EW1798" s="451"/>
      <c r="EX1798" s="451"/>
      <c r="EY1798" s="451"/>
      <c r="EZ1798" s="451"/>
      <c r="FA1798" s="451"/>
      <c r="FB1798" s="451"/>
      <c r="FC1798" s="451"/>
      <c r="FD1798" s="451"/>
      <c r="FE1798" s="451"/>
      <c r="FF1798" s="451"/>
      <c r="FG1798" s="451"/>
      <c r="FH1798" s="451"/>
      <c r="FI1798" s="451"/>
      <c r="FJ1798" s="451"/>
      <c r="FK1798" s="451"/>
      <c r="FL1798" s="451"/>
      <c r="FM1798" s="451"/>
      <c r="FN1798" s="451"/>
      <c r="FO1798" s="451"/>
      <c r="FP1798" s="451"/>
      <c r="FQ1798" s="451"/>
      <c r="FR1798" s="451"/>
      <c r="FS1798" s="451"/>
      <c r="FT1798" s="451"/>
      <c r="FU1798" s="451"/>
      <c r="FV1798" s="451"/>
      <c r="FW1798" s="451"/>
      <c r="FX1798" s="451"/>
      <c r="FY1798" s="451"/>
      <c r="FZ1798" s="451"/>
      <c r="GA1798" s="451"/>
      <c r="GB1798" s="451"/>
      <c r="GC1798" s="451"/>
      <c r="GD1798" s="451"/>
      <c r="GE1798" s="451"/>
      <c r="GF1798" s="451"/>
      <c r="GG1798" s="451"/>
      <c r="GH1798" s="451"/>
      <c r="GI1798" s="451"/>
      <c r="GJ1798" s="451"/>
      <c r="GK1798" s="451"/>
      <c r="GL1798" s="451"/>
      <c r="GM1798" s="451"/>
      <c r="GN1798" s="451"/>
      <c r="GO1798" s="451"/>
      <c r="GP1798" s="451"/>
      <c r="GQ1798" s="451"/>
      <c r="GR1798" s="451"/>
      <c r="GS1798" s="451"/>
      <c r="GT1798" s="451"/>
      <c r="GU1798" s="451"/>
      <c r="GV1798" s="451"/>
      <c r="GW1798" s="451"/>
      <c r="GX1798" s="451"/>
      <c r="GY1798" s="451"/>
      <c r="GZ1798" s="451"/>
      <c r="HA1798" s="451"/>
      <c r="HB1798" s="451"/>
      <c r="HC1798" s="451"/>
      <c r="HD1798" s="451"/>
      <c r="HE1798" s="451"/>
      <c r="HF1798" s="451"/>
      <c r="HG1798" s="451"/>
      <c r="HH1798" s="451"/>
      <c r="HI1798" s="451"/>
      <c r="HJ1798" s="451"/>
      <c r="HK1798" s="451"/>
      <c r="HL1798" s="451"/>
      <c r="HM1798" s="451"/>
      <c r="HN1798" s="451"/>
      <c r="HO1798" s="451"/>
      <c r="HP1798" s="451"/>
      <c r="HQ1798" s="451"/>
      <c r="HR1798" s="451"/>
      <c r="HS1798" s="451"/>
      <c r="HT1798" s="451"/>
      <c r="HU1798" s="451"/>
      <c r="HV1798" s="451"/>
      <c r="HW1798" s="451"/>
      <c r="HX1798" s="451"/>
      <c r="HY1798" s="451"/>
      <c r="HZ1798" s="451"/>
      <c r="IA1798" s="451"/>
      <c r="IB1798" s="451"/>
      <c r="IC1798" s="451"/>
      <c r="ID1798" s="451"/>
      <c r="IE1798" s="451"/>
      <c r="IF1798" s="451"/>
      <c r="IG1798" s="451"/>
      <c r="IH1798" s="451"/>
    </row>
    <row r="1799" spans="1:242" hidden="1" x14ac:dyDescent="0.25">
      <c r="B1799" s="206">
        <v>90</v>
      </c>
      <c r="C1799" s="435">
        <v>44015</v>
      </c>
      <c r="D1799" s="206" t="s">
        <v>3374</v>
      </c>
      <c r="E1799" s="206" t="s">
        <v>3375</v>
      </c>
      <c r="F1799" s="206" t="s">
        <v>3376</v>
      </c>
      <c r="G1799" s="208" t="s">
        <v>1930</v>
      </c>
      <c r="H1799" s="313"/>
      <c r="I1799" s="209">
        <v>450000</v>
      </c>
      <c r="J1799" s="434">
        <f t="shared" si="29"/>
        <v>6947983</v>
      </c>
      <c r="K1799" s="441" t="s">
        <v>3377</v>
      </c>
    </row>
    <row r="1800" spans="1:242" hidden="1" x14ac:dyDescent="0.25">
      <c r="B1800" s="206">
        <v>91</v>
      </c>
      <c r="C1800" s="435">
        <v>44015</v>
      </c>
      <c r="D1800" s="206" t="s">
        <v>3378</v>
      </c>
      <c r="E1800" s="206"/>
      <c r="F1800" s="206"/>
      <c r="G1800" s="208" t="s">
        <v>2320</v>
      </c>
      <c r="H1800" s="313">
        <v>205000</v>
      </c>
      <c r="I1800" s="209"/>
      <c r="J1800" s="434">
        <f t="shared" si="29"/>
        <v>7152983</v>
      </c>
      <c r="K1800" s="441" t="s">
        <v>3379</v>
      </c>
    </row>
    <row r="1801" spans="1:242" hidden="1" x14ac:dyDescent="0.25">
      <c r="B1801" s="206">
        <v>92</v>
      </c>
      <c r="C1801" s="435">
        <v>44015</v>
      </c>
      <c r="D1801" s="206" t="s">
        <v>3381</v>
      </c>
      <c r="E1801" s="206"/>
      <c r="F1801" s="206" t="s">
        <v>3382</v>
      </c>
      <c r="G1801" s="208" t="s">
        <v>2320</v>
      </c>
      <c r="H1801" s="313"/>
      <c r="I1801" s="209">
        <v>485000</v>
      </c>
      <c r="J1801" s="434">
        <f t="shared" si="29"/>
        <v>6667983</v>
      </c>
      <c r="K1801" s="441" t="s">
        <v>3267</v>
      </c>
    </row>
    <row r="1802" spans="1:242" hidden="1" x14ac:dyDescent="0.25">
      <c r="B1802" s="206">
        <v>93</v>
      </c>
      <c r="C1802" s="435">
        <v>44015</v>
      </c>
      <c r="D1802" s="206" t="s">
        <v>3383</v>
      </c>
      <c r="E1802" s="206"/>
      <c r="F1802" s="206" t="s">
        <v>3380</v>
      </c>
      <c r="G1802" s="208" t="s">
        <v>869</v>
      </c>
      <c r="H1802" s="313"/>
      <c r="I1802" s="209">
        <v>751500</v>
      </c>
      <c r="J1802" s="434">
        <f t="shared" si="29"/>
        <v>5916483</v>
      </c>
      <c r="K1802" s="441" t="s">
        <v>3267</v>
      </c>
    </row>
    <row r="1803" spans="1:242" hidden="1" x14ac:dyDescent="0.25">
      <c r="B1803" s="206">
        <v>94</v>
      </c>
      <c r="C1803" s="435">
        <v>44016</v>
      </c>
      <c r="D1803" s="206" t="s">
        <v>3384</v>
      </c>
      <c r="E1803" s="206"/>
      <c r="F1803" s="206" t="s">
        <v>3371</v>
      </c>
      <c r="G1803" s="208" t="s">
        <v>2975</v>
      </c>
      <c r="H1803" s="313"/>
      <c r="I1803" s="209">
        <v>3210040</v>
      </c>
      <c r="J1803" s="434">
        <f t="shared" si="29"/>
        <v>2706443</v>
      </c>
      <c r="K1803" s="441" t="s">
        <v>3267</v>
      </c>
    </row>
    <row r="1804" spans="1:242" hidden="1" x14ac:dyDescent="0.25">
      <c r="B1804" s="206">
        <v>95</v>
      </c>
      <c r="C1804" s="435">
        <v>44016</v>
      </c>
      <c r="D1804" s="206" t="s">
        <v>3385</v>
      </c>
      <c r="E1804" s="206"/>
      <c r="F1804" s="206" t="s">
        <v>3386</v>
      </c>
      <c r="G1804" s="208" t="s">
        <v>2960</v>
      </c>
      <c r="H1804" s="313"/>
      <c r="I1804" s="209">
        <v>482520</v>
      </c>
      <c r="J1804" s="434">
        <f t="shared" si="29"/>
        <v>2223923</v>
      </c>
      <c r="K1804" s="441" t="s">
        <v>3267</v>
      </c>
    </row>
    <row r="1805" spans="1:242" s="566" customFormat="1" hidden="1" x14ac:dyDescent="0.25">
      <c r="A1805" s="488"/>
      <c r="B1805" s="206">
        <v>96</v>
      </c>
      <c r="C1805" s="443">
        <v>44018</v>
      </c>
      <c r="D1805" s="429" t="s">
        <v>3390</v>
      </c>
      <c r="E1805" s="429"/>
      <c r="F1805" s="429"/>
      <c r="G1805" s="430"/>
      <c r="H1805" s="577">
        <v>22396077</v>
      </c>
      <c r="I1805" s="581"/>
      <c r="J1805" s="444">
        <f t="shared" ref="J1805:J1868" si="30">J1804+H1805-I1805</f>
        <v>24620000</v>
      </c>
      <c r="K1805" s="426"/>
      <c r="L1805" s="530"/>
      <c r="M1805" s="488"/>
      <c r="N1805" s="530"/>
      <c r="O1805" s="530"/>
      <c r="P1805" s="530"/>
      <c r="Q1805" s="530"/>
      <c r="R1805" s="530"/>
      <c r="S1805" s="530"/>
      <c r="T1805" s="530"/>
      <c r="U1805" s="530"/>
      <c r="V1805" s="530"/>
      <c r="W1805" s="530"/>
      <c r="X1805" s="530"/>
      <c r="Y1805" s="530"/>
      <c r="Z1805" s="530"/>
      <c r="AA1805" s="530"/>
      <c r="AB1805" s="530"/>
      <c r="AC1805" s="530"/>
      <c r="AD1805" s="530"/>
      <c r="AE1805" s="530"/>
      <c r="AF1805" s="530"/>
      <c r="AG1805" s="530"/>
      <c r="AH1805" s="530"/>
      <c r="AI1805" s="530"/>
      <c r="AJ1805" s="488"/>
      <c r="AK1805" s="488"/>
      <c r="AL1805" s="488"/>
      <c r="AM1805" s="488"/>
      <c r="AN1805" s="488"/>
      <c r="AO1805" s="488"/>
      <c r="AP1805" s="488"/>
      <c r="AQ1805" s="488"/>
      <c r="AR1805" s="488"/>
      <c r="AS1805" s="488"/>
      <c r="AT1805" s="488"/>
      <c r="AU1805" s="488"/>
      <c r="AV1805" s="488"/>
      <c r="AW1805" s="488"/>
      <c r="AX1805" s="488"/>
      <c r="AY1805" s="488"/>
      <c r="AZ1805" s="488"/>
      <c r="BA1805" s="488"/>
      <c r="BB1805" s="488"/>
      <c r="BC1805" s="488"/>
      <c r="BD1805" s="488"/>
      <c r="BE1805" s="488"/>
      <c r="BF1805" s="488"/>
      <c r="BG1805" s="488"/>
      <c r="BH1805" s="488"/>
      <c r="BI1805" s="488"/>
      <c r="BJ1805" s="488"/>
      <c r="BK1805" s="488"/>
      <c r="BL1805" s="488"/>
      <c r="BM1805" s="488"/>
      <c r="BN1805" s="488"/>
      <c r="BO1805" s="488"/>
      <c r="BP1805" s="488"/>
      <c r="BQ1805" s="488"/>
      <c r="BR1805" s="488"/>
      <c r="BS1805" s="488"/>
      <c r="BT1805" s="488"/>
      <c r="BU1805" s="488"/>
      <c r="BV1805" s="488"/>
      <c r="BW1805" s="488"/>
      <c r="BX1805" s="488"/>
      <c r="BY1805" s="488"/>
      <c r="BZ1805" s="488"/>
      <c r="CA1805" s="488"/>
      <c r="CB1805" s="488"/>
      <c r="CC1805" s="488"/>
      <c r="CD1805" s="488"/>
      <c r="CE1805" s="488"/>
      <c r="CF1805" s="488"/>
      <c r="CG1805" s="488"/>
      <c r="CH1805" s="488"/>
      <c r="CI1805" s="488"/>
      <c r="CJ1805" s="488"/>
      <c r="CK1805" s="488"/>
      <c r="CL1805" s="488"/>
      <c r="CM1805" s="488"/>
      <c r="CN1805" s="488"/>
      <c r="CO1805" s="488"/>
      <c r="CP1805" s="488"/>
      <c r="CQ1805" s="488"/>
      <c r="CR1805" s="488"/>
      <c r="CS1805" s="488"/>
      <c r="CT1805" s="488"/>
      <c r="CU1805" s="488"/>
      <c r="CV1805" s="488"/>
      <c r="CW1805" s="488"/>
      <c r="CX1805" s="488"/>
      <c r="CY1805" s="488"/>
      <c r="CZ1805" s="488"/>
      <c r="DA1805" s="488"/>
      <c r="DB1805" s="488"/>
      <c r="DC1805" s="488"/>
      <c r="DD1805" s="488"/>
      <c r="DE1805" s="488"/>
      <c r="DF1805" s="488"/>
      <c r="DG1805" s="488"/>
      <c r="DH1805" s="488"/>
      <c r="DI1805" s="488"/>
      <c r="DJ1805" s="488"/>
      <c r="DK1805" s="488"/>
      <c r="DL1805" s="488"/>
      <c r="DM1805" s="488"/>
      <c r="DN1805" s="488"/>
      <c r="DO1805" s="488"/>
      <c r="DP1805" s="488"/>
      <c r="DQ1805" s="488"/>
      <c r="DR1805" s="488"/>
      <c r="DS1805" s="488"/>
      <c r="DT1805" s="488"/>
      <c r="DU1805" s="488"/>
      <c r="DV1805" s="488"/>
      <c r="DW1805" s="488"/>
      <c r="DX1805" s="488"/>
      <c r="DY1805" s="488"/>
      <c r="DZ1805" s="488"/>
      <c r="EA1805" s="488"/>
      <c r="EB1805" s="488"/>
      <c r="EC1805" s="488"/>
      <c r="ED1805" s="488"/>
      <c r="EE1805" s="488"/>
      <c r="EF1805" s="488"/>
      <c r="EG1805" s="488"/>
      <c r="EH1805" s="488"/>
      <c r="EI1805" s="488"/>
      <c r="EJ1805" s="488"/>
      <c r="EK1805" s="488"/>
      <c r="EL1805" s="488"/>
      <c r="EM1805" s="488"/>
      <c r="EN1805" s="488"/>
      <c r="EO1805" s="488"/>
      <c r="EP1805" s="488"/>
      <c r="EQ1805" s="488"/>
      <c r="ER1805" s="488"/>
      <c r="ES1805" s="488"/>
      <c r="ET1805" s="488"/>
      <c r="EU1805" s="488"/>
      <c r="EV1805" s="488"/>
      <c r="EW1805" s="488"/>
      <c r="EX1805" s="488"/>
      <c r="EY1805" s="488"/>
      <c r="EZ1805" s="488"/>
      <c r="FA1805" s="488"/>
      <c r="FB1805" s="488"/>
      <c r="FC1805" s="488"/>
      <c r="FD1805" s="488"/>
      <c r="FE1805" s="488"/>
      <c r="FF1805" s="488"/>
      <c r="FG1805" s="488"/>
      <c r="FH1805" s="488"/>
      <c r="FI1805" s="488"/>
      <c r="FJ1805" s="488"/>
      <c r="FK1805" s="488"/>
      <c r="FL1805" s="488"/>
      <c r="FM1805" s="488"/>
      <c r="FN1805" s="488"/>
      <c r="FO1805" s="488"/>
      <c r="FP1805" s="488"/>
      <c r="FQ1805" s="488"/>
      <c r="FR1805" s="488"/>
      <c r="FS1805" s="488"/>
      <c r="FT1805" s="488"/>
      <c r="FU1805" s="488"/>
      <c r="FV1805" s="488"/>
      <c r="FW1805" s="488"/>
      <c r="FX1805" s="488"/>
      <c r="FY1805" s="488"/>
      <c r="FZ1805" s="488"/>
      <c r="GA1805" s="488"/>
      <c r="GB1805" s="488"/>
      <c r="GC1805" s="488"/>
      <c r="GD1805" s="488"/>
      <c r="GE1805" s="488"/>
      <c r="GF1805" s="488"/>
      <c r="GG1805" s="488"/>
      <c r="GH1805" s="488"/>
      <c r="GI1805" s="488"/>
      <c r="GJ1805" s="488"/>
      <c r="GK1805" s="488"/>
      <c r="GL1805" s="488"/>
      <c r="GM1805" s="488"/>
      <c r="GN1805" s="488"/>
      <c r="GO1805" s="488"/>
      <c r="GP1805" s="488"/>
      <c r="GQ1805" s="488"/>
      <c r="GR1805" s="488"/>
      <c r="GS1805" s="488"/>
      <c r="GT1805" s="488"/>
      <c r="GU1805" s="488"/>
      <c r="GV1805" s="488"/>
      <c r="GW1805" s="488"/>
      <c r="GX1805" s="488"/>
      <c r="GY1805" s="488"/>
      <c r="GZ1805" s="488"/>
      <c r="HA1805" s="488"/>
      <c r="HB1805" s="488"/>
      <c r="HC1805" s="488"/>
      <c r="HD1805" s="488"/>
      <c r="HE1805" s="488"/>
      <c r="HF1805" s="488"/>
      <c r="HG1805" s="488"/>
      <c r="HH1805" s="488"/>
      <c r="HI1805" s="488"/>
      <c r="HJ1805" s="488"/>
      <c r="HK1805" s="488"/>
      <c r="HL1805" s="488"/>
      <c r="HM1805" s="488"/>
      <c r="HN1805" s="488"/>
      <c r="HO1805" s="488"/>
      <c r="HP1805" s="488"/>
      <c r="HQ1805" s="488"/>
      <c r="HR1805" s="488"/>
      <c r="HS1805" s="488"/>
      <c r="HT1805" s="488"/>
      <c r="HU1805" s="488"/>
      <c r="HV1805" s="488"/>
      <c r="HW1805" s="488"/>
      <c r="HX1805" s="488"/>
      <c r="HY1805" s="488"/>
      <c r="HZ1805" s="488"/>
      <c r="IA1805" s="488"/>
      <c r="IB1805" s="488"/>
      <c r="IC1805" s="488"/>
      <c r="ID1805" s="488"/>
      <c r="IE1805" s="488"/>
      <c r="IF1805" s="488"/>
      <c r="IG1805" s="488"/>
      <c r="IH1805" s="488"/>
    </row>
    <row r="1806" spans="1:242" hidden="1" x14ac:dyDescent="0.25">
      <c r="B1806" s="206">
        <v>97</v>
      </c>
      <c r="C1806" s="435">
        <v>44019</v>
      </c>
      <c r="D1806" s="206" t="s">
        <v>3391</v>
      </c>
      <c r="E1806" s="206" t="s">
        <v>3392</v>
      </c>
      <c r="F1806" s="206" t="s">
        <v>3393</v>
      </c>
      <c r="G1806" s="208" t="s">
        <v>681</v>
      </c>
      <c r="H1806" s="313"/>
      <c r="I1806" s="209">
        <v>128000</v>
      </c>
      <c r="J1806" s="434">
        <f t="shared" si="30"/>
        <v>24492000</v>
      </c>
      <c r="K1806" s="212" t="s">
        <v>3443</v>
      </c>
    </row>
    <row r="1807" spans="1:242" hidden="1" x14ac:dyDescent="0.25">
      <c r="B1807" s="206">
        <v>98</v>
      </c>
      <c r="C1807" s="435">
        <v>44019</v>
      </c>
      <c r="D1807" s="206" t="s">
        <v>3394</v>
      </c>
      <c r="E1807" s="206" t="s">
        <v>3395</v>
      </c>
      <c r="F1807" s="206" t="s">
        <v>3396</v>
      </c>
      <c r="G1807" s="208" t="s">
        <v>3204</v>
      </c>
      <c r="H1807" s="313"/>
      <c r="I1807" s="209">
        <v>850000</v>
      </c>
      <c r="J1807" s="434">
        <f t="shared" si="30"/>
        <v>23642000</v>
      </c>
      <c r="K1807" s="212" t="s">
        <v>3444</v>
      </c>
    </row>
    <row r="1808" spans="1:242" hidden="1" x14ac:dyDescent="0.25">
      <c r="B1808" s="206">
        <v>99</v>
      </c>
      <c r="C1808" s="435">
        <v>44019</v>
      </c>
      <c r="D1808" s="206" t="s">
        <v>3397</v>
      </c>
      <c r="E1808" s="206" t="s">
        <v>3398</v>
      </c>
      <c r="F1808" s="206" t="s">
        <v>3396</v>
      </c>
      <c r="G1808" s="208" t="s">
        <v>3204</v>
      </c>
      <c r="H1808" s="313"/>
      <c r="I1808" s="209">
        <v>500000</v>
      </c>
      <c r="J1808" s="434">
        <f t="shared" si="30"/>
        <v>23142000</v>
      </c>
      <c r="K1808" s="212" t="s">
        <v>3444</v>
      </c>
    </row>
    <row r="1809" spans="1:242" hidden="1" x14ac:dyDescent="0.25">
      <c r="B1809" s="206">
        <v>100</v>
      </c>
      <c r="C1809" s="435">
        <v>44019</v>
      </c>
      <c r="D1809" s="206" t="s">
        <v>3399</v>
      </c>
      <c r="E1809" s="206" t="s">
        <v>3400</v>
      </c>
      <c r="F1809" s="206"/>
      <c r="G1809" s="208" t="s">
        <v>1885</v>
      </c>
      <c r="H1809" s="313"/>
      <c r="I1809" s="209">
        <v>3453000</v>
      </c>
      <c r="J1809" s="434">
        <f t="shared" si="30"/>
        <v>19689000</v>
      </c>
      <c r="K1809" s="212" t="s">
        <v>3445</v>
      </c>
    </row>
    <row r="1810" spans="1:242" s="565" customFormat="1" hidden="1" x14ac:dyDescent="0.25">
      <c r="A1810" s="451"/>
      <c r="B1810" s="377">
        <v>101</v>
      </c>
      <c r="C1810" s="436">
        <v>44020</v>
      </c>
      <c r="D1810" s="377" t="s">
        <v>3403</v>
      </c>
      <c r="E1810" s="377" t="s">
        <v>3404</v>
      </c>
      <c r="F1810" s="377" t="s">
        <v>3563</v>
      </c>
      <c r="G1810" s="437" t="s">
        <v>561</v>
      </c>
      <c r="H1810" s="310"/>
      <c r="I1810" s="445">
        <v>80000</v>
      </c>
      <c r="J1810" s="434">
        <f t="shared" si="30"/>
        <v>19609000</v>
      </c>
      <c r="K1810" s="440" t="s">
        <v>3510</v>
      </c>
      <c r="L1810" s="380"/>
      <c r="M1810" s="451"/>
      <c r="N1810" s="380"/>
      <c r="O1810" s="380"/>
      <c r="P1810" s="380"/>
      <c r="Q1810" s="380"/>
      <c r="R1810" s="380"/>
      <c r="S1810" s="380"/>
      <c r="T1810" s="380"/>
      <c r="U1810" s="380"/>
      <c r="V1810" s="380"/>
      <c r="W1810" s="380"/>
      <c r="X1810" s="380"/>
      <c r="Y1810" s="380"/>
      <c r="Z1810" s="380"/>
      <c r="AA1810" s="380"/>
      <c r="AB1810" s="380"/>
      <c r="AC1810" s="380"/>
      <c r="AD1810" s="380"/>
      <c r="AE1810" s="380"/>
      <c r="AF1810" s="380"/>
      <c r="AG1810" s="380"/>
      <c r="AH1810" s="380"/>
      <c r="AI1810" s="380"/>
      <c r="AJ1810" s="451"/>
      <c r="AK1810" s="451"/>
      <c r="AL1810" s="451"/>
      <c r="AM1810" s="451"/>
      <c r="AN1810" s="451"/>
      <c r="AO1810" s="451"/>
      <c r="AP1810" s="451"/>
      <c r="AQ1810" s="451"/>
      <c r="AR1810" s="451"/>
      <c r="AS1810" s="451"/>
      <c r="AT1810" s="451"/>
      <c r="AU1810" s="451"/>
      <c r="AV1810" s="451"/>
      <c r="AW1810" s="451"/>
      <c r="AX1810" s="451"/>
      <c r="AY1810" s="451"/>
      <c r="AZ1810" s="451"/>
      <c r="BA1810" s="451"/>
      <c r="BB1810" s="451"/>
      <c r="BC1810" s="451"/>
      <c r="BD1810" s="451"/>
      <c r="BE1810" s="451"/>
      <c r="BF1810" s="451"/>
      <c r="BG1810" s="451"/>
      <c r="BH1810" s="451"/>
      <c r="BI1810" s="451"/>
      <c r="BJ1810" s="451"/>
      <c r="BK1810" s="451"/>
      <c r="BL1810" s="451"/>
      <c r="BM1810" s="451"/>
      <c r="BN1810" s="451"/>
      <c r="BO1810" s="451"/>
      <c r="BP1810" s="451"/>
      <c r="BQ1810" s="451"/>
      <c r="BR1810" s="451"/>
      <c r="BS1810" s="451"/>
      <c r="BT1810" s="451"/>
      <c r="BU1810" s="451"/>
      <c r="BV1810" s="451"/>
      <c r="BW1810" s="451"/>
      <c r="BX1810" s="451"/>
      <c r="BY1810" s="451"/>
      <c r="BZ1810" s="451"/>
      <c r="CA1810" s="451"/>
      <c r="CB1810" s="451"/>
      <c r="CC1810" s="451"/>
      <c r="CD1810" s="451"/>
      <c r="CE1810" s="451"/>
      <c r="CF1810" s="451"/>
      <c r="CG1810" s="451"/>
      <c r="CH1810" s="451"/>
      <c r="CI1810" s="451"/>
      <c r="CJ1810" s="451"/>
      <c r="CK1810" s="451"/>
      <c r="CL1810" s="451"/>
      <c r="CM1810" s="451"/>
      <c r="CN1810" s="451"/>
      <c r="CO1810" s="451"/>
      <c r="CP1810" s="451"/>
      <c r="CQ1810" s="451"/>
      <c r="CR1810" s="451"/>
      <c r="CS1810" s="451"/>
      <c r="CT1810" s="451"/>
      <c r="CU1810" s="451"/>
      <c r="CV1810" s="451"/>
      <c r="CW1810" s="451"/>
      <c r="CX1810" s="451"/>
      <c r="CY1810" s="451"/>
      <c r="CZ1810" s="451"/>
      <c r="DA1810" s="451"/>
      <c r="DB1810" s="451"/>
      <c r="DC1810" s="451"/>
      <c r="DD1810" s="451"/>
      <c r="DE1810" s="451"/>
      <c r="DF1810" s="451"/>
      <c r="DG1810" s="451"/>
      <c r="DH1810" s="451"/>
      <c r="DI1810" s="451"/>
      <c r="DJ1810" s="451"/>
      <c r="DK1810" s="451"/>
      <c r="DL1810" s="451"/>
      <c r="DM1810" s="451"/>
      <c r="DN1810" s="451"/>
      <c r="DO1810" s="451"/>
      <c r="DP1810" s="451"/>
      <c r="DQ1810" s="451"/>
      <c r="DR1810" s="451"/>
      <c r="DS1810" s="451"/>
      <c r="DT1810" s="451"/>
      <c r="DU1810" s="451"/>
      <c r="DV1810" s="451"/>
      <c r="DW1810" s="451"/>
      <c r="DX1810" s="451"/>
      <c r="DY1810" s="451"/>
      <c r="DZ1810" s="451"/>
      <c r="EA1810" s="451"/>
      <c r="EB1810" s="451"/>
      <c r="EC1810" s="451"/>
      <c r="ED1810" s="451"/>
      <c r="EE1810" s="451"/>
      <c r="EF1810" s="451"/>
      <c r="EG1810" s="451"/>
      <c r="EH1810" s="451"/>
      <c r="EI1810" s="451"/>
      <c r="EJ1810" s="451"/>
      <c r="EK1810" s="451"/>
      <c r="EL1810" s="451"/>
      <c r="EM1810" s="451"/>
      <c r="EN1810" s="451"/>
      <c r="EO1810" s="451"/>
      <c r="EP1810" s="451"/>
      <c r="EQ1810" s="451"/>
      <c r="ER1810" s="451"/>
      <c r="ES1810" s="451"/>
      <c r="ET1810" s="451"/>
      <c r="EU1810" s="451"/>
      <c r="EV1810" s="451"/>
      <c r="EW1810" s="451"/>
      <c r="EX1810" s="451"/>
      <c r="EY1810" s="451"/>
      <c r="EZ1810" s="451"/>
      <c r="FA1810" s="451"/>
      <c r="FB1810" s="451"/>
      <c r="FC1810" s="451"/>
      <c r="FD1810" s="451"/>
      <c r="FE1810" s="451"/>
      <c r="FF1810" s="451"/>
      <c r="FG1810" s="451"/>
      <c r="FH1810" s="451"/>
      <c r="FI1810" s="451"/>
      <c r="FJ1810" s="451"/>
      <c r="FK1810" s="451"/>
      <c r="FL1810" s="451"/>
      <c r="FM1810" s="451"/>
      <c r="FN1810" s="451"/>
      <c r="FO1810" s="451"/>
      <c r="FP1810" s="451"/>
      <c r="FQ1810" s="451"/>
      <c r="FR1810" s="451"/>
      <c r="FS1810" s="451"/>
      <c r="FT1810" s="451"/>
      <c r="FU1810" s="451"/>
      <c r="FV1810" s="451"/>
      <c r="FW1810" s="451"/>
      <c r="FX1810" s="451"/>
      <c r="FY1810" s="451"/>
      <c r="FZ1810" s="451"/>
      <c r="GA1810" s="451"/>
      <c r="GB1810" s="451"/>
      <c r="GC1810" s="451"/>
      <c r="GD1810" s="451"/>
      <c r="GE1810" s="451"/>
      <c r="GF1810" s="451"/>
      <c r="GG1810" s="451"/>
      <c r="GH1810" s="451"/>
      <c r="GI1810" s="451"/>
      <c r="GJ1810" s="451"/>
      <c r="GK1810" s="451"/>
      <c r="GL1810" s="451"/>
      <c r="GM1810" s="451"/>
      <c r="GN1810" s="451"/>
      <c r="GO1810" s="451"/>
      <c r="GP1810" s="451"/>
      <c r="GQ1810" s="451"/>
      <c r="GR1810" s="451"/>
      <c r="GS1810" s="451"/>
      <c r="GT1810" s="451"/>
      <c r="GU1810" s="451"/>
      <c r="GV1810" s="451"/>
      <c r="GW1810" s="451"/>
      <c r="GX1810" s="451"/>
      <c r="GY1810" s="451"/>
      <c r="GZ1810" s="451"/>
      <c r="HA1810" s="451"/>
      <c r="HB1810" s="451"/>
      <c r="HC1810" s="451"/>
      <c r="HD1810" s="451"/>
      <c r="HE1810" s="451"/>
      <c r="HF1810" s="451"/>
      <c r="HG1810" s="451"/>
      <c r="HH1810" s="451"/>
      <c r="HI1810" s="451"/>
      <c r="HJ1810" s="451"/>
      <c r="HK1810" s="451"/>
      <c r="HL1810" s="451"/>
      <c r="HM1810" s="451"/>
      <c r="HN1810" s="451"/>
      <c r="HO1810" s="451"/>
      <c r="HP1810" s="451"/>
      <c r="HQ1810" s="451"/>
      <c r="HR1810" s="451"/>
      <c r="HS1810" s="451"/>
      <c r="HT1810" s="451"/>
      <c r="HU1810" s="451"/>
      <c r="HV1810" s="451"/>
      <c r="HW1810" s="451"/>
      <c r="HX1810" s="451"/>
      <c r="HY1810" s="451"/>
      <c r="HZ1810" s="451"/>
      <c r="IA1810" s="451"/>
      <c r="IB1810" s="451"/>
      <c r="IC1810" s="451"/>
      <c r="ID1810" s="451"/>
      <c r="IE1810" s="451"/>
      <c r="IF1810" s="451"/>
      <c r="IG1810" s="451"/>
      <c r="IH1810" s="451"/>
    </row>
    <row r="1811" spans="1:242" hidden="1" x14ac:dyDescent="0.25">
      <c r="B1811" s="206">
        <v>102</v>
      </c>
      <c r="C1811" s="435">
        <v>44020</v>
      </c>
      <c r="D1811" s="206" t="s">
        <v>3401</v>
      </c>
      <c r="E1811" s="206"/>
      <c r="F1811" s="206" t="s">
        <v>3402</v>
      </c>
      <c r="G1811" s="208" t="s">
        <v>2302</v>
      </c>
      <c r="H1811" s="313"/>
      <c r="I1811" s="209">
        <v>173911</v>
      </c>
      <c r="J1811" s="434">
        <f t="shared" si="30"/>
        <v>19435089</v>
      </c>
      <c r="K1811" s="212" t="s">
        <v>3267</v>
      </c>
    </row>
    <row r="1812" spans="1:242" hidden="1" x14ac:dyDescent="0.25">
      <c r="B1812" s="206">
        <v>103</v>
      </c>
      <c r="C1812" s="435">
        <v>44020</v>
      </c>
      <c r="D1812" s="206" t="s">
        <v>3405</v>
      </c>
      <c r="E1812" s="206" t="s">
        <v>3406</v>
      </c>
      <c r="F1812" s="206" t="s">
        <v>3476</v>
      </c>
      <c r="G1812" s="208" t="s">
        <v>2875</v>
      </c>
      <c r="H1812" s="313"/>
      <c r="I1812" s="209">
        <v>1077000</v>
      </c>
      <c r="J1812" s="434">
        <f t="shared" si="30"/>
        <v>18358089</v>
      </c>
      <c r="K1812" s="212" t="s">
        <v>3446</v>
      </c>
    </row>
    <row r="1813" spans="1:242" hidden="1" x14ac:dyDescent="0.25">
      <c r="B1813" s="206">
        <v>104</v>
      </c>
      <c r="C1813" s="435">
        <v>44020</v>
      </c>
      <c r="D1813" s="206" t="s">
        <v>3407</v>
      </c>
      <c r="E1813" s="206"/>
      <c r="F1813" s="206"/>
      <c r="G1813" s="208" t="s">
        <v>1885</v>
      </c>
      <c r="H1813" s="313">
        <v>3453000</v>
      </c>
      <c r="I1813" s="209"/>
      <c r="J1813" s="434">
        <f t="shared" si="30"/>
        <v>21811089</v>
      </c>
      <c r="K1813" s="212" t="s">
        <v>3267</v>
      </c>
    </row>
    <row r="1814" spans="1:242" s="565" customFormat="1" hidden="1" x14ac:dyDescent="0.25">
      <c r="A1814" s="451"/>
      <c r="B1814" s="377">
        <v>105</v>
      </c>
      <c r="C1814" s="436">
        <v>44020</v>
      </c>
      <c r="D1814" s="377" t="s">
        <v>3408</v>
      </c>
      <c r="E1814" s="377" t="s">
        <v>3409</v>
      </c>
      <c r="F1814" s="377" t="s">
        <v>3564</v>
      </c>
      <c r="G1814" s="437" t="s">
        <v>561</v>
      </c>
      <c r="H1814" s="310"/>
      <c r="I1814" s="445">
        <v>790000</v>
      </c>
      <c r="J1814" s="434">
        <f t="shared" si="30"/>
        <v>21021089</v>
      </c>
      <c r="K1814" s="440" t="s">
        <v>3512</v>
      </c>
      <c r="L1814" s="380"/>
      <c r="M1814" s="451"/>
      <c r="N1814" s="380"/>
      <c r="O1814" s="380"/>
      <c r="P1814" s="380"/>
      <c r="Q1814" s="380"/>
      <c r="R1814" s="380"/>
      <c r="S1814" s="380"/>
      <c r="T1814" s="380"/>
      <c r="U1814" s="380"/>
      <c r="V1814" s="380"/>
      <c r="W1814" s="380"/>
      <c r="X1814" s="380"/>
      <c r="Y1814" s="380"/>
      <c r="Z1814" s="380"/>
      <c r="AA1814" s="380"/>
      <c r="AB1814" s="380"/>
      <c r="AC1814" s="380"/>
      <c r="AD1814" s="380"/>
      <c r="AE1814" s="380"/>
      <c r="AF1814" s="380"/>
      <c r="AG1814" s="380"/>
      <c r="AH1814" s="380"/>
      <c r="AI1814" s="380"/>
      <c r="AJ1814" s="451"/>
      <c r="AK1814" s="451"/>
      <c r="AL1814" s="451"/>
      <c r="AM1814" s="451"/>
      <c r="AN1814" s="451"/>
      <c r="AO1814" s="451"/>
      <c r="AP1814" s="451"/>
      <c r="AQ1814" s="451"/>
      <c r="AR1814" s="451"/>
      <c r="AS1814" s="451"/>
      <c r="AT1814" s="451"/>
      <c r="AU1814" s="451"/>
      <c r="AV1814" s="451"/>
      <c r="AW1814" s="451"/>
      <c r="AX1814" s="451"/>
      <c r="AY1814" s="451"/>
      <c r="AZ1814" s="451"/>
      <c r="BA1814" s="451"/>
      <c r="BB1814" s="451"/>
      <c r="BC1814" s="451"/>
      <c r="BD1814" s="451"/>
      <c r="BE1814" s="451"/>
      <c r="BF1814" s="451"/>
      <c r="BG1814" s="451"/>
      <c r="BH1814" s="451"/>
      <c r="BI1814" s="451"/>
      <c r="BJ1814" s="451"/>
      <c r="BK1814" s="451"/>
      <c r="BL1814" s="451"/>
      <c r="BM1814" s="451"/>
      <c r="BN1814" s="451"/>
      <c r="BO1814" s="451"/>
      <c r="BP1814" s="451"/>
      <c r="BQ1814" s="451"/>
      <c r="BR1814" s="451"/>
      <c r="BS1814" s="451"/>
      <c r="BT1814" s="451"/>
      <c r="BU1814" s="451"/>
      <c r="BV1814" s="451"/>
      <c r="BW1814" s="451"/>
      <c r="BX1814" s="451"/>
      <c r="BY1814" s="451"/>
      <c r="BZ1814" s="451"/>
      <c r="CA1814" s="451"/>
      <c r="CB1814" s="451"/>
      <c r="CC1814" s="451"/>
      <c r="CD1814" s="451"/>
      <c r="CE1814" s="451"/>
      <c r="CF1814" s="451"/>
      <c r="CG1814" s="451"/>
      <c r="CH1814" s="451"/>
      <c r="CI1814" s="451"/>
      <c r="CJ1814" s="451"/>
      <c r="CK1814" s="451"/>
      <c r="CL1814" s="451"/>
      <c r="CM1814" s="451"/>
      <c r="CN1814" s="451"/>
      <c r="CO1814" s="451"/>
      <c r="CP1814" s="451"/>
      <c r="CQ1814" s="451"/>
      <c r="CR1814" s="451"/>
      <c r="CS1814" s="451"/>
      <c r="CT1814" s="451"/>
      <c r="CU1814" s="451"/>
      <c r="CV1814" s="451"/>
      <c r="CW1814" s="451"/>
      <c r="CX1814" s="451"/>
      <c r="CY1814" s="451"/>
      <c r="CZ1814" s="451"/>
      <c r="DA1814" s="451"/>
      <c r="DB1814" s="451"/>
      <c r="DC1814" s="451"/>
      <c r="DD1814" s="451"/>
      <c r="DE1814" s="451"/>
      <c r="DF1814" s="451"/>
      <c r="DG1814" s="451"/>
      <c r="DH1814" s="451"/>
      <c r="DI1814" s="451"/>
      <c r="DJ1814" s="451"/>
      <c r="DK1814" s="451"/>
      <c r="DL1814" s="451"/>
      <c r="DM1814" s="451"/>
      <c r="DN1814" s="451"/>
      <c r="DO1814" s="451"/>
      <c r="DP1814" s="451"/>
      <c r="DQ1814" s="451"/>
      <c r="DR1814" s="451"/>
      <c r="DS1814" s="451"/>
      <c r="DT1814" s="451"/>
      <c r="DU1814" s="451"/>
      <c r="DV1814" s="451"/>
      <c r="DW1814" s="451"/>
      <c r="DX1814" s="451"/>
      <c r="DY1814" s="451"/>
      <c r="DZ1814" s="451"/>
      <c r="EA1814" s="451"/>
      <c r="EB1814" s="451"/>
      <c r="EC1814" s="451"/>
      <c r="ED1814" s="451"/>
      <c r="EE1814" s="451"/>
      <c r="EF1814" s="451"/>
      <c r="EG1814" s="451"/>
      <c r="EH1814" s="451"/>
      <c r="EI1814" s="451"/>
      <c r="EJ1814" s="451"/>
      <c r="EK1814" s="451"/>
      <c r="EL1814" s="451"/>
      <c r="EM1814" s="451"/>
      <c r="EN1814" s="451"/>
      <c r="EO1814" s="451"/>
      <c r="EP1814" s="451"/>
      <c r="EQ1814" s="451"/>
      <c r="ER1814" s="451"/>
      <c r="ES1814" s="451"/>
      <c r="ET1814" s="451"/>
      <c r="EU1814" s="451"/>
      <c r="EV1814" s="451"/>
      <c r="EW1814" s="451"/>
      <c r="EX1814" s="451"/>
      <c r="EY1814" s="451"/>
      <c r="EZ1814" s="451"/>
      <c r="FA1814" s="451"/>
      <c r="FB1814" s="451"/>
      <c r="FC1814" s="451"/>
      <c r="FD1814" s="451"/>
      <c r="FE1814" s="451"/>
      <c r="FF1814" s="451"/>
      <c r="FG1814" s="451"/>
      <c r="FH1814" s="451"/>
      <c r="FI1814" s="451"/>
      <c r="FJ1814" s="451"/>
      <c r="FK1814" s="451"/>
      <c r="FL1814" s="451"/>
      <c r="FM1814" s="451"/>
      <c r="FN1814" s="451"/>
      <c r="FO1814" s="451"/>
      <c r="FP1814" s="451"/>
      <c r="FQ1814" s="451"/>
      <c r="FR1814" s="451"/>
      <c r="FS1814" s="451"/>
      <c r="FT1814" s="451"/>
      <c r="FU1814" s="451"/>
      <c r="FV1814" s="451"/>
      <c r="FW1814" s="451"/>
      <c r="FX1814" s="451"/>
      <c r="FY1814" s="451"/>
      <c r="FZ1814" s="451"/>
      <c r="GA1814" s="451"/>
      <c r="GB1814" s="451"/>
      <c r="GC1814" s="451"/>
      <c r="GD1814" s="451"/>
      <c r="GE1814" s="451"/>
      <c r="GF1814" s="451"/>
      <c r="GG1814" s="451"/>
      <c r="GH1814" s="451"/>
      <c r="GI1814" s="451"/>
      <c r="GJ1814" s="451"/>
      <c r="GK1814" s="451"/>
      <c r="GL1814" s="451"/>
      <c r="GM1814" s="451"/>
      <c r="GN1814" s="451"/>
      <c r="GO1814" s="451"/>
      <c r="GP1814" s="451"/>
      <c r="GQ1814" s="451"/>
      <c r="GR1814" s="451"/>
      <c r="GS1814" s="451"/>
      <c r="GT1814" s="451"/>
      <c r="GU1814" s="451"/>
      <c r="GV1814" s="451"/>
      <c r="GW1814" s="451"/>
      <c r="GX1814" s="451"/>
      <c r="GY1814" s="451"/>
      <c r="GZ1814" s="451"/>
      <c r="HA1814" s="451"/>
      <c r="HB1814" s="451"/>
      <c r="HC1814" s="451"/>
      <c r="HD1814" s="451"/>
      <c r="HE1814" s="451"/>
      <c r="HF1814" s="451"/>
      <c r="HG1814" s="451"/>
      <c r="HH1814" s="451"/>
      <c r="HI1814" s="451"/>
      <c r="HJ1814" s="451"/>
      <c r="HK1814" s="451"/>
      <c r="HL1814" s="451"/>
      <c r="HM1814" s="451"/>
      <c r="HN1814" s="451"/>
      <c r="HO1814" s="451"/>
      <c r="HP1814" s="451"/>
      <c r="HQ1814" s="451"/>
      <c r="HR1814" s="451"/>
      <c r="HS1814" s="451"/>
      <c r="HT1814" s="451"/>
      <c r="HU1814" s="451"/>
      <c r="HV1814" s="451"/>
      <c r="HW1814" s="451"/>
      <c r="HX1814" s="451"/>
      <c r="HY1814" s="451"/>
      <c r="HZ1814" s="451"/>
      <c r="IA1814" s="451"/>
      <c r="IB1814" s="451"/>
      <c r="IC1814" s="451"/>
      <c r="ID1814" s="451"/>
      <c r="IE1814" s="451"/>
      <c r="IF1814" s="451"/>
      <c r="IG1814" s="451"/>
      <c r="IH1814" s="451"/>
    </row>
    <row r="1815" spans="1:242" hidden="1" x14ac:dyDescent="0.25">
      <c r="B1815" s="206">
        <v>106</v>
      </c>
      <c r="C1815" s="435">
        <v>44021</v>
      </c>
      <c r="D1815" s="206" t="s">
        <v>3413</v>
      </c>
      <c r="E1815" s="206" t="s">
        <v>3412</v>
      </c>
      <c r="F1815" s="206" t="s">
        <v>3411</v>
      </c>
      <c r="G1815" s="208" t="s">
        <v>787</v>
      </c>
      <c r="H1815" s="313"/>
      <c r="I1815" s="209">
        <v>3500000</v>
      </c>
      <c r="J1815" s="434">
        <f t="shared" si="30"/>
        <v>17521089</v>
      </c>
      <c r="K1815" s="212" t="s">
        <v>3447</v>
      </c>
    </row>
    <row r="1816" spans="1:242" hidden="1" x14ac:dyDescent="0.25">
      <c r="B1816" s="206">
        <v>107</v>
      </c>
      <c r="C1816" s="435">
        <v>44021</v>
      </c>
      <c r="D1816" s="206" t="s">
        <v>3414</v>
      </c>
      <c r="E1816" s="206" t="s">
        <v>3410</v>
      </c>
      <c r="F1816" s="206" t="s">
        <v>3477</v>
      </c>
      <c r="G1816" s="208" t="s">
        <v>2320</v>
      </c>
      <c r="H1816" s="313"/>
      <c r="I1816" s="209">
        <v>600000</v>
      </c>
      <c r="J1816" s="434">
        <f t="shared" si="30"/>
        <v>16921089</v>
      </c>
      <c r="K1816" s="212" t="s">
        <v>3448</v>
      </c>
    </row>
    <row r="1817" spans="1:242" hidden="1" x14ac:dyDescent="0.25">
      <c r="B1817" s="206">
        <v>108</v>
      </c>
      <c r="C1817" s="435">
        <v>44022</v>
      </c>
      <c r="D1817" s="206" t="s">
        <v>3415</v>
      </c>
      <c r="E1817" s="206"/>
      <c r="F1817" s="206"/>
      <c r="G1817" s="208" t="s">
        <v>3204</v>
      </c>
      <c r="H1817" s="313">
        <v>67107</v>
      </c>
      <c r="I1817" s="209"/>
      <c r="J1817" s="434">
        <f t="shared" si="30"/>
        <v>16988196</v>
      </c>
      <c r="K1817" s="212" t="s">
        <v>3449</v>
      </c>
    </row>
    <row r="1818" spans="1:242" hidden="1" x14ac:dyDescent="0.25">
      <c r="B1818" s="206">
        <v>109</v>
      </c>
      <c r="C1818" s="435">
        <v>44022</v>
      </c>
      <c r="D1818" s="206" t="s">
        <v>3416</v>
      </c>
      <c r="E1818" s="206"/>
      <c r="F1818" s="206" t="s">
        <v>3417</v>
      </c>
      <c r="G1818" s="208" t="s">
        <v>343</v>
      </c>
      <c r="H1818" s="313"/>
      <c r="I1818" s="209">
        <v>700000</v>
      </c>
      <c r="J1818" s="434">
        <f t="shared" si="30"/>
        <v>16288196</v>
      </c>
      <c r="K1818" s="212" t="s">
        <v>3267</v>
      </c>
    </row>
    <row r="1819" spans="1:242" hidden="1" x14ac:dyDescent="0.25">
      <c r="B1819" s="206">
        <v>110</v>
      </c>
      <c r="C1819" s="435">
        <v>44022</v>
      </c>
      <c r="D1819" s="206" t="s">
        <v>3418</v>
      </c>
      <c r="E1819" s="206"/>
      <c r="F1819" s="206" t="s">
        <v>3419</v>
      </c>
      <c r="G1819" s="208" t="s">
        <v>1885</v>
      </c>
      <c r="H1819" s="313"/>
      <c r="I1819" s="209">
        <v>5900000</v>
      </c>
      <c r="J1819" s="434">
        <f t="shared" si="30"/>
        <v>10388196</v>
      </c>
      <c r="K1819" s="212" t="s">
        <v>3267</v>
      </c>
    </row>
    <row r="1820" spans="1:242" hidden="1" x14ac:dyDescent="0.25">
      <c r="B1820" s="206">
        <v>111</v>
      </c>
      <c r="C1820" s="435">
        <v>44023</v>
      </c>
      <c r="D1820" s="206" t="s">
        <v>3420</v>
      </c>
      <c r="E1820" s="206"/>
      <c r="F1820" s="206"/>
      <c r="G1820" s="208" t="s">
        <v>787</v>
      </c>
      <c r="H1820" s="313">
        <v>167525</v>
      </c>
      <c r="I1820" s="209"/>
      <c r="J1820" s="434">
        <f t="shared" si="30"/>
        <v>10555721</v>
      </c>
      <c r="K1820" s="212" t="s">
        <v>3450</v>
      </c>
    </row>
    <row r="1821" spans="1:242" hidden="1" x14ac:dyDescent="0.25">
      <c r="B1821" s="206">
        <v>112</v>
      </c>
      <c r="C1821" s="435">
        <v>44023</v>
      </c>
      <c r="D1821" s="206" t="s">
        <v>3421</v>
      </c>
      <c r="E1821" s="206" t="s">
        <v>3422</v>
      </c>
      <c r="F1821" s="206" t="s">
        <v>3478</v>
      </c>
      <c r="G1821" s="208" t="s">
        <v>787</v>
      </c>
      <c r="H1821" s="313"/>
      <c r="I1821" s="209">
        <v>1500000</v>
      </c>
      <c r="J1821" s="434">
        <f t="shared" si="30"/>
        <v>9055721</v>
      </c>
      <c r="K1821" s="212" t="s">
        <v>3451</v>
      </c>
    </row>
    <row r="1822" spans="1:242" hidden="1" x14ac:dyDescent="0.25">
      <c r="B1822" s="206">
        <v>113</v>
      </c>
      <c r="C1822" s="435">
        <v>44023</v>
      </c>
      <c r="D1822" s="206" t="s">
        <v>3423</v>
      </c>
      <c r="E1822" s="206" t="s">
        <v>3424</v>
      </c>
      <c r="F1822" s="206" t="s">
        <v>3479</v>
      </c>
      <c r="G1822" s="208" t="s">
        <v>3204</v>
      </c>
      <c r="H1822" s="313"/>
      <c r="I1822" s="209">
        <v>2045000</v>
      </c>
      <c r="J1822" s="434">
        <f t="shared" si="30"/>
        <v>7010721</v>
      </c>
      <c r="K1822" s="212" t="s">
        <v>3452</v>
      </c>
    </row>
    <row r="1823" spans="1:242" hidden="1" x14ac:dyDescent="0.25">
      <c r="B1823" s="206">
        <v>114</v>
      </c>
      <c r="C1823" s="435">
        <v>44025</v>
      </c>
      <c r="D1823" s="206" t="s">
        <v>3425</v>
      </c>
      <c r="E1823" s="206"/>
      <c r="F1823" s="206"/>
      <c r="G1823" s="208" t="s">
        <v>561</v>
      </c>
      <c r="H1823" s="313">
        <v>98500</v>
      </c>
      <c r="I1823" s="209"/>
      <c r="J1823" s="434">
        <f t="shared" si="30"/>
        <v>7109221</v>
      </c>
      <c r="K1823" s="212" t="s">
        <v>3453</v>
      </c>
    </row>
    <row r="1824" spans="1:242" hidden="1" x14ac:dyDescent="0.25">
      <c r="B1824" s="206">
        <v>115</v>
      </c>
      <c r="C1824" s="435">
        <v>44026</v>
      </c>
      <c r="D1824" s="206" t="s">
        <v>3426</v>
      </c>
      <c r="E1824" s="206"/>
      <c r="F1824" s="206" t="s">
        <v>3427</v>
      </c>
      <c r="G1824" s="208" t="s">
        <v>681</v>
      </c>
      <c r="H1824" s="313"/>
      <c r="I1824" s="209">
        <v>256000</v>
      </c>
      <c r="J1824" s="434">
        <f t="shared" si="30"/>
        <v>6853221</v>
      </c>
      <c r="K1824" s="212" t="s">
        <v>3454</v>
      </c>
    </row>
    <row r="1825" spans="1:242" hidden="1" x14ac:dyDescent="0.25">
      <c r="B1825" s="206">
        <v>116</v>
      </c>
      <c r="C1825" s="435">
        <v>44028</v>
      </c>
      <c r="D1825" s="206" t="s">
        <v>3428</v>
      </c>
      <c r="E1825" s="206"/>
      <c r="F1825" s="206" t="s">
        <v>3429</v>
      </c>
      <c r="G1825" s="208" t="s">
        <v>3138</v>
      </c>
      <c r="H1825" s="313"/>
      <c r="I1825" s="209">
        <v>1252500</v>
      </c>
      <c r="J1825" s="434">
        <f t="shared" si="30"/>
        <v>5600721</v>
      </c>
      <c r="K1825" s="212" t="s">
        <v>3267</v>
      </c>
    </row>
    <row r="1826" spans="1:242" hidden="1" x14ac:dyDescent="0.25">
      <c r="B1826" s="206">
        <v>117</v>
      </c>
      <c r="C1826" s="435">
        <v>44028</v>
      </c>
      <c r="D1826" s="206" t="s">
        <v>3430</v>
      </c>
      <c r="E1826" s="206"/>
      <c r="F1826" s="206" t="s">
        <v>3431</v>
      </c>
      <c r="G1826" s="208" t="s">
        <v>869</v>
      </c>
      <c r="H1826" s="313"/>
      <c r="I1826" s="209">
        <v>816000</v>
      </c>
      <c r="J1826" s="434">
        <f t="shared" si="30"/>
        <v>4784721</v>
      </c>
      <c r="K1826" s="212" t="s">
        <v>3267</v>
      </c>
    </row>
    <row r="1827" spans="1:242" hidden="1" x14ac:dyDescent="0.25">
      <c r="B1827" s="206">
        <v>118</v>
      </c>
      <c r="C1827" s="435">
        <v>44028</v>
      </c>
      <c r="D1827" s="206" t="s">
        <v>3432</v>
      </c>
      <c r="E1827" s="206"/>
      <c r="F1827" s="206" t="s">
        <v>3465</v>
      </c>
      <c r="G1827" s="208" t="s">
        <v>681</v>
      </c>
      <c r="H1827" s="313"/>
      <c r="I1827" s="209">
        <v>64000</v>
      </c>
      <c r="J1827" s="434">
        <f t="shared" si="30"/>
        <v>4720721</v>
      </c>
      <c r="K1827" s="212" t="s">
        <v>3267</v>
      </c>
    </row>
    <row r="1828" spans="1:242" hidden="1" x14ac:dyDescent="0.25">
      <c r="B1828" s="206">
        <v>119</v>
      </c>
      <c r="C1828" s="435">
        <v>44029</v>
      </c>
      <c r="D1828" s="206" t="s">
        <v>3433</v>
      </c>
      <c r="E1828" s="206"/>
      <c r="F1828" s="206"/>
      <c r="G1828" s="208" t="s">
        <v>2875</v>
      </c>
      <c r="H1828" s="313">
        <v>32500</v>
      </c>
      <c r="I1828" s="209"/>
      <c r="J1828" s="434">
        <f t="shared" si="30"/>
        <v>4753221</v>
      </c>
      <c r="K1828" s="212" t="s">
        <v>3455</v>
      </c>
    </row>
    <row r="1829" spans="1:242" hidden="1" x14ac:dyDescent="0.25">
      <c r="B1829" s="206">
        <v>120</v>
      </c>
      <c r="C1829" s="435">
        <v>44029</v>
      </c>
      <c r="D1829" s="206" t="s">
        <v>3434</v>
      </c>
      <c r="E1829" s="206"/>
      <c r="F1829" s="206"/>
      <c r="G1829" s="208" t="s">
        <v>2320</v>
      </c>
      <c r="H1829" s="313">
        <v>13600</v>
      </c>
      <c r="I1829" s="209"/>
      <c r="J1829" s="434">
        <f t="shared" si="30"/>
        <v>4766821</v>
      </c>
      <c r="K1829" s="212" t="s">
        <v>3456</v>
      </c>
    </row>
    <row r="1830" spans="1:242" hidden="1" x14ac:dyDescent="0.25">
      <c r="B1830" s="206">
        <v>121</v>
      </c>
      <c r="C1830" s="435">
        <v>44029</v>
      </c>
      <c r="D1830" s="206" t="s">
        <v>3435</v>
      </c>
      <c r="E1830" s="206"/>
      <c r="F1830" s="206" t="s">
        <v>3466</v>
      </c>
      <c r="G1830" s="208" t="s">
        <v>2320</v>
      </c>
      <c r="H1830" s="313"/>
      <c r="I1830" s="209">
        <v>271000</v>
      </c>
      <c r="J1830" s="434">
        <f t="shared" si="30"/>
        <v>4495821</v>
      </c>
      <c r="K1830" s="212" t="s">
        <v>3267</v>
      </c>
    </row>
    <row r="1831" spans="1:242" s="565" customFormat="1" hidden="1" x14ac:dyDescent="0.25">
      <c r="A1831" s="451"/>
      <c r="B1831" s="377">
        <v>122</v>
      </c>
      <c r="C1831" s="436">
        <v>44029</v>
      </c>
      <c r="D1831" s="377" t="s">
        <v>3436</v>
      </c>
      <c r="E1831" s="377" t="s">
        <v>3467</v>
      </c>
      <c r="F1831" s="377" t="s">
        <v>3529</v>
      </c>
      <c r="G1831" s="437" t="s">
        <v>2320</v>
      </c>
      <c r="H1831" s="310"/>
      <c r="I1831" s="445">
        <v>1050000</v>
      </c>
      <c r="J1831" s="434">
        <f t="shared" si="30"/>
        <v>3445821</v>
      </c>
      <c r="K1831" s="440" t="s">
        <v>3511</v>
      </c>
      <c r="L1831" s="380"/>
      <c r="M1831" s="451"/>
      <c r="N1831" s="380"/>
      <c r="O1831" s="380"/>
      <c r="P1831" s="380"/>
      <c r="Q1831" s="380"/>
      <c r="R1831" s="380"/>
      <c r="S1831" s="380"/>
      <c r="T1831" s="380"/>
      <c r="U1831" s="380"/>
      <c r="V1831" s="380"/>
      <c r="W1831" s="380"/>
      <c r="X1831" s="380"/>
      <c r="Y1831" s="380"/>
      <c r="Z1831" s="380"/>
      <c r="AA1831" s="380"/>
      <c r="AB1831" s="380"/>
      <c r="AC1831" s="380"/>
      <c r="AD1831" s="380"/>
      <c r="AE1831" s="380"/>
      <c r="AF1831" s="380"/>
      <c r="AG1831" s="380"/>
      <c r="AH1831" s="380"/>
      <c r="AI1831" s="380"/>
      <c r="AJ1831" s="451"/>
      <c r="AK1831" s="451"/>
      <c r="AL1831" s="451"/>
      <c r="AM1831" s="451"/>
      <c r="AN1831" s="451"/>
      <c r="AO1831" s="451"/>
      <c r="AP1831" s="451"/>
      <c r="AQ1831" s="451"/>
      <c r="AR1831" s="451"/>
      <c r="AS1831" s="451"/>
      <c r="AT1831" s="451"/>
      <c r="AU1831" s="451"/>
      <c r="AV1831" s="451"/>
      <c r="AW1831" s="451"/>
      <c r="AX1831" s="451"/>
      <c r="AY1831" s="451"/>
      <c r="AZ1831" s="451"/>
      <c r="BA1831" s="451"/>
      <c r="BB1831" s="451"/>
      <c r="BC1831" s="451"/>
      <c r="BD1831" s="451"/>
      <c r="BE1831" s="451"/>
      <c r="BF1831" s="451"/>
      <c r="BG1831" s="451"/>
      <c r="BH1831" s="451"/>
      <c r="BI1831" s="451"/>
      <c r="BJ1831" s="451"/>
      <c r="BK1831" s="451"/>
      <c r="BL1831" s="451"/>
      <c r="BM1831" s="451"/>
      <c r="BN1831" s="451"/>
      <c r="BO1831" s="451"/>
      <c r="BP1831" s="451"/>
      <c r="BQ1831" s="451"/>
      <c r="BR1831" s="451"/>
      <c r="BS1831" s="451"/>
      <c r="BT1831" s="451"/>
      <c r="BU1831" s="451"/>
      <c r="BV1831" s="451"/>
      <c r="BW1831" s="451"/>
      <c r="BX1831" s="451"/>
      <c r="BY1831" s="451"/>
      <c r="BZ1831" s="451"/>
      <c r="CA1831" s="451"/>
      <c r="CB1831" s="451"/>
      <c r="CC1831" s="451"/>
      <c r="CD1831" s="451"/>
      <c r="CE1831" s="451"/>
      <c r="CF1831" s="451"/>
      <c r="CG1831" s="451"/>
      <c r="CH1831" s="451"/>
      <c r="CI1831" s="451"/>
      <c r="CJ1831" s="451"/>
      <c r="CK1831" s="451"/>
      <c r="CL1831" s="451"/>
      <c r="CM1831" s="451"/>
      <c r="CN1831" s="451"/>
      <c r="CO1831" s="451"/>
      <c r="CP1831" s="451"/>
      <c r="CQ1831" s="451"/>
      <c r="CR1831" s="451"/>
      <c r="CS1831" s="451"/>
      <c r="CT1831" s="451"/>
      <c r="CU1831" s="451"/>
      <c r="CV1831" s="451"/>
      <c r="CW1831" s="451"/>
      <c r="CX1831" s="451"/>
      <c r="CY1831" s="451"/>
      <c r="CZ1831" s="451"/>
      <c r="DA1831" s="451"/>
      <c r="DB1831" s="451"/>
      <c r="DC1831" s="451"/>
      <c r="DD1831" s="451"/>
      <c r="DE1831" s="451"/>
      <c r="DF1831" s="451"/>
      <c r="DG1831" s="451"/>
      <c r="DH1831" s="451"/>
      <c r="DI1831" s="451"/>
      <c r="DJ1831" s="451"/>
      <c r="DK1831" s="451"/>
      <c r="DL1831" s="451"/>
      <c r="DM1831" s="451"/>
      <c r="DN1831" s="451"/>
      <c r="DO1831" s="451"/>
      <c r="DP1831" s="451"/>
      <c r="DQ1831" s="451"/>
      <c r="DR1831" s="451"/>
      <c r="DS1831" s="451"/>
      <c r="DT1831" s="451"/>
      <c r="DU1831" s="451"/>
      <c r="DV1831" s="451"/>
      <c r="DW1831" s="451"/>
      <c r="DX1831" s="451"/>
      <c r="DY1831" s="451"/>
      <c r="DZ1831" s="451"/>
      <c r="EA1831" s="451"/>
      <c r="EB1831" s="451"/>
      <c r="EC1831" s="451"/>
      <c r="ED1831" s="451"/>
      <c r="EE1831" s="451"/>
      <c r="EF1831" s="451"/>
      <c r="EG1831" s="451"/>
      <c r="EH1831" s="451"/>
      <c r="EI1831" s="451"/>
      <c r="EJ1831" s="451"/>
      <c r="EK1831" s="451"/>
      <c r="EL1831" s="451"/>
      <c r="EM1831" s="451"/>
      <c r="EN1831" s="451"/>
      <c r="EO1831" s="451"/>
      <c r="EP1831" s="451"/>
      <c r="EQ1831" s="451"/>
      <c r="ER1831" s="451"/>
      <c r="ES1831" s="451"/>
      <c r="ET1831" s="451"/>
      <c r="EU1831" s="451"/>
      <c r="EV1831" s="451"/>
      <c r="EW1831" s="451"/>
      <c r="EX1831" s="451"/>
      <c r="EY1831" s="451"/>
      <c r="EZ1831" s="451"/>
      <c r="FA1831" s="451"/>
      <c r="FB1831" s="451"/>
      <c r="FC1831" s="451"/>
      <c r="FD1831" s="451"/>
      <c r="FE1831" s="451"/>
      <c r="FF1831" s="451"/>
      <c r="FG1831" s="451"/>
      <c r="FH1831" s="451"/>
      <c r="FI1831" s="451"/>
      <c r="FJ1831" s="451"/>
      <c r="FK1831" s="451"/>
      <c r="FL1831" s="451"/>
      <c r="FM1831" s="451"/>
      <c r="FN1831" s="451"/>
      <c r="FO1831" s="451"/>
      <c r="FP1831" s="451"/>
      <c r="FQ1831" s="451"/>
      <c r="FR1831" s="451"/>
      <c r="FS1831" s="451"/>
      <c r="FT1831" s="451"/>
      <c r="FU1831" s="451"/>
      <c r="FV1831" s="451"/>
      <c r="FW1831" s="451"/>
      <c r="FX1831" s="451"/>
      <c r="FY1831" s="451"/>
      <c r="FZ1831" s="451"/>
      <c r="GA1831" s="451"/>
      <c r="GB1831" s="451"/>
      <c r="GC1831" s="451"/>
      <c r="GD1831" s="451"/>
      <c r="GE1831" s="451"/>
      <c r="GF1831" s="451"/>
      <c r="GG1831" s="451"/>
      <c r="GH1831" s="451"/>
      <c r="GI1831" s="451"/>
      <c r="GJ1831" s="451"/>
      <c r="GK1831" s="451"/>
      <c r="GL1831" s="451"/>
      <c r="GM1831" s="451"/>
      <c r="GN1831" s="451"/>
      <c r="GO1831" s="451"/>
      <c r="GP1831" s="451"/>
      <c r="GQ1831" s="451"/>
      <c r="GR1831" s="451"/>
      <c r="GS1831" s="451"/>
      <c r="GT1831" s="451"/>
      <c r="GU1831" s="451"/>
      <c r="GV1831" s="451"/>
      <c r="GW1831" s="451"/>
      <c r="GX1831" s="451"/>
      <c r="GY1831" s="451"/>
      <c r="GZ1831" s="451"/>
      <c r="HA1831" s="451"/>
      <c r="HB1831" s="451"/>
      <c r="HC1831" s="451"/>
      <c r="HD1831" s="451"/>
      <c r="HE1831" s="451"/>
      <c r="HF1831" s="451"/>
      <c r="HG1831" s="451"/>
      <c r="HH1831" s="451"/>
      <c r="HI1831" s="451"/>
      <c r="HJ1831" s="451"/>
      <c r="HK1831" s="451"/>
      <c r="HL1831" s="451"/>
      <c r="HM1831" s="451"/>
      <c r="HN1831" s="451"/>
      <c r="HO1831" s="451"/>
      <c r="HP1831" s="451"/>
      <c r="HQ1831" s="451"/>
      <c r="HR1831" s="451"/>
      <c r="HS1831" s="451"/>
      <c r="HT1831" s="451"/>
      <c r="HU1831" s="451"/>
      <c r="HV1831" s="451"/>
      <c r="HW1831" s="451"/>
      <c r="HX1831" s="451"/>
      <c r="HY1831" s="451"/>
      <c r="HZ1831" s="451"/>
      <c r="IA1831" s="451"/>
      <c r="IB1831" s="451"/>
      <c r="IC1831" s="451"/>
      <c r="ID1831" s="451"/>
      <c r="IE1831" s="451"/>
      <c r="IF1831" s="451"/>
      <c r="IG1831" s="451"/>
      <c r="IH1831" s="451"/>
    </row>
    <row r="1832" spans="1:242" hidden="1" x14ac:dyDescent="0.25">
      <c r="B1832" s="206">
        <v>123</v>
      </c>
      <c r="C1832" s="435">
        <v>44029</v>
      </c>
      <c r="D1832" s="206" t="s">
        <v>3458</v>
      </c>
      <c r="E1832" s="206"/>
      <c r="F1832" s="206" t="s">
        <v>3468</v>
      </c>
      <c r="G1832" s="208" t="s">
        <v>1885</v>
      </c>
      <c r="H1832" s="313"/>
      <c r="I1832" s="209">
        <v>30000</v>
      </c>
      <c r="J1832" s="434">
        <f t="shared" si="30"/>
        <v>3415821</v>
      </c>
      <c r="K1832" s="212" t="s">
        <v>3267</v>
      </c>
    </row>
    <row r="1833" spans="1:242" s="565" customFormat="1" hidden="1" x14ac:dyDescent="0.25">
      <c r="A1833" s="451"/>
      <c r="B1833" s="377">
        <v>124</v>
      </c>
      <c r="C1833" s="436">
        <v>44030</v>
      </c>
      <c r="D1833" s="377" t="s">
        <v>3437</v>
      </c>
      <c r="E1833" s="377" t="s">
        <v>3469</v>
      </c>
      <c r="F1833" s="377" t="s">
        <v>3565</v>
      </c>
      <c r="G1833" s="437" t="s">
        <v>2875</v>
      </c>
      <c r="H1833" s="310"/>
      <c r="I1833" s="445">
        <v>250000</v>
      </c>
      <c r="J1833" s="434">
        <f t="shared" si="30"/>
        <v>3165821</v>
      </c>
      <c r="K1833" s="440" t="s">
        <v>3513</v>
      </c>
      <c r="L1833" s="380"/>
      <c r="M1833" s="451"/>
      <c r="N1833" s="380"/>
      <c r="O1833" s="380"/>
      <c r="P1833" s="380"/>
      <c r="Q1833" s="380"/>
      <c r="R1833" s="380"/>
      <c r="S1833" s="380"/>
      <c r="T1833" s="380"/>
      <c r="U1833" s="380"/>
      <c r="V1833" s="380"/>
      <c r="W1833" s="380"/>
      <c r="X1833" s="380"/>
      <c r="Y1833" s="380"/>
      <c r="Z1833" s="380"/>
      <c r="AA1833" s="380"/>
      <c r="AB1833" s="380"/>
      <c r="AC1833" s="380"/>
      <c r="AD1833" s="380"/>
      <c r="AE1833" s="380"/>
      <c r="AF1833" s="380"/>
      <c r="AG1833" s="380"/>
      <c r="AH1833" s="380"/>
      <c r="AI1833" s="380"/>
      <c r="AJ1833" s="451"/>
      <c r="AK1833" s="451"/>
      <c r="AL1833" s="451"/>
      <c r="AM1833" s="451"/>
      <c r="AN1833" s="451"/>
      <c r="AO1833" s="451"/>
      <c r="AP1833" s="451"/>
      <c r="AQ1833" s="451"/>
      <c r="AR1833" s="451"/>
      <c r="AS1833" s="451"/>
      <c r="AT1833" s="451"/>
      <c r="AU1833" s="451"/>
      <c r="AV1833" s="451"/>
      <c r="AW1833" s="451"/>
      <c r="AX1833" s="451"/>
      <c r="AY1833" s="451"/>
      <c r="AZ1833" s="451"/>
      <c r="BA1833" s="451"/>
      <c r="BB1833" s="451"/>
      <c r="BC1833" s="451"/>
      <c r="BD1833" s="451"/>
      <c r="BE1833" s="451"/>
      <c r="BF1833" s="451"/>
      <c r="BG1833" s="451"/>
      <c r="BH1833" s="451"/>
      <c r="BI1833" s="451"/>
      <c r="BJ1833" s="451"/>
      <c r="BK1833" s="451"/>
      <c r="BL1833" s="451"/>
      <c r="BM1833" s="451"/>
      <c r="BN1833" s="451"/>
      <c r="BO1833" s="451"/>
      <c r="BP1833" s="451"/>
      <c r="BQ1833" s="451"/>
      <c r="BR1833" s="451"/>
      <c r="BS1833" s="451"/>
      <c r="BT1833" s="451"/>
      <c r="BU1833" s="451"/>
      <c r="BV1833" s="451"/>
      <c r="BW1833" s="451"/>
      <c r="BX1833" s="451"/>
      <c r="BY1833" s="451"/>
      <c r="BZ1833" s="451"/>
      <c r="CA1833" s="451"/>
      <c r="CB1833" s="451"/>
      <c r="CC1833" s="451"/>
      <c r="CD1833" s="451"/>
      <c r="CE1833" s="451"/>
      <c r="CF1833" s="451"/>
      <c r="CG1833" s="451"/>
      <c r="CH1833" s="451"/>
      <c r="CI1833" s="451"/>
      <c r="CJ1833" s="451"/>
      <c r="CK1833" s="451"/>
      <c r="CL1833" s="451"/>
      <c r="CM1833" s="451"/>
      <c r="CN1833" s="451"/>
      <c r="CO1833" s="451"/>
      <c r="CP1833" s="451"/>
      <c r="CQ1833" s="451"/>
      <c r="CR1833" s="451"/>
      <c r="CS1833" s="451"/>
      <c r="CT1833" s="451"/>
      <c r="CU1833" s="451"/>
      <c r="CV1833" s="451"/>
      <c r="CW1833" s="451"/>
      <c r="CX1833" s="451"/>
      <c r="CY1833" s="451"/>
      <c r="CZ1833" s="451"/>
      <c r="DA1833" s="451"/>
      <c r="DB1833" s="451"/>
      <c r="DC1833" s="451"/>
      <c r="DD1833" s="451"/>
      <c r="DE1833" s="451"/>
      <c r="DF1833" s="451"/>
      <c r="DG1833" s="451"/>
      <c r="DH1833" s="451"/>
      <c r="DI1833" s="451"/>
      <c r="DJ1833" s="451"/>
      <c r="DK1833" s="451"/>
      <c r="DL1833" s="451"/>
      <c r="DM1833" s="451"/>
      <c r="DN1833" s="451"/>
      <c r="DO1833" s="451"/>
      <c r="DP1833" s="451"/>
      <c r="DQ1833" s="451"/>
      <c r="DR1833" s="451"/>
      <c r="DS1833" s="451"/>
      <c r="DT1833" s="451"/>
      <c r="DU1833" s="451"/>
      <c r="DV1833" s="451"/>
      <c r="DW1833" s="451"/>
      <c r="DX1833" s="451"/>
      <c r="DY1833" s="451"/>
      <c r="DZ1833" s="451"/>
      <c r="EA1833" s="451"/>
      <c r="EB1833" s="451"/>
      <c r="EC1833" s="451"/>
      <c r="ED1833" s="451"/>
      <c r="EE1833" s="451"/>
      <c r="EF1833" s="451"/>
      <c r="EG1833" s="451"/>
      <c r="EH1833" s="451"/>
      <c r="EI1833" s="451"/>
      <c r="EJ1833" s="451"/>
      <c r="EK1833" s="451"/>
      <c r="EL1833" s="451"/>
      <c r="EM1833" s="451"/>
      <c r="EN1833" s="451"/>
      <c r="EO1833" s="451"/>
      <c r="EP1833" s="451"/>
      <c r="EQ1833" s="451"/>
      <c r="ER1833" s="451"/>
      <c r="ES1833" s="451"/>
      <c r="ET1833" s="451"/>
      <c r="EU1833" s="451"/>
      <c r="EV1833" s="451"/>
      <c r="EW1833" s="451"/>
      <c r="EX1833" s="451"/>
      <c r="EY1833" s="451"/>
      <c r="EZ1833" s="451"/>
      <c r="FA1833" s="451"/>
      <c r="FB1833" s="451"/>
      <c r="FC1833" s="451"/>
      <c r="FD1833" s="451"/>
      <c r="FE1833" s="451"/>
      <c r="FF1833" s="451"/>
      <c r="FG1833" s="451"/>
      <c r="FH1833" s="451"/>
      <c r="FI1833" s="451"/>
      <c r="FJ1833" s="451"/>
      <c r="FK1833" s="451"/>
      <c r="FL1833" s="451"/>
      <c r="FM1833" s="451"/>
      <c r="FN1833" s="451"/>
      <c r="FO1833" s="451"/>
      <c r="FP1833" s="451"/>
      <c r="FQ1833" s="451"/>
      <c r="FR1833" s="451"/>
      <c r="FS1833" s="451"/>
      <c r="FT1833" s="451"/>
      <c r="FU1833" s="451"/>
      <c r="FV1833" s="451"/>
      <c r="FW1833" s="451"/>
      <c r="FX1833" s="451"/>
      <c r="FY1833" s="451"/>
      <c r="FZ1833" s="451"/>
      <c r="GA1833" s="451"/>
      <c r="GB1833" s="451"/>
      <c r="GC1833" s="451"/>
      <c r="GD1833" s="451"/>
      <c r="GE1833" s="451"/>
      <c r="GF1833" s="451"/>
      <c r="GG1833" s="451"/>
      <c r="GH1833" s="451"/>
      <c r="GI1833" s="451"/>
      <c r="GJ1833" s="451"/>
      <c r="GK1833" s="451"/>
      <c r="GL1833" s="451"/>
      <c r="GM1833" s="451"/>
      <c r="GN1833" s="451"/>
      <c r="GO1833" s="451"/>
      <c r="GP1833" s="451"/>
      <c r="GQ1833" s="451"/>
      <c r="GR1833" s="451"/>
      <c r="GS1833" s="451"/>
      <c r="GT1833" s="451"/>
      <c r="GU1833" s="451"/>
      <c r="GV1833" s="451"/>
      <c r="GW1833" s="451"/>
      <c r="GX1833" s="451"/>
      <c r="GY1833" s="451"/>
      <c r="GZ1833" s="451"/>
      <c r="HA1833" s="451"/>
      <c r="HB1833" s="451"/>
      <c r="HC1833" s="451"/>
      <c r="HD1833" s="451"/>
      <c r="HE1833" s="451"/>
      <c r="HF1833" s="451"/>
      <c r="HG1833" s="451"/>
      <c r="HH1833" s="451"/>
      <c r="HI1833" s="451"/>
      <c r="HJ1833" s="451"/>
      <c r="HK1833" s="451"/>
      <c r="HL1833" s="451"/>
      <c r="HM1833" s="451"/>
      <c r="HN1833" s="451"/>
      <c r="HO1833" s="451"/>
      <c r="HP1833" s="451"/>
      <c r="HQ1833" s="451"/>
      <c r="HR1833" s="451"/>
      <c r="HS1833" s="451"/>
      <c r="HT1833" s="451"/>
      <c r="HU1833" s="451"/>
      <c r="HV1833" s="451"/>
      <c r="HW1833" s="451"/>
      <c r="HX1833" s="451"/>
      <c r="HY1833" s="451"/>
      <c r="HZ1833" s="451"/>
      <c r="IA1833" s="451"/>
      <c r="IB1833" s="451"/>
      <c r="IC1833" s="451"/>
      <c r="ID1833" s="451"/>
      <c r="IE1833" s="451"/>
      <c r="IF1833" s="451"/>
      <c r="IG1833" s="451"/>
      <c r="IH1833" s="451"/>
    </row>
    <row r="1834" spans="1:242" hidden="1" x14ac:dyDescent="0.25">
      <c r="B1834" s="206">
        <v>125</v>
      </c>
      <c r="C1834" s="435">
        <v>44030</v>
      </c>
      <c r="D1834" s="206" t="s">
        <v>3438</v>
      </c>
      <c r="E1834" s="206"/>
      <c r="F1834" s="206" t="s">
        <v>3470</v>
      </c>
      <c r="G1834" s="208" t="s">
        <v>343</v>
      </c>
      <c r="H1834" s="313"/>
      <c r="I1834" s="209">
        <v>650500</v>
      </c>
      <c r="J1834" s="434">
        <f t="shared" si="30"/>
        <v>2515321</v>
      </c>
      <c r="K1834" s="212" t="s">
        <v>3267</v>
      </c>
    </row>
    <row r="1835" spans="1:242" hidden="1" x14ac:dyDescent="0.25">
      <c r="B1835" s="206">
        <v>126</v>
      </c>
      <c r="C1835" s="435">
        <v>44030</v>
      </c>
      <c r="D1835" s="206" t="s">
        <v>3439</v>
      </c>
      <c r="E1835" s="206"/>
      <c r="F1835" s="206"/>
      <c r="G1835" s="208" t="s">
        <v>787</v>
      </c>
      <c r="H1835" s="313"/>
      <c r="I1835" s="209">
        <v>472185</v>
      </c>
      <c r="J1835" s="434">
        <f t="shared" si="30"/>
        <v>2043136</v>
      </c>
      <c r="K1835" s="212" t="s">
        <v>3457</v>
      </c>
    </row>
    <row r="1836" spans="1:242" hidden="1" x14ac:dyDescent="0.25">
      <c r="B1836" s="206">
        <v>127</v>
      </c>
      <c r="C1836" s="435">
        <v>44032</v>
      </c>
      <c r="D1836" s="206" t="s">
        <v>3440</v>
      </c>
      <c r="E1836" s="206"/>
      <c r="F1836" s="206" t="s">
        <v>3471</v>
      </c>
      <c r="G1836" s="208" t="s">
        <v>1885</v>
      </c>
      <c r="H1836" s="313"/>
      <c r="I1836" s="209">
        <v>190000</v>
      </c>
      <c r="J1836" s="434">
        <f t="shared" si="30"/>
        <v>1853136</v>
      </c>
      <c r="K1836" s="212" t="s">
        <v>3267</v>
      </c>
    </row>
    <row r="1837" spans="1:242" hidden="1" x14ac:dyDescent="0.25">
      <c r="B1837" s="206">
        <v>128</v>
      </c>
      <c r="C1837" s="435">
        <v>44033</v>
      </c>
      <c r="D1837" s="206" t="s">
        <v>3441</v>
      </c>
      <c r="E1837" s="206" t="s">
        <v>3472</v>
      </c>
      <c r="F1837" s="206"/>
      <c r="G1837" s="208" t="s">
        <v>787</v>
      </c>
      <c r="H1837" s="313"/>
      <c r="I1837" s="209">
        <v>1500000</v>
      </c>
      <c r="J1837" s="434">
        <f t="shared" si="30"/>
        <v>353136</v>
      </c>
      <c r="K1837" s="212" t="s">
        <v>3594</v>
      </c>
    </row>
    <row r="1838" spans="1:242" s="565" customFormat="1" hidden="1" x14ac:dyDescent="0.25">
      <c r="A1838" s="451"/>
      <c r="B1838" s="377">
        <v>129</v>
      </c>
      <c r="C1838" s="436">
        <v>44033</v>
      </c>
      <c r="D1838" s="377" t="s">
        <v>3442</v>
      </c>
      <c r="E1838" s="377" t="s">
        <v>3473</v>
      </c>
      <c r="F1838" s="377" t="s">
        <v>3566</v>
      </c>
      <c r="G1838" s="437" t="s">
        <v>2875</v>
      </c>
      <c r="H1838" s="310"/>
      <c r="I1838" s="445">
        <v>250000</v>
      </c>
      <c r="J1838" s="434">
        <f t="shared" si="30"/>
        <v>103136</v>
      </c>
      <c r="K1838" s="440" t="s">
        <v>3514</v>
      </c>
      <c r="L1838" s="380"/>
      <c r="M1838" s="451"/>
      <c r="N1838" s="380"/>
      <c r="O1838" s="380"/>
      <c r="P1838" s="380"/>
      <c r="Q1838" s="380"/>
      <c r="R1838" s="380"/>
      <c r="S1838" s="380"/>
      <c r="T1838" s="380"/>
      <c r="U1838" s="380"/>
      <c r="V1838" s="380"/>
      <c r="W1838" s="380"/>
      <c r="X1838" s="380"/>
      <c r="Y1838" s="380"/>
      <c r="Z1838" s="380"/>
      <c r="AA1838" s="380"/>
      <c r="AB1838" s="380"/>
      <c r="AC1838" s="380"/>
      <c r="AD1838" s="380"/>
      <c r="AE1838" s="380"/>
      <c r="AF1838" s="380"/>
      <c r="AG1838" s="380"/>
      <c r="AH1838" s="380"/>
      <c r="AI1838" s="380"/>
      <c r="AJ1838" s="451"/>
      <c r="AK1838" s="451"/>
      <c r="AL1838" s="451"/>
      <c r="AM1838" s="451"/>
      <c r="AN1838" s="451"/>
      <c r="AO1838" s="451"/>
      <c r="AP1838" s="451"/>
      <c r="AQ1838" s="451"/>
      <c r="AR1838" s="451"/>
      <c r="AS1838" s="451"/>
      <c r="AT1838" s="451"/>
      <c r="AU1838" s="451"/>
      <c r="AV1838" s="451"/>
      <c r="AW1838" s="451"/>
      <c r="AX1838" s="451"/>
      <c r="AY1838" s="451"/>
      <c r="AZ1838" s="451"/>
      <c r="BA1838" s="451"/>
      <c r="BB1838" s="451"/>
      <c r="BC1838" s="451"/>
      <c r="BD1838" s="451"/>
      <c r="BE1838" s="451"/>
      <c r="BF1838" s="451"/>
      <c r="BG1838" s="451"/>
      <c r="BH1838" s="451"/>
      <c r="BI1838" s="451"/>
      <c r="BJ1838" s="451"/>
      <c r="BK1838" s="451"/>
      <c r="BL1838" s="451"/>
      <c r="BM1838" s="451"/>
      <c r="BN1838" s="451"/>
      <c r="BO1838" s="451"/>
      <c r="BP1838" s="451"/>
      <c r="BQ1838" s="451"/>
      <c r="BR1838" s="451"/>
      <c r="BS1838" s="451"/>
      <c r="BT1838" s="451"/>
      <c r="BU1838" s="451"/>
      <c r="BV1838" s="451"/>
      <c r="BW1838" s="451"/>
      <c r="BX1838" s="451"/>
      <c r="BY1838" s="451"/>
      <c r="BZ1838" s="451"/>
      <c r="CA1838" s="451"/>
      <c r="CB1838" s="451"/>
      <c r="CC1838" s="451"/>
      <c r="CD1838" s="451"/>
      <c r="CE1838" s="451"/>
      <c r="CF1838" s="451"/>
      <c r="CG1838" s="451"/>
      <c r="CH1838" s="451"/>
      <c r="CI1838" s="451"/>
      <c r="CJ1838" s="451"/>
      <c r="CK1838" s="451"/>
      <c r="CL1838" s="451"/>
      <c r="CM1838" s="451"/>
      <c r="CN1838" s="451"/>
      <c r="CO1838" s="451"/>
      <c r="CP1838" s="451"/>
      <c r="CQ1838" s="451"/>
      <c r="CR1838" s="451"/>
      <c r="CS1838" s="451"/>
      <c r="CT1838" s="451"/>
      <c r="CU1838" s="451"/>
      <c r="CV1838" s="451"/>
      <c r="CW1838" s="451"/>
      <c r="CX1838" s="451"/>
      <c r="CY1838" s="451"/>
      <c r="CZ1838" s="451"/>
      <c r="DA1838" s="451"/>
      <c r="DB1838" s="451"/>
      <c r="DC1838" s="451"/>
      <c r="DD1838" s="451"/>
      <c r="DE1838" s="451"/>
      <c r="DF1838" s="451"/>
      <c r="DG1838" s="451"/>
      <c r="DH1838" s="451"/>
      <c r="DI1838" s="451"/>
      <c r="DJ1838" s="451"/>
      <c r="DK1838" s="451"/>
      <c r="DL1838" s="451"/>
      <c r="DM1838" s="451"/>
      <c r="DN1838" s="451"/>
      <c r="DO1838" s="451"/>
      <c r="DP1838" s="451"/>
      <c r="DQ1838" s="451"/>
      <c r="DR1838" s="451"/>
      <c r="DS1838" s="451"/>
      <c r="DT1838" s="451"/>
      <c r="DU1838" s="451"/>
      <c r="DV1838" s="451"/>
      <c r="DW1838" s="451"/>
      <c r="DX1838" s="451"/>
      <c r="DY1838" s="451"/>
      <c r="DZ1838" s="451"/>
      <c r="EA1838" s="451"/>
      <c r="EB1838" s="451"/>
      <c r="EC1838" s="451"/>
      <c r="ED1838" s="451"/>
      <c r="EE1838" s="451"/>
      <c r="EF1838" s="451"/>
      <c r="EG1838" s="451"/>
      <c r="EH1838" s="451"/>
      <c r="EI1838" s="451"/>
      <c r="EJ1838" s="451"/>
      <c r="EK1838" s="451"/>
      <c r="EL1838" s="451"/>
      <c r="EM1838" s="451"/>
      <c r="EN1838" s="451"/>
      <c r="EO1838" s="451"/>
      <c r="EP1838" s="451"/>
      <c r="EQ1838" s="451"/>
      <c r="ER1838" s="451"/>
      <c r="ES1838" s="451"/>
      <c r="ET1838" s="451"/>
      <c r="EU1838" s="451"/>
      <c r="EV1838" s="451"/>
      <c r="EW1838" s="451"/>
      <c r="EX1838" s="451"/>
      <c r="EY1838" s="451"/>
      <c r="EZ1838" s="451"/>
      <c r="FA1838" s="451"/>
      <c r="FB1838" s="451"/>
      <c r="FC1838" s="451"/>
      <c r="FD1838" s="451"/>
      <c r="FE1838" s="451"/>
      <c r="FF1838" s="451"/>
      <c r="FG1838" s="451"/>
      <c r="FH1838" s="451"/>
      <c r="FI1838" s="451"/>
      <c r="FJ1838" s="451"/>
      <c r="FK1838" s="451"/>
      <c r="FL1838" s="451"/>
      <c r="FM1838" s="451"/>
      <c r="FN1838" s="451"/>
      <c r="FO1838" s="451"/>
      <c r="FP1838" s="451"/>
      <c r="FQ1838" s="451"/>
      <c r="FR1838" s="451"/>
      <c r="FS1838" s="451"/>
      <c r="FT1838" s="451"/>
      <c r="FU1838" s="451"/>
      <c r="FV1838" s="451"/>
      <c r="FW1838" s="451"/>
      <c r="FX1838" s="451"/>
      <c r="FY1838" s="451"/>
      <c r="FZ1838" s="451"/>
      <c r="GA1838" s="451"/>
      <c r="GB1838" s="451"/>
      <c r="GC1838" s="451"/>
      <c r="GD1838" s="451"/>
      <c r="GE1838" s="451"/>
      <c r="GF1838" s="451"/>
      <c r="GG1838" s="451"/>
      <c r="GH1838" s="451"/>
      <c r="GI1838" s="451"/>
      <c r="GJ1838" s="451"/>
      <c r="GK1838" s="451"/>
      <c r="GL1838" s="451"/>
      <c r="GM1838" s="451"/>
      <c r="GN1838" s="451"/>
      <c r="GO1838" s="451"/>
      <c r="GP1838" s="451"/>
      <c r="GQ1838" s="451"/>
      <c r="GR1838" s="451"/>
      <c r="GS1838" s="451"/>
      <c r="GT1838" s="451"/>
      <c r="GU1838" s="451"/>
      <c r="GV1838" s="451"/>
      <c r="GW1838" s="451"/>
      <c r="GX1838" s="451"/>
      <c r="GY1838" s="451"/>
      <c r="GZ1838" s="451"/>
      <c r="HA1838" s="451"/>
      <c r="HB1838" s="451"/>
      <c r="HC1838" s="451"/>
      <c r="HD1838" s="451"/>
      <c r="HE1838" s="451"/>
      <c r="HF1838" s="451"/>
      <c r="HG1838" s="451"/>
      <c r="HH1838" s="451"/>
      <c r="HI1838" s="451"/>
      <c r="HJ1838" s="451"/>
      <c r="HK1838" s="451"/>
      <c r="HL1838" s="451"/>
      <c r="HM1838" s="451"/>
      <c r="HN1838" s="451"/>
      <c r="HO1838" s="451"/>
      <c r="HP1838" s="451"/>
      <c r="HQ1838" s="451"/>
      <c r="HR1838" s="451"/>
      <c r="HS1838" s="451"/>
      <c r="HT1838" s="451"/>
      <c r="HU1838" s="451"/>
      <c r="HV1838" s="451"/>
      <c r="HW1838" s="451"/>
      <c r="HX1838" s="451"/>
      <c r="HY1838" s="451"/>
      <c r="HZ1838" s="451"/>
      <c r="IA1838" s="451"/>
      <c r="IB1838" s="451"/>
      <c r="IC1838" s="451"/>
      <c r="ID1838" s="451"/>
      <c r="IE1838" s="451"/>
      <c r="IF1838" s="451"/>
      <c r="IG1838" s="451"/>
      <c r="IH1838" s="451"/>
    </row>
    <row r="1839" spans="1:242" hidden="1" x14ac:dyDescent="0.25">
      <c r="B1839" s="206">
        <v>130</v>
      </c>
      <c r="C1839" s="435">
        <v>44033</v>
      </c>
      <c r="D1839" s="206" t="s">
        <v>3459</v>
      </c>
      <c r="E1839" s="206"/>
      <c r="F1839" s="206"/>
      <c r="G1839" s="208" t="s">
        <v>3204</v>
      </c>
      <c r="H1839" s="313">
        <v>670544</v>
      </c>
      <c r="I1839" s="209"/>
      <c r="J1839" s="434">
        <f t="shared" si="30"/>
        <v>773680</v>
      </c>
      <c r="K1839" s="212" t="s">
        <v>3463</v>
      </c>
    </row>
    <row r="1840" spans="1:242" hidden="1" x14ac:dyDescent="0.25">
      <c r="B1840" s="206">
        <v>131</v>
      </c>
      <c r="C1840" s="435">
        <v>44033</v>
      </c>
      <c r="D1840" s="206" t="s">
        <v>3460</v>
      </c>
      <c r="E1840" s="206"/>
      <c r="F1840" s="206" t="s">
        <v>3474</v>
      </c>
      <c r="G1840" s="208" t="s">
        <v>1885</v>
      </c>
      <c r="H1840" s="313"/>
      <c r="I1840" s="209">
        <v>67803</v>
      </c>
      <c r="J1840" s="434">
        <f t="shared" si="30"/>
        <v>705877</v>
      </c>
      <c r="K1840" s="212" t="s">
        <v>3267</v>
      </c>
    </row>
    <row r="1841" spans="1:242" hidden="1" x14ac:dyDescent="0.25">
      <c r="B1841" s="206">
        <v>132</v>
      </c>
      <c r="C1841" s="435">
        <v>44033</v>
      </c>
      <c r="D1841" s="206" t="s">
        <v>3461</v>
      </c>
      <c r="E1841" s="206"/>
      <c r="F1841" s="206" t="s">
        <v>3475</v>
      </c>
      <c r="G1841" s="208" t="s">
        <v>1885</v>
      </c>
      <c r="H1841" s="313"/>
      <c r="I1841" s="209">
        <v>86000</v>
      </c>
      <c r="J1841" s="434">
        <f t="shared" si="30"/>
        <v>619877</v>
      </c>
      <c r="K1841" s="212" t="s">
        <v>3267</v>
      </c>
    </row>
    <row r="1842" spans="1:242" s="565" customFormat="1" hidden="1" x14ac:dyDescent="0.25">
      <c r="A1842" s="451"/>
      <c r="B1842" s="377">
        <v>133</v>
      </c>
      <c r="C1842" s="436">
        <v>44033</v>
      </c>
      <c r="D1842" s="377" t="s">
        <v>3462</v>
      </c>
      <c r="E1842" s="377" t="s">
        <v>3480</v>
      </c>
      <c r="F1842" s="377" t="s">
        <v>3567</v>
      </c>
      <c r="G1842" s="437" t="s">
        <v>559</v>
      </c>
      <c r="H1842" s="310"/>
      <c r="I1842" s="445">
        <v>38000</v>
      </c>
      <c r="J1842" s="434">
        <f t="shared" si="30"/>
        <v>581877</v>
      </c>
      <c r="K1842" s="440" t="s">
        <v>3515</v>
      </c>
      <c r="L1842" s="380"/>
      <c r="M1842" s="451"/>
      <c r="N1842" s="380"/>
      <c r="O1842" s="380"/>
      <c r="P1842" s="380"/>
      <c r="Q1842" s="380"/>
      <c r="R1842" s="380"/>
      <c r="S1842" s="380"/>
      <c r="T1842" s="380"/>
      <c r="U1842" s="380"/>
      <c r="V1842" s="380"/>
      <c r="W1842" s="380"/>
      <c r="X1842" s="380"/>
      <c r="Y1842" s="380"/>
      <c r="Z1842" s="380"/>
      <c r="AA1842" s="380"/>
      <c r="AB1842" s="380"/>
      <c r="AC1842" s="380"/>
      <c r="AD1842" s="380"/>
      <c r="AE1842" s="380"/>
      <c r="AF1842" s="380"/>
      <c r="AG1842" s="380"/>
      <c r="AH1842" s="380"/>
      <c r="AI1842" s="380"/>
      <c r="AJ1842" s="451"/>
      <c r="AK1842" s="451"/>
      <c r="AL1842" s="451"/>
      <c r="AM1842" s="451"/>
      <c r="AN1842" s="451"/>
      <c r="AO1842" s="451"/>
      <c r="AP1842" s="451"/>
      <c r="AQ1842" s="451"/>
      <c r="AR1842" s="451"/>
      <c r="AS1842" s="451"/>
      <c r="AT1842" s="451"/>
      <c r="AU1842" s="451"/>
      <c r="AV1842" s="451"/>
      <c r="AW1842" s="451"/>
      <c r="AX1842" s="451"/>
      <c r="AY1842" s="451"/>
      <c r="AZ1842" s="451"/>
      <c r="BA1842" s="451"/>
      <c r="BB1842" s="451"/>
      <c r="BC1842" s="451"/>
      <c r="BD1842" s="451"/>
      <c r="BE1842" s="451"/>
      <c r="BF1842" s="451"/>
      <c r="BG1842" s="451"/>
      <c r="BH1842" s="451"/>
      <c r="BI1842" s="451"/>
      <c r="BJ1842" s="451"/>
      <c r="BK1842" s="451"/>
      <c r="BL1842" s="451"/>
      <c r="BM1842" s="451"/>
      <c r="BN1842" s="451"/>
      <c r="BO1842" s="451"/>
      <c r="BP1842" s="451"/>
      <c r="BQ1842" s="451"/>
      <c r="BR1842" s="451"/>
      <c r="BS1842" s="451"/>
      <c r="BT1842" s="451"/>
      <c r="BU1842" s="451"/>
      <c r="BV1842" s="451"/>
      <c r="BW1842" s="451"/>
      <c r="BX1842" s="451"/>
      <c r="BY1842" s="451"/>
      <c r="BZ1842" s="451"/>
      <c r="CA1842" s="451"/>
      <c r="CB1842" s="451"/>
      <c r="CC1842" s="451"/>
      <c r="CD1842" s="451"/>
      <c r="CE1842" s="451"/>
      <c r="CF1842" s="451"/>
      <c r="CG1842" s="451"/>
      <c r="CH1842" s="451"/>
      <c r="CI1842" s="451"/>
      <c r="CJ1842" s="451"/>
      <c r="CK1842" s="451"/>
      <c r="CL1842" s="451"/>
      <c r="CM1842" s="451"/>
      <c r="CN1842" s="451"/>
      <c r="CO1842" s="451"/>
      <c r="CP1842" s="451"/>
      <c r="CQ1842" s="451"/>
      <c r="CR1842" s="451"/>
      <c r="CS1842" s="451"/>
      <c r="CT1842" s="451"/>
      <c r="CU1842" s="451"/>
      <c r="CV1842" s="451"/>
      <c r="CW1842" s="451"/>
      <c r="CX1842" s="451"/>
      <c r="CY1842" s="451"/>
      <c r="CZ1842" s="451"/>
      <c r="DA1842" s="451"/>
      <c r="DB1842" s="451"/>
      <c r="DC1842" s="451"/>
      <c r="DD1842" s="451"/>
      <c r="DE1842" s="451"/>
      <c r="DF1842" s="451"/>
      <c r="DG1842" s="451"/>
      <c r="DH1842" s="451"/>
      <c r="DI1842" s="451"/>
      <c r="DJ1842" s="451"/>
      <c r="DK1842" s="451"/>
      <c r="DL1842" s="451"/>
      <c r="DM1842" s="451"/>
      <c r="DN1842" s="451"/>
      <c r="DO1842" s="451"/>
      <c r="DP1842" s="451"/>
      <c r="DQ1842" s="451"/>
      <c r="DR1842" s="451"/>
      <c r="DS1842" s="451"/>
      <c r="DT1842" s="451"/>
      <c r="DU1842" s="451"/>
      <c r="DV1842" s="451"/>
      <c r="DW1842" s="451"/>
      <c r="DX1842" s="451"/>
      <c r="DY1842" s="451"/>
      <c r="DZ1842" s="451"/>
      <c r="EA1842" s="451"/>
      <c r="EB1842" s="451"/>
      <c r="EC1842" s="451"/>
      <c r="ED1842" s="451"/>
      <c r="EE1842" s="451"/>
      <c r="EF1842" s="451"/>
      <c r="EG1842" s="451"/>
      <c r="EH1842" s="451"/>
      <c r="EI1842" s="451"/>
      <c r="EJ1842" s="451"/>
      <c r="EK1842" s="451"/>
      <c r="EL1842" s="451"/>
      <c r="EM1842" s="451"/>
      <c r="EN1842" s="451"/>
      <c r="EO1842" s="451"/>
      <c r="EP1842" s="451"/>
      <c r="EQ1842" s="451"/>
      <c r="ER1842" s="451"/>
      <c r="ES1842" s="451"/>
      <c r="ET1842" s="451"/>
      <c r="EU1842" s="451"/>
      <c r="EV1842" s="451"/>
      <c r="EW1842" s="451"/>
      <c r="EX1842" s="451"/>
      <c r="EY1842" s="451"/>
      <c r="EZ1842" s="451"/>
      <c r="FA1842" s="451"/>
      <c r="FB1842" s="451"/>
      <c r="FC1842" s="451"/>
      <c r="FD1842" s="451"/>
      <c r="FE1842" s="451"/>
      <c r="FF1842" s="451"/>
      <c r="FG1842" s="451"/>
      <c r="FH1842" s="451"/>
      <c r="FI1842" s="451"/>
      <c r="FJ1842" s="451"/>
      <c r="FK1842" s="451"/>
      <c r="FL1842" s="451"/>
      <c r="FM1842" s="451"/>
      <c r="FN1842" s="451"/>
      <c r="FO1842" s="451"/>
      <c r="FP1842" s="451"/>
      <c r="FQ1842" s="451"/>
      <c r="FR1842" s="451"/>
      <c r="FS1842" s="451"/>
      <c r="FT1842" s="451"/>
      <c r="FU1842" s="451"/>
      <c r="FV1842" s="451"/>
      <c r="FW1842" s="451"/>
      <c r="FX1842" s="451"/>
      <c r="FY1842" s="451"/>
      <c r="FZ1842" s="451"/>
      <c r="GA1842" s="451"/>
      <c r="GB1842" s="451"/>
      <c r="GC1842" s="451"/>
      <c r="GD1842" s="451"/>
      <c r="GE1842" s="451"/>
      <c r="GF1842" s="451"/>
      <c r="GG1842" s="451"/>
      <c r="GH1842" s="451"/>
      <c r="GI1842" s="451"/>
      <c r="GJ1842" s="451"/>
      <c r="GK1842" s="451"/>
      <c r="GL1842" s="451"/>
      <c r="GM1842" s="451"/>
      <c r="GN1842" s="451"/>
      <c r="GO1842" s="451"/>
      <c r="GP1842" s="451"/>
      <c r="GQ1842" s="451"/>
      <c r="GR1842" s="451"/>
      <c r="GS1842" s="451"/>
      <c r="GT1842" s="451"/>
      <c r="GU1842" s="451"/>
      <c r="GV1842" s="451"/>
      <c r="GW1842" s="451"/>
      <c r="GX1842" s="451"/>
      <c r="GY1842" s="451"/>
      <c r="GZ1842" s="451"/>
      <c r="HA1842" s="451"/>
      <c r="HB1842" s="451"/>
      <c r="HC1842" s="451"/>
      <c r="HD1842" s="451"/>
      <c r="HE1842" s="451"/>
      <c r="HF1842" s="451"/>
      <c r="HG1842" s="451"/>
      <c r="HH1842" s="451"/>
      <c r="HI1842" s="451"/>
      <c r="HJ1842" s="451"/>
      <c r="HK1842" s="451"/>
      <c r="HL1842" s="451"/>
      <c r="HM1842" s="451"/>
      <c r="HN1842" s="451"/>
      <c r="HO1842" s="451"/>
      <c r="HP1842" s="451"/>
      <c r="HQ1842" s="451"/>
      <c r="HR1842" s="451"/>
      <c r="HS1842" s="451"/>
      <c r="HT1842" s="451"/>
      <c r="HU1842" s="451"/>
      <c r="HV1842" s="451"/>
      <c r="HW1842" s="451"/>
      <c r="HX1842" s="451"/>
      <c r="HY1842" s="451"/>
      <c r="HZ1842" s="451"/>
      <c r="IA1842" s="451"/>
      <c r="IB1842" s="451"/>
      <c r="IC1842" s="451"/>
      <c r="ID1842" s="451"/>
      <c r="IE1842" s="451"/>
      <c r="IF1842" s="451"/>
      <c r="IG1842" s="451"/>
      <c r="IH1842" s="451"/>
    </row>
    <row r="1843" spans="1:242" s="566" customFormat="1" hidden="1" x14ac:dyDescent="0.25">
      <c r="A1843" s="488"/>
      <c r="B1843" s="429">
        <v>134</v>
      </c>
      <c r="C1843" s="443">
        <v>44034</v>
      </c>
      <c r="D1843" s="429" t="s">
        <v>3481</v>
      </c>
      <c r="E1843" s="429"/>
      <c r="F1843" s="429"/>
      <c r="G1843" s="430"/>
      <c r="H1843" s="577">
        <v>20460123</v>
      </c>
      <c r="I1843" s="581"/>
      <c r="J1843" s="444">
        <f t="shared" si="30"/>
        <v>21042000</v>
      </c>
      <c r="K1843" s="446" t="s">
        <v>3695</v>
      </c>
      <c r="L1843" s="530"/>
      <c r="M1843" s="488"/>
      <c r="N1843" s="530"/>
      <c r="O1843" s="530"/>
      <c r="P1843" s="530"/>
      <c r="Q1843" s="530"/>
      <c r="R1843" s="530"/>
      <c r="S1843" s="530"/>
      <c r="T1843" s="530"/>
      <c r="U1843" s="530"/>
      <c r="V1843" s="530"/>
      <c r="W1843" s="530"/>
      <c r="X1843" s="530"/>
      <c r="Y1843" s="530"/>
      <c r="Z1843" s="530"/>
      <c r="AA1843" s="530"/>
      <c r="AB1843" s="530"/>
      <c r="AC1843" s="530"/>
      <c r="AD1843" s="530"/>
      <c r="AE1843" s="530"/>
      <c r="AF1843" s="530"/>
      <c r="AG1843" s="530"/>
      <c r="AH1843" s="530"/>
      <c r="AI1843" s="530"/>
      <c r="AJ1843" s="488"/>
      <c r="AK1843" s="488"/>
      <c r="AL1843" s="488"/>
      <c r="AM1843" s="488"/>
      <c r="AN1843" s="488"/>
      <c r="AO1843" s="488"/>
      <c r="AP1843" s="488"/>
      <c r="AQ1843" s="488"/>
      <c r="AR1843" s="488"/>
      <c r="AS1843" s="488"/>
      <c r="AT1843" s="488"/>
      <c r="AU1843" s="488"/>
      <c r="AV1843" s="488"/>
      <c r="AW1843" s="488"/>
      <c r="AX1843" s="488"/>
      <c r="AY1843" s="488"/>
      <c r="AZ1843" s="488"/>
      <c r="BA1843" s="488"/>
      <c r="BB1843" s="488"/>
      <c r="BC1843" s="488"/>
      <c r="BD1843" s="488"/>
      <c r="BE1843" s="488"/>
      <c r="BF1843" s="488"/>
      <c r="BG1843" s="488"/>
      <c r="BH1843" s="488"/>
      <c r="BI1843" s="488"/>
      <c r="BJ1843" s="488"/>
      <c r="BK1843" s="488"/>
      <c r="BL1843" s="488"/>
      <c r="BM1843" s="488"/>
      <c r="BN1843" s="488"/>
      <c r="BO1843" s="488"/>
      <c r="BP1843" s="488"/>
      <c r="BQ1843" s="488"/>
      <c r="BR1843" s="488"/>
      <c r="BS1843" s="488"/>
      <c r="BT1843" s="488"/>
      <c r="BU1843" s="488"/>
      <c r="BV1843" s="488"/>
      <c r="BW1843" s="488"/>
      <c r="BX1843" s="488"/>
      <c r="BY1843" s="488"/>
      <c r="BZ1843" s="488"/>
      <c r="CA1843" s="488"/>
      <c r="CB1843" s="488"/>
      <c r="CC1843" s="488"/>
      <c r="CD1843" s="488"/>
      <c r="CE1843" s="488"/>
      <c r="CF1843" s="488"/>
      <c r="CG1843" s="488"/>
      <c r="CH1843" s="488"/>
      <c r="CI1843" s="488"/>
      <c r="CJ1843" s="488"/>
      <c r="CK1843" s="488"/>
      <c r="CL1843" s="488"/>
      <c r="CM1843" s="488"/>
      <c r="CN1843" s="488"/>
      <c r="CO1843" s="488"/>
      <c r="CP1843" s="488"/>
      <c r="CQ1843" s="488"/>
      <c r="CR1843" s="488"/>
      <c r="CS1843" s="488"/>
      <c r="CT1843" s="488"/>
      <c r="CU1843" s="488"/>
      <c r="CV1843" s="488"/>
      <c r="CW1843" s="488"/>
      <c r="CX1843" s="488"/>
      <c r="CY1843" s="488"/>
      <c r="CZ1843" s="488"/>
      <c r="DA1843" s="488"/>
      <c r="DB1843" s="488"/>
      <c r="DC1843" s="488"/>
      <c r="DD1843" s="488"/>
      <c r="DE1843" s="488"/>
      <c r="DF1843" s="488"/>
      <c r="DG1843" s="488"/>
      <c r="DH1843" s="488"/>
      <c r="DI1843" s="488"/>
      <c r="DJ1843" s="488"/>
      <c r="DK1843" s="488"/>
      <c r="DL1843" s="488"/>
      <c r="DM1843" s="488"/>
      <c r="DN1843" s="488"/>
      <c r="DO1843" s="488"/>
      <c r="DP1843" s="488"/>
      <c r="DQ1843" s="488"/>
      <c r="DR1843" s="488"/>
      <c r="DS1843" s="488"/>
      <c r="DT1843" s="488"/>
      <c r="DU1843" s="488"/>
      <c r="DV1843" s="488"/>
      <c r="DW1843" s="488"/>
      <c r="DX1843" s="488"/>
      <c r="DY1843" s="488"/>
      <c r="DZ1843" s="488"/>
      <c r="EA1843" s="488"/>
      <c r="EB1843" s="488"/>
      <c r="EC1843" s="488"/>
      <c r="ED1843" s="488"/>
      <c r="EE1843" s="488"/>
      <c r="EF1843" s="488"/>
      <c r="EG1843" s="488"/>
      <c r="EH1843" s="488"/>
      <c r="EI1843" s="488"/>
      <c r="EJ1843" s="488"/>
      <c r="EK1843" s="488"/>
      <c r="EL1843" s="488"/>
      <c r="EM1843" s="488"/>
      <c r="EN1843" s="488"/>
      <c r="EO1843" s="488"/>
      <c r="EP1843" s="488"/>
      <c r="EQ1843" s="488"/>
      <c r="ER1843" s="488"/>
      <c r="ES1843" s="488"/>
      <c r="ET1843" s="488"/>
      <c r="EU1843" s="488"/>
      <c r="EV1843" s="488"/>
      <c r="EW1843" s="488"/>
      <c r="EX1843" s="488"/>
      <c r="EY1843" s="488"/>
      <c r="EZ1843" s="488"/>
      <c r="FA1843" s="488"/>
      <c r="FB1843" s="488"/>
      <c r="FC1843" s="488"/>
      <c r="FD1843" s="488"/>
      <c r="FE1843" s="488"/>
      <c r="FF1843" s="488"/>
      <c r="FG1843" s="488"/>
      <c r="FH1843" s="488"/>
      <c r="FI1843" s="488"/>
      <c r="FJ1843" s="488"/>
      <c r="FK1843" s="488"/>
      <c r="FL1843" s="488"/>
      <c r="FM1843" s="488"/>
      <c r="FN1843" s="488"/>
      <c r="FO1843" s="488"/>
      <c r="FP1843" s="488"/>
      <c r="FQ1843" s="488"/>
      <c r="FR1843" s="488"/>
      <c r="FS1843" s="488"/>
      <c r="FT1843" s="488"/>
      <c r="FU1843" s="488"/>
      <c r="FV1843" s="488"/>
      <c r="FW1843" s="488"/>
      <c r="FX1843" s="488"/>
      <c r="FY1843" s="488"/>
      <c r="FZ1843" s="488"/>
      <c r="GA1843" s="488"/>
      <c r="GB1843" s="488"/>
      <c r="GC1843" s="488"/>
      <c r="GD1843" s="488"/>
      <c r="GE1843" s="488"/>
      <c r="GF1843" s="488"/>
      <c r="GG1843" s="488"/>
      <c r="GH1843" s="488"/>
      <c r="GI1843" s="488"/>
      <c r="GJ1843" s="488"/>
      <c r="GK1843" s="488"/>
      <c r="GL1843" s="488"/>
      <c r="GM1843" s="488"/>
      <c r="GN1843" s="488"/>
      <c r="GO1843" s="488"/>
      <c r="GP1843" s="488"/>
      <c r="GQ1843" s="488"/>
      <c r="GR1843" s="488"/>
      <c r="GS1843" s="488"/>
      <c r="GT1843" s="488"/>
      <c r="GU1843" s="488"/>
      <c r="GV1843" s="488"/>
      <c r="GW1843" s="488"/>
      <c r="GX1843" s="488"/>
      <c r="GY1843" s="488"/>
      <c r="GZ1843" s="488"/>
      <c r="HA1843" s="488"/>
      <c r="HB1843" s="488"/>
      <c r="HC1843" s="488"/>
      <c r="HD1843" s="488"/>
      <c r="HE1843" s="488"/>
      <c r="HF1843" s="488"/>
      <c r="HG1843" s="488"/>
      <c r="HH1843" s="488"/>
      <c r="HI1843" s="488"/>
      <c r="HJ1843" s="488"/>
      <c r="HK1843" s="488"/>
      <c r="HL1843" s="488"/>
      <c r="HM1843" s="488"/>
      <c r="HN1843" s="488"/>
      <c r="HO1843" s="488"/>
      <c r="HP1843" s="488"/>
      <c r="HQ1843" s="488"/>
      <c r="HR1843" s="488"/>
      <c r="HS1843" s="488"/>
      <c r="HT1843" s="488"/>
      <c r="HU1843" s="488"/>
      <c r="HV1843" s="488"/>
      <c r="HW1843" s="488"/>
      <c r="HX1843" s="488"/>
      <c r="HY1843" s="488"/>
      <c r="HZ1843" s="488"/>
      <c r="IA1843" s="488"/>
      <c r="IB1843" s="488"/>
      <c r="IC1843" s="488"/>
      <c r="ID1843" s="488"/>
      <c r="IE1843" s="488"/>
      <c r="IF1843" s="488"/>
      <c r="IG1843" s="488"/>
      <c r="IH1843" s="488"/>
    </row>
    <row r="1844" spans="1:242" hidden="1" x14ac:dyDescent="0.25">
      <c r="B1844" s="206">
        <v>135</v>
      </c>
      <c r="C1844" s="435">
        <v>44034</v>
      </c>
      <c r="D1844" s="206" t="s">
        <v>3482</v>
      </c>
      <c r="E1844" s="206"/>
      <c r="F1844" s="206" t="s">
        <v>3516</v>
      </c>
      <c r="G1844" s="208" t="s">
        <v>2882</v>
      </c>
      <c r="H1844" s="313"/>
      <c r="I1844" s="209">
        <v>1564800</v>
      </c>
      <c r="J1844" s="434">
        <f t="shared" si="30"/>
        <v>19477200</v>
      </c>
      <c r="K1844" s="212" t="s">
        <v>3267</v>
      </c>
    </row>
    <row r="1845" spans="1:242" hidden="1" x14ac:dyDescent="0.25">
      <c r="B1845" s="206">
        <v>136</v>
      </c>
      <c r="C1845" s="435">
        <v>44034</v>
      </c>
      <c r="D1845" s="206" t="s">
        <v>3483</v>
      </c>
      <c r="E1845" s="206"/>
      <c r="F1845" s="206"/>
      <c r="G1845" s="208" t="s">
        <v>2875</v>
      </c>
      <c r="H1845" s="313">
        <v>20000</v>
      </c>
      <c r="I1845" s="209"/>
      <c r="J1845" s="434">
        <f t="shared" si="30"/>
        <v>19497200</v>
      </c>
      <c r="K1845" s="212" t="s">
        <v>3548</v>
      </c>
    </row>
    <row r="1846" spans="1:242" hidden="1" x14ac:dyDescent="0.25">
      <c r="B1846" s="206">
        <v>137</v>
      </c>
      <c r="C1846" s="435">
        <v>44034</v>
      </c>
      <c r="D1846" s="206" t="s">
        <v>3068</v>
      </c>
      <c r="E1846" s="206"/>
      <c r="F1846" s="206" t="s">
        <v>3517</v>
      </c>
      <c r="G1846" s="208" t="s">
        <v>681</v>
      </c>
      <c r="H1846" s="313"/>
      <c r="I1846" s="209">
        <v>128000</v>
      </c>
      <c r="J1846" s="434">
        <f t="shared" si="30"/>
        <v>19369200</v>
      </c>
      <c r="K1846" s="447" t="s">
        <v>3552</v>
      </c>
    </row>
    <row r="1847" spans="1:242" hidden="1" x14ac:dyDescent="0.25">
      <c r="B1847" s="206">
        <v>138</v>
      </c>
      <c r="C1847" s="435">
        <v>44036</v>
      </c>
      <c r="D1847" s="206" t="s">
        <v>3484</v>
      </c>
      <c r="E1847" s="206" t="s">
        <v>3535</v>
      </c>
      <c r="F1847" s="206" t="s">
        <v>3518</v>
      </c>
      <c r="G1847" s="208" t="s">
        <v>1885</v>
      </c>
      <c r="H1847" s="313"/>
      <c r="I1847" s="209">
        <v>90000</v>
      </c>
      <c r="J1847" s="434">
        <f t="shared" si="30"/>
        <v>19279200</v>
      </c>
      <c r="K1847" s="212" t="s">
        <v>3549</v>
      </c>
    </row>
    <row r="1848" spans="1:242" hidden="1" x14ac:dyDescent="0.25">
      <c r="B1848" s="206">
        <v>139</v>
      </c>
      <c r="C1848" s="435">
        <v>44036</v>
      </c>
      <c r="D1848" s="206" t="s">
        <v>3485</v>
      </c>
      <c r="E1848" s="206" t="s">
        <v>3536</v>
      </c>
      <c r="F1848" s="206"/>
      <c r="G1848" s="208" t="s">
        <v>1885</v>
      </c>
      <c r="H1848" s="313"/>
      <c r="I1848" s="209">
        <v>100000</v>
      </c>
      <c r="J1848" s="434">
        <f t="shared" si="30"/>
        <v>19179200</v>
      </c>
      <c r="K1848" s="212" t="s">
        <v>3550</v>
      </c>
    </row>
    <row r="1849" spans="1:242" hidden="1" x14ac:dyDescent="0.25">
      <c r="B1849" s="206">
        <v>140</v>
      </c>
      <c r="C1849" s="435">
        <v>44037</v>
      </c>
      <c r="D1849" s="206" t="s">
        <v>3486</v>
      </c>
      <c r="E1849" s="206"/>
      <c r="F1849" s="206" t="s">
        <v>3519</v>
      </c>
      <c r="G1849" s="208" t="s">
        <v>3138</v>
      </c>
      <c r="H1849" s="313"/>
      <c r="I1849" s="209">
        <v>1048700</v>
      </c>
      <c r="J1849" s="434">
        <f t="shared" si="30"/>
        <v>18130500</v>
      </c>
      <c r="K1849" s="212" t="s">
        <v>3267</v>
      </c>
    </row>
    <row r="1850" spans="1:242" hidden="1" x14ac:dyDescent="0.25">
      <c r="B1850" s="206">
        <v>141</v>
      </c>
      <c r="C1850" s="435">
        <v>44037</v>
      </c>
      <c r="D1850" s="206" t="s">
        <v>3487</v>
      </c>
      <c r="E1850" s="206" t="s">
        <v>3537</v>
      </c>
      <c r="F1850" s="206" t="s">
        <v>3520</v>
      </c>
      <c r="G1850" s="208" t="s">
        <v>869</v>
      </c>
      <c r="H1850" s="313"/>
      <c r="I1850" s="209">
        <v>1000000</v>
      </c>
      <c r="J1850" s="434">
        <f t="shared" si="30"/>
        <v>17130500</v>
      </c>
      <c r="K1850" s="212" t="s">
        <v>3551</v>
      </c>
    </row>
    <row r="1851" spans="1:242" hidden="1" x14ac:dyDescent="0.25">
      <c r="B1851" s="206">
        <v>142</v>
      </c>
      <c r="C1851" s="435">
        <v>44039</v>
      </c>
      <c r="D1851" s="206" t="s">
        <v>3488</v>
      </c>
      <c r="E1851" s="206"/>
      <c r="F1851" s="206"/>
      <c r="G1851" s="208" t="s">
        <v>2875</v>
      </c>
      <c r="H1851" s="313">
        <v>214000</v>
      </c>
      <c r="I1851" s="209"/>
      <c r="J1851" s="434">
        <f t="shared" si="30"/>
        <v>17344500</v>
      </c>
      <c r="K1851" s="212" t="s">
        <v>3553</v>
      </c>
    </row>
    <row r="1852" spans="1:242" hidden="1" x14ac:dyDescent="0.25">
      <c r="B1852" s="206">
        <v>143</v>
      </c>
      <c r="C1852" s="435">
        <v>44039</v>
      </c>
      <c r="D1852" s="206" t="s">
        <v>3489</v>
      </c>
      <c r="E1852" s="206"/>
      <c r="G1852" s="208" t="s">
        <v>559</v>
      </c>
      <c r="H1852" s="313">
        <v>21000</v>
      </c>
      <c r="I1852" s="209"/>
      <c r="J1852" s="434">
        <f t="shared" si="30"/>
        <v>17365500</v>
      </c>
      <c r="K1852" s="212" t="s">
        <v>3554</v>
      </c>
    </row>
    <row r="1853" spans="1:242" hidden="1" x14ac:dyDescent="0.25">
      <c r="B1853" s="206">
        <v>144</v>
      </c>
      <c r="C1853" s="435">
        <v>44040</v>
      </c>
      <c r="D1853" s="206" t="s">
        <v>3490</v>
      </c>
      <c r="E1853" s="206"/>
      <c r="F1853" s="206" t="s">
        <v>3521</v>
      </c>
      <c r="G1853" s="208" t="s">
        <v>1816</v>
      </c>
      <c r="H1853" s="313"/>
      <c r="I1853" s="209">
        <v>1894500</v>
      </c>
      <c r="J1853" s="434">
        <f t="shared" si="30"/>
        <v>15471000</v>
      </c>
      <c r="K1853" s="212" t="s">
        <v>3267</v>
      </c>
    </row>
    <row r="1854" spans="1:242" hidden="1" x14ac:dyDescent="0.25">
      <c r="B1854" s="206">
        <v>145</v>
      </c>
      <c r="C1854" s="435">
        <v>44040</v>
      </c>
      <c r="D1854" s="206" t="s">
        <v>3491</v>
      </c>
      <c r="E1854" s="206"/>
      <c r="F1854" s="206" t="s">
        <v>3522</v>
      </c>
      <c r="G1854" s="208" t="s">
        <v>2891</v>
      </c>
      <c r="H1854" s="313"/>
      <c r="I1854" s="209">
        <v>4177475</v>
      </c>
      <c r="J1854" s="434">
        <f t="shared" si="30"/>
        <v>11293525</v>
      </c>
      <c r="K1854" s="212" t="s">
        <v>3267</v>
      </c>
    </row>
    <row r="1855" spans="1:242" hidden="1" x14ac:dyDescent="0.25">
      <c r="B1855" s="206">
        <v>146</v>
      </c>
      <c r="C1855" s="435">
        <v>44040</v>
      </c>
      <c r="D1855" s="206" t="s">
        <v>3492</v>
      </c>
      <c r="E1855" s="206"/>
      <c r="F1855" s="206"/>
      <c r="G1855" s="208" t="s">
        <v>559</v>
      </c>
      <c r="H1855" s="313">
        <v>3000</v>
      </c>
      <c r="I1855" s="209"/>
      <c r="J1855" s="434">
        <f t="shared" si="30"/>
        <v>11296525</v>
      </c>
      <c r="K1855" s="212" t="s">
        <v>3555</v>
      </c>
    </row>
    <row r="1856" spans="1:242" hidden="1" x14ac:dyDescent="0.25">
      <c r="B1856" s="206">
        <v>147</v>
      </c>
      <c r="C1856" s="435">
        <v>44041</v>
      </c>
      <c r="D1856" s="206" t="s">
        <v>3493</v>
      </c>
      <c r="E1856" s="206"/>
      <c r="F1856" s="206" t="s">
        <v>3523</v>
      </c>
      <c r="G1856" s="208" t="s">
        <v>3545</v>
      </c>
      <c r="H1856" s="313"/>
      <c r="I1856" s="209">
        <v>100000</v>
      </c>
      <c r="J1856" s="434">
        <f t="shared" si="30"/>
        <v>11196525</v>
      </c>
      <c r="K1856" s="212" t="s">
        <v>3267</v>
      </c>
    </row>
    <row r="1857" spans="1:242" hidden="1" x14ac:dyDescent="0.25">
      <c r="B1857" s="206">
        <v>148</v>
      </c>
      <c r="C1857" s="435">
        <v>44041</v>
      </c>
      <c r="D1857" s="206" t="s">
        <v>3494</v>
      </c>
      <c r="E1857" s="206"/>
      <c r="F1857" s="206"/>
      <c r="G1857" s="208" t="s">
        <v>561</v>
      </c>
      <c r="H1857" s="313">
        <v>111793</v>
      </c>
      <c r="I1857" s="209"/>
      <c r="J1857" s="434">
        <f t="shared" si="30"/>
        <v>11308318</v>
      </c>
      <c r="K1857" s="212" t="s">
        <v>3556</v>
      </c>
    </row>
    <row r="1858" spans="1:242" hidden="1" x14ac:dyDescent="0.25">
      <c r="B1858" s="206">
        <v>149</v>
      </c>
      <c r="C1858" s="435">
        <v>44041</v>
      </c>
      <c r="D1858" s="206" t="s">
        <v>3495</v>
      </c>
      <c r="E1858" s="206"/>
      <c r="F1858" s="206"/>
      <c r="G1858" s="208" t="s">
        <v>869</v>
      </c>
      <c r="H1858" s="313">
        <v>49322</v>
      </c>
      <c r="I1858" s="209"/>
      <c r="J1858" s="434">
        <f t="shared" si="30"/>
        <v>11357640</v>
      </c>
      <c r="K1858" s="212" t="s">
        <v>3557</v>
      </c>
    </row>
    <row r="1859" spans="1:242" hidden="1" x14ac:dyDescent="0.25">
      <c r="B1859" s="206">
        <v>150</v>
      </c>
      <c r="C1859" s="435">
        <v>44041</v>
      </c>
      <c r="D1859" s="206" t="s">
        <v>3496</v>
      </c>
      <c r="E1859" s="206"/>
      <c r="F1859" s="206" t="s">
        <v>3524</v>
      </c>
      <c r="G1859" s="208" t="s">
        <v>869</v>
      </c>
      <c r="H1859" s="313"/>
      <c r="I1859" s="209">
        <v>866000</v>
      </c>
      <c r="J1859" s="434">
        <f t="shared" si="30"/>
        <v>10491640</v>
      </c>
      <c r="K1859" s="212" t="s">
        <v>3267</v>
      </c>
    </row>
    <row r="1860" spans="1:242" hidden="1" x14ac:dyDescent="0.25">
      <c r="B1860" s="206">
        <v>151</v>
      </c>
      <c r="C1860" s="435">
        <v>44041</v>
      </c>
      <c r="D1860" s="206" t="s">
        <v>3497</v>
      </c>
      <c r="E1860" s="206" t="s">
        <v>3538</v>
      </c>
      <c r="F1860" s="206" t="s">
        <v>3525</v>
      </c>
      <c r="G1860" s="208" t="s">
        <v>681</v>
      </c>
      <c r="H1860" s="313"/>
      <c r="I1860" s="209">
        <v>192000</v>
      </c>
      <c r="J1860" s="434">
        <f t="shared" si="30"/>
        <v>10299640</v>
      </c>
      <c r="K1860" s="212" t="s">
        <v>3558</v>
      </c>
    </row>
    <row r="1861" spans="1:242" hidden="1" x14ac:dyDescent="0.25">
      <c r="B1861" s="206">
        <v>152</v>
      </c>
      <c r="C1861" s="435">
        <v>44042</v>
      </c>
      <c r="D1861" s="206" t="s">
        <v>3498</v>
      </c>
      <c r="E1861" s="206"/>
      <c r="F1861" s="206" t="s">
        <v>3526</v>
      </c>
      <c r="G1861" s="208" t="s">
        <v>3546</v>
      </c>
      <c r="H1861" s="313"/>
      <c r="I1861" s="209">
        <v>250000</v>
      </c>
      <c r="J1861" s="434">
        <f t="shared" si="30"/>
        <v>10049640</v>
      </c>
      <c r="K1861" s="212" t="s">
        <v>3267</v>
      </c>
    </row>
    <row r="1862" spans="1:242" hidden="1" x14ac:dyDescent="0.25">
      <c r="B1862" s="206">
        <v>153</v>
      </c>
      <c r="C1862" s="435">
        <v>44042</v>
      </c>
      <c r="D1862" s="206" t="s">
        <v>3183</v>
      </c>
      <c r="E1862" s="206" t="s">
        <v>3539</v>
      </c>
      <c r="F1862" s="206" t="s">
        <v>3527</v>
      </c>
      <c r="G1862" s="208" t="s">
        <v>1930</v>
      </c>
      <c r="H1862" s="313"/>
      <c r="I1862" s="209">
        <v>450000</v>
      </c>
      <c r="J1862" s="434">
        <f t="shared" si="30"/>
        <v>9599640</v>
      </c>
      <c r="K1862" s="212" t="s">
        <v>3559</v>
      </c>
    </row>
    <row r="1863" spans="1:242" s="565" customFormat="1" hidden="1" x14ac:dyDescent="0.25">
      <c r="A1863" s="451"/>
      <c r="B1863" s="377">
        <v>154</v>
      </c>
      <c r="C1863" s="436">
        <v>44042</v>
      </c>
      <c r="D1863" s="377" t="s">
        <v>3499</v>
      </c>
      <c r="E1863" s="377" t="s">
        <v>3540</v>
      </c>
      <c r="F1863" s="377" t="s">
        <v>3700</v>
      </c>
      <c r="G1863" s="437" t="s">
        <v>561</v>
      </c>
      <c r="H1863" s="310"/>
      <c r="I1863" s="445">
        <v>500000</v>
      </c>
      <c r="J1863" s="434">
        <f t="shared" si="30"/>
        <v>9099640</v>
      </c>
      <c r="K1863" s="440" t="s">
        <v>3692</v>
      </c>
      <c r="L1863" s="380"/>
      <c r="M1863" s="451"/>
      <c r="N1863" s="380"/>
      <c r="O1863" s="380"/>
      <c r="P1863" s="380"/>
      <c r="Q1863" s="380"/>
      <c r="R1863" s="380"/>
      <c r="S1863" s="380"/>
      <c r="T1863" s="380"/>
      <c r="U1863" s="380"/>
      <c r="V1863" s="380"/>
      <c r="W1863" s="380"/>
      <c r="X1863" s="380"/>
      <c r="Y1863" s="380"/>
      <c r="Z1863" s="380"/>
      <c r="AA1863" s="380"/>
      <c r="AB1863" s="380"/>
      <c r="AC1863" s="380"/>
      <c r="AD1863" s="380"/>
      <c r="AE1863" s="380"/>
      <c r="AF1863" s="380"/>
      <c r="AG1863" s="380"/>
      <c r="AH1863" s="380"/>
      <c r="AI1863" s="380"/>
      <c r="AJ1863" s="451"/>
      <c r="AK1863" s="451"/>
      <c r="AL1863" s="451"/>
      <c r="AM1863" s="451"/>
      <c r="AN1863" s="451"/>
      <c r="AO1863" s="451"/>
      <c r="AP1863" s="451"/>
      <c r="AQ1863" s="451"/>
      <c r="AR1863" s="451"/>
      <c r="AS1863" s="451"/>
      <c r="AT1863" s="451"/>
      <c r="AU1863" s="451"/>
      <c r="AV1863" s="451"/>
      <c r="AW1863" s="451"/>
      <c r="AX1863" s="451"/>
      <c r="AY1863" s="451"/>
      <c r="AZ1863" s="451"/>
      <c r="BA1863" s="451"/>
      <c r="BB1863" s="451"/>
      <c r="BC1863" s="451"/>
      <c r="BD1863" s="451"/>
      <c r="BE1863" s="451"/>
      <c r="BF1863" s="451"/>
      <c r="BG1863" s="451"/>
      <c r="BH1863" s="451"/>
      <c r="BI1863" s="451"/>
      <c r="BJ1863" s="451"/>
      <c r="BK1863" s="451"/>
      <c r="BL1863" s="451"/>
      <c r="BM1863" s="451"/>
      <c r="BN1863" s="451"/>
      <c r="BO1863" s="451"/>
      <c r="BP1863" s="451"/>
      <c r="BQ1863" s="451"/>
      <c r="BR1863" s="451"/>
      <c r="BS1863" s="451"/>
      <c r="BT1863" s="451"/>
      <c r="BU1863" s="451"/>
      <c r="BV1863" s="451"/>
      <c r="BW1863" s="451"/>
      <c r="BX1863" s="451"/>
      <c r="BY1863" s="451"/>
      <c r="BZ1863" s="451"/>
      <c r="CA1863" s="451"/>
      <c r="CB1863" s="451"/>
      <c r="CC1863" s="451"/>
      <c r="CD1863" s="451"/>
      <c r="CE1863" s="451"/>
      <c r="CF1863" s="451"/>
      <c r="CG1863" s="451"/>
      <c r="CH1863" s="451"/>
      <c r="CI1863" s="451"/>
      <c r="CJ1863" s="451"/>
      <c r="CK1863" s="451"/>
      <c r="CL1863" s="451"/>
      <c r="CM1863" s="451"/>
      <c r="CN1863" s="451"/>
      <c r="CO1863" s="451"/>
      <c r="CP1863" s="451"/>
      <c r="CQ1863" s="451"/>
      <c r="CR1863" s="451"/>
      <c r="CS1863" s="451"/>
      <c r="CT1863" s="451"/>
      <c r="CU1863" s="451"/>
      <c r="CV1863" s="451"/>
      <c r="CW1863" s="451"/>
      <c r="CX1863" s="451"/>
      <c r="CY1863" s="451"/>
      <c r="CZ1863" s="451"/>
      <c r="DA1863" s="451"/>
      <c r="DB1863" s="451"/>
      <c r="DC1863" s="451"/>
      <c r="DD1863" s="451"/>
      <c r="DE1863" s="451"/>
      <c r="DF1863" s="451"/>
      <c r="DG1863" s="451"/>
      <c r="DH1863" s="451"/>
      <c r="DI1863" s="451"/>
      <c r="DJ1863" s="451"/>
      <c r="DK1863" s="451"/>
      <c r="DL1863" s="451"/>
      <c r="DM1863" s="451"/>
      <c r="DN1863" s="451"/>
      <c r="DO1863" s="451"/>
      <c r="DP1863" s="451"/>
      <c r="DQ1863" s="451"/>
      <c r="DR1863" s="451"/>
      <c r="DS1863" s="451"/>
      <c r="DT1863" s="451"/>
      <c r="DU1863" s="451"/>
      <c r="DV1863" s="451"/>
      <c r="DW1863" s="451"/>
      <c r="DX1863" s="451"/>
      <c r="DY1863" s="451"/>
      <c r="DZ1863" s="451"/>
      <c r="EA1863" s="451"/>
      <c r="EB1863" s="451"/>
      <c r="EC1863" s="451"/>
      <c r="ED1863" s="451"/>
      <c r="EE1863" s="451"/>
      <c r="EF1863" s="451"/>
      <c r="EG1863" s="451"/>
      <c r="EH1863" s="451"/>
      <c r="EI1863" s="451"/>
      <c r="EJ1863" s="451"/>
      <c r="EK1863" s="451"/>
      <c r="EL1863" s="451"/>
      <c r="EM1863" s="451"/>
      <c r="EN1863" s="451"/>
      <c r="EO1863" s="451"/>
      <c r="EP1863" s="451"/>
      <c r="EQ1863" s="451"/>
      <c r="ER1863" s="451"/>
      <c r="ES1863" s="451"/>
      <c r="ET1863" s="451"/>
      <c r="EU1863" s="451"/>
      <c r="EV1863" s="451"/>
      <c r="EW1863" s="451"/>
      <c r="EX1863" s="451"/>
      <c r="EY1863" s="451"/>
      <c r="EZ1863" s="451"/>
      <c r="FA1863" s="451"/>
      <c r="FB1863" s="451"/>
      <c r="FC1863" s="451"/>
      <c r="FD1863" s="451"/>
      <c r="FE1863" s="451"/>
      <c r="FF1863" s="451"/>
      <c r="FG1863" s="451"/>
      <c r="FH1863" s="451"/>
      <c r="FI1863" s="451"/>
      <c r="FJ1863" s="451"/>
      <c r="FK1863" s="451"/>
      <c r="FL1863" s="451"/>
      <c r="FM1863" s="451"/>
      <c r="FN1863" s="451"/>
      <c r="FO1863" s="451"/>
      <c r="FP1863" s="451"/>
      <c r="FQ1863" s="451"/>
      <c r="FR1863" s="451"/>
      <c r="FS1863" s="451"/>
      <c r="FT1863" s="451"/>
      <c r="FU1863" s="451"/>
      <c r="FV1863" s="451"/>
      <c r="FW1863" s="451"/>
      <c r="FX1863" s="451"/>
      <c r="FY1863" s="451"/>
      <c r="FZ1863" s="451"/>
      <c r="GA1863" s="451"/>
      <c r="GB1863" s="451"/>
      <c r="GC1863" s="451"/>
      <c r="GD1863" s="451"/>
      <c r="GE1863" s="451"/>
      <c r="GF1863" s="451"/>
      <c r="GG1863" s="451"/>
      <c r="GH1863" s="451"/>
      <c r="GI1863" s="451"/>
      <c r="GJ1863" s="451"/>
      <c r="GK1863" s="451"/>
      <c r="GL1863" s="451"/>
      <c r="GM1863" s="451"/>
      <c r="GN1863" s="451"/>
      <c r="GO1863" s="451"/>
      <c r="GP1863" s="451"/>
      <c r="GQ1863" s="451"/>
      <c r="GR1863" s="451"/>
      <c r="GS1863" s="451"/>
      <c r="GT1863" s="451"/>
      <c r="GU1863" s="451"/>
      <c r="GV1863" s="451"/>
      <c r="GW1863" s="451"/>
      <c r="GX1863" s="451"/>
      <c r="GY1863" s="451"/>
      <c r="GZ1863" s="451"/>
      <c r="HA1863" s="451"/>
      <c r="HB1863" s="451"/>
      <c r="HC1863" s="451"/>
      <c r="HD1863" s="451"/>
      <c r="HE1863" s="451"/>
      <c r="HF1863" s="451"/>
      <c r="HG1863" s="451"/>
      <c r="HH1863" s="451"/>
      <c r="HI1863" s="451"/>
      <c r="HJ1863" s="451"/>
      <c r="HK1863" s="451"/>
      <c r="HL1863" s="451"/>
      <c r="HM1863" s="451"/>
      <c r="HN1863" s="451"/>
      <c r="HO1863" s="451"/>
      <c r="HP1863" s="451"/>
      <c r="HQ1863" s="451"/>
      <c r="HR1863" s="451"/>
      <c r="HS1863" s="451"/>
      <c r="HT1863" s="451"/>
      <c r="HU1863" s="451"/>
      <c r="HV1863" s="451"/>
      <c r="HW1863" s="451"/>
      <c r="HX1863" s="451"/>
      <c r="HY1863" s="451"/>
      <c r="HZ1863" s="451"/>
      <c r="IA1863" s="451"/>
      <c r="IB1863" s="451"/>
      <c r="IC1863" s="451"/>
      <c r="ID1863" s="451"/>
      <c r="IE1863" s="451"/>
      <c r="IF1863" s="451"/>
      <c r="IG1863" s="451"/>
      <c r="IH1863" s="451"/>
    </row>
    <row r="1864" spans="1:242" hidden="1" x14ac:dyDescent="0.25">
      <c r="B1864" s="206">
        <v>155</v>
      </c>
      <c r="C1864" s="435">
        <v>44042</v>
      </c>
      <c r="D1864" s="206" t="s">
        <v>3500</v>
      </c>
      <c r="E1864" s="206"/>
      <c r="F1864" s="206" t="s">
        <v>3528</v>
      </c>
      <c r="G1864" s="208" t="s">
        <v>343</v>
      </c>
      <c r="H1864" s="313"/>
      <c r="I1864" s="209">
        <v>500000</v>
      </c>
      <c r="J1864" s="434">
        <f t="shared" si="30"/>
        <v>8599640</v>
      </c>
      <c r="K1864" s="212" t="s">
        <v>3267</v>
      </c>
    </row>
    <row r="1865" spans="1:242" s="565" customFormat="1" hidden="1" x14ac:dyDescent="0.25">
      <c r="A1865" s="451"/>
      <c r="B1865" s="377">
        <v>156</v>
      </c>
      <c r="C1865" s="436">
        <v>44042</v>
      </c>
      <c r="D1865" s="377" t="s">
        <v>3501</v>
      </c>
      <c r="E1865" s="377" t="s">
        <v>3541</v>
      </c>
      <c r="F1865" s="377" t="s">
        <v>3613</v>
      </c>
      <c r="G1865" s="437" t="s">
        <v>869</v>
      </c>
      <c r="H1865" s="310"/>
      <c r="I1865" s="445">
        <v>3000000</v>
      </c>
      <c r="J1865" s="434">
        <f t="shared" si="30"/>
        <v>5599640</v>
      </c>
      <c r="K1865" s="440" t="s">
        <v>3631</v>
      </c>
      <c r="L1865" s="380"/>
      <c r="M1865" s="451"/>
      <c r="N1865" s="380"/>
      <c r="O1865" s="380"/>
      <c r="P1865" s="380"/>
      <c r="Q1865" s="380"/>
      <c r="R1865" s="380"/>
      <c r="S1865" s="380"/>
      <c r="T1865" s="380"/>
      <c r="U1865" s="380"/>
      <c r="V1865" s="380"/>
      <c r="W1865" s="380"/>
      <c r="X1865" s="380"/>
      <c r="Y1865" s="380"/>
      <c r="Z1865" s="380"/>
      <c r="AA1865" s="380"/>
      <c r="AB1865" s="380"/>
      <c r="AC1865" s="380"/>
      <c r="AD1865" s="380"/>
      <c r="AE1865" s="380"/>
      <c r="AF1865" s="380"/>
      <c r="AG1865" s="380"/>
      <c r="AH1865" s="380"/>
      <c r="AI1865" s="380"/>
      <c r="AJ1865" s="451"/>
      <c r="AK1865" s="451"/>
      <c r="AL1865" s="451"/>
      <c r="AM1865" s="451"/>
      <c r="AN1865" s="451"/>
      <c r="AO1865" s="451"/>
      <c r="AP1865" s="451"/>
      <c r="AQ1865" s="451"/>
      <c r="AR1865" s="451"/>
      <c r="AS1865" s="451"/>
      <c r="AT1865" s="451"/>
      <c r="AU1865" s="451"/>
      <c r="AV1865" s="451"/>
      <c r="AW1865" s="451"/>
      <c r="AX1865" s="451"/>
      <c r="AY1865" s="451"/>
      <c r="AZ1865" s="451"/>
      <c r="BA1865" s="451"/>
      <c r="BB1865" s="451"/>
      <c r="BC1865" s="451"/>
      <c r="BD1865" s="451"/>
      <c r="BE1865" s="451"/>
      <c r="BF1865" s="451"/>
      <c r="BG1865" s="451"/>
      <c r="BH1865" s="451"/>
      <c r="BI1865" s="451"/>
      <c r="BJ1865" s="451"/>
      <c r="BK1865" s="451"/>
      <c r="BL1865" s="451"/>
      <c r="BM1865" s="451"/>
      <c r="BN1865" s="451"/>
      <c r="BO1865" s="451"/>
      <c r="BP1865" s="451"/>
      <c r="BQ1865" s="451"/>
      <c r="BR1865" s="451"/>
      <c r="BS1865" s="451"/>
      <c r="BT1865" s="451"/>
      <c r="BU1865" s="451"/>
      <c r="BV1865" s="451"/>
      <c r="BW1865" s="451"/>
      <c r="BX1865" s="451"/>
      <c r="BY1865" s="451"/>
      <c r="BZ1865" s="451"/>
      <c r="CA1865" s="451"/>
      <c r="CB1865" s="451"/>
      <c r="CC1865" s="451"/>
      <c r="CD1865" s="451"/>
      <c r="CE1865" s="451"/>
      <c r="CF1865" s="451"/>
      <c r="CG1865" s="451"/>
      <c r="CH1865" s="451"/>
      <c r="CI1865" s="451"/>
      <c r="CJ1865" s="451"/>
      <c r="CK1865" s="451"/>
      <c r="CL1865" s="451"/>
      <c r="CM1865" s="451"/>
      <c r="CN1865" s="451"/>
      <c r="CO1865" s="451"/>
      <c r="CP1865" s="451"/>
      <c r="CQ1865" s="451"/>
      <c r="CR1865" s="451"/>
      <c r="CS1865" s="451"/>
      <c r="CT1865" s="451"/>
      <c r="CU1865" s="451"/>
      <c r="CV1865" s="451"/>
      <c r="CW1865" s="451"/>
      <c r="CX1865" s="451"/>
      <c r="CY1865" s="451"/>
      <c r="CZ1865" s="451"/>
      <c r="DA1865" s="451"/>
      <c r="DB1865" s="451"/>
      <c r="DC1865" s="451"/>
      <c r="DD1865" s="451"/>
      <c r="DE1865" s="451"/>
      <c r="DF1865" s="451"/>
      <c r="DG1865" s="451"/>
      <c r="DH1865" s="451"/>
      <c r="DI1865" s="451"/>
      <c r="DJ1865" s="451"/>
      <c r="DK1865" s="451"/>
      <c r="DL1865" s="451"/>
      <c r="DM1865" s="451"/>
      <c r="DN1865" s="451"/>
      <c r="DO1865" s="451"/>
      <c r="DP1865" s="451"/>
      <c r="DQ1865" s="451"/>
      <c r="DR1865" s="451"/>
      <c r="DS1865" s="451"/>
      <c r="DT1865" s="451"/>
      <c r="DU1865" s="451"/>
      <c r="DV1865" s="451"/>
      <c r="DW1865" s="451"/>
      <c r="DX1865" s="451"/>
      <c r="DY1865" s="451"/>
      <c r="DZ1865" s="451"/>
      <c r="EA1865" s="451"/>
      <c r="EB1865" s="451"/>
      <c r="EC1865" s="451"/>
      <c r="ED1865" s="451"/>
      <c r="EE1865" s="451"/>
      <c r="EF1865" s="451"/>
      <c r="EG1865" s="451"/>
      <c r="EH1865" s="451"/>
      <c r="EI1865" s="451"/>
      <c r="EJ1865" s="451"/>
      <c r="EK1865" s="451"/>
      <c r="EL1865" s="451"/>
      <c r="EM1865" s="451"/>
      <c r="EN1865" s="451"/>
      <c r="EO1865" s="451"/>
      <c r="EP1865" s="451"/>
      <c r="EQ1865" s="451"/>
      <c r="ER1865" s="451"/>
      <c r="ES1865" s="451"/>
      <c r="ET1865" s="451"/>
      <c r="EU1865" s="451"/>
      <c r="EV1865" s="451"/>
      <c r="EW1865" s="451"/>
      <c r="EX1865" s="451"/>
      <c r="EY1865" s="451"/>
      <c r="EZ1865" s="451"/>
      <c r="FA1865" s="451"/>
      <c r="FB1865" s="451"/>
      <c r="FC1865" s="451"/>
      <c r="FD1865" s="451"/>
      <c r="FE1865" s="451"/>
      <c r="FF1865" s="451"/>
      <c r="FG1865" s="451"/>
      <c r="FH1865" s="451"/>
      <c r="FI1865" s="451"/>
      <c r="FJ1865" s="451"/>
      <c r="FK1865" s="451"/>
      <c r="FL1865" s="451"/>
      <c r="FM1865" s="451"/>
      <c r="FN1865" s="451"/>
      <c r="FO1865" s="451"/>
      <c r="FP1865" s="451"/>
      <c r="FQ1865" s="451"/>
      <c r="FR1865" s="451"/>
      <c r="FS1865" s="451"/>
      <c r="FT1865" s="451"/>
      <c r="FU1865" s="451"/>
      <c r="FV1865" s="451"/>
      <c r="FW1865" s="451"/>
      <c r="FX1865" s="451"/>
      <c r="FY1865" s="451"/>
      <c r="FZ1865" s="451"/>
      <c r="GA1865" s="451"/>
      <c r="GB1865" s="451"/>
      <c r="GC1865" s="451"/>
      <c r="GD1865" s="451"/>
      <c r="GE1865" s="451"/>
      <c r="GF1865" s="451"/>
      <c r="GG1865" s="451"/>
      <c r="GH1865" s="451"/>
      <c r="GI1865" s="451"/>
      <c r="GJ1865" s="451"/>
      <c r="GK1865" s="451"/>
      <c r="GL1865" s="451"/>
      <c r="GM1865" s="451"/>
      <c r="GN1865" s="451"/>
      <c r="GO1865" s="451"/>
      <c r="GP1865" s="451"/>
      <c r="GQ1865" s="451"/>
      <c r="GR1865" s="451"/>
      <c r="GS1865" s="451"/>
      <c r="GT1865" s="451"/>
      <c r="GU1865" s="451"/>
      <c r="GV1865" s="451"/>
      <c r="GW1865" s="451"/>
      <c r="GX1865" s="451"/>
      <c r="GY1865" s="451"/>
      <c r="GZ1865" s="451"/>
      <c r="HA1865" s="451"/>
      <c r="HB1865" s="451"/>
      <c r="HC1865" s="451"/>
      <c r="HD1865" s="451"/>
      <c r="HE1865" s="451"/>
      <c r="HF1865" s="451"/>
      <c r="HG1865" s="451"/>
      <c r="HH1865" s="451"/>
      <c r="HI1865" s="451"/>
      <c r="HJ1865" s="451"/>
      <c r="HK1865" s="451"/>
      <c r="HL1865" s="451"/>
      <c r="HM1865" s="451"/>
      <c r="HN1865" s="451"/>
      <c r="HO1865" s="451"/>
      <c r="HP1865" s="451"/>
      <c r="HQ1865" s="451"/>
      <c r="HR1865" s="451"/>
      <c r="HS1865" s="451"/>
      <c r="HT1865" s="451"/>
      <c r="HU1865" s="451"/>
      <c r="HV1865" s="451"/>
      <c r="HW1865" s="451"/>
      <c r="HX1865" s="451"/>
      <c r="HY1865" s="451"/>
      <c r="HZ1865" s="451"/>
      <c r="IA1865" s="451"/>
      <c r="IB1865" s="451"/>
      <c r="IC1865" s="451"/>
      <c r="ID1865" s="451"/>
      <c r="IE1865" s="451"/>
      <c r="IF1865" s="451"/>
      <c r="IG1865" s="451"/>
      <c r="IH1865" s="451"/>
    </row>
    <row r="1866" spans="1:242" hidden="1" x14ac:dyDescent="0.25">
      <c r="B1866" s="206">
        <v>157</v>
      </c>
      <c r="C1866" s="435">
        <v>44044</v>
      </c>
      <c r="D1866" s="206" t="s">
        <v>3502</v>
      </c>
      <c r="E1866" s="206"/>
      <c r="F1866" s="206" t="s">
        <v>3529</v>
      </c>
      <c r="G1866" s="208" t="s">
        <v>2320</v>
      </c>
      <c r="H1866" s="313">
        <v>500000</v>
      </c>
      <c r="I1866" s="209"/>
      <c r="J1866" s="434">
        <f t="shared" si="30"/>
        <v>6099640</v>
      </c>
      <c r="K1866" s="212" t="s">
        <v>3560</v>
      </c>
    </row>
    <row r="1867" spans="1:242" hidden="1" x14ac:dyDescent="0.25">
      <c r="B1867" s="206">
        <v>158</v>
      </c>
      <c r="C1867" s="435">
        <v>44046</v>
      </c>
      <c r="D1867" s="206" t="s">
        <v>3503</v>
      </c>
      <c r="E1867" s="206"/>
      <c r="F1867" s="206" t="s">
        <v>3530</v>
      </c>
      <c r="G1867" s="208" t="s">
        <v>2320</v>
      </c>
      <c r="H1867" s="313"/>
      <c r="I1867" s="209">
        <v>730000</v>
      </c>
      <c r="J1867" s="434">
        <f t="shared" si="30"/>
        <v>5369640</v>
      </c>
      <c r="K1867" s="212" t="s">
        <v>3267</v>
      </c>
    </row>
    <row r="1868" spans="1:242" hidden="1" x14ac:dyDescent="0.25">
      <c r="B1868" s="206">
        <v>159</v>
      </c>
      <c r="C1868" s="435">
        <v>44046</v>
      </c>
      <c r="D1868" s="206" t="s">
        <v>3504</v>
      </c>
      <c r="E1868" s="206"/>
      <c r="F1868" s="206" t="s">
        <v>3531</v>
      </c>
      <c r="G1868" s="208" t="s">
        <v>3547</v>
      </c>
      <c r="H1868" s="313"/>
      <c r="I1868" s="209">
        <v>256500</v>
      </c>
      <c r="J1868" s="434">
        <f t="shared" si="30"/>
        <v>5113140</v>
      </c>
      <c r="K1868" s="212" t="s">
        <v>3267</v>
      </c>
    </row>
    <row r="1869" spans="1:242" hidden="1" x14ac:dyDescent="0.25">
      <c r="B1869" s="206">
        <v>160</v>
      </c>
      <c r="C1869" s="435">
        <v>44046</v>
      </c>
      <c r="D1869" s="206" t="s">
        <v>3505</v>
      </c>
      <c r="E1869" s="206"/>
      <c r="F1869" s="206" t="s">
        <v>3532</v>
      </c>
      <c r="G1869" s="208" t="s">
        <v>1885</v>
      </c>
      <c r="H1869" s="313">
        <v>4600</v>
      </c>
      <c r="I1869" s="209"/>
      <c r="J1869" s="434">
        <f t="shared" ref="J1869:J1932" si="31">J1868+H1869-I1869</f>
        <v>5117740</v>
      </c>
      <c r="K1869" s="212" t="s">
        <v>3561</v>
      </c>
    </row>
    <row r="1870" spans="1:242" hidden="1" x14ac:dyDescent="0.25">
      <c r="B1870" s="206">
        <v>161</v>
      </c>
      <c r="C1870" s="435">
        <v>44046</v>
      </c>
      <c r="D1870" s="206" t="s">
        <v>3506</v>
      </c>
      <c r="E1870" s="206" t="s">
        <v>3542</v>
      </c>
      <c r="F1870" s="206" t="s">
        <v>3533</v>
      </c>
      <c r="G1870" s="208" t="s">
        <v>1885</v>
      </c>
      <c r="H1870" s="313"/>
      <c r="I1870" s="209">
        <v>38000</v>
      </c>
      <c r="J1870" s="434">
        <f t="shared" si="31"/>
        <v>5079740</v>
      </c>
      <c r="K1870" s="212" t="s">
        <v>3562</v>
      </c>
    </row>
    <row r="1871" spans="1:242" hidden="1" x14ac:dyDescent="0.25">
      <c r="B1871" s="206">
        <v>162</v>
      </c>
      <c r="C1871" s="435">
        <v>44047</v>
      </c>
      <c r="D1871" s="206" t="s">
        <v>3507</v>
      </c>
      <c r="E1871" s="206"/>
      <c r="F1871" s="206" t="s">
        <v>3534</v>
      </c>
      <c r="G1871" s="208" t="s">
        <v>3138</v>
      </c>
      <c r="H1871" s="313"/>
      <c r="I1871" s="209">
        <v>1715500</v>
      </c>
      <c r="J1871" s="434">
        <f t="shared" si="31"/>
        <v>3364240</v>
      </c>
      <c r="K1871" s="212" t="s">
        <v>3267</v>
      </c>
    </row>
    <row r="1872" spans="1:242" s="565" customFormat="1" hidden="1" x14ac:dyDescent="0.25">
      <c r="A1872" s="451"/>
      <c r="B1872" s="377">
        <v>163</v>
      </c>
      <c r="C1872" s="436">
        <v>44047</v>
      </c>
      <c r="D1872" s="377" t="s">
        <v>3508</v>
      </c>
      <c r="E1872" s="377" t="s">
        <v>3543</v>
      </c>
      <c r="F1872" s="377" t="s">
        <v>3622</v>
      </c>
      <c r="G1872" s="437" t="s">
        <v>2262</v>
      </c>
      <c r="H1872" s="310"/>
      <c r="I1872" s="445">
        <v>1000000</v>
      </c>
      <c r="J1872" s="434">
        <f t="shared" si="31"/>
        <v>2364240</v>
      </c>
      <c r="K1872" s="440" t="s">
        <v>3632</v>
      </c>
      <c r="L1872" s="380"/>
      <c r="M1872" s="451"/>
      <c r="N1872" s="380"/>
      <c r="O1872" s="380"/>
      <c r="P1872" s="380"/>
      <c r="Q1872" s="380"/>
      <c r="R1872" s="380"/>
      <c r="S1872" s="380"/>
      <c r="T1872" s="380"/>
      <c r="U1872" s="380"/>
      <c r="V1872" s="380"/>
      <c r="W1872" s="380"/>
      <c r="X1872" s="380"/>
      <c r="Y1872" s="380"/>
      <c r="Z1872" s="380"/>
      <c r="AA1872" s="380"/>
      <c r="AB1872" s="380"/>
      <c r="AC1872" s="380"/>
      <c r="AD1872" s="380"/>
      <c r="AE1872" s="380"/>
      <c r="AF1872" s="380"/>
      <c r="AG1872" s="380"/>
      <c r="AH1872" s="380"/>
      <c r="AI1872" s="380"/>
      <c r="AJ1872" s="451"/>
      <c r="AK1872" s="451"/>
      <c r="AL1872" s="451"/>
      <c r="AM1872" s="451"/>
      <c r="AN1872" s="451"/>
      <c r="AO1872" s="451"/>
      <c r="AP1872" s="451"/>
      <c r="AQ1872" s="451"/>
      <c r="AR1872" s="451"/>
      <c r="AS1872" s="451"/>
      <c r="AT1872" s="451"/>
      <c r="AU1872" s="451"/>
      <c r="AV1872" s="451"/>
      <c r="AW1872" s="451"/>
      <c r="AX1872" s="451"/>
      <c r="AY1872" s="451"/>
      <c r="AZ1872" s="451"/>
      <c r="BA1872" s="451"/>
      <c r="BB1872" s="451"/>
      <c r="BC1872" s="451"/>
      <c r="BD1872" s="451"/>
      <c r="BE1872" s="451"/>
      <c r="BF1872" s="451"/>
      <c r="BG1872" s="451"/>
      <c r="BH1872" s="451"/>
      <c r="BI1872" s="451"/>
      <c r="BJ1872" s="451"/>
      <c r="BK1872" s="451"/>
      <c r="BL1872" s="451"/>
      <c r="BM1872" s="451"/>
      <c r="BN1872" s="451"/>
      <c r="BO1872" s="451"/>
      <c r="BP1872" s="451"/>
      <c r="BQ1872" s="451"/>
      <c r="BR1872" s="451"/>
      <c r="BS1872" s="451"/>
      <c r="BT1872" s="451"/>
      <c r="BU1872" s="451"/>
      <c r="BV1872" s="451"/>
      <c r="BW1872" s="451"/>
      <c r="BX1872" s="451"/>
      <c r="BY1872" s="451"/>
      <c r="BZ1872" s="451"/>
      <c r="CA1872" s="451"/>
      <c r="CB1872" s="451"/>
      <c r="CC1872" s="451"/>
      <c r="CD1872" s="451"/>
      <c r="CE1872" s="451"/>
      <c r="CF1872" s="451"/>
      <c r="CG1872" s="451"/>
      <c r="CH1872" s="451"/>
      <c r="CI1872" s="451"/>
      <c r="CJ1872" s="451"/>
      <c r="CK1872" s="451"/>
      <c r="CL1872" s="451"/>
      <c r="CM1872" s="451"/>
      <c r="CN1872" s="451"/>
      <c r="CO1872" s="451"/>
      <c r="CP1872" s="451"/>
      <c r="CQ1872" s="451"/>
      <c r="CR1872" s="451"/>
      <c r="CS1872" s="451"/>
      <c r="CT1872" s="451"/>
      <c r="CU1872" s="451"/>
      <c r="CV1872" s="451"/>
      <c r="CW1872" s="451"/>
      <c r="CX1872" s="451"/>
      <c r="CY1872" s="451"/>
      <c r="CZ1872" s="451"/>
      <c r="DA1872" s="451"/>
      <c r="DB1872" s="451"/>
      <c r="DC1872" s="451"/>
      <c r="DD1872" s="451"/>
      <c r="DE1872" s="451"/>
      <c r="DF1872" s="451"/>
      <c r="DG1872" s="451"/>
      <c r="DH1872" s="451"/>
      <c r="DI1872" s="451"/>
      <c r="DJ1872" s="451"/>
      <c r="DK1872" s="451"/>
      <c r="DL1872" s="451"/>
      <c r="DM1872" s="451"/>
      <c r="DN1872" s="451"/>
      <c r="DO1872" s="451"/>
      <c r="DP1872" s="451"/>
      <c r="DQ1872" s="451"/>
      <c r="DR1872" s="451"/>
      <c r="DS1872" s="451"/>
      <c r="DT1872" s="451"/>
      <c r="DU1872" s="451"/>
      <c r="DV1872" s="451"/>
      <c r="DW1872" s="451"/>
      <c r="DX1872" s="451"/>
      <c r="DY1872" s="451"/>
      <c r="DZ1872" s="451"/>
      <c r="EA1872" s="451"/>
      <c r="EB1872" s="451"/>
      <c r="EC1872" s="451"/>
      <c r="ED1872" s="451"/>
      <c r="EE1872" s="451"/>
      <c r="EF1872" s="451"/>
      <c r="EG1872" s="451"/>
      <c r="EH1872" s="451"/>
      <c r="EI1872" s="451"/>
      <c r="EJ1872" s="451"/>
      <c r="EK1872" s="451"/>
      <c r="EL1872" s="451"/>
      <c r="EM1872" s="451"/>
      <c r="EN1872" s="451"/>
      <c r="EO1872" s="451"/>
      <c r="EP1872" s="451"/>
      <c r="EQ1872" s="451"/>
      <c r="ER1872" s="451"/>
      <c r="ES1872" s="451"/>
      <c r="ET1872" s="451"/>
      <c r="EU1872" s="451"/>
      <c r="EV1872" s="451"/>
      <c r="EW1872" s="451"/>
      <c r="EX1872" s="451"/>
      <c r="EY1872" s="451"/>
      <c r="EZ1872" s="451"/>
      <c r="FA1872" s="451"/>
      <c r="FB1872" s="451"/>
      <c r="FC1872" s="451"/>
      <c r="FD1872" s="451"/>
      <c r="FE1872" s="451"/>
      <c r="FF1872" s="451"/>
      <c r="FG1872" s="451"/>
      <c r="FH1872" s="451"/>
      <c r="FI1872" s="451"/>
      <c r="FJ1872" s="451"/>
      <c r="FK1872" s="451"/>
      <c r="FL1872" s="451"/>
      <c r="FM1872" s="451"/>
      <c r="FN1872" s="451"/>
      <c r="FO1872" s="451"/>
      <c r="FP1872" s="451"/>
      <c r="FQ1872" s="451"/>
      <c r="FR1872" s="451"/>
      <c r="FS1872" s="451"/>
      <c r="FT1872" s="451"/>
      <c r="FU1872" s="451"/>
      <c r="FV1872" s="451"/>
      <c r="FW1872" s="451"/>
      <c r="FX1872" s="451"/>
      <c r="FY1872" s="451"/>
      <c r="FZ1872" s="451"/>
      <c r="GA1872" s="451"/>
      <c r="GB1872" s="451"/>
      <c r="GC1872" s="451"/>
      <c r="GD1872" s="451"/>
      <c r="GE1872" s="451"/>
      <c r="GF1872" s="451"/>
      <c r="GG1872" s="451"/>
      <c r="GH1872" s="451"/>
      <c r="GI1872" s="451"/>
      <c r="GJ1872" s="451"/>
      <c r="GK1872" s="451"/>
      <c r="GL1872" s="451"/>
      <c r="GM1872" s="451"/>
      <c r="GN1872" s="451"/>
      <c r="GO1872" s="451"/>
      <c r="GP1872" s="451"/>
      <c r="GQ1872" s="451"/>
      <c r="GR1872" s="451"/>
      <c r="GS1872" s="451"/>
      <c r="GT1872" s="451"/>
      <c r="GU1872" s="451"/>
      <c r="GV1872" s="451"/>
      <c r="GW1872" s="451"/>
      <c r="GX1872" s="451"/>
      <c r="GY1872" s="451"/>
      <c r="GZ1872" s="451"/>
      <c r="HA1872" s="451"/>
      <c r="HB1872" s="451"/>
      <c r="HC1872" s="451"/>
      <c r="HD1872" s="451"/>
      <c r="HE1872" s="451"/>
      <c r="HF1872" s="451"/>
      <c r="HG1872" s="451"/>
      <c r="HH1872" s="451"/>
      <c r="HI1872" s="451"/>
      <c r="HJ1872" s="451"/>
      <c r="HK1872" s="451"/>
      <c r="HL1872" s="451"/>
      <c r="HM1872" s="451"/>
      <c r="HN1872" s="451"/>
      <c r="HO1872" s="451"/>
      <c r="HP1872" s="451"/>
      <c r="HQ1872" s="451"/>
      <c r="HR1872" s="451"/>
      <c r="HS1872" s="451"/>
      <c r="HT1872" s="451"/>
      <c r="HU1872" s="451"/>
      <c r="HV1872" s="451"/>
      <c r="HW1872" s="451"/>
      <c r="HX1872" s="451"/>
      <c r="HY1872" s="451"/>
      <c r="HZ1872" s="451"/>
      <c r="IA1872" s="451"/>
      <c r="IB1872" s="451"/>
      <c r="IC1872" s="451"/>
      <c r="ID1872" s="451"/>
      <c r="IE1872" s="451"/>
      <c r="IF1872" s="451"/>
      <c r="IG1872" s="451"/>
      <c r="IH1872" s="451"/>
    </row>
    <row r="1873" spans="1:242" s="565" customFormat="1" hidden="1" x14ac:dyDescent="0.25">
      <c r="A1873" s="451"/>
      <c r="B1873" s="377">
        <v>164</v>
      </c>
      <c r="C1873" s="436">
        <v>44047</v>
      </c>
      <c r="D1873" s="377" t="s">
        <v>3509</v>
      </c>
      <c r="E1873" s="377" t="s">
        <v>3544</v>
      </c>
      <c r="F1873" s="377" t="s">
        <v>3700</v>
      </c>
      <c r="G1873" s="437" t="s">
        <v>561</v>
      </c>
      <c r="H1873" s="310"/>
      <c r="I1873" s="445">
        <v>425000</v>
      </c>
      <c r="J1873" s="434">
        <f t="shared" si="31"/>
        <v>1939240</v>
      </c>
      <c r="K1873" s="440" t="s">
        <v>3693</v>
      </c>
      <c r="L1873" s="380"/>
      <c r="M1873" s="451"/>
      <c r="N1873" s="380"/>
      <c r="O1873" s="380"/>
      <c r="P1873" s="380"/>
      <c r="Q1873" s="380"/>
      <c r="R1873" s="380"/>
      <c r="S1873" s="380"/>
      <c r="T1873" s="380"/>
      <c r="U1873" s="380"/>
      <c r="V1873" s="380"/>
      <c r="W1873" s="380"/>
      <c r="X1873" s="380"/>
      <c r="Y1873" s="380"/>
      <c r="Z1873" s="380"/>
      <c r="AA1873" s="380"/>
      <c r="AB1873" s="380"/>
      <c r="AC1873" s="380"/>
      <c r="AD1873" s="380"/>
      <c r="AE1873" s="380"/>
      <c r="AF1873" s="380"/>
      <c r="AG1873" s="380"/>
      <c r="AH1873" s="380"/>
      <c r="AI1873" s="380"/>
      <c r="AJ1873" s="451"/>
      <c r="AK1873" s="451"/>
      <c r="AL1873" s="451"/>
      <c r="AM1873" s="451"/>
      <c r="AN1873" s="451"/>
      <c r="AO1873" s="451"/>
      <c r="AP1873" s="451"/>
      <c r="AQ1873" s="451"/>
      <c r="AR1873" s="451"/>
      <c r="AS1873" s="451"/>
      <c r="AT1873" s="451"/>
      <c r="AU1873" s="451"/>
      <c r="AV1873" s="451"/>
      <c r="AW1873" s="451"/>
      <c r="AX1873" s="451"/>
      <c r="AY1873" s="451"/>
      <c r="AZ1873" s="451"/>
      <c r="BA1873" s="451"/>
      <c r="BB1873" s="451"/>
      <c r="BC1873" s="451"/>
      <c r="BD1873" s="451"/>
      <c r="BE1873" s="451"/>
      <c r="BF1873" s="451"/>
      <c r="BG1873" s="451"/>
      <c r="BH1873" s="451"/>
      <c r="BI1873" s="451"/>
      <c r="BJ1873" s="451"/>
      <c r="BK1873" s="451"/>
      <c r="BL1873" s="451"/>
      <c r="BM1873" s="451"/>
      <c r="BN1873" s="451"/>
      <c r="BO1873" s="451"/>
      <c r="BP1873" s="451"/>
      <c r="BQ1873" s="451"/>
      <c r="BR1873" s="451"/>
      <c r="BS1873" s="451"/>
      <c r="BT1873" s="451"/>
      <c r="BU1873" s="451"/>
      <c r="BV1873" s="451"/>
      <c r="BW1873" s="451"/>
      <c r="BX1873" s="451"/>
      <c r="BY1873" s="451"/>
      <c r="BZ1873" s="451"/>
      <c r="CA1873" s="451"/>
      <c r="CB1873" s="451"/>
      <c r="CC1873" s="451"/>
      <c r="CD1873" s="451"/>
      <c r="CE1873" s="451"/>
      <c r="CF1873" s="451"/>
      <c r="CG1873" s="451"/>
      <c r="CH1873" s="451"/>
      <c r="CI1873" s="451"/>
      <c r="CJ1873" s="451"/>
      <c r="CK1873" s="451"/>
      <c r="CL1873" s="451"/>
      <c r="CM1873" s="451"/>
      <c r="CN1873" s="451"/>
      <c r="CO1873" s="451"/>
      <c r="CP1873" s="451"/>
      <c r="CQ1873" s="451"/>
      <c r="CR1873" s="451"/>
      <c r="CS1873" s="451"/>
      <c r="CT1873" s="451"/>
      <c r="CU1873" s="451"/>
      <c r="CV1873" s="451"/>
      <c r="CW1873" s="451"/>
      <c r="CX1873" s="451"/>
      <c r="CY1873" s="451"/>
      <c r="CZ1873" s="451"/>
      <c r="DA1873" s="451"/>
      <c r="DB1873" s="451"/>
      <c r="DC1873" s="451"/>
      <c r="DD1873" s="451"/>
      <c r="DE1873" s="451"/>
      <c r="DF1873" s="451"/>
      <c r="DG1873" s="451"/>
      <c r="DH1873" s="451"/>
      <c r="DI1873" s="451"/>
      <c r="DJ1873" s="451"/>
      <c r="DK1873" s="451"/>
      <c r="DL1873" s="451"/>
      <c r="DM1873" s="451"/>
      <c r="DN1873" s="451"/>
      <c r="DO1873" s="451"/>
      <c r="DP1873" s="451"/>
      <c r="DQ1873" s="451"/>
      <c r="DR1873" s="451"/>
      <c r="DS1873" s="451"/>
      <c r="DT1873" s="451"/>
      <c r="DU1873" s="451"/>
      <c r="DV1873" s="451"/>
      <c r="DW1873" s="451"/>
      <c r="DX1873" s="451"/>
      <c r="DY1873" s="451"/>
      <c r="DZ1873" s="451"/>
      <c r="EA1873" s="451"/>
      <c r="EB1873" s="451"/>
      <c r="EC1873" s="451"/>
      <c r="ED1873" s="451"/>
      <c r="EE1873" s="451"/>
      <c r="EF1873" s="451"/>
      <c r="EG1873" s="451"/>
      <c r="EH1873" s="451"/>
      <c r="EI1873" s="451"/>
      <c r="EJ1873" s="451"/>
      <c r="EK1873" s="451"/>
      <c r="EL1873" s="451"/>
      <c r="EM1873" s="451"/>
      <c r="EN1873" s="451"/>
      <c r="EO1873" s="451"/>
      <c r="EP1873" s="451"/>
      <c r="EQ1873" s="451"/>
      <c r="ER1873" s="451"/>
      <c r="ES1873" s="451"/>
      <c r="ET1873" s="451"/>
      <c r="EU1873" s="451"/>
      <c r="EV1873" s="451"/>
      <c r="EW1873" s="451"/>
      <c r="EX1873" s="451"/>
      <c r="EY1873" s="451"/>
      <c r="EZ1873" s="451"/>
      <c r="FA1873" s="451"/>
      <c r="FB1873" s="451"/>
      <c r="FC1873" s="451"/>
      <c r="FD1873" s="451"/>
      <c r="FE1873" s="451"/>
      <c r="FF1873" s="451"/>
      <c r="FG1873" s="451"/>
      <c r="FH1873" s="451"/>
      <c r="FI1873" s="451"/>
      <c r="FJ1873" s="451"/>
      <c r="FK1873" s="451"/>
      <c r="FL1873" s="451"/>
      <c r="FM1873" s="451"/>
      <c r="FN1873" s="451"/>
      <c r="FO1873" s="451"/>
      <c r="FP1873" s="451"/>
      <c r="FQ1873" s="451"/>
      <c r="FR1873" s="451"/>
      <c r="FS1873" s="451"/>
      <c r="FT1873" s="451"/>
      <c r="FU1873" s="451"/>
      <c r="FV1873" s="451"/>
      <c r="FW1873" s="451"/>
      <c r="FX1873" s="451"/>
      <c r="FY1873" s="451"/>
      <c r="FZ1873" s="451"/>
      <c r="GA1873" s="451"/>
      <c r="GB1873" s="451"/>
      <c r="GC1873" s="451"/>
      <c r="GD1873" s="451"/>
      <c r="GE1873" s="451"/>
      <c r="GF1873" s="451"/>
      <c r="GG1873" s="451"/>
      <c r="GH1873" s="451"/>
      <c r="GI1873" s="451"/>
      <c r="GJ1873" s="451"/>
      <c r="GK1873" s="451"/>
      <c r="GL1873" s="451"/>
      <c r="GM1873" s="451"/>
      <c r="GN1873" s="451"/>
      <c r="GO1873" s="451"/>
      <c r="GP1873" s="451"/>
      <c r="GQ1873" s="451"/>
      <c r="GR1873" s="451"/>
      <c r="GS1873" s="451"/>
      <c r="GT1873" s="451"/>
      <c r="GU1873" s="451"/>
      <c r="GV1873" s="451"/>
      <c r="GW1873" s="451"/>
      <c r="GX1873" s="451"/>
      <c r="GY1873" s="451"/>
      <c r="GZ1873" s="451"/>
      <c r="HA1873" s="451"/>
      <c r="HB1873" s="451"/>
      <c r="HC1873" s="451"/>
      <c r="HD1873" s="451"/>
      <c r="HE1873" s="451"/>
      <c r="HF1873" s="451"/>
      <c r="HG1873" s="451"/>
      <c r="HH1873" s="451"/>
      <c r="HI1873" s="451"/>
      <c r="HJ1873" s="451"/>
      <c r="HK1873" s="451"/>
      <c r="HL1873" s="451"/>
      <c r="HM1873" s="451"/>
      <c r="HN1873" s="451"/>
      <c r="HO1873" s="451"/>
      <c r="HP1873" s="451"/>
      <c r="HQ1873" s="451"/>
      <c r="HR1873" s="451"/>
      <c r="HS1873" s="451"/>
      <c r="HT1873" s="451"/>
      <c r="HU1873" s="451"/>
      <c r="HV1873" s="451"/>
      <c r="HW1873" s="451"/>
      <c r="HX1873" s="451"/>
      <c r="HY1873" s="451"/>
      <c r="HZ1873" s="451"/>
      <c r="IA1873" s="451"/>
      <c r="IB1873" s="451"/>
      <c r="IC1873" s="451"/>
      <c r="ID1873" s="451"/>
      <c r="IE1873" s="451"/>
      <c r="IF1873" s="451"/>
      <c r="IG1873" s="451"/>
      <c r="IH1873" s="451"/>
    </row>
    <row r="1874" spans="1:242" hidden="1" x14ac:dyDescent="0.25">
      <c r="B1874" s="206">
        <v>165</v>
      </c>
      <c r="C1874" s="435">
        <v>44048</v>
      </c>
      <c r="D1874" s="429" t="s">
        <v>3568</v>
      </c>
      <c r="E1874" s="206"/>
      <c r="G1874" s="208"/>
      <c r="H1874" s="313">
        <v>16635760</v>
      </c>
      <c r="I1874" s="209"/>
      <c r="J1874" s="434">
        <f t="shared" si="31"/>
        <v>18575000</v>
      </c>
      <c r="K1874" s="212" t="s">
        <v>3695</v>
      </c>
    </row>
    <row r="1875" spans="1:242" hidden="1" x14ac:dyDescent="0.25">
      <c r="B1875" s="206">
        <v>166</v>
      </c>
      <c r="C1875" s="435">
        <v>44048</v>
      </c>
      <c r="D1875" s="206" t="s">
        <v>3569</v>
      </c>
      <c r="E1875" s="206"/>
      <c r="F1875" s="206" t="s">
        <v>3580</v>
      </c>
      <c r="G1875" s="208" t="s">
        <v>2882</v>
      </c>
      <c r="H1875" s="313"/>
      <c r="I1875" s="209">
        <v>1940000</v>
      </c>
      <c r="J1875" s="434">
        <f t="shared" si="31"/>
        <v>16635000</v>
      </c>
      <c r="K1875" s="212" t="s">
        <v>3267</v>
      </c>
    </row>
    <row r="1876" spans="1:242" hidden="1" x14ac:dyDescent="0.25">
      <c r="B1876" s="206">
        <v>167</v>
      </c>
      <c r="C1876" s="435">
        <v>44048</v>
      </c>
      <c r="D1876" s="206" t="s">
        <v>3570</v>
      </c>
      <c r="E1876" s="206"/>
      <c r="F1876" s="206" t="s">
        <v>3581</v>
      </c>
      <c r="G1876" s="208" t="s">
        <v>2302</v>
      </c>
      <c r="H1876" s="313"/>
      <c r="I1876" s="209">
        <v>520000</v>
      </c>
      <c r="J1876" s="434">
        <f t="shared" si="31"/>
        <v>16115000</v>
      </c>
      <c r="K1876" s="212" t="s">
        <v>3267</v>
      </c>
    </row>
    <row r="1877" spans="1:242" hidden="1" x14ac:dyDescent="0.25">
      <c r="B1877" s="206">
        <v>168</v>
      </c>
      <c r="C1877" s="435">
        <v>44048</v>
      </c>
      <c r="D1877" s="449" t="s">
        <v>3571</v>
      </c>
      <c r="E1877" s="206"/>
      <c r="F1877" s="206" t="s">
        <v>3582</v>
      </c>
      <c r="G1877" s="208" t="s">
        <v>3138</v>
      </c>
      <c r="H1877" s="313"/>
      <c r="I1877" s="209">
        <v>2360000</v>
      </c>
      <c r="J1877" s="434">
        <f t="shared" si="31"/>
        <v>13755000</v>
      </c>
      <c r="K1877" s="212" t="s">
        <v>3267</v>
      </c>
    </row>
    <row r="1878" spans="1:242" hidden="1" x14ac:dyDescent="0.25">
      <c r="B1878" s="206">
        <v>169</v>
      </c>
      <c r="C1878" s="435">
        <v>44048</v>
      </c>
      <c r="D1878" s="449" t="s">
        <v>3572</v>
      </c>
      <c r="F1878" s="206" t="s">
        <v>3583</v>
      </c>
      <c r="G1878" s="208" t="s">
        <v>787</v>
      </c>
      <c r="H1878" s="313"/>
      <c r="I1878" s="209">
        <v>151438</v>
      </c>
      <c r="J1878" s="434">
        <f t="shared" si="31"/>
        <v>13603562</v>
      </c>
      <c r="K1878" s="212" t="s">
        <v>3593</v>
      </c>
    </row>
    <row r="1879" spans="1:242" s="565" customFormat="1" hidden="1" x14ac:dyDescent="0.25">
      <c r="A1879" s="451"/>
      <c r="B1879" s="377">
        <v>170</v>
      </c>
      <c r="C1879" s="436">
        <v>44048</v>
      </c>
      <c r="D1879" s="450" t="s">
        <v>3573</v>
      </c>
      <c r="E1879" s="377" t="s">
        <v>3584</v>
      </c>
      <c r="F1879" s="377"/>
      <c r="G1879" s="437" t="s">
        <v>787</v>
      </c>
      <c r="H1879" s="310"/>
      <c r="I1879" s="445">
        <v>1000000</v>
      </c>
      <c r="J1879" s="434">
        <f t="shared" si="31"/>
        <v>12603562</v>
      </c>
      <c r="K1879" s="440" t="s">
        <v>3663</v>
      </c>
      <c r="L1879" s="380"/>
      <c r="M1879" s="451"/>
      <c r="N1879" s="380"/>
      <c r="O1879" s="380"/>
      <c r="P1879" s="380"/>
      <c r="Q1879" s="380"/>
      <c r="R1879" s="380"/>
      <c r="S1879" s="380"/>
      <c r="T1879" s="380"/>
      <c r="U1879" s="380"/>
      <c r="V1879" s="380"/>
      <c r="W1879" s="380"/>
      <c r="X1879" s="380"/>
      <c r="Y1879" s="380"/>
      <c r="Z1879" s="380"/>
      <c r="AA1879" s="380"/>
      <c r="AB1879" s="380"/>
      <c r="AC1879" s="380"/>
      <c r="AD1879" s="380"/>
      <c r="AE1879" s="380"/>
      <c r="AF1879" s="380"/>
      <c r="AG1879" s="380"/>
      <c r="AH1879" s="380"/>
      <c r="AI1879" s="380"/>
      <c r="AJ1879" s="451"/>
      <c r="AK1879" s="451"/>
      <c r="AL1879" s="451"/>
      <c r="AM1879" s="451"/>
      <c r="AN1879" s="451"/>
      <c r="AO1879" s="451"/>
      <c r="AP1879" s="451"/>
      <c r="AQ1879" s="451"/>
      <c r="AR1879" s="451"/>
      <c r="AS1879" s="451"/>
      <c r="AT1879" s="451"/>
      <c r="AU1879" s="451"/>
      <c r="AV1879" s="451"/>
      <c r="AW1879" s="451"/>
      <c r="AX1879" s="451"/>
      <c r="AY1879" s="451"/>
      <c r="AZ1879" s="451"/>
      <c r="BA1879" s="451"/>
      <c r="BB1879" s="451"/>
      <c r="BC1879" s="451"/>
      <c r="BD1879" s="451"/>
      <c r="BE1879" s="451"/>
      <c r="BF1879" s="451"/>
      <c r="BG1879" s="451"/>
      <c r="BH1879" s="451"/>
      <c r="BI1879" s="451"/>
      <c r="BJ1879" s="451"/>
      <c r="BK1879" s="451"/>
      <c r="BL1879" s="451"/>
      <c r="BM1879" s="451"/>
      <c r="BN1879" s="451"/>
      <c r="BO1879" s="451"/>
      <c r="BP1879" s="451"/>
      <c r="BQ1879" s="451"/>
      <c r="BR1879" s="451"/>
      <c r="BS1879" s="451"/>
      <c r="BT1879" s="451"/>
      <c r="BU1879" s="451"/>
      <c r="BV1879" s="451"/>
      <c r="BW1879" s="451"/>
      <c r="BX1879" s="451"/>
      <c r="BY1879" s="451"/>
      <c r="BZ1879" s="451"/>
      <c r="CA1879" s="451"/>
      <c r="CB1879" s="451"/>
      <c r="CC1879" s="451"/>
      <c r="CD1879" s="451"/>
      <c r="CE1879" s="451"/>
      <c r="CF1879" s="451"/>
      <c r="CG1879" s="451"/>
      <c r="CH1879" s="451"/>
      <c r="CI1879" s="451"/>
      <c r="CJ1879" s="451"/>
      <c r="CK1879" s="451"/>
      <c r="CL1879" s="451"/>
      <c r="CM1879" s="451"/>
      <c r="CN1879" s="451"/>
      <c r="CO1879" s="451"/>
      <c r="CP1879" s="451"/>
      <c r="CQ1879" s="451"/>
      <c r="CR1879" s="451"/>
      <c r="CS1879" s="451"/>
      <c r="CT1879" s="451"/>
      <c r="CU1879" s="451"/>
      <c r="CV1879" s="451"/>
      <c r="CW1879" s="451"/>
      <c r="CX1879" s="451"/>
      <c r="CY1879" s="451"/>
      <c r="CZ1879" s="451"/>
      <c r="DA1879" s="451"/>
      <c r="DB1879" s="451"/>
      <c r="DC1879" s="451"/>
      <c r="DD1879" s="451"/>
      <c r="DE1879" s="451"/>
      <c r="DF1879" s="451"/>
      <c r="DG1879" s="451"/>
      <c r="DH1879" s="451"/>
      <c r="DI1879" s="451"/>
      <c r="DJ1879" s="451"/>
      <c r="DK1879" s="451"/>
      <c r="DL1879" s="451"/>
      <c r="DM1879" s="451"/>
      <c r="DN1879" s="451"/>
      <c r="DO1879" s="451"/>
      <c r="DP1879" s="451"/>
      <c r="DQ1879" s="451"/>
      <c r="DR1879" s="451"/>
      <c r="DS1879" s="451"/>
      <c r="DT1879" s="451"/>
      <c r="DU1879" s="451"/>
      <c r="DV1879" s="451"/>
      <c r="DW1879" s="451"/>
      <c r="DX1879" s="451"/>
      <c r="DY1879" s="451"/>
      <c r="DZ1879" s="451"/>
      <c r="EA1879" s="451"/>
      <c r="EB1879" s="451"/>
      <c r="EC1879" s="451"/>
      <c r="ED1879" s="451"/>
      <c r="EE1879" s="451"/>
      <c r="EF1879" s="451"/>
      <c r="EG1879" s="451"/>
      <c r="EH1879" s="451"/>
      <c r="EI1879" s="451"/>
      <c r="EJ1879" s="451"/>
      <c r="EK1879" s="451"/>
      <c r="EL1879" s="451"/>
      <c r="EM1879" s="451"/>
      <c r="EN1879" s="451"/>
      <c r="EO1879" s="451"/>
      <c r="EP1879" s="451"/>
      <c r="EQ1879" s="451"/>
      <c r="ER1879" s="451"/>
      <c r="ES1879" s="451"/>
      <c r="ET1879" s="451"/>
      <c r="EU1879" s="451"/>
      <c r="EV1879" s="451"/>
      <c r="EW1879" s="451"/>
      <c r="EX1879" s="451"/>
      <c r="EY1879" s="451"/>
      <c r="EZ1879" s="451"/>
      <c r="FA1879" s="451"/>
      <c r="FB1879" s="451"/>
      <c r="FC1879" s="451"/>
      <c r="FD1879" s="451"/>
      <c r="FE1879" s="451"/>
      <c r="FF1879" s="451"/>
      <c r="FG1879" s="451"/>
      <c r="FH1879" s="451"/>
      <c r="FI1879" s="451"/>
      <c r="FJ1879" s="451"/>
      <c r="FK1879" s="451"/>
      <c r="FL1879" s="451"/>
      <c r="FM1879" s="451"/>
      <c r="FN1879" s="451"/>
      <c r="FO1879" s="451"/>
      <c r="FP1879" s="451"/>
      <c r="FQ1879" s="451"/>
      <c r="FR1879" s="451"/>
      <c r="FS1879" s="451"/>
      <c r="FT1879" s="451"/>
      <c r="FU1879" s="451"/>
      <c r="FV1879" s="451"/>
      <c r="FW1879" s="451"/>
      <c r="FX1879" s="451"/>
      <c r="FY1879" s="451"/>
      <c r="FZ1879" s="451"/>
      <c r="GA1879" s="451"/>
      <c r="GB1879" s="451"/>
      <c r="GC1879" s="451"/>
      <c r="GD1879" s="451"/>
      <c r="GE1879" s="451"/>
      <c r="GF1879" s="451"/>
      <c r="GG1879" s="451"/>
      <c r="GH1879" s="451"/>
      <c r="GI1879" s="451"/>
      <c r="GJ1879" s="451"/>
      <c r="GK1879" s="451"/>
      <c r="GL1879" s="451"/>
      <c r="GM1879" s="451"/>
      <c r="GN1879" s="451"/>
      <c r="GO1879" s="451"/>
      <c r="GP1879" s="451"/>
      <c r="GQ1879" s="451"/>
      <c r="GR1879" s="451"/>
      <c r="GS1879" s="451"/>
      <c r="GT1879" s="451"/>
      <c r="GU1879" s="451"/>
      <c r="GV1879" s="451"/>
      <c r="GW1879" s="451"/>
      <c r="GX1879" s="451"/>
      <c r="GY1879" s="451"/>
      <c r="GZ1879" s="451"/>
      <c r="HA1879" s="451"/>
      <c r="HB1879" s="451"/>
      <c r="HC1879" s="451"/>
      <c r="HD1879" s="451"/>
      <c r="HE1879" s="451"/>
      <c r="HF1879" s="451"/>
      <c r="HG1879" s="451"/>
      <c r="HH1879" s="451"/>
      <c r="HI1879" s="451"/>
      <c r="HJ1879" s="451"/>
      <c r="HK1879" s="451"/>
      <c r="HL1879" s="451"/>
      <c r="HM1879" s="451"/>
      <c r="HN1879" s="451"/>
      <c r="HO1879" s="451"/>
      <c r="HP1879" s="451"/>
      <c r="HQ1879" s="451"/>
      <c r="HR1879" s="451"/>
      <c r="HS1879" s="451"/>
      <c r="HT1879" s="451"/>
      <c r="HU1879" s="451"/>
      <c r="HV1879" s="451"/>
      <c r="HW1879" s="451"/>
      <c r="HX1879" s="451"/>
      <c r="HY1879" s="451"/>
      <c r="HZ1879" s="451"/>
      <c r="IA1879" s="451"/>
      <c r="IB1879" s="451"/>
      <c r="IC1879" s="451"/>
      <c r="ID1879" s="451"/>
      <c r="IE1879" s="451"/>
      <c r="IF1879" s="451"/>
      <c r="IG1879" s="451"/>
      <c r="IH1879" s="451"/>
    </row>
    <row r="1880" spans="1:242" s="565" customFormat="1" hidden="1" x14ac:dyDescent="0.25">
      <c r="A1880" s="451"/>
      <c r="B1880" s="377">
        <v>171</v>
      </c>
      <c r="C1880" s="436">
        <v>44050</v>
      </c>
      <c r="D1880" s="450" t="s">
        <v>3574</v>
      </c>
      <c r="E1880" s="377" t="s">
        <v>3585</v>
      </c>
      <c r="F1880" s="451"/>
      <c r="G1880" s="437" t="s">
        <v>3592</v>
      </c>
      <c r="H1880" s="310"/>
      <c r="I1880" s="445">
        <v>3000000</v>
      </c>
      <c r="J1880" s="434">
        <f t="shared" si="31"/>
        <v>9603562</v>
      </c>
      <c r="K1880" s="440" t="s">
        <v>3664</v>
      </c>
      <c r="L1880" s="380"/>
      <c r="M1880" s="451"/>
      <c r="N1880" s="380"/>
      <c r="O1880" s="380"/>
      <c r="P1880" s="380"/>
      <c r="Q1880" s="380"/>
      <c r="R1880" s="380"/>
      <c r="S1880" s="380"/>
      <c r="T1880" s="380"/>
      <c r="U1880" s="380"/>
      <c r="V1880" s="380"/>
      <c r="W1880" s="380"/>
      <c r="X1880" s="380"/>
      <c r="Y1880" s="380"/>
      <c r="Z1880" s="380"/>
      <c r="AA1880" s="380"/>
      <c r="AB1880" s="380"/>
      <c r="AC1880" s="380"/>
      <c r="AD1880" s="380"/>
      <c r="AE1880" s="380"/>
      <c r="AF1880" s="380"/>
      <c r="AG1880" s="380"/>
      <c r="AH1880" s="380"/>
      <c r="AI1880" s="380"/>
      <c r="AJ1880" s="451"/>
      <c r="AK1880" s="451"/>
      <c r="AL1880" s="451"/>
      <c r="AM1880" s="451"/>
      <c r="AN1880" s="451"/>
      <c r="AO1880" s="451"/>
      <c r="AP1880" s="451"/>
      <c r="AQ1880" s="451"/>
      <c r="AR1880" s="451"/>
      <c r="AS1880" s="451"/>
      <c r="AT1880" s="451"/>
      <c r="AU1880" s="451"/>
      <c r="AV1880" s="451"/>
      <c r="AW1880" s="451"/>
      <c r="AX1880" s="451"/>
      <c r="AY1880" s="451"/>
      <c r="AZ1880" s="451"/>
      <c r="BA1880" s="451"/>
      <c r="BB1880" s="451"/>
      <c r="BC1880" s="451"/>
      <c r="BD1880" s="451"/>
      <c r="BE1880" s="451"/>
      <c r="BF1880" s="451"/>
      <c r="BG1880" s="451"/>
      <c r="BH1880" s="451"/>
      <c r="BI1880" s="451"/>
      <c r="BJ1880" s="451"/>
      <c r="BK1880" s="451"/>
      <c r="BL1880" s="451"/>
      <c r="BM1880" s="451"/>
      <c r="BN1880" s="451"/>
      <c r="BO1880" s="451"/>
      <c r="BP1880" s="451"/>
      <c r="BQ1880" s="451"/>
      <c r="BR1880" s="451"/>
      <c r="BS1880" s="451"/>
      <c r="BT1880" s="451"/>
      <c r="BU1880" s="451"/>
      <c r="BV1880" s="451"/>
      <c r="BW1880" s="451"/>
      <c r="BX1880" s="451"/>
      <c r="BY1880" s="451"/>
      <c r="BZ1880" s="451"/>
      <c r="CA1880" s="451"/>
      <c r="CB1880" s="451"/>
      <c r="CC1880" s="451"/>
      <c r="CD1880" s="451"/>
      <c r="CE1880" s="451"/>
      <c r="CF1880" s="451"/>
      <c r="CG1880" s="451"/>
      <c r="CH1880" s="451"/>
      <c r="CI1880" s="451"/>
      <c r="CJ1880" s="451"/>
      <c r="CK1880" s="451"/>
      <c r="CL1880" s="451"/>
      <c r="CM1880" s="451"/>
      <c r="CN1880" s="451"/>
      <c r="CO1880" s="451"/>
      <c r="CP1880" s="451"/>
      <c r="CQ1880" s="451"/>
      <c r="CR1880" s="451"/>
      <c r="CS1880" s="451"/>
      <c r="CT1880" s="451"/>
      <c r="CU1880" s="451"/>
      <c r="CV1880" s="451"/>
      <c r="CW1880" s="451"/>
      <c r="CX1880" s="451"/>
      <c r="CY1880" s="451"/>
      <c r="CZ1880" s="451"/>
      <c r="DA1880" s="451"/>
      <c r="DB1880" s="451"/>
      <c r="DC1880" s="451"/>
      <c r="DD1880" s="451"/>
      <c r="DE1880" s="451"/>
      <c r="DF1880" s="451"/>
      <c r="DG1880" s="451"/>
      <c r="DH1880" s="451"/>
      <c r="DI1880" s="451"/>
      <c r="DJ1880" s="451"/>
      <c r="DK1880" s="451"/>
      <c r="DL1880" s="451"/>
      <c r="DM1880" s="451"/>
      <c r="DN1880" s="451"/>
      <c r="DO1880" s="451"/>
      <c r="DP1880" s="451"/>
      <c r="DQ1880" s="451"/>
      <c r="DR1880" s="451"/>
      <c r="DS1880" s="451"/>
      <c r="DT1880" s="451"/>
      <c r="DU1880" s="451"/>
      <c r="DV1880" s="451"/>
      <c r="DW1880" s="451"/>
      <c r="DX1880" s="451"/>
      <c r="DY1880" s="451"/>
      <c r="DZ1880" s="451"/>
      <c r="EA1880" s="451"/>
      <c r="EB1880" s="451"/>
      <c r="EC1880" s="451"/>
      <c r="ED1880" s="451"/>
      <c r="EE1880" s="451"/>
      <c r="EF1880" s="451"/>
      <c r="EG1880" s="451"/>
      <c r="EH1880" s="451"/>
      <c r="EI1880" s="451"/>
      <c r="EJ1880" s="451"/>
      <c r="EK1880" s="451"/>
      <c r="EL1880" s="451"/>
      <c r="EM1880" s="451"/>
      <c r="EN1880" s="451"/>
      <c r="EO1880" s="451"/>
      <c r="EP1880" s="451"/>
      <c r="EQ1880" s="451"/>
      <c r="ER1880" s="451"/>
      <c r="ES1880" s="451"/>
      <c r="ET1880" s="451"/>
      <c r="EU1880" s="451"/>
      <c r="EV1880" s="451"/>
      <c r="EW1880" s="451"/>
      <c r="EX1880" s="451"/>
      <c r="EY1880" s="451"/>
      <c r="EZ1880" s="451"/>
      <c r="FA1880" s="451"/>
      <c r="FB1880" s="451"/>
      <c r="FC1880" s="451"/>
      <c r="FD1880" s="451"/>
      <c r="FE1880" s="451"/>
      <c r="FF1880" s="451"/>
      <c r="FG1880" s="451"/>
      <c r="FH1880" s="451"/>
      <c r="FI1880" s="451"/>
      <c r="FJ1880" s="451"/>
      <c r="FK1880" s="451"/>
      <c r="FL1880" s="451"/>
      <c r="FM1880" s="451"/>
      <c r="FN1880" s="451"/>
      <c r="FO1880" s="451"/>
      <c r="FP1880" s="451"/>
      <c r="FQ1880" s="451"/>
      <c r="FR1880" s="451"/>
      <c r="FS1880" s="451"/>
      <c r="FT1880" s="451"/>
      <c r="FU1880" s="451"/>
      <c r="FV1880" s="451"/>
      <c r="FW1880" s="451"/>
      <c r="FX1880" s="451"/>
      <c r="FY1880" s="451"/>
      <c r="FZ1880" s="451"/>
      <c r="GA1880" s="451"/>
      <c r="GB1880" s="451"/>
      <c r="GC1880" s="451"/>
      <c r="GD1880" s="451"/>
      <c r="GE1880" s="451"/>
      <c r="GF1880" s="451"/>
      <c r="GG1880" s="451"/>
      <c r="GH1880" s="451"/>
      <c r="GI1880" s="451"/>
      <c r="GJ1880" s="451"/>
      <c r="GK1880" s="451"/>
      <c r="GL1880" s="451"/>
      <c r="GM1880" s="451"/>
      <c r="GN1880" s="451"/>
      <c r="GO1880" s="451"/>
      <c r="GP1880" s="451"/>
      <c r="GQ1880" s="451"/>
      <c r="GR1880" s="451"/>
      <c r="GS1880" s="451"/>
      <c r="GT1880" s="451"/>
      <c r="GU1880" s="451"/>
      <c r="GV1880" s="451"/>
      <c r="GW1880" s="451"/>
      <c r="GX1880" s="451"/>
      <c r="GY1880" s="451"/>
      <c r="GZ1880" s="451"/>
      <c r="HA1880" s="451"/>
      <c r="HB1880" s="451"/>
      <c r="HC1880" s="451"/>
      <c r="HD1880" s="451"/>
      <c r="HE1880" s="451"/>
      <c r="HF1880" s="451"/>
      <c r="HG1880" s="451"/>
      <c r="HH1880" s="451"/>
      <c r="HI1880" s="451"/>
      <c r="HJ1880" s="451"/>
      <c r="HK1880" s="451"/>
      <c r="HL1880" s="451"/>
      <c r="HM1880" s="451"/>
      <c r="HN1880" s="451"/>
      <c r="HO1880" s="451"/>
      <c r="HP1880" s="451"/>
      <c r="HQ1880" s="451"/>
      <c r="HR1880" s="451"/>
      <c r="HS1880" s="451"/>
      <c r="HT1880" s="451"/>
      <c r="HU1880" s="451"/>
      <c r="HV1880" s="451"/>
      <c r="HW1880" s="451"/>
      <c r="HX1880" s="451"/>
      <c r="HY1880" s="451"/>
      <c r="HZ1880" s="451"/>
      <c r="IA1880" s="451"/>
      <c r="IB1880" s="451"/>
      <c r="IC1880" s="451"/>
      <c r="ID1880" s="451"/>
      <c r="IE1880" s="451"/>
      <c r="IF1880" s="451"/>
      <c r="IG1880" s="451"/>
      <c r="IH1880" s="451"/>
    </row>
    <row r="1881" spans="1:242" hidden="1" x14ac:dyDescent="0.25">
      <c r="B1881" s="206">
        <v>172</v>
      </c>
      <c r="C1881" s="435">
        <v>44051</v>
      </c>
      <c r="D1881" s="449" t="s">
        <v>3575</v>
      </c>
      <c r="E1881" s="206"/>
      <c r="F1881" s="206" t="s">
        <v>3586</v>
      </c>
      <c r="G1881" s="208" t="s">
        <v>343</v>
      </c>
      <c r="H1881" s="313"/>
      <c r="I1881" s="209">
        <v>701000</v>
      </c>
      <c r="J1881" s="434">
        <f t="shared" si="31"/>
        <v>8902562</v>
      </c>
      <c r="K1881" s="212" t="s">
        <v>3267</v>
      </c>
    </row>
    <row r="1882" spans="1:242" hidden="1" x14ac:dyDescent="0.25">
      <c r="B1882" s="206">
        <v>173</v>
      </c>
      <c r="C1882" s="435">
        <v>44051</v>
      </c>
      <c r="D1882" s="449" t="s">
        <v>3576</v>
      </c>
      <c r="E1882" s="206"/>
      <c r="F1882" s="206" t="s">
        <v>3587</v>
      </c>
      <c r="G1882" s="208" t="s">
        <v>651</v>
      </c>
      <c r="H1882" s="313"/>
      <c r="I1882" s="209">
        <v>500000</v>
      </c>
      <c r="J1882" s="434">
        <f t="shared" si="31"/>
        <v>8402562</v>
      </c>
      <c r="K1882" s="212" t="s">
        <v>3267</v>
      </c>
    </row>
    <row r="1883" spans="1:242" s="565" customFormat="1" hidden="1" x14ac:dyDescent="0.25">
      <c r="A1883" s="451"/>
      <c r="B1883" s="377">
        <v>174</v>
      </c>
      <c r="C1883" s="436">
        <v>44053</v>
      </c>
      <c r="D1883" s="451" t="s">
        <v>3634</v>
      </c>
      <c r="E1883" s="377" t="s">
        <v>3588</v>
      </c>
      <c r="F1883" s="377"/>
      <c r="G1883" s="437" t="s">
        <v>559</v>
      </c>
      <c r="H1883" s="310"/>
      <c r="I1883" s="445">
        <v>498700</v>
      </c>
      <c r="J1883" s="434">
        <f t="shared" si="31"/>
        <v>7903862</v>
      </c>
      <c r="K1883" s="440" t="s">
        <v>3694</v>
      </c>
      <c r="L1883" s="380"/>
      <c r="M1883" s="451"/>
      <c r="N1883" s="380"/>
      <c r="O1883" s="380"/>
      <c r="P1883" s="380"/>
      <c r="Q1883" s="380"/>
      <c r="R1883" s="380"/>
      <c r="S1883" s="380"/>
      <c r="T1883" s="380"/>
      <c r="U1883" s="380"/>
      <c r="V1883" s="380"/>
      <c r="W1883" s="380"/>
      <c r="X1883" s="380"/>
      <c r="Y1883" s="380"/>
      <c r="Z1883" s="380"/>
      <c r="AA1883" s="380"/>
      <c r="AB1883" s="380"/>
      <c r="AC1883" s="380"/>
      <c r="AD1883" s="380"/>
      <c r="AE1883" s="380"/>
      <c r="AF1883" s="380"/>
      <c r="AG1883" s="380"/>
      <c r="AH1883" s="380"/>
      <c r="AI1883" s="380"/>
      <c r="AJ1883" s="451"/>
      <c r="AK1883" s="451"/>
      <c r="AL1883" s="451"/>
      <c r="AM1883" s="451"/>
      <c r="AN1883" s="451"/>
      <c r="AO1883" s="451"/>
      <c r="AP1883" s="451"/>
      <c r="AQ1883" s="451"/>
      <c r="AR1883" s="451"/>
      <c r="AS1883" s="451"/>
      <c r="AT1883" s="451"/>
      <c r="AU1883" s="451"/>
      <c r="AV1883" s="451"/>
      <c r="AW1883" s="451"/>
      <c r="AX1883" s="451"/>
      <c r="AY1883" s="451"/>
      <c r="AZ1883" s="451"/>
      <c r="BA1883" s="451"/>
      <c r="BB1883" s="451"/>
      <c r="BC1883" s="451"/>
      <c r="BD1883" s="451"/>
      <c r="BE1883" s="451"/>
      <c r="BF1883" s="451"/>
      <c r="BG1883" s="451"/>
      <c r="BH1883" s="451"/>
      <c r="BI1883" s="451"/>
      <c r="BJ1883" s="451"/>
      <c r="BK1883" s="451"/>
      <c r="BL1883" s="451"/>
      <c r="BM1883" s="451"/>
      <c r="BN1883" s="451"/>
      <c r="BO1883" s="451"/>
      <c r="BP1883" s="451"/>
      <c r="BQ1883" s="451"/>
      <c r="BR1883" s="451"/>
      <c r="BS1883" s="451"/>
      <c r="BT1883" s="451"/>
      <c r="BU1883" s="451"/>
      <c r="BV1883" s="451"/>
      <c r="BW1883" s="451"/>
      <c r="BX1883" s="451"/>
      <c r="BY1883" s="451"/>
      <c r="BZ1883" s="451"/>
      <c r="CA1883" s="451"/>
      <c r="CB1883" s="451"/>
      <c r="CC1883" s="451"/>
      <c r="CD1883" s="451"/>
      <c r="CE1883" s="451"/>
      <c r="CF1883" s="451"/>
      <c r="CG1883" s="451"/>
      <c r="CH1883" s="451"/>
      <c r="CI1883" s="451"/>
      <c r="CJ1883" s="451"/>
      <c r="CK1883" s="451"/>
      <c r="CL1883" s="451"/>
      <c r="CM1883" s="451"/>
      <c r="CN1883" s="451"/>
      <c r="CO1883" s="451"/>
      <c r="CP1883" s="451"/>
      <c r="CQ1883" s="451"/>
      <c r="CR1883" s="451"/>
      <c r="CS1883" s="451"/>
      <c r="CT1883" s="451"/>
      <c r="CU1883" s="451"/>
      <c r="CV1883" s="451"/>
      <c r="CW1883" s="451"/>
      <c r="CX1883" s="451"/>
      <c r="CY1883" s="451"/>
      <c r="CZ1883" s="451"/>
      <c r="DA1883" s="451"/>
      <c r="DB1883" s="451"/>
      <c r="DC1883" s="451"/>
      <c r="DD1883" s="451"/>
      <c r="DE1883" s="451"/>
      <c r="DF1883" s="451"/>
      <c r="DG1883" s="451"/>
      <c r="DH1883" s="451"/>
      <c r="DI1883" s="451"/>
      <c r="DJ1883" s="451"/>
      <c r="DK1883" s="451"/>
      <c r="DL1883" s="451"/>
      <c r="DM1883" s="451"/>
      <c r="DN1883" s="451"/>
      <c r="DO1883" s="451"/>
      <c r="DP1883" s="451"/>
      <c r="DQ1883" s="451"/>
      <c r="DR1883" s="451"/>
      <c r="DS1883" s="451"/>
      <c r="DT1883" s="451"/>
      <c r="DU1883" s="451"/>
      <c r="DV1883" s="451"/>
      <c r="DW1883" s="451"/>
      <c r="DX1883" s="451"/>
      <c r="DY1883" s="451"/>
      <c r="DZ1883" s="451"/>
      <c r="EA1883" s="451"/>
      <c r="EB1883" s="451"/>
      <c r="EC1883" s="451"/>
      <c r="ED1883" s="451"/>
      <c r="EE1883" s="451"/>
      <c r="EF1883" s="451"/>
      <c r="EG1883" s="451"/>
      <c r="EH1883" s="451"/>
      <c r="EI1883" s="451"/>
      <c r="EJ1883" s="451"/>
      <c r="EK1883" s="451"/>
      <c r="EL1883" s="451"/>
      <c r="EM1883" s="451"/>
      <c r="EN1883" s="451"/>
      <c r="EO1883" s="451"/>
      <c r="EP1883" s="451"/>
      <c r="EQ1883" s="451"/>
      <c r="ER1883" s="451"/>
      <c r="ES1883" s="451"/>
      <c r="ET1883" s="451"/>
      <c r="EU1883" s="451"/>
      <c r="EV1883" s="451"/>
      <c r="EW1883" s="451"/>
      <c r="EX1883" s="451"/>
      <c r="EY1883" s="451"/>
      <c r="EZ1883" s="451"/>
      <c r="FA1883" s="451"/>
      <c r="FB1883" s="451"/>
      <c r="FC1883" s="451"/>
      <c r="FD1883" s="451"/>
      <c r="FE1883" s="451"/>
      <c r="FF1883" s="451"/>
      <c r="FG1883" s="451"/>
      <c r="FH1883" s="451"/>
      <c r="FI1883" s="451"/>
      <c r="FJ1883" s="451"/>
      <c r="FK1883" s="451"/>
      <c r="FL1883" s="451"/>
      <c r="FM1883" s="451"/>
      <c r="FN1883" s="451"/>
      <c r="FO1883" s="451"/>
      <c r="FP1883" s="451"/>
      <c r="FQ1883" s="451"/>
      <c r="FR1883" s="451"/>
      <c r="FS1883" s="451"/>
      <c r="FT1883" s="451"/>
      <c r="FU1883" s="451"/>
      <c r="FV1883" s="451"/>
      <c r="FW1883" s="451"/>
      <c r="FX1883" s="451"/>
      <c r="FY1883" s="451"/>
      <c r="FZ1883" s="451"/>
      <c r="GA1883" s="451"/>
      <c r="GB1883" s="451"/>
      <c r="GC1883" s="451"/>
      <c r="GD1883" s="451"/>
      <c r="GE1883" s="451"/>
      <c r="GF1883" s="451"/>
      <c r="GG1883" s="451"/>
      <c r="GH1883" s="451"/>
      <c r="GI1883" s="451"/>
      <c r="GJ1883" s="451"/>
      <c r="GK1883" s="451"/>
      <c r="GL1883" s="451"/>
      <c r="GM1883" s="451"/>
      <c r="GN1883" s="451"/>
      <c r="GO1883" s="451"/>
      <c r="GP1883" s="451"/>
      <c r="GQ1883" s="451"/>
      <c r="GR1883" s="451"/>
      <c r="GS1883" s="451"/>
      <c r="GT1883" s="451"/>
      <c r="GU1883" s="451"/>
      <c r="GV1883" s="451"/>
      <c r="GW1883" s="451"/>
      <c r="GX1883" s="451"/>
      <c r="GY1883" s="451"/>
      <c r="GZ1883" s="451"/>
      <c r="HA1883" s="451"/>
      <c r="HB1883" s="451"/>
      <c r="HC1883" s="451"/>
      <c r="HD1883" s="451"/>
      <c r="HE1883" s="451"/>
      <c r="HF1883" s="451"/>
      <c r="HG1883" s="451"/>
      <c r="HH1883" s="451"/>
      <c r="HI1883" s="451"/>
      <c r="HJ1883" s="451"/>
      <c r="HK1883" s="451"/>
      <c r="HL1883" s="451"/>
      <c r="HM1883" s="451"/>
      <c r="HN1883" s="451"/>
      <c r="HO1883" s="451"/>
      <c r="HP1883" s="451"/>
      <c r="HQ1883" s="451"/>
      <c r="HR1883" s="451"/>
      <c r="HS1883" s="451"/>
      <c r="HT1883" s="451"/>
      <c r="HU1883" s="451"/>
      <c r="HV1883" s="451"/>
      <c r="HW1883" s="451"/>
      <c r="HX1883" s="451"/>
      <c r="HY1883" s="451"/>
      <c r="HZ1883" s="451"/>
      <c r="IA1883" s="451"/>
      <c r="IB1883" s="451"/>
      <c r="IC1883" s="451"/>
      <c r="ID1883" s="451"/>
      <c r="IE1883" s="451"/>
      <c r="IF1883" s="451"/>
      <c r="IG1883" s="451"/>
      <c r="IH1883" s="451"/>
    </row>
    <row r="1884" spans="1:242" s="565" customFormat="1" hidden="1" x14ac:dyDescent="0.25">
      <c r="A1884" s="451"/>
      <c r="B1884" s="377">
        <v>175</v>
      </c>
      <c r="C1884" s="436">
        <v>44053</v>
      </c>
      <c r="D1884" s="450" t="s">
        <v>3577</v>
      </c>
      <c r="E1884" s="377" t="s">
        <v>3589</v>
      </c>
      <c r="F1884" s="377" t="s">
        <v>3624</v>
      </c>
      <c r="G1884" s="437" t="s">
        <v>3203</v>
      </c>
      <c r="H1884" s="310"/>
      <c r="I1884" s="445">
        <v>38000</v>
      </c>
      <c r="J1884" s="434">
        <f t="shared" si="31"/>
        <v>7865862</v>
      </c>
      <c r="K1884" s="440" t="s">
        <v>3633</v>
      </c>
      <c r="L1884" s="380"/>
      <c r="M1884" s="451"/>
      <c r="N1884" s="380"/>
      <c r="O1884" s="380"/>
      <c r="P1884" s="380"/>
      <c r="Q1884" s="380"/>
      <c r="R1884" s="380"/>
      <c r="S1884" s="380"/>
      <c r="T1884" s="380"/>
      <c r="U1884" s="380"/>
      <c r="V1884" s="380"/>
      <c r="W1884" s="380"/>
      <c r="X1884" s="380"/>
      <c r="Y1884" s="380"/>
      <c r="Z1884" s="380"/>
      <c r="AA1884" s="380"/>
      <c r="AB1884" s="380"/>
      <c r="AC1884" s="380"/>
      <c r="AD1884" s="380"/>
      <c r="AE1884" s="380"/>
      <c r="AF1884" s="380"/>
      <c r="AG1884" s="380"/>
      <c r="AH1884" s="380"/>
      <c r="AI1884" s="380"/>
      <c r="AJ1884" s="451"/>
      <c r="AK1884" s="451"/>
      <c r="AL1884" s="451"/>
      <c r="AM1884" s="451"/>
      <c r="AN1884" s="451"/>
      <c r="AO1884" s="451"/>
      <c r="AP1884" s="451"/>
      <c r="AQ1884" s="451"/>
      <c r="AR1884" s="451"/>
      <c r="AS1884" s="451"/>
      <c r="AT1884" s="451"/>
      <c r="AU1884" s="451"/>
      <c r="AV1884" s="451"/>
      <c r="AW1884" s="451"/>
      <c r="AX1884" s="451"/>
      <c r="AY1884" s="451"/>
      <c r="AZ1884" s="451"/>
      <c r="BA1884" s="451"/>
      <c r="BB1884" s="451"/>
      <c r="BC1884" s="451"/>
      <c r="BD1884" s="451"/>
      <c r="BE1884" s="451"/>
      <c r="BF1884" s="451"/>
      <c r="BG1884" s="451"/>
      <c r="BH1884" s="451"/>
      <c r="BI1884" s="451"/>
      <c r="BJ1884" s="451"/>
      <c r="BK1884" s="451"/>
      <c r="BL1884" s="451"/>
      <c r="BM1884" s="451"/>
      <c r="BN1884" s="451"/>
      <c r="BO1884" s="451"/>
      <c r="BP1884" s="451"/>
      <c r="BQ1884" s="451"/>
      <c r="BR1884" s="451"/>
      <c r="BS1884" s="451"/>
      <c r="BT1884" s="451"/>
      <c r="BU1884" s="451"/>
      <c r="BV1884" s="451"/>
      <c r="BW1884" s="451"/>
      <c r="BX1884" s="451"/>
      <c r="BY1884" s="451"/>
      <c r="BZ1884" s="451"/>
      <c r="CA1884" s="451"/>
      <c r="CB1884" s="451"/>
      <c r="CC1884" s="451"/>
      <c r="CD1884" s="451"/>
      <c r="CE1884" s="451"/>
      <c r="CF1884" s="451"/>
      <c r="CG1884" s="451"/>
      <c r="CH1884" s="451"/>
      <c r="CI1884" s="451"/>
      <c r="CJ1884" s="451"/>
      <c r="CK1884" s="451"/>
      <c r="CL1884" s="451"/>
      <c r="CM1884" s="451"/>
      <c r="CN1884" s="451"/>
      <c r="CO1884" s="451"/>
      <c r="CP1884" s="451"/>
      <c r="CQ1884" s="451"/>
      <c r="CR1884" s="451"/>
      <c r="CS1884" s="451"/>
      <c r="CT1884" s="451"/>
      <c r="CU1884" s="451"/>
      <c r="CV1884" s="451"/>
      <c r="CW1884" s="451"/>
      <c r="CX1884" s="451"/>
      <c r="CY1884" s="451"/>
      <c r="CZ1884" s="451"/>
      <c r="DA1884" s="451"/>
      <c r="DB1884" s="451"/>
      <c r="DC1884" s="451"/>
      <c r="DD1884" s="451"/>
      <c r="DE1884" s="451"/>
      <c r="DF1884" s="451"/>
      <c r="DG1884" s="451"/>
      <c r="DH1884" s="451"/>
      <c r="DI1884" s="451"/>
      <c r="DJ1884" s="451"/>
      <c r="DK1884" s="451"/>
      <c r="DL1884" s="451"/>
      <c r="DM1884" s="451"/>
      <c r="DN1884" s="451"/>
      <c r="DO1884" s="451"/>
      <c r="DP1884" s="451"/>
      <c r="DQ1884" s="451"/>
      <c r="DR1884" s="451"/>
      <c r="DS1884" s="451"/>
      <c r="DT1884" s="451"/>
      <c r="DU1884" s="451"/>
      <c r="DV1884" s="451"/>
      <c r="DW1884" s="451"/>
      <c r="DX1884" s="451"/>
      <c r="DY1884" s="451"/>
      <c r="DZ1884" s="451"/>
      <c r="EA1884" s="451"/>
      <c r="EB1884" s="451"/>
      <c r="EC1884" s="451"/>
      <c r="ED1884" s="451"/>
      <c r="EE1884" s="451"/>
      <c r="EF1884" s="451"/>
      <c r="EG1884" s="451"/>
      <c r="EH1884" s="451"/>
      <c r="EI1884" s="451"/>
      <c r="EJ1884" s="451"/>
      <c r="EK1884" s="451"/>
      <c r="EL1884" s="451"/>
      <c r="EM1884" s="451"/>
      <c r="EN1884" s="451"/>
      <c r="EO1884" s="451"/>
      <c r="EP1884" s="451"/>
      <c r="EQ1884" s="451"/>
      <c r="ER1884" s="451"/>
      <c r="ES1884" s="451"/>
      <c r="ET1884" s="451"/>
      <c r="EU1884" s="451"/>
      <c r="EV1884" s="451"/>
      <c r="EW1884" s="451"/>
      <c r="EX1884" s="451"/>
      <c r="EY1884" s="451"/>
      <c r="EZ1884" s="451"/>
      <c r="FA1884" s="451"/>
      <c r="FB1884" s="451"/>
      <c r="FC1884" s="451"/>
      <c r="FD1884" s="451"/>
      <c r="FE1884" s="451"/>
      <c r="FF1884" s="451"/>
      <c r="FG1884" s="451"/>
      <c r="FH1884" s="451"/>
      <c r="FI1884" s="451"/>
      <c r="FJ1884" s="451"/>
      <c r="FK1884" s="451"/>
      <c r="FL1884" s="451"/>
      <c r="FM1884" s="451"/>
      <c r="FN1884" s="451"/>
      <c r="FO1884" s="451"/>
      <c r="FP1884" s="451"/>
      <c r="FQ1884" s="451"/>
      <c r="FR1884" s="451"/>
      <c r="FS1884" s="451"/>
      <c r="FT1884" s="451"/>
      <c r="FU1884" s="451"/>
      <c r="FV1884" s="451"/>
      <c r="FW1884" s="451"/>
      <c r="FX1884" s="451"/>
      <c r="FY1884" s="451"/>
      <c r="FZ1884" s="451"/>
      <c r="GA1884" s="451"/>
      <c r="GB1884" s="451"/>
      <c r="GC1884" s="451"/>
      <c r="GD1884" s="451"/>
      <c r="GE1884" s="451"/>
      <c r="GF1884" s="451"/>
      <c r="GG1884" s="451"/>
      <c r="GH1884" s="451"/>
      <c r="GI1884" s="451"/>
      <c r="GJ1884" s="451"/>
      <c r="GK1884" s="451"/>
      <c r="GL1884" s="451"/>
      <c r="GM1884" s="451"/>
      <c r="GN1884" s="451"/>
      <c r="GO1884" s="451"/>
      <c r="GP1884" s="451"/>
      <c r="GQ1884" s="451"/>
      <c r="GR1884" s="451"/>
      <c r="GS1884" s="451"/>
      <c r="GT1884" s="451"/>
      <c r="GU1884" s="451"/>
      <c r="GV1884" s="451"/>
      <c r="GW1884" s="451"/>
      <c r="GX1884" s="451"/>
      <c r="GY1884" s="451"/>
      <c r="GZ1884" s="451"/>
      <c r="HA1884" s="451"/>
      <c r="HB1884" s="451"/>
      <c r="HC1884" s="451"/>
      <c r="HD1884" s="451"/>
      <c r="HE1884" s="451"/>
      <c r="HF1884" s="451"/>
      <c r="HG1884" s="451"/>
      <c r="HH1884" s="451"/>
      <c r="HI1884" s="451"/>
      <c r="HJ1884" s="451"/>
      <c r="HK1884" s="451"/>
      <c r="HL1884" s="451"/>
      <c r="HM1884" s="451"/>
      <c r="HN1884" s="451"/>
      <c r="HO1884" s="451"/>
      <c r="HP1884" s="451"/>
      <c r="HQ1884" s="451"/>
      <c r="HR1884" s="451"/>
      <c r="HS1884" s="451"/>
      <c r="HT1884" s="451"/>
      <c r="HU1884" s="451"/>
      <c r="HV1884" s="451"/>
      <c r="HW1884" s="451"/>
      <c r="HX1884" s="451"/>
      <c r="HY1884" s="451"/>
      <c r="HZ1884" s="451"/>
      <c r="IA1884" s="451"/>
      <c r="IB1884" s="451"/>
      <c r="IC1884" s="451"/>
      <c r="ID1884" s="451"/>
      <c r="IE1884" s="451"/>
      <c r="IF1884" s="451"/>
      <c r="IG1884" s="451"/>
      <c r="IH1884" s="451"/>
    </row>
    <row r="1885" spans="1:242" hidden="1" x14ac:dyDescent="0.25">
      <c r="B1885" s="206">
        <v>176</v>
      </c>
      <c r="C1885" s="435">
        <v>44053</v>
      </c>
      <c r="D1885" s="449" t="s">
        <v>3578</v>
      </c>
      <c r="E1885" s="206"/>
      <c r="F1885" s="206" t="s">
        <v>3590</v>
      </c>
      <c r="G1885" s="208" t="s">
        <v>38</v>
      </c>
      <c r="H1885" s="313"/>
      <c r="I1885" s="209">
        <v>5900000</v>
      </c>
      <c r="J1885" s="434">
        <f t="shared" si="31"/>
        <v>1965862</v>
      </c>
      <c r="K1885" s="212" t="s">
        <v>3267</v>
      </c>
    </row>
    <row r="1886" spans="1:242" s="565" customFormat="1" hidden="1" x14ac:dyDescent="0.25">
      <c r="A1886" s="451"/>
      <c r="B1886" s="377">
        <v>177</v>
      </c>
      <c r="C1886" s="436">
        <v>44053</v>
      </c>
      <c r="D1886" s="450" t="s">
        <v>3579</v>
      </c>
      <c r="E1886" s="377" t="s">
        <v>3591</v>
      </c>
      <c r="F1886" s="377"/>
      <c r="G1886" s="437" t="s">
        <v>787</v>
      </c>
      <c r="H1886" s="310"/>
      <c r="I1886" s="445">
        <v>1500000</v>
      </c>
      <c r="J1886" s="434">
        <f t="shared" si="31"/>
        <v>465862</v>
      </c>
      <c r="K1886" s="440" t="s">
        <v>3665</v>
      </c>
      <c r="L1886" s="380"/>
      <c r="M1886" s="451"/>
      <c r="N1886" s="380"/>
      <c r="O1886" s="380"/>
      <c r="P1886" s="380"/>
      <c r="Q1886" s="380"/>
      <c r="R1886" s="380"/>
      <c r="S1886" s="380"/>
      <c r="T1886" s="380"/>
      <c r="U1886" s="380"/>
      <c r="V1886" s="380"/>
      <c r="W1886" s="380"/>
      <c r="X1886" s="380"/>
      <c r="Y1886" s="380"/>
      <c r="Z1886" s="380"/>
      <c r="AA1886" s="380"/>
      <c r="AB1886" s="380"/>
      <c r="AC1886" s="380"/>
      <c r="AD1886" s="380"/>
      <c r="AE1886" s="380"/>
      <c r="AF1886" s="380"/>
      <c r="AG1886" s="380"/>
      <c r="AH1886" s="380"/>
      <c r="AI1886" s="380"/>
      <c r="AJ1886" s="451"/>
      <c r="AK1886" s="451"/>
      <c r="AL1886" s="451"/>
      <c r="AM1886" s="451"/>
      <c r="AN1886" s="451"/>
      <c r="AO1886" s="451"/>
      <c r="AP1886" s="451"/>
      <c r="AQ1886" s="451"/>
      <c r="AR1886" s="451"/>
      <c r="AS1886" s="451"/>
      <c r="AT1886" s="451"/>
      <c r="AU1886" s="451"/>
      <c r="AV1886" s="451"/>
      <c r="AW1886" s="451"/>
      <c r="AX1886" s="451"/>
      <c r="AY1886" s="451"/>
      <c r="AZ1886" s="451"/>
      <c r="BA1886" s="451"/>
      <c r="BB1886" s="451"/>
      <c r="BC1886" s="451"/>
      <c r="BD1886" s="451"/>
      <c r="BE1886" s="451"/>
      <c r="BF1886" s="451"/>
      <c r="BG1886" s="451"/>
      <c r="BH1886" s="451"/>
      <c r="BI1886" s="451"/>
      <c r="BJ1886" s="451"/>
      <c r="BK1886" s="451"/>
      <c r="BL1886" s="451"/>
      <c r="BM1886" s="451"/>
      <c r="BN1886" s="451"/>
      <c r="BO1886" s="451"/>
      <c r="BP1886" s="451"/>
      <c r="BQ1886" s="451"/>
      <c r="BR1886" s="451"/>
      <c r="BS1886" s="451"/>
      <c r="BT1886" s="451"/>
      <c r="BU1886" s="451"/>
      <c r="BV1886" s="451"/>
      <c r="BW1886" s="451"/>
      <c r="BX1886" s="451"/>
      <c r="BY1886" s="451"/>
      <c r="BZ1886" s="451"/>
      <c r="CA1886" s="451"/>
      <c r="CB1886" s="451"/>
      <c r="CC1886" s="451"/>
      <c r="CD1886" s="451"/>
      <c r="CE1886" s="451"/>
      <c r="CF1886" s="451"/>
      <c r="CG1886" s="451"/>
      <c r="CH1886" s="451"/>
      <c r="CI1886" s="451"/>
      <c r="CJ1886" s="451"/>
      <c r="CK1886" s="451"/>
      <c r="CL1886" s="451"/>
      <c r="CM1886" s="451"/>
      <c r="CN1886" s="451"/>
      <c r="CO1886" s="451"/>
      <c r="CP1886" s="451"/>
      <c r="CQ1886" s="451"/>
      <c r="CR1886" s="451"/>
      <c r="CS1886" s="451"/>
      <c r="CT1886" s="451"/>
      <c r="CU1886" s="451"/>
      <c r="CV1886" s="451"/>
      <c r="CW1886" s="451"/>
      <c r="CX1886" s="451"/>
      <c r="CY1886" s="451"/>
      <c r="CZ1886" s="451"/>
      <c r="DA1886" s="451"/>
      <c r="DB1886" s="451"/>
      <c r="DC1886" s="451"/>
      <c r="DD1886" s="451"/>
      <c r="DE1886" s="451"/>
      <c r="DF1886" s="451"/>
      <c r="DG1886" s="451"/>
      <c r="DH1886" s="451"/>
      <c r="DI1886" s="451"/>
      <c r="DJ1886" s="451"/>
      <c r="DK1886" s="451"/>
      <c r="DL1886" s="451"/>
      <c r="DM1886" s="451"/>
      <c r="DN1886" s="451"/>
      <c r="DO1886" s="451"/>
      <c r="DP1886" s="451"/>
      <c r="DQ1886" s="451"/>
      <c r="DR1886" s="451"/>
      <c r="DS1886" s="451"/>
      <c r="DT1886" s="451"/>
      <c r="DU1886" s="451"/>
      <c r="DV1886" s="451"/>
      <c r="DW1886" s="451"/>
      <c r="DX1886" s="451"/>
      <c r="DY1886" s="451"/>
      <c r="DZ1886" s="451"/>
      <c r="EA1886" s="451"/>
      <c r="EB1886" s="451"/>
      <c r="EC1886" s="451"/>
      <c r="ED1886" s="451"/>
      <c r="EE1886" s="451"/>
      <c r="EF1886" s="451"/>
      <c r="EG1886" s="451"/>
      <c r="EH1886" s="451"/>
      <c r="EI1886" s="451"/>
      <c r="EJ1886" s="451"/>
      <c r="EK1886" s="451"/>
      <c r="EL1886" s="451"/>
      <c r="EM1886" s="451"/>
      <c r="EN1886" s="451"/>
      <c r="EO1886" s="451"/>
      <c r="EP1886" s="451"/>
      <c r="EQ1886" s="451"/>
      <c r="ER1886" s="451"/>
      <c r="ES1886" s="451"/>
      <c r="ET1886" s="451"/>
      <c r="EU1886" s="451"/>
      <c r="EV1886" s="451"/>
      <c r="EW1886" s="451"/>
      <c r="EX1886" s="451"/>
      <c r="EY1886" s="451"/>
      <c r="EZ1886" s="451"/>
      <c r="FA1886" s="451"/>
      <c r="FB1886" s="451"/>
      <c r="FC1886" s="451"/>
      <c r="FD1886" s="451"/>
      <c r="FE1886" s="451"/>
      <c r="FF1886" s="451"/>
      <c r="FG1886" s="451"/>
      <c r="FH1886" s="451"/>
      <c r="FI1886" s="451"/>
      <c r="FJ1886" s="451"/>
      <c r="FK1886" s="451"/>
      <c r="FL1886" s="451"/>
      <c r="FM1886" s="451"/>
      <c r="FN1886" s="451"/>
      <c r="FO1886" s="451"/>
      <c r="FP1886" s="451"/>
      <c r="FQ1886" s="451"/>
      <c r="FR1886" s="451"/>
      <c r="FS1886" s="451"/>
      <c r="FT1886" s="451"/>
      <c r="FU1886" s="451"/>
      <c r="FV1886" s="451"/>
      <c r="FW1886" s="451"/>
      <c r="FX1886" s="451"/>
      <c r="FY1886" s="451"/>
      <c r="FZ1886" s="451"/>
      <c r="GA1886" s="451"/>
      <c r="GB1886" s="451"/>
      <c r="GC1886" s="451"/>
      <c r="GD1886" s="451"/>
      <c r="GE1886" s="451"/>
      <c r="GF1886" s="451"/>
      <c r="GG1886" s="451"/>
      <c r="GH1886" s="451"/>
      <c r="GI1886" s="451"/>
      <c r="GJ1886" s="451"/>
      <c r="GK1886" s="451"/>
      <c r="GL1886" s="451"/>
      <c r="GM1886" s="451"/>
      <c r="GN1886" s="451"/>
      <c r="GO1886" s="451"/>
      <c r="GP1886" s="451"/>
      <c r="GQ1886" s="451"/>
      <c r="GR1886" s="451"/>
      <c r="GS1886" s="451"/>
      <c r="GT1886" s="451"/>
      <c r="GU1886" s="451"/>
      <c r="GV1886" s="451"/>
      <c r="GW1886" s="451"/>
      <c r="GX1886" s="451"/>
      <c r="GY1886" s="451"/>
      <c r="GZ1886" s="451"/>
      <c r="HA1886" s="451"/>
      <c r="HB1886" s="451"/>
      <c r="HC1886" s="451"/>
      <c r="HD1886" s="451"/>
      <c r="HE1886" s="451"/>
      <c r="HF1886" s="451"/>
      <c r="HG1886" s="451"/>
      <c r="HH1886" s="451"/>
      <c r="HI1886" s="451"/>
      <c r="HJ1886" s="451"/>
      <c r="HK1886" s="451"/>
      <c r="HL1886" s="451"/>
      <c r="HM1886" s="451"/>
      <c r="HN1886" s="451"/>
      <c r="HO1886" s="451"/>
      <c r="HP1886" s="451"/>
      <c r="HQ1886" s="451"/>
      <c r="HR1886" s="451"/>
      <c r="HS1886" s="451"/>
      <c r="HT1886" s="451"/>
      <c r="HU1886" s="451"/>
      <c r="HV1886" s="451"/>
      <c r="HW1886" s="451"/>
      <c r="HX1886" s="451"/>
      <c r="HY1886" s="451"/>
      <c r="HZ1886" s="451"/>
      <c r="IA1886" s="451"/>
      <c r="IB1886" s="451"/>
      <c r="IC1886" s="451"/>
      <c r="ID1886" s="451"/>
      <c r="IE1886" s="451"/>
      <c r="IF1886" s="451"/>
      <c r="IG1886" s="451"/>
      <c r="IH1886" s="451"/>
    </row>
    <row r="1887" spans="1:242" s="566" customFormat="1" hidden="1" x14ac:dyDescent="0.25">
      <c r="A1887" s="488"/>
      <c r="B1887" s="452">
        <v>178</v>
      </c>
      <c r="C1887" s="453">
        <v>44054</v>
      </c>
      <c r="D1887" s="454" t="s">
        <v>3595</v>
      </c>
      <c r="E1887" s="452"/>
      <c r="F1887" s="452"/>
      <c r="G1887" s="455"/>
      <c r="H1887" s="646">
        <v>13572438</v>
      </c>
      <c r="I1887" s="647"/>
      <c r="J1887" s="434">
        <f t="shared" si="31"/>
        <v>14038300</v>
      </c>
      <c r="K1887" s="458" t="s">
        <v>3695</v>
      </c>
      <c r="L1887" s="530"/>
      <c r="M1887" s="488"/>
      <c r="N1887" s="530"/>
      <c r="O1887" s="530"/>
      <c r="P1887" s="530"/>
      <c r="Q1887" s="530"/>
      <c r="R1887" s="530"/>
      <c r="S1887" s="530"/>
      <c r="T1887" s="530"/>
      <c r="U1887" s="530"/>
      <c r="V1887" s="530"/>
      <c r="W1887" s="530"/>
      <c r="X1887" s="530"/>
      <c r="Y1887" s="530"/>
      <c r="Z1887" s="530"/>
      <c r="AA1887" s="530"/>
      <c r="AB1887" s="530"/>
      <c r="AC1887" s="530"/>
      <c r="AD1887" s="530"/>
      <c r="AE1887" s="530"/>
      <c r="AF1887" s="530"/>
      <c r="AG1887" s="530"/>
      <c r="AH1887" s="530"/>
      <c r="AI1887" s="530"/>
      <c r="AJ1887" s="488"/>
      <c r="AK1887" s="488"/>
      <c r="AL1887" s="488"/>
      <c r="AM1887" s="488"/>
      <c r="AN1887" s="488"/>
      <c r="AO1887" s="488"/>
      <c r="AP1887" s="488"/>
      <c r="AQ1887" s="488"/>
      <c r="AR1887" s="488"/>
      <c r="AS1887" s="488"/>
      <c r="AT1887" s="488"/>
      <c r="AU1887" s="488"/>
      <c r="AV1887" s="488"/>
      <c r="AW1887" s="488"/>
      <c r="AX1887" s="488"/>
      <c r="AY1887" s="488"/>
      <c r="AZ1887" s="488"/>
      <c r="BA1887" s="488"/>
      <c r="BB1887" s="488"/>
      <c r="BC1887" s="488"/>
      <c r="BD1887" s="488"/>
      <c r="BE1887" s="488"/>
      <c r="BF1887" s="488"/>
      <c r="BG1887" s="488"/>
      <c r="BH1887" s="488"/>
      <c r="BI1887" s="488"/>
      <c r="BJ1887" s="488"/>
      <c r="BK1887" s="488"/>
      <c r="BL1887" s="488"/>
      <c r="BM1887" s="488"/>
      <c r="BN1887" s="488"/>
      <c r="BO1887" s="488"/>
      <c r="BP1887" s="488"/>
      <c r="BQ1887" s="488"/>
      <c r="BR1887" s="488"/>
      <c r="BS1887" s="488"/>
      <c r="BT1887" s="488"/>
      <c r="BU1887" s="488"/>
      <c r="BV1887" s="488"/>
      <c r="BW1887" s="488"/>
      <c r="BX1887" s="488"/>
      <c r="BY1887" s="488"/>
      <c r="BZ1887" s="488"/>
      <c r="CA1887" s="488"/>
      <c r="CB1887" s="488"/>
      <c r="CC1887" s="488"/>
      <c r="CD1887" s="488"/>
      <c r="CE1887" s="488"/>
      <c r="CF1887" s="488"/>
      <c r="CG1887" s="488"/>
      <c r="CH1887" s="488"/>
      <c r="CI1887" s="488"/>
      <c r="CJ1887" s="488"/>
      <c r="CK1887" s="488"/>
      <c r="CL1887" s="488"/>
      <c r="CM1887" s="488"/>
      <c r="CN1887" s="488"/>
      <c r="CO1887" s="488"/>
      <c r="CP1887" s="488"/>
      <c r="CQ1887" s="488"/>
      <c r="CR1887" s="488"/>
      <c r="CS1887" s="488"/>
      <c r="CT1887" s="488"/>
      <c r="CU1887" s="488"/>
      <c r="CV1887" s="488"/>
      <c r="CW1887" s="488"/>
      <c r="CX1887" s="488"/>
      <c r="CY1887" s="488"/>
      <c r="CZ1887" s="488"/>
      <c r="DA1887" s="488"/>
      <c r="DB1887" s="488"/>
      <c r="DC1887" s="488"/>
      <c r="DD1887" s="488"/>
      <c r="DE1887" s="488"/>
      <c r="DF1887" s="488"/>
      <c r="DG1887" s="488"/>
      <c r="DH1887" s="488"/>
      <c r="DI1887" s="488"/>
      <c r="DJ1887" s="488"/>
      <c r="DK1887" s="488"/>
      <c r="DL1887" s="488"/>
      <c r="DM1887" s="488"/>
      <c r="DN1887" s="488"/>
      <c r="DO1887" s="488"/>
      <c r="DP1887" s="488"/>
      <c r="DQ1887" s="488"/>
      <c r="DR1887" s="488"/>
      <c r="DS1887" s="488"/>
      <c r="DT1887" s="488"/>
      <c r="DU1887" s="488"/>
      <c r="DV1887" s="488"/>
      <c r="DW1887" s="488"/>
      <c r="DX1887" s="488"/>
      <c r="DY1887" s="488"/>
      <c r="DZ1887" s="488"/>
      <c r="EA1887" s="488"/>
      <c r="EB1887" s="488"/>
      <c r="EC1887" s="488"/>
      <c r="ED1887" s="488"/>
      <c r="EE1887" s="488"/>
      <c r="EF1887" s="488"/>
      <c r="EG1887" s="488"/>
      <c r="EH1887" s="488"/>
      <c r="EI1887" s="488"/>
      <c r="EJ1887" s="488"/>
      <c r="EK1887" s="488"/>
      <c r="EL1887" s="488"/>
      <c r="EM1887" s="488"/>
      <c r="EN1887" s="488"/>
      <c r="EO1887" s="488"/>
      <c r="EP1887" s="488"/>
      <c r="EQ1887" s="488"/>
      <c r="ER1887" s="488"/>
      <c r="ES1887" s="488"/>
      <c r="ET1887" s="488"/>
      <c r="EU1887" s="488"/>
      <c r="EV1887" s="488"/>
      <c r="EW1887" s="488"/>
      <c r="EX1887" s="488"/>
      <c r="EY1887" s="488"/>
      <c r="EZ1887" s="488"/>
      <c r="FA1887" s="488"/>
      <c r="FB1887" s="488"/>
      <c r="FC1887" s="488"/>
      <c r="FD1887" s="488"/>
      <c r="FE1887" s="488"/>
      <c r="FF1887" s="488"/>
      <c r="FG1887" s="488"/>
      <c r="FH1887" s="488"/>
      <c r="FI1887" s="488"/>
      <c r="FJ1887" s="488"/>
      <c r="FK1887" s="488"/>
      <c r="FL1887" s="488"/>
      <c r="FM1887" s="488"/>
      <c r="FN1887" s="488"/>
      <c r="FO1887" s="488"/>
      <c r="FP1887" s="488"/>
      <c r="FQ1887" s="488"/>
      <c r="FR1887" s="488"/>
      <c r="FS1887" s="488"/>
      <c r="FT1887" s="488"/>
      <c r="FU1887" s="488"/>
      <c r="FV1887" s="488"/>
      <c r="FW1887" s="488"/>
      <c r="FX1887" s="488"/>
      <c r="FY1887" s="488"/>
      <c r="FZ1887" s="488"/>
      <c r="GA1887" s="488"/>
      <c r="GB1887" s="488"/>
      <c r="GC1887" s="488"/>
      <c r="GD1887" s="488"/>
      <c r="GE1887" s="488"/>
      <c r="GF1887" s="488"/>
      <c r="GG1887" s="488"/>
      <c r="GH1887" s="488"/>
      <c r="GI1887" s="488"/>
      <c r="GJ1887" s="488"/>
      <c r="GK1887" s="488"/>
      <c r="GL1887" s="488"/>
      <c r="GM1887" s="488"/>
      <c r="GN1887" s="488"/>
      <c r="GO1887" s="488"/>
      <c r="GP1887" s="488"/>
      <c r="GQ1887" s="488"/>
      <c r="GR1887" s="488"/>
      <c r="GS1887" s="488"/>
      <c r="GT1887" s="488"/>
      <c r="GU1887" s="488"/>
      <c r="GV1887" s="488"/>
      <c r="GW1887" s="488"/>
      <c r="GX1887" s="488"/>
      <c r="GY1887" s="488"/>
      <c r="GZ1887" s="488"/>
      <c r="HA1887" s="488"/>
      <c r="HB1887" s="488"/>
      <c r="HC1887" s="488"/>
      <c r="HD1887" s="488"/>
      <c r="HE1887" s="488"/>
      <c r="HF1887" s="488"/>
      <c r="HG1887" s="488"/>
      <c r="HH1887" s="488"/>
      <c r="HI1887" s="488"/>
      <c r="HJ1887" s="488"/>
      <c r="HK1887" s="488"/>
      <c r="HL1887" s="488"/>
      <c r="HM1887" s="488"/>
      <c r="HN1887" s="488"/>
      <c r="HO1887" s="488"/>
      <c r="HP1887" s="488"/>
      <c r="HQ1887" s="488"/>
      <c r="HR1887" s="488"/>
      <c r="HS1887" s="488"/>
      <c r="HT1887" s="488"/>
      <c r="HU1887" s="488"/>
      <c r="HV1887" s="488"/>
      <c r="HW1887" s="488"/>
      <c r="HX1887" s="488"/>
      <c r="HY1887" s="488"/>
      <c r="HZ1887" s="488"/>
      <c r="IA1887" s="488"/>
      <c r="IB1887" s="488"/>
      <c r="IC1887" s="488"/>
      <c r="ID1887" s="488"/>
      <c r="IE1887" s="488"/>
      <c r="IF1887" s="488"/>
      <c r="IG1887" s="488"/>
      <c r="IH1887" s="488"/>
    </row>
    <row r="1888" spans="1:242" hidden="1" x14ac:dyDescent="0.25">
      <c r="B1888" s="459">
        <v>179</v>
      </c>
      <c r="C1888" s="460">
        <v>44054</v>
      </c>
      <c r="D1888" s="461" t="s">
        <v>3596</v>
      </c>
      <c r="E1888" s="459" t="s">
        <v>3611</v>
      </c>
      <c r="F1888" s="462" t="s">
        <v>3612</v>
      </c>
      <c r="G1888" s="463" t="s">
        <v>1885</v>
      </c>
      <c r="H1888" s="648"/>
      <c r="I1888" s="468">
        <v>2047000</v>
      </c>
      <c r="J1888" s="434">
        <f t="shared" si="31"/>
        <v>11991300</v>
      </c>
      <c r="K1888" s="458" t="s">
        <v>3626</v>
      </c>
    </row>
    <row r="1889" spans="1:242" hidden="1" x14ac:dyDescent="0.25">
      <c r="B1889" s="459">
        <v>180</v>
      </c>
      <c r="C1889" s="460">
        <v>44054</v>
      </c>
      <c r="D1889" s="461" t="s">
        <v>3597</v>
      </c>
      <c r="E1889" s="459"/>
      <c r="F1889" s="466"/>
      <c r="G1889" s="463" t="s">
        <v>1885</v>
      </c>
      <c r="H1889" s="648">
        <v>138000</v>
      </c>
      <c r="I1889" s="468"/>
      <c r="J1889" s="434">
        <f t="shared" si="31"/>
        <v>12129300</v>
      </c>
      <c r="K1889" s="458" t="s">
        <v>3627</v>
      </c>
    </row>
    <row r="1890" spans="1:242" hidden="1" x14ac:dyDescent="0.25">
      <c r="B1890" s="459">
        <v>181</v>
      </c>
      <c r="C1890" s="460">
        <v>44054</v>
      </c>
      <c r="D1890" s="461" t="s">
        <v>3598</v>
      </c>
      <c r="E1890" s="467"/>
      <c r="F1890" s="466" t="s">
        <v>3613</v>
      </c>
      <c r="G1890" s="463" t="s">
        <v>1885</v>
      </c>
      <c r="H1890" s="648">
        <v>1132000</v>
      </c>
      <c r="I1890" s="468"/>
      <c r="J1890" s="434">
        <f t="shared" si="31"/>
        <v>13261300</v>
      </c>
      <c r="K1890" s="458" t="s">
        <v>3628</v>
      </c>
    </row>
    <row r="1891" spans="1:242" s="569" customFormat="1" hidden="1" x14ac:dyDescent="0.25">
      <c r="A1891" s="567"/>
      <c r="B1891" s="459">
        <v>182</v>
      </c>
      <c r="C1891" s="460">
        <v>44054</v>
      </c>
      <c r="D1891" s="461" t="s">
        <v>3599</v>
      </c>
      <c r="E1891" s="459" t="s">
        <v>3614</v>
      </c>
      <c r="F1891" s="466"/>
      <c r="G1891" s="463" t="s">
        <v>3592</v>
      </c>
      <c r="H1891" s="648"/>
      <c r="I1891" s="468">
        <v>6000000</v>
      </c>
      <c r="J1891" s="434">
        <f t="shared" si="31"/>
        <v>7261300</v>
      </c>
      <c r="K1891" s="458" t="s">
        <v>3727</v>
      </c>
      <c r="L1891" s="568"/>
      <c r="M1891" s="567"/>
      <c r="N1891" s="568"/>
      <c r="O1891" s="568"/>
      <c r="P1891" s="568"/>
      <c r="Q1891" s="568"/>
      <c r="R1891" s="568"/>
      <c r="S1891" s="568"/>
      <c r="T1891" s="568"/>
      <c r="U1891" s="568"/>
      <c r="V1891" s="568"/>
      <c r="W1891" s="568"/>
      <c r="X1891" s="568"/>
      <c r="Y1891" s="568"/>
      <c r="Z1891" s="568"/>
      <c r="AA1891" s="568"/>
      <c r="AB1891" s="568"/>
      <c r="AC1891" s="568"/>
      <c r="AD1891" s="568"/>
      <c r="AE1891" s="568"/>
      <c r="AF1891" s="568"/>
      <c r="AG1891" s="568"/>
      <c r="AH1891" s="568"/>
      <c r="AI1891" s="568"/>
      <c r="AJ1891" s="567"/>
      <c r="AK1891" s="567"/>
      <c r="AL1891" s="567"/>
      <c r="AM1891" s="567"/>
      <c r="AN1891" s="567"/>
      <c r="AO1891" s="567"/>
      <c r="AP1891" s="567"/>
      <c r="AQ1891" s="567"/>
      <c r="AR1891" s="567"/>
      <c r="AS1891" s="567"/>
      <c r="AT1891" s="567"/>
      <c r="AU1891" s="567"/>
      <c r="AV1891" s="567"/>
      <c r="AW1891" s="567"/>
      <c r="AX1891" s="567"/>
      <c r="AY1891" s="567"/>
      <c r="AZ1891" s="567"/>
      <c r="BA1891" s="567"/>
      <c r="BB1891" s="567"/>
      <c r="BC1891" s="567"/>
      <c r="BD1891" s="567"/>
      <c r="BE1891" s="567"/>
      <c r="BF1891" s="567"/>
      <c r="BG1891" s="567"/>
      <c r="BH1891" s="567"/>
      <c r="BI1891" s="567"/>
      <c r="BJ1891" s="567"/>
      <c r="BK1891" s="567"/>
      <c r="BL1891" s="567"/>
      <c r="BM1891" s="567"/>
      <c r="BN1891" s="567"/>
      <c r="BO1891" s="567"/>
      <c r="BP1891" s="567"/>
      <c r="BQ1891" s="567"/>
      <c r="BR1891" s="567"/>
      <c r="BS1891" s="567"/>
      <c r="BT1891" s="567"/>
      <c r="BU1891" s="567"/>
      <c r="BV1891" s="567"/>
      <c r="BW1891" s="567"/>
      <c r="BX1891" s="567"/>
      <c r="BY1891" s="567"/>
      <c r="BZ1891" s="567"/>
      <c r="CA1891" s="567"/>
      <c r="CB1891" s="567"/>
      <c r="CC1891" s="567"/>
      <c r="CD1891" s="567"/>
      <c r="CE1891" s="567"/>
      <c r="CF1891" s="567"/>
      <c r="CG1891" s="567"/>
      <c r="CH1891" s="567"/>
      <c r="CI1891" s="567"/>
      <c r="CJ1891" s="567"/>
      <c r="CK1891" s="567"/>
      <c r="CL1891" s="567"/>
      <c r="CM1891" s="567"/>
      <c r="CN1891" s="567"/>
      <c r="CO1891" s="567"/>
      <c r="CP1891" s="567"/>
      <c r="CQ1891" s="567"/>
      <c r="CR1891" s="567"/>
      <c r="CS1891" s="567"/>
      <c r="CT1891" s="567"/>
      <c r="CU1891" s="567"/>
      <c r="CV1891" s="567"/>
      <c r="CW1891" s="567"/>
      <c r="CX1891" s="567"/>
      <c r="CY1891" s="567"/>
      <c r="CZ1891" s="567"/>
      <c r="DA1891" s="567"/>
      <c r="DB1891" s="567"/>
      <c r="DC1891" s="567"/>
      <c r="DD1891" s="567"/>
      <c r="DE1891" s="567"/>
      <c r="DF1891" s="567"/>
      <c r="DG1891" s="567"/>
      <c r="DH1891" s="567"/>
      <c r="DI1891" s="567"/>
      <c r="DJ1891" s="567"/>
      <c r="DK1891" s="567"/>
      <c r="DL1891" s="567"/>
      <c r="DM1891" s="567"/>
      <c r="DN1891" s="567"/>
      <c r="DO1891" s="567"/>
      <c r="DP1891" s="567"/>
      <c r="DQ1891" s="567"/>
      <c r="DR1891" s="567"/>
      <c r="DS1891" s="567"/>
      <c r="DT1891" s="567"/>
      <c r="DU1891" s="567"/>
      <c r="DV1891" s="567"/>
      <c r="DW1891" s="567"/>
      <c r="DX1891" s="567"/>
      <c r="DY1891" s="567"/>
      <c r="DZ1891" s="567"/>
      <c r="EA1891" s="567"/>
      <c r="EB1891" s="567"/>
      <c r="EC1891" s="567"/>
      <c r="ED1891" s="567"/>
      <c r="EE1891" s="567"/>
      <c r="EF1891" s="567"/>
      <c r="EG1891" s="567"/>
      <c r="EH1891" s="567"/>
      <c r="EI1891" s="567"/>
      <c r="EJ1891" s="567"/>
      <c r="EK1891" s="567"/>
      <c r="EL1891" s="567"/>
      <c r="EM1891" s="567"/>
      <c r="EN1891" s="567"/>
      <c r="EO1891" s="567"/>
      <c r="EP1891" s="567"/>
      <c r="EQ1891" s="567"/>
      <c r="ER1891" s="567"/>
      <c r="ES1891" s="567"/>
      <c r="ET1891" s="567"/>
      <c r="EU1891" s="567"/>
      <c r="EV1891" s="567"/>
      <c r="EW1891" s="567"/>
      <c r="EX1891" s="567"/>
      <c r="EY1891" s="567"/>
      <c r="EZ1891" s="567"/>
      <c r="FA1891" s="567"/>
      <c r="FB1891" s="567"/>
      <c r="FC1891" s="567"/>
      <c r="FD1891" s="567"/>
      <c r="FE1891" s="567"/>
      <c r="FF1891" s="567"/>
      <c r="FG1891" s="567"/>
      <c r="FH1891" s="567"/>
      <c r="FI1891" s="567"/>
      <c r="FJ1891" s="567"/>
      <c r="FK1891" s="567"/>
      <c r="FL1891" s="567"/>
      <c r="FM1891" s="567"/>
      <c r="FN1891" s="567"/>
      <c r="FO1891" s="567"/>
      <c r="FP1891" s="567"/>
      <c r="FQ1891" s="567"/>
      <c r="FR1891" s="567"/>
      <c r="FS1891" s="567"/>
      <c r="FT1891" s="567"/>
      <c r="FU1891" s="567"/>
      <c r="FV1891" s="567"/>
      <c r="FW1891" s="567"/>
      <c r="FX1891" s="567"/>
      <c r="FY1891" s="567"/>
      <c r="FZ1891" s="567"/>
      <c r="GA1891" s="567"/>
      <c r="GB1891" s="567"/>
      <c r="GC1891" s="567"/>
      <c r="GD1891" s="567"/>
      <c r="GE1891" s="567"/>
      <c r="GF1891" s="567"/>
      <c r="GG1891" s="567"/>
      <c r="GH1891" s="567"/>
      <c r="GI1891" s="567"/>
      <c r="GJ1891" s="567"/>
      <c r="GK1891" s="567"/>
      <c r="GL1891" s="567"/>
      <c r="GM1891" s="567"/>
      <c r="GN1891" s="567"/>
      <c r="GO1891" s="567"/>
      <c r="GP1891" s="567"/>
      <c r="GQ1891" s="567"/>
      <c r="GR1891" s="567"/>
      <c r="GS1891" s="567"/>
      <c r="GT1891" s="567"/>
      <c r="GU1891" s="567"/>
      <c r="GV1891" s="567"/>
      <c r="GW1891" s="567"/>
      <c r="GX1891" s="567"/>
      <c r="GY1891" s="567"/>
      <c r="GZ1891" s="567"/>
      <c r="HA1891" s="567"/>
      <c r="HB1891" s="567"/>
      <c r="HC1891" s="567"/>
      <c r="HD1891" s="567"/>
      <c r="HE1891" s="567"/>
      <c r="HF1891" s="567"/>
      <c r="HG1891" s="567"/>
      <c r="HH1891" s="567"/>
      <c r="HI1891" s="567"/>
      <c r="HJ1891" s="567"/>
      <c r="HK1891" s="567"/>
      <c r="HL1891" s="567"/>
      <c r="HM1891" s="567"/>
      <c r="HN1891" s="567"/>
      <c r="HO1891" s="567"/>
      <c r="HP1891" s="567"/>
      <c r="HQ1891" s="567"/>
      <c r="HR1891" s="567"/>
      <c r="HS1891" s="567"/>
      <c r="HT1891" s="567"/>
      <c r="HU1891" s="567"/>
      <c r="HV1891" s="567"/>
      <c r="HW1891" s="567"/>
      <c r="HX1891" s="567"/>
      <c r="HY1891" s="567"/>
      <c r="HZ1891" s="567"/>
      <c r="IA1891" s="567"/>
      <c r="IB1891" s="567"/>
      <c r="IC1891" s="567"/>
      <c r="ID1891" s="567"/>
      <c r="IE1891" s="567"/>
      <c r="IF1891" s="567"/>
      <c r="IG1891" s="567"/>
      <c r="IH1891" s="567"/>
    </row>
    <row r="1892" spans="1:242" s="565" customFormat="1" hidden="1" x14ac:dyDescent="0.25">
      <c r="A1892" s="451"/>
      <c r="B1892" s="459">
        <v>183</v>
      </c>
      <c r="C1892" s="460">
        <v>44055</v>
      </c>
      <c r="D1892" s="461" t="s">
        <v>3600</v>
      </c>
      <c r="E1892" s="459" t="s">
        <v>3615</v>
      </c>
      <c r="F1892" s="462"/>
      <c r="G1892" s="463" t="s">
        <v>2875</v>
      </c>
      <c r="H1892" s="648"/>
      <c r="I1892" s="468">
        <v>645000</v>
      </c>
      <c r="J1892" s="434">
        <f t="shared" si="31"/>
        <v>6616300</v>
      </c>
      <c r="K1892" s="458" t="s">
        <v>3666</v>
      </c>
      <c r="L1892" s="380"/>
      <c r="M1892" s="451"/>
      <c r="N1892" s="380"/>
      <c r="O1892" s="380"/>
      <c r="P1892" s="380"/>
      <c r="Q1892" s="380"/>
      <c r="R1892" s="380"/>
      <c r="S1892" s="380"/>
      <c r="T1892" s="380"/>
      <c r="U1892" s="380"/>
      <c r="V1892" s="380"/>
      <c r="W1892" s="380"/>
      <c r="X1892" s="380"/>
      <c r="Y1892" s="380"/>
      <c r="Z1892" s="380"/>
      <c r="AA1892" s="380"/>
      <c r="AB1892" s="380"/>
      <c r="AC1892" s="380"/>
      <c r="AD1892" s="380"/>
      <c r="AE1892" s="380"/>
      <c r="AF1892" s="380"/>
      <c r="AG1892" s="380"/>
      <c r="AH1892" s="380"/>
      <c r="AI1892" s="380"/>
      <c r="AJ1892" s="451"/>
      <c r="AK1892" s="451"/>
      <c r="AL1892" s="451"/>
      <c r="AM1892" s="451"/>
      <c r="AN1892" s="451"/>
      <c r="AO1892" s="451"/>
      <c r="AP1892" s="451"/>
      <c r="AQ1892" s="451"/>
      <c r="AR1892" s="451"/>
      <c r="AS1892" s="451"/>
      <c r="AT1892" s="451"/>
      <c r="AU1892" s="451"/>
      <c r="AV1892" s="451"/>
      <c r="AW1892" s="451"/>
      <c r="AX1892" s="451"/>
      <c r="AY1892" s="451"/>
      <c r="AZ1892" s="451"/>
      <c r="BA1892" s="451"/>
      <c r="BB1892" s="451"/>
      <c r="BC1892" s="451"/>
      <c r="BD1892" s="451"/>
      <c r="BE1892" s="451"/>
      <c r="BF1892" s="451"/>
      <c r="BG1892" s="451"/>
      <c r="BH1892" s="451"/>
      <c r="BI1892" s="451"/>
      <c r="BJ1892" s="451"/>
      <c r="BK1892" s="451"/>
      <c r="BL1892" s="451"/>
      <c r="BM1892" s="451"/>
      <c r="BN1892" s="451"/>
      <c r="BO1892" s="451"/>
      <c r="BP1892" s="451"/>
      <c r="BQ1892" s="451"/>
      <c r="BR1892" s="451"/>
      <c r="BS1892" s="451"/>
      <c r="BT1892" s="451"/>
      <c r="BU1892" s="451"/>
      <c r="BV1892" s="451"/>
      <c r="BW1892" s="451"/>
      <c r="BX1892" s="451"/>
      <c r="BY1892" s="451"/>
      <c r="BZ1892" s="451"/>
      <c r="CA1892" s="451"/>
      <c r="CB1892" s="451"/>
      <c r="CC1892" s="451"/>
      <c r="CD1892" s="451"/>
      <c r="CE1892" s="451"/>
      <c r="CF1892" s="451"/>
      <c r="CG1892" s="451"/>
      <c r="CH1892" s="451"/>
      <c r="CI1892" s="451"/>
      <c r="CJ1892" s="451"/>
      <c r="CK1892" s="451"/>
      <c r="CL1892" s="451"/>
      <c r="CM1892" s="451"/>
      <c r="CN1892" s="451"/>
      <c r="CO1892" s="451"/>
      <c r="CP1892" s="451"/>
      <c r="CQ1892" s="451"/>
      <c r="CR1892" s="451"/>
      <c r="CS1892" s="451"/>
      <c r="CT1892" s="451"/>
      <c r="CU1892" s="451"/>
      <c r="CV1892" s="451"/>
      <c r="CW1892" s="451"/>
      <c r="CX1892" s="451"/>
      <c r="CY1892" s="451"/>
      <c r="CZ1892" s="451"/>
      <c r="DA1892" s="451"/>
      <c r="DB1892" s="451"/>
      <c r="DC1892" s="451"/>
      <c r="DD1892" s="451"/>
      <c r="DE1892" s="451"/>
      <c r="DF1892" s="451"/>
      <c r="DG1892" s="451"/>
      <c r="DH1892" s="451"/>
      <c r="DI1892" s="451"/>
      <c r="DJ1892" s="451"/>
      <c r="DK1892" s="451"/>
      <c r="DL1892" s="451"/>
      <c r="DM1892" s="451"/>
      <c r="DN1892" s="451"/>
      <c r="DO1892" s="451"/>
      <c r="DP1892" s="451"/>
      <c r="DQ1892" s="451"/>
      <c r="DR1892" s="451"/>
      <c r="DS1892" s="451"/>
      <c r="DT1892" s="451"/>
      <c r="DU1892" s="451"/>
      <c r="DV1892" s="451"/>
      <c r="DW1892" s="451"/>
      <c r="DX1892" s="451"/>
      <c r="DY1892" s="451"/>
      <c r="DZ1892" s="451"/>
      <c r="EA1892" s="451"/>
      <c r="EB1892" s="451"/>
      <c r="EC1892" s="451"/>
      <c r="ED1892" s="451"/>
      <c r="EE1892" s="451"/>
      <c r="EF1892" s="451"/>
      <c r="EG1892" s="451"/>
      <c r="EH1892" s="451"/>
      <c r="EI1892" s="451"/>
      <c r="EJ1892" s="451"/>
      <c r="EK1892" s="451"/>
      <c r="EL1892" s="451"/>
      <c r="EM1892" s="451"/>
      <c r="EN1892" s="451"/>
      <c r="EO1892" s="451"/>
      <c r="EP1892" s="451"/>
      <c r="EQ1892" s="451"/>
      <c r="ER1892" s="451"/>
      <c r="ES1892" s="451"/>
      <c r="ET1892" s="451"/>
      <c r="EU1892" s="451"/>
      <c r="EV1892" s="451"/>
      <c r="EW1892" s="451"/>
      <c r="EX1892" s="451"/>
      <c r="EY1892" s="451"/>
      <c r="EZ1892" s="451"/>
      <c r="FA1892" s="451"/>
      <c r="FB1892" s="451"/>
      <c r="FC1892" s="451"/>
      <c r="FD1892" s="451"/>
      <c r="FE1892" s="451"/>
      <c r="FF1892" s="451"/>
      <c r="FG1892" s="451"/>
      <c r="FH1892" s="451"/>
      <c r="FI1892" s="451"/>
      <c r="FJ1892" s="451"/>
      <c r="FK1892" s="451"/>
      <c r="FL1892" s="451"/>
      <c r="FM1892" s="451"/>
      <c r="FN1892" s="451"/>
      <c r="FO1892" s="451"/>
      <c r="FP1892" s="451"/>
      <c r="FQ1892" s="451"/>
      <c r="FR1892" s="451"/>
      <c r="FS1892" s="451"/>
      <c r="FT1892" s="451"/>
      <c r="FU1892" s="451"/>
      <c r="FV1892" s="451"/>
      <c r="FW1892" s="451"/>
      <c r="FX1892" s="451"/>
      <c r="FY1892" s="451"/>
      <c r="FZ1892" s="451"/>
      <c r="GA1892" s="451"/>
      <c r="GB1892" s="451"/>
      <c r="GC1892" s="451"/>
      <c r="GD1892" s="451"/>
      <c r="GE1892" s="451"/>
      <c r="GF1892" s="451"/>
      <c r="GG1892" s="451"/>
      <c r="GH1892" s="451"/>
      <c r="GI1892" s="451"/>
      <c r="GJ1892" s="451"/>
      <c r="GK1892" s="451"/>
      <c r="GL1892" s="451"/>
      <c r="GM1892" s="451"/>
      <c r="GN1892" s="451"/>
      <c r="GO1892" s="451"/>
      <c r="GP1892" s="451"/>
      <c r="GQ1892" s="451"/>
      <c r="GR1892" s="451"/>
      <c r="GS1892" s="451"/>
      <c r="GT1892" s="451"/>
      <c r="GU1892" s="451"/>
      <c r="GV1892" s="451"/>
      <c r="GW1892" s="451"/>
      <c r="GX1892" s="451"/>
      <c r="GY1892" s="451"/>
      <c r="GZ1892" s="451"/>
      <c r="HA1892" s="451"/>
      <c r="HB1892" s="451"/>
      <c r="HC1892" s="451"/>
      <c r="HD1892" s="451"/>
      <c r="HE1892" s="451"/>
      <c r="HF1892" s="451"/>
      <c r="HG1892" s="451"/>
      <c r="HH1892" s="451"/>
      <c r="HI1892" s="451"/>
      <c r="HJ1892" s="451"/>
      <c r="HK1892" s="451"/>
      <c r="HL1892" s="451"/>
      <c r="HM1892" s="451"/>
      <c r="HN1892" s="451"/>
      <c r="HO1892" s="451"/>
      <c r="HP1892" s="451"/>
      <c r="HQ1892" s="451"/>
      <c r="HR1892" s="451"/>
      <c r="HS1892" s="451"/>
      <c r="HT1892" s="451"/>
      <c r="HU1892" s="451"/>
      <c r="HV1892" s="451"/>
      <c r="HW1892" s="451"/>
      <c r="HX1892" s="451"/>
      <c r="HY1892" s="451"/>
      <c r="HZ1892" s="451"/>
      <c r="IA1892" s="451"/>
      <c r="IB1892" s="451"/>
      <c r="IC1892" s="451"/>
      <c r="ID1892" s="451"/>
      <c r="IE1892" s="451"/>
      <c r="IF1892" s="451"/>
      <c r="IG1892" s="451"/>
      <c r="IH1892" s="451"/>
    </row>
    <row r="1893" spans="1:242" hidden="1" x14ac:dyDescent="0.25">
      <c r="B1893" s="459">
        <v>184</v>
      </c>
      <c r="C1893" s="460">
        <v>44055</v>
      </c>
      <c r="D1893" s="461" t="s">
        <v>3601</v>
      </c>
      <c r="E1893" s="459"/>
      <c r="F1893" s="466" t="s">
        <v>3616</v>
      </c>
      <c r="G1893" s="463" t="s">
        <v>1816</v>
      </c>
      <c r="H1893" s="648"/>
      <c r="I1893" s="468">
        <v>1334000</v>
      </c>
      <c r="J1893" s="434">
        <f t="shared" si="31"/>
        <v>5282300</v>
      </c>
      <c r="K1893" s="458" t="s">
        <v>3267</v>
      </c>
    </row>
    <row r="1894" spans="1:242" hidden="1" x14ac:dyDescent="0.25">
      <c r="B1894" s="459">
        <v>185</v>
      </c>
      <c r="C1894" s="460">
        <v>44055</v>
      </c>
      <c r="D1894" s="461" t="s">
        <v>3602</v>
      </c>
      <c r="E1894" s="459"/>
      <c r="F1894" s="466" t="s">
        <v>3617</v>
      </c>
      <c r="G1894" s="463" t="s">
        <v>282</v>
      </c>
      <c r="H1894" s="648"/>
      <c r="I1894" s="468">
        <v>1150000</v>
      </c>
      <c r="J1894" s="434">
        <f t="shared" si="31"/>
        <v>4132300</v>
      </c>
      <c r="K1894" s="458" t="s">
        <v>3267</v>
      </c>
    </row>
    <row r="1895" spans="1:242" hidden="1" x14ac:dyDescent="0.25">
      <c r="B1895" s="459">
        <v>186</v>
      </c>
      <c r="C1895" s="460">
        <v>44055</v>
      </c>
      <c r="D1895" s="461" t="s">
        <v>3603</v>
      </c>
      <c r="E1895" s="467"/>
      <c r="F1895" s="466" t="s">
        <v>3618</v>
      </c>
      <c r="G1895" s="463" t="s">
        <v>2882</v>
      </c>
      <c r="H1895" s="648"/>
      <c r="I1895" s="468">
        <v>1000000</v>
      </c>
      <c r="J1895" s="434">
        <f t="shared" si="31"/>
        <v>3132300</v>
      </c>
      <c r="K1895" s="458" t="s">
        <v>3267</v>
      </c>
    </row>
    <row r="1896" spans="1:242" s="565" customFormat="1" hidden="1" x14ac:dyDescent="0.25">
      <c r="A1896" s="451"/>
      <c r="B1896" s="459">
        <v>187</v>
      </c>
      <c r="C1896" s="469">
        <v>44056</v>
      </c>
      <c r="D1896" s="461" t="s">
        <v>3604</v>
      </c>
      <c r="E1896" s="459" t="s">
        <v>3619</v>
      </c>
      <c r="F1896" s="459" t="s">
        <v>3700</v>
      </c>
      <c r="G1896" s="463" t="s">
        <v>561</v>
      </c>
      <c r="H1896" s="648"/>
      <c r="I1896" s="468">
        <v>460000</v>
      </c>
      <c r="J1896" s="434">
        <f t="shared" si="31"/>
        <v>2672300</v>
      </c>
      <c r="K1896" s="458" t="s">
        <v>3696</v>
      </c>
      <c r="L1896" s="380"/>
      <c r="M1896" s="451"/>
      <c r="N1896" s="380"/>
      <c r="O1896" s="380"/>
      <c r="P1896" s="380"/>
      <c r="Q1896" s="380"/>
      <c r="R1896" s="380"/>
      <c r="S1896" s="380"/>
      <c r="T1896" s="380"/>
      <c r="U1896" s="380"/>
      <c r="V1896" s="380"/>
      <c r="W1896" s="380"/>
      <c r="X1896" s="380"/>
      <c r="Y1896" s="380"/>
      <c r="Z1896" s="380"/>
      <c r="AA1896" s="380"/>
      <c r="AB1896" s="380"/>
      <c r="AC1896" s="380"/>
      <c r="AD1896" s="380"/>
      <c r="AE1896" s="380"/>
      <c r="AF1896" s="380"/>
      <c r="AG1896" s="380"/>
      <c r="AH1896" s="380"/>
      <c r="AI1896" s="380"/>
      <c r="AJ1896" s="451"/>
      <c r="AK1896" s="451"/>
      <c r="AL1896" s="451"/>
      <c r="AM1896" s="451"/>
      <c r="AN1896" s="451"/>
      <c r="AO1896" s="451"/>
      <c r="AP1896" s="451"/>
      <c r="AQ1896" s="451"/>
      <c r="AR1896" s="451"/>
      <c r="AS1896" s="451"/>
      <c r="AT1896" s="451"/>
      <c r="AU1896" s="451"/>
      <c r="AV1896" s="451"/>
      <c r="AW1896" s="451"/>
      <c r="AX1896" s="451"/>
      <c r="AY1896" s="451"/>
      <c r="AZ1896" s="451"/>
      <c r="BA1896" s="451"/>
      <c r="BB1896" s="451"/>
      <c r="BC1896" s="451"/>
      <c r="BD1896" s="451"/>
      <c r="BE1896" s="451"/>
      <c r="BF1896" s="451"/>
      <c r="BG1896" s="451"/>
      <c r="BH1896" s="451"/>
      <c r="BI1896" s="451"/>
      <c r="BJ1896" s="451"/>
      <c r="BK1896" s="451"/>
      <c r="BL1896" s="451"/>
      <c r="BM1896" s="451"/>
      <c r="BN1896" s="451"/>
      <c r="BO1896" s="451"/>
      <c r="BP1896" s="451"/>
      <c r="BQ1896" s="451"/>
      <c r="BR1896" s="451"/>
      <c r="BS1896" s="451"/>
      <c r="BT1896" s="451"/>
      <c r="BU1896" s="451"/>
      <c r="BV1896" s="451"/>
      <c r="BW1896" s="451"/>
      <c r="BX1896" s="451"/>
      <c r="BY1896" s="451"/>
      <c r="BZ1896" s="451"/>
      <c r="CA1896" s="451"/>
      <c r="CB1896" s="451"/>
      <c r="CC1896" s="451"/>
      <c r="CD1896" s="451"/>
      <c r="CE1896" s="451"/>
      <c r="CF1896" s="451"/>
      <c r="CG1896" s="451"/>
      <c r="CH1896" s="451"/>
      <c r="CI1896" s="451"/>
      <c r="CJ1896" s="451"/>
      <c r="CK1896" s="451"/>
      <c r="CL1896" s="451"/>
      <c r="CM1896" s="451"/>
      <c r="CN1896" s="451"/>
      <c r="CO1896" s="451"/>
      <c r="CP1896" s="451"/>
      <c r="CQ1896" s="451"/>
      <c r="CR1896" s="451"/>
      <c r="CS1896" s="451"/>
      <c r="CT1896" s="451"/>
      <c r="CU1896" s="451"/>
      <c r="CV1896" s="451"/>
      <c r="CW1896" s="451"/>
      <c r="CX1896" s="451"/>
      <c r="CY1896" s="451"/>
      <c r="CZ1896" s="451"/>
      <c r="DA1896" s="451"/>
      <c r="DB1896" s="451"/>
      <c r="DC1896" s="451"/>
      <c r="DD1896" s="451"/>
      <c r="DE1896" s="451"/>
      <c r="DF1896" s="451"/>
      <c r="DG1896" s="451"/>
      <c r="DH1896" s="451"/>
      <c r="DI1896" s="451"/>
      <c r="DJ1896" s="451"/>
      <c r="DK1896" s="451"/>
      <c r="DL1896" s="451"/>
      <c r="DM1896" s="451"/>
      <c r="DN1896" s="451"/>
      <c r="DO1896" s="451"/>
      <c r="DP1896" s="451"/>
      <c r="DQ1896" s="451"/>
      <c r="DR1896" s="451"/>
      <c r="DS1896" s="451"/>
      <c r="DT1896" s="451"/>
      <c r="DU1896" s="451"/>
      <c r="DV1896" s="451"/>
      <c r="DW1896" s="451"/>
      <c r="DX1896" s="451"/>
      <c r="DY1896" s="451"/>
      <c r="DZ1896" s="451"/>
      <c r="EA1896" s="451"/>
      <c r="EB1896" s="451"/>
      <c r="EC1896" s="451"/>
      <c r="ED1896" s="451"/>
      <c r="EE1896" s="451"/>
      <c r="EF1896" s="451"/>
      <c r="EG1896" s="451"/>
      <c r="EH1896" s="451"/>
      <c r="EI1896" s="451"/>
      <c r="EJ1896" s="451"/>
      <c r="EK1896" s="451"/>
      <c r="EL1896" s="451"/>
      <c r="EM1896" s="451"/>
      <c r="EN1896" s="451"/>
      <c r="EO1896" s="451"/>
      <c r="EP1896" s="451"/>
      <c r="EQ1896" s="451"/>
      <c r="ER1896" s="451"/>
      <c r="ES1896" s="451"/>
      <c r="ET1896" s="451"/>
      <c r="EU1896" s="451"/>
      <c r="EV1896" s="451"/>
      <c r="EW1896" s="451"/>
      <c r="EX1896" s="451"/>
      <c r="EY1896" s="451"/>
      <c r="EZ1896" s="451"/>
      <c r="FA1896" s="451"/>
      <c r="FB1896" s="451"/>
      <c r="FC1896" s="451"/>
      <c r="FD1896" s="451"/>
      <c r="FE1896" s="451"/>
      <c r="FF1896" s="451"/>
      <c r="FG1896" s="451"/>
      <c r="FH1896" s="451"/>
      <c r="FI1896" s="451"/>
      <c r="FJ1896" s="451"/>
      <c r="FK1896" s="451"/>
      <c r="FL1896" s="451"/>
      <c r="FM1896" s="451"/>
      <c r="FN1896" s="451"/>
      <c r="FO1896" s="451"/>
      <c r="FP1896" s="451"/>
      <c r="FQ1896" s="451"/>
      <c r="FR1896" s="451"/>
      <c r="FS1896" s="451"/>
      <c r="FT1896" s="451"/>
      <c r="FU1896" s="451"/>
      <c r="FV1896" s="451"/>
      <c r="FW1896" s="451"/>
      <c r="FX1896" s="451"/>
      <c r="FY1896" s="451"/>
      <c r="FZ1896" s="451"/>
      <c r="GA1896" s="451"/>
      <c r="GB1896" s="451"/>
      <c r="GC1896" s="451"/>
      <c r="GD1896" s="451"/>
      <c r="GE1896" s="451"/>
      <c r="GF1896" s="451"/>
      <c r="GG1896" s="451"/>
      <c r="GH1896" s="451"/>
      <c r="GI1896" s="451"/>
      <c r="GJ1896" s="451"/>
      <c r="GK1896" s="451"/>
      <c r="GL1896" s="451"/>
      <c r="GM1896" s="451"/>
      <c r="GN1896" s="451"/>
      <c r="GO1896" s="451"/>
      <c r="GP1896" s="451"/>
      <c r="GQ1896" s="451"/>
      <c r="GR1896" s="451"/>
      <c r="GS1896" s="451"/>
      <c r="GT1896" s="451"/>
      <c r="GU1896" s="451"/>
      <c r="GV1896" s="451"/>
      <c r="GW1896" s="451"/>
      <c r="GX1896" s="451"/>
      <c r="GY1896" s="451"/>
      <c r="GZ1896" s="451"/>
      <c r="HA1896" s="451"/>
      <c r="HB1896" s="451"/>
      <c r="HC1896" s="451"/>
      <c r="HD1896" s="451"/>
      <c r="HE1896" s="451"/>
      <c r="HF1896" s="451"/>
      <c r="HG1896" s="451"/>
      <c r="HH1896" s="451"/>
      <c r="HI1896" s="451"/>
      <c r="HJ1896" s="451"/>
      <c r="HK1896" s="451"/>
      <c r="HL1896" s="451"/>
      <c r="HM1896" s="451"/>
      <c r="HN1896" s="451"/>
      <c r="HO1896" s="451"/>
      <c r="HP1896" s="451"/>
      <c r="HQ1896" s="451"/>
      <c r="HR1896" s="451"/>
      <c r="HS1896" s="451"/>
      <c r="HT1896" s="451"/>
      <c r="HU1896" s="451"/>
      <c r="HV1896" s="451"/>
      <c r="HW1896" s="451"/>
      <c r="HX1896" s="451"/>
      <c r="HY1896" s="451"/>
      <c r="HZ1896" s="451"/>
      <c r="IA1896" s="451"/>
      <c r="IB1896" s="451"/>
      <c r="IC1896" s="451"/>
      <c r="ID1896" s="451"/>
      <c r="IE1896" s="451"/>
      <c r="IF1896" s="451"/>
      <c r="IG1896" s="451"/>
      <c r="IH1896" s="451"/>
    </row>
    <row r="1897" spans="1:242" s="565" customFormat="1" hidden="1" x14ac:dyDescent="0.25">
      <c r="A1897" s="451"/>
      <c r="B1897" s="459">
        <v>188</v>
      </c>
      <c r="C1897" s="469">
        <v>44056</v>
      </c>
      <c r="D1897" s="461" t="s">
        <v>3605</v>
      </c>
      <c r="E1897" s="459" t="s">
        <v>3620</v>
      </c>
      <c r="F1897" s="459" t="s">
        <v>3700</v>
      </c>
      <c r="G1897" s="463" t="s">
        <v>561</v>
      </c>
      <c r="H1897" s="648"/>
      <c r="I1897" s="468">
        <v>750000</v>
      </c>
      <c r="J1897" s="434">
        <f t="shared" si="31"/>
        <v>1922300</v>
      </c>
      <c r="K1897" s="458" t="s">
        <v>3697</v>
      </c>
      <c r="L1897" s="380"/>
      <c r="M1897" s="451"/>
      <c r="N1897" s="380"/>
      <c r="O1897" s="380"/>
      <c r="P1897" s="380"/>
      <c r="Q1897" s="380"/>
      <c r="R1897" s="380"/>
      <c r="S1897" s="380"/>
      <c r="T1897" s="380"/>
      <c r="U1897" s="380"/>
      <c r="V1897" s="380"/>
      <c r="W1897" s="380"/>
      <c r="X1897" s="380"/>
      <c r="Y1897" s="380"/>
      <c r="Z1897" s="380"/>
      <c r="AA1897" s="380"/>
      <c r="AB1897" s="380"/>
      <c r="AC1897" s="380"/>
      <c r="AD1897" s="380"/>
      <c r="AE1897" s="380"/>
      <c r="AF1897" s="380"/>
      <c r="AG1897" s="380"/>
      <c r="AH1897" s="380"/>
      <c r="AI1897" s="380"/>
      <c r="AJ1897" s="451"/>
      <c r="AK1897" s="451"/>
      <c r="AL1897" s="451"/>
      <c r="AM1897" s="451"/>
      <c r="AN1897" s="451"/>
      <c r="AO1897" s="451"/>
      <c r="AP1897" s="451"/>
      <c r="AQ1897" s="451"/>
      <c r="AR1897" s="451"/>
      <c r="AS1897" s="451"/>
      <c r="AT1897" s="451"/>
      <c r="AU1897" s="451"/>
      <c r="AV1897" s="451"/>
      <c r="AW1897" s="451"/>
      <c r="AX1897" s="451"/>
      <c r="AY1897" s="451"/>
      <c r="AZ1897" s="451"/>
      <c r="BA1897" s="451"/>
      <c r="BB1897" s="451"/>
      <c r="BC1897" s="451"/>
      <c r="BD1897" s="451"/>
      <c r="BE1897" s="451"/>
      <c r="BF1897" s="451"/>
      <c r="BG1897" s="451"/>
      <c r="BH1897" s="451"/>
      <c r="BI1897" s="451"/>
      <c r="BJ1897" s="451"/>
      <c r="BK1897" s="451"/>
      <c r="BL1897" s="451"/>
      <c r="BM1897" s="451"/>
      <c r="BN1897" s="451"/>
      <c r="BO1897" s="451"/>
      <c r="BP1897" s="451"/>
      <c r="BQ1897" s="451"/>
      <c r="BR1897" s="451"/>
      <c r="BS1897" s="451"/>
      <c r="BT1897" s="451"/>
      <c r="BU1897" s="451"/>
      <c r="BV1897" s="451"/>
      <c r="BW1897" s="451"/>
      <c r="BX1897" s="451"/>
      <c r="BY1897" s="451"/>
      <c r="BZ1897" s="451"/>
      <c r="CA1897" s="451"/>
      <c r="CB1897" s="451"/>
      <c r="CC1897" s="451"/>
      <c r="CD1897" s="451"/>
      <c r="CE1897" s="451"/>
      <c r="CF1897" s="451"/>
      <c r="CG1897" s="451"/>
      <c r="CH1897" s="451"/>
      <c r="CI1897" s="451"/>
      <c r="CJ1897" s="451"/>
      <c r="CK1897" s="451"/>
      <c r="CL1897" s="451"/>
      <c r="CM1897" s="451"/>
      <c r="CN1897" s="451"/>
      <c r="CO1897" s="451"/>
      <c r="CP1897" s="451"/>
      <c r="CQ1897" s="451"/>
      <c r="CR1897" s="451"/>
      <c r="CS1897" s="451"/>
      <c r="CT1897" s="451"/>
      <c r="CU1897" s="451"/>
      <c r="CV1897" s="451"/>
      <c r="CW1897" s="451"/>
      <c r="CX1897" s="451"/>
      <c r="CY1897" s="451"/>
      <c r="CZ1897" s="451"/>
      <c r="DA1897" s="451"/>
      <c r="DB1897" s="451"/>
      <c r="DC1897" s="451"/>
      <c r="DD1897" s="451"/>
      <c r="DE1897" s="451"/>
      <c r="DF1897" s="451"/>
      <c r="DG1897" s="451"/>
      <c r="DH1897" s="451"/>
      <c r="DI1897" s="451"/>
      <c r="DJ1897" s="451"/>
      <c r="DK1897" s="451"/>
      <c r="DL1897" s="451"/>
      <c r="DM1897" s="451"/>
      <c r="DN1897" s="451"/>
      <c r="DO1897" s="451"/>
      <c r="DP1897" s="451"/>
      <c r="DQ1897" s="451"/>
      <c r="DR1897" s="451"/>
      <c r="DS1897" s="451"/>
      <c r="DT1897" s="451"/>
      <c r="DU1897" s="451"/>
      <c r="DV1897" s="451"/>
      <c r="DW1897" s="451"/>
      <c r="DX1897" s="451"/>
      <c r="DY1897" s="451"/>
      <c r="DZ1897" s="451"/>
      <c r="EA1897" s="451"/>
      <c r="EB1897" s="451"/>
      <c r="EC1897" s="451"/>
      <c r="ED1897" s="451"/>
      <c r="EE1897" s="451"/>
      <c r="EF1897" s="451"/>
      <c r="EG1897" s="451"/>
      <c r="EH1897" s="451"/>
      <c r="EI1897" s="451"/>
      <c r="EJ1897" s="451"/>
      <c r="EK1897" s="451"/>
      <c r="EL1897" s="451"/>
      <c r="EM1897" s="451"/>
      <c r="EN1897" s="451"/>
      <c r="EO1897" s="451"/>
      <c r="EP1897" s="451"/>
      <c r="EQ1897" s="451"/>
      <c r="ER1897" s="451"/>
      <c r="ES1897" s="451"/>
      <c r="ET1897" s="451"/>
      <c r="EU1897" s="451"/>
      <c r="EV1897" s="451"/>
      <c r="EW1897" s="451"/>
      <c r="EX1897" s="451"/>
      <c r="EY1897" s="451"/>
      <c r="EZ1897" s="451"/>
      <c r="FA1897" s="451"/>
      <c r="FB1897" s="451"/>
      <c r="FC1897" s="451"/>
      <c r="FD1897" s="451"/>
      <c r="FE1897" s="451"/>
      <c r="FF1897" s="451"/>
      <c r="FG1897" s="451"/>
      <c r="FH1897" s="451"/>
      <c r="FI1897" s="451"/>
      <c r="FJ1897" s="451"/>
      <c r="FK1897" s="451"/>
      <c r="FL1897" s="451"/>
      <c r="FM1897" s="451"/>
      <c r="FN1897" s="451"/>
      <c r="FO1897" s="451"/>
      <c r="FP1897" s="451"/>
      <c r="FQ1897" s="451"/>
      <c r="FR1897" s="451"/>
      <c r="FS1897" s="451"/>
      <c r="FT1897" s="451"/>
      <c r="FU1897" s="451"/>
      <c r="FV1897" s="451"/>
      <c r="FW1897" s="451"/>
      <c r="FX1897" s="451"/>
      <c r="FY1897" s="451"/>
      <c r="FZ1897" s="451"/>
      <c r="GA1897" s="451"/>
      <c r="GB1897" s="451"/>
      <c r="GC1897" s="451"/>
      <c r="GD1897" s="451"/>
      <c r="GE1897" s="451"/>
      <c r="GF1897" s="451"/>
      <c r="GG1897" s="451"/>
      <c r="GH1897" s="451"/>
      <c r="GI1897" s="451"/>
      <c r="GJ1897" s="451"/>
      <c r="GK1897" s="451"/>
      <c r="GL1897" s="451"/>
      <c r="GM1897" s="451"/>
      <c r="GN1897" s="451"/>
      <c r="GO1897" s="451"/>
      <c r="GP1897" s="451"/>
      <c r="GQ1897" s="451"/>
      <c r="GR1897" s="451"/>
      <c r="GS1897" s="451"/>
      <c r="GT1897" s="451"/>
      <c r="GU1897" s="451"/>
      <c r="GV1897" s="451"/>
      <c r="GW1897" s="451"/>
      <c r="GX1897" s="451"/>
      <c r="GY1897" s="451"/>
      <c r="GZ1897" s="451"/>
      <c r="HA1897" s="451"/>
      <c r="HB1897" s="451"/>
      <c r="HC1897" s="451"/>
      <c r="HD1897" s="451"/>
      <c r="HE1897" s="451"/>
      <c r="HF1897" s="451"/>
      <c r="HG1897" s="451"/>
      <c r="HH1897" s="451"/>
      <c r="HI1897" s="451"/>
      <c r="HJ1897" s="451"/>
      <c r="HK1897" s="451"/>
      <c r="HL1897" s="451"/>
      <c r="HM1897" s="451"/>
      <c r="HN1897" s="451"/>
      <c r="HO1897" s="451"/>
      <c r="HP1897" s="451"/>
      <c r="HQ1897" s="451"/>
      <c r="HR1897" s="451"/>
      <c r="HS1897" s="451"/>
      <c r="HT1897" s="451"/>
      <c r="HU1897" s="451"/>
      <c r="HV1897" s="451"/>
      <c r="HW1897" s="451"/>
      <c r="HX1897" s="451"/>
      <c r="HY1897" s="451"/>
      <c r="HZ1897" s="451"/>
      <c r="IA1897" s="451"/>
      <c r="IB1897" s="451"/>
      <c r="IC1897" s="451"/>
      <c r="ID1897" s="451"/>
      <c r="IE1897" s="451"/>
      <c r="IF1897" s="451"/>
      <c r="IG1897" s="451"/>
      <c r="IH1897" s="451"/>
    </row>
    <row r="1898" spans="1:242" s="565" customFormat="1" hidden="1" x14ac:dyDescent="0.25">
      <c r="A1898" s="451"/>
      <c r="B1898" s="459">
        <v>189</v>
      </c>
      <c r="C1898" s="469">
        <v>44056</v>
      </c>
      <c r="D1898" s="461" t="s">
        <v>3606</v>
      </c>
      <c r="E1898" s="459" t="s">
        <v>3621</v>
      </c>
      <c r="F1898" s="459" t="s">
        <v>3679</v>
      </c>
      <c r="G1898" s="463" t="s">
        <v>561</v>
      </c>
      <c r="H1898" s="648"/>
      <c r="I1898" s="468">
        <v>460000</v>
      </c>
      <c r="J1898" s="434">
        <f t="shared" si="31"/>
        <v>1462300</v>
      </c>
      <c r="K1898" s="458" t="s">
        <v>3698</v>
      </c>
      <c r="L1898" s="380"/>
      <c r="M1898" s="451"/>
      <c r="N1898" s="380"/>
      <c r="O1898" s="380"/>
      <c r="P1898" s="380"/>
      <c r="Q1898" s="380"/>
      <c r="R1898" s="380"/>
      <c r="S1898" s="380"/>
      <c r="T1898" s="380"/>
      <c r="U1898" s="380"/>
      <c r="V1898" s="380"/>
      <c r="W1898" s="380"/>
      <c r="X1898" s="380"/>
      <c r="Y1898" s="380"/>
      <c r="Z1898" s="380"/>
      <c r="AA1898" s="380"/>
      <c r="AB1898" s="380"/>
      <c r="AC1898" s="380"/>
      <c r="AD1898" s="380"/>
      <c r="AE1898" s="380"/>
      <c r="AF1898" s="380"/>
      <c r="AG1898" s="380"/>
      <c r="AH1898" s="380"/>
      <c r="AI1898" s="380"/>
      <c r="AJ1898" s="451"/>
      <c r="AK1898" s="451"/>
      <c r="AL1898" s="451"/>
      <c r="AM1898" s="451"/>
      <c r="AN1898" s="451"/>
      <c r="AO1898" s="451"/>
      <c r="AP1898" s="451"/>
      <c r="AQ1898" s="451"/>
      <c r="AR1898" s="451"/>
      <c r="AS1898" s="451"/>
      <c r="AT1898" s="451"/>
      <c r="AU1898" s="451"/>
      <c r="AV1898" s="451"/>
      <c r="AW1898" s="451"/>
      <c r="AX1898" s="451"/>
      <c r="AY1898" s="451"/>
      <c r="AZ1898" s="451"/>
      <c r="BA1898" s="451"/>
      <c r="BB1898" s="451"/>
      <c r="BC1898" s="451"/>
      <c r="BD1898" s="451"/>
      <c r="BE1898" s="451"/>
      <c r="BF1898" s="451"/>
      <c r="BG1898" s="451"/>
      <c r="BH1898" s="451"/>
      <c r="BI1898" s="451"/>
      <c r="BJ1898" s="451"/>
      <c r="BK1898" s="451"/>
      <c r="BL1898" s="451"/>
      <c r="BM1898" s="451"/>
      <c r="BN1898" s="451"/>
      <c r="BO1898" s="451"/>
      <c r="BP1898" s="451"/>
      <c r="BQ1898" s="451"/>
      <c r="BR1898" s="451"/>
      <c r="BS1898" s="451"/>
      <c r="BT1898" s="451"/>
      <c r="BU1898" s="451"/>
      <c r="BV1898" s="451"/>
      <c r="BW1898" s="451"/>
      <c r="BX1898" s="451"/>
      <c r="BY1898" s="451"/>
      <c r="BZ1898" s="451"/>
      <c r="CA1898" s="451"/>
      <c r="CB1898" s="451"/>
      <c r="CC1898" s="451"/>
      <c r="CD1898" s="451"/>
      <c r="CE1898" s="451"/>
      <c r="CF1898" s="451"/>
      <c r="CG1898" s="451"/>
      <c r="CH1898" s="451"/>
      <c r="CI1898" s="451"/>
      <c r="CJ1898" s="451"/>
      <c r="CK1898" s="451"/>
      <c r="CL1898" s="451"/>
      <c r="CM1898" s="451"/>
      <c r="CN1898" s="451"/>
      <c r="CO1898" s="451"/>
      <c r="CP1898" s="451"/>
      <c r="CQ1898" s="451"/>
      <c r="CR1898" s="451"/>
      <c r="CS1898" s="451"/>
      <c r="CT1898" s="451"/>
      <c r="CU1898" s="451"/>
      <c r="CV1898" s="451"/>
      <c r="CW1898" s="451"/>
      <c r="CX1898" s="451"/>
      <c r="CY1898" s="451"/>
      <c r="CZ1898" s="451"/>
      <c r="DA1898" s="451"/>
      <c r="DB1898" s="451"/>
      <c r="DC1898" s="451"/>
      <c r="DD1898" s="451"/>
      <c r="DE1898" s="451"/>
      <c r="DF1898" s="451"/>
      <c r="DG1898" s="451"/>
      <c r="DH1898" s="451"/>
      <c r="DI1898" s="451"/>
      <c r="DJ1898" s="451"/>
      <c r="DK1898" s="451"/>
      <c r="DL1898" s="451"/>
      <c r="DM1898" s="451"/>
      <c r="DN1898" s="451"/>
      <c r="DO1898" s="451"/>
      <c r="DP1898" s="451"/>
      <c r="DQ1898" s="451"/>
      <c r="DR1898" s="451"/>
      <c r="DS1898" s="451"/>
      <c r="DT1898" s="451"/>
      <c r="DU1898" s="451"/>
      <c r="DV1898" s="451"/>
      <c r="DW1898" s="451"/>
      <c r="DX1898" s="451"/>
      <c r="DY1898" s="451"/>
      <c r="DZ1898" s="451"/>
      <c r="EA1898" s="451"/>
      <c r="EB1898" s="451"/>
      <c r="EC1898" s="451"/>
      <c r="ED1898" s="451"/>
      <c r="EE1898" s="451"/>
      <c r="EF1898" s="451"/>
      <c r="EG1898" s="451"/>
      <c r="EH1898" s="451"/>
      <c r="EI1898" s="451"/>
      <c r="EJ1898" s="451"/>
      <c r="EK1898" s="451"/>
      <c r="EL1898" s="451"/>
      <c r="EM1898" s="451"/>
      <c r="EN1898" s="451"/>
      <c r="EO1898" s="451"/>
      <c r="EP1898" s="451"/>
      <c r="EQ1898" s="451"/>
      <c r="ER1898" s="451"/>
      <c r="ES1898" s="451"/>
      <c r="ET1898" s="451"/>
      <c r="EU1898" s="451"/>
      <c r="EV1898" s="451"/>
      <c r="EW1898" s="451"/>
      <c r="EX1898" s="451"/>
      <c r="EY1898" s="451"/>
      <c r="EZ1898" s="451"/>
      <c r="FA1898" s="451"/>
      <c r="FB1898" s="451"/>
      <c r="FC1898" s="451"/>
      <c r="FD1898" s="451"/>
      <c r="FE1898" s="451"/>
      <c r="FF1898" s="451"/>
      <c r="FG1898" s="451"/>
      <c r="FH1898" s="451"/>
      <c r="FI1898" s="451"/>
      <c r="FJ1898" s="451"/>
      <c r="FK1898" s="451"/>
      <c r="FL1898" s="451"/>
      <c r="FM1898" s="451"/>
      <c r="FN1898" s="451"/>
      <c r="FO1898" s="451"/>
      <c r="FP1898" s="451"/>
      <c r="FQ1898" s="451"/>
      <c r="FR1898" s="451"/>
      <c r="FS1898" s="451"/>
      <c r="FT1898" s="451"/>
      <c r="FU1898" s="451"/>
      <c r="FV1898" s="451"/>
      <c r="FW1898" s="451"/>
      <c r="FX1898" s="451"/>
      <c r="FY1898" s="451"/>
      <c r="FZ1898" s="451"/>
      <c r="GA1898" s="451"/>
      <c r="GB1898" s="451"/>
      <c r="GC1898" s="451"/>
      <c r="GD1898" s="451"/>
      <c r="GE1898" s="451"/>
      <c r="GF1898" s="451"/>
      <c r="GG1898" s="451"/>
      <c r="GH1898" s="451"/>
      <c r="GI1898" s="451"/>
      <c r="GJ1898" s="451"/>
      <c r="GK1898" s="451"/>
      <c r="GL1898" s="451"/>
      <c r="GM1898" s="451"/>
      <c r="GN1898" s="451"/>
      <c r="GO1898" s="451"/>
      <c r="GP1898" s="451"/>
      <c r="GQ1898" s="451"/>
      <c r="GR1898" s="451"/>
      <c r="GS1898" s="451"/>
      <c r="GT1898" s="451"/>
      <c r="GU1898" s="451"/>
      <c r="GV1898" s="451"/>
      <c r="GW1898" s="451"/>
      <c r="GX1898" s="451"/>
      <c r="GY1898" s="451"/>
      <c r="GZ1898" s="451"/>
      <c r="HA1898" s="451"/>
      <c r="HB1898" s="451"/>
      <c r="HC1898" s="451"/>
      <c r="HD1898" s="451"/>
      <c r="HE1898" s="451"/>
      <c r="HF1898" s="451"/>
      <c r="HG1898" s="451"/>
      <c r="HH1898" s="451"/>
      <c r="HI1898" s="451"/>
      <c r="HJ1898" s="451"/>
      <c r="HK1898" s="451"/>
      <c r="HL1898" s="451"/>
      <c r="HM1898" s="451"/>
      <c r="HN1898" s="451"/>
      <c r="HO1898" s="451"/>
      <c r="HP1898" s="451"/>
      <c r="HQ1898" s="451"/>
      <c r="HR1898" s="451"/>
      <c r="HS1898" s="451"/>
      <c r="HT1898" s="451"/>
      <c r="HU1898" s="451"/>
      <c r="HV1898" s="451"/>
      <c r="HW1898" s="451"/>
      <c r="HX1898" s="451"/>
      <c r="HY1898" s="451"/>
      <c r="HZ1898" s="451"/>
      <c r="IA1898" s="451"/>
      <c r="IB1898" s="451"/>
      <c r="IC1898" s="451"/>
      <c r="ID1898" s="451"/>
      <c r="IE1898" s="451"/>
      <c r="IF1898" s="451"/>
      <c r="IG1898" s="451"/>
      <c r="IH1898" s="451"/>
    </row>
    <row r="1899" spans="1:242" hidden="1" x14ac:dyDescent="0.25">
      <c r="B1899" s="459">
        <v>190</v>
      </c>
      <c r="C1899" s="469">
        <v>44056</v>
      </c>
      <c r="D1899" s="461" t="s">
        <v>3607</v>
      </c>
      <c r="E1899" s="459"/>
      <c r="F1899" s="466" t="s">
        <v>3622</v>
      </c>
      <c r="G1899" s="463" t="s">
        <v>1885</v>
      </c>
      <c r="H1899" s="648">
        <v>205289</v>
      </c>
      <c r="I1899" s="468"/>
      <c r="J1899" s="434">
        <f t="shared" si="31"/>
        <v>1667589</v>
      </c>
      <c r="K1899" s="458" t="s">
        <v>3629</v>
      </c>
    </row>
    <row r="1900" spans="1:242" hidden="1" x14ac:dyDescent="0.25">
      <c r="B1900" s="459">
        <v>191</v>
      </c>
      <c r="C1900" s="469">
        <v>44057</v>
      </c>
      <c r="D1900" s="461" t="s">
        <v>3608</v>
      </c>
      <c r="E1900" s="459"/>
      <c r="F1900" s="466" t="s">
        <v>3623</v>
      </c>
      <c r="G1900" s="463" t="s">
        <v>1885</v>
      </c>
      <c r="H1900" s="648"/>
      <c r="I1900" s="468">
        <v>35000</v>
      </c>
      <c r="J1900" s="434">
        <f t="shared" si="31"/>
        <v>1632589</v>
      </c>
      <c r="K1900" s="458" t="s">
        <v>3267</v>
      </c>
    </row>
    <row r="1901" spans="1:242" hidden="1" x14ac:dyDescent="0.25">
      <c r="B1901" s="206">
        <v>192</v>
      </c>
      <c r="C1901" s="207">
        <v>44057</v>
      </c>
      <c r="D1901" s="449" t="s">
        <v>3609</v>
      </c>
      <c r="E1901" s="206"/>
      <c r="F1901" s="286" t="s">
        <v>3624</v>
      </c>
      <c r="G1901" s="208" t="s">
        <v>1885</v>
      </c>
      <c r="H1901" s="313"/>
      <c r="I1901" s="209">
        <v>8000</v>
      </c>
      <c r="J1901" s="434">
        <f t="shared" si="31"/>
        <v>1624589</v>
      </c>
      <c r="K1901" s="212" t="s">
        <v>3630</v>
      </c>
    </row>
    <row r="1902" spans="1:242" hidden="1" x14ac:dyDescent="0.25">
      <c r="B1902" s="206">
        <v>193</v>
      </c>
      <c r="C1902" s="207">
        <v>44057</v>
      </c>
      <c r="D1902" s="449" t="s">
        <v>3610</v>
      </c>
      <c r="E1902" s="206"/>
      <c r="F1902" s="286" t="s">
        <v>3625</v>
      </c>
      <c r="G1902" s="208" t="s">
        <v>1885</v>
      </c>
      <c r="H1902" s="313"/>
      <c r="I1902" s="209">
        <v>46000</v>
      </c>
      <c r="J1902" s="470">
        <f t="shared" si="31"/>
        <v>1578589</v>
      </c>
      <c r="K1902" s="441" t="s">
        <v>3267</v>
      </c>
    </row>
    <row r="1903" spans="1:242" hidden="1" x14ac:dyDescent="0.25">
      <c r="B1903" s="206">
        <v>194</v>
      </c>
      <c r="C1903" s="207">
        <v>44058</v>
      </c>
      <c r="D1903" s="449" t="s">
        <v>3635</v>
      </c>
      <c r="E1903" s="206"/>
      <c r="F1903" s="286" t="s">
        <v>3648</v>
      </c>
      <c r="G1903" s="208" t="s">
        <v>2951</v>
      </c>
      <c r="H1903" s="313"/>
      <c r="I1903" s="209">
        <v>730000</v>
      </c>
      <c r="J1903" s="434">
        <f t="shared" si="31"/>
        <v>848589</v>
      </c>
      <c r="K1903" s="441" t="s">
        <v>3267</v>
      </c>
    </row>
    <row r="1904" spans="1:242" s="570" customFormat="1" hidden="1" x14ac:dyDescent="0.25">
      <c r="B1904" s="471">
        <v>195</v>
      </c>
      <c r="C1904" s="472">
        <v>44058</v>
      </c>
      <c r="D1904" s="473" t="s">
        <v>3636</v>
      </c>
      <c r="E1904" s="471" t="s">
        <v>3649</v>
      </c>
      <c r="F1904" s="471" t="s">
        <v>3773</v>
      </c>
      <c r="G1904" s="474" t="s">
        <v>2951</v>
      </c>
      <c r="H1904" s="310"/>
      <c r="I1904" s="475">
        <v>400000</v>
      </c>
      <c r="J1904" s="434">
        <f t="shared" si="31"/>
        <v>448589</v>
      </c>
      <c r="K1904" s="476" t="s">
        <v>3793</v>
      </c>
      <c r="L1904" s="571"/>
      <c r="N1904" s="571"/>
      <c r="O1904" s="571"/>
      <c r="P1904" s="571"/>
      <c r="Q1904" s="571"/>
      <c r="R1904" s="571"/>
      <c r="S1904" s="571"/>
      <c r="T1904" s="571"/>
      <c r="U1904" s="571"/>
      <c r="V1904" s="571"/>
      <c r="W1904" s="571"/>
      <c r="X1904" s="571"/>
      <c r="Y1904" s="571"/>
      <c r="Z1904" s="571"/>
      <c r="AA1904" s="571"/>
      <c r="AB1904" s="571"/>
      <c r="AC1904" s="571"/>
      <c r="AD1904" s="571"/>
      <c r="AE1904" s="571"/>
      <c r="AF1904" s="571"/>
      <c r="AG1904" s="571"/>
      <c r="AH1904" s="571"/>
      <c r="AI1904" s="571"/>
    </row>
    <row r="1905" spans="1:242" hidden="1" x14ac:dyDescent="0.25">
      <c r="B1905" s="206">
        <v>196</v>
      </c>
      <c r="C1905" s="207">
        <v>44058</v>
      </c>
      <c r="D1905" s="449" t="s">
        <v>3637</v>
      </c>
      <c r="E1905" s="206"/>
      <c r="F1905" s="206" t="s">
        <v>3650</v>
      </c>
      <c r="G1905" s="208" t="s">
        <v>787</v>
      </c>
      <c r="H1905" s="313">
        <v>252550</v>
      </c>
      <c r="I1905" s="209"/>
      <c r="J1905" s="434">
        <f t="shared" si="31"/>
        <v>701139</v>
      </c>
      <c r="K1905" s="441" t="s">
        <v>3668</v>
      </c>
    </row>
    <row r="1906" spans="1:242" hidden="1" x14ac:dyDescent="0.25">
      <c r="B1906" s="206">
        <v>197</v>
      </c>
      <c r="C1906" s="207">
        <v>44058</v>
      </c>
      <c r="D1906" s="449" t="s">
        <v>3638</v>
      </c>
      <c r="E1906" s="206"/>
      <c r="F1906" s="206" t="s">
        <v>3651</v>
      </c>
      <c r="G1906" s="208" t="s">
        <v>787</v>
      </c>
      <c r="H1906" s="313">
        <v>604309</v>
      </c>
      <c r="I1906" s="209"/>
      <c r="J1906" s="434">
        <f t="shared" si="31"/>
        <v>1305448</v>
      </c>
      <c r="K1906" s="441" t="s">
        <v>3669</v>
      </c>
    </row>
    <row r="1907" spans="1:242" hidden="1" x14ac:dyDescent="0.25">
      <c r="B1907" s="206">
        <v>198</v>
      </c>
      <c r="C1907" s="207">
        <v>44058</v>
      </c>
      <c r="D1907" s="449" t="s">
        <v>3639</v>
      </c>
      <c r="E1907" s="206"/>
      <c r="F1907" s="206" t="s">
        <v>3652</v>
      </c>
      <c r="G1907" s="208" t="s">
        <v>787</v>
      </c>
      <c r="H1907" s="313"/>
      <c r="I1907" s="209">
        <v>242572</v>
      </c>
      <c r="J1907" s="434">
        <f t="shared" si="31"/>
        <v>1062876</v>
      </c>
      <c r="K1907" s="441" t="s">
        <v>3267</v>
      </c>
    </row>
    <row r="1908" spans="1:242" hidden="1" x14ac:dyDescent="0.25">
      <c r="B1908" s="206">
        <v>199</v>
      </c>
      <c r="C1908" s="207">
        <v>44058</v>
      </c>
      <c r="D1908" s="449" t="s">
        <v>3640</v>
      </c>
      <c r="E1908" s="206"/>
      <c r="F1908" s="206" t="s">
        <v>3653</v>
      </c>
      <c r="G1908" s="208" t="s">
        <v>343</v>
      </c>
      <c r="H1908" s="313"/>
      <c r="I1908" s="209">
        <v>250000</v>
      </c>
      <c r="J1908" s="434">
        <f t="shared" si="31"/>
        <v>812876</v>
      </c>
      <c r="K1908" s="441" t="s">
        <v>3267</v>
      </c>
    </row>
    <row r="1909" spans="1:242" s="566" customFormat="1" hidden="1" x14ac:dyDescent="0.25">
      <c r="A1909" s="488"/>
      <c r="B1909" s="429">
        <v>200</v>
      </c>
      <c r="C1909" s="428">
        <v>44061</v>
      </c>
      <c r="D1909" s="477" t="s">
        <v>3641</v>
      </c>
      <c r="E1909" s="429"/>
      <c r="F1909" s="429"/>
      <c r="G1909" s="430"/>
      <c r="H1909" s="577">
        <v>8182711</v>
      </c>
      <c r="I1909" s="581"/>
      <c r="J1909" s="434">
        <f t="shared" si="31"/>
        <v>8995587</v>
      </c>
      <c r="K1909" s="212" t="s">
        <v>3695</v>
      </c>
      <c r="L1909" s="530"/>
      <c r="M1909" s="488"/>
      <c r="N1909" s="530"/>
      <c r="O1909" s="530"/>
      <c r="P1909" s="530"/>
      <c r="Q1909" s="530"/>
      <c r="R1909" s="530"/>
      <c r="S1909" s="530"/>
      <c r="T1909" s="530"/>
      <c r="U1909" s="530"/>
      <c r="V1909" s="530"/>
      <c r="W1909" s="530"/>
      <c r="X1909" s="530"/>
      <c r="Y1909" s="530"/>
      <c r="Z1909" s="530"/>
      <c r="AA1909" s="530"/>
      <c r="AB1909" s="530"/>
      <c r="AC1909" s="530"/>
      <c r="AD1909" s="530"/>
      <c r="AE1909" s="530"/>
      <c r="AF1909" s="530"/>
      <c r="AG1909" s="530"/>
      <c r="AH1909" s="530"/>
      <c r="AI1909" s="530"/>
      <c r="AJ1909" s="488"/>
      <c r="AK1909" s="488"/>
      <c r="AL1909" s="488"/>
      <c r="AM1909" s="488"/>
      <c r="AN1909" s="488"/>
      <c r="AO1909" s="488"/>
      <c r="AP1909" s="488"/>
      <c r="AQ1909" s="488"/>
      <c r="AR1909" s="488"/>
      <c r="AS1909" s="488"/>
      <c r="AT1909" s="488"/>
      <c r="AU1909" s="488"/>
      <c r="AV1909" s="488"/>
      <c r="AW1909" s="488"/>
      <c r="AX1909" s="488"/>
      <c r="AY1909" s="488"/>
      <c r="AZ1909" s="488"/>
      <c r="BA1909" s="488"/>
      <c r="BB1909" s="488"/>
      <c r="BC1909" s="488"/>
      <c r="BD1909" s="488"/>
      <c r="BE1909" s="488"/>
      <c r="BF1909" s="488"/>
      <c r="BG1909" s="488"/>
      <c r="BH1909" s="488"/>
      <c r="BI1909" s="488"/>
      <c r="BJ1909" s="488"/>
      <c r="BK1909" s="488"/>
      <c r="BL1909" s="488"/>
      <c r="BM1909" s="488"/>
      <c r="BN1909" s="488"/>
      <c r="BO1909" s="488"/>
      <c r="BP1909" s="488"/>
      <c r="BQ1909" s="488"/>
      <c r="BR1909" s="488"/>
      <c r="BS1909" s="488"/>
      <c r="BT1909" s="488"/>
      <c r="BU1909" s="488"/>
      <c r="BV1909" s="488"/>
      <c r="BW1909" s="488"/>
      <c r="BX1909" s="488"/>
      <c r="BY1909" s="488"/>
      <c r="BZ1909" s="488"/>
      <c r="CA1909" s="488"/>
      <c r="CB1909" s="488"/>
      <c r="CC1909" s="488"/>
      <c r="CD1909" s="488"/>
      <c r="CE1909" s="488"/>
      <c r="CF1909" s="488"/>
      <c r="CG1909" s="488"/>
      <c r="CH1909" s="488"/>
      <c r="CI1909" s="488"/>
      <c r="CJ1909" s="488"/>
      <c r="CK1909" s="488"/>
      <c r="CL1909" s="488"/>
      <c r="CM1909" s="488"/>
      <c r="CN1909" s="488"/>
      <c r="CO1909" s="488"/>
      <c r="CP1909" s="488"/>
      <c r="CQ1909" s="488"/>
      <c r="CR1909" s="488"/>
      <c r="CS1909" s="488"/>
      <c r="CT1909" s="488"/>
      <c r="CU1909" s="488"/>
      <c r="CV1909" s="488"/>
      <c r="CW1909" s="488"/>
      <c r="CX1909" s="488"/>
      <c r="CY1909" s="488"/>
      <c r="CZ1909" s="488"/>
      <c r="DA1909" s="488"/>
      <c r="DB1909" s="488"/>
      <c r="DC1909" s="488"/>
      <c r="DD1909" s="488"/>
      <c r="DE1909" s="488"/>
      <c r="DF1909" s="488"/>
      <c r="DG1909" s="488"/>
      <c r="DH1909" s="488"/>
      <c r="DI1909" s="488"/>
      <c r="DJ1909" s="488"/>
      <c r="DK1909" s="488"/>
      <c r="DL1909" s="488"/>
      <c r="DM1909" s="488"/>
      <c r="DN1909" s="488"/>
      <c r="DO1909" s="488"/>
      <c r="DP1909" s="488"/>
      <c r="DQ1909" s="488"/>
      <c r="DR1909" s="488"/>
      <c r="DS1909" s="488"/>
      <c r="DT1909" s="488"/>
      <c r="DU1909" s="488"/>
      <c r="DV1909" s="488"/>
      <c r="DW1909" s="488"/>
      <c r="DX1909" s="488"/>
      <c r="DY1909" s="488"/>
      <c r="DZ1909" s="488"/>
      <c r="EA1909" s="488"/>
      <c r="EB1909" s="488"/>
      <c r="EC1909" s="488"/>
      <c r="ED1909" s="488"/>
      <c r="EE1909" s="488"/>
      <c r="EF1909" s="488"/>
      <c r="EG1909" s="488"/>
      <c r="EH1909" s="488"/>
      <c r="EI1909" s="488"/>
      <c r="EJ1909" s="488"/>
      <c r="EK1909" s="488"/>
      <c r="EL1909" s="488"/>
      <c r="EM1909" s="488"/>
      <c r="EN1909" s="488"/>
      <c r="EO1909" s="488"/>
      <c r="EP1909" s="488"/>
      <c r="EQ1909" s="488"/>
      <c r="ER1909" s="488"/>
      <c r="ES1909" s="488"/>
      <c r="ET1909" s="488"/>
      <c r="EU1909" s="488"/>
      <c r="EV1909" s="488"/>
      <c r="EW1909" s="488"/>
      <c r="EX1909" s="488"/>
      <c r="EY1909" s="488"/>
      <c r="EZ1909" s="488"/>
      <c r="FA1909" s="488"/>
      <c r="FB1909" s="488"/>
      <c r="FC1909" s="488"/>
      <c r="FD1909" s="488"/>
      <c r="FE1909" s="488"/>
      <c r="FF1909" s="488"/>
      <c r="FG1909" s="488"/>
      <c r="FH1909" s="488"/>
      <c r="FI1909" s="488"/>
      <c r="FJ1909" s="488"/>
      <c r="FK1909" s="488"/>
      <c r="FL1909" s="488"/>
      <c r="FM1909" s="488"/>
      <c r="FN1909" s="488"/>
      <c r="FO1909" s="488"/>
      <c r="FP1909" s="488"/>
      <c r="FQ1909" s="488"/>
      <c r="FR1909" s="488"/>
      <c r="FS1909" s="488"/>
      <c r="FT1909" s="488"/>
      <c r="FU1909" s="488"/>
      <c r="FV1909" s="488"/>
      <c r="FW1909" s="488"/>
      <c r="FX1909" s="488"/>
      <c r="FY1909" s="488"/>
      <c r="FZ1909" s="488"/>
      <c r="GA1909" s="488"/>
      <c r="GB1909" s="488"/>
      <c r="GC1909" s="488"/>
      <c r="GD1909" s="488"/>
      <c r="GE1909" s="488"/>
      <c r="GF1909" s="488"/>
      <c r="GG1909" s="488"/>
      <c r="GH1909" s="488"/>
      <c r="GI1909" s="488"/>
      <c r="GJ1909" s="488"/>
      <c r="GK1909" s="488"/>
      <c r="GL1909" s="488"/>
      <c r="GM1909" s="488"/>
      <c r="GN1909" s="488"/>
      <c r="GO1909" s="488"/>
      <c r="GP1909" s="488"/>
      <c r="GQ1909" s="488"/>
      <c r="GR1909" s="488"/>
      <c r="GS1909" s="488"/>
      <c r="GT1909" s="488"/>
      <c r="GU1909" s="488"/>
      <c r="GV1909" s="488"/>
      <c r="GW1909" s="488"/>
      <c r="GX1909" s="488"/>
      <c r="GY1909" s="488"/>
      <c r="GZ1909" s="488"/>
      <c r="HA1909" s="488"/>
      <c r="HB1909" s="488"/>
      <c r="HC1909" s="488"/>
      <c r="HD1909" s="488"/>
      <c r="HE1909" s="488"/>
      <c r="HF1909" s="488"/>
      <c r="HG1909" s="488"/>
      <c r="HH1909" s="488"/>
      <c r="HI1909" s="488"/>
      <c r="HJ1909" s="488"/>
      <c r="HK1909" s="488"/>
      <c r="HL1909" s="488"/>
      <c r="HM1909" s="488"/>
      <c r="HN1909" s="488"/>
      <c r="HO1909" s="488"/>
      <c r="HP1909" s="488"/>
      <c r="HQ1909" s="488"/>
      <c r="HR1909" s="488"/>
      <c r="HS1909" s="488"/>
      <c r="HT1909" s="488"/>
      <c r="HU1909" s="488"/>
      <c r="HV1909" s="488"/>
      <c r="HW1909" s="488"/>
      <c r="HX1909" s="488"/>
      <c r="HY1909" s="488"/>
      <c r="HZ1909" s="488"/>
      <c r="IA1909" s="488"/>
      <c r="IB1909" s="488"/>
      <c r="IC1909" s="488"/>
      <c r="ID1909" s="488"/>
      <c r="IE1909" s="488"/>
      <c r="IF1909" s="488"/>
      <c r="IG1909" s="488"/>
      <c r="IH1909" s="488"/>
    </row>
    <row r="1910" spans="1:242" hidden="1" x14ac:dyDescent="0.25">
      <c r="B1910" s="206">
        <v>201</v>
      </c>
      <c r="C1910" s="207">
        <v>44061</v>
      </c>
      <c r="D1910" s="449" t="s">
        <v>3687</v>
      </c>
      <c r="E1910" s="206" t="s">
        <v>3654</v>
      </c>
      <c r="F1910" s="206"/>
      <c r="G1910" s="208" t="s">
        <v>3667</v>
      </c>
      <c r="H1910" s="313"/>
      <c r="I1910" s="209">
        <v>38000</v>
      </c>
      <c r="J1910" s="434">
        <f t="shared" si="31"/>
        <v>8957587</v>
      </c>
      <c r="K1910" s="441" t="s">
        <v>3688</v>
      </c>
    </row>
    <row r="1911" spans="1:242" hidden="1" x14ac:dyDescent="0.25">
      <c r="B1911" s="206">
        <v>202</v>
      </c>
      <c r="C1911" s="207">
        <v>44061</v>
      </c>
      <c r="D1911" s="449" t="s">
        <v>3642</v>
      </c>
      <c r="E1911" s="206"/>
      <c r="F1911" s="206" t="s">
        <v>3655</v>
      </c>
      <c r="G1911" s="208" t="s">
        <v>2891</v>
      </c>
      <c r="H1911" s="313"/>
      <c r="I1911" s="209">
        <v>5388662</v>
      </c>
      <c r="J1911" s="434">
        <f t="shared" si="31"/>
        <v>3568925</v>
      </c>
      <c r="K1911" s="441" t="s">
        <v>3267</v>
      </c>
    </row>
    <row r="1912" spans="1:242" s="569" customFormat="1" hidden="1" x14ac:dyDescent="0.25">
      <c r="A1912" s="567"/>
      <c r="B1912" s="206">
        <v>203</v>
      </c>
      <c r="C1912" s="207">
        <v>44061</v>
      </c>
      <c r="D1912" s="449" t="s">
        <v>3643</v>
      </c>
      <c r="E1912" s="206" t="s">
        <v>3656</v>
      </c>
      <c r="F1912" s="206"/>
      <c r="G1912" s="208" t="s">
        <v>787</v>
      </c>
      <c r="H1912" s="313"/>
      <c r="I1912" s="475">
        <v>1000000</v>
      </c>
      <c r="J1912" s="434">
        <f t="shared" si="31"/>
        <v>2568925</v>
      </c>
      <c r="K1912" s="441" t="s">
        <v>3744</v>
      </c>
      <c r="L1912" s="568"/>
      <c r="M1912" s="567"/>
      <c r="N1912" s="568"/>
      <c r="O1912" s="568"/>
      <c r="P1912" s="568"/>
      <c r="Q1912" s="568"/>
      <c r="R1912" s="568"/>
      <c r="S1912" s="568"/>
      <c r="T1912" s="568"/>
      <c r="U1912" s="568"/>
      <c r="V1912" s="568"/>
      <c r="W1912" s="568"/>
      <c r="X1912" s="568"/>
      <c r="Y1912" s="568"/>
      <c r="Z1912" s="568"/>
      <c r="AA1912" s="568"/>
      <c r="AB1912" s="568"/>
      <c r="AC1912" s="568"/>
      <c r="AD1912" s="568"/>
      <c r="AE1912" s="568"/>
      <c r="AF1912" s="568"/>
      <c r="AG1912" s="568"/>
      <c r="AH1912" s="568"/>
      <c r="AI1912" s="568"/>
      <c r="AJ1912" s="567"/>
      <c r="AK1912" s="567"/>
      <c r="AL1912" s="567"/>
      <c r="AM1912" s="567"/>
      <c r="AN1912" s="567"/>
      <c r="AO1912" s="567"/>
      <c r="AP1912" s="567"/>
      <c r="AQ1912" s="567"/>
      <c r="AR1912" s="567"/>
      <c r="AS1912" s="567"/>
      <c r="AT1912" s="567"/>
      <c r="AU1912" s="567"/>
      <c r="AV1912" s="567"/>
      <c r="AW1912" s="567"/>
      <c r="AX1912" s="567"/>
      <c r="AY1912" s="567"/>
      <c r="AZ1912" s="567"/>
      <c r="BA1912" s="567"/>
      <c r="BB1912" s="567"/>
      <c r="BC1912" s="567"/>
      <c r="BD1912" s="567"/>
      <c r="BE1912" s="567"/>
      <c r="BF1912" s="567"/>
      <c r="BG1912" s="567"/>
      <c r="BH1912" s="567"/>
      <c r="BI1912" s="567"/>
      <c r="BJ1912" s="567"/>
      <c r="BK1912" s="567"/>
      <c r="BL1912" s="567"/>
      <c r="BM1912" s="567"/>
      <c r="BN1912" s="567"/>
      <c r="BO1912" s="567"/>
      <c r="BP1912" s="567"/>
      <c r="BQ1912" s="567"/>
      <c r="BR1912" s="567"/>
      <c r="BS1912" s="567"/>
      <c r="BT1912" s="567"/>
      <c r="BU1912" s="567"/>
      <c r="BV1912" s="567"/>
      <c r="BW1912" s="567"/>
      <c r="BX1912" s="567"/>
      <c r="BY1912" s="567"/>
      <c r="BZ1912" s="567"/>
      <c r="CA1912" s="567"/>
      <c r="CB1912" s="567"/>
      <c r="CC1912" s="567"/>
      <c r="CD1912" s="567"/>
      <c r="CE1912" s="567"/>
      <c r="CF1912" s="567"/>
      <c r="CG1912" s="567"/>
      <c r="CH1912" s="567"/>
      <c r="CI1912" s="567"/>
      <c r="CJ1912" s="567"/>
      <c r="CK1912" s="567"/>
      <c r="CL1912" s="567"/>
      <c r="CM1912" s="567"/>
      <c r="CN1912" s="567"/>
      <c r="CO1912" s="567"/>
      <c r="CP1912" s="567"/>
      <c r="CQ1912" s="567"/>
      <c r="CR1912" s="567"/>
      <c r="CS1912" s="567"/>
      <c r="CT1912" s="567"/>
      <c r="CU1912" s="567"/>
      <c r="CV1912" s="567"/>
      <c r="CW1912" s="567"/>
      <c r="CX1912" s="567"/>
      <c r="CY1912" s="567"/>
      <c r="CZ1912" s="567"/>
      <c r="DA1912" s="567"/>
      <c r="DB1912" s="567"/>
      <c r="DC1912" s="567"/>
      <c r="DD1912" s="567"/>
      <c r="DE1912" s="567"/>
      <c r="DF1912" s="567"/>
      <c r="DG1912" s="567"/>
      <c r="DH1912" s="567"/>
      <c r="DI1912" s="567"/>
      <c r="DJ1912" s="567"/>
      <c r="DK1912" s="567"/>
      <c r="DL1912" s="567"/>
      <c r="DM1912" s="567"/>
      <c r="DN1912" s="567"/>
      <c r="DO1912" s="567"/>
      <c r="DP1912" s="567"/>
      <c r="DQ1912" s="567"/>
      <c r="DR1912" s="567"/>
      <c r="DS1912" s="567"/>
      <c r="DT1912" s="567"/>
      <c r="DU1912" s="567"/>
      <c r="DV1912" s="567"/>
      <c r="DW1912" s="567"/>
      <c r="DX1912" s="567"/>
      <c r="DY1912" s="567"/>
      <c r="DZ1912" s="567"/>
      <c r="EA1912" s="567"/>
      <c r="EB1912" s="567"/>
      <c r="EC1912" s="567"/>
      <c r="ED1912" s="567"/>
      <c r="EE1912" s="567"/>
      <c r="EF1912" s="567"/>
      <c r="EG1912" s="567"/>
      <c r="EH1912" s="567"/>
      <c r="EI1912" s="567"/>
      <c r="EJ1912" s="567"/>
      <c r="EK1912" s="567"/>
      <c r="EL1912" s="567"/>
      <c r="EM1912" s="567"/>
      <c r="EN1912" s="567"/>
      <c r="EO1912" s="567"/>
      <c r="EP1912" s="567"/>
      <c r="EQ1912" s="567"/>
      <c r="ER1912" s="567"/>
      <c r="ES1912" s="567"/>
      <c r="ET1912" s="567"/>
      <c r="EU1912" s="567"/>
      <c r="EV1912" s="567"/>
      <c r="EW1912" s="567"/>
      <c r="EX1912" s="567"/>
      <c r="EY1912" s="567"/>
      <c r="EZ1912" s="567"/>
      <c r="FA1912" s="567"/>
      <c r="FB1912" s="567"/>
      <c r="FC1912" s="567"/>
      <c r="FD1912" s="567"/>
      <c r="FE1912" s="567"/>
      <c r="FF1912" s="567"/>
      <c r="FG1912" s="567"/>
      <c r="FH1912" s="567"/>
      <c r="FI1912" s="567"/>
      <c r="FJ1912" s="567"/>
      <c r="FK1912" s="567"/>
      <c r="FL1912" s="567"/>
      <c r="FM1912" s="567"/>
      <c r="FN1912" s="567"/>
      <c r="FO1912" s="567"/>
      <c r="FP1912" s="567"/>
      <c r="FQ1912" s="567"/>
      <c r="FR1912" s="567"/>
      <c r="FS1912" s="567"/>
      <c r="FT1912" s="567"/>
      <c r="FU1912" s="567"/>
      <c r="FV1912" s="567"/>
      <c r="FW1912" s="567"/>
      <c r="FX1912" s="567"/>
      <c r="FY1912" s="567"/>
      <c r="FZ1912" s="567"/>
      <c r="GA1912" s="567"/>
      <c r="GB1912" s="567"/>
      <c r="GC1912" s="567"/>
      <c r="GD1912" s="567"/>
      <c r="GE1912" s="567"/>
      <c r="GF1912" s="567"/>
      <c r="GG1912" s="567"/>
      <c r="GH1912" s="567"/>
      <c r="GI1912" s="567"/>
      <c r="GJ1912" s="567"/>
      <c r="GK1912" s="567"/>
      <c r="GL1912" s="567"/>
      <c r="GM1912" s="567"/>
      <c r="GN1912" s="567"/>
      <c r="GO1912" s="567"/>
      <c r="GP1912" s="567"/>
      <c r="GQ1912" s="567"/>
      <c r="GR1912" s="567"/>
      <c r="GS1912" s="567"/>
      <c r="GT1912" s="567"/>
      <c r="GU1912" s="567"/>
      <c r="GV1912" s="567"/>
      <c r="GW1912" s="567"/>
      <c r="GX1912" s="567"/>
      <c r="GY1912" s="567"/>
      <c r="GZ1912" s="567"/>
      <c r="HA1912" s="567"/>
      <c r="HB1912" s="567"/>
      <c r="HC1912" s="567"/>
      <c r="HD1912" s="567"/>
      <c r="HE1912" s="567"/>
      <c r="HF1912" s="567"/>
      <c r="HG1912" s="567"/>
      <c r="HH1912" s="567"/>
      <c r="HI1912" s="567"/>
      <c r="HJ1912" s="567"/>
      <c r="HK1912" s="567"/>
      <c r="HL1912" s="567"/>
      <c r="HM1912" s="567"/>
      <c r="HN1912" s="567"/>
      <c r="HO1912" s="567"/>
      <c r="HP1912" s="567"/>
      <c r="HQ1912" s="567"/>
      <c r="HR1912" s="567"/>
      <c r="HS1912" s="567"/>
      <c r="HT1912" s="567"/>
      <c r="HU1912" s="567"/>
      <c r="HV1912" s="567"/>
      <c r="HW1912" s="567"/>
      <c r="HX1912" s="567"/>
      <c r="HY1912" s="567"/>
      <c r="HZ1912" s="567"/>
      <c r="IA1912" s="567"/>
      <c r="IB1912" s="567"/>
      <c r="IC1912" s="567"/>
      <c r="ID1912" s="567"/>
      <c r="IE1912" s="567"/>
      <c r="IF1912" s="567"/>
      <c r="IG1912" s="567"/>
      <c r="IH1912" s="567"/>
    </row>
    <row r="1913" spans="1:242" hidden="1" x14ac:dyDescent="0.25">
      <c r="B1913" s="206">
        <v>204</v>
      </c>
      <c r="C1913" s="207">
        <v>44061</v>
      </c>
      <c r="D1913" s="449" t="s">
        <v>3659</v>
      </c>
      <c r="E1913" s="206"/>
      <c r="F1913" s="206" t="s">
        <v>3657</v>
      </c>
      <c r="G1913" s="208" t="s">
        <v>2875</v>
      </c>
      <c r="H1913" s="313"/>
      <c r="I1913" s="475">
        <v>227000</v>
      </c>
      <c r="J1913" s="434">
        <f t="shared" si="31"/>
        <v>2341925</v>
      </c>
      <c r="K1913" s="441" t="s">
        <v>3267</v>
      </c>
    </row>
    <row r="1914" spans="1:242" hidden="1" x14ac:dyDescent="0.25">
      <c r="B1914" s="206">
        <v>205</v>
      </c>
      <c r="C1914" s="207">
        <v>44062</v>
      </c>
      <c r="D1914" s="449" t="s">
        <v>3644</v>
      </c>
      <c r="E1914" s="206"/>
      <c r="F1914" s="206" t="s">
        <v>3658</v>
      </c>
      <c r="G1914" s="208" t="s">
        <v>3138</v>
      </c>
      <c r="H1914" s="313"/>
      <c r="I1914" s="475">
        <v>944000</v>
      </c>
      <c r="J1914" s="434">
        <f t="shared" si="31"/>
        <v>1397925</v>
      </c>
      <c r="K1914" s="441" t="s">
        <v>3267</v>
      </c>
    </row>
    <row r="1915" spans="1:242" hidden="1" x14ac:dyDescent="0.25">
      <c r="B1915" s="206">
        <v>206</v>
      </c>
      <c r="C1915" s="207">
        <v>44062</v>
      </c>
      <c r="D1915" s="449" t="s">
        <v>3645</v>
      </c>
      <c r="E1915" s="206"/>
      <c r="G1915" s="208" t="s">
        <v>3592</v>
      </c>
      <c r="H1915" s="313">
        <v>3000000</v>
      </c>
      <c r="I1915" s="475"/>
      <c r="J1915" s="434">
        <f t="shared" si="31"/>
        <v>4397925</v>
      </c>
      <c r="K1915" s="212" t="s">
        <v>3670</v>
      </c>
    </row>
    <row r="1916" spans="1:242" hidden="1" x14ac:dyDescent="0.25">
      <c r="B1916" s="206">
        <v>207</v>
      </c>
      <c r="C1916" s="207">
        <v>44062</v>
      </c>
      <c r="D1916" s="449" t="s">
        <v>3426</v>
      </c>
      <c r="E1916" s="206" t="s">
        <v>3660</v>
      </c>
      <c r="F1916" s="206" t="s">
        <v>3706</v>
      </c>
      <c r="G1916" s="208" t="s">
        <v>681</v>
      </c>
      <c r="H1916" s="313"/>
      <c r="I1916" s="475">
        <v>256000</v>
      </c>
      <c r="J1916" s="434">
        <f t="shared" si="31"/>
        <v>4141925</v>
      </c>
      <c r="K1916" s="212" t="s">
        <v>3684</v>
      </c>
    </row>
    <row r="1917" spans="1:242" hidden="1" x14ac:dyDescent="0.25">
      <c r="B1917" s="206">
        <v>208</v>
      </c>
      <c r="C1917" s="207">
        <v>44062</v>
      </c>
      <c r="D1917" s="449" t="s">
        <v>3646</v>
      </c>
      <c r="E1917" s="206"/>
      <c r="F1917" s="206" t="s">
        <v>3661</v>
      </c>
      <c r="G1917" s="208" t="s">
        <v>2875</v>
      </c>
      <c r="H1917" s="313"/>
      <c r="I1917" s="475">
        <v>57500</v>
      </c>
      <c r="J1917" s="434">
        <f t="shared" si="31"/>
        <v>4084425</v>
      </c>
      <c r="K1917" s="212" t="s">
        <v>3671</v>
      </c>
    </row>
    <row r="1918" spans="1:242" hidden="1" x14ac:dyDescent="0.25">
      <c r="B1918" s="206">
        <v>209</v>
      </c>
      <c r="C1918" s="207">
        <v>44063</v>
      </c>
      <c r="D1918" s="449" t="s">
        <v>3647</v>
      </c>
      <c r="E1918" s="206" t="s">
        <v>3662</v>
      </c>
      <c r="F1918" s="206" t="s">
        <v>3704</v>
      </c>
      <c r="G1918" s="208" t="s">
        <v>3306</v>
      </c>
      <c r="H1918" s="313"/>
      <c r="I1918" s="475">
        <v>300000</v>
      </c>
      <c r="J1918" s="434">
        <f t="shared" si="31"/>
        <v>3784425</v>
      </c>
      <c r="K1918" s="212" t="s">
        <v>3705</v>
      </c>
    </row>
    <row r="1919" spans="1:242" hidden="1" x14ac:dyDescent="0.25">
      <c r="B1919" s="206">
        <v>210</v>
      </c>
      <c r="C1919" s="207">
        <v>44063</v>
      </c>
      <c r="D1919" s="206" t="s">
        <v>3672</v>
      </c>
      <c r="E1919" s="206"/>
      <c r="F1919" s="206" t="s">
        <v>3675</v>
      </c>
      <c r="G1919" s="208" t="s">
        <v>1885</v>
      </c>
      <c r="H1919" s="313"/>
      <c r="I1919" s="475">
        <v>600000</v>
      </c>
      <c r="J1919" s="434">
        <f t="shared" si="31"/>
        <v>3184425</v>
      </c>
      <c r="K1919" s="212" t="s">
        <v>3267</v>
      </c>
    </row>
    <row r="1920" spans="1:242" s="569" customFormat="1" hidden="1" x14ac:dyDescent="0.25">
      <c r="A1920" s="567"/>
      <c r="B1920" s="206">
        <v>211</v>
      </c>
      <c r="C1920" s="207">
        <v>44063</v>
      </c>
      <c r="D1920" s="206" t="s">
        <v>3673</v>
      </c>
      <c r="E1920" s="206" t="s">
        <v>3676</v>
      </c>
      <c r="F1920" s="206"/>
      <c r="G1920" s="208" t="s">
        <v>561</v>
      </c>
      <c r="H1920" s="313"/>
      <c r="I1920" s="475">
        <v>799000</v>
      </c>
      <c r="J1920" s="434">
        <f t="shared" si="31"/>
        <v>2385425</v>
      </c>
      <c r="K1920" s="212" t="s">
        <v>3745</v>
      </c>
      <c r="L1920" s="568"/>
      <c r="M1920" s="567"/>
      <c r="N1920" s="568"/>
      <c r="O1920" s="568"/>
      <c r="P1920" s="568"/>
      <c r="Q1920" s="568"/>
      <c r="R1920" s="568"/>
      <c r="S1920" s="568"/>
      <c r="T1920" s="568"/>
      <c r="U1920" s="568"/>
      <c r="V1920" s="568"/>
      <c r="W1920" s="568"/>
      <c r="X1920" s="568"/>
      <c r="Y1920" s="568"/>
      <c r="Z1920" s="568"/>
      <c r="AA1920" s="568"/>
      <c r="AB1920" s="568"/>
      <c r="AC1920" s="568"/>
      <c r="AD1920" s="568"/>
      <c r="AE1920" s="568"/>
      <c r="AF1920" s="568"/>
      <c r="AG1920" s="568"/>
      <c r="AH1920" s="568"/>
      <c r="AI1920" s="568"/>
      <c r="AJ1920" s="567"/>
      <c r="AK1920" s="567"/>
      <c r="AL1920" s="567"/>
      <c r="AM1920" s="567"/>
      <c r="AN1920" s="567"/>
      <c r="AO1920" s="567"/>
      <c r="AP1920" s="567"/>
      <c r="AQ1920" s="567"/>
      <c r="AR1920" s="567"/>
      <c r="AS1920" s="567"/>
      <c r="AT1920" s="567"/>
      <c r="AU1920" s="567"/>
      <c r="AV1920" s="567"/>
      <c r="AW1920" s="567"/>
      <c r="AX1920" s="567"/>
      <c r="AY1920" s="567"/>
      <c r="AZ1920" s="567"/>
      <c r="BA1920" s="567"/>
      <c r="BB1920" s="567"/>
      <c r="BC1920" s="567"/>
      <c r="BD1920" s="567"/>
      <c r="BE1920" s="567"/>
      <c r="BF1920" s="567"/>
      <c r="BG1920" s="567"/>
      <c r="BH1920" s="567"/>
      <c r="BI1920" s="567"/>
      <c r="BJ1920" s="567"/>
      <c r="BK1920" s="567"/>
      <c r="BL1920" s="567"/>
      <c r="BM1920" s="567"/>
      <c r="BN1920" s="567"/>
      <c r="BO1920" s="567"/>
      <c r="BP1920" s="567"/>
      <c r="BQ1920" s="567"/>
      <c r="BR1920" s="567"/>
      <c r="BS1920" s="567"/>
      <c r="BT1920" s="567"/>
      <c r="BU1920" s="567"/>
      <c r="BV1920" s="567"/>
      <c r="BW1920" s="567"/>
      <c r="BX1920" s="567"/>
      <c r="BY1920" s="567"/>
      <c r="BZ1920" s="567"/>
      <c r="CA1920" s="567"/>
      <c r="CB1920" s="567"/>
      <c r="CC1920" s="567"/>
      <c r="CD1920" s="567"/>
      <c r="CE1920" s="567"/>
      <c r="CF1920" s="567"/>
      <c r="CG1920" s="567"/>
      <c r="CH1920" s="567"/>
      <c r="CI1920" s="567"/>
      <c r="CJ1920" s="567"/>
      <c r="CK1920" s="567"/>
      <c r="CL1920" s="567"/>
      <c r="CM1920" s="567"/>
      <c r="CN1920" s="567"/>
      <c r="CO1920" s="567"/>
      <c r="CP1920" s="567"/>
      <c r="CQ1920" s="567"/>
      <c r="CR1920" s="567"/>
      <c r="CS1920" s="567"/>
      <c r="CT1920" s="567"/>
      <c r="CU1920" s="567"/>
      <c r="CV1920" s="567"/>
      <c r="CW1920" s="567"/>
      <c r="CX1920" s="567"/>
      <c r="CY1920" s="567"/>
      <c r="CZ1920" s="567"/>
      <c r="DA1920" s="567"/>
      <c r="DB1920" s="567"/>
      <c r="DC1920" s="567"/>
      <c r="DD1920" s="567"/>
      <c r="DE1920" s="567"/>
      <c r="DF1920" s="567"/>
      <c r="DG1920" s="567"/>
      <c r="DH1920" s="567"/>
      <c r="DI1920" s="567"/>
      <c r="DJ1920" s="567"/>
      <c r="DK1920" s="567"/>
      <c r="DL1920" s="567"/>
      <c r="DM1920" s="567"/>
      <c r="DN1920" s="567"/>
      <c r="DO1920" s="567"/>
      <c r="DP1920" s="567"/>
      <c r="DQ1920" s="567"/>
      <c r="DR1920" s="567"/>
      <c r="DS1920" s="567"/>
      <c r="DT1920" s="567"/>
      <c r="DU1920" s="567"/>
      <c r="DV1920" s="567"/>
      <c r="DW1920" s="567"/>
      <c r="DX1920" s="567"/>
      <c r="DY1920" s="567"/>
      <c r="DZ1920" s="567"/>
      <c r="EA1920" s="567"/>
      <c r="EB1920" s="567"/>
      <c r="EC1920" s="567"/>
      <c r="ED1920" s="567"/>
      <c r="EE1920" s="567"/>
      <c r="EF1920" s="567"/>
      <c r="EG1920" s="567"/>
      <c r="EH1920" s="567"/>
      <c r="EI1920" s="567"/>
      <c r="EJ1920" s="567"/>
      <c r="EK1920" s="567"/>
      <c r="EL1920" s="567"/>
      <c r="EM1920" s="567"/>
      <c r="EN1920" s="567"/>
      <c r="EO1920" s="567"/>
      <c r="EP1920" s="567"/>
      <c r="EQ1920" s="567"/>
      <c r="ER1920" s="567"/>
      <c r="ES1920" s="567"/>
      <c r="ET1920" s="567"/>
      <c r="EU1920" s="567"/>
      <c r="EV1920" s="567"/>
      <c r="EW1920" s="567"/>
      <c r="EX1920" s="567"/>
      <c r="EY1920" s="567"/>
      <c r="EZ1920" s="567"/>
      <c r="FA1920" s="567"/>
      <c r="FB1920" s="567"/>
      <c r="FC1920" s="567"/>
      <c r="FD1920" s="567"/>
      <c r="FE1920" s="567"/>
      <c r="FF1920" s="567"/>
      <c r="FG1920" s="567"/>
      <c r="FH1920" s="567"/>
      <c r="FI1920" s="567"/>
      <c r="FJ1920" s="567"/>
      <c r="FK1920" s="567"/>
      <c r="FL1920" s="567"/>
      <c r="FM1920" s="567"/>
      <c r="FN1920" s="567"/>
      <c r="FO1920" s="567"/>
      <c r="FP1920" s="567"/>
      <c r="FQ1920" s="567"/>
      <c r="FR1920" s="567"/>
      <c r="FS1920" s="567"/>
      <c r="FT1920" s="567"/>
      <c r="FU1920" s="567"/>
      <c r="FV1920" s="567"/>
      <c r="FW1920" s="567"/>
      <c r="FX1920" s="567"/>
      <c r="FY1920" s="567"/>
      <c r="FZ1920" s="567"/>
      <c r="GA1920" s="567"/>
      <c r="GB1920" s="567"/>
      <c r="GC1920" s="567"/>
      <c r="GD1920" s="567"/>
      <c r="GE1920" s="567"/>
      <c r="GF1920" s="567"/>
      <c r="GG1920" s="567"/>
      <c r="GH1920" s="567"/>
      <c r="GI1920" s="567"/>
      <c r="GJ1920" s="567"/>
      <c r="GK1920" s="567"/>
      <c r="GL1920" s="567"/>
      <c r="GM1920" s="567"/>
      <c r="GN1920" s="567"/>
      <c r="GO1920" s="567"/>
      <c r="GP1920" s="567"/>
      <c r="GQ1920" s="567"/>
      <c r="GR1920" s="567"/>
      <c r="GS1920" s="567"/>
      <c r="GT1920" s="567"/>
      <c r="GU1920" s="567"/>
      <c r="GV1920" s="567"/>
      <c r="GW1920" s="567"/>
      <c r="GX1920" s="567"/>
      <c r="GY1920" s="567"/>
      <c r="GZ1920" s="567"/>
      <c r="HA1920" s="567"/>
      <c r="HB1920" s="567"/>
      <c r="HC1920" s="567"/>
      <c r="HD1920" s="567"/>
      <c r="HE1920" s="567"/>
      <c r="HF1920" s="567"/>
      <c r="HG1920" s="567"/>
      <c r="HH1920" s="567"/>
      <c r="HI1920" s="567"/>
      <c r="HJ1920" s="567"/>
      <c r="HK1920" s="567"/>
      <c r="HL1920" s="567"/>
      <c r="HM1920" s="567"/>
      <c r="HN1920" s="567"/>
      <c r="HO1920" s="567"/>
      <c r="HP1920" s="567"/>
      <c r="HQ1920" s="567"/>
      <c r="HR1920" s="567"/>
      <c r="HS1920" s="567"/>
      <c r="HT1920" s="567"/>
      <c r="HU1920" s="567"/>
      <c r="HV1920" s="567"/>
      <c r="HW1920" s="567"/>
      <c r="HX1920" s="567"/>
      <c r="HY1920" s="567"/>
      <c r="HZ1920" s="567"/>
      <c r="IA1920" s="567"/>
      <c r="IB1920" s="567"/>
      <c r="IC1920" s="567"/>
      <c r="ID1920" s="567"/>
      <c r="IE1920" s="567"/>
      <c r="IF1920" s="567"/>
      <c r="IG1920" s="567"/>
      <c r="IH1920" s="567"/>
    </row>
    <row r="1921" spans="1:242" hidden="1" x14ac:dyDescent="0.25">
      <c r="B1921" s="206">
        <v>212</v>
      </c>
      <c r="C1921" s="207">
        <v>44064</v>
      </c>
      <c r="D1921" s="206" t="s">
        <v>3674</v>
      </c>
      <c r="E1921" s="206"/>
      <c r="F1921" s="206" t="s">
        <v>3677</v>
      </c>
      <c r="G1921" s="208" t="s">
        <v>2943</v>
      </c>
      <c r="H1921" s="313">
        <v>122800</v>
      </c>
      <c r="I1921" s="475"/>
      <c r="J1921" s="434">
        <f t="shared" si="31"/>
        <v>2508225</v>
      </c>
      <c r="K1921" s="212" t="s">
        <v>3678</v>
      </c>
    </row>
    <row r="1922" spans="1:242" hidden="1" x14ac:dyDescent="0.25">
      <c r="B1922" s="206">
        <v>213</v>
      </c>
      <c r="C1922" s="207">
        <v>44064</v>
      </c>
      <c r="D1922" s="206" t="s">
        <v>3699</v>
      </c>
      <c r="E1922" s="206"/>
      <c r="F1922" s="206" t="s">
        <v>3679</v>
      </c>
      <c r="G1922" s="208" t="s">
        <v>561</v>
      </c>
      <c r="H1922" s="313">
        <v>76561</v>
      </c>
      <c r="I1922" s="475"/>
      <c r="J1922" s="434">
        <f t="shared" si="31"/>
        <v>2584786</v>
      </c>
      <c r="K1922" s="212" t="s">
        <v>3681</v>
      </c>
    </row>
    <row r="1923" spans="1:242" hidden="1" x14ac:dyDescent="0.25">
      <c r="B1923" s="206">
        <v>214</v>
      </c>
      <c r="C1923" s="207">
        <v>44064</v>
      </c>
      <c r="D1923" s="206" t="s">
        <v>3683</v>
      </c>
      <c r="E1923" s="206"/>
      <c r="F1923" s="206" t="s">
        <v>3680</v>
      </c>
      <c r="G1923" s="208" t="s">
        <v>2933</v>
      </c>
      <c r="H1923" s="313"/>
      <c r="I1923" s="475">
        <v>188750</v>
      </c>
      <c r="J1923" s="434">
        <f t="shared" si="31"/>
        <v>2396036</v>
      </c>
      <c r="K1923" s="212" t="s">
        <v>3682</v>
      </c>
    </row>
    <row r="1924" spans="1:242" s="572" customFormat="1" hidden="1" x14ac:dyDescent="0.25">
      <c r="B1924" s="245">
        <v>215</v>
      </c>
      <c r="C1924" s="479">
        <v>44065</v>
      </c>
      <c r="D1924" s="245" t="s">
        <v>3685</v>
      </c>
      <c r="E1924" s="245"/>
      <c r="F1924" s="245" t="s">
        <v>3686</v>
      </c>
      <c r="G1924" s="266" t="s">
        <v>1885</v>
      </c>
      <c r="H1924" s="313"/>
      <c r="I1924" s="209">
        <v>77770</v>
      </c>
      <c r="J1924" s="434">
        <f t="shared" si="31"/>
        <v>2318266</v>
      </c>
      <c r="K1924" s="480" t="s">
        <v>3682</v>
      </c>
      <c r="L1924" s="573"/>
      <c r="N1924" s="573"/>
      <c r="O1924" s="573"/>
      <c r="P1924" s="573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  <c r="AA1924" s="573"/>
      <c r="AB1924" s="573"/>
      <c r="AC1924" s="573"/>
      <c r="AD1924" s="573"/>
      <c r="AE1924" s="573"/>
      <c r="AF1924" s="573"/>
      <c r="AG1924" s="573"/>
      <c r="AH1924" s="573"/>
      <c r="AI1924" s="573"/>
    </row>
    <row r="1925" spans="1:242" hidden="1" x14ac:dyDescent="0.25">
      <c r="B1925" s="206">
        <v>216</v>
      </c>
      <c r="C1925" s="207">
        <v>44065</v>
      </c>
      <c r="D1925" s="206" t="s">
        <v>3689</v>
      </c>
      <c r="E1925" s="206"/>
      <c r="F1925" s="206" t="s">
        <v>3703</v>
      </c>
      <c r="G1925" s="208" t="s">
        <v>3690</v>
      </c>
      <c r="H1925" s="313"/>
      <c r="I1925" s="209">
        <v>20000</v>
      </c>
      <c r="J1925" s="434">
        <f t="shared" si="31"/>
        <v>2298266</v>
      </c>
      <c r="K1925" s="212" t="s">
        <v>3691</v>
      </c>
    </row>
    <row r="1926" spans="1:242" hidden="1" x14ac:dyDescent="0.25">
      <c r="B1926" s="245">
        <v>217</v>
      </c>
      <c r="C1926" s="207">
        <v>44065</v>
      </c>
      <c r="D1926" s="206" t="s">
        <v>3701</v>
      </c>
      <c r="E1926" s="206"/>
      <c r="F1926" s="206" t="s">
        <v>3704</v>
      </c>
      <c r="G1926" s="208" t="s">
        <v>3306</v>
      </c>
      <c r="H1926" s="313"/>
      <c r="I1926" s="209">
        <v>415900</v>
      </c>
      <c r="J1926" s="434">
        <f t="shared" si="31"/>
        <v>1882366</v>
      </c>
      <c r="K1926" s="212" t="s">
        <v>3702</v>
      </c>
    </row>
    <row r="1927" spans="1:242" hidden="1" x14ac:dyDescent="0.25">
      <c r="B1927" s="206">
        <v>218</v>
      </c>
      <c r="C1927" s="207">
        <v>44065</v>
      </c>
      <c r="D1927" s="206" t="s">
        <v>3708</v>
      </c>
      <c r="E1927" s="206" t="s">
        <v>3707</v>
      </c>
      <c r="F1927" s="206"/>
      <c r="G1927" s="208" t="s">
        <v>3741</v>
      </c>
      <c r="H1927" s="313"/>
      <c r="I1927" s="209">
        <v>1000000</v>
      </c>
      <c r="J1927" s="434">
        <f t="shared" si="31"/>
        <v>882366</v>
      </c>
      <c r="K1927" s="212" t="s">
        <v>3746</v>
      </c>
    </row>
    <row r="1928" spans="1:242" s="566" customFormat="1" hidden="1" x14ac:dyDescent="0.25">
      <c r="A1928" s="488"/>
      <c r="B1928" s="481">
        <v>219</v>
      </c>
      <c r="C1928" s="428">
        <v>44067</v>
      </c>
      <c r="D1928" s="429" t="s">
        <v>3709</v>
      </c>
      <c r="E1928" s="429"/>
      <c r="F1928" s="429"/>
      <c r="G1928" s="430"/>
      <c r="H1928" s="577">
        <v>14918634</v>
      </c>
      <c r="I1928" s="581"/>
      <c r="J1928" s="444">
        <f t="shared" si="31"/>
        <v>15801000</v>
      </c>
      <c r="K1928" s="446" t="s">
        <v>3695</v>
      </c>
      <c r="L1928" s="530"/>
      <c r="M1928" s="488"/>
      <c r="N1928" s="530"/>
      <c r="O1928" s="530"/>
      <c r="P1928" s="530"/>
      <c r="Q1928" s="530"/>
      <c r="R1928" s="530"/>
      <c r="S1928" s="530"/>
      <c r="T1928" s="530"/>
      <c r="U1928" s="530"/>
      <c r="V1928" s="530"/>
      <c r="W1928" s="530"/>
      <c r="X1928" s="530"/>
      <c r="Y1928" s="530"/>
      <c r="Z1928" s="530"/>
      <c r="AA1928" s="530"/>
      <c r="AB1928" s="530"/>
      <c r="AC1928" s="530"/>
      <c r="AD1928" s="530"/>
      <c r="AE1928" s="530"/>
      <c r="AF1928" s="530"/>
      <c r="AG1928" s="530"/>
      <c r="AH1928" s="530"/>
      <c r="AI1928" s="530"/>
      <c r="AJ1928" s="488"/>
      <c r="AK1928" s="488"/>
      <c r="AL1928" s="488"/>
      <c r="AM1928" s="488"/>
      <c r="AN1928" s="488"/>
      <c r="AO1928" s="488"/>
      <c r="AP1928" s="488"/>
      <c r="AQ1928" s="488"/>
      <c r="AR1928" s="488"/>
      <c r="AS1928" s="488"/>
      <c r="AT1928" s="488"/>
      <c r="AU1928" s="488"/>
      <c r="AV1928" s="488"/>
      <c r="AW1928" s="488"/>
      <c r="AX1928" s="488"/>
      <c r="AY1928" s="488"/>
      <c r="AZ1928" s="488"/>
      <c r="BA1928" s="488"/>
      <c r="BB1928" s="488"/>
      <c r="BC1928" s="488"/>
      <c r="BD1928" s="488"/>
      <c r="BE1928" s="488"/>
      <c r="BF1928" s="488"/>
      <c r="BG1928" s="488"/>
      <c r="BH1928" s="488"/>
      <c r="BI1928" s="488"/>
      <c r="BJ1928" s="488"/>
      <c r="BK1928" s="488"/>
      <c r="BL1928" s="488"/>
      <c r="BM1928" s="488"/>
      <c r="BN1928" s="488"/>
      <c r="BO1928" s="488"/>
      <c r="BP1928" s="488"/>
      <c r="BQ1928" s="488"/>
      <c r="BR1928" s="488"/>
      <c r="BS1928" s="488"/>
      <c r="BT1928" s="488"/>
      <c r="BU1928" s="488"/>
      <c r="BV1928" s="488"/>
      <c r="BW1928" s="488"/>
      <c r="BX1928" s="488"/>
      <c r="BY1928" s="488"/>
      <c r="BZ1928" s="488"/>
      <c r="CA1928" s="488"/>
      <c r="CB1928" s="488"/>
      <c r="CC1928" s="488"/>
      <c r="CD1928" s="488"/>
      <c r="CE1928" s="488"/>
      <c r="CF1928" s="488"/>
      <c r="CG1928" s="488"/>
      <c r="CH1928" s="488"/>
      <c r="CI1928" s="488"/>
      <c r="CJ1928" s="488"/>
      <c r="CK1928" s="488"/>
      <c r="CL1928" s="488"/>
      <c r="CM1928" s="488"/>
      <c r="CN1928" s="488"/>
      <c r="CO1928" s="488"/>
      <c r="CP1928" s="488"/>
      <c r="CQ1928" s="488"/>
      <c r="CR1928" s="488"/>
      <c r="CS1928" s="488"/>
      <c r="CT1928" s="488"/>
      <c r="CU1928" s="488"/>
      <c r="CV1928" s="488"/>
      <c r="CW1928" s="488"/>
      <c r="CX1928" s="488"/>
      <c r="CY1928" s="488"/>
      <c r="CZ1928" s="488"/>
      <c r="DA1928" s="488"/>
      <c r="DB1928" s="488"/>
      <c r="DC1928" s="488"/>
      <c r="DD1928" s="488"/>
      <c r="DE1928" s="488"/>
      <c r="DF1928" s="488"/>
      <c r="DG1928" s="488"/>
      <c r="DH1928" s="488"/>
      <c r="DI1928" s="488"/>
      <c r="DJ1928" s="488"/>
      <c r="DK1928" s="488"/>
      <c r="DL1928" s="488"/>
      <c r="DM1928" s="488"/>
      <c r="DN1928" s="488"/>
      <c r="DO1928" s="488"/>
      <c r="DP1928" s="488"/>
      <c r="DQ1928" s="488"/>
      <c r="DR1928" s="488"/>
      <c r="DS1928" s="488"/>
      <c r="DT1928" s="488"/>
      <c r="DU1928" s="488"/>
      <c r="DV1928" s="488"/>
      <c r="DW1928" s="488"/>
      <c r="DX1928" s="488"/>
      <c r="DY1928" s="488"/>
      <c r="DZ1928" s="488"/>
      <c r="EA1928" s="488"/>
      <c r="EB1928" s="488"/>
      <c r="EC1928" s="488"/>
      <c r="ED1928" s="488"/>
      <c r="EE1928" s="488"/>
      <c r="EF1928" s="488"/>
      <c r="EG1928" s="488"/>
      <c r="EH1928" s="488"/>
      <c r="EI1928" s="488"/>
      <c r="EJ1928" s="488"/>
      <c r="EK1928" s="488"/>
      <c r="EL1928" s="488"/>
      <c r="EM1928" s="488"/>
      <c r="EN1928" s="488"/>
      <c r="EO1928" s="488"/>
      <c r="EP1928" s="488"/>
      <c r="EQ1928" s="488"/>
      <c r="ER1928" s="488"/>
      <c r="ES1928" s="488"/>
      <c r="ET1928" s="488"/>
      <c r="EU1928" s="488"/>
      <c r="EV1928" s="488"/>
      <c r="EW1928" s="488"/>
      <c r="EX1928" s="488"/>
      <c r="EY1928" s="488"/>
      <c r="EZ1928" s="488"/>
      <c r="FA1928" s="488"/>
      <c r="FB1928" s="488"/>
      <c r="FC1928" s="488"/>
      <c r="FD1928" s="488"/>
      <c r="FE1928" s="488"/>
      <c r="FF1928" s="488"/>
      <c r="FG1928" s="488"/>
      <c r="FH1928" s="488"/>
      <c r="FI1928" s="488"/>
      <c r="FJ1928" s="488"/>
      <c r="FK1928" s="488"/>
      <c r="FL1928" s="488"/>
      <c r="FM1928" s="488"/>
      <c r="FN1928" s="488"/>
      <c r="FO1928" s="488"/>
      <c r="FP1928" s="488"/>
      <c r="FQ1928" s="488"/>
      <c r="FR1928" s="488"/>
      <c r="FS1928" s="488"/>
      <c r="FT1928" s="488"/>
      <c r="FU1928" s="488"/>
      <c r="FV1928" s="488"/>
      <c r="FW1928" s="488"/>
      <c r="FX1928" s="488"/>
      <c r="FY1928" s="488"/>
      <c r="FZ1928" s="488"/>
      <c r="GA1928" s="488"/>
      <c r="GB1928" s="488"/>
      <c r="GC1928" s="488"/>
      <c r="GD1928" s="488"/>
      <c r="GE1928" s="488"/>
      <c r="GF1928" s="488"/>
      <c r="GG1928" s="488"/>
      <c r="GH1928" s="488"/>
      <c r="GI1928" s="488"/>
      <c r="GJ1928" s="488"/>
      <c r="GK1928" s="488"/>
      <c r="GL1928" s="488"/>
      <c r="GM1928" s="488"/>
      <c r="GN1928" s="488"/>
      <c r="GO1928" s="488"/>
      <c r="GP1928" s="488"/>
      <c r="GQ1928" s="488"/>
      <c r="GR1928" s="488"/>
      <c r="GS1928" s="488"/>
      <c r="GT1928" s="488"/>
      <c r="GU1928" s="488"/>
      <c r="GV1928" s="488"/>
      <c r="GW1928" s="488"/>
      <c r="GX1928" s="488"/>
      <c r="GY1928" s="488"/>
      <c r="GZ1928" s="488"/>
      <c r="HA1928" s="488"/>
      <c r="HB1928" s="488"/>
      <c r="HC1928" s="488"/>
      <c r="HD1928" s="488"/>
      <c r="HE1928" s="488"/>
      <c r="HF1928" s="488"/>
      <c r="HG1928" s="488"/>
      <c r="HH1928" s="488"/>
      <c r="HI1928" s="488"/>
      <c r="HJ1928" s="488"/>
      <c r="HK1928" s="488"/>
      <c r="HL1928" s="488"/>
      <c r="HM1928" s="488"/>
      <c r="HN1928" s="488"/>
      <c r="HO1928" s="488"/>
      <c r="HP1928" s="488"/>
      <c r="HQ1928" s="488"/>
      <c r="HR1928" s="488"/>
      <c r="HS1928" s="488"/>
      <c r="HT1928" s="488"/>
      <c r="HU1928" s="488"/>
      <c r="HV1928" s="488"/>
      <c r="HW1928" s="488"/>
      <c r="HX1928" s="488"/>
      <c r="HY1928" s="488"/>
      <c r="HZ1928" s="488"/>
      <c r="IA1928" s="488"/>
      <c r="IB1928" s="488"/>
      <c r="IC1928" s="488"/>
      <c r="ID1928" s="488"/>
      <c r="IE1928" s="488"/>
      <c r="IF1928" s="488"/>
      <c r="IG1928" s="488"/>
      <c r="IH1928" s="488"/>
    </row>
    <row r="1929" spans="1:242" hidden="1" x14ac:dyDescent="0.25">
      <c r="B1929" s="206">
        <v>220</v>
      </c>
      <c r="C1929" s="207">
        <v>44067</v>
      </c>
      <c r="D1929" s="206" t="s">
        <v>3710</v>
      </c>
      <c r="E1929" s="206" t="s">
        <v>3711</v>
      </c>
      <c r="F1929" s="206" t="s">
        <v>3712</v>
      </c>
      <c r="G1929" s="208" t="s">
        <v>2928</v>
      </c>
      <c r="H1929" s="313"/>
      <c r="I1929" s="209">
        <v>450000</v>
      </c>
      <c r="J1929" s="434">
        <f t="shared" si="31"/>
        <v>15351000</v>
      </c>
      <c r="K1929" s="212" t="s">
        <v>3724</v>
      </c>
    </row>
    <row r="1930" spans="1:242" hidden="1" x14ac:dyDescent="0.25">
      <c r="B1930" s="245">
        <v>221</v>
      </c>
      <c r="C1930" s="207">
        <v>44067</v>
      </c>
      <c r="D1930" s="206" t="s">
        <v>3713</v>
      </c>
      <c r="E1930" s="206"/>
      <c r="F1930" s="206" t="s">
        <v>3714</v>
      </c>
      <c r="G1930" s="208" t="s">
        <v>2960</v>
      </c>
      <c r="H1930" s="313">
        <v>324700</v>
      </c>
      <c r="I1930" s="209"/>
      <c r="J1930" s="434">
        <f t="shared" si="31"/>
        <v>15675700</v>
      </c>
      <c r="K1930" s="212" t="s">
        <v>3725</v>
      </c>
    </row>
    <row r="1931" spans="1:242" hidden="1" x14ac:dyDescent="0.25">
      <c r="B1931" s="206">
        <v>222</v>
      </c>
      <c r="C1931" s="207">
        <v>44067</v>
      </c>
      <c r="D1931" s="206" t="s">
        <v>3715</v>
      </c>
      <c r="E1931" s="206"/>
      <c r="F1931" s="206" t="s">
        <v>3716</v>
      </c>
      <c r="G1931" s="208" t="s">
        <v>2960</v>
      </c>
      <c r="H1931" s="313"/>
      <c r="I1931" s="209">
        <v>367760</v>
      </c>
      <c r="J1931" s="434">
        <f t="shared" si="31"/>
        <v>15307940</v>
      </c>
      <c r="K1931" s="212" t="s">
        <v>3267</v>
      </c>
    </row>
    <row r="1932" spans="1:242" hidden="1" x14ac:dyDescent="0.25">
      <c r="B1932" s="245">
        <v>223</v>
      </c>
      <c r="C1932" s="207">
        <v>44067</v>
      </c>
      <c r="D1932" s="206" t="s">
        <v>3717</v>
      </c>
      <c r="E1932" s="206" t="s">
        <v>3718</v>
      </c>
      <c r="F1932" s="206" t="s">
        <v>3790</v>
      </c>
      <c r="G1932" s="208" t="s">
        <v>2960</v>
      </c>
      <c r="H1932" s="313"/>
      <c r="I1932" s="475">
        <v>1500000</v>
      </c>
      <c r="J1932" s="434">
        <f t="shared" si="31"/>
        <v>13807940</v>
      </c>
      <c r="K1932" s="212" t="s">
        <v>3794</v>
      </c>
    </row>
    <row r="1933" spans="1:242" hidden="1" x14ac:dyDescent="0.25">
      <c r="B1933" s="206">
        <v>224</v>
      </c>
      <c r="C1933" s="207">
        <v>44068</v>
      </c>
      <c r="D1933" s="206" t="s">
        <v>3719</v>
      </c>
      <c r="E1933" s="206" t="s">
        <v>3720</v>
      </c>
      <c r="F1933" s="206" t="s">
        <v>3721</v>
      </c>
      <c r="G1933" s="208" t="s">
        <v>2943</v>
      </c>
      <c r="H1933" s="313"/>
      <c r="I1933" s="209">
        <v>3843000</v>
      </c>
      <c r="J1933" s="434">
        <f t="shared" ref="J1933:J1996" si="32">J1932+H1933-I1933</f>
        <v>9964940</v>
      </c>
      <c r="K1933" s="212" t="s">
        <v>3726</v>
      </c>
    </row>
    <row r="1934" spans="1:242" hidden="1" x14ac:dyDescent="0.25">
      <c r="B1934" s="245">
        <v>225</v>
      </c>
      <c r="C1934" s="207">
        <v>44068</v>
      </c>
      <c r="D1934" s="206" t="s">
        <v>3723</v>
      </c>
      <c r="E1934" s="206"/>
      <c r="F1934" s="206"/>
      <c r="G1934" s="208" t="s">
        <v>3722</v>
      </c>
      <c r="H1934" s="313">
        <v>6000000</v>
      </c>
      <c r="I1934" s="209"/>
      <c r="J1934" s="434">
        <f t="shared" si="32"/>
        <v>15964940</v>
      </c>
      <c r="K1934" s="212" t="s">
        <v>3727</v>
      </c>
    </row>
    <row r="1935" spans="1:242" s="565" customFormat="1" hidden="1" x14ac:dyDescent="0.25">
      <c r="A1935" s="451"/>
      <c r="B1935" s="377">
        <v>226</v>
      </c>
      <c r="C1935" s="482">
        <v>44070</v>
      </c>
      <c r="D1935" s="377" t="s">
        <v>3728</v>
      </c>
      <c r="E1935" s="377" t="s">
        <v>3729</v>
      </c>
      <c r="F1935" s="377" t="s">
        <v>3832</v>
      </c>
      <c r="G1935" s="437" t="s">
        <v>263</v>
      </c>
      <c r="H1935" s="310"/>
      <c r="I1935" s="445">
        <v>410000</v>
      </c>
      <c r="J1935" s="434">
        <f t="shared" si="32"/>
        <v>15554940</v>
      </c>
      <c r="K1935" s="440" t="s">
        <v>3845</v>
      </c>
      <c r="L1935" s="380"/>
      <c r="M1935" s="451"/>
      <c r="N1935" s="380"/>
      <c r="O1935" s="380"/>
      <c r="P1935" s="380"/>
      <c r="Q1935" s="380"/>
      <c r="R1935" s="380"/>
      <c r="S1935" s="380"/>
      <c r="T1935" s="380"/>
      <c r="U1935" s="380"/>
      <c r="V1935" s="380"/>
      <c r="W1935" s="380"/>
      <c r="X1935" s="380"/>
      <c r="Y1935" s="380"/>
      <c r="Z1935" s="380"/>
      <c r="AA1935" s="380"/>
      <c r="AB1935" s="380"/>
      <c r="AC1935" s="380"/>
      <c r="AD1935" s="380"/>
      <c r="AE1935" s="380"/>
      <c r="AF1935" s="380"/>
      <c r="AG1935" s="380"/>
      <c r="AH1935" s="380"/>
      <c r="AI1935" s="380"/>
      <c r="AJ1935" s="451"/>
      <c r="AK1935" s="451"/>
      <c r="AL1935" s="451"/>
      <c r="AM1935" s="451"/>
      <c r="AN1935" s="451"/>
      <c r="AO1935" s="451"/>
      <c r="AP1935" s="451"/>
      <c r="AQ1935" s="451"/>
      <c r="AR1935" s="451"/>
      <c r="AS1935" s="451"/>
      <c r="AT1935" s="451"/>
      <c r="AU1935" s="451"/>
      <c r="AV1935" s="451"/>
      <c r="AW1935" s="451"/>
      <c r="AX1935" s="451"/>
      <c r="AY1935" s="451"/>
      <c r="AZ1935" s="451"/>
      <c r="BA1935" s="451"/>
      <c r="BB1935" s="451"/>
      <c r="BC1935" s="451"/>
      <c r="BD1935" s="451"/>
      <c r="BE1935" s="451"/>
      <c r="BF1935" s="451"/>
      <c r="BG1935" s="451"/>
      <c r="BH1935" s="451"/>
      <c r="BI1935" s="451"/>
      <c r="BJ1935" s="451"/>
      <c r="BK1935" s="451"/>
      <c r="BL1935" s="451"/>
      <c r="BM1935" s="451"/>
      <c r="BN1935" s="451"/>
      <c r="BO1935" s="451"/>
      <c r="BP1935" s="451"/>
      <c r="BQ1935" s="451"/>
      <c r="BR1935" s="451"/>
      <c r="BS1935" s="451"/>
      <c r="BT1935" s="451"/>
      <c r="BU1935" s="451"/>
      <c r="BV1935" s="451"/>
      <c r="BW1935" s="451"/>
      <c r="BX1935" s="451"/>
      <c r="BY1935" s="451"/>
      <c r="BZ1935" s="451"/>
      <c r="CA1935" s="451"/>
      <c r="CB1935" s="451"/>
      <c r="CC1935" s="451"/>
      <c r="CD1935" s="451"/>
      <c r="CE1935" s="451"/>
      <c r="CF1935" s="451"/>
      <c r="CG1935" s="451"/>
      <c r="CH1935" s="451"/>
      <c r="CI1935" s="451"/>
      <c r="CJ1935" s="451"/>
      <c r="CK1935" s="451"/>
      <c r="CL1935" s="451"/>
      <c r="CM1935" s="451"/>
      <c r="CN1935" s="451"/>
      <c r="CO1935" s="451"/>
      <c r="CP1935" s="451"/>
      <c r="CQ1935" s="451"/>
      <c r="CR1935" s="451"/>
      <c r="CS1935" s="451"/>
      <c r="CT1935" s="451"/>
      <c r="CU1935" s="451"/>
      <c r="CV1935" s="451"/>
      <c r="CW1935" s="451"/>
      <c r="CX1935" s="451"/>
      <c r="CY1935" s="451"/>
      <c r="CZ1935" s="451"/>
      <c r="DA1935" s="451"/>
      <c r="DB1935" s="451"/>
      <c r="DC1935" s="451"/>
      <c r="DD1935" s="451"/>
      <c r="DE1935" s="451"/>
      <c r="DF1935" s="451"/>
      <c r="DG1935" s="451"/>
      <c r="DH1935" s="451"/>
      <c r="DI1935" s="451"/>
      <c r="DJ1935" s="451"/>
      <c r="DK1935" s="451"/>
      <c r="DL1935" s="451"/>
      <c r="DM1935" s="451"/>
      <c r="DN1935" s="451"/>
      <c r="DO1935" s="451"/>
      <c r="DP1935" s="451"/>
      <c r="DQ1935" s="451"/>
      <c r="DR1935" s="451"/>
      <c r="DS1935" s="451"/>
      <c r="DT1935" s="451"/>
      <c r="DU1935" s="451"/>
      <c r="DV1935" s="451"/>
      <c r="DW1935" s="451"/>
      <c r="DX1935" s="451"/>
      <c r="DY1935" s="451"/>
      <c r="DZ1935" s="451"/>
      <c r="EA1935" s="451"/>
      <c r="EB1935" s="451"/>
      <c r="EC1935" s="451"/>
      <c r="ED1935" s="451"/>
      <c r="EE1935" s="451"/>
      <c r="EF1935" s="451"/>
      <c r="EG1935" s="451"/>
      <c r="EH1935" s="451"/>
      <c r="EI1935" s="451"/>
      <c r="EJ1935" s="451"/>
      <c r="EK1935" s="451"/>
      <c r="EL1935" s="451"/>
      <c r="EM1935" s="451"/>
      <c r="EN1935" s="451"/>
      <c r="EO1935" s="451"/>
      <c r="EP1935" s="451"/>
      <c r="EQ1935" s="451"/>
      <c r="ER1935" s="451"/>
      <c r="ES1935" s="451"/>
      <c r="ET1935" s="451"/>
      <c r="EU1935" s="451"/>
      <c r="EV1935" s="451"/>
      <c r="EW1935" s="451"/>
      <c r="EX1935" s="451"/>
      <c r="EY1935" s="451"/>
      <c r="EZ1935" s="451"/>
      <c r="FA1935" s="451"/>
      <c r="FB1935" s="451"/>
      <c r="FC1935" s="451"/>
      <c r="FD1935" s="451"/>
      <c r="FE1935" s="451"/>
      <c r="FF1935" s="451"/>
      <c r="FG1935" s="451"/>
      <c r="FH1935" s="451"/>
      <c r="FI1935" s="451"/>
      <c r="FJ1935" s="451"/>
      <c r="FK1935" s="451"/>
      <c r="FL1935" s="451"/>
      <c r="FM1935" s="451"/>
      <c r="FN1935" s="451"/>
      <c r="FO1935" s="451"/>
      <c r="FP1935" s="451"/>
      <c r="FQ1935" s="451"/>
      <c r="FR1935" s="451"/>
      <c r="FS1935" s="451"/>
      <c r="FT1935" s="451"/>
      <c r="FU1935" s="451"/>
      <c r="FV1935" s="451"/>
      <c r="FW1935" s="451"/>
      <c r="FX1935" s="451"/>
      <c r="FY1935" s="451"/>
      <c r="FZ1935" s="451"/>
      <c r="GA1935" s="451"/>
      <c r="GB1935" s="451"/>
      <c r="GC1935" s="451"/>
      <c r="GD1935" s="451"/>
      <c r="GE1935" s="451"/>
      <c r="GF1935" s="451"/>
      <c r="GG1935" s="451"/>
      <c r="GH1935" s="451"/>
      <c r="GI1935" s="451"/>
      <c r="GJ1935" s="451"/>
      <c r="GK1935" s="451"/>
      <c r="GL1935" s="451"/>
      <c r="GM1935" s="451"/>
      <c r="GN1935" s="451"/>
      <c r="GO1935" s="451"/>
      <c r="GP1935" s="451"/>
      <c r="GQ1935" s="451"/>
      <c r="GR1935" s="451"/>
      <c r="GS1935" s="451"/>
      <c r="GT1935" s="451"/>
      <c r="GU1935" s="451"/>
      <c r="GV1935" s="451"/>
      <c r="GW1935" s="451"/>
      <c r="GX1935" s="451"/>
      <c r="GY1935" s="451"/>
      <c r="GZ1935" s="451"/>
      <c r="HA1935" s="451"/>
      <c r="HB1935" s="451"/>
      <c r="HC1935" s="451"/>
      <c r="HD1935" s="451"/>
      <c r="HE1935" s="451"/>
      <c r="HF1935" s="451"/>
      <c r="HG1935" s="451"/>
      <c r="HH1935" s="451"/>
      <c r="HI1935" s="451"/>
      <c r="HJ1935" s="451"/>
      <c r="HK1935" s="451"/>
      <c r="HL1935" s="451"/>
      <c r="HM1935" s="451"/>
      <c r="HN1935" s="451"/>
      <c r="HO1935" s="451"/>
      <c r="HP1935" s="451"/>
      <c r="HQ1935" s="451"/>
      <c r="HR1935" s="451"/>
      <c r="HS1935" s="451"/>
      <c r="HT1935" s="451"/>
      <c r="HU1935" s="451"/>
      <c r="HV1935" s="451"/>
      <c r="HW1935" s="451"/>
      <c r="HX1935" s="451"/>
      <c r="HY1935" s="451"/>
      <c r="HZ1935" s="451"/>
      <c r="IA1935" s="451"/>
      <c r="IB1935" s="451"/>
      <c r="IC1935" s="451"/>
      <c r="ID1935" s="451"/>
      <c r="IE1935" s="451"/>
      <c r="IF1935" s="451"/>
      <c r="IG1935" s="451"/>
      <c r="IH1935" s="451"/>
    </row>
    <row r="1936" spans="1:242" hidden="1" x14ac:dyDescent="0.25">
      <c r="B1936" s="245">
        <v>227</v>
      </c>
      <c r="C1936" s="207">
        <v>44071</v>
      </c>
      <c r="D1936" s="206" t="s">
        <v>3730</v>
      </c>
      <c r="E1936" s="206"/>
      <c r="F1936" s="206" t="s">
        <v>3731</v>
      </c>
      <c r="G1936" s="208" t="s">
        <v>559</v>
      </c>
      <c r="H1936" s="313"/>
      <c r="I1936" s="209">
        <v>93000</v>
      </c>
      <c r="J1936" s="434">
        <f t="shared" si="32"/>
        <v>15461940</v>
      </c>
      <c r="K1936" s="212" t="s">
        <v>3267</v>
      </c>
    </row>
    <row r="1937" spans="1:242" hidden="1" x14ac:dyDescent="0.25">
      <c r="B1937" s="206">
        <v>228</v>
      </c>
      <c r="C1937" s="207">
        <v>44071</v>
      </c>
      <c r="D1937" s="206" t="s">
        <v>3732</v>
      </c>
      <c r="E1937" s="206"/>
      <c r="F1937" s="206" t="s">
        <v>3733</v>
      </c>
      <c r="G1937" s="208" t="s">
        <v>1885</v>
      </c>
      <c r="H1937" s="313"/>
      <c r="I1937" s="209">
        <v>392000</v>
      </c>
      <c r="J1937" s="434">
        <f t="shared" si="32"/>
        <v>15069940</v>
      </c>
      <c r="K1937" s="212" t="s">
        <v>3267</v>
      </c>
    </row>
    <row r="1938" spans="1:242" hidden="1" x14ac:dyDescent="0.25">
      <c r="B1938" s="245">
        <v>229</v>
      </c>
      <c r="C1938" s="207">
        <v>44071</v>
      </c>
      <c r="D1938" s="206" t="s">
        <v>3734</v>
      </c>
      <c r="E1938" s="206"/>
      <c r="F1938" s="206" t="s">
        <v>3735</v>
      </c>
      <c r="G1938" s="208" t="s">
        <v>1885</v>
      </c>
      <c r="H1938" s="313"/>
      <c r="I1938" s="209">
        <v>203800</v>
      </c>
      <c r="J1938" s="434">
        <f t="shared" si="32"/>
        <v>14866140</v>
      </c>
      <c r="K1938" s="212" t="s">
        <v>3267</v>
      </c>
    </row>
    <row r="1939" spans="1:242" hidden="1" x14ac:dyDescent="0.25">
      <c r="B1939" s="206">
        <v>230</v>
      </c>
      <c r="C1939" s="207">
        <v>44071</v>
      </c>
      <c r="D1939" s="206" t="s">
        <v>3736</v>
      </c>
      <c r="E1939" s="206"/>
      <c r="F1939" s="206" t="s">
        <v>3737</v>
      </c>
      <c r="G1939" s="208" t="s">
        <v>2882</v>
      </c>
      <c r="H1939" s="313"/>
      <c r="I1939" s="209">
        <v>1279500</v>
      </c>
      <c r="J1939" s="434">
        <f t="shared" si="32"/>
        <v>13586640</v>
      </c>
      <c r="K1939" s="212" t="s">
        <v>3267</v>
      </c>
    </row>
    <row r="1940" spans="1:242" hidden="1" x14ac:dyDescent="0.25">
      <c r="B1940" s="245">
        <v>231</v>
      </c>
      <c r="C1940" s="207">
        <v>44071</v>
      </c>
      <c r="D1940" s="206" t="s">
        <v>3738</v>
      </c>
      <c r="E1940" s="206"/>
      <c r="F1940" s="206" t="s">
        <v>3721</v>
      </c>
      <c r="G1940" s="208" t="s">
        <v>2875</v>
      </c>
      <c r="H1940" s="313">
        <v>247000</v>
      </c>
      <c r="I1940" s="209"/>
      <c r="J1940" s="434">
        <f t="shared" si="32"/>
        <v>13833640</v>
      </c>
      <c r="K1940" s="212" t="s">
        <v>3747</v>
      </c>
    </row>
    <row r="1941" spans="1:242" hidden="1" x14ac:dyDescent="0.25">
      <c r="B1941" s="206">
        <v>232</v>
      </c>
      <c r="C1941" s="207">
        <v>44072</v>
      </c>
      <c r="D1941" s="206" t="s">
        <v>3739</v>
      </c>
      <c r="E1941" s="206"/>
      <c r="F1941" s="206" t="s">
        <v>3740</v>
      </c>
      <c r="G1941" s="208" t="s">
        <v>3741</v>
      </c>
      <c r="H1941" s="313"/>
      <c r="I1941" s="209">
        <v>1309200</v>
      </c>
      <c r="J1941" s="434">
        <f t="shared" si="32"/>
        <v>12524440</v>
      </c>
      <c r="K1941" s="212" t="s">
        <v>3748</v>
      </c>
    </row>
    <row r="1942" spans="1:242" hidden="1" x14ac:dyDescent="0.25">
      <c r="B1942" s="245">
        <v>233</v>
      </c>
      <c r="C1942" s="207">
        <v>44072</v>
      </c>
      <c r="D1942" s="206" t="s">
        <v>3742</v>
      </c>
      <c r="E1942" s="206"/>
      <c r="F1942" s="206" t="s">
        <v>3743</v>
      </c>
      <c r="G1942" s="208" t="s">
        <v>3306</v>
      </c>
      <c r="H1942" s="313"/>
      <c r="I1942" s="209">
        <v>1023000</v>
      </c>
      <c r="J1942" s="434">
        <f t="shared" si="32"/>
        <v>11501440</v>
      </c>
      <c r="K1942" s="212" t="s">
        <v>3267</v>
      </c>
    </row>
    <row r="1943" spans="1:242" s="566" customFormat="1" hidden="1" x14ac:dyDescent="0.25">
      <c r="A1943" s="488"/>
      <c r="B1943" s="429">
        <v>234</v>
      </c>
      <c r="C1943" s="428">
        <v>44074</v>
      </c>
      <c r="D1943" s="429" t="s">
        <v>3750</v>
      </c>
      <c r="E1943" s="429"/>
      <c r="F1943" s="429"/>
      <c r="G1943" s="430"/>
      <c r="H1943" s="577">
        <v>11188560</v>
      </c>
      <c r="I1943" s="581"/>
      <c r="J1943" s="444">
        <f t="shared" si="32"/>
        <v>22690000</v>
      </c>
      <c r="K1943" s="446" t="s">
        <v>3695</v>
      </c>
      <c r="L1943" s="530"/>
      <c r="M1943" s="488"/>
      <c r="N1943" s="530"/>
      <c r="O1943" s="530"/>
      <c r="P1943" s="530"/>
      <c r="Q1943" s="530"/>
      <c r="R1943" s="530"/>
      <c r="S1943" s="530"/>
      <c r="T1943" s="530"/>
      <c r="U1943" s="530"/>
      <c r="V1943" s="530"/>
      <c r="W1943" s="530"/>
      <c r="X1943" s="530"/>
      <c r="Y1943" s="530"/>
      <c r="Z1943" s="530"/>
      <c r="AA1943" s="530"/>
      <c r="AB1943" s="530"/>
      <c r="AC1943" s="530"/>
      <c r="AD1943" s="530"/>
      <c r="AE1943" s="530"/>
      <c r="AF1943" s="530"/>
      <c r="AG1943" s="530"/>
      <c r="AH1943" s="530"/>
      <c r="AI1943" s="530"/>
      <c r="AJ1943" s="488"/>
      <c r="AK1943" s="488"/>
      <c r="AL1943" s="488"/>
      <c r="AM1943" s="488"/>
      <c r="AN1943" s="488"/>
      <c r="AO1943" s="488"/>
      <c r="AP1943" s="488"/>
      <c r="AQ1943" s="488"/>
      <c r="AR1943" s="488"/>
      <c r="AS1943" s="488"/>
      <c r="AT1943" s="488"/>
      <c r="AU1943" s="488"/>
      <c r="AV1943" s="488"/>
      <c r="AW1943" s="488"/>
      <c r="AX1943" s="488"/>
      <c r="AY1943" s="488"/>
      <c r="AZ1943" s="488"/>
      <c r="BA1943" s="488"/>
      <c r="BB1943" s="488"/>
      <c r="BC1943" s="488"/>
      <c r="BD1943" s="488"/>
      <c r="BE1943" s="488"/>
      <c r="BF1943" s="488"/>
      <c r="BG1943" s="488"/>
      <c r="BH1943" s="488"/>
      <c r="BI1943" s="488"/>
      <c r="BJ1943" s="488"/>
      <c r="BK1943" s="488"/>
      <c r="BL1943" s="488"/>
      <c r="BM1943" s="488"/>
      <c r="BN1943" s="488"/>
      <c r="BO1943" s="488"/>
      <c r="BP1943" s="488"/>
      <c r="BQ1943" s="488"/>
      <c r="BR1943" s="488"/>
      <c r="BS1943" s="488"/>
      <c r="BT1943" s="488"/>
      <c r="BU1943" s="488"/>
      <c r="BV1943" s="488"/>
      <c r="BW1943" s="488"/>
      <c r="BX1943" s="488"/>
      <c r="BY1943" s="488"/>
      <c r="BZ1943" s="488"/>
      <c r="CA1943" s="488"/>
      <c r="CB1943" s="488"/>
      <c r="CC1943" s="488"/>
      <c r="CD1943" s="488"/>
      <c r="CE1943" s="488"/>
      <c r="CF1943" s="488"/>
      <c r="CG1943" s="488"/>
      <c r="CH1943" s="488"/>
      <c r="CI1943" s="488"/>
      <c r="CJ1943" s="488"/>
      <c r="CK1943" s="488"/>
      <c r="CL1943" s="488"/>
      <c r="CM1943" s="488"/>
      <c r="CN1943" s="488"/>
      <c r="CO1943" s="488"/>
      <c r="CP1943" s="488"/>
      <c r="CQ1943" s="488"/>
      <c r="CR1943" s="488"/>
      <c r="CS1943" s="488"/>
      <c r="CT1943" s="488"/>
      <c r="CU1943" s="488"/>
      <c r="CV1943" s="488"/>
      <c r="CW1943" s="488"/>
      <c r="CX1943" s="488"/>
      <c r="CY1943" s="488"/>
      <c r="CZ1943" s="488"/>
      <c r="DA1943" s="488"/>
      <c r="DB1943" s="488"/>
      <c r="DC1943" s="488"/>
      <c r="DD1943" s="488"/>
      <c r="DE1943" s="488"/>
      <c r="DF1943" s="488"/>
      <c r="DG1943" s="488"/>
      <c r="DH1943" s="488"/>
      <c r="DI1943" s="488"/>
      <c r="DJ1943" s="488"/>
      <c r="DK1943" s="488"/>
      <c r="DL1943" s="488"/>
      <c r="DM1943" s="488"/>
      <c r="DN1943" s="488"/>
      <c r="DO1943" s="488"/>
      <c r="DP1943" s="488"/>
      <c r="DQ1943" s="488"/>
      <c r="DR1943" s="488"/>
      <c r="DS1943" s="488"/>
      <c r="DT1943" s="488"/>
      <c r="DU1943" s="488"/>
      <c r="DV1943" s="488"/>
      <c r="DW1943" s="488"/>
      <c r="DX1943" s="488"/>
      <c r="DY1943" s="488"/>
      <c r="DZ1943" s="488"/>
      <c r="EA1943" s="488"/>
      <c r="EB1943" s="488"/>
      <c r="EC1943" s="488"/>
      <c r="ED1943" s="488"/>
      <c r="EE1943" s="488"/>
      <c r="EF1943" s="488"/>
      <c r="EG1943" s="488"/>
      <c r="EH1943" s="488"/>
      <c r="EI1943" s="488"/>
      <c r="EJ1943" s="488"/>
      <c r="EK1943" s="488"/>
      <c r="EL1943" s="488"/>
      <c r="EM1943" s="488"/>
      <c r="EN1943" s="488"/>
      <c r="EO1943" s="488"/>
      <c r="EP1943" s="488"/>
      <c r="EQ1943" s="488"/>
      <c r="ER1943" s="488"/>
      <c r="ES1943" s="488"/>
      <c r="ET1943" s="488"/>
      <c r="EU1943" s="488"/>
      <c r="EV1943" s="488"/>
      <c r="EW1943" s="488"/>
      <c r="EX1943" s="488"/>
      <c r="EY1943" s="488"/>
      <c r="EZ1943" s="488"/>
      <c r="FA1943" s="488"/>
      <c r="FB1943" s="488"/>
      <c r="FC1943" s="488"/>
      <c r="FD1943" s="488"/>
      <c r="FE1943" s="488"/>
      <c r="FF1943" s="488"/>
      <c r="FG1943" s="488"/>
      <c r="FH1943" s="488"/>
      <c r="FI1943" s="488"/>
      <c r="FJ1943" s="488"/>
      <c r="FK1943" s="488"/>
      <c r="FL1943" s="488"/>
      <c r="FM1943" s="488"/>
      <c r="FN1943" s="488"/>
      <c r="FO1943" s="488"/>
      <c r="FP1943" s="488"/>
      <c r="FQ1943" s="488"/>
      <c r="FR1943" s="488"/>
      <c r="FS1943" s="488"/>
      <c r="FT1943" s="488"/>
      <c r="FU1943" s="488"/>
      <c r="FV1943" s="488"/>
      <c r="FW1943" s="488"/>
      <c r="FX1943" s="488"/>
      <c r="FY1943" s="488"/>
      <c r="FZ1943" s="488"/>
      <c r="GA1943" s="488"/>
      <c r="GB1943" s="488"/>
      <c r="GC1943" s="488"/>
      <c r="GD1943" s="488"/>
      <c r="GE1943" s="488"/>
      <c r="GF1943" s="488"/>
      <c r="GG1943" s="488"/>
      <c r="GH1943" s="488"/>
      <c r="GI1943" s="488"/>
      <c r="GJ1943" s="488"/>
      <c r="GK1943" s="488"/>
      <c r="GL1943" s="488"/>
      <c r="GM1943" s="488"/>
      <c r="GN1943" s="488"/>
      <c r="GO1943" s="488"/>
      <c r="GP1943" s="488"/>
      <c r="GQ1943" s="488"/>
      <c r="GR1943" s="488"/>
      <c r="GS1943" s="488"/>
      <c r="GT1943" s="488"/>
      <c r="GU1943" s="488"/>
      <c r="GV1943" s="488"/>
      <c r="GW1943" s="488"/>
      <c r="GX1943" s="488"/>
      <c r="GY1943" s="488"/>
      <c r="GZ1943" s="488"/>
      <c r="HA1943" s="488"/>
      <c r="HB1943" s="488"/>
      <c r="HC1943" s="488"/>
      <c r="HD1943" s="488"/>
      <c r="HE1943" s="488"/>
      <c r="HF1943" s="488"/>
      <c r="HG1943" s="488"/>
      <c r="HH1943" s="488"/>
      <c r="HI1943" s="488"/>
      <c r="HJ1943" s="488"/>
      <c r="HK1943" s="488"/>
      <c r="HL1943" s="488"/>
      <c r="HM1943" s="488"/>
      <c r="HN1943" s="488"/>
      <c r="HO1943" s="488"/>
      <c r="HP1943" s="488"/>
      <c r="HQ1943" s="488"/>
      <c r="HR1943" s="488"/>
      <c r="HS1943" s="488"/>
      <c r="HT1943" s="488"/>
      <c r="HU1943" s="488"/>
      <c r="HV1943" s="488"/>
      <c r="HW1943" s="488"/>
      <c r="HX1943" s="488"/>
      <c r="HY1943" s="488"/>
      <c r="HZ1943" s="488"/>
      <c r="IA1943" s="488"/>
      <c r="IB1943" s="488"/>
      <c r="IC1943" s="488"/>
      <c r="ID1943" s="488"/>
      <c r="IE1943" s="488"/>
      <c r="IF1943" s="488"/>
      <c r="IG1943" s="488"/>
      <c r="IH1943" s="488"/>
    </row>
    <row r="1944" spans="1:242" hidden="1" x14ac:dyDescent="0.25">
      <c r="B1944" s="245">
        <v>235</v>
      </c>
      <c r="C1944" s="207">
        <v>44075</v>
      </c>
      <c r="D1944" s="206" t="s">
        <v>3751</v>
      </c>
      <c r="E1944" s="206" t="s">
        <v>3752</v>
      </c>
      <c r="F1944" s="206" t="s">
        <v>3753</v>
      </c>
      <c r="G1944" s="208" t="s">
        <v>2943</v>
      </c>
      <c r="H1944" s="313"/>
      <c r="I1944" s="209">
        <v>400000</v>
      </c>
      <c r="J1944" s="434">
        <f t="shared" si="32"/>
        <v>22290000</v>
      </c>
      <c r="K1944" s="212" t="s">
        <v>3782</v>
      </c>
    </row>
    <row r="1945" spans="1:242" hidden="1" x14ac:dyDescent="0.25">
      <c r="B1945" s="206">
        <v>236</v>
      </c>
      <c r="C1945" s="207">
        <v>44075</v>
      </c>
      <c r="D1945" s="206" t="s">
        <v>3755</v>
      </c>
      <c r="E1945" s="206"/>
      <c r="F1945" s="206" t="s">
        <v>3754</v>
      </c>
      <c r="G1945" s="208" t="s">
        <v>2975</v>
      </c>
      <c r="H1945" s="313"/>
      <c r="I1945" s="209">
        <v>3673577</v>
      </c>
      <c r="J1945" s="434">
        <f t="shared" si="32"/>
        <v>18616423</v>
      </c>
      <c r="K1945" s="212" t="s">
        <v>3267</v>
      </c>
    </row>
    <row r="1946" spans="1:242" hidden="1" x14ac:dyDescent="0.25">
      <c r="B1946" s="245">
        <v>237</v>
      </c>
      <c r="C1946" s="207">
        <v>44075</v>
      </c>
      <c r="D1946" s="206" t="s">
        <v>3756</v>
      </c>
      <c r="E1946" s="206" t="s">
        <v>3757</v>
      </c>
      <c r="F1946" s="206" t="s">
        <v>3758</v>
      </c>
      <c r="G1946" s="208" t="s">
        <v>2940</v>
      </c>
      <c r="H1946" s="313"/>
      <c r="I1946" s="209">
        <v>256000</v>
      </c>
      <c r="J1946" s="434">
        <f t="shared" si="32"/>
        <v>18360423</v>
      </c>
      <c r="K1946" s="212" t="s">
        <v>3783</v>
      </c>
    </row>
    <row r="1947" spans="1:242" s="565" customFormat="1" hidden="1" x14ac:dyDescent="0.25">
      <c r="A1947" s="451"/>
      <c r="B1947" s="377">
        <v>238</v>
      </c>
      <c r="C1947" s="482">
        <v>44076</v>
      </c>
      <c r="D1947" s="377" t="s">
        <v>3759</v>
      </c>
      <c r="E1947" s="377" t="s">
        <v>3760</v>
      </c>
      <c r="F1947" s="377" t="s">
        <v>3835</v>
      </c>
      <c r="G1947" s="437" t="s">
        <v>2933</v>
      </c>
      <c r="H1947" s="310"/>
      <c r="I1947" s="445">
        <v>150000</v>
      </c>
      <c r="J1947" s="434">
        <f t="shared" si="32"/>
        <v>18210423</v>
      </c>
      <c r="K1947" s="440" t="s">
        <v>3846</v>
      </c>
      <c r="L1947" s="380"/>
      <c r="M1947" s="451"/>
      <c r="N1947" s="380"/>
      <c r="O1947" s="380"/>
      <c r="P1947" s="380"/>
      <c r="Q1947" s="380"/>
      <c r="R1947" s="380"/>
      <c r="S1947" s="380"/>
      <c r="T1947" s="380"/>
      <c r="U1947" s="380"/>
      <c r="V1947" s="380"/>
      <c r="W1947" s="380"/>
      <c r="X1947" s="380"/>
      <c r="Y1947" s="380"/>
      <c r="Z1947" s="380"/>
      <c r="AA1947" s="380"/>
      <c r="AB1947" s="380"/>
      <c r="AC1947" s="380"/>
      <c r="AD1947" s="380"/>
      <c r="AE1947" s="380"/>
      <c r="AF1947" s="380"/>
      <c r="AG1947" s="380"/>
      <c r="AH1947" s="380"/>
      <c r="AI1947" s="380"/>
      <c r="AJ1947" s="451"/>
      <c r="AK1947" s="451"/>
      <c r="AL1947" s="451"/>
      <c r="AM1947" s="451"/>
      <c r="AN1947" s="451"/>
      <c r="AO1947" s="451"/>
      <c r="AP1947" s="451"/>
      <c r="AQ1947" s="451"/>
      <c r="AR1947" s="451"/>
      <c r="AS1947" s="451"/>
      <c r="AT1947" s="451"/>
      <c r="AU1947" s="451"/>
      <c r="AV1947" s="451"/>
      <c r="AW1947" s="451"/>
      <c r="AX1947" s="451"/>
      <c r="AY1947" s="451"/>
      <c r="AZ1947" s="451"/>
      <c r="BA1947" s="451"/>
      <c r="BB1947" s="451"/>
      <c r="BC1947" s="451"/>
      <c r="BD1947" s="451"/>
      <c r="BE1947" s="451"/>
      <c r="BF1947" s="451"/>
      <c r="BG1947" s="451"/>
      <c r="BH1947" s="451"/>
      <c r="BI1947" s="451"/>
      <c r="BJ1947" s="451"/>
      <c r="BK1947" s="451"/>
      <c r="BL1947" s="451"/>
      <c r="BM1947" s="451"/>
      <c r="BN1947" s="451"/>
      <c r="BO1947" s="451"/>
      <c r="BP1947" s="451"/>
      <c r="BQ1947" s="451"/>
      <c r="BR1947" s="451"/>
      <c r="BS1947" s="451"/>
      <c r="BT1947" s="451"/>
      <c r="BU1947" s="451"/>
      <c r="BV1947" s="451"/>
      <c r="BW1947" s="451"/>
      <c r="BX1947" s="451"/>
      <c r="BY1947" s="451"/>
      <c r="BZ1947" s="451"/>
      <c r="CA1947" s="451"/>
      <c r="CB1947" s="451"/>
      <c r="CC1947" s="451"/>
      <c r="CD1947" s="451"/>
      <c r="CE1947" s="451"/>
      <c r="CF1947" s="451"/>
      <c r="CG1947" s="451"/>
      <c r="CH1947" s="451"/>
      <c r="CI1947" s="451"/>
      <c r="CJ1947" s="451"/>
      <c r="CK1947" s="451"/>
      <c r="CL1947" s="451"/>
      <c r="CM1947" s="451"/>
      <c r="CN1947" s="451"/>
      <c r="CO1947" s="451"/>
      <c r="CP1947" s="451"/>
      <c r="CQ1947" s="451"/>
      <c r="CR1947" s="451"/>
      <c r="CS1947" s="451"/>
      <c r="CT1947" s="451"/>
      <c r="CU1947" s="451"/>
      <c r="CV1947" s="451"/>
      <c r="CW1947" s="451"/>
      <c r="CX1947" s="451"/>
      <c r="CY1947" s="451"/>
      <c r="CZ1947" s="451"/>
      <c r="DA1947" s="451"/>
      <c r="DB1947" s="451"/>
      <c r="DC1947" s="451"/>
      <c r="DD1947" s="451"/>
      <c r="DE1947" s="451"/>
      <c r="DF1947" s="451"/>
      <c r="DG1947" s="451"/>
      <c r="DH1947" s="451"/>
      <c r="DI1947" s="451"/>
      <c r="DJ1947" s="451"/>
      <c r="DK1947" s="451"/>
      <c r="DL1947" s="451"/>
      <c r="DM1947" s="451"/>
      <c r="DN1947" s="451"/>
      <c r="DO1947" s="451"/>
      <c r="DP1947" s="451"/>
      <c r="DQ1947" s="451"/>
      <c r="DR1947" s="451"/>
      <c r="DS1947" s="451"/>
      <c r="DT1947" s="451"/>
      <c r="DU1947" s="451"/>
      <c r="DV1947" s="451"/>
      <c r="DW1947" s="451"/>
      <c r="DX1947" s="451"/>
      <c r="DY1947" s="451"/>
      <c r="DZ1947" s="451"/>
      <c r="EA1947" s="451"/>
      <c r="EB1947" s="451"/>
      <c r="EC1947" s="451"/>
      <c r="ED1947" s="451"/>
      <c r="EE1947" s="451"/>
      <c r="EF1947" s="451"/>
      <c r="EG1947" s="451"/>
      <c r="EH1947" s="451"/>
      <c r="EI1947" s="451"/>
      <c r="EJ1947" s="451"/>
      <c r="EK1947" s="451"/>
      <c r="EL1947" s="451"/>
      <c r="EM1947" s="451"/>
      <c r="EN1947" s="451"/>
      <c r="EO1947" s="451"/>
      <c r="EP1947" s="451"/>
      <c r="EQ1947" s="451"/>
      <c r="ER1947" s="451"/>
      <c r="ES1947" s="451"/>
      <c r="ET1947" s="451"/>
      <c r="EU1947" s="451"/>
      <c r="EV1947" s="451"/>
      <c r="EW1947" s="451"/>
      <c r="EX1947" s="451"/>
      <c r="EY1947" s="451"/>
      <c r="EZ1947" s="451"/>
      <c r="FA1947" s="451"/>
      <c r="FB1947" s="451"/>
      <c r="FC1947" s="451"/>
      <c r="FD1947" s="451"/>
      <c r="FE1947" s="451"/>
      <c r="FF1947" s="451"/>
      <c r="FG1947" s="451"/>
      <c r="FH1947" s="451"/>
      <c r="FI1947" s="451"/>
      <c r="FJ1947" s="451"/>
      <c r="FK1947" s="451"/>
      <c r="FL1947" s="451"/>
      <c r="FM1947" s="451"/>
      <c r="FN1947" s="451"/>
      <c r="FO1947" s="451"/>
      <c r="FP1947" s="451"/>
      <c r="FQ1947" s="451"/>
      <c r="FR1947" s="451"/>
      <c r="FS1947" s="451"/>
      <c r="FT1947" s="451"/>
      <c r="FU1947" s="451"/>
      <c r="FV1947" s="451"/>
      <c r="FW1947" s="451"/>
      <c r="FX1947" s="451"/>
      <c r="FY1947" s="451"/>
      <c r="FZ1947" s="451"/>
      <c r="GA1947" s="451"/>
      <c r="GB1947" s="451"/>
      <c r="GC1947" s="451"/>
      <c r="GD1947" s="451"/>
      <c r="GE1947" s="451"/>
      <c r="GF1947" s="451"/>
      <c r="GG1947" s="451"/>
      <c r="GH1947" s="451"/>
      <c r="GI1947" s="451"/>
      <c r="GJ1947" s="451"/>
      <c r="GK1947" s="451"/>
      <c r="GL1947" s="451"/>
      <c r="GM1947" s="451"/>
      <c r="GN1947" s="451"/>
      <c r="GO1947" s="451"/>
      <c r="GP1947" s="451"/>
      <c r="GQ1947" s="451"/>
      <c r="GR1947" s="451"/>
      <c r="GS1947" s="451"/>
      <c r="GT1947" s="451"/>
      <c r="GU1947" s="451"/>
      <c r="GV1947" s="451"/>
      <c r="GW1947" s="451"/>
      <c r="GX1947" s="451"/>
      <c r="GY1947" s="451"/>
      <c r="GZ1947" s="451"/>
      <c r="HA1947" s="451"/>
      <c r="HB1947" s="451"/>
      <c r="HC1947" s="451"/>
      <c r="HD1947" s="451"/>
      <c r="HE1947" s="451"/>
      <c r="HF1947" s="451"/>
      <c r="HG1947" s="451"/>
      <c r="HH1947" s="451"/>
      <c r="HI1947" s="451"/>
      <c r="HJ1947" s="451"/>
      <c r="HK1947" s="451"/>
      <c r="HL1947" s="451"/>
      <c r="HM1947" s="451"/>
      <c r="HN1947" s="451"/>
      <c r="HO1947" s="451"/>
      <c r="HP1947" s="451"/>
      <c r="HQ1947" s="451"/>
      <c r="HR1947" s="451"/>
      <c r="HS1947" s="451"/>
      <c r="HT1947" s="451"/>
      <c r="HU1947" s="451"/>
      <c r="HV1947" s="451"/>
      <c r="HW1947" s="451"/>
      <c r="HX1947" s="451"/>
      <c r="HY1947" s="451"/>
      <c r="HZ1947" s="451"/>
      <c r="IA1947" s="451"/>
      <c r="IB1947" s="451"/>
      <c r="IC1947" s="451"/>
      <c r="ID1947" s="451"/>
      <c r="IE1947" s="451"/>
      <c r="IF1947" s="451"/>
      <c r="IG1947" s="451"/>
      <c r="IH1947" s="451"/>
    </row>
    <row r="1948" spans="1:242" s="565" customFormat="1" hidden="1" x14ac:dyDescent="0.25">
      <c r="A1948" s="451"/>
      <c r="B1948" s="471">
        <v>239</v>
      </c>
      <c r="C1948" s="482">
        <v>44076</v>
      </c>
      <c r="D1948" s="377" t="s">
        <v>3761</v>
      </c>
      <c r="E1948" s="377" t="s">
        <v>3762</v>
      </c>
      <c r="F1948" s="377" t="s">
        <v>3848</v>
      </c>
      <c r="G1948" s="437" t="s">
        <v>263</v>
      </c>
      <c r="H1948" s="310"/>
      <c r="I1948" s="445">
        <v>700000</v>
      </c>
      <c r="J1948" s="434">
        <f t="shared" si="32"/>
        <v>17510423</v>
      </c>
      <c r="K1948" s="440" t="s">
        <v>3847</v>
      </c>
      <c r="L1948" s="380"/>
      <c r="M1948" s="451"/>
      <c r="N1948" s="380"/>
      <c r="O1948" s="380"/>
      <c r="P1948" s="380"/>
      <c r="Q1948" s="380"/>
      <c r="R1948" s="380"/>
      <c r="S1948" s="380"/>
      <c r="T1948" s="380"/>
      <c r="U1948" s="380"/>
      <c r="V1948" s="380"/>
      <c r="W1948" s="380"/>
      <c r="X1948" s="380"/>
      <c r="Y1948" s="380"/>
      <c r="Z1948" s="380"/>
      <c r="AA1948" s="380"/>
      <c r="AB1948" s="380"/>
      <c r="AC1948" s="380"/>
      <c r="AD1948" s="380"/>
      <c r="AE1948" s="380"/>
      <c r="AF1948" s="380"/>
      <c r="AG1948" s="380"/>
      <c r="AH1948" s="380"/>
      <c r="AI1948" s="380"/>
      <c r="AJ1948" s="451"/>
      <c r="AK1948" s="451"/>
      <c r="AL1948" s="451"/>
      <c r="AM1948" s="451"/>
      <c r="AN1948" s="451"/>
      <c r="AO1948" s="451"/>
      <c r="AP1948" s="451"/>
      <c r="AQ1948" s="451"/>
      <c r="AR1948" s="451"/>
      <c r="AS1948" s="451"/>
      <c r="AT1948" s="451"/>
      <c r="AU1948" s="451"/>
      <c r="AV1948" s="451"/>
      <c r="AW1948" s="451"/>
      <c r="AX1948" s="451"/>
      <c r="AY1948" s="451"/>
      <c r="AZ1948" s="451"/>
      <c r="BA1948" s="451"/>
      <c r="BB1948" s="451"/>
      <c r="BC1948" s="451"/>
      <c r="BD1948" s="451"/>
      <c r="BE1948" s="451"/>
      <c r="BF1948" s="451"/>
      <c r="BG1948" s="451"/>
      <c r="BH1948" s="451"/>
      <c r="BI1948" s="451"/>
      <c r="BJ1948" s="451"/>
      <c r="BK1948" s="451"/>
      <c r="BL1948" s="451"/>
      <c r="BM1948" s="451"/>
      <c r="BN1948" s="451"/>
      <c r="BO1948" s="451"/>
      <c r="BP1948" s="451"/>
      <c r="BQ1948" s="451"/>
      <c r="BR1948" s="451"/>
      <c r="BS1948" s="451"/>
      <c r="BT1948" s="451"/>
      <c r="BU1948" s="451"/>
      <c r="BV1948" s="451"/>
      <c r="BW1948" s="451"/>
      <c r="BX1948" s="451"/>
      <c r="BY1948" s="451"/>
      <c r="BZ1948" s="451"/>
      <c r="CA1948" s="451"/>
      <c r="CB1948" s="451"/>
      <c r="CC1948" s="451"/>
      <c r="CD1948" s="451"/>
      <c r="CE1948" s="451"/>
      <c r="CF1948" s="451"/>
      <c r="CG1948" s="451"/>
      <c r="CH1948" s="451"/>
      <c r="CI1948" s="451"/>
      <c r="CJ1948" s="451"/>
      <c r="CK1948" s="451"/>
      <c r="CL1948" s="451"/>
      <c r="CM1948" s="451"/>
      <c r="CN1948" s="451"/>
      <c r="CO1948" s="451"/>
      <c r="CP1948" s="451"/>
      <c r="CQ1948" s="451"/>
      <c r="CR1948" s="451"/>
      <c r="CS1948" s="451"/>
      <c r="CT1948" s="451"/>
      <c r="CU1948" s="451"/>
      <c r="CV1948" s="451"/>
      <c r="CW1948" s="451"/>
      <c r="CX1948" s="451"/>
      <c r="CY1948" s="451"/>
      <c r="CZ1948" s="451"/>
      <c r="DA1948" s="451"/>
      <c r="DB1948" s="451"/>
      <c r="DC1948" s="451"/>
      <c r="DD1948" s="451"/>
      <c r="DE1948" s="451"/>
      <c r="DF1948" s="451"/>
      <c r="DG1948" s="451"/>
      <c r="DH1948" s="451"/>
      <c r="DI1948" s="451"/>
      <c r="DJ1948" s="451"/>
      <c r="DK1948" s="451"/>
      <c r="DL1948" s="451"/>
      <c r="DM1948" s="451"/>
      <c r="DN1948" s="451"/>
      <c r="DO1948" s="451"/>
      <c r="DP1948" s="451"/>
      <c r="DQ1948" s="451"/>
      <c r="DR1948" s="451"/>
      <c r="DS1948" s="451"/>
      <c r="DT1948" s="451"/>
      <c r="DU1948" s="451"/>
      <c r="DV1948" s="451"/>
      <c r="DW1948" s="451"/>
      <c r="DX1948" s="451"/>
      <c r="DY1948" s="451"/>
      <c r="DZ1948" s="451"/>
      <c r="EA1948" s="451"/>
      <c r="EB1948" s="451"/>
      <c r="EC1948" s="451"/>
      <c r="ED1948" s="451"/>
      <c r="EE1948" s="451"/>
      <c r="EF1948" s="451"/>
      <c r="EG1948" s="451"/>
      <c r="EH1948" s="451"/>
      <c r="EI1948" s="451"/>
      <c r="EJ1948" s="451"/>
      <c r="EK1948" s="451"/>
      <c r="EL1948" s="451"/>
      <c r="EM1948" s="451"/>
      <c r="EN1948" s="451"/>
      <c r="EO1948" s="451"/>
      <c r="EP1948" s="451"/>
      <c r="EQ1948" s="451"/>
      <c r="ER1948" s="451"/>
      <c r="ES1948" s="451"/>
      <c r="ET1948" s="451"/>
      <c r="EU1948" s="451"/>
      <c r="EV1948" s="451"/>
      <c r="EW1948" s="451"/>
      <c r="EX1948" s="451"/>
      <c r="EY1948" s="451"/>
      <c r="EZ1948" s="451"/>
      <c r="FA1948" s="451"/>
      <c r="FB1948" s="451"/>
      <c r="FC1948" s="451"/>
      <c r="FD1948" s="451"/>
      <c r="FE1948" s="451"/>
      <c r="FF1948" s="451"/>
      <c r="FG1948" s="451"/>
      <c r="FH1948" s="451"/>
      <c r="FI1948" s="451"/>
      <c r="FJ1948" s="451"/>
      <c r="FK1948" s="451"/>
      <c r="FL1948" s="451"/>
      <c r="FM1948" s="451"/>
      <c r="FN1948" s="451"/>
      <c r="FO1948" s="451"/>
      <c r="FP1948" s="451"/>
      <c r="FQ1948" s="451"/>
      <c r="FR1948" s="451"/>
      <c r="FS1948" s="451"/>
      <c r="FT1948" s="451"/>
      <c r="FU1948" s="451"/>
      <c r="FV1948" s="451"/>
      <c r="FW1948" s="451"/>
      <c r="FX1948" s="451"/>
      <c r="FY1948" s="451"/>
      <c r="FZ1948" s="451"/>
      <c r="GA1948" s="451"/>
      <c r="GB1948" s="451"/>
      <c r="GC1948" s="451"/>
      <c r="GD1948" s="451"/>
      <c r="GE1948" s="451"/>
      <c r="GF1948" s="451"/>
      <c r="GG1948" s="451"/>
      <c r="GH1948" s="451"/>
      <c r="GI1948" s="451"/>
      <c r="GJ1948" s="451"/>
      <c r="GK1948" s="451"/>
      <c r="GL1948" s="451"/>
      <c r="GM1948" s="451"/>
      <c r="GN1948" s="451"/>
      <c r="GO1948" s="451"/>
      <c r="GP1948" s="451"/>
      <c r="GQ1948" s="451"/>
      <c r="GR1948" s="451"/>
      <c r="GS1948" s="451"/>
      <c r="GT1948" s="451"/>
      <c r="GU1948" s="451"/>
      <c r="GV1948" s="451"/>
      <c r="GW1948" s="451"/>
      <c r="GX1948" s="451"/>
      <c r="GY1948" s="451"/>
      <c r="GZ1948" s="451"/>
      <c r="HA1948" s="451"/>
      <c r="HB1948" s="451"/>
      <c r="HC1948" s="451"/>
      <c r="HD1948" s="451"/>
      <c r="HE1948" s="451"/>
      <c r="HF1948" s="451"/>
      <c r="HG1948" s="451"/>
      <c r="HH1948" s="451"/>
      <c r="HI1948" s="451"/>
      <c r="HJ1948" s="451"/>
      <c r="HK1948" s="451"/>
      <c r="HL1948" s="451"/>
      <c r="HM1948" s="451"/>
      <c r="HN1948" s="451"/>
      <c r="HO1948" s="451"/>
      <c r="HP1948" s="451"/>
      <c r="HQ1948" s="451"/>
      <c r="HR1948" s="451"/>
      <c r="HS1948" s="451"/>
      <c r="HT1948" s="451"/>
      <c r="HU1948" s="451"/>
      <c r="HV1948" s="451"/>
      <c r="HW1948" s="451"/>
      <c r="HX1948" s="451"/>
      <c r="HY1948" s="451"/>
      <c r="HZ1948" s="451"/>
      <c r="IA1948" s="451"/>
      <c r="IB1948" s="451"/>
      <c r="IC1948" s="451"/>
      <c r="ID1948" s="451"/>
      <c r="IE1948" s="451"/>
      <c r="IF1948" s="451"/>
      <c r="IG1948" s="451"/>
      <c r="IH1948" s="451"/>
    </row>
    <row r="1949" spans="1:242" s="565" customFormat="1" hidden="1" x14ac:dyDescent="0.25">
      <c r="A1949" s="451"/>
      <c r="B1949" s="377">
        <v>240</v>
      </c>
      <c r="C1949" s="482">
        <v>44076</v>
      </c>
      <c r="D1949" s="377" t="s">
        <v>3763</v>
      </c>
      <c r="E1949" s="377" t="s">
        <v>3764</v>
      </c>
      <c r="F1949" s="377" t="s">
        <v>3833</v>
      </c>
      <c r="G1949" s="437" t="s">
        <v>263</v>
      </c>
      <c r="H1949" s="310"/>
      <c r="I1949" s="445">
        <v>770000</v>
      </c>
      <c r="J1949" s="434">
        <f t="shared" si="32"/>
        <v>16740423</v>
      </c>
      <c r="K1949" s="440" t="s">
        <v>3849</v>
      </c>
      <c r="L1949" s="380"/>
      <c r="M1949" s="451"/>
      <c r="N1949" s="380"/>
      <c r="O1949" s="380"/>
      <c r="P1949" s="380"/>
      <c r="Q1949" s="380"/>
      <c r="R1949" s="380"/>
      <c r="S1949" s="380"/>
      <c r="T1949" s="380"/>
      <c r="U1949" s="380"/>
      <c r="V1949" s="380"/>
      <c r="W1949" s="380"/>
      <c r="X1949" s="380"/>
      <c r="Y1949" s="380"/>
      <c r="Z1949" s="380"/>
      <c r="AA1949" s="380"/>
      <c r="AB1949" s="380"/>
      <c r="AC1949" s="380"/>
      <c r="AD1949" s="380"/>
      <c r="AE1949" s="380"/>
      <c r="AF1949" s="380"/>
      <c r="AG1949" s="380"/>
      <c r="AH1949" s="380"/>
      <c r="AI1949" s="380"/>
      <c r="AJ1949" s="451"/>
      <c r="AK1949" s="451"/>
      <c r="AL1949" s="451"/>
      <c r="AM1949" s="451"/>
      <c r="AN1949" s="451"/>
      <c r="AO1949" s="451"/>
      <c r="AP1949" s="451"/>
      <c r="AQ1949" s="451"/>
      <c r="AR1949" s="451"/>
      <c r="AS1949" s="451"/>
      <c r="AT1949" s="451"/>
      <c r="AU1949" s="451"/>
      <c r="AV1949" s="451"/>
      <c r="AW1949" s="451"/>
      <c r="AX1949" s="451"/>
      <c r="AY1949" s="451"/>
      <c r="AZ1949" s="451"/>
      <c r="BA1949" s="451"/>
      <c r="BB1949" s="451"/>
      <c r="BC1949" s="451"/>
      <c r="BD1949" s="451"/>
      <c r="BE1949" s="451"/>
      <c r="BF1949" s="451"/>
      <c r="BG1949" s="451"/>
      <c r="BH1949" s="451"/>
      <c r="BI1949" s="451"/>
      <c r="BJ1949" s="451"/>
      <c r="BK1949" s="451"/>
      <c r="BL1949" s="451"/>
      <c r="BM1949" s="451"/>
      <c r="BN1949" s="451"/>
      <c r="BO1949" s="451"/>
      <c r="BP1949" s="451"/>
      <c r="BQ1949" s="451"/>
      <c r="BR1949" s="451"/>
      <c r="BS1949" s="451"/>
      <c r="BT1949" s="451"/>
      <c r="BU1949" s="451"/>
      <c r="BV1949" s="451"/>
      <c r="BW1949" s="451"/>
      <c r="BX1949" s="451"/>
      <c r="BY1949" s="451"/>
      <c r="BZ1949" s="451"/>
      <c r="CA1949" s="451"/>
      <c r="CB1949" s="451"/>
      <c r="CC1949" s="451"/>
      <c r="CD1949" s="451"/>
      <c r="CE1949" s="451"/>
      <c r="CF1949" s="451"/>
      <c r="CG1949" s="451"/>
      <c r="CH1949" s="451"/>
      <c r="CI1949" s="451"/>
      <c r="CJ1949" s="451"/>
      <c r="CK1949" s="451"/>
      <c r="CL1949" s="451"/>
      <c r="CM1949" s="451"/>
      <c r="CN1949" s="451"/>
      <c r="CO1949" s="451"/>
      <c r="CP1949" s="451"/>
      <c r="CQ1949" s="451"/>
      <c r="CR1949" s="451"/>
      <c r="CS1949" s="451"/>
      <c r="CT1949" s="451"/>
      <c r="CU1949" s="451"/>
      <c r="CV1949" s="451"/>
      <c r="CW1949" s="451"/>
      <c r="CX1949" s="451"/>
      <c r="CY1949" s="451"/>
      <c r="CZ1949" s="451"/>
      <c r="DA1949" s="451"/>
      <c r="DB1949" s="451"/>
      <c r="DC1949" s="451"/>
      <c r="DD1949" s="451"/>
      <c r="DE1949" s="451"/>
      <c r="DF1949" s="451"/>
      <c r="DG1949" s="451"/>
      <c r="DH1949" s="451"/>
      <c r="DI1949" s="451"/>
      <c r="DJ1949" s="451"/>
      <c r="DK1949" s="451"/>
      <c r="DL1949" s="451"/>
      <c r="DM1949" s="451"/>
      <c r="DN1949" s="451"/>
      <c r="DO1949" s="451"/>
      <c r="DP1949" s="451"/>
      <c r="DQ1949" s="451"/>
      <c r="DR1949" s="451"/>
      <c r="DS1949" s="451"/>
      <c r="DT1949" s="451"/>
      <c r="DU1949" s="451"/>
      <c r="DV1949" s="451"/>
      <c r="DW1949" s="451"/>
      <c r="DX1949" s="451"/>
      <c r="DY1949" s="451"/>
      <c r="DZ1949" s="451"/>
      <c r="EA1949" s="451"/>
      <c r="EB1949" s="451"/>
      <c r="EC1949" s="451"/>
      <c r="ED1949" s="451"/>
      <c r="EE1949" s="451"/>
      <c r="EF1949" s="451"/>
      <c r="EG1949" s="451"/>
      <c r="EH1949" s="451"/>
      <c r="EI1949" s="451"/>
      <c r="EJ1949" s="451"/>
      <c r="EK1949" s="451"/>
      <c r="EL1949" s="451"/>
      <c r="EM1949" s="451"/>
      <c r="EN1949" s="451"/>
      <c r="EO1949" s="451"/>
      <c r="EP1949" s="451"/>
      <c r="EQ1949" s="451"/>
      <c r="ER1949" s="451"/>
      <c r="ES1949" s="451"/>
      <c r="ET1949" s="451"/>
      <c r="EU1949" s="451"/>
      <c r="EV1949" s="451"/>
      <c r="EW1949" s="451"/>
      <c r="EX1949" s="451"/>
      <c r="EY1949" s="451"/>
      <c r="EZ1949" s="451"/>
      <c r="FA1949" s="451"/>
      <c r="FB1949" s="451"/>
      <c r="FC1949" s="451"/>
      <c r="FD1949" s="451"/>
      <c r="FE1949" s="451"/>
      <c r="FF1949" s="451"/>
      <c r="FG1949" s="451"/>
      <c r="FH1949" s="451"/>
      <c r="FI1949" s="451"/>
      <c r="FJ1949" s="451"/>
      <c r="FK1949" s="451"/>
      <c r="FL1949" s="451"/>
      <c r="FM1949" s="451"/>
      <c r="FN1949" s="451"/>
      <c r="FO1949" s="451"/>
      <c r="FP1949" s="451"/>
      <c r="FQ1949" s="451"/>
      <c r="FR1949" s="451"/>
      <c r="FS1949" s="451"/>
      <c r="FT1949" s="451"/>
      <c r="FU1949" s="451"/>
      <c r="FV1949" s="451"/>
      <c r="FW1949" s="451"/>
      <c r="FX1949" s="451"/>
      <c r="FY1949" s="451"/>
      <c r="FZ1949" s="451"/>
      <c r="GA1949" s="451"/>
      <c r="GB1949" s="451"/>
      <c r="GC1949" s="451"/>
      <c r="GD1949" s="451"/>
      <c r="GE1949" s="451"/>
      <c r="GF1949" s="451"/>
      <c r="GG1949" s="451"/>
      <c r="GH1949" s="451"/>
      <c r="GI1949" s="451"/>
      <c r="GJ1949" s="451"/>
      <c r="GK1949" s="451"/>
      <c r="GL1949" s="451"/>
      <c r="GM1949" s="451"/>
      <c r="GN1949" s="451"/>
      <c r="GO1949" s="451"/>
      <c r="GP1949" s="451"/>
      <c r="GQ1949" s="451"/>
      <c r="GR1949" s="451"/>
      <c r="GS1949" s="451"/>
      <c r="GT1949" s="451"/>
      <c r="GU1949" s="451"/>
      <c r="GV1949" s="451"/>
      <c r="GW1949" s="451"/>
      <c r="GX1949" s="451"/>
      <c r="GY1949" s="451"/>
      <c r="GZ1949" s="451"/>
      <c r="HA1949" s="451"/>
      <c r="HB1949" s="451"/>
      <c r="HC1949" s="451"/>
      <c r="HD1949" s="451"/>
      <c r="HE1949" s="451"/>
      <c r="HF1949" s="451"/>
      <c r="HG1949" s="451"/>
      <c r="HH1949" s="451"/>
      <c r="HI1949" s="451"/>
      <c r="HJ1949" s="451"/>
      <c r="HK1949" s="451"/>
      <c r="HL1949" s="451"/>
      <c r="HM1949" s="451"/>
      <c r="HN1949" s="451"/>
      <c r="HO1949" s="451"/>
      <c r="HP1949" s="451"/>
      <c r="HQ1949" s="451"/>
      <c r="HR1949" s="451"/>
      <c r="HS1949" s="451"/>
      <c r="HT1949" s="451"/>
      <c r="HU1949" s="451"/>
      <c r="HV1949" s="451"/>
      <c r="HW1949" s="451"/>
      <c r="HX1949" s="451"/>
      <c r="HY1949" s="451"/>
      <c r="HZ1949" s="451"/>
      <c r="IA1949" s="451"/>
      <c r="IB1949" s="451"/>
      <c r="IC1949" s="451"/>
      <c r="ID1949" s="451"/>
      <c r="IE1949" s="451"/>
      <c r="IF1949" s="451"/>
      <c r="IG1949" s="451"/>
      <c r="IH1949" s="451"/>
    </row>
    <row r="1950" spans="1:242" hidden="1" x14ac:dyDescent="0.25">
      <c r="B1950" s="245">
        <v>241</v>
      </c>
      <c r="C1950" s="207">
        <v>44076</v>
      </c>
      <c r="D1950" s="206" t="s">
        <v>3765</v>
      </c>
      <c r="E1950" s="206"/>
      <c r="F1950" s="206" t="s">
        <v>3773</v>
      </c>
      <c r="G1950" s="208" t="s">
        <v>2320</v>
      </c>
      <c r="H1950" s="313">
        <v>75499</v>
      </c>
      <c r="I1950" s="209"/>
      <c r="J1950" s="434">
        <f t="shared" si="32"/>
        <v>16815922</v>
      </c>
      <c r="K1950" s="212" t="s">
        <v>3784</v>
      </c>
    </row>
    <row r="1951" spans="1:242" hidden="1" x14ac:dyDescent="0.25">
      <c r="B1951" s="206">
        <v>242</v>
      </c>
      <c r="C1951" s="207">
        <v>44076</v>
      </c>
      <c r="D1951" s="206" t="s">
        <v>3766</v>
      </c>
      <c r="E1951" s="206"/>
      <c r="F1951" s="206" t="s">
        <v>3774</v>
      </c>
      <c r="G1951" s="208" t="s">
        <v>2320</v>
      </c>
      <c r="H1951" s="313"/>
      <c r="I1951" s="209">
        <v>575000</v>
      </c>
      <c r="J1951" s="434">
        <f t="shared" si="32"/>
        <v>16240922</v>
      </c>
      <c r="K1951" s="212" t="s">
        <v>3267</v>
      </c>
    </row>
    <row r="1952" spans="1:242" hidden="1" x14ac:dyDescent="0.25">
      <c r="B1952" s="245">
        <v>243</v>
      </c>
      <c r="C1952" s="207">
        <v>44076</v>
      </c>
      <c r="D1952" s="433" t="s">
        <v>3781</v>
      </c>
      <c r="E1952" s="206"/>
      <c r="F1952" s="206" t="s">
        <v>3775</v>
      </c>
      <c r="G1952" s="208" t="s">
        <v>2320</v>
      </c>
      <c r="H1952" s="313"/>
      <c r="I1952" s="209">
        <v>705000</v>
      </c>
      <c r="J1952" s="434">
        <f t="shared" si="32"/>
        <v>15535922</v>
      </c>
      <c r="K1952" s="212" t="s">
        <v>3267</v>
      </c>
    </row>
    <row r="1953" spans="1:242" hidden="1" x14ac:dyDescent="0.25">
      <c r="B1953" s="206">
        <v>244</v>
      </c>
      <c r="C1953" s="207">
        <v>44076</v>
      </c>
      <c r="D1953" s="206" t="s">
        <v>3767</v>
      </c>
      <c r="E1953" s="206"/>
      <c r="F1953" s="206" t="s">
        <v>3776</v>
      </c>
      <c r="G1953" s="208" t="s">
        <v>282</v>
      </c>
      <c r="H1953" s="313"/>
      <c r="I1953" s="209">
        <v>200000</v>
      </c>
      <c r="J1953" s="434">
        <f t="shared" si="32"/>
        <v>15335922</v>
      </c>
      <c r="K1953" s="212" t="s">
        <v>3267</v>
      </c>
    </row>
    <row r="1954" spans="1:242" hidden="1" x14ac:dyDescent="0.25">
      <c r="B1954" s="245">
        <v>245</v>
      </c>
      <c r="C1954" s="207">
        <v>44077</v>
      </c>
      <c r="D1954" s="206" t="s">
        <v>3768</v>
      </c>
      <c r="E1954" s="206"/>
      <c r="F1954" s="206" t="s">
        <v>3753</v>
      </c>
      <c r="G1954" s="208" t="s">
        <v>2875</v>
      </c>
      <c r="H1954" s="313"/>
      <c r="I1954" s="209">
        <v>200000</v>
      </c>
      <c r="J1954" s="434">
        <f t="shared" si="32"/>
        <v>15135922</v>
      </c>
      <c r="K1954" s="212" t="s">
        <v>3785</v>
      </c>
    </row>
    <row r="1955" spans="1:242" hidden="1" x14ac:dyDescent="0.25">
      <c r="B1955" s="206">
        <v>246</v>
      </c>
      <c r="C1955" s="207">
        <v>44077</v>
      </c>
      <c r="D1955" s="206" t="s">
        <v>3769</v>
      </c>
      <c r="E1955" s="206"/>
      <c r="F1955" s="206" t="s">
        <v>3777</v>
      </c>
      <c r="G1955" s="208" t="s">
        <v>2320</v>
      </c>
      <c r="H1955" s="313"/>
      <c r="I1955" s="209">
        <v>188972</v>
      </c>
      <c r="J1955" s="434">
        <f t="shared" si="32"/>
        <v>14946950</v>
      </c>
      <c r="K1955" s="212" t="s">
        <v>3267</v>
      </c>
    </row>
    <row r="1956" spans="1:242" hidden="1" x14ac:dyDescent="0.25">
      <c r="B1956" s="245">
        <v>247</v>
      </c>
      <c r="C1956" s="207">
        <v>44078</v>
      </c>
      <c r="D1956" s="206" t="s">
        <v>3770</v>
      </c>
      <c r="E1956" s="206"/>
      <c r="F1956" s="206" t="s">
        <v>3778</v>
      </c>
      <c r="G1956" s="208" t="s">
        <v>3592</v>
      </c>
      <c r="H1956" s="313"/>
      <c r="I1956" s="209">
        <v>599012</v>
      </c>
      <c r="J1956" s="434">
        <f t="shared" si="32"/>
        <v>14347938</v>
      </c>
      <c r="K1956" s="212" t="s">
        <v>3267</v>
      </c>
    </row>
    <row r="1957" spans="1:242" hidden="1" x14ac:dyDescent="0.25">
      <c r="B1957" s="245">
        <v>248</v>
      </c>
      <c r="C1957" s="207">
        <v>44078</v>
      </c>
      <c r="D1957" s="206" t="s">
        <v>3771</v>
      </c>
      <c r="E1957" s="206"/>
      <c r="F1957" s="206" t="s">
        <v>3779</v>
      </c>
      <c r="G1957" s="208" t="s">
        <v>3138</v>
      </c>
      <c r="H1957" s="313"/>
      <c r="I1957" s="209">
        <v>702000</v>
      </c>
      <c r="J1957" s="434">
        <f t="shared" si="32"/>
        <v>13645938</v>
      </c>
      <c r="K1957" s="212" t="s">
        <v>3267</v>
      </c>
    </row>
    <row r="1958" spans="1:242" hidden="1" x14ac:dyDescent="0.25">
      <c r="B1958" s="245">
        <v>249</v>
      </c>
      <c r="C1958" s="207">
        <v>44078</v>
      </c>
      <c r="D1958" s="206" t="s">
        <v>3772</v>
      </c>
      <c r="E1958" s="206"/>
      <c r="F1958" s="206" t="s">
        <v>3780</v>
      </c>
      <c r="G1958" s="208" t="s">
        <v>3138</v>
      </c>
      <c r="H1958" s="313"/>
      <c r="I1958" s="209">
        <v>1053600</v>
      </c>
      <c r="J1958" s="434">
        <f t="shared" si="32"/>
        <v>12592338</v>
      </c>
      <c r="K1958" s="212" t="s">
        <v>3267</v>
      </c>
    </row>
    <row r="1959" spans="1:242" hidden="1" x14ac:dyDescent="0.25">
      <c r="B1959" s="245">
        <v>250</v>
      </c>
      <c r="C1959" s="207">
        <v>44078</v>
      </c>
      <c r="D1959" s="206" t="s">
        <v>3786</v>
      </c>
      <c r="E1959" s="206"/>
      <c r="F1959" s="206" t="s">
        <v>3789</v>
      </c>
      <c r="G1959" s="208" t="s">
        <v>787</v>
      </c>
      <c r="H1959" s="313"/>
      <c r="I1959" s="209">
        <v>750788</v>
      </c>
      <c r="J1959" s="434">
        <f t="shared" si="32"/>
        <v>11841550</v>
      </c>
      <c r="K1959" s="212" t="s">
        <v>3267</v>
      </c>
    </row>
    <row r="1960" spans="1:242" hidden="1" x14ac:dyDescent="0.25">
      <c r="B1960" s="245">
        <v>251</v>
      </c>
      <c r="C1960" s="207">
        <v>44078</v>
      </c>
      <c r="D1960" s="206" t="s">
        <v>3787</v>
      </c>
      <c r="E1960" s="206"/>
      <c r="F1960" s="206" t="s">
        <v>3790</v>
      </c>
      <c r="G1960" s="208" t="s">
        <v>787</v>
      </c>
      <c r="H1960" s="313">
        <v>1260000</v>
      </c>
      <c r="I1960" s="209"/>
      <c r="J1960" s="434">
        <f t="shared" si="32"/>
        <v>13101550</v>
      </c>
      <c r="K1960" s="212" t="s">
        <v>3792</v>
      </c>
    </row>
    <row r="1961" spans="1:242" hidden="1" x14ac:dyDescent="0.25">
      <c r="B1961" s="245">
        <v>252</v>
      </c>
      <c r="C1961" s="207">
        <v>44078</v>
      </c>
      <c r="D1961" s="206" t="s">
        <v>3788</v>
      </c>
      <c r="E1961" s="206"/>
      <c r="F1961" s="206" t="s">
        <v>3791</v>
      </c>
      <c r="G1961" s="208" t="s">
        <v>1885</v>
      </c>
      <c r="H1961" s="313"/>
      <c r="I1961" s="209">
        <v>680000</v>
      </c>
      <c r="J1961" s="483">
        <f t="shared" si="32"/>
        <v>12421550</v>
      </c>
      <c r="K1961" s="212" t="s">
        <v>3267</v>
      </c>
    </row>
    <row r="1962" spans="1:242" hidden="1" x14ac:dyDescent="0.25">
      <c r="B1962" s="245">
        <v>253</v>
      </c>
      <c r="C1962" s="207">
        <v>44079</v>
      </c>
      <c r="D1962" s="206" t="s">
        <v>3795</v>
      </c>
      <c r="E1962" s="206"/>
      <c r="F1962" s="206" t="s">
        <v>3816</v>
      </c>
      <c r="G1962" s="208" t="s">
        <v>343</v>
      </c>
      <c r="H1962" s="313"/>
      <c r="I1962" s="209">
        <v>527200</v>
      </c>
      <c r="J1962" s="434">
        <f t="shared" si="32"/>
        <v>11894350</v>
      </c>
      <c r="K1962" s="212" t="s">
        <v>3267</v>
      </c>
    </row>
    <row r="1963" spans="1:242" hidden="1" x14ac:dyDescent="0.25">
      <c r="B1963" s="245">
        <v>254</v>
      </c>
      <c r="C1963" s="207">
        <v>44081</v>
      </c>
      <c r="D1963" s="206" t="s">
        <v>3796</v>
      </c>
      <c r="E1963" s="206" t="s">
        <v>3817</v>
      </c>
      <c r="F1963" s="206" t="s">
        <v>3818</v>
      </c>
      <c r="G1963" s="208" t="s">
        <v>2875</v>
      </c>
      <c r="H1963" s="313"/>
      <c r="I1963" s="209">
        <v>650000</v>
      </c>
      <c r="J1963" s="434">
        <f t="shared" si="32"/>
        <v>11244350</v>
      </c>
      <c r="K1963" s="212" t="s">
        <v>3837</v>
      </c>
    </row>
    <row r="1964" spans="1:242" s="566" customFormat="1" hidden="1" x14ac:dyDescent="0.25">
      <c r="A1964" s="488"/>
      <c r="B1964" s="481">
        <v>255</v>
      </c>
      <c r="C1964" s="428">
        <v>44081</v>
      </c>
      <c r="D1964" s="429" t="s">
        <v>3797</v>
      </c>
      <c r="E1964" s="429"/>
      <c r="F1964" s="429"/>
      <c r="G1964" s="430"/>
      <c r="H1964" s="577">
        <v>10548450</v>
      </c>
      <c r="I1964" s="581"/>
      <c r="J1964" s="444">
        <f t="shared" si="32"/>
        <v>21792800</v>
      </c>
      <c r="K1964" s="446" t="s">
        <v>3695</v>
      </c>
      <c r="L1964" s="530"/>
      <c r="M1964" s="488"/>
      <c r="N1964" s="530"/>
      <c r="O1964" s="530"/>
      <c r="P1964" s="530"/>
      <c r="Q1964" s="530"/>
      <c r="R1964" s="530"/>
      <c r="S1964" s="530"/>
      <c r="T1964" s="530"/>
      <c r="U1964" s="530"/>
      <c r="V1964" s="530"/>
      <c r="W1964" s="530"/>
      <c r="X1964" s="530"/>
      <c r="Y1964" s="530"/>
      <c r="Z1964" s="530"/>
      <c r="AA1964" s="530"/>
      <c r="AB1964" s="530"/>
      <c r="AC1964" s="530"/>
      <c r="AD1964" s="530"/>
      <c r="AE1964" s="530"/>
      <c r="AF1964" s="530"/>
      <c r="AG1964" s="530"/>
      <c r="AH1964" s="530"/>
      <c r="AI1964" s="530"/>
      <c r="AJ1964" s="488"/>
      <c r="AK1964" s="488"/>
      <c r="AL1964" s="488"/>
      <c r="AM1964" s="488"/>
      <c r="AN1964" s="488"/>
      <c r="AO1964" s="488"/>
      <c r="AP1964" s="488"/>
      <c r="AQ1964" s="488"/>
      <c r="AR1964" s="488"/>
      <c r="AS1964" s="488"/>
      <c r="AT1964" s="488"/>
      <c r="AU1964" s="488"/>
      <c r="AV1964" s="488"/>
      <c r="AW1964" s="488"/>
      <c r="AX1964" s="488"/>
      <c r="AY1964" s="488"/>
      <c r="AZ1964" s="488"/>
      <c r="BA1964" s="488"/>
      <c r="BB1964" s="488"/>
      <c r="BC1964" s="488"/>
      <c r="BD1964" s="488"/>
      <c r="BE1964" s="488"/>
      <c r="BF1964" s="488"/>
      <c r="BG1964" s="488"/>
      <c r="BH1964" s="488"/>
      <c r="BI1964" s="488"/>
      <c r="BJ1964" s="488"/>
      <c r="BK1964" s="488"/>
      <c r="BL1964" s="488"/>
      <c r="BM1964" s="488"/>
      <c r="BN1964" s="488"/>
      <c r="BO1964" s="488"/>
      <c r="BP1964" s="488"/>
      <c r="BQ1964" s="488"/>
      <c r="BR1964" s="488"/>
      <c r="BS1964" s="488"/>
      <c r="BT1964" s="488"/>
      <c r="BU1964" s="488"/>
      <c r="BV1964" s="488"/>
      <c r="BW1964" s="488"/>
      <c r="BX1964" s="488"/>
      <c r="BY1964" s="488"/>
      <c r="BZ1964" s="488"/>
      <c r="CA1964" s="488"/>
      <c r="CB1964" s="488"/>
      <c r="CC1964" s="488"/>
      <c r="CD1964" s="488"/>
      <c r="CE1964" s="488"/>
      <c r="CF1964" s="488"/>
      <c r="CG1964" s="488"/>
      <c r="CH1964" s="488"/>
      <c r="CI1964" s="488"/>
      <c r="CJ1964" s="488"/>
      <c r="CK1964" s="488"/>
      <c r="CL1964" s="488"/>
      <c r="CM1964" s="488"/>
      <c r="CN1964" s="488"/>
      <c r="CO1964" s="488"/>
      <c r="CP1964" s="488"/>
      <c r="CQ1964" s="488"/>
      <c r="CR1964" s="488"/>
      <c r="CS1964" s="488"/>
      <c r="CT1964" s="488"/>
      <c r="CU1964" s="488"/>
      <c r="CV1964" s="488"/>
      <c r="CW1964" s="488"/>
      <c r="CX1964" s="488"/>
      <c r="CY1964" s="488"/>
      <c r="CZ1964" s="488"/>
      <c r="DA1964" s="488"/>
      <c r="DB1964" s="488"/>
      <c r="DC1964" s="488"/>
      <c r="DD1964" s="488"/>
      <c r="DE1964" s="488"/>
      <c r="DF1964" s="488"/>
      <c r="DG1964" s="488"/>
      <c r="DH1964" s="488"/>
      <c r="DI1964" s="488"/>
      <c r="DJ1964" s="488"/>
      <c r="DK1964" s="488"/>
      <c r="DL1964" s="488"/>
      <c r="DM1964" s="488"/>
      <c r="DN1964" s="488"/>
      <c r="DO1964" s="488"/>
      <c r="DP1964" s="488"/>
      <c r="DQ1964" s="488"/>
      <c r="DR1964" s="488"/>
      <c r="DS1964" s="488"/>
      <c r="DT1964" s="488"/>
      <c r="DU1964" s="488"/>
      <c r="DV1964" s="488"/>
      <c r="DW1964" s="488"/>
      <c r="DX1964" s="488"/>
      <c r="DY1964" s="488"/>
      <c r="DZ1964" s="488"/>
      <c r="EA1964" s="488"/>
      <c r="EB1964" s="488"/>
      <c r="EC1964" s="488"/>
      <c r="ED1964" s="488"/>
      <c r="EE1964" s="488"/>
      <c r="EF1964" s="488"/>
      <c r="EG1964" s="488"/>
      <c r="EH1964" s="488"/>
      <c r="EI1964" s="488"/>
      <c r="EJ1964" s="488"/>
      <c r="EK1964" s="488"/>
      <c r="EL1964" s="488"/>
      <c r="EM1964" s="488"/>
      <c r="EN1964" s="488"/>
      <c r="EO1964" s="488"/>
      <c r="EP1964" s="488"/>
      <c r="EQ1964" s="488"/>
      <c r="ER1964" s="488"/>
      <c r="ES1964" s="488"/>
      <c r="ET1964" s="488"/>
      <c r="EU1964" s="488"/>
      <c r="EV1964" s="488"/>
      <c r="EW1964" s="488"/>
      <c r="EX1964" s="488"/>
      <c r="EY1964" s="488"/>
      <c r="EZ1964" s="488"/>
      <c r="FA1964" s="488"/>
      <c r="FB1964" s="488"/>
      <c r="FC1964" s="488"/>
      <c r="FD1964" s="488"/>
      <c r="FE1964" s="488"/>
      <c r="FF1964" s="488"/>
      <c r="FG1964" s="488"/>
      <c r="FH1964" s="488"/>
      <c r="FI1964" s="488"/>
      <c r="FJ1964" s="488"/>
      <c r="FK1964" s="488"/>
      <c r="FL1964" s="488"/>
      <c r="FM1964" s="488"/>
      <c r="FN1964" s="488"/>
      <c r="FO1964" s="488"/>
      <c r="FP1964" s="488"/>
      <c r="FQ1964" s="488"/>
      <c r="FR1964" s="488"/>
      <c r="FS1964" s="488"/>
      <c r="FT1964" s="488"/>
      <c r="FU1964" s="488"/>
      <c r="FV1964" s="488"/>
      <c r="FW1964" s="488"/>
      <c r="FX1964" s="488"/>
      <c r="FY1964" s="488"/>
      <c r="FZ1964" s="488"/>
      <c r="GA1964" s="488"/>
      <c r="GB1964" s="488"/>
      <c r="GC1964" s="488"/>
      <c r="GD1964" s="488"/>
      <c r="GE1964" s="488"/>
      <c r="GF1964" s="488"/>
      <c r="GG1964" s="488"/>
      <c r="GH1964" s="488"/>
      <c r="GI1964" s="488"/>
      <c r="GJ1964" s="488"/>
      <c r="GK1964" s="488"/>
      <c r="GL1964" s="488"/>
      <c r="GM1964" s="488"/>
      <c r="GN1964" s="488"/>
      <c r="GO1964" s="488"/>
      <c r="GP1964" s="488"/>
      <c r="GQ1964" s="488"/>
      <c r="GR1964" s="488"/>
      <c r="GS1964" s="488"/>
      <c r="GT1964" s="488"/>
      <c r="GU1964" s="488"/>
      <c r="GV1964" s="488"/>
      <c r="GW1964" s="488"/>
      <c r="GX1964" s="488"/>
      <c r="GY1964" s="488"/>
      <c r="GZ1964" s="488"/>
      <c r="HA1964" s="488"/>
      <c r="HB1964" s="488"/>
      <c r="HC1964" s="488"/>
      <c r="HD1964" s="488"/>
      <c r="HE1964" s="488"/>
      <c r="HF1964" s="488"/>
      <c r="HG1964" s="488"/>
      <c r="HH1964" s="488"/>
      <c r="HI1964" s="488"/>
      <c r="HJ1964" s="488"/>
      <c r="HK1964" s="488"/>
      <c r="HL1964" s="488"/>
      <c r="HM1964" s="488"/>
      <c r="HN1964" s="488"/>
      <c r="HO1964" s="488"/>
      <c r="HP1964" s="488"/>
      <c r="HQ1964" s="488"/>
      <c r="HR1964" s="488"/>
      <c r="HS1964" s="488"/>
      <c r="HT1964" s="488"/>
      <c r="HU1964" s="488"/>
      <c r="HV1964" s="488"/>
      <c r="HW1964" s="488"/>
      <c r="HX1964" s="488"/>
      <c r="HY1964" s="488"/>
      <c r="HZ1964" s="488"/>
      <c r="IA1964" s="488"/>
      <c r="IB1964" s="488"/>
      <c r="IC1964" s="488"/>
      <c r="ID1964" s="488"/>
      <c r="IE1964" s="488"/>
      <c r="IF1964" s="488"/>
      <c r="IG1964" s="488"/>
      <c r="IH1964" s="488"/>
    </row>
    <row r="1965" spans="1:242" hidden="1" x14ac:dyDescent="0.25">
      <c r="B1965" s="245">
        <v>256</v>
      </c>
      <c r="C1965" s="207">
        <v>44082</v>
      </c>
      <c r="D1965" s="206" t="s">
        <v>3798</v>
      </c>
      <c r="E1965" s="206" t="s">
        <v>3820</v>
      </c>
      <c r="F1965" s="206" t="s">
        <v>3819</v>
      </c>
      <c r="G1965" s="208" t="s">
        <v>2262</v>
      </c>
      <c r="H1965" s="313"/>
      <c r="I1965" s="209">
        <v>1000000</v>
      </c>
      <c r="J1965" s="434">
        <f t="shared" si="32"/>
        <v>20792800</v>
      </c>
      <c r="K1965" s="212" t="s">
        <v>3838</v>
      </c>
    </row>
    <row r="1966" spans="1:242" ht="14.25" hidden="1" customHeight="1" x14ac:dyDescent="0.25">
      <c r="B1966" s="245">
        <v>257</v>
      </c>
      <c r="C1966" s="207">
        <v>44082</v>
      </c>
      <c r="D1966" s="206" t="s">
        <v>3799</v>
      </c>
      <c r="E1966" s="206" t="s">
        <v>3821</v>
      </c>
      <c r="F1966" s="206"/>
      <c r="G1966" s="208" t="s">
        <v>787</v>
      </c>
      <c r="H1966" s="313"/>
      <c r="I1966" s="475">
        <v>1500000</v>
      </c>
      <c r="J1966" s="434">
        <f t="shared" si="32"/>
        <v>19292800</v>
      </c>
      <c r="K1966" s="212" t="s">
        <v>3896</v>
      </c>
    </row>
    <row r="1967" spans="1:242" s="565" customFormat="1" hidden="1" x14ac:dyDescent="0.25">
      <c r="A1967" s="572"/>
      <c r="B1967" s="245">
        <v>258</v>
      </c>
      <c r="C1967" s="479">
        <v>44082</v>
      </c>
      <c r="D1967" s="245" t="s">
        <v>3800</v>
      </c>
      <c r="E1967" s="245" t="s">
        <v>3822</v>
      </c>
      <c r="F1967" s="245" t="s">
        <v>3938</v>
      </c>
      <c r="G1967" s="266" t="s">
        <v>343</v>
      </c>
      <c r="H1967" s="313"/>
      <c r="I1967" s="475">
        <v>1300000</v>
      </c>
      <c r="J1967" s="434">
        <f t="shared" si="32"/>
        <v>17992800</v>
      </c>
      <c r="K1967" s="480" t="s">
        <v>3943</v>
      </c>
      <c r="L1967" s="380"/>
      <c r="M1967" s="451"/>
      <c r="N1967" s="380"/>
      <c r="O1967" s="380"/>
      <c r="P1967" s="380"/>
      <c r="Q1967" s="380"/>
      <c r="R1967" s="380"/>
      <c r="S1967" s="380"/>
      <c r="T1967" s="380"/>
      <c r="U1967" s="380"/>
      <c r="V1967" s="380"/>
      <c r="W1967" s="380"/>
      <c r="X1967" s="380"/>
      <c r="Y1967" s="380"/>
      <c r="Z1967" s="380"/>
      <c r="AA1967" s="380"/>
      <c r="AB1967" s="380"/>
      <c r="AC1967" s="380"/>
      <c r="AD1967" s="380"/>
      <c r="AE1967" s="380"/>
      <c r="AF1967" s="380"/>
      <c r="AG1967" s="380"/>
      <c r="AH1967" s="380"/>
      <c r="AI1967" s="380"/>
      <c r="AJ1967" s="451"/>
      <c r="AK1967" s="451"/>
      <c r="AL1967" s="451"/>
      <c r="AM1967" s="451"/>
      <c r="AN1967" s="451"/>
      <c r="AO1967" s="451"/>
      <c r="AP1967" s="451"/>
      <c r="AQ1967" s="451"/>
      <c r="AR1967" s="451"/>
      <c r="AS1967" s="451"/>
      <c r="AT1967" s="451"/>
      <c r="AU1967" s="451"/>
      <c r="AV1967" s="451"/>
      <c r="AW1967" s="451"/>
      <c r="AX1967" s="451"/>
      <c r="AY1967" s="451"/>
      <c r="AZ1967" s="451"/>
      <c r="BA1967" s="451"/>
      <c r="BB1967" s="451"/>
      <c r="BC1967" s="451"/>
      <c r="BD1967" s="451"/>
      <c r="BE1967" s="451"/>
      <c r="BF1967" s="451"/>
      <c r="BG1967" s="451"/>
      <c r="BH1967" s="451"/>
      <c r="BI1967" s="451"/>
      <c r="BJ1967" s="451"/>
      <c r="BK1967" s="451"/>
      <c r="BL1967" s="451"/>
      <c r="BM1967" s="451"/>
      <c r="BN1967" s="451"/>
      <c r="BO1967" s="451"/>
      <c r="BP1967" s="451"/>
      <c r="BQ1967" s="451"/>
      <c r="BR1967" s="451"/>
      <c r="BS1967" s="451"/>
      <c r="BT1967" s="451"/>
      <c r="BU1967" s="451"/>
      <c r="BV1967" s="451"/>
      <c r="BW1967" s="451"/>
      <c r="BX1967" s="451"/>
      <c r="BY1967" s="451"/>
      <c r="BZ1967" s="451"/>
      <c r="CA1967" s="451"/>
      <c r="CB1967" s="451"/>
      <c r="CC1967" s="451"/>
      <c r="CD1967" s="451"/>
      <c r="CE1967" s="451"/>
      <c r="CF1967" s="451"/>
      <c r="CG1967" s="451"/>
      <c r="CH1967" s="451"/>
      <c r="CI1967" s="451"/>
      <c r="CJ1967" s="451"/>
      <c r="CK1967" s="451"/>
      <c r="CL1967" s="451"/>
      <c r="CM1967" s="451"/>
      <c r="CN1967" s="451"/>
      <c r="CO1967" s="451"/>
      <c r="CP1967" s="451"/>
      <c r="CQ1967" s="451"/>
      <c r="CR1967" s="451"/>
      <c r="CS1967" s="451"/>
      <c r="CT1967" s="451"/>
      <c r="CU1967" s="451"/>
      <c r="CV1967" s="451"/>
      <c r="CW1967" s="451"/>
      <c r="CX1967" s="451"/>
      <c r="CY1967" s="451"/>
      <c r="CZ1967" s="451"/>
      <c r="DA1967" s="451"/>
      <c r="DB1967" s="451"/>
      <c r="DC1967" s="451"/>
      <c r="DD1967" s="451"/>
      <c r="DE1967" s="451"/>
      <c r="DF1967" s="451"/>
      <c r="DG1967" s="451"/>
      <c r="DH1967" s="451"/>
      <c r="DI1967" s="451"/>
      <c r="DJ1967" s="451"/>
      <c r="DK1967" s="451"/>
      <c r="DL1967" s="451"/>
      <c r="DM1967" s="451"/>
      <c r="DN1967" s="451"/>
      <c r="DO1967" s="451"/>
      <c r="DP1967" s="451"/>
      <c r="DQ1967" s="451"/>
      <c r="DR1967" s="451"/>
      <c r="DS1967" s="451"/>
      <c r="DT1967" s="451"/>
      <c r="DU1967" s="451"/>
      <c r="DV1967" s="451"/>
      <c r="DW1967" s="451"/>
      <c r="DX1967" s="451"/>
      <c r="DY1967" s="451"/>
      <c r="DZ1967" s="451"/>
      <c r="EA1967" s="451"/>
      <c r="EB1967" s="451"/>
      <c r="EC1967" s="451"/>
      <c r="ED1967" s="451"/>
      <c r="EE1967" s="451"/>
      <c r="EF1967" s="451"/>
      <c r="EG1967" s="451"/>
      <c r="EH1967" s="451"/>
      <c r="EI1967" s="451"/>
      <c r="EJ1967" s="451"/>
      <c r="EK1967" s="451"/>
      <c r="EL1967" s="451"/>
      <c r="EM1967" s="451"/>
      <c r="EN1967" s="451"/>
      <c r="EO1967" s="451"/>
      <c r="EP1967" s="451"/>
      <c r="EQ1967" s="451"/>
      <c r="ER1967" s="451"/>
      <c r="ES1967" s="451"/>
      <c r="ET1967" s="451"/>
      <c r="EU1967" s="451"/>
      <c r="EV1967" s="451"/>
      <c r="EW1967" s="451"/>
      <c r="EX1967" s="451"/>
      <c r="EY1967" s="451"/>
      <c r="EZ1967" s="451"/>
      <c r="FA1967" s="451"/>
      <c r="FB1967" s="451"/>
      <c r="FC1967" s="451"/>
      <c r="FD1967" s="451"/>
      <c r="FE1967" s="451"/>
      <c r="FF1967" s="451"/>
      <c r="FG1967" s="451"/>
      <c r="FH1967" s="451"/>
      <c r="FI1967" s="451"/>
      <c r="FJ1967" s="451"/>
      <c r="FK1967" s="451"/>
      <c r="FL1967" s="451"/>
      <c r="FM1967" s="451"/>
      <c r="FN1967" s="451"/>
      <c r="FO1967" s="451"/>
      <c r="FP1967" s="451"/>
      <c r="FQ1967" s="451"/>
      <c r="FR1967" s="451"/>
      <c r="FS1967" s="451"/>
      <c r="FT1967" s="451"/>
      <c r="FU1967" s="451"/>
      <c r="FV1967" s="451"/>
      <c r="FW1967" s="451"/>
      <c r="FX1967" s="451"/>
      <c r="FY1967" s="451"/>
      <c r="FZ1967" s="451"/>
      <c r="GA1967" s="451"/>
      <c r="GB1967" s="451"/>
      <c r="GC1967" s="451"/>
      <c r="GD1967" s="451"/>
      <c r="GE1967" s="451"/>
      <c r="GF1967" s="451"/>
      <c r="GG1967" s="451"/>
      <c r="GH1967" s="451"/>
      <c r="GI1967" s="451"/>
      <c r="GJ1967" s="451"/>
      <c r="GK1967" s="451"/>
      <c r="GL1967" s="451"/>
      <c r="GM1967" s="451"/>
      <c r="GN1967" s="451"/>
      <c r="GO1967" s="451"/>
      <c r="GP1967" s="451"/>
      <c r="GQ1967" s="451"/>
      <c r="GR1967" s="451"/>
      <c r="GS1967" s="451"/>
      <c r="GT1967" s="451"/>
      <c r="GU1967" s="451"/>
      <c r="GV1967" s="451"/>
      <c r="GW1967" s="451"/>
      <c r="GX1967" s="451"/>
      <c r="GY1967" s="451"/>
      <c r="GZ1967" s="451"/>
      <c r="HA1967" s="451"/>
      <c r="HB1967" s="451"/>
      <c r="HC1967" s="451"/>
      <c r="HD1967" s="451"/>
      <c r="HE1967" s="451"/>
      <c r="HF1967" s="451"/>
      <c r="HG1967" s="451"/>
      <c r="HH1967" s="451"/>
      <c r="HI1967" s="451"/>
      <c r="HJ1967" s="451"/>
      <c r="HK1967" s="451"/>
      <c r="HL1967" s="451"/>
      <c r="HM1967" s="451"/>
      <c r="HN1967" s="451"/>
      <c r="HO1967" s="451"/>
      <c r="HP1967" s="451"/>
      <c r="HQ1967" s="451"/>
      <c r="HR1967" s="451"/>
      <c r="HS1967" s="451"/>
      <c r="HT1967" s="451"/>
      <c r="HU1967" s="451"/>
      <c r="HV1967" s="451"/>
      <c r="HW1967" s="451"/>
      <c r="HX1967" s="451"/>
      <c r="HY1967" s="451"/>
      <c r="HZ1967" s="451"/>
      <c r="IA1967" s="451"/>
      <c r="IB1967" s="451"/>
      <c r="IC1967" s="451"/>
      <c r="ID1967" s="451"/>
      <c r="IE1967" s="451"/>
      <c r="IF1967" s="451"/>
      <c r="IG1967" s="451"/>
      <c r="IH1967" s="451"/>
    </row>
    <row r="1968" spans="1:242" hidden="1" x14ac:dyDescent="0.25">
      <c r="B1968" s="245">
        <v>259</v>
      </c>
      <c r="C1968" s="207">
        <v>44083</v>
      </c>
      <c r="D1968" s="206" t="s">
        <v>3801</v>
      </c>
      <c r="E1968" s="206"/>
      <c r="F1968" s="206" t="s">
        <v>3818</v>
      </c>
      <c r="G1968" s="208" t="s">
        <v>2875</v>
      </c>
      <c r="H1968" s="313">
        <v>11800</v>
      </c>
      <c r="I1968" s="209"/>
      <c r="J1968" s="434">
        <f t="shared" si="32"/>
        <v>18004600</v>
      </c>
      <c r="K1968" s="212" t="s">
        <v>3839</v>
      </c>
    </row>
    <row r="1969" spans="2:11" s="511" customFormat="1" hidden="1" x14ac:dyDescent="0.25">
      <c r="B1969" s="245">
        <v>260</v>
      </c>
      <c r="C1969" s="207">
        <v>44083</v>
      </c>
      <c r="D1969" s="206" t="s">
        <v>3802</v>
      </c>
      <c r="E1969" s="206"/>
      <c r="F1969" s="206" t="s">
        <v>3823</v>
      </c>
      <c r="G1969" s="208" t="s">
        <v>2882</v>
      </c>
      <c r="H1969" s="313"/>
      <c r="I1969" s="209">
        <v>2048700</v>
      </c>
      <c r="J1969" s="434">
        <f t="shared" si="32"/>
        <v>15955900</v>
      </c>
      <c r="K1969" s="212" t="s">
        <v>3267</v>
      </c>
    </row>
    <row r="1970" spans="2:11" s="511" customFormat="1" hidden="1" x14ac:dyDescent="0.25">
      <c r="B1970" s="245">
        <v>261</v>
      </c>
      <c r="C1970" s="207">
        <v>44083</v>
      </c>
      <c r="D1970" s="206" t="s">
        <v>3803</v>
      </c>
      <c r="E1970" s="206"/>
      <c r="F1970" s="206" t="s">
        <v>3824</v>
      </c>
      <c r="G1970" s="208" t="s">
        <v>1816</v>
      </c>
      <c r="H1970" s="313"/>
      <c r="I1970" s="209">
        <v>1200000</v>
      </c>
      <c r="J1970" s="434">
        <f t="shared" si="32"/>
        <v>14755900</v>
      </c>
      <c r="K1970" s="212" t="s">
        <v>3267</v>
      </c>
    </row>
    <row r="1971" spans="2:11" s="511" customFormat="1" hidden="1" x14ac:dyDescent="0.25">
      <c r="B1971" s="245">
        <v>262</v>
      </c>
      <c r="C1971" s="207">
        <v>44083</v>
      </c>
      <c r="D1971" s="206" t="s">
        <v>3804</v>
      </c>
      <c r="E1971" s="206"/>
      <c r="F1971" s="206" t="s">
        <v>3825</v>
      </c>
      <c r="G1971" s="208" t="s">
        <v>1885</v>
      </c>
      <c r="H1971" s="313"/>
      <c r="I1971" s="209">
        <v>86700</v>
      </c>
      <c r="J1971" s="434">
        <f t="shared" si="32"/>
        <v>14669200</v>
      </c>
      <c r="K1971" s="212" t="s">
        <v>3267</v>
      </c>
    </row>
    <row r="1972" spans="2:11" s="511" customFormat="1" hidden="1" x14ac:dyDescent="0.25">
      <c r="B1972" s="245">
        <v>263</v>
      </c>
      <c r="C1972" s="207">
        <v>44084</v>
      </c>
      <c r="D1972" s="206" t="s">
        <v>3805</v>
      </c>
      <c r="E1972" s="206" t="s">
        <v>3827</v>
      </c>
      <c r="F1972" s="206" t="s">
        <v>3826</v>
      </c>
      <c r="G1972" s="208" t="s">
        <v>2981</v>
      </c>
      <c r="H1972" s="313"/>
      <c r="I1972" s="209">
        <v>320000</v>
      </c>
      <c r="J1972" s="434">
        <f t="shared" si="32"/>
        <v>14349200</v>
      </c>
      <c r="K1972" s="212" t="s">
        <v>3840</v>
      </c>
    </row>
    <row r="1973" spans="2:11" s="511" customFormat="1" hidden="1" x14ac:dyDescent="0.25">
      <c r="B1973" s="245">
        <v>264</v>
      </c>
      <c r="C1973" s="207">
        <v>44084</v>
      </c>
      <c r="D1973" s="206" t="s">
        <v>3806</v>
      </c>
      <c r="E1973" s="206"/>
      <c r="F1973" s="206" t="s">
        <v>3828</v>
      </c>
      <c r="G1973" s="208" t="s">
        <v>3592</v>
      </c>
      <c r="H1973" s="313"/>
      <c r="I1973" s="209">
        <v>223956</v>
      </c>
      <c r="J1973" s="434">
        <f t="shared" si="32"/>
        <v>14125244</v>
      </c>
      <c r="K1973" s="212" t="s">
        <v>3267</v>
      </c>
    </row>
    <row r="1974" spans="2:11" s="511" customFormat="1" hidden="1" x14ac:dyDescent="0.25">
      <c r="B1974" s="245">
        <v>265</v>
      </c>
      <c r="C1974" s="207">
        <v>44084</v>
      </c>
      <c r="D1974" s="206" t="s">
        <v>3807</v>
      </c>
      <c r="E1974" s="206"/>
      <c r="F1974" s="206" t="s">
        <v>3819</v>
      </c>
      <c r="G1974" s="208" t="s">
        <v>2262</v>
      </c>
      <c r="H1974" s="313">
        <v>117980</v>
      </c>
      <c r="I1974" s="209"/>
      <c r="J1974" s="434">
        <f t="shared" si="32"/>
        <v>14243224</v>
      </c>
      <c r="K1974" s="212" t="s">
        <v>3841</v>
      </c>
    </row>
    <row r="1975" spans="2:11" s="511" customFormat="1" hidden="1" x14ac:dyDescent="0.25">
      <c r="B1975" s="245">
        <v>266</v>
      </c>
      <c r="C1975" s="207">
        <v>44084</v>
      </c>
      <c r="D1975" s="206" t="s">
        <v>3808</v>
      </c>
      <c r="E1975" s="206"/>
      <c r="F1975" s="206" t="s">
        <v>3829</v>
      </c>
      <c r="G1975" s="208" t="s">
        <v>1885</v>
      </c>
      <c r="H1975" s="313"/>
      <c r="I1975" s="209">
        <v>48600</v>
      </c>
      <c r="J1975" s="434">
        <f t="shared" si="32"/>
        <v>14194624</v>
      </c>
      <c r="K1975" s="212" t="s">
        <v>3267</v>
      </c>
    </row>
    <row r="1976" spans="2:11" s="511" customFormat="1" hidden="1" x14ac:dyDescent="0.25">
      <c r="B1976" s="245">
        <v>267</v>
      </c>
      <c r="C1976" s="207">
        <v>44084</v>
      </c>
      <c r="D1976" s="206" t="s">
        <v>3809</v>
      </c>
      <c r="E1976" s="206"/>
      <c r="F1976" s="206" t="s">
        <v>3830</v>
      </c>
      <c r="G1976" s="208" t="s">
        <v>1885</v>
      </c>
      <c r="H1976" s="313"/>
      <c r="I1976" s="209">
        <v>5900000</v>
      </c>
      <c r="J1976" s="434">
        <f t="shared" si="32"/>
        <v>8294624</v>
      </c>
      <c r="K1976" s="212" t="s">
        <v>3267</v>
      </c>
    </row>
    <row r="1977" spans="2:11" s="511" customFormat="1" hidden="1" x14ac:dyDescent="0.25">
      <c r="B1977" s="245">
        <v>269</v>
      </c>
      <c r="C1977" s="207">
        <v>44085</v>
      </c>
      <c r="D1977" s="206" t="s">
        <v>3810</v>
      </c>
      <c r="E1977" s="206"/>
      <c r="F1977" s="433" t="s">
        <v>3831</v>
      </c>
      <c r="G1977" s="208" t="s">
        <v>3138</v>
      </c>
      <c r="H1977" s="313"/>
      <c r="I1977" s="209">
        <v>776500</v>
      </c>
      <c r="J1977" s="434">
        <f t="shared" si="32"/>
        <v>7518124</v>
      </c>
      <c r="K1977" s="212" t="s">
        <v>3267</v>
      </c>
    </row>
    <row r="1978" spans="2:11" s="511" customFormat="1" hidden="1" x14ac:dyDescent="0.25">
      <c r="B1978" s="245">
        <v>270</v>
      </c>
      <c r="C1978" s="207">
        <v>44085</v>
      </c>
      <c r="D1978" s="206" t="s">
        <v>3811</v>
      </c>
      <c r="E1978" s="206"/>
      <c r="F1978" s="206" t="s">
        <v>3832</v>
      </c>
      <c r="G1978" s="208" t="s">
        <v>561</v>
      </c>
      <c r="H1978" s="313">
        <v>44915</v>
      </c>
      <c r="I1978" s="209"/>
      <c r="J1978" s="434">
        <f t="shared" si="32"/>
        <v>7563039</v>
      </c>
      <c r="K1978" s="212" t="s">
        <v>3842</v>
      </c>
    </row>
    <row r="1979" spans="2:11" s="511" customFormat="1" hidden="1" x14ac:dyDescent="0.25">
      <c r="B1979" s="245">
        <v>271</v>
      </c>
      <c r="C1979" s="207">
        <v>44085</v>
      </c>
      <c r="D1979" s="206" t="s">
        <v>3812</v>
      </c>
      <c r="E1979" s="206"/>
      <c r="F1979" s="206" t="s">
        <v>3833</v>
      </c>
      <c r="G1979" s="208" t="s">
        <v>561</v>
      </c>
      <c r="H1979" s="313">
        <v>83776</v>
      </c>
      <c r="I1979" s="209"/>
      <c r="J1979" s="434">
        <f t="shared" si="32"/>
        <v>7646815</v>
      </c>
      <c r="K1979" s="212" t="s">
        <v>3843</v>
      </c>
    </row>
    <row r="1980" spans="2:11" s="511" customFormat="1" hidden="1" x14ac:dyDescent="0.25">
      <c r="B1980" s="245">
        <v>272</v>
      </c>
      <c r="C1980" s="207">
        <v>44085</v>
      </c>
      <c r="D1980" s="206" t="s">
        <v>3813</v>
      </c>
      <c r="E1980" s="206"/>
      <c r="F1980" s="206" t="s">
        <v>3834</v>
      </c>
      <c r="G1980" s="208" t="s">
        <v>1885</v>
      </c>
      <c r="H1980" s="313"/>
      <c r="I1980" s="209">
        <v>101500</v>
      </c>
      <c r="J1980" s="434">
        <f t="shared" si="32"/>
        <v>7545315</v>
      </c>
      <c r="K1980" s="212" t="s">
        <v>3267</v>
      </c>
    </row>
    <row r="1981" spans="2:11" s="511" customFormat="1" hidden="1" x14ac:dyDescent="0.25">
      <c r="B1981" s="245">
        <v>273</v>
      </c>
      <c r="C1981" s="207">
        <v>44085</v>
      </c>
      <c r="D1981" s="206" t="s">
        <v>3814</v>
      </c>
      <c r="E1981" s="206"/>
      <c r="F1981" s="206" t="s">
        <v>3835</v>
      </c>
      <c r="G1981" s="208" t="s">
        <v>559</v>
      </c>
      <c r="H1981" s="313">
        <v>34000</v>
      </c>
      <c r="I1981" s="209"/>
      <c r="J1981" s="434">
        <f t="shared" si="32"/>
        <v>7579315</v>
      </c>
      <c r="K1981" s="212" t="s">
        <v>3844</v>
      </c>
    </row>
    <row r="1982" spans="2:11" s="511" customFormat="1" hidden="1" x14ac:dyDescent="0.25">
      <c r="B1982" s="245">
        <v>274</v>
      </c>
      <c r="C1982" s="207">
        <v>44085</v>
      </c>
      <c r="D1982" s="206" t="s">
        <v>3815</v>
      </c>
      <c r="E1982" s="206"/>
      <c r="F1982" s="206" t="s">
        <v>3836</v>
      </c>
      <c r="G1982" s="208" t="s">
        <v>559</v>
      </c>
      <c r="H1982" s="313"/>
      <c r="I1982" s="209">
        <v>83000</v>
      </c>
      <c r="J1982" s="484">
        <f t="shared" si="32"/>
        <v>7496315</v>
      </c>
      <c r="K1982" s="212" t="s">
        <v>3267</v>
      </c>
    </row>
    <row r="1983" spans="2:11" s="511" customFormat="1" hidden="1" x14ac:dyDescent="0.25">
      <c r="B1983" s="245">
        <v>275</v>
      </c>
      <c r="C1983" s="207">
        <v>44086</v>
      </c>
      <c r="D1983" s="206" t="s">
        <v>3850</v>
      </c>
      <c r="E1983" s="206"/>
      <c r="F1983" s="206" t="s">
        <v>3861</v>
      </c>
      <c r="G1983" s="208" t="s">
        <v>2951</v>
      </c>
      <c r="H1983" s="313"/>
      <c r="I1983" s="209">
        <v>676500</v>
      </c>
      <c r="J1983" s="434">
        <f t="shared" si="32"/>
        <v>6819815</v>
      </c>
      <c r="K1983" s="212" t="s">
        <v>3267</v>
      </c>
    </row>
    <row r="1984" spans="2:11" s="511" customFormat="1" hidden="1" x14ac:dyDescent="0.25">
      <c r="B1984" s="245">
        <v>276</v>
      </c>
      <c r="C1984" s="207">
        <v>44086</v>
      </c>
      <c r="D1984" s="206" t="s">
        <v>3851</v>
      </c>
      <c r="E1984" s="206"/>
      <c r="F1984" s="206" t="s">
        <v>3862</v>
      </c>
      <c r="G1984" s="208" t="s">
        <v>561</v>
      </c>
      <c r="H1984" s="313"/>
      <c r="I1984" s="209">
        <v>100000</v>
      </c>
      <c r="J1984" s="434">
        <f t="shared" si="32"/>
        <v>6719815</v>
      </c>
      <c r="K1984" s="212" t="s">
        <v>3267</v>
      </c>
    </row>
    <row r="1985" spans="1:242" hidden="1" x14ac:dyDescent="0.25">
      <c r="B1985" s="245">
        <v>277</v>
      </c>
      <c r="C1985" s="207">
        <v>44086</v>
      </c>
      <c r="D1985" s="206" t="s">
        <v>3852</v>
      </c>
      <c r="E1985" s="206"/>
      <c r="F1985" s="206" t="s">
        <v>3863</v>
      </c>
      <c r="G1985" s="208" t="s">
        <v>3592</v>
      </c>
      <c r="H1985" s="313"/>
      <c r="I1985" s="209">
        <v>586065</v>
      </c>
      <c r="J1985" s="434">
        <f t="shared" si="32"/>
        <v>6133750</v>
      </c>
      <c r="K1985" s="441" t="s">
        <v>3267</v>
      </c>
    </row>
    <row r="1986" spans="1:242" s="566" customFormat="1" hidden="1" x14ac:dyDescent="0.25">
      <c r="A1986" s="488"/>
      <c r="B1986" s="481">
        <v>278</v>
      </c>
      <c r="C1986" s="428">
        <v>44088</v>
      </c>
      <c r="D1986" s="429" t="s">
        <v>3853</v>
      </c>
      <c r="E1986" s="429"/>
      <c r="F1986" s="429"/>
      <c r="G1986" s="430"/>
      <c r="H1986" s="577">
        <v>14703685</v>
      </c>
      <c r="I1986" s="581"/>
      <c r="J1986" s="444">
        <f t="shared" si="32"/>
        <v>20837435</v>
      </c>
      <c r="K1986" s="485" t="s">
        <v>3695</v>
      </c>
      <c r="L1986" s="530"/>
      <c r="M1986" s="488"/>
      <c r="N1986" s="530"/>
      <c r="O1986" s="530"/>
      <c r="P1986" s="530"/>
      <c r="Q1986" s="530"/>
      <c r="R1986" s="530"/>
      <c r="S1986" s="530"/>
      <c r="T1986" s="530"/>
      <c r="U1986" s="530"/>
      <c r="V1986" s="530"/>
      <c r="W1986" s="530"/>
      <c r="X1986" s="530"/>
      <c r="Y1986" s="530"/>
      <c r="Z1986" s="530"/>
      <c r="AA1986" s="530"/>
      <c r="AB1986" s="530"/>
      <c r="AC1986" s="530"/>
      <c r="AD1986" s="530"/>
      <c r="AE1986" s="530"/>
      <c r="AF1986" s="530"/>
      <c r="AG1986" s="530"/>
      <c r="AH1986" s="530"/>
      <c r="AI1986" s="530"/>
      <c r="AJ1986" s="488"/>
      <c r="AK1986" s="488"/>
      <c r="AL1986" s="488"/>
      <c r="AM1986" s="488"/>
      <c r="AN1986" s="488"/>
      <c r="AO1986" s="488"/>
      <c r="AP1986" s="488"/>
      <c r="AQ1986" s="488"/>
      <c r="AR1986" s="488"/>
      <c r="AS1986" s="488"/>
      <c r="AT1986" s="488"/>
      <c r="AU1986" s="488"/>
      <c r="AV1986" s="488"/>
      <c r="AW1986" s="488"/>
      <c r="AX1986" s="488"/>
      <c r="AY1986" s="488"/>
      <c r="AZ1986" s="488"/>
      <c r="BA1986" s="488"/>
      <c r="BB1986" s="488"/>
      <c r="BC1986" s="488"/>
      <c r="BD1986" s="488"/>
      <c r="BE1986" s="488"/>
      <c r="BF1986" s="488"/>
      <c r="BG1986" s="488"/>
      <c r="BH1986" s="488"/>
      <c r="BI1986" s="488"/>
      <c r="BJ1986" s="488"/>
      <c r="BK1986" s="488"/>
      <c r="BL1986" s="488"/>
      <c r="BM1986" s="488"/>
      <c r="BN1986" s="488"/>
      <c r="BO1986" s="488"/>
      <c r="BP1986" s="488"/>
      <c r="BQ1986" s="488"/>
      <c r="BR1986" s="488"/>
      <c r="BS1986" s="488"/>
      <c r="BT1986" s="488"/>
      <c r="BU1986" s="488"/>
      <c r="BV1986" s="488"/>
      <c r="BW1986" s="488"/>
      <c r="BX1986" s="488"/>
      <c r="BY1986" s="488"/>
      <c r="BZ1986" s="488"/>
      <c r="CA1986" s="488"/>
      <c r="CB1986" s="488"/>
      <c r="CC1986" s="488"/>
      <c r="CD1986" s="488"/>
      <c r="CE1986" s="488"/>
      <c r="CF1986" s="488"/>
      <c r="CG1986" s="488"/>
      <c r="CH1986" s="488"/>
      <c r="CI1986" s="488"/>
      <c r="CJ1986" s="488"/>
      <c r="CK1986" s="488"/>
      <c r="CL1986" s="488"/>
      <c r="CM1986" s="488"/>
      <c r="CN1986" s="488"/>
      <c r="CO1986" s="488"/>
      <c r="CP1986" s="488"/>
      <c r="CQ1986" s="488"/>
      <c r="CR1986" s="488"/>
      <c r="CS1986" s="488"/>
      <c r="CT1986" s="488"/>
      <c r="CU1986" s="488"/>
      <c r="CV1986" s="488"/>
      <c r="CW1986" s="488"/>
      <c r="CX1986" s="488"/>
      <c r="CY1986" s="488"/>
      <c r="CZ1986" s="488"/>
      <c r="DA1986" s="488"/>
      <c r="DB1986" s="488"/>
      <c r="DC1986" s="488"/>
      <c r="DD1986" s="488"/>
      <c r="DE1986" s="488"/>
      <c r="DF1986" s="488"/>
      <c r="DG1986" s="488"/>
      <c r="DH1986" s="488"/>
      <c r="DI1986" s="488"/>
      <c r="DJ1986" s="488"/>
      <c r="DK1986" s="488"/>
      <c r="DL1986" s="488"/>
      <c r="DM1986" s="488"/>
      <c r="DN1986" s="488"/>
      <c r="DO1986" s="488"/>
      <c r="DP1986" s="488"/>
      <c r="DQ1986" s="488"/>
      <c r="DR1986" s="488"/>
      <c r="DS1986" s="488"/>
      <c r="DT1986" s="488"/>
      <c r="DU1986" s="488"/>
      <c r="DV1986" s="488"/>
      <c r="DW1986" s="488"/>
      <c r="DX1986" s="488"/>
      <c r="DY1986" s="488"/>
      <c r="DZ1986" s="488"/>
      <c r="EA1986" s="488"/>
      <c r="EB1986" s="488"/>
      <c r="EC1986" s="488"/>
      <c r="ED1986" s="488"/>
      <c r="EE1986" s="488"/>
      <c r="EF1986" s="488"/>
      <c r="EG1986" s="488"/>
      <c r="EH1986" s="488"/>
      <c r="EI1986" s="488"/>
      <c r="EJ1986" s="488"/>
      <c r="EK1986" s="488"/>
      <c r="EL1986" s="488"/>
      <c r="EM1986" s="488"/>
      <c r="EN1986" s="488"/>
      <c r="EO1986" s="488"/>
      <c r="EP1986" s="488"/>
      <c r="EQ1986" s="488"/>
      <c r="ER1986" s="488"/>
      <c r="ES1986" s="488"/>
      <c r="ET1986" s="488"/>
      <c r="EU1986" s="488"/>
      <c r="EV1986" s="488"/>
      <c r="EW1986" s="488"/>
      <c r="EX1986" s="488"/>
      <c r="EY1986" s="488"/>
      <c r="EZ1986" s="488"/>
      <c r="FA1986" s="488"/>
      <c r="FB1986" s="488"/>
      <c r="FC1986" s="488"/>
      <c r="FD1986" s="488"/>
      <c r="FE1986" s="488"/>
      <c r="FF1986" s="488"/>
      <c r="FG1986" s="488"/>
      <c r="FH1986" s="488"/>
      <c r="FI1986" s="488"/>
      <c r="FJ1986" s="488"/>
      <c r="FK1986" s="488"/>
      <c r="FL1986" s="488"/>
      <c r="FM1986" s="488"/>
      <c r="FN1986" s="488"/>
      <c r="FO1986" s="488"/>
      <c r="FP1986" s="488"/>
      <c r="FQ1986" s="488"/>
      <c r="FR1986" s="488"/>
      <c r="FS1986" s="488"/>
      <c r="FT1986" s="488"/>
      <c r="FU1986" s="488"/>
      <c r="FV1986" s="488"/>
      <c r="FW1986" s="488"/>
      <c r="FX1986" s="488"/>
      <c r="FY1986" s="488"/>
      <c r="FZ1986" s="488"/>
      <c r="GA1986" s="488"/>
      <c r="GB1986" s="488"/>
      <c r="GC1986" s="488"/>
      <c r="GD1986" s="488"/>
      <c r="GE1986" s="488"/>
      <c r="GF1986" s="488"/>
      <c r="GG1986" s="488"/>
      <c r="GH1986" s="488"/>
      <c r="GI1986" s="488"/>
      <c r="GJ1986" s="488"/>
      <c r="GK1986" s="488"/>
      <c r="GL1986" s="488"/>
      <c r="GM1986" s="488"/>
      <c r="GN1986" s="488"/>
      <c r="GO1986" s="488"/>
      <c r="GP1986" s="488"/>
      <c r="GQ1986" s="488"/>
      <c r="GR1986" s="488"/>
      <c r="GS1986" s="488"/>
      <c r="GT1986" s="488"/>
      <c r="GU1986" s="488"/>
      <c r="GV1986" s="488"/>
      <c r="GW1986" s="488"/>
      <c r="GX1986" s="488"/>
      <c r="GY1986" s="488"/>
      <c r="GZ1986" s="488"/>
      <c r="HA1986" s="488"/>
      <c r="HB1986" s="488"/>
      <c r="HC1986" s="488"/>
      <c r="HD1986" s="488"/>
      <c r="HE1986" s="488"/>
      <c r="HF1986" s="488"/>
      <c r="HG1986" s="488"/>
      <c r="HH1986" s="488"/>
      <c r="HI1986" s="488"/>
      <c r="HJ1986" s="488"/>
      <c r="HK1986" s="488"/>
      <c r="HL1986" s="488"/>
      <c r="HM1986" s="488"/>
      <c r="HN1986" s="488"/>
      <c r="HO1986" s="488"/>
      <c r="HP1986" s="488"/>
      <c r="HQ1986" s="488"/>
      <c r="HR1986" s="488"/>
      <c r="HS1986" s="488"/>
      <c r="HT1986" s="488"/>
      <c r="HU1986" s="488"/>
      <c r="HV1986" s="488"/>
      <c r="HW1986" s="488"/>
      <c r="HX1986" s="488"/>
      <c r="HY1986" s="488"/>
      <c r="HZ1986" s="488"/>
      <c r="IA1986" s="488"/>
      <c r="IB1986" s="488"/>
      <c r="IC1986" s="488"/>
      <c r="ID1986" s="488"/>
      <c r="IE1986" s="488"/>
      <c r="IF1986" s="488"/>
      <c r="IG1986" s="488"/>
      <c r="IH1986" s="488"/>
    </row>
    <row r="1987" spans="1:242" hidden="1" x14ac:dyDescent="0.25">
      <c r="B1987" s="245">
        <v>279</v>
      </c>
      <c r="C1987" s="207">
        <v>44089</v>
      </c>
      <c r="D1987" s="206" t="s">
        <v>3854</v>
      </c>
      <c r="E1987" s="206"/>
      <c r="F1987" s="206"/>
      <c r="G1987" s="208" t="s">
        <v>787</v>
      </c>
      <c r="H1987" s="313">
        <v>1500000</v>
      </c>
      <c r="I1987" s="209"/>
      <c r="J1987" s="434">
        <f t="shared" si="32"/>
        <v>22337435</v>
      </c>
      <c r="K1987" s="441" t="s">
        <v>3872</v>
      </c>
    </row>
    <row r="1988" spans="1:242" hidden="1" x14ac:dyDescent="0.25">
      <c r="B1988" s="245">
        <v>280</v>
      </c>
      <c r="C1988" s="207">
        <v>44089</v>
      </c>
      <c r="D1988" s="206" t="s">
        <v>3855</v>
      </c>
      <c r="E1988" s="206"/>
      <c r="F1988" s="206" t="s">
        <v>3864</v>
      </c>
      <c r="G1988" s="208" t="s">
        <v>787</v>
      </c>
      <c r="H1988" s="313"/>
      <c r="I1988" s="209">
        <v>419914</v>
      </c>
      <c r="J1988" s="434">
        <f t="shared" si="32"/>
        <v>21917521</v>
      </c>
      <c r="K1988" s="441" t="s">
        <v>3267</v>
      </c>
    </row>
    <row r="1989" spans="1:242" hidden="1" x14ac:dyDescent="0.25">
      <c r="B1989" s="245">
        <v>281</v>
      </c>
      <c r="C1989" s="207">
        <v>44089</v>
      </c>
      <c r="D1989" s="206" t="s">
        <v>3856</v>
      </c>
      <c r="E1989" s="206" t="s">
        <v>3868</v>
      </c>
      <c r="F1989" s="206" t="s">
        <v>3975</v>
      </c>
      <c r="G1989" s="208" t="s">
        <v>787</v>
      </c>
      <c r="H1989" s="313"/>
      <c r="I1989" s="475">
        <v>1750000</v>
      </c>
      <c r="J1989" s="434">
        <f t="shared" si="32"/>
        <v>20167521</v>
      </c>
      <c r="K1989" s="441" t="s">
        <v>3990</v>
      </c>
    </row>
    <row r="1990" spans="1:242" s="565" customFormat="1" hidden="1" x14ac:dyDescent="0.25">
      <c r="A1990" s="451"/>
      <c r="B1990" s="245">
        <v>282</v>
      </c>
      <c r="C1990" s="479">
        <v>44089</v>
      </c>
      <c r="D1990" s="245" t="s">
        <v>3857</v>
      </c>
      <c r="E1990" s="245" t="s">
        <v>3869</v>
      </c>
      <c r="F1990" s="245" t="s">
        <v>3947</v>
      </c>
      <c r="G1990" s="266" t="s">
        <v>561</v>
      </c>
      <c r="H1990" s="313"/>
      <c r="I1990" s="475">
        <v>250000</v>
      </c>
      <c r="J1990" s="434">
        <f t="shared" si="32"/>
        <v>19917521</v>
      </c>
      <c r="K1990" s="486" t="s">
        <v>3944</v>
      </c>
      <c r="L1990" s="380"/>
      <c r="M1990" s="451"/>
      <c r="N1990" s="380"/>
      <c r="O1990" s="380"/>
      <c r="P1990" s="380"/>
      <c r="Q1990" s="380"/>
      <c r="R1990" s="380"/>
      <c r="S1990" s="380"/>
      <c r="T1990" s="380"/>
      <c r="U1990" s="380"/>
      <c r="V1990" s="380"/>
      <c r="W1990" s="380"/>
      <c r="X1990" s="380"/>
      <c r="Y1990" s="380"/>
      <c r="Z1990" s="380"/>
      <c r="AA1990" s="380"/>
      <c r="AB1990" s="380"/>
      <c r="AC1990" s="380"/>
      <c r="AD1990" s="380"/>
      <c r="AE1990" s="380"/>
      <c r="AF1990" s="380"/>
      <c r="AG1990" s="380"/>
      <c r="AH1990" s="380"/>
      <c r="AI1990" s="380"/>
      <c r="AJ1990" s="451"/>
      <c r="AK1990" s="451"/>
      <c r="AL1990" s="451"/>
      <c r="AM1990" s="451"/>
      <c r="AN1990" s="451"/>
      <c r="AO1990" s="451"/>
      <c r="AP1990" s="451"/>
      <c r="AQ1990" s="451"/>
      <c r="AR1990" s="451"/>
      <c r="AS1990" s="451"/>
      <c r="AT1990" s="451"/>
      <c r="AU1990" s="451"/>
      <c r="AV1990" s="451"/>
      <c r="AW1990" s="451"/>
      <c r="AX1990" s="451"/>
      <c r="AY1990" s="451"/>
      <c r="AZ1990" s="451"/>
      <c r="BA1990" s="451"/>
      <c r="BB1990" s="451"/>
      <c r="BC1990" s="451"/>
      <c r="BD1990" s="451"/>
      <c r="BE1990" s="451"/>
      <c r="BF1990" s="451"/>
      <c r="BG1990" s="451"/>
      <c r="BH1990" s="451"/>
      <c r="BI1990" s="451"/>
      <c r="BJ1990" s="451"/>
      <c r="BK1990" s="451"/>
      <c r="BL1990" s="451"/>
      <c r="BM1990" s="451"/>
      <c r="BN1990" s="451"/>
      <c r="BO1990" s="451"/>
      <c r="BP1990" s="451"/>
      <c r="BQ1990" s="451"/>
      <c r="BR1990" s="451"/>
      <c r="BS1990" s="451"/>
      <c r="BT1990" s="451"/>
      <c r="BU1990" s="451"/>
      <c r="BV1990" s="451"/>
      <c r="BW1990" s="451"/>
      <c r="BX1990" s="451"/>
      <c r="BY1990" s="451"/>
      <c r="BZ1990" s="451"/>
      <c r="CA1990" s="451"/>
      <c r="CB1990" s="451"/>
      <c r="CC1990" s="451"/>
      <c r="CD1990" s="451"/>
      <c r="CE1990" s="451"/>
      <c r="CF1990" s="451"/>
      <c r="CG1990" s="451"/>
      <c r="CH1990" s="451"/>
      <c r="CI1990" s="451"/>
      <c r="CJ1990" s="451"/>
      <c r="CK1990" s="451"/>
      <c r="CL1990" s="451"/>
      <c r="CM1990" s="451"/>
      <c r="CN1990" s="451"/>
      <c r="CO1990" s="451"/>
      <c r="CP1990" s="451"/>
      <c r="CQ1990" s="451"/>
      <c r="CR1990" s="451"/>
      <c r="CS1990" s="451"/>
      <c r="CT1990" s="451"/>
      <c r="CU1990" s="451"/>
      <c r="CV1990" s="451"/>
      <c r="CW1990" s="451"/>
      <c r="CX1990" s="451"/>
      <c r="CY1990" s="451"/>
      <c r="CZ1990" s="451"/>
      <c r="DA1990" s="451"/>
      <c r="DB1990" s="451"/>
      <c r="DC1990" s="451"/>
      <c r="DD1990" s="451"/>
      <c r="DE1990" s="451"/>
      <c r="DF1990" s="451"/>
      <c r="DG1990" s="451"/>
      <c r="DH1990" s="451"/>
      <c r="DI1990" s="451"/>
      <c r="DJ1990" s="451"/>
      <c r="DK1990" s="451"/>
      <c r="DL1990" s="451"/>
      <c r="DM1990" s="451"/>
      <c r="DN1990" s="451"/>
      <c r="DO1990" s="451"/>
      <c r="DP1990" s="451"/>
      <c r="DQ1990" s="451"/>
      <c r="DR1990" s="451"/>
      <c r="DS1990" s="451"/>
      <c r="DT1990" s="451"/>
      <c r="DU1990" s="451"/>
      <c r="DV1990" s="451"/>
      <c r="DW1990" s="451"/>
      <c r="DX1990" s="451"/>
      <c r="DY1990" s="451"/>
      <c r="DZ1990" s="451"/>
      <c r="EA1990" s="451"/>
      <c r="EB1990" s="451"/>
      <c r="EC1990" s="451"/>
      <c r="ED1990" s="451"/>
      <c r="EE1990" s="451"/>
      <c r="EF1990" s="451"/>
      <c r="EG1990" s="451"/>
      <c r="EH1990" s="451"/>
      <c r="EI1990" s="451"/>
      <c r="EJ1990" s="451"/>
      <c r="EK1990" s="451"/>
      <c r="EL1990" s="451"/>
      <c r="EM1990" s="451"/>
      <c r="EN1990" s="451"/>
      <c r="EO1990" s="451"/>
      <c r="EP1990" s="451"/>
      <c r="EQ1990" s="451"/>
      <c r="ER1990" s="451"/>
      <c r="ES1990" s="451"/>
      <c r="ET1990" s="451"/>
      <c r="EU1990" s="451"/>
      <c r="EV1990" s="451"/>
      <c r="EW1990" s="451"/>
      <c r="EX1990" s="451"/>
      <c r="EY1990" s="451"/>
      <c r="EZ1990" s="451"/>
      <c r="FA1990" s="451"/>
      <c r="FB1990" s="451"/>
      <c r="FC1990" s="451"/>
      <c r="FD1990" s="451"/>
      <c r="FE1990" s="451"/>
      <c r="FF1990" s="451"/>
      <c r="FG1990" s="451"/>
      <c r="FH1990" s="451"/>
      <c r="FI1990" s="451"/>
      <c r="FJ1990" s="451"/>
      <c r="FK1990" s="451"/>
      <c r="FL1990" s="451"/>
      <c r="FM1990" s="451"/>
      <c r="FN1990" s="451"/>
      <c r="FO1990" s="451"/>
      <c r="FP1990" s="451"/>
      <c r="FQ1990" s="451"/>
      <c r="FR1990" s="451"/>
      <c r="FS1990" s="451"/>
      <c r="FT1990" s="451"/>
      <c r="FU1990" s="451"/>
      <c r="FV1990" s="451"/>
      <c r="FW1990" s="451"/>
      <c r="FX1990" s="451"/>
      <c r="FY1990" s="451"/>
      <c r="FZ1990" s="451"/>
      <c r="GA1990" s="451"/>
      <c r="GB1990" s="451"/>
      <c r="GC1990" s="451"/>
      <c r="GD1990" s="451"/>
      <c r="GE1990" s="451"/>
      <c r="GF1990" s="451"/>
      <c r="GG1990" s="451"/>
      <c r="GH1990" s="451"/>
      <c r="GI1990" s="451"/>
      <c r="GJ1990" s="451"/>
      <c r="GK1990" s="451"/>
      <c r="GL1990" s="451"/>
      <c r="GM1990" s="451"/>
      <c r="GN1990" s="451"/>
      <c r="GO1990" s="451"/>
      <c r="GP1990" s="451"/>
      <c r="GQ1990" s="451"/>
      <c r="GR1990" s="451"/>
      <c r="GS1990" s="451"/>
      <c r="GT1990" s="451"/>
      <c r="GU1990" s="451"/>
      <c r="GV1990" s="451"/>
      <c r="GW1990" s="451"/>
      <c r="GX1990" s="451"/>
      <c r="GY1990" s="451"/>
      <c r="GZ1990" s="451"/>
      <c r="HA1990" s="451"/>
      <c r="HB1990" s="451"/>
      <c r="HC1990" s="451"/>
      <c r="HD1990" s="451"/>
      <c r="HE1990" s="451"/>
      <c r="HF1990" s="451"/>
      <c r="HG1990" s="451"/>
      <c r="HH1990" s="451"/>
      <c r="HI1990" s="451"/>
      <c r="HJ1990" s="451"/>
      <c r="HK1990" s="451"/>
      <c r="HL1990" s="451"/>
      <c r="HM1990" s="451"/>
      <c r="HN1990" s="451"/>
      <c r="HO1990" s="451"/>
      <c r="HP1990" s="451"/>
      <c r="HQ1990" s="451"/>
      <c r="HR1990" s="451"/>
      <c r="HS1990" s="451"/>
      <c r="HT1990" s="451"/>
      <c r="HU1990" s="451"/>
      <c r="HV1990" s="451"/>
      <c r="HW1990" s="451"/>
      <c r="HX1990" s="451"/>
      <c r="HY1990" s="451"/>
      <c r="HZ1990" s="451"/>
      <c r="IA1990" s="451"/>
      <c r="IB1990" s="451"/>
      <c r="IC1990" s="451"/>
      <c r="ID1990" s="451"/>
      <c r="IE1990" s="451"/>
      <c r="IF1990" s="451"/>
      <c r="IG1990" s="451"/>
      <c r="IH1990" s="451"/>
    </row>
    <row r="1991" spans="1:242" s="565" customFormat="1" hidden="1" x14ac:dyDescent="0.25">
      <c r="A1991" s="451"/>
      <c r="B1991" s="245">
        <v>283</v>
      </c>
      <c r="C1991" s="479">
        <v>44089</v>
      </c>
      <c r="D1991" s="245" t="s">
        <v>3858</v>
      </c>
      <c r="E1991" s="245" t="s">
        <v>3870</v>
      </c>
      <c r="F1991" s="245" t="s">
        <v>3948</v>
      </c>
      <c r="G1991" s="266" t="s">
        <v>561</v>
      </c>
      <c r="H1991" s="313"/>
      <c r="I1991" s="475">
        <v>850000</v>
      </c>
      <c r="J1991" s="434">
        <f t="shared" si="32"/>
        <v>19067521</v>
      </c>
      <c r="K1991" s="486" t="s">
        <v>3945</v>
      </c>
      <c r="L1991" s="380"/>
      <c r="M1991" s="451"/>
      <c r="N1991" s="380"/>
      <c r="O1991" s="380"/>
      <c r="P1991" s="380"/>
      <c r="Q1991" s="380"/>
      <c r="R1991" s="380"/>
      <c r="S1991" s="380"/>
      <c r="T1991" s="380"/>
      <c r="U1991" s="380"/>
      <c r="V1991" s="380"/>
      <c r="W1991" s="380"/>
      <c r="X1991" s="380"/>
      <c r="Y1991" s="380"/>
      <c r="Z1991" s="380"/>
      <c r="AA1991" s="380"/>
      <c r="AB1991" s="380"/>
      <c r="AC1991" s="380"/>
      <c r="AD1991" s="380"/>
      <c r="AE1991" s="380"/>
      <c r="AF1991" s="380"/>
      <c r="AG1991" s="380"/>
      <c r="AH1991" s="380"/>
      <c r="AI1991" s="380"/>
      <c r="AJ1991" s="451"/>
      <c r="AK1991" s="451"/>
      <c r="AL1991" s="451"/>
      <c r="AM1991" s="451"/>
      <c r="AN1991" s="451"/>
      <c r="AO1991" s="451"/>
      <c r="AP1991" s="451"/>
      <c r="AQ1991" s="451"/>
      <c r="AR1991" s="451"/>
      <c r="AS1991" s="451"/>
      <c r="AT1991" s="451"/>
      <c r="AU1991" s="451"/>
      <c r="AV1991" s="451"/>
      <c r="AW1991" s="451"/>
      <c r="AX1991" s="451"/>
      <c r="AY1991" s="451"/>
      <c r="AZ1991" s="451"/>
      <c r="BA1991" s="451"/>
      <c r="BB1991" s="451"/>
      <c r="BC1991" s="451"/>
      <c r="BD1991" s="451"/>
      <c r="BE1991" s="451"/>
      <c r="BF1991" s="451"/>
      <c r="BG1991" s="451"/>
      <c r="BH1991" s="451"/>
      <c r="BI1991" s="451"/>
      <c r="BJ1991" s="451"/>
      <c r="BK1991" s="451"/>
      <c r="BL1991" s="451"/>
      <c r="BM1991" s="451"/>
      <c r="BN1991" s="451"/>
      <c r="BO1991" s="451"/>
      <c r="BP1991" s="451"/>
      <c r="BQ1991" s="451"/>
      <c r="BR1991" s="451"/>
      <c r="BS1991" s="451"/>
      <c r="BT1991" s="451"/>
      <c r="BU1991" s="451"/>
      <c r="BV1991" s="451"/>
      <c r="BW1991" s="451"/>
      <c r="BX1991" s="451"/>
      <c r="BY1991" s="451"/>
      <c r="BZ1991" s="451"/>
      <c r="CA1991" s="451"/>
      <c r="CB1991" s="451"/>
      <c r="CC1991" s="451"/>
      <c r="CD1991" s="451"/>
      <c r="CE1991" s="451"/>
      <c r="CF1991" s="451"/>
      <c r="CG1991" s="451"/>
      <c r="CH1991" s="451"/>
      <c r="CI1991" s="451"/>
      <c r="CJ1991" s="451"/>
      <c r="CK1991" s="451"/>
      <c r="CL1991" s="451"/>
      <c r="CM1991" s="451"/>
      <c r="CN1991" s="451"/>
      <c r="CO1991" s="451"/>
      <c r="CP1991" s="451"/>
      <c r="CQ1991" s="451"/>
      <c r="CR1991" s="451"/>
      <c r="CS1991" s="451"/>
      <c r="CT1991" s="451"/>
      <c r="CU1991" s="451"/>
      <c r="CV1991" s="451"/>
      <c r="CW1991" s="451"/>
      <c r="CX1991" s="451"/>
      <c r="CY1991" s="451"/>
      <c r="CZ1991" s="451"/>
      <c r="DA1991" s="451"/>
      <c r="DB1991" s="451"/>
      <c r="DC1991" s="451"/>
      <c r="DD1991" s="451"/>
      <c r="DE1991" s="451"/>
      <c r="DF1991" s="451"/>
      <c r="DG1991" s="451"/>
      <c r="DH1991" s="451"/>
      <c r="DI1991" s="451"/>
      <c r="DJ1991" s="451"/>
      <c r="DK1991" s="451"/>
      <c r="DL1991" s="451"/>
      <c r="DM1991" s="451"/>
      <c r="DN1991" s="451"/>
      <c r="DO1991" s="451"/>
      <c r="DP1991" s="451"/>
      <c r="DQ1991" s="451"/>
      <c r="DR1991" s="451"/>
      <c r="DS1991" s="451"/>
      <c r="DT1991" s="451"/>
      <c r="DU1991" s="451"/>
      <c r="DV1991" s="451"/>
      <c r="DW1991" s="451"/>
      <c r="DX1991" s="451"/>
      <c r="DY1991" s="451"/>
      <c r="DZ1991" s="451"/>
      <c r="EA1991" s="451"/>
      <c r="EB1991" s="451"/>
      <c r="EC1991" s="451"/>
      <c r="ED1991" s="451"/>
      <c r="EE1991" s="451"/>
      <c r="EF1991" s="451"/>
      <c r="EG1991" s="451"/>
      <c r="EH1991" s="451"/>
      <c r="EI1991" s="451"/>
      <c r="EJ1991" s="451"/>
      <c r="EK1991" s="451"/>
      <c r="EL1991" s="451"/>
      <c r="EM1991" s="451"/>
      <c r="EN1991" s="451"/>
      <c r="EO1991" s="451"/>
      <c r="EP1991" s="451"/>
      <c r="EQ1991" s="451"/>
      <c r="ER1991" s="451"/>
      <c r="ES1991" s="451"/>
      <c r="ET1991" s="451"/>
      <c r="EU1991" s="451"/>
      <c r="EV1991" s="451"/>
      <c r="EW1991" s="451"/>
      <c r="EX1991" s="451"/>
      <c r="EY1991" s="451"/>
      <c r="EZ1991" s="451"/>
      <c r="FA1991" s="451"/>
      <c r="FB1991" s="451"/>
      <c r="FC1991" s="451"/>
      <c r="FD1991" s="451"/>
      <c r="FE1991" s="451"/>
      <c r="FF1991" s="451"/>
      <c r="FG1991" s="451"/>
      <c r="FH1991" s="451"/>
      <c r="FI1991" s="451"/>
      <c r="FJ1991" s="451"/>
      <c r="FK1991" s="451"/>
      <c r="FL1991" s="451"/>
      <c r="FM1991" s="451"/>
      <c r="FN1991" s="451"/>
      <c r="FO1991" s="451"/>
      <c r="FP1991" s="451"/>
      <c r="FQ1991" s="451"/>
      <c r="FR1991" s="451"/>
      <c r="FS1991" s="451"/>
      <c r="FT1991" s="451"/>
      <c r="FU1991" s="451"/>
      <c r="FV1991" s="451"/>
      <c r="FW1991" s="451"/>
      <c r="FX1991" s="451"/>
      <c r="FY1991" s="451"/>
      <c r="FZ1991" s="451"/>
      <c r="GA1991" s="451"/>
      <c r="GB1991" s="451"/>
      <c r="GC1991" s="451"/>
      <c r="GD1991" s="451"/>
      <c r="GE1991" s="451"/>
      <c r="GF1991" s="451"/>
      <c r="GG1991" s="451"/>
      <c r="GH1991" s="451"/>
      <c r="GI1991" s="451"/>
      <c r="GJ1991" s="451"/>
      <c r="GK1991" s="451"/>
      <c r="GL1991" s="451"/>
      <c r="GM1991" s="451"/>
      <c r="GN1991" s="451"/>
      <c r="GO1991" s="451"/>
      <c r="GP1991" s="451"/>
      <c r="GQ1991" s="451"/>
      <c r="GR1991" s="451"/>
      <c r="GS1991" s="451"/>
      <c r="GT1991" s="451"/>
      <c r="GU1991" s="451"/>
      <c r="GV1991" s="451"/>
      <c r="GW1991" s="451"/>
      <c r="GX1991" s="451"/>
      <c r="GY1991" s="451"/>
      <c r="GZ1991" s="451"/>
      <c r="HA1991" s="451"/>
      <c r="HB1991" s="451"/>
      <c r="HC1991" s="451"/>
      <c r="HD1991" s="451"/>
      <c r="HE1991" s="451"/>
      <c r="HF1991" s="451"/>
      <c r="HG1991" s="451"/>
      <c r="HH1991" s="451"/>
      <c r="HI1991" s="451"/>
      <c r="HJ1991" s="451"/>
      <c r="HK1991" s="451"/>
      <c r="HL1991" s="451"/>
      <c r="HM1991" s="451"/>
      <c r="HN1991" s="451"/>
      <c r="HO1991" s="451"/>
      <c r="HP1991" s="451"/>
      <c r="HQ1991" s="451"/>
      <c r="HR1991" s="451"/>
      <c r="HS1991" s="451"/>
      <c r="HT1991" s="451"/>
      <c r="HU1991" s="451"/>
      <c r="HV1991" s="451"/>
      <c r="HW1991" s="451"/>
      <c r="HX1991" s="451"/>
      <c r="HY1991" s="451"/>
      <c r="HZ1991" s="451"/>
      <c r="IA1991" s="451"/>
      <c r="IB1991" s="451"/>
      <c r="IC1991" s="451"/>
      <c r="ID1991" s="451"/>
      <c r="IE1991" s="451"/>
      <c r="IF1991" s="451"/>
      <c r="IG1991" s="451"/>
      <c r="IH1991" s="451"/>
    </row>
    <row r="1992" spans="1:242" hidden="1" x14ac:dyDescent="0.25">
      <c r="B1992" s="245">
        <v>284</v>
      </c>
      <c r="C1992" s="207">
        <v>44090</v>
      </c>
      <c r="D1992" s="206" t="s">
        <v>3756</v>
      </c>
      <c r="E1992" s="206" t="s">
        <v>3871</v>
      </c>
      <c r="F1992" s="206" t="s">
        <v>3865</v>
      </c>
      <c r="G1992" s="208" t="s">
        <v>681</v>
      </c>
      <c r="H1992" s="313"/>
      <c r="I1992" s="209">
        <v>256000</v>
      </c>
      <c r="J1992" s="434">
        <f t="shared" si="32"/>
        <v>18811521</v>
      </c>
      <c r="K1992" s="441" t="s">
        <v>3873</v>
      </c>
    </row>
    <row r="1993" spans="1:242" hidden="1" x14ac:dyDescent="0.25">
      <c r="B1993" s="245">
        <v>285</v>
      </c>
      <c r="C1993" s="207">
        <v>44091</v>
      </c>
      <c r="D1993" s="206" t="s">
        <v>3859</v>
      </c>
      <c r="E1993" s="206"/>
      <c r="F1993" s="206" t="s">
        <v>3866</v>
      </c>
      <c r="G1993" s="208" t="s">
        <v>3138</v>
      </c>
      <c r="H1993" s="313"/>
      <c r="I1993" s="209">
        <v>812500</v>
      </c>
      <c r="J1993" s="434">
        <f t="shared" si="32"/>
        <v>17999021</v>
      </c>
      <c r="K1993" s="441" t="s">
        <v>3267</v>
      </c>
    </row>
    <row r="1994" spans="1:242" hidden="1" x14ac:dyDescent="0.25">
      <c r="B1994" s="245">
        <v>286</v>
      </c>
      <c r="C1994" s="207">
        <v>44091</v>
      </c>
      <c r="D1994" s="206" t="s">
        <v>3860</v>
      </c>
      <c r="E1994" s="206"/>
      <c r="F1994" s="206" t="s">
        <v>3867</v>
      </c>
      <c r="G1994" s="208" t="s">
        <v>2975</v>
      </c>
      <c r="H1994" s="313"/>
      <c r="I1994" s="209">
        <v>2772351</v>
      </c>
      <c r="J1994" s="434">
        <f t="shared" si="32"/>
        <v>15226670</v>
      </c>
      <c r="K1994" s="441" t="s">
        <v>3267</v>
      </c>
    </row>
    <row r="1995" spans="1:242" hidden="1" x14ac:dyDescent="0.25">
      <c r="B1995" s="245">
        <v>287</v>
      </c>
      <c r="C1995" s="207">
        <v>44092</v>
      </c>
      <c r="D1995" s="206" t="s">
        <v>3874</v>
      </c>
      <c r="E1995" s="206"/>
      <c r="F1995" s="206" t="s">
        <v>3885</v>
      </c>
      <c r="G1995" s="208" t="s">
        <v>2875</v>
      </c>
      <c r="H1995" s="313"/>
      <c r="I1995" s="209">
        <v>59000</v>
      </c>
      <c r="J1995" s="434">
        <f t="shared" si="32"/>
        <v>15167670</v>
      </c>
      <c r="K1995" s="441" t="s">
        <v>3267</v>
      </c>
    </row>
    <row r="1996" spans="1:242" s="565" customFormat="1" hidden="1" x14ac:dyDescent="0.25">
      <c r="A1996" s="451"/>
      <c r="B1996" s="245">
        <v>288</v>
      </c>
      <c r="C1996" s="479">
        <v>44093</v>
      </c>
      <c r="D1996" s="245" t="s">
        <v>3875</v>
      </c>
      <c r="E1996" s="245" t="s">
        <v>3886</v>
      </c>
      <c r="F1996" s="245" t="s">
        <v>3949</v>
      </c>
      <c r="G1996" s="266" t="s">
        <v>561</v>
      </c>
      <c r="H1996" s="313"/>
      <c r="I1996" s="475">
        <v>750000</v>
      </c>
      <c r="J1996" s="434">
        <f t="shared" si="32"/>
        <v>14417670</v>
      </c>
      <c r="K1996" s="486" t="s">
        <v>3946</v>
      </c>
      <c r="L1996" s="380"/>
      <c r="M1996" s="451"/>
      <c r="N1996" s="380"/>
      <c r="O1996" s="380"/>
      <c r="P1996" s="380"/>
      <c r="Q1996" s="380"/>
      <c r="R1996" s="380"/>
      <c r="S1996" s="380"/>
      <c r="T1996" s="380"/>
      <c r="U1996" s="380"/>
      <c r="V1996" s="380"/>
      <c r="W1996" s="380"/>
      <c r="X1996" s="380"/>
      <c r="Y1996" s="380"/>
      <c r="Z1996" s="380"/>
      <c r="AA1996" s="380"/>
      <c r="AB1996" s="380"/>
      <c r="AC1996" s="380"/>
      <c r="AD1996" s="380"/>
      <c r="AE1996" s="380"/>
      <c r="AF1996" s="380"/>
      <c r="AG1996" s="380"/>
      <c r="AH1996" s="380"/>
      <c r="AI1996" s="380"/>
      <c r="AJ1996" s="451"/>
      <c r="AK1996" s="451"/>
      <c r="AL1996" s="451"/>
      <c r="AM1996" s="451"/>
      <c r="AN1996" s="451"/>
      <c r="AO1996" s="451"/>
      <c r="AP1996" s="451"/>
      <c r="AQ1996" s="451"/>
      <c r="AR1996" s="451"/>
      <c r="AS1996" s="451"/>
      <c r="AT1996" s="451"/>
      <c r="AU1996" s="451"/>
      <c r="AV1996" s="451"/>
      <c r="AW1996" s="451"/>
      <c r="AX1996" s="451"/>
      <c r="AY1996" s="451"/>
      <c r="AZ1996" s="451"/>
      <c r="BA1996" s="451"/>
      <c r="BB1996" s="451"/>
      <c r="BC1996" s="451"/>
      <c r="BD1996" s="451"/>
      <c r="BE1996" s="451"/>
      <c r="BF1996" s="451"/>
      <c r="BG1996" s="451"/>
      <c r="BH1996" s="451"/>
      <c r="BI1996" s="451"/>
      <c r="BJ1996" s="451"/>
      <c r="BK1996" s="451"/>
      <c r="BL1996" s="451"/>
      <c r="BM1996" s="451"/>
      <c r="BN1996" s="451"/>
      <c r="BO1996" s="451"/>
      <c r="BP1996" s="451"/>
      <c r="BQ1996" s="451"/>
      <c r="BR1996" s="451"/>
      <c r="BS1996" s="451"/>
      <c r="BT1996" s="451"/>
      <c r="BU1996" s="451"/>
      <c r="BV1996" s="451"/>
      <c r="BW1996" s="451"/>
      <c r="BX1996" s="451"/>
      <c r="BY1996" s="451"/>
      <c r="BZ1996" s="451"/>
      <c r="CA1996" s="451"/>
      <c r="CB1996" s="451"/>
      <c r="CC1996" s="451"/>
      <c r="CD1996" s="451"/>
      <c r="CE1996" s="451"/>
      <c r="CF1996" s="451"/>
      <c r="CG1996" s="451"/>
      <c r="CH1996" s="451"/>
      <c r="CI1996" s="451"/>
      <c r="CJ1996" s="451"/>
      <c r="CK1996" s="451"/>
      <c r="CL1996" s="451"/>
      <c r="CM1996" s="451"/>
      <c r="CN1996" s="451"/>
      <c r="CO1996" s="451"/>
      <c r="CP1996" s="451"/>
      <c r="CQ1996" s="451"/>
      <c r="CR1996" s="451"/>
      <c r="CS1996" s="451"/>
      <c r="CT1996" s="451"/>
      <c r="CU1996" s="451"/>
      <c r="CV1996" s="451"/>
      <c r="CW1996" s="451"/>
      <c r="CX1996" s="451"/>
      <c r="CY1996" s="451"/>
      <c r="CZ1996" s="451"/>
      <c r="DA1996" s="451"/>
      <c r="DB1996" s="451"/>
      <c r="DC1996" s="451"/>
      <c r="DD1996" s="451"/>
      <c r="DE1996" s="451"/>
      <c r="DF1996" s="451"/>
      <c r="DG1996" s="451"/>
      <c r="DH1996" s="451"/>
      <c r="DI1996" s="451"/>
      <c r="DJ1996" s="451"/>
      <c r="DK1996" s="451"/>
      <c r="DL1996" s="451"/>
      <c r="DM1996" s="451"/>
      <c r="DN1996" s="451"/>
      <c r="DO1996" s="451"/>
      <c r="DP1996" s="451"/>
      <c r="DQ1996" s="451"/>
      <c r="DR1996" s="451"/>
      <c r="DS1996" s="451"/>
      <c r="DT1996" s="451"/>
      <c r="DU1996" s="451"/>
      <c r="DV1996" s="451"/>
      <c r="DW1996" s="451"/>
      <c r="DX1996" s="451"/>
      <c r="DY1996" s="451"/>
      <c r="DZ1996" s="451"/>
      <c r="EA1996" s="451"/>
      <c r="EB1996" s="451"/>
      <c r="EC1996" s="451"/>
      <c r="ED1996" s="451"/>
      <c r="EE1996" s="451"/>
      <c r="EF1996" s="451"/>
      <c r="EG1996" s="451"/>
      <c r="EH1996" s="451"/>
      <c r="EI1996" s="451"/>
      <c r="EJ1996" s="451"/>
      <c r="EK1996" s="451"/>
      <c r="EL1996" s="451"/>
      <c r="EM1996" s="451"/>
      <c r="EN1996" s="451"/>
      <c r="EO1996" s="451"/>
      <c r="EP1996" s="451"/>
      <c r="EQ1996" s="451"/>
      <c r="ER1996" s="451"/>
      <c r="ES1996" s="451"/>
      <c r="ET1996" s="451"/>
      <c r="EU1996" s="451"/>
      <c r="EV1996" s="451"/>
      <c r="EW1996" s="451"/>
      <c r="EX1996" s="451"/>
      <c r="EY1996" s="451"/>
      <c r="EZ1996" s="451"/>
      <c r="FA1996" s="451"/>
      <c r="FB1996" s="451"/>
      <c r="FC1996" s="451"/>
      <c r="FD1996" s="451"/>
      <c r="FE1996" s="451"/>
      <c r="FF1996" s="451"/>
      <c r="FG1996" s="451"/>
      <c r="FH1996" s="451"/>
      <c r="FI1996" s="451"/>
      <c r="FJ1996" s="451"/>
      <c r="FK1996" s="451"/>
      <c r="FL1996" s="451"/>
      <c r="FM1996" s="451"/>
      <c r="FN1996" s="451"/>
      <c r="FO1996" s="451"/>
      <c r="FP1996" s="451"/>
      <c r="FQ1996" s="451"/>
      <c r="FR1996" s="451"/>
      <c r="FS1996" s="451"/>
      <c r="FT1996" s="451"/>
      <c r="FU1996" s="451"/>
      <c r="FV1996" s="451"/>
      <c r="FW1996" s="451"/>
      <c r="FX1996" s="451"/>
      <c r="FY1996" s="451"/>
      <c r="FZ1996" s="451"/>
      <c r="GA1996" s="451"/>
      <c r="GB1996" s="451"/>
      <c r="GC1996" s="451"/>
      <c r="GD1996" s="451"/>
      <c r="GE1996" s="451"/>
      <c r="GF1996" s="451"/>
      <c r="GG1996" s="451"/>
      <c r="GH1996" s="451"/>
      <c r="GI1996" s="451"/>
      <c r="GJ1996" s="451"/>
      <c r="GK1996" s="451"/>
      <c r="GL1996" s="451"/>
      <c r="GM1996" s="451"/>
      <c r="GN1996" s="451"/>
      <c r="GO1996" s="451"/>
      <c r="GP1996" s="451"/>
      <c r="GQ1996" s="451"/>
      <c r="GR1996" s="451"/>
      <c r="GS1996" s="451"/>
      <c r="GT1996" s="451"/>
      <c r="GU1996" s="451"/>
      <c r="GV1996" s="451"/>
      <c r="GW1996" s="451"/>
      <c r="GX1996" s="451"/>
      <c r="GY1996" s="451"/>
      <c r="GZ1996" s="451"/>
      <c r="HA1996" s="451"/>
      <c r="HB1996" s="451"/>
      <c r="HC1996" s="451"/>
      <c r="HD1996" s="451"/>
      <c r="HE1996" s="451"/>
      <c r="HF1996" s="451"/>
      <c r="HG1996" s="451"/>
      <c r="HH1996" s="451"/>
      <c r="HI1996" s="451"/>
      <c r="HJ1996" s="451"/>
      <c r="HK1996" s="451"/>
      <c r="HL1996" s="451"/>
      <c r="HM1996" s="451"/>
      <c r="HN1996" s="451"/>
      <c r="HO1996" s="451"/>
      <c r="HP1996" s="451"/>
      <c r="HQ1996" s="451"/>
      <c r="HR1996" s="451"/>
      <c r="HS1996" s="451"/>
      <c r="HT1996" s="451"/>
      <c r="HU1996" s="451"/>
      <c r="HV1996" s="451"/>
      <c r="HW1996" s="451"/>
      <c r="HX1996" s="451"/>
      <c r="HY1996" s="451"/>
      <c r="HZ1996" s="451"/>
      <c r="IA1996" s="451"/>
      <c r="IB1996" s="451"/>
      <c r="IC1996" s="451"/>
      <c r="ID1996" s="451"/>
      <c r="IE1996" s="451"/>
      <c r="IF1996" s="451"/>
      <c r="IG1996" s="451"/>
      <c r="IH1996" s="451"/>
    </row>
    <row r="1997" spans="1:242" hidden="1" x14ac:dyDescent="0.25">
      <c r="B1997" s="245">
        <v>289</v>
      </c>
      <c r="C1997" s="207">
        <v>44093</v>
      </c>
      <c r="D1997" s="206" t="s">
        <v>3876</v>
      </c>
      <c r="E1997" s="206"/>
      <c r="F1997" s="206" t="s">
        <v>3887</v>
      </c>
      <c r="G1997" s="208" t="s">
        <v>3203</v>
      </c>
      <c r="H1997" s="313"/>
      <c r="I1997" s="209">
        <v>38000</v>
      </c>
      <c r="J1997" s="434">
        <f t="shared" ref="J1997:J2060" si="33">J1996+H1997-I1997</f>
        <v>14379670</v>
      </c>
      <c r="K1997" s="441" t="s">
        <v>3267</v>
      </c>
    </row>
    <row r="1998" spans="1:242" hidden="1" x14ac:dyDescent="0.25">
      <c r="B1998" s="245">
        <v>290</v>
      </c>
      <c r="C1998" s="207">
        <v>44093</v>
      </c>
      <c r="D1998" s="206" t="s">
        <v>3877</v>
      </c>
      <c r="E1998" s="206" t="s">
        <v>3888</v>
      </c>
      <c r="F1998" s="206" t="s">
        <v>4183</v>
      </c>
      <c r="G1998" s="208" t="s">
        <v>787</v>
      </c>
      <c r="H1998" s="313"/>
      <c r="I1998" s="475">
        <v>1750000</v>
      </c>
      <c r="J1998" s="434">
        <f t="shared" si="33"/>
        <v>12629670</v>
      </c>
      <c r="K1998" s="212" t="s">
        <v>4182</v>
      </c>
    </row>
    <row r="1999" spans="1:242" hidden="1" x14ac:dyDescent="0.25">
      <c r="B1999" s="245">
        <v>291</v>
      </c>
      <c r="C1999" s="207">
        <v>44093</v>
      </c>
      <c r="D1999" s="206" t="s">
        <v>3878</v>
      </c>
      <c r="E1999" s="206"/>
      <c r="F1999" s="206" t="s">
        <v>3889</v>
      </c>
      <c r="G1999" s="208" t="s">
        <v>787</v>
      </c>
      <c r="H1999" s="313"/>
      <c r="I1999" s="209">
        <v>1346696</v>
      </c>
      <c r="J1999" s="434">
        <f t="shared" si="33"/>
        <v>11282974</v>
      </c>
      <c r="K1999" s="441" t="s">
        <v>3267</v>
      </c>
    </row>
    <row r="2000" spans="1:242" hidden="1" x14ac:dyDescent="0.25">
      <c r="B2000" s="245">
        <v>292</v>
      </c>
      <c r="C2000" s="207">
        <v>44093</v>
      </c>
      <c r="D2000" s="206" t="s">
        <v>3879</v>
      </c>
      <c r="E2000" s="206" t="s">
        <v>3890</v>
      </c>
      <c r="F2000" s="206" t="s">
        <v>3976</v>
      </c>
      <c r="G2000" s="208" t="s">
        <v>2951</v>
      </c>
      <c r="H2000" s="313"/>
      <c r="I2000" s="475">
        <v>675000</v>
      </c>
      <c r="J2000" s="434">
        <f t="shared" si="33"/>
        <v>10607974</v>
      </c>
      <c r="K2000" s="212" t="s">
        <v>3991</v>
      </c>
    </row>
    <row r="2001" spans="1:242" hidden="1" x14ac:dyDescent="0.25">
      <c r="B2001" s="245">
        <v>293</v>
      </c>
      <c r="C2001" s="207">
        <v>44093</v>
      </c>
      <c r="D2001" s="206" t="s">
        <v>3880</v>
      </c>
      <c r="E2001" s="206"/>
      <c r="F2001" s="206" t="s">
        <v>3891</v>
      </c>
      <c r="G2001" s="208" t="s">
        <v>1885</v>
      </c>
      <c r="H2001" s="313"/>
      <c r="I2001" s="209">
        <v>98500</v>
      </c>
      <c r="J2001" s="434">
        <f t="shared" si="33"/>
        <v>10509474</v>
      </c>
      <c r="K2001" s="441" t="s">
        <v>3267</v>
      </c>
    </row>
    <row r="2002" spans="1:242" hidden="1" x14ac:dyDescent="0.25">
      <c r="B2002" s="245">
        <v>294</v>
      </c>
      <c r="C2002" s="207">
        <v>44093</v>
      </c>
      <c r="D2002" s="206" t="s">
        <v>3881</v>
      </c>
      <c r="E2002" s="206"/>
      <c r="F2002" s="206" t="s">
        <v>3892</v>
      </c>
      <c r="G2002" s="208" t="s">
        <v>1885</v>
      </c>
      <c r="H2002" s="313"/>
      <c r="I2002" s="209">
        <v>72200</v>
      </c>
      <c r="J2002" s="434">
        <f t="shared" si="33"/>
        <v>10437274</v>
      </c>
      <c r="K2002" s="441" t="s">
        <v>3267</v>
      </c>
    </row>
    <row r="2003" spans="1:242" hidden="1" x14ac:dyDescent="0.25">
      <c r="B2003" s="245">
        <v>295</v>
      </c>
      <c r="C2003" s="207">
        <v>44093</v>
      </c>
      <c r="D2003" s="206" t="s">
        <v>3882</v>
      </c>
      <c r="E2003" s="206"/>
      <c r="F2003" s="206" t="s">
        <v>3893</v>
      </c>
      <c r="G2003" s="208" t="s">
        <v>1885</v>
      </c>
      <c r="H2003" s="313"/>
      <c r="I2003" s="209">
        <v>51700</v>
      </c>
      <c r="J2003" s="434">
        <f t="shared" si="33"/>
        <v>10385574</v>
      </c>
      <c r="K2003" s="441" t="s">
        <v>3267</v>
      </c>
    </row>
    <row r="2004" spans="1:242" hidden="1" x14ac:dyDescent="0.25">
      <c r="B2004" s="245">
        <v>296</v>
      </c>
      <c r="C2004" s="207">
        <v>44093</v>
      </c>
      <c r="D2004" s="206" t="s">
        <v>3883</v>
      </c>
      <c r="E2004" s="206"/>
      <c r="F2004" s="206" t="s">
        <v>3894</v>
      </c>
      <c r="G2004" s="208" t="s">
        <v>1885</v>
      </c>
      <c r="H2004" s="313"/>
      <c r="I2004" s="209">
        <v>57600</v>
      </c>
      <c r="J2004" s="434">
        <f t="shared" si="33"/>
        <v>10327974</v>
      </c>
      <c r="K2004" s="441" t="s">
        <v>3267</v>
      </c>
    </row>
    <row r="2005" spans="1:242" hidden="1" x14ac:dyDescent="0.25">
      <c r="B2005" s="245">
        <v>297</v>
      </c>
      <c r="C2005" s="207">
        <v>44093</v>
      </c>
      <c r="D2005" s="206" t="s">
        <v>3884</v>
      </c>
      <c r="E2005" s="206"/>
      <c r="F2005" s="206" t="s">
        <v>3895</v>
      </c>
      <c r="G2005" s="208" t="s">
        <v>1885</v>
      </c>
      <c r="H2005" s="313"/>
      <c r="I2005" s="209">
        <v>84500</v>
      </c>
      <c r="J2005" s="434">
        <f t="shared" si="33"/>
        <v>10243474</v>
      </c>
      <c r="K2005" s="441" t="s">
        <v>3267</v>
      </c>
    </row>
    <row r="2006" spans="1:242" s="566" customFormat="1" hidden="1" x14ac:dyDescent="0.25">
      <c r="A2006" s="488"/>
      <c r="B2006" s="481">
        <v>298</v>
      </c>
      <c r="C2006" s="428">
        <v>44095</v>
      </c>
      <c r="D2006" s="429" t="s">
        <v>3897</v>
      </c>
      <c r="E2006" s="429"/>
      <c r="F2006" s="429"/>
      <c r="G2006" s="430"/>
      <c r="H2006" s="577">
        <v>7431526</v>
      </c>
      <c r="I2006" s="581"/>
      <c r="J2006" s="434">
        <f t="shared" si="33"/>
        <v>17675000</v>
      </c>
      <c r="K2006" s="446" t="s">
        <v>3695</v>
      </c>
      <c r="L2006" s="530"/>
      <c r="M2006" s="488"/>
      <c r="N2006" s="530"/>
      <c r="O2006" s="530"/>
      <c r="P2006" s="530"/>
      <c r="Q2006" s="530"/>
      <c r="R2006" s="530"/>
      <c r="S2006" s="530"/>
      <c r="T2006" s="530"/>
      <c r="U2006" s="530"/>
      <c r="V2006" s="530"/>
      <c r="W2006" s="530"/>
      <c r="X2006" s="530"/>
      <c r="Y2006" s="530"/>
      <c r="Z2006" s="530"/>
      <c r="AA2006" s="530"/>
      <c r="AB2006" s="530"/>
      <c r="AC2006" s="530"/>
      <c r="AD2006" s="530"/>
      <c r="AE2006" s="530"/>
      <c r="AF2006" s="530"/>
      <c r="AG2006" s="530"/>
      <c r="AH2006" s="530"/>
      <c r="AI2006" s="530"/>
      <c r="AJ2006" s="488"/>
      <c r="AK2006" s="488"/>
      <c r="AL2006" s="488"/>
      <c r="AM2006" s="488"/>
      <c r="AN2006" s="488"/>
      <c r="AO2006" s="488"/>
      <c r="AP2006" s="488"/>
      <c r="AQ2006" s="488"/>
      <c r="AR2006" s="488"/>
      <c r="AS2006" s="488"/>
      <c r="AT2006" s="488"/>
      <c r="AU2006" s="488"/>
      <c r="AV2006" s="488"/>
      <c r="AW2006" s="488"/>
      <c r="AX2006" s="488"/>
      <c r="AY2006" s="488"/>
      <c r="AZ2006" s="488"/>
      <c r="BA2006" s="488"/>
      <c r="BB2006" s="488"/>
      <c r="BC2006" s="488"/>
      <c r="BD2006" s="488"/>
      <c r="BE2006" s="488"/>
      <c r="BF2006" s="488"/>
      <c r="BG2006" s="488"/>
      <c r="BH2006" s="488"/>
      <c r="BI2006" s="488"/>
      <c r="BJ2006" s="488"/>
      <c r="BK2006" s="488"/>
      <c r="BL2006" s="488"/>
      <c r="BM2006" s="488"/>
      <c r="BN2006" s="488"/>
      <c r="BO2006" s="488"/>
      <c r="BP2006" s="488"/>
      <c r="BQ2006" s="488"/>
      <c r="BR2006" s="488"/>
      <c r="BS2006" s="488"/>
      <c r="BT2006" s="488"/>
      <c r="BU2006" s="488"/>
      <c r="BV2006" s="488"/>
      <c r="BW2006" s="488"/>
      <c r="BX2006" s="488"/>
      <c r="BY2006" s="488"/>
      <c r="BZ2006" s="488"/>
      <c r="CA2006" s="488"/>
      <c r="CB2006" s="488"/>
      <c r="CC2006" s="488"/>
      <c r="CD2006" s="488"/>
      <c r="CE2006" s="488"/>
      <c r="CF2006" s="488"/>
      <c r="CG2006" s="488"/>
      <c r="CH2006" s="488"/>
      <c r="CI2006" s="488"/>
      <c r="CJ2006" s="488"/>
      <c r="CK2006" s="488"/>
      <c r="CL2006" s="488"/>
      <c r="CM2006" s="488"/>
      <c r="CN2006" s="488"/>
      <c r="CO2006" s="488"/>
      <c r="CP2006" s="488"/>
      <c r="CQ2006" s="488"/>
      <c r="CR2006" s="488"/>
      <c r="CS2006" s="488"/>
      <c r="CT2006" s="488"/>
      <c r="CU2006" s="488"/>
      <c r="CV2006" s="488"/>
      <c r="CW2006" s="488"/>
      <c r="CX2006" s="488"/>
      <c r="CY2006" s="488"/>
      <c r="CZ2006" s="488"/>
      <c r="DA2006" s="488"/>
      <c r="DB2006" s="488"/>
      <c r="DC2006" s="488"/>
      <c r="DD2006" s="488"/>
      <c r="DE2006" s="488"/>
      <c r="DF2006" s="488"/>
      <c r="DG2006" s="488"/>
      <c r="DH2006" s="488"/>
      <c r="DI2006" s="488"/>
      <c r="DJ2006" s="488"/>
      <c r="DK2006" s="488"/>
      <c r="DL2006" s="488"/>
      <c r="DM2006" s="488"/>
      <c r="DN2006" s="488"/>
      <c r="DO2006" s="488"/>
      <c r="DP2006" s="488"/>
      <c r="DQ2006" s="488"/>
      <c r="DR2006" s="488"/>
      <c r="DS2006" s="488"/>
      <c r="DT2006" s="488"/>
      <c r="DU2006" s="488"/>
      <c r="DV2006" s="488"/>
      <c r="DW2006" s="488"/>
      <c r="DX2006" s="488"/>
      <c r="DY2006" s="488"/>
      <c r="DZ2006" s="488"/>
      <c r="EA2006" s="488"/>
      <c r="EB2006" s="488"/>
      <c r="EC2006" s="488"/>
      <c r="ED2006" s="488"/>
      <c r="EE2006" s="488"/>
      <c r="EF2006" s="488"/>
      <c r="EG2006" s="488"/>
      <c r="EH2006" s="488"/>
      <c r="EI2006" s="488"/>
      <c r="EJ2006" s="488"/>
      <c r="EK2006" s="488"/>
      <c r="EL2006" s="488"/>
      <c r="EM2006" s="488"/>
      <c r="EN2006" s="488"/>
      <c r="EO2006" s="488"/>
      <c r="EP2006" s="488"/>
      <c r="EQ2006" s="488"/>
      <c r="ER2006" s="488"/>
      <c r="ES2006" s="488"/>
      <c r="ET2006" s="488"/>
      <c r="EU2006" s="488"/>
      <c r="EV2006" s="488"/>
      <c r="EW2006" s="488"/>
      <c r="EX2006" s="488"/>
      <c r="EY2006" s="488"/>
      <c r="EZ2006" s="488"/>
      <c r="FA2006" s="488"/>
      <c r="FB2006" s="488"/>
      <c r="FC2006" s="488"/>
      <c r="FD2006" s="488"/>
      <c r="FE2006" s="488"/>
      <c r="FF2006" s="488"/>
      <c r="FG2006" s="488"/>
      <c r="FH2006" s="488"/>
      <c r="FI2006" s="488"/>
      <c r="FJ2006" s="488"/>
      <c r="FK2006" s="488"/>
      <c r="FL2006" s="488"/>
      <c r="FM2006" s="488"/>
      <c r="FN2006" s="488"/>
      <c r="FO2006" s="488"/>
      <c r="FP2006" s="488"/>
      <c r="FQ2006" s="488"/>
      <c r="FR2006" s="488"/>
      <c r="FS2006" s="488"/>
      <c r="FT2006" s="488"/>
      <c r="FU2006" s="488"/>
      <c r="FV2006" s="488"/>
      <c r="FW2006" s="488"/>
      <c r="FX2006" s="488"/>
      <c r="FY2006" s="488"/>
      <c r="FZ2006" s="488"/>
      <c r="GA2006" s="488"/>
      <c r="GB2006" s="488"/>
      <c r="GC2006" s="488"/>
      <c r="GD2006" s="488"/>
      <c r="GE2006" s="488"/>
      <c r="GF2006" s="488"/>
      <c r="GG2006" s="488"/>
      <c r="GH2006" s="488"/>
      <c r="GI2006" s="488"/>
      <c r="GJ2006" s="488"/>
      <c r="GK2006" s="488"/>
      <c r="GL2006" s="488"/>
      <c r="GM2006" s="488"/>
      <c r="GN2006" s="488"/>
      <c r="GO2006" s="488"/>
      <c r="GP2006" s="488"/>
      <c r="GQ2006" s="488"/>
      <c r="GR2006" s="488"/>
      <c r="GS2006" s="488"/>
      <c r="GT2006" s="488"/>
      <c r="GU2006" s="488"/>
      <c r="GV2006" s="488"/>
      <c r="GW2006" s="488"/>
      <c r="GX2006" s="488"/>
      <c r="GY2006" s="488"/>
      <c r="GZ2006" s="488"/>
      <c r="HA2006" s="488"/>
      <c r="HB2006" s="488"/>
      <c r="HC2006" s="488"/>
      <c r="HD2006" s="488"/>
      <c r="HE2006" s="488"/>
      <c r="HF2006" s="488"/>
      <c r="HG2006" s="488"/>
      <c r="HH2006" s="488"/>
      <c r="HI2006" s="488"/>
      <c r="HJ2006" s="488"/>
      <c r="HK2006" s="488"/>
      <c r="HL2006" s="488"/>
      <c r="HM2006" s="488"/>
      <c r="HN2006" s="488"/>
      <c r="HO2006" s="488"/>
      <c r="HP2006" s="488"/>
      <c r="HQ2006" s="488"/>
      <c r="HR2006" s="488"/>
      <c r="HS2006" s="488"/>
      <c r="HT2006" s="488"/>
      <c r="HU2006" s="488"/>
      <c r="HV2006" s="488"/>
      <c r="HW2006" s="488"/>
      <c r="HX2006" s="488"/>
      <c r="HY2006" s="488"/>
      <c r="HZ2006" s="488"/>
      <c r="IA2006" s="488"/>
      <c r="IB2006" s="488"/>
      <c r="IC2006" s="488"/>
      <c r="ID2006" s="488"/>
      <c r="IE2006" s="488"/>
      <c r="IF2006" s="488"/>
      <c r="IG2006" s="488"/>
      <c r="IH2006" s="488"/>
    </row>
    <row r="2007" spans="1:242" hidden="1" x14ac:dyDescent="0.25">
      <c r="B2007" s="245">
        <v>299</v>
      </c>
      <c r="C2007" s="207">
        <v>44095</v>
      </c>
      <c r="D2007" s="206" t="s">
        <v>3898</v>
      </c>
      <c r="E2007" s="206"/>
      <c r="F2007" s="206" t="s">
        <v>3919</v>
      </c>
      <c r="G2007" s="208" t="s">
        <v>1885</v>
      </c>
      <c r="H2007" s="313"/>
      <c r="I2007" s="209">
        <v>1937250</v>
      </c>
      <c r="J2007" s="434">
        <f t="shared" si="33"/>
        <v>15737750</v>
      </c>
      <c r="K2007" s="212" t="s">
        <v>3267</v>
      </c>
    </row>
    <row r="2008" spans="1:242" hidden="1" x14ac:dyDescent="0.25">
      <c r="B2008" s="245">
        <v>300</v>
      </c>
      <c r="C2008" s="207">
        <v>44095</v>
      </c>
      <c r="D2008" s="206" t="s">
        <v>3899</v>
      </c>
      <c r="E2008" s="206"/>
      <c r="F2008" s="206" t="s">
        <v>3920</v>
      </c>
      <c r="G2008" s="208" t="s">
        <v>282</v>
      </c>
      <c r="H2008" s="313"/>
      <c r="I2008" s="209">
        <v>1081000</v>
      </c>
      <c r="J2008" s="434">
        <f t="shared" si="33"/>
        <v>14656750</v>
      </c>
      <c r="K2008" s="212" t="s">
        <v>3267</v>
      </c>
    </row>
    <row r="2009" spans="1:242" hidden="1" x14ac:dyDescent="0.25">
      <c r="B2009" s="245">
        <v>301</v>
      </c>
      <c r="C2009" s="207">
        <v>44096</v>
      </c>
      <c r="D2009" s="206" t="s">
        <v>3900</v>
      </c>
      <c r="E2009" s="206"/>
      <c r="F2009" s="206" t="s">
        <v>3921</v>
      </c>
      <c r="G2009" s="208" t="s">
        <v>2891</v>
      </c>
      <c r="H2009" s="313"/>
      <c r="I2009" s="209">
        <v>1206952</v>
      </c>
      <c r="J2009" s="434">
        <f t="shared" si="33"/>
        <v>13449798</v>
      </c>
      <c r="K2009" s="212" t="s">
        <v>3267</v>
      </c>
    </row>
    <row r="2010" spans="1:242" hidden="1" x14ac:dyDescent="0.25">
      <c r="B2010" s="245">
        <v>302</v>
      </c>
      <c r="C2010" s="207">
        <v>44096</v>
      </c>
      <c r="D2010" s="206" t="s">
        <v>3901</v>
      </c>
      <c r="E2010" s="206"/>
      <c r="F2010" s="206" t="s">
        <v>3922</v>
      </c>
      <c r="G2010" s="208" t="s">
        <v>2875</v>
      </c>
      <c r="H2010" s="313"/>
      <c r="I2010" s="209">
        <v>1000000</v>
      </c>
      <c r="J2010" s="434">
        <f t="shared" si="33"/>
        <v>12449798</v>
      </c>
      <c r="K2010" s="212" t="s">
        <v>3267</v>
      </c>
    </row>
    <row r="2011" spans="1:242" hidden="1" x14ac:dyDescent="0.25">
      <c r="B2011" s="245">
        <v>303</v>
      </c>
      <c r="C2011" s="207">
        <v>44096</v>
      </c>
      <c r="D2011" s="206" t="s">
        <v>3902</v>
      </c>
      <c r="E2011" s="206" t="s">
        <v>3923</v>
      </c>
      <c r="F2011" s="206" t="s">
        <v>3971</v>
      </c>
      <c r="G2011" s="208" t="s">
        <v>2875</v>
      </c>
      <c r="H2011" s="313"/>
      <c r="I2011" s="475">
        <v>650000</v>
      </c>
      <c r="J2011" s="434">
        <f t="shared" si="33"/>
        <v>11799798</v>
      </c>
      <c r="K2011" s="212" t="s">
        <v>3992</v>
      </c>
    </row>
    <row r="2012" spans="1:242" hidden="1" x14ac:dyDescent="0.25">
      <c r="B2012" s="245">
        <v>304</v>
      </c>
      <c r="C2012" s="207">
        <v>44097</v>
      </c>
      <c r="D2012" s="206" t="s">
        <v>3903</v>
      </c>
      <c r="E2012" s="206" t="s">
        <v>3924</v>
      </c>
      <c r="F2012" s="206" t="s">
        <v>3925</v>
      </c>
      <c r="G2012" s="208" t="s">
        <v>561</v>
      </c>
      <c r="H2012" s="313"/>
      <c r="I2012" s="209">
        <v>995500</v>
      </c>
      <c r="J2012" s="434">
        <f t="shared" si="33"/>
        <v>10804298</v>
      </c>
      <c r="K2012" s="212" t="s">
        <v>3940</v>
      </c>
    </row>
    <row r="2013" spans="1:242" hidden="1" x14ac:dyDescent="0.25">
      <c r="B2013" s="245">
        <v>305</v>
      </c>
      <c r="C2013" s="207">
        <v>44097</v>
      </c>
      <c r="D2013" s="206" t="s">
        <v>3904</v>
      </c>
      <c r="E2013" s="206"/>
      <c r="F2013" s="206" t="s">
        <v>3926</v>
      </c>
      <c r="G2013" s="208" t="s">
        <v>2882</v>
      </c>
      <c r="H2013" s="313"/>
      <c r="I2013" s="209">
        <v>1276817</v>
      </c>
      <c r="J2013" s="434">
        <f t="shared" si="33"/>
        <v>9527481</v>
      </c>
      <c r="K2013" s="212" t="s">
        <v>3267</v>
      </c>
    </row>
    <row r="2014" spans="1:242" hidden="1" x14ac:dyDescent="0.25">
      <c r="B2014" s="245">
        <v>306</v>
      </c>
      <c r="C2014" s="207">
        <v>44097</v>
      </c>
      <c r="D2014" s="206" t="s">
        <v>3905</v>
      </c>
      <c r="E2014" s="206"/>
      <c r="F2014" s="206" t="s">
        <v>3927</v>
      </c>
      <c r="G2014" s="208" t="s">
        <v>1885</v>
      </c>
      <c r="H2014" s="313"/>
      <c r="I2014" s="209">
        <v>71386</v>
      </c>
      <c r="J2014" s="434">
        <f t="shared" si="33"/>
        <v>9456095</v>
      </c>
      <c r="K2014" s="212" t="s">
        <v>3267</v>
      </c>
    </row>
    <row r="2015" spans="1:242" hidden="1" x14ac:dyDescent="0.25">
      <c r="B2015" s="245">
        <v>307</v>
      </c>
      <c r="C2015" s="207">
        <v>44098</v>
      </c>
      <c r="D2015" s="206" t="s">
        <v>3906</v>
      </c>
      <c r="E2015" s="206"/>
      <c r="F2015" s="206" t="s">
        <v>3928</v>
      </c>
      <c r="G2015" s="208" t="s">
        <v>1885</v>
      </c>
      <c r="H2015" s="313"/>
      <c r="I2015" s="209">
        <v>160000</v>
      </c>
      <c r="J2015" s="434">
        <f t="shared" si="33"/>
        <v>9296095</v>
      </c>
      <c r="K2015" s="212" t="s">
        <v>3267</v>
      </c>
    </row>
    <row r="2016" spans="1:242" hidden="1" x14ac:dyDescent="0.25">
      <c r="B2016" s="245">
        <v>308</v>
      </c>
      <c r="C2016" s="207">
        <v>44098</v>
      </c>
      <c r="D2016" s="206" t="s">
        <v>3907</v>
      </c>
      <c r="E2016" s="206"/>
      <c r="F2016" s="206" t="s">
        <v>3929</v>
      </c>
      <c r="G2016" s="208" t="s">
        <v>1885</v>
      </c>
      <c r="H2016" s="313"/>
      <c r="I2016" s="209">
        <v>175000</v>
      </c>
      <c r="J2016" s="434">
        <f t="shared" si="33"/>
        <v>9121095</v>
      </c>
      <c r="K2016" s="212" t="s">
        <v>3267</v>
      </c>
    </row>
    <row r="2017" spans="1:242" hidden="1" x14ac:dyDescent="0.25">
      <c r="B2017" s="245">
        <v>309</v>
      </c>
      <c r="C2017" s="207">
        <v>44099</v>
      </c>
      <c r="D2017" s="206" t="s">
        <v>3908</v>
      </c>
      <c r="E2017" s="206" t="s">
        <v>3930</v>
      </c>
      <c r="F2017" s="206" t="s">
        <v>4045</v>
      </c>
      <c r="G2017" s="208" t="s">
        <v>561</v>
      </c>
      <c r="H2017" s="313"/>
      <c r="I2017" s="475">
        <v>790000</v>
      </c>
      <c r="J2017" s="434">
        <f t="shared" si="33"/>
        <v>8331095</v>
      </c>
      <c r="K2017" s="212" t="s">
        <v>4031</v>
      </c>
    </row>
    <row r="2018" spans="1:242" hidden="1" x14ac:dyDescent="0.25">
      <c r="B2018" s="245">
        <v>310</v>
      </c>
      <c r="C2018" s="207">
        <v>44099</v>
      </c>
      <c r="D2018" s="206" t="s">
        <v>3909</v>
      </c>
      <c r="E2018" s="206" t="s">
        <v>3931</v>
      </c>
      <c r="F2018" s="206" t="s">
        <v>4046</v>
      </c>
      <c r="G2018" s="208" t="s">
        <v>561</v>
      </c>
      <c r="H2018" s="313"/>
      <c r="I2018" s="475">
        <v>500000</v>
      </c>
      <c r="J2018" s="434">
        <f t="shared" si="33"/>
        <v>7831095</v>
      </c>
      <c r="K2018" s="212" t="s">
        <v>4032</v>
      </c>
    </row>
    <row r="2019" spans="1:242" hidden="1" x14ac:dyDescent="0.25">
      <c r="B2019" s="245">
        <v>311</v>
      </c>
      <c r="C2019" s="207">
        <v>44099</v>
      </c>
      <c r="D2019" s="206" t="s">
        <v>3910</v>
      </c>
      <c r="E2019" s="206"/>
      <c r="F2019" s="206" t="s">
        <v>3932</v>
      </c>
      <c r="G2019" s="208" t="s">
        <v>1885</v>
      </c>
      <c r="H2019" s="313"/>
      <c r="I2019" s="209">
        <v>100500</v>
      </c>
      <c r="J2019" s="434">
        <f t="shared" si="33"/>
        <v>7730595</v>
      </c>
      <c r="K2019" s="212" t="s">
        <v>3267</v>
      </c>
    </row>
    <row r="2020" spans="1:242" hidden="1" x14ac:dyDescent="0.25">
      <c r="B2020" s="245">
        <v>312</v>
      </c>
      <c r="C2020" s="207">
        <v>44099</v>
      </c>
      <c r="D2020" s="206" t="s">
        <v>3911</v>
      </c>
      <c r="E2020" s="206"/>
      <c r="F2020" s="206" t="s">
        <v>3933</v>
      </c>
      <c r="G2020" s="208" t="s">
        <v>1885</v>
      </c>
      <c r="H2020" s="313"/>
      <c r="I2020" s="209">
        <v>94700</v>
      </c>
      <c r="J2020" s="434">
        <f t="shared" si="33"/>
        <v>7635895</v>
      </c>
      <c r="K2020" s="212" t="s">
        <v>3267</v>
      </c>
    </row>
    <row r="2021" spans="1:242" hidden="1" x14ac:dyDescent="0.25">
      <c r="B2021" s="245">
        <v>313</v>
      </c>
      <c r="C2021" s="207">
        <v>44099</v>
      </c>
      <c r="D2021" s="206" t="s">
        <v>3912</v>
      </c>
      <c r="E2021" s="206"/>
      <c r="F2021" s="206" t="s">
        <v>3934</v>
      </c>
      <c r="G2021" s="208" t="s">
        <v>1885</v>
      </c>
      <c r="H2021" s="313"/>
      <c r="I2021" s="209">
        <v>76900</v>
      </c>
      <c r="J2021" s="434">
        <f t="shared" si="33"/>
        <v>7558995</v>
      </c>
      <c r="K2021" s="212" t="s">
        <v>3267</v>
      </c>
    </row>
    <row r="2022" spans="1:242" hidden="1" x14ac:dyDescent="0.25">
      <c r="B2022" s="245">
        <v>314</v>
      </c>
      <c r="C2022" s="207">
        <v>44099</v>
      </c>
      <c r="D2022" s="206" t="s">
        <v>3913</v>
      </c>
      <c r="E2022" s="206"/>
      <c r="F2022" s="206" t="s">
        <v>3935</v>
      </c>
      <c r="G2022" s="208" t="s">
        <v>1885</v>
      </c>
      <c r="H2022" s="313"/>
      <c r="I2022" s="209">
        <v>78700</v>
      </c>
      <c r="J2022" s="434">
        <f t="shared" si="33"/>
        <v>7480295</v>
      </c>
      <c r="K2022" s="212" t="s">
        <v>3267</v>
      </c>
    </row>
    <row r="2023" spans="1:242" hidden="1" x14ac:dyDescent="0.25">
      <c r="B2023" s="245">
        <v>315</v>
      </c>
      <c r="C2023" s="207">
        <v>44099</v>
      </c>
      <c r="D2023" s="206" t="s">
        <v>3914</v>
      </c>
      <c r="E2023" s="206"/>
      <c r="F2023" s="206" t="s">
        <v>3936</v>
      </c>
      <c r="G2023" s="208" t="s">
        <v>1885</v>
      </c>
      <c r="H2023" s="313"/>
      <c r="I2023" s="209">
        <v>47700</v>
      </c>
      <c r="J2023" s="434">
        <f t="shared" si="33"/>
        <v>7432595</v>
      </c>
      <c r="K2023" s="212" t="s">
        <v>3267</v>
      </c>
    </row>
    <row r="2024" spans="1:242" hidden="1" x14ac:dyDescent="0.25">
      <c r="B2024" s="245">
        <v>316</v>
      </c>
      <c r="C2024" s="207">
        <v>44099</v>
      </c>
      <c r="D2024" s="206" t="s">
        <v>3915</v>
      </c>
      <c r="E2024" s="206"/>
      <c r="F2024" s="206" t="s">
        <v>3937</v>
      </c>
      <c r="G2024" s="208" t="s">
        <v>1885</v>
      </c>
      <c r="H2024" s="313"/>
      <c r="I2024" s="209">
        <v>68000</v>
      </c>
      <c r="J2024" s="434">
        <f t="shared" si="33"/>
        <v>7364595</v>
      </c>
      <c r="K2024" s="212" t="s">
        <v>3267</v>
      </c>
    </row>
    <row r="2025" spans="1:242" hidden="1" x14ac:dyDescent="0.25">
      <c r="B2025" s="245">
        <v>317</v>
      </c>
      <c r="C2025" s="207">
        <v>44100</v>
      </c>
      <c r="D2025" s="206" t="s">
        <v>3916</v>
      </c>
      <c r="E2025" s="206"/>
      <c r="F2025" s="206" t="s">
        <v>3925</v>
      </c>
      <c r="G2025" s="208" t="s">
        <v>561</v>
      </c>
      <c r="H2025" s="313"/>
      <c r="I2025" s="209">
        <v>39500</v>
      </c>
      <c r="J2025" s="434">
        <f t="shared" si="33"/>
        <v>7325095</v>
      </c>
      <c r="K2025" s="212" t="s">
        <v>3941</v>
      </c>
    </row>
    <row r="2026" spans="1:242" hidden="1" x14ac:dyDescent="0.25">
      <c r="B2026" s="245">
        <v>318</v>
      </c>
      <c r="C2026" s="207">
        <v>44100</v>
      </c>
      <c r="D2026" s="206" t="s">
        <v>3917</v>
      </c>
      <c r="E2026" s="206"/>
      <c r="F2026" s="206" t="s">
        <v>3938</v>
      </c>
      <c r="G2026" s="208" t="s">
        <v>343</v>
      </c>
      <c r="H2026" s="313">
        <v>825500</v>
      </c>
      <c r="I2026" s="209"/>
      <c r="J2026" s="434">
        <f t="shared" si="33"/>
        <v>8150595</v>
      </c>
      <c r="K2026" s="212" t="s">
        <v>3942</v>
      </c>
    </row>
    <row r="2027" spans="1:242" hidden="1" x14ac:dyDescent="0.25">
      <c r="B2027" s="245">
        <v>319</v>
      </c>
      <c r="C2027" s="207">
        <v>44100</v>
      </c>
      <c r="D2027" s="206" t="s">
        <v>3918</v>
      </c>
      <c r="E2027" s="206"/>
      <c r="F2027" s="206" t="s">
        <v>3939</v>
      </c>
      <c r="G2027" s="208" t="s">
        <v>343</v>
      </c>
      <c r="H2027" s="313"/>
      <c r="I2027" s="209">
        <v>996000</v>
      </c>
      <c r="J2027" s="434">
        <f t="shared" si="33"/>
        <v>7154595</v>
      </c>
      <c r="K2027" s="212" t="s">
        <v>3267</v>
      </c>
    </row>
    <row r="2028" spans="1:242" s="566" customFormat="1" hidden="1" x14ac:dyDescent="0.25">
      <c r="A2028" s="488"/>
      <c r="B2028" s="481">
        <v>320</v>
      </c>
      <c r="C2028" s="428">
        <v>44102</v>
      </c>
      <c r="D2028" s="429" t="s">
        <v>3950</v>
      </c>
      <c r="E2028" s="429"/>
      <c r="F2028" s="429"/>
      <c r="G2028" s="430"/>
      <c r="H2028" s="577">
        <v>11730405</v>
      </c>
      <c r="I2028" s="581"/>
      <c r="J2028" s="434">
        <f t="shared" si="33"/>
        <v>18885000</v>
      </c>
      <c r="K2028" s="446" t="s">
        <v>3695</v>
      </c>
      <c r="L2028" s="530"/>
      <c r="M2028" s="488"/>
      <c r="N2028" s="530"/>
      <c r="O2028" s="530"/>
      <c r="P2028" s="530"/>
      <c r="Q2028" s="530"/>
      <c r="R2028" s="530"/>
      <c r="S2028" s="530"/>
      <c r="T2028" s="530"/>
      <c r="U2028" s="530"/>
      <c r="V2028" s="530"/>
      <c r="W2028" s="530"/>
      <c r="X2028" s="530"/>
      <c r="Y2028" s="530"/>
      <c r="Z2028" s="530"/>
      <c r="AA2028" s="530"/>
      <c r="AB2028" s="530"/>
      <c r="AC2028" s="530"/>
      <c r="AD2028" s="530"/>
      <c r="AE2028" s="530"/>
      <c r="AF2028" s="530"/>
      <c r="AG2028" s="530"/>
      <c r="AH2028" s="530"/>
      <c r="AI2028" s="530"/>
      <c r="AJ2028" s="488"/>
      <c r="AK2028" s="488"/>
      <c r="AL2028" s="488"/>
      <c r="AM2028" s="488"/>
      <c r="AN2028" s="488"/>
      <c r="AO2028" s="488"/>
      <c r="AP2028" s="488"/>
      <c r="AQ2028" s="488"/>
      <c r="AR2028" s="488"/>
      <c r="AS2028" s="488"/>
      <c r="AT2028" s="488"/>
      <c r="AU2028" s="488"/>
      <c r="AV2028" s="488"/>
      <c r="AW2028" s="488"/>
      <c r="AX2028" s="488"/>
      <c r="AY2028" s="488"/>
      <c r="AZ2028" s="488"/>
      <c r="BA2028" s="488"/>
      <c r="BB2028" s="488"/>
      <c r="BC2028" s="488"/>
      <c r="BD2028" s="488"/>
      <c r="BE2028" s="488"/>
      <c r="BF2028" s="488"/>
      <c r="BG2028" s="488"/>
      <c r="BH2028" s="488"/>
      <c r="BI2028" s="488"/>
      <c r="BJ2028" s="488"/>
      <c r="BK2028" s="488"/>
      <c r="BL2028" s="488"/>
      <c r="BM2028" s="488"/>
      <c r="BN2028" s="488"/>
      <c r="BO2028" s="488"/>
      <c r="BP2028" s="488"/>
      <c r="BQ2028" s="488"/>
      <c r="BR2028" s="488"/>
      <c r="BS2028" s="488"/>
      <c r="BT2028" s="488"/>
      <c r="BU2028" s="488"/>
      <c r="BV2028" s="488"/>
      <c r="BW2028" s="488"/>
      <c r="BX2028" s="488"/>
      <c r="BY2028" s="488"/>
      <c r="BZ2028" s="488"/>
      <c r="CA2028" s="488"/>
      <c r="CB2028" s="488"/>
      <c r="CC2028" s="488"/>
      <c r="CD2028" s="488"/>
      <c r="CE2028" s="488"/>
      <c r="CF2028" s="488"/>
      <c r="CG2028" s="488"/>
      <c r="CH2028" s="488"/>
      <c r="CI2028" s="488"/>
      <c r="CJ2028" s="488"/>
      <c r="CK2028" s="488"/>
      <c r="CL2028" s="488"/>
      <c r="CM2028" s="488"/>
      <c r="CN2028" s="488"/>
      <c r="CO2028" s="488"/>
      <c r="CP2028" s="488"/>
      <c r="CQ2028" s="488"/>
      <c r="CR2028" s="488"/>
      <c r="CS2028" s="488"/>
      <c r="CT2028" s="488"/>
      <c r="CU2028" s="488"/>
      <c r="CV2028" s="488"/>
      <c r="CW2028" s="488"/>
      <c r="CX2028" s="488"/>
      <c r="CY2028" s="488"/>
      <c r="CZ2028" s="488"/>
      <c r="DA2028" s="488"/>
      <c r="DB2028" s="488"/>
      <c r="DC2028" s="488"/>
      <c r="DD2028" s="488"/>
      <c r="DE2028" s="488"/>
      <c r="DF2028" s="488"/>
      <c r="DG2028" s="488"/>
      <c r="DH2028" s="488"/>
      <c r="DI2028" s="488"/>
      <c r="DJ2028" s="488"/>
      <c r="DK2028" s="488"/>
      <c r="DL2028" s="488"/>
      <c r="DM2028" s="488"/>
      <c r="DN2028" s="488"/>
      <c r="DO2028" s="488"/>
      <c r="DP2028" s="488"/>
      <c r="DQ2028" s="488"/>
      <c r="DR2028" s="488"/>
      <c r="DS2028" s="488"/>
      <c r="DT2028" s="488"/>
      <c r="DU2028" s="488"/>
      <c r="DV2028" s="488"/>
      <c r="DW2028" s="488"/>
      <c r="DX2028" s="488"/>
      <c r="DY2028" s="488"/>
      <c r="DZ2028" s="488"/>
      <c r="EA2028" s="488"/>
      <c r="EB2028" s="488"/>
      <c r="EC2028" s="488"/>
      <c r="ED2028" s="488"/>
      <c r="EE2028" s="488"/>
      <c r="EF2028" s="488"/>
      <c r="EG2028" s="488"/>
      <c r="EH2028" s="488"/>
      <c r="EI2028" s="488"/>
      <c r="EJ2028" s="488"/>
      <c r="EK2028" s="488"/>
      <c r="EL2028" s="488"/>
      <c r="EM2028" s="488"/>
      <c r="EN2028" s="488"/>
      <c r="EO2028" s="488"/>
      <c r="EP2028" s="488"/>
      <c r="EQ2028" s="488"/>
      <c r="ER2028" s="488"/>
      <c r="ES2028" s="488"/>
      <c r="ET2028" s="488"/>
      <c r="EU2028" s="488"/>
      <c r="EV2028" s="488"/>
      <c r="EW2028" s="488"/>
      <c r="EX2028" s="488"/>
      <c r="EY2028" s="488"/>
      <c r="EZ2028" s="488"/>
      <c r="FA2028" s="488"/>
      <c r="FB2028" s="488"/>
      <c r="FC2028" s="488"/>
      <c r="FD2028" s="488"/>
      <c r="FE2028" s="488"/>
      <c r="FF2028" s="488"/>
      <c r="FG2028" s="488"/>
      <c r="FH2028" s="488"/>
      <c r="FI2028" s="488"/>
      <c r="FJ2028" s="488"/>
      <c r="FK2028" s="488"/>
      <c r="FL2028" s="488"/>
      <c r="FM2028" s="488"/>
      <c r="FN2028" s="488"/>
      <c r="FO2028" s="488"/>
      <c r="FP2028" s="488"/>
      <c r="FQ2028" s="488"/>
      <c r="FR2028" s="488"/>
      <c r="FS2028" s="488"/>
      <c r="FT2028" s="488"/>
      <c r="FU2028" s="488"/>
      <c r="FV2028" s="488"/>
      <c r="FW2028" s="488"/>
      <c r="FX2028" s="488"/>
      <c r="FY2028" s="488"/>
      <c r="FZ2028" s="488"/>
      <c r="GA2028" s="488"/>
      <c r="GB2028" s="488"/>
      <c r="GC2028" s="488"/>
      <c r="GD2028" s="488"/>
      <c r="GE2028" s="488"/>
      <c r="GF2028" s="488"/>
      <c r="GG2028" s="488"/>
      <c r="GH2028" s="488"/>
      <c r="GI2028" s="488"/>
      <c r="GJ2028" s="488"/>
      <c r="GK2028" s="488"/>
      <c r="GL2028" s="488"/>
      <c r="GM2028" s="488"/>
      <c r="GN2028" s="488"/>
      <c r="GO2028" s="488"/>
      <c r="GP2028" s="488"/>
      <c r="GQ2028" s="488"/>
      <c r="GR2028" s="488"/>
      <c r="GS2028" s="488"/>
      <c r="GT2028" s="488"/>
      <c r="GU2028" s="488"/>
      <c r="GV2028" s="488"/>
      <c r="GW2028" s="488"/>
      <c r="GX2028" s="488"/>
      <c r="GY2028" s="488"/>
      <c r="GZ2028" s="488"/>
      <c r="HA2028" s="488"/>
      <c r="HB2028" s="488"/>
      <c r="HC2028" s="488"/>
      <c r="HD2028" s="488"/>
      <c r="HE2028" s="488"/>
      <c r="HF2028" s="488"/>
      <c r="HG2028" s="488"/>
      <c r="HH2028" s="488"/>
      <c r="HI2028" s="488"/>
      <c r="HJ2028" s="488"/>
      <c r="HK2028" s="488"/>
      <c r="HL2028" s="488"/>
      <c r="HM2028" s="488"/>
      <c r="HN2028" s="488"/>
      <c r="HO2028" s="488"/>
      <c r="HP2028" s="488"/>
      <c r="HQ2028" s="488"/>
      <c r="HR2028" s="488"/>
      <c r="HS2028" s="488"/>
      <c r="HT2028" s="488"/>
      <c r="HU2028" s="488"/>
      <c r="HV2028" s="488"/>
      <c r="HW2028" s="488"/>
      <c r="HX2028" s="488"/>
      <c r="HY2028" s="488"/>
      <c r="HZ2028" s="488"/>
      <c r="IA2028" s="488"/>
      <c r="IB2028" s="488"/>
      <c r="IC2028" s="488"/>
      <c r="ID2028" s="488"/>
      <c r="IE2028" s="488"/>
      <c r="IF2028" s="488"/>
      <c r="IG2028" s="488"/>
      <c r="IH2028" s="488"/>
    </row>
    <row r="2029" spans="1:242" hidden="1" x14ac:dyDescent="0.25">
      <c r="B2029" s="245">
        <v>321</v>
      </c>
      <c r="C2029" s="207">
        <v>44102</v>
      </c>
      <c r="D2029" s="206" t="s">
        <v>3951</v>
      </c>
      <c r="E2029" s="206"/>
      <c r="F2029" s="206" t="s">
        <v>3969</v>
      </c>
      <c r="G2029" s="208" t="s">
        <v>3138</v>
      </c>
      <c r="H2029" s="313"/>
      <c r="I2029" s="209">
        <v>468000</v>
      </c>
      <c r="J2029" s="434">
        <f t="shared" si="33"/>
        <v>18417000</v>
      </c>
      <c r="K2029" s="212" t="s">
        <v>3267</v>
      </c>
    </row>
    <row r="2030" spans="1:242" hidden="1" x14ac:dyDescent="0.25">
      <c r="B2030" s="245">
        <v>322</v>
      </c>
      <c r="C2030" s="207">
        <v>44102</v>
      </c>
      <c r="D2030" s="206" t="s">
        <v>3952</v>
      </c>
      <c r="E2030" s="206"/>
      <c r="F2030" s="206" t="s">
        <v>3970</v>
      </c>
      <c r="G2030" s="208" t="s">
        <v>3138</v>
      </c>
      <c r="H2030" s="313"/>
      <c r="I2030" s="209">
        <v>1352800</v>
      </c>
      <c r="J2030" s="434">
        <f t="shared" si="33"/>
        <v>17064200</v>
      </c>
      <c r="K2030" s="212" t="s">
        <v>3267</v>
      </c>
    </row>
    <row r="2031" spans="1:242" hidden="1" x14ac:dyDescent="0.25">
      <c r="B2031" s="245">
        <v>323</v>
      </c>
      <c r="C2031" s="207">
        <v>44103</v>
      </c>
      <c r="D2031" s="206" t="s">
        <v>3953</v>
      </c>
      <c r="E2031" s="206"/>
      <c r="F2031" s="206" t="s">
        <v>3971</v>
      </c>
      <c r="G2031" s="208" t="s">
        <v>2875</v>
      </c>
      <c r="H2031" s="313"/>
      <c r="I2031" s="209">
        <v>87000</v>
      </c>
      <c r="J2031" s="434">
        <f t="shared" si="33"/>
        <v>16977200</v>
      </c>
      <c r="K2031" s="212" t="s">
        <v>3987</v>
      </c>
    </row>
    <row r="2032" spans="1:242" hidden="1" x14ac:dyDescent="0.25">
      <c r="B2032" s="245">
        <v>324</v>
      </c>
      <c r="C2032" s="207">
        <v>44103</v>
      </c>
      <c r="D2032" s="206" t="s">
        <v>3954</v>
      </c>
      <c r="E2032" s="206"/>
      <c r="F2032" s="206" t="s">
        <v>3972</v>
      </c>
      <c r="G2032" s="208" t="s">
        <v>1816</v>
      </c>
      <c r="H2032" s="313"/>
      <c r="I2032" s="209">
        <v>1360000</v>
      </c>
      <c r="J2032" s="434">
        <f t="shared" si="33"/>
        <v>15617200</v>
      </c>
      <c r="K2032" s="212" t="s">
        <v>3267</v>
      </c>
    </row>
    <row r="2033" spans="2:11" s="511" customFormat="1" hidden="1" x14ac:dyDescent="0.25">
      <c r="B2033" s="245">
        <v>325</v>
      </c>
      <c r="C2033" s="207">
        <v>44103</v>
      </c>
      <c r="D2033" s="206" t="s">
        <v>3955</v>
      </c>
      <c r="E2033" s="206"/>
      <c r="F2033" s="206" t="s">
        <v>3973</v>
      </c>
      <c r="G2033" s="208" t="s">
        <v>2875</v>
      </c>
      <c r="H2033" s="313"/>
      <c r="I2033" s="209">
        <v>500000</v>
      </c>
      <c r="J2033" s="434">
        <f t="shared" si="33"/>
        <v>15117200</v>
      </c>
      <c r="K2033" s="212" t="s">
        <v>3267</v>
      </c>
    </row>
    <row r="2034" spans="2:11" s="511" customFormat="1" hidden="1" x14ac:dyDescent="0.25">
      <c r="B2034" s="245">
        <v>326</v>
      </c>
      <c r="C2034" s="207">
        <v>44104</v>
      </c>
      <c r="D2034" s="206" t="s">
        <v>3956</v>
      </c>
      <c r="E2034" s="206"/>
      <c r="F2034" s="206" t="s">
        <v>3974</v>
      </c>
      <c r="G2034" s="208" t="s">
        <v>2891</v>
      </c>
      <c r="H2034" s="313"/>
      <c r="I2034" s="209">
        <v>2630257</v>
      </c>
      <c r="J2034" s="434">
        <f t="shared" si="33"/>
        <v>12486943</v>
      </c>
      <c r="K2034" s="212" t="s">
        <v>3267</v>
      </c>
    </row>
    <row r="2035" spans="2:11" s="511" customFormat="1" hidden="1" x14ac:dyDescent="0.25">
      <c r="B2035" s="245">
        <v>327</v>
      </c>
      <c r="C2035" s="207">
        <v>44104</v>
      </c>
      <c r="D2035" s="206" t="s">
        <v>3957</v>
      </c>
      <c r="E2035" s="206"/>
      <c r="F2035" s="206" t="s">
        <v>3975</v>
      </c>
      <c r="G2035" s="208" t="s">
        <v>787</v>
      </c>
      <c r="H2035" s="313"/>
      <c r="I2035" s="209">
        <v>246168</v>
      </c>
      <c r="J2035" s="434">
        <f t="shared" si="33"/>
        <v>12240775</v>
      </c>
      <c r="K2035" s="212" t="s">
        <v>3988</v>
      </c>
    </row>
    <row r="2036" spans="2:11" s="511" customFormat="1" hidden="1" x14ac:dyDescent="0.25">
      <c r="B2036" s="245">
        <v>328</v>
      </c>
      <c r="C2036" s="207">
        <v>44104</v>
      </c>
      <c r="D2036" s="206" t="s">
        <v>3958</v>
      </c>
      <c r="E2036" s="206"/>
      <c r="F2036" s="206" t="s">
        <v>3976</v>
      </c>
      <c r="G2036" s="208" t="s">
        <v>2320</v>
      </c>
      <c r="H2036" s="313">
        <v>74000</v>
      </c>
      <c r="I2036" s="209"/>
      <c r="J2036" s="434">
        <f t="shared" si="33"/>
        <v>12314775</v>
      </c>
      <c r="K2036" s="212" t="s">
        <v>3989</v>
      </c>
    </row>
    <row r="2037" spans="2:11" s="511" customFormat="1" hidden="1" x14ac:dyDescent="0.25">
      <c r="B2037" s="245">
        <v>329</v>
      </c>
      <c r="C2037" s="207">
        <v>44104</v>
      </c>
      <c r="D2037" s="206" t="s">
        <v>3959</v>
      </c>
      <c r="E2037" s="206"/>
      <c r="F2037" s="206" t="s">
        <v>3977</v>
      </c>
      <c r="G2037" s="208" t="s">
        <v>2320</v>
      </c>
      <c r="H2037" s="313"/>
      <c r="I2037" s="209">
        <v>805000</v>
      </c>
      <c r="J2037" s="434">
        <f t="shared" si="33"/>
        <v>11509775</v>
      </c>
      <c r="K2037" s="212" t="s">
        <v>3267</v>
      </c>
    </row>
    <row r="2038" spans="2:11" s="511" customFormat="1" hidden="1" x14ac:dyDescent="0.25">
      <c r="B2038" s="245">
        <v>330</v>
      </c>
      <c r="C2038" s="207">
        <v>44104</v>
      </c>
      <c r="D2038" s="206" t="s">
        <v>3960</v>
      </c>
      <c r="E2038" s="206" t="s">
        <v>3978</v>
      </c>
      <c r="F2038" s="206" t="s">
        <v>4029</v>
      </c>
      <c r="G2038" s="208" t="s">
        <v>3592</v>
      </c>
      <c r="H2038" s="313"/>
      <c r="I2038" s="475">
        <v>2000000</v>
      </c>
      <c r="J2038" s="434">
        <f t="shared" si="33"/>
        <v>9509775</v>
      </c>
      <c r="K2038" s="212" t="s">
        <v>4033</v>
      </c>
    </row>
    <row r="2039" spans="2:11" s="511" customFormat="1" hidden="1" x14ac:dyDescent="0.25">
      <c r="B2039" s="245">
        <v>331</v>
      </c>
      <c r="C2039" s="207">
        <v>44106</v>
      </c>
      <c r="D2039" s="206" t="s">
        <v>3961</v>
      </c>
      <c r="E2039" s="206"/>
      <c r="F2039" s="206" t="s">
        <v>3979</v>
      </c>
      <c r="G2039" s="208" t="s">
        <v>1885</v>
      </c>
      <c r="H2039" s="313"/>
      <c r="I2039" s="209">
        <v>71300</v>
      </c>
      <c r="J2039" s="434">
        <f t="shared" si="33"/>
        <v>9438475</v>
      </c>
      <c r="K2039" s="212" t="s">
        <v>3267</v>
      </c>
    </row>
    <row r="2040" spans="2:11" s="511" customFormat="1" hidden="1" x14ac:dyDescent="0.25">
      <c r="B2040" s="245">
        <v>332</v>
      </c>
      <c r="C2040" s="207">
        <v>44106</v>
      </c>
      <c r="D2040" s="206" t="s">
        <v>3962</v>
      </c>
      <c r="E2040" s="206"/>
      <c r="F2040" s="206" t="s">
        <v>3980</v>
      </c>
      <c r="G2040" s="208" t="s">
        <v>1885</v>
      </c>
      <c r="H2040" s="313"/>
      <c r="I2040" s="209">
        <v>74700</v>
      </c>
      <c r="J2040" s="434">
        <f t="shared" si="33"/>
        <v>9363775</v>
      </c>
      <c r="K2040" s="212" t="s">
        <v>3267</v>
      </c>
    </row>
    <row r="2041" spans="2:11" s="511" customFormat="1" hidden="1" x14ac:dyDescent="0.25">
      <c r="B2041" s="245">
        <v>333</v>
      </c>
      <c r="C2041" s="207">
        <v>44106</v>
      </c>
      <c r="D2041" s="206" t="s">
        <v>3963</v>
      </c>
      <c r="E2041" s="206"/>
      <c r="F2041" s="206" t="s">
        <v>3981</v>
      </c>
      <c r="G2041" s="208" t="s">
        <v>1885</v>
      </c>
      <c r="H2041" s="313"/>
      <c r="I2041" s="209">
        <v>48800</v>
      </c>
      <c r="J2041" s="434">
        <f t="shared" si="33"/>
        <v>9314975</v>
      </c>
      <c r="K2041" s="212" t="s">
        <v>3267</v>
      </c>
    </row>
    <row r="2042" spans="2:11" s="511" customFormat="1" hidden="1" x14ac:dyDescent="0.25">
      <c r="B2042" s="245">
        <v>334</v>
      </c>
      <c r="C2042" s="207">
        <v>44106</v>
      </c>
      <c r="D2042" s="206" t="s">
        <v>3964</v>
      </c>
      <c r="E2042" s="206"/>
      <c r="F2042" s="206" t="s">
        <v>3982</v>
      </c>
      <c r="G2042" s="208" t="s">
        <v>1885</v>
      </c>
      <c r="H2042" s="313"/>
      <c r="I2042" s="209">
        <v>84700</v>
      </c>
      <c r="J2042" s="434">
        <f t="shared" si="33"/>
        <v>9230275</v>
      </c>
      <c r="K2042" s="212" t="s">
        <v>3267</v>
      </c>
    </row>
    <row r="2043" spans="2:11" s="511" customFormat="1" hidden="1" x14ac:dyDescent="0.25">
      <c r="B2043" s="245">
        <v>335</v>
      </c>
      <c r="C2043" s="207">
        <v>44106</v>
      </c>
      <c r="D2043" s="206" t="s">
        <v>3965</v>
      </c>
      <c r="E2043" s="206"/>
      <c r="F2043" s="206" t="s">
        <v>3983</v>
      </c>
      <c r="G2043" s="208" t="s">
        <v>1885</v>
      </c>
      <c r="H2043" s="313"/>
      <c r="I2043" s="209">
        <v>50600</v>
      </c>
      <c r="J2043" s="434">
        <f t="shared" si="33"/>
        <v>9179675</v>
      </c>
      <c r="K2043" s="212" t="s">
        <v>3267</v>
      </c>
    </row>
    <row r="2044" spans="2:11" s="511" customFormat="1" hidden="1" x14ac:dyDescent="0.25">
      <c r="B2044" s="245">
        <v>336</v>
      </c>
      <c r="C2044" s="207">
        <v>44106</v>
      </c>
      <c r="D2044" s="206" t="s">
        <v>3966</v>
      </c>
      <c r="E2044" s="206"/>
      <c r="F2044" s="206" t="s">
        <v>3984</v>
      </c>
      <c r="G2044" s="208" t="s">
        <v>1885</v>
      </c>
      <c r="H2044" s="313"/>
      <c r="I2044" s="209">
        <v>450000</v>
      </c>
      <c r="J2044" s="434">
        <f t="shared" si="33"/>
        <v>8729675</v>
      </c>
      <c r="K2044" s="212" t="s">
        <v>3267</v>
      </c>
    </row>
    <row r="2045" spans="2:11" s="511" customFormat="1" hidden="1" x14ac:dyDescent="0.25">
      <c r="B2045" s="245">
        <v>337</v>
      </c>
      <c r="C2045" s="207">
        <v>44106</v>
      </c>
      <c r="D2045" s="206" t="s">
        <v>3967</v>
      </c>
      <c r="E2045" s="206"/>
      <c r="F2045" s="206" t="s">
        <v>3985</v>
      </c>
      <c r="G2045" s="208" t="s">
        <v>1885</v>
      </c>
      <c r="H2045" s="313"/>
      <c r="I2045" s="209">
        <v>38000</v>
      </c>
      <c r="J2045" s="434">
        <f t="shared" si="33"/>
        <v>8691675</v>
      </c>
      <c r="K2045" s="212" t="s">
        <v>3267</v>
      </c>
    </row>
    <row r="2046" spans="2:11" s="511" customFormat="1" hidden="1" x14ac:dyDescent="0.25">
      <c r="B2046" s="245">
        <v>338</v>
      </c>
      <c r="C2046" s="207">
        <v>44106</v>
      </c>
      <c r="D2046" s="206" t="s">
        <v>3968</v>
      </c>
      <c r="E2046" s="206"/>
      <c r="F2046" s="206" t="s">
        <v>3986</v>
      </c>
      <c r="G2046" s="208" t="s">
        <v>1885</v>
      </c>
      <c r="H2046" s="313"/>
      <c r="I2046" s="209">
        <v>47375</v>
      </c>
      <c r="J2046" s="434">
        <f t="shared" si="33"/>
        <v>8644300</v>
      </c>
      <c r="K2046" s="212" t="s">
        <v>3267</v>
      </c>
    </row>
    <row r="2047" spans="2:11" s="511" customFormat="1" hidden="1" x14ac:dyDescent="0.25">
      <c r="B2047" s="245">
        <v>339</v>
      </c>
      <c r="C2047" s="207">
        <v>44107</v>
      </c>
      <c r="D2047" s="206" t="s">
        <v>3993</v>
      </c>
      <c r="E2047" s="206" t="s">
        <v>4042</v>
      </c>
      <c r="F2047" s="206" t="s">
        <v>4025</v>
      </c>
      <c r="G2047" s="208" t="s">
        <v>681</v>
      </c>
      <c r="H2047" s="313"/>
      <c r="I2047" s="209">
        <v>256000</v>
      </c>
      <c r="J2047" s="434">
        <f t="shared" si="33"/>
        <v>8388300</v>
      </c>
      <c r="K2047" s="212" t="s">
        <v>4034</v>
      </c>
    </row>
    <row r="2048" spans="2:11" s="511" customFormat="1" hidden="1" x14ac:dyDescent="0.25">
      <c r="B2048" s="245">
        <v>340</v>
      </c>
      <c r="C2048" s="207">
        <v>44107</v>
      </c>
      <c r="D2048" s="206" t="s">
        <v>3994</v>
      </c>
      <c r="E2048" s="206"/>
      <c r="F2048" s="206" t="s">
        <v>4023</v>
      </c>
      <c r="G2048" s="208" t="s">
        <v>343</v>
      </c>
      <c r="H2048" s="313"/>
      <c r="I2048" s="209">
        <v>613000</v>
      </c>
      <c r="J2048" s="434">
        <f t="shared" si="33"/>
        <v>7775300</v>
      </c>
      <c r="K2048" s="212" t="s">
        <v>3267</v>
      </c>
    </row>
    <row r="2049" spans="1:242" s="566" customFormat="1" hidden="1" x14ac:dyDescent="0.25">
      <c r="A2049" s="488"/>
      <c r="B2049" s="481">
        <v>341</v>
      </c>
      <c r="C2049" s="428">
        <v>44109</v>
      </c>
      <c r="D2049" s="429" t="s">
        <v>3995</v>
      </c>
      <c r="E2049" s="429"/>
      <c r="F2049" s="429"/>
      <c r="G2049" s="430"/>
      <c r="H2049" s="577">
        <v>11315700</v>
      </c>
      <c r="I2049" s="649"/>
      <c r="J2049" s="434">
        <f t="shared" si="33"/>
        <v>19091000</v>
      </c>
      <c r="K2049" s="446" t="s">
        <v>3695</v>
      </c>
      <c r="L2049" s="530"/>
      <c r="M2049" s="488"/>
      <c r="N2049" s="530"/>
      <c r="O2049" s="530"/>
      <c r="P2049" s="530"/>
      <c r="Q2049" s="530"/>
      <c r="R2049" s="530"/>
      <c r="S2049" s="530"/>
      <c r="T2049" s="530"/>
      <c r="U2049" s="530"/>
      <c r="V2049" s="530"/>
      <c r="W2049" s="530"/>
      <c r="X2049" s="530"/>
      <c r="Y2049" s="530"/>
      <c r="Z2049" s="530"/>
      <c r="AA2049" s="530"/>
      <c r="AB2049" s="530"/>
      <c r="AC2049" s="530"/>
      <c r="AD2049" s="530"/>
      <c r="AE2049" s="530"/>
      <c r="AF2049" s="530"/>
      <c r="AG2049" s="530"/>
      <c r="AH2049" s="530"/>
      <c r="AI2049" s="530"/>
      <c r="AJ2049" s="488"/>
      <c r="AK2049" s="488"/>
      <c r="AL2049" s="488"/>
      <c r="AM2049" s="488"/>
      <c r="AN2049" s="488"/>
      <c r="AO2049" s="488"/>
      <c r="AP2049" s="488"/>
      <c r="AQ2049" s="488"/>
      <c r="AR2049" s="488"/>
      <c r="AS2049" s="488"/>
      <c r="AT2049" s="488"/>
      <c r="AU2049" s="488"/>
      <c r="AV2049" s="488"/>
      <c r="AW2049" s="488"/>
      <c r="AX2049" s="488"/>
      <c r="AY2049" s="488"/>
      <c r="AZ2049" s="488"/>
      <c r="BA2049" s="488"/>
      <c r="BB2049" s="488"/>
      <c r="BC2049" s="488"/>
      <c r="BD2049" s="488"/>
      <c r="BE2049" s="488"/>
      <c r="BF2049" s="488"/>
      <c r="BG2049" s="488"/>
      <c r="BH2049" s="488"/>
      <c r="BI2049" s="488"/>
      <c r="BJ2049" s="488"/>
      <c r="BK2049" s="488"/>
      <c r="BL2049" s="488"/>
      <c r="BM2049" s="488"/>
      <c r="BN2049" s="488"/>
      <c r="BO2049" s="488"/>
      <c r="BP2049" s="488"/>
      <c r="BQ2049" s="488"/>
      <c r="BR2049" s="488"/>
      <c r="BS2049" s="488"/>
      <c r="BT2049" s="488"/>
      <c r="BU2049" s="488"/>
      <c r="BV2049" s="488"/>
      <c r="BW2049" s="488"/>
      <c r="BX2049" s="488"/>
      <c r="BY2049" s="488"/>
      <c r="BZ2049" s="488"/>
      <c r="CA2049" s="488"/>
      <c r="CB2049" s="488"/>
      <c r="CC2049" s="488"/>
      <c r="CD2049" s="488"/>
      <c r="CE2049" s="488"/>
      <c r="CF2049" s="488"/>
      <c r="CG2049" s="488"/>
      <c r="CH2049" s="488"/>
      <c r="CI2049" s="488"/>
      <c r="CJ2049" s="488"/>
      <c r="CK2049" s="488"/>
      <c r="CL2049" s="488"/>
      <c r="CM2049" s="488"/>
      <c r="CN2049" s="488"/>
      <c r="CO2049" s="488"/>
      <c r="CP2049" s="488"/>
      <c r="CQ2049" s="488"/>
      <c r="CR2049" s="488"/>
      <c r="CS2049" s="488"/>
      <c r="CT2049" s="488"/>
      <c r="CU2049" s="488"/>
      <c r="CV2049" s="488"/>
      <c r="CW2049" s="488"/>
      <c r="CX2049" s="488"/>
      <c r="CY2049" s="488"/>
      <c r="CZ2049" s="488"/>
      <c r="DA2049" s="488"/>
      <c r="DB2049" s="488"/>
      <c r="DC2049" s="488"/>
      <c r="DD2049" s="488"/>
      <c r="DE2049" s="488"/>
      <c r="DF2049" s="488"/>
      <c r="DG2049" s="488"/>
      <c r="DH2049" s="488"/>
      <c r="DI2049" s="488"/>
      <c r="DJ2049" s="488"/>
      <c r="DK2049" s="488"/>
      <c r="DL2049" s="488"/>
      <c r="DM2049" s="488"/>
      <c r="DN2049" s="488"/>
      <c r="DO2049" s="488"/>
      <c r="DP2049" s="488"/>
      <c r="DQ2049" s="488"/>
      <c r="DR2049" s="488"/>
      <c r="DS2049" s="488"/>
      <c r="DT2049" s="488"/>
      <c r="DU2049" s="488"/>
      <c r="DV2049" s="488"/>
      <c r="DW2049" s="488"/>
      <c r="DX2049" s="488"/>
      <c r="DY2049" s="488"/>
      <c r="DZ2049" s="488"/>
      <c r="EA2049" s="488"/>
      <c r="EB2049" s="488"/>
      <c r="EC2049" s="488"/>
      <c r="ED2049" s="488"/>
      <c r="EE2049" s="488"/>
      <c r="EF2049" s="488"/>
      <c r="EG2049" s="488"/>
      <c r="EH2049" s="488"/>
      <c r="EI2049" s="488"/>
      <c r="EJ2049" s="488"/>
      <c r="EK2049" s="488"/>
      <c r="EL2049" s="488"/>
      <c r="EM2049" s="488"/>
      <c r="EN2049" s="488"/>
      <c r="EO2049" s="488"/>
      <c r="EP2049" s="488"/>
      <c r="EQ2049" s="488"/>
      <c r="ER2049" s="488"/>
      <c r="ES2049" s="488"/>
      <c r="ET2049" s="488"/>
      <c r="EU2049" s="488"/>
      <c r="EV2049" s="488"/>
      <c r="EW2049" s="488"/>
      <c r="EX2049" s="488"/>
      <c r="EY2049" s="488"/>
      <c r="EZ2049" s="488"/>
      <c r="FA2049" s="488"/>
      <c r="FB2049" s="488"/>
      <c r="FC2049" s="488"/>
      <c r="FD2049" s="488"/>
      <c r="FE2049" s="488"/>
      <c r="FF2049" s="488"/>
      <c r="FG2049" s="488"/>
      <c r="FH2049" s="488"/>
      <c r="FI2049" s="488"/>
      <c r="FJ2049" s="488"/>
      <c r="FK2049" s="488"/>
      <c r="FL2049" s="488"/>
      <c r="FM2049" s="488"/>
      <c r="FN2049" s="488"/>
      <c r="FO2049" s="488"/>
      <c r="FP2049" s="488"/>
      <c r="FQ2049" s="488"/>
      <c r="FR2049" s="488"/>
      <c r="FS2049" s="488"/>
      <c r="FT2049" s="488"/>
      <c r="FU2049" s="488"/>
      <c r="FV2049" s="488"/>
      <c r="FW2049" s="488"/>
      <c r="FX2049" s="488"/>
      <c r="FY2049" s="488"/>
      <c r="FZ2049" s="488"/>
      <c r="GA2049" s="488"/>
      <c r="GB2049" s="488"/>
      <c r="GC2049" s="488"/>
      <c r="GD2049" s="488"/>
      <c r="GE2049" s="488"/>
      <c r="GF2049" s="488"/>
      <c r="GG2049" s="488"/>
      <c r="GH2049" s="488"/>
      <c r="GI2049" s="488"/>
      <c r="GJ2049" s="488"/>
      <c r="GK2049" s="488"/>
      <c r="GL2049" s="488"/>
      <c r="GM2049" s="488"/>
      <c r="GN2049" s="488"/>
      <c r="GO2049" s="488"/>
      <c r="GP2049" s="488"/>
      <c r="GQ2049" s="488"/>
      <c r="GR2049" s="488"/>
      <c r="GS2049" s="488"/>
      <c r="GT2049" s="488"/>
      <c r="GU2049" s="488"/>
      <c r="GV2049" s="488"/>
      <c r="GW2049" s="488"/>
      <c r="GX2049" s="488"/>
      <c r="GY2049" s="488"/>
      <c r="GZ2049" s="488"/>
      <c r="HA2049" s="488"/>
      <c r="HB2049" s="488"/>
      <c r="HC2049" s="488"/>
      <c r="HD2049" s="488"/>
      <c r="HE2049" s="488"/>
      <c r="HF2049" s="488"/>
      <c r="HG2049" s="488"/>
      <c r="HH2049" s="488"/>
      <c r="HI2049" s="488"/>
      <c r="HJ2049" s="488"/>
      <c r="HK2049" s="488"/>
      <c r="HL2049" s="488"/>
      <c r="HM2049" s="488"/>
      <c r="HN2049" s="488"/>
      <c r="HO2049" s="488"/>
      <c r="HP2049" s="488"/>
      <c r="HQ2049" s="488"/>
      <c r="HR2049" s="488"/>
      <c r="HS2049" s="488"/>
      <c r="HT2049" s="488"/>
      <c r="HU2049" s="488"/>
      <c r="HV2049" s="488"/>
      <c r="HW2049" s="488"/>
      <c r="HX2049" s="488"/>
      <c r="HY2049" s="488"/>
      <c r="HZ2049" s="488"/>
      <c r="IA2049" s="488"/>
      <c r="IB2049" s="488"/>
      <c r="IC2049" s="488"/>
      <c r="ID2049" s="488"/>
      <c r="IE2049" s="488"/>
      <c r="IF2049" s="488"/>
      <c r="IG2049" s="488"/>
      <c r="IH2049" s="488"/>
    </row>
    <row r="2050" spans="1:242" hidden="1" x14ac:dyDescent="0.25">
      <c r="B2050" s="245">
        <v>342</v>
      </c>
      <c r="C2050" s="207">
        <v>44109</v>
      </c>
      <c r="D2050" s="206" t="s">
        <v>3996</v>
      </c>
      <c r="E2050" s="206"/>
      <c r="F2050" s="206" t="s">
        <v>4024</v>
      </c>
      <c r="G2050" s="208" t="s">
        <v>787</v>
      </c>
      <c r="H2050" s="313"/>
      <c r="I2050" s="209">
        <v>1347552</v>
      </c>
      <c r="J2050" s="434">
        <f t="shared" si="33"/>
        <v>17743448</v>
      </c>
      <c r="K2050" s="212" t="s">
        <v>3267</v>
      </c>
    </row>
    <row r="2051" spans="1:242" hidden="1" x14ac:dyDescent="0.25">
      <c r="B2051" s="245">
        <v>343</v>
      </c>
      <c r="C2051" s="207">
        <v>44110</v>
      </c>
      <c r="D2051" s="206" t="s">
        <v>3997</v>
      </c>
      <c r="E2051" s="206"/>
      <c r="F2051" s="206" t="s">
        <v>4026</v>
      </c>
      <c r="G2051" s="208" t="s">
        <v>3138</v>
      </c>
      <c r="H2051" s="313"/>
      <c r="I2051" s="209">
        <v>1067500</v>
      </c>
      <c r="J2051" s="434">
        <f t="shared" si="33"/>
        <v>16675948</v>
      </c>
      <c r="K2051" s="212" t="s">
        <v>3267</v>
      </c>
    </row>
    <row r="2052" spans="1:242" hidden="1" x14ac:dyDescent="0.25">
      <c r="B2052" s="245">
        <v>344</v>
      </c>
      <c r="C2052" s="207">
        <v>44110</v>
      </c>
      <c r="D2052" s="206" t="s">
        <v>3998</v>
      </c>
      <c r="E2052" s="206"/>
      <c r="F2052" s="206" t="s">
        <v>4027</v>
      </c>
      <c r="G2052" s="208" t="s">
        <v>3592</v>
      </c>
      <c r="H2052" s="313"/>
      <c r="I2052" s="209">
        <v>275000</v>
      </c>
      <c r="J2052" s="434">
        <f t="shared" si="33"/>
        <v>16400948</v>
      </c>
      <c r="K2052" s="212" t="s">
        <v>3267</v>
      </c>
    </row>
    <row r="2053" spans="1:242" hidden="1" x14ac:dyDescent="0.25">
      <c r="B2053" s="245">
        <v>345</v>
      </c>
      <c r="C2053" s="207">
        <v>44110</v>
      </c>
      <c r="D2053" s="206" t="s">
        <v>3999</v>
      </c>
      <c r="E2053" s="206"/>
      <c r="F2053" s="206" t="s">
        <v>4028</v>
      </c>
      <c r="G2053" s="208" t="s">
        <v>3592</v>
      </c>
      <c r="H2053" s="313"/>
      <c r="I2053" s="209">
        <v>645000</v>
      </c>
      <c r="J2053" s="434">
        <f t="shared" si="33"/>
        <v>15755948</v>
      </c>
      <c r="K2053" s="212" t="s">
        <v>3267</v>
      </c>
    </row>
    <row r="2054" spans="1:242" hidden="1" x14ac:dyDescent="0.25">
      <c r="B2054" s="245">
        <v>346</v>
      </c>
      <c r="C2054" s="207">
        <v>44110</v>
      </c>
      <c r="D2054" s="206" t="s">
        <v>4000</v>
      </c>
      <c r="E2054" s="206"/>
      <c r="F2054" s="206" t="s">
        <v>4029</v>
      </c>
      <c r="G2054" s="208" t="s">
        <v>3592</v>
      </c>
      <c r="H2054" s="313"/>
      <c r="I2054" s="209">
        <v>200395</v>
      </c>
      <c r="J2054" s="434">
        <f t="shared" si="33"/>
        <v>15555553</v>
      </c>
      <c r="K2054" s="212" t="s">
        <v>4035</v>
      </c>
    </row>
    <row r="2055" spans="1:242" hidden="1" x14ac:dyDescent="0.25">
      <c r="B2055" s="245">
        <v>347</v>
      </c>
      <c r="C2055" s="207">
        <v>44110</v>
      </c>
      <c r="D2055" s="206" t="s">
        <v>4001</v>
      </c>
      <c r="E2055" s="206" t="s">
        <v>4043</v>
      </c>
      <c r="F2055" s="206" t="s">
        <v>4030</v>
      </c>
      <c r="G2055" s="208" t="s">
        <v>787</v>
      </c>
      <c r="H2055" s="313"/>
      <c r="I2055" s="209">
        <v>1000000</v>
      </c>
      <c r="J2055" s="434">
        <f t="shared" si="33"/>
        <v>14555553</v>
      </c>
      <c r="K2055" s="212" t="s">
        <v>4036</v>
      </c>
    </row>
    <row r="2056" spans="1:242" hidden="1" x14ac:dyDescent="0.25">
      <c r="B2056" s="245">
        <v>348</v>
      </c>
      <c r="C2056" s="207">
        <v>44111</v>
      </c>
      <c r="D2056" s="206" t="s">
        <v>4002</v>
      </c>
      <c r="E2056" s="206" t="s">
        <v>4062</v>
      </c>
      <c r="F2056" s="206" t="s">
        <v>4047</v>
      </c>
      <c r="G2056" s="208" t="s">
        <v>561</v>
      </c>
      <c r="H2056" s="313"/>
      <c r="I2056" s="209">
        <v>530000</v>
      </c>
      <c r="J2056" s="434">
        <f t="shared" si="33"/>
        <v>14025553</v>
      </c>
      <c r="K2056" s="212" t="s">
        <v>4037</v>
      </c>
    </row>
    <row r="2057" spans="1:242" hidden="1" x14ac:dyDescent="0.25">
      <c r="B2057" s="245">
        <v>349</v>
      </c>
      <c r="C2057" s="207">
        <v>44111</v>
      </c>
      <c r="D2057" s="433" t="s">
        <v>4008</v>
      </c>
      <c r="E2057" s="206"/>
      <c r="F2057" s="206" t="s">
        <v>4044</v>
      </c>
      <c r="G2057" s="208" t="s">
        <v>2302</v>
      </c>
      <c r="H2057" s="313"/>
      <c r="I2057" s="209">
        <v>259052</v>
      </c>
      <c r="J2057" s="434">
        <f t="shared" si="33"/>
        <v>13766501</v>
      </c>
      <c r="K2057" s="212" t="s">
        <v>3267</v>
      </c>
    </row>
    <row r="2058" spans="1:242" hidden="1" x14ac:dyDescent="0.25">
      <c r="B2058" s="245">
        <v>350</v>
      </c>
      <c r="C2058" s="207">
        <v>44113</v>
      </c>
      <c r="D2058" s="206" t="s">
        <v>4003</v>
      </c>
      <c r="E2058" s="206"/>
      <c r="F2058" s="206" t="s">
        <v>4048</v>
      </c>
      <c r="G2058" s="208" t="s">
        <v>282</v>
      </c>
      <c r="H2058" s="313"/>
      <c r="I2058" s="209">
        <v>248500</v>
      </c>
      <c r="J2058" s="434">
        <f t="shared" si="33"/>
        <v>13518001</v>
      </c>
      <c r="K2058" s="212" t="s">
        <v>3267</v>
      </c>
    </row>
    <row r="2059" spans="1:242" hidden="1" x14ac:dyDescent="0.25">
      <c r="B2059" s="245">
        <v>351</v>
      </c>
      <c r="C2059" s="207">
        <v>44113</v>
      </c>
      <c r="D2059" s="206" t="s">
        <v>4004</v>
      </c>
      <c r="E2059" s="206"/>
      <c r="F2059" s="206" t="s">
        <v>4049</v>
      </c>
      <c r="G2059" s="208" t="s">
        <v>4019</v>
      </c>
      <c r="H2059" s="313"/>
      <c r="I2059" s="209">
        <v>775000</v>
      </c>
      <c r="J2059" s="434">
        <f t="shared" si="33"/>
        <v>12743001</v>
      </c>
      <c r="K2059" s="212" t="s">
        <v>3267</v>
      </c>
    </row>
    <row r="2060" spans="1:242" hidden="1" x14ac:dyDescent="0.25">
      <c r="B2060" s="245">
        <v>352</v>
      </c>
      <c r="C2060" s="207">
        <v>44113</v>
      </c>
      <c r="D2060" s="206" t="s">
        <v>4005</v>
      </c>
      <c r="E2060" s="206"/>
      <c r="F2060" s="206" t="s">
        <v>4050</v>
      </c>
      <c r="G2060" s="208" t="s">
        <v>4020</v>
      </c>
      <c r="H2060" s="313"/>
      <c r="I2060" s="209">
        <v>1300000</v>
      </c>
      <c r="J2060" s="434">
        <f t="shared" si="33"/>
        <v>11443001</v>
      </c>
      <c r="K2060" s="212" t="s">
        <v>3267</v>
      </c>
    </row>
    <row r="2061" spans="1:242" s="572" customFormat="1" hidden="1" x14ac:dyDescent="0.25">
      <c r="B2061" s="245">
        <v>353</v>
      </c>
      <c r="C2061" s="479">
        <v>44113</v>
      </c>
      <c r="D2061" s="245" t="s">
        <v>4006</v>
      </c>
      <c r="E2061" s="245" t="s">
        <v>4063</v>
      </c>
      <c r="F2061" s="245" t="s">
        <v>4169</v>
      </c>
      <c r="G2061" s="266" t="s">
        <v>561</v>
      </c>
      <c r="H2061" s="313"/>
      <c r="I2061" s="475">
        <v>530000</v>
      </c>
      <c r="J2061" s="434">
        <f t="shared" ref="J2061:J2124" si="34">J2060+H2061-I2061</f>
        <v>10913001</v>
      </c>
      <c r="K2061" s="480" t="s">
        <v>4167</v>
      </c>
      <c r="L2061" s="573"/>
      <c r="N2061" s="573"/>
      <c r="O2061" s="573"/>
      <c r="P2061" s="573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  <c r="AA2061" s="573"/>
      <c r="AB2061" s="573"/>
      <c r="AC2061" s="573"/>
      <c r="AD2061" s="573"/>
      <c r="AE2061" s="573"/>
      <c r="AF2061" s="573"/>
      <c r="AG2061" s="573"/>
      <c r="AH2061" s="573"/>
      <c r="AI2061" s="573"/>
    </row>
    <row r="2062" spans="1:242" s="572" customFormat="1" hidden="1" x14ac:dyDescent="0.25">
      <c r="B2062" s="245">
        <v>354</v>
      </c>
      <c r="C2062" s="479">
        <v>44113</v>
      </c>
      <c r="D2062" s="245" t="s">
        <v>4007</v>
      </c>
      <c r="E2062" s="245" t="s">
        <v>4064</v>
      </c>
      <c r="F2062" s="245" t="s">
        <v>4170</v>
      </c>
      <c r="G2062" s="266" t="s">
        <v>561</v>
      </c>
      <c r="H2062" s="313"/>
      <c r="I2062" s="475">
        <v>250000</v>
      </c>
      <c r="J2062" s="434">
        <f t="shared" si="34"/>
        <v>10663001</v>
      </c>
      <c r="K2062" s="480" t="s">
        <v>4168</v>
      </c>
      <c r="L2062" s="573"/>
      <c r="N2062" s="573"/>
      <c r="O2062" s="573"/>
      <c r="P2062" s="573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  <c r="AA2062" s="573"/>
      <c r="AB2062" s="573"/>
      <c r="AC2062" s="573"/>
      <c r="AD2062" s="573"/>
      <c r="AE2062" s="573"/>
      <c r="AF2062" s="573"/>
      <c r="AG2062" s="573"/>
      <c r="AH2062" s="573"/>
      <c r="AI2062" s="573"/>
    </row>
    <row r="2063" spans="1:242" hidden="1" x14ac:dyDescent="0.25">
      <c r="B2063" s="245">
        <v>355</v>
      </c>
      <c r="C2063" s="207">
        <v>44113</v>
      </c>
      <c r="D2063" s="206" t="s">
        <v>4009</v>
      </c>
      <c r="E2063" s="206"/>
      <c r="F2063" s="206" t="s">
        <v>4051</v>
      </c>
      <c r="G2063" s="208" t="s">
        <v>787</v>
      </c>
      <c r="H2063" s="313"/>
      <c r="I2063" s="209">
        <v>708085</v>
      </c>
      <c r="J2063" s="434">
        <f t="shared" si="34"/>
        <v>9954916</v>
      </c>
      <c r="K2063" s="212" t="s">
        <v>3267</v>
      </c>
    </row>
    <row r="2064" spans="1:242" hidden="1" x14ac:dyDescent="0.25">
      <c r="B2064" s="245">
        <v>356</v>
      </c>
      <c r="C2064" s="207">
        <v>44113</v>
      </c>
      <c r="D2064" s="206" t="s">
        <v>4021</v>
      </c>
      <c r="E2064" s="206"/>
      <c r="F2064" s="206" t="s">
        <v>4030</v>
      </c>
      <c r="G2064" s="208" t="s">
        <v>787</v>
      </c>
      <c r="H2064" s="313">
        <v>68529</v>
      </c>
      <c r="I2064" s="209"/>
      <c r="J2064" s="434">
        <f t="shared" si="34"/>
        <v>10023445</v>
      </c>
      <c r="K2064" s="212" t="s">
        <v>4038</v>
      </c>
    </row>
    <row r="2065" spans="1:242" hidden="1" x14ac:dyDescent="0.25">
      <c r="B2065" s="245">
        <v>357</v>
      </c>
      <c r="C2065" s="207">
        <v>44113</v>
      </c>
      <c r="D2065" s="206" t="s">
        <v>4022</v>
      </c>
      <c r="E2065" s="206"/>
      <c r="F2065" s="206" t="s">
        <v>4045</v>
      </c>
      <c r="G2065" s="208" t="s">
        <v>561</v>
      </c>
      <c r="H2065" s="313">
        <v>43105</v>
      </c>
      <c r="I2065" s="209"/>
      <c r="J2065" s="434">
        <f t="shared" si="34"/>
        <v>10066550</v>
      </c>
      <c r="K2065" s="212" t="s">
        <v>4039</v>
      </c>
    </row>
    <row r="2066" spans="1:242" hidden="1" x14ac:dyDescent="0.25">
      <c r="B2066" s="245">
        <v>358</v>
      </c>
      <c r="C2066" s="207">
        <v>44113</v>
      </c>
      <c r="D2066" s="206" t="s">
        <v>4010</v>
      </c>
      <c r="E2066" s="206"/>
      <c r="F2066" s="206" t="s">
        <v>4053</v>
      </c>
      <c r="G2066" s="208" t="s">
        <v>1885</v>
      </c>
      <c r="H2066" s="313"/>
      <c r="I2066" s="209">
        <v>38000</v>
      </c>
      <c r="J2066" s="434">
        <f t="shared" si="34"/>
        <v>10028550</v>
      </c>
      <c r="K2066" s="212" t="s">
        <v>3267</v>
      </c>
    </row>
    <row r="2067" spans="1:242" hidden="1" x14ac:dyDescent="0.25">
      <c r="B2067" s="245">
        <v>359</v>
      </c>
      <c r="C2067" s="207">
        <v>44114</v>
      </c>
      <c r="D2067" s="206" t="s">
        <v>4011</v>
      </c>
      <c r="E2067" s="206"/>
      <c r="F2067" s="206" t="s">
        <v>4052</v>
      </c>
      <c r="G2067" s="208" t="s">
        <v>1885</v>
      </c>
      <c r="H2067" s="313"/>
      <c r="I2067" s="209">
        <v>40300</v>
      </c>
      <c r="J2067" s="434">
        <f t="shared" si="34"/>
        <v>9988250</v>
      </c>
      <c r="K2067" s="212" t="s">
        <v>3267</v>
      </c>
    </row>
    <row r="2068" spans="1:242" hidden="1" x14ac:dyDescent="0.25">
      <c r="B2068" s="245">
        <v>360</v>
      </c>
      <c r="C2068" s="207">
        <v>44114</v>
      </c>
      <c r="D2068" s="206" t="s">
        <v>4012</v>
      </c>
      <c r="E2068" s="206"/>
      <c r="F2068" s="206" t="s">
        <v>4054</v>
      </c>
      <c r="G2068" s="208" t="s">
        <v>1885</v>
      </c>
      <c r="H2068" s="313"/>
      <c r="I2068" s="209">
        <v>69300</v>
      </c>
      <c r="J2068" s="434">
        <f t="shared" si="34"/>
        <v>9918950</v>
      </c>
      <c r="K2068" s="212" t="s">
        <v>3267</v>
      </c>
    </row>
    <row r="2069" spans="1:242" hidden="1" x14ac:dyDescent="0.25">
      <c r="B2069" s="245">
        <v>361</v>
      </c>
      <c r="C2069" s="207">
        <v>44114</v>
      </c>
      <c r="D2069" s="206" t="s">
        <v>4013</v>
      </c>
      <c r="E2069" s="206"/>
      <c r="F2069" s="206" t="s">
        <v>4055</v>
      </c>
      <c r="G2069" s="208" t="s">
        <v>1885</v>
      </c>
      <c r="H2069" s="313"/>
      <c r="I2069" s="209">
        <v>54600</v>
      </c>
      <c r="J2069" s="434">
        <f t="shared" si="34"/>
        <v>9864350</v>
      </c>
      <c r="K2069" s="212" t="s">
        <v>3267</v>
      </c>
    </row>
    <row r="2070" spans="1:242" hidden="1" x14ac:dyDescent="0.25">
      <c r="B2070" s="245">
        <v>362</v>
      </c>
      <c r="C2070" s="207">
        <v>44114</v>
      </c>
      <c r="D2070" s="206" t="s">
        <v>4014</v>
      </c>
      <c r="E2070" s="206"/>
      <c r="F2070" s="206" t="s">
        <v>4056</v>
      </c>
      <c r="G2070" s="208" t="s">
        <v>1885</v>
      </c>
      <c r="H2070" s="313"/>
      <c r="I2070" s="209">
        <v>43900</v>
      </c>
      <c r="J2070" s="434">
        <f t="shared" si="34"/>
        <v>9820450</v>
      </c>
      <c r="K2070" s="212" t="s">
        <v>3267</v>
      </c>
    </row>
    <row r="2071" spans="1:242" hidden="1" x14ac:dyDescent="0.25">
      <c r="B2071" s="245">
        <v>363</v>
      </c>
      <c r="C2071" s="207">
        <v>44114</v>
      </c>
      <c r="D2071" s="206" t="s">
        <v>4015</v>
      </c>
      <c r="E2071" s="206"/>
      <c r="F2071" s="206" t="s">
        <v>4057</v>
      </c>
      <c r="G2071" s="208" t="s">
        <v>1885</v>
      </c>
      <c r="H2071" s="313"/>
      <c r="I2071" s="209">
        <v>58400</v>
      </c>
      <c r="J2071" s="434">
        <f t="shared" si="34"/>
        <v>9762050</v>
      </c>
      <c r="K2071" s="212" t="s">
        <v>3267</v>
      </c>
    </row>
    <row r="2072" spans="1:242" hidden="1" x14ac:dyDescent="0.25">
      <c r="B2072" s="245">
        <v>364</v>
      </c>
      <c r="C2072" s="207">
        <v>44114</v>
      </c>
      <c r="D2072" s="206" t="s">
        <v>4016</v>
      </c>
      <c r="E2072" s="206"/>
      <c r="F2072" s="206" t="s">
        <v>4058</v>
      </c>
      <c r="G2072" s="208" t="s">
        <v>1885</v>
      </c>
      <c r="H2072" s="313"/>
      <c r="I2072" s="209">
        <v>115000</v>
      </c>
      <c r="J2072" s="434">
        <f t="shared" si="34"/>
        <v>9647050</v>
      </c>
      <c r="K2072" s="212" t="s">
        <v>3267</v>
      </c>
    </row>
    <row r="2073" spans="1:242" hidden="1" x14ac:dyDescent="0.25">
      <c r="B2073" s="245">
        <v>366</v>
      </c>
      <c r="C2073" s="207">
        <v>44114</v>
      </c>
      <c r="D2073" s="206" t="s">
        <v>4017</v>
      </c>
      <c r="E2073" s="206"/>
      <c r="F2073" s="206" t="s">
        <v>4059</v>
      </c>
      <c r="G2073" s="208" t="s">
        <v>1885</v>
      </c>
      <c r="H2073" s="313"/>
      <c r="I2073" s="209">
        <v>5900000</v>
      </c>
      <c r="J2073" s="434">
        <f t="shared" si="34"/>
        <v>3747050</v>
      </c>
      <c r="K2073" s="212" t="s">
        <v>3267</v>
      </c>
    </row>
    <row r="2074" spans="1:242" hidden="1" x14ac:dyDescent="0.25">
      <c r="B2074" s="245">
        <v>367</v>
      </c>
      <c r="C2074" s="207">
        <v>44114</v>
      </c>
      <c r="D2074" s="206" t="s">
        <v>4018</v>
      </c>
      <c r="E2074" s="206"/>
      <c r="F2074" s="206" t="s">
        <v>4060</v>
      </c>
      <c r="G2074" s="208" t="s">
        <v>3306</v>
      </c>
      <c r="H2074" s="313"/>
      <c r="I2074" s="209">
        <v>666000</v>
      </c>
      <c r="J2074" s="434">
        <f t="shared" si="34"/>
        <v>3081050</v>
      </c>
      <c r="K2074" s="212" t="s">
        <v>3267</v>
      </c>
    </row>
    <row r="2075" spans="1:242" hidden="1" x14ac:dyDescent="0.25">
      <c r="B2075" s="245">
        <v>368</v>
      </c>
      <c r="C2075" s="207">
        <v>44114</v>
      </c>
      <c r="D2075" s="206" t="s">
        <v>4040</v>
      </c>
      <c r="E2075" s="206"/>
      <c r="F2075" s="206" t="s">
        <v>4061</v>
      </c>
      <c r="G2075" s="208" t="s">
        <v>2320</v>
      </c>
      <c r="H2075" s="313"/>
      <c r="I2075" s="209">
        <v>745000</v>
      </c>
      <c r="J2075" s="434">
        <f t="shared" si="34"/>
        <v>2336050</v>
      </c>
      <c r="K2075" s="212" t="s">
        <v>3267</v>
      </c>
    </row>
    <row r="2076" spans="1:242" s="572" customFormat="1" hidden="1" x14ac:dyDescent="0.25">
      <c r="B2076" s="245">
        <v>369</v>
      </c>
      <c r="C2076" s="479">
        <v>44114</v>
      </c>
      <c r="D2076" s="245" t="s">
        <v>4041</v>
      </c>
      <c r="E2076" s="245" t="s">
        <v>4087</v>
      </c>
      <c r="F2076" s="245" t="s">
        <v>4137</v>
      </c>
      <c r="G2076" s="266" t="s">
        <v>2951</v>
      </c>
      <c r="H2076" s="313"/>
      <c r="I2076" s="475">
        <v>1100000</v>
      </c>
      <c r="J2076" s="434">
        <f t="shared" si="34"/>
        <v>1236050</v>
      </c>
      <c r="K2076" s="480" t="s">
        <v>4171</v>
      </c>
      <c r="L2076" s="573"/>
      <c r="N2076" s="573"/>
      <c r="O2076" s="573"/>
      <c r="P2076" s="573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  <c r="AA2076" s="573"/>
      <c r="AB2076" s="573"/>
      <c r="AC2076" s="573"/>
      <c r="AD2076" s="573"/>
      <c r="AE2076" s="573"/>
      <c r="AF2076" s="573"/>
      <c r="AG2076" s="573"/>
      <c r="AH2076" s="573"/>
      <c r="AI2076" s="573"/>
    </row>
    <row r="2077" spans="1:242" s="566" customFormat="1" hidden="1" x14ac:dyDescent="0.25">
      <c r="A2077" s="488"/>
      <c r="B2077" s="481">
        <v>370</v>
      </c>
      <c r="C2077" s="428">
        <v>44116</v>
      </c>
      <c r="D2077" s="429" t="s">
        <v>4065</v>
      </c>
      <c r="E2077" s="429"/>
      <c r="F2077" s="429"/>
      <c r="G2077" s="430"/>
      <c r="H2077" s="577">
        <v>20133950</v>
      </c>
      <c r="I2077" s="581"/>
      <c r="J2077" s="444">
        <f t="shared" si="34"/>
        <v>21370000</v>
      </c>
      <c r="K2077" s="446" t="s">
        <v>3695</v>
      </c>
      <c r="L2077" s="530"/>
      <c r="M2077" s="488"/>
      <c r="N2077" s="530"/>
      <c r="O2077" s="530"/>
      <c r="P2077" s="530"/>
      <c r="Q2077" s="530"/>
      <c r="R2077" s="530"/>
      <c r="S2077" s="530"/>
      <c r="T2077" s="530"/>
      <c r="U2077" s="530"/>
      <c r="V2077" s="530"/>
      <c r="W2077" s="530"/>
      <c r="X2077" s="530"/>
      <c r="Y2077" s="530"/>
      <c r="Z2077" s="530"/>
      <c r="AA2077" s="530"/>
      <c r="AB2077" s="530"/>
      <c r="AC2077" s="530"/>
      <c r="AD2077" s="530"/>
      <c r="AE2077" s="530"/>
      <c r="AF2077" s="530"/>
      <c r="AG2077" s="530"/>
      <c r="AH2077" s="530"/>
      <c r="AI2077" s="530"/>
      <c r="AJ2077" s="488"/>
      <c r="AK2077" s="488"/>
      <c r="AL2077" s="488"/>
      <c r="AM2077" s="488"/>
      <c r="AN2077" s="488"/>
      <c r="AO2077" s="488"/>
      <c r="AP2077" s="488"/>
      <c r="AQ2077" s="488"/>
      <c r="AR2077" s="488"/>
      <c r="AS2077" s="488"/>
      <c r="AT2077" s="488"/>
      <c r="AU2077" s="488"/>
      <c r="AV2077" s="488"/>
      <c r="AW2077" s="488"/>
      <c r="AX2077" s="488"/>
      <c r="AY2077" s="488"/>
      <c r="AZ2077" s="488"/>
      <c r="BA2077" s="488"/>
      <c r="BB2077" s="488"/>
      <c r="BC2077" s="488"/>
      <c r="BD2077" s="488"/>
      <c r="BE2077" s="488"/>
      <c r="BF2077" s="488"/>
      <c r="BG2077" s="488"/>
      <c r="BH2077" s="488"/>
      <c r="BI2077" s="488"/>
      <c r="BJ2077" s="488"/>
      <c r="BK2077" s="488"/>
      <c r="BL2077" s="488"/>
      <c r="BM2077" s="488"/>
      <c r="BN2077" s="488"/>
      <c r="BO2077" s="488"/>
      <c r="BP2077" s="488"/>
      <c r="BQ2077" s="488"/>
      <c r="BR2077" s="488"/>
      <c r="BS2077" s="488"/>
      <c r="BT2077" s="488"/>
      <c r="BU2077" s="488"/>
      <c r="BV2077" s="488"/>
      <c r="BW2077" s="488"/>
      <c r="BX2077" s="488"/>
      <c r="BY2077" s="488"/>
      <c r="BZ2077" s="488"/>
      <c r="CA2077" s="488"/>
      <c r="CB2077" s="488"/>
      <c r="CC2077" s="488"/>
      <c r="CD2077" s="488"/>
      <c r="CE2077" s="488"/>
      <c r="CF2077" s="488"/>
      <c r="CG2077" s="488"/>
      <c r="CH2077" s="488"/>
      <c r="CI2077" s="488"/>
      <c r="CJ2077" s="488"/>
      <c r="CK2077" s="488"/>
      <c r="CL2077" s="488"/>
      <c r="CM2077" s="488"/>
      <c r="CN2077" s="488"/>
      <c r="CO2077" s="488"/>
      <c r="CP2077" s="488"/>
      <c r="CQ2077" s="488"/>
      <c r="CR2077" s="488"/>
      <c r="CS2077" s="488"/>
      <c r="CT2077" s="488"/>
      <c r="CU2077" s="488"/>
      <c r="CV2077" s="488"/>
      <c r="CW2077" s="488"/>
      <c r="CX2077" s="488"/>
      <c r="CY2077" s="488"/>
      <c r="CZ2077" s="488"/>
      <c r="DA2077" s="488"/>
      <c r="DB2077" s="488"/>
      <c r="DC2077" s="488"/>
      <c r="DD2077" s="488"/>
      <c r="DE2077" s="488"/>
      <c r="DF2077" s="488"/>
      <c r="DG2077" s="488"/>
      <c r="DH2077" s="488"/>
      <c r="DI2077" s="488"/>
      <c r="DJ2077" s="488"/>
      <c r="DK2077" s="488"/>
      <c r="DL2077" s="488"/>
      <c r="DM2077" s="488"/>
      <c r="DN2077" s="488"/>
      <c r="DO2077" s="488"/>
      <c r="DP2077" s="488"/>
      <c r="DQ2077" s="488"/>
      <c r="DR2077" s="488"/>
      <c r="DS2077" s="488"/>
      <c r="DT2077" s="488"/>
      <c r="DU2077" s="488"/>
      <c r="DV2077" s="488"/>
      <c r="DW2077" s="488"/>
      <c r="DX2077" s="488"/>
      <c r="DY2077" s="488"/>
      <c r="DZ2077" s="488"/>
      <c r="EA2077" s="488"/>
      <c r="EB2077" s="488"/>
      <c r="EC2077" s="488"/>
      <c r="ED2077" s="488"/>
      <c r="EE2077" s="488"/>
      <c r="EF2077" s="488"/>
      <c r="EG2077" s="488"/>
      <c r="EH2077" s="488"/>
      <c r="EI2077" s="488"/>
      <c r="EJ2077" s="488"/>
      <c r="EK2077" s="488"/>
      <c r="EL2077" s="488"/>
      <c r="EM2077" s="488"/>
      <c r="EN2077" s="488"/>
      <c r="EO2077" s="488"/>
      <c r="EP2077" s="488"/>
      <c r="EQ2077" s="488"/>
      <c r="ER2077" s="488"/>
      <c r="ES2077" s="488"/>
      <c r="ET2077" s="488"/>
      <c r="EU2077" s="488"/>
      <c r="EV2077" s="488"/>
      <c r="EW2077" s="488"/>
      <c r="EX2077" s="488"/>
      <c r="EY2077" s="488"/>
      <c r="EZ2077" s="488"/>
      <c r="FA2077" s="488"/>
      <c r="FB2077" s="488"/>
      <c r="FC2077" s="488"/>
      <c r="FD2077" s="488"/>
      <c r="FE2077" s="488"/>
      <c r="FF2077" s="488"/>
      <c r="FG2077" s="488"/>
      <c r="FH2077" s="488"/>
      <c r="FI2077" s="488"/>
      <c r="FJ2077" s="488"/>
      <c r="FK2077" s="488"/>
      <c r="FL2077" s="488"/>
      <c r="FM2077" s="488"/>
      <c r="FN2077" s="488"/>
      <c r="FO2077" s="488"/>
      <c r="FP2077" s="488"/>
      <c r="FQ2077" s="488"/>
      <c r="FR2077" s="488"/>
      <c r="FS2077" s="488"/>
      <c r="FT2077" s="488"/>
      <c r="FU2077" s="488"/>
      <c r="FV2077" s="488"/>
      <c r="FW2077" s="488"/>
      <c r="FX2077" s="488"/>
      <c r="FY2077" s="488"/>
      <c r="FZ2077" s="488"/>
      <c r="GA2077" s="488"/>
      <c r="GB2077" s="488"/>
      <c r="GC2077" s="488"/>
      <c r="GD2077" s="488"/>
      <c r="GE2077" s="488"/>
      <c r="GF2077" s="488"/>
      <c r="GG2077" s="488"/>
      <c r="GH2077" s="488"/>
      <c r="GI2077" s="488"/>
      <c r="GJ2077" s="488"/>
      <c r="GK2077" s="488"/>
      <c r="GL2077" s="488"/>
      <c r="GM2077" s="488"/>
      <c r="GN2077" s="488"/>
      <c r="GO2077" s="488"/>
      <c r="GP2077" s="488"/>
      <c r="GQ2077" s="488"/>
      <c r="GR2077" s="488"/>
      <c r="GS2077" s="488"/>
      <c r="GT2077" s="488"/>
      <c r="GU2077" s="488"/>
      <c r="GV2077" s="488"/>
      <c r="GW2077" s="488"/>
      <c r="GX2077" s="488"/>
      <c r="GY2077" s="488"/>
      <c r="GZ2077" s="488"/>
      <c r="HA2077" s="488"/>
      <c r="HB2077" s="488"/>
      <c r="HC2077" s="488"/>
      <c r="HD2077" s="488"/>
      <c r="HE2077" s="488"/>
      <c r="HF2077" s="488"/>
      <c r="HG2077" s="488"/>
      <c r="HH2077" s="488"/>
      <c r="HI2077" s="488"/>
      <c r="HJ2077" s="488"/>
      <c r="HK2077" s="488"/>
      <c r="HL2077" s="488"/>
      <c r="HM2077" s="488"/>
      <c r="HN2077" s="488"/>
      <c r="HO2077" s="488"/>
      <c r="HP2077" s="488"/>
      <c r="HQ2077" s="488"/>
      <c r="HR2077" s="488"/>
      <c r="HS2077" s="488"/>
      <c r="HT2077" s="488"/>
      <c r="HU2077" s="488"/>
      <c r="HV2077" s="488"/>
      <c r="HW2077" s="488"/>
      <c r="HX2077" s="488"/>
      <c r="HY2077" s="488"/>
      <c r="HZ2077" s="488"/>
      <c r="IA2077" s="488"/>
      <c r="IB2077" s="488"/>
      <c r="IC2077" s="488"/>
      <c r="ID2077" s="488"/>
      <c r="IE2077" s="488"/>
      <c r="IF2077" s="488"/>
      <c r="IG2077" s="488"/>
      <c r="IH2077" s="488"/>
    </row>
    <row r="2078" spans="1:242" hidden="1" x14ac:dyDescent="0.25">
      <c r="B2078" s="245">
        <v>371</v>
      </c>
      <c r="C2078" s="207">
        <v>44116</v>
      </c>
      <c r="D2078" s="206" t="s">
        <v>4066</v>
      </c>
      <c r="E2078" s="206" t="s">
        <v>4088</v>
      </c>
      <c r="F2078" s="206"/>
      <c r="G2078" s="208" t="s">
        <v>2262</v>
      </c>
      <c r="H2078" s="313"/>
      <c r="I2078" s="209">
        <v>1615500</v>
      </c>
      <c r="J2078" s="434">
        <f t="shared" si="34"/>
        <v>19754500</v>
      </c>
      <c r="K2078" s="212" t="s">
        <v>4396</v>
      </c>
    </row>
    <row r="2079" spans="1:242" hidden="1" x14ac:dyDescent="0.25">
      <c r="B2079" s="245">
        <v>372</v>
      </c>
      <c r="C2079" s="207">
        <v>44117</v>
      </c>
      <c r="D2079" s="206" t="s">
        <v>4067</v>
      </c>
      <c r="E2079" s="206"/>
      <c r="F2079" s="206" t="s">
        <v>4096</v>
      </c>
      <c r="G2079" s="208" t="s">
        <v>2875</v>
      </c>
      <c r="H2079" s="313"/>
      <c r="I2079" s="209">
        <v>44964</v>
      </c>
      <c r="J2079" s="434">
        <f t="shared" si="34"/>
        <v>19709536</v>
      </c>
      <c r="K2079" s="212" t="s">
        <v>3267</v>
      </c>
    </row>
    <row r="2080" spans="1:242" hidden="1" x14ac:dyDescent="0.25">
      <c r="B2080" s="245">
        <v>373</v>
      </c>
      <c r="C2080" s="207">
        <v>44117</v>
      </c>
      <c r="D2080" s="206" t="s">
        <v>4068</v>
      </c>
      <c r="E2080" s="206" t="s">
        <v>4089</v>
      </c>
      <c r="F2080" s="206" t="s">
        <v>4221</v>
      </c>
      <c r="G2080" s="208" t="s">
        <v>561</v>
      </c>
      <c r="H2080" s="313"/>
      <c r="I2080" s="475">
        <v>390000</v>
      </c>
      <c r="J2080" s="329">
        <f t="shared" si="34"/>
        <v>19319536</v>
      </c>
      <c r="K2080" s="212" t="s">
        <v>4219</v>
      </c>
    </row>
    <row r="2081" spans="2:35" s="511" customFormat="1" hidden="1" x14ac:dyDescent="0.25">
      <c r="B2081" s="245">
        <v>374</v>
      </c>
      <c r="C2081" s="207">
        <v>44117</v>
      </c>
      <c r="D2081" s="206" t="s">
        <v>4086</v>
      </c>
      <c r="E2081" s="206" t="s">
        <v>4090</v>
      </c>
      <c r="F2081" s="206" t="s">
        <v>4222</v>
      </c>
      <c r="G2081" s="208" t="s">
        <v>561</v>
      </c>
      <c r="H2081" s="313"/>
      <c r="I2081" s="475">
        <v>530000</v>
      </c>
      <c r="J2081" s="329">
        <f t="shared" si="34"/>
        <v>18789536</v>
      </c>
      <c r="K2081" s="212" t="s">
        <v>4220</v>
      </c>
      <c r="L2081" s="287"/>
      <c r="M2081" s="433"/>
      <c r="N2081" s="287"/>
      <c r="O2081" s="287"/>
      <c r="P2081" s="287"/>
      <c r="Q2081" s="287"/>
      <c r="R2081" s="287"/>
      <c r="S2081" s="287"/>
      <c r="T2081" s="287"/>
      <c r="U2081" s="287"/>
      <c r="V2081" s="287"/>
      <c r="W2081" s="287"/>
      <c r="X2081" s="287"/>
      <c r="Y2081" s="287"/>
      <c r="Z2081" s="287"/>
      <c r="AA2081" s="287"/>
      <c r="AB2081" s="287"/>
      <c r="AC2081" s="287"/>
      <c r="AD2081" s="287"/>
      <c r="AE2081" s="287"/>
      <c r="AF2081" s="287"/>
      <c r="AG2081" s="287"/>
      <c r="AH2081" s="287"/>
      <c r="AI2081" s="287"/>
    </row>
    <row r="2082" spans="2:35" s="572" customFormat="1" hidden="1" x14ac:dyDescent="0.25">
      <c r="B2082" s="245">
        <v>375</v>
      </c>
      <c r="C2082" s="479">
        <v>44118</v>
      </c>
      <c r="D2082" s="245" t="s">
        <v>4069</v>
      </c>
      <c r="E2082" s="245" t="s">
        <v>4091</v>
      </c>
      <c r="F2082" s="245" t="s">
        <v>4146</v>
      </c>
      <c r="G2082" s="266" t="s">
        <v>2875</v>
      </c>
      <c r="H2082" s="313"/>
      <c r="I2082" s="475">
        <v>354500</v>
      </c>
      <c r="J2082" s="434">
        <f t="shared" si="34"/>
        <v>18435036</v>
      </c>
      <c r="K2082" s="480" t="s">
        <v>4172</v>
      </c>
      <c r="L2082" s="573"/>
      <c r="N2082" s="573"/>
      <c r="O2082" s="573"/>
      <c r="P2082" s="573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  <c r="AA2082" s="573"/>
      <c r="AB2082" s="573"/>
      <c r="AC2082" s="573"/>
      <c r="AD2082" s="573"/>
      <c r="AE2082" s="573"/>
      <c r="AF2082" s="573"/>
      <c r="AG2082" s="573"/>
      <c r="AH2082" s="573"/>
      <c r="AI2082" s="573"/>
    </row>
    <row r="2083" spans="2:35" s="572" customFormat="1" hidden="1" x14ac:dyDescent="0.25">
      <c r="B2083" s="245">
        <v>376</v>
      </c>
      <c r="C2083" s="479">
        <v>44118</v>
      </c>
      <c r="D2083" s="245" t="s">
        <v>4070</v>
      </c>
      <c r="E2083" s="245" t="s">
        <v>4092</v>
      </c>
      <c r="F2083" s="245" t="s">
        <v>4147</v>
      </c>
      <c r="G2083" s="266" t="s">
        <v>2875</v>
      </c>
      <c r="H2083" s="313"/>
      <c r="I2083" s="475">
        <v>730000</v>
      </c>
      <c r="J2083" s="434">
        <f t="shared" si="34"/>
        <v>17705036</v>
      </c>
      <c r="K2083" s="480" t="s">
        <v>4173</v>
      </c>
      <c r="L2083" s="573"/>
      <c r="N2083" s="573"/>
      <c r="O2083" s="573"/>
      <c r="P2083" s="573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  <c r="AA2083" s="573"/>
      <c r="AB2083" s="573"/>
      <c r="AC2083" s="573"/>
      <c r="AD2083" s="573"/>
      <c r="AE2083" s="573"/>
      <c r="AF2083" s="573"/>
      <c r="AG2083" s="573"/>
      <c r="AH2083" s="573"/>
      <c r="AI2083" s="573"/>
    </row>
    <row r="2084" spans="2:35" s="572" customFormat="1" hidden="1" x14ac:dyDescent="0.25">
      <c r="B2084" s="245">
        <v>377</v>
      </c>
      <c r="C2084" s="479">
        <v>44118</v>
      </c>
      <c r="D2084" s="245" t="s">
        <v>4071</v>
      </c>
      <c r="E2084" s="245" t="s">
        <v>4093</v>
      </c>
      <c r="F2084" s="245" t="s">
        <v>4150</v>
      </c>
      <c r="G2084" s="266" t="s">
        <v>561</v>
      </c>
      <c r="H2084" s="313"/>
      <c r="I2084" s="475">
        <v>985000</v>
      </c>
      <c r="J2084" s="434">
        <f t="shared" si="34"/>
        <v>16720036</v>
      </c>
      <c r="K2084" s="480" t="s">
        <v>4174</v>
      </c>
      <c r="L2084" s="573"/>
      <c r="N2084" s="573"/>
      <c r="O2084" s="573"/>
      <c r="P2084" s="573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  <c r="AA2084" s="573"/>
      <c r="AB2084" s="573"/>
      <c r="AC2084" s="573"/>
      <c r="AD2084" s="573"/>
      <c r="AE2084" s="573"/>
      <c r="AF2084" s="573"/>
      <c r="AG2084" s="573"/>
      <c r="AH2084" s="573"/>
      <c r="AI2084" s="573"/>
    </row>
    <row r="2085" spans="2:35" s="572" customFormat="1" hidden="1" x14ac:dyDescent="0.25">
      <c r="B2085" s="245">
        <v>378</v>
      </c>
      <c r="C2085" s="479">
        <v>44118</v>
      </c>
      <c r="D2085" s="245" t="s">
        <v>4072</v>
      </c>
      <c r="E2085" s="245" t="s">
        <v>4094</v>
      </c>
      <c r="F2085" s="245" t="s">
        <v>4151</v>
      </c>
      <c r="G2085" s="266" t="s">
        <v>561</v>
      </c>
      <c r="H2085" s="313"/>
      <c r="I2085" s="475">
        <v>790000</v>
      </c>
      <c r="J2085" s="434">
        <f t="shared" si="34"/>
        <v>15930036</v>
      </c>
      <c r="K2085" s="480" t="s">
        <v>4175</v>
      </c>
      <c r="L2085" s="573"/>
      <c r="N2085" s="573"/>
      <c r="O2085" s="573"/>
      <c r="P2085" s="573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  <c r="AA2085" s="573"/>
      <c r="AB2085" s="573"/>
      <c r="AC2085" s="573"/>
      <c r="AD2085" s="573"/>
      <c r="AE2085" s="573"/>
      <c r="AF2085" s="573"/>
      <c r="AG2085" s="573"/>
      <c r="AH2085" s="573"/>
      <c r="AI2085" s="573"/>
    </row>
    <row r="2086" spans="2:35" s="511" customFormat="1" hidden="1" x14ac:dyDescent="0.25">
      <c r="B2086" s="245">
        <v>379</v>
      </c>
      <c r="C2086" s="207">
        <v>44118</v>
      </c>
      <c r="D2086" s="206" t="s">
        <v>4073</v>
      </c>
      <c r="E2086" s="206"/>
      <c r="F2086" s="206" t="s">
        <v>4097</v>
      </c>
      <c r="G2086" s="208" t="s">
        <v>3138</v>
      </c>
      <c r="H2086" s="313"/>
      <c r="I2086" s="209">
        <v>698500</v>
      </c>
      <c r="J2086" s="434">
        <f t="shared" si="34"/>
        <v>15231536</v>
      </c>
      <c r="K2086" s="212" t="s">
        <v>3267</v>
      </c>
      <c r="L2086" s="287"/>
      <c r="M2086" s="433"/>
      <c r="N2086" s="287"/>
      <c r="O2086" s="287"/>
      <c r="P2086" s="287"/>
      <c r="Q2086" s="287"/>
      <c r="R2086" s="287"/>
      <c r="S2086" s="287"/>
      <c r="T2086" s="287"/>
      <c r="U2086" s="287"/>
      <c r="V2086" s="287"/>
      <c r="W2086" s="287"/>
      <c r="X2086" s="287"/>
      <c r="Y2086" s="287"/>
      <c r="Z2086" s="287"/>
      <c r="AA2086" s="287"/>
      <c r="AB2086" s="287"/>
      <c r="AC2086" s="287"/>
      <c r="AD2086" s="287"/>
      <c r="AE2086" s="287"/>
      <c r="AF2086" s="287"/>
      <c r="AG2086" s="287"/>
      <c r="AH2086" s="287"/>
      <c r="AI2086" s="287"/>
    </row>
    <row r="2087" spans="2:35" s="572" customFormat="1" hidden="1" x14ac:dyDescent="0.25">
      <c r="B2087" s="245">
        <v>380</v>
      </c>
      <c r="C2087" s="479">
        <v>44118</v>
      </c>
      <c r="D2087" s="245" t="s">
        <v>4074</v>
      </c>
      <c r="E2087" s="245" t="s">
        <v>4095</v>
      </c>
      <c r="F2087" s="245" t="s">
        <v>4143</v>
      </c>
      <c r="G2087" s="266" t="s">
        <v>2875</v>
      </c>
      <c r="H2087" s="313"/>
      <c r="I2087" s="475">
        <v>927000</v>
      </c>
      <c r="J2087" s="434">
        <f t="shared" si="34"/>
        <v>14304536</v>
      </c>
      <c r="K2087" s="480" t="s">
        <v>4176</v>
      </c>
      <c r="L2087" s="573"/>
      <c r="N2087" s="573"/>
      <c r="O2087" s="573"/>
      <c r="P2087" s="573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  <c r="AA2087" s="573"/>
      <c r="AB2087" s="573"/>
      <c r="AC2087" s="573"/>
      <c r="AD2087" s="573"/>
      <c r="AE2087" s="573"/>
      <c r="AF2087" s="573"/>
      <c r="AG2087" s="573"/>
      <c r="AH2087" s="573"/>
      <c r="AI2087" s="573"/>
    </row>
    <row r="2088" spans="2:35" s="572" customFormat="1" hidden="1" x14ac:dyDescent="0.25">
      <c r="B2088" s="245">
        <v>381</v>
      </c>
      <c r="C2088" s="479">
        <v>44119</v>
      </c>
      <c r="D2088" s="245" t="s">
        <v>4075</v>
      </c>
      <c r="E2088" s="245"/>
      <c r="F2088" s="245" t="s">
        <v>4098</v>
      </c>
      <c r="G2088" s="266" t="s">
        <v>2262</v>
      </c>
      <c r="H2088" s="313"/>
      <c r="I2088" s="475">
        <v>447500</v>
      </c>
      <c r="J2088" s="434">
        <f t="shared" si="34"/>
        <v>13857036</v>
      </c>
      <c r="K2088" s="480" t="s">
        <v>3267</v>
      </c>
      <c r="L2088" s="573"/>
      <c r="N2088" s="573"/>
      <c r="O2088" s="573"/>
      <c r="P2088" s="573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  <c r="AA2088" s="573"/>
      <c r="AB2088" s="573"/>
      <c r="AC2088" s="573"/>
      <c r="AD2088" s="573"/>
      <c r="AE2088" s="573"/>
      <c r="AF2088" s="573"/>
      <c r="AG2088" s="573"/>
      <c r="AH2088" s="573"/>
      <c r="AI2088" s="573"/>
    </row>
    <row r="2089" spans="2:35" s="572" customFormat="1" hidden="1" x14ac:dyDescent="0.25">
      <c r="B2089" s="245">
        <v>382</v>
      </c>
      <c r="C2089" s="479">
        <v>44119</v>
      </c>
      <c r="D2089" s="245" t="s">
        <v>4076</v>
      </c>
      <c r="E2089" s="245"/>
      <c r="F2089" s="245" t="s">
        <v>4099</v>
      </c>
      <c r="G2089" s="266" t="s">
        <v>1816</v>
      </c>
      <c r="H2089" s="313"/>
      <c r="I2089" s="475">
        <v>1430000</v>
      </c>
      <c r="J2089" s="434">
        <f t="shared" si="34"/>
        <v>12427036</v>
      </c>
      <c r="K2089" s="480" t="s">
        <v>3267</v>
      </c>
      <c r="L2089" s="573"/>
      <c r="N2089" s="573"/>
      <c r="O2089" s="573"/>
      <c r="P2089" s="573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  <c r="AA2089" s="573"/>
      <c r="AB2089" s="573"/>
      <c r="AC2089" s="573"/>
      <c r="AD2089" s="573"/>
      <c r="AE2089" s="573"/>
      <c r="AF2089" s="573"/>
      <c r="AG2089" s="573"/>
      <c r="AH2089" s="573"/>
      <c r="AI2089" s="573"/>
    </row>
    <row r="2090" spans="2:35" s="572" customFormat="1" hidden="1" x14ac:dyDescent="0.25">
      <c r="B2090" s="245">
        <v>383</v>
      </c>
      <c r="C2090" s="479">
        <v>44119</v>
      </c>
      <c r="D2090" s="245" t="s">
        <v>4077</v>
      </c>
      <c r="E2090" s="245"/>
      <c r="F2090" s="245" t="s">
        <v>4100</v>
      </c>
      <c r="G2090" s="266" t="s">
        <v>2882</v>
      </c>
      <c r="H2090" s="313"/>
      <c r="I2090" s="475">
        <v>3002375</v>
      </c>
      <c r="J2090" s="434">
        <f t="shared" si="34"/>
        <v>9424661</v>
      </c>
      <c r="K2090" s="480" t="s">
        <v>3267</v>
      </c>
      <c r="L2090" s="573"/>
      <c r="N2090" s="573"/>
      <c r="O2090" s="573"/>
      <c r="P2090" s="573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  <c r="AA2090" s="573"/>
      <c r="AB2090" s="573"/>
      <c r="AC2090" s="573"/>
      <c r="AD2090" s="573"/>
      <c r="AE2090" s="573"/>
      <c r="AF2090" s="573"/>
      <c r="AG2090" s="573"/>
      <c r="AH2090" s="573"/>
      <c r="AI2090" s="573"/>
    </row>
    <row r="2091" spans="2:35" s="572" customFormat="1" hidden="1" x14ac:dyDescent="0.25">
      <c r="B2091" s="245">
        <v>384</v>
      </c>
      <c r="C2091" s="479">
        <v>44120</v>
      </c>
      <c r="D2091" s="245" t="s">
        <v>3756</v>
      </c>
      <c r="E2091" s="245" t="s">
        <v>4110</v>
      </c>
      <c r="F2091" s="245" t="s">
        <v>4177</v>
      </c>
      <c r="G2091" s="266" t="s">
        <v>681</v>
      </c>
      <c r="H2091" s="313"/>
      <c r="I2091" s="475">
        <v>256000</v>
      </c>
      <c r="J2091" s="434">
        <f t="shared" si="34"/>
        <v>9168661</v>
      </c>
      <c r="K2091" s="480" t="s">
        <v>4179</v>
      </c>
      <c r="L2091" s="573"/>
      <c r="N2091" s="573"/>
      <c r="O2091" s="573"/>
      <c r="P2091" s="573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  <c r="AA2091" s="573"/>
      <c r="AB2091" s="573"/>
      <c r="AC2091" s="573"/>
      <c r="AD2091" s="573"/>
      <c r="AE2091" s="573"/>
      <c r="AF2091" s="573"/>
      <c r="AG2091" s="573"/>
      <c r="AH2091" s="573"/>
      <c r="AI2091" s="573"/>
    </row>
    <row r="2092" spans="2:35" s="572" customFormat="1" hidden="1" x14ac:dyDescent="0.25">
      <c r="B2092" s="245">
        <v>385</v>
      </c>
      <c r="C2092" s="479">
        <v>44120</v>
      </c>
      <c r="D2092" s="245" t="s">
        <v>4078</v>
      </c>
      <c r="E2092" s="245"/>
      <c r="F2092" s="245" t="s">
        <v>4101</v>
      </c>
      <c r="G2092" s="266" t="s">
        <v>282</v>
      </c>
      <c r="H2092" s="313"/>
      <c r="I2092" s="475">
        <v>800000</v>
      </c>
      <c r="J2092" s="434">
        <f t="shared" si="34"/>
        <v>8368661</v>
      </c>
      <c r="K2092" s="480" t="s">
        <v>3267</v>
      </c>
      <c r="L2092" s="573"/>
      <c r="N2092" s="573"/>
      <c r="O2092" s="573"/>
      <c r="P2092" s="573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  <c r="AA2092" s="573"/>
      <c r="AB2092" s="573"/>
      <c r="AC2092" s="573"/>
      <c r="AD2092" s="573"/>
      <c r="AE2092" s="573"/>
      <c r="AF2092" s="573"/>
      <c r="AG2092" s="573"/>
      <c r="AH2092" s="573"/>
      <c r="AI2092" s="573"/>
    </row>
    <row r="2093" spans="2:35" s="572" customFormat="1" hidden="1" x14ac:dyDescent="0.25">
      <c r="B2093" s="245">
        <v>386</v>
      </c>
      <c r="C2093" s="479">
        <v>44120</v>
      </c>
      <c r="D2093" s="245" t="s">
        <v>4556</v>
      </c>
      <c r="E2093" s="245"/>
      <c r="F2093" s="245" t="s">
        <v>4102</v>
      </c>
      <c r="G2093" s="266" t="s">
        <v>1885</v>
      </c>
      <c r="H2093" s="313"/>
      <c r="I2093" s="475">
        <v>654000</v>
      </c>
      <c r="J2093" s="434">
        <f t="shared" si="34"/>
        <v>7714661</v>
      </c>
      <c r="K2093" s="480" t="s">
        <v>3267</v>
      </c>
      <c r="L2093" s="573"/>
      <c r="N2093" s="573"/>
      <c r="O2093" s="573"/>
      <c r="P2093" s="573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  <c r="AA2093" s="573"/>
      <c r="AB2093" s="573"/>
      <c r="AC2093" s="573"/>
      <c r="AD2093" s="573"/>
      <c r="AE2093" s="573"/>
      <c r="AF2093" s="573"/>
      <c r="AG2093" s="573"/>
      <c r="AH2093" s="573"/>
      <c r="AI2093" s="573"/>
    </row>
    <row r="2094" spans="2:35" s="511" customFormat="1" hidden="1" x14ac:dyDescent="0.25">
      <c r="B2094" s="245">
        <v>387</v>
      </c>
      <c r="C2094" s="207">
        <v>44120</v>
      </c>
      <c r="D2094" s="206" t="s">
        <v>4079</v>
      </c>
      <c r="E2094" s="206"/>
      <c r="F2094" s="206" t="s">
        <v>4103</v>
      </c>
      <c r="G2094" s="208" t="s">
        <v>2891</v>
      </c>
      <c r="H2094" s="313"/>
      <c r="I2094" s="209">
        <v>1405000</v>
      </c>
      <c r="J2094" s="434">
        <f t="shared" si="34"/>
        <v>6309661</v>
      </c>
      <c r="K2094" s="212" t="s">
        <v>3267</v>
      </c>
      <c r="L2094" s="287"/>
      <c r="M2094" s="433"/>
      <c r="N2094" s="287"/>
      <c r="O2094" s="287"/>
      <c r="P2094" s="287"/>
      <c r="Q2094" s="287"/>
      <c r="R2094" s="287"/>
      <c r="S2094" s="287"/>
      <c r="T2094" s="287"/>
      <c r="U2094" s="287"/>
      <c r="V2094" s="287"/>
      <c r="W2094" s="287"/>
      <c r="X2094" s="287"/>
      <c r="Y2094" s="287"/>
      <c r="Z2094" s="287"/>
      <c r="AA2094" s="287"/>
      <c r="AB2094" s="287"/>
      <c r="AC2094" s="287"/>
      <c r="AD2094" s="287"/>
      <c r="AE2094" s="287"/>
      <c r="AF2094" s="287"/>
      <c r="AG2094" s="287"/>
      <c r="AH2094" s="287"/>
      <c r="AI2094" s="287"/>
    </row>
    <row r="2095" spans="2:35" s="511" customFormat="1" hidden="1" x14ac:dyDescent="0.25">
      <c r="B2095" s="245">
        <v>388</v>
      </c>
      <c r="C2095" s="207">
        <v>44120</v>
      </c>
      <c r="D2095" s="206" t="s">
        <v>4080</v>
      </c>
      <c r="E2095" s="206"/>
      <c r="F2095" s="206" t="s">
        <v>4104</v>
      </c>
      <c r="G2095" s="208" t="s">
        <v>1885</v>
      </c>
      <c r="H2095" s="313"/>
      <c r="I2095" s="209">
        <v>94700</v>
      </c>
      <c r="J2095" s="434">
        <f t="shared" si="34"/>
        <v>6214961</v>
      </c>
      <c r="K2095" s="212" t="s">
        <v>3267</v>
      </c>
      <c r="L2095" s="287"/>
      <c r="M2095" s="433"/>
      <c r="N2095" s="287"/>
      <c r="O2095" s="287"/>
      <c r="P2095" s="287"/>
      <c r="Q2095" s="287"/>
      <c r="R2095" s="287"/>
      <c r="S2095" s="287"/>
      <c r="T2095" s="287"/>
      <c r="U2095" s="287"/>
      <c r="V2095" s="287"/>
      <c r="W2095" s="287"/>
      <c r="X2095" s="287"/>
      <c r="Y2095" s="287"/>
      <c r="Z2095" s="287"/>
      <c r="AA2095" s="287"/>
      <c r="AB2095" s="287"/>
      <c r="AC2095" s="287"/>
      <c r="AD2095" s="287"/>
      <c r="AE2095" s="287"/>
      <c r="AF2095" s="287"/>
      <c r="AG2095" s="287"/>
      <c r="AH2095" s="287"/>
      <c r="AI2095" s="287"/>
    </row>
    <row r="2096" spans="2:35" s="511" customFormat="1" hidden="1" x14ac:dyDescent="0.25">
      <c r="B2096" s="245">
        <v>389</v>
      </c>
      <c r="C2096" s="207">
        <v>44120</v>
      </c>
      <c r="D2096" s="206" t="s">
        <v>4081</v>
      </c>
      <c r="E2096" s="206"/>
      <c r="F2096" s="206" t="s">
        <v>4105</v>
      </c>
      <c r="G2096" s="208" t="s">
        <v>1885</v>
      </c>
      <c r="H2096" s="313"/>
      <c r="I2096" s="209">
        <v>27600</v>
      </c>
      <c r="J2096" s="434">
        <f t="shared" si="34"/>
        <v>6187361</v>
      </c>
      <c r="K2096" s="212" t="s">
        <v>3267</v>
      </c>
      <c r="L2096" s="287"/>
      <c r="M2096" s="433"/>
      <c r="N2096" s="287"/>
      <c r="O2096" s="287"/>
      <c r="P2096" s="287"/>
      <c r="Q2096" s="287"/>
      <c r="R2096" s="287"/>
      <c r="S2096" s="287"/>
      <c r="T2096" s="287"/>
      <c r="U2096" s="287"/>
      <c r="V2096" s="287"/>
      <c r="W2096" s="287"/>
      <c r="X2096" s="287"/>
      <c r="Y2096" s="287"/>
      <c r="Z2096" s="287"/>
      <c r="AA2096" s="287"/>
      <c r="AB2096" s="287"/>
      <c r="AC2096" s="287"/>
      <c r="AD2096" s="287"/>
      <c r="AE2096" s="287"/>
      <c r="AF2096" s="287"/>
      <c r="AG2096" s="287"/>
      <c r="AH2096" s="287"/>
      <c r="AI2096" s="287"/>
    </row>
    <row r="2097" spans="1:242" hidden="1" x14ac:dyDescent="0.25">
      <c r="B2097" s="245">
        <v>390</v>
      </c>
      <c r="C2097" s="207">
        <v>44120</v>
      </c>
      <c r="D2097" s="206" t="s">
        <v>4082</v>
      </c>
      <c r="E2097" s="206"/>
      <c r="F2097" s="206" t="s">
        <v>4106</v>
      </c>
      <c r="G2097" s="208" t="s">
        <v>1885</v>
      </c>
      <c r="H2097" s="313"/>
      <c r="I2097" s="209">
        <v>20500</v>
      </c>
      <c r="J2097" s="434">
        <f t="shared" si="34"/>
        <v>6166861</v>
      </c>
      <c r="K2097" s="212" t="s">
        <v>3267</v>
      </c>
    </row>
    <row r="2098" spans="1:242" hidden="1" x14ac:dyDescent="0.25">
      <c r="B2098" s="245">
        <v>391</v>
      </c>
      <c r="C2098" s="207">
        <v>44120</v>
      </c>
      <c r="D2098" s="206" t="s">
        <v>4083</v>
      </c>
      <c r="E2098" s="206"/>
      <c r="F2098" s="206" t="s">
        <v>4107</v>
      </c>
      <c r="G2098" s="208" t="s">
        <v>1885</v>
      </c>
      <c r="H2098" s="313"/>
      <c r="I2098" s="209">
        <v>37800</v>
      </c>
      <c r="J2098" s="434">
        <f t="shared" si="34"/>
        <v>6129061</v>
      </c>
      <c r="K2098" s="212" t="s">
        <v>3267</v>
      </c>
    </row>
    <row r="2099" spans="1:242" hidden="1" x14ac:dyDescent="0.25">
      <c r="B2099" s="245">
        <v>392</v>
      </c>
      <c r="C2099" s="207">
        <v>44120</v>
      </c>
      <c r="D2099" s="206" t="s">
        <v>4084</v>
      </c>
      <c r="E2099" s="206"/>
      <c r="F2099" s="206" t="s">
        <v>4108</v>
      </c>
      <c r="G2099" s="208" t="s">
        <v>1885</v>
      </c>
      <c r="H2099" s="313"/>
      <c r="I2099" s="209">
        <v>20600</v>
      </c>
      <c r="J2099" s="434">
        <f t="shared" si="34"/>
        <v>6108461</v>
      </c>
      <c r="K2099" s="212" t="s">
        <v>3267</v>
      </c>
    </row>
    <row r="2100" spans="1:242" hidden="1" x14ac:dyDescent="0.25">
      <c r="B2100" s="245">
        <v>393</v>
      </c>
      <c r="C2100" s="207">
        <v>44120</v>
      </c>
      <c r="D2100" s="206" t="s">
        <v>4085</v>
      </c>
      <c r="E2100" s="206"/>
      <c r="F2100" s="206" t="s">
        <v>4109</v>
      </c>
      <c r="G2100" s="208" t="s">
        <v>1885</v>
      </c>
      <c r="H2100" s="313"/>
      <c r="I2100" s="209">
        <v>450000</v>
      </c>
      <c r="J2100" s="434">
        <f t="shared" si="34"/>
        <v>5658461</v>
      </c>
      <c r="K2100" s="212" t="s">
        <v>3267</v>
      </c>
    </row>
    <row r="2101" spans="1:242" hidden="1" x14ac:dyDescent="0.25">
      <c r="B2101" s="245">
        <v>394</v>
      </c>
      <c r="C2101" s="207">
        <v>44121</v>
      </c>
      <c r="D2101" s="206" t="s">
        <v>4111</v>
      </c>
      <c r="E2101" s="206"/>
      <c r="F2101" s="206" t="s">
        <v>4135</v>
      </c>
      <c r="G2101" s="208" t="s">
        <v>787</v>
      </c>
      <c r="H2101" s="313"/>
      <c r="I2101" s="209">
        <v>381815</v>
      </c>
      <c r="J2101" s="434">
        <f t="shared" si="34"/>
        <v>5276646</v>
      </c>
      <c r="K2101" s="212" t="s">
        <v>3267</v>
      </c>
    </row>
    <row r="2102" spans="1:242" hidden="1" x14ac:dyDescent="0.25">
      <c r="B2102" s="245">
        <v>395</v>
      </c>
      <c r="C2102" s="207">
        <v>44121</v>
      </c>
      <c r="D2102" s="206" t="s">
        <v>4112</v>
      </c>
      <c r="E2102" s="206" t="s">
        <v>4139</v>
      </c>
      <c r="F2102" s="206" t="s">
        <v>4136</v>
      </c>
      <c r="G2102" s="208" t="s">
        <v>2875</v>
      </c>
      <c r="H2102" s="313"/>
      <c r="I2102" s="209">
        <v>760000</v>
      </c>
      <c r="J2102" s="434">
        <f t="shared" si="34"/>
        <v>4516646</v>
      </c>
      <c r="K2102" s="212" t="s">
        <v>4158</v>
      </c>
    </row>
    <row r="2103" spans="1:242" s="566" customFormat="1" hidden="1" x14ac:dyDescent="0.25">
      <c r="A2103" s="488"/>
      <c r="B2103" s="481">
        <v>396</v>
      </c>
      <c r="C2103" s="428">
        <v>44123</v>
      </c>
      <c r="D2103" s="429" t="s">
        <v>4113</v>
      </c>
      <c r="E2103" s="429"/>
      <c r="F2103" s="488"/>
      <c r="G2103" s="430"/>
      <c r="H2103" s="577">
        <v>9124539</v>
      </c>
      <c r="I2103" s="581"/>
      <c r="J2103" s="434">
        <f t="shared" si="34"/>
        <v>13641185</v>
      </c>
      <c r="K2103" s="489" t="s">
        <v>3695</v>
      </c>
      <c r="L2103" s="530"/>
      <c r="M2103" s="488"/>
      <c r="N2103" s="530"/>
      <c r="O2103" s="530"/>
      <c r="P2103" s="530"/>
      <c r="Q2103" s="530"/>
      <c r="R2103" s="530"/>
      <c r="S2103" s="530"/>
      <c r="T2103" s="530"/>
      <c r="U2103" s="530"/>
      <c r="V2103" s="530"/>
      <c r="W2103" s="530"/>
      <c r="X2103" s="530"/>
      <c r="Y2103" s="530"/>
      <c r="Z2103" s="530"/>
      <c r="AA2103" s="530"/>
      <c r="AB2103" s="530"/>
      <c r="AC2103" s="530"/>
      <c r="AD2103" s="530"/>
      <c r="AE2103" s="530"/>
      <c r="AF2103" s="530"/>
      <c r="AG2103" s="530"/>
      <c r="AH2103" s="530"/>
      <c r="AI2103" s="530"/>
      <c r="AJ2103" s="488"/>
      <c r="AK2103" s="488"/>
      <c r="AL2103" s="488"/>
      <c r="AM2103" s="488"/>
      <c r="AN2103" s="488"/>
      <c r="AO2103" s="488"/>
      <c r="AP2103" s="488"/>
      <c r="AQ2103" s="488"/>
      <c r="AR2103" s="488"/>
      <c r="AS2103" s="488"/>
      <c r="AT2103" s="488"/>
      <c r="AU2103" s="488"/>
      <c r="AV2103" s="488"/>
      <c r="AW2103" s="488"/>
      <c r="AX2103" s="488"/>
      <c r="AY2103" s="488"/>
      <c r="AZ2103" s="488"/>
      <c r="BA2103" s="488"/>
      <c r="BB2103" s="488"/>
      <c r="BC2103" s="488"/>
      <c r="BD2103" s="488"/>
      <c r="BE2103" s="488"/>
      <c r="BF2103" s="488"/>
      <c r="BG2103" s="488"/>
      <c r="BH2103" s="488"/>
      <c r="BI2103" s="488"/>
      <c r="BJ2103" s="488"/>
      <c r="BK2103" s="488"/>
      <c r="BL2103" s="488"/>
      <c r="BM2103" s="488"/>
      <c r="BN2103" s="488"/>
      <c r="BO2103" s="488"/>
      <c r="BP2103" s="488"/>
      <c r="BQ2103" s="488"/>
      <c r="BR2103" s="488"/>
      <c r="BS2103" s="488"/>
      <c r="BT2103" s="488"/>
      <c r="BU2103" s="488"/>
      <c r="BV2103" s="488"/>
      <c r="BW2103" s="488"/>
      <c r="BX2103" s="488"/>
      <c r="BY2103" s="488"/>
      <c r="BZ2103" s="488"/>
      <c r="CA2103" s="488"/>
      <c r="CB2103" s="488"/>
      <c r="CC2103" s="488"/>
      <c r="CD2103" s="488"/>
      <c r="CE2103" s="488"/>
      <c r="CF2103" s="488"/>
      <c r="CG2103" s="488"/>
      <c r="CH2103" s="488"/>
      <c r="CI2103" s="488"/>
      <c r="CJ2103" s="488"/>
      <c r="CK2103" s="488"/>
      <c r="CL2103" s="488"/>
      <c r="CM2103" s="488"/>
      <c r="CN2103" s="488"/>
      <c r="CO2103" s="488"/>
      <c r="CP2103" s="488"/>
      <c r="CQ2103" s="488"/>
      <c r="CR2103" s="488"/>
      <c r="CS2103" s="488"/>
      <c r="CT2103" s="488"/>
      <c r="CU2103" s="488"/>
      <c r="CV2103" s="488"/>
      <c r="CW2103" s="488"/>
      <c r="CX2103" s="488"/>
      <c r="CY2103" s="488"/>
      <c r="CZ2103" s="488"/>
      <c r="DA2103" s="488"/>
      <c r="DB2103" s="488"/>
      <c r="DC2103" s="488"/>
      <c r="DD2103" s="488"/>
      <c r="DE2103" s="488"/>
      <c r="DF2103" s="488"/>
      <c r="DG2103" s="488"/>
      <c r="DH2103" s="488"/>
      <c r="DI2103" s="488"/>
      <c r="DJ2103" s="488"/>
      <c r="DK2103" s="488"/>
      <c r="DL2103" s="488"/>
      <c r="DM2103" s="488"/>
      <c r="DN2103" s="488"/>
      <c r="DO2103" s="488"/>
      <c r="DP2103" s="488"/>
      <c r="DQ2103" s="488"/>
      <c r="DR2103" s="488"/>
      <c r="DS2103" s="488"/>
      <c r="DT2103" s="488"/>
      <c r="DU2103" s="488"/>
      <c r="DV2103" s="488"/>
      <c r="DW2103" s="488"/>
      <c r="DX2103" s="488"/>
      <c r="DY2103" s="488"/>
      <c r="DZ2103" s="488"/>
      <c r="EA2103" s="488"/>
      <c r="EB2103" s="488"/>
      <c r="EC2103" s="488"/>
      <c r="ED2103" s="488"/>
      <c r="EE2103" s="488"/>
      <c r="EF2103" s="488"/>
      <c r="EG2103" s="488"/>
      <c r="EH2103" s="488"/>
      <c r="EI2103" s="488"/>
      <c r="EJ2103" s="488"/>
      <c r="EK2103" s="488"/>
      <c r="EL2103" s="488"/>
      <c r="EM2103" s="488"/>
      <c r="EN2103" s="488"/>
      <c r="EO2103" s="488"/>
      <c r="EP2103" s="488"/>
      <c r="EQ2103" s="488"/>
      <c r="ER2103" s="488"/>
      <c r="ES2103" s="488"/>
      <c r="ET2103" s="488"/>
      <c r="EU2103" s="488"/>
      <c r="EV2103" s="488"/>
      <c r="EW2103" s="488"/>
      <c r="EX2103" s="488"/>
      <c r="EY2103" s="488"/>
      <c r="EZ2103" s="488"/>
      <c r="FA2103" s="488"/>
      <c r="FB2103" s="488"/>
      <c r="FC2103" s="488"/>
      <c r="FD2103" s="488"/>
      <c r="FE2103" s="488"/>
      <c r="FF2103" s="488"/>
      <c r="FG2103" s="488"/>
      <c r="FH2103" s="488"/>
      <c r="FI2103" s="488"/>
      <c r="FJ2103" s="488"/>
      <c r="FK2103" s="488"/>
      <c r="FL2103" s="488"/>
      <c r="FM2103" s="488"/>
      <c r="FN2103" s="488"/>
      <c r="FO2103" s="488"/>
      <c r="FP2103" s="488"/>
      <c r="FQ2103" s="488"/>
      <c r="FR2103" s="488"/>
      <c r="FS2103" s="488"/>
      <c r="FT2103" s="488"/>
      <c r="FU2103" s="488"/>
      <c r="FV2103" s="488"/>
      <c r="FW2103" s="488"/>
      <c r="FX2103" s="488"/>
      <c r="FY2103" s="488"/>
      <c r="FZ2103" s="488"/>
      <c r="GA2103" s="488"/>
      <c r="GB2103" s="488"/>
      <c r="GC2103" s="488"/>
      <c r="GD2103" s="488"/>
      <c r="GE2103" s="488"/>
      <c r="GF2103" s="488"/>
      <c r="GG2103" s="488"/>
      <c r="GH2103" s="488"/>
      <c r="GI2103" s="488"/>
      <c r="GJ2103" s="488"/>
      <c r="GK2103" s="488"/>
      <c r="GL2103" s="488"/>
      <c r="GM2103" s="488"/>
      <c r="GN2103" s="488"/>
      <c r="GO2103" s="488"/>
      <c r="GP2103" s="488"/>
      <c r="GQ2103" s="488"/>
      <c r="GR2103" s="488"/>
      <c r="GS2103" s="488"/>
      <c r="GT2103" s="488"/>
      <c r="GU2103" s="488"/>
      <c r="GV2103" s="488"/>
      <c r="GW2103" s="488"/>
      <c r="GX2103" s="488"/>
      <c r="GY2103" s="488"/>
      <c r="GZ2103" s="488"/>
      <c r="HA2103" s="488"/>
      <c r="HB2103" s="488"/>
      <c r="HC2103" s="488"/>
      <c r="HD2103" s="488"/>
      <c r="HE2103" s="488"/>
      <c r="HF2103" s="488"/>
      <c r="HG2103" s="488"/>
      <c r="HH2103" s="488"/>
      <c r="HI2103" s="488"/>
      <c r="HJ2103" s="488"/>
      <c r="HK2103" s="488"/>
      <c r="HL2103" s="488"/>
      <c r="HM2103" s="488"/>
      <c r="HN2103" s="488"/>
      <c r="HO2103" s="488"/>
      <c r="HP2103" s="488"/>
      <c r="HQ2103" s="488"/>
      <c r="HR2103" s="488"/>
      <c r="HS2103" s="488"/>
      <c r="HT2103" s="488"/>
      <c r="HU2103" s="488"/>
      <c r="HV2103" s="488"/>
      <c r="HW2103" s="488"/>
      <c r="HX2103" s="488"/>
      <c r="HY2103" s="488"/>
      <c r="HZ2103" s="488"/>
      <c r="IA2103" s="488"/>
      <c r="IB2103" s="488"/>
      <c r="IC2103" s="488"/>
      <c r="ID2103" s="488"/>
      <c r="IE2103" s="488"/>
      <c r="IF2103" s="488"/>
      <c r="IG2103" s="488"/>
      <c r="IH2103" s="488"/>
    </row>
    <row r="2104" spans="1:242" hidden="1" x14ac:dyDescent="0.25">
      <c r="B2104" s="245">
        <v>397</v>
      </c>
      <c r="C2104" s="207">
        <v>44123</v>
      </c>
      <c r="D2104" s="206" t="s">
        <v>4114</v>
      </c>
      <c r="E2104" s="206"/>
      <c r="F2104" s="206" t="s">
        <v>4137</v>
      </c>
      <c r="G2104" s="208" t="s">
        <v>2320</v>
      </c>
      <c r="H2104" s="313">
        <v>192899</v>
      </c>
      <c r="I2104" s="209"/>
      <c r="J2104" s="434">
        <f t="shared" si="34"/>
        <v>13834084</v>
      </c>
      <c r="K2104" s="212" t="s">
        <v>4178</v>
      </c>
    </row>
    <row r="2105" spans="1:242" hidden="1" x14ac:dyDescent="0.25">
      <c r="B2105" s="245">
        <v>398</v>
      </c>
      <c r="C2105" s="207">
        <v>44123</v>
      </c>
      <c r="D2105" s="206" t="s">
        <v>4115</v>
      </c>
      <c r="E2105" s="206"/>
      <c r="F2105" s="206" t="s">
        <v>4138</v>
      </c>
      <c r="G2105" s="208" t="s">
        <v>2320</v>
      </c>
      <c r="H2105" s="313"/>
      <c r="I2105" s="209">
        <v>678000</v>
      </c>
      <c r="J2105" s="434">
        <f t="shared" si="34"/>
        <v>13156084</v>
      </c>
      <c r="K2105" s="212" t="s">
        <v>3267</v>
      </c>
    </row>
    <row r="2106" spans="1:242" hidden="1" x14ac:dyDescent="0.25">
      <c r="B2106" s="245">
        <v>399</v>
      </c>
      <c r="C2106" s="207">
        <v>44124</v>
      </c>
      <c r="D2106" s="206" t="s">
        <v>4117</v>
      </c>
      <c r="E2106" s="206" t="s">
        <v>4140</v>
      </c>
      <c r="F2106" s="206"/>
      <c r="G2106" s="208" t="s">
        <v>787</v>
      </c>
      <c r="H2106" s="313"/>
      <c r="I2106" s="475">
        <v>1500000</v>
      </c>
      <c r="J2106" s="434">
        <f t="shared" si="34"/>
        <v>11656084</v>
      </c>
      <c r="K2106" s="212" t="s">
        <v>4212</v>
      </c>
    </row>
    <row r="2107" spans="1:242" hidden="1" x14ac:dyDescent="0.25">
      <c r="B2107" s="245">
        <v>400</v>
      </c>
      <c r="C2107" s="207">
        <v>44124</v>
      </c>
      <c r="D2107" s="206" t="s">
        <v>4116</v>
      </c>
      <c r="E2107" s="206" t="s">
        <v>4141</v>
      </c>
      <c r="F2107" s="206" t="s">
        <v>4142</v>
      </c>
      <c r="G2107" s="208" t="s">
        <v>343</v>
      </c>
      <c r="H2107" s="313"/>
      <c r="I2107" s="209">
        <v>1000000</v>
      </c>
      <c r="J2107" s="434">
        <f t="shared" si="34"/>
        <v>10656084</v>
      </c>
      <c r="K2107" s="212" t="s">
        <v>4159</v>
      </c>
    </row>
    <row r="2108" spans="1:242" hidden="1" x14ac:dyDescent="0.25">
      <c r="B2108" s="245">
        <v>401</v>
      </c>
      <c r="C2108" s="207">
        <v>44124</v>
      </c>
      <c r="D2108" s="206" t="s">
        <v>4118</v>
      </c>
      <c r="E2108" s="206"/>
      <c r="F2108" s="206" t="s">
        <v>4143</v>
      </c>
      <c r="G2108" s="208" t="s">
        <v>559</v>
      </c>
      <c r="H2108" s="313"/>
      <c r="I2108" s="209">
        <v>21500</v>
      </c>
      <c r="J2108" s="434">
        <f t="shared" si="34"/>
        <v>10634584</v>
      </c>
      <c r="K2108" s="212" t="s">
        <v>4160</v>
      </c>
    </row>
    <row r="2109" spans="1:242" hidden="1" x14ac:dyDescent="0.25">
      <c r="B2109" s="245">
        <v>402</v>
      </c>
      <c r="C2109" s="207">
        <v>44124</v>
      </c>
      <c r="D2109" s="206" t="s">
        <v>4119</v>
      </c>
      <c r="E2109" s="206" t="s">
        <v>4144</v>
      </c>
      <c r="F2109" s="206" t="s">
        <v>4251</v>
      </c>
      <c r="G2109" s="208" t="s">
        <v>2262</v>
      </c>
      <c r="H2109" s="313"/>
      <c r="I2109" s="209">
        <v>1000000</v>
      </c>
      <c r="J2109" s="434">
        <f t="shared" si="34"/>
        <v>9634584</v>
      </c>
      <c r="K2109" s="212" t="s">
        <v>4249</v>
      </c>
    </row>
    <row r="2110" spans="1:242" hidden="1" x14ac:dyDescent="0.25">
      <c r="B2110" s="245">
        <v>403</v>
      </c>
      <c r="C2110" s="207">
        <v>44125</v>
      </c>
      <c r="D2110" s="206" t="s">
        <v>4120</v>
      </c>
      <c r="E2110" s="206" t="s">
        <v>4145</v>
      </c>
      <c r="F2110" s="206" t="s">
        <v>4252</v>
      </c>
      <c r="G2110" s="208" t="s">
        <v>559</v>
      </c>
      <c r="H2110" s="313"/>
      <c r="I2110" s="209">
        <v>150000</v>
      </c>
      <c r="J2110" s="434">
        <f t="shared" si="34"/>
        <v>9484584</v>
      </c>
      <c r="K2110" s="212" t="s">
        <v>4250</v>
      </c>
    </row>
    <row r="2111" spans="1:242" hidden="1" x14ac:dyDescent="0.25">
      <c r="B2111" s="245">
        <v>404</v>
      </c>
      <c r="C2111" s="207">
        <v>44126</v>
      </c>
      <c r="D2111" s="206" t="s">
        <v>4121</v>
      </c>
      <c r="E2111" s="206"/>
      <c r="F2111" s="206" t="s">
        <v>4146</v>
      </c>
      <c r="G2111" s="208" t="s">
        <v>2875</v>
      </c>
      <c r="H2111" s="313">
        <v>101300</v>
      </c>
      <c r="I2111" s="209"/>
      <c r="J2111" s="434">
        <f t="shared" si="34"/>
        <v>9585884</v>
      </c>
      <c r="K2111" s="212" t="s">
        <v>4161</v>
      </c>
    </row>
    <row r="2112" spans="1:242" hidden="1" x14ac:dyDescent="0.25">
      <c r="B2112" s="245">
        <v>405</v>
      </c>
      <c r="C2112" s="207">
        <v>44126</v>
      </c>
      <c r="D2112" s="206" t="s">
        <v>4122</v>
      </c>
      <c r="E2112" s="206"/>
      <c r="F2112" s="206" t="s">
        <v>4147</v>
      </c>
      <c r="G2112" s="208" t="s">
        <v>2875</v>
      </c>
      <c r="H2112" s="313"/>
      <c r="I2112" s="209">
        <v>129825</v>
      </c>
      <c r="J2112" s="434">
        <f t="shared" si="34"/>
        <v>9456059</v>
      </c>
      <c r="K2112" s="212" t="s">
        <v>4162</v>
      </c>
    </row>
    <row r="2113" spans="1:242" hidden="1" x14ac:dyDescent="0.25">
      <c r="B2113" s="245">
        <v>406</v>
      </c>
      <c r="C2113" s="207">
        <v>44126</v>
      </c>
      <c r="D2113" s="206" t="s">
        <v>4123</v>
      </c>
      <c r="E2113" s="206"/>
      <c r="F2113" s="206" t="s">
        <v>4136</v>
      </c>
      <c r="G2113" s="208" t="s">
        <v>2875</v>
      </c>
      <c r="H2113" s="313">
        <v>4800</v>
      </c>
      <c r="I2113" s="209"/>
      <c r="J2113" s="434">
        <f t="shared" si="34"/>
        <v>9460859</v>
      </c>
      <c r="K2113" s="212" t="s">
        <v>4163</v>
      </c>
    </row>
    <row r="2114" spans="1:242" hidden="1" x14ac:dyDescent="0.25">
      <c r="B2114" s="245">
        <v>407</v>
      </c>
      <c r="C2114" s="207">
        <v>44127</v>
      </c>
      <c r="D2114" s="206" t="s">
        <v>4124</v>
      </c>
      <c r="E2114" s="206"/>
      <c r="F2114" s="206" t="s">
        <v>4142</v>
      </c>
      <c r="G2114" s="208" t="s">
        <v>343</v>
      </c>
      <c r="H2114" s="313">
        <v>129450</v>
      </c>
      <c r="I2114" s="209"/>
      <c r="J2114" s="434">
        <f t="shared" si="34"/>
        <v>9590309</v>
      </c>
      <c r="K2114" s="212" t="s">
        <v>4164</v>
      </c>
    </row>
    <row r="2115" spans="1:242" hidden="1" x14ac:dyDescent="0.25">
      <c r="B2115" s="245">
        <v>408</v>
      </c>
      <c r="C2115" s="207">
        <v>44127</v>
      </c>
      <c r="D2115" s="206" t="s">
        <v>4125</v>
      </c>
      <c r="E2115" s="206"/>
      <c r="F2115" s="206" t="s">
        <v>4148</v>
      </c>
      <c r="G2115" s="208" t="s">
        <v>343</v>
      </c>
      <c r="H2115" s="313"/>
      <c r="I2115" s="209">
        <v>378000</v>
      </c>
      <c r="J2115" s="434">
        <f t="shared" si="34"/>
        <v>9212309</v>
      </c>
      <c r="K2115" s="212" t="s">
        <v>3267</v>
      </c>
    </row>
    <row r="2116" spans="1:242" hidden="1" x14ac:dyDescent="0.25">
      <c r="B2116" s="245">
        <v>409</v>
      </c>
      <c r="C2116" s="207">
        <v>44127</v>
      </c>
      <c r="D2116" s="206" t="s">
        <v>4126</v>
      </c>
      <c r="E2116" s="206"/>
      <c r="F2116" s="206" t="s">
        <v>4149</v>
      </c>
      <c r="G2116" s="208" t="s">
        <v>282</v>
      </c>
      <c r="H2116" s="313"/>
      <c r="I2116" s="209">
        <v>160000</v>
      </c>
      <c r="J2116" s="434">
        <f t="shared" si="34"/>
        <v>9052309</v>
      </c>
      <c r="K2116" s="212" t="s">
        <v>3267</v>
      </c>
    </row>
    <row r="2117" spans="1:242" hidden="1" x14ac:dyDescent="0.25">
      <c r="B2117" s="245">
        <v>410</v>
      </c>
      <c r="C2117" s="207">
        <v>44128</v>
      </c>
      <c r="D2117" s="206" t="s">
        <v>4127</v>
      </c>
      <c r="E2117" s="206"/>
      <c r="F2117" s="206" t="s">
        <v>4150</v>
      </c>
      <c r="G2117" s="208" t="s">
        <v>561</v>
      </c>
      <c r="H2117" s="313">
        <v>5000</v>
      </c>
      <c r="I2117" s="209"/>
      <c r="J2117" s="434">
        <f t="shared" si="34"/>
        <v>9057309</v>
      </c>
      <c r="K2117" s="212" t="s">
        <v>4165</v>
      </c>
    </row>
    <row r="2118" spans="1:242" hidden="1" x14ac:dyDescent="0.25">
      <c r="B2118" s="245">
        <v>411</v>
      </c>
      <c r="C2118" s="207">
        <v>44128</v>
      </c>
      <c r="D2118" s="206" t="s">
        <v>4128</v>
      </c>
      <c r="E2118" s="206"/>
      <c r="F2118" s="206" t="s">
        <v>4151</v>
      </c>
      <c r="G2118" s="208" t="s">
        <v>561</v>
      </c>
      <c r="H2118" s="313"/>
      <c r="I2118" s="209">
        <v>6645</v>
      </c>
      <c r="J2118" s="434">
        <f t="shared" si="34"/>
        <v>9050664</v>
      </c>
      <c r="K2118" s="212" t="s">
        <v>4166</v>
      </c>
    </row>
    <row r="2119" spans="1:242" hidden="1" x14ac:dyDescent="0.25">
      <c r="B2119" s="245">
        <v>412</v>
      </c>
      <c r="C2119" s="207">
        <v>44128</v>
      </c>
      <c r="D2119" s="206" t="s">
        <v>4129</v>
      </c>
      <c r="E2119" s="206"/>
      <c r="F2119" s="206" t="s">
        <v>4152</v>
      </c>
      <c r="G2119" s="208" t="s">
        <v>1885</v>
      </c>
      <c r="H2119" s="313"/>
      <c r="I2119" s="209">
        <v>69923</v>
      </c>
      <c r="J2119" s="434">
        <f t="shared" si="34"/>
        <v>8980741</v>
      </c>
      <c r="K2119" s="212" t="s">
        <v>3267</v>
      </c>
    </row>
    <row r="2120" spans="1:242" hidden="1" x14ac:dyDescent="0.25">
      <c r="B2120" s="245">
        <v>413</v>
      </c>
      <c r="C2120" s="207">
        <v>44128</v>
      </c>
      <c r="D2120" s="206" t="s">
        <v>4130</v>
      </c>
      <c r="E2120" s="206"/>
      <c r="F2120" s="206" t="s">
        <v>4153</v>
      </c>
      <c r="G2120" s="208" t="s">
        <v>1885</v>
      </c>
      <c r="H2120" s="313"/>
      <c r="I2120" s="209">
        <v>78700</v>
      </c>
      <c r="J2120" s="434">
        <f t="shared" si="34"/>
        <v>8902041</v>
      </c>
      <c r="K2120" s="212" t="s">
        <v>3267</v>
      </c>
    </row>
    <row r="2121" spans="1:242" hidden="1" x14ac:dyDescent="0.25">
      <c r="B2121" s="245">
        <v>414</v>
      </c>
      <c r="C2121" s="207">
        <v>44128</v>
      </c>
      <c r="D2121" s="206" t="s">
        <v>4131</v>
      </c>
      <c r="E2121" s="206"/>
      <c r="F2121" s="206" t="s">
        <v>4154</v>
      </c>
      <c r="G2121" s="208" t="s">
        <v>1885</v>
      </c>
      <c r="H2121" s="313"/>
      <c r="I2121" s="209">
        <v>98500</v>
      </c>
      <c r="J2121" s="434">
        <f t="shared" si="34"/>
        <v>8803541</v>
      </c>
      <c r="K2121" s="212" t="s">
        <v>3267</v>
      </c>
    </row>
    <row r="2122" spans="1:242" hidden="1" x14ac:dyDescent="0.25">
      <c r="B2122" s="245">
        <v>415</v>
      </c>
      <c r="C2122" s="207">
        <v>44128</v>
      </c>
      <c r="D2122" s="206" t="s">
        <v>4132</v>
      </c>
      <c r="E2122" s="206"/>
      <c r="F2122" s="206" t="s">
        <v>4155</v>
      </c>
      <c r="G2122" s="208" t="s">
        <v>1885</v>
      </c>
      <c r="H2122" s="313"/>
      <c r="I2122" s="209">
        <v>45700</v>
      </c>
      <c r="J2122" s="434">
        <f t="shared" si="34"/>
        <v>8757841</v>
      </c>
      <c r="K2122" s="212" t="s">
        <v>3267</v>
      </c>
    </row>
    <row r="2123" spans="1:242" hidden="1" x14ac:dyDescent="0.25">
      <c r="B2123" s="245">
        <v>416</v>
      </c>
      <c r="C2123" s="207">
        <v>44128</v>
      </c>
      <c r="D2123" s="206" t="s">
        <v>4133</v>
      </c>
      <c r="E2123" s="206"/>
      <c r="F2123" s="206" t="s">
        <v>4156</v>
      </c>
      <c r="G2123" s="208" t="s">
        <v>1885</v>
      </c>
      <c r="H2123" s="313"/>
      <c r="I2123" s="209">
        <v>74900</v>
      </c>
      <c r="J2123" s="434">
        <f t="shared" si="34"/>
        <v>8682941</v>
      </c>
      <c r="K2123" s="212" t="s">
        <v>3267</v>
      </c>
    </row>
    <row r="2124" spans="1:242" hidden="1" x14ac:dyDescent="0.25">
      <c r="B2124" s="245">
        <v>417</v>
      </c>
      <c r="C2124" s="207">
        <v>44128</v>
      </c>
      <c r="D2124" s="206" t="s">
        <v>4134</v>
      </c>
      <c r="E2124" s="206"/>
      <c r="F2124" s="206" t="s">
        <v>4157</v>
      </c>
      <c r="G2124" s="208" t="s">
        <v>1885</v>
      </c>
      <c r="H2124" s="313"/>
      <c r="I2124" s="209">
        <v>15600</v>
      </c>
      <c r="J2124" s="434">
        <f t="shared" si="34"/>
        <v>8667341</v>
      </c>
      <c r="K2124" s="212" t="s">
        <v>3267</v>
      </c>
    </row>
    <row r="2125" spans="1:242" hidden="1" x14ac:dyDescent="0.25">
      <c r="B2125" s="245">
        <v>418</v>
      </c>
      <c r="C2125" s="207">
        <v>44128</v>
      </c>
      <c r="D2125" s="206" t="s">
        <v>4180</v>
      </c>
      <c r="E2125" s="206"/>
      <c r="F2125" s="206"/>
      <c r="G2125" s="208" t="s">
        <v>787</v>
      </c>
      <c r="H2125" s="313">
        <v>1750000</v>
      </c>
      <c r="I2125" s="209"/>
      <c r="J2125" s="434">
        <f t="shared" ref="J2125:J2188" si="35">J2124+H2125-I2125</f>
        <v>10417341</v>
      </c>
      <c r="K2125" s="212" t="s">
        <v>4181</v>
      </c>
    </row>
    <row r="2126" spans="1:242" s="566" customFormat="1" hidden="1" x14ac:dyDescent="0.25">
      <c r="A2126" s="488"/>
      <c r="B2126" s="245">
        <v>419</v>
      </c>
      <c r="C2126" s="428">
        <v>44130</v>
      </c>
      <c r="D2126" s="429" t="s">
        <v>4184</v>
      </c>
      <c r="E2126" s="429"/>
      <c r="F2126" s="429"/>
      <c r="G2126" s="430"/>
      <c r="H2126" s="577">
        <v>9388159</v>
      </c>
      <c r="I2126" s="581"/>
      <c r="J2126" s="434">
        <f t="shared" si="35"/>
        <v>19805500</v>
      </c>
      <c r="K2126" s="446" t="s">
        <v>3695</v>
      </c>
      <c r="L2126" s="530"/>
      <c r="M2126" s="488"/>
      <c r="N2126" s="530"/>
      <c r="O2126" s="530"/>
      <c r="P2126" s="530"/>
      <c r="Q2126" s="530"/>
      <c r="R2126" s="530"/>
      <c r="S2126" s="530"/>
      <c r="T2126" s="530"/>
      <c r="U2126" s="530"/>
      <c r="V2126" s="530"/>
      <c r="W2126" s="530"/>
      <c r="X2126" s="530"/>
      <c r="Y2126" s="530"/>
      <c r="Z2126" s="530"/>
      <c r="AA2126" s="530"/>
      <c r="AB2126" s="530"/>
      <c r="AC2126" s="530"/>
      <c r="AD2126" s="530"/>
      <c r="AE2126" s="530"/>
      <c r="AF2126" s="530"/>
      <c r="AG2126" s="530"/>
      <c r="AH2126" s="530"/>
      <c r="AI2126" s="530"/>
      <c r="AJ2126" s="488"/>
      <c r="AK2126" s="488"/>
      <c r="AL2126" s="488"/>
      <c r="AM2126" s="488"/>
      <c r="AN2126" s="488"/>
      <c r="AO2126" s="488"/>
      <c r="AP2126" s="488"/>
      <c r="AQ2126" s="488"/>
      <c r="AR2126" s="488"/>
      <c r="AS2126" s="488"/>
      <c r="AT2126" s="488"/>
      <c r="AU2126" s="488"/>
      <c r="AV2126" s="488"/>
      <c r="AW2126" s="488"/>
      <c r="AX2126" s="488"/>
      <c r="AY2126" s="488"/>
      <c r="AZ2126" s="488"/>
      <c r="BA2126" s="488"/>
      <c r="BB2126" s="488"/>
      <c r="BC2126" s="488"/>
      <c r="BD2126" s="488"/>
      <c r="BE2126" s="488"/>
      <c r="BF2126" s="488"/>
      <c r="BG2126" s="488"/>
      <c r="BH2126" s="488"/>
      <c r="BI2126" s="488"/>
      <c r="BJ2126" s="488"/>
      <c r="BK2126" s="488"/>
      <c r="BL2126" s="488"/>
      <c r="BM2126" s="488"/>
      <c r="BN2126" s="488"/>
      <c r="BO2126" s="488"/>
      <c r="BP2126" s="488"/>
      <c r="BQ2126" s="488"/>
      <c r="BR2126" s="488"/>
      <c r="BS2126" s="488"/>
      <c r="BT2126" s="488"/>
      <c r="BU2126" s="488"/>
      <c r="BV2126" s="488"/>
      <c r="BW2126" s="488"/>
      <c r="BX2126" s="488"/>
      <c r="BY2126" s="488"/>
      <c r="BZ2126" s="488"/>
      <c r="CA2126" s="488"/>
      <c r="CB2126" s="488"/>
      <c r="CC2126" s="488"/>
      <c r="CD2126" s="488"/>
      <c r="CE2126" s="488"/>
      <c r="CF2126" s="488"/>
      <c r="CG2126" s="488"/>
      <c r="CH2126" s="488"/>
      <c r="CI2126" s="488"/>
      <c r="CJ2126" s="488"/>
      <c r="CK2126" s="488"/>
      <c r="CL2126" s="488"/>
      <c r="CM2126" s="488"/>
      <c r="CN2126" s="488"/>
      <c r="CO2126" s="488"/>
      <c r="CP2126" s="488"/>
      <c r="CQ2126" s="488"/>
      <c r="CR2126" s="488"/>
      <c r="CS2126" s="488"/>
      <c r="CT2126" s="488"/>
      <c r="CU2126" s="488"/>
      <c r="CV2126" s="488"/>
      <c r="CW2126" s="488"/>
      <c r="CX2126" s="488"/>
      <c r="CY2126" s="488"/>
      <c r="CZ2126" s="488"/>
      <c r="DA2126" s="488"/>
      <c r="DB2126" s="488"/>
      <c r="DC2126" s="488"/>
      <c r="DD2126" s="488"/>
      <c r="DE2126" s="488"/>
      <c r="DF2126" s="488"/>
      <c r="DG2126" s="488"/>
      <c r="DH2126" s="488"/>
      <c r="DI2126" s="488"/>
      <c r="DJ2126" s="488"/>
      <c r="DK2126" s="488"/>
      <c r="DL2126" s="488"/>
      <c r="DM2126" s="488"/>
      <c r="DN2126" s="488"/>
      <c r="DO2126" s="488"/>
      <c r="DP2126" s="488"/>
      <c r="DQ2126" s="488"/>
      <c r="DR2126" s="488"/>
      <c r="DS2126" s="488"/>
      <c r="DT2126" s="488"/>
      <c r="DU2126" s="488"/>
      <c r="DV2126" s="488"/>
      <c r="DW2126" s="488"/>
      <c r="DX2126" s="488"/>
      <c r="DY2126" s="488"/>
      <c r="DZ2126" s="488"/>
      <c r="EA2126" s="488"/>
      <c r="EB2126" s="488"/>
      <c r="EC2126" s="488"/>
      <c r="ED2126" s="488"/>
      <c r="EE2126" s="488"/>
      <c r="EF2126" s="488"/>
      <c r="EG2126" s="488"/>
      <c r="EH2126" s="488"/>
      <c r="EI2126" s="488"/>
      <c r="EJ2126" s="488"/>
      <c r="EK2126" s="488"/>
      <c r="EL2126" s="488"/>
      <c r="EM2126" s="488"/>
      <c r="EN2126" s="488"/>
      <c r="EO2126" s="488"/>
      <c r="EP2126" s="488"/>
      <c r="EQ2126" s="488"/>
      <c r="ER2126" s="488"/>
      <c r="ES2126" s="488"/>
      <c r="ET2126" s="488"/>
      <c r="EU2126" s="488"/>
      <c r="EV2126" s="488"/>
      <c r="EW2126" s="488"/>
      <c r="EX2126" s="488"/>
      <c r="EY2126" s="488"/>
      <c r="EZ2126" s="488"/>
      <c r="FA2126" s="488"/>
      <c r="FB2126" s="488"/>
      <c r="FC2126" s="488"/>
      <c r="FD2126" s="488"/>
      <c r="FE2126" s="488"/>
      <c r="FF2126" s="488"/>
      <c r="FG2126" s="488"/>
      <c r="FH2126" s="488"/>
      <c r="FI2126" s="488"/>
      <c r="FJ2126" s="488"/>
      <c r="FK2126" s="488"/>
      <c r="FL2126" s="488"/>
      <c r="FM2126" s="488"/>
      <c r="FN2126" s="488"/>
      <c r="FO2126" s="488"/>
      <c r="FP2126" s="488"/>
      <c r="FQ2126" s="488"/>
      <c r="FR2126" s="488"/>
      <c r="FS2126" s="488"/>
      <c r="FT2126" s="488"/>
      <c r="FU2126" s="488"/>
      <c r="FV2126" s="488"/>
      <c r="FW2126" s="488"/>
      <c r="FX2126" s="488"/>
      <c r="FY2126" s="488"/>
      <c r="FZ2126" s="488"/>
      <c r="GA2126" s="488"/>
      <c r="GB2126" s="488"/>
      <c r="GC2126" s="488"/>
      <c r="GD2126" s="488"/>
      <c r="GE2126" s="488"/>
      <c r="GF2126" s="488"/>
      <c r="GG2126" s="488"/>
      <c r="GH2126" s="488"/>
      <c r="GI2126" s="488"/>
      <c r="GJ2126" s="488"/>
      <c r="GK2126" s="488"/>
      <c r="GL2126" s="488"/>
      <c r="GM2126" s="488"/>
      <c r="GN2126" s="488"/>
      <c r="GO2126" s="488"/>
      <c r="GP2126" s="488"/>
      <c r="GQ2126" s="488"/>
      <c r="GR2126" s="488"/>
      <c r="GS2126" s="488"/>
      <c r="GT2126" s="488"/>
      <c r="GU2126" s="488"/>
      <c r="GV2126" s="488"/>
      <c r="GW2126" s="488"/>
      <c r="GX2126" s="488"/>
      <c r="GY2126" s="488"/>
      <c r="GZ2126" s="488"/>
      <c r="HA2126" s="488"/>
      <c r="HB2126" s="488"/>
      <c r="HC2126" s="488"/>
      <c r="HD2126" s="488"/>
      <c r="HE2126" s="488"/>
      <c r="HF2126" s="488"/>
      <c r="HG2126" s="488"/>
      <c r="HH2126" s="488"/>
      <c r="HI2126" s="488"/>
      <c r="HJ2126" s="488"/>
      <c r="HK2126" s="488"/>
      <c r="HL2126" s="488"/>
      <c r="HM2126" s="488"/>
      <c r="HN2126" s="488"/>
      <c r="HO2126" s="488"/>
      <c r="HP2126" s="488"/>
      <c r="HQ2126" s="488"/>
      <c r="HR2126" s="488"/>
      <c r="HS2126" s="488"/>
      <c r="HT2126" s="488"/>
      <c r="HU2126" s="488"/>
      <c r="HV2126" s="488"/>
      <c r="HW2126" s="488"/>
      <c r="HX2126" s="488"/>
      <c r="HY2126" s="488"/>
      <c r="HZ2126" s="488"/>
      <c r="IA2126" s="488"/>
      <c r="IB2126" s="488"/>
      <c r="IC2126" s="488"/>
      <c r="ID2126" s="488"/>
      <c r="IE2126" s="488"/>
      <c r="IF2126" s="488"/>
      <c r="IG2126" s="488"/>
      <c r="IH2126" s="488"/>
    </row>
    <row r="2127" spans="1:242" hidden="1" x14ac:dyDescent="0.25">
      <c r="B2127" s="245">
        <v>420</v>
      </c>
      <c r="C2127" s="207">
        <v>44131</v>
      </c>
      <c r="D2127" s="206" t="s">
        <v>4189</v>
      </c>
      <c r="E2127" s="206"/>
      <c r="F2127" s="206" t="s">
        <v>4188</v>
      </c>
      <c r="G2127" s="208" t="s">
        <v>787</v>
      </c>
      <c r="H2127" s="313">
        <v>386664</v>
      </c>
      <c r="I2127" s="209"/>
      <c r="J2127" s="434">
        <f t="shared" si="35"/>
        <v>20192164</v>
      </c>
      <c r="K2127" s="212" t="s">
        <v>4190</v>
      </c>
    </row>
    <row r="2128" spans="1:242" hidden="1" x14ac:dyDescent="0.25">
      <c r="B2128" s="245">
        <v>421</v>
      </c>
      <c r="C2128" s="207">
        <v>44131</v>
      </c>
      <c r="D2128" s="206" t="s">
        <v>4191</v>
      </c>
      <c r="E2128" s="206" t="s">
        <v>4185</v>
      </c>
      <c r="F2128" s="206"/>
      <c r="G2128" s="208" t="s">
        <v>561</v>
      </c>
      <c r="H2128" s="313"/>
      <c r="I2128" s="209">
        <v>545000</v>
      </c>
      <c r="J2128" s="434">
        <f t="shared" si="35"/>
        <v>19647164</v>
      </c>
      <c r="K2128" s="212" t="s">
        <v>4397</v>
      </c>
    </row>
    <row r="2129" spans="1:242" hidden="1" x14ac:dyDescent="0.25">
      <c r="B2129" s="245">
        <v>422</v>
      </c>
      <c r="C2129" s="207">
        <v>44131</v>
      </c>
      <c r="D2129" s="206" t="s">
        <v>4192</v>
      </c>
      <c r="E2129" s="206" t="s">
        <v>4186</v>
      </c>
      <c r="F2129" s="206"/>
      <c r="G2129" s="208" t="s">
        <v>561</v>
      </c>
      <c r="H2129" s="313"/>
      <c r="I2129" s="475">
        <v>250000</v>
      </c>
      <c r="J2129" s="434">
        <f t="shared" si="35"/>
        <v>19397164</v>
      </c>
      <c r="K2129" s="212" t="s">
        <v>4228</v>
      </c>
    </row>
    <row r="2130" spans="1:242" hidden="1" x14ac:dyDescent="0.25">
      <c r="B2130" s="245">
        <v>423</v>
      </c>
      <c r="C2130" s="207">
        <v>44131</v>
      </c>
      <c r="D2130" s="206" t="s">
        <v>4193</v>
      </c>
      <c r="E2130" s="206" t="s">
        <v>4187</v>
      </c>
      <c r="F2130" s="206" t="s">
        <v>4202</v>
      </c>
      <c r="G2130" s="208" t="s">
        <v>1885</v>
      </c>
      <c r="H2130" s="313"/>
      <c r="I2130" s="209">
        <v>14600000</v>
      </c>
      <c r="J2130" s="434">
        <f t="shared" si="35"/>
        <v>4797164</v>
      </c>
      <c r="K2130" s="212" t="s">
        <v>4210</v>
      </c>
    </row>
    <row r="2131" spans="1:242" hidden="1" x14ac:dyDescent="0.25">
      <c r="B2131" s="245">
        <v>424</v>
      </c>
      <c r="C2131" s="207">
        <v>44132</v>
      </c>
      <c r="D2131" s="206" t="s">
        <v>4194</v>
      </c>
      <c r="E2131" s="206"/>
      <c r="F2131" s="206" t="s">
        <v>4203</v>
      </c>
      <c r="G2131" s="208" t="s">
        <v>282</v>
      </c>
      <c r="H2131" s="313"/>
      <c r="I2131" s="209">
        <v>440000</v>
      </c>
      <c r="J2131" s="434">
        <f t="shared" si="35"/>
        <v>4357164</v>
      </c>
      <c r="K2131" s="212" t="s">
        <v>3267</v>
      </c>
    </row>
    <row r="2132" spans="1:242" hidden="1" x14ac:dyDescent="0.25">
      <c r="B2132" s="245">
        <v>425</v>
      </c>
      <c r="C2132" s="207">
        <v>44133</v>
      </c>
      <c r="D2132" s="206" t="s">
        <v>4195</v>
      </c>
      <c r="E2132" s="206"/>
      <c r="F2132" s="206" t="s">
        <v>4204</v>
      </c>
      <c r="G2132" s="208" t="s">
        <v>3138</v>
      </c>
      <c r="H2132" s="313"/>
      <c r="I2132" s="209">
        <v>506000</v>
      </c>
      <c r="J2132" s="434">
        <f t="shared" si="35"/>
        <v>3851164</v>
      </c>
      <c r="K2132" s="212" t="s">
        <v>3267</v>
      </c>
    </row>
    <row r="2133" spans="1:242" hidden="1" x14ac:dyDescent="0.25">
      <c r="B2133" s="245">
        <v>426</v>
      </c>
      <c r="C2133" s="207">
        <v>44133</v>
      </c>
      <c r="D2133" s="206" t="s">
        <v>4196</v>
      </c>
      <c r="E2133" s="206"/>
      <c r="F2133" s="206" t="s">
        <v>4205</v>
      </c>
      <c r="G2133" s="208" t="s">
        <v>954</v>
      </c>
      <c r="H2133" s="313"/>
      <c r="I2133" s="209">
        <v>550000</v>
      </c>
      <c r="J2133" s="434">
        <f t="shared" si="35"/>
        <v>3301164</v>
      </c>
      <c r="K2133" s="212" t="s">
        <v>3267</v>
      </c>
    </row>
    <row r="2134" spans="1:242" hidden="1" x14ac:dyDescent="0.25">
      <c r="B2134" s="245">
        <v>427</v>
      </c>
      <c r="C2134" s="207">
        <v>44133</v>
      </c>
      <c r="D2134" s="206" t="s">
        <v>4197</v>
      </c>
      <c r="E2134" s="206"/>
      <c r="F2134" s="206" t="s">
        <v>4206</v>
      </c>
      <c r="G2134" s="208" t="s">
        <v>4218</v>
      </c>
      <c r="H2134" s="313"/>
      <c r="I2134" s="209">
        <v>600000</v>
      </c>
      <c r="J2134" s="434">
        <f t="shared" si="35"/>
        <v>2701164</v>
      </c>
      <c r="K2134" s="212" t="s">
        <v>3267</v>
      </c>
    </row>
    <row r="2135" spans="1:242" hidden="1" x14ac:dyDescent="0.25">
      <c r="B2135" s="245">
        <v>428</v>
      </c>
      <c r="C2135" s="207">
        <v>44133</v>
      </c>
      <c r="D2135" s="206" t="s">
        <v>4198</v>
      </c>
      <c r="E2135" s="206"/>
      <c r="F2135" s="206" t="s">
        <v>4202</v>
      </c>
      <c r="G2135" s="208" t="s">
        <v>1885</v>
      </c>
      <c r="H2135" s="313">
        <v>14207</v>
      </c>
      <c r="I2135" s="650"/>
      <c r="J2135" s="434">
        <f t="shared" si="35"/>
        <v>2715371</v>
      </c>
      <c r="K2135" s="212" t="s">
        <v>4211</v>
      </c>
    </row>
    <row r="2136" spans="1:242" hidden="1" x14ac:dyDescent="0.25">
      <c r="B2136" s="245">
        <v>429</v>
      </c>
      <c r="C2136" s="207">
        <v>44133</v>
      </c>
      <c r="D2136" s="206" t="s">
        <v>4199</v>
      </c>
      <c r="E2136" s="206"/>
      <c r="F2136" s="206" t="s">
        <v>4207</v>
      </c>
      <c r="G2136" s="208" t="s">
        <v>1885</v>
      </c>
      <c r="H2136" s="596"/>
      <c r="I2136" s="209">
        <v>70400</v>
      </c>
      <c r="J2136" s="434">
        <f t="shared" si="35"/>
        <v>2644971</v>
      </c>
      <c r="K2136" s="212" t="s">
        <v>3267</v>
      </c>
    </row>
    <row r="2137" spans="1:242" hidden="1" x14ac:dyDescent="0.25">
      <c r="B2137" s="245">
        <v>430</v>
      </c>
      <c r="C2137" s="207">
        <v>44133</v>
      </c>
      <c r="D2137" s="206" t="s">
        <v>4200</v>
      </c>
      <c r="E2137" s="206"/>
      <c r="F2137" s="206" t="s">
        <v>4208</v>
      </c>
      <c r="G2137" s="208" t="s">
        <v>1885</v>
      </c>
      <c r="H2137" s="313"/>
      <c r="I2137" s="209">
        <v>89400</v>
      </c>
      <c r="J2137" s="434">
        <f t="shared" si="35"/>
        <v>2555571</v>
      </c>
      <c r="K2137" s="212" t="s">
        <v>3267</v>
      </c>
    </row>
    <row r="2138" spans="1:242" hidden="1" x14ac:dyDescent="0.25">
      <c r="B2138" s="245">
        <v>431</v>
      </c>
      <c r="C2138" s="207">
        <v>44133</v>
      </c>
      <c r="D2138" s="206" t="s">
        <v>4201</v>
      </c>
      <c r="E2138" s="206"/>
      <c r="F2138" s="206" t="s">
        <v>4209</v>
      </c>
      <c r="G2138" s="208" t="s">
        <v>559</v>
      </c>
      <c r="H2138" s="313"/>
      <c r="I2138" s="209">
        <v>80000</v>
      </c>
      <c r="J2138" s="434">
        <f t="shared" si="35"/>
        <v>2475571</v>
      </c>
      <c r="K2138" s="212" t="s">
        <v>3267</v>
      </c>
    </row>
    <row r="2139" spans="1:242" hidden="1" x14ac:dyDescent="0.25">
      <c r="B2139" s="245">
        <v>432</v>
      </c>
      <c r="C2139" s="207">
        <v>44135</v>
      </c>
      <c r="D2139" s="206" t="s">
        <v>4213</v>
      </c>
      <c r="E2139" s="206"/>
      <c r="F2139" s="206" t="s">
        <v>4214</v>
      </c>
      <c r="G2139" s="208" t="s">
        <v>954</v>
      </c>
      <c r="H2139" s="313"/>
      <c r="I2139" s="209">
        <v>95000</v>
      </c>
      <c r="J2139" s="434">
        <f t="shared" si="35"/>
        <v>2380571</v>
      </c>
      <c r="K2139" s="212" t="s">
        <v>3267</v>
      </c>
    </row>
    <row r="2140" spans="1:242" hidden="1" x14ac:dyDescent="0.25">
      <c r="B2140" s="245">
        <v>433</v>
      </c>
      <c r="C2140" s="207">
        <v>44135</v>
      </c>
      <c r="D2140" s="206" t="s">
        <v>4215</v>
      </c>
      <c r="E2140" s="206"/>
      <c r="F2140" s="206" t="s">
        <v>4216</v>
      </c>
      <c r="G2140" s="208" t="s">
        <v>4217</v>
      </c>
      <c r="H2140" s="313"/>
      <c r="I2140" s="209">
        <v>250000</v>
      </c>
      <c r="J2140" s="434">
        <f t="shared" si="35"/>
        <v>2130571</v>
      </c>
      <c r="K2140" s="212" t="s">
        <v>3267</v>
      </c>
    </row>
    <row r="2141" spans="1:242" hidden="1" x14ac:dyDescent="0.25">
      <c r="B2141" s="245">
        <v>434</v>
      </c>
      <c r="C2141" s="207">
        <v>44135</v>
      </c>
      <c r="D2141" s="206" t="s">
        <v>4223</v>
      </c>
      <c r="E2141" s="206"/>
      <c r="F2141" s="206" t="s">
        <v>4224</v>
      </c>
      <c r="G2141" s="208" t="s">
        <v>561</v>
      </c>
      <c r="H2141" s="313">
        <v>20000</v>
      </c>
      <c r="I2141" s="209"/>
      <c r="J2141" s="434">
        <f t="shared" si="35"/>
        <v>2150571</v>
      </c>
      <c r="K2141" s="212" t="s">
        <v>4225</v>
      </c>
    </row>
    <row r="2142" spans="1:242" hidden="1" x14ac:dyDescent="0.25">
      <c r="B2142" s="266">
        <v>435</v>
      </c>
      <c r="C2142" s="207">
        <v>44135</v>
      </c>
      <c r="D2142" s="206" t="s">
        <v>4229</v>
      </c>
      <c r="E2142" s="206"/>
      <c r="F2142" s="206" t="s">
        <v>4226</v>
      </c>
      <c r="G2142" s="208" t="s">
        <v>4227</v>
      </c>
      <c r="H2142" s="313"/>
      <c r="I2142" s="209">
        <v>500000</v>
      </c>
      <c r="J2142" s="434">
        <f t="shared" si="35"/>
        <v>1650571</v>
      </c>
      <c r="K2142" s="212" t="s">
        <v>3267</v>
      </c>
    </row>
    <row r="2143" spans="1:242" s="576" customFormat="1" hidden="1" x14ac:dyDescent="0.25">
      <c r="A2143" s="574"/>
      <c r="B2143" s="491">
        <v>436</v>
      </c>
      <c r="C2143" s="492">
        <v>44137</v>
      </c>
      <c r="D2143" s="493" t="s">
        <v>4230</v>
      </c>
      <c r="E2143" s="493"/>
      <c r="F2143" s="493"/>
      <c r="G2143" s="493"/>
      <c r="H2143" s="651">
        <v>20029929</v>
      </c>
      <c r="I2143" s="652"/>
      <c r="J2143" s="434">
        <f t="shared" si="35"/>
        <v>21680500</v>
      </c>
      <c r="K2143" s="446" t="s">
        <v>3695</v>
      </c>
      <c r="L2143" s="600"/>
      <c r="M2143" s="574"/>
      <c r="N2143" s="600"/>
      <c r="O2143" s="600"/>
      <c r="P2143" s="600"/>
      <c r="Q2143" s="600"/>
      <c r="R2143" s="600"/>
      <c r="S2143" s="600"/>
      <c r="T2143" s="600"/>
      <c r="U2143" s="600"/>
      <c r="V2143" s="600"/>
      <c r="W2143" s="600"/>
      <c r="X2143" s="600"/>
      <c r="Y2143" s="600"/>
      <c r="Z2143" s="600"/>
      <c r="AA2143" s="600"/>
      <c r="AB2143" s="600"/>
      <c r="AC2143" s="600"/>
      <c r="AD2143" s="600"/>
      <c r="AE2143" s="600"/>
      <c r="AF2143" s="600"/>
      <c r="AG2143" s="600"/>
      <c r="AH2143" s="600"/>
      <c r="AI2143" s="600"/>
      <c r="AJ2143" s="574"/>
      <c r="AK2143" s="574"/>
      <c r="AL2143" s="574"/>
      <c r="AM2143" s="574"/>
      <c r="AN2143" s="574"/>
      <c r="AO2143" s="574"/>
      <c r="AP2143" s="574"/>
      <c r="AQ2143" s="574"/>
      <c r="AR2143" s="574"/>
      <c r="AS2143" s="574"/>
      <c r="AT2143" s="574"/>
      <c r="AU2143" s="574"/>
      <c r="AV2143" s="574"/>
      <c r="AW2143" s="574"/>
      <c r="AX2143" s="574"/>
      <c r="AY2143" s="574"/>
      <c r="AZ2143" s="574"/>
      <c r="BA2143" s="574"/>
      <c r="BB2143" s="574"/>
      <c r="BC2143" s="574"/>
      <c r="BD2143" s="574"/>
      <c r="BE2143" s="574"/>
      <c r="BF2143" s="574"/>
      <c r="BG2143" s="574"/>
      <c r="BH2143" s="574"/>
      <c r="BI2143" s="574"/>
      <c r="BJ2143" s="574"/>
      <c r="BK2143" s="574"/>
      <c r="BL2143" s="574"/>
      <c r="BM2143" s="574"/>
      <c r="BN2143" s="574"/>
      <c r="BO2143" s="574"/>
      <c r="BP2143" s="574"/>
      <c r="BQ2143" s="574"/>
      <c r="BR2143" s="574"/>
      <c r="BS2143" s="574"/>
      <c r="BT2143" s="574"/>
      <c r="BU2143" s="574"/>
      <c r="BV2143" s="574"/>
      <c r="BW2143" s="574"/>
      <c r="BX2143" s="574"/>
      <c r="BY2143" s="574"/>
      <c r="BZ2143" s="574"/>
      <c r="CA2143" s="574"/>
      <c r="CB2143" s="574"/>
      <c r="CC2143" s="574"/>
      <c r="CD2143" s="574"/>
      <c r="CE2143" s="574"/>
      <c r="CF2143" s="574"/>
      <c r="CG2143" s="574"/>
      <c r="CH2143" s="574"/>
      <c r="CI2143" s="574"/>
      <c r="CJ2143" s="574"/>
      <c r="CK2143" s="574"/>
      <c r="CL2143" s="574"/>
      <c r="CM2143" s="574"/>
      <c r="CN2143" s="574"/>
      <c r="CO2143" s="574"/>
      <c r="CP2143" s="574"/>
      <c r="CQ2143" s="574"/>
      <c r="CR2143" s="574"/>
      <c r="CS2143" s="574"/>
      <c r="CT2143" s="574"/>
      <c r="CU2143" s="574"/>
      <c r="CV2143" s="574"/>
      <c r="CW2143" s="574"/>
      <c r="CX2143" s="574"/>
      <c r="CY2143" s="574"/>
      <c r="CZ2143" s="574"/>
      <c r="DA2143" s="574"/>
      <c r="DB2143" s="574"/>
      <c r="DC2143" s="574"/>
      <c r="DD2143" s="574"/>
      <c r="DE2143" s="574"/>
      <c r="DF2143" s="574"/>
      <c r="DG2143" s="574"/>
      <c r="DH2143" s="574"/>
      <c r="DI2143" s="574"/>
      <c r="DJ2143" s="574"/>
      <c r="DK2143" s="574"/>
      <c r="DL2143" s="574"/>
      <c r="DM2143" s="574"/>
      <c r="DN2143" s="574"/>
      <c r="DO2143" s="574"/>
      <c r="DP2143" s="574"/>
      <c r="DQ2143" s="574"/>
      <c r="DR2143" s="574"/>
      <c r="DS2143" s="574"/>
      <c r="DT2143" s="574"/>
      <c r="DU2143" s="574"/>
      <c r="DV2143" s="574"/>
      <c r="DW2143" s="574"/>
      <c r="DX2143" s="574"/>
      <c r="DY2143" s="574"/>
      <c r="DZ2143" s="574"/>
      <c r="EA2143" s="574"/>
      <c r="EB2143" s="574"/>
      <c r="EC2143" s="574"/>
      <c r="ED2143" s="574"/>
      <c r="EE2143" s="574"/>
      <c r="EF2143" s="574"/>
      <c r="EG2143" s="574"/>
      <c r="EH2143" s="574"/>
      <c r="EI2143" s="574"/>
      <c r="EJ2143" s="574"/>
      <c r="EK2143" s="574"/>
      <c r="EL2143" s="574"/>
      <c r="EM2143" s="574"/>
      <c r="EN2143" s="574"/>
      <c r="EO2143" s="574"/>
      <c r="EP2143" s="574"/>
      <c r="EQ2143" s="574"/>
      <c r="ER2143" s="574"/>
      <c r="ES2143" s="574"/>
      <c r="ET2143" s="574"/>
      <c r="EU2143" s="574"/>
      <c r="EV2143" s="574"/>
      <c r="EW2143" s="574"/>
      <c r="EX2143" s="574"/>
      <c r="EY2143" s="574"/>
      <c r="EZ2143" s="574"/>
      <c r="FA2143" s="574"/>
      <c r="FB2143" s="574"/>
      <c r="FC2143" s="574"/>
      <c r="FD2143" s="574"/>
      <c r="FE2143" s="574"/>
      <c r="FF2143" s="574"/>
      <c r="FG2143" s="574"/>
      <c r="FH2143" s="574"/>
      <c r="FI2143" s="574"/>
      <c r="FJ2143" s="574"/>
      <c r="FK2143" s="574"/>
      <c r="FL2143" s="574"/>
      <c r="FM2143" s="574"/>
      <c r="FN2143" s="574"/>
      <c r="FO2143" s="574"/>
      <c r="FP2143" s="574"/>
      <c r="FQ2143" s="574"/>
      <c r="FR2143" s="574"/>
      <c r="FS2143" s="574"/>
      <c r="FT2143" s="574"/>
      <c r="FU2143" s="574"/>
      <c r="FV2143" s="574"/>
      <c r="FW2143" s="574"/>
      <c r="FX2143" s="574"/>
      <c r="FY2143" s="574"/>
      <c r="FZ2143" s="574"/>
      <c r="GA2143" s="574"/>
      <c r="GB2143" s="574"/>
      <c r="GC2143" s="574"/>
      <c r="GD2143" s="574"/>
      <c r="GE2143" s="574"/>
      <c r="GF2143" s="574"/>
      <c r="GG2143" s="574"/>
      <c r="GH2143" s="574"/>
      <c r="GI2143" s="574"/>
      <c r="GJ2143" s="574"/>
      <c r="GK2143" s="574"/>
      <c r="GL2143" s="574"/>
      <c r="GM2143" s="574"/>
      <c r="GN2143" s="574"/>
      <c r="GO2143" s="574"/>
      <c r="GP2143" s="574"/>
      <c r="GQ2143" s="574"/>
      <c r="GR2143" s="574"/>
      <c r="GS2143" s="574"/>
      <c r="GT2143" s="574"/>
      <c r="GU2143" s="574"/>
      <c r="GV2143" s="574"/>
      <c r="GW2143" s="574"/>
      <c r="GX2143" s="574"/>
      <c r="GY2143" s="574"/>
      <c r="GZ2143" s="574"/>
      <c r="HA2143" s="574"/>
      <c r="HB2143" s="574"/>
      <c r="HC2143" s="574"/>
      <c r="HD2143" s="574"/>
      <c r="HE2143" s="574"/>
      <c r="HF2143" s="574"/>
      <c r="HG2143" s="574"/>
      <c r="HH2143" s="574"/>
      <c r="HI2143" s="574"/>
      <c r="HJ2143" s="574"/>
      <c r="HK2143" s="574"/>
      <c r="HL2143" s="574"/>
      <c r="HM2143" s="574"/>
      <c r="HN2143" s="574"/>
      <c r="HO2143" s="574"/>
      <c r="HP2143" s="574"/>
      <c r="HQ2143" s="574"/>
      <c r="HR2143" s="574"/>
      <c r="HS2143" s="574"/>
      <c r="HT2143" s="574"/>
      <c r="HU2143" s="574"/>
      <c r="HV2143" s="574"/>
      <c r="HW2143" s="574"/>
      <c r="HX2143" s="574"/>
      <c r="HY2143" s="574"/>
      <c r="HZ2143" s="574"/>
      <c r="IA2143" s="574"/>
      <c r="IB2143" s="574"/>
      <c r="IC2143" s="574"/>
      <c r="ID2143" s="574"/>
      <c r="IE2143" s="574"/>
      <c r="IF2143" s="574"/>
      <c r="IG2143" s="574"/>
      <c r="IH2143" s="574"/>
    </row>
    <row r="2144" spans="1:242" hidden="1" x14ac:dyDescent="0.25">
      <c r="B2144" s="266">
        <v>437</v>
      </c>
      <c r="C2144" s="216">
        <v>44138</v>
      </c>
      <c r="D2144" s="206" t="s">
        <v>4231</v>
      </c>
      <c r="E2144" s="206" t="s">
        <v>4255</v>
      </c>
      <c r="F2144" s="206" t="s">
        <v>4256</v>
      </c>
      <c r="G2144" s="208" t="s">
        <v>681</v>
      </c>
      <c r="H2144" s="313"/>
      <c r="I2144" s="209">
        <v>256000</v>
      </c>
      <c r="J2144" s="434">
        <f t="shared" si="35"/>
        <v>21424500</v>
      </c>
      <c r="K2144" s="212" t="s">
        <v>4278</v>
      </c>
    </row>
    <row r="2145" spans="2:11" s="511" customFormat="1" hidden="1" x14ac:dyDescent="0.25">
      <c r="B2145" s="266">
        <v>438</v>
      </c>
      <c r="C2145" s="216">
        <v>44138</v>
      </c>
      <c r="D2145" s="206" t="s">
        <v>4232</v>
      </c>
      <c r="E2145" s="206"/>
      <c r="F2145" s="206" t="s">
        <v>4257</v>
      </c>
      <c r="G2145" s="208" t="s">
        <v>787</v>
      </c>
      <c r="H2145" s="313"/>
      <c r="I2145" s="209">
        <v>667901</v>
      </c>
      <c r="J2145" s="434">
        <f t="shared" si="35"/>
        <v>20756599</v>
      </c>
      <c r="K2145" s="212" t="s">
        <v>3267</v>
      </c>
    </row>
    <row r="2146" spans="2:11" s="511" customFormat="1" hidden="1" x14ac:dyDescent="0.25">
      <c r="B2146" s="266">
        <v>439</v>
      </c>
      <c r="C2146" s="216">
        <v>44138</v>
      </c>
      <c r="D2146" s="206" t="s">
        <v>4233</v>
      </c>
      <c r="E2146" s="206"/>
      <c r="F2146" s="206" t="s">
        <v>4258</v>
      </c>
      <c r="G2146" s="208" t="s">
        <v>3138</v>
      </c>
      <c r="H2146" s="313"/>
      <c r="I2146" s="209">
        <v>1512000</v>
      </c>
      <c r="J2146" s="434">
        <f t="shared" si="35"/>
        <v>19244599</v>
      </c>
      <c r="K2146" s="212" t="s">
        <v>3267</v>
      </c>
    </row>
    <row r="2147" spans="2:11" s="511" customFormat="1" hidden="1" x14ac:dyDescent="0.25">
      <c r="B2147" s="266">
        <v>440</v>
      </c>
      <c r="C2147" s="216">
        <v>44138</v>
      </c>
      <c r="D2147" s="206" t="s">
        <v>4234</v>
      </c>
      <c r="E2147" s="206"/>
      <c r="F2147" s="206" t="s">
        <v>4259</v>
      </c>
      <c r="G2147" s="208" t="s">
        <v>2320</v>
      </c>
      <c r="H2147" s="313"/>
      <c r="I2147" s="209">
        <v>1355000</v>
      </c>
      <c r="J2147" s="434">
        <f t="shared" si="35"/>
        <v>17889599</v>
      </c>
      <c r="K2147" s="212" t="s">
        <v>3267</v>
      </c>
    </row>
    <row r="2148" spans="2:11" s="511" customFormat="1" hidden="1" x14ac:dyDescent="0.25">
      <c r="B2148" s="266">
        <v>441</v>
      </c>
      <c r="C2148" s="216">
        <v>44139</v>
      </c>
      <c r="D2148" s="206" t="s">
        <v>4235</v>
      </c>
      <c r="E2148" s="206"/>
      <c r="F2148" s="206" t="s">
        <v>4260</v>
      </c>
      <c r="G2148" s="208" t="s">
        <v>343</v>
      </c>
      <c r="H2148" s="313"/>
      <c r="I2148" s="209">
        <v>1015000</v>
      </c>
      <c r="J2148" s="434">
        <f t="shared" si="35"/>
        <v>16874599</v>
      </c>
      <c r="K2148" s="212" t="s">
        <v>3267</v>
      </c>
    </row>
    <row r="2149" spans="2:11" s="511" customFormat="1" hidden="1" x14ac:dyDescent="0.25">
      <c r="B2149" s="266">
        <v>442</v>
      </c>
      <c r="C2149" s="216">
        <v>44139</v>
      </c>
      <c r="D2149" s="206" t="s">
        <v>4244</v>
      </c>
      <c r="E2149" s="206" t="s">
        <v>4261</v>
      </c>
      <c r="F2149" s="206"/>
      <c r="G2149" s="208" t="s">
        <v>787</v>
      </c>
      <c r="H2149" s="313"/>
      <c r="I2149" s="475">
        <v>1500000</v>
      </c>
      <c r="J2149" s="434">
        <f t="shared" si="35"/>
        <v>15374599</v>
      </c>
      <c r="K2149" s="212" t="s">
        <v>4309</v>
      </c>
    </row>
    <row r="2150" spans="2:11" s="511" customFormat="1" hidden="1" x14ac:dyDescent="0.25">
      <c r="B2150" s="266">
        <v>443</v>
      </c>
      <c r="C2150" s="216">
        <v>44141</v>
      </c>
      <c r="D2150" s="206" t="s">
        <v>4236</v>
      </c>
      <c r="E2150" s="206"/>
      <c r="F2150" s="206" t="s">
        <v>4262</v>
      </c>
      <c r="G2150" s="208" t="s">
        <v>2891</v>
      </c>
      <c r="H2150" s="313"/>
      <c r="I2150" s="209">
        <v>1094560</v>
      </c>
      <c r="J2150" s="434">
        <f t="shared" si="35"/>
        <v>14280039</v>
      </c>
      <c r="K2150" s="212" t="s">
        <v>3267</v>
      </c>
    </row>
    <row r="2151" spans="2:11" s="511" customFormat="1" hidden="1" x14ac:dyDescent="0.25">
      <c r="B2151" s="266">
        <v>444</v>
      </c>
      <c r="C2151" s="216">
        <v>44141</v>
      </c>
      <c r="D2151" s="206" t="s">
        <v>4237</v>
      </c>
      <c r="E2151" s="206"/>
      <c r="F2151" s="206" t="s">
        <v>4265</v>
      </c>
      <c r="G2151" s="208" t="s">
        <v>1816</v>
      </c>
      <c r="H2151" s="313"/>
      <c r="I2151" s="209">
        <v>1355000</v>
      </c>
      <c r="J2151" s="434">
        <f t="shared" si="35"/>
        <v>12925039</v>
      </c>
      <c r="K2151" s="212" t="s">
        <v>3267</v>
      </c>
    </row>
    <row r="2152" spans="2:11" s="511" customFormat="1" hidden="1" x14ac:dyDescent="0.25">
      <c r="B2152" s="266">
        <v>445</v>
      </c>
      <c r="C2152" s="216">
        <v>44141</v>
      </c>
      <c r="D2152" s="206" t="s">
        <v>4253</v>
      </c>
      <c r="E2152" s="206"/>
      <c r="F2152" s="206"/>
      <c r="G2152" s="208" t="s">
        <v>2262</v>
      </c>
      <c r="H2152" s="313">
        <v>1000000</v>
      </c>
      <c r="I2152" s="209"/>
      <c r="J2152" s="434">
        <f t="shared" si="35"/>
        <v>13925039</v>
      </c>
      <c r="K2152" s="212" t="s">
        <v>4279</v>
      </c>
    </row>
    <row r="2153" spans="2:11" s="511" customFormat="1" hidden="1" x14ac:dyDescent="0.25">
      <c r="B2153" s="266">
        <v>446</v>
      </c>
      <c r="C2153" s="216">
        <v>44141</v>
      </c>
      <c r="D2153" s="206" t="s">
        <v>4263</v>
      </c>
      <c r="E2153" s="206"/>
      <c r="F2153" s="206" t="s">
        <v>4251</v>
      </c>
      <c r="G2153" s="208" t="s">
        <v>2262</v>
      </c>
      <c r="H2153" s="313"/>
      <c r="I2153" s="209">
        <v>822063</v>
      </c>
      <c r="J2153" s="434">
        <f t="shared" si="35"/>
        <v>13102976</v>
      </c>
      <c r="K2153" s="212" t="s">
        <v>3267</v>
      </c>
    </row>
    <row r="2154" spans="2:11" s="511" customFormat="1" hidden="1" x14ac:dyDescent="0.25">
      <c r="B2154" s="266">
        <v>447</v>
      </c>
      <c r="C2154" s="216">
        <v>44141</v>
      </c>
      <c r="D2154" s="206" t="s">
        <v>4254</v>
      </c>
      <c r="E2154" s="206"/>
      <c r="F2154" s="206"/>
      <c r="G2154" s="208" t="s">
        <v>559</v>
      </c>
      <c r="H2154" s="313">
        <v>150000</v>
      </c>
      <c r="I2154" s="209"/>
      <c r="J2154" s="434">
        <f t="shared" si="35"/>
        <v>13252976</v>
      </c>
      <c r="K2154" s="212" t="s">
        <v>4280</v>
      </c>
    </row>
    <row r="2155" spans="2:11" s="511" customFormat="1" hidden="1" x14ac:dyDescent="0.25">
      <c r="B2155" s="266">
        <v>448</v>
      </c>
      <c r="C2155" s="216">
        <v>44141</v>
      </c>
      <c r="D2155" s="206" t="s">
        <v>4264</v>
      </c>
      <c r="E2155" s="206"/>
      <c r="F2155" s="206" t="s">
        <v>4252</v>
      </c>
      <c r="G2155" s="208" t="s">
        <v>559</v>
      </c>
      <c r="H2155" s="313"/>
      <c r="I2155" s="209">
        <v>106000</v>
      </c>
      <c r="J2155" s="434">
        <f t="shared" si="35"/>
        <v>13146976</v>
      </c>
      <c r="K2155" s="212" t="s">
        <v>3267</v>
      </c>
    </row>
    <row r="2156" spans="2:11" s="511" customFormat="1" hidden="1" x14ac:dyDescent="0.25">
      <c r="B2156" s="266">
        <v>449</v>
      </c>
      <c r="C2156" s="216">
        <v>44141</v>
      </c>
      <c r="D2156" s="206" t="s">
        <v>4245</v>
      </c>
      <c r="E2156" s="206" t="s">
        <v>4268</v>
      </c>
      <c r="F2156" s="206"/>
      <c r="G2156" s="208" t="s">
        <v>561</v>
      </c>
      <c r="H2156" s="313"/>
      <c r="I2156" s="209">
        <v>647500</v>
      </c>
      <c r="J2156" s="434">
        <f t="shared" si="35"/>
        <v>12499476</v>
      </c>
      <c r="K2156" s="212" t="s">
        <v>4398</v>
      </c>
    </row>
    <row r="2157" spans="2:11" s="511" customFormat="1" hidden="1" x14ac:dyDescent="0.25">
      <c r="B2157" s="266">
        <v>450</v>
      </c>
      <c r="C2157" s="216">
        <v>44141</v>
      </c>
      <c r="D2157" s="206" t="s">
        <v>4246</v>
      </c>
      <c r="E2157" s="206" t="s">
        <v>4269</v>
      </c>
      <c r="F2157" s="206"/>
      <c r="G2157" s="208" t="s">
        <v>4277</v>
      </c>
      <c r="H2157" s="313"/>
      <c r="I2157" s="209">
        <v>320000</v>
      </c>
      <c r="J2157" s="434">
        <f t="shared" si="35"/>
        <v>12179476</v>
      </c>
      <c r="K2157" s="212" t="s">
        <v>4281</v>
      </c>
    </row>
    <row r="2158" spans="2:11" s="511" customFormat="1" hidden="1" x14ac:dyDescent="0.25">
      <c r="B2158" s="266">
        <v>451</v>
      </c>
      <c r="C2158" s="216">
        <v>44142</v>
      </c>
      <c r="D2158" s="206" t="s">
        <v>4247</v>
      </c>
      <c r="E2158" s="206"/>
      <c r="F2158" s="206"/>
      <c r="G2158" s="208" t="s">
        <v>681</v>
      </c>
      <c r="H2158" s="313">
        <v>256000</v>
      </c>
      <c r="I2158" s="209"/>
      <c r="J2158" s="434">
        <f t="shared" si="35"/>
        <v>12435476</v>
      </c>
      <c r="K2158" s="212" t="s">
        <v>4282</v>
      </c>
    </row>
    <row r="2159" spans="2:11" s="511" customFormat="1" hidden="1" x14ac:dyDescent="0.25">
      <c r="B2159" s="266">
        <v>452</v>
      </c>
      <c r="C2159" s="216">
        <v>44142</v>
      </c>
      <c r="D2159" s="206" t="s">
        <v>4248</v>
      </c>
      <c r="E2159" s="206"/>
      <c r="F2159" s="206" t="s">
        <v>4256</v>
      </c>
      <c r="G2159" s="208" t="s">
        <v>681</v>
      </c>
      <c r="H2159" s="313"/>
      <c r="I2159" s="209">
        <v>256000</v>
      </c>
      <c r="J2159" s="434">
        <f t="shared" si="35"/>
        <v>12179476</v>
      </c>
      <c r="K2159" s="212" t="s">
        <v>3267</v>
      </c>
    </row>
    <row r="2160" spans="2:11" s="511" customFormat="1" hidden="1" x14ac:dyDescent="0.25">
      <c r="B2160" s="266">
        <v>453</v>
      </c>
      <c r="C2160" s="216">
        <v>44141</v>
      </c>
      <c r="D2160" s="206" t="s">
        <v>4238</v>
      </c>
      <c r="E2160" s="206"/>
      <c r="F2160" s="206" t="s">
        <v>4270</v>
      </c>
      <c r="G2160" s="208" t="s">
        <v>3135</v>
      </c>
      <c r="H2160" s="313"/>
      <c r="I2160" s="209">
        <v>308000</v>
      </c>
      <c r="J2160" s="434">
        <f t="shared" si="35"/>
        <v>11871476</v>
      </c>
      <c r="K2160" s="212" t="s">
        <v>3267</v>
      </c>
    </row>
    <row r="2161" spans="1:242" hidden="1" x14ac:dyDescent="0.25">
      <c r="B2161" s="266">
        <v>454</v>
      </c>
      <c r="C2161" s="207">
        <v>44142</v>
      </c>
      <c r="D2161" s="206" t="s">
        <v>4266</v>
      </c>
      <c r="E2161" s="206"/>
      <c r="F2161" s="206"/>
      <c r="G2161" s="208" t="s">
        <v>4277</v>
      </c>
      <c r="H2161" s="313">
        <v>320000</v>
      </c>
      <c r="I2161" s="209"/>
      <c r="J2161" s="434">
        <f t="shared" si="35"/>
        <v>12191476</v>
      </c>
      <c r="K2161" s="212" t="s">
        <v>4281</v>
      </c>
    </row>
    <row r="2162" spans="1:242" hidden="1" x14ac:dyDescent="0.25">
      <c r="B2162" s="266">
        <v>455</v>
      </c>
      <c r="C2162" s="207">
        <v>44142</v>
      </c>
      <c r="D2162" s="206" t="s">
        <v>4267</v>
      </c>
      <c r="E2162" s="206"/>
      <c r="F2162" s="206" t="s">
        <v>4271</v>
      </c>
      <c r="G2162" s="208" t="s">
        <v>4277</v>
      </c>
      <c r="H2162" s="313"/>
      <c r="I2162" s="209">
        <v>320000</v>
      </c>
      <c r="J2162" s="434">
        <f t="shared" si="35"/>
        <v>11871476</v>
      </c>
      <c r="K2162" s="212" t="s">
        <v>3267</v>
      </c>
    </row>
    <row r="2163" spans="1:242" hidden="1" x14ac:dyDescent="0.25">
      <c r="B2163" s="266">
        <v>456</v>
      </c>
      <c r="C2163" s="207">
        <v>44142</v>
      </c>
      <c r="D2163" s="206" t="s">
        <v>4239</v>
      </c>
      <c r="E2163" s="206"/>
      <c r="F2163" s="206" t="s">
        <v>4272</v>
      </c>
      <c r="G2163" s="208" t="s">
        <v>1885</v>
      </c>
      <c r="H2163" s="313"/>
      <c r="I2163" s="209">
        <v>65500</v>
      </c>
      <c r="J2163" s="434">
        <f t="shared" si="35"/>
        <v>11805976</v>
      </c>
      <c r="K2163" s="212" t="s">
        <v>3267</v>
      </c>
    </row>
    <row r="2164" spans="1:242" hidden="1" x14ac:dyDescent="0.25">
      <c r="B2164" s="266">
        <v>457</v>
      </c>
      <c r="C2164" s="207">
        <v>44142</v>
      </c>
      <c r="D2164" s="206" t="s">
        <v>4240</v>
      </c>
      <c r="E2164" s="206"/>
      <c r="F2164" s="206" t="s">
        <v>4273</v>
      </c>
      <c r="G2164" s="208" t="s">
        <v>1885</v>
      </c>
      <c r="H2164" s="313"/>
      <c r="I2164" s="209">
        <v>101600</v>
      </c>
      <c r="J2164" s="434">
        <f t="shared" si="35"/>
        <v>11704376</v>
      </c>
      <c r="K2164" s="212" t="s">
        <v>3267</v>
      </c>
    </row>
    <row r="2165" spans="1:242" hidden="1" x14ac:dyDescent="0.25">
      <c r="B2165" s="266">
        <v>458</v>
      </c>
      <c r="C2165" s="207">
        <v>44142</v>
      </c>
      <c r="D2165" s="206" t="s">
        <v>4241</v>
      </c>
      <c r="E2165" s="206"/>
      <c r="F2165" s="206" t="s">
        <v>4274</v>
      </c>
      <c r="G2165" s="208" t="s">
        <v>1885</v>
      </c>
      <c r="H2165" s="313"/>
      <c r="I2165" s="209">
        <v>19800</v>
      </c>
      <c r="J2165" s="434">
        <f t="shared" si="35"/>
        <v>11684576</v>
      </c>
      <c r="K2165" s="212" t="s">
        <v>3267</v>
      </c>
    </row>
    <row r="2166" spans="1:242" hidden="1" x14ac:dyDescent="0.25">
      <c r="B2166" s="266">
        <v>459</v>
      </c>
      <c r="C2166" s="207">
        <v>44142</v>
      </c>
      <c r="D2166" s="206" t="s">
        <v>4242</v>
      </c>
      <c r="E2166" s="206"/>
      <c r="F2166" s="206" t="s">
        <v>4275</v>
      </c>
      <c r="G2166" s="208" t="s">
        <v>1885</v>
      </c>
      <c r="H2166" s="313"/>
      <c r="I2166" s="209">
        <v>88500</v>
      </c>
      <c r="J2166" s="434">
        <f t="shared" si="35"/>
        <v>11596076</v>
      </c>
      <c r="K2166" s="212" t="s">
        <v>3267</v>
      </c>
    </row>
    <row r="2167" spans="1:242" hidden="1" x14ac:dyDescent="0.25">
      <c r="B2167" s="266">
        <v>460</v>
      </c>
      <c r="C2167" s="207">
        <v>44142</v>
      </c>
      <c r="D2167" s="206" t="s">
        <v>4243</v>
      </c>
      <c r="E2167" s="206"/>
      <c r="F2167" s="206" t="s">
        <v>4276</v>
      </c>
      <c r="G2167" s="208" t="s">
        <v>1885</v>
      </c>
      <c r="H2167" s="313"/>
      <c r="I2167" s="209">
        <v>81500</v>
      </c>
      <c r="J2167" s="434">
        <f t="shared" si="35"/>
        <v>11514576</v>
      </c>
      <c r="K2167" s="212" t="s">
        <v>3267</v>
      </c>
    </row>
    <row r="2168" spans="1:242" s="566" customFormat="1" hidden="1" x14ac:dyDescent="0.25">
      <c r="A2168" s="488"/>
      <c r="B2168" s="491">
        <v>461</v>
      </c>
      <c r="C2168" s="428">
        <v>44144</v>
      </c>
      <c r="D2168" s="429" t="s">
        <v>4283</v>
      </c>
      <c r="E2168" s="429"/>
      <c r="F2168" s="429"/>
      <c r="G2168" s="430"/>
      <c r="H2168" s="577">
        <v>9168424</v>
      </c>
      <c r="I2168" s="581"/>
      <c r="J2168" s="434">
        <f t="shared" si="35"/>
        <v>20683000</v>
      </c>
      <c r="K2168" s="446" t="s">
        <v>3695</v>
      </c>
      <c r="L2168" s="530"/>
      <c r="M2168" s="488"/>
      <c r="N2168" s="530"/>
      <c r="O2168" s="530"/>
      <c r="P2168" s="530"/>
      <c r="Q2168" s="530"/>
      <c r="R2168" s="530"/>
      <c r="S2168" s="530"/>
      <c r="T2168" s="530"/>
      <c r="U2168" s="530"/>
      <c r="V2168" s="530"/>
      <c r="W2168" s="530"/>
      <c r="X2168" s="530"/>
      <c r="Y2168" s="530"/>
      <c r="Z2168" s="530"/>
      <c r="AA2168" s="530"/>
      <c r="AB2168" s="530"/>
      <c r="AC2168" s="530"/>
      <c r="AD2168" s="530"/>
      <c r="AE2168" s="530"/>
      <c r="AF2168" s="530"/>
      <c r="AG2168" s="530"/>
      <c r="AH2168" s="530"/>
      <c r="AI2168" s="530"/>
      <c r="AJ2168" s="488"/>
      <c r="AK2168" s="488"/>
      <c r="AL2168" s="488"/>
      <c r="AM2168" s="488"/>
      <c r="AN2168" s="488"/>
      <c r="AO2168" s="488"/>
      <c r="AP2168" s="488"/>
      <c r="AQ2168" s="488"/>
      <c r="AR2168" s="488"/>
      <c r="AS2168" s="488"/>
      <c r="AT2168" s="488"/>
      <c r="AU2168" s="488"/>
      <c r="AV2168" s="488"/>
      <c r="AW2168" s="488"/>
      <c r="AX2168" s="488"/>
      <c r="AY2168" s="488"/>
      <c r="AZ2168" s="488"/>
      <c r="BA2168" s="488"/>
      <c r="BB2168" s="488"/>
      <c r="BC2168" s="488"/>
      <c r="BD2168" s="488"/>
      <c r="BE2168" s="488"/>
      <c r="BF2168" s="488"/>
      <c r="BG2168" s="488"/>
      <c r="BH2168" s="488"/>
      <c r="BI2168" s="488"/>
      <c r="BJ2168" s="488"/>
      <c r="BK2168" s="488"/>
      <c r="BL2168" s="488"/>
      <c r="BM2168" s="488"/>
      <c r="BN2168" s="488"/>
      <c r="BO2168" s="488"/>
      <c r="BP2168" s="488"/>
      <c r="BQ2168" s="488"/>
      <c r="BR2168" s="488"/>
      <c r="BS2168" s="488"/>
      <c r="BT2168" s="488"/>
      <c r="BU2168" s="488"/>
      <c r="BV2168" s="488"/>
      <c r="BW2168" s="488"/>
      <c r="BX2168" s="488"/>
      <c r="BY2168" s="488"/>
      <c r="BZ2168" s="488"/>
      <c r="CA2168" s="488"/>
      <c r="CB2168" s="488"/>
      <c r="CC2168" s="488"/>
      <c r="CD2168" s="488"/>
      <c r="CE2168" s="488"/>
      <c r="CF2168" s="488"/>
      <c r="CG2168" s="488"/>
      <c r="CH2168" s="488"/>
      <c r="CI2168" s="488"/>
      <c r="CJ2168" s="488"/>
      <c r="CK2168" s="488"/>
      <c r="CL2168" s="488"/>
      <c r="CM2168" s="488"/>
      <c r="CN2168" s="488"/>
      <c r="CO2168" s="488"/>
      <c r="CP2168" s="488"/>
      <c r="CQ2168" s="488"/>
      <c r="CR2168" s="488"/>
      <c r="CS2168" s="488"/>
      <c r="CT2168" s="488"/>
      <c r="CU2168" s="488"/>
      <c r="CV2168" s="488"/>
      <c r="CW2168" s="488"/>
      <c r="CX2168" s="488"/>
      <c r="CY2168" s="488"/>
      <c r="CZ2168" s="488"/>
      <c r="DA2168" s="488"/>
      <c r="DB2168" s="488"/>
      <c r="DC2168" s="488"/>
      <c r="DD2168" s="488"/>
      <c r="DE2168" s="488"/>
      <c r="DF2168" s="488"/>
      <c r="DG2168" s="488"/>
      <c r="DH2168" s="488"/>
      <c r="DI2168" s="488"/>
      <c r="DJ2168" s="488"/>
      <c r="DK2168" s="488"/>
      <c r="DL2168" s="488"/>
      <c r="DM2168" s="488"/>
      <c r="DN2168" s="488"/>
      <c r="DO2168" s="488"/>
      <c r="DP2168" s="488"/>
      <c r="DQ2168" s="488"/>
      <c r="DR2168" s="488"/>
      <c r="DS2168" s="488"/>
      <c r="DT2168" s="488"/>
      <c r="DU2168" s="488"/>
      <c r="DV2168" s="488"/>
      <c r="DW2168" s="488"/>
      <c r="DX2168" s="488"/>
      <c r="DY2168" s="488"/>
      <c r="DZ2168" s="488"/>
      <c r="EA2168" s="488"/>
      <c r="EB2168" s="488"/>
      <c r="EC2168" s="488"/>
      <c r="ED2168" s="488"/>
      <c r="EE2168" s="488"/>
      <c r="EF2168" s="488"/>
      <c r="EG2168" s="488"/>
      <c r="EH2168" s="488"/>
      <c r="EI2168" s="488"/>
      <c r="EJ2168" s="488"/>
      <c r="EK2168" s="488"/>
      <c r="EL2168" s="488"/>
      <c r="EM2168" s="488"/>
      <c r="EN2168" s="488"/>
      <c r="EO2168" s="488"/>
      <c r="EP2168" s="488"/>
      <c r="EQ2168" s="488"/>
      <c r="ER2168" s="488"/>
      <c r="ES2168" s="488"/>
      <c r="ET2168" s="488"/>
      <c r="EU2168" s="488"/>
      <c r="EV2168" s="488"/>
      <c r="EW2168" s="488"/>
      <c r="EX2168" s="488"/>
      <c r="EY2168" s="488"/>
      <c r="EZ2168" s="488"/>
      <c r="FA2168" s="488"/>
      <c r="FB2168" s="488"/>
      <c r="FC2168" s="488"/>
      <c r="FD2168" s="488"/>
      <c r="FE2168" s="488"/>
      <c r="FF2168" s="488"/>
      <c r="FG2168" s="488"/>
      <c r="FH2168" s="488"/>
      <c r="FI2168" s="488"/>
      <c r="FJ2168" s="488"/>
      <c r="FK2168" s="488"/>
      <c r="FL2168" s="488"/>
      <c r="FM2168" s="488"/>
      <c r="FN2168" s="488"/>
      <c r="FO2168" s="488"/>
      <c r="FP2168" s="488"/>
      <c r="FQ2168" s="488"/>
      <c r="FR2168" s="488"/>
      <c r="FS2168" s="488"/>
      <c r="FT2168" s="488"/>
      <c r="FU2168" s="488"/>
      <c r="FV2168" s="488"/>
      <c r="FW2168" s="488"/>
      <c r="FX2168" s="488"/>
      <c r="FY2168" s="488"/>
      <c r="FZ2168" s="488"/>
      <c r="GA2168" s="488"/>
      <c r="GB2168" s="488"/>
      <c r="GC2168" s="488"/>
      <c r="GD2168" s="488"/>
      <c r="GE2168" s="488"/>
      <c r="GF2168" s="488"/>
      <c r="GG2168" s="488"/>
      <c r="GH2168" s="488"/>
      <c r="GI2168" s="488"/>
      <c r="GJ2168" s="488"/>
      <c r="GK2168" s="488"/>
      <c r="GL2168" s="488"/>
      <c r="GM2168" s="488"/>
      <c r="GN2168" s="488"/>
      <c r="GO2168" s="488"/>
      <c r="GP2168" s="488"/>
      <c r="GQ2168" s="488"/>
      <c r="GR2168" s="488"/>
      <c r="GS2168" s="488"/>
      <c r="GT2168" s="488"/>
      <c r="GU2168" s="488"/>
      <c r="GV2168" s="488"/>
      <c r="GW2168" s="488"/>
      <c r="GX2168" s="488"/>
      <c r="GY2168" s="488"/>
      <c r="GZ2168" s="488"/>
      <c r="HA2168" s="488"/>
      <c r="HB2168" s="488"/>
      <c r="HC2168" s="488"/>
      <c r="HD2168" s="488"/>
      <c r="HE2168" s="488"/>
      <c r="HF2168" s="488"/>
      <c r="HG2168" s="488"/>
      <c r="HH2168" s="488"/>
      <c r="HI2168" s="488"/>
      <c r="HJ2168" s="488"/>
      <c r="HK2168" s="488"/>
      <c r="HL2168" s="488"/>
      <c r="HM2168" s="488"/>
      <c r="HN2168" s="488"/>
      <c r="HO2168" s="488"/>
      <c r="HP2168" s="488"/>
      <c r="HQ2168" s="488"/>
      <c r="HR2168" s="488"/>
      <c r="HS2168" s="488"/>
      <c r="HT2168" s="488"/>
      <c r="HU2168" s="488"/>
      <c r="HV2168" s="488"/>
      <c r="HW2168" s="488"/>
      <c r="HX2168" s="488"/>
      <c r="HY2168" s="488"/>
      <c r="HZ2168" s="488"/>
      <c r="IA2168" s="488"/>
      <c r="IB2168" s="488"/>
      <c r="IC2168" s="488"/>
      <c r="ID2168" s="488"/>
      <c r="IE2168" s="488"/>
      <c r="IF2168" s="488"/>
      <c r="IG2168" s="488"/>
      <c r="IH2168" s="488"/>
    </row>
    <row r="2169" spans="1:242" hidden="1" x14ac:dyDescent="0.25">
      <c r="B2169" s="266">
        <v>462</v>
      </c>
      <c r="C2169" s="207">
        <v>44144</v>
      </c>
      <c r="D2169" s="206" t="s">
        <v>4284</v>
      </c>
      <c r="E2169" s="206"/>
      <c r="F2169" s="206" t="s">
        <v>4307</v>
      </c>
      <c r="G2169" s="208" t="s">
        <v>2302</v>
      </c>
      <c r="H2169" s="313"/>
      <c r="I2169" s="209">
        <v>188557</v>
      </c>
      <c r="J2169" s="434">
        <f t="shared" si="35"/>
        <v>20494443</v>
      </c>
      <c r="K2169" s="441" t="s">
        <v>3267</v>
      </c>
    </row>
    <row r="2170" spans="1:242" hidden="1" x14ac:dyDescent="0.25">
      <c r="B2170" s="266">
        <v>463</v>
      </c>
      <c r="C2170" s="207">
        <v>44144</v>
      </c>
      <c r="D2170" s="206" t="s">
        <v>4287</v>
      </c>
      <c r="E2170" s="206" t="s">
        <v>4261</v>
      </c>
      <c r="F2170" s="206" t="s">
        <v>4308</v>
      </c>
      <c r="G2170" s="208" t="s">
        <v>787</v>
      </c>
      <c r="H2170" s="313">
        <v>1500000</v>
      </c>
      <c r="I2170" s="209"/>
      <c r="J2170" s="434">
        <f t="shared" si="35"/>
        <v>21994443</v>
      </c>
      <c r="K2170" s="441" t="s">
        <v>4310</v>
      </c>
    </row>
    <row r="2171" spans="1:242" hidden="1" x14ac:dyDescent="0.25">
      <c r="B2171" s="266">
        <v>464</v>
      </c>
      <c r="C2171" s="207">
        <v>44144</v>
      </c>
      <c r="D2171" s="206" t="s">
        <v>4286</v>
      </c>
      <c r="E2171" s="206"/>
      <c r="F2171" s="206" t="s">
        <v>4308</v>
      </c>
      <c r="G2171" s="208" t="s">
        <v>787</v>
      </c>
      <c r="H2171" s="313"/>
      <c r="I2171" s="209">
        <v>1373133</v>
      </c>
      <c r="J2171" s="434">
        <f t="shared" si="35"/>
        <v>20621310</v>
      </c>
      <c r="K2171" s="441" t="s">
        <v>3267</v>
      </c>
    </row>
    <row r="2172" spans="1:242" hidden="1" x14ac:dyDescent="0.25">
      <c r="B2172" s="266">
        <v>465</v>
      </c>
      <c r="C2172" s="207">
        <v>44144</v>
      </c>
      <c r="D2172" s="206" t="s">
        <v>4285</v>
      </c>
      <c r="E2172" s="206"/>
      <c r="F2172" s="206" t="s">
        <v>4311</v>
      </c>
      <c r="G2172" s="208" t="s">
        <v>787</v>
      </c>
      <c r="H2172" s="313"/>
      <c r="I2172" s="209">
        <v>1194849</v>
      </c>
      <c r="J2172" s="434">
        <f t="shared" si="35"/>
        <v>19426461</v>
      </c>
      <c r="K2172" s="441" t="s">
        <v>3267</v>
      </c>
    </row>
    <row r="2173" spans="1:242" hidden="1" x14ac:dyDescent="0.25">
      <c r="B2173" s="266">
        <v>466</v>
      </c>
      <c r="C2173" s="207">
        <v>44145</v>
      </c>
      <c r="D2173" s="206" t="s">
        <v>4288</v>
      </c>
      <c r="E2173" s="206"/>
      <c r="F2173" s="206" t="s">
        <v>4312</v>
      </c>
      <c r="G2173" s="208" t="s">
        <v>2875</v>
      </c>
      <c r="H2173" s="313"/>
      <c r="I2173" s="209">
        <v>43000</v>
      </c>
      <c r="J2173" s="434">
        <f t="shared" si="35"/>
        <v>19383461</v>
      </c>
      <c r="K2173" s="441" t="s">
        <v>3267</v>
      </c>
    </row>
    <row r="2174" spans="1:242" hidden="1" x14ac:dyDescent="0.25">
      <c r="B2174" s="266">
        <v>467</v>
      </c>
      <c r="C2174" s="207">
        <v>44145</v>
      </c>
      <c r="D2174" s="206" t="s">
        <v>4289</v>
      </c>
      <c r="E2174" s="206"/>
      <c r="F2174" s="206" t="s">
        <v>4313</v>
      </c>
      <c r="G2174" s="208" t="s">
        <v>954</v>
      </c>
      <c r="H2174" s="313"/>
      <c r="I2174" s="209">
        <v>695000</v>
      </c>
      <c r="J2174" s="434">
        <f t="shared" si="35"/>
        <v>18688461</v>
      </c>
      <c r="K2174" s="441" t="s">
        <v>3267</v>
      </c>
    </row>
    <row r="2175" spans="1:242" hidden="1" x14ac:dyDescent="0.25">
      <c r="B2175" s="266">
        <v>468</v>
      </c>
      <c r="C2175" s="207">
        <v>44145</v>
      </c>
      <c r="D2175" s="206" t="s">
        <v>4290</v>
      </c>
      <c r="E2175" s="206"/>
      <c r="F2175" s="206" t="s">
        <v>4314</v>
      </c>
      <c r="G2175" s="208" t="s">
        <v>2882</v>
      </c>
      <c r="H2175" s="313"/>
      <c r="I2175" s="209">
        <v>5531500</v>
      </c>
      <c r="J2175" s="434">
        <f t="shared" si="35"/>
        <v>13156961</v>
      </c>
      <c r="K2175" s="441" t="s">
        <v>3267</v>
      </c>
    </row>
    <row r="2176" spans="1:242" hidden="1" x14ac:dyDescent="0.25">
      <c r="B2176" s="266">
        <v>469</v>
      </c>
      <c r="C2176" s="207">
        <v>44145</v>
      </c>
      <c r="D2176" s="206" t="s">
        <v>4291</v>
      </c>
      <c r="E2176" s="206"/>
      <c r="F2176" s="206" t="s">
        <v>4315</v>
      </c>
      <c r="G2176" s="208" t="s">
        <v>4277</v>
      </c>
      <c r="H2176" s="313"/>
      <c r="I2176" s="209">
        <v>600000</v>
      </c>
      <c r="J2176" s="434">
        <f t="shared" si="35"/>
        <v>12556961</v>
      </c>
      <c r="K2176" s="441" t="s">
        <v>3267</v>
      </c>
    </row>
    <row r="2177" spans="1:242" hidden="1" x14ac:dyDescent="0.25">
      <c r="B2177" s="266">
        <v>470</v>
      </c>
      <c r="C2177" s="207">
        <v>44145</v>
      </c>
      <c r="D2177" s="206" t="s">
        <v>4292</v>
      </c>
      <c r="E2177" s="206"/>
      <c r="F2177" s="206" t="s">
        <v>4316</v>
      </c>
      <c r="G2177" s="208" t="s">
        <v>3138</v>
      </c>
      <c r="H2177" s="313"/>
      <c r="I2177" s="209">
        <v>826500</v>
      </c>
      <c r="J2177" s="434">
        <f t="shared" si="35"/>
        <v>11730461</v>
      </c>
      <c r="K2177" s="441" t="s">
        <v>3267</v>
      </c>
    </row>
    <row r="2178" spans="1:242" hidden="1" x14ac:dyDescent="0.25">
      <c r="B2178" s="266">
        <v>471</v>
      </c>
      <c r="C2178" s="207">
        <v>44146</v>
      </c>
      <c r="D2178" s="206" t="s">
        <v>4293</v>
      </c>
      <c r="E2178" s="206"/>
      <c r="F2178" s="206" t="s">
        <v>4317</v>
      </c>
      <c r="G2178" s="208" t="s">
        <v>2875</v>
      </c>
      <c r="H2178" s="313"/>
      <c r="I2178" s="209">
        <v>603700</v>
      </c>
      <c r="J2178" s="434">
        <f t="shared" si="35"/>
        <v>11126761</v>
      </c>
      <c r="K2178" s="441" t="s">
        <v>3267</v>
      </c>
    </row>
    <row r="2179" spans="1:242" hidden="1" x14ac:dyDescent="0.25">
      <c r="B2179" s="266">
        <v>472</v>
      </c>
      <c r="C2179" s="207">
        <v>44147</v>
      </c>
      <c r="D2179" s="206" t="s">
        <v>4294</v>
      </c>
      <c r="E2179" s="206"/>
      <c r="F2179" s="206" t="s">
        <v>4318</v>
      </c>
      <c r="G2179" s="208" t="s">
        <v>4218</v>
      </c>
      <c r="H2179" s="313"/>
      <c r="I2179" s="209">
        <v>5900000</v>
      </c>
      <c r="J2179" s="434">
        <f t="shared" si="35"/>
        <v>5226761</v>
      </c>
      <c r="K2179" s="441" t="s">
        <v>3267</v>
      </c>
    </row>
    <row r="2180" spans="1:242" hidden="1" x14ac:dyDescent="0.25">
      <c r="B2180" s="266">
        <v>473</v>
      </c>
      <c r="C2180" s="207">
        <v>44147</v>
      </c>
      <c r="D2180" s="206" t="s">
        <v>4295</v>
      </c>
      <c r="E2180" s="206"/>
      <c r="F2180" s="206" t="s">
        <v>4319</v>
      </c>
      <c r="G2180" s="208" t="s">
        <v>4331</v>
      </c>
      <c r="H2180" s="313"/>
      <c r="I2180" s="650">
        <v>550000</v>
      </c>
      <c r="J2180" s="434">
        <f t="shared" si="35"/>
        <v>4676761</v>
      </c>
      <c r="K2180" s="441" t="s">
        <v>3267</v>
      </c>
    </row>
    <row r="2181" spans="1:242" hidden="1" x14ac:dyDescent="0.25">
      <c r="B2181" s="266">
        <v>474</v>
      </c>
      <c r="C2181" s="207">
        <v>44147</v>
      </c>
      <c r="D2181" s="206" t="s">
        <v>4296</v>
      </c>
      <c r="E2181" s="206"/>
      <c r="F2181" s="206" t="s">
        <v>4320</v>
      </c>
      <c r="G2181" s="208" t="s">
        <v>2262</v>
      </c>
      <c r="H2181" s="313"/>
      <c r="I2181" s="209">
        <v>814477</v>
      </c>
      <c r="J2181" s="434">
        <f t="shared" si="35"/>
        <v>3862284</v>
      </c>
      <c r="K2181" s="441" t="s">
        <v>3267</v>
      </c>
    </row>
    <row r="2182" spans="1:242" hidden="1" x14ac:dyDescent="0.25">
      <c r="B2182" s="266">
        <v>475</v>
      </c>
      <c r="C2182" s="207">
        <v>44147</v>
      </c>
      <c r="D2182" s="206" t="s">
        <v>4297</v>
      </c>
      <c r="E2182" s="206"/>
      <c r="F2182" s="206" t="s">
        <v>4321</v>
      </c>
      <c r="G2182" s="208" t="s">
        <v>2320</v>
      </c>
      <c r="H2182" s="313"/>
      <c r="I2182" s="209">
        <v>150000</v>
      </c>
      <c r="J2182" s="434">
        <f t="shared" si="35"/>
        <v>3712284</v>
      </c>
      <c r="K2182" s="441" t="s">
        <v>3267</v>
      </c>
    </row>
    <row r="2183" spans="1:242" hidden="1" x14ac:dyDescent="0.25">
      <c r="B2183" s="266">
        <v>476</v>
      </c>
      <c r="C2183" s="207">
        <v>44148</v>
      </c>
      <c r="D2183" s="206" t="s">
        <v>4298</v>
      </c>
      <c r="E2183" s="206"/>
      <c r="F2183" s="206" t="s">
        <v>4322</v>
      </c>
      <c r="G2183" s="208" t="s">
        <v>1816</v>
      </c>
      <c r="H2183" s="313"/>
      <c r="I2183" s="209">
        <v>1117000</v>
      </c>
      <c r="J2183" s="434">
        <f t="shared" si="35"/>
        <v>2595284</v>
      </c>
      <c r="K2183" s="441" t="s">
        <v>3267</v>
      </c>
    </row>
    <row r="2184" spans="1:242" hidden="1" x14ac:dyDescent="0.25">
      <c r="B2184" s="266">
        <v>477</v>
      </c>
      <c r="C2184" s="207">
        <v>44149</v>
      </c>
      <c r="D2184" s="206" t="s">
        <v>4299</v>
      </c>
      <c r="E2184" s="206"/>
      <c r="F2184" s="206" t="s">
        <v>4323</v>
      </c>
      <c r="G2184" s="208" t="s">
        <v>343</v>
      </c>
      <c r="H2184" s="313"/>
      <c r="I2184" s="209">
        <v>299000</v>
      </c>
      <c r="J2184" s="434">
        <f t="shared" si="35"/>
        <v>2296284</v>
      </c>
      <c r="K2184" s="441" t="s">
        <v>3267</v>
      </c>
    </row>
    <row r="2185" spans="1:242" hidden="1" x14ac:dyDescent="0.25">
      <c r="B2185" s="266">
        <v>478</v>
      </c>
      <c r="C2185" s="207">
        <v>44149</v>
      </c>
      <c r="D2185" s="206" t="s">
        <v>4300</v>
      </c>
      <c r="E2185" s="206"/>
      <c r="F2185" s="206" t="s">
        <v>4324</v>
      </c>
      <c r="G2185" s="208" t="s">
        <v>787</v>
      </c>
      <c r="H2185" s="313"/>
      <c r="I2185" s="209">
        <v>761275</v>
      </c>
      <c r="J2185" s="434">
        <f t="shared" si="35"/>
        <v>1535009</v>
      </c>
      <c r="K2185" s="441" t="s">
        <v>3267</v>
      </c>
    </row>
    <row r="2186" spans="1:242" hidden="1" x14ac:dyDescent="0.25">
      <c r="B2186" s="266">
        <v>479</v>
      </c>
      <c r="C2186" s="207">
        <v>44149</v>
      </c>
      <c r="D2186" s="206" t="s">
        <v>4301</v>
      </c>
      <c r="E2186" s="206"/>
      <c r="F2186" s="206" t="s">
        <v>4325</v>
      </c>
      <c r="G2186" s="208" t="s">
        <v>4332</v>
      </c>
      <c r="H2186" s="313"/>
      <c r="I2186" s="209">
        <v>118050</v>
      </c>
      <c r="J2186" s="434">
        <f t="shared" si="35"/>
        <v>1416959</v>
      </c>
      <c r="K2186" s="441" t="s">
        <v>3267</v>
      </c>
    </row>
    <row r="2187" spans="1:242" hidden="1" x14ac:dyDescent="0.25">
      <c r="B2187" s="266">
        <v>480</v>
      </c>
      <c r="C2187" s="207">
        <v>44149</v>
      </c>
      <c r="D2187" s="206" t="s">
        <v>4302</v>
      </c>
      <c r="E2187" s="206"/>
      <c r="F2187" s="206" t="s">
        <v>4326</v>
      </c>
      <c r="G2187" s="208" t="s">
        <v>4333</v>
      </c>
      <c r="H2187" s="313"/>
      <c r="I2187" s="209">
        <v>104500</v>
      </c>
      <c r="J2187" s="434">
        <f t="shared" si="35"/>
        <v>1312459</v>
      </c>
      <c r="K2187" s="441" t="s">
        <v>3267</v>
      </c>
    </row>
    <row r="2188" spans="1:242" hidden="1" x14ac:dyDescent="0.25">
      <c r="B2188" s="266">
        <v>481</v>
      </c>
      <c r="C2188" s="207">
        <v>44149</v>
      </c>
      <c r="D2188" s="206" t="s">
        <v>4303</v>
      </c>
      <c r="E2188" s="206"/>
      <c r="F2188" s="206" t="s">
        <v>4327</v>
      </c>
      <c r="G2188" s="208" t="s">
        <v>4333</v>
      </c>
      <c r="H2188" s="313"/>
      <c r="I2188" s="209">
        <v>64400</v>
      </c>
      <c r="J2188" s="434">
        <f t="shared" si="35"/>
        <v>1248059</v>
      </c>
      <c r="K2188" s="441" t="s">
        <v>3267</v>
      </c>
    </row>
    <row r="2189" spans="1:242" hidden="1" x14ac:dyDescent="0.25">
      <c r="B2189" s="266">
        <v>482</v>
      </c>
      <c r="C2189" s="207">
        <v>44149</v>
      </c>
      <c r="D2189" s="206" t="s">
        <v>4304</v>
      </c>
      <c r="E2189" s="206"/>
      <c r="F2189" s="206" t="s">
        <v>4328</v>
      </c>
      <c r="G2189" s="208" t="s">
        <v>4333</v>
      </c>
      <c r="H2189" s="313"/>
      <c r="I2189" s="209">
        <v>114400</v>
      </c>
      <c r="J2189" s="434">
        <f t="shared" ref="J2189:J2252" si="36">J2188+H2189-I2189</f>
        <v>1133659</v>
      </c>
      <c r="K2189" s="441" t="s">
        <v>3267</v>
      </c>
    </row>
    <row r="2190" spans="1:242" hidden="1" x14ac:dyDescent="0.25">
      <c r="B2190" s="266">
        <v>483</v>
      </c>
      <c r="C2190" s="207">
        <v>44149</v>
      </c>
      <c r="D2190" s="206" t="s">
        <v>4305</v>
      </c>
      <c r="E2190" s="206"/>
      <c r="F2190" s="206" t="s">
        <v>4329</v>
      </c>
      <c r="G2190" s="208" t="s">
        <v>4333</v>
      </c>
      <c r="H2190" s="313"/>
      <c r="I2190" s="209">
        <v>58600</v>
      </c>
      <c r="J2190" s="434">
        <f t="shared" si="36"/>
        <v>1075059</v>
      </c>
      <c r="K2190" s="441" t="s">
        <v>3267</v>
      </c>
    </row>
    <row r="2191" spans="1:242" hidden="1" x14ac:dyDescent="0.25">
      <c r="B2191" s="266">
        <v>484</v>
      </c>
      <c r="C2191" s="207">
        <v>44149</v>
      </c>
      <c r="D2191" s="206" t="s">
        <v>4306</v>
      </c>
      <c r="E2191" s="206"/>
      <c r="F2191" s="206" t="s">
        <v>4330</v>
      </c>
      <c r="G2191" s="208" t="s">
        <v>4333</v>
      </c>
      <c r="H2191" s="313"/>
      <c r="I2191" s="209">
        <v>49800</v>
      </c>
      <c r="J2191" s="434">
        <f t="shared" si="36"/>
        <v>1025259</v>
      </c>
      <c r="K2191" s="441" t="s">
        <v>3267</v>
      </c>
    </row>
    <row r="2192" spans="1:242" s="566" customFormat="1" hidden="1" x14ac:dyDescent="0.25">
      <c r="A2192" s="488"/>
      <c r="B2192" s="491">
        <v>486</v>
      </c>
      <c r="C2192" s="428">
        <v>44151</v>
      </c>
      <c r="D2192" s="429" t="s">
        <v>4335</v>
      </c>
      <c r="E2192" s="429"/>
      <c r="F2192" s="429"/>
      <c r="G2192" s="430"/>
      <c r="H2192" s="577">
        <v>21157741</v>
      </c>
      <c r="I2192" s="581"/>
      <c r="J2192" s="434">
        <f t="shared" si="36"/>
        <v>22183000</v>
      </c>
      <c r="K2192" s="446" t="s">
        <v>3695</v>
      </c>
      <c r="L2192" s="530"/>
      <c r="M2192" s="488"/>
      <c r="N2192" s="530"/>
      <c r="O2192" s="530"/>
      <c r="P2192" s="530"/>
      <c r="Q2192" s="530"/>
      <c r="R2192" s="530"/>
      <c r="S2192" s="530"/>
      <c r="T2192" s="530"/>
      <c r="U2192" s="530"/>
      <c r="V2192" s="530"/>
      <c r="W2192" s="530"/>
      <c r="X2192" s="530"/>
      <c r="Y2192" s="530"/>
      <c r="Z2192" s="530"/>
      <c r="AA2192" s="530"/>
      <c r="AB2192" s="530"/>
      <c r="AC2192" s="530"/>
      <c r="AD2192" s="530"/>
      <c r="AE2192" s="530"/>
      <c r="AF2192" s="530"/>
      <c r="AG2192" s="530"/>
      <c r="AH2192" s="530"/>
      <c r="AI2192" s="530"/>
      <c r="AJ2192" s="488"/>
      <c r="AK2192" s="488"/>
      <c r="AL2192" s="488"/>
      <c r="AM2192" s="488"/>
      <c r="AN2192" s="488"/>
      <c r="AO2192" s="488"/>
      <c r="AP2192" s="488"/>
      <c r="AQ2192" s="488"/>
      <c r="AR2192" s="488"/>
      <c r="AS2192" s="488"/>
      <c r="AT2192" s="488"/>
      <c r="AU2192" s="488"/>
      <c r="AV2192" s="488"/>
      <c r="AW2192" s="488"/>
      <c r="AX2192" s="488"/>
      <c r="AY2192" s="488"/>
      <c r="AZ2192" s="488"/>
      <c r="BA2192" s="488"/>
      <c r="BB2192" s="488"/>
      <c r="BC2192" s="488"/>
      <c r="BD2192" s="488"/>
      <c r="BE2192" s="488"/>
      <c r="BF2192" s="488"/>
      <c r="BG2192" s="488"/>
      <c r="BH2192" s="488"/>
      <c r="BI2192" s="488"/>
      <c r="BJ2192" s="488"/>
      <c r="BK2192" s="488"/>
      <c r="BL2192" s="488"/>
      <c r="BM2192" s="488"/>
      <c r="BN2192" s="488"/>
      <c r="BO2192" s="488"/>
      <c r="BP2192" s="488"/>
      <c r="BQ2192" s="488"/>
      <c r="BR2192" s="488"/>
      <c r="BS2192" s="488"/>
      <c r="BT2192" s="488"/>
      <c r="BU2192" s="488"/>
      <c r="BV2192" s="488"/>
      <c r="BW2192" s="488"/>
      <c r="BX2192" s="488"/>
      <c r="BY2192" s="488"/>
      <c r="BZ2192" s="488"/>
      <c r="CA2192" s="488"/>
      <c r="CB2192" s="488"/>
      <c r="CC2192" s="488"/>
      <c r="CD2192" s="488"/>
      <c r="CE2192" s="488"/>
      <c r="CF2192" s="488"/>
      <c r="CG2192" s="488"/>
      <c r="CH2192" s="488"/>
      <c r="CI2192" s="488"/>
      <c r="CJ2192" s="488"/>
      <c r="CK2192" s="488"/>
      <c r="CL2192" s="488"/>
      <c r="CM2192" s="488"/>
      <c r="CN2192" s="488"/>
      <c r="CO2192" s="488"/>
      <c r="CP2192" s="488"/>
      <c r="CQ2192" s="488"/>
      <c r="CR2192" s="488"/>
      <c r="CS2192" s="488"/>
      <c r="CT2192" s="488"/>
      <c r="CU2192" s="488"/>
      <c r="CV2192" s="488"/>
      <c r="CW2192" s="488"/>
      <c r="CX2192" s="488"/>
      <c r="CY2192" s="488"/>
      <c r="CZ2192" s="488"/>
      <c r="DA2192" s="488"/>
      <c r="DB2192" s="488"/>
      <c r="DC2192" s="488"/>
      <c r="DD2192" s="488"/>
      <c r="DE2192" s="488"/>
      <c r="DF2192" s="488"/>
      <c r="DG2192" s="488"/>
      <c r="DH2192" s="488"/>
      <c r="DI2192" s="488"/>
      <c r="DJ2192" s="488"/>
      <c r="DK2192" s="488"/>
      <c r="DL2192" s="488"/>
      <c r="DM2192" s="488"/>
      <c r="DN2192" s="488"/>
      <c r="DO2192" s="488"/>
      <c r="DP2192" s="488"/>
      <c r="DQ2192" s="488"/>
      <c r="DR2192" s="488"/>
      <c r="DS2192" s="488"/>
      <c r="DT2192" s="488"/>
      <c r="DU2192" s="488"/>
      <c r="DV2192" s="488"/>
      <c r="DW2192" s="488"/>
      <c r="DX2192" s="488"/>
      <c r="DY2192" s="488"/>
      <c r="DZ2192" s="488"/>
      <c r="EA2192" s="488"/>
      <c r="EB2192" s="488"/>
      <c r="EC2192" s="488"/>
      <c r="ED2192" s="488"/>
      <c r="EE2192" s="488"/>
      <c r="EF2192" s="488"/>
      <c r="EG2192" s="488"/>
      <c r="EH2192" s="488"/>
      <c r="EI2192" s="488"/>
      <c r="EJ2192" s="488"/>
      <c r="EK2192" s="488"/>
      <c r="EL2192" s="488"/>
      <c r="EM2192" s="488"/>
      <c r="EN2192" s="488"/>
      <c r="EO2192" s="488"/>
      <c r="EP2192" s="488"/>
      <c r="EQ2192" s="488"/>
      <c r="ER2192" s="488"/>
      <c r="ES2192" s="488"/>
      <c r="ET2192" s="488"/>
      <c r="EU2192" s="488"/>
      <c r="EV2192" s="488"/>
      <c r="EW2192" s="488"/>
      <c r="EX2192" s="488"/>
      <c r="EY2192" s="488"/>
      <c r="EZ2192" s="488"/>
      <c r="FA2192" s="488"/>
      <c r="FB2192" s="488"/>
      <c r="FC2192" s="488"/>
      <c r="FD2192" s="488"/>
      <c r="FE2192" s="488"/>
      <c r="FF2192" s="488"/>
      <c r="FG2192" s="488"/>
      <c r="FH2192" s="488"/>
      <c r="FI2192" s="488"/>
      <c r="FJ2192" s="488"/>
      <c r="FK2192" s="488"/>
      <c r="FL2192" s="488"/>
      <c r="FM2192" s="488"/>
      <c r="FN2192" s="488"/>
      <c r="FO2192" s="488"/>
      <c r="FP2192" s="488"/>
      <c r="FQ2192" s="488"/>
      <c r="FR2192" s="488"/>
      <c r="FS2192" s="488"/>
      <c r="FT2192" s="488"/>
      <c r="FU2192" s="488"/>
      <c r="FV2192" s="488"/>
      <c r="FW2192" s="488"/>
      <c r="FX2192" s="488"/>
      <c r="FY2192" s="488"/>
      <c r="FZ2192" s="488"/>
      <c r="GA2192" s="488"/>
      <c r="GB2192" s="488"/>
      <c r="GC2192" s="488"/>
      <c r="GD2192" s="488"/>
      <c r="GE2192" s="488"/>
      <c r="GF2192" s="488"/>
      <c r="GG2192" s="488"/>
      <c r="GH2192" s="488"/>
      <c r="GI2192" s="488"/>
      <c r="GJ2192" s="488"/>
      <c r="GK2192" s="488"/>
      <c r="GL2192" s="488"/>
      <c r="GM2192" s="488"/>
      <c r="GN2192" s="488"/>
      <c r="GO2192" s="488"/>
      <c r="GP2192" s="488"/>
      <c r="GQ2192" s="488"/>
      <c r="GR2192" s="488"/>
      <c r="GS2192" s="488"/>
      <c r="GT2192" s="488"/>
      <c r="GU2192" s="488"/>
      <c r="GV2192" s="488"/>
      <c r="GW2192" s="488"/>
      <c r="GX2192" s="488"/>
      <c r="GY2192" s="488"/>
      <c r="GZ2192" s="488"/>
      <c r="HA2192" s="488"/>
      <c r="HB2192" s="488"/>
      <c r="HC2192" s="488"/>
      <c r="HD2192" s="488"/>
      <c r="HE2192" s="488"/>
      <c r="HF2192" s="488"/>
      <c r="HG2192" s="488"/>
      <c r="HH2192" s="488"/>
      <c r="HI2192" s="488"/>
      <c r="HJ2192" s="488"/>
      <c r="HK2192" s="488"/>
      <c r="HL2192" s="488"/>
      <c r="HM2192" s="488"/>
      <c r="HN2192" s="488"/>
      <c r="HO2192" s="488"/>
      <c r="HP2192" s="488"/>
      <c r="HQ2192" s="488"/>
      <c r="HR2192" s="488"/>
      <c r="HS2192" s="488"/>
      <c r="HT2192" s="488"/>
      <c r="HU2192" s="488"/>
      <c r="HV2192" s="488"/>
      <c r="HW2192" s="488"/>
      <c r="HX2192" s="488"/>
      <c r="HY2192" s="488"/>
      <c r="HZ2192" s="488"/>
      <c r="IA2192" s="488"/>
      <c r="IB2192" s="488"/>
      <c r="IC2192" s="488"/>
      <c r="ID2192" s="488"/>
      <c r="IE2192" s="488"/>
      <c r="IF2192" s="488"/>
      <c r="IG2192" s="488"/>
      <c r="IH2192" s="488"/>
    </row>
    <row r="2193" spans="1:242" s="565" customFormat="1" hidden="1" x14ac:dyDescent="0.25">
      <c r="A2193" s="451"/>
      <c r="B2193" s="474">
        <v>485</v>
      </c>
      <c r="C2193" s="482">
        <v>44151</v>
      </c>
      <c r="D2193" s="377" t="s">
        <v>4334</v>
      </c>
      <c r="E2193" s="377" t="s">
        <v>4268</v>
      </c>
      <c r="F2193" s="377"/>
      <c r="G2193" s="437" t="s">
        <v>559</v>
      </c>
      <c r="H2193" s="310"/>
      <c r="I2193" s="475">
        <v>250000</v>
      </c>
      <c r="J2193" s="434">
        <f t="shared" si="36"/>
        <v>21933000</v>
      </c>
      <c r="K2193" s="212" t="s">
        <v>4425</v>
      </c>
      <c r="L2193" s="380"/>
      <c r="M2193" s="451"/>
      <c r="N2193" s="380"/>
      <c r="O2193" s="380"/>
      <c r="P2193" s="380"/>
      <c r="Q2193" s="380"/>
      <c r="R2193" s="380"/>
      <c r="S2193" s="380"/>
      <c r="T2193" s="380"/>
      <c r="U2193" s="380"/>
      <c r="V2193" s="380"/>
      <c r="W2193" s="380"/>
      <c r="X2193" s="380"/>
      <c r="Y2193" s="380"/>
      <c r="Z2193" s="380"/>
      <c r="AA2193" s="380"/>
      <c r="AB2193" s="380"/>
      <c r="AC2193" s="380"/>
      <c r="AD2193" s="380"/>
      <c r="AE2193" s="380"/>
      <c r="AF2193" s="380"/>
      <c r="AG2193" s="380"/>
      <c r="AH2193" s="380"/>
      <c r="AI2193" s="380"/>
      <c r="AJ2193" s="451"/>
      <c r="AK2193" s="451"/>
      <c r="AL2193" s="451"/>
      <c r="AM2193" s="451"/>
      <c r="AN2193" s="451"/>
      <c r="AO2193" s="451"/>
      <c r="AP2193" s="451"/>
      <c r="AQ2193" s="451"/>
      <c r="AR2193" s="451"/>
      <c r="AS2193" s="451"/>
      <c r="AT2193" s="451"/>
      <c r="AU2193" s="451"/>
      <c r="AV2193" s="451"/>
      <c r="AW2193" s="451"/>
      <c r="AX2193" s="451"/>
      <c r="AY2193" s="451"/>
      <c r="AZ2193" s="451"/>
      <c r="BA2193" s="451"/>
      <c r="BB2193" s="451"/>
      <c r="BC2193" s="451"/>
      <c r="BD2193" s="451"/>
      <c r="BE2193" s="451"/>
      <c r="BF2193" s="451"/>
      <c r="BG2193" s="451"/>
      <c r="BH2193" s="451"/>
      <c r="BI2193" s="451"/>
      <c r="BJ2193" s="451"/>
      <c r="BK2193" s="451"/>
      <c r="BL2193" s="451"/>
      <c r="BM2193" s="451"/>
      <c r="BN2193" s="451"/>
      <c r="BO2193" s="451"/>
      <c r="BP2193" s="451"/>
      <c r="BQ2193" s="451"/>
      <c r="BR2193" s="451"/>
      <c r="BS2193" s="451"/>
      <c r="BT2193" s="451"/>
      <c r="BU2193" s="451"/>
      <c r="BV2193" s="451"/>
      <c r="BW2193" s="451"/>
      <c r="BX2193" s="451"/>
      <c r="BY2193" s="451"/>
      <c r="BZ2193" s="451"/>
      <c r="CA2193" s="451"/>
      <c r="CB2193" s="451"/>
      <c r="CC2193" s="451"/>
      <c r="CD2193" s="451"/>
      <c r="CE2193" s="451"/>
      <c r="CF2193" s="451"/>
      <c r="CG2193" s="451"/>
      <c r="CH2193" s="451"/>
      <c r="CI2193" s="451"/>
      <c r="CJ2193" s="451"/>
      <c r="CK2193" s="451"/>
      <c r="CL2193" s="451"/>
      <c r="CM2193" s="451"/>
      <c r="CN2193" s="451"/>
      <c r="CO2193" s="451"/>
      <c r="CP2193" s="451"/>
      <c r="CQ2193" s="451"/>
      <c r="CR2193" s="451"/>
      <c r="CS2193" s="451"/>
      <c r="CT2193" s="451"/>
      <c r="CU2193" s="451"/>
      <c r="CV2193" s="451"/>
      <c r="CW2193" s="451"/>
      <c r="CX2193" s="451"/>
      <c r="CY2193" s="451"/>
      <c r="CZ2193" s="451"/>
      <c r="DA2193" s="451"/>
      <c r="DB2193" s="451"/>
      <c r="DC2193" s="451"/>
      <c r="DD2193" s="451"/>
      <c r="DE2193" s="451"/>
      <c r="DF2193" s="451"/>
      <c r="DG2193" s="451"/>
      <c r="DH2193" s="451"/>
      <c r="DI2193" s="451"/>
      <c r="DJ2193" s="451"/>
      <c r="DK2193" s="451"/>
      <c r="DL2193" s="451"/>
      <c r="DM2193" s="451"/>
      <c r="DN2193" s="451"/>
      <c r="DO2193" s="451"/>
      <c r="DP2193" s="451"/>
      <c r="DQ2193" s="451"/>
      <c r="DR2193" s="451"/>
      <c r="DS2193" s="451"/>
      <c r="DT2193" s="451"/>
      <c r="DU2193" s="451"/>
      <c r="DV2193" s="451"/>
      <c r="DW2193" s="451"/>
      <c r="DX2193" s="451"/>
      <c r="DY2193" s="451"/>
      <c r="DZ2193" s="451"/>
      <c r="EA2193" s="451"/>
      <c r="EB2193" s="451"/>
      <c r="EC2193" s="451"/>
      <c r="ED2193" s="451"/>
      <c r="EE2193" s="451"/>
      <c r="EF2193" s="451"/>
      <c r="EG2193" s="451"/>
      <c r="EH2193" s="451"/>
      <c r="EI2193" s="451"/>
      <c r="EJ2193" s="451"/>
      <c r="EK2193" s="451"/>
      <c r="EL2193" s="451"/>
      <c r="EM2193" s="451"/>
      <c r="EN2193" s="451"/>
      <c r="EO2193" s="451"/>
      <c r="EP2193" s="451"/>
      <c r="EQ2193" s="451"/>
      <c r="ER2193" s="451"/>
      <c r="ES2193" s="451"/>
      <c r="ET2193" s="451"/>
      <c r="EU2193" s="451"/>
      <c r="EV2193" s="451"/>
      <c r="EW2193" s="451"/>
      <c r="EX2193" s="451"/>
      <c r="EY2193" s="451"/>
      <c r="EZ2193" s="451"/>
      <c r="FA2193" s="451"/>
      <c r="FB2193" s="451"/>
      <c r="FC2193" s="451"/>
      <c r="FD2193" s="451"/>
      <c r="FE2193" s="451"/>
      <c r="FF2193" s="451"/>
      <c r="FG2193" s="451"/>
      <c r="FH2193" s="451"/>
      <c r="FI2193" s="451"/>
      <c r="FJ2193" s="451"/>
      <c r="FK2193" s="451"/>
      <c r="FL2193" s="451"/>
      <c r="FM2193" s="451"/>
      <c r="FN2193" s="451"/>
      <c r="FO2193" s="451"/>
      <c r="FP2193" s="451"/>
      <c r="FQ2193" s="451"/>
      <c r="FR2193" s="451"/>
      <c r="FS2193" s="451"/>
      <c r="FT2193" s="451"/>
      <c r="FU2193" s="451"/>
      <c r="FV2193" s="451"/>
      <c r="FW2193" s="451"/>
      <c r="FX2193" s="451"/>
      <c r="FY2193" s="451"/>
      <c r="FZ2193" s="451"/>
      <c r="GA2193" s="451"/>
      <c r="GB2193" s="451"/>
      <c r="GC2193" s="451"/>
      <c r="GD2193" s="451"/>
      <c r="GE2193" s="451"/>
      <c r="GF2193" s="451"/>
      <c r="GG2193" s="451"/>
      <c r="GH2193" s="451"/>
      <c r="GI2193" s="451"/>
      <c r="GJ2193" s="451"/>
      <c r="GK2193" s="451"/>
      <c r="GL2193" s="451"/>
      <c r="GM2193" s="451"/>
      <c r="GN2193" s="451"/>
      <c r="GO2193" s="451"/>
      <c r="GP2193" s="451"/>
      <c r="GQ2193" s="451"/>
      <c r="GR2193" s="451"/>
      <c r="GS2193" s="451"/>
      <c r="GT2193" s="451"/>
      <c r="GU2193" s="451"/>
      <c r="GV2193" s="451"/>
      <c r="GW2193" s="451"/>
      <c r="GX2193" s="451"/>
      <c r="GY2193" s="451"/>
      <c r="GZ2193" s="451"/>
      <c r="HA2193" s="451"/>
      <c r="HB2193" s="451"/>
      <c r="HC2193" s="451"/>
      <c r="HD2193" s="451"/>
      <c r="HE2193" s="451"/>
      <c r="HF2193" s="451"/>
      <c r="HG2193" s="451"/>
      <c r="HH2193" s="451"/>
      <c r="HI2193" s="451"/>
      <c r="HJ2193" s="451"/>
      <c r="HK2193" s="451"/>
      <c r="HL2193" s="451"/>
      <c r="HM2193" s="451"/>
      <c r="HN2193" s="451"/>
      <c r="HO2193" s="451"/>
      <c r="HP2193" s="451"/>
      <c r="HQ2193" s="451"/>
      <c r="HR2193" s="451"/>
      <c r="HS2193" s="451"/>
      <c r="HT2193" s="451"/>
      <c r="HU2193" s="451"/>
      <c r="HV2193" s="451"/>
      <c r="HW2193" s="451"/>
      <c r="HX2193" s="451"/>
      <c r="HY2193" s="451"/>
      <c r="HZ2193" s="451"/>
      <c r="IA2193" s="451"/>
      <c r="IB2193" s="451"/>
      <c r="IC2193" s="451"/>
      <c r="ID2193" s="451"/>
      <c r="IE2193" s="451"/>
      <c r="IF2193" s="451"/>
      <c r="IG2193" s="451"/>
      <c r="IH2193" s="451"/>
    </row>
    <row r="2194" spans="1:242" hidden="1" x14ac:dyDescent="0.25">
      <c r="B2194" s="266">
        <v>487</v>
      </c>
      <c r="C2194" s="207">
        <v>44151</v>
      </c>
      <c r="D2194" s="206" t="s">
        <v>3426</v>
      </c>
      <c r="E2194" s="206" t="s">
        <v>4269</v>
      </c>
      <c r="F2194" s="206" t="s">
        <v>4369</v>
      </c>
      <c r="G2194" s="208" t="s">
        <v>681</v>
      </c>
      <c r="H2194" s="313"/>
      <c r="I2194" s="475">
        <v>256000</v>
      </c>
      <c r="J2194" s="434">
        <f t="shared" si="36"/>
        <v>21677000</v>
      </c>
      <c r="K2194" s="212" t="s">
        <v>4388</v>
      </c>
    </row>
    <row r="2195" spans="1:242" hidden="1" x14ac:dyDescent="0.25">
      <c r="B2195" s="266">
        <v>488</v>
      </c>
      <c r="C2195" s="207">
        <v>44151</v>
      </c>
      <c r="D2195" s="206" t="s">
        <v>4336</v>
      </c>
      <c r="E2195" s="206" t="s">
        <v>4349</v>
      </c>
      <c r="F2195" s="206" t="s">
        <v>4370</v>
      </c>
      <c r="G2195" s="208" t="s">
        <v>2875</v>
      </c>
      <c r="H2195" s="313"/>
      <c r="I2195" s="475">
        <v>1304000</v>
      </c>
      <c r="J2195" s="434">
        <f t="shared" si="36"/>
        <v>20373000</v>
      </c>
      <c r="K2195" s="212" t="s">
        <v>4389</v>
      </c>
    </row>
    <row r="2196" spans="1:242" hidden="1" x14ac:dyDescent="0.25">
      <c r="B2196" s="266">
        <v>489</v>
      </c>
      <c r="C2196" s="207">
        <v>44151</v>
      </c>
      <c r="D2196" s="206" t="s">
        <v>3710</v>
      </c>
      <c r="E2196" s="206" t="s">
        <v>4360</v>
      </c>
      <c r="F2196" s="206" t="s">
        <v>4371</v>
      </c>
      <c r="G2196" s="208" t="s">
        <v>1885</v>
      </c>
      <c r="H2196" s="313"/>
      <c r="I2196" s="475">
        <v>450000</v>
      </c>
      <c r="J2196" s="434">
        <f t="shared" si="36"/>
        <v>19923000</v>
      </c>
      <c r="K2196" s="212" t="s">
        <v>4390</v>
      </c>
    </row>
    <row r="2197" spans="1:242" hidden="1" x14ac:dyDescent="0.25">
      <c r="B2197" s="266">
        <v>490</v>
      </c>
      <c r="C2197" s="207">
        <v>44151</v>
      </c>
      <c r="D2197" s="206" t="s">
        <v>4337</v>
      </c>
      <c r="E2197" s="206"/>
      <c r="F2197" s="206"/>
      <c r="G2197" s="208" t="s">
        <v>2262</v>
      </c>
      <c r="H2197" s="313">
        <v>1615500</v>
      </c>
      <c r="I2197" s="475"/>
      <c r="J2197" s="434">
        <f t="shared" si="36"/>
        <v>21538500</v>
      </c>
      <c r="K2197" s="212" t="s">
        <v>4391</v>
      </c>
    </row>
    <row r="2198" spans="1:242" hidden="1" x14ac:dyDescent="0.25">
      <c r="B2198" s="266">
        <v>491</v>
      </c>
      <c r="C2198" s="207">
        <v>44151</v>
      </c>
      <c r="D2198" s="206" t="s">
        <v>4338</v>
      </c>
      <c r="E2198" s="206"/>
      <c r="F2198" s="206" t="s">
        <v>4372</v>
      </c>
      <c r="G2198" s="208" t="s">
        <v>2262</v>
      </c>
      <c r="H2198" s="313"/>
      <c r="I2198" s="475">
        <v>2458500</v>
      </c>
      <c r="J2198" s="434">
        <f t="shared" si="36"/>
        <v>19080000</v>
      </c>
      <c r="K2198" s="212" t="s">
        <v>3267</v>
      </c>
    </row>
    <row r="2199" spans="1:242" hidden="1" x14ac:dyDescent="0.25">
      <c r="B2199" s="266">
        <v>492</v>
      </c>
      <c r="C2199" s="207">
        <v>44152</v>
      </c>
      <c r="D2199" s="206" t="s">
        <v>4339</v>
      </c>
      <c r="E2199" s="206"/>
      <c r="F2199" s="206" t="s">
        <v>4373</v>
      </c>
      <c r="G2199" s="208" t="s">
        <v>4218</v>
      </c>
      <c r="H2199" s="313"/>
      <c r="I2199" s="475">
        <v>792750</v>
      </c>
      <c r="J2199" s="434">
        <f t="shared" si="36"/>
        <v>18287250</v>
      </c>
      <c r="K2199" s="212" t="s">
        <v>3267</v>
      </c>
    </row>
    <row r="2200" spans="1:242" hidden="1" x14ac:dyDescent="0.25">
      <c r="B2200" s="266">
        <v>493</v>
      </c>
      <c r="C2200" s="207">
        <v>44152</v>
      </c>
      <c r="D2200" s="206" t="s">
        <v>4348</v>
      </c>
      <c r="E2200" s="206" t="s">
        <v>4363</v>
      </c>
      <c r="F2200" s="206"/>
      <c r="G2200" s="208" t="s">
        <v>2262</v>
      </c>
      <c r="H2200" s="313"/>
      <c r="I2200" s="475">
        <v>1700000</v>
      </c>
      <c r="J2200" s="434">
        <f t="shared" si="36"/>
        <v>16587250</v>
      </c>
      <c r="K2200" s="212" t="s">
        <v>4426</v>
      </c>
    </row>
    <row r="2201" spans="1:242" hidden="1" x14ac:dyDescent="0.25">
      <c r="B2201" s="266">
        <v>494</v>
      </c>
      <c r="C2201" s="207">
        <v>44152</v>
      </c>
      <c r="D2201" s="206" t="s">
        <v>4340</v>
      </c>
      <c r="E2201" s="206"/>
      <c r="F2201" s="206" t="s">
        <v>4374</v>
      </c>
      <c r="G2201" s="208" t="s">
        <v>2882</v>
      </c>
      <c r="H2201" s="313"/>
      <c r="I2201" s="475">
        <v>1736258</v>
      </c>
      <c r="J2201" s="434">
        <f t="shared" si="36"/>
        <v>14850992</v>
      </c>
      <c r="K2201" s="212" t="s">
        <v>3267</v>
      </c>
    </row>
    <row r="2202" spans="1:242" hidden="1" x14ac:dyDescent="0.25">
      <c r="B2202" s="266">
        <v>495</v>
      </c>
      <c r="C2202" s="207">
        <v>44152</v>
      </c>
      <c r="D2202" s="206" t="s">
        <v>4341</v>
      </c>
      <c r="E2202" s="206"/>
      <c r="F2202" s="206" t="s">
        <v>4375</v>
      </c>
      <c r="G2202" s="208" t="s">
        <v>2320</v>
      </c>
      <c r="H2202" s="313"/>
      <c r="I2202" s="475">
        <v>740000</v>
      </c>
      <c r="J2202" s="434">
        <f t="shared" si="36"/>
        <v>14110992</v>
      </c>
      <c r="K2202" s="212" t="s">
        <v>3267</v>
      </c>
    </row>
    <row r="2203" spans="1:242" s="565" customFormat="1" hidden="1" x14ac:dyDescent="0.25">
      <c r="A2203" s="451"/>
      <c r="B2203" s="474">
        <v>496</v>
      </c>
      <c r="C2203" s="482">
        <v>44152</v>
      </c>
      <c r="D2203" s="377" t="s">
        <v>3717</v>
      </c>
      <c r="E2203" s="377" t="s">
        <v>4364</v>
      </c>
      <c r="F2203" s="377"/>
      <c r="G2203" s="437" t="s">
        <v>787</v>
      </c>
      <c r="H2203" s="310"/>
      <c r="I2203" s="475">
        <v>1000000</v>
      </c>
      <c r="J2203" s="434">
        <f t="shared" si="36"/>
        <v>13110992</v>
      </c>
      <c r="K2203" s="212" t="s">
        <v>4427</v>
      </c>
      <c r="L2203" s="380"/>
      <c r="M2203" s="451"/>
      <c r="N2203" s="380"/>
      <c r="O2203" s="380"/>
      <c r="P2203" s="380"/>
      <c r="Q2203" s="380"/>
      <c r="R2203" s="380"/>
      <c r="S2203" s="380"/>
      <c r="T2203" s="380"/>
      <c r="U2203" s="380"/>
      <c r="V2203" s="380"/>
      <c r="W2203" s="380"/>
      <c r="X2203" s="380"/>
      <c r="Y2203" s="380"/>
      <c r="Z2203" s="380"/>
      <c r="AA2203" s="380"/>
      <c r="AB2203" s="380"/>
      <c r="AC2203" s="380"/>
      <c r="AD2203" s="380"/>
      <c r="AE2203" s="380"/>
      <c r="AF2203" s="380"/>
      <c r="AG2203" s="380"/>
      <c r="AH2203" s="380"/>
      <c r="AI2203" s="380"/>
      <c r="AJ2203" s="451"/>
      <c r="AK2203" s="451"/>
      <c r="AL2203" s="451"/>
      <c r="AM2203" s="451"/>
      <c r="AN2203" s="451"/>
      <c r="AO2203" s="451"/>
      <c r="AP2203" s="451"/>
      <c r="AQ2203" s="451"/>
      <c r="AR2203" s="451"/>
      <c r="AS2203" s="451"/>
      <c r="AT2203" s="451"/>
      <c r="AU2203" s="451"/>
      <c r="AV2203" s="451"/>
      <c r="AW2203" s="451"/>
      <c r="AX2203" s="451"/>
      <c r="AY2203" s="451"/>
      <c r="AZ2203" s="451"/>
      <c r="BA2203" s="451"/>
      <c r="BB2203" s="451"/>
      <c r="BC2203" s="451"/>
      <c r="BD2203" s="451"/>
      <c r="BE2203" s="451"/>
      <c r="BF2203" s="451"/>
      <c r="BG2203" s="451"/>
      <c r="BH2203" s="451"/>
      <c r="BI2203" s="451"/>
      <c r="BJ2203" s="451"/>
      <c r="BK2203" s="451"/>
      <c r="BL2203" s="451"/>
      <c r="BM2203" s="451"/>
      <c r="BN2203" s="451"/>
      <c r="BO2203" s="451"/>
      <c r="BP2203" s="451"/>
      <c r="BQ2203" s="451"/>
      <c r="BR2203" s="451"/>
      <c r="BS2203" s="451"/>
      <c r="BT2203" s="451"/>
      <c r="BU2203" s="451"/>
      <c r="BV2203" s="451"/>
      <c r="BW2203" s="451"/>
      <c r="BX2203" s="451"/>
      <c r="BY2203" s="451"/>
      <c r="BZ2203" s="451"/>
      <c r="CA2203" s="451"/>
      <c r="CB2203" s="451"/>
      <c r="CC2203" s="451"/>
      <c r="CD2203" s="451"/>
      <c r="CE2203" s="451"/>
      <c r="CF2203" s="451"/>
      <c r="CG2203" s="451"/>
      <c r="CH2203" s="451"/>
      <c r="CI2203" s="451"/>
      <c r="CJ2203" s="451"/>
      <c r="CK2203" s="451"/>
      <c r="CL2203" s="451"/>
      <c r="CM2203" s="451"/>
      <c r="CN2203" s="451"/>
      <c r="CO2203" s="451"/>
      <c r="CP2203" s="451"/>
      <c r="CQ2203" s="451"/>
      <c r="CR2203" s="451"/>
      <c r="CS2203" s="451"/>
      <c r="CT2203" s="451"/>
      <c r="CU2203" s="451"/>
      <c r="CV2203" s="451"/>
      <c r="CW2203" s="451"/>
      <c r="CX2203" s="451"/>
      <c r="CY2203" s="451"/>
      <c r="CZ2203" s="451"/>
      <c r="DA2203" s="451"/>
      <c r="DB2203" s="451"/>
      <c r="DC2203" s="451"/>
      <c r="DD2203" s="451"/>
      <c r="DE2203" s="451"/>
      <c r="DF2203" s="451"/>
      <c r="DG2203" s="451"/>
      <c r="DH2203" s="451"/>
      <c r="DI2203" s="451"/>
      <c r="DJ2203" s="451"/>
      <c r="DK2203" s="451"/>
      <c r="DL2203" s="451"/>
      <c r="DM2203" s="451"/>
      <c r="DN2203" s="451"/>
      <c r="DO2203" s="451"/>
      <c r="DP2203" s="451"/>
      <c r="DQ2203" s="451"/>
      <c r="DR2203" s="451"/>
      <c r="DS2203" s="451"/>
      <c r="DT2203" s="451"/>
      <c r="DU2203" s="451"/>
      <c r="DV2203" s="451"/>
      <c r="DW2203" s="451"/>
      <c r="DX2203" s="451"/>
      <c r="DY2203" s="451"/>
      <c r="DZ2203" s="451"/>
      <c r="EA2203" s="451"/>
      <c r="EB2203" s="451"/>
      <c r="EC2203" s="451"/>
      <c r="ED2203" s="451"/>
      <c r="EE2203" s="451"/>
      <c r="EF2203" s="451"/>
      <c r="EG2203" s="451"/>
      <c r="EH2203" s="451"/>
      <c r="EI2203" s="451"/>
      <c r="EJ2203" s="451"/>
      <c r="EK2203" s="451"/>
      <c r="EL2203" s="451"/>
      <c r="EM2203" s="451"/>
      <c r="EN2203" s="451"/>
      <c r="EO2203" s="451"/>
      <c r="EP2203" s="451"/>
      <c r="EQ2203" s="451"/>
      <c r="ER2203" s="451"/>
      <c r="ES2203" s="451"/>
      <c r="ET2203" s="451"/>
      <c r="EU2203" s="451"/>
      <c r="EV2203" s="451"/>
      <c r="EW2203" s="451"/>
      <c r="EX2203" s="451"/>
      <c r="EY2203" s="451"/>
      <c r="EZ2203" s="451"/>
      <c r="FA2203" s="451"/>
      <c r="FB2203" s="451"/>
      <c r="FC2203" s="451"/>
      <c r="FD2203" s="451"/>
      <c r="FE2203" s="451"/>
      <c r="FF2203" s="451"/>
      <c r="FG2203" s="451"/>
      <c r="FH2203" s="451"/>
      <c r="FI2203" s="451"/>
      <c r="FJ2203" s="451"/>
      <c r="FK2203" s="451"/>
      <c r="FL2203" s="451"/>
      <c r="FM2203" s="451"/>
      <c r="FN2203" s="451"/>
      <c r="FO2203" s="451"/>
      <c r="FP2203" s="451"/>
      <c r="FQ2203" s="451"/>
      <c r="FR2203" s="451"/>
      <c r="FS2203" s="451"/>
      <c r="FT2203" s="451"/>
      <c r="FU2203" s="451"/>
      <c r="FV2203" s="451"/>
      <c r="FW2203" s="451"/>
      <c r="FX2203" s="451"/>
      <c r="FY2203" s="451"/>
      <c r="FZ2203" s="451"/>
      <c r="GA2203" s="451"/>
      <c r="GB2203" s="451"/>
      <c r="GC2203" s="451"/>
      <c r="GD2203" s="451"/>
      <c r="GE2203" s="451"/>
      <c r="GF2203" s="451"/>
      <c r="GG2203" s="451"/>
      <c r="GH2203" s="451"/>
      <c r="GI2203" s="451"/>
      <c r="GJ2203" s="451"/>
      <c r="GK2203" s="451"/>
      <c r="GL2203" s="451"/>
      <c r="GM2203" s="451"/>
      <c r="GN2203" s="451"/>
      <c r="GO2203" s="451"/>
      <c r="GP2203" s="451"/>
      <c r="GQ2203" s="451"/>
      <c r="GR2203" s="451"/>
      <c r="GS2203" s="451"/>
      <c r="GT2203" s="451"/>
      <c r="GU2203" s="451"/>
      <c r="GV2203" s="451"/>
      <c r="GW2203" s="451"/>
      <c r="GX2203" s="451"/>
      <c r="GY2203" s="451"/>
      <c r="GZ2203" s="451"/>
      <c r="HA2203" s="451"/>
      <c r="HB2203" s="451"/>
      <c r="HC2203" s="451"/>
      <c r="HD2203" s="451"/>
      <c r="HE2203" s="451"/>
      <c r="HF2203" s="451"/>
      <c r="HG2203" s="451"/>
      <c r="HH2203" s="451"/>
      <c r="HI2203" s="451"/>
      <c r="HJ2203" s="451"/>
      <c r="HK2203" s="451"/>
      <c r="HL2203" s="451"/>
      <c r="HM2203" s="451"/>
      <c r="HN2203" s="451"/>
      <c r="HO2203" s="451"/>
      <c r="HP2203" s="451"/>
      <c r="HQ2203" s="451"/>
      <c r="HR2203" s="451"/>
      <c r="HS2203" s="451"/>
      <c r="HT2203" s="451"/>
      <c r="HU2203" s="451"/>
      <c r="HV2203" s="451"/>
      <c r="HW2203" s="451"/>
      <c r="HX2203" s="451"/>
      <c r="HY2203" s="451"/>
      <c r="HZ2203" s="451"/>
      <c r="IA2203" s="451"/>
      <c r="IB2203" s="451"/>
      <c r="IC2203" s="451"/>
      <c r="ID2203" s="451"/>
      <c r="IE2203" s="451"/>
      <c r="IF2203" s="451"/>
      <c r="IG2203" s="451"/>
      <c r="IH2203" s="451"/>
    </row>
    <row r="2204" spans="1:242" s="565" customFormat="1" hidden="1" x14ac:dyDescent="0.25">
      <c r="A2204" s="451"/>
      <c r="B2204" s="474">
        <v>497</v>
      </c>
      <c r="C2204" s="482">
        <v>44152</v>
      </c>
      <c r="D2204" s="377" t="s">
        <v>4342</v>
      </c>
      <c r="E2204" s="377" t="s">
        <v>4365</v>
      </c>
      <c r="F2204" s="377"/>
      <c r="G2204" s="437" t="s">
        <v>343</v>
      </c>
      <c r="H2204" s="310"/>
      <c r="I2204" s="475">
        <v>1200000</v>
      </c>
      <c r="J2204" s="434">
        <f t="shared" si="36"/>
        <v>11910992</v>
      </c>
      <c r="K2204" s="212" t="s">
        <v>4428</v>
      </c>
      <c r="L2204" s="380"/>
      <c r="M2204" s="451"/>
      <c r="N2204" s="380"/>
      <c r="O2204" s="380"/>
      <c r="P2204" s="380"/>
      <c r="Q2204" s="380"/>
      <c r="R2204" s="380"/>
      <c r="S2204" s="380"/>
      <c r="T2204" s="380"/>
      <c r="U2204" s="380"/>
      <c r="V2204" s="380"/>
      <c r="W2204" s="380"/>
      <c r="X2204" s="380"/>
      <c r="Y2204" s="380"/>
      <c r="Z2204" s="380"/>
      <c r="AA2204" s="380"/>
      <c r="AB2204" s="380"/>
      <c r="AC2204" s="380"/>
      <c r="AD2204" s="380"/>
      <c r="AE2204" s="380"/>
      <c r="AF2204" s="380"/>
      <c r="AG2204" s="380"/>
      <c r="AH2204" s="380"/>
      <c r="AI2204" s="380"/>
      <c r="AJ2204" s="451"/>
      <c r="AK2204" s="451"/>
      <c r="AL2204" s="451"/>
      <c r="AM2204" s="451"/>
      <c r="AN2204" s="451"/>
      <c r="AO2204" s="451"/>
      <c r="AP2204" s="451"/>
      <c r="AQ2204" s="451"/>
      <c r="AR2204" s="451"/>
      <c r="AS2204" s="451"/>
      <c r="AT2204" s="451"/>
      <c r="AU2204" s="451"/>
      <c r="AV2204" s="451"/>
      <c r="AW2204" s="451"/>
      <c r="AX2204" s="451"/>
      <c r="AY2204" s="451"/>
      <c r="AZ2204" s="451"/>
      <c r="BA2204" s="451"/>
      <c r="BB2204" s="451"/>
      <c r="BC2204" s="451"/>
      <c r="BD2204" s="451"/>
      <c r="BE2204" s="451"/>
      <c r="BF2204" s="451"/>
      <c r="BG2204" s="451"/>
      <c r="BH2204" s="451"/>
      <c r="BI2204" s="451"/>
      <c r="BJ2204" s="451"/>
      <c r="BK2204" s="451"/>
      <c r="BL2204" s="451"/>
      <c r="BM2204" s="451"/>
      <c r="BN2204" s="451"/>
      <c r="BO2204" s="451"/>
      <c r="BP2204" s="451"/>
      <c r="BQ2204" s="451"/>
      <c r="BR2204" s="451"/>
      <c r="BS2204" s="451"/>
      <c r="BT2204" s="451"/>
      <c r="BU2204" s="451"/>
      <c r="BV2204" s="451"/>
      <c r="BW2204" s="451"/>
      <c r="BX2204" s="451"/>
      <c r="BY2204" s="451"/>
      <c r="BZ2204" s="451"/>
      <c r="CA2204" s="451"/>
      <c r="CB2204" s="451"/>
      <c r="CC2204" s="451"/>
      <c r="CD2204" s="451"/>
      <c r="CE2204" s="451"/>
      <c r="CF2204" s="451"/>
      <c r="CG2204" s="451"/>
      <c r="CH2204" s="451"/>
      <c r="CI2204" s="451"/>
      <c r="CJ2204" s="451"/>
      <c r="CK2204" s="451"/>
      <c r="CL2204" s="451"/>
      <c r="CM2204" s="451"/>
      <c r="CN2204" s="451"/>
      <c r="CO2204" s="451"/>
      <c r="CP2204" s="451"/>
      <c r="CQ2204" s="451"/>
      <c r="CR2204" s="451"/>
      <c r="CS2204" s="451"/>
      <c r="CT2204" s="451"/>
      <c r="CU2204" s="451"/>
      <c r="CV2204" s="451"/>
      <c r="CW2204" s="451"/>
      <c r="CX2204" s="451"/>
      <c r="CY2204" s="451"/>
      <c r="CZ2204" s="451"/>
      <c r="DA2204" s="451"/>
      <c r="DB2204" s="451"/>
      <c r="DC2204" s="451"/>
      <c r="DD2204" s="451"/>
      <c r="DE2204" s="451"/>
      <c r="DF2204" s="451"/>
      <c r="DG2204" s="451"/>
      <c r="DH2204" s="451"/>
      <c r="DI2204" s="451"/>
      <c r="DJ2204" s="451"/>
      <c r="DK2204" s="451"/>
      <c r="DL2204" s="451"/>
      <c r="DM2204" s="451"/>
      <c r="DN2204" s="451"/>
      <c r="DO2204" s="451"/>
      <c r="DP2204" s="451"/>
      <c r="DQ2204" s="451"/>
      <c r="DR2204" s="451"/>
      <c r="DS2204" s="451"/>
      <c r="DT2204" s="451"/>
      <c r="DU2204" s="451"/>
      <c r="DV2204" s="451"/>
      <c r="DW2204" s="451"/>
      <c r="DX2204" s="451"/>
      <c r="DY2204" s="451"/>
      <c r="DZ2204" s="451"/>
      <c r="EA2204" s="451"/>
      <c r="EB2204" s="451"/>
      <c r="EC2204" s="451"/>
      <c r="ED2204" s="451"/>
      <c r="EE2204" s="451"/>
      <c r="EF2204" s="451"/>
      <c r="EG2204" s="451"/>
      <c r="EH2204" s="451"/>
      <c r="EI2204" s="451"/>
      <c r="EJ2204" s="451"/>
      <c r="EK2204" s="451"/>
      <c r="EL2204" s="451"/>
      <c r="EM2204" s="451"/>
      <c r="EN2204" s="451"/>
      <c r="EO2204" s="451"/>
      <c r="EP2204" s="451"/>
      <c r="EQ2204" s="451"/>
      <c r="ER2204" s="451"/>
      <c r="ES2204" s="451"/>
      <c r="ET2204" s="451"/>
      <c r="EU2204" s="451"/>
      <c r="EV2204" s="451"/>
      <c r="EW2204" s="451"/>
      <c r="EX2204" s="451"/>
      <c r="EY2204" s="451"/>
      <c r="EZ2204" s="451"/>
      <c r="FA2204" s="451"/>
      <c r="FB2204" s="451"/>
      <c r="FC2204" s="451"/>
      <c r="FD2204" s="451"/>
      <c r="FE2204" s="451"/>
      <c r="FF2204" s="451"/>
      <c r="FG2204" s="451"/>
      <c r="FH2204" s="451"/>
      <c r="FI2204" s="451"/>
      <c r="FJ2204" s="451"/>
      <c r="FK2204" s="451"/>
      <c r="FL2204" s="451"/>
      <c r="FM2204" s="451"/>
      <c r="FN2204" s="451"/>
      <c r="FO2204" s="451"/>
      <c r="FP2204" s="451"/>
      <c r="FQ2204" s="451"/>
      <c r="FR2204" s="451"/>
      <c r="FS2204" s="451"/>
      <c r="FT2204" s="451"/>
      <c r="FU2204" s="451"/>
      <c r="FV2204" s="451"/>
      <c r="FW2204" s="451"/>
      <c r="FX2204" s="451"/>
      <c r="FY2204" s="451"/>
      <c r="FZ2204" s="451"/>
      <c r="GA2204" s="451"/>
      <c r="GB2204" s="451"/>
      <c r="GC2204" s="451"/>
      <c r="GD2204" s="451"/>
      <c r="GE2204" s="451"/>
      <c r="GF2204" s="451"/>
      <c r="GG2204" s="451"/>
      <c r="GH2204" s="451"/>
      <c r="GI2204" s="451"/>
      <c r="GJ2204" s="451"/>
      <c r="GK2204" s="451"/>
      <c r="GL2204" s="451"/>
      <c r="GM2204" s="451"/>
      <c r="GN2204" s="451"/>
      <c r="GO2204" s="451"/>
      <c r="GP2204" s="451"/>
      <c r="GQ2204" s="451"/>
      <c r="GR2204" s="451"/>
      <c r="GS2204" s="451"/>
      <c r="GT2204" s="451"/>
      <c r="GU2204" s="451"/>
      <c r="GV2204" s="451"/>
      <c r="GW2204" s="451"/>
      <c r="GX2204" s="451"/>
      <c r="GY2204" s="451"/>
      <c r="GZ2204" s="451"/>
      <c r="HA2204" s="451"/>
      <c r="HB2204" s="451"/>
      <c r="HC2204" s="451"/>
      <c r="HD2204" s="451"/>
      <c r="HE2204" s="451"/>
      <c r="HF2204" s="451"/>
      <c r="HG2204" s="451"/>
      <c r="HH2204" s="451"/>
      <c r="HI2204" s="451"/>
      <c r="HJ2204" s="451"/>
      <c r="HK2204" s="451"/>
      <c r="HL2204" s="451"/>
      <c r="HM2204" s="451"/>
      <c r="HN2204" s="451"/>
      <c r="HO2204" s="451"/>
      <c r="HP2204" s="451"/>
      <c r="HQ2204" s="451"/>
      <c r="HR2204" s="451"/>
      <c r="HS2204" s="451"/>
      <c r="HT2204" s="451"/>
      <c r="HU2204" s="451"/>
      <c r="HV2204" s="451"/>
      <c r="HW2204" s="451"/>
      <c r="HX2204" s="451"/>
      <c r="HY2204" s="451"/>
      <c r="HZ2204" s="451"/>
      <c r="IA2204" s="451"/>
      <c r="IB2204" s="451"/>
      <c r="IC2204" s="451"/>
      <c r="ID2204" s="451"/>
      <c r="IE2204" s="451"/>
      <c r="IF2204" s="451"/>
      <c r="IG2204" s="451"/>
      <c r="IH2204" s="451"/>
    </row>
    <row r="2205" spans="1:242" hidden="1" x14ac:dyDescent="0.25">
      <c r="B2205" s="266">
        <v>498</v>
      </c>
      <c r="C2205" s="207">
        <v>44152</v>
      </c>
      <c r="D2205" s="206" t="s">
        <v>4344</v>
      </c>
      <c r="E2205" s="206"/>
      <c r="F2205" s="206"/>
      <c r="G2205" s="208" t="s">
        <v>561</v>
      </c>
      <c r="H2205" s="313">
        <v>545000</v>
      </c>
      <c r="I2205" s="209"/>
      <c r="J2205" s="434">
        <f t="shared" si="36"/>
        <v>12455992</v>
      </c>
      <c r="K2205" s="212" t="s">
        <v>4392</v>
      </c>
    </row>
    <row r="2206" spans="1:242" hidden="1" x14ac:dyDescent="0.25">
      <c r="B2206" s="266">
        <v>499</v>
      </c>
      <c r="C2206" s="207">
        <v>44152</v>
      </c>
      <c r="D2206" s="206" t="s">
        <v>4345</v>
      </c>
      <c r="E2206" s="206"/>
      <c r="F2206" s="206" t="s">
        <v>4370</v>
      </c>
      <c r="G2206" s="208" t="s">
        <v>561</v>
      </c>
      <c r="H2206" s="313"/>
      <c r="I2206" s="209">
        <v>545000</v>
      </c>
      <c r="J2206" s="434">
        <f t="shared" si="36"/>
        <v>11910992</v>
      </c>
      <c r="K2206" s="212" t="s">
        <v>3267</v>
      </c>
    </row>
    <row r="2207" spans="1:242" hidden="1" x14ac:dyDescent="0.25">
      <c r="B2207" s="266">
        <v>500</v>
      </c>
      <c r="C2207" s="207">
        <v>44152</v>
      </c>
      <c r="D2207" s="206" t="s">
        <v>4346</v>
      </c>
      <c r="E2207" s="206"/>
      <c r="F2207" s="206"/>
      <c r="G2207" s="208" t="s">
        <v>561</v>
      </c>
      <c r="H2207" s="313">
        <v>647500</v>
      </c>
      <c r="I2207" s="209"/>
      <c r="J2207" s="434">
        <f t="shared" si="36"/>
        <v>12558492</v>
      </c>
      <c r="K2207" s="212" t="s">
        <v>4393</v>
      </c>
    </row>
    <row r="2208" spans="1:242" hidden="1" x14ac:dyDescent="0.25">
      <c r="B2208" s="266">
        <v>501</v>
      </c>
      <c r="C2208" s="207">
        <v>44152</v>
      </c>
      <c r="D2208" s="206" t="s">
        <v>4347</v>
      </c>
      <c r="E2208" s="206"/>
      <c r="F2208" s="206" t="s">
        <v>4378</v>
      </c>
      <c r="G2208" s="208" t="s">
        <v>561</v>
      </c>
      <c r="H2208" s="313"/>
      <c r="I2208" s="209">
        <v>647500</v>
      </c>
      <c r="J2208" s="434">
        <f t="shared" si="36"/>
        <v>11910992</v>
      </c>
      <c r="K2208" s="212" t="s">
        <v>3267</v>
      </c>
    </row>
    <row r="2209" spans="2:11" s="511" customFormat="1" hidden="1" x14ac:dyDescent="0.25">
      <c r="B2209" s="266">
        <v>502</v>
      </c>
      <c r="C2209" s="207">
        <v>44152</v>
      </c>
      <c r="D2209" s="206" t="s">
        <v>4343</v>
      </c>
      <c r="E2209" s="206" t="s">
        <v>4366</v>
      </c>
      <c r="F2209" s="206" t="s">
        <v>4481</v>
      </c>
      <c r="G2209" s="208" t="s">
        <v>561</v>
      </c>
      <c r="H2209" s="313"/>
      <c r="I2209" s="475">
        <v>350000</v>
      </c>
      <c r="J2209" s="434">
        <f t="shared" si="36"/>
        <v>11560992</v>
      </c>
      <c r="K2209" s="212" t="s">
        <v>4482</v>
      </c>
    </row>
    <row r="2210" spans="2:11" s="511" customFormat="1" hidden="1" x14ac:dyDescent="0.25">
      <c r="B2210" s="266">
        <v>503</v>
      </c>
      <c r="C2210" s="207">
        <v>44154</v>
      </c>
      <c r="D2210" s="206" t="s">
        <v>4350</v>
      </c>
      <c r="E2210" s="206"/>
      <c r="F2210" s="206"/>
      <c r="G2210" s="208" t="s">
        <v>2875</v>
      </c>
      <c r="H2210" s="313">
        <v>1304000</v>
      </c>
      <c r="I2210" s="209"/>
      <c r="J2210" s="434">
        <f t="shared" si="36"/>
        <v>12864992</v>
      </c>
      <c r="K2210" s="212" t="s">
        <v>4394</v>
      </c>
    </row>
    <row r="2211" spans="2:11" s="511" customFormat="1" hidden="1" x14ac:dyDescent="0.25">
      <c r="B2211" s="266">
        <v>504</v>
      </c>
      <c r="C2211" s="207">
        <v>44154</v>
      </c>
      <c r="D2211" s="206" t="s">
        <v>4351</v>
      </c>
      <c r="E2211" s="206"/>
      <c r="F2211" s="206" t="s">
        <v>4376</v>
      </c>
      <c r="G2211" s="208" t="s">
        <v>2875</v>
      </c>
      <c r="H2211" s="313"/>
      <c r="I2211" s="209">
        <v>1217300</v>
      </c>
      <c r="J2211" s="434">
        <f t="shared" si="36"/>
        <v>11647692</v>
      </c>
      <c r="K2211" s="212" t="s">
        <v>3267</v>
      </c>
    </row>
    <row r="2212" spans="2:11" s="511" customFormat="1" hidden="1" x14ac:dyDescent="0.25">
      <c r="B2212" s="266">
        <v>505</v>
      </c>
      <c r="C2212" s="207">
        <v>44154</v>
      </c>
      <c r="D2212" s="206" t="s">
        <v>4352</v>
      </c>
      <c r="E2212" s="206"/>
      <c r="F2212" s="206" t="s">
        <v>4377</v>
      </c>
      <c r="G2212" s="208" t="s">
        <v>3138</v>
      </c>
      <c r="H2212" s="313"/>
      <c r="I2212" s="209">
        <v>770500</v>
      </c>
      <c r="J2212" s="434">
        <f t="shared" si="36"/>
        <v>10877192</v>
      </c>
      <c r="K2212" s="212" t="s">
        <v>3267</v>
      </c>
    </row>
    <row r="2213" spans="2:11" s="511" customFormat="1" hidden="1" x14ac:dyDescent="0.25">
      <c r="B2213" s="266">
        <v>507</v>
      </c>
      <c r="C2213" s="207">
        <v>44154</v>
      </c>
      <c r="D2213" s="206" t="s">
        <v>4367</v>
      </c>
      <c r="E2213" s="206"/>
      <c r="F2213" s="206" t="s">
        <v>4379</v>
      </c>
      <c r="G2213" s="208" t="s">
        <v>2891</v>
      </c>
      <c r="H2213" s="313"/>
      <c r="I2213" s="209">
        <v>2629943</v>
      </c>
      <c r="J2213" s="434">
        <f t="shared" si="36"/>
        <v>8247249</v>
      </c>
      <c r="K2213" s="212" t="s">
        <v>3267</v>
      </c>
    </row>
    <row r="2214" spans="2:11" s="511" customFormat="1" hidden="1" x14ac:dyDescent="0.25">
      <c r="B2214" s="266">
        <v>506</v>
      </c>
      <c r="C2214" s="207">
        <v>44154</v>
      </c>
      <c r="D2214" s="206" t="s">
        <v>4368</v>
      </c>
      <c r="E2214" s="206"/>
      <c r="F2214" s="206" t="s">
        <v>4380</v>
      </c>
      <c r="G2214" s="208" t="s">
        <v>282</v>
      </c>
      <c r="H2214" s="313"/>
      <c r="I2214" s="209">
        <v>680000</v>
      </c>
      <c r="J2214" s="434">
        <f t="shared" si="36"/>
        <v>7567249</v>
      </c>
      <c r="K2214" s="212" t="s">
        <v>3267</v>
      </c>
    </row>
    <row r="2215" spans="2:11" s="511" customFormat="1" hidden="1" x14ac:dyDescent="0.25">
      <c r="B2215" s="266">
        <v>508</v>
      </c>
      <c r="C2215" s="207">
        <v>44155</v>
      </c>
      <c r="D2215" s="206" t="s">
        <v>4358</v>
      </c>
      <c r="E2215" s="206"/>
      <c r="F2215" s="206"/>
      <c r="G2215" s="208" t="s">
        <v>681</v>
      </c>
      <c r="H2215" s="313">
        <v>256000</v>
      </c>
      <c r="I2215" s="209"/>
      <c r="J2215" s="434">
        <f t="shared" si="36"/>
        <v>7823249</v>
      </c>
      <c r="K2215" s="212" t="s">
        <v>4282</v>
      </c>
    </row>
    <row r="2216" spans="2:11" s="511" customFormat="1" hidden="1" x14ac:dyDescent="0.25">
      <c r="B2216" s="266">
        <v>509</v>
      </c>
      <c r="C2216" s="207">
        <v>44155</v>
      </c>
      <c r="D2216" s="206" t="s">
        <v>4359</v>
      </c>
      <c r="E2216" s="206"/>
      <c r="F2216" s="206" t="s">
        <v>4369</v>
      </c>
      <c r="G2216" s="208" t="s">
        <v>681</v>
      </c>
      <c r="H2216" s="313"/>
      <c r="I2216" s="209">
        <v>256000</v>
      </c>
      <c r="J2216" s="434">
        <f t="shared" si="36"/>
        <v>7567249</v>
      </c>
      <c r="K2216" s="212" t="s">
        <v>3267</v>
      </c>
    </row>
    <row r="2217" spans="2:11" s="511" customFormat="1" hidden="1" x14ac:dyDescent="0.25">
      <c r="B2217" s="266">
        <v>510</v>
      </c>
      <c r="C2217" s="207">
        <v>44155</v>
      </c>
      <c r="D2217" s="206" t="s">
        <v>4361</v>
      </c>
      <c r="E2217" s="206"/>
      <c r="F2217" s="206"/>
      <c r="G2217" s="208" t="s">
        <v>1885</v>
      </c>
      <c r="H2217" s="313">
        <v>450000</v>
      </c>
      <c r="I2217" s="209"/>
      <c r="J2217" s="434">
        <f t="shared" si="36"/>
        <v>8017249</v>
      </c>
      <c r="K2217" s="212" t="s">
        <v>4395</v>
      </c>
    </row>
    <row r="2218" spans="2:11" s="511" customFormat="1" hidden="1" x14ac:dyDescent="0.25">
      <c r="B2218" s="266">
        <v>511</v>
      </c>
      <c r="C2218" s="207">
        <v>44155</v>
      </c>
      <c r="D2218" s="206" t="s">
        <v>4362</v>
      </c>
      <c r="E2218" s="206"/>
      <c r="F2218" s="206" t="s">
        <v>4371</v>
      </c>
      <c r="G2218" s="208" t="s">
        <v>1885</v>
      </c>
      <c r="H2218" s="313"/>
      <c r="I2218" s="209">
        <v>450000</v>
      </c>
      <c r="J2218" s="434">
        <f t="shared" si="36"/>
        <v>7567249</v>
      </c>
      <c r="K2218" s="212" t="s">
        <v>3267</v>
      </c>
    </row>
    <row r="2219" spans="2:11" s="511" customFormat="1" hidden="1" x14ac:dyDescent="0.25">
      <c r="B2219" s="266">
        <v>512</v>
      </c>
      <c r="C2219" s="207">
        <v>44155</v>
      </c>
      <c r="D2219" s="206" t="s">
        <v>4353</v>
      </c>
      <c r="E2219" s="206"/>
      <c r="F2219" s="206" t="s">
        <v>4381</v>
      </c>
      <c r="G2219" s="208" t="s">
        <v>1885</v>
      </c>
      <c r="H2219" s="313"/>
      <c r="I2219" s="209">
        <v>98700</v>
      </c>
      <c r="J2219" s="434">
        <f t="shared" si="36"/>
        <v>7468549</v>
      </c>
      <c r="K2219" s="212" t="s">
        <v>3267</v>
      </c>
    </row>
    <row r="2220" spans="2:11" s="511" customFormat="1" hidden="1" x14ac:dyDescent="0.25">
      <c r="B2220" s="266">
        <v>513</v>
      </c>
      <c r="C2220" s="207">
        <v>44155</v>
      </c>
      <c r="D2220" s="206" t="s">
        <v>4354</v>
      </c>
      <c r="E2220" s="206"/>
      <c r="F2220" s="206" t="s">
        <v>4382</v>
      </c>
      <c r="G2220" s="208" t="s">
        <v>1885</v>
      </c>
      <c r="H2220" s="313"/>
      <c r="I2220" s="209">
        <v>21600</v>
      </c>
      <c r="J2220" s="434">
        <f t="shared" si="36"/>
        <v>7446949</v>
      </c>
      <c r="K2220" s="212" t="s">
        <v>3267</v>
      </c>
    </row>
    <row r="2221" spans="2:11" s="511" customFormat="1" hidden="1" x14ac:dyDescent="0.25">
      <c r="B2221" s="266">
        <v>514</v>
      </c>
      <c r="C2221" s="207">
        <v>44155</v>
      </c>
      <c r="D2221" s="206" t="s">
        <v>4355</v>
      </c>
      <c r="E2221" s="206"/>
      <c r="F2221" s="206" t="s">
        <v>4383</v>
      </c>
      <c r="G2221" s="208" t="s">
        <v>1885</v>
      </c>
      <c r="H2221" s="313"/>
      <c r="I2221" s="209">
        <v>95700</v>
      </c>
      <c r="J2221" s="434">
        <f t="shared" si="36"/>
        <v>7351249</v>
      </c>
      <c r="K2221" s="212" t="s">
        <v>3267</v>
      </c>
    </row>
    <row r="2222" spans="2:11" s="511" customFormat="1" hidden="1" x14ac:dyDescent="0.25">
      <c r="B2222" s="266">
        <v>515</v>
      </c>
      <c r="C2222" s="207">
        <v>44155</v>
      </c>
      <c r="D2222" s="206" t="s">
        <v>4356</v>
      </c>
      <c r="E2222" s="206"/>
      <c r="F2222" s="206" t="s">
        <v>4384</v>
      </c>
      <c r="G2222" s="208" t="s">
        <v>1885</v>
      </c>
      <c r="H2222" s="313"/>
      <c r="I2222" s="209">
        <v>48000</v>
      </c>
      <c r="J2222" s="434">
        <f t="shared" si="36"/>
        <v>7303249</v>
      </c>
      <c r="K2222" s="212" t="s">
        <v>3267</v>
      </c>
    </row>
    <row r="2223" spans="2:11" s="511" customFormat="1" hidden="1" x14ac:dyDescent="0.25">
      <c r="B2223" s="266">
        <v>516</v>
      </c>
      <c r="C2223" s="207">
        <v>44155</v>
      </c>
      <c r="D2223" s="206" t="s">
        <v>4357</v>
      </c>
      <c r="E2223" s="206"/>
      <c r="F2223" s="206" t="s">
        <v>4385</v>
      </c>
      <c r="G2223" s="208" t="s">
        <v>1885</v>
      </c>
      <c r="H2223" s="313"/>
      <c r="I2223" s="209">
        <v>84700</v>
      </c>
      <c r="J2223" s="434">
        <f t="shared" si="36"/>
        <v>7218549</v>
      </c>
      <c r="K2223" s="212" t="s">
        <v>3267</v>
      </c>
    </row>
    <row r="2224" spans="2:11" s="511" customFormat="1" hidden="1" x14ac:dyDescent="0.25">
      <c r="B2224" s="266">
        <v>517</v>
      </c>
      <c r="C2224" s="207">
        <v>44155</v>
      </c>
      <c r="D2224" s="206" t="s">
        <v>4386</v>
      </c>
      <c r="E2224" s="206" t="s">
        <v>4387</v>
      </c>
      <c r="F2224" s="206"/>
      <c r="G2224" s="208" t="s">
        <v>561</v>
      </c>
      <c r="H2224" s="313"/>
      <c r="I2224" s="475">
        <v>500000</v>
      </c>
      <c r="J2224" s="434">
        <f t="shared" si="36"/>
        <v>6718549</v>
      </c>
      <c r="K2224" s="212" t="s">
        <v>4483</v>
      </c>
    </row>
    <row r="2225" spans="1:242" s="566" customFormat="1" hidden="1" x14ac:dyDescent="0.25">
      <c r="A2225" s="488"/>
      <c r="B2225" s="491">
        <v>518</v>
      </c>
      <c r="C2225" s="428">
        <v>44158</v>
      </c>
      <c r="D2225" s="429" t="s">
        <v>4399</v>
      </c>
      <c r="E2225" s="429"/>
      <c r="F2225" s="429"/>
      <c r="G2225" s="430"/>
      <c r="H2225" s="577">
        <v>13272451</v>
      </c>
      <c r="I2225" s="581"/>
      <c r="J2225" s="434">
        <f t="shared" si="36"/>
        <v>19991000</v>
      </c>
      <c r="K2225" s="446" t="s">
        <v>3695</v>
      </c>
      <c r="L2225" s="530"/>
      <c r="M2225" s="488"/>
      <c r="N2225" s="530"/>
      <c r="O2225" s="530"/>
      <c r="P2225" s="530"/>
      <c r="Q2225" s="530"/>
      <c r="R2225" s="530"/>
      <c r="S2225" s="530"/>
      <c r="T2225" s="530"/>
      <c r="U2225" s="530"/>
      <c r="V2225" s="530"/>
      <c r="W2225" s="530"/>
      <c r="X2225" s="530"/>
      <c r="Y2225" s="530"/>
      <c r="Z2225" s="530"/>
      <c r="AA2225" s="530"/>
      <c r="AB2225" s="530"/>
      <c r="AC2225" s="530"/>
      <c r="AD2225" s="530"/>
      <c r="AE2225" s="530"/>
      <c r="AF2225" s="530"/>
      <c r="AG2225" s="530"/>
      <c r="AH2225" s="530"/>
      <c r="AI2225" s="530"/>
      <c r="AJ2225" s="488"/>
      <c r="AK2225" s="488"/>
      <c r="AL2225" s="488"/>
      <c r="AM2225" s="488"/>
      <c r="AN2225" s="488"/>
      <c r="AO2225" s="488"/>
      <c r="AP2225" s="488"/>
      <c r="AQ2225" s="488"/>
      <c r="AR2225" s="488"/>
      <c r="AS2225" s="488"/>
      <c r="AT2225" s="488"/>
      <c r="AU2225" s="488"/>
      <c r="AV2225" s="488"/>
      <c r="AW2225" s="488"/>
      <c r="AX2225" s="488"/>
      <c r="AY2225" s="488"/>
      <c r="AZ2225" s="488"/>
      <c r="BA2225" s="488"/>
      <c r="BB2225" s="488"/>
      <c r="BC2225" s="488"/>
      <c r="BD2225" s="488"/>
      <c r="BE2225" s="488"/>
      <c r="BF2225" s="488"/>
      <c r="BG2225" s="488"/>
      <c r="BH2225" s="488"/>
      <c r="BI2225" s="488"/>
      <c r="BJ2225" s="488"/>
      <c r="BK2225" s="488"/>
      <c r="BL2225" s="488"/>
      <c r="BM2225" s="488"/>
      <c r="BN2225" s="488"/>
      <c r="BO2225" s="488"/>
      <c r="BP2225" s="488"/>
      <c r="BQ2225" s="488"/>
      <c r="BR2225" s="488"/>
      <c r="BS2225" s="488"/>
      <c r="BT2225" s="488"/>
      <c r="BU2225" s="488"/>
      <c r="BV2225" s="488"/>
      <c r="BW2225" s="488"/>
      <c r="BX2225" s="488"/>
      <c r="BY2225" s="488"/>
      <c r="BZ2225" s="488"/>
      <c r="CA2225" s="488"/>
      <c r="CB2225" s="488"/>
      <c r="CC2225" s="488"/>
      <c r="CD2225" s="488"/>
      <c r="CE2225" s="488"/>
      <c r="CF2225" s="488"/>
      <c r="CG2225" s="488"/>
      <c r="CH2225" s="488"/>
      <c r="CI2225" s="488"/>
      <c r="CJ2225" s="488"/>
      <c r="CK2225" s="488"/>
      <c r="CL2225" s="488"/>
      <c r="CM2225" s="488"/>
      <c r="CN2225" s="488"/>
      <c r="CO2225" s="488"/>
      <c r="CP2225" s="488"/>
      <c r="CQ2225" s="488"/>
      <c r="CR2225" s="488"/>
      <c r="CS2225" s="488"/>
      <c r="CT2225" s="488"/>
      <c r="CU2225" s="488"/>
      <c r="CV2225" s="488"/>
      <c r="CW2225" s="488"/>
      <c r="CX2225" s="488"/>
      <c r="CY2225" s="488"/>
      <c r="CZ2225" s="488"/>
      <c r="DA2225" s="488"/>
      <c r="DB2225" s="488"/>
      <c r="DC2225" s="488"/>
      <c r="DD2225" s="488"/>
      <c r="DE2225" s="488"/>
      <c r="DF2225" s="488"/>
      <c r="DG2225" s="488"/>
      <c r="DH2225" s="488"/>
      <c r="DI2225" s="488"/>
      <c r="DJ2225" s="488"/>
      <c r="DK2225" s="488"/>
      <c r="DL2225" s="488"/>
      <c r="DM2225" s="488"/>
      <c r="DN2225" s="488"/>
      <c r="DO2225" s="488"/>
      <c r="DP2225" s="488"/>
      <c r="DQ2225" s="488"/>
      <c r="DR2225" s="488"/>
      <c r="DS2225" s="488"/>
      <c r="DT2225" s="488"/>
      <c r="DU2225" s="488"/>
      <c r="DV2225" s="488"/>
      <c r="DW2225" s="488"/>
      <c r="DX2225" s="488"/>
      <c r="DY2225" s="488"/>
      <c r="DZ2225" s="488"/>
      <c r="EA2225" s="488"/>
      <c r="EB2225" s="488"/>
      <c r="EC2225" s="488"/>
      <c r="ED2225" s="488"/>
      <c r="EE2225" s="488"/>
      <c r="EF2225" s="488"/>
      <c r="EG2225" s="488"/>
      <c r="EH2225" s="488"/>
      <c r="EI2225" s="488"/>
      <c r="EJ2225" s="488"/>
      <c r="EK2225" s="488"/>
      <c r="EL2225" s="488"/>
      <c r="EM2225" s="488"/>
      <c r="EN2225" s="488"/>
      <c r="EO2225" s="488"/>
      <c r="EP2225" s="488"/>
      <c r="EQ2225" s="488"/>
      <c r="ER2225" s="488"/>
      <c r="ES2225" s="488"/>
      <c r="ET2225" s="488"/>
      <c r="EU2225" s="488"/>
      <c r="EV2225" s="488"/>
      <c r="EW2225" s="488"/>
      <c r="EX2225" s="488"/>
      <c r="EY2225" s="488"/>
      <c r="EZ2225" s="488"/>
      <c r="FA2225" s="488"/>
      <c r="FB2225" s="488"/>
      <c r="FC2225" s="488"/>
      <c r="FD2225" s="488"/>
      <c r="FE2225" s="488"/>
      <c r="FF2225" s="488"/>
      <c r="FG2225" s="488"/>
      <c r="FH2225" s="488"/>
      <c r="FI2225" s="488"/>
      <c r="FJ2225" s="488"/>
      <c r="FK2225" s="488"/>
      <c r="FL2225" s="488"/>
      <c r="FM2225" s="488"/>
      <c r="FN2225" s="488"/>
      <c r="FO2225" s="488"/>
      <c r="FP2225" s="488"/>
      <c r="FQ2225" s="488"/>
      <c r="FR2225" s="488"/>
      <c r="FS2225" s="488"/>
      <c r="FT2225" s="488"/>
      <c r="FU2225" s="488"/>
      <c r="FV2225" s="488"/>
      <c r="FW2225" s="488"/>
      <c r="FX2225" s="488"/>
      <c r="FY2225" s="488"/>
      <c r="FZ2225" s="488"/>
      <c r="GA2225" s="488"/>
      <c r="GB2225" s="488"/>
      <c r="GC2225" s="488"/>
      <c r="GD2225" s="488"/>
      <c r="GE2225" s="488"/>
      <c r="GF2225" s="488"/>
      <c r="GG2225" s="488"/>
      <c r="GH2225" s="488"/>
      <c r="GI2225" s="488"/>
      <c r="GJ2225" s="488"/>
      <c r="GK2225" s="488"/>
      <c r="GL2225" s="488"/>
      <c r="GM2225" s="488"/>
      <c r="GN2225" s="488"/>
      <c r="GO2225" s="488"/>
      <c r="GP2225" s="488"/>
      <c r="GQ2225" s="488"/>
      <c r="GR2225" s="488"/>
      <c r="GS2225" s="488"/>
      <c r="GT2225" s="488"/>
      <c r="GU2225" s="488"/>
      <c r="GV2225" s="488"/>
      <c r="GW2225" s="488"/>
      <c r="GX2225" s="488"/>
      <c r="GY2225" s="488"/>
      <c r="GZ2225" s="488"/>
      <c r="HA2225" s="488"/>
      <c r="HB2225" s="488"/>
      <c r="HC2225" s="488"/>
      <c r="HD2225" s="488"/>
      <c r="HE2225" s="488"/>
      <c r="HF2225" s="488"/>
      <c r="HG2225" s="488"/>
      <c r="HH2225" s="488"/>
      <c r="HI2225" s="488"/>
      <c r="HJ2225" s="488"/>
      <c r="HK2225" s="488"/>
      <c r="HL2225" s="488"/>
      <c r="HM2225" s="488"/>
      <c r="HN2225" s="488"/>
      <c r="HO2225" s="488"/>
      <c r="HP2225" s="488"/>
      <c r="HQ2225" s="488"/>
      <c r="HR2225" s="488"/>
      <c r="HS2225" s="488"/>
      <c r="HT2225" s="488"/>
      <c r="HU2225" s="488"/>
      <c r="HV2225" s="488"/>
      <c r="HW2225" s="488"/>
      <c r="HX2225" s="488"/>
      <c r="HY2225" s="488"/>
      <c r="HZ2225" s="488"/>
      <c r="IA2225" s="488"/>
      <c r="IB2225" s="488"/>
      <c r="IC2225" s="488"/>
      <c r="ID2225" s="488"/>
      <c r="IE2225" s="488"/>
      <c r="IF2225" s="488"/>
      <c r="IG2225" s="488"/>
      <c r="IH2225" s="488"/>
    </row>
    <row r="2226" spans="1:242" hidden="1" x14ac:dyDescent="0.25">
      <c r="B2226" s="266">
        <v>519</v>
      </c>
      <c r="C2226" s="206"/>
      <c r="D2226" s="206" t="s">
        <v>4400</v>
      </c>
      <c r="E2226" s="206"/>
      <c r="F2226" s="206"/>
      <c r="G2226" s="208" t="s">
        <v>559</v>
      </c>
      <c r="H2226" s="313">
        <v>250000</v>
      </c>
      <c r="I2226" s="209"/>
      <c r="J2226" s="434">
        <f t="shared" si="36"/>
        <v>20241000</v>
      </c>
      <c r="K2226" s="212" t="s">
        <v>4450</v>
      </c>
    </row>
    <row r="2227" spans="1:242" hidden="1" x14ac:dyDescent="0.25">
      <c r="B2227" s="266">
        <v>520</v>
      </c>
      <c r="C2227" s="207">
        <v>44158</v>
      </c>
      <c r="D2227" s="206" t="s">
        <v>4401</v>
      </c>
      <c r="E2227" s="206"/>
      <c r="F2227" s="206" t="s">
        <v>4430</v>
      </c>
      <c r="G2227" s="208" t="s">
        <v>559</v>
      </c>
      <c r="H2227" s="313"/>
      <c r="I2227" s="209">
        <v>230000</v>
      </c>
      <c r="J2227" s="434">
        <f t="shared" si="36"/>
        <v>20011000</v>
      </c>
      <c r="K2227" s="212" t="s">
        <v>3267</v>
      </c>
    </row>
    <row r="2228" spans="1:242" hidden="1" x14ac:dyDescent="0.25">
      <c r="B2228" s="266">
        <v>521</v>
      </c>
      <c r="C2228" s="207">
        <v>44158</v>
      </c>
      <c r="D2228" s="206" t="s">
        <v>4402</v>
      </c>
      <c r="E2228" s="206"/>
      <c r="F2228" s="206" t="s">
        <v>4431</v>
      </c>
      <c r="G2228" s="208" t="s">
        <v>2875</v>
      </c>
      <c r="H2228" s="313"/>
      <c r="I2228" s="209">
        <v>50000</v>
      </c>
      <c r="J2228" s="434">
        <f t="shared" si="36"/>
        <v>19961000</v>
      </c>
      <c r="K2228" s="212" t="s">
        <v>3267</v>
      </c>
    </row>
    <row r="2229" spans="1:242" hidden="1" x14ac:dyDescent="0.25">
      <c r="B2229" s="266">
        <v>522</v>
      </c>
      <c r="C2229" s="207">
        <v>44160</v>
      </c>
      <c r="D2229" s="206" t="s">
        <v>4403</v>
      </c>
      <c r="E2229" s="206"/>
      <c r="F2229" s="206" t="s">
        <v>4432</v>
      </c>
      <c r="G2229" s="208" t="s">
        <v>3138</v>
      </c>
      <c r="H2229" s="313"/>
      <c r="I2229" s="209">
        <v>696400</v>
      </c>
      <c r="J2229" s="434">
        <f t="shared" si="36"/>
        <v>19264600</v>
      </c>
      <c r="K2229" s="212" t="s">
        <v>3267</v>
      </c>
    </row>
    <row r="2230" spans="1:242" s="554" customFormat="1" ht="19.5" hidden="1" customHeight="1" x14ac:dyDescent="0.25">
      <c r="A2230" s="578"/>
      <c r="B2230" s="498">
        <v>523</v>
      </c>
      <c r="C2230" s="543">
        <v>44160</v>
      </c>
      <c r="D2230" s="544" t="s">
        <v>4404</v>
      </c>
      <c r="E2230" s="544"/>
      <c r="F2230" s="544" t="s">
        <v>4433</v>
      </c>
      <c r="G2230" s="545" t="s">
        <v>2262</v>
      </c>
      <c r="H2230" s="579"/>
      <c r="I2230" s="582">
        <v>750000</v>
      </c>
      <c r="J2230" s="434">
        <f t="shared" si="36"/>
        <v>18514600</v>
      </c>
      <c r="K2230" s="546" t="s">
        <v>3267</v>
      </c>
      <c r="L2230" s="580"/>
      <c r="M2230" s="578"/>
      <c r="N2230" s="580"/>
      <c r="O2230" s="580"/>
      <c r="P2230" s="580"/>
      <c r="Q2230" s="580"/>
      <c r="R2230" s="580"/>
      <c r="S2230" s="580"/>
      <c r="T2230" s="580"/>
      <c r="U2230" s="580"/>
      <c r="V2230" s="580"/>
      <c r="W2230" s="580"/>
      <c r="X2230" s="580"/>
      <c r="Y2230" s="580"/>
      <c r="Z2230" s="580"/>
      <c r="AA2230" s="580"/>
      <c r="AB2230" s="580"/>
      <c r="AC2230" s="580"/>
      <c r="AD2230" s="580"/>
      <c r="AE2230" s="580"/>
      <c r="AF2230" s="580"/>
      <c r="AG2230" s="580"/>
      <c r="AH2230" s="580"/>
      <c r="AI2230" s="580"/>
      <c r="AJ2230" s="578"/>
      <c r="AK2230" s="578"/>
      <c r="AL2230" s="578"/>
      <c r="AM2230" s="578"/>
      <c r="AN2230" s="578"/>
      <c r="AO2230" s="578"/>
      <c r="AP2230" s="578"/>
      <c r="AQ2230" s="578"/>
      <c r="AR2230" s="578"/>
      <c r="AS2230" s="578"/>
      <c r="AT2230" s="578"/>
      <c r="AU2230" s="578"/>
      <c r="AV2230" s="578"/>
      <c r="AW2230" s="578"/>
      <c r="AX2230" s="578"/>
      <c r="AY2230" s="578"/>
      <c r="AZ2230" s="578"/>
      <c r="BA2230" s="578"/>
      <c r="BB2230" s="578"/>
      <c r="BC2230" s="578"/>
      <c r="BD2230" s="578"/>
      <c r="BE2230" s="578"/>
      <c r="BF2230" s="578"/>
      <c r="BG2230" s="578"/>
      <c r="BH2230" s="578"/>
      <c r="BI2230" s="578"/>
      <c r="BJ2230" s="578"/>
      <c r="BK2230" s="578"/>
      <c r="BL2230" s="578"/>
      <c r="BM2230" s="578"/>
      <c r="BN2230" s="578"/>
      <c r="BO2230" s="578"/>
      <c r="BP2230" s="578"/>
      <c r="BQ2230" s="578"/>
      <c r="BR2230" s="578"/>
      <c r="BS2230" s="578"/>
      <c r="BT2230" s="578"/>
      <c r="BU2230" s="578"/>
      <c r="BV2230" s="578"/>
      <c r="BW2230" s="578"/>
      <c r="BX2230" s="578"/>
      <c r="BY2230" s="578"/>
      <c r="BZ2230" s="578"/>
      <c r="CA2230" s="578"/>
      <c r="CB2230" s="578"/>
      <c r="CC2230" s="578"/>
      <c r="CD2230" s="578"/>
      <c r="CE2230" s="578"/>
      <c r="CF2230" s="578"/>
      <c r="CG2230" s="578"/>
      <c r="CH2230" s="578"/>
      <c r="CI2230" s="578"/>
      <c r="CJ2230" s="578"/>
      <c r="CK2230" s="578"/>
      <c r="CL2230" s="578"/>
      <c r="CM2230" s="578"/>
      <c r="CN2230" s="578"/>
      <c r="CO2230" s="578"/>
      <c r="CP2230" s="578"/>
      <c r="CQ2230" s="578"/>
      <c r="CR2230" s="578"/>
      <c r="CS2230" s="578"/>
      <c r="CT2230" s="578"/>
      <c r="CU2230" s="578"/>
      <c r="CV2230" s="578"/>
      <c r="CW2230" s="578"/>
      <c r="CX2230" s="578"/>
      <c r="CY2230" s="578"/>
      <c r="CZ2230" s="578"/>
      <c r="DA2230" s="578"/>
      <c r="DB2230" s="578"/>
      <c r="DC2230" s="578"/>
      <c r="DD2230" s="578"/>
      <c r="DE2230" s="578"/>
      <c r="DF2230" s="578"/>
      <c r="DG2230" s="578"/>
      <c r="DH2230" s="578"/>
      <c r="DI2230" s="578"/>
      <c r="DJ2230" s="578"/>
      <c r="DK2230" s="578"/>
      <c r="DL2230" s="578"/>
      <c r="DM2230" s="578"/>
      <c r="DN2230" s="578"/>
      <c r="DO2230" s="578"/>
      <c r="DP2230" s="578"/>
      <c r="DQ2230" s="578"/>
      <c r="DR2230" s="578"/>
      <c r="DS2230" s="578"/>
      <c r="DT2230" s="578"/>
      <c r="DU2230" s="578"/>
      <c r="DV2230" s="578"/>
      <c r="DW2230" s="578"/>
      <c r="DX2230" s="578"/>
      <c r="DY2230" s="578"/>
      <c r="DZ2230" s="578"/>
      <c r="EA2230" s="578"/>
      <c r="EB2230" s="578"/>
      <c r="EC2230" s="578"/>
      <c r="ED2230" s="578"/>
      <c r="EE2230" s="578"/>
      <c r="EF2230" s="578"/>
      <c r="EG2230" s="578"/>
      <c r="EH2230" s="578"/>
      <c r="EI2230" s="578"/>
      <c r="EJ2230" s="578"/>
      <c r="EK2230" s="578"/>
      <c r="EL2230" s="578"/>
      <c r="EM2230" s="578"/>
      <c r="EN2230" s="578"/>
      <c r="EO2230" s="578"/>
      <c r="EP2230" s="578"/>
      <c r="EQ2230" s="578"/>
      <c r="ER2230" s="578"/>
      <c r="ES2230" s="578"/>
      <c r="ET2230" s="578"/>
      <c r="EU2230" s="578"/>
      <c r="EV2230" s="578"/>
      <c r="EW2230" s="578"/>
      <c r="EX2230" s="578"/>
      <c r="EY2230" s="578"/>
      <c r="EZ2230" s="578"/>
      <c r="FA2230" s="578"/>
      <c r="FB2230" s="578"/>
      <c r="FC2230" s="578"/>
      <c r="FD2230" s="578"/>
      <c r="FE2230" s="578"/>
      <c r="FF2230" s="578"/>
      <c r="FG2230" s="578"/>
      <c r="FH2230" s="578"/>
      <c r="FI2230" s="578"/>
      <c r="FJ2230" s="578"/>
      <c r="FK2230" s="578"/>
      <c r="FL2230" s="578"/>
      <c r="FM2230" s="578"/>
      <c r="FN2230" s="578"/>
      <c r="FO2230" s="578"/>
      <c r="FP2230" s="578"/>
      <c r="FQ2230" s="578"/>
      <c r="FR2230" s="578"/>
      <c r="FS2230" s="578"/>
      <c r="FT2230" s="578"/>
      <c r="FU2230" s="578"/>
      <c r="FV2230" s="578"/>
      <c r="FW2230" s="578"/>
      <c r="FX2230" s="578"/>
      <c r="FY2230" s="578"/>
      <c r="FZ2230" s="578"/>
      <c r="GA2230" s="578"/>
      <c r="GB2230" s="578"/>
      <c r="GC2230" s="578"/>
      <c r="GD2230" s="578"/>
      <c r="GE2230" s="578"/>
      <c r="GF2230" s="578"/>
      <c r="GG2230" s="578"/>
      <c r="GH2230" s="578"/>
      <c r="GI2230" s="578"/>
      <c r="GJ2230" s="578"/>
      <c r="GK2230" s="578"/>
      <c r="GL2230" s="578"/>
      <c r="GM2230" s="578"/>
      <c r="GN2230" s="578"/>
      <c r="GO2230" s="578"/>
      <c r="GP2230" s="578"/>
      <c r="GQ2230" s="578"/>
      <c r="GR2230" s="578"/>
      <c r="GS2230" s="578"/>
      <c r="GT2230" s="578"/>
      <c r="GU2230" s="578"/>
      <c r="GV2230" s="578"/>
      <c r="GW2230" s="578"/>
      <c r="GX2230" s="578"/>
      <c r="GY2230" s="578"/>
      <c r="GZ2230" s="578"/>
      <c r="HA2230" s="578"/>
      <c r="HB2230" s="578"/>
      <c r="HC2230" s="578"/>
      <c r="HD2230" s="578"/>
      <c r="HE2230" s="578"/>
      <c r="HF2230" s="578"/>
      <c r="HG2230" s="578"/>
      <c r="HH2230" s="578"/>
      <c r="HI2230" s="578"/>
      <c r="HJ2230" s="578"/>
      <c r="HK2230" s="578"/>
      <c r="HL2230" s="578"/>
      <c r="HM2230" s="578"/>
      <c r="HN2230" s="578"/>
      <c r="HO2230" s="578"/>
      <c r="HP2230" s="578"/>
      <c r="HQ2230" s="578"/>
      <c r="HR2230" s="578"/>
      <c r="HS2230" s="578"/>
      <c r="HT2230" s="578"/>
      <c r="HU2230" s="578"/>
      <c r="HV2230" s="578"/>
      <c r="HW2230" s="578"/>
      <c r="HX2230" s="578"/>
      <c r="HY2230" s="578"/>
      <c r="HZ2230" s="578"/>
      <c r="IA2230" s="578"/>
      <c r="IB2230" s="578"/>
      <c r="IC2230" s="578"/>
      <c r="ID2230" s="578"/>
      <c r="IE2230" s="578"/>
      <c r="IF2230" s="578"/>
      <c r="IG2230" s="578"/>
      <c r="IH2230" s="578"/>
    </row>
    <row r="2231" spans="1:242" hidden="1" x14ac:dyDescent="0.25">
      <c r="B2231" s="266">
        <v>524</v>
      </c>
      <c r="C2231" s="207">
        <v>44160</v>
      </c>
      <c r="D2231" s="206" t="s">
        <v>4405</v>
      </c>
      <c r="E2231" s="206"/>
      <c r="F2231" s="206" t="s">
        <v>4434</v>
      </c>
      <c r="G2231" s="208" t="s">
        <v>4020</v>
      </c>
      <c r="H2231" s="313"/>
      <c r="I2231" s="209">
        <v>500000</v>
      </c>
      <c r="J2231" s="434">
        <f t="shared" si="36"/>
        <v>18014600</v>
      </c>
      <c r="K2231" s="212" t="s">
        <v>3267</v>
      </c>
    </row>
    <row r="2232" spans="1:242" hidden="1" x14ac:dyDescent="0.25">
      <c r="B2232" s="266">
        <v>525</v>
      </c>
      <c r="C2232" s="207">
        <v>44160</v>
      </c>
      <c r="D2232" s="206" t="s">
        <v>4406</v>
      </c>
      <c r="E2232" s="206"/>
      <c r="F2232" s="206"/>
      <c r="G2232" s="208" t="s">
        <v>2262</v>
      </c>
      <c r="H2232" s="313">
        <v>1700000</v>
      </c>
      <c r="I2232" s="209"/>
      <c r="J2232" s="434">
        <f t="shared" si="36"/>
        <v>19714600</v>
      </c>
      <c r="K2232" s="212" t="s">
        <v>4451</v>
      </c>
    </row>
    <row r="2233" spans="1:242" hidden="1" x14ac:dyDescent="0.25">
      <c r="B2233" s="266">
        <v>526</v>
      </c>
      <c r="C2233" s="207">
        <v>44160</v>
      </c>
      <c r="D2233" s="206" t="s">
        <v>4407</v>
      </c>
      <c r="E2233" s="206"/>
      <c r="F2233" s="206" t="s">
        <v>4435</v>
      </c>
      <c r="G2233" s="208" t="s">
        <v>2262</v>
      </c>
      <c r="H2233" s="313"/>
      <c r="I2233" s="209">
        <v>1662857</v>
      </c>
      <c r="J2233" s="434">
        <f t="shared" si="36"/>
        <v>18051743</v>
      </c>
      <c r="K2233" s="212" t="s">
        <v>3267</v>
      </c>
    </row>
    <row r="2234" spans="1:242" hidden="1" x14ac:dyDescent="0.25">
      <c r="B2234" s="266">
        <v>527</v>
      </c>
      <c r="C2234" s="207">
        <v>44160</v>
      </c>
      <c r="D2234" s="206" t="s">
        <v>4408</v>
      </c>
      <c r="E2234" s="206"/>
      <c r="F2234" s="206" t="s">
        <v>4436</v>
      </c>
      <c r="G2234" s="208" t="s">
        <v>343</v>
      </c>
      <c r="H2234" s="313"/>
      <c r="I2234" s="209">
        <v>500000</v>
      </c>
      <c r="J2234" s="434">
        <f t="shared" si="36"/>
        <v>17551743</v>
      </c>
      <c r="K2234" s="212" t="s">
        <v>3267</v>
      </c>
    </row>
    <row r="2235" spans="1:242" hidden="1" x14ac:dyDescent="0.25">
      <c r="B2235" s="266">
        <v>528</v>
      </c>
      <c r="C2235" s="207">
        <v>44160</v>
      </c>
      <c r="D2235" s="206" t="s">
        <v>4409</v>
      </c>
      <c r="E2235" s="206"/>
      <c r="F2235" s="206"/>
      <c r="G2235" s="208" t="s">
        <v>343</v>
      </c>
      <c r="H2235" s="313">
        <v>1200000</v>
      </c>
      <c r="I2235" s="209"/>
      <c r="J2235" s="434">
        <f t="shared" si="36"/>
        <v>18751743</v>
      </c>
      <c r="K2235" s="212" t="s">
        <v>4452</v>
      </c>
    </row>
    <row r="2236" spans="1:242" hidden="1" x14ac:dyDescent="0.25">
      <c r="B2236" s="266">
        <v>529</v>
      </c>
      <c r="C2236" s="207">
        <v>44160</v>
      </c>
      <c r="D2236" s="206" t="s">
        <v>4410</v>
      </c>
      <c r="E2236" s="206"/>
      <c r="F2236" s="206" t="s">
        <v>4437</v>
      </c>
      <c r="G2236" s="208" t="s">
        <v>343</v>
      </c>
      <c r="H2236" s="313"/>
      <c r="I2236" s="209">
        <v>1012800</v>
      </c>
      <c r="J2236" s="434">
        <f t="shared" si="36"/>
        <v>17738943</v>
      </c>
      <c r="K2236" s="212" t="s">
        <v>3267</v>
      </c>
    </row>
    <row r="2237" spans="1:242" hidden="1" x14ac:dyDescent="0.25">
      <c r="B2237" s="266">
        <v>530</v>
      </c>
      <c r="C2237" s="207">
        <v>44160</v>
      </c>
      <c r="D2237" s="206" t="s">
        <v>4411</v>
      </c>
      <c r="E2237" s="206"/>
      <c r="F2237" s="206" t="s">
        <v>4438</v>
      </c>
      <c r="G2237" s="208" t="s">
        <v>3592</v>
      </c>
      <c r="H2237" s="313"/>
      <c r="I2237" s="209">
        <v>234989</v>
      </c>
      <c r="J2237" s="434">
        <f t="shared" si="36"/>
        <v>17503954</v>
      </c>
      <c r="K2237" s="212" t="s">
        <v>3267</v>
      </c>
    </row>
    <row r="2238" spans="1:242" hidden="1" x14ac:dyDescent="0.25">
      <c r="B2238" s="266">
        <v>531</v>
      </c>
      <c r="C2238" s="207">
        <v>44160</v>
      </c>
      <c r="D2238" s="206" t="s">
        <v>4412</v>
      </c>
      <c r="E2238" s="206"/>
      <c r="F2238" s="206" t="s">
        <v>4439</v>
      </c>
      <c r="G2238" s="208" t="s">
        <v>3592</v>
      </c>
      <c r="H2238" s="313"/>
      <c r="I2238" s="209">
        <v>103000</v>
      </c>
      <c r="J2238" s="434">
        <f t="shared" si="36"/>
        <v>17400954</v>
      </c>
      <c r="K2238" s="212" t="s">
        <v>3267</v>
      </c>
    </row>
    <row r="2239" spans="1:242" hidden="1" x14ac:dyDescent="0.25">
      <c r="B2239" s="266">
        <v>532</v>
      </c>
      <c r="C2239" s="207">
        <v>44160</v>
      </c>
      <c r="D2239" s="206" t="s">
        <v>4413</v>
      </c>
      <c r="E2239" s="206"/>
      <c r="F2239" s="206" t="s">
        <v>4440</v>
      </c>
      <c r="G2239" s="208" t="s">
        <v>3592</v>
      </c>
      <c r="H2239" s="313"/>
      <c r="I2239" s="209">
        <v>458400</v>
      </c>
      <c r="J2239" s="434">
        <f t="shared" si="36"/>
        <v>16942554</v>
      </c>
      <c r="K2239" s="212" t="s">
        <v>3267</v>
      </c>
    </row>
    <row r="2240" spans="1:242" hidden="1" x14ac:dyDescent="0.25">
      <c r="B2240" s="266">
        <v>533</v>
      </c>
      <c r="C2240" s="207">
        <v>44160</v>
      </c>
      <c r="D2240" s="206" t="s">
        <v>4414</v>
      </c>
      <c r="E2240" s="206"/>
      <c r="F2240" s="206" t="s">
        <v>4441</v>
      </c>
      <c r="G2240" s="208" t="s">
        <v>3592</v>
      </c>
      <c r="H2240" s="313"/>
      <c r="I2240" s="209">
        <v>250000</v>
      </c>
      <c r="J2240" s="434">
        <f t="shared" si="36"/>
        <v>16692554</v>
      </c>
      <c r="K2240" s="212" t="s">
        <v>3267</v>
      </c>
    </row>
    <row r="2241" spans="1:242" hidden="1" x14ac:dyDescent="0.25">
      <c r="B2241" s="266">
        <v>534</v>
      </c>
      <c r="C2241" s="207">
        <v>44160</v>
      </c>
      <c r="D2241" s="206" t="s">
        <v>4415</v>
      </c>
      <c r="E2241" s="206"/>
      <c r="F2241" s="206" t="s">
        <v>4442</v>
      </c>
      <c r="G2241" s="208" t="s">
        <v>3592</v>
      </c>
      <c r="H2241" s="313"/>
      <c r="I2241" s="209">
        <v>604110</v>
      </c>
      <c r="J2241" s="434">
        <f t="shared" si="36"/>
        <v>16088444</v>
      </c>
      <c r="K2241" s="212" t="s">
        <v>3267</v>
      </c>
    </row>
    <row r="2242" spans="1:242" hidden="1" x14ac:dyDescent="0.25">
      <c r="B2242" s="266">
        <v>535</v>
      </c>
      <c r="C2242" s="207">
        <v>44160</v>
      </c>
      <c r="D2242" s="206" t="s">
        <v>4416</v>
      </c>
      <c r="E2242" s="206"/>
      <c r="F2242" s="206"/>
      <c r="G2242" s="208" t="s">
        <v>787</v>
      </c>
      <c r="H2242" s="313">
        <v>1000000</v>
      </c>
      <c r="I2242" s="209"/>
      <c r="J2242" s="434">
        <f t="shared" si="36"/>
        <v>17088444</v>
      </c>
      <c r="K2242" s="212" t="s">
        <v>4453</v>
      </c>
    </row>
    <row r="2243" spans="1:242" hidden="1" x14ac:dyDescent="0.25">
      <c r="B2243" s="266">
        <v>536</v>
      </c>
      <c r="C2243" s="207">
        <v>44160</v>
      </c>
      <c r="D2243" s="206" t="s">
        <v>4417</v>
      </c>
      <c r="E2243" s="206"/>
      <c r="F2243" s="206" t="s">
        <v>4443</v>
      </c>
      <c r="G2243" s="208" t="s">
        <v>787</v>
      </c>
      <c r="H2243" s="313"/>
      <c r="I2243" s="209">
        <v>593982</v>
      </c>
      <c r="J2243" s="434">
        <f t="shared" si="36"/>
        <v>16494462</v>
      </c>
      <c r="K2243" s="212" t="s">
        <v>3267</v>
      </c>
    </row>
    <row r="2244" spans="1:242" hidden="1" x14ac:dyDescent="0.25">
      <c r="B2244" s="266">
        <v>537</v>
      </c>
      <c r="C2244" s="207">
        <v>44161</v>
      </c>
      <c r="D2244" s="206" t="s">
        <v>4424</v>
      </c>
      <c r="E2244" s="206" t="s">
        <v>4429</v>
      </c>
      <c r="F2244" s="206"/>
      <c r="G2244" s="208" t="s">
        <v>2875</v>
      </c>
      <c r="H2244" s="313"/>
      <c r="I2244" s="475">
        <v>830000</v>
      </c>
      <c r="J2244" s="434">
        <f t="shared" si="36"/>
        <v>15664462</v>
      </c>
      <c r="K2244" s="212" t="s">
        <v>4484</v>
      </c>
    </row>
    <row r="2245" spans="1:242" hidden="1" x14ac:dyDescent="0.25">
      <c r="B2245" s="266">
        <v>538</v>
      </c>
      <c r="C2245" s="207">
        <v>44162</v>
      </c>
      <c r="D2245" s="206" t="s">
        <v>4418</v>
      </c>
      <c r="E2245" s="206"/>
      <c r="F2245" s="206" t="s">
        <v>4444</v>
      </c>
      <c r="G2245" s="208" t="s">
        <v>1885</v>
      </c>
      <c r="H2245" s="313"/>
      <c r="I2245" s="209">
        <v>54253</v>
      </c>
      <c r="J2245" s="434">
        <f t="shared" si="36"/>
        <v>15610209</v>
      </c>
      <c r="K2245" s="212" t="s">
        <v>3267</v>
      </c>
    </row>
    <row r="2246" spans="1:242" hidden="1" x14ac:dyDescent="0.25">
      <c r="B2246" s="266">
        <v>539</v>
      </c>
      <c r="C2246" s="207">
        <v>44162</v>
      </c>
      <c r="D2246" s="206" t="s">
        <v>4419</v>
      </c>
      <c r="E2246" s="206"/>
      <c r="F2246" s="206" t="s">
        <v>4445</v>
      </c>
      <c r="G2246" s="208" t="s">
        <v>1885</v>
      </c>
      <c r="H2246" s="313"/>
      <c r="I2246" s="209">
        <v>65500</v>
      </c>
      <c r="J2246" s="434">
        <f t="shared" si="36"/>
        <v>15544709</v>
      </c>
      <c r="K2246" s="212" t="s">
        <v>3267</v>
      </c>
    </row>
    <row r="2247" spans="1:242" hidden="1" x14ac:dyDescent="0.25">
      <c r="B2247" s="266">
        <v>540</v>
      </c>
      <c r="C2247" s="207">
        <v>44162</v>
      </c>
      <c r="D2247" s="206" t="s">
        <v>4420</v>
      </c>
      <c r="E2247" s="206"/>
      <c r="F2247" s="206" t="s">
        <v>4446</v>
      </c>
      <c r="G2247" s="208" t="s">
        <v>1885</v>
      </c>
      <c r="H2247" s="313"/>
      <c r="I2247" s="209">
        <v>106100</v>
      </c>
      <c r="J2247" s="434">
        <f t="shared" si="36"/>
        <v>15438609</v>
      </c>
      <c r="K2247" s="212" t="s">
        <v>3267</v>
      </c>
    </row>
    <row r="2248" spans="1:242" hidden="1" x14ac:dyDescent="0.25">
      <c r="B2248" s="266">
        <v>541</v>
      </c>
      <c r="C2248" s="207">
        <v>44162</v>
      </c>
      <c r="D2248" s="206" t="s">
        <v>4421</v>
      </c>
      <c r="E2248" s="206"/>
      <c r="F2248" s="206" t="s">
        <v>4447</v>
      </c>
      <c r="G2248" s="208" t="s">
        <v>1885</v>
      </c>
      <c r="H2248" s="313"/>
      <c r="I2248" s="209">
        <v>92800</v>
      </c>
      <c r="J2248" s="434">
        <f t="shared" si="36"/>
        <v>15345809</v>
      </c>
      <c r="K2248" s="212" t="s">
        <v>3267</v>
      </c>
    </row>
    <row r="2249" spans="1:242" hidden="1" x14ac:dyDescent="0.25">
      <c r="B2249" s="266">
        <v>542</v>
      </c>
      <c r="C2249" s="207">
        <v>44162</v>
      </c>
      <c r="D2249" s="206" t="s">
        <v>4422</v>
      </c>
      <c r="E2249" s="206"/>
      <c r="F2249" s="206" t="s">
        <v>4448</v>
      </c>
      <c r="G2249" s="208" t="s">
        <v>1885</v>
      </c>
      <c r="H2249" s="313"/>
      <c r="I2249" s="209">
        <v>98700</v>
      </c>
      <c r="J2249" s="434">
        <f t="shared" si="36"/>
        <v>15247109</v>
      </c>
      <c r="K2249" s="212" t="s">
        <v>3267</v>
      </c>
    </row>
    <row r="2250" spans="1:242" hidden="1" x14ac:dyDescent="0.25">
      <c r="B2250" s="266">
        <v>543</v>
      </c>
      <c r="C2250" s="207">
        <v>44162</v>
      </c>
      <c r="D2250" s="206" t="s">
        <v>4423</v>
      </c>
      <c r="E2250" s="206"/>
      <c r="F2250" s="206" t="s">
        <v>4449</v>
      </c>
      <c r="G2250" s="208" t="s">
        <v>1885</v>
      </c>
      <c r="H2250" s="313"/>
      <c r="I2250" s="209">
        <v>84600</v>
      </c>
      <c r="J2250" s="434">
        <f t="shared" si="36"/>
        <v>15162509</v>
      </c>
      <c r="K2250" s="212" t="s">
        <v>3267</v>
      </c>
    </row>
    <row r="2251" spans="1:242" hidden="1" x14ac:dyDescent="0.25">
      <c r="B2251" s="266">
        <v>544</v>
      </c>
      <c r="C2251" s="207">
        <v>44162</v>
      </c>
      <c r="D2251" s="206" t="s">
        <v>3710</v>
      </c>
      <c r="E2251" s="206" t="s">
        <v>4454</v>
      </c>
      <c r="F2251" s="206"/>
      <c r="G2251" s="208" t="s">
        <v>3690</v>
      </c>
      <c r="H2251" s="313"/>
      <c r="I2251" s="475">
        <v>450000</v>
      </c>
      <c r="J2251" s="434">
        <f t="shared" si="36"/>
        <v>14712509</v>
      </c>
      <c r="K2251" s="212" t="s">
        <v>4485</v>
      </c>
    </row>
    <row r="2252" spans="1:242" s="566" customFormat="1" hidden="1" x14ac:dyDescent="0.25">
      <c r="A2252" s="488"/>
      <c r="B2252" s="491">
        <v>545</v>
      </c>
      <c r="C2252" s="428">
        <v>44165</v>
      </c>
      <c r="D2252" s="429" t="s">
        <v>4456</v>
      </c>
      <c r="E2252" s="429"/>
      <c r="F2252" s="429"/>
      <c r="G2252" s="430"/>
      <c r="H2252" s="577">
        <v>8148491</v>
      </c>
      <c r="I2252" s="581"/>
      <c r="J2252" s="434">
        <f t="shared" si="36"/>
        <v>22861000</v>
      </c>
      <c r="K2252" s="446" t="s">
        <v>3695</v>
      </c>
      <c r="L2252" s="530"/>
      <c r="M2252" s="488"/>
      <c r="N2252" s="530"/>
      <c r="O2252" s="530"/>
      <c r="P2252" s="530"/>
      <c r="Q2252" s="530"/>
      <c r="R2252" s="530"/>
      <c r="S2252" s="530"/>
      <c r="T2252" s="530"/>
      <c r="U2252" s="530"/>
      <c r="V2252" s="530"/>
      <c r="W2252" s="530"/>
      <c r="X2252" s="530"/>
      <c r="Y2252" s="530"/>
      <c r="Z2252" s="530"/>
      <c r="AA2252" s="530"/>
      <c r="AB2252" s="530"/>
      <c r="AC2252" s="530"/>
      <c r="AD2252" s="530"/>
      <c r="AE2252" s="530"/>
      <c r="AF2252" s="530"/>
      <c r="AG2252" s="530"/>
      <c r="AH2252" s="530"/>
      <c r="AI2252" s="530"/>
      <c r="AJ2252" s="488"/>
      <c r="AK2252" s="488"/>
      <c r="AL2252" s="488"/>
      <c r="AM2252" s="488"/>
      <c r="AN2252" s="488"/>
      <c r="AO2252" s="488"/>
      <c r="AP2252" s="488"/>
      <c r="AQ2252" s="488"/>
      <c r="AR2252" s="488"/>
      <c r="AS2252" s="488"/>
      <c r="AT2252" s="488"/>
      <c r="AU2252" s="488"/>
      <c r="AV2252" s="488"/>
      <c r="AW2252" s="488"/>
      <c r="AX2252" s="488"/>
      <c r="AY2252" s="488"/>
      <c r="AZ2252" s="488"/>
      <c r="BA2252" s="488"/>
      <c r="BB2252" s="488"/>
      <c r="BC2252" s="488"/>
      <c r="BD2252" s="488"/>
      <c r="BE2252" s="488"/>
      <c r="BF2252" s="488"/>
      <c r="BG2252" s="488"/>
      <c r="BH2252" s="488"/>
      <c r="BI2252" s="488"/>
      <c r="BJ2252" s="488"/>
      <c r="BK2252" s="488"/>
      <c r="BL2252" s="488"/>
      <c r="BM2252" s="488"/>
      <c r="BN2252" s="488"/>
      <c r="BO2252" s="488"/>
      <c r="BP2252" s="488"/>
      <c r="BQ2252" s="488"/>
      <c r="BR2252" s="488"/>
      <c r="BS2252" s="488"/>
      <c r="BT2252" s="488"/>
      <c r="BU2252" s="488"/>
      <c r="BV2252" s="488"/>
      <c r="BW2252" s="488"/>
      <c r="BX2252" s="488"/>
      <c r="BY2252" s="488"/>
      <c r="BZ2252" s="488"/>
      <c r="CA2252" s="488"/>
      <c r="CB2252" s="488"/>
      <c r="CC2252" s="488"/>
      <c r="CD2252" s="488"/>
      <c r="CE2252" s="488"/>
      <c r="CF2252" s="488"/>
      <c r="CG2252" s="488"/>
      <c r="CH2252" s="488"/>
      <c r="CI2252" s="488"/>
      <c r="CJ2252" s="488"/>
      <c r="CK2252" s="488"/>
      <c r="CL2252" s="488"/>
      <c r="CM2252" s="488"/>
      <c r="CN2252" s="488"/>
      <c r="CO2252" s="488"/>
      <c r="CP2252" s="488"/>
      <c r="CQ2252" s="488"/>
      <c r="CR2252" s="488"/>
      <c r="CS2252" s="488"/>
      <c r="CT2252" s="488"/>
      <c r="CU2252" s="488"/>
      <c r="CV2252" s="488"/>
      <c r="CW2252" s="488"/>
      <c r="CX2252" s="488"/>
      <c r="CY2252" s="488"/>
      <c r="CZ2252" s="488"/>
      <c r="DA2252" s="488"/>
      <c r="DB2252" s="488"/>
      <c r="DC2252" s="488"/>
      <c r="DD2252" s="488"/>
      <c r="DE2252" s="488"/>
      <c r="DF2252" s="488"/>
      <c r="DG2252" s="488"/>
      <c r="DH2252" s="488"/>
      <c r="DI2252" s="488"/>
      <c r="DJ2252" s="488"/>
      <c r="DK2252" s="488"/>
      <c r="DL2252" s="488"/>
      <c r="DM2252" s="488"/>
      <c r="DN2252" s="488"/>
      <c r="DO2252" s="488"/>
      <c r="DP2252" s="488"/>
      <c r="DQ2252" s="488"/>
      <c r="DR2252" s="488"/>
      <c r="DS2252" s="488"/>
      <c r="DT2252" s="488"/>
      <c r="DU2252" s="488"/>
      <c r="DV2252" s="488"/>
      <c r="DW2252" s="488"/>
      <c r="DX2252" s="488"/>
      <c r="DY2252" s="488"/>
      <c r="DZ2252" s="488"/>
      <c r="EA2252" s="488"/>
      <c r="EB2252" s="488"/>
      <c r="EC2252" s="488"/>
      <c r="ED2252" s="488"/>
      <c r="EE2252" s="488"/>
      <c r="EF2252" s="488"/>
      <c r="EG2252" s="488"/>
      <c r="EH2252" s="488"/>
      <c r="EI2252" s="488"/>
      <c r="EJ2252" s="488"/>
      <c r="EK2252" s="488"/>
      <c r="EL2252" s="488"/>
      <c r="EM2252" s="488"/>
      <c r="EN2252" s="488"/>
      <c r="EO2252" s="488"/>
      <c r="EP2252" s="488"/>
      <c r="EQ2252" s="488"/>
      <c r="ER2252" s="488"/>
      <c r="ES2252" s="488"/>
      <c r="ET2252" s="488"/>
      <c r="EU2252" s="488"/>
      <c r="EV2252" s="488"/>
      <c r="EW2252" s="488"/>
      <c r="EX2252" s="488"/>
      <c r="EY2252" s="488"/>
      <c r="EZ2252" s="488"/>
      <c r="FA2252" s="488"/>
      <c r="FB2252" s="488"/>
      <c r="FC2252" s="488"/>
      <c r="FD2252" s="488"/>
      <c r="FE2252" s="488"/>
      <c r="FF2252" s="488"/>
      <c r="FG2252" s="488"/>
      <c r="FH2252" s="488"/>
      <c r="FI2252" s="488"/>
      <c r="FJ2252" s="488"/>
      <c r="FK2252" s="488"/>
      <c r="FL2252" s="488"/>
      <c r="FM2252" s="488"/>
      <c r="FN2252" s="488"/>
      <c r="FO2252" s="488"/>
      <c r="FP2252" s="488"/>
      <c r="FQ2252" s="488"/>
      <c r="FR2252" s="488"/>
      <c r="FS2252" s="488"/>
      <c r="FT2252" s="488"/>
      <c r="FU2252" s="488"/>
      <c r="FV2252" s="488"/>
      <c r="FW2252" s="488"/>
      <c r="FX2252" s="488"/>
      <c r="FY2252" s="488"/>
      <c r="FZ2252" s="488"/>
      <c r="GA2252" s="488"/>
      <c r="GB2252" s="488"/>
      <c r="GC2252" s="488"/>
      <c r="GD2252" s="488"/>
      <c r="GE2252" s="488"/>
      <c r="GF2252" s="488"/>
      <c r="GG2252" s="488"/>
      <c r="GH2252" s="488"/>
      <c r="GI2252" s="488"/>
      <c r="GJ2252" s="488"/>
      <c r="GK2252" s="488"/>
      <c r="GL2252" s="488"/>
      <c r="GM2252" s="488"/>
      <c r="GN2252" s="488"/>
      <c r="GO2252" s="488"/>
      <c r="GP2252" s="488"/>
      <c r="GQ2252" s="488"/>
      <c r="GR2252" s="488"/>
      <c r="GS2252" s="488"/>
      <c r="GT2252" s="488"/>
      <c r="GU2252" s="488"/>
      <c r="GV2252" s="488"/>
      <c r="GW2252" s="488"/>
      <c r="GX2252" s="488"/>
      <c r="GY2252" s="488"/>
      <c r="GZ2252" s="488"/>
      <c r="HA2252" s="488"/>
      <c r="HB2252" s="488"/>
      <c r="HC2252" s="488"/>
      <c r="HD2252" s="488"/>
      <c r="HE2252" s="488"/>
      <c r="HF2252" s="488"/>
      <c r="HG2252" s="488"/>
      <c r="HH2252" s="488"/>
      <c r="HI2252" s="488"/>
      <c r="HJ2252" s="488"/>
      <c r="HK2252" s="488"/>
      <c r="HL2252" s="488"/>
      <c r="HM2252" s="488"/>
      <c r="HN2252" s="488"/>
      <c r="HO2252" s="488"/>
      <c r="HP2252" s="488"/>
      <c r="HQ2252" s="488"/>
      <c r="HR2252" s="488"/>
      <c r="HS2252" s="488"/>
      <c r="HT2252" s="488"/>
      <c r="HU2252" s="488"/>
      <c r="HV2252" s="488"/>
      <c r="HW2252" s="488"/>
      <c r="HX2252" s="488"/>
      <c r="HY2252" s="488"/>
      <c r="HZ2252" s="488"/>
      <c r="IA2252" s="488"/>
      <c r="IB2252" s="488"/>
      <c r="IC2252" s="488"/>
      <c r="ID2252" s="488"/>
      <c r="IE2252" s="488"/>
      <c r="IF2252" s="488"/>
      <c r="IG2252" s="488"/>
      <c r="IH2252" s="488"/>
    </row>
    <row r="2253" spans="1:242" hidden="1" x14ac:dyDescent="0.25">
      <c r="B2253" s="266">
        <v>546</v>
      </c>
      <c r="C2253" s="207">
        <v>44165</v>
      </c>
      <c r="D2253" s="206" t="s">
        <v>3068</v>
      </c>
      <c r="E2253" s="206" t="s">
        <v>4454</v>
      </c>
      <c r="F2253" s="206"/>
      <c r="G2253" s="208" t="s">
        <v>2940</v>
      </c>
      <c r="H2253" s="313"/>
      <c r="I2253" s="209">
        <v>256000</v>
      </c>
      <c r="J2253" s="434">
        <f t="shared" ref="J2253:J2316" si="37">J2252+H2253-I2253</f>
        <v>22605000</v>
      </c>
      <c r="K2253" s="212" t="s">
        <v>4477</v>
      </c>
    </row>
    <row r="2254" spans="1:242" hidden="1" x14ac:dyDescent="0.25">
      <c r="B2254" s="266">
        <v>547</v>
      </c>
      <c r="C2254" s="207">
        <v>44165</v>
      </c>
      <c r="D2254" s="206" t="s">
        <v>4458</v>
      </c>
      <c r="E2254" s="206"/>
      <c r="F2254" s="206" t="s">
        <v>4491</v>
      </c>
      <c r="G2254" s="208" t="s">
        <v>787</v>
      </c>
      <c r="H2254" s="313"/>
      <c r="I2254" s="209">
        <v>648429</v>
      </c>
      <c r="J2254" s="434">
        <f t="shared" si="37"/>
        <v>21956571</v>
      </c>
      <c r="K2254" s="212" t="s">
        <v>3267</v>
      </c>
    </row>
    <row r="2255" spans="1:242" hidden="1" x14ac:dyDescent="0.25">
      <c r="B2255" s="266">
        <v>548</v>
      </c>
      <c r="C2255" s="207">
        <v>44166</v>
      </c>
      <c r="D2255" s="206" t="s">
        <v>4478</v>
      </c>
      <c r="E2255" s="206"/>
      <c r="F2255" s="206"/>
      <c r="G2255" s="208" t="s">
        <v>681</v>
      </c>
      <c r="H2255" s="313">
        <v>256000</v>
      </c>
      <c r="I2255" s="209"/>
      <c r="J2255" s="434">
        <f t="shared" si="37"/>
        <v>22212571</v>
      </c>
      <c r="K2255" s="212" t="s">
        <v>4282</v>
      </c>
    </row>
    <row r="2256" spans="1:242" hidden="1" x14ac:dyDescent="0.25">
      <c r="B2256" s="266">
        <v>549</v>
      </c>
      <c r="C2256" s="207">
        <v>44166</v>
      </c>
      <c r="D2256" s="206" t="s">
        <v>4479</v>
      </c>
      <c r="E2256" s="206"/>
      <c r="F2256" s="206" t="s">
        <v>4457</v>
      </c>
      <c r="G2256" s="208" t="s">
        <v>681</v>
      </c>
      <c r="H2256" s="313"/>
      <c r="I2256" s="209">
        <v>256000</v>
      </c>
      <c r="J2256" s="434">
        <f t="shared" si="37"/>
        <v>21956571</v>
      </c>
      <c r="K2256" s="212" t="s">
        <v>3267</v>
      </c>
    </row>
    <row r="2257" spans="2:11" s="511" customFormat="1" hidden="1" x14ac:dyDescent="0.25">
      <c r="B2257" s="266">
        <v>550</v>
      </c>
      <c r="C2257" s="207">
        <v>44166</v>
      </c>
      <c r="D2257" s="206" t="s">
        <v>4486</v>
      </c>
      <c r="E2257" s="206"/>
      <c r="F2257" s="206"/>
      <c r="G2257" s="208" t="s">
        <v>263</v>
      </c>
      <c r="H2257" s="313">
        <v>350000</v>
      </c>
      <c r="I2257" s="209"/>
      <c r="J2257" s="434">
        <f t="shared" si="37"/>
        <v>22306571</v>
      </c>
      <c r="K2257" s="212" t="s">
        <v>4493</v>
      </c>
    </row>
    <row r="2258" spans="2:11" s="511" customFormat="1" hidden="1" x14ac:dyDescent="0.25">
      <c r="B2258" s="266">
        <v>551</v>
      </c>
      <c r="C2258" s="207">
        <v>44166</v>
      </c>
      <c r="D2258" s="206" t="s">
        <v>4487</v>
      </c>
      <c r="E2258" s="206"/>
      <c r="F2258" s="206" t="s">
        <v>4481</v>
      </c>
      <c r="G2258" s="208" t="s">
        <v>263</v>
      </c>
      <c r="H2258" s="313"/>
      <c r="I2258" s="209">
        <v>350000</v>
      </c>
      <c r="J2258" s="434">
        <f t="shared" si="37"/>
        <v>21956571</v>
      </c>
      <c r="K2258" s="212" t="s">
        <v>3267</v>
      </c>
    </row>
    <row r="2259" spans="2:11" s="511" customFormat="1" hidden="1" x14ac:dyDescent="0.25">
      <c r="B2259" s="266">
        <v>552</v>
      </c>
      <c r="C2259" s="207">
        <v>44166</v>
      </c>
      <c r="D2259" s="206" t="s">
        <v>4488</v>
      </c>
      <c r="E2259" s="206"/>
      <c r="F2259" s="206"/>
      <c r="G2259" s="208" t="s">
        <v>263</v>
      </c>
      <c r="H2259" s="313">
        <v>500000</v>
      </c>
      <c r="I2259" s="209"/>
      <c r="J2259" s="434">
        <f t="shared" si="37"/>
        <v>22456571</v>
      </c>
      <c r="K2259" s="212" t="s">
        <v>4494</v>
      </c>
    </row>
    <row r="2260" spans="2:11" s="511" customFormat="1" hidden="1" x14ac:dyDescent="0.25">
      <c r="B2260" s="266">
        <v>553</v>
      </c>
      <c r="C2260" s="207">
        <v>44166</v>
      </c>
      <c r="D2260" s="206" t="s">
        <v>4489</v>
      </c>
      <c r="E2260" s="206"/>
      <c r="F2260" s="206" t="s">
        <v>4495</v>
      </c>
      <c r="G2260" s="208" t="s">
        <v>263</v>
      </c>
      <c r="H2260" s="313"/>
      <c r="I2260" s="209">
        <v>500000</v>
      </c>
      <c r="J2260" s="434">
        <f t="shared" si="37"/>
        <v>21956571</v>
      </c>
      <c r="K2260" s="212" t="s">
        <v>3267</v>
      </c>
    </row>
    <row r="2261" spans="2:11" s="511" customFormat="1" hidden="1" x14ac:dyDescent="0.25">
      <c r="B2261" s="266">
        <v>554</v>
      </c>
      <c r="C2261" s="207">
        <v>44166</v>
      </c>
      <c r="D2261" s="206" t="s">
        <v>4490</v>
      </c>
      <c r="E2261" s="206"/>
      <c r="F2261" s="206"/>
      <c r="G2261" s="208" t="s">
        <v>1885</v>
      </c>
      <c r="H2261" s="313">
        <v>450000</v>
      </c>
      <c r="I2261" s="209"/>
      <c r="J2261" s="434">
        <f t="shared" si="37"/>
        <v>22406571</v>
      </c>
      <c r="K2261" s="212" t="s">
        <v>4395</v>
      </c>
    </row>
    <row r="2262" spans="2:11" s="511" customFormat="1" hidden="1" x14ac:dyDescent="0.25">
      <c r="B2262" s="266">
        <v>555</v>
      </c>
      <c r="C2262" s="207">
        <v>44166</v>
      </c>
      <c r="D2262" s="206" t="s">
        <v>4471</v>
      </c>
      <c r="E2262" s="206"/>
      <c r="F2262" s="206" t="s">
        <v>4496</v>
      </c>
      <c r="G2262" s="208" t="s">
        <v>1885</v>
      </c>
      <c r="H2262" s="313"/>
      <c r="I2262" s="209">
        <v>450000</v>
      </c>
      <c r="J2262" s="434">
        <f t="shared" si="37"/>
        <v>21956571</v>
      </c>
      <c r="K2262" s="212" t="s">
        <v>3267</v>
      </c>
    </row>
    <row r="2263" spans="2:11" s="511" customFormat="1" hidden="1" x14ac:dyDescent="0.25">
      <c r="B2263" s="266">
        <v>556</v>
      </c>
      <c r="C2263" s="207">
        <v>44166</v>
      </c>
      <c r="D2263" s="206" t="s">
        <v>4459</v>
      </c>
      <c r="E2263" s="206"/>
      <c r="F2263" s="206" t="s">
        <v>4492</v>
      </c>
      <c r="G2263" s="208" t="s">
        <v>2891</v>
      </c>
      <c r="H2263" s="245"/>
      <c r="I2263" s="313">
        <v>2320937</v>
      </c>
      <c r="J2263" s="434">
        <f t="shared" si="37"/>
        <v>19635634</v>
      </c>
      <c r="K2263" s="212" t="s">
        <v>3267</v>
      </c>
    </row>
    <row r="2264" spans="2:11" s="511" customFormat="1" hidden="1" x14ac:dyDescent="0.25">
      <c r="B2264" s="266">
        <v>557</v>
      </c>
      <c r="C2264" s="207">
        <v>44166</v>
      </c>
      <c r="D2264" s="206" t="s">
        <v>4460</v>
      </c>
      <c r="E2264" s="206"/>
      <c r="F2264" s="206" t="s">
        <v>4497</v>
      </c>
      <c r="G2264" s="208" t="s">
        <v>1885</v>
      </c>
      <c r="H2264" s="245"/>
      <c r="I2264" s="313">
        <v>160400</v>
      </c>
      <c r="J2264" s="434">
        <f t="shared" si="37"/>
        <v>19475234</v>
      </c>
      <c r="K2264" s="212" t="s">
        <v>3267</v>
      </c>
    </row>
    <row r="2265" spans="2:11" s="511" customFormat="1" hidden="1" x14ac:dyDescent="0.25">
      <c r="B2265" s="266">
        <v>558</v>
      </c>
      <c r="C2265" s="207">
        <v>44166</v>
      </c>
      <c r="D2265" s="206" t="s">
        <v>4458</v>
      </c>
      <c r="E2265" s="206"/>
      <c r="F2265" s="206" t="s">
        <v>4498</v>
      </c>
      <c r="G2265" s="208" t="s">
        <v>787</v>
      </c>
      <c r="H2265" s="245"/>
      <c r="I2265" s="313">
        <v>1166000</v>
      </c>
      <c r="J2265" s="434">
        <f t="shared" si="37"/>
        <v>18309234</v>
      </c>
      <c r="K2265" s="212" t="s">
        <v>3267</v>
      </c>
    </row>
    <row r="2266" spans="2:11" s="511" customFormat="1" hidden="1" x14ac:dyDescent="0.25">
      <c r="B2266" s="266">
        <v>559</v>
      </c>
      <c r="C2266" s="207">
        <v>44166</v>
      </c>
      <c r="D2266" s="206" t="s">
        <v>4461</v>
      </c>
      <c r="E2266" s="206"/>
      <c r="F2266" s="206" t="s">
        <v>4499</v>
      </c>
      <c r="G2266" s="208" t="s">
        <v>2882</v>
      </c>
      <c r="H2266" s="245"/>
      <c r="I2266" s="313">
        <v>1969651</v>
      </c>
      <c r="J2266" s="434">
        <f t="shared" si="37"/>
        <v>16339583</v>
      </c>
      <c r="K2266" s="212" t="s">
        <v>3267</v>
      </c>
    </row>
    <row r="2267" spans="2:11" s="511" customFormat="1" hidden="1" x14ac:dyDescent="0.25">
      <c r="B2267" s="266">
        <v>560</v>
      </c>
      <c r="C2267" s="207">
        <v>44166</v>
      </c>
      <c r="D2267" s="206" t="s">
        <v>4462</v>
      </c>
      <c r="E2267" s="206" t="s">
        <v>4500</v>
      </c>
      <c r="F2267" s="206"/>
      <c r="G2267" s="208" t="s">
        <v>561</v>
      </c>
      <c r="H2267" s="245"/>
      <c r="I2267" s="313">
        <v>4695000</v>
      </c>
      <c r="J2267" s="434">
        <f t="shared" si="37"/>
        <v>11644583</v>
      </c>
      <c r="K2267" s="440" t="s">
        <v>4574</v>
      </c>
    </row>
    <row r="2268" spans="2:11" s="511" customFormat="1" hidden="1" x14ac:dyDescent="0.25">
      <c r="B2268" s="266">
        <v>561</v>
      </c>
      <c r="C2268" s="207">
        <v>44166</v>
      </c>
      <c r="D2268" s="206" t="s">
        <v>4463</v>
      </c>
      <c r="E2268" s="206"/>
      <c r="F2268" s="206" t="s">
        <v>4501</v>
      </c>
      <c r="G2268" s="208" t="s">
        <v>3203</v>
      </c>
      <c r="H2268" s="245"/>
      <c r="I2268" s="313">
        <v>38000</v>
      </c>
      <c r="J2268" s="434">
        <f t="shared" si="37"/>
        <v>11606583</v>
      </c>
      <c r="K2268" s="212" t="s">
        <v>3267</v>
      </c>
    </row>
    <row r="2269" spans="2:11" s="511" customFormat="1" hidden="1" x14ac:dyDescent="0.25">
      <c r="B2269" s="266">
        <v>562</v>
      </c>
      <c r="C2269" s="207">
        <v>44166</v>
      </c>
      <c r="D2269" s="206" t="s">
        <v>4464</v>
      </c>
      <c r="E2269" s="206" t="s">
        <v>4502</v>
      </c>
      <c r="F2269" s="206"/>
      <c r="G2269" s="208" t="s">
        <v>2262</v>
      </c>
      <c r="H2269" s="245"/>
      <c r="I2269" s="313">
        <v>900000</v>
      </c>
      <c r="J2269" s="434">
        <f t="shared" si="37"/>
        <v>10706583</v>
      </c>
      <c r="K2269" s="212" t="s">
        <v>4541</v>
      </c>
    </row>
    <row r="2270" spans="2:11" s="511" customFormat="1" hidden="1" x14ac:dyDescent="0.25">
      <c r="B2270" s="266">
        <v>563</v>
      </c>
      <c r="C2270" s="207">
        <v>44166</v>
      </c>
      <c r="D2270" s="206" t="s">
        <v>4465</v>
      </c>
      <c r="E2270" s="206"/>
      <c r="F2270" s="206" t="s">
        <v>4503</v>
      </c>
      <c r="G2270" s="208" t="s">
        <v>2320</v>
      </c>
      <c r="H2270" s="245"/>
      <c r="I2270" s="313">
        <v>1671500</v>
      </c>
      <c r="J2270" s="434">
        <f t="shared" si="37"/>
        <v>9035083</v>
      </c>
      <c r="K2270" s="212" t="s">
        <v>3267</v>
      </c>
    </row>
    <row r="2271" spans="2:11" s="511" customFormat="1" hidden="1" x14ac:dyDescent="0.25">
      <c r="B2271" s="266">
        <v>564</v>
      </c>
      <c r="C2271" s="207">
        <v>44167</v>
      </c>
      <c r="D2271" s="206" t="s">
        <v>4466</v>
      </c>
      <c r="E2271" s="206" t="s">
        <v>4504</v>
      </c>
      <c r="F2271" s="206"/>
      <c r="G2271" s="208" t="s">
        <v>561</v>
      </c>
      <c r="H2271" s="245"/>
      <c r="I2271" s="313">
        <v>250000</v>
      </c>
      <c r="J2271" s="434">
        <f t="shared" si="37"/>
        <v>8785083</v>
      </c>
      <c r="K2271" s="212" t="s">
        <v>4542</v>
      </c>
    </row>
    <row r="2272" spans="2:11" s="511" customFormat="1" hidden="1" x14ac:dyDescent="0.25">
      <c r="B2272" s="266">
        <v>565</v>
      </c>
      <c r="C2272" s="207">
        <v>44169</v>
      </c>
      <c r="D2272" s="206" t="s">
        <v>4467</v>
      </c>
      <c r="E2272" s="206"/>
      <c r="F2272" s="206" t="s">
        <v>4505</v>
      </c>
      <c r="G2272" s="208" t="s">
        <v>2302</v>
      </c>
      <c r="H2272" s="245"/>
      <c r="I2272" s="313">
        <v>168709</v>
      </c>
      <c r="J2272" s="434">
        <f t="shared" si="37"/>
        <v>8616374</v>
      </c>
      <c r="K2272" s="212" t="s">
        <v>3267</v>
      </c>
    </row>
    <row r="2273" spans="1:242" hidden="1" x14ac:dyDescent="0.25">
      <c r="B2273" s="266">
        <v>566</v>
      </c>
      <c r="C2273" s="207">
        <v>44169</v>
      </c>
      <c r="D2273" s="206" t="s">
        <v>4468</v>
      </c>
      <c r="E2273" s="206"/>
      <c r="F2273" s="206"/>
      <c r="G2273" s="238" t="s">
        <v>2875</v>
      </c>
      <c r="H2273" s="583">
        <v>830000</v>
      </c>
      <c r="I2273" s="313"/>
      <c r="J2273" s="434">
        <f t="shared" si="37"/>
        <v>9446374</v>
      </c>
      <c r="K2273" s="212" t="s">
        <v>4507</v>
      </c>
    </row>
    <row r="2274" spans="1:242" hidden="1" x14ac:dyDescent="0.25">
      <c r="B2274" s="266">
        <v>567</v>
      </c>
      <c r="C2274" s="207">
        <v>44169</v>
      </c>
      <c r="D2274" s="206" t="s">
        <v>4480</v>
      </c>
      <c r="E2274" s="206"/>
      <c r="F2274" s="206" t="s">
        <v>4506</v>
      </c>
      <c r="G2274" s="238" t="s">
        <v>2875</v>
      </c>
      <c r="H2274" s="583"/>
      <c r="I2274" s="313">
        <v>698750</v>
      </c>
      <c r="J2274" s="434">
        <f t="shared" si="37"/>
        <v>8747624</v>
      </c>
      <c r="K2274" s="212" t="s">
        <v>3267</v>
      </c>
    </row>
    <row r="2275" spans="1:242" hidden="1" x14ac:dyDescent="0.25">
      <c r="B2275" s="266">
        <v>568</v>
      </c>
      <c r="C2275" s="207">
        <v>44169</v>
      </c>
      <c r="D2275" s="206" t="s">
        <v>4469</v>
      </c>
      <c r="E2275" s="206" t="s">
        <v>4509</v>
      </c>
      <c r="F2275" s="206"/>
      <c r="G2275" s="238" t="s">
        <v>1885</v>
      </c>
      <c r="H2275" s="266"/>
      <c r="I2275" s="584">
        <v>450000</v>
      </c>
      <c r="J2275" s="434">
        <f t="shared" si="37"/>
        <v>8297624</v>
      </c>
      <c r="K2275" s="212" t="s">
        <v>4508</v>
      </c>
    </row>
    <row r="2276" spans="1:242" hidden="1" x14ac:dyDescent="0.25">
      <c r="B2276" s="266">
        <v>569</v>
      </c>
      <c r="C2276" s="207">
        <v>44169</v>
      </c>
      <c r="D2276" s="206" t="s">
        <v>4470</v>
      </c>
      <c r="E2276" s="206"/>
      <c r="F2276" s="206"/>
      <c r="G2276" s="208" t="s">
        <v>1885</v>
      </c>
      <c r="H2276" s="313">
        <v>450000</v>
      </c>
      <c r="I2276" s="209"/>
      <c r="J2276" s="434">
        <f t="shared" si="37"/>
        <v>8747624</v>
      </c>
      <c r="K2276" s="212" t="s">
        <v>4395</v>
      </c>
    </row>
    <row r="2277" spans="1:242" hidden="1" x14ac:dyDescent="0.25">
      <c r="B2277" s="266">
        <v>570</v>
      </c>
      <c r="C2277" s="207">
        <v>44169</v>
      </c>
      <c r="D2277" s="206" t="s">
        <v>4471</v>
      </c>
      <c r="E2277" s="206"/>
      <c r="F2277" s="206" t="s">
        <v>4510</v>
      </c>
      <c r="G2277" s="208" t="s">
        <v>1885</v>
      </c>
      <c r="H2277" s="313"/>
      <c r="I2277" s="209">
        <v>450000</v>
      </c>
      <c r="J2277" s="434">
        <f t="shared" si="37"/>
        <v>8297624</v>
      </c>
      <c r="K2277" s="212" t="s">
        <v>3267</v>
      </c>
    </row>
    <row r="2278" spans="1:242" hidden="1" x14ac:dyDescent="0.25">
      <c r="B2278" s="266">
        <v>571</v>
      </c>
      <c r="C2278" s="207">
        <v>44169</v>
      </c>
      <c r="D2278" s="206" t="s">
        <v>4472</v>
      </c>
      <c r="E2278" s="206"/>
      <c r="F2278" s="206" t="s">
        <v>4511</v>
      </c>
      <c r="G2278" s="208" t="s">
        <v>1885</v>
      </c>
      <c r="H2278" s="313"/>
      <c r="I2278" s="209">
        <v>98500</v>
      </c>
      <c r="J2278" s="434">
        <f t="shared" si="37"/>
        <v>8199124</v>
      </c>
      <c r="K2278" s="212" t="s">
        <v>3267</v>
      </c>
    </row>
    <row r="2279" spans="1:242" hidden="1" x14ac:dyDescent="0.25">
      <c r="B2279" s="266">
        <v>572</v>
      </c>
      <c r="C2279" s="207">
        <v>44169</v>
      </c>
      <c r="D2279" s="206" t="s">
        <v>4473</v>
      </c>
      <c r="E2279" s="206"/>
      <c r="F2279" s="206" t="s">
        <v>4512</v>
      </c>
      <c r="G2279" s="208" t="s">
        <v>1885</v>
      </c>
      <c r="H2279" s="313"/>
      <c r="I2279" s="209">
        <v>82700</v>
      </c>
      <c r="J2279" s="434">
        <f t="shared" si="37"/>
        <v>8116424</v>
      </c>
      <c r="K2279" s="212" t="s">
        <v>3267</v>
      </c>
    </row>
    <row r="2280" spans="1:242" hidden="1" x14ac:dyDescent="0.25">
      <c r="B2280" s="266">
        <v>573</v>
      </c>
      <c r="C2280" s="207">
        <v>44169</v>
      </c>
      <c r="D2280" s="206" t="s">
        <v>4474</v>
      </c>
      <c r="E2280" s="206"/>
      <c r="F2280" s="206" t="s">
        <v>4513</v>
      </c>
      <c r="G2280" s="208" t="s">
        <v>1885</v>
      </c>
      <c r="H2280" s="313"/>
      <c r="I2280" s="209">
        <v>10700</v>
      </c>
      <c r="J2280" s="434">
        <f t="shared" si="37"/>
        <v>8105724</v>
      </c>
      <c r="K2280" s="212" t="s">
        <v>3267</v>
      </c>
    </row>
    <row r="2281" spans="1:242" hidden="1" x14ac:dyDescent="0.25">
      <c r="B2281" s="266">
        <v>574</v>
      </c>
      <c r="C2281" s="207">
        <v>44169</v>
      </c>
      <c r="D2281" s="206" t="s">
        <v>4475</v>
      </c>
      <c r="E2281" s="206"/>
      <c r="F2281" s="206" t="s">
        <v>4514</v>
      </c>
      <c r="G2281" s="208" t="s">
        <v>1885</v>
      </c>
      <c r="H2281" s="313"/>
      <c r="I2281" s="209">
        <v>67800</v>
      </c>
      <c r="J2281" s="434">
        <f t="shared" si="37"/>
        <v>8037924</v>
      </c>
      <c r="K2281" s="212" t="s">
        <v>3267</v>
      </c>
    </row>
    <row r="2282" spans="1:242" hidden="1" x14ac:dyDescent="0.25">
      <c r="B2282" s="266">
        <v>575</v>
      </c>
      <c r="C2282" s="207">
        <v>44169</v>
      </c>
      <c r="D2282" s="206" t="s">
        <v>4476</v>
      </c>
      <c r="E2282" s="206"/>
      <c r="F2282" s="206" t="s">
        <v>4515</v>
      </c>
      <c r="G2282" s="208" t="s">
        <v>1885</v>
      </c>
      <c r="H2282" s="313"/>
      <c r="I2282" s="209">
        <v>85800</v>
      </c>
      <c r="J2282" s="434">
        <f t="shared" si="37"/>
        <v>7952124</v>
      </c>
      <c r="K2282" s="212" t="s">
        <v>3267</v>
      </c>
    </row>
    <row r="2283" spans="1:242" hidden="1" x14ac:dyDescent="0.25">
      <c r="B2283" s="266">
        <v>576</v>
      </c>
      <c r="C2283" s="207">
        <v>44170</v>
      </c>
      <c r="D2283" s="206" t="s">
        <v>4516</v>
      </c>
      <c r="E2283" s="206" t="s">
        <v>4534</v>
      </c>
      <c r="F2283" s="206"/>
      <c r="G2283" s="208" t="s">
        <v>559</v>
      </c>
      <c r="H2283" s="313"/>
      <c r="I2283" s="209">
        <v>350000</v>
      </c>
      <c r="J2283" s="434">
        <f t="shared" si="37"/>
        <v>7602124</v>
      </c>
      <c r="K2283" s="212" t="s">
        <v>4543</v>
      </c>
    </row>
    <row r="2284" spans="1:242" hidden="1" x14ac:dyDescent="0.25">
      <c r="B2284" s="266">
        <v>577</v>
      </c>
      <c r="C2284" s="207">
        <v>44170</v>
      </c>
      <c r="D2284" s="206" t="s">
        <v>4517</v>
      </c>
      <c r="E2284" s="206"/>
      <c r="F2284" s="206" t="s">
        <v>4535</v>
      </c>
      <c r="G2284" s="208" t="s">
        <v>787</v>
      </c>
      <c r="H2284" s="313"/>
      <c r="I2284" s="209">
        <v>2304635</v>
      </c>
      <c r="J2284" s="434">
        <f t="shared" si="37"/>
        <v>5297489</v>
      </c>
      <c r="K2284" s="212" t="s">
        <v>3267</v>
      </c>
    </row>
    <row r="2285" spans="1:242" s="566" customFormat="1" hidden="1" x14ac:dyDescent="0.25">
      <c r="A2285" s="488"/>
      <c r="B2285" s="266">
        <v>578</v>
      </c>
      <c r="C2285" s="428">
        <v>44172</v>
      </c>
      <c r="D2285" s="429" t="s">
        <v>4518</v>
      </c>
      <c r="E2285" s="429"/>
      <c r="F2285" s="429"/>
      <c r="G2285" s="430"/>
      <c r="H2285" s="577">
        <v>11193876</v>
      </c>
      <c r="I2285" s="581"/>
      <c r="J2285" s="434">
        <f t="shared" si="37"/>
        <v>16491365</v>
      </c>
      <c r="K2285" s="446" t="s">
        <v>3695</v>
      </c>
      <c r="L2285" s="530"/>
      <c r="M2285" s="488"/>
      <c r="N2285" s="530"/>
      <c r="O2285" s="530"/>
      <c r="P2285" s="530"/>
      <c r="Q2285" s="530"/>
      <c r="R2285" s="530"/>
      <c r="S2285" s="530"/>
      <c r="T2285" s="530"/>
      <c r="U2285" s="530"/>
      <c r="V2285" s="530"/>
      <c r="W2285" s="530"/>
      <c r="X2285" s="530"/>
      <c r="Y2285" s="530"/>
      <c r="Z2285" s="530"/>
      <c r="AA2285" s="530"/>
      <c r="AB2285" s="530"/>
      <c r="AC2285" s="530"/>
      <c r="AD2285" s="530"/>
      <c r="AE2285" s="530"/>
      <c r="AF2285" s="530"/>
      <c r="AG2285" s="530"/>
      <c r="AH2285" s="530"/>
      <c r="AI2285" s="530"/>
      <c r="AJ2285" s="488"/>
      <c r="AK2285" s="488"/>
      <c r="AL2285" s="488"/>
      <c r="AM2285" s="488"/>
      <c r="AN2285" s="488"/>
      <c r="AO2285" s="488"/>
      <c r="AP2285" s="488"/>
      <c r="AQ2285" s="488"/>
      <c r="AR2285" s="488"/>
      <c r="AS2285" s="488"/>
      <c r="AT2285" s="488"/>
      <c r="AU2285" s="488"/>
      <c r="AV2285" s="488"/>
      <c r="AW2285" s="488"/>
      <c r="AX2285" s="488"/>
      <c r="AY2285" s="488"/>
      <c r="AZ2285" s="488"/>
      <c r="BA2285" s="488"/>
      <c r="BB2285" s="488"/>
      <c r="BC2285" s="488"/>
      <c r="BD2285" s="488"/>
      <c r="BE2285" s="488"/>
      <c r="BF2285" s="488"/>
      <c r="BG2285" s="488"/>
      <c r="BH2285" s="488"/>
      <c r="BI2285" s="488"/>
      <c r="BJ2285" s="488"/>
      <c r="BK2285" s="488"/>
      <c r="BL2285" s="488"/>
      <c r="BM2285" s="488"/>
      <c r="BN2285" s="488"/>
      <c r="BO2285" s="488"/>
      <c r="BP2285" s="488"/>
      <c r="BQ2285" s="488"/>
      <c r="BR2285" s="488"/>
      <c r="BS2285" s="488"/>
      <c r="BT2285" s="488"/>
      <c r="BU2285" s="488"/>
      <c r="BV2285" s="488"/>
      <c r="BW2285" s="488"/>
      <c r="BX2285" s="488"/>
      <c r="BY2285" s="488"/>
      <c r="BZ2285" s="488"/>
      <c r="CA2285" s="488"/>
      <c r="CB2285" s="488"/>
      <c r="CC2285" s="488"/>
      <c r="CD2285" s="488"/>
      <c r="CE2285" s="488"/>
      <c r="CF2285" s="488"/>
      <c r="CG2285" s="488"/>
      <c r="CH2285" s="488"/>
      <c r="CI2285" s="488"/>
      <c r="CJ2285" s="488"/>
      <c r="CK2285" s="488"/>
      <c r="CL2285" s="488"/>
      <c r="CM2285" s="488"/>
      <c r="CN2285" s="488"/>
      <c r="CO2285" s="488"/>
      <c r="CP2285" s="488"/>
      <c r="CQ2285" s="488"/>
      <c r="CR2285" s="488"/>
      <c r="CS2285" s="488"/>
      <c r="CT2285" s="488"/>
      <c r="CU2285" s="488"/>
      <c r="CV2285" s="488"/>
      <c r="CW2285" s="488"/>
      <c r="CX2285" s="488"/>
      <c r="CY2285" s="488"/>
      <c r="CZ2285" s="488"/>
      <c r="DA2285" s="488"/>
      <c r="DB2285" s="488"/>
      <c r="DC2285" s="488"/>
      <c r="DD2285" s="488"/>
      <c r="DE2285" s="488"/>
      <c r="DF2285" s="488"/>
      <c r="DG2285" s="488"/>
      <c r="DH2285" s="488"/>
      <c r="DI2285" s="488"/>
      <c r="DJ2285" s="488"/>
      <c r="DK2285" s="488"/>
      <c r="DL2285" s="488"/>
      <c r="DM2285" s="488"/>
      <c r="DN2285" s="488"/>
      <c r="DO2285" s="488"/>
      <c r="DP2285" s="488"/>
      <c r="DQ2285" s="488"/>
      <c r="DR2285" s="488"/>
      <c r="DS2285" s="488"/>
      <c r="DT2285" s="488"/>
      <c r="DU2285" s="488"/>
      <c r="DV2285" s="488"/>
      <c r="DW2285" s="488"/>
      <c r="DX2285" s="488"/>
      <c r="DY2285" s="488"/>
      <c r="DZ2285" s="488"/>
      <c r="EA2285" s="488"/>
      <c r="EB2285" s="488"/>
      <c r="EC2285" s="488"/>
      <c r="ED2285" s="488"/>
      <c r="EE2285" s="488"/>
      <c r="EF2285" s="488"/>
      <c r="EG2285" s="488"/>
      <c r="EH2285" s="488"/>
      <c r="EI2285" s="488"/>
      <c r="EJ2285" s="488"/>
      <c r="EK2285" s="488"/>
      <c r="EL2285" s="488"/>
      <c r="EM2285" s="488"/>
      <c r="EN2285" s="488"/>
      <c r="EO2285" s="488"/>
      <c r="EP2285" s="488"/>
      <c r="EQ2285" s="488"/>
      <c r="ER2285" s="488"/>
      <c r="ES2285" s="488"/>
      <c r="ET2285" s="488"/>
      <c r="EU2285" s="488"/>
      <c r="EV2285" s="488"/>
      <c r="EW2285" s="488"/>
      <c r="EX2285" s="488"/>
      <c r="EY2285" s="488"/>
      <c r="EZ2285" s="488"/>
      <c r="FA2285" s="488"/>
      <c r="FB2285" s="488"/>
      <c r="FC2285" s="488"/>
      <c r="FD2285" s="488"/>
      <c r="FE2285" s="488"/>
      <c r="FF2285" s="488"/>
      <c r="FG2285" s="488"/>
      <c r="FH2285" s="488"/>
      <c r="FI2285" s="488"/>
      <c r="FJ2285" s="488"/>
      <c r="FK2285" s="488"/>
      <c r="FL2285" s="488"/>
      <c r="FM2285" s="488"/>
      <c r="FN2285" s="488"/>
      <c r="FO2285" s="488"/>
      <c r="FP2285" s="488"/>
      <c r="FQ2285" s="488"/>
      <c r="FR2285" s="488"/>
      <c r="FS2285" s="488"/>
      <c r="FT2285" s="488"/>
      <c r="FU2285" s="488"/>
      <c r="FV2285" s="488"/>
      <c r="FW2285" s="488"/>
      <c r="FX2285" s="488"/>
      <c r="FY2285" s="488"/>
      <c r="FZ2285" s="488"/>
      <c r="GA2285" s="488"/>
      <c r="GB2285" s="488"/>
      <c r="GC2285" s="488"/>
      <c r="GD2285" s="488"/>
      <c r="GE2285" s="488"/>
      <c r="GF2285" s="488"/>
      <c r="GG2285" s="488"/>
      <c r="GH2285" s="488"/>
      <c r="GI2285" s="488"/>
      <c r="GJ2285" s="488"/>
      <c r="GK2285" s="488"/>
      <c r="GL2285" s="488"/>
      <c r="GM2285" s="488"/>
      <c r="GN2285" s="488"/>
      <c r="GO2285" s="488"/>
      <c r="GP2285" s="488"/>
      <c r="GQ2285" s="488"/>
      <c r="GR2285" s="488"/>
      <c r="GS2285" s="488"/>
      <c r="GT2285" s="488"/>
      <c r="GU2285" s="488"/>
      <c r="GV2285" s="488"/>
      <c r="GW2285" s="488"/>
      <c r="GX2285" s="488"/>
      <c r="GY2285" s="488"/>
      <c r="GZ2285" s="488"/>
      <c r="HA2285" s="488"/>
      <c r="HB2285" s="488"/>
      <c r="HC2285" s="488"/>
      <c r="HD2285" s="488"/>
      <c r="HE2285" s="488"/>
      <c r="HF2285" s="488"/>
      <c r="HG2285" s="488"/>
      <c r="HH2285" s="488"/>
      <c r="HI2285" s="488"/>
      <c r="HJ2285" s="488"/>
      <c r="HK2285" s="488"/>
      <c r="HL2285" s="488"/>
      <c r="HM2285" s="488"/>
      <c r="HN2285" s="488"/>
      <c r="HO2285" s="488"/>
      <c r="HP2285" s="488"/>
      <c r="HQ2285" s="488"/>
      <c r="HR2285" s="488"/>
      <c r="HS2285" s="488"/>
      <c r="HT2285" s="488"/>
      <c r="HU2285" s="488"/>
      <c r="HV2285" s="488"/>
      <c r="HW2285" s="488"/>
      <c r="HX2285" s="488"/>
      <c r="HY2285" s="488"/>
      <c r="HZ2285" s="488"/>
      <c r="IA2285" s="488"/>
      <c r="IB2285" s="488"/>
      <c r="IC2285" s="488"/>
      <c r="ID2285" s="488"/>
      <c r="IE2285" s="488"/>
      <c r="IF2285" s="488"/>
      <c r="IG2285" s="488"/>
      <c r="IH2285" s="488"/>
    </row>
    <row r="2286" spans="1:242" s="566" customFormat="1" hidden="1" x14ac:dyDescent="0.25">
      <c r="A2286" s="488"/>
      <c r="B2286" s="266">
        <v>579</v>
      </c>
      <c r="C2286" s="428">
        <v>44172</v>
      </c>
      <c r="D2286" s="429" t="s">
        <v>4557</v>
      </c>
      <c r="E2286" s="429"/>
      <c r="F2286" s="429"/>
      <c r="G2286" s="430"/>
      <c r="H2286" s="577">
        <v>9000</v>
      </c>
      <c r="I2286" s="581"/>
      <c r="J2286" s="434">
        <f t="shared" si="37"/>
        <v>16500365</v>
      </c>
      <c r="K2286" s="446" t="s">
        <v>4558</v>
      </c>
      <c r="L2286" s="530"/>
      <c r="M2286" s="488"/>
      <c r="N2286" s="530"/>
      <c r="O2286" s="530"/>
      <c r="P2286" s="530"/>
      <c r="Q2286" s="530"/>
      <c r="R2286" s="530"/>
      <c r="S2286" s="530"/>
      <c r="T2286" s="530"/>
      <c r="U2286" s="530"/>
      <c r="V2286" s="530"/>
      <c r="W2286" s="530"/>
      <c r="X2286" s="530"/>
      <c r="Y2286" s="530"/>
      <c r="Z2286" s="530"/>
      <c r="AA2286" s="530"/>
      <c r="AB2286" s="530"/>
      <c r="AC2286" s="530"/>
      <c r="AD2286" s="530"/>
      <c r="AE2286" s="530"/>
      <c r="AF2286" s="530"/>
      <c r="AG2286" s="530"/>
      <c r="AH2286" s="530"/>
      <c r="AI2286" s="530"/>
      <c r="AJ2286" s="488"/>
      <c r="AK2286" s="488"/>
      <c r="AL2286" s="488"/>
      <c r="AM2286" s="488"/>
      <c r="AN2286" s="488"/>
      <c r="AO2286" s="488"/>
      <c r="AP2286" s="488"/>
      <c r="AQ2286" s="488"/>
      <c r="AR2286" s="488"/>
      <c r="AS2286" s="488"/>
      <c r="AT2286" s="488"/>
      <c r="AU2286" s="488"/>
      <c r="AV2286" s="488"/>
      <c r="AW2286" s="488"/>
      <c r="AX2286" s="488"/>
      <c r="AY2286" s="488"/>
      <c r="AZ2286" s="488"/>
      <c r="BA2286" s="488"/>
      <c r="BB2286" s="488"/>
      <c r="BC2286" s="488"/>
      <c r="BD2286" s="488"/>
      <c r="BE2286" s="488"/>
      <c r="BF2286" s="488"/>
      <c r="BG2286" s="488"/>
      <c r="BH2286" s="488"/>
      <c r="BI2286" s="488"/>
      <c r="BJ2286" s="488"/>
      <c r="BK2286" s="488"/>
      <c r="BL2286" s="488"/>
      <c r="BM2286" s="488"/>
      <c r="BN2286" s="488"/>
      <c r="BO2286" s="488"/>
      <c r="BP2286" s="488"/>
      <c r="BQ2286" s="488"/>
      <c r="BR2286" s="488"/>
      <c r="BS2286" s="488"/>
      <c r="BT2286" s="488"/>
      <c r="BU2286" s="488"/>
      <c r="BV2286" s="488"/>
      <c r="BW2286" s="488"/>
      <c r="BX2286" s="488"/>
      <c r="BY2286" s="488"/>
      <c r="BZ2286" s="488"/>
      <c r="CA2286" s="488"/>
      <c r="CB2286" s="488"/>
      <c r="CC2286" s="488"/>
      <c r="CD2286" s="488"/>
      <c r="CE2286" s="488"/>
      <c r="CF2286" s="488"/>
      <c r="CG2286" s="488"/>
      <c r="CH2286" s="488"/>
      <c r="CI2286" s="488"/>
      <c r="CJ2286" s="488"/>
      <c r="CK2286" s="488"/>
      <c r="CL2286" s="488"/>
      <c r="CM2286" s="488"/>
      <c r="CN2286" s="488"/>
      <c r="CO2286" s="488"/>
      <c r="CP2286" s="488"/>
      <c r="CQ2286" s="488"/>
      <c r="CR2286" s="488"/>
      <c r="CS2286" s="488"/>
      <c r="CT2286" s="488"/>
      <c r="CU2286" s="488"/>
      <c r="CV2286" s="488"/>
      <c r="CW2286" s="488"/>
      <c r="CX2286" s="488"/>
      <c r="CY2286" s="488"/>
      <c r="CZ2286" s="488"/>
      <c r="DA2286" s="488"/>
      <c r="DB2286" s="488"/>
      <c r="DC2286" s="488"/>
      <c r="DD2286" s="488"/>
      <c r="DE2286" s="488"/>
      <c r="DF2286" s="488"/>
      <c r="DG2286" s="488"/>
      <c r="DH2286" s="488"/>
      <c r="DI2286" s="488"/>
      <c r="DJ2286" s="488"/>
      <c r="DK2286" s="488"/>
      <c r="DL2286" s="488"/>
      <c r="DM2286" s="488"/>
      <c r="DN2286" s="488"/>
      <c r="DO2286" s="488"/>
      <c r="DP2286" s="488"/>
      <c r="DQ2286" s="488"/>
      <c r="DR2286" s="488"/>
      <c r="DS2286" s="488"/>
      <c r="DT2286" s="488"/>
      <c r="DU2286" s="488"/>
      <c r="DV2286" s="488"/>
      <c r="DW2286" s="488"/>
      <c r="DX2286" s="488"/>
      <c r="DY2286" s="488"/>
      <c r="DZ2286" s="488"/>
      <c r="EA2286" s="488"/>
      <c r="EB2286" s="488"/>
      <c r="EC2286" s="488"/>
      <c r="ED2286" s="488"/>
      <c r="EE2286" s="488"/>
      <c r="EF2286" s="488"/>
      <c r="EG2286" s="488"/>
      <c r="EH2286" s="488"/>
      <c r="EI2286" s="488"/>
      <c r="EJ2286" s="488"/>
      <c r="EK2286" s="488"/>
      <c r="EL2286" s="488"/>
      <c r="EM2286" s="488"/>
      <c r="EN2286" s="488"/>
      <c r="EO2286" s="488"/>
      <c r="EP2286" s="488"/>
      <c r="EQ2286" s="488"/>
      <c r="ER2286" s="488"/>
      <c r="ES2286" s="488"/>
      <c r="ET2286" s="488"/>
      <c r="EU2286" s="488"/>
      <c r="EV2286" s="488"/>
      <c r="EW2286" s="488"/>
      <c r="EX2286" s="488"/>
      <c r="EY2286" s="488"/>
      <c r="EZ2286" s="488"/>
      <c r="FA2286" s="488"/>
      <c r="FB2286" s="488"/>
      <c r="FC2286" s="488"/>
      <c r="FD2286" s="488"/>
      <c r="FE2286" s="488"/>
      <c r="FF2286" s="488"/>
      <c r="FG2286" s="488"/>
      <c r="FH2286" s="488"/>
      <c r="FI2286" s="488"/>
      <c r="FJ2286" s="488"/>
      <c r="FK2286" s="488"/>
      <c r="FL2286" s="488"/>
      <c r="FM2286" s="488"/>
      <c r="FN2286" s="488"/>
      <c r="FO2286" s="488"/>
      <c r="FP2286" s="488"/>
      <c r="FQ2286" s="488"/>
      <c r="FR2286" s="488"/>
      <c r="FS2286" s="488"/>
      <c r="FT2286" s="488"/>
      <c r="FU2286" s="488"/>
      <c r="FV2286" s="488"/>
      <c r="FW2286" s="488"/>
      <c r="FX2286" s="488"/>
      <c r="FY2286" s="488"/>
      <c r="FZ2286" s="488"/>
      <c r="GA2286" s="488"/>
      <c r="GB2286" s="488"/>
      <c r="GC2286" s="488"/>
      <c r="GD2286" s="488"/>
      <c r="GE2286" s="488"/>
      <c r="GF2286" s="488"/>
      <c r="GG2286" s="488"/>
      <c r="GH2286" s="488"/>
      <c r="GI2286" s="488"/>
      <c r="GJ2286" s="488"/>
      <c r="GK2286" s="488"/>
      <c r="GL2286" s="488"/>
      <c r="GM2286" s="488"/>
      <c r="GN2286" s="488"/>
      <c r="GO2286" s="488"/>
      <c r="GP2286" s="488"/>
      <c r="GQ2286" s="488"/>
      <c r="GR2286" s="488"/>
      <c r="GS2286" s="488"/>
      <c r="GT2286" s="488"/>
      <c r="GU2286" s="488"/>
      <c r="GV2286" s="488"/>
      <c r="GW2286" s="488"/>
      <c r="GX2286" s="488"/>
      <c r="GY2286" s="488"/>
      <c r="GZ2286" s="488"/>
      <c r="HA2286" s="488"/>
      <c r="HB2286" s="488"/>
      <c r="HC2286" s="488"/>
      <c r="HD2286" s="488"/>
      <c r="HE2286" s="488"/>
      <c r="HF2286" s="488"/>
      <c r="HG2286" s="488"/>
      <c r="HH2286" s="488"/>
      <c r="HI2286" s="488"/>
      <c r="HJ2286" s="488"/>
      <c r="HK2286" s="488"/>
      <c r="HL2286" s="488"/>
      <c r="HM2286" s="488"/>
      <c r="HN2286" s="488"/>
      <c r="HO2286" s="488"/>
      <c r="HP2286" s="488"/>
      <c r="HQ2286" s="488"/>
      <c r="HR2286" s="488"/>
      <c r="HS2286" s="488"/>
      <c r="HT2286" s="488"/>
      <c r="HU2286" s="488"/>
      <c r="HV2286" s="488"/>
      <c r="HW2286" s="488"/>
      <c r="HX2286" s="488"/>
      <c r="HY2286" s="488"/>
      <c r="HZ2286" s="488"/>
      <c r="IA2286" s="488"/>
      <c r="IB2286" s="488"/>
      <c r="IC2286" s="488"/>
      <c r="ID2286" s="488"/>
      <c r="IE2286" s="488"/>
      <c r="IF2286" s="488"/>
      <c r="IG2286" s="488"/>
      <c r="IH2286" s="488"/>
    </row>
    <row r="2287" spans="1:242" hidden="1" x14ac:dyDescent="0.25">
      <c r="B2287" s="266">
        <v>580</v>
      </c>
      <c r="C2287" s="207">
        <v>44172</v>
      </c>
      <c r="D2287" s="206" t="s">
        <v>4519</v>
      </c>
      <c r="E2287" s="206"/>
      <c r="F2287" s="206" t="s">
        <v>4536</v>
      </c>
      <c r="G2287" s="208" t="s">
        <v>2882</v>
      </c>
      <c r="H2287" s="313"/>
      <c r="I2287" s="209">
        <v>1758080</v>
      </c>
      <c r="J2287" s="434">
        <f t="shared" si="37"/>
        <v>14742285</v>
      </c>
      <c r="K2287" s="212" t="s">
        <v>3267</v>
      </c>
    </row>
    <row r="2288" spans="1:242" hidden="1" x14ac:dyDescent="0.25">
      <c r="B2288" s="266">
        <v>581</v>
      </c>
      <c r="C2288" s="207">
        <v>44175</v>
      </c>
      <c r="D2288" s="206" t="s">
        <v>4520</v>
      </c>
      <c r="E2288" s="206"/>
      <c r="F2288" s="206" t="s">
        <v>4537</v>
      </c>
      <c r="G2288" s="208" t="s">
        <v>3138</v>
      </c>
      <c r="H2288" s="313"/>
      <c r="I2288" s="209">
        <v>2413704</v>
      </c>
      <c r="J2288" s="434">
        <f t="shared" si="37"/>
        <v>12328581</v>
      </c>
      <c r="K2288" s="212" t="s">
        <v>3267</v>
      </c>
    </row>
    <row r="2289" spans="1:242" hidden="1" x14ac:dyDescent="0.25">
      <c r="B2289" s="266">
        <v>582</v>
      </c>
      <c r="C2289" s="207">
        <v>44175</v>
      </c>
      <c r="D2289" s="206" t="s">
        <v>4521</v>
      </c>
      <c r="E2289" s="206"/>
      <c r="F2289" s="206"/>
      <c r="G2289" s="208" t="s">
        <v>561</v>
      </c>
      <c r="H2289" s="313">
        <v>250000</v>
      </c>
      <c r="I2289" s="209"/>
      <c r="J2289" s="434">
        <f t="shared" si="37"/>
        <v>12578581</v>
      </c>
      <c r="K2289" s="212" t="s">
        <v>4544</v>
      </c>
    </row>
    <row r="2290" spans="1:242" hidden="1" x14ac:dyDescent="0.25">
      <c r="B2290" s="266">
        <v>583</v>
      </c>
      <c r="C2290" s="207">
        <v>44175</v>
      </c>
      <c r="D2290" s="206" t="s">
        <v>4522</v>
      </c>
      <c r="E2290" s="206"/>
      <c r="F2290" s="206" t="s">
        <v>4538</v>
      </c>
      <c r="G2290" s="208" t="s">
        <v>561</v>
      </c>
      <c r="H2290" s="313"/>
      <c r="I2290" s="209">
        <v>210000</v>
      </c>
      <c r="J2290" s="434">
        <f t="shared" si="37"/>
        <v>12368581</v>
      </c>
      <c r="K2290" s="212" t="s">
        <v>3267</v>
      </c>
    </row>
    <row r="2291" spans="1:242" hidden="1" x14ac:dyDescent="0.25">
      <c r="B2291" s="266">
        <v>584</v>
      </c>
      <c r="C2291" s="207">
        <v>44175</v>
      </c>
      <c r="D2291" s="206" t="s">
        <v>4523</v>
      </c>
      <c r="E2291" s="206" t="s">
        <v>4539</v>
      </c>
      <c r="F2291" s="206"/>
      <c r="G2291" s="208" t="s">
        <v>561</v>
      </c>
      <c r="H2291" s="313"/>
      <c r="I2291" s="475">
        <v>460000</v>
      </c>
      <c r="J2291" s="434">
        <f t="shared" si="37"/>
        <v>11908581</v>
      </c>
      <c r="K2291" s="212" t="s">
        <v>4580</v>
      </c>
    </row>
    <row r="2292" spans="1:242" hidden="1" x14ac:dyDescent="0.25">
      <c r="B2292" s="266">
        <v>585</v>
      </c>
      <c r="C2292" s="207">
        <v>44175</v>
      </c>
      <c r="D2292" s="206" t="s">
        <v>4524</v>
      </c>
      <c r="E2292" s="206"/>
      <c r="F2292" s="206"/>
      <c r="G2292" s="208" t="s">
        <v>2262</v>
      </c>
      <c r="H2292" s="313">
        <v>900000</v>
      </c>
      <c r="I2292" s="209"/>
      <c r="J2292" s="434">
        <f t="shared" si="37"/>
        <v>12808581</v>
      </c>
      <c r="K2292" s="212" t="s">
        <v>4545</v>
      </c>
    </row>
    <row r="2293" spans="1:242" hidden="1" x14ac:dyDescent="0.25">
      <c r="B2293" s="266">
        <v>586</v>
      </c>
      <c r="C2293" s="207">
        <v>44175</v>
      </c>
      <c r="D2293" s="206" t="s">
        <v>4525</v>
      </c>
      <c r="E2293" s="206"/>
      <c r="F2293" s="206" t="s">
        <v>4540</v>
      </c>
      <c r="G2293" s="208" t="s">
        <v>2262</v>
      </c>
      <c r="H2293" s="313"/>
      <c r="I2293" s="209">
        <v>750000</v>
      </c>
      <c r="J2293" s="434">
        <f t="shared" si="37"/>
        <v>12058581</v>
      </c>
      <c r="K2293" s="212" t="s">
        <v>3267</v>
      </c>
    </row>
    <row r="2294" spans="1:242" hidden="1" x14ac:dyDescent="0.25">
      <c r="B2294" s="266">
        <v>587</v>
      </c>
      <c r="C2294" s="207">
        <v>44175</v>
      </c>
      <c r="D2294" s="206" t="s">
        <v>4554</v>
      </c>
      <c r="E2294" s="206"/>
      <c r="F2294" s="206" t="s">
        <v>4547</v>
      </c>
      <c r="G2294" s="208" t="s">
        <v>4218</v>
      </c>
      <c r="H2294" s="313"/>
      <c r="I2294" s="209">
        <v>5900000</v>
      </c>
      <c r="J2294" s="434">
        <f t="shared" si="37"/>
        <v>6158581</v>
      </c>
      <c r="K2294" s="212" t="s">
        <v>3267</v>
      </c>
    </row>
    <row r="2295" spans="1:242" hidden="1" x14ac:dyDescent="0.25">
      <c r="B2295" s="266">
        <v>588</v>
      </c>
      <c r="C2295" s="207">
        <v>44177</v>
      </c>
      <c r="D2295" s="206" t="s">
        <v>4526</v>
      </c>
      <c r="E2295" s="206"/>
      <c r="F2295" s="206" t="s">
        <v>4548</v>
      </c>
      <c r="G2295" s="208" t="s">
        <v>651</v>
      </c>
      <c r="H2295" s="313"/>
      <c r="I2295" s="209">
        <v>123500</v>
      </c>
      <c r="J2295" s="434">
        <f t="shared" si="37"/>
        <v>6035081</v>
      </c>
      <c r="K2295" s="212" t="s">
        <v>3267</v>
      </c>
    </row>
    <row r="2296" spans="1:242" hidden="1" x14ac:dyDescent="0.25">
      <c r="B2296" s="266">
        <v>589</v>
      </c>
      <c r="C2296" s="207">
        <v>44177</v>
      </c>
      <c r="D2296" s="206" t="s">
        <v>4527</v>
      </c>
      <c r="E2296" s="206"/>
      <c r="F2296" s="206" t="s">
        <v>4549</v>
      </c>
      <c r="G2296" s="208" t="s">
        <v>787</v>
      </c>
      <c r="H2296" s="313"/>
      <c r="I2296" s="209">
        <v>622280</v>
      </c>
      <c r="J2296" s="434">
        <f t="shared" si="37"/>
        <v>5412801</v>
      </c>
      <c r="K2296" s="212" t="s">
        <v>3267</v>
      </c>
    </row>
    <row r="2297" spans="1:242" hidden="1" x14ac:dyDescent="0.25">
      <c r="B2297" s="266">
        <v>590</v>
      </c>
      <c r="C2297" s="207">
        <v>44177</v>
      </c>
      <c r="D2297" s="206" t="s">
        <v>4528</v>
      </c>
      <c r="E2297" s="206"/>
      <c r="F2297" s="206"/>
      <c r="G2297" s="208" t="s">
        <v>559</v>
      </c>
      <c r="H2297" s="313">
        <v>350000</v>
      </c>
      <c r="I2297" s="209"/>
      <c r="J2297" s="434">
        <f t="shared" si="37"/>
        <v>5762801</v>
      </c>
      <c r="K2297" s="212" t="s">
        <v>4546</v>
      </c>
    </row>
    <row r="2298" spans="1:242" hidden="1" x14ac:dyDescent="0.25">
      <c r="B2298" s="266">
        <v>591</v>
      </c>
      <c r="C2298" s="207">
        <v>44177</v>
      </c>
      <c r="D2298" s="206" t="s">
        <v>4529</v>
      </c>
      <c r="E2298" s="206"/>
      <c r="F2298" s="206" t="s">
        <v>4550</v>
      </c>
      <c r="G2298" s="208" t="s">
        <v>559</v>
      </c>
      <c r="H2298" s="313"/>
      <c r="I2298" s="209">
        <v>221000</v>
      </c>
      <c r="J2298" s="434">
        <f t="shared" si="37"/>
        <v>5541801</v>
      </c>
      <c r="K2298" s="212" t="s">
        <v>3267</v>
      </c>
    </row>
    <row r="2299" spans="1:242" hidden="1" x14ac:dyDescent="0.25">
      <c r="B2299" s="266">
        <v>592</v>
      </c>
      <c r="C2299" s="207">
        <v>44177</v>
      </c>
      <c r="D2299" s="206" t="s">
        <v>4530</v>
      </c>
      <c r="E2299" s="206"/>
      <c r="F2299" s="206" t="s">
        <v>4551</v>
      </c>
      <c r="G2299" s="208" t="s">
        <v>1885</v>
      </c>
      <c r="H2299" s="313"/>
      <c r="I2299" s="209">
        <v>112700</v>
      </c>
      <c r="J2299" s="434">
        <f t="shared" si="37"/>
        <v>5429101</v>
      </c>
      <c r="K2299" s="212" t="s">
        <v>3267</v>
      </c>
    </row>
    <row r="2300" spans="1:242" hidden="1" x14ac:dyDescent="0.25">
      <c r="B2300" s="266">
        <v>593</v>
      </c>
      <c r="C2300" s="207">
        <v>44177</v>
      </c>
      <c r="D2300" s="206" t="s">
        <v>4531</v>
      </c>
      <c r="E2300" s="206"/>
      <c r="F2300" s="206" t="s">
        <v>4552</v>
      </c>
      <c r="G2300" s="208" t="s">
        <v>1885</v>
      </c>
      <c r="H2300" s="313"/>
      <c r="I2300" s="209">
        <v>57400</v>
      </c>
      <c r="J2300" s="434">
        <f t="shared" si="37"/>
        <v>5371701</v>
      </c>
      <c r="K2300" s="212" t="s">
        <v>3267</v>
      </c>
    </row>
    <row r="2301" spans="1:242" hidden="1" x14ac:dyDescent="0.25">
      <c r="B2301" s="266">
        <v>594</v>
      </c>
      <c r="C2301" s="207">
        <v>44177</v>
      </c>
      <c r="D2301" s="206" t="s">
        <v>4532</v>
      </c>
      <c r="E2301" s="206"/>
      <c r="F2301" s="206" t="s">
        <v>4553</v>
      </c>
      <c r="G2301" s="208" t="s">
        <v>1885</v>
      </c>
      <c r="H2301" s="313"/>
      <c r="I2301" s="209">
        <v>64400</v>
      </c>
      <c r="J2301" s="434">
        <f t="shared" si="37"/>
        <v>5307301</v>
      </c>
      <c r="K2301" s="212" t="s">
        <v>3267</v>
      </c>
    </row>
    <row r="2302" spans="1:242" hidden="1" x14ac:dyDescent="0.25">
      <c r="B2302" s="266">
        <v>595</v>
      </c>
      <c r="C2302" s="207">
        <v>44177</v>
      </c>
      <c r="D2302" s="206" t="s">
        <v>4533</v>
      </c>
      <c r="E2302" s="206"/>
      <c r="F2302" s="206" t="s">
        <v>4555</v>
      </c>
      <c r="G2302" s="208" t="s">
        <v>1885</v>
      </c>
      <c r="H2302" s="313"/>
      <c r="I2302" s="209">
        <v>104700</v>
      </c>
      <c r="J2302" s="434">
        <f t="shared" si="37"/>
        <v>5202601</v>
      </c>
      <c r="K2302" s="212" t="s">
        <v>3267</v>
      </c>
    </row>
    <row r="2303" spans="1:242" s="566" customFormat="1" hidden="1" x14ac:dyDescent="0.25">
      <c r="A2303" s="488"/>
      <c r="B2303" s="491">
        <v>596</v>
      </c>
      <c r="C2303" s="428">
        <v>44179</v>
      </c>
      <c r="D2303" s="429" t="s">
        <v>4559</v>
      </c>
      <c r="E2303" s="429"/>
      <c r="F2303" s="429"/>
      <c r="G2303" s="430"/>
      <c r="H2303" s="577">
        <v>14642399</v>
      </c>
      <c r="I2303" s="581"/>
      <c r="J2303" s="434">
        <f t="shared" si="37"/>
        <v>19845000</v>
      </c>
      <c r="K2303" s="446" t="s">
        <v>3695</v>
      </c>
      <c r="L2303" s="530"/>
      <c r="M2303" s="488"/>
      <c r="N2303" s="530"/>
      <c r="O2303" s="530"/>
      <c r="P2303" s="530"/>
      <c r="Q2303" s="530"/>
      <c r="R2303" s="530"/>
      <c r="S2303" s="530"/>
      <c r="T2303" s="530"/>
      <c r="U2303" s="530"/>
      <c r="V2303" s="530"/>
      <c r="W2303" s="530"/>
      <c r="X2303" s="530"/>
      <c r="Y2303" s="530"/>
      <c r="Z2303" s="530"/>
      <c r="AA2303" s="530"/>
      <c r="AB2303" s="530"/>
      <c r="AC2303" s="530"/>
      <c r="AD2303" s="530"/>
      <c r="AE2303" s="530"/>
      <c r="AF2303" s="530"/>
      <c r="AG2303" s="530"/>
      <c r="AH2303" s="530"/>
      <c r="AI2303" s="530"/>
      <c r="AJ2303" s="488"/>
      <c r="AK2303" s="488"/>
      <c r="AL2303" s="488"/>
      <c r="AM2303" s="488"/>
      <c r="AN2303" s="488"/>
      <c r="AO2303" s="488"/>
      <c r="AP2303" s="488"/>
      <c r="AQ2303" s="488"/>
      <c r="AR2303" s="488"/>
      <c r="AS2303" s="488"/>
      <c r="AT2303" s="488"/>
      <c r="AU2303" s="488"/>
      <c r="AV2303" s="488"/>
      <c r="AW2303" s="488"/>
      <c r="AX2303" s="488"/>
      <c r="AY2303" s="488"/>
      <c r="AZ2303" s="488"/>
      <c r="BA2303" s="488"/>
      <c r="BB2303" s="488"/>
      <c r="BC2303" s="488"/>
      <c r="BD2303" s="488"/>
      <c r="BE2303" s="488"/>
      <c r="BF2303" s="488"/>
      <c r="BG2303" s="488"/>
      <c r="BH2303" s="488"/>
      <c r="BI2303" s="488"/>
      <c r="BJ2303" s="488"/>
      <c r="BK2303" s="488"/>
      <c r="BL2303" s="488"/>
      <c r="BM2303" s="488"/>
      <c r="BN2303" s="488"/>
      <c r="BO2303" s="488"/>
      <c r="BP2303" s="488"/>
      <c r="BQ2303" s="488"/>
      <c r="BR2303" s="488"/>
      <c r="BS2303" s="488"/>
      <c r="BT2303" s="488"/>
      <c r="BU2303" s="488"/>
      <c r="BV2303" s="488"/>
      <c r="BW2303" s="488"/>
      <c r="BX2303" s="488"/>
      <c r="BY2303" s="488"/>
      <c r="BZ2303" s="488"/>
      <c r="CA2303" s="488"/>
      <c r="CB2303" s="488"/>
      <c r="CC2303" s="488"/>
      <c r="CD2303" s="488"/>
      <c r="CE2303" s="488"/>
      <c r="CF2303" s="488"/>
      <c r="CG2303" s="488"/>
      <c r="CH2303" s="488"/>
      <c r="CI2303" s="488"/>
      <c r="CJ2303" s="488"/>
      <c r="CK2303" s="488"/>
      <c r="CL2303" s="488"/>
      <c r="CM2303" s="488"/>
      <c r="CN2303" s="488"/>
      <c r="CO2303" s="488"/>
      <c r="CP2303" s="488"/>
      <c r="CQ2303" s="488"/>
      <c r="CR2303" s="488"/>
      <c r="CS2303" s="488"/>
      <c r="CT2303" s="488"/>
      <c r="CU2303" s="488"/>
      <c r="CV2303" s="488"/>
      <c r="CW2303" s="488"/>
      <c r="CX2303" s="488"/>
      <c r="CY2303" s="488"/>
      <c r="CZ2303" s="488"/>
      <c r="DA2303" s="488"/>
      <c r="DB2303" s="488"/>
      <c r="DC2303" s="488"/>
      <c r="DD2303" s="488"/>
      <c r="DE2303" s="488"/>
      <c r="DF2303" s="488"/>
      <c r="DG2303" s="488"/>
      <c r="DH2303" s="488"/>
      <c r="DI2303" s="488"/>
      <c r="DJ2303" s="488"/>
      <c r="DK2303" s="488"/>
      <c r="DL2303" s="488"/>
      <c r="DM2303" s="488"/>
      <c r="DN2303" s="488"/>
      <c r="DO2303" s="488"/>
      <c r="DP2303" s="488"/>
      <c r="DQ2303" s="488"/>
      <c r="DR2303" s="488"/>
      <c r="DS2303" s="488"/>
      <c r="DT2303" s="488"/>
      <c r="DU2303" s="488"/>
      <c r="DV2303" s="488"/>
      <c r="DW2303" s="488"/>
      <c r="DX2303" s="488"/>
      <c r="DY2303" s="488"/>
      <c r="DZ2303" s="488"/>
      <c r="EA2303" s="488"/>
      <c r="EB2303" s="488"/>
      <c r="EC2303" s="488"/>
      <c r="ED2303" s="488"/>
      <c r="EE2303" s="488"/>
      <c r="EF2303" s="488"/>
      <c r="EG2303" s="488"/>
      <c r="EH2303" s="488"/>
      <c r="EI2303" s="488"/>
      <c r="EJ2303" s="488"/>
      <c r="EK2303" s="488"/>
      <c r="EL2303" s="488"/>
      <c r="EM2303" s="488"/>
      <c r="EN2303" s="488"/>
      <c r="EO2303" s="488"/>
      <c r="EP2303" s="488"/>
      <c r="EQ2303" s="488"/>
      <c r="ER2303" s="488"/>
      <c r="ES2303" s="488"/>
      <c r="ET2303" s="488"/>
      <c r="EU2303" s="488"/>
      <c r="EV2303" s="488"/>
      <c r="EW2303" s="488"/>
      <c r="EX2303" s="488"/>
      <c r="EY2303" s="488"/>
      <c r="EZ2303" s="488"/>
      <c r="FA2303" s="488"/>
      <c r="FB2303" s="488"/>
      <c r="FC2303" s="488"/>
      <c r="FD2303" s="488"/>
      <c r="FE2303" s="488"/>
      <c r="FF2303" s="488"/>
      <c r="FG2303" s="488"/>
      <c r="FH2303" s="488"/>
      <c r="FI2303" s="488"/>
      <c r="FJ2303" s="488"/>
      <c r="FK2303" s="488"/>
      <c r="FL2303" s="488"/>
      <c r="FM2303" s="488"/>
      <c r="FN2303" s="488"/>
      <c r="FO2303" s="488"/>
      <c r="FP2303" s="488"/>
      <c r="FQ2303" s="488"/>
      <c r="FR2303" s="488"/>
      <c r="FS2303" s="488"/>
      <c r="FT2303" s="488"/>
      <c r="FU2303" s="488"/>
      <c r="FV2303" s="488"/>
      <c r="FW2303" s="488"/>
      <c r="FX2303" s="488"/>
      <c r="FY2303" s="488"/>
      <c r="FZ2303" s="488"/>
      <c r="GA2303" s="488"/>
      <c r="GB2303" s="488"/>
      <c r="GC2303" s="488"/>
      <c r="GD2303" s="488"/>
      <c r="GE2303" s="488"/>
      <c r="GF2303" s="488"/>
      <c r="GG2303" s="488"/>
      <c r="GH2303" s="488"/>
      <c r="GI2303" s="488"/>
      <c r="GJ2303" s="488"/>
      <c r="GK2303" s="488"/>
      <c r="GL2303" s="488"/>
      <c r="GM2303" s="488"/>
      <c r="GN2303" s="488"/>
      <c r="GO2303" s="488"/>
      <c r="GP2303" s="488"/>
      <c r="GQ2303" s="488"/>
      <c r="GR2303" s="488"/>
      <c r="GS2303" s="488"/>
      <c r="GT2303" s="488"/>
      <c r="GU2303" s="488"/>
      <c r="GV2303" s="488"/>
      <c r="GW2303" s="488"/>
      <c r="GX2303" s="488"/>
      <c r="GY2303" s="488"/>
      <c r="GZ2303" s="488"/>
      <c r="HA2303" s="488"/>
      <c r="HB2303" s="488"/>
      <c r="HC2303" s="488"/>
      <c r="HD2303" s="488"/>
      <c r="HE2303" s="488"/>
      <c r="HF2303" s="488"/>
      <c r="HG2303" s="488"/>
      <c r="HH2303" s="488"/>
      <c r="HI2303" s="488"/>
      <c r="HJ2303" s="488"/>
      <c r="HK2303" s="488"/>
      <c r="HL2303" s="488"/>
      <c r="HM2303" s="488"/>
      <c r="HN2303" s="488"/>
      <c r="HO2303" s="488"/>
      <c r="HP2303" s="488"/>
      <c r="HQ2303" s="488"/>
      <c r="HR2303" s="488"/>
      <c r="HS2303" s="488"/>
      <c r="HT2303" s="488"/>
      <c r="HU2303" s="488"/>
      <c r="HV2303" s="488"/>
      <c r="HW2303" s="488"/>
      <c r="HX2303" s="488"/>
      <c r="HY2303" s="488"/>
      <c r="HZ2303" s="488"/>
      <c r="IA2303" s="488"/>
      <c r="IB2303" s="488"/>
      <c r="IC2303" s="488"/>
      <c r="ID2303" s="488"/>
      <c r="IE2303" s="488"/>
      <c r="IF2303" s="488"/>
      <c r="IG2303" s="488"/>
      <c r="IH2303" s="488"/>
    </row>
    <row r="2304" spans="1:242" hidden="1" x14ac:dyDescent="0.25">
      <c r="B2304" s="266">
        <v>597</v>
      </c>
      <c r="C2304" s="207">
        <v>44179</v>
      </c>
      <c r="D2304" s="206" t="s">
        <v>4560</v>
      </c>
      <c r="E2304" s="206"/>
      <c r="F2304" s="206" t="s">
        <v>4581</v>
      </c>
      <c r="G2304" s="208" t="s">
        <v>1816</v>
      </c>
      <c r="H2304" s="313"/>
      <c r="I2304" s="209">
        <v>950000</v>
      </c>
      <c r="J2304" s="434">
        <f t="shared" si="37"/>
        <v>18895000</v>
      </c>
      <c r="K2304" s="212" t="s">
        <v>3267</v>
      </c>
    </row>
    <row r="2305" spans="1:242" hidden="1" x14ac:dyDescent="0.25">
      <c r="B2305" s="266">
        <v>598</v>
      </c>
      <c r="C2305" s="207">
        <v>44179</v>
      </c>
      <c r="D2305" s="206" t="s">
        <v>4561</v>
      </c>
      <c r="E2305" s="206" t="s">
        <v>4582</v>
      </c>
      <c r="F2305" s="206"/>
      <c r="G2305" s="208" t="s">
        <v>2320</v>
      </c>
      <c r="H2305" s="313"/>
      <c r="I2305" s="475">
        <v>1100000</v>
      </c>
      <c r="J2305" s="329">
        <f t="shared" si="37"/>
        <v>17795000</v>
      </c>
      <c r="K2305" s="212" t="s">
        <v>4644</v>
      </c>
    </row>
    <row r="2306" spans="1:242" hidden="1" x14ac:dyDescent="0.25">
      <c r="B2306" s="266">
        <v>599</v>
      </c>
      <c r="C2306" s="207">
        <v>44179</v>
      </c>
      <c r="D2306" s="206" t="s">
        <v>4562</v>
      </c>
      <c r="E2306" s="206"/>
      <c r="F2306" s="206" t="s">
        <v>4583</v>
      </c>
      <c r="G2306" s="208" t="s">
        <v>343</v>
      </c>
      <c r="H2306" s="313"/>
      <c r="I2306" s="209">
        <v>890000</v>
      </c>
      <c r="J2306" s="434">
        <f t="shared" si="37"/>
        <v>16905000</v>
      </c>
      <c r="K2306" s="212" t="s">
        <v>3267</v>
      </c>
    </row>
    <row r="2307" spans="1:242" hidden="1" x14ac:dyDescent="0.25">
      <c r="B2307" s="266">
        <v>600</v>
      </c>
      <c r="C2307" s="207">
        <v>44179</v>
      </c>
      <c r="D2307" s="206" t="s">
        <v>4563</v>
      </c>
      <c r="E2307" s="206"/>
      <c r="F2307" s="206"/>
      <c r="G2307" s="208" t="s">
        <v>561</v>
      </c>
      <c r="H2307" s="313">
        <v>460000</v>
      </c>
      <c r="I2307" s="209"/>
      <c r="J2307" s="434">
        <f t="shared" si="37"/>
        <v>17365000</v>
      </c>
      <c r="K2307" s="212" t="s">
        <v>4602</v>
      </c>
    </row>
    <row r="2308" spans="1:242" hidden="1" x14ac:dyDescent="0.25">
      <c r="B2308" s="266">
        <v>601</v>
      </c>
      <c r="C2308" s="207">
        <v>44179</v>
      </c>
      <c r="D2308" s="206" t="s">
        <v>4575</v>
      </c>
      <c r="E2308" s="206"/>
      <c r="F2308" s="206" t="s">
        <v>4584</v>
      </c>
      <c r="G2308" s="208" t="s">
        <v>561</v>
      </c>
      <c r="H2308" s="313"/>
      <c r="I2308" s="209">
        <v>452402</v>
      </c>
      <c r="J2308" s="434">
        <f t="shared" si="37"/>
        <v>16912598</v>
      </c>
      <c r="K2308" s="212" t="s">
        <v>3267</v>
      </c>
    </row>
    <row r="2309" spans="1:242" hidden="1" x14ac:dyDescent="0.25">
      <c r="B2309" s="266">
        <v>602</v>
      </c>
      <c r="C2309" s="207">
        <v>44179</v>
      </c>
      <c r="D2309" s="206" t="s">
        <v>4576</v>
      </c>
      <c r="E2309" s="206"/>
      <c r="F2309" s="206"/>
      <c r="G2309" s="208" t="s">
        <v>561</v>
      </c>
      <c r="H2309" s="313">
        <v>4695000</v>
      </c>
      <c r="I2309" s="209"/>
      <c r="J2309" s="434">
        <f t="shared" si="37"/>
        <v>21607598</v>
      </c>
      <c r="K2309" s="212" t="s">
        <v>4603</v>
      </c>
    </row>
    <row r="2310" spans="1:242" hidden="1" x14ac:dyDescent="0.25">
      <c r="B2310" s="266">
        <v>603</v>
      </c>
      <c r="C2310" s="207">
        <v>44179</v>
      </c>
      <c r="D2310" s="206" t="s">
        <v>4577</v>
      </c>
      <c r="E2310" s="206"/>
      <c r="F2310" s="206" t="s">
        <v>4585</v>
      </c>
      <c r="G2310" s="208" t="s">
        <v>561</v>
      </c>
      <c r="H2310" s="313"/>
      <c r="I2310" s="209">
        <v>4695000</v>
      </c>
      <c r="J2310" s="434">
        <f t="shared" si="37"/>
        <v>16912598</v>
      </c>
      <c r="K2310" s="212" t="s">
        <v>3267</v>
      </c>
    </row>
    <row r="2311" spans="1:242" hidden="1" x14ac:dyDescent="0.25">
      <c r="B2311" s="266">
        <v>604</v>
      </c>
      <c r="C2311" s="207">
        <v>44180</v>
      </c>
      <c r="D2311" s="206" t="s">
        <v>4564</v>
      </c>
      <c r="E2311" s="206"/>
      <c r="F2311" s="206" t="s">
        <v>4586</v>
      </c>
      <c r="G2311" s="208" t="s">
        <v>2891</v>
      </c>
      <c r="H2311" s="313"/>
      <c r="I2311" s="209">
        <v>4356351</v>
      </c>
      <c r="J2311" s="434">
        <f t="shared" si="37"/>
        <v>12556247</v>
      </c>
      <c r="K2311" s="212" t="s">
        <v>3267</v>
      </c>
    </row>
    <row r="2312" spans="1:242" hidden="1" x14ac:dyDescent="0.25">
      <c r="B2312" s="266">
        <v>605</v>
      </c>
      <c r="C2312" s="207">
        <v>44180</v>
      </c>
      <c r="D2312" s="206" t="s">
        <v>4565</v>
      </c>
      <c r="E2312" s="206"/>
      <c r="F2312" s="206" t="s">
        <v>4587</v>
      </c>
      <c r="G2312" s="208" t="s">
        <v>1885</v>
      </c>
      <c r="H2312" s="313"/>
      <c r="I2312" s="209">
        <v>18100</v>
      </c>
      <c r="J2312" s="434">
        <f t="shared" si="37"/>
        <v>12538147</v>
      </c>
      <c r="K2312" s="212" t="s">
        <v>3267</v>
      </c>
    </row>
    <row r="2313" spans="1:242" hidden="1" x14ac:dyDescent="0.25">
      <c r="B2313" s="266">
        <v>606</v>
      </c>
      <c r="C2313" s="207">
        <v>44180</v>
      </c>
      <c r="D2313" s="206" t="s">
        <v>4566</v>
      </c>
      <c r="E2313" s="206"/>
      <c r="F2313" s="206" t="s">
        <v>4588</v>
      </c>
      <c r="G2313" s="208" t="s">
        <v>1885</v>
      </c>
      <c r="H2313" s="313"/>
      <c r="I2313" s="209">
        <v>84700</v>
      </c>
      <c r="J2313" s="434">
        <f t="shared" si="37"/>
        <v>12453447</v>
      </c>
      <c r="K2313" s="212" t="s">
        <v>3267</v>
      </c>
    </row>
    <row r="2314" spans="1:242" s="565" customFormat="1" hidden="1" x14ac:dyDescent="0.25">
      <c r="A2314" s="451"/>
      <c r="B2314" s="474">
        <v>607</v>
      </c>
      <c r="C2314" s="482">
        <v>44180</v>
      </c>
      <c r="D2314" s="377" t="s">
        <v>4567</v>
      </c>
      <c r="E2314" s="377" t="s">
        <v>4590</v>
      </c>
      <c r="F2314" s="377"/>
      <c r="G2314" s="437" t="s">
        <v>561</v>
      </c>
      <c r="H2314" s="310"/>
      <c r="I2314" s="475">
        <v>680000</v>
      </c>
      <c r="J2314" s="434">
        <f t="shared" si="37"/>
        <v>11773447</v>
      </c>
      <c r="K2314" s="440" t="s">
        <v>4662</v>
      </c>
      <c r="L2314" s="380"/>
      <c r="M2314" s="451"/>
      <c r="N2314" s="380"/>
      <c r="O2314" s="380"/>
      <c r="P2314" s="380"/>
      <c r="Q2314" s="380"/>
      <c r="R2314" s="380"/>
      <c r="S2314" s="380"/>
      <c r="T2314" s="380"/>
      <c r="U2314" s="380"/>
      <c r="V2314" s="380"/>
      <c r="W2314" s="380"/>
      <c r="X2314" s="380"/>
      <c r="Y2314" s="380"/>
      <c r="Z2314" s="380"/>
      <c r="AA2314" s="380"/>
      <c r="AB2314" s="380"/>
      <c r="AC2314" s="380"/>
      <c r="AD2314" s="380"/>
      <c r="AE2314" s="380"/>
      <c r="AF2314" s="380"/>
      <c r="AG2314" s="380"/>
      <c r="AH2314" s="380"/>
      <c r="AI2314" s="380"/>
      <c r="AJ2314" s="451"/>
      <c r="AK2314" s="451"/>
      <c r="AL2314" s="451"/>
      <c r="AM2314" s="451"/>
      <c r="AN2314" s="451"/>
      <c r="AO2314" s="451"/>
      <c r="AP2314" s="451"/>
      <c r="AQ2314" s="451"/>
      <c r="AR2314" s="451"/>
      <c r="AS2314" s="451"/>
      <c r="AT2314" s="451"/>
      <c r="AU2314" s="451"/>
      <c r="AV2314" s="451"/>
      <c r="AW2314" s="451"/>
      <c r="AX2314" s="451"/>
      <c r="AY2314" s="451"/>
      <c r="AZ2314" s="451"/>
      <c r="BA2314" s="451"/>
      <c r="BB2314" s="451"/>
      <c r="BC2314" s="451"/>
      <c r="BD2314" s="451"/>
      <c r="BE2314" s="451"/>
      <c r="BF2314" s="451"/>
      <c r="BG2314" s="451"/>
      <c r="BH2314" s="451"/>
      <c r="BI2314" s="451"/>
      <c r="BJ2314" s="451"/>
      <c r="BK2314" s="451"/>
      <c r="BL2314" s="451"/>
      <c r="BM2314" s="451"/>
      <c r="BN2314" s="451"/>
      <c r="BO2314" s="451"/>
      <c r="BP2314" s="451"/>
      <c r="BQ2314" s="451"/>
      <c r="BR2314" s="451"/>
      <c r="BS2314" s="451"/>
      <c r="BT2314" s="451"/>
      <c r="BU2314" s="451"/>
      <c r="BV2314" s="451"/>
      <c r="BW2314" s="451"/>
      <c r="BX2314" s="451"/>
      <c r="BY2314" s="451"/>
      <c r="BZ2314" s="451"/>
      <c r="CA2314" s="451"/>
      <c r="CB2314" s="451"/>
      <c r="CC2314" s="451"/>
      <c r="CD2314" s="451"/>
      <c r="CE2314" s="451"/>
      <c r="CF2314" s="451"/>
      <c r="CG2314" s="451"/>
      <c r="CH2314" s="451"/>
      <c r="CI2314" s="451"/>
      <c r="CJ2314" s="451"/>
      <c r="CK2314" s="451"/>
      <c r="CL2314" s="451"/>
      <c r="CM2314" s="451"/>
      <c r="CN2314" s="451"/>
      <c r="CO2314" s="451"/>
      <c r="CP2314" s="451"/>
      <c r="CQ2314" s="451"/>
      <c r="CR2314" s="451"/>
      <c r="CS2314" s="451"/>
      <c r="CT2314" s="451"/>
      <c r="CU2314" s="451"/>
      <c r="CV2314" s="451"/>
      <c r="CW2314" s="451"/>
      <c r="CX2314" s="451"/>
      <c r="CY2314" s="451"/>
      <c r="CZ2314" s="451"/>
      <c r="DA2314" s="451"/>
      <c r="DB2314" s="451"/>
      <c r="DC2314" s="451"/>
      <c r="DD2314" s="451"/>
      <c r="DE2314" s="451"/>
      <c r="DF2314" s="451"/>
      <c r="DG2314" s="451"/>
      <c r="DH2314" s="451"/>
      <c r="DI2314" s="451"/>
      <c r="DJ2314" s="451"/>
      <c r="DK2314" s="451"/>
      <c r="DL2314" s="451"/>
      <c r="DM2314" s="451"/>
      <c r="DN2314" s="451"/>
      <c r="DO2314" s="451"/>
      <c r="DP2314" s="451"/>
      <c r="DQ2314" s="451"/>
      <c r="DR2314" s="451"/>
      <c r="DS2314" s="451"/>
      <c r="DT2314" s="451"/>
      <c r="DU2314" s="451"/>
      <c r="DV2314" s="451"/>
      <c r="DW2314" s="451"/>
      <c r="DX2314" s="451"/>
      <c r="DY2314" s="451"/>
      <c r="DZ2314" s="451"/>
      <c r="EA2314" s="451"/>
      <c r="EB2314" s="451"/>
      <c r="EC2314" s="451"/>
      <c r="ED2314" s="451"/>
      <c r="EE2314" s="451"/>
      <c r="EF2314" s="451"/>
      <c r="EG2314" s="451"/>
      <c r="EH2314" s="451"/>
      <c r="EI2314" s="451"/>
      <c r="EJ2314" s="451"/>
      <c r="EK2314" s="451"/>
      <c r="EL2314" s="451"/>
      <c r="EM2314" s="451"/>
      <c r="EN2314" s="451"/>
      <c r="EO2314" s="451"/>
      <c r="EP2314" s="451"/>
      <c r="EQ2314" s="451"/>
      <c r="ER2314" s="451"/>
      <c r="ES2314" s="451"/>
      <c r="ET2314" s="451"/>
      <c r="EU2314" s="451"/>
      <c r="EV2314" s="451"/>
      <c r="EW2314" s="451"/>
      <c r="EX2314" s="451"/>
      <c r="EY2314" s="451"/>
      <c r="EZ2314" s="451"/>
      <c r="FA2314" s="451"/>
      <c r="FB2314" s="451"/>
      <c r="FC2314" s="451"/>
      <c r="FD2314" s="451"/>
      <c r="FE2314" s="451"/>
      <c r="FF2314" s="451"/>
      <c r="FG2314" s="451"/>
      <c r="FH2314" s="451"/>
      <c r="FI2314" s="451"/>
      <c r="FJ2314" s="451"/>
      <c r="FK2314" s="451"/>
      <c r="FL2314" s="451"/>
      <c r="FM2314" s="451"/>
      <c r="FN2314" s="451"/>
      <c r="FO2314" s="451"/>
      <c r="FP2314" s="451"/>
      <c r="FQ2314" s="451"/>
      <c r="FR2314" s="451"/>
      <c r="FS2314" s="451"/>
      <c r="FT2314" s="451"/>
      <c r="FU2314" s="451"/>
      <c r="FV2314" s="451"/>
      <c r="FW2314" s="451"/>
      <c r="FX2314" s="451"/>
      <c r="FY2314" s="451"/>
      <c r="FZ2314" s="451"/>
      <c r="GA2314" s="451"/>
      <c r="GB2314" s="451"/>
      <c r="GC2314" s="451"/>
      <c r="GD2314" s="451"/>
      <c r="GE2314" s="451"/>
      <c r="GF2314" s="451"/>
      <c r="GG2314" s="451"/>
      <c r="GH2314" s="451"/>
      <c r="GI2314" s="451"/>
      <c r="GJ2314" s="451"/>
      <c r="GK2314" s="451"/>
      <c r="GL2314" s="451"/>
      <c r="GM2314" s="451"/>
      <c r="GN2314" s="451"/>
      <c r="GO2314" s="451"/>
      <c r="GP2314" s="451"/>
      <c r="GQ2314" s="451"/>
      <c r="GR2314" s="451"/>
      <c r="GS2314" s="451"/>
      <c r="GT2314" s="451"/>
      <c r="GU2314" s="451"/>
      <c r="GV2314" s="451"/>
      <c r="GW2314" s="451"/>
      <c r="GX2314" s="451"/>
      <c r="GY2314" s="451"/>
      <c r="GZ2314" s="451"/>
      <c r="HA2314" s="451"/>
      <c r="HB2314" s="451"/>
      <c r="HC2314" s="451"/>
      <c r="HD2314" s="451"/>
      <c r="HE2314" s="451"/>
      <c r="HF2314" s="451"/>
      <c r="HG2314" s="451"/>
      <c r="HH2314" s="451"/>
      <c r="HI2314" s="451"/>
      <c r="HJ2314" s="451"/>
      <c r="HK2314" s="451"/>
      <c r="HL2314" s="451"/>
      <c r="HM2314" s="451"/>
      <c r="HN2314" s="451"/>
      <c r="HO2314" s="451"/>
      <c r="HP2314" s="451"/>
      <c r="HQ2314" s="451"/>
      <c r="HR2314" s="451"/>
      <c r="HS2314" s="451"/>
      <c r="HT2314" s="451"/>
      <c r="HU2314" s="451"/>
      <c r="HV2314" s="451"/>
      <c r="HW2314" s="451"/>
      <c r="HX2314" s="451"/>
      <c r="HY2314" s="451"/>
      <c r="HZ2314" s="451"/>
      <c r="IA2314" s="451"/>
      <c r="IB2314" s="451"/>
      <c r="IC2314" s="451"/>
      <c r="ID2314" s="451"/>
      <c r="IE2314" s="451"/>
      <c r="IF2314" s="451"/>
      <c r="IG2314" s="451"/>
      <c r="IH2314" s="451"/>
    </row>
    <row r="2315" spans="1:242" hidden="1" x14ac:dyDescent="0.25">
      <c r="B2315" s="266">
        <v>608</v>
      </c>
      <c r="C2315" s="207">
        <v>44181</v>
      </c>
      <c r="D2315" s="206" t="s">
        <v>4568</v>
      </c>
      <c r="E2315" s="206"/>
      <c r="F2315" s="206" t="s">
        <v>4589</v>
      </c>
      <c r="G2315" s="208" t="s">
        <v>2882</v>
      </c>
      <c r="H2315" s="313"/>
      <c r="I2315" s="209">
        <v>980000</v>
      </c>
      <c r="J2315" s="434">
        <f t="shared" si="37"/>
        <v>10793447</v>
      </c>
      <c r="K2315" s="212" t="s">
        <v>3267</v>
      </c>
    </row>
    <row r="2316" spans="1:242" hidden="1" x14ac:dyDescent="0.25">
      <c r="B2316" s="266">
        <v>609</v>
      </c>
      <c r="C2316" s="207">
        <v>44181</v>
      </c>
      <c r="D2316" s="206" t="s">
        <v>4569</v>
      </c>
      <c r="E2316" s="206"/>
      <c r="F2316" s="206" t="s">
        <v>4591</v>
      </c>
      <c r="G2316" s="208" t="s">
        <v>1885</v>
      </c>
      <c r="H2316" s="313"/>
      <c r="I2316" s="209">
        <v>15000</v>
      </c>
      <c r="J2316" s="434">
        <f t="shared" si="37"/>
        <v>10778447</v>
      </c>
      <c r="K2316" s="212" t="s">
        <v>3267</v>
      </c>
    </row>
    <row r="2317" spans="1:242" hidden="1" x14ac:dyDescent="0.25">
      <c r="B2317" s="266">
        <v>610</v>
      </c>
      <c r="C2317" s="207">
        <v>44181</v>
      </c>
      <c r="D2317" s="206" t="s">
        <v>4573</v>
      </c>
      <c r="E2317" s="206" t="s">
        <v>4592</v>
      </c>
      <c r="F2317" s="206"/>
      <c r="G2317" s="208" t="s">
        <v>681</v>
      </c>
      <c r="H2317" s="313"/>
      <c r="I2317" s="475">
        <v>256000</v>
      </c>
      <c r="J2317" s="434">
        <f t="shared" ref="J2317:J2380" si="38">J2316+H2317-I2317</f>
        <v>10522447</v>
      </c>
      <c r="K2317" s="212" t="s">
        <v>4604</v>
      </c>
    </row>
    <row r="2318" spans="1:242" hidden="1" x14ac:dyDescent="0.25">
      <c r="B2318" s="266">
        <v>611</v>
      </c>
      <c r="C2318" s="207">
        <v>44182</v>
      </c>
      <c r="D2318" s="206" t="s">
        <v>4579</v>
      </c>
      <c r="E2318" s="206"/>
      <c r="F2318" s="206" t="s">
        <v>4593</v>
      </c>
      <c r="G2318" s="208" t="s">
        <v>1885</v>
      </c>
      <c r="H2318" s="313"/>
      <c r="I2318" s="209">
        <v>58700</v>
      </c>
      <c r="J2318" s="434">
        <f t="shared" si="38"/>
        <v>10463747</v>
      </c>
      <c r="K2318" s="212" t="s">
        <v>3267</v>
      </c>
    </row>
    <row r="2319" spans="1:242" hidden="1" x14ac:dyDescent="0.25">
      <c r="B2319" s="266">
        <v>612</v>
      </c>
      <c r="C2319" s="207">
        <v>44182</v>
      </c>
      <c r="D2319" s="206" t="s">
        <v>4578</v>
      </c>
      <c r="E2319" s="206"/>
      <c r="F2319" s="206" t="s">
        <v>4594</v>
      </c>
      <c r="G2319" s="208" t="s">
        <v>1885</v>
      </c>
      <c r="H2319" s="313"/>
      <c r="I2319" s="209">
        <v>18700</v>
      </c>
      <c r="J2319" s="434">
        <f t="shared" si="38"/>
        <v>10445047</v>
      </c>
      <c r="K2319" s="212" t="s">
        <v>3267</v>
      </c>
    </row>
    <row r="2320" spans="1:242" hidden="1" x14ac:dyDescent="0.25">
      <c r="B2320" s="266">
        <v>613</v>
      </c>
      <c r="C2320" s="207">
        <v>44183</v>
      </c>
      <c r="D2320" s="206" t="s">
        <v>4570</v>
      </c>
      <c r="E2320" s="206"/>
      <c r="F2320" s="206" t="s">
        <v>4595</v>
      </c>
      <c r="G2320" s="208" t="s">
        <v>2875</v>
      </c>
      <c r="H2320" s="313"/>
      <c r="I2320" s="209">
        <v>24082</v>
      </c>
      <c r="J2320" s="434">
        <f t="shared" si="38"/>
        <v>10420965</v>
      </c>
      <c r="K2320" s="212" t="s">
        <v>3267</v>
      </c>
    </row>
    <row r="2321" spans="1:242" hidden="1" x14ac:dyDescent="0.25">
      <c r="B2321" s="266">
        <v>614</v>
      </c>
      <c r="C2321" s="207">
        <v>44183</v>
      </c>
      <c r="D2321" s="206" t="s">
        <v>4571</v>
      </c>
      <c r="E2321" s="206"/>
      <c r="F2321" s="206" t="s">
        <v>4596</v>
      </c>
      <c r="G2321" s="208" t="s">
        <v>1885</v>
      </c>
      <c r="H2321" s="313"/>
      <c r="I2321" s="209">
        <v>61186</v>
      </c>
      <c r="J2321" s="434">
        <f t="shared" si="38"/>
        <v>10359779</v>
      </c>
      <c r="K2321" s="212" t="s">
        <v>3267</v>
      </c>
    </row>
    <row r="2322" spans="1:242" hidden="1" x14ac:dyDescent="0.25">
      <c r="B2322" s="266">
        <v>615</v>
      </c>
      <c r="C2322" s="207">
        <v>44183</v>
      </c>
      <c r="D2322" s="206" t="s">
        <v>4572</v>
      </c>
      <c r="E2322" s="206"/>
      <c r="F2322" s="206" t="s">
        <v>4597</v>
      </c>
      <c r="G2322" s="208" t="s">
        <v>4218</v>
      </c>
      <c r="H2322" s="313"/>
      <c r="I2322" s="209">
        <v>767250</v>
      </c>
      <c r="J2322" s="434">
        <f t="shared" si="38"/>
        <v>9592529</v>
      </c>
      <c r="K2322" s="212" t="s">
        <v>3267</v>
      </c>
    </row>
    <row r="2323" spans="1:242" s="565" customFormat="1" hidden="1" x14ac:dyDescent="0.25">
      <c r="A2323" s="451"/>
      <c r="B2323" s="474">
        <v>616</v>
      </c>
      <c r="C2323" s="482">
        <v>44183</v>
      </c>
      <c r="D2323" s="377" t="s">
        <v>4598</v>
      </c>
      <c r="E2323" s="377" t="s">
        <v>4599</v>
      </c>
      <c r="F2323" s="377"/>
      <c r="G2323" s="437" t="s">
        <v>561</v>
      </c>
      <c r="H2323" s="310"/>
      <c r="I2323" s="475">
        <v>560000</v>
      </c>
      <c r="J2323" s="434">
        <f t="shared" si="38"/>
        <v>9032529</v>
      </c>
      <c r="K2323" s="440" t="s">
        <v>4663</v>
      </c>
      <c r="L2323" s="380"/>
      <c r="M2323" s="451"/>
      <c r="N2323" s="380"/>
      <c r="O2323" s="380"/>
      <c r="P2323" s="380"/>
      <c r="Q2323" s="380"/>
      <c r="R2323" s="380"/>
      <c r="S2323" s="380"/>
      <c r="T2323" s="380"/>
      <c r="U2323" s="380"/>
      <c r="V2323" s="380"/>
      <c r="W2323" s="380"/>
      <c r="X2323" s="380"/>
      <c r="Y2323" s="380"/>
      <c r="Z2323" s="380"/>
      <c r="AA2323" s="380"/>
      <c r="AB2323" s="380"/>
      <c r="AC2323" s="380"/>
      <c r="AD2323" s="380"/>
      <c r="AE2323" s="380"/>
      <c r="AF2323" s="380"/>
      <c r="AG2323" s="380"/>
      <c r="AH2323" s="380"/>
      <c r="AI2323" s="380"/>
      <c r="AJ2323" s="451"/>
      <c r="AK2323" s="451"/>
      <c r="AL2323" s="451"/>
      <c r="AM2323" s="451"/>
      <c r="AN2323" s="451"/>
      <c r="AO2323" s="451"/>
      <c r="AP2323" s="451"/>
      <c r="AQ2323" s="451"/>
      <c r="AR2323" s="451"/>
      <c r="AS2323" s="451"/>
      <c r="AT2323" s="451"/>
      <c r="AU2323" s="451"/>
      <c r="AV2323" s="451"/>
      <c r="AW2323" s="451"/>
      <c r="AX2323" s="451"/>
      <c r="AY2323" s="451"/>
      <c r="AZ2323" s="451"/>
      <c r="BA2323" s="451"/>
      <c r="BB2323" s="451"/>
      <c r="BC2323" s="451"/>
      <c r="BD2323" s="451"/>
      <c r="BE2323" s="451"/>
      <c r="BF2323" s="451"/>
      <c r="BG2323" s="451"/>
      <c r="BH2323" s="451"/>
      <c r="BI2323" s="451"/>
      <c r="BJ2323" s="451"/>
      <c r="BK2323" s="451"/>
      <c r="BL2323" s="451"/>
      <c r="BM2323" s="451"/>
      <c r="BN2323" s="451"/>
      <c r="BO2323" s="451"/>
      <c r="BP2323" s="451"/>
      <c r="BQ2323" s="451"/>
      <c r="BR2323" s="451"/>
      <c r="BS2323" s="451"/>
      <c r="BT2323" s="451"/>
      <c r="BU2323" s="451"/>
      <c r="BV2323" s="451"/>
      <c r="BW2323" s="451"/>
      <c r="BX2323" s="451"/>
      <c r="BY2323" s="451"/>
      <c r="BZ2323" s="451"/>
      <c r="CA2323" s="451"/>
      <c r="CB2323" s="451"/>
      <c r="CC2323" s="451"/>
      <c r="CD2323" s="451"/>
      <c r="CE2323" s="451"/>
      <c r="CF2323" s="451"/>
      <c r="CG2323" s="451"/>
      <c r="CH2323" s="451"/>
      <c r="CI2323" s="451"/>
      <c r="CJ2323" s="451"/>
      <c r="CK2323" s="451"/>
      <c r="CL2323" s="451"/>
      <c r="CM2323" s="451"/>
      <c r="CN2323" s="451"/>
      <c r="CO2323" s="451"/>
      <c r="CP2323" s="451"/>
      <c r="CQ2323" s="451"/>
      <c r="CR2323" s="451"/>
      <c r="CS2323" s="451"/>
      <c r="CT2323" s="451"/>
      <c r="CU2323" s="451"/>
      <c r="CV2323" s="451"/>
      <c r="CW2323" s="451"/>
      <c r="CX2323" s="451"/>
      <c r="CY2323" s="451"/>
      <c r="CZ2323" s="451"/>
      <c r="DA2323" s="451"/>
      <c r="DB2323" s="451"/>
      <c r="DC2323" s="451"/>
      <c r="DD2323" s="451"/>
      <c r="DE2323" s="451"/>
      <c r="DF2323" s="451"/>
      <c r="DG2323" s="451"/>
      <c r="DH2323" s="451"/>
      <c r="DI2323" s="451"/>
      <c r="DJ2323" s="451"/>
      <c r="DK2323" s="451"/>
      <c r="DL2323" s="451"/>
      <c r="DM2323" s="451"/>
      <c r="DN2323" s="451"/>
      <c r="DO2323" s="451"/>
      <c r="DP2323" s="451"/>
      <c r="DQ2323" s="451"/>
      <c r="DR2323" s="451"/>
      <c r="DS2323" s="451"/>
      <c r="DT2323" s="451"/>
      <c r="DU2323" s="451"/>
      <c r="DV2323" s="451"/>
      <c r="DW2323" s="451"/>
      <c r="DX2323" s="451"/>
      <c r="DY2323" s="451"/>
      <c r="DZ2323" s="451"/>
      <c r="EA2323" s="451"/>
      <c r="EB2323" s="451"/>
      <c r="EC2323" s="451"/>
      <c r="ED2323" s="451"/>
      <c r="EE2323" s="451"/>
      <c r="EF2323" s="451"/>
      <c r="EG2323" s="451"/>
      <c r="EH2323" s="451"/>
      <c r="EI2323" s="451"/>
      <c r="EJ2323" s="451"/>
      <c r="EK2323" s="451"/>
      <c r="EL2323" s="451"/>
      <c r="EM2323" s="451"/>
      <c r="EN2323" s="451"/>
      <c r="EO2323" s="451"/>
      <c r="EP2323" s="451"/>
      <c r="EQ2323" s="451"/>
      <c r="ER2323" s="451"/>
      <c r="ES2323" s="451"/>
      <c r="ET2323" s="451"/>
      <c r="EU2323" s="451"/>
      <c r="EV2323" s="451"/>
      <c r="EW2323" s="451"/>
      <c r="EX2323" s="451"/>
      <c r="EY2323" s="451"/>
      <c r="EZ2323" s="451"/>
      <c r="FA2323" s="451"/>
      <c r="FB2323" s="451"/>
      <c r="FC2323" s="451"/>
      <c r="FD2323" s="451"/>
      <c r="FE2323" s="451"/>
      <c r="FF2323" s="451"/>
      <c r="FG2323" s="451"/>
      <c r="FH2323" s="451"/>
      <c r="FI2323" s="451"/>
      <c r="FJ2323" s="451"/>
      <c r="FK2323" s="451"/>
      <c r="FL2323" s="451"/>
      <c r="FM2323" s="451"/>
      <c r="FN2323" s="451"/>
      <c r="FO2323" s="451"/>
      <c r="FP2323" s="451"/>
      <c r="FQ2323" s="451"/>
      <c r="FR2323" s="451"/>
      <c r="FS2323" s="451"/>
      <c r="FT2323" s="451"/>
      <c r="FU2323" s="451"/>
      <c r="FV2323" s="451"/>
      <c r="FW2323" s="451"/>
      <c r="FX2323" s="451"/>
      <c r="FY2323" s="451"/>
      <c r="FZ2323" s="451"/>
      <c r="GA2323" s="451"/>
      <c r="GB2323" s="451"/>
      <c r="GC2323" s="451"/>
      <c r="GD2323" s="451"/>
      <c r="GE2323" s="451"/>
      <c r="GF2323" s="451"/>
      <c r="GG2323" s="451"/>
      <c r="GH2323" s="451"/>
      <c r="GI2323" s="451"/>
      <c r="GJ2323" s="451"/>
      <c r="GK2323" s="451"/>
      <c r="GL2323" s="451"/>
      <c r="GM2323" s="451"/>
      <c r="GN2323" s="451"/>
      <c r="GO2323" s="451"/>
      <c r="GP2323" s="451"/>
      <c r="GQ2323" s="451"/>
      <c r="GR2323" s="451"/>
      <c r="GS2323" s="451"/>
      <c r="GT2323" s="451"/>
      <c r="GU2323" s="451"/>
      <c r="GV2323" s="451"/>
      <c r="GW2323" s="451"/>
      <c r="GX2323" s="451"/>
      <c r="GY2323" s="451"/>
      <c r="GZ2323" s="451"/>
      <c r="HA2323" s="451"/>
      <c r="HB2323" s="451"/>
      <c r="HC2323" s="451"/>
      <c r="HD2323" s="451"/>
      <c r="HE2323" s="451"/>
      <c r="HF2323" s="451"/>
      <c r="HG2323" s="451"/>
      <c r="HH2323" s="451"/>
      <c r="HI2323" s="451"/>
      <c r="HJ2323" s="451"/>
      <c r="HK2323" s="451"/>
      <c r="HL2323" s="451"/>
      <c r="HM2323" s="451"/>
      <c r="HN2323" s="451"/>
      <c r="HO2323" s="451"/>
      <c r="HP2323" s="451"/>
      <c r="HQ2323" s="451"/>
      <c r="HR2323" s="451"/>
      <c r="HS2323" s="451"/>
      <c r="HT2323" s="451"/>
      <c r="HU2323" s="451"/>
      <c r="HV2323" s="451"/>
      <c r="HW2323" s="451"/>
      <c r="HX2323" s="451"/>
      <c r="HY2323" s="451"/>
      <c r="HZ2323" s="451"/>
      <c r="IA2323" s="451"/>
      <c r="IB2323" s="451"/>
      <c r="IC2323" s="451"/>
      <c r="ID2323" s="451"/>
      <c r="IE2323" s="451"/>
      <c r="IF2323" s="451"/>
      <c r="IG2323" s="451"/>
      <c r="IH2323" s="451"/>
    </row>
    <row r="2324" spans="1:242" hidden="1" x14ac:dyDescent="0.25">
      <c r="B2324" s="266">
        <v>617</v>
      </c>
      <c r="C2324" s="207">
        <v>44183</v>
      </c>
      <c r="D2324" s="206" t="s">
        <v>4600</v>
      </c>
      <c r="E2324" s="206"/>
      <c r="F2324" s="206"/>
      <c r="G2324" s="208" t="s">
        <v>681</v>
      </c>
      <c r="H2324" s="313">
        <v>256000</v>
      </c>
      <c r="I2324" s="209"/>
      <c r="J2324" s="434">
        <f t="shared" si="38"/>
        <v>9288529</v>
      </c>
      <c r="K2324" s="212" t="s">
        <v>4282</v>
      </c>
    </row>
    <row r="2325" spans="1:242" hidden="1" x14ac:dyDescent="0.25">
      <c r="B2325" s="266">
        <v>618</v>
      </c>
      <c r="C2325" s="207">
        <v>44183</v>
      </c>
      <c r="D2325" s="206" t="s">
        <v>4248</v>
      </c>
      <c r="E2325" s="206"/>
      <c r="F2325" s="206" t="s">
        <v>4601</v>
      </c>
      <c r="G2325" s="208" t="s">
        <v>681</v>
      </c>
      <c r="H2325" s="313"/>
      <c r="I2325" s="209">
        <v>256000</v>
      </c>
      <c r="J2325" s="434">
        <f t="shared" si="38"/>
        <v>9032529</v>
      </c>
      <c r="K2325" s="212" t="s">
        <v>3267</v>
      </c>
    </row>
    <row r="2326" spans="1:242" hidden="1" x14ac:dyDescent="0.25">
      <c r="B2326" s="266">
        <v>619</v>
      </c>
      <c r="C2326" s="207">
        <v>44183</v>
      </c>
      <c r="D2326" s="206" t="s">
        <v>4605</v>
      </c>
      <c r="E2326" s="206"/>
      <c r="F2326" s="206" t="s">
        <v>4607</v>
      </c>
      <c r="G2326" s="208" t="s">
        <v>1885</v>
      </c>
      <c r="H2326" s="313"/>
      <c r="I2326" s="209">
        <v>55700</v>
      </c>
      <c r="J2326" s="434">
        <f t="shared" si="38"/>
        <v>8976829</v>
      </c>
      <c r="K2326" s="212" t="s">
        <v>3267</v>
      </c>
    </row>
    <row r="2327" spans="1:242" hidden="1" x14ac:dyDescent="0.25">
      <c r="B2327" s="266">
        <v>620</v>
      </c>
      <c r="C2327" s="207">
        <v>44183</v>
      </c>
      <c r="D2327" s="206" t="s">
        <v>4606</v>
      </c>
      <c r="E2327" s="206"/>
      <c r="F2327" s="206" t="s">
        <v>4608</v>
      </c>
      <c r="G2327" s="208" t="s">
        <v>1885</v>
      </c>
      <c r="H2327" s="313"/>
      <c r="I2327" s="581">
        <v>43600</v>
      </c>
      <c r="J2327" s="434">
        <f t="shared" si="38"/>
        <v>8933229</v>
      </c>
      <c r="K2327" s="212" t="s">
        <v>3267</v>
      </c>
    </row>
    <row r="2328" spans="1:242" hidden="1" x14ac:dyDescent="0.25">
      <c r="B2328" s="266">
        <v>621</v>
      </c>
      <c r="C2328" s="207">
        <v>44184</v>
      </c>
      <c r="D2328" s="206" t="s">
        <v>4609</v>
      </c>
      <c r="E2328" s="206"/>
      <c r="F2328" s="206" t="s">
        <v>4626</v>
      </c>
      <c r="G2328" s="208" t="s">
        <v>1816</v>
      </c>
      <c r="H2328" s="313"/>
      <c r="I2328" s="209">
        <v>750000</v>
      </c>
      <c r="J2328" s="434">
        <f t="shared" si="38"/>
        <v>8183229</v>
      </c>
      <c r="K2328" s="212" t="s">
        <v>3267</v>
      </c>
    </row>
    <row r="2329" spans="1:242" hidden="1" x14ac:dyDescent="0.25">
      <c r="B2329" s="266">
        <v>622</v>
      </c>
      <c r="C2329" s="207">
        <v>44184</v>
      </c>
      <c r="D2329" s="206" t="s">
        <v>4610</v>
      </c>
      <c r="E2329" s="206"/>
      <c r="F2329" s="206" t="s">
        <v>4627</v>
      </c>
      <c r="G2329" s="208" t="s">
        <v>1816</v>
      </c>
      <c r="H2329" s="313"/>
      <c r="I2329" s="209">
        <v>2006500</v>
      </c>
      <c r="J2329" s="434">
        <f t="shared" si="38"/>
        <v>6176729</v>
      </c>
      <c r="K2329" s="212" t="s">
        <v>3267</v>
      </c>
    </row>
    <row r="2330" spans="1:242" hidden="1" x14ac:dyDescent="0.25">
      <c r="B2330" s="266">
        <v>623</v>
      </c>
      <c r="C2330" s="207">
        <v>44184</v>
      </c>
      <c r="D2330" s="206" t="s">
        <v>4611</v>
      </c>
      <c r="E2330" s="206"/>
      <c r="F2330" s="206" t="s">
        <v>4628</v>
      </c>
      <c r="G2330" s="208" t="s">
        <v>343</v>
      </c>
      <c r="H2330" s="313"/>
      <c r="I2330" s="209">
        <v>500000</v>
      </c>
      <c r="J2330" s="434">
        <f t="shared" si="38"/>
        <v>5676729</v>
      </c>
      <c r="K2330" s="212" t="s">
        <v>3267</v>
      </c>
    </row>
    <row r="2331" spans="1:242" hidden="1" x14ac:dyDescent="0.25">
      <c r="B2331" s="266">
        <v>624</v>
      </c>
      <c r="C2331" s="207">
        <v>44184</v>
      </c>
      <c r="D2331" s="206" t="s">
        <v>4612</v>
      </c>
      <c r="E2331" s="206"/>
      <c r="F2331" s="206" t="s">
        <v>4629</v>
      </c>
      <c r="G2331" s="208" t="s">
        <v>651</v>
      </c>
      <c r="H2331" s="313"/>
      <c r="I2331" s="209">
        <v>131000</v>
      </c>
      <c r="J2331" s="434">
        <f t="shared" si="38"/>
        <v>5545729</v>
      </c>
      <c r="K2331" s="212" t="s">
        <v>3267</v>
      </c>
    </row>
    <row r="2332" spans="1:242" hidden="1" x14ac:dyDescent="0.25">
      <c r="B2332" s="266">
        <v>625</v>
      </c>
      <c r="C2332" s="207">
        <v>44186</v>
      </c>
      <c r="D2332" s="206" t="s">
        <v>4613</v>
      </c>
      <c r="E2332" s="206"/>
      <c r="F2332" s="206" t="s">
        <v>4630</v>
      </c>
      <c r="G2332" s="208" t="s">
        <v>787</v>
      </c>
      <c r="H2332" s="313"/>
      <c r="I2332" s="209">
        <v>1409400</v>
      </c>
      <c r="J2332" s="434">
        <f t="shared" si="38"/>
        <v>4136329</v>
      </c>
      <c r="K2332" s="212" t="s">
        <v>3267</v>
      </c>
    </row>
    <row r="2333" spans="1:242" s="566" customFormat="1" hidden="1" x14ac:dyDescent="0.25">
      <c r="A2333" s="488"/>
      <c r="B2333" s="491">
        <v>626</v>
      </c>
      <c r="C2333" s="207">
        <v>44186</v>
      </c>
      <c r="D2333" s="429" t="s">
        <v>4614</v>
      </c>
      <c r="E2333" s="429"/>
      <c r="F2333" s="429"/>
      <c r="G2333" s="430"/>
      <c r="H2333" s="577">
        <v>13726771</v>
      </c>
      <c r="I2333" s="581"/>
      <c r="J2333" s="444">
        <f t="shared" si="38"/>
        <v>17863100</v>
      </c>
      <c r="K2333" s="446" t="s">
        <v>3695</v>
      </c>
      <c r="L2333" s="530"/>
      <c r="M2333" s="488"/>
      <c r="N2333" s="530"/>
      <c r="O2333" s="530"/>
      <c r="P2333" s="530"/>
      <c r="Q2333" s="530"/>
      <c r="R2333" s="530"/>
      <c r="S2333" s="530"/>
      <c r="T2333" s="530"/>
      <c r="U2333" s="530"/>
      <c r="V2333" s="530"/>
      <c r="W2333" s="530"/>
      <c r="X2333" s="530"/>
      <c r="Y2333" s="530"/>
      <c r="Z2333" s="530"/>
      <c r="AA2333" s="530"/>
      <c r="AB2333" s="530"/>
      <c r="AC2333" s="530"/>
      <c r="AD2333" s="530"/>
      <c r="AE2333" s="530"/>
      <c r="AF2333" s="530"/>
      <c r="AG2333" s="530"/>
      <c r="AH2333" s="530"/>
      <c r="AI2333" s="530"/>
      <c r="AJ2333" s="488"/>
      <c r="AK2333" s="488"/>
      <c r="AL2333" s="488"/>
      <c r="AM2333" s="488"/>
      <c r="AN2333" s="488"/>
      <c r="AO2333" s="488"/>
      <c r="AP2333" s="488"/>
      <c r="AQ2333" s="488"/>
      <c r="AR2333" s="488"/>
      <c r="AS2333" s="488"/>
      <c r="AT2333" s="488"/>
      <c r="AU2333" s="488"/>
      <c r="AV2333" s="488"/>
      <c r="AW2333" s="488"/>
      <c r="AX2333" s="488"/>
      <c r="AY2333" s="488"/>
      <c r="AZ2333" s="488"/>
      <c r="BA2333" s="488"/>
      <c r="BB2333" s="488"/>
      <c r="BC2333" s="488"/>
      <c r="BD2333" s="488"/>
      <c r="BE2333" s="488"/>
      <c r="BF2333" s="488"/>
      <c r="BG2333" s="488"/>
      <c r="BH2333" s="488"/>
      <c r="BI2333" s="488"/>
      <c r="BJ2333" s="488"/>
      <c r="BK2333" s="488"/>
      <c r="BL2333" s="488"/>
      <c r="BM2333" s="488"/>
      <c r="BN2333" s="488"/>
      <c r="BO2333" s="488"/>
      <c r="BP2333" s="488"/>
      <c r="BQ2333" s="488"/>
      <c r="BR2333" s="488"/>
      <c r="BS2333" s="488"/>
      <c r="BT2333" s="488"/>
      <c r="BU2333" s="488"/>
      <c r="BV2333" s="488"/>
      <c r="BW2333" s="488"/>
      <c r="BX2333" s="488"/>
      <c r="BY2333" s="488"/>
      <c r="BZ2333" s="488"/>
      <c r="CA2333" s="488"/>
      <c r="CB2333" s="488"/>
      <c r="CC2333" s="488"/>
      <c r="CD2333" s="488"/>
      <c r="CE2333" s="488"/>
      <c r="CF2333" s="488"/>
      <c r="CG2333" s="488"/>
      <c r="CH2333" s="488"/>
      <c r="CI2333" s="488"/>
      <c r="CJ2333" s="488"/>
      <c r="CK2333" s="488"/>
      <c r="CL2333" s="488"/>
      <c r="CM2333" s="488"/>
      <c r="CN2333" s="488"/>
      <c r="CO2333" s="488"/>
      <c r="CP2333" s="488"/>
      <c r="CQ2333" s="488"/>
      <c r="CR2333" s="488"/>
      <c r="CS2333" s="488"/>
      <c r="CT2333" s="488"/>
      <c r="CU2333" s="488"/>
      <c r="CV2333" s="488"/>
      <c r="CW2333" s="488"/>
      <c r="CX2333" s="488"/>
      <c r="CY2333" s="488"/>
      <c r="CZ2333" s="488"/>
      <c r="DA2333" s="488"/>
      <c r="DB2333" s="488"/>
      <c r="DC2333" s="488"/>
      <c r="DD2333" s="488"/>
      <c r="DE2333" s="488"/>
      <c r="DF2333" s="488"/>
      <c r="DG2333" s="488"/>
      <c r="DH2333" s="488"/>
      <c r="DI2333" s="488"/>
      <c r="DJ2333" s="488"/>
      <c r="DK2333" s="488"/>
      <c r="DL2333" s="488"/>
      <c r="DM2333" s="488"/>
      <c r="DN2333" s="488"/>
      <c r="DO2333" s="488"/>
      <c r="DP2333" s="488"/>
      <c r="DQ2333" s="488"/>
      <c r="DR2333" s="488"/>
      <c r="DS2333" s="488"/>
      <c r="DT2333" s="488"/>
      <c r="DU2333" s="488"/>
      <c r="DV2333" s="488"/>
      <c r="DW2333" s="488"/>
      <c r="DX2333" s="488"/>
      <c r="DY2333" s="488"/>
      <c r="DZ2333" s="488"/>
      <c r="EA2333" s="488"/>
      <c r="EB2333" s="488"/>
      <c r="EC2333" s="488"/>
      <c r="ED2333" s="488"/>
      <c r="EE2333" s="488"/>
      <c r="EF2333" s="488"/>
      <c r="EG2333" s="488"/>
      <c r="EH2333" s="488"/>
      <c r="EI2333" s="488"/>
      <c r="EJ2333" s="488"/>
      <c r="EK2333" s="488"/>
      <c r="EL2333" s="488"/>
      <c r="EM2333" s="488"/>
      <c r="EN2333" s="488"/>
      <c r="EO2333" s="488"/>
      <c r="EP2333" s="488"/>
      <c r="EQ2333" s="488"/>
      <c r="ER2333" s="488"/>
      <c r="ES2333" s="488"/>
      <c r="ET2333" s="488"/>
      <c r="EU2333" s="488"/>
      <c r="EV2333" s="488"/>
      <c r="EW2333" s="488"/>
      <c r="EX2333" s="488"/>
      <c r="EY2333" s="488"/>
      <c r="EZ2333" s="488"/>
      <c r="FA2333" s="488"/>
      <c r="FB2333" s="488"/>
      <c r="FC2333" s="488"/>
      <c r="FD2333" s="488"/>
      <c r="FE2333" s="488"/>
      <c r="FF2333" s="488"/>
      <c r="FG2333" s="488"/>
      <c r="FH2333" s="488"/>
      <c r="FI2333" s="488"/>
      <c r="FJ2333" s="488"/>
      <c r="FK2333" s="488"/>
      <c r="FL2333" s="488"/>
      <c r="FM2333" s="488"/>
      <c r="FN2333" s="488"/>
      <c r="FO2333" s="488"/>
      <c r="FP2333" s="488"/>
      <c r="FQ2333" s="488"/>
      <c r="FR2333" s="488"/>
      <c r="FS2333" s="488"/>
      <c r="FT2333" s="488"/>
      <c r="FU2333" s="488"/>
      <c r="FV2333" s="488"/>
      <c r="FW2333" s="488"/>
      <c r="FX2333" s="488"/>
      <c r="FY2333" s="488"/>
      <c r="FZ2333" s="488"/>
      <c r="GA2333" s="488"/>
      <c r="GB2333" s="488"/>
      <c r="GC2333" s="488"/>
      <c r="GD2333" s="488"/>
      <c r="GE2333" s="488"/>
      <c r="GF2333" s="488"/>
      <c r="GG2333" s="488"/>
      <c r="GH2333" s="488"/>
      <c r="GI2333" s="488"/>
      <c r="GJ2333" s="488"/>
      <c r="GK2333" s="488"/>
      <c r="GL2333" s="488"/>
      <c r="GM2333" s="488"/>
      <c r="GN2333" s="488"/>
      <c r="GO2333" s="488"/>
      <c r="GP2333" s="488"/>
      <c r="GQ2333" s="488"/>
      <c r="GR2333" s="488"/>
      <c r="GS2333" s="488"/>
      <c r="GT2333" s="488"/>
      <c r="GU2333" s="488"/>
      <c r="GV2333" s="488"/>
      <c r="GW2333" s="488"/>
      <c r="GX2333" s="488"/>
      <c r="GY2333" s="488"/>
      <c r="GZ2333" s="488"/>
      <c r="HA2333" s="488"/>
      <c r="HB2333" s="488"/>
      <c r="HC2333" s="488"/>
      <c r="HD2333" s="488"/>
      <c r="HE2333" s="488"/>
      <c r="HF2333" s="488"/>
      <c r="HG2333" s="488"/>
      <c r="HH2333" s="488"/>
      <c r="HI2333" s="488"/>
      <c r="HJ2333" s="488"/>
      <c r="HK2333" s="488"/>
      <c r="HL2333" s="488"/>
      <c r="HM2333" s="488"/>
      <c r="HN2333" s="488"/>
      <c r="HO2333" s="488"/>
      <c r="HP2333" s="488"/>
      <c r="HQ2333" s="488"/>
      <c r="HR2333" s="488"/>
      <c r="HS2333" s="488"/>
      <c r="HT2333" s="488"/>
      <c r="HU2333" s="488"/>
      <c r="HV2333" s="488"/>
      <c r="HW2333" s="488"/>
      <c r="HX2333" s="488"/>
      <c r="HY2333" s="488"/>
      <c r="HZ2333" s="488"/>
      <c r="IA2333" s="488"/>
      <c r="IB2333" s="488"/>
      <c r="IC2333" s="488"/>
      <c r="ID2333" s="488"/>
      <c r="IE2333" s="488"/>
      <c r="IF2333" s="488"/>
      <c r="IG2333" s="488"/>
      <c r="IH2333" s="488"/>
    </row>
    <row r="2334" spans="1:242" hidden="1" x14ac:dyDescent="0.25">
      <c r="B2334" s="266">
        <v>627</v>
      </c>
      <c r="C2334" s="207">
        <v>44187</v>
      </c>
      <c r="D2334" s="206" t="s">
        <v>4010</v>
      </c>
      <c r="E2334" s="206"/>
      <c r="F2334" s="206" t="s">
        <v>4631</v>
      </c>
      <c r="G2334" s="208" t="s">
        <v>1885</v>
      </c>
      <c r="H2334" s="313"/>
      <c r="I2334" s="209">
        <v>38000</v>
      </c>
      <c r="J2334" s="434">
        <f t="shared" si="38"/>
        <v>17825100</v>
      </c>
      <c r="K2334" s="212" t="s">
        <v>3267</v>
      </c>
    </row>
    <row r="2335" spans="1:242" hidden="1" x14ac:dyDescent="0.25">
      <c r="B2335" s="266">
        <v>628</v>
      </c>
      <c r="C2335" s="207">
        <v>44187</v>
      </c>
      <c r="D2335" s="206" t="s">
        <v>4615</v>
      </c>
      <c r="E2335" s="206"/>
      <c r="F2335" s="206"/>
      <c r="G2335" s="208" t="s">
        <v>2320</v>
      </c>
      <c r="H2335" s="313">
        <v>1100000</v>
      </c>
      <c r="I2335" s="209"/>
      <c r="J2335" s="434">
        <f t="shared" si="38"/>
        <v>18925100</v>
      </c>
      <c r="K2335" s="212" t="s">
        <v>4645</v>
      </c>
    </row>
    <row r="2336" spans="1:242" hidden="1" x14ac:dyDescent="0.25">
      <c r="B2336" s="266">
        <v>629</v>
      </c>
      <c r="C2336" s="207">
        <v>44187</v>
      </c>
      <c r="D2336" s="206" t="s">
        <v>4616</v>
      </c>
      <c r="E2336" s="206"/>
      <c r="F2336" s="206" t="s">
        <v>4632</v>
      </c>
      <c r="G2336" s="208" t="s">
        <v>2320</v>
      </c>
      <c r="H2336" s="313"/>
      <c r="I2336" s="209">
        <v>456000</v>
      </c>
      <c r="J2336" s="434">
        <f t="shared" si="38"/>
        <v>18469100</v>
      </c>
      <c r="K2336" s="212" t="s">
        <v>3267</v>
      </c>
    </row>
    <row r="2337" spans="1:242" hidden="1" x14ac:dyDescent="0.25">
      <c r="B2337" s="266">
        <v>630</v>
      </c>
      <c r="C2337" s="207">
        <v>44187</v>
      </c>
      <c r="D2337" s="206" t="s">
        <v>4617</v>
      </c>
      <c r="E2337" s="206"/>
      <c r="F2337" s="206" t="s">
        <v>4633</v>
      </c>
      <c r="G2337" s="208" t="s">
        <v>2320</v>
      </c>
      <c r="H2337" s="313"/>
      <c r="I2337" s="209">
        <v>821000</v>
      </c>
      <c r="J2337" s="434">
        <f t="shared" si="38"/>
        <v>17648100</v>
      </c>
      <c r="K2337" s="212" t="s">
        <v>3267</v>
      </c>
    </row>
    <row r="2338" spans="1:242" hidden="1" x14ac:dyDescent="0.25">
      <c r="B2338" s="266">
        <v>631</v>
      </c>
      <c r="C2338" s="207">
        <v>44188</v>
      </c>
      <c r="D2338" s="206" t="s">
        <v>4618</v>
      </c>
      <c r="E2338" s="206"/>
      <c r="F2338" s="206" t="s">
        <v>4634</v>
      </c>
      <c r="G2338" s="208" t="s">
        <v>3138</v>
      </c>
      <c r="H2338" s="313"/>
      <c r="I2338" s="209">
        <v>896000</v>
      </c>
      <c r="J2338" s="434">
        <f t="shared" si="38"/>
        <v>16752100</v>
      </c>
      <c r="K2338" s="212" t="s">
        <v>3267</v>
      </c>
    </row>
    <row r="2339" spans="1:242" hidden="1" x14ac:dyDescent="0.25">
      <c r="B2339" s="266">
        <v>632</v>
      </c>
      <c r="C2339" s="207">
        <v>44188</v>
      </c>
      <c r="D2339" s="206" t="s">
        <v>4619</v>
      </c>
      <c r="E2339" s="206"/>
      <c r="F2339" s="206" t="s">
        <v>4635</v>
      </c>
      <c r="G2339" s="208" t="s">
        <v>3138</v>
      </c>
      <c r="H2339" s="313"/>
      <c r="I2339" s="209">
        <v>1980854</v>
      </c>
      <c r="J2339" s="434">
        <f t="shared" si="38"/>
        <v>14771246</v>
      </c>
      <c r="K2339" s="212" t="s">
        <v>3267</v>
      </c>
    </row>
    <row r="2340" spans="1:242" hidden="1" x14ac:dyDescent="0.25">
      <c r="B2340" s="266">
        <v>633</v>
      </c>
      <c r="C2340" s="207">
        <v>44188</v>
      </c>
      <c r="D2340" s="206" t="s">
        <v>4620</v>
      </c>
      <c r="E2340" s="206"/>
      <c r="F2340" s="206" t="s">
        <v>4636</v>
      </c>
      <c r="G2340" s="208" t="s">
        <v>1885</v>
      </c>
      <c r="H2340" s="313"/>
      <c r="I2340" s="209">
        <v>64500</v>
      </c>
      <c r="J2340" s="434">
        <f t="shared" si="38"/>
        <v>14706746</v>
      </c>
      <c r="K2340" s="212" t="s">
        <v>3267</v>
      </c>
    </row>
    <row r="2341" spans="1:242" hidden="1" x14ac:dyDescent="0.25">
      <c r="B2341" s="266">
        <v>634</v>
      </c>
      <c r="C2341" s="207">
        <v>44189</v>
      </c>
      <c r="D2341" s="206" t="s">
        <v>4621</v>
      </c>
      <c r="E2341" s="206"/>
      <c r="F2341" s="206" t="s">
        <v>4637</v>
      </c>
      <c r="G2341" s="208" t="s">
        <v>1885</v>
      </c>
      <c r="H2341" s="313"/>
      <c r="I2341" s="209">
        <v>45800</v>
      </c>
      <c r="J2341" s="434">
        <f t="shared" si="38"/>
        <v>14660946</v>
      </c>
      <c r="K2341" s="212" t="s">
        <v>3267</v>
      </c>
    </row>
    <row r="2342" spans="1:242" hidden="1" x14ac:dyDescent="0.25">
      <c r="B2342" s="266">
        <v>635</v>
      </c>
      <c r="C2342" s="207">
        <v>44189</v>
      </c>
      <c r="D2342" s="206" t="s">
        <v>4622</v>
      </c>
      <c r="E2342" s="206"/>
      <c r="F2342" s="206" t="s">
        <v>4638</v>
      </c>
      <c r="G2342" s="208" t="s">
        <v>1885</v>
      </c>
      <c r="H2342" s="313"/>
      <c r="I2342" s="209">
        <v>46800</v>
      </c>
      <c r="J2342" s="434">
        <f t="shared" si="38"/>
        <v>14614146</v>
      </c>
      <c r="K2342" s="212" t="s">
        <v>3267</v>
      </c>
    </row>
    <row r="2343" spans="1:242" hidden="1" x14ac:dyDescent="0.25">
      <c r="B2343" s="266">
        <v>636</v>
      </c>
      <c r="C2343" s="207">
        <v>44189</v>
      </c>
      <c r="D2343" s="206" t="s">
        <v>4623</v>
      </c>
      <c r="E2343" s="206"/>
      <c r="F2343" s="206" t="s">
        <v>4639</v>
      </c>
      <c r="G2343" s="208" t="s">
        <v>3592</v>
      </c>
      <c r="H2343" s="313"/>
      <c r="I2343" s="209">
        <v>482000</v>
      </c>
      <c r="J2343" s="434">
        <f t="shared" si="38"/>
        <v>14132146</v>
      </c>
      <c r="K2343" s="212" t="s">
        <v>3267</v>
      </c>
    </row>
    <row r="2344" spans="1:242" hidden="1" x14ac:dyDescent="0.25">
      <c r="B2344" s="266">
        <v>637</v>
      </c>
      <c r="C2344" s="207">
        <v>44189</v>
      </c>
      <c r="D2344" s="206" t="s">
        <v>4625</v>
      </c>
      <c r="E2344" s="206"/>
      <c r="F2344" s="206" t="s">
        <v>4640</v>
      </c>
      <c r="G2344" s="208" t="s">
        <v>3592</v>
      </c>
      <c r="H2344" s="313"/>
      <c r="I2344" s="209">
        <v>345114</v>
      </c>
      <c r="J2344" s="434">
        <f t="shared" si="38"/>
        <v>13787032</v>
      </c>
      <c r="K2344" s="212" t="s">
        <v>3267</v>
      </c>
    </row>
    <row r="2345" spans="1:242" hidden="1" x14ac:dyDescent="0.25">
      <c r="B2345" s="266">
        <v>638</v>
      </c>
      <c r="C2345" s="207">
        <v>44189</v>
      </c>
      <c r="D2345" s="206" t="s">
        <v>4624</v>
      </c>
      <c r="E2345" s="206"/>
      <c r="F2345" s="206" t="s">
        <v>4641</v>
      </c>
      <c r="G2345" s="208" t="s">
        <v>3592</v>
      </c>
      <c r="H2345" s="313"/>
      <c r="I2345" s="209">
        <v>542000</v>
      </c>
      <c r="J2345" s="434">
        <f t="shared" si="38"/>
        <v>13245032</v>
      </c>
      <c r="K2345" s="212" t="s">
        <v>3267</v>
      </c>
    </row>
    <row r="2346" spans="1:242" hidden="1" x14ac:dyDescent="0.25">
      <c r="B2346" s="266">
        <v>639</v>
      </c>
      <c r="C2346" s="207">
        <v>44189</v>
      </c>
      <c r="D2346" s="206" t="s">
        <v>4642</v>
      </c>
      <c r="E2346" s="206" t="s">
        <v>4643</v>
      </c>
      <c r="F2346" s="206" t="s">
        <v>4670</v>
      </c>
      <c r="G2346" s="208" t="s">
        <v>1885</v>
      </c>
      <c r="H2346" s="313"/>
      <c r="I2346" s="475">
        <v>450000</v>
      </c>
      <c r="J2346" s="434">
        <f t="shared" si="38"/>
        <v>12795032</v>
      </c>
      <c r="K2346" s="212" t="s">
        <v>4672</v>
      </c>
    </row>
    <row r="2347" spans="1:242" hidden="1" x14ac:dyDescent="0.25">
      <c r="B2347" s="266">
        <v>640</v>
      </c>
      <c r="C2347" s="207">
        <v>44191</v>
      </c>
      <c r="D2347" s="206" t="s">
        <v>4646</v>
      </c>
      <c r="E2347" s="206" t="s">
        <v>4669</v>
      </c>
      <c r="F2347" s="206" t="s">
        <v>4673</v>
      </c>
      <c r="G2347" s="208" t="s">
        <v>1885</v>
      </c>
      <c r="H2347" s="313"/>
      <c r="I2347" s="209">
        <v>300000</v>
      </c>
      <c r="J2347" s="434">
        <f t="shared" si="38"/>
        <v>12495032</v>
      </c>
      <c r="K2347" s="212" t="s">
        <v>4690</v>
      </c>
    </row>
    <row r="2348" spans="1:242" hidden="1" x14ac:dyDescent="0.25">
      <c r="B2348" s="266">
        <v>641</v>
      </c>
      <c r="C2348" s="207">
        <v>44191</v>
      </c>
      <c r="D2348" s="206" t="s">
        <v>4647</v>
      </c>
      <c r="E2348" s="206"/>
      <c r="F2348" s="206" t="s">
        <v>4674</v>
      </c>
      <c r="G2348" s="208" t="s">
        <v>343</v>
      </c>
      <c r="H2348" s="313"/>
      <c r="I2348" s="209">
        <v>350000</v>
      </c>
      <c r="J2348" s="434">
        <f t="shared" si="38"/>
        <v>12145032</v>
      </c>
      <c r="K2348" s="212" t="s">
        <v>3267</v>
      </c>
    </row>
    <row r="2349" spans="1:242" hidden="1" x14ac:dyDescent="0.25">
      <c r="B2349" s="266">
        <v>642</v>
      </c>
      <c r="C2349" s="207">
        <v>44191</v>
      </c>
      <c r="D2349" s="206" t="s">
        <v>4648</v>
      </c>
      <c r="E2349" s="206"/>
      <c r="F2349" s="206" t="s">
        <v>4675</v>
      </c>
      <c r="G2349" s="208" t="s">
        <v>787</v>
      </c>
      <c r="H2349" s="313"/>
      <c r="I2349" s="209">
        <v>1308292</v>
      </c>
      <c r="J2349" s="434">
        <f t="shared" si="38"/>
        <v>10836740</v>
      </c>
      <c r="K2349" s="212" t="s">
        <v>3267</v>
      </c>
    </row>
    <row r="2350" spans="1:242" s="566" customFormat="1" hidden="1" x14ac:dyDescent="0.25">
      <c r="A2350" s="488"/>
      <c r="B2350" s="266">
        <v>643</v>
      </c>
      <c r="C2350" s="428">
        <v>44193</v>
      </c>
      <c r="D2350" s="429" t="s">
        <v>4649</v>
      </c>
      <c r="E2350" s="429"/>
      <c r="F2350" s="429"/>
      <c r="G2350" s="430"/>
      <c r="H2350" s="577">
        <v>10514968</v>
      </c>
      <c r="I2350" s="209"/>
      <c r="J2350" s="434">
        <f t="shared" si="38"/>
        <v>21351708</v>
      </c>
      <c r="K2350" s="446"/>
      <c r="L2350" s="530"/>
      <c r="M2350" s="488"/>
      <c r="N2350" s="530"/>
      <c r="O2350" s="530"/>
      <c r="P2350" s="530"/>
      <c r="Q2350" s="530"/>
      <c r="R2350" s="530"/>
      <c r="S2350" s="530"/>
      <c r="T2350" s="530"/>
      <c r="U2350" s="530"/>
      <c r="V2350" s="530"/>
      <c r="W2350" s="530"/>
      <c r="X2350" s="530"/>
      <c r="Y2350" s="530"/>
      <c r="Z2350" s="530"/>
      <c r="AA2350" s="530"/>
      <c r="AB2350" s="530"/>
      <c r="AC2350" s="530"/>
      <c r="AD2350" s="530"/>
      <c r="AE2350" s="530"/>
      <c r="AF2350" s="530"/>
      <c r="AG2350" s="530"/>
      <c r="AH2350" s="530"/>
      <c r="AI2350" s="530"/>
      <c r="AJ2350" s="488"/>
      <c r="AK2350" s="488"/>
      <c r="AL2350" s="488"/>
      <c r="AM2350" s="488"/>
      <c r="AN2350" s="488"/>
      <c r="AO2350" s="488"/>
      <c r="AP2350" s="488"/>
      <c r="AQ2350" s="488"/>
      <c r="AR2350" s="488"/>
      <c r="AS2350" s="488"/>
      <c r="AT2350" s="488"/>
      <c r="AU2350" s="488"/>
      <c r="AV2350" s="488"/>
      <c r="AW2350" s="488"/>
      <c r="AX2350" s="488"/>
      <c r="AY2350" s="488"/>
      <c r="AZ2350" s="488"/>
      <c r="BA2350" s="488"/>
      <c r="BB2350" s="488"/>
      <c r="BC2350" s="488"/>
      <c r="BD2350" s="488"/>
      <c r="BE2350" s="488"/>
      <c r="BF2350" s="488"/>
      <c r="BG2350" s="488"/>
      <c r="BH2350" s="488"/>
      <c r="BI2350" s="488"/>
      <c r="BJ2350" s="488"/>
      <c r="BK2350" s="488"/>
      <c r="BL2350" s="488"/>
      <c r="BM2350" s="488"/>
      <c r="BN2350" s="488"/>
      <c r="BO2350" s="488"/>
      <c r="BP2350" s="488"/>
      <c r="BQ2350" s="488"/>
      <c r="BR2350" s="488"/>
      <c r="BS2350" s="488"/>
      <c r="BT2350" s="488"/>
      <c r="BU2350" s="488"/>
      <c r="BV2350" s="488"/>
      <c r="BW2350" s="488"/>
      <c r="BX2350" s="488"/>
      <c r="BY2350" s="488"/>
      <c r="BZ2350" s="488"/>
      <c r="CA2350" s="488"/>
      <c r="CB2350" s="488"/>
      <c r="CC2350" s="488"/>
      <c r="CD2350" s="488"/>
      <c r="CE2350" s="488"/>
      <c r="CF2350" s="488"/>
      <c r="CG2350" s="488"/>
      <c r="CH2350" s="488"/>
      <c r="CI2350" s="488"/>
      <c r="CJ2350" s="488"/>
      <c r="CK2350" s="488"/>
      <c r="CL2350" s="488"/>
      <c r="CM2350" s="488"/>
      <c r="CN2350" s="488"/>
      <c r="CO2350" s="488"/>
      <c r="CP2350" s="488"/>
      <c r="CQ2350" s="488"/>
      <c r="CR2350" s="488"/>
      <c r="CS2350" s="488"/>
      <c r="CT2350" s="488"/>
      <c r="CU2350" s="488"/>
      <c r="CV2350" s="488"/>
      <c r="CW2350" s="488"/>
      <c r="CX2350" s="488"/>
      <c r="CY2350" s="488"/>
      <c r="CZ2350" s="488"/>
      <c r="DA2350" s="488"/>
      <c r="DB2350" s="488"/>
      <c r="DC2350" s="488"/>
      <c r="DD2350" s="488"/>
      <c r="DE2350" s="488"/>
      <c r="DF2350" s="488"/>
      <c r="DG2350" s="488"/>
      <c r="DH2350" s="488"/>
      <c r="DI2350" s="488"/>
      <c r="DJ2350" s="488"/>
      <c r="DK2350" s="488"/>
      <c r="DL2350" s="488"/>
      <c r="DM2350" s="488"/>
      <c r="DN2350" s="488"/>
      <c r="DO2350" s="488"/>
      <c r="DP2350" s="488"/>
      <c r="DQ2350" s="488"/>
      <c r="DR2350" s="488"/>
      <c r="DS2350" s="488"/>
      <c r="DT2350" s="488"/>
      <c r="DU2350" s="488"/>
      <c r="DV2350" s="488"/>
      <c r="DW2350" s="488"/>
      <c r="DX2350" s="488"/>
      <c r="DY2350" s="488"/>
      <c r="DZ2350" s="488"/>
      <c r="EA2350" s="488"/>
      <c r="EB2350" s="488"/>
      <c r="EC2350" s="488"/>
      <c r="ED2350" s="488"/>
      <c r="EE2350" s="488"/>
      <c r="EF2350" s="488"/>
      <c r="EG2350" s="488"/>
      <c r="EH2350" s="488"/>
      <c r="EI2350" s="488"/>
      <c r="EJ2350" s="488"/>
      <c r="EK2350" s="488"/>
      <c r="EL2350" s="488"/>
      <c r="EM2350" s="488"/>
      <c r="EN2350" s="488"/>
      <c r="EO2350" s="488"/>
      <c r="EP2350" s="488"/>
      <c r="EQ2350" s="488"/>
      <c r="ER2350" s="488"/>
      <c r="ES2350" s="488"/>
      <c r="ET2350" s="488"/>
      <c r="EU2350" s="488"/>
      <c r="EV2350" s="488"/>
      <c r="EW2350" s="488"/>
      <c r="EX2350" s="488"/>
      <c r="EY2350" s="488"/>
      <c r="EZ2350" s="488"/>
      <c r="FA2350" s="488"/>
      <c r="FB2350" s="488"/>
      <c r="FC2350" s="488"/>
      <c r="FD2350" s="488"/>
      <c r="FE2350" s="488"/>
      <c r="FF2350" s="488"/>
      <c r="FG2350" s="488"/>
      <c r="FH2350" s="488"/>
      <c r="FI2350" s="488"/>
      <c r="FJ2350" s="488"/>
      <c r="FK2350" s="488"/>
      <c r="FL2350" s="488"/>
      <c r="FM2350" s="488"/>
      <c r="FN2350" s="488"/>
      <c r="FO2350" s="488"/>
      <c r="FP2350" s="488"/>
      <c r="FQ2350" s="488"/>
      <c r="FR2350" s="488"/>
      <c r="FS2350" s="488"/>
      <c r="FT2350" s="488"/>
      <c r="FU2350" s="488"/>
      <c r="FV2350" s="488"/>
      <c r="FW2350" s="488"/>
      <c r="FX2350" s="488"/>
      <c r="FY2350" s="488"/>
      <c r="FZ2350" s="488"/>
      <c r="GA2350" s="488"/>
      <c r="GB2350" s="488"/>
      <c r="GC2350" s="488"/>
      <c r="GD2350" s="488"/>
      <c r="GE2350" s="488"/>
      <c r="GF2350" s="488"/>
      <c r="GG2350" s="488"/>
      <c r="GH2350" s="488"/>
      <c r="GI2350" s="488"/>
      <c r="GJ2350" s="488"/>
      <c r="GK2350" s="488"/>
      <c r="GL2350" s="488"/>
      <c r="GM2350" s="488"/>
      <c r="GN2350" s="488"/>
      <c r="GO2350" s="488"/>
      <c r="GP2350" s="488"/>
      <c r="GQ2350" s="488"/>
      <c r="GR2350" s="488"/>
      <c r="GS2350" s="488"/>
      <c r="GT2350" s="488"/>
      <c r="GU2350" s="488"/>
      <c r="GV2350" s="488"/>
      <c r="GW2350" s="488"/>
      <c r="GX2350" s="488"/>
      <c r="GY2350" s="488"/>
      <c r="GZ2350" s="488"/>
      <c r="HA2350" s="488"/>
      <c r="HB2350" s="488"/>
      <c r="HC2350" s="488"/>
      <c r="HD2350" s="488"/>
      <c r="HE2350" s="488"/>
      <c r="HF2350" s="488"/>
      <c r="HG2350" s="488"/>
      <c r="HH2350" s="488"/>
      <c r="HI2350" s="488"/>
      <c r="HJ2350" s="488"/>
      <c r="HK2350" s="488"/>
      <c r="HL2350" s="488"/>
      <c r="HM2350" s="488"/>
      <c r="HN2350" s="488"/>
      <c r="HO2350" s="488"/>
      <c r="HP2350" s="488"/>
      <c r="HQ2350" s="488"/>
      <c r="HR2350" s="488"/>
      <c r="HS2350" s="488"/>
      <c r="HT2350" s="488"/>
      <c r="HU2350" s="488"/>
      <c r="HV2350" s="488"/>
      <c r="HW2350" s="488"/>
      <c r="HX2350" s="488"/>
      <c r="HY2350" s="488"/>
      <c r="HZ2350" s="488"/>
      <c r="IA2350" s="488"/>
      <c r="IB2350" s="488"/>
      <c r="IC2350" s="488"/>
      <c r="ID2350" s="488"/>
      <c r="IE2350" s="488"/>
      <c r="IF2350" s="488"/>
      <c r="IG2350" s="488"/>
      <c r="IH2350" s="488"/>
    </row>
    <row r="2351" spans="1:242" s="566" customFormat="1" hidden="1" x14ac:dyDescent="0.25">
      <c r="A2351" s="488"/>
      <c r="B2351" s="266">
        <v>644</v>
      </c>
      <c r="C2351" s="207">
        <v>44193</v>
      </c>
      <c r="D2351" s="206" t="s">
        <v>4664</v>
      </c>
      <c r="E2351" s="429"/>
      <c r="F2351" s="429"/>
      <c r="G2351" s="430" t="s">
        <v>561</v>
      </c>
      <c r="H2351" s="313">
        <v>680000</v>
      </c>
      <c r="I2351" s="209"/>
      <c r="J2351" s="434">
        <f t="shared" si="38"/>
        <v>22031708</v>
      </c>
      <c r="K2351" s="212" t="s">
        <v>4691</v>
      </c>
      <c r="L2351" s="530"/>
      <c r="M2351" s="488"/>
      <c r="N2351" s="530"/>
      <c r="O2351" s="530"/>
      <c r="P2351" s="530"/>
      <c r="Q2351" s="530"/>
      <c r="R2351" s="530"/>
      <c r="S2351" s="530"/>
      <c r="T2351" s="530"/>
      <c r="U2351" s="530"/>
      <c r="V2351" s="530"/>
      <c r="W2351" s="530"/>
      <c r="X2351" s="530"/>
      <c r="Y2351" s="530"/>
      <c r="Z2351" s="530"/>
      <c r="AA2351" s="530"/>
      <c r="AB2351" s="530"/>
      <c r="AC2351" s="530"/>
      <c r="AD2351" s="530"/>
      <c r="AE2351" s="530"/>
      <c r="AF2351" s="530"/>
      <c r="AG2351" s="530"/>
      <c r="AH2351" s="530"/>
      <c r="AI2351" s="530"/>
      <c r="AJ2351" s="488"/>
      <c r="AK2351" s="488"/>
      <c r="AL2351" s="488"/>
      <c r="AM2351" s="488"/>
      <c r="AN2351" s="488"/>
      <c r="AO2351" s="488"/>
      <c r="AP2351" s="488"/>
      <c r="AQ2351" s="488"/>
      <c r="AR2351" s="488"/>
      <c r="AS2351" s="488"/>
      <c r="AT2351" s="488"/>
      <c r="AU2351" s="488"/>
      <c r="AV2351" s="488"/>
      <c r="AW2351" s="488"/>
      <c r="AX2351" s="488"/>
      <c r="AY2351" s="488"/>
      <c r="AZ2351" s="488"/>
      <c r="BA2351" s="488"/>
      <c r="BB2351" s="488"/>
      <c r="BC2351" s="488"/>
      <c r="BD2351" s="488"/>
      <c r="BE2351" s="488"/>
      <c r="BF2351" s="488"/>
      <c r="BG2351" s="488"/>
      <c r="BH2351" s="488"/>
      <c r="BI2351" s="488"/>
      <c r="BJ2351" s="488"/>
      <c r="BK2351" s="488"/>
      <c r="BL2351" s="488"/>
      <c r="BM2351" s="488"/>
      <c r="BN2351" s="488"/>
      <c r="BO2351" s="488"/>
      <c r="BP2351" s="488"/>
      <c r="BQ2351" s="488"/>
      <c r="BR2351" s="488"/>
      <c r="BS2351" s="488"/>
      <c r="BT2351" s="488"/>
      <c r="BU2351" s="488"/>
      <c r="BV2351" s="488"/>
      <c r="BW2351" s="488"/>
      <c r="BX2351" s="488"/>
      <c r="BY2351" s="488"/>
      <c r="BZ2351" s="488"/>
      <c r="CA2351" s="488"/>
      <c r="CB2351" s="488"/>
      <c r="CC2351" s="488"/>
      <c r="CD2351" s="488"/>
      <c r="CE2351" s="488"/>
      <c r="CF2351" s="488"/>
      <c r="CG2351" s="488"/>
      <c r="CH2351" s="488"/>
      <c r="CI2351" s="488"/>
      <c r="CJ2351" s="488"/>
      <c r="CK2351" s="488"/>
      <c r="CL2351" s="488"/>
      <c r="CM2351" s="488"/>
      <c r="CN2351" s="488"/>
      <c r="CO2351" s="488"/>
      <c r="CP2351" s="488"/>
      <c r="CQ2351" s="488"/>
      <c r="CR2351" s="488"/>
      <c r="CS2351" s="488"/>
      <c r="CT2351" s="488"/>
      <c r="CU2351" s="488"/>
      <c r="CV2351" s="488"/>
      <c r="CW2351" s="488"/>
      <c r="CX2351" s="488"/>
      <c r="CY2351" s="488"/>
      <c r="CZ2351" s="488"/>
      <c r="DA2351" s="488"/>
      <c r="DB2351" s="488"/>
      <c r="DC2351" s="488"/>
      <c r="DD2351" s="488"/>
      <c r="DE2351" s="488"/>
      <c r="DF2351" s="488"/>
      <c r="DG2351" s="488"/>
      <c r="DH2351" s="488"/>
      <c r="DI2351" s="488"/>
      <c r="DJ2351" s="488"/>
      <c r="DK2351" s="488"/>
      <c r="DL2351" s="488"/>
      <c r="DM2351" s="488"/>
      <c r="DN2351" s="488"/>
      <c r="DO2351" s="488"/>
      <c r="DP2351" s="488"/>
      <c r="DQ2351" s="488"/>
      <c r="DR2351" s="488"/>
      <c r="DS2351" s="488"/>
      <c r="DT2351" s="488"/>
      <c r="DU2351" s="488"/>
      <c r="DV2351" s="488"/>
      <c r="DW2351" s="488"/>
      <c r="DX2351" s="488"/>
      <c r="DY2351" s="488"/>
      <c r="DZ2351" s="488"/>
      <c r="EA2351" s="488"/>
      <c r="EB2351" s="488"/>
      <c r="EC2351" s="488"/>
      <c r="ED2351" s="488"/>
      <c r="EE2351" s="488"/>
      <c r="EF2351" s="488"/>
      <c r="EG2351" s="488"/>
      <c r="EH2351" s="488"/>
      <c r="EI2351" s="488"/>
      <c r="EJ2351" s="488"/>
      <c r="EK2351" s="488"/>
      <c r="EL2351" s="488"/>
      <c r="EM2351" s="488"/>
      <c r="EN2351" s="488"/>
      <c r="EO2351" s="488"/>
      <c r="EP2351" s="488"/>
      <c r="EQ2351" s="488"/>
      <c r="ER2351" s="488"/>
      <c r="ES2351" s="488"/>
      <c r="ET2351" s="488"/>
      <c r="EU2351" s="488"/>
      <c r="EV2351" s="488"/>
      <c r="EW2351" s="488"/>
      <c r="EX2351" s="488"/>
      <c r="EY2351" s="488"/>
      <c r="EZ2351" s="488"/>
      <c r="FA2351" s="488"/>
      <c r="FB2351" s="488"/>
      <c r="FC2351" s="488"/>
      <c r="FD2351" s="488"/>
      <c r="FE2351" s="488"/>
      <c r="FF2351" s="488"/>
      <c r="FG2351" s="488"/>
      <c r="FH2351" s="488"/>
      <c r="FI2351" s="488"/>
      <c r="FJ2351" s="488"/>
      <c r="FK2351" s="488"/>
      <c r="FL2351" s="488"/>
      <c r="FM2351" s="488"/>
      <c r="FN2351" s="488"/>
      <c r="FO2351" s="488"/>
      <c r="FP2351" s="488"/>
      <c r="FQ2351" s="488"/>
      <c r="FR2351" s="488"/>
      <c r="FS2351" s="488"/>
      <c r="FT2351" s="488"/>
      <c r="FU2351" s="488"/>
      <c r="FV2351" s="488"/>
      <c r="FW2351" s="488"/>
      <c r="FX2351" s="488"/>
      <c r="FY2351" s="488"/>
      <c r="FZ2351" s="488"/>
      <c r="GA2351" s="488"/>
      <c r="GB2351" s="488"/>
      <c r="GC2351" s="488"/>
      <c r="GD2351" s="488"/>
      <c r="GE2351" s="488"/>
      <c r="GF2351" s="488"/>
      <c r="GG2351" s="488"/>
      <c r="GH2351" s="488"/>
      <c r="GI2351" s="488"/>
      <c r="GJ2351" s="488"/>
      <c r="GK2351" s="488"/>
      <c r="GL2351" s="488"/>
      <c r="GM2351" s="488"/>
      <c r="GN2351" s="488"/>
      <c r="GO2351" s="488"/>
      <c r="GP2351" s="488"/>
      <c r="GQ2351" s="488"/>
      <c r="GR2351" s="488"/>
      <c r="GS2351" s="488"/>
      <c r="GT2351" s="488"/>
      <c r="GU2351" s="488"/>
      <c r="GV2351" s="488"/>
      <c r="GW2351" s="488"/>
      <c r="GX2351" s="488"/>
      <c r="GY2351" s="488"/>
      <c r="GZ2351" s="488"/>
      <c r="HA2351" s="488"/>
      <c r="HB2351" s="488"/>
      <c r="HC2351" s="488"/>
      <c r="HD2351" s="488"/>
      <c r="HE2351" s="488"/>
      <c r="HF2351" s="488"/>
      <c r="HG2351" s="488"/>
      <c r="HH2351" s="488"/>
      <c r="HI2351" s="488"/>
      <c r="HJ2351" s="488"/>
      <c r="HK2351" s="488"/>
      <c r="HL2351" s="488"/>
      <c r="HM2351" s="488"/>
      <c r="HN2351" s="488"/>
      <c r="HO2351" s="488"/>
      <c r="HP2351" s="488"/>
      <c r="HQ2351" s="488"/>
      <c r="HR2351" s="488"/>
      <c r="HS2351" s="488"/>
      <c r="HT2351" s="488"/>
      <c r="HU2351" s="488"/>
      <c r="HV2351" s="488"/>
      <c r="HW2351" s="488"/>
      <c r="HX2351" s="488"/>
      <c r="HY2351" s="488"/>
      <c r="HZ2351" s="488"/>
      <c r="IA2351" s="488"/>
      <c r="IB2351" s="488"/>
      <c r="IC2351" s="488"/>
      <c r="ID2351" s="488"/>
      <c r="IE2351" s="488"/>
      <c r="IF2351" s="488"/>
      <c r="IG2351" s="488"/>
      <c r="IH2351" s="488"/>
    </row>
    <row r="2352" spans="1:242" s="566" customFormat="1" hidden="1" x14ac:dyDescent="0.25">
      <c r="A2352" s="488"/>
      <c r="B2352" s="266">
        <v>645</v>
      </c>
      <c r="C2352" s="207">
        <v>44193</v>
      </c>
      <c r="D2352" s="206" t="s">
        <v>4665</v>
      </c>
      <c r="E2352" s="429"/>
      <c r="F2352" s="206" t="s">
        <v>4676</v>
      </c>
      <c r="G2352" s="430" t="s">
        <v>561</v>
      </c>
      <c r="H2352" s="313"/>
      <c r="I2352" s="209">
        <v>680000</v>
      </c>
      <c r="J2352" s="434">
        <f t="shared" si="38"/>
        <v>21351708</v>
      </c>
      <c r="K2352" s="212" t="s">
        <v>3267</v>
      </c>
      <c r="L2352" s="530"/>
      <c r="M2352" s="488"/>
      <c r="N2352" s="530"/>
      <c r="O2352" s="530"/>
      <c r="P2352" s="530"/>
      <c r="Q2352" s="530"/>
      <c r="R2352" s="530"/>
      <c r="S2352" s="530"/>
      <c r="T2352" s="530"/>
      <c r="U2352" s="530"/>
      <c r="V2352" s="530"/>
      <c r="W2352" s="530"/>
      <c r="X2352" s="530"/>
      <c r="Y2352" s="530"/>
      <c r="Z2352" s="530"/>
      <c r="AA2352" s="530"/>
      <c r="AB2352" s="530"/>
      <c r="AC2352" s="530"/>
      <c r="AD2352" s="530"/>
      <c r="AE2352" s="530"/>
      <c r="AF2352" s="530"/>
      <c r="AG2352" s="530"/>
      <c r="AH2352" s="530"/>
      <c r="AI2352" s="530"/>
      <c r="AJ2352" s="488"/>
      <c r="AK2352" s="488"/>
      <c r="AL2352" s="488"/>
      <c r="AM2352" s="488"/>
      <c r="AN2352" s="488"/>
      <c r="AO2352" s="488"/>
      <c r="AP2352" s="488"/>
      <c r="AQ2352" s="488"/>
      <c r="AR2352" s="488"/>
      <c r="AS2352" s="488"/>
      <c r="AT2352" s="488"/>
      <c r="AU2352" s="488"/>
      <c r="AV2352" s="488"/>
      <c r="AW2352" s="488"/>
      <c r="AX2352" s="488"/>
      <c r="AY2352" s="488"/>
      <c r="AZ2352" s="488"/>
      <c r="BA2352" s="488"/>
      <c r="BB2352" s="488"/>
      <c r="BC2352" s="488"/>
      <c r="BD2352" s="488"/>
      <c r="BE2352" s="488"/>
      <c r="BF2352" s="488"/>
      <c r="BG2352" s="488"/>
      <c r="BH2352" s="488"/>
      <c r="BI2352" s="488"/>
      <c r="BJ2352" s="488"/>
      <c r="BK2352" s="488"/>
      <c r="BL2352" s="488"/>
      <c r="BM2352" s="488"/>
      <c r="BN2352" s="488"/>
      <c r="BO2352" s="488"/>
      <c r="BP2352" s="488"/>
      <c r="BQ2352" s="488"/>
      <c r="BR2352" s="488"/>
      <c r="BS2352" s="488"/>
      <c r="BT2352" s="488"/>
      <c r="BU2352" s="488"/>
      <c r="BV2352" s="488"/>
      <c r="BW2352" s="488"/>
      <c r="BX2352" s="488"/>
      <c r="BY2352" s="488"/>
      <c r="BZ2352" s="488"/>
      <c r="CA2352" s="488"/>
      <c r="CB2352" s="488"/>
      <c r="CC2352" s="488"/>
      <c r="CD2352" s="488"/>
      <c r="CE2352" s="488"/>
      <c r="CF2352" s="488"/>
      <c r="CG2352" s="488"/>
      <c r="CH2352" s="488"/>
      <c r="CI2352" s="488"/>
      <c r="CJ2352" s="488"/>
      <c r="CK2352" s="488"/>
      <c r="CL2352" s="488"/>
      <c r="CM2352" s="488"/>
      <c r="CN2352" s="488"/>
      <c r="CO2352" s="488"/>
      <c r="CP2352" s="488"/>
      <c r="CQ2352" s="488"/>
      <c r="CR2352" s="488"/>
      <c r="CS2352" s="488"/>
      <c r="CT2352" s="488"/>
      <c r="CU2352" s="488"/>
      <c r="CV2352" s="488"/>
      <c r="CW2352" s="488"/>
      <c r="CX2352" s="488"/>
      <c r="CY2352" s="488"/>
      <c r="CZ2352" s="488"/>
      <c r="DA2352" s="488"/>
      <c r="DB2352" s="488"/>
      <c r="DC2352" s="488"/>
      <c r="DD2352" s="488"/>
      <c r="DE2352" s="488"/>
      <c r="DF2352" s="488"/>
      <c r="DG2352" s="488"/>
      <c r="DH2352" s="488"/>
      <c r="DI2352" s="488"/>
      <c r="DJ2352" s="488"/>
      <c r="DK2352" s="488"/>
      <c r="DL2352" s="488"/>
      <c r="DM2352" s="488"/>
      <c r="DN2352" s="488"/>
      <c r="DO2352" s="488"/>
      <c r="DP2352" s="488"/>
      <c r="DQ2352" s="488"/>
      <c r="DR2352" s="488"/>
      <c r="DS2352" s="488"/>
      <c r="DT2352" s="488"/>
      <c r="DU2352" s="488"/>
      <c r="DV2352" s="488"/>
      <c r="DW2352" s="488"/>
      <c r="DX2352" s="488"/>
      <c r="DY2352" s="488"/>
      <c r="DZ2352" s="488"/>
      <c r="EA2352" s="488"/>
      <c r="EB2352" s="488"/>
      <c r="EC2352" s="488"/>
      <c r="ED2352" s="488"/>
      <c r="EE2352" s="488"/>
      <c r="EF2352" s="488"/>
      <c r="EG2352" s="488"/>
      <c r="EH2352" s="488"/>
      <c r="EI2352" s="488"/>
      <c r="EJ2352" s="488"/>
      <c r="EK2352" s="488"/>
      <c r="EL2352" s="488"/>
      <c r="EM2352" s="488"/>
      <c r="EN2352" s="488"/>
      <c r="EO2352" s="488"/>
      <c r="EP2352" s="488"/>
      <c r="EQ2352" s="488"/>
      <c r="ER2352" s="488"/>
      <c r="ES2352" s="488"/>
      <c r="ET2352" s="488"/>
      <c r="EU2352" s="488"/>
      <c r="EV2352" s="488"/>
      <c r="EW2352" s="488"/>
      <c r="EX2352" s="488"/>
      <c r="EY2352" s="488"/>
      <c r="EZ2352" s="488"/>
      <c r="FA2352" s="488"/>
      <c r="FB2352" s="488"/>
      <c r="FC2352" s="488"/>
      <c r="FD2352" s="488"/>
      <c r="FE2352" s="488"/>
      <c r="FF2352" s="488"/>
      <c r="FG2352" s="488"/>
      <c r="FH2352" s="488"/>
      <c r="FI2352" s="488"/>
      <c r="FJ2352" s="488"/>
      <c r="FK2352" s="488"/>
      <c r="FL2352" s="488"/>
      <c r="FM2352" s="488"/>
      <c r="FN2352" s="488"/>
      <c r="FO2352" s="488"/>
      <c r="FP2352" s="488"/>
      <c r="FQ2352" s="488"/>
      <c r="FR2352" s="488"/>
      <c r="FS2352" s="488"/>
      <c r="FT2352" s="488"/>
      <c r="FU2352" s="488"/>
      <c r="FV2352" s="488"/>
      <c r="FW2352" s="488"/>
      <c r="FX2352" s="488"/>
      <c r="FY2352" s="488"/>
      <c r="FZ2352" s="488"/>
      <c r="GA2352" s="488"/>
      <c r="GB2352" s="488"/>
      <c r="GC2352" s="488"/>
      <c r="GD2352" s="488"/>
      <c r="GE2352" s="488"/>
      <c r="GF2352" s="488"/>
      <c r="GG2352" s="488"/>
      <c r="GH2352" s="488"/>
      <c r="GI2352" s="488"/>
      <c r="GJ2352" s="488"/>
      <c r="GK2352" s="488"/>
      <c r="GL2352" s="488"/>
      <c r="GM2352" s="488"/>
      <c r="GN2352" s="488"/>
      <c r="GO2352" s="488"/>
      <c r="GP2352" s="488"/>
      <c r="GQ2352" s="488"/>
      <c r="GR2352" s="488"/>
      <c r="GS2352" s="488"/>
      <c r="GT2352" s="488"/>
      <c r="GU2352" s="488"/>
      <c r="GV2352" s="488"/>
      <c r="GW2352" s="488"/>
      <c r="GX2352" s="488"/>
      <c r="GY2352" s="488"/>
      <c r="GZ2352" s="488"/>
      <c r="HA2352" s="488"/>
      <c r="HB2352" s="488"/>
      <c r="HC2352" s="488"/>
      <c r="HD2352" s="488"/>
      <c r="HE2352" s="488"/>
      <c r="HF2352" s="488"/>
      <c r="HG2352" s="488"/>
      <c r="HH2352" s="488"/>
      <c r="HI2352" s="488"/>
      <c r="HJ2352" s="488"/>
      <c r="HK2352" s="488"/>
      <c r="HL2352" s="488"/>
      <c r="HM2352" s="488"/>
      <c r="HN2352" s="488"/>
      <c r="HO2352" s="488"/>
      <c r="HP2352" s="488"/>
      <c r="HQ2352" s="488"/>
      <c r="HR2352" s="488"/>
      <c r="HS2352" s="488"/>
      <c r="HT2352" s="488"/>
      <c r="HU2352" s="488"/>
      <c r="HV2352" s="488"/>
      <c r="HW2352" s="488"/>
      <c r="HX2352" s="488"/>
      <c r="HY2352" s="488"/>
      <c r="HZ2352" s="488"/>
      <c r="IA2352" s="488"/>
      <c r="IB2352" s="488"/>
      <c r="IC2352" s="488"/>
      <c r="ID2352" s="488"/>
      <c r="IE2352" s="488"/>
      <c r="IF2352" s="488"/>
      <c r="IG2352" s="488"/>
      <c r="IH2352" s="488"/>
    </row>
    <row r="2353" spans="1:242" s="566" customFormat="1" hidden="1" x14ac:dyDescent="0.25">
      <c r="A2353" s="488"/>
      <c r="B2353" s="266">
        <v>646</v>
      </c>
      <c r="C2353" s="207">
        <v>44193</v>
      </c>
      <c r="D2353" s="206" t="s">
        <v>4666</v>
      </c>
      <c r="E2353" s="429"/>
      <c r="F2353" s="206"/>
      <c r="G2353" s="430" t="s">
        <v>561</v>
      </c>
      <c r="H2353" s="313">
        <v>560000</v>
      </c>
      <c r="I2353" s="209"/>
      <c r="J2353" s="434">
        <f t="shared" si="38"/>
        <v>21911708</v>
      </c>
      <c r="K2353" s="212" t="s">
        <v>4693</v>
      </c>
      <c r="L2353" s="530"/>
      <c r="M2353" s="488"/>
      <c r="N2353" s="530"/>
      <c r="O2353" s="530"/>
      <c r="P2353" s="530"/>
      <c r="Q2353" s="530"/>
      <c r="R2353" s="530"/>
      <c r="S2353" s="530"/>
      <c r="T2353" s="530"/>
      <c r="U2353" s="530"/>
      <c r="V2353" s="530"/>
      <c r="W2353" s="530"/>
      <c r="X2353" s="530"/>
      <c r="Y2353" s="530"/>
      <c r="Z2353" s="530"/>
      <c r="AA2353" s="530"/>
      <c r="AB2353" s="530"/>
      <c r="AC2353" s="530"/>
      <c r="AD2353" s="530"/>
      <c r="AE2353" s="530"/>
      <c r="AF2353" s="530"/>
      <c r="AG2353" s="530"/>
      <c r="AH2353" s="530"/>
      <c r="AI2353" s="530"/>
      <c r="AJ2353" s="488"/>
      <c r="AK2353" s="488"/>
      <c r="AL2353" s="488"/>
      <c r="AM2353" s="488"/>
      <c r="AN2353" s="488"/>
      <c r="AO2353" s="488"/>
      <c r="AP2353" s="488"/>
      <c r="AQ2353" s="488"/>
      <c r="AR2353" s="488"/>
      <c r="AS2353" s="488"/>
      <c r="AT2353" s="488"/>
      <c r="AU2353" s="488"/>
      <c r="AV2353" s="488"/>
      <c r="AW2353" s="488"/>
      <c r="AX2353" s="488"/>
      <c r="AY2353" s="488"/>
      <c r="AZ2353" s="488"/>
      <c r="BA2353" s="488"/>
      <c r="BB2353" s="488"/>
      <c r="BC2353" s="488"/>
      <c r="BD2353" s="488"/>
      <c r="BE2353" s="488"/>
      <c r="BF2353" s="488"/>
      <c r="BG2353" s="488"/>
      <c r="BH2353" s="488"/>
      <c r="BI2353" s="488"/>
      <c r="BJ2353" s="488"/>
      <c r="BK2353" s="488"/>
      <c r="BL2353" s="488"/>
      <c r="BM2353" s="488"/>
      <c r="BN2353" s="488"/>
      <c r="BO2353" s="488"/>
      <c r="BP2353" s="488"/>
      <c r="BQ2353" s="488"/>
      <c r="BR2353" s="488"/>
      <c r="BS2353" s="488"/>
      <c r="BT2353" s="488"/>
      <c r="BU2353" s="488"/>
      <c r="BV2353" s="488"/>
      <c r="BW2353" s="488"/>
      <c r="BX2353" s="488"/>
      <c r="BY2353" s="488"/>
      <c r="BZ2353" s="488"/>
      <c r="CA2353" s="488"/>
      <c r="CB2353" s="488"/>
      <c r="CC2353" s="488"/>
      <c r="CD2353" s="488"/>
      <c r="CE2353" s="488"/>
      <c r="CF2353" s="488"/>
      <c r="CG2353" s="488"/>
      <c r="CH2353" s="488"/>
      <c r="CI2353" s="488"/>
      <c r="CJ2353" s="488"/>
      <c r="CK2353" s="488"/>
      <c r="CL2353" s="488"/>
      <c r="CM2353" s="488"/>
      <c r="CN2353" s="488"/>
      <c r="CO2353" s="488"/>
      <c r="CP2353" s="488"/>
      <c r="CQ2353" s="488"/>
      <c r="CR2353" s="488"/>
      <c r="CS2353" s="488"/>
      <c r="CT2353" s="488"/>
      <c r="CU2353" s="488"/>
      <c r="CV2353" s="488"/>
      <c r="CW2353" s="488"/>
      <c r="CX2353" s="488"/>
      <c r="CY2353" s="488"/>
      <c r="CZ2353" s="488"/>
      <c r="DA2353" s="488"/>
      <c r="DB2353" s="488"/>
      <c r="DC2353" s="488"/>
      <c r="DD2353" s="488"/>
      <c r="DE2353" s="488"/>
      <c r="DF2353" s="488"/>
      <c r="DG2353" s="488"/>
      <c r="DH2353" s="488"/>
      <c r="DI2353" s="488"/>
      <c r="DJ2353" s="488"/>
      <c r="DK2353" s="488"/>
      <c r="DL2353" s="488"/>
      <c r="DM2353" s="488"/>
      <c r="DN2353" s="488"/>
      <c r="DO2353" s="488"/>
      <c r="DP2353" s="488"/>
      <c r="DQ2353" s="488"/>
      <c r="DR2353" s="488"/>
      <c r="DS2353" s="488"/>
      <c r="DT2353" s="488"/>
      <c r="DU2353" s="488"/>
      <c r="DV2353" s="488"/>
      <c r="DW2353" s="488"/>
      <c r="DX2353" s="488"/>
      <c r="DY2353" s="488"/>
      <c r="DZ2353" s="488"/>
      <c r="EA2353" s="488"/>
      <c r="EB2353" s="488"/>
      <c r="EC2353" s="488"/>
      <c r="ED2353" s="488"/>
      <c r="EE2353" s="488"/>
      <c r="EF2353" s="488"/>
      <c r="EG2353" s="488"/>
      <c r="EH2353" s="488"/>
      <c r="EI2353" s="488"/>
      <c r="EJ2353" s="488"/>
      <c r="EK2353" s="488"/>
      <c r="EL2353" s="488"/>
      <c r="EM2353" s="488"/>
      <c r="EN2353" s="488"/>
      <c r="EO2353" s="488"/>
      <c r="EP2353" s="488"/>
      <c r="EQ2353" s="488"/>
      <c r="ER2353" s="488"/>
      <c r="ES2353" s="488"/>
      <c r="ET2353" s="488"/>
      <c r="EU2353" s="488"/>
      <c r="EV2353" s="488"/>
      <c r="EW2353" s="488"/>
      <c r="EX2353" s="488"/>
      <c r="EY2353" s="488"/>
      <c r="EZ2353" s="488"/>
      <c r="FA2353" s="488"/>
      <c r="FB2353" s="488"/>
      <c r="FC2353" s="488"/>
      <c r="FD2353" s="488"/>
      <c r="FE2353" s="488"/>
      <c r="FF2353" s="488"/>
      <c r="FG2353" s="488"/>
      <c r="FH2353" s="488"/>
      <c r="FI2353" s="488"/>
      <c r="FJ2353" s="488"/>
      <c r="FK2353" s="488"/>
      <c r="FL2353" s="488"/>
      <c r="FM2353" s="488"/>
      <c r="FN2353" s="488"/>
      <c r="FO2353" s="488"/>
      <c r="FP2353" s="488"/>
      <c r="FQ2353" s="488"/>
      <c r="FR2353" s="488"/>
      <c r="FS2353" s="488"/>
      <c r="FT2353" s="488"/>
      <c r="FU2353" s="488"/>
      <c r="FV2353" s="488"/>
      <c r="FW2353" s="488"/>
      <c r="FX2353" s="488"/>
      <c r="FY2353" s="488"/>
      <c r="FZ2353" s="488"/>
      <c r="GA2353" s="488"/>
      <c r="GB2353" s="488"/>
      <c r="GC2353" s="488"/>
      <c r="GD2353" s="488"/>
      <c r="GE2353" s="488"/>
      <c r="GF2353" s="488"/>
      <c r="GG2353" s="488"/>
      <c r="GH2353" s="488"/>
      <c r="GI2353" s="488"/>
      <c r="GJ2353" s="488"/>
      <c r="GK2353" s="488"/>
      <c r="GL2353" s="488"/>
      <c r="GM2353" s="488"/>
      <c r="GN2353" s="488"/>
      <c r="GO2353" s="488"/>
      <c r="GP2353" s="488"/>
      <c r="GQ2353" s="488"/>
      <c r="GR2353" s="488"/>
      <c r="GS2353" s="488"/>
      <c r="GT2353" s="488"/>
      <c r="GU2353" s="488"/>
      <c r="GV2353" s="488"/>
      <c r="GW2353" s="488"/>
      <c r="GX2353" s="488"/>
      <c r="GY2353" s="488"/>
      <c r="GZ2353" s="488"/>
      <c r="HA2353" s="488"/>
      <c r="HB2353" s="488"/>
      <c r="HC2353" s="488"/>
      <c r="HD2353" s="488"/>
      <c r="HE2353" s="488"/>
      <c r="HF2353" s="488"/>
      <c r="HG2353" s="488"/>
      <c r="HH2353" s="488"/>
      <c r="HI2353" s="488"/>
      <c r="HJ2353" s="488"/>
      <c r="HK2353" s="488"/>
      <c r="HL2353" s="488"/>
      <c r="HM2353" s="488"/>
      <c r="HN2353" s="488"/>
      <c r="HO2353" s="488"/>
      <c r="HP2353" s="488"/>
      <c r="HQ2353" s="488"/>
      <c r="HR2353" s="488"/>
      <c r="HS2353" s="488"/>
      <c r="HT2353" s="488"/>
      <c r="HU2353" s="488"/>
      <c r="HV2353" s="488"/>
      <c r="HW2353" s="488"/>
      <c r="HX2353" s="488"/>
      <c r="HY2353" s="488"/>
      <c r="HZ2353" s="488"/>
      <c r="IA2353" s="488"/>
      <c r="IB2353" s="488"/>
      <c r="IC2353" s="488"/>
      <c r="ID2353" s="488"/>
      <c r="IE2353" s="488"/>
      <c r="IF2353" s="488"/>
      <c r="IG2353" s="488"/>
      <c r="IH2353" s="488"/>
    </row>
    <row r="2354" spans="1:242" s="566" customFormat="1" hidden="1" x14ac:dyDescent="0.25">
      <c r="A2354" s="488"/>
      <c r="B2354" s="266">
        <v>647</v>
      </c>
      <c r="C2354" s="207">
        <v>44193</v>
      </c>
      <c r="D2354" s="206" t="s">
        <v>4667</v>
      </c>
      <c r="E2354" s="429"/>
      <c r="F2354" s="206" t="s">
        <v>4677</v>
      </c>
      <c r="G2354" s="430" t="s">
        <v>561</v>
      </c>
      <c r="H2354" s="313"/>
      <c r="I2354" s="209">
        <v>560000</v>
      </c>
      <c r="J2354" s="434">
        <f t="shared" si="38"/>
        <v>21351708</v>
      </c>
      <c r="K2354" s="212" t="s">
        <v>3267</v>
      </c>
      <c r="L2354" s="530"/>
      <c r="M2354" s="488"/>
      <c r="N2354" s="530"/>
      <c r="O2354" s="530"/>
      <c r="P2354" s="530"/>
      <c r="Q2354" s="530"/>
      <c r="R2354" s="530"/>
      <c r="S2354" s="530"/>
      <c r="T2354" s="530"/>
      <c r="U2354" s="530"/>
      <c r="V2354" s="530"/>
      <c r="W2354" s="530"/>
      <c r="X2354" s="530"/>
      <c r="Y2354" s="530"/>
      <c r="Z2354" s="530"/>
      <c r="AA2354" s="530"/>
      <c r="AB2354" s="530"/>
      <c r="AC2354" s="530"/>
      <c r="AD2354" s="530"/>
      <c r="AE2354" s="530"/>
      <c r="AF2354" s="530"/>
      <c r="AG2354" s="530"/>
      <c r="AH2354" s="530"/>
      <c r="AI2354" s="530"/>
      <c r="AJ2354" s="488"/>
      <c r="AK2354" s="488"/>
      <c r="AL2354" s="488"/>
      <c r="AM2354" s="488"/>
      <c r="AN2354" s="488"/>
      <c r="AO2354" s="488"/>
      <c r="AP2354" s="488"/>
      <c r="AQ2354" s="488"/>
      <c r="AR2354" s="488"/>
      <c r="AS2354" s="488"/>
      <c r="AT2354" s="488"/>
      <c r="AU2354" s="488"/>
      <c r="AV2354" s="488"/>
      <c r="AW2354" s="488"/>
      <c r="AX2354" s="488"/>
      <c r="AY2354" s="488"/>
      <c r="AZ2354" s="488"/>
      <c r="BA2354" s="488"/>
      <c r="BB2354" s="488"/>
      <c r="BC2354" s="488"/>
      <c r="BD2354" s="488"/>
      <c r="BE2354" s="488"/>
      <c r="BF2354" s="488"/>
      <c r="BG2354" s="488"/>
      <c r="BH2354" s="488"/>
      <c r="BI2354" s="488"/>
      <c r="BJ2354" s="488"/>
      <c r="BK2354" s="488"/>
      <c r="BL2354" s="488"/>
      <c r="BM2354" s="488"/>
      <c r="BN2354" s="488"/>
      <c r="BO2354" s="488"/>
      <c r="BP2354" s="488"/>
      <c r="BQ2354" s="488"/>
      <c r="BR2354" s="488"/>
      <c r="BS2354" s="488"/>
      <c r="BT2354" s="488"/>
      <c r="BU2354" s="488"/>
      <c r="BV2354" s="488"/>
      <c r="BW2354" s="488"/>
      <c r="BX2354" s="488"/>
      <c r="BY2354" s="488"/>
      <c r="BZ2354" s="488"/>
      <c r="CA2354" s="488"/>
      <c r="CB2354" s="488"/>
      <c r="CC2354" s="488"/>
      <c r="CD2354" s="488"/>
      <c r="CE2354" s="488"/>
      <c r="CF2354" s="488"/>
      <c r="CG2354" s="488"/>
      <c r="CH2354" s="488"/>
      <c r="CI2354" s="488"/>
      <c r="CJ2354" s="488"/>
      <c r="CK2354" s="488"/>
      <c r="CL2354" s="488"/>
      <c r="CM2354" s="488"/>
      <c r="CN2354" s="488"/>
      <c r="CO2354" s="488"/>
      <c r="CP2354" s="488"/>
      <c r="CQ2354" s="488"/>
      <c r="CR2354" s="488"/>
      <c r="CS2354" s="488"/>
      <c r="CT2354" s="488"/>
      <c r="CU2354" s="488"/>
      <c r="CV2354" s="488"/>
      <c r="CW2354" s="488"/>
      <c r="CX2354" s="488"/>
      <c r="CY2354" s="488"/>
      <c r="CZ2354" s="488"/>
      <c r="DA2354" s="488"/>
      <c r="DB2354" s="488"/>
      <c r="DC2354" s="488"/>
      <c r="DD2354" s="488"/>
      <c r="DE2354" s="488"/>
      <c r="DF2354" s="488"/>
      <c r="DG2354" s="488"/>
      <c r="DH2354" s="488"/>
      <c r="DI2354" s="488"/>
      <c r="DJ2354" s="488"/>
      <c r="DK2354" s="488"/>
      <c r="DL2354" s="488"/>
      <c r="DM2354" s="488"/>
      <c r="DN2354" s="488"/>
      <c r="DO2354" s="488"/>
      <c r="DP2354" s="488"/>
      <c r="DQ2354" s="488"/>
      <c r="DR2354" s="488"/>
      <c r="DS2354" s="488"/>
      <c r="DT2354" s="488"/>
      <c r="DU2354" s="488"/>
      <c r="DV2354" s="488"/>
      <c r="DW2354" s="488"/>
      <c r="DX2354" s="488"/>
      <c r="DY2354" s="488"/>
      <c r="DZ2354" s="488"/>
      <c r="EA2354" s="488"/>
      <c r="EB2354" s="488"/>
      <c r="EC2354" s="488"/>
      <c r="ED2354" s="488"/>
      <c r="EE2354" s="488"/>
      <c r="EF2354" s="488"/>
      <c r="EG2354" s="488"/>
      <c r="EH2354" s="488"/>
      <c r="EI2354" s="488"/>
      <c r="EJ2354" s="488"/>
      <c r="EK2354" s="488"/>
      <c r="EL2354" s="488"/>
      <c r="EM2354" s="488"/>
      <c r="EN2354" s="488"/>
      <c r="EO2354" s="488"/>
      <c r="EP2354" s="488"/>
      <c r="EQ2354" s="488"/>
      <c r="ER2354" s="488"/>
      <c r="ES2354" s="488"/>
      <c r="ET2354" s="488"/>
      <c r="EU2354" s="488"/>
      <c r="EV2354" s="488"/>
      <c r="EW2354" s="488"/>
      <c r="EX2354" s="488"/>
      <c r="EY2354" s="488"/>
      <c r="EZ2354" s="488"/>
      <c r="FA2354" s="488"/>
      <c r="FB2354" s="488"/>
      <c r="FC2354" s="488"/>
      <c r="FD2354" s="488"/>
      <c r="FE2354" s="488"/>
      <c r="FF2354" s="488"/>
      <c r="FG2354" s="488"/>
      <c r="FH2354" s="488"/>
      <c r="FI2354" s="488"/>
      <c r="FJ2354" s="488"/>
      <c r="FK2354" s="488"/>
      <c r="FL2354" s="488"/>
      <c r="FM2354" s="488"/>
      <c r="FN2354" s="488"/>
      <c r="FO2354" s="488"/>
      <c r="FP2354" s="488"/>
      <c r="FQ2354" s="488"/>
      <c r="FR2354" s="488"/>
      <c r="FS2354" s="488"/>
      <c r="FT2354" s="488"/>
      <c r="FU2354" s="488"/>
      <c r="FV2354" s="488"/>
      <c r="FW2354" s="488"/>
      <c r="FX2354" s="488"/>
      <c r="FY2354" s="488"/>
      <c r="FZ2354" s="488"/>
      <c r="GA2354" s="488"/>
      <c r="GB2354" s="488"/>
      <c r="GC2354" s="488"/>
      <c r="GD2354" s="488"/>
      <c r="GE2354" s="488"/>
      <c r="GF2354" s="488"/>
      <c r="GG2354" s="488"/>
      <c r="GH2354" s="488"/>
      <c r="GI2354" s="488"/>
      <c r="GJ2354" s="488"/>
      <c r="GK2354" s="488"/>
      <c r="GL2354" s="488"/>
      <c r="GM2354" s="488"/>
      <c r="GN2354" s="488"/>
      <c r="GO2354" s="488"/>
      <c r="GP2354" s="488"/>
      <c r="GQ2354" s="488"/>
      <c r="GR2354" s="488"/>
      <c r="GS2354" s="488"/>
      <c r="GT2354" s="488"/>
      <c r="GU2354" s="488"/>
      <c r="GV2354" s="488"/>
      <c r="GW2354" s="488"/>
      <c r="GX2354" s="488"/>
      <c r="GY2354" s="488"/>
      <c r="GZ2354" s="488"/>
      <c r="HA2354" s="488"/>
      <c r="HB2354" s="488"/>
      <c r="HC2354" s="488"/>
      <c r="HD2354" s="488"/>
      <c r="HE2354" s="488"/>
      <c r="HF2354" s="488"/>
      <c r="HG2354" s="488"/>
      <c r="HH2354" s="488"/>
      <c r="HI2354" s="488"/>
      <c r="HJ2354" s="488"/>
      <c r="HK2354" s="488"/>
      <c r="HL2354" s="488"/>
      <c r="HM2354" s="488"/>
      <c r="HN2354" s="488"/>
      <c r="HO2354" s="488"/>
      <c r="HP2354" s="488"/>
      <c r="HQ2354" s="488"/>
      <c r="HR2354" s="488"/>
      <c r="HS2354" s="488"/>
      <c r="HT2354" s="488"/>
      <c r="HU2354" s="488"/>
      <c r="HV2354" s="488"/>
      <c r="HW2354" s="488"/>
      <c r="HX2354" s="488"/>
      <c r="HY2354" s="488"/>
      <c r="HZ2354" s="488"/>
      <c r="IA2354" s="488"/>
      <c r="IB2354" s="488"/>
      <c r="IC2354" s="488"/>
      <c r="ID2354" s="488"/>
      <c r="IE2354" s="488"/>
      <c r="IF2354" s="488"/>
      <c r="IG2354" s="488"/>
      <c r="IH2354" s="488"/>
    </row>
    <row r="2355" spans="1:242" hidden="1" x14ac:dyDescent="0.25">
      <c r="B2355" s="266">
        <v>649</v>
      </c>
      <c r="C2355" s="207">
        <v>44194</v>
      </c>
      <c r="D2355" s="206" t="s">
        <v>4671</v>
      </c>
      <c r="E2355" s="206"/>
      <c r="F2355" s="206"/>
      <c r="G2355" s="208" t="s">
        <v>561</v>
      </c>
      <c r="H2355" s="313">
        <v>450000</v>
      </c>
      <c r="I2355" s="209"/>
      <c r="J2355" s="434">
        <f t="shared" si="38"/>
        <v>21801708</v>
      </c>
      <c r="K2355" s="212" t="s">
        <v>4395</v>
      </c>
    </row>
    <row r="2356" spans="1:242" hidden="1" x14ac:dyDescent="0.25">
      <c r="B2356" s="266">
        <v>650</v>
      </c>
      <c r="C2356" s="207">
        <v>44194</v>
      </c>
      <c r="D2356" s="206" t="s">
        <v>3966</v>
      </c>
      <c r="E2356" s="206"/>
      <c r="F2356" s="206" t="s">
        <v>4670</v>
      </c>
      <c r="G2356" s="208" t="s">
        <v>1885</v>
      </c>
      <c r="H2356" s="313"/>
      <c r="I2356" s="209">
        <v>450000</v>
      </c>
      <c r="J2356" s="434">
        <f t="shared" si="38"/>
        <v>21351708</v>
      </c>
      <c r="K2356" s="212" t="s">
        <v>3267</v>
      </c>
    </row>
    <row r="2357" spans="1:242" hidden="1" x14ac:dyDescent="0.25">
      <c r="B2357" s="266">
        <v>648</v>
      </c>
      <c r="C2357" s="207">
        <v>44194</v>
      </c>
      <c r="D2357" s="206" t="s">
        <v>4650</v>
      </c>
      <c r="E2357" s="206"/>
      <c r="F2357" s="206"/>
      <c r="G2357" s="208" t="s">
        <v>1885</v>
      </c>
      <c r="H2357" s="313">
        <v>300000</v>
      </c>
      <c r="I2357" s="209"/>
      <c r="J2357" s="434">
        <f t="shared" si="38"/>
        <v>21651708</v>
      </c>
      <c r="K2357" s="212" t="s">
        <v>4694</v>
      </c>
    </row>
    <row r="2358" spans="1:242" hidden="1" x14ac:dyDescent="0.25">
      <c r="B2358" s="266">
        <v>651</v>
      </c>
      <c r="C2358" s="207">
        <v>44194</v>
      </c>
      <c r="D2358" s="206" t="s">
        <v>4651</v>
      </c>
      <c r="E2358" s="206"/>
      <c r="F2358" s="206" t="s">
        <v>4673</v>
      </c>
      <c r="G2358" s="208" t="s">
        <v>1885</v>
      </c>
      <c r="H2358" s="313"/>
      <c r="I2358" s="209">
        <v>327500</v>
      </c>
      <c r="J2358" s="434">
        <f t="shared" si="38"/>
        <v>21324208</v>
      </c>
      <c r="K2358" s="212" t="s">
        <v>3267</v>
      </c>
    </row>
    <row r="2359" spans="1:242" hidden="1" x14ac:dyDescent="0.25">
      <c r="B2359" s="266">
        <v>652</v>
      </c>
      <c r="C2359" s="207">
        <v>44195</v>
      </c>
      <c r="D2359" s="206" t="s">
        <v>4652</v>
      </c>
      <c r="E2359" s="206"/>
      <c r="F2359" s="206" t="s">
        <v>4678</v>
      </c>
      <c r="G2359" s="208" t="s">
        <v>2882</v>
      </c>
      <c r="H2359" s="313"/>
      <c r="I2359" s="209">
        <v>1624500</v>
      </c>
      <c r="J2359" s="434">
        <f t="shared" si="38"/>
        <v>19699708</v>
      </c>
      <c r="K2359" s="212" t="s">
        <v>3267</v>
      </c>
    </row>
    <row r="2360" spans="1:242" hidden="1" x14ac:dyDescent="0.25">
      <c r="B2360" s="266">
        <v>653</v>
      </c>
      <c r="C2360" s="207">
        <v>44195</v>
      </c>
      <c r="D2360" s="206" t="s">
        <v>4653</v>
      </c>
      <c r="E2360" s="206"/>
      <c r="F2360" s="206" t="s">
        <v>4679</v>
      </c>
      <c r="G2360" s="208" t="s">
        <v>2891</v>
      </c>
      <c r="H2360" s="313"/>
      <c r="I2360" s="209">
        <v>8210000</v>
      </c>
      <c r="J2360" s="434">
        <f t="shared" si="38"/>
        <v>11489708</v>
      </c>
      <c r="K2360" s="212" t="s">
        <v>3267</v>
      </c>
    </row>
    <row r="2361" spans="1:242" hidden="1" x14ac:dyDescent="0.25">
      <c r="B2361" s="266">
        <v>654</v>
      </c>
      <c r="C2361" s="207">
        <v>44195</v>
      </c>
      <c r="D2361" s="206" t="s">
        <v>4654</v>
      </c>
      <c r="E2361" s="206"/>
      <c r="F2361" s="206" t="s">
        <v>4680</v>
      </c>
      <c r="G2361" s="208" t="s">
        <v>2891</v>
      </c>
      <c r="H2361" s="313"/>
      <c r="I2361" s="209">
        <v>2210630</v>
      </c>
      <c r="J2361" s="434">
        <f t="shared" si="38"/>
        <v>9279078</v>
      </c>
      <c r="K2361" s="212" t="s">
        <v>3267</v>
      </c>
    </row>
    <row r="2362" spans="1:242" hidden="1" x14ac:dyDescent="0.25">
      <c r="B2362" s="266">
        <v>655</v>
      </c>
      <c r="C2362" s="207">
        <v>44195</v>
      </c>
      <c r="D2362" s="206" t="s">
        <v>4655</v>
      </c>
      <c r="E2362" s="206" t="s">
        <v>4681</v>
      </c>
      <c r="F2362" s="206"/>
      <c r="G2362" s="208" t="s">
        <v>559</v>
      </c>
      <c r="H2362" s="313"/>
      <c r="I2362" s="475">
        <v>300000</v>
      </c>
      <c r="J2362" s="434">
        <f t="shared" si="38"/>
        <v>8979078</v>
      </c>
      <c r="K2362" s="212" t="s">
        <v>4810</v>
      </c>
    </row>
    <row r="2363" spans="1:242" hidden="1" x14ac:dyDescent="0.25">
      <c r="B2363" s="266">
        <v>656</v>
      </c>
      <c r="C2363" s="207">
        <v>44195</v>
      </c>
      <c r="D2363" s="206" t="s">
        <v>4573</v>
      </c>
      <c r="E2363" s="206" t="s">
        <v>4682</v>
      </c>
      <c r="F2363" s="206" t="s">
        <v>4683</v>
      </c>
      <c r="G2363" s="208" t="s">
        <v>681</v>
      </c>
      <c r="H2363" s="313"/>
      <c r="I2363" s="209">
        <v>256000</v>
      </c>
      <c r="J2363" s="434">
        <f t="shared" si="38"/>
        <v>8723078</v>
      </c>
      <c r="K2363" s="212" t="s">
        <v>4695</v>
      </c>
    </row>
    <row r="2364" spans="1:242" hidden="1" x14ac:dyDescent="0.25">
      <c r="B2364" s="266">
        <v>657</v>
      </c>
      <c r="C2364" s="207">
        <v>44196</v>
      </c>
      <c r="D2364" s="206" t="s">
        <v>4656</v>
      </c>
      <c r="E2364" s="206" t="s">
        <v>4684</v>
      </c>
      <c r="F2364" s="206"/>
      <c r="G2364" s="208" t="s">
        <v>561</v>
      </c>
      <c r="H2364" s="313"/>
      <c r="I2364" s="475">
        <v>480000</v>
      </c>
      <c r="J2364" s="434">
        <f t="shared" si="38"/>
        <v>8243078</v>
      </c>
      <c r="K2364" s="212" t="s">
        <v>4753</v>
      </c>
    </row>
    <row r="2365" spans="1:242" hidden="1" x14ac:dyDescent="0.25">
      <c r="B2365" s="266">
        <v>658</v>
      </c>
      <c r="C2365" s="207">
        <v>44196</v>
      </c>
      <c r="D2365" s="206" t="s">
        <v>4668</v>
      </c>
      <c r="E2365" s="206"/>
      <c r="F2365" s="206"/>
      <c r="G2365" s="208" t="s">
        <v>681</v>
      </c>
      <c r="H2365" s="313">
        <v>256000</v>
      </c>
      <c r="I2365" s="209"/>
      <c r="J2365" s="434">
        <f t="shared" si="38"/>
        <v>8499078</v>
      </c>
      <c r="K2365" s="212" t="s">
        <v>4692</v>
      </c>
    </row>
    <row r="2366" spans="1:242" hidden="1" x14ac:dyDescent="0.25">
      <c r="B2366" s="266">
        <v>659</v>
      </c>
      <c r="C2366" s="207">
        <v>44196</v>
      </c>
      <c r="D2366" s="206" t="s">
        <v>4248</v>
      </c>
      <c r="E2366" s="206"/>
      <c r="F2366" s="206" t="s">
        <v>4683</v>
      </c>
      <c r="G2366" s="208" t="s">
        <v>681</v>
      </c>
      <c r="H2366" s="313"/>
      <c r="I2366" s="209">
        <v>256000</v>
      </c>
      <c r="J2366" s="434">
        <f t="shared" si="38"/>
        <v>8243078</v>
      </c>
      <c r="K2366" s="212" t="s">
        <v>3267</v>
      </c>
    </row>
    <row r="2367" spans="1:242" hidden="1" x14ac:dyDescent="0.25">
      <c r="B2367" s="266">
        <v>660</v>
      </c>
      <c r="C2367" s="207">
        <v>44196</v>
      </c>
      <c r="D2367" s="206" t="s">
        <v>4657</v>
      </c>
      <c r="E2367" s="206"/>
      <c r="F2367" s="206" t="s">
        <v>4685</v>
      </c>
      <c r="G2367" s="208" t="s">
        <v>787</v>
      </c>
      <c r="H2367" s="313"/>
      <c r="I2367" s="209">
        <v>331977</v>
      </c>
      <c r="J2367" s="434">
        <f t="shared" si="38"/>
        <v>7911101</v>
      </c>
      <c r="K2367" s="212" t="s">
        <v>3267</v>
      </c>
    </row>
    <row r="2368" spans="1:242" hidden="1" x14ac:dyDescent="0.25">
      <c r="B2368" s="266">
        <v>661</v>
      </c>
      <c r="C2368" s="207">
        <v>44196</v>
      </c>
      <c r="D2368" s="206" t="s">
        <v>4658</v>
      </c>
      <c r="E2368" s="206"/>
      <c r="F2368" s="206" t="s">
        <v>4686</v>
      </c>
      <c r="G2368" s="208" t="s">
        <v>1885</v>
      </c>
      <c r="H2368" s="313"/>
      <c r="I2368" s="209">
        <v>76000</v>
      </c>
      <c r="J2368" s="434">
        <f t="shared" si="38"/>
        <v>7835101</v>
      </c>
      <c r="K2368" s="212" t="s">
        <v>3267</v>
      </c>
    </row>
    <row r="2369" spans="1:242" hidden="1" x14ac:dyDescent="0.25">
      <c r="B2369" s="266">
        <v>662</v>
      </c>
      <c r="C2369" s="207">
        <v>44196</v>
      </c>
      <c r="D2369" s="206" t="s">
        <v>4659</v>
      </c>
      <c r="E2369" s="206"/>
      <c r="F2369" s="206" t="s">
        <v>4687</v>
      </c>
      <c r="G2369" s="208" t="s">
        <v>1885</v>
      </c>
      <c r="H2369" s="313"/>
      <c r="I2369" s="209">
        <v>86200</v>
      </c>
      <c r="J2369" s="434">
        <f t="shared" si="38"/>
        <v>7748901</v>
      </c>
      <c r="K2369" s="212" t="s">
        <v>3267</v>
      </c>
    </row>
    <row r="2370" spans="1:242" hidden="1" x14ac:dyDescent="0.25">
      <c r="B2370" s="266">
        <v>663</v>
      </c>
      <c r="C2370" s="207">
        <v>44196</v>
      </c>
      <c r="D2370" s="206" t="s">
        <v>4660</v>
      </c>
      <c r="E2370" s="206"/>
      <c r="F2370" s="206" t="s">
        <v>4688</v>
      </c>
      <c r="G2370" s="208" t="s">
        <v>1885</v>
      </c>
      <c r="H2370" s="313"/>
      <c r="I2370" s="209">
        <v>39200</v>
      </c>
      <c r="J2370" s="434">
        <f t="shared" si="38"/>
        <v>7709701</v>
      </c>
      <c r="K2370" s="212" t="s">
        <v>3267</v>
      </c>
    </row>
    <row r="2371" spans="1:242" hidden="1" x14ac:dyDescent="0.25">
      <c r="B2371" s="266">
        <v>664</v>
      </c>
      <c r="C2371" s="207">
        <v>44196</v>
      </c>
      <c r="D2371" s="206" t="s">
        <v>4661</v>
      </c>
      <c r="E2371" s="206"/>
      <c r="F2371" s="206" t="s">
        <v>4689</v>
      </c>
      <c r="G2371" s="208" t="s">
        <v>1885</v>
      </c>
      <c r="H2371" s="313"/>
      <c r="I2371" s="209">
        <v>89200</v>
      </c>
      <c r="J2371" s="434">
        <f t="shared" si="38"/>
        <v>7620501</v>
      </c>
      <c r="K2371" s="212" t="s">
        <v>3267</v>
      </c>
    </row>
    <row r="2372" spans="1:242" hidden="1" x14ac:dyDescent="0.25">
      <c r="B2372" s="266">
        <v>665</v>
      </c>
      <c r="C2372" s="207">
        <v>44200</v>
      </c>
      <c r="D2372" s="206" t="s">
        <v>4469</v>
      </c>
      <c r="E2372" s="206" t="s">
        <v>4707</v>
      </c>
      <c r="F2372" s="206"/>
      <c r="G2372" s="208" t="s">
        <v>1885</v>
      </c>
      <c r="H2372" s="313"/>
      <c r="I2372" s="209">
        <v>450000</v>
      </c>
      <c r="J2372" s="434">
        <f t="shared" si="38"/>
        <v>7170501</v>
      </c>
      <c r="K2372" s="212" t="s">
        <v>4727</v>
      </c>
    </row>
    <row r="2373" spans="1:242" s="566" customFormat="1" hidden="1" x14ac:dyDescent="0.25">
      <c r="A2373" s="488"/>
      <c r="B2373" s="266">
        <v>666</v>
      </c>
      <c r="C2373" s="207">
        <v>44200</v>
      </c>
      <c r="D2373" s="429" t="s">
        <v>4696</v>
      </c>
      <c r="E2373" s="429"/>
      <c r="F2373" s="429"/>
      <c r="G2373" s="430"/>
      <c r="H2373" s="577">
        <v>16599499</v>
      </c>
      <c r="I2373" s="581"/>
      <c r="J2373" s="434">
        <f t="shared" si="38"/>
        <v>23770000</v>
      </c>
      <c r="K2373" s="446" t="s">
        <v>3695</v>
      </c>
      <c r="L2373" s="530"/>
      <c r="M2373" s="488"/>
      <c r="N2373" s="530"/>
      <c r="O2373" s="530"/>
      <c r="P2373" s="530"/>
      <c r="Q2373" s="530"/>
      <c r="R2373" s="530"/>
      <c r="S2373" s="530"/>
      <c r="T2373" s="530"/>
      <c r="U2373" s="530"/>
      <c r="V2373" s="530"/>
      <c r="W2373" s="530"/>
      <c r="X2373" s="530"/>
      <c r="Y2373" s="530"/>
      <c r="Z2373" s="530"/>
      <c r="AA2373" s="530"/>
      <c r="AB2373" s="530"/>
      <c r="AC2373" s="530"/>
      <c r="AD2373" s="530"/>
      <c r="AE2373" s="530"/>
      <c r="AF2373" s="530"/>
      <c r="AG2373" s="530"/>
      <c r="AH2373" s="530"/>
      <c r="AI2373" s="530"/>
      <c r="AJ2373" s="488"/>
      <c r="AK2373" s="488"/>
      <c r="AL2373" s="488"/>
      <c r="AM2373" s="488"/>
      <c r="AN2373" s="488"/>
      <c r="AO2373" s="488"/>
      <c r="AP2373" s="488"/>
      <c r="AQ2373" s="488"/>
      <c r="AR2373" s="488"/>
      <c r="AS2373" s="488"/>
      <c r="AT2373" s="488"/>
      <c r="AU2373" s="488"/>
      <c r="AV2373" s="488"/>
      <c r="AW2373" s="488"/>
      <c r="AX2373" s="488"/>
      <c r="AY2373" s="488"/>
      <c r="AZ2373" s="488"/>
      <c r="BA2373" s="488"/>
      <c r="BB2373" s="488"/>
      <c r="BC2373" s="488"/>
      <c r="BD2373" s="488"/>
      <c r="BE2373" s="488"/>
      <c r="BF2373" s="488"/>
      <c r="BG2373" s="488"/>
      <c r="BH2373" s="488"/>
      <c r="BI2373" s="488"/>
      <c r="BJ2373" s="488"/>
      <c r="BK2373" s="488"/>
      <c r="BL2373" s="488"/>
      <c r="BM2373" s="488"/>
      <c r="BN2373" s="488"/>
      <c r="BO2373" s="488"/>
      <c r="BP2373" s="488"/>
      <c r="BQ2373" s="488"/>
      <c r="BR2373" s="488"/>
      <c r="BS2373" s="488"/>
      <c r="BT2373" s="488"/>
      <c r="BU2373" s="488"/>
      <c r="BV2373" s="488"/>
      <c r="BW2373" s="488"/>
      <c r="BX2373" s="488"/>
      <c r="BY2373" s="488"/>
      <c r="BZ2373" s="488"/>
      <c r="CA2373" s="488"/>
      <c r="CB2373" s="488"/>
      <c r="CC2373" s="488"/>
      <c r="CD2373" s="488"/>
      <c r="CE2373" s="488"/>
      <c r="CF2373" s="488"/>
      <c r="CG2373" s="488"/>
      <c r="CH2373" s="488"/>
      <c r="CI2373" s="488"/>
      <c r="CJ2373" s="488"/>
      <c r="CK2373" s="488"/>
      <c r="CL2373" s="488"/>
      <c r="CM2373" s="488"/>
      <c r="CN2373" s="488"/>
      <c r="CO2373" s="488"/>
      <c r="CP2373" s="488"/>
      <c r="CQ2373" s="488"/>
      <c r="CR2373" s="488"/>
      <c r="CS2373" s="488"/>
      <c r="CT2373" s="488"/>
      <c r="CU2373" s="488"/>
      <c r="CV2373" s="488"/>
      <c r="CW2373" s="488"/>
      <c r="CX2373" s="488"/>
      <c r="CY2373" s="488"/>
      <c r="CZ2373" s="488"/>
      <c r="DA2373" s="488"/>
      <c r="DB2373" s="488"/>
      <c r="DC2373" s="488"/>
      <c r="DD2373" s="488"/>
      <c r="DE2373" s="488"/>
      <c r="DF2373" s="488"/>
      <c r="DG2373" s="488"/>
      <c r="DH2373" s="488"/>
      <c r="DI2373" s="488"/>
      <c r="DJ2373" s="488"/>
      <c r="DK2373" s="488"/>
      <c r="DL2373" s="488"/>
      <c r="DM2373" s="488"/>
      <c r="DN2373" s="488"/>
      <c r="DO2373" s="488"/>
      <c r="DP2373" s="488"/>
      <c r="DQ2373" s="488"/>
      <c r="DR2373" s="488"/>
      <c r="DS2373" s="488"/>
      <c r="DT2373" s="488"/>
      <c r="DU2373" s="488"/>
      <c r="DV2373" s="488"/>
      <c r="DW2373" s="488"/>
      <c r="DX2373" s="488"/>
      <c r="DY2373" s="488"/>
      <c r="DZ2373" s="488"/>
      <c r="EA2373" s="488"/>
      <c r="EB2373" s="488"/>
      <c r="EC2373" s="488"/>
      <c r="ED2373" s="488"/>
      <c r="EE2373" s="488"/>
      <c r="EF2373" s="488"/>
      <c r="EG2373" s="488"/>
      <c r="EH2373" s="488"/>
      <c r="EI2373" s="488"/>
      <c r="EJ2373" s="488"/>
      <c r="EK2373" s="488"/>
      <c r="EL2373" s="488"/>
      <c r="EM2373" s="488"/>
      <c r="EN2373" s="488"/>
      <c r="EO2373" s="488"/>
      <c r="EP2373" s="488"/>
      <c r="EQ2373" s="488"/>
      <c r="ER2373" s="488"/>
      <c r="ES2373" s="488"/>
      <c r="ET2373" s="488"/>
      <c r="EU2373" s="488"/>
      <c r="EV2373" s="488"/>
      <c r="EW2373" s="488"/>
      <c r="EX2373" s="488"/>
      <c r="EY2373" s="488"/>
      <c r="EZ2373" s="488"/>
      <c r="FA2373" s="488"/>
      <c r="FB2373" s="488"/>
      <c r="FC2373" s="488"/>
      <c r="FD2373" s="488"/>
      <c r="FE2373" s="488"/>
      <c r="FF2373" s="488"/>
      <c r="FG2373" s="488"/>
      <c r="FH2373" s="488"/>
      <c r="FI2373" s="488"/>
      <c r="FJ2373" s="488"/>
      <c r="FK2373" s="488"/>
      <c r="FL2373" s="488"/>
      <c r="FM2373" s="488"/>
      <c r="FN2373" s="488"/>
      <c r="FO2373" s="488"/>
      <c r="FP2373" s="488"/>
      <c r="FQ2373" s="488"/>
      <c r="FR2373" s="488"/>
      <c r="FS2373" s="488"/>
      <c r="FT2373" s="488"/>
      <c r="FU2373" s="488"/>
      <c r="FV2373" s="488"/>
      <c r="FW2373" s="488"/>
      <c r="FX2373" s="488"/>
      <c r="FY2373" s="488"/>
      <c r="FZ2373" s="488"/>
      <c r="GA2373" s="488"/>
      <c r="GB2373" s="488"/>
      <c r="GC2373" s="488"/>
      <c r="GD2373" s="488"/>
      <c r="GE2373" s="488"/>
      <c r="GF2373" s="488"/>
      <c r="GG2373" s="488"/>
      <c r="GH2373" s="488"/>
      <c r="GI2373" s="488"/>
      <c r="GJ2373" s="488"/>
      <c r="GK2373" s="488"/>
      <c r="GL2373" s="488"/>
      <c r="GM2373" s="488"/>
      <c r="GN2373" s="488"/>
      <c r="GO2373" s="488"/>
      <c r="GP2373" s="488"/>
      <c r="GQ2373" s="488"/>
      <c r="GR2373" s="488"/>
      <c r="GS2373" s="488"/>
      <c r="GT2373" s="488"/>
      <c r="GU2373" s="488"/>
      <c r="GV2373" s="488"/>
      <c r="GW2373" s="488"/>
      <c r="GX2373" s="488"/>
      <c r="GY2373" s="488"/>
      <c r="GZ2373" s="488"/>
      <c r="HA2373" s="488"/>
      <c r="HB2373" s="488"/>
      <c r="HC2373" s="488"/>
      <c r="HD2373" s="488"/>
      <c r="HE2373" s="488"/>
      <c r="HF2373" s="488"/>
      <c r="HG2373" s="488"/>
      <c r="HH2373" s="488"/>
      <c r="HI2373" s="488"/>
      <c r="HJ2373" s="488"/>
      <c r="HK2373" s="488"/>
      <c r="HL2373" s="488"/>
      <c r="HM2373" s="488"/>
      <c r="HN2373" s="488"/>
      <c r="HO2373" s="488"/>
      <c r="HP2373" s="488"/>
      <c r="HQ2373" s="488"/>
      <c r="HR2373" s="488"/>
      <c r="HS2373" s="488"/>
      <c r="HT2373" s="488"/>
      <c r="HU2373" s="488"/>
      <c r="HV2373" s="488"/>
      <c r="HW2373" s="488"/>
      <c r="HX2373" s="488"/>
      <c r="HY2373" s="488"/>
      <c r="HZ2373" s="488"/>
      <c r="IA2373" s="488"/>
      <c r="IB2373" s="488"/>
      <c r="IC2373" s="488"/>
      <c r="ID2373" s="488"/>
      <c r="IE2373" s="488"/>
      <c r="IF2373" s="488"/>
      <c r="IG2373" s="488"/>
      <c r="IH2373" s="488"/>
    </row>
    <row r="2374" spans="1:242" hidden="1" x14ac:dyDescent="0.25">
      <c r="B2374" s="266">
        <v>667</v>
      </c>
      <c r="C2374" s="207">
        <v>44200</v>
      </c>
      <c r="D2374" s="206" t="s">
        <v>4697</v>
      </c>
      <c r="E2374" s="206" t="s">
        <v>5207</v>
      </c>
      <c r="F2374" s="206"/>
      <c r="G2374" s="208" t="s">
        <v>787</v>
      </c>
      <c r="H2374" s="313"/>
      <c r="I2374" s="209">
        <v>1000000</v>
      </c>
      <c r="J2374" s="434">
        <f t="shared" si="38"/>
        <v>22770000</v>
      </c>
      <c r="K2374" s="212" t="s">
        <v>4728</v>
      </c>
    </row>
    <row r="2375" spans="1:242" hidden="1" x14ac:dyDescent="0.25">
      <c r="B2375" s="266">
        <v>668</v>
      </c>
      <c r="C2375" s="207">
        <v>44201</v>
      </c>
      <c r="D2375" s="206" t="s">
        <v>4705</v>
      </c>
      <c r="E2375" s="206"/>
      <c r="F2375" s="206" t="s">
        <v>4985</v>
      </c>
      <c r="G2375" s="208" t="s">
        <v>2991</v>
      </c>
      <c r="H2375" s="313"/>
      <c r="I2375" s="209">
        <v>60000</v>
      </c>
      <c r="J2375" s="434">
        <f t="shared" si="38"/>
        <v>22710000</v>
      </c>
      <c r="K2375" s="212" t="s">
        <v>3267</v>
      </c>
    </row>
    <row r="2376" spans="1:242" hidden="1" x14ac:dyDescent="0.25">
      <c r="B2376" s="266">
        <v>669</v>
      </c>
      <c r="C2376" s="207">
        <v>44201</v>
      </c>
      <c r="D2376" s="206" t="s">
        <v>4698</v>
      </c>
      <c r="E2376" s="206" t="s">
        <v>5208</v>
      </c>
      <c r="F2376" s="206"/>
      <c r="G2376" s="208" t="s">
        <v>2875</v>
      </c>
      <c r="H2376" s="313"/>
      <c r="I2376" s="475">
        <v>1845000</v>
      </c>
      <c r="J2376" s="434">
        <f t="shared" si="38"/>
        <v>20865000</v>
      </c>
      <c r="K2376" s="212" t="s">
        <v>4811</v>
      </c>
    </row>
    <row r="2377" spans="1:242" hidden="1" x14ac:dyDescent="0.25">
      <c r="B2377" s="266">
        <v>670</v>
      </c>
      <c r="C2377" s="207">
        <v>44201</v>
      </c>
      <c r="D2377" s="206" t="s">
        <v>4699</v>
      </c>
      <c r="E2377" s="206" t="s">
        <v>5209</v>
      </c>
      <c r="F2377" s="206"/>
      <c r="G2377" s="208" t="s">
        <v>1885</v>
      </c>
      <c r="H2377" s="313"/>
      <c r="I2377" s="209">
        <v>1200000</v>
      </c>
      <c r="J2377" s="434">
        <f t="shared" si="38"/>
        <v>19665000</v>
      </c>
      <c r="K2377" s="212" t="s">
        <v>4729</v>
      </c>
    </row>
    <row r="2378" spans="1:242" hidden="1" x14ac:dyDescent="0.25">
      <c r="B2378" s="266">
        <v>671</v>
      </c>
      <c r="C2378" s="207">
        <v>44202</v>
      </c>
      <c r="D2378" s="206" t="s">
        <v>4706</v>
      </c>
      <c r="E2378" s="206"/>
      <c r="F2378" s="206" t="s">
        <v>4986</v>
      </c>
      <c r="G2378" s="208" t="s">
        <v>3135</v>
      </c>
      <c r="H2378" s="313"/>
      <c r="I2378" s="209">
        <v>392000</v>
      </c>
      <c r="J2378" s="434">
        <f t="shared" si="38"/>
        <v>19273000</v>
      </c>
      <c r="K2378" s="212" t="s">
        <v>3267</v>
      </c>
    </row>
    <row r="2379" spans="1:242" hidden="1" x14ac:dyDescent="0.25">
      <c r="B2379" s="266">
        <v>672</v>
      </c>
      <c r="C2379" s="207">
        <v>44202</v>
      </c>
      <c r="D2379" s="206" t="s">
        <v>4712</v>
      </c>
      <c r="E2379" s="206"/>
      <c r="F2379" s="206"/>
      <c r="G2379" s="208" t="s">
        <v>1885</v>
      </c>
      <c r="H2379" s="313">
        <v>450000</v>
      </c>
      <c r="I2379" s="209"/>
      <c r="J2379" s="434">
        <f t="shared" si="38"/>
        <v>19723000</v>
      </c>
      <c r="K2379" s="212" t="s">
        <v>4730</v>
      </c>
    </row>
    <row r="2380" spans="1:242" hidden="1" x14ac:dyDescent="0.25">
      <c r="B2380" s="266">
        <v>673</v>
      </c>
      <c r="C2380" s="207">
        <v>44202</v>
      </c>
      <c r="D2380" s="206" t="s">
        <v>4711</v>
      </c>
      <c r="E2380" s="206"/>
      <c r="F2380" s="206" t="s">
        <v>4987</v>
      </c>
      <c r="G2380" s="208" t="s">
        <v>1885</v>
      </c>
      <c r="H2380" s="313"/>
      <c r="I2380" s="209">
        <v>420000</v>
      </c>
      <c r="J2380" s="434">
        <f t="shared" si="38"/>
        <v>19303000</v>
      </c>
      <c r="K2380" s="212" t="s">
        <v>3267</v>
      </c>
    </row>
    <row r="2381" spans="1:242" hidden="1" x14ac:dyDescent="0.25">
      <c r="B2381" s="266">
        <v>674</v>
      </c>
      <c r="C2381" s="207">
        <v>44202</v>
      </c>
      <c r="D2381" s="206" t="s">
        <v>4713</v>
      </c>
      <c r="E2381" s="206"/>
      <c r="F2381" s="206"/>
      <c r="G2381" s="208" t="s">
        <v>1885</v>
      </c>
      <c r="H2381" s="313">
        <v>1200000</v>
      </c>
      <c r="I2381" s="209"/>
      <c r="J2381" s="434">
        <f t="shared" ref="J2381:J2397" si="39">J2380+H2381-I2381</f>
        <v>20503000</v>
      </c>
      <c r="K2381" s="212" t="s">
        <v>4731</v>
      </c>
    </row>
    <row r="2382" spans="1:242" hidden="1" x14ac:dyDescent="0.25">
      <c r="B2382" s="266">
        <v>675</v>
      </c>
      <c r="C2382" s="207">
        <v>44202</v>
      </c>
      <c r="D2382" s="206" t="s">
        <v>4714</v>
      </c>
      <c r="E2382" s="206"/>
      <c r="F2382" s="206" t="s">
        <v>4988</v>
      </c>
      <c r="G2382" s="208" t="s">
        <v>1885</v>
      </c>
      <c r="H2382" s="313"/>
      <c r="I2382" s="209">
        <v>1200000</v>
      </c>
      <c r="J2382" s="434">
        <f t="shared" si="39"/>
        <v>19303000</v>
      </c>
      <c r="K2382" s="212" t="s">
        <v>3267</v>
      </c>
    </row>
    <row r="2383" spans="1:242" hidden="1" x14ac:dyDescent="0.25">
      <c r="B2383" s="266">
        <v>676</v>
      </c>
      <c r="C2383" s="207">
        <v>44202</v>
      </c>
      <c r="D2383" s="206" t="s">
        <v>4700</v>
      </c>
      <c r="E2383" s="206"/>
      <c r="F2383" s="206" t="s">
        <v>4989</v>
      </c>
      <c r="G2383" s="208" t="s">
        <v>3138</v>
      </c>
      <c r="H2383" s="313"/>
      <c r="I2383" s="209">
        <v>452000</v>
      </c>
      <c r="J2383" s="434">
        <f t="shared" si="39"/>
        <v>18851000</v>
      </c>
      <c r="K2383" s="212" t="s">
        <v>3267</v>
      </c>
    </row>
    <row r="2384" spans="1:242" hidden="1" x14ac:dyDescent="0.25">
      <c r="B2384" s="266">
        <v>677</v>
      </c>
      <c r="C2384" s="207">
        <v>44202</v>
      </c>
      <c r="D2384" s="206" t="s">
        <v>4701</v>
      </c>
      <c r="E2384" s="206"/>
      <c r="F2384" s="206" t="s">
        <v>4990</v>
      </c>
      <c r="G2384" s="208" t="s">
        <v>3138</v>
      </c>
      <c r="H2384" s="313"/>
      <c r="I2384" s="209">
        <v>989000</v>
      </c>
      <c r="J2384" s="434">
        <f t="shared" si="39"/>
        <v>17862000</v>
      </c>
      <c r="K2384" s="212" t="s">
        <v>3267</v>
      </c>
    </row>
    <row r="2385" spans="1:242" hidden="1" x14ac:dyDescent="0.25">
      <c r="B2385" s="266">
        <v>678</v>
      </c>
      <c r="C2385" s="207">
        <v>44203</v>
      </c>
      <c r="D2385" s="206" t="s">
        <v>4702</v>
      </c>
      <c r="E2385" s="206"/>
      <c r="F2385" s="206" t="s">
        <v>4991</v>
      </c>
      <c r="G2385" s="208" t="s">
        <v>2320</v>
      </c>
      <c r="H2385" s="313"/>
      <c r="I2385" s="209">
        <v>72000</v>
      </c>
      <c r="J2385" s="434">
        <f t="shared" si="39"/>
        <v>17790000</v>
      </c>
      <c r="K2385" s="212" t="s">
        <v>3267</v>
      </c>
    </row>
    <row r="2386" spans="1:242" hidden="1" x14ac:dyDescent="0.25">
      <c r="B2386" s="266">
        <v>679</v>
      </c>
      <c r="C2386" s="207">
        <v>44203</v>
      </c>
      <c r="D2386" s="206" t="s">
        <v>4703</v>
      </c>
      <c r="E2386" s="206"/>
      <c r="F2386" s="206" t="s">
        <v>4992</v>
      </c>
      <c r="G2386" s="208" t="s">
        <v>2320</v>
      </c>
      <c r="H2386" s="313"/>
      <c r="I2386" s="209">
        <v>1620000</v>
      </c>
      <c r="J2386" s="434">
        <f t="shared" si="39"/>
        <v>16170000</v>
      </c>
      <c r="K2386" s="212" t="s">
        <v>3267</v>
      </c>
    </row>
    <row r="2387" spans="1:242" hidden="1" x14ac:dyDescent="0.25">
      <c r="B2387" s="266">
        <v>680</v>
      </c>
      <c r="C2387" s="207">
        <v>44203</v>
      </c>
      <c r="D2387" s="206" t="s">
        <v>4704</v>
      </c>
      <c r="E2387" s="206"/>
      <c r="F2387" s="206" t="s">
        <v>4993</v>
      </c>
      <c r="G2387" s="208" t="s">
        <v>2320</v>
      </c>
      <c r="H2387" s="313"/>
      <c r="I2387" s="209">
        <v>341000</v>
      </c>
      <c r="J2387" s="434">
        <f t="shared" si="39"/>
        <v>15829000</v>
      </c>
      <c r="K2387" s="212" t="s">
        <v>3267</v>
      </c>
    </row>
    <row r="2388" spans="1:242" hidden="1" x14ac:dyDescent="0.25">
      <c r="B2388" s="266">
        <v>681</v>
      </c>
      <c r="C2388" s="207">
        <v>44204</v>
      </c>
      <c r="D2388" s="206" t="s">
        <v>4716</v>
      </c>
      <c r="E2388" s="206"/>
      <c r="F2388" s="206" t="s">
        <v>4994</v>
      </c>
      <c r="G2388" s="208" t="s">
        <v>1885</v>
      </c>
      <c r="H2388" s="313"/>
      <c r="I2388" s="209">
        <v>106100</v>
      </c>
      <c r="J2388" s="434">
        <f t="shared" si="39"/>
        <v>15722900</v>
      </c>
      <c r="K2388" s="212" t="s">
        <v>3267</v>
      </c>
    </row>
    <row r="2389" spans="1:242" hidden="1" x14ac:dyDescent="0.25">
      <c r="B2389" s="266">
        <v>682</v>
      </c>
      <c r="C2389" s="207">
        <v>44204</v>
      </c>
      <c r="D2389" s="206" t="s">
        <v>4715</v>
      </c>
      <c r="E2389" s="206"/>
      <c r="F2389" s="206" t="s">
        <v>4995</v>
      </c>
      <c r="G2389" s="208" t="s">
        <v>1885</v>
      </c>
      <c r="H2389" s="313"/>
      <c r="I2389" s="209">
        <v>55600</v>
      </c>
      <c r="J2389" s="434">
        <f t="shared" si="39"/>
        <v>15667300</v>
      </c>
      <c r="K2389" s="212" t="s">
        <v>3267</v>
      </c>
    </row>
    <row r="2390" spans="1:242" hidden="1" x14ac:dyDescent="0.25">
      <c r="B2390" s="266">
        <v>683</v>
      </c>
      <c r="C2390" s="207">
        <v>44204</v>
      </c>
      <c r="D2390" s="206" t="s">
        <v>4717</v>
      </c>
      <c r="E2390" s="206"/>
      <c r="F2390" s="206" t="s">
        <v>4996</v>
      </c>
      <c r="G2390" s="208" t="s">
        <v>1885</v>
      </c>
      <c r="H2390" s="313"/>
      <c r="I2390" s="209">
        <v>8700</v>
      </c>
      <c r="J2390" s="434">
        <f t="shared" si="39"/>
        <v>15658600</v>
      </c>
      <c r="K2390" s="212" t="s">
        <v>3267</v>
      </c>
    </row>
    <row r="2391" spans="1:242" hidden="1" x14ac:dyDescent="0.25">
      <c r="B2391" s="266">
        <v>684</v>
      </c>
      <c r="C2391" s="207">
        <v>44204</v>
      </c>
      <c r="D2391" s="206" t="s">
        <v>4718</v>
      </c>
      <c r="E2391" s="206"/>
      <c r="F2391" s="206" t="s">
        <v>4997</v>
      </c>
      <c r="G2391" s="208" t="s">
        <v>1885</v>
      </c>
      <c r="H2391" s="313"/>
      <c r="I2391" s="209">
        <v>75600</v>
      </c>
      <c r="J2391" s="434">
        <f t="shared" si="39"/>
        <v>15583000</v>
      </c>
      <c r="K2391" s="212" t="s">
        <v>3267</v>
      </c>
    </row>
    <row r="2392" spans="1:242" hidden="1" x14ac:dyDescent="0.25">
      <c r="B2392" s="266">
        <v>685</v>
      </c>
      <c r="C2392" s="207">
        <v>44204</v>
      </c>
      <c r="D2392" s="206" t="s">
        <v>4719</v>
      </c>
      <c r="E2392" s="206"/>
      <c r="F2392" s="206" t="s">
        <v>4998</v>
      </c>
      <c r="G2392" s="208" t="s">
        <v>1885</v>
      </c>
      <c r="H2392" s="313"/>
      <c r="I2392" s="209">
        <v>118200</v>
      </c>
      <c r="J2392" s="434">
        <f t="shared" si="39"/>
        <v>15464800</v>
      </c>
      <c r="K2392" s="212" t="s">
        <v>3267</v>
      </c>
    </row>
    <row r="2393" spans="1:242" hidden="1" x14ac:dyDescent="0.25">
      <c r="B2393" s="266">
        <v>686</v>
      </c>
      <c r="C2393" s="207">
        <v>44204</v>
      </c>
      <c r="D2393" s="206" t="s">
        <v>4726</v>
      </c>
      <c r="E2393" s="206" t="s">
        <v>5210</v>
      </c>
      <c r="F2393" s="206" t="s">
        <v>4935</v>
      </c>
      <c r="G2393" s="208" t="s">
        <v>561</v>
      </c>
      <c r="H2393" s="313"/>
      <c r="I2393" s="475">
        <v>600000</v>
      </c>
      <c r="J2393" s="434">
        <f t="shared" si="39"/>
        <v>14864800</v>
      </c>
      <c r="K2393" s="440" t="s">
        <v>4939</v>
      </c>
    </row>
    <row r="2394" spans="1:242" hidden="1" x14ac:dyDescent="0.25">
      <c r="B2394" s="266">
        <v>687</v>
      </c>
      <c r="C2394" s="207">
        <v>44205</v>
      </c>
      <c r="D2394" s="206" t="s">
        <v>4720</v>
      </c>
      <c r="E2394" s="206"/>
      <c r="F2394" s="206"/>
      <c r="G2394" s="208" t="s">
        <v>561</v>
      </c>
      <c r="H2394" s="313">
        <v>480000</v>
      </c>
      <c r="I2394" s="209"/>
      <c r="J2394" s="434">
        <f t="shared" si="39"/>
        <v>15344800</v>
      </c>
      <c r="K2394" s="212" t="s">
        <v>4732</v>
      </c>
    </row>
    <row r="2395" spans="1:242" hidden="1" x14ac:dyDescent="0.25">
      <c r="B2395" s="266">
        <v>688</v>
      </c>
      <c r="C2395" s="207">
        <v>44205</v>
      </c>
      <c r="D2395" s="206" t="s">
        <v>4721</v>
      </c>
      <c r="E2395" s="206"/>
      <c r="F2395" s="206" t="s">
        <v>4999</v>
      </c>
      <c r="G2395" s="208" t="s">
        <v>561</v>
      </c>
      <c r="H2395" s="313"/>
      <c r="I2395" s="209">
        <v>422794</v>
      </c>
      <c r="J2395" s="434">
        <f t="shared" si="39"/>
        <v>14922006</v>
      </c>
      <c r="K2395" s="212" t="s">
        <v>3267</v>
      </c>
    </row>
    <row r="2396" spans="1:242" hidden="1" x14ac:dyDescent="0.25">
      <c r="B2396" s="266">
        <v>689</v>
      </c>
      <c r="C2396" s="207">
        <v>44205</v>
      </c>
      <c r="D2396" s="206" t="s">
        <v>4722</v>
      </c>
      <c r="E2396" s="206"/>
      <c r="F2396" s="206" t="s">
        <v>5000</v>
      </c>
      <c r="G2396" s="208" t="s">
        <v>651</v>
      </c>
      <c r="H2396" s="313"/>
      <c r="I2396" s="209">
        <v>150500</v>
      </c>
      <c r="J2396" s="434">
        <f t="shared" si="39"/>
        <v>14771506</v>
      </c>
      <c r="K2396" s="212" t="s">
        <v>3267</v>
      </c>
    </row>
    <row r="2397" spans="1:242" hidden="1" x14ac:dyDescent="0.25">
      <c r="B2397" s="266">
        <v>690</v>
      </c>
      <c r="C2397" s="207">
        <v>44205</v>
      </c>
      <c r="D2397" s="206" t="s">
        <v>4723</v>
      </c>
      <c r="E2397" s="206"/>
      <c r="F2397" s="206" t="s">
        <v>5001</v>
      </c>
      <c r="G2397" s="208" t="s">
        <v>343</v>
      </c>
      <c r="H2397" s="313"/>
      <c r="I2397" s="209">
        <v>630000</v>
      </c>
      <c r="J2397" s="434">
        <f t="shared" si="39"/>
        <v>14141506</v>
      </c>
      <c r="K2397" s="212" t="s">
        <v>3267</v>
      </c>
    </row>
    <row r="2398" spans="1:242" hidden="1" x14ac:dyDescent="0.25">
      <c r="B2398" s="266">
        <v>691</v>
      </c>
      <c r="C2398" s="207">
        <v>44205</v>
      </c>
      <c r="D2398" s="206" t="s">
        <v>4724</v>
      </c>
      <c r="E2398" s="206"/>
      <c r="F2398" s="206"/>
      <c r="G2398" s="208" t="s">
        <v>787</v>
      </c>
      <c r="H2398" s="313">
        <v>1000000</v>
      </c>
      <c r="I2398" s="209"/>
      <c r="J2398" s="434">
        <f>J2397+H2398-I2398</f>
        <v>15141506</v>
      </c>
      <c r="K2398" s="212" t="s">
        <v>4733</v>
      </c>
    </row>
    <row r="2399" spans="1:242" hidden="1" x14ac:dyDescent="0.25">
      <c r="B2399" s="266">
        <v>692</v>
      </c>
      <c r="C2399" s="207">
        <v>44205</v>
      </c>
      <c r="D2399" s="206" t="s">
        <v>4725</v>
      </c>
      <c r="E2399" s="206"/>
      <c r="F2399" s="206" t="s">
        <v>5002</v>
      </c>
      <c r="G2399" s="208" t="s">
        <v>787</v>
      </c>
      <c r="H2399" s="313"/>
      <c r="I2399" s="209">
        <v>1378790</v>
      </c>
      <c r="J2399" s="434">
        <f t="shared" ref="J2399:J2462" si="40">J2398+H2399-I2399</f>
        <v>13762716</v>
      </c>
      <c r="K2399" s="212" t="s">
        <v>3267</v>
      </c>
    </row>
    <row r="2400" spans="1:242" s="566" customFormat="1" hidden="1" x14ac:dyDescent="0.25">
      <c r="A2400" s="488"/>
      <c r="B2400" s="491">
        <v>693</v>
      </c>
      <c r="C2400" s="428">
        <v>44207</v>
      </c>
      <c r="D2400" s="429" t="s">
        <v>4754</v>
      </c>
      <c r="E2400" s="429"/>
      <c r="F2400" s="429"/>
      <c r="G2400" s="430"/>
      <c r="H2400" s="577">
        <v>8492284</v>
      </c>
      <c r="I2400" s="581"/>
      <c r="J2400" s="444">
        <f t="shared" si="40"/>
        <v>22255000</v>
      </c>
      <c r="K2400" s="446" t="s">
        <v>3695</v>
      </c>
      <c r="L2400" s="530"/>
      <c r="M2400" s="488"/>
      <c r="N2400" s="530"/>
      <c r="O2400" s="530"/>
      <c r="P2400" s="530"/>
      <c r="Q2400" s="530"/>
      <c r="R2400" s="530"/>
      <c r="S2400" s="530"/>
      <c r="T2400" s="530"/>
      <c r="U2400" s="530"/>
      <c r="V2400" s="530"/>
      <c r="W2400" s="530"/>
      <c r="X2400" s="530"/>
      <c r="Y2400" s="530"/>
      <c r="Z2400" s="530"/>
      <c r="AA2400" s="530"/>
      <c r="AB2400" s="530"/>
      <c r="AC2400" s="530"/>
      <c r="AD2400" s="530"/>
      <c r="AE2400" s="530"/>
      <c r="AF2400" s="530"/>
      <c r="AG2400" s="530"/>
      <c r="AH2400" s="530"/>
      <c r="AI2400" s="530"/>
      <c r="AJ2400" s="488"/>
      <c r="AK2400" s="488"/>
      <c r="AL2400" s="488"/>
      <c r="AM2400" s="488"/>
      <c r="AN2400" s="488"/>
      <c r="AO2400" s="488"/>
      <c r="AP2400" s="488"/>
      <c r="AQ2400" s="488"/>
      <c r="AR2400" s="488"/>
      <c r="AS2400" s="488"/>
      <c r="AT2400" s="488"/>
      <c r="AU2400" s="488"/>
      <c r="AV2400" s="488"/>
      <c r="AW2400" s="488"/>
      <c r="AX2400" s="488"/>
      <c r="AY2400" s="488"/>
      <c r="AZ2400" s="488"/>
      <c r="BA2400" s="488"/>
      <c r="BB2400" s="488"/>
      <c r="BC2400" s="488"/>
      <c r="BD2400" s="488"/>
      <c r="BE2400" s="488"/>
      <c r="BF2400" s="488"/>
      <c r="BG2400" s="488"/>
      <c r="BH2400" s="488"/>
      <c r="BI2400" s="488"/>
      <c r="BJ2400" s="488"/>
      <c r="BK2400" s="488"/>
      <c r="BL2400" s="488"/>
      <c r="BM2400" s="488"/>
      <c r="BN2400" s="488"/>
      <c r="BO2400" s="488"/>
      <c r="BP2400" s="488"/>
      <c r="BQ2400" s="488"/>
      <c r="BR2400" s="488"/>
      <c r="BS2400" s="488"/>
      <c r="BT2400" s="488"/>
      <c r="BU2400" s="488"/>
      <c r="BV2400" s="488"/>
      <c r="BW2400" s="488"/>
      <c r="BX2400" s="488"/>
      <c r="BY2400" s="488"/>
      <c r="BZ2400" s="488"/>
      <c r="CA2400" s="488"/>
      <c r="CB2400" s="488"/>
      <c r="CC2400" s="488"/>
      <c r="CD2400" s="488"/>
      <c r="CE2400" s="488"/>
      <c r="CF2400" s="488"/>
      <c r="CG2400" s="488"/>
      <c r="CH2400" s="488"/>
      <c r="CI2400" s="488"/>
      <c r="CJ2400" s="488"/>
      <c r="CK2400" s="488"/>
      <c r="CL2400" s="488"/>
      <c r="CM2400" s="488"/>
      <c r="CN2400" s="488"/>
      <c r="CO2400" s="488"/>
      <c r="CP2400" s="488"/>
      <c r="CQ2400" s="488"/>
      <c r="CR2400" s="488"/>
      <c r="CS2400" s="488"/>
      <c r="CT2400" s="488"/>
      <c r="CU2400" s="488"/>
      <c r="CV2400" s="488"/>
      <c r="CW2400" s="488"/>
      <c r="CX2400" s="488"/>
      <c r="CY2400" s="488"/>
      <c r="CZ2400" s="488"/>
      <c r="DA2400" s="488"/>
      <c r="DB2400" s="488"/>
      <c r="DC2400" s="488"/>
      <c r="DD2400" s="488"/>
      <c r="DE2400" s="488"/>
      <c r="DF2400" s="488"/>
      <c r="DG2400" s="488"/>
      <c r="DH2400" s="488"/>
      <c r="DI2400" s="488"/>
      <c r="DJ2400" s="488"/>
      <c r="DK2400" s="488"/>
      <c r="DL2400" s="488"/>
      <c r="DM2400" s="488"/>
      <c r="DN2400" s="488"/>
      <c r="DO2400" s="488"/>
      <c r="DP2400" s="488"/>
      <c r="DQ2400" s="488"/>
      <c r="DR2400" s="488"/>
      <c r="DS2400" s="488"/>
      <c r="DT2400" s="488"/>
      <c r="DU2400" s="488"/>
      <c r="DV2400" s="488"/>
      <c r="DW2400" s="488"/>
      <c r="DX2400" s="488"/>
      <c r="DY2400" s="488"/>
      <c r="DZ2400" s="488"/>
      <c r="EA2400" s="488"/>
      <c r="EB2400" s="488"/>
      <c r="EC2400" s="488"/>
      <c r="ED2400" s="488"/>
      <c r="EE2400" s="488"/>
      <c r="EF2400" s="488"/>
      <c r="EG2400" s="488"/>
      <c r="EH2400" s="488"/>
      <c r="EI2400" s="488"/>
      <c r="EJ2400" s="488"/>
      <c r="EK2400" s="488"/>
      <c r="EL2400" s="488"/>
      <c r="EM2400" s="488"/>
      <c r="EN2400" s="488"/>
      <c r="EO2400" s="488"/>
      <c r="EP2400" s="488"/>
      <c r="EQ2400" s="488"/>
      <c r="ER2400" s="488"/>
      <c r="ES2400" s="488"/>
      <c r="ET2400" s="488"/>
      <c r="EU2400" s="488"/>
      <c r="EV2400" s="488"/>
      <c r="EW2400" s="488"/>
      <c r="EX2400" s="488"/>
      <c r="EY2400" s="488"/>
      <c r="EZ2400" s="488"/>
      <c r="FA2400" s="488"/>
      <c r="FB2400" s="488"/>
      <c r="FC2400" s="488"/>
      <c r="FD2400" s="488"/>
      <c r="FE2400" s="488"/>
      <c r="FF2400" s="488"/>
      <c r="FG2400" s="488"/>
      <c r="FH2400" s="488"/>
      <c r="FI2400" s="488"/>
      <c r="FJ2400" s="488"/>
      <c r="FK2400" s="488"/>
      <c r="FL2400" s="488"/>
      <c r="FM2400" s="488"/>
      <c r="FN2400" s="488"/>
      <c r="FO2400" s="488"/>
      <c r="FP2400" s="488"/>
      <c r="FQ2400" s="488"/>
      <c r="FR2400" s="488"/>
      <c r="FS2400" s="488"/>
      <c r="FT2400" s="488"/>
      <c r="FU2400" s="488"/>
      <c r="FV2400" s="488"/>
      <c r="FW2400" s="488"/>
      <c r="FX2400" s="488"/>
      <c r="FY2400" s="488"/>
      <c r="FZ2400" s="488"/>
      <c r="GA2400" s="488"/>
      <c r="GB2400" s="488"/>
      <c r="GC2400" s="488"/>
      <c r="GD2400" s="488"/>
      <c r="GE2400" s="488"/>
      <c r="GF2400" s="488"/>
      <c r="GG2400" s="488"/>
      <c r="GH2400" s="488"/>
      <c r="GI2400" s="488"/>
      <c r="GJ2400" s="488"/>
      <c r="GK2400" s="488"/>
      <c r="GL2400" s="488"/>
      <c r="GM2400" s="488"/>
      <c r="GN2400" s="488"/>
      <c r="GO2400" s="488"/>
      <c r="GP2400" s="488"/>
      <c r="GQ2400" s="488"/>
      <c r="GR2400" s="488"/>
      <c r="GS2400" s="488"/>
      <c r="GT2400" s="488"/>
      <c r="GU2400" s="488"/>
      <c r="GV2400" s="488"/>
      <c r="GW2400" s="488"/>
      <c r="GX2400" s="488"/>
      <c r="GY2400" s="488"/>
      <c r="GZ2400" s="488"/>
      <c r="HA2400" s="488"/>
      <c r="HB2400" s="488"/>
      <c r="HC2400" s="488"/>
      <c r="HD2400" s="488"/>
      <c r="HE2400" s="488"/>
      <c r="HF2400" s="488"/>
      <c r="HG2400" s="488"/>
      <c r="HH2400" s="488"/>
      <c r="HI2400" s="488"/>
      <c r="HJ2400" s="488"/>
      <c r="HK2400" s="488"/>
      <c r="HL2400" s="488"/>
      <c r="HM2400" s="488"/>
      <c r="HN2400" s="488"/>
      <c r="HO2400" s="488"/>
      <c r="HP2400" s="488"/>
      <c r="HQ2400" s="488"/>
      <c r="HR2400" s="488"/>
      <c r="HS2400" s="488"/>
      <c r="HT2400" s="488"/>
      <c r="HU2400" s="488"/>
      <c r="HV2400" s="488"/>
      <c r="HW2400" s="488"/>
      <c r="HX2400" s="488"/>
      <c r="HY2400" s="488"/>
      <c r="HZ2400" s="488"/>
      <c r="IA2400" s="488"/>
      <c r="IB2400" s="488"/>
      <c r="IC2400" s="488"/>
      <c r="ID2400" s="488"/>
      <c r="IE2400" s="488"/>
      <c r="IF2400" s="488"/>
      <c r="IG2400" s="488"/>
      <c r="IH2400" s="488"/>
    </row>
    <row r="2401" spans="2:11" s="511" customFormat="1" hidden="1" x14ac:dyDescent="0.25">
      <c r="B2401" s="266">
        <v>694</v>
      </c>
      <c r="C2401" s="207">
        <v>44208</v>
      </c>
      <c r="D2401" s="206" t="s">
        <v>4757</v>
      </c>
      <c r="E2401" s="206"/>
      <c r="F2401" s="206" t="s">
        <v>5003</v>
      </c>
      <c r="G2401" s="208" t="s">
        <v>2302</v>
      </c>
      <c r="H2401" s="313"/>
      <c r="I2401" s="209">
        <v>212710</v>
      </c>
      <c r="J2401" s="434">
        <f t="shared" si="40"/>
        <v>22042290</v>
      </c>
      <c r="K2401" s="212" t="s">
        <v>3267</v>
      </c>
    </row>
    <row r="2402" spans="2:11" s="511" customFormat="1" hidden="1" x14ac:dyDescent="0.25">
      <c r="B2402" s="266">
        <v>695</v>
      </c>
      <c r="C2402" s="207">
        <v>44208</v>
      </c>
      <c r="D2402" s="206" t="s">
        <v>4755</v>
      </c>
      <c r="E2402" s="206"/>
      <c r="F2402" s="206" t="s">
        <v>5004</v>
      </c>
      <c r="G2402" s="208" t="s">
        <v>4804</v>
      </c>
      <c r="H2402" s="313"/>
      <c r="I2402" s="209">
        <v>251544</v>
      </c>
      <c r="J2402" s="434">
        <f t="shared" si="40"/>
        <v>21790746</v>
      </c>
      <c r="K2402" s="212" t="s">
        <v>3267</v>
      </c>
    </row>
    <row r="2403" spans="2:11" s="511" customFormat="1" hidden="1" x14ac:dyDescent="0.25">
      <c r="B2403" s="266">
        <v>696</v>
      </c>
      <c r="C2403" s="207">
        <v>44208</v>
      </c>
      <c r="D2403" s="206" t="s">
        <v>4756</v>
      </c>
      <c r="E2403" s="206"/>
      <c r="F2403" s="206" t="s">
        <v>5005</v>
      </c>
      <c r="G2403" s="208" t="s">
        <v>420</v>
      </c>
      <c r="H2403" s="313"/>
      <c r="I2403" s="209">
        <v>1422500</v>
      </c>
      <c r="J2403" s="434">
        <f t="shared" si="40"/>
        <v>20368246</v>
      </c>
      <c r="K2403" s="212" t="s">
        <v>3267</v>
      </c>
    </row>
    <row r="2404" spans="2:11" s="511" customFormat="1" hidden="1" x14ac:dyDescent="0.25">
      <c r="B2404" s="266">
        <v>697</v>
      </c>
      <c r="C2404" s="207">
        <v>44209</v>
      </c>
      <c r="D2404" s="206" t="s">
        <v>4779</v>
      </c>
      <c r="E2404" s="206" t="s">
        <v>5211</v>
      </c>
      <c r="F2404" s="206"/>
      <c r="G2404" s="208" t="s">
        <v>2320</v>
      </c>
      <c r="H2404" s="313"/>
      <c r="I2404" s="475">
        <v>1100000</v>
      </c>
      <c r="J2404" s="434">
        <f t="shared" si="40"/>
        <v>19268246</v>
      </c>
      <c r="K2404" s="212" t="s">
        <v>4835</v>
      </c>
    </row>
    <row r="2405" spans="2:11" s="511" customFormat="1" hidden="1" x14ac:dyDescent="0.25">
      <c r="B2405" s="266">
        <v>698</v>
      </c>
      <c r="C2405" s="207">
        <v>44209</v>
      </c>
      <c r="D2405" s="206" t="s">
        <v>4807</v>
      </c>
      <c r="E2405" s="206"/>
      <c r="F2405" s="206" t="s">
        <v>5006</v>
      </c>
      <c r="G2405" s="208" t="s">
        <v>4218</v>
      </c>
      <c r="H2405" s="313"/>
      <c r="I2405" s="209">
        <v>5900000</v>
      </c>
      <c r="J2405" s="434">
        <f t="shared" si="40"/>
        <v>13368246</v>
      </c>
      <c r="K2405" s="212" t="s">
        <v>3267</v>
      </c>
    </row>
    <row r="2406" spans="2:11" s="511" customFormat="1" hidden="1" x14ac:dyDescent="0.25">
      <c r="B2406" s="266">
        <v>699</v>
      </c>
      <c r="C2406" s="207">
        <v>44209</v>
      </c>
      <c r="D2406" s="206" t="s">
        <v>4758</v>
      </c>
      <c r="E2406" s="206"/>
      <c r="F2406" s="206" t="s">
        <v>5007</v>
      </c>
      <c r="G2406" s="208" t="s">
        <v>1930</v>
      </c>
      <c r="H2406" s="313"/>
      <c r="I2406" s="209">
        <v>450000</v>
      </c>
      <c r="J2406" s="434">
        <f t="shared" si="40"/>
        <v>12918246</v>
      </c>
      <c r="K2406" s="212" t="s">
        <v>3267</v>
      </c>
    </row>
    <row r="2407" spans="2:11" s="511" customFormat="1" hidden="1" x14ac:dyDescent="0.25">
      <c r="B2407" s="266">
        <v>700</v>
      </c>
      <c r="C2407" s="207">
        <v>44209</v>
      </c>
      <c r="D2407" s="206" t="s">
        <v>4778</v>
      </c>
      <c r="E2407" s="206"/>
      <c r="F2407" s="206"/>
      <c r="G2407" s="208" t="s">
        <v>2875</v>
      </c>
      <c r="H2407" s="313">
        <v>300000</v>
      </c>
      <c r="I2407" s="209"/>
      <c r="J2407" s="434">
        <f t="shared" si="40"/>
        <v>13218246</v>
      </c>
      <c r="K2407" s="212" t="s">
        <v>4808</v>
      </c>
    </row>
    <row r="2408" spans="2:11" s="511" customFormat="1" hidden="1" x14ac:dyDescent="0.25">
      <c r="B2408" s="266">
        <v>701</v>
      </c>
      <c r="C2408" s="207">
        <v>44209</v>
      </c>
      <c r="D2408" s="206" t="s">
        <v>4759</v>
      </c>
      <c r="E2408" s="206"/>
      <c r="F2408" s="206" t="s">
        <v>5008</v>
      </c>
      <c r="G2408" s="208" t="s">
        <v>2875</v>
      </c>
      <c r="H2408" s="313"/>
      <c r="I2408" s="209">
        <v>144000</v>
      </c>
      <c r="J2408" s="434">
        <f t="shared" si="40"/>
        <v>13074246</v>
      </c>
      <c r="K2408" s="212" t="s">
        <v>3267</v>
      </c>
    </row>
    <row r="2409" spans="2:11" s="511" customFormat="1" hidden="1" x14ac:dyDescent="0.25">
      <c r="B2409" s="266">
        <v>702</v>
      </c>
      <c r="C2409" s="207">
        <v>44210</v>
      </c>
      <c r="D2409" s="206" t="s">
        <v>4760</v>
      </c>
      <c r="E2409" s="206"/>
      <c r="F2409" s="206" t="s">
        <v>5009</v>
      </c>
      <c r="G2409" s="208" t="s">
        <v>1885</v>
      </c>
      <c r="H2409" s="313"/>
      <c r="I2409" s="209">
        <v>121000</v>
      </c>
      <c r="J2409" s="434">
        <f t="shared" si="40"/>
        <v>12953246</v>
      </c>
      <c r="K2409" s="212" t="s">
        <v>3267</v>
      </c>
    </row>
    <row r="2410" spans="2:11" s="511" customFormat="1" hidden="1" x14ac:dyDescent="0.25">
      <c r="B2410" s="266">
        <v>703</v>
      </c>
      <c r="C2410" s="207">
        <v>44210</v>
      </c>
      <c r="D2410" s="206" t="s">
        <v>4777</v>
      </c>
      <c r="E2410" s="206"/>
      <c r="F2410" s="206"/>
      <c r="G2410" s="208" t="s">
        <v>2875</v>
      </c>
      <c r="H2410" s="313">
        <v>1845000</v>
      </c>
      <c r="I2410" s="209"/>
      <c r="J2410" s="434">
        <f t="shared" si="40"/>
        <v>14798246</v>
      </c>
      <c r="K2410" s="212" t="s">
        <v>4809</v>
      </c>
    </row>
    <row r="2411" spans="2:11" s="511" customFormat="1" hidden="1" x14ac:dyDescent="0.25">
      <c r="B2411" s="266">
        <v>704</v>
      </c>
      <c r="C2411" s="207">
        <v>44210</v>
      </c>
      <c r="D2411" s="206" t="s">
        <v>4761</v>
      </c>
      <c r="E2411" s="206"/>
      <c r="F2411" s="206" t="s">
        <v>5010</v>
      </c>
      <c r="G2411" s="208" t="s">
        <v>2875</v>
      </c>
      <c r="H2411" s="313"/>
      <c r="I2411" s="209">
        <v>2016500</v>
      </c>
      <c r="J2411" s="434">
        <f t="shared" si="40"/>
        <v>12781746</v>
      </c>
      <c r="K2411" s="212" t="s">
        <v>3267</v>
      </c>
    </row>
    <row r="2412" spans="2:11" s="511" customFormat="1" hidden="1" x14ac:dyDescent="0.25">
      <c r="B2412" s="266">
        <v>705</v>
      </c>
      <c r="C2412" s="207">
        <v>44210</v>
      </c>
      <c r="D2412" s="206" t="s">
        <v>4762</v>
      </c>
      <c r="E2412" s="206"/>
      <c r="F2412" s="206" t="s">
        <v>5011</v>
      </c>
      <c r="G2412" s="208" t="s">
        <v>1885</v>
      </c>
      <c r="H2412" s="313"/>
      <c r="I2412" s="209">
        <v>446000</v>
      </c>
      <c r="J2412" s="434">
        <f t="shared" si="40"/>
        <v>12335746</v>
      </c>
      <c r="K2412" s="212" t="s">
        <v>3267</v>
      </c>
    </row>
    <row r="2413" spans="2:11" s="511" customFormat="1" hidden="1" x14ac:dyDescent="0.25">
      <c r="B2413" s="266">
        <v>706</v>
      </c>
      <c r="C2413" s="207">
        <v>44210</v>
      </c>
      <c r="D2413" s="206" t="s">
        <v>4763</v>
      </c>
      <c r="E2413" s="206"/>
      <c r="F2413" s="206" t="s">
        <v>5012</v>
      </c>
      <c r="G2413" s="208" t="s">
        <v>681</v>
      </c>
      <c r="H2413" s="313"/>
      <c r="I2413" s="209">
        <v>256000</v>
      </c>
      <c r="J2413" s="434">
        <f t="shared" si="40"/>
        <v>12079746</v>
      </c>
      <c r="K2413" s="212" t="s">
        <v>3267</v>
      </c>
    </row>
    <row r="2414" spans="2:11" s="511" customFormat="1" hidden="1" x14ac:dyDescent="0.25">
      <c r="B2414" s="266">
        <v>707</v>
      </c>
      <c r="C2414" s="207">
        <v>44212</v>
      </c>
      <c r="D2414" s="206" t="s">
        <v>4764</v>
      </c>
      <c r="E2414" s="206"/>
      <c r="F2414" s="206" t="s">
        <v>5013</v>
      </c>
      <c r="G2414" s="208" t="s">
        <v>1885</v>
      </c>
      <c r="H2414" s="313"/>
      <c r="I2414" s="209">
        <v>63400</v>
      </c>
      <c r="J2414" s="434">
        <f t="shared" si="40"/>
        <v>12016346</v>
      </c>
      <c r="K2414" s="212" t="s">
        <v>3267</v>
      </c>
    </row>
    <row r="2415" spans="2:11" s="511" customFormat="1" hidden="1" x14ac:dyDescent="0.25">
      <c r="B2415" s="266">
        <v>708</v>
      </c>
      <c r="C2415" s="207">
        <v>44212</v>
      </c>
      <c r="D2415" s="206" t="s">
        <v>4765</v>
      </c>
      <c r="E2415" s="206"/>
      <c r="F2415" s="206" t="s">
        <v>5014</v>
      </c>
      <c r="G2415" s="208" t="s">
        <v>1885</v>
      </c>
      <c r="H2415" s="313"/>
      <c r="I2415" s="209">
        <v>84700</v>
      </c>
      <c r="J2415" s="434">
        <f t="shared" si="40"/>
        <v>11931646</v>
      </c>
      <c r="K2415" s="212" t="s">
        <v>3267</v>
      </c>
    </row>
    <row r="2416" spans="2:11" s="511" customFormat="1" hidden="1" x14ac:dyDescent="0.25">
      <c r="B2416" s="266">
        <v>709</v>
      </c>
      <c r="C2416" s="207">
        <v>44212</v>
      </c>
      <c r="D2416" s="206" t="s">
        <v>4766</v>
      </c>
      <c r="E2416" s="206"/>
      <c r="F2416" s="206" t="s">
        <v>5015</v>
      </c>
      <c r="G2416" s="208" t="s">
        <v>1885</v>
      </c>
      <c r="H2416" s="313"/>
      <c r="I2416" s="209">
        <v>79600</v>
      </c>
      <c r="J2416" s="434">
        <f t="shared" si="40"/>
        <v>11852046</v>
      </c>
      <c r="K2416" s="212" t="s">
        <v>3267</v>
      </c>
    </row>
    <row r="2417" spans="1:242" hidden="1" x14ac:dyDescent="0.25">
      <c r="B2417" s="266">
        <v>710</v>
      </c>
      <c r="C2417" s="207">
        <v>44212</v>
      </c>
      <c r="D2417" s="206" t="s">
        <v>4767</v>
      </c>
      <c r="E2417" s="206"/>
      <c r="F2417" s="206" t="s">
        <v>5016</v>
      </c>
      <c r="G2417" s="208" t="s">
        <v>1885</v>
      </c>
      <c r="H2417" s="313"/>
      <c r="I2417" s="209">
        <v>36700</v>
      </c>
      <c r="J2417" s="434">
        <f t="shared" si="40"/>
        <v>11815346</v>
      </c>
      <c r="K2417" s="212" t="s">
        <v>3267</v>
      </c>
    </row>
    <row r="2418" spans="1:242" hidden="1" x14ac:dyDescent="0.25">
      <c r="B2418" s="266">
        <v>711</v>
      </c>
      <c r="C2418" s="207">
        <v>44212</v>
      </c>
      <c r="D2418" s="206" t="s">
        <v>4768</v>
      </c>
      <c r="E2418" s="206"/>
      <c r="F2418" s="206" t="s">
        <v>5017</v>
      </c>
      <c r="G2418" s="208" t="s">
        <v>1885</v>
      </c>
      <c r="H2418" s="313"/>
      <c r="I2418" s="209">
        <v>47800</v>
      </c>
      <c r="J2418" s="434">
        <f t="shared" si="40"/>
        <v>11767546</v>
      </c>
      <c r="K2418" s="212" t="s">
        <v>3267</v>
      </c>
    </row>
    <row r="2419" spans="1:242" hidden="1" x14ac:dyDescent="0.25">
      <c r="B2419" s="266">
        <v>712</v>
      </c>
      <c r="C2419" s="207">
        <v>44212</v>
      </c>
      <c r="D2419" s="206" t="s">
        <v>4769</v>
      </c>
      <c r="E2419" s="206"/>
      <c r="F2419" s="206" t="s">
        <v>5018</v>
      </c>
      <c r="G2419" s="208" t="s">
        <v>1885</v>
      </c>
      <c r="H2419" s="313"/>
      <c r="I2419" s="209">
        <v>178000</v>
      </c>
      <c r="J2419" s="434">
        <f t="shared" si="40"/>
        <v>11589546</v>
      </c>
      <c r="K2419" s="212" t="s">
        <v>3267</v>
      </c>
    </row>
    <row r="2420" spans="1:242" hidden="1" x14ac:dyDescent="0.25">
      <c r="B2420" s="266">
        <v>713</v>
      </c>
      <c r="C2420" s="207">
        <v>44212</v>
      </c>
      <c r="D2420" s="206" t="s">
        <v>4770</v>
      </c>
      <c r="E2420" s="206"/>
      <c r="F2420" s="206" t="s">
        <v>5019</v>
      </c>
      <c r="G2420" s="208" t="s">
        <v>4805</v>
      </c>
      <c r="H2420" s="313"/>
      <c r="I2420" s="209">
        <v>1000000</v>
      </c>
      <c r="J2420" s="434">
        <f t="shared" si="40"/>
        <v>10589546</v>
      </c>
      <c r="K2420" s="212" t="s">
        <v>3267</v>
      </c>
    </row>
    <row r="2421" spans="1:242" hidden="1" x14ac:dyDescent="0.25">
      <c r="B2421" s="266">
        <v>714</v>
      </c>
      <c r="C2421" s="207">
        <v>44212</v>
      </c>
      <c r="D2421" s="206" t="s">
        <v>4771</v>
      </c>
      <c r="E2421" s="206"/>
      <c r="F2421" s="206" t="s">
        <v>5020</v>
      </c>
      <c r="G2421" s="208" t="s">
        <v>343</v>
      </c>
      <c r="H2421" s="313"/>
      <c r="I2421" s="209">
        <v>600000</v>
      </c>
      <c r="J2421" s="434">
        <f t="shared" si="40"/>
        <v>9989546</v>
      </c>
      <c r="K2421" s="212" t="s">
        <v>3267</v>
      </c>
    </row>
    <row r="2422" spans="1:242" hidden="1" x14ac:dyDescent="0.25">
      <c r="B2422" s="266">
        <v>715</v>
      </c>
      <c r="C2422" s="207">
        <v>44212</v>
      </c>
      <c r="D2422" s="206" t="s">
        <v>4772</v>
      </c>
      <c r="E2422" s="206"/>
      <c r="F2422" s="206" t="s">
        <v>5021</v>
      </c>
      <c r="G2422" s="208" t="s">
        <v>4218</v>
      </c>
      <c r="H2422" s="313"/>
      <c r="I2422" s="209">
        <v>782250</v>
      </c>
      <c r="J2422" s="434">
        <f t="shared" si="40"/>
        <v>9207296</v>
      </c>
      <c r="K2422" s="212" t="s">
        <v>3267</v>
      </c>
    </row>
    <row r="2423" spans="1:242" hidden="1" x14ac:dyDescent="0.25">
      <c r="B2423" s="266">
        <v>716</v>
      </c>
      <c r="C2423" s="207">
        <v>44212</v>
      </c>
      <c r="D2423" s="206" t="s">
        <v>4773</v>
      </c>
      <c r="E2423" s="206"/>
      <c r="F2423" s="206" t="s">
        <v>5022</v>
      </c>
      <c r="G2423" s="208" t="s">
        <v>787</v>
      </c>
      <c r="H2423" s="313"/>
      <c r="I2423" s="209">
        <v>301964</v>
      </c>
      <c r="J2423" s="434">
        <f t="shared" si="40"/>
        <v>8905332</v>
      </c>
      <c r="K2423" s="212" t="s">
        <v>3267</v>
      </c>
    </row>
    <row r="2424" spans="1:242" hidden="1" x14ac:dyDescent="0.25">
      <c r="B2424" s="266">
        <v>717</v>
      </c>
      <c r="C2424" s="207">
        <v>44212</v>
      </c>
      <c r="D2424" s="206" t="s">
        <v>4774</v>
      </c>
      <c r="E2424" s="206"/>
      <c r="F2424" s="206" t="s">
        <v>5023</v>
      </c>
      <c r="G2424" s="208" t="s">
        <v>1885</v>
      </c>
      <c r="H2424" s="313"/>
      <c r="I2424" s="209">
        <v>312300</v>
      </c>
      <c r="J2424" s="434">
        <f t="shared" si="40"/>
        <v>8593032</v>
      </c>
      <c r="K2424" s="212" t="s">
        <v>3267</v>
      </c>
    </row>
    <row r="2425" spans="1:242" hidden="1" x14ac:dyDescent="0.25">
      <c r="B2425" s="266">
        <v>718</v>
      </c>
      <c r="C2425" s="207">
        <v>44212</v>
      </c>
      <c r="D2425" s="206" t="s">
        <v>4775</v>
      </c>
      <c r="E2425" s="206"/>
      <c r="F2425" s="206" t="s">
        <v>5024</v>
      </c>
      <c r="G2425" s="208" t="s">
        <v>4806</v>
      </c>
      <c r="H2425" s="313"/>
      <c r="I2425" s="209">
        <v>248487</v>
      </c>
      <c r="J2425" s="434">
        <f t="shared" si="40"/>
        <v>8344545</v>
      </c>
      <c r="K2425" s="212" t="s">
        <v>3267</v>
      </c>
    </row>
    <row r="2426" spans="1:242" hidden="1" x14ac:dyDescent="0.25">
      <c r="B2426" s="266">
        <v>719</v>
      </c>
      <c r="C2426" s="207">
        <v>44212</v>
      </c>
      <c r="D2426" s="206" t="s">
        <v>4776</v>
      </c>
      <c r="E2426" s="206"/>
      <c r="F2426" s="206" t="s">
        <v>5025</v>
      </c>
      <c r="G2426" s="208" t="s">
        <v>4806</v>
      </c>
      <c r="H2426" s="313"/>
      <c r="I2426" s="209">
        <v>294731</v>
      </c>
      <c r="J2426" s="434">
        <f t="shared" si="40"/>
        <v>8049814</v>
      </c>
      <c r="K2426" s="212" t="s">
        <v>3267</v>
      </c>
    </row>
    <row r="2427" spans="1:242" s="566" customFormat="1" hidden="1" x14ac:dyDescent="0.25">
      <c r="A2427" s="488"/>
      <c r="B2427" s="266">
        <v>720</v>
      </c>
      <c r="C2427" s="428">
        <v>44214</v>
      </c>
      <c r="D2427" s="429" t="s">
        <v>4812</v>
      </c>
      <c r="E2427" s="429"/>
      <c r="F2427" s="429"/>
      <c r="G2427" s="430"/>
      <c r="H2427" s="577">
        <v>15250186</v>
      </c>
      <c r="I2427" s="581"/>
      <c r="J2427" s="444">
        <f t="shared" si="40"/>
        <v>23300000</v>
      </c>
      <c r="K2427" s="446" t="s">
        <v>3695</v>
      </c>
      <c r="L2427" s="530"/>
      <c r="M2427" s="488"/>
      <c r="N2427" s="530"/>
      <c r="O2427" s="530"/>
      <c r="P2427" s="530"/>
      <c r="Q2427" s="530"/>
      <c r="R2427" s="530"/>
      <c r="S2427" s="530"/>
      <c r="T2427" s="530"/>
      <c r="U2427" s="530"/>
      <c r="V2427" s="530"/>
      <c r="W2427" s="530"/>
      <c r="X2427" s="530"/>
      <c r="Y2427" s="530"/>
      <c r="Z2427" s="530"/>
      <c r="AA2427" s="530"/>
      <c r="AB2427" s="530"/>
      <c r="AC2427" s="530"/>
      <c r="AD2427" s="530"/>
      <c r="AE2427" s="530"/>
      <c r="AF2427" s="530"/>
      <c r="AG2427" s="530"/>
      <c r="AH2427" s="530"/>
      <c r="AI2427" s="530"/>
      <c r="AJ2427" s="488"/>
      <c r="AK2427" s="488"/>
      <c r="AL2427" s="488"/>
      <c r="AM2427" s="488"/>
      <c r="AN2427" s="488"/>
      <c r="AO2427" s="488"/>
      <c r="AP2427" s="488"/>
      <c r="AQ2427" s="488"/>
      <c r="AR2427" s="488"/>
      <c r="AS2427" s="488"/>
      <c r="AT2427" s="488"/>
      <c r="AU2427" s="488"/>
      <c r="AV2427" s="488"/>
      <c r="AW2427" s="488"/>
      <c r="AX2427" s="488"/>
      <c r="AY2427" s="488"/>
      <c r="AZ2427" s="488"/>
      <c r="BA2427" s="488"/>
      <c r="BB2427" s="488"/>
      <c r="BC2427" s="488"/>
      <c r="BD2427" s="488"/>
      <c r="BE2427" s="488"/>
      <c r="BF2427" s="488"/>
      <c r="BG2427" s="488"/>
      <c r="BH2427" s="488"/>
      <c r="BI2427" s="488"/>
      <c r="BJ2427" s="488"/>
      <c r="BK2427" s="488"/>
      <c r="BL2427" s="488"/>
      <c r="BM2427" s="488"/>
      <c r="BN2427" s="488"/>
      <c r="BO2427" s="488"/>
      <c r="BP2427" s="488"/>
      <c r="BQ2427" s="488"/>
      <c r="BR2427" s="488"/>
      <c r="BS2427" s="488"/>
      <c r="BT2427" s="488"/>
      <c r="BU2427" s="488"/>
      <c r="BV2427" s="488"/>
      <c r="BW2427" s="488"/>
      <c r="BX2427" s="488"/>
      <c r="BY2427" s="488"/>
      <c r="BZ2427" s="488"/>
      <c r="CA2427" s="488"/>
      <c r="CB2427" s="488"/>
      <c r="CC2427" s="488"/>
      <c r="CD2427" s="488"/>
      <c r="CE2427" s="488"/>
      <c r="CF2427" s="488"/>
      <c r="CG2427" s="488"/>
      <c r="CH2427" s="488"/>
      <c r="CI2427" s="488"/>
      <c r="CJ2427" s="488"/>
      <c r="CK2427" s="488"/>
      <c r="CL2427" s="488"/>
      <c r="CM2427" s="488"/>
      <c r="CN2427" s="488"/>
      <c r="CO2427" s="488"/>
      <c r="CP2427" s="488"/>
      <c r="CQ2427" s="488"/>
      <c r="CR2427" s="488"/>
      <c r="CS2427" s="488"/>
      <c r="CT2427" s="488"/>
      <c r="CU2427" s="488"/>
      <c r="CV2427" s="488"/>
      <c r="CW2427" s="488"/>
      <c r="CX2427" s="488"/>
      <c r="CY2427" s="488"/>
      <c r="CZ2427" s="488"/>
      <c r="DA2427" s="488"/>
      <c r="DB2427" s="488"/>
      <c r="DC2427" s="488"/>
      <c r="DD2427" s="488"/>
      <c r="DE2427" s="488"/>
      <c r="DF2427" s="488"/>
      <c r="DG2427" s="488"/>
      <c r="DH2427" s="488"/>
      <c r="DI2427" s="488"/>
      <c r="DJ2427" s="488"/>
      <c r="DK2427" s="488"/>
      <c r="DL2427" s="488"/>
      <c r="DM2427" s="488"/>
      <c r="DN2427" s="488"/>
      <c r="DO2427" s="488"/>
      <c r="DP2427" s="488"/>
      <c r="DQ2427" s="488"/>
      <c r="DR2427" s="488"/>
      <c r="DS2427" s="488"/>
      <c r="DT2427" s="488"/>
      <c r="DU2427" s="488"/>
      <c r="DV2427" s="488"/>
      <c r="DW2427" s="488"/>
      <c r="DX2427" s="488"/>
      <c r="DY2427" s="488"/>
      <c r="DZ2427" s="488"/>
      <c r="EA2427" s="488"/>
      <c r="EB2427" s="488"/>
      <c r="EC2427" s="488"/>
      <c r="ED2427" s="488"/>
      <c r="EE2427" s="488"/>
      <c r="EF2427" s="488"/>
      <c r="EG2427" s="488"/>
      <c r="EH2427" s="488"/>
      <c r="EI2427" s="488"/>
      <c r="EJ2427" s="488"/>
      <c r="EK2427" s="488"/>
      <c r="EL2427" s="488"/>
      <c r="EM2427" s="488"/>
      <c r="EN2427" s="488"/>
      <c r="EO2427" s="488"/>
      <c r="EP2427" s="488"/>
      <c r="EQ2427" s="488"/>
      <c r="ER2427" s="488"/>
      <c r="ES2427" s="488"/>
      <c r="ET2427" s="488"/>
      <c r="EU2427" s="488"/>
      <c r="EV2427" s="488"/>
      <c r="EW2427" s="488"/>
      <c r="EX2427" s="488"/>
      <c r="EY2427" s="488"/>
      <c r="EZ2427" s="488"/>
      <c r="FA2427" s="488"/>
      <c r="FB2427" s="488"/>
      <c r="FC2427" s="488"/>
      <c r="FD2427" s="488"/>
      <c r="FE2427" s="488"/>
      <c r="FF2427" s="488"/>
      <c r="FG2427" s="488"/>
      <c r="FH2427" s="488"/>
      <c r="FI2427" s="488"/>
      <c r="FJ2427" s="488"/>
      <c r="FK2427" s="488"/>
      <c r="FL2427" s="488"/>
      <c r="FM2427" s="488"/>
      <c r="FN2427" s="488"/>
      <c r="FO2427" s="488"/>
      <c r="FP2427" s="488"/>
      <c r="FQ2427" s="488"/>
      <c r="FR2427" s="488"/>
      <c r="FS2427" s="488"/>
      <c r="FT2427" s="488"/>
      <c r="FU2427" s="488"/>
      <c r="FV2427" s="488"/>
      <c r="FW2427" s="488"/>
      <c r="FX2427" s="488"/>
      <c r="FY2427" s="488"/>
      <c r="FZ2427" s="488"/>
      <c r="GA2427" s="488"/>
      <c r="GB2427" s="488"/>
      <c r="GC2427" s="488"/>
      <c r="GD2427" s="488"/>
      <c r="GE2427" s="488"/>
      <c r="GF2427" s="488"/>
      <c r="GG2427" s="488"/>
      <c r="GH2427" s="488"/>
      <c r="GI2427" s="488"/>
      <c r="GJ2427" s="488"/>
      <c r="GK2427" s="488"/>
      <c r="GL2427" s="488"/>
      <c r="GM2427" s="488"/>
      <c r="GN2427" s="488"/>
      <c r="GO2427" s="488"/>
      <c r="GP2427" s="488"/>
      <c r="GQ2427" s="488"/>
      <c r="GR2427" s="488"/>
      <c r="GS2427" s="488"/>
      <c r="GT2427" s="488"/>
      <c r="GU2427" s="488"/>
      <c r="GV2427" s="488"/>
      <c r="GW2427" s="488"/>
      <c r="GX2427" s="488"/>
      <c r="GY2427" s="488"/>
      <c r="GZ2427" s="488"/>
      <c r="HA2427" s="488"/>
      <c r="HB2427" s="488"/>
      <c r="HC2427" s="488"/>
      <c r="HD2427" s="488"/>
      <c r="HE2427" s="488"/>
      <c r="HF2427" s="488"/>
      <c r="HG2427" s="488"/>
      <c r="HH2427" s="488"/>
      <c r="HI2427" s="488"/>
      <c r="HJ2427" s="488"/>
      <c r="HK2427" s="488"/>
      <c r="HL2427" s="488"/>
      <c r="HM2427" s="488"/>
      <c r="HN2427" s="488"/>
      <c r="HO2427" s="488"/>
      <c r="HP2427" s="488"/>
      <c r="HQ2427" s="488"/>
      <c r="HR2427" s="488"/>
      <c r="HS2427" s="488"/>
      <c r="HT2427" s="488"/>
      <c r="HU2427" s="488"/>
      <c r="HV2427" s="488"/>
      <c r="HW2427" s="488"/>
      <c r="HX2427" s="488"/>
      <c r="HY2427" s="488"/>
      <c r="HZ2427" s="488"/>
      <c r="IA2427" s="488"/>
      <c r="IB2427" s="488"/>
      <c r="IC2427" s="488"/>
      <c r="ID2427" s="488"/>
      <c r="IE2427" s="488"/>
      <c r="IF2427" s="488"/>
      <c r="IG2427" s="488"/>
      <c r="IH2427" s="488"/>
    </row>
    <row r="2428" spans="1:242" hidden="1" x14ac:dyDescent="0.25">
      <c r="B2428" s="266">
        <v>721</v>
      </c>
      <c r="C2428" s="207">
        <v>44214</v>
      </c>
      <c r="D2428" s="206" t="s">
        <v>4813</v>
      </c>
      <c r="E2428" s="206" t="s">
        <v>5212</v>
      </c>
      <c r="F2428" s="206"/>
      <c r="G2428" s="208" t="s">
        <v>561</v>
      </c>
      <c r="H2428" s="313"/>
      <c r="I2428" s="475">
        <v>790000</v>
      </c>
      <c r="J2428" s="434">
        <f t="shared" si="40"/>
        <v>22510000</v>
      </c>
      <c r="K2428" s="212" t="s">
        <v>4836</v>
      </c>
    </row>
    <row r="2429" spans="1:242" hidden="1" x14ac:dyDescent="0.25">
      <c r="B2429" s="266">
        <v>722</v>
      </c>
      <c r="C2429" s="207">
        <v>44215</v>
      </c>
      <c r="D2429" s="206" t="s">
        <v>4816</v>
      </c>
      <c r="E2429" s="206"/>
      <c r="F2429" s="206"/>
      <c r="G2429" s="208" t="s">
        <v>2320</v>
      </c>
      <c r="H2429" s="313">
        <v>1100000</v>
      </c>
      <c r="I2429" s="209"/>
      <c r="J2429" s="434">
        <f t="shared" si="40"/>
        <v>23610000</v>
      </c>
      <c r="K2429" s="212" t="s">
        <v>4837</v>
      </c>
    </row>
    <row r="2430" spans="1:242" hidden="1" x14ac:dyDescent="0.25">
      <c r="B2430" s="266">
        <v>723</v>
      </c>
      <c r="C2430" s="207">
        <v>44215</v>
      </c>
      <c r="D2430" s="206" t="s">
        <v>4815</v>
      </c>
      <c r="E2430" s="206"/>
      <c r="F2430" s="206" t="s">
        <v>5026</v>
      </c>
      <c r="G2430" s="208" t="s">
        <v>2320</v>
      </c>
      <c r="H2430" s="313"/>
      <c r="I2430" s="209">
        <v>751307</v>
      </c>
      <c r="J2430" s="434">
        <f t="shared" si="40"/>
        <v>22858693</v>
      </c>
      <c r="K2430" s="212" t="s">
        <v>3267</v>
      </c>
    </row>
    <row r="2431" spans="1:242" hidden="1" x14ac:dyDescent="0.25">
      <c r="B2431" s="266">
        <v>724</v>
      </c>
      <c r="C2431" s="207">
        <v>44215</v>
      </c>
      <c r="D2431" s="206" t="s">
        <v>4817</v>
      </c>
      <c r="E2431" s="206"/>
      <c r="F2431" s="206" t="s">
        <v>5027</v>
      </c>
      <c r="G2431" s="208" t="s">
        <v>2320</v>
      </c>
      <c r="H2431" s="313"/>
      <c r="I2431" s="209">
        <v>570000</v>
      </c>
      <c r="J2431" s="434">
        <f t="shared" si="40"/>
        <v>22288693</v>
      </c>
      <c r="K2431" s="212" t="s">
        <v>3267</v>
      </c>
    </row>
    <row r="2432" spans="1:242" hidden="1" x14ac:dyDescent="0.25">
      <c r="B2432" s="266">
        <v>725</v>
      </c>
      <c r="C2432" s="207">
        <v>44216</v>
      </c>
      <c r="D2432" s="206" t="s">
        <v>4818</v>
      </c>
      <c r="E2432" s="206"/>
      <c r="F2432" s="206" t="s">
        <v>5028</v>
      </c>
      <c r="G2432" s="208" t="s">
        <v>2891</v>
      </c>
      <c r="H2432" s="313"/>
      <c r="I2432" s="209">
        <v>1790350</v>
      </c>
      <c r="J2432" s="434">
        <f t="shared" si="40"/>
        <v>20498343</v>
      </c>
      <c r="K2432" s="212" t="s">
        <v>3267</v>
      </c>
    </row>
    <row r="2433" spans="2:11" s="511" customFormat="1" hidden="1" x14ac:dyDescent="0.25">
      <c r="B2433" s="266">
        <v>726</v>
      </c>
      <c r="C2433" s="207">
        <v>44216</v>
      </c>
      <c r="D2433" s="206" t="s">
        <v>4819</v>
      </c>
      <c r="E2433" s="206"/>
      <c r="F2433" s="206" t="s">
        <v>5029</v>
      </c>
      <c r="G2433" s="208" t="s">
        <v>4331</v>
      </c>
      <c r="H2433" s="313"/>
      <c r="I2433" s="209">
        <v>275000</v>
      </c>
      <c r="J2433" s="434">
        <f t="shared" si="40"/>
        <v>20223343</v>
      </c>
      <c r="K2433" s="212" t="s">
        <v>3267</v>
      </c>
    </row>
    <row r="2434" spans="2:11" s="511" customFormat="1" hidden="1" x14ac:dyDescent="0.25">
      <c r="B2434" s="266">
        <v>727</v>
      </c>
      <c r="C2434" s="207">
        <v>44216</v>
      </c>
      <c r="D2434" s="206" t="s">
        <v>4862</v>
      </c>
      <c r="E2434" s="206"/>
      <c r="F2434" s="206" t="s">
        <v>5030</v>
      </c>
      <c r="G2434" s="208" t="s">
        <v>420</v>
      </c>
      <c r="H2434" s="313"/>
      <c r="I2434" s="209">
        <v>1438000</v>
      </c>
      <c r="J2434" s="434">
        <f t="shared" si="40"/>
        <v>18785343</v>
      </c>
      <c r="K2434" s="212" t="s">
        <v>3267</v>
      </c>
    </row>
    <row r="2435" spans="2:11" s="511" customFormat="1" hidden="1" x14ac:dyDescent="0.25">
      <c r="B2435" s="266">
        <v>728</v>
      </c>
      <c r="C2435" s="207">
        <v>44216</v>
      </c>
      <c r="D2435" s="206" t="s">
        <v>4863</v>
      </c>
      <c r="E2435" s="206"/>
      <c r="F2435" s="206" t="s">
        <v>5031</v>
      </c>
      <c r="G2435" s="208" t="s">
        <v>1816</v>
      </c>
      <c r="H2435" s="313"/>
      <c r="I2435" s="209">
        <v>1830000</v>
      </c>
      <c r="J2435" s="434">
        <f t="shared" si="40"/>
        <v>16955343</v>
      </c>
      <c r="K2435" s="212" t="s">
        <v>3267</v>
      </c>
    </row>
    <row r="2436" spans="2:11" s="511" customFormat="1" hidden="1" x14ac:dyDescent="0.25">
      <c r="B2436" s="266">
        <v>729</v>
      </c>
      <c r="C2436" s="207">
        <v>44216</v>
      </c>
      <c r="D2436" s="206" t="s">
        <v>4820</v>
      </c>
      <c r="E2436" s="206"/>
      <c r="F2436" s="206" t="s">
        <v>5032</v>
      </c>
      <c r="G2436" s="208" t="s">
        <v>1885</v>
      </c>
      <c r="H2436" s="313"/>
      <c r="I2436" s="209">
        <v>97476</v>
      </c>
      <c r="J2436" s="434">
        <f t="shared" si="40"/>
        <v>16857867</v>
      </c>
      <c r="K2436" s="212" t="s">
        <v>3267</v>
      </c>
    </row>
    <row r="2437" spans="2:11" s="511" customFormat="1" hidden="1" x14ac:dyDescent="0.25">
      <c r="B2437" s="266">
        <v>730</v>
      </c>
      <c r="C2437" s="207">
        <v>44217</v>
      </c>
      <c r="D2437" s="206" t="s">
        <v>4821</v>
      </c>
      <c r="E2437" s="206"/>
      <c r="F2437" s="206" t="s">
        <v>5033</v>
      </c>
      <c r="G2437" s="208" t="s">
        <v>4804</v>
      </c>
      <c r="H2437" s="313"/>
      <c r="I2437" s="209">
        <v>291900</v>
      </c>
      <c r="J2437" s="434">
        <f t="shared" si="40"/>
        <v>16565967</v>
      </c>
      <c r="K2437" s="212" t="s">
        <v>3267</v>
      </c>
    </row>
    <row r="2438" spans="2:11" s="511" customFormat="1" hidden="1" x14ac:dyDescent="0.25">
      <c r="B2438" s="266">
        <v>731</v>
      </c>
      <c r="C2438" s="207">
        <v>44217</v>
      </c>
      <c r="D2438" s="206" t="s">
        <v>4822</v>
      </c>
      <c r="E2438" s="206"/>
      <c r="F2438" s="206" t="s">
        <v>5034</v>
      </c>
      <c r="G2438" s="208" t="s">
        <v>2875</v>
      </c>
      <c r="H2438" s="313"/>
      <c r="I2438" s="209">
        <v>30000</v>
      </c>
      <c r="J2438" s="434">
        <f t="shared" si="40"/>
        <v>16535967</v>
      </c>
      <c r="K2438" s="212" t="s">
        <v>3267</v>
      </c>
    </row>
    <row r="2439" spans="2:11" s="511" customFormat="1" hidden="1" x14ac:dyDescent="0.25">
      <c r="B2439" s="266">
        <v>732</v>
      </c>
      <c r="C2439" s="207">
        <v>44218</v>
      </c>
      <c r="D2439" s="206" t="s">
        <v>4823</v>
      </c>
      <c r="E2439" s="206" t="s">
        <v>5213</v>
      </c>
      <c r="F2439" s="206"/>
      <c r="G2439" s="208" t="s">
        <v>1930</v>
      </c>
      <c r="H2439" s="313"/>
      <c r="I2439" s="209">
        <v>450000</v>
      </c>
      <c r="J2439" s="434">
        <f t="shared" si="40"/>
        <v>16085967</v>
      </c>
      <c r="K2439" s="212" t="s">
        <v>4838</v>
      </c>
    </row>
    <row r="2440" spans="2:11" s="511" customFormat="1" hidden="1" x14ac:dyDescent="0.25">
      <c r="B2440" s="266">
        <v>733</v>
      </c>
      <c r="C2440" s="207">
        <v>44218</v>
      </c>
      <c r="D2440" s="206" t="s">
        <v>4824</v>
      </c>
      <c r="E2440" s="206"/>
      <c r="F2440" s="206"/>
      <c r="G2440" s="208" t="s">
        <v>1930</v>
      </c>
      <c r="H2440" s="313">
        <v>450000</v>
      </c>
      <c r="I2440" s="209"/>
      <c r="J2440" s="434">
        <f t="shared" si="40"/>
        <v>16535967</v>
      </c>
      <c r="K2440" s="212" t="s">
        <v>4839</v>
      </c>
    </row>
    <row r="2441" spans="2:11" s="511" customFormat="1" hidden="1" x14ac:dyDescent="0.25">
      <c r="B2441" s="266">
        <v>734</v>
      </c>
      <c r="C2441" s="207">
        <v>44218</v>
      </c>
      <c r="D2441" s="206" t="s">
        <v>4825</v>
      </c>
      <c r="E2441" s="206"/>
      <c r="F2441" s="206" t="s">
        <v>5035</v>
      </c>
      <c r="G2441" s="208" t="s">
        <v>1930</v>
      </c>
      <c r="H2441" s="313"/>
      <c r="I2441" s="209">
        <v>300000</v>
      </c>
      <c r="J2441" s="434">
        <f t="shared" si="40"/>
        <v>16235967</v>
      </c>
      <c r="K2441" s="212" t="s">
        <v>3267</v>
      </c>
    </row>
    <row r="2442" spans="2:11" s="511" customFormat="1" hidden="1" x14ac:dyDescent="0.25">
      <c r="B2442" s="266">
        <v>735</v>
      </c>
      <c r="C2442" s="207">
        <v>44218</v>
      </c>
      <c r="D2442" s="206" t="s">
        <v>4826</v>
      </c>
      <c r="E2442" s="206"/>
      <c r="F2442" s="206" t="s">
        <v>5036</v>
      </c>
      <c r="G2442" s="208" t="s">
        <v>1885</v>
      </c>
      <c r="H2442" s="313"/>
      <c r="I2442" s="209">
        <v>32700</v>
      </c>
      <c r="J2442" s="434">
        <f t="shared" si="40"/>
        <v>16203267</v>
      </c>
      <c r="K2442" s="212" t="s">
        <v>3267</v>
      </c>
    </row>
    <row r="2443" spans="2:11" s="511" customFormat="1" hidden="1" x14ac:dyDescent="0.25">
      <c r="B2443" s="266">
        <v>736</v>
      </c>
      <c r="C2443" s="207">
        <v>44218</v>
      </c>
      <c r="D2443" s="206" t="s">
        <v>4827</v>
      </c>
      <c r="E2443" s="206"/>
      <c r="F2443" s="206" t="s">
        <v>5037</v>
      </c>
      <c r="G2443" s="208" t="s">
        <v>1885</v>
      </c>
      <c r="H2443" s="313"/>
      <c r="I2443" s="209">
        <v>28700</v>
      </c>
      <c r="J2443" s="434">
        <f t="shared" si="40"/>
        <v>16174567</v>
      </c>
      <c r="K2443" s="212" t="s">
        <v>3267</v>
      </c>
    </row>
    <row r="2444" spans="2:11" s="511" customFormat="1" hidden="1" x14ac:dyDescent="0.25">
      <c r="B2444" s="266">
        <v>737</v>
      </c>
      <c r="C2444" s="207">
        <v>44218</v>
      </c>
      <c r="D2444" s="206" t="s">
        <v>4828</v>
      </c>
      <c r="E2444" s="206"/>
      <c r="F2444" s="206" t="s">
        <v>5038</v>
      </c>
      <c r="G2444" s="208" t="s">
        <v>1885</v>
      </c>
      <c r="H2444" s="313"/>
      <c r="I2444" s="209">
        <v>52700</v>
      </c>
      <c r="J2444" s="434">
        <f t="shared" si="40"/>
        <v>16121867</v>
      </c>
      <c r="K2444" s="212" t="s">
        <v>3267</v>
      </c>
    </row>
    <row r="2445" spans="2:11" s="511" customFormat="1" hidden="1" x14ac:dyDescent="0.25">
      <c r="B2445" s="266">
        <v>738</v>
      </c>
      <c r="C2445" s="207">
        <v>44218</v>
      </c>
      <c r="D2445" s="206" t="s">
        <v>4829</v>
      </c>
      <c r="E2445" s="206"/>
      <c r="F2445" s="206" t="s">
        <v>5039</v>
      </c>
      <c r="G2445" s="208" t="s">
        <v>1885</v>
      </c>
      <c r="H2445" s="313"/>
      <c r="I2445" s="209">
        <v>18500</v>
      </c>
      <c r="J2445" s="434">
        <f t="shared" si="40"/>
        <v>16103367</v>
      </c>
      <c r="K2445" s="212" t="s">
        <v>3267</v>
      </c>
    </row>
    <row r="2446" spans="2:11" s="511" customFormat="1" hidden="1" x14ac:dyDescent="0.25">
      <c r="B2446" s="266">
        <v>739</v>
      </c>
      <c r="C2446" s="207">
        <v>44218</v>
      </c>
      <c r="D2446" s="206" t="s">
        <v>4830</v>
      </c>
      <c r="E2446" s="206"/>
      <c r="F2446" s="206" t="s">
        <v>5040</v>
      </c>
      <c r="G2446" s="208" t="s">
        <v>1885</v>
      </c>
      <c r="H2446" s="313"/>
      <c r="I2446" s="209">
        <v>53700</v>
      </c>
      <c r="J2446" s="434">
        <f t="shared" si="40"/>
        <v>16049667</v>
      </c>
      <c r="K2446" s="212" t="s">
        <v>3267</v>
      </c>
    </row>
    <row r="2447" spans="2:11" s="511" customFormat="1" hidden="1" x14ac:dyDescent="0.25">
      <c r="B2447" s="266">
        <v>740</v>
      </c>
      <c r="C2447" s="207">
        <v>44219</v>
      </c>
      <c r="D2447" s="206" t="s">
        <v>4831</v>
      </c>
      <c r="E2447" s="206"/>
      <c r="F2447" s="206"/>
      <c r="G2447" s="208" t="s">
        <v>561</v>
      </c>
      <c r="H2447" s="313">
        <v>790000</v>
      </c>
      <c r="I2447" s="209"/>
      <c r="J2447" s="434">
        <f t="shared" si="40"/>
        <v>16839667</v>
      </c>
      <c r="K2447" s="212" t="s">
        <v>4840</v>
      </c>
    </row>
    <row r="2448" spans="2:11" s="511" customFormat="1" hidden="1" x14ac:dyDescent="0.25">
      <c r="B2448" s="266">
        <v>741</v>
      </c>
      <c r="C2448" s="207">
        <v>44219</v>
      </c>
      <c r="D2448" s="206" t="s">
        <v>4832</v>
      </c>
      <c r="E2448" s="206"/>
      <c r="F2448" s="206" t="s">
        <v>5041</v>
      </c>
      <c r="G2448" s="208" t="s">
        <v>561</v>
      </c>
      <c r="H2448" s="313"/>
      <c r="I2448" s="209">
        <v>634082</v>
      </c>
      <c r="J2448" s="434">
        <f t="shared" si="40"/>
        <v>16205585</v>
      </c>
      <c r="K2448" s="212" t="s">
        <v>3267</v>
      </c>
    </row>
    <row r="2449" spans="1:242" hidden="1" x14ac:dyDescent="0.25">
      <c r="B2449" s="266">
        <v>742</v>
      </c>
      <c r="C2449" s="207">
        <v>44219</v>
      </c>
      <c r="D2449" s="206" t="s">
        <v>4860</v>
      </c>
      <c r="E2449" s="206"/>
      <c r="F2449" s="206" t="s">
        <v>5042</v>
      </c>
      <c r="G2449" s="208" t="s">
        <v>561</v>
      </c>
      <c r="H2449" s="313"/>
      <c r="I2449" s="209">
        <v>66961</v>
      </c>
      <c r="J2449" s="434">
        <f t="shared" si="40"/>
        <v>16138624</v>
      </c>
      <c r="K2449" s="212" t="s">
        <v>3267</v>
      </c>
    </row>
    <row r="2450" spans="1:242" hidden="1" x14ac:dyDescent="0.25">
      <c r="B2450" s="266">
        <v>743</v>
      </c>
      <c r="C2450" s="207">
        <v>44219</v>
      </c>
      <c r="D2450" s="206" t="s">
        <v>4833</v>
      </c>
      <c r="E2450" s="206"/>
      <c r="F2450" s="206" t="s">
        <v>5043</v>
      </c>
      <c r="G2450" s="208" t="s">
        <v>1885</v>
      </c>
      <c r="H2450" s="313"/>
      <c r="I2450" s="209">
        <v>727000</v>
      </c>
      <c r="J2450" s="434">
        <f t="shared" si="40"/>
        <v>15411624</v>
      </c>
      <c r="K2450" s="212" t="s">
        <v>3267</v>
      </c>
    </row>
    <row r="2451" spans="1:242" hidden="1" x14ac:dyDescent="0.25">
      <c r="B2451" s="266">
        <v>744</v>
      </c>
      <c r="C2451" s="207">
        <v>44219</v>
      </c>
      <c r="D2451" s="206" t="s">
        <v>4834</v>
      </c>
      <c r="E2451" s="206"/>
      <c r="F2451" s="206" t="s">
        <v>5044</v>
      </c>
      <c r="G2451" s="208" t="s">
        <v>787</v>
      </c>
      <c r="H2451" s="313"/>
      <c r="I2451" s="209">
        <v>597860</v>
      </c>
      <c r="J2451" s="434">
        <f t="shared" si="40"/>
        <v>14813764</v>
      </c>
      <c r="K2451" s="212" t="s">
        <v>3267</v>
      </c>
    </row>
    <row r="2452" spans="1:242" s="566" customFormat="1" hidden="1" x14ac:dyDescent="0.25">
      <c r="A2452" s="488"/>
      <c r="B2452" s="491">
        <v>745</v>
      </c>
      <c r="C2452" s="428">
        <v>44221</v>
      </c>
      <c r="D2452" s="429" t="s">
        <v>4864</v>
      </c>
      <c r="E2452" s="429"/>
      <c r="F2452" s="429"/>
      <c r="G2452" s="430"/>
      <c r="H2452" s="577">
        <v>9586236</v>
      </c>
      <c r="I2452" s="581"/>
      <c r="J2452" s="444">
        <f t="shared" si="40"/>
        <v>24400000</v>
      </c>
      <c r="K2452" s="446" t="s">
        <v>3695</v>
      </c>
      <c r="L2452" s="530"/>
      <c r="M2452" s="488"/>
      <c r="N2452" s="530"/>
      <c r="O2452" s="530"/>
      <c r="P2452" s="530"/>
      <c r="Q2452" s="530"/>
      <c r="R2452" s="530"/>
      <c r="S2452" s="530"/>
      <c r="T2452" s="530"/>
      <c r="U2452" s="530"/>
      <c r="V2452" s="530"/>
      <c r="W2452" s="530"/>
      <c r="X2452" s="530"/>
      <c r="Y2452" s="530"/>
      <c r="Z2452" s="530"/>
      <c r="AA2452" s="530"/>
      <c r="AB2452" s="530"/>
      <c r="AC2452" s="530"/>
      <c r="AD2452" s="530"/>
      <c r="AE2452" s="530"/>
      <c r="AF2452" s="530"/>
      <c r="AG2452" s="530"/>
      <c r="AH2452" s="530"/>
      <c r="AI2452" s="530"/>
      <c r="AJ2452" s="488"/>
      <c r="AK2452" s="488"/>
      <c r="AL2452" s="488"/>
      <c r="AM2452" s="488"/>
      <c r="AN2452" s="488"/>
      <c r="AO2452" s="488"/>
      <c r="AP2452" s="488"/>
      <c r="AQ2452" s="488"/>
      <c r="AR2452" s="488"/>
      <c r="AS2452" s="488"/>
      <c r="AT2452" s="488"/>
      <c r="AU2452" s="488"/>
      <c r="AV2452" s="488"/>
      <c r="AW2452" s="488"/>
      <c r="AX2452" s="488"/>
      <c r="AY2452" s="488"/>
      <c r="AZ2452" s="488"/>
      <c r="BA2452" s="488"/>
      <c r="BB2452" s="488"/>
      <c r="BC2452" s="488"/>
      <c r="BD2452" s="488"/>
      <c r="BE2452" s="488"/>
      <c r="BF2452" s="488"/>
      <c r="BG2452" s="488"/>
      <c r="BH2452" s="488"/>
      <c r="BI2452" s="488"/>
      <c r="BJ2452" s="488"/>
      <c r="BK2452" s="488"/>
      <c r="BL2452" s="488"/>
      <c r="BM2452" s="488"/>
      <c r="BN2452" s="488"/>
      <c r="BO2452" s="488"/>
      <c r="BP2452" s="488"/>
      <c r="BQ2452" s="488"/>
      <c r="BR2452" s="488"/>
      <c r="BS2452" s="488"/>
      <c r="BT2452" s="488"/>
      <c r="BU2452" s="488"/>
      <c r="BV2452" s="488"/>
      <c r="BW2452" s="488"/>
      <c r="BX2452" s="488"/>
      <c r="BY2452" s="488"/>
      <c r="BZ2452" s="488"/>
      <c r="CA2452" s="488"/>
      <c r="CB2452" s="488"/>
      <c r="CC2452" s="488"/>
      <c r="CD2452" s="488"/>
      <c r="CE2452" s="488"/>
      <c r="CF2452" s="488"/>
      <c r="CG2452" s="488"/>
      <c r="CH2452" s="488"/>
      <c r="CI2452" s="488"/>
      <c r="CJ2452" s="488"/>
      <c r="CK2452" s="488"/>
      <c r="CL2452" s="488"/>
      <c r="CM2452" s="488"/>
      <c r="CN2452" s="488"/>
      <c r="CO2452" s="488"/>
      <c r="CP2452" s="488"/>
      <c r="CQ2452" s="488"/>
      <c r="CR2452" s="488"/>
      <c r="CS2452" s="488"/>
      <c r="CT2452" s="488"/>
      <c r="CU2452" s="488"/>
      <c r="CV2452" s="488"/>
      <c r="CW2452" s="488"/>
      <c r="CX2452" s="488"/>
      <c r="CY2452" s="488"/>
      <c r="CZ2452" s="488"/>
      <c r="DA2452" s="488"/>
      <c r="DB2452" s="488"/>
      <c r="DC2452" s="488"/>
      <c r="DD2452" s="488"/>
      <c r="DE2452" s="488"/>
      <c r="DF2452" s="488"/>
      <c r="DG2452" s="488"/>
      <c r="DH2452" s="488"/>
      <c r="DI2452" s="488"/>
      <c r="DJ2452" s="488"/>
      <c r="DK2452" s="488"/>
      <c r="DL2452" s="488"/>
      <c r="DM2452" s="488"/>
      <c r="DN2452" s="488"/>
      <c r="DO2452" s="488"/>
      <c r="DP2452" s="488"/>
      <c r="DQ2452" s="488"/>
      <c r="DR2452" s="488"/>
      <c r="DS2452" s="488"/>
      <c r="DT2452" s="488"/>
      <c r="DU2452" s="488"/>
      <c r="DV2452" s="488"/>
      <c r="DW2452" s="488"/>
      <c r="DX2452" s="488"/>
      <c r="DY2452" s="488"/>
      <c r="DZ2452" s="488"/>
      <c r="EA2452" s="488"/>
      <c r="EB2452" s="488"/>
      <c r="EC2452" s="488"/>
      <c r="ED2452" s="488"/>
      <c r="EE2452" s="488"/>
      <c r="EF2452" s="488"/>
      <c r="EG2452" s="488"/>
      <c r="EH2452" s="488"/>
      <c r="EI2452" s="488"/>
      <c r="EJ2452" s="488"/>
      <c r="EK2452" s="488"/>
      <c r="EL2452" s="488"/>
      <c r="EM2452" s="488"/>
      <c r="EN2452" s="488"/>
      <c r="EO2452" s="488"/>
      <c r="EP2452" s="488"/>
      <c r="EQ2452" s="488"/>
      <c r="ER2452" s="488"/>
      <c r="ES2452" s="488"/>
      <c r="ET2452" s="488"/>
      <c r="EU2452" s="488"/>
      <c r="EV2452" s="488"/>
      <c r="EW2452" s="488"/>
      <c r="EX2452" s="488"/>
      <c r="EY2452" s="488"/>
      <c r="EZ2452" s="488"/>
      <c r="FA2452" s="488"/>
      <c r="FB2452" s="488"/>
      <c r="FC2452" s="488"/>
      <c r="FD2452" s="488"/>
      <c r="FE2452" s="488"/>
      <c r="FF2452" s="488"/>
      <c r="FG2452" s="488"/>
      <c r="FH2452" s="488"/>
      <c r="FI2452" s="488"/>
      <c r="FJ2452" s="488"/>
      <c r="FK2452" s="488"/>
      <c r="FL2452" s="488"/>
      <c r="FM2452" s="488"/>
      <c r="FN2452" s="488"/>
      <c r="FO2452" s="488"/>
      <c r="FP2452" s="488"/>
      <c r="FQ2452" s="488"/>
      <c r="FR2452" s="488"/>
      <c r="FS2452" s="488"/>
      <c r="FT2452" s="488"/>
      <c r="FU2452" s="488"/>
      <c r="FV2452" s="488"/>
      <c r="FW2452" s="488"/>
      <c r="FX2452" s="488"/>
      <c r="FY2452" s="488"/>
      <c r="FZ2452" s="488"/>
      <c r="GA2452" s="488"/>
      <c r="GB2452" s="488"/>
      <c r="GC2452" s="488"/>
      <c r="GD2452" s="488"/>
      <c r="GE2452" s="488"/>
      <c r="GF2452" s="488"/>
      <c r="GG2452" s="488"/>
      <c r="GH2452" s="488"/>
      <c r="GI2452" s="488"/>
      <c r="GJ2452" s="488"/>
      <c r="GK2452" s="488"/>
      <c r="GL2452" s="488"/>
      <c r="GM2452" s="488"/>
      <c r="GN2452" s="488"/>
      <c r="GO2452" s="488"/>
      <c r="GP2452" s="488"/>
      <c r="GQ2452" s="488"/>
      <c r="GR2452" s="488"/>
      <c r="GS2452" s="488"/>
      <c r="GT2452" s="488"/>
      <c r="GU2452" s="488"/>
      <c r="GV2452" s="488"/>
      <c r="GW2452" s="488"/>
      <c r="GX2452" s="488"/>
      <c r="GY2452" s="488"/>
      <c r="GZ2452" s="488"/>
      <c r="HA2452" s="488"/>
      <c r="HB2452" s="488"/>
      <c r="HC2452" s="488"/>
      <c r="HD2452" s="488"/>
      <c r="HE2452" s="488"/>
      <c r="HF2452" s="488"/>
      <c r="HG2452" s="488"/>
      <c r="HH2452" s="488"/>
      <c r="HI2452" s="488"/>
      <c r="HJ2452" s="488"/>
      <c r="HK2452" s="488"/>
      <c r="HL2452" s="488"/>
      <c r="HM2452" s="488"/>
      <c r="HN2452" s="488"/>
      <c r="HO2452" s="488"/>
      <c r="HP2452" s="488"/>
      <c r="HQ2452" s="488"/>
      <c r="HR2452" s="488"/>
      <c r="HS2452" s="488"/>
      <c r="HT2452" s="488"/>
      <c r="HU2452" s="488"/>
      <c r="HV2452" s="488"/>
      <c r="HW2452" s="488"/>
      <c r="HX2452" s="488"/>
      <c r="HY2452" s="488"/>
      <c r="HZ2452" s="488"/>
      <c r="IA2452" s="488"/>
      <c r="IB2452" s="488"/>
      <c r="IC2452" s="488"/>
      <c r="ID2452" s="488"/>
      <c r="IE2452" s="488"/>
      <c r="IF2452" s="488"/>
      <c r="IG2452" s="488"/>
      <c r="IH2452" s="488"/>
    </row>
    <row r="2453" spans="1:242" hidden="1" x14ac:dyDescent="0.25">
      <c r="B2453" s="266">
        <v>746</v>
      </c>
      <c r="C2453" s="207">
        <v>44221</v>
      </c>
      <c r="D2453" s="206" t="s">
        <v>4865</v>
      </c>
      <c r="E2453" s="206" t="s">
        <v>5214</v>
      </c>
      <c r="F2453" s="206"/>
      <c r="G2453" s="208" t="s">
        <v>787</v>
      </c>
      <c r="H2453" s="313"/>
      <c r="I2453" s="475">
        <v>1500000</v>
      </c>
      <c r="J2453" s="434">
        <f t="shared" si="40"/>
        <v>22900000</v>
      </c>
      <c r="K2453" s="212" t="s">
        <v>4938</v>
      </c>
    </row>
    <row r="2454" spans="1:242" hidden="1" x14ac:dyDescent="0.25">
      <c r="B2454" s="266">
        <v>747</v>
      </c>
      <c r="C2454" s="207">
        <v>44222</v>
      </c>
      <c r="D2454" s="206" t="s">
        <v>4866</v>
      </c>
      <c r="E2454" s="206"/>
      <c r="F2454" s="206" t="s">
        <v>4876</v>
      </c>
      <c r="G2454" s="208" t="s">
        <v>343</v>
      </c>
      <c r="H2454" s="313"/>
      <c r="I2454" s="209">
        <v>285000</v>
      </c>
      <c r="J2454" s="434">
        <f t="shared" si="40"/>
        <v>22615000</v>
      </c>
      <c r="K2454" s="212" t="s">
        <v>3267</v>
      </c>
    </row>
    <row r="2455" spans="1:242" hidden="1" x14ac:dyDescent="0.25">
      <c r="B2455" s="266">
        <v>748</v>
      </c>
      <c r="C2455" s="207">
        <v>44222</v>
      </c>
      <c r="D2455" s="206" t="s">
        <v>4573</v>
      </c>
      <c r="E2455" s="206" t="s">
        <v>5215</v>
      </c>
      <c r="F2455" s="206"/>
      <c r="G2455" s="208" t="s">
        <v>681</v>
      </c>
      <c r="H2455" s="313"/>
      <c r="I2455" s="209">
        <v>256000</v>
      </c>
      <c r="J2455" s="434">
        <f t="shared" si="40"/>
        <v>22359000</v>
      </c>
      <c r="K2455" s="212" t="s">
        <v>4900</v>
      </c>
    </row>
    <row r="2456" spans="1:242" hidden="1" x14ac:dyDescent="0.25">
      <c r="B2456" s="266">
        <v>749</v>
      </c>
      <c r="C2456" s="207">
        <v>44222</v>
      </c>
      <c r="D2456" s="206" t="s">
        <v>4867</v>
      </c>
      <c r="E2456" s="206" t="s">
        <v>5216</v>
      </c>
      <c r="F2456" s="206"/>
      <c r="G2456" s="208" t="s">
        <v>1885</v>
      </c>
      <c r="H2456" s="313"/>
      <c r="I2456" s="209">
        <v>300000</v>
      </c>
      <c r="J2456" s="434">
        <f t="shared" si="40"/>
        <v>22059000</v>
      </c>
      <c r="K2456" s="212" t="s">
        <v>4901</v>
      </c>
    </row>
    <row r="2457" spans="1:242" hidden="1" x14ac:dyDescent="0.25">
      <c r="B2457" s="266">
        <v>750</v>
      </c>
      <c r="C2457" s="207">
        <v>44222</v>
      </c>
      <c r="D2457" s="206" t="s">
        <v>4868</v>
      </c>
      <c r="E2457" s="206"/>
      <c r="F2457" s="206" t="s">
        <v>4887</v>
      </c>
      <c r="G2457" s="208" t="s">
        <v>2875</v>
      </c>
      <c r="H2457" s="313"/>
      <c r="I2457" s="209">
        <v>465000</v>
      </c>
      <c r="J2457" s="434">
        <f t="shared" si="40"/>
        <v>21594000</v>
      </c>
      <c r="K2457" s="212" t="s">
        <v>3267</v>
      </c>
    </row>
    <row r="2458" spans="1:242" hidden="1" x14ac:dyDescent="0.25">
      <c r="B2458" s="266">
        <v>751</v>
      </c>
      <c r="C2458" s="207">
        <v>44222</v>
      </c>
      <c r="D2458" s="206" t="s">
        <v>4869</v>
      </c>
      <c r="E2458" s="206"/>
      <c r="F2458" s="206" t="s">
        <v>4888</v>
      </c>
      <c r="G2458" s="208" t="s">
        <v>4805</v>
      </c>
      <c r="H2458" s="313"/>
      <c r="I2458" s="209">
        <v>2497000</v>
      </c>
      <c r="J2458" s="434">
        <f t="shared" si="40"/>
        <v>19097000</v>
      </c>
      <c r="K2458" s="212" t="s">
        <v>3267</v>
      </c>
    </row>
    <row r="2459" spans="1:242" hidden="1" x14ac:dyDescent="0.25">
      <c r="B2459" s="266">
        <v>752</v>
      </c>
      <c r="C2459" s="207">
        <v>44222</v>
      </c>
      <c r="D2459" s="206" t="s">
        <v>4870</v>
      </c>
      <c r="E2459" s="206"/>
      <c r="F2459" s="206" t="s">
        <v>4889</v>
      </c>
      <c r="G2459" s="208" t="s">
        <v>420</v>
      </c>
      <c r="H2459" s="313"/>
      <c r="I2459" s="209">
        <v>734500</v>
      </c>
      <c r="J2459" s="434">
        <f t="shared" si="40"/>
        <v>18362500</v>
      </c>
      <c r="K2459" s="212" t="s">
        <v>3267</v>
      </c>
    </row>
    <row r="2460" spans="1:242" hidden="1" x14ac:dyDescent="0.25">
      <c r="B2460" s="266">
        <v>753</v>
      </c>
      <c r="C2460" s="207">
        <v>44222</v>
      </c>
      <c r="D2460" s="206" t="s">
        <v>4871</v>
      </c>
      <c r="E2460" s="206"/>
      <c r="F2460" s="206" t="s">
        <v>4890</v>
      </c>
      <c r="G2460" s="208" t="s">
        <v>559</v>
      </c>
      <c r="H2460" s="313"/>
      <c r="I2460" s="209">
        <v>70000</v>
      </c>
      <c r="J2460" s="434">
        <f t="shared" si="40"/>
        <v>18292500</v>
      </c>
      <c r="K2460" s="212" t="s">
        <v>3267</v>
      </c>
    </row>
    <row r="2461" spans="1:242" hidden="1" x14ac:dyDescent="0.25">
      <c r="B2461" s="266">
        <v>754</v>
      </c>
      <c r="C2461" s="207">
        <v>44222</v>
      </c>
      <c r="D2461" s="433" t="s">
        <v>4873</v>
      </c>
      <c r="E2461" s="206"/>
      <c r="F2461" s="206"/>
      <c r="G2461" s="208" t="s">
        <v>681</v>
      </c>
      <c r="H2461" s="313">
        <v>256000</v>
      </c>
      <c r="I2461" s="209"/>
      <c r="J2461" s="434">
        <f t="shared" si="40"/>
        <v>18548500</v>
      </c>
      <c r="K2461" s="212" t="s">
        <v>4282</v>
      </c>
    </row>
    <row r="2462" spans="1:242" hidden="1" x14ac:dyDescent="0.25">
      <c r="B2462" s="266">
        <v>755</v>
      </c>
      <c r="C2462" s="207">
        <v>44223</v>
      </c>
      <c r="D2462" s="206" t="s">
        <v>4874</v>
      </c>
      <c r="E2462" s="206"/>
      <c r="F2462" s="206" t="s">
        <v>4891</v>
      </c>
      <c r="G2462" s="208" t="s">
        <v>681</v>
      </c>
      <c r="H2462" s="313"/>
      <c r="I2462" s="209">
        <v>256000</v>
      </c>
      <c r="J2462" s="434">
        <f t="shared" si="40"/>
        <v>18292500</v>
      </c>
      <c r="K2462" s="212" t="s">
        <v>3267</v>
      </c>
    </row>
    <row r="2463" spans="1:242" hidden="1" x14ac:dyDescent="0.25">
      <c r="B2463" s="266">
        <v>756</v>
      </c>
      <c r="C2463" s="207">
        <v>44224</v>
      </c>
      <c r="D2463" s="206" t="s">
        <v>4872</v>
      </c>
      <c r="E2463" s="206"/>
      <c r="F2463" s="206" t="s">
        <v>4892</v>
      </c>
      <c r="G2463" s="208" t="s">
        <v>2951</v>
      </c>
      <c r="H2463" s="313"/>
      <c r="I2463" s="209">
        <v>1145000</v>
      </c>
      <c r="J2463" s="434">
        <f t="shared" ref="J2463:J2526" si="41">J2462+H2463-I2463</f>
        <v>17147500</v>
      </c>
      <c r="K2463" s="212" t="s">
        <v>3267</v>
      </c>
    </row>
    <row r="2464" spans="1:242" hidden="1" x14ac:dyDescent="0.25">
      <c r="B2464" s="266">
        <v>757</v>
      </c>
      <c r="C2464" s="207">
        <v>44226</v>
      </c>
      <c r="D2464" s="206" t="s">
        <v>4877</v>
      </c>
      <c r="E2464" s="206"/>
      <c r="F2464" s="206" t="s">
        <v>4893</v>
      </c>
      <c r="G2464" s="208" t="s">
        <v>1885</v>
      </c>
      <c r="H2464" s="313"/>
      <c r="I2464" s="209">
        <v>83600</v>
      </c>
      <c r="J2464" s="434">
        <f t="shared" si="41"/>
        <v>17063900</v>
      </c>
      <c r="K2464" s="212" t="s">
        <v>3267</v>
      </c>
    </row>
    <row r="2465" spans="1:242" hidden="1" x14ac:dyDescent="0.25">
      <c r="B2465" s="266">
        <v>758</v>
      </c>
      <c r="C2465" s="207">
        <v>44226</v>
      </c>
      <c r="D2465" s="206" t="s">
        <v>4878</v>
      </c>
      <c r="E2465" s="206"/>
      <c r="F2465" s="206" t="s">
        <v>4894</v>
      </c>
      <c r="G2465" s="208" t="s">
        <v>1885</v>
      </c>
      <c r="H2465" s="313"/>
      <c r="I2465" s="209">
        <v>52700</v>
      </c>
      <c r="J2465" s="434">
        <f t="shared" si="41"/>
        <v>17011200</v>
      </c>
      <c r="K2465" s="212" t="s">
        <v>3267</v>
      </c>
    </row>
    <row r="2466" spans="1:242" hidden="1" x14ac:dyDescent="0.25">
      <c r="B2466" s="266">
        <v>759</v>
      </c>
      <c r="C2466" s="207">
        <v>44226</v>
      </c>
      <c r="D2466" s="206" t="s">
        <v>4879</v>
      </c>
      <c r="E2466" s="206"/>
      <c r="F2466" s="206" t="s">
        <v>4895</v>
      </c>
      <c r="G2466" s="208" t="s">
        <v>1885</v>
      </c>
      <c r="H2466" s="313"/>
      <c r="I2466" s="209">
        <v>67600</v>
      </c>
      <c r="J2466" s="434">
        <f t="shared" si="41"/>
        <v>16943600</v>
      </c>
      <c r="K2466" s="212" t="s">
        <v>3267</v>
      </c>
    </row>
    <row r="2467" spans="1:242" hidden="1" x14ac:dyDescent="0.25">
      <c r="B2467" s="266">
        <v>760</v>
      </c>
      <c r="C2467" s="207">
        <v>44226</v>
      </c>
      <c r="D2467" s="206" t="s">
        <v>4880</v>
      </c>
      <c r="E2467" s="206"/>
      <c r="F2467" s="206" t="s">
        <v>4896</v>
      </c>
      <c r="G2467" s="208" t="s">
        <v>1885</v>
      </c>
      <c r="H2467" s="313"/>
      <c r="I2467" s="209">
        <v>64400</v>
      </c>
      <c r="J2467" s="434">
        <f t="shared" si="41"/>
        <v>16879200</v>
      </c>
      <c r="K2467" s="212" t="s">
        <v>3267</v>
      </c>
    </row>
    <row r="2468" spans="1:242" hidden="1" x14ac:dyDescent="0.25">
      <c r="B2468" s="266">
        <v>761</v>
      </c>
      <c r="C2468" s="207">
        <v>44226</v>
      </c>
      <c r="D2468" s="206" t="s">
        <v>4881</v>
      </c>
      <c r="E2468" s="206"/>
      <c r="F2468" s="206" t="s">
        <v>4897</v>
      </c>
      <c r="G2468" s="208" t="s">
        <v>1885</v>
      </c>
      <c r="H2468" s="313"/>
      <c r="I2468" s="209">
        <v>73500</v>
      </c>
      <c r="J2468" s="434">
        <f t="shared" si="41"/>
        <v>16805700</v>
      </c>
      <c r="K2468" s="212" t="s">
        <v>3267</v>
      </c>
    </row>
    <row r="2469" spans="1:242" hidden="1" x14ac:dyDescent="0.25">
      <c r="B2469" s="266">
        <v>762</v>
      </c>
      <c r="C2469" s="207">
        <v>44226</v>
      </c>
      <c r="D2469" s="206" t="s">
        <v>4882</v>
      </c>
      <c r="E2469" s="206"/>
      <c r="F2469" s="206" t="s">
        <v>4898</v>
      </c>
      <c r="G2469" s="208" t="s">
        <v>1885</v>
      </c>
      <c r="H2469" s="313"/>
      <c r="I2469" s="209">
        <v>463000</v>
      </c>
      <c r="J2469" s="434">
        <f t="shared" si="41"/>
        <v>16342700</v>
      </c>
      <c r="K2469" s="212" t="s">
        <v>3267</v>
      </c>
    </row>
    <row r="2470" spans="1:242" hidden="1" x14ac:dyDescent="0.25">
      <c r="B2470" s="266">
        <v>763</v>
      </c>
      <c r="C2470" s="207">
        <v>44226</v>
      </c>
      <c r="D2470" s="206" t="s">
        <v>4886</v>
      </c>
      <c r="E2470" s="206"/>
      <c r="F2470" s="206"/>
      <c r="G2470" s="208" t="s">
        <v>1885</v>
      </c>
      <c r="H2470" s="313">
        <v>300000</v>
      </c>
      <c r="I2470" s="209"/>
      <c r="J2470" s="434">
        <f t="shared" si="41"/>
        <v>16642700</v>
      </c>
      <c r="K2470" s="212" t="s">
        <v>4902</v>
      </c>
    </row>
    <row r="2471" spans="1:242" hidden="1" x14ac:dyDescent="0.25">
      <c r="B2471" s="266">
        <v>764</v>
      </c>
      <c r="C2471" s="207">
        <v>44226</v>
      </c>
      <c r="D2471" s="206" t="s">
        <v>4885</v>
      </c>
      <c r="E2471" s="206"/>
      <c r="F2471" s="206" t="s">
        <v>4899</v>
      </c>
      <c r="G2471" s="208" t="s">
        <v>1885</v>
      </c>
      <c r="H2471" s="313"/>
      <c r="I2471" s="209">
        <v>367500</v>
      </c>
      <c r="J2471" s="434">
        <f t="shared" si="41"/>
        <v>16275200</v>
      </c>
      <c r="K2471" s="212" t="s">
        <v>3267</v>
      </c>
    </row>
    <row r="2472" spans="1:242" hidden="1" x14ac:dyDescent="0.25">
      <c r="B2472" s="266">
        <v>765</v>
      </c>
      <c r="C2472" s="207">
        <v>44226</v>
      </c>
      <c r="D2472" s="206" t="s">
        <v>4903</v>
      </c>
      <c r="E2472" s="206"/>
      <c r="F2472" s="206" t="s">
        <v>4904</v>
      </c>
      <c r="G2472" s="208" t="s">
        <v>1885</v>
      </c>
      <c r="H2472" s="313"/>
      <c r="I2472" s="209">
        <v>92200</v>
      </c>
      <c r="J2472" s="434">
        <f t="shared" si="41"/>
        <v>16183000</v>
      </c>
      <c r="K2472" s="212" t="s">
        <v>3267</v>
      </c>
    </row>
    <row r="2473" spans="1:242" s="566" customFormat="1" hidden="1" x14ac:dyDescent="0.25">
      <c r="A2473" s="488"/>
      <c r="B2473" s="266">
        <v>766</v>
      </c>
      <c r="C2473" s="428">
        <v>44228</v>
      </c>
      <c r="D2473" s="429" t="s">
        <v>4905</v>
      </c>
      <c r="E2473" s="429"/>
      <c r="F2473" s="429"/>
      <c r="G2473" s="430"/>
      <c r="H2473" s="577">
        <v>6717000</v>
      </c>
      <c r="I2473" s="581"/>
      <c r="J2473" s="434">
        <f t="shared" si="41"/>
        <v>22900000</v>
      </c>
      <c r="K2473" s="446" t="s">
        <v>3695</v>
      </c>
      <c r="L2473" s="530"/>
      <c r="M2473" s="488"/>
      <c r="N2473" s="530"/>
      <c r="O2473" s="530"/>
      <c r="P2473" s="530"/>
      <c r="Q2473" s="530"/>
      <c r="R2473" s="530"/>
      <c r="S2473" s="530"/>
      <c r="T2473" s="530"/>
      <c r="U2473" s="530"/>
      <c r="V2473" s="530"/>
      <c r="W2473" s="530"/>
      <c r="X2473" s="530"/>
      <c r="Y2473" s="530"/>
      <c r="Z2473" s="530"/>
      <c r="AA2473" s="530"/>
      <c r="AB2473" s="530"/>
      <c r="AC2473" s="530"/>
      <c r="AD2473" s="530"/>
      <c r="AE2473" s="530"/>
      <c r="AF2473" s="530"/>
      <c r="AG2473" s="530"/>
      <c r="AH2473" s="530"/>
      <c r="AI2473" s="530"/>
      <c r="AJ2473" s="488"/>
      <c r="AK2473" s="488"/>
      <c r="AL2473" s="488"/>
      <c r="AM2473" s="488"/>
      <c r="AN2473" s="488"/>
      <c r="AO2473" s="488"/>
      <c r="AP2473" s="488"/>
      <c r="AQ2473" s="488"/>
      <c r="AR2473" s="488"/>
      <c r="AS2473" s="488"/>
      <c r="AT2473" s="488"/>
      <c r="AU2473" s="488"/>
      <c r="AV2473" s="488"/>
      <c r="AW2473" s="488"/>
      <c r="AX2473" s="488"/>
      <c r="AY2473" s="488"/>
      <c r="AZ2473" s="488"/>
      <c r="BA2473" s="488"/>
      <c r="BB2473" s="488"/>
      <c r="BC2473" s="488"/>
      <c r="BD2473" s="488"/>
      <c r="BE2473" s="488"/>
      <c r="BF2473" s="488"/>
      <c r="BG2473" s="488"/>
      <c r="BH2473" s="488"/>
      <c r="BI2473" s="488"/>
      <c r="BJ2473" s="488"/>
      <c r="BK2473" s="488"/>
      <c r="BL2473" s="488"/>
      <c r="BM2473" s="488"/>
      <c r="BN2473" s="488"/>
      <c r="BO2473" s="488"/>
      <c r="BP2473" s="488"/>
      <c r="BQ2473" s="488"/>
      <c r="BR2473" s="488"/>
      <c r="BS2473" s="488"/>
      <c r="BT2473" s="488"/>
      <c r="BU2473" s="488"/>
      <c r="BV2473" s="488"/>
      <c r="BW2473" s="488"/>
      <c r="BX2473" s="488"/>
      <c r="BY2473" s="488"/>
      <c r="BZ2473" s="488"/>
      <c r="CA2473" s="488"/>
      <c r="CB2473" s="488"/>
      <c r="CC2473" s="488"/>
      <c r="CD2473" s="488"/>
      <c r="CE2473" s="488"/>
      <c r="CF2473" s="488"/>
      <c r="CG2473" s="488"/>
      <c r="CH2473" s="488"/>
      <c r="CI2473" s="488"/>
      <c r="CJ2473" s="488"/>
      <c r="CK2473" s="488"/>
      <c r="CL2473" s="488"/>
      <c r="CM2473" s="488"/>
      <c r="CN2473" s="488"/>
      <c r="CO2473" s="488"/>
      <c r="CP2473" s="488"/>
      <c r="CQ2473" s="488"/>
      <c r="CR2473" s="488"/>
      <c r="CS2473" s="488"/>
      <c r="CT2473" s="488"/>
      <c r="CU2473" s="488"/>
      <c r="CV2473" s="488"/>
      <c r="CW2473" s="488"/>
      <c r="CX2473" s="488"/>
      <c r="CY2473" s="488"/>
      <c r="CZ2473" s="488"/>
      <c r="DA2473" s="488"/>
      <c r="DB2473" s="488"/>
      <c r="DC2473" s="488"/>
      <c r="DD2473" s="488"/>
      <c r="DE2473" s="488"/>
      <c r="DF2473" s="488"/>
      <c r="DG2473" s="488"/>
      <c r="DH2473" s="488"/>
      <c r="DI2473" s="488"/>
      <c r="DJ2473" s="488"/>
      <c r="DK2473" s="488"/>
      <c r="DL2473" s="488"/>
      <c r="DM2473" s="488"/>
      <c r="DN2473" s="488"/>
      <c r="DO2473" s="488"/>
      <c r="DP2473" s="488"/>
      <c r="DQ2473" s="488"/>
      <c r="DR2473" s="488"/>
      <c r="DS2473" s="488"/>
      <c r="DT2473" s="488"/>
      <c r="DU2473" s="488"/>
      <c r="DV2473" s="488"/>
      <c r="DW2473" s="488"/>
      <c r="DX2473" s="488"/>
      <c r="DY2473" s="488"/>
      <c r="DZ2473" s="488"/>
      <c r="EA2473" s="488"/>
      <c r="EB2473" s="488"/>
      <c r="EC2473" s="488"/>
      <c r="ED2473" s="488"/>
      <c r="EE2473" s="488"/>
      <c r="EF2473" s="488"/>
      <c r="EG2473" s="488"/>
      <c r="EH2473" s="488"/>
      <c r="EI2473" s="488"/>
      <c r="EJ2473" s="488"/>
      <c r="EK2473" s="488"/>
      <c r="EL2473" s="488"/>
      <c r="EM2473" s="488"/>
      <c r="EN2473" s="488"/>
      <c r="EO2473" s="488"/>
      <c r="EP2473" s="488"/>
      <c r="EQ2473" s="488"/>
      <c r="ER2473" s="488"/>
      <c r="ES2473" s="488"/>
      <c r="ET2473" s="488"/>
      <c r="EU2473" s="488"/>
      <c r="EV2473" s="488"/>
      <c r="EW2473" s="488"/>
      <c r="EX2473" s="488"/>
      <c r="EY2473" s="488"/>
      <c r="EZ2473" s="488"/>
      <c r="FA2473" s="488"/>
      <c r="FB2473" s="488"/>
      <c r="FC2473" s="488"/>
      <c r="FD2473" s="488"/>
      <c r="FE2473" s="488"/>
      <c r="FF2473" s="488"/>
      <c r="FG2473" s="488"/>
      <c r="FH2473" s="488"/>
      <c r="FI2473" s="488"/>
      <c r="FJ2473" s="488"/>
      <c r="FK2473" s="488"/>
      <c r="FL2473" s="488"/>
      <c r="FM2473" s="488"/>
      <c r="FN2473" s="488"/>
      <c r="FO2473" s="488"/>
      <c r="FP2473" s="488"/>
      <c r="FQ2473" s="488"/>
      <c r="FR2473" s="488"/>
      <c r="FS2473" s="488"/>
      <c r="FT2473" s="488"/>
      <c r="FU2473" s="488"/>
      <c r="FV2473" s="488"/>
      <c r="FW2473" s="488"/>
      <c r="FX2473" s="488"/>
      <c r="FY2473" s="488"/>
      <c r="FZ2473" s="488"/>
      <c r="GA2473" s="488"/>
      <c r="GB2473" s="488"/>
      <c r="GC2473" s="488"/>
      <c r="GD2473" s="488"/>
      <c r="GE2473" s="488"/>
      <c r="GF2473" s="488"/>
      <c r="GG2473" s="488"/>
      <c r="GH2473" s="488"/>
      <c r="GI2473" s="488"/>
      <c r="GJ2473" s="488"/>
      <c r="GK2473" s="488"/>
      <c r="GL2473" s="488"/>
      <c r="GM2473" s="488"/>
      <c r="GN2473" s="488"/>
      <c r="GO2473" s="488"/>
      <c r="GP2473" s="488"/>
      <c r="GQ2473" s="488"/>
      <c r="GR2473" s="488"/>
      <c r="GS2473" s="488"/>
      <c r="GT2473" s="488"/>
      <c r="GU2473" s="488"/>
      <c r="GV2473" s="488"/>
      <c r="GW2473" s="488"/>
      <c r="GX2473" s="488"/>
      <c r="GY2473" s="488"/>
      <c r="GZ2473" s="488"/>
      <c r="HA2473" s="488"/>
      <c r="HB2473" s="488"/>
      <c r="HC2473" s="488"/>
      <c r="HD2473" s="488"/>
      <c r="HE2473" s="488"/>
      <c r="HF2473" s="488"/>
      <c r="HG2473" s="488"/>
      <c r="HH2473" s="488"/>
      <c r="HI2473" s="488"/>
      <c r="HJ2473" s="488"/>
      <c r="HK2473" s="488"/>
      <c r="HL2473" s="488"/>
      <c r="HM2473" s="488"/>
      <c r="HN2473" s="488"/>
      <c r="HO2473" s="488"/>
      <c r="HP2473" s="488"/>
      <c r="HQ2473" s="488"/>
      <c r="HR2473" s="488"/>
      <c r="HS2473" s="488"/>
      <c r="HT2473" s="488"/>
      <c r="HU2473" s="488"/>
      <c r="HV2473" s="488"/>
      <c r="HW2473" s="488"/>
      <c r="HX2473" s="488"/>
      <c r="HY2473" s="488"/>
      <c r="HZ2473" s="488"/>
      <c r="IA2473" s="488"/>
      <c r="IB2473" s="488"/>
      <c r="IC2473" s="488"/>
      <c r="ID2473" s="488"/>
      <c r="IE2473" s="488"/>
      <c r="IF2473" s="488"/>
      <c r="IG2473" s="488"/>
      <c r="IH2473" s="488"/>
    </row>
    <row r="2474" spans="1:242" hidden="1" x14ac:dyDescent="0.25">
      <c r="B2474" s="266">
        <v>767</v>
      </c>
      <c r="C2474" s="207">
        <v>44228</v>
      </c>
      <c r="D2474" s="206" t="s">
        <v>4906</v>
      </c>
      <c r="E2474" s="206" t="s">
        <v>5217</v>
      </c>
      <c r="F2474" s="206"/>
      <c r="G2474" s="208" t="s">
        <v>2981</v>
      </c>
      <c r="H2474" s="313"/>
      <c r="I2474" s="209">
        <v>320000</v>
      </c>
      <c r="J2474" s="434">
        <f t="shared" si="41"/>
        <v>22580000</v>
      </c>
      <c r="K2474" s="212" t="s">
        <v>4940</v>
      </c>
    </row>
    <row r="2475" spans="1:242" hidden="1" x14ac:dyDescent="0.25">
      <c r="B2475" s="266">
        <v>772</v>
      </c>
      <c r="C2475" s="207">
        <v>44229</v>
      </c>
      <c r="D2475" s="206" t="s">
        <v>4912</v>
      </c>
      <c r="E2475" s="206"/>
      <c r="F2475" s="206"/>
      <c r="G2475" s="208" t="s">
        <v>2981</v>
      </c>
      <c r="H2475" s="313">
        <v>320000</v>
      </c>
      <c r="I2475" s="209"/>
      <c r="J2475" s="434">
        <f t="shared" si="41"/>
        <v>22900000</v>
      </c>
      <c r="K2475" s="212" t="s">
        <v>4943</v>
      </c>
    </row>
    <row r="2476" spans="1:242" hidden="1" x14ac:dyDescent="0.25">
      <c r="B2476" s="266">
        <v>773</v>
      </c>
      <c r="C2476" s="207">
        <v>44229</v>
      </c>
      <c r="D2476" s="206" t="s">
        <v>4913</v>
      </c>
      <c r="E2476" s="206"/>
      <c r="F2476" s="206" t="s">
        <v>5139</v>
      </c>
      <c r="G2476" s="208" t="s">
        <v>2981</v>
      </c>
      <c r="H2476" s="313"/>
      <c r="I2476" s="209">
        <v>320000</v>
      </c>
      <c r="J2476" s="434">
        <f t="shared" si="41"/>
        <v>22580000</v>
      </c>
      <c r="K2476" s="212" t="s">
        <v>3267</v>
      </c>
    </row>
    <row r="2477" spans="1:242" hidden="1" x14ac:dyDescent="0.25">
      <c r="B2477" s="266">
        <v>768</v>
      </c>
      <c r="C2477" s="207">
        <v>44229</v>
      </c>
      <c r="D2477" s="206" t="s">
        <v>4908</v>
      </c>
      <c r="E2477" s="206"/>
      <c r="F2477" s="206" t="s">
        <v>5140</v>
      </c>
      <c r="G2477" s="208" t="s">
        <v>1885</v>
      </c>
      <c r="H2477" s="313"/>
      <c r="I2477" s="209">
        <v>70100</v>
      </c>
      <c r="J2477" s="434">
        <f t="shared" si="41"/>
        <v>22509900</v>
      </c>
      <c r="K2477" s="212" t="s">
        <v>3267</v>
      </c>
    </row>
    <row r="2478" spans="1:242" hidden="1" x14ac:dyDescent="0.25">
      <c r="B2478" s="266">
        <v>769</v>
      </c>
      <c r="C2478" s="207">
        <v>44229</v>
      </c>
      <c r="D2478" s="206" t="s">
        <v>4909</v>
      </c>
      <c r="E2478" s="206"/>
      <c r="F2478" s="206" t="s">
        <v>5141</v>
      </c>
      <c r="G2478" s="208" t="s">
        <v>4936</v>
      </c>
      <c r="H2478" s="313"/>
      <c r="I2478" s="209">
        <v>6131131</v>
      </c>
      <c r="J2478" s="434">
        <f t="shared" si="41"/>
        <v>16378769</v>
      </c>
      <c r="K2478" s="212" t="s">
        <v>3267</v>
      </c>
    </row>
    <row r="2479" spans="1:242" hidden="1" x14ac:dyDescent="0.25">
      <c r="B2479" s="266">
        <v>770</v>
      </c>
      <c r="C2479" s="207">
        <v>44229</v>
      </c>
      <c r="D2479" s="206" t="s">
        <v>4910</v>
      </c>
      <c r="E2479" s="206"/>
      <c r="F2479" s="206" t="s">
        <v>5142</v>
      </c>
      <c r="G2479" s="208" t="s">
        <v>1964</v>
      </c>
      <c r="H2479" s="313"/>
      <c r="I2479" s="209">
        <v>1540000</v>
      </c>
      <c r="J2479" s="434">
        <f t="shared" si="41"/>
        <v>14838769</v>
      </c>
      <c r="K2479" s="212" t="s">
        <v>3267</v>
      </c>
    </row>
    <row r="2480" spans="1:242" hidden="1" x14ac:dyDescent="0.25">
      <c r="B2480" s="266">
        <v>771</v>
      </c>
      <c r="C2480" s="207">
        <v>44229</v>
      </c>
      <c r="D2480" s="206" t="s">
        <v>4937</v>
      </c>
      <c r="E2480" s="206"/>
      <c r="F2480" s="206" t="s">
        <v>5143</v>
      </c>
      <c r="G2480" s="208" t="s">
        <v>4806</v>
      </c>
      <c r="H2480" s="313"/>
      <c r="I2480" s="209">
        <v>840000</v>
      </c>
      <c r="J2480" s="434">
        <f t="shared" si="41"/>
        <v>13998769</v>
      </c>
      <c r="K2480" s="212" t="s">
        <v>3267</v>
      </c>
    </row>
    <row r="2481" spans="1:242" hidden="1" x14ac:dyDescent="0.25">
      <c r="B2481" s="266">
        <v>774</v>
      </c>
      <c r="C2481" s="207">
        <v>44230</v>
      </c>
      <c r="D2481" s="206" t="s">
        <v>4911</v>
      </c>
      <c r="E2481" s="206"/>
      <c r="F2481" s="206" t="s">
        <v>5144</v>
      </c>
      <c r="G2481" s="208" t="s">
        <v>1885</v>
      </c>
      <c r="H2481" s="313"/>
      <c r="I2481" s="209">
        <v>82700</v>
      </c>
      <c r="J2481" s="434">
        <f t="shared" si="41"/>
        <v>13916069</v>
      </c>
      <c r="K2481" s="212" t="s">
        <v>3267</v>
      </c>
    </row>
    <row r="2482" spans="1:242" hidden="1" x14ac:dyDescent="0.25">
      <c r="B2482" s="266">
        <v>775</v>
      </c>
      <c r="C2482" s="207">
        <v>44230</v>
      </c>
      <c r="D2482" s="206" t="s">
        <v>4914</v>
      </c>
      <c r="E2482" s="206"/>
      <c r="F2482" s="206"/>
      <c r="G2482" s="208" t="s">
        <v>787</v>
      </c>
      <c r="H2482" s="313">
        <v>1500000</v>
      </c>
      <c r="I2482" s="209"/>
      <c r="J2482" s="434">
        <f t="shared" si="41"/>
        <v>15416069</v>
      </c>
      <c r="K2482" s="212" t="s">
        <v>4942</v>
      </c>
    </row>
    <row r="2483" spans="1:242" hidden="1" x14ac:dyDescent="0.25">
      <c r="B2483" s="266">
        <v>776</v>
      </c>
      <c r="C2483" s="207">
        <v>44230</v>
      </c>
      <c r="D2483" s="206" t="s">
        <v>4915</v>
      </c>
      <c r="E2483" s="206"/>
      <c r="F2483" s="206" t="s">
        <v>5145</v>
      </c>
      <c r="G2483" s="208" t="s">
        <v>787</v>
      </c>
      <c r="H2483" s="313"/>
      <c r="I2483" s="209">
        <v>1055734</v>
      </c>
      <c r="J2483" s="434">
        <f t="shared" si="41"/>
        <v>14360335</v>
      </c>
      <c r="K2483" s="212" t="s">
        <v>3267</v>
      </c>
    </row>
    <row r="2484" spans="1:242" hidden="1" x14ac:dyDescent="0.25">
      <c r="B2484" s="266">
        <v>777</v>
      </c>
      <c r="C2484" s="207">
        <v>44231</v>
      </c>
      <c r="D2484" s="206" t="s">
        <v>4916</v>
      </c>
      <c r="E2484" s="206"/>
      <c r="F2484" s="206" t="s">
        <v>5146</v>
      </c>
      <c r="G2484" s="208" t="s">
        <v>1885</v>
      </c>
      <c r="H2484" s="313"/>
      <c r="I2484" s="209">
        <v>43800</v>
      </c>
      <c r="J2484" s="434">
        <f t="shared" si="41"/>
        <v>14316535</v>
      </c>
      <c r="K2484" s="212" t="s">
        <v>3267</v>
      </c>
    </row>
    <row r="2485" spans="1:242" hidden="1" x14ac:dyDescent="0.25">
      <c r="B2485" s="266">
        <v>778</v>
      </c>
      <c r="C2485" s="207">
        <v>44232</v>
      </c>
      <c r="D2485" s="206" t="s">
        <v>4917</v>
      </c>
      <c r="E2485" s="206"/>
      <c r="F2485" s="206" t="s">
        <v>5147</v>
      </c>
      <c r="G2485" s="208" t="s">
        <v>1885</v>
      </c>
      <c r="H2485" s="313"/>
      <c r="I2485" s="209">
        <v>80000</v>
      </c>
      <c r="J2485" s="434">
        <f t="shared" si="41"/>
        <v>14236535</v>
      </c>
      <c r="K2485" s="212" t="s">
        <v>3267</v>
      </c>
    </row>
    <row r="2486" spans="1:242" hidden="1" x14ac:dyDescent="0.25">
      <c r="B2486" s="266">
        <v>779</v>
      </c>
      <c r="C2486" s="207">
        <v>44232</v>
      </c>
      <c r="D2486" s="206" t="s">
        <v>4918</v>
      </c>
      <c r="E2486" s="206"/>
      <c r="F2486" s="206" t="s">
        <v>5148</v>
      </c>
      <c r="G2486" s="208" t="s">
        <v>2875</v>
      </c>
      <c r="H2486" s="313"/>
      <c r="I2486" s="209">
        <v>35000</v>
      </c>
      <c r="J2486" s="434">
        <f t="shared" si="41"/>
        <v>14201535</v>
      </c>
      <c r="K2486" s="212" t="s">
        <v>3267</v>
      </c>
    </row>
    <row r="2487" spans="1:242" hidden="1" x14ac:dyDescent="0.25">
      <c r="B2487" s="266">
        <v>780</v>
      </c>
      <c r="C2487" s="207">
        <v>44232</v>
      </c>
      <c r="D2487" s="206" t="s">
        <v>4919</v>
      </c>
      <c r="E2487" s="206"/>
      <c r="F2487" s="206" t="s">
        <v>5149</v>
      </c>
      <c r="G2487" s="208" t="s">
        <v>1885</v>
      </c>
      <c r="H2487" s="313"/>
      <c r="I2487" s="209">
        <v>71600</v>
      </c>
      <c r="J2487" s="434">
        <f t="shared" si="41"/>
        <v>14129935</v>
      </c>
      <c r="K2487" s="212" t="s">
        <v>3267</v>
      </c>
    </row>
    <row r="2488" spans="1:242" hidden="1" x14ac:dyDescent="0.25">
      <c r="B2488" s="266">
        <v>781</v>
      </c>
      <c r="C2488" s="207">
        <v>44232</v>
      </c>
      <c r="D2488" s="206" t="s">
        <v>4920</v>
      </c>
      <c r="E2488" s="206"/>
      <c r="F2488" s="206" t="s">
        <v>5150</v>
      </c>
      <c r="G2488" s="208" t="s">
        <v>1885</v>
      </c>
      <c r="H2488" s="313"/>
      <c r="I2488" s="209">
        <v>73600</v>
      </c>
      <c r="J2488" s="434">
        <f t="shared" si="41"/>
        <v>14056335</v>
      </c>
      <c r="K2488" s="212" t="s">
        <v>3267</v>
      </c>
    </row>
    <row r="2489" spans="1:242" hidden="1" x14ac:dyDescent="0.25">
      <c r="B2489" s="266">
        <v>782</v>
      </c>
      <c r="C2489" s="207">
        <v>44232</v>
      </c>
      <c r="D2489" s="206" t="s">
        <v>4921</v>
      </c>
      <c r="E2489" s="206"/>
      <c r="F2489" s="206"/>
      <c r="G2489" s="208" t="s">
        <v>561</v>
      </c>
      <c r="H2489" s="313">
        <v>600000</v>
      </c>
      <c r="I2489" s="209"/>
      <c r="J2489" s="434">
        <f t="shared" si="41"/>
        <v>14656335</v>
      </c>
      <c r="K2489" s="212" t="s">
        <v>4941</v>
      </c>
    </row>
    <row r="2490" spans="1:242" hidden="1" x14ac:dyDescent="0.25">
      <c r="B2490" s="266">
        <v>783</v>
      </c>
      <c r="C2490" s="207">
        <v>44232</v>
      </c>
      <c r="D2490" s="206" t="s">
        <v>4922</v>
      </c>
      <c r="E2490" s="206"/>
      <c r="F2490" s="206" t="s">
        <v>5154</v>
      </c>
      <c r="G2490" s="208" t="s">
        <v>561</v>
      </c>
      <c r="H2490" s="313"/>
      <c r="I2490" s="209">
        <v>600000</v>
      </c>
      <c r="J2490" s="434">
        <f t="shared" si="41"/>
        <v>14056335</v>
      </c>
      <c r="K2490" s="212" t="s">
        <v>3267</v>
      </c>
    </row>
    <row r="2491" spans="1:242" hidden="1" x14ac:dyDescent="0.25">
      <c r="B2491" s="266">
        <v>784</v>
      </c>
      <c r="C2491" s="207">
        <v>44233</v>
      </c>
      <c r="D2491" s="206" t="s">
        <v>4944</v>
      </c>
      <c r="E2491" s="206" t="s">
        <v>5218</v>
      </c>
      <c r="F2491" s="206"/>
      <c r="G2491" s="208" t="s">
        <v>559</v>
      </c>
      <c r="H2491" s="313"/>
      <c r="I2491" s="475">
        <v>350000</v>
      </c>
      <c r="J2491" s="434">
        <f t="shared" si="41"/>
        <v>13706335</v>
      </c>
      <c r="K2491" s="212" t="s">
        <v>5080</v>
      </c>
    </row>
    <row r="2492" spans="1:242" hidden="1" x14ac:dyDescent="0.25">
      <c r="B2492" s="266">
        <v>785</v>
      </c>
      <c r="C2492" s="207">
        <v>44233</v>
      </c>
      <c r="D2492" s="206" t="s">
        <v>4945</v>
      </c>
      <c r="E2492" s="206"/>
      <c r="F2492" s="206" t="s">
        <v>5151</v>
      </c>
      <c r="G2492" s="208" t="s">
        <v>1885</v>
      </c>
      <c r="H2492" s="313"/>
      <c r="I2492" s="209">
        <v>117000</v>
      </c>
      <c r="J2492" s="434">
        <f t="shared" si="41"/>
        <v>13589335</v>
      </c>
      <c r="K2492" s="212" t="s">
        <v>3267</v>
      </c>
    </row>
    <row r="2493" spans="1:242" hidden="1" x14ac:dyDescent="0.25">
      <c r="B2493" s="266">
        <v>786</v>
      </c>
      <c r="C2493" s="207">
        <v>44233</v>
      </c>
      <c r="D2493" s="206" t="s">
        <v>4948</v>
      </c>
      <c r="E2493" s="206"/>
      <c r="F2493" s="206" t="s">
        <v>5152</v>
      </c>
      <c r="G2493" s="208" t="s">
        <v>343</v>
      </c>
      <c r="H2493" s="313"/>
      <c r="I2493" s="209">
        <v>500000</v>
      </c>
      <c r="J2493" s="434">
        <f t="shared" si="41"/>
        <v>13089335</v>
      </c>
      <c r="K2493" s="212" t="s">
        <v>3267</v>
      </c>
    </row>
    <row r="2494" spans="1:242" s="566" customFormat="1" hidden="1" x14ac:dyDescent="0.25">
      <c r="A2494" s="488"/>
      <c r="B2494" s="491">
        <v>787</v>
      </c>
      <c r="C2494" s="428">
        <v>44235</v>
      </c>
      <c r="D2494" s="429" t="s">
        <v>4950</v>
      </c>
      <c r="E2494" s="429"/>
      <c r="F2494" s="429"/>
      <c r="G2494" s="430"/>
      <c r="H2494" s="577">
        <v>11560665</v>
      </c>
      <c r="I2494" s="581"/>
      <c r="J2494" s="434">
        <f t="shared" si="41"/>
        <v>24650000</v>
      </c>
      <c r="K2494" s="446" t="s">
        <v>3695</v>
      </c>
      <c r="L2494" s="530"/>
      <c r="M2494" s="488"/>
      <c r="N2494" s="530"/>
      <c r="O2494" s="530"/>
      <c r="P2494" s="530"/>
      <c r="Q2494" s="530"/>
      <c r="R2494" s="530"/>
      <c r="S2494" s="530"/>
      <c r="T2494" s="530"/>
      <c r="U2494" s="530"/>
      <c r="V2494" s="530"/>
      <c r="W2494" s="530"/>
      <c r="X2494" s="530"/>
      <c r="Y2494" s="530"/>
      <c r="Z2494" s="530"/>
      <c r="AA2494" s="530"/>
      <c r="AB2494" s="530"/>
      <c r="AC2494" s="530"/>
      <c r="AD2494" s="530"/>
      <c r="AE2494" s="530"/>
      <c r="AF2494" s="530"/>
      <c r="AG2494" s="530"/>
      <c r="AH2494" s="530"/>
      <c r="AI2494" s="530"/>
      <c r="AJ2494" s="488"/>
      <c r="AK2494" s="488"/>
      <c r="AL2494" s="488"/>
      <c r="AM2494" s="488"/>
      <c r="AN2494" s="488"/>
      <c r="AO2494" s="488"/>
      <c r="AP2494" s="488"/>
      <c r="AQ2494" s="488"/>
      <c r="AR2494" s="488"/>
      <c r="AS2494" s="488"/>
      <c r="AT2494" s="488"/>
      <c r="AU2494" s="488"/>
      <c r="AV2494" s="488"/>
      <c r="AW2494" s="488"/>
      <c r="AX2494" s="488"/>
      <c r="AY2494" s="488"/>
      <c r="AZ2494" s="488"/>
      <c r="BA2494" s="488"/>
      <c r="BB2494" s="488"/>
      <c r="BC2494" s="488"/>
      <c r="BD2494" s="488"/>
      <c r="BE2494" s="488"/>
      <c r="BF2494" s="488"/>
      <c r="BG2494" s="488"/>
      <c r="BH2494" s="488"/>
      <c r="BI2494" s="488"/>
      <c r="BJ2494" s="488"/>
      <c r="BK2494" s="488"/>
      <c r="BL2494" s="488"/>
      <c r="BM2494" s="488"/>
      <c r="BN2494" s="488"/>
      <c r="BO2494" s="488"/>
      <c r="BP2494" s="488"/>
      <c r="BQ2494" s="488"/>
      <c r="BR2494" s="488"/>
      <c r="BS2494" s="488"/>
      <c r="BT2494" s="488"/>
      <c r="BU2494" s="488"/>
      <c r="BV2494" s="488"/>
      <c r="BW2494" s="488"/>
      <c r="BX2494" s="488"/>
      <c r="BY2494" s="488"/>
      <c r="BZ2494" s="488"/>
      <c r="CA2494" s="488"/>
      <c r="CB2494" s="488"/>
      <c r="CC2494" s="488"/>
      <c r="CD2494" s="488"/>
      <c r="CE2494" s="488"/>
      <c r="CF2494" s="488"/>
      <c r="CG2494" s="488"/>
      <c r="CH2494" s="488"/>
      <c r="CI2494" s="488"/>
      <c r="CJ2494" s="488"/>
      <c r="CK2494" s="488"/>
      <c r="CL2494" s="488"/>
      <c r="CM2494" s="488"/>
      <c r="CN2494" s="488"/>
      <c r="CO2494" s="488"/>
      <c r="CP2494" s="488"/>
      <c r="CQ2494" s="488"/>
      <c r="CR2494" s="488"/>
      <c r="CS2494" s="488"/>
      <c r="CT2494" s="488"/>
      <c r="CU2494" s="488"/>
      <c r="CV2494" s="488"/>
      <c r="CW2494" s="488"/>
      <c r="CX2494" s="488"/>
      <c r="CY2494" s="488"/>
      <c r="CZ2494" s="488"/>
      <c r="DA2494" s="488"/>
      <c r="DB2494" s="488"/>
      <c r="DC2494" s="488"/>
      <c r="DD2494" s="488"/>
      <c r="DE2494" s="488"/>
      <c r="DF2494" s="488"/>
      <c r="DG2494" s="488"/>
      <c r="DH2494" s="488"/>
      <c r="DI2494" s="488"/>
      <c r="DJ2494" s="488"/>
      <c r="DK2494" s="488"/>
      <c r="DL2494" s="488"/>
      <c r="DM2494" s="488"/>
      <c r="DN2494" s="488"/>
      <c r="DO2494" s="488"/>
      <c r="DP2494" s="488"/>
      <c r="DQ2494" s="488"/>
      <c r="DR2494" s="488"/>
      <c r="DS2494" s="488"/>
      <c r="DT2494" s="488"/>
      <c r="DU2494" s="488"/>
      <c r="DV2494" s="488"/>
      <c r="DW2494" s="488"/>
      <c r="DX2494" s="488"/>
      <c r="DY2494" s="488"/>
      <c r="DZ2494" s="488"/>
      <c r="EA2494" s="488"/>
      <c r="EB2494" s="488"/>
      <c r="EC2494" s="488"/>
      <c r="ED2494" s="488"/>
      <c r="EE2494" s="488"/>
      <c r="EF2494" s="488"/>
      <c r="EG2494" s="488"/>
      <c r="EH2494" s="488"/>
      <c r="EI2494" s="488"/>
      <c r="EJ2494" s="488"/>
      <c r="EK2494" s="488"/>
      <c r="EL2494" s="488"/>
      <c r="EM2494" s="488"/>
      <c r="EN2494" s="488"/>
      <c r="EO2494" s="488"/>
      <c r="EP2494" s="488"/>
      <c r="EQ2494" s="488"/>
      <c r="ER2494" s="488"/>
      <c r="ES2494" s="488"/>
      <c r="ET2494" s="488"/>
      <c r="EU2494" s="488"/>
      <c r="EV2494" s="488"/>
      <c r="EW2494" s="488"/>
      <c r="EX2494" s="488"/>
      <c r="EY2494" s="488"/>
      <c r="EZ2494" s="488"/>
      <c r="FA2494" s="488"/>
      <c r="FB2494" s="488"/>
      <c r="FC2494" s="488"/>
      <c r="FD2494" s="488"/>
      <c r="FE2494" s="488"/>
      <c r="FF2494" s="488"/>
      <c r="FG2494" s="488"/>
      <c r="FH2494" s="488"/>
      <c r="FI2494" s="488"/>
      <c r="FJ2494" s="488"/>
      <c r="FK2494" s="488"/>
      <c r="FL2494" s="488"/>
      <c r="FM2494" s="488"/>
      <c r="FN2494" s="488"/>
      <c r="FO2494" s="488"/>
      <c r="FP2494" s="488"/>
      <c r="FQ2494" s="488"/>
      <c r="FR2494" s="488"/>
      <c r="FS2494" s="488"/>
      <c r="FT2494" s="488"/>
      <c r="FU2494" s="488"/>
      <c r="FV2494" s="488"/>
      <c r="FW2494" s="488"/>
      <c r="FX2494" s="488"/>
      <c r="FY2494" s="488"/>
      <c r="FZ2494" s="488"/>
      <c r="GA2494" s="488"/>
      <c r="GB2494" s="488"/>
      <c r="GC2494" s="488"/>
      <c r="GD2494" s="488"/>
      <c r="GE2494" s="488"/>
      <c r="GF2494" s="488"/>
      <c r="GG2494" s="488"/>
      <c r="GH2494" s="488"/>
      <c r="GI2494" s="488"/>
      <c r="GJ2494" s="488"/>
      <c r="GK2494" s="488"/>
      <c r="GL2494" s="488"/>
      <c r="GM2494" s="488"/>
      <c r="GN2494" s="488"/>
      <c r="GO2494" s="488"/>
      <c r="GP2494" s="488"/>
      <c r="GQ2494" s="488"/>
      <c r="GR2494" s="488"/>
      <c r="GS2494" s="488"/>
      <c r="GT2494" s="488"/>
      <c r="GU2494" s="488"/>
      <c r="GV2494" s="488"/>
      <c r="GW2494" s="488"/>
      <c r="GX2494" s="488"/>
      <c r="GY2494" s="488"/>
      <c r="GZ2494" s="488"/>
      <c r="HA2494" s="488"/>
      <c r="HB2494" s="488"/>
      <c r="HC2494" s="488"/>
      <c r="HD2494" s="488"/>
      <c r="HE2494" s="488"/>
      <c r="HF2494" s="488"/>
      <c r="HG2494" s="488"/>
      <c r="HH2494" s="488"/>
      <c r="HI2494" s="488"/>
      <c r="HJ2494" s="488"/>
      <c r="HK2494" s="488"/>
      <c r="HL2494" s="488"/>
      <c r="HM2494" s="488"/>
      <c r="HN2494" s="488"/>
      <c r="HO2494" s="488"/>
      <c r="HP2494" s="488"/>
      <c r="HQ2494" s="488"/>
      <c r="HR2494" s="488"/>
      <c r="HS2494" s="488"/>
      <c r="HT2494" s="488"/>
      <c r="HU2494" s="488"/>
      <c r="HV2494" s="488"/>
      <c r="HW2494" s="488"/>
      <c r="HX2494" s="488"/>
      <c r="HY2494" s="488"/>
      <c r="HZ2494" s="488"/>
      <c r="IA2494" s="488"/>
      <c r="IB2494" s="488"/>
      <c r="IC2494" s="488"/>
      <c r="ID2494" s="488"/>
      <c r="IE2494" s="488"/>
      <c r="IF2494" s="488"/>
      <c r="IG2494" s="488"/>
      <c r="IH2494" s="488"/>
    </row>
    <row r="2495" spans="1:242" hidden="1" x14ac:dyDescent="0.25">
      <c r="B2495" s="266">
        <v>788</v>
      </c>
      <c r="C2495" s="207">
        <v>44235</v>
      </c>
      <c r="D2495" s="206" t="s">
        <v>4951</v>
      </c>
      <c r="E2495" s="206"/>
      <c r="F2495" s="206" t="s">
        <v>5153</v>
      </c>
      <c r="G2495" s="208" t="s">
        <v>2891</v>
      </c>
      <c r="H2495" s="313"/>
      <c r="I2495" s="209">
        <v>1557000</v>
      </c>
      <c r="J2495" s="434">
        <f t="shared" si="41"/>
        <v>23093000</v>
      </c>
      <c r="K2495" s="212" t="s">
        <v>3267</v>
      </c>
    </row>
    <row r="2496" spans="1:242" hidden="1" x14ac:dyDescent="0.25">
      <c r="B2496" s="266">
        <v>789</v>
      </c>
      <c r="C2496" s="207">
        <v>44235</v>
      </c>
      <c r="D2496" s="206" t="s">
        <v>4952</v>
      </c>
      <c r="E2496" s="206"/>
      <c r="F2496" s="206" t="s">
        <v>5155</v>
      </c>
      <c r="G2496" s="208" t="s">
        <v>787</v>
      </c>
      <c r="H2496" s="313"/>
      <c r="I2496" s="209">
        <v>355850</v>
      </c>
      <c r="J2496" s="434">
        <f t="shared" si="41"/>
        <v>22737150</v>
      </c>
      <c r="K2496" s="212" t="s">
        <v>3267</v>
      </c>
    </row>
    <row r="2497" spans="2:11" s="511" customFormat="1" hidden="1" x14ac:dyDescent="0.25">
      <c r="B2497" s="266">
        <v>790</v>
      </c>
      <c r="C2497" s="207">
        <v>44236</v>
      </c>
      <c r="D2497" s="206" t="s">
        <v>4953</v>
      </c>
      <c r="E2497" s="206"/>
      <c r="F2497" s="206" t="s">
        <v>5156</v>
      </c>
      <c r="G2497" s="208" t="s">
        <v>1885</v>
      </c>
      <c r="H2497" s="313"/>
      <c r="I2497" s="209">
        <v>112700</v>
      </c>
      <c r="J2497" s="434">
        <f t="shared" si="41"/>
        <v>22624450</v>
      </c>
      <c r="K2497" s="212" t="s">
        <v>3267</v>
      </c>
    </row>
    <row r="2498" spans="2:11" s="511" customFormat="1" hidden="1" x14ac:dyDescent="0.25">
      <c r="B2498" s="266">
        <v>791</v>
      </c>
      <c r="C2498" s="207">
        <v>44236</v>
      </c>
      <c r="D2498" s="206" t="s">
        <v>4954</v>
      </c>
      <c r="E2498" s="206"/>
      <c r="F2498" s="206" t="s">
        <v>5157</v>
      </c>
      <c r="G2498" s="208" t="s">
        <v>420</v>
      </c>
      <c r="H2498" s="313"/>
      <c r="I2498" s="209">
        <v>849500</v>
      </c>
      <c r="J2498" s="434">
        <f t="shared" si="41"/>
        <v>21774950</v>
      </c>
      <c r="K2498" s="212" t="s">
        <v>3267</v>
      </c>
    </row>
    <row r="2499" spans="2:11" s="511" customFormat="1" hidden="1" x14ac:dyDescent="0.25">
      <c r="B2499" s="266">
        <v>792</v>
      </c>
      <c r="C2499" s="207">
        <v>44236</v>
      </c>
      <c r="D2499" s="206" t="s">
        <v>4955</v>
      </c>
      <c r="E2499" s="206"/>
      <c r="F2499" s="206" t="s">
        <v>5158</v>
      </c>
      <c r="G2499" s="208" t="s">
        <v>420</v>
      </c>
      <c r="H2499" s="313"/>
      <c r="I2499" s="209">
        <v>1470500</v>
      </c>
      <c r="J2499" s="434">
        <f t="shared" si="41"/>
        <v>20304450</v>
      </c>
      <c r="K2499" s="212" t="s">
        <v>3267</v>
      </c>
    </row>
    <row r="2500" spans="2:11" s="511" customFormat="1" hidden="1" x14ac:dyDescent="0.25">
      <c r="B2500" s="266">
        <v>793</v>
      </c>
      <c r="C2500" s="207">
        <v>44236</v>
      </c>
      <c r="D2500" s="206" t="s">
        <v>4956</v>
      </c>
      <c r="E2500" s="206"/>
      <c r="F2500" s="206" t="s">
        <v>5159</v>
      </c>
      <c r="G2500" s="208" t="s">
        <v>3204</v>
      </c>
      <c r="H2500" s="313"/>
      <c r="I2500" s="209">
        <v>691800</v>
      </c>
      <c r="J2500" s="434">
        <f t="shared" si="41"/>
        <v>19612650</v>
      </c>
      <c r="K2500" s="212" t="s">
        <v>3267</v>
      </c>
    </row>
    <row r="2501" spans="2:11" s="511" customFormat="1" hidden="1" x14ac:dyDescent="0.25">
      <c r="B2501" s="266">
        <v>794</v>
      </c>
      <c r="C2501" s="207">
        <v>44236</v>
      </c>
      <c r="D2501" s="206" t="s">
        <v>4957</v>
      </c>
      <c r="E2501" s="206"/>
      <c r="F2501" s="206" t="s">
        <v>5160</v>
      </c>
      <c r="G2501" s="208" t="s">
        <v>1885</v>
      </c>
      <c r="H2501" s="313"/>
      <c r="I2501" s="209">
        <v>50700</v>
      </c>
      <c r="J2501" s="434">
        <f t="shared" si="41"/>
        <v>19561950</v>
      </c>
      <c r="K2501" s="212" t="s">
        <v>3267</v>
      </c>
    </row>
    <row r="2502" spans="2:11" s="511" customFormat="1" hidden="1" x14ac:dyDescent="0.25">
      <c r="B2502" s="266">
        <v>795</v>
      </c>
      <c r="C2502" s="207">
        <v>44237</v>
      </c>
      <c r="D2502" s="206" t="s">
        <v>4958</v>
      </c>
      <c r="E2502" s="206"/>
      <c r="F2502" s="206" t="s">
        <v>5161</v>
      </c>
      <c r="G2502" s="208" t="s">
        <v>4218</v>
      </c>
      <c r="H2502" s="313"/>
      <c r="I2502" s="209">
        <v>5900000</v>
      </c>
      <c r="J2502" s="434">
        <f t="shared" si="41"/>
        <v>13661950</v>
      </c>
      <c r="K2502" s="212" t="s">
        <v>3267</v>
      </c>
    </row>
    <row r="2503" spans="2:11" s="511" customFormat="1" hidden="1" x14ac:dyDescent="0.25">
      <c r="B2503" s="266">
        <v>796</v>
      </c>
      <c r="C2503" s="207">
        <v>44238</v>
      </c>
      <c r="D2503" s="206" t="s">
        <v>4959</v>
      </c>
      <c r="E2503" s="206" t="s">
        <v>5219</v>
      </c>
      <c r="F2503" s="206"/>
      <c r="G2503" s="208" t="s">
        <v>2320</v>
      </c>
      <c r="H2503" s="313"/>
      <c r="I2503" s="475">
        <v>1000000</v>
      </c>
      <c r="J2503" s="434">
        <f t="shared" si="41"/>
        <v>12661950</v>
      </c>
      <c r="K2503" s="212" t="s">
        <v>5071</v>
      </c>
    </row>
    <row r="2504" spans="2:11" s="511" customFormat="1" hidden="1" x14ac:dyDescent="0.25">
      <c r="B2504" s="266">
        <v>797</v>
      </c>
      <c r="C2504" s="207">
        <v>44238</v>
      </c>
      <c r="D2504" s="206" t="s">
        <v>4960</v>
      </c>
      <c r="E2504" s="206"/>
      <c r="F2504" s="206" t="s">
        <v>5162</v>
      </c>
      <c r="G2504" s="208" t="s">
        <v>681</v>
      </c>
      <c r="H2504" s="313"/>
      <c r="I2504" s="209">
        <v>256000</v>
      </c>
      <c r="J2504" s="434">
        <f t="shared" si="41"/>
        <v>12405950</v>
      </c>
      <c r="K2504" s="212" t="s">
        <v>3267</v>
      </c>
    </row>
    <row r="2505" spans="2:11" s="511" customFormat="1" hidden="1" x14ac:dyDescent="0.25">
      <c r="B2505" s="266">
        <v>798</v>
      </c>
      <c r="C2505" s="207">
        <v>44239</v>
      </c>
      <c r="D2505" s="206" t="s">
        <v>4971</v>
      </c>
      <c r="E2505" s="206"/>
      <c r="F2505" s="206" t="s">
        <v>5163</v>
      </c>
      <c r="G2505" s="208" t="s">
        <v>1885</v>
      </c>
      <c r="H2505" s="313"/>
      <c r="I2505" s="209">
        <v>38000</v>
      </c>
      <c r="J2505" s="434">
        <f t="shared" si="41"/>
        <v>12367950</v>
      </c>
      <c r="K2505" s="212" t="s">
        <v>3267</v>
      </c>
    </row>
    <row r="2506" spans="2:11" s="511" customFormat="1" hidden="1" x14ac:dyDescent="0.25">
      <c r="B2506" s="266">
        <v>799</v>
      </c>
      <c r="C2506" s="207">
        <v>44239</v>
      </c>
      <c r="D2506" s="206" t="s">
        <v>4972</v>
      </c>
      <c r="E2506" s="206"/>
      <c r="F2506" s="206" t="s">
        <v>5164</v>
      </c>
      <c r="G2506" s="208" t="s">
        <v>1885</v>
      </c>
      <c r="H2506" s="313"/>
      <c r="I2506" s="209">
        <v>38000</v>
      </c>
      <c r="J2506" s="434">
        <f t="shared" si="41"/>
        <v>12329950</v>
      </c>
      <c r="K2506" s="212" t="s">
        <v>3267</v>
      </c>
    </row>
    <row r="2507" spans="2:11" s="511" customFormat="1" hidden="1" x14ac:dyDescent="0.25">
      <c r="B2507" s="266">
        <v>800</v>
      </c>
      <c r="C2507" s="207">
        <v>44239</v>
      </c>
      <c r="D2507" s="206" t="s">
        <v>4973</v>
      </c>
      <c r="E2507" s="206"/>
      <c r="F2507" s="206" t="s">
        <v>5165</v>
      </c>
      <c r="G2507" s="208" t="s">
        <v>1885</v>
      </c>
      <c r="H2507" s="313"/>
      <c r="I2507" s="209">
        <v>47400</v>
      </c>
      <c r="J2507" s="434">
        <f t="shared" si="41"/>
        <v>12282550</v>
      </c>
      <c r="K2507" s="212" t="s">
        <v>3267</v>
      </c>
    </row>
    <row r="2508" spans="2:11" s="511" customFormat="1" hidden="1" x14ac:dyDescent="0.25">
      <c r="B2508" s="266">
        <v>801</v>
      </c>
      <c r="C2508" s="207">
        <v>44239</v>
      </c>
      <c r="D2508" s="206" t="s">
        <v>4974</v>
      </c>
      <c r="E2508" s="206"/>
      <c r="F2508" s="206" t="s">
        <v>5166</v>
      </c>
      <c r="G2508" s="208" t="s">
        <v>1885</v>
      </c>
      <c r="H2508" s="313"/>
      <c r="I2508" s="209">
        <v>94500</v>
      </c>
      <c r="J2508" s="434">
        <f t="shared" si="41"/>
        <v>12188050</v>
      </c>
      <c r="K2508" s="212" t="s">
        <v>3267</v>
      </c>
    </row>
    <row r="2509" spans="2:11" s="511" customFormat="1" hidden="1" x14ac:dyDescent="0.25">
      <c r="B2509" s="266">
        <v>802</v>
      </c>
      <c r="C2509" s="207">
        <v>44239</v>
      </c>
      <c r="D2509" s="206" t="s">
        <v>4975</v>
      </c>
      <c r="E2509" s="206"/>
      <c r="F2509" s="206" t="s">
        <v>5167</v>
      </c>
      <c r="G2509" s="208" t="s">
        <v>787</v>
      </c>
      <c r="H2509" s="313"/>
      <c r="I2509" s="209">
        <v>685895</v>
      </c>
      <c r="J2509" s="434">
        <f t="shared" si="41"/>
        <v>11502155</v>
      </c>
      <c r="K2509" s="212" t="s">
        <v>3267</v>
      </c>
    </row>
    <row r="2510" spans="2:11" s="511" customFormat="1" hidden="1" x14ac:dyDescent="0.25">
      <c r="B2510" s="266">
        <v>803</v>
      </c>
      <c r="C2510" s="592">
        <v>44239</v>
      </c>
      <c r="D2510" s="206" t="s">
        <v>4981</v>
      </c>
      <c r="E2510" s="206" t="s">
        <v>5220</v>
      </c>
      <c r="F2510" s="206"/>
      <c r="G2510" s="208" t="s">
        <v>561</v>
      </c>
      <c r="H2510" s="313"/>
      <c r="I2510" s="475">
        <v>225000</v>
      </c>
      <c r="J2510" s="434">
        <f t="shared" si="41"/>
        <v>11277155</v>
      </c>
      <c r="K2510" s="212" t="s">
        <v>5073</v>
      </c>
    </row>
    <row r="2511" spans="2:11" s="511" customFormat="1" hidden="1" x14ac:dyDescent="0.25">
      <c r="B2511" s="266">
        <v>804</v>
      </c>
      <c r="C2511" s="592">
        <v>44239</v>
      </c>
      <c r="D2511" s="206" t="s">
        <v>4983</v>
      </c>
      <c r="E2511" s="206" t="s">
        <v>5221</v>
      </c>
      <c r="F2511" s="206"/>
      <c r="G2511" s="208" t="s">
        <v>561</v>
      </c>
      <c r="H2511" s="313"/>
      <c r="I2511" s="475">
        <v>550000</v>
      </c>
      <c r="J2511" s="434">
        <f t="shared" si="41"/>
        <v>10727155</v>
      </c>
      <c r="K2511" s="212" t="s">
        <v>5074</v>
      </c>
    </row>
    <row r="2512" spans="2:11" s="566" customFormat="1" hidden="1" x14ac:dyDescent="0.25">
      <c r="B2512" s="491">
        <v>805</v>
      </c>
      <c r="C2512" s="593">
        <v>44242</v>
      </c>
      <c r="D2512" s="429" t="s">
        <v>5045</v>
      </c>
      <c r="E2512" s="429"/>
      <c r="F2512" s="429"/>
      <c r="G2512" s="430"/>
      <c r="H2512" s="577">
        <v>12147845</v>
      </c>
      <c r="I2512" s="581"/>
      <c r="J2512" s="434">
        <f t="shared" si="41"/>
        <v>22875000</v>
      </c>
      <c r="K2512" s="446" t="s">
        <v>3695</v>
      </c>
    </row>
    <row r="2513" spans="1:242" hidden="1" x14ac:dyDescent="0.25">
      <c r="A2513" s="511"/>
      <c r="B2513" s="266">
        <v>806</v>
      </c>
      <c r="C2513" s="592">
        <v>44243</v>
      </c>
      <c r="D2513" s="206" t="s">
        <v>5046</v>
      </c>
      <c r="E2513" s="206"/>
      <c r="F2513" s="206" t="s">
        <v>5168</v>
      </c>
      <c r="G2513" s="208" t="s">
        <v>343</v>
      </c>
      <c r="H2513" s="313"/>
      <c r="I2513" s="209">
        <v>700000</v>
      </c>
      <c r="J2513" s="434">
        <f t="shared" si="41"/>
        <v>22175000</v>
      </c>
      <c r="K2513" s="212" t="s">
        <v>3267</v>
      </c>
      <c r="L2513" s="511"/>
      <c r="M2513" s="511"/>
      <c r="N2513" s="511"/>
      <c r="O2513" s="511"/>
      <c r="P2513" s="511"/>
      <c r="Q2513" s="511"/>
      <c r="R2513" s="511"/>
      <c r="S2513" s="511"/>
      <c r="T2513" s="511"/>
      <c r="U2513" s="511"/>
      <c r="V2513" s="511"/>
      <c r="W2513" s="511"/>
      <c r="X2513" s="511"/>
      <c r="Y2513" s="511"/>
      <c r="Z2513" s="511"/>
      <c r="AA2513" s="511"/>
      <c r="AB2513" s="511"/>
      <c r="AC2513" s="511"/>
      <c r="AD2513" s="511"/>
      <c r="AE2513" s="511"/>
      <c r="AF2513" s="511"/>
      <c r="AG2513" s="511"/>
      <c r="AH2513" s="511"/>
      <c r="AI2513" s="511"/>
      <c r="AJ2513" s="511"/>
      <c r="AK2513" s="511"/>
      <c r="AL2513" s="511"/>
      <c r="AM2513" s="511"/>
      <c r="AN2513" s="511"/>
      <c r="AO2513" s="511"/>
      <c r="AP2513" s="511"/>
      <c r="AQ2513" s="511"/>
      <c r="AR2513" s="511"/>
      <c r="AS2513" s="511"/>
      <c r="AT2513" s="511"/>
      <c r="AU2513" s="511"/>
      <c r="AV2513" s="511"/>
      <c r="AW2513" s="511"/>
      <c r="AX2513" s="511"/>
      <c r="AY2513" s="511"/>
      <c r="AZ2513" s="511"/>
      <c r="BA2513" s="511"/>
      <c r="BB2513" s="511"/>
      <c r="BC2513" s="511"/>
      <c r="BD2513" s="511"/>
      <c r="BE2513" s="511"/>
      <c r="BF2513" s="511"/>
      <c r="BG2513" s="511"/>
      <c r="BH2513" s="511"/>
      <c r="BI2513" s="511"/>
      <c r="BJ2513" s="511"/>
      <c r="BK2513" s="511"/>
      <c r="BL2513" s="511"/>
      <c r="BM2513" s="511"/>
      <c r="BN2513" s="511"/>
      <c r="BO2513" s="511"/>
      <c r="BP2513" s="511"/>
      <c r="BQ2513" s="511"/>
      <c r="BR2513" s="511"/>
      <c r="BS2513" s="511"/>
      <c r="BT2513" s="511"/>
      <c r="BU2513" s="511"/>
      <c r="BV2513" s="511"/>
      <c r="BW2513" s="511"/>
      <c r="BX2513" s="511"/>
      <c r="BY2513" s="511"/>
      <c r="BZ2513" s="511"/>
      <c r="CA2513" s="511"/>
      <c r="CB2513" s="511"/>
      <c r="CC2513" s="511"/>
      <c r="CD2513" s="511"/>
      <c r="CE2513" s="511"/>
      <c r="CF2513" s="511"/>
      <c r="CG2513" s="511"/>
      <c r="CH2513" s="511"/>
      <c r="CI2513" s="511"/>
      <c r="CJ2513" s="511"/>
      <c r="CK2513" s="511"/>
      <c r="CL2513" s="511"/>
      <c r="CM2513" s="511"/>
      <c r="CN2513" s="511"/>
      <c r="CO2513" s="511"/>
      <c r="CP2513" s="511"/>
      <c r="CQ2513" s="511"/>
      <c r="CR2513" s="511"/>
      <c r="CS2513" s="511"/>
      <c r="CT2513" s="511"/>
      <c r="CU2513" s="511"/>
      <c r="CV2513" s="511"/>
      <c r="CW2513" s="511"/>
      <c r="CX2513" s="511"/>
      <c r="CY2513" s="511"/>
      <c r="CZ2513" s="511"/>
      <c r="DA2513" s="511"/>
      <c r="DB2513" s="511"/>
      <c r="DC2513" s="511"/>
      <c r="DD2513" s="511"/>
      <c r="DE2513" s="511"/>
      <c r="DF2513" s="511"/>
      <c r="DG2513" s="511"/>
      <c r="DH2513" s="511"/>
      <c r="DI2513" s="511"/>
      <c r="DJ2513" s="511"/>
      <c r="DK2513" s="511"/>
      <c r="DL2513" s="511"/>
      <c r="DM2513" s="511"/>
      <c r="DN2513" s="511"/>
      <c r="DO2513" s="511"/>
      <c r="DP2513" s="511"/>
      <c r="DQ2513" s="511"/>
      <c r="DR2513" s="511"/>
      <c r="DS2513" s="511"/>
      <c r="DT2513" s="511"/>
      <c r="DU2513" s="511"/>
      <c r="DV2513" s="511"/>
      <c r="DW2513" s="511"/>
      <c r="DX2513" s="511"/>
      <c r="DY2513" s="511"/>
      <c r="DZ2513" s="511"/>
      <c r="EA2513" s="511"/>
      <c r="EB2513" s="511"/>
      <c r="EC2513" s="511"/>
      <c r="ED2513" s="511"/>
      <c r="EE2513" s="511"/>
      <c r="EF2513" s="511"/>
      <c r="EG2513" s="511"/>
      <c r="EH2513" s="511"/>
      <c r="EI2513" s="511"/>
      <c r="EJ2513" s="511"/>
      <c r="EK2513" s="511"/>
      <c r="EL2513" s="511"/>
      <c r="EM2513" s="511"/>
      <c r="EN2513" s="511"/>
      <c r="EO2513" s="511"/>
      <c r="EP2513" s="511"/>
      <c r="EQ2513" s="511"/>
      <c r="ER2513" s="511"/>
      <c r="ES2513" s="511"/>
      <c r="ET2513" s="511"/>
      <c r="EU2513" s="511"/>
      <c r="EV2513" s="511"/>
      <c r="EW2513" s="511"/>
      <c r="EX2513" s="511"/>
      <c r="EY2513" s="511"/>
      <c r="EZ2513" s="511"/>
      <c r="FA2513" s="511"/>
      <c r="FB2513" s="511"/>
      <c r="FC2513" s="511"/>
      <c r="FD2513" s="511"/>
      <c r="FE2513" s="511"/>
      <c r="FF2513" s="511"/>
      <c r="FG2513" s="511"/>
      <c r="FH2513" s="511"/>
      <c r="FI2513" s="511"/>
      <c r="FJ2513" s="511"/>
      <c r="FK2513" s="511"/>
      <c r="FL2513" s="511"/>
      <c r="FM2513" s="511"/>
      <c r="FN2513" s="511"/>
      <c r="FO2513" s="511"/>
      <c r="FP2513" s="511"/>
      <c r="FQ2513" s="511"/>
      <c r="FR2513" s="511"/>
      <c r="FS2513" s="511"/>
      <c r="FT2513" s="511"/>
      <c r="FU2513" s="511"/>
      <c r="FV2513" s="511"/>
      <c r="FW2513" s="511"/>
      <c r="FX2513" s="511"/>
      <c r="FY2513" s="511"/>
      <c r="FZ2513" s="511"/>
      <c r="GA2513" s="511"/>
      <c r="GB2513" s="511"/>
      <c r="GC2513" s="511"/>
      <c r="GD2513" s="511"/>
      <c r="GE2513" s="511"/>
      <c r="GF2513" s="511"/>
      <c r="GG2513" s="511"/>
      <c r="GH2513" s="511"/>
      <c r="GI2513" s="511"/>
      <c r="GJ2513" s="511"/>
      <c r="GK2513" s="511"/>
      <c r="GL2513" s="511"/>
      <c r="GM2513" s="511"/>
      <c r="GN2513" s="511"/>
      <c r="GO2513" s="511"/>
      <c r="GP2513" s="511"/>
      <c r="GQ2513" s="511"/>
      <c r="GR2513" s="511"/>
      <c r="GS2513" s="511"/>
      <c r="GT2513" s="511"/>
      <c r="GU2513" s="511"/>
      <c r="GV2513" s="511"/>
      <c r="GW2513" s="511"/>
      <c r="GX2513" s="511"/>
      <c r="GY2513" s="511"/>
      <c r="GZ2513" s="511"/>
      <c r="HA2513" s="511"/>
      <c r="HB2513" s="511"/>
      <c r="HC2513" s="511"/>
      <c r="HD2513" s="511"/>
      <c r="HE2513" s="511"/>
      <c r="HF2513" s="511"/>
      <c r="HG2513" s="511"/>
      <c r="HH2513" s="511"/>
      <c r="HI2513" s="511"/>
      <c r="HJ2513" s="511"/>
      <c r="HK2513" s="511"/>
      <c r="HL2513" s="511"/>
      <c r="HM2513" s="511"/>
      <c r="HN2513" s="511"/>
      <c r="HO2513" s="511"/>
      <c r="HP2513" s="511"/>
      <c r="HQ2513" s="511"/>
      <c r="HR2513" s="511"/>
      <c r="HS2513" s="511"/>
      <c r="HT2513" s="511"/>
      <c r="HU2513" s="511"/>
      <c r="HV2513" s="511"/>
      <c r="HW2513" s="511"/>
      <c r="HX2513" s="511"/>
      <c r="HY2513" s="511"/>
      <c r="HZ2513" s="511"/>
      <c r="IA2513" s="511"/>
      <c r="IB2513" s="511"/>
      <c r="IC2513" s="511"/>
      <c r="ID2513" s="511"/>
      <c r="IE2513" s="511"/>
      <c r="IF2513" s="511"/>
      <c r="IG2513" s="511"/>
      <c r="IH2513" s="511"/>
    </row>
    <row r="2514" spans="1:242" hidden="1" x14ac:dyDescent="0.25">
      <c r="A2514" s="511"/>
      <c r="B2514" s="266">
        <v>807</v>
      </c>
      <c r="C2514" s="592">
        <v>44243</v>
      </c>
      <c r="D2514" s="206" t="s">
        <v>5047</v>
      </c>
      <c r="E2514" s="206"/>
      <c r="F2514" s="206" t="s">
        <v>5169</v>
      </c>
      <c r="G2514" s="208" t="s">
        <v>1885</v>
      </c>
      <c r="H2514" s="313"/>
      <c r="I2514" s="209">
        <v>61600</v>
      </c>
      <c r="J2514" s="434">
        <f t="shared" si="41"/>
        <v>22113400</v>
      </c>
      <c r="K2514" s="212" t="s">
        <v>3267</v>
      </c>
      <c r="L2514" s="511"/>
      <c r="M2514" s="511"/>
      <c r="N2514" s="511"/>
      <c r="O2514" s="511"/>
      <c r="P2514" s="511"/>
      <c r="Q2514" s="511"/>
      <c r="R2514" s="511"/>
      <c r="S2514" s="511"/>
      <c r="T2514" s="511"/>
      <c r="U2514" s="511"/>
      <c r="V2514" s="511"/>
      <c r="W2514" s="511"/>
      <c r="X2514" s="511"/>
      <c r="Y2514" s="511"/>
      <c r="Z2514" s="511"/>
      <c r="AA2514" s="511"/>
      <c r="AB2514" s="511"/>
      <c r="AC2514" s="511"/>
      <c r="AD2514" s="511"/>
      <c r="AE2514" s="511"/>
      <c r="AF2514" s="511"/>
      <c r="AG2514" s="511"/>
      <c r="AH2514" s="511"/>
      <c r="AI2514" s="511"/>
      <c r="AJ2514" s="511"/>
      <c r="AK2514" s="511"/>
      <c r="AL2514" s="511"/>
      <c r="AM2514" s="511"/>
      <c r="AN2514" s="511"/>
      <c r="AO2514" s="511"/>
      <c r="AP2514" s="511"/>
      <c r="AQ2514" s="511"/>
      <c r="AR2514" s="511"/>
      <c r="AS2514" s="511"/>
      <c r="AT2514" s="511"/>
      <c r="AU2514" s="511"/>
      <c r="AV2514" s="511"/>
      <c r="AW2514" s="511"/>
      <c r="AX2514" s="511"/>
      <c r="AY2514" s="511"/>
      <c r="AZ2514" s="511"/>
      <c r="BA2514" s="511"/>
      <c r="BB2514" s="511"/>
      <c r="BC2514" s="511"/>
      <c r="BD2514" s="511"/>
      <c r="BE2514" s="511"/>
      <c r="BF2514" s="511"/>
      <c r="BG2514" s="511"/>
      <c r="BH2514" s="511"/>
      <c r="BI2514" s="511"/>
      <c r="BJ2514" s="511"/>
      <c r="BK2514" s="511"/>
      <c r="BL2514" s="511"/>
      <c r="BM2514" s="511"/>
      <c r="BN2514" s="511"/>
      <c r="BO2514" s="511"/>
      <c r="BP2514" s="511"/>
      <c r="BQ2514" s="511"/>
      <c r="BR2514" s="511"/>
      <c r="BS2514" s="511"/>
      <c r="BT2514" s="511"/>
      <c r="BU2514" s="511"/>
      <c r="BV2514" s="511"/>
      <c r="BW2514" s="511"/>
      <c r="BX2514" s="511"/>
      <c r="BY2514" s="511"/>
      <c r="BZ2514" s="511"/>
      <c r="CA2514" s="511"/>
      <c r="CB2514" s="511"/>
      <c r="CC2514" s="511"/>
      <c r="CD2514" s="511"/>
      <c r="CE2514" s="511"/>
      <c r="CF2514" s="511"/>
      <c r="CG2514" s="511"/>
      <c r="CH2514" s="511"/>
      <c r="CI2514" s="511"/>
      <c r="CJ2514" s="511"/>
      <c r="CK2514" s="511"/>
      <c r="CL2514" s="511"/>
      <c r="CM2514" s="511"/>
      <c r="CN2514" s="511"/>
      <c r="CO2514" s="511"/>
      <c r="CP2514" s="511"/>
      <c r="CQ2514" s="511"/>
      <c r="CR2514" s="511"/>
      <c r="CS2514" s="511"/>
      <c r="CT2514" s="511"/>
      <c r="CU2514" s="511"/>
      <c r="CV2514" s="511"/>
      <c r="CW2514" s="511"/>
      <c r="CX2514" s="511"/>
      <c r="CY2514" s="511"/>
      <c r="CZ2514" s="511"/>
      <c r="DA2514" s="511"/>
      <c r="DB2514" s="511"/>
      <c r="DC2514" s="511"/>
      <c r="DD2514" s="511"/>
      <c r="DE2514" s="511"/>
      <c r="DF2514" s="511"/>
      <c r="DG2514" s="511"/>
      <c r="DH2514" s="511"/>
      <c r="DI2514" s="511"/>
      <c r="DJ2514" s="511"/>
      <c r="DK2514" s="511"/>
      <c r="DL2514" s="511"/>
      <c r="DM2514" s="511"/>
      <c r="DN2514" s="511"/>
      <c r="DO2514" s="511"/>
      <c r="DP2514" s="511"/>
      <c r="DQ2514" s="511"/>
      <c r="DR2514" s="511"/>
      <c r="DS2514" s="511"/>
      <c r="DT2514" s="511"/>
      <c r="DU2514" s="511"/>
      <c r="DV2514" s="511"/>
      <c r="DW2514" s="511"/>
      <c r="DX2514" s="511"/>
      <c r="DY2514" s="511"/>
      <c r="DZ2514" s="511"/>
      <c r="EA2514" s="511"/>
      <c r="EB2514" s="511"/>
      <c r="EC2514" s="511"/>
      <c r="ED2514" s="511"/>
      <c r="EE2514" s="511"/>
      <c r="EF2514" s="511"/>
      <c r="EG2514" s="511"/>
      <c r="EH2514" s="511"/>
      <c r="EI2514" s="511"/>
      <c r="EJ2514" s="511"/>
      <c r="EK2514" s="511"/>
      <c r="EL2514" s="511"/>
      <c r="EM2514" s="511"/>
      <c r="EN2514" s="511"/>
      <c r="EO2514" s="511"/>
      <c r="EP2514" s="511"/>
      <c r="EQ2514" s="511"/>
      <c r="ER2514" s="511"/>
      <c r="ES2514" s="511"/>
      <c r="ET2514" s="511"/>
      <c r="EU2514" s="511"/>
      <c r="EV2514" s="511"/>
      <c r="EW2514" s="511"/>
      <c r="EX2514" s="511"/>
      <c r="EY2514" s="511"/>
      <c r="EZ2514" s="511"/>
      <c r="FA2514" s="511"/>
      <c r="FB2514" s="511"/>
      <c r="FC2514" s="511"/>
      <c r="FD2514" s="511"/>
      <c r="FE2514" s="511"/>
      <c r="FF2514" s="511"/>
      <c r="FG2514" s="511"/>
      <c r="FH2514" s="511"/>
      <c r="FI2514" s="511"/>
      <c r="FJ2514" s="511"/>
      <c r="FK2514" s="511"/>
      <c r="FL2514" s="511"/>
      <c r="FM2514" s="511"/>
      <c r="FN2514" s="511"/>
      <c r="FO2514" s="511"/>
      <c r="FP2514" s="511"/>
      <c r="FQ2514" s="511"/>
      <c r="FR2514" s="511"/>
      <c r="FS2514" s="511"/>
      <c r="FT2514" s="511"/>
      <c r="FU2514" s="511"/>
      <c r="FV2514" s="511"/>
      <c r="FW2514" s="511"/>
      <c r="FX2514" s="511"/>
      <c r="FY2514" s="511"/>
      <c r="FZ2514" s="511"/>
      <c r="GA2514" s="511"/>
      <c r="GB2514" s="511"/>
      <c r="GC2514" s="511"/>
      <c r="GD2514" s="511"/>
      <c r="GE2514" s="511"/>
      <c r="GF2514" s="511"/>
      <c r="GG2514" s="511"/>
      <c r="GH2514" s="511"/>
      <c r="GI2514" s="511"/>
      <c r="GJ2514" s="511"/>
      <c r="GK2514" s="511"/>
      <c r="GL2514" s="511"/>
      <c r="GM2514" s="511"/>
      <c r="GN2514" s="511"/>
      <c r="GO2514" s="511"/>
      <c r="GP2514" s="511"/>
      <c r="GQ2514" s="511"/>
      <c r="GR2514" s="511"/>
      <c r="GS2514" s="511"/>
      <c r="GT2514" s="511"/>
      <c r="GU2514" s="511"/>
      <c r="GV2514" s="511"/>
      <c r="GW2514" s="511"/>
      <c r="GX2514" s="511"/>
      <c r="GY2514" s="511"/>
      <c r="GZ2514" s="511"/>
      <c r="HA2514" s="511"/>
      <c r="HB2514" s="511"/>
      <c r="HC2514" s="511"/>
      <c r="HD2514" s="511"/>
      <c r="HE2514" s="511"/>
      <c r="HF2514" s="511"/>
      <c r="HG2514" s="511"/>
      <c r="HH2514" s="511"/>
      <c r="HI2514" s="511"/>
      <c r="HJ2514" s="511"/>
      <c r="HK2514" s="511"/>
      <c r="HL2514" s="511"/>
      <c r="HM2514" s="511"/>
      <c r="HN2514" s="511"/>
      <c r="HO2514" s="511"/>
      <c r="HP2514" s="511"/>
      <c r="HQ2514" s="511"/>
      <c r="HR2514" s="511"/>
      <c r="HS2514" s="511"/>
      <c r="HT2514" s="511"/>
      <c r="HU2514" s="511"/>
      <c r="HV2514" s="511"/>
      <c r="HW2514" s="511"/>
      <c r="HX2514" s="511"/>
      <c r="HY2514" s="511"/>
      <c r="HZ2514" s="511"/>
      <c r="IA2514" s="511"/>
      <c r="IB2514" s="511"/>
      <c r="IC2514" s="511"/>
      <c r="ID2514" s="511"/>
      <c r="IE2514" s="511"/>
      <c r="IF2514" s="511"/>
      <c r="IG2514" s="511"/>
      <c r="IH2514" s="511"/>
    </row>
    <row r="2515" spans="1:242" hidden="1" x14ac:dyDescent="0.25">
      <c r="A2515" s="511"/>
      <c r="B2515" s="266">
        <v>808</v>
      </c>
      <c r="C2515" s="592">
        <v>44243</v>
      </c>
      <c r="D2515" s="206" t="s">
        <v>5048</v>
      </c>
      <c r="E2515" s="206"/>
      <c r="F2515" s="206" t="s">
        <v>5170</v>
      </c>
      <c r="G2515" s="208" t="s">
        <v>420</v>
      </c>
      <c r="H2515" s="313"/>
      <c r="I2515" s="209">
        <v>988200</v>
      </c>
      <c r="J2515" s="434">
        <f t="shared" si="41"/>
        <v>21125200</v>
      </c>
      <c r="K2515" s="212" t="s">
        <v>3267</v>
      </c>
      <c r="L2515" s="511"/>
      <c r="M2515" s="511"/>
      <c r="N2515" s="511"/>
      <c r="O2515" s="511"/>
      <c r="P2515" s="511"/>
      <c r="Q2515" s="511"/>
      <c r="R2515" s="511"/>
      <c r="S2515" s="511"/>
      <c r="T2515" s="511"/>
      <c r="U2515" s="511"/>
      <c r="V2515" s="511"/>
      <c r="W2515" s="511"/>
      <c r="X2515" s="511"/>
      <c r="Y2515" s="511"/>
      <c r="Z2515" s="511"/>
      <c r="AA2515" s="511"/>
      <c r="AB2515" s="511"/>
      <c r="AC2515" s="511"/>
      <c r="AD2515" s="511"/>
      <c r="AE2515" s="511"/>
      <c r="AF2515" s="511"/>
      <c r="AG2515" s="511"/>
      <c r="AH2515" s="511"/>
      <c r="AI2515" s="511"/>
      <c r="AJ2515" s="511"/>
      <c r="AK2515" s="511"/>
      <c r="AL2515" s="511"/>
      <c r="AM2515" s="511"/>
      <c r="AN2515" s="511"/>
      <c r="AO2515" s="511"/>
      <c r="AP2515" s="511"/>
      <c r="AQ2515" s="511"/>
      <c r="AR2515" s="511"/>
      <c r="AS2515" s="511"/>
      <c r="AT2515" s="511"/>
      <c r="AU2515" s="511"/>
      <c r="AV2515" s="511"/>
      <c r="AW2515" s="511"/>
      <c r="AX2515" s="511"/>
      <c r="AY2515" s="511"/>
      <c r="AZ2515" s="511"/>
      <c r="BA2515" s="511"/>
      <c r="BB2515" s="511"/>
      <c r="BC2515" s="511"/>
      <c r="BD2515" s="511"/>
      <c r="BE2515" s="511"/>
      <c r="BF2515" s="511"/>
      <c r="BG2515" s="511"/>
      <c r="BH2515" s="511"/>
      <c r="BI2515" s="511"/>
      <c r="BJ2515" s="511"/>
      <c r="BK2515" s="511"/>
      <c r="BL2515" s="511"/>
      <c r="BM2515" s="511"/>
      <c r="BN2515" s="511"/>
      <c r="BO2515" s="511"/>
      <c r="BP2515" s="511"/>
      <c r="BQ2515" s="511"/>
      <c r="BR2515" s="511"/>
      <c r="BS2515" s="511"/>
      <c r="BT2515" s="511"/>
      <c r="BU2515" s="511"/>
      <c r="BV2515" s="511"/>
      <c r="BW2515" s="511"/>
      <c r="BX2515" s="511"/>
      <c r="BY2515" s="511"/>
      <c r="BZ2515" s="511"/>
      <c r="CA2515" s="511"/>
      <c r="CB2515" s="511"/>
      <c r="CC2515" s="511"/>
      <c r="CD2515" s="511"/>
      <c r="CE2515" s="511"/>
      <c r="CF2515" s="511"/>
      <c r="CG2515" s="511"/>
      <c r="CH2515" s="511"/>
      <c r="CI2515" s="511"/>
      <c r="CJ2515" s="511"/>
      <c r="CK2515" s="511"/>
      <c r="CL2515" s="511"/>
      <c r="CM2515" s="511"/>
      <c r="CN2515" s="511"/>
      <c r="CO2515" s="511"/>
      <c r="CP2515" s="511"/>
      <c r="CQ2515" s="511"/>
      <c r="CR2515" s="511"/>
      <c r="CS2515" s="511"/>
      <c r="CT2515" s="511"/>
      <c r="CU2515" s="511"/>
      <c r="CV2515" s="511"/>
      <c r="CW2515" s="511"/>
      <c r="CX2515" s="511"/>
      <c r="CY2515" s="511"/>
      <c r="CZ2515" s="511"/>
      <c r="DA2515" s="511"/>
      <c r="DB2515" s="511"/>
      <c r="DC2515" s="511"/>
      <c r="DD2515" s="511"/>
      <c r="DE2515" s="511"/>
      <c r="DF2515" s="511"/>
      <c r="DG2515" s="511"/>
      <c r="DH2515" s="511"/>
      <c r="DI2515" s="511"/>
      <c r="DJ2515" s="511"/>
      <c r="DK2515" s="511"/>
      <c r="DL2515" s="511"/>
      <c r="DM2515" s="511"/>
      <c r="DN2515" s="511"/>
      <c r="DO2515" s="511"/>
      <c r="DP2515" s="511"/>
      <c r="DQ2515" s="511"/>
      <c r="DR2515" s="511"/>
      <c r="DS2515" s="511"/>
      <c r="DT2515" s="511"/>
      <c r="DU2515" s="511"/>
      <c r="DV2515" s="511"/>
      <c r="DW2515" s="511"/>
      <c r="DX2515" s="511"/>
      <c r="DY2515" s="511"/>
      <c r="DZ2515" s="511"/>
      <c r="EA2515" s="511"/>
      <c r="EB2515" s="511"/>
      <c r="EC2515" s="511"/>
      <c r="ED2515" s="511"/>
      <c r="EE2515" s="511"/>
      <c r="EF2515" s="511"/>
      <c r="EG2515" s="511"/>
      <c r="EH2515" s="511"/>
      <c r="EI2515" s="511"/>
      <c r="EJ2515" s="511"/>
      <c r="EK2515" s="511"/>
      <c r="EL2515" s="511"/>
      <c r="EM2515" s="511"/>
      <c r="EN2515" s="511"/>
      <c r="EO2515" s="511"/>
      <c r="EP2515" s="511"/>
      <c r="EQ2515" s="511"/>
      <c r="ER2515" s="511"/>
      <c r="ES2515" s="511"/>
      <c r="ET2515" s="511"/>
      <c r="EU2515" s="511"/>
      <c r="EV2515" s="511"/>
      <c r="EW2515" s="511"/>
      <c r="EX2515" s="511"/>
      <c r="EY2515" s="511"/>
      <c r="EZ2515" s="511"/>
      <c r="FA2515" s="511"/>
      <c r="FB2515" s="511"/>
      <c r="FC2515" s="511"/>
      <c r="FD2515" s="511"/>
      <c r="FE2515" s="511"/>
      <c r="FF2515" s="511"/>
      <c r="FG2515" s="511"/>
      <c r="FH2515" s="511"/>
      <c r="FI2515" s="511"/>
      <c r="FJ2515" s="511"/>
      <c r="FK2515" s="511"/>
      <c r="FL2515" s="511"/>
      <c r="FM2515" s="511"/>
      <c r="FN2515" s="511"/>
      <c r="FO2515" s="511"/>
      <c r="FP2515" s="511"/>
      <c r="FQ2515" s="511"/>
      <c r="FR2515" s="511"/>
      <c r="FS2515" s="511"/>
      <c r="FT2515" s="511"/>
      <c r="FU2515" s="511"/>
      <c r="FV2515" s="511"/>
      <c r="FW2515" s="511"/>
      <c r="FX2515" s="511"/>
      <c r="FY2515" s="511"/>
      <c r="FZ2515" s="511"/>
      <c r="GA2515" s="511"/>
      <c r="GB2515" s="511"/>
      <c r="GC2515" s="511"/>
      <c r="GD2515" s="511"/>
      <c r="GE2515" s="511"/>
      <c r="GF2515" s="511"/>
      <c r="GG2515" s="511"/>
      <c r="GH2515" s="511"/>
      <c r="GI2515" s="511"/>
      <c r="GJ2515" s="511"/>
      <c r="GK2515" s="511"/>
      <c r="GL2515" s="511"/>
      <c r="GM2515" s="511"/>
      <c r="GN2515" s="511"/>
      <c r="GO2515" s="511"/>
      <c r="GP2515" s="511"/>
      <c r="GQ2515" s="511"/>
      <c r="GR2515" s="511"/>
      <c r="GS2515" s="511"/>
      <c r="GT2515" s="511"/>
      <c r="GU2515" s="511"/>
      <c r="GV2515" s="511"/>
      <c r="GW2515" s="511"/>
      <c r="GX2515" s="511"/>
      <c r="GY2515" s="511"/>
      <c r="GZ2515" s="511"/>
      <c r="HA2515" s="511"/>
      <c r="HB2515" s="511"/>
      <c r="HC2515" s="511"/>
      <c r="HD2515" s="511"/>
      <c r="HE2515" s="511"/>
      <c r="HF2515" s="511"/>
      <c r="HG2515" s="511"/>
      <c r="HH2515" s="511"/>
      <c r="HI2515" s="511"/>
      <c r="HJ2515" s="511"/>
      <c r="HK2515" s="511"/>
      <c r="HL2515" s="511"/>
      <c r="HM2515" s="511"/>
      <c r="HN2515" s="511"/>
      <c r="HO2515" s="511"/>
      <c r="HP2515" s="511"/>
      <c r="HQ2515" s="511"/>
      <c r="HR2515" s="511"/>
      <c r="HS2515" s="511"/>
      <c r="HT2515" s="511"/>
      <c r="HU2515" s="511"/>
      <c r="HV2515" s="511"/>
      <c r="HW2515" s="511"/>
      <c r="HX2515" s="511"/>
      <c r="HY2515" s="511"/>
      <c r="HZ2515" s="511"/>
      <c r="IA2515" s="511"/>
      <c r="IB2515" s="511"/>
      <c r="IC2515" s="511"/>
      <c r="ID2515" s="511"/>
      <c r="IE2515" s="511"/>
      <c r="IF2515" s="511"/>
      <c r="IG2515" s="511"/>
      <c r="IH2515" s="511"/>
    </row>
    <row r="2516" spans="1:242" hidden="1" x14ac:dyDescent="0.25">
      <c r="A2516" s="511"/>
      <c r="B2516" s="266">
        <v>809</v>
      </c>
      <c r="C2516" s="592">
        <v>44243</v>
      </c>
      <c r="D2516" s="206" t="s">
        <v>5049</v>
      </c>
      <c r="E2516" s="206"/>
      <c r="F2516" s="206" t="s">
        <v>5171</v>
      </c>
      <c r="G2516" s="208" t="s">
        <v>2875</v>
      </c>
      <c r="H2516" s="313"/>
      <c r="I2516" s="209">
        <v>100000</v>
      </c>
      <c r="J2516" s="434">
        <f t="shared" si="41"/>
        <v>21025200</v>
      </c>
      <c r="K2516" s="212" t="s">
        <v>3267</v>
      </c>
      <c r="L2516" s="511"/>
      <c r="M2516" s="511"/>
      <c r="N2516" s="511"/>
      <c r="O2516" s="511"/>
      <c r="P2516" s="511"/>
      <c r="Q2516" s="511"/>
      <c r="R2516" s="511"/>
      <c r="S2516" s="511"/>
      <c r="T2516" s="511"/>
      <c r="U2516" s="511"/>
      <c r="V2516" s="511"/>
      <c r="W2516" s="511"/>
      <c r="X2516" s="511"/>
      <c r="Y2516" s="511"/>
      <c r="Z2516" s="511"/>
      <c r="AA2516" s="511"/>
      <c r="AB2516" s="511"/>
      <c r="AC2516" s="511"/>
      <c r="AD2516" s="511"/>
      <c r="AE2516" s="511"/>
      <c r="AF2516" s="511"/>
      <c r="AG2516" s="511"/>
      <c r="AH2516" s="511"/>
      <c r="AI2516" s="511"/>
      <c r="AJ2516" s="511"/>
      <c r="AK2516" s="511"/>
      <c r="AL2516" s="511"/>
      <c r="AM2516" s="511"/>
      <c r="AN2516" s="511"/>
      <c r="AO2516" s="511"/>
      <c r="AP2516" s="511"/>
      <c r="AQ2516" s="511"/>
      <c r="AR2516" s="511"/>
      <c r="AS2516" s="511"/>
      <c r="AT2516" s="511"/>
      <c r="AU2516" s="511"/>
      <c r="AV2516" s="511"/>
      <c r="AW2516" s="511"/>
      <c r="AX2516" s="511"/>
      <c r="AY2516" s="511"/>
      <c r="AZ2516" s="511"/>
      <c r="BA2516" s="511"/>
      <c r="BB2516" s="511"/>
      <c r="BC2516" s="511"/>
      <c r="BD2516" s="511"/>
      <c r="BE2516" s="511"/>
      <c r="BF2516" s="511"/>
      <c r="BG2516" s="511"/>
      <c r="BH2516" s="511"/>
      <c r="BI2516" s="511"/>
      <c r="BJ2516" s="511"/>
      <c r="BK2516" s="511"/>
      <c r="BL2516" s="511"/>
      <c r="BM2516" s="511"/>
      <c r="BN2516" s="511"/>
      <c r="BO2516" s="511"/>
      <c r="BP2516" s="511"/>
      <c r="BQ2516" s="511"/>
      <c r="BR2516" s="511"/>
      <c r="BS2516" s="511"/>
      <c r="BT2516" s="511"/>
      <c r="BU2516" s="511"/>
      <c r="BV2516" s="511"/>
      <c r="BW2516" s="511"/>
      <c r="BX2516" s="511"/>
      <c r="BY2516" s="511"/>
      <c r="BZ2516" s="511"/>
      <c r="CA2516" s="511"/>
      <c r="CB2516" s="511"/>
      <c r="CC2516" s="511"/>
      <c r="CD2516" s="511"/>
      <c r="CE2516" s="511"/>
      <c r="CF2516" s="511"/>
      <c r="CG2516" s="511"/>
      <c r="CH2516" s="511"/>
      <c r="CI2516" s="511"/>
      <c r="CJ2516" s="511"/>
      <c r="CK2516" s="511"/>
      <c r="CL2516" s="511"/>
      <c r="CM2516" s="511"/>
      <c r="CN2516" s="511"/>
      <c r="CO2516" s="511"/>
      <c r="CP2516" s="511"/>
      <c r="CQ2516" s="511"/>
      <c r="CR2516" s="511"/>
      <c r="CS2516" s="511"/>
      <c r="CT2516" s="511"/>
      <c r="CU2516" s="511"/>
      <c r="CV2516" s="511"/>
      <c r="CW2516" s="511"/>
      <c r="CX2516" s="511"/>
      <c r="CY2516" s="511"/>
      <c r="CZ2516" s="511"/>
      <c r="DA2516" s="511"/>
      <c r="DB2516" s="511"/>
      <c r="DC2516" s="511"/>
      <c r="DD2516" s="511"/>
      <c r="DE2516" s="511"/>
      <c r="DF2516" s="511"/>
      <c r="DG2516" s="511"/>
      <c r="DH2516" s="511"/>
      <c r="DI2516" s="511"/>
      <c r="DJ2516" s="511"/>
      <c r="DK2516" s="511"/>
      <c r="DL2516" s="511"/>
      <c r="DM2516" s="511"/>
      <c r="DN2516" s="511"/>
      <c r="DO2516" s="511"/>
      <c r="DP2516" s="511"/>
      <c r="DQ2516" s="511"/>
      <c r="DR2516" s="511"/>
      <c r="DS2516" s="511"/>
      <c r="DT2516" s="511"/>
      <c r="DU2516" s="511"/>
      <c r="DV2516" s="511"/>
      <c r="DW2516" s="511"/>
      <c r="DX2516" s="511"/>
      <c r="DY2516" s="511"/>
      <c r="DZ2516" s="511"/>
      <c r="EA2516" s="511"/>
      <c r="EB2516" s="511"/>
      <c r="EC2516" s="511"/>
      <c r="ED2516" s="511"/>
      <c r="EE2516" s="511"/>
      <c r="EF2516" s="511"/>
      <c r="EG2516" s="511"/>
      <c r="EH2516" s="511"/>
      <c r="EI2516" s="511"/>
      <c r="EJ2516" s="511"/>
      <c r="EK2516" s="511"/>
      <c r="EL2516" s="511"/>
      <c r="EM2516" s="511"/>
      <c r="EN2516" s="511"/>
      <c r="EO2516" s="511"/>
      <c r="EP2516" s="511"/>
      <c r="EQ2516" s="511"/>
      <c r="ER2516" s="511"/>
      <c r="ES2516" s="511"/>
      <c r="ET2516" s="511"/>
      <c r="EU2516" s="511"/>
      <c r="EV2516" s="511"/>
      <c r="EW2516" s="511"/>
      <c r="EX2516" s="511"/>
      <c r="EY2516" s="511"/>
      <c r="EZ2516" s="511"/>
      <c r="FA2516" s="511"/>
      <c r="FB2516" s="511"/>
      <c r="FC2516" s="511"/>
      <c r="FD2516" s="511"/>
      <c r="FE2516" s="511"/>
      <c r="FF2516" s="511"/>
      <c r="FG2516" s="511"/>
      <c r="FH2516" s="511"/>
      <c r="FI2516" s="511"/>
      <c r="FJ2516" s="511"/>
      <c r="FK2516" s="511"/>
      <c r="FL2516" s="511"/>
      <c r="FM2516" s="511"/>
      <c r="FN2516" s="511"/>
      <c r="FO2516" s="511"/>
      <c r="FP2516" s="511"/>
      <c r="FQ2516" s="511"/>
      <c r="FR2516" s="511"/>
      <c r="FS2516" s="511"/>
      <c r="FT2516" s="511"/>
      <c r="FU2516" s="511"/>
      <c r="FV2516" s="511"/>
      <c r="FW2516" s="511"/>
      <c r="FX2516" s="511"/>
      <c r="FY2516" s="511"/>
      <c r="FZ2516" s="511"/>
      <c r="GA2516" s="511"/>
      <c r="GB2516" s="511"/>
      <c r="GC2516" s="511"/>
      <c r="GD2516" s="511"/>
      <c r="GE2516" s="511"/>
      <c r="GF2516" s="511"/>
      <c r="GG2516" s="511"/>
      <c r="GH2516" s="511"/>
      <c r="GI2516" s="511"/>
      <c r="GJ2516" s="511"/>
      <c r="GK2516" s="511"/>
      <c r="GL2516" s="511"/>
      <c r="GM2516" s="511"/>
      <c r="GN2516" s="511"/>
      <c r="GO2516" s="511"/>
      <c r="GP2516" s="511"/>
      <c r="GQ2516" s="511"/>
      <c r="GR2516" s="511"/>
      <c r="GS2516" s="511"/>
      <c r="GT2516" s="511"/>
      <c r="GU2516" s="511"/>
      <c r="GV2516" s="511"/>
      <c r="GW2516" s="511"/>
      <c r="GX2516" s="511"/>
      <c r="GY2516" s="511"/>
      <c r="GZ2516" s="511"/>
      <c r="HA2516" s="511"/>
      <c r="HB2516" s="511"/>
      <c r="HC2516" s="511"/>
      <c r="HD2516" s="511"/>
      <c r="HE2516" s="511"/>
      <c r="HF2516" s="511"/>
      <c r="HG2516" s="511"/>
      <c r="HH2516" s="511"/>
      <c r="HI2516" s="511"/>
      <c r="HJ2516" s="511"/>
      <c r="HK2516" s="511"/>
      <c r="HL2516" s="511"/>
      <c r="HM2516" s="511"/>
      <c r="HN2516" s="511"/>
      <c r="HO2516" s="511"/>
      <c r="HP2516" s="511"/>
      <c r="HQ2516" s="511"/>
      <c r="HR2516" s="511"/>
      <c r="HS2516" s="511"/>
      <c r="HT2516" s="511"/>
      <c r="HU2516" s="511"/>
      <c r="HV2516" s="511"/>
      <c r="HW2516" s="511"/>
      <c r="HX2516" s="511"/>
      <c r="HY2516" s="511"/>
      <c r="HZ2516" s="511"/>
      <c r="IA2516" s="511"/>
      <c r="IB2516" s="511"/>
      <c r="IC2516" s="511"/>
      <c r="ID2516" s="511"/>
      <c r="IE2516" s="511"/>
      <c r="IF2516" s="511"/>
      <c r="IG2516" s="511"/>
      <c r="IH2516" s="511"/>
    </row>
    <row r="2517" spans="1:242" hidden="1" x14ac:dyDescent="0.25">
      <c r="A2517" s="511"/>
      <c r="B2517" s="266">
        <v>810</v>
      </c>
      <c r="C2517" s="592">
        <v>44243</v>
      </c>
      <c r="D2517" s="206" t="s">
        <v>5050</v>
      </c>
      <c r="E2517" s="206"/>
      <c r="F2517" s="206"/>
      <c r="G2517" s="208" t="s">
        <v>2320</v>
      </c>
      <c r="H2517" s="313">
        <v>1000000</v>
      </c>
      <c r="I2517" s="209"/>
      <c r="J2517" s="434">
        <f t="shared" si="41"/>
        <v>22025200</v>
      </c>
      <c r="K2517" s="212" t="s">
        <v>5070</v>
      </c>
      <c r="L2517" s="511"/>
      <c r="M2517" s="511"/>
      <c r="N2517" s="511"/>
      <c r="O2517" s="511"/>
      <c r="P2517" s="511"/>
      <c r="Q2517" s="511"/>
      <c r="R2517" s="511"/>
      <c r="S2517" s="511"/>
      <c r="T2517" s="511"/>
      <c r="U2517" s="511"/>
      <c r="V2517" s="511"/>
      <c r="W2517" s="511"/>
      <c r="X2517" s="511"/>
      <c r="Y2517" s="511"/>
      <c r="Z2517" s="511"/>
      <c r="AA2517" s="511"/>
      <c r="AB2517" s="511"/>
      <c r="AC2517" s="511"/>
      <c r="AD2517" s="511"/>
      <c r="AE2517" s="511"/>
      <c r="AF2517" s="511"/>
      <c r="AG2517" s="511"/>
      <c r="AH2517" s="511"/>
      <c r="AI2517" s="511"/>
      <c r="AJ2517" s="511"/>
      <c r="AK2517" s="511"/>
      <c r="AL2517" s="511"/>
      <c r="AM2517" s="511"/>
      <c r="AN2517" s="511"/>
      <c r="AO2517" s="511"/>
      <c r="AP2517" s="511"/>
      <c r="AQ2517" s="511"/>
      <c r="AR2517" s="511"/>
      <c r="AS2517" s="511"/>
      <c r="AT2517" s="511"/>
      <c r="AU2517" s="511"/>
      <c r="AV2517" s="511"/>
      <c r="AW2517" s="511"/>
      <c r="AX2517" s="511"/>
      <c r="AY2517" s="511"/>
      <c r="AZ2517" s="511"/>
      <c r="BA2517" s="511"/>
      <c r="BB2517" s="511"/>
      <c r="BC2517" s="511"/>
      <c r="BD2517" s="511"/>
      <c r="BE2517" s="511"/>
      <c r="BF2517" s="511"/>
      <c r="BG2517" s="511"/>
      <c r="BH2517" s="511"/>
      <c r="BI2517" s="511"/>
      <c r="BJ2517" s="511"/>
      <c r="BK2517" s="511"/>
      <c r="BL2517" s="511"/>
      <c r="BM2517" s="511"/>
      <c r="BN2517" s="511"/>
      <c r="BO2517" s="511"/>
      <c r="BP2517" s="511"/>
      <c r="BQ2517" s="511"/>
      <c r="BR2517" s="511"/>
      <c r="BS2517" s="511"/>
      <c r="BT2517" s="511"/>
      <c r="BU2517" s="511"/>
      <c r="BV2517" s="511"/>
      <c r="BW2517" s="511"/>
      <c r="BX2517" s="511"/>
      <c r="BY2517" s="511"/>
      <c r="BZ2517" s="511"/>
      <c r="CA2517" s="511"/>
      <c r="CB2517" s="511"/>
      <c r="CC2517" s="511"/>
      <c r="CD2517" s="511"/>
      <c r="CE2517" s="511"/>
      <c r="CF2517" s="511"/>
      <c r="CG2517" s="511"/>
      <c r="CH2517" s="511"/>
      <c r="CI2517" s="511"/>
      <c r="CJ2517" s="511"/>
      <c r="CK2517" s="511"/>
      <c r="CL2517" s="511"/>
      <c r="CM2517" s="511"/>
      <c r="CN2517" s="511"/>
      <c r="CO2517" s="511"/>
      <c r="CP2517" s="511"/>
      <c r="CQ2517" s="511"/>
      <c r="CR2517" s="511"/>
      <c r="CS2517" s="511"/>
      <c r="CT2517" s="511"/>
      <c r="CU2517" s="511"/>
      <c r="CV2517" s="511"/>
      <c r="CW2517" s="511"/>
      <c r="CX2517" s="511"/>
      <c r="CY2517" s="511"/>
      <c r="CZ2517" s="511"/>
      <c r="DA2517" s="511"/>
      <c r="DB2517" s="511"/>
      <c r="DC2517" s="511"/>
      <c r="DD2517" s="511"/>
      <c r="DE2517" s="511"/>
      <c r="DF2517" s="511"/>
      <c r="DG2517" s="511"/>
      <c r="DH2517" s="511"/>
      <c r="DI2517" s="511"/>
      <c r="DJ2517" s="511"/>
      <c r="DK2517" s="511"/>
      <c r="DL2517" s="511"/>
      <c r="DM2517" s="511"/>
      <c r="DN2517" s="511"/>
      <c r="DO2517" s="511"/>
      <c r="DP2517" s="511"/>
      <c r="DQ2517" s="511"/>
      <c r="DR2517" s="511"/>
      <c r="DS2517" s="511"/>
      <c r="DT2517" s="511"/>
      <c r="DU2517" s="511"/>
      <c r="DV2517" s="511"/>
      <c r="DW2517" s="511"/>
      <c r="DX2517" s="511"/>
      <c r="DY2517" s="511"/>
      <c r="DZ2517" s="511"/>
      <c r="EA2517" s="511"/>
      <c r="EB2517" s="511"/>
      <c r="EC2517" s="511"/>
      <c r="ED2517" s="511"/>
      <c r="EE2517" s="511"/>
      <c r="EF2517" s="511"/>
      <c r="EG2517" s="511"/>
      <c r="EH2517" s="511"/>
      <c r="EI2517" s="511"/>
      <c r="EJ2517" s="511"/>
      <c r="EK2517" s="511"/>
      <c r="EL2517" s="511"/>
      <c r="EM2517" s="511"/>
      <c r="EN2517" s="511"/>
      <c r="EO2517" s="511"/>
      <c r="EP2517" s="511"/>
      <c r="EQ2517" s="511"/>
      <c r="ER2517" s="511"/>
      <c r="ES2517" s="511"/>
      <c r="ET2517" s="511"/>
      <c r="EU2517" s="511"/>
      <c r="EV2517" s="511"/>
      <c r="EW2517" s="511"/>
      <c r="EX2517" s="511"/>
      <c r="EY2517" s="511"/>
      <c r="EZ2517" s="511"/>
      <c r="FA2517" s="511"/>
      <c r="FB2517" s="511"/>
      <c r="FC2517" s="511"/>
      <c r="FD2517" s="511"/>
      <c r="FE2517" s="511"/>
      <c r="FF2517" s="511"/>
      <c r="FG2517" s="511"/>
      <c r="FH2517" s="511"/>
      <c r="FI2517" s="511"/>
      <c r="FJ2517" s="511"/>
      <c r="FK2517" s="511"/>
      <c r="FL2517" s="511"/>
      <c r="FM2517" s="511"/>
      <c r="FN2517" s="511"/>
      <c r="FO2517" s="511"/>
      <c r="FP2517" s="511"/>
      <c r="FQ2517" s="511"/>
      <c r="FR2517" s="511"/>
      <c r="FS2517" s="511"/>
      <c r="FT2517" s="511"/>
      <c r="FU2517" s="511"/>
      <c r="FV2517" s="511"/>
      <c r="FW2517" s="511"/>
      <c r="FX2517" s="511"/>
      <c r="FY2517" s="511"/>
      <c r="FZ2517" s="511"/>
      <c r="GA2517" s="511"/>
      <c r="GB2517" s="511"/>
      <c r="GC2517" s="511"/>
      <c r="GD2517" s="511"/>
      <c r="GE2517" s="511"/>
      <c r="GF2517" s="511"/>
      <c r="GG2517" s="511"/>
      <c r="GH2517" s="511"/>
      <c r="GI2517" s="511"/>
      <c r="GJ2517" s="511"/>
      <c r="GK2517" s="511"/>
      <c r="GL2517" s="511"/>
      <c r="GM2517" s="511"/>
      <c r="GN2517" s="511"/>
      <c r="GO2517" s="511"/>
      <c r="GP2517" s="511"/>
      <c r="GQ2517" s="511"/>
      <c r="GR2517" s="511"/>
      <c r="GS2517" s="511"/>
      <c r="GT2517" s="511"/>
      <c r="GU2517" s="511"/>
      <c r="GV2517" s="511"/>
      <c r="GW2517" s="511"/>
      <c r="GX2517" s="511"/>
      <c r="GY2517" s="511"/>
      <c r="GZ2517" s="511"/>
      <c r="HA2517" s="511"/>
      <c r="HB2517" s="511"/>
      <c r="HC2517" s="511"/>
      <c r="HD2517" s="511"/>
      <c r="HE2517" s="511"/>
      <c r="HF2517" s="511"/>
      <c r="HG2517" s="511"/>
      <c r="HH2517" s="511"/>
      <c r="HI2517" s="511"/>
      <c r="HJ2517" s="511"/>
      <c r="HK2517" s="511"/>
      <c r="HL2517" s="511"/>
      <c r="HM2517" s="511"/>
      <c r="HN2517" s="511"/>
      <c r="HO2517" s="511"/>
      <c r="HP2517" s="511"/>
      <c r="HQ2517" s="511"/>
      <c r="HR2517" s="511"/>
      <c r="HS2517" s="511"/>
      <c r="HT2517" s="511"/>
      <c r="HU2517" s="511"/>
      <c r="HV2517" s="511"/>
      <c r="HW2517" s="511"/>
      <c r="HX2517" s="511"/>
      <c r="HY2517" s="511"/>
      <c r="HZ2517" s="511"/>
      <c r="IA2517" s="511"/>
      <c r="IB2517" s="511"/>
      <c r="IC2517" s="511"/>
      <c r="ID2517" s="511"/>
      <c r="IE2517" s="511"/>
      <c r="IF2517" s="511"/>
      <c r="IG2517" s="511"/>
      <c r="IH2517" s="511"/>
    </row>
    <row r="2518" spans="1:242" hidden="1" x14ac:dyDescent="0.25">
      <c r="A2518" s="511"/>
      <c r="B2518" s="266">
        <v>811</v>
      </c>
      <c r="C2518" s="592">
        <v>44243</v>
      </c>
      <c r="D2518" s="206" t="s">
        <v>5051</v>
      </c>
      <c r="E2518" s="206"/>
      <c r="F2518" s="206" t="s">
        <v>5172</v>
      </c>
      <c r="G2518" s="208" t="s">
        <v>2320</v>
      </c>
      <c r="H2518" s="313"/>
      <c r="I2518" s="209">
        <v>935000</v>
      </c>
      <c r="J2518" s="434">
        <f t="shared" si="41"/>
        <v>21090200</v>
      </c>
      <c r="K2518" s="212" t="s">
        <v>3267</v>
      </c>
      <c r="L2518" s="511"/>
      <c r="M2518" s="511"/>
      <c r="N2518" s="511"/>
      <c r="O2518" s="511"/>
      <c r="P2518" s="511"/>
      <c r="Q2518" s="511"/>
      <c r="R2518" s="511"/>
      <c r="S2518" s="511"/>
      <c r="T2518" s="511"/>
      <c r="U2518" s="511"/>
      <c r="V2518" s="511"/>
      <c r="W2518" s="511"/>
      <c r="X2518" s="511"/>
      <c r="Y2518" s="511"/>
      <c r="Z2518" s="511"/>
      <c r="AA2518" s="511"/>
      <c r="AB2518" s="511"/>
      <c r="AC2518" s="511"/>
      <c r="AD2518" s="511"/>
      <c r="AE2518" s="511"/>
      <c r="AF2518" s="511"/>
      <c r="AG2518" s="511"/>
      <c r="AH2518" s="511"/>
      <c r="AI2518" s="511"/>
      <c r="AJ2518" s="511"/>
      <c r="AK2518" s="511"/>
      <c r="AL2518" s="511"/>
      <c r="AM2518" s="511"/>
      <c r="AN2518" s="511"/>
      <c r="AO2518" s="511"/>
      <c r="AP2518" s="511"/>
      <c r="AQ2518" s="511"/>
      <c r="AR2518" s="511"/>
      <c r="AS2518" s="511"/>
      <c r="AT2518" s="511"/>
      <c r="AU2518" s="511"/>
      <c r="AV2518" s="511"/>
      <c r="AW2518" s="511"/>
      <c r="AX2518" s="511"/>
      <c r="AY2518" s="511"/>
      <c r="AZ2518" s="511"/>
      <c r="BA2518" s="511"/>
      <c r="BB2518" s="511"/>
      <c r="BC2518" s="511"/>
      <c r="BD2518" s="511"/>
      <c r="BE2518" s="511"/>
      <c r="BF2518" s="511"/>
      <c r="BG2518" s="511"/>
      <c r="BH2518" s="511"/>
      <c r="BI2518" s="511"/>
      <c r="BJ2518" s="511"/>
      <c r="BK2518" s="511"/>
      <c r="BL2518" s="511"/>
      <c r="BM2518" s="511"/>
      <c r="BN2518" s="511"/>
      <c r="BO2518" s="511"/>
      <c r="BP2518" s="511"/>
      <c r="BQ2518" s="511"/>
      <c r="BR2518" s="511"/>
      <c r="BS2518" s="511"/>
      <c r="BT2518" s="511"/>
      <c r="BU2518" s="511"/>
      <c r="BV2518" s="511"/>
      <c r="BW2518" s="511"/>
      <c r="BX2518" s="511"/>
      <c r="BY2518" s="511"/>
      <c r="BZ2518" s="511"/>
      <c r="CA2518" s="511"/>
      <c r="CB2518" s="511"/>
      <c r="CC2518" s="511"/>
      <c r="CD2518" s="511"/>
      <c r="CE2518" s="511"/>
      <c r="CF2518" s="511"/>
      <c r="CG2518" s="511"/>
      <c r="CH2518" s="511"/>
      <c r="CI2518" s="511"/>
      <c r="CJ2518" s="511"/>
      <c r="CK2518" s="511"/>
      <c r="CL2518" s="511"/>
      <c r="CM2518" s="511"/>
      <c r="CN2518" s="511"/>
      <c r="CO2518" s="511"/>
      <c r="CP2518" s="511"/>
      <c r="CQ2518" s="511"/>
      <c r="CR2518" s="511"/>
      <c r="CS2518" s="511"/>
      <c r="CT2518" s="511"/>
      <c r="CU2518" s="511"/>
      <c r="CV2518" s="511"/>
      <c r="CW2518" s="511"/>
      <c r="CX2518" s="511"/>
      <c r="CY2518" s="511"/>
      <c r="CZ2518" s="511"/>
      <c r="DA2518" s="511"/>
      <c r="DB2518" s="511"/>
      <c r="DC2518" s="511"/>
      <c r="DD2518" s="511"/>
      <c r="DE2518" s="511"/>
      <c r="DF2518" s="511"/>
      <c r="DG2518" s="511"/>
      <c r="DH2518" s="511"/>
      <c r="DI2518" s="511"/>
      <c r="DJ2518" s="511"/>
      <c r="DK2518" s="511"/>
      <c r="DL2518" s="511"/>
      <c r="DM2518" s="511"/>
      <c r="DN2518" s="511"/>
      <c r="DO2518" s="511"/>
      <c r="DP2518" s="511"/>
      <c r="DQ2518" s="511"/>
      <c r="DR2518" s="511"/>
      <c r="DS2518" s="511"/>
      <c r="DT2518" s="511"/>
      <c r="DU2518" s="511"/>
      <c r="DV2518" s="511"/>
      <c r="DW2518" s="511"/>
      <c r="DX2518" s="511"/>
      <c r="DY2518" s="511"/>
      <c r="DZ2518" s="511"/>
      <c r="EA2518" s="511"/>
      <c r="EB2518" s="511"/>
      <c r="EC2518" s="511"/>
      <c r="ED2518" s="511"/>
      <c r="EE2518" s="511"/>
      <c r="EF2518" s="511"/>
      <c r="EG2518" s="511"/>
      <c r="EH2518" s="511"/>
      <c r="EI2518" s="511"/>
      <c r="EJ2518" s="511"/>
      <c r="EK2518" s="511"/>
      <c r="EL2518" s="511"/>
      <c r="EM2518" s="511"/>
      <c r="EN2518" s="511"/>
      <c r="EO2518" s="511"/>
      <c r="EP2518" s="511"/>
      <c r="EQ2518" s="511"/>
      <c r="ER2518" s="511"/>
      <c r="ES2518" s="511"/>
      <c r="ET2518" s="511"/>
      <c r="EU2518" s="511"/>
      <c r="EV2518" s="511"/>
      <c r="EW2518" s="511"/>
      <c r="EX2518" s="511"/>
      <c r="EY2518" s="511"/>
      <c r="EZ2518" s="511"/>
      <c r="FA2518" s="511"/>
      <c r="FB2518" s="511"/>
      <c r="FC2518" s="511"/>
      <c r="FD2518" s="511"/>
      <c r="FE2518" s="511"/>
      <c r="FF2518" s="511"/>
      <c r="FG2518" s="511"/>
      <c r="FH2518" s="511"/>
      <c r="FI2518" s="511"/>
      <c r="FJ2518" s="511"/>
      <c r="FK2518" s="511"/>
      <c r="FL2518" s="511"/>
      <c r="FM2518" s="511"/>
      <c r="FN2518" s="511"/>
      <c r="FO2518" s="511"/>
      <c r="FP2518" s="511"/>
      <c r="FQ2518" s="511"/>
      <c r="FR2518" s="511"/>
      <c r="FS2518" s="511"/>
      <c r="FT2518" s="511"/>
      <c r="FU2518" s="511"/>
      <c r="FV2518" s="511"/>
      <c r="FW2518" s="511"/>
      <c r="FX2518" s="511"/>
      <c r="FY2518" s="511"/>
      <c r="FZ2518" s="511"/>
      <c r="GA2518" s="511"/>
      <c r="GB2518" s="511"/>
      <c r="GC2518" s="511"/>
      <c r="GD2518" s="511"/>
      <c r="GE2518" s="511"/>
      <c r="GF2518" s="511"/>
      <c r="GG2518" s="511"/>
      <c r="GH2518" s="511"/>
      <c r="GI2518" s="511"/>
      <c r="GJ2518" s="511"/>
      <c r="GK2518" s="511"/>
      <c r="GL2518" s="511"/>
      <c r="GM2518" s="511"/>
      <c r="GN2518" s="511"/>
      <c r="GO2518" s="511"/>
      <c r="GP2518" s="511"/>
      <c r="GQ2518" s="511"/>
      <c r="GR2518" s="511"/>
      <c r="GS2518" s="511"/>
      <c r="GT2518" s="511"/>
      <c r="GU2518" s="511"/>
      <c r="GV2518" s="511"/>
      <c r="GW2518" s="511"/>
      <c r="GX2518" s="511"/>
      <c r="GY2518" s="511"/>
      <c r="GZ2518" s="511"/>
      <c r="HA2518" s="511"/>
      <c r="HB2518" s="511"/>
      <c r="HC2518" s="511"/>
      <c r="HD2518" s="511"/>
      <c r="HE2518" s="511"/>
      <c r="HF2518" s="511"/>
      <c r="HG2518" s="511"/>
      <c r="HH2518" s="511"/>
      <c r="HI2518" s="511"/>
      <c r="HJ2518" s="511"/>
      <c r="HK2518" s="511"/>
      <c r="HL2518" s="511"/>
      <c r="HM2518" s="511"/>
      <c r="HN2518" s="511"/>
      <c r="HO2518" s="511"/>
      <c r="HP2518" s="511"/>
      <c r="HQ2518" s="511"/>
      <c r="HR2518" s="511"/>
      <c r="HS2518" s="511"/>
      <c r="HT2518" s="511"/>
      <c r="HU2518" s="511"/>
      <c r="HV2518" s="511"/>
      <c r="HW2518" s="511"/>
      <c r="HX2518" s="511"/>
      <c r="HY2518" s="511"/>
      <c r="HZ2518" s="511"/>
      <c r="IA2518" s="511"/>
      <c r="IB2518" s="511"/>
      <c r="IC2518" s="511"/>
      <c r="ID2518" s="511"/>
      <c r="IE2518" s="511"/>
      <c r="IF2518" s="511"/>
      <c r="IG2518" s="511"/>
      <c r="IH2518" s="511"/>
    </row>
    <row r="2519" spans="1:242" hidden="1" x14ac:dyDescent="0.25">
      <c r="A2519" s="511"/>
      <c r="B2519" s="266">
        <v>812</v>
      </c>
      <c r="C2519" s="592">
        <v>44243</v>
      </c>
      <c r="D2519" s="206" t="s">
        <v>5052</v>
      </c>
      <c r="E2519" s="206"/>
      <c r="F2519" s="206" t="s">
        <v>5173</v>
      </c>
      <c r="G2519" s="208" t="s">
        <v>2320</v>
      </c>
      <c r="H2519" s="313"/>
      <c r="I2519" s="209">
        <v>295000</v>
      </c>
      <c r="J2519" s="434">
        <f t="shared" si="41"/>
        <v>20795200</v>
      </c>
      <c r="K2519" s="212" t="s">
        <v>3267</v>
      </c>
      <c r="L2519" s="511"/>
      <c r="M2519" s="511"/>
      <c r="N2519" s="511"/>
      <c r="O2519" s="511"/>
      <c r="P2519" s="511"/>
      <c r="Q2519" s="511"/>
      <c r="R2519" s="511"/>
      <c r="S2519" s="511"/>
      <c r="T2519" s="511"/>
      <c r="U2519" s="511"/>
      <c r="V2519" s="511"/>
      <c r="W2519" s="511"/>
      <c r="X2519" s="511"/>
      <c r="Y2519" s="511"/>
      <c r="Z2519" s="511"/>
      <c r="AA2519" s="511"/>
      <c r="AB2519" s="511"/>
      <c r="AC2519" s="511"/>
      <c r="AD2519" s="511"/>
      <c r="AE2519" s="511"/>
      <c r="AF2519" s="511"/>
      <c r="AG2519" s="511"/>
      <c r="AH2519" s="511"/>
      <c r="AI2519" s="511"/>
      <c r="AJ2519" s="511"/>
      <c r="AK2519" s="511"/>
      <c r="AL2519" s="511"/>
      <c r="AM2519" s="511"/>
      <c r="AN2519" s="511"/>
      <c r="AO2519" s="511"/>
      <c r="AP2519" s="511"/>
      <c r="AQ2519" s="511"/>
      <c r="AR2519" s="511"/>
      <c r="AS2519" s="511"/>
      <c r="AT2519" s="511"/>
      <c r="AU2519" s="511"/>
      <c r="AV2519" s="511"/>
      <c r="AW2519" s="511"/>
      <c r="AX2519" s="511"/>
      <c r="AY2519" s="511"/>
      <c r="AZ2519" s="511"/>
      <c r="BA2519" s="511"/>
      <c r="BB2519" s="511"/>
      <c r="BC2519" s="511"/>
      <c r="BD2519" s="511"/>
      <c r="BE2519" s="511"/>
      <c r="BF2519" s="511"/>
      <c r="BG2519" s="511"/>
      <c r="BH2519" s="511"/>
      <c r="BI2519" s="511"/>
      <c r="BJ2519" s="511"/>
      <c r="BK2519" s="511"/>
      <c r="BL2519" s="511"/>
      <c r="BM2519" s="511"/>
      <c r="BN2519" s="511"/>
      <c r="BO2519" s="511"/>
      <c r="BP2519" s="511"/>
      <c r="BQ2519" s="511"/>
      <c r="BR2519" s="511"/>
      <c r="BS2519" s="511"/>
      <c r="BT2519" s="511"/>
      <c r="BU2519" s="511"/>
      <c r="BV2519" s="511"/>
      <c r="BW2519" s="511"/>
      <c r="BX2519" s="511"/>
      <c r="BY2519" s="511"/>
      <c r="BZ2519" s="511"/>
      <c r="CA2519" s="511"/>
      <c r="CB2519" s="511"/>
      <c r="CC2519" s="511"/>
      <c r="CD2519" s="511"/>
      <c r="CE2519" s="511"/>
      <c r="CF2519" s="511"/>
      <c r="CG2519" s="511"/>
      <c r="CH2519" s="511"/>
      <c r="CI2519" s="511"/>
      <c r="CJ2519" s="511"/>
      <c r="CK2519" s="511"/>
      <c r="CL2519" s="511"/>
      <c r="CM2519" s="511"/>
      <c r="CN2519" s="511"/>
      <c r="CO2519" s="511"/>
      <c r="CP2519" s="511"/>
      <c r="CQ2519" s="511"/>
      <c r="CR2519" s="511"/>
      <c r="CS2519" s="511"/>
      <c r="CT2519" s="511"/>
      <c r="CU2519" s="511"/>
      <c r="CV2519" s="511"/>
      <c r="CW2519" s="511"/>
      <c r="CX2519" s="511"/>
      <c r="CY2519" s="511"/>
      <c r="CZ2519" s="511"/>
      <c r="DA2519" s="511"/>
      <c r="DB2519" s="511"/>
      <c r="DC2519" s="511"/>
      <c r="DD2519" s="511"/>
      <c r="DE2519" s="511"/>
      <c r="DF2519" s="511"/>
      <c r="DG2519" s="511"/>
      <c r="DH2519" s="511"/>
      <c r="DI2519" s="511"/>
      <c r="DJ2519" s="511"/>
      <c r="DK2519" s="511"/>
      <c r="DL2519" s="511"/>
      <c r="DM2519" s="511"/>
      <c r="DN2519" s="511"/>
      <c r="DO2519" s="511"/>
      <c r="DP2519" s="511"/>
      <c r="DQ2519" s="511"/>
      <c r="DR2519" s="511"/>
      <c r="DS2519" s="511"/>
      <c r="DT2519" s="511"/>
      <c r="DU2519" s="511"/>
      <c r="DV2519" s="511"/>
      <c r="DW2519" s="511"/>
      <c r="DX2519" s="511"/>
      <c r="DY2519" s="511"/>
      <c r="DZ2519" s="511"/>
      <c r="EA2519" s="511"/>
      <c r="EB2519" s="511"/>
      <c r="EC2519" s="511"/>
      <c r="ED2519" s="511"/>
      <c r="EE2519" s="511"/>
      <c r="EF2519" s="511"/>
      <c r="EG2519" s="511"/>
      <c r="EH2519" s="511"/>
      <c r="EI2519" s="511"/>
      <c r="EJ2519" s="511"/>
      <c r="EK2519" s="511"/>
      <c r="EL2519" s="511"/>
      <c r="EM2519" s="511"/>
      <c r="EN2519" s="511"/>
      <c r="EO2519" s="511"/>
      <c r="EP2519" s="511"/>
      <c r="EQ2519" s="511"/>
      <c r="ER2519" s="511"/>
      <c r="ES2519" s="511"/>
      <c r="ET2519" s="511"/>
      <c r="EU2519" s="511"/>
      <c r="EV2519" s="511"/>
      <c r="EW2519" s="511"/>
      <c r="EX2519" s="511"/>
      <c r="EY2519" s="511"/>
      <c r="EZ2519" s="511"/>
      <c r="FA2519" s="511"/>
      <c r="FB2519" s="511"/>
      <c r="FC2519" s="511"/>
      <c r="FD2519" s="511"/>
      <c r="FE2519" s="511"/>
      <c r="FF2519" s="511"/>
      <c r="FG2519" s="511"/>
      <c r="FH2519" s="511"/>
      <c r="FI2519" s="511"/>
      <c r="FJ2519" s="511"/>
      <c r="FK2519" s="511"/>
      <c r="FL2519" s="511"/>
      <c r="FM2519" s="511"/>
      <c r="FN2519" s="511"/>
      <c r="FO2519" s="511"/>
      <c r="FP2519" s="511"/>
      <c r="FQ2519" s="511"/>
      <c r="FR2519" s="511"/>
      <c r="FS2519" s="511"/>
      <c r="FT2519" s="511"/>
      <c r="FU2519" s="511"/>
      <c r="FV2519" s="511"/>
      <c r="FW2519" s="511"/>
      <c r="FX2519" s="511"/>
      <c r="FY2519" s="511"/>
      <c r="FZ2519" s="511"/>
      <c r="GA2519" s="511"/>
      <c r="GB2519" s="511"/>
      <c r="GC2519" s="511"/>
      <c r="GD2519" s="511"/>
      <c r="GE2519" s="511"/>
      <c r="GF2519" s="511"/>
      <c r="GG2519" s="511"/>
      <c r="GH2519" s="511"/>
      <c r="GI2519" s="511"/>
      <c r="GJ2519" s="511"/>
      <c r="GK2519" s="511"/>
      <c r="GL2519" s="511"/>
      <c r="GM2519" s="511"/>
      <c r="GN2519" s="511"/>
      <c r="GO2519" s="511"/>
      <c r="GP2519" s="511"/>
      <c r="GQ2519" s="511"/>
      <c r="GR2519" s="511"/>
      <c r="GS2519" s="511"/>
      <c r="GT2519" s="511"/>
      <c r="GU2519" s="511"/>
      <c r="GV2519" s="511"/>
      <c r="GW2519" s="511"/>
      <c r="GX2519" s="511"/>
      <c r="GY2519" s="511"/>
      <c r="GZ2519" s="511"/>
      <c r="HA2519" s="511"/>
      <c r="HB2519" s="511"/>
      <c r="HC2519" s="511"/>
      <c r="HD2519" s="511"/>
      <c r="HE2519" s="511"/>
      <c r="HF2519" s="511"/>
      <c r="HG2519" s="511"/>
      <c r="HH2519" s="511"/>
      <c r="HI2519" s="511"/>
      <c r="HJ2519" s="511"/>
      <c r="HK2519" s="511"/>
      <c r="HL2519" s="511"/>
      <c r="HM2519" s="511"/>
      <c r="HN2519" s="511"/>
      <c r="HO2519" s="511"/>
      <c r="HP2519" s="511"/>
      <c r="HQ2519" s="511"/>
      <c r="HR2519" s="511"/>
      <c r="HS2519" s="511"/>
      <c r="HT2519" s="511"/>
      <c r="HU2519" s="511"/>
      <c r="HV2519" s="511"/>
      <c r="HW2519" s="511"/>
      <c r="HX2519" s="511"/>
      <c r="HY2519" s="511"/>
      <c r="HZ2519" s="511"/>
      <c r="IA2519" s="511"/>
      <c r="IB2519" s="511"/>
      <c r="IC2519" s="511"/>
      <c r="ID2519" s="511"/>
      <c r="IE2519" s="511"/>
      <c r="IF2519" s="511"/>
      <c r="IG2519" s="511"/>
      <c r="IH2519" s="511"/>
    </row>
    <row r="2520" spans="1:242" hidden="1" x14ac:dyDescent="0.25">
      <c r="B2520" s="266">
        <v>813</v>
      </c>
      <c r="C2520" s="592">
        <v>44243</v>
      </c>
      <c r="D2520" s="206" t="s">
        <v>5068</v>
      </c>
      <c r="E2520" s="206" t="s">
        <v>5222</v>
      </c>
      <c r="F2520" s="206"/>
      <c r="G2520" s="208" t="s">
        <v>2320</v>
      </c>
      <c r="H2520" s="313"/>
      <c r="I2520" s="475">
        <v>1000000</v>
      </c>
      <c r="J2520" s="434">
        <f t="shared" si="41"/>
        <v>19795200</v>
      </c>
      <c r="K2520" s="212" t="s">
        <v>5099</v>
      </c>
    </row>
    <row r="2521" spans="1:242" hidden="1" x14ac:dyDescent="0.25">
      <c r="B2521" s="266">
        <v>814</v>
      </c>
      <c r="C2521" s="592">
        <v>44244</v>
      </c>
      <c r="D2521" s="206" t="s">
        <v>5066</v>
      </c>
      <c r="E2521" s="206" t="s">
        <v>5223</v>
      </c>
      <c r="F2521" s="206"/>
      <c r="G2521" s="208" t="s">
        <v>561</v>
      </c>
      <c r="H2521" s="313"/>
      <c r="I2521" s="475">
        <v>1650000</v>
      </c>
      <c r="J2521" s="434">
        <f t="shared" si="41"/>
        <v>18145200</v>
      </c>
      <c r="K2521" s="212" t="s">
        <v>5129</v>
      </c>
    </row>
    <row r="2522" spans="1:242" hidden="1" x14ac:dyDescent="0.25">
      <c r="B2522" s="266">
        <v>815</v>
      </c>
      <c r="C2522" s="592">
        <v>44244</v>
      </c>
      <c r="D2522" s="206" t="s">
        <v>5067</v>
      </c>
      <c r="E2522" s="206" t="s">
        <v>5224</v>
      </c>
      <c r="F2522" s="206"/>
      <c r="G2522" s="208" t="s">
        <v>561</v>
      </c>
      <c r="H2522" s="313"/>
      <c r="I2522" s="475">
        <v>690000</v>
      </c>
      <c r="J2522" s="434">
        <f t="shared" si="41"/>
        <v>17455200</v>
      </c>
      <c r="K2522" s="212" t="s">
        <v>5278</v>
      </c>
    </row>
    <row r="2523" spans="1:242" hidden="1" x14ac:dyDescent="0.25">
      <c r="B2523" s="266">
        <v>816</v>
      </c>
      <c r="C2523" s="592">
        <v>44244</v>
      </c>
      <c r="D2523" s="206" t="s">
        <v>5053</v>
      </c>
      <c r="E2523" s="206"/>
      <c r="F2523" s="206" t="s">
        <v>5174</v>
      </c>
      <c r="G2523" s="208" t="s">
        <v>561</v>
      </c>
      <c r="H2523" s="313"/>
      <c r="I2523" s="209">
        <v>405954</v>
      </c>
      <c r="J2523" s="434">
        <f t="shared" si="41"/>
        <v>17049246</v>
      </c>
      <c r="K2523" s="212" t="s">
        <v>3267</v>
      </c>
    </row>
    <row r="2524" spans="1:242" hidden="1" x14ac:dyDescent="0.25">
      <c r="B2524" s="266">
        <v>817</v>
      </c>
      <c r="C2524" s="592">
        <v>44244</v>
      </c>
      <c r="D2524" s="206" t="s">
        <v>5054</v>
      </c>
      <c r="E2524" s="206"/>
      <c r="F2524" s="206"/>
      <c r="G2524" s="208" t="s">
        <v>561</v>
      </c>
      <c r="H2524" s="313">
        <v>225000</v>
      </c>
      <c r="I2524" s="209"/>
      <c r="J2524" s="434">
        <f t="shared" si="41"/>
        <v>17274246</v>
      </c>
      <c r="K2524" s="212" t="s">
        <v>5072</v>
      </c>
    </row>
    <row r="2525" spans="1:242" hidden="1" x14ac:dyDescent="0.25">
      <c r="B2525" s="266">
        <v>818</v>
      </c>
      <c r="C2525" s="592">
        <v>44244</v>
      </c>
      <c r="D2525" s="206" t="s">
        <v>5055</v>
      </c>
      <c r="E2525" s="206"/>
      <c r="F2525" s="206" t="s">
        <v>5175</v>
      </c>
      <c r="G2525" s="208" t="s">
        <v>561</v>
      </c>
      <c r="H2525" s="313"/>
      <c r="I2525" s="209">
        <v>225000</v>
      </c>
      <c r="J2525" s="434">
        <f t="shared" si="41"/>
        <v>17049246</v>
      </c>
      <c r="K2525" s="212" t="s">
        <v>3267</v>
      </c>
    </row>
    <row r="2526" spans="1:242" hidden="1" x14ac:dyDescent="0.25">
      <c r="B2526" s="266">
        <v>819</v>
      </c>
      <c r="C2526" s="592">
        <v>44244</v>
      </c>
      <c r="D2526" s="206" t="s">
        <v>5056</v>
      </c>
      <c r="E2526" s="206"/>
      <c r="F2526" s="206"/>
      <c r="G2526" s="208" t="s">
        <v>561</v>
      </c>
      <c r="H2526" s="313">
        <v>550000</v>
      </c>
      <c r="I2526" s="209"/>
      <c r="J2526" s="434">
        <f t="shared" si="41"/>
        <v>17599246</v>
      </c>
      <c r="K2526" s="212" t="s">
        <v>5072</v>
      </c>
    </row>
    <row r="2527" spans="1:242" hidden="1" x14ac:dyDescent="0.25">
      <c r="B2527" s="266">
        <v>820</v>
      </c>
      <c r="C2527" s="592">
        <v>44244</v>
      </c>
      <c r="D2527" s="206" t="s">
        <v>5057</v>
      </c>
      <c r="E2527" s="206"/>
      <c r="F2527" s="206" t="s">
        <v>5176</v>
      </c>
      <c r="G2527" s="208" t="s">
        <v>561</v>
      </c>
      <c r="H2527" s="313"/>
      <c r="I2527" s="209">
        <v>550000</v>
      </c>
      <c r="J2527" s="434">
        <f t="shared" ref="J2527:J2590" si="42">J2526+H2527-I2527</f>
        <v>17049246</v>
      </c>
      <c r="K2527" s="212" t="s">
        <v>3267</v>
      </c>
    </row>
    <row r="2528" spans="1:242" hidden="1" x14ac:dyDescent="0.25">
      <c r="B2528" s="266">
        <v>821</v>
      </c>
      <c r="C2528" s="592">
        <v>44244</v>
      </c>
      <c r="D2528" s="206" t="s">
        <v>5058</v>
      </c>
      <c r="E2528" s="206"/>
      <c r="F2528" s="206" t="s">
        <v>5177</v>
      </c>
      <c r="G2528" s="208" t="s">
        <v>1885</v>
      </c>
      <c r="H2528" s="313"/>
      <c r="I2528" s="209">
        <v>53600</v>
      </c>
      <c r="J2528" s="434">
        <f t="shared" si="42"/>
        <v>16995646</v>
      </c>
      <c r="K2528" s="212" t="s">
        <v>3267</v>
      </c>
    </row>
    <row r="2529" spans="1:242" hidden="1" x14ac:dyDescent="0.25">
      <c r="B2529" s="266">
        <v>822</v>
      </c>
      <c r="C2529" s="592">
        <v>44245</v>
      </c>
      <c r="D2529" s="206" t="s">
        <v>5059</v>
      </c>
      <c r="E2529" s="206" t="s">
        <v>5225</v>
      </c>
      <c r="F2529" s="206"/>
      <c r="G2529" s="208" t="s">
        <v>787</v>
      </c>
      <c r="H2529" s="313"/>
      <c r="I2529" s="475">
        <v>1000000</v>
      </c>
      <c r="J2529" s="434">
        <f t="shared" si="42"/>
        <v>15995646</v>
      </c>
      <c r="K2529" s="212" t="s">
        <v>5077</v>
      </c>
    </row>
    <row r="2530" spans="1:242" hidden="1" x14ac:dyDescent="0.25">
      <c r="B2530" s="266">
        <v>823</v>
      </c>
      <c r="C2530" s="592">
        <v>44245</v>
      </c>
      <c r="D2530" s="206" t="s">
        <v>5060</v>
      </c>
      <c r="E2530" s="206"/>
      <c r="F2530" s="206" t="s">
        <v>5178</v>
      </c>
      <c r="G2530" s="208" t="s">
        <v>1885</v>
      </c>
      <c r="H2530" s="313"/>
      <c r="I2530" s="209">
        <v>27600</v>
      </c>
      <c r="J2530" s="434">
        <f t="shared" si="42"/>
        <v>15968046</v>
      </c>
      <c r="K2530" s="212" t="s">
        <v>3267</v>
      </c>
    </row>
    <row r="2531" spans="1:242" hidden="1" x14ac:dyDescent="0.25">
      <c r="B2531" s="266">
        <v>824</v>
      </c>
      <c r="C2531" s="592">
        <v>44245</v>
      </c>
      <c r="D2531" s="206" t="s">
        <v>5061</v>
      </c>
      <c r="E2531" s="206"/>
      <c r="F2531" s="206" t="s">
        <v>5179</v>
      </c>
      <c r="G2531" s="208" t="s">
        <v>1885</v>
      </c>
      <c r="H2531" s="313"/>
      <c r="I2531" s="209">
        <v>66191</v>
      </c>
      <c r="J2531" s="434">
        <f t="shared" si="42"/>
        <v>15901855</v>
      </c>
      <c r="K2531" s="212" t="s">
        <v>3267</v>
      </c>
    </row>
    <row r="2532" spans="1:242" hidden="1" x14ac:dyDescent="0.25">
      <c r="B2532" s="266">
        <v>825</v>
      </c>
      <c r="C2532" s="592">
        <v>44245</v>
      </c>
      <c r="D2532" s="206" t="s">
        <v>5062</v>
      </c>
      <c r="E2532" s="206"/>
      <c r="F2532" s="206" t="s">
        <v>5180</v>
      </c>
      <c r="G2532" s="208" t="s">
        <v>1885</v>
      </c>
      <c r="H2532" s="313"/>
      <c r="I2532" s="209">
        <v>58500</v>
      </c>
      <c r="J2532" s="434">
        <f t="shared" si="42"/>
        <v>15843355</v>
      </c>
      <c r="K2532" s="212" t="s">
        <v>3267</v>
      </c>
    </row>
    <row r="2533" spans="1:242" hidden="1" x14ac:dyDescent="0.25">
      <c r="B2533" s="266">
        <v>826</v>
      </c>
      <c r="C2533" s="592">
        <v>44246</v>
      </c>
      <c r="D2533" s="206" t="s">
        <v>5063</v>
      </c>
      <c r="E2533" s="206"/>
      <c r="F2533" s="206" t="s">
        <v>5181</v>
      </c>
      <c r="G2533" s="208" t="s">
        <v>1964</v>
      </c>
      <c r="H2533" s="313"/>
      <c r="I2533" s="209">
        <v>1270000</v>
      </c>
      <c r="J2533" s="434">
        <f t="shared" si="42"/>
        <v>14573355</v>
      </c>
      <c r="K2533" s="212" t="s">
        <v>3267</v>
      </c>
    </row>
    <row r="2534" spans="1:242" hidden="1" x14ac:dyDescent="0.25">
      <c r="B2534" s="266">
        <v>827</v>
      </c>
      <c r="C2534" s="592">
        <v>44246</v>
      </c>
      <c r="D2534" s="206" t="s">
        <v>5064</v>
      </c>
      <c r="E2534" s="206"/>
      <c r="F2534" s="206" t="s">
        <v>5182</v>
      </c>
      <c r="G2534" s="208" t="s">
        <v>5069</v>
      </c>
      <c r="H2534" s="313"/>
      <c r="I2534" s="209">
        <v>2505000</v>
      </c>
      <c r="J2534" s="434">
        <f t="shared" si="42"/>
        <v>12068355</v>
      </c>
      <c r="K2534" s="212" t="s">
        <v>3267</v>
      </c>
    </row>
    <row r="2535" spans="1:242" hidden="1" x14ac:dyDescent="0.25">
      <c r="B2535" s="266">
        <v>828</v>
      </c>
      <c r="C2535" s="592">
        <v>44246</v>
      </c>
      <c r="D2535" s="206" t="s">
        <v>5065</v>
      </c>
      <c r="E2535" s="206"/>
      <c r="F2535" s="206" t="s">
        <v>5183</v>
      </c>
      <c r="G2535" s="208" t="s">
        <v>2875</v>
      </c>
      <c r="H2535" s="313"/>
      <c r="I2535" s="209">
        <v>900000</v>
      </c>
      <c r="J2535" s="434">
        <f t="shared" si="42"/>
        <v>11168355</v>
      </c>
      <c r="K2535" s="212" t="s">
        <v>3267</v>
      </c>
    </row>
    <row r="2536" spans="1:242" hidden="1" x14ac:dyDescent="0.25">
      <c r="B2536" s="266">
        <v>829</v>
      </c>
      <c r="C2536" s="592">
        <v>44247</v>
      </c>
      <c r="D2536" s="206" t="s">
        <v>5075</v>
      </c>
      <c r="E2536" s="206"/>
      <c r="F2536" s="206" t="s">
        <v>5184</v>
      </c>
      <c r="G2536" s="208" t="s">
        <v>1885</v>
      </c>
      <c r="H2536" s="313"/>
      <c r="I2536" s="209">
        <v>53600</v>
      </c>
      <c r="J2536" s="434">
        <f t="shared" si="42"/>
        <v>11114755</v>
      </c>
      <c r="K2536" s="212" t="s">
        <v>3267</v>
      </c>
    </row>
    <row r="2537" spans="1:242" s="566" customFormat="1" hidden="1" x14ac:dyDescent="0.25">
      <c r="A2537" s="488"/>
      <c r="B2537" s="491">
        <v>830</v>
      </c>
      <c r="C2537" s="592">
        <v>44249</v>
      </c>
      <c r="D2537" s="429" t="s">
        <v>5076</v>
      </c>
      <c r="E2537" s="429"/>
      <c r="F2537" s="429"/>
      <c r="G2537" s="430"/>
      <c r="H2537" s="577">
        <v>9195245</v>
      </c>
      <c r="I2537" s="581"/>
      <c r="J2537" s="434">
        <f t="shared" si="42"/>
        <v>20310000</v>
      </c>
      <c r="K2537" s="446" t="s">
        <v>3695</v>
      </c>
      <c r="L2537" s="530"/>
      <c r="M2537" s="488"/>
      <c r="N2537" s="530"/>
      <c r="O2537" s="530"/>
      <c r="P2537" s="530"/>
      <c r="Q2537" s="530"/>
      <c r="R2537" s="530"/>
      <c r="S2537" s="530"/>
      <c r="T2537" s="530"/>
      <c r="U2537" s="530"/>
      <c r="V2537" s="530"/>
      <c r="W2537" s="530"/>
      <c r="X2537" s="530"/>
      <c r="Y2537" s="530"/>
      <c r="Z2537" s="530"/>
      <c r="AA2537" s="530"/>
      <c r="AB2537" s="530"/>
      <c r="AC2537" s="530"/>
      <c r="AD2537" s="530"/>
      <c r="AE2537" s="530"/>
      <c r="AF2537" s="530"/>
      <c r="AG2537" s="530"/>
      <c r="AH2537" s="530"/>
      <c r="AI2537" s="530"/>
      <c r="AJ2537" s="488"/>
      <c r="AK2537" s="488"/>
      <c r="AL2537" s="488"/>
      <c r="AM2537" s="488"/>
      <c r="AN2537" s="488"/>
      <c r="AO2537" s="488"/>
      <c r="AP2537" s="488"/>
      <c r="AQ2537" s="488"/>
      <c r="AR2537" s="488"/>
      <c r="AS2537" s="488"/>
      <c r="AT2537" s="488"/>
      <c r="AU2537" s="488"/>
      <c r="AV2537" s="488"/>
      <c r="AW2537" s="488"/>
      <c r="AX2537" s="488"/>
      <c r="AY2537" s="488"/>
      <c r="AZ2537" s="488"/>
      <c r="BA2537" s="488"/>
      <c r="BB2537" s="488"/>
      <c r="BC2537" s="488"/>
      <c r="BD2537" s="488"/>
      <c r="BE2537" s="488"/>
      <c r="BF2537" s="488"/>
      <c r="BG2537" s="488"/>
      <c r="BH2537" s="488"/>
      <c r="BI2537" s="488"/>
      <c r="BJ2537" s="488"/>
      <c r="BK2537" s="488"/>
      <c r="BL2537" s="488"/>
      <c r="BM2537" s="488"/>
      <c r="BN2537" s="488"/>
      <c r="BO2537" s="488"/>
      <c r="BP2537" s="488"/>
      <c r="BQ2537" s="488"/>
      <c r="BR2537" s="488"/>
      <c r="BS2537" s="488"/>
      <c r="BT2537" s="488"/>
      <c r="BU2537" s="488"/>
      <c r="BV2537" s="488"/>
      <c r="BW2537" s="488"/>
      <c r="BX2537" s="488"/>
      <c r="BY2537" s="488"/>
      <c r="BZ2537" s="488"/>
      <c r="CA2537" s="488"/>
      <c r="CB2537" s="488"/>
      <c r="CC2537" s="488"/>
      <c r="CD2537" s="488"/>
      <c r="CE2537" s="488"/>
      <c r="CF2537" s="488"/>
      <c r="CG2537" s="488"/>
      <c r="CH2537" s="488"/>
      <c r="CI2537" s="488"/>
      <c r="CJ2537" s="488"/>
      <c r="CK2537" s="488"/>
      <c r="CL2537" s="488"/>
      <c r="CM2537" s="488"/>
      <c r="CN2537" s="488"/>
      <c r="CO2537" s="488"/>
      <c r="CP2537" s="488"/>
      <c r="CQ2537" s="488"/>
      <c r="CR2537" s="488"/>
      <c r="CS2537" s="488"/>
      <c r="CT2537" s="488"/>
      <c r="CU2537" s="488"/>
      <c r="CV2537" s="488"/>
      <c r="CW2537" s="488"/>
      <c r="CX2537" s="488"/>
      <c r="CY2537" s="488"/>
      <c r="CZ2537" s="488"/>
      <c r="DA2537" s="488"/>
      <c r="DB2537" s="488"/>
      <c r="DC2537" s="488"/>
      <c r="DD2537" s="488"/>
      <c r="DE2537" s="488"/>
      <c r="DF2537" s="488"/>
      <c r="DG2537" s="488"/>
      <c r="DH2537" s="488"/>
      <c r="DI2537" s="488"/>
      <c r="DJ2537" s="488"/>
      <c r="DK2537" s="488"/>
      <c r="DL2537" s="488"/>
      <c r="DM2537" s="488"/>
      <c r="DN2537" s="488"/>
      <c r="DO2537" s="488"/>
      <c r="DP2537" s="488"/>
      <c r="DQ2537" s="488"/>
      <c r="DR2537" s="488"/>
      <c r="DS2537" s="488"/>
      <c r="DT2537" s="488"/>
      <c r="DU2537" s="488"/>
      <c r="DV2537" s="488"/>
      <c r="DW2537" s="488"/>
      <c r="DX2537" s="488"/>
      <c r="DY2537" s="488"/>
      <c r="DZ2537" s="488"/>
      <c r="EA2537" s="488"/>
      <c r="EB2537" s="488"/>
      <c r="EC2537" s="488"/>
      <c r="ED2537" s="488"/>
      <c r="EE2537" s="488"/>
      <c r="EF2537" s="488"/>
      <c r="EG2537" s="488"/>
      <c r="EH2537" s="488"/>
      <c r="EI2537" s="488"/>
      <c r="EJ2537" s="488"/>
      <c r="EK2537" s="488"/>
      <c r="EL2537" s="488"/>
      <c r="EM2537" s="488"/>
      <c r="EN2537" s="488"/>
      <c r="EO2537" s="488"/>
      <c r="EP2537" s="488"/>
      <c r="EQ2537" s="488"/>
      <c r="ER2537" s="488"/>
      <c r="ES2537" s="488"/>
      <c r="ET2537" s="488"/>
      <c r="EU2537" s="488"/>
      <c r="EV2537" s="488"/>
      <c r="EW2537" s="488"/>
      <c r="EX2537" s="488"/>
      <c r="EY2537" s="488"/>
      <c r="EZ2537" s="488"/>
      <c r="FA2537" s="488"/>
      <c r="FB2537" s="488"/>
      <c r="FC2537" s="488"/>
      <c r="FD2537" s="488"/>
      <c r="FE2537" s="488"/>
      <c r="FF2537" s="488"/>
      <c r="FG2537" s="488"/>
      <c r="FH2537" s="488"/>
      <c r="FI2537" s="488"/>
      <c r="FJ2537" s="488"/>
      <c r="FK2537" s="488"/>
      <c r="FL2537" s="488"/>
      <c r="FM2537" s="488"/>
      <c r="FN2537" s="488"/>
      <c r="FO2537" s="488"/>
      <c r="FP2537" s="488"/>
      <c r="FQ2537" s="488"/>
      <c r="FR2537" s="488"/>
      <c r="FS2537" s="488"/>
      <c r="FT2537" s="488"/>
      <c r="FU2537" s="488"/>
      <c r="FV2537" s="488"/>
      <c r="FW2537" s="488"/>
      <c r="FX2537" s="488"/>
      <c r="FY2537" s="488"/>
      <c r="FZ2537" s="488"/>
      <c r="GA2537" s="488"/>
      <c r="GB2537" s="488"/>
      <c r="GC2537" s="488"/>
      <c r="GD2537" s="488"/>
      <c r="GE2537" s="488"/>
      <c r="GF2537" s="488"/>
      <c r="GG2537" s="488"/>
      <c r="GH2537" s="488"/>
      <c r="GI2537" s="488"/>
      <c r="GJ2537" s="488"/>
      <c r="GK2537" s="488"/>
      <c r="GL2537" s="488"/>
      <c r="GM2537" s="488"/>
      <c r="GN2537" s="488"/>
      <c r="GO2537" s="488"/>
      <c r="GP2537" s="488"/>
      <c r="GQ2537" s="488"/>
      <c r="GR2537" s="488"/>
      <c r="GS2537" s="488"/>
      <c r="GT2537" s="488"/>
      <c r="GU2537" s="488"/>
      <c r="GV2537" s="488"/>
      <c r="GW2537" s="488"/>
      <c r="GX2537" s="488"/>
      <c r="GY2537" s="488"/>
      <c r="GZ2537" s="488"/>
      <c r="HA2537" s="488"/>
      <c r="HB2537" s="488"/>
      <c r="HC2537" s="488"/>
      <c r="HD2537" s="488"/>
      <c r="HE2537" s="488"/>
      <c r="HF2537" s="488"/>
      <c r="HG2537" s="488"/>
      <c r="HH2537" s="488"/>
      <c r="HI2537" s="488"/>
      <c r="HJ2537" s="488"/>
      <c r="HK2537" s="488"/>
      <c r="HL2537" s="488"/>
      <c r="HM2537" s="488"/>
      <c r="HN2537" s="488"/>
      <c r="HO2537" s="488"/>
      <c r="HP2537" s="488"/>
      <c r="HQ2537" s="488"/>
      <c r="HR2537" s="488"/>
      <c r="HS2537" s="488"/>
      <c r="HT2537" s="488"/>
      <c r="HU2537" s="488"/>
      <c r="HV2537" s="488"/>
      <c r="HW2537" s="488"/>
      <c r="HX2537" s="488"/>
      <c r="HY2537" s="488"/>
      <c r="HZ2537" s="488"/>
      <c r="IA2537" s="488"/>
      <c r="IB2537" s="488"/>
      <c r="IC2537" s="488"/>
      <c r="ID2537" s="488"/>
      <c r="IE2537" s="488"/>
      <c r="IF2537" s="488"/>
      <c r="IG2537" s="488"/>
      <c r="IH2537" s="488"/>
    </row>
    <row r="2538" spans="1:242" hidden="1" x14ac:dyDescent="0.25">
      <c r="B2538" s="266">
        <v>831</v>
      </c>
      <c r="C2538" s="592">
        <v>44249</v>
      </c>
      <c r="D2538" s="206" t="s">
        <v>5078</v>
      </c>
      <c r="E2538" s="206"/>
      <c r="F2538" s="206"/>
      <c r="G2538" s="208" t="s">
        <v>787</v>
      </c>
      <c r="H2538" s="313">
        <v>1000000</v>
      </c>
      <c r="I2538" s="209"/>
      <c r="J2538" s="434">
        <f t="shared" si="42"/>
        <v>21310000</v>
      </c>
      <c r="K2538" s="212" t="s">
        <v>5083</v>
      </c>
    </row>
    <row r="2539" spans="1:242" hidden="1" x14ac:dyDescent="0.25">
      <c r="B2539" s="266">
        <v>832</v>
      </c>
      <c r="C2539" s="592">
        <v>44249</v>
      </c>
      <c r="D2539" s="206" t="s">
        <v>5079</v>
      </c>
      <c r="E2539" s="206"/>
      <c r="F2539" s="206" t="s">
        <v>5185</v>
      </c>
      <c r="G2539" s="208" t="s">
        <v>787</v>
      </c>
      <c r="H2539" s="313"/>
      <c r="I2539" s="209">
        <v>1017416</v>
      </c>
      <c r="J2539" s="434">
        <f t="shared" si="42"/>
        <v>20292584</v>
      </c>
      <c r="K2539" s="212" t="s">
        <v>3267</v>
      </c>
    </row>
    <row r="2540" spans="1:242" hidden="1" x14ac:dyDescent="0.25">
      <c r="B2540" s="266">
        <v>833</v>
      </c>
      <c r="C2540" s="592">
        <v>44249</v>
      </c>
      <c r="D2540" s="206" t="s">
        <v>5081</v>
      </c>
      <c r="E2540" s="206"/>
      <c r="F2540" s="206"/>
      <c r="G2540" s="208" t="s">
        <v>559</v>
      </c>
      <c r="H2540" s="313">
        <v>350000</v>
      </c>
      <c r="I2540" s="209"/>
      <c r="J2540" s="434">
        <f t="shared" si="42"/>
        <v>20642584</v>
      </c>
      <c r="K2540" s="212" t="s">
        <v>5084</v>
      </c>
    </row>
    <row r="2541" spans="1:242" hidden="1" x14ac:dyDescent="0.25">
      <c r="B2541" s="266">
        <v>834</v>
      </c>
      <c r="C2541" s="592">
        <v>44249</v>
      </c>
      <c r="D2541" s="206" t="s">
        <v>5082</v>
      </c>
      <c r="E2541" s="206"/>
      <c r="F2541" s="206" t="s">
        <v>5186</v>
      </c>
      <c r="G2541" s="208" t="s">
        <v>559</v>
      </c>
      <c r="H2541" s="313"/>
      <c r="I2541" s="209">
        <v>342300</v>
      </c>
      <c r="J2541" s="434">
        <f t="shared" si="42"/>
        <v>20300284</v>
      </c>
      <c r="K2541" s="212" t="s">
        <v>3267</v>
      </c>
    </row>
    <row r="2542" spans="1:242" hidden="1" x14ac:dyDescent="0.25">
      <c r="B2542" s="266">
        <v>835</v>
      </c>
      <c r="C2542" s="592">
        <v>44249</v>
      </c>
      <c r="D2542" s="206" t="s">
        <v>5085</v>
      </c>
      <c r="E2542" s="206"/>
      <c r="F2542" s="206" t="s">
        <v>5187</v>
      </c>
      <c r="G2542" s="208" t="s">
        <v>3306</v>
      </c>
      <c r="H2542" s="313"/>
      <c r="I2542" s="209">
        <v>368000</v>
      </c>
      <c r="J2542" s="434">
        <f t="shared" si="42"/>
        <v>19932284</v>
      </c>
      <c r="K2542" s="212" t="s">
        <v>3267</v>
      </c>
    </row>
    <row r="2543" spans="1:242" hidden="1" x14ac:dyDescent="0.25">
      <c r="B2543" s="266">
        <v>836</v>
      </c>
      <c r="C2543" s="592">
        <v>44249</v>
      </c>
      <c r="D2543" s="206" t="s">
        <v>5086</v>
      </c>
      <c r="E2543" s="206"/>
      <c r="F2543" s="206" t="s">
        <v>5188</v>
      </c>
      <c r="G2543" s="208" t="s">
        <v>420</v>
      </c>
      <c r="H2543" s="313"/>
      <c r="I2543" s="209">
        <v>621850</v>
      </c>
      <c r="J2543" s="434">
        <f t="shared" si="42"/>
        <v>19310434</v>
      </c>
      <c r="K2543" s="212" t="s">
        <v>3267</v>
      </c>
    </row>
    <row r="2544" spans="1:242" hidden="1" x14ac:dyDescent="0.25">
      <c r="B2544" s="266">
        <v>837</v>
      </c>
      <c r="C2544" s="592">
        <v>44249</v>
      </c>
      <c r="D2544" s="206" t="s">
        <v>5087</v>
      </c>
      <c r="E2544" s="206"/>
      <c r="F2544" s="206" t="s">
        <v>5189</v>
      </c>
      <c r="G2544" s="208" t="s">
        <v>5088</v>
      </c>
      <c r="H2544" s="313"/>
      <c r="I2544" s="209">
        <v>300534</v>
      </c>
      <c r="J2544" s="434">
        <f t="shared" si="42"/>
        <v>19009900</v>
      </c>
      <c r="K2544" s="212" t="s">
        <v>3267</v>
      </c>
    </row>
    <row r="2545" spans="2:11" s="511" customFormat="1" hidden="1" x14ac:dyDescent="0.25">
      <c r="B2545" s="266">
        <v>838</v>
      </c>
      <c r="C2545" s="592">
        <v>44250</v>
      </c>
      <c r="D2545" s="206" t="s">
        <v>5093</v>
      </c>
      <c r="E2545" s="206" t="s">
        <v>5226</v>
      </c>
      <c r="F2545" s="206"/>
      <c r="G2545" s="208" t="s">
        <v>561</v>
      </c>
      <c r="H2545" s="313"/>
      <c r="I2545" s="475">
        <v>1520000</v>
      </c>
      <c r="J2545" s="434">
        <f t="shared" si="42"/>
        <v>17489900</v>
      </c>
      <c r="K2545" s="212" t="s">
        <v>5132</v>
      </c>
    </row>
    <row r="2546" spans="2:11" s="511" customFormat="1" hidden="1" x14ac:dyDescent="0.25">
      <c r="B2546" s="266">
        <v>839</v>
      </c>
      <c r="C2546" s="592">
        <v>44251</v>
      </c>
      <c r="D2546" s="206" t="s">
        <v>5094</v>
      </c>
      <c r="E2546" s="206" t="s">
        <v>5227</v>
      </c>
      <c r="F2546" s="206"/>
      <c r="G2546" s="208" t="s">
        <v>787</v>
      </c>
      <c r="H2546" s="313"/>
      <c r="I2546" s="475">
        <v>1000000</v>
      </c>
      <c r="J2546" s="434">
        <f t="shared" si="42"/>
        <v>16489900</v>
      </c>
      <c r="K2546" s="212" t="s">
        <v>5205</v>
      </c>
    </row>
    <row r="2547" spans="2:11" s="511" customFormat="1" hidden="1" x14ac:dyDescent="0.25">
      <c r="B2547" s="266">
        <v>840</v>
      </c>
      <c r="C2547" s="592">
        <v>44251</v>
      </c>
      <c r="D2547" s="206" t="s">
        <v>4573</v>
      </c>
      <c r="E2547" s="206" t="s">
        <v>5228</v>
      </c>
      <c r="F2547" s="206"/>
      <c r="G2547" s="208" t="s">
        <v>681</v>
      </c>
      <c r="H2547" s="313"/>
      <c r="I2547" s="475">
        <v>256000</v>
      </c>
      <c r="J2547" s="434">
        <f t="shared" si="42"/>
        <v>16233900</v>
      </c>
      <c r="K2547" s="212" t="s">
        <v>5111</v>
      </c>
    </row>
    <row r="2548" spans="2:11" s="511" customFormat="1" hidden="1" x14ac:dyDescent="0.25">
      <c r="B2548" s="266">
        <v>841</v>
      </c>
      <c r="C2548" s="592">
        <v>44251</v>
      </c>
      <c r="D2548" s="206" t="s">
        <v>5104</v>
      </c>
      <c r="E2548" s="206" t="s">
        <v>5229</v>
      </c>
      <c r="F2548" s="206"/>
      <c r="G2548" s="208" t="s">
        <v>1930</v>
      </c>
      <c r="H2548" s="313"/>
      <c r="I2548" s="475">
        <v>500000</v>
      </c>
      <c r="J2548" s="434">
        <f t="shared" si="42"/>
        <v>15733900</v>
      </c>
      <c r="K2548" s="212" t="s">
        <v>5112</v>
      </c>
    </row>
    <row r="2549" spans="2:11" s="511" customFormat="1" hidden="1" x14ac:dyDescent="0.25">
      <c r="B2549" s="266">
        <v>842</v>
      </c>
      <c r="C2549" s="592">
        <v>44251</v>
      </c>
      <c r="D2549" s="206" t="s">
        <v>5089</v>
      </c>
      <c r="E2549" s="206"/>
      <c r="F2549" s="206" t="s">
        <v>5190</v>
      </c>
      <c r="G2549" s="208" t="s">
        <v>4806</v>
      </c>
      <c r="H2549" s="313"/>
      <c r="I2549" s="209">
        <v>895449</v>
      </c>
      <c r="J2549" s="434">
        <f t="shared" si="42"/>
        <v>14838451</v>
      </c>
      <c r="K2549" s="212" t="s">
        <v>3267</v>
      </c>
    </row>
    <row r="2550" spans="2:11" s="511" customFormat="1" hidden="1" x14ac:dyDescent="0.25">
      <c r="B2550" s="266">
        <v>843</v>
      </c>
      <c r="C2550" s="592">
        <v>44252</v>
      </c>
      <c r="D2550" s="206" t="s">
        <v>5090</v>
      </c>
      <c r="E2550" s="206"/>
      <c r="F2550" s="206" t="s">
        <v>5191</v>
      </c>
      <c r="G2550" s="208" t="s">
        <v>1885</v>
      </c>
      <c r="H2550" s="313"/>
      <c r="I2550" s="209">
        <v>15000</v>
      </c>
      <c r="J2550" s="434">
        <f t="shared" si="42"/>
        <v>14823451</v>
      </c>
      <c r="K2550" s="212" t="s">
        <v>3267</v>
      </c>
    </row>
    <row r="2551" spans="2:11" s="511" customFormat="1" hidden="1" x14ac:dyDescent="0.25">
      <c r="B2551" s="266">
        <v>844</v>
      </c>
      <c r="C2551" s="592">
        <v>44252</v>
      </c>
      <c r="D2551" s="206" t="s">
        <v>5091</v>
      </c>
      <c r="E2551" s="206"/>
      <c r="F2551" s="206" t="s">
        <v>5192</v>
      </c>
      <c r="G2551" s="208" t="s">
        <v>1885</v>
      </c>
      <c r="H2551" s="313"/>
      <c r="I2551" s="209">
        <v>51000</v>
      </c>
      <c r="J2551" s="434">
        <f t="shared" si="42"/>
        <v>14772451</v>
      </c>
      <c r="K2551" s="212" t="s">
        <v>3267</v>
      </c>
    </row>
    <row r="2552" spans="2:11" s="511" customFormat="1" hidden="1" x14ac:dyDescent="0.25">
      <c r="B2552" s="266">
        <v>845</v>
      </c>
      <c r="C2552" s="592">
        <v>44252</v>
      </c>
      <c r="D2552" s="206" t="s">
        <v>5092</v>
      </c>
      <c r="E2552" s="206"/>
      <c r="F2552" s="206" t="s">
        <v>5193</v>
      </c>
      <c r="G2552" s="208" t="s">
        <v>954</v>
      </c>
      <c r="H2552" s="313"/>
      <c r="I2552" s="209">
        <v>220000</v>
      </c>
      <c r="J2552" s="434">
        <f t="shared" si="42"/>
        <v>14552451</v>
      </c>
      <c r="K2552" s="212" t="s">
        <v>3267</v>
      </c>
    </row>
    <row r="2553" spans="2:11" s="511" customFormat="1" hidden="1" x14ac:dyDescent="0.25">
      <c r="B2553" s="266">
        <v>846</v>
      </c>
      <c r="C2553" s="592">
        <v>44252</v>
      </c>
      <c r="D2553" s="206" t="s">
        <v>5095</v>
      </c>
      <c r="E2553" s="206"/>
      <c r="F2553" s="206"/>
      <c r="G2553" s="208" t="s">
        <v>681</v>
      </c>
      <c r="H2553" s="313">
        <v>256000</v>
      </c>
      <c r="I2553" s="209"/>
      <c r="J2553" s="434">
        <f t="shared" si="42"/>
        <v>14808451</v>
      </c>
      <c r="K2553" s="212" t="s">
        <v>5110</v>
      </c>
    </row>
    <row r="2554" spans="2:11" s="511" customFormat="1" hidden="1" x14ac:dyDescent="0.25">
      <c r="B2554" s="266">
        <v>847</v>
      </c>
      <c r="C2554" s="592">
        <v>44252</v>
      </c>
      <c r="D2554" s="206" t="s">
        <v>4248</v>
      </c>
      <c r="E2554" s="206"/>
      <c r="F2554" s="206" t="s">
        <v>5194</v>
      </c>
      <c r="G2554" s="208" t="s">
        <v>2940</v>
      </c>
      <c r="H2554" s="313"/>
      <c r="I2554" s="209">
        <v>256000</v>
      </c>
      <c r="J2554" s="434">
        <f t="shared" si="42"/>
        <v>14552451</v>
      </c>
      <c r="K2554" s="212" t="s">
        <v>3267</v>
      </c>
    </row>
    <row r="2555" spans="2:11" s="511" customFormat="1" hidden="1" x14ac:dyDescent="0.25">
      <c r="B2555" s="266">
        <v>848</v>
      </c>
      <c r="C2555" s="592">
        <v>44252</v>
      </c>
      <c r="D2555" s="206" t="s">
        <v>5096</v>
      </c>
      <c r="E2555" s="206"/>
      <c r="F2555" s="206" t="s">
        <v>5195</v>
      </c>
      <c r="G2555" s="208" t="s">
        <v>3690</v>
      </c>
      <c r="H2555" s="313"/>
      <c r="I2555" s="209">
        <v>38300</v>
      </c>
      <c r="J2555" s="434">
        <f t="shared" si="42"/>
        <v>14514151</v>
      </c>
      <c r="K2555" s="212" t="s">
        <v>3267</v>
      </c>
    </row>
    <row r="2556" spans="2:11" s="511" customFormat="1" hidden="1" x14ac:dyDescent="0.25">
      <c r="B2556" s="266">
        <v>849</v>
      </c>
      <c r="C2556" s="592">
        <v>44252</v>
      </c>
      <c r="D2556" s="206" t="s">
        <v>5097</v>
      </c>
      <c r="E2556" s="206"/>
      <c r="F2556" s="206" t="s">
        <v>5196</v>
      </c>
      <c r="G2556" s="208" t="s">
        <v>3690</v>
      </c>
      <c r="H2556" s="313"/>
      <c r="I2556" s="209">
        <v>29400</v>
      </c>
      <c r="J2556" s="434">
        <f t="shared" si="42"/>
        <v>14484751</v>
      </c>
      <c r="K2556" s="212" t="s">
        <v>3267</v>
      </c>
    </row>
    <row r="2557" spans="2:11" s="511" customFormat="1" hidden="1" x14ac:dyDescent="0.25">
      <c r="B2557" s="266">
        <v>850</v>
      </c>
      <c r="C2557" s="592">
        <v>44252</v>
      </c>
      <c r="D2557" s="206" t="s">
        <v>5098</v>
      </c>
      <c r="E2557" s="206"/>
      <c r="F2557" s="206" t="s">
        <v>5197</v>
      </c>
      <c r="G2557" s="208" t="s">
        <v>3690</v>
      </c>
      <c r="H2557" s="313"/>
      <c r="I2557" s="209">
        <v>47600</v>
      </c>
      <c r="J2557" s="434">
        <f t="shared" si="42"/>
        <v>14437151</v>
      </c>
      <c r="K2557" s="212" t="s">
        <v>3267</v>
      </c>
    </row>
    <row r="2558" spans="2:11" s="511" customFormat="1" hidden="1" x14ac:dyDescent="0.25">
      <c r="B2558" s="266">
        <v>851</v>
      </c>
      <c r="C2558" s="592">
        <v>44252</v>
      </c>
      <c r="D2558" s="206" t="s">
        <v>5100</v>
      </c>
      <c r="E2558" s="206"/>
      <c r="F2558" s="206"/>
      <c r="G2558" s="208" t="s">
        <v>2951</v>
      </c>
      <c r="H2558" s="313">
        <v>1000000</v>
      </c>
      <c r="I2558" s="209"/>
      <c r="J2558" s="434">
        <f t="shared" si="42"/>
        <v>15437151</v>
      </c>
      <c r="K2558" s="212" t="s">
        <v>5083</v>
      </c>
    </row>
    <row r="2559" spans="2:11" s="511" customFormat="1" hidden="1" x14ac:dyDescent="0.25">
      <c r="B2559" s="266">
        <v>852</v>
      </c>
      <c r="C2559" s="592">
        <v>44252</v>
      </c>
      <c r="D2559" s="206" t="s">
        <v>5101</v>
      </c>
      <c r="E2559" s="206"/>
      <c r="F2559" s="206" t="s">
        <v>5198</v>
      </c>
      <c r="G2559" s="208" t="s">
        <v>2951</v>
      </c>
      <c r="H2559" s="313"/>
      <c r="I2559" s="209">
        <v>954876</v>
      </c>
      <c r="J2559" s="434">
        <f t="shared" si="42"/>
        <v>14482275</v>
      </c>
      <c r="K2559" s="212" t="s">
        <v>3267</v>
      </c>
    </row>
    <row r="2560" spans="2:11" s="511" customFormat="1" hidden="1" x14ac:dyDescent="0.25">
      <c r="B2560" s="266">
        <v>853</v>
      </c>
      <c r="C2560" s="592">
        <v>44253</v>
      </c>
      <c r="D2560" s="206" t="s">
        <v>5107</v>
      </c>
      <c r="E2560" s="206" t="s">
        <v>5230</v>
      </c>
      <c r="F2560" s="206"/>
      <c r="G2560" s="208" t="s">
        <v>4806</v>
      </c>
      <c r="H2560" s="313"/>
      <c r="I2560" s="475">
        <v>8500000</v>
      </c>
      <c r="J2560" s="434">
        <f t="shared" si="42"/>
        <v>5982275</v>
      </c>
      <c r="K2560" s="212" t="s">
        <v>5114</v>
      </c>
    </row>
    <row r="2561" spans="1:242" hidden="1" x14ac:dyDescent="0.25">
      <c r="B2561" s="266">
        <v>854</v>
      </c>
      <c r="C2561" s="592">
        <v>44254</v>
      </c>
      <c r="D2561" s="206" t="s">
        <v>5102</v>
      </c>
      <c r="E2561" s="206"/>
      <c r="F2561" s="206" t="s">
        <v>5199</v>
      </c>
      <c r="G2561" s="208" t="s">
        <v>5103</v>
      </c>
      <c r="H2561" s="313"/>
      <c r="I2561" s="209">
        <v>140000</v>
      </c>
      <c r="J2561" s="434">
        <f t="shared" si="42"/>
        <v>5842275</v>
      </c>
      <c r="K2561" s="212" t="s">
        <v>3267</v>
      </c>
    </row>
    <row r="2562" spans="1:242" hidden="1" x14ac:dyDescent="0.25">
      <c r="B2562" s="266">
        <v>855</v>
      </c>
      <c r="C2562" s="592">
        <v>44254</v>
      </c>
      <c r="D2562" s="206" t="s">
        <v>5105</v>
      </c>
      <c r="E2562" s="206"/>
      <c r="F2562" s="206"/>
      <c r="G2562" s="208" t="s">
        <v>1930</v>
      </c>
      <c r="H2562" s="313">
        <v>500000</v>
      </c>
      <c r="I2562" s="209"/>
      <c r="J2562" s="434">
        <f t="shared" si="42"/>
        <v>6342275</v>
      </c>
      <c r="K2562" s="212" t="s">
        <v>5113</v>
      </c>
    </row>
    <row r="2563" spans="1:242" hidden="1" x14ac:dyDescent="0.25">
      <c r="B2563" s="266">
        <v>856</v>
      </c>
      <c r="C2563" s="592">
        <v>44254</v>
      </c>
      <c r="D2563" s="206" t="s">
        <v>5106</v>
      </c>
      <c r="E2563" s="206"/>
      <c r="F2563" s="206" t="s">
        <v>5200</v>
      </c>
      <c r="G2563" s="208" t="s">
        <v>1930</v>
      </c>
      <c r="H2563" s="313"/>
      <c r="I2563" s="209">
        <v>500000</v>
      </c>
      <c r="J2563" s="434">
        <f t="shared" si="42"/>
        <v>5842275</v>
      </c>
      <c r="K2563" s="212" t="s">
        <v>3267</v>
      </c>
    </row>
    <row r="2564" spans="1:242" hidden="1" x14ac:dyDescent="0.25">
      <c r="B2564" s="266">
        <v>857</v>
      </c>
      <c r="C2564" s="592">
        <v>44254</v>
      </c>
      <c r="D2564" s="206" t="s">
        <v>5108</v>
      </c>
      <c r="E2564" s="206"/>
      <c r="F2564" s="206"/>
      <c r="G2564" s="208" t="s">
        <v>4806</v>
      </c>
      <c r="H2564" s="313">
        <v>8500000</v>
      </c>
      <c r="I2564" s="209"/>
      <c r="J2564" s="434">
        <f t="shared" si="42"/>
        <v>14342275</v>
      </c>
      <c r="K2564" s="212" t="s">
        <v>5115</v>
      </c>
    </row>
    <row r="2565" spans="1:242" hidden="1" x14ac:dyDescent="0.25">
      <c r="B2565" s="266">
        <v>858</v>
      </c>
      <c r="C2565" s="592">
        <v>44254</v>
      </c>
      <c r="D2565" s="206" t="s">
        <v>5109</v>
      </c>
      <c r="E2565" s="206"/>
      <c r="F2565" s="206" t="s">
        <v>5201</v>
      </c>
      <c r="G2565" s="208" t="s">
        <v>4806</v>
      </c>
      <c r="H2565" s="313"/>
      <c r="I2565" s="209">
        <v>8245000</v>
      </c>
      <c r="J2565" s="434">
        <f t="shared" si="42"/>
        <v>6097275</v>
      </c>
      <c r="K2565" s="212" t="s">
        <v>3267</v>
      </c>
    </row>
    <row r="2566" spans="1:242" s="566" customFormat="1" hidden="1" x14ac:dyDescent="0.25">
      <c r="A2566" s="488"/>
      <c r="B2566" s="491">
        <v>859</v>
      </c>
      <c r="C2566" s="593">
        <v>44256</v>
      </c>
      <c r="D2566" s="429" t="s">
        <v>5116</v>
      </c>
      <c r="E2566" s="429"/>
      <c r="F2566" s="429"/>
      <c r="G2566" s="430"/>
      <c r="H2566" s="577">
        <v>14042725</v>
      </c>
      <c r="I2566" s="581"/>
      <c r="J2566" s="434">
        <f t="shared" si="42"/>
        <v>20140000</v>
      </c>
      <c r="K2566" s="446" t="s">
        <v>3695</v>
      </c>
      <c r="L2566" s="530"/>
      <c r="M2566" s="488"/>
      <c r="N2566" s="530"/>
      <c r="O2566" s="530"/>
      <c r="P2566" s="530"/>
      <c r="Q2566" s="530"/>
      <c r="R2566" s="530"/>
      <c r="S2566" s="530"/>
      <c r="T2566" s="530"/>
      <c r="U2566" s="530"/>
      <c r="V2566" s="530"/>
      <c r="W2566" s="530"/>
      <c r="X2566" s="530"/>
      <c r="Y2566" s="530"/>
      <c r="Z2566" s="530"/>
      <c r="AA2566" s="530"/>
      <c r="AB2566" s="530"/>
      <c r="AC2566" s="530"/>
      <c r="AD2566" s="530"/>
      <c r="AE2566" s="530"/>
      <c r="AF2566" s="530"/>
      <c r="AG2566" s="530"/>
      <c r="AH2566" s="530"/>
      <c r="AI2566" s="530"/>
      <c r="AJ2566" s="488"/>
      <c r="AK2566" s="488"/>
      <c r="AL2566" s="488"/>
      <c r="AM2566" s="488"/>
      <c r="AN2566" s="488"/>
      <c r="AO2566" s="488"/>
      <c r="AP2566" s="488"/>
      <c r="AQ2566" s="488"/>
      <c r="AR2566" s="488"/>
      <c r="AS2566" s="488"/>
      <c r="AT2566" s="488"/>
      <c r="AU2566" s="488"/>
      <c r="AV2566" s="488"/>
      <c r="AW2566" s="488"/>
      <c r="AX2566" s="488"/>
      <c r="AY2566" s="488"/>
      <c r="AZ2566" s="488"/>
      <c r="BA2566" s="488"/>
      <c r="BB2566" s="488"/>
      <c r="BC2566" s="488"/>
      <c r="BD2566" s="488"/>
      <c r="BE2566" s="488"/>
      <c r="BF2566" s="488"/>
      <c r="BG2566" s="488"/>
      <c r="BH2566" s="488"/>
      <c r="BI2566" s="488"/>
      <c r="BJ2566" s="488"/>
      <c r="BK2566" s="488"/>
      <c r="BL2566" s="488"/>
      <c r="BM2566" s="488"/>
      <c r="BN2566" s="488"/>
      <c r="BO2566" s="488"/>
      <c r="BP2566" s="488"/>
      <c r="BQ2566" s="488"/>
      <c r="BR2566" s="488"/>
      <c r="BS2566" s="488"/>
      <c r="BT2566" s="488"/>
      <c r="BU2566" s="488"/>
      <c r="BV2566" s="488"/>
      <c r="BW2566" s="488"/>
      <c r="BX2566" s="488"/>
      <c r="BY2566" s="488"/>
      <c r="BZ2566" s="488"/>
      <c r="CA2566" s="488"/>
      <c r="CB2566" s="488"/>
      <c r="CC2566" s="488"/>
      <c r="CD2566" s="488"/>
      <c r="CE2566" s="488"/>
      <c r="CF2566" s="488"/>
      <c r="CG2566" s="488"/>
      <c r="CH2566" s="488"/>
      <c r="CI2566" s="488"/>
      <c r="CJ2566" s="488"/>
      <c r="CK2566" s="488"/>
      <c r="CL2566" s="488"/>
      <c r="CM2566" s="488"/>
      <c r="CN2566" s="488"/>
      <c r="CO2566" s="488"/>
      <c r="CP2566" s="488"/>
      <c r="CQ2566" s="488"/>
      <c r="CR2566" s="488"/>
      <c r="CS2566" s="488"/>
      <c r="CT2566" s="488"/>
      <c r="CU2566" s="488"/>
      <c r="CV2566" s="488"/>
      <c r="CW2566" s="488"/>
      <c r="CX2566" s="488"/>
      <c r="CY2566" s="488"/>
      <c r="CZ2566" s="488"/>
      <c r="DA2566" s="488"/>
      <c r="DB2566" s="488"/>
      <c r="DC2566" s="488"/>
      <c r="DD2566" s="488"/>
      <c r="DE2566" s="488"/>
      <c r="DF2566" s="488"/>
      <c r="DG2566" s="488"/>
      <c r="DH2566" s="488"/>
      <c r="DI2566" s="488"/>
      <c r="DJ2566" s="488"/>
      <c r="DK2566" s="488"/>
      <c r="DL2566" s="488"/>
      <c r="DM2566" s="488"/>
      <c r="DN2566" s="488"/>
      <c r="DO2566" s="488"/>
      <c r="DP2566" s="488"/>
      <c r="DQ2566" s="488"/>
      <c r="DR2566" s="488"/>
      <c r="DS2566" s="488"/>
      <c r="DT2566" s="488"/>
      <c r="DU2566" s="488"/>
      <c r="DV2566" s="488"/>
      <c r="DW2566" s="488"/>
      <c r="DX2566" s="488"/>
      <c r="DY2566" s="488"/>
      <c r="DZ2566" s="488"/>
      <c r="EA2566" s="488"/>
      <c r="EB2566" s="488"/>
      <c r="EC2566" s="488"/>
      <c r="ED2566" s="488"/>
      <c r="EE2566" s="488"/>
      <c r="EF2566" s="488"/>
      <c r="EG2566" s="488"/>
      <c r="EH2566" s="488"/>
      <c r="EI2566" s="488"/>
      <c r="EJ2566" s="488"/>
      <c r="EK2566" s="488"/>
      <c r="EL2566" s="488"/>
      <c r="EM2566" s="488"/>
      <c r="EN2566" s="488"/>
      <c r="EO2566" s="488"/>
      <c r="EP2566" s="488"/>
      <c r="EQ2566" s="488"/>
      <c r="ER2566" s="488"/>
      <c r="ES2566" s="488"/>
      <c r="ET2566" s="488"/>
      <c r="EU2566" s="488"/>
      <c r="EV2566" s="488"/>
      <c r="EW2566" s="488"/>
      <c r="EX2566" s="488"/>
      <c r="EY2566" s="488"/>
      <c r="EZ2566" s="488"/>
      <c r="FA2566" s="488"/>
      <c r="FB2566" s="488"/>
      <c r="FC2566" s="488"/>
      <c r="FD2566" s="488"/>
      <c r="FE2566" s="488"/>
      <c r="FF2566" s="488"/>
      <c r="FG2566" s="488"/>
      <c r="FH2566" s="488"/>
      <c r="FI2566" s="488"/>
      <c r="FJ2566" s="488"/>
      <c r="FK2566" s="488"/>
      <c r="FL2566" s="488"/>
      <c r="FM2566" s="488"/>
      <c r="FN2566" s="488"/>
      <c r="FO2566" s="488"/>
      <c r="FP2566" s="488"/>
      <c r="FQ2566" s="488"/>
      <c r="FR2566" s="488"/>
      <c r="FS2566" s="488"/>
      <c r="FT2566" s="488"/>
      <c r="FU2566" s="488"/>
      <c r="FV2566" s="488"/>
      <c r="FW2566" s="488"/>
      <c r="FX2566" s="488"/>
      <c r="FY2566" s="488"/>
      <c r="FZ2566" s="488"/>
      <c r="GA2566" s="488"/>
      <c r="GB2566" s="488"/>
      <c r="GC2566" s="488"/>
      <c r="GD2566" s="488"/>
      <c r="GE2566" s="488"/>
      <c r="GF2566" s="488"/>
      <c r="GG2566" s="488"/>
      <c r="GH2566" s="488"/>
      <c r="GI2566" s="488"/>
      <c r="GJ2566" s="488"/>
      <c r="GK2566" s="488"/>
      <c r="GL2566" s="488"/>
      <c r="GM2566" s="488"/>
      <c r="GN2566" s="488"/>
      <c r="GO2566" s="488"/>
      <c r="GP2566" s="488"/>
      <c r="GQ2566" s="488"/>
      <c r="GR2566" s="488"/>
      <c r="GS2566" s="488"/>
      <c r="GT2566" s="488"/>
      <c r="GU2566" s="488"/>
      <c r="GV2566" s="488"/>
      <c r="GW2566" s="488"/>
      <c r="GX2566" s="488"/>
      <c r="GY2566" s="488"/>
      <c r="GZ2566" s="488"/>
      <c r="HA2566" s="488"/>
      <c r="HB2566" s="488"/>
      <c r="HC2566" s="488"/>
      <c r="HD2566" s="488"/>
      <c r="HE2566" s="488"/>
      <c r="HF2566" s="488"/>
      <c r="HG2566" s="488"/>
      <c r="HH2566" s="488"/>
      <c r="HI2566" s="488"/>
      <c r="HJ2566" s="488"/>
      <c r="HK2566" s="488"/>
      <c r="HL2566" s="488"/>
      <c r="HM2566" s="488"/>
      <c r="HN2566" s="488"/>
      <c r="HO2566" s="488"/>
      <c r="HP2566" s="488"/>
      <c r="HQ2566" s="488"/>
      <c r="HR2566" s="488"/>
      <c r="HS2566" s="488"/>
      <c r="HT2566" s="488"/>
      <c r="HU2566" s="488"/>
      <c r="HV2566" s="488"/>
      <c r="HW2566" s="488"/>
      <c r="HX2566" s="488"/>
      <c r="HY2566" s="488"/>
      <c r="HZ2566" s="488"/>
      <c r="IA2566" s="488"/>
      <c r="IB2566" s="488"/>
      <c r="IC2566" s="488"/>
      <c r="ID2566" s="488"/>
      <c r="IE2566" s="488"/>
      <c r="IF2566" s="488"/>
      <c r="IG2566" s="488"/>
      <c r="IH2566" s="488"/>
    </row>
    <row r="2567" spans="1:242" hidden="1" x14ac:dyDescent="0.25">
      <c r="B2567" s="266">
        <v>861</v>
      </c>
      <c r="C2567" s="592">
        <v>44256</v>
      </c>
      <c r="D2567" s="206" t="s">
        <v>5118</v>
      </c>
      <c r="E2567" s="206"/>
      <c r="F2567" s="206" t="s">
        <v>5234</v>
      </c>
      <c r="G2567" s="208" t="s">
        <v>2975</v>
      </c>
      <c r="H2567" s="313"/>
      <c r="I2567" s="209">
        <v>2526000</v>
      </c>
      <c r="J2567" s="434">
        <f t="shared" si="42"/>
        <v>17614000</v>
      </c>
      <c r="K2567" s="212" t="s">
        <v>3267</v>
      </c>
    </row>
    <row r="2568" spans="1:242" hidden="1" x14ac:dyDescent="0.25">
      <c r="B2568" s="266">
        <v>860</v>
      </c>
      <c r="C2568" s="592">
        <v>44257</v>
      </c>
      <c r="D2568" s="206" t="s">
        <v>5117</v>
      </c>
      <c r="E2568" s="206"/>
      <c r="F2568" s="206" t="s">
        <v>5235</v>
      </c>
      <c r="G2568" s="208" t="s">
        <v>3306</v>
      </c>
      <c r="H2568" s="313"/>
      <c r="I2568" s="209">
        <v>500000</v>
      </c>
      <c r="J2568" s="434">
        <f t="shared" si="42"/>
        <v>17114000</v>
      </c>
      <c r="K2568" s="212" t="s">
        <v>3267</v>
      </c>
    </row>
    <row r="2569" spans="1:242" hidden="1" x14ac:dyDescent="0.25">
      <c r="B2569" s="266">
        <v>862</v>
      </c>
      <c r="C2569" s="592">
        <v>44257</v>
      </c>
      <c r="D2569" s="206" t="s">
        <v>5119</v>
      </c>
      <c r="E2569" s="206"/>
      <c r="F2569" s="206" t="s">
        <v>5236</v>
      </c>
      <c r="G2569" s="208" t="s">
        <v>420</v>
      </c>
      <c r="H2569" s="313"/>
      <c r="I2569" s="209">
        <v>384800</v>
      </c>
      <c r="J2569" s="434">
        <f t="shared" si="42"/>
        <v>16729200</v>
      </c>
      <c r="K2569" s="212" t="s">
        <v>3267</v>
      </c>
    </row>
    <row r="2570" spans="1:242" hidden="1" x14ac:dyDescent="0.25">
      <c r="B2570" s="266">
        <v>863</v>
      </c>
      <c r="C2570" s="592">
        <v>44259</v>
      </c>
      <c r="D2570" s="206" t="s">
        <v>5120</v>
      </c>
      <c r="E2570" s="206"/>
      <c r="F2570" s="206" t="s">
        <v>5237</v>
      </c>
      <c r="G2570" s="208" t="s">
        <v>2951</v>
      </c>
      <c r="H2570" s="313"/>
      <c r="I2570" s="209">
        <v>930070</v>
      </c>
      <c r="J2570" s="434">
        <f t="shared" si="42"/>
        <v>15799130</v>
      </c>
      <c r="K2570" s="212" t="s">
        <v>3267</v>
      </c>
    </row>
    <row r="2571" spans="1:242" hidden="1" x14ac:dyDescent="0.25">
      <c r="B2571" s="266">
        <v>864</v>
      </c>
      <c r="C2571" s="592">
        <v>44259</v>
      </c>
      <c r="D2571" s="206" t="s">
        <v>5121</v>
      </c>
      <c r="E2571" s="206"/>
      <c r="F2571" s="206" t="s">
        <v>5238</v>
      </c>
      <c r="G2571" s="208" t="s">
        <v>559</v>
      </c>
      <c r="H2571" s="313"/>
      <c r="I2571" s="209">
        <v>80000</v>
      </c>
      <c r="J2571" s="434">
        <f t="shared" si="42"/>
        <v>15719130</v>
      </c>
      <c r="K2571" s="212" t="s">
        <v>3267</v>
      </c>
    </row>
    <row r="2572" spans="1:242" hidden="1" x14ac:dyDescent="0.25">
      <c r="B2572" s="266">
        <v>865</v>
      </c>
      <c r="C2572" s="592">
        <v>44259</v>
      </c>
      <c r="D2572" s="206" t="s">
        <v>5122</v>
      </c>
      <c r="E2572" s="206"/>
      <c r="F2572" s="206" t="s">
        <v>5239</v>
      </c>
      <c r="G2572" s="208" t="s">
        <v>2933</v>
      </c>
      <c r="H2572" s="313"/>
      <c r="I2572" s="209">
        <v>260000</v>
      </c>
      <c r="J2572" s="434">
        <f t="shared" si="42"/>
        <v>15459130</v>
      </c>
      <c r="K2572" s="212" t="s">
        <v>3267</v>
      </c>
    </row>
    <row r="2573" spans="1:242" hidden="1" x14ac:dyDescent="0.25">
      <c r="B2573" s="266">
        <v>866</v>
      </c>
      <c r="C2573" s="592">
        <v>44259</v>
      </c>
      <c r="D2573" s="206" t="s">
        <v>5123</v>
      </c>
      <c r="E2573" s="206"/>
      <c r="F2573" s="206" t="s">
        <v>5240</v>
      </c>
      <c r="G2573" s="208" t="s">
        <v>1885</v>
      </c>
      <c r="H2573" s="313"/>
      <c r="I2573" s="209">
        <v>58400</v>
      </c>
      <c r="J2573" s="434">
        <f t="shared" si="42"/>
        <v>15400730</v>
      </c>
      <c r="K2573" s="212" t="s">
        <v>3267</v>
      </c>
    </row>
    <row r="2574" spans="1:242" hidden="1" x14ac:dyDescent="0.25">
      <c r="B2574" s="266">
        <v>867</v>
      </c>
      <c r="C2574" s="592">
        <v>44259</v>
      </c>
      <c r="D2574" s="206" t="s">
        <v>5124</v>
      </c>
      <c r="E2574" s="206"/>
      <c r="F2574" s="206" t="s">
        <v>5241</v>
      </c>
      <c r="G2574" s="208" t="s">
        <v>1885</v>
      </c>
      <c r="H2574" s="313"/>
      <c r="I2574" s="209">
        <v>167500</v>
      </c>
      <c r="J2574" s="434">
        <f t="shared" si="42"/>
        <v>15233230</v>
      </c>
      <c r="K2574" s="212" t="s">
        <v>3267</v>
      </c>
    </row>
    <row r="2575" spans="1:242" hidden="1" x14ac:dyDescent="0.25">
      <c r="B2575" s="266">
        <v>868</v>
      </c>
      <c r="C2575" s="592">
        <v>44259</v>
      </c>
      <c r="D2575" s="206" t="s">
        <v>5125</v>
      </c>
      <c r="E2575" s="206"/>
      <c r="F2575" s="206" t="s">
        <v>5242</v>
      </c>
      <c r="G2575" s="208" t="s">
        <v>3690</v>
      </c>
      <c r="H2575" s="313"/>
      <c r="I2575" s="209">
        <v>53600</v>
      </c>
      <c r="J2575" s="434">
        <f t="shared" si="42"/>
        <v>15179630</v>
      </c>
      <c r="K2575" s="212" t="s">
        <v>3267</v>
      </c>
    </row>
    <row r="2576" spans="1:242" hidden="1" x14ac:dyDescent="0.25">
      <c r="B2576" s="266">
        <v>869</v>
      </c>
      <c r="C2576" s="592">
        <v>44259</v>
      </c>
      <c r="D2576" s="206" t="s">
        <v>5126</v>
      </c>
      <c r="E2576" s="206"/>
      <c r="F2576" s="206" t="s">
        <v>5243</v>
      </c>
      <c r="G2576" s="208" t="s">
        <v>3690</v>
      </c>
      <c r="H2576" s="313"/>
      <c r="I2576" s="209">
        <v>36300</v>
      </c>
      <c r="J2576" s="434">
        <f t="shared" si="42"/>
        <v>15143330</v>
      </c>
      <c r="K2576" s="212" t="s">
        <v>3267</v>
      </c>
    </row>
    <row r="2577" spans="2:11" s="511" customFormat="1" hidden="1" x14ac:dyDescent="0.25">
      <c r="B2577" s="266">
        <v>870</v>
      </c>
      <c r="C2577" s="592">
        <v>44259</v>
      </c>
      <c r="D2577" s="206" t="s">
        <v>5127</v>
      </c>
      <c r="E2577" s="206"/>
      <c r="F2577" s="206" t="s">
        <v>5244</v>
      </c>
      <c r="G2577" s="208" t="s">
        <v>3690</v>
      </c>
      <c r="H2577" s="313"/>
      <c r="I2577" s="209">
        <v>27300</v>
      </c>
      <c r="J2577" s="434">
        <f t="shared" si="42"/>
        <v>15116030</v>
      </c>
      <c r="K2577" s="212" t="s">
        <v>3267</v>
      </c>
    </row>
    <row r="2578" spans="2:11" s="511" customFormat="1" hidden="1" x14ac:dyDescent="0.25">
      <c r="B2578" s="266">
        <v>871</v>
      </c>
      <c r="C2578" s="592">
        <v>44259</v>
      </c>
      <c r="D2578" s="206" t="s">
        <v>5128</v>
      </c>
      <c r="E2578" s="206"/>
      <c r="F2578" s="206" t="s">
        <v>5245</v>
      </c>
      <c r="G2578" s="208" t="s">
        <v>1885</v>
      </c>
      <c r="H2578" s="313"/>
      <c r="I2578" s="209">
        <v>70800</v>
      </c>
      <c r="J2578" s="434">
        <f t="shared" si="42"/>
        <v>15045230</v>
      </c>
      <c r="K2578" s="212" t="s">
        <v>3267</v>
      </c>
    </row>
    <row r="2579" spans="2:11" s="511" customFormat="1" hidden="1" x14ac:dyDescent="0.25">
      <c r="B2579" s="266">
        <v>872</v>
      </c>
      <c r="C2579" s="592">
        <v>44259</v>
      </c>
      <c r="D2579" s="206" t="s">
        <v>5130</v>
      </c>
      <c r="E2579" s="206"/>
      <c r="F2579" s="206"/>
      <c r="G2579" s="208" t="s">
        <v>561</v>
      </c>
      <c r="H2579" s="313">
        <v>1650000</v>
      </c>
      <c r="I2579" s="209"/>
      <c r="J2579" s="434">
        <f t="shared" si="42"/>
        <v>16695230</v>
      </c>
      <c r="K2579" s="212" t="s">
        <v>5137</v>
      </c>
    </row>
    <row r="2580" spans="2:11" s="511" customFormat="1" hidden="1" x14ac:dyDescent="0.25">
      <c r="B2580" s="266">
        <v>873</v>
      </c>
      <c r="C2580" s="592">
        <v>44259</v>
      </c>
      <c r="D2580" s="206" t="s">
        <v>5131</v>
      </c>
      <c r="E2580" s="206"/>
      <c r="F2580" s="206" t="s">
        <v>5246</v>
      </c>
      <c r="G2580" s="208" t="s">
        <v>561</v>
      </c>
      <c r="H2580" s="313"/>
      <c r="I2580" s="209">
        <v>1650000</v>
      </c>
      <c r="J2580" s="434">
        <f t="shared" si="42"/>
        <v>15045230</v>
      </c>
      <c r="K2580" s="212" t="s">
        <v>3267</v>
      </c>
    </row>
    <row r="2581" spans="2:11" s="511" customFormat="1" hidden="1" x14ac:dyDescent="0.25">
      <c r="B2581" s="266">
        <v>874</v>
      </c>
      <c r="C2581" s="592">
        <v>44259</v>
      </c>
      <c r="D2581" s="206" t="s">
        <v>5133</v>
      </c>
      <c r="E2581" s="206"/>
      <c r="F2581" s="206"/>
      <c r="G2581" s="208" t="s">
        <v>561</v>
      </c>
      <c r="H2581" s="313">
        <v>1520000</v>
      </c>
      <c r="I2581" s="209"/>
      <c r="J2581" s="434">
        <f t="shared" si="42"/>
        <v>16565230</v>
      </c>
      <c r="K2581" s="212" t="s">
        <v>5138</v>
      </c>
    </row>
    <row r="2582" spans="2:11" s="511" customFormat="1" hidden="1" x14ac:dyDescent="0.25">
      <c r="B2582" s="266">
        <v>875</v>
      </c>
      <c r="C2582" s="592">
        <v>44259</v>
      </c>
      <c r="D2582" s="206" t="s">
        <v>5134</v>
      </c>
      <c r="E2582" s="206"/>
      <c r="F2582" s="206" t="s">
        <v>5247</v>
      </c>
      <c r="G2582" s="208" t="s">
        <v>561</v>
      </c>
      <c r="H2582" s="313"/>
      <c r="I2582" s="209">
        <v>1956128</v>
      </c>
      <c r="J2582" s="434">
        <f t="shared" si="42"/>
        <v>14609102</v>
      </c>
      <c r="K2582" s="212" t="s">
        <v>3267</v>
      </c>
    </row>
    <row r="2583" spans="2:11" s="511" customFormat="1" hidden="1" x14ac:dyDescent="0.25">
      <c r="B2583" s="266">
        <v>876</v>
      </c>
      <c r="C2583" s="592">
        <v>44259</v>
      </c>
      <c r="D2583" s="206" t="s">
        <v>5135</v>
      </c>
      <c r="E2583" s="206"/>
      <c r="F2583" s="206" t="s">
        <v>5248</v>
      </c>
      <c r="G2583" s="208" t="s">
        <v>3135</v>
      </c>
      <c r="H2583" s="313"/>
      <c r="I2583" s="209">
        <v>406000</v>
      </c>
      <c r="J2583" s="434">
        <f t="shared" si="42"/>
        <v>14203102</v>
      </c>
      <c r="K2583" s="212" t="s">
        <v>3267</v>
      </c>
    </row>
    <row r="2584" spans="2:11" s="511" customFormat="1" hidden="1" x14ac:dyDescent="0.25">
      <c r="B2584" s="266">
        <v>877</v>
      </c>
      <c r="C2584" s="592">
        <v>44259</v>
      </c>
      <c r="D2584" s="206" t="s">
        <v>5136</v>
      </c>
      <c r="E2584" s="206"/>
      <c r="F2584" s="206" t="s">
        <v>5249</v>
      </c>
      <c r="G2584" s="208" t="s">
        <v>4218</v>
      </c>
      <c r="H2584" s="313"/>
      <c r="I2584" s="209">
        <v>951000</v>
      </c>
      <c r="J2584" s="434">
        <f t="shared" si="42"/>
        <v>13252102</v>
      </c>
      <c r="K2584" s="212" t="s">
        <v>3267</v>
      </c>
    </row>
    <row r="2585" spans="2:11" s="511" customFormat="1" hidden="1" x14ac:dyDescent="0.25">
      <c r="B2585" s="266">
        <v>878</v>
      </c>
      <c r="C2585" s="592">
        <v>44259</v>
      </c>
      <c r="D2585" s="206" t="s">
        <v>5255</v>
      </c>
      <c r="E2585" s="206" t="s">
        <v>5262</v>
      </c>
      <c r="F2585" s="206"/>
      <c r="G2585" s="208" t="s">
        <v>5088</v>
      </c>
      <c r="H2585" s="313"/>
      <c r="I2585" s="475">
        <v>1400000</v>
      </c>
      <c r="J2585" s="434">
        <f t="shared" si="42"/>
        <v>11852102</v>
      </c>
      <c r="K2585" s="212" t="s">
        <v>5328</v>
      </c>
    </row>
    <row r="2586" spans="2:11" s="511" customFormat="1" hidden="1" x14ac:dyDescent="0.25">
      <c r="B2586" s="266">
        <v>879</v>
      </c>
      <c r="C2586" s="592">
        <v>44260</v>
      </c>
      <c r="D2586" s="206" t="s">
        <v>5256</v>
      </c>
      <c r="E2586" s="206" t="s">
        <v>5263</v>
      </c>
      <c r="F2586" s="206"/>
      <c r="G2586" s="208" t="s">
        <v>561</v>
      </c>
      <c r="H2586" s="313"/>
      <c r="I2586" s="475">
        <v>1085000</v>
      </c>
      <c r="J2586" s="434">
        <f t="shared" si="42"/>
        <v>10767102</v>
      </c>
      <c r="K2586" s="440" t="s">
        <v>5276</v>
      </c>
    </row>
    <row r="2587" spans="2:11" s="511" customFormat="1" hidden="1" x14ac:dyDescent="0.25">
      <c r="B2587" s="266">
        <v>880</v>
      </c>
      <c r="C2587" s="592">
        <v>44260</v>
      </c>
      <c r="D2587" s="206" t="s">
        <v>5202</v>
      </c>
      <c r="E2587" s="206"/>
      <c r="F2587" s="206" t="s">
        <v>5250</v>
      </c>
      <c r="G2587" s="208" t="s">
        <v>1885</v>
      </c>
      <c r="H2587" s="313"/>
      <c r="I2587" s="209">
        <v>53000</v>
      </c>
      <c r="J2587" s="434">
        <f t="shared" si="42"/>
        <v>10714102</v>
      </c>
      <c r="K2587" s="212" t="s">
        <v>3267</v>
      </c>
    </row>
    <row r="2588" spans="2:11" s="511" customFormat="1" hidden="1" x14ac:dyDescent="0.25">
      <c r="B2588" s="266">
        <v>881</v>
      </c>
      <c r="C2588" s="592">
        <v>44260</v>
      </c>
      <c r="D2588" s="206" t="s">
        <v>5203</v>
      </c>
      <c r="E2588" s="206"/>
      <c r="F2588" s="206" t="s">
        <v>5251</v>
      </c>
      <c r="G2588" s="208" t="s">
        <v>1885</v>
      </c>
      <c r="H2588" s="313"/>
      <c r="I2588" s="209">
        <v>60400</v>
      </c>
      <c r="J2588" s="434">
        <f t="shared" si="42"/>
        <v>10653702</v>
      </c>
      <c r="K2588" s="212" t="s">
        <v>3267</v>
      </c>
    </row>
    <row r="2589" spans="2:11" s="511" customFormat="1" hidden="1" x14ac:dyDescent="0.25">
      <c r="B2589" s="266">
        <v>882</v>
      </c>
      <c r="C2589" s="592">
        <v>44261</v>
      </c>
      <c r="D2589" s="206" t="s">
        <v>5257</v>
      </c>
      <c r="E2589" s="206" t="s">
        <v>5264</v>
      </c>
      <c r="F2589" s="206"/>
      <c r="G2589" s="208" t="s">
        <v>787</v>
      </c>
      <c r="H2589" s="313"/>
      <c r="I2589" s="475">
        <v>1000000</v>
      </c>
      <c r="J2589" s="434">
        <f t="shared" si="42"/>
        <v>9653702</v>
      </c>
      <c r="K2589" s="212" t="s">
        <v>5322</v>
      </c>
    </row>
    <row r="2590" spans="2:11" s="511" customFormat="1" hidden="1" x14ac:dyDescent="0.25">
      <c r="B2590" s="266">
        <v>883</v>
      </c>
      <c r="C2590" s="592">
        <v>44261</v>
      </c>
      <c r="D2590" s="206" t="s">
        <v>5204</v>
      </c>
      <c r="E2590" s="206"/>
      <c r="F2590" s="206" t="s">
        <v>5252</v>
      </c>
      <c r="G2590" s="208" t="s">
        <v>651</v>
      </c>
      <c r="H2590" s="313"/>
      <c r="I2590" s="209">
        <v>150000</v>
      </c>
      <c r="J2590" s="434">
        <f t="shared" si="42"/>
        <v>9503702</v>
      </c>
      <c r="K2590" s="212" t="s">
        <v>3267</v>
      </c>
    </row>
    <row r="2591" spans="2:11" s="511" customFormat="1" hidden="1" x14ac:dyDescent="0.25">
      <c r="B2591" s="266">
        <v>884</v>
      </c>
      <c r="C2591" s="207">
        <v>44261</v>
      </c>
      <c r="D2591" s="206" t="s">
        <v>5231</v>
      </c>
      <c r="E2591" s="206"/>
      <c r="F2591" s="206"/>
      <c r="G2591" s="208" t="s">
        <v>787</v>
      </c>
      <c r="H2591" s="313">
        <v>1000000</v>
      </c>
      <c r="I2591" s="209"/>
      <c r="J2591" s="434">
        <f t="shared" ref="J2591:J2654" si="43">J2590+H2591-I2591</f>
        <v>10503702</v>
      </c>
      <c r="K2591" s="212" t="s">
        <v>5206</v>
      </c>
    </row>
    <row r="2592" spans="2:11" s="511" customFormat="1" hidden="1" x14ac:dyDescent="0.25">
      <c r="B2592" s="266">
        <v>885</v>
      </c>
      <c r="C2592" s="207">
        <v>44261</v>
      </c>
      <c r="D2592" s="206" t="s">
        <v>5232</v>
      </c>
      <c r="E2592" s="206"/>
      <c r="F2592" s="206" t="s">
        <v>5253</v>
      </c>
      <c r="G2592" s="208" t="s">
        <v>787</v>
      </c>
      <c r="H2592" s="313"/>
      <c r="I2592" s="209">
        <v>295838</v>
      </c>
      <c r="J2592" s="434">
        <f t="shared" si="43"/>
        <v>10207864</v>
      </c>
      <c r="K2592" s="212" t="s">
        <v>3267</v>
      </c>
    </row>
    <row r="2593" spans="1:242" hidden="1" x14ac:dyDescent="0.25">
      <c r="B2593" s="266">
        <v>886</v>
      </c>
      <c r="C2593" s="207">
        <v>44261</v>
      </c>
      <c r="D2593" s="206" t="s">
        <v>5233</v>
      </c>
      <c r="E2593" s="206"/>
      <c r="F2593" s="206" t="s">
        <v>5254</v>
      </c>
      <c r="G2593" s="208" t="s">
        <v>787</v>
      </c>
      <c r="H2593" s="313"/>
      <c r="I2593" s="209">
        <v>606980</v>
      </c>
      <c r="J2593" s="434">
        <f t="shared" si="43"/>
        <v>9600884</v>
      </c>
      <c r="K2593" s="212" t="s">
        <v>3267</v>
      </c>
    </row>
    <row r="2594" spans="1:242" hidden="1" x14ac:dyDescent="0.25">
      <c r="B2594" s="266">
        <v>887</v>
      </c>
      <c r="C2594" s="207">
        <v>44261</v>
      </c>
      <c r="D2594" s="206" t="s">
        <v>5260</v>
      </c>
      <c r="E2594" s="206"/>
      <c r="F2594" s="206" t="s">
        <v>5258</v>
      </c>
      <c r="G2594" s="208" t="s">
        <v>5069</v>
      </c>
      <c r="H2594" s="313"/>
      <c r="I2594" s="209">
        <v>1705700</v>
      </c>
      <c r="J2594" s="434">
        <f t="shared" si="43"/>
        <v>7895184</v>
      </c>
      <c r="K2594" s="212" t="s">
        <v>3267</v>
      </c>
    </row>
    <row r="2595" spans="1:242" hidden="1" x14ac:dyDescent="0.25">
      <c r="B2595" s="266">
        <v>888</v>
      </c>
      <c r="C2595" s="207">
        <v>44261</v>
      </c>
      <c r="D2595" s="206" t="s">
        <v>5261</v>
      </c>
      <c r="E2595" s="206"/>
      <c r="F2595" s="206" t="s">
        <v>5259</v>
      </c>
      <c r="G2595" s="208" t="s">
        <v>1964</v>
      </c>
      <c r="H2595" s="313"/>
      <c r="I2595" s="209">
        <v>1770000</v>
      </c>
      <c r="J2595" s="434">
        <f t="shared" si="43"/>
        <v>6125184</v>
      </c>
      <c r="K2595" s="212" t="s">
        <v>3267</v>
      </c>
    </row>
    <row r="2596" spans="1:242" s="566" customFormat="1" hidden="1" x14ac:dyDescent="0.25">
      <c r="A2596" s="488"/>
      <c r="B2596" s="266">
        <v>889</v>
      </c>
      <c r="C2596" s="428">
        <v>44263</v>
      </c>
      <c r="D2596" s="429" t="s">
        <v>5265</v>
      </c>
      <c r="E2596" s="429"/>
      <c r="F2596" s="429"/>
      <c r="G2596" s="430"/>
      <c r="H2596" s="577">
        <v>14699816</v>
      </c>
      <c r="I2596" s="581"/>
      <c r="J2596" s="434">
        <f t="shared" si="43"/>
        <v>20825000</v>
      </c>
      <c r="K2596" s="446" t="s">
        <v>3695</v>
      </c>
      <c r="L2596" s="530"/>
      <c r="M2596" s="488"/>
      <c r="N2596" s="530"/>
      <c r="O2596" s="530"/>
      <c r="P2596" s="530"/>
      <c r="Q2596" s="530"/>
      <c r="R2596" s="530"/>
      <c r="S2596" s="530"/>
      <c r="T2596" s="530"/>
      <c r="U2596" s="530"/>
      <c r="V2596" s="530"/>
      <c r="W2596" s="530"/>
      <c r="X2596" s="530"/>
      <c r="Y2596" s="530"/>
      <c r="Z2596" s="530"/>
      <c r="AA2596" s="530"/>
      <c r="AB2596" s="530"/>
      <c r="AC2596" s="530"/>
      <c r="AD2596" s="530"/>
      <c r="AE2596" s="530"/>
      <c r="AF2596" s="530"/>
      <c r="AG2596" s="530"/>
      <c r="AH2596" s="530"/>
      <c r="AI2596" s="530"/>
      <c r="AJ2596" s="488"/>
      <c r="AK2596" s="488"/>
      <c r="AL2596" s="488"/>
      <c r="AM2596" s="488"/>
      <c r="AN2596" s="488"/>
      <c r="AO2596" s="488"/>
      <c r="AP2596" s="488"/>
      <c r="AQ2596" s="488"/>
      <c r="AR2596" s="488"/>
      <c r="AS2596" s="488"/>
      <c r="AT2596" s="488"/>
      <c r="AU2596" s="488"/>
      <c r="AV2596" s="488"/>
      <c r="AW2596" s="488"/>
      <c r="AX2596" s="488"/>
      <c r="AY2596" s="488"/>
      <c r="AZ2596" s="488"/>
      <c r="BA2596" s="488"/>
      <c r="BB2596" s="488"/>
      <c r="BC2596" s="488"/>
      <c r="BD2596" s="488"/>
      <c r="BE2596" s="488"/>
      <c r="BF2596" s="488"/>
      <c r="BG2596" s="488"/>
      <c r="BH2596" s="488"/>
      <c r="BI2596" s="488"/>
      <c r="BJ2596" s="488"/>
      <c r="BK2596" s="488"/>
      <c r="BL2596" s="488"/>
      <c r="BM2596" s="488"/>
      <c r="BN2596" s="488"/>
      <c r="BO2596" s="488"/>
      <c r="BP2596" s="488"/>
      <c r="BQ2596" s="488"/>
      <c r="BR2596" s="488"/>
      <c r="BS2596" s="488"/>
      <c r="BT2596" s="488"/>
      <c r="BU2596" s="488"/>
      <c r="BV2596" s="488"/>
      <c r="BW2596" s="488"/>
      <c r="BX2596" s="488"/>
      <c r="BY2596" s="488"/>
      <c r="BZ2596" s="488"/>
      <c r="CA2596" s="488"/>
      <c r="CB2596" s="488"/>
      <c r="CC2596" s="488"/>
      <c r="CD2596" s="488"/>
      <c r="CE2596" s="488"/>
      <c r="CF2596" s="488"/>
      <c r="CG2596" s="488"/>
      <c r="CH2596" s="488"/>
      <c r="CI2596" s="488"/>
      <c r="CJ2596" s="488"/>
      <c r="CK2596" s="488"/>
      <c r="CL2596" s="488"/>
      <c r="CM2596" s="488"/>
      <c r="CN2596" s="488"/>
      <c r="CO2596" s="488"/>
      <c r="CP2596" s="488"/>
      <c r="CQ2596" s="488"/>
      <c r="CR2596" s="488"/>
      <c r="CS2596" s="488"/>
      <c r="CT2596" s="488"/>
      <c r="CU2596" s="488"/>
      <c r="CV2596" s="488"/>
      <c r="CW2596" s="488"/>
      <c r="CX2596" s="488"/>
      <c r="CY2596" s="488"/>
      <c r="CZ2596" s="488"/>
      <c r="DA2596" s="488"/>
      <c r="DB2596" s="488"/>
      <c r="DC2596" s="488"/>
      <c r="DD2596" s="488"/>
      <c r="DE2596" s="488"/>
      <c r="DF2596" s="488"/>
      <c r="DG2596" s="488"/>
      <c r="DH2596" s="488"/>
      <c r="DI2596" s="488"/>
      <c r="DJ2596" s="488"/>
      <c r="DK2596" s="488"/>
      <c r="DL2596" s="488"/>
      <c r="DM2596" s="488"/>
      <c r="DN2596" s="488"/>
      <c r="DO2596" s="488"/>
      <c r="DP2596" s="488"/>
      <c r="DQ2596" s="488"/>
      <c r="DR2596" s="488"/>
      <c r="DS2596" s="488"/>
      <c r="DT2596" s="488"/>
      <c r="DU2596" s="488"/>
      <c r="DV2596" s="488"/>
      <c r="DW2596" s="488"/>
      <c r="DX2596" s="488"/>
      <c r="DY2596" s="488"/>
      <c r="DZ2596" s="488"/>
      <c r="EA2596" s="488"/>
      <c r="EB2596" s="488"/>
      <c r="EC2596" s="488"/>
      <c r="ED2596" s="488"/>
      <c r="EE2596" s="488"/>
      <c r="EF2596" s="488"/>
      <c r="EG2596" s="488"/>
      <c r="EH2596" s="488"/>
      <c r="EI2596" s="488"/>
      <c r="EJ2596" s="488"/>
      <c r="EK2596" s="488"/>
      <c r="EL2596" s="488"/>
      <c r="EM2596" s="488"/>
      <c r="EN2596" s="488"/>
      <c r="EO2596" s="488"/>
      <c r="EP2596" s="488"/>
      <c r="EQ2596" s="488"/>
      <c r="ER2596" s="488"/>
      <c r="ES2596" s="488"/>
      <c r="ET2596" s="488"/>
      <c r="EU2596" s="488"/>
      <c r="EV2596" s="488"/>
      <c r="EW2596" s="488"/>
      <c r="EX2596" s="488"/>
      <c r="EY2596" s="488"/>
      <c r="EZ2596" s="488"/>
      <c r="FA2596" s="488"/>
      <c r="FB2596" s="488"/>
      <c r="FC2596" s="488"/>
      <c r="FD2596" s="488"/>
      <c r="FE2596" s="488"/>
      <c r="FF2596" s="488"/>
      <c r="FG2596" s="488"/>
      <c r="FH2596" s="488"/>
      <c r="FI2596" s="488"/>
      <c r="FJ2596" s="488"/>
      <c r="FK2596" s="488"/>
      <c r="FL2596" s="488"/>
      <c r="FM2596" s="488"/>
      <c r="FN2596" s="488"/>
      <c r="FO2596" s="488"/>
      <c r="FP2596" s="488"/>
      <c r="FQ2596" s="488"/>
      <c r="FR2596" s="488"/>
      <c r="FS2596" s="488"/>
      <c r="FT2596" s="488"/>
      <c r="FU2596" s="488"/>
      <c r="FV2596" s="488"/>
      <c r="FW2596" s="488"/>
      <c r="FX2596" s="488"/>
      <c r="FY2596" s="488"/>
      <c r="FZ2596" s="488"/>
      <c r="GA2596" s="488"/>
      <c r="GB2596" s="488"/>
      <c r="GC2596" s="488"/>
      <c r="GD2596" s="488"/>
      <c r="GE2596" s="488"/>
      <c r="GF2596" s="488"/>
      <c r="GG2596" s="488"/>
      <c r="GH2596" s="488"/>
      <c r="GI2596" s="488"/>
      <c r="GJ2596" s="488"/>
      <c r="GK2596" s="488"/>
      <c r="GL2596" s="488"/>
      <c r="GM2596" s="488"/>
      <c r="GN2596" s="488"/>
      <c r="GO2596" s="488"/>
      <c r="GP2596" s="488"/>
      <c r="GQ2596" s="488"/>
      <c r="GR2596" s="488"/>
      <c r="GS2596" s="488"/>
      <c r="GT2596" s="488"/>
      <c r="GU2596" s="488"/>
      <c r="GV2596" s="488"/>
      <c r="GW2596" s="488"/>
      <c r="GX2596" s="488"/>
      <c r="GY2596" s="488"/>
      <c r="GZ2596" s="488"/>
      <c r="HA2596" s="488"/>
      <c r="HB2596" s="488"/>
      <c r="HC2596" s="488"/>
      <c r="HD2596" s="488"/>
      <c r="HE2596" s="488"/>
      <c r="HF2596" s="488"/>
      <c r="HG2596" s="488"/>
      <c r="HH2596" s="488"/>
      <c r="HI2596" s="488"/>
      <c r="HJ2596" s="488"/>
      <c r="HK2596" s="488"/>
      <c r="HL2596" s="488"/>
      <c r="HM2596" s="488"/>
      <c r="HN2596" s="488"/>
      <c r="HO2596" s="488"/>
      <c r="HP2596" s="488"/>
      <c r="HQ2596" s="488"/>
      <c r="HR2596" s="488"/>
      <c r="HS2596" s="488"/>
      <c r="HT2596" s="488"/>
      <c r="HU2596" s="488"/>
      <c r="HV2596" s="488"/>
      <c r="HW2596" s="488"/>
      <c r="HX2596" s="488"/>
      <c r="HY2596" s="488"/>
      <c r="HZ2596" s="488"/>
      <c r="IA2596" s="488"/>
      <c r="IB2596" s="488"/>
      <c r="IC2596" s="488"/>
      <c r="ID2596" s="488"/>
      <c r="IE2596" s="488"/>
      <c r="IF2596" s="488"/>
      <c r="IG2596" s="488"/>
      <c r="IH2596" s="488"/>
    </row>
    <row r="2597" spans="1:242" hidden="1" x14ac:dyDescent="0.25">
      <c r="B2597" s="266">
        <v>890</v>
      </c>
      <c r="C2597" s="207">
        <v>44263</v>
      </c>
      <c r="D2597" s="206" t="s">
        <v>5266</v>
      </c>
      <c r="E2597" s="206"/>
      <c r="F2597" s="206" t="s">
        <v>5299</v>
      </c>
      <c r="G2597" s="208" t="s">
        <v>1611</v>
      </c>
      <c r="H2597" s="313"/>
      <c r="I2597" s="209">
        <v>26000</v>
      </c>
      <c r="J2597" s="434">
        <f t="shared" si="43"/>
        <v>20799000</v>
      </c>
      <c r="K2597" s="212" t="s">
        <v>3267</v>
      </c>
    </row>
    <row r="2598" spans="1:242" hidden="1" x14ac:dyDescent="0.25">
      <c r="B2598" s="266">
        <v>891</v>
      </c>
      <c r="C2598" s="207">
        <v>44264</v>
      </c>
      <c r="D2598" s="206" t="s">
        <v>5267</v>
      </c>
      <c r="E2598" s="206"/>
      <c r="F2598" s="206" t="s">
        <v>5300</v>
      </c>
      <c r="G2598" s="208" t="s">
        <v>5270</v>
      </c>
      <c r="H2598" s="313"/>
      <c r="I2598" s="209">
        <v>900000</v>
      </c>
      <c r="J2598" s="434">
        <f t="shared" si="43"/>
        <v>19899000</v>
      </c>
      <c r="K2598" s="212" t="s">
        <v>3267</v>
      </c>
    </row>
    <row r="2599" spans="1:242" hidden="1" x14ac:dyDescent="0.25">
      <c r="B2599" s="266">
        <v>892</v>
      </c>
      <c r="C2599" s="207">
        <v>44264</v>
      </c>
      <c r="D2599" s="206" t="s">
        <v>5288</v>
      </c>
      <c r="E2599" s="206" t="s">
        <v>5295</v>
      </c>
      <c r="F2599" s="206"/>
      <c r="G2599" s="208" t="s">
        <v>1611</v>
      </c>
      <c r="H2599" s="313"/>
      <c r="I2599" s="475">
        <v>960000</v>
      </c>
      <c r="J2599" s="434">
        <f t="shared" si="43"/>
        <v>18939000</v>
      </c>
      <c r="K2599" s="212" t="s">
        <v>5334</v>
      </c>
    </row>
    <row r="2600" spans="1:242" hidden="1" x14ac:dyDescent="0.25">
      <c r="B2600" s="266">
        <v>893</v>
      </c>
      <c r="C2600" s="207">
        <v>44264</v>
      </c>
      <c r="D2600" s="206" t="s">
        <v>5289</v>
      </c>
      <c r="E2600" s="206" t="s">
        <v>5296</v>
      </c>
      <c r="F2600" s="206"/>
      <c r="G2600" s="208" t="s">
        <v>1611</v>
      </c>
      <c r="H2600" s="313"/>
      <c r="I2600" s="475">
        <v>1196000</v>
      </c>
      <c r="J2600" s="434">
        <f t="shared" si="43"/>
        <v>17743000</v>
      </c>
      <c r="K2600" s="212" t="s">
        <v>5342</v>
      </c>
    </row>
    <row r="2601" spans="1:242" hidden="1" x14ac:dyDescent="0.25">
      <c r="B2601" s="266">
        <v>894</v>
      </c>
      <c r="C2601" s="207">
        <v>44265</v>
      </c>
      <c r="D2601" s="206" t="s">
        <v>5268</v>
      </c>
      <c r="E2601" s="206"/>
      <c r="F2601" s="206" t="s">
        <v>5303</v>
      </c>
      <c r="G2601" s="208" t="s">
        <v>4218</v>
      </c>
      <c r="H2601" s="313"/>
      <c r="I2601" s="209">
        <v>5900000</v>
      </c>
      <c r="J2601" s="434">
        <f t="shared" si="43"/>
        <v>11843000</v>
      </c>
      <c r="K2601" s="212" t="s">
        <v>3267</v>
      </c>
    </row>
    <row r="2602" spans="1:242" hidden="1" x14ac:dyDescent="0.25">
      <c r="B2602" s="266">
        <v>895</v>
      </c>
      <c r="C2602" s="207">
        <v>44265</v>
      </c>
      <c r="D2602" s="206" t="s">
        <v>5269</v>
      </c>
      <c r="E2602" s="206"/>
      <c r="F2602" s="206" t="s">
        <v>5304</v>
      </c>
      <c r="G2602" s="208" t="s">
        <v>4218</v>
      </c>
      <c r="H2602" s="313"/>
      <c r="I2602" s="209">
        <v>781500</v>
      </c>
      <c r="J2602" s="434">
        <f t="shared" si="43"/>
        <v>11061500</v>
      </c>
      <c r="K2602" s="212" t="s">
        <v>3267</v>
      </c>
    </row>
    <row r="2603" spans="1:242" hidden="1" x14ac:dyDescent="0.25">
      <c r="B2603" s="266">
        <v>896</v>
      </c>
      <c r="C2603" s="207">
        <v>44265</v>
      </c>
      <c r="D2603" s="206" t="s">
        <v>5271</v>
      </c>
      <c r="E2603" s="206"/>
      <c r="F2603" s="206" t="s">
        <v>5305</v>
      </c>
      <c r="G2603" s="208" t="s">
        <v>3690</v>
      </c>
      <c r="H2603" s="313"/>
      <c r="I2603" s="209">
        <v>110000</v>
      </c>
      <c r="J2603" s="434">
        <f t="shared" si="43"/>
        <v>10951500</v>
      </c>
      <c r="K2603" s="212" t="s">
        <v>3267</v>
      </c>
    </row>
    <row r="2604" spans="1:242" hidden="1" x14ac:dyDescent="0.25">
      <c r="B2604" s="266">
        <v>897</v>
      </c>
      <c r="C2604" s="207">
        <v>44265</v>
      </c>
      <c r="D2604" s="206" t="s">
        <v>4573</v>
      </c>
      <c r="E2604" s="206" t="s">
        <v>5297</v>
      </c>
      <c r="F2604" s="206"/>
      <c r="G2604" s="208" t="s">
        <v>2940</v>
      </c>
      <c r="H2604" s="313"/>
      <c r="I2604" s="209">
        <v>256000</v>
      </c>
      <c r="J2604" s="434">
        <f t="shared" si="43"/>
        <v>10695500</v>
      </c>
      <c r="K2604" s="212" t="s">
        <v>5294</v>
      </c>
    </row>
    <row r="2605" spans="1:242" hidden="1" x14ac:dyDescent="0.25">
      <c r="B2605" s="266">
        <v>898</v>
      </c>
      <c r="C2605" s="207">
        <v>44265</v>
      </c>
      <c r="D2605" s="206" t="s">
        <v>5290</v>
      </c>
      <c r="E2605" s="206" t="s">
        <v>5298</v>
      </c>
      <c r="F2605" s="206"/>
      <c r="G2605" s="208" t="s">
        <v>561</v>
      </c>
      <c r="H2605" s="313"/>
      <c r="I2605" s="475">
        <v>410000</v>
      </c>
      <c r="J2605" s="434">
        <f t="shared" si="43"/>
        <v>10285500</v>
      </c>
      <c r="K2605" s="212" t="s">
        <v>5347</v>
      </c>
    </row>
    <row r="2606" spans="1:242" hidden="1" x14ac:dyDescent="0.25">
      <c r="B2606" s="266">
        <v>899</v>
      </c>
      <c r="C2606" s="207">
        <v>44265</v>
      </c>
      <c r="D2606" s="206" t="s">
        <v>5291</v>
      </c>
      <c r="E2606" s="206" t="s">
        <v>5301</v>
      </c>
      <c r="F2606" s="206"/>
      <c r="G2606" s="208" t="s">
        <v>561</v>
      </c>
      <c r="H2606" s="313"/>
      <c r="I2606" s="475">
        <v>1650000</v>
      </c>
      <c r="J2606" s="434">
        <f t="shared" si="43"/>
        <v>8635500</v>
      </c>
      <c r="K2606" s="212" t="s">
        <v>5355</v>
      </c>
    </row>
    <row r="2607" spans="1:242" hidden="1" x14ac:dyDescent="0.25">
      <c r="B2607" s="266">
        <v>900</v>
      </c>
      <c r="C2607" s="207">
        <v>44266</v>
      </c>
      <c r="D2607" s="206" t="s">
        <v>5302</v>
      </c>
      <c r="E2607" s="206"/>
      <c r="F2607" s="206"/>
      <c r="G2607" s="208" t="s">
        <v>681</v>
      </c>
      <c r="H2607" s="313">
        <v>256000</v>
      </c>
      <c r="I2607" s="209"/>
      <c r="J2607" s="434">
        <f t="shared" si="43"/>
        <v>8891500</v>
      </c>
      <c r="K2607" s="212" t="s">
        <v>5293</v>
      </c>
    </row>
    <row r="2608" spans="1:242" hidden="1" x14ac:dyDescent="0.25">
      <c r="B2608" s="266">
        <v>901</v>
      </c>
      <c r="C2608" s="207">
        <v>44266</v>
      </c>
      <c r="D2608" s="206" t="s">
        <v>4248</v>
      </c>
      <c r="E2608" s="206"/>
      <c r="F2608" s="206" t="s">
        <v>5306</v>
      </c>
      <c r="G2608" s="208" t="s">
        <v>2940</v>
      </c>
      <c r="H2608" s="313"/>
      <c r="I2608" s="209">
        <v>256000</v>
      </c>
      <c r="J2608" s="434">
        <f t="shared" si="43"/>
        <v>8635500</v>
      </c>
      <c r="K2608" s="212" t="s">
        <v>3267</v>
      </c>
    </row>
    <row r="2609" spans="1:242" hidden="1" x14ac:dyDescent="0.25">
      <c r="B2609" s="266">
        <v>902</v>
      </c>
      <c r="C2609" s="207">
        <v>44266</v>
      </c>
      <c r="D2609" s="206" t="s">
        <v>5272</v>
      </c>
      <c r="E2609" s="206"/>
      <c r="F2609" s="206" t="s">
        <v>5307</v>
      </c>
      <c r="G2609" s="208" t="s">
        <v>5273</v>
      </c>
      <c r="H2609" s="313"/>
      <c r="I2609" s="209">
        <v>236950</v>
      </c>
      <c r="J2609" s="434">
        <f t="shared" si="43"/>
        <v>8398550</v>
      </c>
      <c r="K2609" s="212" t="s">
        <v>3267</v>
      </c>
    </row>
    <row r="2610" spans="1:242" hidden="1" x14ac:dyDescent="0.25">
      <c r="B2610" s="266">
        <v>903</v>
      </c>
      <c r="C2610" s="207">
        <v>44266</v>
      </c>
      <c r="D2610" s="206" t="s">
        <v>5274</v>
      </c>
      <c r="E2610" s="206"/>
      <c r="F2610" s="206"/>
      <c r="G2610" s="208" t="s">
        <v>561</v>
      </c>
      <c r="H2610" s="313">
        <v>1085000</v>
      </c>
      <c r="I2610" s="209"/>
      <c r="J2610" s="434">
        <f t="shared" si="43"/>
        <v>9483550</v>
      </c>
      <c r="K2610" s="212" t="s">
        <v>5277</v>
      </c>
    </row>
    <row r="2611" spans="1:242" hidden="1" x14ac:dyDescent="0.25">
      <c r="B2611" s="266">
        <v>904</v>
      </c>
      <c r="C2611" s="207">
        <v>44266</v>
      </c>
      <c r="D2611" s="206" t="s">
        <v>5275</v>
      </c>
      <c r="E2611" s="206"/>
      <c r="F2611" s="206" t="s">
        <v>5308</v>
      </c>
      <c r="G2611" s="208" t="s">
        <v>561</v>
      </c>
      <c r="H2611" s="313"/>
      <c r="I2611" s="209">
        <v>1085000</v>
      </c>
      <c r="J2611" s="434">
        <f t="shared" si="43"/>
        <v>8398550</v>
      </c>
      <c r="K2611" s="212" t="s">
        <v>3267</v>
      </c>
    </row>
    <row r="2612" spans="1:242" hidden="1" x14ac:dyDescent="0.25">
      <c r="B2612" s="266">
        <v>905</v>
      </c>
      <c r="C2612" s="207">
        <v>44266</v>
      </c>
      <c r="D2612" s="206" t="s">
        <v>5279</v>
      </c>
      <c r="E2612" s="206"/>
      <c r="F2612" s="206"/>
      <c r="G2612" s="208" t="s">
        <v>561</v>
      </c>
      <c r="H2612" s="313">
        <v>690000</v>
      </c>
      <c r="I2612" s="209"/>
      <c r="J2612" s="434">
        <f t="shared" si="43"/>
        <v>9088550</v>
      </c>
      <c r="K2612" s="212" t="s">
        <v>5280</v>
      </c>
    </row>
    <row r="2613" spans="1:242" hidden="1" x14ac:dyDescent="0.25">
      <c r="B2613" s="266">
        <v>906</v>
      </c>
      <c r="C2613" s="207">
        <v>44266</v>
      </c>
      <c r="D2613" s="206" t="s">
        <v>5281</v>
      </c>
      <c r="E2613" s="206"/>
      <c r="F2613" s="206" t="s">
        <v>5309</v>
      </c>
      <c r="G2613" s="208" t="s">
        <v>561</v>
      </c>
      <c r="H2613" s="313"/>
      <c r="I2613" s="209">
        <v>90000</v>
      </c>
      <c r="J2613" s="434">
        <f t="shared" si="43"/>
        <v>8998550</v>
      </c>
      <c r="K2613" s="212" t="s">
        <v>3267</v>
      </c>
    </row>
    <row r="2614" spans="1:242" hidden="1" x14ac:dyDescent="0.25">
      <c r="B2614" s="266">
        <v>907</v>
      </c>
      <c r="C2614" s="207">
        <v>44267</v>
      </c>
      <c r="D2614" s="206" t="s">
        <v>5283</v>
      </c>
      <c r="E2614" s="206"/>
      <c r="F2614" s="206" t="s">
        <v>5310</v>
      </c>
      <c r="G2614" s="208" t="s">
        <v>3690</v>
      </c>
      <c r="H2614" s="313"/>
      <c r="I2614" s="209">
        <v>66300</v>
      </c>
      <c r="J2614" s="434">
        <f t="shared" si="43"/>
        <v>8932250</v>
      </c>
      <c r="K2614" s="212" t="s">
        <v>3267</v>
      </c>
    </row>
    <row r="2615" spans="1:242" hidden="1" x14ac:dyDescent="0.25">
      <c r="B2615" s="266">
        <v>908</v>
      </c>
      <c r="C2615" s="207">
        <v>44267</v>
      </c>
      <c r="D2615" s="206" t="s">
        <v>5284</v>
      </c>
      <c r="E2615" s="206"/>
      <c r="F2615" s="206" t="s">
        <v>5311</v>
      </c>
      <c r="G2615" s="208" t="s">
        <v>1885</v>
      </c>
      <c r="H2615" s="313"/>
      <c r="I2615" s="209">
        <v>24500</v>
      </c>
      <c r="J2615" s="434">
        <f t="shared" si="43"/>
        <v>8907750</v>
      </c>
      <c r="K2615" s="212" t="s">
        <v>3267</v>
      </c>
    </row>
    <row r="2616" spans="1:242" hidden="1" x14ac:dyDescent="0.25">
      <c r="B2616" s="266">
        <v>909</v>
      </c>
      <c r="C2616" s="207">
        <v>44267</v>
      </c>
      <c r="D2616" s="206" t="s">
        <v>5282</v>
      </c>
      <c r="E2616" s="206"/>
      <c r="F2616" s="206" t="s">
        <v>5312</v>
      </c>
      <c r="G2616" s="208" t="s">
        <v>1885</v>
      </c>
      <c r="H2616" s="313"/>
      <c r="I2616" s="209">
        <v>85400</v>
      </c>
      <c r="J2616" s="434">
        <f t="shared" si="43"/>
        <v>8822350</v>
      </c>
      <c r="K2616" s="212" t="s">
        <v>3267</v>
      </c>
    </row>
    <row r="2617" spans="1:242" hidden="1" x14ac:dyDescent="0.25">
      <c r="B2617" s="266">
        <v>910</v>
      </c>
      <c r="C2617" s="207">
        <v>44267</v>
      </c>
      <c r="D2617" s="206" t="s">
        <v>5285</v>
      </c>
      <c r="E2617" s="206"/>
      <c r="F2617" s="206" t="s">
        <v>5313</v>
      </c>
      <c r="G2617" s="208" t="s">
        <v>1885</v>
      </c>
      <c r="H2617" s="313"/>
      <c r="I2617" s="209">
        <v>329000</v>
      </c>
      <c r="J2617" s="434">
        <f t="shared" si="43"/>
        <v>8493350</v>
      </c>
      <c r="K2617" s="212" t="s">
        <v>3267</v>
      </c>
    </row>
    <row r="2618" spans="1:242" hidden="1" x14ac:dyDescent="0.25">
      <c r="B2618" s="266">
        <v>911</v>
      </c>
      <c r="C2618" s="207">
        <v>44267</v>
      </c>
      <c r="D2618" s="206" t="s">
        <v>5286</v>
      </c>
      <c r="E2618" s="206"/>
      <c r="F2618" s="206" t="s">
        <v>5314</v>
      </c>
      <c r="G2618" s="208" t="s">
        <v>420</v>
      </c>
      <c r="H2618" s="313"/>
      <c r="I2618" s="209">
        <v>725000</v>
      </c>
      <c r="J2618" s="434">
        <f t="shared" si="43"/>
        <v>7768350</v>
      </c>
      <c r="K2618" s="212" t="s">
        <v>3267</v>
      </c>
    </row>
    <row r="2619" spans="1:242" hidden="1" x14ac:dyDescent="0.25">
      <c r="B2619" s="266">
        <v>912</v>
      </c>
      <c r="C2619" s="207">
        <v>44267</v>
      </c>
      <c r="D2619" s="206" t="s">
        <v>5287</v>
      </c>
      <c r="E2619" s="206"/>
      <c r="F2619" s="206" t="s">
        <v>5315</v>
      </c>
      <c r="G2619" s="208" t="s">
        <v>282</v>
      </c>
      <c r="H2619" s="313"/>
      <c r="I2619" s="209">
        <v>286000</v>
      </c>
      <c r="J2619" s="434">
        <f t="shared" si="43"/>
        <v>7482350</v>
      </c>
      <c r="K2619" s="212" t="s">
        <v>3267</v>
      </c>
    </row>
    <row r="2620" spans="1:242" hidden="1" x14ac:dyDescent="0.25">
      <c r="B2620" s="266">
        <v>913</v>
      </c>
      <c r="C2620" s="207">
        <v>44267</v>
      </c>
      <c r="D2620" s="206" t="s">
        <v>5292</v>
      </c>
      <c r="E2620" s="206"/>
      <c r="F2620" s="206" t="s">
        <v>5316</v>
      </c>
      <c r="G2620" s="208" t="s">
        <v>1885</v>
      </c>
      <c r="H2620" s="313"/>
      <c r="I2620" s="209">
        <v>81400</v>
      </c>
      <c r="J2620" s="434">
        <f t="shared" si="43"/>
        <v>7400950</v>
      </c>
      <c r="K2620" s="212" t="s">
        <v>3267</v>
      </c>
    </row>
    <row r="2621" spans="1:242" s="566" customFormat="1" hidden="1" x14ac:dyDescent="0.25">
      <c r="A2621" s="488"/>
      <c r="B2621" s="491">
        <v>914</v>
      </c>
      <c r="C2621" s="428">
        <v>44270</v>
      </c>
      <c r="D2621" s="429" t="s">
        <v>5317</v>
      </c>
      <c r="E2621" s="429"/>
      <c r="F2621" s="429"/>
      <c r="G2621" s="430"/>
      <c r="H2621" s="577">
        <v>10983050</v>
      </c>
      <c r="I2621" s="581"/>
      <c r="J2621" s="434">
        <f t="shared" si="43"/>
        <v>18384000</v>
      </c>
      <c r="K2621" s="446" t="s">
        <v>3695</v>
      </c>
      <c r="L2621" s="530"/>
      <c r="M2621" s="488"/>
      <c r="N2621" s="530"/>
      <c r="O2621" s="530"/>
      <c r="P2621" s="530"/>
      <c r="Q2621" s="530"/>
      <c r="R2621" s="530"/>
      <c r="S2621" s="530"/>
      <c r="T2621" s="530"/>
      <c r="U2621" s="530"/>
      <c r="V2621" s="530"/>
      <c r="W2621" s="530"/>
      <c r="X2621" s="530"/>
      <c r="Y2621" s="530"/>
      <c r="Z2621" s="530"/>
      <c r="AA2621" s="530"/>
      <c r="AB2621" s="530"/>
      <c r="AC2621" s="530"/>
      <c r="AD2621" s="530"/>
      <c r="AE2621" s="530"/>
      <c r="AF2621" s="530"/>
      <c r="AG2621" s="530"/>
      <c r="AH2621" s="530"/>
      <c r="AI2621" s="530"/>
      <c r="AJ2621" s="488"/>
      <c r="AK2621" s="488"/>
      <c r="AL2621" s="488"/>
      <c r="AM2621" s="488"/>
      <c r="AN2621" s="488"/>
      <c r="AO2621" s="488"/>
      <c r="AP2621" s="488"/>
      <c r="AQ2621" s="488"/>
      <c r="AR2621" s="488"/>
      <c r="AS2621" s="488"/>
      <c r="AT2621" s="488"/>
      <c r="AU2621" s="488"/>
      <c r="AV2621" s="488"/>
      <c r="AW2621" s="488"/>
      <c r="AX2621" s="488"/>
      <c r="AY2621" s="488"/>
      <c r="AZ2621" s="488"/>
      <c r="BA2621" s="488"/>
      <c r="BB2621" s="488"/>
      <c r="BC2621" s="488"/>
      <c r="BD2621" s="488"/>
      <c r="BE2621" s="488"/>
      <c r="BF2621" s="488"/>
      <c r="BG2621" s="488"/>
      <c r="BH2621" s="488"/>
      <c r="BI2621" s="488"/>
      <c r="BJ2621" s="488"/>
      <c r="BK2621" s="488"/>
      <c r="BL2621" s="488"/>
      <c r="BM2621" s="488"/>
      <c r="BN2621" s="488"/>
      <c r="BO2621" s="488"/>
      <c r="BP2621" s="488"/>
      <c r="BQ2621" s="488"/>
      <c r="BR2621" s="488"/>
      <c r="BS2621" s="488"/>
      <c r="BT2621" s="488"/>
      <c r="BU2621" s="488"/>
      <c r="BV2621" s="488"/>
      <c r="BW2621" s="488"/>
      <c r="BX2621" s="488"/>
      <c r="BY2621" s="488"/>
      <c r="BZ2621" s="488"/>
      <c r="CA2621" s="488"/>
      <c r="CB2621" s="488"/>
      <c r="CC2621" s="488"/>
      <c r="CD2621" s="488"/>
      <c r="CE2621" s="488"/>
      <c r="CF2621" s="488"/>
      <c r="CG2621" s="488"/>
      <c r="CH2621" s="488"/>
      <c r="CI2621" s="488"/>
      <c r="CJ2621" s="488"/>
      <c r="CK2621" s="488"/>
      <c r="CL2621" s="488"/>
      <c r="CM2621" s="488"/>
      <c r="CN2621" s="488"/>
      <c r="CO2621" s="488"/>
      <c r="CP2621" s="488"/>
      <c r="CQ2621" s="488"/>
      <c r="CR2621" s="488"/>
      <c r="CS2621" s="488"/>
      <c r="CT2621" s="488"/>
      <c r="CU2621" s="488"/>
      <c r="CV2621" s="488"/>
      <c r="CW2621" s="488"/>
      <c r="CX2621" s="488"/>
      <c r="CY2621" s="488"/>
      <c r="CZ2621" s="488"/>
      <c r="DA2621" s="488"/>
      <c r="DB2621" s="488"/>
      <c r="DC2621" s="488"/>
      <c r="DD2621" s="488"/>
      <c r="DE2621" s="488"/>
      <c r="DF2621" s="488"/>
      <c r="DG2621" s="488"/>
      <c r="DH2621" s="488"/>
      <c r="DI2621" s="488"/>
      <c r="DJ2621" s="488"/>
      <c r="DK2621" s="488"/>
      <c r="DL2621" s="488"/>
      <c r="DM2621" s="488"/>
      <c r="DN2621" s="488"/>
      <c r="DO2621" s="488"/>
      <c r="DP2621" s="488"/>
      <c r="DQ2621" s="488"/>
      <c r="DR2621" s="488"/>
      <c r="DS2621" s="488"/>
      <c r="DT2621" s="488"/>
      <c r="DU2621" s="488"/>
      <c r="DV2621" s="488"/>
      <c r="DW2621" s="488"/>
      <c r="DX2621" s="488"/>
      <c r="DY2621" s="488"/>
      <c r="DZ2621" s="488"/>
      <c r="EA2621" s="488"/>
      <c r="EB2621" s="488"/>
      <c r="EC2621" s="488"/>
      <c r="ED2621" s="488"/>
      <c r="EE2621" s="488"/>
      <c r="EF2621" s="488"/>
      <c r="EG2621" s="488"/>
      <c r="EH2621" s="488"/>
      <c r="EI2621" s="488"/>
      <c r="EJ2621" s="488"/>
      <c r="EK2621" s="488"/>
      <c r="EL2621" s="488"/>
      <c r="EM2621" s="488"/>
      <c r="EN2621" s="488"/>
      <c r="EO2621" s="488"/>
      <c r="EP2621" s="488"/>
      <c r="EQ2621" s="488"/>
      <c r="ER2621" s="488"/>
      <c r="ES2621" s="488"/>
      <c r="ET2621" s="488"/>
      <c r="EU2621" s="488"/>
      <c r="EV2621" s="488"/>
      <c r="EW2621" s="488"/>
      <c r="EX2621" s="488"/>
      <c r="EY2621" s="488"/>
      <c r="EZ2621" s="488"/>
      <c r="FA2621" s="488"/>
      <c r="FB2621" s="488"/>
      <c r="FC2621" s="488"/>
      <c r="FD2621" s="488"/>
      <c r="FE2621" s="488"/>
      <c r="FF2621" s="488"/>
      <c r="FG2621" s="488"/>
      <c r="FH2621" s="488"/>
      <c r="FI2621" s="488"/>
      <c r="FJ2621" s="488"/>
      <c r="FK2621" s="488"/>
      <c r="FL2621" s="488"/>
      <c r="FM2621" s="488"/>
      <c r="FN2621" s="488"/>
      <c r="FO2621" s="488"/>
      <c r="FP2621" s="488"/>
      <c r="FQ2621" s="488"/>
      <c r="FR2621" s="488"/>
      <c r="FS2621" s="488"/>
      <c r="FT2621" s="488"/>
      <c r="FU2621" s="488"/>
      <c r="FV2621" s="488"/>
      <c r="FW2621" s="488"/>
      <c r="FX2621" s="488"/>
      <c r="FY2621" s="488"/>
      <c r="FZ2621" s="488"/>
      <c r="GA2621" s="488"/>
      <c r="GB2621" s="488"/>
      <c r="GC2621" s="488"/>
      <c r="GD2621" s="488"/>
      <c r="GE2621" s="488"/>
      <c r="GF2621" s="488"/>
      <c r="GG2621" s="488"/>
      <c r="GH2621" s="488"/>
      <c r="GI2621" s="488"/>
      <c r="GJ2621" s="488"/>
      <c r="GK2621" s="488"/>
      <c r="GL2621" s="488"/>
      <c r="GM2621" s="488"/>
      <c r="GN2621" s="488"/>
      <c r="GO2621" s="488"/>
      <c r="GP2621" s="488"/>
      <c r="GQ2621" s="488"/>
      <c r="GR2621" s="488"/>
      <c r="GS2621" s="488"/>
      <c r="GT2621" s="488"/>
      <c r="GU2621" s="488"/>
      <c r="GV2621" s="488"/>
      <c r="GW2621" s="488"/>
      <c r="GX2621" s="488"/>
      <c r="GY2621" s="488"/>
      <c r="GZ2621" s="488"/>
      <c r="HA2621" s="488"/>
      <c r="HB2621" s="488"/>
      <c r="HC2621" s="488"/>
      <c r="HD2621" s="488"/>
      <c r="HE2621" s="488"/>
      <c r="HF2621" s="488"/>
      <c r="HG2621" s="488"/>
      <c r="HH2621" s="488"/>
      <c r="HI2621" s="488"/>
      <c r="HJ2621" s="488"/>
      <c r="HK2621" s="488"/>
      <c r="HL2621" s="488"/>
      <c r="HM2621" s="488"/>
      <c r="HN2621" s="488"/>
      <c r="HO2621" s="488"/>
      <c r="HP2621" s="488"/>
      <c r="HQ2621" s="488"/>
      <c r="HR2621" s="488"/>
      <c r="HS2621" s="488"/>
      <c r="HT2621" s="488"/>
      <c r="HU2621" s="488"/>
      <c r="HV2621" s="488"/>
      <c r="HW2621" s="488"/>
      <c r="HX2621" s="488"/>
      <c r="HY2621" s="488"/>
      <c r="HZ2621" s="488"/>
      <c r="IA2621" s="488"/>
      <c r="IB2621" s="488"/>
      <c r="IC2621" s="488"/>
      <c r="ID2621" s="488"/>
      <c r="IE2621" s="488"/>
      <c r="IF2621" s="488"/>
      <c r="IG2621" s="488"/>
      <c r="IH2621" s="488"/>
    </row>
    <row r="2622" spans="1:242" hidden="1" x14ac:dyDescent="0.25">
      <c r="B2622" s="266">
        <v>915</v>
      </c>
      <c r="C2622" s="207">
        <v>44270</v>
      </c>
      <c r="D2622" s="206" t="s">
        <v>5318</v>
      </c>
      <c r="E2622" s="206"/>
      <c r="F2622" s="206" t="s">
        <v>5365</v>
      </c>
      <c r="G2622" s="208" t="s">
        <v>2891</v>
      </c>
      <c r="H2622" s="313"/>
      <c r="I2622" s="209">
        <v>1861920</v>
      </c>
      <c r="J2622" s="434">
        <f t="shared" si="43"/>
        <v>16522080</v>
      </c>
      <c r="K2622" s="212" t="s">
        <v>3267</v>
      </c>
    </row>
    <row r="2623" spans="1:242" hidden="1" x14ac:dyDescent="0.25">
      <c r="B2623" s="266">
        <v>916</v>
      </c>
      <c r="C2623" s="207">
        <v>44270</v>
      </c>
      <c r="D2623" s="206" t="s">
        <v>5319</v>
      </c>
      <c r="E2623" s="206"/>
      <c r="F2623" s="206" t="s">
        <v>5366</v>
      </c>
      <c r="G2623" s="208" t="s">
        <v>787</v>
      </c>
      <c r="H2623" s="313"/>
      <c r="I2623" s="209">
        <v>265914</v>
      </c>
      <c r="J2623" s="434">
        <f t="shared" si="43"/>
        <v>16256166</v>
      </c>
      <c r="K2623" s="212" t="s">
        <v>3267</v>
      </c>
    </row>
    <row r="2624" spans="1:242" hidden="1" x14ac:dyDescent="0.25">
      <c r="B2624" s="266">
        <v>917</v>
      </c>
      <c r="C2624" s="207">
        <v>44270</v>
      </c>
      <c r="D2624" s="206" t="s">
        <v>5320</v>
      </c>
      <c r="E2624" s="206"/>
      <c r="F2624" s="206"/>
      <c r="G2624" s="208" t="s">
        <v>787</v>
      </c>
      <c r="H2624" s="313">
        <v>1000000</v>
      </c>
      <c r="I2624" s="209"/>
      <c r="J2624" s="434">
        <f t="shared" si="43"/>
        <v>17256166</v>
      </c>
      <c r="K2624" s="212" t="s">
        <v>5323</v>
      </c>
    </row>
    <row r="2625" spans="2:11" s="511" customFormat="1" hidden="1" x14ac:dyDescent="0.25">
      <c r="B2625" s="266">
        <v>918</v>
      </c>
      <c r="C2625" s="207">
        <v>44270</v>
      </c>
      <c r="D2625" s="206" t="s">
        <v>5321</v>
      </c>
      <c r="E2625" s="206"/>
      <c r="F2625" s="206" t="s">
        <v>5367</v>
      </c>
      <c r="G2625" s="208" t="s">
        <v>787</v>
      </c>
      <c r="H2625" s="313"/>
      <c r="I2625" s="209">
        <v>632060</v>
      </c>
      <c r="J2625" s="434">
        <f t="shared" si="43"/>
        <v>16624106</v>
      </c>
      <c r="K2625" s="212" t="s">
        <v>3267</v>
      </c>
    </row>
    <row r="2626" spans="2:11" s="511" customFormat="1" hidden="1" x14ac:dyDescent="0.25">
      <c r="B2626" s="266">
        <v>919</v>
      </c>
      <c r="C2626" s="207">
        <v>44272</v>
      </c>
      <c r="D2626" s="206" t="s">
        <v>5324</v>
      </c>
      <c r="E2626" s="206"/>
      <c r="F2626" s="206" t="s">
        <v>5368</v>
      </c>
      <c r="G2626" s="208" t="s">
        <v>420</v>
      </c>
      <c r="H2626" s="313"/>
      <c r="I2626" s="209">
        <v>1275620</v>
      </c>
      <c r="J2626" s="434">
        <f t="shared" si="43"/>
        <v>15348486</v>
      </c>
      <c r="K2626" s="212" t="s">
        <v>3267</v>
      </c>
    </row>
    <row r="2627" spans="2:11" s="511" customFormat="1" hidden="1" x14ac:dyDescent="0.25">
      <c r="B2627" s="266">
        <v>920</v>
      </c>
      <c r="C2627" s="207">
        <v>44272</v>
      </c>
      <c r="D2627" s="206" t="s">
        <v>5325</v>
      </c>
      <c r="E2627" s="206"/>
      <c r="F2627" s="206" t="s">
        <v>5369</v>
      </c>
      <c r="G2627" s="208" t="s">
        <v>954</v>
      </c>
      <c r="H2627" s="313"/>
      <c r="I2627" s="209">
        <v>80000</v>
      </c>
      <c r="J2627" s="434">
        <f t="shared" si="43"/>
        <v>15268486</v>
      </c>
      <c r="K2627" s="212" t="s">
        <v>3267</v>
      </c>
    </row>
    <row r="2628" spans="2:11" s="511" customFormat="1" hidden="1" x14ac:dyDescent="0.25">
      <c r="B2628" s="266">
        <v>921</v>
      </c>
      <c r="C2628" s="207">
        <v>44272</v>
      </c>
      <c r="D2628" s="206" t="s">
        <v>5326</v>
      </c>
      <c r="E2628" s="206"/>
      <c r="F2628" s="206" t="s">
        <v>5370</v>
      </c>
      <c r="G2628" s="208" t="s">
        <v>3306</v>
      </c>
      <c r="H2628" s="313"/>
      <c r="I2628" s="209">
        <v>730000</v>
      </c>
      <c r="J2628" s="434">
        <f t="shared" si="43"/>
        <v>14538486</v>
      </c>
      <c r="K2628" s="212" t="s">
        <v>3267</v>
      </c>
    </row>
    <row r="2629" spans="2:11" s="511" customFormat="1" hidden="1" x14ac:dyDescent="0.25">
      <c r="B2629" s="266">
        <v>922</v>
      </c>
      <c r="C2629" s="207">
        <v>44272</v>
      </c>
      <c r="D2629" s="206" t="s">
        <v>5349</v>
      </c>
      <c r="E2629" s="206" t="s">
        <v>5363</v>
      </c>
      <c r="F2629" s="206"/>
      <c r="G2629" s="208" t="s">
        <v>561</v>
      </c>
      <c r="H2629" s="313"/>
      <c r="I2629" s="209">
        <v>385000</v>
      </c>
      <c r="J2629" s="434">
        <f t="shared" si="43"/>
        <v>14153486</v>
      </c>
      <c r="K2629" s="212" t="s">
        <v>5351</v>
      </c>
    </row>
    <row r="2630" spans="2:11" s="511" customFormat="1" hidden="1" x14ac:dyDescent="0.25">
      <c r="B2630" s="266">
        <v>923</v>
      </c>
      <c r="C2630" s="207">
        <v>44272</v>
      </c>
      <c r="D2630" s="206" t="s">
        <v>5362</v>
      </c>
      <c r="E2630" s="206" t="s">
        <v>5364</v>
      </c>
      <c r="F2630" s="206"/>
      <c r="G2630" s="208" t="s">
        <v>2951</v>
      </c>
      <c r="H2630" s="313"/>
      <c r="I2630" s="475">
        <v>750000</v>
      </c>
      <c r="J2630" s="434">
        <f t="shared" si="43"/>
        <v>13403486</v>
      </c>
      <c r="K2630" s="440" t="s">
        <v>5396</v>
      </c>
    </row>
    <row r="2631" spans="2:11" s="511" customFormat="1" hidden="1" x14ac:dyDescent="0.25">
      <c r="B2631" s="266">
        <v>924</v>
      </c>
      <c r="C2631" s="207">
        <v>44273</v>
      </c>
      <c r="D2631" s="206" t="s">
        <v>5327</v>
      </c>
      <c r="E2631" s="206"/>
      <c r="F2631" s="206"/>
      <c r="G2631" s="208" t="s">
        <v>5088</v>
      </c>
      <c r="H2631" s="313">
        <v>1400000</v>
      </c>
      <c r="I2631" s="209"/>
      <c r="J2631" s="434">
        <f t="shared" si="43"/>
        <v>14803486</v>
      </c>
      <c r="K2631" s="212" t="s">
        <v>5329</v>
      </c>
    </row>
    <row r="2632" spans="2:11" s="511" customFormat="1" hidden="1" x14ac:dyDescent="0.25">
      <c r="B2632" s="266">
        <v>925</v>
      </c>
      <c r="C2632" s="207">
        <v>44273</v>
      </c>
      <c r="D2632" s="206" t="s">
        <v>5330</v>
      </c>
      <c r="E2632" s="206"/>
      <c r="F2632" s="206" t="s">
        <v>5371</v>
      </c>
      <c r="G2632" s="208" t="s">
        <v>2262</v>
      </c>
      <c r="H2632" s="313"/>
      <c r="I2632" s="209">
        <v>1139317</v>
      </c>
      <c r="J2632" s="434">
        <f t="shared" si="43"/>
        <v>13664169</v>
      </c>
      <c r="K2632" s="212" t="s">
        <v>3267</v>
      </c>
    </row>
    <row r="2633" spans="2:11" s="511" customFormat="1" hidden="1" x14ac:dyDescent="0.25">
      <c r="B2633" s="266">
        <v>926</v>
      </c>
      <c r="C2633" s="207">
        <v>44273</v>
      </c>
      <c r="D2633" s="206" t="s">
        <v>5331</v>
      </c>
      <c r="E2633" s="206"/>
      <c r="F2633" s="206" t="s">
        <v>5372</v>
      </c>
      <c r="G2633" s="208" t="s">
        <v>4331</v>
      </c>
      <c r="H2633" s="313"/>
      <c r="I2633" s="209">
        <v>825000</v>
      </c>
      <c r="J2633" s="434">
        <f t="shared" si="43"/>
        <v>12839169</v>
      </c>
      <c r="K2633" s="212" t="s">
        <v>3267</v>
      </c>
    </row>
    <row r="2634" spans="2:11" s="511" customFormat="1" hidden="1" x14ac:dyDescent="0.25">
      <c r="B2634" s="266">
        <v>927</v>
      </c>
      <c r="C2634" s="207">
        <v>44273</v>
      </c>
      <c r="D2634" s="206" t="s">
        <v>5332</v>
      </c>
      <c r="E2634" s="206"/>
      <c r="F2634" s="206" t="s">
        <v>5373</v>
      </c>
      <c r="G2634" s="208" t="s">
        <v>2951</v>
      </c>
      <c r="H2634" s="313"/>
      <c r="I2634" s="209">
        <v>440000</v>
      </c>
      <c r="J2634" s="434">
        <f t="shared" si="43"/>
        <v>12399169</v>
      </c>
      <c r="K2634" s="212" t="s">
        <v>3267</v>
      </c>
    </row>
    <row r="2635" spans="2:11" s="511" customFormat="1" hidden="1" x14ac:dyDescent="0.25">
      <c r="B2635" s="266">
        <v>928</v>
      </c>
      <c r="C2635" s="207">
        <v>44273</v>
      </c>
      <c r="D2635" s="206" t="s">
        <v>5333</v>
      </c>
      <c r="E2635" s="206"/>
      <c r="F2635" s="206" t="s">
        <v>5374</v>
      </c>
      <c r="G2635" s="208" t="s">
        <v>1611</v>
      </c>
      <c r="H2635" s="313"/>
      <c r="I2635" s="209">
        <v>50000</v>
      </c>
      <c r="J2635" s="434">
        <f t="shared" si="43"/>
        <v>12349169</v>
      </c>
      <c r="K2635" s="212" t="s">
        <v>3267</v>
      </c>
    </row>
    <row r="2636" spans="2:11" s="511" customFormat="1" hidden="1" x14ac:dyDescent="0.25">
      <c r="B2636" s="266">
        <v>929</v>
      </c>
      <c r="C2636" s="207">
        <v>44273</v>
      </c>
      <c r="D2636" s="206" t="s">
        <v>5335</v>
      </c>
      <c r="E2636" s="206"/>
      <c r="F2636" s="206"/>
      <c r="G2636" s="208" t="s">
        <v>1611</v>
      </c>
      <c r="H2636" s="313">
        <v>960000</v>
      </c>
      <c r="I2636" s="209"/>
      <c r="J2636" s="434">
        <f t="shared" si="43"/>
        <v>13309169</v>
      </c>
      <c r="K2636" s="212" t="s">
        <v>5337</v>
      </c>
    </row>
    <row r="2637" spans="2:11" s="511" customFormat="1" hidden="1" x14ac:dyDescent="0.25">
      <c r="B2637" s="266">
        <v>930</v>
      </c>
      <c r="C2637" s="207">
        <v>44273</v>
      </c>
      <c r="D2637" s="206" t="s">
        <v>5336</v>
      </c>
      <c r="E2637" s="206"/>
      <c r="F2637" s="206" t="s">
        <v>5375</v>
      </c>
      <c r="G2637" s="208" t="s">
        <v>1611</v>
      </c>
      <c r="H2637" s="313"/>
      <c r="I2637" s="209">
        <v>526500</v>
      </c>
      <c r="J2637" s="434">
        <f t="shared" si="43"/>
        <v>12782669</v>
      </c>
      <c r="K2637" s="212" t="s">
        <v>3267</v>
      </c>
    </row>
    <row r="2638" spans="2:11" s="511" customFormat="1" hidden="1" x14ac:dyDescent="0.25">
      <c r="B2638" s="266">
        <v>931</v>
      </c>
      <c r="C2638" s="207">
        <v>44273</v>
      </c>
      <c r="D2638" s="206" t="s">
        <v>5341</v>
      </c>
      <c r="E2638" s="206"/>
      <c r="F2638" s="206"/>
      <c r="G2638" s="208" t="s">
        <v>1611</v>
      </c>
      <c r="H2638" s="313">
        <v>1196000</v>
      </c>
      <c r="I2638" s="209"/>
      <c r="J2638" s="434">
        <f t="shared" si="43"/>
        <v>13978669</v>
      </c>
      <c r="K2638" s="212" t="s">
        <v>5337</v>
      </c>
    </row>
    <row r="2639" spans="2:11" s="511" customFormat="1" hidden="1" x14ac:dyDescent="0.25">
      <c r="B2639" s="266">
        <v>932</v>
      </c>
      <c r="C2639" s="207">
        <v>44273</v>
      </c>
      <c r="D2639" s="206" t="s">
        <v>5343</v>
      </c>
      <c r="E2639" s="206"/>
      <c r="F2639" s="206" t="s">
        <v>5376</v>
      </c>
      <c r="G2639" s="208" t="s">
        <v>1611</v>
      </c>
      <c r="H2639" s="313"/>
      <c r="I2639" s="209">
        <v>1007900</v>
      </c>
      <c r="J2639" s="434">
        <f t="shared" si="43"/>
        <v>12970769</v>
      </c>
      <c r="K2639" s="212" t="s">
        <v>3267</v>
      </c>
    </row>
    <row r="2640" spans="2:11" s="511" customFormat="1" hidden="1" x14ac:dyDescent="0.25">
      <c r="B2640" s="266">
        <v>933</v>
      </c>
      <c r="C2640" s="207">
        <v>44273</v>
      </c>
      <c r="D2640" s="206" t="s">
        <v>5344</v>
      </c>
      <c r="E2640" s="206"/>
      <c r="F2640" s="206" t="s">
        <v>5377</v>
      </c>
      <c r="G2640" s="208" t="s">
        <v>3690</v>
      </c>
      <c r="H2640" s="313"/>
      <c r="I2640" s="209">
        <v>57315</v>
      </c>
      <c r="J2640" s="434">
        <f t="shared" si="43"/>
        <v>12913454</v>
      </c>
      <c r="K2640" s="212" t="s">
        <v>3267</v>
      </c>
    </row>
    <row r="2641" spans="1:242" hidden="1" x14ac:dyDescent="0.25">
      <c r="B2641" s="266">
        <v>934</v>
      </c>
      <c r="C2641" s="207">
        <v>44274</v>
      </c>
      <c r="D2641" s="206" t="s">
        <v>5345</v>
      </c>
      <c r="E2641" s="206"/>
      <c r="F2641" s="206" t="s">
        <v>5378</v>
      </c>
      <c r="G2641" s="208" t="s">
        <v>1885</v>
      </c>
      <c r="H2641" s="313"/>
      <c r="I2641" s="209">
        <v>38000</v>
      </c>
      <c r="J2641" s="434">
        <f t="shared" si="43"/>
        <v>12875454</v>
      </c>
      <c r="K2641" s="212" t="s">
        <v>3267</v>
      </c>
    </row>
    <row r="2642" spans="1:242" hidden="1" x14ac:dyDescent="0.25">
      <c r="B2642" s="266">
        <v>935</v>
      </c>
      <c r="C2642" s="207">
        <v>44274</v>
      </c>
      <c r="D2642" s="206" t="s">
        <v>5338</v>
      </c>
      <c r="E2642" s="206"/>
      <c r="F2642" s="206" t="s">
        <v>5379</v>
      </c>
      <c r="G2642" s="208" t="s">
        <v>1885</v>
      </c>
      <c r="H2642" s="313"/>
      <c r="I2642" s="209">
        <v>30500</v>
      </c>
      <c r="J2642" s="434">
        <f t="shared" si="43"/>
        <v>12844954</v>
      </c>
      <c r="K2642" s="212" t="s">
        <v>3267</v>
      </c>
    </row>
    <row r="2643" spans="1:242" hidden="1" x14ac:dyDescent="0.25">
      <c r="B2643" s="266">
        <v>936</v>
      </c>
      <c r="C2643" s="207">
        <v>44274</v>
      </c>
      <c r="D2643" s="206" t="s">
        <v>5339</v>
      </c>
      <c r="E2643" s="206"/>
      <c r="F2643" s="206" t="s">
        <v>5380</v>
      </c>
      <c r="G2643" s="208" t="s">
        <v>1885</v>
      </c>
      <c r="H2643" s="313"/>
      <c r="I2643" s="209">
        <v>78700</v>
      </c>
      <c r="J2643" s="434">
        <f t="shared" si="43"/>
        <v>12766254</v>
      </c>
      <c r="K2643" s="212" t="s">
        <v>3267</v>
      </c>
    </row>
    <row r="2644" spans="1:242" hidden="1" x14ac:dyDescent="0.25">
      <c r="B2644" s="266">
        <v>937</v>
      </c>
      <c r="C2644" s="207">
        <v>44274</v>
      </c>
      <c r="D2644" s="206" t="s">
        <v>5340</v>
      </c>
      <c r="E2644" s="206"/>
      <c r="F2644" s="206" t="s">
        <v>5381</v>
      </c>
      <c r="G2644" s="208" t="s">
        <v>1885</v>
      </c>
      <c r="H2644" s="313"/>
      <c r="I2644" s="209">
        <v>47600</v>
      </c>
      <c r="J2644" s="434">
        <f t="shared" si="43"/>
        <v>12718654</v>
      </c>
      <c r="K2644" s="212" t="s">
        <v>3267</v>
      </c>
    </row>
    <row r="2645" spans="1:242" hidden="1" x14ac:dyDescent="0.25">
      <c r="B2645" s="266">
        <v>938</v>
      </c>
      <c r="C2645" s="207">
        <v>44274</v>
      </c>
      <c r="D2645" s="206" t="s">
        <v>5346</v>
      </c>
      <c r="E2645" s="206"/>
      <c r="F2645" s="206"/>
      <c r="G2645" s="208" t="s">
        <v>561</v>
      </c>
      <c r="H2645" s="313">
        <v>410000</v>
      </c>
      <c r="I2645" s="209"/>
      <c r="J2645" s="434">
        <f t="shared" si="43"/>
        <v>13128654</v>
      </c>
      <c r="K2645" s="212" t="s">
        <v>5293</v>
      </c>
    </row>
    <row r="2646" spans="1:242" hidden="1" x14ac:dyDescent="0.25">
      <c r="B2646" s="266">
        <v>939</v>
      </c>
      <c r="C2646" s="207">
        <v>44274</v>
      </c>
      <c r="D2646" s="206" t="s">
        <v>5348</v>
      </c>
      <c r="E2646" s="206"/>
      <c r="F2646" s="206" t="s">
        <v>5382</v>
      </c>
      <c r="G2646" s="208" t="s">
        <v>561</v>
      </c>
      <c r="H2646" s="313"/>
      <c r="I2646" s="209">
        <v>69000</v>
      </c>
      <c r="J2646" s="434">
        <f t="shared" si="43"/>
        <v>13059654</v>
      </c>
      <c r="K2646" s="212" t="s">
        <v>3267</v>
      </c>
    </row>
    <row r="2647" spans="1:242" hidden="1" x14ac:dyDescent="0.25">
      <c r="B2647" s="266">
        <v>940</v>
      </c>
      <c r="C2647" s="207">
        <v>44274</v>
      </c>
      <c r="D2647" s="206" t="s">
        <v>5352</v>
      </c>
      <c r="E2647" s="206"/>
      <c r="F2647" s="206"/>
      <c r="G2647" s="208" t="s">
        <v>561</v>
      </c>
      <c r="H2647" s="313">
        <v>385000</v>
      </c>
      <c r="I2647" s="209"/>
      <c r="J2647" s="434">
        <f t="shared" si="43"/>
        <v>13444654</v>
      </c>
      <c r="K2647" s="212" t="s">
        <v>5350</v>
      </c>
    </row>
    <row r="2648" spans="1:242" hidden="1" x14ac:dyDescent="0.25">
      <c r="B2648" s="266">
        <v>941</v>
      </c>
      <c r="C2648" s="207">
        <v>44274</v>
      </c>
      <c r="D2648" s="206" t="s">
        <v>5353</v>
      </c>
      <c r="E2648" s="206"/>
      <c r="F2648" s="206" t="s">
        <v>5383</v>
      </c>
      <c r="G2648" s="208" t="s">
        <v>561</v>
      </c>
      <c r="H2648" s="313"/>
      <c r="I2648" s="209">
        <v>385000</v>
      </c>
      <c r="J2648" s="434">
        <f t="shared" si="43"/>
        <v>13059654</v>
      </c>
      <c r="K2648" s="212" t="s">
        <v>3267</v>
      </c>
    </row>
    <row r="2649" spans="1:242" hidden="1" x14ac:dyDescent="0.25">
      <c r="B2649" s="266">
        <v>942</v>
      </c>
      <c r="C2649" s="207">
        <v>44274</v>
      </c>
      <c r="D2649" s="206" t="s">
        <v>5354</v>
      </c>
      <c r="E2649" s="206"/>
      <c r="F2649" s="206"/>
      <c r="G2649" s="208" t="s">
        <v>561</v>
      </c>
      <c r="H2649" s="313">
        <v>1650000</v>
      </c>
      <c r="I2649" s="209"/>
      <c r="J2649" s="434">
        <f t="shared" si="43"/>
        <v>14709654</v>
      </c>
      <c r="K2649" s="212" t="s">
        <v>5293</v>
      </c>
    </row>
    <row r="2650" spans="1:242" hidden="1" x14ac:dyDescent="0.25">
      <c r="B2650" s="266">
        <v>943</v>
      </c>
      <c r="C2650" s="207">
        <v>44274</v>
      </c>
      <c r="D2650" s="206" t="s">
        <v>5356</v>
      </c>
      <c r="E2650" s="206"/>
      <c r="F2650" s="206" t="s">
        <v>5384</v>
      </c>
      <c r="G2650" s="208" t="s">
        <v>561</v>
      </c>
      <c r="H2650" s="313"/>
      <c r="I2650" s="209">
        <v>1650000</v>
      </c>
      <c r="J2650" s="434">
        <f t="shared" si="43"/>
        <v>13059654</v>
      </c>
      <c r="K2650" s="212" t="s">
        <v>3267</v>
      </c>
    </row>
    <row r="2651" spans="1:242" hidden="1" x14ac:dyDescent="0.25">
      <c r="B2651" s="266">
        <v>944</v>
      </c>
      <c r="C2651" s="207">
        <v>44275</v>
      </c>
      <c r="D2651" s="206" t="s">
        <v>5357</v>
      </c>
      <c r="E2651" s="206"/>
      <c r="F2651" s="206" t="s">
        <v>5385</v>
      </c>
      <c r="G2651" s="208" t="s">
        <v>1885</v>
      </c>
      <c r="H2651" s="313"/>
      <c r="I2651" s="209">
        <v>50500</v>
      </c>
      <c r="J2651" s="434">
        <f t="shared" si="43"/>
        <v>13009154</v>
      </c>
      <c r="K2651" s="212" t="s">
        <v>3267</v>
      </c>
    </row>
    <row r="2652" spans="1:242" hidden="1" x14ac:dyDescent="0.25">
      <c r="B2652" s="266">
        <v>945</v>
      </c>
      <c r="C2652" s="207">
        <v>44275</v>
      </c>
      <c r="D2652" s="206" t="s">
        <v>5358</v>
      </c>
      <c r="E2652" s="206"/>
      <c r="F2652" s="206" t="s">
        <v>5386</v>
      </c>
      <c r="G2652" s="208" t="s">
        <v>1885</v>
      </c>
      <c r="H2652" s="313"/>
      <c r="I2652" s="209">
        <v>49800</v>
      </c>
      <c r="J2652" s="434">
        <f t="shared" si="43"/>
        <v>12959354</v>
      </c>
      <c r="K2652" s="212" t="s">
        <v>3267</v>
      </c>
    </row>
    <row r="2653" spans="1:242" hidden="1" x14ac:dyDescent="0.25">
      <c r="B2653" s="266">
        <v>946</v>
      </c>
      <c r="C2653" s="207">
        <v>44275</v>
      </c>
      <c r="D2653" s="206" t="s">
        <v>5359</v>
      </c>
      <c r="E2653" s="206"/>
      <c r="F2653" s="206" t="s">
        <v>5387</v>
      </c>
      <c r="G2653" s="208" t="s">
        <v>1885</v>
      </c>
      <c r="H2653" s="313"/>
      <c r="I2653" s="209">
        <v>67800</v>
      </c>
      <c r="J2653" s="434">
        <f t="shared" si="43"/>
        <v>12891554</v>
      </c>
      <c r="K2653" s="212" t="s">
        <v>3267</v>
      </c>
    </row>
    <row r="2654" spans="1:242" hidden="1" x14ac:dyDescent="0.25">
      <c r="B2654" s="266">
        <v>947</v>
      </c>
      <c r="C2654" s="207">
        <v>44275</v>
      </c>
      <c r="D2654" s="206" t="s">
        <v>5360</v>
      </c>
      <c r="E2654" s="206"/>
      <c r="F2654" s="206" t="s">
        <v>5388</v>
      </c>
      <c r="G2654" s="208" t="s">
        <v>3306</v>
      </c>
      <c r="H2654" s="313"/>
      <c r="I2654" s="209">
        <v>300000</v>
      </c>
      <c r="J2654" s="434">
        <f t="shared" si="43"/>
        <v>12591554</v>
      </c>
      <c r="K2654" s="212" t="s">
        <v>3267</v>
      </c>
    </row>
    <row r="2655" spans="1:242" hidden="1" x14ac:dyDescent="0.25">
      <c r="B2655" s="266">
        <v>948</v>
      </c>
      <c r="C2655" s="207">
        <v>44275</v>
      </c>
      <c r="D2655" s="206" t="s">
        <v>5361</v>
      </c>
      <c r="E2655" s="206"/>
      <c r="F2655" s="206" t="s">
        <v>5389</v>
      </c>
      <c r="G2655" s="208" t="s">
        <v>4806</v>
      </c>
      <c r="H2655" s="313"/>
      <c r="I2655" s="209">
        <v>787575</v>
      </c>
      <c r="J2655" s="434">
        <f t="shared" ref="J2655:J2718" si="44">J2654+H2655-I2655</f>
        <v>11803979</v>
      </c>
      <c r="K2655" s="212" t="s">
        <v>3267</v>
      </c>
    </row>
    <row r="2656" spans="1:242" s="566" customFormat="1" hidden="1" x14ac:dyDescent="0.25">
      <c r="A2656" s="488"/>
      <c r="B2656" s="491">
        <v>949</v>
      </c>
      <c r="C2656" s="428">
        <v>44277</v>
      </c>
      <c r="D2656" s="429" t="s">
        <v>5391</v>
      </c>
      <c r="E2656" s="429"/>
      <c r="F2656" s="429"/>
      <c r="G2656" s="430"/>
      <c r="H2656" s="577">
        <v>12446021</v>
      </c>
      <c r="I2656" s="581"/>
      <c r="J2656" s="444">
        <f t="shared" si="44"/>
        <v>24250000</v>
      </c>
      <c r="K2656" s="446" t="s">
        <v>3695</v>
      </c>
      <c r="L2656" s="594"/>
      <c r="M2656" s="488"/>
      <c r="N2656" s="530"/>
      <c r="O2656" s="530"/>
      <c r="P2656" s="530"/>
      <c r="Q2656" s="530"/>
      <c r="R2656" s="530"/>
      <c r="S2656" s="530"/>
      <c r="T2656" s="530"/>
      <c r="U2656" s="530"/>
      <c r="V2656" s="530"/>
      <c r="W2656" s="530"/>
      <c r="X2656" s="530"/>
      <c r="Y2656" s="530"/>
      <c r="Z2656" s="530"/>
      <c r="AA2656" s="530"/>
      <c r="AB2656" s="530"/>
      <c r="AC2656" s="530"/>
      <c r="AD2656" s="530"/>
      <c r="AE2656" s="530"/>
      <c r="AF2656" s="530"/>
      <c r="AG2656" s="530"/>
      <c r="AH2656" s="530"/>
      <c r="AI2656" s="530"/>
      <c r="AJ2656" s="488"/>
      <c r="AK2656" s="488"/>
      <c r="AL2656" s="488"/>
      <c r="AM2656" s="488"/>
      <c r="AN2656" s="488"/>
      <c r="AO2656" s="488"/>
      <c r="AP2656" s="488"/>
      <c r="AQ2656" s="488"/>
      <c r="AR2656" s="488"/>
      <c r="AS2656" s="488"/>
      <c r="AT2656" s="488"/>
      <c r="AU2656" s="488"/>
      <c r="AV2656" s="488"/>
      <c r="AW2656" s="488"/>
      <c r="AX2656" s="488"/>
      <c r="AY2656" s="488"/>
      <c r="AZ2656" s="488"/>
      <c r="BA2656" s="488"/>
      <c r="BB2656" s="488"/>
      <c r="BC2656" s="488"/>
      <c r="BD2656" s="488"/>
      <c r="BE2656" s="488"/>
      <c r="BF2656" s="488"/>
      <c r="BG2656" s="488"/>
      <c r="BH2656" s="488"/>
      <c r="BI2656" s="488"/>
      <c r="BJ2656" s="488"/>
      <c r="BK2656" s="488"/>
      <c r="BL2656" s="488"/>
      <c r="BM2656" s="488"/>
      <c r="BN2656" s="488"/>
      <c r="BO2656" s="488"/>
      <c r="BP2656" s="488"/>
      <c r="BQ2656" s="488"/>
      <c r="BR2656" s="488"/>
      <c r="BS2656" s="488"/>
      <c r="BT2656" s="488"/>
      <c r="BU2656" s="488"/>
      <c r="BV2656" s="488"/>
      <c r="BW2656" s="488"/>
      <c r="BX2656" s="488"/>
      <c r="BY2656" s="488"/>
      <c r="BZ2656" s="488"/>
      <c r="CA2656" s="488"/>
      <c r="CB2656" s="488"/>
      <c r="CC2656" s="488"/>
      <c r="CD2656" s="488"/>
      <c r="CE2656" s="488"/>
      <c r="CF2656" s="488"/>
      <c r="CG2656" s="488"/>
      <c r="CH2656" s="488"/>
      <c r="CI2656" s="488"/>
      <c r="CJ2656" s="488"/>
      <c r="CK2656" s="488"/>
      <c r="CL2656" s="488"/>
      <c r="CM2656" s="488"/>
      <c r="CN2656" s="488"/>
      <c r="CO2656" s="488"/>
      <c r="CP2656" s="488"/>
      <c r="CQ2656" s="488"/>
      <c r="CR2656" s="488"/>
      <c r="CS2656" s="488"/>
      <c r="CT2656" s="488"/>
      <c r="CU2656" s="488"/>
      <c r="CV2656" s="488"/>
      <c r="CW2656" s="488"/>
      <c r="CX2656" s="488"/>
      <c r="CY2656" s="488"/>
      <c r="CZ2656" s="488"/>
      <c r="DA2656" s="488"/>
      <c r="DB2656" s="488"/>
      <c r="DC2656" s="488"/>
      <c r="DD2656" s="488"/>
      <c r="DE2656" s="488"/>
      <c r="DF2656" s="488"/>
      <c r="DG2656" s="488"/>
      <c r="DH2656" s="488"/>
      <c r="DI2656" s="488"/>
      <c r="DJ2656" s="488"/>
      <c r="DK2656" s="488"/>
      <c r="DL2656" s="488"/>
      <c r="DM2656" s="488"/>
      <c r="DN2656" s="488"/>
      <c r="DO2656" s="488"/>
      <c r="DP2656" s="488"/>
      <c r="DQ2656" s="488"/>
      <c r="DR2656" s="488"/>
      <c r="DS2656" s="488"/>
      <c r="DT2656" s="488"/>
      <c r="DU2656" s="488"/>
      <c r="DV2656" s="488"/>
      <c r="DW2656" s="488"/>
      <c r="DX2656" s="488"/>
      <c r="DY2656" s="488"/>
      <c r="DZ2656" s="488"/>
      <c r="EA2656" s="488"/>
      <c r="EB2656" s="488"/>
      <c r="EC2656" s="488"/>
      <c r="ED2656" s="488"/>
      <c r="EE2656" s="488"/>
      <c r="EF2656" s="488"/>
      <c r="EG2656" s="488"/>
      <c r="EH2656" s="488"/>
      <c r="EI2656" s="488"/>
      <c r="EJ2656" s="488"/>
      <c r="EK2656" s="488"/>
      <c r="EL2656" s="488"/>
      <c r="EM2656" s="488"/>
      <c r="EN2656" s="488"/>
      <c r="EO2656" s="488"/>
      <c r="EP2656" s="488"/>
      <c r="EQ2656" s="488"/>
      <c r="ER2656" s="488"/>
      <c r="ES2656" s="488"/>
      <c r="ET2656" s="488"/>
      <c r="EU2656" s="488"/>
      <c r="EV2656" s="488"/>
      <c r="EW2656" s="488"/>
      <c r="EX2656" s="488"/>
      <c r="EY2656" s="488"/>
      <c r="EZ2656" s="488"/>
      <c r="FA2656" s="488"/>
      <c r="FB2656" s="488"/>
      <c r="FC2656" s="488"/>
      <c r="FD2656" s="488"/>
      <c r="FE2656" s="488"/>
      <c r="FF2656" s="488"/>
      <c r="FG2656" s="488"/>
      <c r="FH2656" s="488"/>
      <c r="FI2656" s="488"/>
      <c r="FJ2656" s="488"/>
      <c r="FK2656" s="488"/>
      <c r="FL2656" s="488"/>
      <c r="FM2656" s="488"/>
      <c r="FN2656" s="488"/>
      <c r="FO2656" s="488"/>
      <c r="FP2656" s="488"/>
      <c r="FQ2656" s="488"/>
      <c r="FR2656" s="488"/>
      <c r="FS2656" s="488"/>
      <c r="FT2656" s="488"/>
      <c r="FU2656" s="488"/>
      <c r="FV2656" s="488"/>
      <c r="FW2656" s="488"/>
      <c r="FX2656" s="488"/>
      <c r="FY2656" s="488"/>
      <c r="FZ2656" s="488"/>
      <c r="GA2656" s="488"/>
      <c r="GB2656" s="488"/>
      <c r="GC2656" s="488"/>
      <c r="GD2656" s="488"/>
      <c r="GE2656" s="488"/>
      <c r="GF2656" s="488"/>
      <c r="GG2656" s="488"/>
      <c r="GH2656" s="488"/>
      <c r="GI2656" s="488"/>
      <c r="GJ2656" s="488"/>
      <c r="GK2656" s="488"/>
      <c r="GL2656" s="488"/>
      <c r="GM2656" s="488"/>
      <c r="GN2656" s="488"/>
      <c r="GO2656" s="488"/>
      <c r="GP2656" s="488"/>
      <c r="GQ2656" s="488"/>
      <c r="GR2656" s="488"/>
      <c r="GS2656" s="488"/>
      <c r="GT2656" s="488"/>
      <c r="GU2656" s="488"/>
      <c r="GV2656" s="488"/>
      <c r="GW2656" s="488"/>
      <c r="GX2656" s="488"/>
      <c r="GY2656" s="488"/>
      <c r="GZ2656" s="488"/>
      <c r="HA2656" s="488"/>
      <c r="HB2656" s="488"/>
      <c r="HC2656" s="488"/>
      <c r="HD2656" s="488"/>
      <c r="HE2656" s="488"/>
      <c r="HF2656" s="488"/>
      <c r="HG2656" s="488"/>
      <c r="HH2656" s="488"/>
      <c r="HI2656" s="488"/>
      <c r="HJ2656" s="488"/>
      <c r="HK2656" s="488"/>
      <c r="HL2656" s="488"/>
      <c r="HM2656" s="488"/>
      <c r="HN2656" s="488"/>
      <c r="HO2656" s="488"/>
      <c r="HP2656" s="488"/>
      <c r="HQ2656" s="488"/>
      <c r="HR2656" s="488"/>
      <c r="HS2656" s="488"/>
      <c r="HT2656" s="488"/>
      <c r="HU2656" s="488"/>
      <c r="HV2656" s="488"/>
      <c r="HW2656" s="488"/>
      <c r="HX2656" s="488"/>
      <c r="HY2656" s="488"/>
      <c r="HZ2656" s="488"/>
      <c r="IA2656" s="488"/>
      <c r="IB2656" s="488"/>
      <c r="IC2656" s="488"/>
      <c r="ID2656" s="488"/>
      <c r="IE2656" s="488"/>
      <c r="IF2656" s="488"/>
      <c r="IG2656" s="488"/>
      <c r="IH2656" s="488"/>
    </row>
    <row r="2657" spans="2:12" s="511" customFormat="1" hidden="1" x14ac:dyDescent="0.25">
      <c r="B2657" s="266">
        <v>950</v>
      </c>
      <c r="C2657" s="207">
        <v>44277</v>
      </c>
      <c r="D2657" s="206" t="s">
        <v>5392</v>
      </c>
      <c r="E2657" s="206"/>
      <c r="F2657" s="206" t="s">
        <v>5432</v>
      </c>
      <c r="G2657" s="208" t="s">
        <v>1611</v>
      </c>
      <c r="H2657" s="313"/>
      <c r="I2657" s="209">
        <v>50000</v>
      </c>
      <c r="J2657" s="444">
        <f t="shared" si="44"/>
        <v>24200000</v>
      </c>
      <c r="K2657" s="212" t="s">
        <v>3267</v>
      </c>
      <c r="L2657" s="287"/>
    </row>
    <row r="2658" spans="2:12" s="511" customFormat="1" hidden="1" x14ac:dyDescent="0.25">
      <c r="B2658" s="266">
        <v>951</v>
      </c>
      <c r="C2658" s="207">
        <v>44277</v>
      </c>
      <c r="D2658" s="206" t="s">
        <v>5393</v>
      </c>
      <c r="E2658" s="206"/>
      <c r="F2658" s="206" t="s">
        <v>5433</v>
      </c>
      <c r="G2658" s="208" t="s">
        <v>4805</v>
      </c>
      <c r="H2658" s="313"/>
      <c r="I2658" s="209">
        <v>1933000</v>
      </c>
      <c r="J2658" s="444">
        <f t="shared" si="44"/>
        <v>22267000</v>
      </c>
      <c r="K2658" s="441" t="s">
        <v>3267</v>
      </c>
      <c r="L2658" s="562"/>
    </row>
    <row r="2659" spans="2:12" s="511" customFormat="1" hidden="1" x14ac:dyDescent="0.25">
      <c r="B2659" s="266">
        <v>952</v>
      </c>
      <c r="C2659" s="207">
        <v>44277</v>
      </c>
      <c r="D2659" s="206" t="s">
        <v>5394</v>
      </c>
      <c r="E2659" s="206"/>
      <c r="F2659" s="206" t="s">
        <v>5434</v>
      </c>
      <c r="G2659" s="208" t="s">
        <v>4936</v>
      </c>
      <c r="H2659" s="313"/>
      <c r="I2659" s="209">
        <v>577000</v>
      </c>
      <c r="J2659" s="444">
        <f t="shared" si="44"/>
        <v>21690000</v>
      </c>
      <c r="K2659" s="441" t="s">
        <v>3267</v>
      </c>
      <c r="L2659" s="287"/>
    </row>
    <row r="2660" spans="2:12" s="511" customFormat="1" hidden="1" x14ac:dyDescent="0.25">
      <c r="B2660" s="266">
        <v>953</v>
      </c>
      <c r="C2660" s="207">
        <v>44277</v>
      </c>
      <c r="D2660" s="206" t="s">
        <v>5395</v>
      </c>
      <c r="E2660" s="206"/>
      <c r="F2660" s="206" t="s">
        <v>5435</v>
      </c>
      <c r="G2660" s="208" t="s">
        <v>1816</v>
      </c>
      <c r="H2660" s="313"/>
      <c r="I2660" s="209">
        <v>1275400</v>
      </c>
      <c r="J2660" s="444">
        <f t="shared" si="44"/>
        <v>20414600</v>
      </c>
      <c r="K2660" s="441" t="s">
        <v>3267</v>
      </c>
      <c r="L2660" s="287"/>
    </row>
    <row r="2661" spans="2:12" s="511" customFormat="1" hidden="1" x14ac:dyDescent="0.25">
      <c r="B2661" s="266">
        <v>954</v>
      </c>
      <c r="C2661" s="207">
        <v>44277</v>
      </c>
      <c r="D2661" s="206" t="s">
        <v>5397</v>
      </c>
      <c r="E2661" s="206"/>
      <c r="F2661" s="206"/>
      <c r="G2661" s="208" t="s">
        <v>2951</v>
      </c>
      <c r="H2661" s="313">
        <v>750000</v>
      </c>
      <c r="I2661" s="209"/>
      <c r="J2661" s="444">
        <f t="shared" si="44"/>
        <v>21164600</v>
      </c>
      <c r="K2661" s="441" t="s">
        <v>5398</v>
      </c>
      <c r="L2661" s="287"/>
    </row>
    <row r="2662" spans="2:12" s="511" customFormat="1" hidden="1" x14ac:dyDescent="0.25">
      <c r="B2662" s="266">
        <v>955</v>
      </c>
      <c r="C2662" s="207">
        <v>44277</v>
      </c>
      <c r="D2662" s="206" t="s">
        <v>5399</v>
      </c>
      <c r="E2662" s="206"/>
      <c r="F2662" s="206" t="s">
        <v>5436</v>
      </c>
      <c r="G2662" s="208" t="s">
        <v>2951</v>
      </c>
      <c r="H2662" s="313"/>
      <c r="I2662" s="209">
        <v>968301</v>
      </c>
      <c r="J2662" s="444">
        <f t="shared" si="44"/>
        <v>20196299</v>
      </c>
      <c r="K2662" s="441" t="s">
        <v>3267</v>
      </c>
      <c r="L2662" s="287"/>
    </row>
    <row r="2663" spans="2:12" s="511" customFormat="1" hidden="1" x14ac:dyDescent="0.25">
      <c r="B2663" s="266">
        <v>956</v>
      </c>
      <c r="C2663" s="207">
        <v>44277</v>
      </c>
      <c r="D2663" s="206" t="s">
        <v>5414</v>
      </c>
      <c r="E2663" s="206" t="s">
        <v>5420</v>
      </c>
      <c r="F2663" s="206"/>
      <c r="G2663" s="208" t="s">
        <v>532</v>
      </c>
      <c r="H2663" s="313"/>
      <c r="I2663" s="475">
        <v>2500000</v>
      </c>
      <c r="J2663" s="444">
        <f t="shared" si="44"/>
        <v>17696299</v>
      </c>
      <c r="K2663" s="441" t="s">
        <v>5492</v>
      </c>
      <c r="L2663" s="287"/>
    </row>
    <row r="2664" spans="2:12" s="511" customFormat="1" hidden="1" x14ac:dyDescent="0.25">
      <c r="B2664" s="266">
        <v>957</v>
      </c>
      <c r="C2664" s="207">
        <v>44278</v>
      </c>
      <c r="D2664" s="206" t="s">
        <v>5400</v>
      </c>
      <c r="E2664" s="206"/>
      <c r="F2664" s="206" t="s">
        <v>5437</v>
      </c>
      <c r="G2664" s="208" t="s">
        <v>5401</v>
      </c>
      <c r="H2664" s="313"/>
      <c r="I2664" s="209">
        <v>93037</v>
      </c>
      <c r="J2664" s="444">
        <f t="shared" si="44"/>
        <v>17603262</v>
      </c>
      <c r="K2664" s="441" t="s">
        <v>3267</v>
      </c>
      <c r="L2664" s="287"/>
    </row>
    <row r="2665" spans="2:12" s="511" customFormat="1" hidden="1" x14ac:dyDescent="0.25">
      <c r="B2665" s="266">
        <v>958</v>
      </c>
      <c r="C2665" s="207">
        <v>44278</v>
      </c>
      <c r="D2665" s="206" t="s">
        <v>5402</v>
      </c>
      <c r="E2665" s="206"/>
      <c r="F2665" s="206" t="s">
        <v>5438</v>
      </c>
      <c r="G2665" s="208" t="s">
        <v>420</v>
      </c>
      <c r="H2665" s="313"/>
      <c r="I2665" s="209">
        <v>756800</v>
      </c>
      <c r="J2665" s="444">
        <f t="shared" si="44"/>
        <v>16846462</v>
      </c>
      <c r="K2665" s="441" t="s">
        <v>3267</v>
      </c>
      <c r="L2665" s="287"/>
    </row>
    <row r="2666" spans="2:12" s="511" customFormat="1" hidden="1" x14ac:dyDescent="0.25">
      <c r="B2666" s="266">
        <v>959</v>
      </c>
      <c r="C2666" s="207">
        <v>44278</v>
      </c>
      <c r="D2666" s="206" t="s">
        <v>5403</v>
      </c>
      <c r="E2666" s="206"/>
      <c r="F2666" s="206" t="s">
        <v>5439</v>
      </c>
      <c r="G2666" s="208" t="s">
        <v>420</v>
      </c>
      <c r="H2666" s="313"/>
      <c r="I2666" s="209">
        <v>1222300</v>
      </c>
      <c r="J2666" s="444">
        <f t="shared" si="44"/>
        <v>15624162</v>
      </c>
      <c r="K2666" s="441" t="s">
        <v>3267</v>
      </c>
      <c r="L2666" s="287"/>
    </row>
    <row r="2667" spans="2:12" s="511" customFormat="1" hidden="1" x14ac:dyDescent="0.25">
      <c r="B2667" s="266">
        <v>960</v>
      </c>
      <c r="C2667" s="207">
        <v>44278</v>
      </c>
      <c r="D2667" s="206" t="s">
        <v>5415</v>
      </c>
      <c r="E2667" s="206" t="s">
        <v>5421</v>
      </c>
      <c r="F2667" s="206"/>
      <c r="G2667" s="208" t="s">
        <v>4806</v>
      </c>
      <c r="H2667" s="313"/>
      <c r="I2667" s="475">
        <v>1500000</v>
      </c>
      <c r="J2667" s="444">
        <f t="shared" si="44"/>
        <v>14124162</v>
      </c>
      <c r="K2667" s="441" t="s">
        <v>5535</v>
      </c>
      <c r="L2667" s="287"/>
    </row>
    <row r="2668" spans="2:12" s="511" customFormat="1" hidden="1" x14ac:dyDescent="0.25">
      <c r="B2668" s="266">
        <v>961</v>
      </c>
      <c r="C2668" s="207">
        <v>44278</v>
      </c>
      <c r="D2668" s="206" t="s">
        <v>5416</v>
      </c>
      <c r="E2668" s="206" t="s">
        <v>5422</v>
      </c>
      <c r="F2668" s="206"/>
      <c r="G2668" s="208" t="s">
        <v>1611</v>
      </c>
      <c r="H2668" s="313"/>
      <c r="I2668" s="475">
        <v>700000</v>
      </c>
      <c r="J2668" s="444">
        <f t="shared" si="44"/>
        <v>13424162</v>
      </c>
      <c r="K2668" s="441" t="s">
        <v>5595</v>
      </c>
      <c r="L2668" s="287"/>
    </row>
    <row r="2669" spans="2:12" s="511" customFormat="1" hidden="1" x14ac:dyDescent="0.25">
      <c r="B2669" s="266">
        <v>962</v>
      </c>
      <c r="C2669" s="207">
        <v>44279</v>
      </c>
      <c r="D2669" s="206" t="s">
        <v>5404</v>
      </c>
      <c r="E2669" s="206"/>
      <c r="F2669" s="206" t="s">
        <v>5440</v>
      </c>
      <c r="G2669" s="208" t="s">
        <v>5622</v>
      </c>
      <c r="H2669" s="313"/>
      <c r="I2669" s="209">
        <v>480000</v>
      </c>
      <c r="J2669" s="444">
        <f t="shared" si="44"/>
        <v>12944162</v>
      </c>
      <c r="K2669" s="441" t="s">
        <v>3267</v>
      </c>
      <c r="L2669" s="287"/>
    </row>
    <row r="2670" spans="2:12" s="511" customFormat="1" hidden="1" x14ac:dyDescent="0.25">
      <c r="B2670" s="266">
        <v>963</v>
      </c>
      <c r="C2670" s="207">
        <v>44280</v>
      </c>
      <c r="D2670" s="206" t="s">
        <v>5411</v>
      </c>
      <c r="E2670" s="206" t="s">
        <v>5423</v>
      </c>
      <c r="F2670" s="206"/>
      <c r="G2670" s="208" t="s">
        <v>2943</v>
      </c>
      <c r="H2670" s="313"/>
      <c r="I2670" s="209">
        <v>690000</v>
      </c>
      <c r="J2670" s="444">
        <f t="shared" si="44"/>
        <v>12254162</v>
      </c>
      <c r="K2670" s="441" t="s">
        <v>5429</v>
      </c>
      <c r="L2670" s="287"/>
    </row>
    <row r="2671" spans="2:12" s="511" customFormat="1" hidden="1" x14ac:dyDescent="0.25">
      <c r="B2671" s="266">
        <v>964</v>
      </c>
      <c r="C2671" s="207">
        <v>44280</v>
      </c>
      <c r="D2671" s="206" t="s">
        <v>4573</v>
      </c>
      <c r="E2671" s="206" t="s">
        <v>5424</v>
      </c>
      <c r="F2671" s="206"/>
      <c r="G2671" s="208" t="s">
        <v>2940</v>
      </c>
      <c r="H2671" s="313"/>
      <c r="I2671" s="475">
        <v>256000</v>
      </c>
      <c r="J2671" s="444">
        <f t="shared" si="44"/>
        <v>11998162</v>
      </c>
      <c r="K2671" s="441" t="s">
        <v>5430</v>
      </c>
      <c r="L2671" s="287"/>
    </row>
    <row r="2672" spans="2:12" s="511" customFormat="1" hidden="1" x14ac:dyDescent="0.25">
      <c r="B2672" s="266">
        <v>965</v>
      </c>
      <c r="C2672" s="207">
        <v>44280</v>
      </c>
      <c r="D2672" s="206" t="s">
        <v>5405</v>
      </c>
      <c r="E2672" s="206"/>
      <c r="F2672" s="206" t="s">
        <v>5441</v>
      </c>
      <c r="G2672" s="208" t="s">
        <v>3690</v>
      </c>
      <c r="H2672" s="313"/>
      <c r="I2672" s="209">
        <v>65400</v>
      </c>
      <c r="J2672" s="444">
        <f t="shared" si="44"/>
        <v>11932762</v>
      </c>
      <c r="K2672" s="441" t="s">
        <v>3267</v>
      </c>
      <c r="L2672" s="287"/>
    </row>
    <row r="2673" spans="1:242" hidden="1" x14ac:dyDescent="0.25">
      <c r="B2673" s="266">
        <v>966</v>
      </c>
      <c r="C2673" s="207">
        <v>44280</v>
      </c>
      <c r="D2673" s="206" t="s">
        <v>5406</v>
      </c>
      <c r="E2673" s="206"/>
      <c r="F2673" s="206" t="s">
        <v>5442</v>
      </c>
      <c r="G2673" s="208" t="s">
        <v>1885</v>
      </c>
      <c r="H2673" s="313"/>
      <c r="I2673" s="209">
        <v>51800</v>
      </c>
      <c r="J2673" s="444">
        <f t="shared" si="44"/>
        <v>11880962</v>
      </c>
      <c r="K2673" s="441" t="s">
        <v>3267</v>
      </c>
    </row>
    <row r="2674" spans="1:242" hidden="1" x14ac:dyDescent="0.25">
      <c r="B2674" s="266">
        <v>967</v>
      </c>
      <c r="C2674" s="207">
        <v>44280</v>
      </c>
      <c r="D2674" s="206" t="s">
        <v>5428</v>
      </c>
      <c r="E2674" s="206"/>
      <c r="F2674" s="206"/>
      <c r="G2674" s="208" t="s">
        <v>1885</v>
      </c>
      <c r="H2674" s="313">
        <v>256000</v>
      </c>
      <c r="I2674" s="209"/>
      <c r="J2674" s="444">
        <f t="shared" si="44"/>
        <v>12136962</v>
      </c>
      <c r="K2674" s="441" t="s">
        <v>5431</v>
      </c>
    </row>
    <row r="2675" spans="1:242" hidden="1" x14ac:dyDescent="0.25">
      <c r="B2675" s="266">
        <v>968</v>
      </c>
      <c r="C2675" s="207">
        <v>44280</v>
      </c>
      <c r="D2675" s="206" t="s">
        <v>5407</v>
      </c>
      <c r="E2675" s="206"/>
      <c r="F2675" s="206" t="s">
        <v>5443</v>
      </c>
      <c r="G2675" s="208" t="s">
        <v>1885</v>
      </c>
      <c r="H2675" s="313"/>
      <c r="I2675" s="209">
        <v>256000</v>
      </c>
      <c r="J2675" s="444">
        <f t="shared" si="44"/>
        <v>11880962</v>
      </c>
      <c r="K2675" s="441" t="s">
        <v>3267</v>
      </c>
    </row>
    <row r="2676" spans="1:242" hidden="1" x14ac:dyDescent="0.25">
      <c r="B2676" s="266">
        <v>969</v>
      </c>
      <c r="C2676" s="207">
        <v>44280</v>
      </c>
      <c r="D2676" s="206" t="s">
        <v>5417</v>
      </c>
      <c r="E2676" s="206" t="s">
        <v>5425</v>
      </c>
      <c r="F2676" s="206"/>
      <c r="G2676" s="208" t="s">
        <v>5418</v>
      </c>
      <c r="H2676" s="313"/>
      <c r="I2676" s="475">
        <v>2065000</v>
      </c>
      <c r="J2676" s="444">
        <f t="shared" si="44"/>
        <v>9815962</v>
      </c>
      <c r="K2676" s="442" t="s">
        <v>5516</v>
      </c>
    </row>
    <row r="2677" spans="1:242" hidden="1" x14ac:dyDescent="0.25">
      <c r="B2677" s="266">
        <v>970</v>
      </c>
      <c r="C2677" s="207">
        <v>44281</v>
      </c>
      <c r="D2677" s="206" t="s">
        <v>5408</v>
      </c>
      <c r="E2677" s="206"/>
      <c r="F2677" s="206" t="s">
        <v>5444</v>
      </c>
      <c r="G2677" s="208" t="s">
        <v>1885</v>
      </c>
      <c r="H2677" s="313"/>
      <c r="I2677" s="209">
        <v>43700</v>
      </c>
      <c r="J2677" s="444">
        <f t="shared" si="44"/>
        <v>9772262</v>
      </c>
      <c r="K2677" s="441" t="s">
        <v>3267</v>
      </c>
    </row>
    <row r="2678" spans="1:242" hidden="1" x14ac:dyDescent="0.25">
      <c r="B2678" s="266">
        <v>971</v>
      </c>
      <c r="C2678" s="207">
        <v>44281</v>
      </c>
      <c r="D2678" s="206" t="s">
        <v>5409</v>
      </c>
      <c r="E2678" s="206"/>
      <c r="F2678" s="206" t="s">
        <v>5445</v>
      </c>
      <c r="G2678" s="208" t="s">
        <v>1885</v>
      </c>
      <c r="H2678" s="313"/>
      <c r="I2678" s="209">
        <v>25400</v>
      </c>
      <c r="J2678" s="444">
        <f t="shared" si="44"/>
        <v>9746862</v>
      </c>
      <c r="K2678" s="441" t="s">
        <v>3267</v>
      </c>
    </row>
    <row r="2679" spans="1:242" hidden="1" x14ac:dyDescent="0.25">
      <c r="B2679" s="266">
        <v>972</v>
      </c>
      <c r="C2679" s="207">
        <v>44281</v>
      </c>
      <c r="D2679" s="206" t="s">
        <v>5410</v>
      </c>
      <c r="E2679" s="206"/>
      <c r="F2679" s="206" t="s">
        <v>5446</v>
      </c>
      <c r="G2679" s="208" t="s">
        <v>1885</v>
      </c>
      <c r="H2679" s="313"/>
      <c r="I2679" s="209">
        <v>82100</v>
      </c>
      <c r="J2679" s="444">
        <f t="shared" si="44"/>
        <v>9664762</v>
      </c>
      <c r="K2679" s="441" t="s">
        <v>3267</v>
      </c>
    </row>
    <row r="2680" spans="1:242" hidden="1" x14ac:dyDescent="0.25">
      <c r="B2680" s="266">
        <v>973</v>
      </c>
      <c r="C2680" s="207">
        <v>44281</v>
      </c>
      <c r="D2680" s="206" t="s">
        <v>5427</v>
      </c>
      <c r="E2680" s="206"/>
      <c r="F2680" s="206"/>
      <c r="G2680" s="208" t="s">
        <v>1611</v>
      </c>
      <c r="H2680" s="313">
        <v>690000</v>
      </c>
      <c r="I2680" s="209"/>
      <c r="J2680" s="444">
        <f t="shared" si="44"/>
        <v>10354762</v>
      </c>
      <c r="K2680" s="441" t="s">
        <v>5431</v>
      </c>
    </row>
    <row r="2681" spans="1:242" hidden="1" x14ac:dyDescent="0.25">
      <c r="B2681" s="266">
        <v>974</v>
      </c>
      <c r="C2681" s="207">
        <v>44281</v>
      </c>
      <c r="D2681" s="511" t="s">
        <v>5413</v>
      </c>
      <c r="E2681" s="206"/>
      <c r="F2681" s="206" t="s">
        <v>5447</v>
      </c>
      <c r="G2681" s="208" t="s">
        <v>1611</v>
      </c>
      <c r="H2681" s="313"/>
      <c r="I2681" s="209">
        <v>640000</v>
      </c>
      <c r="J2681" s="444">
        <f t="shared" si="44"/>
        <v>9714762</v>
      </c>
      <c r="K2681" s="441" t="s">
        <v>3267</v>
      </c>
    </row>
    <row r="2682" spans="1:242" hidden="1" x14ac:dyDescent="0.25">
      <c r="B2682" s="266">
        <v>975</v>
      </c>
      <c r="C2682" s="207">
        <v>44281</v>
      </c>
      <c r="D2682" s="206" t="s">
        <v>5412</v>
      </c>
      <c r="E2682" s="206"/>
      <c r="F2682" s="206" t="s">
        <v>5448</v>
      </c>
      <c r="G2682" s="208" t="s">
        <v>1885</v>
      </c>
      <c r="H2682" s="313"/>
      <c r="I2682" s="209">
        <v>523740</v>
      </c>
      <c r="J2682" s="444">
        <f t="shared" si="44"/>
        <v>9191022</v>
      </c>
      <c r="K2682" s="441" t="s">
        <v>3267</v>
      </c>
    </row>
    <row r="2683" spans="1:242" hidden="1" x14ac:dyDescent="0.25">
      <c r="B2683" s="266">
        <v>976</v>
      </c>
      <c r="C2683" s="207">
        <v>44281</v>
      </c>
      <c r="D2683" s="206" t="s">
        <v>5419</v>
      </c>
      <c r="E2683" s="206" t="s">
        <v>5426</v>
      </c>
      <c r="F2683" s="206"/>
      <c r="G2683" s="208" t="s">
        <v>2320</v>
      </c>
      <c r="H2683" s="313"/>
      <c r="I2683" s="475">
        <v>1200000</v>
      </c>
      <c r="J2683" s="444">
        <f t="shared" si="44"/>
        <v>7991022</v>
      </c>
      <c r="K2683" s="442" t="s">
        <v>5502</v>
      </c>
    </row>
    <row r="2684" spans="1:242" hidden="1" x14ac:dyDescent="0.25">
      <c r="B2684" s="266">
        <v>977</v>
      </c>
      <c r="C2684" s="207">
        <v>44282</v>
      </c>
      <c r="D2684" s="206" t="s">
        <v>5360</v>
      </c>
      <c r="E2684" s="206"/>
      <c r="F2684" s="206" t="s">
        <v>5449</v>
      </c>
      <c r="G2684" s="208" t="s">
        <v>3306</v>
      </c>
      <c r="H2684" s="313"/>
      <c r="I2684" s="209">
        <v>250000</v>
      </c>
      <c r="J2684" s="444">
        <f t="shared" si="44"/>
        <v>7741022</v>
      </c>
      <c r="K2684" s="441" t="s">
        <v>3267</v>
      </c>
    </row>
    <row r="2685" spans="1:242" s="566" customFormat="1" hidden="1" x14ac:dyDescent="0.25">
      <c r="A2685" s="488"/>
      <c r="B2685" s="491">
        <v>978</v>
      </c>
      <c r="C2685" s="428">
        <v>44284</v>
      </c>
      <c r="D2685" s="429" t="s">
        <v>5450</v>
      </c>
      <c r="E2685" s="429"/>
      <c r="F2685" s="429"/>
      <c r="G2685" s="430"/>
      <c r="H2685" s="577">
        <v>9293978</v>
      </c>
      <c r="I2685" s="581"/>
      <c r="J2685" s="444">
        <f t="shared" si="44"/>
        <v>17035000</v>
      </c>
      <c r="K2685" s="446" t="s">
        <v>3695</v>
      </c>
      <c r="L2685" s="530"/>
      <c r="M2685" s="488"/>
      <c r="N2685" s="530"/>
      <c r="O2685" s="530"/>
      <c r="P2685" s="530"/>
      <c r="Q2685" s="530"/>
      <c r="R2685" s="530"/>
      <c r="S2685" s="530"/>
      <c r="T2685" s="530"/>
      <c r="U2685" s="530"/>
      <c r="V2685" s="530"/>
      <c r="W2685" s="530"/>
      <c r="X2685" s="530"/>
      <c r="Y2685" s="530"/>
      <c r="Z2685" s="530"/>
      <c r="AA2685" s="530"/>
      <c r="AB2685" s="530"/>
      <c r="AC2685" s="530"/>
      <c r="AD2685" s="530"/>
      <c r="AE2685" s="530"/>
      <c r="AF2685" s="530"/>
      <c r="AG2685" s="530"/>
      <c r="AH2685" s="530"/>
      <c r="AI2685" s="530"/>
      <c r="AJ2685" s="488"/>
      <c r="AK2685" s="488"/>
      <c r="AL2685" s="488"/>
      <c r="AM2685" s="488"/>
      <c r="AN2685" s="488"/>
      <c r="AO2685" s="488"/>
      <c r="AP2685" s="488"/>
      <c r="AQ2685" s="488"/>
      <c r="AR2685" s="488"/>
      <c r="AS2685" s="488"/>
      <c r="AT2685" s="488"/>
      <c r="AU2685" s="488"/>
      <c r="AV2685" s="488"/>
      <c r="AW2685" s="488"/>
      <c r="AX2685" s="488"/>
      <c r="AY2685" s="488"/>
      <c r="AZ2685" s="488"/>
      <c r="BA2685" s="488"/>
      <c r="BB2685" s="488"/>
      <c r="BC2685" s="488"/>
      <c r="BD2685" s="488"/>
      <c r="BE2685" s="488"/>
      <c r="BF2685" s="488"/>
      <c r="BG2685" s="488"/>
      <c r="BH2685" s="488"/>
      <c r="BI2685" s="488"/>
      <c r="BJ2685" s="488"/>
      <c r="BK2685" s="488"/>
      <c r="BL2685" s="488"/>
      <c r="BM2685" s="488"/>
      <c r="BN2685" s="488"/>
      <c r="BO2685" s="488"/>
      <c r="BP2685" s="488"/>
      <c r="BQ2685" s="488"/>
      <c r="BR2685" s="488"/>
      <c r="BS2685" s="488"/>
      <c r="BT2685" s="488"/>
      <c r="BU2685" s="488"/>
      <c r="BV2685" s="488"/>
      <c r="BW2685" s="488"/>
      <c r="BX2685" s="488"/>
      <c r="BY2685" s="488"/>
      <c r="BZ2685" s="488"/>
      <c r="CA2685" s="488"/>
      <c r="CB2685" s="488"/>
      <c r="CC2685" s="488"/>
      <c r="CD2685" s="488"/>
      <c r="CE2685" s="488"/>
      <c r="CF2685" s="488"/>
      <c r="CG2685" s="488"/>
      <c r="CH2685" s="488"/>
      <c r="CI2685" s="488"/>
      <c r="CJ2685" s="488"/>
      <c r="CK2685" s="488"/>
      <c r="CL2685" s="488"/>
      <c r="CM2685" s="488"/>
      <c r="CN2685" s="488"/>
      <c r="CO2685" s="488"/>
      <c r="CP2685" s="488"/>
      <c r="CQ2685" s="488"/>
      <c r="CR2685" s="488"/>
      <c r="CS2685" s="488"/>
      <c r="CT2685" s="488"/>
      <c r="CU2685" s="488"/>
      <c r="CV2685" s="488"/>
      <c r="CW2685" s="488"/>
      <c r="CX2685" s="488"/>
      <c r="CY2685" s="488"/>
      <c r="CZ2685" s="488"/>
      <c r="DA2685" s="488"/>
      <c r="DB2685" s="488"/>
      <c r="DC2685" s="488"/>
      <c r="DD2685" s="488"/>
      <c r="DE2685" s="488"/>
      <c r="DF2685" s="488"/>
      <c r="DG2685" s="488"/>
      <c r="DH2685" s="488"/>
      <c r="DI2685" s="488"/>
      <c r="DJ2685" s="488"/>
      <c r="DK2685" s="488"/>
      <c r="DL2685" s="488"/>
      <c r="DM2685" s="488"/>
      <c r="DN2685" s="488"/>
      <c r="DO2685" s="488"/>
      <c r="DP2685" s="488"/>
      <c r="DQ2685" s="488"/>
      <c r="DR2685" s="488"/>
      <c r="DS2685" s="488"/>
      <c r="DT2685" s="488"/>
      <c r="DU2685" s="488"/>
      <c r="DV2685" s="488"/>
      <c r="DW2685" s="488"/>
      <c r="DX2685" s="488"/>
      <c r="DY2685" s="488"/>
      <c r="DZ2685" s="488"/>
      <c r="EA2685" s="488"/>
      <c r="EB2685" s="488"/>
      <c r="EC2685" s="488"/>
      <c r="ED2685" s="488"/>
      <c r="EE2685" s="488"/>
      <c r="EF2685" s="488"/>
      <c r="EG2685" s="488"/>
      <c r="EH2685" s="488"/>
      <c r="EI2685" s="488"/>
      <c r="EJ2685" s="488"/>
      <c r="EK2685" s="488"/>
      <c r="EL2685" s="488"/>
      <c r="EM2685" s="488"/>
      <c r="EN2685" s="488"/>
      <c r="EO2685" s="488"/>
      <c r="EP2685" s="488"/>
      <c r="EQ2685" s="488"/>
      <c r="ER2685" s="488"/>
      <c r="ES2685" s="488"/>
      <c r="ET2685" s="488"/>
      <c r="EU2685" s="488"/>
      <c r="EV2685" s="488"/>
      <c r="EW2685" s="488"/>
      <c r="EX2685" s="488"/>
      <c r="EY2685" s="488"/>
      <c r="EZ2685" s="488"/>
      <c r="FA2685" s="488"/>
      <c r="FB2685" s="488"/>
      <c r="FC2685" s="488"/>
      <c r="FD2685" s="488"/>
      <c r="FE2685" s="488"/>
      <c r="FF2685" s="488"/>
      <c r="FG2685" s="488"/>
      <c r="FH2685" s="488"/>
      <c r="FI2685" s="488"/>
      <c r="FJ2685" s="488"/>
      <c r="FK2685" s="488"/>
      <c r="FL2685" s="488"/>
      <c r="FM2685" s="488"/>
      <c r="FN2685" s="488"/>
      <c r="FO2685" s="488"/>
      <c r="FP2685" s="488"/>
      <c r="FQ2685" s="488"/>
      <c r="FR2685" s="488"/>
      <c r="FS2685" s="488"/>
      <c r="FT2685" s="488"/>
      <c r="FU2685" s="488"/>
      <c r="FV2685" s="488"/>
      <c r="FW2685" s="488"/>
      <c r="FX2685" s="488"/>
      <c r="FY2685" s="488"/>
      <c r="FZ2685" s="488"/>
      <c r="GA2685" s="488"/>
      <c r="GB2685" s="488"/>
      <c r="GC2685" s="488"/>
      <c r="GD2685" s="488"/>
      <c r="GE2685" s="488"/>
      <c r="GF2685" s="488"/>
      <c r="GG2685" s="488"/>
      <c r="GH2685" s="488"/>
      <c r="GI2685" s="488"/>
      <c r="GJ2685" s="488"/>
      <c r="GK2685" s="488"/>
      <c r="GL2685" s="488"/>
      <c r="GM2685" s="488"/>
      <c r="GN2685" s="488"/>
      <c r="GO2685" s="488"/>
      <c r="GP2685" s="488"/>
      <c r="GQ2685" s="488"/>
      <c r="GR2685" s="488"/>
      <c r="GS2685" s="488"/>
      <c r="GT2685" s="488"/>
      <c r="GU2685" s="488"/>
      <c r="GV2685" s="488"/>
      <c r="GW2685" s="488"/>
      <c r="GX2685" s="488"/>
      <c r="GY2685" s="488"/>
      <c r="GZ2685" s="488"/>
      <c r="HA2685" s="488"/>
      <c r="HB2685" s="488"/>
      <c r="HC2685" s="488"/>
      <c r="HD2685" s="488"/>
      <c r="HE2685" s="488"/>
      <c r="HF2685" s="488"/>
      <c r="HG2685" s="488"/>
      <c r="HH2685" s="488"/>
      <c r="HI2685" s="488"/>
      <c r="HJ2685" s="488"/>
      <c r="HK2685" s="488"/>
      <c r="HL2685" s="488"/>
      <c r="HM2685" s="488"/>
      <c r="HN2685" s="488"/>
      <c r="HO2685" s="488"/>
      <c r="HP2685" s="488"/>
      <c r="HQ2685" s="488"/>
      <c r="HR2685" s="488"/>
      <c r="HS2685" s="488"/>
      <c r="HT2685" s="488"/>
      <c r="HU2685" s="488"/>
      <c r="HV2685" s="488"/>
      <c r="HW2685" s="488"/>
      <c r="HX2685" s="488"/>
      <c r="HY2685" s="488"/>
      <c r="HZ2685" s="488"/>
      <c r="IA2685" s="488"/>
      <c r="IB2685" s="488"/>
      <c r="IC2685" s="488"/>
      <c r="ID2685" s="488"/>
      <c r="IE2685" s="488"/>
      <c r="IF2685" s="488"/>
      <c r="IG2685" s="488"/>
      <c r="IH2685" s="488"/>
    </row>
    <row r="2686" spans="1:242" hidden="1" x14ac:dyDescent="0.25">
      <c r="B2686" s="266">
        <v>979</v>
      </c>
      <c r="C2686" s="207">
        <v>44285</v>
      </c>
      <c r="D2686" s="206" t="s">
        <v>5451</v>
      </c>
      <c r="E2686" s="206"/>
      <c r="F2686" s="206" t="s">
        <v>5476</v>
      </c>
      <c r="G2686" s="208" t="s">
        <v>416</v>
      </c>
      <c r="H2686" s="313"/>
      <c r="I2686" s="209">
        <v>144000</v>
      </c>
      <c r="J2686" s="444">
        <f t="shared" si="44"/>
        <v>16891000</v>
      </c>
      <c r="K2686" s="212" t="s">
        <v>3267</v>
      </c>
    </row>
    <row r="2687" spans="1:242" hidden="1" x14ac:dyDescent="0.25">
      <c r="B2687" s="266">
        <v>980</v>
      </c>
      <c r="C2687" s="207">
        <v>44285</v>
      </c>
      <c r="D2687" s="206" t="s">
        <v>5452</v>
      </c>
      <c r="E2687" s="206"/>
      <c r="F2687" s="206" t="s">
        <v>5477</v>
      </c>
      <c r="G2687" s="208" t="s">
        <v>416</v>
      </c>
      <c r="H2687" s="313"/>
      <c r="I2687" s="209">
        <v>109200</v>
      </c>
      <c r="J2687" s="444">
        <f t="shared" si="44"/>
        <v>16781800</v>
      </c>
      <c r="K2687" s="212" t="s">
        <v>3267</v>
      </c>
    </row>
    <row r="2688" spans="1:242" hidden="1" x14ac:dyDescent="0.25">
      <c r="B2688" s="266">
        <v>982</v>
      </c>
      <c r="C2688" s="207">
        <v>44285</v>
      </c>
      <c r="D2688" s="206" t="s">
        <v>5454</v>
      </c>
      <c r="E2688" s="206" t="s">
        <v>5472</v>
      </c>
      <c r="F2688" s="206"/>
      <c r="G2688" s="208" t="s">
        <v>5103</v>
      </c>
      <c r="H2688" s="313"/>
      <c r="I2688" s="209">
        <v>555000</v>
      </c>
      <c r="J2688" s="444">
        <f>J2689+H2688-I2688</f>
        <v>16211800</v>
      </c>
      <c r="K2688" s="212" t="s">
        <v>5493</v>
      </c>
    </row>
    <row r="2689" spans="2:12" s="511" customFormat="1" hidden="1" x14ac:dyDescent="0.25">
      <c r="B2689" s="266">
        <v>981</v>
      </c>
      <c r="C2689" s="207">
        <v>44286</v>
      </c>
      <c r="D2689" s="206" t="s">
        <v>5453</v>
      </c>
      <c r="E2689" s="206"/>
      <c r="F2689" s="206" t="s">
        <v>5478</v>
      </c>
      <c r="G2689" s="208" t="s">
        <v>561</v>
      </c>
      <c r="H2689" s="313"/>
      <c r="I2689" s="209">
        <v>15000</v>
      </c>
      <c r="J2689" s="444">
        <f>J2687+H2689-I2689</f>
        <v>16766800</v>
      </c>
      <c r="K2689" s="212" t="s">
        <v>3267</v>
      </c>
      <c r="L2689" s="287"/>
    </row>
    <row r="2690" spans="2:12" s="511" customFormat="1" hidden="1" x14ac:dyDescent="0.25">
      <c r="B2690" s="266">
        <v>983</v>
      </c>
      <c r="C2690" s="207">
        <v>44286</v>
      </c>
      <c r="D2690" s="206" t="s">
        <v>5473</v>
      </c>
      <c r="E2690" s="206"/>
      <c r="F2690" s="206"/>
      <c r="G2690" s="208" t="s">
        <v>651</v>
      </c>
      <c r="H2690" s="313">
        <v>555000</v>
      </c>
      <c r="I2690" s="209"/>
      <c r="J2690" s="444">
        <f>J2688+H2690-I2690</f>
        <v>16766800</v>
      </c>
      <c r="K2690" s="212" t="s">
        <v>5494</v>
      </c>
      <c r="L2690" s="287"/>
    </row>
    <row r="2691" spans="2:12" s="511" customFormat="1" hidden="1" x14ac:dyDescent="0.25">
      <c r="B2691" s="266">
        <v>984</v>
      </c>
      <c r="C2691" s="207">
        <v>44286</v>
      </c>
      <c r="D2691" s="206" t="s">
        <v>5455</v>
      </c>
      <c r="E2691" s="206"/>
      <c r="F2691" s="206" t="s">
        <v>5479</v>
      </c>
      <c r="G2691" s="208" t="s">
        <v>651</v>
      </c>
      <c r="H2691" s="313"/>
      <c r="I2691" s="209">
        <v>555000</v>
      </c>
      <c r="J2691" s="444">
        <f t="shared" si="44"/>
        <v>16211800</v>
      </c>
      <c r="K2691" s="212" t="s">
        <v>3267</v>
      </c>
      <c r="L2691" s="287"/>
    </row>
    <row r="2692" spans="2:12" s="511" customFormat="1" hidden="1" x14ac:dyDescent="0.25">
      <c r="B2692" s="266">
        <v>985</v>
      </c>
      <c r="C2692" s="207">
        <v>44286</v>
      </c>
      <c r="D2692" s="206" t="s">
        <v>5456</v>
      </c>
      <c r="E2692" s="206"/>
      <c r="F2692" s="206" t="s">
        <v>5480</v>
      </c>
      <c r="G2692" s="208" t="s">
        <v>4806</v>
      </c>
      <c r="H2692" s="313"/>
      <c r="I2692" s="209">
        <v>1102237</v>
      </c>
      <c r="J2692" s="444">
        <f t="shared" si="44"/>
        <v>15109563</v>
      </c>
      <c r="K2692" s="212" t="s">
        <v>3267</v>
      </c>
      <c r="L2692" s="287"/>
    </row>
    <row r="2693" spans="2:12" s="511" customFormat="1" hidden="1" x14ac:dyDescent="0.25">
      <c r="B2693" s="266">
        <v>986</v>
      </c>
      <c r="C2693" s="207">
        <v>44287</v>
      </c>
      <c r="D2693" s="206" t="s">
        <v>5457</v>
      </c>
      <c r="E2693" s="206"/>
      <c r="F2693" s="206" t="s">
        <v>5481</v>
      </c>
      <c r="G2693" s="208" t="s">
        <v>1885</v>
      </c>
      <c r="H2693" s="313"/>
      <c r="I2693" s="209">
        <v>112400</v>
      </c>
      <c r="J2693" s="444">
        <f t="shared" si="44"/>
        <v>14997163</v>
      </c>
      <c r="K2693" s="212" t="s">
        <v>3267</v>
      </c>
      <c r="L2693" s="287"/>
    </row>
    <row r="2694" spans="2:12" s="511" customFormat="1" hidden="1" x14ac:dyDescent="0.25">
      <c r="B2694" s="266">
        <v>987</v>
      </c>
      <c r="C2694" s="207">
        <v>44287</v>
      </c>
      <c r="D2694" s="206" t="s">
        <v>5458</v>
      </c>
      <c r="E2694" s="206"/>
      <c r="F2694" s="206" t="s">
        <v>5482</v>
      </c>
      <c r="G2694" s="208" t="s">
        <v>5459</v>
      </c>
      <c r="H2694" s="313"/>
      <c r="I2694" s="209">
        <v>2236838</v>
      </c>
      <c r="J2694" s="444">
        <f t="shared" si="44"/>
        <v>12760325</v>
      </c>
      <c r="K2694" s="212" t="s">
        <v>3267</v>
      </c>
      <c r="L2694" s="287"/>
    </row>
    <row r="2695" spans="2:12" s="511" customFormat="1" hidden="1" x14ac:dyDescent="0.25">
      <c r="B2695" s="266">
        <v>988</v>
      </c>
      <c r="C2695" s="207">
        <v>44287</v>
      </c>
      <c r="D2695" s="206" t="s">
        <v>5460</v>
      </c>
      <c r="E2695" s="206"/>
      <c r="F2695" s="206" t="s">
        <v>5483</v>
      </c>
      <c r="G2695" s="208" t="s">
        <v>1930</v>
      </c>
      <c r="H2695" s="313"/>
      <c r="I2695" s="209">
        <v>168000</v>
      </c>
      <c r="J2695" s="444">
        <f t="shared" si="44"/>
        <v>12592325</v>
      </c>
      <c r="K2695" s="212" t="s">
        <v>3267</v>
      </c>
      <c r="L2695" s="287"/>
    </row>
    <row r="2696" spans="2:12" s="511" customFormat="1" hidden="1" x14ac:dyDescent="0.25">
      <c r="B2696" s="266">
        <v>989</v>
      </c>
      <c r="C2696" s="207">
        <v>44287</v>
      </c>
      <c r="D2696" s="206" t="s">
        <v>5461</v>
      </c>
      <c r="E2696" s="206"/>
      <c r="F2696" s="206"/>
      <c r="G2696" s="208" t="s">
        <v>532</v>
      </c>
      <c r="H2696" s="313">
        <v>2500000</v>
      </c>
      <c r="I2696" s="209"/>
      <c r="J2696" s="444">
        <f t="shared" si="44"/>
        <v>15092325</v>
      </c>
      <c r="K2696" s="212" t="s">
        <v>5495</v>
      </c>
      <c r="L2696" s="287"/>
    </row>
    <row r="2697" spans="2:12" s="511" customFormat="1" hidden="1" x14ac:dyDescent="0.25">
      <c r="B2697" s="266">
        <v>990</v>
      </c>
      <c r="C2697" s="207">
        <v>44287</v>
      </c>
      <c r="D2697" s="206" t="s">
        <v>5462</v>
      </c>
      <c r="E2697" s="206"/>
      <c r="F2697" s="206" t="s">
        <v>5484</v>
      </c>
      <c r="G2697" s="208" t="s">
        <v>532</v>
      </c>
      <c r="H2697" s="313"/>
      <c r="I2697" s="209">
        <v>1644815</v>
      </c>
      <c r="J2697" s="444">
        <f t="shared" si="44"/>
        <v>13447510</v>
      </c>
      <c r="K2697" s="212" t="s">
        <v>3267</v>
      </c>
      <c r="L2697" s="287"/>
    </row>
    <row r="2698" spans="2:12" s="511" customFormat="1" hidden="1" x14ac:dyDescent="0.25">
      <c r="B2698" s="266">
        <v>991</v>
      </c>
      <c r="C2698" s="207">
        <v>44287</v>
      </c>
      <c r="D2698" s="206" t="s">
        <v>5463</v>
      </c>
      <c r="E2698" s="206"/>
      <c r="F2698" s="206" t="s">
        <v>5485</v>
      </c>
      <c r="G2698" s="208" t="s">
        <v>532</v>
      </c>
      <c r="H2698" s="313"/>
      <c r="I2698" s="209">
        <v>443940</v>
      </c>
      <c r="J2698" s="444">
        <f t="shared" si="44"/>
        <v>13003570</v>
      </c>
      <c r="K2698" s="212" t="s">
        <v>3267</v>
      </c>
      <c r="L2698" s="562"/>
    </row>
    <row r="2699" spans="2:12" s="511" customFormat="1" hidden="1" x14ac:dyDescent="0.25">
      <c r="B2699" s="266">
        <v>992</v>
      </c>
      <c r="C2699" s="207">
        <v>44287</v>
      </c>
      <c r="D2699" s="206" t="s">
        <v>5464</v>
      </c>
      <c r="E2699" s="206"/>
      <c r="F2699" s="206" t="s">
        <v>5486</v>
      </c>
      <c r="G2699" s="208" t="s">
        <v>532</v>
      </c>
      <c r="H2699" s="313"/>
      <c r="I2699" s="209">
        <v>1204090</v>
      </c>
      <c r="J2699" s="444">
        <f t="shared" si="44"/>
        <v>11799480</v>
      </c>
      <c r="K2699" s="212" t="s">
        <v>3267</v>
      </c>
      <c r="L2699" s="287"/>
    </row>
    <row r="2700" spans="2:12" s="511" customFormat="1" hidden="1" x14ac:dyDescent="0.25">
      <c r="B2700" s="266">
        <v>993</v>
      </c>
      <c r="C2700" s="207">
        <v>44287</v>
      </c>
      <c r="D2700" s="206" t="s">
        <v>5470</v>
      </c>
      <c r="E2700" s="206" t="s">
        <v>5474</v>
      </c>
      <c r="F2700" s="206"/>
      <c r="G2700" s="208" t="s">
        <v>1964</v>
      </c>
      <c r="H2700" s="313"/>
      <c r="I2700" s="475">
        <v>1350000</v>
      </c>
      <c r="J2700" s="444">
        <f t="shared" si="44"/>
        <v>10449480</v>
      </c>
      <c r="K2700" s="212" t="s">
        <v>5623</v>
      </c>
      <c r="L2700" s="287"/>
    </row>
    <row r="2701" spans="2:12" s="511" customFormat="1" hidden="1" x14ac:dyDescent="0.25">
      <c r="B2701" s="266">
        <v>994</v>
      </c>
      <c r="C2701" s="207">
        <v>44288</v>
      </c>
      <c r="D2701" s="206" t="s">
        <v>5465</v>
      </c>
      <c r="E2701" s="206"/>
      <c r="F2701" s="206" t="s">
        <v>5487</v>
      </c>
      <c r="G2701" s="208" t="s">
        <v>4218</v>
      </c>
      <c r="H2701" s="313"/>
      <c r="I2701" s="209">
        <v>600000</v>
      </c>
      <c r="J2701" s="444">
        <f t="shared" si="44"/>
        <v>9849480</v>
      </c>
      <c r="K2701" s="212" t="s">
        <v>3267</v>
      </c>
      <c r="L2701" s="287"/>
    </row>
    <row r="2702" spans="2:12" s="511" customFormat="1" hidden="1" x14ac:dyDescent="0.25">
      <c r="B2702" s="266">
        <v>995</v>
      </c>
      <c r="C2702" s="207">
        <v>44289</v>
      </c>
      <c r="D2702" s="206" t="s">
        <v>5466</v>
      </c>
      <c r="E2702" s="206"/>
      <c r="F2702" s="206" t="s">
        <v>5488</v>
      </c>
      <c r="G2702" s="208" t="s">
        <v>1885</v>
      </c>
      <c r="H2702" s="313"/>
      <c r="I2702" s="209">
        <v>90700</v>
      </c>
      <c r="J2702" s="444">
        <f t="shared" si="44"/>
        <v>9758780</v>
      </c>
      <c r="K2702" s="212" t="s">
        <v>3267</v>
      </c>
      <c r="L2702" s="287"/>
    </row>
    <row r="2703" spans="2:12" s="511" customFormat="1" hidden="1" x14ac:dyDescent="0.25">
      <c r="B2703" s="266">
        <v>996</v>
      </c>
      <c r="C2703" s="207">
        <v>44289</v>
      </c>
      <c r="D2703" s="206" t="s">
        <v>5467</v>
      </c>
      <c r="E2703" s="206"/>
      <c r="F2703" s="206" t="s">
        <v>5489</v>
      </c>
      <c r="G2703" s="208" t="s">
        <v>1885</v>
      </c>
      <c r="H2703" s="313"/>
      <c r="I2703" s="209">
        <v>53600</v>
      </c>
      <c r="J2703" s="444">
        <f t="shared" si="44"/>
        <v>9705180</v>
      </c>
      <c r="K2703" s="212" t="s">
        <v>3267</v>
      </c>
      <c r="L2703" s="287"/>
    </row>
    <row r="2704" spans="2:12" s="511" customFormat="1" hidden="1" x14ac:dyDescent="0.25">
      <c r="B2704" s="266">
        <v>997</v>
      </c>
      <c r="C2704" s="207">
        <v>44289</v>
      </c>
      <c r="D2704" s="206" t="s">
        <v>5468</v>
      </c>
      <c r="E2704" s="206"/>
      <c r="F2704" s="206" t="s">
        <v>5490</v>
      </c>
      <c r="G2704" s="208" t="s">
        <v>1885</v>
      </c>
      <c r="H2704" s="313"/>
      <c r="I2704" s="209">
        <v>71500</v>
      </c>
      <c r="J2704" s="444">
        <f t="shared" si="44"/>
        <v>9633680</v>
      </c>
      <c r="K2704" s="212" t="s">
        <v>3267</v>
      </c>
      <c r="L2704" s="287"/>
    </row>
    <row r="2705" spans="1:242" hidden="1" x14ac:dyDescent="0.25">
      <c r="B2705" s="266">
        <v>998</v>
      </c>
      <c r="C2705" s="207">
        <v>44289</v>
      </c>
      <c r="D2705" s="206" t="s">
        <v>5469</v>
      </c>
      <c r="E2705" s="206"/>
      <c r="F2705" s="206" t="s">
        <v>5491</v>
      </c>
      <c r="G2705" s="208" t="s">
        <v>1885</v>
      </c>
      <c r="H2705" s="313"/>
      <c r="I2705" s="209">
        <v>49600</v>
      </c>
      <c r="J2705" s="444">
        <f t="shared" si="44"/>
        <v>9584080</v>
      </c>
      <c r="K2705" s="212" t="s">
        <v>3267</v>
      </c>
    </row>
    <row r="2706" spans="1:242" hidden="1" x14ac:dyDescent="0.25">
      <c r="B2706" s="266">
        <v>999</v>
      </c>
      <c r="C2706" s="207">
        <v>44289</v>
      </c>
      <c r="D2706" s="206" t="s">
        <v>5471</v>
      </c>
      <c r="E2706" s="206" t="s">
        <v>5475</v>
      </c>
      <c r="F2706" s="206"/>
      <c r="G2706" s="208" t="s">
        <v>561</v>
      </c>
      <c r="H2706" s="313"/>
      <c r="I2706" s="475">
        <v>920000</v>
      </c>
      <c r="J2706" s="444">
        <f t="shared" si="44"/>
        <v>8664080</v>
      </c>
      <c r="K2706" s="212" t="s">
        <v>5518</v>
      </c>
    </row>
    <row r="2707" spans="1:242" s="566" customFormat="1" hidden="1" x14ac:dyDescent="0.25">
      <c r="A2707" s="488"/>
      <c r="B2707" s="491">
        <v>1000</v>
      </c>
      <c r="C2707" s="428">
        <v>44291</v>
      </c>
      <c r="D2707" s="429" t="s">
        <v>5496</v>
      </c>
      <c r="E2707" s="429"/>
      <c r="F2707" s="429"/>
      <c r="G2707" s="430"/>
      <c r="H2707" s="577">
        <v>8600920</v>
      </c>
      <c r="I2707" s="581"/>
      <c r="J2707" s="444">
        <f t="shared" si="44"/>
        <v>17265000</v>
      </c>
      <c r="K2707" s="446" t="s">
        <v>3695</v>
      </c>
      <c r="L2707" s="530"/>
      <c r="M2707" s="488"/>
      <c r="N2707" s="530"/>
      <c r="O2707" s="530"/>
      <c r="P2707" s="530"/>
      <c r="Q2707" s="530"/>
      <c r="R2707" s="530"/>
      <c r="S2707" s="530"/>
      <c r="T2707" s="530"/>
      <c r="U2707" s="530"/>
      <c r="V2707" s="530"/>
      <c r="W2707" s="530"/>
      <c r="X2707" s="530"/>
      <c r="Y2707" s="530"/>
      <c r="Z2707" s="530"/>
      <c r="AA2707" s="530"/>
      <c r="AB2707" s="530"/>
      <c r="AC2707" s="530"/>
      <c r="AD2707" s="530"/>
      <c r="AE2707" s="530"/>
      <c r="AF2707" s="530"/>
      <c r="AG2707" s="530"/>
      <c r="AH2707" s="530"/>
      <c r="AI2707" s="530"/>
      <c r="AJ2707" s="488"/>
      <c r="AK2707" s="488"/>
      <c r="AL2707" s="488"/>
      <c r="AM2707" s="488"/>
      <c r="AN2707" s="488"/>
      <c r="AO2707" s="488"/>
      <c r="AP2707" s="488"/>
      <c r="AQ2707" s="488"/>
      <c r="AR2707" s="488"/>
      <c r="AS2707" s="488"/>
      <c r="AT2707" s="488"/>
      <c r="AU2707" s="488"/>
      <c r="AV2707" s="488"/>
      <c r="AW2707" s="488"/>
      <c r="AX2707" s="488"/>
      <c r="AY2707" s="488"/>
      <c r="AZ2707" s="488"/>
      <c r="BA2707" s="488"/>
      <c r="BB2707" s="488"/>
      <c r="BC2707" s="488"/>
      <c r="BD2707" s="488"/>
      <c r="BE2707" s="488"/>
      <c r="BF2707" s="488"/>
      <c r="BG2707" s="488"/>
      <c r="BH2707" s="488"/>
      <c r="BI2707" s="488"/>
      <c r="BJ2707" s="488"/>
      <c r="BK2707" s="488"/>
      <c r="BL2707" s="488"/>
      <c r="BM2707" s="488"/>
      <c r="BN2707" s="488"/>
      <c r="BO2707" s="488"/>
      <c r="BP2707" s="488"/>
      <c r="BQ2707" s="488"/>
      <c r="BR2707" s="488"/>
      <c r="BS2707" s="488"/>
      <c r="BT2707" s="488"/>
      <c r="BU2707" s="488"/>
      <c r="BV2707" s="488"/>
      <c r="BW2707" s="488"/>
      <c r="BX2707" s="488"/>
      <c r="BY2707" s="488"/>
      <c r="BZ2707" s="488"/>
      <c r="CA2707" s="488"/>
      <c r="CB2707" s="488"/>
      <c r="CC2707" s="488"/>
      <c r="CD2707" s="488"/>
      <c r="CE2707" s="488"/>
      <c r="CF2707" s="488"/>
      <c r="CG2707" s="488"/>
      <c r="CH2707" s="488"/>
      <c r="CI2707" s="488"/>
      <c r="CJ2707" s="488"/>
      <c r="CK2707" s="488"/>
      <c r="CL2707" s="488"/>
      <c r="CM2707" s="488"/>
      <c r="CN2707" s="488"/>
      <c r="CO2707" s="488"/>
      <c r="CP2707" s="488"/>
      <c r="CQ2707" s="488"/>
      <c r="CR2707" s="488"/>
      <c r="CS2707" s="488"/>
      <c r="CT2707" s="488"/>
      <c r="CU2707" s="488"/>
      <c r="CV2707" s="488"/>
      <c r="CW2707" s="488"/>
      <c r="CX2707" s="488"/>
      <c r="CY2707" s="488"/>
      <c r="CZ2707" s="488"/>
      <c r="DA2707" s="488"/>
      <c r="DB2707" s="488"/>
      <c r="DC2707" s="488"/>
      <c r="DD2707" s="488"/>
      <c r="DE2707" s="488"/>
      <c r="DF2707" s="488"/>
      <c r="DG2707" s="488"/>
      <c r="DH2707" s="488"/>
      <c r="DI2707" s="488"/>
      <c r="DJ2707" s="488"/>
      <c r="DK2707" s="488"/>
      <c r="DL2707" s="488"/>
      <c r="DM2707" s="488"/>
      <c r="DN2707" s="488"/>
      <c r="DO2707" s="488"/>
      <c r="DP2707" s="488"/>
      <c r="DQ2707" s="488"/>
      <c r="DR2707" s="488"/>
      <c r="DS2707" s="488"/>
      <c r="DT2707" s="488"/>
      <c r="DU2707" s="488"/>
      <c r="DV2707" s="488"/>
      <c r="DW2707" s="488"/>
      <c r="DX2707" s="488"/>
      <c r="DY2707" s="488"/>
      <c r="DZ2707" s="488"/>
      <c r="EA2707" s="488"/>
      <c r="EB2707" s="488"/>
      <c r="EC2707" s="488"/>
      <c r="ED2707" s="488"/>
      <c r="EE2707" s="488"/>
      <c r="EF2707" s="488"/>
      <c r="EG2707" s="488"/>
      <c r="EH2707" s="488"/>
      <c r="EI2707" s="488"/>
      <c r="EJ2707" s="488"/>
      <c r="EK2707" s="488"/>
      <c r="EL2707" s="488"/>
      <c r="EM2707" s="488"/>
      <c r="EN2707" s="488"/>
      <c r="EO2707" s="488"/>
      <c r="EP2707" s="488"/>
      <c r="EQ2707" s="488"/>
      <c r="ER2707" s="488"/>
      <c r="ES2707" s="488"/>
      <c r="ET2707" s="488"/>
      <c r="EU2707" s="488"/>
      <c r="EV2707" s="488"/>
      <c r="EW2707" s="488"/>
      <c r="EX2707" s="488"/>
      <c r="EY2707" s="488"/>
      <c r="EZ2707" s="488"/>
      <c r="FA2707" s="488"/>
      <c r="FB2707" s="488"/>
      <c r="FC2707" s="488"/>
      <c r="FD2707" s="488"/>
      <c r="FE2707" s="488"/>
      <c r="FF2707" s="488"/>
      <c r="FG2707" s="488"/>
      <c r="FH2707" s="488"/>
      <c r="FI2707" s="488"/>
      <c r="FJ2707" s="488"/>
      <c r="FK2707" s="488"/>
      <c r="FL2707" s="488"/>
      <c r="FM2707" s="488"/>
      <c r="FN2707" s="488"/>
      <c r="FO2707" s="488"/>
      <c r="FP2707" s="488"/>
      <c r="FQ2707" s="488"/>
      <c r="FR2707" s="488"/>
      <c r="FS2707" s="488"/>
      <c r="FT2707" s="488"/>
      <c r="FU2707" s="488"/>
      <c r="FV2707" s="488"/>
      <c r="FW2707" s="488"/>
      <c r="FX2707" s="488"/>
      <c r="FY2707" s="488"/>
      <c r="FZ2707" s="488"/>
      <c r="GA2707" s="488"/>
      <c r="GB2707" s="488"/>
      <c r="GC2707" s="488"/>
      <c r="GD2707" s="488"/>
      <c r="GE2707" s="488"/>
      <c r="GF2707" s="488"/>
      <c r="GG2707" s="488"/>
      <c r="GH2707" s="488"/>
      <c r="GI2707" s="488"/>
      <c r="GJ2707" s="488"/>
      <c r="GK2707" s="488"/>
      <c r="GL2707" s="488"/>
      <c r="GM2707" s="488"/>
      <c r="GN2707" s="488"/>
      <c r="GO2707" s="488"/>
      <c r="GP2707" s="488"/>
      <c r="GQ2707" s="488"/>
      <c r="GR2707" s="488"/>
      <c r="GS2707" s="488"/>
      <c r="GT2707" s="488"/>
      <c r="GU2707" s="488"/>
      <c r="GV2707" s="488"/>
      <c r="GW2707" s="488"/>
      <c r="GX2707" s="488"/>
      <c r="GY2707" s="488"/>
      <c r="GZ2707" s="488"/>
      <c r="HA2707" s="488"/>
      <c r="HB2707" s="488"/>
      <c r="HC2707" s="488"/>
      <c r="HD2707" s="488"/>
      <c r="HE2707" s="488"/>
      <c r="HF2707" s="488"/>
      <c r="HG2707" s="488"/>
      <c r="HH2707" s="488"/>
      <c r="HI2707" s="488"/>
      <c r="HJ2707" s="488"/>
      <c r="HK2707" s="488"/>
      <c r="HL2707" s="488"/>
      <c r="HM2707" s="488"/>
      <c r="HN2707" s="488"/>
      <c r="HO2707" s="488"/>
      <c r="HP2707" s="488"/>
      <c r="HQ2707" s="488"/>
      <c r="HR2707" s="488"/>
      <c r="HS2707" s="488"/>
      <c r="HT2707" s="488"/>
      <c r="HU2707" s="488"/>
      <c r="HV2707" s="488"/>
      <c r="HW2707" s="488"/>
      <c r="HX2707" s="488"/>
      <c r="HY2707" s="488"/>
      <c r="HZ2707" s="488"/>
      <c r="IA2707" s="488"/>
      <c r="IB2707" s="488"/>
      <c r="IC2707" s="488"/>
      <c r="ID2707" s="488"/>
      <c r="IE2707" s="488"/>
      <c r="IF2707" s="488"/>
      <c r="IG2707" s="488"/>
      <c r="IH2707" s="488"/>
    </row>
    <row r="2708" spans="1:242" hidden="1" x14ac:dyDescent="0.25">
      <c r="B2708" s="266">
        <v>1001</v>
      </c>
      <c r="C2708" s="207">
        <v>44291</v>
      </c>
      <c r="D2708" s="206" t="s">
        <v>5497</v>
      </c>
      <c r="E2708" s="206"/>
      <c r="F2708" s="206" t="s">
        <v>5551</v>
      </c>
      <c r="G2708" s="208" t="s">
        <v>343</v>
      </c>
      <c r="H2708" s="313"/>
      <c r="I2708" s="209">
        <v>530000</v>
      </c>
      <c r="J2708" s="444">
        <f t="shared" si="44"/>
        <v>16735000</v>
      </c>
      <c r="K2708" s="212" t="s">
        <v>3267</v>
      </c>
    </row>
    <row r="2709" spans="1:242" hidden="1" x14ac:dyDescent="0.25">
      <c r="B2709" s="266">
        <v>1002</v>
      </c>
      <c r="C2709" s="207">
        <v>44291</v>
      </c>
      <c r="D2709" s="206" t="s">
        <v>5536</v>
      </c>
      <c r="E2709" s="206" t="s">
        <v>5541</v>
      </c>
      <c r="F2709" s="206"/>
      <c r="G2709" s="208" t="s">
        <v>3204</v>
      </c>
      <c r="H2709" s="313"/>
      <c r="I2709" s="475">
        <v>530000</v>
      </c>
      <c r="J2709" s="444">
        <f t="shared" si="44"/>
        <v>16205000</v>
      </c>
      <c r="K2709" s="212" t="s">
        <v>5580</v>
      </c>
    </row>
    <row r="2710" spans="1:242" hidden="1" x14ac:dyDescent="0.25">
      <c r="B2710" s="266">
        <v>1003</v>
      </c>
      <c r="C2710" s="207">
        <v>44291</v>
      </c>
      <c r="D2710" s="206" t="s">
        <v>5498</v>
      </c>
      <c r="E2710" s="206"/>
      <c r="F2710" s="206" t="s">
        <v>5552</v>
      </c>
      <c r="G2710" s="208" t="s">
        <v>2882</v>
      </c>
      <c r="H2710" s="313"/>
      <c r="I2710" s="209">
        <v>2024007</v>
      </c>
      <c r="J2710" s="444">
        <f t="shared" si="44"/>
        <v>14180993</v>
      </c>
      <c r="K2710" s="212" t="s">
        <v>3267</v>
      </c>
    </row>
    <row r="2711" spans="1:242" hidden="1" x14ac:dyDescent="0.25">
      <c r="B2711" s="266">
        <v>1004</v>
      </c>
      <c r="C2711" s="207">
        <v>44291</v>
      </c>
      <c r="D2711" s="206" t="s">
        <v>5499</v>
      </c>
      <c r="E2711" s="206"/>
      <c r="F2711" s="206" t="s">
        <v>5553</v>
      </c>
      <c r="G2711" s="208" t="s">
        <v>1964</v>
      </c>
      <c r="H2711" s="313"/>
      <c r="I2711" s="209">
        <v>2772784</v>
      </c>
      <c r="J2711" s="444">
        <f t="shared" si="44"/>
        <v>11408209</v>
      </c>
      <c r="K2711" s="441" t="s">
        <v>3267</v>
      </c>
    </row>
    <row r="2712" spans="1:242" hidden="1" x14ac:dyDescent="0.25">
      <c r="B2712" s="266">
        <v>1005</v>
      </c>
      <c r="C2712" s="207">
        <v>44291</v>
      </c>
      <c r="D2712" s="206" t="s">
        <v>5500</v>
      </c>
      <c r="E2712" s="206"/>
      <c r="F2712" s="206" t="s">
        <v>5554</v>
      </c>
      <c r="G2712" s="208" t="s">
        <v>135</v>
      </c>
      <c r="H2712" s="313"/>
      <c r="I2712" s="209">
        <v>300000</v>
      </c>
      <c r="J2712" s="444">
        <f t="shared" si="44"/>
        <v>11108209</v>
      </c>
      <c r="K2712" s="441" t="s">
        <v>3267</v>
      </c>
    </row>
    <row r="2713" spans="1:242" hidden="1" x14ac:dyDescent="0.25">
      <c r="B2713" s="266">
        <v>1006</v>
      </c>
      <c r="C2713" s="207">
        <v>44291</v>
      </c>
      <c r="D2713" s="206" t="s">
        <v>5537</v>
      </c>
      <c r="E2713" s="206" t="s">
        <v>5542</v>
      </c>
      <c r="F2713" s="206"/>
      <c r="G2713" s="208" t="s">
        <v>787</v>
      </c>
      <c r="H2713" s="313"/>
      <c r="I2713" s="475">
        <v>2600000</v>
      </c>
      <c r="J2713" s="444">
        <f t="shared" si="44"/>
        <v>8508209</v>
      </c>
      <c r="K2713" s="441" t="s">
        <v>5587</v>
      </c>
    </row>
    <row r="2714" spans="1:242" hidden="1" x14ac:dyDescent="0.25">
      <c r="B2714" s="266">
        <v>1007</v>
      </c>
      <c r="C2714" s="207">
        <v>44292</v>
      </c>
      <c r="D2714" s="206" t="s">
        <v>5501</v>
      </c>
      <c r="E2714" s="206"/>
      <c r="F2714" s="206" t="s">
        <v>5555</v>
      </c>
      <c r="G2714" s="208" t="s">
        <v>5069</v>
      </c>
      <c r="H2714" s="313"/>
      <c r="I2714" s="209">
        <v>600000</v>
      </c>
      <c r="J2714" s="444">
        <f t="shared" si="44"/>
        <v>7908209</v>
      </c>
      <c r="K2714" s="441" t="s">
        <v>3267</v>
      </c>
    </row>
    <row r="2715" spans="1:242" hidden="1" x14ac:dyDescent="0.25">
      <c r="B2715" s="266">
        <v>1008</v>
      </c>
      <c r="C2715" s="207">
        <v>44292</v>
      </c>
      <c r="D2715" s="206" t="s">
        <v>5503</v>
      </c>
      <c r="E2715" s="206"/>
      <c r="F2715" s="206"/>
      <c r="G2715" s="208" t="s">
        <v>2320</v>
      </c>
      <c r="H2715" s="313">
        <v>1200000</v>
      </c>
      <c r="I2715" s="209"/>
      <c r="J2715" s="444">
        <f t="shared" si="44"/>
        <v>9108209</v>
      </c>
      <c r="K2715" s="441" t="s">
        <v>5504</v>
      </c>
    </row>
    <row r="2716" spans="1:242" hidden="1" x14ac:dyDescent="0.25">
      <c r="B2716" s="266">
        <v>1009</v>
      </c>
      <c r="C2716" s="207">
        <v>44292</v>
      </c>
      <c r="D2716" s="206" t="s">
        <v>5505</v>
      </c>
      <c r="E2716" s="206"/>
      <c r="F2716" s="206" t="s">
        <v>5556</v>
      </c>
      <c r="G2716" s="208" t="s">
        <v>2320</v>
      </c>
      <c r="H2716" s="313"/>
      <c r="I2716" s="209">
        <v>847326</v>
      </c>
      <c r="J2716" s="444">
        <f t="shared" si="44"/>
        <v>8260883</v>
      </c>
      <c r="K2716" s="441" t="s">
        <v>3267</v>
      </c>
    </row>
    <row r="2717" spans="1:242" hidden="1" x14ac:dyDescent="0.25">
      <c r="B2717" s="266">
        <v>1010</v>
      </c>
      <c r="C2717" s="207">
        <v>44292</v>
      </c>
      <c r="D2717" s="206" t="s">
        <v>5506</v>
      </c>
      <c r="E2717" s="206"/>
      <c r="F2717" s="206" t="s">
        <v>5557</v>
      </c>
      <c r="G2717" s="208" t="s">
        <v>2320</v>
      </c>
      <c r="H2717" s="313"/>
      <c r="I2717" s="209">
        <v>1127069</v>
      </c>
      <c r="J2717" s="444">
        <f t="shared" si="44"/>
        <v>7133814</v>
      </c>
      <c r="K2717" s="441" t="s">
        <v>3267</v>
      </c>
    </row>
    <row r="2718" spans="1:242" hidden="1" x14ac:dyDescent="0.25">
      <c r="B2718" s="266">
        <v>1011</v>
      </c>
      <c r="C2718" s="207">
        <v>44292</v>
      </c>
      <c r="D2718" s="206" t="s">
        <v>5509</v>
      </c>
      <c r="E2718" s="206" t="s">
        <v>5543</v>
      </c>
      <c r="F2718" s="206"/>
      <c r="G2718" s="208" t="s">
        <v>2875</v>
      </c>
      <c r="H2718" s="313"/>
      <c r="I2718" s="209">
        <v>200000</v>
      </c>
      <c r="J2718" s="444">
        <f t="shared" si="44"/>
        <v>6933814</v>
      </c>
      <c r="K2718" s="441" t="s">
        <v>5510</v>
      </c>
    </row>
    <row r="2719" spans="1:242" hidden="1" x14ac:dyDescent="0.25">
      <c r="B2719" s="266">
        <v>1012</v>
      </c>
      <c r="C2719" s="207">
        <v>44292</v>
      </c>
      <c r="D2719" s="206" t="s">
        <v>5538</v>
      </c>
      <c r="E2719" s="206" t="s">
        <v>5544</v>
      </c>
      <c r="F2719" s="206"/>
      <c r="G2719" s="208" t="s">
        <v>2875</v>
      </c>
      <c r="H2719" s="313"/>
      <c r="I2719" s="475">
        <v>1430000</v>
      </c>
      <c r="J2719" s="444">
        <f t="shared" ref="J2719:J2782" si="45">J2718+H2719-I2719</f>
        <v>5503814</v>
      </c>
      <c r="K2719" s="441" t="s">
        <v>5692</v>
      </c>
    </row>
    <row r="2720" spans="1:242" hidden="1" x14ac:dyDescent="0.25">
      <c r="B2720" s="266">
        <v>1013</v>
      </c>
      <c r="C2720" s="207">
        <v>44293</v>
      </c>
      <c r="D2720" s="206" t="s">
        <v>5104</v>
      </c>
      <c r="E2720" s="206" t="s">
        <v>5545</v>
      </c>
      <c r="F2720" s="206"/>
      <c r="G2720" s="208" t="s">
        <v>1930</v>
      </c>
      <c r="H2720" s="313"/>
      <c r="I2720" s="209">
        <v>500000</v>
      </c>
      <c r="J2720" s="444">
        <f t="shared" si="45"/>
        <v>5003814</v>
      </c>
      <c r="K2720" s="441" t="s">
        <v>5511</v>
      </c>
    </row>
    <row r="2721" spans="2:11" s="511" customFormat="1" hidden="1" x14ac:dyDescent="0.25">
      <c r="B2721" s="266">
        <v>1014</v>
      </c>
      <c r="C2721" s="207">
        <v>44293</v>
      </c>
      <c r="D2721" s="206" t="s">
        <v>5572</v>
      </c>
      <c r="E2721" s="206"/>
      <c r="F2721" s="206"/>
      <c r="G2721" s="208" t="s">
        <v>1930</v>
      </c>
      <c r="H2721" s="313">
        <v>500000</v>
      </c>
      <c r="I2721" s="209"/>
      <c r="J2721" s="444">
        <f t="shared" si="45"/>
        <v>5503814</v>
      </c>
      <c r="K2721" s="441" t="s">
        <v>5514</v>
      </c>
    </row>
    <row r="2722" spans="2:11" s="511" customFormat="1" hidden="1" x14ac:dyDescent="0.25">
      <c r="B2722" s="266">
        <v>1015</v>
      </c>
      <c r="C2722" s="207">
        <v>44293</v>
      </c>
      <c r="D2722" s="206" t="s">
        <v>5106</v>
      </c>
      <c r="E2722" s="206"/>
      <c r="F2722" s="206" t="s">
        <v>5558</v>
      </c>
      <c r="G2722" s="208" t="s">
        <v>1930</v>
      </c>
      <c r="H2722" s="313"/>
      <c r="I2722" s="209">
        <v>500000</v>
      </c>
      <c r="J2722" s="444">
        <f t="shared" si="45"/>
        <v>5003814</v>
      </c>
      <c r="K2722" s="441" t="s">
        <v>3267</v>
      </c>
    </row>
    <row r="2723" spans="2:11" s="511" customFormat="1" hidden="1" x14ac:dyDescent="0.25">
      <c r="B2723" s="266">
        <v>1016</v>
      </c>
      <c r="C2723" s="207">
        <v>44293</v>
      </c>
      <c r="D2723" s="206" t="s">
        <v>4573</v>
      </c>
      <c r="E2723" s="206" t="s">
        <v>5546</v>
      </c>
      <c r="F2723" s="206"/>
      <c r="G2723" s="208" t="s">
        <v>681</v>
      </c>
      <c r="H2723" s="313"/>
      <c r="I2723" s="475">
        <v>256000</v>
      </c>
      <c r="J2723" s="444">
        <f t="shared" si="45"/>
        <v>4747814</v>
      </c>
      <c r="K2723" s="441" t="s">
        <v>5581</v>
      </c>
    </row>
    <row r="2724" spans="2:11" s="511" customFormat="1" hidden="1" x14ac:dyDescent="0.25">
      <c r="B2724" s="266">
        <v>1017</v>
      </c>
      <c r="C2724" s="207">
        <v>44294</v>
      </c>
      <c r="D2724" s="206" t="s">
        <v>5507</v>
      </c>
      <c r="E2724" s="206"/>
      <c r="F2724" s="206" t="s">
        <v>5559</v>
      </c>
      <c r="G2724" s="208" t="s">
        <v>1885</v>
      </c>
      <c r="H2724" s="313"/>
      <c r="I2724" s="209">
        <v>102100</v>
      </c>
      <c r="J2724" s="444">
        <f t="shared" si="45"/>
        <v>4645714</v>
      </c>
      <c r="K2724" s="441" t="s">
        <v>3267</v>
      </c>
    </row>
    <row r="2725" spans="2:11" s="511" customFormat="1" hidden="1" x14ac:dyDescent="0.25">
      <c r="B2725" s="266">
        <v>1018</v>
      </c>
      <c r="C2725" s="207">
        <v>44294</v>
      </c>
      <c r="D2725" s="206" t="s">
        <v>5508</v>
      </c>
      <c r="E2725" s="206"/>
      <c r="F2725" s="206" t="s">
        <v>5560</v>
      </c>
      <c r="G2725" s="208" t="s">
        <v>1885</v>
      </c>
      <c r="H2725" s="313"/>
      <c r="I2725" s="209">
        <v>54500</v>
      </c>
      <c r="J2725" s="444">
        <f t="shared" si="45"/>
        <v>4591214</v>
      </c>
      <c r="K2725" s="441" t="s">
        <v>3267</v>
      </c>
    </row>
    <row r="2726" spans="2:11" s="511" customFormat="1" hidden="1" x14ac:dyDescent="0.25">
      <c r="B2726" s="266">
        <v>1019</v>
      </c>
      <c r="C2726" s="207">
        <v>44294</v>
      </c>
      <c r="D2726" s="206" t="s">
        <v>5522</v>
      </c>
      <c r="E2726" s="206" t="s">
        <v>5547</v>
      </c>
      <c r="F2726" s="206"/>
      <c r="G2726" s="208" t="s">
        <v>561</v>
      </c>
      <c r="H2726" s="313"/>
      <c r="I2726" s="209">
        <v>870000</v>
      </c>
      <c r="J2726" s="444">
        <f t="shared" si="45"/>
        <v>3721214</v>
      </c>
      <c r="K2726" s="441" t="s">
        <v>5523</v>
      </c>
    </row>
    <row r="2727" spans="2:11" s="511" customFormat="1" hidden="1" x14ac:dyDescent="0.25">
      <c r="B2727" s="266">
        <v>1020</v>
      </c>
      <c r="C2727" s="207">
        <v>44294</v>
      </c>
      <c r="D2727" s="206" t="s">
        <v>5573</v>
      </c>
      <c r="E2727" s="206"/>
      <c r="F2727" s="206"/>
      <c r="G2727" s="208" t="s">
        <v>2875</v>
      </c>
      <c r="H2727" s="313">
        <v>200000</v>
      </c>
      <c r="I2727" s="209"/>
      <c r="J2727" s="444">
        <f t="shared" si="45"/>
        <v>3921214</v>
      </c>
      <c r="K2727" s="441" t="s">
        <v>5513</v>
      </c>
    </row>
    <row r="2728" spans="2:11" s="511" customFormat="1" hidden="1" x14ac:dyDescent="0.25">
      <c r="B2728" s="266">
        <v>1021</v>
      </c>
      <c r="C2728" s="207">
        <v>44294</v>
      </c>
      <c r="D2728" s="206" t="s">
        <v>5512</v>
      </c>
      <c r="E2728" s="206"/>
      <c r="F2728" s="206" t="s">
        <v>5561</v>
      </c>
      <c r="G2728" s="208" t="s">
        <v>2875</v>
      </c>
      <c r="H2728" s="313"/>
      <c r="I2728" s="209">
        <v>200000</v>
      </c>
      <c r="J2728" s="444">
        <f t="shared" si="45"/>
        <v>3721214</v>
      </c>
      <c r="K2728" s="441" t="s">
        <v>3267</v>
      </c>
    </row>
    <row r="2729" spans="2:11" s="511" customFormat="1" hidden="1" x14ac:dyDescent="0.25">
      <c r="B2729" s="266">
        <v>1022</v>
      </c>
      <c r="C2729" s="207">
        <v>44294</v>
      </c>
      <c r="D2729" s="206" t="s">
        <v>5515</v>
      </c>
      <c r="E2729" s="206"/>
      <c r="F2729" s="206"/>
      <c r="G2729" s="208" t="s">
        <v>561</v>
      </c>
      <c r="H2729" s="313">
        <v>2065000</v>
      </c>
      <c r="I2729" s="209"/>
      <c r="J2729" s="444">
        <f t="shared" si="45"/>
        <v>5786214</v>
      </c>
      <c r="K2729" s="441" t="s">
        <v>5431</v>
      </c>
    </row>
    <row r="2730" spans="2:11" s="511" customFormat="1" hidden="1" x14ac:dyDescent="0.25">
      <c r="B2730" s="266">
        <v>1023</v>
      </c>
      <c r="C2730" s="207">
        <v>44294</v>
      </c>
      <c r="D2730" s="206" t="s">
        <v>5517</v>
      </c>
      <c r="E2730" s="206"/>
      <c r="F2730" s="206" t="s">
        <v>5562</v>
      </c>
      <c r="G2730" s="208" t="s">
        <v>561</v>
      </c>
      <c r="H2730" s="313"/>
      <c r="I2730" s="209">
        <v>2065000</v>
      </c>
      <c r="J2730" s="444">
        <f t="shared" si="45"/>
        <v>3721214</v>
      </c>
      <c r="K2730" s="441" t="s">
        <v>3267</v>
      </c>
    </row>
    <row r="2731" spans="2:11" s="511" customFormat="1" hidden="1" x14ac:dyDescent="0.25">
      <c r="B2731" s="266">
        <v>1024</v>
      </c>
      <c r="C2731" s="207">
        <v>44294</v>
      </c>
      <c r="D2731" s="206" t="s">
        <v>5520</v>
      </c>
      <c r="E2731" s="206"/>
      <c r="F2731" s="206"/>
      <c r="G2731" s="208" t="s">
        <v>561</v>
      </c>
      <c r="H2731" s="313">
        <v>920000</v>
      </c>
      <c r="I2731" s="209"/>
      <c r="J2731" s="444">
        <f t="shared" si="45"/>
        <v>4641214</v>
      </c>
      <c r="K2731" s="441" t="s">
        <v>5519</v>
      </c>
    </row>
    <row r="2732" spans="2:11" s="511" customFormat="1" hidden="1" x14ac:dyDescent="0.25">
      <c r="B2732" s="266">
        <v>1025</v>
      </c>
      <c r="C2732" s="207">
        <v>44294</v>
      </c>
      <c r="D2732" s="206" t="s">
        <v>5521</v>
      </c>
      <c r="E2732" s="206"/>
      <c r="F2732" s="206" t="s">
        <v>5563</v>
      </c>
      <c r="G2732" s="208" t="s">
        <v>561</v>
      </c>
      <c r="H2732" s="313"/>
      <c r="I2732" s="209">
        <v>920000</v>
      </c>
      <c r="J2732" s="444">
        <f t="shared" si="45"/>
        <v>3721214</v>
      </c>
      <c r="K2732" s="441" t="s">
        <v>3267</v>
      </c>
    </row>
    <row r="2733" spans="2:11" s="511" customFormat="1" hidden="1" x14ac:dyDescent="0.25">
      <c r="B2733" s="266">
        <v>1026</v>
      </c>
      <c r="C2733" s="207">
        <v>44294</v>
      </c>
      <c r="D2733" s="206" t="s">
        <v>5574</v>
      </c>
      <c r="E2733" s="206"/>
      <c r="F2733" s="206"/>
      <c r="G2733" s="208" t="s">
        <v>561</v>
      </c>
      <c r="H2733" s="313">
        <v>870000</v>
      </c>
      <c r="I2733" s="209"/>
      <c r="J2733" s="444">
        <f t="shared" si="45"/>
        <v>4591214</v>
      </c>
      <c r="K2733" s="441" t="s">
        <v>5524</v>
      </c>
    </row>
    <row r="2734" spans="2:11" s="511" customFormat="1" hidden="1" x14ac:dyDescent="0.25">
      <c r="B2734" s="266">
        <v>1027</v>
      </c>
      <c r="C2734" s="207">
        <v>44294</v>
      </c>
      <c r="D2734" s="206" t="s">
        <v>5525</v>
      </c>
      <c r="E2734" s="206"/>
      <c r="F2734" s="206" t="s">
        <v>5564</v>
      </c>
      <c r="G2734" s="208" t="s">
        <v>561</v>
      </c>
      <c r="H2734" s="313"/>
      <c r="I2734" s="209">
        <v>870000</v>
      </c>
      <c r="J2734" s="444">
        <f t="shared" si="45"/>
        <v>3721214</v>
      </c>
      <c r="K2734" s="441" t="s">
        <v>3267</v>
      </c>
    </row>
    <row r="2735" spans="2:11" s="511" customFormat="1" hidden="1" x14ac:dyDescent="0.25">
      <c r="B2735" s="266">
        <v>1028</v>
      </c>
      <c r="C2735" s="207">
        <v>44294</v>
      </c>
      <c r="D2735" s="206" t="s">
        <v>5539</v>
      </c>
      <c r="E2735" s="206" t="s">
        <v>5548</v>
      </c>
      <c r="F2735" s="206"/>
      <c r="G2735" s="208" t="s">
        <v>561</v>
      </c>
      <c r="H2735" s="313"/>
      <c r="I2735" s="475">
        <v>465000</v>
      </c>
      <c r="J2735" s="444">
        <f t="shared" si="45"/>
        <v>3256214</v>
      </c>
      <c r="K2735" s="441" t="s">
        <v>5651</v>
      </c>
    </row>
    <row r="2736" spans="2:11" s="511" customFormat="1" hidden="1" x14ac:dyDescent="0.25">
      <c r="B2736" s="266">
        <v>1029</v>
      </c>
      <c r="C2736" s="207">
        <v>44294</v>
      </c>
      <c r="D2736" s="206" t="s">
        <v>5540</v>
      </c>
      <c r="E2736" s="206" t="s">
        <v>5549</v>
      </c>
      <c r="F2736" s="206"/>
      <c r="G2736" s="208" t="s">
        <v>561</v>
      </c>
      <c r="H2736" s="313"/>
      <c r="I2736" s="475">
        <v>510000</v>
      </c>
      <c r="J2736" s="444">
        <f t="shared" si="45"/>
        <v>2746214</v>
      </c>
      <c r="K2736" s="441" t="s">
        <v>5744</v>
      </c>
    </row>
    <row r="2737" spans="1:242" hidden="1" x14ac:dyDescent="0.25">
      <c r="B2737" s="266">
        <v>1030</v>
      </c>
      <c r="C2737" s="207">
        <v>44295</v>
      </c>
      <c r="D2737" s="206" t="s">
        <v>5526</v>
      </c>
      <c r="E2737" s="206"/>
      <c r="F2737" s="206" t="s">
        <v>5565</v>
      </c>
      <c r="G2737" s="208" t="s">
        <v>420</v>
      </c>
      <c r="H2737" s="313"/>
      <c r="I2737" s="209">
        <v>792600</v>
      </c>
      <c r="J2737" s="444">
        <f t="shared" si="45"/>
        <v>1953614</v>
      </c>
      <c r="K2737" s="441" t="s">
        <v>3267</v>
      </c>
    </row>
    <row r="2738" spans="1:242" hidden="1" x14ac:dyDescent="0.25">
      <c r="B2738" s="266">
        <v>1031</v>
      </c>
      <c r="C2738" s="207">
        <v>44295</v>
      </c>
      <c r="D2738" s="206" t="s">
        <v>5527</v>
      </c>
      <c r="E2738" s="206"/>
      <c r="F2738" s="206" t="s">
        <v>5566</v>
      </c>
      <c r="G2738" s="208" t="s">
        <v>5528</v>
      </c>
      <c r="H2738" s="313"/>
      <c r="I2738" s="209">
        <v>99446</v>
      </c>
      <c r="J2738" s="444">
        <f t="shared" si="45"/>
        <v>1854168</v>
      </c>
      <c r="K2738" s="441" t="s">
        <v>3267</v>
      </c>
    </row>
    <row r="2739" spans="1:242" hidden="1" x14ac:dyDescent="0.25">
      <c r="B2739" s="266">
        <v>1032</v>
      </c>
      <c r="C2739" s="207">
        <v>44295</v>
      </c>
      <c r="D2739" s="206" t="s">
        <v>5529</v>
      </c>
      <c r="E2739" s="206"/>
      <c r="F2739" s="206" t="s">
        <v>5567</v>
      </c>
      <c r="G2739" s="208" t="s">
        <v>343</v>
      </c>
      <c r="H2739" s="313"/>
      <c r="I2739" s="209">
        <v>350000</v>
      </c>
      <c r="J2739" s="444">
        <f t="shared" si="45"/>
        <v>1504168</v>
      </c>
      <c r="K2739" s="441" t="s">
        <v>3267</v>
      </c>
    </row>
    <row r="2740" spans="1:242" hidden="1" x14ac:dyDescent="0.25">
      <c r="B2740" s="266">
        <v>1033</v>
      </c>
      <c r="C2740" s="207">
        <v>44295</v>
      </c>
      <c r="D2740" s="206" t="s">
        <v>5530</v>
      </c>
      <c r="E2740" s="206"/>
      <c r="F2740" s="206" t="s">
        <v>5568</v>
      </c>
      <c r="G2740" s="208" t="s">
        <v>1885</v>
      </c>
      <c r="H2740" s="313"/>
      <c r="I2740" s="209">
        <v>100700</v>
      </c>
      <c r="J2740" s="444">
        <f t="shared" si="45"/>
        <v>1403468</v>
      </c>
      <c r="K2740" s="441" t="s">
        <v>3267</v>
      </c>
    </row>
    <row r="2741" spans="1:242" hidden="1" x14ac:dyDescent="0.25">
      <c r="B2741" s="266">
        <v>1034</v>
      </c>
      <c r="C2741" s="207">
        <v>44295</v>
      </c>
      <c r="D2741" s="206" t="s">
        <v>5531</v>
      </c>
      <c r="E2741" s="206"/>
      <c r="F2741" s="206" t="s">
        <v>5569</v>
      </c>
      <c r="G2741" s="208" t="s">
        <v>1885</v>
      </c>
      <c r="H2741" s="313"/>
      <c r="I2741" s="209">
        <v>79600</v>
      </c>
      <c r="J2741" s="444">
        <f t="shared" si="45"/>
        <v>1323868</v>
      </c>
      <c r="K2741" s="441" t="s">
        <v>3267</v>
      </c>
    </row>
    <row r="2742" spans="1:242" hidden="1" x14ac:dyDescent="0.25">
      <c r="B2742" s="266">
        <v>1035</v>
      </c>
      <c r="C2742" s="207">
        <v>44295</v>
      </c>
      <c r="D2742" s="206" t="s">
        <v>5532</v>
      </c>
      <c r="E2742" s="206"/>
      <c r="F2742" s="206" t="s">
        <v>5570</v>
      </c>
      <c r="G2742" s="208" t="s">
        <v>1885</v>
      </c>
      <c r="H2742" s="313"/>
      <c r="I2742" s="209">
        <v>45600</v>
      </c>
      <c r="J2742" s="444">
        <f t="shared" si="45"/>
        <v>1278268</v>
      </c>
      <c r="K2742" s="441" t="s">
        <v>3267</v>
      </c>
    </row>
    <row r="2743" spans="1:242" hidden="1" x14ac:dyDescent="0.25">
      <c r="B2743" s="266">
        <v>1036</v>
      </c>
      <c r="C2743" s="207">
        <v>44295</v>
      </c>
      <c r="D2743" s="206" t="s">
        <v>5533</v>
      </c>
      <c r="E2743" s="206"/>
      <c r="F2743" s="206" t="s">
        <v>5571</v>
      </c>
      <c r="G2743" s="208" t="s">
        <v>1930</v>
      </c>
      <c r="H2743" s="313"/>
      <c r="I2743" s="209">
        <v>38000</v>
      </c>
      <c r="J2743" s="444">
        <f t="shared" si="45"/>
        <v>1240268</v>
      </c>
      <c r="K2743" s="441" t="s">
        <v>3267</v>
      </c>
    </row>
    <row r="2744" spans="1:242" hidden="1" x14ac:dyDescent="0.25">
      <c r="B2744" s="266">
        <v>1037</v>
      </c>
      <c r="C2744" s="207">
        <v>44295</v>
      </c>
      <c r="D2744" s="206" t="s">
        <v>5534</v>
      </c>
      <c r="E2744" s="206"/>
      <c r="F2744" s="206"/>
      <c r="G2744" s="208" t="s">
        <v>4806</v>
      </c>
      <c r="H2744" s="313">
        <v>1500000</v>
      </c>
      <c r="I2744" s="209"/>
      <c r="J2744" s="444">
        <f t="shared" si="45"/>
        <v>2740268</v>
      </c>
      <c r="K2744" s="441" t="s">
        <v>5550</v>
      </c>
    </row>
    <row r="2745" spans="1:242" s="566" customFormat="1" hidden="1" x14ac:dyDescent="0.25">
      <c r="A2745" s="488"/>
      <c r="B2745" s="491">
        <v>1038</v>
      </c>
      <c r="C2745" s="428">
        <v>44298</v>
      </c>
      <c r="D2745" s="429" t="s">
        <v>5575</v>
      </c>
      <c r="E2745" s="429"/>
      <c r="F2745" s="429"/>
      <c r="G2745" s="430"/>
      <c r="H2745" s="577">
        <v>14418732</v>
      </c>
      <c r="I2745" s="581"/>
      <c r="J2745" s="444">
        <f t="shared" si="45"/>
        <v>17159000</v>
      </c>
      <c r="K2745" s="446" t="s">
        <v>3695</v>
      </c>
      <c r="L2745" s="530"/>
      <c r="M2745" s="488"/>
      <c r="N2745" s="530"/>
      <c r="O2745" s="530"/>
      <c r="P2745" s="530"/>
      <c r="Q2745" s="530"/>
      <c r="R2745" s="530"/>
      <c r="S2745" s="530"/>
      <c r="T2745" s="530"/>
      <c r="U2745" s="530"/>
      <c r="V2745" s="530"/>
      <c r="W2745" s="530"/>
      <c r="X2745" s="530"/>
      <c r="Y2745" s="530"/>
      <c r="Z2745" s="530"/>
      <c r="AA2745" s="530"/>
      <c r="AB2745" s="530"/>
      <c r="AC2745" s="530"/>
      <c r="AD2745" s="530"/>
      <c r="AE2745" s="530"/>
      <c r="AF2745" s="530"/>
      <c r="AG2745" s="530"/>
      <c r="AH2745" s="530"/>
      <c r="AI2745" s="530"/>
      <c r="AJ2745" s="488"/>
      <c r="AK2745" s="488"/>
      <c r="AL2745" s="488"/>
      <c r="AM2745" s="488"/>
      <c r="AN2745" s="488"/>
      <c r="AO2745" s="488"/>
      <c r="AP2745" s="488"/>
      <c r="AQ2745" s="488"/>
      <c r="AR2745" s="488"/>
      <c r="AS2745" s="488"/>
      <c r="AT2745" s="488"/>
      <c r="AU2745" s="488"/>
      <c r="AV2745" s="488"/>
      <c r="AW2745" s="488"/>
      <c r="AX2745" s="488"/>
      <c r="AY2745" s="488"/>
      <c r="AZ2745" s="488"/>
      <c r="BA2745" s="488"/>
      <c r="BB2745" s="488"/>
      <c r="BC2745" s="488"/>
      <c r="BD2745" s="488"/>
      <c r="BE2745" s="488"/>
      <c r="BF2745" s="488"/>
      <c r="BG2745" s="488"/>
      <c r="BH2745" s="488"/>
      <c r="BI2745" s="488"/>
      <c r="BJ2745" s="488"/>
      <c r="BK2745" s="488"/>
      <c r="BL2745" s="488"/>
      <c r="BM2745" s="488"/>
      <c r="BN2745" s="488"/>
      <c r="BO2745" s="488"/>
      <c r="BP2745" s="488"/>
      <c r="BQ2745" s="488"/>
      <c r="BR2745" s="488"/>
      <c r="BS2745" s="488"/>
      <c r="BT2745" s="488"/>
      <c r="BU2745" s="488"/>
      <c r="BV2745" s="488"/>
      <c r="BW2745" s="488"/>
      <c r="BX2745" s="488"/>
      <c r="BY2745" s="488"/>
      <c r="BZ2745" s="488"/>
      <c r="CA2745" s="488"/>
      <c r="CB2745" s="488"/>
      <c r="CC2745" s="488"/>
      <c r="CD2745" s="488"/>
      <c r="CE2745" s="488"/>
      <c r="CF2745" s="488"/>
      <c r="CG2745" s="488"/>
      <c r="CH2745" s="488"/>
      <c r="CI2745" s="488"/>
      <c r="CJ2745" s="488"/>
      <c r="CK2745" s="488"/>
      <c r="CL2745" s="488"/>
      <c r="CM2745" s="488"/>
      <c r="CN2745" s="488"/>
      <c r="CO2745" s="488"/>
      <c r="CP2745" s="488"/>
      <c r="CQ2745" s="488"/>
      <c r="CR2745" s="488"/>
      <c r="CS2745" s="488"/>
      <c r="CT2745" s="488"/>
      <c r="CU2745" s="488"/>
      <c r="CV2745" s="488"/>
      <c r="CW2745" s="488"/>
      <c r="CX2745" s="488"/>
      <c r="CY2745" s="488"/>
      <c r="CZ2745" s="488"/>
      <c r="DA2745" s="488"/>
      <c r="DB2745" s="488"/>
      <c r="DC2745" s="488"/>
      <c r="DD2745" s="488"/>
      <c r="DE2745" s="488"/>
      <c r="DF2745" s="488"/>
      <c r="DG2745" s="488"/>
      <c r="DH2745" s="488"/>
      <c r="DI2745" s="488"/>
      <c r="DJ2745" s="488"/>
      <c r="DK2745" s="488"/>
      <c r="DL2745" s="488"/>
      <c r="DM2745" s="488"/>
      <c r="DN2745" s="488"/>
      <c r="DO2745" s="488"/>
      <c r="DP2745" s="488"/>
      <c r="DQ2745" s="488"/>
      <c r="DR2745" s="488"/>
      <c r="DS2745" s="488"/>
      <c r="DT2745" s="488"/>
      <c r="DU2745" s="488"/>
      <c r="DV2745" s="488"/>
      <c r="DW2745" s="488"/>
      <c r="DX2745" s="488"/>
      <c r="DY2745" s="488"/>
      <c r="DZ2745" s="488"/>
      <c r="EA2745" s="488"/>
      <c r="EB2745" s="488"/>
      <c r="EC2745" s="488"/>
      <c r="ED2745" s="488"/>
      <c r="EE2745" s="488"/>
      <c r="EF2745" s="488"/>
      <c r="EG2745" s="488"/>
      <c r="EH2745" s="488"/>
      <c r="EI2745" s="488"/>
      <c r="EJ2745" s="488"/>
      <c r="EK2745" s="488"/>
      <c r="EL2745" s="488"/>
      <c r="EM2745" s="488"/>
      <c r="EN2745" s="488"/>
      <c r="EO2745" s="488"/>
      <c r="EP2745" s="488"/>
      <c r="EQ2745" s="488"/>
      <c r="ER2745" s="488"/>
      <c r="ES2745" s="488"/>
      <c r="ET2745" s="488"/>
      <c r="EU2745" s="488"/>
      <c r="EV2745" s="488"/>
      <c r="EW2745" s="488"/>
      <c r="EX2745" s="488"/>
      <c r="EY2745" s="488"/>
      <c r="EZ2745" s="488"/>
      <c r="FA2745" s="488"/>
      <c r="FB2745" s="488"/>
      <c r="FC2745" s="488"/>
      <c r="FD2745" s="488"/>
      <c r="FE2745" s="488"/>
      <c r="FF2745" s="488"/>
      <c r="FG2745" s="488"/>
      <c r="FH2745" s="488"/>
      <c r="FI2745" s="488"/>
      <c r="FJ2745" s="488"/>
      <c r="FK2745" s="488"/>
      <c r="FL2745" s="488"/>
      <c r="FM2745" s="488"/>
      <c r="FN2745" s="488"/>
      <c r="FO2745" s="488"/>
      <c r="FP2745" s="488"/>
      <c r="FQ2745" s="488"/>
      <c r="FR2745" s="488"/>
      <c r="FS2745" s="488"/>
      <c r="FT2745" s="488"/>
      <c r="FU2745" s="488"/>
      <c r="FV2745" s="488"/>
      <c r="FW2745" s="488"/>
      <c r="FX2745" s="488"/>
      <c r="FY2745" s="488"/>
      <c r="FZ2745" s="488"/>
      <c r="GA2745" s="488"/>
      <c r="GB2745" s="488"/>
      <c r="GC2745" s="488"/>
      <c r="GD2745" s="488"/>
      <c r="GE2745" s="488"/>
      <c r="GF2745" s="488"/>
      <c r="GG2745" s="488"/>
      <c r="GH2745" s="488"/>
      <c r="GI2745" s="488"/>
      <c r="GJ2745" s="488"/>
      <c r="GK2745" s="488"/>
      <c r="GL2745" s="488"/>
      <c r="GM2745" s="488"/>
      <c r="GN2745" s="488"/>
      <c r="GO2745" s="488"/>
      <c r="GP2745" s="488"/>
      <c r="GQ2745" s="488"/>
      <c r="GR2745" s="488"/>
      <c r="GS2745" s="488"/>
      <c r="GT2745" s="488"/>
      <c r="GU2745" s="488"/>
      <c r="GV2745" s="488"/>
      <c r="GW2745" s="488"/>
      <c r="GX2745" s="488"/>
      <c r="GY2745" s="488"/>
      <c r="GZ2745" s="488"/>
      <c r="HA2745" s="488"/>
      <c r="HB2745" s="488"/>
      <c r="HC2745" s="488"/>
      <c r="HD2745" s="488"/>
      <c r="HE2745" s="488"/>
      <c r="HF2745" s="488"/>
      <c r="HG2745" s="488"/>
      <c r="HH2745" s="488"/>
      <c r="HI2745" s="488"/>
      <c r="HJ2745" s="488"/>
      <c r="HK2745" s="488"/>
      <c r="HL2745" s="488"/>
      <c r="HM2745" s="488"/>
      <c r="HN2745" s="488"/>
      <c r="HO2745" s="488"/>
      <c r="HP2745" s="488"/>
      <c r="HQ2745" s="488"/>
      <c r="HR2745" s="488"/>
      <c r="HS2745" s="488"/>
      <c r="HT2745" s="488"/>
      <c r="HU2745" s="488"/>
      <c r="HV2745" s="488"/>
      <c r="HW2745" s="488"/>
      <c r="HX2745" s="488"/>
      <c r="HY2745" s="488"/>
      <c r="HZ2745" s="488"/>
      <c r="IA2745" s="488"/>
      <c r="IB2745" s="488"/>
      <c r="IC2745" s="488"/>
      <c r="ID2745" s="488"/>
      <c r="IE2745" s="488"/>
      <c r="IF2745" s="488"/>
      <c r="IG2745" s="488"/>
      <c r="IH2745" s="488"/>
    </row>
    <row r="2746" spans="1:242" hidden="1" x14ac:dyDescent="0.25">
      <c r="B2746" s="266">
        <v>1039</v>
      </c>
      <c r="C2746" s="207">
        <v>44298</v>
      </c>
      <c r="D2746" s="206" t="s">
        <v>5576</v>
      </c>
      <c r="E2746" s="206"/>
      <c r="F2746" s="206"/>
      <c r="G2746" s="208" t="s">
        <v>681</v>
      </c>
      <c r="H2746" s="313">
        <v>256000</v>
      </c>
      <c r="I2746" s="209"/>
      <c r="J2746" s="444">
        <f t="shared" si="45"/>
        <v>17415000</v>
      </c>
      <c r="K2746" s="212" t="s">
        <v>5524</v>
      </c>
    </row>
    <row r="2747" spans="1:242" hidden="1" x14ac:dyDescent="0.25">
      <c r="B2747" s="266">
        <v>1040</v>
      </c>
      <c r="C2747" s="207">
        <v>44298</v>
      </c>
      <c r="D2747" s="206" t="s">
        <v>5577</v>
      </c>
      <c r="E2747" s="206"/>
      <c r="F2747" s="206" t="s">
        <v>5603</v>
      </c>
      <c r="G2747" s="208" t="s">
        <v>681</v>
      </c>
      <c r="H2747" s="313"/>
      <c r="I2747" s="209">
        <v>256000</v>
      </c>
      <c r="J2747" s="444">
        <f t="shared" si="45"/>
        <v>17159000</v>
      </c>
      <c r="K2747" s="212" t="s">
        <v>3267</v>
      </c>
    </row>
    <row r="2748" spans="1:242" hidden="1" x14ac:dyDescent="0.25">
      <c r="B2748" s="266">
        <v>1041</v>
      </c>
      <c r="C2748" s="207">
        <v>44298</v>
      </c>
      <c r="D2748" s="206" t="s">
        <v>5578</v>
      </c>
      <c r="E2748" s="206"/>
      <c r="F2748" s="206" t="s">
        <v>5604</v>
      </c>
      <c r="G2748" s="208" t="s">
        <v>4936</v>
      </c>
      <c r="H2748" s="313"/>
      <c r="I2748" s="209">
        <v>2298520</v>
      </c>
      <c r="J2748" s="444">
        <f t="shared" si="45"/>
        <v>14860480</v>
      </c>
      <c r="K2748" s="212" t="s">
        <v>3267</v>
      </c>
    </row>
    <row r="2749" spans="1:242" hidden="1" x14ac:dyDescent="0.25">
      <c r="B2749" s="266">
        <v>1042</v>
      </c>
      <c r="C2749" s="207">
        <v>44298</v>
      </c>
      <c r="D2749" s="206" t="s">
        <v>5579</v>
      </c>
      <c r="E2749" s="206"/>
      <c r="F2749" s="206"/>
      <c r="G2749" s="208" t="s">
        <v>2262</v>
      </c>
      <c r="H2749" s="313">
        <v>530000</v>
      </c>
      <c r="I2749" s="209"/>
      <c r="J2749" s="444">
        <f t="shared" si="45"/>
        <v>15390480</v>
      </c>
      <c r="K2749" s="212" t="s">
        <v>5582</v>
      </c>
    </row>
    <row r="2750" spans="1:242" hidden="1" x14ac:dyDescent="0.25">
      <c r="B2750" s="266">
        <v>1043</v>
      </c>
      <c r="C2750" s="207">
        <v>44298</v>
      </c>
      <c r="D2750" s="206" t="s">
        <v>5583</v>
      </c>
      <c r="E2750" s="206"/>
      <c r="F2750" s="206" t="s">
        <v>5605</v>
      </c>
      <c r="G2750" s="208" t="s">
        <v>2262</v>
      </c>
      <c r="H2750" s="313"/>
      <c r="I2750" s="209">
        <v>395949</v>
      </c>
      <c r="J2750" s="444">
        <f t="shared" si="45"/>
        <v>14994531</v>
      </c>
      <c r="K2750" s="212" t="s">
        <v>3267</v>
      </c>
    </row>
    <row r="2751" spans="1:242" hidden="1" x14ac:dyDescent="0.25">
      <c r="B2751" s="266">
        <v>1044</v>
      </c>
      <c r="C2751" s="207">
        <v>44298</v>
      </c>
      <c r="D2751" s="206" t="s">
        <v>5584</v>
      </c>
      <c r="E2751" s="206"/>
      <c r="F2751" s="206" t="s">
        <v>5606</v>
      </c>
      <c r="G2751" s="208" t="s">
        <v>4218</v>
      </c>
      <c r="H2751" s="313"/>
      <c r="I2751" s="209">
        <v>6700000</v>
      </c>
      <c r="J2751" s="444">
        <f t="shared" si="45"/>
        <v>8294531</v>
      </c>
      <c r="K2751" s="212" t="s">
        <v>3267</v>
      </c>
    </row>
    <row r="2752" spans="1:242" hidden="1" x14ac:dyDescent="0.25">
      <c r="B2752" s="266">
        <v>1045</v>
      </c>
      <c r="C2752" s="207">
        <v>44298</v>
      </c>
      <c r="D2752" s="206" t="s">
        <v>5585</v>
      </c>
      <c r="E2752" s="206"/>
      <c r="F2752" s="206" t="s">
        <v>5607</v>
      </c>
      <c r="G2752" s="208" t="s">
        <v>420</v>
      </c>
      <c r="H2752" s="313"/>
      <c r="I2752" s="209">
        <v>1882700</v>
      </c>
      <c r="J2752" s="444">
        <f t="shared" si="45"/>
        <v>6411831</v>
      </c>
      <c r="K2752" s="212" t="s">
        <v>3267</v>
      </c>
    </row>
    <row r="2753" spans="1:242" hidden="1" x14ac:dyDescent="0.25">
      <c r="B2753" s="266">
        <v>1046</v>
      </c>
      <c r="C2753" s="207">
        <v>44298</v>
      </c>
      <c r="D2753" s="206" t="s">
        <v>5590</v>
      </c>
      <c r="E2753" s="206" t="s">
        <v>5608</v>
      </c>
      <c r="F2753" s="206"/>
      <c r="G2753" s="208" t="s">
        <v>532</v>
      </c>
      <c r="H2753" s="313"/>
      <c r="I2753" s="209">
        <v>1750000</v>
      </c>
      <c r="J2753" s="444">
        <f t="shared" si="45"/>
        <v>4661831</v>
      </c>
      <c r="K2753" s="212" t="s">
        <v>5591</v>
      </c>
    </row>
    <row r="2754" spans="1:242" hidden="1" x14ac:dyDescent="0.25">
      <c r="B2754" s="266">
        <v>1047</v>
      </c>
      <c r="C2754" s="207">
        <v>44299</v>
      </c>
      <c r="D2754" s="206" t="s">
        <v>5586</v>
      </c>
      <c r="E2754" s="206"/>
      <c r="F2754" s="206"/>
      <c r="G2754" s="208" t="s">
        <v>532</v>
      </c>
      <c r="H2754" s="313">
        <v>2600000</v>
      </c>
      <c r="I2754" s="209"/>
      <c r="J2754" s="444">
        <f t="shared" si="45"/>
        <v>7261831</v>
      </c>
      <c r="K2754" s="212" t="s">
        <v>5582</v>
      </c>
    </row>
    <row r="2755" spans="1:242" hidden="1" x14ac:dyDescent="0.25">
      <c r="B2755" s="266">
        <v>1048</v>
      </c>
      <c r="C2755" s="207">
        <v>44299</v>
      </c>
      <c r="D2755" s="206" t="s">
        <v>5588</v>
      </c>
      <c r="E2755" s="206"/>
      <c r="F2755" s="206" t="s">
        <v>5609</v>
      </c>
      <c r="G2755" s="208" t="s">
        <v>532</v>
      </c>
      <c r="H2755" s="313"/>
      <c r="I2755" s="209">
        <v>2859096</v>
      </c>
      <c r="J2755" s="444">
        <f t="shared" si="45"/>
        <v>4402735</v>
      </c>
      <c r="K2755" s="212" t="s">
        <v>3267</v>
      </c>
    </row>
    <row r="2756" spans="1:242" hidden="1" x14ac:dyDescent="0.25">
      <c r="B2756" s="266">
        <v>1049</v>
      </c>
      <c r="C2756" s="207">
        <v>44299</v>
      </c>
      <c r="D2756" s="206" t="s">
        <v>5621</v>
      </c>
      <c r="E2756" s="206"/>
      <c r="F2756" s="206"/>
      <c r="G2756" s="208" t="s">
        <v>532</v>
      </c>
      <c r="H2756" s="313">
        <v>1750000</v>
      </c>
      <c r="I2756" s="209"/>
      <c r="J2756" s="444">
        <f t="shared" si="45"/>
        <v>6152735</v>
      </c>
      <c r="K2756" s="212" t="s">
        <v>5620</v>
      </c>
    </row>
    <row r="2757" spans="1:242" hidden="1" x14ac:dyDescent="0.25">
      <c r="B2757" s="266">
        <v>1050</v>
      </c>
      <c r="C2757" s="207">
        <v>44299</v>
      </c>
      <c r="D2757" s="206" t="s">
        <v>5589</v>
      </c>
      <c r="E2757" s="206"/>
      <c r="F2757" s="206" t="s">
        <v>5610</v>
      </c>
      <c r="G2757" s="208" t="s">
        <v>532</v>
      </c>
      <c r="H2757" s="313"/>
      <c r="I2757" s="209">
        <v>1874455</v>
      </c>
      <c r="J2757" s="444">
        <f t="shared" si="45"/>
        <v>4278280</v>
      </c>
      <c r="K2757" s="212" t="s">
        <v>3267</v>
      </c>
    </row>
    <row r="2758" spans="1:242" hidden="1" x14ac:dyDescent="0.25">
      <c r="B2758" s="266">
        <v>1051</v>
      </c>
      <c r="C2758" s="207">
        <v>44299</v>
      </c>
      <c r="D2758" s="206" t="s">
        <v>5594</v>
      </c>
      <c r="E2758" s="206"/>
      <c r="F2758" s="206"/>
      <c r="G2758" s="208" t="s">
        <v>2875</v>
      </c>
      <c r="H2758" s="313">
        <v>700000</v>
      </c>
      <c r="I2758" s="209"/>
      <c r="J2758" s="444">
        <f t="shared" si="45"/>
        <v>4978280</v>
      </c>
      <c r="K2758" s="212" t="s">
        <v>5550</v>
      </c>
    </row>
    <row r="2759" spans="1:242" hidden="1" x14ac:dyDescent="0.25">
      <c r="B2759" s="266">
        <v>1052</v>
      </c>
      <c r="C2759" s="207">
        <v>44301</v>
      </c>
      <c r="D2759" s="206" t="s">
        <v>5592</v>
      </c>
      <c r="E2759" s="206"/>
      <c r="F2759" s="206" t="s">
        <v>5611</v>
      </c>
      <c r="G2759" s="208" t="s">
        <v>5459</v>
      </c>
      <c r="H2759" s="313"/>
      <c r="I2759" s="209">
        <v>2159470</v>
      </c>
      <c r="J2759" s="444">
        <f t="shared" si="45"/>
        <v>2818810</v>
      </c>
      <c r="K2759" s="212" t="s">
        <v>3267</v>
      </c>
    </row>
    <row r="2760" spans="1:242" hidden="1" x14ac:dyDescent="0.25">
      <c r="B2760" s="266">
        <v>1053</v>
      </c>
      <c r="C2760" s="207">
        <v>44302</v>
      </c>
      <c r="D2760" s="206" t="s">
        <v>5593</v>
      </c>
      <c r="E2760" s="206"/>
      <c r="F2760" s="206" t="s">
        <v>5612</v>
      </c>
      <c r="G2760" s="208" t="s">
        <v>1885</v>
      </c>
      <c r="H2760" s="313"/>
      <c r="I2760" s="209">
        <v>63400</v>
      </c>
      <c r="J2760" s="444">
        <f t="shared" si="45"/>
        <v>2755410</v>
      </c>
      <c r="K2760" s="212" t="s">
        <v>3267</v>
      </c>
    </row>
    <row r="2761" spans="1:242" hidden="1" x14ac:dyDescent="0.25">
      <c r="B2761" s="266">
        <v>1054</v>
      </c>
      <c r="C2761" s="207">
        <v>44302</v>
      </c>
      <c r="D2761" s="206" t="s">
        <v>5596</v>
      </c>
      <c r="E2761" s="206"/>
      <c r="F2761" s="206" t="s">
        <v>5613</v>
      </c>
      <c r="G2761" s="208" t="s">
        <v>1885</v>
      </c>
      <c r="H2761" s="313"/>
      <c r="I2761" s="209">
        <v>67600</v>
      </c>
      <c r="J2761" s="444">
        <f t="shared" si="45"/>
        <v>2687810</v>
      </c>
      <c r="K2761" s="212" t="s">
        <v>3267</v>
      </c>
    </row>
    <row r="2762" spans="1:242" hidden="1" x14ac:dyDescent="0.25">
      <c r="B2762" s="266">
        <v>1055</v>
      </c>
      <c r="C2762" s="207">
        <v>44302</v>
      </c>
      <c r="D2762" s="206" t="s">
        <v>5597</v>
      </c>
      <c r="E2762" s="206"/>
      <c r="F2762" s="206" t="s">
        <v>5614</v>
      </c>
      <c r="G2762" s="208" t="s">
        <v>1885</v>
      </c>
      <c r="H2762" s="313"/>
      <c r="I2762" s="209">
        <v>26600</v>
      </c>
      <c r="J2762" s="444">
        <f t="shared" si="45"/>
        <v>2661210</v>
      </c>
      <c r="K2762" s="212" t="s">
        <v>3267</v>
      </c>
    </row>
    <row r="2763" spans="1:242" hidden="1" x14ac:dyDescent="0.25">
      <c r="B2763" s="266">
        <v>1056</v>
      </c>
      <c r="C2763" s="207">
        <v>44302</v>
      </c>
      <c r="D2763" s="206" t="s">
        <v>5598</v>
      </c>
      <c r="E2763" s="206"/>
      <c r="F2763" s="206" t="s">
        <v>5615</v>
      </c>
      <c r="G2763" s="208" t="s">
        <v>1885</v>
      </c>
      <c r="H2763" s="313"/>
      <c r="I2763" s="209">
        <v>47400</v>
      </c>
      <c r="J2763" s="444">
        <f t="shared" si="45"/>
        <v>2613810</v>
      </c>
      <c r="K2763" s="212" t="s">
        <v>3267</v>
      </c>
    </row>
    <row r="2764" spans="1:242" hidden="1" x14ac:dyDescent="0.25">
      <c r="B2764" s="266">
        <v>1057</v>
      </c>
      <c r="C2764" s="207">
        <v>44303</v>
      </c>
      <c r="D2764" s="206" t="s">
        <v>5599</v>
      </c>
      <c r="E2764" s="206"/>
      <c r="F2764" s="206" t="s">
        <v>5616</v>
      </c>
      <c r="G2764" s="208" t="s">
        <v>1885</v>
      </c>
      <c r="H2764" s="313"/>
      <c r="I2764" s="209">
        <v>24300</v>
      </c>
      <c r="J2764" s="444">
        <f t="shared" si="45"/>
        <v>2589510</v>
      </c>
      <c r="K2764" s="212" t="s">
        <v>3267</v>
      </c>
    </row>
    <row r="2765" spans="1:242" hidden="1" x14ac:dyDescent="0.25">
      <c r="B2765" s="266">
        <v>1058</v>
      </c>
      <c r="C2765" s="207">
        <v>44303</v>
      </c>
      <c r="D2765" s="206" t="s">
        <v>5600</v>
      </c>
      <c r="E2765" s="206"/>
      <c r="F2765" s="206" t="s">
        <v>5617</v>
      </c>
      <c r="G2765" s="208" t="s">
        <v>1885</v>
      </c>
      <c r="H2765" s="313"/>
      <c r="I2765" s="209">
        <v>114000</v>
      </c>
      <c r="J2765" s="444">
        <f t="shared" si="45"/>
        <v>2475510</v>
      </c>
      <c r="K2765" s="212" t="s">
        <v>3267</v>
      </c>
    </row>
    <row r="2766" spans="1:242" hidden="1" x14ac:dyDescent="0.25">
      <c r="B2766" s="266">
        <v>1059</v>
      </c>
      <c r="C2766" s="207">
        <v>44303</v>
      </c>
      <c r="D2766" s="206" t="s">
        <v>5601</v>
      </c>
      <c r="E2766" s="206"/>
      <c r="F2766" s="206" t="s">
        <v>5618</v>
      </c>
      <c r="G2766" s="208" t="s">
        <v>4806</v>
      </c>
      <c r="H2766" s="313"/>
      <c r="I2766" s="209">
        <v>914638</v>
      </c>
      <c r="J2766" s="444">
        <f t="shared" si="45"/>
        <v>1560872</v>
      </c>
      <c r="K2766" s="212" t="s">
        <v>3267</v>
      </c>
    </row>
    <row r="2767" spans="1:242" hidden="1" x14ac:dyDescent="0.25">
      <c r="B2767" s="266">
        <v>1060</v>
      </c>
      <c r="C2767" s="207">
        <v>44303</v>
      </c>
      <c r="D2767" s="206" t="s">
        <v>5602</v>
      </c>
      <c r="E2767" s="206"/>
      <c r="F2767" s="206" t="s">
        <v>5619</v>
      </c>
      <c r="G2767" s="208" t="s">
        <v>343</v>
      </c>
      <c r="H2767" s="313"/>
      <c r="I2767" s="209">
        <v>500000</v>
      </c>
      <c r="J2767" s="444">
        <f t="shared" si="45"/>
        <v>1060872</v>
      </c>
      <c r="K2767" s="212" t="s">
        <v>3267</v>
      </c>
    </row>
    <row r="2768" spans="1:242" s="566" customFormat="1" hidden="1" x14ac:dyDescent="0.25">
      <c r="A2768" s="488"/>
      <c r="B2768" s="266">
        <v>1061</v>
      </c>
      <c r="C2768" s="428">
        <v>44305</v>
      </c>
      <c r="D2768" s="429" t="s">
        <v>5674</v>
      </c>
      <c r="E2768" s="429"/>
      <c r="F2768" s="429"/>
      <c r="G2768" s="430"/>
      <c r="H2768" s="577">
        <v>20184128</v>
      </c>
      <c r="I2768" s="581"/>
      <c r="J2768" s="444">
        <f t="shared" si="45"/>
        <v>21245000</v>
      </c>
      <c r="K2768" s="446" t="s">
        <v>3695</v>
      </c>
      <c r="L2768" s="530"/>
      <c r="M2768" s="488"/>
      <c r="N2768" s="530"/>
      <c r="O2768" s="530"/>
      <c r="P2768" s="530"/>
      <c r="Q2768" s="530"/>
      <c r="R2768" s="530"/>
      <c r="S2768" s="530"/>
      <c r="T2768" s="530"/>
      <c r="U2768" s="530"/>
      <c r="V2768" s="530"/>
      <c r="W2768" s="530"/>
      <c r="X2768" s="530"/>
      <c r="Y2768" s="530"/>
      <c r="Z2768" s="530"/>
      <c r="AA2768" s="530"/>
      <c r="AB2768" s="530"/>
      <c r="AC2768" s="530"/>
      <c r="AD2768" s="530"/>
      <c r="AE2768" s="530"/>
      <c r="AF2768" s="530"/>
      <c r="AG2768" s="530"/>
      <c r="AH2768" s="530"/>
      <c r="AI2768" s="530"/>
      <c r="AJ2768" s="488"/>
      <c r="AK2768" s="488"/>
      <c r="AL2768" s="488"/>
      <c r="AM2768" s="488"/>
      <c r="AN2768" s="488"/>
      <c r="AO2768" s="488"/>
      <c r="AP2768" s="488"/>
      <c r="AQ2768" s="488"/>
      <c r="AR2768" s="488"/>
      <c r="AS2768" s="488"/>
      <c r="AT2768" s="488"/>
      <c r="AU2768" s="488"/>
      <c r="AV2768" s="488"/>
      <c r="AW2768" s="488"/>
      <c r="AX2768" s="488"/>
      <c r="AY2768" s="488"/>
      <c r="AZ2768" s="488"/>
      <c r="BA2768" s="488"/>
      <c r="BB2768" s="488"/>
      <c r="BC2768" s="488"/>
      <c r="BD2768" s="488"/>
      <c r="BE2768" s="488"/>
      <c r="BF2768" s="488"/>
      <c r="BG2768" s="488"/>
      <c r="BH2768" s="488"/>
      <c r="BI2768" s="488"/>
      <c r="BJ2768" s="488"/>
      <c r="BK2768" s="488"/>
      <c r="BL2768" s="488"/>
      <c r="BM2768" s="488"/>
      <c r="BN2768" s="488"/>
      <c r="BO2768" s="488"/>
      <c r="BP2768" s="488"/>
      <c r="BQ2768" s="488"/>
      <c r="BR2768" s="488"/>
      <c r="BS2768" s="488"/>
      <c r="BT2768" s="488"/>
      <c r="BU2768" s="488"/>
      <c r="BV2768" s="488"/>
      <c r="BW2768" s="488"/>
      <c r="BX2768" s="488"/>
      <c r="BY2768" s="488"/>
      <c r="BZ2768" s="488"/>
      <c r="CA2768" s="488"/>
      <c r="CB2768" s="488"/>
      <c r="CC2768" s="488"/>
      <c r="CD2768" s="488"/>
      <c r="CE2768" s="488"/>
      <c r="CF2768" s="488"/>
      <c r="CG2768" s="488"/>
      <c r="CH2768" s="488"/>
      <c r="CI2768" s="488"/>
      <c r="CJ2768" s="488"/>
      <c r="CK2768" s="488"/>
      <c r="CL2768" s="488"/>
      <c r="CM2768" s="488"/>
      <c r="CN2768" s="488"/>
      <c r="CO2768" s="488"/>
      <c r="CP2768" s="488"/>
      <c r="CQ2768" s="488"/>
      <c r="CR2768" s="488"/>
      <c r="CS2768" s="488"/>
      <c r="CT2768" s="488"/>
      <c r="CU2768" s="488"/>
      <c r="CV2768" s="488"/>
      <c r="CW2768" s="488"/>
      <c r="CX2768" s="488"/>
      <c r="CY2768" s="488"/>
      <c r="CZ2768" s="488"/>
      <c r="DA2768" s="488"/>
      <c r="DB2768" s="488"/>
      <c r="DC2768" s="488"/>
      <c r="DD2768" s="488"/>
      <c r="DE2768" s="488"/>
      <c r="DF2768" s="488"/>
      <c r="DG2768" s="488"/>
      <c r="DH2768" s="488"/>
      <c r="DI2768" s="488"/>
      <c r="DJ2768" s="488"/>
      <c r="DK2768" s="488"/>
      <c r="DL2768" s="488"/>
      <c r="DM2768" s="488"/>
      <c r="DN2768" s="488"/>
      <c r="DO2768" s="488"/>
      <c r="DP2768" s="488"/>
      <c r="DQ2768" s="488"/>
      <c r="DR2768" s="488"/>
      <c r="DS2768" s="488"/>
      <c r="DT2768" s="488"/>
      <c r="DU2768" s="488"/>
      <c r="DV2768" s="488"/>
      <c r="DW2768" s="488"/>
      <c r="DX2768" s="488"/>
      <c r="DY2768" s="488"/>
      <c r="DZ2768" s="488"/>
      <c r="EA2768" s="488"/>
      <c r="EB2768" s="488"/>
      <c r="EC2768" s="488"/>
      <c r="ED2768" s="488"/>
      <c r="EE2768" s="488"/>
      <c r="EF2768" s="488"/>
      <c r="EG2768" s="488"/>
      <c r="EH2768" s="488"/>
      <c r="EI2768" s="488"/>
      <c r="EJ2768" s="488"/>
      <c r="EK2768" s="488"/>
      <c r="EL2768" s="488"/>
      <c r="EM2768" s="488"/>
      <c r="EN2768" s="488"/>
      <c r="EO2768" s="488"/>
      <c r="EP2768" s="488"/>
      <c r="EQ2768" s="488"/>
      <c r="ER2768" s="488"/>
      <c r="ES2768" s="488"/>
      <c r="ET2768" s="488"/>
      <c r="EU2768" s="488"/>
      <c r="EV2768" s="488"/>
      <c r="EW2768" s="488"/>
      <c r="EX2768" s="488"/>
      <c r="EY2768" s="488"/>
      <c r="EZ2768" s="488"/>
      <c r="FA2768" s="488"/>
      <c r="FB2768" s="488"/>
      <c r="FC2768" s="488"/>
      <c r="FD2768" s="488"/>
      <c r="FE2768" s="488"/>
      <c r="FF2768" s="488"/>
      <c r="FG2768" s="488"/>
      <c r="FH2768" s="488"/>
      <c r="FI2768" s="488"/>
      <c r="FJ2768" s="488"/>
      <c r="FK2768" s="488"/>
      <c r="FL2768" s="488"/>
      <c r="FM2768" s="488"/>
      <c r="FN2768" s="488"/>
      <c r="FO2768" s="488"/>
      <c r="FP2768" s="488"/>
      <c r="FQ2768" s="488"/>
      <c r="FR2768" s="488"/>
      <c r="FS2768" s="488"/>
      <c r="FT2768" s="488"/>
      <c r="FU2768" s="488"/>
      <c r="FV2768" s="488"/>
      <c r="FW2768" s="488"/>
      <c r="FX2768" s="488"/>
      <c r="FY2768" s="488"/>
      <c r="FZ2768" s="488"/>
      <c r="GA2768" s="488"/>
      <c r="GB2768" s="488"/>
      <c r="GC2768" s="488"/>
      <c r="GD2768" s="488"/>
      <c r="GE2768" s="488"/>
      <c r="GF2768" s="488"/>
      <c r="GG2768" s="488"/>
      <c r="GH2768" s="488"/>
      <c r="GI2768" s="488"/>
      <c r="GJ2768" s="488"/>
      <c r="GK2768" s="488"/>
      <c r="GL2768" s="488"/>
      <c r="GM2768" s="488"/>
      <c r="GN2768" s="488"/>
      <c r="GO2768" s="488"/>
      <c r="GP2768" s="488"/>
      <c r="GQ2768" s="488"/>
      <c r="GR2768" s="488"/>
      <c r="GS2768" s="488"/>
      <c r="GT2768" s="488"/>
      <c r="GU2768" s="488"/>
      <c r="GV2768" s="488"/>
      <c r="GW2768" s="488"/>
      <c r="GX2768" s="488"/>
      <c r="GY2768" s="488"/>
      <c r="GZ2768" s="488"/>
      <c r="HA2768" s="488"/>
      <c r="HB2768" s="488"/>
      <c r="HC2768" s="488"/>
      <c r="HD2768" s="488"/>
      <c r="HE2768" s="488"/>
      <c r="HF2768" s="488"/>
      <c r="HG2768" s="488"/>
      <c r="HH2768" s="488"/>
      <c r="HI2768" s="488"/>
      <c r="HJ2768" s="488"/>
      <c r="HK2768" s="488"/>
      <c r="HL2768" s="488"/>
      <c r="HM2768" s="488"/>
      <c r="HN2768" s="488"/>
      <c r="HO2768" s="488"/>
      <c r="HP2768" s="488"/>
      <c r="HQ2768" s="488"/>
      <c r="HR2768" s="488"/>
      <c r="HS2768" s="488"/>
      <c r="HT2768" s="488"/>
      <c r="HU2768" s="488"/>
      <c r="HV2768" s="488"/>
      <c r="HW2768" s="488"/>
      <c r="HX2768" s="488"/>
      <c r="HY2768" s="488"/>
      <c r="HZ2768" s="488"/>
      <c r="IA2768" s="488"/>
      <c r="IB2768" s="488"/>
      <c r="IC2768" s="488"/>
      <c r="ID2768" s="488"/>
      <c r="IE2768" s="488"/>
      <c r="IF2768" s="488"/>
      <c r="IG2768" s="488"/>
      <c r="IH2768" s="488"/>
    </row>
    <row r="2769" spans="2:11" s="511" customFormat="1" hidden="1" x14ac:dyDescent="0.25">
      <c r="B2769" s="266">
        <v>1062</v>
      </c>
      <c r="C2769" s="207">
        <v>44305</v>
      </c>
      <c r="D2769" s="206" t="s">
        <v>5626</v>
      </c>
      <c r="E2769" s="206"/>
      <c r="F2769" s="206" t="s">
        <v>5656</v>
      </c>
      <c r="G2769" s="208" t="s">
        <v>2960</v>
      </c>
      <c r="H2769" s="313"/>
      <c r="I2769" s="209">
        <v>1329604</v>
      </c>
      <c r="J2769" s="444">
        <f t="shared" si="45"/>
        <v>19915396</v>
      </c>
      <c r="K2769" s="212" t="s">
        <v>3267</v>
      </c>
    </row>
    <row r="2770" spans="2:11" s="511" customFormat="1" hidden="1" x14ac:dyDescent="0.25">
      <c r="B2770" s="266">
        <v>1063</v>
      </c>
      <c r="C2770" s="207">
        <v>44305</v>
      </c>
      <c r="D2770" s="206" t="s">
        <v>5624</v>
      </c>
      <c r="E2770" s="206"/>
      <c r="F2770" s="206"/>
      <c r="G2770" s="208" t="s">
        <v>1816</v>
      </c>
      <c r="H2770" s="313">
        <v>1350000</v>
      </c>
      <c r="I2770" s="209"/>
      <c r="J2770" s="444">
        <f t="shared" si="45"/>
        <v>21265396</v>
      </c>
      <c r="K2770" s="212" t="s">
        <v>5637</v>
      </c>
    </row>
    <row r="2771" spans="2:11" s="511" customFormat="1" hidden="1" x14ac:dyDescent="0.25">
      <c r="B2771" s="266">
        <v>1064</v>
      </c>
      <c r="C2771" s="207">
        <v>44305</v>
      </c>
      <c r="D2771" s="206" t="s">
        <v>5625</v>
      </c>
      <c r="E2771" s="206"/>
      <c r="F2771" s="206" t="s">
        <v>5657</v>
      </c>
      <c r="G2771" s="208" t="s">
        <v>1816</v>
      </c>
      <c r="H2771" s="313"/>
      <c r="I2771" s="209">
        <v>2719761</v>
      </c>
      <c r="J2771" s="444">
        <f t="shared" si="45"/>
        <v>18545635</v>
      </c>
      <c r="K2771" s="212" t="s">
        <v>3267</v>
      </c>
    </row>
    <row r="2772" spans="2:11" s="511" customFormat="1" hidden="1" x14ac:dyDescent="0.25">
      <c r="B2772" s="266">
        <v>1065</v>
      </c>
      <c r="C2772" s="207">
        <v>44305</v>
      </c>
      <c r="D2772" s="206" t="s">
        <v>5627</v>
      </c>
      <c r="E2772" s="206"/>
      <c r="F2772" s="206" t="s">
        <v>5658</v>
      </c>
      <c r="G2772" s="208" t="s">
        <v>1885</v>
      </c>
      <c r="H2772" s="313"/>
      <c r="I2772" s="209">
        <v>28000</v>
      </c>
      <c r="J2772" s="444">
        <f t="shared" si="45"/>
        <v>18517635</v>
      </c>
      <c r="K2772" s="212" t="s">
        <v>3267</v>
      </c>
    </row>
    <row r="2773" spans="2:11" s="511" customFormat="1" hidden="1" x14ac:dyDescent="0.25">
      <c r="B2773" s="266">
        <v>1066</v>
      </c>
      <c r="C2773" s="207">
        <v>44305</v>
      </c>
      <c r="D2773" s="206" t="s">
        <v>5628</v>
      </c>
      <c r="E2773" s="206"/>
      <c r="F2773" s="206" t="s">
        <v>5659</v>
      </c>
      <c r="G2773" s="208" t="s">
        <v>2951</v>
      </c>
      <c r="H2773" s="313"/>
      <c r="I2773" s="209">
        <v>680167</v>
      </c>
      <c r="J2773" s="444">
        <f t="shared" si="45"/>
        <v>17837468</v>
      </c>
      <c r="K2773" s="212" t="s">
        <v>3267</v>
      </c>
    </row>
    <row r="2774" spans="2:11" s="511" customFormat="1" hidden="1" x14ac:dyDescent="0.25">
      <c r="B2774" s="266">
        <v>1067</v>
      </c>
      <c r="C2774" s="207">
        <v>44305</v>
      </c>
      <c r="D2774" s="206" t="s">
        <v>5629</v>
      </c>
      <c r="E2774" s="206"/>
      <c r="F2774" s="206" t="s">
        <v>5660</v>
      </c>
      <c r="G2774" s="208" t="s">
        <v>561</v>
      </c>
      <c r="H2774" s="313"/>
      <c r="I2774" s="209">
        <v>20000</v>
      </c>
      <c r="J2774" s="444">
        <f t="shared" si="45"/>
        <v>17817468</v>
      </c>
      <c r="K2774" s="212" t="s">
        <v>3267</v>
      </c>
    </row>
    <row r="2775" spans="2:11" s="511" customFormat="1" hidden="1" x14ac:dyDescent="0.25">
      <c r="B2775" s="266">
        <v>1068</v>
      </c>
      <c r="C2775" s="207">
        <v>44305</v>
      </c>
      <c r="D2775" s="206" t="s">
        <v>5943</v>
      </c>
      <c r="E2775" s="206"/>
      <c r="F2775" s="206" t="s">
        <v>5661</v>
      </c>
      <c r="G2775" s="208" t="s">
        <v>4218</v>
      </c>
      <c r="H2775" s="313"/>
      <c r="I2775" s="209">
        <v>856500</v>
      </c>
      <c r="J2775" s="444">
        <f t="shared" si="45"/>
        <v>16960968</v>
      </c>
      <c r="K2775" s="212" t="s">
        <v>3267</v>
      </c>
    </row>
    <row r="2776" spans="2:11" s="511" customFormat="1" hidden="1" x14ac:dyDescent="0.25">
      <c r="B2776" s="266">
        <v>1069</v>
      </c>
      <c r="C2776" s="207">
        <v>44305</v>
      </c>
      <c r="D2776" s="206" t="s">
        <v>5630</v>
      </c>
      <c r="E2776" s="206"/>
      <c r="F2776" s="206" t="s">
        <v>5662</v>
      </c>
      <c r="G2776" s="208" t="s">
        <v>4806</v>
      </c>
      <c r="H2776" s="313"/>
      <c r="I2776" s="209">
        <v>314216</v>
      </c>
      <c r="J2776" s="444">
        <f t="shared" si="45"/>
        <v>16646752</v>
      </c>
      <c r="K2776" s="212" t="s">
        <v>3267</v>
      </c>
    </row>
    <row r="2777" spans="2:11" s="511" customFormat="1" hidden="1" x14ac:dyDescent="0.25">
      <c r="B2777" s="266">
        <v>1070</v>
      </c>
      <c r="C2777" s="207">
        <v>44305</v>
      </c>
      <c r="D2777" s="206" t="s">
        <v>5631</v>
      </c>
      <c r="E2777" s="206"/>
      <c r="F2777" s="206" t="s">
        <v>5663</v>
      </c>
      <c r="G2777" s="208" t="s">
        <v>420</v>
      </c>
      <c r="H2777" s="313"/>
      <c r="I2777" s="209">
        <v>1434000</v>
      </c>
      <c r="J2777" s="444">
        <f t="shared" si="45"/>
        <v>15212752</v>
      </c>
      <c r="K2777" s="441" t="s">
        <v>3267</v>
      </c>
    </row>
    <row r="2778" spans="2:11" s="511" customFormat="1" hidden="1" x14ac:dyDescent="0.25">
      <c r="B2778" s="266">
        <v>1071</v>
      </c>
      <c r="C2778" s="207">
        <v>44305</v>
      </c>
      <c r="D2778" s="206" t="s">
        <v>5654</v>
      </c>
      <c r="E2778" s="206" t="s">
        <v>5664</v>
      </c>
      <c r="F2778" s="206"/>
      <c r="G2778" s="208" t="s">
        <v>787</v>
      </c>
      <c r="H2778" s="313"/>
      <c r="I2778" s="209">
        <v>1500000</v>
      </c>
      <c r="J2778" s="444">
        <f t="shared" si="45"/>
        <v>13712752</v>
      </c>
      <c r="K2778" s="441" t="s">
        <v>5703</v>
      </c>
    </row>
    <row r="2779" spans="2:11" s="511" customFormat="1" hidden="1" x14ac:dyDescent="0.25">
      <c r="B2779" s="266">
        <v>1072</v>
      </c>
      <c r="C2779" s="207">
        <v>44305</v>
      </c>
      <c r="D2779" s="206" t="s">
        <v>5655</v>
      </c>
      <c r="E2779" s="206" t="s">
        <v>5665</v>
      </c>
      <c r="F2779" s="206"/>
      <c r="G2779" s="208" t="s">
        <v>2320</v>
      </c>
      <c r="H2779" s="313"/>
      <c r="I2779" s="209">
        <v>1200000</v>
      </c>
      <c r="J2779" s="444">
        <f t="shared" si="45"/>
        <v>12512752</v>
      </c>
      <c r="K2779" s="441" t="s">
        <v>5709</v>
      </c>
    </row>
    <row r="2780" spans="2:11" s="511" customFormat="1" hidden="1" x14ac:dyDescent="0.25">
      <c r="B2780" s="266">
        <v>1073</v>
      </c>
      <c r="C2780" s="207">
        <v>44306</v>
      </c>
      <c r="D2780" s="206" t="s">
        <v>5633</v>
      </c>
      <c r="E2780" s="206" t="s">
        <v>5666</v>
      </c>
      <c r="F2780" s="206"/>
      <c r="G2780" s="208" t="s">
        <v>681</v>
      </c>
      <c r="H2780" s="313"/>
      <c r="I2780" s="209">
        <v>256000</v>
      </c>
      <c r="J2780" s="444">
        <f t="shared" si="45"/>
        <v>12256752</v>
      </c>
      <c r="K2780" s="441" t="s">
        <v>5635</v>
      </c>
    </row>
    <row r="2781" spans="2:11" s="511" customFormat="1" hidden="1" x14ac:dyDescent="0.25">
      <c r="B2781" s="266">
        <v>1074</v>
      </c>
      <c r="C2781" s="207">
        <v>44307</v>
      </c>
      <c r="D2781" s="206" t="s">
        <v>5632</v>
      </c>
      <c r="E2781" s="206"/>
      <c r="F2781" s="206" t="s">
        <v>5667</v>
      </c>
      <c r="G2781" s="208" t="s">
        <v>2262</v>
      </c>
      <c r="H2781" s="313"/>
      <c r="I2781" s="209">
        <v>757500</v>
      </c>
      <c r="J2781" s="444">
        <f t="shared" si="45"/>
        <v>11499252</v>
      </c>
      <c r="K2781" s="441" t="s">
        <v>3267</v>
      </c>
    </row>
    <row r="2782" spans="2:11" s="511" customFormat="1" hidden="1" x14ac:dyDescent="0.25">
      <c r="B2782" s="266">
        <v>1075</v>
      </c>
      <c r="C2782" s="207">
        <v>44308</v>
      </c>
      <c r="D2782" s="206" t="s">
        <v>5634</v>
      </c>
      <c r="E2782" s="206"/>
      <c r="F2782" s="206"/>
      <c r="G2782" s="208" t="s">
        <v>681</v>
      </c>
      <c r="H2782" s="313">
        <v>256000</v>
      </c>
      <c r="I2782" s="209"/>
      <c r="J2782" s="444">
        <f t="shared" si="45"/>
        <v>11755252</v>
      </c>
      <c r="K2782" s="441" t="s">
        <v>5636</v>
      </c>
    </row>
    <row r="2783" spans="2:11" s="511" customFormat="1" hidden="1" x14ac:dyDescent="0.25">
      <c r="B2783" s="266">
        <v>1076</v>
      </c>
      <c r="C2783" s="207">
        <v>44308</v>
      </c>
      <c r="D2783" s="206" t="s">
        <v>5638</v>
      </c>
      <c r="E2783" s="206"/>
      <c r="F2783" s="206" t="s">
        <v>5668</v>
      </c>
      <c r="G2783" s="208" t="s">
        <v>681</v>
      </c>
      <c r="H2783" s="313"/>
      <c r="I2783" s="209">
        <v>256000</v>
      </c>
      <c r="J2783" s="444">
        <f t="shared" ref="J2783:J2846" si="46">J2782+H2783-I2783</f>
        <v>11499252</v>
      </c>
      <c r="K2783" s="441" t="s">
        <v>3267</v>
      </c>
    </row>
    <row r="2784" spans="2:11" s="511" customFormat="1" hidden="1" x14ac:dyDescent="0.25">
      <c r="B2784" s="266">
        <v>1077</v>
      </c>
      <c r="C2784" s="207">
        <v>44308</v>
      </c>
      <c r="D2784" s="206" t="s">
        <v>5639</v>
      </c>
      <c r="E2784" s="206"/>
      <c r="F2784" s="206" t="s">
        <v>5669</v>
      </c>
      <c r="G2784" s="208" t="s">
        <v>1885</v>
      </c>
      <c r="H2784" s="313"/>
      <c r="I2784" s="209">
        <v>48902</v>
      </c>
      <c r="J2784" s="444">
        <f t="shared" si="46"/>
        <v>11450350</v>
      </c>
      <c r="K2784" s="441" t="s">
        <v>3267</v>
      </c>
    </row>
    <row r="2785" spans="1:242" hidden="1" x14ac:dyDescent="0.25">
      <c r="B2785" s="266">
        <v>1078</v>
      </c>
      <c r="C2785" s="207">
        <v>44310</v>
      </c>
      <c r="D2785" s="206" t="s">
        <v>5640</v>
      </c>
      <c r="E2785" s="206"/>
      <c r="F2785" s="206" t="s">
        <v>5670</v>
      </c>
      <c r="G2785" s="208" t="s">
        <v>5459</v>
      </c>
      <c r="H2785" s="313"/>
      <c r="I2785" s="209">
        <v>5219226</v>
      </c>
      <c r="J2785" s="444">
        <f t="shared" si="46"/>
        <v>6231124</v>
      </c>
      <c r="K2785" s="441" t="s">
        <v>3267</v>
      </c>
    </row>
    <row r="2786" spans="1:242" hidden="1" x14ac:dyDescent="0.25">
      <c r="B2786" s="266">
        <v>1079</v>
      </c>
      <c r="C2786" s="207">
        <v>44310</v>
      </c>
      <c r="D2786" s="206" t="s">
        <v>5641</v>
      </c>
      <c r="E2786" s="206"/>
      <c r="F2786" s="206" t="s">
        <v>5671</v>
      </c>
      <c r="G2786" s="208" t="s">
        <v>4805</v>
      </c>
      <c r="H2786" s="313"/>
      <c r="I2786" s="209">
        <v>1750000</v>
      </c>
      <c r="J2786" s="444">
        <f t="shared" si="46"/>
        <v>4481124</v>
      </c>
      <c r="K2786" s="441" t="s">
        <v>3267</v>
      </c>
    </row>
    <row r="2787" spans="1:242" hidden="1" x14ac:dyDescent="0.25">
      <c r="B2787" s="266">
        <v>1080</v>
      </c>
      <c r="C2787" s="207">
        <v>44310</v>
      </c>
      <c r="D2787" s="206" t="s">
        <v>5642</v>
      </c>
      <c r="E2787" s="206"/>
      <c r="F2787" s="206" t="s">
        <v>5672</v>
      </c>
      <c r="G2787" s="208" t="s">
        <v>1816</v>
      </c>
      <c r="H2787" s="313"/>
      <c r="I2787" s="209">
        <v>1035000</v>
      </c>
      <c r="J2787" s="444">
        <f t="shared" si="46"/>
        <v>3446124</v>
      </c>
      <c r="K2787" s="441" t="s">
        <v>3267</v>
      </c>
    </row>
    <row r="2788" spans="1:242" hidden="1" x14ac:dyDescent="0.25">
      <c r="B2788" s="266">
        <v>1081</v>
      </c>
      <c r="C2788" s="207">
        <v>44310</v>
      </c>
      <c r="D2788" s="206" t="s">
        <v>5644</v>
      </c>
      <c r="E2788" s="206"/>
      <c r="F2788" s="206" t="s">
        <v>3261</v>
      </c>
      <c r="G2788" s="208" t="s">
        <v>1885</v>
      </c>
      <c r="H2788" s="313"/>
      <c r="I2788" s="209">
        <v>110500</v>
      </c>
      <c r="J2788" s="444">
        <f t="shared" si="46"/>
        <v>3335624</v>
      </c>
      <c r="K2788" s="441" t="s">
        <v>3267</v>
      </c>
    </row>
    <row r="2789" spans="1:242" hidden="1" x14ac:dyDescent="0.25">
      <c r="B2789" s="266">
        <v>1082</v>
      </c>
      <c r="C2789" s="207">
        <v>44310</v>
      </c>
      <c r="D2789" s="206" t="s">
        <v>5645</v>
      </c>
      <c r="E2789" s="206"/>
      <c r="F2789" s="206" t="s">
        <v>3256</v>
      </c>
      <c r="G2789" s="208" t="s">
        <v>1885</v>
      </c>
      <c r="H2789" s="313"/>
      <c r="I2789" s="209">
        <v>51600</v>
      </c>
      <c r="J2789" s="444">
        <f t="shared" si="46"/>
        <v>3284024</v>
      </c>
      <c r="K2789" s="441" t="s">
        <v>3267</v>
      </c>
    </row>
    <row r="2790" spans="1:242" hidden="1" x14ac:dyDescent="0.25">
      <c r="B2790" s="266">
        <v>1083</v>
      </c>
      <c r="C2790" s="207">
        <v>44310</v>
      </c>
      <c r="D2790" s="206" t="s">
        <v>5646</v>
      </c>
      <c r="E2790" s="206"/>
      <c r="F2790" s="206" t="s">
        <v>3257</v>
      </c>
      <c r="G2790" s="208" t="s">
        <v>1885</v>
      </c>
      <c r="H2790" s="313"/>
      <c r="I2790" s="209">
        <v>28400</v>
      </c>
      <c r="J2790" s="444">
        <f t="shared" si="46"/>
        <v>3255624</v>
      </c>
      <c r="K2790" s="441" t="s">
        <v>3267</v>
      </c>
    </row>
    <row r="2791" spans="1:242" hidden="1" x14ac:dyDescent="0.25">
      <c r="B2791" s="266">
        <v>1084</v>
      </c>
      <c r="C2791" s="207">
        <v>44310</v>
      </c>
      <c r="D2791" s="206" t="s">
        <v>5647</v>
      </c>
      <c r="E2791" s="206"/>
      <c r="F2791" s="206" t="s">
        <v>3253</v>
      </c>
      <c r="G2791" s="208" t="s">
        <v>1885</v>
      </c>
      <c r="H2791" s="313"/>
      <c r="I2791" s="209">
        <v>50700</v>
      </c>
      <c r="J2791" s="444">
        <f t="shared" si="46"/>
        <v>3204924</v>
      </c>
      <c r="K2791" s="441" t="s">
        <v>3267</v>
      </c>
    </row>
    <row r="2792" spans="1:242" hidden="1" x14ac:dyDescent="0.25">
      <c r="B2792" s="266">
        <v>1085</v>
      </c>
      <c r="C2792" s="207">
        <v>44310</v>
      </c>
      <c r="D2792" s="206" t="s">
        <v>5643</v>
      </c>
      <c r="E2792" s="206"/>
      <c r="F2792" s="206" t="s">
        <v>3276</v>
      </c>
      <c r="G2792" s="208" t="s">
        <v>1885</v>
      </c>
      <c r="H2792" s="313"/>
      <c r="I2792" s="209">
        <v>34200</v>
      </c>
      <c r="J2792" s="444">
        <f t="shared" si="46"/>
        <v>3170724</v>
      </c>
      <c r="K2792" s="441" t="s">
        <v>3267</v>
      </c>
    </row>
    <row r="2793" spans="1:242" hidden="1" x14ac:dyDescent="0.25">
      <c r="B2793" s="266">
        <v>1086</v>
      </c>
      <c r="C2793" s="207">
        <v>44310</v>
      </c>
      <c r="D2793" s="206" t="s">
        <v>5648</v>
      </c>
      <c r="E2793" s="206"/>
      <c r="F2793" s="206" t="s">
        <v>3279</v>
      </c>
      <c r="G2793" s="208" t="s">
        <v>1885</v>
      </c>
      <c r="H2793" s="313"/>
      <c r="I2793" s="209">
        <v>38000</v>
      </c>
      <c r="J2793" s="444">
        <f t="shared" si="46"/>
        <v>3132724</v>
      </c>
      <c r="K2793" s="441" t="s">
        <v>3267</v>
      </c>
    </row>
    <row r="2794" spans="1:242" hidden="1" x14ac:dyDescent="0.25">
      <c r="B2794" s="266">
        <v>1087</v>
      </c>
      <c r="C2794" s="207">
        <v>44310</v>
      </c>
      <c r="D2794" s="206" t="s">
        <v>5649</v>
      </c>
      <c r="E2794" s="206"/>
      <c r="F2794" s="206" t="s">
        <v>3266</v>
      </c>
      <c r="G2794" s="208" t="s">
        <v>3306</v>
      </c>
      <c r="H2794" s="313"/>
      <c r="I2794" s="209">
        <v>240000</v>
      </c>
      <c r="J2794" s="444">
        <f t="shared" si="46"/>
        <v>2892724</v>
      </c>
      <c r="K2794" s="441" t="s">
        <v>3267</v>
      </c>
    </row>
    <row r="2795" spans="1:242" hidden="1" x14ac:dyDescent="0.25">
      <c r="B2795" s="266">
        <v>1088</v>
      </c>
      <c r="C2795" s="207">
        <v>44310</v>
      </c>
      <c r="D2795" s="206" t="s">
        <v>5650</v>
      </c>
      <c r="E2795" s="206"/>
      <c r="F2795" s="206" t="s">
        <v>3282</v>
      </c>
      <c r="G2795" s="208" t="s">
        <v>561</v>
      </c>
      <c r="H2795" s="313"/>
      <c r="I2795" s="209">
        <v>20000</v>
      </c>
      <c r="J2795" s="444">
        <f t="shared" si="46"/>
        <v>2872724</v>
      </c>
      <c r="K2795" s="441" t="s">
        <v>3267</v>
      </c>
    </row>
    <row r="2796" spans="1:242" hidden="1" x14ac:dyDescent="0.25">
      <c r="B2796" s="266">
        <v>1089</v>
      </c>
      <c r="C2796" s="207">
        <v>44310</v>
      </c>
      <c r="D2796" s="206" t="s">
        <v>5652</v>
      </c>
      <c r="E2796" s="206"/>
      <c r="F2796" s="206"/>
      <c r="G2796" s="208" t="s">
        <v>561</v>
      </c>
      <c r="H2796" s="313">
        <v>465000</v>
      </c>
      <c r="I2796" s="209"/>
      <c r="J2796" s="444">
        <f t="shared" si="46"/>
        <v>3337724</v>
      </c>
      <c r="K2796" s="441" t="s">
        <v>5673</v>
      </c>
    </row>
    <row r="2797" spans="1:242" hidden="1" x14ac:dyDescent="0.25">
      <c r="B2797" s="266">
        <v>1090</v>
      </c>
      <c r="C2797" s="207">
        <v>44310</v>
      </c>
      <c r="D2797" s="206" t="s">
        <v>5653</v>
      </c>
      <c r="E2797" s="206"/>
      <c r="F2797" s="206" t="s">
        <v>3255</v>
      </c>
      <c r="G2797" s="208" t="s">
        <v>561</v>
      </c>
      <c r="H2797" s="313"/>
      <c r="I2797" s="209">
        <v>465000</v>
      </c>
      <c r="J2797" s="444">
        <f t="shared" si="46"/>
        <v>2872724</v>
      </c>
      <c r="K2797" s="441" t="s">
        <v>3267</v>
      </c>
    </row>
    <row r="2798" spans="1:242" s="566" customFormat="1" hidden="1" x14ac:dyDescent="0.25">
      <c r="A2798" s="488"/>
      <c r="B2798" s="491">
        <v>1091</v>
      </c>
      <c r="C2798" s="428">
        <v>44312</v>
      </c>
      <c r="D2798" s="429" t="s">
        <v>5675</v>
      </c>
      <c r="E2798" s="429"/>
      <c r="F2798" s="429"/>
      <c r="G2798" s="430"/>
      <c r="H2798" s="577">
        <v>17487276</v>
      </c>
      <c r="I2798" s="581"/>
      <c r="J2798" s="444">
        <f t="shared" si="46"/>
        <v>20360000</v>
      </c>
      <c r="K2798" s="485" t="s">
        <v>3695</v>
      </c>
      <c r="L2798" s="530"/>
      <c r="M2798" s="488"/>
      <c r="N2798" s="530"/>
      <c r="O2798" s="530"/>
      <c r="P2798" s="530"/>
      <c r="Q2798" s="530"/>
      <c r="R2798" s="530"/>
      <c r="S2798" s="530"/>
      <c r="T2798" s="530"/>
      <c r="U2798" s="530"/>
      <c r="V2798" s="530"/>
      <c r="W2798" s="530"/>
      <c r="X2798" s="530"/>
      <c r="Y2798" s="530"/>
      <c r="Z2798" s="530"/>
      <c r="AA2798" s="530"/>
      <c r="AB2798" s="530"/>
      <c r="AC2798" s="530"/>
      <c r="AD2798" s="530"/>
      <c r="AE2798" s="530"/>
      <c r="AF2798" s="530"/>
      <c r="AG2798" s="530"/>
      <c r="AH2798" s="530"/>
      <c r="AI2798" s="530"/>
      <c r="AJ2798" s="488"/>
      <c r="AK2798" s="488"/>
      <c r="AL2798" s="488"/>
      <c r="AM2798" s="488"/>
      <c r="AN2798" s="488"/>
      <c r="AO2798" s="488"/>
      <c r="AP2798" s="488"/>
      <c r="AQ2798" s="488"/>
      <c r="AR2798" s="488"/>
      <c r="AS2798" s="488"/>
      <c r="AT2798" s="488"/>
      <c r="AU2798" s="488"/>
      <c r="AV2798" s="488"/>
      <c r="AW2798" s="488"/>
      <c r="AX2798" s="488"/>
      <c r="AY2798" s="488"/>
      <c r="AZ2798" s="488"/>
      <c r="BA2798" s="488"/>
      <c r="BB2798" s="488"/>
      <c r="BC2798" s="488"/>
      <c r="BD2798" s="488"/>
      <c r="BE2798" s="488"/>
      <c r="BF2798" s="488"/>
      <c r="BG2798" s="488"/>
      <c r="BH2798" s="488"/>
      <c r="BI2798" s="488"/>
      <c r="BJ2798" s="488"/>
      <c r="BK2798" s="488"/>
      <c r="BL2798" s="488"/>
      <c r="BM2798" s="488"/>
      <c r="BN2798" s="488"/>
      <c r="BO2798" s="488"/>
      <c r="BP2798" s="488"/>
      <c r="BQ2798" s="488"/>
      <c r="BR2798" s="488"/>
      <c r="BS2798" s="488"/>
      <c r="BT2798" s="488"/>
      <c r="BU2798" s="488"/>
      <c r="BV2798" s="488"/>
      <c r="BW2798" s="488"/>
      <c r="BX2798" s="488"/>
      <c r="BY2798" s="488"/>
      <c r="BZ2798" s="488"/>
      <c r="CA2798" s="488"/>
      <c r="CB2798" s="488"/>
      <c r="CC2798" s="488"/>
      <c r="CD2798" s="488"/>
      <c r="CE2798" s="488"/>
      <c r="CF2798" s="488"/>
      <c r="CG2798" s="488"/>
      <c r="CH2798" s="488"/>
      <c r="CI2798" s="488"/>
      <c r="CJ2798" s="488"/>
      <c r="CK2798" s="488"/>
      <c r="CL2798" s="488"/>
      <c r="CM2798" s="488"/>
      <c r="CN2798" s="488"/>
      <c r="CO2798" s="488"/>
      <c r="CP2798" s="488"/>
      <c r="CQ2798" s="488"/>
      <c r="CR2798" s="488"/>
      <c r="CS2798" s="488"/>
      <c r="CT2798" s="488"/>
      <c r="CU2798" s="488"/>
      <c r="CV2798" s="488"/>
      <c r="CW2798" s="488"/>
      <c r="CX2798" s="488"/>
      <c r="CY2798" s="488"/>
      <c r="CZ2798" s="488"/>
      <c r="DA2798" s="488"/>
      <c r="DB2798" s="488"/>
      <c r="DC2798" s="488"/>
      <c r="DD2798" s="488"/>
      <c r="DE2798" s="488"/>
      <c r="DF2798" s="488"/>
      <c r="DG2798" s="488"/>
      <c r="DH2798" s="488"/>
      <c r="DI2798" s="488"/>
      <c r="DJ2798" s="488"/>
      <c r="DK2798" s="488"/>
      <c r="DL2798" s="488"/>
      <c r="DM2798" s="488"/>
      <c r="DN2798" s="488"/>
      <c r="DO2798" s="488"/>
      <c r="DP2798" s="488"/>
      <c r="DQ2798" s="488"/>
      <c r="DR2798" s="488"/>
      <c r="DS2798" s="488"/>
      <c r="DT2798" s="488"/>
      <c r="DU2798" s="488"/>
      <c r="DV2798" s="488"/>
      <c r="DW2798" s="488"/>
      <c r="DX2798" s="488"/>
      <c r="DY2798" s="488"/>
      <c r="DZ2798" s="488"/>
      <c r="EA2798" s="488"/>
      <c r="EB2798" s="488"/>
      <c r="EC2798" s="488"/>
      <c r="ED2798" s="488"/>
      <c r="EE2798" s="488"/>
      <c r="EF2798" s="488"/>
      <c r="EG2798" s="488"/>
      <c r="EH2798" s="488"/>
      <c r="EI2798" s="488"/>
      <c r="EJ2798" s="488"/>
      <c r="EK2798" s="488"/>
      <c r="EL2798" s="488"/>
      <c r="EM2798" s="488"/>
      <c r="EN2798" s="488"/>
      <c r="EO2798" s="488"/>
      <c r="EP2798" s="488"/>
      <c r="EQ2798" s="488"/>
      <c r="ER2798" s="488"/>
      <c r="ES2798" s="488"/>
      <c r="ET2798" s="488"/>
      <c r="EU2798" s="488"/>
      <c r="EV2798" s="488"/>
      <c r="EW2798" s="488"/>
      <c r="EX2798" s="488"/>
      <c r="EY2798" s="488"/>
      <c r="EZ2798" s="488"/>
      <c r="FA2798" s="488"/>
      <c r="FB2798" s="488"/>
      <c r="FC2798" s="488"/>
      <c r="FD2798" s="488"/>
      <c r="FE2798" s="488"/>
      <c r="FF2798" s="488"/>
      <c r="FG2798" s="488"/>
      <c r="FH2798" s="488"/>
      <c r="FI2798" s="488"/>
      <c r="FJ2798" s="488"/>
      <c r="FK2798" s="488"/>
      <c r="FL2798" s="488"/>
      <c r="FM2798" s="488"/>
      <c r="FN2798" s="488"/>
      <c r="FO2798" s="488"/>
      <c r="FP2798" s="488"/>
      <c r="FQ2798" s="488"/>
      <c r="FR2798" s="488"/>
      <c r="FS2798" s="488"/>
      <c r="FT2798" s="488"/>
      <c r="FU2798" s="488"/>
      <c r="FV2798" s="488"/>
      <c r="FW2798" s="488"/>
      <c r="FX2798" s="488"/>
      <c r="FY2798" s="488"/>
      <c r="FZ2798" s="488"/>
      <c r="GA2798" s="488"/>
      <c r="GB2798" s="488"/>
      <c r="GC2798" s="488"/>
      <c r="GD2798" s="488"/>
      <c r="GE2798" s="488"/>
      <c r="GF2798" s="488"/>
      <c r="GG2798" s="488"/>
      <c r="GH2798" s="488"/>
      <c r="GI2798" s="488"/>
      <c r="GJ2798" s="488"/>
      <c r="GK2798" s="488"/>
      <c r="GL2798" s="488"/>
      <c r="GM2798" s="488"/>
      <c r="GN2798" s="488"/>
      <c r="GO2798" s="488"/>
      <c r="GP2798" s="488"/>
      <c r="GQ2798" s="488"/>
      <c r="GR2798" s="488"/>
      <c r="GS2798" s="488"/>
      <c r="GT2798" s="488"/>
      <c r="GU2798" s="488"/>
      <c r="GV2798" s="488"/>
      <c r="GW2798" s="488"/>
      <c r="GX2798" s="488"/>
      <c r="GY2798" s="488"/>
      <c r="GZ2798" s="488"/>
      <c r="HA2798" s="488"/>
      <c r="HB2798" s="488"/>
      <c r="HC2798" s="488"/>
      <c r="HD2798" s="488"/>
      <c r="HE2798" s="488"/>
      <c r="HF2798" s="488"/>
      <c r="HG2798" s="488"/>
      <c r="HH2798" s="488"/>
      <c r="HI2798" s="488"/>
      <c r="HJ2798" s="488"/>
      <c r="HK2798" s="488"/>
      <c r="HL2798" s="488"/>
      <c r="HM2798" s="488"/>
      <c r="HN2798" s="488"/>
      <c r="HO2798" s="488"/>
      <c r="HP2798" s="488"/>
      <c r="HQ2798" s="488"/>
      <c r="HR2798" s="488"/>
      <c r="HS2798" s="488"/>
      <c r="HT2798" s="488"/>
      <c r="HU2798" s="488"/>
      <c r="HV2798" s="488"/>
      <c r="HW2798" s="488"/>
      <c r="HX2798" s="488"/>
      <c r="HY2798" s="488"/>
      <c r="HZ2798" s="488"/>
      <c r="IA2798" s="488"/>
      <c r="IB2798" s="488"/>
      <c r="IC2798" s="488"/>
      <c r="ID2798" s="488"/>
      <c r="IE2798" s="488"/>
      <c r="IF2798" s="488"/>
      <c r="IG2798" s="488"/>
      <c r="IH2798" s="488"/>
    </row>
    <row r="2799" spans="1:242" hidden="1" x14ac:dyDescent="0.25">
      <c r="B2799" s="266">
        <v>1092</v>
      </c>
      <c r="C2799" s="207">
        <v>44312</v>
      </c>
      <c r="D2799" s="206" t="s">
        <v>5676</v>
      </c>
      <c r="E2799" s="206"/>
      <c r="F2799" s="206" t="s">
        <v>3259</v>
      </c>
      <c r="G2799" s="208" t="s">
        <v>1611</v>
      </c>
      <c r="H2799" s="313"/>
      <c r="I2799" s="209">
        <v>24000</v>
      </c>
      <c r="J2799" s="444">
        <f t="shared" si="46"/>
        <v>20336000</v>
      </c>
      <c r="K2799" s="441" t="s">
        <v>3267</v>
      </c>
    </row>
    <row r="2800" spans="1:242" hidden="1" x14ac:dyDescent="0.25">
      <c r="B2800" s="266">
        <v>1093</v>
      </c>
      <c r="C2800" s="207">
        <v>44312</v>
      </c>
      <c r="D2800" s="206" t="s">
        <v>5689</v>
      </c>
      <c r="E2800" s="206" t="s">
        <v>5690</v>
      </c>
      <c r="F2800" s="206"/>
      <c r="G2800" s="208" t="s">
        <v>3204</v>
      </c>
      <c r="H2800" s="313"/>
      <c r="I2800" s="209">
        <v>800000</v>
      </c>
      <c r="J2800" s="444">
        <f t="shared" si="46"/>
        <v>19536000</v>
      </c>
      <c r="K2800" s="441" t="s">
        <v>5693</v>
      </c>
    </row>
    <row r="2801" spans="2:11" s="511" customFormat="1" hidden="1" x14ac:dyDescent="0.25">
      <c r="B2801" s="266">
        <v>1094</v>
      </c>
      <c r="C2801" s="207">
        <v>44313</v>
      </c>
      <c r="D2801" s="206" t="s">
        <v>5677</v>
      </c>
      <c r="E2801" s="206"/>
      <c r="F2801" s="206" t="s">
        <v>3260</v>
      </c>
      <c r="G2801" s="208" t="s">
        <v>420</v>
      </c>
      <c r="H2801" s="313"/>
      <c r="I2801" s="209">
        <v>1094800</v>
      </c>
      <c r="J2801" s="444">
        <f t="shared" si="46"/>
        <v>18441200</v>
      </c>
      <c r="K2801" s="441" t="s">
        <v>3267</v>
      </c>
    </row>
    <row r="2802" spans="2:11" s="511" customFormat="1" hidden="1" x14ac:dyDescent="0.25">
      <c r="B2802" s="266">
        <v>1095</v>
      </c>
      <c r="C2802" s="207">
        <v>44317</v>
      </c>
      <c r="D2802" s="206" t="s">
        <v>5678</v>
      </c>
      <c r="E2802" s="206"/>
      <c r="F2802" s="206" t="s">
        <v>3286</v>
      </c>
      <c r="G2802" s="208" t="s">
        <v>5679</v>
      </c>
      <c r="H2802" s="313"/>
      <c r="I2802" s="209">
        <v>71400</v>
      </c>
      <c r="J2802" s="444">
        <f t="shared" si="46"/>
        <v>18369800</v>
      </c>
      <c r="K2802" s="441" t="s">
        <v>3267</v>
      </c>
    </row>
    <row r="2803" spans="2:11" s="511" customFormat="1" hidden="1" x14ac:dyDescent="0.25">
      <c r="B2803" s="266">
        <v>1096</v>
      </c>
      <c r="C2803" s="207">
        <v>44317</v>
      </c>
      <c r="D2803" s="206" t="s">
        <v>5680</v>
      </c>
      <c r="E2803" s="206"/>
      <c r="F2803" s="206" t="s">
        <v>3258</v>
      </c>
      <c r="G2803" s="208" t="s">
        <v>5679</v>
      </c>
      <c r="H2803" s="313"/>
      <c r="I2803" s="209">
        <v>29400</v>
      </c>
      <c r="J2803" s="444">
        <f t="shared" si="46"/>
        <v>18340400</v>
      </c>
      <c r="K2803" s="441" t="s">
        <v>3267</v>
      </c>
    </row>
    <row r="2804" spans="2:11" s="511" customFormat="1" hidden="1" x14ac:dyDescent="0.25">
      <c r="B2804" s="266">
        <v>1097</v>
      </c>
      <c r="C2804" s="207">
        <v>44317</v>
      </c>
      <c r="D2804" s="206" t="s">
        <v>5681</v>
      </c>
      <c r="E2804" s="206"/>
      <c r="F2804" s="206" t="s">
        <v>3289</v>
      </c>
      <c r="G2804" s="208" t="s">
        <v>5679</v>
      </c>
      <c r="H2804" s="313"/>
      <c r="I2804" s="209">
        <v>66400</v>
      </c>
      <c r="J2804" s="444">
        <f t="shared" si="46"/>
        <v>18274000</v>
      </c>
      <c r="K2804" s="441" t="s">
        <v>3267</v>
      </c>
    </row>
    <row r="2805" spans="2:11" s="511" customFormat="1" hidden="1" x14ac:dyDescent="0.25">
      <c r="B2805" s="266">
        <v>1098</v>
      </c>
      <c r="C2805" s="207">
        <v>44317</v>
      </c>
      <c r="D2805" s="206" t="s">
        <v>5682</v>
      </c>
      <c r="E2805" s="206"/>
      <c r="F2805" s="206" t="s">
        <v>5700</v>
      </c>
      <c r="G2805" s="208" t="s">
        <v>5679</v>
      </c>
      <c r="H2805" s="313"/>
      <c r="I2805" s="209">
        <v>78600</v>
      </c>
      <c r="J2805" s="444">
        <f t="shared" si="46"/>
        <v>18195400</v>
      </c>
      <c r="K2805" s="441" t="s">
        <v>3267</v>
      </c>
    </row>
    <row r="2806" spans="2:11" s="511" customFormat="1" hidden="1" x14ac:dyDescent="0.25">
      <c r="B2806" s="266">
        <v>1099</v>
      </c>
      <c r="C2806" s="207">
        <v>44317</v>
      </c>
      <c r="D2806" s="206" t="s">
        <v>5683</v>
      </c>
      <c r="E2806" s="206"/>
      <c r="F2806" s="206" t="s">
        <v>3299</v>
      </c>
      <c r="G2806" s="208" t="s">
        <v>5679</v>
      </c>
      <c r="H2806" s="313"/>
      <c r="I2806" s="209">
        <v>72700</v>
      </c>
      <c r="J2806" s="444">
        <f t="shared" si="46"/>
        <v>18122700</v>
      </c>
      <c r="K2806" s="441" t="s">
        <v>3267</v>
      </c>
    </row>
    <row r="2807" spans="2:11" s="511" customFormat="1" hidden="1" x14ac:dyDescent="0.25">
      <c r="B2807" s="266">
        <v>1100</v>
      </c>
      <c r="C2807" s="207">
        <v>44317</v>
      </c>
      <c r="D2807" s="206" t="s">
        <v>5684</v>
      </c>
      <c r="E2807" s="206"/>
      <c r="F2807" s="206"/>
      <c r="G2807" s="208" t="s">
        <v>1611</v>
      </c>
      <c r="H2807" s="313">
        <v>1430000</v>
      </c>
      <c r="I2807" s="209"/>
      <c r="J2807" s="444">
        <f t="shared" si="46"/>
        <v>19552700</v>
      </c>
      <c r="K2807" s="212" t="s">
        <v>5513</v>
      </c>
    </row>
    <row r="2808" spans="2:11" s="511" customFormat="1" hidden="1" x14ac:dyDescent="0.25">
      <c r="B2808" s="266">
        <v>1101</v>
      </c>
      <c r="C2808" s="207">
        <v>44317</v>
      </c>
      <c r="D2808" s="206" t="s">
        <v>5685</v>
      </c>
      <c r="E2808" s="206"/>
      <c r="F2808" s="206" t="s">
        <v>3302</v>
      </c>
      <c r="G2808" s="208" t="s">
        <v>1611</v>
      </c>
      <c r="H2808" s="313"/>
      <c r="I2808" s="209">
        <v>1545000</v>
      </c>
      <c r="J2808" s="444">
        <f t="shared" si="46"/>
        <v>18007700</v>
      </c>
      <c r="K2808" s="441" t="s">
        <v>3267</v>
      </c>
    </row>
    <row r="2809" spans="2:11" s="511" customFormat="1" hidden="1" x14ac:dyDescent="0.25">
      <c r="B2809" s="266">
        <v>1102</v>
      </c>
      <c r="C2809" s="207">
        <v>44317</v>
      </c>
      <c r="D2809" s="206" t="s">
        <v>5686</v>
      </c>
      <c r="E2809" s="206"/>
      <c r="F2809" s="206" t="s">
        <v>3295</v>
      </c>
      <c r="G2809" s="208" t="s">
        <v>5679</v>
      </c>
      <c r="H2809" s="313"/>
      <c r="I2809" s="209">
        <v>45000</v>
      </c>
      <c r="J2809" s="444">
        <f t="shared" si="46"/>
        <v>17962700</v>
      </c>
      <c r="K2809" s="441" t="s">
        <v>3267</v>
      </c>
    </row>
    <row r="2810" spans="2:11" s="511" customFormat="1" hidden="1" x14ac:dyDescent="0.25">
      <c r="B2810" s="266">
        <v>1103</v>
      </c>
      <c r="C2810" s="207">
        <v>44317</v>
      </c>
      <c r="D2810" s="206" t="s">
        <v>5687</v>
      </c>
      <c r="E2810" s="206"/>
      <c r="F2810" s="206" t="s">
        <v>3305</v>
      </c>
      <c r="G2810" s="208" t="s">
        <v>5679</v>
      </c>
      <c r="H2810" s="313"/>
      <c r="I2810" s="209">
        <v>38000</v>
      </c>
      <c r="J2810" s="444">
        <f t="shared" si="46"/>
        <v>17924700</v>
      </c>
      <c r="K2810" s="441" t="s">
        <v>3267</v>
      </c>
    </row>
    <row r="2811" spans="2:11" s="511" customFormat="1" hidden="1" x14ac:dyDescent="0.25">
      <c r="B2811" s="266">
        <v>1104</v>
      </c>
      <c r="C2811" s="207">
        <v>44317</v>
      </c>
      <c r="D2811" s="206" t="s">
        <v>5688</v>
      </c>
      <c r="E2811" s="206"/>
      <c r="F2811" s="206" t="s">
        <v>3317</v>
      </c>
      <c r="G2811" s="208" t="s">
        <v>4218</v>
      </c>
      <c r="H2811" s="313"/>
      <c r="I2811" s="209">
        <v>570000</v>
      </c>
      <c r="J2811" s="444">
        <f t="shared" si="46"/>
        <v>17354700</v>
      </c>
      <c r="K2811" s="441" t="s">
        <v>3267</v>
      </c>
    </row>
    <row r="2812" spans="2:11" s="511" customFormat="1" hidden="1" x14ac:dyDescent="0.25">
      <c r="B2812" s="266">
        <v>1105</v>
      </c>
      <c r="C2812" s="207">
        <v>44317</v>
      </c>
      <c r="D2812" s="206" t="s">
        <v>5691</v>
      </c>
      <c r="E2812" s="206"/>
      <c r="F2812" s="206"/>
      <c r="G2812" s="208" t="s">
        <v>4804</v>
      </c>
      <c r="H2812" s="313">
        <v>800000</v>
      </c>
      <c r="I2812" s="209"/>
      <c r="J2812" s="444">
        <f t="shared" si="46"/>
        <v>18154700</v>
      </c>
      <c r="K2812" s="212" t="s">
        <v>5694</v>
      </c>
    </row>
    <row r="2813" spans="2:11" s="511" customFormat="1" hidden="1" x14ac:dyDescent="0.25">
      <c r="B2813" s="266">
        <v>1106</v>
      </c>
      <c r="C2813" s="207">
        <v>44317</v>
      </c>
      <c r="D2813" s="206" t="s">
        <v>5695</v>
      </c>
      <c r="E2813" s="206"/>
      <c r="F2813" s="206" t="s">
        <v>5701</v>
      </c>
      <c r="G2813" s="208" t="s">
        <v>4804</v>
      </c>
      <c r="H2813" s="313"/>
      <c r="I2813" s="209">
        <v>724000</v>
      </c>
      <c r="J2813" s="444">
        <f t="shared" si="46"/>
        <v>17430700</v>
      </c>
      <c r="K2813" s="441" t="s">
        <v>3267</v>
      </c>
    </row>
    <row r="2814" spans="2:11" s="511" customFormat="1" hidden="1" x14ac:dyDescent="0.25">
      <c r="B2814" s="266">
        <v>1107</v>
      </c>
      <c r="C2814" s="207">
        <v>44317</v>
      </c>
      <c r="D2814" s="206" t="s">
        <v>5696</v>
      </c>
      <c r="E2814" s="206"/>
      <c r="F2814" s="206"/>
      <c r="G2814" s="208" t="s">
        <v>532</v>
      </c>
      <c r="H2814" s="313">
        <v>1500000</v>
      </c>
      <c r="I2814" s="209"/>
      <c r="J2814" s="444">
        <f t="shared" si="46"/>
        <v>18930700</v>
      </c>
      <c r="K2814" s="212" t="s">
        <v>5704</v>
      </c>
    </row>
    <row r="2815" spans="2:11" s="511" customFormat="1" hidden="1" x14ac:dyDescent="0.25">
      <c r="B2815" s="266">
        <v>1108</v>
      </c>
      <c r="C2815" s="207">
        <v>44317</v>
      </c>
      <c r="D2815" s="206" t="s">
        <v>5697</v>
      </c>
      <c r="E2815" s="206"/>
      <c r="F2815" s="206" t="s">
        <v>3329</v>
      </c>
      <c r="G2815" s="208" t="s">
        <v>532</v>
      </c>
      <c r="H2815" s="313"/>
      <c r="I2815" s="209">
        <v>1279028</v>
      </c>
      <c r="J2815" s="444">
        <f t="shared" si="46"/>
        <v>17651672</v>
      </c>
      <c r="K2815" s="441" t="s">
        <v>3267</v>
      </c>
    </row>
    <row r="2816" spans="2:11" s="511" customFormat="1" hidden="1" x14ac:dyDescent="0.25">
      <c r="B2816" s="266">
        <v>1109</v>
      </c>
      <c r="C2816" s="207">
        <v>44317</v>
      </c>
      <c r="D2816" s="206" t="s">
        <v>5698</v>
      </c>
      <c r="E2816" s="206"/>
      <c r="F2816" s="206" t="s">
        <v>3331</v>
      </c>
      <c r="G2816" s="208" t="s">
        <v>532</v>
      </c>
      <c r="H2816" s="313"/>
      <c r="I2816" s="209">
        <v>2631550</v>
      </c>
      <c r="J2816" s="444">
        <f t="shared" si="46"/>
        <v>15020122</v>
      </c>
      <c r="K2816" s="441" t="s">
        <v>3267</v>
      </c>
    </row>
    <row r="2817" spans="1:242" hidden="1" x14ac:dyDescent="0.25">
      <c r="B2817" s="266">
        <v>1110</v>
      </c>
      <c r="C2817" s="207">
        <v>44317</v>
      </c>
      <c r="D2817" s="206" t="s">
        <v>5699</v>
      </c>
      <c r="E2817" s="206" t="s">
        <v>5702</v>
      </c>
      <c r="F2817" s="206"/>
      <c r="G2817" s="208" t="s">
        <v>1611</v>
      </c>
      <c r="H2817" s="313"/>
      <c r="I2817" s="209">
        <v>1453500</v>
      </c>
      <c r="J2817" s="444">
        <f t="shared" si="46"/>
        <v>13566622</v>
      </c>
      <c r="K2817" s="441" t="s">
        <v>5747</v>
      </c>
    </row>
    <row r="2818" spans="1:242" s="566" customFormat="1" hidden="1" x14ac:dyDescent="0.25">
      <c r="A2818" s="488"/>
      <c r="B2818" s="266">
        <v>1111</v>
      </c>
      <c r="C2818" s="428">
        <v>44319</v>
      </c>
      <c r="D2818" s="429" t="s">
        <v>5706</v>
      </c>
      <c r="E2818" s="429"/>
      <c r="F2818" s="429"/>
      <c r="G2818" s="430"/>
      <c r="H2818" s="577">
        <v>8269878</v>
      </c>
      <c r="I2818" s="581"/>
      <c r="J2818" s="444">
        <f t="shared" si="46"/>
        <v>21836500</v>
      </c>
      <c r="K2818" s="446" t="s">
        <v>3695</v>
      </c>
      <c r="L2818" s="530"/>
      <c r="M2818" s="488"/>
      <c r="N2818" s="530"/>
      <c r="O2818" s="530"/>
      <c r="P2818" s="530"/>
      <c r="Q2818" s="530"/>
      <c r="R2818" s="530"/>
      <c r="S2818" s="530"/>
      <c r="T2818" s="530"/>
      <c r="U2818" s="530"/>
      <c r="V2818" s="530"/>
      <c r="W2818" s="530"/>
      <c r="X2818" s="530"/>
      <c r="Y2818" s="530"/>
      <c r="Z2818" s="530"/>
      <c r="AA2818" s="530"/>
      <c r="AB2818" s="530"/>
      <c r="AC2818" s="530"/>
      <c r="AD2818" s="530"/>
      <c r="AE2818" s="530"/>
      <c r="AF2818" s="530"/>
      <c r="AG2818" s="530"/>
      <c r="AH2818" s="530"/>
      <c r="AI2818" s="530"/>
      <c r="AJ2818" s="488"/>
      <c r="AK2818" s="488"/>
      <c r="AL2818" s="488"/>
      <c r="AM2818" s="488"/>
      <c r="AN2818" s="488"/>
      <c r="AO2818" s="488"/>
      <c r="AP2818" s="488"/>
      <c r="AQ2818" s="488"/>
      <c r="AR2818" s="488"/>
      <c r="AS2818" s="488"/>
      <c r="AT2818" s="488"/>
      <c r="AU2818" s="488"/>
      <c r="AV2818" s="488"/>
      <c r="AW2818" s="488"/>
      <c r="AX2818" s="488"/>
      <c r="AY2818" s="488"/>
      <c r="AZ2818" s="488"/>
      <c r="BA2818" s="488"/>
      <c r="BB2818" s="488"/>
      <c r="BC2818" s="488"/>
      <c r="BD2818" s="488"/>
      <c r="BE2818" s="488"/>
      <c r="BF2818" s="488"/>
      <c r="BG2818" s="488"/>
      <c r="BH2818" s="488"/>
      <c r="BI2818" s="488"/>
      <c r="BJ2818" s="488"/>
      <c r="BK2818" s="488"/>
      <c r="BL2818" s="488"/>
      <c r="BM2818" s="488"/>
      <c r="BN2818" s="488"/>
      <c r="BO2818" s="488"/>
      <c r="BP2818" s="488"/>
      <c r="BQ2818" s="488"/>
      <c r="BR2818" s="488"/>
      <c r="BS2818" s="488"/>
      <c r="BT2818" s="488"/>
      <c r="BU2818" s="488"/>
      <c r="BV2818" s="488"/>
      <c r="BW2818" s="488"/>
      <c r="BX2818" s="488"/>
      <c r="BY2818" s="488"/>
      <c r="BZ2818" s="488"/>
      <c r="CA2818" s="488"/>
      <c r="CB2818" s="488"/>
      <c r="CC2818" s="488"/>
      <c r="CD2818" s="488"/>
      <c r="CE2818" s="488"/>
      <c r="CF2818" s="488"/>
      <c r="CG2818" s="488"/>
      <c r="CH2818" s="488"/>
      <c r="CI2818" s="488"/>
      <c r="CJ2818" s="488"/>
      <c r="CK2818" s="488"/>
      <c r="CL2818" s="488"/>
      <c r="CM2818" s="488"/>
      <c r="CN2818" s="488"/>
      <c r="CO2818" s="488"/>
      <c r="CP2818" s="488"/>
      <c r="CQ2818" s="488"/>
      <c r="CR2818" s="488"/>
      <c r="CS2818" s="488"/>
      <c r="CT2818" s="488"/>
      <c r="CU2818" s="488"/>
      <c r="CV2818" s="488"/>
      <c r="CW2818" s="488"/>
      <c r="CX2818" s="488"/>
      <c r="CY2818" s="488"/>
      <c r="CZ2818" s="488"/>
      <c r="DA2818" s="488"/>
      <c r="DB2818" s="488"/>
      <c r="DC2818" s="488"/>
      <c r="DD2818" s="488"/>
      <c r="DE2818" s="488"/>
      <c r="DF2818" s="488"/>
      <c r="DG2818" s="488"/>
      <c r="DH2818" s="488"/>
      <c r="DI2818" s="488"/>
      <c r="DJ2818" s="488"/>
      <c r="DK2818" s="488"/>
      <c r="DL2818" s="488"/>
      <c r="DM2818" s="488"/>
      <c r="DN2818" s="488"/>
      <c r="DO2818" s="488"/>
      <c r="DP2818" s="488"/>
      <c r="DQ2818" s="488"/>
      <c r="DR2818" s="488"/>
      <c r="DS2818" s="488"/>
      <c r="DT2818" s="488"/>
      <c r="DU2818" s="488"/>
      <c r="DV2818" s="488"/>
      <c r="DW2818" s="488"/>
      <c r="DX2818" s="488"/>
      <c r="DY2818" s="488"/>
      <c r="DZ2818" s="488"/>
      <c r="EA2818" s="488"/>
      <c r="EB2818" s="488"/>
      <c r="EC2818" s="488"/>
      <c r="ED2818" s="488"/>
      <c r="EE2818" s="488"/>
      <c r="EF2818" s="488"/>
      <c r="EG2818" s="488"/>
      <c r="EH2818" s="488"/>
      <c r="EI2818" s="488"/>
      <c r="EJ2818" s="488"/>
      <c r="EK2818" s="488"/>
      <c r="EL2818" s="488"/>
      <c r="EM2818" s="488"/>
      <c r="EN2818" s="488"/>
      <c r="EO2818" s="488"/>
      <c r="EP2818" s="488"/>
      <c r="EQ2818" s="488"/>
      <c r="ER2818" s="488"/>
      <c r="ES2818" s="488"/>
      <c r="ET2818" s="488"/>
      <c r="EU2818" s="488"/>
      <c r="EV2818" s="488"/>
      <c r="EW2818" s="488"/>
      <c r="EX2818" s="488"/>
      <c r="EY2818" s="488"/>
      <c r="EZ2818" s="488"/>
      <c r="FA2818" s="488"/>
      <c r="FB2818" s="488"/>
      <c r="FC2818" s="488"/>
      <c r="FD2818" s="488"/>
      <c r="FE2818" s="488"/>
      <c r="FF2818" s="488"/>
      <c r="FG2818" s="488"/>
      <c r="FH2818" s="488"/>
      <c r="FI2818" s="488"/>
      <c r="FJ2818" s="488"/>
      <c r="FK2818" s="488"/>
      <c r="FL2818" s="488"/>
      <c r="FM2818" s="488"/>
      <c r="FN2818" s="488"/>
      <c r="FO2818" s="488"/>
      <c r="FP2818" s="488"/>
      <c r="FQ2818" s="488"/>
      <c r="FR2818" s="488"/>
      <c r="FS2818" s="488"/>
      <c r="FT2818" s="488"/>
      <c r="FU2818" s="488"/>
      <c r="FV2818" s="488"/>
      <c r="FW2818" s="488"/>
      <c r="FX2818" s="488"/>
      <c r="FY2818" s="488"/>
      <c r="FZ2818" s="488"/>
      <c r="GA2818" s="488"/>
      <c r="GB2818" s="488"/>
      <c r="GC2818" s="488"/>
      <c r="GD2818" s="488"/>
      <c r="GE2818" s="488"/>
      <c r="GF2818" s="488"/>
      <c r="GG2818" s="488"/>
      <c r="GH2818" s="488"/>
      <c r="GI2818" s="488"/>
      <c r="GJ2818" s="488"/>
      <c r="GK2818" s="488"/>
      <c r="GL2818" s="488"/>
      <c r="GM2818" s="488"/>
      <c r="GN2818" s="488"/>
      <c r="GO2818" s="488"/>
      <c r="GP2818" s="488"/>
      <c r="GQ2818" s="488"/>
      <c r="GR2818" s="488"/>
      <c r="GS2818" s="488"/>
      <c r="GT2818" s="488"/>
      <c r="GU2818" s="488"/>
      <c r="GV2818" s="488"/>
      <c r="GW2818" s="488"/>
      <c r="GX2818" s="488"/>
      <c r="GY2818" s="488"/>
      <c r="GZ2818" s="488"/>
      <c r="HA2818" s="488"/>
      <c r="HB2818" s="488"/>
      <c r="HC2818" s="488"/>
      <c r="HD2818" s="488"/>
      <c r="HE2818" s="488"/>
      <c r="HF2818" s="488"/>
      <c r="HG2818" s="488"/>
      <c r="HH2818" s="488"/>
      <c r="HI2818" s="488"/>
      <c r="HJ2818" s="488"/>
      <c r="HK2818" s="488"/>
      <c r="HL2818" s="488"/>
      <c r="HM2818" s="488"/>
      <c r="HN2818" s="488"/>
      <c r="HO2818" s="488"/>
      <c r="HP2818" s="488"/>
      <c r="HQ2818" s="488"/>
      <c r="HR2818" s="488"/>
      <c r="HS2818" s="488"/>
      <c r="HT2818" s="488"/>
      <c r="HU2818" s="488"/>
      <c r="HV2818" s="488"/>
      <c r="HW2818" s="488"/>
      <c r="HX2818" s="488"/>
      <c r="HY2818" s="488"/>
      <c r="HZ2818" s="488"/>
      <c r="IA2818" s="488"/>
      <c r="IB2818" s="488"/>
      <c r="IC2818" s="488"/>
      <c r="ID2818" s="488"/>
      <c r="IE2818" s="488"/>
      <c r="IF2818" s="488"/>
      <c r="IG2818" s="488"/>
      <c r="IH2818" s="488"/>
    </row>
    <row r="2819" spans="1:242" hidden="1" x14ac:dyDescent="0.25">
      <c r="B2819" s="266">
        <v>1112</v>
      </c>
      <c r="C2819" s="207">
        <v>44319</v>
      </c>
      <c r="D2819" s="206" t="s">
        <v>5707</v>
      </c>
      <c r="E2819" s="206"/>
      <c r="F2819" s="206" t="s">
        <v>3320</v>
      </c>
      <c r="G2819" s="208" t="s">
        <v>420</v>
      </c>
      <c r="H2819" s="313"/>
      <c r="I2819" s="209">
        <v>773883</v>
      </c>
      <c r="J2819" s="444">
        <f t="shared" si="46"/>
        <v>21062617</v>
      </c>
      <c r="K2819" s="212" t="s">
        <v>3267</v>
      </c>
    </row>
    <row r="2820" spans="1:242" hidden="1" x14ac:dyDescent="0.25">
      <c r="B2820" s="266">
        <v>1113</v>
      </c>
      <c r="C2820" s="207">
        <v>44319</v>
      </c>
      <c r="D2820" s="206" t="s">
        <v>5708</v>
      </c>
      <c r="E2820" s="206"/>
      <c r="F2820" s="206"/>
      <c r="G2820" s="208" t="s">
        <v>2320</v>
      </c>
      <c r="H2820" s="313">
        <v>1200000</v>
      </c>
      <c r="I2820" s="209"/>
      <c r="J2820" s="444">
        <f t="shared" si="46"/>
        <v>22262617</v>
      </c>
      <c r="K2820" s="212" t="s">
        <v>5704</v>
      </c>
    </row>
    <row r="2821" spans="1:242" hidden="1" x14ac:dyDescent="0.25">
      <c r="B2821" s="266">
        <v>1114</v>
      </c>
      <c r="C2821" s="207">
        <v>44319</v>
      </c>
      <c r="D2821" s="206" t="s">
        <v>5710</v>
      </c>
      <c r="E2821" s="206"/>
      <c r="F2821" s="206" t="s">
        <v>3333</v>
      </c>
      <c r="G2821" s="208" t="s">
        <v>2320</v>
      </c>
      <c r="H2821" s="313"/>
      <c r="I2821" s="209">
        <v>466446</v>
      </c>
      <c r="J2821" s="444">
        <f t="shared" si="46"/>
        <v>21796171</v>
      </c>
      <c r="K2821" s="212" t="s">
        <v>3267</v>
      </c>
    </row>
    <row r="2822" spans="1:242" hidden="1" x14ac:dyDescent="0.25">
      <c r="B2822" s="266">
        <v>1115</v>
      </c>
      <c r="C2822" s="207">
        <v>44319</v>
      </c>
      <c r="D2822" s="206" t="s">
        <v>5712</v>
      </c>
      <c r="E2822" s="206"/>
      <c r="F2822" s="206" t="s">
        <v>3344</v>
      </c>
      <c r="G2822" s="208" t="s">
        <v>2320</v>
      </c>
      <c r="H2822" s="313"/>
      <c r="I2822" s="209">
        <v>686575</v>
      </c>
      <c r="J2822" s="444">
        <f t="shared" si="46"/>
        <v>21109596</v>
      </c>
      <c r="K2822" s="212" t="s">
        <v>3267</v>
      </c>
    </row>
    <row r="2823" spans="1:242" hidden="1" x14ac:dyDescent="0.25">
      <c r="B2823" s="266">
        <v>1116</v>
      </c>
      <c r="C2823" s="207">
        <v>44319</v>
      </c>
      <c r="D2823" s="206" t="s">
        <v>5711</v>
      </c>
      <c r="E2823" s="206"/>
      <c r="F2823" s="206" t="s">
        <v>3347</v>
      </c>
      <c r="G2823" s="208" t="s">
        <v>2320</v>
      </c>
      <c r="H2823" s="313"/>
      <c r="I2823" s="209">
        <v>510000</v>
      </c>
      <c r="J2823" s="444">
        <f t="shared" si="46"/>
        <v>20599596</v>
      </c>
      <c r="K2823" s="212" t="s">
        <v>3267</v>
      </c>
    </row>
    <row r="2824" spans="1:242" hidden="1" x14ac:dyDescent="0.25">
      <c r="B2824" s="266">
        <v>1117</v>
      </c>
      <c r="C2824" s="207">
        <v>44319</v>
      </c>
      <c r="D2824" s="206" t="s">
        <v>5718</v>
      </c>
      <c r="E2824" s="206" t="s">
        <v>5720</v>
      </c>
      <c r="F2824" s="206"/>
      <c r="G2824" s="208" t="s">
        <v>1110</v>
      </c>
      <c r="H2824" s="313"/>
      <c r="I2824" s="209">
        <v>256000</v>
      </c>
      <c r="J2824" s="444">
        <f t="shared" si="46"/>
        <v>20343596</v>
      </c>
      <c r="K2824" s="212" t="s">
        <v>5719</v>
      </c>
    </row>
    <row r="2825" spans="1:242" hidden="1" x14ac:dyDescent="0.25">
      <c r="B2825" s="266">
        <v>1118</v>
      </c>
      <c r="C2825" s="207">
        <v>44320</v>
      </c>
      <c r="D2825" s="206" t="s">
        <v>5713</v>
      </c>
      <c r="E2825" s="206"/>
      <c r="F2825" s="206" t="s">
        <v>3314</v>
      </c>
      <c r="G2825" s="208" t="s">
        <v>5714</v>
      </c>
      <c r="H2825" s="313"/>
      <c r="I2825" s="209">
        <v>740000</v>
      </c>
      <c r="J2825" s="444">
        <f t="shared" si="46"/>
        <v>19603596</v>
      </c>
      <c r="K2825" s="212" t="s">
        <v>3267</v>
      </c>
    </row>
    <row r="2826" spans="1:242" hidden="1" x14ac:dyDescent="0.25">
      <c r="B2826" s="266">
        <v>1119</v>
      </c>
      <c r="C2826" s="207">
        <v>44321</v>
      </c>
      <c r="D2826" s="206" t="s">
        <v>5715</v>
      </c>
      <c r="E2826" s="206"/>
      <c r="F2826" s="206" t="s">
        <v>3336</v>
      </c>
      <c r="G2826" s="208" t="s">
        <v>2302</v>
      </c>
      <c r="H2826" s="313"/>
      <c r="I2826" s="209">
        <v>193815</v>
      </c>
      <c r="J2826" s="444">
        <f t="shared" si="46"/>
        <v>19409781</v>
      </c>
      <c r="K2826" s="212" t="s">
        <v>3267</v>
      </c>
    </row>
    <row r="2827" spans="1:242" hidden="1" x14ac:dyDescent="0.25">
      <c r="B2827" s="266">
        <v>1120</v>
      </c>
      <c r="C2827" s="207">
        <v>44321</v>
      </c>
      <c r="D2827" s="206" t="s">
        <v>5716</v>
      </c>
      <c r="E2827" s="206"/>
      <c r="F2827" s="206" t="s">
        <v>3356</v>
      </c>
      <c r="G2827" s="208" t="s">
        <v>1611</v>
      </c>
      <c r="H2827" s="313"/>
      <c r="I2827" s="209">
        <v>582500</v>
      </c>
      <c r="J2827" s="444">
        <f t="shared" si="46"/>
        <v>18827281</v>
      </c>
      <c r="K2827" s="212" t="s">
        <v>3267</v>
      </c>
    </row>
    <row r="2828" spans="1:242" hidden="1" x14ac:dyDescent="0.25">
      <c r="B2828" s="266">
        <v>1121</v>
      </c>
      <c r="C2828" s="207">
        <v>44321</v>
      </c>
      <c r="D2828" s="206" t="s">
        <v>5717</v>
      </c>
      <c r="E2828" s="206"/>
      <c r="F2828" s="206" t="s">
        <v>3363</v>
      </c>
      <c r="G2828" s="208" t="s">
        <v>1611</v>
      </c>
      <c r="H2828" s="313"/>
      <c r="I2828" s="209">
        <v>140000</v>
      </c>
      <c r="J2828" s="444">
        <f t="shared" si="46"/>
        <v>18687281</v>
      </c>
      <c r="K2828" s="212" t="s">
        <v>3267</v>
      </c>
    </row>
    <row r="2829" spans="1:242" hidden="1" x14ac:dyDescent="0.25">
      <c r="B2829" s="266">
        <v>1122</v>
      </c>
      <c r="C2829" s="207">
        <v>44321</v>
      </c>
      <c r="D2829" s="206" t="s">
        <v>5721</v>
      </c>
      <c r="E2829" s="206"/>
      <c r="F2829" s="206"/>
      <c r="G2829" s="208" t="s">
        <v>1110</v>
      </c>
      <c r="H2829" s="313">
        <v>256000</v>
      </c>
      <c r="I2829" s="209"/>
      <c r="J2829" s="444">
        <f t="shared" si="46"/>
        <v>18943281</v>
      </c>
      <c r="K2829" s="212" t="s">
        <v>5723</v>
      </c>
    </row>
    <row r="2830" spans="1:242" hidden="1" x14ac:dyDescent="0.25">
      <c r="B2830" s="266">
        <v>1123</v>
      </c>
      <c r="C2830" s="207">
        <v>44322</v>
      </c>
      <c r="D2830" s="206" t="s">
        <v>5722</v>
      </c>
      <c r="E2830" s="206"/>
      <c r="F2830" s="206" t="s">
        <v>3352</v>
      </c>
      <c r="G2830" s="208" t="s">
        <v>1110</v>
      </c>
      <c r="H2830" s="313"/>
      <c r="I2830" s="209">
        <v>256000</v>
      </c>
      <c r="J2830" s="444">
        <f t="shared" si="46"/>
        <v>18687281</v>
      </c>
      <c r="K2830" s="212" t="s">
        <v>3267</v>
      </c>
    </row>
    <row r="2831" spans="1:242" hidden="1" x14ac:dyDescent="0.25">
      <c r="B2831" s="266">
        <v>1124</v>
      </c>
      <c r="C2831" s="207">
        <v>44322</v>
      </c>
      <c r="D2831" s="206" t="s">
        <v>5724</v>
      </c>
      <c r="E2831" s="206"/>
      <c r="F2831" s="206" t="s">
        <v>3365</v>
      </c>
      <c r="G2831" s="208" t="s">
        <v>611</v>
      </c>
      <c r="H2831" s="313"/>
      <c r="I2831" s="209">
        <v>750000</v>
      </c>
      <c r="J2831" s="444">
        <f t="shared" si="46"/>
        <v>17937281</v>
      </c>
      <c r="K2831" s="212" t="s">
        <v>3267</v>
      </c>
    </row>
    <row r="2832" spans="1:242" hidden="1" x14ac:dyDescent="0.25">
      <c r="B2832" s="266">
        <v>1125</v>
      </c>
      <c r="C2832" s="207">
        <v>44324</v>
      </c>
      <c r="D2832" s="206" t="s">
        <v>5725</v>
      </c>
      <c r="E2832" s="206"/>
      <c r="F2832" s="206" t="s">
        <v>3340</v>
      </c>
      <c r="G2832" s="208" t="s">
        <v>5679</v>
      </c>
      <c r="H2832" s="313"/>
      <c r="I2832" s="209">
        <v>85600</v>
      </c>
      <c r="J2832" s="444">
        <f t="shared" si="46"/>
        <v>17851681</v>
      </c>
      <c r="K2832" s="212" t="s">
        <v>3267</v>
      </c>
    </row>
    <row r="2833" spans="1:242" hidden="1" x14ac:dyDescent="0.25">
      <c r="B2833" s="266">
        <v>1126</v>
      </c>
      <c r="C2833" s="207">
        <v>44324</v>
      </c>
      <c r="D2833" s="206" t="s">
        <v>5726</v>
      </c>
      <c r="E2833" s="206"/>
      <c r="F2833" s="206" t="s">
        <v>5734</v>
      </c>
      <c r="G2833" s="208" t="s">
        <v>5679</v>
      </c>
      <c r="H2833" s="313"/>
      <c r="I2833" s="209">
        <v>84900</v>
      </c>
      <c r="J2833" s="444">
        <f t="shared" si="46"/>
        <v>17766781</v>
      </c>
      <c r="K2833" s="212" t="s">
        <v>3267</v>
      </c>
    </row>
    <row r="2834" spans="1:242" hidden="1" x14ac:dyDescent="0.25">
      <c r="B2834" s="266">
        <v>1127</v>
      </c>
      <c r="C2834" s="207">
        <v>44324</v>
      </c>
      <c r="D2834" s="206" t="s">
        <v>5727</v>
      </c>
      <c r="E2834" s="206"/>
      <c r="F2834" s="206" t="s">
        <v>3326</v>
      </c>
      <c r="G2834" s="208" t="s">
        <v>5679</v>
      </c>
      <c r="H2834" s="313"/>
      <c r="I2834" s="209">
        <v>81800</v>
      </c>
      <c r="J2834" s="444">
        <f t="shared" si="46"/>
        <v>17684981</v>
      </c>
      <c r="K2834" s="212" t="s">
        <v>3267</v>
      </c>
    </row>
    <row r="2835" spans="1:242" hidden="1" x14ac:dyDescent="0.25">
      <c r="B2835" s="266">
        <v>1128</v>
      </c>
      <c r="C2835" s="207">
        <v>44324</v>
      </c>
      <c r="D2835" s="206" t="s">
        <v>5728</v>
      </c>
      <c r="E2835" s="206"/>
      <c r="F2835" s="206" t="s">
        <v>3382</v>
      </c>
      <c r="G2835" s="208" t="s">
        <v>5679</v>
      </c>
      <c r="H2835" s="313"/>
      <c r="I2835" s="209">
        <v>44700</v>
      </c>
      <c r="J2835" s="444">
        <f t="shared" si="46"/>
        <v>17640281</v>
      </c>
      <c r="K2835" s="212" t="s">
        <v>3267</v>
      </c>
    </row>
    <row r="2836" spans="1:242" hidden="1" x14ac:dyDescent="0.25">
      <c r="B2836" s="266">
        <v>1129</v>
      </c>
      <c r="C2836" s="207">
        <v>44324</v>
      </c>
      <c r="D2836" s="206" t="s">
        <v>5729</v>
      </c>
      <c r="E2836" s="206"/>
      <c r="F2836" s="206" t="s">
        <v>3376</v>
      </c>
      <c r="G2836" s="208" t="s">
        <v>5679</v>
      </c>
      <c r="H2836" s="313"/>
      <c r="I2836" s="209">
        <v>169600</v>
      </c>
      <c r="J2836" s="444">
        <f t="shared" si="46"/>
        <v>17470681</v>
      </c>
      <c r="K2836" s="212" t="s">
        <v>3267</v>
      </c>
    </row>
    <row r="2837" spans="1:242" hidden="1" x14ac:dyDescent="0.25">
      <c r="B2837" s="266">
        <v>1130</v>
      </c>
      <c r="C2837" s="207">
        <v>44324</v>
      </c>
      <c r="D2837" s="206" t="s">
        <v>5730</v>
      </c>
      <c r="E2837" s="206"/>
      <c r="F2837" s="206" t="s">
        <v>3380</v>
      </c>
      <c r="G2837" s="208" t="s">
        <v>5679</v>
      </c>
      <c r="H2837" s="313"/>
      <c r="I2837" s="209">
        <v>114000</v>
      </c>
      <c r="J2837" s="444">
        <f t="shared" si="46"/>
        <v>17356681</v>
      </c>
      <c r="K2837" s="212" t="s">
        <v>3267</v>
      </c>
    </row>
    <row r="2838" spans="1:242" hidden="1" x14ac:dyDescent="0.25">
      <c r="B2838" s="266">
        <v>1131</v>
      </c>
      <c r="C2838" s="207">
        <v>44324</v>
      </c>
      <c r="D2838" s="206" t="s">
        <v>5731</v>
      </c>
      <c r="E2838" s="206"/>
      <c r="F2838" s="206" t="s">
        <v>3371</v>
      </c>
      <c r="G2838" s="208" t="s">
        <v>5679</v>
      </c>
      <c r="H2838" s="313"/>
      <c r="I2838" s="209">
        <v>22000</v>
      </c>
      <c r="J2838" s="444">
        <f t="shared" si="46"/>
        <v>17334681</v>
      </c>
      <c r="K2838" s="441" t="s">
        <v>3267</v>
      </c>
    </row>
    <row r="2839" spans="1:242" hidden="1" x14ac:dyDescent="0.25">
      <c r="B2839" s="266">
        <v>1132</v>
      </c>
      <c r="C2839" s="207">
        <v>44324</v>
      </c>
      <c r="D2839" s="206" t="s">
        <v>5732</v>
      </c>
      <c r="E2839" s="206"/>
      <c r="F2839" s="206" t="s">
        <v>3386</v>
      </c>
      <c r="G2839" s="208" t="s">
        <v>420</v>
      </c>
      <c r="H2839" s="313"/>
      <c r="I2839" s="209">
        <v>875750</v>
      </c>
      <c r="J2839" s="444">
        <f t="shared" si="46"/>
        <v>16458931</v>
      </c>
      <c r="K2839" s="441" t="s">
        <v>3267</v>
      </c>
    </row>
    <row r="2840" spans="1:242" hidden="1" x14ac:dyDescent="0.25">
      <c r="B2840" s="266">
        <v>1133</v>
      </c>
      <c r="C2840" s="207">
        <v>44324</v>
      </c>
      <c r="D2840" s="206" t="s">
        <v>5733</v>
      </c>
      <c r="E2840" s="206"/>
      <c r="F2840" s="206" t="s">
        <v>5735</v>
      </c>
      <c r="G2840" s="208" t="s">
        <v>611</v>
      </c>
      <c r="H2840" s="313"/>
      <c r="I2840" s="209">
        <v>450000</v>
      </c>
      <c r="J2840" s="444">
        <f t="shared" si="46"/>
        <v>16008931</v>
      </c>
      <c r="K2840" s="441" t="s">
        <v>3267</v>
      </c>
    </row>
    <row r="2841" spans="1:242" s="566" customFormat="1" hidden="1" x14ac:dyDescent="0.25">
      <c r="A2841" s="488"/>
      <c r="B2841" s="266">
        <v>1134</v>
      </c>
      <c r="C2841" s="428">
        <v>44326</v>
      </c>
      <c r="D2841" s="429" t="s">
        <v>5736</v>
      </c>
      <c r="E2841" s="429"/>
      <c r="F2841" s="429"/>
      <c r="G2841" s="430"/>
      <c r="H2841" s="577">
        <v>7027569</v>
      </c>
      <c r="I2841" s="581"/>
      <c r="J2841" s="444">
        <f t="shared" si="46"/>
        <v>23036500</v>
      </c>
      <c r="K2841" s="485" t="s">
        <v>3695</v>
      </c>
      <c r="L2841" s="530"/>
      <c r="M2841" s="488"/>
      <c r="N2841" s="530"/>
      <c r="O2841" s="530"/>
      <c r="P2841" s="530"/>
      <c r="Q2841" s="530"/>
      <c r="R2841" s="530"/>
      <c r="S2841" s="530"/>
      <c r="T2841" s="530"/>
      <c r="U2841" s="530"/>
      <c r="V2841" s="530"/>
      <c r="W2841" s="530"/>
      <c r="X2841" s="530"/>
      <c r="Y2841" s="530"/>
      <c r="Z2841" s="530"/>
      <c r="AA2841" s="530"/>
      <c r="AB2841" s="530"/>
      <c r="AC2841" s="530"/>
      <c r="AD2841" s="530"/>
      <c r="AE2841" s="530"/>
      <c r="AF2841" s="530"/>
      <c r="AG2841" s="530"/>
      <c r="AH2841" s="530"/>
      <c r="AI2841" s="530"/>
      <c r="AJ2841" s="488"/>
      <c r="AK2841" s="488"/>
      <c r="AL2841" s="488"/>
      <c r="AM2841" s="488"/>
      <c r="AN2841" s="488"/>
      <c r="AO2841" s="488"/>
      <c r="AP2841" s="488"/>
      <c r="AQ2841" s="488"/>
      <c r="AR2841" s="488"/>
      <c r="AS2841" s="488"/>
      <c r="AT2841" s="488"/>
      <c r="AU2841" s="488"/>
      <c r="AV2841" s="488"/>
      <c r="AW2841" s="488"/>
      <c r="AX2841" s="488"/>
      <c r="AY2841" s="488"/>
      <c r="AZ2841" s="488"/>
      <c r="BA2841" s="488"/>
      <c r="BB2841" s="488"/>
      <c r="BC2841" s="488"/>
      <c r="BD2841" s="488"/>
      <c r="BE2841" s="488"/>
      <c r="BF2841" s="488"/>
      <c r="BG2841" s="488"/>
      <c r="BH2841" s="488"/>
      <c r="BI2841" s="488"/>
      <c r="BJ2841" s="488"/>
      <c r="BK2841" s="488"/>
      <c r="BL2841" s="488"/>
      <c r="BM2841" s="488"/>
      <c r="BN2841" s="488"/>
      <c r="BO2841" s="488"/>
      <c r="BP2841" s="488"/>
      <c r="BQ2841" s="488"/>
      <c r="BR2841" s="488"/>
      <c r="BS2841" s="488"/>
      <c r="BT2841" s="488"/>
      <c r="BU2841" s="488"/>
      <c r="BV2841" s="488"/>
      <c r="BW2841" s="488"/>
      <c r="BX2841" s="488"/>
      <c r="BY2841" s="488"/>
      <c r="BZ2841" s="488"/>
      <c r="CA2841" s="488"/>
      <c r="CB2841" s="488"/>
      <c r="CC2841" s="488"/>
      <c r="CD2841" s="488"/>
      <c r="CE2841" s="488"/>
      <c r="CF2841" s="488"/>
      <c r="CG2841" s="488"/>
      <c r="CH2841" s="488"/>
      <c r="CI2841" s="488"/>
      <c r="CJ2841" s="488"/>
      <c r="CK2841" s="488"/>
      <c r="CL2841" s="488"/>
      <c r="CM2841" s="488"/>
      <c r="CN2841" s="488"/>
      <c r="CO2841" s="488"/>
      <c r="CP2841" s="488"/>
      <c r="CQ2841" s="488"/>
      <c r="CR2841" s="488"/>
      <c r="CS2841" s="488"/>
      <c r="CT2841" s="488"/>
      <c r="CU2841" s="488"/>
      <c r="CV2841" s="488"/>
      <c r="CW2841" s="488"/>
      <c r="CX2841" s="488"/>
      <c r="CY2841" s="488"/>
      <c r="CZ2841" s="488"/>
      <c r="DA2841" s="488"/>
      <c r="DB2841" s="488"/>
      <c r="DC2841" s="488"/>
      <c r="DD2841" s="488"/>
      <c r="DE2841" s="488"/>
      <c r="DF2841" s="488"/>
      <c r="DG2841" s="488"/>
      <c r="DH2841" s="488"/>
      <c r="DI2841" s="488"/>
      <c r="DJ2841" s="488"/>
      <c r="DK2841" s="488"/>
      <c r="DL2841" s="488"/>
      <c r="DM2841" s="488"/>
      <c r="DN2841" s="488"/>
      <c r="DO2841" s="488"/>
      <c r="DP2841" s="488"/>
      <c r="DQ2841" s="488"/>
      <c r="DR2841" s="488"/>
      <c r="DS2841" s="488"/>
      <c r="DT2841" s="488"/>
      <c r="DU2841" s="488"/>
      <c r="DV2841" s="488"/>
      <c r="DW2841" s="488"/>
      <c r="DX2841" s="488"/>
      <c r="DY2841" s="488"/>
      <c r="DZ2841" s="488"/>
      <c r="EA2841" s="488"/>
      <c r="EB2841" s="488"/>
      <c r="EC2841" s="488"/>
      <c r="ED2841" s="488"/>
      <c r="EE2841" s="488"/>
      <c r="EF2841" s="488"/>
      <c r="EG2841" s="488"/>
      <c r="EH2841" s="488"/>
      <c r="EI2841" s="488"/>
      <c r="EJ2841" s="488"/>
      <c r="EK2841" s="488"/>
      <c r="EL2841" s="488"/>
      <c r="EM2841" s="488"/>
      <c r="EN2841" s="488"/>
      <c r="EO2841" s="488"/>
      <c r="EP2841" s="488"/>
      <c r="EQ2841" s="488"/>
      <c r="ER2841" s="488"/>
      <c r="ES2841" s="488"/>
      <c r="ET2841" s="488"/>
      <c r="EU2841" s="488"/>
      <c r="EV2841" s="488"/>
      <c r="EW2841" s="488"/>
      <c r="EX2841" s="488"/>
      <c r="EY2841" s="488"/>
      <c r="EZ2841" s="488"/>
      <c r="FA2841" s="488"/>
      <c r="FB2841" s="488"/>
      <c r="FC2841" s="488"/>
      <c r="FD2841" s="488"/>
      <c r="FE2841" s="488"/>
      <c r="FF2841" s="488"/>
      <c r="FG2841" s="488"/>
      <c r="FH2841" s="488"/>
      <c r="FI2841" s="488"/>
      <c r="FJ2841" s="488"/>
      <c r="FK2841" s="488"/>
      <c r="FL2841" s="488"/>
      <c r="FM2841" s="488"/>
      <c r="FN2841" s="488"/>
      <c r="FO2841" s="488"/>
      <c r="FP2841" s="488"/>
      <c r="FQ2841" s="488"/>
      <c r="FR2841" s="488"/>
      <c r="FS2841" s="488"/>
      <c r="FT2841" s="488"/>
      <c r="FU2841" s="488"/>
      <c r="FV2841" s="488"/>
      <c r="FW2841" s="488"/>
      <c r="FX2841" s="488"/>
      <c r="FY2841" s="488"/>
      <c r="FZ2841" s="488"/>
      <c r="GA2841" s="488"/>
      <c r="GB2841" s="488"/>
      <c r="GC2841" s="488"/>
      <c r="GD2841" s="488"/>
      <c r="GE2841" s="488"/>
      <c r="GF2841" s="488"/>
      <c r="GG2841" s="488"/>
      <c r="GH2841" s="488"/>
      <c r="GI2841" s="488"/>
      <c r="GJ2841" s="488"/>
      <c r="GK2841" s="488"/>
      <c r="GL2841" s="488"/>
      <c r="GM2841" s="488"/>
      <c r="GN2841" s="488"/>
      <c r="GO2841" s="488"/>
      <c r="GP2841" s="488"/>
      <c r="GQ2841" s="488"/>
      <c r="GR2841" s="488"/>
      <c r="GS2841" s="488"/>
      <c r="GT2841" s="488"/>
      <c r="GU2841" s="488"/>
      <c r="GV2841" s="488"/>
      <c r="GW2841" s="488"/>
      <c r="GX2841" s="488"/>
      <c r="GY2841" s="488"/>
      <c r="GZ2841" s="488"/>
      <c r="HA2841" s="488"/>
      <c r="HB2841" s="488"/>
      <c r="HC2841" s="488"/>
      <c r="HD2841" s="488"/>
      <c r="HE2841" s="488"/>
      <c r="HF2841" s="488"/>
      <c r="HG2841" s="488"/>
      <c r="HH2841" s="488"/>
      <c r="HI2841" s="488"/>
      <c r="HJ2841" s="488"/>
      <c r="HK2841" s="488"/>
      <c r="HL2841" s="488"/>
      <c r="HM2841" s="488"/>
      <c r="HN2841" s="488"/>
      <c r="HO2841" s="488"/>
      <c r="HP2841" s="488"/>
      <c r="HQ2841" s="488"/>
      <c r="HR2841" s="488"/>
      <c r="HS2841" s="488"/>
      <c r="HT2841" s="488"/>
      <c r="HU2841" s="488"/>
      <c r="HV2841" s="488"/>
      <c r="HW2841" s="488"/>
      <c r="HX2841" s="488"/>
      <c r="HY2841" s="488"/>
      <c r="HZ2841" s="488"/>
      <c r="IA2841" s="488"/>
      <c r="IB2841" s="488"/>
      <c r="IC2841" s="488"/>
      <c r="ID2841" s="488"/>
      <c r="IE2841" s="488"/>
      <c r="IF2841" s="488"/>
      <c r="IG2841" s="488"/>
      <c r="IH2841" s="488"/>
    </row>
    <row r="2842" spans="1:242" hidden="1" x14ac:dyDescent="0.25">
      <c r="B2842" s="266">
        <v>1135</v>
      </c>
      <c r="C2842" s="207">
        <v>44326</v>
      </c>
      <c r="D2842" s="206" t="s">
        <v>5737</v>
      </c>
      <c r="E2842" s="206"/>
      <c r="F2842" s="206" t="s">
        <v>3402</v>
      </c>
      <c r="G2842" s="208" t="s">
        <v>1964</v>
      </c>
      <c r="H2842" s="313"/>
      <c r="I2842" s="209">
        <v>1221000</v>
      </c>
      <c r="J2842" s="444">
        <f t="shared" si="46"/>
        <v>21815500</v>
      </c>
      <c r="K2842" s="441" t="s">
        <v>3267</v>
      </c>
    </row>
    <row r="2843" spans="1:242" hidden="1" x14ac:dyDescent="0.25">
      <c r="B2843" s="266">
        <v>1136</v>
      </c>
      <c r="C2843" s="207">
        <v>44326</v>
      </c>
      <c r="D2843" s="206" t="s">
        <v>5738</v>
      </c>
      <c r="E2843" s="206"/>
      <c r="F2843" s="206" t="s">
        <v>3393</v>
      </c>
      <c r="G2843" s="208" t="s">
        <v>4218</v>
      </c>
      <c r="H2843" s="313"/>
      <c r="I2843" s="209">
        <v>7700000</v>
      </c>
      <c r="J2843" s="444">
        <f t="shared" si="46"/>
        <v>14115500</v>
      </c>
      <c r="K2843" s="441" t="s">
        <v>3267</v>
      </c>
    </row>
    <row r="2844" spans="1:242" hidden="1" x14ac:dyDescent="0.25">
      <c r="B2844" s="266">
        <v>1137</v>
      </c>
      <c r="C2844" s="207">
        <v>44326</v>
      </c>
      <c r="D2844" s="206" t="s">
        <v>5739</v>
      </c>
      <c r="E2844" s="206"/>
      <c r="F2844" s="206" t="s">
        <v>3396</v>
      </c>
      <c r="G2844" s="208" t="s">
        <v>4936</v>
      </c>
      <c r="H2844" s="313"/>
      <c r="I2844" s="209">
        <v>1051500</v>
      </c>
      <c r="J2844" s="444">
        <f t="shared" si="46"/>
        <v>13064000</v>
      </c>
      <c r="K2844" s="441" t="s">
        <v>3267</v>
      </c>
    </row>
    <row r="2845" spans="1:242" hidden="1" x14ac:dyDescent="0.25">
      <c r="B2845" s="266">
        <v>1138</v>
      </c>
      <c r="C2845" s="207">
        <v>44326</v>
      </c>
      <c r="D2845" s="206" t="s">
        <v>5740</v>
      </c>
      <c r="E2845" s="206"/>
      <c r="F2845" s="206" t="s">
        <v>3417</v>
      </c>
      <c r="G2845" s="208" t="s">
        <v>532</v>
      </c>
      <c r="H2845" s="313"/>
      <c r="I2845" s="209">
        <v>1115245</v>
      </c>
      <c r="J2845" s="444">
        <f t="shared" si="46"/>
        <v>11948755</v>
      </c>
      <c r="K2845" s="212" t="s">
        <v>3267</v>
      </c>
    </row>
    <row r="2846" spans="1:242" hidden="1" x14ac:dyDescent="0.25">
      <c r="B2846" s="266">
        <v>1139</v>
      </c>
      <c r="C2846" s="207">
        <v>44327</v>
      </c>
      <c r="D2846" s="206" t="s">
        <v>5741</v>
      </c>
      <c r="E2846" s="206"/>
      <c r="F2846" s="206" t="s">
        <v>3419</v>
      </c>
      <c r="G2846" s="208" t="s">
        <v>4806</v>
      </c>
      <c r="H2846" s="313"/>
      <c r="I2846" s="209">
        <v>954706</v>
      </c>
      <c r="J2846" s="444">
        <f t="shared" si="46"/>
        <v>10994049</v>
      </c>
      <c r="K2846" s="441" t="s">
        <v>3267</v>
      </c>
    </row>
    <row r="2847" spans="1:242" hidden="1" x14ac:dyDescent="0.25">
      <c r="B2847" s="266">
        <v>1140</v>
      </c>
      <c r="C2847" s="207">
        <v>44327</v>
      </c>
      <c r="D2847" s="206" t="s">
        <v>5742</v>
      </c>
      <c r="E2847" s="206"/>
      <c r="F2847" s="206" t="s">
        <v>3411</v>
      </c>
      <c r="G2847" s="208" t="s">
        <v>5743</v>
      </c>
      <c r="H2847" s="313"/>
      <c r="I2847" s="209">
        <v>200000</v>
      </c>
      <c r="J2847" s="444">
        <f t="shared" ref="J2847:J2910" si="47">J2846+H2847-I2847</f>
        <v>10794049</v>
      </c>
      <c r="K2847" s="441" t="s">
        <v>3267</v>
      </c>
    </row>
    <row r="2848" spans="1:242" hidden="1" x14ac:dyDescent="0.25">
      <c r="B2848" s="266">
        <v>1141</v>
      </c>
      <c r="C2848" s="207">
        <v>44333</v>
      </c>
      <c r="D2848" s="206" t="s">
        <v>5745</v>
      </c>
      <c r="E2848" s="206"/>
      <c r="F2848" s="206"/>
      <c r="G2848" s="208" t="s">
        <v>5705</v>
      </c>
      <c r="H2848" s="313">
        <v>510000</v>
      </c>
      <c r="I2848" s="209"/>
      <c r="J2848" s="444">
        <f t="shared" si="47"/>
        <v>11304049</v>
      </c>
      <c r="K2848" s="441" t="s">
        <v>5673</v>
      </c>
    </row>
    <row r="2849" spans="2:11" s="511" customFormat="1" hidden="1" x14ac:dyDescent="0.25">
      <c r="B2849" s="266">
        <v>1142</v>
      </c>
      <c r="C2849" s="207">
        <v>44333</v>
      </c>
      <c r="D2849" s="206" t="s">
        <v>5746</v>
      </c>
      <c r="E2849" s="206"/>
      <c r="F2849" s="206" t="s">
        <v>5775</v>
      </c>
      <c r="G2849" s="208" t="s">
        <v>5705</v>
      </c>
      <c r="H2849" s="313"/>
      <c r="I2849" s="209">
        <v>479879</v>
      </c>
      <c r="J2849" s="444">
        <f t="shared" si="47"/>
        <v>10824170</v>
      </c>
      <c r="K2849" s="441" t="s">
        <v>3267</v>
      </c>
    </row>
    <row r="2850" spans="2:11" s="511" customFormat="1" hidden="1" x14ac:dyDescent="0.25">
      <c r="B2850" s="266">
        <v>1143</v>
      </c>
      <c r="C2850" s="207">
        <v>44333</v>
      </c>
      <c r="D2850" s="206" t="s">
        <v>5748</v>
      </c>
      <c r="E2850" s="206"/>
      <c r="F2850" s="206"/>
      <c r="G2850" s="208" t="s">
        <v>1611</v>
      </c>
      <c r="H2850" s="313">
        <v>1453500</v>
      </c>
      <c r="I2850" s="209"/>
      <c r="J2850" s="444">
        <f t="shared" si="47"/>
        <v>12277670</v>
      </c>
      <c r="K2850" s="441" t="s">
        <v>5749</v>
      </c>
    </row>
    <row r="2851" spans="2:11" s="511" customFormat="1" hidden="1" x14ac:dyDescent="0.25">
      <c r="B2851" s="266">
        <v>1144</v>
      </c>
      <c r="C2851" s="207">
        <v>44333</v>
      </c>
      <c r="D2851" s="206" t="s">
        <v>5750</v>
      </c>
      <c r="E2851" s="206"/>
      <c r="F2851" s="206" t="s">
        <v>3427</v>
      </c>
      <c r="G2851" s="208" t="s">
        <v>1611</v>
      </c>
      <c r="H2851" s="313"/>
      <c r="I2851" s="209">
        <v>1548000</v>
      </c>
      <c r="J2851" s="444">
        <f t="shared" si="47"/>
        <v>10729670</v>
      </c>
      <c r="K2851" s="441" t="s">
        <v>3267</v>
      </c>
    </row>
    <row r="2852" spans="2:11" s="511" customFormat="1" hidden="1" x14ac:dyDescent="0.25">
      <c r="B2852" s="266">
        <v>1145</v>
      </c>
      <c r="C2852" s="207">
        <v>44333</v>
      </c>
      <c r="D2852" s="206" t="s">
        <v>5751</v>
      </c>
      <c r="E2852" s="206"/>
      <c r="F2852" s="206" t="s">
        <v>3429</v>
      </c>
      <c r="G2852" s="208" t="s">
        <v>543</v>
      </c>
      <c r="H2852" s="313"/>
      <c r="I2852" s="209">
        <v>1128140</v>
      </c>
      <c r="J2852" s="444">
        <f t="shared" si="47"/>
        <v>9601530</v>
      </c>
      <c r="K2852" s="441" t="s">
        <v>3267</v>
      </c>
    </row>
    <row r="2853" spans="2:11" s="511" customFormat="1" hidden="1" x14ac:dyDescent="0.25">
      <c r="B2853" s="266">
        <v>1146</v>
      </c>
      <c r="C2853" s="207">
        <v>44333</v>
      </c>
      <c r="D2853" s="206" t="s">
        <v>5752</v>
      </c>
      <c r="E2853" s="206"/>
      <c r="F2853" s="206" t="s">
        <v>3431</v>
      </c>
      <c r="G2853" s="208" t="s">
        <v>1611</v>
      </c>
      <c r="H2853" s="313"/>
      <c r="I2853" s="209">
        <v>100000</v>
      </c>
      <c r="J2853" s="444">
        <f t="shared" si="47"/>
        <v>9501530</v>
      </c>
      <c r="K2853" s="441" t="s">
        <v>3267</v>
      </c>
    </row>
    <row r="2854" spans="2:11" s="511" customFormat="1" hidden="1" x14ac:dyDescent="0.25">
      <c r="B2854" s="266">
        <v>1147</v>
      </c>
      <c r="C2854" s="207">
        <v>44334</v>
      </c>
      <c r="D2854" s="206" t="s">
        <v>5753</v>
      </c>
      <c r="E2854" s="206"/>
      <c r="F2854" s="206" t="s">
        <v>3476</v>
      </c>
      <c r="G2854" s="208" t="s">
        <v>532</v>
      </c>
      <c r="H2854" s="313"/>
      <c r="I2854" s="209">
        <v>2496180</v>
      </c>
      <c r="J2854" s="444">
        <f t="shared" si="47"/>
        <v>7005350</v>
      </c>
      <c r="K2854" s="441" t="s">
        <v>3267</v>
      </c>
    </row>
    <row r="2855" spans="2:11" s="511" customFormat="1" hidden="1" x14ac:dyDescent="0.25">
      <c r="B2855" s="266">
        <v>1148</v>
      </c>
      <c r="C2855" s="207">
        <v>44335</v>
      </c>
      <c r="D2855" s="206" t="s">
        <v>5754</v>
      </c>
      <c r="E2855" s="206"/>
      <c r="F2855" s="206" t="s">
        <v>3477</v>
      </c>
      <c r="G2855" s="208" t="s">
        <v>343</v>
      </c>
      <c r="H2855" s="313"/>
      <c r="I2855" s="209">
        <v>500000</v>
      </c>
      <c r="J2855" s="444">
        <f t="shared" si="47"/>
        <v>6505350</v>
      </c>
      <c r="K2855" s="441" t="s">
        <v>3267</v>
      </c>
    </row>
    <row r="2856" spans="2:11" s="511" customFormat="1" hidden="1" x14ac:dyDescent="0.25">
      <c r="B2856" s="266">
        <v>1149</v>
      </c>
      <c r="C2856" s="207">
        <v>44336</v>
      </c>
      <c r="D2856" s="206" t="s">
        <v>5755</v>
      </c>
      <c r="E2856" s="206"/>
      <c r="F2856" s="206" t="s">
        <v>3466</v>
      </c>
      <c r="G2856" s="208" t="s">
        <v>5679</v>
      </c>
      <c r="H2856" s="313"/>
      <c r="I2856" s="209">
        <v>113200</v>
      </c>
      <c r="J2856" s="444">
        <f t="shared" si="47"/>
        <v>6392150</v>
      </c>
      <c r="K2856" s="212" t="s">
        <v>3267</v>
      </c>
    </row>
    <row r="2857" spans="2:11" s="511" customFormat="1" hidden="1" x14ac:dyDescent="0.25">
      <c r="B2857" s="266">
        <v>1150</v>
      </c>
      <c r="C2857" s="207">
        <v>44336</v>
      </c>
      <c r="D2857" s="206" t="s">
        <v>5756</v>
      </c>
      <c r="E2857" s="206"/>
      <c r="F2857" s="206" t="s">
        <v>3468</v>
      </c>
      <c r="G2857" s="208" t="s">
        <v>5679</v>
      </c>
      <c r="H2857" s="313"/>
      <c r="I2857" s="209">
        <v>100100</v>
      </c>
      <c r="J2857" s="444">
        <f t="shared" si="47"/>
        <v>6292050</v>
      </c>
      <c r="K2857" s="212" t="s">
        <v>3267</v>
      </c>
    </row>
    <row r="2858" spans="2:11" s="511" customFormat="1" hidden="1" x14ac:dyDescent="0.25">
      <c r="B2858" s="266">
        <v>1151</v>
      </c>
      <c r="C2858" s="207">
        <v>44336</v>
      </c>
      <c r="D2858" s="206" t="s">
        <v>5757</v>
      </c>
      <c r="E2858" s="206"/>
      <c r="F2858" s="206" t="s">
        <v>3465</v>
      </c>
      <c r="G2858" s="208" t="s">
        <v>5679</v>
      </c>
      <c r="H2858" s="313"/>
      <c r="I2858" s="209">
        <v>39800</v>
      </c>
      <c r="J2858" s="444">
        <f t="shared" si="47"/>
        <v>6252250</v>
      </c>
      <c r="K2858" s="212" t="s">
        <v>3267</v>
      </c>
    </row>
    <row r="2859" spans="2:11" s="511" customFormat="1" hidden="1" x14ac:dyDescent="0.25">
      <c r="B2859" s="266">
        <v>1152</v>
      </c>
      <c r="C2859" s="207">
        <v>44336</v>
      </c>
      <c r="D2859" s="206" t="s">
        <v>5758</v>
      </c>
      <c r="E2859" s="206"/>
      <c r="F2859" s="206" t="s">
        <v>3470</v>
      </c>
      <c r="G2859" s="208" t="s">
        <v>5679</v>
      </c>
      <c r="H2859" s="313"/>
      <c r="I2859" s="209">
        <v>75600</v>
      </c>
      <c r="J2859" s="444">
        <f t="shared" si="47"/>
        <v>6176650</v>
      </c>
      <c r="K2859" s="212" t="s">
        <v>3267</v>
      </c>
    </row>
    <row r="2860" spans="2:11" s="511" customFormat="1" hidden="1" x14ac:dyDescent="0.25">
      <c r="B2860" s="266">
        <v>1153</v>
      </c>
      <c r="C2860" s="207">
        <v>44336</v>
      </c>
      <c r="D2860" s="206" t="s">
        <v>5759</v>
      </c>
      <c r="E2860" s="206"/>
      <c r="F2860" s="206" t="s">
        <v>3478</v>
      </c>
      <c r="G2860" s="208" t="s">
        <v>5679</v>
      </c>
      <c r="H2860" s="313"/>
      <c r="I2860" s="209">
        <v>43800</v>
      </c>
      <c r="J2860" s="444">
        <f t="shared" si="47"/>
        <v>6132850</v>
      </c>
      <c r="K2860" s="212" t="s">
        <v>3267</v>
      </c>
    </row>
    <row r="2861" spans="2:11" s="511" customFormat="1" hidden="1" x14ac:dyDescent="0.25">
      <c r="B2861" s="266">
        <v>1154</v>
      </c>
      <c r="C2861" s="207">
        <v>44336</v>
      </c>
      <c r="D2861" s="206" t="s">
        <v>5760</v>
      </c>
      <c r="E2861" s="206"/>
      <c r="F2861" s="206" t="s">
        <v>3471</v>
      </c>
      <c r="G2861" s="208" t="s">
        <v>5679</v>
      </c>
      <c r="H2861" s="313"/>
      <c r="I2861" s="209">
        <v>54270</v>
      </c>
      <c r="J2861" s="444">
        <f t="shared" si="47"/>
        <v>6078580</v>
      </c>
      <c r="K2861" s="212" t="s">
        <v>3267</v>
      </c>
    </row>
    <row r="2862" spans="2:11" s="511" customFormat="1" hidden="1" x14ac:dyDescent="0.25">
      <c r="B2862" s="266">
        <v>1155</v>
      </c>
      <c r="C2862" s="207">
        <v>44336</v>
      </c>
      <c r="D2862" s="206" t="s">
        <v>5761</v>
      </c>
      <c r="E2862" s="206"/>
      <c r="F2862" s="206" t="s">
        <v>3479</v>
      </c>
      <c r="G2862" s="208" t="s">
        <v>1930</v>
      </c>
      <c r="H2862" s="313"/>
      <c r="I2862" s="209">
        <v>38000</v>
      </c>
      <c r="J2862" s="444">
        <f t="shared" si="47"/>
        <v>6040580</v>
      </c>
      <c r="K2862" s="212" t="s">
        <v>3267</v>
      </c>
    </row>
    <row r="2863" spans="2:11" s="511" customFormat="1" hidden="1" x14ac:dyDescent="0.25">
      <c r="B2863" s="266">
        <v>1156</v>
      </c>
      <c r="C2863" s="207">
        <v>44336</v>
      </c>
      <c r="D2863" s="206" t="s">
        <v>5762</v>
      </c>
      <c r="E2863" s="206"/>
      <c r="F2863" s="206" t="s">
        <v>3474</v>
      </c>
      <c r="G2863" s="208" t="s">
        <v>4805</v>
      </c>
      <c r="H2863" s="313"/>
      <c r="I2863" s="209">
        <v>2689913</v>
      </c>
      <c r="J2863" s="444">
        <f t="shared" si="47"/>
        <v>3350667</v>
      </c>
      <c r="K2863" s="212" t="s">
        <v>3267</v>
      </c>
    </row>
    <row r="2864" spans="2:11" s="511" customFormat="1" hidden="1" x14ac:dyDescent="0.25">
      <c r="B2864" s="266">
        <v>1157</v>
      </c>
      <c r="C2864" s="207">
        <v>44336</v>
      </c>
      <c r="D2864" s="206" t="s">
        <v>5763</v>
      </c>
      <c r="E2864" s="206"/>
      <c r="F2864" s="206" t="s">
        <v>3475</v>
      </c>
      <c r="G2864" s="208" t="s">
        <v>5764</v>
      </c>
      <c r="H2864" s="313"/>
      <c r="I2864" s="209">
        <v>1490000</v>
      </c>
      <c r="J2864" s="444">
        <f t="shared" si="47"/>
        <v>1860667</v>
      </c>
      <c r="K2864" s="212" t="s">
        <v>3267</v>
      </c>
    </row>
    <row r="2865" spans="1:242" hidden="1" x14ac:dyDescent="0.25">
      <c r="B2865" s="266">
        <v>1158</v>
      </c>
      <c r="C2865" s="207">
        <v>44336</v>
      </c>
      <c r="D2865" s="206" t="s">
        <v>5768</v>
      </c>
      <c r="E2865" s="206" t="s">
        <v>5769</v>
      </c>
      <c r="F2865" s="206"/>
      <c r="G2865" s="208" t="s">
        <v>681</v>
      </c>
      <c r="H2865" s="313"/>
      <c r="I2865" s="209">
        <v>256000</v>
      </c>
      <c r="J2865" s="444">
        <f t="shared" si="47"/>
        <v>1604667</v>
      </c>
      <c r="K2865" s="212" t="s">
        <v>5774</v>
      </c>
    </row>
    <row r="2866" spans="1:242" hidden="1" x14ac:dyDescent="0.25">
      <c r="B2866" s="266">
        <v>1159</v>
      </c>
      <c r="C2866" s="207">
        <v>44338</v>
      </c>
      <c r="D2866" s="206" t="s">
        <v>5765</v>
      </c>
      <c r="E2866" s="206"/>
      <c r="F2866" s="206" t="s">
        <v>3565</v>
      </c>
      <c r="G2866" s="208" t="s">
        <v>343</v>
      </c>
      <c r="H2866" s="313"/>
      <c r="I2866" s="209">
        <v>300000</v>
      </c>
      <c r="J2866" s="444">
        <f t="shared" si="47"/>
        <v>1304667</v>
      </c>
      <c r="K2866" s="212" t="s">
        <v>3267</v>
      </c>
    </row>
    <row r="2867" spans="1:242" hidden="1" x14ac:dyDescent="0.25">
      <c r="B2867" s="266">
        <v>1160</v>
      </c>
      <c r="C2867" s="207">
        <v>44338</v>
      </c>
      <c r="D2867" s="206" t="s">
        <v>5766</v>
      </c>
      <c r="E2867" s="206"/>
      <c r="F2867" s="206" t="s">
        <v>3516</v>
      </c>
      <c r="G2867" s="208" t="s">
        <v>5679</v>
      </c>
      <c r="H2867" s="313"/>
      <c r="I2867" s="209">
        <v>81400</v>
      </c>
      <c r="J2867" s="444">
        <f t="shared" si="47"/>
        <v>1223267</v>
      </c>
      <c r="K2867" s="212" t="s">
        <v>3267</v>
      </c>
    </row>
    <row r="2868" spans="1:242" hidden="1" x14ac:dyDescent="0.25">
      <c r="B2868" s="266">
        <v>1161</v>
      </c>
      <c r="C2868" s="207">
        <v>44338</v>
      </c>
      <c r="D2868" s="206" t="s">
        <v>5767</v>
      </c>
      <c r="E2868" s="206"/>
      <c r="F2868" s="206" t="s">
        <v>3517</v>
      </c>
      <c r="G2868" s="208" t="s">
        <v>5679</v>
      </c>
      <c r="H2868" s="313"/>
      <c r="I2868" s="209">
        <v>102700</v>
      </c>
      <c r="J2868" s="444">
        <f t="shared" si="47"/>
        <v>1120567</v>
      </c>
      <c r="K2868" s="212" t="s">
        <v>3267</v>
      </c>
    </row>
    <row r="2869" spans="1:242" hidden="1" x14ac:dyDescent="0.25">
      <c r="B2869" s="266">
        <v>1162</v>
      </c>
      <c r="C2869" s="207">
        <v>44338</v>
      </c>
      <c r="D2869" s="206" t="s">
        <v>5770</v>
      </c>
      <c r="E2869" s="206"/>
      <c r="F2869" s="206"/>
      <c r="G2869" s="208" t="s">
        <v>1110</v>
      </c>
      <c r="H2869" s="313">
        <v>256000</v>
      </c>
      <c r="I2869" s="209"/>
      <c r="J2869" s="444">
        <f t="shared" si="47"/>
        <v>1376567</v>
      </c>
      <c r="K2869" s="212" t="s">
        <v>5773</v>
      </c>
    </row>
    <row r="2870" spans="1:242" hidden="1" x14ac:dyDescent="0.25">
      <c r="B2870" s="266">
        <v>1163</v>
      </c>
      <c r="C2870" s="207">
        <v>44338</v>
      </c>
      <c r="D2870" s="206" t="s">
        <v>5771</v>
      </c>
      <c r="E2870" s="206"/>
      <c r="F2870" s="206" t="s">
        <v>3519</v>
      </c>
      <c r="G2870" s="208" t="s">
        <v>1110</v>
      </c>
      <c r="H2870" s="313"/>
      <c r="I2870" s="209">
        <v>256000</v>
      </c>
      <c r="J2870" s="444">
        <f t="shared" si="47"/>
        <v>1120567</v>
      </c>
      <c r="K2870" s="212" t="s">
        <v>3267</v>
      </c>
    </row>
    <row r="2871" spans="1:242" hidden="1" x14ac:dyDescent="0.25">
      <c r="B2871" s="266">
        <v>1164</v>
      </c>
      <c r="C2871" s="207">
        <v>44338</v>
      </c>
      <c r="D2871" s="206" t="s">
        <v>5772</v>
      </c>
      <c r="E2871" s="206"/>
      <c r="F2871" s="206" t="s">
        <v>3566</v>
      </c>
      <c r="G2871" s="208" t="s">
        <v>532</v>
      </c>
      <c r="H2871" s="313"/>
      <c r="I2871" s="209">
        <v>286860</v>
      </c>
      <c r="J2871" s="444">
        <f t="shared" si="47"/>
        <v>833707</v>
      </c>
      <c r="K2871" s="441" t="s">
        <v>3267</v>
      </c>
    </row>
    <row r="2872" spans="1:242" s="566" customFormat="1" hidden="1" x14ac:dyDescent="0.25">
      <c r="A2872" s="488"/>
      <c r="B2872" s="266">
        <v>1165</v>
      </c>
      <c r="C2872" s="428">
        <v>44340</v>
      </c>
      <c r="D2872" s="429" t="s">
        <v>5776</v>
      </c>
      <c r="E2872" s="429"/>
      <c r="F2872" s="429"/>
      <c r="G2872" s="430"/>
      <c r="H2872" s="577">
        <v>24166293</v>
      </c>
      <c r="I2872" s="581"/>
      <c r="J2872" s="444">
        <f t="shared" si="47"/>
        <v>25000000</v>
      </c>
      <c r="K2872" s="485" t="s">
        <v>3695</v>
      </c>
      <c r="L2872" s="530"/>
      <c r="M2872" s="488"/>
      <c r="N2872" s="530"/>
      <c r="O2872" s="530"/>
      <c r="P2872" s="530"/>
      <c r="Q2872" s="530"/>
      <c r="R2872" s="530"/>
      <c r="S2872" s="530"/>
      <c r="T2872" s="530"/>
      <c r="U2872" s="530"/>
      <c r="V2872" s="530"/>
      <c r="W2872" s="530"/>
      <c r="X2872" s="530"/>
      <c r="Y2872" s="530"/>
      <c r="Z2872" s="530"/>
      <c r="AA2872" s="530"/>
      <c r="AB2872" s="530"/>
      <c r="AC2872" s="530"/>
      <c r="AD2872" s="530"/>
      <c r="AE2872" s="530"/>
      <c r="AF2872" s="530"/>
      <c r="AG2872" s="530"/>
      <c r="AH2872" s="530"/>
      <c r="AI2872" s="530"/>
      <c r="AJ2872" s="488"/>
      <c r="AK2872" s="488"/>
      <c r="AL2872" s="488"/>
      <c r="AM2872" s="488"/>
      <c r="AN2872" s="488"/>
      <c r="AO2872" s="488"/>
      <c r="AP2872" s="488"/>
      <c r="AQ2872" s="488"/>
      <c r="AR2872" s="488"/>
      <c r="AS2872" s="488"/>
      <c r="AT2872" s="488"/>
      <c r="AU2872" s="488"/>
      <c r="AV2872" s="488"/>
      <c r="AW2872" s="488"/>
      <c r="AX2872" s="488"/>
      <c r="AY2872" s="488"/>
      <c r="AZ2872" s="488"/>
      <c r="BA2872" s="488"/>
      <c r="BB2872" s="488"/>
      <c r="BC2872" s="488"/>
      <c r="BD2872" s="488"/>
      <c r="BE2872" s="488"/>
      <c r="BF2872" s="488"/>
      <c r="BG2872" s="488"/>
      <c r="BH2872" s="488"/>
      <c r="BI2872" s="488"/>
      <c r="BJ2872" s="488"/>
      <c r="BK2872" s="488"/>
      <c r="BL2872" s="488"/>
      <c r="BM2872" s="488"/>
      <c r="BN2872" s="488"/>
      <c r="BO2872" s="488"/>
      <c r="BP2872" s="488"/>
      <c r="BQ2872" s="488"/>
      <c r="BR2872" s="488"/>
      <c r="BS2872" s="488"/>
      <c r="BT2872" s="488"/>
      <c r="BU2872" s="488"/>
      <c r="BV2872" s="488"/>
      <c r="BW2872" s="488"/>
      <c r="BX2872" s="488"/>
      <c r="BY2872" s="488"/>
      <c r="BZ2872" s="488"/>
      <c r="CA2872" s="488"/>
      <c r="CB2872" s="488"/>
      <c r="CC2872" s="488"/>
      <c r="CD2872" s="488"/>
      <c r="CE2872" s="488"/>
      <c r="CF2872" s="488"/>
      <c r="CG2872" s="488"/>
      <c r="CH2872" s="488"/>
      <c r="CI2872" s="488"/>
      <c r="CJ2872" s="488"/>
      <c r="CK2872" s="488"/>
      <c r="CL2872" s="488"/>
      <c r="CM2872" s="488"/>
      <c r="CN2872" s="488"/>
      <c r="CO2872" s="488"/>
      <c r="CP2872" s="488"/>
      <c r="CQ2872" s="488"/>
      <c r="CR2872" s="488"/>
      <c r="CS2872" s="488"/>
      <c r="CT2872" s="488"/>
      <c r="CU2872" s="488"/>
      <c r="CV2872" s="488"/>
      <c r="CW2872" s="488"/>
      <c r="CX2872" s="488"/>
      <c r="CY2872" s="488"/>
      <c r="CZ2872" s="488"/>
      <c r="DA2872" s="488"/>
      <c r="DB2872" s="488"/>
      <c r="DC2872" s="488"/>
      <c r="DD2872" s="488"/>
      <c r="DE2872" s="488"/>
      <c r="DF2872" s="488"/>
      <c r="DG2872" s="488"/>
      <c r="DH2872" s="488"/>
      <c r="DI2872" s="488"/>
      <c r="DJ2872" s="488"/>
      <c r="DK2872" s="488"/>
      <c r="DL2872" s="488"/>
      <c r="DM2872" s="488"/>
      <c r="DN2872" s="488"/>
      <c r="DO2872" s="488"/>
      <c r="DP2872" s="488"/>
      <c r="DQ2872" s="488"/>
      <c r="DR2872" s="488"/>
      <c r="DS2872" s="488"/>
      <c r="DT2872" s="488"/>
      <c r="DU2872" s="488"/>
      <c r="DV2872" s="488"/>
      <c r="DW2872" s="488"/>
      <c r="DX2872" s="488"/>
      <c r="DY2872" s="488"/>
      <c r="DZ2872" s="488"/>
      <c r="EA2872" s="488"/>
      <c r="EB2872" s="488"/>
      <c r="EC2872" s="488"/>
      <c r="ED2872" s="488"/>
      <c r="EE2872" s="488"/>
      <c r="EF2872" s="488"/>
      <c r="EG2872" s="488"/>
      <c r="EH2872" s="488"/>
      <c r="EI2872" s="488"/>
      <c r="EJ2872" s="488"/>
      <c r="EK2872" s="488"/>
      <c r="EL2872" s="488"/>
      <c r="EM2872" s="488"/>
      <c r="EN2872" s="488"/>
      <c r="EO2872" s="488"/>
      <c r="EP2872" s="488"/>
      <c r="EQ2872" s="488"/>
      <c r="ER2872" s="488"/>
      <c r="ES2872" s="488"/>
      <c r="ET2872" s="488"/>
      <c r="EU2872" s="488"/>
      <c r="EV2872" s="488"/>
      <c r="EW2872" s="488"/>
      <c r="EX2872" s="488"/>
      <c r="EY2872" s="488"/>
      <c r="EZ2872" s="488"/>
      <c r="FA2872" s="488"/>
      <c r="FB2872" s="488"/>
      <c r="FC2872" s="488"/>
      <c r="FD2872" s="488"/>
      <c r="FE2872" s="488"/>
      <c r="FF2872" s="488"/>
      <c r="FG2872" s="488"/>
      <c r="FH2872" s="488"/>
      <c r="FI2872" s="488"/>
      <c r="FJ2872" s="488"/>
      <c r="FK2872" s="488"/>
      <c r="FL2872" s="488"/>
      <c r="FM2872" s="488"/>
      <c r="FN2872" s="488"/>
      <c r="FO2872" s="488"/>
      <c r="FP2872" s="488"/>
      <c r="FQ2872" s="488"/>
      <c r="FR2872" s="488"/>
      <c r="FS2872" s="488"/>
      <c r="FT2872" s="488"/>
      <c r="FU2872" s="488"/>
      <c r="FV2872" s="488"/>
      <c r="FW2872" s="488"/>
      <c r="FX2872" s="488"/>
      <c r="FY2872" s="488"/>
      <c r="FZ2872" s="488"/>
      <c r="GA2872" s="488"/>
      <c r="GB2872" s="488"/>
      <c r="GC2872" s="488"/>
      <c r="GD2872" s="488"/>
      <c r="GE2872" s="488"/>
      <c r="GF2872" s="488"/>
      <c r="GG2872" s="488"/>
      <c r="GH2872" s="488"/>
      <c r="GI2872" s="488"/>
      <c r="GJ2872" s="488"/>
      <c r="GK2872" s="488"/>
      <c r="GL2872" s="488"/>
      <c r="GM2872" s="488"/>
      <c r="GN2872" s="488"/>
      <c r="GO2872" s="488"/>
      <c r="GP2872" s="488"/>
      <c r="GQ2872" s="488"/>
      <c r="GR2872" s="488"/>
      <c r="GS2872" s="488"/>
      <c r="GT2872" s="488"/>
      <c r="GU2872" s="488"/>
      <c r="GV2872" s="488"/>
      <c r="GW2872" s="488"/>
      <c r="GX2872" s="488"/>
      <c r="GY2872" s="488"/>
      <c r="GZ2872" s="488"/>
      <c r="HA2872" s="488"/>
      <c r="HB2872" s="488"/>
      <c r="HC2872" s="488"/>
      <c r="HD2872" s="488"/>
      <c r="HE2872" s="488"/>
      <c r="HF2872" s="488"/>
      <c r="HG2872" s="488"/>
      <c r="HH2872" s="488"/>
      <c r="HI2872" s="488"/>
      <c r="HJ2872" s="488"/>
      <c r="HK2872" s="488"/>
      <c r="HL2872" s="488"/>
      <c r="HM2872" s="488"/>
      <c r="HN2872" s="488"/>
      <c r="HO2872" s="488"/>
      <c r="HP2872" s="488"/>
      <c r="HQ2872" s="488"/>
      <c r="HR2872" s="488"/>
      <c r="HS2872" s="488"/>
      <c r="HT2872" s="488"/>
      <c r="HU2872" s="488"/>
      <c r="HV2872" s="488"/>
      <c r="HW2872" s="488"/>
      <c r="HX2872" s="488"/>
      <c r="HY2872" s="488"/>
      <c r="HZ2872" s="488"/>
      <c r="IA2872" s="488"/>
      <c r="IB2872" s="488"/>
      <c r="IC2872" s="488"/>
      <c r="ID2872" s="488"/>
      <c r="IE2872" s="488"/>
      <c r="IF2872" s="488"/>
      <c r="IG2872" s="488"/>
      <c r="IH2872" s="488"/>
    </row>
    <row r="2873" spans="1:242" s="566" customFormat="1" hidden="1" x14ac:dyDescent="0.25">
      <c r="A2873" s="488"/>
      <c r="B2873" s="266">
        <v>1166</v>
      </c>
      <c r="C2873" s="207">
        <v>44341</v>
      </c>
      <c r="D2873" s="206" t="s">
        <v>5787</v>
      </c>
      <c r="E2873" s="429" t="s">
        <v>5799</v>
      </c>
      <c r="F2873" s="429"/>
      <c r="G2873" s="208" t="s">
        <v>532</v>
      </c>
      <c r="H2873" s="577"/>
      <c r="I2873" s="475">
        <v>1500000</v>
      </c>
      <c r="J2873" s="444">
        <f t="shared" si="47"/>
        <v>23500000</v>
      </c>
      <c r="K2873" s="441" t="s">
        <v>5805</v>
      </c>
      <c r="L2873" s="530"/>
      <c r="M2873" s="488"/>
      <c r="N2873" s="530"/>
      <c r="O2873" s="530"/>
      <c r="P2873" s="530"/>
      <c r="Q2873" s="530"/>
      <c r="R2873" s="530"/>
      <c r="S2873" s="530"/>
      <c r="T2873" s="530"/>
      <c r="U2873" s="530"/>
      <c r="V2873" s="530"/>
      <c r="W2873" s="530"/>
      <c r="X2873" s="530"/>
      <c r="Y2873" s="530"/>
      <c r="Z2873" s="530"/>
      <c r="AA2873" s="530"/>
      <c r="AB2873" s="530"/>
      <c r="AC2873" s="530"/>
      <c r="AD2873" s="530"/>
      <c r="AE2873" s="530"/>
      <c r="AF2873" s="530"/>
      <c r="AG2873" s="530"/>
      <c r="AH2873" s="530"/>
      <c r="AI2873" s="530"/>
      <c r="AJ2873" s="488"/>
      <c r="AK2873" s="488"/>
      <c r="AL2873" s="488"/>
      <c r="AM2873" s="488"/>
      <c r="AN2873" s="488"/>
      <c r="AO2873" s="488"/>
      <c r="AP2873" s="488"/>
      <c r="AQ2873" s="488"/>
      <c r="AR2873" s="488"/>
      <c r="AS2873" s="488"/>
      <c r="AT2873" s="488"/>
      <c r="AU2873" s="488"/>
      <c r="AV2873" s="488"/>
      <c r="AW2873" s="488"/>
      <c r="AX2873" s="488"/>
      <c r="AY2873" s="488"/>
      <c r="AZ2873" s="488"/>
      <c r="BA2873" s="488"/>
      <c r="BB2873" s="488"/>
      <c r="BC2873" s="488"/>
      <c r="BD2873" s="488"/>
      <c r="BE2873" s="488"/>
      <c r="BF2873" s="488"/>
      <c r="BG2873" s="488"/>
      <c r="BH2873" s="488"/>
      <c r="BI2873" s="488"/>
      <c r="BJ2873" s="488"/>
      <c r="BK2873" s="488"/>
      <c r="BL2873" s="488"/>
      <c r="BM2873" s="488"/>
      <c r="BN2873" s="488"/>
      <c r="BO2873" s="488"/>
      <c r="BP2873" s="488"/>
      <c r="BQ2873" s="488"/>
      <c r="BR2873" s="488"/>
      <c r="BS2873" s="488"/>
      <c r="BT2873" s="488"/>
      <c r="BU2873" s="488"/>
      <c r="BV2873" s="488"/>
      <c r="BW2873" s="488"/>
      <c r="BX2873" s="488"/>
      <c r="BY2873" s="488"/>
      <c r="BZ2873" s="488"/>
      <c r="CA2873" s="488"/>
      <c r="CB2873" s="488"/>
      <c r="CC2873" s="488"/>
      <c r="CD2873" s="488"/>
      <c r="CE2873" s="488"/>
      <c r="CF2873" s="488"/>
      <c r="CG2873" s="488"/>
      <c r="CH2873" s="488"/>
      <c r="CI2873" s="488"/>
      <c r="CJ2873" s="488"/>
      <c r="CK2873" s="488"/>
      <c r="CL2873" s="488"/>
      <c r="CM2873" s="488"/>
      <c r="CN2873" s="488"/>
      <c r="CO2873" s="488"/>
      <c r="CP2873" s="488"/>
      <c r="CQ2873" s="488"/>
      <c r="CR2873" s="488"/>
      <c r="CS2873" s="488"/>
      <c r="CT2873" s="488"/>
      <c r="CU2873" s="488"/>
      <c r="CV2873" s="488"/>
      <c r="CW2873" s="488"/>
      <c r="CX2873" s="488"/>
      <c r="CY2873" s="488"/>
      <c r="CZ2873" s="488"/>
      <c r="DA2873" s="488"/>
      <c r="DB2873" s="488"/>
      <c r="DC2873" s="488"/>
      <c r="DD2873" s="488"/>
      <c r="DE2873" s="488"/>
      <c r="DF2873" s="488"/>
      <c r="DG2873" s="488"/>
      <c r="DH2873" s="488"/>
      <c r="DI2873" s="488"/>
      <c r="DJ2873" s="488"/>
      <c r="DK2873" s="488"/>
      <c r="DL2873" s="488"/>
      <c r="DM2873" s="488"/>
      <c r="DN2873" s="488"/>
      <c r="DO2873" s="488"/>
      <c r="DP2873" s="488"/>
      <c r="DQ2873" s="488"/>
      <c r="DR2873" s="488"/>
      <c r="DS2873" s="488"/>
      <c r="DT2873" s="488"/>
      <c r="DU2873" s="488"/>
      <c r="DV2873" s="488"/>
      <c r="DW2873" s="488"/>
      <c r="DX2873" s="488"/>
      <c r="DY2873" s="488"/>
      <c r="DZ2873" s="488"/>
      <c r="EA2873" s="488"/>
      <c r="EB2873" s="488"/>
      <c r="EC2873" s="488"/>
      <c r="ED2873" s="488"/>
      <c r="EE2873" s="488"/>
      <c r="EF2873" s="488"/>
      <c r="EG2873" s="488"/>
      <c r="EH2873" s="488"/>
      <c r="EI2873" s="488"/>
      <c r="EJ2873" s="488"/>
      <c r="EK2873" s="488"/>
      <c r="EL2873" s="488"/>
      <c r="EM2873" s="488"/>
      <c r="EN2873" s="488"/>
      <c r="EO2873" s="488"/>
      <c r="EP2873" s="488"/>
      <c r="EQ2873" s="488"/>
      <c r="ER2873" s="488"/>
      <c r="ES2873" s="488"/>
      <c r="ET2873" s="488"/>
      <c r="EU2873" s="488"/>
      <c r="EV2873" s="488"/>
      <c r="EW2873" s="488"/>
      <c r="EX2873" s="488"/>
      <c r="EY2873" s="488"/>
      <c r="EZ2873" s="488"/>
      <c r="FA2873" s="488"/>
      <c r="FB2873" s="488"/>
      <c r="FC2873" s="488"/>
      <c r="FD2873" s="488"/>
      <c r="FE2873" s="488"/>
      <c r="FF2873" s="488"/>
      <c r="FG2873" s="488"/>
      <c r="FH2873" s="488"/>
      <c r="FI2873" s="488"/>
      <c r="FJ2873" s="488"/>
      <c r="FK2873" s="488"/>
      <c r="FL2873" s="488"/>
      <c r="FM2873" s="488"/>
      <c r="FN2873" s="488"/>
      <c r="FO2873" s="488"/>
      <c r="FP2873" s="488"/>
      <c r="FQ2873" s="488"/>
      <c r="FR2873" s="488"/>
      <c r="FS2873" s="488"/>
      <c r="FT2873" s="488"/>
      <c r="FU2873" s="488"/>
      <c r="FV2873" s="488"/>
      <c r="FW2873" s="488"/>
      <c r="FX2873" s="488"/>
      <c r="FY2873" s="488"/>
      <c r="FZ2873" s="488"/>
      <c r="GA2873" s="488"/>
      <c r="GB2873" s="488"/>
      <c r="GC2873" s="488"/>
      <c r="GD2873" s="488"/>
      <c r="GE2873" s="488"/>
      <c r="GF2873" s="488"/>
      <c r="GG2873" s="488"/>
      <c r="GH2873" s="488"/>
      <c r="GI2873" s="488"/>
      <c r="GJ2873" s="488"/>
      <c r="GK2873" s="488"/>
      <c r="GL2873" s="488"/>
      <c r="GM2873" s="488"/>
      <c r="GN2873" s="488"/>
      <c r="GO2873" s="488"/>
      <c r="GP2873" s="488"/>
      <c r="GQ2873" s="488"/>
      <c r="GR2873" s="488"/>
      <c r="GS2873" s="488"/>
      <c r="GT2873" s="488"/>
      <c r="GU2873" s="488"/>
      <c r="GV2873" s="488"/>
      <c r="GW2873" s="488"/>
      <c r="GX2873" s="488"/>
      <c r="GY2873" s="488"/>
      <c r="GZ2873" s="488"/>
      <c r="HA2873" s="488"/>
      <c r="HB2873" s="488"/>
      <c r="HC2873" s="488"/>
      <c r="HD2873" s="488"/>
      <c r="HE2873" s="488"/>
      <c r="HF2873" s="488"/>
      <c r="HG2873" s="488"/>
      <c r="HH2873" s="488"/>
      <c r="HI2873" s="488"/>
      <c r="HJ2873" s="488"/>
      <c r="HK2873" s="488"/>
      <c r="HL2873" s="488"/>
      <c r="HM2873" s="488"/>
      <c r="HN2873" s="488"/>
      <c r="HO2873" s="488"/>
      <c r="HP2873" s="488"/>
      <c r="HQ2873" s="488"/>
      <c r="HR2873" s="488"/>
      <c r="HS2873" s="488"/>
      <c r="HT2873" s="488"/>
      <c r="HU2873" s="488"/>
      <c r="HV2873" s="488"/>
      <c r="HW2873" s="488"/>
      <c r="HX2873" s="488"/>
      <c r="HY2873" s="488"/>
      <c r="HZ2873" s="488"/>
      <c r="IA2873" s="488"/>
      <c r="IB2873" s="488"/>
      <c r="IC2873" s="488"/>
      <c r="ID2873" s="488"/>
      <c r="IE2873" s="488"/>
      <c r="IF2873" s="488"/>
      <c r="IG2873" s="488"/>
      <c r="IH2873" s="488"/>
    </row>
    <row r="2874" spans="1:242" hidden="1" x14ac:dyDescent="0.25">
      <c r="B2874" s="266">
        <v>1167</v>
      </c>
      <c r="C2874" s="207">
        <v>44342</v>
      </c>
      <c r="D2874" s="206" t="s">
        <v>5777</v>
      </c>
      <c r="E2874" s="206"/>
      <c r="F2874" s="206" t="s">
        <v>3563</v>
      </c>
      <c r="G2874" s="208" t="s">
        <v>1611</v>
      </c>
      <c r="H2874" s="313"/>
      <c r="I2874" s="209">
        <v>100000</v>
      </c>
      <c r="J2874" s="444">
        <f t="shared" si="47"/>
        <v>23400000</v>
      </c>
      <c r="K2874" s="441" t="s">
        <v>3267</v>
      </c>
    </row>
    <row r="2875" spans="1:242" hidden="1" x14ac:dyDescent="0.25">
      <c r="B2875" s="266">
        <v>1168</v>
      </c>
      <c r="C2875" s="207">
        <v>44342</v>
      </c>
      <c r="D2875" s="206" t="s">
        <v>5786</v>
      </c>
      <c r="E2875" s="206" t="s">
        <v>5800</v>
      </c>
      <c r="F2875" s="206"/>
      <c r="G2875" s="208" t="s">
        <v>1611</v>
      </c>
      <c r="H2875" s="313"/>
      <c r="I2875" s="209">
        <v>1544318</v>
      </c>
      <c r="J2875" s="444">
        <f t="shared" si="47"/>
        <v>21855682</v>
      </c>
      <c r="K2875" s="441" t="s">
        <v>5795</v>
      </c>
    </row>
    <row r="2876" spans="1:242" hidden="1" x14ac:dyDescent="0.25">
      <c r="B2876" s="266">
        <v>1169</v>
      </c>
      <c r="C2876" s="207">
        <v>44343</v>
      </c>
      <c r="D2876" s="206" t="s">
        <v>5801</v>
      </c>
      <c r="E2876" s="206"/>
      <c r="F2876" s="206"/>
      <c r="G2876" s="208" t="s">
        <v>1611</v>
      </c>
      <c r="H2876" s="313">
        <v>1544318</v>
      </c>
      <c r="I2876" s="209"/>
      <c r="J2876" s="444">
        <f t="shared" si="47"/>
        <v>23400000</v>
      </c>
      <c r="K2876" s="441" t="s">
        <v>5796</v>
      </c>
    </row>
    <row r="2877" spans="1:242" hidden="1" x14ac:dyDescent="0.25">
      <c r="B2877" s="266">
        <v>1170</v>
      </c>
      <c r="C2877" s="207">
        <v>44344</v>
      </c>
      <c r="D2877" s="206" t="s">
        <v>5778</v>
      </c>
      <c r="E2877" s="206"/>
      <c r="F2877" s="206" t="s">
        <v>3521</v>
      </c>
      <c r="G2877" s="208" t="s">
        <v>5705</v>
      </c>
      <c r="H2877" s="313"/>
      <c r="I2877" s="209">
        <v>25000</v>
      </c>
      <c r="J2877" s="444">
        <f t="shared" si="47"/>
        <v>23375000</v>
      </c>
      <c r="K2877" s="441" t="s">
        <v>3267</v>
      </c>
    </row>
    <row r="2878" spans="1:242" hidden="1" x14ac:dyDescent="0.25">
      <c r="B2878" s="266">
        <v>1171</v>
      </c>
      <c r="C2878" s="207">
        <v>44344</v>
      </c>
      <c r="D2878" s="206" t="s">
        <v>5779</v>
      </c>
      <c r="E2878" s="206"/>
      <c r="F2878" s="206" t="s">
        <v>3522</v>
      </c>
      <c r="G2878" s="208" t="s">
        <v>5705</v>
      </c>
      <c r="H2878" s="313"/>
      <c r="I2878" s="209">
        <v>77000</v>
      </c>
      <c r="J2878" s="444">
        <f t="shared" si="47"/>
        <v>23298000</v>
      </c>
      <c r="K2878" s="441" t="s">
        <v>3267</v>
      </c>
    </row>
    <row r="2879" spans="1:242" hidden="1" x14ac:dyDescent="0.25">
      <c r="B2879" s="266">
        <v>1172</v>
      </c>
      <c r="C2879" s="207">
        <v>44344</v>
      </c>
      <c r="D2879" s="206" t="s">
        <v>5780</v>
      </c>
      <c r="E2879" s="206"/>
      <c r="F2879" s="206" t="s">
        <v>3523</v>
      </c>
      <c r="G2879" s="208" t="s">
        <v>2991</v>
      </c>
      <c r="H2879" s="313"/>
      <c r="I2879" s="209">
        <v>135000</v>
      </c>
      <c r="J2879" s="444">
        <f t="shared" si="47"/>
        <v>23163000</v>
      </c>
      <c r="K2879" s="441" t="s">
        <v>3267</v>
      </c>
    </row>
    <row r="2880" spans="1:242" hidden="1" x14ac:dyDescent="0.25">
      <c r="B2880" s="266">
        <v>1173</v>
      </c>
      <c r="C2880" s="207">
        <v>44344</v>
      </c>
      <c r="D2880" s="206" t="s">
        <v>5781</v>
      </c>
      <c r="E2880" s="206"/>
      <c r="F2880" s="206" t="s">
        <v>3567</v>
      </c>
      <c r="G2880" s="208" t="s">
        <v>4804</v>
      </c>
      <c r="H2880" s="313"/>
      <c r="I2880" s="209">
        <v>110000</v>
      </c>
      <c r="J2880" s="444">
        <f t="shared" si="47"/>
        <v>23053000</v>
      </c>
      <c r="K2880" s="441" t="s">
        <v>3267</v>
      </c>
    </row>
    <row r="2881" spans="1:242" hidden="1" x14ac:dyDescent="0.25">
      <c r="B2881" s="266">
        <v>1174</v>
      </c>
      <c r="C2881" s="207">
        <v>44344</v>
      </c>
      <c r="D2881" s="206" t="s">
        <v>5782</v>
      </c>
      <c r="E2881" s="206"/>
      <c r="F2881" s="206" t="s">
        <v>3564</v>
      </c>
      <c r="G2881" s="208" t="s">
        <v>5679</v>
      </c>
      <c r="H2881" s="313"/>
      <c r="I2881" s="209">
        <v>100000</v>
      </c>
      <c r="J2881" s="444">
        <f t="shared" si="47"/>
        <v>22953000</v>
      </c>
      <c r="K2881" s="441" t="s">
        <v>3267</v>
      </c>
    </row>
    <row r="2882" spans="1:242" hidden="1" x14ac:dyDescent="0.25">
      <c r="B2882" s="266">
        <v>1175</v>
      </c>
      <c r="C2882" s="207">
        <v>44344</v>
      </c>
      <c r="D2882" s="206" t="s">
        <v>5783</v>
      </c>
      <c r="E2882" s="206"/>
      <c r="F2882" s="206" t="s">
        <v>3518</v>
      </c>
      <c r="G2882" s="208" t="s">
        <v>5679</v>
      </c>
      <c r="H2882" s="313"/>
      <c r="I2882" s="209">
        <v>20000</v>
      </c>
      <c r="J2882" s="444">
        <f t="shared" si="47"/>
        <v>22933000</v>
      </c>
      <c r="K2882" s="441" t="s">
        <v>3267</v>
      </c>
    </row>
    <row r="2883" spans="1:242" hidden="1" x14ac:dyDescent="0.25">
      <c r="B2883" s="266">
        <v>1176</v>
      </c>
      <c r="C2883" s="207">
        <v>44344</v>
      </c>
      <c r="D2883" s="206" t="s">
        <v>5784</v>
      </c>
      <c r="E2883" s="206"/>
      <c r="F2883" s="206" t="s">
        <v>3520</v>
      </c>
      <c r="G2883" s="208" t="s">
        <v>420</v>
      </c>
      <c r="H2883" s="313"/>
      <c r="I2883" s="209">
        <v>284800</v>
      </c>
      <c r="J2883" s="444">
        <f t="shared" si="47"/>
        <v>22648200</v>
      </c>
      <c r="K2883" s="441" t="s">
        <v>3267</v>
      </c>
    </row>
    <row r="2884" spans="1:242" hidden="1" x14ac:dyDescent="0.25">
      <c r="B2884" s="266">
        <v>1177</v>
      </c>
      <c r="C2884" s="207">
        <v>44344</v>
      </c>
      <c r="D2884" s="206" t="s">
        <v>5785</v>
      </c>
      <c r="E2884" s="206"/>
      <c r="F2884" s="206" t="s">
        <v>3524</v>
      </c>
      <c r="G2884" s="208" t="s">
        <v>420</v>
      </c>
      <c r="H2884" s="313"/>
      <c r="I2884" s="209">
        <v>419800</v>
      </c>
      <c r="J2884" s="444">
        <f t="shared" si="47"/>
        <v>22228400</v>
      </c>
      <c r="K2884" s="441" t="s">
        <v>3267</v>
      </c>
    </row>
    <row r="2885" spans="1:242" hidden="1" x14ac:dyDescent="0.25">
      <c r="B2885" s="266">
        <v>1178</v>
      </c>
      <c r="C2885" s="207">
        <v>44344</v>
      </c>
      <c r="D2885" s="206" t="s">
        <v>5788</v>
      </c>
      <c r="E2885" s="206"/>
      <c r="F2885" s="206" t="s">
        <v>3526</v>
      </c>
      <c r="G2885" s="208" t="s">
        <v>1611</v>
      </c>
      <c r="H2885" s="313"/>
      <c r="I2885" s="209">
        <v>105000</v>
      </c>
      <c r="J2885" s="444">
        <f t="shared" si="47"/>
        <v>22123400</v>
      </c>
      <c r="K2885" s="441" t="s">
        <v>3267</v>
      </c>
    </row>
    <row r="2886" spans="1:242" hidden="1" x14ac:dyDescent="0.25">
      <c r="B2886" s="266">
        <v>1179</v>
      </c>
      <c r="C2886" s="207">
        <v>44344</v>
      </c>
      <c r="D2886" s="206" t="s">
        <v>5789</v>
      </c>
      <c r="E2886" s="206"/>
      <c r="F2886" s="206" t="s">
        <v>3528</v>
      </c>
      <c r="G2886" s="208" t="s">
        <v>1611</v>
      </c>
      <c r="H2886" s="313"/>
      <c r="I2886" s="209">
        <v>450000</v>
      </c>
      <c r="J2886" s="444">
        <f t="shared" si="47"/>
        <v>21673400</v>
      </c>
      <c r="K2886" s="441" t="s">
        <v>3267</v>
      </c>
    </row>
    <row r="2887" spans="1:242" hidden="1" x14ac:dyDescent="0.25">
      <c r="B2887" s="266">
        <v>1180</v>
      </c>
      <c r="C2887" s="207">
        <v>44345</v>
      </c>
      <c r="D2887" s="206" t="s">
        <v>5794</v>
      </c>
      <c r="E2887" s="206"/>
      <c r="F2887" s="206" t="s">
        <v>3527</v>
      </c>
      <c r="G2887" s="208" t="s">
        <v>343</v>
      </c>
      <c r="H2887" s="313"/>
      <c r="I2887" s="209">
        <v>250000</v>
      </c>
      <c r="J2887" s="444">
        <f t="shared" si="47"/>
        <v>21423400</v>
      </c>
      <c r="K2887" s="441" t="s">
        <v>3267</v>
      </c>
    </row>
    <row r="2888" spans="1:242" hidden="1" x14ac:dyDescent="0.25">
      <c r="B2888" s="266">
        <v>1181</v>
      </c>
      <c r="C2888" s="207">
        <v>44345</v>
      </c>
      <c r="D2888" s="206" t="s">
        <v>5797</v>
      </c>
      <c r="E2888" s="206"/>
      <c r="F2888" s="206" t="s">
        <v>3525</v>
      </c>
      <c r="G2888" s="208" t="s">
        <v>5679</v>
      </c>
      <c r="H2888" s="313"/>
      <c r="I2888" s="209">
        <v>64000</v>
      </c>
      <c r="J2888" s="444">
        <f t="shared" si="47"/>
        <v>21359400</v>
      </c>
      <c r="K2888" s="441" t="s">
        <v>3267</v>
      </c>
    </row>
    <row r="2889" spans="1:242" hidden="1" x14ac:dyDescent="0.25">
      <c r="B2889" s="266">
        <v>1182</v>
      </c>
      <c r="C2889" s="207">
        <v>44345</v>
      </c>
      <c r="D2889" s="206" t="s">
        <v>5798</v>
      </c>
      <c r="E2889" s="206"/>
      <c r="F2889" s="206" t="s">
        <v>3530</v>
      </c>
      <c r="G2889" s="208" t="s">
        <v>4804</v>
      </c>
      <c r="H2889" s="313"/>
      <c r="I2889" s="209">
        <v>86475</v>
      </c>
      <c r="J2889" s="444">
        <f t="shared" si="47"/>
        <v>21272925</v>
      </c>
      <c r="K2889" s="441" t="s">
        <v>3267</v>
      </c>
    </row>
    <row r="2890" spans="1:242" hidden="1" x14ac:dyDescent="0.25">
      <c r="B2890" s="266">
        <v>1183</v>
      </c>
      <c r="C2890" s="207">
        <v>44345</v>
      </c>
      <c r="D2890" s="206" t="s">
        <v>5790</v>
      </c>
      <c r="E2890" s="206"/>
      <c r="F2890" s="206" t="s">
        <v>3529</v>
      </c>
      <c r="G2890" s="208" t="s">
        <v>5679</v>
      </c>
      <c r="H2890" s="313"/>
      <c r="I2890" s="209">
        <v>83400</v>
      </c>
      <c r="J2890" s="444">
        <f t="shared" si="47"/>
        <v>21189525</v>
      </c>
      <c r="K2890" s="441" t="s">
        <v>3267</v>
      </c>
    </row>
    <row r="2891" spans="1:242" hidden="1" x14ac:dyDescent="0.25">
      <c r="B2891" s="266">
        <v>1184</v>
      </c>
      <c r="C2891" s="207">
        <v>44345</v>
      </c>
      <c r="D2891" s="206" t="s">
        <v>5791</v>
      </c>
      <c r="E2891" s="206"/>
      <c r="F2891" s="206" t="s">
        <v>3531</v>
      </c>
      <c r="G2891" s="208" t="s">
        <v>5679</v>
      </c>
      <c r="H2891" s="313"/>
      <c r="I2891" s="209">
        <v>58500</v>
      </c>
      <c r="J2891" s="444">
        <f t="shared" si="47"/>
        <v>21131025</v>
      </c>
      <c r="K2891" s="441" t="s">
        <v>3267</v>
      </c>
    </row>
    <row r="2892" spans="1:242" hidden="1" x14ac:dyDescent="0.25">
      <c r="B2892" s="266">
        <v>1185</v>
      </c>
      <c r="C2892" s="207">
        <v>44345</v>
      </c>
      <c r="D2892" s="206" t="s">
        <v>5792</v>
      </c>
      <c r="E2892" s="206"/>
      <c r="F2892" s="206" t="s">
        <v>3532</v>
      </c>
      <c r="G2892" s="208" t="s">
        <v>5679</v>
      </c>
      <c r="H2892" s="313"/>
      <c r="I2892" s="209">
        <v>140800</v>
      </c>
      <c r="J2892" s="444">
        <f t="shared" si="47"/>
        <v>20990225</v>
      </c>
      <c r="K2892" s="441" t="s">
        <v>3267</v>
      </c>
    </row>
    <row r="2893" spans="1:242" hidden="1" x14ac:dyDescent="0.25">
      <c r="B2893" s="266">
        <v>1186</v>
      </c>
      <c r="C2893" s="207">
        <v>44345</v>
      </c>
      <c r="D2893" s="206" t="s">
        <v>5793</v>
      </c>
      <c r="E2893" s="206"/>
      <c r="F2893" s="206" t="s">
        <v>3533</v>
      </c>
      <c r="G2893" s="208" t="s">
        <v>5679</v>
      </c>
      <c r="H2893" s="313"/>
      <c r="I2893" s="209">
        <v>117500</v>
      </c>
      <c r="J2893" s="444">
        <f t="shared" si="47"/>
        <v>20872725</v>
      </c>
      <c r="K2893" s="441" t="s">
        <v>3267</v>
      </c>
    </row>
    <row r="2894" spans="1:242" s="566" customFormat="1" hidden="1" x14ac:dyDescent="0.25">
      <c r="A2894" s="488"/>
      <c r="B2894" s="266">
        <v>1187</v>
      </c>
      <c r="C2894" s="428">
        <v>44347</v>
      </c>
      <c r="D2894" s="429" t="s">
        <v>5802</v>
      </c>
      <c r="E2894" s="429"/>
      <c r="F2894" s="429"/>
      <c r="G2894" s="430"/>
      <c r="H2894" s="577">
        <v>2627275</v>
      </c>
      <c r="I2894" s="581"/>
      <c r="J2894" s="444">
        <f t="shared" si="47"/>
        <v>23500000</v>
      </c>
      <c r="K2894" s="446" t="s">
        <v>3695</v>
      </c>
      <c r="L2894" s="530"/>
      <c r="M2894" s="488"/>
      <c r="N2894" s="530"/>
      <c r="O2894" s="530"/>
      <c r="P2894" s="530"/>
      <c r="Q2894" s="530"/>
      <c r="R2894" s="530"/>
      <c r="S2894" s="530"/>
      <c r="T2894" s="530"/>
      <c r="U2894" s="530"/>
      <c r="V2894" s="530"/>
      <c r="W2894" s="530"/>
      <c r="X2894" s="530"/>
      <c r="Y2894" s="530"/>
      <c r="Z2894" s="530"/>
      <c r="AA2894" s="530"/>
      <c r="AB2894" s="530"/>
      <c r="AC2894" s="530"/>
      <c r="AD2894" s="530"/>
      <c r="AE2894" s="530"/>
      <c r="AF2894" s="530"/>
      <c r="AG2894" s="530"/>
      <c r="AH2894" s="530"/>
      <c r="AI2894" s="530"/>
      <c r="AJ2894" s="488"/>
      <c r="AK2894" s="488"/>
      <c r="AL2894" s="488"/>
      <c r="AM2894" s="488"/>
      <c r="AN2894" s="488"/>
      <c r="AO2894" s="488"/>
      <c r="AP2894" s="488"/>
      <c r="AQ2894" s="488"/>
      <c r="AR2894" s="488"/>
      <c r="AS2894" s="488"/>
      <c r="AT2894" s="488"/>
      <c r="AU2894" s="488"/>
      <c r="AV2894" s="488"/>
      <c r="AW2894" s="488"/>
      <c r="AX2894" s="488"/>
      <c r="AY2894" s="488"/>
      <c r="AZ2894" s="488"/>
      <c r="BA2894" s="488"/>
      <c r="BB2894" s="488"/>
      <c r="BC2894" s="488"/>
      <c r="BD2894" s="488"/>
      <c r="BE2894" s="488"/>
      <c r="BF2894" s="488"/>
      <c r="BG2894" s="488"/>
      <c r="BH2894" s="488"/>
      <c r="BI2894" s="488"/>
      <c r="BJ2894" s="488"/>
      <c r="BK2894" s="488"/>
      <c r="BL2894" s="488"/>
      <c r="BM2894" s="488"/>
      <c r="BN2894" s="488"/>
      <c r="BO2894" s="488"/>
      <c r="BP2894" s="488"/>
      <c r="BQ2894" s="488"/>
      <c r="BR2894" s="488"/>
      <c r="BS2894" s="488"/>
      <c r="BT2894" s="488"/>
      <c r="BU2894" s="488"/>
      <c r="BV2894" s="488"/>
      <c r="BW2894" s="488"/>
      <c r="BX2894" s="488"/>
      <c r="BY2894" s="488"/>
      <c r="BZ2894" s="488"/>
      <c r="CA2894" s="488"/>
      <c r="CB2894" s="488"/>
      <c r="CC2894" s="488"/>
      <c r="CD2894" s="488"/>
      <c r="CE2894" s="488"/>
      <c r="CF2894" s="488"/>
      <c r="CG2894" s="488"/>
      <c r="CH2894" s="488"/>
      <c r="CI2894" s="488"/>
      <c r="CJ2894" s="488"/>
      <c r="CK2894" s="488"/>
      <c r="CL2894" s="488"/>
      <c r="CM2894" s="488"/>
      <c r="CN2894" s="488"/>
      <c r="CO2894" s="488"/>
      <c r="CP2894" s="488"/>
      <c r="CQ2894" s="488"/>
      <c r="CR2894" s="488"/>
      <c r="CS2894" s="488"/>
      <c r="CT2894" s="488"/>
      <c r="CU2894" s="488"/>
      <c r="CV2894" s="488"/>
      <c r="CW2894" s="488"/>
      <c r="CX2894" s="488"/>
      <c r="CY2894" s="488"/>
      <c r="CZ2894" s="488"/>
      <c r="DA2894" s="488"/>
      <c r="DB2894" s="488"/>
      <c r="DC2894" s="488"/>
      <c r="DD2894" s="488"/>
      <c r="DE2894" s="488"/>
      <c r="DF2894" s="488"/>
      <c r="DG2894" s="488"/>
      <c r="DH2894" s="488"/>
      <c r="DI2894" s="488"/>
      <c r="DJ2894" s="488"/>
      <c r="DK2894" s="488"/>
      <c r="DL2894" s="488"/>
      <c r="DM2894" s="488"/>
      <c r="DN2894" s="488"/>
      <c r="DO2894" s="488"/>
      <c r="DP2894" s="488"/>
      <c r="DQ2894" s="488"/>
      <c r="DR2894" s="488"/>
      <c r="DS2894" s="488"/>
      <c r="DT2894" s="488"/>
      <c r="DU2894" s="488"/>
      <c r="DV2894" s="488"/>
      <c r="DW2894" s="488"/>
      <c r="DX2894" s="488"/>
      <c r="DY2894" s="488"/>
      <c r="DZ2894" s="488"/>
      <c r="EA2894" s="488"/>
      <c r="EB2894" s="488"/>
      <c r="EC2894" s="488"/>
      <c r="ED2894" s="488"/>
      <c r="EE2894" s="488"/>
      <c r="EF2894" s="488"/>
      <c r="EG2894" s="488"/>
      <c r="EH2894" s="488"/>
      <c r="EI2894" s="488"/>
      <c r="EJ2894" s="488"/>
      <c r="EK2894" s="488"/>
      <c r="EL2894" s="488"/>
      <c r="EM2894" s="488"/>
      <c r="EN2894" s="488"/>
      <c r="EO2894" s="488"/>
      <c r="EP2894" s="488"/>
      <c r="EQ2894" s="488"/>
      <c r="ER2894" s="488"/>
      <c r="ES2894" s="488"/>
      <c r="ET2894" s="488"/>
      <c r="EU2894" s="488"/>
      <c r="EV2894" s="488"/>
      <c r="EW2894" s="488"/>
      <c r="EX2894" s="488"/>
      <c r="EY2894" s="488"/>
      <c r="EZ2894" s="488"/>
      <c r="FA2894" s="488"/>
      <c r="FB2894" s="488"/>
      <c r="FC2894" s="488"/>
      <c r="FD2894" s="488"/>
      <c r="FE2894" s="488"/>
      <c r="FF2894" s="488"/>
      <c r="FG2894" s="488"/>
      <c r="FH2894" s="488"/>
      <c r="FI2894" s="488"/>
      <c r="FJ2894" s="488"/>
      <c r="FK2894" s="488"/>
      <c r="FL2894" s="488"/>
      <c r="FM2894" s="488"/>
      <c r="FN2894" s="488"/>
      <c r="FO2894" s="488"/>
      <c r="FP2894" s="488"/>
      <c r="FQ2894" s="488"/>
      <c r="FR2894" s="488"/>
      <c r="FS2894" s="488"/>
      <c r="FT2894" s="488"/>
      <c r="FU2894" s="488"/>
      <c r="FV2894" s="488"/>
      <c r="FW2894" s="488"/>
      <c r="FX2894" s="488"/>
      <c r="FY2894" s="488"/>
      <c r="FZ2894" s="488"/>
      <c r="GA2894" s="488"/>
      <c r="GB2894" s="488"/>
      <c r="GC2894" s="488"/>
      <c r="GD2894" s="488"/>
      <c r="GE2894" s="488"/>
      <c r="GF2894" s="488"/>
      <c r="GG2894" s="488"/>
      <c r="GH2894" s="488"/>
      <c r="GI2894" s="488"/>
      <c r="GJ2894" s="488"/>
      <c r="GK2894" s="488"/>
      <c r="GL2894" s="488"/>
      <c r="GM2894" s="488"/>
      <c r="GN2894" s="488"/>
      <c r="GO2894" s="488"/>
      <c r="GP2894" s="488"/>
      <c r="GQ2894" s="488"/>
      <c r="GR2894" s="488"/>
      <c r="GS2894" s="488"/>
      <c r="GT2894" s="488"/>
      <c r="GU2894" s="488"/>
      <c r="GV2894" s="488"/>
      <c r="GW2894" s="488"/>
      <c r="GX2894" s="488"/>
      <c r="GY2894" s="488"/>
      <c r="GZ2894" s="488"/>
      <c r="HA2894" s="488"/>
      <c r="HB2894" s="488"/>
      <c r="HC2894" s="488"/>
      <c r="HD2894" s="488"/>
      <c r="HE2894" s="488"/>
      <c r="HF2894" s="488"/>
      <c r="HG2894" s="488"/>
      <c r="HH2894" s="488"/>
      <c r="HI2894" s="488"/>
      <c r="HJ2894" s="488"/>
      <c r="HK2894" s="488"/>
      <c r="HL2894" s="488"/>
      <c r="HM2894" s="488"/>
      <c r="HN2894" s="488"/>
      <c r="HO2894" s="488"/>
      <c r="HP2894" s="488"/>
      <c r="HQ2894" s="488"/>
      <c r="HR2894" s="488"/>
      <c r="HS2894" s="488"/>
      <c r="HT2894" s="488"/>
      <c r="HU2894" s="488"/>
      <c r="HV2894" s="488"/>
      <c r="HW2894" s="488"/>
      <c r="HX2894" s="488"/>
      <c r="HY2894" s="488"/>
      <c r="HZ2894" s="488"/>
      <c r="IA2894" s="488"/>
      <c r="IB2894" s="488"/>
      <c r="IC2894" s="488"/>
      <c r="ID2894" s="488"/>
      <c r="IE2894" s="488"/>
      <c r="IF2894" s="488"/>
      <c r="IG2894" s="488"/>
      <c r="IH2894" s="488"/>
    </row>
    <row r="2895" spans="1:242" hidden="1" x14ac:dyDescent="0.25">
      <c r="B2895" s="266">
        <v>1188</v>
      </c>
      <c r="C2895" s="207">
        <v>44347</v>
      </c>
      <c r="D2895" s="206" t="s">
        <v>5803</v>
      </c>
      <c r="E2895" s="206" t="s">
        <v>5807</v>
      </c>
      <c r="F2895" s="206"/>
      <c r="G2895" s="208" t="s">
        <v>2981</v>
      </c>
      <c r="H2895" s="313"/>
      <c r="I2895" s="209">
        <v>320000</v>
      </c>
      <c r="J2895" s="444">
        <f t="shared" si="47"/>
        <v>23180000</v>
      </c>
      <c r="K2895" s="212" t="s">
        <v>5811</v>
      </c>
    </row>
    <row r="2896" spans="1:242" hidden="1" x14ac:dyDescent="0.25">
      <c r="B2896" s="266">
        <v>1189</v>
      </c>
      <c r="C2896" s="207">
        <v>44347</v>
      </c>
      <c r="D2896" s="206" t="s">
        <v>5804</v>
      </c>
      <c r="E2896" s="206"/>
      <c r="F2896" s="206"/>
      <c r="G2896" s="208" t="s">
        <v>532</v>
      </c>
      <c r="H2896" s="313">
        <v>1500000</v>
      </c>
      <c r="I2896" s="209"/>
      <c r="J2896" s="444">
        <f t="shared" si="47"/>
        <v>24680000</v>
      </c>
      <c r="K2896" s="212" t="s">
        <v>5809</v>
      </c>
    </row>
    <row r="2897" spans="2:11" s="511" customFormat="1" hidden="1" x14ac:dyDescent="0.25">
      <c r="B2897" s="266">
        <v>1190</v>
      </c>
      <c r="C2897" s="207">
        <v>44347</v>
      </c>
      <c r="D2897" s="206" t="s">
        <v>5806</v>
      </c>
      <c r="E2897" s="206"/>
      <c r="F2897" s="206" t="s">
        <v>3534</v>
      </c>
      <c r="G2897" s="208" t="s">
        <v>532</v>
      </c>
      <c r="H2897" s="313"/>
      <c r="I2897" s="209">
        <v>935006</v>
      </c>
      <c r="J2897" s="444">
        <f t="shared" si="47"/>
        <v>23744994</v>
      </c>
      <c r="K2897" s="441" t="s">
        <v>3267</v>
      </c>
    </row>
    <row r="2898" spans="2:11" s="511" customFormat="1" hidden="1" x14ac:dyDescent="0.25">
      <c r="B2898" s="266">
        <v>1191</v>
      </c>
      <c r="C2898" s="207">
        <v>44347</v>
      </c>
      <c r="D2898" s="206" t="s">
        <v>5808</v>
      </c>
      <c r="E2898" s="206"/>
      <c r="F2898" s="206"/>
      <c r="G2898" s="208" t="s">
        <v>2981</v>
      </c>
      <c r="H2898" s="313">
        <v>320000</v>
      </c>
      <c r="I2898" s="209"/>
      <c r="J2898" s="444">
        <f t="shared" si="47"/>
        <v>24064994</v>
      </c>
      <c r="K2898" s="212" t="s">
        <v>5810</v>
      </c>
    </row>
    <row r="2899" spans="2:11" s="511" customFormat="1" hidden="1" x14ac:dyDescent="0.25">
      <c r="B2899" s="266">
        <v>1192</v>
      </c>
      <c r="C2899" s="207">
        <v>44347</v>
      </c>
      <c r="D2899" s="206" t="s">
        <v>5812</v>
      </c>
      <c r="E2899" s="206"/>
      <c r="F2899" s="206" t="s">
        <v>3580</v>
      </c>
      <c r="G2899" s="208" t="s">
        <v>2981</v>
      </c>
      <c r="H2899" s="313"/>
      <c r="I2899" s="209">
        <v>320000</v>
      </c>
      <c r="J2899" s="444">
        <f t="shared" si="47"/>
        <v>23744994</v>
      </c>
      <c r="K2899" s="441" t="s">
        <v>3267</v>
      </c>
    </row>
    <row r="2900" spans="2:11" s="511" customFormat="1" hidden="1" x14ac:dyDescent="0.25">
      <c r="B2900" s="266">
        <v>1193</v>
      </c>
      <c r="C2900" s="207">
        <v>44347</v>
      </c>
      <c r="D2900" s="206" t="s">
        <v>5838</v>
      </c>
      <c r="E2900" s="206" t="s">
        <v>5828</v>
      </c>
      <c r="F2900" s="206"/>
      <c r="G2900" s="208" t="s">
        <v>532</v>
      </c>
      <c r="H2900" s="313"/>
      <c r="I2900" s="475">
        <v>1500000</v>
      </c>
      <c r="J2900" s="444">
        <f t="shared" si="47"/>
        <v>22244994</v>
      </c>
      <c r="K2900" s="212" t="s">
        <v>5863</v>
      </c>
    </row>
    <row r="2901" spans="2:11" s="511" customFormat="1" hidden="1" x14ac:dyDescent="0.25">
      <c r="B2901" s="266">
        <v>1194</v>
      </c>
      <c r="C2901" s="207">
        <v>44349</v>
      </c>
      <c r="D2901" s="206" t="s">
        <v>5814</v>
      </c>
      <c r="E2901" s="206"/>
      <c r="F2901" s="206" t="s">
        <v>3581</v>
      </c>
      <c r="G2901" s="208" t="s">
        <v>2320</v>
      </c>
      <c r="H2901" s="313"/>
      <c r="I2901" s="209">
        <v>1500000</v>
      </c>
      <c r="J2901" s="444">
        <f t="shared" si="47"/>
        <v>20744994</v>
      </c>
      <c r="K2901" s="441" t="s">
        <v>3267</v>
      </c>
    </row>
    <row r="2902" spans="2:11" s="511" customFormat="1" hidden="1" x14ac:dyDescent="0.25">
      <c r="B2902" s="266">
        <v>1195</v>
      </c>
      <c r="C2902" s="207">
        <v>44349</v>
      </c>
      <c r="D2902" s="206" t="s">
        <v>5813</v>
      </c>
      <c r="E2902" s="206"/>
      <c r="F2902" s="206" t="s">
        <v>3582</v>
      </c>
      <c r="G2902" s="208" t="s">
        <v>2320</v>
      </c>
      <c r="H2902" s="313"/>
      <c r="I2902" s="209">
        <v>1163052</v>
      </c>
      <c r="J2902" s="444">
        <f t="shared" si="47"/>
        <v>19581942</v>
      </c>
      <c r="K2902" s="441" t="s">
        <v>3267</v>
      </c>
    </row>
    <row r="2903" spans="2:11" s="511" customFormat="1" hidden="1" x14ac:dyDescent="0.25">
      <c r="B2903" s="266">
        <v>1196</v>
      </c>
      <c r="C2903" s="207">
        <v>44349</v>
      </c>
      <c r="D2903" s="206" t="s">
        <v>5815</v>
      </c>
      <c r="E2903" s="206"/>
      <c r="F2903" s="206" t="s">
        <v>3583</v>
      </c>
      <c r="G2903" s="208" t="s">
        <v>2320</v>
      </c>
      <c r="H2903" s="313"/>
      <c r="I2903" s="209">
        <v>1146000</v>
      </c>
      <c r="J2903" s="444">
        <f t="shared" si="47"/>
        <v>18435942</v>
      </c>
      <c r="K2903" s="441" t="s">
        <v>3267</v>
      </c>
    </row>
    <row r="2904" spans="2:11" s="511" customFormat="1" hidden="1" x14ac:dyDescent="0.25">
      <c r="B2904" s="266">
        <v>1197</v>
      </c>
      <c r="C2904" s="207">
        <v>44349</v>
      </c>
      <c r="D2904" s="206" t="s">
        <v>5816</v>
      </c>
      <c r="E2904" s="206"/>
      <c r="F2904" s="206" t="s">
        <v>3586</v>
      </c>
      <c r="G2904" s="208" t="s">
        <v>4804</v>
      </c>
      <c r="H2904" s="313"/>
      <c r="I2904" s="209">
        <v>135000</v>
      </c>
      <c r="J2904" s="444">
        <f t="shared" si="47"/>
        <v>18300942</v>
      </c>
      <c r="K2904" s="441" t="s">
        <v>3267</v>
      </c>
    </row>
    <row r="2905" spans="2:11" s="511" customFormat="1" hidden="1" x14ac:dyDescent="0.25">
      <c r="B2905" s="266">
        <v>1198</v>
      </c>
      <c r="C2905" s="207">
        <v>44349</v>
      </c>
      <c r="D2905" s="206" t="s">
        <v>5817</v>
      </c>
      <c r="E2905" s="206"/>
      <c r="F2905" s="206" t="s">
        <v>3587</v>
      </c>
      <c r="G2905" s="208" t="s">
        <v>1964</v>
      </c>
      <c r="H2905" s="313"/>
      <c r="I2905" s="209">
        <v>1965900</v>
      </c>
      <c r="J2905" s="444">
        <f t="shared" si="47"/>
        <v>16335042</v>
      </c>
      <c r="K2905" s="441" t="s">
        <v>3267</v>
      </c>
    </row>
    <row r="2906" spans="2:11" s="511" customFormat="1" hidden="1" x14ac:dyDescent="0.25">
      <c r="B2906" s="266">
        <v>1199</v>
      </c>
      <c r="C2906" s="207">
        <v>44349</v>
      </c>
      <c r="D2906" s="206" t="s">
        <v>5818</v>
      </c>
      <c r="E2906" s="206"/>
      <c r="F2906" s="206" t="s">
        <v>3590</v>
      </c>
      <c r="G2906" s="208" t="s">
        <v>420</v>
      </c>
      <c r="H2906" s="313"/>
      <c r="I2906" s="209">
        <v>1394600</v>
      </c>
      <c r="J2906" s="444">
        <f t="shared" si="47"/>
        <v>14940442</v>
      </c>
      <c r="K2906" s="441" t="s">
        <v>3267</v>
      </c>
    </row>
    <row r="2907" spans="2:11" s="511" customFormat="1" hidden="1" x14ac:dyDescent="0.25">
      <c r="B2907" s="266">
        <v>1200</v>
      </c>
      <c r="C2907" s="207">
        <v>44349</v>
      </c>
      <c r="D2907" s="206" t="s">
        <v>5819</v>
      </c>
      <c r="E2907" s="206"/>
      <c r="F2907" s="206" t="s">
        <v>3612</v>
      </c>
      <c r="G2907" s="208" t="s">
        <v>4936</v>
      </c>
      <c r="H2907" s="313"/>
      <c r="I2907" s="209">
        <v>2006000</v>
      </c>
      <c r="J2907" s="444">
        <f t="shared" si="47"/>
        <v>12934442</v>
      </c>
      <c r="K2907" s="441" t="s">
        <v>3267</v>
      </c>
    </row>
    <row r="2908" spans="2:11" s="511" customFormat="1" hidden="1" x14ac:dyDescent="0.25">
      <c r="B2908" s="266">
        <v>1201</v>
      </c>
      <c r="C2908" s="207">
        <v>44349</v>
      </c>
      <c r="D2908" s="206" t="s">
        <v>5820</v>
      </c>
      <c r="E2908" s="206"/>
      <c r="F2908" s="206" t="s">
        <v>3613</v>
      </c>
      <c r="G2908" s="208" t="s">
        <v>5459</v>
      </c>
      <c r="H2908" s="313"/>
      <c r="I2908" s="209">
        <v>2394125</v>
      </c>
      <c r="J2908" s="444">
        <f t="shared" si="47"/>
        <v>10540317</v>
      </c>
      <c r="K2908" s="441" t="s">
        <v>3267</v>
      </c>
    </row>
    <row r="2909" spans="2:11" s="511" customFormat="1" hidden="1" x14ac:dyDescent="0.25">
      <c r="B2909" s="266">
        <v>1202</v>
      </c>
      <c r="C2909" s="207">
        <v>44349</v>
      </c>
      <c r="D2909" s="206" t="s">
        <v>5821</v>
      </c>
      <c r="E2909" s="206"/>
      <c r="F2909" s="206" t="s">
        <v>3616</v>
      </c>
      <c r="G2909" s="208" t="s">
        <v>4218</v>
      </c>
      <c r="H2909" s="313"/>
      <c r="I2909" s="209">
        <v>600000</v>
      </c>
      <c r="J2909" s="444">
        <f t="shared" si="47"/>
        <v>9940317</v>
      </c>
      <c r="K2909" s="441" t="s">
        <v>3267</v>
      </c>
    </row>
    <row r="2910" spans="2:11" s="511" customFormat="1" hidden="1" x14ac:dyDescent="0.25">
      <c r="B2910" s="266">
        <v>1203</v>
      </c>
      <c r="C2910" s="207">
        <v>44349</v>
      </c>
      <c r="D2910" s="206" t="s">
        <v>5840</v>
      </c>
      <c r="E2910" s="206" t="s">
        <v>5833</v>
      </c>
      <c r="F2910" s="206"/>
      <c r="G2910" s="208" t="s">
        <v>263</v>
      </c>
      <c r="H2910" s="313"/>
      <c r="I2910" s="475">
        <v>790000</v>
      </c>
      <c r="J2910" s="444">
        <f t="shared" si="47"/>
        <v>9150317</v>
      </c>
      <c r="K2910" s="441" t="s">
        <v>5891</v>
      </c>
    </row>
    <row r="2911" spans="2:11" s="511" customFormat="1" hidden="1" x14ac:dyDescent="0.25">
      <c r="B2911" s="266">
        <v>1204</v>
      </c>
      <c r="C2911" s="207">
        <v>44350</v>
      </c>
      <c r="D2911" s="206" t="s">
        <v>5831</v>
      </c>
      <c r="E2911" s="206" t="s">
        <v>5834</v>
      </c>
      <c r="F2911" s="206"/>
      <c r="G2911" s="208" t="s">
        <v>1885</v>
      </c>
      <c r="H2911" s="313"/>
      <c r="I2911" s="209">
        <v>2143333</v>
      </c>
      <c r="J2911" s="444">
        <f t="shared" ref="J2911:J2974" si="48">J2910+H2911-I2911</f>
        <v>7006984</v>
      </c>
      <c r="K2911" s="212" t="s">
        <v>5837</v>
      </c>
    </row>
    <row r="2912" spans="2:11" s="511" customFormat="1" hidden="1" x14ac:dyDescent="0.25">
      <c r="B2912" s="266">
        <v>1205</v>
      </c>
      <c r="C2912" s="207">
        <v>44350</v>
      </c>
      <c r="D2912" s="206" t="s">
        <v>5832</v>
      </c>
      <c r="E2912" s="206" t="s">
        <v>5839</v>
      </c>
      <c r="F2912" s="206"/>
      <c r="G2912" s="208" t="s">
        <v>1885</v>
      </c>
      <c r="H2912" s="313"/>
      <c r="I2912" s="209">
        <v>2287500</v>
      </c>
      <c r="J2912" s="444">
        <f t="shared" si="48"/>
        <v>4719484</v>
      </c>
      <c r="K2912" s="212" t="s">
        <v>5837</v>
      </c>
    </row>
    <row r="2913" spans="1:242" hidden="1" x14ac:dyDescent="0.25">
      <c r="B2913" s="266">
        <v>1206</v>
      </c>
      <c r="C2913" s="207">
        <v>44350</v>
      </c>
      <c r="D2913" s="206" t="s">
        <v>5827</v>
      </c>
      <c r="E2913" s="206" t="s">
        <v>5842</v>
      </c>
      <c r="F2913" s="206"/>
      <c r="G2913" s="208" t="s">
        <v>681</v>
      </c>
      <c r="H2913" s="313"/>
      <c r="I2913" s="209">
        <v>192000</v>
      </c>
      <c r="J2913" s="444">
        <f t="shared" si="48"/>
        <v>4527484</v>
      </c>
      <c r="K2913" s="212" t="s">
        <v>5829</v>
      </c>
    </row>
    <row r="2914" spans="1:242" hidden="1" x14ac:dyDescent="0.25">
      <c r="B2914" s="266">
        <v>1207</v>
      </c>
      <c r="C2914" s="207">
        <v>44351</v>
      </c>
      <c r="D2914" s="206" t="s">
        <v>5822</v>
      </c>
      <c r="E2914" s="206"/>
      <c r="F2914" s="206" t="s">
        <v>3617</v>
      </c>
      <c r="G2914" s="208" t="s">
        <v>1885</v>
      </c>
      <c r="H2914" s="313"/>
      <c r="I2914" s="209">
        <v>132500</v>
      </c>
      <c r="J2914" s="444">
        <f t="shared" si="48"/>
        <v>4394984</v>
      </c>
      <c r="K2914" s="441" t="s">
        <v>3267</v>
      </c>
    </row>
    <row r="2915" spans="1:242" hidden="1" x14ac:dyDescent="0.25">
      <c r="B2915" s="266">
        <v>1208</v>
      </c>
      <c r="C2915" s="207">
        <v>44351</v>
      </c>
      <c r="D2915" s="206" t="s">
        <v>5823</v>
      </c>
      <c r="E2915" s="206"/>
      <c r="F2915" s="206" t="s">
        <v>3618</v>
      </c>
      <c r="G2915" s="208" t="s">
        <v>1885</v>
      </c>
      <c r="H2915" s="313"/>
      <c r="I2915" s="209">
        <v>27400</v>
      </c>
      <c r="J2915" s="444">
        <f t="shared" si="48"/>
        <v>4367584</v>
      </c>
      <c r="K2915" s="441" t="s">
        <v>3267</v>
      </c>
    </row>
    <row r="2916" spans="1:242" hidden="1" x14ac:dyDescent="0.25">
      <c r="B2916" s="266">
        <v>1209</v>
      </c>
      <c r="C2916" s="207">
        <v>44351</v>
      </c>
      <c r="D2916" s="206" t="s">
        <v>5824</v>
      </c>
      <c r="E2916" s="206"/>
      <c r="F2916" s="206" t="s">
        <v>3622</v>
      </c>
      <c r="G2916" s="208" t="s">
        <v>1885</v>
      </c>
      <c r="H2916" s="313"/>
      <c r="I2916" s="209">
        <v>87800</v>
      </c>
      <c r="J2916" s="444">
        <f t="shared" si="48"/>
        <v>4279784</v>
      </c>
      <c r="K2916" s="441" t="s">
        <v>3267</v>
      </c>
    </row>
    <row r="2917" spans="1:242" hidden="1" x14ac:dyDescent="0.25">
      <c r="B2917" s="266">
        <v>1210</v>
      </c>
      <c r="C2917" s="207">
        <v>44351</v>
      </c>
      <c r="D2917" s="206" t="s">
        <v>5825</v>
      </c>
      <c r="E2917" s="206"/>
      <c r="F2917" s="206" t="s">
        <v>3623</v>
      </c>
      <c r="G2917" s="208" t="s">
        <v>1885</v>
      </c>
      <c r="H2917" s="313"/>
      <c r="I2917" s="209">
        <v>131800</v>
      </c>
      <c r="J2917" s="444">
        <f t="shared" si="48"/>
        <v>4147984</v>
      </c>
      <c r="K2917" s="441" t="s">
        <v>3267</v>
      </c>
    </row>
    <row r="2918" spans="1:242" hidden="1" x14ac:dyDescent="0.25">
      <c r="B2918" s="266">
        <v>1211</v>
      </c>
      <c r="C2918" s="207">
        <v>44351</v>
      </c>
      <c r="D2918" s="206" t="s">
        <v>5826</v>
      </c>
      <c r="E2918" s="206"/>
      <c r="F2918" s="206" t="s">
        <v>3624</v>
      </c>
      <c r="G2918" s="208" t="s">
        <v>3306</v>
      </c>
      <c r="H2918" s="313"/>
      <c r="I2918" s="209">
        <v>450000</v>
      </c>
      <c r="J2918" s="444">
        <f t="shared" si="48"/>
        <v>3697984</v>
      </c>
      <c r="K2918" s="441" t="s">
        <v>3267</v>
      </c>
    </row>
    <row r="2919" spans="1:242" hidden="1" x14ac:dyDescent="0.25">
      <c r="B2919" s="266">
        <v>1212</v>
      </c>
      <c r="C2919" s="207">
        <v>44351</v>
      </c>
      <c r="D2919" s="206" t="s">
        <v>5844</v>
      </c>
      <c r="E2919" s="206"/>
      <c r="F2919" s="206"/>
      <c r="G2919" s="208" t="s">
        <v>681</v>
      </c>
      <c r="H2919" s="313">
        <v>192000</v>
      </c>
      <c r="I2919" s="209"/>
      <c r="J2919" s="444">
        <f t="shared" si="48"/>
        <v>3889984</v>
      </c>
      <c r="K2919" s="212" t="s">
        <v>5830</v>
      </c>
    </row>
    <row r="2920" spans="1:242" hidden="1" x14ac:dyDescent="0.25">
      <c r="B2920" s="266">
        <v>1213</v>
      </c>
      <c r="C2920" s="207">
        <v>44351</v>
      </c>
      <c r="D2920" s="206" t="s">
        <v>4248</v>
      </c>
      <c r="E2920" s="206"/>
      <c r="F2920" s="206" t="s">
        <v>3625</v>
      </c>
      <c r="G2920" s="208" t="s">
        <v>681</v>
      </c>
      <c r="H2920" s="313"/>
      <c r="I2920" s="209">
        <v>192000</v>
      </c>
      <c r="J2920" s="444">
        <f t="shared" si="48"/>
        <v>3697984</v>
      </c>
      <c r="K2920" s="441" t="s">
        <v>3267</v>
      </c>
    </row>
    <row r="2921" spans="1:242" hidden="1" x14ac:dyDescent="0.25">
      <c r="B2921" s="266">
        <v>1214</v>
      </c>
      <c r="C2921" s="207">
        <v>44351</v>
      </c>
      <c r="D2921" s="206" t="s">
        <v>5841</v>
      </c>
      <c r="E2921" s="206" t="s">
        <v>5843</v>
      </c>
      <c r="F2921" s="206"/>
      <c r="G2921" s="208" t="s">
        <v>1611</v>
      </c>
      <c r="H2921" s="313"/>
      <c r="I2921" s="475">
        <v>1195000</v>
      </c>
      <c r="J2921" s="444">
        <f t="shared" si="48"/>
        <v>2502984</v>
      </c>
      <c r="K2921" s="212" t="s">
        <v>5922</v>
      </c>
    </row>
    <row r="2922" spans="1:242" hidden="1" x14ac:dyDescent="0.25">
      <c r="B2922" s="266">
        <v>1215</v>
      </c>
      <c r="C2922" s="207">
        <v>44351</v>
      </c>
      <c r="D2922" s="206" t="s">
        <v>5835</v>
      </c>
      <c r="E2922" s="206"/>
      <c r="F2922" s="206"/>
      <c r="G2922" s="208" t="s">
        <v>1885</v>
      </c>
      <c r="H2922" s="313">
        <v>2143333</v>
      </c>
      <c r="I2922" s="209"/>
      <c r="J2922" s="444">
        <f t="shared" si="48"/>
        <v>4646317</v>
      </c>
      <c r="K2922" s="212" t="s">
        <v>5550</v>
      </c>
    </row>
    <row r="2923" spans="1:242" hidden="1" x14ac:dyDescent="0.25">
      <c r="B2923" s="266">
        <v>1216</v>
      </c>
      <c r="C2923" s="207">
        <v>44351</v>
      </c>
      <c r="D2923" s="206" t="s">
        <v>5836</v>
      </c>
      <c r="E2923" s="206"/>
      <c r="F2923" s="206"/>
      <c r="G2923" s="208" t="s">
        <v>1885</v>
      </c>
      <c r="H2923" s="313">
        <v>2287500</v>
      </c>
      <c r="I2923" s="209"/>
      <c r="J2923" s="444">
        <f t="shared" si="48"/>
        <v>6933817</v>
      </c>
      <c r="K2923" s="212" t="s">
        <v>5550</v>
      </c>
    </row>
    <row r="2924" spans="1:242" s="566" customFormat="1" hidden="1" x14ac:dyDescent="0.25">
      <c r="A2924" s="488"/>
      <c r="B2924" s="266">
        <v>1217</v>
      </c>
      <c r="C2924" s="428">
        <v>44354</v>
      </c>
      <c r="D2924" s="429" t="s">
        <v>5845</v>
      </c>
      <c r="E2924" s="429"/>
      <c r="F2924" s="429"/>
      <c r="G2924" s="430"/>
      <c r="H2924" s="577">
        <v>14581183</v>
      </c>
      <c r="I2924" s="581"/>
      <c r="J2924" s="444">
        <f t="shared" si="48"/>
        <v>21515000</v>
      </c>
      <c r="K2924" s="485" t="s">
        <v>3695</v>
      </c>
      <c r="L2924" s="530"/>
      <c r="M2924" s="488"/>
      <c r="N2924" s="530"/>
      <c r="O2924" s="530"/>
      <c r="P2924" s="530"/>
      <c r="Q2924" s="530"/>
      <c r="R2924" s="530"/>
      <c r="S2924" s="530"/>
      <c r="T2924" s="530"/>
      <c r="U2924" s="530"/>
      <c r="V2924" s="530"/>
      <c r="W2924" s="530"/>
      <c r="X2924" s="530"/>
      <c r="Y2924" s="530"/>
      <c r="Z2924" s="530"/>
      <c r="AA2924" s="530"/>
      <c r="AB2924" s="530"/>
      <c r="AC2924" s="530"/>
      <c r="AD2924" s="530"/>
      <c r="AE2924" s="530"/>
      <c r="AF2924" s="530"/>
      <c r="AG2924" s="530"/>
      <c r="AH2924" s="530"/>
      <c r="AI2924" s="530"/>
      <c r="AJ2924" s="488"/>
      <c r="AK2924" s="488"/>
      <c r="AL2924" s="488"/>
      <c r="AM2924" s="488"/>
      <c r="AN2924" s="488"/>
      <c r="AO2924" s="488"/>
      <c r="AP2924" s="488"/>
      <c r="AQ2924" s="488"/>
      <c r="AR2924" s="488"/>
      <c r="AS2924" s="488"/>
      <c r="AT2924" s="488"/>
      <c r="AU2924" s="488"/>
      <c r="AV2924" s="488"/>
      <c r="AW2924" s="488"/>
      <c r="AX2924" s="488"/>
      <c r="AY2924" s="488"/>
      <c r="AZ2924" s="488"/>
      <c r="BA2924" s="488"/>
      <c r="BB2924" s="488"/>
      <c r="BC2924" s="488"/>
      <c r="BD2924" s="488"/>
      <c r="BE2924" s="488"/>
      <c r="BF2924" s="488"/>
      <c r="BG2924" s="488"/>
      <c r="BH2924" s="488"/>
      <c r="BI2924" s="488"/>
      <c r="BJ2924" s="488"/>
      <c r="BK2924" s="488"/>
      <c r="BL2924" s="488"/>
      <c r="BM2924" s="488"/>
      <c r="BN2924" s="488"/>
      <c r="BO2924" s="488"/>
      <c r="BP2924" s="488"/>
      <c r="BQ2924" s="488"/>
      <c r="BR2924" s="488"/>
      <c r="BS2924" s="488"/>
      <c r="BT2924" s="488"/>
      <c r="BU2924" s="488"/>
      <c r="BV2924" s="488"/>
      <c r="BW2924" s="488"/>
      <c r="BX2924" s="488"/>
      <c r="BY2924" s="488"/>
      <c r="BZ2924" s="488"/>
      <c r="CA2924" s="488"/>
      <c r="CB2924" s="488"/>
      <c r="CC2924" s="488"/>
      <c r="CD2924" s="488"/>
      <c r="CE2924" s="488"/>
      <c r="CF2924" s="488"/>
      <c r="CG2924" s="488"/>
      <c r="CH2924" s="488"/>
      <c r="CI2924" s="488"/>
      <c r="CJ2924" s="488"/>
      <c r="CK2924" s="488"/>
      <c r="CL2924" s="488"/>
      <c r="CM2924" s="488"/>
      <c r="CN2924" s="488"/>
      <c r="CO2924" s="488"/>
      <c r="CP2924" s="488"/>
      <c r="CQ2924" s="488"/>
      <c r="CR2924" s="488"/>
      <c r="CS2924" s="488"/>
      <c r="CT2924" s="488"/>
      <c r="CU2924" s="488"/>
      <c r="CV2924" s="488"/>
      <c r="CW2924" s="488"/>
      <c r="CX2924" s="488"/>
      <c r="CY2924" s="488"/>
      <c r="CZ2924" s="488"/>
      <c r="DA2924" s="488"/>
      <c r="DB2924" s="488"/>
      <c r="DC2924" s="488"/>
      <c r="DD2924" s="488"/>
      <c r="DE2924" s="488"/>
      <c r="DF2924" s="488"/>
      <c r="DG2924" s="488"/>
      <c r="DH2924" s="488"/>
      <c r="DI2924" s="488"/>
      <c r="DJ2924" s="488"/>
      <c r="DK2924" s="488"/>
      <c r="DL2924" s="488"/>
      <c r="DM2924" s="488"/>
      <c r="DN2924" s="488"/>
      <c r="DO2924" s="488"/>
      <c r="DP2924" s="488"/>
      <c r="DQ2924" s="488"/>
      <c r="DR2924" s="488"/>
      <c r="DS2924" s="488"/>
      <c r="DT2924" s="488"/>
      <c r="DU2924" s="488"/>
      <c r="DV2924" s="488"/>
      <c r="DW2924" s="488"/>
      <c r="DX2924" s="488"/>
      <c r="DY2924" s="488"/>
      <c r="DZ2924" s="488"/>
      <c r="EA2924" s="488"/>
      <c r="EB2924" s="488"/>
      <c r="EC2924" s="488"/>
      <c r="ED2924" s="488"/>
      <c r="EE2924" s="488"/>
      <c r="EF2924" s="488"/>
      <c r="EG2924" s="488"/>
      <c r="EH2924" s="488"/>
      <c r="EI2924" s="488"/>
      <c r="EJ2924" s="488"/>
      <c r="EK2924" s="488"/>
      <c r="EL2924" s="488"/>
      <c r="EM2924" s="488"/>
      <c r="EN2924" s="488"/>
      <c r="EO2924" s="488"/>
      <c r="EP2924" s="488"/>
      <c r="EQ2924" s="488"/>
      <c r="ER2924" s="488"/>
      <c r="ES2924" s="488"/>
      <c r="ET2924" s="488"/>
      <c r="EU2924" s="488"/>
      <c r="EV2924" s="488"/>
      <c r="EW2924" s="488"/>
      <c r="EX2924" s="488"/>
      <c r="EY2924" s="488"/>
      <c r="EZ2924" s="488"/>
      <c r="FA2924" s="488"/>
      <c r="FB2924" s="488"/>
      <c r="FC2924" s="488"/>
      <c r="FD2924" s="488"/>
      <c r="FE2924" s="488"/>
      <c r="FF2924" s="488"/>
      <c r="FG2924" s="488"/>
      <c r="FH2924" s="488"/>
      <c r="FI2924" s="488"/>
      <c r="FJ2924" s="488"/>
      <c r="FK2924" s="488"/>
      <c r="FL2924" s="488"/>
      <c r="FM2924" s="488"/>
      <c r="FN2924" s="488"/>
      <c r="FO2924" s="488"/>
      <c r="FP2924" s="488"/>
      <c r="FQ2924" s="488"/>
      <c r="FR2924" s="488"/>
      <c r="FS2924" s="488"/>
      <c r="FT2924" s="488"/>
      <c r="FU2924" s="488"/>
      <c r="FV2924" s="488"/>
      <c r="FW2924" s="488"/>
      <c r="FX2924" s="488"/>
      <c r="FY2924" s="488"/>
      <c r="FZ2924" s="488"/>
      <c r="GA2924" s="488"/>
      <c r="GB2924" s="488"/>
      <c r="GC2924" s="488"/>
      <c r="GD2924" s="488"/>
      <c r="GE2924" s="488"/>
      <c r="GF2924" s="488"/>
      <c r="GG2924" s="488"/>
      <c r="GH2924" s="488"/>
      <c r="GI2924" s="488"/>
      <c r="GJ2924" s="488"/>
      <c r="GK2924" s="488"/>
      <c r="GL2924" s="488"/>
      <c r="GM2924" s="488"/>
      <c r="GN2924" s="488"/>
      <c r="GO2924" s="488"/>
      <c r="GP2924" s="488"/>
      <c r="GQ2924" s="488"/>
      <c r="GR2924" s="488"/>
      <c r="GS2924" s="488"/>
      <c r="GT2924" s="488"/>
      <c r="GU2924" s="488"/>
      <c r="GV2924" s="488"/>
      <c r="GW2924" s="488"/>
      <c r="GX2924" s="488"/>
      <c r="GY2924" s="488"/>
      <c r="GZ2924" s="488"/>
      <c r="HA2924" s="488"/>
      <c r="HB2924" s="488"/>
      <c r="HC2924" s="488"/>
      <c r="HD2924" s="488"/>
      <c r="HE2924" s="488"/>
      <c r="HF2924" s="488"/>
      <c r="HG2924" s="488"/>
      <c r="HH2924" s="488"/>
      <c r="HI2924" s="488"/>
      <c r="HJ2924" s="488"/>
      <c r="HK2924" s="488"/>
      <c r="HL2924" s="488"/>
      <c r="HM2924" s="488"/>
      <c r="HN2924" s="488"/>
      <c r="HO2924" s="488"/>
      <c r="HP2924" s="488"/>
      <c r="HQ2924" s="488"/>
      <c r="HR2924" s="488"/>
      <c r="HS2924" s="488"/>
      <c r="HT2924" s="488"/>
      <c r="HU2924" s="488"/>
      <c r="HV2924" s="488"/>
      <c r="HW2924" s="488"/>
      <c r="HX2924" s="488"/>
      <c r="HY2924" s="488"/>
      <c r="HZ2924" s="488"/>
      <c r="IA2924" s="488"/>
      <c r="IB2924" s="488"/>
      <c r="IC2924" s="488"/>
      <c r="ID2924" s="488"/>
      <c r="IE2924" s="488"/>
      <c r="IF2924" s="488"/>
      <c r="IG2924" s="488"/>
      <c r="IH2924" s="488"/>
    </row>
    <row r="2925" spans="1:242" hidden="1" x14ac:dyDescent="0.25">
      <c r="B2925" s="266">
        <v>1218</v>
      </c>
      <c r="C2925" s="207">
        <v>44354</v>
      </c>
      <c r="D2925" s="206" t="s">
        <v>5846</v>
      </c>
      <c r="E2925" s="206"/>
      <c r="F2925" s="206"/>
      <c r="G2925" s="208" t="s">
        <v>532</v>
      </c>
      <c r="H2925" s="313">
        <v>1500000</v>
      </c>
      <c r="I2925" s="209"/>
      <c r="J2925" s="444">
        <f t="shared" si="48"/>
        <v>23015000</v>
      </c>
      <c r="K2925" s="441" t="s">
        <v>5810</v>
      </c>
    </row>
    <row r="2926" spans="1:242" hidden="1" x14ac:dyDescent="0.25">
      <c r="B2926" s="266">
        <v>1219</v>
      </c>
      <c r="C2926" s="207">
        <v>44354</v>
      </c>
      <c r="D2926" s="206" t="s">
        <v>5847</v>
      </c>
      <c r="E2926" s="206"/>
      <c r="F2926" s="206" t="s">
        <v>3648</v>
      </c>
      <c r="G2926" s="208" t="s">
        <v>532</v>
      </c>
      <c r="H2926" s="313"/>
      <c r="I2926" s="209">
        <v>1494399</v>
      </c>
      <c r="J2926" s="444">
        <f t="shared" si="48"/>
        <v>21520601</v>
      </c>
      <c r="K2926" s="441" t="s">
        <v>3267</v>
      </c>
    </row>
    <row r="2927" spans="1:242" hidden="1" x14ac:dyDescent="0.25">
      <c r="B2927" s="266">
        <v>1220</v>
      </c>
      <c r="C2927" s="207">
        <v>44354</v>
      </c>
      <c r="D2927" s="206" t="s">
        <v>5848</v>
      </c>
      <c r="E2927" s="206"/>
      <c r="F2927" s="206" t="s">
        <v>3650</v>
      </c>
      <c r="G2927" s="208" t="s">
        <v>2320</v>
      </c>
      <c r="H2927" s="313"/>
      <c r="I2927" s="209">
        <v>707542</v>
      </c>
      <c r="J2927" s="444">
        <f t="shared" si="48"/>
        <v>20813059</v>
      </c>
      <c r="K2927" s="441" t="s">
        <v>3267</v>
      </c>
    </row>
    <row r="2928" spans="1:242" hidden="1" x14ac:dyDescent="0.25">
      <c r="B2928" s="266">
        <v>1221</v>
      </c>
      <c r="C2928" s="207">
        <v>44354</v>
      </c>
      <c r="D2928" s="206" t="s">
        <v>5866</v>
      </c>
      <c r="E2928" s="206" t="s">
        <v>5869</v>
      </c>
      <c r="F2928" s="206"/>
      <c r="G2928" s="208" t="s">
        <v>532</v>
      </c>
      <c r="H2928" s="313"/>
      <c r="I2928" s="475">
        <v>1500000</v>
      </c>
      <c r="J2928" s="444">
        <f t="shared" si="48"/>
        <v>19313059</v>
      </c>
      <c r="K2928" s="441" t="s">
        <v>5896</v>
      </c>
    </row>
    <row r="2929" spans="2:11" s="511" customFormat="1" hidden="1" x14ac:dyDescent="0.25">
      <c r="B2929" s="266">
        <v>1222</v>
      </c>
      <c r="C2929" s="207">
        <v>44354</v>
      </c>
      <c r="D2929" s="206" t="s">
        <v>5867</v>
      </c>
      <c r="E2929" s="206" t="s">
        <v>5870</v>
      </c>
      <c r="F2929" s="206"/>
      <c r="G2929" s="208" t="s">
        <v>4804</v>
      </c>
      <c r="H2929" s="313"/>
      <c r="I2929" s="475">
        <v>2650000</v>
      </c>
      <c r="J2929" s="444">
        <f t="shared" si="48"/>
        <v>16663059</v>
      </c>
      <c r="K2929" s="441" t="s">
        <v>5884</v>
      </c>
    </row>
    <row r="2930" spans="2:11" s="511" customFormat="1" hidden="1" x14ac:dyDescent="0.25">
      <c r="B2930" s="266">
        <v>1223</v>
      </c>
      <c r="C2930" s="207">
        <v>44355</v>
      </c>
      <c r="D2930" s="206" t="s">
        <v>5849</v>
      </c>
      <c r="E2930" s="206"/>
      <c r="F2930" s="206" t="s">
        <v>3651</v>
      </c>
      <c r="G2930" s="208" t="s">
        <v>764</v>
      </c>
      <c r="H2930" s="313"/>
      <c r="I2930" s="209">
        <v>2275345</v>
      </c>
      <c r="J2930" s="444">
        <f t="shared" si="48"/>
        <v>14387714</v>
      </c>
      <c r="K2930" s="441" t="s">
        <v>3267</v>
      </c>
    </row>
    <row r="2931" spans="2:11" s="511" customFormat="1" hidden="1" x14ac:dyDescent="0.25">
      <c r="B2931" s="266">
        <v>1224</v>
      </c>
      <c r="C2931" s="207">
        <v>44356</v>
      </c>
      <c r="D2931" s="206" t="s">
        <v>5850</v>
      </c>
      <c r="E2931" s="206"/>
      <c r="F2931" s="206" t="s">
        <v>3652</v>
      </c>
      <c r="G2931" s="208" t="s">
        <v>1611</v>
      </c>
      <c r="H2931" s="313"/>
      <c r="I2931" s="209">
        <v>100000</v>
      </c>
      <c r="J2931" s="444">
        <f t="shared" si="48"/>
        <v>14287714</v>
      </c>
      <c r="K2931" s="441" t="s">
        <v>3267</v>
      </c>
    </row>
    <row r="2932" spans="2:11" s="511" customFormat="1" hidden="1" x14ac:dyDescent="0.25">
      <c r="B2932" s="266">
        <v>1225</v>
      </c>
      <c r="C2932" s="207">
        <v>44356</v>
      </c>
      <c r="D2932" s="206" t="s">
        <v>5851</v>
      </c>
      <c r="E2932" s="206"/>
      <c r="F2932" s="206" t="s">
        <v>3653</v>
      </c>
      <c r="G2932" s="208" t="s">
        <v>1611</v>
      </c>
      <c r="H2932" s="313"/>
      <c r="I2932" s="209">
        <v>100000</v>
      </c>
      <c r="J2932" s="444">
        <f t="shared" si="48"/>
        <v>14187714</v>
      </c>
      <c r="K2932" s="441" t="s">
        <v>3267</v>
      </c>
    </row>
    <row r="2933" spans="2:11" s="511" customFormat="1" hidden="1" x14ac:dyDescent="0.25">
      <c r="B2933" s="266">
        <v>1226</v>
      </c>
      <c r="C2933" s="207">
        <v>44357</v>
      </c>
      <c r="D2933" s="206" t="s">
        <v>5852</v>
      </c>
      <c r="E2933" s="206"/>
      <c r="F2933" s="206" t="s">
        <v>3655</v>
      </c>
      <c r="G2933" s="208" t="s">
        <v>5401</v>
      </c>
      <c r="H2933" s="313"/>
      <c r="I2933" s="209">
        <v>227599</v>
      </c>
      <c r="J2933" s="444">
        <f t="shared" si="48"/>
        <v>13960115</v>
      </c>
      <c r="K2933" s="441" t="s">
        <v>3267</v>
      </c>
    </row>
    <row r="2934" spans="2:11" s="511" customFormat="1" hidden="1" x14ac:dyDescent="0.25">
      <c r="B2934" s="266">
        <v>1227</v>
      </c>
      <c r="C2934" s="207">
        <v>44357</v>
      </c>
      <c r="D2934" s="206" t="s">
        <v>5853</v>
      </c>
      <c r="E2934" s="206"/>
      <c r="F2934" s="206" t="s">
        <v>3657</v>
      </c>
      <c r="G2934" s="208" t="s">
        <v>5679</v>
      </c>
      <c r="H2934" s="313"/>
      <c r="I2934" s="209">
        <v>66900</v>
      </c>
      <c r="J2934" s="444">
        <f t="shared" si="48"/>
        <v>13893215</v>
      </c>
      <c r="K2934" s="441" t="s">
        <v>3267</v>
      </c>
    </row>
    <row r="2935" spans="2:11" s="511" customFormat="1" hidden="1" x14ac:dyDescent="0.25">
      <c r="B2935" s="266">
        <v>1228</v>
      </c>
      <c r="C2935" s="207">
        <v>44357</v>
      </c>
      <c r="D2935" s="206" t="s">
        <v>5854</v>
      </c>
      <c r="E2935" s="206"/>
      <c r="F2935" s="206" t="s">
        <v>3658</v>
      </c>
      <c r="G2935" s="208" t="s">
        <v>5679</v>
      </c>
      <c r="H2935" s="313"/>
      <c r="I2935" s="209">
        <v>103600</v>
      </c>
      <c r="J2935" s="444">
        <f t="shared" si="48"/>
        <v>13789615</v>
      </c>
      <c r="K2935" s="441" t="s">
        <v>3267</v>
      </c>
    </row>
    <row r="2936" spans="2:11" s="511" customFormat="1" hidden="1" x14ac:dyDescent="0.25">
      <c r="B2936" s="266">
        <v>1229</v>
      </c>
      <c r="C2936" s="207">
        <v>44357</v>
      </c>
      <c r="D2936" s="206" t="s">
        <v>5855</v>
      </c>
      <c r="E2936" s="206"/>
      <c r="F2936" s="206" t="s">
        <v>3661</v>
      </c>
      <c r="G2936" s="208" t="s">
        <v>5679</v>
      </c>
      <c r="H2936" s="313"/>
      <c r="I2936" s="209">
        <v>19600</v>
      </c>
      <c r="J2936" s="444">
        <f t="shared" si="48"/>
        <v>13770015</v>
      </c>
      <c r="K2936" s="441" t="s">
        <v>3267</v>
      </c>
    </row>
    <row r="2937" spans="2:11" s="511" customFormat="1" hidden="1" x14ac:dyDescent="0.25">
      <c r="B2937" s="266">
        <v>1230</v>
      </c>
      <c r="C2937" s="207">
        <v>44357</v>
      </c>
      <c r="D2937" s="206" t="s">
        <v>5859</v>
      </c>
      <c r="E2937" s="206" t="s">
        <v>5871</v>
      </c>
      <c r="F2937" s="206"/>
      <c r="G2937" s="208" t="s">
        <v>5679</v>
      </c>
      <c r="H2937" s="313"/>
      <c r="I2937" s="209">
        <v>500000</v>
      </c>
      <c r="J2937" s="444">
        <f t="shared" si="48"/>
        <v>13270015</v>
      </c>
      <c r="K2937" s="441" t="s">
        <v>5864</v>
      </c>
    </row>
    <row r="2938" spans="2:11" s="511" customFormat="1" hidden="1" x14ac:dyDescent="0.25">
      <c r="B2938" s="266">
        <v>1231</v>
      </c>
      <c r="C2938" s="207">
        <v>44358</v>
      </c>
      <c r="D2938" s="206" t="s">
        <v>5856</v>
      </c>
      <c r="E2938" s="206"/>
      <c r="F2938" s="206" t="s">
        <v>3675</v>
      </c>
      <c r="G2938" s="208" t="s">
        <v>2991</v>
      </c>
      <c r="H2938" s="313"/>
      <c r="I2938" s="209">
        <v>470000</v>
      </c>
      <c r="J2938" s="444">
        <f t="shared" si="48"/>
        <v>12800015</v>
      </c>
      <c r="K2938" s="441" t="s">
        <v>3267</v>
      </c>
    </row>
    <row r="2939" spans="2:11" s="511" customFormat="1" hidden="1" x14ac:dyDescent="0.25">
      <c r="B2939" s="266">
        <v>1232</v>
      </c>
      <c r="C2939" s="207">
        <v>44358</v>
      </c>
      <c r="D2939" s="206" t="s">
        <v>5857</v>
      </c>
      <c r="E2939" s="206"/>
      <c r="F2939" s="206" t="s">
        <v>3677</v>
      </c>
      <c r="G2939" s="208" t="s">
        <v>5868</v>
      </c>
      <c r="H2939" s="313"/>
      <c r="I2939" s="209">
        <v>199000</v>
      </c>
      <c r="J2939" s="444">
        <f t="shared" si="48"/>
        <v>12601015</v>
      </c>
      <c r="K2939" s="441" t="s">
        <v>3267</v>
      </c>
    </row>
    <row r="2940" spans="2:11" s="511" customFormat="1" hidden="1" x14ac:dyDescent="0.25">
      <c r="B2940" s="266">
        <v>1233</v>
      </c>
      <c r="C2940" s="207">
        <v>44358</v>
      </c>
      <c r="D2940" s="206" t="s">
        <v>5872</v>
      </c>
      <c r="E2940" s="206"/>
      <c r="F2940" s="206"/>
      <c r="G2940" s="208" t="s">
        <v>5679</v>
      </c>
      <c r="H2940" s="313">
        <v>500000</v>
      </c>
      <c r="I2940" s="209"/>
      <c r="J2940" s="444">
        <f t="shared" si="48"/>
        <v>13101015</v>
      </c>
      <c r="K2940" s="441" t="s">
        <v>5865</v>
      </c>
    </row>
    <row r="2941" spans="2:11" s="511" customFormat="1" hidden="1" x14ac:dyDescent="0.25">
      <c r="B2941" s="266">
        <v>1234</v>
      </c>
      <c r="C2941" s="207">
        <v>44358</v>
      </c>
      <c r="D2941" s="206" t="s">
        <v>5858</v>
      </c>
      <c r="E2941" s="206"/>
      <c r="F2941" s="206" t="s">
        <v>3679</v>
      </c>
      <c r="G2941" s="208" t="s">
        <v>5679</v>
      </c>
      <c r="H2941" s="313"/>
      <c r="I2941" s="209">
        <v>500000</v>
      </c>
      <c r="J2941" s="444">
        <f t="shared" si="48"/>
        <v>12601015</v>
      </c>
      <c r="K2941" s="212" t="s">
        <v>3267</v>
      </c>
    </row>
    <row r="2942" spans="2:11" s="511" customFormat="1" hidden="1" x14ac:dyDescent="0.25">
      <c r="B2942" s="266">
        <v>1235</v>
      </c>
      <c r="C2942" s="207">
        <v>44358</v>
      </c>
      <c r="D2942" s="206" t="s">
        <v>5860</v>
      </c>
      <c r="E2942" s="206"/>
      <c r="F2942" s="206" t="s">
        <v>3680</v>
      </c>
      <c r="G2942" s="208" t="s">
        <v>5679</v>
      </c>
      <c r="H2942" s="313"/>
      <c r="I2942" s="209">
        <v>50000</v>
      </c>
      <c r="J2942" s="444">
        <f t="shared" si="48"/>
        <v>12551015</v>
      </c>
      <c r="K2942" s="212" t="s">
        <v>3267</v>
      </c>
    </row>
    <row r="2943" spans="2:11" s="511" customFormat="1" hidden="1" x14ac:dyDescent="0.25">
      <c r="B2943" s="266">
        <v>1236</v>
      </c>
      <c r="C2943" s="207">
        <v>44358</v>
      </c>
      <c r="D2943" s="206" t="s">
        <v>5861</v>
      </c>
      <c r="E2943" s="206"/>
      <c r="F2943" s="206" t="s">
        <v>3700</v>
      </c>
      <c r="G2943" s="208" t="s">
        <v>5679</v>
      </c>
      <c r="H2943" s="313"/>
      <c r="I2943" s="209">
        <v>43600</v>
      </c>
      <c r="J2943" s="444">
        <f t="shared" si="48"/>
        <v>12507415</v>
      </c>
      <c r="K2943" s="212" t="s">
        <v>3267</v>
      </c>
    </row>
    <row r="2944" spans="2:11" s="511" customFormat="1" hidden="1" x14ac:dyDescent="0.25">
      <c r="B2944" s="266">
        <v>1237</v>
      </c>
      <c r="C2944" s="207">
        <v>44358</v>
      </c>
      <c r="D2944" s="206" t="s">
        <v>5862</v>
      </c>
      <c r="E2944" s="206"/>
      <c r="F2944" s="206" t="s">
        <v>3706</v>
      </c>
      <c r="G2944" s="208" t="s">
        <v>5679</v>
      </c>
      <c r="H2944" s="313"/>
      <c r="I2944" s="209">
        <v>50500</v>
      </c>
      <c r="J2944" s="444">
        <f t="shared" si="48"/>
        <v>12456915</v>
      </c>
      <c r="K2944" s="212" t="s">
        <v>3267</v>
      </c>
    </row>
    <row r="2945" spans="1:242" s="566" customFormat="1" hidden="1" x14ac:dyDescent="0.25">
      <c r="A2945" s="488"/>
      <c r="B2945" s="266">
        <v>1238</v>
      </c>
      <c r="C2945" s="428">
        <v>44361</v>
      </c>
      <c r="D2945" s="429" t="s">
        <v>5873</v>
      </c>
      <c r="E2945" s="429"/>
      <c r="F2945" s="429"/>
      <c r="G2945" s="430"/>
      <c r="H2945" s="577">
        <v>6408085</v>
      </c>
      <c r="I2945" s="581"/>
      <c r="J2945" s="444">
        <f t="shared" si="48"/>
        <v>18865000</v>
      </c>
      <c r="K2945" s="446" t="s">
        <v>3695</v>
      </c>
      <c r="L2945" s="530"/>
      <c r="M2945" s="488"/>
      <c r="N2945" s="530"/>
      <c r="O2945" s="530"/>
      <c r="P2945" s="530"/>
      <c r="Q2945" s="530"/>
      <c r="R2945" s="530"/>
      <c r="S2945" s="530"/>
      <c r="T2945" s="530"/>
      <c r="U2945" s="530"/>
      <c r="V2945" s="530"/>
      <c r="W2945" s="530"/>
      <c r="X2945" s="530"/>
      <c r="Y2945" s="530"/>
      <c r="Z2945" s="530"/>
      <c r="AA2945" s="530"/>
      <c r="AB2945" s="530"/>
      <c r="AC2945" s="530"/>
      <c r="AD2945" s="530"/>
      <c r="AE2945" s="530"/>
      <c r="AF2945" s="530"/>
      <c r="AG2945" s="530"/>
      <c r="AH2945" s="530"/>
      <c r="AI2945" s="530"/>
      <c r="AJ2945" s="488"/>
      <c r="AK2945" s="488"/>
      <c r="AL2945" s="488"/>
      <c r="AM2945" s="488"/>
      <c r="AN2945" s="488"/>
      <c r="AO2945" s="488"/>
      <c r="AP2945" s="488"/>
      <c r="AQ2945" s="488"/>
      <c r="AR2945" s="488"/>
      <c r="AS2945" s="488"/>
      <c r="AT2945" s="488"/>
      <c r="AU2945" s="488"/>
      <c r="AV2945" s="488"/>
      <c r="AW2945" s="488"/>
      <c r="AX2945" s="488"/>
      <c r="AY2945" s="488"/>
      <c r="AZ2945" s="488"/>
      <c r="BA2945" s="488"/>
      <c r="BB2945" s="488"/>
      <c r="BC2945" s="488"/>
      <c r="BD2945" s="488"/>
      <c r="BE2945" s="488"/>
      <c r="BF2945" s="488"/>
      <c r="BG2945" s="488"/>
      <c r="BH2945" s="488"/>
      <c r="BI2945" s="488"/>
      <c r="BJ2945" s="488"/>
      <c r="BK2945" s="488"/>
      <c r="BL2945" s="488"/>
      <c r="BM2945" s="488"/>
      <c r="BN2945" s="488"/>
      <c r="BO2945" s="488"/>
      <c r="BP2945" s="488"/>
      <c r="BQ2945" s="488"/>
      <c r="BR2945" s="488"/>
      <c r="BS2945" s="488"/>
      <c r="BT2945" s="488"/>
      <c r="BU2945" s="488"/>
      <c r="BV2945" s="488"/>
      <c r="BW2945" s="488"/>
      <c r="BX2945" s="488"/>
      <c r="BY2945" s="488"/>
      <c r="BZ2945" s="488"/>
      <c r="CA2945" s="488"/>
      <c r="CB2945" s="488"/>
      <c r="CC2945" s="488"/>
      <c r="CD2945" s="488"/>
      <c r="CE2945" s="488"/>
      <c r="CF2945" s="488"/>
      <c r="CG2945" s="488"/>
      <c r="CH2945" s="488"/>
      <c r="CI2945" s="488"/>
      <c r="CJ2945" s="488"/>
      <c r="CK2945" s="488"/>
      <c r="CL2945" s="488"/>
      <c r="CM2945" s="488"/>
      <c r="CN2945" s="488"/>
      <c r="CO2945" s="488"/>
      <c r="CP2945" s="488"/>
      <c r="CQ2945" s="488"/>
      <c r="CR2945" s="488"/>
      <c r="CS2945" s="488"/>
      <c r="CT2945" s="488"/>
      <c r="CU2945" s="488"/>
      <c r="CV2945" s="488"/>
      <c r="CW2945" s="488"/>
      <c r="CX2945" s="488"/>
      <c r="CY2945" s="488"/>
      <c r="CZ2945" s="488"/>
      <c r="DA2945" s="488"/>
      <c r="DB2945" s="488"/>
      <c r="DC2945" s="488"/>
      <c r="DD2945" s="488"/>
      <c r="DE2945" s="488"/>
      <c r="DF2945" s="488"/>
      <c r="DG2945" s="488"/>
      <c r="DH2945" s="488"/>
      <c r="DI2945" s="488"/>
      <c r="DJ2945" s="488"/>
      <c r="DK2945" s="488"/>
      <c r="DL2945" s="488"/>
      <c r="DM2945" s="488"/>
      <c r="DN2945" s="488"/>
      <c r="DO2945" s="488"/>
      <c r="DP2945" s="488"/>
      <c r="DQ2945" s="488"/>
      <c r="DR2945" s="488"/>
      <c r="DS2945" s="488"/>
      <c r="DT2945" s="488"/>
      <c r="DU2945" s="488"/>
      <c r="DV2945" s="488"/>
      <c r="DW2945" s="488"/>
      <c r="DX2945" s="488"/>
      <c r="DY2945" s="488"/>
      <c r="DZ2945" s="488"/>
      <c r="EA2945" s="488"/>
      <c r="EB2945" s="488"/>
      <c r="EC2945" s="488"/>
      <c r="ED2945" s="488"/>
      <c r="EE2945" s="488"/>
      <c r="EF2945" s="488"/>
      <c r="EG2945" s="488"/>
      <c r="EH2945" s="488"/>
      <c r="EI2945" s="488"/>
      <c r="EJ2945" s="488"/>
      <c r="EK2945" s="488"/>
      <c r="EL2945" s="488"/>
      <c r="EM2945" s="488"/>
      <c r="EN2945" s="488"/>
      <c r="EO2945" s="488"/>
      <c r="EP2945" s="488"/>
      <c r="EQ2945" s="488"/>
      <c r="ER2945" s="488"/>
      <c r="ES2945" s="488"/>
      <c r="ET2945" s="488"/>
      <c r="EU2945" s="488"/>
      <c r="EV2945" s="488"/>
      <c r="EW2945" s="488"/>
      <c r="EX2945" s="488"/>
      <c r="EY2945" s="488"/>
      <c r="EZ2945" s="488"/>
      <c r="FA2945" s="488"/>
      <c r="FB2945" s="488"/>
      <c r="FC2945" s="488"/>
      <c r="FD2945" s="488"/>
      <c r="FE2945" s="488"/>
      <c r="FF2945" s="488"/>
      <c r="FG2945" s="488"/>
      <c r="FH2945" s="488"/>
      <c r="FI2945" s="488"/>
      <c r="FJ2945" s="488"/>
      <c r="FK2945" s="488"/>
      <c r="FL2945" s="488"/>
      <c r="FM2945" s="488"/>
      <c r="FN2945" s="488"/>
      <c r="FO2945" s="488"/>
      <c r="FP2945" s="488"/>
      <c r="FQ2945" s="488"/>
      <c r="FR2945" s="488"/>
      <c r="FS2945" s="488"/>
      <c r="FT2945" s="488"/>
      <c r="FU2945" s="488"/>
      <c r="FV2945" s="488"/>
      <c r="FW2945" s="488"/>
      <c r="FX2945" s="488"/>
      <c r="FY2945" s="488"/>
      <c r="FZ2945" s="488"/>
      <c r="GA2945" s="488"/>
      <c r="GB2945" s="488"/>
      <c r="GC2945" s="488"/>
      <c r="GD2945" s="488"/>
      <c r="GE2945" s="488"/>
      <c r="GF2945" s="488"/>
      <c r="GG2945" s="488"/>
      <c r="GH2945" s="488"/>
      <c r="GI2945" s="488"/>
      <c r="GJ2945" s="488"/>
      <c r="GK2945" s="488"/>
      <c r="GL2945" s="488"/>
      <c r="GM2945" s="488"/>
      <c r="GN2945" s="488"/>
      <c r="GO2945" s="488"/>
      <c r="GP2945" s="488"/>
      <c r="GQ2945" s="488"/>
      <c r="GR2945" s="488"/>
      <c r="GS2945" s="488"/>
      <c r="GT2945" s="488"/>
      <c r="GU2945" s="488"/>
      <c r="GV2945" s="488"/>
      <c r="GW2945" s="488"/>
      <c r="GX2945" s="488"/>
      <c r="GY2945" s="488"/>
      <c r="GZ2945" s="488"/>
      <c r="HA2945" s="488"/>
      <c r="HB2945" s="488"/>
      <c r="HC2945" s="488"/>
      <c r="HD2945" s="488"/>
      <c r="HE2945" s="488"/>
      <c r="HF2945" s="488"/>
      <c r="HG2945" s="488"/>
      <c r="HH2945" s="488"/>
      <c r="HI2945" s="488"/>
      <c r="HJ2945" s="488"/>
      <c r="HK2945" s="488"/>
      <c r="HL2945" s="488"/>
      <c r="HM2945" s="488"/>
      <c r="HN2945" s="488"/>
      <c r="HO2945" s="488"/>
      <c r="HP2945" s="488"/>
      <c r="HQ2945" s="488"/>
      <c r="HR2945" s="488"/>
      <c r="HS2945" s="488"/>
      <c r="HT2945" s="488"/>
      <c r="HU2945" s="488"/>
      <c r="HV2945" s="488"/>
      <c r="HW2945" s="488"/>
      <c r="HX2945" s="488"/>
      <c r="HY2945" s="488"/>
      <c r="HZ2945" s="488"/>
      <c r="IA2945" s="488"/>
      <c r="IB2945" s="488"/>
      <c r="IC2945" s="488"/>
      <c r="ID2945" s="488"/>
      <c r="IE2945" s="488"/>
      <c r="IF2945" s="488"/>
      <c r="IG2945" s="488"/>
      <c r="IH2945" s="488"/>
    </row>
    <row r="2946" spans="1:242" hidden="1" x14ac:dyDescent="0.25">
      <c r="B2946" s="266">
        <v>1239</v>
      </c>
      <c r="C2946" s="207">
        <v>44362</v>
      </c>
      <c r="D2946" s="206" t="s">
        <v>5874</v>
      </c>
      <c r="E2946" s="206"/>
      <c r="F2946" s="206" t="s">
        <v>3686</v>
      </c>
      <c r="G2946" s="208" t="s">
        <v>4218</v>
      </c>
      <c r="H2946" s="313"/>
      <c r="I2946" s="209">
        <v>7700000</v>
      </c>
      <c r="J2946" s="444">
        <f t="shared" si="48"/>
        <v>11165000</v>
      </c>
      <c r="K2946" s="212" t="s">
        <v>3267</v>
      </c>
    </row>
    <row r="2947" spans="1:242" hidden="1" x14ac:dyDescent="0.25">
      <c r="B2947" s="266">
        <v>1240</v>
      </c>
      <c r="C2947" s="207">
        <v>44362</v>
      </c>
      <c r="D2947" s="206" t="s">
        <v>5899</v>
      </c>
      <c r="E2947" s="206" t="s">
        <v>5905</v>
      </c>
      <c r="F2947" s="206"/>
      <c r="G2947" s="208" t="s">
        <v>1611</v>
      </c>
      <c r="H2947" s="313"/>
      <c r="I2947" s="475">
        <v>504000</v>
      </c>
      <c r="J2947" s="444">
        <f t="shared" si="48"/>
        <v>10661000</v>
      </c>
      <c r="K2947" s="212" t="s">
        <v>5949</v>
      </c>
    </row>
    <row r="2948" spans="1:242" hidden="1" x14ac:dyDescent="0.25">
      <c r="B2948" s="266">
        <v>1241</v>
      </c>
      <c r="C2948" s="207">
        <v>44362</v>
      </c>
      <c r="D2948" s="206" t="s">
        <v>5900</v>
      </c>
      <c r="E2948" s="206" t="s">
        <v>5906</v>
      </c>
      <c r="F2948" s="206"/>
      <c r="G2948" s="208" t="s">
        <v>4804</v>
      </c>
      <c r="H2948" s="313"/>
      <c r="I2948" s="475">
        <v>1100000</v>
      </c>
      <c r="J2948" s="444">
        <f t="shared" si="48"/>
        <v>9561000</v>
      </c>
      <c r="K2948" s="212" t="s">
        <v>5912</v>
      </c>
    </row>
    <row r="2949" spans="1:242" hidden="1" x14ac:dyDescent="0.25">
      <c r="B2949" s="266">
        <v>1242</v>
      </c>
      <c r="C2949" s="207">
        <v>44364</v>
      </c>
      <c r="D2949" s="206" t="s">
        <v>5879</v>
      </c>
      <c r="E2949" s="206"/>
      <c r="F2949" s="206" t="s">
        <v>3703</v>
      </c>
      <c r="G2949" s="208" t="s">
        <v>5679</v>
      </c>
      <c r="H2949" s="313"/>
      <c r="I2949" s="209">
        <v>88100</v>
      </c>
      <c r="J2949" s="444">
        <f t="shared" si="48"/>
        <v>9472900</v>
      </c>
      <c r="K2949" s="212" t="s">
        <v>3267</v>
      </c>
    </row>
    <row r="2950" spans="1:242" hidden="1" x14ac:dyDescent="0.25">
      <c r="B2950" s="266">
        <v>1243</v>
      </c>
      <c r="C2950" s="207">
        <v>44364</v>
      </c>
      <c r="D2950" s="206" t="s">
        <v>5880</v>
      </c>
      <c r="E2950" s="206"/>
      <c r="F2950" s="206" t="s">
        <v>3704</v>
      </c>
      <c r="G2950" s="208" t="s">
        <v>5679</v>
      </c>
      <c r="H2950" s="313"/>
      <c r="I2950" s="209">
        <v>50500</v>
      </c>
      <c r="J2950" s="444">
        <f t="shared" si="48"/>
        <v>9422400</v>
      </c>
      <c r="K2950" s="212" t="s">
        <v>3267</v>
      </c>
    </row>
    <row r="2951" spans="1:242" hidden="1" x14ac:dyDescent="0.25">
      <c r="B2951" s="266">
        <v>1244</v>
      </c>
      <c r="C2951" s="207">
        <v>44364</v>
      </c>
      <c r="D2951" s="206" t="s">
        <v>5881</v>
      </c>
      <c r="E2951" s="206"/>
      <c r="F2951" s="206" t="s">
        <v>3714</v>
      </c>
      <c r="G2951" s="208" t="s">
        <v>5679</v>
      </c>
      <c r="H2951" s="313"/>
      <c r="I2951" s="209">
        <v>45600</v>
      </c>
      <c r="J2951" s="444">
        <f t="shared" si="48"/>
        <v>9376800</v>
      </c>
      <c r="K2951" s="212" t="s">
        <v>3267</v>
      </c>
    </row>
    <row r="2952" spans="1:242" hidden="1" x14ac:dyDescent="0.25">
      <c r="B2952" s="266">
        <v>1245</v>
      </c>
      <c r="C2952" s="207">
        <v>44364</v>
      </c>
      <c r="D2952" s="206" t="s">
        <v>5882</v>
      </c>
      <c r="E2952" s="206"/>
      <c r="F2952" s="206"/>
      <c r="G2952" s="208" t="s">
        <v>4804</v>
      </c>
      <c r="H2952" s="313">
        <v>2650000</v>
      </c>
      <c r="I2952" s="209"/>
      <c r="J2952" s="444">
        <f t="shared" si="48"/>
        <v>12026800</v>
      </c>
      <c r="K2952" s="212" t="s">
        <v>5885</v>
      </c>
    </row>
    <row r="2953" spans="1:242" hidden="1" x14ac:dyDescent="0.25">
      <c r="B2953" s="266">
        <v>1246</v>
      </c>
      <c r="C2953" s="207">
        <v>44364</v>
      </c>
      <c r="D2953" s="206" t="s">
        <v>5883</v>
      </c>
      <c r="E2953" s="206"/>
      <c r="F2953" s="206" t="s">
        <v>3716</v>
      </c>
      <c r="G2953" s="208" t="s">
        <v>4804</v>
      </c>
      <c r="H2953" s="313"/>
      <c r="I2953" s="209">
        <v>2152300</v>
      </c>
      <c r="J2953" s="444">
        <f t="shared" si="48"/>
        <v>9874500</v>
      </c>
      <c r="K2953" s="212" t="s">
        <v>3267</v>
      </c>
    </row>
    <row r="2954" spans="1:242" hidden="1" x14ac:dyDescent="0.25">
      <c r="B2954" s="266">
        <v>1247</v>
      </c>
      <c r="C2954" s="207">
        <v>44365</v>
      </c>
      <c r="D2954" s="206" t="s">
        <v>5875</v>
      </c>
      <c r="E2954" s="206"/>
      <c r="F2954" s="206" t="s">
        <v>3712</v>
      </c>
      <c r="G2954" s="208" t="s">
        <v>420</v>
      </c>
      <c r="H2954" s="313"/>
      <c r="I2954" s="209">
        <v>971250</v>
      </c>
      <c r="J2954" s="444">
        <f t="shared" si="48"/>
        <v>8903250</v>
      </c>
      <c r="K2954" s="212" t="s">
        <v>3267</v>
      </c>
    </row>
    <row r="2955" spans="1:242" hidden="1" x14ac:dyDescent="0.25">
      <c r="B2955" s="266">
        <v>1248</v>
      </c>
      <c r="C2955" s="207">
        <v>44365</v>
      </c>
      <c r="D2955" s="206" t="s">
        <v>5876</v>
      </c>
      <c r="E2955" s="206"/>
      <c r="F2955" s="206" t="s">
        <v>5907</v>
      </c>
      <c r="G2955" s="208" t="s">
        <v>4805</v>
      </c>
      <c r="H2955" s="313"/>
      <c r="I2955" s="209">
        <v>1268000</v>
      </c>
      <c r="J2955" s="444">
        <f t="shared" si="48"/>
        <v>7635250</v>
      </c>
      <c r="K2955" s="212" t="s">
        <v>3267</v>
      </c>
    </row>
    <row r="2956" spans="1:242" hidden="1" x14ac:dyDescent="0.25">
      <c r="B2956" s="266">
        <v>1249</v>
      </c>
      <c r="C2956" s="207">
        <v>44365</v>
      </c>
      <c r="D2956" s="206" t="s">
        <v>5877</v>
      </c>
      <c r="E2956" s="206"/>
      <c r="F2956" s="206" t="s">
        <v>3731</v>
      </c>
      <c r="G2956" s="208" t="s">
        <v>5878</v>
      </c>
      <c r="H2956" s="313"/>
      <c r="I2956" s="209">
        <v>1820000</v>
      </c>
      <c r="J2956" s="444">
        <f t="shared" si="48"/>
        <v>5815250</v>
      </c>
      <c r="K2956" s="212" t="s">
        <v>3267</v>
      </c>
    </row>
    <row r="2957" spans="1:242" hidden="1" x14ac:dyDescent="0.25">
      <c r="B2957" s="266">
        <v>1250</v>
      </c>
      <c r="C2957" s="207">
        <v>44365</v>
      </c>
      <c r="D2957" s="206" t="s">
        <v>5886</v>
      </c>
      <c r="E2957" s="206"/>
      <c r="F2957" s="206" t="s">
        <v>3733</v>
      </c>
      <c r="G2957" s="208" t="s">
        <v>3306</v>
      </c>
      <c r="H2957" s="313"/>
      <c r="I2957" s="209">
        <v>780000</v>
      </c>
      <c r="J2957" s="444">
        <f t="shared" si="48"/>
        <v>5035250</v>
      </c>
      <c r="K2957" s="212" t="s">
        <v>3267</v>
      </c>
    </row>
    <row r="2958" spans="1:242" hidden="1" x14ac:dyDescent="0.25">
      <c r="B2958" s="266">
        <v>1251</v>
      </c>
      <c r="C2958" s="207">
        <v>44365</v>
      </c>
      <c r="D2958" s="206" t="s">
        <v>5887</v>
      </c>
      <c r="E2958" s="206"/>
      <c r="F2958" s="206" t="s">
        <v>3735</v>
      </c>
      <c r="G2958" s="208" t="s">
        <v>5679</v>
      </c>
      <c r="H2958" s="313"/>
      <c r="I2958" s="209">
        <v>49316</v>
      </c>
      <c r="J2958" s="444">
        <f t="shared" si="48"/>
        <v>4985934</v>
      </c>
      <c r="K2958" s="212" t="s">
        <v>3267</v>
      </c>
    </row>
    <row r="2959" spans="1:242" hidden="1" x14ac:dyDescent="0.25">
      <c r="B2959" s="266">
        <v>1252</v>
      </c>
      <c r="C2959" s="207">
        <v>44365</v>
      </c>
      <c r="D2959" s="206" t="s">
        <v>5888</v>
      </c>
      <c r="E2959" s="206"/>
      <c r="F2959" s="206" t="s">
        <v>3737</v>
      </c>
      <c r="G2959" s="208" t="s">
        <v>5679</v>
      </c>
      <c r="H2959" s="313"/>
      <c r="I2959" s="209">
        <v>95501</v>
      </c>
      <c r="J2959" s="444">
        <f t="shared" si="48"/>
        <v>4890433</v>
      </c>
      <c r="K2959" s="212" t="s">
        <v>3267</v>
      </c>
    </row>
    <row r="2960" spans="1:242" hidden="1" x14ac:dyDescent="0.25">
      <c r="B2960" s="266">
        <v>1253</v>
      </c>
      <c r="C2960" s="207">
        <v>44365</v>
      </c>
      <c r="D2960" s="206" t="s">
        <v>5889</v>
      </c>
      <c r="E2960" s="206"/>
      <c r="F2960" s="206" t="s">
        <v>3721</v>
      </c>
      <c r="G2960" s="208" t="s">
        <v>5679</v>
      </c>
      <c r="H2960" s="313"/>
      <c r="I2960" s="209">
        <v>52800</v>
      </c>
      <c r="J2960" s="444">
        <f t="shared" si="48"/>
        <v>4837633</v>
      </c>
      <c r="K2960" s="212" t="s">
        <v>3267</v>
      </c>
    </row>
    <row r="2961" spans="1:242" hidden="1" x14ac:dyDescent="0.25">
      <c r="B2961" s="266">
        <v>1254</v>
      </c>
      <c r="C2961" s="207">
        <v>44365</v>
      </c>
      <c r="D2961" s="206" t="s">
        <v>5890</v>
      </c>
      <c r="E2961" s="206"/>
      <c r="F2961" s="206" t="s">
        <v>3743</v>
      </c>
      <c r="G2961" s="208" t="s">
        <v>5679</v>
      </c>
      <c r="H2961" s="313"/>
      <c r="I2961" s="209">
        <v>39800</v>
      </c>
      <c r="J2961" s="444">
        <f t="shared" si="48"/>
        <v>4797833</v>
      </c>
      <c r="K2961" s="212" t="s">
        <v>3267</v>
      </c>
    </row>
    <row r="2962" spans="1:242" hidden="1" x14ac:dyDescent="0.25">
      <c r="B2962" s="266">
        <v>1255</v>
      </c>
      <c r="C2962" s="207">
        <v>44365</v>
      </c>
      <c r="D2962" s="206" t="s">
        <v>5901</v>
      </c>
      <c r="E2962" s="206" t="s">
        <v>5908</v>
      </c>
      <c r="F2962" s="206"/>
      <c r="G2962" s="208" t="s">
        <v>5418</v>
      </c>
      <c r="H2962" s="313"/>
      <c r="I2962" s="475">
        <v>690000</v>
      </c>
      <c r="J2962" s="444">
        <f t="shared" si="48"/>
        <v>4107833</v>
      </c>
      <c r="K2962" s="212" t="s">
        <v>5958</v>
      </c>
    </row>
    <row r="2963" spans="1:242" hidden="1" x14ac:dyDescent="0.25">
      <c r="B2963" s="266">
        <v>1256</v>
      </c>
      <c r="C2963" s="207">
        <v>44365</v>
      </c>
      <c r="D2963" s="206" t="s">
        <v>5902</v>
      </c>
      <c r="E2963" s="206" t="s">
        <v>5909</v>
      </c>
      <c r="F2963" s="206"/>
      <c r="G2963" s="208" t="s">
        <v>5418</v>
      </c>
      <c r="H2963" s="313"/>
      <c r="I2963" s="475">
        <v>1610000</v>
      </c>
      <c r="J2963" s="444">
        <f t="shared" si="48"/>
        <v>2497833</v>
      </c>
      <c r="K2963" s="212" t="s">
        <v>5962</v>
      </c>
    </row>
    <row r="2964" spans="1:242" hidden="1" x14ac:dyDescent="0.25">
      <c r="B2964" s="266">
        <v>1257</v>
      </c>
      <c r="C2964" s="207">
        <v>44365</v>
      </c>
      <c r="D2964" s="206" t="s">
        <v>5892</v>
      </c>
      <c r="E2964" s="206"/>
      <c r="F2964" s="206"/>
      <c r="G2964" s="208" t="s">
        <v>5418</v>
      </c>
      <c r="H2964" s="313">
        <v>790000</v>
      </c>
      <c r="I2964" s="209"/>
      <c r="J2964" s="444">
        <f t="shared" si="48"/>
        <v>3287833</v>
      </c>
      <c r="K2964" s="212" t="s">
        <v>5894</v>
      </c>
    </row>
    <row r="2965" spans="1:242" hidden="1" x14ac:dyDescent="0.25">
      <c r="B2965" s="266">
        <v>1258</v>
      </c>
      <c r="C2965" s="207">
        <v>44365</v>
      </c>
      <c r="D2965" s="206" t="s">
        <v>5893</v>
      </c>
      <c r="E2965" s="206"/>
      <c r="F2965" s="206" t="s">
        <v>3740</v>
      </c>
      <c r="G2965" s="208" t="s">
        <v>5418</v>
      </c>
      <c r="H2965" s="313"/>
      <c r="I2965" s="209">
        <v>687363</v>
      </c>
      <c r="J2965" s="444">
        <f t="shared" si="48"/>
        <v>2600470</v>
      </c>
      <c r="K2965" s="212" t="s">
        <v>3267</v>
      </c>
    </row>
    <row r="2966" spans="1:242" hidden="1" x14ac:dyDescent="0.25">
      <c r="B2966" s="266">
        <v>1259</v>
      </c>
      <c r="C2966" s="207">
        <v>44365</v>
      </c>
      <c r="D2966" s="206" t="s">
        <v>5895</v>
      </c>
      <c r="E2966" s="206"/>
      <c r="F2966" s="206" t="s">
        <v>3754</v>
      </c>
      <c r="G2966" s="208" t="s">
        <v>5418</v>
      </c>
      <c r="H2966" s="313"/>
      <c r="I2966" s="209">
        <v>90000</v>
      </c>
      <c r="J2966" s="444">
        <f t="shared" si="48"/>
        <v>2510470</v>
      </c>
      <c r="K2966" s="212" t="s">
        <v>3267</v>
      </c>
    </row>
    <row r="2967" spans="1:242" hidden="1" x14ac:dyDescent="0.25">
      <c r="B2967" s="266">
        <v>1260</v>
      </c>
      <c r="C2967" s="207">
        <v>44365</v>
      </c>
      <c r="D2967" s="206" t="s">
        <v>5903</v>
      </c>
      <c r="E2967" s="206"/>
      <c r="F2967" s="206" t="s">
        <v>3773</v>
      </c>
      <c r="G2967" s="208" t="s">
        <v>764</v>
      </c>
      <c r="H2967" s="313"/>
      <c r="I2967" s="209">
        <v>1479930</v>
      </c>
      <c r="J2967" s="444">
        <f t="shared" si="48"/>
        <v>1030540</v>
      </c>
      <c r="K2967" s="212" t="s">
        <v>3267</v>
      </c>
    </row>
    <row r="2968" spans="1:242" hidden="1" x14ac:dyDescent="0.25">
      <c r="B2968" s="266">
        <v>1261</v>
      </c>
      <c r="C2968" s="207">
        <v>44366</v>
      </c>
      <c r="D2968" s="206" t="s">
        <v>5897</v>
      </c>
      <c r="E2968" s="206"/>
      <c r="F2968" s="206"/>
      <c r="G2968" s="208" t="s">
        <v>532</v>
      </c>
      <c r="H2968" s="313">
        <v>1500000</v>
      </c>
      <c r="I2968" s="209"/>
      <c r="J2968" s="444">
        <f t="shared" si="48"/>
        <v>2530540</v>
      </c>
      <c r="K2968" s="441" t="s">
        <v>5885</v>
      </c>
    </row>
    <row r="2969" spans="1:242" hidden="1" x14ac:dyDescent="0.25">
      <c r="B2969" s="266">
        <v>1262</v>
      </c>
      <c r="C2969" s="207">
        <v>44366</v>
      </c>
      <c r="D2969" s="206" t="s">
        <v>5898</v>
      </c>
      <c r="E2969" s="206"/>
      <c r="F2969" s="206" t="s">
        <v>3774</v>
      </c>
      <c r="G2969" s="208" t="s">
        <v>532</v>
      </c>
      <c r="H2969" s="596"/>
      <c r="I2969" s="313">
        <v>1751463</v>
      </c>
      <c r="J2969" s="444">
        <f t="shared" si="48"/>
        <v>779077</v>
      </c>
      <c r="K2969" s="441" t="s">
        <v>3267</v>
      </c>
    </row>
    <row r="2970" spans="1:242" hidden="1" x14ac:dyDescent="0.25">
      <c r="B2970" s="266">
        <v>1263</v>
      </c>
      <c r="C2970" s="207">
        <v>44366</v>
      </c>
      <c r="D2970" s="206" t="s">
        <v>5904</v>
      </c>
      <c r="E2970" s="206"/>
      <c r="F2970" s="206" t="s">
        <v>3775</v>
      </c>
      <c r="G2970" s="208" t="s">
        <v>5868</v>
      </c>
      <c r="H2970" s="313"/>
      <c r="I2970" s="209">
        <v>100000</v>
      </c>
      <c r="J2970" s="444">
        <f t="shared" si="48"/>
        <v>679077</v>
      </c>
      <c r="K2970" s="441" t="s">
        <v>3267</v>
      </c>
    </row>
    <row r="2971" spans="1:242" s="566" customFormat="1" hidden="1" x14ac:dyDescent="0.25">
      <c r="A2971" s="488"/>
      <c r="B2971" s="491">
        <v>1264</v>
      </c>
      <c r="C2971" s="428">
        <v>44368</v>
      </c>
      <c r="D2971" s="429" t="s">
        <v>5910</v>
      </c>
      <c r="E2971" s="429"/>
      <c r="F2971" s="429"/>
      <c r="G2971" s="430"/>
      <c r="H2971" s="577">
        <v>19221923</v>
      </c>
      <c r="I2971" s="581"/>
      <c r="J2971" s="444">
        <f t="shared" si="48"/>
        <v>19901000</v>
      </c>
      <c r="K2971" s="485" t="s">
        <v>3695</v>
      </c>
      <c r="L2971" s="530"/>
      <c r="M2971" s="488"/>
      <c r="N2971" s="530"/>
      <c r="O2971" s="530"/>
      <c r="P2971" s="530"/>
      <c r="Q2971" s="530"/>
      <c r="R2971" s="530"/>
      <c r="S2971" s="530"/>
      <c r="T2971" s="530"/>
      <c r="U2971" s="530"/>
      <c r="V2971" s="530"/>
      <c r="W2971" s="530"/>
      <c r="X2971" s="530"/>
      <c r="Y2971" s="530"/>
      <c r="Z2971" s="530"/>
      <c r="AA2971" s="530"/>
      <c r="AB2971" s="530"/>
      <c r="AC2971" s="530"/>
      <c r="AD2971" s="530"/>
      <c r="AE2971" s="530"/>
      <c r="AF2971" s="530"/>
      <c r="AG2971" s="530"/>
      <c r="AH2971" s="530"/>
      <c r="AI2971" s="530"/>
      <c r="AJ2971" s="488"/>
      <c r="AK2971" s="488"/>
      <c r="AL2971" s="488"/>
      <c r="AM2971" s="488"/>
      <c r="AN2971" s="488"/>
      <c r="AO2971" s="488"/>
      <c r="AP2971" s="488"/>
      <c r="AQ2971" s="488"/>
      <c r="AR2971" s="488"/>
      <c r="AS2971" s="488"/>
      <c r="AT2971" s="488"/>
      <c r="AU2971" s="488"/>
      <c r="AV2971" s="488"/>
      <c r="AW2971" s="488"/>
      <c r="AX2971" s="488"/>
      <c r="AY2971" s="488"/>
      <c r="AZ2971" s="488"/>
      <c r="BA2971" s="488"/>
      <c r="BB2971" s="488"/>
      <c r="BC2971" s="488"/>
      <c r="BD2971" s="488"/>
      <c r="BE2971" s="488"/>
      <c r="BF2971" s="488"/>
      <c r="BG2971" s="488"/>
      <c r="BH2971" s="488"/>
      <c r="BI2971" s="488"/>
      <c r="BJ2971" s="488"/>
      <c r="BK2971" s="488"/>
      <c r="BL2971" s="488"/>
      <c r="BM2971" s="488"/>
      <c r="BN2971" s="488"/>
      <c r="BO2971" s="488"/>
      <c r="BP2971" s="488"/>
      <c r="BQ2971" s="488"/>
      <c r="BR2971" s="488"/>
      <c r="BS2971" s="488"/>
      <c r="BT2971" s="488"/>
      <c r="BU2971" s="488"/>
      <c r="BV2971" s="488"/>
      <c r="BW2971" s="488"/>
      <c r="BX2971" s="488"/>
      <c r="BY2971" s="488"/>
      <c r="BZ2971" s="488"/>
      <c r="CA2971" s="488"/>
      <c r="CB2971" s="488"/>
      <c r="CC2971" s="488"/>
      <c r="CD2971" s="488"/>
      <c r="CE2971" s="488"/>
      <c r="CF2971" s="488"/>
      <c r="CG2971" s="488"/>
      <c r="CH2971" s="488"/>
      <c r="CI2971" s="488"/>
      <c r="CJ2971" s="488"/>
      <c r="CK2971" s="488"/>
      <c r="CL2971" s="488"/>
      <c r="CM2971" s="488"/>
      <c r="CN2971" s="488"/>
      <c r="CO2971" s="488"/>
      <c r="CP2971" s="488"/>
      <c r="CQ2971" s="488"/>
      <c r="CR2971" s="488"/>
      <c r="CS2971" s="488"/>
      <c r="CT2971" s="488"/>
      <c r="CU2971" s="488"/>
      <c r="CV2971" s="488"/>
      <c r="CW2971" s="488"/>
      <c r="CX2971" s="488"/>
      <c r="CY2971" s="488"/>
      <c r="CZ2971" s="488"/>
      <c r="DA2971" s="488"/>
      <c r="DB2971" s="488"/>
      <c r="DC2971" s="488"/>
      <c r="DD2971" s="488"/>
      <c r="DE2971" s="488"/>
      <c r="DF2971" s="488"/>
      <c r="DG2971" s="488"/>
      <c r="DH2971" s="488"/>
      <c r="DI2971" s="488"/>
      <c r="DJ2971" s="488"/>
      <c r="DK2971" s="488"/>
      <c r="DL2971" s="488"/>
      <c r="DM2971" s="488"/>
      <c r="DN2971" s="488"/>
      <c r="DO2971" s="488"/>
      <c r="DP2971" s="488"/>
      <c r="DQ2971" s="488"/>
      <c r="DR2971" s="488"/>
      <c r="DS2971" s="488"/>
      <c r="DT2971" s="488"/>
      <c r="DU2971" s="488"/>
      <c r="DV2971" s="488"/>
      <c r="DW2971" s="488"/>
      <c r="DX2971" s="488"/>
      <c r="DY2971" s="488"/>
      <c r="DZ2971" s="488"/>
      <c r="EA2971" s="488"/>
      <c r="EB2971" s="488"/>
      <c r="EC2971" s="488"/>
      <c r="ED2971" s="488"/>
      <c r="EE2971" s="488"/>
      <c r="EF2971" s="488"/>
      <c r="EG2971" s="488"/>
      <c r="EH2971" s="488"/>
      <c r="EI2971" s="488"/>
      <c r="EJ2971" s="488"/>
      <c r="EK2971" s="488"/>
      <c r="EL2971" s="488"/>
      <c r="EM2971" s="488"/>
      <c r="EN2971" s="488"/>
      <c r="EO2971" s="488"/>
      <c r="EP2971" s="488"/>
      <c r="EQ2971" s="488"/>
      <c r="ER2971" s="488"/>
      <c r="ES2971" s="488"/>
      <c r="ET2971" s="488"/>
      <c r="EU2971" s="488"/>
      <c r="EV2971" s="488"/>
      <c r="EW2971" s="488"/>
      <c r="EX2971" s="488"/>
      <c r="EY2971" s="488"/>
      <c r="EZ2971" s="488"/>
      <c r="FA2971" s="488"/>
      <c r="FB2971" s="488"/>
      <c r="FC2971" s="488"/>
      <c r="FD2971" s="488"/>
      <c r="FE2971" s="488"/>
      <c r="FF2971" s="488"/>
      <c r="FG2971" s="488"/>
      <c r="FH2971" s="488"/>
      <c r="FI2971" s="488"/>
      <c r="FJ2971" s="488"/>
      <c r="FK2971" s="488"/>
      <c r="FL2971" s="488"/>
      <c r="FM2971" s="488"/>
      <c r="FN2971" s="488"/>
      <c r="FO2971" s="488"/>
      <c r="FP2971" s="488"/>
      <c r="FQ2971" s="488"/>
      <c r="FR2971" s="488"/>
      <c r="FS2971" s="488"/>
      <c r="FT2971" s="488"/>
      <c r="FU2971" s="488"/>
      <c r="FV2971" s="488"/>
      <c r="FW2971" s="488"/>
      <c r="FX2971" s="488"/>
      <c r="FY2971" s="488"/>
      <c r="FZ2971" s="488"/>
      <c r="GA2971" s="488"/>
      <c r="GB2971" s="488"/>
      <c r="GC2971" s="488"/>
      <c r="GD2971" s="488"/>
      <c r="GE2971" s="488"/>
      <c r="GF2971" s="488"/>
      <c r="GG2971" s="488"/>
      <c r="GH2971" s="488"/>
      <c r="GI2971" s="488"/>
      <c r="GJ2971" s="488"/>
      <c r="GK2971" s="488"/>
      <c r="GL2971" s="488"/>
      <c r="GM2971" s="488"/>
      <c r="GN2971" s="488"/>
      <c r="GO2971" s="488"/>
      <c r="GP2971" s="488"/>
      <c r="GQ2971" s="488"/>
      <c r="GR2971" s="488"/>
      <c r="GS2971" s="488"/>
      <c r="GT2971" s="488"/>
      <c r="GU2971" s="488"/>
      <c r="GV2971" s="488"/>
      <c r="GW2971" s="488"/>
      <c r="GX2971" s="488"/>
      <c r="GY2971" s="488"/>
      <c r="GZ2971" s="488"/>
      <c r="HA2971" s="488"/>
      <c r="HB2971" s="488"/>
      <c r="HC2971" s="488"/>
      <c r="HD2971" s="488"/>
      <c r="HE2971" s="488"/>
      <c r="HF2971" s="488"/>
      <c r="HG2971" s="488"/>
      <c r="HH2971" s="488"/>
      <c r="HI2971" s="488"/>
      <c r="HJ2971" s="488"/>
      <c r="HK2971" s="488"/>
      <c r="HL2971" s="488"/>
      <c r="HM2971" s="488"/>
      <c r="HN2971" s="488"/>
      <c r="HO2971" s="488"/>
      <c r="HP2971" s="488"/>
      <c r="HQ2971" s="488"/>
      <c r="HR2971" s="488"/>
      <c r="HS2971" s="488"/>
      <c r="HT2971" s="488"/>
      <c r="HU2971" s="488"/>
      <c r="HV2971" s="488"/>
      <c r="HW2971" s="488"/>
      <c r="HX2971" s="488"/>
      <c r="HY2971" s="488"/>
      <c r="HZ2971" s="488"/>
      <c r="IA2971" s="488"/>
      <c r="IB2971" s="488"/>
      <c r="IC2971" s="488"/>
      <c r="ID2971" s="488"/>
      <c r="IE2971" s="488"/>
      <c r="IF2971" s="488"/>
      <c r="IG2971" s="488"/>
      <c r="IH2971" s="488"/>
    </row>
    <row r="2972" spans="1:242" hidden="1" x14ac:dyDescent="0.25">
      <c r="B2972" s="266">
        <v>1265</v>
      </c>
      <c r="C2972" s="207">
        <v>44368</v>
      </c>
      <c r="D2972" s="206" t="s">
        <v>5917</v>
      </c>
      <c r="E2972" s="206" t="s">
        <v>5918</v>
      </c>
      <c r="F2972" s="206"/>
      <c r="G2972" s="208" t="s">
        <v>681</v>
      </c>
      <c r="H2972" s="313"/>
      <c r="I2972" s="209">
        <v>192000</v>
      </c>
      <c r="J2972" s="444">
        <f t="shared" si="48"/>
        <v>19709000</v>
      </c>
      <c r="K2972" s="441" t="s">
        <v>5923</v>
      </c>
    </row>
    <row r="2973" spans="1:242" hidden="1" x14ac:dyDescent="0.25">
      <c r="B2973" s="266">
        <v>1266</v>
      </c>
      <c r="C2973" s="207">
        <v>44368</v>
      </c>
      <c r="D2973" s="206" t="s">
        <v>5911</v>
      </c>
      <c r="E2973" s="206"/>
      <c r="F2973" s="206" t="s">
        <v>3776</v>
      </c>
      <c r="G2973" s="208" t="s">
        <v>1930</v>
      </c>
      <c r="H2973" s="313"/>
      <c r="I2973" s="209">
        <v>135000</v>
      </c>
      <c r="J2973" s="444">
        <f t="shared" si="48"/>
        <v>19574000</v>
      </c>
      <c r="K2973" s="441" t="s">
        <v>3267</v>
      </c>
    </row>
    <row r="2974" spans="1:242" hidden="1" x14ac:dyDescent="0.25">
      <c r="B2974" s="266">
        <v>1267</v>
      </c>
      <c r="C2974" s="207">
        <v>44368</v>
      </c>
      <c r="D2974" s="206" t="s">
        <v>5914</v>
      </c>
      <c r="E2974" s="206"/>
      <c r="F2974" s="206"/>
      <c r="G2974" s="208" t="s">
        <v>4804</v>
      </c>
      <c r="H2974" s="313">
        <v>1100000</v>
      </c>
      <c r="I2974" s="209"/>
      <c r="J2974" s="444">
        <f t="shared" si="48"/>
        <v>20674000</v>
      </c>
      <c r="K2974" s="441" t="s">
        <v>5913</v>
      </c>
    </row>
    <row r="2975" spans="1:242" hidden="1" x14ac:dyDescent="0.25">
      <c r="B2975" s="266">
        <v>1268</v>
      </c>
      <c r="C2975" s="207">
        <v>44368</v>
      </c>
      <c r="D2975" s="206" t="s">
        <v>5915</v>
      </c>
      <c r="E2975" s="206"/>
      <c r="F2975" s="206" t="s">
        <v>3753</v>
      </c>
      <c r="G2975" s="208" t="s">
        <v>4804</v>
      </c>
      <c r="H2975" s="313"/>
      <c r="I2975" s="209">
        <v>911600</v>
      </c>
      <c r="J2975" s="444">
        <f t="shared" ref="J2975:J3038" si="49">J2974+H2975-I2975</f>
        <v>19762400</v>
      </c>
      <c r="K2975" s="441" t="s">
        <v>3267</v>
      </c>
    </row>
    <row r="2976" spans="1:242" hidden="1" x14ac:dyDescent="0.25">
      <c r="B2976" s="266">
        <v>1269</v>
      </c>
      <c r="C2976" s="207">
        <v>44370</v>
      </c>
      <c r="D2976" s="206" t="s">
        <v>5937</v>
      </c>
      <c r="E2976" s="206" t="s">
        <v>5938</v>
      </c>
      <c r="F2976" s="206"/>
      <c r="G2976" s="208" t="s">
        <v>1611</v>
      </c>
      <c r="H2976" s="313"/>
      <c r="I2976" s="209">
        <v>685000</v>
      </c>
      <c r="J2976" s="444">
        <f t="shared" si="49"/>
        <v>19077400</v>
      </c>
      <c r="K2976" s="441" t="s">
        <v>5951</v>
      </c>
    </row>
    <row r="2977" spans="2:11" s="511" customFormat="1" hidden="1" x14ac:dyDescent="0.25">
      <c r="B2977" s="266">
        <v>1270</v>
      </c>
      <c r="C2977" s="207">
        <v>44370</v>
      </c>
      <c r="D2977" s="206" t="s">
        <v>5916</v>
      </c>
      <c r="E2977" s="206"/>
      <c r="F2977" s="206" t="s">
        <v>3758</v>
      </c>
      <c r="G2977" s="208" t="s">
        <v>5401</v>
      </c>
      <c r="H2977" s="313"/>
      <c r="I2977" s="209">
        <v>335120</v>
      </c>
      <c r="J2977" s="444">
        <f t="shared" si="49"/>
        <v>18742280</v>
      </c>
      <c r="K2977" s="441" t="s">
        <v>3267</v>
      </c>
    </row>
    <row r="2978" spans="2:11" s="511" customFormat="1" hidden="1" x14ac:dyDescent="0.25">
      <c r="B2978" s="266">
        <v>1271</v>
      </c>
      <c r="C2978" s="207">
        <v>44370</v>
      </c>
      <c r="D2978" s="206" t="s">
        <v>5919</v>
      </c>
      <c r="E2978" s="206"/>
      <c r="F2978" s="206"/>
      <c r="G2978" s="208" t="s">
        <v>681</v>
      </c>
      <c r="H2978" s="313">
        <v>192000</v>
      </c>
      <c r="I2978" s="209"/>
      <c r="J2978" s="444">
        <f t="shared" si="49"/>
        <v>18934280</v>
      </c>
      <c r="K2978" s="441" t="s">
        <v>5920</v>
      </c>
    </row>
    <row r="2979" spans="2:11" s="511" customFormat="1" hidden="1" x14ac:dyDescent="0.25">
      <c r="B2979" s="266">
        <v>1272</v>
      </c>
      <c r="C2979" s="207">
        <v>44370</v>
      </c>
      <c r="D2979" s="206" t="s">
        <v>5921</v>
      </c>
      <c r="E2979" s="206"/>
      <c r="F2979" s="206" t="s">
        <v>3777</v>
      </c>
      <c r="G2979" s="208" t="s">
        <v>681</v>
      </c>
      <c r="H2979" s="313"/>
      <c r="I2979" s="209">
        <v>192000</v>
      </c>
      <c r="J2979" s="444">
        <f t="shared" si="49"/>
        <v>18742280</v>
      </c>
      <c r="K2979" s="441" t="s">
        <v>3267</v>
      </c>
    </row>
    <row r="2980" spans="2:11" s="511" customFormat="1" hidden="1" x14ac:dyDescent="0.25">
      <c r="B2980" s="266">
        <v>1273</v>
      </c>
      <c r="C2980" s="207">
        <v>44370</v>
      </c>
      <c r="D2980" s="206" t="s">
        <v>5924</v>
      </c>
      <c r="E2980" s="206"/>
      <c r="F2980" s="206"/>
      <c r="G2980" s="208" t="s">
        <v>1611</v>
      </c>
      <c r="H2980" s="313">
        <v>1195000</v>
      </c>
      <c r="I2980" s="209"/>
      <c r="J2980" s="444">
        <f t="shared" si="49"/>
        <v>19937280</v>
      </c>
      <c r="K2980" s="441" t="s">
        <v>5925</v>
      </c>
    </row>
    <row r="2981" spans="2:11" s="511" customFormat="1" hidden="1" x14ac:dyDescent="0.25">
      <c r="B2981" s="266">
        <v>1274</v>
      </c>
      <c r="C2981" s="207">
        <v>44370</v>
      </c>
      <c r="D2981" s="206" t="s">
        <v>5926</v>
      </c>
      <c r="E2981" s="206"/>
      <c r="F2981" s="206" t="s">
        <v>3778</v>
      </c>
      <c r="G2981" s="208" t="s">
        <v>1611</v>
      </c>
      <c r="H2981" s="313"/>
      <c r="I2981" s="209">
        <v>1213500</v>
      </c>
      <c r="J2981" s="444">
        <f t="shared" si="49"/>
        <v>18723780</v>
      </c>
      <c r="K2981" s="441" t="s">
        <v>3267</v>
      </c>
    </row>
    <row r="2982" spans="2:11" s="511" customFormat="1" hidden="1" x14ac:dyDescent="0.25">
      <c r="B2982" s="266">
        <v>1275</v>
      </c>
      <c r="C2982" s="207">
        <v>44370</v>
      </c>
      <c r="D2982" s="206" t="s">
        <v>5927</v>
      </c>
      <c r="E2982" s="206"/>
      <c r="F2982" s="206" t="s">
        <v>3779</v>
      </c>
      <c r="G2982" s="208" t="s">
        <v>3690</v>
      </c>
      <c r="H2982" s="313"/>
      <c r="I2982" s="209">
        <v>86900</v>
      </c>
      <c r="J2982" s="444">
        <f t="shared" si="49"/>
        <v>18636880</v>
      </c>
      <c r="K2982" s="441" t="s">
        <v>3267</v>
      </c>
    </row>
    <row r="2983" spans="2:11" s="511" customFormat="1" hidden="1" x14ac:dyDescent="0.25">
      <c r="B2983" s="266">
        <v>1276</v>
      </c>
      <c r="C2983" s="207">
        <v>44370</v>
      </c>
      <c r="D2983" s="206" t="s">
        <v>5928</v>
      </c>
      <c r="E2983" s="206"/>
      <c r="F2983" s="206" t="s">
        <v>3780</v>
      </c>
      <c r="G2983" s="208" t="s">
        <v>3690</v>
      </c>
      <c r="H2983" s="313"/>
      <c r="I2983" s="209">
        <v>54700</v>
      </c>
      <c r="J2983" s="444">
        <f t="shared" si="49"/>
        <v>18582180</v>
      </c>
      <c r="K2983" s="441" t="s">
        <v>3267</v>
      </c>
    </row>
    <row r="2984" spans="2:11" s="511" customFormat="1" hidden="1" x14ac:dyDescent="0.25">
      <c r="B2984" s="266">
        <v>1277</v>
      </c>
      <c r="C2984" s="207">
        <v>44372</v>
      </c>
      <c r="D2984" s="206" t="s">
        <v>5929</v>
      </c>
      <c r="E2984" s="206"/>
      <c r="F2984" s="206" t="s">
        <v>3789</v>
      </c>
      <c r="G2984" s="208" t="s">
        <v>420</v>
      </c>
      <c r="H2984" s="313"/>
      <c r="I2984" s="209">
        <v>1185200</v>
      </c>
      <c r="J2984" s="444">
        <f t="shared" si="49"/>
        <v>17396980</v>
      </c>
      <c r="K2984" s="441" t="s">
        <v>3267</v>
      </c>
    </row>
    <row r="2985" spans="2:11" s="511" customFormat="1" hidden="1" x14ac:dyDescent="0.25">
      <c r="B2985" s="266">
        <v>1278</v>
      </c>
      <c r="C2985" s="207">
        <v>44373</v>
      </c>
      <c r="D2985" s="206" t="s">
        <v>5930</v>
      </c>
      <c r="E2985" s="206"/>
      <c r="F2985" s="206" t="s">
        <v>3790</v>
      </c>
      <c r="G2985" s="208" t="s">
        <v>4218</v>
      </c>
      <c r="H2985" s="313"/>
      <c r="I2985" s="209">
        <v>386250</v>
      </c>
      <c r="J2985" s="444">
        <f t="shared" si="49"/>
        <v>17010730</v>
      </c>
      <c r="K2985" s="441" t="s">
        <v>3267</v>
      </c>
    </row>
    <row r="2986" spans="2:11" s="511" customFormat="1" hidden="1" x14ac:dyDescent="0.25">
      <c r="B2986" s="266">
        <v>1279</v>
      </c>
      <c r="C2986" s="207">
        <v>44373</v>
      </c>
      <c r="D2986" s="206" t="s">
        <v>5931</v>
      </c>
      <c r="E2986" s="206"/>
      <c r="F2986" s="206" t="s">
        <v>3791</v>
      </c>
      <c r="G2986" s="208" t="s">
        <v>4218</v>
      </c>
      <c r="H2986" s="313"/>
      <c r="I2986" s="209">
        <v>410250</v>
      </c>
      <c r="J2986" s="444">
        <f t="shared" si="49"/>
        <v>16600480</v>
      </c>
      <c r="K2986" s="441" t="s">
        <v>3267</v>
      </c>
    </row>
    <row r="2987" spans="2:11" s="511" customFormat="1" hidden="1" x14ac:dyDescent="0.25">
      <c r="B2987" s="266">
        <v>1280</v>
      </c>
      <c r="C2987" s="207">
        <v>44373</v>
      </c>
      <c r="D2987" s="206" t="s">
        <v>5932</v>
      </c>
      <c r="E2987" s="206"/>
      <c r="F2987" s="206" t="s">
        <v>3816</v>
      </c>
      <c r="G2987" s="208" t="s">
        <v>3690</v>
      </c>
      <c r="H2987" s="313"/>
      <c r="I2987" s="209">
        <v>97800</v>
      </c>
      <c r="J2987" s="444">
        <f t="shared" si="49"/>
        <v>16502680</v>
      </c>
      <c r="K2987" s="441" t="s">
        <v>3267</v>
      </c>
    </row>
    <row r="2988" spans="2:11" s="511" customFormat="1" hidden="1" x14ac:dyDescent="0.25">
      <c r="B2988" s="266">
        <v>1281</v>
      </c>
      <c r="C2988" s="207">
        <v>44373</v>
      </c>
      <c r="D2988" s="206" t="s">
        <v>5933</v>
      </c>
      <c r="E2988" s="206"/>
      <c r="F2988" s="206" t="s">
        <v>3818</v>
      </c>
      <c r="G2988" s="208" t="s">
        <v>3690</v>
      </c>
      <c r="H2988" s="313"/>
      <c r="I2988" s="209">
        <v>76600</v>
      </c>
      <c r="J2988" s="444">
        <f t="shared" si="49"/>
        <v>16426080</v>
      </c>
      <c r="K2988" s="441" t="s">
        <v>3267</v>
      </c>
    </row>
    <row r="2989" spans="2:11" s="511" customFormat="1" hidden="1" x14ac:dyDescent="0.25">
      <c r="B2989" s="266">
        <v>1282</v>
      </c>
      <c r="C2989" s="207">
        <v>44373</v>
      </c>
      <c r="D2989" s="206" t="s">
        <v>5934</v>
      </c>
      <c r="E2989" s="206"/>
      <c r="F2989" s="206" t="s">
        <v>3823</v>
      </c>
      <c r="G2989" s="208" t="s">
        <v>3690</v>
      </c>
      <c r="H2989" s="313"/>
      <c r="I2989" s="209">
        <v>45600</v>
      </c>
      <c r="J2989" s="444">
        <f t="shared" si="49"/>
        <v>16380480</v>
      </c>
      <c r="K2989" s="441" t="s">
        <v>3267</v>
      </c>
    </row>
    <row r="2990" spans="2:11" s="511" customFormat="1" hidden="1" x14ac:dyDescent="0.25">
      <c r="B2990" s="266">
        <v>1283</v>
      </c>
      <c r="C2990" s="207">
        <v>44373</v>
      </c>
      <c r="D2990" s="206" t="s">
        <v>5935</v>
      </c>
      <c r="E2990" s="206"/>
      <c r="F2990" s="206" t="s">
        <v>283</v>
      </c>
      <c r="G2990" s="208" t="s">
        <v>5936</v>
      </c>
      <c r="H2990" s="313"/>
      <c r="I2990" s="209">
        <v>250000</v>
      </c>
      <c r="J2990" s="444">
        <f t="shared" si="49"/>
        <v>16130480</v>
      </c>
      <c r="K2990" s="441" t="s">
        <v>3267</v>
      </c>
    </row>
    <row r="2991" spans="2:11" s="511" customFormat="1" hidden="1" x14ac:dyDescent="0.25">
      <c r="B2991" s="266">
        <v>1284</v>
      </c>
      <c r="C2991" s="207">
        <v>44373</v>
      </c>
      <c r="D2991" s="206" t="s">
        <v>5939</v>
      </c>
      <c r="E2991" s="206"/>
      <c r="F2991" s="206" t="s">
        <v>3825</v>
      </c>
      <c r="G2991" s="208" t="s">
        <v>532</v>
      </c>
      <c r="H2991" s="313"/>
      <c r="I2991" s="209">
        <v>663664</v>
      </c>
      <c r="J2991" s="444">
        <f t="shared" si="49"/>
        <v>15466816</v>
      </c>
      <c r="K2991" s="212" t="s">
        <v>3267</v>
      </c>
    </row>
    <row r="2992" spans="2:11" s="511" customFormat="1" hidden="1" x14ac:dyDescent="0.25">
      <c r="B2992" s="266">
        <v>1285</v>
      </c>
      <c r="C2992" s="207">
        <v>44373</v>
      </c>
      <c r="D2992" s="206" t="s">
        <v>5940</v>
      </c>
      <c r="E2992" s="206"/>
      <c r="F2992" s="206" t="s">
        <v>3828</v>
      </c>
      <c r="G2992" s="208" t="s">
        <v>2320</v>
      </c>
      <c r="H2992" s="313"/>
      <c r="I2992" s="209">
        <v>814628</v>
      </c>
      <c r="J2992" s="444">
        <f t="shared" si="49"/>
        <v>14652188</v>
      </c>
      <c r="K2992" s="212" t="s">
        <v>3267</v>
      </c>
    </row>
    <row r="2993" spans="1:242" hidden="1" x14ac:dyDescent="0.25">
      <c r="B2993" s="266">
        <v>1286</v>
      </c>
      <c r="C2993" s="207">
        <v>44373</v>
      </c>
      <c r="D2993" s="206" t="s">
        <v>5941</v>
      </c>
      <c r="E2993" s="206" t="s">
        <v>5942</v>
      </c>
      <c r="F2993" s="206"/>
      <c r="G2993" s="208" t="s">
        <v>263</v>
      </c>
      <c r="H2993" s="313"/>
      <c r="I2993" s="475">
        <v>1245000</v>
      </c>
      <c r="J2993" s="444">
        <f t="shared" si="49"/>
        <v>13407188</v>
      </c>
      <c r="K2993" s="212" t="s">
        <v>5966</v>
      </c>
    </row>
    <row r="2994" spans="1:242" s="566" customFormat="1" hidden="1" x14ac:dyDescent="0.25">
      <c r="A2994" s="488"/>
      <c r="B2994" s="266">
        <v>1287</v>
      </c>
      <c r="C2994" s="428">
        <v>44375</v>
      </c>
      <c r="D2994" s="429" t="s">
        <v>5944</v>
      </c>
      <c r="E2994" s="429"/>
      <c r="F2994" s="429"/>
      <c r="G2994" s="430"/>
      <c r="H2994" s="577">
        <v>6858812</v>
      </c>
      <c r="I2994" s="581"/>
      <c r="J2994" s="444">
        <f t="shared" si="49"/>
        <v>20266000</v>
      </c>
      <c r="K2994" s="446" t="s">
        <v>3695</v>
      </c>
      <c r="L2994" s="530"/>
      <c r="M2994" s="488"/>
      <c r="N2994" s="530"/>
      <c r="O2994" s="530"/>
      <c r="P2994" s="530"/>
      <c r="Q2994" s="530"/>
      <c r="R2994" s="530"/>
      <c r="S2994" s="530"/>
      <c r="T2994" s="530"/>
      <c r="U2994" s="530"/>
      <c r="V2994" s="530"/>
      <c r="W2994" s="530"/>
      <c r="X2994" s="530"/>
      <c r="Y2994" s="530"/>
      <c r="Z2994" s="530"/>
      <c r="AA2994" s="530"/>
      <c r="AB2994" s="530"/>
      <c r="AC2994" s="530"/>
      <c r="AD2994" s="530"/>
      <c r="AE2994" s="530"/>
      <c r="AF2994" s="530"/>
      <c r="AG2994" s="530"/>
      <c r="AH2994" s="530"/>
      <c r="AI2994" s="530"/>
      <c r="AJ2994" s="488"/>
      <c r="AK2994" s="488"/>
      <c r="AL2994" s="488"/>
      <c r="AM2994" s="488"/>
      <c r="AN2994" s="488"/>
      <c r="AO2994" s="488"/>
      <c r="AP2994" s="488"/>
      <c r="AQ2994" s="488"/>
      <c r="AR2994" s="488"/>
      <c r="AS2994" s="488"/>
      <c r="AT2994" s="488"/>
      <c r="AU2994" s="488"/>
      <c r="AV2994" s="488"/>
      <c r="AW2994" s="488"/>
      <c r="AX2994" s="488"/>
      <c r="AY2994" s="488"/>
      <c r="AZ2994" s="488"/>
      <c r="BA2994" s="488"/>
      <c r="BB2994" s="488"/>
      <c r="BC2994" s="488"/>
      <c r="BD2994" s="488"/>
      <c r="BE2994" s="488"/>
      <c r="BF2994" s="488"/>
      <c r="BG2994" s="488"/>
      <c r="BH2994" s="488"/>
      <c r="BI2994" s="488"/>
      <c r="BJ2994" s="488"/>
      <c r="BK2994" s="488"/>
      <c r="BL2994" s="488"/>
      <c r="BM2994" s="488"/>
      <c r="BN2994" s="488"/>
      <c r="BO2994" s="488"/>
      <c r="BP2994" s="488"/>
      <c r="BQ2994" s="488"/>
      <c r="BR2994" s="488"/>
      <c r="BS2994" s="488"/>
      <c r="BT2994" s="488"/>
      <c r="BU2994" s="488"/>
      <c r="BV2994" s="488"/>
      <c r="BW2994" s="488"/>
      <c r="BX2994" s="488"/>
      <c r="BY2994" s="488"/>
      <c r="BZ2994" s="488"/>
      <c r="CA2994" s="488"/>
      <c r="CB2994" s="488"/>
      <c r="CC2994" s="488"/>
      <c r="CD2994" s="488"/>
      <c r="CE2994" s="488"/>
      <c r="CF2994" s="488"/>
      <c r="CG2994" s="488"/>
      <c r="CH2994" s="488"/>
      <c r="CI2994" s="488"/>
      <c r="CJ2994" s="488"/>
      <c r="CK2994" s="488"/>
      <c r="CL2994" s="488"/>
      <c r="CM2994" s="488"/>
      <c r="CN2994" s="488"/>
      <c r="CO2994" s="488"/>
      <c r="CP2994" s="488"/>
      <c r="CQ2994" s="488"/>
      <c r="CR2994" s="488"/>
      <c r="CS2994" s="488"/>
      <c r="CT2994" s="488"/>
      <c r="CU2994" s="488"/>
      <c r="CV2994" s="488"/>
      <c r="CW2994" s="488"/>
      <c r="CX2994" s="488"/>
      <c r="CY2994" s="488"/>
      <c r="CZ2994" s="488"/>
      <c r="DA2994" s="488"/>
      <c r="DB2994" s="488"/>
      <c r="DC2994" s="488"/>
      <c r="DD2994" s="488"/>
      <c r="DE2994" s="488"/>
      <c r="DF2994" s="488"/>
      <c r="DG2994" s="488"/>
      <c r="DH2994" s="488"/>
      <c r="DI2994" s="488"/>
      <c r="DJ2994" s="488"/>
      <c r="DK2994" s="488"/>
      <c r="DL2994" s="488"/>
      <c r="DM2994" s="488"/>
      <c r="DN2994" s="488"/>
      <c r="DO2994" s="488"/>
      <c r="DP2994" s="488"/>
      <c r="DQ2994" s="488"/>
      <c r="DR2994" s="488"/>
      <c r="DS2994" s="488"/>
      <c r="DT2994" s="488"/>
      <c r="DU2994" s="488"/>
      <c r="DV2994" s="488"/>
      <c r="DW2994" s="488"/>
      <c r="DX2994" s="488"/>
      <c r="DY2994" s="488"/>
      <c r="DZ2994" s="488"/>
      <c r="EA2994" s="488"/>
      <c r="EB2994" s="488"/>
      <c r="EC2994" s="488"/>
      <c r="ED2994" s="488"/>
      <c r="EE2994" s="488"/>
      <c r="EF2994" s="488"/>
      <c r="EG2994" s="488"/>
      <c r="EH2994" s="488"/>
      <c r="EI2994" s="488"/>
      <c r="EJ2994" s="488"/>
      <c r="EK2994" s="488"/>
      <c r="EL2994" s="488"/>
      <c r="EM2994" s="488"/>
      <c r="EN2994" s="488"/>
      <c r="EO2994" s="488"/>
      <c r="EP2994" s="488"/>
      <c r="EQ2994" s="488"/>
      <c r="ER2994" s="488"/>
      <c r="ES2994" s="488"/>
      <c r="ET2994" s="488"/>
      <c r="EU2994" s="488"/>
      <c r="EV2994" s="488"/>
      <c r="EW2994" s="488"/>
      <c r="EX2994" s="488"/>
      <c r="EY2994" s="488"/>
      <c r="EZ2994" s="488"/>
      <c r="FA2994" s="488"/>
      <c r="FB2994" s="488"/>
      <c r="FC2994" s="488"/>
      <c r="FD2994" s="488"/>
      <c r="FE2994" s="488"/>
      <c r="FF2994" s="488"/>
      <c r="FG2994" s="488"/>
      <c r="FH2994" s="488"/>
      <c r="FI2994" s="488"/>
      <c r="FJ2994" s="488"/>
      <c r="FK2994" s="488"/>
      <c r="FL2994" s="488"/>
      <c r="FM2994" s="488"/>
      <c r="FN2994" s="488"/>
      <c r="FO2994" s="488"/>
      <c r="FP2994" s="488"/>
      <c r="FQ2994" s="488"/>
      <c r="FR2994" s="488"/>
      <c r="FS2994" s="488"/>
      <c r="FT2994" s="488"/>
      <c r="FU2994" s="488"/>
      <c r="FV2994" s="488"/>
      <c r="FW2994" s="488"/>
      <c r="FX2994" s="488"/>
      <c r="FY2994" s="488"/>
      <c r="FZ2994" s="488"/>
      <c r="GA2994" s="488"/>
      <c r="GB2994" s="488"/>
      <c r="GC2994" s="488"/>
      <c r="GD2994" s="488"/>
      <c r="GE2994" s="488"/>
      <c r="GF2994" s="488"/>
      <c r="GG2994" s="488"/>
      <c r="GH2994" s="488"/>
      <c r="GI2994" s="488"/>
      <c r="GJ2994" s="488"/>
      <c r="GK2994" s="488"/>
      <c r="GL2994" s="488"/>
      <c r="GM2994" s="488"/>
      <c r="GN2994" s="488"/>
      <c r="GO2994" s="488"/>
      <c r="GP2994" s="488"/>
      <c r="GQ2994" s="488"/>
      <c r="GR2994" s="488"/>
      <c r="GS2994" s="488"/>
      <c r="GT2994" s="488"/>
      <c r="GU2994" s="488"/>
      <c r="GV2994" s="488"/>
      <c r="GW2994" s="488"/>
      <c r="GX2994" s="488"/>
      <c r="GY2994" s="488"/>
      <c r="GZ2994" s="488"/>
      <c r="HA2994" s="488"/>
      <c r="HB2994" s="488"/>
      <c r="HC2994" s="488"/>
      <c r="HD2994" s="488"/>
      <c r="HE2994" s="488"/>
      <c r="HF2994" s="488"/>
      <c r="HG2994" s="488"/>
      <c r="HH2994" s="488"/>
      <c r="HI2994" s="488"/>
      <c r="HJ2994" s="488"/>
      <c r="HK2994" s="488"/>
      <c r="HL2994" s="488"/>
      <c r="HM2994" s="488"/>
      <c r="HN2994" s="488"/>
      <c r="HO2994" s="488"/>
      <c r="HP2994" s="488"/>
      <c r="HQ2994" s="488"/>
      <c r="HR2994" s="488"/>
      <c r="HS2994" s="488"/>
      <c r="HT2994" s="488"/>
      <c r="HU2994" s="488"/>
      <c r="HV2994" s="488"/>
      <c r="HW2994" s="488"/>
      <c r="HX2994" s="488"/>
      <c r="HY2994" s="488"/>
      <c r="HZ2994" s="488"/>
      <c r="IA2994" s="488"/>
      <c r="IB2994" s="488"/>
      <c r="IC2994" s="488"/>
      <c r="ID2994" s="488"/>
      <c r="IE2994" s="488"/>
      <c r="IF2994" s="488"/>
      <c r="IG2994" s="488"/>
      <c r="IH2994" s="488"/>
    </row>
    <row r="2995" spans="1:242" hidden="1" x14ac:dyDescent="0.25">
      <c r="B2995" s="266">
        <v>1288</v>
      </c>
      <c r="C2995" s="207">
        <v>44376</v>
      </c>
      <c r="D2995" s="206" t="s">
        <v>5945</v>
      </c>
      <c r="E2995" s="206"/>
      <c r="F2995" s="206" t="s">
        <v>3819</v>
      </c>
      <c r="G2995" s="208" t="s">
        <v>3135</v>
      </c>
      <c r="H2995" s="313"/>
      <c r="I2995" s="209">
        <v>448000</v>
      </c>
      <c r="J2995" s="444">
        <f t="shared" si="49"/>
        <v>19818000</v>
      </c>
      <c r="K2995" s="212" t="s">
        <v>3267</v>
      </c>
    </row>
    <row r="2996" spans="1:242" hidden="1" x14ac:dyDescent="0.25">
      <c r="B2996" s="266">
        <v>1289</v>
      </c>
      <c r="C2996" s="207">
        <v>44376</v>
      </c>
      <c r="D2996" s="206" t="s">
        <v>5946</v>
      </c>
      <c r="E2996" s="206"/>
      <c r="F2996" s="206" t="s">
        <v>3829</v>
      </c>
      <c r="G2996" s="208" t="s">
        <v>4806</v>
      </c>
      <c r="H2996" s="313"/>
      <c r="I2996" s="209">
        <v>1259651</v>
      </c>
      <c r="J2996" s="444">
        <f t="shared" si="49"/>
        <v>18558349</v>
      </c>
      <c r="K2996" s="212" t="s">
        <v>3267</v>
      </c>
    </row>
    <row r="2997" spans="1:242" hidden="1" x14ac:dyDescent="0.25">
      <c r="B2997" s="266">
        <v>1290</v>
      </c>
      <c r="C2997" s="207">
        <v>44376</v>
      </c>
      <c r="D2997" s="206" t="s">
        <v>5947</v>
      </c>
      <c r="E2997" s="206"/>
      <c r="F2997" s="206"/>
      <c r="G2997" s="208" t="s">
        <v>1611</v>
      </c>
      <c r="H2997" s="313">
        <v>504000</v>
      </c>
      <c r="I2997" s="209"/>
      <c r="J2997" s="444">
        <f t="shared" si="49"/>
        <v>19062349</v>
      </c>
      <c r="K2997" s="212" t="s">
        <v>5913</v>
      </c>
    </row>
    <row r="2998" spans="1:242" hidden="1" x14ac:dyDescent="0.25">
      <c r="B2998" s="266">
        <v>1291</v>
      </c>
      <c r="C2998" s="207">
        <v>44376</v>
      </c>
      <c r="D2998" s="206" t="s">
        <v>5948</v>
      </c>
      <c r="E2998" s="206"/>
      <c r="F2998" s="206" t="s">
        <v>3830</v>
      </c>
      <c r="G2998" s="208" t="s">
        <v>1611</v>
      </c>
      <c r="H2998" s="313"/>
      <c r="I2998" s="209">
        <v>392500</v>
      </c>
      <c r="J2998" s="444">
        <f t="shared" si="49"/>
        <v>18669849</v>
      </c>
      <c r="K2998" s="212" t="s">
        <v>3267</v>
      </c>
    </row>
    <row r="2999" spans="1:242" hidden="1" x14ac:dyDescent="0.25">
      <c r="B2999" s="266">
        <v>1292</v>
      </c>
      <c r="C2999" s="207">
        <v>44376</v>
      </c>
      <c r="D2999" s="206" t="s">
        <v>5950</v>
      </c>
      <c r="E2999" s="206"/>
      <c r="F2999" s="206"/>
      <c r="G2999" s="208" t="s">
        <v>1611</v>
      </c>
      <c r="H2999" s="313">
        <v>685000</v>
      </c>
      <c r="I2999" s="209"/>
      <c r="J2999" s="444">
        <f t="shared" si="49"/>
        <v>19354849</v>
      </c>
      <c r="K2999" s="212" t="s">
        <v>5952</v>
      </c>
    </row>
    <row r="3000" spans="1:242" hidden="1" x14ac:dyDescent="0.25">
      <c r="B3000" s="266">
        <v>1293</v>
      </c>
      <c r="C3000" s="207">
        <v>44376</v>
      </c>
      <c r="D3000" s="206" t="s">
        <v>5953</v>
      </c>
      <c r="E3000" s="206"/>
      <c r="F3000" s="206" t="s">
        <v>3831</v>
      </c>
      <c r="G3000" s="208" t="s">
        <v>1611</v>
      </c>
      <c r="H3000" s="313"/>
      <c r="I3000" s="209">
        <v>685000</v>
      </c>
      <c r="J3000" s="444">
        <f t="shared" si="49"/>
        <v>18669849</v>
      </c>
      <c r="K3000" s="212" t="s">
        <v>3267</v>
      </c>
    </row>
    <row r="3001" spans="1:242" hidden="1" x14ac:dyDescent="0.25">
      <c r="B3001" s="266">
        <v>1294</v>
      </c>
      <c r="C3001" s="207">
        <v>44377</v>
      </c>
      <c r="D3001" s="206" t="s">
        <v>5954</v>
      </c>
      <c r="E3001" s="206"/>
      <c r="F3001" s="206" t="s">
        <v>3832</v>
      </c>
      <c r="G3001" s="208" t="s">
        <v>420</v>
      </c>
      <c r="H3001" s="313"/>
      <c r="I3001" s="209">
        <v>492500</v>
      </c>
      <c r="J3001" s="444">
        <f t="shared" si="49"/>
        <v>18177349</v>
      </c>
      <c r="K3001" s="212" t="s">
        <v>3267</v>
      </c>
    </row>
    <row r="3002" spans="1:242" hidden="1" x14ac:dyDescent="0.25">
      <c r="B3002" s="266">
        <v>1295</v>
      </c>
      <c r="C3002" s="207">
        <v>44377</v>
      </c>
      <c r="D3002" s="206" t="s">
        <v>5955</v>
      </c>
      <c r="E3002" s="206"/>
      <c r="F3002" s="206" t="s">
        <v>3848</v>
      </c>
      <c r="G3002" s="208" t="s">
        <v>5956</v>
      </c>
      <c r="H3002" s="313"/>
      <c r="I3002" s="209">
        <v>57000</v>
      </c>
      <c r="J3002" s="444">
        <f t="shared" si="49"/>
        <v>18120349</v>
      </c>
      <c r="K3002" s="212" t="s">
        <v>3267</v>
      </c>
    </row>
    <row r="3003" spans="1:242" hidden="1" x14ac:dyDescent="0.25">
      <c r="B3003" s="266">
        <v>1296</v>
      </c>
      <c r="C3003" s="207">
        <v>44377</v>
      </c>
      <c r="D3003" s="206" t="s">
        <v>5957</v>
      </c>
      <c r="E3003" s="206"/>
      <c r="F3003" s="206"/>
      <c r="G3003" s="208" t="s">
        <v>5705</v>
      </c>
      <c r="H3003" s="313">
        <v>690000</v>
      </c>
      <c r="I3003" s="209"/>
      <c r="J3003" s="444">
        <f t="shared" si="49"/>
        <v>18810349</v>
      </c>
      <c r="K3003" s="212" t="s">
        <v>5959</v>
      </c>
    </row>
    <row r="3004" spans="1:242" hidden="1" x14ac:dyDescent="0.25">
      <c r="B3004" s="266">
        <v>1297</v>
      </c>
      <c r="C3004" s="207">
        <v>44377</v>
      </c>
      <c r="D3004" s="206" t="s">
        <v>5960</v>
      </c>
      <c r="E3004" s="206"/>
      <c r="F3004" s="206" t="s">
        <v>3833</v>
      </c>
      <c r="G3004" s="208" t="s">
        <v>5705</v>
      </c>
      <c r="H3004" s="313"/>
      <c r="I3004" s="209">
        <v>690000</v>
      </c>
      <c r="J3004" s="444">
        <f t="shared" si="49"/>
        <v>18120349</v>
      </c>
      <c r="K3004" s="212" t="s">
        <v>3267</v>
      </c>
    </row>
    <row r="3005" spans="1:242" hidden="1" x14ac:dyDescent="0.25">
      <c r="B3005" s="266">
        <v>1298</v>
      </c>
      <c r="C3005" s="207">
        <v>44377</v>
      </c>
      <c r="D3005" s="206" t="s">
        <v>5961</v>
      </c>
      <c r="E3005" s="206"/>
      <c r="F3005" s="206"/>
      <c r="G3005" s="208" t="s">
        <v>5705</v>
      </c>
      <c r="H3005" s="313">
        <v>1610000</v>
      </c>
      <c r="I3005" s="209"/>
      <c r="J3005" s="444">
        <f t="shared" si="49"/>
        <v>19730349</v>
      </c>
      <c r="K3005" s="212" t="s">
        <v>5959</v>
      </c>
    </row>
    <row r="3006" spans="1:242" hidden="1" x14ac:dyDescent="0.25">
      <c r="B3006" s="266">
        <v>1299</v>
      </c>
      <c r="C3006" s="207">
        <v>44377</v>
      </c>
      <c r="D3006" s="206" t="s">
        <v>5963</v>
      </c>
      <c r="E3006" s="206"/>
      <c r="F3006" s="206" t="s">
        <v>3826</v>
      </c>
      <c r="G3006" s="208" t="s">
        <v>5964</v>
      </c>
      <c r="H3006" s="313"/>
      <c r="I3006" s="209">
        <v>1610000</v>
      </c>
      <c r="J3006" s="444">
        <f t="shared" si="49"/>
        <v>18120349</v>
      </c>
      <c r="K3006" s="212" t="s">
        <v>3267</v>
      </c>
    </row>
    <row r="3007" spans="1:242" hidden="1" x14ac:dyDescent="0.25">
      <c r="B3007" s="266">
        <v>1300</v>
      </c>
      <c r="C3007" s="207">
        <v>44377</v>
      </c>
      <c r="D3007" s="206" t="s">
        <v>5965</v>
      </c>
      <c r="E3007" s="206"/>
      <c r="F3007" s="206"/>
      <c r="G3007" s="208" t="s">
        <v>5964</v>
      </c>
      <c r="H3007" s="313">
        <v>1245000</v>
      </c>
      <c r="I3007" s="209"/>
      <c r="J3007" s="444">
        <f t="shared" si="49"/>
        <v>19365349</v>
      </c>
      <c r="K3007" s="212" t="s">
        <v>5967</v>
      </c>
    </row>
    <row r="3008" spans="1:242" hidden="1" x14ac:dyDescent="0.25">
      <c r="B3008" s="266">
        <v>1301</v>
      </c>
      <c r="C3008" s="207">
        <v>44377</v>
      </c>
      <c r="D3008" s="206" t="s">
        <v>5968</v>
      </c>
      <c r="E3008" s="206"/>
      <c r="F3008" s="206" t="s">
        <v>3834</v>
      </c>
      <c r="G3008" s="208" t="s">
        <v>5964</v>
      </c>
      <c r="H3008" s="313"/>
      <c r="I3008" s="209">
        <v>1245000</v>
      </c>
      <c r="J3008" s="444">
        <f t="shared" si="49"/>
        <v>18120349</v>
      </c>
      <c r="K3008" s="212" t="s">
        <v>3267</v>
      </c>
    </row>
    <row r="3009" spans="1:242" hidden="1" x14ac:dyDescent="0.25">
      <c r="B3009" s="266">
        <v>1302</v>
      </c>
      <c r="C3009" s="207">
        <v>44377</v>
      </c>
      <c r="D3009" s="206" t="s">
        <v>5969</v>
      </c>
      <c r="E3009" s="206"/>
      <c r="F3009" s="206" t="s">
        <v>3835</v>
      </c>
      <c r="G3009" s="208" t="s">
        <v>5964</v>
      </c>
      <c r="H3009" s="313"/>
      <c r="I3009" s="209">
        <v>95000</v>
      </c>
      <c r="J3009" s="444">
        <f t="shared" si="49"/>
        <v>18025349</v>
      </c>
      <c r="K3009" s="212" t="s">
        <v>3267</v>
      </c>
    </row>
    <row r="3010" spans="1:242" hidden="1" x14ac:dyDescent="0.25">
      <c r="B3010" s="266">
        <v>1303</v>
      </c>
      <c r="C3010" s="207">
        <v>44377</v>
      </c>
      <c r="D3010" s="206" t="s">
        <v>5970</v>
      </c>
      <c r="E3010" s="206"/>
      <c r="F3010" s="206" t="s">
        <v>3836</v>
      </c>
      <c r="G3010" s="208" t="s">
        <v>5705</v>
      </c>
      <c r="H3010" s="313"/>
      <c r="I3010" s="209">
        <v>80000</v>
      </c>
      <c r="J3010" s="444">
        <f t="shared" si="49"/>
        <v>17945349</v>
      </c>
      <c r="K3010" s="212" t="s">
        <v>3267</v>
      </c>
    </row>
    <row r="3011" spans="1:242" hidden="1" x14ac:dyDescent="0.25">
      <c r="B3011" s="266">
        <v>1304</v>
      </c>
      <c r="C3011" s="207">
        <v>44377</v>
      </c>
      <c r="D3011" s="206" t="s">
        <v>5971</v>
      </c>
      <c r="E3011" s="206"/>
      <c r="F3011" s="206" t="s">
        <v>3861</v>
      </c>
      <c r="G3011" s="208" t="s">
        <v>5964</v>
      </c>
      <c r="H3011" s="313"/>
      <c r="I3011" s="209">
        <v>30000</v>
      </c>
      <c r="J3011" s="444">
        <f t="shared" si="49"/>
        <v>17915349</v>
      </c>
      <c r="K3011" s="212" t="s">
        <v>3267</v>
      </c>
    </row>
    <row r="3012" spans="1:242" hidden="1" x14ac:dyDescent="0.25">
      <c r="B3012" s="266">
        <v>1305</v>
      </c>
      <c r="C3012" s="207">
        <v>44377</v>
      </c>
      <c r="D3012" s="206" t="s">
        <v>5982</v>
      </c>
      <c r="E3012" s="206" t="s">
        <v>5983</v>
      </c>
      <c r="F3012" s="206"/>
      <c r="G3012" s="208" t="s">
        <v>1611</v>
      </c>
      <c r="H3012" s="313"/>
      <c r="I3012" s="475">
        <v>2205000</v>
      </c>
      <c r="J3012" s="444">
        <f t="shared" si="49"/>
        <v>15710349</v>
      </c>
      <c r="K3012" s="212" t="s">
        <v>6023</v>
      </c>
    </row>
    <row r="3013" spans="1:242" hidden="1" x14ac:dyDescent="0.25">
      <c r="B3013" s="266">
        <v>1306</v>
      </c>
      <c r="C3013" s="207">
        <v>44378</v>
      </c>
      <c r="D3013" s="206" t="s">
        <v>5972</v>
      </c>
      <c r="E3013" s="206"/>
      <c r="F3013" s="206" t="s">
        <v>3862</v>
      </c>
      <c r="G3013" s="208" t="s">
        <v>5679</v>
      </c>
      <c r="H3013" s="313"/>
      <c r="I3013" s="209">
        <v>73400</v>
      </c>
      <c r="J3013" s="444">
        <f t="shared" si="49"/>
        <v>15636949</v>
      </c>
      <c r="K3013" s="212" t="s">
        <v>3267</v>
      </c>
    </row>
    <row r="3014" spans="1:242" hidden="1" x14ac:dyDescent="0.25">
      <c r="B3014" s="266">
        <v>1307</v>
      </c>
      <c r="C3014" s="207">
        <v>44378</v>
      </c>
      <c r="D3014" s="206" t="s">
        <v>5973</v>
      </c>
      <c r="E3014" s="206"/>
      <c r="F3014" s="206" t="s">
        <v>3863</v>
      </c>
      <c r="G3014" s="208" t="s">
        <v>543</v>
      </c>
      <c r="H3014" s="313"/>
      <c r="I3014" s="209">
        <v>4195000</v>
      </c>
      <c r="J3014" s="444">
        <f t="shared" si="49"/>
        <v>11441949</v>
      </c>
      <c r="K3014" s="212" t="s">
        <v>3267</v>
      </c>
    </row>
    <row r="3015" spans="1:242" hidden="1" x14ac:dyDescent="0.25">
      <c r="B3015" s="266">
        <v>1308</v>
      </c>
      <c r="C3015" s="207">
        <v>44379</v>
      </c>
      <c r="D3015" s="206" t="s">
        <v>5974</v>
      </c>
      <c r="E3015" s="206"/>
      <c r="F3015" s="206" t="s">
        <v>3864</v>
      </c>
      <c r="G3015" s="208" t="s">
        <v>5679</v>
      </c>
      <c r="H3015" s="313"/>
      <c r="I3015" s="209">
        <v>56600</v>
      </c>
      <c r="J3015" s="444">
        <f t="shared" si="49"/>
        <v>11385349</v>
      </c>
      <c r="K3015" s="212" t="s">
        <v>3267</v>
      </c>
    </row>
    <row r="3016" spans="1:242" hidden="1" x14ac:dyDescent="0.25">
      <c r="B3016" s="266">
        <v>1309</v>
      </c>
      <c r="C3016" s="207">
        <v>44379</v>
      </c>
      <c r="D3016" s="206" t="s">
        <v>5975</v>
      </c>
      <c r="E3016" s="206"/>
      <c r="F3016" s="206" t="s">
        <v>3866</v>
      </c>
      <c r="G3016" s="208" t="s">
        <v>5679</v>
      </c>
      <c r="H3016" s="313"/>
      <c r="I3016" s="209">
        <v>28900</v>
      </c>
      <c r="J3016" s="444">
        <f t="shared" si="49"/>
        <v>11356449</v>
      </c>
      <c r="K3016" s="212" t="s">
        <v>3267</v>
      </c>
    </row>
    <row r="3017" spans="1:242" hidden="1" x14ac:dyDescent="0.25">
      <c r="B3017" s="266">
        <v>1310</v>
      </c>
      <c r="C3017" s="207">
        <v>44379</v>
      </c>
      <c r="D3017" s="206" t="s">
        <v>5976</v>
      </c>
      <c r="E3017" s="206"/>
      <c r="F3017" s="206" t="s">
        <v>3867</v>
      </c>
      <c r="G3017" s="208" t="s">
        <v>5679</v>
      </c>
      <c r="H3017" s="313"/>
      <c r="I3017" s="209">
        <v>73600</v>
      </c>
      <c r="J3017" s="444">
        <f t="shared" si="49"/>
        <v>11282849</v>
      </c>
      <c r="K3017" s="212" t="s">
        <v>3267</v>
      </c>
    </row>
    <row r="3018" spans="1:242" hidden="1" x14ac:dyDescent="0.25">
      <c r="B3018" s="266">
        <v>1311</v>
      </c>
      <c r="C3018" s="207">
        <v>44379</v>
      </c>
      <c r="D3018" s="206" t="s">
        <v>5977</v>
      </c>
      <c r="E3018" s="206"/>
      <c r="F3018" s="206" t="s">
        <v>3865</v>
      </c>
      <c r="G3018" s="208" t="s">
        <v>5679</v>
      </c>
      <c r="H3018" s="313"/>
      <c r="I3018" s="209">
        <v>61200</v>
      </c>
      <c r="J3018" s="444">
        <f t="shared" si="49"/>
        <v>11221649</v>
      </c>
      <c r="K3018" s="212" t="s">
        <v>3267</v>
      </c>
    </row>
    <row r="3019" spans="1:242" hidden="1" x14ac:dyDescent="0.25">
      <c r="B3019" s="266">
        <v>1312</v>
      </c>
      <c r="C3019" s="207">
        <v>44379</v>
      </c>
      <c r="D3019" s="206" t="s">
        <v>5978</v>
      </c>
      <c r="E3019" s="206"/>
      <c r="F3019" s="206" t="s">
        <v>3885</v>
      </c>
      <c r="G3019" s="208" t="s">
        <v>5979</v>
      </c>
      <c r="H3019" s="313"/>
      <c r="I3019" s="209">
        <v>262200</v>
      </c>
      <c r="J3019" s="444">
        <f t="shared" si="49"/>
        <v>10959449</v>
      </c>
      <c r="K3019" s="212" t="s">
        <v>3267</v>
      </c>
    </row>
    <row r="3020" spans="1:242" hidden="1" x14ac:dyDescent="0.25">
      <c r="B3020" s="266">
        <v>1313</v>
      </c>
      <c r="C3020" s="207">
        <v>44379</v>
      </c>
      <c r="D3020" s="206" t="s">
        <v>5980</v>
      </c>
      <c r="E3020" s="206"/>
      <c r="F3020" s="206" t="s">
        <v>3887</v>
      </c>
      <c r="G3020" s="208" t="s">
        <v>559</v>
      </c>
      <c r="H3020" s="313"/>
      <c r="I3020" s="209">
        <v>40000</v>
      </c>
      <c r="J3020" s="444">
        <f t="shared" si="49"/>
        <v>10919449</v>
      </c>
      <c r="K3020" s="212" t="s">
        <v>3267</v>
      </c>
    </row>
    <row r="3021" spans="1:242" hidden="1" x14ac:dyDescent="0.25">
      <c r="B3021" s="266">
        <v>1314</v>
      </c>
      <c r="C3021" s="207">
        <v>44379</v>
      </c>
      <c r="D3021" s="206" t="s">
        <v>5981</v>
      </c>
      <c r="E3021" s="206"/>
      <c r="F3021" s="206" t="s">
        <v>3889</v>
      </c>
      <c r="G3021" s="208" t="s">
        <v>559</v>
      </c>
      <c r="H3021" s="313"/>
      <c r="I3021" s="209">
        <v>30000</v>
      </c>
      <c r="J3021" s="444">
        <f t="shared" si="49"/>
        <v>10889449</v>
      </c>
      <c r="K3021" s="212" t="s">
        <v>3267</v>
      </c>
    </row>
    <row r="3022" spans="1:242" hidden="1" x14ac:dyDescent="0.25">
      <c r="B3022" s="266">
        <v>1315</v>
      </c>
      <c r="C3022" s="207">
        <v>44380</v>
      </c>
      <c r="D3022" s="206" t="s">
        <v>5984</v>
      </c>
      <c r="E3022" s="206"/>
      <c r="F3022" s="206" t="s">
        <v>3891</v>
      </c>
      <c r="G3022" s="208" t="s">
        <v>5936</v>
      </c>
      <c r="H3022" s="313"/>
      <c r="I3022" s="209">
        <v>600000</v>
      </c>
      <c r="J3022" s="444">
        <f t="shared" si="49"/>
        <v>10289449</v>
      </c>
      <c r="K3022" s="212" t="s">
        <v>3267</v>
      </c>
    </row>
    <row r="3023" spans="1:242" s="566" customFormat="1" hidden="1" x14ac:dyDescent="0.25">
      <c r="A3023" s="488"/>
      <c r="B3023" s="266">
        <v>1316</v>
      </c>
      <c r="C3023" s="428">
        <v>44382</v>
      </c>
      <c r="D3023" s="429" t="s">
        <v>5985</v>
      </c>
      <c r="E3023" s="429"/>
      <c r="F3023" s="429"/>
      <c r="G3023" s="430"/>
      <c r="H3023" s="577">
        <v>12505551</v>
      </c>
      <c r="I3023" s="581"/>
      <c r="J3023" s="444">
        <f t="shared" si="49"/>
        <v>22795000</v>
      </c>
      <c r="K3023" s="446" t="s">
        <v>3695</v>
      </c>
      <c r="L3023" s="530"/>
      <c r="M3023" s="488"/>
      <c r="N3023" s="530"/>
      <c r="O3023" s="530"/>
      <c r="P3023" s="530"/>
      <c r="Q3023" s="530"/>
      <c r="R3023" s="530"/>
      <c r="S3023" s="530"/>
      <c r="T3023" s="530"/>
      <c r="U3023" s="530"/>
      <c r="V3023" s="530"/>
      <c r="W3023" s="530"/>
      <c r="X3023" s="530"/>
      <c r="Y3023" s="530"/>
      <c r="Z3023" s="530"/>
      <c r="AA3023" s="530"/>
      <c r="AB3023" s="530"/>
      <c r="AC3023" s="530"/>
      <c r="AD3023" s="530"/>
      <c r="AE3023" s="530"/>
      <c r="AF3023" s="530"/>
      <c r="AG3023" s="530"/>
      <c r="AH3023" s="530"/>
      <c r="AI3023" s="530"/>
      <c r="AJ3023" s="488"/>
      <c r="AK3023" s="488"/>
      <c r="AL3023" s="488"/>
      <c r="AM3023" s="488"/>
      <c r="AN3023" s="488"/>
      <c r="AO3023" s="488"/>
      <c r="AP3023" s="488"/>
      <c r="AQ3023" s="488"/>
      <c r="AR3023" s="488"/>
      <c r="AS3023" s="488"/>
      <c r="AT3023" s="488"/>
      <c r="AU3023" s="488"/>
      <c r="AV3023" s="488"/>
      <c r="AW3023" s="488"/>
      <c r="AX3023" s="488"/>
      <c r="AY3023" s="488"/>
      <c r="AZ3023" s="488"/>
      <c r="BA3023" s="488"/>
      <c r="BB3023" s="488"/>
      <c r="BC3023" s="488"/>
      <c r="BD3023" s="488"/>
      <c r="BE3023" s="488"/>
      <c r="BF3023" s="488"/>
      <c r="BG3023" s="488"/>
      <c r="BH3023" s="488"/>
      <c r="BI3023" s="488"/>
      <c r="BJ3023" s="488"/>
      <c r="BK3023" s="488"/>
      <c r="BL3023" s="488"/>
      <c r="BM3023" s="488"/>
      <c r="BN3023" s="488"/>
      <c r="BO3023" s="488"/>
      <c r="BP3023" s="488"/>
      <c r="BQ3023" s="488"/>
      <c r="BR3023" s="488"/>
      <c r="BS3023" s="488"/>
      <c r="BT3023" s="488"/>
      <c r="BU3023" s="488"/>
      <c r="BV3023" s="488"/>
      <c r="BW3023" s="488"/>
      <c r="BX3023" s="488"/>
      <c r="BY3023" s="488"/>
      <c r="BZ3023" s="488"/>
      <c r="CA3023" s="488"/>
      <c r="CB3023" s="488"/>
      <c r="CC3023" s="488"/>
      <c r="CD3023" s="488"/>
      <c r="CE3023" s="488"/>
      <c r="CF3023" s="488"/>
      <c r="CG3023" s="488"/>
      <c r="CH3023" s="488"/>
      <c r="CI3023" s="488"/>
      <c r="CJ3023" s="488"/>
      <c r="CK3023" s="488"/>
      <c r="CL3023" s="488"/>
      <c r="CM3023" s="488"/>
      <c r="CN3023" s="488"/>
      <c r="CO3023" s="488"/>
      <c r="CP3023" s="488"/>
      <c r="CQ3023" s="488"/>
      <c r="CR3023" s="488"/>
      <c r="CS3023" s="488"/>
      <c r="CT3023" s="488"/>
      <c r="CU3023" s="488"/>
      <c r="CV3023" s="488"/>
      <c r="CW3023" s="488"/>
      <c r="CX3023" s="488"/>
      <c r="CY3023" s="488"/>
      <c r="CZ3023" s="488"/>
      <c r="DA3023" s="488"/>
      <c r="DB3023" s="488"/>
      <c r="DC3023" s="488"/>
      <c r="DD3023" s="488"/>
      <c r="DE3023" s="488"/>
      <c r="DF3023" s="488"/>
      <c r="DG3023" s="488"/>
      <c r="DH3023" s="488"/>
      <c r="DI3023" s="488"/>
      <c r="DJ3023" s="488"/>
      <c r="DK3023" s="488"/>
      <c r="DL3023" s="488"/>
      <c r="DM3023" s="488"/>
      <c r="DN3023" s="488"/>
      <c r="DO3023" s="488"/>
      <c r="DP3023" s="488"/>
      <c r="DQ3023" s="488"/>
      <c r="DR3023" s="488"/>
      <c r="DS3023" s="488"/>
      <c r="DT3023" s="488"/>
      <c r="DU3023" s="488"/>
      <c r="DV3023" s="488"/>
      <c r="DW3023" s="488"/>
      <c r="DX3023" s="488"/>
      <c r="DY3023" s="488"/>
      <c r="DZ3023" s="488"/>
      <c r="EA3023" s="488"/>
      <c r="EB3023" s="488"/>
      <c r="EC3023" s="488"/>
      <c r="ED3023" s="488"/>
      <c r="EE3023" s="488"/>
      <c r="EF3023" s="488"/>
      <c r="EG3023" s="488"/>
      <c r="EH3023" s="488"/>
      <c r="EI3023" s="488"/>
      <c r="EJ3023" s="488"/>
      <c r="EK3023" s="488"/>
      <c r="EL3023" s="488"/>
      <c r="EM3023" s="488"/>
      <c r="EN3023" s="488"/>
      <c r="EO3023" s="488"/>
      <c r="EP3023" s="488"/>
      <c r="EQ3023" s="488"/>
      <c r="ER3023" s="488"/>
      <c r="ES3023" s="488"/>
      <c r="ET3023" s="488"/>
      <c r="EU3023" s="488"/>
      <c r="EV3023" s="488"/>
      <c r="EW3023" s="488"/>
      <c r="EX3023" s="488"/>
      <c r="EY3023" s="488"/>
      <c r="EZ3023" s="488"/>
      <c r="FA3023" s="488"/>
      <c r="FB3023" s="488"/>
      <c r="FC3023" s="488"/>
      <c r="FD3023" s="488"/>
      <c r="FE3023" s="488"/>
      <c r="FF3023" s="488"/>
      <c r="FG3023" s="488"/>
      <c r="FH3023" s="488"/>
      <c r="FI3023" s="488"/>
      <c r="FJ3023" s="488"/>
      <c r="FK3023" s="488"/>
      <c r="FL3023" s="488"/>
      <c r="FM3023" s="488"/>
      <c r="FN3023" s="488"/>
      <c r="FO3023" s="488"/>
      <c r="FP3023" s="488"/>
      <c r="FQ3023" s="488"/>
      <c r="FR3023" s="488"/>
      <c r="FS3023" s="488"/>
      <c r="FT3023" s="488"/>
      <c r="FU3023" s="488"/>
      <c r="FV3023" s="488"/>
      <c r="FW3023" s="488"/>
      <c r="FX3023" s="488"/>
      <c r="FY3023" s="488"/>
      <c r="FZ3023" s="488"/>
      <c r="GA3023" s="488"/>
      <c r="GB3023" s="488"/>
      <c r="GC3023" s="488"/>
      <c r="GD3023" s="488"/>
      <c r="GE3023" s="488"/>
      <c r="GF3023" s="488"/>
      <c r="GG3023" s="488"/>
      <c r="GH3023" s="488"/>
      <c r="GI3023" s="488"/>
      <c r="GJ3023" s="488"/>
      <c r="GK3023" s="488"/>
      <c r="GL3023" s="488"/>
      <c r="GM3023" s="488"/>
      <c r="GN3023" s="488"/>
      <c r="GO3023" s="488"/>
      <c r="GP3023" s="488"/>
      <c r="GQ3023" s="488"/>
      <c r="GR3023" s="488"/>
      <c r="GS3023" s="488"/>
      <c r="GT3023" s="488"/>
      <c r="GU3023" s="488"/>
      <c r="GV3023" s="488"/>
      <c r="GW3023" s="488"/>
      <c r="GX3023" s="488"/>
      <c r="GY3023" s="488"/>
      <c r="GZ3023" s="488"/>
      <c r="HA3023" s="488"/>
      <c r="HB3023" s="488"/>
      <c r="HC3023" s="488"/>
      <c r="HD3023" s="488"/>
      <c r="HE3023" s="488"/>
      <c r="HF3023" s="488"/>
      <c r="HG3023" s="488"/>
      <c r="HH3023" s="488"/>
      <c r="HI3023" s="488"/>
      <c r="HJ3023" s="488"/>
      <c r="HK3023" s="488"/>
      <c r="HL3023" s="488"/>
      <c r="HM3023" s="488"/>
      <c r="HN3023" s="488"/>
      <c r="HO3023" s="488"/>
      <c r="HP3023" s="488"/>
      <c r="HQ3023" s="488"/>
      <c r="HR3023" s="488"/>
      <c r="HS3023" s="488"/>
      <c r="HT3023" s="488"/>
      <c r="HU3023" s="488"/>
      <c r="HV3023" s="488"/>
      <c r="HW3023" s="488"/>
      <c r="HX3023" s="488"/>
      <c r="HY3023" s="488"/>
      <c r="HZ3023" s="488"/>
      <c r="IA3023" s="488"/>
      <c r="IB3023" s="488"/>
      <c r="IC3023" s="488"/>
      <c r="ID3023" s="488"/>
      <c r="IE3023" s="488"/>
      <c r="IF3023" s="488"/>
      <c r="IG3023" s="488"/>
      <c r="IH3023" s="488"/>
    </row>
    <row r="3024" spans="1:242" hidden="1" x14ac:dyDescent="0.25">
      <c r="B3024" s="266">
        <v>1317</v>
      </c>
      <c r="C3024" s="207">
        <v>44382</v>
      </c>
      <c r="D3024" s="206" t="s">
        <v>5986</v>
      </c>
      <c r="E3024" s="206"/>
      <c r="F3024" s="206" t="s">
        <v>3892</v>
      </c>
      <c r="G3024" s="208" t="s">
        <v>420</v>
      </c>
      <c r="H3024" s="313"/>
      <c r="I3024" s="209">
        <v>1047900</v>
      </c>
      <c r="J3024" s="444">
        <f t="shared" si="49"/>
        <v>21747100</v>
      </c>
      <c r="K3024" s="212" t="s">
        <v>3267</v>
      </c>
    </row>
    <row r="3025" spans="2:11" s="511" customFormat="1" hidden="1" x14ac:dyDescent="0.25">
      <c r="B3025" s="266">
        <v>1318</v>
      </c>
      <c r="C3025" s="207">
        <v>44382</v>
      </c>
      <c r="D3025" s="206" t="s">
        <v>5987</v>
      </c>
      <c r="E3025" s="206"/>
      <c r="F3025" s="206" t="s">
        <v>3893</v>
      </c>
      <c r="G3025" s="208" t="s">
        <v>5988</v>
      </c>
      <c r="H3025" s="313"/>
      <c r="I3025" s="209">
        <v>1879000</v>
      </c>
      <c r="J3025" s="444">
        <f t="shared" si="49"/>
        <v>19868100</v>
      </c>
      <c r="K3025" s="212" t="s">
        <v>3267</v>
      </c>
    </row>
    <row r="3026" spans="2:11" s="511" customFormat="1" hidden="1" x14ac:dyDescent="0.25">
      <c r="B3026" s="266">
        <v>1319</v>
      </c>
      <c r="C3026" s="207">
        <v>44382</v>
      </c>
      <c r="D3026" s="206" t="s">
        <v>5989</v>
      </c>
      <c r="E3026" s="206"/>
      <c r="F3026" s="206" t="s">
        <v>3894</v>
      </c>
      <c r="G3026" s="208" t="s">
        <v>5878</v>
      </c>
      <c r="H3026" s="313"/>
      <c r="I3026" s="209">
        <v>1250000</v>
      </c>
      <c r="J3026" s="444">
        <f t="shared" si="49"/>
        <v>18618100</v>
      </c>
      <c r="K3026" s="212" t="s">
        <v>3267</v>
      </c>
    </row>
    <row r="3027" spans="2:11" s="511" customFormat="1" hidden="1" x14ac:dyDescent="0.25">
      <c r="B3027" s="266">
        <v>1320</v>
      </c>
      <c r="C3027" s="207">
        <v>44382</v>
      </c>
      <c r="D3027" s="206" t="s">
        <v>5990</v>
      </c>
      <c r="E3027" s="206"/>
      <c r="F3027" s="206" t="s">
        <v>3895</v>
      </c>
      <c r="G3027" s="208" t="s">
        <v>532</v>
      </c>
      <c r="H3027" s="313"/>
      <c r="I3027" s="209">
        <v>642730</v>
      </c>
      <c r="J3027" s="444">
        <f t="shared" si="49"/>
        <v>17975370</v>
      </c>
      <c r="K3027" s="212" t="s">
        <v>3267</v>
      </c>
    </row>
    <row r="3028" spans="2:11" s="511" customFormat="1" hidden="1" x14ac:dyDescent="0.25">
      <c r="B3028" s="266">
        <v>1321</v>
      </c>
      <c r="C3028" s="207">
        <v>44382</v>
      </c>
      <c r="D3028" s="206" t="s">
        <v>5991</v>
      </c>
      <c r="E3028" s="206"/>
      <c r="F3028" s="206" t="s">
        <v>3919</v>
      </c>
      <c r="G3028" s="208" t="s">
        <v>5992</v>
      </c>
      <c r="H3028" s="313"/>
      <c r="I3028" s="209">
        <v>1125000</v>
      </c>
      <c r="J3028" s="444">
        <f t="shared" si="49"/>
        <v>16850370</v>
      </c>
      <c r="K3028" s="212" t="s">
        <v>3267</v>
      </c>
    </row>
    <row r="3029" spans="2:11" s="511" customFormat="1" hidden="1" x14ac:dyDescent="0.25">
      <c r="B3029" s="266">
        <v>1322</v>
      </c>
      <c r="C3029" s="207">
        <v>44382</v>
      </c>
      <c r="D3029" s="206" t="s">
        <v>5993</v>
      </c>
      <c r="E3029" s="206" t="s">
        <v>5995</v>
      </c>
      <c r="F3029" s="206"/>
      <c r="G3029" s="208" t="s">
        <v>5679</v>
      </c>
      <c r="H3029" s="313"/>
      <c r="I3029" s="209">
        <v>500000</v>
      </c>
      <c r="J3029" s="444">
        <f t="shared" si="49"/>
        <v>16350370</v>
      </c>
      <c r="K3029" s="212" t="s">
        <v>6000</v>
      </c>
    </row>
    <row r="3030" spans="2:11" s="511" customFormat="1" hidden="1" x14ac:dyDescent="0.25">
      <c r="B3030" s="266">
        <v>1323</v>
      </c>
      <c r="C3030" s="207">
        <v>44382</v>
      </c>
      <c r="D3030" s="206" t="s">
        <v>5994</v>
      </c>
      <c r="E3030" s="206" t="s">
        <v>5996</v>
      </c>
      <c r="F3030" s="206"/>
      <c r="G3030" s="208" t="s">
        <v>532</v>
      </c>
      <c r="H3030" s="313"/>
      <c r="I3030" s="209">
        <v>1500000</v>
      </c>
      <c r="J3030" s="444">
        <f t="shared" si="49"/>
        <v>14850370</v>
      </c>
      <c r="K3030" s="212" t="s">
        <v>6001</v>
      </c>
    </row>
    <row r="3031" spans="2:11" s="511" customFormat="1" hidden="1" x14ac:dyDescent="0.25">
      <c r="B3031" s="266">
        <v>1324</v>
      </c>
      <c r="C3031" s="207">
        <v>44386</v>
      </c>
      <c r="D3031" s="206" t="s">
        <v>5997</v>
      </c>
      <c r="E3031" s="206"/>
      <c r="F3031" s="206"/>
      <c r="G3031" s="208" t="s">
        <v>5679</v>
      </c>
      <c r="H3031" s="313">
        <v>500000</v>
      </c>
      <c r="I3031" s="209"/>
      <c r="J3031" s="444">
        <f t="shared" si="49"/>
        <v>15350370</v>
      </c>
      <c r="K3031" s="212" t="s">
        <v>6002</v>
      </c>
    </row>
    <row r="3032" spans="2:11" s="511" customFormat="1" hidden="1" x14ac:dyDescent="0.25">
      <c r="B3032" s="266">
        <v>1325</v>
      </c>
      <c r="C3032" s="207">
        <v>44386</v>
      </c>
      <c r="D3032" s="206" t="s">
        <v>5998</v>
      </c>
      <c r="E3032" s="206"/>
      <c r="F3032" s="206" t="s">
        <v>3920</v>
      </c>
      <c r="G3032" s="208" t="s">
        <v>5679</v>
      </c>
      <c r="H3032" s="313"/>
      <c r="I3032" s="209">
        <v>500000</v>
      </c>
      <c r="J3032" s="444">
        <f t="shared" si="49"/>
        <v>14850370</v>
      </c>
      <c r="K3032" s="212" t="s">
        <v>3267</v>
      </c>
    </row>
    <row r="3033" spans="2:11" s="511" customFormat="1" hidden="1" x14ac:dyDescent="0.25">
      <c r="B3033" s="266">
        <v>1326</v>
      </c>
      <c r="C3033" s="207">
        <v>44386</v>
      </c>
      <c r="D3033" s="206" t="s">
        <v>5999</v>
      </c>
      <c r="E3033" s="206"/>
      <c r="F3033" s="206"/>
      <c r="G3033" s="208" t="s">
        <v>532</v>
      </c>
      <c r="H3033" s="313">
        <v>1500000</v>
      </c>
      <c r="I3033" s="209"/>
      <c r="J3033" s="444">
        <f t="shared" si="49"/>
        <v>16350370</v>
      </c>
      <c r="K3033" s="212" t="s">
        <v>6002</v>
      </c>
    </row>
    <row r="3034" spans="2:11" s="511" customFormat="1" hidden="1" x14ac:dyDescent="0.25">
      <c r="B3034" s="266">
        <v>1327</v>
      </c>
      <c r="C3034" s="207">
        <v>44386</v>
      </c>
      <c r="D3034" s="206" t="s">
        <v>6003</v>
      </c>
      <c r="E3034" s="206"/>
      <c r="F3034" s="206" t="s">
        <v>3921</v>
      </c>
      <c r="G3034" s="208" t="s">
        <v>532</v>
      </c>
      <c r="H3034" s="313"/>
      <c r="I3034" s="209">
        <v>3137640</v>
      </c>
      <c r="J3034" s="444">
        <f t="shared" si="49"/>
        <v>13212730</v>
      </c>
      <c r="K3034" s="212" t="s">
        <v>3267</v>
      </c>
    </row>
    <row r="3035" spans="2:11" s="511" customFormat="1" hidden="1" x14ac:dyDescent="0.25">
      <c r="B3035" s="266">
        <v>1328</v>
      </c>
      <c r="C3035" s="207">
        <v>44387</v>
      </c>
      <c r="D3035" s="206" t="s">
        <v>6005</v>
      </c>
      <c r="E3035" s="206" t="s">
        <v>6006</v>
      </c>
      <c r="F3035" s="206"/>
      <c r="G3035" s="208" t="s">
        <v>5679</v>
      </c>
      <c r="H3035" s="313"/>
      <c r="I3035" s="475">
        <v>10900559</v>
      </c>
      <c r="J3035" s="444">
        <f t="shared" si="49"/>
        <v>2312171</v>
      </c>
      <c r="K3035" s="212" t="s">
        <v>6028</v>
      </c>
    </row>
    <row r="3036" spans="2:11" s="511" customFormat="1" hidden="1" x14ac:dyDescent="0.25">
      <c r="B3036" s="266">
        <v>1329</v>
      </c>
      <c r="C3036" s="207">
        <v>44387</v>
      </c>
      <c r="D3036" s="206" t="s">
        <v>6004</v>
      </c>
      <c r="E3036" s="206"/>
      <c r="F3036" s="206" t="s">
        <v>3922</v>
      </c>
      <c r="G3036" s="208" t="s">
        <v>5679</v>
      </c>
      <c r="H3036" s="313"/>
      <c r="I3036" s="209">
        <v>92700</v>
      </c>
      <c r="J3036" s="444">
        <f t="shared" si="49"/>
        <v>2219471</v>
      </c>
      <c r="K3036" s="212" t="s">
        <v>3267</v>
      </c>
    </row>
    <row r="3037" spans="2:11" s="511" customFormat="1" hidden="1" x14ac:dyDescent="0.25">
      <c r="B3037" s="266">
        <v>1330</v>
      </c>
      <c r="C3037" s="207">
        <v>44387</v>
      </c>
      <c r="D3037" s="206" t="s">
        <v>6007</v>
      </c>
      <c r="E3037" s="206"/>
      <c r="F3037" s="206" t="s">
        <v>3926</v>
      </c>
      <c r="G3037" s="208" t="s">
        <v>5679</v>
      </c>
      <c r="H3037" s="313"/>
      <c r="I3037" s="209">
        <v>67800</v>
      </c>
      <c r="J3037" s="444">
        <f t="shared" si="49"/>
        <v>2151671</v>
      </c>
      <c r="K3037" s="212" t="s">
        <v>3267</v>
      </c>
    </row>
    <row r="3038" spans="2:11" s="511" customFormat="1" hidden="1" x14ac:dyDescent="0.25">
      <c r="B3038" s="266">
        <v>1331</v>
      </c>
      <c r="C3038" s="207">
        <v>44387</v>
      </c>
      <c r="D3038" s="206" t="s">
        <v>6008</v>
      </c>
      <c r="E3038" s="206"/>
      <c r="F3038" s="206" t="s">
        <v>3927</v>
      </c>
      <c r="G3038" s="208" t="s">
        <v>5679</v>
      </c>
      <c r="H3038" s="313"/>
      <c r="I3038" s="209">
        <v>73800</v>
      </c>
      <c r="J3038" s="444">
        <f t="shared" si="49"/>
        <v>2077871</v>
      </c>
      <c r="K3038" s="212" t="s">
        <v>3267</v>
      </c>
    </row>
    <row r="3039" spans="2:11" s="511" customFormat="1" hidden="1" x14ac:dyDescent="0.25">
      <c r="B3039" s="266">
        <v>1332</v>
      </c>
      <c r="C3039" s="207">
        <v>44387</v>
      </c>
      <c r="D3039" s="206" t="s">
        <v>6009</v>
      </c>
      <c r="E3039" s="206"/>
      <c r="F3039" s="206" t="s">
        <v>3928</v>
      </c>
      <c r="G3039" s="208" t="s">
        <v>5679</v>
      </c>
      <c r="H3039" s="313"/>
      <c r="I3039" s="209">
        <v>34900</v>
      </c>
      <c r="J3039" s="444">
        <f t="shared" ref="J3039:J3102" si="50">J3038+H3039-I3039</f>
        <v>2042971</v>
      </c>
      <c r="K3039" s="441" t="s">
        <v>3267</v>
      </c>
    </row>
    <row r="3040" spans="2:11" s="511" customFormat="1" hidden="1" x14ac:dyDescent="0.25">
      <c r="B3040" s="266">
        <v>1333</v>
      </c>
      <c r="C3040" s="207">
        <v>44387</v>
      </c>
      <c r="D3040" s="206" t="s">
        <v>6010</v>
      </c>
      <c r="E3040" s="206"/>
      <c r="F3040" s="206" t="s">
        <v>3929</v>
      </c>
      <c r="G3040" s="208" t="s">
        <v>5679</v>
      </c>
      <c r="H3040" s="313"/>
      <c r="I3040" s="475">
        <v>54300</v>
      </c>
      <c r="J3040" s="444">
        <f t="shared" si="50"/>
        <v>1988671</v>
      </c>
      <c r="K3040" s="441" t="s">
        <v>3267</v>
      </c>
    </row>
    <row r="3041" spans="1:242" s="566" customFormat="1" hidden="1" x14ac:dyDescent="0.25">
      <c r="A3041" s="488"/>
      <c r="B3041" s="266">
        <v>1334</v>
      </c>
      <c r="C3041" s="428">
        <v>44389</v>
      </c>
      <c r="D3041" s="429" t="s">
        <v>6011</v>
      </c>
      <c r="E3041" s="429"/>
      <c r="F3041" s="429"/>
      <c r="G3041" s="430"/>
      <c r="H3041" s="577">
        <v>9905770</v>
      </c>
      <c r="I3041" s="597"/>
      <c r="J3041" s="444">
        <f t="shared" si="50"/>
        <v>11894441</v>
      </c>
      <c r="K3041" s="485" t="s">
        <v>3695</v>
      </c>
      <c r="L3041" s="530"/>
      <c r="M3041" s="488"/>
      <c r="N3041" s="530"/>
      <c r="O3041" s="530"/>
      <c r="P3041" s="530"/>
      <c r="Q3041" s="530"/>
      <c r="R3041" s="530"/>
      <c r="S3041" s="530"/>
      <c r="T3041" s="530"/>
      <c r="U3041" s="530"/>
      <c r="V3041" s="530"/>
      <c r="W3041" s="530"/>
      <c r="X3041" s="530"/>
      <c r="Y3041" s="530"/>
      <c r="Z3041" s="530"/>
      <c r="AA3041" s="530"/>
      <c r="AB3041" s="530"/>
      <c r="AC3041" s="530"/>
      <c r="AD3041" s="530"/>
      <c r="AE3041" s="530"/>
      <c r="AF3041" s="530"/>
      <c r="AG3041" s="530"/>
      <c r="AH3041" s="530"/>
      <c r="AI3041" s="530"/>
      <c r="AJ3041" s="488"/>
      <c r="AK3041" s="488"/>
      <c r="AL3041" s="488"/>
      <c r="AM3041" s="488"/>
      <c r="AN3041" s="488"/>
      <c r="AO3041" s="488"/>
      <c r="AP3041" s="488"/>
      <c r="AQ3041" s="488"/>
      <c r="AR3041" s="488"/>
      <c r="AS3041" s="488"/>
      <c r="AT3041" s="488"/>
      <c r="AU3041" s="488"/>
      <c r="AV3041" s="488"/>
      <c r="AW3041" s="488"/>
      <c r="AX3041" s="488"/>
      <c r="AY3041" s="488"/>
      <c r="AZ3041" s="488"/>
      <c r="BA3041" s="488"/>
      <c r="BB3041" s="488"/>
      <c r="BC3041" s="488"/>
      <c r="BD3041" s="488"/>
      <c r="BE3041" s="488"/>
      <c r="BF3041" s="488"/>
      <c r="BG3041" s="488"/>
      <c r="BH3041" s="488"/>
      <c r="BI3041" s="488"/>
      <c r="BJ3041" s="488"/>
      <c r="BK3041" s="488"/>
      <c r="BL3041" s="488"/>
      <c r="BM3041" s="488"/>
      <c r="BN3041" s="488"/>
      <c r="BO3041" s="488"/>
      <c r="BP3041" s="488"/>
      <c r="BQ3041" s="488"/>
      <c r="BR3041" s="488"/>
      <c r="BS3041" s="488"/>
      <c r="BT3041" s="488"/>
      <c r="BU3041" s="488"/>
      <c r="BV3041" s="488"/>
      <c r="BW3041" s="488"/>
      <c r="BX3041" s="488"/>
      <c r="BY3041" s="488"/>
      <c r="BZ3041" s="488"/>
      <c r="CA3041" s="488"/>
      <c r="CB3041" s="488"/>
      <c r="CC3041" s="488"/>
      <c r="CD3041" s="488"/>
      <c r="CE3041" s="488"/>
      <c r="CF3041" s="488"/>
      <c r="CG3041" s="488"/>
      <c r="CH3041" s="488"/>
      <c r="CI3041" s="488"/>
      <c r="CJ3041" s="488"/>
      <c r="CK3041" s="488"/>
      <c r="CL3041" s="488"/>
      <c r="CM3041" s="488"/>
      <c r="CN3041" s="488"/>
      <c r="CO3041" s="488"/>
      <c r="CP3041" s="488"/>
      <c r="CQ3041" s="488"/>
      <c r="CR3041" s="488"/>
      <c r="CS3041" s="488"/>
      <c r="CT3041" s="488"/>
      <c r="CU3041" s="488"/>
      <c r="CV3041" s="488"/>
      <c r="CW3041" s="488"/>
      <c r="CX3041" s="488"/>
      <c r="CY3041" s="488"/>
      <c r="CZ3041" s="488"/>
      <c r="DA3041" s="488"/>
      <c r="DB3041" s="488"/>
      <c r="DC3041" s="488"/>
      <c r="DD3041" s="488"/>
      <c r="DE3041" s="488"/>
      <c r="DF3041" s="488"/>
      <c r="DG3041" s="488"/>
      <c r="DH3041" s="488"/>
      <c r="DI3041" s="488"/>
      <c r="DJ3041" s="488"/>
      <c r="DK3041" s="488"/>
      <c r="DL3041" s="488"/>
      <c r="DM3041" s="488"/>
      <c r="DN3041" s="488"/>
      <c r="DO3041" s="488"/>
      <c r="DP3041" s="488"/>
      <c r="DQ3041" s="488"/>
      <c r="DR3041" s="488"/>
      <c r="DS3041" s="488"/>
      <c r="DT3041" s="488"/>
      <c r="DU3041" s="488"/>
      <c r="DV3041" s="488"/>
      <c r="DW3041" s="488"/>
      <c r="DX3041" s="488"/>
      <c r="DY3041" s="488"/>
      <c r="DZ3041" s="488"/>
      <c r="EA3041" s="488"/>
      <c r="EB3041" s="488"/>
      <c r="EC3041" s="488"/>
      <c r="ED3041" s="488"/>
      <c r="EE3041" s="488"/>
      <c r="EF3041" s="488"/>
      <c r="EG3041" s="488"/>
      <c r="EH3041" s="488"/>
      <c r="EI3041" s="488"/>
      <c r="EJ3041" s="488"/>
      <c r="EK3041" s="488"/>
      <c r="EL3041" s="488"/>
      <c r="EM3041" s="488"/>
      <c r="EN3041" s="488"/>
      <c r="EO3041" s="488"/>
      <c r="EP3041" s="488"/>
      <c r="EQ3041" s="488"/>
      <c r="ER3041" s="488"/>
      <c r="ES3041" s="488"/>
      <c r="ET3041" s="488"/>
      <c r="EU3041" s="488"/>
      <c r="EV3041" s="488"/>
      <c r="EW3041" s="488"/>
      <c r="EX3041" s="488"/>
      <c r="EY3041" s="488"/>
      <c r="EZ3041" s="488"/>
      <c r="FA3041" s="488"/>
      <c r="FB3041" s="488"/>
      <c r="FC3041" s="488"/>
      <c r="FD3041" s="488"/>
      <c r="FE3041" s="488"/>
      <c r="FF3041" s="488"/>
      <c r="FG3041" s="488"/>
      <c r="FH3041" s="488"/>
      <c r="FI3041" s="488"/>
      <c r="FJ3041" s="488"/>
      <c r="FK3041" s="488"/>
      <c r="FL3041" s="488"/>
      <c r="FM3041" s="488"/>
      <c r="FN3041" s="488"/>
      <c r="FO3041" s="488"/>
      <c r="FP3041" s="488"/>
      <c r="FQ3041" s="488"/>
      <c r="FR3041" s="488"/>
      <c r="FS3041" s="488"/>
      <c r="FT3041" s="488"/>
      <c r="FU3041" s="488"/>
      <c r="FV3041" s="488"/>
      <c r="FW3041" s="488"/>
      <c r="FX3041" s="488"/>
      <c r="FY3041" s="488"/>
      <c r="FZ3041" s="488"/>
      <c r="GA3041" s="488"/>
      <c r="GB3041" s="488"/>
      <c r="GC3041" s="488"/>
      <c r="GD3041" s="488"/>
      <c r="GE3041" s="488"/>
      <c r="GF3041" s="488"/>
      <c r="GG3041" s="488"/>
      <c r="GH3041" s="488"/>
      <c r="GI3041" s="488"/>
      <c r="GJ3041" s="488"/>
      <c r="GK3041" s="488"/>
      <c r="GL3041" s="488"/>
      <c r="GM3041" s="488"/>
      <c r="GN3041" s="488"/>
      <c r="GO3041" s="488"/>
      <c r="GP3041" s="488"/>
      <c r="GQ3041" s="488"/>
      <c r="GR3041" s="488"/>
      <c r="GS3041" s="488"/>
      <c r="GT3041" s="488"/>
      <c r="GU3041" s="488"/>
      <c r="GV3041" s="488"/>
      <c r="GW3041" s="488"/>
      <c r="GX3041" s="488"/>
      <c r="GY3041" s="488"/>
      <c r="GZ3041" s="488"/>
      <c r="HA3041" s="488"/>
      <c r="HB3041" s="488"/>
      <c r="HC3041" s="488"/>
      <c r="HD3041" s="488"/>
      <c r="HE3041" s="488"/>
      <c r="HF3041" s="488"/>
      <c r="HG3041" s="488"/>
      <c r="HH3041" s="488"/>
      <c r="HI3041" s="488"/>
      <c r="HJ3041" s="488"/>
      <c r="HK3041" s="488"/>
      <c r="HL3041" s="488"/>
      <c r="HM3041" s="488"/>
      <c r="HN3041" s="488"/>
      <c r="HO3041" s="488"/>
      <c r="HP3041" s="488"/>
      <c r="HQ3041" s="488"/>
      <c r="HR3041" s="488"/>
      <c r="HS3041" s="488"/>
      <c r="HT3041" s="488"/>
      <c r="HU3041" s="488"/>
      <c r="HV3041" s="488"/>
      <c r="HW3041" s="488"/>
      <c r="HX3041" s="488"/>
      <c r="HY3041" s="488"/>
      <c r="HZ3041" s="488"/>
      <c r="IA3041" s="488"/>
      <c r="IB3041" s="488"/>
      <c r="IC3041" s="488"/>
      <c r="ID3041" s="488"/>
      <c r="IE3041" s="488"/>
      <c r="IF3041" s="488"/>
      <c r="IG3041" s="488"/>
      <c r="IH3041" s="488"/>
    </row>
    <row r="3042" spans="1:242" s="566" customFormat="1" hidden="1" x14ac:dyDescent="0.25">
      <c r="A3042" s="488"/>
      <c r="B3042" s="266">
        <v>1335</v>
      </c>
      <c r="C3042" s="428">
        <v>44389</v>
      </c>
      <c r="D3042" s="429" t="s">
        <v>6027</v>
      </c>
      <c r="E3042" s="429"/>
      <c r="F3042" s="429"/>
      <c r="G3042" s="430"/>
      <c r="H3042" s="577">
        <v>10900559</v>
      </c>
      <c r="I3042" s="597"/>
      <c r="J3042" s="444">
        <f t="shared" si="50"/>
        <v>22795000</v>
      </c>
      <c r="K3042" s="485" t="s">
        <v>6029</v>
      </c>
      <c r="L3042" s="530"/>
      <c r="M3042" s="488"/>
      <c r="N3042" s="530"/>
      <c r="O3042" s="530"/>
      <c r="P3042" s="530"/>
      <c r="Q3042" s="530"/>
      <c r="R3042" s="530"/>
      <c r="S3042" s="530"/>
      <c r="T3042" s="530"/>
      <c r="U3042" s="530"/>
      <c r="V3042" s="530"/>
      <c r="W3042" s="530"/>
      <c r="X3042" s="530"/>
      <c r="Y3042" s="530"/>
      <c r="Z3042" s="530"/>
      <c r="AA3042" s="530"/>
      <c r="AB3042" s="530"/>
      <c r="AC3042" s="530"/>
      <c r="AD3042" s="530"/>
      <c r="AE3042" s="530"/>
      <c r="AF3042" s="530"/>
      <c r="AG3042" s="530"/>
      <c r="AH3042" s="530"/>
      <c r="AI3042" s="530"/>
      <c r="AJ3042" s="488"/>
      <c r="AK3042" s="488"/>
      <c r="AL3042" s="488"/>
      <c r="AM3042" s="488"/>
      <c r="AN3042" s="488"/>
      <c r="AO3042" s="488"/>
      <c r="AP3042" s="488"/>
      <c r="AQ3042" s="488"/>
      <c r="AR3042" s="488"/>
      <c r="AS3042" s="488"/>
      <c r="AT3042" s="488"/>
      <c r="AU3042" s="488"/>
      <c r="AV3042" s="488"/>
      <c r="AW3042" s="488"/>
      <c r="AX3042" s="488"/>
      <c r="AY3042" s="488"/>
      <c r="AZ3042" s="488"/>
      <c r="BA3042" s="488"/>
      <c r="BB3042" s="488"/>
      <c r="BC3042" s="488"/>
      <c r="BD3042" s="488"/>
      <c r="BE3042" s="488"/>
      <c r="BF3042" s="488"/>
      <c r="BG3042" s="488"/>
      <c r="BH3042" s="488"/>
      <c r="BI3042" s="488"/>
      <c r="BJ3042" s="488"/>
      <c r="BK3042" s="488"/>
      <c r="BL3042" s="488"/>
      <c r="BM3042" s="488"/>
      <c r="BN3042" s="488"/>
      <c r="BO3042" s="488"/>
      <c r="BP3042" s="488"/>
      <c r="BQ3042" s="488"/>
      <c r="BR3042" s="488"/>
      <c r="BS3042" s="488"/>
      <c r="BT3042" s="488"/>
      <c r="BU3042" s="488"/>
      <c r="BV3042" s="488"/>
      <c r="BW3042" s="488"/>
      <c r="BX3042" s="488"/>
      <c r="BY3042" s="488"/>
      <c r="BZ3042" s="488"/>
      <c r="CA3042" s="488"/>
      <c r="CB3042" s="488"/>
      <c r="CC3042" s="488"/>
      <c r="CD3042" s="488"/>
      <c r="CE3042" s="488"/>
      <c r="CF3042" s="488"/>
      <c r="CG3042" s="488"/>
      <c r="CH3042" s="488"/>
      <c r="CI3042" s="488"/>
      <c r="CJ3042" s="488"/>
      <c r="CK3042" s="488"/>
      <c r="CL3042" s="488"/>
      <c r="CM3042" s="488"/>
      <c r="CN3042" s="488"/>
      <c r="CO3042" s="488"/>
      <c r="CP3042" s="488"/>
      <c r="CQ3042" s="488"/>
      <c r="CR3042" s="488"/>
      <c r="CS3042" s="488"/>
      <c r="CT3042" s="488"/>
      <c r="CU3042" s="488"/>
      <c r="CV3042" s="488"/>
      <c r="CW3042" s="488"/>
      <c r="CX3042" s="488"/>
      <c r="CY3042" s="488"/>
      <c r="CZ3042" s="488"/>
      <c r="DA3042" s="488"/>
      <c r="DB3042" s="488"/>
      <c r="DC3042" s="488"/>
      <c r="DD3042" s="488"/>
      <c r="DE3042" s="488"/>
      <c r="DF3042" s="488"/>
      <c r="DG3042" s="488"/>
      <c r="DH3042" s="488"/>
      <c r="DI3042" s="488"/>
      <c r="DJ3042" s="488"/>
      <c r="DK3042" s="488"/>
      <c r="DL3042" s="488"/>
      <c r="DM3042" s="488"/>
      <c r="DN3042" s="488"/>
      <c r="DO3042" s="488"/>
      <c r="DP3042" s="488"/>
      <c r="DQ3042" s="488"/>
      <c r="DR3042" s="488"/>
      <c r="DS3042" s="488"/>
      <c r="DT3042" s="488"/>
      <c r="DU3042" s="488"/>
      <c r="DV3042" s="488"/>
      <c r="DW3042" s="488"/>
      <c r="DX3042" s="488"/>
      <c r="DY3042" s="488"/>
      <c r="DZ3042" s="488"/>
      <c r="EA3042" s="488"/>
      <c r="EB3042" s="488"/>
      <c r="EC3042" s="488"/>
      <c r="ED3042" s="488"/>
      <c r="EE3042" s="488"/>
      <c r="EF3042" s="488"/>
      <c r="EG3042" s="488"/>
      <c r="EH3042" s="488"/>
      <c r="EI3042" s="488"/>
      <c r="EJ3042" s="488"/>
      <c r="EK3042" s="488"/>
      <c r="EL3042" s="488"/>
      <c r="EM3042" s="488"/>
      <c r="EN3042" s="488"/>
      <c r="EO3042" s="488"/>
      <c r="EP3042" s="488"/>
      <c r="EQ3042" s="488"/>
      <c r="ER3042" s="488"/>
      <c r="ES3042" s="488"/>
      <c r="ET3042" s="488"/>
      <c r="EU3042" s="488"/>
      <c r="EV3042" s="488"/>
      <c r="EW3042" s="488"/>
      <c r="EX3042" s="488"/>
      <c r="EY3042" s="488"/>
      <c r="EZ3042" s="488"/>
      <c r="FA3042" s="488"/>
      <c r="FB3042" s="488"/>
      <c r="FC3042" s="488"/>
      <c r="FD3042" s="488"/>
      <c r="FE3042" s="488"/>
      <c r="FF3042" s="488"/>
      <c r="FG3042" s="488"/>
      <c r="FH3042" s="488"/>
      <c r="FI3042" s="488"/>
      <c r="FJ3042" s="488"/>
      <c r="FK3042" s="488"/>
      <c r="FL3042" s="488"/>
      <c r="FM3042" s="488"/>
      <c r="FN3042" s="488"/>
      <c r="FO3042" s="488"/>
      <c r="FP3042" s="488"/>
      <c r="FQ3042" s="488"/>
      <c r="FR3042" s="488"/>
      <c r="FS3042" s="488"/>
      <c r="FT3042" s="488"/>
      <c r="FU3042" s="488"/>
      <c r="FV3042" s="488"/>
      <c r="FW3042" s="488"/>
      <c r="FX3042" s="488"/>
      <c r="FY3042" s="488"/>
      <c r="FZ3042" s="488"/>
      <c r="GA3042" s="488"/>
      <c r="GB3042" s="488"/>
      <c r="GC3042" s="488"/>
      <c r="GD3042" s="488"/>
      <c r="GE3042" s="488"/>
      <c r="GF3042" s="488"/>
      <c r="GG3042" s="488"/>
      <c r="GH3042" s="488"/>
      <c r="GI3042" s="488"/>
      <c r="GJ3042" s="488"/>
      <c r="GK3042" s="488"/>
      <c r="GL3042" s="488"/>
      <c r="GM3042" s="488"/>
      <c r="GN3042" s="488"/>
      <c r="GO3042" s="488"/>
      <c r="GP3042" s="488"/>
      <c r="GQ3042" s="488"/>
      <c r="GR3042" s="488"/>
      <c r="GS3042" s="488"/>
      <c r="GT3042" s="488"/>
      <c r="GU3042" s="488"/>
      <c r="GV3042" s="488"/>
      <c r="GW3042" s="488"/>
      <c r="GX3042" s="488"/>
      <c r="GY3042" s="488"/>
      <c r="GZ3042" s="488"/>
      <c r="HA3042" s="488"/>
      <c r="HB3042" s="488"/>
      <c r="HC3042" s="488"/>
      <c r="HD3042" s="488"/>
      <c r="HE3042" s="488"/>
      <c r="HF3042" s="488"/>
      <c r="HG3042" s="488"/>
      <c r="HH3042" s="488"/>
      <c r="HI3042" s="488"/>
      <c r="HJ3042" s="488"/>
      <c r="HK3042" s="488"/>
      <c r="HL3042" s="488"/>
      <c r="HM3042" s="488"/>
      <c r="HN3042" s="488"/>
      <c r="HO3042" s="488"/>
      <c r="HP3042" s="488"/>
      <c r="HQ3042" s="488"/>
      <c r="HR3042" s="488"/>
      <c r="HS3042" s="488"/>
      <c r="HT3042" s="488"/>
      <c r="HU3042" s="488"/>
      <c r="HV3042" s="488"/>
      <c r="HW3042" s="488"/>
      <c r="HX3042" s="488"/>
      <c r="HY3042" s="488"/>
      <c r="HZ3042" s="488"/>
      <c r="IA3042" s="488"/>
      <c r="IB3042" s="488"/>
      <c r="IC3042" s="488"/>
      <c r="ID3042" s="488"/>
      <c r="IE3042" s="488"/>
      <c r="IF3042" s="488"/>
      <c r="IG3042" s="488"/>
      <c r="IH3042" s="488"/>
    </row>
    <row r="3043" spans="1:242" s="566" customFormat="1" hidden="1" x14ac:dyDescent="0.25">
      <c r="A3043" s="488"/>
      <c r="B3043" s="266">
        <v>1336</v>
      </c>
      <c r="C3043" s="207">
        <v>44389</v>
      </c>
      <c r="D3043" s="206" t="s">
        <v>6038</v>
      </c>
      <c r="E3043" s="206" t="s">
        <v>6039</v>
      </c>
      <c r="F3043" s="429"/>
      <c r="G3043" s="430"/>
      <c r="H3043" s="577"/>
      <c r="I3043" s="475">
        <v>2120000</v>
      </c>
      <c r="J3043" s="444">
        <f t="shared" si="50"/>
        <v>20675000</v>
      </c>
      <c r="K3043" s="441" t="s">
        <v>6059</v>
      </c>
      <c r="L3043" s="530"/>
      <c r="M3043" s="488"/>
      <c r="N3043" s="530"/>
      <c r="O3043" s="530"/>
      <c r="P3043" s="530"/>
      <c r="Q3043" s="530"/>
      <c r="R3043" s="530"/>
      <c r="S3043" s="530"/>
      <c r="T3043" s="530"/>
      <c r="U3043" s="530"/>
      <c r="V3043" s="530"/>
      <c r="W3043" s="530"/>
      <c r="X3043" s="530"/>
      <c r="Y3043" s="530"/>
      <c r="Z3043" s="530"/>
      <c r="AA3043" s="530"/>
      <c r="AB3043" s="530"/>
      <c r="AC3043" s="530"/>
      <c r="AD3043" s="530"/>
      <c r="AE3043" s="530"/>
      <c r="AF3043" s="530"/>
      <c r="AG3043" s="530"/>
      <c r="AH3043" s="530"/>
      <c r="AI3043" s="530"/>
      <c r="AJ3043" s="488"/>
      <c r="AK3043" s="488"/>
      <c r="AL3043" s="488"/>
      <c r="AM3043" s="488"/>
      <c r="AN3043" s="488"/>
      <c r="AO3043" s="488"/>
      <c r="AP3043" s="488"/>
      <c r="AQ3043" s="488"/>
      <c r="AR3043" s="488"/>
      <c r="AS3043" s="488"/>
      <c r="AT3043" s="488"/>
      <c r="AU3043" s="488"/>
      <c r="AV3043" s="488"/>
      <c r="AW3043" s="488"/>
      <c r="AX3043" s="488"/>
      <c r="AY3043" s="488"/>
      <c r="AZ3043" s="488"/>
      <c r="BA3043" s="488"/>
      <c r="BB3043" s="488"/>
      <c r="BC3043" s="488"/>
      <c r="BD3043" s="488"/>
      <c r="BE3043" s="488"/>
      <c r="BF3043" s="488"/>
      <c r="BG3043" s="488"/>
      <c r="BH3043" s="488"/>
      <c r="BI3043" s="488"/>
      <c r="BJ3043" s="488"/>
      <c r="BK3043" s="488"/>
      <c r="BL3043" s="488"/>
      <c r="BM3043" s="488"/>
      <c r="BN3043" s="488"/>
      <c r="BO3043" s="488"/>
      <c r="BP3043" s="488"/>
      <c r="BQ3043" s="488"/>
      <c r="BR3043" s="488"/>
      <c r="BS3043" s="488"/>
      <c r="BT3043" s="488"/>
      <c r="BU3043" s="488"/>
      <c r="BV3043" s="488"/>
      <c r="BW3043" s="488"/>
      <c r="BX3043" s="488"/>
      <c r="BY3043" s="488"/>
      <c r="BZ3043" s="488"/>
      <c r="CA3043" s="488"/>
      <c r="CB3043" s="488"/>
      <c r="CC3043" s="488"/>
      <c r="CD3043" s="488"/>
      <c r="CE3043" s="488"/>
      <c r="CF3043" s="488"/>
      <c r="CG3043" s="488"/>
      <c r="CH3043" s="488"/>
      <c r="CI3043" s="488"/>
      <c r="CJ3043" s="488"/>
      <c r="CK3043" s="488"/>
      <c r="CL3043" s="488"/>
      <c r="CM3043" s="488"/>
      <c r="CN3043" s="488"/>
      <c r="CO3043" s="488"/>
      <c r="CP3043" s="488"/>
      <c r="CQ3043" s="488"/>
      <c r="CR3043" s="488"/>
      <c r="CS3043" s="488"/>
      <c r="CT3043" s="488"/>
      <c r="CU3043" s="488"/>
      <c r="CV3043" s="488"/>
      <c r="CW3043" s="488"/>
      <c r="CX3043" s="488"/>
      <c r="CY3043" s="488"/>
      <c r="CZ3043" s="488"/>
      <c r="DA3043" s="488"/>
      <c r="DB3043" s="488"/>
      <c r="DC3043" s="488"/>
      <c r="DD3043" s="488"/>
      <c r="DE3043" s="488"/>
      <c r="DF3043" s="488"/>
      <c r="DG3043" s="488"/>
      <c r="DH3043" s="488"/>
      <c r="DI3043" s="488"/>
      <c r="DJ3043" s="488"/>
      <c r="DK3043" s="488"/>
      <c r="DL3043" s="488"/>
      <c r="DM3043" s="488"/>
      <c r="DN3043" s="488"/>
      <c r="DO3043" s="488"/>
      <c r="DP3043" s="488"/>
      <c r="DQ3043" s="488"/>
      <c r="DR3043" s="488"/>
      <c r="DS3043" s="488"/>
      <c r="DT3043" s="488"/>
      <c r="DU3043" s="488"/>
      <c r="DV3043" s="488"/>
      <c r="DW3043" s="488"/>
      <c r="DX3043" s="488"/>
      <c r="DY3043" s="488"/>
      <c r="DZ3043" s="488"/>
      <c r="EA3043" s="488"/>
      <c r="EB3043" s="488"/>
      <c r="EC3043" s="488"/>
      <c r="ED3043" s="488"/>
      <c r="EE3043" s="488"/>
      <c r="EF3043" s="488"/>
      <c r="EG3043" s="488"/>
      <c r="EH3043" s="488"/>
      <c r="EI3043" s="488"/>
      <c r="EJ3043" s="488"/>
      <c r="EK3043" s="488"/>
      <c r="EL3043" s="488"/>
      <c r="EM3043" s="488"/>
      <c r="EN3043" s="488"/>
      <c r="EO3043" s="488"/>
      <c r="EP3043" s="488"/>
      <c r="EQ3043" s="488"/>
      <c r="ER3043" s="488"/>
      <c r="ES3043" s="488"/>
      <c r="ET3043" s="488"/>
      <c r="EU3043" s="488"/>
      <c r="EV3043" s="488"/>
      <c r="EW3043" s="488"/>
      <c r="EX3043" s="488"/>
      <c r="EY3043" s="488"/>
      <c r="EZ3043" s="488"/>
      <c r="FA3043" s="488"/>
      <c r="FB3043" s="488"/>
      <c r="FC3043" s="488"/>
      <c r="FD3043" s="488"/>
      <c r="FE3043" s="488"/>
      <c r="FF3043" s="488"/>
      <c r="FG3043" s="488"/>
      <c r="FH3043" s="488"/>
      <c r="FI3043" s="488"/>
      <c r="FJ3043" s="488"/>
      <c r="FK3043" s="488"/>
      <c r="FL3043" s="488"/>
      <c r="FM3043" s="488"/>
      <c r="FN3043" s="488"/>
      <c r="FO3043" s="488"/>
      <c r="FP3043" s="488"/>
      <c r="FQ3043" s="488"/>
      <c r="FR3043" s="488"/>
      <c r="FS3043" s="488"/>
      <c r="FT3043" s="488"/>
      <c r="FU3043" s="488"/>
      <c r="FV3043" s="488"/>
      <c r="FW3043" s="488"/>
      <c r="FX3043" s="488"/>
      <c r="FY3043" s="488"/>
      <c r="FZ3043" s="488"/>
      <c r="GA3043" s="488"/>
      <c r="GB3043" s="488"/>
      <c r="GC3043" s="488"/>
      <c r="GD3043" s="488"/>
      <c r="GE3043" s="488"/>
      <c r="GF3043" s="488"/>
      <c r="GG3043" s="488"/>
      <c r="GH3043" s="488"/>
      <c r="GI3043" s="488"/>
      <c r="GJ3043" s="488"/>
      <c r="GK3043" s="488"/>
      <c r="GL3043" s="488"/>
      <c r="GM3043" s="488"/>
      <c r="GN3043" s="488"/>
      <c r="GO3043" s="488"/>
      <c r="GP3043" s="488"/>
      <c r="GQ3043" s="488"/>
      <c r="GR3043" s="488"/>
      <c r="GS3043" s="488"/>
      <c r="GT3043" s="488"/>
      <c r="GU3043" s="488"/>
      <c r="GV3043" s="488"/>
      <c r="GW3043" s="488"/>
      <c r="GX3043" s="488"/>
      <c r="GY3043" s="488"/>
      <c r="GZ3043" s="488"/>
      <c r="HA3043" s="488"/>
      <c r="HB3043" s="488"/>
      <c r="HC3043" s="488"/>
      <c r="HD3043" s="488"/>
      <c r="HE3043" s="488"/>
      <c r="HF3043" s="488"/>
      <c r="HG3043" s="488"/>
      <c r="HH3043" s="488"/>
      <c r="HI3043" s="488"/>
      <c r="HJ3043" s="488"/>
      <c r="HK3043" s="488"/>
      <c r="HL3043" s="488"/>
      <c r="HM3043" s="488"/>
      <c r="HN3043" s="488"/>
      <c r="HO3043" s="488"/>
      <c r="HP3043" s="488"/>
      <c r="HQ3043" s="488"/>
      <c r="HR3043" s="488"/>
      <c r="HS3043" s="488"/>
      <c r="HT3043" s="488"/>
      <c r="HU3043" s="488"/>
      <c r="HV3043" s="488"/>
      <c r="HW3043" s="488"/>
      <c r="HX3043" s="488"/>
      <c r="HY3043" s="488"/>
      <c r="HZ3043" s="488"/>
      <c r="IA3043" s="488"/>
      <c r="IB3043" s="488"/>
      <c r="IC3043" s="488"/>
      <c r="ID3043" s="488"/>
      <c r="IE3043" s="488"/>
      <c r="IF3043" s="488"/>
      <c r="IG3043" s="488"/>
      <c r="IH3043" s="488"/>
    </row>
    <row r="3044" spans="1:242" hidden="1" x14ac:dyDescent="0.25">
      <c r="B3044" s="266">
        <v>1337</v>
      </c>
      <c r="C3044" s="207">
        <v>44389</v>
      </c>
      <c r="D3044" s="206" t="s">
        <v>6012</v>
      </c>
      <c r="E3044" s="206" t="s">
        <v>6040</v>
      </c>
      <c r="F3044" s="206"/>
      <c r="G3044" s="208" t="s">
        <v>1110</v>
      </c>
      <c r="H3044" s="313"/>
      <c r="I3044" s="475">
        <v>192000</v>
      </c>
      <c r="J3044" s="444">
        <f t="shared" si="50"/>
        <v>20483000</v>
      </c>
      <c r="K3044" s="441" t="s">
        <v>6015</v>
      </c>
    </row>
    <row r="3045" spans="1:242" hidden="1" x14ac:dyDescent="0.25">
      <c r="B3045" s="266">
        <v>1338</v>
      </c>
      <c r="C3045" s="207">
        <v>44390</v>
      </c>
      <c r="D3045" s="206" t="s">
        <v>6013</v>
      </c>
      <c r="E3045" s="206"/>
      <c r="F3045" s="206" t="s">
        <v>6041</v>
      </c>
      <c r="G3045" s="208" t="s">
        <v>532</v>
      </c>
      <c r="H3045" s="313"/>
      <c r="I3045" s="475">
        <v>405110</v>
      </c>
      <c r="J3045" s="444">
        <f t="shared" si="50"/>
        <v>20077890</v>
      </c>
      <c r="K3045" s="441" t="s">
        <v>3267</v>
      </c>
    </row>
    <row r="3046" spans="1:242" hidden="1" x14ac:dyDescent="0.25">
      <c r="B3046" s="266">
        <v>1339</v>
      </c>
      <c r="C3046" s="207">
        <v>44390</v>
      </c>
      <c r="D3046" s="206" t="s">
        <v>6014</v>
      </c>
      <c r="E3046" s="206"/>
      <c r="F3046" s="206" t="s">
        <v>6042</v>
      </c>
      <c r="G3046" s="208" t="s">
        <v>4218</v>
      </c>
      <c r="H3046" s="313"/>
      <c r="I3046" s="475">
        <v>7700000</v>
      </c>
      <c r="J3046" s="444">
        <f t="shared" si="50"/>
        <v>12377890</v>
      </c>
      <c r="K3046" s="441" t="s">
        <v>3267</v>
      </c>
    </row>
    <row r="3047" spans="1:242" hidden="1" x14ac:dyDescent="0.25">
      <c r="B3047" s="266">
        <v>1340</v>
      </c>
      <c r="C3047" s="207">
        <v>44390</v>
      </c>
      <c r="D3047" s="206" t="s">
        <v>6043</v>
      </c>
      <c r="E3047" s="206"/>
      <c r="F3047" s="206"/>
      <c r="G3047" s="208" t="s">
        <v>1110</v>
      </c>
      <c r="H3047" s="313">
        <v>192000</v>
      </c>
      <c r="I3047" s="475"/>
      <c r="J3047" s="444">
        <f t="shared" si="50"/>
        <v>12569890</v>
      </c>
      <c r="K3047" s="441" t="s">
        <v>6016</v>
      </c>
    </row>
    <row r="3048" spans="1:242" hidden="1" x14ac:dyDescent="0.25">
      <c r="B3048" s="266">
        <v>1341</v>
      </c>
      <c r="C3048" s="207">
        <v>44390</v>
      </c>
      <c r="D3048" s="206" t="s">
        <v>6017</v>
      </c>
      <c r="E3048" s="206"/>
      <c r="F3048" s="206" t="s">
        <v>6044</v>
      </c>
      <c r="G3048" s="208" t="s">
        <v>1110</v>
      </c>
      <c r="H3048" s="313"/>
      <c r="I3048" s="475">
        <v>192000</v>
      </c>
      <c r="J3048" s="444">
        <f t="shared" si="50"/>
        <v>12377890</v>
      </c>
      <c r="K3048" s="441" t="s">
        <v>3267</v>
      </c>
    </row>
    <row r="3049" spans="1:242" hidden="1" x14ac:dyDescent="0.25">
      <c r="B3049" s="266">
        <v>1342</v>
      </c>
      <c r="C3049" s="207">
        <v>44392</v>
      </c>
      <c r="D3049" s="206" t="s">
        <v>6018</v>
      </c>
      <c r="E3049" s="206"/>
      <c r="F3049" s="206" t="s">
        <v>6045</v>
      </c>
      <c r="G3049" s="208" t="s">
        <v>2951</v>
      </c>
      <c r="H3049" s="313"/>
      <c r="I3049" s="475">
        <v>1278109</v>
      </c>
      <c r="J3049" s="444">
        <f t="shared" si="50"/>
        <v>11099781</v>
      </c>
      <c r="K3049" s="441" t="s">
        <v>3267</v>
      </c>
    </row>
    <row r="3050" spans="1:242" hidden="1" x14ac:dyDescent="0.25">
      <c r="B3050" s="266">
        <v>1343</v>
      </c>
      <c r="C3050" s="207">
        <v>44392</v>
      </c>
      <c r="D3050" s="206" t="s">
        <v>6019</v>
      </c>
      <c r="E3050" s="206"/>
      <c r="F3050" s="206" t="s">
        <v>6046</v>
      </c>
      <c r="G3050" s="208" t="s">
        <v>420</v>
      </c>
      <c r="H3050" s="313"/>
      <c r="I3050" s="475">
        <v>414400</v>
      </c>
      <c r="J3050" s="444">
        <f t="shared" si="50"/>
        <v>10685381</v>
      </c>
      <c r="K3050" s="441" t="s">
        <v>3267</v>
      </c>
    </row>
    <row r="3051" spans="1:242" hidden="1" x14ac:dyDescent="0.25">
      <c r="B3051" s="266">
        <v>1344</v>
      </c>
      <c r="C3051" s="207">
        <v>44392</v>
      </c>
      <c r="D3051" s="206" t="s">
        <v>6020</v>
      </c>
      <c r="E3051" s="206"/>
      <c r="F3051" s="206" t="s">
        <v>6047</v>
      </c>
      <c r="G3051" s="208" t="s">
        <v>5936</v>
      </c>
      <c r="H3051" s="313"/>
      <c r="I3051" s="475">
        <v>629000</v>
      </c>
      <c r="J3051" s="444">
        <f t="shared" si="50"/>
        <v>10056381</v>
      </c>
      <c r="K3051" s="441" t="s">
        <v>3267</v>
      </c>
    </row>
    <row r="3052" spans="1:242" hidden="1" x14ac:dyDescent="0.25">
      <c r="B3052" s="266">
        <v>1345</v>
      </c>
      <c r="C3052" s="207">
        <v>44392</v>
      </c>
      <c r="D3052" s="206" t="s">
        <v>6021</v>
      </c>
      <c r="E3052" s="206"/>
      <c r="F3052" s="206"/>
      <c r="G3052" s="208" t="s">
        <v>1611</v>
      </c>
      <c r="H3052" s="313">
        <v>2205000</v>
      </c>
      <c r="I3052" s="475"/>
      <c r="J3052" s="444">
        <f t="shared" si="50"/>
        <v>12261381</v>
      </c>
      <c r="K3052" s="441" t="s">
        <v>6024</v>
      </c>
    </row>
    <row r="3053" spans="1:242" hidden="1" x14ac:dyDescent="0.25">
      <c r="B3053" s="266">
        <v>1346</v>
      </c>
      <c r="C3053" s="207">
        <v>44392</v>
      </c>
      <c r="D3053" s="206" t="s">
        <v>6022</v>
      </c>
      <c r="E3053" s="206"/>
      <c r="F3053" s="206" t="s">
        <v>3947</v>
      </c>
      <c r="G3053" s="208" t="s">
        <v>1611</v>
      </c>
      <c r="H3053" s="313"/>
      <c r="I3053" s="475">
        <v>1960000</v>
      </c>
      <c r="J3053" s="444">
        <f t="shared" si="50"/>
        <v>10301381</v>
      </c>
      <c r="K3053" s="441" t="s">
        <v>3267</v>
      </c>
    </row>
    <row r="3054" spans="1:242" hidden="1" x14ac:dyDescent="0.25">
      <c r="B3054" s="266">
        <v>1347</v>
      </c>
      <c r="C3054" s="207">
        <v>44392</v>
      </c>
      <c r="D3054" s="206" t="s">
        <v>6025</v>
      </c>
      <c r="E3054" s="206"/>
      <c r="F3054" s="206" t="s">
        <v>3948</v>
      </c>
      <c r="G3054" s="208" t="s">
        <v>1964</v>
      </c>
      <c r="H3054" s="313"/>
      <c r="I3054" s="209">
        <v>1250000</v>
      </c>
      <c r="J3054" s="444">
        <f t="shared" si="50"/>
        <v>9051381</v>
      </c>
      <c r="K3054" s="441" t="s">
        <v>3267</v>
      </c>
    </row>
    <row r="3055" spans="1:242" hidden="1" x14ac:dyDescent="0.25">
      <c r="B3055" s="266">
        <v>1348</v>
      </c>
      <c r="C3055" s="207">
        <v>44392</v>
      </c>
      <c r="D3055" s="206" t="s">
        <v>6026</v>
      </c>
      <c r="E3055" s="206"/>
      <c r="F3055" s="206" t="s">
        <v>3949</v>
      </c>
      <c r="G3055" s="208" t="s">
        <v>4804</v>
      </c>
      <c r="H3055" s="313"/>
      <c r="I3055" s="209">
        <v>260000</v>
      </c>
      <c r="J3055" s="444">
        <f t="shared" si="50"/>
        <v>8791381</v>
      </c>
      <c r="K3055" s="441" t="s">
        <v>3267</v>
      </c>
    </row>
    <row r="3056" spans="1:242" hidden="1" x14ac:dyDescent="0.25">
      <c r="B3056" s="266">
        <v>1349</v>
      </c>
      <c r="C3056" s="207">
        <v>44392</v>
      </c>
      <c r="D3056" s="206" t="s">
        <v>6030</v>
      </c>
      <c r="E3056" s="206"/>
      <c r="F3056" s="206" t="s">
        <v>3925</v>
      </c>
      <c r="G3056" s="208" t="s">
        <v>1611</v>
      </c>
      <c r="H3056" s="313"/>
      <c r="I3056" s="209">
        <v>100000</v>
      </c>
      <c r="J3056" s="444">
        <f t="shared" si="50"/>
        <v>8691381</v>
      </c>
      <c r="K3056" s="441" t="s">
        <v>3267</v>
      </c>
    </row>
    <row r="3057" spans="1:242" hidden="1" x14ac:dyDescent="0.25">
      <c r="B3057" s="266">
        <v>1350</v>
      </c>
      <c r="C3057" s="207">
        <v>44393</v>
      </c>
      <c r="D3057" s="206" t="s">
        <v>6031</v>
      </c>
      <c r="E3057" s="206"/>
      <c r="F3057" s="206" t="s">
        <v>3938</v>
      </c>
      <c r="G3057" s="208" t="s">
        <v>5679</v>
      </c>
      <c r="H3057" s="313"/>
      <c r="I3057" s="209">
        <v>38500</v>
      </c>
      <c r="J3057" s="444">
        <f t="shared" si="50"/>
        <v>8652881</v>
      </c>
      <c r="K3057" s="441" t="s">
        <v>3267</v>
      </c>
    </row>
    <row r="3058" spans="1:242" hidden="1" x14ac:dyDescent="0.25">
      <c r="B3058" s="266">
        <v>1351</v>
      </c>
      <c r="C3058" s="207">
        <v>44393</v>
      </c>
      <c r="D3058" s="206" t="s">
        <v>6032</v>
      </c>
      <c r="E3058" s="206"/>
      <c r="F3058" s="206" t="s">
        <v>3939</v>
      </c>
      <c r="G3058" s="208" t="s">
        <v>5679</v>
      </c>
      <c r="H3058" s="313"/>
      <c r="I3058" s="209">
        <v>39400</v>
      </c>
      <c r="J3058" s="444">
        <f t="shared" si="50"/>
        <v>8613481</v>
      </c>
      <c r="K3058" s="441" t="s">
        <v>3267</v>
      </c>
    </row>
    <row r="3059" spans="1:242" hidden="1" x14ac:dyDescent="0.25">
      <c r="B3059" s="266">
        <v>1352</v>
      </c>
      <c r="C3059" s="207">
        <v>44393</v>
      </c>
      <c r="D3059" s="206" t="s">
        <v>6033</v>
      </c>
      <c r="E3059" s="206"/>
      <c r="F3059" s="206" t="s">
        <v>3969</v>
      </c>
      <c r="G3059" s="208" t="s">
        <v>5679</v>
      </c>
      <c r="H3059" s="313"/>
      <c r="I3059" s="209">
        <v>105600</v>
      </c>
      <c r="J3059" s="444">
        <f t="shared" si="50"/>
        <v>8507881</v>
      </c>
      <c r="K3059" s="441" t="s">
        <v>3267</v>
      </c>
    </row>
    <row r="3060" spans="1:242" hidden="1" x14ac:dyDescent="0.25">
      <c r="B3060" s="266">
        <v>1353</v>
      </c>
      <c r="C3060" s="207">
        <v>44393</v>
      </c>
      <c r="D3060" s="206" t="s">
        <v>6034</v>
      </c>
      <c r="E3060" s="206"/>
      <c r="F3060" s="206" t="s">
        <v>3970</v>
      </c>
      <c r="G3060" s="208" t="s">
        <v>5679</v>
      </c>
      <c r="H3060" s="313"/>
      <c r="I3060" s="209">
        <v>21600</v>
      </c>
      <c r="J3060" s="444">
        <f t="shared" si="50"/>
        <v>8486281</v>
      </c>
      <c r="K3060" s="441" t="s">
        <v>3267</v>
      </c>
    </row>
    <row r="3061" spans="1:242" hidden="1" x14ac:dyDescent="0.25">
      <c r="B3061" s="266">
        <v>1354</v>
      </c>
      <c r="C3061" s="207">
        <v>44393</v>
      </c>
      <c r="D3061" s="206" t="s">
        <v>6035</v>
      </c>
      <c r="E3061" s="206"/>
      <c r="F3061" s="206" t="s">
        <v>3971</v>
      </c>
      <c r="G3061" s="208" t="s">
        <v>5679</v>
      </c>
      <c r="H3061" s="313"/>
      <c r="I3061" s="209">
        <v>72700</v>
      </c>
      <c r="J3061" s="444">
        <f t="shared" si="50"/>
        <v>8413581</v>
      </c>
      <c r="K3061" s="441" t="s">
        <v>3267</v>
      </c>
    </row>
    <row r="3062" spans="1:242" hidden="1" x14ac:dyDescent="0.25">
      <c r="B3062" s="266">
        <v>1355</v>
      </c>
      <c r="C3062" s="207">
        <v>44393</v>
      </c>
      <c r="D3062" s="206" t="s">
        <v>6036</v>
      </c>
      <c r="E3062" s="206"/>
      <c r="F3062" s="206" t="s">
        <v>3972</v>
      </c>
      <c r="G3062" s="208" t="s">
        <v>5679</v>
      </c>
      <c r="H3062" s="313"/>
      <c r="I3062" s="209">
        <v>15600</v>
      </c>
      <c r="J3062" s="444">
        <f t="shared" si="50"/>
        <v>8397981</v>
      </c>
      <c r="K3062" s="441" t="s">
        <v>3267</v>
      </c>
    </row>
    <row r="3063" spans="1:242" hidden="1" x14ac:dyDescent="0.25">
      <c r="B3063" s="266">
        <v>1356</v>
      </c>
      <c r="C3063" s="207">
        <v>44394</v>
      </c>
      <c r="D3063" s="206" t="s">
        <v>6037</v>
      </c>
      <c r="E3063" s="206"/>
      <c r="F3063" s="206" t="s">
        <v>3973</v>
      </c>
      <c r="G3063" s="208" t="s">
        <v>4218</v>
      </c>
      <c r="H3063" s="313"/>
      <c r="I3063" s="209">
        <v>601500</v>
      </c>
      <c r="J3063" s="444">
        <f t="shared" si="50"/>
        <v>7796481</v>
      </c>
      <c r="K3063" s="441" t="s">
        <v>3267</v>
      </c>
    </row>
    <row r="3064" spans="1:242" s="566" customFormat="1" hidden="1" x14ac:dyDescent="0.25">
      <c r="A3064" s="488"/>
      <c r="B3064" s="266">
        <v>1357</v>
      </c>
      <c r="C3064" s="428">
        <v>44396</v>
      </c>
      <c r="D3064" s="429" t="s">
        <v>6048</v>
      </c>
      <c r="E3064" s="429"/>
      <c r="F3064" s="429"/>
      <c r="G3064" s="430"/>
      <c r="H3064" s="577">
        <v>15083519</v>
      </c>
      <c r="I3064" s="581"/>
      <c r="J3064" s="444">
        <f t="shared" si="50"/>
        <v>22880000</v>
      </c>
      <c r="K3064" s="485" t="s">
        <v>3695</v>
      </c>
      <c r="L3064" s="530"/>
      <c r="M3064" s="488"/>
      <c r="N3064" s="530"/>
      <c r="O3064" s="530"/>
      <c r="P3064" s="530"/>
      <c r="Q3064" s="530"/>
      <c r="R3064" s="530"/>
      <c r="S3064" s="530"/>
      <c r="T3064" s="530"/>
      <c r="U3064" s="530"/>
      <c r="V3064" s="530"/>
      <c r="W3064" s="530"/>
      <c r="X3064" s="530"/>
      <c r="Y3064" s="530"/>
      <c r="Z3064" s="530"/>
      <c r="AA3064" s="530"/>
      <c r="AB3064" s="530"/>
      <c r="AC3064" s="530"/>
      <c r="AD3064" s="530"/>
      <c r="AE3064" s="530"/>
      <c r="AF3064" s="530"/>
      <c r="AG3064" s="530"/>
      <c r="AH3064" s="530"/>
      <c r="AI3064" s="530"/>
      <c r="AJ3064" s="488"/>
      <c r="AK3064" s="488"/>
      <c r="AL3064" s="488"/>
      <c r="AM3064" s="488"/>
      <c r="AN3064" s="488"/>
      <c r="AO3064" s="488"/>
      <c r="AP3064" s="488"/>
      <c r="AQ3064" s="488"/>
      <c r="AR3064" s="488"/>
      <c r="AS3064" s="488"/>
      <c r="AT3064" s="488"/>
      <c r="AU3064" s="488"/>
      <c r="AV3064" s="488"/>
      <c r="AW3064" s="488"/>
      <c r="AX3064" s="488"/>
      <c r="AY3064" s="488"/>
      <c r="AZ3064" s="488"/>
      <c r="BA3064" s="488"/>
      <c r="BB3064" s="488"/>
      <c r="BC3064" s="488"/>
      <c r="BD3064" s="488"/>
      <c r="BE3064" s="488"/>
      <c r="BF3064" s="488"/>
      <c r="BG3064" s="488"/>
      <c r="BH3064" s="488"/>
      <c r="BI3064" s="488"/>
      <c r="BJ3064" s="488"/>
      <c r="BK3064" s="488"/>
      <c r="BL3064" s="488"/>
      <c r="BM3064" s="488"/>
      <c r="BN3064" s="488"/>
      <c r="BO3064" s="488"/>
      <c r="BP3064" s="488"/>
      <c r="BQ3064" s="488"/>
      <c r="BR3064" s="488"/>
      <c r="BS3064" s="488"/>
      <c r="BT3064" s="488"/>
      <c r="BU3064" s="488"/>
      <c r="BV3064" s="488"/>
      <c r="BW3064" s="488"/>
      <c r="BX3064" s="488"/>
      <c r="BY3064" s="488"/>
      <c r="BZ3064" s="488"/>
      <c r="CA3064" s="488"/>
      <c r="CB3064" s="488"/>
      <c r="CC3064" s="488"/>
      <c r="CD3064" s="488"/>
      <c r="CE3064" s="488"/>
      <c r="CF3064" s="488"/>
      <c r="CG3064" s="488"/>
      <c r="CH3064" s="488"/>
      <c r="CI3064" s="488"/>
      <c r="CJ3064" s="488"/>
      <c r="CK3064" s="488"/>
      <c r="CL3064" s="488"/>
      <c r="CM3064" s="488"/>
      <c r="CN3064" s="488"/>
      <c r="CO3064" s="488"/>
      <c r="CP3064" s="488"/>
      <c r="CQ3064" s="488"/>
      <c r="CR3064" s="488"/>
      <c r="CS3064" s="488"/>
      <c r="CT3064" s="488"/>
      <c r="CU3064" s="488"/>
      <c r="CV3064" s="488"/>
      <c r="CW3064" s="488"/>
      <c r="CX3064" s="488"/>
      <c r="CY3064" s="488"/>
      <c r="CZ3064" s="488"/>
      <c r="DA3064" s="488"/>
      <c r="DB3064" s="488"/>
      <c r="DC3064" s="488"/>
      <c r="DD3064" s="488"/>
      <c r="DE3064" s="488"/>
      <c r="DF3064" s="488"/>
      <c r="DG3064" s="488"/>
      <c r="DH3064" s="488"/>
      <c r="DI3064" s="488"/>
      <c r="DJ3064" s="488"/>
      <c r="DK3064" s="488"/>
      <c r="DL3064" s="488"/>
      <c r="DM3064" s="488"/>
      <c r="DN3064" s="488"/>
      <c r="DO3064" s="488"/>
      <c r="DP3064" s="488"/>
      <c r="DQ3064" s="488"/>
      <c r="DR3064" s="488"/>
      <c r="DS3064" s="488"/>
      <c r="DT3064" s="488"/>
      <c r="DU3064" s="488"/>
      <c r="DV3064" s="488"/>
      <c r="DW3064" s="488"/>
      <c r="DX3064" s="488"/>
      <c r="DY3064" s="488"/>
      <c r="DZ3064" s="488"/>
      <c r="EA3064" s="488"/>
      <c r="EB3064" s="488"/>
      <c r="EC3064" s="488"/>
      <c r="ED3064" s="488"/>
      <c r="EE3064" s="488"/>
      <c r="EF3064" s="488"/>
      <c r="EG3064" s="488"/>
      <c r="EH3064" s="488"/>
      <c r="EI3064" s="488"/>
      <c r="EJ3064" s="488"/>
      <c r="EK3064" s="488"/>
      <c r="EL3064" s="488"/>
      <c r="EM3064" s="488"/>
      <c r="EN3064" s="488"/>
      <c r="EO3064" s="488"/>
      <c r="EP3064" s="488"/>
      <c r="EQ3064" s="488"/>
      <c r="ER3064" s="488"/>
      <c r="ES3064" s="488"/>
      <c r="ET3064" s="488"/>
      <c r="EU3064" s="488"/>
      <c r="EV3064" s="488"/>
      <c r="EW3064" s="488"/>
      <c r="EX3064" s="488"/>
      <c r="EY3064" s="488"/>
      <c r="EZ3064" s="488"/>
      <c r="FA3064" s="488"/>
      <c r="FB3064" s="488"/>
      <c r="FC3064" s="488"/>
      <c r="FD3064" s="488"/>
      <c r="FE3064" s="488"/>
      <c r="FF3064" s="488"/>
      <c r="FG3064" s="488"/>
      <c r="FH3064" s="488"/>
      <c r="FI3064" s="488"/>
      <c r="FJ3064" s="488"/>
      <c r="FK3064" s="488"/>
      <c r="FL3064" s="488"/>
      <c r="FM3064" s="488"/>
      <c r="FN3064" s="488"/>
      <c r="FO3064" s="488"/>
      <c r="FP3064" s="488"/>
      <c r="FQ3064" s="488"/>
      <c r="FR3064" s="488"/>
      <c r="FS3064" s="488"/>
      <c r="FT3064" s="488"/>
      <c r="FU3064" s="488"/>
      <c r="FV3064" s="488"/>
      <c r="FW3064" s="488"/>
      <c r="FX3064" s="488"/>
      <c r="FY3064" s="488"/>
      <c r="FZ3064" s="488"/>
      <c r="GA3064" s="488"/>
      <c r="GB3064" s="488"/>
      <c r="GC3064" s="488"/>
      <c r="GD3064" s="488"/>
      <c r="GE3064" s="488"/>
      <c r="GF3064" s="488"/>
      <c r="GG3064" s="488"/>
      <c r="GH3064" s="488"/>
      <c r="GI3064" s="488"/>
      <c r="GJ3064" s="488"/>
      <c r="GK3064" s="488"/>
      <c r="GL3064" s="488"/>
      <c r="GM3064" s="488"/>
      <c r="GN3064" s="488"/>
      <c r="GO3064" s="488"/>
      <c r="GP3064" s="488"/>
      <c r="GQ3064" s="488"/>
      <c r="GR3064" s="488"/>
      <c r="GS3064" s="488"/>
      <c r="GT3064" s="488"/>
      <c r="GU3064" s="488"/>
      <c r="GV3064" s="488"/>
      <c r="GW3064" s="488"/>
      <c r="GX3064" s="488"/>
      <c r="GY3064" s="488"/>
      <c r="GZ3064" s="488"/>
      <c r="HA3064" s="488"/>
      <c r="HB3064" s="488"/>
      <c r="HC3064" s="488"/>
      <c r="HD3064" s="488"/>
      <c r="HE3064" s="488"/>
      <c r="HF3064" s="488"/>
      <c r="HG3064" s="488"/>
      <c r="HH3064" s="488"/>
      <c r="HI3064" s="488"/>
      <c r="HJ3064" s="488"/>
      <c r="HK3064" s="488"/>
      <c r="HL3064" s="488"/>
      <c r="HM3064" s="488"/>
      <c r="HN3064" s="488"/>
      <c r="HO3064" s="488"/>
      <c r="HP3064" s="488"/>
      <c r="HQ3064" s="488"/>
      <c r="HR3064" s="488"/>
      <c r="HS3064" s="488"/>
      <c r="HT3064" s="488"/>
      <c r="HU3064" s="488"/>
      <c r="HV3064" s="488"/>
      <c r="HW3064" s="488"/>
      <c r="HX3064" s="488"/>
      <c r="HY3064" s="488"/>
      <c r="HZ3064" s="488"/>
      <c r="IA3064" s="488"/>
      <c r="IB3064" s="488"/>
      <c r="IC3064" s="488"/>
      <c r="ID3064" s="488"/>
      <c r="IE3064" s="488"/>
      <c r="IF3064" s="488"/>
      <c r="IG3064" s="488"/>
      <c r="IH3064" s="488"/>
    </row>
    <row r="3065" spans="1:242" hidden="1" x14ac:dyDescent="0.25">
      <c r="B3065" s="266">
        <v>1358</v>
      </c>
      <c r="C3065" s="207">
        <v>44396</v>
      </c>
      <c r="D3065" s="206" t="s">
        <v>6049</v>
      </c>
      <c r="E3065" s="206"/>
      <c r="F3065" s="206" t="s">
        <v>3974</v>
      </c>
      <c r="G3065" s="208" t="s">
        <v>5936</v>
      </c>
      <c r="H3065" s="313"/>
      <c r="I3065" s="209">
        <v>323000</v>
      </c>
      <c r="J3065" s="444">
        <f t="shared" si="50"/>
        <v>22557000</v>
      </c>
      <c r="K3065" s="441" t="s">
        <v>3267</v>
      </c>
    </row>
    <row r="3066" spans="1:242" hidden="1" x14ac:dyDescent="0.25">
      <c r="B3066" s="266">
        <v>1359</v>
      </c>
      <c r="C3066" s="207">
        <v>44396</v>
      </c>
      <c r="D3066" s="206" t="s">
        <v>6063</v>
      </c>
      <c r="E3066" s="206" t="s">
        <v>6065</v>
      </c>
      <c r="F3066" s="206"/>
      <c r="G3066" s="208" t="s">
        <v>532</v>
      </c>
      <c r="H3066" s="313"/>
      <c r="I3066" s="475">
        <v>1500000</v>
      </c>
      <c r="J3066" s="444">
        <f t="shared" si="50"/>
        <v>21057000</v>
      </c>
      <c r="K3066" s="441" t="s">
        <v>6082</v>
      </c>
    </row>
    <row r="3067" spans="1:242" hidden="1" x14ac:dyDescent="0.25">
      <c r="B3067" s="266">
        <v>1360</v>
      </c>
      <c r="C3067" s="207">
        <v>44398</v>
      </c>
      <c r="D3067" s="206" t="s">
        <v>6064</v>
      </c>
      <c r="E3067" s="206" t="s">
        <v>6066</v>
      </c>
      <c r="F3067" s="206"/>
      <c r="G3067" s="208" t="s">
        <v>532</v>
      </c>
      <c r="H3067" s="313"/>
      <c r="I3067" s="475">
        <v>1000000</v>
      </c>
      <c r="J3067" s="444">
        <f t="shared" si="50"/>
        <v>20057000</v>
      </c>
      <c r="K3067" s="441" t="s">
        <v>6083</v>
      </c>
    </row>
    <row r="3068" spans="1:242" hidden="1" x14ac:dyDescent="0.25">
      <c r="B3068" s="266">
        <v>1361</v>
      </c>
      <c r="C3068" s="207">
        <v>44398</v>
      </c>
      <c r="D3068" s="206" t="s">
        <v>6051</v>
      </c>
      <c r="E3068" s="206"/>
      <c r="F3068" s="206" t="s">
        <v>3975</v>
      </c>
      <c r="G3068" s="208" t="s">
        <v>1885</v>
      </c>
      <c r="H3068" s="313"/>
      <c r="I3068" s="209">
        <v>66700</v>
      </c>
      <c r="J3068" s="444">
        <f t="shared" si="50"/>
        <v>19990300</v>
      </c>
      <c r="K3068" s="441" t="s">
        <v>3267</v>
      </c>
    </row>
    <row r="3069" spans="1:242" hidden="1" x14ac:dyDescent="0.25">
      <c r="B3069" s="266">
        <v>1362</v>
      </c>
      <c r="C3069" s="207">
        <v>44398</v>
      </c>
      <c r="D3069" s="206" t="s">
        <v>6052</v>
      </c>
      <c r="E3069" s="206"/>
      <c r="F3069" s="206" t="s">
        <v>3976</v>
      </c>
      <c r="G3069" s="208" t="s">
        <v>1885</v>
      </c>
      <c r="H3069" s="313"/>
      <c r="I3069" s="209">
        <v>75800</v>
      </c>
      <c r="J3069" s="444">
        <f t="shared" si="50"/>
        <v>19914500</v>
      </c>
      <c r="K3069" s="441" t="s">
        <v>3267</v>
      </c>
    </row>
    <row r="3070" spans="1:242" hidden="1" x14ac:dyDescent="0.25">
      <c r="B3070" s="266">
        <v>1363</v>
      </c>
      <c r="C3070" s="207">
        <v>44399</v>
      </c>
      <c r="D3070" s="206" t="s">
        <v>6053</v>
      </c>
      <c r="E3070" s="206"/>
      <c r="F3070" s="206" t="s">
        <v>3977</v>
      </c>
      <c r="G3070" s="208" t="s">
        <v>1885</v>
      </c>
      <c r="H3070" s="313"/>
      <c r="I3070" s="209">
        <v>49360</v>
      </c>
      <c r="J3070" s="444">
        <f t="shared" si="50"/>
        <v>19865140</v>
      </c>
      <c r="K3070" s="441" t="s">
        <v>3267</v>
      </c>
    </row>
    <row r="3071" spans="1:242" hidden="1" x14ac:dyDescent="0.25">
      <c r="B3071" s="266">
        <v>1364</v>
      </c>
      <c r="C3071" s="207">
        <v>44399</v>
      </c>
      <c r="D3071" s="206" t="s">
        <v>6050</v>
      </c>
      <c r="E3071" s="206"/>
      <c r="F3071" s="206" t="s">
        <v>3979</v>
      </c>
      <c r="G3071" s="208" t="s">
        <v>764</v>
      </c>
      <c r="H3071" s="313"/>
      <c r="I3071" s="209">
        <v>1494238</v>
      </c>
      <c r="J3071" s="444">
        <f t="shared" si="50"/>
        <v>18370902</v>
      </c>
      <c r="K3071" s="212" t="s">
        <v>3267</v>
      </c>
    </row>
    <row r="3072" spans="1:242" hidden="1" x14ac:dyDescent="0.25">
      <c r="B3072" s="266">
        <v>1365</v>
      </c>
      <c r="C3072" s="207">
        <v>44400</v>
      </c>
      <c r="D3072" s="206" t="s">
        <v>6054</v>
      </c>
      <c r="E3072" s="206"/>
      <c r="F3072" s="206" t="s">
        <v>3980</v>
      </c>
      <c r="G3072" s="208" t="s">
        <v>1885</v>
      </c>
      <c r="H3072" s="313"/>
      <c r="I3072" s="209">
        <v>16000</v>
      </c>
      <c r="J3072" s="444">
        <f t="shared" si="50"/>
        <v>18354902</v>
      </c>
      <c r="K3072" s="212" t="s">
        <v>3267</v>
      </c>
    </row>
    <row r="3073" spans="1:242" hidden="1" x14ac:dyDescent="0.25">
      <c r="B3073" s="266">
        <v>1366</v>
      </c>
      <c r="C3073" s="207">
        <v>44400</v>
      </c>
      <c r="D3073" s="206" t="s">
        <v>6055</v>
      </c>
      <c r="E3073" s="206"/>
      <c r="F3073" s="206" t="s">
        <v>3981</v>
      </c>
      <c r="G3073" s="208" t="s">
        <v>1885</v>
      </c>
      <c r="H3073" s="313"/>
      <c r="I3073" s="209">
        <v>56300</v>
      </c>
      <c r="J3073" s="444">
        <f t="shared" si="50"/>
        <v>18298602</v>
      </c>
      <c r="K3073" s="212" t="s">
        <v>3267</v>
      </c>
    </row>
    <row r="3074" spans="1:242" hidden="1" x14ac:dyDescent="0.25">
      <c r="B3074" s="266">
        <v>1367</v>
      </c>
      <c r="C3074" s="207">
        <v>44400</v>
      </c>
      <c r="D3074" s="206" t="s">
        <v>5916</v>
      </c>
      <c r="E3074" s="206"/>
      <c r="F3074" s="206" t="s">
        <v>3982</v>
      </c>
      <c r="G3074" s="208" t="s">
        <v>5401</v>
      </c>
      <c r="H3074" s="313"/>
      <c r="I3074" s="209">
        <v>189437</v>
      </c>
      <c r="J3074" s="444">
        <f t="shared" si="50"/>
        <v>18109165</v>
      </c>
      <c r="K3074" s="212" t="s">
        <v>3267</v>
      </c>
    </row>
    <row r="3075" spans="1:242" hidden="1" x14ac:dyDescent="0.25">
      <c r="B3075" s="266">
        <v>1368</v>
      </c>
      <c r="C3075" s="207">
        <v>44400</v>
      </c>
      <c r="D3075" s="206" t="s">
        <v>6056</v>
      </c>
      <c r="E3075" s="206"/>
      <c r="F3075" s="206" t="s">
        <v>3983</v>
      </c>
      <c r="G3075" s="208" t="s">
        <v>4805</v>
      </c>
      <c r="H3075" s="313"/>
      <c r="I3075" s="209">
        <v>4090800</v>
      </c>
      <c r="J3075" s="444">
        <f t="shared" si="50"/>
        <v>14018365</v>
      </c>
      <c r="K3075" s="212" t="s">
        <v>3267</v>
      </c>
    </row>
    <row r="3076" spans="1:242" hidden="1" x14ac:dyDescent="0.25">
      <c r="B3076" s="266">
        <v>1369</v>
      </c>
      <c r="C3076" s="207">
        <v>44401</v>
      </c>
      <c r="D3076" s="206" t="s">
        <v>6057</v>
      </c>
      <c r="E3076" s="206"/>
      <c r="F3076" s="206" t="s">
        <v>3984</v>
      </c>
      <c r="G3076" s="208" t="s">
        <v>1885</v>
      </c>
      <c r="H3076" s="313"/>
      <c r="I3076" s="209">
        <v>91000</v>
      </c>
      <c r="J3076" s="444">
        <f t="shared" si="50"/>
        <v>13927365</v>
      </c>
      <c r="K3076" s="212" t="s">
        <v>3267</v>
      </c>
    </row>
    <row r="3077" spans="1:242" hidden="1" x14ac:dyDescent="0.25">
      <c r="B3077" s="266">
        <v>1370</v>
      </c>
      <c r="C3077" s="207">
        <v>44401</v>
      </c>
      <c r="D3077" s="206" t="s">
        <v>6067</v>
      </c>
      <c r="E3077" s="206"/>
      <c r="F3077" s="206" t="s">
        <v>3985</v>
      </c>
      <c r="G3077" s="208" t="s">
        <v>5936</v>
      </c>
      <c r="H3077" s="313"/>
      <c r="I3077" s="209">
        <v>450000</v>
      </c>
      <c r="J3077" s="444">
        <f t="shared" si="50"/>
        <v>13477365</v>
      </c>
      <c r="K3077" s="212" t="s">
        <v>3267</v>
      </c>
    </row>
    <row r="3078" spans="1:242" hidden="1" x14ac:dyDescent="0.25">
      <c r="B3078" s="266">
        <v>1371</v>
      </c>
      <c r="C3078" s="207">
        <v>44401</v>
      </c>
      <c r="D3078" s="206" t="s">
        <v>6058</v>
      </c>
      <c r="E3078" s="206"/>
      <c r="F3078" s="206" t="s">
        <v>3986</v>
      </c>
      <c r="G3078" s="208" t="s">
        <v>263</v>
      </c>
      <c r="H3078" s="313"/>
      <c r="I3078" s="209">
        <v>220000</v>
      </c>
      <c r="J3078" s="444">
        <f t="shared" si="50"/>
        <v>13257365</v>
      </c>
      <c r="K3078" s="212" t="s">
        <v>3267</v>
      </c>
    </row>
    <row r="3079" spans="1:242" hidden="1" x14ac:dyDescent="0.25">
      <c r="B3079" s="266">
        <v>1372</v>
      </c>
      <c r="C3079" s="207">
        <v>44401</v>
      </c>
      <c r="D3079" s="206" t="s">
        <v>6060</v>
      </c>
      <c r="E3079" s="206"/>
      <c r="F3079" s="206"/>
      <c r="G3079" s="208" t="s">
        <v>561</v>
      </c>
      <c r="H3079" s="313">
        <v>2120000</v>
      </c>
      <c r="I3079" s="209"/>
      <c r="J3079" s="444">
        <f t="shared" si="50"/>
        <v>15377365</v>
      </c>
      <c r="K3079" s="212" t="s">
        <v>6016</v>
      </c>
    </row>
    <row r="3080" spans="1:242" hidden="1" x14ac:dyDescent="0.25">
      <c r="B3080" s="266">
        <v>1373</v>
      </c>
      <c r="C3080" s="207">
        <v>44401</v>
      </c>
      <c r="D3080" s="206" t="s">
        <v>6061</v>
      </c>
      <c r="E3080" s="206"/>
      <c r="F3080" s="206" t="s">
        <v>4023</v>
      </c>
      <c r="G3080" s="208" t="s">
        <v>561</v>
      </c>
      <c r="H3080" s="313"/>
      <c r="I3080" s="209">
        <v>2120000</v>
      </c>
      <c r="J3080" s="444">
        <f t="shared" si="50"/>
        <v>13257365</v>
      </c>
      <c r="K3080" s="441" t="s">
        <v>3267</v>
      </c>
    </row>
    <row r="3081" spans="1:242" hidden="1" x14ac:dyDescent="0.25">
      <c r="B3081" s="266">
        <v>1374</v>
      </c>
      <c r="C3081" s="207">
        <v>44401</v>
      </c>
      <c r="D3081" s="206" t="s">
        <v>6062</v>
      </c>
      <c r="E3081" s="206"/>
      <c r="F3081" s="206" t="s">
        <v>4024</v>
      </c>
      <c r="G3081" s="208" t="s">
        <v>1611</v>
      </c>
      <c r="H3081" s="313"/>
      <c r="I3081" s="209">
        <v>1130000</v>
      </c>
      <c r="J3081" s="444">
        <f t="shared" si="50"/>
        <v>12127365</v>
      </c>
      <c r="K3081" s="441" t="s">
        <v>3267</v>
      </c>
    </row>
    <row r="3082" spans="1:242" s="566" customFormat="1" hidden="1" x14ac:dyDescent="0.25">
      <c r="A3082" s="488"/>
      <c r="B3082" s="266">
        <v>1375</v>
      </c>
      <c r="C3082" s="428">
        <v>44403</v>
      </c>
      <c r="D3082" s="429" t="s">
        <v>6068</v>
      </c>
      <c r="E3082" s="429"/>
      <c r="F3082" s="429"/>
      <c r="G3082" s="430"/>
      <c r="H3082" s="577">
        <v>10372635</v>
      </c>
      <c r="I3082" s="581"/>
      <c r="J3082" s="444">
        <f t="shared" si="50"/>
        <v>22500000</v>
      </c>
      <c r="K3082" s="485" t="s">
        <v>3695</v>
      </c>
      <c r="L3082" s="530"/>
      <c r="M3082" s="488"/>
      <c r="N3082" s="530"/>
      <c r="O3082" s="530"/>
      <c r="P3082" s="530"/>
      <c r="Q3082" s="530"/>
      <c r="R3082" s="530"/>
      <c r="S3082" s="530"/>
      <c r="T3082" s="530"/>
      <c r="U3082" s="530"/>
      <c r="V3082" s="530"/>
      <c r="W3082" s="530"/>
      <c r="X3082" s="530"/>
      <c r="Y3082" s="530"/>
      <c r="Z3082" s="530"/>
      <c r="AA3082" s="530"/>
      <c r="AB3082" s="530"/>
      <c r="AC3082" s="530"/>
      <c r="AD3082" s="530"/>
      <c r="AE3082" s="530"/>
      <c r="AF3082" s="530"/>
      <c r="AG3082" s="530"/>
      <c r="AH3082" s="530"/>
      <c r="AI3082" s="530"/>
      <c r="AJ3082" s="488"/>
      <c r="AK3082" s="488"/>
      <c r="AL3082" s="488"/>
      <c r="AM3082" s="488"/>
      <c r="AN3082" s="488"/>
      <c r="AO3082" s="488"/>
      <c r="AP3082" s="488"/>
      <c r="AQ3082" s="488"/>
      <c r="AR3082" s="488"/>
      <c r="AS3082" s="488"/>
      <c r="AT3082" s="488"/>
      <c r="AU3082" s="488"/>
      <c r="AV3082" s="488"/>
      <c r="AW3082" s="488"/>
      <c r="AX3082" s="488"/>
      <c r="AY3082" s="488"/>
      <c r="AZ3082" s="488"/>
      <c r="BA3082" s="488"/>
      <c r="BB3082" s="488"/>
      <c r="BC3082" s="488"/>
      <c r="BD3082" s="488"/>
      <c r="BE3082" s="488"/>
      <c r="BF3082" s="488"/>
      <c r="BG3082" s="488"/>
      <c r="BH3082" s="488"/>
      <c r="BI3082" s="488"/>
      <c r="BJ3082" s="488"/>
      <c r="BK3082" s="488"/>
      <c r="BL3082" s="488"/>
      <c r="BM3082" s="488"/>
      <c r="BN3082" s="488"/>
      <c r="BO3082" s="488"/>
      <c r="BP3082" s="488"/>
      <c r="BQ3082" s="488"/>
      <c r="BR3082" s="488"/>
      <c r="BS3082" s="488"/>
      <c r="BT3082" s="488"/>
      <c r="BU3082" s="488"/>
      <c r="BV3082" s="488"/>
      <c r="BW3082" s="488"/>
      <c r="BX3082" s="488"/>
      <c r="BY3082" s="488"/>
      <c r="BZ3082" s="488"/>
      <c r="CA3082" s="488"/>
      <c r="CB3082" s="488"/>
      <c r="CC3082" s="488"/>
      <c r="CD3082" s="488"/>
      <c r="CE3082" s="488"/>
      <c r="CF3082" s="488"/>
      <c r="CG3082" s="488"/>
      <c r="CH3082" s="488"/>
      <c r="CI3082" s="488"/>
      <c r="CJ3082" s="488"/>
      <c r="CK3082" s="488"/>
      <c r="CL3082" s="488"/>
      <c r="CM3082" s="488"/>
      <c r="CN3082" s="488"/>
      <c r="CO3082" s="488"/>
      <c r="CP3082" s="488"/>
      <c r="CQ3082" s="488"/>
      <c r="CR3082" s="488"/>
      <c r="CS3082" s="488"/>
      <c r="CT3082" s="488"/>
      <c r="CU3082" s="488"/>
      <c r="CV3082" s="488"/>
      <c r="CW3082" s="488"/>
      <c r="CX3082" s="488"/>
      <c r="CY3082" s="488"/>
      <c r="CZ3082" s="488"/>
      <c r="DA3082" s="488"/>
      <c r="DB3082" s="488"/>
      <c r="DC3082" s="488"/>
      <c r="DD3082" s="488"/>
      <c r="DE3082" s="488"/>
      <c r="DF3082" s="488"/>
      <c r="DG3082" s="488"/>
      <c r="DH3082" s="488"/>
      <c r="DI3082" s="488"/>
      <c r="DJ3082" s="488"/>
      <c r="DK3082" s="488"/>
      <c r="DL3082" s="488"/>
      <c r="DM3082" s="488"/>
      <c r="DN3082" s="488"/>
      <c r="DO3082" s="488"/>
      <c r="DP3082" s="488"/>
      <c r="DQ3082" s="488"/>
      <c r="DR3082" s="488"/>
      <c r="DS3082" s="488"/>
      <c r="DT3082" s="488"/>
      <c r="DU3082" s="488"/>
      <c r="DV3082" s="488"/>
      <c r="DW3082" s="488"/>
      <c r="DX3082" s="488"/>
      <c r="DY3082" s="488"/>
      <c r="DZ3082" s="488"/>
      <c r="EA3082" s="488"/>
      <c r="EB3082" s="488"/>
      <c r="EC3082" s="488"/>
      <c r="ED3082" s="488"/>
      <c r="EE3082" s="488"/>
      <c r="EF3082" s="488"/>
      <c r="EG3082" s="488"/>
      <c r="EH3082" s="488"/>
      <c r="EI3082" s="488"/>
      <c r="EJ3082" s="488"/>
      <c r="EK3082" s="488"/>
      <c r="EL3082" s="488"/>
      <c r="EM3082" s="488"/>
      <c r="EN3082" s="488"/>
      <c r="EO3082" s="488"/>
      <c r="EP3082" s="488"/>
      <c r="EQ3082" s="488"/>
      <c r="ER3082" s="488"/>
      <c r="ES3082" s="488"/>
      <c r="ET3082" s="488"/>
      <c r="EU3082" s="488"/>
      <c r="EV3082" s="488"/>
      <c r="EW3082" s="488"/>
      <c r="EX3082" s="488"/>
      <c r="EY3082" s="488"/>
      <c r="EZ3082" s="488"/>
      <c r="FA3082" s="488"/>
      <c r="FB3082" s="488"/>
      <c r="FC3082" s="488"/>
      <c r="FD3082" s="488"/>
      <c r="FE3082" s="488"/>
      <c r="FF3082" s="488"/>
      <c r="FG3082" s="488"/>
      <c r="FH3082" s="488"/>
      <c r="FI3082" s="488"/>
      <c r="FJ3082" s="488"/>
      <c r="FK3082" s="488"/>
      <c r="FL3082" s="488"/>
      <c r="FM3082" s="488"/>
      <c r="FN3082" s="488"/>
      <c r="FO3082" s="488"/>
      <c r="FP3082" s="488"/>
      <c r="FQ3082" s="488"/>
      <c r="FR3082" s="488"/>
      <c r="FS3082" s="488"/>
      <c r="FT3082" s="488"/>
      <c r="FU3082" s="488"/>
      <c r="FV3082" s="488"/>
      <c r="FW3082" s="488"/>
      <c r="FX3082" s="488"/>
      <c r="FY3082" s="488"/>
      <c r="FZ3082" s="488"/>
      <c r="GA3082" s="488"/>
      <c r="GB3082" s="488"/>
      <c r="GC3082" s="488"/>
      <c r="GD3082" s="488"/>
      <c r="GE3082" s="488"/>
      <c r="GF3082" s="488"/>
      <c r="GG3082" s="488"/>
      <c r="GH3082" s="488"/>
      <c r="GI3082" s="488"/>
      <c r="GJ3082" s="488"/>
      <c r="GK3082" s="488"/>
      <c r="GL3082" s="488"/>
      <c r="GM3082" s="488"/>
      <c r="GN3082" s="488"/>
      <c r="GO3082" s="488"/>
      <c r="GP3082" s="488"/>
      <c r="GQ3082" s="488"/>
      <c r="GR3082" s="488"/>
      <c r="GS3082" s="488"/>
      <c r="GT3082" s="488"/>
      <c r="GU3082" s="488"/>
      <c r="GV3082" s="488"/>
      <c r="GW3082" s="488"/>
      <c r="GX3082" s="488"/>
      <c r="GY3082" s="488"/>
      <c r="GZ3082" s="488"/>
      <c r="HA3082" s="488"/>
      <c r="HB3082" s="488"/>
      <c r="HC3082" s="488"/>
      <c r="HD3082" s="488"/>
      <c r="HE3082" s="488"/>
      <c r="HF3082" s="488"/>
      <c r="HG3082" s="488"/>
      <c r="HH3082" s="488"/>
      <c r="HI3082" s="488"/>
      <c r="HJ3082" s="488"/>
      <c r="HK3082" s="488"/>
      <c r="HL3082" s="488"/>
      <c r="HM3082" s="488"/>
      <c r="HN3082" s="488"/>
      <c r="HO3082" s="488"/>
      <c r="HP3082" s="488"/>
      <c r="HQ3082" s="488"/>
      <c r="HR3082" s="488"/>
      <c r="HS3082" s="488"/>
      <c r="HT3082" s="488"/>
      <c r="HU3082" s="488"/>
      <c r="HV3082" s="488"/>
      <c r="HW3082" s="488"/>
      <c r="HX3082" s="488"/>
      <c r="HY3082" s="488"/>
      <c r="HZ3082" s="488"/>
      <c r="IA3082" s="488"/>
      <c r="IB3082" s="488"/>
      <c r="IC3082" s="488"/>
      <c r="ID3082" s="488"/>
      <c r="IE3082" s="488"/>
      <c r="IF3082" s="488"/>
      <c r="IG3082" s="488"/>
      <c r="IH3082" s="488"/>
    </row>
    <row r="3083" spans="1:242" s="566" customFormat="1" hidden="1" x14ac:dyDescent="0.25">
      <c r="A3083" s="488"/>
      <c r="B3083" s="266">
        <v>1376</v>
      </c>
      <c r="C3083" s="207">
        <v>44403</v>
      </c>
      <c r="D3083" s="206" t="s">
        <v>5827</v>
      </c>
      <c r="E3083" s="206" t="s">
        <v>6099</v>
      </c>
      <c r="F3083" s="206"/>
      <c r="G3083" s="430"/>
      <c r="H3083" s="577"/>
      <c r="I3083" s="209">
        <v>192000</v>
      </c>
      <c r="J3083" s="444">
        <f t="shared" si="50"/>
        <v>22308000</v>
      </c>
      <c r="K3083" s="441" t="s">
        <v>6077</v>
      </c>
      <c r="L3083" s="530"/>
      <c r="M3083" s="488"/>
      <c r="N3083" s="530"/>
      <c r="O3083" s="530"/>
      <c r="P3083" s="530"/>
      <c r="Q3083" s="530"/>
      <c r="R3083" s="530"/>
      <c r="S3083" s="530"/>
      <c r="T3083" s="530"/>
      <c r="U3083" s="530"/>
      <c r="V3083" s="530"/>
      <c r="W3083" s="530"/>
      <c r="X3083" s="530"/>
      <c r="Y3083" s="530"/>
      <c r="Z3083" s="530"/>
      <c r="AA3083" s="530"/>
      <c r="AB3083" s="530"/>
      <c r="AC3083" s="530"/>
      <c r="AD3083" s="530"/>
      <c r="AE3083" s="530"/>
      <c r="AF3083" s="530"/>
      <c r="AG3083" s="530"/>
      <c r="AH3083" s="530"/>
      <c r="AI3083" s="530"/>
      <c r="AJ3083" s="488"/>
      <c r="AK3083" s="488"/>
      <c r="AL3083" s="488"/>
      <c r="AM3083" s="488"/>
      <c r="AN3083" s="488"/>
      <c r="AO3083" s="488"/>
      <c r="AP3083" s="488"/>
      <c r="AQ3083" s="488"/>
      <c r="AR3083" s="488"/>
      <c r="AS3083" s="488"/>
      <c r="AT3083" s="488"/>
      <c r="AU3083" s="488"/>
      <c r="AV3083" s="488"/>
      <c r="AW3083" s="488"/>
      <c r="AX3083" s="488"/>
      <c r="AY3083" s="488"/>
      <c r="AZ3083" s="488"/>
      <c r="BA3083" s="488"/>
      <c r="BB3083" s="488"/>
      <c r="BC3083" s="488"/>
      <c r="BD3083" s="488"/>
      <c r="BE3083" s="488"/>
      <c r="BF3083" s="488"/>
      <c r="BG3083" s="488"/>
      <c r="BH3083" s="488"/>
      <c r="BI3083" s="488"/>
      <c r="BJ3083" s="488"/>
      <c r="BK3083" s="488"/>
      <c r="BL3083" s="488"/>
      <c r="BM3083" s="488"/>
      <c r="BN3083" s="488"/>
      <c r="BO3083" s="488"/>
      <c r="BP3083" s="488"/>
      <c r="BQ3083" s="488"/>
      <c r="BR3083" s="488"/>
      <c r="BS3083" s="488"/>
      <c r="BT3083" s="488"/>
      <c r="BU3083" s="488"/>
      <c r="BV3083" s="488"/>
      <c r="BW3083" s="488"/>
      <c r="BX3083" s="488"/>
      <c r="BY3083" s="488"/>
      <c r="BZ3083" s="488"/>
      <c r="CA3083" s="488"/>
      <c r="CB3083" s="488"/>
      <c r="CC3083" s="488"/>
      <c r="CD3083" s="488"/>
      <c r="CE3083" s="488"/>
      <c r="CF3083" s="488"/>
      <c r="CG3083" s="488"/>
      <c r="CH3083" s="488"/>
      <c r="CI3083" s="488"/>
      <c r="CJ3083" s="488"/>
      <c r="CK3083" s="488"/>
      <c r="CL3083" s="488"/>
      <c r="CM3083" s="488"/>
      <c r="CN3083" s="488"/>
      <c r="CO3083" s="488"/>
      <c r="CP3083" s="488"/>
      <c r="CQ3083" s="488"/>
      <c r="CR3083" s="488"/>
      <c r="CS3083" s="488"/>
      <c r="CT3083" s="488"/>
      <c r="CU3083" s="488"/>
      <c r="CV3083" s="488"/>
      <c r="CW3083" s="488"/>
      <c r="CX3083" s="488"/>
      <c r="CY3083" s="488"/>
      <c r="CZ3083" s="488"/>
      <c r="DA3083" s="488"/>
      <c r="DB3083" s="488"/>
      <c r="DC3083" s="488"/>
      <c r="DD3083" s="488"/>
      <c r="DE3083" s="488"/>
      <c r="DF3083" s="488"/>
      <c r="DG3083" s="488"/>
      <c r="DH3083" s="488"/>
      <c r="DI3083" s="488"/>
      <c r="DJ3083" s="488"/>
      <c r="DK3083" s="488"/>
      <c r="DL3083" s="488"/>
      <c r="DM3083" s="488"/>
      <c r="DN3083" s="488"/>
      <c r="DO3083" s="488"/>
      <c r="DP3083" s="488"/>
      <c r="DQ3083" s="488"/>
      <c r="DR3083" s="488"/>
      <c r="DS3083" s="488"/>
      <c r="DT3083" s="488"/>
      <c r="DU3083" s="488"/>
      <c r="DV3083" s="488"/>
      <c r="DW3083" s="488"/>
      <c r="DX3083" s="488"/>
      <c r="DY3083" s="488"/>
      <c r="DZ3083" s="488"/>
      <c r="EA3083" s="488"/>
      <c r="EB3083" s="488"/>
      <c r="EC3083" s="488"/>
      <c r="ED3083" s="488"/>
      <c r="EE3083" s="488"/>
      <c r="EF3083" s="488"/>
      <c r="EG3083" s="488"/>
      <c r="EH3083" s="488"/>
      <c r="EI3083" s="488"/>
      <c r="EJ3083" s="488"/>
      <c r="EK3083" s="488"/>
      <c r="EL3083" s="488"/>
      <c r="EM3083" s="488"/>
      <c r="EN3083" s="488"/>
      <c r="EO3083" s="488"/>
      <c r="EP3083" s="488"/>
      <c r="EQ3083" s="488"/>
      <c r="ER3083" s="488"/>
      <c r="ES3083" s="488"/>
      <c r="ET3083" s="488"/>
      <c r="EU3083" s="488"/>
      <c r="EV3083" s="488"/>
      <c r="EW3083" s="488"/>
      <c r="EX3083" s="488"/>
      <c r="EY3083" s="488"/>
      <c r="EZ3083" s="488"/>
      <c r="FA3083" s="488"/>
      <c r="FB3083" s="488"/>
      <c r="FC3083" s="488"/>
      <c r="FD3083" s="488"/>
      <c r="FE3083" s="488"/>
      <c r="FF3083" s="488"/>
      <c r="FG3083" s="488"/>
      <c r="FH3083" s="488"/>
      <c r="FI3083" s="488"/>
      <c r="FJ3083" s="488"/>
      <c r="FK3083" s="488"/>
      <c r="FL3083" s="488"/>
      <c r="FM3083" s="488"/>
      <c r="FN3083" s="488"/>
      <c r="FO3083" s="488"/>
      <c r="FP3083" s="488"/>
      <c r="FQ3083" s="488"/>
      <c r="FR3083" s="488"/>
      <c r="FS3083" s="488"/>
      <c r="FT3083" s="488"/>
      <c r="FU3083" s="488"/>
      <c r="FV3083" s="488"/>
      <c r="FW3083" s="488"/>
      <c r="FX3083" s="488"/>
      <c r="FY3083" s="488"/>
      <c r="FZ3083" s="488"/>
      <c r="GA3083" s="488"/>
      <c r="GB3083" s="488"/>
      <c r="GC3083" s="488"/>
      <c r="GD3083" s="488"/>
      <c r="GE3083" s="488"/>
      <c r="GF3083" s="488"/>
      <c r="GG3083" s="488"/>
      <c r="GH3083" s="488"/>
      <c r="GI3083" s="488"/>
      <c r="GJ3083" s="488"/>
      <c r="GK3083" s="488"/>
      <c r="GL3083" s="488"/>
      <c r="GM3083" s="488"/>
      <c r="GN3083" s="488"/>
      <c r="GO3083" s="488"/>
      <c r="GP3083" s="488"/>
      <c r="GQ3083" s="488"/>
      <c r="GR3083" s="488"/>
      <c r="GS3083" s="488"/>
      <c r="GT3083" s="488"/>
      <c r="GU3083" s="488"/>
      <c r="GV3083" s="488"/>
      <c r="GW3083" s="488"/>
      <c r="GX3083" s="488"/>
      <c r="GY3083" s="488"/>
      <c r="GZ3083" s="488"/>
      <c r="HA3083" s="488"/>
      <c r="HB3083" s="488"/>
      <c r="HC3083" s="488"/>
      <c r="HD3083" s="488"/>
      <c r="HE3083" s="488"/>
      <c r="HF3083" s="488"/>
      <c r="HG3083" s="488"/>
      <c r="HH3083" s="488"/>
      <c r="HI3083" s="488"/>
      <c r="HJ3083" s="488"/>
      <c r="HK3083" s="488"/>
      <c r="HL3083" s="488"/>
      <c r="HM3083" s="488"/>
      <c r="HN3083" s="488"/>
      <c r="HO3083" s="488"/>
      <c r="HP3083" s="488"/>
      <c r="HQ3083" s="488"/>
      <c r="HR3083" s="488"/>
      <c r="HS3083" s="488"/>
      <c r="HT3083" s="488"/>
      <c r="HU3083" s="488"/>
      <c r="HV3083" s="488"/>
      <c r="HW3083" s="488"/>
      <c r="HX3083" s="488"/>
      <c r="HY3083" s="488"/>
      <c r="HZ3083" s="488"/>
      <c r="IA3083" s="488"/>
      <c r="IB3083" s="488"/>
      <c r="IC3083" s="488"/>
      <c r="ID3083" s="488"/>
      <c r="IE3083" s="488"/>
      <c r="IF3083" s="488"/>
      <c r="IG3083" s="488"/>
      <c r="IH3083" s="488"/>
    </row>
    <row r="3084" spans="1:242" hidden="1" x14ac:dyDescent="0.25">
      <c r="B3084" s="266">
        <v>1377</v>
      </c>
      <c r="C3084" s="207">
        <v>44403</v>
      </c>
      <c r="D3084" s="206" t="s">
        <v>6069</v>
      </c>
      <c r="E3084" s="206"/>
      <c r="F3084" s="206" t="s">
        <v>4025</v>
      </c>
      <c r="G3084" s="208" t="s">
        <v>1611</v>
      </c>
      <c r="H3084" s="313"/>
      <c r="I3084" s="209">
        <v>100000</v>
      </c>
      <c r="J3084" s="444">
        <f t="shared" si="50"/>
        <v>22208000</v>
      </c>
      <c r="K3084" s="441" t="s">
        <v>3267</v>
      </c>
    </row>
    <row r="3085" spans="1:242" hidden="1" x14ac:dyDescent="0.25">
      <c r="B3085" s="266">
        <v>1378</v>
      </c>
      <c r="C3085" s="207">
        <v>44403</v>
      </c>
      <c r="D3085" s="206" t="s">
        <v>6070</v>
      </c>
      <c r="E3085" s="206"/>
      <c r="F3085" s="206" t="s">
        <v>4026</v>
      </c>
      <c r="G3085" s="208" t="s">
        <v>2320</v>
      </c>
      <c r="H3085" s="313"/>
      <c r="I3085" s="209">
        <v>505002</v>
      </c>
      <c r="J3085" s="444">
        <f t="shared" si="50"/>
        <v>21702998</v>
      </c>
      <c r="K3085" s="441" t="s">
        <v>3267</v>
      </c>
    </row>
    <row r="3086" spans="1:242" hidden="1" x14ac:dyDescent="0.25">
      <c r="B3086" s="266">
        <v>1379</v>
      </c>
      <c r="C3086" s="207">
        <v>44403</v>
      </c>
      <c r="D3086" s="206" t="s">
        <v>6071</v>
      </c>
      <c r="E3086" s="206"/>
      <c r="F3086" s="206" t="s">
        <v>4027</v>
      </c>
      <c r="G3086" s="208" t="s">
        <v>1611</v>
      </c>
      <c r="H3086" s="313"/>
      <c r="I3086" s="209">
        <v>1200000</v>
      </c>
      <c r="J3086" s="444">
        <f t="shared" si="50"/>
        <v>20502998</v>
      </c>
      <c r="K3086" s="441" t="s">
        <v>3267</v>
      </c>
    </row>
    <row r="3087" spans="1:242" hidden="1" x14ac:dyDescent="0.25">
      <c r="B3087" s="266">
        <v>1380</v>
      </c>
      <c r="C3087" s="207">
        <v>44403</v>
      </c>
      <c r="D3087" s="206" t="s">
        <v>6072</v>
      </c>
      <c r="E3087" s="206"/>
      <c r="F3087" s="206" t="s">
        <v>4028</v>
      </c>
      <c r="G3087" s="208" t="s">
        <v>6073</v>
      </c>
      <c r="H3087" s="313"/>
      <c r="I3087" s="209">
        <v>65000</v>
      </c>
      <c r="J3087" s="444">
        <f t="shared" si="50"/>
        <v>20437998</v>
      </c>
      <c r="K3087" s="441" t="s">
        <v>3267</v>
      </c>
    </row>
    <row r="3088" spans="1:242" hidden="1" x14ac:dyDescent="0.25">
      <c r="B3088" s="266">
        <v>1381</v>
      </c>
      <c r="C3088" s="207">
        <v>44405</v>
      </c>
      <c r="D3088" s="206" t="s">
        <v>6074</v>
      </c>
      <c r="E3088" s="206"/>
      <c r="F3088" s="206"/>
      <c r="G3088" s="208" t="s">
        <v>1110</v>
      </c>
      <c r="H3088" s="313">
        <v>192000</v>
      </c>
      <c r="I3088" s="209"/>
      <c r="J3088" s="444">
        <f t="shared" si="50"/>
        <v>20629998</v>
      </c>
      <c r="K3088" s="441" t="s">
        <v>6078</v>
      </c>
    </row>
    <row r="3089" spans="2:11" s="511" customFormat="1" hidden="1" x14ac:dyDescent="0.25">
      <c r="B3089" s="266">
        <v>1382</v>
      </c>
      <c r="C3089" s="207">
        <v>44405</v>
      </c>
      <c r="D3089" s="206" t="s">
        <v>4248</v>
      </c>
      <c r="E3089" s="206"/>
      <c r="F3089" s="206" t="s">
        <v>4029</v>
      </c>
      <c r="G3089" s="208" t="s">
        <v>1110</v>
      </c>
      <c r="H3089" s="313"/>
      <c r="I3089" s="209">
        <v>192000</v>
      </c>
      <c r="J3089" s="444">
        <f t="shared" si="50"/>
        <v>20437998</v>
      </c>
      <c r="K3089" s="441" t="s">
        <v>3267</v>
      </c>
    </row>
    <row r="3090" spans="2:11" s="511" customFormat="1" hidden="1" x14ac:dyDescent="0.25">
      <c r="B3090" s="266">
        <v>1383</v>
      </c>
      <c r="C3090" s="207">
        <v>44406</v>
      </c>
      <c r="D3090" s="206" t="s">
        <v>6097</v>
      </c>
      <c r="E3090" s="206" t="s">
        <v>6100</v>
      </c>
      <c r="F3090" s="206"/>
      <c r="G3090" s="208" t="s">
        <v>532</v>
      </c>
      <c r="H3090" s="313"/>
      <c r="I3090" s="475">
        <v>1500000</v>
      </c>
      <c r="J3090" s="444">
        <f t="shared" si="50"/>
        <v>18937998</v>
      </c>
      <c r="K3090" s="441" t="s">
        <v>6116</v>
      </c>
    </row>
    <row r="3091" spans="2:11" s="511" customFormat="1" hidden="1" x14ac:dyDescent="0.25">
      <c r="B3091" s="266">
        <v>1384</v>
      </c>
      <c r="C3091" s="207">
        <v>44406</v>
      </c>
      <c r="D3091" s="206" t="s">
        <v>6075</v>
      </c>
      <c r="E3091" s="206"/>
      <c r="F3091" s="206" t="s">
        <v>4030</v>
      </c>
      <c r="G3091" s="208" t="s">
        <v>5679</v>
      </c>
      <c r="H3091" s="313"/>
      <c r="I3091" s="209">
        <v>45400</v>
      </c>
      <c r="J3091" s="444">
        <f t="shared" si="50"/>
        <v>18892598</v>
      </c>
      <c r="K3091" s="441" t="s">
        <v>3267</v>
      </c>
    </row>
    <row r="3092" spans="2:11" s="511" customFormat="1" hidden="1" x14ac:dyDescent="0.25">
      <c r="B3092" s="266">
        <v>1385</v>
      </c>
      <c r="C3092" s="207">
        <v>44406</v>
      </c>
      <c r="D3092" s="206" t="s">
        <v>6076</v>
      </c>
      <c r="E3092" s="206"/>
      <c r="F3092" s="206" t="s">
        <v>4044</v>
      </c>
      <c r="G3092" s="208" t="s">
        <v>5679</v>
      </c>
      <c r="H3092" s="313"/>
      <c r="I3092" s="209">
        <v>98700</v>
      </c>
      <c r="J3092" s="444">
        <f t="shared" si="50"/>
        <v>18793898</v>
      </c>
      <c r="K3092" s="441" t="s">
        <v>3267</v>
      </c>
    </row>
    <row r="3093" spans="2:11" s="511" customFormat="1" hidden="1" x14ac:dyDescent="0.25">
      <c r="B3093" s="266">
        <v>1386</v>
      </c>
      <c r="C3093" s="207">
        <v>44406</v>
      </c>
      <c r="D3093" s="206" t="s">
        <v>6080</v>
      </c>
      <c r="E3093" s="206"/>
      <c r="F3093" s="206"/>
      <c r="G3093" s="208" t="s">
        <v>532</v>
      </c>
      <c r="H3093" s="313">
        <v>1500000</v>
      </c>
      <c r="I3093" s="209"/>
      <c r="J3093" s="444">
        <f t="shared" si="50"/>
        <v>20293898</v>
      </c>
      <c r="K3093" s="441" t="s">
        <v>6084</v>
      </c>
    </row>
    <row r="3094" spans="2:11" s="511" customFormat="1" hidden="1" x14ac:dyDescent="0.25">
      <c r="B3094" s="266">
        <v>1387</v>
      </c>
      <c r="C3094" s="207">
        <v>44406</v>
      </c>
      <c r="D3094" s="206" t="s">
        <v>6079</v>
      </c>
      <c r="E3094" s="206"/>
      <c r="F3094" s="206"/>
      <c r="G3094" s="208" t="s">
        <v>532</v>
      </c>
      <c r="H3094" s="313">
        <v>1000000</v>
      </c>
      <c r="I3094" s="209"/>
      <c r="J3094" s="444">
        <f t="shared" si="50"/>
        <v>21293898</v>
      </c>
      <c r="K3094" s="441" t="s">
        <v>6085</v>
      </c>
    </row>
    <row r="3095" spans="2:11" s="511" customFormat="1" hidden="1" x14ac:dyDescent="0.25">
      <c r="B3095" s="266">
        <v>1388</v>
      </c>
      <c r="C3095" s="207">
        <v>44406</v>
      </c>
      <c r="D3095" s="206" t="s">
        <v>6081</v>
      </c>
      <c r="E3095" s="206"/>
      <c r="F3095" s="206" t="s">
        <v>4045</v>
      </c>
      <c r="G3095" s="208" t="s">
        <v>532</v>
      </c>
      <c r="H3095" s="313"/>
      <c r="I3095" s="209">
        <v>1628079</v>
      </c>
      <c r="J3095" s="444">
        <f t="shared" si="50"/>
        <v>19665819</v>
      </c>
      <c r="K3095" s="441" t="s">
        <v>3267</v>
      </c>
    </row>
    <row r="3096" spans="2:11" s="511" customFormat="1" hidden="1" x14ac:dyDescent="0.25">
      <c r="B3096" s="266">
        <v>1389</v>
      </c>
      <c r="C3096" s="207">
        <v>44406</v>
      </c>
      <c r="D3096" s="206" t="s">
        <v>6086</v>
      </c>
      <c r="E3096" s="206"/>
      <c r="F3096" s="206" t="s">
        <v>4046</v>
      </c>
      <c r="G3096" s="208" t="s">
        <v>6087</v>
      </c>
      <c r="H3096" s="313"/>
      <c r="I3096" s="209">
        <v>145000</v>
      </c>
      <c r="J3096" s="444">
        <f t="shared" si="50"/>
        <v>19520819</v>
      </c>
      <c r="K3096" s="441" t="s">
        <v>3267</v>
      </c>
    </row>
    <row r="3097" spans="2:11" s="511" customFormat="1" hidden="1" x14ac:dyDescent="0.25">
      <c r="B3097" s="266">
        <v>1390</v>
      </c>
      <c r="C3097" s="207">
        <v>44406</v>
      </c>
      <c r="D3097" s="206" t="s">
        <v>6088</v>
      </c>
      <c r="E3097" s="206"/>
      <c r="F3097" s="206" t="s">
        <v>4047</v>
      </c>
      <c r="G3097" s="208" t="s">
        <v>1611</v>
      </c>
      <c r="H3097" s="313"/>
      <c r="I3097" s="209">
        <v>50000</v>
      </c>
      <c r="J3097" s="444">
        <f t="shared" si="50"/>
        <v>19470819</v>
      </c>
      <c r="K3097" s="441" t="s">
        <v>3267</v>
      </c>
    </row>
    <row r="3098" spans="2:11" s="511" customFormat="1" hidden="1" x14ac:dyDescent="0.25">
      <c r="B3098" s="266">
        <v>1391</v>
      </c>
      <c r="C3098" s="207">
        <v>44406</v>
      </c>
      <c r="D3098" s="206" t="s">
        <v>6089</v>
      </c>
      <c r="E3098" s="206"/>
      <c r="F3098" s="206" t="s">
        <v>4048</v>
      </c>
      <c r="G3098" s="208" t="s">
        <v>1611</v>
      </c>
      <c r="H3098" s="313"/>
      <c r="I3098" s="209">
        <v>147000</v>
      </c>
      <c r="J3098" s="444">
        <f t="shared" si="50"/>
        <v>19323819</v>
      </c>
      <c r="K3098" s="441" t="s">
        <v>3267</v>
      </c>
    </row>
    <row r="3099" spans="2:11" s="511" customFormat="1" hidden="1" x14ac:dyDescent="0.25">
      <c r="B3099" s="266">
        <v>1392</v>
      </c>
      <c r="C3099" s="207">
        <v>44406</v>
      </c>
      <c r="D3099" s="206" t="s">
        <v>6090</v>
      </c>
      <c r="E3099" s="206"/>
      <c r="F3099" s="206" t="s">
        <v>4049</v>
      </c>
      <c r="G3099" s="208" t="s">
        <v>1611</v>
      </c>
      <c r="H3099" s="313"/>
      <c r="I3099" s="209">
        <v>250000</v>
      </c>
      <c r="J3099" s="444">
        <f t="shared" si="50"/>
        <v>19073819</v>
      </c>
      <c r="K3099" s="441" t="s">
        <v>3267</v>
      </c>
    </row>
    <row r="3100" spans="2:11" s="511" customFormat="1" hidden="1" x14ac:dyDescent="0.25">
      <c r="B3100" s="266">
        <v>1393</v>
      </c>
      <c r="C3100" s="207">
        <v>44406</v>
      </c>
      <c r="D3100" s="206" t="s">
        <v>6091</v>
      </c>
      <c r="E3100" s="206"/>
      <c r="F3100" s="206" t="s">
        <v>4050</v>
      </c>
      <c r="G3100" s="208" t="s">
        <v>5679</v>
      </c>
      <c r="H3100" s="313"/>
      <c r="I3100" s="209">
        <v>320000</v>
      </c>
      <c r="J3100" s="444">
        <f t="shared" si="50"/>
        <v>18753819</v>
      </c>
      <c r="K3100" s="441" t="s">
        <v>3267</v>
      </c>
    </row>
    <row r="3101" spans="2:11" s="511" customFormat="1" hidden="1" x14ac:dyDescent="0.25">
      <c r="B3101" s="266">
        <v>1394</v>
      </c>
      <c r="C3101" s="207">
        <v>44406</v>
      </c>
      <c r="D3101" s="206" t="s">
        <v>6092</v>
      </c>
      <c r="E3101" s="206"/>
      <c r="F3101" s="206" t="s">
        <v>4051</v>
      </c>
      <c r="G3101" s="208" t="s">
        <v>5936</v>
      </c>
      <c r="H3101" s="313"/>
      <c r="I3101" s="209">
        <v>350000</v>
      </c>
      <c r="J3101" s="444">
        <f t="shared" si="50"/>
        <v>18403819</v>
      </c>
      <c r="K3101" s="441" t="s">
        <v>3267</v>
      </c>
    </row>
    <row r="3102" spans="2:11" s="511" customFormat="1" hidden="1" x14ac:dyDescent="0.25">
      <c r="B3102" s="266">
        <v>1395</v>
      </c>
      <c r="C3102" s="207">
        <v>44406</v>
      </c>
      <c r="D3102" s="206" t="s">
        <v>6093</v>
      </c>
      <c r="E3102" s="206"/>
      <c r="F3102" s="206" t="s">
        <v>4053</v>
      </c>
      <c r="G3102" s="208" t="s">
        <v>5679</v>
      </c>
      <c r="H3102" s="313"/>
      <c r="I3102" s="209">
        <v>38000</v>
      </c>
      <c r="J3102" s="444">
        <f t="shared" si="50"/>
        <v>18365819</v>
      </c>
      <c r="K3102" s="441" t="s">
        <v>3267</v>
      </c>
    </row>
    <row r="3103" spans="2:11" s="511" customFormat="1" hidden="1" x14ac:dyDescent="0.25">
      <c r="B3103" s="266">
        <v>1396</v>
      </c>
      <c r="C3103" s="207">
        <v>44406</v>
      </c>
      <c r="D3103" s="206" t="s">
        <v>6094</v>
      </c>
      <c r="E3103" s="206"/>
      <c r="F3103" s="206" t="s">
        <v>4052</v>
      </c>
      <c r="G3103" s="208" t="s">
        <v>5679</v>
      </c>
      <c r="H3103" s="313"/>
      <c r="I3103" s="209">
        <v>33500</v>
      </c>
      <c r="J3103" s="444">
        <f t="shared" ref="J3103:J3166" si="51">J3102+H3103-I3103</f>
        <v>18332319</v>
      </c>
      <c r="K3103" s="441" t="s">
        <v>3267</v>
      </c>
    </row>
    <row r="3104" spans="2:11" s="511" customFormat="1" hidden="1" x14ac:dyDescent="0.25">
      <c r="B3104" s="266">
        <v>1397</v>
      </c>
      <c r="C3104" s="207">
        <v>44406</v>
      </c>
      <c r="D3104" s="206" t="s">
        <v>6095</v>
      </c>
      <c r="E3104" s="206"/>
      <c r="F3104" s="206" t="s">
        <v>4054</v>
      </c>
      <c r="G3104" s="208" t="s">
        <v>5679</v>
      </c>
      <c r="H3104" s="313"/>
      <c r="I3104" s="209">
        <v>82300</v>
      </c>
      <c r="J3104" s="444">
        <f t="shared" si="51"/>
        <v>18250019</v>
      </c>
      <c r="K3104" s="441" t="s">
        <v>3267</v>
      </c>
    </row>
    <row r="3105" spans="1:242" hidden="1" x14ac:dyDescent="0.25">
      <c r="B3105" s="266">
        <v>1398</v>
      </c>
      <c r="C3105" s="207">
        <v>44406</v>
      </c>
      <c r="D3105" s="206" t="s">
        <v>6096</v>
      </c>
      <c r="E3105" s="206"/>
      <c r="F3105" s="206" t="s">
        <v>4055</v>
      </c>
      <c r="G3105" s="208" t="s">
        <v>5679</v>
      </c>
      <c r="H3105" s="313"/>
      <c r="I3105" s="209">
        <v>37600</v>
      </c>
      <c r="J3105" s="444">
        <f t="shared" si="51"/>
        <v>18212419</v>
      </c>
      <c r="K3105" s="212" t="s">
        <v>3267</v>
      </c>
    </row>
    <row r="3106" spans="1:242" hidden="1" x14ac:dyDescent="0.25">
      <c r="B3106" s="266">
        <v>1399</v>
      </c>
      <c r="C3106" s="207">
        <v>44406</v>
      </c>
      <c r="D3106" s="206" t="s">
        <v>6098</v>
      </c>
      <c r="E3106" s="206" t="s">
        <v>6101</v>
      </c>
      <c r="F3106" s="206"/>
      <c r="G3106" s="208" t="s">
        <v>5418</v>
      </c>
      <c r="H3106" s="313"/>
      <c r="I3106" s="475">
        <v>790000</v>
      </c>
      <c r="J3106" s="444">
        <f t="shared" si="51"/>
        <v>17422419</v>
      </c>
      <c r="K3106" s="212" t="s">
        <v>6146</v>
      </c>
    </row>
    <row r="3107" spans="1:242" s="566" customFormat="1" hidden="1" x14ac:dyDescent="0.25">
      <c r="A3107" s="488"/>
      <c r="B3107" s="491">
        <v>1400</v>
      </c>
      <c r="C3107" s="428">
        <v>44410</v>
      </c>
      <c r="D3107" s="429" t="s">
        <v>6102</v>
      </c>
      <c r="E3107" s="429"/>
      <c r="F3107" s="429"/>
      <c r="G3107" s="430"/>
      <c r="H3107" s="577">
        <v>5287581</v>
      </c>
      <c r="I3107" s="581"/>
      <c r="J3107" s="444">
        <f t="shared" si="51"/>
        <v>22710000</v>
      </c>
      <c r="K3107" s="446" t="s">
        <v>3695</v>
      </c>
      <c r="L3107" s="530"/>
      <c r="M3107" s="488"/>
      <c r="N3107" s="530"/>
      <c r="O3107" s="530"/>
      <c r="P3107" s="530"/>
      <c r="Q3107" s="530"/>
      <c r="R3107" s="530"/>
      <c r="S3107" s="530"/>
      <c r="T3107" s="530"/>
      <c r="U3107" s="530"/>
      <c r="V3107" s="530"/>
      <c r="W3107" s="530"/>
      <c r="X3107" s="530"/>
      <c r="Y3107" s="530"/>
      <c r="Z3107" s="530"/>
      <c r="AA3107" s="530"/>
      <c r="AB3107" s="530"/>
      <c r="AC3107" s="530"/>
      <c r="AD3107" s="530"/>
      <c r="AE3107" s="530"/>
      <c r="AF3107" s="530"/>
      <c r="AG3107" s="530"/>
      <c r="AH3107" s="530"/>
      <c r="AI3107" s="530"/>
      <c r="AJ3107" s="488"/>
      <c r="AK3107" s="488"/>
      <c r="AL3107" s="488"/>
      <c r="AM3107" s="488"/>
      <c r="AN3107" s="488"/>
      <c r="AO3107" s="488"/>
      <c r="AP3107" s="488"/>
      <c r="AQ3107" s="488"/>
      <c r="AR3107" s="488"/>
      <c r="AS3107" s="488"/>
      <c r="AT3107" s="488"/>
      <c r="AU3107" s="488"/>
      <c r="AV3107" s="488"/>
      <c r="AW3107" s="488"/>
      <c r="AX3107" s="488"/>
      <c r="AY3107" s="488"/>
      <c r="AZ3107" s="488"/>
      <c r="BA3107" s="488"/>
      <c r="BB3107" s="488"/>
      <c r="BC3107" s="488"/>
      <c r="BD3107" s="488"/>
      <c r="BE3107" s="488"/>
      <c r="BF3107" s="488"/>
      <c r="BG3107" s="488"/>
      <c r="BH3107" s="488"/>
      <c r="BI3107" s="488"/>
      <c r="BJ3107" s="488"/>
      <c r="BK3107" s="488"/>
      <c r="BL3107" s="488"/>
      <c r="BM3107" s="488"/>
      <c r="BN3107" s="488"/>
      <c r="BO3107" s="488"/>
      <c r="BP3107" s="488"/>
      <c r="BQ3107" s="488"/>
      <c r="BR3107" s="488"/>
      <c r="BS3107" s="488"/>
      <c r="BT3107" s="488"/>
      <c r="BU3107" s="488"/>
      <c r="BV3107" s="488"/>
      <c r="BW3107" s="488"/>
      <c r="BX3107" s="488"/>
      <c r="BY3107" s="488"/>
      <c r="BZ3107" s="488"/>
      <c r="CA3107" s="488"/>
      <c r="CB3107" s="488"/>
      <c r="CC3107" s="488"/>
      <c r="CD3107" s="488"/>
      <c r="CE3107" s="488"/>
      <c r="CF3107" s="488"/>
      <c r="CG3107" s="488"/>
      <c r="CH3107" s="488"/>
      <c r="CI3107" s="488"/>
      <c r="CJ3107" s="488"/>
      <c r="CK3107" s="488"/>
      <c r="CL3107" s="488"/>
      <c r="CM3107" s="488"/>
      <c r="CN3107" s="488"/>
      <c r="CO3107" s="488"/>
      <c r="CP3107" s="488"/>
      <c r="CQ3107" s="488"/>
      <c r="CR3107" s="488"/>
      <c r="CS3107" s="488"/>
      <c r="CT3107" s="488"/>
      <c r="CU3107" s="488"/>
      <c r="CV3107" s="488"/>
      <c r="CW3107" s="488"/>
      <c r="CX3107" s="488"/>
      <c r="CY3107" s="488"/>
      <c r="CZ3107" s="488"/>
      <c r="DA3107" s="488"/>
      <c r="DB3107" s="488"/>
      <c r="DC3107" s="488"/>
      <c r="DD3107" s="488"/>
      <c r="DE3107" s="488"/>
      <c r="DF3107" s="488"/>
      <c r="DG3107" s="488"/>
      <c r="DH3107" s="488"/>
      <c r="DI3107" s="488"/>
      <c r="DJ3107" s="488"/>
      <c r="DK3107" s="488"/>
      <c r="DL3107" s="488"/>
      <c r="DM3107" s="488"/>
      <c r="DN3107" s="488"/>
      <c r="DO3107" s="488"/>
      <c r="DP3107" s="488"/>
      <c r="DQ3107" s="488"/>
      <c r="DR3107" s="488"/>
      <c r="DS3107" s="488"/>
      <c r="DT3107" s="488"/>
      <c r="DU3107" s="488"/>
      <c r="DV3107" s="488"/>
      <c r="DW3107" s="488"/>
      <c r="DX3107" s="488"/>
      <c r="DY3107" s="488"/>
      <c r="DZ3107" s="488"/>
      <c r="EA3107" s="488"/>
      <c r="EB3107" s="488"/>
      <c r="EC3107" s="488"/>
      <c r="ED3107" s="488"/>
      <c r="EE3107" s="488"/>
      <c r="EF3107" s="488"/>
      <c r="EG3107" s="488"/>
      <c r="EH3107" s="488"/>
      <c r="EI3107" s="488"/>
      <c r="EJ3107" s="488"/>
      <c r="EK3107" s="488"/>
      <c r="EL3107" s="488"/>
      <c r="EM3107" s="488"/>
      <c r="EN3107" s="488"/>
      <c r="EO3107" s="488"/>
      <c r="EP3107" s="488"/>
      <c r="EQ3107" s="488"/>
      <c r="ER3107" s="488"/>
      <c r="ES3107" s="488"/>
      <c r="ET3107" s="488"/>
      <c r="EU3107" s="488"/>
      <c r="EV3107" s="488"/>
      <c r="EW3107" s="488"/>
      <c r="EX3107" s="488"/>
      <c r="EY3107" s="488"/>
      <c r="EZ3107" s="488"/>
      <c r="FA3107" s="488"/>
      <c r="FB3107" s="488"/>
      <c r="FC3107" s="488"/>
      <c r="FD3107" s="488"/>
      <c r="FE3107" s="488"/>
      <c r="FF3107" s="488"/>
      <c r="FG3107" s="488"/>
      <c r="FH3107" s="488"/>
      <c r="FI3107" s="488"/>
      <c r="FJ3107" s="488"/>
      <c r="FK3107" s="488"/>
      <c r="FL3107" s="488"/>
      <c r="FM3107" s="488"/>
      <c r="FN3107" s="488"/>
      <c r="FO3107" s="488"/>
      <c r="FP3107" s="488"/>
      <c r="FQ3107" s="488"/>
      <c r="FR3107" s="488"/>
      <c r="FS3107" s="488"/>
      <c r="FT3107" s="488"/>
      <c r="FU3107" s="488"/>
      <c r="FV3107" s="488"/>
      <c r="FW3107" s="488"/>
      <c r="FX3107" s="488"/>
      <c r="FY3107" s="488"/>
      <c r="FZ3107" s="488"/>
      <c r="GA3107" s="488"/>
      <c r="GB3107" s="488"/>
      <c r="GC3107" s="488"/>
      <c r="GD3107" s="488"/>
      <c r="GE3107" s="488"/>
      <c r="GF3107" s="488"/>
      <c r="GG3107" s="488"/>
      <c r="GH3107" s="488"/>
      <c r="GI3107" s="488"/>
      <c r="GJ3107" s="488"/>
      <c r="GK3107" s="488"/>
      <c r="GL3107" s="488"/>
      <c r="GM3107" s="488"/>
      <c r="GN3107" s="488"/>
      <c r="GO3107" s="488"/>
      <c r="GP3107" s="488"/>
      <c r="GQ3107" s="488"/>
      <c r="GR3107" s="488"/>
      <c r="GS3107" s="488"/>
      <c r="GT3107" s="488"/>
      <c r="GU3107" s="488"/>
      <c r="GV3107" s="488"/>
      <c r="GW3107" s="488"/>
      <c r="GX3107" s="488"/>
      <c r="GY3107" s="488"/>
      <c r="GZ3107" s="488"/>
      <c r="HA3107" s="488"/>
      <c r="HB3107" s="488"/>
      <c r="HC3107" s="488"/>
      <c r="HD3107" s="488"/>
      <c r="HE3107" s="488"/>
      <c r="HF3107" s="488"/>
      <c r="HG3107" s="488"/>
      <c r="HH3107" s="488"/>
      <c r="HI3107" s="488"/>
      <c r="HJ3107" s="488"/>
      <c r="HK3107" s="488"/>
      <c r="HL3107" s="488"/>
      <c r="HM3107" s="488"/>
      <c r="HN3107" s="488"/>
      <c r="HO3107" s="488"/>
      <c r="HP3107" s="488"/>
      <c r="HQ3107" s="488"/>
      <c r="HR3107" s="488"/>
      <c r="HS3107" s="488"/>
      <c r="HT3107" s="488"/>
      <c r="HU3107" s="488"/>
      <c r="HV3107" s="488"/>
      <c r="HW3107" s="488"/>
      <c r="HX3107" s="488"/>
      <c r="HY3107" s="488"/>
      <c r="HZ3107" s="488"/>
      <c r="IA3107" s="488"/>
      <c r="IB3107" s="488"/>
      <c r="IC3107" s="488"/>
      <c r="ID3107" s="488"/>
      <c r="IE3107" s="488"/>
      <c r="IF3107" s="488"/>
      <c r="IG3107" s="488"/>
      <c r="IH3107" s="488"/>
    </row>
    <row r="3108" spans="1:242" hidden="1" x14ac:dyDescent="0.25">
      <c r="B3108" s="266">
        <v>1401</v>
      </c>
      <c r="C3108" s="207">
        <v>44412</v>
      </c>
      <c r="D3108" s="206" t="s">
        <v>6103</v>
      </c>
      <c r="E3108" s="206"/>
      <c r="F3108" s="206" t="s">
        <v>4056</v>
      </c>
      <c r="G3108" s="208" t="s">
        <v>4020</v>
      </c>
      <c r="H3108" s="313"/>
      <c r="I3108" s="209">
        <v>700000</v>
      </c>
      <c r="J3108" s="444">
        <f t="shared" si="51"/>
        <v>22010000</v>
      </c>
      <c r="K3108" s="212" t="s">
        <v>3267</v>
      </c>
    </row>
    <row r="3109" spans="1:242" hidden="1" x14ac:dyDescent="0.25">
      <c r="B3109" s="266">
        <v>1402</v>
      </c>
      <c r="C3109" s="207">
        <v>44413</v>
      </c>
      <c r="D3109" s="206" t="s">
        <v>6123</v>
      </c>
      <c r="E3109" s="206" t="s">
        <v>6125</v>
      </c>
      <c r="F3109" s="206"/>
      <c r="G3109" s="208" t="s">
        <v>2951</v>
      </c>
      <c r="H3109" s="313"/>
      <c r="I3109" s="475">
        <v>800000</v>
      </c>
      <c r="J3109" s="444">
        <f t="shared" si="51"/>
        <v>21210000</v>
      </c>
      <c r="K3109" s="212" t="s">
        <v>6134</v>
      </c>
    </row>
    <row r="3110" spans="1:242" hidden="1" x14ac:dyDescent="0.25">
      <c r="B3110" s="266">
        <v>1403</v>
      </c>
      <c r="C3110" s="207">
        <v>44413</v>
      </c>
      <c r="D3110" s="206" t="s">
        <v>6104</v>
      </c>
      <c r="E3110" s="206"/>
      <c r="F3110" s="206" t="s">
        <v>4057</v>
      </c>
      <c r="G3110" s="208" t="s">
        <v>2320</v>
      </c>
      <c r="H3110" s="313"/>
      <c r="I3110" s="209">
        <v>1228095</v>
      </c>
      <c r="J3110" s="444">
        <f t="shared" si="51"/>
        <v>19981905</v>
      </c>
      <c r="K3110" s="212" t="s">
        <v>3267</v>
      </c>
    </row>
    <row r="3111" spans="1:242" hidden="1" x14ac:dyDescent="0.25">
      <c r="B3111" s="266">
        <v>1404</v>
      </c>
      <c r="C3111" s="207">
        <v>44414</v>
      </c>
      <c r="D3111" s="206" t="s">
        <v>6124</v>
      </c>
      <c r="E3111" s="206" t="s">
        <v>6126</v>
      </c>
      <c r="F3111" s="206"/>
      <c r="G3111" s="208" t="s">
        <v>1611</v>
      </c>
      <c r="H3111" s="313"/>
      <c r="I3111" s="475">
        <v>750000</v>
      </c>
      <c r="J3111" s="444">
        <f t="shared" si="51"/>
        <v>19231905</v>
      </c>
      <c r="K3111" s="212" t="s">
        <v>6176</v>
      </c>
    </row>
    <row r="3112" spans="1:242" hidden="1" x14ac:dyDescent="0.25">
      <c r="B3112" s="266">
        <v>1405</v>
      </c>
      <c r="C3112" s="207">
        <v>44414</v>
      </c>
      <c r="D3112" s="206" t="s">
        <v>6105</v>
      </c>
      <c r="E3112" s="206"/>
      <c r="F3112" s="206" t="s">
        <v>4058</v>
      </c>
      <c r="G3112" s="208" t="s">
        <v>4805</v>
      </c>
      <c r="H3112" s="313"/>
      <c r="I3112" s="209">
        <v>1160000</v>
      </c>
      <c r="J3112" s="444">
        <f t="shared" si="51"/>
        <v>18071905</v>
      </c>
      <c r="K3112" s="212" t="s">
        <v>3267</v>
      </c>
    </row>
    <row r="3113" spans="1:242" hidden="1" x14ac:dyDescent="0.25">
      <c r="B3113" s="266">
        <v>1406</v>
      </c>
      <c r="C3113" s="207">
        <v>44414</v>
      </c>
      <c r="D3113" s="206" t="s">
        <v>6106</v>
      </c>
      <c r="E3113" s="206"/>
      <c r="F3113" s="206" t="s">
        <v>4059</v>
      </c>
      <c r="G3113" s="208" t="s">
        <v>5868</v>
      </c>
      <c r="H3113" s="313"/>
      <c r="I3113" s="209">
        <v>600000</v>
      </c>
      <c r="J3113" s="444">
        <f t="shared" si="51"/>
        <v>17471905</v>
      </c>
      <c r="K3113" s="212" t="s">
        <v>3267</v>
      </c>
    </row>
    <row r="3114" spans="1:242" hidden="1" x14ac:dyDescent="0.25">
      <c r="B3114" s="266">
        <v>1407</v>
      </c>
      <c r="C3114" s="207">
        <v>44414</v>
      </c>
      <c r="D3114" s="206" t="s">
        <v>6107</v>
      </c>
      <c r="E3114" s="206"/>
      <c r="F3114" s="206" t="s">
        <v>4060</v>
      </c>
      <c r="G3114" s="208" t="s">
        <v>1816</v>
      </c>
      <c r="H3114" s="313"/>
      <c r="I3114" s="209">
        <v>1335000</v>
      </c>
      <c r="J3114" s="444">
        <f t="shared" si="51"/>
        <v>16136905</v>
      </c>
      <c r="K3114" s="212" t="s">
        <v>3267</v>
      </c>
    </row>
    <row r="3115" spans="1:242" hidden="1" x14ac:dyDescent="0.25">
      <c r="B3115" s="266">
        <v>1408</v>
      </c>
      <c r="C3115" s="207">
        <v>44415</v>
      </c>
      <c r="D3115" s="206" t="s">
        <v>6108</v>
      </c>
      <c r="E3115" s="206"/>
      <c r="F3115" s="206" t="s">
        <v>4061</v>
      </c>
      <c r="G3115" s="208" t="s">
        <v>1885</v>
      </c>
      <c r="H3115" s="313"/>
      <c r="I3115" s="209">
        <v>500000</v>
      </c>
      <c r="J3115" s="444">
        <f t="shared" si="51"/>
        <v>15636905</v>
      </c>
      <c r="K3115" s="212" t="s">
        <v>3267</v>
      </c>
    </row>
    <row r="3116" spans="1:242" hidden="1" x14ac:dyDescent="0.25">
      <c r="B3116" s="266">
        <v>1409</v>
      </c>
      <c r="C3116" s="207">
        <v>44415</v>
      </c>
      <c r="D3116" s="206" t="s">
        <v>6109</v>
      </c>
      <c r="E3116" s="206"/>
      <c r="F3116" s="206" t="s">
        <v>4096</v>
      </c>
      <c r="G3116" s="208" t="s">
        <v>5936</v>
      </c>
      <c r="H3116" s="313"/>
      <c r="I3116" s="209">
        <v>500000</v>
      </c>
      <c r="J3116" s="444">
        <f t="shared" si="51"/>
        <v>15136905</v>
      </c>
      <c r="K3116" s="212" t="s">
        <v>3267</v>
      </c>
    </row>
    <row r="3117" spans="1:242" hidden="1" x14ac:dyDescent="0.25">
      <c r="B3117" s="266">
        <v>1410</v>
      </c>
      <c r="C3117" s="207">
        <v>44415</v>
      </c>
      <c r="D3117" s="206" t="s">
        <v>6110</v>
      </c>
      <c r="E3117" s="206"/>
      <c r="F3117" s="206" t="s">
        <v>4097</v>
      </c>
      <c r="G3117" s="208" t="s">
        <v>1885</v>
      </c>
      <c r="H3117" s="313"/>
      <c r="I3117" s="209">
        <v>64700</v>
      </c>
      <c r="J3117" s="444">
        <f t="shared" si="51"/>
        <v>15072205</v>
      </c>
      <c r="K3117" s="212" t="s">
        <v>3267</v>
      </c>
    </row>
    <row r="3118" spans="1:242" hidden="1" x14ac:dyDescent="0.25">
      <c r="B3118" s="266">
        <v>1411</v>
      </c>
      <c r="C3118" s="207">
        <v>44415</v>
      </c>
      <c r="D3118" s="206" t="s">
        <v>6111</v>
      </c>
      <c r="E3118" s="206"/>
      <c r="F3118" s="206" t="s">
        <v>4098</v>
      </c>
      <c r="G3118" s="208" t="s">
        <v>1885</v>
      </c>
      <c r="H3118" s="313"/>
      <c r="I3118" s="209">
        <v>54500</v>
      </c>
      <c r="J3118" s="444">
        <f t="shared" si="51"/>
        <v>15017705</v>
      </c>
      <c r="K3118" s="212" t="s">
        <v>3267</v>
      </c>
    </row>
    <row r="3119" spans="1:242" hidden="1" x14ac:dyDescent="0.25">
      <c r="B3119" s="266">
        <v>1412</v>
      </c>
      <c r="C3119" s="207">
        <v>44415</v>
      </c>
      <c r="D3119" s="206" t="s">
        <v>6112</v>
      </c>
      <c r="E3119" s="206"/>
      <c r="F3119" s="206" t="s">
        <v>4099</v>
      </c>
      <c r="G3119" s="208" t="s">
        <v>1885</v>
      </c>
      <c r="H3119" s="313"/>
      <c r="I3119" s="209">
        <v>64900</v>
      </c>
      <c r="J3119" s="444">
        <f t="shared" si="51"/>
        <v>14952805</v>
      </c>
      <c r="K3119" s="212" t="s">
        <v>3267</v>
      </c>
    </row>
    <row r="3120" spans="1:242" hidden="1" x14ac:dyDescent="0.25">
      <c r="B3120" s="266">
        <v>1413</v>
      </c>
      <c r="C3120" s="207">
        <v>44415</v>
      </c>
      <c r="D3120" s="206" t="s">
        <v>6113</v>
      </c>
      <c r="E3120" s="206"/>
      <c r="F3120" s="206" t="s">
        <v>4100</v>
      </c>
      <c r="G3120" s="208" t="s">
        <v>1885</v>
      </c>
      <c r="H3120" s="313"/>
      <c r="I3120" s="209">
        <v>38700</v>
      </c>
      <c r="J3120" s="444">
        <f t="shared" si="51"/>
        <v>14914105</v>
      </c>
      <c r="K3120" s="212" t="s">
        <v>3267</v>
      </c>
    </row>
    <row r="3121" spans="1:242" hidden="1" x14ac:dyDescent="0.25">
      <c r="B3121" s="266">
        <v>1414</v>
      </c>
      <c r="C3121" s="207">
        <v>44415</v>
      </c>
      <c r="D3121" s="206" t="s">
        <v>6114</v>
      </c>
      <c r="E3121" s="206"/>
      <c r="F3121" s="206" t="s">
        <v>4101</v>
      </c>
      <c r="G3121" s="208" t="s">
        <v>1885</v>
      </c>
      <c r="H3121" s="313"/>
      <c r="I3121" s="209">
        <v>40700</v>
      </c>
      <c r="J3121" s="444">
        <f t="shared" si="51"/>
        <v>14873405</v>
      </c>
      <c r="K3121" s="212" t="s">
        <v>3267</v>
      </c>
    </row>
    <row r="3122" spans="1:242" hidden="1" x14ac:dyDescent="0.25">
      <c r="B3122" s="266">
        <v>1415</v>
      </c>
      <c r="C3122" s="207">
        <v>44415</v>
      </c>
      <c r="D3122" s="206" t="s">
        <v>6117</v>
      </c>
      <c r="E3122" s="206"/>
      <c r="F3122" s="206"/>
      <c r="G3122" s="208" t="s">
        <v>532</v>
      </c>
      <c r="H3122" s="313">
        <v>1500000</v>
      </c>
      <c r="I3122" s="209"/>
      <c r="J3122" s="444">
        <f t="shared" si="51"/>
        <v>16373405</v>
      </c>
      <c r="K3122" s="212" t="s">
        <v>6118</v>
      </c>
    </row>
    <row r="3123" spans="1:242" hidden="1" x14ac:dyDescent="0.25">
      <c r="B3123" s="266">
        <v>1416</v>
      </c>
      <c r="C3123" s="207">
        <v>44415</v>
      </c>
      <c r="D3123" s="206" t="s">
        <v>6115</v>
      </c>
      <c r="E3123" s="206"/>
      <c r="F3123" s="206" t="s">
        <v>4102</v>
      </c>
      <c r="G3123" s="208" t="s">
        <v>532</v>
      </c>
      <c r="H3123" s="313"/>
      <c r="I3123" s="209">
        <v>1825337</v>
      </c>
      <c r="J3123" s="444">
        <f t="shared" si="51"/>
        <v>14548068</v>
      </c>
      <c r="K3123" s="212" t="s">
        <v>3267</v>
      </c>
    </row>
    <row r="3124" spans="1:242" hidden="1" x14ac:dyDescent="0.25">
      <c r="B3124" s="266">
        <v>1417</v>
      </c>
      <c r="C3124" s="207">
        <v>44415</v>
      </c>
      <c r="D3124" s="206" t="s">
        <v>6119</v>
      </c>
      <c r="E3124" s="206"/>
      <c r="F3124" s="206" t="s">
        <v>4103</v>
      </c>
      <c r="G3124" s="208" t="s">
        <v>1885</v>
      </c>
      <c r="H3124" s="313"/>
      <c r="I3124" s="209">
        <v>54000</v>
      </c>
      <c r="J3124" s="444">
        <f t="shared" si="51"/>
        <v>14494068</v>
      </c>
      <c r="K3124" s="212" t="s">
        <v>3267</v>
      </c>
    </row>
    <row r="3125" spans="1:242" hidden="1" x14ac:dyDescent="0.25">
      <c r="B3125" s="266">
        <v>1418</v>
      </c>
      <c r="C3125" s="207">
        <v>44415</v>
      </c>
      <c r="D3125" s="206" t="s">
        <v>6120</v>
      </c>
      <c r="E3125" s="206"/>
      <c r="F3125" s="206" t="s">
        <v>4104</v>
      </c>
      <c r="G3125" s="208" t="s">
        <v>559</v>
      </c>
      <c r="H3125" s="313"/>
      <c r="I3125" s="209">
        <v>94000</v>
      </c>
      <c r="J3125" s="444">
        <f t="shared" si="51"/>
        <v>14400068</v>
      </c>
      <c r="K3125" s="212" t="s">
        <v>3267</v>
      </c>
    </row>
    <row r="3126" spans="1:242" hidden="1" x14ac:dyDescent="0.25">
      <c r="B3126" s="266">
        <v>1419</v>
      </c>
      <c r="C3126" s="207">
        <v>44415</v>
      </c>
      <c r="D3126" s="206" t="s">
        <v>6121</v>
      </c>
      <c r="E3126" s="206"/>
      <c r="F3126" s="206" t="s">
        <v>4105</v>
      </c>
      <c r="G3126" s="208" t="s">
        <v>420</v>
      </c>
      <c r="H3126" s="313"/>
      <c r="I3126" s="209">
        <v>919375</v>
      </c>
      <c r="J3126" s="444">
        <f t="shared" si="51"/>
        <v>13480693</v>
      </c>
      <c r="K3126" s="212" t="s">
        <v>3267</v>
      </c>
    </row>
    <row r="3127" spans="1:242" hidden="1" x14ac:dyDescent="0.25">
      <c r="B3127" s="266">
        <v>1420</v>
      </c>
      <c r="C3127" s="207">
        <v>44415</v>
      </c>
      <c r="D3127" s="206" t="s">
        <v>6122</v>
      </c>
      <c r="E3127" s="206"/>
      <c r="F3127" s="206" t="s">
        <v>4106</v>
      </c>
      <c r="G3127" s="208" t="s">
        <v>420</v>
      </c>
      <c r="H3127" s="313"/>
      <c r="I3127" s="209">
        <v>265600</v>
      </c>
      <c r="J3127" s="444">
        <f t="shared" si="51"/>
        <v>13215093</v>
      </c>
      <c r="K3127" s="212" t="s">
        <v>3267</v>
      </c>
    </row>
    <row r="3128" spans="1:242" s="566" customFormat="1" hidden="1" x14ac:dyDescent="0.25">
      <c r="A3128" s="488"/>
      <c r="B3128" s="266">
        <v>1421</v>
      </c>
      <c r="C3128" s="428">
        <v>44417</v>
      </c>
      <c r="D3128" s="429" t="s">
        <v>6127</v>
      </c>
      <c r="E3128" s="429"/>
      <c r="F3128" s="429"/>
      <c r="G3128" s="430"/>
      <c r="H3128" s="577">
        <v>9444907</v>
      </c>
      <c r="I3128" s="581"/>
      <c r="J3128" s="444">
        <f t="shared" si="51"/>
        <v>22660000</v>
      </c>
      <c r="K3128" s="426"/>
      <c r="L3128" s="530"/>
      <c r="M3128" s="488"/>
      <c r="N3128" s="530"/>
      <c r="O3128" s="530"/>
      <c r="P3128" s="530"/>
      <c r="Q3128" s="530"/>
      <c r="R3128" s="530"/>
      <c r="S3128" s="530"/>
      <c r="T3128" s="530"/>
      <c r="U3128" s="530"/>
      <c r="V3128" s="530"/>
      <c r="W3128" s="530"/>
      <c r="X3128" s="530"/>
      <c r="Y3128" s="530"/>
      <c r="Z3128" s="530"/>
      <c r="AA3128" s="530"/>
      <c r="AB3128" s="530"/>
      <c r="AC3128" s="530"/>
      <c r="AD3128" s="530"/>
      <c r="AE3128" s="530"/>
      <c r="AF3128" s="530"/>
      <c r="AG3128" s="530"/>
      <c r="AH3128" s="530"/>
      <c r="AI3128" s="530"/>
      <c r="AJ3128" s="488"/>
      <c r="AK3128" s="488"/>
      <c r="AL3128" s="488"/>
      <c r="AM3128" s="488"/>
      <c r="AN3128" s="488"/>
      <c r="AO3128" s="488"/>
      <c r="AP3128" s="488"/>
      <c r="AQ3128" s="488"/>
      <c r="AR3128" s="488"/>
      <c r="AS3128" s="488"/>
      <c r="AT3128" s="488"/>
      <c r="AU3128" s="488"/>
      <c r="AV3128" s="488"/>
      <c r="AW3128" s="488"/>
      <c r="AX3128" s="488"/>
      <c r="AY3128" s="488"/>
      <c r="AZ3128" s="488"/>
      <c r="BA3128" s="488"/>
      <c r="BB3128" s="488"/>
      <c r="BC3128" s="488"/>
      <c r="BD3128" s="488"/>
      <c r="BE3128" s="488"/>
      <c r="BF3128" s="488"/>
      <c r="BG3128" s="488"/>
      <c r="BH3128" s="488"/>
      <c r="BI3128" s="488"/>
      <c r="BJ3128" s="488"/>
      <c r="BK3128" s="488"/>
      <c r="BL3128" s="488"/>
      <c r="BM3128" s="488"/>
      <c r="BN3128" s="488"/>
      <c r="BO3128" s="488"/>
      <c r="BP3128" s="488"/>
      <c r="BQ3128" s="488"/>
      <c r="BR3128" s="488"/>
      <c r="BS3128" s="488"/>
      <c r="BT3128" s="488"/>
      <c r="BU3128" s="488"/>
      <c r="BV3128" s="488"/>
      <c r="BW3128" s="488"/>
      <c r="BX3128" s="488"/>
      <c r="BY3128" s="488"/>
      <c r="BZ3128" s="488"/>
      <c r="CA3128" s="488"/>
      <c r="CB3128" s="488"/>
      <c r="CC3128" s="488"/>
      <c r="CD3128" s="488"/>
      <c r="CE3128" s="488"/>
      <c r="CF3128" s="488"/>
      <c r="CG3128" s="488"/>
      <c r="CH3128" s="488"/>
      <c r="CI3128" s="488"/>
      <c r="CJ3128" s="488"/>
      <c r="CK3128" s="488"/>
      <c r="CL3128" s="488"/>
      <c r="CM3128" s="488"/>
      <c r="CN3128" s="488"/>
      <c r="CO3128" s="488"/>
      <c r="CP3128" s="488"/>
      <c r="CQ3128" s="488"/>
      <c r="CR3128" s="488"/>
      <c r="CS3128" s="488"/>
      <c r="CT3128" s="488"/>
      <c r="CU3128" s="488"/>
      <c r="CV3128" s="488"/>
      <c r="CW3128" s="488"/>
      <c r="CX3128" s="488"/>
      <c r="CY3128" s="488"/>
      <c r="CZ3128" s="488"/>
      <c r="DA3128" s="488"/>
      <c r="DB3128" s="488"/>
      <c r="DC3128" s="488"/>
      <c r="DD3128" s="488"/>
      <c r="DE3128" s="488"/>
      <c r="DF3128" s="488"/>
      <c r="DG3128" s="488"/>
      <c r="DH3128" s="488"/>
      <c r="DI3128" s="488"/>
      <c r="DJ3128" s="488"/>
      <c r="DK3128" s="488"/>
      <c r="DL3128" s="488"/>
      <c r="DM3128" s="488"/>
      <c r="DN3128" s="488"/>
      <c r="DO3128" s="488"/>
      <c r="DP3128" s="488"/>
      <c r="DQ3128" s="488"/>
      <c r="DR3128" s="488"/>
      <c r="DS3128" s="488"/>
      <c r="DT3128" s="488"/>
      <c r="DU3128" s="488"/>
      <c r="DV3128" s="488"/>
      <c r="DW3128" s="488"/>
      <c r="DX3128" s="488"/>
      <c r="DY3128" s="488"/>
      <c r="DZ3128" s="488"/>
      <c r="EA3128" s="488"/>
      <c r="EB3128" s="488"/>
      <c r="EC3128" s="488"/>
      <c r="ED3128" s="488"/>
      <c r="EE3128" s="488"/>
      <c r="EF3128" s="488"/>
      <c r="EG3128" s="488"/>
      <c r="EH3128" s="488"/>
      <c r="EI3128" s="488"/>
      <c r="EJ3128" s="488"/>
      <c r="EK3128" s="488"/>
      <c r="EL3128" s="488"/>
      <c r="EM3128" s="488"/>
      <c r="EN3128" s="488"/>
      <c r="EO3128" s="488"/>
      <c r="EP3128" s="488"/>
      <c r="EQ3128" s="488"/>
      <c r="ER3128" s="488"/>
      <c r="ES3128" s="488"/>
      <c r="ET3128" s="488"/>
      <c r="EU3128" s="488"/>
      <c r="EV3128" s="488"/>
      <c r="EW3128" s="488"/>
      <c r="EX3128" s="488"/>
      <c r="EY3128" s="488"/>
      <c r="EZ3128" s="488"/>
      <c r="FA3128" s="488"/>
      <c r="FB3128" s="488"/>
      <c r="FC3128" s="488"/>
      <c r="FD3128" s="488"/>
      <c r="FE3128" s="488"/>
      <c r="FF3128" s="488"/>
      <c r="FG3128" s="488"/>
      <c r="FH3128" s="488"/>
      <c r="FI3128" s="488"/>
      <c r="FJ3128" s="488"/>
      <c r="FK3128" s="488"/>
      <c r="FL3128" s="488"/>
      <c r="FM3128" s="488"/>
      <c r="FN3128" s="488"/>
      <c r="FO3128" s="488"/>
      <c r="FP3128" s="488"/>
      <c r="FQ3128" s="488"/>
      <c r="FR3128" s="488"/>
      <c r="FS3128" s="488"/>
      <c r="FT3128" s="488"/>
      <c r="FU3128" s="488"/>
      <c r="FV3128" s="488"/>
      <c r="FW3128" s="488"/>
      <c r="FX3128" s="488"/>
      <c r="FY3128" s="488"/>
      <c r="FZ3128" s="488"/>
      <c r="GA3128" s="488"/>
      <c r="GB3128" s="488"/>
      <c r="GC3128" s="488"/>
      <c r="GD3128" s="488"/>
      <c r="GE3128" s="488"/>
      <c r="GF3128" s="488"/>
      <c r="GG3128" s="488"/>
      <c r="GH3128" s="488"/>
      <c r="GI3128" s="488"/>
      <c r="GJ3128" s="488"/>
      <c r="GK3128" s="488"/>
      <c r="GL3128" s="488"/>
      <c r="GM3128" s="488"/>
      <c r="GN3128" s="488"/>
      <c r="GO3128" s="488"/>
      <c r="GP3128" s="488"/>
      <c r="GQ3128" s="488"/>
      <c r="GR3128" s="488"/>
      <c r="GS3128" s="488"/>
      <c r="GT3128" s="488"/>
      <c r="GU3128" s="488"/>
      <c r="GV3128" s="488"/>
      <c r="GW3128" s="488"/>
      <c r="GX3128" s="488"/>
      <c r="GY3128" s="488"/>
      <c r="GZ3128" s="488"/>
      <c r="HA3128" s="488"/>
      <c r="HB3128" s="488"/>
      <c r="HC3128" s="488"/>
      <c r="HD3128" s="488"/>
      <c r="HE3128" s="488"/>
      <c r="HF3128" s="488"/>
      <c r="HG3128" s="488"/>
      <c r="HH3128" s="488"/>
      <c r="HI3128" s="488"/>
      <c r="HJ3128" s="488"/>
      <c r="HK3128" s="488"/>
      <c r="HL3128" s="488"/>
      <c r="HM3128" s="488"/>
      <c r="HN3128" s="488"/>
      <c r="HO3128" s="488"/>
      <c r="HP3128" s="488"/>
      <c r="HQ3128" s="488"/>
      <c r="HR3128" s="488"/>
      <c r="HS3128" s="488"/>
      <c r="HT3128" s="488"/>
      <c r="HU3128" s="488"/>
      <c r="HV3128" s="488"/>
      <c r="HW3128" s="488"/>
      <c r="HX3128" s="488"/>
      <c r="HY3128" s="488"/>
      <c r="HZ3128" s="488"/>
      <c r="IA3128" s="488"/>
      <c r="IB3128" s="488"/>
      <c r="IC3128" s="488"/>
      <c r="ID3128" s="488"/>
      <c r="IE3128" s="488"/>
      <c r="IF3128" s="488"/>
      <c r="IG3128" s="488"/>
      <c r="IH3128" s="488"/>
    </row>
    <row r="3129" spans="1:242" s="566" customFormat="1" hidden="1" x14ac:dyDescent="0.25">
      <c r="A3129" s="488"/>
      <c r="B3129" s="266">
        <v>1422</v>
      </c>
      <c r="C3129" s="207">
        <v>44417</v>
      </c>
      <c r="D3129" s="206" t="s">
        <v>6154</v>
      </c>
      <c r="E3129" s="206" t="s">
        <v>6157</v>
      </c>
      <c r="F3129" s="429"/>
      <c r="G3129" s="208" t="s">
        <v>532</v>
      </c>
      <c r="H3129" s="577"/>
      <c r="I3129" s="475">
        <v>1500000</v>
      </c>
      <c r="J3129" s="444">
        <f t="shared" si="51"/>
        <v>21160000</v>
      </c>
      <c r="K3129" s="441" t="s">
        <v>6185</v>
      </c>
      <c r="L3129" s="530"/>
      <c r="M3129" s="488"/>
      <c r="N3129" s="530"/>
      <c r="O3129" s="530"/>
      <c r="P3129" s="530"/>
      <c r="Q3129" s="530"/>
      <c r="R3129" s="530"/>
      <c r="S3129" s="530"/>
      <c r="T3129" s="530"/>
      <c r="U3129" s="530"/>
      <c r="V3129" s="530"/>
      <c r="W3129" s="530"/>
      <c r="X3129" s="530"/>
      <c r="Y3129" s="530"/>
      <c r="Z3129" s="530"/>
      <c r="AA3129" s="530"/>
      <c r="AB3129" s="530"/>
      <c r="AC3129" s="530"/>
      <c r="AD3129" s="530"/>
      <c r="AE3129" s="530"/>
      <c r="AF3129" s="530"/>
      <c r="AG3129" s="530"/>
      <c r="AH3129" s="530"/>
      <c r="AI3129" s="530"/>
      <c r="AJ3129" s="488"/>
      <c r="AK3129" s="488"/>
      <c r="AL3129" s="488"/>
      <c r="AM3129" s="488"/>
      <c r="AN3129" s="488"/>
      <c r="AO3129" s="488"/>
      <c r="AP3129" s="488"/>
      <c r="AQ3129" s="488"/>
      <c r="AR3129" s="488"/>
      <c r="AS3129" s="488"/>
      <c r="AT3129" s="488"/>
      <c r="AU3129" s="488"/>
      <c r="AV3129" s="488"/>
      <c r="AW3129" s="488"/>
      <c r="AX3129" s="488"/>
      <c r="AY3129" s="488"/>
      <c r="AZ3129" s="488"/>
      <c r="BA3129" s="488"/>
      <c r="BB3129" s="488"/>
      <c r="BC3129" s="488"/>
      <c r="BD3129" s="488"/>
      <c r="BE3129" s="488"/>
      <c r="BF3129" s="488"/>
      <c r="BG3129" s="488"/>
      <c r="BH3129" s="488"/>
      <c r="BI3129" s="488"/>
      <c r="BJ3129" s="488"/>
      <c r="BK3129" s="488"/>
      <c r="BL3129" s="488"/>
      <c r="BM3129" s="488"/>
      <c r="BN3129" s="488"/>
      <c r="BO3129" s="488"/>
      <c r="BP3129" s="488"/>
      <c r="BQ3129" s="488"/>
      <c r="BR3129" s="488"/>
      <c r="BS3129" s="488"/>
      <c r="BT3129" s="488"/>
      <c r="BU3129" s="488"/>
      <c r="BV3129" s="488"/>
      <c r="BW3129" s="488"/>
      <c r="BX3129" s="488"/>
      <c r="BY3129" s="488"/>
      <c r="BZ3129" s="488"/>
      <c r="CA3129" s="488"/>
      <c r="CB3129" s="488"/>
      <c r="CC3129" s="488"/>
      <c r="CD3129" s="488"/>
      <c r="CE3129" s="488"/>
      <c r="CF3129" s="488"/>
      <c r="CG3129" s="488"/>
      <c r="CH3129" s="488"/>
      <c r="CI3129" s="488"/>
      <c r="CJ3129" s="488"/>
      <c r="CK3129" s="488"/>
      <c r="CL3129" s="488"/>
      <c r="CM3129" s="488"/>
      <c r="CN3129" s="488"/>
      <c r="CO3129" s="488"/>
      <c r="CP3129" s="488"/>
      <c r="CQ3129" s="488"/>
      <c r="CR3129" s="488"/>
      <c r="CS3129" s="488"/>
      <c r="CT3129" s="488"/>
      <c r="CU3129" s="488"/>
      <c r="CV3129" s="488"/>
      <c r="CW3129" s="488"/>
      <c r="CX3129" s="488"/>
      <c r="CY3129" s="488"/>
      <c r="CZ3129" s="488"/>
      <c r="DA3129" s="488"/>
      <c r="DB3129" s="488"/>
      <c r="DC3129" s="488"/>
      <c r="DD3129" s="488"/>
      <c r="DE3129" s="488"/>
      <c r="DF3129" s="488"/>
      <c r="DG3129" s="488"/>
      <c r="DH3129" s="488"/>
      <c r="DI3129" s="488"/>
      <c r="DJ3129" s="488"/>
      <c r="DK3129" s="488"/>
      <c r="DL3129" s="488"/>
      <c r="DM3129" s="488"/>
      <c r="DN3129" s="488"/>
      <c r="DO3129" s="488"/>
      <c r="DP3129" s="488"/>
      <c r="DQ3129" s="488"/>
      <c r="DR3129" s="488"/>
      <c r="DS3129" s="488"/>
      <c r="DT3129" s="488"/>
      <c r="DU3129" s="488"/>
      <c r="DV3129" s="488"/>
      <c r="DW3129" s="488"/>
      <c r="DX3129" s="488"/>
      <c r="DY3129" s="488"/>
      <c r="DZ3129" s="488"/>
      <c r="EA3129" s="488"/>
      <c r="EB3129" s="488"/>
      <c r="EC3129" s="488"/>
      <c r="ED3129" s="488"/>
      <c r="EE3129" s="488"/>
      <c r="EF3129" s="488"/>
      <c r="EG3129" s="488"/>
      <c r="EH3129" s="488"/>
      <c r="EI3129" s="488"/>
      <c r="EJ3129" s="488"/>
      <c r="EK3129" s="488"/>
      <c r="EL3129" s="488"/>
      <c r="EM3129" s="488"/>
      <c r="EN3129" s="488"/>
      <c r="EO3129" s="488"/>
      <c r="EP3129" s="488"/>
      <c r="EQ3129" s="488"/>
      <c r="ER3129" s="488"/>
      <c r="ES3129" s="488"/>
      <c r="ET3129" s="488"/>
      <c r="EU3129" s="488"/>
      <c r="EV3129" s="488"/>
      <c r="EW3129" s="488"/>
      <c r="EX3129" s="488"/>
      <c r="EY3129" s="488"/>
      <c r="EZ3129" s="488"/>
      <c r="FA3129" s="488"/>
      <c r="FB3129" s="488"/>
      <c r="FC3129" s="488"/>
      <c r="FD3129" s="488"/>
      <c r="FE3129" s="488"/>
      <c r="FF3129" s="488"/>
      <c r="FG3129" s="488"/>
      <c r="FH3129" s="488"/>
      <c r="FI3129" s="488"/>
      <c r="FJ3129" s="488"/>
      <c r="FK3129" s="488"/>
      <c r="FL3129" s="488"/>
      <c r="FM3129" s="488"/>
      <c r="FN3129" s="488"/>
      <c r="FO3129" s="488"/>
      <c r="FP3129" s="488"/>
      <c r="FQ3129" s="488"/>
      <c r="FR3129" s="488"/>
      <c r="FS3129" s="488"/>
      <c r="FT3129" s="488"/>
      <c r="FU3129" s="488"/>
      <c r="FV3129" s="488"/>
      <c r="FW3129" s="488"/>
      <c r="FX3129" s="488"/>
      <c r="FY3129" s="488"/>
      <c r="FZ3129" s="488"/>
      <c r="GA3129" s="488"/>
      <c r="GB3129" s="488"/>
      <c r="GC3129" s="488"/>
      <c r="GD3129" s="488"/>
      <c r="GE3129" s="488"/>
      <c r="GF3129" s="488"/>
      <c r="GG3129" s="488"/>
      <c r="GH3129" s="488"/>
      <c r="GI3129" s="488"/>
      <c r="GJ3129" s="488"/>
      <c r="GK3129" s="488"/>
      <c r="GL3129" s="488"/>
      <c r="GM3129" s="488"/>
      <c r="GN3129" s="488"/>
      <c r="GO3129" s="488"/>
      <c r="GP3129" s="488"/>
      <c r="GQ3129" s="488"/>
      <c r="GR3129" s="488"/>
      <c r="GS3129" s="488"/>
      <c r="GT3129" s="488"/>
      <c r="GU3129" s="488"/>
      <c r="GV3129" s="488"/>
      <c r="GW3129" s="488"/>
      <c r="GX3129" s="488"/>
      <c r="GY3129" s="488"/>
      <c r="GZ3129" s="488"/>
      <c r="HA3129" s="488"/>
      <c r="HB3129" s="488"/>
      <c r="HC3129" s="488"/>
      <c r="HD3129" s="488"/>
      <c r="HE3129" s="488"/>
      <c r="HF3129" s="488"/>
      <c r="HG3129" s="488"/>
      <c r="HH3129" s="488"/>
      <c r="HI3129" s="488"/>
      <c r="HJ3129" s="488"/>
      <c r="HK3129" s="488"/>
      <c r="HL3129" s="488"/>
      <c r="HM3129" s="488"/>
      <c r="HN3129" s="488"/>
      <c r="HO3129" s="488"/>
      <c r="HP3129" s="488"/>
      <c r="HQ3129" s="488"/>
      <c r="HR3129" s="488"/>
      <c r="HS3129" s="488"/>
      <c r="HT3129" s="488"/>
      <c r="HU3129" s="488"/>
      <c r="HV3129" s="488"/>
      <c r="HW3129" s="488"/>
      <c r="HX3129" s="488"/>
      <c r="HY3129" s="488"/>
      <c r="HZ3129" s="488"/>
      <c r="IA3129" s="488"/>
      <c r="IB3129" s="488"/>
      <c r="IC3129" s="488"/>
      <c r="ID3129" s="488"/>
      <c r="IE3129" s="488"/>
      <c r="IF3129" s="488"/>
      <c r="IG3129" s="488"/>
      <c r="IH3129" s="488"/>
    </row>
    <row r="3130" spans="1:242" hidden="1" x14ac:dyDescent="0.25">
      <c r="B3130" s="266">
        <v>1423</v>
      </c>
      <c r="C3130" s="207">
        <v>44418</v>
      </c>
      <c r="D3130" s="206" t="s">
        <v>6128</v>
      </c>
      <c r="E3130" s="206"/>
      <c r="F3130" s="206" t="s">
        <v>4107</v>
      </c>
      <c r="G3130" s="208" t="s">
        <v>4218</v>
      </c>
      <c r="H3130" s="313"/>
      <c r="I3130" s="209">
        <v>7700000</v>
      </c>
      <c r="J3130" s="444">
        <f t="shared" si="51"/>
        <v>13460000</v>
      </c>
      <c r="K3130" s="212" t="s">
        <v>3267</v>
      </c>
    </row>
    <row r="3131" spans="1:242" hidden="1" x14ac:dyDescent="0.25">
      <c r="B3131" s="266">
        <v>1424</v>
      </c>
      <c r="C3131" s="207">
        <v>44418</v>
      </c>
      <c r="D3131" s="206" t="s">
        <v>6129</v>
      </c>
      <c r="E3131" s="206"/>
      <c r="F3131" s="206" t="s">
        <v>4108</v>
      </c>
      <c r="G3131" s="208" t="s">
        <v>263</v>
      </c>
      <c r="H3131" s="313"/>
      <c r="I3131" s="209">
        <v>50000</v>
      </c>
      <c r="J3131" s="444">
        <f t="shared" si="51"/>
        <v>13410000</v>
      </c>
      <c r="K3131" s="441" t="s">
        <v>3267</v>
      </c>
    </row>
    <row r="3132" spans="1:242" hidden="1" x14ac:dyDescent="0.25">
      <c r="B3132" s="266">
        <v>1425</v>
      </c>
      <c r="C3132" s="207">
        <v>44418</v>
      </c>
      <c r="D3132" s="206" t="s">
        <v>6130</v>
      </c>
      <c r="E3132" s="206"/>
      <c r="F3132" s="206" t="s">
        <v>4109</v>
      </c>
      <c r="G3132" s="208" t="s">
        <v>6131</v>
      </c>
      <c r="H3132" s="313"/>
      <c r="I3132" s="209">
        <v>425000</v>
      </c>
      <c r="J3132" s="444">
        <f t="shared" si="51"/>
        <v>12985000</v>
      </c>
      <c r="K3132" s="441" t="s">
        <v>3267</v>
      </c>
    </row>
    <row r="3133" spans="1:242" hidden="1" x14ac:dyDescent="0.25">
      <c r="B3133" s="266">
        <v>1426</v>
      </c>
      <c r="C3133" s="207">
        <v>44418</v>
      </c>
      <c r="D3133" s="206" t="s">
        <v>6132</v>
      </c>
      <c r="E3133" s="206"/>
      <c r="F3133" s="206" t="s">
        <v>4135</v>
      </c>
      <c r="G3133" s="208" t="s">
        <v>420</v>
      </c>
      <c r="H3133" s="313"/>
      <c r="I3133" s="209">
        <v>1027150</v>
      </c>
      <c r="J3133" s="444">
        <f t="shared" si="51"/>
        <v>11957850</v>
      </c>
      <c r="K3133" s="441" t="s">
        <v>3267</v>
      </c>
    </row>
    <row r="3134" spans="1:242" hidden="1" x14ac:dyDescent="0.25">
      <c r="B3134" s="266">
        <v>1427</v>
      </c>
      <c r="C3134" s="207">
        <v>44419</v>
      </c>
      <c r="D3134" s="206" t="s">
        <v>6133</v>
      </c>
      <c r="E3134" s="206"/>
      <c r="F3134" s="206" t="s">
        <v>4137</v>
      </c>
      <c r="G3134" s="208" t="s">
        <v>2951</v>
      </c>
      <c r="H3134" s="313"/>
      <c r="I3134" s="209">
        <v>250025</v>
      </c>
      <c r="J3134" s="444">
        <f t="shared" si="51"/>
        <v>11707825</v>
      </c>
      <c r="K3134" s="441" t="s">
        <v>3267</v>
      </c>
    </row>
    <row r="3135" spans="1:242" hidden="1" x14ac:dyDescent="0.25">
      <c r="B3135" s="266">
        <v>1428</v>
      </c>
      <c r="C3135" s="207">
        <v>44419</v>
      </c>
      <c r="D3135" s="206" t="s">
        <v>6136</v>
      </c>
      <c r="E3135" s="206"/>
      <c r="F3135" s="206"/>
      <c r="G3135" s="208" t="s">
        <v>2320</v>
      </c>
      <c r="H3135" s="313">
        <v>800000</v>
      </c>
      <c r="I3135" s="209"/>
      <c r="J3135" s="444">
        <f t="shared" si="51"/>
        <v>12507825</v>
      </c>
      <c r="K3135" s="441" t="s">
        <v>6135</v>
      </c>
    </row>
    <row r="3136" spans="1:242" hidden="1" x14ac:dyDescent="0.25">
      <c r="B3136" s="266">
        <v>1429</v>
      </c>
      <c r="C3136" s="207">
        <v>44419</v>
      </c>
      <c r="D3136" s="206" t="s">
        <v>6137</v>
      </c>
      <c r="E3136" s="206"/>
      <c r="F3136" s="206" t="s">
        <v>4138</v>
      </c>
      <c r="G3136" s="208" t="s">
        <v>2320</v>
      </c>
      <c r="H3136" s="313"/>
      <c r="I3136" s="209">
        <v>1146000</v>
      </c>
      <c r="J3136" s="444">
        <f t="shared" si="51"/>
        <v>11361825</v>
      </c>
      <c r="K3136" s="441" t="s">
        <v>3267</v>
      </c>
    </row>
    <row r="3137" spans="2:11" s="511" customFormat="1" hidden="1" x14ac:dyDescent="0.25">
      <c r="B3137" s="266">
        <v>1430</v>
      </c>
      <c r="C3137" s="207">
        <v>44419</v>
      </c>
      <c r="D3137" s="206" t="s">
        <v>6138</v>
      </c>
      <c r="E3137" s="206"/>
      <c r="F3137" s="206" t="s">
        <v>4177</v>
      </c>
      <c r="G3137" s="208" t="s">
        <v>3690</v>
      </c>
      <c r="H3137" s="313"/>
      <c r="I3137" s="209">
        <v>63600</v>
      </c>
      <c r="J3137" s="444">
        <f t="shared" si="51"/>
        <v>11298225</v>
      </c>
      <c r="K3137" s="441" t="s">
        <v>3267</v>
      </c>
    </row>
    <row r="3138" spans="2:11" s="511" customFormat="1" hidden="1" x14ac:dyDescent="0.25">
      <c r="B3138" s="266">
        <v>1431</v>
      </c>
      <c r="C3138" s="207">
        <v>44419</v>
      </c>
      <c r="D3138" s="206" t="s">
        <v>6139</v>
      </c>
      <c r="E3138" s="206"/>
      <c r="F3138" s="206" t="s">
        <v>4143</v>
      </c>
      <c r="G3138" s="208" t="s">
        <v>1885</v>
      </c>
      <c r="H3138" s="313"/>
      <c r="I3138" s="209">
        <v>60300</v>
      </c>
      <c r="J3138" s="444">
        <f t="shared" si="51"/>
        <v>11237925</v>
      </c>
      <c r="K3138" s="441" t="s">
        <v>3267</v>
      </c>
    </row>
    <row r="3139" spans="2:11" s="511" customFormat="1" hidden="1" x14ac:dyDescent="0.25">
      <c r="B3139" s="266">
        <v>1432</v>
      </c>
      <c r="C3139" s="207">
        <v>44420</v>
      </c>
      <c r="D3139" s="206" t="s">
        <v>6155</v>
      </c>
      <c r="E3139" s="206" t="s">
        <v>6158</v>
      </c>
      <c r="F3139" s="206"/>
      <c r="G3139" s="208" t="s">
        <v>5418</v>
      </c>
      <c r="H3139" s="313"/>
      <c r="I3139" s="475">
        <v>1100000</v>
      </c>
      <c r="J3139" s="444">
        <f t="shared" si="51"/>
        <v>10137925</v>
      </c>
      <c r="K3139" s="441" t="s">
        <v>6215</v>
      </c>
    </row>
    <row r="3140" spans="2:11" s="511" customFormat="1" hidden="1" x14ac:dyDescent="0.25">
      <c r="B3140" s="266">
        <v>1433</v>
      </c>
      <c r="C3140" s="207">
        <v>44420</v>
      </c>
      <c r="D3140" s="206" t="s">
        <v>6156</v>
      </c>
      <c r="E3140" s="206" t="s">
        <v>6159</v>
      </c>
      <c r="F3140" s="206"/>
      <c r="G3140" s="208" t="s">
        <v>5418</v>
      </c>
      <c r="H3140" s="313"/>
      <c r="I3140" s="475">
        <v>690000</v>
      </c>
      <c r="J3140" s="444">
        <f t="shared" si="51"/>
        <v>9447925</v>
      </c>
      <c r="K3140" s="441" t="s">
        <v>6214</v>
      </c>
    </row>
    <row r="3141" spans="2:11" s="511" customFormat="1" hidden="1" x14ac:dyDescent="0.25">
      <c r="B3141" s="266">
        <v>1434</v>
      </c>
      <c r="C3141" s="207">
        <v>44422</v>
      </c>
      <c r="D3141" s="206" t="s">
        <v>6140</v>
      </c>
      <c r="E3141" s="206"/>
      <c r="F3141" s="206" t="s">
        <v>4146</v>
      </c>
      <c r="G3141" s="208" t="s">
        <v>1885</v>
      </c>
      <c r="H3141" s="313"/>
      <c r="I3141" s="209">
        <v>37800</v>
      </c>
      <c r="J3141" s="444">
        <f t="shared" si="51"/>
        <v>9410125</v>
      </c>
      <c r="K3141" s="441" t="s">
        <v>3267</v>
      </c>
    </row>
    <row r="3142" spans="2:11" s="511" customFormat="1" hidden="1" x14ac:dyDescent="0.25">
      <c r="B3142" s="266">
        <v>1435</v>
      </c>
      <c r="C3142" s="207">
        <v>44422</v>
      </c>
      <c r="D3142" s="206" t="s">
        <v>6141</v>
      </c>
      <c r="E3142" s="206"/>
      <c r="F3142" s="206" t="s">
        <v>4147</v>
      </c>
      <c r="G3142" s="208" t="s">
        <v>1885</v>
      </c>
      <c r="H3142" s="313"/>
      <c r="I3142" s="209">
        <v>91600</v>
      </c>
      <c r="J3142" s="444">
        <f t="shared" si="51"/>
        <v>9318525</v>
      </c>
      <c r="K3142" s="441" t="s">
        <v>3267</v>
      </c>
    </row>
    <row r="3143" spans="2:11" s="511" customFormat="1" hidden="1" x14ac:dyDescent="0.25">
      <c r="B3143" s="266">
        <v>1436</v>
      </c>
      <c r="C3143" s="207">
        <v>44422</v>
      </c>
      <c r="D3143" s="206" t="s">
        <v>6142</v>
      </c>
      <c r="E3143" s="206"/>
      <c r="F3143" s="206" t="s">
        <v>4136</v>
      </c>
      <c r="G3143" s="208" t="s">
        <v>6143</v>
      </c>
      <c r="H3143" s="313"/>
      <c r="I3143" s="209">
        <v>425000</v>
      </c>
      <c r="J3143" s="444">
        <f t="shared" si="51"/>
        <v>8893525</v>
      </c>
      <c r="K3143" s="441" t="s">
        <v>3267</v>
      </c>
    </row>
    <row r="3144" spans="2:11" s="511" customFormat="1" hidden="1" x14ac:dyDescent="0.25">
      <c r="B3144" s="266">
        <v>1437</v>
      </c>
      <c r="C3144" s="207">
        <v>44422</v>
      </c>
      <c r="D3144" s="206" t="s">
        <v>6144</v>
      </c>
      <c r="E3144" s="206"/>
      <c r="F3144" s="206" t="s">
        <v>4142</v>
      </c>
      <c r="G3144" s="208" t="s">
        <v>1110</v>
      </c>
      <c r="H3144" s="313"/>
      <c r="I3144" s="209">
        <v>90000</v>
      </c>
      <c r="J3144" s="444">
        <f t="shared" si="51"/>
        <v>8803525</v>
      </c>
      <c r="K3144" s="441" t="s">
        <v>3267</v>
      </c>
    </row>
    <row r="3145" spans="2:11" s="511" customFormat="1" hidden="1" x14ac:dyDescent="0.25">
      <c r="B3145" s="266">
        <v>1438</v>
      </c>
      <c r="C3145" s="207">
        <v>44422</v>
      </c>
      <c r="D3145" s="206" t="s">
        <v>6145</v>
      </c>
      <c r="E3145" s="206"/>
      <c r="F3145" s="206" t="s">
        <v>4148</v>
      </c>
      <c r="G3145" s="208" t="s">
        <v>263</v>
      </c>
      <c r="H3145" s="313"/>
      <c r="I3145" s="209">
        <v>133040</v>
      </c>
      <c r="J3145" s="444">
        <f t="shared" si="51"/>
        <v>8670485</v>
      </c>
      <c r="K3145" s="441" t="s">
        <v>3267</v>
      </c>
    </row>
    <row r="3146" spans="2:11" s="511" customFormat="1" hidden="1" x14ac:dyDescent="0.25">
      <c r="B3146" s="266">
        <v>1439</v>
      </c>
      <c r="C3146" s="207">
        <v>44422</v>
      </c>
      <c r="D3146" s="206" t="s">
        <v>6147</v>
      </c>
      <c r="E3146" s="206"/>
      <c r="F3146" s="206"/>
      <c r="G3146" s="208" t="s">
        <v>561</v>
      </c>
      <c r="H3146" s="313">
        <v>790000</v>
      </c>
      <c r="I3146" s="209"/>
      <c r="J3146" s="444">
        <f t="shared" si="51"/>
        <v>9460485</v>
      </c>
      <c r="K3146" s="441" t="s">
        <v>6118</v>
      </c>
    </row>
    <row r="3147" spans="2:11" s="511" customFormat="1" hidden="1" x14ac:dyDescent="0.25">
      <c r="B3147" s="266">
        <v>1440</v>
      </c>
      <c r="C3147" s="207">
        <v>44422</v>
      </c>
      <c r="D3147" s="206" t="s">
        <v>6148</v>
      </c>
      <c r="E3147" s="206"/>
      <c r="F3147" s="206" t="s">
        <v>4149</v>
      </c>
      <c r="G3147" s="208" t="s">
        <v>561</v>
      </c>
      <c r="H3147" s="313"/>
      <c r="I3147" s="209">
        <v>707927</v>
      </c>
      <c r="J3147" s="444">
        <f t="shared" si="51"/>
        <v>8752558</v>
      </c>
      <c r="K3147" s="441" t="s">
        <v>3267</v>
      </c>
    </row>
    <row r="3148" spans="2:11" s="511" customFormat="1" hidden="1" x14ac:dyDescent="0.25">
      <c r="B3148" s="266">
        <v>1441</v>
      </c>
      <c r="C3148" s="207">
        <v>44422</v>
      </c>
      <c r="D3148" s="206" t="s">
        <v>6149</v>
      </c>
      <c r="E3148" s="206"/>
      <c r="F3148" s="206" t="s">
        <v>4169</v>
      </c>
      <c r="G3148" s="208" t="s">
        <v>5936</v>
      </c>
      <c r="H3148" s="313"/>
      <c r="I3148" s="209">
        <v>530000</v>
      </c>
      <c r="J3148" s="444">
        <f t="shared" si="51"/>
        <v>8222558</v>
      </c>
      <c r="K3148" s="441" t="s">
        <v>3267</v>
      </c>
    </row>
    <row r="3149" spans="2:11" s="511" customFormat="1" hidden="1" x14ac:dyDescent="0.25">
      <c r="B3149" s="266">
        <v>1442</v>
      </c>
      <c r="C3149" s="207">
        <v>44422</v>
      </c>
      <c r="D3149" s="206" t="s">
        <v>6150</v>
      </c>
      <c r="E3149" s="206"/>
      <c r="F3149" s="206" t="s">
        <v>4170</v>
      </c>
      <c r="G3149" s="208" t="s">
        <v>4218</v>
      </c>
      <c r="H3149" s="313"/>
      <c r="I3149" s="209">
        <v>495750</v>
      </c>
      <c r="J3149" s="444">
        <f t="shared" si="51"/>
        <v>7726808</v>
      </c>
      <c r="K3149" s="441" t="s">
        <v>3267</v>
      </c>
    </row>
    <row r="3150" spans="2:11" s="511" customFormat="1" hidden="1" x14ac:dyDescent="0.25">
      <c r="B3150" s="266">
        <v>1443</v>
      </c>
      <c r="C3150" s="207">
        <v>44422</v>
      </c>
      <c r="D3150" s="206" t="s">
        <v>6151</v>
      </c>
      <c r="E3150" s="206"/>
      <c r="F3150" s="206" t="s">
        <v>4150</v>
      </c>
      <c r="G3150" s="208" t="s">
        <v>4218</v>
      </c>
      <c r="H3150" s="313"/>
      <c r="I3150" s="209">
        <v>540000</v>
      </c>
      <c r="J3150" s="444">
        <f t="shared" si="51"/>
        <v>7186808</v>
      </c>
      <c r="K3150" s="441" t="s">
        <v>3267</v>
      </c>
    </row>
    <row r="3151" spans="2:11" s="511" customFormat="1" hidden="1" x14ac:dyDescent="0.25">
      <c r="B3151" s="266">
        <v>1444</v>
      </c>
      <c r="C3151" s="207">
        <v>44422</v>
      </c>
      <c r="D3151" s="206" t="s">
        <v>6152</v>
      </c>
      <c r="E3151" s="206" t="s">
        <v>6160</v>
      </c>
      <c r="F3151" s="206"/>
      <c r="G3151" s="208" t="s">
        <v>1110</v>
      </c>
      <c r="H3151" s="313"/>
      <c r="I3151" s="475">
        <v>128000</v>
      </c>
      <c r="J3151" s="444">
        <f t="shared" si="51"/>
        <v>7058808</v>
      </c>
      <c r="K3151" s="441" t="s">
        <v>6190</v>
      </c>
    </row>
    <row r="3152" spans="2:11" s="511" customFormat="1" hidden="1" x14ac:dyDescent="0.25">
      <c r="B3152" s="266">
        <v>1445</v>
      </c>
      <c r="C3152" s="207">
        <v>44422</v>
      </c>
      <c r="D3152" s="206" t="s">
        <v>6153</v>
      </c>
      <c r="E3152" s="206" t="s">
        <v>6161</v>
      </c>
      <c r="F3152" s="206"/>
      <c r="G3152" s="208" t="s">
        <v>1964</v>
      </c>
      <c r="H3152" s="313"/>
      <c r="I3152" s="475">
        <v>2100000</v>
      </c>
      <c r="J3152" s="444">
        <f t="shared" si="51"/>
        <v>4958808</v>
      </c>
      <c r="K3152" s="441" t="s">
        <v>6225</v>
      </c>
    </row>
    <row r="3153" spans="1:242" s="566" customFormat="1" hidden="1" x14ac:dyDescent="0.25">
      <c r="A3153" s="488"/>
      <c r="B3153" s="266">
        <v>1446</v>
      </c>
      <c r="C3153" s="428">
        <v>44424</v>
      </c>
      <c r="D3153" s="429" t="s">
        <v>6162</v>
      </c>
      <c r="E3153" s="429"/>
      <c r="F3153" s="429"/>
      <c r="G3153" s="430"/>
      <c r="H3153" s="577">
        <v>13773192</v>
      </c>
      <c r="I3153" s="581"/>
      <c r="J3153" s="444">
        <f t="shared" si="51"/>
        <v>18732000</v>
      </c>
      <c r="K3153" s="485" t="s">
        <v>3695</v>
      </c>
      <c r="L3153" s="530"/>
      <c r="M3153" s="488"/>
      <c r="N3153" s="530"/>
      <c r="O3153" s="530"/>
      <c r="P3153" s="530"/>
      <c r="Q3153" s="530"/>
      <c r="R3153" s="530"/>
      <c r="S3153" s="530"/>
      <c r="T3153" s="530"/>
      <c r="U3153" s="530"/>
      <c r="V3153" s="530"/>
      <c r="W3153" s="530"/>
      <c r="X3153" s="530"/>
      <c r="Y3153" s="530"/>
      <c r="Z3153" s="530"/>
      <c r="AA3153" s="530"/>
      <c r="AB3153" s="530"/>
      <c r="AC3153" s="530"/>
      <c r="AD3153" s="530"/>
      <c r="AE3153" s="530"/>
      <c r="AF3153" s="530"/>
      <c r="AG3153" s="530"/>
      <c r="AH3153" s="530"/>
      <c r="AI3153" s="530"/>
      <c r="AJ3153" s="488"/>
      <c r="AK3153" s="488"/>
      <c r="AL3153" s="488"/>
      <c r="AM3153" s="488"/>
      <c r="AN3153" s="488"/>
      <c r="AO3153" s="488"/>
      <c r="AP3153" s="488"/>
      <c r="AQ3153" s="488"/>
      <c r="AR3153" s="488"/>
      <c r="AS3153" s="488"/>
      <c r="AT3153" s="488"/>
      <c r="AU3153" s="488"/>
      <c r="AV3153" s="488"/>
      <c r="AW3153" s="488"/>
      <c r="AX3153" s="488"/>
      <c r="AY3153" s="488"/>
      <c r="AZ3153" s="488"/>
      <c r="BA3153" s="488"/>
      <c r="BB3153" s="488"/>
      <c r="BC3153" s="488"/>
      <c r="BD3153" s="488"/>
      <c r="BE3153" s="488"/>
      <c r="BF3153" s="488"/>
      <c r="BG3153" s="488"/>
      <c r="BH3153" s="488"/>
      <c r="BI3153" s="488"/>
      <c r="BJ3153" s="488"/>
      <c r="BK3153" s="488"/>
      <c r="BL3153" s="488"/>
      <c r="BM3153" s="488"/>
      <c r="BN3153" s="488"/>
      <c r="BO3153" s="488"/>
      <c r="BP3153" s="488"/>
      <c r="BQ3153" s="488"/>
      <c r="BR3153" s="488"/>
      <c r="BS3153" s="488"/>
      <c r="BT3153" s="488"/>
      <c r="BU3153" s="488"/>
      <c r="BV3153" s="488"/>
      <c r="BW3153" s="488"/>
      <c r="BX3153" s="488"/>
      <c r="BY3153" s="488"/>
      <c r="BZ3153" s="488"/>
      <c r="CA3153" s="488"/>
      <c r="CB3153" s="488"/>
      <c r="CC3153" s="488"/>
      <c r="CD3153" s="488"/>
      <c r="CE3153" s="488"/>
      <c r="CF3153" s="488"/>
      <c r="CG3153" s="488"/>
      <c r="CH3153" s="488"/>
      <c r="CI3153" s="488"/>
      <c r="CJ3153" s="488"/>
      <c r="CK3153" s="488"/>
      <c r="CL3153" s="488"/>
      <c r="CM3153" s="488"/>
      <c r="CN3153" s="488"/>
      <c r="CO3153" s="488"/>
      <c r="CP3153" s="488"/>
      <c r="CQ3153" s="488"/>
      <c r="CR3153" s="488"/>
      <c r="CS3153" s="488"/>
      <c r="CT3153" s="488"/>
      <c r="CU3153" s="488"/>
      <c r="CV3153" s="488"/>
      <c r="CW3153" s="488"/>
      <c r="CX3153" s="488"/>
      <c r="CY3153" s="488"/>
      <c r="CZ3153" s="488"/>
      <c r="DA3153" s="488"/>
      <c r="DB3153" s="488"/>
      <c r="DC3153" s="488"/>
      <c r="DD3153" s="488"/>
      <c r="DE3153" s="488"/>
      <c r="DF3153" s="488"/>
      <c r="DG3153" s="488"/>
      <c r="DH3153" s="488"/>
      <c r="DI3153" s="488"/>
      <c r="DJ3153" s="488"/>
      <c r="DK3153" s="488"/>
      <c r="DL3153" s="488"/>
      <c r="DM3153" s="488"/>
      <c r="DN3153" s="488"/>
      <c r="DO3153" s="488"/>
      <c r="DP3153" s="488"/>
      <c r="DQ3153" s="488"/>
      <c r="DR3153" s="488"/>
      <c r="DS3153" s="488"/>
      <c r="DT3153" s="488"/>
      <c r="DU3153" s="488"/>
      <c r="DV3153" s="488"/>
      <c r="DW3153" s="488"/>
      <c r="DX3153" s="488"/>
      <c r="DY3153" s="488"/>
      <c r="DZ3153" s="488"/>
      <c r="EA3153" s="488"/>
      <c r="EB3153" s="488"/>
      <c r="EC3153" s="488"/>
      <c r="ED3153" s="488"/>
      <c r="EE3153" s="488"/>
      <c r="EF3153" s="488"/>
      <c r="EG3153" s="488"/>
      <c r="EH3153" s="488"/>
      <c r="EI3153" s="488"/>
      <c r="EJ3153" s="488"/>
      <c r="EK3153" s="488"/>
      <c r="EL3153" s="488"/>
      <c r="EM3153" s="488"/>
      <c r="EN3153" s="488"/>
      <c r="EO3153" s="488"/>
      <c r="EP3153" s="488"/>
      <c r="EQ3153" s="488"/>
      <c r="ER3153" s="488"/>
      <c r="ES3153" s="488"/>
      <c r="ET3153" s="488"/>
      <c r="EU3153" s="488"/>
      <c r="EV3153" s="488"/>
      <c r="EW3153" s="488"/>
      <c r="EX3153" s="488"/>
      <c r="EY3153" s="488"/>
      <c r="EZ3153" s="488"/>
      <c r="FA3153" s="488"/>
      <c r="FB3153" s="488"/>
      <c r="FC3153" s="488"/>
      <c r="FD3153" s="488"/>
      <c r="FE3153" s="488"/>
      <c r="FF3153" s="488"/>
      <c r="FG3153" s="488"/>
      <c r="FH3153" s="488"/>
      <c r="FI3153" s="488"/>
      <c r="FJ3153" s="488"/>
      <c r="FK3153" s="488"/>
      <c r="FL3153" s="488"/>
      <c r="FM3153" s="488"/>
      <c r="FN3153" s="488"/>
      <c r="FO3153" s="488"/>
      <c r="FP3153" s="488"/>
      <c r="FQ3153" s="488"/>
      <c r="FR3153" s="488"/>
      <c r="FS3153" s="488"/>
      <c r="FT3153" s="488"/>
      <c r="FU3153" s="488"/>
      <c r="FV3153" s="488"/>
      <c r="FW3153" s="488"/>
      <c r="FX3153" s="488"/>
      <c r="FY3153" s="488"/>
      <c r="FZ3153" s="488"/>
      <c r="GA3153" s="488"/>
      <c r="GB3153" s="488"/>
      <c r="GC3153" s="488"/>
      <c r="GD3153" s="488"/>
      <c r="GE3153" s="488"/>
      <c r="GF3153" s="488"/>
      <c r="GG3153" s="488"/>
      <c r="GH3153" s="488"/>
      <c r="GI3153" s="488"/>
      <c r="GJ3153" s="488"/>
      <c r="GK3153" s="488"/>
      <c r="GL3153" s="488"/>
      <c r="GM3153" s="488"/>
      <c r="GN3153" s="488"/>
      <c r="GO3153" s="488"/>
      <c r="GP3153" s="488"/>
      <c r="GQ3153" s="488"/>
      <c r="GR3153" s="488"/>
      <c r="GS3153" s="488"/>
      <c r="GT3153" s="488"/>
      <c r="GU3153" s="488"/>
      <c r="GV3153" s="488"/>
      <c r="GW3153" s="488"/>
      <c r="GX3153" s="488"/>
      <c r="GY3153" s="488"/>
      <c r="GZ3153" s="488"/>
      <c r="HA3153" s="488"/>
      <c r="HB3153" s="488"/>
      <c r="HC3153" s="488"/>
      <c r="HD3153" s="488"/>
      <c r="HE3153" s="488"/>
      <c r="HF3153" s="488"/>
      <c r="HG3153" s="488"/>
      <c r="HH3153" s="488"/>
      <c r="HI3153" s="488"/>
      <c r="HJ3153" s="488"/>
      <c r="HK3153" s="488"/>
      <c r="HL3153" s="488"/>
      <c r="HM3153" s="488"/>
      <c r="HN3153" s="488"/>
      <c r="HO3153" s="488"/>
      <c r="HP3153" s="488"/>
      <c r="HQ3153" s="488"/>
      <c r="HR3153" s="488"/>
      <c r="HS3153" s="488"/>
      <c r="HT3153" s="488"/>
      <c r="HU3153" s="488"/>
      <c r="HV3153" s="488"/>
      <c r="HW3153" s="488"/>
      <c r="HX3153" s="488"/>
      <c r="HY3153" s="488"/>
      <c r="HZ3153" s="488"/>
      <c r="IA3153" s="488"/>
      <c r="IB3153" s="488"/>
      <c r="IC3153" s="488"/>
      <c r="ID3153" s="488"/>
      <c r="IE3153" s="488"/>
      <c r="IF3153" s="488"/>
      <c r="IG3153" s="488"/>
      <c r="IH3153" s="488"/>
    </row>
    <row r="3154" spans="1:242" hidden="1" x14ac:dyDescent="0.25">
      <c r="B3154" s="266">
        <v>1447</v>
      </c>
      <c r="C3154" s="207">
        <v>44424</v>
      </c>
      <c r="D3154" s="206" t="s">
        <v>6163</v>
      </c>
      <c r="E3154" s="206"/>
      <c r="F3154" s="206"/>
      <c r="G3154" s="208" t="s">
        <v>1110</v>
      </c>
      <c r="H3154" s="313">
        <v>128000</v>
      </c>
      <c r="I3154" s="209"/>
      <c r="J3154" s="444">
        <f t="shared" si="51"/>
        <v>18860000</v>
      </c>
      <c r="K3154" s="441" t="s">
        <v>6183</v>
      </c>
    </row>
    <row r="3155" spans="1:242" hidden="1" x14ac:dyDescent="0.25">
      <c r="B3155" s="266">
        <v>1448</v>
      </c>
      <c r="C3155" s="207">
        <v>44424</v>
      </c>
      <c r="D3155" s="206" t="s">
        <v>6164</v>
      </c>
      <c r="E3155" s="206"/>
      <c r="F3155" s="206" t="s">
        <v>4151</v>
      </c>
      <c r="G3155" s="208" t="s">
        <v>1110</v>
      </c>
      <c r="H3155" s="313"/>
      <c r="I3155" s="209">
        <v>128000</v>
      </c>
      <c r="J3155" s="444">
        <f t="shared" si="51"/>
        <v>18732000</v>
      </c>
      <c r="K3155" s="441" t="s">
        <v>3267</v>
      </c>
    </row>
    <row r="3156" spans="1:242" hidden="1" x14ac:dyDescent="0.25">
      <c r="B3156" s="266">
        <v>1449</v>
      </c>
      <c r="C3156" s="207">
        <v>44426</v>
      </c>
      <c r="D3156" s="206" t="s">
        <v>6165</v>
      </c>
      <c r="E3156" s="206"/>
      <c r="F3156" s="206" t="s">
        <v>4152</v>
      </c>
      <c r="G3156" s="208" t="s">
        <v>5868</v>
      </c>
      <c r="H3156" s="313"/>
      <c r="I3156" s="209">
        <v>103000</v>
      </c>
      <c r="J3156" s="444">
        <f t="shared" si="51"/>
        <v>18629000</v>
      </c>
      <c r="K3156" s="441" t="s">
        <v>3267</v>
      </c>
    </row>
    <row r="3157" spans="1:242" hidden="1" x14ac:dyDescent="0.25">
      <c r="B3157" s="266">
        <v>1450</v>
      </c>
      <c r="C3157" s="207">
        <v>44426</v>
      </c>
      <c r="D3157" s="206" t="s">
        <v>6166</v>
      </c>
      <c r="E3157" s="206"/>
      <c r="F3157" s="206" t="s">
        <v>4153</v>
      </c>
      <c r="G3157" s="208" t="s">
        <v>4804</v>
      </c>
      <c r="H3157" s="313"/>
      <c r="I3157" s="209">
        <v>220000</v>
      </c>
      <c r="J3157" s="444">
        <f t="shared" si="51"/>
        <v>18409000</v>
      </c>
      <c r="K3157" s="441" t="s">
        <v>3267</v>
      </c>
    </row>
    <row r="3158" spans="1:242" hidden="1" x14ac:dyDescent="0.25">
      <c r="B3158" s="266">
        <v>1451</v>
      </c>
      <c r="C3158" s="207">
        <v>44426</v>
      </c>
      <c r="D3158" s="206" t="s">
        <v>6167</v>
      </c>
      <c r="E3158" s="206"/>
      <c r="F3158" s="206" t="s">
        <v>4154</v>
      </c>
      <c r="G3158" s="208" t="s">
        <v>6168</v>
      </c>
      <c r="H3158" s="313"/>
      <c r="I3158" s="209">
        <v>1266000</v>
      </c>
      <c r="J3158" s="444">
        <f t="shared" si="51"/>
        <v>17143000</v>
      </c>
      <c r="K3158" s="441" t="s">
        <v>3267</v>
      </c>
    </row>
    <row r="3159" spans="1:242" hidden="1" x14ac:dyDescent="0.25">
      <c r="B3159" s="266">
        <v>1452</v>
      </c>
      <c r="C3159" s="207">
        <v>44426</v>
      </c>
      <c r="D3159" s="206" t="s">
        <v>6169</v>
      </c>
      <c r="E3159" s="206"/>
      <c r="F3159" s="206" t="s">
        <v>4155</v>
      </c>
      <c r="G3159" s="208" t="s">
        <v>4805</v>
      </c>
      <c r="H3159" s="313"/>
      <c r="I3159" s="209">
        <v>5334700</v>
      </c>
      <c r="J3159" s="444">
        <f t="shared" si="51"/>
        <v>11808300</v>
      </c>
      <c r="K3159" s="441" t="s">
        <v>3267</v>
      </c>
    </row>
    <row r="3160" spans="1:242" hidden="1" x14ac:dyDescent="0.25">
      <c r="B3160" s="266">
        <v>1453</v>
      </c>
      <c r="C3160" s="207">
        <v>44426</v>
      </c>
      <c r="D3160" s="206" t="s">
        <v>6170</v>
      </c>
      <c r="E3160" s="206"/>
      <c r="F3160" s="206" t="s">
        <v>4156</v>
      </c>
      <c r="G3160" s="208" t="s">
        <v>420</v>
      </c>
      <c r="H3160" s="313"/>
      <c r="I3160" s="209">
        <v>1243557</v>
      </c>
      <c r="J3160" s="444">
        <f t="shared" si="51"/>
        <v>10564743</v>
      </c>
      <c r="K3160" s="441" t="s">
        <v>3267</v>
      </c>
    </row>
    <row r="3161" spans="1:242" hidden="1" x14ac:dyDescent="0.25">
      <c r="B3161" s="266">
        <v>1454</v>
      </c>
      <c r="C3161" s="207">
        <v>44428</v>
      </c>
      <c r="D3161" s="206" t="s">
        <v>6171</v>
      </c>
      <c r="E3161" s="206"/>
      <c r="F3161" s="206" t="s">
        <v>4157</v>
      </c>
      <c r="G3161" s="208" t="s">
        <v>5401</v>
      </c>
      <c r="H3161" s="313"/>
      <c r="I3161" s="209">
        <v>461000</v>
      </c>
      <c r="J3161" s="444">
        <f t="shared" si="51"/>
        <v>10103743</v>
      </c>
      <c r="K3161" s="441" t="s">
        <v>3267</v>
      </c>
    </row>
    <row r="3162" spans="1:242" hidden="1" x14ac:dyDescent="0.25">
      <c r="B3162" s="266">
        <v>1455</v>
      </c>
      <c r="C3162" s="207">
        <v>44428</v>
      </c>
      <c r="D3162" s="206" t="s">
        <v>6172</v>
      </c>
      <c r="E3162" s="206"/>
      <c r="F3162" s="206" t="s">
        <v>4188</v>
      </c>
      <c r="G3162" s="208" t="s">
        <v>3690</v>
      </c>
      <c r="H3162" s="313"/>
      <c r="I3162" s="209">
        <v>141200</v>
      </c>
      <c r="J3162" s="444">
        <f t="shared" si="51"/>
        <v>9962543</v>
      </c>
      <c r="K3162" s="441" t="s">
        <v>3267</v>
      </c>
    </row>
    <row r="3163" spans="1:242" hidden="1" x14ac:dyDescent="0.25">
      <c r="B3163" s="266">
        <v>1456</v>
      </c>
      <c r="C3163" s="207">
        <v>44428</v>
      </c>
      <c r="D3163" s="206" t="s">
        <v>6173</v>
      </c>
      <c r="E3163" s="206"/>
      <c r="F3163" s="206" t="s">
        <v>4221</v>
      </c>
      <c r="G3163" s="208" t="s">
        <v>1885</v>
      </c>
      <c r="H3163" s="313"/>
      <c r="I3163" s="209">
        <v>82500</v>
      </c>
      <c r="J3163" s="444">
        <f t="shared" si="51"/>
        <v>9880043</v>
      </c>
      <c r="K3163" s="441" t="s">
        <v>3267</v>
      </c>
    </row>
    <row r="3164" spans="1:242" hidden="1" x14ac:dyDescent="0.25">
      <c r="B3164" s="266">
        <v>1457</v>
      </c>
      <c r="C3164" s="207">
        <v>44428</v>
      </c>
      <c r="D3164" s="206" t="s">
        <v>6174</v>
      </c>
      <c r="E3164" s="206"/>
      <c r="F3164" s="206" t="s">
        <v>4222</v>
      </c>
      <c r="G3164" s="208" t="s">
        <v>1885</v>
      </c>
      <c r="H3164" s="313"/>
      <c r="I3164" s="209">
        <v>70000</v>
      </c>
      <c r="J3164" s="444">
        <f t="shared" si="51"/>
        <v>9810043</v>
      </c>
      <c r="K3164" s="441" t="s">
        <v>3267</v>
      </c>
    </row>
    <row r="3165" spans="1:242" hidden="1" x14ac:dyDescent="0.25">
      <c r="B3165" s="266">
        <v>1458</v>
      </c>
      <c r="C3165" s="207">
        <v>44428</v>
      </c>
      <c r="D3165" s="206" t="s">
        <v>6175</v>
      </c>
      <c r="E3165" s="206"/>
      <c r="F3165" s="206" t="s">
        <v>4203</v>
      </c>
      <c r="G3165" s="208" t="s">
        <v>1885</v>
      </c>
      <c r="H3165" s="313"/>
      <c r="I3165" s="209">
        <v>78700</v>
      </c>
      <c r="J3165" s="444">
        <f t="shared" si="51"/>
        <v>9731343</v>
      </c>
      <c r="K3165" s="441" t="s">
        <v>3267</v>
      </c>
    </row>
    <row r="3166" spans="1:242" hidden="1" x14ac:dyDescent="0.25">
      <c r="B3166" s="266">
        <v>1459</v>
      </c>
      <c r="C3166" s="207">
        <v>44428</v>
      </c>
      <c r="D3166" s="206" t="s">
        <v>6177</v>
      </c>
      <c r="E3166" s="206"/>
      <c r="F3166" s="206"/>
      <c r="G3166" s="208" t="s">
        <v>1611</v>
      </c>
      <c r="H3166" s="313">
        <v>750000</v>
      </c>
      <c r="I3166" s="209"/>
      <c r="J3166" s="444">
        <f t="shared" si="51"/>
        <v>10481343</v>
      </c>
      <c r="K3166" s="441" t="s">
        <v>6179</v>
      </c>
    </row>
    <row r="3167" spans="1:242" hidden="1" x14ac:dyDescent="0.25">
      <c r="B3167" s="266">
        <v>1460</v>
      </c>
      <c r="C3167" s="207">
        <v>44428</v>
      </c>
      <c r="D3167" s="206" t="s">
        <v>6178</v>
      </c>
      <c r="E3167" s="206"/>
      <c r="F3167" s="206" t="s">
        <v>4204</v>
      </c>
      <c r="G3167" s="208" t="s">
        <v>1611</v>
      </c>
      <c r="H3167" s="313"/>
      <c r="I3167" s="209">
        <v>652000</v>
      </c>
      <c r="J3167" s="444">
        <f t="shared" ref="J3167:J3230" si="52">J3166+H3167-I3167</f>
        <v>9829343</v>
      </c>
      <c r="K3167" s="441" t="s">
        <v>3267</v>
      </c>
    </row>
    <row r="3168" spans="1:242" hidden="1" x14ac:dyDescent="0.25">
      <c r="B3168" s="266">
        <v>1461</v>
      </c>
      <c r="C3168" s="207">
        <v>44428</v>
      </c>
      <c r="D3168" s="206" t="s">
        <v>6180</v>
      </c>
      <c r="E3168" s="206"/>
      <c r="F3168" s="206" t="s">
        <v>4205</v>
      </c>
      <c r="G3168" s="208" t="s">
        <v>1885</v>
      </c>
      <c r="H3168" s="313"/>
      <c r="I3168" s="209">
        <v>71972</v>
      </c>
      <c r="J3168" s="444">
        <f t="shared" si="52"/>
        <v>9757371</v>
      </c>
      <c r="K3168" s="441" t="s">
        <v>3267</v>
      </c>
    </row>
    <row r="3169" spans="1:242" hidden="1" x14ac:dyDescent="0.25">
      <c r="B3169" s="266">
        <v>1462</v>
      </c>
      <c r="C3169" s="207">
        <v>44428</v>
      </c>
      <c r="D3169" s="206" t="s">
        <v>6181</v>
      </c>
      <c r="E3169" s="206"/>
      <c r="F3169" s="206" t="s">
        <v>4206</v>
      </c>
      <c r="G3169" s="208" t="s">
        <v>6182</v>
      </c>
      <c r="H3169" s="313"/>
      <c r="I3169" s="209">
        <v>968000</v>
      </c>
      <c r="J3169" s="444">
        <f t="shared" si="52"/>
        <v>8789371</v>
      </c>
      <c r="K3169" s="441" t="s">
        <v>3267</v>
      </c>
    </row>
    <row r="3170" spans="1:242" hidden="1" x14ac:dyDescent="0.25">
      <c r="B3170" s="266">
        <v>1463</v>
      </c>
      <c r="C3170" s="207">
        <v>44429</v>
      </c>
      <c r="D3170" s="206" t="s">
        <v>6184</v>
      </c>
      <c r="E3170" s="206"/>
      <c r="F3170" s="206" t="s">
        <v>4202</v>
      </c>
      <c r="G3170" s="208" t="s">
        <v>5936</v>
      </c>
      <c r="H3170" s="313"/>
      <c r="I3170" s="209">
        <v>280000</v>
      </c>
      <c r="J3170" s="444">
        <f t="shared" si="52"/>
        <v>8509371</v>
      </c>
      <c r="K3170" s="441" t="s">
        <v>3267</v>
      </c>
    </row>
    <row r="3171" spans="1:242" hidden="1" x14ac:dyDescent="0.25">
      <c r="B3171" s="266">
        <v>1464</v>
      </c>
      <c r="C3171" s="207">
        <v>44429</v>
      </c>
      <c r="D3171" s="206" t="s">
        <v>6186</v>
      </c>
      <c r="E3171" s="206"/>
      <c r="F3171" s="206"/>
      <c r="G3171" s="208" t="s">
        <v>532</v>
      </c>
      <c r="H3171" s="313">
        <v>1500000</v>
      </c>
      <c r="I3171" s="209"/>
      <c r="J3171" s="444">
        <f t="shared" si="52"/>
        <v>10009371</v>
      </c>
      <c r="K3171" s="441" t="s">
        <v>6189</v>
      </c>
    </row>
    <row r="3172" spans="1:242" hidden="1" x14ac:dyDescent="0.25">
      <c r="B3172" s="266">
        <v>1465</v>
      </c>
      <c r="C3172" s="207">
        <v>44429</v>
      </c>
      <c r="D3172" s="206" t="s">
        <v>6187</v>
      </c>
      <c r="E3172" s="206"/>
      <c r="F3172" s="206" t="s">
        <v>4207</v>
      </c>
      <c r="G3172" s="208" t="s">
        <v>532</v>
      </c>
      <c r="H3172" s="313"/>
      <c r="I3172" s="209">
        <v>676775</v>
      </c>
      <c r="J3172" s="444">
        <f t="shared" si="52"/>
        <v>9332596</v>
      </c>
      <c r="K3172" s="441" t="s">
        <v>3267</v>
      </c>
    </row>
    <row r="3173" spans="1:242" hidden="1" x14ac:dyDescent="0.25">
      <c r="B3173" s="266">
        <v>1466</v>
      </c>
      <c r="C3173" s="207">
        <v>44429</v>
      </c>
      <c r="D3173" s="206" t="s">
        <v>6188</v>
      </c>
      <c r="E3173" s="206"/>
      <c r="F3173" s="206" t="s">
        <v>4208</v>
      </c>
      <c r="G3173" s="208" t="s">
        <v>532</v>
      </c>
      <c r="H3173" s="313"/>
      <c r="I3173" s="209">
        <v>1866980</v>
      </c>
      <c r="J3173" s="444">
        <f t="shared" si="52"/>
        <v>7465616</v>
      </c>
      <c r="K3173" s="441" t="s">
        <v>3267</v>
      </c>
    </row>
    <row r="3174" spans="1:242" s="566" customFormat="1" hidden="1" x14ac:dyDescent="0.25">
      <c r="A3174" s="488"/>
      <c r="B3174" s="491">
        <v>1467</v>
      </c>
      <c r="C3174" s="428">
        <v>44431</v>
      </c>
      <c r="D3174" s="429" t="s">
        <v>6191</v>
      </c>
      <c r="E3174" s="429"/>
      <c r="F3174" s="429"/>
      <c r="G3174" s="430"/>
      <c r="H3174" s="577">
        <v>13644384</v>
      </c>
      <c r="I3174" s="581"/>
      <c r="J3174" s="444">
        <f t="shared" si="52"/>
        <v>21110000</v>
      </c>
      <c r="K3174" s="485" t="s">
        <v>3695</v>
      </c>
      <c r="L3174" s="530"/>
      <c r="M3174" s="488"/>
      <c r="N3174" s="530"/>
      <c r="O3174" s="530"/>
      <c r="P3174" s="530"/>
      <c r="Q3174" s="530"/>
      <c r="R3174" s="530"/>
      <c r="S3174" s="530"/>
      <c r="T3174" s="530"/>
      <c r="U3174" s="530"/>
      <c r="V3174" s="530"/>
      <c r="W3174" s="530"/>
      <c r="X3174" s="530"/>
      <c r="Y3174" s="530"/>
      <c r="Z3174" s="530"/>
      <c r="AA3174" s="530"/>
      <c r="AB3174" s="530"/>
      <c r="AC3174" s="530"/>
      <c r="AD3174" s="530"/>
      <c r="AE3174" s="530"/>
      <c r="AF3174" s="530"/>
      <c r="AG3174" s="530"/>
      <c r="AH3174" s="530"/>
      <c r="AI3174" s="530"/>
      <c r="AJ3174" s="488"/>
      <c r="AK3174" s="488"/>
      <c r="AL3174" s="488"/>
      <c r="AM3174" s="488"/>
      <c r="AN3174" s="488"/>
      <c r="AO3174" s="488"/>
      <c r="AP3174" s="488"/>
      <c r="AQ3174" s="488"/>
      <c r="AR3174" s="488"/>
      <c r="AS3174" s="488"/>
      <c r="AT3174" s="488"/>
      <c r="AU3174" s="488"/>
      <c r="AV3174" s="488"/>
      <c r="AW3174" s="488"/>
      <c r="AX3174" s="488"/>
      <c r="AY3174" s="488"/>
      <c r="AZ3174" s="488"/>
      <c r="BA3174" s="488"/>
      <c r="BB3174" s="488"/>
      <c r="BC3174" s="488"/>
      <c r="BD3174" s="488"/>
      <c r="BE3174" s="488"/>
      <c r="BF3174" s="488"/>
      <c r="BG3174" s="488"/>
      <c r="BH3174" s="488"/>
      <c r="BI3174" s="488"/>
      <c r="BJ3174" s="488"/>
      <c r="BK3174" s="488"/>
      <c r="BL3174" s="488"/>
      <c r="BM3174" s="488"/>
      <c r="BN3174" s="488"/>
      <c r="BO3174" s="488"/>
      <c r="BP3174" s="488"/>
      <c r="BQ3174" s="488"/>
      <c r="BR3174" s="488"/>
      <c r="BS3174" s="488"/>
      <c r="BT3174" s="488"/>
      <c r="BU3174" s="488"/>
      <c r="BV3174" s="488"/>
      <c r="BW3174" s="488"/>
      <c r="BX3174" s="488"/>
      <c r="BY3174" s="488"/>
      <c r="BZ3174" s="488"/>
      <c r="CA3174" s="488"/>
      <c r="CB3174" s="488"/>
      <c r="CC3174" s="488"/>
      <c r="CD3174" s="488"/>
      <c r="CE3174" s="488"/>
      <c r="CF3174" s="488"/>
      <c r="CG3174" s="488"/>
      <c r="CH3174" s="488"/>
      <c r="CI3174" s="488"/>
      <c r="CJ3174" s="488"/>
      <c r="CK3174" s="488"/>
      <c r="CL3174" s="488"/>
      <c r="CM3174" s="488"/>
      <c r="CN3174" s="488"/>
      <c r="CO3174" s="488"/>
      <c r="CP3174" s="488"/>
      <c r="CQ3174" s="488"/>
      <c r="CR3174" s="488"/>
      <c r="CS3174" s="488"/>
      <c r="CT3174" s="488"/>
      <c r="CU3174" s="488"/>
      <c r="CV3174" s="488"/>
      <c r="CW3174" s="488"/>
      <c r="CX3174" s="488"/>
      <c r="CY3174" s="488"/>
      <c r="CZ3174" s="488"/>
      <c r="DA3174" s="488"/>
      <c r="DB3174" s="488"/>
      <c r="DC3174" s="488"/>
      <c r="DD3174" s="488"/>
      <c r="DE3174" s="488"/>
      <c r="DF3174" s="488"/>
      <c r="DG3174" s="488"/>
      <c r="DH3174" s="488"/>
      <c r="DI3174" s="488"/>
      <c r="DJ3174" s="488"/>
      <c r="DK3174" s="488"/>
      <c r="DL3174" s="488"/>
      <c r="DM3174" s="488"/>
      <c r="DN3174" s="488"/>
      <c r="DO3174" s="488"/>
      <c r="DP3174" s="488"/>
      <c r="DQ3174" s="488"/>
      <c r="DR3174" s="488"/>
      <c r="DS3174" s="488"/>
      <c r="DT3174" s="488"/>
      <c r="DU3174" s="488"/>
      <c r="DV3174" s="488"/>
      <c r="DW3174" s="488"/>
      <c r="DX3174" s="488"/>
      <c r="DY3174" s="488"/>
      <c r="DZ3174" s="488"/>
      <c r="EA3174" s="488"/>
      <c r="EB3174" s="488"/>
      <c r="EC3174" s="488"/>
      <c r="ED3174" s="488"/>
      <c r="EE3174" s="488"/>
      <c r="EF3174" s="488"/>
      <c r="EG3174" s="488"/>
      <c r="EH3174" s="488"/>
      <c r="EI3174" s="488"/>
      <c r="EJ3174" s="488"/>
      <c r="EK3174" s="488"/>
      <c r="EL3174" s="488"/>
      <c r="EM3174" s="488"/>
      <c r="EN3174" s="488"/>
      <c r="EO3174" s="488"/>
      <c r="EP3174" s="488"/>
      <c r="EQ3174" s="488"/>
      <c r="ER3174" s="488"/>
      <c r="ES3174" s="488"/>
      <c r="ET3174" s="488"/>
      <c r="EU3174" s="488"/>
      <c r="EV3174" s="488"/>
      <c r="EW3174" s="488"/>
      <c r="EX3174" s="488"/>
      <c r="EY3174" s="488"/>
      <c r="EZ3174" s="488"/>
      <c r="FA3174" s="488"/>
      <c r="FB3174" s="488"/>
      <c r="FC3174" s="488"/>
      <c r="FD3174" s="488"/>
      <c r="FE3174" s="488"/>
      <c r="FF3174" s="488"/>
      <c r="FG3174" s="488"/>
      <c r="FH3174" s="488"/>
      <c r="FI3174" s="488"/>
      <c r="FJ3174" s="488"/>
      <c r="FK3174" s="488"/>
      <c r="FL3174" s="488"/>
      <c r="FM3174" s="488"/>
      <c r="FN3174" s="488"/>
      <c r="FO3174" s="488"/>
      <c r="FP3174" s="488"/>
      <c r="FQ3174" s="488"/>
      <c r="FR3174" s="488"/>
      <c r="FS3174" s="488"/>
      <c r="FT3174" s="488"/>
      <c r="FU3174" s="488"/>
      <c r="FV3174" s="488"/>
      <c r="FW3174" s="488"/>
      <c r="FX3174" s="488"/>
      <c r="FY3174" s="488"/>
      <c r="FZ3174" s="488"/>
      <c r="GA3174" s="488"/>
      <c r="GB3174" s="488"/>
      <c r="GC3174" s="488"/>
      <c r="GD3174" s="488"/>
      <c r="GE3174" s="488"/>
      <c r="GF3174" s="488"/>
      <c r="GG3174" s="488"/>
      <c r="GH3174" s="488"/>
      <c r="GI3174" s="488"/>
      <c r="GJ3174" s="488"/>
      <c r="GK3174" s="488"/>
      <c r="GL3174" s="488"/>
      <c r="GM3174" s="488"/>
      <c r="GN3174" s="488"/>
      <c r="GO3174" s="488"/>
      <c r="GP3174" s="488"/>
      <c r="GQ3174" s="488"/>
      <c r="GR3174" s="488"/>
      <c r="GS3174" s="488"/>
      <c r="GT3174" s="488"/>
      <c r="GU3174" s="488"/>
      <c r="GV3174" s="488"/>
      <c r="GW3174" s="488"/>
      <c r="GX3174" s="488"/>
      <c r="GY3174" s="488"/>
      <c r="GZ3174" s="488"/>
      <c r="HA3174" s="488"/>
      <c r="HB3174" s="488"/>
      <c r="HC3174" s="488"/>
      <c r="HD3174" s="488"/>
      <c r="HE3174" s="488"/>
      <c r="HF3174" s="488"/>
      <c r="HG3174" s="488"/>
      <c r="HH3174" s="488"/>
      <c r="HI3174" s="488"/>
      <c r="HJ3174" s="488"/>
      <c r="HK3174" s="488"/>
      <c r="HL3174" s="488"/>
      <c r="HM3174" s="488"/>
      <c r="HN3174" s="488"/>
      <c r="HO3174" s="488"/>
      <c r="HP3174" s="488"/>
      <c r="HQ3174" s="488"/>
      <c r="HR3174" s="488"/>
      <c r="HS3174" s="488"/>
      <c r="HT3174" s="488"/>
      <c r="HU3174" s="488"/>
      <c r="HV3174" s="488"/>
      <c r="HW3174" s="488"/>
      <c r="HX3174" s="488"/>
      <c r="HY3174" s="488"/>
      <c r="HZ3174" s="488"/>
      <c r="IA3174" s="488"/>
      <c r="IB3174" s="488"/>
      <c r="IC3174" s="488"/>
      <c r="ID3174" s="488"/>
      <c r="IE3174" s="488"/>
      <c r="IF3174" s="488"/>
      <c r="IG3174" s="488"/>
      <c r="IH3174" s="488"/>
    </row>
    <row r="3175" spans="1:242" hidden="1" x14ac:dyDescent="0.25">
      <c r="B3175" s="266">
        <v>1468</v>
      </c>
      <c r="C3175" s="207">
        <v>44432</v>
      </c>
      <c r="D3175" s="206" t="s">
        <v>6192</v>
      </c>
      <c r="E3175" s="206"/>
      <c r="F3175" s="206" t="s">
        <v>4209</v>
      </c>
      <c r="G3175" s="208" t="s">
        <v>4805</v>
      </c>
      <c r="H3175" s="313"/>
      <c r="I3175" s="209">
        <v>937303</v>
      </c>
      <c r="J3175" s="444">
        <f t="shared" si="52"/>
        <v>20172697</v>
      </c>
      <c r="K3175" s="441" t="s">
        <v>3267</v>
      </c>
    </row>
    <row r="3176" spans="1:242" hidden="1" x14ac:dyDescent="0.25">
      <c r="B3176" s="266">
        <v>1469</v>
      </c>
      <c r="C3176" s="207">
        <v>44432</v>
      </c>
      <c r="D3176" s="206" t="s">
        <v>6193</v>
      </c>
      <c r="E3176" s="206"/>
      <c r="F3176" s="206" t="s">
        <v>4214</v>
      </c>
      <c r="G3176" s="208" t="s">
        <v>764</v>
      </c>
      <c r="H3176" s="313"/>
      <c r="I3176" s="209">
        <v>700000</v>
      </c>
      <c r="J3176" s="444">
        <f t="shared" si="52"/>
        <v>19472697</v>
      </c>
      <c r="K3176" s="441" t="s">
        <v>3267</v>
      </c>
    </row>
    <row r="3177" spans="1:242" hidden="1" x14ac:dyDescent="0.25">
      <c r="B3177" s="266">
        <v>1470</v>
      </c>
      <c r="C3177" s="207">
        <v>44432</v>
      </c>
      <c r="D3177" s="206" t="s">
        <v>6206</v>
      </c>
      <c r="E3177" s="206" t="s">
        <v>6207</v>
      </c>
      <c r="F3177" s="206"/>
      <c r="G3177" s="208" t="s">
        <v>263</v>
      </c>
      <c r="H3177" s="313"/>
      <c r="I3177" s="475">
        <v>790000</v>
      </c>
      <c r="J3177" s="444">
        <f t="shared" si="52"/>
        <v>18682697</v>
      </c>
      <c r="K3177" s="212" t="s">
        <v>6248</v>
      </c>
    </row>
    <row r="3178" spans="1:242" hidden="1" x14ac:dyDescent="0.25">
      <c r="B3178" s="266">
        <v>1471</v>
      </c>
      <c r="C3178" s="207">
        <v>44433</v>
      </c>
      <c r="D3178" s="206" t="s">
        <v>6205</v>
      </c>
      <c r="E3178" s="206" t="s">
        <v>6208</v>
      </c>
      <c r="F3178" s="206"/>
      <c r="G3178" s="208" t="s">
        <v>532</v>
      </c>
      <c r="H3178" s="313"/>
      <c r="I3178" s="475">
        <v>1000000</v>
      </c>
      <c r="J3178" s="444">
        <f t="shared" si="52"/>
        <v>17682697</v>
      </c>
      <c r="K3178" s="212" t="s">
        <v>6240</v>
      </c>
    </row>
    <row r="3179" spans="1:242" hidden="1" x14ac:dyDescent="0.25">
      <c r="B3179" s="266">
        <v>1472</v>
      </c>
      <c r="C3179" s="207">
        <v>44435</v>
      </c>
      <c r="D3179" s="206" t="s">
        <v>6194</v>
      </c>
      <c r="E3179" s="206"/>
      <c r="F3179" s="206" t="s">
        <v>4216</v>
      </c>
      <c r="G3179" s="208" t="s">
        <v>1885</v>
      </c>
      <c r="H3179" s="313"/>
      <c r="I3179" s="209">
        <v>38000</v>
      </c>
      <c r="J3179" s="444">
        <f t="shared" si="52"/>
        <v>17644697</v>
      </c>
      <c r="K3179" s="441" t="s">
        <v>3267</v>
      </c>
    </row>
    <row r="3180" spans="1:242" hidden="1" x14ac:dyDescent="0.25">
      <c r="B3180" s="266">
        <v>1473</v>
      </c>
      <c r="C3180" s="207">
        <v>44435</v>
      </c>
      <c r="D3180" s="206" t="s">
        <v>6195</v>
      </c>
      <c r="E3180" s="206"/>
      <c r="F3180" s="206" t="s">
        <v>4224</v>
      </c>
      <c r="G3180" s="208" t="s">
        <v>1885</v>
      </c>
      <c r="H3180" s="313"/>
      <c r="I3180" s="209">
        <v>96700</v>
      </c>
      <c r="J3180" s="444">
        <f t="shared" si="52"/>
        <v>17547997</v>
      </c>
      <c r="K3180" s="441" t="s">
        <v>3267</v>
      </c>
    </row>
    <row r="3181" spans="1:242" hidden="1" x14ac:dyDescent="0.25">
      <c r="B3181" s="266">
        <v>1474</v>
      </c>
      <c r="C3181" s="207">
        <v>44435</v>
      </c>
      <c r="D3181" s="206" t="s">
        <v>6196</v>
      </c>
      <c r="E3181" s="206"/>
      <c r="F3181" s="206" t="s">
        <v>4226</v>
      </c>
      <c r="G3181" s="208" t="s">
        <v>1885</v>
      </c>
      <c r="H3181" s="313"/>
      <c r="I3181" s="209">
        <v>82900</v>
      </c>
      <c r="J3181" s="444">
        <f t="shared" si="52"/>
        <v>17465097</v>
      </c>
      <c r="K3181" s="441" t="s">
        <v>3267</v>
      </c>
    </row>
    <row r="3182" spans="1:242" hidden="1" x14ac:dyDescent="0.25">
      <c r="B3182" s="266">
        <v>1475</v>
      </c>
      <c r="C3182" s="207">
        <v>44435</v>
      </c>
      <c r="D3182" s="206" t="s">
        <v>6197</v>
      </c>
      <c r="E3182" s="206"/>
      <c r="F3182" s="206" t="s">
        <v>4257</v>
      </c>
      <c r="G3182" s="208" t="s">
        <v>1885</v>
      </c>
      <c r="H3182" s="313"/>
      <c r="I3182" s="209">
        <v>6900</v>
      </c>
      <c r="J3182" s="444">
        <f t="shared" si="52"/>
        <v>17458197</v>
      </c>
      <c r="K3182" s="441" t="s">
        <v>3267</v>
      </c>
    </row>
    <row r="3183" spans="1:242" hidden="1" x14ac:dyDescent="0.25">
      <c r="B3183" s="266">
        <v>1476</v>
      </c>
      <c r="C3183" s="207">
        <v>44435</v>
      </c>
      <c r="D3183" s="206" t="s">
        <v>6198</v>
      </c>
      <c r="E3183" s="206"/>
      <c r="F3183" s="206" t="s">
        <v>4258</v>
      </c>
      <c r="G3183" s="208" t="s">
        <v>1885</v>
      </c>
      <c r="H3183" s="313"/>
      <c r="I3183" s="209">
        <v>67500</v>
      </c>
      <c r="J3183" s="444">
        <f t="shared" si="52"/>
        <v>17390697</v>
      </c>
      <c r="K3183" s="441" t="s">
        <v>3267</v>
      </c>
    </row>
    <row r="3184" spans="1:242" hidden="1" x14ac:dyDescent="0.25">
      <c r="B3184" s="266">
        <v>1477</v>
      </c>
      <c r="C3184" s="207">
        <v>44435</v>
      </c>
      <c r="D3184" s="206" t="s">
        <v>6199</v>
      </c>
      <c r="E3184" s="206"/>
      <c r="F3184" s="206" t="s">
        <v>4259</v>
      </c>
      <c r="G3184" s="208" t="s">
        <v>1885</v>
      </c>
      <c r="H3184" s="313"/>
      <c r="I3184" s="209">
        <v>34000</v>
      </c>
      <c r="J3184" s="444">
        <f t="shared" si="52"/>
        <v>17356697</v>
      </c>
      <c r="K3184" s="441" t="s">
        <v>3267</v>
      </c>
    </row>
    <row r="3185" spans="1:242" hidden="1" x14ac:dyDescent="0.25">
      <c r="B3185" s="266">
        <v>1478</v>
      </c>
      <c r="C3185" s="207">
        <v>44435</v>
      </c>
      <c r="D3185" s="206" t="s">
        <v>6200</v>
      </c>
      <c r="E3185" s="206"/>
      <c r="F3185" s="206" t="s">
        <v>4260</v>
      </c>
      <c r="G3185" s="208" t="s">
        <v>1885</v>
      </c>
      <c r="H3185" s="313"/>
      <c r="I3185" s="209">
        <v>25000</v>
      </c>
      <c r="J3185" s="444">
        <f t="shared" si="52"/>
        <v>17331697</v>
      </c>
      <c r="K3185" s="441" t="s">
        <v>3267</v>
      </c>
    </row>
    <row r="3186" spans="1:242" hidden="1" x14ac:dyDescent="0.25">
      <c r="B3186" s="266">
        <v>1479</v>
      </c>
      <c r="C3186" s="207">
        <v>44435</v>
      </c>
      <c r="D3186" s="206" t="s">
        <v>6201</v>
      </c>
      <c r="E3186" s="206"/>
      <c r="F3186" s="206" t="s">
        <v>4262</v>
      </c>
      <c r="G3186" s="208" t="s">
        <v>3135</v>
      </c>
      <c r="H3186" s="313"/>
      <c r="I3186" s="209">
        <v>420000</v>
      </c>
      <c r="J3186" s="444">
        <f t="shared" si="52"/>
        <v>16911697</v>
      </c>
      <c r="K3186" s="212" t="s">
        <v>3267</v>
      </c>
    </row>
    <row r="3187" spans="1:242" hidden="1" x14ac:dyDescent="0.25">
      <c r="B3187" s="266">
        <v>1480</v>
      </c>
      <c r="C3187" s="207">
        <v>44435</v>
      </c>
      <c r="D3187" s="206" t="s">
        <v>6202</v>
      </c>
      <c r="E3187" s="206"/>
      <c r="F3187" s="206" t="s">
        <v>4265</v>
      </c>
      <c r="G3187" s="208" t="s">
        <v>4804</v>
      </c>
      <c r="H3187" s="313"/>
      <c r="I3187" s="209">
        <v>147741</v>
      </c>
      <c r="J3187" s="444">
        <f t="shared" si="52"/>
        <v>16763956</v>
      </c>
      <c r="K3187" s="212" t="s">
        <v>3267</v>
      </c>
    </row>
    <row r="3188" spans="1:242" hidden="1" x14ac:dyDescent="0.25">
      <c r="B3188" s="266">
        <v>1481</v>
      </c>
      <c r="C3188" s="207">
        <v>44436</v>
      </c>
      <c r="D3188" s="206" t="s">
        <v>6203</v>
      </c>
      <c r="E3188" s="206"/>
      <c r="F3188" s="206" t="s">
        <v>4251</v>
      </c>
      <c r="G3188" s="208" t="s">
        <v>1611</v>
      </c>
      <c r="H3188" s="313"/>
      <c r="I3188" s="209">
        <v>200000</v>
      </c>
      <c r="J3188" s="444">
        <f t="shared" si="52"/>
        <v>16563956</v>
      </c>
      <c r="K3188" s="212" t="s">
        <v>3267</v>
      </c>
    </row>
    <row r="3189" spans="1:242" hidden="1" x14ac:dyDescent="0.25">
      <c r="B3189" s="266">
        <v>1482</v>
      </c>
      <c r="C3189" s="207">
        <v>44436</v>
      </c>
      <c r="D3189" s="206" t="s">
        <v>6204</v>
      </c>
      <c r="E3189" s="206"/>
      <c r="F3189" s="206" t="s">
        <v>4252</v>
      </c>
      <c r="G3189" s="208" t="s">
        <v>1611</v>
      </c>
      <c r="H3189" s="313"/>
      <c r="I3189" s="209">
        <v>626226</v>
      </c>
      <c r="J3189" s="444">
        <f t="shared" si="52"/>
        <v>15937730</v>
      </c>
      <c r="K3189" s="212" t="s">
        <v>3267</v>
      </c>
    </row>
    <row r="3190" spans="1:242" s="566" customFormat="1" hidden="1" x14ac:dyDescent="0.25">
      <c r="A3190" s="488"/>
      <c r="B3190" s="491">
        <v>1483</v>
      </c>
      <c r="C3190" s="428">
        <v>44438</v>
      </c>
      <c r="D3190" s="429" t="s">
        <v>6209</v>
      </c>
      <c r="E3190" s="429"/>
      <c r="F3190" s="429"/>
      <c r="G3190" s="430"/>
      <c r="H3190" s="577">
        <v>3382270</v>
      </c>
      <c r="I3190" s="581"/>
      <c r="J3190" s="444">
        <f t="shared" si="52"/>
        <v>19320000</v>
      </c>
      <c r="K3190" s="446" t="s">
        <v>3695</v>
      </c>
      <c r="L3190" s="530"/>
      <c r="M3190" s="488"/>
      <c r="N3190" s="530"/>
      <c r="O3190" s="530"/>
      <c r="P3190" s="530"/>
      <c r="Q3190" s="530"/>
      <c r="R3190" s="530"/>
      <c r="S3190" s="530"/>
      <c r="T3190" s="530"/>
      <c r="U3190" s="530"/>
      <c r="V3190" s="530"/>
      <c r="W3190" s="530"/>
      <c r="X3190" s="530"/>
      <c r="Y3190" s="530"/>
      <c r="Z3190" s="530"/>
      <c r="AA3190" s="530"/>
      <c r="AB3190" s="530"/>
      <c r="AC3190" s="530"/>
      <c r="AD3190" s="530"/>
      <c r="AE3190" s="530"/>
      <c r="AF3190" s="530"/>
      <c r="AG3190" s="530"/>
      <c r="AH3190" s="530"/>
      <c r="AI3190" s="530"/>
      <c r="AJ3190" s="488"/>
      <c r="AK3190" s="488"/>
      <c r="AL3190" s="488"/>
      <c r="AM3190" s="488"/>
      <c r="AN3190" s="488"/>
      <c r="AO3190" s="488"/>
      <c r="AP3190" s="488"/>
      <c r="AQ3190" s="488"/>
      <c r="AR3190" s="488"/>
      <c r="AS3190" s="488"/>
      <c r="AT3190" s="488"/>
      <c r="AU3190" s="488"/>
      <c r="AV3190" s="488"/>
      <c r="AW3190" s="488"/>
      <c r="AX3190" s="488"/>
      <c r="AY3190" s="488"/>
      <c r="AZ3190" s="488"/>
      <c r="BA3190" s="488"/>
      <c r="BB3190" s="488"/>
      <c r="BC3190" s="488"/>
      <c r="BD3190" s="488"/>
      <c r="BE3190" s="488"/>
      <c r="BF3190" s="488"/>
      <c r="BG3190" s="488"/>
      <c r="BH3190" s="488"/>
      <c r="BI3190" s="488"/>
      <c r="BJ3190" s="488"/>
      <c r="BK3190" s="488"/>
      <c r="BL3190" s="488"/>
      <c r="BM3190" s="488"/>
      <c r="BN3190" s="488"/>
      <c r="BO3190" s="488"/>
      <c r="BP3190" s="488"/>
      <c r="BQ3190" s="488"/>
      <c r="BR3190" s="488"/>
      <c r="BS3190" s="488"/>
      <c r="BT3190" s="488"/>
      <c r="BU3190" s="488"/>
      <c r="BV3190" s="488"/>
      <c r="BW3190" s="488"/>
      <c r="BX3190" s="488"/>
      <c r="BY3190" s="488"/>
      <c r="BZ3190" s="488"/>
      <c r="CA3190" s="488"/>
      <c r="CB3190" s="488"/>
      <c r="CC3190" s="488"/>
      <c r="CD3190" s="488"/>
      <c r="CE3190" s="488"/>
      <c r="CF3190" s="488"/>
      <c r="CG3190" s="488"/>
      <c r="CH3190" s="488"/>
      <c r="CI3190" s="488"/>
      <c r="CJ3190" s="488"/>
      <c r="CK3190" s="488"/>
      <c r="CL3190" s="488"/>
      <c r="CM3190" s="488"/>
      <c r="CN3190" s="488"/>
      <c r="CO3190" s="488"/>
      <c r="CP3190" s="488"/>
      <c r="CQ3190" s="488"/>
      <c r="CR3190" s="488"/>
      <c r="CS3190" s="488"/>
      <c r="CT3190" s="488"/>
      <c r="CU3190" s="488"/>
      <c r="CV3190" s="488"/>
      <c r="CW3190" s="488"/>
      <c r="CX3190" s="488"/>
      <c r="CY3190" s="488"/>
      <c r="CZ3190" s="488"/>
      <c r="DA3190" s="488"/>
      <c r="DB3190" s="488"/>
      <c r="DC3190" s="488"/>
      <c r="DD3190" s="488"/>
      <c r="DE3190" s="488"/>
      <c r="DF3190" s="488"/>
      <c r="DG3190" s="488"/>
      <c r="DH3190" s="488"/>
      <c r="DI3190" s="488"/>
      <c r="DJ3190" s="488"/>
      <c r="DK3190" s="488"/>
      <c r="DL3190" s="488"/>
      <c r="DM3190" s="488"/>
      <c r="DN3190" s="488"/>
      <c r="DO3190" s="488"/>
      <c r="DP3190" s="488"/>
      <c r="DQ3190" s="488"/>
      <c r="DR3190" s="488"/>
      <c r="DS3190" s="488"/>
      <c r="DT3190" s="488"/>
      <c r="DU3190" s="488"/>
      <c r="DV3190" s="488"/>
      <c r="DW3190" s="488"/>
      <c r="DX3190" s="488"/>
      <c r="DY3190" s="488"/>
      <c r="DZ3190" s="488"/>
      <c r="EA3190" s="488"/>
      <c r="EB3190" s="488"/>
      <c r="EC3190" s="488"/>
      <c r="ED3190" s="488"/>
      <c r="EE3190" s="488"/>
      <c r="EF3190" s="488"/>
      <c r="EG3190" s="488"/>
      <c r="EH3190" s="488"/>
      <c r="EI3190" s="488"/>
      <c r="EJ3190" s="488"/>
      <c r="EK3190" s="488"/>
      <c r="EL3190" s="488"/>
      <c r="EM3190" s="488"/>
      <c r="EN3190" s="488"/>
      <c r="EO3190" s="488"/>
      <c r="EP3190" s="488"/>
      <c r="EQ3190" s="488"/>
      <c r="ER3190" s="488"/>
      <c r="ES3190" s="488"/>
      <c r="ET3190" s="488"/>
      <c r="EU3190" s="488"/>
      <c r="EV3190" s="488"/>
      <c r="EW3190" s="488"/>
      <c r="EX3190" s="488"/>
      <c r="EY3190" s="488"/>
      <c r="EZ3190" s="488"/>
      <c r="FA3190" s="488"/>
      <c r="FB3190" s="488"/>
      <c r="FC3190" s="488"/>
      <c r="FD3190" s="488"/>
      <c r="FE3190" s="488"/>
      <c r="FF3190" s="488"/>
      <c r="FG3190" s="488"/>
      <c r="FH3190" s="488"/>
      <c r="FI3190" s="488"/>
      <c r="FJ3190" s="488"/>
      <c r="FK3190" s="488"/>
      <c r="FL3190" s="488"/>
      <c r="FM3190" s="488"/>
      <c r="FN3190" s="488"/>
      <c r="FO3190" s="488"/>
      <c r="FP3190" s="488"/>
      <c r="FQ3190" s="488"/>
      <c r="FR3190" s="488"/>
      <c r="FS3190" s="488"/>
      <c r="FT3190" s="488"/>
      <c r="FU3190" s="488"/>
      <c r="FV3190" s="488"/>
      <c r="FW3190" s="488"/>
      <c r="FX3190" s="488"/>
      <c r="FY3190" s="488"/>
      <c r="FZ3190" s="488"/>
      <c r="GA3190" s="488"/>
      <c r="GB3190" s="488"/>
      <c r="GC3190" s="488"/>
      <c r="GD3190" s="488"/>
      <c r="GE3190" s="488"/>
      <c r="GF3190" s="488"/>
      <c r="GG3190" s="488"/>
      <c r="GH3190" s="488"/>
      <c r="GI3190" s="488"/>
      <c r="GJ3190" s="488"/>
      <c r="GK3190" s="488"/>
      <c r="GL3190" s="488"/>
      <c r="GM3190" s="488"/>
      <c r="GN3190" s="488"/>
      <c r="GO3190" s="488"/>
      <c r="GP3190" s="488"/>
      <c r="GQ3190" s="488"/>
      <c r="GR3190" s="488"/>
      <c r="GS3190" s="488"/>
      <c r="GT3190" s="488"/>
      <c r="GU3190" s="488"/>
      <c r="GV3190" s="488"/>
      <c r="GW3190" s="488"/>
      <c r="GX3190" s="488"/>
      <c r="GY3190" s="488"/>
      <c r="GZ3190" s="488"/>
      <c r="HA3190" s="488"/>
      <c r="HB3190" s="488"/>
      <c r="HC3190" s="488"/>
      <c r="HD3190" s="488"/>
      <c r="HE3190" s="488"/>
      <c r="HF3190" s="488"/>
      <c r="HG3190" s="488"/>
      <c r="HH3190" s="488"/>
      <c r="HI3190" s="488"/>
      <c r="HJ3190" s="488"/>
      <c r="HK3190" s="488"/>
      <c r="HL3190" s="488"/>
      <c r="HM3190" s="488"/>
      <c r="HN3190" s="488"/>
      <c r="HO3190" s="488"/>
      <c r="HP3190" s="488"/>
      <c r="HQ3190" s="488"/>
      <c r="HR3190" s="488"/>
      <c r="HS3190" s="488"/>
      <c r="HT3190" s="488"/>
      <c r="HU3190" s="488"/>
      <c r="HV3190" s="488"/>
      <c r="HW3190" s="488"/>
      <c r="HX3190" s="488"/>
      <c r="HY3190" s="488"/>
      <c r="HZ3190" s="488"/>
      <c r="IA3190" s="488"/>
      <c r="IB3190" s="488"/>
      <c r="IC3190" s="488"/>
      <c r="ID3190" s="488"/>
      <c r="IE3190" s="488"/>
      <c r="IF3190" s="488"/>
      <c r="IG3190" s="488"/>
      <c r="IH3190" s="488"/>
    </row>
    <row r="3191" spans="1:242" hidden="1" x14ac:dyDescent="0.25">
      <c r="B3191" s="266">
        <v>1484</v>
      </c>
      <c r="C3191" s="207">
        <v>44438</v>
      </c>
      <c r="D3191" s="206" t="s">
        <v>6210</v>
      </c>
      <c r="E3191" s="206" t="s">
        <v>6233</v>
      </c>
      <c r="F3191" s="206"/>
      <c r="G3191" s="208" t="s">
        <v>1110</v>
      </c>
      <c r="H3191" s="313"/>
      <c r="I3191" s="209">
        <v>192000</v>
      </c>
      <c r="J3191" s="444">
        <f t="shared" si="52"/>
        <v>19128000</v>
      </c>
      <c r="K3191" s="441" t="s">
        <v>6235</v>
      </c>
    </row>
    <row r="3192" spans="1:242" hidden="1" x14ac:dyDescent="0.25">
      <c r="B3192" s="266">
        <v>1485</v>
      </c>
      <c r="C3192" s="207">
        <v>44439</v>
      </c>
      <c r="D3192" s="206" t="s">
        <v>6220</v>
      </c>
      <c r="E3192" s="206"/>
      <c r="F3192" s="206" t="s">
        <v>4256</v>
      </c>
      <c r="G3192" s="208" t="s">
        <v>420</v>
      </c>
      <c r="H3192" s="313"/>
      <c r="I3192" s="209">
        <v>409300</v>
      </c>
      <c r="J3192" s="444">
        <f t="shared" si="52"/>
        <v>18718700</v>
      </c>
      <c r="K3192" s="441" t="s">
        <v>3267</v>
      </c>
    </row>
    <row r="3193" spans="1:242" hidden="1" x14ac:dyDescent="0.25">
      <c r="B3193" s="266">
        <v>1486</v>
      </c>
      <c r="C3193" s="207">
        <v>44439</v>
      </c>
      <c r="D3193" s="206" t="s">
        <v>6234</v>
      </c>
      <c r="E3193" s="206"/>
      <c r="F3193" s="206"/>
      <c r="G3193" s="208" t="s">
        <v>1110</v>
      </c>
      <c r="H3193" s="313">
        <v>192000</v>
      </c>
      <c r="I3193" s="209"/>
      <c r="J3193" s="444">
        <f t="shared" si="52"/>
        <v>18910700</v>
      </c>
      <c r="K3193" s="441" t="s">
        <v>6217</v>
      </c>
    </row>
    <row r="3194" spans="1:242" hidden="1" x14ac:dyDescent="0.25">
      <c r="B3194" s="266">
        <v>1487</v>
      </c>
      <c r="C3194" s="207">
        <v>44439</v>
      </c>
      <c r="D3194" s="206" t="s">
        <v>6211</v>
      </c>
      <c r="E3194" s="206"/>
      <c r="F3194" s="206" t="s">
        <v>4270</v>
      </c>
      <c r="G3194" s="208" t="s">
        <v>1110</v>
      </c>
      <c r="H3194" s="313"/>
      <c r="I3194" s="209">
        <v>192000</v>
      </c>
      <c r="J3194" s="444">
        <f t="shared" si="52"/>
        <v>18718700</v>
      </c>
      <c r="K3194" s="441" t="s">
        <v>3267</v>
      </c>
    </row>
    <row r="3195" spans="1:242" hidden="1" x14ac:dyDescent="0.25">
      <c r="B3195" s="266">
        <v>1488</v>
      </c>
      <c r="C3195" s="207">
        <v>44439</v>
      </c>
      <c r="D3195" s="206" t="s">
        <v>6212</v>
      </c>
      <c r="E3195" s="206"/>
      <c r="F3195" s="206"/>
      <c r="G3195" s="208" t="s">
        <v>5418</v>
      </c>
      <c r="H3195" s="313">
        <v>1100000</v>
      </c>
      <c r="I3195" s="209"/>
      <c r="J3195" s="444">
        <f t="shared" si="52"/>
        <v>19818700</v>
      </c>
      <c r="K3195" s="441" t="s">
        <v>6216</v>
      </c>
    </row>
    <row r="3196" spans="1:242" hidden="1" x14ac:dyDescent="0.25">
      <c r="B3196" s="266">
        <v>1489</v>
      </c>
      <c r="C3196" s="207">
        <v>44439</v>
      </c>
      <c r="D3196" s="206" t="s">
        <v>6213</v>
      </c>
      <c r="E3196" s="206"/>
      <c r="F3196" s="206"/>
      <c r="G3196" s="208" t="s">
        <v>5418</v>
      </c>
      <c r="H3196" s="313">
        <v>690000</v>
      </c>
      <c r="I3196" s="209"/>
      <c r="J3196" s="444">
        <f t="shared" si="52"/>
        <v>20508700</v>
      </c>
      <c r="K3196" s="441" t="s">
        <v>6216</v>
      </c>
    </row>
    <row r="3197" spans="1:242" hidden="1" x14ac:dyDescent="0.25">
      <c r="B3197" s="266">
        <v>1490</v>
      </c>
      <c r="C3197" s="207">
        <v>44439</v>
      </c>
      <c r="D3197" s="206" t="s">
        <v>6218</v>
      </c>
      <c r="E3197" s="206"/>
      <c r="F3197" s="206" t="s">
        <v>4271</v>
      </c>
      <c r="G3197" s="208" t="s">
        <v>5418</v>
      </c>
      <c r="H3197" s="313"/>
      <c r="I3197" s="209">
        <v>1790000</v>
      </c>
      <c r="J3197" s="444">
        <f t="shared" si="52"/>
        <v>18718700</v>
      </c>
      <c r="K3197" s="441" t="s">
        <v>3267</v>
      </c>
    </row>
    <row r="3198" spans="1:242" hidden="1" x14ac:dyDescent="0.25">
      <c r="B3198" s="266">
        <v>1491</v>
      </c>
      <c r="C3198" s="207">
        <v>44440</v>
      </c>
      <c r="D3198" s="206" t="s">
        <v>6219</v>
      </c>
      <c r="E3198" s="206"/>
      <c r="F3198" s="206" t="s">
        <v>4272</v>
      </c>
      <c r="G3198" s="208" t="s">
        <v>2320</v>
      </c>
      <c r="H3198" s="313"/>
      <c r="I3198" s="209">
        <v>1347063</v>
      </c>
      <c r="J3198" s="444">
        <f t="shared" si="52"/>
        <v>17371637</v>
      </c>
      <c r="K3198" s="441" t="s">
        <v>3267</v>
      </c>
    </row>
    <row r="3199" spans="1:242" hidden="1" x14ac:dyDescent="0.25">
      <c r="B3199" s="266">
        <v>1492</v>
      </c>
      <c r="C3199" s="207">
        <v>44440</v>
      </c>
      <c r="D3199" s="206" t="s">
        <v>6221</v>
      </c>
      <c r="E3199" s="206"/>
      <c r="F3199" s="206" t="s">
        <v>4273</v>
      </c>
      <c r="G3199" s="208" t="s">
        <v>2320</v>
      </c>
      <c r="H3199" s="313"/>
      <c r="I3199" s="209">
        <v>515000</v>
      </c>
      <c r="J3199" s="444">
        <f t="shared" si="52"/>
        <v>16856637</v>
      </c>
      <c r="K3199" s="441" t="s">
        <v>3267</v>
      </c>
    </row>
    <row r="3200" spans="1:242" hidden="1" x14ac:dyDescent="0.25">
      <c r="B3200" s="266">
        <v>1493</v>
      </c>
      <c r="C3200" s="207">
        <v>44440</v>
      </c>
      <c r="D3200" s="206" t="s">
        <v>6222</v>
      </c>
      <c r="E3200" s="206"/>
      <c r="F3200" s="206" t="s">
        <v>4274</v>
      </c>
      <c r="G3200" s="208" t="s">
        <v>5679</v>
      </c>
      <c r="H3200" s="313"/>
      <c r="I3200" s="209">
        <v>158500</v>
      </c>
      <c r="J3200" s="444">
        <f t="shared" si="52"/>
        <v>16698137</v>
      </c>
      <c r="K3200" s="441" t="s">
        <v>3267</v>
      </c>
    </row>
    <row r="3201" spans="1:242" hidden="1" x14ac:dyDescent="0.25">
      <c r="B3201" s="266">
        <v>1494</v>
      </c>
      <c r="C3201" s="207">
        <v>44441</v>
      </c>
      <c r="D3201" s="206" t="s">
        <v>6223</v>
      </c>
      <c r="E3201" s="206"/>
      <c r="F3201" s="206" t="s">
        <v>4275</v>
      </c>
      <c r="G3201" s="208" t="s">
        <v>5936</v>
      </c>
      <c r="H3201" s="313"/>
      <c r="I3201" s="209">
        <v>450000</v>
      </c>
      <c r="J3201" s="444">
        <f t="shared" si="52"/>
        <v>16248137</v>
      </c>
      <c r="K3201" s="441" t="s">
        <v>3267</v>
      </c>
    </row>
    <row r="3202" spans="1:242" hidden="1" x14ac:dyDescent="0.25">
      <c r="B3202" s="266">
        <v>1495</v>
      </c>
      <c r="C3202" s="207">
        <v>44442</v>
      </c>
      <c r="D3202" s="206" t="s">
        <v>6224</v>
      </c>
      <c r="E3202" s="206"/>
      <c r="F3202" s="206" t="s">
        <v>4276</v>
      </c>
      <c r="G3202" s="208" t="s">
        <v>764</v>
      </c>
      <c r="H3202" s="313"/>
      <c r="I3202" s="209">
        <v>1355600</v>
      </c>
      <c r="J3202" s="444">
        <f t="shared" si="52"/>
        <v>14892537</v>
      </c>
      <c r="K3202" s="441" t="s">
        <v>3267</v>
      </c>
    </row>
    <row r="3203" spans="1:242" hidden="1" x14ac:dyDescent="0.25">
      <c r="B3203" s="266">
        <v>1496</v>
      </c>
      <c r="C3203" s="207">
        <v>44442</v>
      </c>
      <c r="D3203" s="206" t="s">
        <v>6227</v>
      </c>
      <c r="E3203" s="206"/>
      <c r="F3203" s="206"/>
      <c r="G3203" s="208" t="s">
        <v>5764</v>
      </c>
      <c r="H3203" s="313">
        <v>2100000</v>
      </c>
      <c r="I3203" s="209"/>
      <c r="J3203" s="444">
        <f t="shared" si="52"/>
        <v>16992537</v>
      </c>
      <c r="K3203" s="441" t="s">
        <v>6183</v>
      </c>
    </row>
    <row r="3204" spans="1:242" hidden="1" x14ac:dyDescent="0.25">
      <c r="B3204" s="266">
        <v>1497</v>
      </c>
      <c r="C3204" s="207">
        <v>44442</v>
      </c>
      <c r="D3204" s="206" t="s">
        <v>6226</v>
      </c>
      <c r="E3204" s="206"/>
      <c r="F3204" s="206" t="s">
        <v>4307</v>
      </c>
      <c r="G3204" s="208" t="s">
        <v>5764</v>
      </c>
      <c r="H3204" s="313"/>
      <c r="I3204" s="209">
        <v>2767700</v>
      </c>
      <c r="J3204" s="444">
        <f t="shared" si="52"/>
        <v>14224837</v>
      </c>
      <c r="K3204" s="441" t="s">
        <v>3267</v>
      </c>
    </row>
    <row r="3205" spans="1:242" hidden="1" x14ac:dyDescent="0.25">
      <c r="B3205" s="266">
        <v>1498</v>
      </c>
      <c r="C3205" s="207">
        <v>44442</v>
      </c>
      <c r="D3205" s="206" t="s">
        <v>6228</v>
      </c>
      <c r="E3205" s="206"/>
      <c r="F3205" s="206" t="s">
        <v>4308</v>
      </c>
      <c r="G3205" s="208" t="s">
        <v>4805</v>
      </c>
      <c r="H3205" s="313"/>
      <c r="I3205" s="209">
        <v>4185000</v>
      </c>
      <c r="J3205" s="444">
        <f t="shared" si="52"/>
        <v>10039837</v>
      </c>
      <c r="K3205" s="441" t="s">
        <v>3267</v>
      </c>
    </row>
    <row r="3206" spans="1:242" hidden="1" x14ac:dyDescent="0.25">
      <c r="B3206" s="266">
        <v>1499</v>
      </c>
      <c r="C3206" s="207">
        <v>44443</v>
      </c>
      <c r="D3206" s="206" t="s">
        <v>6229</v>
      </c>
      <c r="E3206" s="206"/>
      <c r="F3206" s="206" t="s">
        <v>4311</v>
      </c>
      <c r="G3206" s="208" t="s">
        <v>5679</v>
      </c>
      <c r="H3206" s="313"/>
      <c r="I3206" s="209">
        <v>23600</v>
      </c>
      <c r="J3206" s="444">
        <f t="shared" si="52"/>
        <v>10016237</v>
      </c>
      <c r="K3206" s="441" t="s">
        <v>3267</v>
      </c>
    </row>
    <row r="3207" spans="1:242" hidden="1" x14ac:dyDescent="0.25">
      <c r="B3207" s="266">
        <v>1500</v>
      </c>
      <c r="C3207" s="207">
        <v>44443</v>
      </c>
      <c r="D3207" s="206" t="s">
        <v>6230</v>
      </c>
      <c r="E3207" s="206"/>
      <c r="F3207" s="206" t="s">
        <v>4312</v>
      </c>
      <c r="G3207" s="208" t="s">
        <v>5679</v>
      </c>
      <c r="H3207" s="313"/>
      <c r="I3207" s="209">
        <v>15600</v>
      </c>
      <c r="J3207" s="444">
        <f t="shared" si="52"/>
        <v>10000637</v>
      </c>
      <c r="K3207" s="441" t="s">
        <v>3267</v>
      </c>
    </row>
    <row r="3208" spans="1:242" hidden="1" x14ac:dyDescent="0.25">
      <c r="B3208" s="266">
        <v>1501</v>
      </c>
      <c r="C3208" s="207">
        <v>44443</v>
      </c>
      <c r="D3208" s="206" t="s">
        <v>6231</v>
      </c>
      <c r="E3208" s="206"/>
      <c r="F3208" s="206" t="s">
        <v>4313</v>
      </c>
      <c r="G3208" s="208" t="s">
        <v>5679</v>
      </c>
      <c r="H3208" s="313"/>
      <c r="I3208" s="209">
        <v>6900</v>
      </c>
      <c r="J3208" s="444">
        <f t="shared" si="52"/>
        <v>9993737</v>
      </c>
      <c r="K3208" s="441" t="s">
        <v>3267</v>
      </c>
    </row>
    <row r="3209" spans="1:242" hidden="1" x14ac:dyDescent="0.25">
      <c r="B3209" s="266">
        <v>1502</v>
      </c>
      <c r="C3209" s="207">
        <v>44443</v>
      </c>
      <c r="D3209" s="206" t="s">
        <v>6232</v>
      </c>
      <c r="E3209" s="206"/>
      <c r="F3209" s="206" t="s">
        <v>4314</v>
      </c>
      <c r="G3209" s="208" t="s">
        <v>5679</v>
      </c>
      <c r="H3209" s="313"/>
      <c r="I3209" s="209">
        <v>60500</v>
      </c>
      <c r="J3209" s="444">
        <f t="shared" si="52"/>
        <v>9933237</v>
      </c>
      <c r="K3209" s="441" t="s">
        <v>3267</v>
      </c>
    </row>
    <row r="3210" spans="1:242" s="566" customFormat="1" hidden="1" x14ac:dyDescent="0.25">
      <c r="A3210" s="488"/>
      <c r="B3210" s="266">
        <v>1503</v>
      </c>
      <c r="C3210" s="428">
        <v>44445</v>
      </c>
      <c r="D3210" s="429" t="s">
        <v>6236</v>
      </c>
      <c r="E3210" s="429"/>
      <c r="F3210" s="429"/>
      <c r="G3210" s="430"/>
      <c r="H3210" s="577">
        <v>13276763</v>
      </c>
      <c r="I3210" s="581"/>
      <c r="J3210" s="444">
        <f t="shared" si="52"/>
        <v>23210000</v>
      </c>
      <c r="K3210" s="446" t="s">
        <v>3695</v>
      </c>
      <c r="L3210" s="530"/>
      <c r="M3210" s="488"/>
      <c r="N3210" s="530"/>
      <c r="O3210" s="530"/>
      <c r="P3210" s="530"/>
      <c r="Q3210" s="530"/>
      <c r="R3210" s="530"/>
      <c r="S3210" s="530"/>
      <c r="T3210" s="530"/>
      <c r="U3210" s="530"/>
      <c r="V3210" s="530"/>
      <c r="W3210" s="530"/>
      <c r="X3210" s="530"/>
      <c r="Y3210" s="530"/>
      <c r="Z3210" s="530"/>
      <c r="AA3210" s="530"/>
      <c r="AB3210" s="530"/>
      <c r="AC3210" s="530"/>
      <c r="AD3210" s="530"/>
      <c r="AE3210" s="530"/>
      <c r="AF3210" s="530"/>
      <c r="AG3210" s="530"/>
      <c r="AH3210" s="530"/>
      <c r="AI3210" s="530"/>
      <c r="AJ3210" s="488"/>
      <c r="AK3210" s="488"/>
      <c r="AL3210" s="488"/>
      <c r="AM3210" s="488"/>
      <c r="AN3210" s="488"/>
      <c r="AO3210" s="488"/>
      <c r="AP3210" s="488"/>
      <c r="AQ3210" s="488"/>
      <c r="AR3210" s="488"/>
      <c r="AS3210" s="488"/>
      <c r="AT3210" s="488"/>
      <c r="AU3210" s="488"/>
      <c r="AV3210" s="488"/>
      <c r="AW3210" s="488"/>
      <c r="AX3210" s="488"/>
      <c r="AY3210" s="488"/>
      <c r="AZ3210" s="488"/>
      <c r="BA3210" s="488"/>
      <c r="BB3210" s="488"/>
      <c r="BC3210" s="488"/>
      <c r="BD3210" s="488"/>
      <c r="BE3210" s="488"/>
      <c r="BF3210" s="488"/>
      <c r="BG3210" s="488"/>
      <c r="BH3210" s="488"/>
      <c r="BI3210" s="488"/>
      <c r="BJ3210" s="488"/>
      <c r="BK3210" s="488"/>
      <c r="BL3210" s="488"/>
      <c r="BM3210" s="488"/>
      <c r="BN3210" s="488"/>
      <c r="BO3210" s="488"/>
      <c r="BP3210" s="488"/>
      <c r="BQ3210" s="488"/>
      <c r="BR3210" s="488"/>
      <c r="BS3210" s="488"/>
      <c r="BT3210" s="488"/>
      <c r="BU3210" s="488"/>
      <c r="BV3210" s="488"/>
      <c r="BW3210" s="488"/>
      <c r="BX3210" s="488"/>
      <c r="BY3210" s="488"/>
      <c r="BZ3210" s="488"/>
      <c r="CA3210" s="488"/>
      <c r="CB3210" s="488"/>
      <c r="CC3210" s="488"/>
      <c r="CD3210" s="488"/>
      <c r="CE3210" s="488"/>
      <c r="CF3210" s="488"/>
      <c r="CG3210" s="488"/>
      <c r="CH3210" s="488"/>
      <c r="CI3210" s="488"/>
      <c r="CJ3210" s="488"/>
      <c r="CK3210" s="488"/>
      <c r="CL3210" s="488"/>
      <c r="CM3210" s="488"/>
      <c r="CN3210" s="488"/>
      <c r="CO3210" s="488"/>
      <c r="CP3210" s="488"/>
      <c r="CQ3210" s="488"/>
      <c r="CR3210" s="488"/>
      <c r="CS3210" s="488"/>
      <c r="CT3210" s="488"/>
      <c r="CU3210" s="488"/>
      <c r="CV3210" s="488"/>
      <c r="CW3210" s="488"/>
      <c r="CX3210" s="488"/>
      <c r="CY3210" s="488"/>
      <c r="CZ3210" s="488"/>
      <c r="DA3210" s="488"/>
      <c r="DB3210" s="488"/>
      <c r="DC3210" s="488"/>
      <c r="DD3210" s="488"/>
      <c r="DE3210" s="488"/>
      <c r="DF3210" s="488"/>
      <c r="DG3210" s="488"/>
      <c r="DH3210" s="488"/>
      <c r="DI3210" s="488"/>
      <c r="DJ3210" s="488"/>
      <c r="DK3210" s="488"/>
      <c r="DL3210" s="488"/>
      <c r="DM3210" s="488"/>
      <c r="DN3210" s="488"/>
      <c r="DO3210" s="488"/>
      <c r="DP3210" s="488"/>
      <c r="DQ3210" s="488"/>
      <c r="DR3210" s="488"/>
      <c r="DS3210" s="488"/>
      <c r="DT3210" s="488"/>
      <c r="DU3210" s="488"/>
      <c r="DV3210" s="488"/>
      <c r="DW3210" s="488"/>
      <c r="DX3210" s="488"/>
      <c r="DY3210" s="488"/>
      <c r="DZ3210" s="488"/>
      <c r="EA3210" s="488"/>
      <c r="EB3210" s="488"/>
      <c r="EC3210" s="488"/>
      <c r="ED3210" s="488"/>
      <c r="EE3210" s="488"/>
      <c r="EF3210" s="488"/>
      <c r="EG3210" s="488"/>
      <c r="EH3210" s="488"/>
      <c r="EI3210" s="488"/>
      <c r="EJ3210" s="488"/>
      <c r="EK3210" s="488"/>
      <c r="EL3210" s="488"/>
      <c r="EM3210" s="488"/>
      <c r="EN3210" s="488"/>
      <c r="EO3210" s="488"/>
      <c r="EP3210" s="488"/>
      <c r="EQ3210" s="488"/>
      <c r="ER3210" s="488"/>
      <c r="ES3210" s="488"/>
      <c r="ET3210" s="488"/>
      <c r="EU3210" s="488"/>
      <c r="EV3210" s="488"/>
      <c r="EW3210" s="488"/>
      <c r="EX3210" s="488"/>
      <c r="EY3210" s="488"/>
      <c r="EZ3210" s="488"/>
      <c r="FA3210" s="488"/>
      <c r="FB3210" s="488"/>
      <c r="FC3210" s="488"/>
      <c r="FD3210" s="488"/>
      <c r="FE3210" s="488"/>
      <c r="FF3210" s="488"/>
      <c r="FG3210" s="488"/>
      <c r="FH3210" s="488"/>
      <c r="FI3210" s="488"/>
      <c r="FJ3210" s="488"/>
      <c r="FK3210" s="488"/>
      <c r="FL3210" s="488"/>
      <c r="FM3210" s="488"/>
      <c r="FN3210" s="488"/>
      <c r="FO3210" s="488"/>
      <c r="FP3210" s="488"/>
      <c r="FQ3210" s="488"/>
      <c r="FR3210" s="488"/>
      <c r="FS3210" s="488"/>
      <c r="FT3210" s="488"/>
      <c r="FU3210" s="488"/>
      <c r="FV3210" s="488"/>
      <c r="FW3210" s="488"/>
      <c r="FX3210" s="488"/>
      <c r="FY3210" s="488"/>
      <c r="FZ3210" s="488"/>
      <c r="GA3210" s="488"/>
      <c r="GB3210" s="488"/>
      <c r="GC3210" s="488"/>
      <c r="GD3210" s="488"/>
      <c r="GE3210" s="488"/>
      <c r="GF3210" s="488"/>
      <c r="GG3210" s="488"/>
      <c r="GH3210" s="488"/>
      <c r="GI3210" s="488"/>
      <c r="GJ3210" s="488"/>
      <c r="GK3210" s="488"/>
      <c r="GL3210" s="488"/>
      <c r="GM3210" s="488"/>
      <c r="GN3210" s="488"/>
      <c r="GO3210" s="488"/>
      <c r="GP3210" s="488"/>
      <c r="GQ3210" s="488"/>
      <c r="GR3210" s="488"/>
      <c r="GS3210" s="488"/>
      <c r="GT3210" s="488"/>
      <c r="GU3210" s="488"/>
      <c r="GV3210" s="488"/>
      <c r="GW3210" s="488"/>
      <c r="GX3210" s="488"/>
      <c r="GY3210" s="488"/>
      <c r="GZ3210" s="488"/>
      <c r="HA3210" s="488"/>
      <c r="HB3210" s="488"/>
      <c r="HC3210" s="488"/>
      <c r="HD3210" s="488"/>
      <c r="HE3210" s="488"/>
      <c r="HF3210" s="488"/>
      <c r="HG3210" s="488"/>
      <c r="HH3210" s="488"/>
      <c r="HI3210" s="488"/>
      <c r="HJ3210" s="488"/>
      <c r="HK3210" s="488"/>
      <c r="HL3210" s="488"/>
      <c r="HM3210" s="488"/>
      <c r="HN3210" s="488"/>
      <c r="HO3210" s="488"/>
      <c r="HP3210" s="488"/>
      <c r="HQ3210" s="488"/>
      <c r="HR3210" s="488"/>
      <c r="HS3210" s="488"/>
      <c r="HT3210" s="488"/>
      <c r="HU3210" s="488"/>
      <c r="HV3210" s="488"/>
      <c r="HW3210" s="488"/>
      <c r="HX3210" s="488"/>
      <c r="HY3210" s="488"/>
      <c r="HZ3210" s="488"/>
      <c r="IA3210" s="488"/>
      <c r="IB3210" s="488"/>
      <c r="IC3210" s="488"/>
      <c r="ID3210" s="488"/>
      <c r="IE3210" s="488"/>
      <c r="IF3210" s="488"/>
      <c r="IG3210" s="488"/>
      <c r="IH3210" s="488"/>
    </row>
    <row r="3211" spans="1:242" hidden="1" x14ac:dyDescent="0.25">
      <c r="B3211" s="266">
        <v>1504</v>
      </c>
      <c r="C3211" s="207">
        <v>44445</v>
      </c>
      <c r="D3211" s="206" t="s">
        <v>6237</v>
      </c>
      <c r="E3211" s="206"/>
      <c r="F3211" s="206" t="s">
        <v>4315</v>
      </c>
      <c r="G3211" s="208" t="s">
        <v>1611</v>
      </c>
      <c r="H3211" s="313"/>
      <c r="I3211" s="209">
        <v>200000</v>
      </c>
      <c r="J3211" s="444">
        <f t="shared" si="52"/>
        <v>23010000</v>
      </c>
      <c r="K3211" s="441" t="s">
        <v>3267</v>
      </c>
    </row>
    <row r="3212" spans="1:242" hidden="1" x14ac:dyDescent="0.25">
      <c r="B3212" s="266">
        <v>1505</v>
      </c>
      <c r="C3212" s="207">
        <v>44446</v>
      </c>
      <c r="D3212" s="206" t="s">
        <v>6238</v>
      </c>
      <c r="E3212" s="206"/>
      <c r="F3212" s="206" t="s">
        <v>4316</v>
      </c>
      <c r="G3212" s="208" t="s">
        <v>4936</v>
      </c>
      <c r="H3212" s="313"/>
      <c r="I3212" s="209">
        <v>1174000</v>
      </c>
      <c r="J3212" s="444">
        <f t="shared" si="52"/>
        <v>21836000</v>
      </c>
      <c r="K3212" s="441" t="s">
        <v>3267</v>
      </c>
    </row>
    <row r="3213" spans="1:242" hidden="1" x14ac:dyDescent="0.25">
      <c r="B3213" s="266">
        <v>1506</v>
      </c>
      <c r="C3213" s="207">
        <v>44446</v>
      </c>
      <c r="D3213" s="206" t="s">
        <v>6239</v>
      </c>
      <c r="E3213" s="206"/>
      <c r="F3213" s="206"/>
      <c r="G3213" s="208" t="s">
        <v>532</v>
      </c>
      <c r="H3213" s="313">
        <v>1000000</v>
      </c>
      <c r="I3213" s="209"/>
      <c r="J3213" s="444">
        <f t="shared" si="52"/>
        <v>22836000</v>
      </c>
      <c r="K3213" s="212" t="s">
        <v>6241</v>
      </c>
    </row>
    <row r="3214" spans="1:242" hidden="1" x14ac:dyDescent="0.25">
      <c r="B3214" s="266">
        <v>1507</v>
      </c>
      <c r="C3214" s="207">
        <v>44446</v>
      </c>
      <c r="D3214" s="206" t="s">
        <v>6242</v>
      </c>
      <c r="E3214" s="206"/>
      <c r="F3214" s="206" t="s">
        <v>4317</v>
      </c>
      <c r="G3214" s="208" t="s">
        <v>532</v>
      </c>
      <c r="H3214" s="313"/>
      <c r="I3214" s="209">
        <v>2278490</v>
      </c>
      <c r="J3214" s="444">
        <f t="shared" si="52"/>
        <v>20557510</v>
      </c>
      <c r="K3214" s="441" t="s">
        <v>3267</v>
      </c>
    </row>
    <row r="3215" spans="1:242" hidden="1" x14ac:dyDescent="0.25">
      <c r="B3215" s="266">
        <v>1508</v>
      </c>
      <c r="C3215" s="207">
        <v>44447</v>
      </c>
      <c r="D3215" s="206" t="s">
        <v>6243</v>
      </c>
      <c r="E3215" s="206"/>
      <c r="F3215" s="206" t="s">
        <v>4318</v>
      </c>
      <c r="G3215" s="208" t="s">
        <v>543</v>
      </c>
      <c r="H3215" s="313"/>
      <c r="I3215" s="209">
        <v>1670670</v>
      </c>
      <c r="J3215" s="444">
        <f t="shared" si="52"/>
        <v>18886840</v>
      </c>
      <c r="K3215" s="441" t="s">
        <v>3267</v>
      </c>
    </row>
    <row r="3216" spans="1:242" hidden="1" x14ac:dyDescent="0.25">
      <c r="B3216" s="266">
        <v>1509</v>
      </c>
      <c r="C3216" s="207">
        <v>44447</v>
      </c>
      <c r="D3216" s="206" t="s">
        <v>6244</v>
      </c>
      <c r="E3216" s="206"/>
      <c r="F3216" s="206" t="s">
        <v>4319</v>
      </c>
      <c r="G3216" s="208" t="s">
        <v>1611</v>
      </c>
      <c r="H3216" s="313"/>
      <c r="I3216" s="209">
        <v>126000</v>
      </c>
      <c r="J3216" s="444">
        <f t="shared" si="52"/>
        <v>18760840</v>
      </c>
      <c r="K3216" s="441" t="s">
        <v>3267</v>
      </c>
    </row>
    <row r="3217" spans="2:11" s="511" customFormat="1" hidden="1" x14ac:dyDescent="0.25">
      <c r="B3217" s="266">
        <v>1510</v>
      </c>
      <c r="C3217" s="207">
        <v>44448</v>
      </c>
      <c r="D3217" s="206" t="s">
        <v>6245</v>
      </c>
      <c r="E3217" s="206"/>
      <c r="F3217" s="206" t="s">
        <v>4320</v>
      </c>
      <c r="G3217" s="208" t="s">
        <v>5418</v>
      </c>
      <c r="H3217" s="313"/>
      <c r="I3217" s="209">
        <v>30000</v>
      </c>
      <c r="J3217" s="444">
        <f t="shared" si="52"/>
        <v>18730840</v>
      </c>
      <c r="K3217" s="441" t="s">
        <v>3267</v>
      </c>
    </row>
    <row r="3218" spans="2:11" s="511" customFormat="1" hidden="1" x14ac:dyDescent="0.25">
      <c r="B3218" s="266">
        <v>1511</v>
      </c>
      <c r="C3218" s="207">
        <v>44448</v>
      </c>
      <c r="D3218" s="286" t="s">
        <v>6246</v>
      </c>
      <c r="E3218" s="206"/>
      <c r="F3218" s="206" t="s">
        <v>4321</v>
      </c>
      <c r="G3218" s="208" t="s">
        <v>5418</v>
      </c>
      <c r="H3218" s="313"/>
      <c r="I3218" s="209">
        <v>111930</v>
      </c>
      <c r="J3218" s="444">
        <f t="shared" si="52"/>
        <v>18618910</v>
      </c>
      <c r="K3218" s="441" t="s">
        <v>3267</v>
      </c>
    </row>
    <row r="3219" spans="2:11" s="511" customFormat="1" hidden="1" x14ac:dyDescent="0.25">
      <c r="B3219" s="266">
        <v>1512</v>
      </c>
      <c r="C3219" s="207">
        <v>44448</v>
      </c>
      <c r="D3219" s="206" t="s">
        <v>6247</v>
      </c>
      <c r="E3219" s="206"/>
      <c r="F3219" s="206"/>
      <c r="G3219" s="208" t="s">
        <v>5418</v>
      </c>
      <c r="H3219" s="313">
        <v>790000</v>
      </c>
      <c r="I3219" s="475"/>
      <c r="J3219" s="444">
        <f t="shared" si="52"/>
        <v>19408910</v>
      </c>
      <c r="K3219" s="212" t="s">
        <v>6249</v>
      </c>
    </row>
    <row r="3220" spans="2:11" s="511" customFormat="1" hidden="1" x14ac:dyDescent="0.25">
      <c r="B3220" s="266">
        <v>1513</v>
      </c>
      <c r="C3220" s="207">
        <v>44448</v>
      </c>
      <c r="D3220" s="206" t="s">
        <v>6250</v>
      </c>
      <c r="E3220" s="206"/>
      <c r="F3220" s="206" t="s">
        <v>4322</v>
      </c>
      <c r="G3220" s="208" t="s">
        <v>5418</v>
      </c>
      <c r="H3220" s="313"/>
      <c r="I3220" s="475">
        <v>731171</v>
      </c>
      <c r="J3220" s="444">
        <f t="shared" si="52"/>
        <v>18677739</v>
      </c>
      <c r="K3220" s="441" t="s">
        <v>3267</v>
      </c>
    </row>
    <row r="3221" spans="2:11" s="511" customFormat="1" hidden="1" x14ac:dyDescent="0.25">
      <c r="B3221" s="266">
        <v>1514</v>
      </c>
      <c r="C3221" s="207">
        <v>44448</v>
      </c>
      <c r="D3221" s="206" t="s">
        <v>6251</v>
      </c>
      <c r="E3221" s="206"/>
      <c r="F3221" s="206" t="s">
        <v>4323</v>
      </c>
      <c r="G3221" s="208" t="s">
        <v>420</v>
      </c>
      <c r="H3221" s="313"/>
      <c r="I3221" s="475">
        <v>746400</v>
      </c>
      <c r="J3221" s="444">
        <f t="shared" si="52"/>
        <v>17931339</v>
      </c>
      <c r="K3221" s="441" t="s">
        <v>3267</v>
      </c>
    </row>
    <row r="3222" spans="2:11" s="511" customFormat="1" hidden="1" x14ac:dyDescent="0.25">
      <c r="B3222" s="266">
        <v>1515</v>
      </c>
      <c r="C3222" s="207">
        <v>44449</v>
      </c>
      <c r="D3222" s="206" t="s">
        <v>6263</v>
      </c>
      <c r="E3222" s="206" t="s">
        <v>6265</v>
      </c>
      <c r="F3222" s="206"/>
      <c r="G3222" s="208" t="s">
        <v>5418</v>
      </c>
      <c r="H3222" s="313"/>
      <c r="I3222" s="475">
        <v>1812000</v>
      </c>
      <c r="J3222" s="444">
        <f t="shared" si="52"/>
        <v>16119339</v>
      </c>
      <c r="K3222" s="212" t="s">
        <v>6300</v>
      </c>
    </row>
    <row r="3223" spans="2:11" s="511" customFormat="1" hidden="1" x14ac:dyDescent="0.25">
      <c r="B3223" s="266">
        <v>1516</v>
      </c>
      <c r="C3223" s="207">
        <v>44449</v>
      </c>
      <c r="D3223" s="206" t="s">
        <v>6252</v>
      </c>
      <c r="E3223" s="206"/>
      <c r="F3223" s="206" t="s">
        <v>4324</v>
      </c>
      <c r="G3223" s="208" t="s">
        <v>5936</v>
      </c>
      <c r="H3223" s="313"/>
      <c r="I3223" s="475">
        <v>830000</v>
      </c>
      <c r="J3223" s="444">
        <f t="shared" si="52"/>
        <v>15289339</v>
      </c>
      <c r="K3223" s="441" t="s">
        <v>3267</v>
      </c>
    </row>
    <row r="3224" spans="2:11" s="511" customFormat="1" hidden="1" x14ac:dyDescent="0.25">
      <c r="B3224" s="266">
        <v>1517</v>
      </c>
      <c r="C3224" s="207">
        <v>44449</v>
      </c>
      <c r="D3224" s="206" t="s">
        <v>6253</v>
      </c>
      <c r="E3224" s="206"/>
      <c r="F3224" s="206" t="s">
        <v>4325</v>
      </c>
      <c r="G3224" s="208" t="s">
        <v>6254</v>
      </c>
      <c r="H3224" s="313"/>
      <c r="I3224" s="475">
        <v>600000</v>
      </c>
      <c r="J3224" s="444">
        <f t="shared" si="52"/>
        <v>14689339</v>
      </c>
      <c r="K3224" s="441" t="s">
        <v>3267</v>
      </c>
    </row>
    <row r="3225" spans="2:11" s="511" customFormat="1" hidden="1" x14ac:dyDescent="0.25">
      <c r="B3225" s="266">
        <v>1518</v>
      </c>
      <c r="C3225" s="207">
        <v>44449</v>
      </c>
      <c r="D3225" s="206" t="s">
        <v>6255</v>
      </c>
      <c r="E3225" s="206"/>
      <c r="F3225" s="206" t="s">
        <v>4326</v>
      </c>
      <c r="G3225" s="208" t="s">
        <v>3690</v>
      </c>
      <c r="H3225" s="313"/>
      <c r="I3225" s="475">
        <v>220500</v>
      </c>
      <c r="J3225" s="444">
        <f t="shared" si="52"/>
        <v>14468839</v>
      </c>
      <c r="K3225" s="441" t="s">
        <v>3267</v>
      </c>
    </row>
    <row r="3226" spans="2:11" s="511" customFormat="1" hidden="1" x14ac:dyDescent="0.25">
      <c r="B3226" s="266">
        <v>1519</v>
      </c>
      <c r="C3226" s="207">
        <v>44449</v>
      </c>
      <c r="D3226" s="206" t="s">
        <v>6256</v>
      </c>
      <c r="E3226" s="206"/>
      <c r="F3226" s="206" t="s">
        <v>4327</v>
      </c>
      <c r="G3226" s="208" t="s">
        <v>3690</v>
      </c>
      <c r="H3226" s="313"/>
      <c r="I3226" s="475">
        <v>28300</v>
      </c>
      <c r="J3226" s="444">
        <f t="shared" si="52"/>
        <v>14440539</v>
      </c>
      <c r="K3226" s="441" t="s">
        <v>3267</v>
      </c>
    </row>
    <row r="3227" spans="2:11" s="511" customFormat="1" hidden="1" x14ac:dyDescent="0.25">
      <c r="B3227" s="266">
        <v>1520</v>
      </c>
      <c r="C3227" s="207">
        <v>44449</v>
      </c>
      <c r="D3227" s="206" t="s">
        <v>6257</v>
      </c>
      <c r="E3227" s="206"/>
      <c r="F3227" s="206" t="s">
        <v>4328</v>
      </c>
      <c r="G3227" s="208" t="s">
        <v>3690</v>
      </c>
      <c r="H3227" s="313"/>
      <c r="I3227" s="475">
        <v>9800</v>
      </c>
      <c r="J3227" s="444">
        <f t="shared" si="52"/>
        <v>14430739</v>
      </c>
      <c r="K3227" s="441" t="s">
        <v>3267</v>
      </c>
    </row>
    <row r="3228" spans="2:11" s="511" customFormat="1" hidden="1" x14ac:dyDescent="0.25">
      <c r="B3228" s="266">
        <v>1521</v>
      </c>
      <c r="C3228" s="207">
        <v>44449</v>
      </c>
      <c r="D3228" s="206" t="s">
        <v>6258</v>
      </c>
      <c r="E3228" s="206"/>
      <c r="F3228" s="206" t="s">
        <v>4329</v>
      </c>
      <c r="G3228" s="208" t="s">
        <v>3690</v>
      </c>
      <c r="H3228" s="313"/>
      <c r="I3228" s="475">
        <v>74700</v>
      </c>
      <c r="J3228" s="444">
        <f t="shared" si="52"/>
        <v>14356039</v>
      </c>
      <c r="K3228" s="441" t="s">
        <v>3267</v>
      </c>
    </row>
    <row r="3229" spans="2:11" s="511" customFormat="1" hidden="1" x14ac:dyDescent="0.25">
      <c r="B3229" s="266">
        <v>1522</v>
      </c>
      <c r="C3229" s="207">
        <v>44449</v>
      </c>
      <c r="D3229" s="206" t="s">
        <v>6259</v>
      </c>
      <c r="E3229" s="206"/>
      <c r="F3229" s="206" t="s">
        <v>4330</v>
      </c>
      <c r="G3229" s="208" t="s">
        <v>3690</v>
      </c>
      <c r="H3229" s="313"/>
      <c r="I3229" s="475">
        <v>14700</v>
      </c>
      <c r="J3229" s="444">
        <f t="shared" si="52"/>
        <v>14341339</v>
      </c>
      <c r="K3229" s="441" t="s">
        <v>3267</v>
      </c>
    </row>
    <row r="3230" spans="2:11" s="511" customFormat="1" hidden="1" x14ac:dyDescent="0.25">
      <c r="B3230" s="266">
        <v>1523</v>
      </c>
      <c r="C3230" s="207">
        <v>44449</v>
      </c>
      <c r="D3230" s="206" t="s">
        <v>6260</v>
      </c>
      <c r="E3230" s="206"/>
      <c r="F3230" s="206" t="s">
        <v>4372</v>
      </c>
      <c r="G3230" s="208" t="s">
        <v>1885</v>
      </c>
      <c r="H3230" s="313"/>
      <c r="I3230" s="475">
        <v>39000</v>
      </c>
      <c r="J3230" s="444">
        <f t="shared" si="52"/>
        <v>14302339</v>
      </c>
      <c r="K3230" s="441" t="s">
        <v>3267</v>
      </c>
    </row>
    <row r="3231" spans="2:11" s="511" customFormat="1" hidden="1" x14ac:dyDescent="0.25">
      <c r="B3231" s="266">
        <v>1524</v>
      </c>
      <c r="C3231" s="207">
        <v>44449</v>
      </c>
      <c r="D3231" s="206" t="s">
        <v>6261</v>
      </c>
      <c r="E3231" s="206"/>
      <c r="F3231" s="206" t="s">
        <v>4373</v>
      </c>
      <c r="G3231" s="208" t="s">
        <v>4218</v>
      </c>
      <c r="H3231" s="313"/>
      <c r="I3231" s="475">
        <v>8000000</v>
      </c>
      <c r="J3231" s="444">
        <f t="shared" ref="J3231:J3294" si="53">J3230+H3231-I3231</f>
        <v>6302339</v>
      </c>
      <c r="K3231" s="441" t="s">
        <v>3267</v>
      </c>
    </row>
    <row r="3232" spans="2:11" s="511" customFormat="1" hidden="1" x14ac:dyDescent="0.25">
      <c r="B3232" s="266">
        <v>1525</v>
      </c>
      <c r="C3232" s="207">
        <v>44450</v>
      </c>
      <c r="D3232" s="206" t="s">
        <v>6262</v>
      </c>
      <c r="E3232" s="206"/>
      <c r="F3232" s="206" t="s">
        <v>4374</v>
      </c>
      <c r="G3232" s="208" t="s">
        <v>5992</v>
      </c>
      <c r="H3232" s="313"/>
      <c r="I3232" s="475">
        <v>1661224</v>
      </c>
      <c r="J3232" s="444">
        <f t="shared" si="53"/>
        <v>4641115</v>
      </c>
      <c r="K3232" s="441" t="s">
        <v>3267</v>
      </c>
    </row>
    <row r="3233" spans="1:242" hidden="1" x14ac:dyDescent="0.25">
      <c r="B3233" s="266">
        <v>1526</v>
      </c>
      <c r="C3233" s="207">
        <v>44450</v>
      </c>
      <c r="D3233" s="206" t="s">
        <v>6264</v>
      </c>
      <c r="E3233" s="206" t="s">
        <v>6266</v>
      </c>
      <c r="F3233" s="206"/>
      <c r="G3233" s="208" t="s">
        <v>1611</v>
      </c>
      <c r="H3233" s="313"/>
      <c r="I3233" s="475">
        <v>689000</v>
      </c>
      <c r="J3233" s="444">
        <f t="shared" si="53"/>
        <v>3952115</v>
      </c>
      <c r="K3233" s="212" t="s">
        <v>6294</v>
      </c>
    </row>
    <row r="3234" spans="1:242" s="566" customFormat="1" hidden="1" x14ac:dyDescent="0.25">
      <c r="A3234" s="488"/>
      <c r="B3234" s="266">
        <v>1527</v>
      </c>
      <c r="C3234" s="428">
        <v>44452</v>
      </c>
      <c r="D3234" s="429" t="s">
        <v>6267</v>
      </c>
      <c r="E3234" s="206"/>
      <c r="F3234" s="429"/>
      <c r="G3234" s="430"/>
      <c r="H3234" s="577">
        <v>18546885</v>
      </c>
      <c r="I3234" s="597"/>
      <c r="J3234" s="444">
        <f t="shared" si="53"/>
        <v>22499000</v>
      </c>
      <c r="K3234" s="446" t="s">
        <v>3695</v>
      </c>
      <c r="L3234" s="530"/>
      <c r="M3234" s="488"/>
      <c r="N3234" s="530"/>
      <c r="O3234" s="530"/>
      <c r="P3234" s="530"/>
      <c r="Q3234" s="530"/>
      <c r="R3234" s="530"/>
      <c r="S3234" s="530"/>
      <c r="T3234" s="530"/>
      <c r="U3234" s="530"/>
      <c r="V3234" s="530"/>
      <c r="W3234" s="530"/>
      <c r="X3234" s="530"/>
      <c r="Y3234" s="530"/>
      <c r="Z3234" s="530"/>
      <c r="AA3234" s="530"/>
      <c r="AB3234" s="530"/>
      <c r="AC3234" s="530"/>
      <c r="AD3234" s="530"/>
      <c r="AE3234" s="530"/>
      <c r="AF3234" s="530"/>
      <c r="AG3234" s="530"/>
      <c r="AH3234" s="530"/>
      <c r="AI3234" s="530"/>
      <c r="AJ3234" s="488"/>
      <c r="AK3234" s="488"/>
      <c r="AL3234" s="488"/>
      <c r="AM3234" s="488"/>
      <c r="AN3234" s="488"/>
      <c r="AO3234" s="488"/>
      <c r="AP3234" s="488"/>
      <c r="AQ3234" s="488"/>
      <c r="AR3234" s="488"/>
      <c r="AS3234" s="488"/>
      <c r="AT3234" s="488"/>
      <c r="AU3234" s="488"/>
      <c r="AV3234" s="488"/>
      <c r="AW3234" s="488"/>
      <c r="AX3234" s="488"/>
      <c r="AY3234" s="488"/>
      <c r="AZ3234" s="488"/>
      <c r="BA3234" s="488"/>
      <c r="BB3234" s="488"/>
      <c r="BC3234" s="488"/>
      <c r="BD3234" s="488"/>
      <c r="BE3234" s="488"/>
      <c r="BF3234" s="488"/>
      <c r="BG3234" s="488"/>
      <c r="BH3234" s="488"/>
      <c r="BI3234" s="488"/>
      <c r="BJ3234" s="488"/>
      <c r="BK3234" s="488"/>
      <c r="BL3234" s="488"/>
      <c r="BM3234" s="488"/>
      <c r="BN3234" s="488"/>
      <c r="BO3234" s="488"/>
      <c r="BP3234" s="488"/>
      <c r="BQ3234" s="488"/>
      <c r="BR3234" s="488"/>
      <c r="BS3234" s="488"/>
      <c r="BT3234" s="488"/>
      <c r="BU3234" s="488"/>
      <c r="BV3234" s="488"/>
      <c r="BW3234" s="488"/>
      <c r="BX3234" s="488"/>
      <c r="BY3234" s="488"/>
      <c r="BZ3234" s="488"/>
      <c r="CA3234" s="488"/>
      <c r="CB3234" s="488"/>
      <c r="CC3234" s="488"/>
      <c r="CD3234" s="488"/>
      <c r="CE3234" s="488"/>
      <c r="CF3234" s="488"/>
      <c r="CG3234" s="488"/>
      <c r="CH3234" s="488"/>
      <c r="CI3234" s="488"/>
      <c r="CJ3234" s="488"/>
      <c r="CK3234" s="488"/>
      <c r="CL3234" s="488"/>
      <c r="CM3234" s="488"/>
      <c r="CN3234" s="488"/>
      <c r="CO3234" s="488"/>
      <c r="CP3234" s="488"/>
      <c r="CQ3234" s="488"/>
      <c r="CR3234" s="488"/>
      <c r="CS3234" s="488"/>
      <c r="CT3234" s="488"/>
      <c r="CU3234" s="488"/>
      <c r="CV3234" s="488"/>
      <c r="CW3234" s="488"/>
      <c r="CX3234" s="488"/>
      <c r="CY3234" s="488"/>
      <c r="CZ3234" s="488"/>
      <c r="DA3234" s="488"/>
      <c r="DB3234" s="488"/>
      <c r="DC3234" s="488"/>
      <c r="DD3234" s="488"/>
      <c r="DE3234" s="488"/>
      <c r="DF3234" s="488"/>
      <c r="DG3234" s="488"/>
      <c r="DH3234" s="488"/>
      <c r="DI3234" s="488"/>
      <c r="DJ3234" s="488"/>
      <c r="DK3234" s="488"/>
      <c r="DL3234" s="488"/>
      <c r="DM3234" s="488"/>
      <c r="DN3234" s="488"/>
      <c r="DO3234" s="488"/>
      <c r="DP3234" s="488"/>
      <c r="DQ3234" s="488"/>
      <c r="DR3234" s="488"/>
      <c r="DS3234" s="488"/>
      <c r="DT3234" s="488"/>
      <c r="DU3234" s="488"/>
      <c r="DV3234" s="488"/>
      <c r="DW3234" s="488"/>
      <c r="DX3234" s="488"/>
      <c r="DY3234" s="488"/>
      <c r="DZ3234" s="488"/>
      <c r="EA3234" s="488"/>
      <c r="EB3234" s="488"/>
      <c r="EC3234" s="488"/>
      <c r="ED3234" s="488"/>
      <c r="EE3234" s="488"/>
      <c r="EF3234" s="488"/>
      <c r="EG3234" s="488"/>
      <c r="EH3234" s="488"/>
      <c r="EI3234" s="488"/>
      <c r="EJ3234" s="488"/>
      <c r="EK3234" s="488"/>
      <c r="EL3234" s="488"/>
      <c r="EM3234" s="488"/>
      <c r="EN3234" s="488"/>
      <c r="EO3234" s="488"/>
      <c r="EP3234" s="488"/>
      <c r="EQ3234" s="488"/>
      <c r="ER3234" s="488"/>
      <c r="ES3234" s="488"/>
      <c r="ET3234" s="488"/>
      <c r="EU3234" s="488"/>
      <c r="EV3234" s="488"/>
      <c r="EW3234" s="488"/>
      <c r="EX3234" s="488"/>
      <c r="EY3234" s="488"/>
      <c r="EZ3234" s="488"/>
      <c r="FA3234" s="488"/>
      <c r="FB3234" s="488"/>
      <c r="FC3234" s="488"/>
      <c r="FD3234" s="488"/>
      <c r="FE3234" s="488"/>
      <c r="FF3234" s="488"/>
      <c r="FG3234" s="488"/>
      <c r="FH3234" s="488"/>
      <c r="FI3234" s="488"/>
      <c r="FJ3234" s="488"/>
      <c r="FK3234" s="488"/>
      <c r="FL3234" s="488"/>
      <c r="FM3234" s="488"/>
      <c r="FN3234" s="488"/>
      <c r="FO3234" s="488"/>
      <c r="FP3234" s="488"/>
      <c r="FQ3234" s="488"/>
      <c r="FR3234" s="488"/>
      <c r="FS3234" s="488"/>
      <c r="FT3234" s="488"/>
      <c r="FU3234" s="488"/>
      <c r="FV3234" s="488"/>
      <c r="FW3234" s="488"/>
      <c r="FX3234" s="488"/>
      <c r="FY3234" s="488"/>
      <c r="FZ3234" s="488"/>
      <c r="GA3234" s="488"/>
      <c r="GB3234" s="488"/>
      <c r="GC3234" s="488"/>
      <c r="GD3234" s="488"/>
      <c r="GE3234" s="488"/>
      <c r="GF3234" s="488"/>
      <c r="GG3234" s="488"/>
      <c r="GH3234" s="488"/>
      <c r="GI3234" s="488"/>
      <c r="GJ3234" s="488"/>
      <c r="GK3234" s="488"/>
      <c r="GL3234" s="488"/>
      <c r="GM3234" s="488"/>
      <c r="GN3234" s="488"/>
      <c r="GO3234" s="488"/>
      <c r="GP3234" s="488"/>
      <c r="GQ3234" s="488"/>
      <c r="GR3234" s="488"/>
      <c r="GS3234" s="488"/>
      <c r="GT3234" s="488"/>
      <c r="GU3234" s="488"/>
      <c r="GV3234" s="488"/>
      <c r="GW3234" s="488"/>
      <c r="GX3234" s="488"/>
      <c r="GY3234" s="488"/>
      <c r="GZ3234" s="488"/>
      <c r="HA3234" s="488"/>
      <c r="HB3234" s="488"/>
      <c r="HC3234" s="488"/>
      <c r="HD3234" s="488"/>
      <c r="HE3234" s="488"/>
      <c r="HF3234" s="488"/>
      <c r="HG3234" s="488"/>
      <c r="HH3234" s="488"/>
      <c r="HI3234" s="488"/>
      <c r="HJ3234" s="488"/>
      <c r="HK3234" s="488"/>
      <c r="HL3234" s="488"/>
      <c r="HM3234" s="488"/>
      <c r="HN3234" s="488"/>
      <c r="HO3234" s="488"/>
      <c r="HP3234" s="488"/>
      <c r="HQ3234" s="488"/>
      <c r="HR3234" s="488"/>
      <c r="HS3234" s="488"/>
      <c r="HT3234" s="488"/>
      <c r="HU3234" s="488"/>
      <c r="HV3234" s="488"/>
      <c r="HW3234" s="488"/>
      <c r="HX3234" s="488"/>
      <c r="HY3234" s="488"/>
      <c r="HZ3234" s="488"/>
      <c r="IA3234" s="488"/>
      <c r="IB3234" s="488"/>
      <c r="IC3234" s="488"/>
      <c r="ID3234" s="488"/>
      <c r="IE3234" s="488"/>
      <c r="IF3234" s="488"/>
      <c r="IG3234" s="488"/>
      <c r="IH3234" s="488"/>
    </row>
    <row r="3235" spans="1:242" s="566" customFormat="1" hidden="1" x14ac:dyDescent="0.25">
      <c r="A3235" s="488"/>
      <c r="B3235" s="266">
        <v>1528</v>
      </c>
      <c r="C3235" s="207">
        <v>44452</v>
      </c>
      <c r="D3235" s="206" t="s">
        <v>6286</v>
      </c>
      <c r="E3235" s="206" t="s">
        <v>6287</v>
      </c>
      <c r="F3235" s="429"/>
      <c r="G3235" s="208" t="s">
        <v>532</v>
      </c>
      <c r="H3235" s="313"/>
      <c r="I3235" s="475">
        <v>4250000</v>
      </c>
      <c r="J3235" s="444">
        <f t="shared" si="53"/>
        <v>18249000</v>
      </c>
      <c r="K3235" s="212" t="s">
        <v>6312</v>
      </c>
      <c r="L3235" s="530"/>
      <c r="M3235" s="488"/>
      <c r="N3235" s="530"/>
      <c r="O3235" s="530"/>
      <c r="P3235" s="530"/>
      <c r="Q3235" s="530"/>
      <c r="R3235" s="530"/>
      <c r="S3235" s="530"/>
      <c r="T3235" s="530"/>
      <c r="U3235" s="530"/>
      <c r="V3235" s="530"/>
      <c r="W3235" s="530"/>
      <c r="X3235" s="530"/>
      <c r="Y3235" s="530"/>
      <c r="Z3235" s="530"/>
      <c r="AA3235" s="530"/>
      <c r="AB3235" s="530"/>
      <c r="AC3235" s="530"/>
      <c r="AD3235" s="530"/>
      <c r="AE3235" s="530"/>
      <c r="AF3235" s="530"/>
      <c r="AG3235" s="530"/>
      <c r="AH3235" s="530"/>
      <c r="AI3235" s="530"/>
      <c r="AJ3235" s="488"/>
      <c r="AK3235" s="488"/>
      <c r="AL3235" s="488"/>
      <c r="AM3235" s="488"/>
      <c r="AN3235" s="488"/>
      <c r="AO3235" s="488"/>
      <c r="AP3235" s="488"/>
      <c r="AQ3235" s="488"/>
      <c r="AR3235" s="488"/>
      <c r="AS3235" s="488"/>
      <c r="AT3235" s="488"/>
      <c r="AU3235" s="488"/>
      <c r="AV3235" s="488"/>
      <c r="AW3235" s="488"/>
      <c r="AX3235" s="488"/>
      <c r="AY3235" s="488"/>
      <c r="AZ3235" s="488"/>
      <c r="BA3235" s="488"/>
      <c r="BB3235" s="488"/>
      <c r="BC3235" s="488"/>
      <c r="BD3235" s="488"/>
      <c r="BE3235" s="488"/>
      <c r="BF3235" s="488"/>
      <c r="BG3235" s="488"/>
      <c r="BH3235" s="488"/>
      <c r="BI3235" s="488"/>
      <c r="BJ3235" s="488"/>
      <c r="BK3235" s="488"/>
      <c r="BL3235" s="488"/>
      <c r="BM3235" s="488"/>
      <c r="BN3235" s="488"/>
      <c r="BO3235" s="488"/>
      <c r="BP3235" s="488"/>
      <c r="BQ3235" s="488"/>
      <c r="BR3235" s="488"/>
      <c r="BS3235" s="488"/>
      <c r="BT3235" s="488"/>
      <c r="BU3235" s="488"/>
      <c r="BV3235" s="488"/>
      <c r="BW3235" s="488"/>
      <c r="BX3235" s="488"/>
      <c r="BY3235" s="488"/>
      <c r="BZ3235" s="488"/>
      <c r="CA3235" s="488"/>
      <c r="CB3235" s="488"/>
      <c r="CC3235" s="488"/>
      <c r="CD3235" s="488"/>
      <c r="CE3235" s="488"/>
      <c r="CF3235" s="488"/>
      <c r="CG3235" s="488"/>
      <c r="CH3235" s="488"/>
      <c r="CI3235" s="488"/>
      <c r="CJ3235" s="488"/>
      <c r="CK3235" s="488"/>
      <c r="CL3235" s="488"/>
      <c r="CM3235" s="488"/>
      <c r="CN3235" s="488"/>
      <c r="CO3235" s="488"/>
      <c r="CP3235" s="488"/>
      <c r="CQ3235" s="488"/>
      <c r="CR3235" s="488"/>
      <c r="CS3235" s="488"/>
      <c r="CT3235" s="488"/>
      <c r="CU3235" s="488"/>
      <c r="CV3235" s="488"/>
      <c r="CW3235" s="488"/>
      <c r="CX3235" s="488"/>
      <c r="CY3235" s="488"/>
      <c r="CZ3235" s="488"/>
      <c r="DA3235" s="488"/>
      <c r="DB3235" s="488"/>
      <c r="DC3235" s="488"/>
      <c r="DD3235" s="488"/>
      <c r="DE3235" s="488"/>
      <c r="DF3235" s="488"/>
      <c r="DG3235" s="488"/>
      <c r="DH3235" s="488"/>
      <c r="DI3235" s="488"/>
      <c r="DJ3235" s="488"/>
      <c r="DK3235" s="488"/>
      <c r="DL3235" s="488"/>
      <c r="DM3235" s="488"/>
      <c r="DN3235" s="488"/>
      <c r="DO3235" s="488"/>
      <c r="DP3235" s="488"/>
      <c r="DQ3235" s="488"/>
      <c r="DR3235" s="488"/>
      <c r="DS3235" s="488"/>
      <c r="DT3235" s="488"/>
      <c r="DU3235" s="488"/>
      <c r="DV3235" s="488"/>
      <c r="DW3235" s="488"/>
      <c r="DX3235" s="488"/>
      <c r="DY3235" s="488"/>
      <c r="DZ3235" s="488"/>
      <c r="EA3235" s="488"/>
      <c r="EB3235" s="488"/>
      <c r="EC3235" s="488"/>
      <c r="ED3235" s="488"/>
      <c r="EE3235" s="488"/>
      <c r="EF3235" s="488"/>
      <c r="EG3235" s="488"/>
      <c r="EH3235" s="488"/>
      <c r="EI3235" s="488"/>
      <c r="EJ3235" s="488"/>
      <c r="EK3235" s="488"/>
      <c r="EL3235" s="488"/>
      <c r="EM3235" s="488"/>
      <c r="EN3235" s="488"/>
      <c r="EO3235" s="488"/>
      <c r="EP3235" s="488"/>
      <c r="EQ3235" s="488"/>
      <c r="ER3235" s="488"/>
      <c r="ES3235" s="488"/>
      <c r="ET3235" s="488"/>
      <c r="EU3235" s="488"/>
      <c r="EV3235" s="488"/>
      <c r="EW3235" s="488"/>
      <c r="EX3235" s="488"/>
      <c r="EY3235" s="488"/>
      <c r="EZ3235" s="488"/>
      <c r="FA3235" s="488"/>
      <c r="FB3235" s="488"/>
      <c r="FC3235" s="488"/>
      <c r="FD3235" s="488"/>
      <c r="FE3235" s="488"/>
      <c r="FF3235" s="488"/>
      <c r="FG3235" s="488"/>
      <c r="FH3235" s="488"/>
      <c r="FI3235" s="488"/>
      <c r="FJ3235" s="488"/>
      <c r="FK3235" s="488"/>
      <c r="FL3235" s="488"/>
      <c r="FM3235" s="488"/>
      <c r="FN3235" s="488"/>
      <c r="FO3235" s="488"/>
      <c r="FP3235" s="488"/>
      <c r="FQ3235" s="488"/>
      <c r="FR3235" s="488"/>
      <c r="FS3235" s="488"/>
      <c r="FT3235" s="488"/>
      <c r="FU3235" s="488"/>
      <c r="FV3235" s="488"/>
      <c r="FW3235" s="488"/>
      <c r="FX3235" s="488"/>
      <c r="FY3235" s="488"/>
      <c r="FZ3235" s="488"/>
      <c r="GA3235" s="488"/>
      <c r="GB3235" s="488"/>
      <c r="GC3235" s="488"/>
      <c r="GD3235" s="488"/>
      <c r="GE3235" s="488"/>
      <c r="GF3235" s="488"/>
      <c r="GG3235" s="488"/>
      <c r="GH3235" s="488"/>
      <c r="GI3235" s="488"/>
      <c r="GJ3235" s="488"/>
      <c r="GK3235" s="488"/>
      <c r="GL3235" s="488"/>
      <c r="GM3235" s="488"/>
      <c r="GN3235" s="488"/>
      <c r="GO3235" s="488"/>
      <c r="GP3235" s="488"/>
      <c r="GQ3235" s="488"/>
      <c r="GR3235" s="488"/>
      <c r="GS3235" s="488"/>
      <c r="GT3235" s="488"/>
      <c r="GU3235" s="488"/>
      <c r="GV3235" s="488"/>
      <c r="GW3235" s="488"/>
      <c r="GX3235" s="488"/>
      <c r="GY3235" s="488"/>
      <c r="GZ3235" s="488"/>
      <c r="HA3235" s="488"/>
      <c r="HB3235" s="488"/>
      <c r="HC3235" s="488"/>
      <c r="HD3235" s="488"/>
      <c r="HE3235" s="488"/>
      <c r="HF3235" s="488"/>
      <c r="HG3235" s="488"/>
      <c r="HH3235" s="488"/>
      <c r="HI3235" s="488"/>
      <c r="HJ3235" s="488"/>
      <c r="HK3235" s="488"/>
      <c r="HL3235" s="488"/>
      <c r="HM3235" s="488"/>
      <c r="HN3235" s="488"/>
      <c r="HO3235" s="488"/>
      <c r="HP3235" s="488"/>
      <c r="HQ3235" s="488"/>
      <c r="HR3235" s="488"/>
      <c r="HS3235" s="488"/>
      <c r="HT3235" s="488"/>
      <c r="HU3235" s="488"/>
      <c r="HV3235" s="488"/>
      <c r="HW3235" s="488"/>
      <c r="HX3235" s="488"/>
      <c r="HY3235" s="488"/>
      <c r="HZ3235" s="488"/>
      <c r="IA3235" s="488"/>
      <c r="IB3235" s="488"/>
      <c r="IC3235" s="488"/>
      <c r="ID3235" s="488"/>
      <c r="IE3235" s="488"/>
      <c r="IF3235" s="488"/>
      <c r="IG3235" s="488"/>
      <c r="IH3235" s="488"/>
    </row>
    <row r="3236" spans="1:242" s="566" customFormat="1" hidden="1" x14ac:dyDescent="0.25">
      <c r="A3236" s="488"/>
      <c r="B3236" s="266">
        <v>1529</v>
      </c>
      <c r="C3236" s="207">
        <v>44453</v>
      </c>
      <c r="D3236" s="206" t="s">
        <v>6270</v>
      </c>
      <c r="E3236" s="206"/>
      <c r="F3236" s="206" t="s">
        <v>4375</v>
      </c>
      <c r="G3236" s="208" t="s">
        <v>4806</v>
      </c>
      <c r="H3236" s="577"/>
      <c r="I3236" s="209">
        <v>346550</v>
      </c>
      <c r="J3236" s="444">
        <f t="shared" si="53"/>
        <v>17902450</v>
      </c>
      <c r="K3236" s="441" t="s">
        <v>3267</v>
      </c>
      <c r="L3236" s="530"/>
      <c r="M3236" s="488"/>
      <c r="N3236" s="530"/>
      <c r="O3236" s="530"/>
      <c r="P3236" s="530"/>
      <c r="Q3236" s="530"/>
      <c r="R3236" s="530"/>
      <c r="S3236" s="530"/>
      <c r="T3236" s="530"/>
      <c r="U3236" s="530"/>
      <c r="V3236" s="530"/>
      <c r="W3236" s="530"/>
      <c r="X3236" s="530"/>
      <c r="Y3236" s="530"/>
      <c r="Z3236" s="530"/>
      <c r="AA3236" s="530"/>
      <c r="AB3236" s="530"/>
      <c r="AC3236" s="530"/>
      <c r="AD3236" s="530"/>
      <c r="AE3236" s="530"/>
      <c r="AF3236" s="530"/>
      <c r="AG3236" s="530"/>
      <c r="AH3236" s="530"/>
      <c r="AI3236" s="530"/>
      <c r="AJ3236" s="488"/>
      <c r="AK3236" s="488"/>
      <c r="AL3236" s="488"/>
      <c r="AM3236" s="488"/>
      <c r="AN3236" s="488"/>
      <c r="AO3236" s="488"/>
      <c r="AP3236" s="488"/>
      <c r="AQ3236" s="488"/>
      <c r="AR3236" s="488"/>
      <c r="AS3236" s="488"/>
      <c r="AT3236" s="488"/>
      <c r="AU3236" s="488"/>
      <c r="AV3236" s="488"/>
      <c r="AW3236" s="488"/>
      <c r="AX3236" s="488"/>
      <c r="AY3236" s="488"/>
      <c r="AZ3236" s="488"/>
      <c r="BA3236" s="488"/>
      <c r="BB3236" s="488"/>
      <c r="BC3236" s="488"/>
      <c r="BD3236" s="488"/>
      <c r="BE3236" s="488"/>
      <c r="BF3236" s="488"/>
      <c r="BG3236" s="488"/>
      <c r="BH3236" s="488"/>
      <c r="BI3236" s="488"/>
      <c r="BJ3236" s="488"/>
      <c r="BK3236" s="488"/>
      <c r="BL3236" s="488"/>
      <c r="BM3236" s="488"/>
      <c r="BN3236" s="488"/>
      <c r="BO3236" s="488"/>
      <c r="BP3236" s="488"/>
      <c r="BQ3236" s="488"/>
      <c r="BR3236" s="488"/>
      <c r="BS3236" s="488"/>
      <c r="BT3236" s="488"/>
      <c r="BU3236" s="488"/>
      <c r="BV3236" s="488"/>
      <c r="BW3236" s="488"/>
      <c r="BX3236" s="488"/>
      <c r="BY3236" s="488"/>
      <c r="BZ3236" s="488"/>
      <c r="CA3236" s="488"/>
      <c r="CB3236" s="488"/>
      <c r="CC3236" s="488"/>
      <c r="CD3236" s="488"/>
      <c r="CE3236" s="488"/>
      <c r="CF3236" s="488"/>
      <c r="CG3236" s="488"/>
      <c r="CH3236" s="488"/>
      <c r="CI3236" s="488"/>
      <c r="CJ3236" s="488"/>
      <c r="CK3236" s="488"/>
      <c r="CL3236" s="488"/>
      <c r="CM3236" s="488"/>
      <c r="CN3236" s="488"/>
      <c r="CO3236" s="488"/>
      <c r="CP3236" s="488"/>
      <c r="CQ3236" s="488"/>
      <c r="CR3236" s="488"/>
      <c r="CS3236" s="488"/>
      <c r="CT3236" s="488"/>
      <c r="CU3236" s="488"/>
      <c r="CV3236" s="488"/>
      <c r="CW3236" s="488"/>
      <c r="CX3236" s="488"/>
      <c r="CY3236" s="488"/>
      <c r="CZ3236" s="488"/>
      <c r="DA3236" s="488"/>
      <c r="DB3236" s="488"/>
      <c r="DC3236" s="488"/>
      <c r="DD3236" s="488"/>
      <c r="DE3236" s="488"/>
      <c r="DF3236" s="488"/>
      <c r="DG3236" s="488"/>
      <c r="DH3236" s="488"/>
      <c r="DI3236" s="488"/>
      <c r="DJ3236" s="488"/>
      <c r="DK3236" s="488"/>
      <c r="DL3236" s="488"/>
      <c r="DM3236" s="488"/>
      <c r="DN3236" s="488"/>
      <c r="DO3236" s="488"/>
      <c r="DP3236" s="488"/>
      <c r="DQ3236" s="488"/>
      <c r="DR3236" s="488"/>
      <c r="DS3236" s="488"/>
      <c r="DT3236" s="488"/>
      <c r="DU3236" s="488"/>
      <c r="DV3236" s="488"/>
      <c r="DW3236" s="488"/>
      <c r="DX3236" s="488"/>
      <c r="DY3236" s="488"/>
      <c r="DZ3236" s="488"/>
      <c r="EA3236" s="488"/>
      <c r="EB3236" s="488"/>
      <c r="EC3236" s="488"/>
      <c r="ED3236" s="488"/>
      <c r="EE3236" s="488"/>
      <c r="EF3236" s="488"/>
      <c r="EG3236" s="488"/>
      <c r="EH3236" s="488"/>
      <c r="EI3236" s="488"/>
      <c r="EJ3236" s="488"/>
      <c r="EK3236" s="488"/>
      <c r="EL3236" s="488"/>
      <c r="EM3236" s="488"/>
      <c r="EN3236" s="488"/>
      <c r="EO3236" s="488"/>
      <c r="EP3236" s="488"/>
      <c r="EQ3236" s="488"/>
      <c r="ER3236" s="488"/>
      <c r="ES3236" s="488"/>
      <c r="ET3236" s="488"/>
      <c r="EU3236" s="488"/>
      <c r="EV3236" s="488"/>
      <c r="EW3236" s="488"/>
      <c r="EX3236" s="488"/>
      <c r="EY3236" s="488"/>
      <c r="EZ3236" s="488"/>
      <c r="FA3236" s="488"/>
      <c r="FB3236" s="488"/>
      <c r="FC3236" s="488"/>
      <c r="FD3236" s="488"/>
      <c r="FE3236" s="488"/>
      <c r="FF3236" s="488"/>
      <c r="FG3236" s="488"/>
      <c r="FH3236" s="488"/>
      <c r="FI3236" s="488"/>
      <c r="FJ3236" s="488"/>
      <c r="FK3236" s="488"/>
      <c r="FL3236" s="488"/>
      <c r="FM3236" s="488"/>
      <c r="FN3236" s="488"/>
      <c r="FO3236" s="488"/>
      <c r="FP3236" s="488"/>
      <c r="FQ3236" s="488"/>
      <c r="FR3236" s="488"/>
      <c r="FS3236" s="488"/>
      <c r="FT3236" s="488"/>
      <c r="FU3236" s="488"/>
      <c r="FV3236" s="488"/>
      <c r="FW3236" s="488"/>
      <c r="FX3236" s="488"/>
      <c r="FY3236" s="488"/>
      <c r="FZ3236" s="488"/>
      <c r="GA3236" s="488"/>
      <c r="GB3236" s="488"/>
      <c r="GC3236" s="488"/>
      <c r="GD3236" s="488"/>
      <c r="GE3236" s="488"/>
      <c r="GF3236" s="488"/>
      <c r="GG3236" s="488"/>
      <c r="GH3236" s="488"/>
      <c r="GI3236" s="488"/>
      <c r="GJ3236" s="488"/>
      <c r="GK3236" s="488"/>
      <c r="GL3236" s="488"/>
      <c r="GM3236" s="488"/>
      <c r="GN3236" s="488"/>
      <c r="GO3236" s="488"/>
      <c r="GP3236" s="488"/>
      <c r="GQ3236" s="488"/>
      <c r="GR3236" s="488"/>
      <c r="GS3236" s="488"/>
      <c r="GT3236" s="488"/>
      <c r="GU3236" s="488"/>
      <c r="GV3236" s="488"/>
      <c r="GW3236" s="488"/>
      <c r="GX3236" s="488"/>
      <c r="GY3236" s="488"/>
      <c r="GZ3236" s="488"/>
      <c r="HA3236" s="488"/>
      <c r="HB3236" s="488"/>
      <c r="HC3236" s="488"/>
      <c r="HD3236" s="488"/>
      <c r="HE3236" s="488"/>
      <c r="HF3236" s="488"/>
      <c r="HG3236" s="488"/>
      <c r="HH3236" s="488"/>
      <c r="HI3236" s="488"/>
      <c r="HJ3236" s="488"/>
      <c r="HK3236" s="488"/>
      <c r="HL3236" s="488"/>
      <c r="HM3236" s="488"/>
      <c r="HN3236" s="488"/>
      <c r="HO3236" s="488"/>
      <c r="HP3236" s="488"/>
      <c r="HQ3236" s="488"/>
      <c r="HR3236" s="488"/>
      <c r="HS3236" s="488"/>
      <c r="HT3236" s="488"/>
      <c r="HU3236" s="488"/>
      <c r="HV3236" s="488"/>
      <c r="HW3236" s="488"/>
      <c r="HX3236" s="488"/>
      <c r="HY3236" s="488"/>
      <c r="HZ3236" s="488"/>
      <c r="IA3236" s="488"/>
      <c r="IB3236" s="488"/>
      <c r="IC3236" s="488"/>
      <c r="ID3236" s="488"/>
      <c r="IE3236" s="488"/>
      <c r="IF3236" s="488"/>
      <c r="IG3236" s="488"/>
      <c r="IH3236" s="488"/>
    </row>
    <row r="3237" spans="1:242" s="566" customFormat="1" hidden="1" x14ac:dyDescent="0.25">
      <c r="A3237" s="488"/>
      <c r="B3237" s="266">
        <v>1530</v>
      </c>
      <c r="C3237" s="207">
        <v>44453</v>
      </c>
      <c r="D3237" s="206" t="s">
        <v>6271</v>
      </c>
      <c r="E3237" s="206"/>
      <c r="F3237" s="206" t="s">
        <v>4370</v>
      </c>
      <c r="G3237" s="208" t="s">
        <v>4806</v>
      </c>
      <c r="H3237" s="577"/>
      <c r="I3237" s="209">
        <v>949697</v>
      </c>
      <c r="J3237" s="444">
        <f t="shared" si="53"/>
        <v>16952753</v>
      </c>
      <c r="K3237" s="441" t="s">
        <v>3267</v>
      </c>
      <c r="L3237" s="530"/>
      <c r="M3237" s="488"/>
      <c r="N3237" s="530"/>
      <c r="O3237" s="530"/>
      <c r="P3237" s="530"/>
      <c r="Q3237" s="530"/>
      <c r="R3237" s="530"/>
      <c r="S3237" s="530"/>
      <c r="T3237" s="530"/>
      <c r="U3237" s="530"/>
      <c r="V3237" s="530"/>
      <c r="W3237" s="530"/>
      <c r="X3237" s="530"/>
      <c r="Y3237" s="530"/>
      <c r="Z3237" s="530"/>
      <c r="AA3237" s="530"/>
      <c r="AB3237" s="530"/>
      <c r="AC3237" s="530"/>
      <c r="AD3237" s="530"/>
      <c r="AE3237" s="530"/>
      <c r="AF3237" s="530"/>
      <c r="AG3237" s="530"/>
      <c r="AH3237" s="530"/>
      <c r="AI3237" s="530"/>
      <c r="AJ3237" s="488"/>
      <c r="AK3237" s="488"/>
      <c r="AL3237" s="488"/>
      <c r="AM3237" s="488"/>
      <c r="AN3237" s="488"/>
      <c r="AO3237" s="488"/>
      <c r="AP3237" s="488"/>
      <c r="AQ3237" s="488"/>
      <c r="AR3237" s="488"/>
      <c r="AS3237" s="488"/>
      <c r="AT3237" s="488"/>
      <c r="AU3237" s="488"/>
      <c r="AV3237" s="488"/>
      <c r="AW3237" s="488"/>
      <c r="AX3237" s="488"/>
      <c r="AY3237" s="488"/>
      <c r="AZ3237" s="488"/>
      <c r="BA3237" s="488"/>
      <c r="BB3237" s="488"/>
      <c r="BC3237" s="488"/>
      <c r="BD3237" s="488"/>
      <c r="BE3237" s="488"/>
      <c r="BF3237" s="488"/>
      <c r="BG3237" s="488"/>
      <c r="BH3237" s="488"/>
      <c r="BI3237" s="488"/>
      <c r="BJ3237" s="488"/>
      <c r="BK3237" s="488"/>
      <c r="BL3237" s="488"/>
      <c r="BM3237" s="488"/>
      <c r="BN3237" s="488"/>
      <c r="BO3237" s="488"/>
      <c r="BP3237" s="488"/>
      <c r="BQ3237" s="488"/>
      <c r="BR3237" s="488"/>
      <c r="BS3237" s="488"/>
      <c r="BT3237" s="488"/>
      <c r="BU3237" s="488"/>
      <c r="BV3237" s="488"/>
      <c r="BW3237" s="488"/>
      <c r="BX3237" s="488"/>
      <c r="BY3237" s="488"/>
      <c r="BZ3237" s="488"/>
      <c r="CA3237" s="488"/>
      <c r="CB3237" s="488"/>
      <c r="CC3237" s="488"/>
      <c r="CD3237" s="488"/>
      <c r="CE3237" s="488"/>
      <c r="CF3237" s="488"/>
      <c r="CG3237" s="488"/>
      <c r="CH3237" s="488"/>
      <c r="CI3237" s="488"/>
      <c r="CJ3237" s="488"/>
      <c r="CK3237" s="488"/>
      <c r="CL3237" s="488"/>
      <c r="CM3237" s="488"/>
      <c r="CN3237" s="488"/>
      <c r="CO3237" s="488"/>
      <c r="CP3237" s="488"/>
      <c r="CQ3237" s="488"/>
      <c r="CR3237" s="488"/>
      <c r="CS3237" s="488"/>
      <c r="CT3237" s="488"/>
      <c r="CU3237" s="488"/>
      <c r="CV3237" s="488"/>
      <c r="CW3237" s="488"/>
      <c r="CX3237" s="488"/>
      <c r="CY3237" s="488"/>
      <c r="CZ3237" s="488"/>
      <c r="DA3237" s="488"/>
      <c r="DB3237" s="488"/>
      <c r="DC3237" s="488"/>
      <c r="DD3237" s="488"/>
      <c r="DE3237" s="488"/>
      <c r="DF3237" s="488"/>
      <c r="DG3237" s="488"/>
      <c r="DH3237" s="488"/>
      <c r="DI3237" s="488"/>
      <c r="DJ3237" s="488"/>
      <c r="DK3237" s="488"/>
      <c r="DL3237" s="488"/>
      <c r="DM3237" s="488"/>
      <c r="DN3237" s="488"/>
      <c r="DO3237" s="488"/>
      <c r="DP3237" s="488"/>
      <c r="DQ3237" s="488"/>
      <c r="DR3237" s="488"/>
      <c r="DS3237" s="488"/>
      <c r="DT3237" s="488"/>
      <c r="DU3237" s="488"/>
      <c r="DV3237" s="488"/>
      <c r="DW3237" s="488"/>
      <c r="DX3237" s="488"/>
      <c r="DY3237" s="488"/>
      <c r="DZ3237" s="488"/>
      <c r="EA3237" s="488"/>
      <c r="EB3237" s="488"/>
      <c r="EC3237" s="488"/>
      <c r="ED3237" s="488"/>
      <c r="EE3237" s="488"/>
      <c r="EF3237" s="488"/>
      <c r="EG3237" s="488"/>
      <c r="EH3237" s="488"/>
      <c r="EI3237" s="488"/>
      <c r="EJ3237" s="488"/>
      <c r="EK3237" s="488"/>
      <c r="EL3237" s="488"/>
      <c r="EM3237" s="488"/>
      <c r="EN3237" s="488"/>
      <c r="EO3237" s="488"/>
      <c r="EP3237" s="488"/>
      <c r="EQ3237" s="488"/>
      <c r="ER3237" s="488"/>
      <c r="ES3237" s="488"/>
      <c r="ET3237" s="488"/>
      <c r="EU3237" s="488"/>
      <c r="EV3237" s="488"/>
      <c r="EW3237" s="488"/>
      <c r="EX3237" s="488"/>
      <c r="EY3237" s="488"/>
      <c r="EZ3237" s="488"/>
      <c r="FA3237" s="488"/>
      <c r="FB3237" s="488"/>
      <c r="FC3237" s="488"/>
      <c r="FD3237" s="488"/>
      <c r="FE3237" s="488"/>
      <c r="FF3237" s="488"/>
      <c r="FG3237" s="488"/>
      <c r="FH3237" s="488"/>
      <c r="FI3237" s="488"/>
      <c r="FJ3237" s="488"/>
      <c r="FK3237" s="488"/>
      <c r="FL3237" s="488"/>
      <c r="FM3237" s="488"/>
      <c r="FN3237" s="488"/>
      <c r="FO3237" s="488"/>
      <c r="FP3237" s="488"/>
      <c r="FQ3237" s="488"/>
      <c r="FR3237" s="488"/>
      <c r="FS3237" s="488"/>
      <c r="FT3237" s="488"/>
      <c r="FU3237" s="488"/>
      <c r="FV3237" s="488"/>
      <c r="FW3237" s="488"/>
      <c r="FX3237" s="488"/>
      <c r="FY3237" s="488"/>
      <c r="FZ3237" s="488"/>
      <c r="GA3237" s="488"/>
      <c r="GB3237" s="488"/>
      <c r="GC3237" s="488"/>
      <c r="GD3237" s="488"/>
      <c r="GE3237" s="488"/>
      <c r="GF3237" s="488"/>
      <c r="GG3237" s="488"/>
      <c r="GH3237" s="488"/>
      <c r="GI3237" s="488"/>
      <c r="GJ3237" s="488"/>
      <c r="GK3237" s="488"/>
      <c r="GL3237" s="488"/>
      <c r="GM3237" s="488"/>
      <c r="GN3237" s="488"/>
      <c r="GO3237" s="488"/>
      <c r="GP3237" s="488"/>
      <c r="GQ3237" s="488"/>
      <c r="GR3237" s="488"/>
      <c r="GS3237" s="488"/>
      <c r="GT3237" s="488"/>
      <c r="GU3237" s="488"/>
      <c r="GV3237" s="488"/>
      <c r="GW3237" s="488"/>
      <c r="GX3237" s="488"/>
      <c r="GY3237" s="488"/>
      <c r="GZ3237" s="488"/>
      <c r="HA3237" s="488"/>
      <c r="HB3237" s="488"/>
      <c r="HC3237" s="488"/>
      <c r="HD3237" s="488"/>
      <c r="HE3237" s="488"/>
      <c r="HF3237" s="488"/>
      <c r="HG3237" s="488"/>
      <c r="HH3237" s="488"/>
      <c r="HI3237" s="488"/>
      <c r="HJ3237" s="488"/>
      <c r="HK3237" s="488"/>
      <c r="HL3237" s="488"/>
      <c r="HM3237" s="488"/>
      <c r="HN3237" s="488"/>
      <c r="HO3237" s="488"/>
      <c r="HP3237" s="488"/>
      <c r="HQ3237" s="488"/>
      <c r="HR3237" s="488"/>
      <c r="HS3237" s="488"/>
      <c r="HT3237" s="488"/>
      <c r="HU3237" s="488"/>
      <c r="HV3237" s="488"/>
      <c r="HW3237" s="488"/>
      <c r="HX3237" s="488"/>
      <c r="HY3237" s="488"/>
      <c r="HZ3237" s="488"/>
      <c r="IA3237" s="488"/>
      <c r="IB3237" s="488"/>
      <c r="IC3237" s="488"/>
      <c r="ID3237" s="488"/>
      <c r="IE3237" s="488"/>
      <c r="IF3237" s="488"/>
      <c r="IG3237" s="488"/>
      <c r="IH3237" s="488"/>
    </row>
    <row r="3238" spans="1:242" hidden="1" x14ac:dyDescent="0.25">
      <c r="B3238" s="266">
        <v>1531</v>
      </c>
      <c r="C3238" s="207">
        <v>44453</v>
      </c>
      <c r="D3238" s="206" t="s">
        <v>6269</v>
      </c>
      <c r="E3238" s="206"/>
      <c r="F3238" s="206" t="s">
        <v>4378</v>
      </c>
      <c r="G3238" s="208" t="s">
        <v>4806</v>
      </c>
      <c r="H3238" s="313"/>
      <c r="I3238" s="209">
        <v>1261353</v>
      </c>
      <c r="J3238" s="444">
        <f t="shared" si="53"/>
        <v>15691400</v>
      </c>
      <c r="K3238" s="441" t="s">
        <v>3267</v>
      </c>
    </row>
    <row r="3239" spans="1:242" hidden="1" x14ac:dyDescent="0.25">
      <c r="B3239" s="266">
        <v>1532</v>
      </c>
      <c r="C3239" s="207">
        <v>44453</v>
      </c>
      <c r="D3239" s="206" t="s">
        <v>6268</v>
      </c>
      <c r="E3239" s="206"/>
      <c r="F3239" s="206" t="s">
        <v>4376</v>
      </c>
      <c r="G3239" s="208" t="s">
        <v>4806</v>
      </c>
      <c r="H3239" s="313"/>
      <c r="I3239" s="209">
        <v>563133</v>
      </c>
      <c r="J3239" s="444">
        <f t="shared" si="53"/>
        <v>15128267</v>
      </c>
      <c r="K3239" s="441" t="s">
        <v>3267</v>
      </c>
    </row>
    <row r="3240" spans="1:242" hidden="1" x14ac:dyDescent="0.25">
      <c r="B3240" s="266">
        <v>1533</v>
      </c>
      <c r="C3240" s="207">
        <v>44453</v>
      </c>
      <c r="D3240" s="206" t="s">
        <v>6276</v>
      </c>
      <c r="E3240" s="206" t="s">
        <v>6288</v>
      </c>
      <c r="F3240" s="206"/>
      <c r="G3240" s="208" t="s">
        <v>1110</v>
      </c>
      <c r="H3240" s="313"/>
      <c r="I3240" s="475">
        <v>192000</v>
      </c>
      <c r="J3240" s="444">
        <f t="shared" si="53"/>
        <v>14936267</v>
      </c>
      <c r="K3240" s="212" t="s">
        <v>6278</v>
      </c>
    </row>
    <row r="3241" spans="1:242" hidden="1" x14ac:dyDescent="0.25">
      <c r="B3241" s="266">
        <v>1534</v>
      </c>
      <c r="C3241" s="207">
        <v>44455</v>
      </c>
      <c r="D3241" s="206" t="s">
        <v>6272</v>
      </c>
      <c r="E3241" s="206"/>
      <c r="F3241" s="206" t="s">
        <v>4377</v>
      </c>
      <c r="G3241" s="208" t="s">
        <v>4804</v>
      </c>
      <c r="H3241" s="313"/>
      <c r="I3241" s="209">
        <v>377849</v>
      </c>
      <c r="J3241" s="444">
        <f t="shared" si="53"/>
        <v>14558418</v>
      </c>
      <c r="K3241" s="441" t="s">
        <v>3267</v>
      </c>
    </row>
    <row r="3242" spans="1:242" hidden="1" x14ac:dyDescent="0.25">
      <c r="B3242" s="266">
        <v>1535</v>
      </c>
      <c r="C3242" s="207">
        <v>44455</v>
      </c>
      <c r="D3242" s="206" t="s">
        <v>6273</v>
      </c>
      <c r="E3242" s="206"/>
      <c r="F3242" s="206" t="s">
        <v>4379</v>
      </c>
      <c r="G3242" s="208" t="s">
        <v>1964</v>
      </c>
      <c r="H3242" s="313"/>
      <c r="I3242" s="209">
        <v>1400000</v>
      </c>
      <c r="J3242" s="444">
        <f t="shared" si="53"/>
        <v>13158418</v>
      </c>
      <c r="K3242" s="441" t="s">
        <v>3267</v>
      </c>
    </row>
    <row r="3243" spans="1:242" hidden="1" x14ac:dyDescent="0.25">
      <c r="B3243" s="266">
        <v>1536</v>
      </c>
      <c r="C3243" s="207">
        <v>44455</v>
      </c>
      <c r="D3243" s="206" t="s">
        <v>6274</v>
      </c>
      <c r="E3243" s="206"/>
      <c r="F3243" s="206" t="s">
        <v>4380</v>
      </c>
      <c r="G3243" s="208" t="s">
        <v>764</v>
      </c>
      <c r="H3243" s="313"/>
      <c r="I3243" s="209">
        <v>3501277</v>
      </c>
      <c r="J3243" s="444">
        <f t="shared" si="53"/>
        <v>9657141</v>
      </c>
      <c r="K3243" s="441" t="s">
        <v>3267</v>
      </c>
    </row>
    <row r="3244" spans="1:242" hidden="1" x14ac:dyDescent="0.25">
      <c r="B3244" s="266">
        <v>1537</v>
      </c>
      <c r="C3244" s="207">
        <v>44455</v>
      </c>
      <c r="D3244" s="206" t="s">
        <v>6275</v>
      </c>
      <c r="E3244" s="206"/>
      <c r="F3244" s="206" t="s">
        <v>4369</v>
      </c>
      <c r="G3244" s="208" t="s">
        <v>420</v>
      </c>
      <c r="H3244" s="313"/>
      <c r="I3244" s="209">
        <v>882000</v>
      </c>
      <c r="J3244" s="444">
        <f t="shared" si="53"/>
        <v>8775141</v>
      </c>
      <c r="K3244" s="441" t="s">
        <v>3267</v>
      </c>
    </row>
    <row r="3245" spans="1:242" hidden="1" x14ac:dyDescent="0.25">
      <c r="B3245" s="266">
        <v>1538</v>
      </c>
      <c r="C3245" s="207">
        <v>44456</v>
      </c>
      <c r="D3245" s="206" t="s">
        <v>6289</v>
      </c>
      <c r="E3245" s="206"/>
      <c r="F3245" s="206"/>
      <c r="G3245" s="208" t="s">
        <v>1110</v>
      </c>
      <c r="H3245" s="313">
        <v>192000</v>
      </c>
      <c r="I3245" s="209"/>
      <c r="J3245" s="444">
        <f t="shared" si="53"/>
        <v>8967141</v>
      </c>
      <c r="K3245" s="212" t="s">
        <v>6290</v>
      </c>
    </row>
    <row r="3246" spans="1:242" hidden="1" x14ac:dyDescent="0.25">
      <c r="B3246" s="266">
        <v>1539</v>
      </c>
      <c r="C3246" s="207">
        <v>44456</v>
      </c>
      <c r="D3246" s="206" t="s">
        <v>6277</v>
      </c>
      <c r="E3246" s="206"/>
      <c r="F3246" s="206" t="s">
        <v>4371</v>
      </c>
      <c r="G3246" s="208" t="s">
        <v>1110</v>
      </c>
      <c r="H3246" s="313"/>
      <c r="I3246" s="209">
        <v>183000</v>
      </c>
      <c r="J3246" s="444">
        <f t="shared" si="53"/>
        <v>8784141</v>
      </c>
      <c r="K3246" s="441" t="s">
        <v>3267</v>
      </c>
    </row>
    <row r="3247" spans="1:242" hidden="1" x14ac:dyDescent="0.25">
      <c r="B3247" s="266">
        <v>1540</v>
      </c>
      <c r="C3247" s="207">
        <v>44456</v>
      </c>
      <c r="D3247" s="206" t="s">
        <v>6279</v>
      </c>
      <c r="E3247" s="206"/>
      <c r="F3247" s="206" t="s">
        <v>4381</v>
      </c>
      <c r="G3247" s="208" t="s">
        <v>5679</v>
      </c>
      <c r="H3247" s="313"/>
      <c r="I3247" s="209">
        <v>119300</v>
      </c>
      <c r="J3247" s="444">
        <f t="shared" si="53"/>
        <v>8664841</v>
      </c>
      <c r="K3247" s="441" t="s">
        <v>3267</v>
      </c>
    </row>
    <row r="3248" spans="1:242" hidden="1" x14ac:dyDescent="0.25">
      <c r="B3248" s="266">
        <v>1541</v>
      </c>
      <c r="C3248" s="207">
        <v>44456</v>
      </c>
      <c r="D3248" s="206" t="s">
        <v>6280</v>
      </c>
      <c r="E3248" s="206"/>
      <c r="F3248" s="206" t="s">
        <v>4382</v>
      </c>
      <c r="G3248" s="208" t="s">
        <v>5679</v>
      </c>
      <c r="H3248" s="313"/>
      <c r="I3248" s="209">
        <v>133700</v>
      </c>
      <c r="J3248" s="444">
        <f t="shared" si="53"/>
        <v>8531141</v>
      </c>
      <c r="K3248" s="441" t="s">
        <v>3267</v>
      </c>
    </row>
    <row r="3249" spans="1:242" hidden="1" x14ac:dyDescent="0.25">
      <c r="B3249" s="266">
        <v>1542</v>
      </c>
      <c r="C3249" s="207">
        <v>44456</v>
      </c>
      <c r="D3249" s="206" t="s">
        <v>6281</v>
      </c>
      <c r="E3249" s="206"/>
      <c r="F3249" s="206" t="s">
        <v>4383</v>
      </c>
      <c r="G3249" s="208" t="s">
        <v>5679</v>
      </c>
      <c r="H3249" s="313"/>
      <c r="I3249" s="209">
        <v>23800</v>
      </c>
      <c r="J3249" s="444">
        <f t="shared" si="53"/>
        <v>8507341</v>
      </c>
      <c r="K3249" s="441" t="s">
        <v>3267</v>
      </c>
    </row>
    <row r="3250" spans="1:242" hidden="1" x14ac:dyDescent="0.25">
      <c r="B3250" s="266">
        <v>1543</v>
      </c>
      <c r="C3250" s="207">
        <v>44456</v>
      </c>
      <c r="D3250" s="206" t="s">
        <v>6282</v>
      </c>
      <c r="E3250" s="206"/>
      <c r="F3250" s="206" t="s">
        <v>4384</v>
      </c>
      <c r="G3250" s="208" t="s">
        <v>5679</v>
      </c>
      <c r="H3250" s="313"/>
      <c r="I3250" s="209">
        <v>17600</v>
      </c>
      <c r="J3250" s="444">
        <f t="shared" si="53"/>
        <v>8489741</v>
      </c>
      <c r="K3250" s="441" t="s">
        <v>3267</v>
      </c>
    </row>
    <row r="3251" spans="1:242" hidden="1" x14ac:dyDescent="0.25">
      <c r="B3251" s="266">
        <v>1544</v>
      </c>
      <c r="C3251" s="207">
        <v>44457</v>
      </c>
      <c r="D3251" s="206" t="s">
        <v>6283</v>
      </c>
      <c r="E3251" s="206"/>
      <c r="F3251" s="206" t="s">
        <v>4385</v>
      </c>
      <c r="G3251" s="208" t="s">
        <v>5679</v>
      </c>
      <c r="H3251" s="313"/>
      <c r="I3251" s="209">
        <v>119800</v>
      </c>
      <c r="J3251" s="444">
        <f t="shared" si="53"/>
        <v>8369941</v>
      </c>
      <c r="K3251" s="441" t="s">
        <v>3267</v>
      </c>
    </row>
    <row r="3252" spans="1:242" hidden="1" x14ac:dyDescent="0.25">
      <c r="B3252" s="266">
        <v>1545</v>
      </c>
      <c r="C3252" s="207">
        <v>44457</v>
      </c>
      <c r="D3252" s="206" t="s">
        <v>6284</v>
      </c>
      <c r="E3252" s="206"/>
      <c r="F3252" s="206" t="s">
        <v>4430</v>
      </c>
      <c r="G3252" s="208" t="s">
        <v>5679</v>
      </c>
      <c r="H3252" s="313"/>
      <c r="I3252" s="209">
        <v>49461</v>
      </c>
      <c r="J3252" s="444">
        <f t="shared" si="53"/>
        <v>8320480</v>
      </c>
      <c r="K3252" s="441" t="s">
        <v>3267</v>
      </c>
    </row>
    <row r="3253" spans="1:242" hidden="1" x14ac:dyDescent="0.25">
      <c r="B3253" s="266">
        <v>1546</v>
      </c>
      <c r="C3253" s="207">
        <v>44457</v>
      </c>
      <c r="D3253" s="206" t="s">
        <v>6285</v>
      </c>
      <c r="E3253" s="206"/>
      <c r="F3253" s="206" t="s">
        <v>4431</v>
      </c>
      <c r="G3253" s="208" t="s">
        <v>5679</v>
      </c>
      <c r="H3253" s="313"/>
      <c r="I3253" s="209">
        <v>303000</v>
      </c>
      <c r="J3253" s="444">
        <f t="shared" si="53"/>
        <v>8017480</v>
      </c>
      <c r="K3253" s="441" t="s">
        <v>3267</v>
      </c>
    </row>
    <row r="3254" spans="1:242" s="566" customFormat="1" hidden="1" x14ac:dyDescent="0.25">
      <c r="A3254" s="488"/>
      <c r="B3254" s="266">
        <v>1547</v>
      </c>
      <c r="C3254" s="428">
        <v>44459</v>
      </c>
      <c r="D3254" s="429" t="s">
        <v>6291</v>
      </c>
      <c r="E3254" s="429"/>
      <c r="F3254" s="429"/>
      <c r="G3254" s="430"/>
      <c r="H3254" s="577">
        <v>10231520</v>
      </c>
      <c r="I3254" s="581"/>
      <c r="J3254" s="444">
        <f t="shared" si="53"/>
        <v>18249000</v>
      </c>
      <c r="K3254" s="446" t="s">
        <v>3695</v>
      </c>
      <c r="L3254" s="530"/>
      <c r="M3254" s="488"/>
      <c r="N3254" s="530"/>
      <c r="O3254" s="530"/>
      <c r="P3254" s="530"/>
      <c r="Q3254" s="530"/>
      <c r="R3254" s="530"/>
      <c r="S3254" s="530"/>
      <c r="T3254" s="530"/>
      <c r="U3254" s="530"/>
      <c r="V3254" s="530"/>
      <c r="W3254" s="530"/>
      <c r="X3254" s="530"/>
      <c r="Y3254" s="530"/>
      <c r="Z3254" s="530"/>
      <c r="AA3254" s="530"/>
      <c r="AB3254" s="530"/>
      <c r="AC3254" s="530"/>
      <c r="AD3254" s="530"/>
      <c r="AE3254" s="530"/>
      <c r="AF3254" s="530"/>
      <c r="AG3254" s="530"/>
      <c r="AH3254" s="530"/>
      <c r="AI3254" s="530"/>
      <c r="AJ3254" s="488"/>
      <c r="AK3254" s="488"/>
      <c r="AL3254" s="488"/>
      <c r="AM3254" s="488"/>
      <c r="AN3254" s="488"/>
      <c r="AO3254" s="488"/>
      <c r="AP3254" s="488"/>
      <c r="AQ3254" s="488"/>
      <c r="AR3254" s="488"/>
      <c r="AS3254" s="488"/>
      <c r="AT3254" s="488"/>
      <c r="AU3254" s="488"/>
      <c r="AV3254" s="488"/>
      <c r="AW3254" s="488"/>
      <c r="AX3254" s="488"/>
      <c r="AY3254" s="488"/>
      <c r="AZ3254" s="488"/>
      <c r="BA3254" s="488"/>
      <c r="BB3254" s="488"/>
      <c r="BC3254" s="488"/>
      <c r="BD3254" s="488"/>
      <c r="BE3254" s="488"/>
      <c r="BF3254" s="488"/>
      <c r="BG3254" s="488"/>
      <c r="BH3254" s="488"/>
      <c r="BI3254" s="488"/>
      <c r="BJ3254" s="488"/>
      <c r="BK3254" s="488"/>
      <c r="BL3254" s="488"/>
      <c r="BM3254" s="488"/>
      <c r="BN3254" s="488"/>
      <c r="BO3254" s="488"/>
      <c r="BP3254" s="488"/>
      <c r="BQ3254" s="488"/>
      <c r="BR3254" s="488"/>
      <c r="BS3254" s="488"/>
      <c r="BT3254" s="488"/>
      <c r="BU3254" s="488"/>
      <c r="BV3254" s="488"/>
      <c r="BW3254" s="488"/>
      <c r="BX3254" s="488"/>
      <c r="BY3254" s="488"/>
      <c r="BZ3254" s="488"/>
      <c r="CA3254" s="488"/>
      <c r="CB3254" s="488"/>
      <c r="CC3254" s="488"/>
      <c r="CD3254" s="488"/>
      <c r="CE3254" s="488"/>
      <c r="CF3254" s="488"/>
      <c r="CG3254" s="488"/>
      <c r="CH3254" s="488"/>
      <c r="CI3254" s="488"/>
      <c r="CJ3254" s="488"/>
      <c r="CK3254" s="488"/>
      <c r="CL3254" s="488"/>
      <c r="CM3254" s="488"/>
      <c r="CN3254" s="488"/>
      <c r="CO3254" s="488"/>
      <c r="CP3254" s="488"/>
      <c r="CQ3254" s="488"/>
      <c r="CR3254" s="488"/>
      <c r="CS3254" s="488"/>
      <c r="CT3254" s="488"/>
      <c r="CU3254" s="488"/>
      <c r="CV3254" s="488"/>
      <c r="CW3254" s="488"/>
      <c r="CX3254" s="488"/>
      <c r="CY3254" s="488"/>
      <c r="CZ3254" s="488"/>
      <c r="DA3254" s="488"/>
      <c r="DB3254" s="488"/>
      <c r="DC3254" s="488"/>
      <c r="DD3254" s="488"/>
      <c r="DE3254" s="488"/>
      <c r="DF3254" s="488"/>
      <c r="DG3254" s="488"/>
      <c r="DH3254" s="488"/>
      <c r="DI3254" s="488"/>
      <c r="DJ3254" s="488"/>
      <c r="DK3254" s="488"/>
      <c r="DL3254" s="488"/>
      <c r="DM3254" s="488"/>
      <c r="DN3254" s="488"/>
      <c r="DO3254" s="488"/>
      <c r="DP3254" s="488"/>
      <c r="DQ3254" s="488"/>
      <c r="DR3254" s="488"/>
      <c r="DS3254" s="488"/>
      <c r="DT3254" s="488"/>
      <c r="DU3254" s="488"/>
      <c r="DV3254" s="488"/>
      <c r="DW3254" s="488"/>
      <c r="DX3254" s="488"/>
      <c r="DY3254" s="488"/>
      <c r="DZ3254" s="488"/>
      <c r="EA3254" s="488"/>
      <c r="EB3254" s="488"/>
      <c r="EC3254" s="488"/>
      <c r="ED3254" s="488"/>
      <c r="EE3254" s="488"/>
      <c r="EF3254" s="488"/>
      <c r="EG3254" s="488"/>
      <c r="EH3254" s="488"/>
      <c r="EI3254" s="488"/>
      <c r="EJ3254" s="488"/>
      <c r="EK3254" s="488"/>
      <c r="EL3254" s="488"/>
      <c r="EM3254" s="488"/>
      <c r="EN3254" s="488"/>
      <c r="EO3254" s="488"/>
      <c r="EP3254" s="488"/>
      <c r="EQ3254" s="488"/>
      <c r="ER3254" s="488"/>
      <c r="ES3254" s="488"/>
      <c r="ET3254" s="488"/>
      <c r="EU3254" s="488"/>
      <c r="EV3254" s="488"/>
      <c r="EW3254" s="488"/>
      <c r="EX3254" s="488"/>
      <c r="EY3254" s="488"/>
      <c r="EZ3254" s="488"/>
      <c r="FA3254" s="488"/>
      <c r="FB3254" s="488"/>
      <c r="FC3254" s="488"/>
      <c r="FD3254" s="488"/>
      <c r="FE3254" s="488"/>
      <c r="FF3254" s="488"/>
      <c r="FG3254" s="488"/>
      <c r="FH3254" s="488"/>
      <c r="FI3254" s="488"/>
      <c r="FJ3254" s="488"/>
      <c r="FK3254" s="488"/>
      <c r="FL3254" s="488"/>
      <c r="FM3254" s="488"/>
      <c r="FN3254" s="488"/>
      <c r="FO3254" s="488"/>
      <c r="FP3254" s="488"/>
      <c r="FQ3254" s="488"/>
      <c r="FR3254" s="488"/>
      <c r="FS3254" s="488"/>
      <c r="FT3254" s="488"/>
      <c r="FU3254" s="488"/>
      <c r="FV3254" s="488"/>
      <c r="FW3254" s="488"/>
      <c r="FX3254" s="488"/>
      <c r="FY3254" s="488"/>
      <c r="FZ3254" s="488"/>
      <c r="GA3254" s="488"/>
      <c r="GB3254" s="488"/>
      <c r="GC3254" s="488"/>
      <c r="GD3254" s="488"/>
      <c r="GE3254" s="488"/>
      <c r="GF3254" s="488"/>
      <c r="GG3254" s="488"/>
      <c r="GH3254" s="488"/>
      <c r="GI3254" s="488"/>
      <c r="GJ3254" s="488"/>
      <c r="GK3254" s="488"/>
      <c r="GL3254" s="488"/>
      <c r="GM3254" s="488"/>
      <c r="GN3254" s="488"/>
      <c r="GO3254" s="488"/>
      <c r="GP3254" s="488"/>
      <c r="GQ3254" s="488"/>
      <c r="GR3254" s="488"/>
      <c r="GS3254" s="488"/>
      <c r="GT3254" s="488"/>
      <c r="GU3254" s="488"/>
      <c r="GV3254" s="488"/>
      <c r="GW3254" s="488"/>
      <c r="GX3254" s="488"/>
      <c r="GY3254" s="488"/>
      <c r="GZ3254" s="488"/>
      <c r="HA3254" s="488"/>
      <c r="HB3254" s="488"/>
      <c r="HC3254" s="488"/>
      <c r="HD3254" s="488"/>
      <c r="HE3254" s="488"/>
      <c r="HF3254" s="488"/>
      <c r="HG3254" s="488"/>
      <c r="HH3254" s="488"/>
      <c r="HI3254" s="488"/>
      <c r="HJ3254" s="488"/>
      <c r="HK3254" s="488"/>
      <c r="HL3254" s="488"/>
      <c r="HM3254" s="488"/>
      <c r="HN3254" s="488"/>
      <c r="HO3254" s="488"/>
      <c r="HP3254" s="488"/>
      <c r="HQ3254" s="488"/>
      <c r="HR3254" s="488"/>
      <c r="HS3254" s="488"/>
      <c r="HT3254" s="488"/>
      <c r="HU3254" s="488"/>
      <c r="HV3254" s="488"/>
      <c r="HW3254" s="488"/>
      <c r="HX3254" s="488"/>
      <c r="HY3254" s="488"/>
      <c r="HZ3254" s="488"/>
      <c r="IA3254" s="488"/>
      <c r="IB3254" s="488"/>
      <c r="IC3254" s="488"/>
      <c r="ID3254" s="488"/>
      <c r="IE3254" s="488"/>
      <c r="IF3254" s="488"/>
      <c r="IG3254" s="488"/>
      <c r="IH3254" s="488"/>
    </row>
    <row r="3255" spans="1:242" hidden="1" x14ac:dyDescent="0.25">
      <c r="B3255" s="266">
        <v>1548</v>
      </c>
      <c r="C3255" s="207">
        <v>44459</v>
      </c>
      <c r="D3255" s="206" t="s">
        <v>6292</v>
      </c>
      <c r="E3255" s="206"/>
      <c r="F3255" s="206" t="s">
        <v>4432</v>
      </c>
      <c r="G3255" s="208" t="s">
        <v>764</v>
      </c>
      <c r="H3255" s="313"/>
      <c r="I3255" s="209">
        <v>1000000</v>
      </c>
      <c r="J3255" s="444">
        <f t="shared" si="53"/>
        <v>17249000</v>
      </c>
      <c r="K3255" s="441" t="s">
        <v>3267</v>
      </c>
    </row>
    <row r="3256" spans="1:242" hidden="1" x14ac:dyDescent="0.25">
      <c r="B3256" s="266">
        <v>1549</v>
      </c>
      <c r="C3256" s="207">
        <v>44461</v>
      </c>
      <c r="D3256" s="206" t="s">
        <v>6293</v>
      </c>
      <c r="E3256" s="206"/>
      <c r="F3256" s="206" t="s">
        <v>4433</v>
      </c>
      <c r="G3256" s="208" t="s">
        <v>5936</v>
      </c>
      <c r="H3256" s="313"/>
      <c r="I3256" s="209">
        <v>530000</v>
      </c>
      <c r="J3256" s="444">
        <f t="shared" si="53"/>
        <v>16719000</v>
      </c>
      <c r="K3256" s="441" t="s">
        <v>3267</v>
      </c>
    </row>
    <row r="3257" spans="1:242" hidden="1" x14ac:dyDescent="0.25">
      <c r="B3257" s="266">
        <v>1550</v>
      </c>
      <c r="C3257" s="207">
        <v>44462</v>
      </c>
      <c r="D3257" s="206" t="s">
        <v>6296</v>
      </c>
      <c r="E3257" s="206"/>
      <c r="F3257" s="206"/>
      <c r="G3257" s="208" t="s">
        <v>1611</v>
      </c>
      <c r="H3257" s="313">
        <v>689000</v>
      </c>
      <c r="I3257" s="209"/>
      <c r="J3257" s="444">
        <f t="shared" si="53"/>
        <v>17408000</v>
      </c>
      <c r="K3257" s="212" t="s">
        <v>6295</v>
      </c>
    </row>
    <row r="3258" spans="1:242" hidden="1" x14ac:dyDescent="0.25">
      <c r="B3258" s="266">
        <v>1551</v>
      </c>
      <c r="C3258" s="207">
        <v>44462</v>
      </c>
      <c r="D3258" s="206" t="s">
        <v>6297</v>
      </c>
      <c r="E3258" s="206"/>
      <c r="F3258" s="206" t="s">
        <v>4434</v>
      </c>
      <c r="G3258" s="208" t="s">
        <v>1611</v>
      </c>
      <c r="H3258" s="313"/>
      <c r="I3258" s="209">
        <v>489000</v>
      </c>
      <c r="J3258" s="444">
        <f t="shared" si="53"/>
        <v>16919000</v>
      </c>
      <c r="K3258" s="441" t="s">
        <v>3267</v>
      </c>
    </row>
    <row r="3259" spans="1:242" hidden="1" x14ac:dyDescent="0.25">
      <c r="B3259" s="266">
        <v>1552</v>
      </c>
      <c r="C3259" s="207">
        <v>44462</v>
      </c>
      <c r="D3259" s="206" t="s">
        <v>6298</v>
      </c>
      <c r="E3259" s="206"/>
      <c r="F3259" s="206" t="s">
        <v>4435</v>
      </c>
      <c r="G3259" s="208" t="s">
        <v>1611</v>
      </c>
      <c r="H3259" s="313"/>
      <c r="I3259" s="209">
        <v>605000</v>
      </c>
      <c r="J3259" s="444">
        <f t="shared" si="53"/>
        <v>16314000</v>
      </c>
      <c r="K3259" s="441" t="s">
        <v>3267</v>
      </c>
    </row>
    <row r="3260" spans="1:242" hidden="1" x14ac:dyDescent="0.25">
      <c r="B3260" s="266">
        <v>1553</v>
      </c>
      <c r="C3260" s="207">
        <v>44462</v>
      </c>
      <c r="D3260" s="206" t="s">
        <v>6309</v>
      </c>
      <c r="E3260" s="206"/>
      <c r="F3260" s="206" t="s">
        <v>4436</v>
      </c>
      <c r="G3260" s="208" t="s">
        <v>420</v>
      </c>
      <c r="H3260" s="313"/>
      <c r="I3260" s="209">
        <v>1454800</v>
      </c>
      <c r="J3260" s="444">
        <f t="shared" si="53"/>
        <v>14859200</v>
      </c>
      <c r="K3260" s="441" t="s">
        <v>3267</v>
      </c>
    </row>
    <row r="3261" spans="1:242" hidden="1" x14ac:dyDescent="0.25">
      <c r="B3261" s="266">
        <v>1554</v>
      </c>
      <c r="C3261" s="207">
        <v>44463</v>
      </c>
      <c r="D3261" s="206" t="s">
        <v>6299</v>
      </c>
      <c r="E3261" s="206"/>
      <c r="F3261" s="206" t="s">
        <v>4437</v>
      </c>
      <c r="G3261" s="208" t="s">
        <v>3690</v>
      </c>
      <c r="H3261" s="313"/>
      <c r="I3261" s="209">
        <v>240000</v>
      </c>
      <c r="J3261" s="444">
        <f t="shared" si="53"/>
        <v>14619200</v>
      </c>
      <c r="K3261" s="441" t="s">
        <v>3267</v>
      </c>
    </row>
    <row r="3262" spans="1:242" hidden="1" x14ac:dyDescent="0.25">
      <c r="B3262" s="266">
        <v>1555</v>
      </c>
      <c r="C3262" s="207">
        <v>44463</v>
      </c>
      <c r="D3262" s="206" t="s">
        <v>6302</v>
      </c>
      <c r="E3262" s="206"/>
      <c r="F3262" s="206"/>
      <c r="G3262" s="208" t="s">
        <v>5418</v>
      </c>
      <c r="H3262" s="313">
        <v>1812000</v>
      </c>
      <c r="I3262" s="209"/>
      <c r="J3262" s="444">
        <f t="shared" si="53"/>
        <v>16431200</v>
      </c>
      <c r="K3262" s="212" t="s">
        <v>6301</v>
      </c>
    </row>
    <row r="3263" spans="1:242" hidden="1" x14ac:dyDescent="0.25">
      <c r="B3263" s="266">
        <v>1556</v>
      </c>
      <c r="C3263" s="207">
        <v>44463</v>
      </c>
      <c r="D3263" s="206" t="s">
        <v>6303</v>
      </c>
      <c r="E3263" s="206"/>
      <c r="F3263" s="206" t="s">
        <v>4438</v>
      </c>
      <c r="G3263" s="208" t="s">
        <v>5418</v>
      </c>
      <c r="H3263" s="313"/>
      <c r="I3263" s="209">
        <v>1812000</v>
      </c>
      <c r="J3263" s="444">
        <f t="shared" si="53"/>
        <v>14619200</v>
      </c>
      <c r="K3263" s="441" t="s">
        <v>3267</v>
      </c>
    </row>
    <row r="3264" spans="1:242" hidden="1" x14ac:dyDescent="0.25">
      <c r="B3264" s="266">
        <v>1557</v>
      </c>
      <c r="C3264" s="207">
        <v>44463</v>
      </c>
      <c r="D3264" s="206" t="s">
        <v>6304</v>
      </c>
      <c r="E3264" s="206"/>
      <c r="F3264" s="206" t="s">
        <v>4439</v>
      </c>
      <c r="G3264" s="208" t="s">
        <v>5679</v>
      </c>
      <c r="H3264" s="313"/>
      <c r="I3264" s="209">
        <v>60700</v>
      </c>
      <c r="J3264" s="444">
        <f t="shared" si="53"/>
        <v>14558500</v>
      </c>
      <c r="K3264" s="441" t="s">
        <v>3267</v>
      </c>
    </row>
    <row r="3265" spans="1:242" hidden="1" x14ac:dyDescent="0.25">
      <c r="B3265" s="266">
        <v>1558</v>
      </c>
      <c r="C3265" s="207">
        <v>44463</v>
      </c>
      <c r="D3265" s="206" t="s">
        <v>6305</v>
      </c>
      <c r="E3265" s="206"/>
      <c r="F3265" s="206" t="s">
        <v>4440</v>
      </c>
      <c r="G3265" s="208" t="s">
        <v>5679</v>
      </c>
      <c r="H3265" s="313"/>
      <c r="I3265" s="209">
        <v>47700</v>
      </c>
      <c r="J3265" s="444">
        <f t="shared" si="53"/>
        <v>14510800</v>
      </c>
      <c r="K3265" s="441" t="s">
        <v>3267</v>
      </c>
    </row>
    <row r="3266" spans="1:242" hidden="1" x14ac:dyDescent="0.25">
      <c r="B3266" s="266">
        <v>1559</v>
      </c>
      <c r="C3266" s="207">
        <v>44463</v>
      </c>
      <c r="D3266" s="206" t="s">
        <v>6306</v>
      </c>
      <c r="E3266" s="206"/>
      <c r="F3266" s="206" t="s">
        <v>4441</v>
      </c>
      <c r="G3266" s="208" t="s">
        <v>5679</v>
      </c>
      <c r="H3266" s="313"/>
      <c r="I3266" s="209">
        <v>4900</v>
      </c>
      <c r="J3266" s="444">
        <f t="shared" si="53"/>
        <v>14505900</v>
      </c>
      <c r="K3266" s="441" t="s">
        <v>3267</v>
      </c>
    </row>
    <row r="3267" spans="1:242" hidden="1" x14ac:dyDescent="0.25">
      <c r="B3267" s="266">
        <v>1560</v>
      </c>
      <c r="C3267" s="207">
        <v>44463</v>
      </c>
      <c r="D3267" s="206" t="s">
        <v>6307</v>
      </c>
      <c r="E3267" s="206"/>
      <c r="F3267" s="206" t="s">
        <v>4442</v>
      </c>
      <c r="G3267" s="208" t="s">
        <v>5679</v>
      </c>
      <c r="H3267" s="313"/>
      <c r="I3267" s="209">
        <v>12800</v>
      </c>
      <c r="J3267" s="444">
        <f t="shared" si="53"/>
        <v>14493100</v>
      </c>
      <c r="K3267" s="441" t="s">
        <v>3267</v>
      </c>
    </row>
    <row r="3268" spans="1:242" hidden="1" x14ac:dyDescent="0.25">
      <c r="B3268" s="266">
        <v>1561</v>
      </c>
      <c r="C3268" s="207">
        <v>44463</v>
      </c>
      <c r="D3268" s="206" t="s">
        <v>6308</v>
      </c>
      <c r="E3268" s="206"/>
      <c r="F3268" s="206" t="s">
        <v>4443</v>
      </c>
      <c r="G3268" s="208" t="s">
        <v>5679</v>
      </c>
      <c r="H3268" s="313"/>
      <c r="I3268" s="209">
        <v>82700</v>
      </c>
      <c r="J3268" s="444">
        <f t="shared" si="53"/>
        <v>14410400</v>
      </c>
      <c r="K3268" s="441" t="s">
        <v>3267</v>
      </c>
    </row>
    <row r="3269" spans="1:242" hidden="1" x14ac:dyDescent="0.25">
      <c r="B3269" s="266">
        <v>1562</v>
      </c>
      <c r="C3269" s="207">
        <v>44464</v>
      </c>
      <c r="D3269" s="206" t="s">
        <v>6310</v>
      </c>
      <c r="E3269" s="206"/>
      <c r="F3269" s="206" t="s">
        <v>4444</v>
      </c>
      <c r="G3269" s="208" t="s">
        <v>4805</v>
      </c>
      <c r="H3269" s="313"/>
      <c r="I3269" s="209">
        <v>2410800</v>
      </c>
      <c r="J3269" s="444">
        <f t="shared" si="53"/>
        <v>11999600</v>
      </c>
      <c r="K3269" s="441" t="s">
        <v>3267</v>
      </c>
    </row>
    <row r="3270" spans="1:242" hidden="1" x14ac:dyDescent="0.25">
      <c r="B3270" s="266">
        <v>1563</v>
      </c>
      <c r="C3270" s="207">
        <v>44464</v>
      </c>
      <c r="D3270" s="206" t="s">
        <v>6311</v>
      </c>
      <c r="E3270" s="206"/>
      <c r="F3270" s="206"/>
      <c r="G3270" s="208" t="s">
        <v>532</v>
      </c>
      <c r="H3270" s="313">
        <v>4250000</v>
      </c>
      <c r="I3270" s="209"/>
      <c r="J3270" s="444">
        <f t="shared" si="53"/>
        <v>16249600</v>
      </c>
      <c r="K3270" s="212" t="s">
        <v>6313</v>
      </c>
    </row>
    <row r="3271" spans="1:242" hidden="1" x14ac:dyDescent="0.25">
      <c r="B3271" s="266">
        <v>1564</v>
      </c>
      <c r="C3271" s="207">
        <v>44464</v>
      </c>
      <c r="D3271" s="206" t="s">
        <v>6314</v>
      </c>
      <c r="E3271" s="206"/>
      <c r="F3271" s="206" t="s">
        <v>4445</v>
      </c>
      <c r="G3271" s="208" t="s">
        <v>532</v>
      </c>
      <c r="H3271" s="313"/>
      <c r="I3271" s="209">
        <v>4922619</v>
      </c>
      <c r="J3271" s="444">
        <f t="shared" si="53"/>
        <v>11326981</v>
      </c>
      <c r="K3271" s="441" t="s">
        <v>3267</v>
      </c>
    </row>
    <row r="3272" spans="1:242" hidden="1" x14ac:dyDescent="0.25">
      <c r="B3272" s="266">
        <v>1565</v>
      </c>
      <c r="C3272" s="207">
        <v>44464</v>
      </c>
      <c r="D3272" s="206" t="s">
        <v>6315</v>
      </c>
      <c r="E3272" s="206"/>
      <c r="F3272" s="206" t="s">
        <v>4446</v>
      </c>
      <c r="G3272" s="208" t="s">
        <v>532</v>
      </c>
      <c r="H3272" s="313"/>
      <c r="I3272" s="209">
        <v>915906</v>
      </c>
      <c r="J3272" s="444">
        <f t="shared" si="53"/>
        <v>10411075</v>
      </c>
      <c r="K3272" s="441" t="s">
        <v>3267</v>
      </c>
    </row>
    <row r="3273" spans="1:242" s="566" customFormat="1" hidden="1" x14ac:dyDescent="0.25">
      <c r="A3273" s="488"/>
      <c r="B3273" s="266">
        <v>1566</v>
      </c>
      <c r="C3273" s="428">
        <v>44466</v>
      </c>
      <c r="D3273" s="429" t="s">
        <v>6316</v>
      </c>
      <c r="E3273" s="429"/>
      <c r="F3273" s="429"/>
      <c r="G3273" s="430"/>
      <c r="H3273" s="577">
        <v>14588925</v>
      </c>
      <c r="I3273" s="581"/>
      <c r="J3273" s="444">
        <f t="shared" si="53"/>
        <v>25000000</v>
      </c>
      <c r="K3273" s="446" t="s">
        <v>3695</v>
      </c>
      <c r="L3273" s="530"/>
      <c r="M3273" s="488"/>
      <c r="N3273" s="530"/>
      <c r="O3273" s="530"/>
      <c r="P3273" s="530"/>
      <c r="Q3273" s="530"/>
      <c r="R3273" s="530"/>
      <c r="S3273" s="530"/>
      <c r="T3273" s="530"/>
      <c r="U3273" s="530"/>
      <c r="V3273" s="530"/>
      <c r="W3273" s="530"/>
      <c r="X3273" s="530"/>
      <c r="Y3273" s="530"/>
      <c r="Z3273" s="530"/>
      <c r="AA3273" s="530"/>
      <c r="AB3273" s="530"/>
      <c r="AC3273" s="530"/>
      <c r="AD3273" s="530"/>
      <c r="AE3273" s="530"/>
      <c r="AF3273" s="530"/>
      <c r="AG3273" s="530"/>
      <c r="AH3273" s="530"/>
      <c r="AI3273" s="530"/>
      <c r="AJ3273" s="488"/>
      <c r="AK3273" s="488"/>
      <c r="AL3273" s="488"/>
      <c r="AM3273" s="488"/>
      <c r="AN3273" s="488"/>
      <c r="AO3273" s="488"/>
      <c r="AP3273" s="488"/>
      <c r="AQ3273" s="488"/>
      <c r="AR3273" s="488"/>
      <c r="AS3273" s="488"/>
      <c r="AT3273" s="488"/>
      <c r="AU3273" s="488"/>
      <c r="AV3273" s="488"/>
      <c r="AW3273" s="488"/>
      <c r="AX3273" s="488"/>
      <c r="AY3273" s="488"/>
      <c r="AZ3273" s="488"/>
      <c r="BA3273" s="488"/>
      <c r="BB3273" s="488"/>
      <c r="BC3273" s="488"/>
      <c r="BD3273" s="488"/>
      <c r="BE3273" s="488"/>
      <c r="BF3273" s="488"/>
      <c r="BG3273" s="488"/>
      <c r="BH3273" s="488"/>
      <c r="BI3273" s="488"/>
      <c r="BJ3273" s="488"/>
      <c r="BK3273" s="488"/>
      <c r="BL3273" s="488"/>
      <c r="BM3273" s="488"/>
      <c r="BN3273" s="488"/>
      <c r="BO3273" s="488"/>
      <c r="BP3273" s="488"/>
      <c r="BQ3273" s="488"/>
      <c r="BR3273" s="488"/>
      <c r="BS3273" s="488"/>
      <c r="BT3273" s="488"/>
      <c r="BU3273" s="488"/>
      <c r="BV3273" s="488"/>
      <c r="BW3273" s="488"/>
      <c r="BX3273" s="488"/>
      <c r="BY3273" s="488"/>
      <c r="BZ3273" s="488"/>
      <c r="CA3273" s="488"/>
      <c r="CB3273" s="488"/>
      <c r="CC3273" s="488"/>
      <c r="CD3273" s="488"/>
      <c r="CE3273" s="488"/>
      <c r="CF3273" s="488"/>
      <c r="CG3273" s="488"/>
      <c r="CH3273" s="488"/>
      <c r="CI3273" s="488"/>
      <c r="CJ3273" s="488"/>
      <c r="CK3273" s="488"/>
      <c r="CL3273" s="488"/>
      <c r="CM3273" s="488"/>
      <c r="CN3273" s="488"/>
      <c r="CO3273" s="488"/>
      <c r="CP3273" s="488"/>
      <c r="CQ3273" s="488"/>
      <c r="CR3273" s="488"/>
      <c r="CS3273" s="488"/>
      <c r="CT3273" s="488"/>
      <c r="CU3273" s="488"/>
      <c r="CV3273" s="488"/>
      <c r="CW3273" s="488"/>
      <c r="CX3273" s="488"/>
      <c r="CY3273" s="488"/>
      <c r="CZ3273" s="488"/>
      <c r="DA3273" s="488"/>
      <c r="DB3273" s="488"/>
      <c r="DC3273" s="488"/>
      <c r="DD3273" s="488"/>
      <c r="DE3273" s="488"/>
      <c r="DF3273" s="488"/>
      <c r="DG3273" s="488"/>
      <c r="DH3273" s="488"/>
      <c r="DI3273" s="488"/>
      <c r="DJ3273" s="488"/>
      <c r="DK3273" s="488"/>
      <c r="DL3273" s="488"/>
      <c r="DM3273" s="488"/>
      <c r="DN3273" s="488"/>
      <c r="DO3273" s="488"/>
      <c r="DP3273" s="488"/>
      <c r="DQ3273" s="488"/>
      <c r="DR3273" s="488"/>
      <c r="DS3273" s="488"/>
      <c r="DT3273" s="488"/>
      <c r="DU3273" s="488"/>
      <c r="DV3273" s="488"/>
      <c r="DW3273" s="488"/>
      <c r="DX3273" s="488"/>
      <c r="DY3273" s="488"/>
      <c r="DZ3273" s="488"/>
      <c r="EA3273" s="488"/>
      <c r="EB3273" s="488"/>
      <c r="EC3273" s="488"/>
      <c r="ED3273" s="488"/>
      <c r="EE3273" s="488"/>
      <c r="EF3273" s="488"/>
      <c r="EG3273" s="488"/>
      <c r="EH3273" s="488"/>
      <c r="EI3273" s="488"/>
      <c r="EJ3273" s="488"/>
      <c r="EK3273" s="488"/>
      <c r="EL3273" s="488"/>
      <c r="EM3273" s="488"/>
      <c r="EN3273" s="488"/>
      <c r="EO3273" s="488"/>
      <c r="EP3273" s="488"/>
      <c r="EQ3273" s="488"/>
      <c r="ER3273" s="488"/>
      <c r="ES3273" s="488"/>
      <c r="ET3273" s="488"/>
      <c r="EU3273" s="488"/>
      <c r="EV3273" s="488"/>
      <c r="EW3273" s="488"/>
      <c r="EX3273" s="488"/>
      <c r="EY3273" s="488"/>
      <c r="EZ3273" s="488"/>
      <c r="FA3273" s="488"/>
      <c r="FB3273" s="488"/>
      <c r="FC3273" s="488"/>
      <c r="FD3273" s="488"/>
      <c r="FE3273" s="488"/>
      <c r="FF3273" s="488"/>
      <c r="FG3273" s="488"/>
      <c r="FH3273" s="488"/>
      <c r="FI3273" s="488"/>
      <c r="FJ3273" s="488"/>
      <c r="FK3273" s="488"/>
      <c r="FL3273" s="488"/>
      <c r="FM3273" s="488"/>
      <c r="FN3273" s="488"/>
      <c r="FO3273" s="488"/>
      <c r="FP3273" s="488"/>
      <c r="FQ3273" s="488"/>
      <c r="FR3273" s="488"/>
      <c r="FS3273" s="488"/>
      <c r="FT3273" s="488"/>
      <c r="FU3273" s="488"/>
      <c r="FV3273" s="488"/>
      <c r="FW3273" s="488"/>
      <c r="FX3273" s="488"/>
      <c r="FY3273" s="488"/>
      <c r="FZ3273" s="488"/>
      <c r="GA3273" s="488"/>
      <c r="GB3273" s="488"/>
      <c r="GC3273" s="488"/>
      <c r="GD3273" s="488"/>
      <c r="GE3273" s="488"/>
      <c r="GF3273" s="488"/>
      <c r="GG3273" s="488"/>
      <c r="GH3273" s="488"/>
      <c r="GI3273" s="488"/>
      <c r="GJ3273" s="488"/>
      <c r="GK3273" s="488"/>
      <c r="GL3273" s="488"/>
      <c r="GM3273" s="488"/>
      <c r="GN3273" s="488"/>
      <c r="GO3273" s="488"/>
      <c r="GP3273" s="488"/>
      <c r="GQ3273" s="488"/>
      <c r="GR3273" s="488"/>
      <c r="GS3273" s="488"/>
      <c r="GT3273" s="488"/>
      <c r="GU3273" s="488"/>
      <c r="GV3273" s="488"/>
      <c r="GW3273" s="488"/>
      <c r="GX3273" s="488"/>
      <c r="GY3273" s="488"/>
      <c r="GZ3273" s="488"/>
      <c r="HA3273" s="488"/>
      <c r="HB3273" s="488"/>
      <c r="HC3273" s="488"/>
      <c r="HD3273" s="488"/>
      <c r="HE3273" s="488"/>
      <c r="HF3273" s="488"/>
      <c r="HG3273" s="488"/>
      <c r="HH3273" s="488"/>
      <c r="HI3273" s="488"/>
      <c r="HJ3273" s="488"/>
      <c r="HK3273" s="488"/>
      <c r="HL3273" s="488"/>
      <c r="HM3273" s="488"/>
      <c r="HN3273" s="488"/>
      <c r="HO3273" s="488"/>
      <c r="HP3273" s="488"/>
      <c r="HQ3273" s="488"/>
      <c r="HR3273" s="488"/>
      <c r="HS3273" s="488"/>
      <c r="HT3273" s="488"/>
      <c r="HU3273" s="488"/>
      <c r="HV3273" s="488"/>
      <c r="HW3273" s="488"/>
      <c r="HX3273" s="488"/>
      <c r="HY3273" s="488"/>
      <c r="HZ3273" s="488"/>
      <c r="IA3273" s="488"/>
      <c r="IB3273" s="488"/>
      <c r="IC3273" s="488"/>
      <c r="ID3273" s="488"/>
      <c r="IE3273" s="488"/>
      <c r="IF3273" s="488"/>
      <c r="IG3273" s="488"/>
      <c r="IH3273" s="488"/>
    </row>
    <row r="3274" spans="1:242" hidden="1" x14ac:dyDescent="0.25">
      <c r="B3274" s="266">
        <v>1567</v>
      </c>
      <c r="C3274" s="207">
        <v>44467</v>
      </c>
      <c r="D3274" s="206" t="s">
        <v>6317</v>
      </c>
      <c r="E3274" s="206"/>
      <c r="F3274" s="206" t="s">
        <v>4447</v>
      </c>
      <c r="G3274" s="208" t="s">
        <v>420</v>
      </c>
      <c r="H3274" s="313"/>
      <c r="I3274" s="209">
        <v>1203136</v>
      </c>
      <c r="J3274" s="444">
        <f t="shared" si="53"/>
        <v>23796864</v>
      </c>
      <c r="K3274" s="441" t="s">
        <v>3267</v>
      </c>
    </row>
    <row r="3275" spans="1:242" hidden="1" x14ac:dyDescent="0.25">
      <c r="B3275" s="266">
        <v>1568</v>
      </c>
      <c r="C3275" s="207">
        <v>44468</v>
      </c>
      <c r="D3275" s="206" t="s">
        <v>6318</v>
      </c>
      <c r="E3275" s="206"/>
      <c r="F3275" s="206" t="s">
        <v>4448</v>
      </c>
      <c r="G3275" s="208" t="s">
        <v>4218</v>
      </c>
      <c r="H3275" s="313"/>
      <c r="I3275" s="209">
        <v>522000</v>
      </c>
      <c r="J3275" s="444">
        <f t="shared" si="53"/>
        <v>23274864</v>
      </c>
      <c r="K3275" s="441" t="s">
        <v>3267</v>
      </c>
    </row>
    <row r="3276" spans="1:242" hidden="1" x14ac:dyDescent="0.25">
      <c r="B3276" s="266">
        <v>1569</v>
      </c>
      <c r="C3276" s="207">
        <v>44468</v>
      </c>
      <c r="D3276" s="206" t="s">
        <v>6319</v>
      </c>
      <c r="E3276" s="206"/>
      <c r="F3276" s="206" t="s">
        <v>4449</v>
      </c>
      <c r="G3276" s="208" t="s">
        <v>1885</v>
      </c>
      <c r="H3276" s="313"/>
      <c r="I3276" s="209">
        <v>500000</v>
      </c>
      <c r="J3276" s="444">
        <f t="shared" si="53"/>
        <v>22774864</v>
      </c>
      <c r="K3276" s="441" t="s">
        <v>3267</v>
      </c>
    </row>
    <row r="3277" spans="1:242" hidden="1" x14ac:dyDescent="0.25">
      <c r="B3277" s="266">
        <v>1571</v>
      </c>
      <c r="C3277" s="207">
        <v>44469</v>
      </c>
      <c r="D3277" s="206" t="s">
        <v>6322</v>
      </c>
      <c r="E3277" s="206"/>
      <c r="F3277" s="206" t="s">
        <v>4491</v>
      </c>
      <c r="G3277" s="208" t="s">
        <v>5992</v>
      </c>
      <c r="H3277" s="313"/>
      <c r="I3277" s="209">
        <v>545000</v>
      </c>
      <c r="J3277" s="444">
        <f t="shared" si="53"/>
        <v>22229864</v>
      </c>
      <c r="K3277" s="441" t="s">
        <v>3267</v>
      </c>
    </row>
    <row r="3278" spans="1:242" hidden="1" x14ac:dyDescent="0.25">
      <c r="B3278" s="266">
        <v>1570</v>
      </c>
      <c r="C3278" s="207">
        <v>44469</v>
      </c>
      <c r="D3278" s="206" t="s">
        <v>6321</v>
      </c>
      <c r="E3278" s="206"/>
      <c r="F3278" s="206" t="s">
        <v>4492</v>
      </c>
      <c r="G3278" s="208" t="s">
        <v>5992</v>
      </c>
      <c r="H3278" s="313"/>
      <c r="I3278" s="209">
        <v>955044</v>
      </c>
      <c r="J3278" s="444">
        <f t="shared" si="53"/>
        <v>21274820</v>
      </c>
      <c r="K3278" s="441" t="s">
        <v>3267</v>
      </c>
    </row>
    <row r="3279" spans="1:242" hidden="1" x14ac:dyDescent="0.25">
      <c r="B3279" s="266">
        <v>1572</v>
      </c>
      <c r="C3279" s="207">
        <v>44469</v>
      </c>
      <c r="D3279" s="206" t="s">
        <v>6332</v>
      </c>
      <c r="E3279" s="206" t="s">
        <v>6333</v>
      </c>
      <c r="F3279" s="206"/>
      <c r="G3279" s="208" t="s">
        <v>1611</v>
      </c>
      <c r="H3279" s="313"/>
      <c r="I3279" s="475">
        <v>2832000</v>
      </c>
      <c r="J3279" s="444">
        <f t="shared" si="53"/>
        <v>18442820</v>
      </c>
      <c r="K3279" s="212" t="s">
        <v>6383</v>
      </c>
    </row>
    <row r="3280" spans="1:242" hidden="1" x14ac:dyDescent="0.25">
      <c r="B3280" s="266">
        <v>1573</v>
      </c>
      <c r="C3280" s="207">
        <v>44471</v>
      </c>
      <c r="D3280" s="206" t="s">
        <v>6320</v>
      </c>
      <c r="E3280" s="206"/>
      <c r="F3280" s="206" t="s">
        <v>4497</v>
      </c>
      <c r="G3280" s="208" t="s">
        <v>543</v>
      </c>
      <c r="H3280" s="313"/>
      <c r="I3280" s="209">
        <v>2451657</v>
      </c>
      <c r="J3280" s="444">
        <f t="shared" si="53"/>
        <v>15991163</v>
      </c>
      <c r="K3280" s="441" t="s">
        <v>3267</v>
      </c>
    </row>
    <row r="3281" spans="1:242" hidden="1" x14ac:dyDescent="0.25">
      <c r="B3281" s="266">
        <v>1574</v>
      </c>
      <c r="C3281" s="207">
        <v>44471</v>
      </c>
      <c r="D3281" s="206" t="s">
        <v>6323</v>
      </c>
      <c r="E3281" s="206"/>
      <c r="F3281" s="206" t="s">
        <v>4498</v>
      </c>
      <c r="G3281" s="208" t="s">
        <v>1611</v>
      </c>
      <c r="H3281" s="313"/>
      <c r="I3281" s="209">
        <v>320000</v>
      </c>
      <c r="J3281" s="444">
        <f t="shared" si="53"/>
        <v>15671163</v>
      </c>
      <c r="K3281" s="441" t="s">
        <v>3267</v>
      </c>
    </row>
    <row r="3282" spans="1:242" hidden="1" x14ac:dyDescent="0.25">
      <c r="B3282" s="266">
        <v>1575</v>
      </c>
      <c r="C3282" s="207">
        <v>44471</v>
      </c>
      <c r="D3282" s="206" t="s">
        <v>6324</v>
      </c>
      <c r="E3282" s="206"/>
      <c r="F3282" s="206" t="s">
        <v>4499</v>
      </c>
      <c r="G3282" s="208" t="s">
        <v>1611</v>
      </c>
      <c r="H3282" s="313"/>
      <c r="I3282" s="209">
        <v>40000</v>
      </c>
      <c r="J3282" s="444">
        <f t="shared" si="53"/>
        <v>15631163</v>
      </c>
      <c r="K3282" s="441" t="s">
        <v>3267</v>
      </c>
    </row>
    <row r="3283" spans="1:242" hidden="1" x14ac:dyDescent="0.25">
      <c r="B3283" s="266">
        <v>1576</v>
      </c>
      <c r="C3283" s="207">
        <v>44471</v>
      </c>
      <c r="D3283" s="206" t="s">
        <v>6325</v>
      </c>
      <c r="E3283" s="206"/>
      <c r="F3283" s="206" t="s">
        <v>4481</v>
      </c>
      <c r="G3283" s="208" t="s">
        <v>1885</v>
      </c>
      <c r="H3283" s="313"/>
      <c r="I3283" s="209">
        <v>131000</v>
      </c>
      <c r="J3283" s="444">
        <f t="shared" si="53"/>
        <v>15500163</v>
      </c>
      <c r="K3283" s="441" t="s">
        <v>3267</v>
      </c>
    </row>
    <row r="3284" spans="1:242" hidden="1" x14ac:dyDescent="0.25">
      <c r="B3284" s="266">
        <v>1577</v>
      </c>
      <c r="C3284" s="207">
        <v>44471</v>
      </c>
      <c r="D3284" s="206" t="s">
        <v>6326</v>
      </c>
      <c r="E3284" s="206"/>
      <c r="F3284" s="206" t="s">
        <v>4495</v>
      </c>
      <c r="G3284" s="208" t="s">
        <v>1885</v>
      </c>
      <c r="H3284" s="313"/>
      <c r="I3284" s="209">
        <v>138600</v>
      </c>
      <c r="J3284" s="444">
        <f t="shared" si="53"/>
        <v>15361563</v>
      </c>
      <c r="K3284" s="441" t="s">
        <v>3267</v>
      </c>
    </row>
    <row r="3285" spans="1:242" hidden="1" x14ac:dyDescent="0.25">
      <c r="B3285" s="266">
        <v>1578</v>
      </c>
      <c r="C3285" s="207">
        <v>44471</v>
      </c>
      <c r="D3285" s="206" t="s">
        <v>6327</v>
      </c>
      <c r="E3285" s="206"/>
      <c r="F3285" s="206" t="s">
        <v>4501</v>
      </c>
      <c r="G3285" s="208" t="s">
        <v>1885</v>
      </c>
      <c r="H3285" s="313"/>
      <c r="I3285" s="209">
        <v>43800</v>
      </c>
      <c r="J3285" s="444">
        <f t="shared" si="53"/>
        <v>15317763</v>
      </c>
      <c r="K3285" s="441" t="s">
        <v>3267</v>
      </c>
    </row>
    <row r="3286" spans="1:242" hidden="1" x14ac:dyDescent="0.25">
      <c r="B3286" s="266">
        <v>1579</v>
      </c>
      <c r="C3286" s="207">
        <v>44471</v>
      </c>
      <c r="D3286" s="206" t="s">
        <v>6328</v>
      </c>
      <c r="E3286" s="206"/>
      <c r="F3286" s="206" t="s">
        <v>4496</v>
      </c>
      <c r="G3286" s="208" t="s">
        <v>1885</v>
      </c>
      <c r="H3286" s="313"/>
      <c r="I3286" s="209">
        <v>118700</v>
      </c>
      <c r="J3286" s="444">
        <f t="shared" si="53"/>
        <v>15199063</v>
      </c>
      <c r="K3286" s="441" t="s">
        <v>3267</v>
      </c>
    </row>
    <row r="3287" spans="1:242" hidden="1" x14ac:dyDescent="0.25">
      <c r="B3287" s="266">
        <v>1580</v>
      </c>
      <c r="C3287" s="207">
        <v>44471</v>
      </c>
      <c r="D3287" s="206" t="s">
        <v>6329</v>
      </c>
      <c r="E3287" s="206"/>
      <c r="F3287" s="206" t="s">
        <v>4457</v>
      </c>
      <c r="G3287" s="208" t="s">
        <v>1885</v>
      </c>
      <c r="H3287" s="313"/>
      <c r="I3287" s="209">
        <v>36000</v>
      </c>
      <c r="J3287" s="444">
        <f t="shared" si="53"/>
        <v>15163063</v>
      </c>
      <c r="K3287" s="441" t="s">
        <v>3267</v>
      </c>
    </row>
    <row r="3288" spans="1:242" hidden="1" x14ac:dyDescent="0.25">
      <c r="B3288" s="266">
        <v>1581</v>
      </c>
      <c r="C3288" s="207">
        <v>44471</v>
      </c>
      <c r="D3288" s="206" t="s">
        <v>6330</v>
      </c>
      <c r="E3288" s="206"/>
      <c r="F3288" s="206" t="s">
        <v>4503</v>
      </c>
      <c r="G3288" s="208" t="s">
        <v>1885</v>
      </c>
      <c r="H3288" s="313"/>
      <c r="I3288" s="209">
        <v>42900</v>
      </c>
      <c r="J3288" s="444">
        <f t="shared" si="53"/>
        <v>15120163</v>
      </c>
      <c r="K3288" s="441" t="s">
        <v>3267</v>
      </c>
    </row>
    <row r="3289" spans="1:242" hidden="1" x14ac:dyDescent="0.25">
      <c r="B3289" s="266">
        <v>1582</v>
      </c>
      <c r="C3289" s="207">
        <v>44471</v>
      </c>
      <c r="D3289" s="206" t="s">
        <v>6331</v>
      </c>
      <c r="E3289" s="206"/>
      <c r="F3289" s="206" t="s">
        <v>4505</v>
      </c>
      <c r="G3289" s="208" t="s">
        <v>954</v>
      </c>
      <c r="H3289" s="313"/>
      <c r="I3289" s="209">
        <v>655000</v>
      </c>
      <c r="J3289" s="444">
        <f t="shared" si="53"/>
        <v>14465163</v>
      </c>
      <c r="K3289" s="441" t="s">
        <v>3267</v>
      </c>
    </row>
    <row r="3290" spans="1:242" s="566" customFormat="1" hidden="1" x14ac:dyDescent="0.25">
      <c r="A3290" s="488"/>
      <c r="B3290" s="266">
        <v>1583</v>
      </c>
      <c r="C3290" s="428">
        <v>44473</v>
      </c>
      <c r="D3290" s="429" t="s">
        <v>6334</v>
      </c>
      <c r="E3290" s="429"/>
      <c r="F3290" s="429"/>
      <c r="G3290" s="430"/>
      <c r="H3290" s="577">
        <v>7702837</v>
      </c>
      <c r="I3290" s="581"/>
      <c r="J3290" s="444">
        <f t="shared" si="53"/>
        <v>22168000</v>
      </c>
      <c r="K3290" s="446" t="s">
        <v>3695</v>
      </c>
      <c r="L3290" s="530"/>
      <c r="M3290" s="488"/>
      <c r="N3290" s="530"/>
      <c r="O3290" s="530"/>
      <c r="P3290" s="530"/>
      <c r="Q3290" s="530"/>
      <c r="R3290" s="530"/>
      <c r="S3290" s="530"/>
      <c r="T3290" s="530"/>
      <c r="U3290" s="530"/>
      <c r="V3290" s="530"/>
      <c r="W3290" s="530"/>
      <c r="X3290" s="530"/>
      <c r="Y3290" s="530"/>
      <c r="Z3290" s="530"/>
      <c r="AA3290" s="530"/>
      <c r="AB3290" s="530"/>
      <c r="AC3290" s="530"/>
      <c r="AD3290" s="530"/>
      <c r="AE3290" s="530"/>
      <c r="AF3290" s="530"/>
      <c r="AG3290" s="530"/>
      <c r="AH3290" s="530"/>
      <c r="AI3290" s="530"/>
      <c r="AJ3290" s="488"/>
      <c r="AK3290" s="488"/>
      <c r="AL3290" s="488"/>
      <c r="AM3290" s="488"/>
      <c r="AN3290" s="488"/>
      <c r="AO3290" s="488"/>
      <c r="AP3290" s="488"/>
      <c r="AQ3290" s="488"/>
      <c r="AR3290" s="488"/>
      <c r="AS3290" s="488"/>
      <c r="AT3290" s="488"/>
      <c r="AU3290" s="488"/>
      <c r="AV3290" s="488"/>
      <c r="AW3290" s="488"/>
      <c r="AX3290" s="488"/>
      <c r="AY3290" s="488"/>
      <c r="AZ3290" s="488"/>
      <c r="BA3290" s="488"/>
      <c r="BB3290" s="488"/>
      <c r="BC3290" s="488"/>
      <c r="BD3290" s="488"/>
      <c r="BE3290" s="488"/>
      <c r="BF3290" s="488"/>
      <c r="BG3290" s="488"/>
      <c r="BH3290" s="488"/>
      <c r="BI3290" s="488"/>
      <c r="BJ3290" s="488"/>
      <c r="BK3290" s="488"/>
      <c r="BL3290" s="488"/>
      <c r="BM3290" s="488"/>
      <c r="BN3290" s="488"/>
      <c r="BO3290" s="488"/>
      <c r="BP3290" s="488"/>
      <c r="BQ3290" s="488"/>
      <c r="BR3290" s="488"/>
      <c r="BS3290" s="488"/>
      <c r="BT3290" s="488"/>
      <c r="BU3290" s="488"/>
      <c r="BV3290" s="488"/>
      <c r="BW3290" s="488"/>
      <c r="BX3290" s="488"/>
      <c r="BY3290" s="488"/>
      <c r="BZ3290" s="488"/>
      <c r="CA3290" s="488"/>
      <c r="CB3290" s="488"/>
      <c r="CC3290" s="488"/>
      <c r="CD3290" s="488"/>
      <c r="CE3290" s="488"/>
      <c r="CF3290" s="488"/>
      <c r="CG3290" s="488"/>
      <c r="CH3290" s="488"/>
      <c r="CI3290" s="488"/>
      <c r="CJ3290" s="488"/>
      <c r="CK3290" s="488"/>
      <c r="CL3290" s="488"/>
      <c r="CM3290" s="488"/>
      <c r="CN3290" s="488"/>
      <c r="CO3290" s="488"/>
      <c r="CP3290" s="488"/>
      <c r="CQ3290" s="488"/>
      <c r="CR3290" s="488"/>
      <c r="CS3290" s="488"/>
      <c r="CT3290" s="488"/>
      <c r="CU3290" s="488"/>
      <c r="CV3290" s="488"/>
      <c r="CW3290" s="488"/>
      <c r="CX3290" s="488"/>
      <c r="CY3290" s="488"/>
      <c r="CZ3290" s="488"/>
      <c r="DA3290" s="488"/>
      <c r="DB3290" s="488"/>
      <c r="DC3290" s="488"/>
      <c r="DD3290" s="488"/>
      <c r="DE3290" s="488"/>
      <c r="DF3290" s="488"/>
      <c r="DG3290" s="488"/>
      <c r="DH3290" s="488"/>
      <c r="DI3290" s="488"/>
      <c r="DJ3290" s="488"/>
      <c r="DK3290" s="488"/>
      <c r="DL3290" s="488"/>
      <c r="DM3290" s="488"/>
      <c r="DN3290" s="488"/>
      <c r="DO3290" s="488"/>
      <c r="DP3290" s="488"/>
      <c r="DQ3290" s="488"/>
      <c r="DR3290" s="488"/>
      <c r="DS3290" s="488"/>
      <c r="DT3290" s="488"/>
      <c r="DU3290" s="488"/>
      <c r="DV3290" s="488"/>
      <c r="DW3290" s="488"/>
      <c r="DX3290" s="488"/>
      <c r="DY3290" s="488"/>
      <c r="DZ3290" s="488"/>
      <c r="EA3290" s="488"/>
      <c r="EB3290" s="488"/>
      <c r="EC3290" s="488"/>
      <c r="ED3290" s="488"/>
      <c r="EE3290" s="488"/>
      <c r="EF3290" s="488"/>
      <c r="EG3290" s="488"/>
      <c r="EH3290" s="488"/>
      <c r="EI3290" s="488"/>
      <c r="EJ3290" s="488"/>
      <c r="EK3290" s="488"/>
      <c r="EL3290" s="488"/>
      <c r="EM3290" s="488"/>
      <c r="EN3290" s="488"/>
      <c r="EO3290" s="488"/>
      <c r="EP3290" s="488"/>
      <c r="EQ3290" s="488"/>
      <c r="ER3290" s="488"/>
      <c r="ES3290" s="488"/>
      <c r="ET3290" s="488"/>
      <c r="EU3290" s="488"/>
      <c r="EV3290" s="488"/>
      <c r="EW3290" s="488"/>
      <c r="EX3290" s="488"/>
      <c r="EY3290" s="488"/>
      <c r="EZ3290" s="488"/>
      <c r="FA3290" s="488"/>
      <c r="FB3290" s="488"/>
      <c r="FC3290" s="488"/>
      <c r="FD3290" s="488"/>
      <c r="FE3290" s="488"/>
      <c r="FF3290" s="488"/>
      <c r="FG3290" s="488"/>
      <c r="FH3290" s="488"/>
      <c r="FI3290" s="488"/>
      <c r="FJ3290" s="488"/>
      <c r="FK3290" s="488"/>
      <c r="FL3290" s="488"/>
      <c r="FM3290" s="488"/>
      <c r="FN3290" s="488"/>
      <c r="FO3290" s="488"/>
      <c r="FP3290" s="488"/>
      <c r="FQ3290" s="488"/>
      <c r="FR3290" s="488"/>
      <c r="FS3290" s="488"/>
      <c r="FT3290" s="488"/>
      <c r="FU3290" s="488"/>
      <c r="FV3290" s="488"/>
      <c r="FW3290" s="488"/>
      <c r="FX3290" s="488"/>
      <c r="FY3290" s="488"/>
      <c r="FZ3290" s="488"/>
      <c r="GA3290" s="488"/>
      <c r="GB3290" s="488"/>
      <c r="GC3290" s="488"/>
      <c r="GD3290" s="488"/>
      <c r="GE3290" s="488"/>
      <c r="GF3290" s="488"/>
      <c r="GG3290" s="488"/>
      <c r="GH3290" s="488"/>
      <c r="GI3290" s="488"/>
      <c r="GJ3290" s="488"/>
      <c r="GK3290" s="488"/>
      <c r="GL3290" s="488"/>
      <c r="GM3290" s="488"/>
      <c r="GN3290" s="488"/>
      <c r="GO3290" s="488"/>
      <c r="GP3290" s="488"/>
      <c r="GQ3290" s="488"/>
      <c r="GR3290" s="488"/>
      <c r="GS3290" s="488"/>
      <c r="GT3290" s="488"/>
      <c r="GU3290" s="488"/>
      <c r="GV3290" s="488"/>
      <c r="GW3290" s="488"/>
      <c r="GX3290" s="488"/>
      <c r="GY3290" s="488"/>
      <c r="GZ3290" s="488"/>
      <c r="HA3290" s="488"/>
      <c r="HB3290" s="488"/>
      <c r="HC3290" s="488"/>
      <c r="HD3290" s="488"/>
      <c r="HE3290" s="488"/>
      <c r="HF3290" s="488"/>
      <c r="HG3290" s="488"/>
      <c r="HH3290" s="488"/>
      <c r="HI3290" s="488"/>
      <c r="HJ3290" s="488"/>
      <c r="HK3290" s="488"/>
      <c r="HL3290" s="488"/>
      <c r="HM3290" s="488"/>
      <c r="HN3290" s="488"/>
      <c r="HO3290" s="488"/>
      <c r="HP3290" s="488"/>
      <c r="HQ3290" s="488"/>
      <c r="HR3290" s="488"/>
      <c r="HS3290" s="488"/>
      <c r="HT3290" s="488"/>
      <c r="HU3290" s="488"/>
      <c r="HV3290" s="488"/>
      <c r="HW3290" s="488"/>
      <c r="HX3290" s="488"/>
      <c r="HY3290" s="488"/>
      <c r="HZ3290" s="488"/>
      <c r="IA3290" s="488"/>
      <c r="IB3290" s="488"/>
      <c r="IC3290" s="488"/>
      <c r="ID3290" s="488"/>
      <c r="IE3290" s="488"/>
      <c r="IF3290" s="488"/>
      <c r="IG3290" s="488"/>
      <c r="IH3290" s="488"/>
    </row>
    <row r="3291" spans="1:242" hidden="1" x14ac:dyDescent="0.25">
      <c r="B3291" s="266">
        <v>1584</v>
      </c>
      <c r="C3291" s="207">
        <v>44473</v>
      </c>
      <c r="D3291" s="206" t="s">
        <v>6339</v>
      </c>
      <c r="E3291" s="206" t="s">
        <v>6347</v>
      </c>
      <c r="F3291" s="206"/>
      <c r="G3291" s="208" t="s">
        <v>1110</v>
      </c>
      <c r="H3291" s="313"/>
      <c r="I3291" s="209">
        <v>192000</v>
      </c>
      <c r="J3291" s="444">
        <f t="shared" si="53"/>
        <v>21976000</v>
      </c>
      <c r="K3291" s="212" t="s">
        <v>6341</v>
      </c>
    </row>
    <row r="3292" spans="1:242" hidden="1" x14ac:dyDescent="0.25">
      <c r="B3292" s="266">
        <v>1585</v>
      </c>
      <c r="C3292" s="207">
        <v>44473</v>
      </c>
      <c r="D3292" s="206" t="s">
        <v>6348</v>
      </c>
      <c r="E3292" s="206" t="s">
        <v>6349</v>
      </c>
      <c r="F3292" s="206"/>
      <c r="G3292" s="208" t="s">
        <v>532</v>
      </c>
      <c r="H3292" s="313"/>
      <c r="I3292" s="209">
        <v>1500000</v>
      </c>
      <c r="J3292" s="444">
        <f t="shared" si="53"/>
        <v>20476000</v>
      </c>
      <c r="K3292" s="212" t="s">
        <v>6350</v>
      </c>
    </row>
    <row r="3293" spans="1:242" hidden="1" x14ac:dyDescent="0.25">
      <c r="B3293" s="266">
        <v>1586</v>
      </c>
      <c r="C3293" s="207">
        <v>44473</v>
      </c>
      <c r="D3293" s="206" t="s">
        <v>6363</v>
      </c>
      <c r="E3293" s="206" t="s">
        <v>6364</v>
      </c>
      <c r="F3293" s="206"/>
      <c r="G3293" s="208" t="s">
        <v>4804</v>
      </c>
      <c r="H3293" s="313"/>
      <c r="I3293" s="475">
        <v>1200000</v>
      </c>
      <c r="J3293" s="444">
        <f t="shared" si="53"/>
        <v>19276000</v>
      </c>
      <c r="K3293" s="212" t="s">
        <v>6366</v>
      </c>
    </row>
    <row r="3294" spans="1:242" hidden="1" x14ac:dyDescent="0.25">
      <c r="B3294" s="266">
        <v>1587</v>
      </c>
      <c r="C3294" s="207">
        <v>44473</v>
      </c>
      <c r="D3294" s="206" t="s">
        <v>6335</v>
      </c>
      <c r="E3294" s="206"/>
      <c r="F3294" s="206" t="s">
        <v>4506</v>
      </c>
      <c r="G3294" s="208" t="s">
        <v>5936</v>
      </c>
      <c r="H3294" s="313"/>
      <c r="I3294" s="209">
        <v>780000</v>
      </c>
      <c r="J3294" s="444">
        <f t="shared" si="53"/>
        <v>18496000</v>
      </c>
      <c r="K3294" s="441" t="s">
        <v>3267</v>
      </c>
    </row>
    <row r="3295" spans="1:242" hidden="1" x14ac:dyDescent="0.25">
      <c r="B3295" s="266">
        <v>1588</v>
      </c>
      <c r="C3295" s="207">
        <v>44475</v>
      </c>
      <c r="D3295" s="206" t="s">
        <v>6336</v>
      </c>
      <c r="E3295" s="206"/>
      <c r="F3295" s="206" t="s">
        <v>4510</v>
      </c>
      <c r="G3295" s="208" t="s">
        <v>5705</v>
      </c>
      <c r="H3295" s="313"/>
      <c r="I3295" s="209">
        <v>81930</v>
      </c>
      <c r="J3295" s="444">
        <f t="shared" ref="J3295:J3358" si="54">J3294+H3295-I3295</f>
        <v>18414070</v>
      </c>
      <c r="K3295" s="441" t="s">
        <v>3267</v>
      </c>
    </row>
    <row r="3296" spans="1:242" hidden="1" x14ac:dyDescent="0.25">
      <c r="B3296" s="266">
        <v>1589</v>
      </c>
      <c r="C3296" s="207">
        <v>44476</v>
      </c>
      <c r="D3296" s="206" t="s">
        <v>6337</v>
      </c>
      <c r="E3296" s="206"/>
      <c r="F3296" s="206" t="s">
        <v>4511</v>
      </c>
      <c r="G3296" s="208" t="s">
        <v>420</v>
      </c>
      <c r="H3296" s="313"/>
      <c r="I3296" s="209">
        <v>1014000</v>
      </c>
      <c r="J3296" s="444">
        <f t="shared" si="54"/>
        <v>17400070</v>
      </c>
      <c r="K3296" s="441" t="s">
        <v>3267</v>
      </c>
    </row>
    <row r="3297" spans="2:11" s="511" customFormat="1" hidden="1" x14ac:dyDescent="0.25">
      <c r="B3297" s="266">
        <v>1590</v>
      </c>
      <c r="C3297" s="207">
        <v>44476</v>
      </c>
      <c r="D3297" s="206" t="s">
        <v>6338</v>
      </c>
      <c r="E3297" s="206"/>
      <c r="F3297" s="206" t="s">
        <v>4512</v>
      </c>
      <c r="G3297" s="208" t="s">
        <v>1611</v>
      </c>
      <c r="H3297" s="313"/>
      <c r="I3297" s="209">
        <v>924831</v>
      </c>
      <c r="J3297" s="444">
        <f t="shared" si="54"/>
        <v>16475239</v>
      </c>
      <c r="K3297" s="441" t="s">
        <v>3267</v>
      </c>
    </row>
    <row r="3298" spans="2:11" s="511" customFormat="1" hidden="1" x14ac:dyDescent="0.25">
      <c r="B3298" s="266">
        <v>1591</v>
      </c>
      <c r="C3298" s="207">
        <v>44476</v>
      </c>
      <c r="D3298" s="206" t="s">
        <v>6340</v>
      </c>
      <c r="E3298" s="206"/>
      <c r="F3298" s="206"/>
      <c r="G3298" s="208" t="s">
        <v>1110</v>
      </c>
      <c r="H3298" s="313">
        <v>192000</v>
      </c>
      <c r="I3298" s="209"/>
      <c r="J3298" s="444">
        <f t="shared" si="54"/>
        <v>16667239</v>
      </c>
      <c r="K3298" s="212" t="s">
        <v>6353</v>
      </c>
    </row>
    <row r="3299" spans="2:11" s="511" customFormat="1" hidden="1" x14ac:dyDescent="0.25">
      <c r="B3299" s="266">
        <v>1592</v>
      </c>
      <c r="C3299" s="207">
        <v>44476</v>
      </c>
      <c r="D3299" s="206" t="s">
        <v>6342</v>
      </c>
      <c r="E3299" s="206"/>
      <c r="F3299" s="206" t="s">
        <v>4513</v>
      </c>
      <c r="G3299" s="208" t="s">
        <v>1110</v>
      </c>
      <c r="H3299" s="313"/>
      <c r="I3299" s="209">
        <v>183000</v>
      </c>
      <c r="J3299" s="444">
        <f t="shared" si="54"/>
        <v>16484239</v>
      </c>
      <c r="K3299" s="441" t="s">
        <v>3267</v>
      </c>
    </row>
    <row r="3300" spans="2:11" s="511" customFormat="1" hidden="1" x14ac:dyDescent="0.25">
      <c r="B3300" s="266">
        <v>1593</v>
      </c>
      <c r="C3300" s="207">
        <v>44476</v>
      </c>
      <c r="D3300" s="206" t="s">
        <v>6343</v>
      </c>
      <c r="E3300" s="206"/>
      <c r="F3300" s="206" t="s">
        <v>4514</v>
      </c>
      <c r="G3300" s="208" t="s">
        <v>2991</v>
      </c>
      <c r="H3300" s="313"/>
      <c r="I3300" s="209">
        <v>455000</v>
      </c>
      <c r="J3300" s="444">
        <f t="shared" si="54"/>
        <v>16029239</v>
      </c>
      <c r="K3300" s="441" t="s">
        <v>3267</v>
      </c>
    </row>
    <row r="3301" spans="2:11" s="511" customFormat="1" hidden="1" x14ac:dyDescent="0.25">
      <c r="B3301" s="266">
        <v>1594</v>
      </c>
      <c r="C3301" s="207">
        <v>44476</v>
      </c>
      <c r="D3301" s="206" t="s">
        <v>5916</v>
      </c>
      <c r="E3301" s="206"/>
      <c r="F3301" s="206" t="s">
        <v>4515</v>
      </c>
      <c r="G3301" s="208" t="s">
        <v>5401</v>
      </c>
      <c r="H3301" s="313"/>
      <c r="I3301" s="209">
        <v>555864</v>
      </c>
      <c r="J3301" s="444">
        <f t="shared" si="54"/>
        <v>15473375</v>
      </c>
      <c r="K3301" s="441" t="s">
        <v>3267</v>
      </c>
    </row>
    <row r="3302" spans="2:11" s="511" customFormat="1" hidden="1" x14ac:dyDescent="0.25">
      <c r="B3302" s="266">
        <v>1595</v>
      </c>
      <c r="C3302" s="207">
        <v>44476</v>
      </c>
      <c r="D3302" s="206" t="s">
        <v>6344</v>
      </c>
      <c r="E3302" s="206"/>
      <c r="F3302" s="206" t="s">
        <v>4535</v>
      </c>
      <c r="G3302" s="208" t="s">
        <v>5764</v>
      </c>
      <c r="H3302" s="313"/>
      <c r="I3302" s="209">
        <v>2193000</v>
      </c>
      <c r="J3302" s="444">
        <f t="shared" si="54"/>
        <v>13280375</v>
      </c>
      <c r="K3302" s="441" t="s">
        <v>3267</v>
      </c>
    </row>
    <row r="3303" spans="2:11" s="511" customFormat="1" hidden="1" x14ac:dyDescent="0.25">
      <c r="B3303" s="266">
        <v>1596</v>
      </c>
      <c r="C3303" s="207">
        <v>44476</v>
      </c>
      <c r="D3303" s="206" t="s">
        <v>6345</v>
      </c>
      <c r="E3303" s="206"/>
      <c r="F3303" s="206" t="s">
        <v>4536</v>
      </c>
      <c r="G3303" s="208" t="s">
        <v>4805</v>
      </c>
      <c r="H3303" s="313"/>
      <c r="I3303" s="209">
        <v>1050000</v>
      </c>
      <c r="J3303" s="444">
        <f t="shared" si="54"/>
        <v>12230375</v>
      </c>
      <c r="K3303" s="441" t="s">
        <v>3267</v>
      </c>
    </row>
    <row r="3304" spans="2:11" s="511" customFormat="1" hidden="1" x14ac:dyDescent="0.25">
      <c r="B3304" s="266">
        <v>1597</v>
      </c>
      <c r="C3304" s="207">
        <v>44477</v>
      </c>
      <c r="D3304" s="206" t="s">
        <v>6346</v>
      </c>
      <c r="E3304" s="206"/>
      <c r="F3304" s="206" t="s">
        <v>4537</v>
      </c>
      <c r="G3304" s="208" t="s">
        <v>5418</v>
      </c>
      <c r="H3304" s="313"/>
      <c r="I3304" s="209">
        <v>440000</v>
      </c>
      <c r="J3304" s="444">
        <f t="shared" si="54"/>
        <v>11790375</v>
      </c>
      <c r="K3304" s="441" t="s">
        <v>3267</v>
      </c>
    </row>
    <row r="3305" spans="2:11" s="511" customFormat="1" hidden="1" x14ac:dyDescent="0.25">
      <c r="B3305" s="266">
        <v>1598</v>
      </c>
      <c r="C3305" s="207">
        <v>44478</v>
      </c>
      <c r="D3305" s="206" t="s">
        <v>6355</v>
      </c>
      <c r="E3305" s="206"/>
      <c r="F3305" s="206" t="s">
        <v>4538</v>
      </c>
      <c r="G3305" s="208" t="s">
        <v>532</v>
      </c>
      <c r="H3305" s="313"/>
      <c r="I3305" s="209">
        <v>1822730</v>
      </c>
      <c r="J3305" s="444">
        <f t="shared" si="54"/>
        <v>9967645</v>
      </c>
      <c r="K3305" s="441" t="s">
        <v>3267</v>
      </c>
    </row>
    <row r="3306" spans="2:11" s="511" customFormat="1" hidden="1" x14ac:dyDescent="0.25">
      <c r="B3306" s="266">
        <v>1599</v>
      </c>
      <c r="C3306" s="207">
        <v>44478</v>
      </c>
      <c r="D3306" s="206" t="s">
        <v>6351</v>
      </c>
      <c r="E3306" s="206"/>
      <c r="F3306" s="206"/>
      <c r="G3306" s="208" t="s">
        <v>532</v>
      </c>
      <c r="H3306" s="313">
        <v>1500000</v>
      </c>
      <c r="I3306" s="209"/>
      <c r="J3306" s="444">
        <f t="shared" si="54"/>
        <v>11467645</v>
      </c>
      <c r="K3306" s="212" t="s">
        <v>6352</v>
      </c>
    </row>
    <row r="3307" spans="2:11" s="511" customFormat="1" hidden="1" x14ac:dyDescent="0.25">
      <c r="B3307" s="266">
        <v>1600</v>
      </c>
      <c r="C3307" s="207">
        <v>44478</v>
      </c>
      <c r="D3307" s="206" t="s">
        <v>6354</v>
      </c>
      <c r="E3307" s="206"/>
      <c r="F3307" s="206" t="s">
        <v>4540</v>
      </c>
      <c r="G3307" s="208" t="s">
        <v>532</v>
      </c>
      <c r="H3307" s="313"/>
      <c r="I3307" s="209">
        <v>1412881</v>
      </c>
      <c r="J3307" s="444">
        <f t="shared" si="54"/>
        <v>10054764</v>
      </c>
      <c r="K3307" s="441" t="s">
        <v>3267</v>
      </c>
    </row>
    <row r="3308" spans="2:11" s="511" customFormat="1" hidden="1" x14ac:dyDescent="0.25">
      <c r="B3308" s="266">
        <v>1601</v>
      </c>
      <c r="C3308" s="207">
        <v>44478</v>
      </c>
      <c r="D3308" s="206" t="s">
        <v>6356</v>
      </c>
      <c r="E3308" s="206"/>
      <c r="F3308" s="206" t="s">
        <v>4547</v>
      </c>
      <c r="G3308" s="208" t="s">
        <v>5679</v>
      </c>
      <c r="H3308" s="313"/>
      <c r="I3308" s="209">
        <v>45400</v>
      </c>
      <c r="J3308" s="444">
        <f t="shared" si="54"/>
        <v>10009364</v>
      </c>
      <c r="K3308" s="441" t="s">
        <v>3267</v>
      </c>
    </row>
    <row r="3309" spans="2:11" s="511" customFormat="1" hidden="1" x14ac:dyDescent="0.25">
      <c r="B3309" s="266">
        <v>1602</v>
      </c>
      <c r="C3309" s="207">
        <v>44478</v>
      </c>
      <c r="D3309" s="206" t="s">
        <v>6357</v>
      </c>
      <c r="E3309" s="206"/>
      <c r="F3309" s="206" t="s">
        <v>4548</v>
      </c>
      <c r="G3309" s="208" t="s">
        <v>5679</v>
      </c>
      <c r="H3309" s="313"/>
      <c r="I3309" s="209">
        <v>99800</v>
      </c>
      <c r="J3309" s="444">
        <f t="shared" si="54"/>
        <v>9909564</v>
      </c>
      <c r="K3309" s="441" t="s">
        <v>3267</v>
      </c>
    </row>
    <row r="3310" spans="2:11" s="511" customFormat="1" hidden="1" x14ac:dyDescent="0.25">
      <c r="B3310" s="266">
        <v>1603</v>
      </c>
      <c r="C3310" s="207">
        <v>44478</v>
      </c>
      <c r="D3310" s="206" t="s">
        <v>6358</v>
      </c>
      <c r="E3310" s="206"/>
      <c r="F3310" s="206" t="s">
        <v>4549</v>
      </c>
      <c r="G3310" s="208" t="s">
        <v>5679</v>
      </c>
      <c r="H3310" s="313"/>
      <c r="I3310" s="209">
        <v>9800</v>
      </c>
      <c r="J3310" s="444">
        <f t="shared" si="54"/>
        <v>9899764</v>
      </c>
      <c r="K3310" s="441" t="s">
        <v>3267</v>
      </c>
    </row>
    <row r="3311" spans="2:11" s="511" customFormat="1" hidden="1" x14ac:dyDescent="0.25">
      <c r="B3311" s="266">
        <v>1604</v>
      </c>
      <c r="C3311" s="207">
        <v>44478</v>
      </c>
      <c r="D3311" s="206" t="s">
        <v>6359</v>
      </c>
      <c r="E3311" s="206"/>
      <c r="F3311" s="206" t="s">
        <v>4550</v>
      </c>
      <c r="G3311" s="208" t="s">
        <v>5679</v>
      </c>
      <c r="H3311" s="313"/>
      <c r="I3311" s="209">
        <v>110300</v>
      </c>
      <c r="J3311" s="444">
        <f t="shared" si="54"/>
        <v>9789464</v>
      </c>
      <c r="K3311" s="441" t="s">
        <v>3267</v>
      </c>
    </row>
    <row r="3312" spans="2:11" s="511" customFormat="1" hidden="1" x14ac:dyDescent="0.25">
      <c r="B3312" s="266">
        <v>1605</v>
      </c>
      <c r="C3312" s="207">
        <v>44478</v>
      </c>
      <c r="D3312" s="206" t="s">
        <v>6360</v>
      </c>
      <c r="E3312" s="206"/>
      <c r="F3312" s="206" t="s">
        <v>4551</v>
      </c>
      <c r="G3312" s="208" t="s">
        <v>5679</v>
      </c>
      <c r="H3312" s="313"/>
      <c r="I3312" s="209">
        <v>110300</v>
      </c>
      <c r="J3312" s="444">
        <f t="shared" si="54"/>
        <v>9679164</v>
      </c>
      <c r="K3312" s="441" t="s">
        <v>3267</v>
      </c>
    </row>
    <row r="3313" spans="1:242" hidden="1" x14ac:dyDescent="0.25">
      <c r="B3313" s="266">
        <v>1606</v>
      </c>
      <c r="C3313" s="207">
        <v>44478</v>
      </c>
      <c r="D3313" s="206" t="s">
        <v>6361</v>
      </c>
      <c r="E3313" s="206"/>
      <c r="F3313" s="206" t="s">
        <v>4552</v>
      </c>
      <c r="G3313" s="208" t="s">
        <v>4218</v>
      </c>
      <c r="H3313" s="313"/>
      <c r="I3313" s="209">
        <v>8000000</v>
      </c>
      <c r="J3313" s="444">
        <f t="shared" si="54"/>
        <v>1679164</v>
      </c>
      <c r="K3313" s="441" t="s">
        <v>3267</v>
      </c>
    </row>
    <row r="3314" spans="1:242" hidden="1" x14ac:dyDescent="0.25">
      <c r="B3314" s="266">
        <v>1607</v>
      </c>
      <c r="C3314" s="207">
        <v>44478</v>
      </c>
      <c r="D3314" s="206" t="s">
        <v>6362</v>
      </c>
      <c r="E3314" s="206"/>
      <c r="F3314" s="206" t="s">
        <v>4553</v>
      </c>
      <c r="G3314" s="208" t="s">
        <v>4806</v>
      </c>
      <c r="H3314" s="313"/>
      <c r="I3314" s="209">
        <v>892975</v>
      </c>
      <c r="J3314" s="444">
        <f t="shared" si="54"/>
        <v>786189</v>
      </c>
      <c r="K3314" s="441" t="s">
        <v>3267</v>
      </c>
    </row>
    <row r="3315" spans="1:242" s="566" customFormat="1" hidden="1" x14ac:dyDescent="0.25">
      <c r="A3315" s="488"/>
      <c r="B3315" s="266">
        <v>1608</v>
      </c>
      <c r="C3315" s="428">
        <v>44485</v>
      </c>
      <c r="D3315" s="429" t="s">
        <v>6365</v>
      </c>
      <c r="E3315" s="429"/>
      <c r="F3315" s="429"/>
      <c r="G3315" s="430"/>
      <c r="H3315" s="577">
        <v>20181811</v>
      </c>
      <c r="I3315" s="581"/>
      <c r="J3315" s="444">
        <f t="shared" si="54"/>
        <v>20968000</v>
      </c>
      <c r="K3315" s="446" t="s">
        <v>3695</v>
      </c>
      <c r="L3315" s="530"/>
      <c r="M3315" s="488"/>
      <c r="N3315" s="530"/>
      <c r="O3315" s="530"/>
      <c r="P3315" s="530"/>
      <c r="Q3315" s="530"/>
      <c r="R3315" s="530"/>
      <c r="S3315" s="530"/>
      <c r="T3315" s="530"/>
      <c r="U3315" s="530"/>
      <c r="V3315" s="530"/>
      <c r="W3315" s="530"/>
      <c r="X3315" s="530"/>
      <c r="Y3315" s="530"/>
      <c r="Z3315" s="530"/>
      <c r="AA3315" s="530"/>
      <c r="AB3315" s="530"/>
      <c r="AC3315" s="530"/>
      <c r="AD3315" s="530"/>
      <c r="AE3315" s="530"/>
      <c r="AF3315" s="530"/>
      <c r="AG3315" s="530"/>
      <c r="AH3315" s="530"/>
      <c r="AI3315" s="530"/>
      <c r="AJ3315" s="488"/>
      <c r="AK3315" s="488"/>
      <c r="AL3315" s="488"/>
      <c r="AM3315" s="488"/>
      <c r="AN3315" s="488"/>
      <c r="AO3315" s="488"/>
      <c r="AP3315" s="488"/>
      <c r="AQ3315" s="488"/>
      <c r="AR3315" s="488"/>
      <c r="AS3315" s="488"/>
      <c r="AT3315" s="488"/>
      <c r="AU3315" s="488"/>
      <c r="AV3315" s="488"/>
      <c r="AW3315" s="488"/>
      <c r="AX3315" s="488"/>
      <c r="AY3315" s="488"/>
      <c r="AZ3315" s="488"/>
      <c r="BA3315" s="488"/>
      <c r="BB3315" s="488"/>
      <c r="BC3315" s="488"/>
      <c r="BD3315" s="488"/>
      <c r="BE3315" s="488"/>
      <c r="BF3315" s="488"/>
      <c r="BG3315" s="488"/>
      <c r="BH3315" s="488"/>
      <c r="BI3315" s="488"/>
      <c r="BJ3315" s="488"/>
      <c r="BK3315" s="488"/>
      <c r="BL3315" s="488"/>
      <c r="BM3315" s="488"/>
      <c r="BN3315" s="488"/>
      <c r="BO3315" s="488"/>
      <c r="BP3315" s="488"/>
      <c r="BQ3315" s="488"/>
      <c r="BR3315" s="488"/>
      <c r="BS3315" s="488"/>
      <c r="BT3315" s="488"/>
      <c r="BU3315" s="488"/>
      <c r="BV3315" s="488"/>
      <c r="BW3315" s="488"/>
      <c r="BX3315" s="488"/>
      <c r="BY3315" s="488"/>
      <c r="BZ3315" s="488"/>
      <c r="CA3315" s="488"/>
      <c r="CB3315" s="488"/>
      <c r="CC3315" s="488"/>
      <c r="CD3315" s="488"/>
      <c r="CE3315" s="488"/>
      <c r="CF3315" s="488"/>
      <c r="CG3315" s="488"/>
      <c r="CH3315" s="488"/>
      <c r="CI3315" s="488"/>
      <c r="CJ3315" s="488"/>
      <c r="CK3315" s="488"/>
      <c r="CL3315" s="488"/>
      <c r="CM3315" s="488"/>
      <c r="CN3315" s="488"/>
      <c r="CO3315" s="488"/>
      <c r="CP3315" s="488"/>
      <c r="CQ3315" s="488"/>
      <c r="CR3315" s="488"/>
      <c r="CS3315" s="488"/>
      <c r="CT3315" s="488"/>
      <c r="CU3315" s="488"/>
      <c r="CV3315" s="488"/>
      <c r="CW3315" s="488"/>
      <c r="CX3315" s="488"/>
      <c r="CY3315" s="488"/>
      <c r="CZ3315" s="488"/>
      <c r="DA3315" s="488"/>
      <c r="DB3315" s="488"/>
      <c r="DC3315" s="488"/>
      <c r="DD3315" s="488"/>
      <c r="DE3315" s="488"/>
      <c r="DF3315" s="488"/>
      <c r="DG3315" s="488"/>
      <c r="DH3315" s="488"/>
      <c r="DI3315" s="488"/>
      <c r="DJ3315" s="488"/>
      <c r="DK3315" s="488"/>
      <c r="DL3315" s="488"/>
      <c r="DM3315" s="488"/>
      <c r="DN3315" s="488"/>
      <c r="DO3315" s="488"/>
      <c r="DP3315" s="488"/>
      <c r="DQ3315" s="488"/>
      <c r="DR3315" s="488"/>
      <c r="DS3315" s="488"/>
      <c r="DT3315" s="488"/>
      <c r="DU3315" s="488"/>
      <c r="DV3315" s="488"/>
      <c r="DW3315" s="488"/>
      <c r="DX3315" s="488"/>
      <c r="DY3315" s="488"/>
      <c r="DZ3315" s="488"/>
      <c r="EA3315" s="488"/>
      <c r="EB3315" s="488"/>
      <c r="EC3315" s="488"/>
      <c r="ED3315" s="488"/>
      <c r="EE3315" s="488"/>
      <c r="EF3315" s="488"/>
      <c r="EG3315" s="488"/>
      <c r="EH3315" s="488"/>
      <c r="EI3315" s="488"/>
      <c r="EJ3315" s="488"/>
      <c r="EK3315" s="488"/>
      <c r="EL3315" s="488"/>
      <c r="EM3315" s="488"/>
      <c r="EN3315" s="488"/>
      <c r="EO3315" s="488"/>
      <c r="EP3315" s="488"/>
      <c r="EQ3315" s="488"/>
      <c r="ER3315" s="488"/>
      <c r="ES3315" s="488"/>
      <c r="ET3315" s="488"/>
      <c r="EU3315" s="488"/>
      <c r="EV3315" s="488"/>
      <c r="EW3315" s="488"/>
      <c r="EX3315" s="488"/>
      <c r="EY3315" s="488"/>
      <c r="EZ3315" s="488"/>
      <c r="FA3315" s="488"/>
      <c r="FB3315" s="488"/>
      <c r="FC3315" s="488"/>
      <c r="FD3315" s="488"/>
      <c r="FE3315" s="488"/>
      <c r="FF3315" s="488"/>
      <c r="FG3315" s="488"/>
      <c r="FH3315" s="488"/>
      <c r="FI3315" s="488"/>
      <c r="FJ3315" s="488"/>
      <c r="FK3315" s="488"/>
      <c r="FL3315" s="488"/>
      <c r="FM3315" s="488"/>
      <c r="FN3315" s="488"/>
      <c r="FO3315" s="488"/>
      <c r="FP3315" s="488"/>
      <c r="FQ3315" s="488"/>
      <c r="FR3315" s="488"/>
      <c r="FS3315" s="488"/>
      <c r="FT3315" s="488"/>
      <c r="FU3315" s="488"/>
      <c r="FV3315" s="488"/>
      <c r="FW3315" s="488"/>
      <c r="FX3315" s="488"/>
      <c r="FY3315" s="488"/>
      <c r="FZ3315" s="488"/>
      <c r="GA3315" s="488"/>
      <c r="GB3315" s="488"/>
      <c r="GC3315" s="488"/>
      <c r="GD3315" s="488"/>
      <c r="GE3315" s="488"/>
      <c r="GF3315" s="488"/>
      <c r="GG3315" s="488"/>
      <c r="GH3315" s="488"/>
      <c r="GI3315" s="488"/>
      <c r="GJ3315" s="488"/>
      <c r="GK3315" s="488"/>
      <c r="GL3315" s="488"/>
      <c r="GM3315" s="488"/>
      <c r="GN3315" s="488"/>
      <c r="GO3315" s="488"/>
      <c r="GP3315" s="488"/>
      <c r="GQ3315" s="488"/>
      <c r="GR3315" s="488"/>
      <c r="GS3315" s="488"/>
      <c r="GT3315" s="488"/>
      <c r="GU3315" s="488"/>
      <c r="GV3315" s="488"/>
      <c r="GW3315" s="488"/>
      <c r="GX3315" s="488"/>
      <c r="GY3315" s="488"/>
      <c r="GZ3315" s="488"/>
      <c r="HA3315" s="488"/>
      <c r="HB3315" s="488"/>
      <c r="HC3315" s="488"/>
      <c r="HD3315" s="488"/>
      <c r="HE3315" s="488"/>
      <c r="HF3315" s="488"/>
      <c r="HG3315" s="488"/>
      <c r="HH3315" s="488"/>
      <c r="HI3315" s="488"/>
      <c r="HJ3315" s="488"/>
      <c r="HK3315" s="488"/>
      <c r="HL3315" s="488"/>
      <c r="HM3315" s="488"/>
      <c r="HN3315" s="488"/>
      <c r="HO3315" s="488"/>
      <c r="HP3315" s="488"/>
      <c r="HQ3315" s="488"/>
      <c r="HR3315" s="488"/>
      <c r="HS3315" s="488"/>
      <c r="HT3315" s="488"/>
      <c r="HU3315" s="488"/>
      <c r="HV3315" s="488"/>
      <c r="HW3315" s="488"/>
      <c r="HX3315" s="488"/>
      <c r="HY3315" s="488"/>
      <c r="HZ3315" s="488"/>
      <c r="IA3315" s="488"/>
      <c r="IB3315" s="488"/>
      <c r="IC3315" s="488"/>
      <c r="ID3315" s="488"/>
      <c r="IE3315" s="488"/>
      <c r="IF3315" s="488"/>
      <c r="IG3315" s="488"/>
      <c r="IH3315" s="488"/>
    </row>
    <row r="3316" spans="1:242" hidden="1" x14ac:dyDescent="0.25">
      <c r="B3316" s="266">
        <v>1609</v>
      </c>
      <c r="C3316" s="207">
        <v>44481</v>
      </c>
      <c r="D3316" s="206" t="s">
        <v>6387</v>
      </c>
      <c r="E3316" s="206" t="s">
        <v>6390</v>
      </c>
      <c r="F3316" s="206"/>
      <c r="G3316" s="208" t="s">
        <v>532</v>
      </c>
      <c r="H3316" s="313"/>
      <c r="I3316" s="475">
        <v>1850000</v>
      </c>
      <c r="J3316" s="444">
        <f t="shared" si="54"/>
        <v>19118000</v>
      </c>
      <c r="K3316" s="212" t="s">
        <v>6400</v>
      </c>
    </row>
    <row r="3317" spans="1:242" hidden="1" x14ac:dyDescent="0.25">
      <c r="B3317" s="266">
        <v>1610</v>
      </c>
      <c r="C3317" s="207">
        <v>44481</v>
      </c>
      <c r="D3317" s="206" t="s">
        <v>6367</v>
      </c>
      <c r="E3317" s="206"/>
      <c r="F3317" s="206"/>
      <c r="G3317" s="208" t="s">
        <v>4804</v>
      </c>
      <c r="H3317" s="313">
        <v>1200000</v>
      </c>
      <c r="I3317" s="209"/>
      <c r="J3317" s="444">
        <f t="shared" si="54"/>
        <v>20318000</v>
      </c>
      <c r="K3317" s="212" t="s">
        <v>6353</v>
      </c>
    </row>
    <row r="3318" spans="1:242" hidden="1" x14ac:dyDescent="0.25">
      <c r="B3318" s="266">
        <v>1611</v>
      </c>
      <c r="C3318" s="207">
        <v>44481</v>
      </c>
      <c r="D3318" s="206" t="s">
        <v>6368</v>
      </c>
      <c r="E3318" s="206"/>
      <c r="F3318" s="206" t="s">
        <v>4555</v>
      </c>
      <c r="G3318" s="208" t="s">
        <v>4804</v>
      </c>
      <c r="H3318" s="313"/>
      <c r="I3318" s="209">
        <v>1162253</v>
      </c>
      <c r="J3318" s="444">
        <f t="shared" si="54"/>
        <v>19155747</v>
      </c>
      <c r="K3318" s="441" t="s">
        <v>3267</v>
      </c>
    </row>
    <row r="3319" spans="1:242" hidden="1" x14ac:dyDescent="0.25">
      <c r="B3319" s="266">
        <v>1612</v>
      </c>
      <c r="C3319" s="207">
        <v>44482</v>
      </c>
      <c r="D3319" s="206" t="s">
        <v>6369</v>
      </c>
      <c r="E3319" s="206"/>
      <c r="F3319" s="206" t="s">
        <v>4581</v>
      </c>
      <c r="G3319" s="208" t="s">
        <v>2320</v>
      </c>
      <c r="H3319" s="313"/>
      <c r="I3319" s="209">
        <v>1165054</v>
      </c>
      <c r="J3319" s="444">
        <f t="shared" si="54"/>
        <v>17990693</v>
      </c>
      <c r="K3319" s="441" t="s">
        <v>3267</v>
      </c>
    </row>
    <row r="3320" spans="1:242" hidden="1" x14ac:dyDescent="0.25">
      <c r="B3320" s="266">
        <v>1613</v>
      </c>
      <c r="C3320" s="207">
        <v>44483</v>
      </c>
      <c r="D3320" s="206" t="s">
        <v>6388</v>
      </c>
      <c r="E3320" s="206" t="s">
        <v>6391</v>
      </c>
      <c r="F3320" s="206"/>
      <c r="G3320" s="208" t="s">
        <v>5418</v>
      </c>
      <c r="H3320" s="313"/>
      <c r="I3320" s="475">
        <v>450000</v>
      </c>
      <c r="J3320" s="444">
        <f t="shared" si="54"/>
        <v>17540693</v>
      </c>
      <c r="K3320" s="212" t="s">
        <v>6420</v>
      </c>
    </row>
    <row r="3321" spans="1:242" hidden="1" x14ac:dyDescent="0.25">
      <c r="B3321" s="266">
        <v>1614</v>
      </c>
      <c r="C3321" s="207">
        <v>44483</v>
      </c>
      <c r="D3321" s="206" t="s">
        <v>6389</v>
      </c>
      <c r="E3321" s="206" t="s">
        <v>6392</v>
      </c>
      <c r="F3321" s="206"/>
      <c r="G3321" s="208" t="s">
        <v>5418</v>
      </c>
      <c r="H3321" s="313"/>
      <c r="I3321" s="475">
        <v>800000</v>
      </c>
      <c r="J3321" s="444">
        <f t="shared" si="54"/>
        <v>16740693</v>
      </c>
      <c r="K3321" s="212" t="s">
        <v>6420</v>
      </c>
    </row>
    <row r="3322" spans="1:242" hidden="1" x14ac:dyDescent="0.25">
      <c r="B3322" s="266">
        <v>1615</v>
      </c>
      <c r="C3322" s="207">
        <v>44484</v>
      </c>
      <c r="D3322" s="206" t="s">
        <v>6370</v>
      </c>
      <c r="E3322" s="206"/>
      <c r="F3322" s="206" t="s">
        <v>4583</v>
      </c>
      <c r="G3322" s="208" t="s">
        <v>4805</v>
      </c>
      <c r="H3322" s="313"/>
      <c r="I3322" s="209">
        <v>749800</v>
      </c>
      <c r="J3322" s="444">
        <f t="shared" si="54"/>
        <v>15990893</v>
      </c>
      <c r="K3322" s="212" t="s">
        <v>3267</v>
      </c>
    </row>
    <row r="3323" spans="1:242" hidden="1" x14ac:dyDescent="0.25">
      <c r="B3323" s="266">
        <v>1616</v>
      </c>
      <c r="C3323" s="207">
        <v>44484</v>
      </c>
      <c r="D3323" s="206" t="s">
        <v>6372</v>
      </c>
      <c r="E3323" s="206"/>
      <c r="F3323" s="206" t="s">
        <v>4584</v>
      </c>
      <c r="G3323" s="208" t="s">
        <v>764</v>
      </c>
      <c r="H3323" s="313"/>
      <c r="I3323" s="209">
        <v>1776690</v>
      </c>
      <c r="J3323" s="444">
        <f t="shared" si="54"/>
        <v>14214203</v>
      </c>
      <c r="K3323" s="212" t="s">
        <v>3267</v>
      </c>
    </row>
    <row r="3324" spans="1:242" hidden="1" x14ac:dyDescent="0.25">
      <c r="B3324" s="266">
        <v>1617</v>
      </c>
      <c r="C3324" s="207">
        <v>44484</v>
      </c>
      <c r="D3324" s="206" t="s">
        <v>6371</v>
      </c>
      <c r="E3324" s="206"/>
      <c r="F3324" s="206" t="s">
        <v>4585</v>
      </c>
      <c r="G3324" s="208" t="s">
        <v>420</v>
      </c>
      <c r="H3324" s="313"/>
      <c r="I3324" s="209">
        <v>1446100</v>
      </c>
      <c r="J3324" s="444">
        <f t="shared" si="54"/>
        <v>12768103</v>
      </c>
      <c r="K3324" s="212" t="s">
        <v>3267</v>
      </c>
    </row>
    <row r="3325" spans="1:242" hidden="1" x14ac:dyDescent="0.25">
      <c r="B3325" s="266">
        <v>1618</v>
      </c>
      <c r="C3325" s="207">
        <v>44484</v>
      </c>
      <c r="D3325" s="206" t="s">
        <v>6373</v>
      </c>
      <c r="E3325" s="206"/>
      <c r="F3325" s="206" t="s">
        <v>4586</v>
      </c>
      <c r="G3325" s="208" t="s">
        <v>5936</v>
      </c>
      <c r="H3325" s="313"/>
      <c r="I3325" s="209">
        <v>990000</v>
      </c>
      <c r="J3325" s="444">
        <f t="shared" si="54"/>
        <v>11778103</v>
      </c>
      <c r="K3325" s="212" t="s">
        <v>3267</v>
      </c>
    </row>
    <row r="3326" spans="1:242" hidden="1" x14ac:dyDescent="0.25">
      <c r="B3326" s="266">
        <v>1619</v>
      </c>
      <c r="C3326" s="207">
        <v>44484</v>
      </c>
      <c r="D3326" s="206" t="s">
        <v>6374</v>
      </c>
      <c r="E3326" s="206"/>
      <c r="F3326" s="206" t="s">
        <v>4587</v>
      </c>
      <c r="G3326" s="208" t="s">
        <v>1611</v>
      </c>
      <c r="H3326" s="313"/>
      <c r="I3326" s="209">
        <v>300000</v>
      </c>
      <c r="J3326" s="444">
        <f t="shared" si="54"/>
        <v>11478103</v>
      </c>
      <c r="K3326" s="212" t="s">
        <v>3267</v>
      </c>
    </row>
    <row r="3327" spans="1:242" s="554" customFormat="1" ht="31.5" hidden="1" x14ac:dyDescent="0.25">
      <c r="A3327" s="578"/>
      <c r="B3327" s="266">
        <v>1620</v>
      </c>
      <c r="C3327" s="543">
        <v>44484</v>
      </c>
      <c r="D3327" s="598" t="s">
        <v>6375</v>
      </c>
      <c r="E3327" s="544"/>
      <c r="F3327" s="206" t="s">
        <v>4588</v>
      </c>
      <c r="G3327" s="208" t="s">
        <v>5679</v>
      </c>
      <c r="H3327" s="579"/>
      <c r="I3327" s="582">
        <v>64000</v>
      </c>
      <c r="J3327" s="444">
        <f t="shared" si="54"/>
        <v>11414103</v>
      </c>
      <c r="K3327" s="212" t="s">
        <v>3267</v>
      </c>
      <c r="L3327" s="580"/>
      <c r="M3327" s="578"/>
      <c r="N3327" s="580"/>
      <c r="O3327" s="580"/>
      <c r="P3327" s="580"/>
      <c r="Q3327" s="580"/>
      <c r="R3327" s="580"/>
      <c r="S3327" s="580"/>
      <c r="T3327" s="580"/>
      <c r="U3327" s="580"/>
      <c r="V3327" s="580"/>
      <c r="W3327" s="580"/>
      <c r="X3327" s="580"/>
      <c r="Y3327" s="580"/>
      <c r="Z3327" s="580"/>
      <c r="AA3327" s="580"/>
      <c r="AB3327" s="580"/>
      <c r="AC3327" s="580"/>
      <c r="AD3327" s="580"/>
      <c r="AE3327" s="580"/>
      <c r="AF3327" s="580"/>
      <c r="AG3327" s="580"/>
      <c r="AH3327" s="580"/>
      <c r="AI3327" s="580"/>
      <c r="AJ3327" s="578"/>
      <c r="AK3327" s="578"/>
      <c r="AL3327" s="578"/>
      <c r="AM3327" s="578"/>
      <c r="AN3327" s="578"/>
      <c r="AO3327" s="578"/>
      <c r="AP3327" s="578"/>
      <c r="AQ3327" s="578"/>
      <c r="AR3327" s="578"/>
      <c r="AS3327" s="578"/>
      <c r="AT3327" s="578"/>
      <c r="AU3327" s="578"/>
      <c r="AV3327" s="578"/>
      <c r="AW3327" s="578"/>
      <c r="AX3327" s="578"/>
      <c r="AY3327" s="578"/>
      <c r="AZ3327" s="578"/>
      <c r="BA3327" s="578"/>
      <c r="BB3327" s="578"/>
      <c r="BC3327" s="578"/>
      <c r="BD3327" s="578"/>
      <c r="BE3327" s="578"/>
      <c r="BF3327" s="578"/>
      <c r="BG3327" s="578"/>
      <c r="BH3327" s="578"/>
      <c r="BI3327" s="578"/>
      <c r="BJ3327" s="578"/>
      <c r="BK3327" s="578"/>
      <c r="BL3327" s="578"/>
      <c r="BM3327" s="578"/>
      <c r="BN3327" s="578"/>
      <c r="BO3327" s="578"/>
      <c r="BP3327" s="578"/>
      <c r="BQ3327" s="578"/>
      <c r="BR3327" s="578"/>
      <c r="BS3327" s="578"/>
      <c r="BT3327" s="578"/>
      <c r="BU3327" s="578"/>
      <c r="BV3327" s="578"/>
      <c r="BW3327" s="578"/>
      <c r="BX3327" s="578"/>
      <c r="BY3327" s="578"/>
      <c r="BZ3327" s="578"/>
      <c r="CA3327" s="578"/>
      <c r="CB3327" s="578"/>
      <c r="CC3327" s="578"/>
      <c r="CD3327" s="578"/>
      <c r="CE3327" s="578"/>
      <c r="CF3327" s="578"/>
      <c r="CG3327" s="578"/>
      <c r="CH3327" s="578"/>
      <c r="CI3327" s="578"/>
      <c r="CJ3327" s="578"/>
      <c r="CK3327" s="578"/>
      <c r="CL3327" s="578"/>
      <c r="CM3327" s="578"/>
      <c r="CN3327" s="578"/>
      <c r="CO3327" s="578"/>
      <c r="CP3327" s="578"/>
      <c r="CQ3327" s="578"/>
      <c r="CR3327" s="578"/>
      <c r="CS3327" s="578"/>
      <c r="CT3327" s="578"/>
      <c r="CU3327" s="578"/>
      <c r="CV3327" s="578"/>
      <c r="CW3327" s="578"/>
      <c r="CX3327" s="578"/>
      <c r="CY3327" s="578"/>
      <c r="CZ3327" s="578"/>
      <c r="DA3327" s="578"/>
      <c r="DB3327" s="578"/>
      <c r="DC3327" s="578"/>
      <c r="DD3327" s="578"/>
      <c r="DE3327" s="578"/>
      <c r="DF3327" s="578"/>
      <c r="DG3327" s="578"/>
      <c r="DH3327" s="578"/>
      <c r="DI3327" s="578"/>
      <c r="DJ3327" s="578"/>
      <c r="DK3327" s="578"/>
      <c r="DL3327" s="578"/>
      <c r="DM3327" s="578"/>
      <c r="DN3327" s="578"/>
      <c r="DO3327" s="578"/>
      <c r="DP3327" s="578"/>
      <c r="DQ3327" s="578"/>
      <c r="DR3327" s="578"/>
      <c r="DS3327" s="578"/>
      <c r="DT3327" s="578"/>
      <c r="DU3327" s="578"/>
      <c r="DV3327" s="578"/>
      <c r="DW3327" s="578"/>
      <c r="DX3327" s="578"/>
      <c r="DY3327" s="578"/>
      <c r="DZ3327" s="578"/>
      <c r="EA3327" s="578"/>
      <c r="EB3327" s="578"/>
      <c r="EC3327" s="578"/>
      <c r="ED3327" s="578"/>
      <c r="EE3327" s="578"/>
      <c r="EF3327" s="578"/>
      <c r="EG3327" s="578"/>
      <c r="EH3327" s="578"/>
      <c r="EI3327" s="578"/>
      <c r="EJ3327" s="578"/>
      <c r="EK3327" s="578"/>
      <c r="EL3327" s="578"/>
      <c r="EM3327" s="578"/>
      <c r="EN3327" s="578"/>
      <c r="EO3327" s="578"/>
      <c r="EP3327" s="578"/>
      <c r="EQ3327" s="578"/>
      <c r="ER3327" s="578"/>
      <c r="ES3327" s="578"/>
      <c r="ET3327" s="578"/>
      <c r="EU3327" s="578"/>
      <c r="EV3327" s="578"/>
      <c r="EW3327" s="578"/>
      <c r="EX3327" s="578"/>
      <c r="EY3327" s="578"/>
      <c r="EZ3327" s="578"/>
      <c r="FA3327" s="578"/>
      <c r="FB3327" s="578"/>
      <c r="FC3327" s="578"/>
      <c r="FD3327" s="578"/>
      <c r="FE3327" s="578"/>
      <c r="FF3327" s="578"/>
      <c r="FG3327" s="578"/>
      <c r="FH3327" s="578"/>
      <c r="FI3327" s="578"/>
      <c r="FJ3327" s="578"/>
      <c r="FK3327" s="578"/>
      <c r="FL3327" s="578"/>
      <c r="FM3327" s="578"/>
      <c r="FN3327" s="578"/>
      <c r="FO3327" s="578"/>
      <c r="FP3327" s="578"/>
      <c r="FQ3327" s="578"/>
      <c r="FR3327" s="578"/>
      <c r="FS3327" s="578"/>
      <c r="FT3327" s="578"/>
      <c r="FU3327" s="578"/>
      <c r="FV3327" s="578"/>
      <c r="FW3327" s="578"/>
      <c r="FX3327" s="578"/>
      <c r="FY3327" s="578"/>
      <c r="FZ3327" s="578"/>
      <c r="GA3327" s="578"/>
      <c r="GB3327" s="578"/>
      <c r="GC3327" s="578"/>
      <c r="GD3327" s="578"/>
      <c r="GE3327" s="578"/>
      <c r="GF3327" s="578"/>
      <c r="GG3327" s="578"/>
      <c r="GH3327" s="578"/>
      <c r="GI3327" s="578"/>
      <c r="GJ3327" s="578"/>
      <c r="GK3327" s="578"/>
      <c r="GL3327" s="578"/>
      <c r="GM3327" s="578"/>
      <c r="GN3327" s="578"/>
      <c r="GO3327" s="578"/>
      <c r="GP3327" s="578"/>
      <c r="GQ3327" s="578"/>
      <c r="GR3327" s="578"/>
      <c r="GS3327" s="578"/>
      <c r="GT3327" s="578"/>
      <c r="GU3327" s="578"/>
      <c r="GV3327" s="578"/>
      <c r="GW3327" s="578"/>
      <c r="GX3327" s="578"/>
      <c r="GY3327" s="578"/>
      <c r="GZ3327" s="578"/>
      <c r="HA3327" s="578"/>
      <c r="HB3327" s="578"/>
      <c r="HC3327" s="578"/>
      <c r="HD3327" s="578"/>
      <c r="HE3327" s="578"/>
      <c r="HF3327" s="578"/>
      <c r="HG3327" s="578"/>
      <c r="HH3327" s="578"/>
      <c r="HI3327" s="578"/>
      <c r="HJ3327" s="578"/>
      <c r="HK3327" s="578"/>
      <c r="HL3327" s="578"/>
      <c r="HM3327" s="578"/>
      <c r="HN3327" s="578"/>
      <c r="HO3327" s="578"/>
      <c r="HP3327" s="578"/>
      <c r="HQ3327" s="578"/>
      <c r="HR3327" s="578"/>
      <c r="HS3327" s="578"/>
      <c r="HT3327" s="578"/>
      <c r="HU3327" s="578"/>
      <c r="HV3327" s="578"/>
      <c r="HW3327" s="578"/>
      <c r="HX3327" s="578"/>
      <c r="HY3327" s="578"/>
      <c r="HZ3327" s="578"/>
      <c r="IA3327" s="578"/>
      <c r="IB3327" s="578"/>
      <c r="IC3327" s="578"/>
      <c r="ID3327" s="578"/>
      <c r="IE3327" s="578"/>
      <c r="IF3327" s="578"/>
      <c r="IG3327" s="578"/>
      <c r="IH3327" s="578"/>
    </row>
    <row r="3328" spans="1:242" hidden="1" x14ac:dyDescent="0.25">
      <c r="B3328" s="266">
        <v>1621</v>
      </c>
      <c r="C3328" s="207">
        <v>44484</v>
      </c>
      <c r="D3328" s="206" t="s">
        <v>6376</v>
      </c>
      <c r="E3328" s="206"/>
      <c r="F3328" s="206" t="s">
        <v>4589</v>
      </c>
      <c r="G3328" s="208" t="s">
        <v>5679</v>
      </c>
      <c r="H3328" s="313"/>
      <c r="I3328" s="209">
        <v>86900</v>
      </c>
      <c r="J3328" s="444">
        <f t="shared" si="54"/>
        <v>11327203</v>
      </c>
      <c r="K3328" s="212" t="s">
        <v>3267</v>
      </c>
    </row>
    <row r="3329" spans="1:242" hidden="1" x14ac:dyDescent="0.25">
      <c r="B3329" s="266">
        <v>1622</v>
      </c>
      <c r="C3329" s="207">
        <v>44484</v>
      </c>
      <c r="D3329" s="206" t="s">
        <v>6377</v>
      </c>
      <c r="E3329" s="206"/>
      <c r="F3329" s="206" t="s">
        <v>4591</v>
      </c>
      <c r="G3329" s="208" t="s">
        <v>5679</v>
      </c>
      <c r="H3329" s="313"/>
      <c r="I3329" s="209">
        <v>25600</v>
      </c>
      <c r="J3329" s="444">
        <f t="shared" si="54"/>
        <v>11301603</v>
      </c>
      <c r="K3329" s="212" t="s">
        <v>3267</v>
      </c>
    </row>
    <row r="3330" spans="1:242" hidden="1" x14ac:dyDescent="0.25">
      <c r="B3330" s="266">
        <v>1623</v>
      </c>
      <c r="C3330" s="207">
        <v>44484</v>
      </c>
      <c r="D3330" s="206" t="s">
        <v>6378</v>
      </c>
      <c r="E3330" s="206"/>
      <c r="F3330" s="206" t="s">
        <v>4593</v>
      </c>
      <c r="G3330" s="208" t="s">
        <v>5679</v>
      </c>
      <c r="H3330" s="313"/>
      <c r="I3330" s="209">
        <v>7800</v>
      </c>
      <c r="J3330" s="444">
        <f t="shared" si="54"/>
        <v>11293803</v>
      </c>
      <c r="K3330" s="212" t="s">
        <v>3267</v>
      </c>
    </row>
    <row r="3331" spans="1:242" hidden="1" x14ac:dyDescent="0.25">
      <c r="B3331" s="266">
        <v>1624</v>
      </c>
      <c r="C3331" s="207">
        <v>44484</v>
      </c>
      <c r="D3331" s="206" t="s">
        <v>6379</v>
      </c>
      <c r="E3331" s="206"/>
      <c r="F3331" s="206" t="s">
        <v>4594</v>
      </c>
      <c r="G3331" s="208" t="s">
        <v>5679</v>
      </c>
      <c r="H3331" s="313"/>
      <c r="I3331" s="209">
        <v>2900</v>
      </c>
      <c r="J3331" s="444">
        <f t="shared" si="54"/>
        <v>11290903</v>
      </c>
      <c r="K3331" s="212" t="s">
        <v>3267</v>
      </c>
    </row>
    <row r="3332" spans="1:242" hidden="1" x14ac:dyDescent="0.25">
      <c r="B3332" s="266">
        <v>1625</v>
      </c>
      <c r="C3332" s="207">
        <v>44484</v>
      </c>
      <c r="D3332" s="206" t="s">
        <v>6380</v>
      </c>
      <c r="E3332" s="206"/>
      <c r="F3332" s="206" t="s">
        <v>4595</v>
      </c>
      <c r="G3332" s="208" t="s">
        <v>5679</v>
      </c>
      <c r="H3332" s="313"/>
      <c r="I3332" s="209">
        <v>105300</v>
      </c>
      <c r="J3332" s="444">
        <f t="shared" si="54"/>
        <v>11185603</v>
      </c>
      <c r="K3332" s="212" t="s">
        <v>3267</v>
      </c>
    </row>
    <row r="3333" spans="1:242" hidden="1" x14ac:dyDescent="0.25">
      <c r="B3333" s="266">
        <v>1626</v>
      </c>
      <c r="C3333" s="207">
        <v>44484</v>
      </c>
      <c r="D3333" s="206" t="s">
        <v>6381</v>
      </c>
      <c r="E3333" s="206"/>
      <c r="F3333" s="206" t="s">
        <v>4596</v>
      </c>
      <c r="G3333" s="208" t="s">
        <v>1611</v>
      </c>
      <c r="H3333" s="313"/>
      <c r="I3333" s="209">
        <v>100000</v>
      </c>
      <c r="J3333" s="444">
        <f t="shared" si="54"/>
        <v>11085603</v>
      </c>
      <c r="K3333" s="212" t="s">
        <v>3267</v>
      </c>
    </row>
    <row r="3334" spans="1:242" hidden="1" x14ac:dyDescent="0.25">
      <c r="B3334" s="266">
        <v>1627</v>
      </c>
      <c r="C3334" s="207">
        <v>44484</v>
      </c>
      <c r="D3334" s="206" t="s">
        <v>6382</v>
      </c>
      <c r="E3334" s="206"/>
      <c r="F3334" s="206" t="s">
        <v>4597</v>
      </c>
      <c r="G3334" s="208" t="s">
        <v>1611</v>
      </c>
      <c r="H3334" s="313"/>
      <c r="I3334" s="209">
        <v>100000</v>
      </c>
      <c r="J3334" s="444">
        <f t="shared" si="54"/>
        <v>10985603</v>
      </c>
      <c r="K3334" s="212" t="s">
        <v>3267</v>
      </c>
    </row>
    <row r="3335" spans="1:242" hidden="1" x14ac:dyDescent="0.25">
      <c r="B3335" s="266">
        <v>1628</v>
      </c>
      <c r="C3335" s="207">
        <v>44484</v>
      </c>
      <c r="D3335" s="206" t="s">
        <v>6384</v>
      </c>
      <c r="E3335" s="206"/>
      <c r="F3335" s="206"/>
      <c r="G3335" s="208"/>
      <c r="H3335" s="313">
        <v>2832000</v>
      </c>
      <c r="I3335" s="209"/>
      <c r="J3335" s="444">
        <f t="shared" si="54"/>
        <v>13817603</v>
      </c>
      <c r="K3335" s="212" t="s">
        <v>6386</v>
      </c>
    </row>
    <row r="3336" spans="1:242" hidden="1" x14ac:dyDescent="0.25">
      <c r="B3336" s="266">
        <v>1629</v>
      </c>
      <c r="C3336" s="207">
        <v>44484</v>
      </c>
      <c r="D3336" s="206" t="s">
        <v>6385</v>
      </c>
      <c r="E3336" s="206"/>
      <c r="F3336" s="206" t="s">
        <v>4601</v>
      </c>
      <c r="G3336" s="208" t="s">
        <v>1611</v>
      </c>
      <c r="H3336" s="313"/>
      <c r="I3336" s="209">
        <v>2100000</v>
      </c>
      <c r="J3336" s="444">
        <f t="shared" si="54"/>
        <v>11717603</v>
      </c>
      <c r="K3336" s="212" t="s">
        <v>3267</v>
      </c>
    </row>
    <row r="3337" spans="1:242" s="566" customFormat="1" hidden="1" x14ac:dyDescent="0.25">
      <c r="A3337" s="488"/>
      <c r="B3337" s="266">
        <v>1630</v>
      </c>
      <c r="C3337" s="428">
        <v>44487</v>
      </c>
      <c r="D3337" s="429" t="s">
        <v>6393</v>
      </c>
      <c r="E3337" s="429"/>
      <c r="F3337" s="429"/>
      <c r="G3337" s="430"/>
      <c r="H3337" s="577">
        <v>10182397</v>
      </c>
      <c r="I3337" s="581"/>
      <c r="J3337" s="444">
        <f t="shared" si="54"/>
        <v>21900000</v>
      </c>
      <c r="K3337" s="446" t="s">
        <v>3695</v>
      </c>
      <c r="L3337" s="530"/>
      <c r="M3337" s="488"/>
      <c r="N3337" s="530"/>
      <c r="O3337" s="530"/>
      <c r="P3337" s="530"/>
      <c r="Q3337" s="530"/>
      <c r="R3337" s="530"/>
      <c r="S3337" s="530"/>
      <c r="T3337" s="530"/>
      <c r="U3337" s="530"/>
      <c r="V3337" s="530"/>
      <c r="W3337" s="530"/>
      <c r="X3337" s="530"/>
      <c r="Y3337" s="530"/>
      <c r="Z3337" s="530"/>
      <c r="AA3337" s="530"/>
      <c r="AB3337" s="530"/>
      <c r="AC3337" s="530"/>
      <c r="AD3337" s="530"/>
      <c r="AE3337" s="530"/>
      <c r="AF3337" s="530"/>
      <c r="AG3337" s="530"/>
      <c r="AH3337" s="530"/>
      <c r="AI3337" s="530"/>
      <c r="AJ3337" s="488"/>
      <c r="AK3337" s="488"/>
      <c r="AL3337" s="488"/>
      <c r="AM3337" s="488"/>
      <c r="AN3337" s="488"/>
      <c r="AO3337" s="488"/>
      <c r="AP3337" s="488"/>
      <c r="AQ3337" s="488"/>
      <c r="AR3337" s="488"/>
      <c r="AS3337" s="488"/>
      <c r="AT3337" s="488"/>
      <c r="AU3337" s="488"/>
      <c r="AV3337" s="488"/>
      <c r="AW3337" s="488"/>
      <c r="AX3337" s="488"/>
      <c r="AY3337" s="488"/>
      <c r="AZ3337" s="488"/>
      <c r="BA3337" s="488"/>
      <c r="BB3337" s="488"/>
      <c r="BC3337" s="488"/>
      <c r="BD3337" s="488"/>
      <c r="BE3337" s="488"/>
      <c r="BF3337" s="488"/>
      <c r="BG3337" s="488"/>
      <c r="BH3337" s="488"/>
      <c r="BI3337" s="488"/>
      <c r="BJ3337" s="488"/>
      <c r="BK3337" s="488"/>
      <c r="BL3337" s="488"/>
      <c r="BM3337" s="488"/>
      <c r="BN3337" s="488"/>
      <c r="BO3337" s="488"/>
      <c r="BP3337" s="488"/>
      <c r="BQ3337" s="488"/>
      <c r="BR3337" s="488"/>
      <c r="BS3337" s="488"/>
      <c r="BT3337" s="488"/>
      <c r="BU3337" s="488"/>
      <c r="BV3337" s="488"/>
      <c r="BW3337" s="488"/>
      <c r="BX3337" s="488"/>
      <c r="BY3337" s="488"/>
      <c r="BZ3337" s="488"/>
      <c r="CA3337" s="488"/>
      <c r="CB3337" s="488"/>
      <c r="CC3337" s="488"/>
      <c r="CD3337" s="488"/>
      <c r="CE3337" s="488"/>
      <c r="CF3337" s="488"/>
      <c r="CG3337" s="488"/>
      <c r="CH3337" s="488"/>
      <c r="CI3337" s="488"/>
      <c r="CJ3337" s="488"/>
      <c r="CK3337" s="488"/>
      <c r="CL3337" s="488"/>
      <c r="CM3337" s="488"/>
      <c r="CN3337" s="488"/>
      <c r="CO3337" s="488"/>
      <c r="CP3337" s="488"/>
      <c r="CQ3337" s="488"/>
      <c r="CR3337" s="488"/>
      <c r="CS3337" s="488"/>
      <c r="CT3337" s="488"/>
      <c r="CU3337" s="488"/>
      <c r="CV3337" s="488"/>
      <c r="CW3337" s="488"/>
      <c r="CX3337" s="488"/>
      <c r="CY3337" s="488"/>
      <c r="CZ3337" s="488"/>
      <c r="DA3337" s="488"/>
      <c r="DB3337" s="488"/>
      <c r="DC3337" s="488"/>
      <c r="DD3337" s="488"/>
      <c r="DE3337" s="488"/>
      <c r="DF3337" s="488"/>
      <c r="DG3337" s="488"/>
      <c r="DH3337" s="488"/>
      <c r="DI3337" s="488"/>
      <c r="DJ3337" s="488"/>
      <c r="DK3337" s="488"/>
      <c r="DL3337" s="488"/>
      <c r="DM3337" s="488"/>
      <c r="DN3337" s="488"/>
      <c r="DO3337" s="488"/>
      <c r="DP3337" s="488"/>
      <c r="DQ3337" s="488"/>
      <c r="DR3337" s="488"/>
      <c r="DS3337" s="488"/>
      <c r="DT3337" s="488"/>
      <c r="DU3337" s="488"/>
      <c r="DV3337" s="488"/>
      <c r="DW3337" s="488"/>
      <c r="DX3337" s="488"/>
      <c r="DY3337" s="488"/>
      <c r="DZ3337" s="488"/>
      <c r="EA3337" s="488"/>
      <c r="EB3337" s="488"/>
      <c r="EC3337" s="488"/>
      <c r="ED3337" s="488"/>
      <c r="EE3337" s="488"/>
      <c r="EF3337" s="488"/>
      <c r="EG3337" s="488"/>
      <c r="EH3337" s="488"/>
      <c r="EI3337" s="488"/>
      <c r="EJ3337" s="488"/>
      <c r="EK3337" s="488"/>
      <c r="EL3337" s="488"/>
      <c r="EM3337" s="488"/>
      <c r="EN3337" s="488"/>
      <c r="EO3337" s="488"/>
      <c r="EP3337" s="488"/>
      <c r="EQ3337" s="488"/>
      <c r="ER3337" s="488"/>
      <c r="ES3337" s="488"/>
      <c r="ET3337" s="488"/>
      <c r="EU3337" s="488"/>
      <c r="EV3337" s="488"/>
      <c r="EW3337" s="488"/>
      <c r="EX3337" s="488"/>
      <c r="EY3337" s="488"/>
      <c r="EZ3337" s="488"/>
      <c r="FA3337" s="488"/>
      <c r="FB3337" s="488"/>
      <c r="FC3337" s="488"/>
      <c r="FD3337" s="488"/>
      <c r="FE3337" s="488"/>
      <c r="FF3337" s="488"/>
      <c r="FG3337" s="488"/>
      <c r="FH3337" s="488"/>
      <c r="FI3337" s="488"/>
      <c r="FJ3337" s="488"/>
      <c r="FK3337" s="488"/>
      <c r="FL3337" s="488"/>
      <c r="FM3337" s="488"/>
      <c r="FN3337" s="488"/>
      <c r="FO3337" s="488"/>
      <c r="FP3337" s="488"/>
      <c r="FQ3337" s="488"/>
      <c r="FR3337" s="488"/>
      <c r="FS3337" s="488"/>
      <c r="FT3337" s="488"/>
      <c r="FU3337" s="488"/>
      <c r="FV3337" s="488"/>
      <c r="FW3337" s="488"/>
      <c r="FX3337" s="488"/>
      <c r="FY3337" s="488"/>
      <c r="FZ3337" s="488"/>
      <c r="GA3337" s="488"/>
      <c r="GB3337" s="488"/>
      <c r="GC3337" s="488"/>
      <c r="GD3337" s="488"/>
      <c r="GE3337" s="488"/>
      <c r="GF3337" s="488"/>
      <c r="GG3337" s="488"/>
      <c r="GH3337" s="488"/>
      <c r="GI3337" s="488"/>
      <c r="GJ3337" s="488"/>
      <c r="GK3337" s="488"/>
      <c r="GL3337" s="488"/>
      <c r="GM3337" s="488"/>
      <c r="GN3337" s="488"/>
      <c r="GO3337" s="488"/>
      <c r="GP3337" s="488"/>
      <c r="GQ3337" s="488"/>
      <c r="GR3337" s="488"/>
      <c r="GS3337" s="488"/>
      <c r="GT3337" s="488"/>
      <c r="GU3337" s="488"/>
      <c r="GV3337" s="488"/>
      <c r="GW3337" s="488"/>
      <c r="GX3337" s="488"/>
      <c r="GY3337" s="488"/>
      <c r="GZ3337" s="488"/>
      <c r="HA3337" s="488"/>
      <c r="HB3337" s="488"/>
      <c r="HC3337" s="488"/>
      <c r="HD3337" s="488"/>
      <c r="HE3337" s="488"/>
      <c r="HF3337" s="488"/>
      <c r="HG3337" s="488"/>
      <c r="HH3337" s="488"/>
      <c r="HI3337" s="488"/>
      <c r="HJ3337" s="488"/>
      <c r="HK3337" s="488"/>
      <c r="HL3337" s="488"/>
      <c r="HM3337" s="488"/>
      <c r="HN3337" s="488"/>
      <c r="HO3337" s="488"/>
      <c r="HP3337" s="488"/>
      <c r="HQ3337" s="488"/>
      <c r="HR3337" s="488"/>
      <c r="HS3337" s="488"/>
      <c r="HT3337" s="488"/>
      <c r="HU3337" s="488"/>
      <c r="HV3337" s="488"/>
      <c r="HW3337" s="488"/>
      <c r="HX3337" s="488"/>
      <c r="HY3337" s="488"/>
      <c r="HZ3337" s="488"/>
      <c r="IA3337" s="488"/>
      <c r="IB3337" s="488"/>
      <c r="IC3337" s="488"/>
      <c r="ID3337" s="488"/>
      <c r="IE3337" s="488"/>
      <c r="IF3337" s="488"/>
      <c r="IG3337" s="488"/>
      <c r="IH3337" s="488"/>
    </row>
    <row r="3338" spans="1:242" hidden="1" x14ac:dyDescent="0.25">
      <c r="B3338" s="266">
        <v>1631</v>
      </c>
      <c r="C3338" s="207">
        <v>44488</v>
      </c>
      <c r="D3338" s="206" t="s">
        <v>6406</v>
      </c>
      <c r="E3338" s="206" t="s">
        <v>6410</v>
      </c>
      <c r="F3338" s="206"/>
      <c r="G3338" s="208" t="s">
        <v>1611</v>
      </c>
      <c r="H3338" s="313"/>
      <c r="I3338" s="475">
        <v>1215000</v>
      </c>
      <c r="J3338" s="444">
        <f t="shared" si="54"/>
        <v>20685000</v>
      </c>
      <c r="K3338" s="212" t="s">
        <v>6440</v>
      </c>
    </row>
    <row r="3339" spans="1:242" hidden="1" x14ac:dyDescent="0.25">
      <c r="B3339" s="266">
        <v>1632</v>
      </c>
      <c r="C3339" s="207">
        <v>44488</v>
      </c>
      <c r="D3339" s="206" t="s">
        <v>6394</v>
      </c>
      <c r="E3339" s="206"/>
      <c r="F3339" s="206" t="s">
        <v>4607</v>
      </c>
      <c r="G3339" s="208" t="s">
        <v>5679</v>
      </c>
      <c r="H3339" s="313"/>
      <c r="I3339" s="209">
        <v>45786</v>
      </c>
      <c r="J3339" s="444">
        <f t="shared" si="54"/>
        <v>20639214</v>
      </c>
      <c r="K3339" s="212" t="s">
        <v>3267</v>
      </c>
    </row>
    <row r="3340" spans="1:242" hidden="1" x14ac:dyDescent="0.25">
      <c r="B3340" s="266">
        <v>1633</v>
      </c>
      <c r="C3340" s="207">
        <v>44488</v>
      </c>
      <c r="D3340" s="206" t="s">
        <v>6398</v>
      </c>
      <c r="E3340" s="206"/>
      <c r="F3340" s="206" t="s">
        <v>4608</v>
      </c>
      <c r="G3340" s="208" t="s">
        <v>5679</v>
      </c>
      <c r="H3340" s="313"/>
      <c r="I3340" s="209">
        <v>123000</v>
      </c>
      <c r="J3340" s="444">
        <f t="shared" si="54"/>
        <v>20516214</v>
      </c>
      <c r="K3340" s="212" t="s">
        <v>3267</v>
      </c>
    </row>
    <row r="3341" spans="1:242" hidden="1" x14ac:dyDescent="0.25">
      <c r="B3341" s="266">
        <v>1634</v>
      </c>
      <c r="C3341" s="207">
        <v>44488</v>
      </c>
      <c r="D3341" s="206" t="s">
        <v>6399</v>
      </c>
      <c r="E3341" s="206"/>
      <c r="F3341" s="206"/>
      <c r="G3341" s="208" t="s">
        <v>532</v>
      </c>
      <c r="H3341" s="313">
        <v>1850000</v>
      </c>
      <c r="I3341" s="209"/>
      <c r="J3341" s="444">
        <f t="shared" si="54"/>
        <v>22366214</v>
      </c>
      <c r="K3341" s="212" t="s">
        <v>6401</v>
      </c>
    </row>
    <row r="3342" spans="1:242" hidden="1" x14ac:dyDescent="0.25">
      <c r="B3342" s="266">
        <v>1635</v>
      </c>
      <c r="C3342" s="207">
        <v>44488</v>
      </c>
      <c r="D3342" s="206" t="s">
        <v>6402</v>
      </c>
      <c r="E3342" s="206"/>
      <c r="F3342" s="206" t="s">
        <v>4626</v>
      </c>
      <c r="G3342" s="208" t="s">
        <v>532</v>
      </c>
      <c r="H3342" s="313"/>
      <c r="I3342" s="209">
        <v>2314662</v>
      </c>
      <c r="J3342" s="444">
        <f t="shared" si="54"/>
        <v>20051552</v>
      </c>
      <c r="K3342" s="212" t="s">
        <v>3267</v>
      </c>
    </row>
    <row r="3343" spans="1:242" hidden="1" x14ac:dyDescent="0.25">
      <c r="B3343" s="266">
        <v>1636</v>
      </c>
      <c r="C3343" s="207">
        <v>44488</v>
      </c>
      <c r="D3343" s="206" t="s">
        <v>6403</v>
      </c>
      <c r="E3343" s="206"/>
      <c r="F3343" s="206" t="s">
        <v>4627</v>
      </c>
      <c r="G3343" s="208" t="s">
        <v>4218</v>
      </c>
      <c r="H3343" s="313"/>
      <c r="I3343" s="209">
        <v>689250</v>
      </c>
      <c r="J3343" s="444">
        <f t="shared" si="54"/>
        <v>19362302</v>
      </c>
      <c r="K3343" s="212" t="s">
        <v>3267</v>
      </c>
    </row>
    <row r="3344" spans="1:242" hidden="1" x14ac:dyDescent="0.25">
      <c r="B3344" s="266">
        <v>1637</v>
      </c>
      <c r="C3344" s="207">
        <v>44488</v>
      </c>
      <c r="D3344" s="206" t="s">
        <v>6405</v>
      </c>
      <c r="E3344" s="206" t="s">
        <v>6411</v>
      </c>
      <c r="F3344" s="206"/>
      <c r="G3344" s="208" t="s">
        <v>532</v>
      </c>
      <c r="H3344" s="313"/>
      <c r="I3344" s="475">
        <v>1500000</v>
      </c>
      <c r="J3344" s="444">
        <f t="shared" si="54"/>
        <v>17862302</v>
      </c>
      <c r="K3344" s="212" t="s">
        <v>6459</v>
      </c>
    </row>
    <row r="3345" spans="1:242" hidden="1" x14ac:dyDescent="0.25">
      <c r="B3345" s="266">
        <v>1638</v>
      </c>
      <c r="C3345" s="207">
        <v>44488</v>
      </c>
      <c r="D3345" s="206" t="s">
        <v>6407</v>
      </c>
      <c r="E3345" s="206" t="s">
        <v>6412</v>
      </c>
      <c r="F3345" s="206"/>
      <c r="G3345" s="208" t="s">
        <v>5418</v>
      </c>
      <c r="H3345" s="313"/>
      <c r="I3345" s="475">
        <v>790000</v>
      </c>
      <c r="J3345" s="444">
        <f t="shared" si="54"/>
        <v>17072302</v>
      </c>
      <c r="K3345" s="212" t="s">
        <v>6481</v>
      </c>
    </row>
    <row r="3346" spans="1:242" hidden="1" x14ac:dyDescent="0.25">
      <c r="B3346" s="266">
        <v>1639</v>
      </c>
      <c r="C3346" s="207">
        <v>44489</v>
      </c>
      <c r="D3346" s="206" t="s">
        <v>6408</v>
      </c>
      <c r="E3346" s="206" t="s">
        <v>6413</v>
      </c>
      <c r="F3346" s="206"/>
      <c r="G3346" s="208" t="s">
        <v>4804</v>
      </c>
      <c r="H3346" s="313"/>
      <c r="I3346" s="475">
        <v>1850000</v>
      </c>
      <c r="J3346" s="444">
        <f t="shared" si="54"/>
        <v>15222302</v>
      </c>
      <c r="K3346" s="212" t="s">
        <v>6434</v>
      </c>
    </row>
    <row r="3347" spans="1:242" hidden="1" x14ac:dyDescent="0.25">
      <c r="B3347" s="266">
        <v>1640</v>
      </c>
      <c r="C3347" s="207">
        <v>44489</v>
      </c>
      <c r="D3347" s="206" t="s">
        <v>6395</v>
      </c>
      <c r="E3347" s="206"/>
      <c r="F3347" s="206" t="s">
        <v>4628</v>
      </c>
      <c r="G3347" s="208" t="s">
        <v>6396</v>
      </c>
      <c r="H3347" s="313"/>
      <c r="I3347" s="209">
        <v>1675000</v>
      </c>
      <c r="J3347" s="444">
        <f t="shared" si="54"/>
        <v>13547302</v>
      </c>
      <c r="K3347" s="212" t="s">
        <v>3267</v>
      </c>
    </row>
    <row r="3348" spans="1:242" hidden="1" x14ac:dyDescent="0.25">
      <c r="B3348" s="266">
        <v>1641</v>
      </c>
      <c r="C3348" s="207">
        <v>44489</v>
      </c>
      <c r="D3348" s="206" t="s">
        <v>6397</v>
      </c>
      <c r="E3348" s="206"/>
      <c r="F3348" s="206" t="s">
        <v>4629</v>
      </c>
      <c r="G3348" s="208" t="s">
        <v>4805</v>
      </c>
      <c r="H3348" s="313"/>
      <c r="I3348" s="209">
        <v>2142178</v>
      </c>
      <c r="J3348" s="444">
        <f t="shared" si="54"/>
        <v>11405124</v>
      </c>
      <c r="K3348" s="212" t="s">
        <v>3267</v>
      </c>
    </row>
    <row r="3349" spans="1:242" hidden="1" x14ac:dyDescent="0.25">
      <c r="B3349" s="266">
        <v>1642</v>
      </c>
      <c r="C3349" s="207">
        <v>44492</v>
      </c>
      <c r="D3349" s="206" t="s">
        <v>6404</v>
      </c>
      <c r="E3349" s="206"/>
      <c r="F3349" s="206" t="s">
        <v>4630</v>
      </c>
      <c r="G3349" s="208" t="s">
        <v>2991</v>
      </c>
      <c r="H3349" s="313"/>
      <c r="I3349" s="209">
        <v>1150000</v>
      </c>
      <c r="J3349" s="444">
        <f t="shared" si="54"/>
        <v>10255124</v>
      </c>
      <c r="K3349" s="212" t="s">
        <v>3267</v>
      </c>
    </row>
    <row r="3350" spans="1:242" hidden="1" x14ac:dyDescent="0.25">
      <c r="B3350" s="266">
        <v>1643</v>
      </c>
      <c r="C3350" s="207">
        <v>44492</v>
      </c>
      <c r="D3350" s="206" t="s">
        <v>6409</v>
      </c>
      <c r="E3350" s="206" t="s">
        <v>6414</v>
      </c>
      <c r="F3350" s="206"/>
      <c r="G3350" s="208" t="s">
        <v>5418</v>
      </c>
      <c r="H3350" s="313"/>
      <c r="I3350" s="475">
        <v>710000</v>
      </c>
      <c r="J3350" s="444">
        <f t="shared" si="54"/>
        <v>9545124</v>
      </c>
      <c r="K3350" s="212" t="s">
        <v>6484</v>
      </c>
    </row>
    <row r="3351" spans="1:242" hidden="1" x14ac:dyDescent="0.25">
      <c r="B3351" s="266">
        <v>1644</v>
      </c>
      <c r="C3351" s="207">
        <v>44492</v>
      </c>
      <c r="D3351" s="206" t="s">
        <v>6415</v>
      </c>
      <c r="E3351" s="206"/>
      <c r="F3351" s="206" t="s">
        <v>4631</v>
      </c>
      <c r="G3351" s="208" t="s">
        <v>5679</v>
      </c>
      <c r="H3351" s="313"/>
      <c r="I3351" s="209">
        <v>80700</v>
      </c>
      <c r="J3351" s="444">
        <f t="shared" si="54"/>
        <v>9464424</v>
      </c>
      <c r="K3351" s="212" t="s">
        <v>3267</v>
      </c>
    </row>
    <row r="3352" spans="1:242" hidden="1" x14ac:dyDescent="0.25">
      <c r="B3352" s="266">
        <v>1645</v>
      </c>
      <c r="C3352" s="207">
        <v>44492</v>
      </c>
      <c r="D3352" s="206" t="s">
        <v>6416</v>
      </c>
      <c r="E3352" s="206"/>
      <c r="F3352" s="206" t="s">
        <v>4632</v>
      </c>
      <c r="G3352" s="208" t="s">
        <v>5679</v>
      </c>
      <c r="H3352" s="313"/>
      <c r="I3352" s="209">
        <v>58500</v>
      </c>
      <c r="J3352" s="444">
        <f t="shared" si="54"/>
        <v>9405924</v>
      </c>
      <c r="K3352" s="212" t="s">
        <v>3267</v>
      </c>
    </row>
    <row r="3353" spans="1:242" hidden="1" x14ac:dyDescent="0.25">
      <c r="B3353" s="266">
        <v>1646</v>
      </c>
      <c r="C3353" s="207">
        <v>44492</v>
      </c>
      <c r="D3353" s="206" t="s">
        <v>6417</v>
      </c>
      <c r="E3353" s="206"/>
      <c r="F3353" s="206" t="s">
        <v>4633</v>
      </c>
      <c r="G3353" s="208" t="s">
        <v>5679</v>
      </c>
      <c r="H3353" s="313"/>
      <c r="I3353" s="209">
        <v>48500</v>
      </c>
      <c r="J3353" s="444">
        <f t="shared" si="54"/>
        <v>9357424</v>
      </c>
      <c r="K3353" s="212" t="s">
        <v>3267</v>
      </c>
    </row>
    <row r="3354" spans="1:242" hidden="1" x14ac:dyDescent="0.25">
      <c r="B3354" s="266">
        <v>1647</v>
      </c>
      <c r="C3354" s="207">
        <v>44492</v>
      </c>
      <c r="D3354" s="206" t="s">
        <v>6418</v>
      </c>
      <c r="E3354" s="206"/>
      <c r="F3354" s="206"/>
      <c r="G3354" s="208" t="s">
        <v>5418</v>
      </c>
      <c r="H3354" s="313">
        <v>450000</v>
      </c>
      <c r="I3354" s="209"/>
      <c r="J3354" s="444">
        <f t="shared" si="54"/>
        <v>9807424</v>
      </c>
      <c r="K3354" s="212" t="s">
        <v>6423</v>
      </c>
    </row>
    <row r="3355" spans="1:242" hidden="1" x14ac:dyDescent="0.25">
      <c r="B3355" s="266">
        <v>1648</v>
      </c>
      <c r="C3355" s="207">
        <v>44492</v>
      </c>
      <c r="D3355" s="206" t="s">
        <v>6419</v>
      </c>
      <c r="E3355" s="206"/>
      <c r="F3355" s="206" t="s">
        <v>4634</v>
      </c>
      <c r="G3355" s="208" t="s">
        <v>5418</v>
      </c>
      <c r="H3355" s="313"/>
      <c r="I3355" s="209">
        <v>450000</v>
      </c>
      <c r="J3355" s="444">
        <f t="shared" si="54"/>
        <v>9357424</v>
      </c>
      <c r="K3355" s="212" t="s">
        <v>3267</v>
      </c>
    </row>
    <row r="3356" spans="1:242" hidden="1" x14ac:dyDescent="0.25">
      <c r="B3356" s="266">
        <v>1649</v>
      </c>
      <c r="C3356" s="207">
        <v>44492</v>
      </c>
      <c r="D3356" s="206" t="s">
        <v>6421</v>
      </c>
      <c r="E3356" s="206"/>
      <c r="F3356" s="206"/>
      <c r="G3356" s="208" t="s">
        <v>5418</v>
      </c>
      <c r="H3356" s="313">
        <v>800000</v>
      </c>
      <c r="I3356" s="209"/>
      <c r="J3356" s="444">
        <f t="shared" si="54"/>
        <v>10157424</v>
      </c>
      <c r="K3356" s="212" t="s">
        <v>6423</v>
      </c>
    </row>
    <row r="3357" spans="1:242" hidden="1" x14ac:dyDescent="0.25">
      <c r="B3357" s="266">
        <v>1650</v>
      </c>
      <c r="C3357" s="207">
        <v>44492</v>
      </c>
      <c r="D3357" s="206" t="s">
        <v>6422</v>
      </c>
      <c r="E3357" s="206"/>
      <c r="F3357" s="206" t="s">
        <v>4635</v>
      </c>
      <c r="G3357" s="208" t="s">
        <v>5418</v>
      </c>
      <c r="H3357" s="313"/>
      <c r="I3357" s="209">
        <v>800000</v>
      </c>
      <c r="J3357" s="444">
        <f t="shared" si="54"/>
        <v>9357424</v>
      </c>
      <c r="K3357" s="212" t="s">
        <v>3267</v>
      </c>
    </row>
    <row r="3358" spans="1:242" s="566" customFormat="1" hidden="1" x14ac:dyDescent="0.25">
      <c r="A3358" s="488"/>
      <c r="B3358" s="266">
        <v>1651</v>
      </c>
      <c r="C3358" s="428">
        <v>44494</v>
      </c>
      <c r="D3358" s="429" t="s">
        <v>6424</v>
      </c>
      <c r="E3358" s="429"/>
      <c r="F3358" s="429"/>
      <c r="G3358" s="430"/>
      <c r="H3358" s="577">
        <v>9577576</v>
      </c>
      <c r="I3358" s="581"/>
      <c r="J3358" s="444">
        <f t="shared" si="54"/>
        <v>18935000</v>
      </c>
      <c r="K3358" s="446" t="s">
        <v>3695</v>
      </c>
      <c r="L3358" s="530"/>
      <c r="M3358" s="488"/>
      <c r="N3358" s="530"/>
      <c r="O3358" s="530"/>
      <c r="P3358" s="530"/>
      <c r="Q3358" s="530"/>
      <c r="R3358" s="530"/>
      <c r="S3358" s="530"/>
      <c r="T3358" s="530"/>
      <c r="U3358" s="530"/>
      <c r="V3358" s="530"/>
      <c r="W3358" s="530"/>
      <c r="X3358" s="530"/>
      <c r="Y3358" s="530"/>
      <c r="Z3358" s="530"/>
      <c r="AA3358" s="530"/>
      <c r="AB3358" s="530"/>
      <c r="AC3358" s="530"/>
      <c r="AD3358" s="530"/>
      <c r="AE3358" s="530"/>
      <c r="AF3358" s="530"/>
      <c r="AG3358" s="530"/>
      <c r="AH3358" s="530"/>
      <c r="AI3358" s="530"/>
      <c r="AJ3358" s="488"/>
      <c r="AK3358" s="488"/>
      <c r="AL3358" s="488"/>
      <c r="AM3358" s="488"/>
      <c r="AN3358" s="488"/>
      <c r="AO3358" s="488"/>
      <c r="AP3358" s="488"/>
      <c r="AQ3358" s="488"/>
      <c r="AR3358" s="488"/>
      <c r="AS3358" s="488"/>
      <c r="AT3358" s="488"/>
      <c r="AU3358" s="488"/>
      <c r="AV3358" s="488"/>
      <c r="AW3358" s="488"/>
      <c r="AX3358" s="488"/>
      <c r="AY3358" s="488"/>
      <c r="AZ3358" s="488"/>
      <c r="BA3358" s="488"/>
      <c r="BB3358" s="488"/>
      <c r="BC3358" s="488"/>
      <c r="BD3358" s="488"/>
      <c r="BE3358" s="488"/>
      <c r="BF3358" s="488"/>
      <c r="BG3358" s="488"/>
      <c r="BH3358" s="488"/>
      <c r="BI3358" s="488"/>
      <c r="BJ3358" s="488"/>
      <c r="BK3358" s="488"/>
      <c r="BL3358" s="488"/>
      <c r="BM3358" s="488"/>
      <c r="BN3358" s="488"/>
      <c r="BO3358" s="488"/>
      <c r="BP3358" s="488"/>
      <c r="BQ3358" s="488"/>
      <c r="BR3358" s="488"/>
      <c r="BS3358" s="488"/>
      <c r="BT3358" s="488"/>
      <c r="BU3358" s="488"/>
      <c r="BV3358" s="488"/>
      <c r="BW3358" s="488"/>
      <c r="BX3358" s="488"/>
      <c r="BY3358" s="488"/>
      <c r="BZ3358" s="488"/>
      <c r="CA3358" s="488"/>
      <c r="CB3358" s="488"/>
      <c r="CC3358" s="488"/>
      <c r="CD3358" s="488"/>
      <c r="CE3358" s="488"/>
      <c r="CF3358" s="488"/>
      <c r="CG3358" s="488"/>
      <c r="CH3358" s="488"/>
      <c r="CI3358" s="488"/>
      <c r="CJ3358" s="488"/>
      <c r="CK3358" s="488"/>
      <c r="CL3358" s="488"/>
      <c r="CM3358" s="488"/>
      <c r="CN3358" s="488"/>
      <c r="CO3358" s="488"/>
      <c r="CP3358" s="488"/>
      <c r="CQ3358" s="488"/>
      <c r="CR3358" s="488"/>
      <c r="CS3358" s="488"/>
      <c r="CT3358" s="488"/>
      <c r="CU3358" s="488"/>
      <c r="CV3358" s="488"/>
      <c r="CW3358" s="488"/>
      <c r="CX3358" s="488"/>
      <c r="CY3358" s="488"/>
      <c r="CZ3358" s="488"/>
      <c r="DA3358" s="488"/>
      <c r="DB3358" s="488"/>
      <c r="DC3358" s="488"/>
      <c r="DD3358" s="488"/>
      <c r="DE3358" s="488"/>
      <c r="DF3358" s="488"/>
      <c r="DG3358" s="488"/>
      <c r="DH3358" s="488"/>
      <c r="DI3358" s="488"/>
      <c r="DJ3358" s="488"/>
      <c r="DK3358" s="488"/>
      <c r="DL3358" s="488"/>
      <c r="DM3358" s="488"/>
      <c r="DN3358" s="488"/>
      <c r="DO3358" s="488"/>
      <c r="DP3358" s="488"/>
      <c r="DQ3358" s="488"/>
      <c r="DR3358" s="488"/>
      <c r="DS3358" s="488"/>
      <c r="DT3358" s="488"/>
      <c r="DU3358" s="488"/>
      <c r="DV3358" s="488"/>
      <c r="DW3358" s="488"/>
      <c r="DX3358" s="488"/>
      <c r="DY3358" s="488"/>
      <c r="DZ3358" s="488"/>
      <c r="EA3358" s="488"/>
      <c r="EB3358" s="488"/>
      <c r="EC3358" s="488"/>
      <c r="ED3358" s="488"/>
      <c r="EE3358" s="488"/>
      <c r="EF3358" s="488"/>
      <c r="EG3358" s="488"/>
      <c r="EH3358" s="488"/>
      <c r="EI3358" s="488"/>
      <c r="EJ3358" s="488"/>
      <c r="EK3358" s="488"/>
      <c r="EL3358" s="488"/>
      <c r="EM3358" s="488"/>
      <c r="EN3358" s="488"/>
      <c r="EO3358" s="488"/>
      <c r="EP3358" s="488"/>
      <c r="EQ3358" s="488"/>
      <c r="ER3358" s="488"/>
      <c r="ES3358" s="488"/>
      <c r="ET3358" s="488"/>
      <c r="EU3358" s="488"/>
      <c r="EV3358" s="488"/>
      <c r="EW3358" s="488"/>
      <c r="EX3358" s="488"/>
      <c r="EY3358" s="488"/>
      <c r="EZ3358" s="488"/>
      <c r="FA3358" s="488"/>
      <c r="FB3358" s="488"/>
      <c r="FC3358" s="488"/>
      <c r="FD3358" s="488"/>
      <c r="FE3358" s="488"/>
      <c r="FF3358" s="488"/>
      <c r="FG3358" s="488"/>
      <c r="FH3358" s="488"/>
      <c r="FI3358" s="488"/>
      <c r="FJ3358" s="488"/>
      <c r="FK3358" s="488"/>
      <c r="FL3358" s="488"/>
      <c r="FM3358" s="488"/>
      <c r="FN3358" s="488"/>
      <c r="FO3358" s="488"/>
      <c r="FP3358" s="488"/>
      <c r="FQ3358" s="488"/>
      <c r="FR3358" s="488"/>
      <c r="FS3358" s="488"/>
      <c r="FT3358" s="488"/>
      <c r="FU3358" s="488"/>
      <c r="FV3358" s="488"/>
      <c r="FW3358" s="488"/>
      <c r="FX3358" s="488"/>
      <c r="FY3358" s="488"/>
      <c r="FZ3358" s="488"/>
      <c r="GA3358" s="488"/>
      <c r="GB3358" s="488"/>
      <c r="GC3358" s="488"/>
      <c r="GD3358" s="488"/>
      <c r="GE3358" s="488"/>
      <c r="GF3358" s="488"/>
      <c r="GG3358" s="488"/>
      <c r="GH3358" s="488"/>
      <c r="GI3358" s="488"/>
      <c r="GJ3358" s="488"/>
      <c r="GK3358" s="488"/>
      <c r="GL3358" s="488"/>
      <c r="GM3358" s="488"/>
      <c r="GN3358" s="488"/>
      <c r="GO3358" s="488"/>
      <c r="GP3358" s="488"/>
      <c r="GQ3358" s="488"/>
      <c r="GR3358" s="488"/>
      <c r="GS3358" s="488"/>
      <c r="GT3358" s="488"/>
      <c r="GU3358" s="488"/>
      <c r="GV3358" s="488"/>
      <c r="GW3358" s="488"/>
      <c r="GX3358" s="488"/>
      <c r="GY3358" s="488"/>
      <c r="GZ3358" s="488"/>
      <c r="HA3358" s="488"/>
      <c r="HB3358" s="488"/>
      <c r="HC3358" s="488"/>
      <c r="HD3358" s="488"/>
      <c r="HE3358" s="488"/>
      <c r="HF3358" s="488"/>
      <c r="HG3358" s="488"/>
      <c r="HH3358" s="488"/>
      <c r="HI3358" s="488"/>
      <c r="HJ3358" s="488"/>
      <c r="HK3358" s="488"/>
      <c r="HL3358" s="488"/>
      <c r="HM3358" s="488"/>
      <c r="HN3358" s="488"/>
      <c r="HO3358" s="488"/>
      <c r="HP3358" s="488"/>
      <c r="HQ3358" s="488"/>
      <c r="HR3358" s="488"/>
      <c r="HS3358" s="488"/>
      <c r="HT3358" s="488"/>
      <c r="HU3358" s="488"/>
      <c r="HV3358" s="488"/>
      <c r="HW3358" s="488"/>
      <c r="HX3358" s="488"/>
      <c r="HY3358" s="488"/>
      <c r="HZ3358" s="488"/>
      <c r="IA3358" s="488"/>
      <c r="IB3358" s="488"/>
      <c r="IC3358" s="488"/>
      <c r="ID3358" s="488"/>
      <c r="IE3358" s="488"/>
      <c r="IF3358" s="488"/>
      <c r="IG3358" s="488"/>
      <c r="IH3358" s="488"/>
    </row>
    <row r="3359" spans="1:242" hidden="1" x14ac:dyDescent="0.25">
      <c r="B3359" s="266">
        <v>1652</v>
      </c>
      <c r="C3359" s="207">
        <v>44494</v>
      </c>
      <c r="D3359" s="206" t="s">
        <v>6425</v>
      </c>
      <c r="E3359" s="206"/>
      <c r="F3359" s="206" t="s">
        <v>4636</v>
      </c>
      <c r="G3359" s="208" t="s">
        <v>2320</v>
      </c>
      <c r="H3359" s="313"/>
      <c r="I3359" s="209">
        <v>440001</v>
      </c>
      <c r="J3359" s="444">
        <f t="shared" ref="J3359:J3422" si="55">J3358+H3359-I3359</f>
        <v>18494999</v>
      </c>
      <c r="K3359" s="212" t="s">
        <v>3267</v>
      </c>
    </row>
    <row r="3360" spans="1:242" hidden="1" x14ac:dyDescent="0.25">
      <c r="B3360" s="266">
        <v>1653</v>
      </c>
      <c r="C3360" s="207">
        <v>44494</v>
      </c>
      <c r="D3360" s="206" t="s">
        <v>6426</v>
      </c>
      <c r="E3360" s="206"/>
      <c r="F3360" s="206" t="s">
        <v>4637</v>
      </c>
      <c r="G3360" s="208" t="s">
        <v>2320</v>
      </c>
      <c r="H3360" s="313"/>
      <c r="I3360" s="209">
        <v>1531628</v>
      </c>
      <c r="J3360" s="444">
        <f t="shared" si="55"/>
        <v>16963371</v>
      </c>
      <c r="K3360" s="212" t="s">
        <v>3267</v>
      </c>
    </row>
    <row r="3361" spans="2:11" s="511" customFormat="1" hidden="1" x14ac:dyDescent="0.25">
      <c r="B3361" s="266">
        <v>1654</v>
      </c>
      <c r="C3361" s="207">
        <v>44494</v>
      </c>
      <c r="D3361" s="206" t="s">
        <v>5827</v>
      </c>
      <c r="E3361" s="206" t="s">
        <v>6428</v>
      </c>
      <c r="F3361" s="206"/>
      <c r="G3361" s="208" t="s">
        <v>1110</v>
      </c>
      <c r="H3361" s="313"/>
      <c r="I3361" s="209">
        <v>192000</v>
      </c>
      <c r="J3361" s="444">
        <f t="shared" si="55"/>
        <v>16771371</v>
      </c>
      <c r="K3361" s="212" t="s">
        <v>6430</v>
      </c>
    </row>
    <row r="3362" spans="2:11" s="511" customFormat="1" hidden="1" x14ac:dyDescent="0.25">
      <c r="B3362" s="266">
        <v>1655</v>
      </c>
      <c r="C3362" s="207">
        <v>44494</v>
      </c>
      <c r="D3362" s="206" t="s">
        <v>6427</v>
      </c>
      <c r="E3362" s="206"/>
      <c r="F3362" s="206" t="s">
        <v>4638</v>
      </c>
      <c r="G3362" s="208" t="s">
        <v>3135</v>
      </c>
      <c r="H3362" s="313"/>
      <c r="I3362" s="209">
        <v>448000</v>
      </c>
      <c r="J3362" s="444">
        <f t="shared" si="55"/>
        <v>16323371</v>
      </c>
      <c r="K3362" s="212" t="s">
        <v>3267</v>
      </c>
    </row>
    <row r="3363" spans="2:11" s="511" customFormat="1" hidden="1" x14ac:dyDescent="0.25">
      <c r="B3363" s="266">
        <v>1656</v>
      </c>
      <c r="C3363" s="207">
        <v>44494</v>
      </c>
      <c r="D3363" s="206" t="s">
        <v>6429</v>
      </c>
      <c r="E3363" s="206"/>
      <c r="F3363" s="206"/>
      <c r="G3363" s="208" t="s">
        <v>1110</v>
      </c>
      <c r="H3363" s="313">
        <v>192000</v>
      </c>
      <c r="I3363" s="209"/>
      <c r="J3363" s="444">
        <f t="shared" si="55"/>
        <v>16515371</v>
      </c>
      <c r="K3363" s="212" t="s">
        <v>6431</v>
      </c>
    </row>
    <row r="3364" spans="2:11" s="511" customFormat="1" hidden="1" x14ac:dyDescent="0.25">
      <c r="B3364" s="266">
        <v>1657</v>
      </c>
      <c r="C3364" s="207">
        <v>44494</v>
      </c>
      <c r="D3364" s="206" t="s">
        <v>4248</v>
      </c>
      <c r="E3364" s="206"/>
      <c r="F3364" s="206" t="s">
        <v>4639</v>
      </c>
      <c r="G3364" s="208" t="s">
        <v>1110</v>
      </c>
      <c r="H3364" s="313"/>
      <c r="I3364" s="209">
        <v>186000</v>
      </c>
      <c r="J3364" s="444">
        <f t="shared" si="55"/>
        <v>16329371</v>
      </c>
      <c r="K3364" s="212" t="s">
        <v>3267</v>
      </c>
    </row>
    <row r="3365" spans="2:11" s="511" customFormat="1" hidden="1" x14ac:dyDescent="0.25">
      <c r="B3365" s="266">
        <v>1658</v>
      </c>
      <c r="C3365" s="207">
        <v>44495</v>
      </c>
      <c r="D3365" s="206" t="s">
        <v>6432</v>
      </c>
      <c r="E3365" s="206"/>
      <c r="F3365" s="206" t="s">
        <v>4640</v>
      </c>
      <c r="G3365" s="208" t="s">
        <v>5868</v>
      </c>
      <c r="H3365" s="313"/>
      <c r="I3365" s="209">
        <v>160000</v>
      </c>
      <c r="J3365" s="444">
        <f t="shared" si="55"/>
        <v>16169371</v>
      </c>
      <c r="K3365" s="212" t="s">
        <v>3267</v>
      </c>
    </row>
    <row r="3366" spans="2:11" s="511" customFormat="1" hidden="1" x14ac:dyDescent="0.25">
      <c r="B3366" s="266">
        <v>1659</v>
      </c>
      <c r="C3366" s="207">
        <v>44495</v>
      </c>
      <c r="D3366" s="206" t="s">
        <v>6433</v>
      </c>
      <c r="E3366" s="206"/>
      <c r="F3366" s="206"/>
      <c r="G3366" s="208" t="s">
        <v>4804</v>
      </c>
      <c r="H3366" s="313">
        <v>1850000</v>
      </c>
      <c r="I3366" s="209"/>
      <c r="J3366" s="444">
        <f t="shared" si="55"/>
        <v>18019371</v>
      </c>
      <c r="K3366" s="212" t="s">
        <v>6435</v>
      </c>
    </row>
    <row r="3367" spans="2:11" s="511" customFormat="1" hidden="1" x14ac:dyDescent="0.25">
      <c r="B3367" s="266">
        <v>1660</v>
      </c>
      <c r="C3367" s="207">
        <v>44495</v>
      </c>
      <c r="D3367" s="206" t="s">
        <v>6436</v>
      </c>
      <c r="E3367" s="206"/>
      <c r="F3367" s="206" t="s">
        <v>4641</v>
      </c>
      <c r="G3367" s="208" t="s">
        <v>4804</v>
      </c>
      <c r="H3367" s="313"/>
      <c r="I3367" s="209">
        <v>1785003</v>
      </c>
      <c r="J3367" s="444">
        <f t="shared" si="55"/>
        <v>16234368</v>
      </c>
      <c r="K3367" s="212" t="s">
        <v>3267</v>
      </c>
    </row>
    <row r="3368" spans="2:11" s="511" customFormat="1" hidden="1" x14ac:dyDescent="0.25">
      <c r="B3368" s="266">
        <v>1661</v>
      </c>
      <c r="C3368" s="207">
        <v>44495</v>
      </c>
      <c r="D3368" s="206" t="s">
        <v>6437</v>
      </c>
      <c r="E3368" s="206"/>
      <c r="F3368" s="206" t="s">
        <v>4674</v>
      </c>
      <c r="G3368" s="208" t="s">
        <v>1611</v>
      </c>
      <c r="H3368" s="313"/>
      <c r="I3368" s="209">
        <v>272000</v>
      </c>
      <c r="J3368" s="444">
        <f t="shared" si="55"/>
        <v>15962368</v>
      </c>
      <c r="K3368" s="212" t="s">
        <v>3267</v>
      </c>
    </row>
    <row r="3369" spans="2:11" s="511" customFormat="1" hidden="1" x14ac:dyDescent="0.25">
      <c r="B3369" s="266">
        <v>1662</v>
      </c>
      <c r="C3369" s="207">
        <v>44495</v>
      </c>
      <c r="D3369" s="206" t="s">
        <v>6438</v>
      </c>
      <c r="E3369" s="206"/>
      <c r="F3369" s="206" t="s">
        <v>4675</v>
      </c>
      <c r="G3369" s="208" t="s">
        <v>1611</v>
      </c>
      <c r="H3369" s="313"/>
      <c r="I3369" s="209">
        <v>82000</v>
      </c>
      <c r="J3369" s="444">
        <f t="shared" si="55"/>
        <v>15880368</v>
      </c>
      <c r="K3369" s="212" t="s">
        <v>3267</v>
      </c>
    </row>
    <row r="3370" spans="2:11" s="511" customFormat="1" hidden="1" x14ac:dyDescent="0.25">
      <c r="B3370" s="266">
        <v>1663</v>
      </c>
      <c r="C3370" s="207">
        <v>44495</v>
      </c>
      <c r="D3370" s="206" t="s">
        <v>6439</v>
      </c>
      <c r="E3370" s="206"/>
      <c r="F3370" s="206"/>
      <c r="G3370" s="208" t="s">
        <v>1611</v>
      </c>
      <c r="H3370" s="313">
        <v>1215000</v>
      </c>
      <c r="I3370" s="209"/>
      <c r="J3370" s="444">
        <f t="shared" si="55"/>
        <v>17095368</v>
      </c>
      <c r="K3370" s="212" t="s">
        <v>6441</v>
      </c>
    </row>
    <row r="3371" spans="2:11" s="511" customFormat="1" hidden="1" x14ac:dyDescent="0.25">
      <c r="B3371" s="266">
        <v>1664</v>
      </c>
      <c r="C3371" s="207">
        <v>44495</v>
      </c>
      <c r="D3371" s="206" t="s">
        <v>6442</v>
      </c>
      <c r="E3371" s="206"/>
      <c r="F3371" s="206" t="s">
        <v>4676</v>
      </c>
      <c r="G3371" s="208" t="s">
        <v>1611</v>
      </c>
      <c r="H3371" s="313"/>
      <c r="I3371" s="209">
        <v>1172600</v>
      </c>
      <c r="J3371" s="444">
        <f t="shared" si="55"/>
        <v>15922768</v>
      </c>
      <c r="K3371" s="212" t="s">
        <v>3267</v>
      </c>
    </row>
    <row r="3372" spans="2:11" s="511" customFormat="1" hidden="1" x14ac:dyDescent="0.25">
      <c r="B3372" s="266">
        <v>1665</v>
      </c>
      <c r="C3372" s="207">
        <v>44495</v>
      </c>
      <c r="D3372" s="206" t="s">
        <v>6454</v>
      </c>
      <c r="E3372" s="206" t="s">
        <v>6455</v>
      </c>
      <c r="F3372" s="206"/>
      <c r="G3372" s="208" t="s">
        <v>1611</v>
      </c>
      <c r="H3372" s="313"/>
      <c r="I3372" s="209">
        <v>965000</v>
      </c>
      <c r="J3372" s="444">
        <f t="shared" si="55"/>
        <v>14957768</v>
      </c>
      <c r="K3372" s="212" t="s">
        <v>6460</v>
      </c>
    </row>
    <row r="3373" spans="2:11" s="511" customFormat="1" hidden="1" x14ac:dyDescent="0.25">
      <c r="B3373" s="266">
        <v>1666</v>
      </c>
      <c r="C3373" s="207">
        <v>44497</v>
      </c>
      <c r="D3373" s="206" t="s">
        <v>6443</v>
      </c>
      <c r="E3373" s="206"/>
      <c r="F3373" s="206" t="s">
        <v>4677</v>
      </c>
      <c r="G3373" s="208" t="s">
        <v>2991</v>
      </c>
      <c r="H3373" s="313"/>
      <c r="I3373" s="209">
        <v>335000</v>
      </c>
      <c r="J3373" s="444">
        <f t="shared" si="55"/>
        <v>14622768</v>
      </c>
      <c r="K3373" s="212" t="s">
        <v>3267</v>
      </c>
    </row>
    <row r="3374" spans="2:11" s="511" customFormat="1" hidden="1" x14ac:dyDescent="0.25">
      <c r="B3374" s="266">
        <v>1667</v>
      </c>
      <c r="C3374" s="207">
        <v>44497</v>
      </c>
      <c r="D3374" s="206" t="s">
        <v>6444</v>
      </c>
      <c r="E3374" s="206"/>
      <c r="F3374" s="206" t="s">
        <v>4670</v>
      </c>
      <c r="G3374" s="208" t="s">
        <v>764</v>
      </c>
      <c r="H3374" s="313"/>
      <c r="I3374" s="209">
        <v>3721000</v>
      </c>
      <c r="J3374" s="444">
        <f t="shared" si="55"/>
        <v>10901768</v>
      </c>
      <c r="K3374" s="212" t="s">
        <v>3267</v>
      </c>
    </row>
    <row r="3375" spans="2:11" s="511" customFormat="1" hidden="1" x14ac:dyDescent="0.25">
      <c r="B3375" s="266">
        <v>1668</v>
      </c>
      <c r="C3375" s="207">
        <v>44498</v>
      </c>
      <c r="D3375" s="206" t="s">
        <v>6445</v>
      </c>
      <c r="E3375" s="206"/>
      <c r="F3375" s="206" t="s">
        <v>4673</v>
      </c>
      <c r="G3375" s="208" t="s">
        <v>5936</v>
      </c>
      <c r="H3375" s="313"/>
      <c r="I3375" s="209">
        <v>530000</v>
      </c>
      <c r="J3375" s="444">
        <f t="shared" si="55"/>
        <v>10371768</v>
      </c>
      <c r="K3375" s="212" t="s">
        <v>3267</v>
      </c>
    </row>
    <row r="3376" spans="2:11" s="511" customFormat="1" hidden="1" x14ac:dyDescent="0.25">
      <c r="B3376" s="266">
        <v>1669</v>
      </c>
      <c r="C3376" s="207">
        <v>44499</v>
      </c>
      <c r="D3376" s="206" t="s">
        <v>6446</v>
      </c>
      <c r="E3376" s="206"/>
      <c r="F3376" s="206" t="s">
        <v>4678</v>
      </c>
      <c r="G3376" s="208" t="s">
        <v>420</v>
      </c>
      <c r="H3376" s="313"/>
      <c r="I3376" s="209">
        <v>1331250</v>
      </c>
      <c r="J3376" s="444">
        <f t="shared" si="55"/>
        <v>9040518</v>
      </c>
      <c r="K3376" s="212" t="s">
        <v>3267</v>
      </c>
    </row>
    <row r="3377" spans="1:242" hidden="1" x14ac:dyDescent="0.25">
      <c r="B3377" s="266">
        <v>1670</v>
      </c>
      <c r="C3377" s="207">
        <v>44499</v>
      </c>
      <c r="D3377" s="206" t="s">
        <v>6447</v>
      </c>
      <c r="E3377" s="206"/>
      <c r="F3377" s="206" t="s">
        <v>4679</v>
      </c>
      <c r="G3377" s="208" t="s">
        <v>5679</v>
      </c>
      <c r="H3377" s="313"/>
      <c r="I3377" s="209">
        <v>151100</v>
      </c>
      <c r="J3377" s="444">
        <f t="shared" si="55"/>
        <v>8889418</v>
      </c>
      <c r="K3377" s="441" t="s">
        <v>3267</v>
      </c>
    </row>
    <row r="3378" spans="1:242" hidden="1" x14ac:dyDescent="0.25">
      <c r="B3378" s="266">
        <v>1671</v>
      </c>
      <c r="C3378" s="207">
        <v>44499</v>
      </c>
      <c r="D3378" s="206" t="s">
        <v>6448</v>
      </c>
      <c r="E3378" s="206"/>
      <c r="F3378" s="206" t="s">
        <v>4680</v>
      </c>
      <c r="G3378" s="208" t="s">
        <v>5679</v>
      </c>
      <c r="H3378" s="313"/>
      <c r="I3378" s="209">
        <v>78500</v>
      </c>
      <c r="J3378" s="444">
        <f t="shared" si="55"/>
        <v>8810918</v>
      </c>
      <c r="K3378" s="441" t="s">
        <v>3267</v>
      </c>
    </row>
    <row r="3379" spans="1:242" hidden="1" x14ac:dyDescent="0.25">
      <c r="B3379" s="266">
        <v>1672</v>
      </c>
      <c r="C3379" s="207">
        <v>44499</v>
      </c>
      <c r="D3379" s="206" t="s">
        <v>6449</v>
      </c>
      <c r="E3379" s="206"/>
      <c r="F3379" s="206" t="s">
        <v>4683</v>
      </c>
      <c r="G3379" s="208" t="s">
        <v>5679</v>
      </c>
      <c r="H3379" s="313"/>
      <c r="I3379" s="209">
        <v>14900</v>
      </c>
      <c r="J3379" s="444">
        <f t="shared" si="55"/>
        <v>8796018</v>
      </c>
      <c r="K3379" s="441" t="s">
        <v>3267</v>
      </c>
    </row>
    <row r="3380" spans="1:242" hidden="1" x14ac:dyDescent="0.25">
      <c r="B3380" s="266">
        <v>1673</v>
      </c>
      <c r="C3380" s="207">
        <v>44499</v>
      </c>
      <c r="D3380" s="206" t="s">
        <v>6450</v>
      </c>
      <c r="E3380" s="206"/>
      <c r="F3380" s="206" t="s">
        <v>4685</v>
      </c>
      <c r="G3380" s="208" t="s">
        <v>5679</v>
      </c>
      <c r="H3380" s="313"/>
      <c r="I3380" s="209">
        <v>172800</v>
      </c>
      <c r="J3380" s="444">
        <f t="shared" si="55"/>
        <v>8623218</v>
      </c>
      <c r="K3380" s="441" t="s">
        <v>3267</v>
      </c>
    </row>
    <row r="3381" spans="1:242" hidden="1" x14ac:dyDescent="0.25">
      <c r="B3381" s="266">
        <v>1674</v>
      </c>
      <c r="C3381" s="207">
        <v>44499</v>
      </c>
      <c r="D3381" s="206" t="s">
        <v>6451</v>
      </c>
      <c r="E3381" s="206"/>
      <c r="F3381" s="206" t="s">
        <v>4686</v>
      </c>
      <c r="G3381" s="208" t="s">
        <v>5679</v>
      </c>
      <c r="H3381" s="313"/>
      <c r="I3381" s="209">
        <v>73800</v>
      </c>
      <c r="J3381" s="444">
        <f t="shared" si="55"/>
        <v>8549418</v>
      </c>
      <c r="K3381" s="441" t="s">
        <v>3267</v>
      </c>
    </row>
    <row r="3382" spans="1:242" hidden="1" x14ac:dyDescent="0.25">
      <c r="B3382" s="266">
        <v>1675</v>
      </c>
      <c r="C3382" s="207">
        <v>44499</v>
      </c>
      <c r="D3382" s="206" t="s">
        <v>6452</v>
      </c>
      <c r="E3382" s="206"/>
      <c r="F3382" s="206" t="s">
        <v>4687</v>
      </c>
      <c r="G3382" s="208" t="s">
        <v>5679</v>
      </c>
      <c r="H3382" s="313"/>
      <c r="I3382" s="209">
        <v>90000</v>
      </c>
      <c r="J3382" s="444">
        <f t="shared" si="55"/>
        <v>8459418</v>
      </c>
      <c r="K3382" s="441" t="s">
        <v>3267</v>
      </c>
    </row>
    <row r="3383" spans="1:242" hidden="1" x14ac:dyDescent="0.25">
      <c r="B3383" s="266">
        <v>1676</v>
      </c>
      <c r="C3383" s="207">
        <v>44499</v>
      </c>
      <c r="D3383" s="206" t="s">
        <v>6453</v>
      </c>
      <c r="E3383" s="206"/>
      <c r="F3383" s="206" t="s">
        <v>4688</v>
      </c>
      <c r="G3383" s="208" t="s">
        <v>2257</v>
      </c>
      <c r="H3383" s="313"/>
      <c r="I3383" s="209">
        <v>410000</v>
      </c>
      <c r="J3383" s="444">
        <f t="shared" si="55"/>
        <v>8049418</v>
      </c>
      <c r="K3383" s="441" t="s">
        <v>3267</v>
      </c>
    </row>
    <row r="3384" spans="1:242" hidden="1" x14ac:dyDescent="0.25">
      <c r="B3384" s="266">
        <v>1677</v>
      </c>
      <c r="C3384" s="207">
        <v>44499</v>
      </c>
      <c r="D3384" s="206" t="s">
        <v>6456</v>
      </c>
      <c r="E3384" s="206"/>
      <c r="F3384" s="206"/>
      <c r="G3384" s="208" t="s">
        <v>1611</v>
      </c>
      <c r="H3384" s="313">
        <v>965000</v>
      </c>
      <c r="I3384" s="209"/>
      <c r="J3384" s="444">
        <f t="shared" si="55"/>
        <v>9014418</v>
      </c>
      <c r="K3384" s="441" t="s">
        <v>6461</v>
      </c>
    </row>
    <row r="3385" spans="1:242" hidden="1" x14ac:dyDescent="0.25">
      <c r="B3385" s="266">
        <v>1678</v>
      </c>
      <c r="C3385" s="207">
        <v>44499</v>
      </c>
      <c r="D3385" s="206" t="s">
        <v>6457</v>
      </c>
      <c r="E3385" s="206"/>
      <c r="F3385" s="206" t="s">
        <v>4689</v>
      </c>
      <c r="G3385" s="208" t="s">
        <v>1611</v>
      </c>
      <c r="H3385" s="313"/>
      <c r="I3385" s="209">
        <v>965000</v>
      </c>
      <c r="J3385" s="444">
        <f t="shared" si="55"/>
        <v>8049418</v>
      </c>
      <c r="K3385" s="441" t="s">
        <v>3267</v>
      </c>
    </row>
    <row r="3386" spans="1:242" hidden="1" x14ac:dyDescent="0.25">
      <c r="B3386" s="266">
        <v>1680</v>
      </c>
      <c r="C3386" s="207">
        <v>44499</v>
      </c>
      <c r="D3386" s="206" t="s">
        <v>6458</v>
      </c>
      <c r="E3386" s="206"/>
      <c r="F3386" s="206"/>
      <c r="G3386" s="208" t="s">
        <v>532</v>
      </c>
      <c r="H3386" s="313">
        <v>1500000</v>
      </c>
      <c r="I3386" s="209"/>
      <c r="J3386" s="444">
        <f t="shared" si="55"/>
        <v>9549418</v>
      </c>
      <c r="K3386" s="441" t="s">
        <v>6441</v>
      </c>
    </row>
    <row r="3387" spans="1:242" hidden="1" x14ac:dyDescent="0.25">
      <c r="B3387" s="266">
        <v>1681</v>
      </c>
      <c r="C3387" s="207">
        <v>44499</v>
      </c>
      <c r="D3387" s="206" t="s">
        <v>6462</v>
      </c>
      <c r="E3387" s="206"/>
      <c r="F3387" s="206" t="s">
        <v>4734</v>
      </c>
      <c r="G3387" s="208" t="s">
        <v>532</v>
      </c>
      <c r="H3387" s="313"/>
      <c r="I3387" s="209">
        <v>1224774</v>
      </c>
      <c r="J3387" s="444">
        <f t="shared" si="55"/>
        <v>8324644</v>
      </c>
      <c r="K3387" s="441" t="s">
        <v>3267</v>
      </c>
    </row>
    <row r="3388" spans="1:242" s="566" customFormat="1" hidden="1" x14ac:dyDescent="0.25">
      <c r="A3388" s="488"/>
      <c r="B3388" s="266">
        <v>1682</v>
      </c>
      <c r="C3388" s="428">
        <v>44501</v>
      </c>
      <c r="D3388" s="429" t="s">
        <v>6463</v>
      </c>
      <c r="E3388" s="429"/>
      <c r="F3388" s="429"/>
      <c r="G3388" s="430"/>
      <c r="H3388" s="577">
        <v>15175356</v>
      </c>
      <c r="I3388" s="581"/>
      <c r="J3388" s="444">
        <f t="shared" si="55"/>
        <v>23500000</v>
      </c>
      <c r="K3388" s="485" t="s">
        <v>3695</v>
      </c>
      <c r="L3388" s="530"/>
      <c r="M3388" s="488"/>
      <c r="N3388" s="530"/>
      <c r="O3388" s="530"/>
      <c r="P3388" s="530"/>
      <c r="Q3388" s="530"/>
      <c r="R3388" s="530"/>
      <c r="S3388" s="530"/>
      <c r="T3388" s="530"/>
      <c r="U3388" s="530"/>
      <c r="V3388" s="530"/>
      <c r="W3388" s="530"/>
      <c r="X3388" s="530"/>
      <c r="Y3388" s="530"/>
      <c r="Z3388" s="530"/>
      <c r="AA3388" s="530"/>
      <c r="AB3388" s="530"/>
      <c r="AC3388" s="530"/>
      <c r="AD3388" s="530"/>
      <c r="AE3388" s="530"/>
      <c r="AF3388" s="530"/>
      <c r="AG3388" s="530"/>
      <c r="AH3388" s="530"/>
      <c r="AI3388" s="530"/>
      <c r="AJ3388" s="488"/>
      <c r="AK3388" s="488"/>
      <c r="AL3388" s="488"/>
      <c r="AM3388" s="488"/>
      <c r="AN3388" s="488"/>
      <c r="AO3388" s="488"/>
      <c r="AP3388" s="488"/>
      <c r="AQ3388" s="488"/>
      <c r="AR3388" s="488"/>
      <c r="AS3388" s="488"/>
      <c r="AT3388" s="488"/>
      <c r="AU3388" s="488"/>
      <c r="AV3388" s="488"/>
      <c r="AW3388" s="488"/>
      <c r="AX3388" s="488"/>
      <c r="AY3388" s="488"/>
      <c r="AZ3388" s="488"/>
      <c r="BA3388" s="488"/>
      <c r="BB3388" s="488"/>
      <c r="BC3388" s="488"/>
      <c r="BD3388" s="488"/>
      <c r="BE3388" s="488"/>
      <c r="BF3388" s="488"/>
      <c r="BG3388" s="488"/>
      <c r="BH3388" s="488"/>
      <c r="BI3388" s="488"/>
      <c r="BJ3388" s="488"/>
      <c r="BK3388" s="488"/>
      <c r="BL3388" s="488"/>
      <c r="BM3388" s="488"/>
      <c r="BN3388" s="488"/>
      <c r="BO3388" s="488"/>
      <c r="BP3388" s="488"/>
      <c r="BQ3388" s="488"/>
      <c r="BR3388" s="488"/>
      <c r="BS3388" s="488"/>
      <c r="BT3388" s="488"/>
      <c r="BU3388" s="488"/>
      <c r="BV3388" s="488"/>
      <c r="BW3388" s="488"/>
      <c r="BX3388" s="488"/>
      <c r="BY3388" s="488"/>
      <c r="BZ3388" s="488"/>
      <c r="CA3388" s="488"/>
      <c r="CB3388" s="488"/>
      <c r="CC3388" s="488"/>
      <c r="CD3388" s="488"/>
      <c r="CE3388" s="488"/>
      <c r="CF3388" s="488"/>
      <c r="CG3388" s="488"/>
      <c r="CH3388" s="488"/>
      <c r="CI3388" s="488"/>
      <c r="CJ3388" s="488"/>
      <c r="CK3388" s="488"/>
      <c r="CL3388" s="488"/>
      <c r="CM3388" s="488"/>
      <c r="CN3388" s="488"/>
      <c r="CO3388" s="488"/>
      <c r="CP3388" s="488"/>
      <c r="CQ3388" s="488"/>
      <c r="CR3388" s="488"/>
      <c r="CS3388" s="488"/>
      <c r="CT3388" s="488"/>
      <c r="CU3388" s="488"/>
      <c r="CV3388" s="488"/>
      <c r="CW3388" s="488"/>
      <c r="CX3388" s="488"/>
      <c r="CY3388" s="488"/>
      <c r="CZ3388" s="488"/>
      <c r="DA3388" s="488"/>
      <c r="DB3388" s="488"/>
      <c r="DC3388" s="488"/>
      <c r="DD3388" s="488"/>
      <c r="DE3388" s="488"/>
      <c r="DF3388" s="488"/>
      <c r="DG3388" s="488"/>
      <c r="DH3388" s="488"/>
      <c r="DI3388" s="488"/>
      <c r="DJ3388" s="488"/>
      <c r="DK3388" s="488"/>
      <c r="DL3388" s="488"/>
      <c r="DM3388" s="488"/>
      <c r="DN3388" s="488"/>
      <c r="DO3388" s="488"/>
      <c r="DP3388" s="488"/>
      <c r="DQ3388" s="488"/>
      <c r="DR3388" s="488"/>
      <c r="DS3388" s="488"/>
      <c r="DT3388" s="488"/>
      <c r="DU3388" s="488"/>
      <c r="DV3388" s="488"/>
      <c r="DW3388" s="488"/>
      <c r="DX3388" s="488"/>
      <c r="DY3388" s="488"/>
      <c r="DZ3388" s="488"/>
      <c r="EA3388" s="488"/>
      <c r="EB3388" s="488"/>
      <c r="EC3388" s="488"/>
      <c r="ED3388" s="488"/>
      <c r="EE3388" s="488"/>
      <c r="EF3388" s="488"/>
      <c r="EG3388" s="488"/>
      <c r="EH3388" s="488"/>
      <c r="EI3388" s="488"/>
      <c r="EJ3388" s="488"/>
      <c r="EK3388" s="488"/>
      <c r="EL3388" s="488"/>
      <c r="EM3388" s="488"/>
      <c r="EN3388" s="488"/>
      <c r="EO3388" s="488"/>
      <c r="EP3388" s="488"/>
      <c r="EQ3388" s="488"/>
      <c r="ER3388" s="488"/>
      <c r="ES3388" s="488"/>
      <c r="ET3388" s="488"/>
      <c r="EU3388" s="488"/>
      <c r="EV3388" s="488"/>
      <c r="EW3388" s="488"/>
      <c r="EX3388" s="488"/>
      <c r="EY3388" s="488"/>
      <c r="EZ3388" s="488"/>
      <c r="FA3388" s="488"/>
      <c r="FB3388" s="488"/>
      <c r="FC3388" s="488"/>
      <c r="FD3388" s="488"/>
      <c r="FE3388" s="488"/>
      <c r="FF3388" s="488"/>
      <c r="FG3388" s="488"/>
      <c r="FH3388" s="488"/>
      <c r="FI3388" s="488"/>
      <c r="FJ3388" s="488"/>
      <c r="FK3388" s="488"/>
      <c r="FL3388" s="488"/>
      <c r="FM3388" s="488"/>
      <c r="FN3388" s="488"/>
      <c r="FO3388" s="488"/>
      <c r="FP3388" s="488"/>
      <c r="FQ3388" s="488"/>
      <c r="FR3388" s="488"/>
      <c r="FS3388" s="488"/>
      <c r="FT3388" s="488"/>
      <c r="FU3388" s="488"/>
      <c r="FV3388" s="488"/>
      <c r="FW3388" s="488"/>
      <c r="FX3388" s="488"/>
      <c r="FY3388" s="488"/>
      <c r="FZ3388" s="488"/>
      <c r="GA3388" s="488"/>
      <c r="GB3388" s="488"/>
      <c r="GC3388" s="488"/>
      <c r="GD3388" s="488"/>
      <c r="GE3388" s="488"/>
      <c r="GF3388" s="488"/>
      <c r="GG3388" s="488"/>
      <c r="GH3388" s="488"/>
      <c r="GI3388" s="488"/>
      <c r="GJ3388" s="488"/>
      <c r="GK3388" s="488"/>
      <c r="GL3388" s="488"/>
      <c r="GM3388" s="488"/>
      <c r="GN3388" s="488"/>
      <c r="GO3388" s="488"/>
      <c r="GP3388" s="488"/>
      <c r="GQ3388" s="488"/>
      <c r="GR3388" s="488"/>
      <c r="GS3388" s="488"/>
      <c r="GT3388" s="488"/>
      <c r="GU3388" s="488"/>
      <c r="GV3388" s="488"/>
      <c r="GW3388" s="488"/>
      <c r="GX3388" s="488"/>
      <c r="GY3388" s="488"/>
      <c r="GZ3388" s="488"/>
      <c r="HA3388" s="488"/>
      <c r="HB3388" s="488"/>
      <c r="HC3388" s="488"/>
      <c r="HD3388" s="488"/>
      <c r="HE3388" s="488"/>
      <c r="HF3388" s="488"/>
      <c r="HG3388" s="488"/>
      <c r="HH3388" s="488"/>
      <c r="HI3388" s="488"/>
      <c r="HJ3388" s="488"/>
      <c r="HK3388" s="488"/>
      <c r="HL3388" s="488"/>
      <c r="HM3388" s="488"/>
      <c r="HN3388" s="488"/>
      <c r="HO3388" s="488"/>
      <c r="HP3388" s="488"/>
      <c r="HQ3388" s="488"/>
      <c r="HR3388" s="488"/>
      <c r="HS3388" s="488"/>
      <c r="HT3388" s="488"/>
      <c r="HU3388" s="488"/>
      <c r="HV3388" s="488"/>
      <c r="HW3388" s="488"/>
      <c r="HX3388" s="488"/>
      <c r="HY3388" s="488"/>
      <c r="HZ3388" s="488"/>
      <c r="IA3388" s="488"/>
      <c r="IB3388" s="488"/>
      <c r="IC3388" s="488"/>
      <c r="ID3388" s="488"/>
      <c r="IE3388" s="488"/>
      <c r="IF3388" s="488"/>
      <c r="IG3388" s="488"/>
      <c r="IH3388" s="488"/>
    </row>
    <row r="3389" spans="1:242" hidden="1" x14ac:dyDescent="0.25">
      <c r="B3389" s="266">
        <v>1683</v>
      </c>
      <c r="C3389" s="207">
        <v>44501</v>
      </c>
      <c r="D3389" s="206" t="s">
        <v>6471</v>
      </c>
      <c r="E3389" s="206" t="s">
        <v>6473</v>
      </c>
      <c r="F3389" s="206"/>
      <c r="G3389" s="208" t="s">
        <v>5878</v>
      </c>
      <c r="H3389" s="313"/>
      <c r="I3389" s="209">
        <v>1700000</v>
      </c>
      <c r="J3389" s="444">
        <f t="shared" si="55"/>
        <v>21800000</v>
      </c>
      <c r="K3389" s="441" t="s">
        <v>6472</v>
      </c>
    </row>
    <row r="3390" spans="1:242" hidden="1" x14ac:dyDescent="0.25">
      <c r="B3390" s="266">
        <v>1684</v>
      </c>
      <c r="C3390" s="207">
        <v>44501</v>
      </c>
      <c r="D3390" s="206" t="s">
        <v>6464</v>
      </c>
      <c r="E3390" s="206"/>
      <c r="F3390" s="206" t="s">
        <v>4735</v>
      </c>
      <c r="G3390" s="208" t="s">
        <v>4218</v>
      </c>
      <c r="H3390" s="313"/>
      <c r="I3390" s="209">
        <v>570000</v>
      </c>
      <c r="J3390" s="444">
        <f t="shared" si="55"/>
        <v>21230000</v>
      </c>
      <c r="K3390" s="441" t="s">
        <v>3267</v>
      </c>
    </row>
    <row r="3391" spans="1:242" hidden="1" x14ac:dyDescent="0.25">
      <c r="B3391" s="266">
        <v>1685</v>
      </c>
      <c r="C3391" s="207">
        <v>44501</v>
      </c>
      <c r="D3391" s="206" t="s">
        <v>6495</v>
      </c>
      <c r="E3391" s="206" t="s">
        <v>6496</v>
      </c>
      <c r="F3391" s="206"/>
      <c r="G3391" s="208" t="s">
        <v>532</v>
      </c>
      <c r="H3391" s="313"/>
      <c r="I3391" s="475">
        <v>1000000</v>
      </c>
      <c r="J3391" s="444">
        <f t="shared" si="55"/>
        <v>20230000</v>
      </c>
      <c r="K3391" s="441" t="s">
        <v>6505</v>
      </c>
    </row>
    <row r="3392" spans="1:242" hidden="1" x14ac:dyDescent="0.25">
      <c r="B3392" s="266">
        <v>1686</v>
      </c>
      <c r="C3392" s="207">
        <v>44502</v>
      </c>
      <c r="D3392" s="206" t="s">
        <v>6465</v>
      </c>
      <c r="E3392" s="206"/>
      <c r="F3392" s="206" t="s">
        <v>4736</v>
      </c>
      <c r="G3392" s="208" t="s">
        <v>5679</v>
      </c>
      <c r="H3392" s="313"/>
      <c r="I3392" s="209">
        <v>125000</v>
      </c>
      <c r="J3392" s="444">
        <f t="shared" si="55"/>
        <v>20105000</v>
      </c>
      <c r="K3392" s="441" t="s">
        <v>3267</v>
      </c>
    </row>
    <row r="3393" spans="2:11" s="511" customFormat="1" hidden="1" x14ac:dyDescent="0.25">
      <c r="B3393" s="266">
        <v>1687</v>
      </c>
      <c r="C3393" s="207">
        <v>44503</v>
      </c>
      <c r="D3393" s="206" t="s">
        <v>6466</v>
      </c>
      <c r="E3393" s="206"/>
      <c r="F3393" s="206" t="s">
        <v>4737</v>
      </c>
      <c r="G3393" s="208" t="s">
        <v>1611</v>
      </c>
      <c r="H3393" s="313"/>
      <c r="I3393" s="209">
        <v>72000</v>
      </c>
      <c r="J3393" s="444">
        <f t="shared" si="55"/>
        <v>20033000</v>
      </c>
      <c r="K3393" s="441" t="s">
        <v>3267</v>
      </c>
    </row>
    <row r="3394" spans="2:11" s="511" customFormat="1" hidden="1" x14ac:dyDescent="0.25">
      <c r="B3394" s="266">
        <v>1688</v>
      </c>
      <c r="C3394" s="207">
        <v>44504</v>
      </c>
      <c r="D3394" s="206" t="s">
        <v>6477</v>
      </c>
      <c r="E3394" s="206"/>
      <c r="F3394" s="206" t="s">
        <v>4738</v>
      </c>
      <c r="G3394" s="208" t="s">
        <v>5459</v>
      </c>
      <c r="H3394" s="313"/>
      <c r="I3394" s="209">
        <v>7425286</v>
      </c>
      <c r="J3394" s="444">
        <f t="shared" si="55"/>
        <v>12607714</v>
      </c>
      <c r="K3394" s="441" t="s">
        <v>3267</v>
      </c>
    </row>
    <row r="3395" spans="2:11" s="511" customFormat="1" hidden="1" x14ac:dyDescent="0.25">
      <c r="B3395" s="266">
        <v>1689</v>
      </c>
      <c r="C3395" s="207">
        <v>44504</v>
      </c>
      <c r="D3395" s="206" t="s">
        <v>6478</v>
      </c>
      <c r="E3395" s="206"/>
      <c r="F3395" s="206" t="s">
        <v>4739</v>
      </c>
      <c r="G3395" s="208" t="s">
        <v>5878</v>
      </c>
      <c r="H3395" s="313"/>
      <c r="I3395" s="209">
        <v>1450000</v>
      </c>
      <c r="J3395" s="444">
        <f t="shared" si="55"/>
        <v>11157714</v>
      </c>
      <c r="K3395" s="441" t="s">
        <v>3267</v>
      </c>
    </row>
    <row r="3396" spans="2:11" s="511" customFormat="1" hidden="1" x14ac:dyDescent="0.25">
      <c r="B3396" s="266">
        <v>1690</v>
      </c>
      <c r="C3396" s="207">
        <v>44504</v>
      </c>
      <c r="D3396" s="206" t="s">
        <v>6467</v>
      </c>
      <c r="E3396" s="206"/>
      <c r="F3396" s="206" t="s">
        <v>4740</v>
      </c>
      <c r="G3396" s="208" t="s">
        <v>1611</v>
      </c>
      <c r="H3396" s="313"/>
      <c r="I3396" s="209">
        <v>475500</v>
      </c>
      <c r="J3396" s="444">
        <f t="shared" si="55"/>
        <v>10682214</v>
      </c>
      <c r="K3396" s="441" t="s">
        <v>3267</v>
      </c>
    </row>
    <row r="3397" spans="2:11" s="511" customFormat="1" hidden="1" x14ac:dyDescent="0.25">
      <c r="B3397" s="266">
        <v>1691</v>
      </c>
      <c r="C3397" s="207">
        <v>44505</v>
      </c>
      <c r="D3397" s="206" t="s">
        <v>6468</v>
      </c>
      <c r="E3397" s="206"/>
      <c r="F3397" s="206" t="s">
        <v>4741</v>
      </c>
      <c r="G3397" s="208" t="s">
        <v>6469</v>
      </c>
      <c r="H3397" s="313"/>
      <c r="I3397" s="209">
        <v>228100</v>
      </c>
      <c r="J3397" s="444">
        <f t="shared" si="55"/>
        <v>10454114</v>
      </c>
      <c r="K3397" s="441" t="s">
        <v>3267</v>
      </c>
    </row>
    <row r="3398" spans="2:11" s="511" customFormat="1" hidden="1" x14ac:dyDescent="0.25">
      <c r="B3398" s="266">
        <v>1692</v>
      </c>
      <c r="C3398" s="207">
        <v>44505</v>
      </c>
      <c r="D3398" s="206" t="s">
        <v>6470</v>
      </c>
      <c r="E3398" s="206"/>
      <c r="F3398" s="206" t="s">
        <v>4742</v>
      </c>
      <c r="G3398" s="208" t="s">
        <v>4805</v>
      </c>
      <c r="H3398" s="313"/>
      <c r="I3398" s="209">
        <v>1040000</v>
      </c>
      <c r="J3398" s="444">
        <f t="shared" si="55"/>
        <v>9414114</v>
      </c>
      <c r="K3398" s="441" t="s">
        <v>3267</v>
      </c>
    </row>
    <row r="3399" spans="2:11" s="511" customFormat="1" hidden="1" x14ac:dyDescent="0.25">
      <c r="B3399" s="266">
        <v>1693</v>
      </c>
      <c r="C3399" s="207">
        <v>44505</v>
      </c>
      <c r="D3399" s="206" t="s">
        <v>6474</v>
      </c>
      <c r="E3399" s="206"/>
      <c r="F3399" s="206"/>
      <c r="G3399" s="208" t="s">
        <v>5878</v>
      </c>
      <c r="H3399" s="313">
        <v>1700000</v>
      </c>
      <c r="I3399" s="209"/>
      <c r="J3399" s="444">
        <f t="shared" si="55"/>
        <v>11114114</v>
      </c>
      <c r="K3399" s="212" t="s">
        <v>6475</v>
      </c>
    </row>
    <row r="3400" spans="2:11" s="511" customFormat="1" hidden="1" x14ac:dyDescent="0.25">
      <c r="B3400" s="266">
        <v>1694</v>
      </c>
      <c r="C3400" s="207">
        <v>44505</v>
      </c>
      <c r="D3400" s="206" t="s">
        <v>6476</v>
      </c>
      <c r="E3400" s="206"/>
      <c r="F3400" s="206" t="s">
        <v>4743</v>
      </c>
      <c r="G3400" s="208" t="s">
        <v>5878</v>
      </c>
      <c r="H3400" s="313"/>
      <c r="I3400" s="209">
        <v>1569021</v>
      </c>
      <c r="J3400" s="444">
        <f t="shared" si="55"/>
        <v>9545093</v>
      </c>
      <c r="K3400" s="441" t="s">
        <v>3267</v>
      </c>
    </row>
    <row r="3401" spans="2:11" s="511" customFormat="1" hidden="1" x14ac:dyDescent="0.25">
      <c r="B3401" s="266">
        <v>1695</v>
      </c>
      <c r="C3401" s="207">
        <v>44505</v>
      </c>
      <c r="D3401" s="206" t="s">
        <v>6480</v>
      </c>
      <c r="E3401" s="206"/>
      <c r="F3401" s="206" t="s">
        <v>4744</v>
      </c>
      <c r="G3401" s="208" t="s">
        <v>2320</v>
      </c>
      <c r="H3401" s="313"/>
      <c r="I3401" s="209">
        <v>825000</v>
      </c>
      <c r="J3401" s="444">
        <f t="shared" si="55"/>
        <v>8720093</v>
      </c>
      <c r="K3401" s="441" t="s">
        <v>3267</v>
      </c>
    </row>
    <row r="3402" spans="2:11" s="511" customFormat="1" hidden="1" x14ac:dyDescent="0.25">
      <c r="B3402" s="266">
        <v>1696</v>
      </c>
      <c r="C3402" s="207">
        <v>44505</v>
      </c>
      <c r="D3402" s="206" t="s">
        <v>6479</v>
      </c>
      <c r="E3402" s="206"/>
      <c r="F3402" s="206" t="s">
        <v>4745</v>
      </c>
      <c r="G3402" s="208" t="s">
        <v>2320</v>
      </c>
      <c r="H3402" s="313"/>
      <c r="I3402" s="209">
        <v>820000</v>
      </c>
      <c r="J3402" s="444">
        <f t="shared" si="55"/>
        <v>7900093</v>
      </c>
      <c r="K3402" s="441" t="s">
        <v>3267</v>
      </c>
    </row>
    <row r="3403" spans="2:11" s="511" customFormat="1" hidden="1" x14ac:dyDescent="0.25">
      <c r="B3403" s="266">
        <v>1697</v>
      </c>
      <c r="C3403" s="207">
        <v>44505</v>
      </c>
      <c r="D3403" s="206" t="s">
        <v>6482</v>
      </c>
      <c r="E3403" s="206"/>
      <c r="F3403" s="206"/>
      <c r="G3403" s="208" t="s">
        <v>5418</v>
      </c>
      <c r="H3403" s="313">
        <v>790000</v>
      </c>
      <c r="I3403" s="209"/>
      <c r="J3403" s="444">
        <f t="shared" si="55"/>
        <v>8690093</v>
      </c>
      <c r="K3403" s="212" t="s">
        <v>6441</v>
      </c>
    </row>
    <row r="3404" spans="2:11" s="511" customFormat="1" hidden="1" x14ac:dyDescent="0.25">
      <c r="B3404" s="266">
        <v>1698</v>
      </c>
      <c r="C3404" s="207">
        <v>44505</v>
      </c>
      <c r="D3404" s="206" t="s">
        <v>6483</v>
      </c>
      <c r="E3404" s="206"/>
      <c r="F3404" s="206" t="s">
        <v>4746</v>
      </c>
      <c r="G3404" s="208" t="s">
        <v>5418</v>
      </c>
      <c r="H3404" s="313"/>
      <c r="I3404" s="209">
        <v>699759</v>
      </c>
      <c r="J3404" s="444">
        <f t="shared" si="55"/>
        <v>7990334</v>
      </c>
      <c r="K3404" s="441" t="s">
        <v>3267</v>
      </c>
    </row>
    <row r="3405" spans="2:11" s="511" customFormat="1" hidden="1" x14ac:dyDescent="0.25">
      <c r="B3405" s="266">
        <v>1699</v>
      </c>
      <c r="C3405" s="207">
        <v>44505</v>
      </c>
      <c r="D3405" s="206" t="s">
        <v>6485</v>
      </c>
      <c r="E3405" s="206"/>
      <c r="F3405" s="206"/>
      <c r="G3405" s="208" t="s">
        <v>5418</v>
      </c>
      <c r="H3405" s="313">
        <v>710000</v>
      </c>
      <c r="I3405" s="209"/>
      <c r="J3405" s="444">
        <f t="shared" si="55"/>
        <v>8700334</v>
      </c>
      <c r="K3405" s="212" t="s">
        <v>6486</v>
      </c>
    </row>
    <row r="3406" spans="2:11" s="511" customFormat="1" hidden="1" x14ac:dyDescent="0.25">
      <c r="B3406" s="266">
        <v>1700</v>
      </c>
      <c r="C3406" s="207">
        <v>44505</v>
      </c>
      <c r="D3406" s="206" t="s">
        <v>6487</v>
      </c>
      <c r="E3406" s="206"/>
      <c r="F3406" s="206" t="s">
        <v>4747</v>
      </c>
      <c r="G3406" s="208" t="s">
        <v>6488</v>
      </c>
      <c r="H3406" s="313"/>
      <c r="I3406" s="209">
        <v>710000</v>
      </c>
      <c r="J3406" s="444">
        <f t="shared" si="55"/>
        <v>7990334</v>
      </c>
      <c r="K3406" s="441" t="s">
        <v>3267</v>
      </c>
    </row>
    <row r="3407" spans="2:11" s="511" customFormat="1" hidden="1" x14ac:dyDescent="0.25">
      <c r="B3407" s="266">
        <v>1701</v>
      </c>
      <c r="C3407" s="207">
        <v>44505</v>
      </c>
      <c r="D3407" s="206" t="s">
        <v>6497</v>
      </c>
      <c r="E3407" s="206" t="s">
        <v>6498</v>
      </c>
      <c r="F3407" s="206"/>
      <c r="G3407" s="208" t="s">
        <v>1611</v>
      </c>
      <c r="H3407" s="313"/>
      <c r="I3407" s="475">
        <v>1270000</v>
      </c>
      <c r="J3407" s="444">
        <f t="shared" si="55"/>
        <v>6720334</v>
      </c>
      <c r="K3407" s="212" t="s">
        <v>6532</v>
      </c>
    </row>
    <row r="3408" spans="2:11" s="511" customFormat="1" hidden="1" x14ac:dyDescent="0.25">
      <c r="B3408" s="266">
        <v>1702</v>
      </c>
      <c r="C3408" s="207">
        <v>44506</v>
      </c>
      <c r="D3408" s="206" t="s">
        <v>6489</v>
      </c>
      <c r="E3408" s="206"/>
      <c r="F3408" s="206" t="s">
        <v>4749</v>
      </c>
      <c r="G3408" s="208" t="s">
        <v>5679</v>
      </c>
      <c r="H3408" s="313"/>
      <c r="I3408" s="209">
        <v>1000000</v>
      </c>
      <c r="J3408" s="444">
        <f t="shared" si="55"/>
        <v>5720334</v>
      </c>
      <c r="K3408" s="441" t="s">
        <v>3267</v>
      </c>
    </row>
    <row r="3409" spans="1:242" hidden="1" x14ac:dyDescent="0.25">
      <c r="B3409" s="266">
        <v>1703</v>
      </c>
      <c r="C3409" s="207">
        <v>44506</v>
      </c>
      <c r="D3409" s="206" t="s">
        <v>6490</v>
      </c>
      <c r="E3409" s="206"/>
      <c r="F3409" s="206" t="s">
        <v>4750</v>
      </c>
      <c r="G3409" s="208" t="s">
        <v>5679</v>
      </c>
      <c r="H3409" s="313"/>
      <c r="I3409" s="209">
        <v>34700</v>
      </c>
      <c r="J3409" s="444">
        <f t="shared" si="55"/>
        <v>5685634</v>
      </c>
      <c r="K3409" s="441" t="s">
        <v>3267</v>
      </c>
    </row>
    <row r="3410" spans="1:242" hidden="1" x14ac:dyDescent="0.25">
      <c r="B3410" s="266">
        <v>1704</v>
      </c>
      <c r="C3410" s="207">
        <v>44506</v>
      </c>
      <c r="D3410" s="206" t="s">
        <v>6491</v>
      </c>
      <c r="E3410" s="206"/>
      <c r="F3410" s="206" t="s">
        <v>4751</v>
      </c>
      <c r="G3410" s="208" t="s">
        <v>5679</v>
      </c>
      <c r="H3410" s="313"/>
      <c r="I3410" s="209">
        <v>8900</v>
      </c>
      <c r="J3410" s="444">
        <f t="shared" si="55"/>
        <v>5676734</v>
      </c>
      <c r="K3410" s="441" t="s">
        <v>3267</v>
      </c>
    </row>
    <row r="3411" spans="1:242" hidden="1" x14ac:dyDescent="0.25">
      <c r="B3411" s="266">
        <v>1705</v>
      </c>
      <c r="C3411" s="207">
        <v>44506</v>
      </c>
      <c r="D3411" s="206" t="s">
        <v>6492</v>
      </c>
      <c r="E3411" s="206"/>
      <c r="F3411" s="206" t="s">
        <v>4752</v>
      </c>
      <c r="G3411" s="208" t="s">
        <v>5679</v>
      </c>
      <c r="H3411" s="313"/>
      <c r="I3411" s="209">
        <v>16900</v>
      </c>
      <c r="J3411" s="444">
        <f t="shared" si="55"/>
        <v>5659834</v>
      </c>
      <c r="K3411" s="441" t="s">
        <v>3267</v>
      </c>
    </row>
    <row r="3412" spans="1:242" hidden="1" x14ac:dyDescent="0.25">
      <c r="B3412" s="266">
        <v>1706</v>
      </c>
      <c r="C3412" s="207">
        <v>44506</v>
      </c>
      <c r="D3412" s="206" t="s">
        <v>6493</v>
      </c>
      <c r="E3412" s="206"/>
      <c r="F3412" s="206" t="s">
        <v>4780</v>
      </c>
      <c r="G3412" s="208" t="s">
        <v>5679</v>
      </c>
      <c r="H3412" s="313"/>
      <c r="I3412" s="209">
        <v>73800</v>
      </c>
      <c r="J3412" s="444">
        <f t="shared" si="55"/>
        <v>5586034</v>
      </c>
      <c r="K3412" s="441" t="s">
        <v>3267</v>
      </c>
    </row>
    <row r="3413" spans="1:242" hidden="1" x14ac:dyDescent="0.25">
      <c r="B3413" s="266">
        <v>1707</v>
      </c>
      <c r="C3413" s="207">
        <v>44506</v>
      </c>
      <c r="D3413" s="206" t="s">
        <v>6494</v>
      </c>
      <c r="E3413" s="206"/>
      <c r="F3413" s="206" t="s">
        <v>4781</v>
      </c>
      <c r="G3413" s="208" t="s">
        <v>5679</v>
      </c>
      <c r="H3413" s="313"/>
      <c r="I3413" s="209">
        <v>47000</v>
      </c>
      <c r="J3413" s="444">
        <f t="shared" si="55"/>
        <v>5539034</v>
      </c>
      <c r="K3413" s="441" t="s">
        <v>3267</v>
      </c>
    </row>
    <row r="3414" spans="1:242" hidden="1" x14ac:dyDescent="0.25">
      <c r="B3414" s="266">
        <v>1708</v>
      </c>
      <c r="C3414" s="207">
        <v>44506</v>
      </c>
      <c r="D3414" s="206" t="s">
        <v>6499</v>
      </c>
      <c r="E3414" s="206" t="s">
        <v>6500</v>
      </c>
      <c r="F3414" s="206"/>
      <c r="G3414" s="208" t="s">
        <v>5418</v>
      </c>
      <c r="H3414" s="313"/>
      <c r="I3414" s="475">
        <v>2330000</v>
      </c>
      <c r="J3414" s="444">
        <f t="shared" si="55"/>
        <v>3209034</v>
      </c>
      <c r="K3414" s="212" t="s">
        <v>6554</v>
      </c>
    </row>
    <row r="3415" spans="1:242" s="566" customFormat="1" hidden="1" x14ac:dyDescent="0.25">
      <c r="A3415" s="488"/>
      <c r="B3415" s="266">
        <v>1709</v>
      </c>
      <c r="C3415" s="428">
        <v>44508</v>
      </c>
      <c r="D3415" s="429" t="s">
        <v>6501</v>
      </c>
      <c r="E3415" s="429"/>
      <c r="F3415" s="429"/>
      <c r="G3415" s="430"/>
      <c r="H3415" s="577">
        <v>17190966</v>
      </c>
      <c r="I3415" s="581"/>
      <c r="J3415" s="444">
        <f t="shared" si="55"/>
        <v>20400000</v>
      </c>
      <c r="K3415" s="446" t="s">
        <v>3695</v>
      </c>
      <c r="L3415" s="530"/>
      <c r="M3415" s="488"/>
      <c r="N3415" s="530"/>
      <c r="O3415" s="530"/>
      <c r="P3415" s="530"/>
      <c r="Q3415" s="530"/>
      <c r="R3415" s="530"/>
      <c r="S3415" s="530"/>
      <c r="T3415" s="530"/>
      <c r="U3415" s="530"/>
      <c r="V3415" s="530"/>
      <c r="W3415" s="530"/>
      <c r="X3415" s="530"/>
      <c r="Y3415" s="530"/>
      <c r="Z3415" s="530"/>
      <c r="AA3415" s="530"/>
      <c r="AB3415" s="530"/>
      <c r="AC3415" s="530"/>
      <c r="AD3415" s="530"/>
      <c r="AE3415" s="530"/>
      <c r="AF3415" s="530"/>
      <c r="AG3415" s="530"/>
      <c r="AH3415" s="530"/>
      <c r="AI3415" s="530"/>
      <c r="AJ3415" s="488"/>
      <c r="AK3415" s="488"/>
      <c r="AL3415" s="488"/>
      <c r="AM3415" s="488"/>
      <c r="AN3415" s="488"/>
      <c r="AO3415" s="488"/>
      <c r="AP3415" s="488"/>
      <c r="AQ3415" s="488"/>
      <c r="AR3415" s="488"/>
      <c r="AS3415" s="488"/>
      <c r="AT3415" s="488"/>
      <c r="AU3415" s="488"/>
      <c r="AV3415" s="488"/>
      <c r="AW3415" s="488"/>
      <c r="AX3415" s="488"/>
      <c r="AY3415" s="488"/>
      <c r="AZ3415" s="488"/>
      <c r="BA3415" s="488"/>
      <c r="BB3415" s="488"/>
      <c r="BC3415" s="488"/>
      <c r="BD3415" s="488"/>
      <c r="BE3415" s="488"/>
      <c r="BF3415" s="488"/>
      <c r="BG3415" s="488"/>
      <c r="BH3415" s="488"/>
      <c r="BI3415" s="488"/>
      <c r="BJ3415" s="488"/>
      <c r="BK3415" s="488"/>
      <c r="BL3415" s="488"/>
      <c r="BM3415" s="488"/>
      <c r="BN3415" s="488"/>
      <c r="BO3415" s="488"/>
      <c r="BP3415" s="488"/>
      <c r="BQ3415" s="488"/>
      <c r="BR3415" s="488"/>
      <c r="BS3415" s="488"/>
      <c r="BT3415" s="488"/>
      <c r="BU3415" s="488"/>
      <c r="BV3415" s="488"/>
      <c r="BW3415" s="488"/>
      <c r="BX3415" s="488"/>
      <c r="BY3415" s="488"/>
      <c r="BZ3415" s="488"/>
      <c r="CA3415" s="488"/>
      <c r="CB3415" s="488"/>
      <c r="CC3415" s="488"/>
      <c r="CD3415" s="488"/>
      <c r="CE3415" s="488"/>
      <c r="CF3415" s="488"/>
      <c r="CG3415" s="488"/>
      <c r="CH3415" s="488"/>
      <c r="CI3415" s="488"/>
      <c r="CJ3415" s="488"/>
      <c r="CK3415" s="488"/>
      <c r="CL3415" s="488"/>
      <c r="CM3415" s="488"/>
      <c r="CN3415" s="488"/>
      <c r="CO3415" s="488"/>
      <c r="CP3415" s="488"/>
      <c r="CQ3415" s="488"/>
      <c r="CR3415" s="488"/>
      <c r="CS3415" s="488"/>
      <c r="CT3415" s="488"/>
      <c r="CU3415" s="488"/>
      <c r="CV3415" s="488"/>
      <c r="CW3415" s="488"/>
      <c r="CX3415" s="488"/>
      <c r="CY3415" s="488"/>
      <c r="CZ3415" s="488"/>
      <c r="DA3415" s="488"/>
      <c r="DB3415" s="488"/>
      <c r="DC3415" s="488"/>
      <c r="DD3415" s="488"/>
      <c r="DE3415" s="488"/>
      <c r="DF3415" s="488"/>
      <c r="DG3415" s="488"/>
      <c r="DH3415" s="488"/>
      <c r="DI3415" s="488"/>
      <c r="DJ3415" s="488"/>
      <c r="DK3415" s="488"/>
      <c r="DL3415" s="488"/>
      <c r="DM3415" s="488"/>
      <c r="DN3415" s="488"/>
      <c r="DO3415" s="488"/>
      <c r="DP3415" s="488"/>
      <c r="DQ3415" s="488"/>
      <c r="DR3415" s="488"/>
      <c r="DS3415" s="488"/>
      <c r="DT3415" s="488"/>
      <c r="DU3415" s="488"/>
      <c r="DV3415" s="488"/>
      <c r="DW3415" s="488"/>
      <c r="DX3415" s="488"/>
      <c r="DY3415" s="488"/>
      <c r="DZ3415" s="488"/>
      <c r="EA3415" s="488"/>
      <c r="EB3415" s="488"/>
      <c r="EC3415" s="488"/>
      <c r="ED3415" s="488"/>
      <c r="EE3415" s="488"/>
      <c r="EF3415" s="488"/>
      <c r="EG3415" s="488"/>
      <c r="EH3415" s="488"/>
      <c r="EI3415" s="488"/>
      <c r="EJ3415" s="488"/>
      <c r="EK3415" s="488"/>
      <c r="EL3415" s="488"/>
      <c r="EM3415" s="488"/>
      <c r="EN3415" s="488"/>
      <c r="EO3415" s="488"/>
      <c r="EP3415" s="488"/>
      <c r="EQ3415" s="488"/>
      <c r="ER3415" s="488"/>
      <c r="ES3415" s="488"/>
      <c r="ET3415" s="488"/>
      <c r="EU3415" s="488"/>
      <c r="EV3415" s="488"/>
      <c r="EW3415" s="488"/>
      <c r="EX3415" s="488"/>
      <c r="EY3415" s="488"/>
      <c r="EZ3415" s="488"/>
      <c r="FA3415" s="488"/>
      <c r="FB3415" s="488"/>
      <c r="FC3415" s="488"/>
      <c r="FD3415" s="488"/>
      <c r="FE3415" s="488"/>
      <c r="FF3415" s="488"/>
      <c r="FG3415" s="488"/>
      <c r="FH3415" s="488"/>
      <c r="FI3415" s="488"/>
      <c r="FJ3415" s="488"/>
      <c r="FK3415" s="488"/>
      <c r="FL3415" s="488"/>
      <c r="FM3415" s="488"/>
      <c r="FN3415" s="488"/>
      <c r="FO3415" s="488"/>
      <c r="FP3415" s="488"/>
      <c r="FQ3415" s="488"/>
      <c r="FR3415" s="488"/>
      <c r="FS3415" s="488"/>
      <c r="FT3415" s="488"/>
      <c r="FU3415" s="488"/>
      <c r="FV3415" s="488"/>
      <c r="FW3415" s="488"/>
      <c r="FX3415" s="488"/>
      <c r="FY3415" s="488"/>
      <c r="FZ3415" s="488"/>
      <c r="GA3415" s="488"/>
      <c r="GB3415" s="488"/>
      <c r="GC3415" s="488"/>
      <c r="GD3415" s="488"/>
      <c r="GE3415" s="488"/>
      <c r="GF3415" s="488"/>
      <c r="GG3415" s="488"/>
      <c r="GH3415" s="488"/>
      <c r="GI3415" s="488"/>
      <c r="GJ3415" s="488"/>
      <c r="GK3415" s="488"/>
      <c r="GL3415" s="488"/>
      <c r="GM3415" s="488"/>
      <c r="GN3415" s="488"/>
      <c r="GO3415" s="488"/>
      <c r="GP3415" s="488"/>
      <c r="GQ3415" s="488"/>
      <c r="GR3415" s="488"/>
      <c r="GS3415" s="488"/>
      <c r="GT3415" s="488"/>
      <c r="GU3415" s="488"/>
      <c r="GV3415" s="488"/>
      <c r="GW3415" s="488"/>
      <c r="GX3415" s="488"/>
      <c r="GY3415" s="488"/>
      <c r="GZ3415" s="488"/>
      <c r="HA3415" s="488"/>
      <c r="HB3415" s="488"/>
      <c r="HC3415" s="488"/>
      <c r="HD3415" s="488"/>
      <c r="HE3415" s="488"/>
      <c r="HF3415" s="488"/>
      <c r="HG3415" s="488"/>
      <c r="HH3415" s="488"/>
      <c r="HI3415" s="488"/>
      <c r="HJ3415" s="488"/>
      <c r="HK3415" s="488"/>
      <c r="HL3415" s="488"/>
      <c r="HM3415" s="488"/>
      <c r="HN3415" s="488"/>
      <c r="HO3415" s="488"/>
      <c r="HP3415" s="488"/>
      <c r="HQ3415" s="488"/>
      <c r="HR3415" s="488"/>
      <c r="HS3415" s="488"/>
      <c r="HT3415" s="488"/>
      <c r="HU3415" s="488"/>
      <c r="HV3415" s="488"/>
      <c r="HW3415" s="488"/>
      <c r="HX3415" s="488"/>
      <c r="HY3415" s="488"/>
      <c r="HZ3415" s="488"/>
      <c r="IA3415" s="488"/>
      <c r="IB3415" s="488"/>
      <c r="IC3415" s="488"/>
      <c r="ID3415" s="488"/>
      <c r="IE3415" s="488"/>
      <c r="IF3415" s="488"/>
      <c r="IG3415" s="488"/>
      <c r="IH3415" s="488"/>
    </row>
    <row r="3416" spans="1:242" hidden="1" x14ac:dyDescent="0.25">
      <c r="B3416" s="266">
        <v>1710</v>
      </c>
      <c r="C3416" s="207">
        <v>44509</v>
      </c>
      <c r="D3416" s="206" t="s">
        <v>6503</v>
      </c>
      <c r="E3416" s="206"/>
      <c r="F3416" s="206"/>
      <c r="G3416" s="208" t="s">
        <v>532</v>
      </c>
      <c r="H3416" s="313">
        <v>1000000</v>
      </c>
      <c r="I3416" s="209"/>
      <c r="J3416" s="444">
        <f t="shared" si="55"/>
        <v>21400000</v>
      </c>
      <c r="K3416" s="212" t="s">
        <v>6475</v>
      </c>
    </row>
    <row r="3417" spans="1:242" hidden="1" x14ac:dyDescent="0.25">
      <c r="B3417" s="266">
        <v>1711</v>
      </c>
      <c r="C3417" s="207">
        <v>44509</v>
      </c>
      <c r="D3417" s="206" t="s">
        <v>6502</v>
      </c>
      <c r="E3417" s="206"/>
      <c r="F3417" s="206" t="s">
        <v>4782</v>
      </c>
      <c r="G3417" s="208" t="s">
        <v>532</v>
      </c>
      <c r="H3417" s="313"/>
      <c r="I3417" s="209">
        <v>2242454</v>
      </c>
      <c r="J3417" s="444">
        <f t="shared" si="55"/>
        <v>19157546</v>
      </c>
      <c r="K3417" s="441" t="s">
        <v>3267</v>
      </c>
    </row>
    <row r="3418" spans="1:242" hidden="1" x14ac:dyDescent="0.25">
      <c r="B3418" s="266">
        <v>1712</v>
      </c>
      <c r="C3418" s="207">
        <v>44509</v>
      </c>
      <c r="D3418" s="206" t="s">
        <v>6504</v>
      </c>
      <c r="E3418" s="206"/>
      <c r="F3418" s="206" t="s">
        <v>4784</v>
      </c>
      <c r="G3418" s="208" t="s">
        <v>5936</v>
      </c>
      <c r="H3418" s="313"/>
      <c r="I3418" s="209">
        <v>835000</v>
      </c>
      <c r="J3418" s="444">
        <f t="shared" si="55"/>
        <v>18322546</v>
      </c>
      <c r="K3418" s="441" t="s">
        <v>3267</v>
      </c>
    </row>
    <row r="3419" spans="1:242" hidden="1" x14ac:dyDescent="0.25">
      <c r="B3419" s="266">
        <v>1713</v>
      </c>
      <c r="C3419" s="207">
        <v>44511</v>
      </c>
      <c r="D3419" s="206" t="s">
        <v>6506</v>
      </c>
      <c r="E3419" s="206"/>
      <c r="F3419" s="206" t="s">
        <v>4785</v>
      </c>
      <c r="G3419" s="208" t="s">
        <v>5679</v>
      </c>
      <c r="H3419" s="313"/>
      <c r="I3419" s="209">
        <v>500000</v>
      </c>
      <c r="J3419" s="444">
        <f t="shared" si="55"/>
        <v>17822546</v>
      </c>
      <c r="K3419" s="441" t="s">
        <v>3267</v>
      </c>
    </row>
    <row r="3420" spans="1:242" hidden="1" x14ac:dyDescent="0.25">
      <c r="B3420" s="266">
        <v>1714</v>
      </c>
      <c r="C3420" s="207">
        <v>44511</v>
      </c>
      <c r="D3420" s="206" t="s">
        <v>6507</v>
      </c>
      <c r="E3420" s="206"/>
      <c r="F3420" s="206" t="s">
        <v>4786</v>
      </c>
      <c r="G3420" s="208" t="s">
        <v>5679</v>
      </c>
      <c r="H3420" s="313"/>
      <c r="I3420" s="209">
        <v>19000</v>
      </c>
      <c r="J3420" s="444">
        <f t="shared" si="55"/>
        <v>17803546</v>
      </c>
      <c r="K3420" s="441" t="s">
        <v>3267</v>
      </c>
    </row>
    <row r="3421" spans="1:242" hidden="1" x14ac:dyDescent="0.25">
      <c r="B3421" s="266">
        <v>1715</v>
      </c>
      <c r="C3421" s="207">
        <v>44512</v>
      </c>
      <c r="D3421" s="206" t="s">
        <v>6508</v>
      </c>
      <c r="E3421" s="206"/>
      <c r="F3421" s="206" t="s">
        <v>4787</v>
      </c>
      <c r="G3421" s="208" t="s">
        <v>420</v>
      </c>
      <c r="H3421" s="313"/>
      <c r="I3421" s="209">
        <v>2394600</v>
      </c>
      <c r="J3421" s="444">
        <f t="shared" si="55"/>
        <v>15408946</v>
      </c>
      <c r="K3421" s="441" t="s">
        <v>3267</v>
      </c>
    </row>
    <row r="3422" spans="1:242" hidden="1" x14ac:dyDescent="0.25">
      <c r="B3422" s="266">
        <v>1716</v>
      </c>
      <c r="C3422" s="207">
        <v>44512</v>
      </c>
      <c r="D3422" s="206" t="s">
        <v>6509</v>
      </c>
      <c r="E3422" s="206"/>
      <c r="F3422" s="206" t="s">
        <v>4788</v>
      </c>
      <c r="G3422" s="208" t="s">
        <v>4218</v>
      </c>
      <c r="H3422" s="313"/>
      <c r="I3422" s="209">
        <v>8000000</v>
      </c>
      <c r="J3422" s="444">
        <f t="shared" si="55"/>
        <v>7408946</v>
      </c>
      <c r="K3422" s="441" t="s">
        <v>3267</v>
      </c>
    </row>
    <row r="3423" spans="1:242" hidden="1" x14ac:dyDescent="0.25">
      <c r="B3423" s="266">
        <v>1717</v>
      </c>
      <c r="C3423" s="207">
        <v>44512</v>
      </c>
      <c r="D3423" s="206" t="s">
        <v>6510</v>
      </c>
      <c r="E3423" s="206"/>
      <c r="F3423" s="206" t="s">
        <v>4789</v>
      </c>
      <c r="G3423" s="208" t="s">
        <v>5705</v>
      </c>
      <c r="H3423" s="313"/>
      <c r="I3423" s="209">
        <v>357500</v>
      </c>
      <c r="J3423" s="444">
        <f t="shared" ref="J3423:J3486" si="56">J3422+H3423-I3423</f>
        <v>7051446</v>
      </c>
      <c r="K3423" s="441" t="s">
        <v>3267</v>
      </c>
    </row>
    <row r="3424" spans="1:242" hidden="1" x14ac:dyDescent="0.25">
      <c r="B3424" s="266">
        <v>1718</v>
      </c>
      <c r="C3424" s="207">
        <v>44513</v>
      </c>
      <c r="D3424" s="206" t="s">
        <v>6514</v>
      </c>
      <c r="E3424" s="206"/>
      <c r="F3424" s="206" t="s">
        <v>4790</v>
      </c>
      <c r="G3424" s="208" t="s">
        <v>5679</v>
      </c>
      <c r="H3424" s="313"/>
      <c r="I3424" s="209">
        <v>99400</v>
      </c>
      <c r="J3424" s="444">
        <f t="shared" si="56"/>
        <v>6952046</v>
      </c>
      <c r="K3424" s="441" t="s">
        <v>3267</v>
      </c>
    </row>
    <row r="3425" spans="1:242" hidden="1" x14ac:dyDescent="0.25">
      <c r="B3425" s="266">
        <v>1719</v>
      </c>
      <c r="C3425" s="207">
        <v>44513</v>
      </c>
      <c r="D3425" s="206" t="s">
        <v>6515</v>
      </c>
      <c r="E3425" s="206"/>
      <c r="F3425" s="206" t="s">
        <v>4791</v>
      </c>
      <c r="G3425" s="208" t="s">
        <v>5679</v>
      </c>
      <c r="H3425" s="313"/>
      <c r="I3425" s="209">
        <v>13800</v>
      </c>
      <c r="J3425" s="444">
        <f t="shared" si="56"/>
        <v>6938246</v>
      </c>
      <c r="K3425" s="441" t="s">
        <v>3267</v>
      </c>
    </row>
    <row r="3426" spans="1:242" hidden="1" x14ac:dyDescent="0.25">
      <c r="B3426" s="266">
        <v>1720</v>
      </c>
      <c r="C3426" s="207">
        <v>44513</v>
      </c>
      <c r="D3426" s="206" t="s">
        <v>6511</v>
      </c>
      <c r="E3426" s="206"/>
      <c r="F3426" s="206" t="s">
        <v>4792</v>
      </c>
      <c r="G3426" s="208" t="s">
        <v>5679</v>
      </c>
      <c r="H3426" s="313"/>
      <c r="I3426" s="209">
        <v>46700</v>
      </c>
      <c r="J3426" s="444">
        <f t="shared" si="56"/>
        <v>6891546</v>
      </c>
      <c r="K3426" s="441" t="s">
        <v>3267</v>
      </c>
    </row>
    <row r="3427" spans="1:242" hidden="1" x14ac:dyDescent="0.25">
      <c r="B3427" s="266">
        <v>1721</v>
      </c>
      <c r="C3427" s="207">
        <v>44513</v>
      </c>
      <c r="D3427" s="206" t="s">
        <v>6512</v>
      </c>
      <c r="E3427" s="206"/>
      <c r="F3427" s="206" t="s">
        <v>4793</v>
      </c>
      <c r="G3427" s="208" t="s">
        <v>5679</v>
      </c>
      <c r="H3427" s="313"/>
      <c r="I3427" s="209">
        <v>13800</v>
      </c>
      <c r="J3427" s="444">
        <f t="shared" si="56"/>
        <v>6877746</v>
      </c>
      <c r="K3427" s="441" t="s">
        <v>3267</v>
      </c>
    </row>
    <row r="3428" spans="1:242" hidden="1" x14ac:dyDescent="0.25">
      <c r="B3428" s="266">
        <v>1722</v>
      </c>
      <c r="C3428" s="207">
        <v>44513</v>
      </c>
      <c r="D3428" s="206" t="s">
        <v>6513</v>
      </c>
      <c r="E3428" s="206"/>
      <c r="F3428" s="206" t="s">
        <v>4794</v>
      </c>
      <c r="G3428" s="208" t="s">
        <v>5679</v>
      </c>
      <c r="H3428" s="313"/>
      <c r="I3428" s="209">
        <v>167600</v>
      </c>
      <c r="J3428" s="444">
        <f t="shared" si="56"/>
        <v>6710146</v>
      </c>
      <c r="K3428" s="441" t="s">
        <v>3267</v>
      </c>
    </row>
    <row r="3429" spans="1:242" hidden="1" x14ac:dyDescent="0.25">
      <c r="B3429" s="266">
        <v>1723</v>
      </c>
      <c r="C3429" s="207">
        <v>44513</v>
      </c>
      <c r="D3429" s="206" t="s">
        <v>6516</v>
      </c>
      <c r="E3429" s="206"/>
      <c r="F3429" s="206" t="s">
        <v>4795</v>
      </c>
      <c r="G3429" s="208" t="s">
        <v>5679</v>
      </c>
      <c r="H3429" s="313"/>
      <c r="I3429" s="209">
        <v>956000</v>
      </c>
      <c r="J3429" s="444">
        <f t="shared" si="56"/>
        <v>5754146</v>
      </c>
      <c r="K3429" s="441" t="s">
        <v>3267</v>
      </c>
    </row>
    <row r="3430" spans="1:242" hidden="1" x14ac:dyDescent="0.25">
      <c r="B3430" s="266">
        <v>1724</v>
      </c>
      <c r="C3430" s="207">
        <v>44513</v>
      </c>
      <c r="D3430" s="206" t="s">
        <v>6517</v>
      </c>
      <c r="E3430" s="206"/>
      <c r="F3430" s="206" t="s">
        <v>4796</v>
      </c>
      <c r="G3430" s="208" t="s">
        <v>5979</v>
      </c>
      <c r="H3430" s="313"/>
      <c r="I3430" s="209">
        <v>231960</v>
      </c>
      <c r="J3430" s="444">
        <f t="shared" si="56"/>
        <v>5522186</v>
      </c>
      <c r="K3430" s="212" t="s">
        <v>3267</v>
      </c>
    </row>
    <row r="3431" spans="1:242" hidden="1" x14ac:dyDescent="0.25">
      <c r="B3431" s="266">
        <v>1725</v>
      </c>
      <c r="C3431" s="207">
        <v>44513</v>
      </c>
      <c r="D3431" s="206" t="s">
        <v>6518</v>
      </c>
      <c r="E3431" s="206"/>
      <c r="F3431" s="206" t="s">
        <v>4797</v>
      </c>
      <c r="G3431" s="208" t="s">
        <v>6519</v>
      </c>
      <c r="H3431" s="313"/>
      <c r="I3431" s="209">
        <v>1421000</v>
      </c>
      <c r="J3431" s="444">
        <f t="shared" si="56"/>
        <v>4101186</v>
      </c>
      <c r="K3431" s="212" t="s">
        <v>3267</v>
      </c>
    </row>
    <row r="3432" spans="1:242" hidden="1" x14ac:dyDescent="0.25">
      <c r="B3432" s="266">
        <v>1726</v>
      </c>
      <c r="C3432" s="207">
        <v>44513</v>
      </c>
      <c r="D3432" s="206" t="s">
        <v>6520</v>
      </c>
      <c r="E3432" s="206" t="s">
        <v>6523</v>
      </c>
      <c r="F3432" s="206"/>
      <c r="G3432" s="208" t="s">
        <v>5705</v>
      </c>
      <c r="H3432" s="313"/>
      <c r="I3432" s="475">
        <v>1510000</v>
      </c>
      <c r="J3432" s="444">
        <f t="shared" si="56"/>
        <v>2591186</v>
      </c>
      <c r="K3432" s="212" t="s">
        <v>6657</v>
      </c>
    </row>
    <row r="3433" spans="1:242" hidden="1" x14ac:dyDescent="0.25">
      <c r="B3433" s="266">
        <v>1727</v>
      </c>
      <c r="C3433" s="207">
        <v>44513</v>
      </c>
      <c r="D3433" s="206" t="s">
        <v>6521</v>
      </c>
      <c r="E3433" s="206" t="s">
        <v>6524</v>
      </c>
      <c r="F3433" s="206"/>
      <c r="G3433" s="208" t="s">
        <v>1110</v>
      </c>
      <c r="H3433" s="313"/>
      <c r="I3433" s="475">
        <v>192000</v>
      </c>
      <c r="J3433" s="444">
        <f t="shared" si="56"/>
        <v>2399186</v>
      </c>
      <c r="K3433" s="212" t="s">
        <v>6536</v>
      </c>
    </row>
    <row r="3434" spans="1:242" hidden="1" x14ac:dyDescent="0.25">
      <c r="B3434" s="266">
        <v>1728</v>
      </c>
      <c r="C3434" s="207">
        <v>44513</v>
      </c>
      <c r="D3434" s="206" t="s">
        <v>6522</v>
      </c>
      <c r="E3434" s="206"/>
      <c r="F3434" s="206" t="s">
        <v>4798</v>
      </c>
      <c r="G3434" s="208" t="s">
        <v>2991</v>
      </c>
      <c r="H3434" s="313"/>
      <c r="I3434" s="209">
        <v>350000</v>
      </c>
      <c r="J3434" s="444">
        <f t="shared" si="56"/>
        <v>2049186</v>
      </c>
      <c r="K3434" s="212" t="s">
        <v>3267</v>
      </c>
    </row>
    <row r="3435" spans="1:242" s="566" customFormat="1" hidden="1" x14ac:dyDescent="0.25">
      <c r="A3435" s="488"/>
      <c r="B3435" s="266">
        <v>1729</v>
      </c>
      <c r="C3435" s="428">
        <v>44515</v>
      </c>
      <c r="D3435" s="429" t="s">
        <v>6525</v>
      </c>
      <c r="E3435" s="429"/>
      <c r="F3435" s="429"/>
      <c r="G3435" s="430"/>
      <c r="H3435" s="577">
        <v>17648814</v>
      </c>
      <c r="I3435" s="581"/>
      <c r="J3435" s="444">
        <f t="shared" si="56"/>
        <v>19698000</v>
      </c>
      <c r="K3435" s="446" t="s">
        <v>3695</v>
      </c>
      <c r="L3435" s="530"/>
      <c r="M3435" s="488"/>
      <c r="N3435" s="530"/>
      <c r="O3435" s="530"/>
      <c r="P3435" s="530"/>
      <c r="Q3435" s="530"/>
      <c r="R3435" s="530"/>
      <c r="S3435" s="530"/>
      <c r="T3435" s="530"/>
      <c r="U3435" s="530"/>
      <c r="V3435" s="530"/>
      <c r="W3435" s="530"/>
      <c r="X3435" s="530"/>
      <c r="Y3435" s="530"/>
      <c r="Z3435" s="530"/>
      <c r="AA3435" s="530"/>
      <c r="AB3435" s="530"/>
      <c r="AC3435" s="530"/>
      <c r="AD3435" s="530"/>
      <c r="AE3435" s="530"/>
      <c r="AF3435" s="530"/>
      <c r="AG3435" s="530"/>
      <c r="AH3435" s="530"/>
      <c r="AI3435" s="530"/>
      <c r="AJ3435" s="488"/>
      <c r="AK3435" s="488"/>
      <c r="AL3435" s="488"/>
      <c r="AM3435" s="488"/>
      <c r="AN3435" s="488"/>
      <c r="AO3435" s="488"/>
      <c r="AP3435" s="488"/>
      <c r="AQ3435" s="488"/>
      <c r="AR3435" s="488"/>
      <c r="AS3435" s="488"/>
      <c r="AT3435" s="488"/>
      <c r="AU3435" s="488"/>
      <c r="AV3435" s="488"/>
      <c r="AW3435" s="488"/>
      <c r="AX3435" s="488"/>
      <c r="AY3435" s="488"/>
      <c r="AZ3435" s="488"/>
      <c r="BA3435" s="488"/>
      <c r="BB3435" s="488"/>
      <c r="BC3435" s="488"/>
      <c r="BD3435" s="488"/>
      <c r="BE3435" s="488"/>
      <c r="BF3435" s="488"/>
      <c r="BG3435" s="488"/>
      <c r="BH3435" s="488"/>
      <c r="BI3435" s="488"/>
      <c r="BJ3435" s="488"/>
      <c r="BK3435" s="488"/>
      <c r="BL3435" s="488"/>
      <c r="BM3435" s="488"/>
      <c r="BN3435" s="488"/>
      <c r="BO3435" s="488"/>
      <c r="BP3435" s="488"/>
      <c r="BQ3435" s="488"/>
      <c r="BR3435" s="488"/>
      <c r="BS3435" s="488"/>
      <c r="BT3435" s="488"/>
      <c r="BU3435" s="488"/>
      <c r="BV3435" s="488"/>
      <c r="BW3435" s="488"/>
      <c r="BX3435" s="488"/>
      <c r="BY3435" s="488"/>
      <c r="BZ3435" s="488"/>
      <c r="CA3435" s="488"/>
      <c r="CB3435" s="488"/>
      <c r="CC3435" s="488"/>
      <c r="CD3435" s="488"/>
      <c r="CE3435" s="488"/>
      <c r="CF3435" s="488"/>
      <c r="CG3435" s="488"/>
      <c r="CH3435" s="488"/>
      <c r="CI3435" s="488"/>
      <c r="CJ3435" s="488"/>
      <c r="CK3435" s="488"/>
      <c r="CL3435" s="488"/>
      <c r="CM3435" s="488"/>
      <c r="CN3435" s="488"/>
      <c r="CO3435" s="488"/>
      <c r="CP3435" s="488"/>
      <c r="CQ3435" s="488"/>
      <c r="CR3435" s="488"/>
      <c r="CS3435" s="488"/>
      <c r="CT3435" s="488"/>
      <c r="CU3435" s="488"/>
      <c r="CV3435" s="488"/>
      <c r="CW3435" s="488"/>
      <c r="CX3435" s="488"/>
      <c r="CY3435" s="488"/>
      <c r="CZ3435" s="488"/>
      <c r="DA3435" s="488"/>
      <c r="DB3435" s="488"/>
      <c r="DC3435" s="488"/>
      <c r="DD3435" s="488"/>
      <c r="DE3435" s="488"/>
      <c r="DF3435" s="488"/>
      <c r="DG3435" s="488"/>
      <c r="DH3435" s="488"/>
      <c r="DI3435" s="488"/>
      <c r="DJ3435" s="488"/>
      <c r="DK3435" s="488"/>
      <c r="DL3435" s="488"/>
      <c r="DM3435" s="488"/>
      <c r="DN3435" s="488"/>
      <c r="DO3435" s="488"/>
      <c r="DP3435" s="488"/>
      <c r="DQ3435" s="488"/>
      <c r="DR3435" s="488"/>
      <c r="DS3435" s="488"/>
      <c r="DT3435" s="488"/>
      <c r="DU3435" s="488"/>
      <c r="DV3435" s="488"/>
      <c r="DW3435" s="488"/>
      <c r="DX3435" s="488"/>
      <c r="DY3435" s="488"/>
      <c r="DZ3435" s="488"/>
      <c r="EA3435" s="488"/>
      <c r="EB3435" s="488"/>
      <c r="EC3435" s="488"/>
      <c r="ED3435" s="488"/>
      <c r="EE3435" s="488"/>
      <c r="EF3435" s="488"/>
      <c r="EG3435" s="488"/>
      <c r="EH3435" s="488"/>
      <c r="EI3435" s="488"/>
      <c r="EJ3435" s="488"/>
      <c r="EK3435" s="488"/>
      <c r="EL3435" s="488"/>
      <c r="EM3435" s="488"/>
      <c r="EN3435" s="488"/>
      <c r="EO3435" s="488"/>
      <c r="EP3435" s="488"/>
      <c r="EQ3435" s="488"/>
      <c r="ER3435" s="488"/>
      <c r="ES3435" s="488"/>
      <c r="ET3435" s="488"/>
      <c r="EU3435" s="488"/>
      <c r="EV3435" s="488"/>
      <c r="EW3435" s="488"/>
      <c r="EX3435" s="488"/>
      <c r="EY3435" s="488"/>
      <c r="EZ3435" s="488"/>
      <c r="FA3435" s="488"/>
      <c r="FB3435" s="488"/>
      <c r="FC3435" s="488"/>
      <c r="FD3435" s="488"/>
      <c r="FE3435" s="488"/>
      <c r="FF3435" s="488"/>
      <c r="FG3435" s="488"/>
      <c r="FH3435" s="488"/>
      <c r="FI3435" s="488"/>
      <c r="FJ3435" s="488"/>
      <c r="FK3435" s="488"/>
      <c r="FL3435" s="488"/>
      <c r="FM3435" s="488"/>
      <c r="FN3435" s="488"/>
      <c r="FO3435" s="488"/>
      <c r="FP3435" s="488"/>
      <c r="FQ3435" s="488"/>
      <c r="FR3435" s="488"/>
      <c r="FS3435" s="488"/>
      <c r="FT3435" s="488"/>
      <c r="FU3435" s="488"/>
      <c r="FV3435" s="488"/>
      <c r="FW3435" s="488"/>
      <c r="FX3435" s="488"/>
      <c r="FY3435" s="488"/>
      <c r="FZ3435" s="488"/>
      <c r="GA3435" s="488"/>
      <c r="GB3435" s="488"/>
      <c r="GC3435" s="488"/>
      <c r="GD3435" s="488"/>
      <c r="GE3435" s="488"/>
      <c r="GF3435" s="488"/>
      <c r="GG3435" s="488"/>
      <c r="GH3435" s="488"/>
      <c r="GI3435" s="488"/>
      <c r="GJ3435" s="488"/>
      <c r="GK3435" s="488"/>
      <c r="GL3435" s="488"/>
      <c r="GM3435" s="488"/>
      <c r="GN3435" s="488"/>
      <c r="GO3435" s="488"/>
      <c r="GP3435" s="488"/>
      <c r="GQ3435" s="488"/>
      <c r="GR3435" s="488"/>
      <c r="GS3435" s="488"/>
      <c r="GT3435" s="488"/>
      <c r="GU3435" s="488"/>
      <c r="GV3435" s="488"/>
      <c r="GW3435" s="488"/>
      <c r="GX3435" s="488"/>
      <c r="GY3435" s="488"/>
      <c r="GZ3435" s="488"/>
      <c r="HA3435" s="488"/>
      <c r="HB3435" s="488"/>
      <c r="HC3435" s="488"/>
      <c r="HD3435" s="488"/>
      <c r="HE3435" s="488"/>
      <c r="HF3435" s="488"/>
      <c r="HG3435" s="488"/>
      <c r="HH3435" s="488"/>
      <c r="HI3435" s="488"/>
      <c r="HJ3435" s="488"/>
      <c r="HK3435" s="488"/>
      <c r="HL3435" s="488"/>
      <c r="HM3435" s="488"/>
      <c r="HN3435" s="488"/>
      <c r="HO3435" s="488"/>
      <c r="HP3435" s="488"/>
      <c r="HQ3435" s="488"/>
      <c r="HR3435" s="488"/>
      <c r="HS3435" s="488"/>
      <c r="HT3435" s="488"/>
      <c r="HU3435" s="488"/>
      <c r="HV3435" s="488"/>
      <c r="HW3435" s="488"/>
      <c r="HX3435" s="488"/>
      <c r="HY3435" s="488"/>
      <c r="HZ3435" s="488"/>
      <c r="IA3435" s="488"/>
      <c r="IB3435" s="488"/>
      <c r="IC3435" s="488"/>
      <c r="ID3435" s="488"/>
      <c r="IE3435" s="488"/>
      <c r="IF3435" s="488"/>
      <c r="IG3435" s="488"/>
      <c r="IH3435" s="488"/>
    </row>
    <row r="3436" spans="1:242" hidden="1" x14ac:dyDescent="0.25">
      <c r="B3436" s="266">
        <v>1730</v>
      </c>
      <c r="C3436" s="207">
        <v>44515</v>
      </c>
      <c r="D3436" s="206" t="s">
        <v>6559</v>
      </c>
      <c r="E3436" s="206" t="s">
        <v>6560</v>
      </c>
      <c r="F3436" s="206"/>
      <c r="G3436" s="208" t="s">
        <v>1611</v>
      </c>
      <c r="H3436" s="313"/>
      <c r="I3436" s="475">
        <v>1215000</v>
      </c>
      <c r="J3436" s="444">
        <f t="shared" si="56"/>
        <v>18483000</v>
      </c>
      <c r="K3436" s="212" t="s">
        <v>6582</v>
      </c>
    </row>
    <row r="3437" spans="1:242" hidden="1" x14ac:dyDescent="0.25">
      <c r="B3437" s="266">
        <v>1731</v>
      </c>
      <c r="C3437" s="207">
        <v>44515</v>
      </c>
      <c r="D3437" s="206" t="s">
        <v>6526</v>
      </c>
      <c r="E3437" s="206"/>
      <c r="F3437" s="206" t="s">
        <v>4799</v>
      </c>
      <c r="G3437" s="208" t="s">
        <v>1611</v>
      </c>
      <c r="H3437" s="313"/>
      <c r="I3437" s="209">
        <v>66000</v>
      </c>
      <c r="J3437" s="444">
        <f t="shared" si="56"/>
        <v>18417000</v>
      </c>
      <c r="K3437" s="212" t="s">
        <v>3267</v>
      </c>
    </row>
    <row r="3438" spans="1:242" hidden="1" x14ac:dyDescent="0.25">
      <c r="B3438" s="266">
        <v>1732</v>
      </c>
      <c r="C3438" s="207">
        <v>44515</v>
      </c>
      <c r="D3438" s="206" t="s">
        <v>6527</v>
      </c>
      <c r="E3438" s="206"/>
      <c r="F3438" s="206" t="s">
        <v>4800</v>
      </c>
      <c r="G3438" s="208" t="s">
        <v>1611</v>
      </c>
      <c r="H3438" s="313"/>
      <c r="I3438" s="209">
        <v>224000</v>
      </c>
      <c r="J3438" s="444">
        <f t="shared" si="56"/>
        <v>18193000</v>
      </c>
      <c r="K3438" s="212" t="s">
        <v>3267</v>
      </c>
    </row>
    <row r="3439" spans="1:242" hidden="1" x14ac:dyDescent="0.25">
      <c r="B3439" s="266">
        <v>1733</v>
      </c>
      <c r="C3439" s="207">
        <v>44515</v>
      </c>
      <c r="D3439" s="206" t="s">
        <v>6528</v>
      </c>
      <c r="E3439" s="206"/>
      <c r="F3439" s="206" t="s">
        <v>4801</v>
      </c>
      <c r="G3439" s="208" t="s">
        <v>2320</v>
      </c>
      <c r="H3439" s="313"/>
      <c r="I3439" s="209">
        <v>971072</v>
      </c>
      <c r="J3439" s="444">
        <f t="shared" si="56"/>
        <v>17221928</v>
      </c>
      <c r="K3439" s="212" t="s">
        <v>3267</v>
      </c>
    </row>
    <row r="3440" spans="1:242" hidden="1" x14ac:dyDescent="0.25">
      <c r="B3440" s="266">
        <v>1734</v>
      </c>
      <c r="C3440" s="207">
        <v>44515</v>
      </c>
      <c r="D3440" s="206" t="s">
        <v>6529</v>
      </c>
      <c r="E3440" s="206"/>
      <c r="F3440" s="206" t="s">
        <v>4802</v>
      </c>
      <c r="G3440" s="208" t="s">
        <v>532</v>
      </c>
      <c r="H3440" s="313"/>
      <c r="I3440" s="209">
        <v>780013</v>
      </c>
      <c r="J3440" s="444">
        <f t="shared" si="56"/>
        <v>16441915</v>
      </c>
      <c r="K3440" s="212" t="s">
        <v>3267</v>
      </c>
    </row>
    <row r="3441" spans="2:11" s="511" customFormat="1" hidden="1" x14ac:dyDescent="0.25">
      <c r="B3441" s="266">
        <v>1735</v>
      </c>
      <c r="C3441" s="207">
        <v>44515</v>
      </c>
      <c r="D3441" s="206" t="s">
        <v>6558</v>
      </c>
      <c r="E3441" s="206" t="s">
        <v>6561</v>
      </c>
      <c r="F3441" s="206"/>
      <c r="G3441" s="208" t="s">
        <v>532</v>
      </c>
      <c r="H3441" s="313"/>
      <c r="I3441" s="475">
        <v>1000000</v>
      </c>
      <c r="J3441" s="444">
        <f t="shared" si="56"/>
        <v>15441915</v>
      </c>
      <c r="K3441" s="212" t="s">
        <v>6567</v>
      </c>
    </row>
    <row r="3442" spans="2:11" s="511" customFormat="1" hidden="1" x14ac:dyDescent="0.25">
      <c r="B3442" s="266">
        <v>1736</v>
      </c>
      <c r="C3442" s="207">
        <v>44516</v>
      </c>
      <c r="D3442" s="206" t="s">
        <v>6530</v>
      </c>
      <c r="E3442" s="206"/>
      <c r="F3442" s="206" t="s">
        <v>4803</v>
      </c>
      <c r="G3442" s="208" t="s">
        <v>6531</v>
      </c>
      <c r="H3442" s="313"/>
      <c r="I3442" s="209">
        <v>900000</v>
      </c>
      <c r="J3442" s="444">
        <f t="shared" si="56"/>
        <v>14541915</v>
      </c>
      <c r="K3442" s="212" t="s">
        <v>3267</v>
      </c>
    </row>
    <row r="3443" spans="2:11" s="511" customFormat="1" hidden="1" x14ac:dyDescent="0.25">
      <c r="B3443" s="266">
        <v>1737</v>
      </c>
      <c r="C3443" s="207">
        <v>44516</v>
      </c>
      <c r="D3443" s="206" t="s">
        <v>6534</v>
      </c>
      <c r="E3443" s="206"/>
      <c r="F3443" s="206"/>
      <c r="G3443" s="208" t="s">
        <v>1611</v>
      </c>
      <c r="H3443" s="313">
        <v>1270000</v>
      </c>
      <c r="I3443" s="209"/>
      <c r="J3443" s="444">
        <f t="shared" si="56"/>
        <v>15811915</v>
      </c>
      <c r="K3443" s="212" t="s">
        <v>6533</v>
      </c>
    </row>
    <row r="3444" spans="2:11" s="511" customFormat="1" hidden="1" x14ac:dyDescent="0.25">
      <c r="B3444" s="266">
        <v>1738</v>
      </c>
      <c r="C3444" s="207">
        <v>44516</v>
      </c>
      <c r="D3444" s="206" t="s">
        <v>6535</v>
      </c>
      <c r="E3444" s="206"/>
      <c r="F3444" s="206" t="s">
        <v>4841</v>
      </c>
      <c r="G3444" s="208" t="s">
        <v>1611</v>
      </c>
      <c r="H3444" s="313"/>
      <c r="I3444" s="209">
        <v>1064000</v>
      </c>
      <c r="J3444" s="444">
        <f t="shared" si="56"/>
        <v>14747915</v>
      </c>
      <c r="K3444" s="212" t="s">
        <v>3267</v>
      </c>
    </row>
    <row r="3445" spans="2:11" s="511" customFormat="1" hidden="1" x14ac:dyDescent="0.25">
      <c r="B3445" s="266">
        <v>1739</v>
      </c>
      <c r="C3445" s="207">
        <v>44516</v>
      </c>
      <c r="D3445" s="206" t="s">
        <v>6538</v>
      </c>
      <c r="E3445" s="206"/>
      <c r="F3445" s="206"/>
      <c r="G3445" s="208" t="s">
        <v>1110</v>
      </c>
      <c r="H3445" s="313">
        <v>192000</v>
      </c>
      <c r="I3445" s="209"/>
      <c r="J3445" s="444">
        <f t="shared" si="56"/>
        <v>14939915</v>
      </c>
      <c r="K3445" s="212" t="s">
        <v>6537</v>
      </c>
    </row>
    <row r="3446" spans="2:11" s="511" customFormat="1" hidden="1" x14ac:dyDescent="0.25">
      <c r="B3446" s="266">
        <v>1740</v>
      </c>
      <c r="C3446" s="207">
        <v>44516</v>
      </c>
      <c r="D3446" s="206" t="s">
        <v>4248</v>
      </c>
      <c r="E3446" s="206"/>
      <c r="F3446" s="206" t="s">
        <v>4842</v>
      </c>
      <c r="G3446" s="208" t="s">
        <v>1110</v>
      </c>
      <c r="H3446" s="313"/>
      <c r="I3446" s="209">
        <v>183000</v>
      </c>
      <c r="J3446" s="444">
        <f t="shared" si="56"/>
        <v>14756915</v>
      </c>
      <c r="K3446" s="212" t="s">
        <v>3267</v>
      </c>
    </row>
    <row r="3447" spans="2:11" s="511" customFormat="1" hidden="1" x14ac:dyDescent="0.25">
      <c r="B3447" s="266">
        <v>1741</v>
      </c>
      <c r="C3447" s="207">
        <v>44516</v>
      </c>
      <c r="D3447" s="206" t="s">
        <v>6539</v>
      </c>
      <c r="E3447" s="206"/>
      <c r="F3447" s="206" t="s">
        <v>4843</v>
      </c>
      <c r="G3447" s="208" t="s">
        <v>5936</v>
      </c>
      <c r="H3447" s="313"/>
      <c r="I3447" s="209">
        <v>700000</v>
      </c>
      <c r="J3447" s="444">
        <f t="shared" si="56"/>
        <v>14056915</v>
      </c>
      <c r="K3447" s="212" t="s">
        <v>3267</v>
      </c>
    </row>
    <row r="3448" spans="2:11" s="511" customFormat="1" hidden="1" x14ac:dyDescent="0.25">
      <c r="B3448" s="266">
        <v>1742</v>
      </c>
      <c r="C3448" s="207">
        <v>44516</v>
      </c>
      <c r="D3448" s="206" t="s">
        <v>6540</v>
      </c>
      <c r="E3448" s="206"/>
      <c r="F3448" s="206" t="s">
        <v>4844</v>
      </c>
      <c r="G3448" s="208" t="s">
        <v>560</v>
      </c>
      <c r="H3448" s="313"/>
      <c r="I3448" s="209">
        <v>245000</v>
      </c>
      <c r="J3448" s="444">
        <f t="shared" si="56"/>
        <v>13811915</v>
      </c>
      <c r="K3448" s="212" t="s">
        <v>3267</v>
      </c>
    </row>
    <row r="3449" spans="2:11" s="511" customFormat="1" hidden="1" x14ac:dyDescent="0.25">
      <c r="B3449" s="266">
        <v>1743</v>
      </c>
      <c r="C3449" s="207">
        <v>44516</v>
      </c>
      <c r="D3449" s="206" t="s">
        <v>6557</v>
      </c>
      <c r="E3449" s="206" t="s">
        <v>6562</v>
      </c>
      <c r="F3449" s="206"/>
      <c r="G3449" s="208" t="s">
        <v>4804</v>
      </c>
      <c r="H3449" s="313"/>
      <c r="I3449" s="475">
        <v>1920000</v>
      </c>
      <c r="J3449" s="444">
        <f t="shared" si="56"/>
        <v>11891915</v>
      </c>
      <c r="K3449" s="212" t="s">
        <v>6579</v>
      </c>
    </row>
    <row r="3450" spans="2:11" s="511" customFormat="1" hidden="1" x14ac:dyDescent="0.25">
      <c r="B3450" s="266">
        <v>1744</v>
      </c>
      <c r="C3450" s="207">
        <v>44519</v>
      </c>
      <c r="D3450" s="206" t="s">
        <v>6541</v>
      </c>
      <c r="E3450" s="206"/>
      <c r="F3450" s="206" t="s">
        <v>4845</v>
      </c>
      <c r="G3450" s="208" t="s">
        <v>420</v>
      </c>
      <c r="H3450" s="313"/>
      <c r="I3450" s="209">
        <v>407000</v>
      </c>
      <c r="J3450" s="444">
        <f t="shared" si="56"/>
        <v>11484915</v>
      </c>
      <c r="K3450" s="212" t="s">
        <v>3267</v>
      </c>
    </row>
    <row r="3451" spans="2:11" s="511" customFormat="1" hidden="1" x14ac:dyDescent="0.25">
      <c r="B3451" s="266">
        <v>1745</v>
      </c>
      <c r="C3451" s="207">
        <v>44519</v>
      </c>
      <c r="D3451" s="206" t="s">
        <v>6542</v>
      </c>
      <c r="E3451" s="206"/>
      <c r="F3451" s="206" t="s">
        <v>4846</v>
      </c>
      <c r="G3451" s="208" t="s">
        <v>6396</v>
      </c>
      <c r="H3451" s="313"/>
      <c r="I3451" s="209">
        <v>1668000</v>
      </c>
      <c r="J3451" s="444">
        <f t="shared" si="56"/>
        <v>9816915</v>
      </c>
      <c r="K3451" s="212" t="s">
        <v>3267</v>
      </c>
    </row>
    <row r="3452" spans="2:11" s="511" customFormat="1" hidden="1" x14ac:dyDescent="0.25">
      <c r="B3452" s="266">
        <v>1746</v>
      </c>
      <c r="C3452" s="207">
        <v>44520</v>
      </c>
      <c r="D3452" s="206" t="s">
        <v>6543</v>
      </c>
      <c r="E3452" s="206"/>
      <c r="F3452" s="206" t="s">
        <v>4847</v>
      </c>
      <c r="G3452" s="208" t="s">
        <v>4805</v>
      </c>
      <c r="H3452" s="313"/>
      <c r="I3452" s="209">
        <v>1553800</v>
      </c>
      <c r="J3452" s="444">
        <f t="shared" si="56"/>
        <v>8263115</v>
      </c>
      <c r="K3452" s="212" t="s">
        <v>3267</v>
      </c>
    </row>
    <row r="3453" spans="2:11" s="511" customFormat="1" hidden="1" x14ac:dyDescent="0.25">
      <c r="B3453" s="266">
        <v>1747</v>
      </c>
      <c r="C3453" s="207">
        <v>44520</v>
      </c>
      <c r="D3453" s="206" t="s">
        <v>6544</v>
      </c>
      <c r="E3453" s="206"/>
      <c r="F3453" s="206" t="s">
        <v>4848</v>
      </c>
      <c r="G3453" s="208" t="s">
        <v>5679</v>
      </c>
      <c r="H3453" s="313"/>
      <c r="I3453" s="209">
        <v>220000</v>
      </c>
      <c r="J3453" s="444">
        <f t="shared" si="56"/>
        <v>8043115</v>
      </c>
      <c r="K3453" s="212" t="s">
        <v>3267</v>
      </c>
    </row>
    <row r="3454" spans="2:11" s="511" customFormat="1" hidden="1" x14ac:dyDescent="0.25">
      <c r="B3454" s="266">
        <v>1748</v>
      </c>
      <c r="C3454" s="207">
        <v>44520</v>
      </c>
      <c r="D3454" s="206" t="s">
        <v>6545</v>
      </c>
      <c r="E3454" s="206"/>
      <c r="F3454" s="206" t="s">
        <v>4849</v>
      </c>
      <c r="G3454" s="208" t="s">
        <v>5679</v>
      </c>
      <c r="H3454" s="313"/>
      <c r="I3454" s="209">
        <v>38000</v>
      </c>
      <c r="J3454" s="444">
        <f t="shared" si="56"/>
        <v>8005115</v>
      </c>
      <c r="K3454" s="212" t="s">
        <v>3267</v>
      </c>
    </row>
    <row r="3455" spans="2:11" s="511" customFormat="1" hidden="1" x14ac:dyDescent="0.25">
      <c r="B3455" s="266">
        <v>1749</v>
      </c>
      <c r="C3455" s="207">
        <v>44520</v>
      </c>
      <c r="D3455" s="206" t="s">
        <v>6546</v>
      </c>
      <c r="E3455" s="206"/>
      <c r="F3455" s="206" t="s">
        <v>4851</v>
      </c>
      <c r="G3455" s="208" t="s">
        <v>5679</v>
      </c>
      <c r="H3455" s="313"/>
      <c r="I3455" s="209">
        <v>46652</v>
      </c>
      <c r="J3455" s="444">
        <f t="shared" si="56"/>
        <v>7958463</v>
      </c>
      <c r="K3455" s="212" t="s">
        <v>3267</v>
      </c>
    </row>
    <row r="3456" spans="2:11" s="511" customFormat="1" hidden="1" x14ac:dyDescent="0.25">
      <c r="B3456" s="266">
        <v>1750</v>
      </c>
      <c r="C3456" s="207">
        <v>44520</v>
      </c>
      <c r="D3456" s="206" t="s">
        <v>6547</v>
      </c>
      <c r="E3456" s="206"/>
      <c r="F3456" s="206" t="s">
        <v>4852</v>
      </c>
      <c r="G3456" s="208" t="s">
        <v>5679</v>
      </c>
      <c r="H3456" s="313"/>
      <c r="I3456" s="209">
        <v>29800</v>
      </c>
      <c r="J3456" s="444">
        <f t="shared" si="56"/>
        <v>7928663</v>
      </c>
      <c r="K3456" s="212" t="s">
        <v>3267</v>
      </c>
    </row>
    <row r="3457" spans="1:242" hidden="1" x14ac:dyDescent="0.25">
      <c r="B3457" s="266">
        <v>1751</v>
      </c>
      <c r="C3457" s="207">
        <v>44520</v>
      </c>
      <c r="D3457" s="206" t="s">
        <v>6548</v>
      </c>
      <c r="E3457" s="206"/>
      <c r="F3457" s="206" t="s">
        <v>4853</v>
      </c>
      <c r="G3457" s="208" t="s">
        <v>5679</v>
      </c>
      <c r="H3457" s="313"/>
      <c r="I3457" s="209">
        <v>98700</v>
      </c>
      <c r="J3457" s="444">
        <f t="shared" si="56"/>
        <v>7829963</v>
      </c>
      <c r="K3457" s="212" t="s">
        <v>3267</v>
      </c>
    </row>
    <row r="3458" spans="1:242" hidden="1" x14ac:dyDescent="0.25">
      <c r="B3458" s="266">
        <v>1752</v>
      </c>
      <c r="C3458" s="207">
        <v>44520</v>
      </c>
      <c r="D3458" s="206" t="s">
        <v>6549</v>
      </c>
      <c r="E3458" s="206"/>
      <c r="F3458" s="206" t="s">
        <v>4854</v>
      </c>
      <c r="G3458" s="208" t="s">
        <v>5679</v>
      </c>
      <c r="H3458" s="313"/>
      <c r="I3458" s="209">
        <v>75600</v>
      </c>
      <c r="J3458" s="444">
        <f t="shared" si="56"/>
        <v>7754363</v>
      </c>
      <c r="K3458" s="212" t="s">
        <v>3267</v>
      </c>
    </row>
    <row r="3459" spans="1:242" hidden="1" x14ac:dyDescent="0.25">
      <c r="B3459" s="266">
        <v>1753</v>
      </c>
      <c r="C3459" s="207">
        <v>44520</v>
      </c>
      <c r="D3459" s="206" t="s">
        <v>6550</v>
      </c>
      <c r="E3459" s="206"/>
      <c r="F3459" s="206" t="s">
        <v>4855</v>
      </c>
      <c r="G3459" s="208" t="s">
        <v>5679</v>
      </c>
      <c r="H3459" s="313"/>
      <c r="I3459" s="209">
        <v>5800</v>
      </c>
      <c r="J3459" s="444">
        <f t="shared" si="56"/>
        <v>7748563</v>
      </c>
      <c r="K3459" s="212" t="s">
        <v>3267</v>
      </c>
    </row>
    <row r="3460" spans="1:242" hidden="1" x14ac:dyDescent="0.25">
      <c r="B3460" s="266">
        <v>1754</v>
      </c>
      <c r="C3460" s="207">
        <v>44520</v>
      </c>
      <c r="D3460" s="206" t="s">
        <v>6551</v>
      </c>
      <c r="E3460" s="206"/>
      <c r="F3460" s="206" t="s">
        <v>4856</v>
      </c>
      <c r="G3460" s="208" t="s">
        <v>5679</v>
      </c>
      <c r="H3460" s="313"/>
      <c r="I3460" s="209">
        <v>81600</v>
      </c>
      <c r="J3460" s="444">
        <f t="shared" si="56"/>
        <v>7666963</v>
      </c>
      <c r="K3460" s="212" t="s">
        <v>3267</v>
      </c>
    </row>
    <row r="3461" spans="1:242" hidden="1" x14ac:dyDescent="0.25">
      <c r="B3461" s="266">
        <v>1755</v>
      </c>
      <c r="C3461" s="207">
        <v>44520</v>
      </c>
      <c r="D3461" s="206" t="s">
        <v>6552</v>
      </c>
      <c r="E3461" s="206"/>
      <c r="F3461" s="206" t="s">
        <v>4857</v>
      </c>
      <c r="G3461" s="208" t="s">
        <v>5679</v>
      </c>
      <c r="H3461" s="313"/>
      <c r="I3461" s="209">
        <v>616500</v>
      </c>
      <c r="J3461" s="444">
        <f t="shared" si="56"/>
        <v>7050463</v>
      </c>
      <c r="K3461" s="212" t="s">
        <v>3267</v>
      </c>
    </row>
    <row r="3462" spans="1:242" hidden="1" x14ac:dyDescent="0.25">
      <c r="B3462" s="266">
        <v>1756</v>
      </c>
      <c r="C3462" s="207">
        <v>44520</v>
      </c>
      <c r="D3462" s="206" t="s">
        <v>6553</v>
      </c>
      <c r="E3462" s="206"/>
      <c r="F3462" s="206"/>
      <c r="G3462" s="208" t="s">
        <v>5705</v>
      </c>
      <c r="H3462" s="313">
        <v>2330000</v>
      </c>
      <c r="I3462" s="209"/>
      <c r="J3462" s="444">
        <f t="shared" si="56"/>
        <v>9380463</v>
      </c>
      <c r="K3462" s="212" t="s">
        <v>6564</v>
      </c>
    </row>
    <row r="3463" spans="1:242" hidden="1" x14ac:dyDescent="0.25">
      <c r="B3463" s="266">
        <v>1757</v>
      </c>
      <c r="C3463" s="207">
        <v>44520</v>
      </c>
      <c r="D3463" s="206" t="s">
        <v>6555</v>
      </c>
      <c r="E3463" s="206"/>
      <c r="F3463" s="206" t="s">
        <v>4858</v>
      </c>
      <c r="G3463" s="208" t="s">
        <v>5705</v>
      </c>
      <c r="H3463" s="313"/>
      <c r="I3463" s="209">
        <v>2330000</v>
      </c>
      <c r="J3463" s="444">
        <f t="shared" si="56"/>
        <v>7050463</v>
      </c>
      <c r="K3463" s="441" t="s">
        <v>3267</v>
      </c>
    </row>
    <row r="3464" spans="1:242" hidden="1" x14ac:dyDescent="0.25">
      <c r="B3464" s="266">
        <v>1758</v>
      </c>
      <c r="C3464" s="207">
        <v>44520</v>
      </c>
      <c r="D3464" s="206" t="s">
        <v>6556</v>
      </c>
      <c r="E3464" s="206" t="s">
        <v>6563</v>
      </c>
      <c r="F3464" s="206"/>
      <c r="G3464" s="208" t="s">
        <v>5705</v>
      </c>
      <c r="H3464" s="313"/>
      <c r="I3464" s="475">
        <v>1050000</v>
      </c>
      <c r="J3464" s="444">
        <f t="shared" si="56"/>
        <v>6000463</v>
      </c>
      <c r="K3464" s="441" t="s">
        <v>6660</v>
      </c>
    </row>
    <row r="3465" spans="1:242" s="566" customFormat="1" hidden="1" x14ac:dyDescent="0.25">
      <c r="A3465" s="488"/>
      <c r="B3465" s="266">
        <v>1759</v>
      </c>
      <c r="C3465" s="428">
        <v>44522</v>
      </c>
      <c r="D3465" s="429" t="s">
        <v>6565</v>
      </c>
      <c r="E3465" s="429"/>
      <c r="F3465" s="429"/>
      <c r="G3465" s="430"/>
      <c r="H3465" s="577">
        <v>12304537</v>
      </c>
      <c r="I3465" s="581"/>
      <c r="J3465" s="444">
        <f t="shared" si="56"/>
        <v>18305000</v>
      </c>
      <c r="K3465" s="485" t="s">
        <v>3695</v>
      </c>
      <c r="L3465" s="530"/>
      <c r="M3465" s="488"/>
      <c r="N3465" s="530"/>
      <c r="O3465" s="530"/>
      <c r="P3465" s="530"/>
      <c r="Q3465" s="530"/>
      <c r="R3465" s="530"/>
      <c r="S3465" s="530"/>
      <c r="T3465" s="530"/>
      <c r="U3465" s="530"/>
      <c r="V3465" s="530"/>
      <c r="W3465" s="530"/>
      <c r="X3465" s="530"/>
      <c r="Y3465" s="530"/>
      <c r="Z3465" s="530"/>
      <c r="AA3465" s="530"/>
      <c r="AB3465" s="530"/>
      <c r="AC3465" s="530"/>
      <c r="AD3465" s="530"/>
      <c r="AE3465" s="530"/>
      <c r="AF3465" s="530"/>
      <c r="AG3465" s="530"/>
      <c r="AH3465" s="530"/>
      <c r="AI3465" s="530"/>
      <c r="AJ3465" s="488"/>
      <c r="AK3465" s="488"/>
      <c r="AL3465" s="488"/>
      <c r="AM3465" s="488"/>
      <c r="AN3465" s="488"/>
      <c r="AO3465" s="488"/>
      <c r="AP3465" s="488"/>
      <c r="AQ3465" s="488"/>
      <c r="AR3465" s="488"/>
      <c r="AS3465" s="488"/>
      <c r="AT3465" s="488"/>
      <c r="AU3465" s="488"/>
      <c r="AV3465" s="488"/>
      <c r="AW3465" s="488"/>
      <c r="AX3465" s="488"/>
      <c r="AY3465" s="488"/>
      <c r="AZ3465" s="488"/>
      <c r="BA3465" s="488"/>
      <c r="BB3465" s="488"/>
      <c r="BC3465" s="488"/>
      <c r="BD3465" s="488"/>
      <c r="BE3465" s="488"/>
      <c r="BF3465" s="488"/>
      <c r="BG3465" s="488"/>
      <c r="BH3465" s="488"/>
      <c r="BI3465" s="488"/>
      <c r="BJ3465" s="488"/>
      <c r="BK3465" s="488"/>
      <c r="BL3465" s="488"/>
      <c r="BM3465" s="488"/>
      <c r="BN3465" s="488"/>
      <c r="BO3465" s="488"/>
      <c r="BP3465" s="488"/>
      <c r="BQ3465" s="488"/>
      <c r="BR3465" s="488"/>
      <c r="BS3465" s="488"/>
      <c r="BT3465" s="488"/>
      <c r="BU3465" s="488"/>
      <c r="BV3465" s="488"/>
      <c r="BW3465" s="488"/>
      <c r="BX3465" s="488"/>
      <c r="BY3465" s="488"/>
      <c r="BZ3465" s="488"/>
      <c r="CA3465" s="488"/>
      <c r="CB3465" s="488"/>
      <c r="CC3465" s="488"/>
      <c r="CD3465" s="488"/>
      <c r="CE3465" s="488"/>
      <c r="CF3465" s="488"/>
      <c r="CG3465" s="488"/>
      <c r="CH3465" s="488"/>
      <c r="CI3465" s="488"/>
      <c r="CJ3465" s="488"/>
      <c r="CK3465" s="488"/>
      <c r="CL3465" s="488"/>
      <c r="CM3465" s="488"/>
      <c r="CN3465" s="488"/>
      <c r="CO3465" s="488"/>
      <c r="CP3465" s="488"/>
      <c r="CQ3465" s="488"/>
      <c r="CR3465" s="488"/>
      <c r="CS3465" s="488"/>
      <c r="CT3465" s="488"/>
      <c r="CU3465" s="488"/>
      <c r="CV3465" s="488"/>
      <c r="CW3465" s="488"/>
      <c r="CX3465" s="488"/>
      <c r="CY3465" s="488"/>
      <c r="CZ3465" s="488"/>
      <c r="DA3465" s="488"/>
      <c r="DB3465" s="488"/>
      <c r="DC3465" s="488"/>
      <c r="DD3465" s="488"/>
      <c r="DE3465" s="488"/>
      <c r="DF3465" s="488"/>
      <c r="DG3465" s="488"/>
      <c r="DH3465" s="488"/>
      <c r="DI3465" s="488"/>
      <c r="DJ3465" s="488"/>
      <c r="DK3465" s="488"/>
      <c r="DL3465" s="488"/>
      <c r="DM3465" s="488"/>
      <c r="DN3465" s="488"/>
      <c r="DO3465" s="488"/>
      <c r="DP3465" s="488"/>
      <c r="DQ3465" s="488"/>
      <c r="DR3465" s="488"/>
      <c r="DS3465" s="488"/>
      <c r="DT3465" s="488"/>
      <c r="DU3465" s="488"/>
      <c r="DV3465" s="488"/>
      <c r="DW3465" s="488"/>
      <c r="DX3465" s="488"/>
      <c r="DY3465" s="488"/>
      <c r="DZ3465" s="488"/>
      <c r="EA3465" s="488"/>
      <c r="EB3465" s="488"/>
      <c r="EC3465" s="488"/>
      <c r="ED3465" s="488"/>
      <c r="EE3465" s="488"/>
      <c r="EF3465" s="488"/>
      <c r="EG3465" s="488"/>
      <c r="EH3465" s="488"/>
      <c r="EI3465" s="488"/>
      <c r="EJ3465" s="488"/>
      <c r="EK3465" s="488"/>
      <c r="EL3465" s="488"/>
      <c r="EM3465" s="488"/>
      <c r="EN3465" s="488"/>
      <c r="EO3465" s="488"/>
      <c r="EP3465" s="488"/>
      <c r="EQ3465" s="488"/>
      <c r="ER3465" s="488"/>
      <c r="ES3465" s="488"/>
      <c r="ET3465" s="488"/>
      <c r="EU3465" s="488"/>
      <c r="EV3465" s="488"/>
      <c r="EW3465" s="488"/>
      <c r="EX3465" s="488"/>
      <c r="EY3465" s="488"/>
      <c r="EZ3465" s="488"/>
      <c r="FA3465" s="488"/>
      <c r="FB3465" s="488"/>
      <c r="FC3465" s="488"/>
      <c r="FD3465" s="488"/>
      <c r="FE3465" s="488"/>
      <c r="FF3465" s="488"/>
      <c r="FG3465" s="488"/>
      <c r="FH3465" s="488"/>
      <c r="FI3465" s="488"/>
      <c r="FJ3465" s="488"/>
      <c r="FK3465" s="488"/>
      <c r="FL3465" s="488"/>
      <c r="FM3465" s="488"/>
      <c r="FN3465" s="488"/>
      <c r="FO3465" s="488"/>
      <c r="FP3465" s="488"/>
      <c r="FQ3465" s="488"/>
      <c r="FR3465" s="488"/>
      <c r="FS3465" s="488"/>
      <c r="FT3465" s="488"/>
      <c r="FU3465" s="488"/>
      <c r="FV3465" s="488"/>
      <c r="FW3465" s="488"/>
      <c r="FX3465" s="488"/>
      <c r="FY3465" s="488"/>
      <c r="FZ3465" s="488"/>
      <c r="GA3465" s="488"/>
      <c r="GB3465" s="488"/>
      <c r="GC3465" s="488"/>
      <c r="GD3465" s="488"/>
      <c r="GE3465" s="488"/>
      <c r="GF3465" s="488"/>
      <c r="GG3465" s="488"/>
      <c r="GH3465" s="488"/>
      <c r="GI3465" s="488"/>
      <c r="GJ3465" s="488"/>
      <c r="GK3465" s="488"/>
      <c r="GL3465" s="488"/>
      <c r="GM3465" s="488"/>
      <c r="GN3465" s="488"/>
      <c r="GO3465" s="488"/>
      <c r="GP3465" s="488"/>
      <c r="GQ3465" s="488"/>
      <c r="GR3465" s="488"/>
      <c r="GS3465" s="488"/>
      <c r="GT3465" s="488"/>
      <c r="GU3465" s="488"/>
      <c r="GV3465" s="488"/>
      <c r="GW3465" s="488"/>
      <c r="GX3465" s="488"/>
      <c r="GY3465" s="488"/>
      <c r="GZ3465" s="488"/>
      <c r="HA3465" s="488"/>
      <c r="HB3465" s="488"/>
      <c r="HC3465" s="488"/>
      <c r="HD3465" s="488"/>
      <c r="HE3465" s="488"/>
      <c r="HF3465" s="488"/>
      <c r="HG3465" s="488"/>
      <c r="HH3465" s="488"/>
      <c r="HI3465" s="488"/>
      <c r="HJ3465" s="488"/>
      <c r="HK3465" s="488"/>
      <c r="HL3465" s="488"/>
      <c r="HM3465" s="488"/>
      <c r="HN3465" s="488"/>
      <c r="HO3465" s="488"/>
      <c r="HP3465" s="488"/>
      <c r="HQ3465" s="488"/>
      <c r="HR3465" s="488"/>
      <c r="HS3465" s="488"/>
      <c r="HT3465" s="488"/>
      <c r="HU3465" s="488"/>
      <c r="HV3465" s="488"/>
      <c r="HW3465" s="488"/>
      <c r="HX3465" s="488"/>
      <c r="HY3465" s="488"/>
      <c r="HZ3465" s="488"/>
      <c r="IA3465" s="488"/>
      <c r="IB3465" s="488"/>
      <c r="IC3465" s="488"/>
      <c r="ID3465" s="488"/>
      <c r="IE3465" s="488"/>
      <c r="IF3465" s="488"/>
      <c r="IG3465" s="488"/>
      <c r="IH3465" s="488"/>
    </row>
    <row r="3466" spans="1:242" hidden="1" x14ac:dyDescent="0.25">
      <c r="B3466" s="266">
        <v>1760</v>
      </c>
      <c r="C3466" s="207">
        <v>44524</v>
      </c>
      <c r="D3466" s="206" t="s">
        <v>6578</v>
      </c>
      <c r="E3466" s="206"/>
      <c r="F3466" s="206"/>
      <c r="G3466" s="208"/>
      <c r="H3466" s="313">
        <v>1920000</v>
      </c>
      <c r="I3466" s="209"/>
      <c r="J3466" s="444">
        <f t="shared" si="56"/>
        <v>20225000</v>
      </c>
      <c r="K3466" s="441" t="s">
        <v>6581</v>
      </c>
    </row>
    <row r="3467" spans="1:242" hidden="1" x14ac:dyDescent="0.25">
      <c r="B3467" s="266">
        <v>1761</v>
      </c>
      <c r="C3467" s="207">
        <v>44524</v>
      </c>
      <c r="D3467" s="206" t="s">
        <v>6580</v>
      </c>
      <c r="E3467" s="206"/>
      <c r="F3467" s="206" t="s">
        <v>4859</v>
      </c>
      <c r="G3467" s="208" t="s">
        <v>4804</v>
      </c>
      <c r="H3467" s="313"/>
      <c r="I3467" s="209">
        <v>1480914</v>
      </c>
      <c r="J3467" s="444">
        <f t="shared" si="56"/>
        <v>18744086</v>
      </c>
      <c r="K3467" s="441" t="s">
        <v>3267</v>
      </c>
    </row>
    <row r="3468" spans="1:242" hidden="1" x14ac:dyDescent="0.25">
      <c r="B3468" s="266">
        <v>1762</v>
      </c>
      <c r="C3468" s="207">
        <v>44525</v>
      </c>
      <c r="D3468" s="206" t="s">
        <v>6566</v>
      </c>
      <c r="E3468" s="206"/>
      <c r="F3468" s="206"/>
      <c r="G3468" s="208"/>
      <c r="H3468" s="313">
        <v>1000000</v>
      </c>
      <c r="I3468" s="209"/>
      <c r="J3468" s="444">
        <f t="shared" si="56"/>
        <v>19744086</v>
      </c>
      <c r="K3468" s="441" t="s">
        <v>6568</v>
      </c>
    </row>
    <row r="3469" spans="1:242" hidden="1" x14ac:dyDescent="0.25">
      <c r="B3469" s="266">
        <v>1763</v>
      </c>
      <c r="C3469" s="207">
        <v>44525</v>
      </c>
      <c r="D3469" s="206" t="s">
        <v>6569</v>
      </c>
      <c r="E3469" s="206"/>
      <c r="F3469" s="206" t="s">
        <v>4861</v>
      </c>
      <c r="G3469" s="208" t="s">
        <v>532</v>
      </c>
      <c r="H3469" s="313"/>
      <c r="I3469" s="209">
        <v>1194482</v>
      </c>
      <c r="J3469" s="444">
        <f t="shared" si="56"/>
        <v>18549604</v>
      </c>
      <c r="K3469" s="441" t="s">
        <v>3267</v>
      </c>
    </row>
    <row r="3470" spans="1:242" hidden="1" x14ac:dyDescent="0.25">
      <c r="B3470" s="266">
        <v>1764</v>
      </c>
      <c r="C3470" s="207">
        <v>44526</v>
      </c>
      <c r="D3470" s="206" t="s">
        <v>6570</v>
      </c>
      <c r="E3470" s="206"/>
      <c r="F3470" s="206" t="s">
        <v>4876</v>
      </c>
      <c r="G3470" s="208" t="s">
        <v>532</v>
      </c>
      <c r="H3470" s="313"/>
      <c r="I3470" s="209">
        <v>1932380</v>
      </c>
      <c r="J3470" s="444">
        <f t="shared" si="56"/>
        <v>16617224</v>
      </c>
      <c r="K3470" s="441" t="s">
        <v>3267</v>
      </c>
    </row>
    <row r="3471" spans="1:242" hidden="1" x14ac:dyDescent="0.25">
      <c r="B3471" s="266">
        <v>1765</v>
      </c>
      <c r="C3471" s="207">
        <v>44526</v>
      </c>
      <c r="D3471" s="206" t="s">
        <v>6571</v>
      </c>
      <c r="E3471" s="206"/>
      <c r="F3471" s="206" t="s">
        <v>4887</v>
      </c>
      <c r="G3471" s="208" t="s">
        <v>764</v>
      </c>
      <c r="H3471" s="313"/>
      <c r="I3471" s="209">
        <v>2293807</v>
      </c>
      <c r="J3471" s="444">
        <f t="shared" si="56"/>
        <v>14323417</v>
      </c>
      <c r="K3471" s="441" t="s">
        <v>3267</v>
      </c>
    </row>
    <row r="3472" spans="1:242" hidden="1" x14ac:dyDescent="0.25">
      <c r="B3472" s="266">
        <v>1766</v>
      </c>
      <c r="C3472" s="207">
        <v>44526</v>
      </c>
      <c r="D3472" s="206" t="s">
        <v>6572</v>
      </c>
      <c r="E3472" s="206"/>
      <c r="F3472" s="206" t="s">
        <v>4888</v>
      </c>
      <c r="G3472" s="208" t="s">
        <v>2991</v>
      </c>
      <c r="H3472" s="313"/>
      <c r="I3472" s="209">
        <v>60000</v>
      </c>
      <c r="J3472" s="444">
        <f t="shared" si="56"/>
        <v>14263417</v>
      </c>
      <c r="K3472" s="441" t="s">
        <v>3267</v>
      </c>
    </row>
    <row r="3473" spans="1:242" hidden="1" x14ac:dyDescent="0.25">
      <c r="B3473" s="266">
        <v>1767</v>
      </c>
      <c r="C3473" s="207">
        <v>44526</v>
      </c>
      <c r="D3473" s="206" t="s">
        <v>6573</v>
      </c>
      <c r="E3473" s="206"/>
      <c r="F3473" s="206" t="s">
        <v>4889</v>
      </c>
      <c r="G3473" s="208" t="s">
        <v>420</v>
      </c>
      <c r="H3473" s="313"/>
      <c r="I3473" s="209">
        <v>1002500</v>
      </c>
      <c r="J3473" s="444">
        <f t="shared" si="56"/>
        <v>13260917</v>
      </c>
      <c r="K3473" s="441" t="s">
        <v>3267</v>
      </c>
    </row>
    <row r="3474" spans="1:242" hidden="1" x14ac:dyDescent="0.25">
      <c r="B3474" s="266">
        <v>1768</v>
      </c>
      <c r="C3474" s="207">
        <v>44526</v>
      </c>
      <c r="D3474" s="206" t="s">
        <v>6575</v>
      </c>
      <c r="E3474" s="206"/>
      <c r="F3474" s="206" t="s">
        <v>4890</v>
      </c>
      <c r="G3474" s="208" t="s">
        <v>4806</v>
      </c>
      <c r="H3474" s="313"/>
      <c r="I3474" s="209">
        <v>2682832</v>
      </c>
      <c r="J3474" s="444">
        <f t="shared" si="56"/>
        <v>10578085</v>
      </c>
      <c r="K3474" s="441" t="s">
        <v>3267</v>
      </c>
    </row>
    <row r="3475" spans="1:242" hidden="1" x14ac:dyDescent="0.25">
      <c r="B3475" s="266">
        <v>1769</v>
      </c>
      <c r="C3475" s="207">
        <v>44526</v>
      </c>
      <c r="D3475" s="206" t="s">
        <v>6574</v>
      </c>
      <c r="E3475" s="206"/>
      <c r="F3475" s="206" t="s">
        <v>4891</v>
      </c>
      <c r="G3475" s="208" t="s">
        <v>4806</v>
      </c>
      <c r="H3475" s="313"/>
      <c r="I3475" s="209">
        <v>1409139</v>
      </c>
      <c r="J3475" s="444">
        <f t="shared" si="56"/>
        <v>9168946</v>
      </c>
      <c r="K3475" s="441" t="s">
        <v>3267</v>
      </c>
    </row>
    <row r="3476" spans="1:242" hidden="1" x14ac:dyDescent="0.25">
      <c r="B3476" s="266">
        <v>1770</v>
      </c>
      <c r="C3476" s="207">
        <v>44527</v>
      </c>
      <c r="D3476" s="206" t="s">
        <v>6576</v>
      </c>
      <c r="E3476" s="206"/>
      <c r="F3476" s="206" t="s">
        <v>4892</v>
      </c>
      <c r="G3476" s="208" t="s">
        <v>4805</v>
      </c>
      <c r="H3476" s="313"/>
      <c r="I3476" s="209">
        <v>2700000</v>
      </c>
      <c r="J3476" s="444">
        <f t="shared" si="56"/>
        <v>6468946</v>
      </c>
      <c r="K3476" s="441" t="s">
        <v>3267</v>
      </c>
    </row>
    <row r="3477" spans="1:242" hidden="1" x14ac:dyDescent="0.25">
      <c r="B3477" s="266">
        <v>1771</v>
      </c>
      <c r="C3477" s="207">
        <v>44527</v>
      </c>
      <c r="D3477" s="206" t="s">
        <v>6577</v>
      </c>
      <c r="E3477" s="206"/>
      <c r="F3477" s="206" t="s">
        <v>4893</v>
      </c>
      <c r="G3477" s="208" t="s">
        <v>5936</v>
      </c>
      <c r="H3477" s="313"/>
      <c r="I3477" s="209">
        <v>590707</v>
      </c>
      <c r="J3477" s="444">
        <f t="shared" si="56"/>
        <v>5878239</v>
      </c>
      <c r="K3477" s="441" t="s">
        <v>3267</v>
      </c>
    </row>
    <row r="3478" spans="1:242" hidden="1" x14ac:dyDescent="0.25">
      <c r="B3478" s="266">
        <v>1772</v>
      </c>
      <c r="C3478" s="207">
        <v>44527</v>
      </c>
      <c r="D3478" s="206" t="s">
        <v>6583</v>
      </c>
      <c r="E3478" s="206"/>
      <c r="F3478" s="206"/>
      <c r="G3478" s="208"/>
      <c r="H3478" s="313">
        <v>1215000</v>
      </c>
      <c r="I3478" s="209"/>
      <c r="J3478" s="444">
        <f t="shared" si="56"/>
        <v>7093239</v>
      </c>
      <c r="K3478" s="441" t="s">
        <v>6568</v>
      </c>
    </row>
    <row r="3479" spans="1:242" hidden="1" x14ac:dyDescent="0.25">
      <c r="B3479" s="266">
        <v>1773</v>
      </c>
      <c r="C3479" s="207">
        <v>44527</v>
      </c>
      <c r="D3479" s="206" t="s">
        <v>6584</v>
      </c>
      <c r="E3479" s="206"/>
      <c r="F3479" s="206" t="s">
        <v>4894</v>
      </c>
      <c r="G3479" s="208" t="s">
        <v>1611</v>
      </c>
      <c r="H3479" s="313"/>
      <c r="I3479" s="209">
        <v>1127800</v>
      </c>
      <c r="J3479" s="444">
        <f t="shared" si="56"/>
        <v>5965439</v>
      </c>
      <c r="K3479" s="441" t="s">
        <v>3267</v>
      </c>
    </row>
    <row r="3480" spans="1:242" hidden="1" x14ac:dyDescent="0.25">
      <c r="B3480" s="266">
        <v>1774</v>
      </c>
      <c r="C3480" s="207">
        <v>44527</v>
      </c>
      <c r="D3480" s="206" t="s">
        <v>6585</v>
      </c>
      <c r="E3480" s="206"/>
      <c r="F3480" s="206" t="s">
        <v>4895</v>
      </c>
      <c r="G3480" s="208" t="s">
        <v>1611</v>
      </c>
      <c r="H3480" s="313"/>
      <c r="I3480" s="209">
        <v>100000</v>
      </c>
      <c r="J3480" s="444">
        <f t="shared" si="56"/>
        <v>5865439</v>
      </c>
      <c r="K3480" s="441" t="s">
        <v>3267</v>
      </c>
    </row>
    <row r="3481" spans="1:242" hidden="1" x14ac:dyDescent="0.25">
      <c r="B3481" s="266">
        <v>1775</v>
      </c>
      <c r="C3481" s="207">
        <v>44527</v>
      </c>
      <c r="D3481" s="206" t="s">
        <v>6586</v>
      </c>
      <c r="E3481" s="206"/>
      <c r="F3481" s="206" t="s">
        <v>4896</v>
      </c>
      <c r="G3481" s="208" t="s">
        <v>5679</v>
      </c>
      <c r="H3481" s="313"/>
      <c r="I3481" s="209">
        <v>36700</v>
      </c>
      <c r="J3481" s="444">
        <f t="shared" si="56"/>
        <v>5828739</v>
      </c>
      <c r="K3481" s="441" t="s">
        <v>3267</v>
      </c>
    </row>
    <row r="3482" spans="1:242" hidden="1" x14ac:dyDescent="0.25">
      <c r="B3482" s="266">
        <v>1776</v>
      </c>
      <c r="C3482" s="207">
        <v>44527</v>
      </c>
      <c r="D3482" s="206" t="s">
        <v>6587</v>
      </c>
      <c r="E3482" s="206"/>
      <c r="F3482" s="206" t="s">
        <v>4897</v>
      </c>
      <c r="G3482" s="208" t="s">
        <v>5679</v>
      </c>
      <c r="H3482" s="313"/>
      <c r="I3482" s="209">
        <v>48700</v>
      </c>
      <c r="J3482" s="444">
        <f t="shared" si="56"/>
        <v>5780039</v>
      </c>
      <c r="K3482" s="441" t="s">
        <v>3267</v>
      </c>
    </row>
    <row r="3483" spans="1:242" hidden="1" x14ac:dyDescent="0.25">
      <c r="B3483" s="266">
        <v>1777</v>
      </c>
      <c r="C3483" s="207">
        <v>44527</v>
      </c>
      <c r="D3483" s="206" t="s">
        <v>6588</v>
      </c>
      <c r="E3483" s="206"/>
      <c r="F3483" s="206" t="s">
        <v>4898</v>
      </c>
      <c r="G3483" s="208" t="s">
        <v>5679</v>
      </c>
      <c r="H3483" s="313"/>
      <c r="I3483" s="209">
        <v>52700</v>
      </c>
      <c r="J3483" s="444">
        <f t="shared" si="56"/>
        <v>5727339</v>
      </c>
      <c r="K3483" s="441" t="s">
        <v>3267</v>
      </c>
    </row>
    <row r="3484" spans="1:242" hidden="1" x14ac:dyDescent="0.25">
      <c r="B3484" s="266">
        <v>1778</v>
      </c>
      <c r="C3484" s="207">
        <v>44527</v>
      </c>
      <c r="D3484" s="206" t="s">
        <v>6589</v>
      </c>
      <c r="E3484" s="206"/>
      <c r="F3484" s="206" t="s">
        <v>4899</v>
      </c>
      <c r="G3484" s="208" t="s">
        <v>5679</v>
      </c>
      <c r="H3484" s="313"/>
      <c r="I3484" s="209">
        <v>89500</v>
      </c>
      <c r="J3484" s="444">
        <f t="shared" si="56"/>
        <v>5637839</v>
      </c>
      <c r="K3484" s="441" t="s">
        <v>3267</v>
      </c>
    </row>
    <row r="3485" spans="1:242" hidden="1" x14ac:dyDescent="0.25">
      <c r="B3485" s="266">
        <v>1779</v>
      </c>
      <c r="C3485" s="207">
        <v>44527</v>
      </c>
      <c r="D3485" s="206" t="s">
        <v>6590</v>
      </c>
      <c r="E3485" s="206"/>
      <c r="F3485" s="206" t="s">
        <v>4904</v>
      </c>
      <c r="G3485" s="208" t="s">
        <v>5679</v>
      </c>
      <c r="H3485" s="313"/>
      <c r="I3485" s="209">
        <v>180600</v>
      </c>
      <c r="J3485" s="444">
        <f t="shared" si="56"/>
        <v>5457239</v>
      </c>
      <c r="K3485" s="441" t="s">
        <v>3267</v>
      </c>
    </row>
    <row r="3486" spans="1:242" hidden="1" x14ac:dyDescent="0.25">
      <c r="B3486" s="266">
        <v>1780</v>
      </c>
      <c r="C3486" s="207">
        <v>44527</v>
      </c>
      <c r="D3486" s="206" t="s">
        <v>6591</v>
      </c>
      <c r="E3486" s="206"/>
      <c r="F3486" s="206" t="s">
        <v>4927</v>
      </c>
      <c r="G3486" s="208" t="s">
        <v>5679</v>
      </c>
      <c r="H3486" s="313"/>
      <c r="I3486" s="209">
        <v>76000</v>
      </c>
      <c r="J3486" s="444">
        <f t="shared" si="56"/>
        <v>5381239</v>
      </c>
      <c r="K3486" s="441" t="s">
        <v>3267</v>
      </c>
    </row>
    <row r="3487" spans="1:242" s="566" customFormat="1" hidden="1" x14ac:dyDescent="0.25">
      <c r="A3487" s="488"/>
      <c r="B3487" s="491">
        <v>1781</v>
      </c>
      <c r="C3487" s="428">
        <v>44529</v>
      </c>
      <c r="D3487" s="429" t="s">
        <v>6592</v>
      </c>
      <c r="E3487" s="429"/>
      <c r="F3487" s="429"/>
      <c r="G3487" s="430"/>
      <c r="H3487" s="577">
        <v>17058761</v>
      </c>
      <c r="I3487" s="581"/>
      <c r="J3487" s="444">
        <f t="shared" ref="J3487:J3550" si="57">J3486+H3487-I3487</f>
        <v>22440000</v>
      </c>
      <c r="K3487" s="446" t="s">
        <v>3695</v>
      </c>
      <c r="L3487" s="530"/>
      <c r="M3487" s="488"/>
      <c r="N3487" s="530"/>
      <c r="O3487" s="530"/>
      <c r="P3487" s="530"/>
      <c r="Q3487" s="530"/>
      <c r="R3487" s="530"/>
      <c r="S3487" s="530"/>
      <c r="T3487" s="530"/>
      <c r="U3487" s="530"/>
      <c r="V3487" s="530"/>
      <c r="W3487" s="530"/>
      <c r="X3487" s="530"/>
      <c r="Y3487" s="530"/>
      <c r="Z3487" s="530"/>
      <c r="AA3487" s="530"/>
      <c r="AB3487" s="530"/>
      <c r="AC3487" s="530"/>
      <c r="AD3487" s="530"/>
      <c r="AE3487" s="530"/>
      <c r="AF3487" s="530"/>
      <c r="AG3487" s="530"/>
      <c r="AH3487" s="530"/>
      <c r="AI3487" s="530"/>
      <c r="AJ3487" s="488"/>
      <c r="AK3487" s="488"/>
      <c r="AL3487" s="488"/>
      <c r="AM3487" s="488"/>
      <c r="AN3487" s="488"/>
      <c r="AO3487" s="488"/>
      <c r="AP3487" s="488"/>
      <c r="AQ3487" s="488"/>
      <c r="AR3487" s="488"/>
      <c r="AS3487" s="488"/>
      <c r="AT3487" s="488"/>
      <c r="AU3487" s="488"/>
      <c r="AV3487" s="488"/>
      <c r="AW3487" s="488"/>
      <c r="AX3487" s="488"/>
      <c r="AY3487" s="488"/>
      <c r="AZ3487" s="488"/>
      <c r="BA3487" s="488"/>
      <c r="BB3487" s="488"/>
      <c r="BC3487" s="488"/>
      <c r="BD3487" s="488"/>
      <c r="BE3487" s="488"/>
      <c r="BF3487" s="488"/>
      <c r="BG3487" s="488"/>
      <c r="BH3487" s="488"/>
      <c r="BI3487" s="488"/>
      <c r="BJ3487" s="488"/>
      <c r="BK3487" s="488"/>
      <c r="BL3487" s="488"/>
      <c r="BM3487" s="488"/>
      <c r="BN3487" s="488"/>
      <c r="BO3487" s="488"/>
      <c r="BP3487" s="488"/>
      <c r="BQ3487" s="488"/>
      <c r="BR3487" s="488"/>
      <c r="BS3487" s="488"/>
      <c r="BT3487" s="488"/>
      <c r="BU3487" s="488"/>
      <c r="BV3487" s="488"/>
      <c r="BW3487" s="488"/>
      <c r="BX3487" s="488"/>
      <c r="BY3487" s="488"/>
      <c r="BZ3487" s="488"/>
      <c r="CA3487" s="488"/>
      <c r="CB3487" s="488"/>
      <c r="CC3487" s="488"/>
      <c r="CD3487" s="488"/>
      <c r="CE3487" s="488"/>
      <c r="CF3487" s="488"/>
      <c r="CG3487" s="488"/>
      <c r="CH3487" s="488"/>
      <c r="CI3487" s="488"/>
      <c r="CJ3487" s="488"/>
      <c r="CK3487" s="488"/>
      <c r="CL3487" s="488"/>
      <c r="CM3487" s="488"/>
      <c r="CN3487" s="488"/>
      <c r="CO3487" s="488"/>
      <c r="CP3487" s="488"/>
      <c r="CQ3487" s="488"/>
      <c r="CR3487" s="488"/>
      <c r="CS3487" s="488"/>
      <c r="CT3487" s="488"/>
      <c r="CU3487" s="488"/>
      <c r="CV3487" s="488"/>
      <c r="CW3487" s="488"/>
      <c r="CX3487" s="488"/>
      <c r="CY3487" s="488"/>
      <c r="CZ3487" s="488"/>
      <c r="DA3487" s="488"/>
      <c r="DB3487" s="488"/>
      <c r="DC3487" s="488"/>
      <c r="DD3487" s="488"/>
      <c r="DE3487" s="488"/>
      <c r="DF3487" s="488"/>
      <c r="DG3487" s="488"/>
      <c r="DH3487" s="488"/>
      <c r="DI3487" s="488"/>
      <c r="DJ3487" s="488"/>
      <c r="DK3487" s="488"/>
      <c r="DL3487" s="488"/>
      <c r="DM3487" s="488"/>
      <c r="DN3487" s="488"/>
      <c r="DO3487" s="488"/>
      <c r="DP3487" s="488"/>
      <c r="DQ3487" s="488"/>
      <c r="DR3487" s="488"/>
      <c r="DS3487" s="488"/>
      <c r="DT3487" s="488"/>
      <c r="DU3487" s="488"/>
      <c r="DV3487" s="488"/>
      <c r="DW3487" s="488"/>
      <c r="DX3487" s="488"/>
      <c r="DY3487" s="488"/>
      <c r="DZ3487" s="488"/>
      <c r="EA3487" s="488"/>
      <c r="EB3487" s="488"/>
      <c r="EC3487" s="488"/>
      <c r="ED3487" s="488"/>
      <c r="EE3487" s="488"/>
      <c r="EF3487" s="488"/>
      <c r="EG3487" s="488"/>
      <c r="EH3487" s="488"/>
      <c r="EI3487" s="488"/>
      <c r="EJ3487" s="488"/>
      <c r="EK3487" s="488"/>
      <c r="EL3487" s="488"/>
      <c r="EM3487" s="488"/>
      <c r="EN3487" s="488"/>
      <c r="EO3487" s="488"/>
      <c r="EP3487" s="488"/>
      <c r="EQ3487" s="488"/>
      <c r="ER3487" s="488"/>
      <c r="ES3487" s="488"/>
      <c r="ET3487" s="488"/>
      <c r="EU3487" s="488"/>
      <c r="EV3487" s="488"/>
      <c r="EW3487" s="488"/>
      <c r="EX3487" s="488"/>
      <c r="EY3487" s="488"/>
      <c r="EZ3487" s="488"/>
      <c r="FA3487" s="488"/>
      <c r="FB3487" s="488"/>
      <c r="FC3487" s="488"/>
      <c r="FD3487" s="488"/>
      <c r="FE3487" s="488"/>
      <c r="FF3487" s="488"/>
      <c r="FG3487" s="488"/>
      <c r="FH3487" s="488"/>
      <c r="FI3487" s="488"/>
      <c r="FJ3487" s="488"/>
      <c r="FK3487" s="488"/>
      <c r="FL3487" s="488"/>
      <c r="FM3487" s="488"/>
      <c r="FN3487" s="488"/>
      <c r="FO3487" s="488"/>
      <c r="FP3487" s="488"/>
      <c r="FQ3487" s="488"/>
      <c r="FR3487" s="488"/>
      <c r="FS3487" s="488"/>
      <c r="FT3487" s="488"/>
      <c r="FU3487" s="488"/>
      <c r="FV3487" s="488"/>
      <c r="FW3487" s="488"/>
      <c r="FX3487" s="488"/>
      <c r="FY3487" s="488"/>
      <c r="FZ3487" s="488"/>
      <c r="GA3487" s="488"/>
      <c r="GB3487" s="488"/>
      <c r="GC3487" s="488"/>
      <c r="GD3487" s="488"/>
      <c r="GE3487" s="488"/>
      <c r="GF3487" s="488"/>
      <c r="GG3487" s="488"/>
      <c r="GH3487" s="488"/>
      <c r="GI3487" s="488"/>
      <c r="GJ3487" s="488"/>
      <c r="GK3487" s="488"/>
      <c r="GL3487" s="488"/>
      <c r="GM3487" s="488"/>
      <c r="GN3487" s="488"/>
      <c r="GO3487" s="488"/>
      <c r="GP3487" s="488"/>
      <c r="GQ3487" s="488"/>
      <c r="GR3487" s="488"/>
      <c r="GS3487" s="488"/>
      <c r="GT3487" s="488"/>
      <c r="GU3487" s="488"/>
      <c r="GV3487" s="488"/>
      <c r="GW3487" s="488"/>
      <c r="GX3487" s="488"/>
      <c r="GY3487" s="488"/>
      <c r="GZ3487" s="488"/>
      <c r="HA3487" s="488"/>
      <c r="HB3487" s="488"/>
      <c r="HC3487" s="488"/>
      <c r="HD3487" s="488"/>
      <c r="HE3487" s="488"/>
      <c r="HF3487" s="488"/>
      <c r="HG3487" s="488"/>
      <c r="HH3487" s="488"/>
      <c r="HI3487" s="488"/>
      <c r="HJ3487" s="488"/>
      <c r="HK3487" s="488"/>
      <c r="HL3487" s="488"/>
      <c r="HM3487" s="488"/>
      <c r="HN3487" s="488"/>
      <c r="HO3487" s="488"/>
      <c r="HP3487" s="488"/>
      <c r="HQ3487" s="488"/>
      <c r="HR3487" s="488"/>
      <c r="HS3487" s="488"/>
      <c r="HT3487" s="488"/>
      <c r="HU3487" s="488"/>
      <c r="HV3487" s="488"/>
      <c r="HW3487" s="488"/>
      <c r="HX3487" s="488"/>
      <c r="HY3487" s="488"/>
      <c r="HZ3487" s="488"/>
      <c r="IA3487" s="488"/>
      <c r="IB3487" s="488"/>
      <c r="IC3487" s="488"/>
      <c r="ID3487" s="488"/>
      <c r="IE3487" s="488"/>
      <c r="IF3487" s="488"/>
      <c r="IG3487" s="488"/>
      <c r="IH3487" s="488"/>
    </row>
    <row r="3488" spans="1:242" hidden="1" x14ac:dyDescent="0.25">
      <c r="B3488" s="266">
        <v>1782</v>
      </c>
      <c r="C3488" s="207">
        <v>44529</v>
      </c>
      <c r="D3488" s="206" t="s">
        <v>6593</v>
      </c>
      <c r="E3488" s="206"/>
      <c r="F3488" s="206" t="s">
        <v>4923</v>
      </c>
      <c r="G3488" s="208" t="s">
        <v>2320</v>
      </c>
      <c r="H3488" s="313"/>
      <c r="I3488" s="209">
        <v>825000</v>
      </c>
      <c r="J3488" s="444">
        <f t="shared" si="57"/>
        <v>21615000</v>
      </c>
      <c r="K3488" s="212" t="s">
        <v>3267</v>
      </c>
    </row>
    <row r="3489" spans="1:242" hidden="1" x14ac:dyDescent="0.25">
      <c r="B3489" s="266">
        <v>1783</v>
      </c>
      <c r="C3489" s="207">
        <v>44529</v>
      </c>
      <c r="D3489" s="206" t="s">
        <v>6594</v>
      </c>
      <c r="E3489" s="206"/>
      <c r="F3489" s="206" t="s">
        <v>4924</v>
      </c>
      <c r="G3489" s="208" t="s">
        <v>2320</v>
      </c>
      <c r="H3489" s="313"/>
      <c r="I3489" s="209">
        <v>1076502</v>
      </c>
      <c r="J3489" s="444">
        <f t="shared" si="57"/>
        <v>20538498</v>
      </c>
      <c r="K3489" s="212" t="s">
        <v>3267</v>
      </c>
    </row>
    <row r="3490" spans="1:242" hidden="1" x14ac:dyDescent="0.25">
      <c r="B3490" s="266">
        <v>1784</v>
      </c>
      <c r="C3490" s="207">
        <v>44529</v>
      </c>
      <c r="D3490" s="206" t="s">
        <v>6595</v>
      </c>
      <c r="E3490" s="206"/>
      <c r="F3490" s="206" t="s">
        <v>4925</v>
      </c>
      <c r="G3490" s="208" t="s">
        <v>532</v>
      </c>
      <c r="H3490" s="313"/>
      <c r="I3490" s="209">
        <v>1710208</v>
      </c>
      <c r="J3490" s="444">
        <f t="shared" si="57"/>
        <v>18828290</v>
      </c>
      <c r="K3490" s="212" t="s">
        <v>3267</v>
      </c>
    </row>
    <row r="3491" spans="1:242" hidden="1" x14ac:dyDescent="0.25">
      <c r="B3491" s="266">
        <v>1785</v>
      </c>
      <c r="C3491" s="207">
        <v>44532</v>
      </c>
      <c r="D3491" s="206" t="s">
        <v>6596</v>
      </c>
      <c r="E3491" s="206"/>
      <c r="F3491" s="206" t="s">
        <v>4926</v>
      </c>
      <c r="G3491" s="208" t="s">
        <v>5401</v>
      </c>
      <c r="H3491" s="313"/>
      <c r="I3491" s="209">
        <v>46600</v>
      </c>
      <c r="J3491" s="444">
        <f t="shared" si="57"/>
        <v>18781690</v>
      </c>
      <c r="K3491" s="212" t="s">
        <v>3267</v>
      </c>
    </row>
    <row r="3492" spans="1:242" hidden="1" x14ac:dyDescent="0.25">
      <c r="B3492" s="266">
        <v>1786</v>
      </c>
      <c r="C3492" s="207">
        <v>44532</v>
      </c>
      <c r="D3492" s="206" t="s">
        <v>6597</v>
      </c>
      <c r="E3492" s="206"/>
      <c r="F3492" s="206" t="s">
        <v>4928</v>
      </c>
      <c r="G3492" s="208" t="s">
        <v>5401</v>
      </c>
      <c r="H3492" s="313"/>
      <c r="I3492" s="209">
        <v>555900</v>
      </c>
      <c r="J3492" s="444">
        <f t="shared" si="57"/>
        <v>18225790</v>
      </c>
      <c r="K3492" s="212" t="s">
        <v>3267</v>
      </c>
    </row>
    <row r="3493" spans="1:242" hidden="1" x14ac:dyDescent="0.25">
      <c r="B3493" s="266">
        <v>1787</v>
      </c>
      <c r="C3493" s="207">
        <v>44533</v>
      </c>
      <c r="D3493" s="206" t="s">
        <v>6598</v>
      </c>
      <c r="E3493" s="206"/>
      <c r="F3493" s="206" t="s">
        <v>4929</v>
      </c>
      <c r="G3493" s="208" t="s">
        <v>5679</v>
      </c>
      <c r="H3493" s="313"/>
      <c r="I3493" s="209">
        <v>30000</v>
      </c>
      <c r="J3493" s="444">
        <f t="shared" si="57"/>
        <v>18195790</v>
      </c>
      <c r="K3493" s="212" t="s">
        <v>3267</v>
      </c>
    </row>
    <row r="3494" spans="1:242" hidden="1" x14ac:dyDescent="0.25">
      <c r="B3494" s="266">
        <v>1788</v>
      </c>
      <c r="C3494" s="207">
        <v>44534</v>
      </c>
      <c r="D3494" s="206" t="s">
        <v>6599</v>
      </c>
      <c r="E3494" s="206"/>
      <c r="F3494" s="206" t="s">
        <v>4930</v>
      </c>
      <c r="G3494" s="208" t="s">
        <v>5679</v>
      </c>
      <c r="H3494" s="313"/>
      <c r="I3494" s="209">
        <v>41900</v>
      </c>
      <c r="J3494" s="444">
        <f t="shared" si="57"/>
        <v>18153890</v>
      </c>
      <c r="K3494" s="212" t="s">
        <v>3267</v>
      </c>
    </row>
    <row r="3495" spans="1:242" hidden="1" x14ac:dyDescent="0.25">
      <c r="B3495" s="266">
        <v>1789</v>
      </c>
      <c r="C3495" s="207">
        <v>44534</v>
      </c>
      <c r="D3495" s="206" t="s">
        <v>6600</v>
      </c>
      <c r="E3495" s="206"/>
      <c r="F3495" s="206" t="s">
        <v>4931</v>
      </c>
      <c r="G3495" s="208" t="s">
        <v>5679</v>
      </c>
      <c r="H3495" s="313"/>
      <c r="I3495" s="209">
        <v>72700</v>
      </c>
      <c r="J3495" s="444">
        <f t="shared" si="57"/>
        <v>18081190</v>
      </c>
      <c r="K3495" s="212" t="s">
        <v>3267</v>
      </c>
    </row>
    <row r="3496" spans="1:242" hidden="1" x14ac:dyDescent="0.25">
      <c r="B3496" s="266">
        <v>1790</v>
      </c>
      <c r="C3496" s="207">
        <v>44534</v>
      </c>
      <c r="D3496" s="206" t="s">
        <v>6601</v>
      </c>
      <c r="E3496" s="206"/>
      <c r="F3496" s="206" t="s">
        <v>4932</v>
      </c>
      <c r="G3496" s="208" t="s">
        <v>5679</v>
      </c>
      <c r="H3496" s="313"/>
      <c r="I3496" s="209">
        <v>16700</v>
      </c>
      <c r="J3496" s="444">
        <f t="shared" si="57"/>
        <v>18064490</v>
      </c>
      <c r="K3496" s="212" t="s">
        <v>3267</v>
      </c>
    </row>
    <row r="3497" spans="1:242" hidden="1" x14ac:dyDescent="0.25">
      <c r="B3497" s="266">
        <v>1791</v>
      </c>
      <c r="C3497" s="207">
        <v>44534</v>
      </c>
      <c r="D3497" s="206" t="s">
        <v>6602</v>
      </c>
      <c r="E3497" s="206"/>
      <c r="F3497" s="206" t="s">
        <v>4933</v>
      </c>
      <c r="G3497" s="208" t="s">
        <v>5679</v>
      </c>
      <c r="H3497" s="313"/>
      <c r="I3497" s="209">
        <v>9800</v>
      </c>
      <c r="J3497" s="444">
        <f t="shared" si="57"/>
        <v>18054690</v>
      </c>
      <c r="K3497" s="212" t="s">
        <v>3267</v>
      </c>
    </row>
    <row r="3498" spans="1:242" hidden="1" x14ac:dyDescent="0.25">
      <c r="B3498" s="266">
        <v>1792</v>
      </c>
      <c r="C3498" s="207">
        <v>44534</v>
      </c>
      <c r="D3498" s="206" t="s">
        <v>4475</v>
      </c>
      <c r="E3498" s="206"/>
      <c r="F3498" s="206" t="s">
        <v>4934</v>
      </c>
      <c r="G3498" s="208" t="s">
        <v>5679</v>
      </c>
      <c r="H3498" s="313"/>
      <c r="I3498" s="209">
        <v>147700</v>
      </c>
      <c r="J3498" s="444">
        <f t="shared" si="57"/>
        <v>17906990</v>
      </c>
      <c r="K3498" s="212" t="s">
        <v>3267</v>
      </c>
    </row>
    <row r="3499" spans="1:242" hidden="1" x14ac:dyDescent="0.25">
      <c r="B3499" s="266">
        <v>1793</v>
      </c>
      <c r="C3499" s="207">
        <v>44534</v>
      </c>
      <c r="D3499" s="206" t="s">
        <v>6603</v>
      </c>
      <c r="E3499" s="206"/>
      <c r="F3499" s="206" t="s">
        <v>4935</v>
      </c>
      <c r="G3499" s="208" t="s">
        <v>2991</v>
      </c>
      <c r="H3499" s="313"/>
      <c r="I3499" s="209">
        <v>1125000</v>
      </c>
      <c r="J3499" s="444">
        <f t="shared" si="57"/>
        <v>16781990</v>
      </c>
      <c r="K3499" s="212" t="s">
        <v>3267</v>
      </c>
    </row>
    <row r="3500" spans="1:242" hidden="1" x14ac:dyDescent="0.25">
      <c r="B3500" s="266">
        <v>1794</v>
      </c>
      <c r="C3500" s="207">
        <v>44534</v>
      </c>
      <c r="D3500" s="206" t="s">
        <v>6607</v>
      </c>
      <c r="E3500" s="206"/>
      <c r="F3500" s="206" t="s">
        <v>4947</v>
      </c>
      <c r="G3500" s="208" t="s">
        <v>5418</v>
      </c>
      <c r="H3500" s="313"/>
      <c r="I3500" s="209">
        <v>390000</v>
      </c>
      <c r="J3500" s="444">
        <f t="shared" si="57"/>
        <v>16391990</v>
      </c>
      <c r="K3500" s="212" t="s">
        <v>3267</v>
      </c>
    </row>
    <row r="3501" spans="1:242" hidden="1" x14ac:dyDescent="0.25">
      <c r="B3501" s="266">
        <v>1795</v>
      </c>
      <c r="C3501" s="207">
        <v>44534</v>
      </c>
      <c r="D3501" s="206" t="s">
        <v>6604</v>
      </c>
      <c r="E3501" s="206"/>
      <c r="F3501" s="206" t="s">
        <v>4949</v>
      </c>
      <c r="G3501" s="208" t="s">
        <v>6531</v>
      </c>
      <c r="H3501" s="313"/>
      <c r="I3501" s="209">
        <v>900000</v>
      </c>
      <c r="J3501" s="444">
        <f t="shared" si="57"/>
        <v>15491990</v>
      </c>
      <c r="K3501" s="212" t="s">
        <v>3267</v>
      </c>
    </row>
    <row r="3502" spans="1:242" hidden="1" x14ac:dyDescent="0.25">
      <c r="B3502" s="266">
        <v>1796</v>
      </c>
      <c r="C3502" s="207">
        <v>44534</v>
      </c>
      <c r="D3502" s="206" t="s">
        <v>6605</v>
      </c>
      <c r="E3502" s="206" t="s">
        <v>6608</v>
      </c>
      <c r="F3502" s="206"/>
      <c r="G3502" s="208" t="s">
        <v>1611</v>
      </c>
      <c r="H3502" s="313"/>
      <c r="I3502" s="475">
        <v>1095000</v>
      </c>
      <c r="J3502" s="444">
        <f t="shared" si="57"/>
        <v>14396990</v>
      </c>
      <c r="K3502" s="212" t="s">
        <v>6679</v>
      </c>
    </row>
    <row r="3503" spans="1:242" hidden="1" x14ac:dyDescent="0.25">
      <c r="B3503" s="266">
        <v>1797</v>
      </c>
      <c r="C3503" s="207">
        <v>44534</v>
      </c>
      <c r="D3503" s="206" t="s">
        <v>6606</v>
      </c>
      <c r="E3503" s="206" t="s">
        <v>6609</v>
      </c>
      <c r="F3503" s="206"/>
      <c r="G3503" s="208" t="s">
        <v>5418</v>
      </c>
      <c r="H3503" s="313"/>
      <c r="I3503" s="475">
        <v>3800000</v>
      </c>
      <c r="J3503" s="444">
        <f t="shared" si="57"/>
        <v>10596990</v>
      </c>
      <c r="K3503" s="212" t="s">
        <v>6665</v>
      </c>
    </row>
    <row r="3504" spans="1:242" s="566" customFormat="1" hidden="1" x14ac:dyDescent="0.25">
      <c r="A3504" s="488"/>
      <c r="B3504" s="266">
        <v>1798</v>
      </c>
      <c r="C3504" s="428">
        <v>44536</v>
      </c>
      <c r="D3504" s="429" t="s">
        <v>6610</v>
      </c>
      <c r="E3504" s="429"/>
      <c r="F3504" s="429"/>
      <c r="G3504" s="430"/>
      <c r="H3504" s="577">
        <v>6948010</v>
      </c>
      <c r="I3504" s="581"/>
      <c r="J3504" s="444">
        <f t="shared" si="57"/>
        <v>17545000</v>
      </c>
      <c r="K3504" s="446" t="s">
        <v>3695</v>
      </c>
      <c r="L3504" s="530"/>
      <c r="M3504" s="488"/>
      <c r="N3504" s="530"/>
      <c r="O3504" s="530"/>
      <c r="P3504" s="530"/>
      <c r="Q3504" s="530"/>
      <c r="R3504" s="530"/>
      <c r="S3504" s="530"/>
      <c r="T3504" s="530"/>
      <c r="U3504" s="530"/>
      <c r="V3504" s="530"/>
      <c r="W3504" s="530"/>
      <c r="X3504" s="530"/>
      <c r="Y3504" s="530"/>
      <c r="Z3504" s="530"/>
      <c r="AA3504" s="530"/>
      <c r="AB3504" s="530"/>
      <c r="AC3504" s="530"/>
      <c r="AD3504" s="530"/>
      <c r="AE3504" s="530"/>
      <c r="AF3504" s="530"/>
      <c r="AG3504" s="530"/>
      <c r="AH3504" s="530"/>
      <c r="AI3504" s="530"/>
      <c r="AJ3504" s="488"/>
      <c r="AK3504" s="488"/>
      <c r="AL3504" s="488"/>
      <c r="AM3504" s="488"/>
      <c r="AN3504" s="488"/>
      <c r="AO3504" s="488"/>
      <c r="AP3504" s="488"/>
      <c r="AQ3504" s="488"/>
      <c r="AR3504" s="488"/>
      <c r="AS3504" s="488"/>
      <c r="AT3504" s="488"/>
      <c r="AU3504" s="488"/>
      <c r="AV3504" s="488"/>
      <c r="AW3504" s="488"/>
      <c r="AX3504" s="488"/>
      <c r="AY3504" s="488"/>
      <c r="AZ3504" s="488"/>
      <c r="BA3504" s="488"/>
      <c r="BB3504" s="488"/>
      <c r="BC3504" s="488"/>
      <c r="BD3504" s="488"/>
      <c r="BE3504" s="488"/>
      <c r="BF3504" s="488"/>
      <c r="BG3504" s="488"/>
      <c r="BH3504" s="488"/>
      <c r="BI3504" s="488"/>
      <c r="BJ3504" s="488"/>
      <c r="BK3504" s="488"/>
      <c r="BL3504" s="488"/>
      <c r="BM3504" s="488"/>
      <c r="BN3504" s="488"/>
      <c r="BO3504" s="488"/>
      <c r="BP3504" s="488"/>
      <c r="BQ3504" s="488"/>
      <c r="BR3504" s="488"/>
      <c r="BS3504" s="488"/>
      <c r="BT3504" s="488"/>
      <c r="BU3504" s="488"/>
      <c r="BV3504" s="488"/>
      <c r="BW3504" s="488"/>
      <c r="BX3504" s="488"/>
      <c r="BY3504" s="488"/>
      <c r="BZ3504" s="488"/>
      <c r="CA3504" s="488"/>
      <c r="CB3504" s="488"/>
      <c r="CC3504" s="488"/>
      <c r="CD3504" s="488"/>
      <c r="CE3504" s="488"/>
      <c r="CF3504" s="488"/>
      <c r="CG3504" s="488"/>
      <c r="CH3504" s="488"/>
      <c r="CI3504" s="488"/>
      <c r="CJ3504" s="488"/>
      <c r="CK3504" s="488"/>
      <c r="CL3504" s="488"/>
      <c r="CM3504" s="488"/>
      <c r="CN3504" s="488"/>
      <c r="CO3504" s="488"/>
      <c r="CP3504" s="488"/>
      <c r="CQ3504" s="488"/>
      <c r="CR3504" s="488"/>
      <c r="CS3504" s="488"/>
      <c r="CT3504" s="488"/>
      <c r="CU3504" s="488"/>
      <c r="CV3504" s="488"/>
      <c r="CW3504" s="488"/>
      <c r="CX3504" s="488"/>
      <c r="CY3504" s="488"/>
      <c r="CZ3504" s="488"/>
      <c r="DA3504" s="488"/>
      <c r="DB3504" s="488"/>
      <c r="DC3504" s="488"/>
      <c r="DD3504" s="488"/>
      <c r="DE3504" s="488"/>
      <c r="DF3504" s="488"/>
      <c r="DG3504" s="488"/>
      <c r="DH3504" s="488"/>
      <c r="DI3504" s="488"/>
      <c r="DJ3504" s="488"/>
      <c r="DK3504" s="488"/>
      <c r="DL3504" s="488"/>
      <c r="DM3504" s="488"/>
      <c r="DN3504" s="488"/>
      <c r="DO3504" s="488"/>
      <c r="DP3504" s="488"/>
      <c r="DQ3504" s="488"/>
      <c r="DR3504" s="488"/>
      <c r="DS3504" s="488"/>
      <c r="DT3504" s="488"/>
      <c r="DU3504" s="488"/>
      <c r="DV3504" s="488"/>
      <c r="DW3504" s="488"/>
      <c r="DX3504" s="488"/>
      <c r="DY3504" s="488"/>
      <c r="DZ3504" s="488"/>
      <c r="EA3504" s="488"/>
      <c r="EB3504" s="488"/>
      <c r="EC3504" s="488"/>
      <c r="ED3504" s="488"/>
      <c r="EE3504" s="488"/>
      <c r="EF3504" s="488"/>
      <c r="EG3504" s="488"/>
      <c r="EH3504" s="488"/>
      <c r="EI3504" s="488"/>
      <c r="EJ3504" s="488"/>
      <c r="EK3504" s="488"/>
      <c r="EL3504" s="488"/>
      <c r="EM3504" s="488"/>
      <c r="EN3504" s="488"/>
      <c r="EO3504" s="488"/>
      <c r="EP3504" s="488"/>
      <c r="EQ3504" s="488"/>
      <c r="ER3504" s="488"/>
      <c r="ES3504" s="488"/>
      <c r="ET3504" s="488"/>
      <c r="EU3504" s="488"/>
      <c r="EV3504" s="488"/>
      <c r="EW3504" s="488"/>
      <c r="EX3504" s="488"/>
      <c r="EY3504" s="488"/>
      <c r="EZ3504" s="488"/>
      <c r="FA3504" s="488"/>
      <c r="FB3504" s="488"/>
      <c r="FC3504" s="488"/>
      <c r="FD3504" s="488"/>
      <c r="FE3504" s="488"/>
      <c r="FF3504" s="488"/>
      <c r="FG3504" s="488"/>
      <c r="FH3504" s="488"/>
      <c r="FI3504" s="488"/>
      <c r="FJ3504" s="488"/>
      <c r="FK3504" s="488"/>
      <c r="FL3504" s="488"/>
      <c r="FM3504" s="488"/>
      <c r="FN3504" s="488"/>
      <c r="FO3504" s="488"/>
      <c r="FP3504" s="488"/>
      <c r="FQ3504" s="488"/>
      <c r="FR3504" s="488"/>
      <c r="FS3504" s="488"/>
      <c r="FT3504" s="488"/>
      <c r="FU3504" s="488"/>
      <c r="FV3504" s="488"/>
      <c r="FW3504" s="488"/>
      <c r="FX3504" s="488"/>
      <c r="FY3504" s="488"/>
      <c r="FZ3504" s="488"/>
      <c r="GA3504" s="488"/>
      <c r="GB3504" s="488"/>
      <c r="GC3504" s="488"/>
      <c r="GD3504" s="488"/>
      <c r="GE3504" s="488"/>
      <c r="GF3504" s="488"/>
      <c r="GG3504" s="488"/>
      <c r="GH3504" s="488"/>
      <c r="GI3504" s="488"/>
      <c r="GJ3504" s="488"/>
      <c r="GK3504" s="488"/>
      <c r="GL3504" s="488"/>
      <c r="GM3504" s="488"/>
      <c r="GN3504" s="488"/>
      <c r="GO3504" s="488"/>
      <c r="GP3504" s="488"/>
      <c r="GQ3504" s="488"/>
      <c r="GR3504" s="488"/>
      <c r="GS3504" s="488"/>
      <c r="GT3504" s="488"/>
      <c r="GU3504" s="488"/>
      <c r="GV3504" s="488"/>
      <c r="GW3504" s="488"/>
      <c r="GX3504" s="488"/>
      <c r="GY3504" s="488"/>
      <c r="GZ3504" s="488"/>
      <c r="HA3504" s="488"/>
      <c r="HB3504" s="488"/>
      <c r="HC3504" s="488"/>
      <c r="HD3504" s="488"/>
      <c r="HE3504" s="488"/>
      <c r="HF3504" s="488"/>
      <c r="HG3504" s="488"/>
      <c r="HH3504" s="488"/>
      <c r="HI3504" s="488"/>
      <c r="HJ3504" s="488"/>
      <c r="HK3504" s="488"/>
      <c r="HL3504" s="488"/>
      <c r="HM3504" s="488"/>
      <c r="HN3504" s="488"/>
      <c r="HO3504" s="488"/>
      <c r="HP3504" s="488"/>
      <c r="HQ3504" s="488"/>
      <c r="HR3504" s="488"/>
      <c r="HS3504" s="488"/>
      <c r="HT3504" s="488"/>
      <c r="HU3504" s="488"/>
      <c r="HV3504" s="488"/>
      <c r="HW3504" s="488"/>
      <c r="HX3504" s="488"/>
      <c r="HY3504" s="488"/>
      <c r="HZ3504" s="488"/>
      <c r="IA3504" s="488"/>
      <c r="IB3504" s="488"/>
      <c r="IC3504" s="488"/>
      <c r="ID3504" s="488"/>
      <c r="IE3504" s="488"/>
      <c r="IF3504" s="488"/>
      <c r="IG3504" s="488"/>
      <c r="IH3504" s="488"/>
    </row>
    <row r="3505" spans="2:11" s="511" customFormat="1" hidden="1" x14ac:dyDescent="0.25">
      <c r="B3505" s="266">
        <v>1799</v>
      </c>
      <c r="C3505" s="207">
        <v>44536</v>
      </c>
      <c r="D3505" s="206" t="s">
        <v>6611</v>
      </c>
      <c r="E3505" s="206"/>
      <c r="F3505" s="206" t="s">
        <v>4961</v>
      </c>
      <c r="G3505" s="208" t="s">
        <v>532</v>
      </c>
      <c r="H3505" s="313"/>
      <c r="I3505" s="209">
        <v>1535020</v>
      </c>
      <c r="J3505" s="444">
        <f t="shared" si="57"/>
        <v>16009980</v>
      </c>
      <c r="K3505" s="212" t="s">
        <v>3267</v>
      </c>
    </row>
    <row r="3506" spans="2:11" s="511" customFormat="1" hidden="1" x14ac:dyDescent="0.25">
      <c r="B3506" s="266">
        <v>1800</v>
      </c>
      <c r="C3506" s="207">
        <v>44536</v>
      </c>
      <c r="D3506" s="206" t="s">
        <v>6620</v>
      </c>
      <c r="E3506" s="206" t="s">
        <v>6625</v>
      </c>
      <c r="F3506" s="206"/>
      <c r="G3506" s="208" t="s">
        <v>4804</v>
      </c>
      <c r="H3506" s="313"/>
      <c r="I3506" s="475">
        <v>1550000</v>
      </c>
      <c r="J3506" s="444">
        <f t="shared" si="57"/>
        <v>14459980</v>
      </c>
      <c r="K3506" s="212" t="s">
        <v>6670</v>
      </c>
    </row>
    <row r="3507" spans="2:11" s="511" customFormat="1" hidden="1" x14ac:dyDescent="0.25">
      <c r="B3507" s="266">
        <v>1801</v>
      </c>
      <c r="C3507" s="207">
        <v>44536</v>
      </c>
      <c r="D3507" s="206" t="s">
        <v>6621</v>
      </c>
      <c r="E3507" s="206" t="s">
        <v>6626</v>
      </c>
      <c r="F3507" s="206"/>
      <c r="G3507" s="208" t="s">
        <v>2320</v>
      </c>
      <c r="H3507" s="313"/>
      <c r="I3507" s="475">
        <v>1600000</v>
      </c>
      <c r="J3507" s="444">
        <f t="shared" si="57"/>
        <v>12859980</v>
      </c>
      <c r="K3507" s="212" t="s">
        <v>6742</v>
      </c>
    </row>
    <row r="3508" spans="2:11" s="511" customFormat="1" hidden="1" x14ac:dyDescent="0.25">
      <c r="B3508" s="266">
        <v>1802</v>
      </c>
      <c r="C3508" s="207">
        <v>44536</v>
      </c>
      <c r="D3508" s="206" t="s">
        <v>6623</v>
      </c>
      <c r="E3508" s="206" t="s">
        <v>6627</v>
      </c>
      <c r="F3508" s="206"/>
      <c r="G3508" s="208" t="s">
        <v>1110</v>
      </c>
      <c r="H3508" s="313"/>
      <c r="I3508" s="475">
        <v>256000</v>
      </c>
      <c r="J3508" s="444">
        <f t="shared" si="57"/>
        <v>12603980</v>
      </c>
      <c r="K3508" s="212" t="s">
        <v>6636</v>
      </c>
    </row>
    <row r="3509" spans="2:11" s="511" customFormat="1" hidden="1" x14ac:dyDescent="0.25">
      <c r="B3509" s="266">
        <v>1803</v>
      </c>
      <c r="C3509" s="207">
        <v>44538</v>
      </c>
      <c r="D3509" s="206" t="s">
        <v>6612</v>
      </c>
      <c r="E3509" s="206"/>
      <c r="F3509" s="206" t="s">
        <v>4962</v>
      </c>
      <c r="G3509" s="208" t="s">
        <v>6613</v>
      </c>
      <c r="H3509" s="313"/>
      <c r="I3509" s="209">
        <v>500000</v>
      </c>
      <c r="J3509" s="444">
        <f t="shared" si="57"/>
        <v>12103980</v>
      </c>
      <c r="K3509" s="212" t="s">
        <v>3267</v>
      </c>
    </row>
    <row r="3510" spans="2:11" s="511" customFormat="1" hidden="1" x14ac:dyDescent="0.25">
      <c r="B3510" s="266">
        <v>1804</v>
      </c>
      <c r="C3510" s="207">
        <v>44539</v>
      </c>
      <c r="D3510" s="206" t="s">
        <v>6614</v>
      </c>
      <c r="E3510" s="206"/>
      <c r="F3510" s="206" t="s">
        <v>4963</v>
      </c>
      <c r="G3510" s="208" t="s">
        <v>5878</v>
      </c>
      <c r="H3510" s="313"/>
      <c r="I3510" s="209">
        <v>1491000</v>
      </c>
      <c r="J3510" s="444">
        <f t="shared" si="57"/>
        <v>10612980</v>
      </c>
      <c r="K3510" s="212" t="s">
        <v>3267</v>
      </c>
    </row>
    <row r="3511" spans="2:11" s="511" customFormat="1" hidden="1" x14ac:dyDescent="0.25">
      <c r="B3511" s="266">
        <v>1805</v>
      </c>
      <c r="C3511" s="207">
        <v>44539</v>
      </c>
      <c r="D3511" s="206" t="s">
        <v>6615</v>
      </c>
      <c r="E3511" s="206"/>
      <c r="F3511" s="206" t="s">
        <v>4964</v>
      </c>
      <c r="G3511" s="208" t="s">
        <v>420</v>
      </c>
      <c r="H3511" s="313"/>
      <c r="I3511" s="209">
        <v>1200000</v>
      </c>
      <c r="J3511" s="444">
        <f t="shared" si="57"/>
        <v>9412980</v>
      </c>
      <c r="K3511" s="212" t="s">
        <v>3267</v>
      </c>
    </row>
    <row r="3512" spans="2:11" s="511" customFormat="1" hidden="1" x14ac:dyDescent="0.25">
      <c r="B3512" s="266">
        <v>1806</v>
      </c>
      <c r="C3512" s="207">
        <v>44539</v>
      </c>
      <c r="D3512" s="206" t="s">
        <v>6616</v>
      </c>
      <c r="E3512" s="206"/>
      <c r="F3512" s="206" t="s">
        <v>4965</v>
      </c>
      <c r="G3512" s="208" t="s">
        <v>420</v>
      </c>
      <c r="H3512" s="313"/>
      <c r="I3512" s="209">
        <v>698500</v>
      </c>
      <c r="J3512" s="444">
        <f t="shared" si="57"/>
        <v>8714480</v>
      </c>
      <c r="K3512" s="212" t="s">
        <v>3267</v>
      </c>
    </row>
    <row r="3513" spans="2:11" s="511" customFormat="1" hidden="1" x14ac:dyDescent="0.25">
      <c r="B3513" s="266">
        <v>1807</v>
      </c>
      <c r="C3513" s="207">
        <v>44539</v>
      </c>
      <c r="D3513" s="206" t="s">
        <v>6617</v>
      </c>
      <c r="E3513" s="206"/>
      <c r="F3513" s="206" t="s">
        <v>4966</v>
      </c>
      <c r="G3513" s="208" t="s">
        <v>6618</v>
      </c>
      <c r="H3513" s="313"/>
      <c r="I3513" s="209">
        <v>75000</v>
      </c>
      <c r="J3513" s="444">
        <f t="shared" si="57"/>
        <v>8639480</v>
      </c>
      <c r="K3513" s="212" t="s">
        <v>3267</v>
      </c>
    </row>
    <row r="3514" spans="2:11" s="511" customFormat="1" hidden="1" x14ac:dyDescent="0.25">
      <c r="B3514" s="266">
        <v>1808</v>
      </c>
      <c r="C3514" s="207">
        <v>44539</v>
      </c>
      <c r="D3514" s="206" t="s">
        <v>6619</v>
      </c>
      <c r="E3514" s="206"/>
      <c r="F3514" s="206" t="s">
        <v>4967</v>
      </c>
      <c r="G3514" s="208" t="s">
        <v>5936</v>
      </c>
      <c r="H3514" s="313"/>
      <c r="I3514" s="209">
        <v>740000</v>
      </c>
      <c r="J3514" s="444">
        <f t="shared" si="57"/>
        <v>7899480</v>
      </c>
      <c r="K3514" s="212" t="s">
        <v>3267</v>
      </c>
    </row>
    <row r="3515" spans="2:11" s="511" customFormat="1" hidden="1" x14ac:dyDescent="0.25">
      <c r="B3515" s="266">
        <v>1809</v>
      </c>
      <c r="C3515" s="207">
        <v>44539</v>
      </c>
      <c r="D3515" s="206" t="s">
        <v>6622</v>
      </c>
      <c r="E3515" s="206"/>
      <c r="F3515" s="206" t="s">
        <v>4968</v>
      </c>
      <c r="G3515" s="208" t="s">
        <v>5679</v>
      </c>
      <c r="H3515" s="313"/>
      <c r="I3515" s="209">
        <v>1239200</v>
      </c>
      <c r="J3515" s="444">
        <f t="shared" si="57"/>
        <v>6660280</v>
      </c>
      <c r="K3515" s="212" t="s">
        <v>3267</v>
      </c>
    </row>
    <row r="3516" spans="2:11" s="511" customFormat="1" hidden="1" x14ac:dyDescent="0.25">
      <c r="B3516" s="266">
        <v>1810</v>
      </c>
      <c r="C3516" s="207">
        <v>44539</v>
      </c>
      <c r="D3516" s="206" t="s">
        <v>6630</v>
      </c>
      <c r="E3516" s="206"/>
      <c r="F3516" s="206" t="s">
        <v>4970</v>
      </c>
      <c r="G3516" s="208" t="s">
        <v>1611</v>
      </c>
      <c r="H3516" s="313"/>
      <c r="I3516" s="209">
        <v>299000</v>
      </c>
      <c r="J3516" s="444">
        <f t="shared" si="57"/>
        <v>6361280</v>
      </c>
      <c r="K3516" s="212" t="s">
        <v>3267</v>
      </c>
    </row>
    <row r="3517" spans="2:11" s="511" customFormat="1" hidden="1" x14ac:dyDescent="0.25">
      <c r="B3517" s="266">
        <v>1811</v>
      </c>
      <c r="C3517" s="207">
        <v>44540</v>
      </c>
      <c r="D3517" s="206" t="s">
        <v>6624</v>
      </c>
      <c r="E3517" s="206"/>
      <c r="F3517" s="206" t="s">
        <v>4976</v>
      </c>
      <c r="G3517" s="208" t="s">
        <v>5679</v>
      </c>
      <c r="H3517" s="313"/>
      <c r="I3517" s="209">
        <v>239000</v>
      </c>
      <c r="J3517" s="444">
        <f t="shared" si="57"/>
        <v>6122280</v>
      </c>
      <c r="K3517" s="212" t="s">
        <v>3267</v>
      </c>
    </row>
    <row r="3518" spans="2:11" s="511" customFormat="1" hidden="1" x14ac:dyDescent="0.25">
      <c r="B3518" s="266">
        <v>1812</v>
      </c>
      <c r="C3518" s="207">
        <v>44541</v>
      </c>
      <c r="D3518" s="206" t="s">
        <v>6628</v>
      </c>
      <c r="E3518" s="206"/>
      <c r="F3518" s="206"/>
      <c r="G3518" s="208" t="s">
        <v>1110</v>
      </c>
      <c r="H3518" s="313">
        <v>256000</v>
      </c>
      <c r="I3518" s="209"/>
      <c r="J3518" s="444">
        <f t="shared" si="57"/>
        <v>6378280</v>
      </c>
      <c r="K3518" s="212" t="s">
        <v>6637</v>
      </c>
    </row>
    <row r="3519" spans="2:11" s="511" customFormat="1" hidden="1" x14ac:dyDescent="0.25">
      <c r="B3519" s="266">
        <v>1813</v>
      </c>
      <c r="C3519" s="207">
        <v>44541</v>
      </c>
      <c r="D3519" s="206" t="s">
        <v>6629</v>
      </c>
      <c r="E3519" s="206"/>
      <c r="F3519" s="206" t="s">
        <v>4977</v>
      </c>
      <c r="G3519" s="208" t="s">
        <v>1110</v>
      </c>
      <c r="H3519" s="313"/>
      <c r="I3519" s="209">
        <v>248000</v>
      </c>
      <c r="J3519" s="444">
        <f t="shared" si="57"/>
        <v>6130280</v>
      </c>
      <c r="K3519" s="212" t="s">
        <v>3267</v>
      </c>
    </row>
    <row r="3520" spans="2:11" s="511" customFormat="1" hidden="1" x14ac:dyDescent="0.25">
      <c r="B3520" s="266">
        <v>1814</v>
      </c>
      <c r="C3520" s="207">
        <v>44541</v>
      </c>
      <c r="D3520" s="206" t="s">
        <v>6631</v>
      </c>
      <c r="E3520" s="206"/>
      <c r="F3520" s="206" t="s">
        <v>4978</v>
      </c>
      <c r="G3520" s="208" t="s">
        <v>5679</v>
      </c>
      <c r="H3520" s="313"/>
      <c r="I3520" s="209">
        <v>34700</v>
      </c>
      <c r="J3520" s="444">
        <f t="shared" si="57"/>
        <v>6095580</v>
      </c>
      <c r="K3520" s="212" t="s">
        <v>3267</v>
      </c>
    </row>
    <row r="3521" spans="1:242" hidden="1" x14ac:dyDescent="0.25">
      <c r="B3521" s="266">
        <v>1815</v>
      </c>
      <c r="C3521" s="207">
        <v>44541</v>
      </c>
      <c r="D3521" s="206" t="s">
        <v>6632</v>
      </c>
      <c r="E3521" s="206"/>
      <c r="F3521" s="206" t="s">
        <v>4979</v>
      </c>
      <c r="G3521" s="208" t="s">
        <v>5679</v>
      </c>
      <c r="H3521" s="313"/>
      <c r="I3521" s="209">
        <v>41800</v>
      </c>
      <c r="J3521" s="444">
        <f t="shared" si="57"/>
        <v>6053780</v>
      </c>
      <c r="K3521" s="212" t="s">
        <v>3267</v>
      </c>
    </row>
    <row r="3522" spans="1:242" hidden="1" x14ac:dyDescent="0.25">
      <c r="B3522" s="266">
        <v>1816</v>
      </c>
      <c r="C3522" s="207">
        <v>44541</v>
      </c>
      <c r="D3522" s="206" t="s">
        <v>6633</v>
      </c>
      <c r="E3522" s="206"/>
      <c r="F3522" s="206" t="s">
        <v>4980</v>
      </c>
      <c r="G3522" s="208" t="s">
        <v>5679</v>
      </c>
      <c r="H3522" s="313"/>
      <c r="I3522" s="209">
        <v>10700</v>
      </c>
      <c r="J3522" s="444">
        <f t="shared" si="57"/>
        <v>6043080</v>
      </c>
      <c r="K3522" s="212" t="s">
        <v>3267</v>
      </c>
    </row>
    <row r="3523" spans="1:242" hidden="1" x14ac:dyDescent="0.25">
      <c r="B3523" s="266">
        <v>1817</v>
      </c>
      <c r="C3523" s="207">
        <v>44541</v>
      </c>
      <c r="D3523" s="206" t="s">
        <v>6634</v>
      </c>
      <c r="E3523" s="206"/>
      <c r="F3523" s="206" t="s">
        <v>6640</v>
      </c>
      <c r="G3523" s="208" t="s">
        <v>5679</v>
      </c>
      <c r="H3523" s="313"/>
      <c r="I3523" s="209">
        <v>42900</v>
      </c>
      <c r="J3523" s="444">
        <f t="shared" si="57"/>
        <v>6000180</v>
      </c>
      <c r="K3523" s="212" t="s">
        <v>3267</v>
      </c>
    </row>
    <row r="3524" spans="1:242" hidden="1" x14ac:dyDescent="0.25">
      <c r="B3524" s="266">
        <v>1818</v>
      </c>
      <c r="C3524" s="207">
        <v>44541</v>
      </c>
      <c r="D3524" s="206" t="s">
        <v>6635</v>
      </c>
      <c r="E3524" s="206"/>
      <c r="F3524" s="206" t="s">
        <v>6641</v>
      </c>
      <c r="G3524" s="208" t="s">
        <v>5679</v>
      </c>
      <c r="H3524" s="313"/>
      <c r="I3524" s="209">
        <v>86500</v>
      </c>
      <c r="J3524" s="444">
        <f t="shared" si="57"/>
        <v>5913680</v>
      </c>
      <c r="K3524" s="212" t="s">
        <v>3267</v>
      </c>
    </row>
    <row r="3525" spans="1:242" hidden="1" x14ac:dyDescent="0.25">
      <c r="B3525" s="266">
        <v>1819</v>
      </c>
      <c r="C3525" s="207">
        <v>44541</v>
      </c>
      <c r="D3525" s="206" t="s">
        <v>6638</v>
      </c>
      <c r="E3525" s="206" t="s">
        <v>6642</v>
      </c>
      <c r="F3525" s="206"/>
      <c r="G3525" s="208" t="s">
        <v>4806</v>
      </c>
      <c r="H3525" s="313"/>
      <c r="I3525" s="475">
        <v>2500000</v>
      </c>
      <c r="J3525" s="444">
        <f t="shared" si="57"/>
        <v>3413680</v>
      </c>
      <c r="K3525" s="212" t="s">
        <v>6716</v>
      </c>
    </row>
    <row r="3526" spans="1:242" hidden="1" x14ac:dyDescent="0.25">
      <c r="B3526" s="266">
        <v>1820</v>
      </c>
      <c r="C3526" s="207">
        <v>44541</v>
      </c>
      <c r="D3526" s="206" t="s">
        <v>6639</v>
      </c>
      <c r="E3526" s="206"/>
      <c r="F3526" s="206" t="s">
        <v>6643</v>
      </c>
      <c r="G3526" s="208" t="s">
        <v>4806</v>
      </c>
      <c r="H3526" s="313"/>
      <c r="I3526" s="209">
        <v>676973</v>
      </c>
      <c r="J3526" s="444">
        <f t="shared" si="57"/>
        <v>2736707</v>
      </c>
      <c r="K3526" s="212" t="s">
        <v>3267</v>
      </c>
    </row>
    <row r="3527" spans="1:242" hidden="1" x14ac:dyDescent="0.25">
      <c r="B3527" s="266">
        <v>1821</v>
      </c>
      <c r="C3527" s="207">
        <v>44541</v>
      </c>
      <c r="D3527" s="206" t="s">
        <v>6644</v>
      </c>
      <c r="E3527" s="206"/>
      <c r="F3527" s="206" t="s">
        <v>6645</v>
      </c>
      <c r="G3527" s="208" t="s">
        <v>532</v>
      </c>
      <c r="H3527" s="313"/>
      <c r="I3527" s="209">
        <v>2541530</v>
      </c>
      <c r="J3527" s="444">
        <f t="shared" si="57"/>
        <v>195177</v>
      </c>
      <c r="K3527" s="212" t="s">
        <v>3267</v>
      </c>
    </row>
    <row r="3528" spans="1:242" s="566" customFormat="1" hidden="1" x14ac:dyDescent="0.25">
      <c r="A3528" s="488"/>
      <c r="B3528" s="266">
        <v>1822</v>
      </c>
      <c r="C3528" s="428">
        <v>44543</v>
      </c>
      <c r="D3528" s="429" t="s">
        <v>6646</v>
      </c>
      <c r="E3528" s="429"/>
      <c r="F3528" s="429"/>
      <c r="G3528" s="430"/>
      <c r="H3528" s="577">
        <v>11699823</v>
      </c>
      <c r="I3528" s="581"/>
      <c r="J3528" s="444">
        <f t="shared" si="57"/>
        <v>11895000</v>
      </c>
      <c r="K3528" s="446" t="s">
        <v>3695</v>
      </c>
      <c r="L3528" s="530"/>
      <c r="M3528" s="488"/>
      <c r="N3528" s="530"/>
      <c r="O3528" s="530"/>
      <c r="P3528" s="530"/>
      <c r="Q3528" s="530"/>
      <c r="R3528" s="530"/>
      <c r="S3528" s="530"/>
      <c r="T3528" s="530"/>
      <c r="U3528" s="530"/>
      <c r="V3528" s="530"/>
      <c r="W3528" s="530"/>
      <c r="X3528" s="530"/>
      <c r="Y3528" s="530"/>
      <c r="Z3528" s="530"/>
      <c r="AA3528" s="530"/>
      <c r="AB3528" s="530"/>
      <c r="AC3528" s="530"/>
      <c r="AD3528" s="530"/>
      <c r="AE3528" s="530"/>
      <c r="AF3528" s="530"/>
      <c r="AG3528" s="530"/>
      <c r="AH3528" s="530"/>
      <c r="AI3528" s="530"/>
      <c r="AJ3528" s="488"/>
      <c r="AK3528" s="488"/>
      <c r="AL3528" s="488"/>
      <c r="AM3528" s="488"/>
      <c r="AN3528" s="488"/>
      <c r="AO3528" s="488"/>
      <c r="AP3528" s="488"/>
      <c r="AQ3528" s="488"/>
      <c r="AR3528" s="488"/>
      <c r="AS3528" s="488"/>
      <c r="AT3528" s="488"/>
      <c r="AU3528" s="488"/>
      <c r="AV3528" s="488"/>
      <c r="AW3528" s="488"/>
      <c r="AX3528" s="488"/>
      <c r="AY3528" s="488"/>
      <c r="AZ3528" s="488"/>
      <c r="BA3528" s="488"/>
      <c r="BB3528" s="488"/>
      <c r="BC3528" s="488"/>
      <c r="BD3528" s="488"/>
      <c r="BE3528" s="488"/>
      <c r="BF3528" s="488"/>
      <c r="BG3528" s="488"/>
      <c r="BH3528" s="488"/>
      <c r="BI3528" s="488"/>
      <c r="BJ3528" s="488"/>
      <c r="BK3528" s="488"/>
      <c r="BL3528" s="488"/>
      <c r="BM3528" s="488"/>
      <c r="BN3528" s="488"/>
      <c r="BO3528" s="488"/>
      <c r="BP3528" s="488"/>
      <c r="BQ3528" s="488"/>
      <c r="BR3528" s="488"/>
      <c r="BS3528" s="488"/>
      <c r="BT3528" s="488"/>
      <c r="BU3528" s="488"/>
      <c r="BV3528" s="488"/>
      <c r="BW3528" s="488"/>
      <c r="BX3528" s="488"/>
      <c r="BY3528" s="488"/>
      <c r="BZ3528" s="488"/>
      <c r="CA3528" s="488"/>
      <c r="CB3528" s="488"/>
      <c r="CC3528" s="488"/>
      <c r="CD3528" s="488"/>
      <c r="CE3528" s="488"/>
      <c r="CF3528" s="488"/>
      <c r="CG3528" s="488"/>
      <c r="CH3528" s="488"/>
      <c r="CI3528" s="488"/>
      <c r="CJ3528" s="488"/>
      <c r="CK3528" s="488"/>
      <c r="CL3528" s="488"/>
      <c r="CM3528" s="488"/>
      <c r="CN3528" s="488"/>
      <c r="CO3528" s="488"/>
      <c r="CP3528" s="488"/>
      <c r="CQ3528" s="488"/>
      <c r="CR3528" s="488"/>
      <c r="CS3528" s="488"/>
      <c r="CT3528" s="488"/>
      <c r="CU3528" s="488"/>
      <c r="CV3528" s="488"/>
      <c r="CW3528" s="488"/>
      <c r="CX3528" s="488"/>
      <c r="CY3528" s="488"/>
      <c r="CZ3528" s="488"/>
      <c r="DA3528" s="488"/>
      <c r="DB3528" s="488"/>
      <c r="DC3528" s="488"/>
      <c r="DD3528" s="488"/>
      <c r="DE3528" s="488"/>
      <c r="DF3528" s="488"/>
      <c r="DG3528" s="488"/>
      <c r="DH3528" s="488"/>
      <c r="DI3528" s="488"/>
      <c r="DJ3528" s="488"/>
      <c r="DK3528" s="488"/>
      <c r="DL3528" s="488"/>
      <c r="DM3528" s="488"/>
      <c r="DN3528" s="488"/>
      <c r="DO3528" s="488"/>
      <c r="DP3528" s="488"/>
      <c r="DQ3528" s="488"/>
      <c r="DR3528" s="488"/>
      <c r="DS3528" s="488"/>
      <c r="DT3528" s="488"/>
      <c r="DU3528" s="488"/>
      <c r="DV3528" s="488"/>
      <c r="DW3528" s="488"/>
      <c r="DX3528" s="488"/>
      <c r="DY3528" s="488"/>
      <c r="DZ3528" s="488"/>
      <c r="EA3528" s="488"/>
      <c r="EB3528" s="488"/>
      <c r="EC3528" s="488"/>
      <c r="ED3528" s="488"/>
      <c r="EE3528" s="488"/>
      <c r="EF3528" s="488"/>
      <c r="EG3528" s="488"/>
      <c r="EH3528" s="488"/>
      <c r="EI3528" s="488"/>
      <c r="EJ3528" s="488"/>
      <c r="EK3528" s="488"/>
      <c r="EL3528" s="488"/>
      <c r="EM3528" s="488"/>
      <c r="EN3528" s="488"/>
      <c r="EO3528" s="488"/>
      <c r="EP3528" s="488"/>
      <c r="EQ3528" s="488"/>
      <c r="ER3528" s="488"/>
      <c r="ES3528" s="488"/>
      <c r="ET3528" s="488"/>
      <c r="EU3528" s="488"/>
      <c r="EV3528" s="488"/>
      <c r="EW3528" s="488"/>
      <c r="EX3528" s="488"/>
      <c r="EY3528" s="488"/>
      <c r="EZ3528" s="488"/>
      <c r="FA3528" s="488"/>
      <c r="FB3528" s="488"/>
      <c r="FC3528" s="488"/>
      <c r="FD3528" s="488"/>
      <c r="FE3528" s="488"/>
      <c r="FF3528" s="488"/>
      <c r="FG3528" s="488"/>
      <c r="FH3528" s="488"/>
      <c r="FI3528" s="488"/>
      <c r="FJ3528" s="488"/>
      <c r="FK3528" s="488"/>
      <c r="FL3528" s="488"/>
      <c r="FM3528" s="488"/>
      <c r="FN3528" s="488"/>
      <c r="FO3528" s="488"/>
      <c r="FP3528" s="488"/>
      <c r="FQ3528" s="488"/>
      <c r="FR3528" s="488"/>
      <c r="FS3528" s="488"/>
      <c r="FT3528" s="488"/>
      <c r="FU3528" s="488"/>
      <c r="FV3528" s="488"/>
      <c r="FW3528" s="488"/>
      <c r="FX3528" s="488"/>
      <c r="FY3528" s="488"/>
      <c r="FZ3528" s="488"/>
      <c r="GA3528" s="488"/>
      <c r="GB3528" s="488"/>
      <c r="GC3528" s="488"/>
      <c r="GD3528" s="488"/>
      <c r="GE3528" s="488"/>
      <c r="GF3528" s="488"/>
      <c r="GG3528" s="488"/>
      <c r="GH3528" s="488"/>
      <c r="GI3528" s="488"/>
      <c r="GJ3528" s="488"/>
      <c r="GK3528" s="488"/>
      <c r="GL3528" s="488"/>
      <c r="GM3528" s="488"/>
      <c r="GN3528" s="488"/>
      <c r="GO3528" s="488"/>
      <c r="GP3528" s="488"/>
      <c r="GQ3528" s="488"/>
      <c r="GR3528" s="488"/>
      <c r="GS3528" s="488"/>
      <c r="GT3528" s="488"/>
      <c r="GU3528" s="488"/>
      <c r="GV3528" s="488"/>
      <c r="GW3528" s="488"/>
      <c r="GX3528" s="488"/>
      <c r="GY3528" s="488"/>
      <c r="GZ3528" s="488"/>
      <c r="HA3528" s="488"/>
      <c r="HB3528" s="488"/>
      <c r="HC3528" s="488"/>
      <c r="HD3528" s="488"/>
      <c r="HE3528" s="488"/>
      <c r="HF3528" s="488"/>
      <c r="HG3528" s="488"/>
      <c r="HH3528" s="488"/>
      <c r="HI3528" s="488"/>
      <c r="HJ3528" s="488"/>
      <c r="HK3528" s="488"/>
      <c r="HL3528" s="488"/>
      <c r="HM3528" s="488"/>
      <c r="HN3528" s="488"/>
      <c r="HO3528" s="488"/>
      <c r="HP3528" s="488"/>
      <c r="HQ3528" s="488"/>
      <c r="HR3528" s="488"/>
      <c r="HS3528" s="488"/>
      <c r="HT3528" s="488"/>
      <c r="HU3528" s="488"/>
      <c r="HV3528" s="488"/>
      <c r="HW3528" s="488"/>
      <c r="HX3528" s="488"/>
      <c r="HY3528" s="488"/>
      <c r="HZ3528" s="488"/>
      <c r="IA3528" s="488"/>
      <c r="IB3528" s="488"/>
      <c r="IC3528" s="488"/>
      <c r="ID3528" s="488"/>
      <c r="IE3528" s="488"/>
      <c r="IF3528" s="488"/>
      <c r="IG3528" s="488"/>
      <c r="IH3528" s="488"/>
    </row>
    <row r="3529" spans="1:242" hidden="1" x14ac:dyDescent="0.25">
      <c r="B3529" s="266">
        <v>1823</v>
      </c>
      <c r="C3529" s="207">
        <v>44543</v>
      </c>
      <c r="D3529" s="206" t="s">
        <v>6647</v>
      </c>
      <c r="E3529" s="206"/>
      <c r="F3529" s="206" t="s">
        <v>6685</v>
      </c>
      <c r="G3529" s="208" t="s">
        <v>764</v>
      </c>
      <c r="H3529" s="313"/>
      <c r="I3529" s="209">
        <v>3200190</v>
      </c>
      <c r="J3529" s="444">
        <f t="shared" si="57"/>
        <v>8694810</v>
      </c>
      <c r="K3529" s="212" t="s">
        <v>3267</v>
      </c>
    </row>
    <row r="3530" spans="1:242" hidden="1" x14ac:dyDescent="0.25">
      <c r="B3530" s="266">
        <v>1824</v>
      </c>
      <c r="C3530" s="207">
        <v>44544</v>
      </c>
      <c r="D3530" s="206" t="s">
        <v>6648</v>
      </c>
      <c r="E3530" s="206"/>
      <c r="F3530" s="206" t="s">
        <v>6686</v>
      </c>
      <c r="G3530" s="208" t="s">
        <v>4805</v>
      </c>
      <c r="H3530" s="313"/>
      <c r="I3530" s="209">
        <v>2951500</v>
      </c>
      <c r="J3530" s="444">
        <f t="shared" si="57"/>
        <v>5743310</v>
      </c>
      <c r="K3530" s="212" t="s">
        <v>3267</v>
      </c>
    </row>
    <row r="3531" spans="1:242" hidden="1" x14ac:dyDescent="0.25">
      <c r="B3531" s="266">
        <v>1825</v>
      </c>
      <c r="C3531" s="207">
        <v>44546</v>
      </c>
      <c r="D3531" s="206" t="s">
        <v>6615</v>
      </c>
      <c r="E3531" s="206"/>
      <c r="F3531" s="206" t="s">
        <v>6687</v>
      </c>
      <c r="G3531" s="208" t="s">
        <v>420</v>
      </c>
      <c r="H3531" s="313"/>
      <c r="I3531" s="209">
        <v>1660000</v>
      </c>
      <c r="J3531" s="444">
        <f t="shared" si="57"/>
        <v>4083310</v>
      </c>
      <c r="K3531" s="212" t="s">
        <v>3267</v>
      </c>
    </row>
    <row r="3532" spans="1:242" hidden="1" x14ac:dyDescent="0.25">
      <c r="B3532" s="266">
        <v>1826</v>
      </c>
      <c r="C3532" s="207">
        <v>44546</v>
      </c>
      <c r="D3532" s="206" t="s">
        <v>6649</v>
      </c>
      <c r="E3532" s="206"/>
      <c r="F3532" s="206" t="s">
        <v>6688</v>
      </c>
      <c r="G3532" s="208" t="s">
        <v>420</v>
      </c>
      <c r="H3532" s="313"/>
      <c r="I3532" s="209">
        <v>1276300</v>
      </c>
      <c r="J3532" s="444">
        <f t="shared" si="57"/>
        <v>2807010</v>
      </c>
      <c r="K3532" s="212" t="s">
        <v>3267</v>
      </c>
    </row>
    <row r="3533" spans="1:242" hidden="1" x14ac:dyDescent="0.25">
      <c r="B3533" s="266">
        <v>1827</v>
      </c>
      <c r="C3533" s="207">
        <v>44546</v>
      </c>
      <c r="D3533" s="206" t="s">
        <v>6650</v>
      </c>
      <c r="E3533" s="206"/>
      <c r="F3533" s="206" t="s">
        <v>6689</v>
      </c>
      <c r="G3533" s="208" t="s">
        <v>532</v>
      </c>
      <c r="H3533" s="313"/>
      <c r="I3533" s="209">
        <v>1430790</v>
      </c>
      <c r="J3533" s="444">
        <f t="shared" si="57"/>
        <v>1376220</v>
      </c>
      <c r="K3533" s="212" t="s">
        <v>3267</v>
      </c>
    </row>
    <row r="3534" spans="1:242" hidden="1" x14ac:dyDescent="0.25">
      <c r="B3534" s="266">
        <v>1828</v>
      </c>
      <c r="C3534" s="207">
        <v>44546</v>
      </c>
      <c r="D3534" s="206" t="s">
        <v>6651</v>
      </c>
      <c r="E3534" s="206"/>
      <c r="F3534" s="206" t="s">
        <v>6690</v>
      </c>
      <c r="G3534" s="208" t="s">
        <v>6652</v>
      </c>
      <c r="H3534" s="313"/>
      <c r="I3534" s="475">
        <v>100000</v>
      </c>
      <c r="J3534" s="444">
        <f t="shared" si="57"/>
        <v>1276220</v>
      </c>
      <c r="K3534" s="212" t="s">
        <v>3267</v>
      </c>
    </row>
    <row r="3535" spans="1:242" hidden="1" x14ac:dyDescent="0.25">
      <c r="B3535" s="266">
        <v>1829</v>
      </c>
      <c r="C3535" s="207">
        <v>44546</v>
      </c>
      <c r="D3535" s="206" t="s">
        <v>6653</v>
      </c>
      <c r="E3535" s="206"/>
      <c r="F3535" s="206" t="s">
        <v>6691</v>
      </c>
      <c r="G3535" s="208" t="s">
        <v>6654</v>
      </c>
      <c r="H3535" s="313"/>
      <c r="I3535" s="209">
        <v>160000</v>
      </c>
      <c r="J3535" s="444">
        <f t="shared" si="57"/>
        <v>1116220</v>
      </c>
      <c r="K3535" s="212" t="s">
        <v>3267</v>
      </c>
    </row>
    <row r="3536" spans="1:242" hidden="1" x14ac:dyDescent="0.25">
      <c r="B3536" s="266">
        <v>1830</v>
      </c>
      <c r="C3536" s="207">
        <v>44546</v>
      </c>
      <c r="D3536" s="206" t="s">
        <v>6655</v>
      </c>
      <c r="E3536" s="206"/>
      <c r="F3536" s="206" t="s">
        <v>6692</v>
      </c>
      <c r="G3536" s="208" t="s">
        <v>5679</v>
      </c>
      <c r="H3536" s="313"/>
      <c r="I3536" s="209">
        <v>500000</v>
      </c>
      <c r="J3536" s="444">
        <f t="shared" si="57"/>
        <v>616220</v>
      </c>
      <c r="K3536" s="212" t="s">
        <v>3267</v>
      </c>
    </row>
    <row r="3537" spans="1:242" hidden="1" x14ac:dyDescent="0.25">
      <c r="B3537" s="266">
        <v>1831</v>
      </c>
      <c r="C3537" s="543">
        <v>44546</v>
      </c>
      <c r="D3537" s="206" t="s">
        <v>6669</v>
      </c>
      <c r="E3537" s="206"/>
      <c r="F3537" s="206"/>
      <c r="G3537" s="208" t="s">
        <v>4804</v>
      </c>
      <c r="H3537" s="313">
        <v>1550000</v>
      </c>
      <c r="I3537" s="209"/>
      <c r="J3537" s="444">
        <f t="shared" si="57"/>
        <v>2166220</v>
      </c>
      <c r="K3537" s="441" t="s">
        <v>6637</v>
      </c>
    </row>
    <row r="3538" spans="1:242" hidden="1" x14ac:dyDescent="0.25">
      <c r="B3538" s="266">
        <v>1832</v>
      </c>
      <c r="C3538" s="543">
        <v>44546</v>
      </c>
      <c r="D3538" s="206" t="s">
        <v>6671</v>
      </c>
      <c r="E3538" s="206"/>
      <c r="F3538" s="206" t="s">
        <v>6693</v>
      </c>
      <c r="G3538" s="208" t="s">
        <v>4804</v>
      </c>
      <c r="H3538" s="313"/>
      <c r="I3538" s="209">
        <v>1121194</v>
      </c>
      <c r="J3538" s="444">
        <f t="shared" si="57"/>
        <v>1045026</v>
      </c>
      <c r="K3538" s="212" t="s">
        <v>3267</v>
      </c>
    </row>
    <row r="3539" spans="1:242" hidden="1" x14ac:dyDescent="0.25">
      <c r="B3539" s="266">
        <v>1833</v>
      </c>
      <c r="C3539" s="543">
        <v>44546</v>
      </c>
      <c r="D3539" s="206" t="s">
        <v>6672</v>
      </c>
      <c r="E3539" s="206" t="s">
        <v>6675</v>
      </c>
      <c r="F3539" s="206"/>
      <c r="G3539" s="208" t="s">
        <v>1611</v>
      </c>
      <c r="H3539" s="313"/>
      <c r="I3539" s="475">
        <v>466000</v>
      </c>
      <c r="J3539" s="444">
        <f t="shared" si="57"/>
        <v>579026</v>
      </c>
      <c r="K3539" s="441" t="s">
        <v>6674</v>
      </c>
    </row>
    <row r="3540" spans="1:242" s="554" customFormat="1" ht="31.5" hidden="1" x14ac:dyDescent="0.2">
      <c r="A3540" s="578"/>
      <c r="B3540" s="498">
        <v>1834</v>
      </c>
      <c r="C3540" s="543">
        <v>44548</v>
      </c>
      <c r="D3540" s="598" t="s">
        <v>6656</v>
      </c>
      <c r="E3540" s="544"/>
      <c r="F3540" s="544" t="s">
        <v>6694</v>
      </c>
      <c r="G3540" s="545" t="s">
        <v>5679</v>
      </c>
      <c r="H3540" s="579"/>
      <c r="I3540" s="582">
        <v>393000</v>
      </c>
      <c r="J3540" s="599">
        <f t="shared" si="57"/>
        <v>186026</v>
      </c>
      <c r="K3540" s="546" t="s">
        <v>3267</v>
      </c>
      <c r="L3540" s="580"/>
      <c r="M3540" s="578"/>
      <c r="N3540" s="580"/>
      <c r="O3540" s="580"/>
      <c r="P3540" s="580"/>
      <c r="Q3540" s="580"/>
      <c r="R3540" s="580"/>
      <c r="S3540" s="580"/>
      <c r="T3540" s="580"/>
      <c r="U3540" s="580"/>
      <c r="V3540" s="580"/>
      <c r="W3540" s="580"/>
      <c r="X3540" s="580"/>
      <c r="Y3540" s="580"/>
      <c r="Z3540" s="580"/>
      <c r="AA3540" s="580"/>
      <c r="AB3540" s="580"/>
      <c r="AC3540" s="580"/>
      <c r="AD3540" s="580"/>
      <c r="AE3540" s="580"/>
      <c r="AF3540" s="580"/>
      <c r="AG3540" s="580"/>
      <c r="AH3540" s="580"/>
      <c r="AI3540" s="580"/>
      <c r="AJ3540" s="578"/>
      <c r="AK3540" s="578"/>
      <c r="AL3540" s="578"/>
      <c r="AM3540" s="578"/>
      <c r="AN3540" s="578"/>
      <c r="AO3540" s="578"/>
      <c r="AP3540" s="578"/>
      <c r="AQ3540" s="578"/>
      <c r="AR3540" s="578"/>
      <c r="AS3540" s="578"/>
      <c r="AT3540" s="578"/>
      <c r="AU3540" s="578"/>
      <c r="AV3540" s="578"/>
      <c r="AW3540" s="578"/>
      <c r="AX3540" s="578"/>
      <c r="AY3540" s="578"/>
      <c r="AZ3540" s="578"/>
      <c r="BA3540" s="578"/>
      <c r="BB3540" s="578"/>
      <c r="BC3540" s="578"/>
      <c r="BD3540" s="578"/>
      <c r="BE3540" s="578"/>
      <c r="BF3540" s="578"/>
      <c r="BG3540" s="578"/>
      <c r="BH3540" s="578"/>
      <c r="BI3540" s="578"/>
      <c r="BJ3540" s="578"/>
      <c r="BK3540" s="578"/>
      <c r="BL3540" s="578"/>
      <c r="BM3540" s="578"/>
      <c r="BN3540" s="578"/>
      <c r="BO3540" s="578"/>
      <c r="BP3540" s="578"/>
      <c r="BQ3540" s="578"/>
      <c r="BR3540" s="578"/>
      <c r="BS3540" s="578"/>
      <c r="BT3540" s="578"/>
      <c r="BU3540" s="578"/>
      <c r="BV3540" s="578"/>
      <c r="BW3540" s="578"/>
      <c r="BX3540" s="578"/>
      <c r="BY3540" s="578"/>
      <c r="BZ3540" s="578"/>
      <c r="CA3540" s="578"/>
      <c r="CB3540" s="578"/>
      <c r="CC3540" s="578"/>
      <c r="CD3540" s="578"/>
      <c r="CE3540" s="578"/>
      <c r="CF3540" s="578"/>
      <c r="CG3540" s="578"/>
      <c r="CH3540" s="578"/>
      <c r="CI3540" s="578"/>
      <c r="CJ3540" s="578"/>
      <c r="CK3540" s="578"/>
      <c r="CL3540" s="578"/>
      <c r="CM3540" s="578"/>
      <c r="CN3540" s="578"/>
      <c r="CO3540" s="578"/>
      <c r="CP3540" s="578"/>
      <c r="CQ3540" s="578"/>
      <c r="CR3540" s="578"/>
      <c r="CS3540" s="578"/>
      <c r="CT3540" s="578"/>
      <c r="CU3540" s="578"/>
      <c r="CV3540" s="578"/>
      <c r="CW3540" s="578"/>
      <c r="CX3540" s="578"/>
      <c r="CY3540" s="578"/>
      <c r="CZ3540" s="578"/>
      <c r="DA3540" s="578"/>
      <c r="DB3540" s="578"/>
      <c r="DC3540" s="578"/>
      <c r="DD3540" s="578"/>
      <c r="DE3540" s="578"/>
      <c r="DF3540" s="578"/>
      <c r="DG3540" s="578"/>
      <c r="DH3540" s="578"/>
      <c r="DI3540" s="578"/>
      <c r="DJ3540" s="578"/>
      <c r="DK3540" s="578"/>
      <c r="DL3540" s="578"/>
      <c r="DM3540" s="578"/>
      <c r="DN3540" s="578"/>
      <c r="DO3540" s="578"/>
      <c r="DP3540" s="578"/>
      <c r="DQ3540" s="578"/>
      <c r="DR3540" s="578"/>
      <c r="DS3540" s="578"/>
      <c r="DT3540" s="578"/>
      <c r="DU3540" s="578"/>
      <c r="DV3540" s="578"/>
      <c r="DW3540" s="578"/>
      <c r="DX3540" s="578"/>
      <c r="DY3540" s="578"/>
      <c r="DZ3540" s="578"/>
      <c r="EA3540" s="578"/>
      <c r="EB3540" s="578"/>
      <c r="EC3540" s="578"/>
      <c r="ED3540" s="578"/>
      <c r="EE3540" s="578"/>
      <c r="EF3540" s="578"/>
      <c r="EG3540" s="578"/>
      <c r="EH3540" s="578"/>
      <c r="EI3540" s="578"/>
      <c r="EJ3540" s="578"/>
      <c r="EK3540" s="578"/>
      <c r="EL3540" s="578"/>
      <c r="EM3540" s="578"/>
      <c r="EN3540" s="578"/>
      <c r="EO3540" s="578"/>
      <c r="EP3540" s="578"/>
      <c r="EQ3540" s="578"/>
      <c r="ER3540" s="578"/>
      <c r="ES3540" s="578"/>
      <c r="ET3540" s="578"/>
      <c r="EU3540" s="578"/>
      <c r="EV3540" s="578"/>
      <c r="EW3540" s="578"/>
      <c r="EX3540" s="578"/>
      <c r="EY3540" s="578"/>
      <c r="EZ3540" s="578"/>
      <c r="FA3540" s="578"/>
      <c r="FB3540" s="578"/>
      <c r="FC3540" s="578"/>
      <c r="FD3540" s="578"/>
      <c r="FE3540" s="578"/>
      <c r="FF3540" s="578"/>
      <c r="FG3540" s="578"/>
      <c r="FH3540" s="578"/>
      <c r="FI3540" s="578"/>
      <c r="FJ3540" s="578"/>
      <c r="FK3540" s="578"/>
      <c r="FL3540" s="578"/>
      <c r="FM3540" s="578"/>
      <c r="FN3540" s="578"/>
      <c r="FO3540" s="578"/>
      <c r="FP3540" s="578"/>
      <c r="FQ3540" s="578"/>
      <c r="FR3540" s="578"/>
      <c r="FS3540" s="578"/>
      <c r="FT3540" s="578"/>
      <c r="FU3540" s="578"/>
      <c r="FV3540" s="578"/>
      <c r="FW3540" s="578"/>
      <c r="FX3540" s="578"/>
      <c r="FY3540" s="578"/>
      <c r="FZ3540" s="578"/>
      <c r="GA3540" s="578"/>
      <c r="GB3540" s="578"/>
      <c r="GC3540" s="578"/>
      <c r="GD3540" s="578"/>
      <c r="GE3540" s="578"/>
      <c r="GF3540" s="578"/>
      <c r="GG3540" s="578"/>
      <c r="GH3540" s="578"/>
      <c r="GI3540" s="578"/>
      <c r="GJ3540" s="578"/>
      <c r="GK3540" s="578"/>
      <c r="GL3540" s="578"/>
      <c r="GM3540" s="578"/>
      <c r="GN3540" s="578"/>
      <c r="GO3540" s="578"/>
      <c r="GP3540" s="578"/>
      <c r="GQ3540" s="578"/>
      <c r="GR3540" s="578"/>
      <c r="GS3540" s="578"/>
      <c r="GT3540" s="578"/>
      <c r="GU3540" s="578"/>
      <c r="GV3540" s="578"/>
      <c r="GW3540" s="578"/>
      <c r="GX3540" s="578"/>
      <c r="GY3540" s="578"/>
      <c r="GZ3540" s="578"/>
      <c r="HA3540" s="578"/>
      <c r="HB3540" s="578"/>
      <c r="HC3540" s="578"/>
      <c r="HD3540" s="578"/>
      <c r="HE3540" s="578"/>
      <c r="HF3540" s="578"/>
      <c r="HG3540" s="578"/>
      <c r="HH3540" s="578"/>
      <c r="HI3540" s="578"/>
      <c r="HJ3540" s="578"/>
      <c r="HK3540" s="578"/>
      <c r="HL3540" s="578"/>
      <c r="HM3540" s="578"/>
      <c r="HN3540" s="578"/>
      <c r="HO3540" s="578"/>
      <c r="HP3540" s="578"/>
      <c r="HQ3540" s="578"/>
      <c r="HR3540" s="578"/>
      <c r="HS3540" s="578"/>
      <c r="HT3540" s="578"/>
      <c r="HU3540" s="578"/>
      <c r="HV3540" s="578"/>
      <c r="HW3540" s="578"/>
      <c r="HX3540" s="578"/>
      <c r="HY3540" s="578"/>
      <c r="HZ3540" s="578"/>
      <c r="IA3540" s="578"/>
      <c r="IB3540" s="578"/>
      <c r="IC3540" s="578"/>
      <c r="ID3540" s="578"/>
      <c r="IE3540" s="578"/>
      <c r="IF3540" s="578"/>
      <c r="IG3540" s="578"/>
      <c r="IH3540" s="578"/>
    </row>
    <row r="3541" spans="1:242" hidden="1" x14ac:dyDescent="0.25">
      <c r="B3541" s="266">
        <v>1835</v>
      </c>
      <c r="C3541" s="543">
        <v>44548</v>
      </c>
      <c r="D3541" s="206" t="s">
        <v>6658</v>
      </c>
      <c r="E3541" s="206"/>
      <c r="F3541" s="206"/>
      <c r="G3541" s="208" t="s">
        <v>5418</v>
      </c>
      <c r="H3541" s="313">
        <v>1510000</v>
      </c>
      <c r="I3541" s="209"/>
      <c r="J3541" s="444">
        <f t="shared" si="57"/>
        <v>1696026</v>
      </c>
      <c r="K3541" s="441" t="s">
        <v>6537</v>
      </c>
    </row>
    <row r="3542" spans="1:242" hidden="1" x14ac:dyDescent="0.25">
      <c r="B3542" s="266">
        <v>1836</v>
      </c>
      <c r="C3542" s="543">
        <v>44548</v>
      </c>
      <c r="D3542" s="206" t="s">
        <v>6659</v>
      </c>
      <c r="E3542" s="206"/>
      <c r="F3542" s="206" t="s">
        <v>6695</v>
      </c>
      <c r="G3542" s="208" t="s">
        <v>5418</v>
      </c>
      <c r="H3542" s="313"/>
      <c r="I3542" s="209">
        <v>1510000</v>
      </c>
      <c r="J3542" s="444">
        <f t="shared" si="57"/>
        <v>186026</v>
      </c>
      <c r="K3542" s="212" t="s">
        <v>3267</v>
      </c>
    </row>
    <row r="3543" spans="1:242" hidden="1" x14ac:dyDescent="0.25">
      <c r="B3543" s="266">
        <v>1837</v>
      </c>
      <c r="C3543" s="543">
        <v>44548</v>
      </c>
      <c r="D3543" s="206" t="s">
        <v>6662</v>
      </c>
      <c r="E3543" s="206"/>
      <c r="F3543" s="206"/>
      <c r="G3543" s="208" t="s">
        <v>5418</v>
      </c>
      <c r="H3543" s="313">
        <v>1050000</v>
      </c>
      <c r="I3543" s="209"/>
      <c r="J3543" s="444">
        <f t="shared" si="57"/>
        <v>1236026</v>
      </c>
      <c r="K3543" s="441" t="s">
        <v>6661</v>
      </c>
    </row>
    <row r="3544" spans="1:242" hidden="1" x14ac:dyDescent="0.25">
      <c r="B3544" s="266">
        <v>1838</v>
      </c>
      <c r="C3544" s="543">
        <v>44548</v>
      </c>
      <c r="D3544" s="206" t="s">
        <v>6663</v>
      </c>
      <c r="E3544" s="206"/>
      <c r="F3544" s="206" t="s">
        <v>6696</v>
      </c>
      <c r="G3544" s="208" t="s">
        <v>5418</v>
      </c>
      <c r="H3544" s="313"/>
      <c r="I3544" s="209">
        <v>1050000</v>
      </c>
      <c r="J3544" s="444">
        <f t="shared" si="57"/>
        <v>186026</v>
      </c>
      <c r="K3544" s="212" t="s">
        <v>3267</v>
      </c>
    </row>
    <row r="3545" spans="1:242" hidden="1" x14ac:dyDescent="0.25">
      <c r="B3545" s="266">
        <v>1839</v>
      </c>
      <c r="C3545" s="543">
        <v>44548</v>
      </c>
      <c r="D3545" s="206" t="s">
        <v>6664</v>
      </c>
      <c r="E3545" s="206"/>
      <c r="F3545" s="206"/>
      <c r="G3545" s="208" t="s">
        <v>5418</v>
      </c>
      <c r="H3545" s="313">
        <v>3800000</v>
      </c>
      <c r="I3545" s="209"/>
      <c r="J3545" s="444">
        <f t="shared" si="57"/>
        <v>3986026</v>
      </c>
      <c r="K3545" s="441" t="s">
        <v>6666</v>
      </c>
    </row>
    <row r="3546" spans="1:242" hidden="1" x14ac:dyDescent="0.25">
      <c r="B3546" s="266">
        <v>1840</v>
      </c>
      <c r="C3546" s="543">
        <v>44548</v>
      </c>
      <c r="D3546" s="206" t="s">
        <v>6667</v>
      </c>
      <c r="E3546" s="206"/>
      <c r="F3546" s="206" t="s">
        <v>6697</v>
      </c>
      <c r="G3546" s="208" t="s">
        <v>5418</v>
      </c>
      <c r="H3546" s="313"/>
      <c r="I3546" s="209">
        <v>2909939</v>
      </c>
      <c r="J3546" s="444">
        <f t="shared" si="57"/>
        <v>1076087</v>
      </c>
      <c r="K3546" s="212" t="s">
        <v>3267</v>
      </c>
    </row>
    <row r="3547" spans="1:242" hidden="1" x14ac:dyDescent="0.25">
      <c r="B3547" s="266">
        <v>1841</v>
      </c>
      <c r="C3547" s="543">
        <v>44548</v>
      </c>
      <c r="D3547" s="206" t="s">
        <v>6668</v>
      </c>
      <c r="E3547" s="206"/>
      <c r="F3547" s="206" t="s">
        <v>6698</v>
      </c>
      <c r="G3547" s="208" t="s">
        <v>3135</v>
      </c>
      <c r="H3547" s="313"/>
      <c r="I3547" s="209">
        <v>518000</v>
      </c>
      <c r="J3547" s="444">
        <f t="shared" si="57"/>
        <v>558087</v>
      </c>
      <c r="K3547" s="212" t="s">
        <v>3267</v>
      </c>
    </row>
    <row r="3548" spans="1:242" hidden="1" x14ac:dyDescent="0.25">
      <c r="B3548" s="266">
        <v>1842</v>
      </c>
      <c r="C3548" s="543">
        <v>44548</v>
      </c>
      <c r="D3548" s="206" t="s">
        <v>6673</v>
      </c>
      <c r="E3548" s="206"/>
      <c r="F3548" s="206" t="s">
        <v>6699</v>
      </c>
      <c r="G3548" s="208" t="s">
        <v>1611</v>
      </c>
      <c r="H3548" s="313"/>
      <c r="I3548" s="209">
        <v>50000</v>
      </c>
      <c r="J3548" s="444">
        <f t="shared" si="57"/>
        <v>508087</v>
      </c>
      <c r="K3548" s="212" t="s">
        <v>3267</v>
      </c>
    </row>
    <row r="3549" spans="1:242" hidden="1" x14ac:dyDescent="0.25">
      <c r="B3549" s="266">
        <v>1843</v>
      </c>
      <c r="C3549" s="543">
        <v>44548</v>
      </c>
      <c r="D3549" s="206" t="s">
        <v>6676</v>
      </c>
      <c r="E3549" s="206"/>
      <c r="F3549" s="206"/>
      <c r="G3549" s="208" t="s">
        <v>1611</v>
      </c>
      <c r="H3549" s="313">
        <v>466000</v>
      </c>
      <c r="I3549" s="209"/>
      <c r="J3549" s="444">
        <f t="shared" si="57"/>
        <v>974087</v>
      </c>
      <c r="K3549" s="441" t="s">
        <v>6677</v>
      </c>
    </row>
    <row r="3550" spans="1:242" hidden="1" x14ac:dyDescent="0.25">
      <c r="B3550" s="266">
        <v>1844</v>
      </c>
      <c r="C3550" s="543">
        <v>44548</v>
      </c>
      <c r="D3550" s="206" t="s">
        <v>6678</v>
      </c>
      <c r="E3550" s="206"/>
      <c r="F3550" s="206" t="s">
        <v>6700</v>
      </c>
      <c r="G3550" s="208" t="s">
        <v>1611</v>
      </c>
      <c r="H3550" s="313"/>
      <c r="I3550" s="209">
        <v>375800</v>
      </c>
      <c r="J3550" s="444">
        <f t="shared" si="57"/>
        <v>598287</v>
      </c>
      <c r="K3550" s="212" t="s">
        <v>3267</v>
      </c>
    </row>
    <row r="3551" spans="1:242" hidden="1" x14ac:dyDescent="0.25">
      <c r="B3551" s="266">
        <v>1845</v>
      </c>
      <c r="C3551" s="207">
        <v>44548</v>
      </c>
      <c r="D3551" s="206" t="s">
        <v>6680</v>
      </c>
      <c r="E3551" s="206"/>
      <c r="F3551" s="206"/>
      <c r="G3551" s="208" t="s">
        <v>1611</v>
      </c>
      <c r="H3551" s="313">
        <v>1095000</v>
      </c>
      <c r="I3551" s="209"/>
      <c r="J3551" s="444">
        <f t="shared" ref="J3551:J3614" si="58">J3550+H3551-I3551</f>
        <v>1693287</v>
      </c>
      <c r="K3551" s="441" t="s">
        <v>6666</v>
      </c>
    </row>
    <row r="3552" spans="1:242" hidden="1" x14ac:dyDescent="0.25">
      <c r="B3552" s="266">
        <v>1846</v>
      </c>
      <c r="C3552" s="207">
        <v>44548</v>
      </c>
      <c r="D3552" s="206" t="s">
        <v>6681</v>
      </c>
      <c r="E3552" s="206"/>
      <c r="F3552" s="206" t="s">
        <v>6701</v>
      </c>
      <c r="G3552" s="208" t="s">
        <v>1611</v>
      </c>
      <c r="H3552" s="313"/>
      <c r="I3552" s="209">
        <v>1034900</v>
      </c>
      <c r="J3552" s="444">
        <f t="shared" si="58"/>
        <v>658387</v>
      </c>
      <c r="K3552" s="212" t="s">
        <v>3267</v>
      </c>
    </row>
    <row r="3553" spans="1:242" hidden="1" x14ac:dyDescent="0.25">
      <c r="B3553" s="266">
        <v>1847</v>
      </c>
      <c r="C3553" s="207">
        <v>44548</v>
      </c>
      <c r="D3553" s="206" t="s">
        <v>6682</v>
      </c>
      <c r="E3553" s="206"/>
      <c r="F3553" s="206" t="s">
        <v>6702</v>
      </c>
      <c r="G3553" s="208" t="s">
        <v>5679</v>
      </c>
      <c r="H3553" s="313"/>
      <c r="I3553" s="209">
        <v>68900</v>
      </c>
      <c r="J3553" s="444">
        <f t="shared" si="58"/>
        <v>589487</v>
      </c>
      <c r="K3553" s="212" t="s">
        <v>3267</v>
      </c>
    </row>
    <row r="3554" spans="1:242" hidden="1" x14ac:dyDescent="0.25">
      <c r="B3554" s="266">
        <v>1848</v>
      </c>
      <c r="C3554" s="207">
        <v>44548</v>
      </c>
      <c r="D3554" s="206" t="s">
        <v>6683</v>
      </c>
      <c r="E3554" s="206"/>
      <c r="F3554" s="206" t="s">
        <v>6703</v>
      </c>
      <c r="G3554" s="208" t="s">
        <v>5679</v>
      </c>
      <c r="H3554" s="313"/>
      <c r="I3554" s="209">
        <v>20700</v>
      </c>
      <c r="J3554" s="444">
        <f t="shared" si="58"/>
        <v>568787</v>
      </c>
      <c r="K3554" s="212" t="s">
        <v>3267</v>
      </c>
    </row>
    <row r="3555" spans="1:242" hidden="1" x14ac:dyDescent="0.25">
      <c r="B3555" s="266">
        <v>1849</v>
      </c>
      <c r="C3555" s="207">
        <v>44548</v>
      </c>
      <c r="D3555" s="206" t="s">
        <v>6684</v>
      </c>
      <c r="E3555" s="206"/>
      <c r="F3555" s="206" t="s">
        <v>6704</v>
      </c>
      <c r="G3555" s="208" t="s">
        <v>5679</v>
      </c>
      <c r="H3555" s="313"/>
      <c r="I3555" s="209">
        <v>70900</v>
      </c>
      <c r="J3555" s="444">
        <f t="shared" si="58"/>
        <v>497887</v>
      </c>
      <c r="K3555" s="212" t="s">
        <v>3267</v>
      </c>
    </row>
    <row r="3556" spans="1:242" s="566" customFormat="1" hidden="1" x14ac:dyDescent="0.25">
      <c r="A3556" s="488"/>
      <c r="B3556" s="266">
        <v>1850</v>
      </c>
      <c r="C3556" s="428">
        <v>44550</v>
      </c>
      <c r="D3556" s="429" t="s">
        <v>6705</v>
      </c>
      <c r="E3556" s="429"/>
      <c r="F3556" s="429"/>
      <c r="G3556" s="430"/>
      <c r="H3556" s="577">
        <v>20402113</v>
      </c>
      <c r="I3556" s="581"/>
      <c r="J3556" s="444">
        <f t="shared" si="58"/>
        <v>20900000</v>
      </c>
      <c r="K3556" s="446" t="s">
        <v>3695</v>
      </c>
      <c r="L3556" s="530"/>
      <c r="M3556" s="488"/>
      <c r="N3556" s="530"/>
      <c r="O3556" s="530"/>
      <c r="P3556" s="530"/>
      <c r="Q3556" s="530"/>
      <c r="R3556" s="530"/>
      <c r="S3556" s="530"/>
      <c r="T3556" s="530"/>
      <c r="U3556" s="530"/>
      <c r="V3556" s="530"/>
      <c r="W3556" s="530"/>
      <c r="X3556" s="530"/>
      <c r="Y3556" s="530"/>
      <c r="Z3556" s="530"/>
      <c r="AA3556" s="530"/>
      <c r="AB3556" s="530"/>
      <c r="AC3556" s="530"/>
      <c r="AD3556" s="530"/>
      <c r="AE3556" s="530"/>
      <c r="AF3556" s="530"/>
      <c r="AG3556" s="530"/>
      <c r="AH3556" s="530"/>
      <c r="AI3556" s="530"/>
      <c r="AJ3556" s="488"/>
      <c r="AK3556" s="488"/>
      <c r="AL3556" s="488"/>
      <c r="AM3556" s="488"/>
      <c r="AN3556" s="488"/>
      <c r="AO3556" s="488"/>
      <c r="AP3556" s="488"/>
      <c r="AQ3556" s="488"/>
      <c r="AR3556" s="488"/>
      <c r="AS3556" s="488"/>
      <c r="AT3556" s="488"/>
      <c r="AU3556" s="488"/>
      <c r="AV3556" s="488"/>
      <c r="AW3556" s="488"/>
      <c r="AX3556" s="488"/>
      <c r="AY3556" s="488"/>
      <c r="AZ3556" s="488"/>
      <c r="BA3556" s="488"/>
      <c r="BB3556" s="488"/>
      <c r="BC3556" s="488"/>
      <c r="BD3556" s="488"/>
      <c r="BE3556" s="488"/>
      <c r="BF3556" s="488"/>
      <c r="BG3556" s="488"/>
      <c r="BH3556" s="488"/>
      <c r="BI3556" s="488"/>
      <c r="BJ3556" s="488"/>
      <c r="BK3556" s="488"/>
      <c r="BL3556" s="488"/>
      <c r="BM3556" s="488"/>
      <c r="BN3556" s="488"/>
      <c r="BO3556" s="488"/>
      <c r="BP3556" s="488"/>
      <c r="BQ3556" s="488"/>
      <c r="BR3556" s="488"/>
      <c r="BS3556" s="488"/>
      <c r="BT3556" s="488"/>
      <c r="BU3556" s="488"/>
      <c r="BV3556" s="488"/>
      <c r="BW3556" s="488"/>
      <c r="BX3556" s="488"/>
      <c r="BY3556" s="488"/>
      <c r="BZ3556" s="488"/>
      <c r="CA3556" s="488"/>
      <c r="CB3556" s="488"/>
      <c r="CC3556" s="488"/>
      <c r="CD3556" s="488"/>
      <c r="CE3556" s="488"/>
      <c r="CF3556" s="488"/>
      <c r="CG3556" s="488"/>
      <c r="CH3556" s="488"/>
      <c r="CI3556" s="488"/>
      <c r="CJ3556" s="488"/>
      <c r="CK3556" s="488"/>
      <c r="CL3556" s="488"/>
      <c r="CM3556" s="488"/>
      <c r="CN3556" s="488"/>
      <c r="CO3556" s="488"/>
      <c r="CP3556" s="488"/>
      <c r="CQ3556" s="488"/>
      <c r="CR3556" s="488"/>
      <c r="CS3556" s="488"/>
      <c r="CT3556" s="488"/>
      <c r="CU3556" s="488"/>
      <c r="CV3556" s="488"/>
      <c r="CW3556" s="488"/>
      <c r="CX3556" s="488"/>
      <c r="CY3556" s="488"/>
      <c r="CZ3556" s="488"/>
      <c r="DA3556" s="488"/>
      <c r="DB3556" s="488"/>
      <c r="DC3556" s="488"/>
      <c r="DD3556" s="488"/>
      <c r="DE3556" s="488"/>
      <c r="DF3556" s="488"/>
      <c r="DG3556" s="488"/>
      <c r="DH3556" s="488"/>
      <c r="DI3556" s="488"/>
      <c r="DJ3556" s="488"/>
      <c r="DK3556" s="488"/>
      <c r="DL3556" s="488"/>
      <c r="DM3556" s="488"/>
      <c r="DN3556" s="488"/>
      <c r="DO3556" s="488"/>
      <c r="DP3556" s="488"/>
      <c r="DQ3556" s="488"/>
      <c r="DR3556" s="488"/>
      <c r="DS3556" s="488"/>
      <c r="DT3556" s="488"/>
      <c r="DU3556" s="488"/>
      <c r="DV3556" s="488"/>
      <c r="DW3556" s="488"/>
      <c r="DX3556" s="488"/>
      <c r="DY3556" s="488"/>
      <c r="DZ3556" s="488"/>
      <c r="EA3556" s="488"/>
      <c r="EB3556" s="488"/>
      <c r="EC3556" s="488"/>
      <c r="ED3556" s="488"/>
      <c r="EE3556" s="488"/>
      <c r="EF3556" s="488"/>
      <c r="EG3556" s="488"/>
      <c r="EH3556" s="488"/>
      <c r="EI3556" s="488"/>
      <c r="EJ3556" s="488"/>
      <c r="EK3556" s="488"/>
      <c r="EL3556" s="488"/>
      <c r="EM3556" s="488"/>
      <c r="EN3556" s="488"/>
      <c r="EO3556" s="488"/>
      <c r="EP3556" s="488"/>
      <c r="EQ3556" s="488"/>
      <c r="ER3556" s="488"/>
      <c r="ES3556" s="488"/>
      <c r="ET3556" s="488"/>
      <c r="EU3556" s="488"/>
      <c r="EV3556" s="488"/>
      <c r="EW3556" s="488"/>
      <c r="EX3556" s="488"/>
      <c r="EY3556" s="488"/>
      <c r="EZ3556" s="488"/>
      <c r="FA3556" s="488"/>
      <c r="FB3556" s="488"/>
      <c r="FC3556" s="488"/>
      <c r="FD3556" s="488"/>
      <c r="FE3556" s="488"/>
      <c r="FF3556" s="488"/>
      <c r="FG3556" s="488"/>
      <c r="FH3556" s="488"/>
      <c r="FI3556" s="488"/>
      <c r="FJ3556" s="488"/>
      <c r="FK3556" s="488"/>
      <c r="FL3556" s="488"/>
      <c r="FM3556" s="488"/>
      <c r="FN3556" s="488"/>
      <c r="FO3556" s="488"/>
      <c r="FP3556" s="488"/>
      <c r="FQ3556" s="488"/>
      <c r="FR3556" s="488"/>
      <c r="FS3556" s="488"/>
      <c r="FT3556" s="488"/>
      <c r="FU3556" s="488"/>
      <c r="FV3556" s="488"/>
      <c r="FW3556" s="488"/>
      <c r="FX3556" s="488"/>
      <c r="FY3556" s="488"/>
      <c r="FZ3556" s="488"/>
      <c r="GA3556" s="488"/>
      <c r="GB3556" s="488"/>
      <c r="GC3556" s="488"/>
      <c r="GD3556" s="488"/>
      <c r="GE3556" s="488"/>
      <c r="GF3556" s="488"/>
      <c r="GG3556" s="488"/>
      <c r="GH3556" s="488"/>
      <c r="GI3556" s="488"/>
      <c r="GJ3556" s="488"/>
      <c r="GK3556" s="488"/>
      <c r="GL3556" s="488"/>
      <c r="GM3556" s="488"/>
      <c r="GN3556" s="488"/>
      <c r="GO3556" s="488"/>
      <c r="GP3556" s="488"/>
      <c r="GQ3556" s="488"/>
      <c r="GR3556" s="488"/>
      <c r="GS3556" s="488"/>
      <c r="GT3556" s="488"/>
      <c r="GU3556" s="488"/>
      <c r="GV3556" s="488"/>
      <c r="GW3556" s="488"/>
      <c r="GX3556" s="488"/>
      <c r="GY3556" s="488"/>
      <c r="GZ3556" s="488"/>
      <c r="HA3556" s="488"/>
      <c r="HB3556" s="488"/>
      <c r="HC3556" s="488"/>
      <c r="HD3556" s="488"/>
      <c r="HE3556" s="488"/>
      <c r="HF3556" s="488"/>
      <c r="HG3556" s="488"/>
      <c r="HH3556" s="488"/>
      <c r="HI3556" s="488"/>
      <c r="HJ3556" s="488"/>
      <c r="HK3556" s="488"/>
      <c r="HL3556" s="488"/>
      <c r="HM3556" s="488"/>
      <c r="HN3556" s="488"/>
      <c r="HO3556" s="488"/>
      <c r="HP3556" s="488"/>
      <c r="HQ3556" s="488"/>
      <c r="HR3556" s="488"/>
      <c r="HS3556" s="488"/>
      <c r="HT3556" s="488"/>
      <c r="HU3556" s="488"/>
      <c r="HV3556" s="488"/>
      <c r="HW3556" s="488"/>
      <c r="HX3556" s="488"/>
      <c r="HY3556" s="488"/>
      <c r="HZ3556" s="488"/>
      <c r="IA3556" s="488"/>
      <c r="IB3556" s="488"/>
      <c r="IC3556" s="488"/>
      <c r="ID3556" s="488"/>
      <c r="IE3556" s="488"/>
      <c r="IF3556" s="488"/>
      <c r="IG3556" s="488"/>
      <c r="IH3556" s="488"/>
    </row>
    <row r="3557" spans="1:242" hidden="1" x14ac:dyDescent="0.25">
      <c r="B3557" s="266">
        <v>1851</v>
      </c>
      <c r="C3557" s="207">
        <v>44550</v>
      </c>
      <c r="D3557" s="206" t="s">
        <v>6706</v>
      </c>
      <c r="E3557" s="206"/>
      <c r="F3557" s="206" t="s">
        <v>6722</v>
      </c>
      <c r="G3557" s="208" t="s">
        <v>5936</v>
      </c>
      <c r="H3557" s="313"/>
      <c r="I3557" s="209">
        <v>530000</v>
      </c>
      <c r="J3557" s="444">
        <f t="shared" si="58"/>
        <v>20370000</v>
      </c>
      <c r="K3557" s="212" t="s">
        <v>3267</v>
      </c>
    </row>
    <row r="3558" spans="1:242" hidden="1" x14ac:dyDescent="0.25">
      <c r="B3558" s="266">
        <v>1852</v>
      </c>
      <c r="C3558" s="207">
        <v>44550</v>
      </c>
      <c r="D3558" s="206" t="s">
        <v>6721</v>
      </c>
      <c r="E3558" s="206" t="s">
        <v>6733</v>
      </c>
      <c r="F3558" s="206"/>
      <c r="G3558" s="208" t="s">
        <v>532</v>
      </c>
      <c r="H3558" s="313"/>
      <c r="I3558" s="475">
        <v>1000000</v>
      </c>
      <c r="J3558" s="444">
        <f t="shared" si="58"/>
        <v>19370000</v>
      </c>
      <c r="K3558" s="212" t="s">
        <v>6738</v>
      </c>
    </row>
    <row r="3559" spans="1:242" hidden="1" x14ac:dyDescent="0.25">
      <c r="B3559" s="266">
        <v>1853</v>
      </c>
      <c r="C3559" s="207">
        <v>44551</v>
      </c>
      <c r="D3559" s="206" t="s">
        <v>6707</v>
      </c>
      <c r="E3559" s="206"/>
      <c r="F3559" s="206" t="s">
        <v>6723</v>
      </c>
      <c r="G3559" s="208" t="s">
        <v>5743</v>
      </c>
      <c r="H3559" s="313"/>
      <c r="I3559" s="209">
        <v>69900</v>
      </c>
      <c r="J3559" s="444">
        <f t="shared" si="58"/>
        <v>19300100</v>
      </c>
      <c r="K3559" s="212" t="s">
        <v>3267</v>
      </c>
    </row>
    <row r="3560" spans="1:242" hidden="1" x14ac:dyDescent="0.25">
      <c r="B3560" s="266">
        <v>1854</v>
      </c>
      <c r="C3560" s="207">
        <v>44551</v>
      </c>
      <c r="D3560" s="206" t="s">
        <v>6708</v>
      </c>
      <c r="E3560" s="206"/>
      <c r="F3560" s="206" t="s">
        <v>6724</v>
      </c>
      <c r="G3560" s="208" t="s">
        <v>420</v>
      </c>
      <c r="H3560" s="313"/>
      <c r="I3560" s="209">
        <v>639900</v>
      </c>
      <c r="J3560" s="444">
        <f t="shared" si="58"/>
        <v>18660200</v>
      </c>
      <c r="K3560" s="212" t="s">
        <v>3267</v>
      </c>
    </row>
    <row r="3561" spans="1:242" hidden="1" x14ac:dyDescent="0.25">
      <c r="B3561" s="266">
        <v>1855</v>
      </c>
      <c r="C3561" s="207">
        <v>44551</v>
      </c>
      <c r="D3561" s="206" t="s">
        <v>6709</v>
      </c>
      <c r="E3561" s="206"/>
      <c r="F3561" s="206" t="s">
        <v>6725</v>
      </c>
      <c r="G3561" s="208" t="s">
        <v>5878</v>
      </c>
      <c r="H3561" s="313"/>
      <c r="I3561" s="209">
        <v>900000</v>
      </c>
      <c r="J3561" s="444">
        <f t="shared" si="58"/>
        <v>17760200</v>
      </c>
      <c r="K3561" s="212" t="s">
        <v>3267</v>
      </c>
    </row>
    <row r="3562" spans="1:242" hidden="1" x14ac:dyDescent="0.25">
      <c r="B3562" s="266">
        <v>1856</v>
      </c>
      <c r="C3562" s="207">
        <v>44553</v>
      </c>
      <c r="D3562" s="206" t="s">
        <v>6710</v>
      </c>
      <c r="E3562" s="206"/>
      <c r="F3562" s="206" t="s">
        <v>6726</v>
      </c>
      <c r="G3562" s="208" t="s">
        <v>5878</v>
      </c>
      <c r="H3562" s="313"/>
      <c r="I3562" s="209">
        <v>850000</v>
      </c>
      <c r="J3562" s="444">
        <f t="shared" si="58"/>
        <v>16910200</v>
      </c>
      <c r="K3562" s="212" t="s">
        <v>3267</v>
      </c>
    </row>
    <row r="3563" spans="1:242" hidden="1" x14ac:dyDescent="0.25">
      <c r="B3563" s="266">
        <v>1857</v>
      </c>
      <c r="C3563" s="207">
        <v>44553</v>
      </c>
      <c r="D3563" s="206" t="s">
        <v>6711</v>
      </c>
      <c r="E3563" s="206"/>
      <c r="F3563" s="206" t="s">
        <v>6727</v>
      </c>
      <c r="G3563" s="208" t="s">
        <v>4805</v>
      </c>
      <c r="H3563" s="313"/>
      <c r="I3563" s="209">
        <v>1648500</v>
      </c>
      <c r="J3563" s="444">
        <f t="shared" si="58"/>
        <v>15261700</v>
      </c>
      <c r="K3563" s="212" t="s">
        <v>3267</v>
      </c>
    </row>
    <row r="3564" spans="1:242" hidden="1" x14ac:dyDescent="0.25">
      <c r="B3564" s="266">
        <v>1858</v>
      </c>
      <c r="C3564" s="207">
        <v>44553</v>
      </c>
      <c r="D3564" s="206" t="s">
        <v>6720</v>
      </c>
      <c r="E3564" s="206" t="s">
        <v>6734</v>
      </c>
      <c r="F3564" s="206"/>
      <c r="G3564" s="208" t="s">
        <v>5418</v>
      </c>
      <c r="H3564" s="313"/>
      <c r="I3564" s="475">
        <v>1080000</v>
      </c>
      <c r="J3564" s="444">
        <f t="shared" si="58"/>
        <v>14181700</v>
      </c>
      <c r="K3564" s="212" t="s">
        <v>6830</v>
      </c>
    </row>
    <row r="3565" spans="1:242" hidden="1" x14ac:dyDescent="0.25">
      <c r="B3565" s="266">
        <v>1859</v>
      </c>
      <c r="C3565" s="207">
        <v>44554</v>
      </c>
      <c r="D3565" s="206" t="s">
        <v>6712</v>
      </c>
      <c r="E3565" s="206"/>
      <c r="F3565" s="206" t="s">
        <v>6728</v>
      </c>
      <c r="G3565" s="208" t="s">
        <v>5679</v>
      </c>
      <c r="H3565" s="313"/>
      <c r="I3565" s="209">
        <v>55395</v>
      </c>
      <c r="J3565" s="444">
        <f t="shared" si="58"/>
        <v>14126305</v>
      </c>
      <c r="K3565" s="212" t="s">
        <v>3267</v>
      </c>
    </row>
    <row r="3566" spans="1:242" hidden="1" x14ac:dyDescent="0.25">
      <c r="B3566" s="266">
        <v>1860</v>
      </c>
      <c r="C3566" s="207">
        <v>44554</v>
      </c>
      <c r="D3566" s="206" t="s">
        <v>6713</v>
      </c>
      <c r="E3566" s="206"/>
      <c r="F3566" s="206" t="s">
        <v>6729</v>
      </c>
      <c r="G3566" s="208" t="s">
        <v>946</v>
      </c>
      <c r="H3566" s="313"/>
      <c r="I3566" s="209">
        <v>400000</v>
      </c>
      <c r="J3566" s="444">
        <f t="shared" si="58"/>
        <v>13726305</v>
      </c>
      <c r="K3566" s="212" t="s">
        <v>3267</v>
      </c>
    </row>
    <row r="3567" spans="1:242" hidden="1" x14ac:dyDescent="0.25">
      <c r="B3567" s="266">
        <v>1861</v>
      </c>
      <c r="C3567" s="207">
        <v>44554</v>
      </c>
      <c r="D3567" s="206" t="s">
        <v>6714</v>
      </c>
      <c r="E3567" s="206"/>
      <c r="F3567" s="206" t="s">
        <v>6730</v>
      </c>
      <c r="G3567" s="208" t="s">
        <v>5679</v>
      </c>
      <c r="H3567" s="313"/>
      <c r="I3567" s="209">
        <v>89000</v>
      </c>
      <c r="J3567" s="444">
        <f t="shared" si="58"/>
        <v>13637305</v>
      </c>
      <c r="K3567" s="441" t="s">
        <v>3267</v>
      </c>
    </row>
    <row r="3568" spans="1:242" hidden="1" x14ac:dyDescent="0.25">
      <c r="B3568" s="266">
        <v>1862</v>
      </c>
      <c r="C3568" s="207">
        <v>44554</v>
      </c>
      <c r="D3568" s="206" t="s">
        <v>6715</v>
      </c>
      <c r="E3568" s="206"/>
      <c r="F3568" s="206" t="s">
        <v>6731</v>
      </c>
      <c r="G3568" s="208" t="s">
        <v>5936</v>
      </c>
      <c r="H3568" s="313"/>
      <c r="I3568" s="209">
        <v>250000</v>
      </c>
      <c r="J3568" s="444">
        <f t="shared" si="58"/>
        <v>13387305</v>
      </c>
      <c r="K3568" s="441" t="s">
        <v>3267</v>
      </c>
    </row>
    <row r="3569" spans="1:242" hidden="1" x14ac:dyDescent="0.25">
      <c r="B3569" s="266">
        <v>1863</v>
      </c>
      <c r="C3569" s="207">
        <v>44554</v>
      </c>
      <c r="D3569" s="206" t="s">
        <v>6718</v>
      </c>
      <c r="E3569" s="206"/>
      <c r="F3569" s="206"/>
      <c r="G3569" s="208" t="s">
        <v>4806</v>
      </c>
      <c r="H3569" s="313">
        <v>2500000</v>
      </c>
      <c r="I3569" s="209"/>
      <c r="J3569" s="444">
        <f t="shared" si="58"/>
        <v>15887305</v>
      </c>
      <c r="K3569" s="441" t="s">
        <v>6717</v>
      </c>
    </row>
    <row r="3570" spans="1:242" hidden="1" x14ac:dyDescent="0.25">
      <c r="B3570" s="266">
        <v>1864</v>
      </c>
      <c r="C3570" s="207">
        <v>44554</v>
      </c>
      <c r="D3570" s="206" t="s">
        <v>6719</v>
      </c>
      <c r="E3570" s="206"/>
      <c r="F3570" s="206" t="s">
        <v>6732</v>
      </c>
      <c r="G3570" s="208" t="s">
        <v>4806</v>
      </c>
      <c r="H3570" s="313"/>
      <c r="I3570" s="209">
        <v>3628900</v>
      </c>
      <c r="J3570" s="444">
        <f t="shared" si="58"/>
        <v>12258405</v>
      </c>
      <c r="K3570" s="441" t="s">
        <v>3267</v>
      </c>
    </row>
    <row r="3571" spans="1:242" s="566" customFormat="1" hidden="1" x14ac:dyDescent="0.25">
      <c r="A3571" s="488"/>
      <c r="B3571" s="266">
        <v>1865</v>
      </c>
      <c r="C3571" s="428">
        <v>44559</v>
      </c>
      <c r="D3571" s="429" t="s">
        <v>6735</v>
      </c>
      <c r="E3571" s="429"/>
      <c r="F3571" s="429"/>
      <c r="G3571" s="430"/>
      <c r="H3571" s="577">
        <v>9061595</v>
      </c>
      <c r="I3571" s="581"/>
      <c r="J3571" s="444">
        <f t="shared" si="58"/>
        <v>21320000</v>
      </c>
      <c r="K3571" s="485" t="s">
        <v>3695</v>
      </c>
      <c r="L3571" s="530"/>
      <c r="M3571" s="488"/>
      <c r="N3571" s="530"/>
      <c r="O3571" s="530"/>
      <c r="P3571" s="530"/>
      <c r="Q3571" s="530"/>
      <c r="R3571" s="530"/>
      <c r="S3571" s="530"/>
      <c r="T3571" s="530"/>
      <c r="U3571" s="530"/>
      <c r="V3571" s="530"/>
      <c r="W3571" s="530"/>
      <c r="X3571" s="530"/>
      <c r="Y3571" s="530"/>
      <c r="Z3571" s="530"/>
      <c r="AA3571" s="530"/>
      <c r="AB3571" s="530"/>
      <c r="AC3571" s="530"/>
      <c r="AD3571" s="530"/>
      <c r="AE3571" s="530"/>
      <c r="AF3571" s="530"/>
      <c r="AG3571" s="530"/>
      <c r="AH3571" s="530"/>
      <c r="AI3571" s="530"/>
      <c r="AJ3571" s="488"/>
      <c r="AK3571" s="488"/>
      <c r="AL3571" s="488"/>
      <c r="AM3571" s="488"/>
      <c r="AN3571" s="488"/>
      <c r="AO3571" s="488"/>
      <c r="AP3571" s="488"/>
      <c r="AQ3571" s="488"/>
      <c r="AR3571" s="488"/>
      <c r="AS3571" s="488"/>
      <c r="AT3571" s="488"/>
      <c r="AU3571" s="488"/>
      <c r="AV3571" s="488"/>
      <c r="AW3571" s="488"/>
      <c r="AX3571" s="488"/>
      <c r="AY3571" s="488"/>
      <c r="AZ3571" s="488"/>
      <c r="BA3571" s="488"/>
      <c r="BB3571" s="488"/>
      <c r="BC3571" s="488"/>
      <c r="BD3571" s="488"/>
      <c r="BE3571" s="488"/>
      <c r="BF3571" s="488"/>
      <c r="BG3571" s="488"/>
      <c r="BH3571" s="488"/>
      <c r="BI3571" s="488"/>
      <c r="BJ3571" s="488"/>
      <c r="BK3571" s="488"/>
      <c r="BL3571" s="488"/>
      <c r="BM3571" s="488"/>
      <c r="BN3571" s="488"/>
      <c r="BO3571" s="488"/>
      <c r="BP3571" s="488"/>
      <c r="BQ3571" s="488"/>
      <c r="BR3571" s="488"/>
      <c r="BS3571" s="488"/>
      <c r="BT3571" s="488"/>
      <c r="BU3571" s="488"/>
      <c r="BV3571" s="488"/>
      <c r="BW3571" s="488"/>
      <c r="BX3571" s="488"/>
      <c r="BY3571" s="488"/>
      <c r="BZ3571" s="488"/>
      <c r="CA3571" s="488"/>
      <c r="CB3571" s="488"/>
      <c r="CC3571" s="488"/>
      <c r="CD3571" s="488"/>
      <c r="CE3571" s="488"/>
      <c r="CF3571" s="488"/>
      <c r="CG3571" s="488"/>
      <c r="CH3571" s="488"/>
      <c r="CI3571" s="488"/>
      <c r="CJ3571" s="488"/>
      <c r="CK3571" s="488"/>
      <c r="CL3571" s="488"/>
      <c r="CM3571" s="488"/>
      <c r="CN3571" s="488"/>
      <c r="CO3571" s="488"/>
      <c r="CP3571" s="488"/>
      <c r="CQ3571" s="488"/>
      <c r="CR3571" s="488"/>
      <c r="CS3571" s="488"/>
      <c r="CT3571" s="488"/>
      <c r="CU3571" s="488"/>
      <c r="CV3571" s="488"/>
      <c r="CW3571" s="488"/>
      <c r="CX3571" s="488"/>
      <c r="CY3571" s="488"/>
      <c r="CZ3571" s="488"/>
      <c r="DA3571" s="488"/>
      <c r="DB3571" s="488"/>
      <c r="DC3571" s="488"/>
      <c r="DD3571" s="488"/>
      <c r="DE3571" s="488"/>
      <c r="DF3571" s="488"/>
      <c r="DG3571" s="488"/>
      <c r="DH3571" s="488"/>
      <c r="DI3571" s="488"/>
      <c r="DJ3571" s="488"/>
      <c r="DK3571" s="488"/>
      <c r="DL3571" s="488"/>
      <c r="DM3571" s="488"/>
      <c r="DN3571" s="488"/>
      <c r="DO3571" s="488"/>
      <c r="DP3571" s="488"/>
      <c r="DQ3571" s="488"/>
      <c r="DR3571" s="488"/>
      <c r="DS3571" s="488"/>
      <c r="DT3571" s="488"/>
      <c r="DU3571" s="488"/>
      <c r="DV3571" s="488"/>
      <c r="DW3571" s="488"/>
      <c r="DX3571" s="488"/>
      <c r="DY3571" s="488"/>
      <c r="DZ3571" s="488"/>
      <c r="EA3571" s="488"/>
      <c r="EB3571" s="488"/>
      <c r="EC3571" s="488"/>
      <c r="ED3571" s="488"/>
      <c r="EE3571" s="488"/>
      <c r="EF3571" s="488"/>
      <c r="EG3571" s="488"/>
      <c r="EH3571" s="488"/>
      <c r="EI3571" s="488"/>
      <c r="EJ3571" s="488"/>
      <c r="EK3571" s="488"/>
      <c r="EL3571" s="488"/>
      <c r="EM3571" s="488"/>
      <c r="EN3571" s="488"/>
      <c r="EO3571" s="488"/>
      <c r="EP3571" s="488"/>
      <c r="EQ3571" s="488"/>
      <c r="ER3571" s="488"/>
      <c r="ES3571" s="488"/>
      <c r="ET3571" s="488"/>
      <c r="EU3571" s="488"/>
      <c r="EV3571" s="488"/>
      <c r="EW3571" s="488"/>
      <c r="EX3571" s="488"/>
      <c r="EY3571" s="488"/>
      <c r="EZ3571" s="488"/>
      <c r="FA3571" s="488"/>
      <c r="FB3571" s="488"/>
      <c r="FC3571" s="488"/>
      <c r="FD3571" s="488"/>
      <c r="FE3571" s="488"/>
      <c r="FF3571" s="488"/>
      <c r="FG3571" s="488"/>
      <c r="FH3571" s="488"/>
      <c r="FI3571" s="488"/>
      <c r="FJ3571" s="488"/>
      <c r="FK3571" s="488"/>
      <c r="FL3571" s="488"/>
      <c r="FM3571" s="488"/>
      <c r="FN3571" s="488"/>
      <c r="FO3571" s="488"/>
      <c r="FP3571" s="488"/>
      <c r="FQ3571" s="488"/>
      <c r="FR3571" s="488"/>
      <c r="FS3571" s="488"/>
      <c r="FT3571" s="488"/>
      <c r="FU3571" s="488"/>
      <c r="FV3571" s="488"/>
      <c r="FW3571" s="488"/>
      <c r="FX3571" s="488"/>
      <c r="FY3571" s="488"/>
      <c r="FZ3571" s="488"/>
      <c r="GA3571" s="488"/>
      <c r="GB3571" s="488"/>
      <c r="GC3571" s="488"/>
      <c r="GD3571" s="488"/>
      <c r="GE3571" s="488"/>
      <c r="GF3571" s="488"/>
      <c r="GG3571" s="488"/>
      <c r="GH3571" s="488"/>
      <c r="GI3571" s="488"/>
      <c r="GJ3571" s="488"/>
      <c r="GK3571" s="488"/>
      <c r="GL3571" s="488"/>
      <c r="GM3571" s="488"/>
      <c r="GN3571" s="488"/>
      <c r="GO3571" s="488"/>
      <c r="GP3571" s="488"/>
      <c r="GQ3571" s="488"/>
      <c r="GR3571" s="488"/>
      <c r="GS3571" s="488"/>
      <c r="GT3571" s="488"/>
      <c r="GU3571" s="488"/>
      <c r="GV3571" s="488"/>
      <c r="GW3571" s="488"/>
      <c r="GX3571" s="488"/>
      <c r="GY3571" s="488"/>
      <c r="GZ3571" s="488"/>
      <c r="HA3571" s="488"/>
      <c r="HB3571" s="488"/>
      <c r="HC3571" s="488"/>
      <c r="HD3571" s="488"/>
      <c r="HE3571" s="488"/>
      <c r="HF3571" s="488"/>
      <c r="HG3571" s="488"/>
      <c r="HH3571" s="488"/>
      <c r="HI3571" s="488"/>
      <c r="HJ3571" s="488"/>
      <c r="HK3571" s="488"/>
      <c r="HL3571" s="488"/>
      <c r="HM3571" s="488"/>
      <c r="HN3571" s="488"/>
      <c r="HO3571" s="488"/>
      <c r="HP3571" s="488"/>
      <c r="HQ3571" s="488"/>
      <c r="HR3571" s="488"/>
      <c r="HS3571" s="488"/>
      <c r="HT3571" s="488"/>
      <c r="HU3571" s="488"/>
      <c r="HV3571" s="488"/>
      <c r="HW3571" s="488"/>
      <c r="HX3571" s="488"/>
      <c r="HY3571" s="488"/>
      <c r="HZ3571" s="488"/>
      <c r="IA3571" s="488"/>
      <c r="IB3571" s="488"/>
      <c r="IC3571" s="488"/>
      <c r="ID3571" s="488"/>
      <c r="IE3571" s="488"/>
      <c r="IF3571" s="488"/>
      <c r="IG3571" s="488"/>
      <c r="IH3571" s="488"/>
    </row>
    <row r="3572" spans="1:242" hidden="1" x14ac:dyDescent="0.25">
      <c r="B3572" s="266">
        <v>1866</v>
      </c>
      <c r="C3572" s="207">
        <v>44557</v>
      </c>
      <c r="D3572" s="206" t="s">
        <v>6752</v>
      </c>
      <c r="E3572" s="206" t="s">
        <v>6753</v>
      </c>
      <c r="F3572" s="206"/>
      <c r="G3572" s="208" t="s">
        <v>1110</v>
      </c>
      <c r="H3572" s="313"/>
      <c r="I3572" s="209">
        <v>186000</v>
      </c>
      <c r="J3572" s="444">
        <f t="shared" si="58"/>
        <v>21134000</v>
      </c>
      <c r="K3572" s="441" t="s">
        <v>6755</v>
      </c>
    </row>
    <row r="3573" spans="1:242" hidden="1" x14ac:dyDescent="0.25">
      <c r="B3573" s="266">
        <v>1867</v>
      </c>
      <c r="C3573" s="207">
        <v>44557</v>
      </c>
      <c r="D3573" s="206" t="s">
        <v>6736</v>
      </c>
      <c r="E3573" s="206"/>
      <c r="F3573" s="206" t="s">
        <v>6770</v>
      </c>
      <c r="G3573" s="208" t="s">
        <v>5679</v>
      </c>
      <c r="H3573" s="313"/>
      <c r="I3573" s="209">
        <v>91000</v>
      </c>
      <c r="J3573" s="444">
        <f t="shared" si="58"/>
        <v>21043000</v>
      </c>
      <c r="K3573" s="441" t="s">
        <v>3267</v>
      </c>
    </row>
    <row r="3574" spans="1:242" hidden="1" x14ac:dyDescent="0.25">
      <c r="B3574" s="266">
        <v>1868</v>
      </c>
      <c r="C3574" s="207">
        <v>44557</v>
      </c>
      <c r="D3574" s="206" t="s">
        <v>6737</v>
      </c>
      <c r="E3574" s="206"/>
      <c r="F3574" s="206" t="s">
        <v>6771</v>
      </c>
      <c r="G3574" s="208" t="s">
        <v>5679</v>
      </c>
      <c r="H3574" s="313"/>
      <c r="I3574" s="209">
        <v>89000</v>
      </c>
      <c r="J3574" s="444">
        <f t="shared" si="58"/>
        <v>20954000</v>
      </c>
      <c r="K3574" s="441" t="s">
        <v>3267</v>
      </c>
    </row>
    <row r="3575" spans="1:242" hidden="1" x14ac:dyDescent="0.25">
      <c r="B3575" s="266">
        <v>1869</v>
      </c>
      <c r="C3575" s="207">
        <v>44557</v>
      </c>
      <c r="D3575" s="206" t="s">
        <v>6740</v>
      </c>
      <c r="E3575" s="206"/>
      <c r="F3575" s="206"/>
      <c r="G3575" s="208" t="s">
        <v>532</v>
      </c>
      <c r="H3575" s="313">
        <v>1000000</v>
      </c>
      <c r="I3575" s="209"/>
      <c r="J3575" s="444">
        <f t="shared" si="58"/>
        <v>21954000</v>
      </c>
      <c r="K3575" s="441" t="s">
        <v>6739</v>
      </c>
    </row>
    <row r="3576" spans="1:242" hidden="1" x14ac:dyDescent="0.25">
      <c r="B3576" s="266">
        <v>1870</v>
      </c>
      <c r="C3576" s="207">
        <v>44557</v>
      </c>
      <c r="D3576" s="206" t="s">
        <v>6741</v>
      </c>
      <c r="E3576" s="206"/>
      <c r="F3576" s="206" t="s">
        <v>6772</v>
      </c>
      <c r="G3576" s="208" t="s">
        <v>532</v>
      </c>
      <c r="H3576" s="313"/>
      <c r="I3576" s="209">
        <v>1576100</v>
      </c>
      <c r="J3576" s="444">
        <f t="shared" si="58"/>
        <v>20377900</v>
      </c>
      <c r="K3576" s="441" t="s">
        <v>3267</v>
      </c>
    </row>
    <row r="3577" spans="1:242" hidden="1" x14ac:dyDescent="0.25">
      <c r="B3577" s="266">
        <v>1871</v>
      </c>
      <c r="C3577" s="207">
        <v>44557</v>
      </c>
      <c r="D3577" s="206" t="s">
        <v>6743</v>
      </c>
      <c r="E3577" s="206"/>
      <c r="F3577" s="206"/>
      <c r="G3577" s="208" t="s">
        <v>2320</v>
      </c>
      <c r="H3577" s="313">
        <v>1600000</v>
      </c>
      <c r="I3577" s="209"/>
      <c r="J3577" s="444">
        <f t="shared" si="58"/>
        <v>21977900</v>
      </c>
      <c r="K3577" s="441" t="s">
        <v>6637</v>
      </c>
    </row>
    <row r="3578" spans="1:242" hidden="1" x14ac:dyDescent="0.25">
      <c r="B3578" s="266">
        <v>1872</v>
      </c>
      <c r="C3578" s="207">
        <v>44557</v>
      </c>
      <c r="D3578" s="206" t="s">
        <v>6744</v>
      </c>
      <c r="E3578" s="206"/>
      <c r="F3578" s="206" t="s">
        <v>6773</v>
      </c>
      <c r="G3578" s="208" t="s">
        <v>2320</v>
      </c>
      <c r="H3578" s="313"/>
      <c r="I3578" s="209">
        <v>1796115</v>
      </c>
      <c r="J3578" s="444">
        <f t="shared" si="58"/>
        <v>20181785</v>
      </c>
      <c r="K3578" s="441" t="s">
        <v>3267</v>
      </c>
    </row>
    <row r="3579" spans="1:242" hidden="1" x14ac:dyDescent="0.25">
      <c r="B3579" s="266">
        <v>1873</v>
      </c>
      <c r="C3579" s="207">
        <v>44557</v>
      </c>
      <c r="D3579" s="206" t="s">
        <v>6137</v>
      </c>
      <c r="E3579" s="206"/>
      <c r="F3579" s="206" t="s">
        <v>6774</v>
      </c>
      <c r="G3579" s="208" t="s">
        <v>2320</v>
      </c>
      <c r="H3579" s="313"/>
      <c r="I3579" s="209">
        <v>1029000</v>
      </c>
      <c r="J3579" s="444">
        <f t="shared" si="58"/>
        <v>19152785</v>
      </c>
      <c r="K3579" s="441" t="s">
        <v>3267</v>
      </c>
    </row>
    <row r="3580" spans="1:242" hidden="1" x14ac:dyDescent="0.25">
      <c r="B3580" s="266">
        <v>1874</v>
      </c>
      <c r="C3580" s="207">
        <v>44557</v>
      </c>
      <c r="D3580" s="206" t="s">
        <v>6745</v>
      </c>
      <c r="E3580" s="206"/>
      <c r="F3580" s="206" t="s">
        <v>6775</v>
      </c>
      <c r="G3580" s="208" t="s">
        <v>5418</v>
      </c>
      <c r="H3580" s="313"/>
      <c r="I3580" s="209">
        <v>180000</v>
      </c>
      <c r="J3580" s="444">
        <f t="shared" si="58"/>
        <v>18972785</v>
      </c>
      <c r="K3580" s="441" t="s">
        <v>3267</v>
      </c>
    </row>
    <row r="3581" spans="1:242" hidden="1" x14ac:dyDescent="0.25">
      <c r="B3581" s="266">
        <v>1875</v>
      </c>
      <c r="C3581" s="207">
        <v>44557</v>
      </c>
      <c r="D3581" s="206" t="s">
        <v>6746</v>
      </c>
      <c r="E3581" s="206"/>
      <c r="F3581" s="206" t="s">
        <v>6776</v>
      </c>
      <c r="G3581" s="208" t="s">
        <v>5418</v>
      </c>
      <c r="H3581" s="313"/>
      <c r="I3581" s="209">
        <v>361223</v>
      </c>
      <c r="J3581" s="444">
        <f t="shared" si="58"/>
        <v>18611562</v>
      </c>
      <c r="K3581" s="441" t="s">
        <v>3267</v>
      </c>
    </row>
    <row r="3582" spans="1:242" hidden="1" x14ac:dyDescent="0.25">
      <c r="B3582" s="266">
        <v>1876</v>
      </c>
      <c r="C3582" s="207">
        <v>44557</v>
      </c>
      <c r="D3582" s="206" t="s">
        <v>6747</v>
      </c>
      <c r="E3582" s="206"/>
      <c r="F3582" s="206" t="s">
        <v>6777</v>
      </c>
      <c r="G3582" s="208" t="s">
        <v>5679</v>
      </c>
      <c r="H3582" s="313"/>
      <c r="I3582" s="209">
        <v>106700</v>
      </c>
      <c r="J3582" s="444">
        <f t="shared" si="58"/>
        <v>18504862</v>
      </c>
      <c r="K3582" s="441" t="s">
        <v>3267</v>
      </c>
    </row>
    <row r="3583" spans="1:242" hidden="1" x14ac:dyDescent="0.25">
      <c r="B3583" s="266">
        <v>1877</v>
      </c>
      <c r="C3583" s="207">
        <v>44557</v>
      </c>
      <c r="D3583" s="206" t="s">
        <v>6748</v>
      </c>
      <c r="E3583" s="206"/>
      <c r="F3583" s="206" t="s">
        <v>6778</v>
      </c>
      <c r="G3583" s="208" t="s">
        <v>5679</v>
      </c>
      <c r="H3583" s="313"/>
      <c r="I3583" s="209">
        <v>25700</v>
      </c>
      <c r="J3583" s="444">
        <f t="shared" si="58"/>
        <v>18479162</v>
      </c>
      <c r="K3583" s="441" t="s">
        <v>3267</v>
      </c>
    </row>
    <row r="3584" spans="1:242" hidden="1" x14ac:dyDescent="0.25">
      <c r="B3584" s="266">
        <v>1878</v>
      </c>
      <c r="C3584" s="207">
        <v>44557</v>
      </c>
      <c r="D3584" s="206" t="s">
        <v>6749</v>
      </c>
      <c r="E3584" s="206"/>
      <c r="F3584" s="206" t="s">
        <v>6779</v>
      </c>
      <c r="G3584" s="208" t="s">
        <v>5679</v>
      </c>
      <c r="H3584" s="313"/>
      <c r="I3584" s="209">
        <v>45800</v>
      </c>
      <c r="J3584" s="444">
        <f t="shared" si="58"/>
        <v>18433362</v>
      </c>
      <c r="K3584" s="441" t="s">
        <v>3267</v>
      </c>
    </row>
    <row r="3585" spans="2:11" s="511" customFormat="1" hidden="1" x14ac:dyDescent="0.25">
      <c r="B3585" s="266">
        <v>1879</v>
      </c>
      <c r="C3585" s="207">
        <v>44557</v>
      </c>
      <c r="D3585" s="206" t="s">
        <v>6750</v>
      </c>
      <c r="E3585" s="206"/>
      <c r="F3585" s="206" t="s">
        <v>6780</v>
      </c>
      <c r="G3585" s="208" t="s">
        <v>5679</v>
      </c>
      <c r="H3585" s="313"/>
      <c r="I3585" s="209">
        <v>18700</v>
      </c>
      <c r="J3585" s="444">
        <f t="shared" si="58"/>
        <v>18414662</v>
      </c>
      <c r="K3585" s="441" t="s">
        <v>3267</v>
      </c>
    </row>
    <row r="3586" spans="2:11" s="511" customFormat="1" hidden="1" x14ac:dyDescent="0.25">
      <c r="B3586" s="266">
        <v>1880</v>
      </c>
      <c r="C3586" s="207">
        <v>44557</v>
      </c>
      <c r="D3586" s="206" t="s">
        <v>6751</v>
      </c>
      <c r="E3586" s="206"/>
      <c r="F3586" s="206" t="s">
        <v>6781</v>
      </c>
      <c r="G3586" s="208" t="s">
        <v>5679</v>
      </c>
      <c r="H3586" s="313"/>
      <c r="I3586" s="209">
        <v>128200</v>
      </c>
      <c r="J3586" s="444">
        <f t="shared" si="58"/>
        <v>18286462</v>
      </c>
      <c r="K3586" s="441" t="s">
        <v>3267</v>
      </c>
    </row>
    <row r="3587" spans="2:11" s="511" customFormat="1" hidden="1" x14ac:dyDescent="0.25">
      <c r="B3587" s="266">
        <v>1881</v>
      </c>
      <c r="C3587" s="207">
        <v>44557</v>
      </c>
      <c r="D3587" s="206" t="s">
        <v>6764</v>
      </c>
      <c r="E3587" s="206" t="s">
        <v>6768</v>
      </c>
      <c r="F3587" s="206"/>
      <c r="G3587" s="208" t="s">
        <v>2320</v>
      </c>
      <c r="H3587" s="313"/>
      <c r="I3587" s="475">
        <v>1000000</v>
      </c>
      <c r="J3587" s="444">
        <f t="shared" si="58"/>
        <v>17286462</v>
      </c>
      <c r="K3587" s="441" t="s">
        <v>6795</v>
      </c>
    </row>
    <row r="3588" spans="2:11" s="511" customFormat="1" hidden="1" x14ac:dyDescent="0.25">
      <c r="B3588" s="266">
        <v>1882</v>
      </c>
      <c r="C3588" s="207">
        <v>44558</v>
      </c>
      <c r="D3588" s="206" t="s">
        <v>6754</v>
      </c>
      <c r="E3588" s="206"/>
      <c r="F3588" s="206"/>
      <c r="G3588" s="208" t="s">
        <v>1110</v>
      </c>
      <c r="H3588" s="313">
        <v>186000</v>
      </c>
      <c r="I3588" s="209"/>
      <c r="J3588" s="444">
        <f t="shared" si="58"/>
        <v>17472462</v>
      </c>
      <c r="K3588" s="441" t="s">
        <v>6756</v>
      </c>
    </row>
    <row r="3589" spans="2:11" s="511" customFormat="1" hidden="1" x14ac:dyDescent="0.25">
      <c r="B3589" s="266">
        <v>1883</v>
      </c>
      <c r="C3589" s="207">
        <v>44558</v>
      </c>
      <c r="D3589" s="206" t="s">
        <v>6757</v>
      </c>
      <c r="E3589" s="206"/>
      <c r="F3589" s="206" t="s">
        <v>6782</v>
      </c>
      <c r="G3589" s="208" t="s">
        <v>1110</v>
      </c>
      <c r="H3589" s="313"/>
      <c r="I3589" s="209">
        <v>183000</v>
      </c>
      <c r="J3589" s="444">
        <f t="shared" si="58"/>
        <v>17289462</v>
      </c>
      <c r="K3589" s="441" t="s">
        <v>3267</v>
      </c>
    </row>
    <row r="3590" spans="2:11" s="511" customFormat="1" hidden="1" x14ac:dyDescent="0.25">
      <c r="B3590" s="266">
        <v>1884</v>
      </c>
      <c r="C3590" s="207">
        <v>44560</v>
      </c>
      <c r="D3590" s="206" t="s">
        <v>6765</v>
      </c>
      <c r="E3590" s="206" t="s">
        <v>6769</v>
      </c>
      <c r="F3590" s="206"/>
      <c r="G3590" s="208" t="s">
        <v>5418</v>
      </c>
      <c r="H3590" s="313"/>
      <c r="I3590" s="475">
        <v>460000</v>
      </c>
      <c r="J3590" s="444">
        <f t="shared" si="58"/>
        <v>16829462</v>
      </c>
      <c r="K3590" s="441" t="s">
        <v>6862</v>
      </c>
    </row>
    <row r="3591" spans="2:11" s="511" customFormat="1" hidden="1" x14ac:dyDescent="0.25">
      <c r="B3591" s="266">
        <v>1885</v>
      </c>
      <c r="C3591" s="207">
        <v>44560</v>
      </c>
      <c r="D3591" s="206" t="s">
        <v>6766</v>
      </c>
      <c r="E3591" s="206" t="s">
        <v>6783</v>
      </c>
      <c r="F3591" s="206"/>
      <c r="G3591" s="208" t="s">
        <v>6767</v>
      </c>
      <c r="H3591" s="313"/>
      <c r="I3591" s="475">
        <v>770000</v>
      </c>
      <c r="J3591" s="444">
        <f t="shared" si="58"/>
        <v>16059462</v>
      </c>
      <c r="K3591" s="441" t="s">
        <v>6804</v>
      </c>
    </row>
    <row r="3592" spans="2:11" s="511" customFormat="1" hidden="1" x14ac:dyDescent="0.25">
      <c r="B3592" s="266">
        <v>1886</v>
      </c>
      <c r="C3592" s="207">
        <v>44561</v>
      </c>
      <c r="D3592" s="206" t="s">
        <v>6758</v>
      </c>
      <c r="E3592" s="206"/>
      <c r="F3592" s="206" t="s">
        <v>6784</v>
      </c>
      <c r="G3592" s="208" t="s">
        <v>5679</v>
      </c>
      <c r="H3592" s="313"/>
      <c r="I3592" s="209">
        <v>38000</v>
      </c>
      <c r="J3592" s="444">
        <f t="shared" si="58"/>
        <v>16021462</v>
      </c>
      <c r="K3592" s="441" t="s">
        <v>3267</v>
      </c>
    </row>
    <row r="3593" spans="2:11" s="511" customFormat="1" hidden="1" x14ac:dyDescent="0.25">
      <c r="B3593" s="266">
        <v>1887</v>
      </c>
      <c r="C3593" s="207">
        <v>44561</v>
      </c>
      <c r="D3593" s="206" t="s">
        <v>6759</v>
      </c>
      <c r="E3593" s="206"/>
      <c r="F3593" s="206" t="s">
        <v>6785</v>
      </c>
      <c r="G3593" s="208" t="s">
        <v>5679</v>
      </c>
      <c r="H3593" s="313"/>
      <c r="I3593" s="209">
        <v>30900</v>
      </c>
      <c r="J3593" s="444">
        <f t="shared" si="58"/>
        <v>15990562</v>
      </c>
      <c r="K3593" s="441" t="s">
        <v>3267</v>
      </c>
    </row>
    <row r="3594" spans="2:11" s="511" customFormat="1" hidden="1" x14ac:dyDescent="0.25">
      <c r="B3594" s="266">
        <v>1888</v>
      </c>
      <c r="C3594" s="207">
        <v>44561</v>
      </c>
      <c r="D3594" s="206" t="s">
        <v>6760</v>
      </c>
      <c r="E3594" s="206"/>
      <c r="F3594" s="206" t="s">
        <v>6786</v>
      </c>
      <c r="G3594" s="208" t="s">
        <v>5679</v>
      </c>
      <c r="H3594" s="313"/>
      <c r="I3594" s="209">
        <v>54300</v>
      </c>
      <c r="J3594" s="444">
        <f t="shared" si="58"/>
        <v>15936262</v>
      </c>
      <c r="K3594" s="441" t="s">
        <v>3267</v>
      </c>
    </row>
    <row r="3595" spans="2:11" s="511" customFormat="1" hidden="1" x14ac:dyDescent="0.25">
      <c r="B3595" s="266">
        <v>1889</v>
      </c>
      <c r="C3595" s="207">
        <v>44561</v>
      </c>
      <c r="D3595" s="206" t="s">
        <v>6761</v>
      </c>
      <c r="E3595" s="206"/>
      <c r="F3595" s="206" t="s">
        <v>6787</v>
      </c>
      <c r="G3595" s="208" t="s">
        <v>5679</v>
      </c>
      <c r="H3595" s="313"/>
      <c r="I3595" s="209">
        <v>35900</v>
      </c>
      <c r="J3595" s="444">
        <f t="shared" si="58"/>
        <v>15900362</v>
      </c>
      <c r="K3595" s="441" t="s">
        <v>3267</v>
      </c>
    </row>
    <row r="3596" spans="2:11" s="511" customFormat="1" hidden="1" x14ac:dyDescent="0.25">
      <c r="B3596" s="266">
        <v>1890</v>
      </c>
      <c r="C3596" s="207">
        <v>44561</v>
      </c>
      <c r="D3596" s="206" t="s">
        <v>6762</v>
      </c>
      <c r="E3596" s="206"/>
      <c r="F3596" s="206" t="s">
        <v>6788</v>
      </c>
      <c r="G3596" s="208" t="s">
        <v>4218</v>
      </c>
      <c r="H3596" s="313"/>
      <c r="I3596" s="209">
        <v>744750</v>
      </c>
      <c r="J3596" s="444">
        <f t="shared" si="58"/>
        <v>15155612</v>
      </c>
      <c r="K3596" s="441" t="s">
        <v>3267</v>
      </c>
    </row>
    <row r="3597" spans="2:11" s="511" customFormat="1" hidden="1" x14ac:dyDescent="0.25">
      <c r="B3597" s="266">
        <v>1891</v>
      </c>
      <c r="C3597" s="207">
        <v>44561</v>
      </c>
      <c r="D3597" s="206" t="s">
        <v>6763</v>
      </c>
      <c r="E3597" s="206"/>
      <c r="F3597" s="206" t="s">
        <v>6789</v>
      </c>
      <c r="G3597" s="208" t="s">
        <v>764</v>
      </c>
      <c r="H3597" s="313"/>
      <c r="I3597" s="209">
        <v>2454001</v>
      </c>
      <c r="J3597" s="444">
        <f t="shared" si="58"/>
        <v>12701611</v>
      </c>
      <c r="K3597" s="212" t="s">
        <v>3267</v>
      </c>
    </row>
    <row r="3598" spans="2:11" s="566" customFormat="1" hidden="1" x14ac:dyDescent="0.25">
      <c r="B3598" s="266">
        <v>1892</v>
      </c>
      <c r="C3598" s="428">
        <v>44564</v>
      </c>
      <c r="D3598" s="429" t="s">
        <v>6790</v>
      </c>
      <c r="E3598" s="429"/>
      <c r="F3598" s="429"/>
      <c r="G3598" s="430"/>
      <c r="H3598" s="577">
        <v>8961389</v>
      </c>
      <c r="I3598" s="581"/>
      <c r="J3598" s="444">
        <f t="shared" si="58"/>
        <v>21663000</v>
      </c>
      <c r="K3598" s="446" t="s">
        <v>3695</v>
      </c>
    </row>
    <row r="3599" spans="2:11" s="511" customFormat="1" hidden="1" x14ac:dyDescent="0.25">
      <c r="B3599" s="266">
        <v>1893</v>
      </c>
      <c r="C3599" s="207">
        <v>44567</v>
      </c>
      <c r="D3599" s="206" t="s">
        <v>6791</v>
      </c>
      <c r="E3599" s="206"/>
      <c r="F3599" s="206" t="s">
        <v>4985</v>
      </c>
      <c r="G3599" s="208" t="s">
        <v>2302</v>
      </c>
      <c r="H3599" s="313"/>
      <c r="I3599" s="209">
        <v>770000</v>
      </c>
      <c r="J3599" s="444">
        <f t="shared" si="58"/>
        <v>20893000</v>
      </c>
      <c r="K3599" s="212" t="s">
        <v>3267</v>
      </c>
    </row>
    <row r="3600" spans="2:11" s="511" customFormat="1" hidden="1" x14ac:dyDescent="0.25">
      <c r="B3600" s="266">
        <v>1894</v>
      </c>
      <c r="C3600" s="207">
        <v>44567</v>
      </c>
      <c r="D3600" s="206" t="s">
        <v>6792</v>
      </c>
      <c r="E3600" s="206"/>
      <c r="F3600" s="206" t="s">
        <v>4986</v>
      </c>
      <c r="G3600" s="208" t="s">
        <v>5679</v>
      </c>
      <c r="H3600" s="313"/>
      <c r="I3600" s="209">
        <v>250000</v>
      </c>
      <c r="J3600" s="444">
        <f t="shared" si="58"/>
        <v>20643000</v>
      </c>
      <c r="K3600" s="212" t="s">
        <v>3267</v>
      </c>
    </row>
    <row r="3601" spans="1:242" hidden="1" x14ac:dyDescent="0.25">
      <c r="A3601" s="511"/>
      <c r="B3601" s="266">
        <v>1895</v>
      </c>
      <c r="C3601" s="207">
        <v>44567</v>
      </c>
      <c r="D3601" s="206" t="s">
        <v>6793</v>
      </c>
      <c r="E3601" s="206"/>
      <c r="F3601" s="206" t="s">
        <v>4987</v>
      </c>
      <c r="G3601" s="208" t="s">
        <v>6654</v>
      </c>
      <c r="H3601" s="313"/>
      <c r="I3601" s="209">
        <v>80000</v>
      </c>
      <c r="J3601" s="444">
        <f t="shared" si="58"/>
        <v>20563000</v>
      </c>
      <c r="K3601" s="212" t="s">
        <v>3267</v>
      </c>
      <c r="L3601" s="511"/>
      <c r="M3601" s="511"/>
      <c r="N3601" s="511"/>
      <c r="O3601" s="511"/>
      <c r="P3601" s="511"/>
      <c r="Q3601" s="511"/>
      <c r="R3601" s="511"/>
      <c r="S3601" s="511"/>
      <c r="T3601" s="511"/>
      <c r="U3601" s="511"/>
      <c r="V3601" s="511"/>
      <c r="W3601" s="511"/>
      <c r="X3601" s="511"/>
      <c r="Y3601" s="511"/>
      <c r="Z3601" s="511"/>
      <c r="AA3601" s="511"/>
      <c r="AB3601" s="511"/>
      <c r="AC3601" s="511"/>
      <c r="AD3601" s="511"/>
      <c r="AE3601" s="511"/>
      <c r="AF3601" s="511"/>
      <c r="AG3601" s="511"/>
      <c r="AH3601" s="511"/>
      <c r="AI3601" s="511"/>
      <c r="AJ3601" s="511"/>
      <c r="AK3601" s="511"/>
      <c r="AL3601" s="511"/>
      <c r="AM3601" s="511"/>
      <c r="AN3601" s="511"/>
      <c r="AO3601" s="511"/>
      <c r="AP3601" s="511"/>
      <c r="AQ3601" s="511"/>
      <c r="AR3601" s="511"/>
      <c r="AS3601" s="511"/>
      <c r="AT3601" s="511"/>
      <c r="AU3601" s="511"/>
      <c r="AV3601" s="511"/>
      <c r="AW3601" s="511"/>
      <c r="AX3601" s="511"/>
      <c r="AY3601" s="511"/>
      <c r="AZ3601" s="511"/>
      <c r="BA3601" s="511"/>
      <c r="BB3601" s="511"/>
      <c r="BC3601" s="511"/>
      <c r="BD3601" s="511"/>
      <c r="BE3601" s="511"/>
      <c r="BF3601" s="511"/>
      <c r="BG3601" s="511"/>
      <c r="BH3601" s="511"/>
      <c r="BI3601" s="511"/>
      <c r="BJ3601" s="511"/>
      <c r="BK3601" s="511"/>
      <c r="BL3601" s="511"/>
      <c r="BM3601" s="511"/>
      <c r="BN3601" s="511"/>
      <c r="BO3601" s="511"/>
      <c r="BP3601" s="511"/>
      <c r="BQ3601" s="511"/>
      <c r="BR3601" s="511"/>
      <c r="BS3601" s="511"/>
      <c r="BT3601" s="511"/>
      <c r="BU3601" s="511"/>
      <c r="BV3601" s="511"/>
      <c r="BW3601" s="511"/>
      <c r="BX3601" s="511"/>
      <c r="BY3601" s="511"/>
      <c r="BZ3601" s="511"/>
      <c r="CA3601" s="511"/>
      <c r="CB3601" s="511"/>
      <c r="CC3601" s="511"/>
      <c r="CD3601" s="511"/>
      <c r="CE3601" s="511"/>
      <c r="CF3601" s="511"/>
      <c r="CG3601" s="511"/>
      <c r="CH3601" s="511"/>
      <c r="CI3601" s="511"/>
      <c r="CJ3601" s="511"/>
      <c r="CK3601" s="511"/>
      <c r="CL3601" s="511"/>
      <c r="CM3601" s="511"/>
      <c r="CN3601" s="511"/>
      <c r="CO3601" s="511"/>
      <c r="CP3601" s="511"/>
      <c r="CQ3601" s="511"/>
      <c r="CR3601" s="511"/>
      <c r="CS3601" s="511"/>
      <c r="CT3601" s="511"/>
      <c r="CU3601" s="511"/>
      <c r="CV3601" s="511"/>
      <c r="CW3601" s="511"/>
      <c r="CX3601" s="511"/>
      <c r="CY3601" s="511"/>
      <c r="CZ3601" s="511"/>
      <c r="DA3601" s="511"/>
      <c r="DB3601" s="511"/>
      <c r="DC3601" s="511"/>
      <c r="DD3601" s="511"/>
      <c r="DE3601" s="511"/>
      <c r="DF3601" s="511"/>
      <c r="DG3601" s="511"/>
      <c r="DH3601" s="511"/>
      <c r="DI3601" s="511"/>
      <c r="DJ3601" s="511"/>
      <c r="DK3601" s="511"/>
      <c r="DL3601" s="511"/>
      <c r="DM3601" s="511"/>
      <c r="DN3601" s="511"/>
      <c r="DO3601" s="511"/>
      <c r="DP3601" s="511"/>
      <c r="DQ3601" s="511"/>
      <c r="DR3601" s="511"/>
      <c r="DS3601" s="511"/>
      <c r="DT3601" s="511"/>
      <c r="DU3601" s="511"/>
      <c r="DV3601" s="511"/>
      <c r="DW3601" s="511"/>
      <c r="DX3601" s="511"/>
      <c r="DY3601" s="511"/>
      <c r="DZ3601" s="511"/>
      <c r="EA3601" s="511"/>
      <c r="EB3601" s="511"/>
      <c r="EC3601" s="511"/>
      <c r="ED3601" s="511"/>
      <c r="EE3601" s="511"/>
      <c r="EF3601" s="511"/>
      <c r="EG3601" s="511"/>
      <c r="EH3601" s="511"/>
      <c r="EI3601" s="511"/>
      <c r="EJ3601" s="511"/>
      <c r="EK3601" s="511"/>
      <c r="EL3601" s="511"/>
      <c r="EM3601" s="511"/>
      <c r="EN3601" s="511"/>
      <c r="EO3601" s="511"/>
      <c r="EP3601" s="511"/>
      <c r="EQ3601" s="511"/>
      <c r="ER3601" s="511"/>
      <c r="ES3601" s="511"/>
      <c r="ET3601" s="511"/>
      <c r="EU3601" s="511"/>
      <c r="EV3601" s="511"/>
      <c r="EW3601" s="511"/>
      <c r="EX3601" s="511"/>
      <c r="EY3601" s="511"/>
      <c r="EZ3601" s="511"/>
      <c r="FA3601" s="511"/>
      <c r="FB3601" s="511"/>
      <c r="FC3601" s="511"/>
      <c r="FD3601" s="511"/>
      <c r="FE3601" s="511"/>
      <c r="FF3601" s="511"/>
      <c r="FG3601" s="511"/>
      <c r="FH3601" s="511"/>
      <c r="FI3601" s="511"/>
      <c r="FJ3601" s="511"/>
      <c r="FK3601" s="511"/>
      <c r="FL3601" s="511"/>
      <c r="FM3601" s="511"/>
      <c r="FN3601" s="511"/>
      <c r="FO3601" s="511"/>
      <c r="FP3601" s="511"/>
      <c r="FQ3601" s="511"/>
      <c r="FR3601" s="511"/>
      <c r="FS3601" s="511"/>
      <c r="FT3601" s="511"/>
      <c r="FU3601" s="511"/>
      <c r="FV3601" s="511"/>
      <c r="FW3601" s="511"/>
      <c r="FX3601" s="511"/>
      <c r="FY3601" s="511"/>
      <c r="FZ3601" s="511"/>
      <c r="GA3601" s="511"/>
      <c r="GB3601" s="511"/>
      <c r="GC3601" s="511"/>
      <c r="GD3601" s="511"/>
      <c r="GE3601" s="511"/>
      <c r="GF3601" s="511"/>
      <c r="GG3601" s="511"/>
      <c r="GH3601" s="511"/>
      <c r="GI3601" s="511"/>
      <c r="GJ3601" s="511"/>
      <c r="GK3601" s="511"/>
      <c r="GL3601" s="511"/>
      <c r="GM3601" s="511"/>
      <c r="GN3601" s="511"/>
      <c r="GO3601" s="511"/>
      <c r="GP3601" s="511"/>
      <c r="GQ3601" s="511"/>
      <c r="GR3601" s="511"/>
      <c r="GS3601" s="511"/>
      <c r="GT3601" s="511"/>
      <c r="GU3601" s="511"/>
      <c r="GV3601" s="511"/>
      <c r="GW3601" s="511"/>
      <c r="GX3601" s="511"/>
      <c r="GY3601" s="511"/>
      <c r="GZ3601" s="511"/>
      <c r="HA3601" s="511"/>
      <c r="HB3601" s="511"/>
      <c r="HC3601" s="511"/>
      <c r="HD3601" s="511"/>
      <c r="HE3601" s="511"/>
      <c r="HF3601" s="511"/>
      <c r="HG3601" s="511"/>
      <c r="HH3601" s="511"/>
      <c r="HI3601" s="511"/>
      <c r="HJ3601" s="511"/>
      <c r="HK3601" s="511"/>
      <c r="HL3601" s="511"/>
      <c r="HM3601" s="511"/>
      <c r="HN3601" s="511"/>
      <c r="HO3601" s="511"/>
      <c r="HP3601" s="511"/>
      <c r="HQ3601" s="511"/>
      <c r="HR3601" s="511"/>
      <c r="HS3601" s="511"/>
      <c r="HT3601" s="511"/>
      <c r="HU3601" s="511"/>
      <c r="HV3601" s="511"/>
      <c r="HW3601" s="511"/>
      <c r="HX3601" s="511"/>
      <c r="HY3601" s="511"/>
      <c r="HZ3601" s="511"/>
      <c r="IA3601" s="511"/>
      <c r="IB3601" s="511"/>
      <c r="IC3601" s="511"/>
      <c r="ID3601" s="511"/>
      <c r="IE3601" s="511"/>
      <c r="IF3601" s="511"/>
      <c r="IG3601" s="511"/>
      <c r="IH3601" s="511"/>
    </row>
    <row r="3602" spans="1:242" hidden="1" x14ac:dyDescent="0.25">
      <c r="A3602" s="511"/>
      <c r="B3602" s="266">
        <v>1896</v>
      </c>
      <c r="C3602" s="207">
        <v>44567</v>
      </c>
      <c r="D3602" s="206" t="s">
        <v>6794</v>
      </c>
      <c r="E3602" s="206"/>
      <c r="F3602" s="206" t="s">
        <v>4988</v>
      </c>
      <c r="G3602" s="208" t="s">
        <v>5679</v>
      </c>
      <c r="H3602" s="313"/>
      <c r="I3602" s="209">
        <v>52000</v>
      </c>
      <c r="J3602" s="444">
        <f t="shared" si="58"/>
        <v>20511000</v>
      </c>
      <c r="K3602" s="212" t="s">
        <v>3267</v>
      </c>
      <c r="L3602" s="511"/>
      <c r="M3602" s="511"/>
      <c r="N3602" s="511"/>
      <c r="O3602" s="511"/>
      <c r="P3602" s="511"/>
      <c r="Q3602" s="511"/>
      <c r="R3602" s="511"/>
      <c r="S3602" s="511"/>
      <c r="T3602" s="511"/>
      <c r="U3602" s="511"/>
      <c r="V3602" s="511"/>
      <c r="W3602" s="511"/>
      <c r="X3602" s="511"/>
      <c r="Y3602" s="511"/>
      <c r="Z3602" s="511"/>
      <c r="AA3602" s="511"/>
      <c r="AB3602" s="511"/>
      <c r="AC3602" s="511"/>
      <c r="AD3602" s="511"/>
      <c r="AE3602" s="511"/>
      <c r="AF3602" s="511"/>
      <c r="AG3602" s="511"/>
      <c r="AH3602" s="511"/>
      <c r="AI3602" s="511"/>
      <c r="AJ3602" s="511"/>
      <c r="AK3602" s="511"/>
      <c r="AL3602" s="511"/>
      <c r="AM3602" s="511"/>
      <c r="AN3602" s="511"/>
      <c r="AO3602" s="511"/>
      <c r="AP3602" s="511"/>
      <c r="AQ3602" s="511"/>
      <c r="AR3602" s="511"/>
      <c r="AS3602" s="511"/>
      <c r="AT3602" s="511"/>
      <c r="AU3602" s="511"/>
      <c r="AV3602" s="511"/>
      <c r="AW3602" s="511"/>
      <c r="AX3602" s="511"/>
      <c r="AY3602" s="511"/>
      <c r="AZ3602" s="511"/>
      <c r="BA3602" s="511"/>
      <c r="BB3602" s="511"/>
      <c r="BC3602" s="511"/>
      <c r="BD3602" s="511"/>
      <c r="BE3602" s="511"/>
      <c r="BF3602" s="511"/>
      <c r="BG3602" s="511"/>
      <c r="BH3602" s="511"/>
      <c r="BI3602" s="511"/>
      <c r="BJ3602" s="511"/>
      <c r="BK3602" s="511"/>
      <c r="BL3602" s="511"/>
      <c r="BM3602" s="511"/>
      <c r="BN3602" s="511"/>
      <c r="BO3602" s="511"/>
      <c r="BP3602" s="511"/>
      <c r="BQ3602" s="511"/>
      <c r="BR3602" s="511"/>
      <c r="BS3602" s="511"/>
      <c r="BT3602" s="511"/>
      <c r="BU3602" s="511"/>
      <c r="BV3602" s="511"/>
      <c r="BW3602" s="511"/>
      <c r="BX3602" s="511"/>
      <c r="BY3602" s="511"/>
      <c r="BZ3602" s="511"/>
      <c r="CA3602" s="511"/>
      <c r="CB3602" s="511"/>
      <c r="CC3602" s="511"/>
      <c r="CD3602" s="511"/>
      <c r="CE3602" s="511"/>
      <c r="CF3602" s="511"/>
      <c r="CG3602" s="511"/>
      <c r="CH3602" s="511"/>
      <c r="CI3602" s="511"/>
      <c r="CJ3602" s="511"/>
      <c r="CK3602" s="511"/>
      <c r="CL3602" s="511"/>
      <c r="CM3602" s="511"/>
      <c r="CN3602" s="511"/>
      <c r="CO3602" s="511"/>
      <c r="CP3602" s="511"/>
      <c r="CQ3602" s="511"/>
      <c r="CR3602" s="511"/>
      <c r="CS3602" s="511"/>
      <c r="CT3602" s="511"/>
      <c r="CU3602" s="511"/>
      <c r="CV3602" s="511"/>
      <c r="CW3602" s="511"/>
      <c r="CX3602" s="511"/>
      <c r="CY3602" s="511"/>
      <c r="CZ3602" s="511"/>
      <c r="DA3602" s="511"/>
      <c r="DB3602" s="511"/>
      <c r="DC3602" s="511"/>
      <c r="DD3602" s="511"/>
      <c r="DE3602" s="511"/>
      <c r="DF3602" s="511"/>
      <c r="DG3602" s="511"/>
      <c r="DH3602" s="511"/>
      <c r="DI3602" s="511"/>
      <c r="DJ3602" s="511"/>
      <c r="DK3602" s="511"/>
      <c r="DL3602" s="511"/>
      <c r="DM3602" s="511"/>
      <c r="DN3602" s="511"/>
      <c r="DO3602" s="511"/>
      <c r="DP3602" s="511"/>
      <c r="DQ3602" s="511"/>
      <c r="DR3602" s="511"/>
      <c r="DS3602" s="511"/>
      <c r="DT3602" s="511"/>
      <c r="DU3602" s="511"/>
      <c r="DV3602" s="511"/>
      <c r="DW3602" s="511"/>
      <c r="DX3602" s="511"/>
      <c r="DY3602" s="511"/>
      <c r="DZ3602" s="511"/>
      <c r="EA3602" s="511"/>
      <c r="EB3602" s="511"/>
      <c r="EC3602" s="511"/>
      <c r="ED3602" s="511"/>
      <c r="EE3602" s="511"/>
      <c r="EF3602" s="511"/>
      <c r="EG3602" s="511"/>
      <c r="EH3602" s="511"/>
      <c r="EI3602" s="511"/>
      <c r="EJ3602" s="511"/>
      <c r="EK3602" s="511"/>
      <c r="EL3602" s="511"/>
      <c r="EM3602" s="511"/>
      <c r="EN3602" s="511"/>
      <c r="EO3602" s="511"/>
      <c r="EP3602" s="511"/>
      <c r="EQ3602" s="511"/>
      <c r="ER3602" s="511"/>
      <c r="ES3602" s="511"/>
      <c r="ET3602" s="511"/>
      <c r="EU3602" s="511"/>
      <c r="EV3602" s="511"/>
      <c r="EW3602" s="511"/>
      <c r="EX3602" s="511"/>
      <c r="EY3602" s="511"/>
      <c r="EZ3602" s="511"/>
      <c r="FA3602" s="511"/>
      <c r="FB3602" s="511"/>
      <c r="FC3602" s="511"/>
      <c r="FD3602" s="511"/>
      <c r="FE3602" s="511"/>
      <c r="FF3602" s="511"/>
      <c r="FG3602" s="511"/>
      <c r="FH3602" s="511"/>
      <c r="FI3602" s="511"/>
      <c r="FJ3602" s="511"/>
      <c r="FK3602" s="511"/>
      <c r="FL3602" s="511"/>
      <c r="FM3602" s="511"/>
      <c r="FN3602" s="511"/>
      <c r="FO3602" s="511"/>
      <c r="FP3602" s="511"/>
      <c r="FQ3602" s="511"/>
      <c r="FR3602" s="511"/>
      <c r="FS3602" s="511"/>
      <c r="FT3602" s="511"/>
      <c r="FU3602" s="511"/>
      <c r="FV3602" s="511"/>
      <c r="FW3602" s="511"/>
      <c r="FX3602" s="511"/>
      <c r="FY3602" s="511"/>
      <c r="FZ3602" s="511"/>
      <c r="GA3602" s="511"/>
      <c r="GB3602" s="511"/>
      <c r="GC3602" s="511"/>
      <c r="GD3602" s="511"/>
      <c r="GE3602" s="511"/>
      <c r="GF3602" s="511"/>
      <c r="GG3602" s="511"/>
      <c r="GH3602" s="511"/>
      <c r="GI3602" s="511"/>
      <c r="GJ3602" s="511"/>
      <c r="GK3602" s="511"/>
      <c r="GL3602" s="511"/>
      <c r="GM3602" s="511"/>
      <c r="GN3602" s="511"/>
      <c r="GO3602" s="511"/>
      <c r="GP3602" s="511"/>
      <c r="GQ3602" s="511"/>
      <c r="GR3602" s="511"/>
      <c r="GS3602" s="511"/>
      <c r="GT3602" s="511"/>
      <c r="GU3602" s="511"/>
      <c r="GV3602" s="511"/>
      <c r="GW3602" s="511"/>
      <c r="GX3602" s="511"/>
      <c r="GY3602" s="511"/>
      <c r="GZ3602" s="511"/>
      <c r="HA3602" s="511"/>
      <c r="HB3602" s="511"/>
      <c r="HC3602" s="511"/>
      <c r="HD3602" s="511"/>
      <c r="HE3602" s="511"/>
      <c r="HF3602" s="511"/>
      <c r="HG3602" s="511"/>
      <c r="HH3602" s="511"/>
      <c r="HI3602" s="511"/>
      <c r="HJ3602" s="511"/>
      <c r="HK3602" s="511"/>
      <c r="HL3602" s="511"/>
      <c r="HM3602" s="511"/>
      <c r="HN3602" s="511"/>
      <c r="HO3602" s="511"/>
      <c r="HP3602" s="511"/>
      <c r="HQ3602" s="511"/>
      <c r="HR3602" s="511"/>
      <c r="HS3602" s="511"/>
      <c r="HT3602" s="511"/>
      <c r="HU3602" s="511"/>
      <c r="HV3602" s="511"/>
      <c r="HW3602" s="511"/>
      <c r="HX3602" s="511"/>
      <c r="HY3602" s="511"/>
      <c r="HZ3602" s="511"/>
      <c r="IA3602" s="511"/>
      <c r="IB3602" s="511"/>
      <c r="IC3602" s="511"/>
      <c r="ID3602" s="511"/>
      <c r="IE3602" s="511"/>
      <c r="IF3602" s="511"/>
      <c r="IG3602" s="511"/>
      <c r="IH3602" s="511"/>
    </row>
    <row r="3603" spans="1:242" hidden="1" x14ac:dyDescent="0.25">
      <c r="A3603" s="511"/>
      <c r="B3603" s="266">
        <v>1897</v>
      </c>
      <c r="C3603" s="207">
        <v>44567</v>
      </c>
      <c r="D3603" s="206" t="s">
        <v>6796</v>
      </c>
      <c r="E3603" s="206"/>
      <c r="F3603" s="206"/>
      <c r="G3603" s="208" t="s">
        <v>2320</v>
      </c>
      <c r="H3603" s="313">
        <v>1000000</v>
      </c>
      <c r="I3603" s="209"/>
      <c r="J3603" s="444">
        <f t="shared" si="58"/>
        <v>21511000</v>
      </c>
      <c r="K3603" s="212" t="s">
        <v>6797</v>
      </c>
      <c r="L3603" s="511"/>
      <c r="M3603" s="511"/>
      <c r="N3603" s="511"/>
      <c r="O3603" s="511"/>
      <c r="P3603" s="511"/>
      <c r="Q3603" s="511"/>
      <c r="R3603" s="511"/>
      <c r="S3603" s="511"/>
      <c r="T3603" s="511"/>
      <c r="U3603" s="511"/>
      <c r="V3603" s="511"/>
      <c r="W3603" s="511"/>
      <c r="X3603" s="511"/>
      <c r="Y3603" s="511"/>
      <c r="Z3603" s="511"/>
      <c r="AA3603" s="511"/>
      <c r="AB3603" s="511"/>
      <c r="AC3603" s="511"/>
      <c r="AD3603" s="511"/>
      <c r="AE3603" s="511"/>
      <c r="AF3603" s="511"/>
      <c r="AG3603" s="511"/>
      <c r="AH3603" s="511"/>
      <c r="AI3603" s="511"/>
      <c r="AJ3603" s="511"/>
      <c r="AK3603" s="511"/>
      <c r="AL3603" s="511"/>
      <c r="AM3603" s="511"/>
      <c r="AN3603" s="511"/>
      <c r="AO3603" s="511"/>
      <c r="AP3603" s="511"/>
      <c r="AQ3603" s="511"/>
      <c r="AR3603" s="511"/>
      <c r="AS3603" s="511"/>
      <c r="AT3603" s="511"/>
      <c r="AU3603" s="511"/>
      <c r="AV3603" s="511"/>
      <c r="AW3603" s="511"/>
      <c r="AX3603" s="511"/>
      <c r="AY3603" s="511"/>
      <c r="AZ3603" s="511"/>
      <c r="BA3603" s="511"/>
      <c r="BB3603" s="511"/>
      <c r="BC3603" s="511"/>
      <c r="BD3603" s="511"/>
      <c r="BE3603" s="511"/>
      <c r="BF3603" s="511"/>
      <c r="BG3603" s="511"/>
      <c r="BH3603" s="511"/>
      <c r="BI3603" s="511"/>
      <c r="BJ3603" s="511"/>
      <c r="BK3603" s="511"/>
      <c r="BL3603" s="511"/>
      <c r="BM3603" s="511"/>
      <c r="BN3603" s="511"/>
      <c r="BO3603" s="511"/>
      <c r="BP3603" s="511"/>
      <c r="BQ3603" s="511"/>
      <c r="BR3603" s="511"/>
      <c r="BS3603" s="511"/>
      <c r="BT3603" s="511"/>
      <c r="BU3603" s="511"/>
      <c r="BV3603" s="511"/>
      <c r="BW3603" s="511"/>
      <c r="BX3603" s="511"/>
      <c r="BY3603" s="511"/>
      <c r="BZ3603" s="511"/>
      <c r="CA3603" s="511"/>
      <c r="CB3603" s="511"/>
      <c r="CC3603" s="511"/>
      <c r="CD3603" s="511"/>
      <c r="CE3603" s="511"/>
      <c r="CF3603" s="511"/>
      <c r="CG3603" s="511"/>
      <c r="CH3603" s="511"/>
      <c r="CI3603" s="511"/>
      <c r="CJ3603" s="511"/>
      <c r="CK3603" s="511"/>
      <c r="CL3603" s="511"/>
      <c r="CM3603" s="511"/>
      <c r="CN3603" s="511"/>
      <c r="CO3603" s="511"/>
      <c r="CP3603" s="511"/>
      <c r="CQ3603" s="511"/>
      <c r="CR3603" s="511"/>
      <c r="CS3603" s="511"/>
      <c r="CT3603" s="511"/>
      <c r="CU3603" s="511"/>
      <c r="CV3603" s="511"/>
      <c r="CW3603" s="511"/>
      <c r="CX3603" s="511"/>
      <c r="CY3603" s="511"/>
      <c r="CZ3603" s="511"/>
      <c r="DA3603" s="511"/>
      <c r="DB3603" s="511"/>
      <c r="DC3603" s="511"/>
      <c r="DD3603" s="511"/>
      <c r="DE3603" s="511"/>
      <c r="DF3603" s="511"/>
      <c r="DG3603" s="511"/>
      <c r="DH3603" s="511"/>
      <c r="DI3603" s="511"/>
      <c r="DJ3603" s="511"/>
      <c r="DK3603" s="511"/>
      <c r="DL3603" s="511"/>
      <c r="DM3603" s="511"/>
      <c r="DN3603" s="511"/>
      <c r="DO3603" s="511"/>
      <c r="DP3603" s="511"/>
      <c r="DQ3603" s="511"/>
      <c r="DR3603" s="511"/>
      <c r="DS3603" s="511"/>
      <c r="DT3603" s="511"/>
      <c r="DU3603" s="511"/>
      <c r="DV3603" s="511"/>
      <c r="DW3603" s="511"/>
      <c r="DX3603" s="511"/>
      <c r="DY3603" s="511"/>
      <c r="DZ3603" s="511"/>
      <c r="EA3603" s="511"/>
      <c r="EB3603" s="511"/>
      <c r="EC3603" s="511"/>
      <c r="ED3603" s="511"/>
      <c r="EE3603" s="511"/>
      <c r="EF3603" s="511"/>
      <c r="EG3603" s="511"/>
      <c r="EH3603" s="511"/>
      <c r="EI3603" s="511"/>
      <c r="EJ3603" s="511"/>
      <c r="EK3603" s="511"/>
      <c r="EL3603" s="511"/>
      <c r="EM3603" s="511"/>
      <c r="EN3603" s="511"/>
      <c r="EO3603" s="511"/>
      <c r="EP3603" s="511"/>
      <c r="EQ3603" s="511"/>
      <c r="ER3603" s="511"/>
      <c r="ES3603" s="511"/>
      <c r="ET3603" s="511"/>
      <c r="EU3603" s="511"/>
      <c r="EV3603" s="511"/>
      <c r="EW3603" s="511"/>
      <c r="EX3603" s="511"/>
      <c r="EY3603" s="511"/>
      <c r="EZ3603" s="511"/>
      <c r="FA3603" s="511"/>
      <c r="FB3603" s="511"/>
      <c r="FC3603" s="511"/>
      <c r="FD3603" s="511"/>
      <c r="FE3603" s="511"/>
      <c r="FF3603" s="511"/>
      <c r="FG3603" s="511"/>
      <c r="FH3603" s="511"/>
      <c r="FI3603" s="511"/>
      <c r="FJ3603" s="511"/>
      <c r="FK3603" s="511"/>
      <c r="FL3603" s="511"/>
      <c r="FM3603" s="511"/>
      <c r="FN3603" s="511"/>
      <c r="FO3603" s="511"/>
      <c r="FP3603" s="511"/>
      <c r="FQ3603" s="511"/>
      <c r="FR3603" s="511"/>
      <c r="FS3603" s="511"/>
      <c r="FT3603" s="511"/>
      <c r="FU3603" s="511"/>
      <c r="FV3603" s="511"/>
      <c r="FW3603" s="511"/>
      <c r="FX3603" s="511"/>
      <c r="FY3603" s="511"/>
      <c r="FZ3603" s="511"/>
      <c r="GA3603" s="511"/>
      <c r="GB3603" s="511"/>
      <c r="GC3603" s="511"/>
      <c r="GD3603" s="511"/>
      <c r="GE3603" s="511"/>
      <c r="GF3603" s="511"/>
      <c r="GG3603" s="511"/>
      <c r="GH3603" s="511"/>
      <c r="GI3603" s="511"/>
      <c r="GJ3603" s="511"/>
      <c r="GK3603" s="511"/>
      <c r="GL3603" s="511"/>
      <c r="GM3603" s="511"/>
      <c r="GN3603" s="511"/>
      <c r="GO3603" s="511"/>
      <c r="GP3603" s="511"/>
      <c r="GQ3603" s="511"/>
      <c r="GR3603" s="511"/>
      <c r="GS3603" s="511"/>
      <c r="GT3603" s="511"/>
      <c r="GU3603" s="511"/>
      <c r="GV3603" s="511"/>
      <c r="GW3603" s="511"/>
      <c r="GX3603" s="511"/>
      <c r="GY3603" s="511"/>
      <c r="GZ3603" s="511"/>
      <c r="HA3603" s="511"/>
      <c r="HB3603" s="511"/>
      <c r="HC3603" s="511"/>
      <c r="HD3603" s="511"/>
      <c r="HE3603" s="511"/>
      <c r="HF3603" s="511"/>
      <c r="HG3603" s="511"/>
      <c r="HH3603" s="511"/>
      <c r="HI3603" s="511"/>
      <c r="HJ3603" s="511"/>
      <c r="HK3603" s="511"/>
      <c r="HL3603" s="511"/>
      <c r="HM3603" s="511"/>
      <c r="HN3603" s="511"/>
      <c r="HO3603" s="511"/>
      <c r="HP3603" s="511"/>
      <c r="HQ3603" s="511"/>
      <c r="HR3603" s="511"/>
      <c r="HS3603" s="511"/>
      <c r="HT3603" s="511"/>
      <c r="HU3603" s="511"/>
      <c r="HV3603" s="511"/>
      <c r="HW3603" s="511"/>
      <c r="HX3603" s="511"/>
      <c r="HY3603" s="511"/>
      <c r="HZ3603" s="511"/>
      <c r="IA3603" s="511"/>
      <c r="IB3603" s="511"/>
      <c r="IC3603" s="511"/>
      <c r="ID3603" s="511"/>
      <c r="IE3603" s="511"/>
      <c r="IF3603" s="511"/>
      <c r="IG3603" s="511"/>
      <c r="IH3603" s="511"/>
    </row>
    <row r="3604" spans="1:242" hidden="1" x14ac:dyDescent="0.25">
      <c r="A3604" s="511"/>
      <c r="B3604" s="266">
        <v>1898</v>
      </c>
      <c r="C3604" s="207">
        <v>44567</v>
      </c>
      <c r="D3604" s="206" t="s">
        <v>6798</v>
      </c>
      <c r="E3604" s="206"/>
      <c r="F3604" s="206" t="s">
        <v>4989</v>
      </c>
      <c r="G3604" s="208" t="s">
        <v>2951</v>
      </c>
      <c r="H3604" s="313"/>
      <c r="I3604" s="209">
        <v>918000</v>
      </c>
      <c r="J3604" s="444">
        <f t="shared" si="58"/>
        <v>20593000</v>
      </c>
      <c r="K3604" s="212" t="s">
        <v>3267</v>
      </c>
      <c r="L3604" s="511"/>
      <c r="M3604" s="511"/>
      <c r="N3604" s="511"/>
      <c r="O3604" s="511"/>
      <c r="P3604" s="511"/>
      <c r="Q3604" s="511"/>
      <c r="R3604" s="511"/>
      <c r="S3604" s="511"/>
      <c r="T3604" s="511"/>
      <c r="U3604" s="511"/>
      <c r="V3604" s="511"/>
      <c r="W3604" s="511"/>
      <c r="X3604" s="511"/>
      <c r="Y3604" s="511"/>
      <c r="Z3604" s="511"/>
      <c r="AA3604" s="511"/>
      <c r="AB3604" s="511"/>
      <c r="AC3604" s="511"/>
      <c r="AD3604" s="511"/>
      <c r="AE3604" s="511"/>
      <c r="AF3604" s="511"/>
      <c r="AG3604" s="511"/>
      <c r="AH3604" s="511"/>
      <c r="AI3604" s="511"/>
      <c r="AJ3604" s="511"/>
      <c r="AK3604" s="511"/>
      <c r="AL3604" s="511"/>
      <c r="AM3604" s="511"/>
      <c r="AN3604" s="511"/>
      <c r="AO3604" s="511"/>
      <c r="AP3604" s="511"/>
      <c r="AQ3604" s="511"/>
      <c r="AR3604" s="511"/>
      <c r="AS3604" s="511"/>
      <c r="AT3604" s="511"/>
      <c r="AU3604" s="511"/>
      <c r="AV3604" s="511"/>
      <c r="AW3604" s="511"/>
      <c r="AX3604" s="511"/>
      <c r="AY3604" s="511"/>
      <c r="AZ3604" s="511"/>
      <c r="BA3604" s="511"/>
      <c r="BB3604" s="511"/>
      <c r="BC3604" s="511"/>
      <c r="BD3604" s="511"/>
      <c r="BE3604" s="511"/>
      <c r="BF3604" s="511"/>
      <c r="BG3604" s="511"/>
      <c r="BH3604" s="511"/>
      <c r="BI3604" s="511"/>
      <c r="BJ3604" s="511"/>
      <c r="BK3604" s="511"/>
      <c r="BL3604" s="511"/>
      <c r="BM3604" s="511"/>
      <c r="BN3604" s="511"/>
      <c r="BO3604" s="511"/>
      <c r="BP3604" s="511"/>
      <c r="BQ3604" s="511"/>
      <c r="BR3604" s="511"/>
      <c r="BS3604" s="511"/>
      <c r="BT3604" s="511"/>
      <c r="BU3604" s="511"/>
      <c r="BV3604" s="511"/>
      <c r="BW3604" s="511"/>
      <c r="BX3604" s="511"/>
      <c r="BY3604" s="511"/>
      <c r="BZ3604" s="511"/>
      <c r="CA3604" s="511"/>
      <c r="CB3604" s="511"/>
      <c r="CC3604" s="511"/>
      <c r="CD3604" s="511"/>
      <c r="CE3604" s="511"/>
      <c r="CF3604" s="511"/>
      <c r="CG3604" s="511"/>
      <c r="CH3604" s="511"/>
      <c r="CI3604" s="511"/>
      <c r="CJ3604" s="511"/>
      <c r="CK3604" s="511"/>
      <c r="CL3604" s="511"/>
      <c r="CM3604" s="511"/>
      <c r="CN3604" s="511"/>
      <c r="CO3604" s="511"/>
      <c r="CP3604" s="511"/>
      <c r="CQ3604" s="511"/>
      <c r="CR3604" s="511"/>
      <c r="CS3604" s="511"/>
      <c r="CT3604" s="511"/>
      <c r="CU3604" s="511"/>
      <c r="CV3604" s="511"/>
      <c r="CW3604" s="511"/>
      <c r="CX3604" s="511"/>
      <c r="CY3604" s="511"/>
      <c r="CZ3604" s="511"/>
      <c r="DA3604" s="511"/>
      <c r="DB3604" s="511"/>
      <c r="DC3604" s="511"/>
      <c r="DD3604" s="511"/>
      <c r="DE3604" s="511"/>
      <c r="DF3604" s="511"/>
      <c r="DG3604" s="511"/>
      <c r="DH3604" s="511"/>
      <c r="DI3604" s="511"/>
      <c r="DJ3604" s="511"/>
      <c r="DK3604" s="511"/>
      <c r="DL3604" s="511"/>
      <c r="DM3604" s="511"/>
      <c r="DN3604" s="511"/>
      <c r="DO3604" s="511"/>
      <c r="DP3604" s="511"/>
      <c r="DQ3604" s="511"/>
      <c r="DR3604" s="511"/>
      <c r="DS3604" s="511"/>
      <c r="DT3604" s="511"/>
      <c r="DU3604" s="511"/>
      <c r="DV3604" s="511"/>
      <c r="DW3604" s="511"/>
      <c r="DX3604" s="511"/>
      <c r="DY3604" s="511"/>
      <c r="DZ3604" s="511"/>
      <c r="EA3604" s="511"/>
      <c r="EB3604" s="511"/>
      <c r="EC3604" s="511"/>
      <c r="ED3604" s="511"/>
      <c r="EE3604" s="511"/>
      <c r="EF3604" s="511"/>
      <c r="EG3604" s="511"/>
      <c r="EH3604" s="511"/>
      <c r="EI3604" s="511"/>
      <c r="EJ3604" s="511"/>
      <c r="EK3604" s="511"/>
      <c r="EL3604" s="511"/>
      <c r="EM3604" s="511"/>
      <c r="EN3604" s="511"/>
      <c r="EO3604" s="511"/>
      <c r="EP3604" s="511"/>
      <c r="EQ3604" s="511"/>
      <c r="ER3604" s="511"/>
      <c r="ES3604" s="511"/>
      <c r="ET3604" s="511"/>
      <c r="EU3604" s="511"/>
      <c r="EV3604" s="511"/>
      <c r="EW3604" s="511"/>
      <c r="EX3604" s="511"/>
      <c r="EY3604" s="511"/>
      <c r="EZ3604" s="511"/>
      <c r="FA3604" s="511"/>
      <c r="FB3604" s="511"/>
      <c r="FC3604" s="511"/>
      <c r="FD3604" s="511"/>
      <c r="FE3604" s="511"/>
      <c r="FF3604" s="511"/>
      <c r="FG3604" s="511"/>
      <c r="FH3604" s="511"/>
      <c r="FI3604" s="511"/>
      <c r="FJ3604" s="511"/>
      <c r="FK3604" s="511"/>
      <c r="FL3604" s="511"/>
      <c r="FM3604" s="511"/>
      <c r="FN3604" s="511"/>
      <c r="FO3604" s="511"/>
      <c r="FP3604" s="511"/>
      <c r="FQ3604" s="511"/>
      <c r="FR3604" s="511"/>
      <c r="FS3604" s="511"/>
      <c r="FT3604" s="511"/>
      <c r="FU3604" s="511"/>
      <c r="FV3604" s="511"/>
      <c r="FW3604" s="511"/>
      <c r="FX3604" s="511"/>
      <c r="FY3604" s="511"/>
      <c r="FZ3604" s="511"/>
      <c r="GA3604" s="511"/>
      <c r="GB3604" s="511"/>
      <c r="GC3604" s="511"/>
      <c r="GD3604" s="511"/>
      <c r="GE3604" s="511"/>
      <c r="GF3604" s="511"/>
      <c r="GG3604" s="511"/>
      <c r="GH3604" s="511"/>
      <c r="GI3604" s="511"/>
      <c r="GJ3604" s="511"/>
      <c r="GK3604" s="511"/>
      <c r="GL3604" s="511"/>
      <c r="GM3604" s="511"/>
      <c r="GN3604" s="511"/>
      <c r="GO3604" s="511"/>
      <c r="GP3604" s="511"/>
      <c r="GQ3604" s="511"/>
      <c r="GR3604" s="511"/>
      <c r="GS3604" s="511"/>
      <c r="GT3604" s="511"/>
      <c r="GU3604" s="511"/>
      <c r="GV3604" s="511"/>
      <c r="GW3604" s="511"/>
      <c r="GX3604" s="511"/>
      <c r="GY3604" s="511"/>
      <c r="GZ3604" s="511"/>
      <c r="HA3604" s="511"/>
      <c r="HB3604" s="511"/>
      <c r="HC3604" s="511"/>
      <c r="HD3604" s="511"/>
      <c r="HE3604" s="511"/>
      <c r="HF3604" s="511"/>
      <c r="HG3604" s="511"/>
      <c r="HH3604" s="511"/>
      <c r="HI3604" s="511"/>
      <c r="HJ3604" s="511"/>
      <c r="HK3604" s="511"/>
      <c r="HL3604" s="511"/>
      <c r="HM3604" s="511"/>
      <c r="HN3604" s="511"/>
      <c r="HO3604" s="511"/>
      <c r="HP3604" s="511"/>
      <c r="HQ3604" s="511"/>
      <c r="HR3604" s="511"/>
      <c r="HS3604" s="511"/>
      <c r="HT3604" s="511"/>
      <c r="HU3604" s="511"/>
      <c r="HV3604" s="511"/>
      <c r="HW3604" s="511"/>
      <c r="HX3604" s="511"/>
      <c r="HY3604" s="511"/>
      <c r="HZ3604" s="511"/>
      <c r="IA3604" s="511"/>
      <c r="IB3604" s="511"/>
      <c r="IC3604" s="511"/>
      <c r="ID3604" s="511"/>
      <c r="IE3604" s="511"/>
      <c r="IF3604" s="511"/>
      <c r="IG3604" s="511"/>
      <c r="IH3604" s="511"/>
    </row>
    <row r="3605" spans="1:242" hidden="1" x14ac:dyDescent="0.25">
      <c r="A3605" s="511"/>
      <c r="B3605" s="266">
        <v>1899</v>
      </c>
      <c r="C3605" s="207">
        <v>44567</v>
      </c>
      <c r="D3605" s="206" t="s">
        <v>6799</v>
      </c>
      <c r="E3605" s="206"/>
      <c r="F3605" s="206" t="s">
        <v>4990</v>
      </c>
      <c r="G3605" s="208" t="s">
        <v>2320</v>
      </c>
      <c r="H3605" s="313"/>
      <c r="I3605" s="209">
        <v>790000</v>
      </c>
      <c r="J3605" s="444">
        <f t="shared" si="58"/>
        <v>19803000</v>
      </c>
      <c r="K3605" s="212" t="s">
        <v>3267</v>
      </c>
      <c r="L3605" s="511"/>
      <c r="M3605" s="511"/>
      <c r="N3605" s="511"/>
      <c r="O3605" s="511"/>
      <c r="P3605" s="511"/>
      <c r="Q3605" s="511"/>
      <c r="R3605" s="511"/>
      <c r="S3605" s="511"/>
      <c r="T3605" s="511"/>
      <c r="U3605" s="511"/>
      <c r="V3605" s="511"/>
      <c r="W3605" s="511"/>
      <c r="X3605" s="511"/>
      <c r="Y3605" s="511"/>
      <c r="Z3605" s="511"/>
      <c r="AA3605" s="511"/>
      <c r="AB3605" s="511"/>
      <c r="AC3605" s="511"/>
      <c r="AD3605" s="511"/>
      <c r="AE3605" s="511"/>
      <c r="AF3605" s="511"/>
      <c r="AG3605" s="511"/>
      <c r="AH3605" s="511"/>
      <c r="AI3605" s="511"/>
      <c r="AJ3605" s="511"/>
      <c r="AK3605" s="511"/>
      <c r="AL3605" s="511"/>
      <c r="AM3605" s="511"/>
      <c r="AN3605" s="511"/>
      <c r="AO3605" s="511"/>
      <c r="AP3605" s="511"/>
      <c r="AQ3605" s="511"/>
      <c r="AR3605" s="511"/>
      <c r="AS3605" s="511"/>
      <c r="AT3605" s="511"/>
      <c r="AU3605" s="511"/>
      <c r="AV3605" s="511"/>
      <c r="AW3605" s="511"/>
      <c r="AX3605" s="511"/>
      <c r="AY3605" s="511"/>
      <c r="AZ3605" s="511"/>
      <c r="BA3605" s="511"/>
      <c r="BB3605" s="511"/>
      <c r="BC3605" s="511"/>
      <c r="BD3605" s="511"/>
      <c r="BE3605" s="511"/>
      <c r="BF3605" s="511"/>
      <c r="BG3605" s="511"/>
      <c r="BH3605" s="511"/>
      <c r="BI3605" s="511"/>
      <c r="BJ3605" s="511"/>
      <c r="BK3605" s="511"/>
      <c r="BL3605" s="511"/>
      <c r="BM3605" s="511"/>
      <c r="BN3605" s="511"/>
      <c r="BO3605" s="511"/>
      <c r="BP3605" s="511"/>
      <c r="BQ3605" s="511"/>
      <c r="BR3605" s="511"/>
      <c r="BS3605" s="511"/>
      <c r="BT3605" s="511"/>
      <c r="BU3605" s="511"/>
      <c r="BV3605" s="511"/>
      <c r="BW3605" s="511"/>
      <c r="BX3605" s="511"/>
      <c r="BY3605" s="511"/>
      <c r="BZ3605" s="511"/>
      <c r="CA3605" s="511"/>
      <c r="CB3605" s="511"/>
      <c r="CC3605" s="511"/>
      <c r="CD3605" s="511"/>
      <c r="CE3605" s="511"/>
      <c r="CF3605" s="511"/>
      <c r="CG3605" s="511"/>
      <c r="CH3605" s="511"/>
      <c r="CI3605" s="511"/>
      <c r="CJ3605" s="511"/>
      <c r="CK3605" s="511"/>
      <c r="CL3605" s="511"/>
      <c r="CM3605" s="511"/>
      <c r="CN3605" s="511"/>
      <c r="CO3605" s="511"/>
      <c r="CP3605" s="511"/>
      <c r="CQ3605" s="511"/>
      <c r="CR3605" s="511"/>
      <c r="CS3605" s="511"/>
      <c r="CT3605" s="511"/>
      <c r="CU3605" s="511"/>
      <c r="CV3605" s="511"/>
      <c r="CW3605" s="511"/>
      <c r="CX3605" s="511"/>
      <c r="CY3605" s="511"/>
      <c r="CZ3605" s="511"/>
      <c r="DA3605" s="511"/>
      <c r="DB3605" s="511"/>
      <c r="DC3605" s="511"/>
      <c r="DD3605" s="511"/>
      <c r="DE3605" s="511"/>
      <c r="DF3605" s="511"/>
      <c r="DG3605" s="511"/>
      <c r="DH3605" s="511"/>
      <c r="DI3605" s="511"/>
      <c r="DJ3605" s="511"/>
      <c r="DK3605" s="511"/>
      <c r="DL3605" s="511"/>
      <c r="DM3605" s="511"/>
      <c r="DN3605" s="511"/>
      <c r="DO3605" s="511"/>
      <c r="DP3605" s="511"/>
      <c r="DQ3605" s="511"/>
      <c r="DR3605" s="511"/>
      <c r="DS3605" s="511"/>
      <c r="DT3605" s="511"/>
      <c r="DU3605" s="511"/>
      <c r="DV3605" s="511"/>
      <c r="DW3605" s="511"/>
      <c r="DX3605" s="511"/>
      <c r="DY3605" s="511"/>
      <c r="DZ3605" s="511"/>
      <c r="EA3605" s="511"/>
      <c r="EB3605" s="511"/>
      <c r="EC3605" s="511"/>
      <c r="ED3605" s="511"/>
      <c r="EE3605" s="511"/>
      <c r="EF3605" s="511"/>
      <c r="EG3605" s="511"/>
      <c r="EH3605" s="511"/>
      <c r="EI3605" s="511"/>
      <c r="EJ3605" s="511"/>
      <c r="EK3605" s="511"/>
      <c r="EL3605" s="511"/>
      <c r="EM3605" s="511"/>
      <c r="EN3605" s="511"/>
      <c r="EO3605" s="511"/>
      <c r="EP3605" s="511"/>
      <c r="EQ3605" s="511"/>
      <c r="ER3605" s="511"/>
      <c r="ES3605" s="511"/>
      <c r="ET3605" s="511"/>
      <c r="EU3605" s="511"/>
      <c r="EV3605" s="511"/>
      <c r="EW3605" s="511"/>
      <c r="EX3605" s="511"/>
      <c r="EY3605" s="511"/>
      <c r="EZ3605" s="511"/>
      <c r="FA3605" s="511"/>
      <c r="FB3605" s="511"/>
      <c r="FC3605" s="511"/>
      <c r="FD3605" s="511"/>
      <c r="FE3605" s="511"/>
      <c r="FF3605" s="511"/>
      <c r="FG3605" s="511"/>
      <c r="FH3605" s="511"/>
      <c r="FI3605" s="511"/>
      <c r="FJ3605" s="511"/>
      <c r="FK3605" s="511"/>
      <c r="FL3605" s="511"/>
      <c r="FM3605" s="511"/>
      <c r="FN3605" s="511"/>
      <c r="FO3605" s="511"/>
      <c r="FP3605" s="511"/>
      <c r="FQ3605" s="511"/>
      <c r="FR3605" s="511"/>
      <c r="FS3605" s="511"/>
      <c r="FT3605" s="511"/>
      <c r="FU3605" s="511"/>
      <c r="FV3605" s="511"/>
      <c r="FW3605" s="511"/>
      <c r="FX3605" s="511"/>
      <c r="FY3605" s="511"/>
      <c r="FZ3605" s="511"/>
      <c r="GA3605" s="511"/>
      <c r="GB3605" s="511"/>
      <c r="GC3605" s="511"/>
      <c r="GD3605" s="511"/>
      <c r="GE3605" s="511"/>
      <c r="GF3605" s="511"/>
      <c r="GG3605" s="511"/>
      <c r="GH3605" s="511"/>
      <c r="GI3605" s="511"/>
      <c r="GJ3605" s="511"/>
      <c r="GK3605" s="511"/>
      <c r="GL3605" s="511"/>
      <c r="GM3605" s="511"/>
      <c r="GN3605" s="511"/>
      <c r="GO3605" s="511"/>
      <c r="GP3605" s="511"/>
      <c r="GQ3605" s="511"/>
      <c r="GR3605" s="511"/>
      <c r="GS3605" s="511"/>
      <c r="GT3605" s="511"/>
      <c r="GU3605" s="511"/>
      <c r="GV3605" s="511"/>
      <c r="GW3605" s="511"/>
      <c r="GX3605" s="511"/>
      <c r="GY3605" s="511"/>
      <c r="GZ3605" s="511"/>
      <c r="HA3605" s="511"/>
      <c r="HB3605" s="511"/>
      <c r="HC3605" s="511"/>
      <c r="HD3605" s="511"/>
      <c r="HE3605" s="511"/>
      <c r="HF3605" s="511"/>
      <c r="HG3605" s="511"/>
      <c r="HH3605" s="511"/>
      <c r="HI3605" s="511"/>
      <c r="HJ3605" s="511"/>
      <c r="HK3605" s="511"/>
      <c r="HL3605" s="511"/>
      <c r="HM3605" s="511"/>
      <c r="HN3605" s="511"/>
      <c r="HO3605" s="511"/>
      <c r="HP3605" s="511"/>
      <c r="HQ3605" s="511"/>
      <c r="HR3605" s="511"/>
      <c r="HS3605" s="511"/>
      <c r="HT3605" s="511"/>
      <c r="HU3605" s="511"/>
      <c r="HV3605" s="511"/>
      <c r="HW3605" s="511"/>
      <c r="HX3605" s="511"/>
      <c r="HY3605" s="511"/>
      <c r="HZ3605" s="511"/>
      <c r="IA3605" s="511"/>
      <c r="IB3605" s="511"/>
      <c r="IC3605" s="511"/>
      <c r="ID3605" s="511"/>
      <c r="IE3605" s="511"/>
      <c r="IF3605" s="511"/>
      <c r="IG3605" s="511"/>
      <c r="IH3605" s="511"/>
    </row>
    <row r="3606" spans="1:242" hidden="1" x14ac:dyDescent="0.25">
      <c r="A3606" s="511"/>
      <c r="B3606" s="266">
        <v>1900</v>
      </c>
      <c r="C3606" s="207">
        <v>44567</v>
      </c>
      <c r="D3606" s="206" t="s">
        <v>6800</v>
      </c>
      <c r="E3606" s="206"/>
      <c r="F3606" s="206" t="s">
        <v>4991</v>
      </c>
      <c r="G3606" s="208" t="s">
        <v>532</v>
      </c>
      <c r="H3606" s="313"/>
      <c r="I3606" s="209">
        <v>5259246</v>
      </c>
      <c r="J3606" s="444">
        <f t="shared" si="58"/>
        <v>14543754</v>
      </c>
      <c r="K3606" s="212" t="s">
        <v>3267</v>
      </c>
      <c r="L3606" s="511"/>
      <c r="M3606" s="511"/>
      <c r="N3606" s="511"/>
      <c r="O3606" s="511"/>
      <c r="P3606" s="511"/>
      <c r="Q3606" s="511"/>
      <c r="R3606" s="511"/>
      <c r="S3606" s="511"/>
      <c r="T3606" s="511"/>
      <c r="U3606" s="511"/>
      <c r="V3606" s="511"/>
      <c r="W3606" s="511"/>
      <c r="X3606" s="511"/>
      <c r="Y3606" s="511"/>
      <c r="Z3606" s="511"/>
      <c r="AA3606" s="511"/>
      <c r="AB3606" s="511"/>
      <c r="AC3606" s="511"/>
      <c r="AD3606" s="511"/>
      <c r="AE3606" s="511"/>
      <c r="AF3606" s="511"/>
      <c r="AG3606" s="511"/>
      <c r="AH3606" s="511"/>
      <c r="AI3606" s="511"/>
      <c r="AJ3606" s="511"/>
      <c r="AK3606" s="511"/>
      <c r="AL3606" s="511"/>
      <c r="AM3606" s="511"/>
      <c r="AN3606" s="511"/>
      <c r="AO3606" s="511"/>
      <c r="AP3606" s="511"/>
      <c r="AQ3606" s="511"/>
      <c r="AR3606" s="511"/>
      <c r="AS3606" s="511"/>
      <c r="AT3606" s="511"/>
      <c r="AU3606" s="511"/>
      <c r="AV3606" s="511"/>
      <c r="AW3606" s="511"/>
      <c r="AX3606" s="511"/>
      <c r="AY3606" s="511"/>
      <c r="AZ3606" s="511"/>
      <c r="BA3606" s="511"/>
      <c r="BB3606" s="511"/>
      <c r="BC3606" s="511"/>
      <c r="BD3606" s="511"/>
      <c r="BE3606" s="511"/>
      <c r="BF3606" s="511"/>
      <c r="BG3606" s="511"/>
      <c r="BH3606" s="511"/>
      <c r="BI3606" s="511"/>
      <c r="BJ3606" s="511"/>
      <c r="BK3606" s="511"/>
      <c r="BL3606" s="511"/>
      <c r="BM3606" s="511"/>
      <c r="BN3606" s="511"/>
      <c r="BO3606" s="511"/>
      <c r="BP3606" s="511"/>
      <c r="BQ3606" s="511"/>
      <c r="BR3606" s="511"/>
      <c r="BS3606" s="511"/>
      <c r="BT3606" s="511"/>
      <c r="BU3606" s="511"/>
      <c r="BV3606" s="511"/>
      <c r="BW3606" s="511"/>
      <c r="BX3606" s="511"/>
      <c r="BY3606" s="511"/>
      <c r="BZ3606" s="511"/>
      <c r="CA3606" s="511"/>
      <c r="CB3606" s="511"/>
      <c r="CC3606" s="511"/>
      <c r="CD3606" s="511"/>
      <c r="CE3606" s="511"/>
      <c r="CF3606" s="511"/>
      <c r="CG3606" s="511"/>
      <c r="CH3606" s="511"/>
      <c r="CI3606" s="511"/>
      <c r="CJ3606" s="511"/>
      <c r="CK3606" s="511"/>
      <c r="CL3606" s="511"/>
      <c r="CM3606" s="511"/>
      <c r="CN3606" s="511"/>
      <c r="CO3606" s="511"/>
      <c r="CP3606" s="511"/>
      <c r="CQ3606" s="511"/>
      <c r="CR3606" s="511"/>
      <c r="CS3606" s="511"/>
      <c r="CT3606" s="511"/>
      <c r="CU3606" s="511"/>
      <c r="CV3606" s="511"/>
      <c r="CW3606" s="511"/>
      <c r="CX3606" s="511"/>
      <c r="CY3606" s="511"/>
      <c r="CZ3606" s="511"/>
      <c r="DA3606" s="511"/>
      <c r="DB3606" s="511"/>
      <c r="DC3606" s="511"/>
      <c r="DD3606" s="511"/>
      <c r="DE3606" s="511"/>
      <c r="DF3606" s="511"/>
      <c r="DG3606" s="511"/>
      <c r="DH3606" s="511"/>
      <c r="DI3606" s="511"/>
      <c r="DJ3606" s="511"/>
      <c r="DK3606" s="511"/>
      <c r="DL3606" s="511"/>
      <c r="DM3606" s="511"/>
      <c r="DN3606" s="511"/>
      <c r="DO3606" s="511"/>
      <c r="DP3606" s="511"/>
      <c r="DQ3606" s="511"/>
      <c r="DR3606" s="511"/>
      <c r="DS3606" s="511"/>
      <c r="DT3606" s="511"/>
      <c r="DU3606" s="511"/>
      <c r="DV3606" s="511"/>
      <c r="DW3606" s="511"/>
      <c r="DX3606" s="511"/>
      <c r="DY3606" s="511"/>
      <c r="DZ3606" s="511"/>
      <c r="EA3606" s="511"/>
      <c r="EB3606" s="511"/>
      <c r="EC3606" s="511"/>
      <c r="ED3606" s="511"/>
      <c r="EE3606" s="511"/>
      <c r="EF3606" s="511"/>
      <c r="EG3606" s="511"/>
      <c r="EH3606" s="511"/>
      <c r="EI3606" s="511"/>
      <c r="EJ3606" s="511"/>
      <c r="EK3606" s="511"/>
      <c r="EL3606" s="511"/>
      <c r="EM3606" s="511"/>
      <c r="EN3606" s="511"/>
      <c r="EO3606" s="511"/>
      <c r="EP3606" s="511"/>
      <c r="EQ3606" s="511"/>
      <c r="ER3606" s="511"/>
      <c r="ES3606" s="511"/>
      <c r="ET3606" s="511"/>
      <c r="EU3606" s="511"/>
      <c r="EV3606" s="511"/>
      <c r="EW3606" s="511"/>
      <c r="EX3606" s="511"/>
      <c r="EY3606" s="511"/>
      <c r="EZ3606" s="511"/>
      <c r="FA3606" s="511"/>
      <c r="FB3606" s="511"/>
      <c r="FC3606" s="511"/>
      <c r="FD3606" s="511"/>
      <c r="FE3606" s="511"/>
      <c r="FF3606" s="511"/>
      <c r="FG3606" s="511"/>
      <c r="FH3606" s="511"/>
      <c r="FI3606" s="511"/>
      <c r="FJ3606" s="511"/>
      <c r="FK3606" s="511"/>
      <c r="FL3606" s="511"/>
      <c r="FM3606" s="511"/>
      <c r="FN3606" s="511"/>
      <c r="FO3606" s="511"/>
      <c r="FP3606" s="511"/>
      <c r="FQ3606" s="511"/>
      <c r="FR3606" s="511"/>
      <c r="FS3606" s="511"/>
      <c r="FT3606" s="511"/>
      <c r="FU3606" s="511"/>
      <c r="FV3606" s="511"/>
      <c r="FW3606" s="511"/>
      <c r="FX3606" s="511"/>
      <c r="FY3606" s="511"/>
      <c r="FZ3606" s="511"/>
      <c r="GA3606" s="511"/>
      <c r="GB3606" s="511"/>
      <c r="GC3606" s="511"/>
      <c r="GD3606" s="511"/>
      <c r="GE3606" s="511"/>
      <c r="GF3606" s="511"/>
      <c r="GG3606" s="511"/>
      <c r="GH3606" s="511"/>
      <c r="GI3606" s="511"/>
      <c r="GJ3606" s="511"/>
      <c r="GK3606" s="511"/>
      <c r="GL3606" s="511"/>
      <c r="GM3606" s="511"/>
      <c r="GN3606" s="511"/>
      <c r="GO3606" s="511"/>
      <c r="GP3606" s="511"/>
      <c r="GQ3606" s="511"/>
      <c r="GR3606" s="511"/>
      <c r="GS3606" s="511"/>
      <c r="GT3606" s="511"/>
      <c r="GU3606" s="511"/>
      <c r="GV3606" s="511"/>
      <c r="GW3606" s="511"/>
      <c r="GX3606" s="511"/>
      <c r="GY3606" s="511"/>
      <c r="GZ3606" s="511"/>
      <c r="HA3606" s="511"/>
      <c r="HB3606" s="511"/>
      <c r="HC3606" s="511"/>
      <c r="HD3606" s="511"/>
      <c r="HE3606" s="511"/>
      <c r="HF3606" s="511"/>
      <c r="HG3606" s="511"/>
      <c r="HH3606" s="511"/>
      <c r="HI3606" s="511"/>
      <c r="HJ3606" s="511"/>
      <c r="HK3606" s="511"/>
      <c r="HL3606" s="511"/>
      <c r="HM3606" s="511"/>
      <c r="HN3606" s="511"/>
      <c r="HO3606" s="511"/>
      <c r="HP3606" s="511"/>
      <c r="HQ3606" s="511"/>
      <c r="HR3606" s="511"/>
      <c r="HS3606" s="511"/>
      <c r="HT3606" s="511"/>
      <c r="HU3606" s="511"/>
      <c r="HV3606" s="511"/>
      <c r="HW3606" s="511"/>
      <c r="HX3606" s="511"/>
      <c r="HY3606" s="511"/>
      <c r="HZ3606" s="511"/>
      <c r="IA3606" s="511"/>
      <c r="IB3606" s="511"/>
      <c r="IC3606" s="511"/>
      <c r="ID3606" s="511"/>
      <c r="IE3606" s="511"/>
      <c r="IF3606" s="511"/>
      <c r="IG3606" s="511"/>
      <c r="IH3606" s="511"/>
    </row>
    <row r="3607" spans="1:242" hidden="1" x14ac:dyDescent="0.25">
      <c r="A3607" s="511"/>
      <c r="B3607" s="266">
        <v>1901</v>
      </c>
      <c r="C3607" s="207">
        <v>44567</v>
      </c>
      <c r="D3607" s="206" t="s">
        <v>6801</v>
      </c>
      <c r="E3607" s="206"/>
      <c r="F3607" s="206" t="s">
        <v>4992</v>
      </c>
      <c r="G3607" s="208" t="s">
        <v>5679</v>
      </c>
      <c r="H3607" s="313"/>
      <c r="I3607" s="209">
        <v>69800</v>
      </c>
      <c r="J3607" s="444">
        <f t="shared" si="58"/>
        <v>14473954</v>
      </c>
      <c r="K3607" s="212" t="s">
        <v>3267</v>
      </c>
      <c r="L3607" s="511"/>
      <c r="M3607" s="511"/>
      <c r="N3607" s="511"/>
      <c r="O3607" s="511"/>
      <c r="P3607" s="511"/>
      <c r="Q3607" s="511"/>
      <c r="R3607" s="511"/>
      <c r="S3607" s="511"/>
      <c r="T3607" s="511"/>
      <c r="U3607" s="511"/>
      <c r="V3607" s="511"/>
      <c r="W3607" s="511"/>
      <c r="X3607" s="511"/>
      <c r="Y3607" s="511"/>
      <c r="Z3607" s="511"/>
      <c r="AA3607" s="511"/>
      <c r="AB3607" s="511"/>
      <c r="AC3607" s="511"/>
      <c r="AD3607" s="511"/>
      <c r="AE3607" s="511"/>
      <c r="AF3607" s="511"/>
      <c r="AG3607" s="511"/>
      <c r="AH3607" s="511"/>
      <c r="AI3607" s="511"/>
      <c r="AJ3607" s="511"/>
      <c r="AK3607" s="511"/>
      <c r="AL3607" s="511"/>
      <c r="AM3607" s="511"/>
      <c r="AN3607" s="511"/>
      <c r="AO3607" s="511"/>
      <c r="AP3607" s="511"/>
      <c r="AQ3607" s="511"/>
      <c r="AR3607" s="511"/>
      <c r="AS3607" s="511"/>
      <c r="AT3607" s="511"/>
      <c r="AU3607" s="511"/>
      <c r="AV3607" s="511"/>
      <c r="AW3607" s="511"/>
      <c r="AX3607" s="511"/>
      <c r="AY3607" s="511"/>
      <c r="AZ3607" s="511"/>
      <c r="BA3607" s="511"/>
      <c r="BB3607" s="511"/>
      <c r="BC3607" s="511"/>
      <c r="BD3607" s="511"/>
      <c r="BE3607" s="511"/>
      <c r="BF3607" s="511"/>
      <c r="BG3607" s="511"/>
      <c r="BH3607" s="511"/>
      <c r="BI3607" s="511"/>
      <c r="BJ3607" s="511"/>
      <c r="BK3607" s="511"/>
      <c r="BL3607" s="511"/>
      <c r="BM3607" s="511"/>
      <c r="BN3607" s="511"/>
      <c r="BO3607" s="511"/>
      <c r="BP3607" s="511"/>
      <c r="BQ3607" s="511"/>
      <c r="BR3607" s="511"/>
      <c r="BS3607" s="511"/>
      <c r="BT3607" s="511"/>
      <c r="BU3607" s="511"/>
      <c r="BV3607" s="511"/>
      <c r="BW3607" s="511"/>
      <c r="BX3607" s="511"/>
      <c r="BY3607" s="511"/>
      <c r="BZ3607" s="511"/>
      <c r="CA3607" s="511"/>
      <c r="CB3607" s="511"/>
      <c r="CC3607" s="511"/>
      <c r="CD3607" s="511"/>
      <c r="CE3607" s="511"/>
      <c r="CF3607" s="511"/>
      <c r="CG3607" s="511"/>
      <c r="CH3607" s="511"/>
      <c r="CI3607" s="511"/>
      <c r="CJ3607" s="511"/>
      <c r="CK3607" s="511"/>
      <c r="CL3607" s="511"/>
      <c r="CM3607" s="511"/>
      <c r="CN3607" s="511"/>
      <c r="CO3607" s="511"/>
      <c r="CP3607" s="511"/>
      <c r="CQ3607" s="511"/>
      <c r="CR3607" s="511"/>
      <c r="CS3607" s="511"/>
      <c r="CT3607" s="511"/>
      <c r="CU3607" s="511"/>
      <c r="CV3607" s="511"/>
      <c r="CW3607" s="511"/>
      <c r="CX3607" s="511"/>
      <c r="CY3607" s="511"/>
      <c r="CZ3607" s="511"/>
      <c r="DA3607" s="511"/>
      <c r="DB3607" s="511"/>
      <c r="DC3607" s="511"/>
      <c r="DD3607" s="511"/>
      <c r="DE3607" s="511"/>
      <c r="DF3607" s="511"/>
      <c r="DG3607" s="511"/>
      <c r="DH3607" s="511"/>
      <c r="DI3607" s="511"/>
      <c r="DJ3607" s="511"/>
      <c r="DK3607" s="511"/>
      <c r="DL3607" s="511"/>
      <c r="DM3607" s="511"/>
      <c r="DN3607" s="511"/>
      <c r="DO3607" s="511"/>
      <c r="DP3607" s="511"/>
      <c r="DQ3607" s="511"/>
      <c r="DR3607" s="511"/>
      <c r="DS3607" s="511"/>
      <c r="DT3607" s="511"/>
      <c r="DU3607" s="511"/>
      <c r="DV3607" s="511"/>
      <c r="DW3607" s="511"/>
      <c r="DX3607" s="511"/>
      <c r="DY3607" s="511"/>
      <c r="DZ3607" s="511"/>
      <c r="EA3607" s="511"/>
      <c r="EB3607" s="511"/>
      <c r="EC3607" s="511"/>
      <c r="ED3607" s="511"/>
      <c r="EE3607" s="511"/>
      <c r="EF3607" s="511"/>
      <c r="EG3607" s="511"/>
      <c r="EH3607" s="511"/>
      <c r="EI3607" s="511"/>
      <c r="EJ3607" s="511"/>
      <c r="EK3607" s="511"/>
      <c r="EL3607" s="511"/>
      <c r="EM3607" s="511"/>
      <c r="EN3607" s="511"/>
      <c r="EO3607" s="511"/>
      <c r="EP3607" s="511"/>
      <c r="EQ3607" s="511"/>
      <c r="ER3607" s="511"/>
      <c r="ES3607" s="511"/>
      <c r="ET3607" s="511"/>
      <c r="EU3607" s="511"/>
      <c r="EV3607" s="511"/>
      <c r="EW3607" s="511"/>
      <c r="EX3607" s="511"/>
      <c r="EY3607" s="511"/>
      <c r="EZ3607" s="511"/>
      <c r="FA3607" s="511"/>
      <c r="FB3607" s="511"/>
      <c r="FC3607" s="511"/>
      <c r="FD3607" s="511"/>
      <c r="FE3607" s="511"/>
      <c r="FF3607" s="511"/>
      <c r="FG3607" s="511"/>
      <c r="FH3607" s="511"/>
      <c r="FI3607" s="511"/>
      <c r="FJ3607" s="511"/>
      <c r="FK3607" s="511"/>
      <c r="FL3607" s="511"/>
      <c r="FM3607" s="511"/>
      <c r="FN3607" s="511"/>
      <c r="FO3607" s="511"/>
      <c r="FP3607" s="511"/>
      <c r="FQ3607" s="511"/>
      <c r="FR3607" s="511"/>
      <c r="FS3607" s="511"/>
      <c r="FT3607" s="511"/>
      <c r="FU3607" s="511"/>
      <c r="FV3607" s="511"/>
      <c r="FW3607" s="511"/>
      <c r="FX3607" s="511"/>
      <c r="FY3607" s="511"/>
      <c r="FZ3607" s="511"/>
      <c r="GA3607" s="511"/>
      <c r="GB3607" s="511"/>
      <c r="GC3607" s="511"/>
      <c r="GD3607" s="511"/>
      <c r="GE3607" s="511"/>
      <c r="GF3607" s="511"/>
      <c r="GG3607" s="511"/>
      <c r="GH3607" s="511"/>
      <c r="GI3607" s="511"/>
      <c r="GJ3607" s="511"/>
      <c r="GK3607" s="511"/>
      <c r="GL3607" s="511"/>
      <c r="GM3607" s="511"/>
      <c r="GN3607" s="511"/>
      <c r="GO3607" s="511"/>
      <c r="GP3607" s="511"/>
      <c r="GQ3607" s="511"/>
      <c r="GR3607" s="511"/>
      <c r="GS3607" s="511"/>
      <c r="GT3607" s="511"/>
      <c r="GU3607" s="511"/>
      <c r="GV3607" s="511"/>
      <c r="GW3607" s="511"/>
      <c r="GX3607" s="511"/>
      <c r="GY3607" s="511"/>
      <c r="GZ3607" s="511"/>
      <c r="HA3607" s="511"/>
      <c r="HB3607" s="511"/>
      <c r="HC3607" s="511"/>
      <c r="HD3607" s="511"/>
      <c r="HE3607" s="511"/>
      <c r="HF3607" s="511"/>
      <c r="HG3607" s="511"/>
      <c r="HH3607" s="511"/>
      <c r="HI3607" s="511"/>
      <c r="HJ3607" s="511"/>
      <c r="HK3607" s="511"/>
      <c r="HL3607" s="511"/>
      <c r="HM3607" s="511"/>
      <c r="HN3607" s="511"/>
      <c r="HO3607" s="511"/>
      <c r="HP3607" s="511"/>
      <c r="HQ3607" s="511"/>
      <c r="HR3607" s="511"/>
      <c r="HS3607" s="511"/>
      <c r="HT3607" s="511"/>
      <c r="HU3607" s="511"/>
      <c r="HV3607" s="511"/>
      <c r="HW3607" s="511"/>
      <c r="HX3607" s="511"/>
      <c r="HY3607" s="511"/>
      <c r="HZ3607" s="511"/>
      <c r="IA3607" s="511"/>
      <c r="IB3607" s="511"/>
      <c r="IC3607" s="511"/>
      <c r="ID3607" s="511"/>
      <c r="IE3607" s="511"/>
      <c r="IF3607" s="511"/>
      <c r="IG3607" s="511"/>
      <c r="IH3607" s="511"/>
    </row>
    <row r="3608" spans="1:242" hidden="1" x14ac:dyDescent="0.25">
      <c r="A3608" s="511"/>
      <c r="B3608" s="266">
        <v>1902</v>
      </c>
      <c r="C3608" s="207">
        <v>44567</v>
      </c>
      <c r="D3608" s="206" t="s">
        <v>6802</v>
      </c>
      <c r="E3608" s="206"/>
      <c r="F3608" s="206" t="s">
        <v>4993</v>
      </c>
      <c r="G3608" s="208" t="s">
        <v>5679</v>
      </c>
      <c r="H3608" s="313"/>
      <c r="I3608" s="209">
        <v>13600</v>
      </c>
      <c r="J3608" s="444">
        <f t="shared" si="58"/>
        <v>14460354</v>
      </c>
      <c r="K3608" s="212" t="s">
        <v>3267</v>
      </c>
      <c r="L3608" s="511"/>
      <c r="M3608" s="511"/>
      <c r="N3608" s="511"/>
      <c r="O3608" s="511"/>
      <c r="P3608" s="511"/>
      <c r="Q3608" s="511"/>
      <c r="R3608" s="511"/>
      <c r="S3608" s="511"/>
      <c r="T3608" s="511"/>
      <c r="U3608" s="511"/>
      <c r="V3608" s="511"/>
      <c r="W3608" s="511"/>
      <c r="X3608" s="511"/>
      <c r="Y3608" s="511"/>
      <c r="Z3608" s="511"/>
      <c r="AA3608" s="511"/>
      <c r="AB3608" s="511"/>
      <c r="AC3608" s="511"/>
      <c r="AD3608" s="511"/>
      <c r="AE3608" s="511"/>
      <c r="AF3608" s="511"/>
      <c r="AG3608" s="511"/>
      <c r="AH3608" s="511"/>
      <c r="AI3608" s="511"/>
      <c r="AJ3608" s="511"/>
      <c r="AK3608" s="511"/>
      <c r="AL3608" s="511"/>
      <c r="AM3608" s="511"/>
      <c r="AN3608" s="511"/>
      <c r="AO3608" s="511"/>
      <c r="AP3608" s="511"/>
      <c r="AQ3608" s="511"/>
      <c r="AR3608" s="511"/>
      <c r="AS3608" s="511"/>
      <c r="AT3608" s="511"/>
      <c r="AU3608" s="511"/>
      <c r="AV3608" s="511"/>
      <c r="AW3608" s="511"/>
      <c r="AX3608" s="511"/>
      <c r="AY3608" s="511"/>
      <c r="AZ3608" s="511"/>
      <c r="BA3608" s="511"/>
      <c r="BB3608" s="511"/>
      <c r="BC3608" s="511"/>
      <c r="BD3608" s="511"/>
      <c r="BE3608" s="511"/>
      <c r="BF3608" s="511"/>
      <c r="BG3608" s="511"/>
      <c r="BH3608" s="511"/>
      <c r="BI3608" s="511"/>
      <c r="BJ3608" s="511"/>
      <c r="BK3608" s="511"/>
      <c r="BL3608" s="511"/>
      <c r="BM3608" s="511"/>
      <c r="BN3608" s="511"/>
      <c r="BO3608" s="511"/>
      <c r="BP3608" s="511"/>
      <c r="BQ3608" s="511"/>
      <c r="BR3608" s="511"/>
      <c r="BS3608" s="511"/>
      <c r="BT3608" s="511"/>
      <c r="BU3608" s="511"/>
      <c r="BV3608" s="511"/>
      <c r="BW3608" s="511"/>
      <c r="BX3608" s="511"/>
      <c r="BY3608" s="511"/>
      <c r="BZ3608" s="511"/>
      <c r="CA3608" s="511"/>
      <c r="CB3608" s="511"/>
      <c r="CC3608" s="511"/>
      <c r="CD3608" s="511"/>
      <c r="CE3608" s="511"/>
      <c r="CF3608" s="511"/>
      <c r="CG3608" s="511"/>
      <c r="CH3608" s="511"/>
      <c r="CI3608" s="511"/>
      <c r="CJ3608" s="511"/>
      <c r="CK3608" s="511"/>
      <c r="CL3608" s="511"/>
      <c r="CM3608" s="511"/>
      <c r="CN3608" s="511"/>
      <c r="CO3608" s="511"/>
      <c r="CP3608" s="511"/>
      <c r="CQ3608" s="511"/>
      <c r="CR3608" s="511"/>
      <c r="CS3608" s="511"/>
      <c r="CT3608" s="511"/>
      <c r="CU3608" s="511"/>
      <c r="CV3608" s="511"/>
      <c r="CW3608" s="511"/>
      <c r="CX3608" s="511"/>
      <c r="CY3608" s="511"/>
      <c r="CZ3608" s="511"/>
      <c r="DA3608" s="511"/>
      <c r="DB3608" s="511"/>
      <c r="DC3608" s="511"/>
      <c r="DD3608" s="511"/>
      <c r="DE3608" s="511"/>
      <c r="DF3608" s="511"/>
      <c r="DG3608" s="511"/>
      <c r="DH3608" s="511"/>
      <c r="DI3608" s="511"/>
      <c r="DJ3608" s="511"/>
      <c r="DK3608" s="511"/>
      <c r="DL3608" s="511"/>
      <c r="DM3608" s="511"/>
      <c r="DN3608" s="511"/>
      <c r="DO3608" s="511"/>
      <c r="DP3608" s="511"/>
      <c r="DQ3608" s="511"/>
      <c r="DR3608" s="511"/>
      <c r="DS3608" s="511"/>
      <c r="DT3608" s="511"/>
      <c r="DU3608" s="511"/>
      <c r="DV3608" s="511"/>
      <c r="DW3608" s="511"/>
      <c r="DX3608" s="511"/>
      <c r="DY3608" s="511"/>
      <c r="DZ3608" s="511"/>
      <c r="EA3608" s="511"/>
      <c r="EB3608" s="511"/>
      <c r="EC3608" s="511"/>
      <c r="ED3608" s="511"/>
      <c r="EE3608" s="511"/>
      <c r="EF3608" s="511"/>
      <c r="EG3608" s="511"/>
      <c r="EH3608" s="511"/>
      <c r="EI3608" s="511"/>
      <c r="EJ3608" s="511"/>
      <c r="EK3608" s="511"/>
      <c r="EL3608" s="511"/>
      <c r="EM3608" s="511"/>
      <c r="EN3608" s="511"/>
      <c r="EO3608" s="511"/>
      <c r="EP3608" s="511"/>
      <c r="EQ3608" s="511"/>
      <c r="ER3608" s="511"/>
      <c r="ES3608" s="511"/>
      <c r="ET3608" s="511"/>
      <c r="EU3608" s="511"/>
      <c r="EV3608" s="511"/>
      <c r="EW3608" s="511"/>
      <c r="EX3608" s="511"/>
      <c r="EY3608" s="511"/>
      <c r="EZ3608" s="511"/>
      <c r="FA3608" s="511"/>
      <c r="FB3608" s="511"/>
      <c r="FC3608" s="511"/>
      <c r="FD3608" s="511"/>
      <c r="FE3608" s="511"/>
      <c r="FF3608" s="511"/>
      <c r="FG3608" s="511"/>
      <c r="FH3608" s="511"/>
      <c r="FI3608" s="511"/>
      <c r="FJ3608" s="511"/>
      <c r="FK3608" s="511"/>
      <c r="FL3608" s="511"/>
      <c r="FM3608" s="511"/>
      <c r="FN3608" s="511"/>
      <c r="FO3608" s="511"/>
      <c r="FP3608" s="511"/>
      <c r="FQ3608" s="511"/>
      <c r="FR3608" s="511"/>
      <c r="FS3608" s="511"/>
      <c r="FT3608" s="511"/>
      <c r="FU3608" s="511"/>
      <c r="FV3608" s="511"/>
      <c r="FW3608" s="511"/>
      <c r="FX3608" s="511"/>
      <c r="FY3608" s="511"/>
      <c r="FZ3608" s="511"/>
      <c r="GA3608" s="511"/>
      <c r="GB3608" s="511"/>
      <c r="GC3608" s="511"/>
      <c r="GD3608" s="511"/>
      <c r="GE3608" s="511"/>
      <c r="GF3608" s="511"/>
      <c r="GG3608" s="511"/>
      <c r="GH3608" s="511"/>
      <c r="GI3608" s="511"/>
      <c r="GJ3608" s="511"/>
      <c r="GK3608" s="511"/>
      <c r="GL3608" s="511"/>
      <c r="GM3608" s="511"/>
      <c r="GN3608" s="511"/>
      <c r="GO3608" s="511"/>
      <c r="GP3608" s="511"/>
      <c r="GQ3608" s="511"/>
      <c r="GR3608" s="511"/>
      <c r="GS3608" s="511"/>
      <c r="GT3608" s="511"/>
      <c r="GU3608" s="511"/>
      <c r="GV3608" s="511"/>
      <c r="GW3608" s="511"/>
      <c r="GX3608" s="511"/>
      <c r="GY3608" s="511"/>
      <c r="GZ3608" s="511"/>
      <c r="HA3608" s="511"/>
      <c r="HB3608" s="511"/>
      <c r="HC3608" s="511"/>
      <c r="HD3608" s="511"/>
      <c r="HE3608" s="511"/>
      <c r="HF3608" s="511"/>
      <c r="HG3608" s="511"/>
      <c r="HH3608" s="511"/>
      <c r="HI3608" s="511"/>
      <c r="HJ3608" s="511"/>
      <c r="HK3608" s="511"/>
      <c r="HL3608" s="511"/>
      <c r="HM3608" s="511"/>
      <c r="HN3608" s="511"/>
      <c r="HO3608" s="511"/>
      <c r="HP3608" s="511"/>
      <c r="HQ3608" s="511"/>
      <c r="HR3608" s="511"/>
      <c r="HS3608" s="511"/>
      <c r="HT3608" s="511"/>
      <c r="HU3608" s="511"/>
      <c r="HV3608" s="511"/>
      <c r="HW3608" s="511"/>
      <c r="HX3608" s="511"/>
      <c r="HY3608" s="511"/>
      <c r="HZ3608" s="511"/>
      <c r="IA3608" s="511"/>
      <c r="IB3608" s="511"/>
      <c r="IC3608" s="511"/>
      <c r="ID3608" s="511"/>
      <c r="IE3608" s="511"/>
      <c r="IF3608" s="511"/>
      <c r="IG3608" s="511"/>
      <c r="IH3608" s="511"/>
    </row>
    <row r="3609" spans="1:242" hidden="1" x14ac:dyDescent="0.25">
      <c r="B3609" s="266">
        <v>1903</v>
      </c>
      <c r="C3609" s="207">
        <v>44567</v>
      </c>
      <c r="D3609" s="206" t="s">
        <v>6803</v>
      </c>
      <c r="E3609" s="206"/>
      <c r="F3609" s="206" t="s">
        <v>4994</v>
      </c>
      <c r="G3609" s="208" t="s">
        <v>5679</v>
      </c>
      <c r="H3609" s="313"/>
      <c r="I3609" s="209">
        <v>64700</v>
      </c>
      <c r="J3609" s="444">
        <f t="shared" si="58"/>
        <v>14395654</v>
      </c>
      <c r="K3609" s="212" t="s">
        <v>3267</v>
      </c>
    </row>
    <row r="3610" spans="1:242" hidden="1" x14ac:dyDescent="0.25">
      <c r="B3610" s="266">
        <v>1905</v>
      </c>
      <c r="C3610" s="207">
        <v>44568</v>
      </c>
      <c r="D3610" s="206" t="s">
        <v>6805</v>
      </c>
      <c r="E3610" s="206"/>
      <c r="F3610" s="206"/>
      <c r="G3610" s="208" t="s">
        <v>6488</v>
      </c>
      <c r="H3610" s="313">
        <v>770000</v>
      </c>
      <c r="I3610" s="209"/>
      <c r="J3610" s="444">
        <f t="shared" si="58"/>
        <v>15165654</v>
      </c>
      <c r="K3610" s="212" t="s">
        <v>6811</v>
      </c>
    </row>
    <row r="3611" spans="1:242" hidden="1" x14ac:dyDescent="0.25">
      <c r="B3611" s="266">
        <v>1906</v>
      </c>
      <c r="C3611" s="207">
        <v>44568</v>
      </c>
      <c r="D3611" s="206" t="s">
        <v>6806</v>
      </c>
      <c r="E3611" s="206"/>
      <c r="F3611" s="206" t="s">
        <v>4995</v>
      </c>
      <c r="G3611" s="208" t="s">
        <v>6488</v>
      </c>
      <c r="H3611" s="313"/>
      <c r="I3611" s="209">
        <v>770000</v>
      </c>
      <c r="J3611" s="444">
        <f t="shared" si="58"/>
        <v>14395654</v>
      </c>
      <c r="K3611" s="212" t="s">
        <v>3267</v>
      </c>
    </row>
    <row r="3612" spans="1:242" hidden="1" x14ac:dyDescent="0.25">
      <c r="B3612" s="266">
        <v>1907</v>
      </c>
      <c r="C3612" s="207">
        <v>44568</v>
      </c>
      <c r="D3612" s="206" t="s">
        <v>6807</v>
      </c>
      <c r="E3612" s="206"/>
      <c r="F3612" s="206" t="s">
        <v>4996</v>
      </c>
      <c r="G3612" s="208" t="s">
        <v>5679</v>
      </c>
      <c r="H3612" s="313"/>
      <c r="I3612" s="209">
        <v>99800</v>
      </c>
      <c r="J3612" s="444">
        <f t="shared" si="58"/>
        <v>14295854</v>
      </c>
      <c r="K3612" s="212" t="s">
        <v>3267</v>
      </c>
    </row>
    <row r="3613" spans="1:242" hidden="1" x14ac:dyDescent="0.25">
      <c r="B3613" s="266">
        <v>1908</v>
      </c>
      <c r="C3613" s="207">
        <v>44568</v>
      </c>
      <c r="D3613" s="206" t="s">
        <v>6808</v>
      </c>
      <c r="E3613" s="206"/>
      <c r="F3613" s="206" t="s">
        <v>4997</v>
      </c>
      <c r="G3613" s="208" t="s">
        <v>5679</v>
      </c>
      <c r="H3613" s="313"/>
      <c r="I3613" s="209">
        <v>6000</v>
      </c>
      <c r="J3613" s="444">
        <f t="shared" si="58"/>
        <v>14289854</v>
      </c>
      <c r="K3613" s="212" t="s">
        <v>3267</v>
      </c>
    </row>
    <row r="3614" spans="1:242" hidden="1" x14ac:dyDescent="0.25">
      <c r="B3614" s="266">
        <v>1909</v>
      </c>
      <c r="C3614" s="207">
        <v>44568</v>
      </c>
      <c r="D3614" s="206" t="s">
        <v>6809</v>
      </c>
      <c r="E3614" s="206"/>
      <c r="F3614" s="206" t="s">
        <v>4998</v>
      </c>
      <c r="G3614" s="208" t="s">
        <v>5679</v>
      </c>
      <c r="H3614" s="313"/>
      <c r="I3614" s="209">
        <v>59700</v>
      </c>
      <c r="J3614" s="444">
        <f t="shared" si="58"/>
        <v>14230154</v>
      </c>
      <c r="K3614" s="212" t="s">
        <v>3267</v>
      </c>
    </row>
    <row r="3615" spans="1:242" hidden="1" x14ac:dyDescent="0.25">
      <c r="B3615" s="266">
        <v>1910</v>
      </c>
      <c r="C3615" s="207">
        <v>44569</v>
      </c>
      <c r="D3615" s="206" t="s">
        <v>6810</v>
      </c>
      <c r="E3615" s="206"/>
      <c r="F3615" s="206" t="s">
        <v>4999</v>
      </c>
      <c r="G3615" s="208" t="s">
        <v>5679</v>
      </c>
      <c r="H3615" s="313"/>
      <c r="I3615" s="209">
        <v>86800</v>
      </c>
      <c r="J3615" s="444">
        <f t="shared" ref="J3615:J3683" si="59">J3614+H3615-I3615</f>
        <v>14143354</v>
      </c>
      <c r="K3615" s="212" t="s">
        <v>3267</v>
      </c>
    </row>
    <row r="3616" spans="1:242" s="566" customFormat="1" hidden="1" x14ac:dyDescent="0.25">
      <c r="A3616" s="488"/>
      <c r="B3616" s="266">
        <v>1911</v>
      </c>
      <c r="C3616" s="428">
        <v>44571</v>
      </c>
      <c r="D3616" s="429" t="s">
        <v>6819</v>
      </c>
      <c r="E3616" s="429"/>
      <c r="F3616" s="429"/>
      <c r="G3616" s="430"/>
      <c r="H3616" s="577">
        <f>9289646+27000</f>
        <v>9316646</v>
      </c>
      <c r="I3616" s="581"/>
      <c r="J3616" s="444">
        <f t="shared" si="59"/>
        <v>23460000</v>
      </c>
      <c r="K3616" s="446" t="s">
        <v>3695</v>
      </c>
      <c r="L3616" s="530"/>
      <c r="M3616" s="488"/>
      <c r="N3616" s="530"/>
      <c r="O3616" s="530"/>
      <c r="P3616" s="530"/>
      <c r="Q3616" s="530"/>
      <c r="R3616" s="530"/>
      <c r="S3616" s="530"/>
      <c r="T3616" s="530"/>
      <c r="U3616" s="530"/>
      <c r="V3616" s="530"/>
      <c r="W3616" s="530"/>
      <c r="X3616" s="530"/>
      <c r="Y3616" s="530"/>
      <c r="Z3616" s="530"/>
      <c r="AA3616" s="530"/>
      <c r="AB3616" s="530"/>
      <c r="AC3616" s="530"/>
      <c r="AD3616" s="530"/>
      <c r="AE3616" s="530"/>
      <c r="AF3616" s="530"/>
      <c r="AG3616" s="530"/>
      <c r="AH3616" s="530"/>
      <c r="AI3616" s="530"/>
      <c r="AJ3616" s="488"/>
      <c r="AK3616" s="488"/>
      <c r="AL3616" s="488"/>
      <c r="AM3616" s="488"/>
      <c r="AN3616" s="488"/>
      <c r="AO3616" s="488"/>
      <c r="AP3616" s="488"/>
      <c r="AQ3616" s="488"/>
      <c r="AR3616" s="488"/>
      <c r="AS3616" s="488"/>
      <c r="AT3616" s="488"/>
      <c r="AU3616" s="488"/>
      <c r="AV3616" s="488"/>
      <c r="AW3616" s="488"/>
      <c r="AX3616" s="488"/>
      <c r="AY3616" s="488"/>
      <c r="AZ3616" s="488"/>
      <c r="BA3616" s="488"/>
      <c r="BB3616" s="488"/>
      <c r="BC3616" s="488"/>
      <c r="BD3616" s="488"/>
      <c r="BE3616" s="488"/>
      <c r="BF3616" s="488"/>
      <c r="BG3616" s="488"/>
      <c r="BH3616" s="488"/>
      <c r="BI3616" s="488"/>
      <c r="BJ3616" s="488"/>
      <c r="BK3616" s="488"/>
      <c r="BL3616" s="488"/>
      <c r="BM3616" s="488"/>
      <c r="BN3616" s="488"/>
      <c r="BO3616" s="488"/>
      <c r="BP3616" s="488"/>
      <c r="BQ3616" s="488"/>
      <c r="BR3616" s="488"/>
      <c r="BS3616" s="488"/>
      <c r="BT3616" s="488"/>
      <c r="BU3616" s="488"/>
      <c r="BV3616" s="488"/>
      <c r="BW3616" s="488"/>
      <c r="BX3616" s="488"/>
      <c r="BY3616" s="488"/>
      <c r="BZ3616" s="488"/>
      <c r="CA3616" s="488"/>
      <c r="CB3616" s="488"/>
      <c r="CC3616" s="488"/>
      <c r="CD3616" s="488"/>
      <c r="CE3616" s="488"/>
      <c r="CF3616" s="488"/>
      <c r="CG3616" s="488"/>
      <c r="CH3616" s="488"/>
      <c r="CI3616" s="488"/>
      <c r="CJ3616" s="488"/>
      <c r="CK3616" s="488"/>
      <c r="CL3616" s="488"/>
      <c r="CM3616" s="488"/>
      <c r="CN3616" s="488"/>
      <c r="CO3616" s="488"/>
      <c r="CP3616" s="488"/>
      <c r="CQ3616" s="488"/>
      <c r="CR3616" s="488"/>
      <c r="CS3616" s="488"/>
      <c r="CT3616" s="488"/>
      <c r="CU3616" s="488"/>
      <c r="CV3616" s="488"/>
      <c r="CW3616" s="488"/>
      <c r="CX3616" s="488"/>
      <c r="CY3616" s="488"/>
      <c r="CZ3616" s="488"/>
      <c r="DA3616" s="488"/>
      <c r="DB3616" s="488"/>
      <c r="DC3616" s="488"/>
      <c r="DD3616" s="488"/>
      <c r="DE3616" s="488"/>
      <c r="DF3616" s="488"/>
      <c r="DG3616" s="488"/>
      <c r="DH3616" s="488"/>
      <c r="DI3616" s="488"/>
      <c r="DJ3616" s="488"/>
      <c r="DK3616" s="488"/>
      <c r="DL3616" s="488"/>
      <c r="DM3616" s="488"/>
      <c r="DN3616" s="488"/>
      <c r="DO3616" s="488"/>
      <c r="DP3616" s="488"/>
      <c r="DQ3616" s="488"/>
      <c r="DR3616" s="488"/>
      <c r="DS3616" s="488"/>
      <c r="DT3616" s="488"/>
      <c r="DU3616" s="488"/>
      <c r="DV3616" s="488"/>
      <c r="DW3616" s="488"/>
      <c r="DX3616" s="488"/>
      <c r="DY3616" s="488"/>
      <c r="DZ3616" s="488"/>
      <c r="EA3616" s="488"/>
      <c r="EB3616" s="488"/>
      <c r="EC3616" s="488"/>
      <c r="ED3616" s="488"/>
      <c r="EE3616" s="488"/>
      <c r="EF3616" s="488"/>
      <c r="EG3616" s="488"/>
      <c r="EH3616" s="488"/>
      <c r="EI3616" s="488"/>
      <c r="EJ3616" s="488"/>
      <c r="EK3616" s="488"/>
      <c r="EL3616" s="488"/>
      <c r="EM3616" s="488"/>
      <c r="EN3616" s="488"/>
      <c r="EO3616" s="488"/>
      <c r="EP3616" s="488"/>
      <c r="EQ3616" s="488"/>
      <c r="ER3616" s="488"/>
      <c r="ES3616" s="488"/>
      <c r="ET3616" s="488"/>
      <c r="EU3616" s="488"/>
      <c r="EV3616" s="488"/>
      <c r="EW3616" s="488"/>
      <c r="EX3616" s="488"/>
      <c r="EY3616" s="488"/>
      <c r="EZ3616" s="488"/>
      <c r="FA3616" s="488"/>
      <c r="FB3616" s="488"/>
      <c r="FC3616" s="488"/>
      <c r="FD3616" s="488"/>
      <c r="FE3616" s="488"/>
      <c r="FF3616" s="488"/>
      <c r="FG3616" s="488"/>
      <c r="FH3616" s="488"/>
      <c r="FI3616" s="488"/>
      <c r="FJ3616" s="488"/>
      <c r="FK3616" s="488"/>
      <c r="FL3616" s="488"/>
      <c r="FM3616" s="488"/>
      <c r="FN3616" s="488"/>
      <c r="FO3616" s="488"/>
      <c r="FP3616" s="488"/>
      <c r="FQ3616" s="488"/>
      <c r="FR3616" s="488"/>
      <c r="FS3616" s="488"/>
      <c r="FT3616" s="488"/>
      <c r="FU3616" s="488"/>
      <c r="FV3616" s="488"/>
      <c r="FW3616" s="488"/>
      <c r="FX3616" s="488"/>
      <c r="FY3616" s="488"/>
      <c r="FZ3616" s="488"/>
      <c r="GA3616" s="488"/>
      <c r="GB3616" s="488"/>
      <c r="GC3616" s="488"/>
      <c r="GD3616" s="488"/>
      <c r="GE3616" s="488"/>
      <c r="GF3616" s="488"/>
      <c r="GG3616" s="488"/>
      <c r="GH3616" s="488"/>
      <c r="GI3616" s="488"/>
      <c r="GJ3616" s="488"/>
      <c r="GK3616" s="488"/>
      <c r="GL3616" s="488"/>
      <c r="GM3616" s="488"/>
      <c r="GN3616" s="488"/>
      <c r="GO3616" s="488"/>
      <c r="GP3616" s="488"/>
      <c r="GQ3616" s="488"/>
      <c r="GR3616" s="488"/>
      <c r="GS3616" s="488"/>
      <c r="GT3616" s="488"/>
      <c r="GU3616" s="488"/>
      <c r="GV3616" s="488"/>
      <c r="GW3616" s="488"/>
      <c r="GX3616" s="488"/>
      <c r="GY3616" s="488"/>
      <c r="GZ3616" s="488"/>
      <c r="HA3616" s="488"/>
      <c r="HB3616" s="488"/>
      <c r="HC3616" s="488"/>
      <c r="HD3616" s="488"/>
      <c r="HE3616" s="488"/>
      <c r="HF3616" s="488"/>
      <c r="HG3616" s="488"/>
      <c r="HH3616" s="488"/>
      <c r="HI3616" s="488"/>
      <c r="HJ3616" s="488"/>
      <c r="HK3616" s="488"/>
      <c r="HL3616" s="488"/>
      <c r="HM3616" s="488"/>
      <c r="HN3616" s="488"/>
      <c r="HO3616" s="488"/>
      <c r="HP3616" s="488"/>
      <c r="HQ3616" s="488"/>
      <c r="HR3616" s="488"/>
      <c r="HS3616" s="488"/>
      <c r="HT3616" s="488"/>
      <c r="HU3616" s="488"/>
      <c r="HV3616" s="488"/>
      <c r="HW3616" s="488"/>
      <c r="HX3616" s="488"/>
      <c r="HY3616" s="488"/>
      <c r="HZ3616" s="488"/>
      <c r="IA3616" s="488"/>
      <c r="IB3616" s="488"/>
      <c r="IC3616" s="488"/>
      <c r="ID3616" s="488"/>
      <c r="IE3616" s="488"/>
      <c r="IF3616" s="488"/>
      <c r="IG3616" s="488"/>
      <c r="IH3616" s="488"/>
    </row>
    <row r="3617" spans="1:242" hidden="1" x14ac:dyDescent="0.25">
      <c r="B3617" s="266">
        <v>1912</v>
      </c>
      <c r="C3617" s="207">
        <v>44571</v>
      </c>
      <c r="D3617" s="206" t="s">
        <v>6836</v>
      </c>
      <c r="E3617" s="206" t="s">
        <v>5207</v>
      </c>
      <c r="F3617" s="206"/>
      <c r="G3617" s="208" t="s">
        <v>5679</v>
      </c>
      <c r="H3617" s="313"/>
      <c r="I3617" s="209">
        <v>200000</v>
      </c>
      <c r="J3617" s="444">
        <f t="shared" si="59"/>
        <v>23260000</v>
      </c>
      <c r="K3617" s="212" t="s">
        <v>6838</v>
      </c>
    </row>
    <row r="3618" spans="1:242" hidden="1" x14ac:dyDescent="0.25">
      <c r="B3618" s="266">
        <v>1913</v>
      </c>
      <c r="C3618" s="207">
        <v>44573</v>
      </c>
      <c r="D3618" s="206" t="s">
        <v>5827</v>
      </c>
      <c r="E3618" s="206" t="s">
        <v>5208</v>
      </c>
      <c r="F3618" s="206"/>
      <c r="G3618" s="208" t="s">
        <v>6826</v>
      </c>
      <c r="H3618" s="313"/>
      <c r="I3618" s="209">
        <v>189000</v>
      </c>
      <c r="J3618" s="444">
        <f t="shared" si="59"/>
        <v>23071000</v>
      </c>
      <c r="K3618" s="212" t="s">
        <v>6856</v>
      </c>
    </row>
    <row r="3619" spans="1:242" hidden="1" x14ac:dyDescent="0.25">
      <c r="B3619" s="266">
        <v>1914</v>
      </c>
      <c r="C3619" s="207">
        <v>44573</v>
      </c>
      <c r="D3619" s="206" t="s">
        <v>6820</v>
      </c>
      <c r="E3619" s="206"/>
      <c r="F3619" s="206" t="s">
        <v>5000</v>
      </c>
      <c r="G3619" s="208" t="s">
        <v>5679</v>
      </c>
      <c r="H3619" s="313"/>
      <c r="I3619" s="209">
        <v>1183600</v>
      </c>
      <c r="J3619" s="444">
        <f t="shared" si="59"/>
        <v>21887400</v>
      </c>
      <c r="K3619" s="212" t="s">
        <v>3267</v>
      </c>
    </row>
    <row r="3620" spans="1:242" hidden="1" x14ac:dyDescent="0.25">
      <c r="B3620" s="266">
        <v>1915</v>
      </c>
      <c r="C3620" s="207">
        <v>44573</v>
      </c>
      <c r="D3620" s="206" t="s">
        <v>6851</v>
      </c>
      <c r="E3620" s="206" t="s">
        <v>5209</v>
      </c>
      <c r="F3620" s="206"/>
      <c r="G3620" s="208" t="s">
        <v>2320</v>
      </c>
      <c r="H3620" s="313"/>
      <c r="I3620" s="475">
        <v>1500000</v>
      </c>
      <c r="J3620" s="444">
        <f t="shared" si="59"/>
        <v>20387400</v>
      </c>
      <c r="K3620" s="212" t="s">
        <v>6871</v>
      </c>
    </row>
    <row r="3621" spans="1:242" hidden="1" x14ac:dyDescent="0.25">
      <c r="B3621" s="266">
        <v>1916</v>
      </c>
      <c r="C3621" s="207">
        <v>44574</v>
      </c>
      <c r="D3621" s="206" t="s">
        <v>6821</v>
      </c>
      <c r="E3621" s="206"/>
      <c r="F3621" s="206" t="s">
        <v>5001</v>
      </c>
      <c r="G3621" s="208" t="s">
        <v>5878</v>
      </c>
      <c r="H3621" s="313"/>
      <c r="I3621" s="209">
        <v>1250000</v>
      </c>
      <c r="J3621" s="444">
        <f t="shared" si="59"/>
        <v>19137400</v>
      </c>
      <c r="K3621" s="212" t="s">
        <v>3267</v>
      </c>
    </row>
    <row r="3622" spans="1:242" hidden="1" x14ac:dyDescent="0.25">
      <c r="B3622" s="266">
        <v>1917</v>
      </c>
      <c r="C3622" s="207">
        <v>44574</v>
      </c>
      <c r="D3622" s="206" t="s">
        <v>6822</v>
      </c>
      <c r="E3622" s="206"/>
      <c r="F3622" s="206" t="s">
        <v>5002</v>
      </c>
      <c r="G3622" s="208" t="s">
        <v>420</v>
      </c>
      <c r="H3622" s="313"/>
      <c r="I3622" s="209">
        <v>1056700</v>
      </c>
      <c r="J3622" s="444">
        <f t="shared" si="59"/>
        <v>18080700</v>
      </c>
      <c r="K3622" s="212" t="s">
        <v>3267</v>
      </c>
    </row>
    <row r="3623" spans="1:242" hidden="1" x14ac:dyDescent="0.25">
      <c r="B3623" s="266">
        <v>1918</v>
      </c>
      <c r="C3623" s="207">
        <v>44574</v>
      </c>
      <c r="D3623" s="206" t="s">
        <v>6823</v>
      </c>
      <c r="E3623" s="206"/>
      <c r="F3623" s="206" t="s">
        <v>5003</v>
      </c>
      <c r="G3623" s="208" t="s">
        <v>4805</v>
      </c>
      <c r="H3623" s="313"/>
      <c r="I3623" s="209">
        <v>2340500</v>
      </c>
      <c r="J3623" s="444">
        <f t="shared" si="59"/>
        <v>15740200</v>
      </c>
      <c r="K3623" s="212" t="s">
        <v>3267</v>
      </c>
    </row>
    <row r="3624" spans="1:242" hidden="1" x14ac:dyDescent="0.25">
      <c r="B3624" s="266">
        <v>1919</v>
      </c>
      <c r="C3624" s="207">
        <v>44574</v>
      </c>
      <c r="D3624" s="206" t="s">
        <v>6824</v>
      </c>
      <c r="E3624" s="206"/>
      <c r="F3624" s="206" t="s">
        <v>5004</v>
      </c>
      <c r="G3624" s="208" t="s">
        <v>532</v>
      </c>
      <c r="H3624" s="313"/>
      <c r="I3624" s="209">
        <v>1916333</v>
      </c>
      <c r="J3624" s="444">
        <f t="shared" si="59"/>
        <v>13823867</v>
      </c>
      <c r="K3624" s="212" t="s">
        <v>3267</v>
      </c>
    </row>
    <row r="3625" spans="1:242" hidden="1" x14ac:dyDescent="0.25">
      <c r="B3625" s="266">
        <v>1920</v>
      </c>
      <c r="C3625" s="207">
        <v>44574</v>
      </c>
      <c r="D3625" s="206" t="s">
        <v>6825</v>
      </c>
      <c r="E3625" s="206"/>
      <c r="F3625" s="206" t="s">
        <v>5005</v>
      </c>
      <c r="G3625" s="208" t="s">
        <v>532</v>
      </c>
      <c r="H3625" s="313"/>
      <c r="I3625" s="209">
        <v>3528805</v>
      </c>
      <c r="J3625" s="444">
        <f t="shared" si="59"/>
        <v>10295062</v>
      </c>
      <c r="K3625" s="212" t="s">
        <v>3267</v>
      </c>
    </row>
    <row r="3626" spans="1:242" hidden="1" x14ac:dyDescent="0.25">
      <c r="B3626" s="266">
        <v>1921</v>
      </c>
      <c r="C3626" s="207">
        <v>44575</v>
      </c>
      <c r="D3626" s="206" t="s">
        <v>6837</v>
      </c>
      <c r="E3626" s="206"/>
      <c r="F3626" s="206"/>
      <c r="G3626" s="208" t="s">
        <v>6826</v>
      </c>
      <c r="H3626" s="313">
        <v>189000</v>
      </c>
      <c r="I3626" s="209"/>
      <c r="J3626" s="444">
        <f t="shared" si="59"/>
        <v>10484062</v>
      </c>
      <c r="K3626" s="212" t="s">
        <v>6841</v>
      </c>
    </row>
    <row r="3627" spans="1:242" hidden="1" x14ac:dyDescent="0.25">
      <c r="B3627" s="266">
        <v>1922</v>
      </c>
      <c r="C3627" s="207">
        <v>44575</v>
      </c>
      <c r="D3627" s="206" t="s">
        <v>4248</v>
      </c>
      <c r="E3627" s="206"/>
      <c r="F3627" s="206" t="s">
        <v>5006</v>
      </c>
      <c r="G3627" s="208" t="s">
        <v>6826</v>
      </c>
      <c r="H3627" s="313"/>
      <c r="I3627" s="209">
        <v>186000</v>
      </c>
      <c r="J3627" s="444">
        <f t="shared" si="59"/>
        <v>10298062</v>
      </c>
      <c r="K3627" s="212" t="s">
        <v>3267</v>
      </c>
    </row>
    <row r="3628" spans="1:242" hidden="1" x14ac:dyDescent="0.25">
      <c r="B3628" s="266">
        <v>1923</v>
      </c>
      <c r="C3628" s="207">
        <v>44575</v>
      </c>
      <c r="D3628" s="206" t="s">
        <v>6827</v>
      </c>
      <c r="E3628" s="206"/>
      <c r="F3628" s="206" t="s">
        <v>5007</v>
      </c>
      <c r="G3628" s="208" t="s">
        <v>2257</v>
      </c>
      <c r="H3628" s="313"/>
      <c r="I3628" s="209">
        <v>80000</v>
      </c>
      <c r="J3628" s="444">
        <f t="shared" si="59"/>
        <v>10218062</v>
      </c>
      <c r="K3628" s="212" t="s">
        <v>3267</v>
      </c>
    </row>
    <row r="3629" spans="1:242" hidden="1" x14ac:dyDescent="0.25">
      <c r="B3629" s="266">
        <v>1924</v>
      </c>
      <c r="C3629" s="207">
        <v>44575</v>
      </c>
      <c r="D3629" s="206" t="s">
        <v>6828</v>
      </c>
      <c r="E3629" s="206"/>
      <c r="F3629" s="206" t="s">
        <v>5008</v>
      </c>
      <c r="G3629" s="208" t="s">
        <v>6829</v>
      </c>
      <c r="H3629" s="313"/>
      <c r="I3629" s="209">
        <v>200000</v>
      </c>
      <c r="J3629" s="444">
        <f t="shared" si="59"/>
        <v>10018062</v>
      </c>
      <c r="K3629" s="212" t="s">
        <v>3267</v>
      </c>
    </row>
    <row r="3630" spans="1:242" s="554" customFormat="1" hidden="1" x14ac:dyDescent="0.25">
      <c r="A3630" s="578"/>
      <c r="B3630" s="266">
        <v>1925</v>
      </c>
      <c r="C3630" s="543">
        <v>44575</v>
      </c>
      <c r="D3630" s="598" t="s">
        <v>6831</v>
      </c>
      <c r="E3630" s="544"/>
      <c r="F3630" s="544"/>
      <c r="G3630" s="545" t="s">
        <v>6488</v>
      </c>
      <c r="H3630" s="579">
        <v>1080000</v>
      </c>
      <c r="I3630" s="582"/>
      <c r="J3630" s="599">
        <f t="shared" si="59"/>
        <v>11098062</v>
      </c>
      <c r="K3630" s="546" t="s">
        <v>6840</v>
      </c>
      <c r="L3630" s="580"/>
      <c r="M3630" s="578"/>
      <c r="N3630" s="580"/>
      <c r="O3630" s="580"/>
      <c r="P3630" s="580"/>
      <c r="Q3630" s="580"/>
      <c r="R3630" s="580"/>
      <c r="S3630" s="580"/>
      <c r="T3630" s="580"/>
      <c r="U3630" s="580"/>
      <c r="V3630" s="580"/>
      <c r="W3630" s="580"/>
      <c r="X3630" s="580"/>
      <c r="Y3630" s="580"/>
      <c r="Z3630" s="580"/>
      <c r="AA3630" s="580"/>
      <c r="AB3630" s="580"/>
      <c r="AC3630" s="580"/>
      <c r="AD3630" s="580"/>
      <c r="AE3630" s="580"/>
      <c r="AF3630" s="580"/>
      <c r="AG3630" s="580"/>
      <c r="AH3630" s="580"/>
      <c r="AI3630" s="580"/>
      <c r="AJ3630" s="578"/>
      <c r="AK3630" s="578"/>
      <c r="AL3630" s="578"/>
      <c r="AM3630" s="578"/>
      <c r="AN3630" s="578"/>
      <c r="AO3630" s="578"/>
      <c r="AP3630" s="578"/>
      <c r="AQ3630" s="578"/>
      <c r="AR3630" s="578"/>
      <c r="AS3630" s="578"/>
      <c r="AT3630" s="578"/>
      <c r="AU3630" s="578"/>
      <c r="AV3630" s="578"/>
      <c r="AW3630" s="578"/>
      <c r="AX3630" s="578"/>
      <c r="AY3630" s="578"/>
      <c r="AZ3630" s="578"/>
      <c r="BA3630" s="578"/>
      <c r="BB3630" s="578"/>
      <c r="BC3630" s="578"/>
      <c r="BD3630" s="578"/>
      <c r="BE3630" s="578"/>
      <c r="BF3630" s="578"/>
      <c r="BG3630" s="578"/>
      <c r="BH3630" s="578"/>
      <c r="BI3630" s="578"/>
      <c r="BJ3630" s="578"/>
      <c r="BK3630" s="578"/>
      <c r="BL3630" s="578"/>
      <c r="BM3630" s="578"/>
      <c r="BN3630" s="578"/>
      <c r="BO3630" s="578"/>
      <c r="BP3630" s="578"/>
      <c r="BQ3630" s="578"/>
      <c r="BR3630" s="578"/>
      <c r="BS3630" s="578"/>
      <c r="BT3630" s="578"/>
      <c r="BU3630" s="578"/>
      <c r="BV3630" s="578"/>
      <c r="BW3630" s="578"/>
      <c r="BX3630" s="578"/>
      <c r="BY3630" s="578"/>
      <c r="BZ3630" s="578"/>
      <c r="CA3630" s="578"/>
      <c r="CB3630" s="578"/>
      <c r="CC3630" s="578"/>
      <c r="CD3630" s="578"/>
      <c r="CE3630" s="578"/>
      <c r="CF3630" s="578"/>
      <c r="CG3630" s="578"/>
      <c r="CH3630" s="578"/>
      <c r="CI3630" s="578"/>
      <c r="CJ3630" s="578"/>
      <c r="CK3630" s="578"/>
      <c r="CL3630" s="578"/>
      <c r="CM3630" s="578"/>
      <c r="CN3630" s="578"/>
      <c r="CO3630" s="578"/>
      <c r="CP3630" s="578"/>
      <c r="CQ3630" s="578"/>
      <c r="CR3630" s="578"/>
      <c r="CS3630" s="578"/>
      <c r="CT3630" s="578"/>
      <c r="CU3630" s="578"/>
      <c r="CV3630" s="578"/>
      <c r="CW3630" s="578"/>
      <c r="CX3630" s="578"/>
      <c r="CY3630" s="578"/>
      <c r="CZ3630" s="578"/>
      <c r="DA3630" s="578"/>
      <c r="DB3630" s="578"/>
      <c r="DC3630" s="578"/>
      <c r="DD3630" s="578"/>
      <c r="DE3630" s="578"/>
      <c r="DF3630" s="578"/>
      <c r="DG3630" s="578"/>
      <c r="DH3630" s="578"/>
      <c r="DI3630" s="578"/>
      <c r="DJ3630" s="578"/>
      <c r="DK3630" s="578"/>
      <c r="DL3630" s="578"/>
      <c r="DM3630" s="578"/>
      <c r="DN3630" s="578"/>
      <c r="DO3630" s="578"/>
      <c r="DP3630" s="578"/>
      <c r="DQ3630" s="578"/>
      <c r="DR3630" s="578"/>
      <c r="DS3630" s="578"/>
      <c r="DT3630" s="578"/>
      <c r="DU3630" s="578"/>
      <c r="DV3630" s="578"/>
      <c r="DW3630" s="578"/>
      <c r="DX3630" s="578"/>
      <c r="DY3630" s="578"/>
      <c r="DZ3630" s="578"/>
      <c r="EA3630" s="578"/>
      <c r="EB3630" s="578"/>
      <c r="EC3630" s="578"/>
      <c r="ED3630" s="578"/>
      <c r="EE3630" s="578"/>
      <c r="EF3630" s="578"/>
      <c r="EG3630" s="578"/>
      <c r="EH3630" s="578"/>
      <c r="EI3630" s="578"/>
      <c r="EJ3630" s="578"/>
      <c r="EK3630" s="578"/>
      <c r="EL3630" s="578"/>
      <c r="EM3630" s="578"/>
      <c r="EN3630" s="578"/>
      <c r="EO3630" s="578"/>
      <c r="EP3630" s="578"/>
      <c r="EQ3630" s="578"/>
      <c r="ER3630" s="578"/>
      <c r="ES3630" s="578"/>
      <c r="ET3630" s="578"/>
      <c r="EU3630" s="578"/>
      <c r="EV3630" s="578"/>
      <c r="EW3630" s="578"/>
      <c r="EX3630" s="578"/>
      <c r="EY3630" s="578"/>
      <c r="EZ3630" s="578"/>
      <c r="FA3630" s="578"/>
      <c r="FB3630" s="578"/>
      <c r="FC3630" s="578"/>
      <c r="FD3630" s="578"/>
      <c r="FE3630" s="578"/>
      <c r="FF3630" s="578"/>
      <c r="FG3630" s="578"/>
      <c r="FH3630" s="578"/>
      <c r="FI3630" s="578"/>
      <c r="FJ3630" s="578"/>
      <c r="FK3630" s="578"/>
      <c r="FL3630" s="578"/>
      <c r="FM3630" s="578"/>
      <c r="FN3630" s="578"/>
      <c r="FO3630" s="578"/>
      <c r="FP3630" s="578"/>
      <c r="FQ3630" s="578"/>
      <c r="FR3630" s="578"/>
      <c r="FS3630" s="578"/>
      <c r="FT3630" s="578"/>
      <c r="FU3630" s="578"/>
      <c r="FV3630" s="578"/>
      <c r="FW3630" s="578"/>
      <c r="FX3630" s="578"/>
      <c r="FY3630" s="578"/>
      <c r="FZ3630" s="578"/>
      <c r="GA3630" s="578"/>
      <c r="GB3630" s="578"/>
      <c r="GC3630" s="578"/>
      <c r="GD3630" s="578"/>
      <c r="GE3630" s="578"/>
      <c r="GF3630" s="578"/>
      <c r="GG3630" s="578"/>
      <c r="GH3630" s="578"/>
      <c r="GI3630" s="578"/>
      <c r="GJ3630" s="578"/>
      <c r="GK3630" s="578"/>
      <c r="GL3630" s="578"/>
      <c r="GM3630" s="578"/>
      <c r="GN3630" s="578"/>
      <c r="GO3630" s="578"/>
      <c r="GP3630" s="578"/>
      <c r="GQ3630" s="578"/>
      <c r="GR3630" s="578"/>
      <c r="GS3630" s="578"/>
      <c r="GT3630" s="578"/>
      <c r="GU3630" s="578"/>
      <c r="GV3630" s="578"/>
      <c r="GW3630" s="578"/>
      <c r="GX3630" s="578"/>
      <c r="GY3630" s="578"/>
      <c r="GZ3630" s="578"/>
      <c r="HA3630" s="578"/>
      <c r="HB3630" s="578"/>
      <c r="HC3630" s="578"/>
      <c r="HD3630" s="578"/>
      <c r="HE3630" s="578"/>
      <c r="HF3630" s="578"/>
      <c r="HG3630" s="578"/>
      <c r="HH3630" s="578"/>
      <c r="HI3630" s="578"/>
      <c r="HJ3630" s="578"/>
      <c r="HK3630" s="578"/>
      <c r="HL3630" s="578"/>
      <c r="HM3630" s="578"/>
      <c r="HN3630" s="578"/>
      <c r="HO3630" s="578"/>
      <c r="HP3630" s="578"/>
      <c r="HQ3630" s="578"/>
      <c r="HR3630" s="578"/>
      <c r="HS3630" s="578"/>
      <c r="HT3630" s="578"/>
      <c r="HU3630" s="578"/>
      <c r="HV3630" s="578"/>
      <c r="HW3630" s="578"/>
      <c r="HX3630" s="578"/>
      <c r="HY3630" s="578"/>
      <c r="HZ3630" s="578"/>
      <c r="IA3630" s="578"/>
      <c r="IB3630" s="578"/>
      <c r="IC3630" s="578"/>
      <c r="ID3630" s="578"/>
      <c r="IE3630" s="578"/>
      <c r="IF3630" s="578"/>
      <c r="IG3630" s="578"/>
      <c r="IH3630" s="578"/>
    </row>
    <row r="3631" spans="1:242" hidden="1" x14ac:dyDescent="0.25">
      <c r="B3631" s="266">
        <v>1926</v>
      </c>
      <c r="C3631" s="207">
        <v>44575</v>
      </c>
      <c r="D3631" s="206" t="s">
        <v>6832</v>
      </c>
      <c r="E3631" s="206"/>
      <c r="F3631" s="206" t="s">
        <v>5009</v>
      </c>
      <c r="G3631" s="208" t="s">
        <v>5418</v>
      </c>
      <c r="H3631" s="313"/>
      <c r="I3631" s="209">
        <v>1080000</v>
      </c>
      <c r="J3631" s="444">
        <f t="shared" si="59"/>
        <v>10018062</v>
      </c>
      <c r="K3631" s="212" t="s">
        <v>3267</v>
      </c>
    </row>
    <row r="3632" spans="1:242" hidden="1" x14ac:dyDescent="0.25">
      <c r="B3632" s="266">
        <v>1927</v>
      </c>
      <c r="C3632" s="207">
        <v>44575</v>
      </c>
      <c r="D3632" s="206" t="s">
        <v>6833</v>
      </c>
      <c r="E3632" s="206"/>
      <c r="F3632" s="206" t="s">
        <v>5010</v>
      </c>
      <c r="G3632" s="208" t="s">
        <v>5679</v>
      </c>
      <c r="H3632" s="313"/>
      <c r="I3632" s="209">
        <v>45000</v>
      </c>
      <c r="J3632" s="444">
        <f t="shared" si="59"/>
        <v>9973062</v>
      </c>
      <c r="K3632" s="212" t="s">
        <v>3267</v>
      </c>
    </row>
    <row r="3633" spans="1:242" s="554" customFormat="1" ht="31.5" hidden="1" x14ac:dyDescent="0.25">
      <c r="A3633" s="578"/>
      <c r="B3633" s="266">
        <v>1928</v>
      </c>
      <c r="C3633" s="543">
        <v>44575</v>
      </c>
      <c r="D3633" s="598" t="s">
        <v>6834</v>
      </c>
      <c r="E3633" s="544"/>
      <c r="F3633" s="206" t="s">
        <v>5011</v>
      </c>
      <c r="G3633" s="545" t="s">
        <v>5679</v>
      </c>
      <c r="H3633" s="579"/>
      <c r="I3633" s="582">
        <v>82000</v>
      </c>
      <c r="J3633" s="444">
        <f t="shared" si="59"/>
        <v>9891062</v>
      </c>
      <c r="K3633" s="212" t="s">
        <v>3267</v>
      </c>
      <c r="L3633" s="580"/>
      <c r="M3633" s="578"/>
      <c r="N3633" s="580"/>
      <c r="O3633" s="580"/>
      <c r="P3633" s="580"/>
      <c r="Q3633" s="580"/>
      <c r="R3633" s="580"/>
      <c r="S3633" s="580"/>
      <c r="T3633" s="580"/>
      <c r="U3633" s="580"/>
      <c r="V3633" s="580"/>
      <c r="W3633" s="580"/>
      <c r="X3633" s="580"/>
      <c r="Y3633" s="580"/>
      <c r="Z3633" s="580"/>
      <c r="AA3633" s="580"/>
      <c r="AB3633" s="580"/>
      <c r="AC3633" s="580"/>
      <c r="AD3633" s="580"/>
      <c r="AE3633" s="580"/>
      <c r="AF3633" s="580"/>
      <c r="AG3633" s="580"/>
      <c r="AH3633" s="580"/>
      <c r="AI3633" s="580"/>
      <c r="AJ3633" s="578"/>
      <c r="AK3633" s="578"/>
      <c r="AL3633" s="578"/>
      <c r="AM3633" s="578"/>
      <c r="AN3633" s="578"/>
      <c r="AO3633" s="578"/>
      <c r="AP3633" s="578"/>
      <c r="AQ3633" s="578"/>
      <c r="AR3633" s="578"/>
      <c r="AS3633" s="578"/>
      <c r="AT3633" s="578"/>
      <c r="AU3633" s="578"/>
      <c r="AV3633" s="578"/>
      <c r="AW3633" s="578"/>
      <c r="AX3633" s="578"/>
      <c r="AY3633" s="578"/>
      <c r="AZ3633" s="578"/>
      <c r="BA3633" s="578"/>
      <c r="BB3633" s="578"/>
      <c r="BC3633" s="578"/>
      <c r="BD3633" s="578"/>
      <c r="BE3633" s="578"/>
      <c r="BF3633" s="578"/>
      <c r="BG3633" s="578"/>
      <c r="BH3633" s="578"/>
      <c r="BI3633" s="578"/>
      <c r="BJ3633" s="578"/>
      <c r="BK3633" s="578"/>
      <c r="BL3633" s="578"/>
      <c r="BM3633" s="578"/>
      <c r="BN3633" s="578"/>
      <c r="BO3633" s="578"/>
      <c r="BP3633" s="578"/>
      <c r="BQ3633" s="578"/>
      <c r="BR3633" s="578"/>
      <c r="BS3633" s="578"/>
      <c r="BT3633" s="578"/>
      <c r="BU3633" s="578"/>
      <c r="BV3633" s="578"/>
      <c r="BW3633" s="578"/>
      <c r="BX3633" s="578"/>
      <c r="BY3633" s="578"/>
      <c r="BZ3633" s="578"/>
      <c r="CA3633" s="578"/>
      <c r="CB3633" s="578"/>
      <c r="CC3633" s="578"/>
      <c r="CD3633" s="578"/>
      <c r="CE3633" s="578"/>
      <c r="CF3633" s="578"/>
      <c r="CG3633" s="578"/>
      <c r="CH3633" s="578"/>
      <c r="CI3633" s="578"/>
      <c r="CJ3633" s="578"/>
      <c r="CK3633" s="578"/>
      <c r="CL3633" s="578"/>
      <c r="CM3633" s="578"/>
      <c r="CN3633" s="578"/>
      <c r="CO3633" s="578"/>
      <c r="CP3633" s="578"/>
      <c r="CQ3633" s="578"/>
      <c r="CR3633" s="578"/>
      <c r="CS3633" s="578"/>
      <c r="CT3633" s="578"/>
      <c r="CU3633" s="578"/>
      <c r="CV3633" s="578"/>
      <c r="CW3633" s="578"/>
      <c r="CX3633" s="578"/>
      <c r="CY3633" s="578"/>
      <c r="CZ3633" s="578"/>
      <c r="DA3633" s="578"/>
      <c r="DB3633" s="578"/>
      <c r="DC3633" s="578"/>
      <c r="DD3633" s="578"/>
      <c r="DE3633" s="578"/>
      <c r="DF3633" s="578"/>
      <c r="DG3633" s="578"/>
      <c r="DH3633" s="578"/>
      <c r="DI3633" s="578"/>
      <c r="DJ3633" s="578"/>
      <c r="DK3633" s="578"/>
      <c r="DL3633" s="578"/>
      <c r="DM3633" s="578"/>
      <c r="DN3633" s="578"/>
      <c r="DO3633" s="578"/>
      <c r="DP3633" s="578"/>
      <c r="DQ3633" s="578"/>
      <c r="DR3633" s="578"/>
      <c r="DS3633" s="578"/>
      <c r="DT3633" s="578"/>
      <c r="DU3633" s="578"/>
      <c r="DV3633" s="578"/>
      <c r="DW3633" s="578"/>
      <c r="DX3633" s="578"/>
      <c r="DY3633" s="578"/>
      <c r="DZ3633" s="578"/>
      <c r="EA3633" s="578"/>
      <c r="EB3633" s="578"/>
      <c r="EC3633" s="578"/>
      <c r="ED3633" s="578"/>
      <c r="EE3633" s="578"/>
      <c r="EF3633" s="578"/>
      <c r="EG3633" s="578"/>
      <c r="EH3633" s="578"/>
      <c r="EI3633" s="578"/>
      <c r="EJ3633" s="578"/>
      <c r="EK3633" s="578"/>
      <c r="EL3633" s="578"/>
      <c r="EM3633" s="578"/>
      <c r="EN3633" s="578"/>
      <c r="EO3633" s="578"/>
      <c r="EP3633" s="578"/>
      <c r="EQ3633" s="578"/>
      <c r="ER3633" s="578"/>
      <c r="ES3633" s="578"/>
      <c r="ET3633" s="578"/>
      <c r="EU3633" s="578"/>
      <c r="EV3633" s="578"/>
      <c r="EW3633" s="578"/>
      <c r="EX3633" s="578"/>
      <c r="EY3633" s="578"/>
      <c r="EZ3633" s="578"/>
      <c r="FA3633" s="578"/>
      <c r="FB3633" s="578"/>
      <c r="FC3633" s="578"/>
      <c r="FD3633" s="578"/>
      <c r="FE3633" s="578"/>
      <c r="FF3633" s="578"/>
      <c r="FG3633" s="578"/>
      <c r="FH3633" s="578"/>
      <c r="FI3633" s="578"/>
      <c r="FJ3633" s="578"/>
      <c r="FK3633" s="578"/>
      <c r="FL3633" s="578"/>
      <c r="FM3633" s="578"/>
      <c r="FN3633" s="578"/>
      <c r="FO3633" s="578"/>
      <c r="FP3633" s="578"/>
      <c r="FQ3633" s="578"/>
      <c r="FR3633" s="578"/>
      <c r="FS3633" s="578"/>
      <c r="FT3633" s="578"/>
      <c r="FU3633" s="578"/>
      <c r="FV3633" s="578"/>
      <c r="FW3633" s="578"/>
      <c r="FX3633" s="578"/>
      <c r="FY3633" s="578"/>
      <c r="FZ3633" s="578"/>
      <c r="GA3633" s="578"/>
      <c r="GB3633" s="578"/>
      <c r="GC3633" s="578"/>
      <c r="GD3633" s="578"/>
      <c r="GE3633" s="578"/>
      <c r="GF3633" s="578"/>
      <c r="GG3633" s="578"/>
      <c r="GH3633" s="578"/>
      <c r="GI3633" s="578"/>
      <c r="GJ3633" s="578"/>
      <c r="GK3633" s="578"/>
      <c r="GL3633" s="578"/>
      <c r="GM3633" s="578"/>
      <c r="GN3633" s="578"/>
      <c r="GO3633" s="578"/>
      <c r="GP3633" s="578"/>
      <c r="GQ3633" s="578"/>
      <c r="GR3633" s="578"/>
      <c r="GS3633" s="578"/>
      <c r="GT3633" s="578"/>
      <c r="GU3633" s="578"/>
      <c r="GV3633" s="578"/>
      <c r="GW3633" s="578"/>
      <c r="GX3633" s="578"/>
      <c r="GY3633" s="578"/>
      <c r="GZ3633" s="578"/>
      <c r="HA3633" s="578"/>
      <c r="HB3633" s="578"/>
      <c r="HC3633" s="578"/>
      <c r="HD3633" s="578"/>
      <c r="HE3633" s="578"/>
      <c r="HF3633" s="578"/>
      <c r="HG3633" s="578"/>
      <c r="HH3633" s="578"/>
      <c r="HI3633" s="578"/>
      <c r="HJ3633" s="578"/>
      <c r="HK3633" s="578"/>
      <c r="HL3633" s="578"/>
      <c r="HM3633" s="578"/>
      <c r="HN3633" s="578"/>
      <c r="HO3633" s="578"/>
      <c r="HP3633" s="578"/>
      <c r="HQ3633" s="578"/>
      <c r="HR3633" s="578"/>
      <c r="HS3633" s="578"/>
      <c r="HT3633" s="578"/>
      <c r="HU3633" s="578"/>
      <c r="HV3633" s="578"/>
      <c r="HW3633" s="578"/>
      <c r="HX3633" s="578"/>
      <c r="HY3633" s="578"/>
      <c r="HZ3633" s="578"/>
      <c r="IA3633" s="578"/>
      <c r="IB3633" s="578"/>
      <c r="IC3633" s="578"/>
      <c r="ID3633" s="578"/>
      <c r="IE3633" s="578"/>
      <c r="IF3633" s="578"/>
      <c r="IG3633" s="578"/>
      <c r="IH3633" s="578"/>
    </row>
    <row r="3634" spans="1:242" hidden="1" x14ac:dyDescent="0.25">
      <c r="B3634" s="266">
        <v>1929</v>
      </c>
      <c r="C3634" s="207">
        <v>44575</v>
      </c>
      <c r="D3634" s="206" t="s">
        <v>6842</v>
      </c>
      <c r="E3634" s="206"/>
      <c r="F3634" s="206"/>
      <c r="G3634" s="208" t="s">
        <v>5679</v>
      </c>
      <c r="H3634" s="313">
        <v>200000</v>
      </c>
      <c r="I3634" s="209"/>
      <c r="J3634" s="444">
        <f t="shared" si="59"/>
        <v>10091062</v>
      </c>
      <c r="K3634" s="212" t="s">
        <v>6839</v>
      </c>
    </row>
    <row r="3635" spans="1:242" hidden="1" x14ac:dyDescent="0.25">
      <c r="B3635" s="266">
        <v>1930</v>
      </c>
      <c r="C3635" s="207">
        <v>44575</v>
      </c>
      <c r="D3635" s="206" t="s">
        <v>6835</v>
      </c>
      <c r="E3635" s="206"/>
      <c r="F3635" s="206" t="s">
        <v>5012</v>
      </c>
      <c r="G3635" s="208" t="s">
        <v>5679</v>
      </c>
      <c r="H3635" s="313"/>
      <c r="I3635" s="209">
        <v>170000</v>
      </c>
      <c r="J3635" s="444">
        <f t="shared" si="59"/>
        <v>9921062</v>
      </c>
      <c r="K3635" s="212" t="s">
        <v>3267</v>
      </c>
    </row>
    <row r="3636" spans="1:242" hidden="1" x14ac:dyDescent="0.25">
      <c r="B3636" s="266">
        <v>1931</v>
      </c>
      <c r="C3636" s="207">
        <v>44575</v>
      </c>
      <c r="D3636" s="206" t="s">
        <v>6843</v>
      </c>
      <c r="E3636" s="206"/>
      <c r="F3636" s="206" t="s">
        <v>5013</v>
      </c>
      <c r="G3636" s="208" t="s">
        <v>5679</v>
      </c>
      <c r="H3636" s="313"/>
      <c r="I3636" s="209">
        <v>500000</v>
      </c>
      <c r="J3636" s="444">
        <f t="shared" si="59"/>
        <v>9421062</v>
      </c>
      <c r="K3636" s="212" t="s">
        <v>3267</v>
      </c>
    </row>
    <row r="3637" spans="1:242" hidden="1" x14ac:dyDescent="0.25">
      <c r="B3637" s="266">
        <v>1932</v>
      </c>
      <c r="C3637" s="207">
        <v>44575</v>
      </c>
      <c r="D3637" s="206" t="s">
        <v>6852</v>
      </c>
      <c r="E3637" s="206" t="s">
        <v>5210</v>
      </c>
      <c r="F3637" s="206"/>
      <c r="G3637" s="208" t="s">
        <v>6853</v>
      </c>
      <c r="H3637" s="313"/>
      <c r="I3637" s="475">
        <v>900000</v>
      </c>
      <c r="J3637" s="444">
        <f t="shared" si="59"/>
        <v>8521062</v>
      </c>
      <c r="K3637" s="212" t="s">
        <v>6865</v>
      </c>
    </row>
    <row r="3638" spans="1:242" hidden="1" x14ac:dyDescent="0.25">
      <c r="B3638" s="266">
        <v>1933</v>
      </c>
      <c r="C3638" s="207">
        <v>44575</v>
      </c>
      <c r="D3638" s="206" t="s">
        <v>6854</v>
      </c>
      <c r="E3638" s="206" t="s">
        <v>5211</v>
      </c>
      <c r="F3638" s="206"/>
      <c r="G3638" s="208" t="s">
        <v>6855</v>
      </c>
      <c r="H3638" s="313"/>
      <c r="I3638" s="475">
        <v>570000</v>
      </c>
      <c r="J3638" s="444">
        <f t="shared" si="59"/>
        <v>7951062</v>
      </c>
      <c r="K3638" s="212" t="s">
        <v>6896</v>
      </c>
    </row>
    <row r="3639" spans="1:242" hidden="1" x14ac:dyDescent="0.25">
      <c r="B3639" s="266">
        <v>1934</v>
      </c>
      <c r="C3639" s="207">
        <v>44576</v>
      </c>
      <c r="D3639" s="206" t="s">
        <v>6844</v>
      </c>
      <c r="E3639" s="206"/>
      <c r="F3639" s="206" t="s">
        <v>5014</v>
      </c>
      <c r="G3639" s="208" t="s">
        <v>5679</v>
      </c>
      <c r="H3639" s="313"/>
      <c r="I3639" s="209">
        <v>67600</v>
      </c>
      <c r="J3639" s="444">
        <f t="shared" si="59"/>
        <v>7883462</v>
      </c>
      <c r="K3639" s="212" t="s">
        <v>3267</v>
      </c>
    </row>
    <row r="3640" spans="1:242" hidden="1" x14ac:dyDescent="0.25">
      <c r="B3640" s="266">
        <v>1935</v>
      </c>
      <c r="C3640" s="207">
        <v>44576</v>
      </c>
      <c r="D3640" s="206" t="s">
        <v>6845</v>
      </c>
      <c r="E3640" s="206"/>
      <c r="F3640" s="206" t="s">
        <v>5015</v>
      </c>
      <c r="G3640" s="208" t="s">
        <v>5679</v>
      </c>
      <c r="H3640" s="313"/>
      <c r="I3640" s="209">
        <v>11800</v>
      </c>
      <c r="J3640" s="444">
        <f t="shared" si="59"/>
        <v>7871662</v>
      </c>
      <c r="K3640" s="212" t="s">
        <v>3267</v>
      </c>
    </row>
    <row r="3641" spans="1:242" hidden="1" x14ac:dyDescent="0.25">
      <c r="B3641" s="266">
        <v>1936</v>
      </c>
      <c r="C3641" s="207">
        <v>44576</v>
      </c>
      <c r="D3641" s="206" t="s">
        <v>6846</v>
      </c>
      <c r="E3641" s="206"/>
      <c r="F3641" s="206" t="s">
        <v>5016</v>
      </c>
      <c r="G3641" s="208" t="s">
        <v>5679</v>
      </c>
      <c r="H3641" s="313"/>
      <c r="I3641" s="209">
        <v>76500</v>
      </c>
      <c r="J3641" s="444">
        <f t="shared" si="59"/>
        <v>7795162</v>
      </c>
      <c r="K3641" s="212" t="s">
        <v>3267</v>
      </c>
    </row>
    <row r="3642" spans="1:242" hidden="1" x14ac:dyDescent="0.25">
      <c r="B3642" s="266">
        <v>1937</v>
      </c>
      <c r="C3642" s="207">
        <v>44576</v>
      </c>
      <c r="D3642" s="206" t="s">
        <v>6847</v>
      </c>
      <c r="E3642" s="206"/>
      <c r="F3642" s="206" t="s">
        <v>5017</v>
      </c>
      <c r="G3642" s="208" t="s">
        <v>5679</v>
      </c>
      <c r="H3642" s="313"/>
      <c r="I3642" s="209">
        <v>101800</v>
      </c>
      <c r="J3642" s="444">
        <f t="shared" si="59"/>
        <v>7693362</v>
      </c>
      <c r="K3642" s="212" t="s">
        <v>3267</v>
      </c>
    </row>
    <row r="3643" spans="1:242" hidden="1" x14ac:dyDescent="0.25">
      <c r="B3643" s="266">
        <v>1938</v>
      </c>
      <c r="C3643" s="207">
        <v>44576</v>
      </c>
      <c r="D3643" s="206" t="s">
        <v>6848</v>
      </c>
      <c r="E3643" s="206"/>
      <c r="F3643" s="206" t="s">
        <v>5018</v>
      </c>
      <c r="G3643" s="208" t="s">
        <v>5679</v>
      </c>
      <c r="H3643" s="313"/>
      <c r="I3643" s="209">
        <v>103800</v>
      </c>
      <c r="J3643" s="444">
        <f t="shared" si="59"/>
        <v>7589562</v>
      </c>
      <c r="K3643" s="212" t="s">
        <v>3267</v>
      </c>
    </row>
    <row r="3644" spans="1:242" hidden="1" x14ac:dyDescent="0.25">
      <c r="B3644" s="266">
        <v>1939</v>
      </c>
      <c r="C3644" s="207">
        <v>44576</v>
      </c>
      <c r="D3644" s="206" t="s">
        <v>6849</v>
      </c>
      <c r="E3644" s="206"/>
      <c r="F3644" s="206" t="s">
        <v>5019</v>
      </c>
      <c r="G3644" s="208" t="s">
        <v>4806</v>
      </c>
      <c r="H3644" s="313"/>
      <c r="I3644" s="209">
        <v>1649436</v>
      </c>
      <c r="J3644" s="444">
        <f t="shared" si="59"/>
        <v>5940126</v>
      </c>
      <c r="K3644" s="212" t="s">
        <v>3267</v>
      </c>
    </row>
    <row r="3645" spans="1:242" hidden="1" x14ac:dyDescent="0.25">
      <c r="B3645" s="266">
        <v>1940</v>
      </c>
      <c r="C3645" s="207">
        <v>44576</v>
      </c>
      <c r="D3645" s="206" t="s">
        <v>6850</v>
      </c>
      <c r="E3645" s="206"/>
      <c r="F3645" s="206" t="s">
        <v>5020</v>
      </c>
      <c r="G3645" s="208" t="s">
        <v>420</v>
      </c>
      <c r="H3645" s="313"/>
      <c r="I3645" s="209">
        <v>1207500</v>
      </c>
      <c r="J3645" s="444">
        <f t="shared" si="59"/>
        <v>4732626</v>
      </c>
      <c r="K3645" s="441" t="s">
        <v>3267</v>
      </c>
    </row>
    <row r="3646" spans="1:242" s="566" customFormat="1" hidden="1" x14ac:dyDescent="0.25">
      <c r="A3646" s="488"/>
      <c r="B3646" s="266">
        <v>1941</v>
      </c>
      <c r="C3646" s="428">
        <v>44578</v>
      </c>
      <c r="D3646" s="429" t="s">
        <v>6857</v>
      </c>
      <c r="E3646" s="429"/>
      <c r="F3646" s="429"/>
      <c r="G3646" s="430"/>
      <c r="H3646" s="577">
        <v>16837374</v>
      </c>
      <c r="I3646" s="581"/>
      <c r="J3646" s="444">
        <f t="shared" si="59"/>
        <v>21570000</v>
      </c>
      <c r="K3646" s="485" t="s">
        <v>3695</v>
      </c>
      <c r="L3646" s="530"/>
      <c r="M3646" s="488"/>
      <c r="N3646" s="530"/>
      <c r="O3646" s="530"/>
      <c r="P3646" s="530"/>
      <c r="Q3646" s="530"/>
      <c r="R3646" s="530"/>
      <c r="S3646" s="530"/>
      <c r="T3646" s="530"/>
      <c r="U3646" s="530"/>
      <c r="V3646" s="530"/>
      <c r="W3646" s="530"/>
      <c r="X3646" s="530"/>
      <c r="Y3646" s="530"/>
      <c r="Z3646" s="530"/>
      <c r="AA3646" s="530"/>
      <c r="AB3646" s="530"/>
      <c r="AC3646" s="530"/>
      <c r="AD3646" s="530"/>
      <c r="AE3646" s="530"/>
      <c r="AF3646" s="530"/>
      <c r="AG3646" s="530"/>
      <c r="AH3646" s="530"/>
      <c r="AI3646" s="530"/>
      <c r="AJ3646" s="488"/>
      <c r="AK3646" s="488"/>
      <c r="AL3646" s="488"/>
      <c r="AM3646" s="488"/>
      <c r="AN3646" s="488"/>
      <c r="AO3646" s="488"/>
      <c r="AP3646" s="488"/>
      <c r="AQ3646" s="488"/>
      <c r="AR3646" s="488"/>
      <c r="AS3646" s="488"/>
      <c r="AT3646" s="488"/>
      <c r="AU3646" s="488"/>
      <c r="AV3646" s="488"/>
      <c r="AW3646" s="488"/>
      <c r="AX3646" s="488"/>
      <c r="AY3646" s="488"/>
      <c r="AZ3646" s="488"/>
      <c r="BA3646" s="488"/>
      <c r="BB3646" s="488"/>
      <c r="BC3646" s="488"/>
      <c r="BD3646" s="488"/>
      <c r="BE3646" s="488"/>
      <c r="BF3646" s="488"/>
      <c r="BG3646" s="488"/>
      <c r="BH3646" s="488"/>
      <c r="BI3646" s="488"/>
      <c r="BJ3646" s="488"/>
      <c r="BK3646" s="488"/>
      <c r="BL3646" s="488"/>
      <c r="BM3646" s="488"/>
      <c r="BN3646" s="488"/>
      <c r="BO3646" s="488"/>
      <c r="BP3646" s="488"/>
      <c r="BQ3646" s="488"/>
      <c r="BR3646" s="488"/>
      <c r="BS3646" s="488"/>
      <c r="BT3646" s="488"/>
      <c r="BU3646" s="488"/>
      <c r="BV3646" s="488"/>
      <c r="BW3646" s="488"/>
      <c r="BX3646" s="488"/>
      <c r="BY3646" s="488"/>
      <c r="BZ3646" s="488"/>
      <c r="CA3646" s="488"/>
      <c r="CB3646" s="488"/>
      <c r="CC3646" s="488"/>
      <c r="CD3646" s="488"/>
      <c r="CE3646" s="488"/>
      <c r="CF3646" s="488"/>
      <c r="CG3646" s="488"/>
      <c r="CH3646" s="488"/>
      <c r="CI3646" s="488"/>
      <c r="CJ3646" s="488"/>
      <c r="CK3646" s="488"/>
      <c r="CL3646" s="488"/>
      <c r="CM3646" s="488"/>
      <c r="CN3646" s="488"/>
      <c r="CO3646" s="488"/>
      <c r="CP3646" s="488"/>
      <c r="CQ3646" s="488"/>
      <c r="CR3646" s="488"/>
      <c r="CS3646" s="488"/>
      <c r="CT3646" s="488"/>
      <c r="CU3646" s="488"/>
      <c r="CV3646" s="488"/>
      <c r="CW3646" s="488"/>
      <c r="CX3646" s="488"/>
      <c r="CY3646" s="488"/>
      <c r="CZ3646" s="488"/>
      <c r="DA3646" s="488"/>
      <c r="DB3646" s="488"/>
      <c r="DC3646" s="488"/>
      <c r="DD3646" s="488"/>
      <c r="DE3646" s="488"/>
      <c r="DF3646" s="488"/>
      <c r="DG3646" s="488"/>
      <c r="DH3646" s="488"/>
      <c r="DI3646" s="488"/>
      <c r="DJ3646" s="488"/>
      <c r="DK3646" s="488"/>
      <c r="DL3646" s="488"/>
      <c r="DM3646" s="488"/>
      <c r="DN3646" s="488"/>
      <c r="DO3646" s="488"/>
      <c r="DP3646" s="488"/>
      <c r="DQ3646" s="488"/>
      <c r="DR3646" s="488"/>
      <c r="DS3646" s="488"/>
      <c r="DT3646" s="488"/>
      <c r="DU3646" s="488"/>
      <c r="DV3646" s="488"/>
      <c r="DW3646" s="488"/>
      <c r="DX3646" s="488"/>
      <c r="DY3646" s="488"/>
      <c r="DZ3646" s="488"/>
      <c r="EA3646" s="488"/>
      <c r="EB3646" s="488"/>
      <c r="EC3646" s="488"/>
      <c r="ED3646" s="488"/>
      <c r="EE3646" s="488"/>
      <c r="EF3646" s="488"/>
      <c r="EG3646" s="488"/>
      <c r="EH3646" s="488"/>
      <c r="EI3646" s="488"/>
      <c r="EJ3646" s="488"/>
      <c r="EK3646" s="488"/>
      <c r="EL3646" s="488"/>
      <c r="EM3646" s="488"/>
      <c r="EN3646" s="488"/>
      <c r="EO3646" s="488"/>
      <c r="EP3646" s="488"/>
      <c r="EQ3646" s="488"/>
      <c r="ER3646" s="488"/>
      <c r="ES3646" s="488"/>
      <c r="ET3646" s="488"/>
      <c r="EU3646" s="488"/>
      <c r="EV3646" s="488"/>
      <c r="EW3646" s="488"/>
      <c r="EX3646" s="488"/>
      <c r="EY3646" s="488"/>
      <c r="EZ3646" s="488"/>
      <c r="FA3646" s="488"/>
      <c r="FB3646" s="488"/>
      <c r="FC3646" s="488"/>
      <c r="FD3646" s="488"/>
      <c r="FE3646" s="488"/>
      <c r="FF3646" s="488"/>
      <c r="FG3646" s="488"/>
      <c r="FH3646" s="488"/>
      <c r="FI3646" s="488"/>
      <c r="FJ3646" s="488"/>
      <c r="FK3646" s="488"/>
      <c r="FL3646" s="488"/>
      <c r="FM3646" s="488"/>
      <c r="FN3646" s="488"/>
      <c r="FO3646" s="488"/>
      <c r="FP3646" s="488"/>
      <c r="FQ3646" s="488"/>
      <c r="FR3646" s="488"/>
      <c r="FS3646" s="488"/>
      <c r="FT3646" s="488"/>
      <c r="FU3646" s="488"/>
      <c r="FV3646" s="488"/>
      <c r="FW3646" s="488"/>
      <c r="FX3646" s="488"/>
      <c r="FY3646" s="488"/>
      <c r="FZ3646" s="488"/>
      <c r="GA3646" s="488"/>
      <c r="GB3646" s="488"/>
      <c r="GC3646" s="488"/>
      <c r="GD3646" s="488"/>
      <c r="GE3646" s="488"/>
      <c r="GF3646" s="488"/>
      <c r="GG3646" s="488"/>
      <c r="GH3646" s="488"/>
      <c r="GI3646" s="488"/>
      <c r="GJ3646" s="488"/>
      <c r="GK3646" s="488"/>
      <c r="GL3646" s="488"/>
      <c r="GM3646" s="488"/>
      <c r="GN3646" s="488"/>
      <c r="GO3646" s="488"/>
      <c r="GP3646" s="488"/>
      <c r="GQ3646" s="488"/>
      <c r="GR3646" s="488"/>
      <c r="GS3646" s="488"/>
      <c r="GT3646" s="488"/>
      <c r="GU3646" s="488"/>
      <c r="GV3646" s="488"/>
      <c r="GW3646" s="488"/>
      <c r="GX3646" s="488"/>
      <c r="GY3646" s="488"/>
      <c r="GZ3646" s="488"/>
      <c r="HA3646" s="488"/>
      <c r="HB3646" s="488"/>
      <c r="HC3646" s="488"/>
      <c r="HD3646" s="488"/>
      <c r="HE3646" s="488"/>
      <c r="HF3646" s="488"/>
      <c r="HG3646" s="488"/>
      <c r="HH3646" s="488"/>
      <c r="HI3646" s="488"/>
      <c r="HJ3646" s="488"/>
      <c r="HK3646" s="488"/>
      <c r="HL3646" s="488"/>
      <c r="HM3646" s="488"/>
      <c r="HN3646" s="488"/>
      <c r="HO3646" s="488"/>
      <c r="HP3646" s="488"/>
      <c r="HQ3646" s="488"/>
      <c r="HR3646" s="488"/>
      <c r="HS3646" s="488"/>
      <c r="HT3646" s="488"/>
      <c r="HU3646" s="488"/>
      <c r="HV3646" s="488"/>
      <c r="HW3646" s="488"/>
      <c r="HX3646" s="488"/>
      <c r="HY3646" s="488"/>
      <c r="HZ3646" s="488"/>
      <c r="IA3646" s="488"/>
      <c r="IB3646" s="488"/>
      <c r="IC3646" s="488"/>
      <c r="ID3646" s="488"/>
      <c r="IE3646" s="488"/>
      <c r="IF3646" s="488"/>
      <c r="IG3646" s="488"/>
      <c r="IH3646" s="488"/>
    </row>
    <row r="3647" spans="1:242" hidden="1" x14ac:dyDescent="0.25">
      <c r="B3647" s="266">
        <v>1942</v>
      </c>
      <c r="C3647" s="207">
        <v>44578</v>
      </c>
      <c r="D3647" s="206" t="s">
        <v>6875</v>
      </c>
      <c r="E3647" s="206" t="s">
        <v>5212</v>
      </c>
      <c r="F3647" s="206"/>
      <c r="G3647" s="208" t="s">
        <v>4804</v>
      </c>
      <c r="H3647" s="313"/>
      <c r="I3647" s="475">
        <v>1145000</v>
      </c>
      <c r="J3647" s="444">
        <f t="shared" si="59"/>
        <v>20425000</v>
      </c>
      <c r="K3647" s="441" t="s">
        <v>6893</v>
      </c>
    </row>
    <row r="3648" spans="1:242" hidden="1" x14ac:dyDescent="0.25">
      <c r="B3648" s="266">
        <v>1943</v>
      </c>
      <c r="C3648" s="207">
        <v>44578</v>
      </c>
      <c r="D3648" s="206" t="s">
        <v>6858</v>
      </c>
      <c r="E3648" s="206"/>
      <c r="F3648" s="206" t="s">
        <v>5021</v>
      </c>
      <c r="G3648" s="208" t="s">
        <v>4805</v>
      </c>
      <c r="H3648" s="313"/>
      <c r="I3648" s="209">
        <v>1989969</v>
      </c>
      <c r="J3648" s="444">
        <f t="shared" si="59"/>
        <v>18435031</v>
      </c>
      <c r="K3648" s="441" t="s">
        <v>3267</v>
      </c>
    </row>
    <row r="3649" spans="1:242" hidden="1" x14ac:dyDescent="0.25">
      <c r="B3649" s="266">
        <v>1944</v>
      </c>
      <c r="C3649" s="207">
        <v>44578</v>
      </c>
      <c r="D3649" s="206" t="s">
        <v>6876</v>
      </c>
      <c r="E3649" s="206" t="s">
        <v>5213</v>
      </c>
      <c r="F3649" s="206"/>
      <c r="G3649" s="208" t="s">
        <v>5418</v>
      </c>
      <c r="H3649" s="313"/>
      <c r="I3649" s="475">
        <v>790000</v>
      </c>
      <c r="J3649" s="444">
        <f t="shared" si="59"/>
        <v>17645031</v>
      </c>
      <c r="K3649" s="441" t="s">
        <v>6891</v>
      </c>
    </row>
    <row r="3650" spans="1:242" hidden="1" x14ac:dyDescent="0.25">
      <c r="B3650" s="266">
        <v>1945</v>
      </c>
      <c r="C3650" s="207">
        <v>44579</v>
      </c>
      <c r="D3650" s="206" t="s">
        <v>6859</v>
      </c>
      <c r="E3650" s="206"/>
      <c r="F3650" s="206" t="s">
        <v>5022</v>
      </c>
      <c r="G3650" s="208" t="s">
        <v>5878</v>
      </c>
      <c r="H3650" s="313"/>
      <c r="I3650" s="209">
        <v>3456000</v>
      </c>
      <c r="J3650" s="444">
        <f>J3649+H3650-I3650</f>
        <v>14189031</v>
      </c>
      <c r="K3650" s="441" t="s">
        <v>3267</v>
      </c>
    </row>
    <row r="3651" spans="1:242" hidden="1" x14ac:dyDescent="0.25">
      <c r="B3651" s="266">
        <v>1946</v>
      </c>
      <c r="C3651" s="207">
        <v>44579</v>
      </c>
      <c r="D3651" s="206" t="s">
        <v>6860</v>
      </c>
      <c r="E3651" s="206"/>
      <c r="F3651" s="206" t="s">
        <v>5023</v>
      </c>
      <c r="G3651" s="208" t="s">
        <v>5936</v>
      </c>
      <c r="H3651" s="313"/>
      <c r="I3651" s="209">
        <v>984099</v>
      </c>
      <c r="J3651" s="444">
        <f t="shared" si="59"/>
        <v>13204932</v>
      </c>
      <c r="K3651" s="441" t="s">
        <v>3267</v>
      </c>
    </row>
    <row r="3652" spans="1:242" hidden="1" x14ac:dyDescent="0.25">
      <c r="B3652" s="266">
        <v>1947</v>
      </c>
      <c r="C3652" s="207">
        <v>44579</v>
      </c>
      <c r="D3652" s="206" t="s">
        <v>6861</v>
      </c>
      <c r="E3652" s="206"/>
      <c r="F3652" s="206" t="s">
        <v>5024</v>
      </c>
      <c r="G3652" s="208" t="s">
        <v>764</v>
      </c>
      <c r="H3652" s="313"/>
      <c r="I3652" s="209">
        <v>1549200</v>
      </c>
      <c r="J3652" s="444">
        <f t="shared" si="59"/>
        <v>11655732</v>
      </c>
      <c r="K3652" s="441" t="s">
        <v>3267</v>
      </c>
    </row>
    <row r="3653" spans="1:242" hidden="1" x14ac:dyDescent="0.25">
      <c r="B3653" s="266">
        <v>1948</v>
      </c>
      <c r="C3653" s="207">
        <v>44579</v>
      </c>
      <c r="D3653" s="206" t="s">
        <v>6863</v>
      </c>
      <c r="E3653" s="206"/>
      <c r="F3653" s="206"/>
      <c r="G3653" s="208" t="s">
        <v>5418</v>
      </c>
      <c r="H3653" s="313">
        <v>460000</v>
      </c>
      <c r="I3653" s="209"/>
      <c r="J3653" s="444">
        <f t="shared" si="59"/>
        <v>12115732</v>
      </c>
      <c r="K3653" s="441" t="s">
        <v>6811</v>
      </c>
    </row>
    <row r="3654" spans="1:242" hidden="1" x14ac:dyDescent="0.25">
      <c r="B3654" s="266">
        <v>1949</v>
      </c>
      <c r="C3654" s="207">
        <v>44579</v>
      </c>
      <c r="D3654" s="206" t="s">
        <v>6864</v>
      </c>
      <c r="E3654" s="206"/>
      <c r="F3654" s="206" t="s">
        <v>5025</v>
      </c>
      <c r="G3654" s="208" t="s">
        <v>5418</v>
      </c>
      <c r="H3654" s="313"/>
      <c r="I3654" s="209">
        <v>408040</v>
      </c>
      <c r="J3654" s="444">
        <f t="shared" si="59"/>
        <v>11707692</v>
      </c>
      <c r="K3654" s="441" t="s">
        <v>3267</v>
      </c>
    </row>
    <row r="3655" spans="1:242" hidden="1" x14ac:dyDescent="0.25">
      <c r="B3655" s="266">
        <v>1950</v>
      </c>
      <c r="C3655" s="207">
        <v>44579</v>
      </c>
      <c r="D3655" s="206" t="s">
        <v>6867</v>
      </c>
      <c r="E3655" s="206"/>
      <c r="F3655" s="206"/>
      <c r="G3655" s="208" t="s">
        <v>6829</v>
      </c>
      <c r="H3655" s="313">
        <v>900000</v>
      </c>
      <c r="I3655" s="209"/>
      <c r="J3655" s="444">
        <f t="shared" si="59"/>
        <v>12607692</v>
      </c>
      <c r="K3655" s="441" t="s">
        <v>6866</v>
      </c>
    </row>
    <row r="3656" spans="1:242" hidden="1" x14ac:dyDescent="0.25">
      <c r="B3656" s="266">
        <v>1951</v>
      </c>
      <c r="C3656" s="207">
        <v>44579</v>
      </c>
      <c r="D3656" s="206" t="s">
        <v>6868</v>
      </c>
      <c r="E3656" s="206"/>
      <c r="F3656" s="206" t="s">
        <v>5026</v>
      </c>
      <c r="G3656" s="208" t="s">
        <v>6829</v>
      </c>
      <c r="H3656" s="313"/>
      <c r="I3656" s="209">
        <v>864600</v>
      </c>
      <c r="J3656" s="444">
        <f t="shared" si="59"/>
        <v>11743092</v>
      </c>
      <c r="K3656" s="212" t="s">
        <v>3267</v>
      </c>
    </row>
    <row r="3657" spans="1:242" hidden="1" x14ac:dyDescent="0.25">
      <c r="B3657" s="266">
        <v>1952</v>
      </c>
      <c r="C3657" s="207">
        <v>44579</v>
      </c>
      <c r="D3657" s="206" t="s">
        <v>6869</v>
      </c>
      <c r="E3657" s="206"/>
      <c r="F3657" s="206" t="s">
        <v>5027</v>
      </c>
      <c r="G3657" s="208" t="s">
        <v>764</v>
      </c>
      <c r="H3657" s="313"/>
      <c r="I3657" s="209">
        <v>1000000</v>
      </c>
      <c r="J3657" s="444">
        <f t="shared" si="59"/>
        <v>10743092</v>
      </c>
      <c r="K3657" s="212" t="s">
        <v>3267</v>
      </c>
    </row>
    <row r="3658" spans="1:242" hidden="1" x14ac:dyDescent="0.25">
      <c r="B3658" s="266">
        <v>1953</v>
      </c>
      <c r="C3658" s="207">
        <v>44579</v>
      </c>
      <c r="D3658" s="206" t="s">
        <v>6870</v>
      </c>
      <c r="E3658" s="206"/>
      <c r="F3658" s="206" t="s">
        <v>5028</v>
      </c>
      <c r="G3658" s="208" t="s">
        <v>5743</v>
      </c>
      <c r="H3658" s="313"/>
      <c r="I3658" s="209">
        <v>50000</v>
      </c>
      <c r="J3658" s="444">
        <f t="shared" si="59"/>
        <v>10693092</v>
      </c>
      <c r="K3658" s="212" t="s">
        <v>3267</v>
      </c>
    </row>
    <row r="3659" spans="1:242" hidden="1" x14ac:dyDescent="0.25">
      <c r="B3659" s="266">
        <v>1954</v>
      </c>
      <c r="C3659" s="207">
        <v>44579</v>
      </c>
      <c r="D3659" s="206" t="s">
        <v>6872</v>
      </c>
      <c r="E3659" s="206"/>
      <c r="F3659" s="206"/>
      <c r="G3659" s="208" t="s">
        <v>2320</v>
      </c>
      <c r="H3659" s="313">
        <v>1500000</v>
      </c>
      <c r="I3659" s="209"/>
      <c r="J3659" s="444">
        <f t="shared" si="59"/>
        <v>12193092</v>
      </c>
      <c r="K3659" s="212" t="s">
        <v>6873</v>
      </c>
    </row>
    <row r="3660" spans="1:242" hidden="1" x14ac:dyDescent="0.25">
      <c r="B3660" s="266">
        <v>1955</v>
      </c>
      <c r="C3660" s="207">
        <v>44579</v>
      </c>
      <c r="D3660" s="206" t="s">
        <v>6874</v>
      </c>
      <c r="E3660" s="206"/>
      <c r="F3660" s="206" t="s">
        <v>5029</v>
      </c>
      <c r="G3660" s="208" t="s">
        <v>2320</v>
      </c>
      <c r="H3660" s="313"/>
      <c r="I3660" s="209">
        <v>1325052</v>
      </c>
      <c r="J3660" s="444">
        <f t="shared" si="59"/>
        <v>10868040</v>
      </c>
      <c r="K3660" s="212" t="s">
        <v>3267</v>
      </c>
    </row>
    <row r="3661" spans="1:242" hidden="1" x14ac:dyDescent="0.25">
      <c r="B3661" s="266">
        <v>1956</v>
      </c>
      <c r="C3661" s="207">
        <v>44580</v>
      </c>
      <c r="D3661" s="206" t="s">
        <v>6877</v>
      </c>
      <c r="E3661" s="206" t="s">
        <v>5214</v>
      </c>
      <c r="F3661" s="206"/>
      <c r="G3661" s="208" t="s">
        <v>5878</v>
      </c>
      <c r="H3661" s="313"/>
      <c r="I3661" s="475">
        <v>2300000</v>
      </c>
      <c r="J3661" s="444">
        <f t="shared" si="59"/>
        <v>8568040</v>
      </c>
      <c r="K3661" s="212" t="s">
        <v>6939</v>
      </c>
    </row>
    <row r="3662" spans="1:242" hidden="1" x14ac:dyDescent="0.25">
      <c r="B3662" s="266">
        <v>1957</v>
      </c>
      <c r="C3662" s="207">
        <v>44583</v>
      </c>
      <c r="D3662" s="206" t="s">
        <v>6878</v>
      </c>
      <c r="E3662" s="206" t="s">
        <v>5215</v>
      </c>
      <c r="F3662" s="206"/>
      <c r="G3662" s="208" t="s">
        <v>2320</v>
      </c>
      <c r="H3662" s="313"/>
      <c r="I3662" s="475">
        <v>1500000</v>
      </c>
      <c r="J3662" s="444">
        <f t="shared" si="59"/>
        <v>7068040</v>
      </c>
      <c r="K3662" s="212" t="s">
        <v>6944</v>
      </c>
    </row>
    <row r="3663" spans="1:242" s="566" customFormat="1" hidden="1" x14ac:dyDescent="0.25">
      <c r="A3663" s="488"/>
      <c r="B3663" s="266">
        <v>1958</v>
      </c>
      <c r="C3663" s="428">
        <v>44592</v>
      </c>
      <c r="D3663" s="429" t="s">
        <v>6879</v>
      </c>
      <c r="E3663" s="429"/>
      <c r="F3663" s="429"/>
      <c r="G3663" s="430"/>
      <c r="H3663" s="577">
        <v>11626960</v>
      </c>
      <c r="I3663" s="581"/>
      <c r="J3663" s="444">
        <f t="shared" si="59"/>
        <v>18695000</v>
      </c>
      <c r="K3663" s="446" t="s">
        <v>3695</v>
      </c>
      <c r="L3663" s="530"/>
      <c r="M3663" s="488"/>
      <c r="N3663" s="530"/>
      <c r="O3663" s="530"/>
      <c r="P3663" s="530"/>
      <c r="Q3663" s="530"/>
      <c r="R3663" s="530"/>
      <c r="S3663" s="530"/>
      <c r="T3663" s="530"/>
      <c r="U3663" s="530"/>
      <c r="V3663" s="530"/>
      <c r="W3663" s="530"/>
      <c r="X3663" s="530"/>
      <c r="Y3663" s="530"/>
      <c r="Z3663" s="530"/>
      <c r="AA3663" s="530"/>
      <c r="AB3663" s="530"/>
      <c r="AC3663" s="530"/>
      <c r="AD3663" s="530"/>
      <c r="AE3663" s="530"/>
      <c r="AF3663" s="530"/>
      <c r="AG3663" s="530"/>
      <c r="AH3663" s="530"/>
      <c r="AI3663" s="530"/>
      <c r="AJ3663" s="488"/>
      <c r="AK3663" s="488"/>
      <c r="AL3663" s="488"/>
      <c r="AM3663" s="488"/>
      <c r="AN3663" s="488"/>
      <c r="AO3663" s="488"/>
      <c r="AP3663" s="488"/>
      <c r="AQ3663" s="488"/>
      <c r="AR3663" s="488"/>
      <c r="AS3663" s="488"/>
      <c r="AT3663" s="488"/>
      <c r="AU3663" s="488"/>
      <c r="AV3663" s="488"/>
      <c r="AW3663" s="488"/>
      <c r="AX3663" s="488"/>
      <c r="AY3663" s="488"/>
      <c r="AZ3663" s="488"/>
      <c r="BA3663" s="488"/>
      <c r="BB3663" s="488"/>
      <c r="BC3663" s="488"/>
      <c r="BD3663" s="488"/>
      <c r="BE3663" s="488"/>
      <c r="BF3663" s="488"/>
      <c r="BG3663" s="488"/>
      <c r="BH3663" s="488"/>
      <c r="BI3663" s="488"/>
      <c r="BJ3663" s="488"/>
      <c r="BK3663" s="488"/>
      <c r="BL3663" s="488"/>
      <c r="BM3663" s="488"/>
      <c r="BN3663" s="488"/>
      <c r="BO3663" s="488"/>
      <c r="BP3663" s="488"/>
      <c r="BQ3663" s="488"/>
      <c r="BR3663" s="488"/>
      <c r="BS3663" s="488"/>
      <c r="BT3663" s="488"/>
      <c r="BU3663" s="488"/>
      <c r="BV3663" s="488"/>
      <c r="BW3663" s="488"/>
      <c r="BX3663" s="488"/>
      <c r="BY3663" s="488"/>
      <c r="BZ3663" s="488"/>
      <c r="CA3663" s="488"/>
      <c r="CB3663" s="488"/>
      <c r="CC3663" s="488"/>
      <c r="CD3663" s="488"/>
      <c r="CE3663" s="488"/>
      <c r="CF3663" s="488"/>
      <c r="CG3663" s="488"/>
      <c r="CH3663" s="488"/>
      <c r="CI3663" s="488"/>
      <c r="CJ3663" s="488"/>
      <c r="CK3663" s="488"/>
      <c r="CL3663" s="488"/>
      <c r="CM3663" s="488"/>
      <c r="CN3663" s="488"/>
      <c r="CO3663" s="488"/>
      <c r="CP3663" s="488"/>
      <c r="CQ3663" s="488"/>
      <c r="CR3663" s="488"/>
      <c r="CS3663" s="488"/>
      <c r="CT3663" s="488"/>
      <c r="CU3663" s="488"/>
      <c r="CV3663" s="488"/>
      <c r="CW3663" s="488"/>
      <c r="CX3663" s="488"/>
      <c r="CY3663" s="488"/>
      <c r="CZ3663" s="488"/>
      <c r="DA3663" s="488"/>
      <c r="DB3663" s="488"/>
      <c r="DC3663" s="488"/>
      <c r="DD3663" s="488"/>
      <c r="DE3663" s="488"/>
      <c r="DF3663" s="488"/>
      <c r="DG3663" s="488"/>
      <c r="DH3663" s="488"/>
      <c r="DI3663" s="488"/>
      <c r="DJ3663" s="488"/>
      <c r="DK3663" s="488"/>
      <c r="DL3663" s="488"/>
      <c r="DM3663" s="488"/>
      <c r="DN3663" s="488"/>
      <c r="DO3663" s="488"/>
      <c r="DP3663" s="488"/>
      <c r="DQ3663" s="488"/>
      <c r="DR3663" s="488"/>
      <c r="DS3663" s="488"/>
      <c r="DT3663" s="488"/>
      <c r="DU3663" s="488"/>
      <c r="DV3663" s="488"/>
      <c r="DW3663" s="488"/>
      <c r="DX3663" s="488"/>
      <c r="DY3663" s="488"/>
      <c r="DZ3663" s="488"/>
      <c r="EA3663" s="488"/>
      <c r="EB3663" s="488"/>
      <c r="EC3663" s="488"/>
      <c r="ED3663" s="488"/>
      <c r="EE3663" s="488"/>
      <c r="EF3663" s="488"/>
      <c r="EG3663" s="488"/>
      <c r="EH3663" s="488"/>
      <c r="EI3663" s="488"/>
      <c r="EJ3663" s="488"/>
      <c r="EK3663" s="488"/>
      <c r="EL3663" s="488"/>
      <c r="EM3663" s="488"/>
      <c r="EN3663" s="488"/>
      <c r="EO3663" s="488"/>
      <c r="EP3663" s="488"/>
      <c r="EQ3663" s="488"/>
      <c r="ER3663" s="488"/>
      <c r="ES3663" s="488"/>
      <c r="ET3663" s="488"/>
      <c r="EU3663" s="488"/>
      <c r="EV3663" s="488"/>
      <c r="EW3663" s="488"/>
      <c r="EX3663" s="488"/>
      <c r="EY3663" s="488"/>
      <c r="EZ3663" s="488"/>
      <c r="FA3663" s="488"/>
      <c r="FB3663" s="488"/>
      <c r="FC3663" s="488"/>
      <c r="FD3663" s="488"/>
      <c r="FE3663" s="488"/>
      <c r="FF3663" s="488"/>
      <c r="FG3663" s="488"/>
      <c r="FH3663" s="488"/>
      <c r="FI3663" s="488"/>
      <c r="FJ3663" s="488"/>
      <c r="FK3663" s="488"/>
      <c r="FL3663" s="488"/>
      <c r="FM3663" s="488"/>
      <c r="FN3663" s="488"/>
      <c r="FO3663" s="488"/>
      <c r="FP3663" s="488"/>
      <c r="FQ3663" s="488"/>
      <c r="FR3663" s="488"/>
      <c r="FS3663" s="488"/>
      <c r="FT3663" s="488"/>
      <c r="FU3663" s="488"/>
      <c r="FV3663" s="488"/>
      <c r="FW3663" s="488"/>
      <c r="FX3663" s="488"/>
      <c r="FY3663" s="488"/>
      <c r="FZ3663" s="488"/>
      <c r="GA3663" s="488"/>
      <c r="GB3663" s="488"/>
      <c r="GC3663" s="488"/>
      <c r="GD3663" s="488"/>
      <c r="GE3663" s="488"/>
      <c r="GF3663" s="488"/>
      <c r="GG3663" s="488"/>
      <c r="GH3663" s="488"/>
      <c r="GI3663" s="488"/>
      <c r="GJ3663" s="488"/>
      <c r="GK3663" s="488"/>
      <c r="GL3663" s="488"/>
      <c r="GM3663" s="488"/>
      <c r="GN3663" s="488"/>
      <c r="GO3663" s="488"/>
      <c r="GP3663" s="488"/>
      <c r="GQ3663" s="488"/>
      <c r="GR3663" s="488"/>
      <c r="GS3663" s="488"/>
      <c r="GT3663" s="488"/>
      <c r="GU3663" s="488"/>
      <c r="GV3663" s="488"/>
      <c r="GW3663" s="488"/>
      <c r="GX3663" s="488"/>
      <c r="GY3663" s="488"/>
      <c r="GZ3663" s="488"/>
      <c r="HA3663" s="488"/>
      <c r="HB3663" s="488"/>
      <c r="HC3663" s="488"/>
      <c r="HD3663" s="488"/>
      <c r="HE3663" s="488"/>
      <c r="HF3663" s="488"/>
      <c r="HG3663" s="488"/>
      <c r="HH3663" s="488"/>
      <c r="HI3663" s="488"/>
      <c r="HJ3663" s="488"/>
      <c r="HK3663" s="488"/>
      <c r="HL3663" s="488"/>
      <c r="HM3663" s="488"/>
      <c r="HN3663" s="488"/>
      <c r="HO3663" s="488"/>
      <c r="HP3663" s="488"/>
      <c r="HQ3663" s="488"/>
      <c r="HR3663" s="488"/>
      <c r="HS3663" s="488"/>
      <c r="HT3663" s="488"/>
      <c r="HU3663" s="488"/>
      <c r="HV3663" s="488"/>
      <c r="HW3663" s="488"/>
      <c r="HX3663" s="488"/>
      <c r="HY3663" s="488"/>
      <c r="HZ3663" s="488"/>
      <c r="IA3663" s="488"/>
      <c r="IB3663" s="488"/>
      <c r="IC3663" s="488"/>
      <c r="ID3663" s="488"/>
      <c r="IE3663" s="488"/>
      <c r="IF3663" s="488"/>
      <c r="IG3663" s="488"/>
      <c r="IH3663" s="488"/>
    </row>
    <row r="3664" spans="1:242" hidden="1" x14ac:dyDescent="0.25">
      <c r="B3664" s="266">
        <v>1959</v>
      </c>
      <c r="C3664" s="207">
        <v>44585</v>
      </c>
      <c r="D3664" s="206" t="s">
        <v>6880</v>
      </c>
      <c r="E3664" s="206"/>
      <c r="F3664" s="206" t="s">
        <v>5030</v>
      </c>
      <c r="G3664" s="208" t="s">
        <v>5679</v>
      </c>
      <c r="H3664" s="313"/>
      <c r="I3664" s="209">
        <v>66183</v>
      </c>
      <c r="J3664" s="444">
        <f t="shared" si="59"/>
        <v>18628817</v>
      </c>
      <c r="K3664" s="212" t="s">
        <v>3267</v>
      </c>
    </row>
    <row r="3665" spans="2:11" hidden="1" x14ac:dyDescent="0.25">
      <c r="B3665" s="266">
        <v>1960</v>
      </c>
      <c r="C3665" s="207">
        <v>44585</v>
      </c>
      <c r="D3665" s="206" t="s">
        <v>6881</v>
      </c>
      <c r="E3665" s="206"/>
      <c r="F3665" s="206" t="s">
        <v>5031</v>
      </c>
      <c r="G3665" s="208" t="s">
        <v>5679</v>
      </c>
      <c r="H3665" s="313"/>
      <c r="I3665" s="209">
        <v>421600</v>
      </c>
      <c r="J3665" s="444">
        <f t="shared" si="59"/>
        <v>18207217</v>
      </c>
      <c r="K3665" s="212" t="s">
        <v>3267</v>
      </c>
    </row>
    <row r="3666" spans="2:11" hidden="1" x14ac:dyDescent="0.25">
      <c r="B3666" s="266">
        <v>1961</v>
      </c>
      <c r="C3666" s="207">
        <v>44585</v>
      </c>
      <c r="D3666" s="206" t="s">
        <v>6914</v>
      </c>
      <c r="E3666" s="206" t="s">
        <v>5216</v>
      </c>
      <c r="F3666" s="206"/>
      <c r="G3666" s="208" t="s">
        <v>5418</v>
      </c>
      <c r="H3666" s="313"/>
      <c r="I3666" s="475">
        <v>550000</v>
      </c>
      <c r="J3666" s="444">
        <f t="shared" si="59"/>
        <v>17657217</v>
      </c>
      <c r="K3666" s="212" t="s">
        <v>7200</v>
      </c>
    </row>
    <row r="3667" spans="2:11" hidden="1" x14ac:dyDescent="0.25">
      <c r="B3667" s="266">
        <v>1962</v>
      </c>
      <c r="C3667" s="207">
        <v>44585</v>
      </c>
      <c r="D3667" s="206" t="s">
        <v>6915</v>
      </c>
      <c r="E3667" s="206" t="s">
        <v>5217</v>
      </c>
      <c r="F3667" s="206"/>
      <c r="G3667" s="208" t="s">
        <v>4804</v>
      </c>
      <c r="H3667" s="313"/>
      <c r="I3667" s="475">
        <v>1190000</v>
      </c>
      <c r="J3667" s="444">
        <f t="shared" si="59"/>
        <v>16467217</v>
      </c>
      <c r="K3667" s="212" t="s">
        <v>6987</v>
      </c>
    </row>
    <row r="3668" spans="2:11" hidden="1" x14ac:dyDescent="0.25">
      <c r="B3668" s="266">
        <v>1963</v>
      </c>
      <c r="C3668" s="207">
        <v>44586</v>
      </c>
      <c r="D3668" s="206" t="s">
        <v>6916</v>
      </c>
      <c r="E3668" s="206" t="s">
        <v>5218</v>
      </c>
      <c r="F3668" s="206"/>
      <c r="G3668" s="208" t="s">
        <v>5936</v>
      </c>
      <c r="H3668" s="313"/>
      <c r="I3668" s="475">
        <v>2240000</v>
      </c>
      <c r="J3668" s="444">
        <f t="shared" si="59"/>
        <v>14227217</v>
      </c>
      <c r="K3668" s="212" t="s">
        <v>6950</v>
      </c>
    </row>
    <row r="3669" spans="2:11" hidden="1" x14ac:dyDescent="0.25">
      <c r="B3669" s="266">
        <v>1964</v>
      </c>
      <c r="C3669" s="207">
        <v>44587</v>
      </c>
      <c r="D3669" s="206" t="s">
        <v>6792</v>
      </c>
      <c r="E3669" s="206"/>
      <c r="F3669" s="206" t="s">
        <v>5032</v>
      </c>
      <c r="G3669" s="208" t="s">
        <v>5679</v>
      </c>
      <c r="H3669" s="313"/>
      <c r="I3669" s="209">
        <v>300000</v>
      </c>
      <c r="J3669" s="444">
        <f t="shared" si="59"/>
        <v>13927217</v>
      </c>
      <c r="K3669" s="212" t="s">
        <v>3267</v>
      </c>
    </row>
    <row r="3670" spans="2:11" hidden="1" x14ac:dyDescent="0.25">
      <c r="B3670" s="266">
        <v>1965</v>
      </c>
      <c r="C3670" s="207">
        <v>44587</v>
      </c>
      <c r="D3670" s="206" t="s">
        <v>6882</v>
      </c>
      <c r="E3670" s="206"/>
      <c r="F3670" s="206" t="s">
        <v>5033</v>
      </c>
      <c r="G3670" s="208" t="s">
        <v>764</v>
      </c>
      <c r="H3670" s="313"/>
      <c r="I3670" s="209">
        <v>3149500</v>
      </c>
      <c r="J3670" s="444">
        <f t="shared" si="59"/>
        <v>10777717</v>
      </c>
      <c r="K3670" s="212" t="s">
        <v>3267</v>
      </c>
    </row>
    <row r="3671" spans="2:11" hidden="1" x14ac:dyDescent="0.25">
      <c r="B3671" s="266">
        <v>1966</v>
      </c>
      <c r="C3671" s="207">
        <v>44587</v>
      </c>
      <c r="D3671" s="206" t="s">
        <v>6883</v>
      </c>
      <c r="E3671" s="206"/>
      <c r="F3671" s="206" t="s">
        <v>5034</v>
      </c>
      <c r="G3671" s="208" t="s">
        <v>6884</v>
      </c>
      <c r="H3671" s="313"/>
      <c r="I3671" s="209">
        <v>175000</v>
      </c>
      <c r="J3671" s="444">
        <f t="shared" si="59"/>
        <v>10602717</v>
      </c>
      <c r="K3671" s="212" t="s">
        <v>3267</v>
      </c>
    </row>
    <row r="3672" spans="2:11" hidden="1" x14ac:dyDescent="0.25">
      <c r="B3672" s="266">
        <v>1967</v>
      </c>
      <c r="C3672" s="207">
        <v>44587</v>
      </c>
      <c r="D3672" s="206" t="s">
        <v>6885</v>
      </c>
      <c r="E3672" s="206"/>
      <c r="F3672" s="206" t="s">
        <v>5035</v>
      </c>
      <c r="G3672" s="208" t="s">
        <v>5679</v>
      </c>
      <c r="H3672" s="313"/>
      <c r="I3672" s="209">
        <v>447100</v>
      </c>
      <c r="J3672" s="444">
        <f t="shared" si="59"/>
        <v>10155617</v>
      </c>
      <c r="K3672" s="212" t="s">
        <v>3267</v>
      </c>
    </row>
    <row r="3673" spans="2:11" hidden="1" x14ac:dyDescent="0.25">
      <c r="B3673" s="266">
        <v>1968</v>
      </c>
      <c r="C3673" s="207">
        <v>44587</v>
      </c>
      <c r="D3673" s="206" t="s">
        <v>6886</v>
      </c>
      <c r="E3673" s="206"/>
      <c r="F3673" s="206" t="s">
        <v>5036</v>
      </c>
      <c r="G3673" s="208" t="s">
        <v>420</v>
      </c>
      <c r="H3673" s="313"/>
      <c r="I3673" s="209">
        <v>597300</v>
      </c>
      <c r="J3673" s="444">
        <f t="shared" si="59"/>
        <v>9558317</v>
      </c>
      <c r="K3673" s="212" t="s">
        <v>3267</v>
      </c>
    </row>
    <row r="3674" spans="2:11" hidden="1" x14ac:dyDescent="0.25">
      <c r="B3674" s="266">
        <v>1969</v>
      </c>
      <c r="C3674" s="207">
        <v>44587</v>
      </c>
      <c r="D3674" s="206" t="s">
        <v>6887</v>
      </c>
      <c r="E3674" s="206"/>
      <c r="F3674" s="206" t="s">
        <v>5037</v>
      </c>
      <c r="G3674" s="208" t="s">
        <v>954</v>
      </c>
      <c r="H3674" s="313"/>
      <c r="I3674" s="209">
        <v>825000</v>
      </c>
      <c r="J3674" s="444">
        <f t="shared" si="59"/>
        <v>8733317</v>
      </c>
      <c r="K3674" s="212" t="s">
        <v>3267</v>
      </c>
    </row>
    <row r="3675" spans="2:11" hidden="1" x14ac:dyDescent="0.25">
      <c r="B3675" s="266">
        <v>1970</v>
      </c>
      <c r="C3675" s="207">
        <v>44587</v>
      </c>
      <c r="D3675" s="206" t="s">
        <v>6888</v>
      </c>
      <c r="E3675" s="206"/>
      <c r="F3675" s="206" t="s">
        <v>5038</v>
      </c>
      <c r="G3675" s="208" t="s">
        <v>2320</v>
      </c>
      <c r="H3675" s="313"/>
      <c r="I3675" s="209">
        <v>395000</v>
      </c>
      <c r="J3675" s="444">
        <f t="shared" si="59"/>
        <v>8338317</v>
      </c>
      <c r="K3675" s="212" t="s">
        <v>3267</v>
      </c>
    </row>
    <row r="3676" spans="2:11" hidden="1" x14ac:dyDescent="0.25">
      <c r="B3676" s="266">
        <v>1971</v>
      </c>
      <c r="C3676" s="207">
        <v>44587</v>
      </c>
      <c r="D3676" s="206" t="s">
        <v>6889</v>
      </c>
      <c r="E3676" s="206"/>
      <c r="F3676" s="206"/>
      <c r="G3676" s="208" t="s">
        <v>6488</v>
      </c>
      <c r="H3676" s="313">
        <v>790000</v>
      </c>
      <c r="I3676" s="209"/>
      <c r="J3676" s="444">
        <f t="shared" si="59"/>
        <v>9128317</v>
      </c>
      <c r="K3676" s="212" t="s">
        <v>6890</v>
      </c>
    </row>
    <row r="3677" spans="2:11" hidden="1" x14ac:dyDescent="0.25">
      <c r="B3677" s="266">
        <v>1972</v>
      </c>
      <c r="C3677" s="207">
        <v>44587</v>
      </c>
      <c r="D3677" s="206" t="s">
        <v>6892</v>
      </c>
      <c r="E3677" s="206"/>
      <c r="F3677" s="206" t="s">
        <v>5039</v>
      </c>
      <c r="G3677" s="208" t="s">
        <v>5418</v>
      </c>
      <c r="H3677" s="313"/>
      <c r="I3677" s="209">
        <v>741553</v>
      </c>
      <c r="J3677" s="444">
        <f t="shared" si="59"/>
        <v>8386764</v>
      </c>
      <c r="K3677" s="212" t="s">
        <v>3267</v>
      </c>
    </row>
    <row r="3678" spans="2:11" hidden="1" x14ac:dyDescent="0.25">
      <c r="B3678" s="266">
        <v>1973</v>
      </c>
      <c r="C3678" s="207">
        <v>44587</v>
      </c>
      <c r="D3678" s="206" t="s">
        <v>6894</v>
      </c>
      <c r="E3678" s="206"/>
      <c r="F3678" s="206"/>
      <c r="G3678" s="208" t="s">
        <v>4804</v>
      </c>
      <c r="H3678" s="313">
        <v>1145000</v>
      </c>
      <c r="I3678" s="209"/>
      <c r="J3678" s="444">
        <f t="shared" si="59"/>
        <v>9531764</v>
      </c>
      <c r="K3678" s="212" t="s">
        <v>6890</v>
      </c>
    </row>
    <row r="3679" spans="2:11" hidden="1" x14ac:dyDescent="0.25">
      <c r="B3679" s="266">
        <v>1974</v>
      </c>
      <c r="C3679" s="207">
        <v>44587</v>
      </c>
      <c r="D3679" s="206" t="s">
        <v>6895</v>
      </c>
      <c r="E3679" s="206"/>
      <c r="F3679" s="206" t="s">
        <v>5040</v>
      </c>
      <c r="G3679" s="208" t="s">
        <v>4804</v>
      </c>
      <c r="H3679" s="313"/>
      <c r="I3679" s="209">
        <v>1133252</v>
      </c>
      <c r="J3679" s="444">
        <f t="shared" si="59"/>
        <v>8398512</v>
      </c>
      <c r="K3679" s="212" t="s">
        <v>3267</v>
      </c>
    </row>
    <row r="3680" spans="2:11" hidden="1" x14ac:dyDescent="0.25">
      <c r="B3680" s="266">
        <v>1975</v>
      </c>
      <c r="C3680" s="207">
        <v>44589</v>
      </c>
      <c r="D3680" s="206" t="s">
        <v>6897</v>
      </c>
      <c r="E3680" s="206"/>
      <c r="F3680" s="206"/>
      <c r="G3680" s="208" t="s">
        <v>6898</v>
      </c>
      <c r="H3680" s="313">
        <v>570000</v>
      </c>
      <c r="I3680" s="209"/>
      <c r="J3680" s="444">
        <f t="shared" si="59"/>
        <v>8968512</v>
      </c>
      <c r="K3680" s="212" t="s">
        <v>6899</v>
      </c>
    </row>
    <row r="3681" spans="2:11" hidden="1" x14ac:dyDescent="0.25">
      <c r="B3681" s="266">
        <v>1976</v>
      </c>
      <c r="C3681" s="207">
        <v>44589</v>
      </c>
      <c r="D3681" s="206" t="s">
        <v>6900</v>
      </c>
      <c r="E3681" s="206"/>
      <c r="F3681" s="206" t="s">
        <v>5041</v>
      </c>
      <c r="G3681" s="208" t="s">
        <v>6898</v>
      </c>
      <c r="H3681" s="313"/>
      <c r="I3681" s="209">
        <v>465000</v>
      </c>
      <c r="J3681" s="444">
        <f t="shared" si="59"/>
        <v>8503512</v>
      </c>
      <c r="K3681" s="212" t="s">
        <v>3267</v>
      </c>
    </row>
    <row r="3682" spans="2:11" hidden="1" x14ac:dyDescent="0.25">
      <c r="B3682" s="266">
        <v>1977</v>
      </c>
      <c r="C3682" s="207">
        <v>44589</v>
      </c>
      <c r="D3682" s="206" t="s">
        <v>6901</v>
      </c>
      <c r="E3682" s="206"/>
      <c r="F3682" s="206" t="s">
        <v>5042</v>
      </c>
      <c r="G3682" s="208" t="s">
        <v>5679</v>
      </c>
      <c r="H3682" s="313"/>
      <c r="I3682" s="209">
        <v>82500</v>
      </c>
      <c r="J3682" s="444">
        <f t="shared" si="59"/>
        <v>8421012</v>
      </c>
      <c r="K3682" s="212" t="s">
        <v>3267</v>
      </c>
    </row>
    <row r="3683" spans="2:11" hidden="1" x14ac:dyDescent="0.25">
      <c r="B3683" s="266">
        <v>1978</v>
      </c>
      <c r="C3683" s="207">
        <v>44589</v>
      </c>
      <c r="D3683" s="206" t="s">
        <v>6902</v>
      </c>
      <c r="E3683" s="206"/>
      <c r="F3683" s="206" t="s">
        <v>5043</v>
      </c>
      <c r="G3683" s="208" t="s">
        <v>5679</v>
      </c>
      <c r="H3683" s="313"/>
      <c r="I3683" s="209">
        <v>66000</v>
      </c>
      <c r="J3683" s="444">
        <f t="shared" si="59"/>
        <v>8355012</v>
      </c>
      <c r="K3683" s="212" t="s">
        <v>3267</v>
      </c>
    </row>
    <row r="3684" spans="2:11" hidden="1" x14ac:dyDescent="0.25">
      <c r="B3684" s="266">
        <v>1979</v>
      </c>
      <c r="C3684" s="207">
        <v>44589</v>
      </c>
      <c r="D3684" s="206" t="s">
        <v>6903</v>
      </c>
      <c r="E3684" s="206"/>
      <c r="F3684" s="206" t="s">
        <v>5044</v>
      </c>
      <c r="G3684" s="208" t="s">
        <v>5679</v>
      </c>
      <c r="H3684" s="313"/>
      <c r="I3684" s="209">
        <v>27000</v>
      </c>
      <c r="J3684" s="444">
        <f t="shared" ref="J3684:J3749" si="60">J3683+H3684-I3684</f>
        <v>8328012</v>
      </c>
      <c r="K3684" s="212" t="s">
        <v>3267</v>
      </c>
    </row>
    <row r="3685" spans="2:11" hidden="1" x14ac:dyDescent="0.25">
      <c r="B3685" s="266">
        <v>1980</v>
      </c>
      <c r="C3685" s="207">
        <v>44589</v>
      </c>
      <c r="D3685" s="206" t="s">
        <v>5827</v>
      </c>
      <c r="E3685" s="206" t="s">
        <v>5219</v>
      </c>
      <c r="F3685" s="206"/>
      <c r="G3685" s="208" t="s">
        <v>6917</v>
      </c>
      <c r="H3685" s="313"/>
      <c r="I3685" s="475">
        <v>189000</v>
      </c>
      <c r="J3685" s="444">
        <f t="shared" si="60"/>
        <v>8139012</v>
      </c>
      <c r="K3685" s="212" t="s">
        <v>6933</v>
      </c>
    </row>
    <row r="3686" spans="2:11" hidden="1" x14ac:dyDescent="0.25">
      <c r="B3686" s="266">
        <v>1981</v>
      </c>
      <c r="C3686" s="207">
        <v>44590</v>
      </c>
      <c r="D3686" s="206" t="s">
        <v>6918</v>
      </c>
      <c r="E3686" s="206" t="s">
        <v>5220</v>
      </c>
      <c r="F3686" s="206"/>
      <c r="G3686" s="208" t="s">
        <v>5418</v>
      </c>
      <c r="H3686" s="313"/>
      <c r="I3686" s="475">
        <v>840000</v>
      </c>
      <c r="J3686" s="444">
        <f t="shared" si="60"/>
        <v>7299012</v>
      </c>
      <c r="K3686" s="212" t="s">
        <v>6982</v>
      </c>
    </row>
    <row r="3687" spans="2:11" hidden="1" x14ac:dyDescent="0.25">
      <c r="B3687" s="266">
        <v>1982</v>
      </c>
      <c r="C3687" s="207">
        <v>44590</v>
      </c>
      <c r="D3687" s="206" t="s">
        <v>6904</v>
      </c>
      <c r="E3687" s="206"/>
      <c r="F3687" s="206" t="s">
        <v>6919</v>
      </c>
      <c r="G3687" s="208" t="s">
        <v>4218</v>
      </c>
      <c r="H3687" s="313"/>
      <c r="I3687" s="209">
        <v>680250</v>
      </c>
      <c r="J3687" s="444">
        <f t="shared" si="60"/>
        <v>6618762</v>
      </c>
      <c r="K3687" s="212" t="s">
        <v>3267</v>
      </c>
    </row>
    <row r="3688" spans="2:11" hidden="1" x14ac:dyDescent="0.25">
      <c r="B3688" s="266">
        <v>1983</v>
      </c>
      <c r="C3688" s="207">
        <v>44590</v>
      </c>
      <c r="D3688" s="206" t="s">
        <v>6905</v>
      </c>
      <c r="E3688" s="206"/>
      <c r="F3688" s="206" t="s">
        <v>6920</v>
      </c>
      <c r="G3688" s="208" t="s">
        <v>5679</v>
      </c>
      <c r="H3688" s="313"/>
      <c r="I3688" s="209">
        <v>32700</v>
      </c>
      <c r="J3688" s="444">
        <f t="shared" si="60"/>
        <v>6586062</v>
      </c>
      <c r="K3688" s="212" t="s">
        <v>3267</v>
      </c>
    </row>
    <row r="3689" spans="2:11" hidden="1" x14ac:dyDescent="0.25">
      <c r="B3689" s="266">
        <v>1984</v>
      </c>
      <c r="C3689" s="207">
        <v>44590</v>
      </c>
      <c r="D3689" s="206" t="s">
        <v>6906</v>
      </c>
      <c r="E3689" s="206"/>
      <c r="F3689" s="206" t="s">
        <v>6921</v>
      </c>
      <c r="G3689" s="208" t="s">
        <v>5679</v>
      </c>
      <c r="H3689" s="313"/>
      <c r="I3689" s="209">
        <v>88300</v>
      </c>
      <c r="J3689" s="444">
        <f t="shared" si="60"/>
        <v>6497762</v>
      </c>
      <c r="K3689" s="212" t="s">
        <v>3267</v>
      </c>
    </row>
    <row r="3690" spans="2:11" hidden="1" x14ac:dyDescent="0.25">
      <c r="B3690" s="266">
        <v>1985</v>
      </c>
      <c r="C3690" s="207">
        <v>44590</v>
      </c>
      <c r="D3690" s="206" t="s">
        <v>4827</v>
      </c>
      <c r="E3690" s="206"/>
      <c r="F3690" s="206" t="s">
        <v>6922</v>
      </c>
      <c r="G3690" s="208" t="s">
        <v>5679</v>
      </c>
      <c r="H3690" s="313"/>
      <c r="I3690" s="209">
        <v>12000</v>
      </c>
      <c r="J3690" s="444">
        <f t="shared" si="60"/>
        <v>6485762</v>
      </c>
      <c r="K3690" s="212" t="s">
        <v>3267</v>
      </c>
    </row>
    <row r="3691" spans="2:11" hidden="1" x14ac:dyDescent="0.25">
      <c r="B3691" s="266">
        <v>1986</v>
      </c>
      <c r="C3691" s="207">
        <v>44590</v>
      </c>
      <c r="D3691" s="206" t="s">
        <v>6907</v>
      </c>
      <c r="E3691" s="206"/>
      <c r="F3691" s="206" t="s">
        <v>6923</v>
      </c>
      <c r="G3691" s="208" t="s">
        <v>5679</v>
      </c>
      <c r="H3691" s="313"/>
      <c r="I3691" s="209">
        <v>44700</v>
      </c>
      <c r="J3691" s="444">
        <f t="shared" si="60"/>
        <v>6441062</v>
      </c>
      <c r="K3691" s="212" t="s">
        <v>3267</v>
      </c>
    </row>
    <row r="3692" spans="2:11" hidden="1" x14ac:dyDescent="0.25">
      <c r="B3692" s="266">
        <v>1987</v>
      </c>
      <c r="C3692" s="207">
        <v>44590</v>
      </c>
      <c r="D3692" s="206" t="s">
        <v>6908</v>
      </c>
      <c r="E3692" s="206"/>
      <c r="F3692" s="206" t="s">
        <v>6924</v>
      </c>
      <c r="G3692" s="208" t="s">
        <v>5679</v>
      </c>
      <c r="H3692" s="313"/>
      <c r="I3692" s="209">
        <v>8000</v>
      </c>
      <c r="J3692" s="444">
        <f t="shared" si="60"/>
        <v>6433062</v>
      </c>
      <c r="K3692" s="212" t="s">
        <v>3267</v>
      </c>
    </row>
    <row r="3693" spans="2:11" hidden="1" x14ac:dyDescent="0.25">
      <c r="B3693" s="266">
        <v>1988</v>
      </c>
      <c r="C3693" s="207">
        <v>44590</v>
      </c>
      <c r="D3693" s="206" t="s">
        <v>6909</v>
      </c>
      <c r="E3693" s="206"/>
      <c r="F3693" s="206" t="s">
        <v>6925</v>
      </c>
      <c r="G3693" s="208" t="s">
        <v>5679</v>
      </c>
      <c r="H3693" s="313"/>
      <c r="I3693" s="209">
        <v>65600</v>
      </c>
      <c r="J3693" s="444">
        <f t="shared" si="60"/>
        <v>6367462</v>
      </c>
      <c r="K3693" s="212" t="s">
        <v>3267</v>
      </c>
    </row>
    <row r="3694" spans="2:11" hidden="1" x14ac:dyDescent="0.25">
      <c r="B3694" s="266">
        <v>1989</v>
      </c>
      <c r="C3694" s="207">
        <v>44590</v>
      </c>
      <c r="D3694" s="206" t="s">
        <v>6910</v>
      </c>
      <c r="E3694" s="206"/>
      <c r="F3694" s="206" t="s">
        <v>6926</v>
      </c>
      <c r="G3694" s="208" t="s">
        <v>5679</v>
      </c>
      <c r="H3694" s="313"/>
      <c r="I3694" s="209">
        <v>157000</v>
      </c>
      <c r="J3694" s="444">
        <f t="shared" si="60"/>
        <v>6210462</v>
      </c>
      <c r="K3694" s="212" t="s">
        <v>3267</v>
      </c>
    </row>
    <row r="3695" spans="2:11" hidden="1" x14ac:dyDescent="0.25">
      <c r="B3695" s="266">
        <v>1990</v>
      </c>
      <c r="C3695" s="207">
        <v>44590</v>
      </c>
      <c r="D3695" s="206" t="s">
        <v>6911</v>
      </c>
      <c r="E3695" s="206"/>
      <c r="F3695" s="206" t="s">
        <v>6927</v>
      </c>
      <c r="G3695" s="208" t="s">
        <v>5679</v>
      </c>
      <c r="H3695" s="313"/>
      <c r="I3695" s="209">
        <v>7800</v>
      </c>
      <c r="J3695" s="444">
        <f t="shared" si="60"/>
        <v>6202662</v>
      </c>
      <c r="K3695" s="212" t="s">
        <v>3267</v>
      </c>
    </row>
    <row r="3696" spans="2:11" hidden="1" x14ac:dyDescent="0.25">
      <c r="B3696" s="266">
        <v>1991</v>
      </c>
      <c r="C3696" s="207">
        <v>44590</v>
      </c>
      <c r="D3696" s="206" t="s">
        <v>6912</v>
      </c>
      <c r="E3696" s="206"/>
      <c r="F3696" s="206" t="s">
        <v>6928</v>
      </c>
      <c r="G3696" s="208" t="s">
        <v>5679</v>
      </c>
      <c r="H3696" s="313"/>
      <c r="I3696" s="209">
        <v>19000</v>
      </c>
      <c r="J3696" s="444">
        <f t="shared" si="60"/>
        <v>6183662</v>
      </c>
      <c r="K3696" s="212" t="s">
        <v>3267</v>
      </c>
    </row>
    <row r="3697" spans="1:242" hidden="1" x14ac:dyDescent="0.25">
      <c r="B3697" s="266">
        <v>1992</v>
      </c>
      <c r="C3697" s="207">
        <v>44590</v>
      </c>
      <c r="D3697" s="206" t="s">
        <v>6913</v>
      </c>
      <c r="E3697" s="206"/>
      <c r="F3697" s="206" t="s">
        <v>6929</v>
      </c>
      <c r="G3697" s="208" t="s">
        <v>5679</v>
      </c>
      <c r="H3697" s="313"/>
      <c r="I3697" s="209">
        <v>45800</v>
      </c>
      <c r="J3697" s="444">
        <f t="shared" si="60"/>
        <v>6137862</v>
      </c>
      <c r="K3697" s="212" t="s">
        <v>3267</v>
      </c>
    </row>
    <row r="3698" spans="1:242" s="566" customFormat="1" hidden="1" x14ac:dyDescent="0.25">
      <c r="A3698" s="488"/>
      <c r="B3698" s="266">
        <v>1993</v>
      </c>
      <c r="C3698" s="428">
        <v>44592</v>
      </c>
      <c r="D3698" s="429" t="s">
        <v>6930</v>
      </c>
      <c r="E3698" s="429"/>
      <c r="F3698" s="429"/>
      <c r="G3698" s="430"/>
      <c r="H3698" s="577">
        <v>10053138</v>
      </c>
      <c r="I3698" s="581"/>
      <c r="J3698" s="444">
        <f t="shared" si="60"/>
        <v>16191000</v>
      </c>
      <c r="K3698" s="485" t="s">
        <v>3695</v>
      </c>
      <c r="L3698" s="530"/>
      <c r="M3698" s="488"/>
      <c r="N3698" s="530"/>
      <c r="O3698" s="530"/>
      <c r="P3698" s="530"/>
      <c r="Q3698" s="530"/>
      <c r="R3698" s="530"/>
      <c r="S3698" s="530"/>
      <c r="T3698" s="530"/>
      <c r="U3698" s="530"/>
      <c r="V3698" s="530"/>
      <c r="W3698" s="530"/>
      <c r="X3698" s="530"/>
      <c r="Y3698" s="530"/>
      <c r="Z3698" s="530"/>
      <c r="AA3698" s="530"/>
      <c r="AB3698" s="530"/>
      <c r="AC3698" s="530"/>
      <c r="AD3698" s="530"/>
      <c r="AE3698" s="530"/>
      <c r="AF3698" s="530"/>
      <c r="AG3698" s="530"/>
      <c r="AH3698" s="530"/>
      <c r="AI3698" s="530"/>
      <c r="AJ3698" s="488"/>
      <c r="AK3698" s="488"/>
      <c r="AL3698" s="488"/>
      <c r="AM3698" s="488"/>
      <c r="AN3698" s="488"/>
      <c r="AO3698" s="488"/>
      <c r="AP3698" s="488"/>
      <c r="AQ3698" s="488"/>
      <c r="AR3698" s="488"/>
      <c r="AS3698" s="488"/>
      <c r="AT3698" s="488"/>
      <c r="AU3698" s="488"/>
      <c r="AV3698" s="488"/>
      <c r="AW3698" s="488"/>
      <c r="AX3698" s="488"/>
      <c r="AY3698" s="488"/>
      <c r="AZ3698" s="488"/>
      <c r="BA3698" s="488"/>
      <c r="BB3698" s="488"/>
      <c r="BC3698" s="488"/>
      <c r="BD3698" s="488"/>
      <c r="BE3698" s="488"/>
      <c r="BF3698" s="488"/>
      <c r="BG3698" s="488"/>
      <c r="BH3698" s="488"/>
      <c r="BI3698" s="488"/>
      <c r="BJ3698" s="488"/>
      <c r="BK3698" s="488"/>
      <c r="BL3698" s="488"/>
      <c r="BM3698" s="488"/>
      <c r="BN3698" s="488"/>
      <c r="BO3698" s="488"/>
      <c r="BP3698" s="488"/>
      <c r="BQ3698" s="488"/>
      <c r="BR3698" s="488"/>
      <c r="BS3698" s="488"/>
      <c r="BT3698" s="488"/>
      <c r="BU3698" s="488"/>
      <c r="BV3698" s="488"/>
      <c r="BW3698" s="488"/>
      <c r="BX3698" s="488"/>
      <c r="BY3698" s="488"/>
      <c r="BZ3698" s="488"/>
      <c r="CA3698" s="488"/>
      <c r="CB3698" s="488"/>
      <c r="CC3698" s="488"/>
      <c r="CD3698" s="488"/>
      <c r="CE3698" s="488"/>
      <c r="CF3698" s="488"/>
      <c r="CG3698" s="488"/>
      <c r="CH3698" s="488"/>
      <c r="CI3698" s="488"/>
      <c r="CJ3698" s="488"/>
      <c r="CK3698" s="488"/>
      <c r="CL3698" s="488"/>
      <c r="CM3698" s="488"/>
      <c r="CN3698" s="488"/>
      <c r="CO3698" s="488"/>
      <c r="CP3698" s="488"/>
      <c r="CQ3698" s="488"/>
      <c r="CR3698" s="488"/>
      <c r="CS3698" s="488"/>
      <c r="CT3698" s="488"/>
      <c r="CU3698" s="488"/>
      <c r="CV3698" s="488"/>
      <c r="CW3698" s="488"/>
      <c r="CX3698" s="488"/>
      <c r="CY3698" s="488"/>
      <c r="CZ3698" s="488"/>
      <c r="DA3698" s="488"/>
      <c r="DB3698" s="488"/>
      <c r="DC3698" s="488"/>
      <c r="DD3698" s="488"/>
      <c r="DE3698" s="488"/>
      <c r="DF3698" s="488"/>
      <c r="DG3698" s="488"/>
      <c r="DH3698" s="488"/>
      <c r="DI3698" s="488"/>
      <c r="DJ3698" s="488"/>
      <c r="DK3698" s="488"/>
      <c r="DL3698" s="488"/>
      <c r="DM3698" s="488"/>
      <c r="DN3698" s="488"/>
      <c r="DO3698" s="488"/>
      <c r="DP3698" s="488"/>
      <c r="DQ3698" s="488"/>
      <c r="DR3698" s="488"/>
      <c r="DS3698" s="488"/>
      <c r="DT3698" s="488"/>
      <c r="DU3698" s="488"/>
      <c r="DV3698" s="488"/>
      <c r="DW3698" s="488"/>
      <c r="DX3698" s="488"/>
      <c r="DY3698" s="488"/>
      <c r="DZ3698" s="488"/>
      <c r="EA3698" s="488"/>
      <c r="EB3698" s="488"/>
      <c r="EC3698" s="488"/>
      <c r="ED3698" s="488"/>
      <c r="EE3698" s="488"/>
      <c r="EF3698" s="488"/>
      <c r="EG3698" s="488"/>
      <c r="EH3698" s="488"/>
      <c r="EI3698" s="488"/>
      <c r="EJ3698" s="488"/>
      <c r="EK3698" s="488"/>
      <c r="EL3698" s="488"/>
      <c r="EM3698" s="488"/>
      <c r="EN3698" s="488"/>
      <c r="EO3698" s="488"/>
      <c r="EP3698" s="488"/>
      <c r="EQ3698" s="488"/>
      <c r="ER3698" s="488"/>
      <c r="ES3698" s="488"/>
      <c r="ET3698" s="488"/>
      <c r="EU3698" s="488"/>
      <c r="EV3698" s="488"/>
      <c r="EW3698" s="488"/>
      <c r="EX3698" s="488"/>
      <c r="EY3698" s="488"/>
      <c r="EZ3698" s="488"/>
      <c r="FA3698" s="488"/>
      <c r="FB3698" s="488"/>
      <c r="FC3698" s="488"/>
      <c r="FD3698" s="488"/>
      <c r="FE3698" s="488"/>
      <c r="FF3698" s="488"/>
      <c r="FG3698" s="488"/>
      <c r="FH3698" s="488"/>
      <c r="FI3698" s="488"/>
      <c r="FJ3698" s="488"/>
      <c r="FK3698" s="488"/>
      <c r="FL3698" s="488"/>
      <c r="FM3698" s="488"/>
      <c r="FN3698" s="488"/>
      <c r="FO3698" s="488"/>
      <c r="FP3698" s="488"/>
      <c r="FQ3698" s="488"/>
      <c r="FR3698" s="488"/>
      <c r="FS3698" s="488"/>
      <c r="FT3698" s="488"/>
      <c r="FU3698" s="488"/>
      <c r="FV3698" s="488"/>
      <c r="FW3698" s="488"/>
      <c r="FX3698" s="488"/>
      <c r="FY3698" s="488"/>
      <c r="FZ3698" s="488"/>
      <c r="GA3698" s="488"/>
      <c r="GB3698" s="488"/>
      <c r="GC3698" s="488"/>
      <c r="GD3698" s="488"/>
      <c r="GE3698" s="488"/>
      <c r="GF3698" s="488"/>
      <c r="GG3698" s="488"/>
      <c r="GH3698" s="488"/>
      <c r="GI3698" s="488"/>
      <c r="GJ3698" s="488"/>
      <c r="GK3698" s="488"/>
      <c r="GL3698" s="488"/>
      <c r="GM3698" s="488"/>
      <c r="GN3698" s="488"/>
      <c r="GO3698" s="488"/>
      <c r="GP3698" s="488"/>
      <c r="GQ3698" s="488"/>
      <c r="GR3698" s="488"/>
      <c r="GS3698" s="488"/>
      <c r="GT3698" s="488"/>
      <c r="GU3698" s="488"/>
      <c r="GV3698" s="488"/>
      <c r="GW3698" s="488"/>
      <c r="GX3698" s="488"/>
      <c r="GY3698" s="488"/>
      <c r="GZ3698" s="488"/>
      <c r="HA3698" s="488"/>
      <c r="HB3698" s="488"/>
      <c r="HC3698" s="488"/>
      <c r="HD3698" s="488"/>
      <c r="HE3698" s="488"/>
      <c r="HF3698" s="488"/>
      <c r="HG3698" s="488"/>
      <c r="HH3698" s="488"/>
      <c r="HI3698" s="488"/>
      <c r="HJ3698" s="488"/>
      <c r="HK3698" s="488"/>
      <c r="HL3698" s="488"/>
      <c r="HM3698" s="488"/>
      <c r="HN3698" s="488"/>
      <c r="HO3698" s="488"/>
      <c r="HP3698" s="488"/>
      <c r="HQ3698" s="488"/>
      <c r="HR3698" s="488"/>
      <c r="HS3698" s="488"/>
      <c r="HT3698" s="488"/>
      <c r="HU3698" s="488"/>
      <c r="HV3698" s="488"/>
      <c r="HW3698" s="488"/>
      <c r="HX3698" s="488"/>
      <c r="HY3698" s="488"/>
      <c r="HZ3698" s="488"/>
      <c r="IA3698" s="488"/>
      <c r="IB3698" s="488"/>
      <c r="IC3698" s="488"/>
      <c r="ID3698" s="488"/>
      <c r="IE3698" s="488"/>
      <c r="IF3698" s="488"/>
      <c r="IG3698" s="488"/>
      <c r="IH3698" s="488"/>
    </row>
    <row r="3699" spans="1:242" hidden="1" x14ac:dyDescent="0.25">
      <c r="B3699" s="266">
        <v>1994</v>
      </c>
      <c r="C3699" s="207">
        <v>44592</v>
      </c>
      <c r="D3699" s="206" t="s">
        <v>6931</v>
      </c>
      <c r="E3699" s="206"/>
      <c r="F3699" s="206" t="s">
        <v>6955</v>
      </c>
      <c r="G3699" s="208" t="s">
        <v>532</v>
      </c>
      <c r="H3699" s="313"/>
      <c r="I3699" s="209">
        <v>725689</v>
      </c>
      <c r="J3699" s="444">
        <f t="shared" si="60"/>
        <v>15465311</v>
      </c>
      <c r="K3699" s="212" t="s">
        <v>3267</v>
      </c>
    </row>
    <row r="3700" spans="1:242" hidden="1" x14ac:dyDescent="0.25">
      <c r="B3700" s="266">
        <v>1995</v>
      </c>
      <c r="C3700" s="207">
        <v>44592</v>
      </c>
      <c r="D3700" s="206" t="s">
        <v>6932</v>
      </c>
      <c r="E3700" s="206"/>
      <c r="F3700" s="206" t="s">
        <v>6956</v>
      </c>
      <c r="G3700" s="208" t="s">
        <v>532</v>
      </c>
      <c r="H3700" s="313"/>
      <c r="I3700" s="209">
        <v>1265170</v>
      </c>
      <c r="J3700" s="444">
        <f t="shared" si="60"/>
        <v>14200141</v>
      </c>
      <c r="K3700" s="212" t="s">
        <v>3267</v>
      </c>
    </row>
    <row r="3701" spans="1:242" hidden="1" x14ac:dyDescent="0.25">
      <c r="B3701" s="266">
        <v>1996</v>
      </c>
      <c r="C3701" s="207">
        <v>44592</v>
      </c>
      <c r="D3701" s="206" t="s">
        <v>6935</v>
      </c>
      <c r="E3701" s="206"/>
      <c r="F3701" s="206"/>
      <c r="G3701" s="208" t="s">
        <v>6917</v>
      </c>
      <c r="H3701" s="313">
        <v>189000</v>
      </c>
      <c r="I3701" s="209"/>
      <c r="J3701" s="444">
        <f t="shared" si="60"/>
        <v>14389141</v>
      </c>
      <c r="K3701" s="441" t="s">
        <v>6934</v>
      </c>
    </row>
    <row r="3702" spans="1:242" hidden="1" x14ac:dyDescent="0.25">
      <c r="B3702" s="266">
        <v>1997</v>
      </c>
      <c r="C3702" s="207">
        <v>44592</v>
      </c>
      <c r="D3702" s="206" t="s">
        <v>4248</v>
      </c>
      <c r="E3702" s="206"/>
      <c r="F3702" s="206" t="s">
        <v>6957</v>
      </c>
      <c r="G3702" s="208" t="s">
        <v>6917</v>
      </c>
      <c r="H3702" s="313"/>
      <c r="I3702" s="209">
        <v>190000</v>
      </c>
      <c r="J3702" s="444">
        <f t="shared" si="60"/>
        <v>14199141</v>
      </c>
      <c r="K3702" s="212" t="s">
        <v>3267</v>
      </c>
    </row>
    <row r="3703" spans="1:242" hidden="1" x14ac:dyDescent="0.25">
      <c r="B3703" s="266">
        <v>1998</v>
      </c>
      <c r="C3703" s="207">
        <v>44592</v>
      </c>
      <c r="D3703" s="206" t="s">
        <v>6936</v>
      </c>
      <c r="E3703" s="206"/>
      <c r="F3703" s="206" t="s">
        <v>6958</v>
      </c>
      <c r="G3703" s="208" t="s">
        <v>6937</v>
      </c>
      <c r="H3703" s="313"/>
      <c r="I3703" s="209">
        <v>2100000</v>
      </c>
      <c r="J3703" s="444">
        <f t="shared" si="60"/>
        <v>12099141</v>
      </c>
      <c r="K3703" s="212" t="s">
        <v>3267</v>
      </c>
    </row>
    <row r="3704" spans="1:242" hidden="1" x14ac:dyDescent="0.25">
      <c r="B3704" s="266">
        <v>1999</v>
      </c>
      <c r="C3704" s="207">
        <v>44596</v>
      </c>
      <c r="D3704" s="206" t="s">
        <v>6943</v>
      </c>
      <c r="E3704" s="206"/>
      <c r="F3704" s="206" t="s">
        <v>6959</v>
      </c>
      <c r="G3704" s="208" t="s">
        <v>420</v>
      </c>
      <c r="H3704" s="313"/>
      <c r="I3704" s="209">
        <v>2127000</v>
      </c>
      <c r="J3704" s="444">
        <f t="shared" si="60"/>
        <v>9972141</v>
      </c>
      <c r="K3704" s="212" t="s">
        <v>3267</v>
      </c>
    </row>
    <row r="3705" spans="1:242" hidden="1" x14ac:dyDescent="0.25">
      <c r="B3705" s="266">
        <v>2000</v>
      </c>
      <c r="C3705" s="207">
        <v>44596</v>
      </c>
      <c r="D3705" s="206" t="s">
        <v>6938</v>
      </c>
      <c r="E3705" s="206"/>
      <c r="F3705" s="206" t="s">
        <v>6960</v>
      </c>
      <c r="G3705" s="208" t="s">
        <v>4805</v>
      </c>
      <c r="H3705" s="313"/>
      <c r="I3705" s="209">
        <v>1255000</v>
      </c>
      <c r="J3705" s="444">
        <f t="shared" si="60"/>
        <v>8717141</v>
      </c>
      <c r="K3705" s="212" t="s">
        <v>3267</v>
      </c>
    </row>
    <row r="3706" spans="1:242" hidden="1" x14ac:dyDescent="0.25">
      <c r="B3706" s="266">
        <v>2001</v>
      </c>
      <c r="C3706" s="207">
        <v>44596</v>
      </c>
      <c r="D3706" s="206" t="s">
        <v>6942</v>
      </c>
      <c r="E3706" s="206"/>
      <c r="F3706" s="206" t="s">
        <v>6961</v>
      </c>
      <c r="G3706" s="208" t="s">
        <v>5878</v>
      </c>
      <c r="H3706" s="313"/>
      <c r="I3706" s="209">
        <v>3882500</v>
      </c>
      <c r="J3706" s="444">
        <f t="shared" si="60"/>
        <v>4834641</v>
      </c>
      <c r="K3706" s="212" t="s">
        <v>3267</v>
      </c>
    </row>
    <row r="3707" spans="1:242" hidden="1" x14ac:dyDescent="0.25">
      <c r="B3707" s="266">
        <v>2002</v>
      </c>
      <c r="C3707" s="207">
        <v>44596</v>
      </c>
      <c r="D3707" s="206" t="s">
        <v>6941</v>
      </c>
      <c r="E3707" s="206"/>
      <c r="F3707" s="206"/>
      <c r="G3707" s="208" t="s">
        <v>5878</v>
      </c>
      <c r="H3707" s="313">
        <v>2300000</v>
      </c>
      <c r="I3707" s="209"/>
      <c r="J3707" s="444">
        <f t="shared" si="60"/>
        <v>7134641</v>
      </c>
      <c r="K3707" s="441" t="s">
        <v>6940</v>
      </c>
    </row>
    <row r="3708" spans="1:242" hidden="1" x14ac:dyDescent="0.25">
      <c r="B3708" s="266">
        <v>2003</v>
      </c>
      <c r="C3708" s="207">
        <v>44597</v>
      </c>
      <c r="D3708" s="206" t="s">
        <v>6945</v>
      </c>
      <c r="E3708" s="206"/>
      <c r="F3708" s="206"/>
      <c r="G3708" s="208" t="s">
        <v>2320</v>
      </c>
      <c r="H3708" s="313">
        <v>1500000</v>
      </c>
      <c r="I3708" s="209"/>
      <c r="J3708" s="444">
        <f t="shared" si="60"/>
        <v>8634641</v>
      </c>
      <c r="K3708" s="441" t="s">
        <v>6946</v>
      </c>
    </row>
    <row r="3709" spans="1:242" hidden="1" x14ac:dyDescent="0.25">
      <c r="B3709" s="266">
        <v>2004</v>
      </c>
      <c r="C3709" s="207">
        <v>44597</v>
      </c>
      <c r="D3709" s="206" t="s">
        <v>6949</v>
      </c>
      <c r="E3709" s="206"/>
      <c r="F3709" s="206" t="s">
        <v>6962</v>
      </c>
      <c r="G3709" s="208" t="s">
        <v>2320</v>
      </c>
      <c r="H3709" s="313"/>
      <c r="I3709" s="209">
        <v>830000</v>
      </c>
      <c r="J3709" s="444">
        <f t="shared" si="60"/>
        <v>7804641</v>
      </c>
      <c r="K3709" s="212" t="s">
        <v>3267</v>
      </c>
    </row>
    <row r="3710" spans="1:242" hidden="1" x14ac:dyDescent="0.25">
      <c r="B3710" s="266">
        <v>2005</v>
      </c>
      <c r="C3710" s="207">
        <v>44597</v>
      </c>
      <c r="D3710" s="206" t="s">
        <v>6947</v>
      </c>
      <c r="E3710" s="206"/>
      <c r="F3710" s="206" t="s">
        <v>6963</v>
      </c>
      <c r="G3710" s="208" t="s">
        <v>2320</v>
      </c>
      <c r="H3710" s="313"/>
      <c r="I3710" s="209">
        <v>1566500</v>
      </c>
      <c r="J3710" s="444">
        <f t="shared" si="60"/>
        <v>6238141</v>
      </c>
      <c r="K3710" s="212" t="s">
        <v>3267</v>
      </c>
    </row>
    <row r="3711" spans="1:242" hidden="1" x14ac:dyDescent="0.25">
      <c r="B3711" s="266">
        <v>2006</v>
      </c>
      <c r="C3711" s="207">
        <v>44597</v>
      </c>
      <c r="D3711" s="206" t="s">
        <v>6948</v>
      </c>
      <c r="E3711" s="206"/>
      <c r="F3711" s="206" t="s">
        <v>6964</v>
      </c>
      <c r="G3711" s="208" t="s">
        <v>2320</v>
      </c>
      <c r="H3711" s="313"/>
      <c r="I3711" s="209">
        <v>1700000</v>
      </c>
      <c r="J3711" s="444">
        <f t="shared" si="60"/>
        <v>4538141</v>
      </c>
      <c r="K3711" s="212" t="s">
        <v>3267</v>
      </c>
      <c r="L3711" s="343">
        <f>I3709+I3710+I3711-H3708</f>
        <v>2596500</v>
      </c>
      <c r="M3711" s="433" t="s">
        <v>2320</v>
      </c>
    </row>
    <row r="3712" spans="1:242" hidden="1" x14ac:dyDescent="0.25">
      <c r="B3712" s="266">
        <v>2007</v>
      </c>
      <c r="C3712" s="207">
        <v>44597</v>
      </c>
      <c r="D3712" s="206" t="s">
        <v>6952</v>
      </c>
      <c r="E3712" s="206"/>
      <c r="F3712" s="206"/>
      <c r="G3712" s="208" t="s">
        <v>5936</v>
      </c>
      <c r="H3712" s="313">
        <v>2240000</v>
      </c>
      <c r="I3712" s="209"/>
      <c r="J3712" s="444">
        <f t="shared" si="60"/>
        <v>6778141</v>
      </c>
      <c r="K3712" s="441" t="s">
        <v>6951</v>
      </c>
      <c r="L3712" s="343">
        <f>I3713+I3714-H3712</f>
        <v>345830</v>
      </c>
      <c r="M3712" s="433" t="s">
        <v>343</v>
      </c>
    </row>
    <row r="3713" spans="1:242" hidden="1" x14ac:dyDescent="0.25">
      <c r="B3713" s="266">
        <v>2008</v>
      </c>
      <c r="C3713" s="207">
        <v>44597</v>
      </c>
      <c r="D3713" s="206" t="s">
        <v>6953</v>
      </c>
      <c r="E3713" s="206"/>
      <c r="F3713" s="206" t="s">
        <v>6965</v>
      </c>
      <c r="G3713" s="208" t="s">
        <v>5936</v>
      </c>
      <c r="H3713" s="313"/>
      <c r="I3713" s="209">
        <v>1792900</v>
      </c>
      <c r="J3713" s="444">
        <f t="shared" si="60"/>
        <v>4985241</v>
      </c>
      <c r="K3713" s="212" t="s">
        <v>3267</v>
      </c>
    </row>
    <row r="3714" spans="1:242" hidden="1" x14ac:dyDescent="0.25">
      <c r="B3714" s="266">
        <v>2009</v>
      </c>
      <c r="C3714" s="207">
        <v>44597</v>
      </c>
      <c r="D3714" s="206" t="s">
        <v>6954</v>
      </c>
      <c r="E3714" s="206"/>
      <c r="F3714" s="206" t="s">
        <v>6966</v>
      </c>
      <c r="G3714" s="208" t="s">
        <v>5936</v>
      </c>
      <c r="H3714" s="313"/>
      <c r="I3714" s="209">
        <v>792930</v>
      </c>
      <c r="J3714" s="444">
        <f t="shared" si="60"/>
        <v>4192311</v>
      </c>
      <c r="K3714" s="212" t="s">
        <v>3267</v>
      </c>
      <c r="L3714" s="343">
        <f>2300000-L3711-L3712</f>
        <v>-642330</v>
      </c>
    </row>
    <row r="3715" spans="1:242" s="566" customFormat="1" hidden="1" x14ac:dyDescent="0.25">
      <c r="A3715" s="488"/>
      <c r="B3715" s="266">
        <v>2010</v>
      </c>
      <c r="C3715" s="428">
        <v>44599</v>
      </c>
      <c r="D3715" s="429" t="s">
        <v>6967</v>
      </c>
      <c r="E3715" s="429"/>
      <c r="F3715" s="429"/>
      <c r="G3715" s="430"/>
      <c r="H3715" s="577">
        <v>18227689</v>
      </c>
      <c r="I3715" s="581"/>
      <c r="J3715" s="444">
        <f t="shared" si="60"/>
        <v>22420000</v>
      </c>
      <c r="K3715" s="485" t="s">
        <v>3695</v>
      </c>
      <c r="L3715" s="530"/>
      <c r="M3715" s="488"/>
      <c r="N3715" s="530"/>
      <c r="O3715" s="530"/>
      <c r="P3715" s="530"/>
      <c r="Q3715" s="530"/>
      <c r="R3715" s="530"/>
      <c r="S3715" s="530"/>
      <c r="T3715" s="530"/>
      <c r="U3715" s="530"/>
      <c r="V3715" s="530"/>
      <c r="W3715" s="530"/>
      <c r="X3715" s="530"/>
      <c r="Y3715" s="530"/>
      <c r="Z3715" s="530"/>
      <c r="AA3715" s="530"/>
      <c r="AB3715" s="530"/>
      <c r="AC3715" s="530"/>
      <c r="AD3715" s="530"/>
      <c r="AE3715" s="530"/>
      <c r="AF3715" s="530"/>
      <c r="AG3715" s="530"/>
      <c r="AH3715" s="530"/>
      <c r="AI3715" s="530"/>
      <c r="AJ3715" s="488"/>
      <c r="AK3715" s="488"/>
      <c r="AL3715" s="488"/>
      <c r="AM3715" s="488"/>
      <c r="AN3715" s="488"/>
      <c r="AO3715" s="488"/>
      <c r="AP3715" s="488"/>
      <c r="AQ3715" s="488"/>
      <c r="AR3715" s="488"/>
      <c r="AS3715" s="488"/>
      <c r="AT3715" s="488"/>
      <c r="AU3715" s="488"/>
      <c r="AV3715" s="488"/>
      <c r="AW3715" s="488"/>
      <c r="AX3715" s="488"/>
      <c r="AY3715" s="488"/>
      <c r="AZ3715" s="488"/>
      <c r="BA3715" s="488"/>
      <c r="BB3715" s="488"/>
      <c r="BC3715" s="488"/>
      <c r="BD3715" s="488"/>
      <c r="BE3715" s="488"/>
      <c r="BF3715" s="488"/>
      <c r="BG3715" s="488"/>
      <c r="BH3715" s="488"/>
      <c r="BI3715" s="488"/>
      <c r="BJ3715" s="488"/>
      <c r="BK3715" s="488"/>
      <c r="BL3715" s="488"/>
      <c r="BM3715" s="488"/>
      <c r="BN3715" s="488"/>
      <c r="BO3715" s="488"/>
      <c r="BP3715" s="488"/>
      <c r="BQ3715" s="488"/>
      <c r="BR3715" s="488"/>
      <c r="BS3715" s="488"/>
      <c r="BT3715" s="488"/>
      <c r="BU3715" s="488"/>
      <c r="BV3715" s="488"/>
      <c r="BW3715" s="488"/>
      <c r="BX3715" s="488"/>
      <c r="BY3715" s="488"/>
      <c r="BZ3715" s="488"/>
      <c r="CA3715" s="488"/>
      <c r="CB3715" s="488"/>
      <c r="CC3715" s="488"/>
      <c r="CD3715" s="488"/>
      <c r="CE3715" s="488"/>
      <c r="CF3715" s="488"/>
      <c r="CG3715" s="488"/>
      <c r="CH3715" s="488"/>
      <c r="CI3715" s="488"/>
      <c r="CJ3715" s="488"/>
      <c r="CK3715" s="488"/>
      <c r="CL3715" s="488"/>
      <c r="CM3715" s="488"/>
      <c r="CN3715" s="488"/>
      <c r="CO3715" s="488"/>
      <c r="CP3715" s="488"/>
      <c r="CQ3715" s="488"/>
      <c r="CR3715" s="488"/>
      <c r="CS3715" s="488"/>
      <c r="CT3715" s="488"/>
      <c r="CU3715" s="488"/>
      <c r="CV3715" s="488"/>
      <c r="CW3715" s="488"/>
      <c r="CX3715" s="488"/>
      <c r="CY3715" s="488"/>
      <c r="CZ3715" s="488"/>
      <c r="DA3715" s="488"/>
      <c r="DB3715" s="488"/>
      <c r="DC3715" s="488"/>
      <c r="DD3715" s="488"/>
      <c r="DE3715" s="488"/>
      <c r="DF3715" s="488"/>
      <c r="DG3715" s="488"/>
      <c r="DH3715" s="488"/>
      <c r="DI3715" s="488"/>
      <c r="DJ3715" s="488"/>
      <c r="DK3715" s="488"/>
      <c r="DL3715" s="488"/>
      <c r="DM3715" s="488"/>
      <c r="DN3715" s="488"/>
      <c r="DO3715" s="488"/>
      <c r="DP3715" s="488"/>
      <c r="DQ3715" s="488"/>
      <c r="DR3715" s="488"/>
      <c r="DS3715" s="488"/>
      <c r="DT3715" s="488"/>
      <c r="DU3715" s="488"/>
      <c r="DV3715" s="488"/>
      <c r="DW3715" s="488"/>
      <c r="DX3715" s="488"/>
      <c r="DY3715" s="488"/>
      <c r="DZ3715" s="488"/>
      <c r="EA3715" s="488"/>
      <c r="EB3715" s="488"/>
      <c r="EC3715" s="488"/>
      <c r="ED3715" s="488"/>
      <c r="EE3715" s="488"/>
      <c r="EF3715" s="488"/>
      <c r="EG3715" s="488"/>
      <c r="EH3715" s="488"/>
      <c r="EI3715" s="488"/>
      <c r="EJ3715" s="488"/>
      <c r="EK3715" s="488"/>
      <c r="EL3715" s="488"/>
      <c r="EM3715" s="488"/>
      <c r="EN3715" s="488"/>
      <c r="EO3715" s="488"/>
      <c r="EP3715" s="488"/>
      <c r="EQ3715" s="488"/>
      <c r="ER3715" s="488"/>
      <c r="ES3715" s="488"/>
      <c r="ET3715" s="488"/>
      <c r="EU3715" s="488"/>
      <c r="EV3715" s="488"/>
      <c r="EW3715" s="488"/>
      <c r="EX3715" s="488"/>
      <c r="EY3715" s="488"/>
      <c r="EZ3715" s="488"/>
      <c r="FA3715" s="488"/>
      <c r="FB3715" s="488"/>
      <c r="FC3715" s="488"/>
      <c r="FD3715" s="488"/>
      <c r="FE3715" s="488"/>
      <c r="FF3715" s="488"/>
      <c r="FG3715" s="488"/>
      <c r="FH3715" s="488"/>
      <c r="FI3715" s="488"/>
      <c r="FJ3715" s="488"/>
      <c r="FK3715" s="488"/>
      <c r="FL3715" s="488"/>
      <c r="FM3715" s="488"/>
      <c r="FN3715" s="488"/>
      <c r="FO3715" s="488"/>
      <c r="FP3715" s="488"/>
      <c r="FQ3715" s="488"/>
      <c r="FR3715" s="488"/>
      <c r="FS3715" s="488"/>
      <c r="FT3715" s="488"/>
      <c r="FU3715" s="488"/>
      <c r="FV3715" s="488"/>
      <c r="FW3715" s="488"/>
      <c r="FX3715" s="488"/>
      <c r="FY3715" s="488"/>
      <c r="FZ3715" s="488"/>
      <c r="GA3715" s="488"/>
      <c r="GB3715" s="488"/>
      <c r="GC3715" s="488"/>
      <c r="GD3715" s="488"/>
      <c r="GE3715" s="488"/>
      <c r="GF3715" s="488"/>
      <c r="GG3715" s="488"/>
      <c r="GH3715" s="488"/>
      <c r="GI3715" s="488"/>
      <c r="GJ3715" s="488"/>
      <c r="GK3715" s="488"/>
      <c r="GL3715" s="488"/>
      <c r="GM3715" s="488"/>
      <c r="GN3715" s="488"/>
      <c r="GO3715" s="488"/>
      <c r="GP3715" s="488"/>
      <c r="GQ3715" s="488"/>
      <c r="GR3715" s="488"/>
      <c r="GS3715" s="488"/>
      <c r="GT3715" s="488"/>
      <c r="GU3715" s="488"/>
      <c r="GV3715" s="488"/>
      <c r="GW3715" s="488"/>
      <c r="GX3715" s="488"/>
      <c r="GY3715" s="488"/>
      <c r="GZ3715" s="488"/>
      <c r="HA3715" s="488"/>
      <c r="HB3715" s="488"/>
      <c r="HC3715" s="488"/>
      <c r="HD3715" s="488"/>
      <c r="HE3715" s="488"/>
      <c r="HF3715" s="488"/>
      <c r="HG3715" s="488"/>
      <c r="HH3715" s="488"/>
      <c r="HI3715" s="488"/>
      <c r="HJ3715" s="488"/>
      <c r="HK3715" s="488"/>
      <c r="HL3715" s="488"/>
      <c r="HM3715" s="488"/>
      <c r="HN3715" s="488"/>
      <c r="HO3715" s="488"/>
      <c r="HP3715" s="488"/>
      <c r="HQ3715" s="488"/>
      <c r="HR3715" s="488"/>
      <c r="HS3715" s="488"/>
      <c r="HT3715" s="488"/>
      <c r="HU3715" s="488"/>
      <c r="HV3715" s="488"/>
      <c r="HW3715" s="488"/>
      <c r="HX3715" s="488"/>
      <c r="HY3715" s="488"/>
      <c r="HZ3715" s="488"/>
      <c r="IA3715" s="488"/>
      <c r="IB3715" s="488"/>
      <c r="IC3715" s="488"/>
      <c r="ID3715" s="488"/>
      <c r="IE3715" s="488"/>
      <c r="IF3715" s="488"/>
      <c r="IG3715" s="488"/>
      <c r="IH3715" s="488"/>
    </row>
    <row r="3716" spans="1:242" hidden="1" x14ac:dyDescent="0.25">
      <c r="B3716" s="266">
        <v>2011</v>
      </c>
      <c r="C3716" s="207">
        <v>44599</v>
      </c>
      <c r="D3716" s="206" t="s">
        <v>6968</v>
      </c>
      <c r="E3716" s="206"/>
      <c r="F3716" s="206" t="s">
        <v>7004</v>
      </c>
      <c r="G3716" s="208" t="s">
        <v>5679</v>
      </c>
      <c r="H3716" s="313"/>
      <c r="I3716" s="209">
        <v>184700</v>
      </c>
      <c r="J3716" s="444">
        <f t="shared" si="60"/>
        <v>22235300</v>
      </c>
      <c r="K3716" s="212" t="s">
        <v>3267</v>
      </c>
    </row>
    <row r="3717" spans="1:242" hidden="1" x14ac:dyDescent="0.25">
      <c r="B3717" s="266">
        <v>2012</v>
      </c>
      <c r="C3717" s="207">
        <v>44599</v>
      </c>
      <c r="D3717" s="206" t="s">
        <v>6969</v>
      </c>
      <c r="E3717" s="206"/>
      <c r="F3717" s="206" t="s">
        <v>7005</v>
      </c>
      <c r="G3717" s="208" t="s">
        <v>5679</v>
      </c>
      <c r="H3717" s="313"/>
      <c r="I3717" s="209">
        <v>57800</v>
      </c>
      <c r="J3717" s="444">
        <f t="shared" si="60"/>
        <v>22177500</v>
      </c>
      <c r="K3717" s="212" t="s">
        <v>3267</v>
      </c>
    </row>
    <row r="3718" spans="1:242" hidden="1" x14ac:dyDescent="0.25">
      <c r="B3718" s="266">
        <v>2013</v>
      </c>
      <c r="C3718" s="207">
        <v>44599</v>
      </c>
      <c r="D3718" s="206" t="s">
        <v>6970</v>
      </c>
      <c r="E3718" s="206"/>
      <c r="F3718" s="206" t="s">
        <v>7006</v>
      </c>
      <c r="G3718" s="208" t="s">
        <v>5679</v>
      </c>
      <c r="H3718" s="313"/>
      <c r="I3718" s="209">
        <v>130700</v>
      </c>
      <c r="J3718" s="444">
        <f t="shared" si="60"/>
        <v>22046800</v>
      </c>
      <c r="K3718" s="212" t="s">
        <v>3267</v>
      </c>
    </row>
    <row r="3719" spans="1:242" hidden="1" x14ac:dyDescent="0.25">
      <c r="B3719" s="266">
        <v>2014</v>
      </c>
      <c r="C3719" s="207">
        <v>44599</v>
      </c>
      <c r="D3719" s="206" t="s">
        <v>6971</v>
      </c>
      <c r="E3719" s="206"/>
      <c r="F3719" s="206" t="s">
        <v>7007</v>
      </c>
      <c r="G3719" s="208" t="s">
        <v>5679</v>
      </c>
      <c r="H3719" s="313"/>
      <c r="I3719" s="209">
        <v>131500</v>
      </c>
      <c r="J3719" s="444">
        <f t="shared" si="60"/>
        <v>21915300</v>
      </c>
      <c r="K3719" s="212" t="s">
        <v>3267</v>
      </c>
    </row>
    <row r="3720" spans="1:242" hidden="1" x14ac:dyDescent="0.25">
      <c r="B3720" s="266">
        <v>2015</v>
      </c>
      <c r="C3720" s="207">
        <v>44599</v>
      </c>
      <c r="D3720" s="206" t="s">
        <v>6972</v>
      </c>
      <c r="E3720" s="206"/>
      <c r="F3720" s="206" t="s">
        <v>7008</v>
      </c>
      <c r="G3720" s="208" t="s">
        <v>5679</v>
      </c>
      <c r="H3720" s="313"/>
      <c r="I3720" s="209">
        <v>80000</v>
      </c>
      <c r="J3720" s="444">
        <f t="shared" si="60"/>
        <v>21835300</v>
      </c>
      <c r="K3720" s="212" t="s">
        <v>3267</v>
      </c>
    </row>
    <row r="3721" spans="1:242" hidden="1" x14ac:dyDescent="0.25">
      <c r="B3721" s="266">
        <v>2016</v>
      </c>
      <c r="C3721" s="207">
        <v>44599</v>
      </c>
      <c r="D3721" s="206" t="s">
        <v>7000</v>
      </c>
      <c r="E3721" s="206" t="s">
        <v>5221</v>
      </c>
      <c r="F3721" s="206"/>
      <c r="G3721" s="208" t="s">
        <v>6884</v>
      </c>
      <c r="H3721" s="313"/>
      <c r="I3721" s="475">
        <v>1155000</v>
      </c>
      <c r="J3721" s="444">
        <f t="shared" si="60"/>
        <v>20680300</v>
      </c>
      <c r="K3721" s="419" t="s">
        <v>7060</v>
      </c>
    </row>
    <row r="3722" spans="1:242" hidden="1" x14ac:dyDescent="0.25">
      <c r="B3722" s="266">
        <v>2017</v>
      </c>
      <c r="C3722" s="207">
        <v>44601</v>
      </c>
      <c r="D3722" s="206" t="s">
        <v>6973</v>
      </c>
      <c r="E3722" s="206"/>
      <c r="F3722" s="206" t="s">
        <v>7009</v>
      </c>
      <c r="G3722" s="208" t="s">
        <v>6974</v>
      </c>
      <c r="H3722" s="313"/>
      <c r="I3722" s="209">
        <v>6000</v>
      </c>
      <c r="J3722" s="444">
        <f t="shared" si="60"/>
        <v>20674300</v>
      </c>
      <c r="K3722" s="212" t="s">
        <v>3267</v>
      </c>
    </row>
    <row r="3723" spans="1:242" hidden="1" x14ac:dyDescent="0.25">
      <c r="B3723" s="266">
        <v>2018</v>
      </c>
      <c r="C3723" s="207">
        <v>44601</v>
      </c>
      <c r="D3723" s="206" t="s">
        <v>6975</v>
      </c>
      <c r="E3723" s="206"/>
      <c r="F3723" s="206" t="s">
        <v>7010</v>
      </c>
      <c r="G3723" s="208" t="s">
        <v>4805</v>
      </c>
      <c r="H3723" s="313"/>
      <c r="I3723" s="209">
        <v>1950000</v>
      </c>
      <c r="J3723" s="444">
        <f t="shared" si="60"/>
        <v>18724300</v>
      </c>
      <c r="K3723" s="212" t="s">
        <v>3267</v>
      </c>
    </row>
    <row r="3724" spans="1:242" hidden="1" x14ac:dyDescent="0.25">
      <c r="B3724" s="266">
        <v>2019</v>
      </c>
      <c r="C3724" s="207">
        <v>44601</v>
      </c>
      <c r="D3724" s="206" t="s">
        <v>6976</v>
      </c>
      <c r="E3724" s="206"/>
      <c r="F3724" s="206" t="s">
        <v>7011</v>
      </c>
      <c r="G3724" s="208" t="s">
        <v>532</v>
      </c>
      <c r="H3724" s="313"/>
      <c r="I3724" s="209">
        <v>970280</v>
      </c>
      <c r="J3724" s="444">
        <f t="shared" si="60"/>
        <v>17754020</v>
      </c>
      <c r="K3724" s="212" t="s">
        <v>3267</v>
      </c>
    </row>
    <row r="3725" spans="1:242" hidden="1" x14ac:dyDescent="0.25">
      <c r="B3725" s="266">
        <v>2020</v>
      </c>
      <c r="C3725" s="207">
        <v>44601</v>
      </c>
      <c r="D3725" s="206" t="s">
        <v>6977</v>
      </c>
      <c r="E3725" s="206"/>
      <c r="F3725" s="206" t="s">
        <v>7012</v>
      </c>
      <c r="G3725" s="208" t="s">
        <v>764</v>
      </c>
      <c r="H3725" s="313"/>
      <c r="I3725" s="209">
        <v>1465000</v>
      </c>
      <c r="J3725" s="444">
        <f t="shared" si="60"/>
        <v>16289020</v>
      </c>
      <c r="K3725" s="212" t="s">
        <v>3267</v>
      </c>
    </row>
    <row r="3726" spans="1:242" hidden="1" x14ac:dyDescent="0.25">
      <c r="B3726" s="266">
        <v>2021</v>
      </c>
      <c r="C3726" s="207">
        <v>44601</v>
      </c>
      <c r="D3726" s="206" t="s">
        <v>6978</v>
      </c>
      <c r="E3726" s="206"/>
      <c r="F3726" s="206" t="s">
        <v>7013</v>
      </c>
      <c r="G3726" s="208" t="s">
        <v>5878</v>
      </c>
      <c r="H3726" s="313"/>
      <c r="I3726" s="209">
        <v>1439500</v>
      </c>
      <c r="J3726" s="444">
        <f t="shared" si="60"/>
        <v>14849520</v>
      </c>
      <c r="K3726" s="212" t="s">
        <v>3267</v>
      </c>
    </row>
    <row r="3727" spans="1:242" hidden="1" x14ac:dyDescent="0.25">
      <c r="B3727" s="266">
        <v>2022</v>
      </c>
      <c r="C3727" s="207">
        <v>44601</v>
      </c>
      <c r="D3727" s="206" t="s">
        <v>6979</v>
      </c>
      <c r="E3727" s="206"/>
      <c r="F3727" s="206" t="s">
        <v>7014</v>
      </c>
      <c r="G3727" s="208" t="s">
        <v>2320</v>
      </c>
      <c r="H3727" s="313"/>
      <c r="I3727" s="209">
        <v>832566</v>
      </c>
      <c r="J3727" s="444">
        <f t="shared" si="60"/>
        <v>14016954</v>
      </c>
      <c r="K3727" s="441" t="s">
        <v>3267</v>
      </c>
    </row>
    <row r="3728" spans="1:242" hidden="1" x14ac:dyDescent="0.25">
      <c r="B3728" s="266">
        <v>2023</v>
      </c>
      <c r="C3728" s="207">
        <v>44601</v>
      </c>
      <c r="D3728" s="206" t="s">
        <v>6980</v>
      </c>
      <c r="E3728" s="206"/>
      <c r="F3728" s="206" t="s">
        <v>7015</v>
      </c>
      <c r="G3728" s="208" t="s">
        <v>608</v>
      </c>
      <c r="H3728" s="313"/>
      <c r="I3728" s="209">
        <v>370000</v>
      </c>
      <c r="J3728" s="444">
        <f t="shared" si="60"/>
        <v>13646954</v>
      </c>
      <c r="K3728" s="441" t="s">
        <v>3267</v>
      </c>
    </row>
    <row r="3729" spans="2:11" hidden="1" x14ac:dyDescent="0.25">
      <c r="B3729" s="266">
        <v>2024</v>
      </c>
      <c r="C3729" s="207">
        <v>44601</v>
      </c>
      <c r="D3729" s="206" t="s">
        <v>6981</v>
      </c>
      <c r="E3729" s="206"/>
      <c r="F3729" s="206" t="s">
        <v>7016</v>
      </c>
      <c r="G3729" s="208" t="s">
        <v>5743</v>
      </c>
      <c r="H3729" s="313"/>
      <c r="I3729" s="209">
        <v>57500</v>
      </c>
      <c r="J3729" s="444">
        <f t="shared" si="60"/>
        <v>13589454</v>
      </c>
      <c r="K3729" s="441" t="s">
        <v>3267</v>
      </c>
    </row>
    <row r="3730" spans="2:11" hidden="1" x14ac:dyDescent="0.25">
      <c r="B3730" s="266">
        <v>2025</v>
      </c>
      <c r="C3730" s="207">
        <v>44601</v>
      </c>
      <c r="D3730" s="206" t="s">
        <v>6984</v>
      </c>
      <c r="E3730" s="206"/>
      <c r="F3730" s="206"/>
      <c r="G3730" s="208" t="s">
        <v>5418</v>
      </c>
      <c r="H3730" s="313">
        <v>840000</v>
      </c>
      <c r="I3730" s="209"/>
      <c r="J3730" s="444">
        <f t="shared" si="60"/>
        <v>14429454</v>
      </c>
      <c r="K3730" s="441" t="s">
        <v>6983</v>
      </c>
    </row>
    <row r="3731" spans="2:11" hidden="1" x14ac:dyDescent="0.25">
      <c r="B3731" s="266">
        <v>2026</v>
      </c>
      <c r="C3731" s="207">
        <v>44601</v>
      </c>
      <c r="D3731" s="206" t="s">
        <v>6985</v>
      </c>
      <c r="E3731" s="206"/>
      <c r="F3731" s="206" t="s">
        <v>7017</v>
      </c>
      <c r="G3731" s="208" t="s">
        <v>6488</v>
      </c>
      <c r="H3731" s="313"/>
      <c r="I3731" s="209">
        <v>772204</v>
      </c>
      <c r="J3731" s="444">
        <f t="shared" si="60"/>
        <v>13657250</v>
      </c>
      <c r="K3731" s="441" t="s">
        <v>3267</v>
      </c>
    </row>
    <row r="3732" spans="2:11" hidden="1" x14ac:dyDescent="0.25">
      <c r="B3732" s="266">
        <v>2027</v>
      </c>
      <c r="C3732" s="207">
        <v>44601</v>
      </c>
      <c r="D3732" s="206" t="s">
        <v>6986</v>
      </c>
      <c r="E3732" s="206"/>
      <c r="F3732" s="206" t="s">
        <v>7018</v>
      </c>
      <c r="G3732" s="208" t="s">
        <v>5528</v>
      </c>
      <c r="H3732" s="313"/>
      <c r="I3732" s="209">
        <v>600000</v>
      </c>
      <c r="J3732" s="444">
        <f t="shared" si="60"/>
        <v>13057250</v>
      </c>
      <c r="K3732" s="441" t="s">
        <v>3267</v>
      </c>
    </row>
    <row r="3733" spans="2:11" hidden="1" x14ac:dyDescent="0.25">
      <c r="B3733" s="266">
        <v>2028</v>
      </c>
      <c r="C3733" s="207">
        <v>44601</v>
      </c>
      <c r="D3733" s="206" t="s">
        <v>6989</v>
      </c>
      <c r="E3733" s="206"/>
      <c r="F3733" s="206"/>
      <c r="G3733" s="208" t="s">
        <v>4804</v>
      </c>
      <c r="H3733" s="313">
        <v>1190000</v>
      </c>
      <c r="I3733" s="209"/>
      <c r="J3733" s="444">
        <f t="shared" si="60"/>
        <v>14247250</v>
      </c>
      <c r="K3733" s="441" t="s">
        <v>6988</v>
      </c>
    </row>
    <row r="3734" spans="2:11" hidden="1" x14ac:dyDescent="0.25">
      <c r="B3734" s="266">
        <v>2029</v>
      </c>
      <c r="C3734" s="207">
        <v>44601</v>
      </c>
      <c r="D3734" s="206" t="s">
        <v>6990</v>
      </c>
      <c r="E3734" s="206"/>
      <c r="F3734" s="206" t="s">
        <v>7019</v>
      </c>
      <c r="G3734" s="208" t="s">
        <v>4804</v>
      </c>
      <c r="H3734" s="313"/>
      <c r="I3734" s="209">
        <v>1204290</v>
      </c>
      <c r="J3734" s="444">
        <f t="shared" si="60"/>
        <v>13042960</v>
      </c>
      <c r="K3734" s="441" t="s">
        <v>3267</v>
      </c>
    </row>
    <row r="3735" spans="2:11" hidden="1" x14ac:dyDescent="0.25">
      <c r="B3735" s="266">
        <v>2030</v>
      </c>
      <c r="C3735" s="207">
        <v>44601</v>
      </c>
      <c r="D3735" s="206" t="s">
        <v>7001</v>
      </c>
      <c r="E3735" s="206" t="s">
        <v>5222</v>
      </c>
      <c r="F3735" s="206"/>
      <c r="G3735" s="208" t="s">
        <v>4804</v>
      </c>
      <c r="H3735" s="313"/>
      <c r="I3735" s="475">
        <v>1645000</v>
      </c>
      <c r="J3735" s="444">
        <f t="shared" si="60"/>
        <v>11397960</v>
      </c>
      <c r="K3735" s="441" t="s">
        <v>7032</v>
      </c>
    </row>
    <row r="3736" spans="2:11" hidden="1" x14ac:dyDescent="0.25">
      <c r="B3736" s="266">
        <v>2031</v>
      </c>
      <c r="C3736" s="207">
        <v>44601</v>
      </c>
      <c r="D3736" s="206" t="s">
        <v>7002</v>
      </c>
      <c r="E3736" s="206" t="s">
        <v>5223</v>
      </c>
      <c r="F3736" s="206"/>
      <c r="G3736" s="208" t="s">
        <v>4806</v>
      </c>
      <c r="H3736" s="313"/>
      <c r="I3736" s="475">
        <v>2000000</v>
      </c>
      <c r="J3736" s="444">
        <f t="shared" si="60"/>
        <v>9397960</v>
      </c>
      <c r="K3736" s="441" t="s">
        <v>7127</v>
      </c>
    </row>
    <row r="3737" spans="2:11" hidden="1" x14ac:dyDescent="0.25">
      <c r="B3737" s="266">
        <v>2032</v>
      </c>
      <c r="C3737" s="207">
        <v>44601</v>
      </c>
      <c r="D3737" s="206" t="s">
        <v>7003</v>
      </c>
      <c r="E3737" s="206" t="s">
        <v>5224</v>
      </c>
      <c r="F3737" s="206"/>
      <c r="G3737" s="208" t="s">
        <v>561</v>
      </c>
      <c r="H3737" s="313"/>
      <c r="I3737" s="475">
        <v>825000</v>
      </c>
      <c r="J3737" s="444">
        <f t="shared" si="60"/>
        <v>8572960</v>
      </c>
      <c r="K3737" s="441" t="s">
        <v>7093</v>
      </c>
    </row>
    <row r="3738" spans="2:11" hidden="1" x14ac:dyDescent="0.25">
      <c r="B3738" s="266">
        <v>2033</v>
      </c>
      <c r="C3738" s="207">
        <v>44604</v>
      </c>
      <c r="D3738" s="206" t="s">
        <v>6991</v>
      </c>
      <c r="E3738" s="206"/>
      <c r="F3738" s="206" t="s">
        <v>7020</v>
      </c>
      <c r="G3738" s="208" t="s">
        <v>5936</v>
      </c>
      <c r="H3738" s="313"/>
      <c r="I3738" s="209">
        <v>390000</v>
      </c>
      <c r="J3738" s="444">
        <f t="shared" si="60"/>
        <v>8182960</v>
      </c>
      <c r="K3738" s="441" t="s">
        <v>3267</v>
      </c>
    </row>
    <row r="3739" spans="2:11" hidden="1" x14ac:dyDescent="0.25">
      <c r="B3739" s="266">
        <v>2034</v>
      </c>
      <c r="C3739" s="207">
        <v>44604</v>
      </c>
      <c r="D3739" s="206" t="s">
        <v>6992</v>
      </c>
      <c r="E3739" s="206"/>
      <c r="F3739" s="206" t="s">
        <v>7021</v>
      </c>
      <c r="G3739" s="208" t="s">
        <v>420</v>
      </c>
      <c r="H3739" s="313"/>
      <c r="I3739" s="209">
        <v>873000</v>
      </c>
      <c r="J3739" s="444">
        <f t="shared" si="60"/>
        <v>7309960</v>
      </c>
      <c r="K3739" s="441" t="s">
        <v>3267</v>
      </c>
    </row>
    <row r="3740" spans="2:11" hidden="1" x14ac:dyDescent="0.25">
      <c r="B3740" s="266">
        <v>2035</v>
      </c>
      <c r="C3740" s="207">
        <v>44604</v>
      </c>
      <c r="D3740" s="206" t="s">
        <v>6993</v>
      </c>
      <c r="E3740" s="206"/>
      <c r="F3740" s="206" t="s">
        <v>7022</v>
      </c>
      <c r="G3740" s="208" t="s">
        <v>5679</v>
      </c>
      <c r="H3740" s="313"/>
      <c r="I3740" s="209">
        <v>40000</v>
      </c>
      <c r="J3740" s="444">
        <f t="shared" si="60"/>
        <v>7269960</v>
      </c>
      <c r="K3740" s="441" t="s">
        <v>3267</v>
      </c>
    </row>
    <row r="3741" spans="2:11" hidden="1" x14ac:dyDescent="0.25">
      <c r="B3741" s="266">
        <v>2036</v>
      </c>
      <c r="C3741" s="207">
        <v>44604</v>
      </c>
      <c r="D3741" s="206" t="s">
        <v>6994</v>
      </c>
      <c r="E3741" s="206"/>
      <c r="F3741" s="206" t="s">
        <v>7023</v>
      </c>
      <c r="G3741" s="208" t="s">
        <v>5401</v>
      </c>
      <c r="H3741" s="313"/>
      <c r="I3741" s="209">
        <v>1000000</v>
      </c>
      <c r="J3741" s="444">
        <f t="shared" si="60"/>
        <v>6269960</v>
      </c>
      <c r="K3741" s="212" t="s">
        <v>3267</v>
      </c>
    </row>
    <row r="3742" spans="2:11" hidden="1" x14ac:dyDescent="0.25">
      <c r="B3742" s="266">
        <v>2037</v>
      </c>
      <c r="C3742" s="207">
        <v>44604</v>
      </c>
      <c r="D3742" s="206" t="s">
        <v>6995</v>
      </c>
      <c r="E3742" s="206"/>
      <c r="F3742" s="206" t="s">
        <v>7024</v>
      </c>
      <c r="G3742" s="208" t="s">
        <v>5679</v>
      </c>
      <c r="H3742" s="313"/>
      <c r="I3742" s="209">
        <v>31800</v>
      </c>
      <c r="J3742" s="444">
        <f t="shared" si="60"/>
        <v>6238160</v>
      </c>
      <c r="K3742" s="212" t="s">
        <v>3267</v>
      </c>
    </row>
    <row r="3743" spans="2:11" hidden="1" x14ac:dyDescent="0.25">
      <c r="B3743" s="266">
        <v>2038</v>
      </c>
      <c r="C3743" s="207">
        <v>44604</v>
      </c>
      <c r="D3743" s="206" t="s">
        <v>6996</v>
      </c>
      <c r="E3743" s="206"/>
      <c r="F3743" s="206" t="s">
        <v>5168</v>
      </c>
      <c r="G3743" s="208" t="s">
        <v>5679</v>
      </c>
      <c r="H3743" s="313"/>
      <c r="I3743" s="209">
        <v>130700</v>
      </c>
      <c r="J3743" s="444">
        <f t="shared" si="60"/>
        <v>6107460</v>
      </c>
      <c r="K3743" s="441" t="s">
        <v>3267</v>
      </c>
    </row>
    <row r="3744" spans="2:11" hidden="1" x14ac:dyDescent="0.25">
      <c r="B3744" s="266">
        <v>2039</v>
      </c>
      <c r="C3744" s="207">
        <v>44604</v>
      </c>
      <c r="D3744" s="206" t="s">
        <v>6997</v>
      </c>
      <c r="E3744" s="206"/>
      <c r="F3744" s="206" t="s">
        <v>5169</v>
      </c>
      <c r="G3744" s="208" t="s">
        <v>5679</v>
      </c>
      <c r="H3744" s="313"/>
      <c r="I3744" s="209">
        <v>7800</v>
      </c>
      <c r="J3744" s="444">
        <f t="shared" si="60"/>
        <v>6099660</v>
      </c>
      <c r="K3744" s="441" t="s">
        <v>3267</v>
      </c>
    </row>
    <row r="3745" spans="1:242" hidden="1" x14ac:dyDescent="0.25">
      <c r="B3745" s="266">
        <v>2040</v>
      </c>
      <c r="C3745" s="207">
        <v>44604</v>
      </c>
      <c r="D3745" s="206" t="s">
        <v>6998</v>
      </c>
      <c r="E3745" s="206"/>
      <c r="F3745" s="206" t="s">
        <v>5170</v>
      </c>
      <c r="G3745" s="208" t="s">
        <v>5679</v>
      </c>
      <c r="H3745" s="313"/>
      <c r="I3745" s="209">
        <v>140700</v>
      </c>
      <c r="J3745" s="444">
        <f t="shared" si="60"/>
        <v>5958960</v>
      </c>
      <c r="K3745" s="441" t="s">
        <v>3267</v>
      </c>
    </row>
    <row r="3746" spans="1:242" hidden="1" x14ac:dyDescent="0.25">
      <c r="B3746" s="266">
        <v>2041</v>
      </c>
      <c r="C3746" s="207">
        <v>44604</v>
      </c>
      <c r="D3746" s="206" t="s">
        <v>6999</v>
      </c>
      <c r="E3746" s="206"/>
      <c r="F3746" s="206" t="s">
        <v>5171</v>
      </c>
      <c r="G3746" s="208" t="s">
        <v>5679</v>
      </c>
      <c r="H3746" s="313"/>
      <c r="I3746" s="209">
        <v>70700</v>
      </c>
      <c r="J3746" s="444">
        <f t="shared" si="60"/>
        <v>5888260</v>
      </c>
      <c r="K3746" s="441" t="s">
        <v>3267</v>
      </c>
    </row>
    <row r="3747" spans="1:242" s="566" customFormat="1" hidden="1" x14ac:dyDescent="0.25">
      <c r="A3747" s="488"/>
      <c r="B3747" s="266">
        <v>2042</v>
      </c>
      <c r="C3747" s="428">
        <v>44606</v>
      </c>
      <c r="D3747" s="429" t="s">
        <v>7044</v>
      </c>
      <c r="E3747" s="429"/>
      <c r="F3747" s="429"/>
      <c r="G3747" s="430"/>
      <c r="H3747" s="577">
        <v>12936740</v>
      </c>
      <c r="I3747" s="581"/>
      <c r="J3747" s="444">
        <f t="shared" si="60"/>
        <v>18825000</v>
      </c>
      <c r="K3747" s="485" t="s">
        <v>3695</v>
      </c>
      <c r="L3747" s="530"/>
      <c r="M3747" s="488"/>
      <c r="N3747" s="530"/>
      <c r="O3747" s="530"/>
      <c r="P3747" s="530"/>
      <c r="Q3747" s="530"/>
      <c r="R3747" s="530"/>
      <c r="S3747" s="530"/>
      <c r="T3747" s="530"/>
      <c r="U3747" s="530"/>
      <c r="V3747" s="530"/>
      <c r="W3747" s="530"/>
      <c r="X3747" s="530"/>
      <c r="Y3747" s="530"/>
      <c r="Z3747" s="530"/>
      <c r="AA3747" s="530"/>
      <c r="AB3747" s="530"/>
      <c r="AC3747" s="530"/>
      <c r="AD3747" s="530"/>
      <c r="AE3747" s="530"/>
      <c r="AF3747" s="530"/>
      <c r="AG3747" s="530"/>
      <c r="AH3747" s="530"/>
      <c r="AI3747" s="530"/>
      <c r="AJ3747" s="488"/>
      <c r="AK3747" s="488"/>
      <c r="AL3747" s="488"/>
      <c r="AM3747" s="488"/>
      <c r="AN3747" s="488"/>
      <c r="AO3747" s="488"/>
      <c r="AP3747" s="488"/>
      <c r="AQ3747" s="488"/>
      <c r="AR3747" s="488"/>
      <c r="AS3747" s="488"/>
      <c r="AT3747" s="488"/>
      <c r="AU3747" s="488"/>
      <c r="AV3747" s="488"/>
      <c r="AW3747" s="488"/>
      <c r="AX3747" s="488"/>
      <c r="AY3747" s="488"/>
      <c r="AZ3747" s="488"/>
      <c r="BA3747" s="488"/>
      <c r="BB3747" s="488"/>
      <c r="BC3747" s="488"/>
      <c r="BD3747" s="488"/>
      <c r="BE3747" s="488"/>
      <c r="BF3747" s="488"/>
      <c r="BG3747" s="488"/>
      <c r="BH3747" s="488"/>
      <c r="BI3747" s="488"/>
      <c r="BJ3747" s="488"/>
      <c r="BK3747" s="488"/>
      <c r="BL3747" s="488"/>
      <c r="BM3747" s="488"/>
      <c r="BN3747" s="488"/>
      <c r="BO3747" s="488"/>
      <c r="BP3747" s="488"/>
      <c r="BQ3747" s="488"/>
      <c r="BR3747" s="488"/>
      <c r="BS3747" s="488"/>
      <c r="BT3747" s="488"/>
      <c r="BU3747" s="488"/>
      <c r="BV3747" s="488"/>
      <c r="BW3747" s="488"/>
      <c r="BX3747" s="488"/>
      <c r="BY3747" s="488"/>
      <c r="BZ3747" s="488"/>
      <c r="CA3747" s="488"/>
      <c r="CB3747" s="488"/>
      <c r="CC3747" s="488"/>
      <c r="CD3747" s="488"/>
      <c r="CE3747" s="488"/>
      <c r="CF3747" s="488"/>
      <c r="CG3747" s="488"/>
      <c r="CH3747" s="488"/>
      <c r="CI3747" s="488"/>
      <c r="CJ3747" s="488"/>
      <c r="CK3747" s="488"/>
      <c r="CL3747" s="488"/>
      <c r="CM3747" s="488"/>
      <c r="CN3747" s="488"/>
      <c r="CO3747" s="488"/>
      <c r="CP3747" s="488"/>
      <c r="CQ3747" s="488"/>
      <c r="CR3747" s="488"/>
      <c r="CS3747" s="488"/>
      <c r="CT3747" s="488"/>
      <c r="CU3747" s="488"/>
      <c r="CV3747" s="488"/>
      <c r="CW3747" s="488"/>
      <c r="CX3747" s="488"/>
      <c r="CY3747" s="488"/>
      <c r="CZ3747" s="488"/>
      <c r="DA3747" s="488"/>
      <c r="DB3747" s="488"/>
      <c r="DC3747" s="488"/>
      <c r="DD3747" s="488"/>
      <c r="DE3747" s="488"/>
      <c r="DF3747" s="488"/>
      <c r="DG3747" s="488"/>
      <c r="DH3747" s="488"/>
      <c r="DI3747" s="488"/>
      <c r="DJ3747" s="488"/>
      <c r="DK3747" s="488"/>
      <c r="DL3747" s="488"/>
      <c r="DM3747" s="488"/>
      <c r="DN3747" s="488"/>
      <c r="DO3747" s="488"/>
      <c r="DP3747" s="488"/>
      <c r="DQ3747" s="488"/>
      <c r="DR3747" s="488"/>
      <c r="DS3747" s="488"/>
      <c r="DT3747" s="488"/>
      <c r="DU3747" s="488"/>
      <c r="DV3747" s="488"/>
      <c r="DW3747" s="488"/>
      <c r="DX3747" s="488"/>
      <c r="DY3747" s="488"/>
      <c r="DZ3747" s="488"/>
      <c r="EA3747" s="488"/>
      <c r="EB3747" s="488"/>
      <c r="EC3747" s="488"/>
      <c r="ED3747" s="488"/>
      <c r="EE3747" s="488"/>
      <c r="EF3747" s="488"/>
      <c r="EG3747" s="488"/>
      <c r="EH3747" s="488"/>
      <c r="EI3747" s="488"/>
      <c r="EJ3747" s="488"/>
      <c r="EK3747" s="488"/>
      <c r="EL3747" s="488"/>
      <c r="EM3747" s="488"/>
      <c r="EN3747" s="488"/>
      <c r="EO3747" s="488"/>
      <c r="EP3747" s="488"/>
      <c r="EQ3747" s="488"/>
      <c r="ER3747" s="488"/>
      <c r="ES3747" s="488"/>
      <c r="ET3747" s="488"/>
      <c r="EU3747" s="488"/>
      <c r="EV3747" s="488"/>
      <c r="EW3747" s="488"/>
      <c r="EX3747" s="488"/>
      <c r="EY3747" s="488"/>
      <c r="EZ3747" s="488"/>
      <c r="FA3747" s="488"/>
      <c r="FB3747" s="488"/>
      <c r="FC3747" s="488"/>
      <c r="FD3747" s="488"/>
      <c r="FE3747" s="488"/>
      <c r="FF3747" s="488"/>
      <c r="FG3747" s="488"/>
      <c r="FH3747" s="488"/>
      <c r="FI3747" s="488"/>
      <c r="FJ3747" s="488"/>
      <c r="FK3747" s="488"/>
      <c r="FL3747" s="488"/>
      <c r="FM3747" s="488"/>
      <c r="FN3747" s="488"/>
      <c r="FO3747" s="488"/>
      <c r="FP3747" s="488"/>
      <c r="FQ3747" s="488"/>
      <c r="FR3747" s="488"/>
      <c r="FS3747" s="488"/>
      <c r="FT3747" s="488"/>
      <c r="FU3747" s="488"/>
      <c r="FV3747" s="488"/>
      <c r="FW3747" s="488"/>
      <c r="FX3747" s="488"/>
      <c r="FY3747" s="488"/>
      <c r="FZ3747" s="488"/>
      <c r="GA3747" s="488"/>
      <c r="GB3747" s="488"/>
      <c r="GC3747" s="488"/>
      <c r="GD3747" s="488"/>
      <c r="GE3747" s="488"/>
      <c r="GF3747" s="488"/>
      <c r="GG3747" s="488"/>
      <c r="GH3747" s="488"/>
      <c r="GI3747" s="488"/>
      <c r="GJ3747" s="488"/>
      <c r="GK3747" s="488"/>
      <c r="GL3747" s="488"/>
      <c r="GM3747" s="488"/>
      <c r="GN3747" s="488"/>
      <c r="GO3747" s="488"/>
      <c r="GP3747" s="488"/>
      <c r="GQ3747" s="488"/>
      <c r="GR3747" s="488"/>
      <c r="GS3747" s="488"/>
      <c r="GT3747" s="488"/>
      <c r="GU3747" s="488"/>
      <c r="GV3747" s="488"/>
      <c r="GW3747" s="488"/>
      <c r="GX3747" s="488"/>
      <c r="GY3747" s="488"/>
      <c r="GZ3747" s="488"/>
      <c r="HA3747" s="488"/>
      <c r="HB3747" s="488"/>
      <c r="HC3747" s="488"/>
      <c r="HD3747" s="488"/>
      <c r="HE3747" s="488"/>
      <c r="HF3747" s="488"/>
      <c r="HG3747" s="488"/>
      <c r="HH3747" s="488"/>
      <c r="HI3747" s="488"/>
      <c r="HJ3747" s="488"/>
      <c r="HK3747" s="488"/>
      <c r="HL3747" s="488"/>
      <c r="HM3747" s="488"/>
      <c r="HN3747" s="488"/>
      <c r="HO3747" s="488"/>
      <c r="HP3747" s="488"/>
      <c r="HQ3747" s="488"/>
      <c r="HR3747" s="488"/>
      <c r="HS3747" s="488"/>
      <c r="HT3747" s="488"/>
      <c r="HU3747" s="488"/>
      <c r="HV3747" s="488"/>
      <c r="HW3747" s="488"/>
      <c r="HX3747" s="488"/>
      <c r="HY3747" s="488"/>
      <c r="HZ3747" s="488"/>
      <c r="IA3747" s="488"/>
      <c r="IB3747" s="488"/>
      <c r="IC3747" s="488"/>
      <c r="ID3747" s="488"/>
      <c r="IE3747" s="488"/>
      <c r="IF3747" s="488"/>
      <c r="IG3747" s="488"/>
      <c r="IH3747" s="488"/>
    </row>
    <row r="3748" spans="1:242" hidden="1" x14ac:dyDescent="0.25">
      <c r="B3748" s="266">
        <v>2043</v>
      </c>
      <c r="C3748" s="207">
        <v>44606</v>
      </c>
      <c r="D3748" s="206" t="s">
        <v>7025</v>
      </c>
      <c r="E3748" s="206"/>
      <c r="F3748" s="206" t="s">
        <v>5172</v>
      </c>
      <c r="G3748" s="208" t="s">
        <v>3135</v>
      </c>
      <c r="H3748" s="313"/>
      <c r="I3748" s="209">
        <v>518000</v>
      </c>
      <c r="J3748" s="444">
        <f t="shared" si="60"/>
        <v>18307000</v>
      </c>
      <c r="K3748" s="441" t="s">
        <v>3267</v>
      </c>
    </row>
    <row r="3749" spans="1:242" hidden="1" x14ac:dyDescent="0.25">
      <c r="B3749" s="266">
        <v>2044</v>
      </c>
      <c r="C3749" s="207">
        <v>44607</v>
      </c>
      <c r="D3749" s="206" t="s">
        <v>7028</v>
      </c>
      <c r="E3749" s="206" t="s">
        <v>5225</v>
      </c>
      <c r="F3749" s="206"/>
      <c r="G3749" s="208" t="s">
        <v>7029</v>
      </c>
      <c r="H3749" s="313"/>
      <c r="I3749" s="209">
        <v>195000</v>
      </c>
      <c r="J3749" s="444">
        <f t="shared" si="60"/>
        <v>18112000</v>
      </c>
      <c r="K3749" s="441" t="s">
        <v>7065</v>
      </c>
    </row>
    <row r="3750" spans="1:242" hidden="1" x14ac:dyDescent="0.25">
      <c r="B3750" s="266">
        <v>2045</v>
      </c>
      <c r="C3750" s="207">
        <v>44607</v>
      </c>
      <c r="D3750" s="206" t="s">
        <v>7026</v>
      </c>
      <c r="E3750" s="206"/>
      <c r="F3750" s="206" t="s">
        <v>5173</v>
      </c>
      <c r="G3750" s="208" t="s">
        <v>420</v>
      </c>
      <c r="H3750" s="313"/>
      <c r="I3750" s="209">
        <v>520800</v>
      </c>
      <c r="J3750" s="444">
        <f t="shared" ref="J3750:J3816" si="61">J3749+H3750-I3750</f>
        <v>17591200</v>
      </c>
      <c r="K3750" s="441" t="s">
        <v>3267</v>
      </c>
    </row>
    <row r="3751" spans="1:242" hidden="1" x14ac:dyDescent="0.25">
      <c r="B3751" s="266">
        <v>2046</v>
      </c>
      <c r="C3751" s="207">
        <v>44607</v>
      </c>
      <c r="D3751" s="206" t="s">
        <v>7027</v>
      </c>
      <c r="E3751" s="206"/>
      <c r="F3751" s="206" t="s">
        <v>5174</v>
      </c>
      <c r="G3751" s="208" t="s">
        <v>5878</v>
      </c>
      <c r="H3751" s="313"/>
      <c r="I3751" s="209">
        <v>2500000</v>
      </c>
      <c r="J3751" s="444">
        <f t="shared" si="61"/>
        <v>15091200</v>
      </c>
      <c r="K3751" s="441" t="s">
        <v>3267</v>
      </c>
    </row>
    <row r="3752" spans="1:242" hidden="1" x14ac:dyDescent="0.25">
      <c r="B3752" s="266">
        <v>2047</v>
      </c>
      <c r="C3752" s="207">
        <v>44607</v>
      </c>
      <c r="D3752" s="206" t="s">
        <v>7037</v>
      </c>
      <c r="E3752" s="206" t="s">
        <v>5226</v>
      </c>
      <c r="F3752" s="206"/>
      <c r="G3752" s="208" t="s">
        <v>5418</v>
      </c>
      <c r="H3752" s="313"/>
      <c r="I3752" s="209">
        <v>6000000</v>
      </c>
      <c r="J3752" s="444">
        <f t="shared" si="61"/>
        <v>9091200</v>
      </c>
      <c r="K3752" s="441" t="s">
        <v>7038</v>
      </c>
    </row>
    <row r="3753" spans="1:242" hidden="1" x14ac:dyDescent="0.25">
      <c r="B3753" s="266">
        <v>2048</v>
      </c>
      <c r="C3753" s="207">
        <v>44607</v>
      </c>
      <c r="D3753" s="206" t="s">
        <v>7039</v>
      </c>
      <c r="E3753" s="206"/>
      <c r="F3753" s="206"/>
      <c r="G3753" s="208" t="s">
        <v>5418</v>
      </c>
      <c r="H3753" s="313">
        <v>275000</v>
      </c>
      <c r="I3753" s="209"/>
      <c r="J3753" s="444">
        <f t="shared" si="61"/>
        <v>9366200</v>
      </c>
      <c r="K3753" s="441" t="s">
        <v>7042</v>
      </c>
    </row>
    <row r="3754" spans="1:242" hidden="1" x14ac:dyDescent="0.25">
      <c r="B3754" s="266">
        <v>2049</v>
      </c>
      <c r="C3754" s="207">
        <v>44608</v>
      </c>
      <c r="D3754" s="206" t="s">
        <v>7040</v>
      </c>
      <c r="E3754" s="206"/>
      <c r="F3754" s="206"/>
      <c r="G3754" s="208" t="s">
        <v>5418</v>
      </c>
      <c r="H3754" s="313">
        <v>5725000</v>
      </c>
      <c r="I3754" s="209"/>
      <c r="J3754" s="444">
        <f t="shared" si="61"/>
        <v>15091200</v>
      </c>
      <c r="K3754" s="441" t="s">
        <v>7042</v>
      </c>
    </row>
    <row r="3755" spans="1:242" hidden="1" x14ac:dyDescent="0.25">
      <c r="B3755" s="266">
        <v>2050</v>
      </c>
      <c r="C3755" s="207">
        <v>44608</v>
      </c>
      <c r="D3755" s="206" t="s">
        <v>7041</v>
      </c>
      <c r="E3755" s="206" t="s">
        <v>5227</v>
      </c>
      <c r="F3755" s="206"/>
      <c r="G3755" s="208" t="s">
        <v>532</v>
      </c>
      <c r="H3755" s="313"/>
      <c r="I3755" s="475">
        <v>2000000</v>
      </c>
      <c r="J3755" s="444">
        <f t="shared" si="61"/>
        <v>13091200</v>
      </c>
      <c r="K3755" s="441" t="s">
        <v>7113</v>
      </c>
    </row>
    <row r="3756" spans="1:242" hidden="1" x14ac:dyDescent="0.25">
      <c r="B3756" s="266">
        <v>2051</v>
      </c>
      <c r="C3756" s="207">
        <v>44609</v>
      </c>
      <c r="D3756" s="206" t="s">
        <v>7030</v>
      </c>
      <c r="E3756" s="206"/>
      <c r="F3756" s="206"/>
      <c r="G3756" s="208" t="s">
        <v>7029</v>
      </c>
      <c r="H3756" s="313">
        <v>195000</v>
      </c>
      <c r="I3756" s="209"/>
      <c r="J3756" s="444">
        <f t="shared" si="61"/>
        <v>13286200</v>
      </c>
      <c r="K3756" s="441" t="s">
        <v>7042</v>
      </c>
    </row>
    <row r="3757" spans="1:242" hidden="1" x14ac:dyDescent="0.25">
      <c r="B3757" s="266">
        <v>2052</v>
      </c>
      <c r="C3757" s="207">
        <v>44609</v>
      </c>
      <c r="D3757" s="206" t="s">
        <v>7031</v>
      </c>
      <c r="E3757" s="206"/>
      <c r="F3757" s="206" t="s">
        <v>5175</v>
      </c>
      <c r="G3757" s="208" t="s">
        <v>7029</v>
      </c>
      <c r="H3757" s="313"/>
      <c r="I3757" s="209">
        <v>186000</v>
      </c>
      <c r="J3757" s="444">
        <f t="shared" si="61"/>
        <v>13100200</v>
      </c>
      <c r="K3757" s="441" t="s">
        <v>3267</v>
      </c>
    </row>
    <row r="3758" spans="1:242" hidden="1" x14ac:dyDescent="0.25">
      <c r="B3758" s="266">
        <v>2053</v>
      </c>
      <c r="C3758" s="207">
        <v>44609</v>
      </c>
      <c r="D3758" s="206" t="s">
        <v>7033</v>
      </c>
      <c r="E3758" s="206"/>
      <c r="F3758" s="206"/>
      <c r="G3758" s="208" t="s">
        <v>4804</v>
      </c>
      <c r="H3758" s="313">
        <v>1645000</v>
      </c>
      <c r="I3758" s="209"/>
      <c r="J3758" s="444">
        <f t="shared" si="61"/>
        <v>14745200</v>
      </c>
      <c r="K3758" s="441" t="s">
        <v>7034</v>
      </c>
    </row>
    <row r="3759" spans="1:242" hidden="1" x14ac:dyDescent="0.25">
      <c r="B3759" s="266">
        <v>2054</v>
      </c>
      <c r="C3759" s="207">
        <v>44609</v>
      </c>
      <c r="D3759" s="206" t="s">
        <v>7035</v>
      </c>
      <c r="E3759" s="206"/>
      <c r="F3759" s="206" t="s">
        <v>5176</v>
      </c>
      <c r="G3759" s="208" t="s">
        <v>4804</v>
      </c>
      <c r="H3759" s="313"/>
      <c r="I3759" s="209">
        <v>1310698</v>
      </c>
      <c r="J3759" s="444">
        <f t="shared" si="61"/>
        <v>13434502</v>
      </c>
      <c r="K3759" s="441" t="s">
        <v>3267</v>
      </c>
    </row>
    <row r="3760" spans="1:242" hidden="1" x14ac:dyDescent="0.25">
      <c r="B3760" s="266">
        <v>2055</v>
      </c>
      <c r="C3760" s="207">
        <v>44611</v>
      </c>
      <c r="D3760" s="206" t="s">
        <v>7036</v>
      </c>
      <c r="E3760" s="206"/>
      <c r="F3760" s="206" t="s">
        <v>5177</v>
      </c>
      <c r="G3760" s="208" t="s">
        <v>5936</v>
      </c>
      <c r="H3760" s="313"/>
      <c r="I3760" s="209">
        <v>520000</v>
      </c>
      <c r="J3760" s="444">
        <f t="shared" si="61"/>
        <v>12914502</v>
      </c>
      <c r="K3760" s="441" t="s">
        <v>3267</v>
      </c>
    </row>
    <row r="3761" spans="2:11" hidden="1" x14ac:dyDescent="0.25">
      <c r="B3761" s="266">
        <v>2056</v>
      </c>
      <c r="C3761" s="207">
        <v>44611</v>
      </c>
      <c r="D3761" s="206" t="s">
        <v>7072</v>
      </c>
      <c r="E3761" s="206" t="s">
        <v>5228</v>
      </c>
      <c r="F3761" s="206"/>
      <c r="G3761" s="208" t="s">
        <v>2320</v>
      </c>
      <c r="H3761" s="313"/>
      <c r="I3761" s="475">
        <v>450000</v>
      </c>
      <c r="J3761" s="444">
        <f t="shared" si="61"/>
        <v>12464502</v>
      </c>
      <c r="K3761" s="441" t="s">
        <v>7068</v>
      </c>
    </row>
    <row r="3762" spans="2:11" hidden="1" x14ac:dyDescent="0.25">
      <c r="B3762" s="266">
        <v>2057</v>
      </c>
      <c r="C3762" s="207">
        <v>44613</v>
      </c>
      <c r="D3762" s="206" t="s">
        <v>7043</v>
      </c>
      <c r="E3762" s="206"/>
      <c r="F3762" s="206" t="s">
        <v>5178</v>
      </c>
      <c r="G3762" s="208" t="s">
        <v>5679</v>
      </c>
      <c r="H3762" s="313"/>
      <c r="I3762" s="209">
        <v>933106</v>
      </c>
      <c r="J3762" s="444">
        <f t="shared" si="61"/>
        <v>11531396</v>
      </c>
      <c r="K3762" s="441" t="s">
        <v>3267</v>
      </c>
    </row>
    <row r="3763" spans="2:11" hidden="1" x14ac:dyDescent="0.25">
      <c r="B3763" s="266">
        <v>2058</v>
      </c>
      <c r="C3763" s="207">
        <v>44613</v>
      </c>
      <c r="D3763" s="206" t="s">
        <v>7045</v>
      </c>
      <c r="E3763" s="206"/>
      <c r="F3763" s="206" t="s">
        <v>5179</v>
      </c>
      <c r="G3763" s="208" t="s">
        <v>5679</v>
      </c>
      <c r="H3763" s="313"/>
      <c r="I3763" s="209">
        <v>87986</v>
      </c>
      <c r="J3763" s="444">
        <f t="shared" si="61"/>
        <v>11443410</v>
      </c>
      <c r="K3763" s="441" t="s">
        <v>3267</v>
      </c>
    </row>
    <row r="3764" spans="2:11" hidden="1" x14ac:dyDescent="0.25">
      <c r="B3764" s="266">
        <v>2059</v>
      </c>
      <c r="C3764" s="207">
        <v>44613</v>
      </c>
      <c r="D3764" s="206" t="s">
        <v>7046</v>
      </c>
      <c r="E3764" s="206"/>
      <c r="F3764" s="206" t="s">
        <v>5180</v>
      </c>
      <c r="G3764" s="208" t="s">
        <v>5679</v>
      </c>
      <c r="H3764" s="313"/>
      <c r="I3764" s="209">
        <v>130000</v>
      </c>
      <c r="J3764" s="444">
        <f t="shared" si="61"/>
        <v>11313410</v>
      </c>
      <c r="K3764" s="441" t="s">
        <v>3267</v>
      </c>
    </row>
    <row r="3765" spans="2:11" hidden="1" x14ac:dyDescent="0.25">
      <c r="B3765" s="266">
        <v>2060</v>
      </c>
      <c r="C3765" s="207">
        <v>44613</v>
      </c>
      <c r="D3765" s="206" t="s">
        <v>7047</v>
      </c>
      <c r="E3765" s="206"/>
      <c r="F3765" s="206" t="s">
        <v>5181</v>
      </c>
      <c r="G3765" s="208" t="s">
        <v>5679</v>
      </c>
      <c r="H3765" s="313"/>
      <c r="I3765" s="209">
        <v>34700</v>
      </c>
      <c r="J3765" s="444">
        <f t="shared" si="61"/>
        <v>11278710</v>
      </c>
      <c r="K3765" s="441" t="s">
        <v>3267</v>
      </c>
    </row>
    <row r="3766" spans="2:11" hidden="1" x14ac:dyDescent="0.25">
      <c r="B3766" s="266">
        <v>2061</v>
      </c>
      <c r="C3766" s="207">
        <v>44613</v>
      </c>
      <c r="D3766" s="206" t="s">
        <v>7048</v>
      </c>
      <c r="E3766" s="206"/>
      <c r="F3766" s="206" t="s">
        <v>5182</v>
      </c>
      <c r="G3766" s="208" t="s">
        <v>5679</v>
      </c>
      <c r="H3766" s="313"/>
      <c r="I3766" s="209">
        <v>80500</v>
      </c>
      <c r="J3766" s="444">
        <f t="shared" si="61"/>
        <v>11198210</v>
      </c>
      <c r="K3766" s="441" t="s">
        <v>3267</v>
      </c>
    </row>
    <row r="3767" spans="2:11" hidden="1" x14ac:dyDescent="0.25">
      <c r="B3767" s="266">
        <v>2062</v>
      </c>
      <c r="C3767" s="207">
        <v>44613</v>
      </c>
      <c r="D3767" s="206" t="s">
        <v>7049</v>
      </c>
      <c r="E3767" s="206"/>
      <c r="F3767" s="206" t="s">
        <v>5183</v>
      </c>
      <c r="G3767" s="208" t="s">
        <v>5679</v>
      </c>
      <c r="H3767" s="313"/>
      <c r="I3767" s="209">
        <v>7800</v>
      </c>
      <c r="J3767" s="444">
        <f t="shared" si="61"/>
        <v>11190410</v>
      </c>
      <c r="K3767" s="441" t="s">
        <v>3267</v>
      </c>
    </row>
    <row r="3768" spans="2:11" hidden="1" x14ac:dyDescent="0.25">
      <c r="B3768" s="266">
        <v>2063</v>
      </c>
      <c r="C3768" s="207">
        <v>44613</v>
      </c>
      <c r="D3768" s="206" t="s">
        <v>7050</v>
      </c>
      <c r="E3768" s="206"/>
      <c r="F3768" s="206" t="s">
        <v>5184</v>
      </c>
      <c r="G3768" s="208" t="s">
        <v>5679</v>
      </c>
      <c r="H3768" s="313"/>
      <c r="I3768" s="209">
        <v>202600</v>
      </c>
      <c r="J3768" s="444">
        <f t="shared" si="61"/>
        <v>10987810</v>
      </c>
      <c r="K3768" s="441" t="s">
        <v>3267</v>
      </c>
    </row>
    <row r="3769" spans="2:11" hidden="1" x14ac:dyDescent="0.25">
      <c r="B3769" s="266">
        <v>2064</v>
      </c>
      <c r="C3769" s="207">
        <v>44615</v>
      </c>
      <c r="D3769" s="206" t="s">
        <v>7051</v>
      </c>
      <c r="E3769" s="206"/>
      <c r="F3769" s="206" t="s">
        <v>5185</v>
      </c>
      <c r="G3769" s="208" t="s">
        <v>532</v>
      </c>
      <c r="H3769" s="313"/>
      <c r="I3769" s="209">
        <v>357660</v>
      </c>
      <c r="J3769" s="444">
        <f t="shared" si="61"/>
        <v>10630150</v>
      </c>
      <c r="K3769" s="441" t="s">
        <v>3267</v>
      </c>
    </row>
    <row r="3770" spans="2:11" hidden="1" x14ac:dyDescent="0.25">
      <c r="B3770" s="266">
        <v>2065</v>
      </c>
      <c r="C3770" s="207">
        <v>44615</v>
      </c>
      <c r="D3770" s="206" t="s">
        <v>7052</v>
      </c>
      <c r="E3770" s="206"/>
      <c r="F3770" s="206" t="s">
        <v>5186</v>
      </c>
      <c r="G3770" s="208" t="s">
        <v>5878</v>
      </c>
      <c r="H3770" s="313"/>
      <c r="I3770" s="209">
        <v>650000</v>
      </c>
      <c r="J3770" s="444">
        <f t="shared" si="61"/>
        <v>9980150</v>
      </c>
      <c r="K3770" s="441" t="s">
        <v>3267</v>
      </c>
    </row>
    <row r="3771" spans="2:11" hidden="1" x14ac:dyDescent="0.25">
      <c r="B3771" s="266">
        <v>2066</v>
      </c>
      <c r="C3771" s="207">
        <v>44615</v>
      </c>
      <c r="D3771" s="206" t="s">
        <v>7053</v>
      </c>
      <c r="E3771" s="206"/>
      <c r="F3771" s="206" t="s">
        <v>5187</v>
      </c>
      <c r="G3771" s="208" t="s">
        <v>5401</v>
      </c>
      <c r="H3771" s="313"/>
      <c r="I3771" s="209">
        <v>650000</v>
      </c>
      <c r="J3771" s="444">
        <f t="shared" si="61"/>
        <v>9330150</v>
      </c>
      <c r="K3771" s="441" t="s">
        <v>3267</v>
      </c>
    </row>
    <row r="3772" spans="2:11" hidden="1" x14ac:dyDescent="0.25">
      <c r="B3772" s="266">
        <v>2067</v>
      </c>
      <c r="C3772" s="207">
        <v>44615</v>
      </c>
      <c r="D3772" s="206" t="s">
        <v>7054</v>
      </c>
      <c r="E3772" s="206"/>
      <c r="F3772" s="206" t="s">
        <v>5188</v>
      </c>
      <c r="G3772" s="208" t="s">
        <v>7055</v>
      </c>
      <c r="H3772" s="313"/>
      <c r="I3772" s="209">
        <v>30000</v>
      </c>
      <c r="J3772" s="444">
        <f t="shared" si="61"/>
        <v>9300150</v>
      </c>
      <c r="K3772" s="441" t="s">
        <v>3267</v>
      </c>
    </row>
    <row r="3773" spans="2:11" hidden="1" x14ac:dyDescent="0.25">
      <c r="B3773" s="266">
        <v>2068</v>
      </c>
      <c r="C3773" s="207">
        <v>44615</v>
      </c>
      <c r="D3773" s="206" t="s">
        <v>7057</v>
      </c>
      <c r="E3773" s="206"/>
      <c r="F3773" s="206" t="s">
        <v>5189</v>
      </c>
      <c r="G3773" s="208" t="s">
        <v>7056</v>
      </c>
      <c r="H3773" s="313"/>
      <c r="I3773" s="209">
        <v>30000</v>
      </c>
      <c r="J3773" s="444">
        <f t="shared" si="61"/>
        <v>9270150</v>
      </c>
      <c r="K3773" s="441" t="s">
        <v>3267</v>
      </c>
    </row>
    <row r="3774" spans="2:11" hidden="1" x14ac:dyDescent="0.25">
      <c r="B3774" s="266">
        <v>2069</v>
      </c>
      <c r="C3774" s="207">
        <v>44615</v>
      </c>
      <c r="D3774" s="206" t="s">
        <v>7058</v>
      </c>
      <c r="E3774" s="206"/>
      <c r="F3774" s="206" t="s">
        <v>5190</v>
      </c>
      <c r="G3774" s="208" t="s">
        <v>532</v>
      </c>
      <c r="H3774" s="313"/>
      <c r="I3774" s="209">
        <v>833700</v>
      </c>
      <c r="J3774" s="444">
        <f t="shared" si="61"/>
        <v>8436450</v>
      </c>
      <c r="K3774" s="441" t="s">
        <v>3267</v>
      </c>
    </row>
    <row r="3775" spans="2:11" hidden="1" x14ac:dyDescent="0.25">
      <c r="B3775" s="266">
        <v>2070</v>
      </c>
      <c r="C3775" s="207">
        <v>44615</v>
      </c>
      <c r="D3775" s="206" t="s">
        <v>7059</v>
      </c>
      <c r="E3775" s="206"/>
      <c r="F3775" s="206" t="s">
        <v>5191</v>
      </c>
      <c r="G3775" s="208" t="s">
        <v>532</v>
      </c>
      <c r="H3775" s="313"/>
      <c r="I3775" s="209">
        <v>1875970</v>
      </c>
      <c r="J3775" s="444">
        <f t="shared" si="61"/>
        <v>6560480</v>
      </c>
      <c r="K3775" s="441" t="s">
        <v>3267</v>
      </c>
    </row>
    <row r="3776" spans="2:11" hidden="1" x14ac:dyDescent="0.25">
      <c r="B3776" s="266">
        <v>2071</v>
      </c>
      <c r="C3776" s="207">
        <v>44615</v>
      </c>
      <c r="D3776" s="206" t="s">
        <v>7061</v>
      </c>
      <c r="E3776" s="206"/>
      <c r="F3776" s="206"/>
      <c r="G3776" s="208" t="s">
        <v>6884</v>
      </c>
      <c r="H3776" s="313">
        <v>1155000</v>
      </c>
      <c r="I3776" s="209"/>
      <c r="J3776" s="444">
        <f t="shared" si="61"/>
        <v>7715480</v>
      </c>
      <c r="K3776" s="441" t="s">
        <v>7063</v>
      </c>
    </row>
    <row r="3777" spans="1:242" hidden="1" x14ac:dyDescent="0.25">
      <c r="B3777" s="266">
        <v>2072</v>
      </c>
      <c r="C3777" s="207">
        <v>44615</v>
      </c>
      <c r="D3777" s="206" t="s">
        <v>7062</v>
      </c>
      <c r="E3777" s="206"/>
      <c r="F3777" s="206" t="s">
        <v>5192</v>
      </c>
      <c r="G3777" s="208" t="s">
        <v>6884</v>
      </c>
      <c r="H3777" s="313"/>
      <c r="I3777" s="209">
        <v>1004650</v>
      </c>
      <c r="J3777" s="444">
        <f t="shared" si="61"/>
        <v>6710830</v>
      </c>
      <c r="K3777" s="441" t="s">
        <v>3267</v>
      </c>
    </row>
    <row r="3778" spans="1:242" hidden="1" x14ac:dyDescent="0.25">
      <c r="B3778" s="266">
        <v>2073</v>
      </c>
      <c r="C3778" s="207">
        <v>44615</v>
      </c>
      <c r="D3778" s="206" t="s">
        <v>7064</v>
      </c>
      <c r="E3778" s="206" t="s">
        <v>5229</v>
      </c>
      <c r="F3778" s="206"/>
      <c r="G3778" s="208" t="s">
        <v>559</v>
      </c>
      <c r="H3778" s="313"/>
      <c r="I3778" s="475">
        <v>600000</v>
      </c>
      <c r="J3778" s="444">
        <f t="shared" si="61"/>
        <v>6110830</v>
      </c>
      <c r="K3778" s="212" t="s">
        <v>7080</v>
      </c>
    </row>
    <row r="3779" spans="1:242" s="566" customFormat="1" hidden="1" x14ac:dyDescent="0.25">
      <c r="A3779" s="488"/>
      <c r="B3779" s="266">
        <v>2074</v>
      </c>
      <c r="C3779" s="428">
        <v>44621</v>
      </c>
      <c r="D3779" s="429" t="s">
        <v>7044</v>
      </c>
      <c r="E3779" s="429"/>
      <c r="F3779" s="429"/>
      <c r="G3779" s="430"/>
      <c r="H3779" s="577">
        <v>12464170</v>
      </c>
      <c r="I3779" s="581"/>
      <c r="J3779" s="444">
        <f t="shared" si="61"/>
        <v>18575000</v>
      </c>
      <c r="K3779" s="446" t="s">
        <v>3695</v>
      </c>
      <c r="L3779" s="530"/>
      <c r="M3779" s="488"/>
      <c r="N3779" s="530"/>
      <c r="O3779" s="530"/>
      <c r="P3779" s="530"/>
      <c r="Q3779" s="530"/>
      <c r="R3779" s="530"/>
      <c r="S3779" s="530"/>
      <c r="T3779" s="530"/>
      <c r="U3779" s="530"/>
      <c r="V3779" s="530"/>
      <c r="W3779" s="530"/>
      <c r="X3779" s="530"/>
      <c r="Y3779" s="530"/>
      <c r="Z3779" s="530"/>
      <c r="AA3779" s="530"/>
      <c r="AB3779" s="530"/>
      <c r="AC3779" s="530"/>
      <c r="AD3779" s="530"/>
      <c r="AE3779" s="530"/>
      <c r="AF3779" s="530"/>
      <c r="AG3779" s="530"/>
      <c r="AH3779" s="530"/>
      <c r="AI3779" s="530"/>
      <c r="AJ3779" s="488"/>
      <c r="AK3779" s="488"/>
      <c r="AL3779" s="488"/>
      <c r="AM3779" s="488"/>
      <c r="AN3779" s="488"/>
      <c r="AO3779" s="488"/>
      <c r="AP3779" s="488"/>
      <c r="AQ3779" s="488"/>
      <c r="AR3779" s="488"/>
      <c r="AS3779" s="488"/>
      <c r="AT3779" s="488"/>
      <c r="AU3779" s="488"/>
      <c r="AV3779" s="488"/>
      <c r="AW3779" s="488"/>
      <c r="AX3779" s="488"/>
      <c r="AY3779" s="488"/>
      <c r="AZ3779" s="488"/>
      <c r="BA3779" s="488"/>
      <c r="BB3779" s="488"/>
      <c r="BC3779" s="488"/>
      <c r="BD3779" s="488"/>
      <c r="BE3779" s="488"/>
      <c r="BF3779" s="488"/>
      <c r="BG3779" s="488"/>
      <c r="BH3779" s="488"/>
      <c r="BI3779" s="488"/>
      <c r="BJ3779" s="488"/>
      <c r="BK3779" s="488"/>
      <c r="BL3779" s="488"/>
      <c r="BM3779" s="488"/>
      <c r="BN3779" s="488"/>
      <c r="BO3779" s="488"/>
      <c r="BP3779" s="488"/>
      <c r="BQ3779" s="488"/>
      <c r="BR3779" s="488"/>
      <c r="BS3779" s="488"/>
      <c r="BT3779" s="488"/>
      <c r="BU3779" s="488"/>
      <c r="BV3779" s="488"/>
      <c r="BW3779" s="488"/>
      <c r="BX3779" s="488"/>
      <c r="BY3779" s="488"/>
      <c r="BZ3779" s="488"/>
      <c r="CA3779" s="488"/>
      <c r="CB3779" s="488"/>
      <c r="CC3779" s="488"/>
      <c r="CD3779" s="488"/>
      <c r="CE3779" s="488"/>
      <c r="CF3779" s="488"/>
      <c r="CG3779" s="488"/>
      <c r="CH3779" s="488"/>
      <c r="CI3779" s="488"/>
      <c r="CJ3779" s="488"/>
      <c r="CK3779" s="488"/>
      <c r="CL3779" s="488"/>
      <c r="CM3779" s="488"/>
      <c r="CN3779" s="488"/>
      <c r="CO3779" s="488"/>
      <c r="CP3779" s="488"/>
      <c r="CQ3779" s="488"/>
      <c r="CR3779" s="488"/>
      <c r="CS3779" s="488"/>
      <c r="CT3779" s="488"/>
      <c r="CU3779" s="488"/>
      <c r="CV3779" s="488"/>
      <c r="CW3779" s="488"/>
      <c r="CX3779" s="488"/>
      <c r="CY3779" s="488"/>
      <c r="CZ3779" s="488"/>
      <c r="DA3779" s="488"/>
      <c r="DB3779" s="488"/>
      <c r="DC3779" s="488"/>
      <c r="DD3779" s="488"/>
      <c r="DE3779" s="488"/>
      <c r="DF3779" s="488"/>
      <c r="DG3779" s="488"/>
      <c r="DH3779" s="488"/>
      <c r="DI3779" s="488"/>
      <c r="DJ3779" s="488"/>
      <c r="DK3779" s="488"/>
      <c r="DL3779" s="488"/>
      <c r="DM3779" s="488"/>
      <c r="DN3779" s="488"/>
      <c r="DO3779" s="488"/>
      <c r="DP3779" s="488"/>
      <c r="DQ3779" s="488"/>
      <c r="DR3779" s="488"/>
      <c r="DS3779" s="488"/>
      <c r="DT3779" s="488"/>
      <c r="DU3779" s="488"/>
      <c r="DV3779" s="488"/>
      <c r="DW3779" s="488"/>
      <c r="DX3779" s="488"/>
      <c r="DY3779" s="488"/>
      <c r="DZ3779" s="488"/>
      <c r="EA3779" s="488"/>
      <c r="EB3779" s="488"/>
      <c r="EC3779" s="488"/>
      <c r="ED3779" s="488"/>
      <c r="EE3779" s="488"/>
      <c r="EF3779" s="488"/>
      <c r="EG3779" s="488"/>
      <c r="EH3779" s="488"/>
      <c r="EI3779" s="488"/>
      <c r="EJ3779" s="488"/>
      <c r="EK3779" s="488"/>
      <c r="EL3779" s="488"/>
      <c r="EM3779" s="488"/>
      <c r="EN3779" s="488"/>
      <c r="EO3779" s="488"/>
      <c r="EP3779" s="488"/>
      <c r="EQ3779" s="488"/>
      <c r="ER3779" s="488"/>
      <c r="ES3779" s="488"/>
      <c r="ET3779" s="488"/>
      <c r="EU3779" s="488"/>
      <c r="EV3779" s="488"/>
      <c r="EW3779" s="488"/>
      <c r="EX3779" s="488"/>
      <c r="EY3779" s="488"/>
      <c r="EZ3779" s="488"/>
      <c r="FA3779" s="488"/>
      <c r="FB3779" s="488"/>
      <c r="FC3779" s="488"/>
      <c r="FD3779" s="488"/>
      <c r="FE3779" s="488"/>
      <c r="FF3779" s="488"/>
      <c r="FG3779" s="488"/>
      <c r="FH3779" s="488"/>
      <c r="FI3779" s="488"/>
      <c r="FJ3779" s="488"/>
      <c r="FK3779" s="488"/>
      <c r="FL3779" s="488"/>
      <c r="FM3779" s="488"/>
      <c r="FN3779" s="488"/>
      <c r="FO3779" s="488"/>
      <c r="FP3779" s="488"/>
      <c r="FQ3779" s="488"/>
      <c r="FR3779" s="488"/>
      <c r="FS3779" s="488"/>
      <c r="FT3779" s="488"/>
      <c r="FU3779" s="488"/>
      <c r="FV3779" s="488"/>
      <c r="FW3779" s="488"/>
      <c r="FX3779" s="488"/>
      <c r="FY3779" s="488"/>
      <c r="FZ3779" s="488"/>
      <c r="GA3779" s="488"/>
      <c r="GB3779" s="488"/>
      <c r="GC3779" s="488"/>
      <c r="GD3779" s="488"/>
      <c r="GE3779" s="488"/>
      <c r="GF3779" s="488"/>
      <c r="GG3779" s="488"/>
      <c r="GH3779" s="488"/>
      <c r="GI3779" s="488"/>
      <c r="GJ3779" s="488"/>
      <c r="GK3779" s="488"/>
      <c r="GL3779" s="488"/>
      <c r="GM3779" s="488"/>
      <c r="GN3779" s="488"/>
      <c r="GO3779" s="488"/>
      <c r="GP3779" s="488"/>
      <c r="GQ3779" s="488"/>
      <c r="GR3779" s="488"/>
      <c r="GS3779" s="488"/>
      <c r="GT3779" s="488"/>
      <c r="GU3779" s="488"/>
      <c r="GV3779" s="488"/>
      <c r="GW3779" s="488"/>
      <c r="GX3779" s="488"/>
      <c r="GY3779" s="488"/>
      <c r="GZ3779" s="488"/>
      <c r="HA3779" s="488"/>
      <c r="HB3779" s="488"/>
      <c r="HC3779" s="488"/>
      <c r="HD3779" s="488"/>
      <c r="HE3779" s="488"/>
      <c r="HF3779" s="488"/>
      <c r="HG3779" s="488"/>
      <c r="HH3779" s="488"/>
      <c r="HI3779" s="488"/>
      <c r="HJ3779" s="488"/>
      <c r="HK3779" s="488"/>
      <c r="HL3779" s="488"/>
      <c r="HM3779" s="488"/>
      <c r="HN3779" s="488"/>
      <c r="HO3779" s="488"/>
      <c r="HP3779" s="488"/>
      <c r="HQ3779" s="488"/>
      <c r="HR3779" s="488"/>
      <c r="HS3779" s="488"/>
      <c r="HT3779" s="488"/>
      <c r="HU3779" s="488"/>
      <c r="HV3779" s="488"/>
      <c r="HW3779" s="488"/>
      <c r="HX3779" s="488"/>
      <c r="HY3779" s="488"/>
      <c r="HZ3779" s="488"/>
      <c r="IA3779" s="488"/>
      <c r="IB3779" s="488"/>
      <c r="IC3779" s="488"/>
      <c r="ID3779" s="488"/>
      <c r="IE3779" s="488"/>
      <c r="IF3779" s="488"/>
      <c r="IG3779" s="488"/>
      <c r="IH3779" s="488"/>
    </row>
    <row r="3780" spans="1:242" hidden="1" x14ac:dyDescent="0.25">
      <c r="B3780" s="266">
        <v>2075</v>
      </c>
      <c r="C3780" s="207">
        <v>44621</v>
      </c>
      <c r="D3780" s="206" t="s">
        <v>7067</v>
      </c>
      <c r="E3780" s="206"/>
      <c r="F3780" s="206" t="s">
        <v>5193</v>
      </c>
      <c r="G3780" s="208" t="s">
        <v>764</v>
      </c>
      <c r="H3780" s="313"/>
      <c r="I3780" s="209">
        <v>985000</v>
      </c>
      <c r="J3780" s="444">
        <f t="shared" si="61"/>
        <v>17590000</v>
      </c>
      <c r="K3780" s="441" t="s">
        <v>3267</v>
      </c>
    </row>
    <row r="3781" spans="1:242" hidden="1" x14ac:dyDescent="0.25">
      <c r="B3781" s="266">
        <v>2076</v>
      </c>
      <c r="C3781" s="207">
        <v>44621</v>
      </c>
      <c r="D3781" s="206" t="s">
        <v>7071</v>
      </c>
      <c r="E3781" s="206"/>
      <c r="F3781" s="206"/>
      <c r="G3781" s="208" t="s">
        <v>2320</v>
      </c>
      <c r="H3781" s="313">
        <v>450000</v>
      </c>
      <c r="I3781" s="209"/>
      <c r="J3781" s="444">
        <f t="shared" si="61"/>
        <v>18040000</v>
      </c>
      <c r="K3781" s="212" t="s">
        <v>7069</v>
      </c>
    </row>
    <row r="3782" spans="1:242" hidden="1" x14ac:dyDescent="0.25">
      <c r="B3782" s="266">
        <v>2077</v>
      </c>
      <c r="C3782" s="207">
        <v>44621</v>
      </c>
      <c r="D3782" s="206" t="s">
        <v>7070</v>
      </c>
      <c r="E3782" s="206"/>
      <c r="F3782" s="206" t="s">
        <v>5194</v>
      </c>
      <c r="G3782" s="208" t="s">
        <v>2951</v>
      </c>
      <c r="H3782" s="313"/>
      <c r="I3782" s="209">
        <v>795000</v>
      </c>
      <c r="J3782" s="444">
        <f t="shared" si="61"/>
        <v>17245000</v>
      </c>
      <c r="K3782" s="441" t="s">
        <v>3267</v>
      </c>
    </row>
    <row r="3783" spans="1:242" hidden="1" x14ac:dyDescent="0.25">
      <c r="B3783" s="266">
        <v>2078</v>
      </c>
      <c r="C3783" s="207">
        <v>44621</v>
      </c>
      <c r="D3783" s="206" t="s">
        <v>7073</v>
      </c>
      <c r="E3783" s="206"/>
      <c r="F3783" s="206" t="s">
        <v>5195</v>
      </c>
      <c r="G3783" s="208" t="s">
        <v>4218</v>
      </c>
      <c r="H3783" s="313"/>
      <c r="I3783" s="209">
        <v>720000</v>
      </c>
      <c r="J3783" s="444">
        <f t="shared" si="61"/>
        <v>16525000</v>
      </c>
      <c r="K3783" s="441" t="s">
        <v>3267</v>
      </c>
    </row>
    <row r="3784" spans="1:242" hidden="1" x14ac:dyDescent="0.25">
      <c r="B3784" s="266">
        <v>2079</v>
      </c>
      <c r="C3784" s="207">
        <v>44622</v>
      </c>
      <c r="D3784" s="206" t="s">
        <v>5827</v>
      </c>
      <c r="E3784" s="206" t="s">
        <v>5230</v>
      </c>
      <c r="F3784" s="206"/>
      <c r="G3784" s="208" t="s">
        <v>6917</v>
      </c>
      <c r="H3784" s="313"/>
      <c r="I3784" s="475">
        <v>190000</v>
      </c>
      <c r="J3784" s="444">
        <f t="shared" si="61"/>
        <v>16335000</v>
      </c>
      <c r="K3784" s="212" t="s">
        <v>7075</v>
      </c>
    </row>
    <row r="3785" spans="1:242" hidden="1" x14ac:dyDescent="0.25">
      <c r="B3785" s="266">
        <v>2080</v>
      </c>
      <c r="C3785" s="207">
        <v>44623</v>
      </c>
      <c r="D3785" s="206" t="s">
        <v>7074</v>
      </c>
      <c r="E3785" s="206"/>
      <c r="F3785" s="206" t="s">
        <v>5196</v>
      </c>
      <c r="G3785" s="208" t="s">
        <v>5679</v>
      </c>
      <c r="H3785" s="313"/>
      <c r="I3785" s="209">
        <v>436000</v>
      </c>
      <c r="J3785" s="444">
        <f t="shared" si="61"/>
        <v>15899000</v>
      </c>
      <c r="K3785" s="441" t="s">
        <v>3267</v>
      </c>
    </row>
    <row r="3786" spans="1:242" hidden="1" x14ac:dyDescent="0.25">
      <c r="B3786" s="266">
        <v>2081</v>
      </c>
      <c r="C3786" s="207">
        <v>44623</v>
      </c>
      <c r="D3786" s="206" t="s">
        <v>7076</v>
      </c>
      <c r="E3786" s="206"/>
      <c r="F3786" s="206"/>
      <c r="G3786" s="208" t="s">
        <v>6917</v>
      </c>
      <c r="H3786" s="313">
        <v>190000</v>
      </c>
      <c r="I3786" s="209"/>
      <c r="J3786" s="444">
        <f t="shared" si="61"/>
        <v>16089000</v>
      </c>
      <c r="K3786" s="212" t="s">
        <v>7105</v>
      </c>
    </row>
    <row r="3787" spans="1:242" hidden="1" x14ac:dyDescent="0.25">
      <c r="B3787" s="266">
        <v>2082</v>
      </c>
      <c r="C3787" s="207">
        <v>44623</v>
      </c>
      <c r="D3787" s="206" t="s">
        <v>7077</v>
      </c>
      <c r="E3787" s="206"/>
      <c r="F3787" s="206" t="s">
        <v>5197</v>
      </c>
      <c r="G3787" s="208" t="s">
        <v>6917</v>
      </c>
      <c r="H3787" s="313"/>
      <c r="I3787" s="209">
        <v>186000</v>
      </c>
      <c r="J3787" s="444">
        <f t="shared" si="61"/>
        <v>15903000</v>
      </c>
      <c r="K3787" s="441" t="s">
        <v>3267</v>
      </c>
    </row>
    <row r="3788" spans="1:242" hidden="1" x14ac:dyDescent="0.25">
      <c r="B3788" s="266">
        <v>2083</v>
      </c>
      <c r="C3788" s="207">
        <v>44623</v>
      </c>
      <c r="D3788" s="206" t="s">
        <v>7078</v>
      </c>
      <c r="E3788" s="206"/>
      <c r="F3788" s="206" t="s">
        <v>5198</v>
      </c>
      <c r="G3788" s="208" t="s">
        <v>6884</v>
      </c>
      <c r="H3788" s="313"/>
      <c r="I3788" s="209">
        <v>85000</v>
      </c>
      <c r="J3788" s="444">
        <f t="shared" si="61"/>
        <v>15818000</v>
      </c>
      <c r="K3788" s="441" t="s">
        <v>3267</v>
      </c>
    </row>
    <row r="3789" spans="1:242" hidden="1" x14ac:dyDescent="0.25">
      <c r="B3789" s="266">
        <v>2084</v>
      </c>
      <c r="C3789" s="207">
        <v>44623</v>
      </c>
      <c r="D3789" s="206" t="s">
        <v>7086</v>
      </c>
      <c r="E3789" s="206" t="s">
        <v>5262</v>
      </c>
      <c r="F3789" s="206"/>
      <c r="G3789" s="208" t="s">
        <v>559</v>
      </c>
      <c r="H3789" s="313"/>
      <c r="I3789" s="209">
        <v>775000</v>
      </c>
      <c r="J3789" s="444">
        <f t="shared" si="61"/>
        <v>15043000</v>
      </c>
      <c r="K3789" s="212" t="s">
        <v>7087</v>
      </c>
    </row>
    <row r="3790" spans="1:242" hidden="1" x14ac:dyDescent="0.25">
      <c r="B3790" s="266">
        <v>2085</v>
      </c>
      <c r="C3790" s="207">
        <v>44624</v>
      </c>
      <c r="D3790" s="206" t="s">
        <v>7079</v>
      </c>
      <c r="E3790" s="206"/>
      <c r="F3790" s="206" t="s">
        <v>5199</v>
      </c>
      <c r="G3790" s="208" t="s">
        <v>263</v>
      </c>
      <c r="H3790" s="313"/>
      <c r="I3790" s="209">
        <v>50000</v>
      </c>
      <c r="J3790" s="444">
        <f t="shared" si="61"/>
        <v>14993000</v>
      </c>
      <c r="K3790" s="441" t="s">
        <v>3267</v>
      </c>
    </row>
    <row r="3791" spans="1:242" hidden="1" x14ac:dyDescent="0.25">
      <c r="B3791" s="266">
        <v>2086</v>
      </c>
      <c r="C3791" s="207">
        <v>44624</v>
      </c>
      <c r="D3791" s="206" t="s">
        <v>7081</v>
      </c>
      <c r="E3791" s="206"/>
      <c r="F3791" s="206"/>
      <c r="G3791" s="208" t="s">
        <v>559</v>
      </c>
      <c r="H3791" s="313">
        <v>600000</v>
      </c>
      <c r="I3791" s="209"/>
      <c r="J3791" s="444">
        <f t="shared" si="61"/>
        <v>15593000</v>
      </c>
      <c r="K3791" s="212" t="s">
        <v>7083</v>
      </c>
    </row>
    <row r="3792" spans="1:242" hidden="1" x14ac:dyDescent="0.25">
      <c r="B3792" s="266">
        <v>2087</v>
      </c>
      <c r="C3792" s="207">
        <v>44624</v>
      </c>
      <c r="D3792" s="206" t="s">
        <v>7082</v>
      </c>
      <c r="E3792" s="206"/>
      <c r="F3792" s="206" t="s">
        <v>5200</v>
      </c>
      <c r="G3792" s="208" t="s">
        <v>559</v>
      </c>
      <c r="H3792" s="313"/>
      <c r="I3792" s="209">
        <v>530650</v>
      </c>
      <c r="J3792" s="444">
        <f t="shared" si="61"/>
        <v>15062350</v>
      </c>
      <c r="K3792" s="441" t="s">
        <v>3267</v>
      </c>
    </row>
    <row r="3793" spans="2:11" hidden="1" x14ac:dyDescent="0.25">
      <c r="B3793" s="266">
        <v>2088</v>
      </c>
      <c r="C3793" s="207">
        <v>44624</v>
      </c>
      <c r="D3793" s="206" t="s">
        <v>7084</v>
      </c>
      <c r="E3793" s="206"/>
      <c r="F3793" s="206" t="s">
        <v>5201</v>
      </c>
      <c r="G3793" s="208" t="s">
        <v>7085</v>
      </c>
      <c r="H3793" s="313"/>
      <c r="I3793" s="209">
        <v>53572</v>
      </c>
      <c r="J3793" s="444">
        <f t="shared" si="61"/>
        <v>15008778</v>
      </c>
      <c r="K3793" s="441" t="s">
        <v>3267</v>
      </c>
    </row>
    <row r="3794" spans="2:11" hidden="1" x14ac:dyDescent="0.25">
      <c r="B3794" s="266">
        <v>2089</v>
      </c>
      <c r="C3794" s="207">
        <v>44624</v>
      </c>
      <c r="D3794" s="206" t="s">
        <v>7088</v>
      </c>
      <c r="E3794" s="206"/>
      <c r="F3794" s="206"/>
      <c r="G3794" s="208" t="s">
        <v>559</v>
      </c>
      <c r="H3794" s="313">
        <v>775000</v>
      </c>
      <c r="I3794" s="209"/>
      <c r="J3794" s="444">
        <f t="shared" si="61"/>
        <v>15783778</v>
      </c>
      <c r="K3794" s="212" t="s">
        <v>7090</v>
      </c>
    </row>
    <row r="3795" spans="2:11" hidden="1" x14ac:dyDescent="0.25">
      <c r="B3795" s="266">
        <v>2090</v>
      </c>
      <c r="C3795" s="207">
        <v>44624</v>
      </c>
      <c r="D3795" s="206" t="s">
        <v>7089</v>
      </c>
      <c r="E3795" s="206"/>
      <c r="F3795" s="206" t="s">
        <v>5234</v>
      </c>
      <c r="G3795" s="208" t="s">
        <v>559</v>
      </c>
      <c r="H3795" s="313"/>
      <c r="I3795" s="209">
        <v>985000</v>
      </c>
      <c r="J3795" s="444">
        <f t="shared" si="61"/>
        <v>14798778</v>
      </c>
      <c r="K3795" s="441" t="s">
        <v>3267</v>
      </c>
    </row>
    <row r="3796" spans="2:11" hidden="1" x14ac:dyDescent="0.25">
      <c r="B3796" s="266">
        <v>2091</v>
      </c>
      <c r="C3796" s="207">
        <v>44624</v>
      </c>
      <c r="D3796" s="206" t="s">
        <v>7091</v>
      </c>
      <c r="E3796" s="206"/>
      <c r="F3796" s="206" t="s">
        <v>5235</v>
      </c>
      <c r="G3796" s="208" t="s">
        <v>4218</v>
      </c>
      <c r="H3796" s="313"/>
      <c r="I3796" s="209">
        <v>510000</v>
      </c>
      <c r="J3796" s="444">
        <f t="shared" si="61"/>
        <v>14288778</v>
      </c>
      <c r="K3796" s="441" t="s">
        <v>3267</v>
      </c>
    </row>
    <row r="3797" spans="2:11" hidden="1" x14ac:dyDescent="0.25">
      <c r="B3797" s="266">
        <v>2092</v>
      </c>
      <c r="C3797" s="207">
        <v>44624</v>
      </c>
      <c r="D3797" s="206" t="s">
        <v>7092</v>
      </c>
      <c r="E3797" s="206"/>
      <c r="F3797" s="206" t="s">
        <v>5236</v>
      </c>
      <c r="G3797" s="208" t="s">
        <v>5743</v>
      </c>
      <c r="H3797" s="313"/>
      <c r="I3797" s="209">
        <v>132500</v>
      </c>
      <c r="J3797" s="444">
        <f t="shared" si="61"/>
        <v>14156278</v>
      </c>
      <c r="K3797" s="441" t="s">
        <v>3267</v>
      </c>
    </row>
    <row r="3798" spans="2:11" hidden="1" x14ac:dyDescent="0.25">
      <c r="B3798" s="266">
        <v>2093</v>
      </c>
      <c r="C3798" s="207">
        <v>44624</v>
      </c>
      <c r="D3798" s="206" t="s">
        <v>7094</v>
      </c>
      <c r="E3798" s="206"/>
      <c r="F3798" s="206"/>
      <c r="G3798" s="208" t="s">
        <v>561</v>
      </c>
      <c r="H3798" s="313">
        <v>825000</v>
      </c>
      <c r="I3798" s="209"/>
      <c r="J3798" s="444">
        <f t="shared" si="61"/>
        <v>14981278</v>
      </c>
      <c r="K3798" s="212" t="s">
        <v>7034</v>
      </c>
    </row>
    <row r="3799" spans="2:11" hidden="1" x14ac:dyDescent="0.25">
      <c r="B3799" s="266">
        <v>2094</v>
      </c>
      <c r="C3799" s="207">
        <v>44624</v>
      </c>
      <c r="D3799" s="206" t="s">
        <v>7095</v>
      </c>
      <c r="E3799" s="206"/>
      <c r="F3799" s="206" t="s">
        <v>5237</v>
      </c>
      <c r="G3799" s="208" t="s">
        <v>561</v>
      </c>
      <c r="H3799" s="313"/>
      <c r="I3799" s="209">
        <v>825000</v>
      </c>
      <c r="J3799" s="444">
        <f t="shared" si="61"/>
        <v>14156278</v>
      </c>
      <c r="K3799" s="441" t="s">
        <v>3267</v>
      </c>
    </row>
    <row r="3800" spans="2:11" hidden="1" x14ac:dyDescent="0.25">
      <c r="B3800" s="266">
        <v>2095</v>
      </c>
      <c r="C3800" s="207">
        <v>44624</v>
      </c>
      <c r="D3800" s="206" t="s">
        <v>7096</v>
      </c>
      <c r="E3800" s="206"/>
      <c r="F3800" s="206" t="s">
        <v>5238</v>
      </c>
      <c r="G3800" s="208" t="s">
        <v>5679</v>
      </c>
      <c r="H3800" s="313"/>
      <c r="I3800" s="209">
        <v>78000</v>
      </c>
      <c r="J3800" s="444">
        <f t="shared" si="61"/>
        <v>14078278</v>
      </c>
      <c r="K3800" s="441" t="s">
        <v>3267</v>
      </c>
    </row>
    <row r="3801" spans="2:11" hidden="1" x14ac:dyDescent="0.25">
      <c r="B3801" s="266">
        <v>2096</v>
      </c>
      <c r="C3801" s="207">
        <v>44624</v>
      </c>
      <c r="D3801" s="206" t="s">
        <v>7097</v>
      </c>
      <c r="E3801" s="206"/>
      <c r="F3801" s="206" t="s">
        <v>5239</v>
      </c>
      <c r="G3801" s="208" t="s">
        <v>5679</v>
      </c>
      <c r="H3801" s="313"/>
      <c r="I3801" s="209">
        <v>33600</v>
      </c>
      <c r="J3801" s="444">
        <f t="shared" si="61"/>
        <v>14044678</v>
      </c>
      <c r="K3801" s="441" t="s">
        <v>3267</v>
      </c>
    </row>
    <row r="3802" spans="2:11" hidden="1" x14ac:dyDescent="0.25">
      <c r="B3802" s="266">
        <v>2097</v>
      </c>
      <c r="C3802" s="207">
        <v>44624</v>
      </c>
      <c r="D3802" s="206" t="s">
        <v>7098</v>
      </c>
      <c r="E3802" s="206"/>
      <c r="F3802" s="206" t="s">
        <v>5240</v>
      </c>
      <c r="G3802" s="208" t="s">
        <v>5679</v>
      </c>
      <c r="H3802" s="313"/>
      <c r="I3802" s="209">
        <v>6000</v>
      </c>
      <c r="J3802" s="444">
        <f t="shared" si="61"/>
        <v>14038678</v>
      </c>
      <c r="K3802" s="441" t="s">
        <v>3267</v>
      </c>
    </row>
    <row r="3803" spans="2:11" hidden="1" x14ac:dyDescent="0.25">
      <c r="B3803" s="266">
        <v>2098</v>
      </c>
      <c r="C3803" s="207">
        <v>44624</v>
      </c>
      <c r="D3803" s="206" t="s">
        <v>7099</v>
      </c>
      <c r="E3803" s="206"/>
      <c r="F3803" s="206" t="s">
        <v>5241</v>
      </c>
      <c r="G3803" s="208" t="s">
        <v>5679</v>
      </c>
      <c r="H3803" s="313"/>
      <c r="I3803" s="209">
        <v>4900</v>
      </c>
      <c r="J3803" s="444">
        <f t="shared" si="61"/>
        <v>14033778</v>
      </c>
      <c r="K3803" s="441" t="s">
        <v>3267</v>
      </c>
    </row>
    <row r="3804" spans="2:11" hidden="1" x14ac:dyDescent="0.25">
      <c r="B3804" s="266">
        <v>2099</v>
      </c>
      <c r="C3804" s="207">
        <v>44624</v>
      </c>
      <c r="D3804" s="206" t="s">
        <v>7100</v>
      </c>
      <c r="E3804" s="206"/>
      <c r="F3804" s="206" t="s">
        <v>5242</v>
      </c>
      <c r="G3804" s="208" t="s">
        <v>5679</v>
      </c>
      <c r="H3804" s="313"/>
      <c r="I3804" s="209">
        <v>52700</v>
      </c>
      <c r="J3804" s="444">
        <f t="shared" si="61"/>
        <v>13981078</v>
      </c>
      <c r="K3804" s="441" t="s">
        <v>3267</v>
      </c>
    </row>
    <row r="3805" spans="2:11" hidden="1" x14ac:dyDescent="0.25">
      <c r="B3805" s="266">
        <v>2100</v>
      </c>
      <c r="C3805" s="207">
        <v>44624</v>
      </c>
      <c r="D3805" s="206" t="s">
        <v>7101</v>
      </c>
      <c r="E3805" s="206"/>
      <c r="F3805" s="206" t="s">
        <v>5243</v>
      </c>
      <c r="G3805" s="208" t="s">
        <v>5679</v>
      </c>
      <c r="H3805" s="313"/>
      <c r="I3805" s="209">
        <v>63600</v>
      </c>
      <c r="J3805" s="444">
        <f t="shared" si="61"/>
        <v>13917478</v>
      </c>
      <c r="K3805" s="441" t="s">
        <v>3267</v>
      </c>
    </row>
    <row r="3806" spans="2:11" hidden="1" x14ac:dyDescent="0.25">
      <c r="B3806" s="266">
        <v>2101</v>
      </c>
      <c r="C3806" s="207">
        <v>44624</v>
      </c>
      <c r="D3806" s="206" t="s">
        <v>7102</v>
      </c>
      <c r="E3806" s="206"/>
      <c r="F3806" s="206" t="s">
        <v>5244</v>
      </c>
      <c r="G3806" s="208" t="s">
        <v>5679</v>
      </c>
      <c r="H3806" s="313"/>
      <c r="I3806" s="209">
        <v>103600</v>
      </c>
      <c r="J3806" s="444">
        <f t="shared" si="61"/>
        <v>13813878</v>
      </c>
      <c r="K3806" s="212" t="s">
        <v>3267</v>
      </c>
    </row>
    <row r="3807" spans="2:11" hidden="1" x14ac:dyDescent="0.25">
      <c r="B3807" s="266">
        <v>2102</v>
      </c>
      <c r="C3807" s="207">
        <v>44624</v>
      </c>
      <c r="D3807" s="206" t="s">
        <v>7103</v>
      </c>
      <c r="E3807" s="206"/>
      <c r="F3807" s="206" t="s">
        <v>5245</v>
      </c>
      <c r="G3807" s="208" t="s">
        <v>5679</v>
      </c>
      <c r="H3807" s="313"/>
      <c r="I3807" s="209">
        <v>181500</v>
      </c>
      <c r="J3807" s="444">
        <f t="shared" si="61"/>
        <v>13632378</v>
      </c>
      <c r="K3807" s="212" t="s">
        <v>3267</v>
      </c>
    </row>
    <row r="3808" spans="2:11" hidden="1" x14ac:dyDescent="0.25">
      <c r="B3808" s="266">
        <v>2103</v>
      </c>
      <c r="C3808" s="207">
        <v>44624</v>
      </c>
      <c r="D3808" s="206" t="s">
        <v>7104</v>
      </c>
      <c r="E3808" s="206" t="s">
        <v>5263</v>
      </c>
      <c r="F3808" s="206"/>
      <c r="G3808" s="208" t="s">
        <v>561</v>
      </c>
      <c r="H3808" s="313"/>
      <c r="I3808" s="475">
        <v>940000</v>
      </c>
      <c r="J3808" s="444">
        <f t="shared" si="61"/>
        <v>12692378</v>
      </c>
      <c r="K3808" s="212" t="s">
        <v>7133</v>
      </c>
    </row>
    <row r="3809" spans="1:242" s="566" customFormat="1" hidden="1" x14ac:dyDescent="0.25">
      <c r="A3809" s="488"/>
      <c r="B3809" s="266">
        <v>2104</v>
      </c>
      <c r="C3809" s="428">
        <v>44627</v>
      </c>
      <c r="D3809" s="429" t="s">
        <v>7066</v>
      </c>
      <c r="E3809" s="429"/>
      <c r="F3809" s="429"/>
      <c r="G3809" s="430"/>
      <c r="H3809" s="577">
        <v>6817622</v>
      </c>
      <c r="I3809" s="209"/>
      <c r="J3809" s="444">
        <f t="shared" si="61"/>
        <v>19510000</v>
      </c>
      <c r="K3809" s="446" t="s">
        <v>3695</v>
      </c>
      <c r="L3809" s="530"/>
      <c r="M3809" s="488"/>
      <c r="N3809" s="530"/>
      <c r="O3809" s="530"/>
      <c r="P3809" s="530"/>
      <c r="Q3809" s="530"/>
      <c r="R3809" s="530"/>
      <c r="S3809" s="530"/>
      <c r="T3809" s="530"/>
      <c r="U3809" s="530"/>
      <c r="V3809" s="530"/>
      <c r="W3809" s="530"/>
      <c r="X3809" s="530"/>
      <c r="Y3809" s="530"/>
      <c r="Z3809" s="530"/>
      <c r="AA3809" s="530"/>
      <c r="AB3809" s="530"/>
      <c r="AC3809" s="530"/>
      <c r="AD3809" s="530"/>
      <c r="AE3809" s="530"/>
      <c r="AF3809" s="530"/>
      <c r="AG3809" s="530"/>
      <c r="AH3809" s="530"/>
      <c r="AI3809" s="530"/>
      <c r="AJ3809" s="488"/>
      <c r="AK3809" s="488"/>
      <c r="AL3809" s="488"/>
      <c r="AM3809" s="488"/>
      <c r="AN3809" s="488"/>
      <c r="AO3809" s="488"/>
      <c r="AP3809" s="488"/>
      <c r="AQ3809" s="488"/>
      <c r="AR3809" s="488"/>
      <c r="AS3809" s="488"/>
      <c r="AT3809" s="488"/>
      <c r="AU3809" s="488"/>
      <c r="AV3809" s="488"/>
      <c r="AW3809" s="488"/>
      <c r="AX3809" s="488"/>
      <c r="AY3809" s="488"/>
      <c r="AZ3809" s="488"/>
      <c r="BA3809" s="488"/>
      <c r="BB3809" s="488"/>
      <c r="BC3809" s="488"/>
      <c r="BD3809" s="488"/>
      <c r="BE3809" s="488"/>
      <c r="BF3809" s="488"/>
      <c r="BG3809" s="488"/>
      <c r="BH3809" s="488"/>
      <c r="BI3809" s="488"/>
      <c r="BJ3809" s="488"/>
      <c r="BK3809" s="488"/>
      <c r="BL3809" s="488"/>
      <c r="BM3809" s="488"/>
      <c r="BN3809" s="488"/>
      <c r="BO3809" s="488"/>
      <c r="BP3809" s="488"/>
      <c r="BQ3809" s="488"/>
      <c r="BR3809" s="488"/>
      <c r="BS3809" s="488"/>
      <c r="BT3809" s="488"/>
      <c r="BU3809" s="488"/>
      <c r="BV3809" s="488"/>
      <c r="BW3809" s="488"/>
      <c r="BX3809" s="488"/>
      <c r="BY3809" s="488"/>
      <c r="BZ3809" s="488"/>
      <c r="CA3809" s="488"/>
      <c r="CB3809" s="488"/>
      <c r="CC3809" s="488"/>
      <c r="CD3809" s="488"/>
      <c r="CE3809" s="488"/>
      <c r="CF3809" s="488"/>
      <c r="CG3809" s="488"/>
      <c r="CH3809" s="488"/>
      <c r="CI3809" s="488"/>
      <c r="CJ3809" s="488"/>
      <c r="CK3809" s="488"/>
      <c r="CL3809" s="488"/>
      <c r="CM3809" s="488"/>
      <c r="CN3809" s="488"/>
      <c r="CO3809" s="488"/>
      <c r="CP3809" s="488"/>
      <c r="CQ3809" s="488"/>
      <c r="CR3809" s="488"/>
      <c r="CS3809" s="488"/>
      <c r="CT3809" s="488"/>
      <c r="CU3809" s="488"/>
      <c r="CV3809" s="488"/>
      <c r="CW3809" s="488"/>
      <c r="CX3809" s="488"/>
      <c r="CY3809" s="488"/>
      <c r="CZ3809" s="488"/>
      <c r="DA3809" s="488"/>
      <c r="DB3809" s="488"/>
      <c r="DC3809" s="488"/>
      <c r="DD3809" s="488"/>
      <c r="DE3809" s="488"/>
      <c r="DF3809" s="488"/>
      <c r="DG3809" s="488"/>
      <c r="DH3809" s="488"/>
      <c r="DI3809" s="488"/>
      <c r="DJ3809" s="488"/>
      <c r="DK3809" s="488"/>
      <c r="DL3809" s="488"/>
      <c r="DM3809" s="488"/>
      <c r="DN3809" s="488"/>
      <c r="DO3809" s="488"/>
      <c r="DP3809" s="488"/>
      <c r="DQ3809" s="488"/>
      <c r="DR3809" s="488"/>
      <c r="DS3809" s="488"/>
      <c r="DT3809" s="488"/>
      <c r="DU3809" s="488"/>
      <c r="DV3809" s="488"/>
      <c r="DW3809" s="488"/>
      <c r="DX3809" s="488"/>
      <c r="DY3809" s="488"/>
      <c r="DZ3809" s="488"/>
      <c r="EA3809" s="488"/>
      <c r="EB3809" s="488"/>
      <c r="EC3809" s="488"/>
      <c r="ED3809" s="488"/>
      <c r="EE3809" s="488"/>
      <c r="EF3809" s="488"/>
      <c r="EG3809" s="488"/>
      <c r="EH3809" s="488"/>
      <c r="EI3809" s="488"/>
      <c r="EJ3809" s="488"/>
      <c r="EK3809" s="488"/>
      <c r="EL3809" s="488"/>
      <c r="EM3809" s="488"/>
      <c r="EN3809" s="488"/>
      <c r="EO3809" s="488"/>
      <c r="EP3809" s="488"/>
      <c r="EQ3809" s="488"/>
      <c r="ER3809" s="488"/>
      <c r="ES3809" s="488"/>
      <c r="ET3809" s="488"/>
      <c r="EU3809" s="488"/>
      <c r="EV3809" s="488"/>
      <c r="EW3809" s="488"/>
      <c r="EX3809" s="488"/>
      <c r="EY3809" s="488"/>
      <c r="EZ3809" s="488"/>
      <c r="FA3809" s="488"/>
      <c r="FB3809" s="488"/>
      <c r="FC3809" s="488"/>
      <c r="FD3809" s="488"/>
      <c r="FE3809" s="488"/>
      <c r="FF3809" s="488"/>
      <c r="FG3809" s="488"/>
      <c r="FH3809" s="488"/>
      <c r="FI3809" s="488"/>
      <c r="FJ3809" s="488"/>
      <c r="FK3809" s="488"/>
      <c r="FL3809" s="488"/>
      <c r="FM3809" s="488"/>
      <c r="FN3809" s="488"/>
      <c r="FO3809" s="488"/>
      <c r="FP3809" s="488"/>
      <c r="FQ3809" s="488"/>
      <c r="FR3809" s="488"/>
      <c r="FS3809" s="488"/>
      <c r="FT3809" s="488"/>
      <c r="FU3809" s="488"/>
      <c r="FV3809" s="488"/>
      <c r="FW3809" s="488"/>
      <c r="FX3809" s="488"/>
      <c r="FY3809" s="488"/>
      <c r="FZ3809" s="488"/>
      <c r="GA3809" s="488"/>
      <c r="GB3809" s="488"/>
      <c r="GC3809" s="488"/>
      <c r="GD3809" s="488"/>
      <c r="GE3809" s="488"/>
      <c r="GF3809" s="488"/>
      <c r="GG3809" s="488"/>
      <c r="GH3809" s="488"/>
      <c r="GI3809" s="488"/>
      <c r="GJ3809" s="488"/>
      <c r="GK3809" s="488"/>
      <c r="GL3809" s="488"/>
      <c r="GM3809" s="488"/>
      <c r="GN3809" s="488"/>
      <c r="GO3809" s="488"/>
      <c r="GP3809" s="488"/>
      <c r="GQ3809" s="488"/>
      <c r="GR3809" s="488"/>
      <c r="GS3809" s="488"/>
      <c r="GT3809" s="488"/>
      <c r="GU3809" s="488"/>
      <c r="GV3809" s="488"/>
      <c r="GW3809" s="488"/>
      <c r="GX3809" s="488"/>
      <c r="GY3809" s="488"/>
      <c r="GZ3809" s="488"/>
      <c r="HA3809" s="488"/>
      <c r="HB3809" s="488"/>
      <c r="HC3809" s="488"/>
      <c r="HD3809" s="488"/>
      <c r="HE3809" s="488"/>
      <c r="HF3809" s="488"/>
      <c r="HG3809" s="488"/>
      <c r="HH3809" s="488"/>
      <c r="HI3809" s="488"/>
      <c r="HJ3809" s="488"/>
      <c r="HK3809" s="488"/>
      <c r="HL3809" s="488"/>
      <c r="HM3809" s="488"/>
      <c r="HN3809" s="488"/>
      <c r="HO3809" s="488"/>
      <c r="HP3809" s="488"/>
      <c r="HQ3809" s="488"/>
      <c r="HR3809" s="488"/>
      <c r="HS3809" s="488"/>
      <c r="HT3809" s="488"/>
      <c r="HU3809" s="488"/>
      <c r="HV3809" s="488"/>
      <c r="HW3809" s="488"/>
      <c r="HX3809" s="488"/>
      <c r="HY3809" s="488"/>
      <c r="HZ3809" s="488"/>
      <c r="IA3809" s="488"/>
      <c r="IB3809" s="488"/>
      <c r="IC3809" s="488"/>
      <c r="ID3809" s="488"/>
      <c r="IE3809" s="488"/>
      <c r="IF3809" s="488"/>
      <c r="IG3809" s="488"/>
      <c r="IH3809" s="488"/>
    </row>
    <row r="3810" spans="1:242" hidden="1" x14ac:dyDescent="0.25">
      <c r="B3810" s="266">
        <v>2105</v>
      </c>
      <c r="C3810" s="207">
        <v>44627</v>
      </c>
      <c r="D3810" s="206" t="s">
        <v>7116</v>
      </c>
      <c r="E3810" s="206" t="s">
        <v>5264</v>
      </c>
      <c r="F3810" s="206"/>
      <c r="G3810" s="208" t="s">
        <v>6884</v>
      </c>
      <c r="H3810" s="313"/>
      <c r="I3810" s="209">
        <v>1640000</v>
      </c>
      <c r="J3810" s="444">
        <f t="shared" si="61"/>
        <v>17870000</v>
      </c>
      <c r="K3810" s="212" t="s">
        <v>7117</v>
      </c>
    </row>
    <row r="3811" spans="1:242" s="566" customFormat="1" hidden="1" x14ac:dyDescent="0.25">
      <c r="A3811" s="488"/>
      <c r="B3811" s="266">
        <v>2106</v>
      </c>
      <c r="C3811" s="207">
        <v>44628</v>
      </c>
      <c r="D3811" s="206" t="s">
        <v>7106</v>
      </c>
      <c r="E3811" s="206" t="s">
        <v>5295</v>
      </c>
      <c r="F3811" s="206"/>
      <c r="G3811" s="208" t="s">
        <v>2320</v>
      </c>
      <c r="H3811" s="577"/>
      <c r="I3811" s="475">
        <v>1000000</v>
      </c>
      <c r="J3811" s="444">
        <f t="shared" si="61"/>
        <v>16870000</v>
      </c>
      <c r="K3811" s="212" t="s">
        <v>7151</v>
      </c>
      <c r="L3811" s="530"/>
      <c r="M3811" s="488"/>
      <c r="N3811" s="530"/>
      <c r="O3811" s="530"/>
      <c r="P3811" s="530"/>
      <c r="Q3811" s="530"/>
      <c r="R3811" s="530"/>
      <c r="S3811" s="530"/>
      <c r="T3811" s="530"/>
      <c r="U3811" s="530"/>
      <c r="V3811" s="530"/>
      <c r="W3811" s="530"/>
      <c r="X3811" s="530"/>
      <c r="Y3811" s="530"/>
      <c r="Z3811" s="530"/>
      <c r="AA3811" s="530"/>
      <c r="AB3811" s="530"/>
      <c r="AC3811" s="530"/>
      <c r="AD3811" s="530"/>
      <c r="AE3811" s="530"/>
      <c r="AF3811" s="530"/>
      <c r="AG3811" s="530"/>
      <c r="AH3811" s="530"/>
      <c r="AI3811" s="530"/>
      <c r="AJ3811" s="488"/>
      <c r="AK3811" s="488"/>
      <c r="AL3811" s="488"/>
      <c r="AM3811" s="488"/>
      <c r="AN3811" s="488"/>
      <c r="AO3811" s="488"/>
      <c r="AP3811" s="488"/>
      <c r="AQ3811" s="488"/>
      <c r="AR3811" s="488"/>
      <c r="AS3811" s="488"/>
      <c r="AT3811" s="488"/>
      <c r="AU3811" s="488"/>
      <c r="AV3811" s="488"/>
      <c r="AW3811" s="488"/>
      <c r="AX3811" s="488"/>
      <c r="AY3811" s="488"/>
      <c r="AZ3811" s="488"/>
      <c r="BA3811" s="488"/>
      <c r="BB3811" s="488"/>
      <c r="BC3811" s="488"/>
      <c r="BD3811" s="488"/>
      <c r="BE3811" s="488"/>
      <c r="BF3811" s="488"/>
      <c r="BG3811" s="488"/>
      <c r="BH3811" s="488"/>
      <c r="BI3811" s="488"/>
      <c r="BJ3811" s="488"/>
      <c r="BK3811" s="488"/>
      <c r="BL3811" s="488"/>
      <c r="BM3811" s="488"/>
      <c r="BN3811" s="488"/>
      <c r="BO3811" s="488"/>
      <c r="BP3811" s="488"/>
      <c r="BQ3811" s="488"/>
      <c r="BR3811" s="488"/>
      <c r="BS3811" s="488"/>
      <c r="BT3811" s="488"/>
      <c r="BU3811" s="488"/>
      <c r="BV3811" s="488"/>
      <c r="BW3811" s="488"/>
      <c r="BX3811" s="488"/>
      <c r="BY3811" s="488"/>
      <c r="BZ3811" s="488"/>
      <c r="CA3811" s="488"/>
      <c r="CB3811" s="488"/>
      <c r="CC3811" s="488"/>
      <c r="CD3811" s="488"/>
      <c r="CE3811" s="488"/>
      <c r="CF3811" s="488"/>
      <c r="CG3811" s="488"/>
      <c r="CH3811" s="488"/>
      <c r="CI3811" s="488"/>
      <c r="CJ3811" s="488"/>
      <c r="CK3811" s="488"/>
      <c r="CL3811" s="488"/>
      <c r="CM3811" s="488"/>
      <c r="CN3811" s="488"/>
      <c r="CO3811" s="488"/>
      <c r="CP3811" s="488"/>
      <c r="CQ3811" s="488"/>
      <c r="CR3811" s="488"/>
      <c r="CS3811" s="488"/>
      <c r="CT3811" s="488"/>
      <c r="CU3811" s="488"/>
      <c r="CV3811" s="488"/>
      <c r="CW3811" s="488"/>
      <c r="CX3811" s="488"/>
      <c r="CY3811" s="488"/>
      <c r="CZ3811" s="488"/>
      <c r="DA3811" s="488"/>
      <c r="DB3811" s="488"/>
      <c r="DC3811" s="488"/>
      <c r="DD3811" s="488"/>
      <c r="DE3811" s="488"/>
      <c r="DF3811" s="488"/>
      <c r="DG3811" s="488"/>
      <c r="DH3811" s="488"/>
      <c r="DI3811" s="488"/>
      <c r="DJ3811" s="488"/>
      <c r="DK3811" s="488"/>
      <c r="DL3811" s="488"/>
      <c r="DM3811" s="488"/>
      <c r="DN3811" s="488"/>
      <c r="DO3811" s="488"/>
      <c r="DP3811" s="488"/>
      <c r="DQ3811" s="488"/>
      <c r="DR3811" s="488"/>
      <c r="DS3811" s="488"/>
      <c r="DT3811" s="488"/>
      <c r="DU3811" s="488"/>
      <c r="DV3811" s="488"/>
      <c r="DW3811" s="488"/>
      <c r="DX3811" s="488"/>
      <c r="DY3811" s="488"/>
      <c r="DZ3811" s="488"/>
      <c r="EA3811" s="488"/>
      <c r="EB3811" s="488"/>
      <c r="EC3811" s="488"/>
      <c r="ED3811" s="488"/>
      <c r="EE3811" s="488"/>
      <c r="EF3811" s="488"/>
      <c r="EG3811" s="488"/>
      <c r="EH3811" s="488"/>
      <c r="EI3811" s="488"/>
      <c r="EJ3811" s="488"/>
      <c r="EK3811" s="488"/>
      <c r="EL3811" s="488"/>
      <c r="EM3811" s="488"/>
      <c r="EN3811" s="488"/>
      <c r="EO3811" s="488"/>
      <c r="EP3811" s="488"/>
      <c r="EQ3811" s="488"/>
      <c r="ER3811" s="488"/>
      <c r="ES3811" s="488"/>
      <c r="ET3811" s="488"/>
      <c r="EU3811" s="488"/>
      <c r="EV3811" s="488"/>
      <c r="EW3811" s="488"/>
      <c r="EX3811" s="488"/>
      <c r="EY3811" s="488"/>
      <c r="EZ3811" s="488"/>
      <c r="FA3811" s="488"/>
      <c r="FB3811" s="488"/>
      <c r="FC3811" s="488"/>
      <c r="FD3811" s="488"/>
      <c r="FE3811" s="488"/>
      <c r="FF3811" s="488"/>
      <c r="FG3811" s="488"/>
      <c r="FH3811" s="488"/>
      <c r="FI3811" s="488"/>
      <c r="FJ3811" s="488"/>
      <c r="FK3811" s="488"/>
      <c r="FL3811" s="488"/>
      <c r="FM3811" s="488"/>
      <c r="FN3811" s="488"/>
      <c r="FO3811" s="488"/>
      <c r="FP3811" s="488"/>
      <c r="FQ3811" s="488"/>
      <c r="FR3811" s="488"/>
      <c r="FS3811" s="488"/>
      <c r="FT3811" s="488"/>
      <c r="FU3811" s="488"/>
      <c r="FV3811" s="488"/>
      <c r="FW3811" s="488"/>
      <c r="FX3811" s="488"/>
      <c r="FY3811" s="488"/>
      <c r="FZ3811" s="488"/>
      <c r="GA3811" s="488"/>
      <c r="GB3811" s="488"/>
      <c r="GC3811" s="488"/>
      <c r="GD3811" s="488"/>
      <c r="GE3811" s="488"/>
      <c r="GF3811" s="488"/>
      <c r="GG3811" s="488"/>
      <c r="GH3811" s="488"/>
      <c r="GI3811" s="488"/>
      <c r="GJ3811" s="488"/>
      <c r="GK3811" s="488"/>
      <c r="GL3811" s="488"/>
      <c r="GM3811" s="488"/>
      <c r="GN3811" s="488"/>
      <c r="GO3811" s="488"/>
      <c r="GP3811" s="488"/>
      <c r="GQ3811" s="488"/>
      <c r="GR3811" s="488"/>
      <c r="GS3811" s="488"/>
      <c r="GT3811" s="488"/>
      <c r="GU3811" s="488"/>
      <c r="GV3811" s="488"/>
      <c r="GW3811" s="488"/>
      <c r="GX3811" s="488"/>
      <c r="GY3811" s="488"/>
      <c r="GZ3811" s="488"/>
      <c r="HA3811" s="488"/>
      <c r="HB3811" s="488"/>
      <c r="HC3811" s="488"/>
      <c r="HD3811" s="488"/>
      <c r="HE3811" s="488"/>
      <c r="HF3811" s="488"/>
      <c r="HG3811" s="488"/>
      <c r="HH3811" s="488"/>
      <c r="HI3811" s="488"/>
      <c r="HJ3811" s="488"/>
      <c r="HK3811" s="488"/>
      <c r="HL3811" s="488"/>
      <c r="HM3811" s="488"/>
      <c r="HN3811" s="488"/>
      <c r="HO3811" s="488"/>
      <c r="HP3811" s="488"/>
      <c r="HQ3811" s="488"/>
      <c r="HR3811" s="488"/>
      <c r="HS3811" s="488"/>
      <c r="HT3811" s="488"/>
      <c r="HU3811" s="488"/>
      <c r="HV3811" s="488"/>
      <c r="HW3811" s="488"/>
      <c r="HX3811" s="488"/>
      <c r="HY3811" s="488"/>
      <c r="HZ3811" s="488"/>
      <c r="IA3811" s="488"/>
      <c r="IB3811" s="488"/>
      <c r="IC3811" s="488"/>
      <c r="ID3811" s="488"/>
      <c r="IE3811" s="488"/>
      <c r="IF3811" s="488"/>
      <c r="IG3811" s="488"/>
      <c r="IH3811" s="488"/>
    </row>
    <row r="3812" spans="1:242" s="566" customFormat="1" hidden="1" x14ac:dyDescent="0.25">
      <c r="A3812" s="488"/>
      <c r="B3812" s="266">
        <v>2107</v>
      </c>
      <c r="C3812" s="207">
        <v>44628</v>
      </c>
      <c r="D3812" s="206" t="s">
        <v>7107</v>
      </c>
      <c r="E3812" s="206" t="s">
        <v>5296</v>
      </c>
      <c r="F3812" s="206"/>
      <c r="G3812" s="208" t="s">
        <v>5401</v>
      </c>
      <c r="H3812" s="577"/>
      <c r="I3812" s="475">
        <v>2200000</v>
      </c>
      <c r="J3812" s="444">
        <f t="shared" si="61"/>
        <v>14670000</v>
      </c>
      <c r="K3812" s="212" t="s">
        <v>7142</v>
      </c>
      <c r="L3812" s="530"/>
      <c r="M3812" s="488"/>
      <c r="N3812" s="530"/>
      <c r="O3812" s="530"/>
      <c r="P3812" s="530"/>
      <c r="Q3812" s="530"/>
      <c r="R3812" s="530"/>
      <c r="S3812" s="530"/>
      <c r="T3812" s="530"/>
      <c r="U3812" s="530"/>
      <c r="V3812" s="530"/>
      <c r="W3812" s="530"/>
      <c r="X3812" s="530"/>
      <c r="Y3812" s="530"/>
      <c r="Z3812" s="530"/>
      <c r="AA3812" s="530"/>
      <c r="AB3812" s="530"/>
      <c r="AC3812" s="530"/>
      <c r="AD3812" s="530"/>
      <c r="AE3812" s="530"/>
      <c r="AF3812" s="530"/>
      <c r="AG3812" s="530"/>
      <c r="AH3812" s="530"/>
      <c r="AI3812" s="530"/>
      <c r="AJ3812" s="488"/>
      <c r="AK3812" s="488"/>
      <c r="AL3812" s="488"/>
      <c r="AM3812" s="488"/>
      <c r="AN3812" s="488"/>
      <c r="AO3812" s="488"/>
      <c r="AP3812" s="488"/>
      <c r="AQ3812" s="488"/>
      <c r="AR3812" s="488"/>
      <c r="AS3812" s="488"/>
      <c r="AT3812" s="488"/>
      <c r="AU3812" s="488"/>
      <c r="AV3812" s="488"/>
      <c r="AW3812" s="488"/>
      <c r="AX3812" s="488"/>
      <c r="AY3812" s="488"/>
      <c r="AZ3812" s="488"/>
      <c r="BA3812" s="488"/>
      <c r="BB3812" s="488"/>
      <c r="BC3812" s="488"/>
      <c r="BD3812" s="488"/>
      <c r="BE3812" s="488"/>
      <c r="BF3812" s="488"/>
      <c r="BG3812" s="488"/>
      <c r="BH3812" s="488"/>
      <c r="BI3812" s="488"/>
      <c r="BJ3812" s="488"/>
      <c r="BK3812" s="488"/>
      <c r="BL3812" s="488"/>
      <c r="BM3812" s="488"/>
      <c r="BN3812" s="488"/>
      <c r="BO3812" s="488"/>
      <c r="BP3812" s="488"/>
      <c r="BQ3812" s="488"/>
      <c r="BR3812" s="488"/>
      <c r="BS3812" s="488"/>
      <c r="BT3812" s="488"/>
      <c r="BU3812" s="488"/>
      <c r="BV3812" s="488"/>
      <c r="BW3812" s="488"/>
      <c r="BX3812" s="488"/>
      <c r="BY3812" s="488"/>
      <c r="BZ3812" s="488"/>
      <c r="CA3812" s="488"/>
      <c r="CB3812" s="488"/>
      <c r="CC3812" s="488"/>
      <c r="CD3812" s="488"/>
      <c r="CE3812" s="488"/>
      <c r="CF3812" s="488"/>
      <c r="CG3812" s="488"/>
      <c r="CH3812" s="488"/>
      <c r="CI3812" s="488"/>
      <c r="CJ3812" s="488"/>
      <c r="CK3812" s="488"/>
      <c r="CL3812" s="488"/>
      <c r="CM3812" s="488"/>
      <c r="CN3812" s="488"/>
      <c r="CO3812" s="488"/>
      <c r="CP3812" s="488"/>
      <c r="CQ3812" s="488"/>
      <c r="CR3812" s="488"/>
      <c r="CS3812" s="488"/>
      <c r="CT3812" s="488"/>
      <c r="CU3812" s="488"/>
      <c r="CV3812" s="488"/>
      <c r="CW3812" s="488"/>
      <c r="CX3812" s="488"/>
      <c r="CY3812" s="488"/>
      <c r="CZ3812" s="488"/>
      <c r="DA3812" s="488"/>
      <c r="DB3812" s="488"/>
      <c r="DC3812" s="488"/>
      <c r="DD3812" s="488"/>
      <c r="DE3812" s="488"/>
      <c r="DF3812" s="488"/>
      <c r="DG3812" s="488"/>
      <c r="DH3812" s="488"/>
      <c r="DI3812" s="488"/>
      <c r="DJ3812" s="488"/>
      <c r="DK3812" s="488"/>
      <c r="DL3812" s="488"/>
      <c r="DM3812" s="488"/>
      <c r="DN3812" s="488"/>
      <c r="DO3812" s="488"/>
      <c r="DP3812" s="488"/>
      <c r="DQ3812" s="488"/>
      <c r="DR3812" s="488"/>
      <c r="DS3812" s="488"/>
      <c r="DT3812" s="488"/>
      <c r="DU3812" s="488"/>
      <c r="DV3812" s="488"/>
      <c r="DW3812" s="488"/>
      <c r="DX3812" s="488"/>
      <c r="DY3812" s="488"/>
      <c r="DZ3812" s="488"/>
      <c r="EA3812" s="488"/>
      <c r="EB3812" s="488"/>
      <c r="EC3812" s="488"/>
      <c r="ED3812" s="488"/>
      <c r="EE3812" s="488"/>
      <c r="EF3812" s="488"/>
      <c r="EG3812" s="488"/>
      <c r="EH3812" s="488"/>
      <c r="EI3812" s="488"/>
      <c r="EJ3812" s="488"/>
      <c r="EK3812" s="488"/>
      <c r="EL3812" s="488"/>
      <c r="EM3812" s="488"/>
      <c r="EN3812" s="488"/>
      <c r="EO3812" s="488"/>
      <c r="EP3812" s="488"/>
      <c r="EQ3812" s="488"/>
      <c r="ER3812" s="488"/>
      <c r="ES3812" s="488"/>
      <c r="ET3812" s="488"/>
      <c r="EU3812" s="488"/>
      <c r="EV3812" s="488"/>
      <c r="EW3812" s="488"/>
      <c r="EX3812" s="488"/>
      <c r="EY3812" s="488"/>
      <c r="EZ3812" s="488"/>
      <c r="FA3812" s="488"/>
      <c r="FB3812" s="488"/>
      <c r="FC3812" s="488"/>
      <c r="FD3812" s="488"/>
      <c r="FE3812" s="488"/>
      <c r="FF3812" s="488"/>
      <c r="FG3812" s="488"/>
      <c r="FH3812" s="488"/>
      <c r="FI3812" s="488"/>
      <c r="FJ3812" s="488"/>
      <c r="FK3812" s="488"/>
      <c r="FL3812" s="488"/>
      <c r="FM3812" s="488"/>
      <c r="FN3812" s="488"/>
      <c r="FO3812" s="488"/>
      <c r="FP3812" s="488"/>
      <c r="FQ3812" s="488"/>
      <c r="FR3812" s="488"/>
      <c r="FS3812" s="488"/>
      <c r="FT3812" s="488"/>
      <c r="FU3812" s="488"/>
      <c r="FV3812" s="488"/>
      <c r="FW3812" s="488"/>
      <c r="FX3812" s="488"/>
      <c r="FY3812" s="488"/>
      <c r="FZ3812" s="488"/>
      <c r="GA3812" s="488"/>
      <c r="GB3812" s="488"/>
      <c r="GC3812" s="488"/>
      <c r="GD3812" s="488"/>
      <c r="GE3812" s="488"/>
      <c r="GF3812" s="488"/>
      <c r="GG3812" s="488"/>
      <c r="GH3812" s="488"/>
      <c r="GI3812" s="488"/>
      <c r="GJ3812" s="488"/>
      <c r="GK3812" s="488"/>
      <c r="GL3812" s="488"/>
      <c r="GM3812" s="488"/>
      <c r="GN3812" s="488"/>
      <c r="GO3812" s="488"/>
      <c r="GP3812" s="488"/>
      <c r="GQ3812" s="488"/>
      <c r="GR3812" s="488"/>
      <c r="GS3812" s="488"/>
      <c r="GT3812" s="488"/>
      <c r="GU3812" s="488"/>
      <c r="GV3812" s="488"/>
      <c r="GW3812" s="488"/>
      <c r="GX3812" s="488"/>
      <c r="GY3812" s="488"/>
      <c r="GZ3812" s="488"/>
      <c r="HA3812" s="488"/>
      <c r="HB3812" s="488"/>
      <c r="HC3812" s="488"/>
      <c r="HD3812" s="488"/>
      <c r="HE3812" s="488"/>
      <c r="HF3812" s="488"/>
      <c r="HG3812" s="488"/>
      <c r="HH3812" s="488"/>
      <c r="HI3812" s="488"/>
      <c r="HJ3812" s="488"/>
      <c r="HK3812" s="488"/>
      <c r="HL3812" s="488"/>
      <c r="HM3812" s="488"/>
      <c r="HN3812" s="488"/>
      <c r="HO3812" s="488"/>
      <c r="HP3812" s="488"/>
      <c r="HQ3812" s="488"/>
      <c r="HR3812" s="488"/>
      <c r="HS3812" s="488"/>
      <c r="HT3812" s="488"/>
      <c r="HU3812" s="488"/>
      <c r="HV3812" s="488"/>
      <c r="HW3812" s="488"/>
      <c r="HX3812" s="488"/>
      <c r="HY3812" s="488"/>
      <c r="HZ3812" s="488"/>
      <c r="IA3812" s="488"/>
      <c r="IB3812" s="488"/>
      <c r="IC3812" s="488"/>
      <c r="ID3812" s="488"/>
      <c r="IE3812" s="488"/>
      <c r="IF3812" s="488"/>
      <c r="IG3812" s="488"/>
      <c r="IH3812" s="488"/>
    </row>
    <row r="3813" spans="1:242" hidden="1" x14ac:dyDescent="0.25">
      <c r="B3813" s="266">
        <v>2108</v>
      </c>
      <c r="C3813" s="207">
        <v>44631</v>
      </c>
      <c r="D3813" s="206" t="s">
        <v>7108</v>
      </c>
      <c r="E3813" s="206"/>
      <c r="F3813" s="206" t="s">
        <v>5246</v>
      </c>
      <c r="G3813" s="208" t="s">
        <v>420</v>
      </c>
      <c r="H3813" s="313"/>
      <c r="I3813" s="209">
        <v>1523000</v>
      </c>
      <c r="J3813" s="444">
        <f t="shared" si="61"/>
        <v>13147000</v>
      </c>
      <c r="K3813" s="212" t="s">
        <v>3267</v>
      </c>
    </row>
    <row r="3814" spans="1:242" hidden="1" x14ac:dyDescent="0.25">
      <c r="B3814" s="266">
        <v>2109</v>
      </c>
      <c r="C3814" s="207">
        <v>44631</v>
      </c>
      <c r="D3814" s="206" t="s">
        <v>7109</v>
      </c>
      <c r="E3814" s="206"/>
      <c r="F3814" s="206" t="s">
        <v>5247</v>
      </c>
      <c r="G3814" s="208" t="s">
        <v>6884</v>
      </c>
      <c r="H3814" s="313"/>
      <c r="I3814" s="209">
        <v>66000</v>
      </c>
      <c r="J3814" s="444">
        <f t="shared" si="61"/>
        <v>13081000</v>
      </c>
      <c r="K3814" s="212" t="s">
        <v>3267</v>
      </c>
    </row>
    <row r="3815" spans="1:242" hidden="1" x14ac:dyDescent="0.25">
      <c r="B3815" s="266">
        <v>2110</v>
      </c>
      <c r="C3815" s="207">
        <v>44631</v>
      </c>
      <c r="D3815" s="206" t="s">
        <v>7110</v>
      </c>
      <c r="E3815" s="206"/>
      <c r="F3815" s="206" t="s">
        <v>5248</v>
      </c>
      <c r="G3815" s="208" t="s">
        <v>5868</v>
      </c>
      <c r="H3815" s="313"/>
      <c r="I3815" s="209">
        <v>310000</v>
      </c>
      <c r="J3815" s="444">
        <f t="shared" si="61"/>
        <v>12771000</v>
      </c>
      <c r="K3815" s="212" t="s">
        <v>3267</v>
      </c>
    </row>
    <row r="3816" spans="1:242" hidden="1" x14ac:dyDescent="0.25">
      <c r="B3816" s="266">
        <v>2111</v>
      </c>
      <c r="C3816" s="207">
        <v>44631</v>
      </c>
      <c r="D3816" s="206" t="s">
        <v>7111</v>
      </c>
      <c r="E3816" s="206"/>
      <c r="F3816" s="206" t="s">
        <v>5249</v>
      </c>
      <c r="G3816" s="208" t="s">
        <v>532</v>
      </c>
      <c r="H3816" s="313"/>
      <c r="I3816" s="209">
        <v>1849220</v>
      </c>
      <c r="J3816" s="444">
        <f t="shared" si="61"/>
        <v>10921780</v>
      </c>
      <c r="K3816" s="212" t="s">
        <v>3267</v>
      </c>
    </row>
    <row r="3817" spans="1:242" hidden="1" x14ac:dyDescent="0.25">
      <c r="B3817" s="266">
        <v>2112</v>
      </c>
      <c r="C3817" s="207">
        <v>44631</v>
      </c>
      <c r="D3817" s="206" t="s">
        <v>7112</v>
      </c>
      <c r="E3817" s="206"/>
      <c r="F3817" s="206"/>
      <c r="G3817" s="208" t="s">
        <v>532</v>
      </c>
      <c r="H3817" s="313">
        <v>2000000</v>
      </c>
      <c r="I3817" s="209"/>
      <c r="J3817" s="444">
        <f t="shared" ref="J3817:J3880" si="62">J3816+H3817-I3817</f>
        <v>12921780</v>
      </c>
      <c r="K3817" s="212" t="s">
        <v>7119</v>
      </c>
    </row>
    <row r="3818" spans="1:242" hidden="1" x14ac:dyDescent="0.25">
      <c r="B3818" s="266">
        <v>2113</v>
      </c>
      <c r="C3818" s="207">
        <v>44631</v>
      </c>
      <c r="D3818" s="206" t="s">
        <v>7114</v>
      </c>
      <c r="E3818" s="206"/>
      <c r="F3818" s="206" t="s">
        <v>5250</v>
      </c>
      <c r="G3818" s="208" t="s">
        <v>532</v>
      </c>
      <c r="H3818" s="313"/>
      <c r="I3818" s="209">
        <v>2620510</v>
      </c>
      <c r="J3818" s="444">
        <f t="shared" si="62"/>
        <v>10301270</v>
      </c>
      <c r="K3818" s="212" t="s">
        <v>3267</v>
      </c>
    </row>
    <row r="3819" spans="1:242" hidden="1" x14ac:dyDescent="0.25">
      <c r="B3819" s="266">
        <v>2114</v>
      </c>
      <c r="C3819" s="207">
        <v>44631</v>
      </c>
      <c r="D3819" s="206" t="s">
        <v>7115</v>
      </c>
      <c r="E3819" s="206"/>
      <c r="F3819" s="206" t="s">
        <v>5251</v>
      </c>
      <c r="G3819" s="208" t="s">
        <v>532</v>
      </c>
      <c r="H3819" s="313"/>
      <c r="I3819" s="209">
        <v>822000</v>
      </c>
      <c r="J3819" s="444">
        <f t="shared" si="62"/>
        <v>9479270</v>
      </c>
      <c r="K3819" s="212" t="s">
        <v>3267</v>
      </c>
    </row>
    <row r="3820" spans="1:242" hidden="1" x14ac:dyDescent="0.25">
      <c r="B3820" s="266">
        <v>2115</v>
      </c>
      <c r="C3820" s="207">
        <v>44631</v>
      </c>
      <c r="D3820" s="206" t="s">
        <v>7120</v>
      </c>
      <c r="E3820" s="206"/>
      <c r="F3820" s="206"/>
      <c r="G3820" s="208" t="s">
        <v>6884</v>
      </c>
      <c r="H3820" s="313">
        <v>1640000</v>
      </c>
      <c r="I3820" s="209"/>
      <c r="J3820" s="444">
        <f t="shared" si="62"/>
        <v>11119270</v>
      </c>
      <c r="K3820" s="212" t="s">
        <v>7118</v>
      </c>
    </row>
    <row r="3821" spans="1:242" hidden="1" x14ac:dyDescent="0.25">
      <c r="B3821" s="266">
        <v>2116</v>
      </c>
      <c r="C3821" s="207">
        <v>44631</v>
      </c>
      <c r="D3821" s="206" t="s">
        <v>7121</v>
      </c>
      <c r="E3821" s="206"/>
      <c r="F3821" s="206" t="s">
        <v>5252</v>
      </c>
      <c r="G3821" s="208" t="s">
        <v>6884</v>
      </c>
      <c r="H3821" s="313"/>
      <c r="I3821" s="209">
        <v>1483000</v>
      </c>
      <c r="J3821" s="444">
        <f t="shared" si="62"/>
        <v>9636270</v>
      </c>
      <c r="K3821" s="212" t="s">
        <v>3267</v>
      </c>
    </row>
    <row r="3822" spans="1:242" hidden="1" x14ac:dyDescent="0.25">
      <c r="B3822" s="266">
        <v>2117</v>
      </c>
      <c r="C3822" s="207">
        <v>44631</v>
      </c>
      <c r="D3822" s="206" t="s">
        <v>7122</v>
      </c>
      <c r="E3822" s="206"/>
      <c r="F3822" s="206" t="s">
        <v>5253</v>
      </c>
      <c r="G3822" s="208" t="s">
        <v>5878</v>
      </c>
      <c r="H3822" s="313"/>
      <c r="I3822" s="209">
        <v>1696000</v>
      </c>
      <c r="J3822" s="444">
        <f t="shared" si="62"/>
        <v>7940270</v>
      </c>
      <c r="K3822" s="212" t="s">
        <v>3267</v>
      </c>
    </row>
    <row r="3823" spans="1:242" hidden="1" x14ac:dyDescent="0.25">
      <c r="B3823" s="266">
        <v>2118</v>
      </c>
      <c r="C3823" s="207">
        <v>44631</v>
      </c>
      <c r="D3823" s="206" t="s">
        <v>7123</v>
      </c>
      <c r="E3823" s="206"/>
      <c r="F3823" s="206" t="s">
        <v>5254</v>
      </c>
      <c r="G3823" s="208" t="s">
        <v>5936</v>
      </c>
      <c r="H3823" s="313"/>
      <c r="I3823" s="209">
        <v>680000</v>
      </c>
      <c r="J3823" s="444">
        <f t="shared" si="62"/>
        <v>7260270</v>
      </c>
      <c r="K3823" s="212" t="s">
        <v>3267</v>
      </c>
    </row>
    <row r="3824" spans="1:242" hidden="1" x14ac:dyDescent="0.25">
      <c r="B3824" s="266">
        <v>2119</v>
      </c>
      <c r="C3824" s="207">
        <v>44631</v>
      </c>
      <c r="D3824" s="206" t="s">
        <v>7125</v>
      </c>
      <c r="E3824" s="206"/>
      <c r="F3824" s="206" t="s">
        <v>5258</v>
      </c>
      <c r="G3824" s="208" t="s">
        <v>7124</v>
      </c>
      <c r="H3824" s="313"/>
      <c r="I3824" s="209">
        <v>700000</v>
      </c>
      <c r="J3824" s="444">
        <f t="shared" si="62"/>
        <v>6560270</v>
      </c>
      <c r="K3824" s="212" t="s">
        <v>3267</v>
      </c>
    </row>
    <row r="3825" spans="1:242" hidden="1" x14ac:dyDescent="0.25">
      <c r="B3825" s="266">
        <v>2120</v>
      </c>
      <c r="C3825" s="207">
        <v>44631</v>
      </c>
      <c r="D3825" s="206" t="s">
        <v>7126</v>
      </c>
      <c r="E3825" s="206"/>
      <c r="F3825" s="206" t="s">
        <v>5259</v>
      </c>
      <c r="G3825" s="208" t="s">
        <v>4805</v>
      </c>
      <c r="H3825" s="313"/>
      <c r="I3825" s="209">
        <v>2226500</v>
      </c>
      <c r="J3825" s="444">
        <f t="shared" si="62"/>
        <v>4333770</v>
      </c>
      <c r="K3825" s="212" t="s">
        <v>3267</v>
      </c>
    </row>
    <row r="3826" spans="1:242" hidden="1" x14ac:dyDescent="0.25">
      <c r="B3826" s="266">
        <v>2121</v>
      </c>
      <c r="C3826" s="207">
        <v>44631</v>
      </c>
      <c r="D3826" s="206" t="s">
        <v>7129</v>
      </c>
      <c r="E3826" s="206"/>
      <c r="F3826" s="206"/>
      <c r="G3826" s="208" t="s">
        <v>4806</v>
      </c>
      <c r="H3826" s="313">
        <v>2000000</v>
      </c>
      <c r="I3826" s="209"/>
      <c r="J3826" s="444">
        <f t="shared" si="62"/>
        <v>6333770</v>
      </c>
      <c r="K3826" s="212" t="s">
        <v>7128</v>
      </c>
    </row>
    <row r="3827" spans="1:242" hidden="1" x14ac:dyDescent="0.25">
      <c r="B3827" s="266">
        <v>2122</v>
      </c>
      <c r="C3827" s="207">
        <v>44631</v>
      </c>
      <c r="D3827" s="206" t="s">
        <v>7130</v>
      </c>
      <c r="E3827" s="206"/>
      <c r="F3827" s="206" t="s">
        <v>5299</v>
      </c>
      <c r="G3827" s="208" t="s">
        <v>5679</v>
      </c>
      <c r="H3827" s="313"/>
      <c r="I3827" s="209">
        <v>54000</v>
      </c>
      <c r="J3827" s="444">
        <f t="shared" si="62"/>
        <v>6279770</v>
      </c>
      <c r="K3827" s="441" t="s">
        <v>3267</v>
      </c>
    </row>
    <row r="3828" spans="1:242" hidden="1" x14ac:dyDescent="0.25">
      <c r="B3828" s="266">
        <v>2123</v>
      </c>
      <c r="C3828" s="207">
        <v>44631</v>
      </c>
      <c r="D3828" s="206" t="s">
        <v>7131</v>
      </c>
      <c r="E3828" s="206" t="s">
        <v>5297</v>
      </c>
      <c r="F3828" s="206"/>
      <c r="G3828" s="208" t="s">
        <v>6884</v>
      </c>
      <c r="H3828" s="313"/>
      <c r="I3828" s="475">
        <v>1275000</v>
      </c>
      <c r="J3828" s="444">
        <f t="shared" si="62"/>
        <v>5004770</v>
      </c>
      <c r="K3828" s="441" t="s">
        <v>7195</v>
      </c>
    </row>
    <row r="3829" spans="1:242" hidden="1" x14ac:dyDescent="0.25">
      <c r="B3829" s="266">
        <v>2124</v>
      </c>
      <c r="C3829" s="207">
        <v>44631</v>
      </c>
      <c r="D3829" s="206" t="s">
        <v>7132</v>
      </c>
      <c r="E3829" s="206"/>
      <c r="F3829" s="206"/>
      <c r="G3829" s="208" t="s">
        <v>5418</v>
      </c>
      <c r="H3829" s="313">
        <v>940000</v>
      </c>
      <c r="I3829" s="209"/>
      <c r="J3829" s="444">
        <f t="shared" si="62"/>
        <v>5944770</v>
      </c>
      <c r="K3829" s="441" t="s">
        <v>7134</v>
      </c>
    </row>
    <row r="3830" spans="1:242" hidden="1" x14ac:dyDescent="0.25">
      <c r="B3830" s="266">
        <v>2125</v>
      </c>
      <c r="C3830" s="207">
        <v>44631</v>
      </c>
      <c r="D3830" s="206" t="s">
        <v>7135</v>
      </c>
      <c r="E3830" s="206"/>
      <c r="F3830" s="206" t="s">
        <v>5300</v>
      </c>
      <c r="G3830" s="208" t="s">
        <v>5418</v>
      </c>
      <c r="H3830" s="313"/>
      <c r="I3830" s="209">
        <v>1215821</v>
      </c>
      <c r="J3830" s="444">
        <f t="shared" si="62"/>
        <v>4728949</v>
      </c>
      <c r="K3830" s="441" t="s">
        <v>3267</v>
      </c>
    </row>
    <row r="3831" spans="1:242" hidden="1" x14ac:dyDescent="0.25">
      <c r="B3831" s="266">
        <v>2126</v>
      </c>
      <c r="C3831" s="207">
        <v>44631</v>
      </c>
      <c r="D3831" s="206" t="s">
        <v>7136</v>
      </c>
      <c r="E3831" s="206" t="s">
        <v>5298</v>
      </c>
      <c r="F3831" s="206"/>
      <c r="G3831" s="208" t="s">
        <v>5418</v>
      </c>
      <c r="H3831" s="313"/>
      <c r="I3831" s="475">
        <v>1121000</v>
      </c>
      <c r="J3831" s="444">
        <f t="shared" si="62"/>
        <v>3607949</v>
      </c>
      <c r="K3831" s="441" t="s">
        <v>7173</v>
      </c>
    </row>
    <row r="3832" spans="1:242" hidden="1" x14ac:dyDescent="0.25">
      <c r="B3832" s="266">
        <v>2127</v>
      </c>
      <c r="C3832" s="207">
        <v>44631</v>
      </c>
      <c r="D3832" s="206" t="s">
        <v>7137</v>
      </c>
      <c r="E3832" s="206" t="s">
        <v>5301</v>
      </c>
      <c r="F3832" s="206"/>
      <c r="G3832" s="208" t="s">
        <v>5418</v>
      </c>
      <c r="H3832" s="313"/>
      <c r="I3832" s="475">
        <v>1210000</v>
      </c>
      <c r="J3832" s="444">
        <f t="shared" si="62"/>
        <v>2397949</v>
      </c>
      <c r="K3832" s="441" t="s">
        <v>7179</v>
      </c>
    </row>
    <row r="3833" spans="1:242" s="566" customFormat="1" hidden="1" x14ac:dyDescent="0.25">
      <c r="A3833" s="488"/>
      <c r="B3833" s="266">
        <v>2128</v>
      </c>
      <c r="C3833" s="428">
        <v>44634</v>
      </c>
      <c r="D3833" s="429" t="s">
        <v>7138</v>
      </c>
      <c r="E3833" s="429"/>
      <c r="F3833" s="429"/>
      <c r="G3833" s="430"/>
      <c r="H3833" s="577">
        <v>15246051</v>
      </c>
      <c r="I3833" s="607"/>
      <c r="J3833" s="444">
        <f t="shared" si="62"/>
        <v>17644000</v>
      </c>
      <c r="K3833" s="485" t="s">
        <v>3695</v>
      </c>
      <c r="L3833" s="530"/>
      <c r="M3833" s="488"/>
      <c r="N3833" s="530"/>
      <c r="O3833" s="530"/>
      <c r="P3833" s="530"/>
      <c r="Q3833" s="530"/>
      <c r="R3833" s="530"/>
      <c r="S3833" s="530"/>
      <c r="T3833" s="530"/>
      <c r="U3833" s="530"/>
      <c r="V3833" s="530"/>
      <c r="W3833" s="530"/>
      <c r="X3833" s="530"/>
      <c r="Y3833" s="530"/>
      <c r="Z3833" s="530"/>
      <c r="AA3833" s="530"/>
      <c r="AB3833" s="530"/>
      <c r="AC3833" s="530"/>
      <c r="AD3833" s="530"/>
      <c r="AE3833" s="530"/>
      <c r="AF3833" s="530"/>
      <c r="AG3833" s="530"/>
      <c r="AH3833" s="530"/>
      <c r="AI3833" s="530"/>
      <c r="AJ3833" s="488"/>
      <c r="AK3833" s="488"/>
      <c r="AL3833" s="488"/>
      <c r="AM3833" s="488"/>
      <c r="AN3833" s="488"/>
      <c r="AO3833" s="488"/>
      <c r="AP3833" s="488"/>
      <c r="AQ3833" s="488"/>
      <c r="AR3833" s="488"/>
      <c r="AS3833" s="488"/>
      <c r="AT3833" s="488"/>
      <c r="AU3833" s="488"/>
      <c r="AV3833" s="488"/>
      <c r="AW3833" s="488"/>
      <c r="AX3833" s="488"/>
      <c r="AY3833" s="488"/>
      <c r="AZ3833" s="488"/>
      <c r="BA3833" s="488"/>
      <c r="BB3833" s="488"/>
      <c r="BC3833" s="488"/>
      <c r="BD3833" s="488"/>
      <c r="BE3833" s="488"/>
      <c r="BF3833" s="488"/>
      <c r="BG3833" s="488"/>
      <c r="BH3833" s="488"/>
      <c r="BI3833" s="488"/>
      <c r="BJ3833" s="488"/>
      <c r="BK3833" s="488"/>
      <c r="BL3833" s="488"/>
      <c r="BM3833" s="488"/>
      <c r="BN3833" s="488"/>
      <c r="BO3833" s="488"/>
      <c r="BP3833" s="488"/>
      <c r="BQ3833" s="488"/>
      <c r="BR3833" s="488"/>
      <c r="BS3833" s="488"/>
      <c r="BT3833" s="488"/>
      <c r="BU3833" s="488"/>
      <c r="BV3833" s="488"/>
      <c r="BW3833" s="488"/>
      <c r="BX3833" s="488"/>
      <c r="BY3833" s="488"/>
      <c r="BZ3833" s="488"/>
      <c r="CA3833" s="488"/>
      <c r="CB3833" s="488"/>
      <c r="CC3833" s="488"/>
      <c r="CD3833" s="488"/>
      <c r="CE3833" s="488"/>
      <c r="CF3833" s="488"/>
      <c r="CG3833" s="488"/>
      <c r="CH3833" s="488"/>
      <c r="CI3833" s="488"/>
      <c r="CJ3833" s="488"/>
      <c r="CK3833" s="488"/>
      <c r="CL3833" s="488"/>
      <c r="CM3833" s="488"/>
      <c r="CN3833" s="488"/>
      <c r="CO3833" s="488"/>
      <c r="CP3833" s="488"/>
      <c r="CQ3833" s="488"/>
      <c r="CR3833" s="488"/>
      <c r="CS3833" s="488"/>
      <c r="CT3833" s="488"/>
      <c r="CU3833" s="488"/>
      <c r="CV3833" s="488"/>
      <c r="CW3833" s="488"/>
      <c r="CX3833" s="488"/>
      <c r="CY3833" s="488"/>
      <c r="CZ3833" s="488"/>
      <c r="DA3833" s="488"/>
      <c r="DB3833" s="488"/>
      <c r="DC3833" s="488"/>
      <c r="DD3833" s="488"/>
      <c r="DE3833" s="488"/>
      <c r="DF3833" s="488"/>
      <c r="DG3833" s="488"/>
      <c r="DH3833" s="488"/>
      <c r="DI3833" s="488"/>
      <c r="DJ3833" s="488"/>
      <c r="DK3833" s="488"/>
      <c r="DL3833" s="488"/>
      <c r="DM3833" s="488"/>
      <c r="DN3833" s="488"/>
      <c r="DO3833" s="488"/>
      <c r="DP3833" s="488"/>
      <c r="DQ3833" s="488"/>
      <c r="DR3833" s="488"/>
      <c r="DS3833" s="488"/>
      <c r="DT3833" s="488"/>
      <c r="DU3833" s="488"/>
      <c r="DV3833" s="488"/>
      <c r="DW3833" s="488"/>
      <c r="DX3833" s="488"/>
      <c r="DY3833" s="488"/>
      <c r="DZ3833" s="488"/>
      <c r="EA3833" s="488"/>
      <c r="EB3833" s="488"/>
      <c r="EC3833" s="488"/>
      <c r="ED3833" s="488"/>
      <c r="EE3833" s="488"/>
      <c r="EF3833" s="488"/>
      <c r="EG3833" s="488"/>
      <c r="EH3833" s="488"/>
      <c r="EI3833" s="488"/>
      <c r="EJ3833" s="488"/>
      <c r="EK3833" s="488"/>
      <c r="EL3833" s="488"/>
      <c r="EM3833" s="488"/>
      <c r="EN3833" s="488"/>
      <c r="EO3833" s="488"/>
      <c r="EP3833" s="488"/>
      <c r="EQ3833" s="488"/>
      <c r="ER3833" s="488"/>
      <c r="ES3833" s="488"/>
      <c r="ET3833" s="488"/>
      <c r="EU3833" s="488"/>
      <c r="EV3833" s="488"/>
      <c r="EW3833" s="488"/>
      <c r="EX3833" s="488"/>
      <c r="EY3833" s="488"/>
      <c r="EZ3833" s="488"/>
      <c r="FA3833" s="488"/>
      <c r="FB3833" s="488"/>
      <c r="FC3833" s="488"/>
      <c r="FD3833" s="488"/>
      <c r="FE3833" s="488"/>
      <c r="FF3833" s="488"/>
      <c r="FG3833" s="488"/>
      <c r="FH3833" s="488"/>
      <c r="FI3833" s="488"/>
      <c r="FJ3833" s="488"/>
      <c r="FK3833" s="488"/>
      <c r="FL3833" s="488"/>
      <c r="FM3833" s="488"/>
      <c r="FN3833" s="488"/>
      <c r="FO3833" s="488"/>
      <c r="FP3833" s="488"/>
      <c r="FQ3833" s="488"/>
      <c r="FR3833" s="488"/>
      <c r="FS3833" s="488"/>
      <c r="FT3833" s="488"/>
      <c r="FU3833" s="488"/>
      <c r="FV3833" s="488"/>
      <c r="FW3833" s="488"/>
      <c r="FX3833" s="488"/>
      <c r="FY3833" s="488"/>
      <c r="FZ3833" s="488"/>
      <c r="GA3833" s="488"/>
      <c r="GB3833" s="488"/>
      <c r="GC3833" s="488"/>
      <c r="GD3833" s="488"/>
      <c r="GE3833" s="488"/>
      <c r="GF3833" s="488"/>
      <c r="GG3833" s="488"/>
      <c r="GH3833" s="488"/>
      <c r="GI3833" s="488"/>
      <c r="GJ3833" s="488"/>
      <c r="GK3833" s="488"/>
      <c r="GL3833" s="488"/>
      <c r="GM3833" s="488"/>
      <c r="GN3833" s="488"/>
      <c r="GO3833" s="488"/>
      <c r="GP3833" s="488"/>
      <c r="GQ3833" s="488"/>
      <c r="GR3833" s="488"/>
      <c r="GS3833" s="488"/>
      <c r="GT3833" s="488"/>
      <c r="GU3833" s="488"/>
      <c r="GV3833" s="488"/>
      <c r="GW3833" s="488"/>
      <c r="GX3833" s="488"/>
      <c r="GY3833" s="488"/>
      <c r="GZ3833" s="488"/>
      <c r="HA3833" s="488"/>
      <c r="HB3833" s="488"/>
      <c r="HC3833" s="488"/>
      <c r="HD3833" s="488"/>
      <c r="HE3833" s="488"/>
      <c r="HF3833" s="488"/>
      <c r="HG3833" s="488"/>
      <c r="HH3833" s="488"/>
      <c r="HI3833" s="488"/>
      <c r="HJ3833" s="488"/>
      <c r="HK3833" s="488"/>
      <c r="HL3833" s="488"/>
      <c r="HM3833" s="488"/>
      <c r="HN3833" s="488"/>
      <c r="HO3833" s="488"/>
      <c r="HP3833" s="488"/>
      <c r="HQ3833" s="488"/>
      <c r="HR3833" s="488"/>
      <c r="HS3833" s="488"/>
      <c r="HT3833" s="488"/>
      <c r="HU3833" s="488"/>
      <c r="HV3833" s="488"/>
      <c r="HW3833" s="488"/>
      <c r="HX3833" s="488"/>
      <c r="HY3833" s="488"/>
      <c r="HZ3833" s="488"/>
      <c r="IA3833" s="488"/>
      <c r="IB3833" s="488"/>
      <c r="IC3833" s="488"/>
      <c r="ID3833" s="488"/>
      <c r="IE3833" s="488"/>
      <c r="IF3833" s="488"/>
      <c r="IG3833" s="488"/>
      <c r="IH3833" s="488"/>
    </row>
    <row r="3834" spans="1:242" s="566" customFormat="1" hidden="1" x14ac:dyDescent="0.25">
      <c r="A3834" s="488"/>
      <c r="B3834" s="266">
        <v>2129</v>
      </c>
      <c r="C3834" s="207">
        <v>44634</v>
      </c>
      <c r="D3834" s="206" t="s">
        <v>7154</v>
      </c>
      <c r="E3834" s="206" t="s">
        <v>5363</v>
      </c>
      <c r="F3834" s="429"/>
      <c r="G3834" s="208" t="s">
        <v>4804</v>
      </c>
      <c r="H3834" s="577"/>
      <c r="I3834" s="475">
        <v>2110000</v>
      </c>
      <c r="J3834" s="444">
        <f t="shared" si="62"/>
        <v>15534000</v>
      </c>
      <c r="K3834" s="441" t="s">
        <v>7189</v>
      </c>
      <c r="L3834" s="530"/>
      <c r="M3834" s="488"/>
      <c r="N3834" s="530"/>
      <c r="O3834" s="530"/>
      <c r="P3834" s="530"/>
      <c r="Q3834" s="530"/>
      <c r="R3834" s="530"/>
      <c r="S3834" s="530"/>
      <c r="T3834" s="530"/>
      <c r="U3834" s="530"/>
      <c r="V3834" s="530"/>
      <c r="W3834" s="530"/>
      <c r="X3834" s="530"/>
      <c r="Y3834" s="530"/>
      <c r="Z3834" s="530"/>
      <c r="AA3834" s="530"/>
      <c r="AB3834" s="530"/>
      <c r="AC3834" s="530"/>
      <c r="AD3834" s="530"/>
      <c r="AE3834" s="530"/>
      <c r="AF3834" s="530"/>
      <c r="AG3834" s="530"/>
      <c r="AH3834" s="530"/>
      <c r="AI3834" s="530"/>
      <c r="AJ3834" s="488"/>
      <c r="AK3834" s="488"/>
      <c r="AL3834" s="488"/>
      <c r="AM3834" s="488"/>
      <c r="AN3834" s="488"/>
      <c r="AO3834" s="488"/>
      <c r="AP3834" s="488"/>
      <c r="AQ3834" s="488"/>
      <c r="AR3834" s="488"/>
      <c r="AS3834" s="488"/>
      <c r="AT3834" s="488"/>
      <c r="AU3834" s="488"/>
      <c r="AV3834" s="488"/>
      <c r="AW3834" s="488"/>
      <c r="AX3834" s="488"/>
      <c r="AY3834" s="488"/>
      <c r="AZ3834" s="488"/>
      <c r="BA3834" s="488"/>
      <c r="BB3834" s="488"/>
      <c r="BC3834" s="488"/>
      <c r="BD3834" s="488"/>
      <c r="BE3834" s="488"/>
      <c r="BF3834" s="488"/>
      <c r="BG3834" s="488"/>
      <c r="BH3834" s="488"/>
      <c r="BI3834" s="488"/>
      <c r="BJ3834" s="488"/>
      <c r="BK3834" s="488"/>
      <c r="BL3834" s="488"/>
      <c r="BM3834" s="488"/>
      <c r="BN3834" s="488"/>
      <c r="BO3834" s="488"/>
      <c r="BP3834" s="488"/>
      <c r="BQ3834" s="488"/>
      <c r="BR3834" s="488"/>
      <c r="BS3834" s="488"/>
      <c r="BT3834" s="488"/>
      <c r="BU3834" s="488"/>
      <c r="BV3834" s="488"/>
      <c r="BW3834" s="488"/>
      <c r="BX3834" s="488"/>
      <c r="BY3834" s="488"/>
      <c r="BZ3834" s="488"/>
      <c r="CA3834" s="488"/>
      <c r="CB3834" s="488"/>
      <c r="CC3834" s="488"/>
      <c r="CD3834" s="488"/>
      <c r="CE3834" s="488"/>
      <c r="CF3834" s="488"/>
      <c r="CG3834" s="488"/>
      <c r="CH3834" s="488"/>
      <c r="CI3834" s="488"/>
      <c r="CJ3834" s="488"/>
      <c r="CK3834" s="488"/>
      <c r="CL3834" s="488"/>
      <c r="CM3834" s="488"/>
      <c r="CN3834" s="488"/>
      <c r="CO3834" s="488"/>
      <c r="CP3834" s="488"/>
      <c r="CQ3834" s="488"/>
      <c r="CR3834" s="488"/>
      <c r="CS3834" s="488"/>
      <c r="CT3834" s="488"/>
      <c r="CU3834" s="488"/>
      <c r="CV3834" s="488"/>
      <c r="CW3834" s="488"/>
      <c r="CX3834" s="488"/>
      <c r="CY3834" s="488"/>
      <c r="CZ3834" s="488"/>
      <c r="DA3834" s="488"/>
      <c r="DB3834" s="488"/>
      <c r="DC3834" s="488"/>
      <c r="DD3834" s="488"/>
      <c r="DE3834" s="488"/>
      <c r="DF3834" s="488"/>
      <c r="DG3834" s="488"/>
      <c r="DH3834" s="488"/>
      <c r="DI3834" s="488"/>
      <c r="DJ3834" s="488"/>
      <c r="DK3834" s="488"/>
      <c r="DL3834" s="488"/>
      <c r="DM3834" s="488"/>
      <c r="DN3834" s="488"/>
      <c r="DO3834" s="488"/>
      <c r="DP3834" s="488"/>
      <c r="DQ3834" s="488"/>
      <c r="DR3834" s="488"/>
      <c r="DS3834" s="488"/>
      <c r="DT3834" s="488"/>
      <c r="DU3834" s="488"/>
      <c r="DV3834" s="488"/>
      <c r="DW3834" s="488"/>
      <c r="DX3834" s="488"/>
      <c r="DY3834" s="488"/>
      <c r="DZ3834" s="488"/>
      <c r="EA3834" s="488"/>
      <c r="EB3834" s="488"/>
      <c r="EC3834" s="488"/>
      <c r="ED3834" s="488"/>
      <c r="EE3834" s="488"/>
      <c r="EF3834" s="488"/>
      <c r="EG3834" s="488"/>
      <c r="EH3834" s="488"/>
      <c r="EI3834" s="488"/>
      <c r="EJ3834" s="488"/>
      <c r="EK3834" s="488"/>
      <c r="EL3834" s="488"/>
      <c r="EM3834" s="488"/>
      <c r="EN3834" s="488"/>
      <c r="EO3834" s="488"/>
      <c r="EP3834" s="488"/>
      <c r="EQ3834" s="488"/>
      <c r="ER3834" s="488"/>
      <c r="ES3834" s="488"/>
      <c r="ET3834" s="488"/>
      <c r="EU3834" s="488"/>
      <c r="EV3834" s="488"/>
      <c r="EW3834" s="488"/>
      <c r="EX3834" s="488"/>
      <c r="EY3834" s="488"/>
      <c r="EZ3834" s="488"/>
      <c r="FA3834" s="488"/>
      <c r="FB3834" s="488"/>
      <c r="FC3834" s="488"/>
      <c r="FD3834" s="488"/>
      <c r="FE3834" s="488"/>
      <c r="FF3834" s="488"/>
      <c r="FG3834" s="488"/>
      <c r="FH3834" s="488"/>
      <c r="FI3834" s="488"/>
      <c r="FJ3834" s="488"/>
      <c r="FK3834" s="488"/>
      <c r="FL3834" s="488"/>
      <c r="FM3834" s="488"/>
      <c r="FN3834" s="488"/>
      <c r="FO3834" s="488"/>
      <c r="FP3834" s="488"/>
      <c r="FQ3834" s="488"/>
      <c r="FR3834" s="488"/>
      <c r="FS3834" s="488"/>
      <c r="FT3834" s="488"/>
      <c r="FU3834" s="488"/>
      <c r="FV3834" s="488"/>
      <c r="FW3834" s="488"/>
      <c r="FX3834" s="488"/>
      <c r="FY3834" s="488"/>
      <c r="FZ3834" s="488"/>
      <c r="GA3834" s="488"/>
      <c r="GB3834" s="488"/>
      <c r="GC3834" s="488"/>
      <c r="GD3834" s="488"/>
      <c r="GE3834" s="488"/>
      <c r="GF3834" s="488"/>
      <c r="GG3834" s="488"/>
      <c r="GH3834" s="488"/>
      <c r="GI3834" s="488"/>
      <c r="GJ3834" s="488"/>
      <c r="GK3834" s="488"/>
      <c r="GL3834" s="488"/>
      <c r="GM3834" s="488"/>
      <c r="GN3834" s="488"/>
      <c r="GO3834" s="488"/>
      <c r="GP3834" s="488"/>
      <c r="GQ3834" s="488"/>
      <c r="GR3834" s="488"/>
      <c r="GS3834" s="488"/>
      <c r="GT3834" s="488"/>
      <c r="GU3834" s="488"/>
      <c r="GV3834" s="488"/>
      <c r="GW3834" s="488"/>
      <c r="GX3834" s="488"/>
      <c r="GY3834" s="488"/>
      <c r="GZ3834" s="488"/>
      <c r="HA3834" s="488"/>
      <c r="HB3834" s="488"/>
      <c r="HC3834" s="488"/>
      <c r="HD3834" s="488"/>
      <c r="HE3834" s="488"/>
      <c r="HF3834" s="488"/>
      <c r="HG3834" s="488"/>
      <c r="HH3834" s="488"/>
      <c r="HI3834" s="488"/>
      <c r="HJ3834" s="488"/>
      <c r="HK3834" s="488"/>
      <c r="HL3834" s="488"/>
      <c r="HM3834" s="488"/>
      <c r="HN3834" s="488"/>
      <c r="HO3834" s="488"/>
      <c r="HP3834" s="488"/>
      <c r="HQ3834" s="488"/>
      <c r="HR3834" s="488"/>
      <c r="HS3834" s="488"/>
      <c r="HT3834" s="488"/>
      <c r="HU3834" s="488"/>
      <c r="HV3834" s="488"/>
      <c r="HW3834" s="488"/>
      <c r="HX3834" s="488"/>
      <c r="HY3834" s="488"/>
      <c r="HZ3834" s="488"/>
      <c r="IA3834" s="488"/>
      <c r="IB3834" s="488"/>
      <c r="IC3834" s="488"/>
      <c r="ID3834" s="488"/>
      <c r="IE3834" s="488"/>
      <c r="IF3834" s="488"/>
      <c r="IG3834" s="488"/>
      <c r="IH3834" s="488"/>
    </row>
    <row r="3835" spans="1:242" s="566" customFormat="1" hidden="1" x14ac:dyDescent="0.25">
      <c r="A3835" s="488"/>
      <c r="B3835" s="266">
        <v>2130</v>
      </c>
      <c r="C3835" s="207">
        <v>44634</v>
      </c>
      <c r="D3835" s="206" t="s">
        <v>7155</v>
      </c>
      <c r="E3835" s="206" t="s">
        <v>5364</v>
      </c>
      <c r="F3835" s="429"/>
      <c r="G3835" s="208" t="s">
        <v>561</v>
      </c>
      <c r="H3835" s="577"/>
      <c r="I3835" s="475">
        <v>710000</v>
      </c>
      <c r="J3835" s="444">
        <f t="shared" si="62"/>
        <v>14824000</v>
      </c>
      <c r="K3835" s="441" t="s">
        <v>7170</v>
      </c>
      <c r="L3835" s="530"/>
      <c r="M3835" s="488"/>
      <c r="N3835" s="530"/>
      <c r="O3835" s="530"/>
      <c r="P3835" s="530"/>
      <c r="Q3835" s="530"/>
      <c r="R3835" s="530"/>
      <c r="S3835" s="530"/>
      <c r="T3835" s="530"/>
      <c r="U3835" s="530"/>
      <c r="V3835" s="530"/>
      <c r="W3835" s="530"/>
      <c r="X3835" s="530"/>
      <c r="Y3835" s="530"/>
      <c r="Z3835" s="530"/>
      <c r="AA3835" s="530"/>
      <c r="AB3835" s="530"/>
      <c r="AC3835" s="530"/>
      <c r="AD3835" s="530"/>
      <c r="AE3835" s="530"/>
      <c r="AF3835" s="530"/>
      <c r="AG3835" s="530"/>
      <c r="AH3835" s="530"/>
      <c r="AI3835" s="530"/>
      <c r="AJ3835" s="488"/>
      <c r="AK3835" s="488"/>
      <c r="AL3835" s="488"/>
      <c r="AM3835" s="488"/>
      <c r="AN3835" s="488"/>
      <c r="AO3835" s="488"/>
      <c r="AP3835" s="488"/>
      <c r="AQ3835" s="488"/>
      <c r="AR3835" s="488"/>
      <c r="AS3835" s="488"/>
      <c r="AT3835" s="488"/>
      <c r="AU3835" s="488"/>
      <c r="AV3835" s="488"/>
      <c r="AW3835" s="488"/>
      <c r="AX3835" s="488"/>
      <c r="AY3835" s="488"/>
      <c r="AZ3835" s="488"/>
      <c r="BA3835" s="488"/>
      <c r="BB3835" s="488"/>
      <c r="BC3835" s="488"/>
      <c r="BD3835" s="488"/>
      <c r="BE3835" s="488"/>
      <c r="BF3835" s="488"/>
      <c r="BG3835" s="488"/>
      <c r="BH3835" s="488"/>
      <c r="BI3835" s="488"/>
      <c r="BJ3835" s="488"/>
      <c r="BK3835" s="488"/>
      <c r="BL3835" s="488"/>
      <c r="BM3835" s="488"/>
      <c r="BN3835" s="488"/>
      <c r="BO3835" s="488"/>
      <c r="BP3835" s="488"/>
      <c r="BQ3835" s="488"/>
      <c r="BR3835" s="488"/>
      <c r="BS3835" s="488"/>
      <c r="BT3835" s="488"/>
      <c r="BU3835" s="488"/>
      <c r="BV3835" s="488"/>
      <c r="BW3835" s="488"/>
      <c r="BX3835" s="488"/>
      <c r="BY3835" s="488"/>
      <c r="BZ3835" s="488"/>
      <c r="CA3835" s="488"/>
      <c r="CB3835" s="488"/>
      <c r="CC3835" s="488"/>
      <c r="CD3835" s="488"/>
      <c r="CE3835" s="488"/>
      <c r="CF3835" s="488"/>
      <c r="CG3835" s="488"/>
      <c r="CH3835" s="488"/>
      <c r="CI3835" s="488"/>
      <c r="CJ3835" s="488"/>
      <c r="CK3835" s="488"/>
      <c r="CL3835" s="488"/>
      <c r="CM3835" s="488"/>
      <c r="CN3835" s="488"/>
      <c r="CO3835" s="488"/>
      <c r="CP3835" s="488"/>
      <c r="CQ3835" s="488"/>
      <c r="CR3835" s="488"/>
      <c r="CS3835" s="488"/>
      <c r="CT3835" s="488"/>
      <c r="CU3835" s="488"/>
      <c r="CV3835" s="488"/>
      <c r="CW3835" s="488"/>
      <c r="CX3835" s="488"/>
      <c r="CY3835" s="488"/>
      <c r="CZ3835" s="488"/>
      <c r="DA3835" s="488"/>
      <c r="DB3835" s="488"/>
      <c r="DC3835" s="488"/>
      <c r="DD3835" s="488"/>
      <c r="DE3835" s="488"/>
      <c r="DF3835" s="488"/>
      <c r="DG3835" s="488"/>
      <c r="DH3835" s="488"/>
      <c r="DI3835" s="488"/>
      <c r="DJ3835" s="488"/>
      <c r="DK3835" s="488"/>
      <c r="DL3835" s="488"/>
      <c r="DM3835" s="488"/>
      <c r="DN3835" s="488"/>
      <c r="DO3835" s="488"/>
      <c r="DP3835" s="488"/>
      <c r="DQ3835" s="488"/>
      <c r="DR3835" s="488"/>
      <c r="DS3835" s="488"/>
      <c r="DT3835" s="488"/>
      <c r="DU3835" s="488"/>
      <c r="DV3835" s="488"/>
      <c r="DW3835" s="488"/>
      <c r="DX3835" s="488"/>
      <c r="DY3835" s="488"/>
      <c r="DZ3835" s="488"/>
      <c r="EA3835" s="488"/>
      <c r="EB3835" s="488"/>
      <c r="EC3835" s="488"/>
      <c r="ED3835" s="488"/>
      <c r="EE3835" s="488"/>
      <c r="EF3835" s="488"/>
      <c r="EG3835" s="488"/>
      <c r="EH3835" s="488"/>
      <c r="EI3835" s="488"/>
      <c r="EJ3835" s="488"/>
      <c r="EK3835" s="488"/>
      <c r="EL3835" s="488"/>
      <c r="EM3835" s="488"/>
      <c r="EN3835" s="488"/>
      <c r="EO3835" s="488"/>
      <c r="EP3835" s="488"/>
      <c r="EQ3835" s="488"/>
      <c r="ER3835" s="488"/>
      <c r="ES3835" s="488"/>
      <c r="ET3835" s="488"/>
      <c r="EU3835" s="488"/>
      <c r="EV3835" s="488"/>
      <c r="EW3835" s="488"/>
      <c r="EX3835" s="488"/>
      <c r="EY3835" s="488"/>
      <c r="EZ3835" s="488"/>
      <c r="FA3835" s="488"/>
      <c r="FB3835" s="488"/>
      <c r="FC3835" s="488"/>
      <c r="FD3835" s="488"/>
      <c r="FE3835" s="488"/>
      <c r="FF3835" s="488"/>
      <c r="FG3835" s="488"/>
      <c r="FH3835" s="488"/>
      <c r="FI3835" s="488"/>
      <c r="FJ3835" s="488"/>
      <c r="FK3835" s="488"/>
      <c r="FL3835" s="488"/>
      <c r="FM3835" s="488"/>
      <c r="FN3835" s="488"/>
      <c r="FO3835" s="488"/>
      <c r="FP3835" s="488"/>
      <c r="FQ3835" s="488"/>
      <c r="FR3835" s="488"/>
      <c r="FS3835" s="488"/>
      <c r="FT3835" s="488"/>
      <c r="FU3835" s="488"/>
      <c r="FV3835" s="488"/>
      <c r="FW3835" s="488"/>
      <c r="FX3835" s="488"/>
      <c r="FY3835" s="488"/>
      <c r="FZ3835" s="488"/>
      <c r="GA3835" s="488"/>
      <c r="GB3835" s="488"/>
      <c r="GC3835" s="488"/>
      <c r="GD3835" s="488"/>
      <c r="GE3835" s="488"/>
      <c r="GF3835" s="488"/>
      <c r="GG3835" s="488"/>
      <c r="GH3835" s="488"/>
      <c r="GI3835" s="488"/>
      <c r="GJ3835" s="488"/>
      <c r="GK3835" s="488"/>
      <c r="GL3835" s="488"/>
      <c r="GM3835" s="488"/>
      <c r="GN3835" s="488"/>
      <c r="GO3835" s="488"/>
      <c r="GP3835" s="488"/>
      <c r="GQ3835" s="488"/>
      <c r="GR3835" s="488"/>
      <c r="GS3835" s="488"/>
      <c r="GT3835" s="488"/>
      <c r="GU3835" s="488"/>
      <c r="GV3835" s="488"/>
      <c r="GW3835" s="488"/>
      <c r="GX3835" s="488"/>
      <c r="GY3835" s="488"/>
      <c r="GZ3835" s="488"/>
      <c r="HA3835" s="488"/>
      <c r="HB3835" s="488"/>
      <c r="HC3835" s="488"/>
      <c r="HD3835" s="488"/>
      <c r="HE3835" s="488"/>
      <c r="HF3835" s="488"/>
      <c r="HG3835" s="488"/>
      <c r="HH3835" s="488"/>
      <c r="HI3835" s="488"/>
      <c r="HJ3835" s="488"/>
      <c r="HK3835" s="488"/>
      <c r="HL3835" s="488"/>
      <c r="HM3835" s="488"/>
      <c r="HN3835" s="488"/>
      <c r="HO3835" s="488"/>
      <c r="HP3835" s="488"/>
      <c r="HQ3835" s="488"/>
      <c r="HR3835" s="488"/>
      <c r="HS3835" s="488"/>
      <c r="HT3835" s="488"/>
      <c r="HU3835" s="488"/>
      <c r="HV3835" s="488"/>
      <c r="HW3835" s="488"/>
      <c r="HX3835" s="488"/>
      <c r="HY3835" s="488"/>
      <c r="HZ3835" s="488"/>
      <c r="IA3835" s="488"/>
      <c r="IB3835" s="488"/>
      <c r="IC3835" s="488"/>
      <c r="ID3835" s="488"/>
      <c r="IE3835" s="488"/>
      <c r="IF3835" s="488"/>
      <c r="IG3835" s="488"/>
      <c r="IH3835" s="488"/>
    </row>
    <row r="3836" spans="1:242" hidden="1" x14ac:dyDescent="0.25">
      <c r="B3836" s="266">
        <v>2131</v>
      </c>
      <c r="C3836" s="207">
        <v>44638</v>
      </c>
      <c r="D3836" s="206" t="s">
        <v>7139</v>
      </c>
      <c r="E3836" s="206"/>
      <c r="F3836" s="206" t="s">
        <v>5303</v>
      </c>
      <c r="G3836" s="208" t="s">
        <v>5679</v>
      </c>
      <c r="H3836" s="313"/>
      <c r="I3836" s="209">
        <v>64000</v>
      </c>
      <c r="J3836" s="444">
        <f t="shared" si="62"/>
        <v>14760000</v>
      </c>
      <c r="K3836" s="441" t="s">
        <v>3267</v>
      </c>
    </row>
    <row r="3837" spans="1:242" hidden="1" x14ac:dyDescent="0.25">
      <c r="B3837" s="266">
        <v>2132</v>
      </c>
      <c r="C3837" s="207">
        <v>44638</v>
      </c>
      <c r="D3837" s="206" t="s">
        <v>7140</v>
      </c>
      <c r="E3837" s="206"/>
      <c r="F3837" s="206" t="s">
        <v>5304</v>
      </c>
      <c r="G3837" s="208" t="s">
        <v>5679</v>
      </c>
      <c r="H3837" s="313"/>
      <c r="I3837" s="209">
        <v>501000</v>
      </c>
      <c r="J3837" s="444">
        <f t="shared" si="62"/>
        <v>14259000</v>
      </c>
      <c r="K3837" s="441" t="s">
        <v>3267</v>
      </c>
    </row>
    <row r="3838" spans="1:242" hidden="1" x14ac:dyDescent="0.25">
      <c r="B3838" s="266">
        <v>2133</v>
      </c>
      <c r="C3838" s="207">
        <v>44638</v>
      </c>
      <c r="D3838" s="206" t="s">
        <v>7141</v>
      </c>
      <c r="E3838" s="206"/>
      <c r="F3838" s="206" t="s">
        <v>5305</v>
      </c>
      <c r="G3838" s="208" t="s">
        <v>5679</v>
      </c>
      <c r="H3838" s="313"/>
      <c r="I3838" s="209">
        <v>73485</v>
      </c>
      <c r="J3838" s="444">
        <f t="shared" si="62"/>
        <v>14185515</v>
      </c>
      <c r="K3838" s="441" t="s">
        <v>3267</v>
      </c>
    </row>
    <row r="3839" spans="1:242" hidden="1" x14ac:dyDescent="0.25">
      <c r="B3839" s="266">
        <v>2134</v>
      </c>
      <c r="C3839" s="207">
        <v>44638</v>
      </c>
      <c r="D3839" s="206" t="s">
        <v>7144</v>
      </c>
      <c r="E3839" s="206"/>
      <c r="F3839" s="206"/>
      <c r="G3839" s="208" t="s">
        <v>5401</v>
      </c>
      <c r="H3839" s="313">
        <v>2200000</v>
      </c>
      <c r="I3839" s="209"/>
      <c r="J3839" s="444">
        <f t="shared" si="62"/>
        <v>16385515</v>
      </c>
      <c r="K3839" s="441" t="s">
        <v>7143</v>
      </c>
    </row>
    <row r="3840" spans="1:242" hidden="1" x14ac:dyDescent="0.25">
      <c r="B3840" s="266">
        <v>2135</v>
      </c>
      <c r="C3840" s="207">
        <v>44638</v>
      </c>
      <c r="D3840" s="206" t="s">
        <v>7145</v>
      </c>
      <c r="E3840" s="206"/>
      <c r="F3840" s="206" t="s">
        <v>5306</v>
      </c>
      <c r="G3840" s="208" t="s">
        <v>5401</v>
      </c>
      <c r="H3840" s="313"/>
      <c r="I3840" s="209">
        <v>1077000</v>
      </c>
      <c r="J3840" s="444">
        <f t="shared" si="62"/>
        <v>15308515</v>
      </c>
      <c r="K3840" s="441" t="s">
        <v>3267</v>
      </c>
    </row>
    <row r="3841" spans="1:242" hidden="1" x14ac:dyDescent="0.25">
      <c r="B3841" s="266">
        <v>2136</v>
      </c>
      <c r="C3841" s="207">
        <v>44638</v>
      </c>
      <c r="D3841" s="206" t="s">
        <v>7146</v>
      </c>
      <c r="E3841" s="206"/>
      <c r="F3841" s="206" t="s">
        <v>5307</v>
      </c>
      <c r="G3841" s="208" t="s">
        <v>5401</v>
      </c>
      <c r="H3841" s="313"/>
      <c r="I3841" s="209">
        <v>772600</v>
      </c>
      <c r="J3841" s="444">
        <f t="shared" si="62"/>
        <v>14535915</v>
      </c>
      <c r="K3841" s="441" t="s">
        <v>3267</v>
      </c>
    </row>
    <row r="3842" spans="1:242" hidden="1" x14ac:dyDescent="0.25">
      <c r="B3842" s="266">
        <v>2137</v>
      </c>
      <c r="C3842" s="207">
        <v>44638</v>
      </c>
      <c r="D3842" s="206" t="s">
        <v>7147</v>
      </c>
      <c r="E3842" s="206"/>
      <c r="F3842" s="206" t="s">
        <v>5308</v>
      </c>
      <c r="G3842" s="208" t="s">
        <v>5878</v>
      </c>
      <c r="H3842" s="313"/>
      <c r="I3842" s="209">
        <v>1275000</v>
      </c>
      <c r="J3842" s="444">
        <f t="shared" si="62"/>
        <v>13260915</v>
      </c>
      <c r="K3842" s="441" t="s">
        <v>3267</v>
      </c>
    </row>
    <row r="3843" spans="1:242" hidden="1" x14ac:dyDescent="0.25">
      <c r="B3843" s="266">
        <v>2138</v>
      </c>
      <c r="C3843" s="207">
        <v>44638</v>
      </c>
      <c r="D3843" s="206" t="s">
        <v>7148</v>
      </c>
      <c r="E3843" s="206"/>
      <c r="F3843" s="206" t="s">
        <v>5309</v>
      </c>
      <c r="G3843" s="208" t="s">
        <v>420</v>
      </c>
      <c r="H3843" s="313"/>
      <c r="I3843" s="209">
        <v>1091751</v>
      </c>
      <c r="J3843" s="444">
        <f t="shared" si="62"/>
        <v>12169164</v>
      </c>
      <c r="K3843" s="441" t="s">
        <v>3267</v>
      </c>
    </row>
    <row r="3844" spans="1:242" hidden="1" x14ac:dyDescent="0.25">
      <c r="B3844" s="266">
        <v>2139</v>
      </c>
      <c r="C3844" s="207">
        <v>44639</v>
      </c>
      <c r="D3844" s="206" t="s">
        <v>7149</v>
      </c>
      <c r="E3844" s="206"/>
      <c r="F3844" s="206" t="s">
        <v>5310</v>
      </c>
      <c r="G3844" s="208" t="s">
        <v>559</v>
      </c>
      <c r="H3844" s="313"/>
      <c r="I3844" s="209">
        <v>214000</v>
      </c>
      <c r="J3844" s="444">
        <f t="shared" si="62"/>
        <v>11955164</v>
      </c>
      <c r="K3844" s="441" t="s">
        <v>3267</v>
      </c>
    </row>
    <row r="3845" spans="1:242" hidden="1" x14ac:dyDescent="0.25">
      <c r="B3845" s="266">
        <v>2140</v>
      </c>
      <c r="C3845" s="207">
        <v>44639</v>
      </c>
      <c r="D3845" s="206" t="s">
        <v>7150</v>
      </c>
      <c r="E3845" s="206"/>
      <c r="F3845" s="206" t="s">
        <v>5311</v>
      </c>
      <c r="G3845" s="208" t="s">
        <v>4806</v>
      </c>
      <c r="H3845" s="313"/>
      <c r="I3845" s="209">
        <v>940069</v>
      </c>
      <c r="J3845" s="444">
        <f t="shared" si="62"/>
        <v>11015095</v>
      </c>
      <c r="K3845" s="441" t="s">
        <v>3267</v>
      </c>
    </row>
    <row r="3846" spans="1:242" hidden="1" x14ac:dyDescent="0.25">
      <c r="B3846" s="266">
        <v>2141</v>
      </c>
      <c r="C3846" s="207">
        <v>44639</v>
      </c>
      <c r="D3846" s="206" t="s">
        <v>7152</v>
      </c>
      <c r="E3846" s="206"/>
      <c r="F3846" s="206"/>
      <c r="G3846" s="208" t="s">
        <v>2320</v>
      </c>
      <c r="H3846" s="313">
        <v>1000000</v>
      </c>
      <c r="I3846" s="209"/>
      <c r="J3846" s="444">
        <f t="shared" si="62"/>
        <v>12015095</v>
      </c>
      <c r="K3846" s="441" t="s">
        <v>7143</v>
      </c>
    </row>
    <row r="3847" spans="1:242" hidden="1" x14ac:dyDescent="0.25">
      <c r="B3847" s="266">
        <v>2142</v>
      </c>
      <c r="C3847" s="207">
        <v>44639</v>
      </c>
      <c r="D3847" s="206" t="s">
        <v>7153</v>
      </c>
      <c r="E3847" s="206"/>
      <c r="F3847" s="206" t="s">
        <v>5312</v>
      </c>
      <c r="G3847" s="208" t="s">
        <v>2320</v>
      </c>
      <c r="H3847" s="313"/>
      <c r="I3847" s="209">
        <v>1324238</v>
      </c>
      <c r="J3847" s="444">
        <f t="shared" si="62"/>
        <v>10690857</v>
      </c>
      <c r="K3847" s="212" t="s">
        <v>3267</v>
      </c>
    </row>
    <row r="3848" spans="1:242" s="566" customFormat="1" hidden="1" x14ac:dyDescent="0.25">
      <c r="A3848" s="488"/>
      <c r="B3848" s="266">
        <v>2143</v>
      </c>
      <c r="C3848" s="428">
        <v>44641</v>
      </c>
      <c r="D3848" s="429" t="s">
        <v>7156</v>
      </c>
      <c r="E3848" s="429"/>
      <c r="F3848" s="429"/>
      <c r="G3848" s="430"/>
      <c r="H3848" s="577">
        <v>7333143</v>
      </c>
      <c r="I3848" s="581"/>
      <c r="J3848" s="444">
        <f t="shared" si="62"/>
        <v>18024000</v>
      </c>
      <c r="K3848" s="446" t="s">
        <v>3695</v>
      </c>
      <c r="L3848" s="530"/>
      <c r="M3848" s="488"/>
      <c r="N3848" s="530"/>
      <c r="O3848" s="530"/>
      <c r="P3848" s="530"/>
      <c r="Q3848" s="530"/>
      <c r="R3848" s="530"/>
      <c r="S3848" s="530"/>
      <c r="T3848" s="530"/>
      <c r="U3848" s="530"/>
      <c r="V3848" s="530"/>
      <c r="W3848" s="530"/>
      <c r="X3848" s="530"/>
      <c r="Y3848" s="530"/>
      <c r="Z3848" s="530"/>
      <c r="AA3848" s="530"/>
      <c r="AB3848" s="530"/>
      <c r="AC3848" s="530"/>
      <c r="AD3848" s="530"/>
      <c r="AE3848" s="530"/>
      <c r="AF3848" s="530"/>
      <c r="AG3848" s="530"/>
      <c r="AH3848" s="530"/>
      <c r="AI3848" s="530"/>
      <c r="AJ3848" s="488"/>
      <c r="AK3848" s="488"/>
      <c r="AL3848" s="488"/>
      <c r="AM3848" s="488"/>
      <c r="AN3848" s="488"/>
      <c r="AO3848" s="488"/>
      <c r="AP3848" s="488"/>
      <c r="AQ3848" s="488"/>
      <c r="AR3848" s="488"/>
      <c r="AS3848" s="488"/>
      <c r="AT3848" s="488"/>
      <c r="AU3848" s="488"/>
      <c r="AV3848" s="488"/>
      <c r="AW3848" s="488"/>
      <c r="AX3848" s="488"/>
      <c r="AY3848" s="488"/>
      <c r="AZ3848" s="488"/>
      <c r="BA3848" s="488"/>
      <c r="BB3848" s="488"/>
      <c r="BC3848" s="488"/>
      <c r="BD3848" s="488"/>
      <c r="BE3848" s="488"/>
      <c r="BF3848" s="488"/>
      <c r="BG3848" s="488"/>
      <c r="BH3848" s="488"/>
      <c r="BI3848" s="488"/>
      <c r="BJ3848" s="488"/>
      <c r="BK3848" s="488"/>
      <c r="BL3848" s="488"/>
      <c r="BM3848" s="488"/>
      <c r="BN3848" s="488"/>
      <c r="BO3848" s="488"/>
      <c r="BP3848" s="488"/>
      <c r="BQ3848" s="488"/>
      <c r="BR3848" s="488"/>
      <c r="BS3848" s="488"/>
      <c r="BT3848" s="488"/>
      <c r="BU3848" s="488"/>
      <c r="BV3848" s="488"/>
      <c r="BW3848" s="488"/>
      <c r="BX3848" s="488"/>
      <c r="BY3848" s="488"/>
      <c r="BZ3848" s="488"/>
      <c r="CA3848" s="488"/>
      <c r="CB3848" s="488"/>
      <c r="CC3848" s="488"/>
      <c r="CD3848" s="488"/>
      <c r="CE3848" s="488"/>
      <c r="CF3848" s="488"/>
      <c r="CG3848" s="488"/>
      <c r="CH3848" s="488"/>
      <c r="CI3848" s="488"/>
      <c r="CJ3848" s="488"/>
      <c r="CK3848" s="488"/>
      <c r="CL3848" s="488"/>
      <c r="CM3848" s="488"/>
      <c r="CN3848" s="488"/>
      <c r="CO3848" s="488"/>
      <c r="CP3848" s="488"/>
      <c r="CQ3848" s="488"/>
      <c r="CR3848" s="488"/>
      <c r="CS3848" s="488"/>
      <c r="CT3848" s="488"/>
      <c r="CU3848" s="488"/>
      <c r="CV3848" s="488"/>
      <c r="CW3848" s="488"/>
      <c r="CX3848" s="488"/>
      <c r="CY3848" s="488"/>
      <c r="CZ3848" s="488"/>
      <c r="DA3848" s="488"/>
      <c r="DB3848" s="488"/>
      <c r="DC3848" s="488"/>
      <c r="DD3848" s="488"/>
      <c r="DE3848" s="488"/>
      <c r="DF3848" s="488"/>
      <c r="DG3848" s="488"/>
      <c r="DH3848" s="488"/>
      <c r="DI3848" s="488"/>
      <c r="DJ3848" s="488"/>
      <c r="DK3848" s="488"/>
      <c r="DL3848" s="488"/>
      <c r="DM3848" s="488"/>
      <c r="DN3848" s="488"/>
      <c r="DO3848" s="488"/>
      <c r="DP3848" s="488"/>
      <c r="DQ3848" s="488"/>
      <c r="DR3848" s="488"/>
      <c r="DS3848" s="488"/>
      <c r="DT3848" s="488"/>
      <c r="DU3848" s="488"/>
      <c r="DV3848" s="488"/>
      <c r="DW3848" s="488"/>
      <c r="DX3848" s="488"/>
      <c r="DY3848" s="488"/>
      <c r="DZ3848" s="488"/>
      <c r="EA3848" s="488"/>
      <c r="EB3848" s="488"/>
      <c r="EC3848" s="488"/>
      <c r="ED3848" s="488"/>
      <c r="EE3848" s="488"/>
      <c r="EF3848" s="488"/>
      <c r="EG3848" s="488"/>
      <c r="EH3848" s="488"/>
      <c r="EI3848" s="488"/>
      <c r="EJ3848" s="488"/>
      <c r="EK3848" s="488"/>
      <c r="EL3848" s="488"/>
      <c r="EM3848" s="488"/>
      <c r="EN3848" s="488"/>
      <c r="EO3848" s="488"/>
      <c r="EP3848" s="488"/>
      <c r="EQ3848" s="488"/>
      <c r="ER3848" s="488"/>
      <c r="ES3848" s="488"/>
      <c r="ET3848" s="488"/>
      <c r="EU3848" s="488"/>
      <c r="EV3848" s="488"/>
      <c r="EW3848" s="488"/>
      <c r="EX3848" s="488"/>
      <c r="EY3848" s="488"/>
      <c r="EZ3848" s="488"/>
      <c r="FA3848" s="488"/>
      <c r="FB3848" s="488"/>
      <c r="FC3848" s="488"/>
      <c r="FD3848" s="488"/>
      <c r="FE3848" s="488"/>
      <c r="FF3848" s="488"/>
      <c r="FG3848" s="488"/>
      <c r="FH3848" s="488"/>
      <c r="FI3848" s="488"/>
      <c r="FJ3848" s="488"/>
      <c r="FK3848" s="488"/>
      <c r="FL3848" s="488"/>
      <c r="FM3848" s="488"/>
      <c r="FN3848" s="488"/>
      <c r="FO3848" s="488"/>
      <c r="FP3848" s="488"/>
      <c r="FQ3848" s="488"/>
      <c r="FR3848" s="488"/>
      <c r="FS3848" s="488"/>
      <c r="FT3848" s="488"/>
      <c r="FU3848" s="488"/>
      <c r="FV3848" s="488"/>
      <c r="FW3848" s="488"/>
      <c r="FX3848" s="488"/>
      <c r="FY3848" s="488"/>
      <c r="FZ3848" s="488"/>
      <c r="GA3848" s="488"/>
      <c r="GB3848" s="488"/>
      <c r="GC3848" s="488"/>
      <c r="GD3848" s="488"/>
      <c r="GE3848" s="488"/>
      <c r="GF3848" s="488"/>
      <c r="GG3848" s="488"/>
      <c r="GH3848" s="488"/>
      <c r="GI3848" s="488"/>
      <c r="GJ3848" s="488"/>
      <c r="GK3848" s="488"/>
      <c r="GL3848" s="488"/>
      <c r="GM3848" s="488"/>
      <c r="GN3848" s="488"/>
      <c r="GO3848" s="488"/>
      <c r="GP3848" s="488"/>
      <c r="GQ3848" s="488"/>
      <c r="GR3848" s="488"/>
      <c r="GS3848" s="488"/>
      <c r="GT3848" s="488"/>
      <c r="GU3848" s="488"/>
      <c r="GV3848" s="488"/>
      <c r="GW3848" s="488"/>
      <c r="GX3848" s="488"/>
      <c r="GY3848" s="488"/>
      <c r="GZ3848" s="488"/>
      <c r="HA3848" s="488"/>
      <c r="HB3848" s="488"/>
      <c r="HC3848" s="488"/>
      <c r="HD3848" s="488"/>
      <c r="HE3848" s="488"/>
      <c r="HF3848" s="488"/>
      <c r="HG3848" s="488"/>
      <c r="HH3848" s="488"/>
      <c r="HI3848" s="488"/>
      <c r="HJ3848" s="488"/>
      <c r="HK3848" s="488"/>
      <c r="HL3848" s="488"/>
      <c r="HM3848" s="488"/>
      <c r="HN3848" s="488"/>
      <c r="HO3848" s="488"/>
      <c r="HP3848" s="488"/>
      <c r="HQ3848" s="488"/>
      <c r="HR3848" s="488"/>
      <c r="HS3848" s="488"/>
      <c r="HT3848" s="488"/>
      <c r="HU3848" s="488"/>
      <c r="HV3848" s="488"/>
      <c r="HW3848" s="488"/>
      <c r="HX3848" s="488"/>
      <c r="HY3848" s="488"/>
      <c r="HZ3848" s="488"/>
      <c r="IA3848" s="488"/>
      <c r="IB3848" s="488"/>
      <c r="IC3848" s="488"/>
      <c r="ID3848" s="488"/>
      <c r="IE3848" s="488"/>
      <c r="IF3848" s="488"/>
      <c r="IG3848" s="488"/>
      <c r="IH3848" s="488"/>
    </row>
    <row r="3849" spans="1:242" hidden="1" x14ac:dyDescent="0.25">
      <c r="B3849" s="266">
        <v>2144</v>
      </c>
      <c r="C3849" s="207">
        <v>44641</v>
      </c>
      <c r="D3849" s="206" t="s">
        <v>5827</v>
      </c>
      <c r="E3849" s="206" t="s">
        <v>5420</v>
      </c>
      <c r="F3849" s="206"/>
      <c r="G3849" s="208" t="s">
        <v>7163</v>
      </c>
      <c r="H3849" s="313"/>
      <c r="I3849" s="209">
        <v>190000</v>
      </c>
      <c r="J3849" s="444">
        <f t="shared" si="62"/>
        <v>17834000</v>
      </c>
      <c r="K3849" s="212" t="s">
        <v>7164</v>
      </c>
    </row>
    <row r="3850" spans="1:242" hidden="1" x14ac:dyDescent="0.25">
      <c r="B3850" s="266">
        <v>2145</v>
      </c>
      <c r="C3850" s="207">
        <v>44641</v>
      </c>
      <c r="D3850" s="206" t="s">
        <v>7157</v>
      </c>
      <c r="E3850" s="206"/>
      <c r="F3850" s="206" t="s">
        <v>5313</v>
      </c>
      <c r="G3850" s="208" t="s">
        <v>7158</v>
      </c>
      <c r="H3850" s="313"/>
      <c r="I3850" s="209">
        <v>400000</v>
      </c>
      <c r="J3850" s="444">
        <f t="shared" si="62"/>
        <v>17434000</v>
      </c>
      <c r="K3850" s="441" t="s">
        <v>3267</v>
      </c>
    </row>
    <row r="3851" spans="1:242" hidden="1" x14ac:dyDescent="0.25">
      <c r="B3851" s="266">
        <v>2146</v>
      </c>
      <c r="C3851" s="207">
        <v>44641</v>
      </c>
      <c r="D3851" s="206" t="s">
        <v>7159</v>
      </c>
      <c r="E3851" s="206"/>
      <c r="F3851" s="206" t="s">
        <v>5314</v>
      </c>
      <c r="G3851" s="208" t="s">
        <v>7056</v>
      </c>
      <c r="H3851" s="313"/>
      <c r="I3851" s="209">
        <v>30000</v>
      </c>
      <c r="J3851" s="444">
        <f t="shared" si="62"/>
        <v>17404000</v>
      </c>
      <c r="K3851" s="441" t="s">
        <v>3267</v>
      </c>
    </row>
    <row r="3852" spans="1:242" hidden="1" x14ac:dyDescent="0.25">
      <c r="B3852" s="266">
        <v>2147</v>
      </c>
      <c r="C3852" s="207">
        <v>44641</v>
      </c>
      <c r="D3852" s="206" t="s">
        <v>7160</v>
      </c>
      <c r="E3852" s="206"/>
      <c r="F3852" s="206" t="s">
        <v>5315</v>
      </c>
      <c r="G3852" s="208" t="s">
        <v>7055</v>
      </c>
      <c r="H3852" s="313"/>
      <c r="I3852" s="209">
        <v>30000</v>
      </c>
      <c r="J3852" s="444">
        <f t="shared" si="62"/>
        <v>17374000</v>
      </c>
      <c r="K3852" s="441" t="s">
        <v>3267</v>
      </c>
    </row>
    <row r="3853" spans="1:242" hidden="1" x14ac:dyDescent="0.25">
      <c r="B3853" s="266">
        <v>2148</v>
      </c>
      <c r="C3853" s="207">
        <v>44641</v>
      </c>
      <c r="D3853" s="206" t="s">
        <v>7161</v>
      </c>
      <c r="E3853" s="206"/>
      <c r="F3853" s="206" t="s">
        <v>5316</v>
      </c>
      <c r="G3853" s="208" t="s">
        <v>532</v>
      </c>
      <c r="H3853" s="313"/>
      <c r="I3853" s="209">
        <v>4493265</v>
      </c>
      <c r="J3853" s="444">
        <f t="shared" si="62"/>
        <v>12880735</v>
      </c>
      <c r="K3853" s="441" t="s">
        <v>3267</v>
      </c>
    </row>
    <row r="3854" spans="1:242" hidden="1" x14ac:dyDescent="0.25">
      <c r="B3854" s="266">
        <v>2149</v>
      </c>
      <c r="C3854" s="207">
        <v>44641</v>
      </c>
      <c r="D3854" s="206" t="s">
        <v>7162</v>
      </c>
      <c r="E3854" s="206"/>
      <c r="F3854" s="206" t="s">
        <v>5365</v>
      </c>
      <c r="G3854" s="208" t="s">
        <v>4218</v>
      </c>
      <c r="H3854" s="313"/>
      <c r="I3854" s="209">
        <v>502500</v>
      </c>
      <c r="J3854" s="444">
        <f t="shared" si="62"/>
        <v>12378235</v>
      </c>
      <c r="K3854" s="441" t="s">
        <v>3267</v>
      </c>
    </row>
    <row r="3855" spans="1:242" hidden="1" x14ac:dyDescent="0.25">
      <c r="B3855" s="266">
        <v>2150</v>
      </c>
      <c r="C3855" s="207">
        <v>44642</v>
      </c>
      <c r="D3855" s="206" t="s">
        <v>7165</v>
      </c>
      <c r="E3855" s="206"/>
      <c r="F3855" s="206"/>
      <c r="G3855" s="208" t="s">
        <v>7163</v>
      </c>
      <c r="H3855" s="313">
        <v>190000</v>
      </c>
      <c r="I3855" s="209"/>
      <c r="J3855" s="444">
        <f t="shared" si="62"/>
        <v>12568235</v>
      </c>
      <c r="K3855" s="212" t="s">
        <v>7177</v>
      </c>
    </row>
    <row r="3856" spans="1:242" hidden="1" x14ac:dyDescent="0.25">
      <c r="B3856" s="266">
        <v>2151</v>
      </c>
      <c r="C3856" s="207">
        <v>44642</v>
      </c>
      <c r="D3856" s="206" t="s">
        <v>4248</v>
      </c>
      <c r="E3856" s="206"/>
      <c r="F3856" s="206" t="s">
        <v>5366</v>
      </c>
      <c r="G3856" s="208" t="s">
        <v>7163</v>
      </c>
      <c r="H3856" s="313"/>
      <c r="I3856" s="209">
        <v>186000</v>
      </c>
      <c r="J3856" s="444">
        <f t="shared" si="62"/>
        <v>12382235</v>
      </c>
      <c r="K3856" s="441" t="s">
        <v>3267</v>
      </c>
    </row>
    <row r="3857" spans="1:242" hidden="1" x14ac:dyDescent="0.25">
      <c r="B3857" s="266">
        <v>2152</v>
      </c>
      <c r="C3857" s="207">
        <v>44643</v>
      </c>
      <c r="D3857" s="206" t="s">
        <v>7183</v>
      </c>
      <c r="E3857" s="206" t="s">
        <v>5421</v>
      </c>
      <c r="F3857" s="206"/>
      <c r="G3857" s="208" t="s">
        <v>561</v>
      </c>
      <c r="H3857" s="313"/>
      <c r="I3857" s="475">
        <v>400000</v>
      </c>
      <c r="J3857" s="444">
        <f t="shared" si="62"/>
        <v>11982235</v>
      </c>
      <c r="K3857" s="212" t="s">
        <v>7269</v>
      </c>
    </row>
    <row r="3858" spans="1:242" hidden="1" x14ac:dyDescent="0.25">
      <c r="B3858" s="266">
        <v>2153</v>
      </c>
      <c r="C3858" s="207">
        <v>44643</v>
      </c>
      <c r="D3858" s="206" t="s">
        <v>7184</v>
      </c>
      <c r="E3858" s="206" t="s">
        <v>5422</v>
      </c>
      <c r="F3858" s="206"/>
      <c r="G3858" s="208" t="s">
        <v>5878</v>
      </c>
      <c r="H3858" s="313"/>
      <c r="I3858" s="475">
        <v>700000</v>
      </c>
      <c r="J3858" s="444">
        <f t="shared" si="62"/>
        <v>11282235</v>
      </c>
      <c r="K3858" s="212" t="s">
        <v>7192</v>
      </c>
    </row>
    <row r="3859" spans="1:242" hidden="1" x14ac:dyDescent="0.25">
      <c r="B3859" s="266">
        <v>2154</v>
      </c>
      <c r="C3859" s="207">
        <v>44643</v>
      </c>
      <c r="D3859" s="206" t="s">
        <v>7185</v>
      </c>
      <c r="E3859" s="206" t="s">
        <v>5423</v>
      </c>
      <c r="F3859" s="206"/>
      <c r="G3859" s="208" t="s">
        <v>559</v>
      </c>
      <c r="H3859" s="313"/>
      <c r="I3859" s="475">
        <v>150000</v>
      </c>
      <c r="J3859" s="444">
        <f t="shared" si="62"/>
        <v>11132235</v>
      </c>
      <c r="K3859" s="212" t="s">
        <v>7247</v>
      </c>
    </row>
    <row r="3860" spans="1:242" hidden="1" x14ac:dyDescent="0.25">
      <c r="B3860" s="266">
        <v>2155</v>
      </c>
      <c r="C3860" s="207">
        <v>44643</v>
      </c>
      <c r="D3860" s="206" t="s">
        <v>7167</v>
      </c>
      <c r="E3860" s="206"/>
      <c r="F3860" s="206" t="s">
        <v>5367</v>
      </c>
      <c r="G3860" s="208" t="s">
        <v>7166</v>
      </c>
      <c r="H3860" s="313"/>
      <c r="I3860" s="209">
        <v>150000</v>
      </c>
      <c r="J3860" s="444">
        <f t="shared" si="62"/>
        <v>10982235</v>
      </c>
      <c r="K3860" s="441" t="s">
        <v>3267</v>
      </c>
    </row>
    <row r="3861" spans="1:242" hidden="1" x14ac:dyDescent="0.25">
      <c r="B3861" s="266">
        <v>2156</v>
      </c>
      <c r="C3861" s="207">
        <v>44643</v>
      </c>
      <c r="D3861" s="206" t="s">
        <v>7168</v>
      </c>
      <c r="E3861" s="206"/>
      <c r="F3861" s="206" t="s">
        <v>5368</v>
      </c>
      <c r="G3861" s="208" t="s">
        <v>5936</v>
      </c>
      <c r="H3861" s="313"/>
      <c r="I3861" s="209">
        <v>500000</v>
      </c>
      <c r="J3861" s="444">
        <f t="shared" si="62"/>
        <v>10482235</v>
      </c>
      <c r="K3861" s="441" t="s">
        <v>3267</v>
      </c>
    </row>
    <row r="3862" spans="1:242" hidden="1" x14ac:dyDescent="0.25">
      <c r="B3862" s="266">
        <v>2157</v>
      </c>
      <c r="C3862" s="207">
        <v>44643</v>
      </c>
      <c r="D3862" s="206" t="s">
        <v>7169</v>
      </c>
      <c r="E3862" s="206"/>
      <c r="F3862" s="206" t="s">
        <v>5369</v>
      </c>
      <c r="G3862" s="208" t="s">
        <v>420</v>
      </c>
      <c r="H3862" s="313"/>
      <c r="I3862" s="209">
        <v>339700</v>
      </c>
      <c r="J3862" s="444">
        <f t="shared" si="62"/>
        <v>10142535</v>
      </c>
      <c r="K3862" s="441" t="s">
        <v>3267</v>
      </c>
    </row>
    <row r="3863" spans="1:242" hidden="1" x14ac:dyDescent="0.25">
      <c r="B3863" s="266">
        <v>2158</v>
      </c>
      <c r="C3863" s="207">
        <v>44643</v>
      </c>
      <c r="D3863" s="206" t="s">
        <v>7171</v>
      </c>
      <c r="E3863" s="206"/>
      <c r="F3863" s="206"/>
      <c r="G3863" s="208" t="s">
        <v>6488</v>
      </c>
      <c r="H3863" s="313">
        <v>710000</v>
      </c>
      <c r="I3863" s="209"/>
      <c r="J3863" s="444">
        <f t="shared" si="62"/>
        <v>10852535</v>
      </c>
      <c r="K3863" s="212" t="s">
        <v>7176</v>
      </c>
    </row>
    <row r="3864" spans="1:242" hidden="1" x14ac:dyDescent="0.25">
      <c r="B3864" s="266">
        <v>2159</v>
      </c>
      <c r="C3864" s="207">
        <v>44643</v>
      </c>
      <c r="D3864" s="206" t="s">
        <v>7172</v>
      </c>
      <c r="E3864" s="206"/>
      <c r="F3864" s="206" t="s">
        <v>5370</v>
      </c>
      <c r="G3864" s="208" t="s">
        <v>5418</v>
      </c>
      <c r="H3864" s="313"/>
      <c r="I3864" s="209">
        <v>715000</v>
      </c>
      <c r="J3864" s="444">
        <f t="shared" si="62"/>
        <v>10137535</v>
      </c>
      <c r="K3864" s="441" t="s">
        <v>3267</v>
      </c>
    </row>
    <row r="3865" spans="1:242" hidden="1" x14ac:dyDescent="0.25">
      <c r="B3865" s="266">
        <v>2160</v>
      </c>
      <c r="C3865" s="207">
        <v>44643</v>
      </c>
      <c r="D3865" s="206" t="s">
        <v>7174</v>
      </c>
      <c r="E3865" s="206"/>
      <c r="F3865" s="206"/>
      <c r="G3865" s="208" t="s">
        <v>5418</v>
      </c>
      <c r="H3865" s="313">
        <v>1121000</v>
      </c>
      <c r="I3865" s="209"/>
      <c r="J3865" s="444">
        <f t="shared" si="62"/>
        <v>11258535</v>
      </c>
      <c r="K3865" s="212" t="s">
        <v>7178</v>
      </c>
    </row>
    <row r="3866" spans="1:242" hidden="1" x14ac:dyDescent="0.25">
      <c r="B3866" s="266">
        <v>2161</v>
      </c>
      <c r="C3866" s="207">
        <v>44643</v>
      </c>
      <c r="D3866" s="206" t="s">
        <v>7175</v>
      </c>
      <c r="E3866" s="206"/>
      <c r="F3866" s="206" t="s">
        <v>5371</v>
      </c>
      <c r="G3866" s="208" t="s">
        <v>5418</v>
      </c>
      <c r="H3866" s="313"/>
      <c r="I3866" s="209">
        <v>1121000</v>
      </c>
      <c r="J3866" s="444">
        <f t="shared" si="62"/>
        <v>10137535</v>
      </c>
      <c r="K3866" s="441" t="s">
        <v>3267</v>
      </c>
    </row>
    <row r="3867" spans="1:242" hidden="1" x14ac:dyDescent="0.25">
      <c r="B3867" s="266">
        <v>2162</v>
      </c>
      <c r="C3867" s="207">
        <v>44643</v>
      </c>
      <c r="D3867" s="206" t="s">
        <v>7180</v>
      </c>
      <c r="E3867" s="206"/>
      <c r="F3867" s="206"/>
      <c r="G3867" s="208" t="s">
        <v>5418</v>
      </c>
      <c r="H3867" s="313">
        <v>1210000</v>
      </c>
      <c r="I3867" s="209"/>
      <c r="J3867" s="444">
        <f t="shared" si="62"/>
        <v>11347535</v>
      </c>
      <c r="K3867" s="441" t="s">
        <v>7178</v>
      </c>
    </row>
    <row r="3868" spans="1:242" hidden="1" x14ac:dyDescent="0.25">
      <c r="B3868" s="266">
        <v>2163</v>
      </c>
      <c r="C3868" s="207">
        <v>44643</v>
      </c>
      <c r="D3868" s="206" t="s">
        <v>7181</v>
      </c>
      <c r="E3868" s="206"/>
      <c r="F3868" s="206" t="s">
        <v>5372</v>
      </c>
      <c r="G3868" s="208" t="s">
        <v>5418</v>
      </c>
      <c r="H3868" s="313"/>
      <c r="I3868" s="209">
        <v>1210000</v>
      </c>
      <c r="J3868" s="444">
        <f t="shared" si="62"/>
        <v>10137535</v>
      </c>
      <c r="K3868" s="441" t="s">
        <v>3267</v>
      </c>
    </row>
    <row r="3869" spans="1:242" hidden="1" x14ac:dyDescent="0.25">
      <c r="B3869" s="266">
        <v>2164</v>
      </c>
      <c r="C3869" s="207">
        <v>44646</v>
      </c>
      <c r="D3869" s="206" t="s">
        <v>7182</v>
      </c>
      <c r="E3869" s="206" t="s">
        <v>5424</v>
      </c>
      <c r="F3869" s="206"/>
      <c r="G3869" s="208" t="s">
        <v>2320</v>
      </c>
      <c r="H3869" s="313"/>
      <c r="I3869" s="475">
        <v>1100000</v>
      </c>
      <c r="J3869" s="444">
        <f t="shared" si="62"/>
        <v>9037535</v>
      </c>
      <c r="K3869" s="441" t="s">
        <v>7285</v>
      </c>
    </row>
    <row r="3870" spans="1:242" s="566" customFormat="1" hidden="1" x14ac:dyDescent="0.25">
      <c r="A3870" s="488"/>
      <c r="B3870" s="266">
        <v>2165</v>
      </c>
      <c r="C3870" s="428">
        <v>44648</v>
      </c>
      <c r="D3870" s="429" t="s">
        <v>7186</v>
      </c>
      <c r="E3870" s="429"/>
      <c r="F3870" s="429"/>
      <c r="G3870" s="430"/>
      <c r="H3870" s="577">
        <v>9677465</v>
      </c>
      <c r="I3870" s="581"/>
      <c r="J3870" s="444">
        <f t="shared" si="62"/>
        <v>18715000</v>
      </c>
      <c r="K3870" s="485" t="s">
        <v>3695</v>
      </c>
      <c r="L3870" s="530"/>
      <c r="M3870" s="488"/>
      <c r="N3870" s="530"/>
      <c r="O3870" s="530"/>
      <c r="P3870" s="530"/>
      <c r="Q3870" s="530"/>
      <c r="R3870" s="530"/>
      <c r="S3870" s="530"/>
      <c r="T3870" s="530"/>
      <c r="U3870" s="530"/>
      <c r="V3870" s="530"/>
      <c r="W3870" s="530"/>
      <c r="X3870" s="530"/>
      <c r="Y3870" s="530"/>
      <c r="Z3870" s="530"/>
      <c r="AA3870" s="530"/>
      <c r="AB3870" s="530"/>
      <c r="AC3870" s="530"/>
      <c r="AD3870" s="530"/>
      <c r="AE3870" s="530"/>
      <c r="AF3870" s="530"/>
      <c r="AG3870" s="530"/>
      <c r="AH3870" s="530"/>
      <c r="AI3870" s="530"/>
      <c r="AJ3870" s="488"/>
      <c r="AK3870" s="488"/>
      <c r="AL3870" s="488"/>
      <c r="AM3870" s="488"/>
      <c r="AN3870" s="488"/>
      <c r="AO3870" s="488"/>
      <c r="AP3870" s="488"/>
      <c r="AQ3870" s="488"/>
      <c r="AR3870" s="488"/>
      <c r="AS3870" s="488"/>
      <c r="AT3870" s="488"/>
      <c r="AU3870" s="488"/>
      <c r="AV3870" s="488"/>
      <c r="AW3870" s="488"/>
      <c r="AX3870" s="488"/>
      <c r="AY3870" s="488"/>
      <c r="AZ3870" s="488"/>
      <c r="BA3870" s="488"/>
      <c r="BB3870" s="488"/>
      <c r="BC3870" s="488"/>
      <c r="BD3870" s="488"/>
      <c r="BE3870" s="488"/>
      <c r="BF3870" s="488"/>
      <c r="BG3870" s="488"/>
      <c r="BH3870" s="488"/>
      <c r="BI3870" s="488"/>
      <c r="BJ3870" s="488"/>
      <c r="BK3870" s="488"/>
      <c r="BL3870" s="488"/>
      <c r="BM3870" s="488"/>
      <c r="BN3870" s="488"/>
      <c r="BO3870" s="488"/>
      <c r="BP3870" s="488"/>
      <c r="BQ3870" s="488"/>
      <c r="BR3870" s="488"/>
      <c r="BS3870" s="488"/>
      <c r="BT3870" s="488"/>
      <c r="BU3870" s="488"/>
      <c r="BV3870" s="488"/>
      <c r="BW3870" s="488"/>
      <c r="BX3870" s="488"/>
      <c r="BY3870" s="488"/>
      <c r="BZ3870" s="488"/>
      <c r="CA3870" s="488"/>
      <c r="CB3870" s="488"/>
      <c r="CC3870" s="488"/>
      <c r="CD3870" s="488"/>
      <c r="CE3870" s="488"/>
      <c r="CF3870" s="488"/>
      <c r="CG3870" s="488"/>
      <c r="CH3870" s="488"/>
      <c r="CI3870" s="488"/>
      <c r="CJ3870" s="488"/>
      <c r="CK3870" s="488"/>
      <c r="CL3870" s="488"/>
      <c r="CM3870" s="488"/>
      <c r="CN3870" s="488"/>
      <c r="CO3870" s="488"/>
      <c r="CP3870" s="488"/>
      <c r="CQ3870" s="488"/>
      <c r="CR3870" s="488"/>
      <c r="CS3870" s="488"/>
      <c r="CT3870" s="488"/>
      <c r="CU3870" s="488"/>
      <c r="CV3870" s="488"/>
      <c r="CW3870" s="488"/>
      <c r="CX3870" s="488"/>
      <c r="CY3870" s="488"/>
      <c r="CZ3870" s="488"/>
      <c r="DA3870" s="488"/>
      <c r="DB3870" s="488"/>
      <c r="DC3870" s="488"/>
      <c r="DD3870" s="488"/>
      <c r="DE3870" s="488"/>
      <c r="DF3870" s="488"/>
      <c r="DG3870" s="488"/>
      <c r="DH3870" s="488"/>
      <c r="DI3870" s="488"/>
      <c r="DJ3870" s="488"/>
      <c r="DK3870" s="488"/>
      <c r="DL3870" s="488"/>
      <c r="DM3870" s="488"/>
      <c r="DN3870" s="488"/>
      <c r="DO3870" s="488"/>
      <c r="DP3870" s="488"/>
      <c r="DQ3870" s="488"/>
      <c r="DR3870" s="488"/>
      <c r="DS3870" s="488"/>
      <c r="DT3870" s="488"/>
      <c r="DU3870" s="488"/>
      <c r="DV3870" s="488"/>
      <c r="DW3870" s="488"/>
      <c r="DX3870" s="488"/>
      <c r="DY3870" s="488"/>
      <c r="DZ3870" s="488"/>
      <c r="EA3870" s="488"/>
      <c r="EB3870" s="488"/>
      <c r="EC3870" s="488"/>
      <c r="ED3870" s="488"/>
      <c r="EE3870" s="488"/>
      <c r="EF3870" s="488"/>
      <c r="EG3870" s="488"/>
      <c r="EH3870" s="488"/>
      <c r="EI3870" s="488"/>
      <c r="EJ3870" s="488"/>
      <c r="EK3870" s="488"/>
      <c r="EL3870" s="488"/>
      <c r="EM3870" s="488"/>
      <c r="EN3870" s="488"/>
      <c r="EO3870" s="488"/>
      <c r="EP3870" s="488"/>
      <c r="EQ3870" s="488"/>
      <c r="ER3870" s="488"/>
      <c r="ES3870" s="488"/>
      <c r="ET3870" s="488"/>
      <c r="EU3870" s="488"/>
      <c r="EV3870" s="488"/>
      <c r="EW3870" s="488"/>
      <c r="EX3870" s="488"/>
      <c r="EY3870" s="488"/>
      <c r="EZ3870" s="488"/>
      <c r="FA3870" s="488"/>
      <c r="FB3870" s="488"/>
      <c r="FC3870" s="488"/>
      <c r="FD3870" s="488"/>
      <c r="FE3870" s="488"/>
      <c r="FF3870" s="488"/>
      <c r="FG3870" s="488"/>
      <c r="FH3870" s="488"/>
      <c r="FI3870" s="488"/>
      <c r="FJ3870" s="488"/>
      <c r="FK3870" s="488"/>
      <c r="FL3870" s="488"/>
      <c r="FM3870" s="488"/>
      <c r="FN3870" s="488"/>
      <c r="FO3870" s="488"/>
      <c r="FP3870" s="488"/>
      <c r="FQ3870" s="488"/>
      <c r="FR3870" s="488"/>
      <c r="FS3870" s="488"/>
      <c r="FT3870" s="488"/>
      <c r="FU3870" s="488"/>
      <c r="FV3870" s="488"/>
      <c r="FW3870" s="488"/>
      <c r="FX3870" s="488"/>
      <c r="FY3870" s="488"/>
      <c r="FZ3870" s="488"/>
      <c r="GA3870" s="488"/>
      <c r="GB3870" s="488"/>
      <c r="GC3870" s="488"/>
      <c r="GD3870" s="488"/>
      <c r="GE3870" s="488"/>
      <c r="GF3870" s="488"/>
      <c r="GG3870" s="488"/>
      <c r="GH3870" s="488"/>
      <c r="GI3870" s="488"/>
      <c r="GJ3870" s="488"/>
      <c r="GK3870" s="488"/>
      <c r="GL3870" s="488"/>
      <c r="GM3870" s="488"/>
      <c r="GN3870" s="488"/>
      <c r="GO3870" s="488"/>
      <c r="GP3870" s="488"/>
      <c r="GQ3870" s="488"/>
      <c r="GR3870" s="488"/>
      <c r="GS3870" s="488"/>
      <c r="GT3870" s="488"/>
      <c r="GU3870" s="488"/>
      <c r="GV3870" s="488"/>
      <c r="GW3870" s="488"/>
      <c r="GX3870" s="488"/>
      <c r="GY3870" s="488"/>
      <c r="GZ3870" s="488"/>
      <c r="HA3870" s="488"/>
      <c r="HB3870" s="488"/>
      <c r="HC3870" s="488"/>
      <c r="HD3870" s="488"/>
      <c r="HE3870" s="488"/>
      <c r="HF3870" s="488"/>
      <c r="HG3870" s="488"/>
      <c r="HH3870" s="488"/>
      <c r="HI3870" s="488"/>
      <c r="HJ3870" s="488"/>
      <c r="HK3870" s="488"/>
      <c r="HL3870" s="488"/>
      <c r="HM3870" s="488"/>
      <c r="HN3870" s="488"/>
      <c r="HO3870" s="488"/>
      <c r="HP3870" s="488"/>
      <c r="HQ3870" s="488"/>
      <c r="HR3870" s="488"/>
      <c r="HS3870" s="488"/>
      <c r="HT3870" s="488"/>
      <c r="HU3870" s="488"/>
      <c r="HV3870" s="488"/>
      <c r="HW3870" s="488"/>
      <c r="HX3870" s="488"/>
      <c r="HY3870" s="488"/>
      <c r="HZ3870" s="488"/>
      <c r="IA3870" s="488"/>
      <c r="IB3870" s="488"/>
      <c r="IC3870" s="488"/>
      <c r="ID3870" s="488"/>
      <c r="IE3870" s="488"/>
      <c r="IF3870" s="488"/>
      <c r="IG3870" s="488"/>
      <c r="IH3870" s="488"/>
    </row>
    <row r="3871" spans="1:242" hidden="1" x14ac:dyDescent="0.25">
      <c r="B3871" s="266">
        <v>2166</v>
      </c>
      <c r="C3871" s="207">
        <v>44649</v>
      </c>
      <c r="D3871" s="206" t="s">
        <v>7187</v>
      </c>
      <c r="E3871" s="206"/>
      <c r="F3871" s="206" t="s">
        <v>5373</v>
      </c>
      <c r="G3871" s="208" t="s">
        <v>4805</v>
      </c>
      <c r="H3871" s="313"/>
      <c r="I3871" s="209">
        <v>1809147</v>
      </c>
      <c r="J3871" s="444">
        <f t="shared" si="62"/>
        <v>16905853</v>
      </c>
      <c r="K3871" s="441" t="s">
        <v>3267</v>
      </c>
    </row>
    <row r="3872" spans="1:242" hidden="1" x14ac:dyDescent="0.25">
      <c r="B3872" s="266">
        <v>2167</v>
      </c>
      <c r="C3872" s="207">
        <v>44649</v>
      </c>
      <c r="D3872" s="206" t="s">
        <v>7188</v>
      </c>
      <c r="E3872" s="206"/>
      <c r="F3872" s="206"/>
      <c r="G3872" s="208" t="s">
        <v>4804</v>
      </c>
      <c r="H3872" s="313">
        <v>2110000</v>
      </c>
      <c r="I3872" s="209"/>
      <c r="J3872" s="444">
        <f t="shared" si="62"/>
        <v>19015853</v>
      </c>
      <c r="K3872" s="441" t="s">
        <v>7176</v>
      </c>
    </row>
    <row r="3873" spans="2:11" hidden="1" x14ac:dyDescent="0.25">
      <c r="B3873" s="266">
        <v>2168</v>
      </c>
      <c r="C3873" s="207">
        <v>44649</v>
      </c>
      <c r="D3873" s="206" t="s">
        <v>7190</v>
      </c>
      <c r="E3873" s="206"/>
      <c r="F3873" s="206" t="s">
        <v>5374</v>
      </c>
      <c r="G3873" s="208" t="s">
        <v>4804</v>
      </c>
      <c r="H3873" s="313"/>
      <c r="I3873" s="209">
        <v>1880475</v>
      </c>
      <c r="J3873" s="444">
        <f t="shared" si="62"/>
        <v>17135378</v>
      </c>
      <c r="K3873" s="441" t="s">
        <v>3267</v>
      </c>
    </row>
    <row r="3874" spans="2:11" hidden="1" x14ac:dyDescent="0.25">
      <c r="B3874" s="266">
        <v>2169</v>
      </c>
      <c r="C3874" s="207">
        <v>44649</v>
      </c>
      <c r="D3874" s="206" t="s">
        <v>7191</v>
      </c>
      <c r="E3874" s="206"/>
      <c r="F3874" s="206"/>
      <c r="G3874" s="208" t="s">
        <v>5878</v>
      </c>
      <c r="H3874" s="313">
        <v>700000</v>
      </c>
      <c r="I3874" s="209"/>
      <c r="J3874" s="444">
        <f t="shared" si="62"/>
        <v>17835378</v>
      </c>
      <c r="K3874" s="441" t="s">
        <v>7193</v>
      </c>
    </row>
    <row r="3875" spans="2:11" hidden="1" x14ac:dyDescent="0.25">
      <c r="B3875" s="266">
        <v>2170</v>
      </c>
      <c r="C3875" s="207">
        <v>44649</v>
      </c>
      <c r="D3875" s="206" t="s">
        <v>7194</v>
      </c>
      <c r="E3875" s="206"/>
      <c r="F3875" s="206" t="s">
        <v>5375</v>
      </c>
      <c r="G3875" s="208" t="s">
        <v>5878</v>
      </c>
      <c r="H3875" s="313"/>
      <c r="I3875" s="209">
        <v>1078000</v>
      </c>
      <c r="J3875" s="444">
        <f t="shared" si="62"/>
        <v>16757378</v>
      </c>
      <c r="K3875" s="441" t="s">
        <v>3267</v>
      </c>
    </row>
    <row r="3876" spans="2:11" hidden="1" x14ac:dyDescent="0.25">
      <c r="B3876" s="266">
        <v>2171</v>
      </c>
      <c r="C3876" s="207">
        <v>44649</v>
      </c>
      <c r="D3876" s="206" t="s">
        <v>7196</v>
      </c>
      <c r="E3876" s="206"/>
      <c r="F3876" s="206"/>
      <c r="G3876" s="208" t="s">
        <v>6884</v>
      </c>
      <c r="H3876" s="313">
        <v>1275000</v>
      </c>
      <c r="I3876" s="209"/>
      <c r="J3876" s="444">
        <f t="shared" si="62"/>
        <v>18032378</v>
      </c>
      <c r="K3876" s="441" t="s">
        <v>7178</v>
      </c>
    </row>
    <row r="3877" spans="2:11" hidden="1" x14ac:dyDescent="0.25">
      <c r="B3877" s="266">
        <v>2172</v>
      </c>
      <c r="C3877" s="207">
        <v>44649</v>
      </c>
      <c r="D3877" s="206" t="s">
        <v>7197</v>
      </c>
      <c r="E3877" s="206"/>
      <c r="F3877" s="206" t="s">
        <v>5376</v>
      </c>
      <c r="G3877" s="208" t="s">
        <v>6884</v>
      </c>
      <c r="H3877" s="313"/>
      <c r="I3877" s="209">
        <v>1003500</v>
      </c>
      <c r="J3877" s="444">
        <f t="shared" si="62"/>
        <v>17028878</v>
      </c>
      <c r="K3877" s="441" t="s">
        <v>3267</v>
      </c>
    </row>
    <row r="3878" spans="2:11" hidden="1" x14ac:dyDescent="0.25">
      <c r="B3878" s="266">
        <v>2173</v>
      </c>
      <c r="C3878" s="207">
        <v>44649</v>
      </c>
      <c r="D3878" s="206" t="s">
        <v>7198</v>
      </c>
      <c r="E3878" s="206"/>
      <c r="F3878" s="206" t="s">
        <v>5377</v>
      </c>
      <c r="G3878" s="208" t="s">
        <v>7199</v>
      </c>
      <c r="H3878" s="313"/>
      <c r="I3878" s="209">
        <v>83532</v>
      </c>
      <c r="J3878" s="444">
        <f t="shared" si="62"/>
        <v>16945346</v>
      </c>
      <c r="K3878" s="441" t="s">
        <v>3267</v>
      </c>
    </row>
    <row r="3879" spans="2:11" hidden="1" x14ac:dyDescent="0.25">
      <c r="B3879" s="266">
        <v>2174</v>
      </c>
      <c r="C3879" s="207">
        <v>44649</v>
      </c>
      <c r="D3879" s="206" t="s">
        <v>7202</v>
      </c>
      <c r="E3879" s="206"/>
      <c r="F3879" s="206"/>
      <c r="G3879" s="208" t="s">
        <v>263</v>
      </c>
      <c r="H3879" s="313">
        <v>550000</v>
      </c>
      <c r="I3879" s="209"/>
      <c r="J3879" s="444">
        <f t="shared" si="62"/>
        <v>17495346</v>
      </c>
      <c r="K3879" s="441" t="s">
        <v>7201</v>
      </c>
    </row>
    <row r="3880" spans="2:11" hidden="1" x14ac:dyDescent="0.25">
      <c r="B3880" s="266">
        <v>2175</v>
      </c>
      <c r="C3880" s="207">
        <v>44649</v>
      </c>
      <c r="D3880" s="206" t="s">
        <v>7203</v>
      </c>
      <c r="E3880" s="206"/>
      <c r="F3880" s="206" t="s">
        <v>5378</v>
      </c>
      <c r="G3880" s="208" t="s">
        <v>263</v>
      </c>
      <c r="H3880" s="313"/>
      <c r="I3880" s="209">
        <v>600000</v>
      </c>
      <c r="J3880" s="444">
        <f t="shared" si="62"/>
        <v>16895346</v>
      </c>
      <c r="K3880" s="441" t="s">
        <v>3267</v>
      </c>
    </row>
    <row r="3881" spans="2:11" hidden="1" x14ac:dyDescent="0.25">
      <c r="B3881" s="266">
        <v>2176</v>
      </c>
      <c r="C3881" s="207">
        <v>44651</v>
      </c>
      <c r="D3881" s="206" t="s">
        <v>7204</v>
      </c>
      <c r="E3881" s="206"/>
      <c r="F3881" s="206" t="s">
        <v>5379</v>
      </c>
      <c r="G3881" s="208" t="s">
        <v>420</v>
      </c>
      <c r="H3881" s="313"/>
      <c r="I3881" s="209">
        <v>808000</v>
      </c>
      <c r="J3881" s="444">
        <f t="shared" ref="J3881:J3944" si="63">J3880+H3881-I3881</f>
        <v>16087346</v>
      </c>
      <c r="K3881" s="441" t="s">
        <v>3267</v>
      </c>
    </row>
    <row r="3882" spans="2:11" hidden="1" x14ac:dyDescent="0.25">
      <c r="B3882" s="266">
        <v>2177</v>
      </c>
      <c r="C3882" s="207">
        <v>44651</v>
      </c>
      <c r="D3882" s="206" t="s">
        <v>7205</v>
      </c>
      <c r="E3882" s="206"/>
      <c r="F3882" s="206" t="s">
        <v>5380</v>
      </c>
      <c r="G3882" s="208" t="s">
        <v>764</v>
      </c>
      <c r="H3882" s="313"/>
      <c r="I3882" s="209">
        <v>3075937</v>
      </c>
      <c r="J3882" s="444">
        <f t="shared" si="63"/>
        <v>13011409</v>
      </c>
      <c r="K3882" s="441" t="s">
        <v>3267</v>
      </c>
    </row>
    <row r="3883" spans="2:11" hidden="1" x14ac:dyDescent="0.25">
      <c r="B3883" s="266">
        <v>2179</v>
      </c>
      <c r="C3883" s="207">
        <v>44651</v>
      </c>
      <c r="D3883" s="206" t="s">
        <v>7223</v>
      </c>
      <c r="E3883" s="206" t="s">
        <v>5425</v>
      </c>
      <c r="F3883" s="206"/>
      <c r="G3883" s="208" t="s">
        <v>6884</v>
      </c>
      <c r="H3883" s="313"/>
      <c r="I3883" s="475">
        <v>600000</v>
      </c>
      <c r="J3883" s="444">
        <f t="shared" si="63"/>
        <v>12411409</v>
      </c>
      <c r="K3883" s="441" t="s">
        <v>7243</v>
      </c>
    </row>
    <row r="3884" spans="2:11" hidden="1" x14ac:dyDescent="0.25">
      <c r="B3884" s="266">
        <v>2178</v>
      </c>
      <c r="C3884" s="207">
        <v>44651</v>
      </c>
      <c r="D3884" s="206" t="s">
        <v>7224</v>
      </c>
      <c r="E3884" s="206" t="s">
        <v>5426</v>
      </c>
      <c r="F3884" s="206"/>
      <c r="G3884" s="208" t="s">
        <v>5418</v>
      </c>
      <c r="H3884" s="313"/>
      <c r="I3884" s="475">
        <v>960000</v>
      </c>
      <c r="J3884" s="444">
        <f t="shared" si="63"/>
        <v>11451409</v>
      </c>
      <c r="K3884" s="441" t="s">
        <v>7273</v>
      </c>
    </row>
    <row r="3885" spans="2:11" hidden="1" x14ac:dyDescent="0.25">
      <c r="B3885" s="266">
        <v>2180</v>
      </c>
      <c r="C3885" s="207">
        <v>44652</v>
      </c>
      <c r="D3885" s="206" t="s">
        <v>7206</v>
      </c>
      <c r="E3885" s="206"/>
      <c r="F3885" s="206" t="s">
        <v>5381</v>
      </c>
      <c r="G3885" s="208" t="s">
        <v>5936</v>
      </c>
      <c r="H3885" s="313"/>
      <c r="I3885" s="209">
        <v>500000</v>
      </c>
      <c r="J3885" s="444">
        <f t="shared" si="63"/>
        <v>10951409</v>
      </c>
      <c r="K3885" s="441" t="s">
        <v>3267</v>
      </c>
    </row>
    <row r="3886" spans="2:11" hidden="1" x14ac:dyDescent="0.25">
      <c r="B3886" s="266">
        <v>2181</v>
      </c>
      <c r="C3886" s="207">
        <v>44652</v>
      </c>
      <c r="D3886" s="206" t="s">
        <v>7207</v>
      </c>
      <c r="E3886" s="206"/>
      <c r="F3886" s="206" t="s">
        <v>5382</v>
      </c>
      <c r="G3886" s="208" t="s">
        <v>5679</v>
      </c>
      <c r="H3886" s="313"/>
      <c r="I3886" s="209">
        <v>510000</v>
      </c>
      <c r="J3886" s="444">
        <f t="shared" si="63"/>
        <v>10441409</v>
      </c>
      <c r="K3886" s="441" t="s">
        <v>3267</v>
      </c>
    </row>
    <row r="3887" spans="2:11" hidden="1" x14ac:dyDescent="0.25">
      <c r="B3887" s="266">
        <v>2182</v>
      </c>
      <c r="C3887" s="207">
        <v>44652</v>
      </c>
      <c r="D3887" s="206" t="s">
        <v>7208</v>
      </c>
      <c r="E3887" s="206"/>
      <c r="F3887" s="206" t="s">
        <v>5383</v>
      </c>
      <c r="G3887" s="208" t="s">
        <v>5679</v>
      </c>
      <c r="H3887" s="313"/>
      <c r="I3887" s="209">
        <v>313000</v>
      </c>
      <c r="J3887" s="444">
        <f t="shared" si="63"/>
        <v>10128409</v>
      </c>
      <c r="K3887" s="441" t="s">
        <v>3267</v>
      </c>
    </row>
    <row r="3888" spans="2:11" hidden="1" x14ac:dyDescent="0.25">
      <c r="B3888" s="266">
        <v>2183</v>
      </c>
      <c r="C3888" s="207">
        <v>44652</v>
      </c>
      <c r="D3888" s="206" t="s">
        <v>7209</v>
      </c>
      <c r="E3888" s="206"/>
      <c r="F3888" s="206" t="s">
        <v>5384</v>
      </c>
      <c r="G3888" s="208" t="s">
        <v>532</v>
      </c>
      <c r="H3888" s="313"/>
      <c r="I3888" s="209">
        <v>1496980</v>
      </c>
      <c r="J3888" s="444">
        <f t="shared" si="63"/>
        <v>8631429</v>
      </c>
      <c r="K3888" s="441" t="s">
        <v>3267</v>
      </c>
    </row>
    <row r="3889" spans="2:11" hidden="1" x14ac:dyDescent="0.25">
      <c r="B3889" s="266">
        <v>2184</v>
      </c>
      <c r="C3889" s="207">
        <v>44652</v>
      </c>
      <c r="D3889" s="206" t="s">
        <v>7210</v>
      </c>
      <c r="E3889" s="206"/>
      <c r="F3889" s="206" t="s">
        <v>5385</v>
      </c>
      <c r="G3889" s="208" t="s">
        <v>532</v>
      </c>
      <c r="H3889" s="313"/>
      <c r="I3889" s="209">
        <v>916420</v>
      </c>
      <c r="J3889" s="444">
        <f t="shared" si="63"/>
        <v>7715009</v>
      </c>
      <c r="K3889" s="441" t="s">
        <v>3267</v>
      </c>
    </row>
    <row r="3890" spans="2:11" hidden="1" x14ac:dyDescent="0.25">
      <c r="B3890" s="266">
        <v>2185</v>
      </c>
      <c r="C3890" s="207">
        <v>44652</v>
      </c>
      <c r="D3890" s="206" t="s">
        <v>7225</v>
      </c>
      <c r="E3890" s="206" t="s">
        <v>5472</v>
      </c>
      <c r="F3890" s="206"/>
      <c r="G3890" s="208" t="s">
        <v>6884</v>
      </c>
      <c r="H3890" s="313"/>
      <c r="I3890" s="475">
        <v>1310000</v>
      </c>
      <c r="J3890" s="444">
        <f t="shared" si="63"/>
        <v>6405009</v>
      </c>
      <c r="K3890" s="441" t="s">
        <v>7251</v>
      </c>
    </row>
    <row r="3891" spans="2:11" hidden="1" x14ac:dyDescent="0.25">
      <c r="B3891" s="266">
        <v>2186</v>
      </c>
      <c r="C3891" s="207">
        <v>44653</v>
      </c>
      <c r="D3891" s="206" t="s">
        <v>7211</v>
      </c>
      <c r="E3891" s="206"/>
      <c r="F3891" s="206" t="s">
        <v>5386</v>
      </c>
      <c r="G3891" s="208" t="s">
        <v>5679</v>
      </c>
      <c r="H3891" s="313"/>
      <c r="I3891" s="209">
        <v>66700</v>
      </c>
      <c r="J3891" s="444">
        <f t="shared" si="63"/>
        <v>6338309</v>
      </c>
      <c r="K3891" s="441" t="s">
        <v>3267</v>
      </c>
    </row>
    <row r="3892" spans="2:11" hidden="1" x14ac:dyDescent="0.25">
      <c r="B3892" s="266">
        <v>2187</v>
      </c>
      <c r="C3892" s="207">
        <v>44653</v>
      </c>
      <c r="D3892" s="206" t="s">
        <v>7212</v>
      </c>
      <c r="E3892" s="206"/>
      <c r="F3892" s="206" t="s">
        <v>5387</v>
      </c>
      <c r="G3892" s="208" t="s">
        <v>5679</v>
      </c>
      <c r="H3892" s="313"/>
      <c r="I3892" s="209">
        <v>65600</v>
      </c>
      <c r="J3892" s="444">
        <f t="shared" si="63"/>
        <v>6272709</v>
      </c>
      <c r="K3892" s="441" t="s">
        <v>3267</v>
      </c>
    </row>
    <row r="3893" spans="2:11" hidden="1" x14ac:dyDescent="0.25">
      <c r="B3893" s="266">
        <v>2188</v>
      </c>
      <c r="C3893" s="207">
        <v>44653</v>
      </c>
      <c r="D3893" s="206" t="s">
        <v>7213</v>
      </c>
      <c r="E3893" s="206"/>
      <c r="F3893" s="206" t="s">
        <v>5388</v>
      </c>
      <c r="G3893" s="208" t="s">
        <v>5679</v>
      </c>
      <c r="H3893" s="313"/>
      <c r="I3893" s="209">
        <v>103600</v>
      </c>
      <c r="J3893" s="444">
        <f t="shared" si="63"/>
        <v>6169109</v>
      </c>
      <c r="K3893" s="441" t="s">
        <v>3267</v>
      </c>
    </row>
    <row r="3894" spans="2:11" hidden="1" x14ac:dyDescent="0.25">
      <c r="B3894" s="266">
        <v>2189</v>
      </c>
      <c r="C3894" s="207">
        <v>44653</v>
      </c>
      <c r="D3894" s="206" t="s">
        <v>7214</v>
      </c>
      <c r="E3894" s="206"/>
      <c r="F3894" s="206" t="s">
        <v>5389</v>
      </c>
      <c r="G3894" s="208" t="s">
        <v>5679</v>
      </c>
      <c r="H3894" s="313"/>
      <c r="I3894" s="209">
        <v>67800</v>
      </c>
      <c r="J3894" s="444">
        <f t="shared" si="63"/>
        <v>6101309</v>
      </c>
      <c r="K3894" s="441" t="s">
        <v>3267</v>
      </c>
    </row>
    <row r="3895" spans="2:11" hidden="1" x14ac:dyDescent="0.25">
      <c r="B3895" s="266">
        <v>2190</v>
      </c>
      <c r="C3895" s="207">
        <v>44653</v>
      </c>
      <c r="D3895" s="206" t="s">
        <v>7215</v>
      </c>
      <c r="E3895" s="206"/>
      <c r="F3895" s="206" t="s">
        <v>5432</v>
      </c>
      <c r="G3895" s="208" t="s">
        <v>5679</v>
      </c>
      <c r="H3895" s="313"/>
      <c r="I3895" s="209">
        <v>124700</v>
      </c>
      <c r="J3895" s="444">
        <f t="shared" si="63"/>
        <v>5976609</v>
      </c>
      <c r="K3895" s="441" t="s">
        <v>3267</v>
      </c>
    </row>
    <row r="3896" spans="2:11" hidden="1" x14ac:dyDescent="0.25">
      <c r="B3896" s="266">
        <v>2191</v>
      </c>
      <c r="C3896" s="207">
        <v>44653</v>
      </c>
      <c r="D3896" s="206" t="s">
        <v>7216</v>
      </c>
      <c r="E3896" s="206"/>
      <c r="F3896" s="206" t="s">
        <v>5433</v>
      </c>
      <c r="G3896" s="208" t="s">
        <v>5679</v>
      </c>
      <c r="H3896" s="313"/>
      <c r="I3896" s="209">
        <v>10700</v>
      </c>
      <c r="J3896" s="444">
        <f t="shared" si="63"/>
        <v>5965909</v>
      </c>
      <c r="K3896" s="441" t="s">
        <v>3267</v>
      </c>
    </row>
    <row r="3897" spans="2:11" hidden="1" x14ac:dyDescent="0.25">
      <c r="B3897" s="266">
        <v>2192</v>
      </c>
      <c r="C3897" s="207">
        <v>44653</v>
      </c>
      <c r="D3897" s="206" t="s">
        <v>7217</v>
      </c>
      <c r="E3897" s="206"/>
      <c r="F3897" s="206" t="s">
        <v>5434</v>
      </c>
      <c r="G3897" s="208" t="s">
        <v>5679</v>
      </c>
      <c r="H3897" s="313"/>
      <c r="I3897" s="209">
        <v>68700</v>
      </c>
      <c r="J3897" s="444">
        <f t="shared" si="63"/>
        <v>5897209</v>
      </c>
      <c r="K3897" s="441" t="s">
        <v>3267</v>
      </c>
    </row>
    <row r="3898" spans="2:11" hidden="1" x14ac:dyDescent="0.25">
      <c r="B3898" s="266">
        <v>2193</v>
      </c>
      <c r="C3898" s="207">
        <v>44653</v>
      </c>
      <c r="D3898" s="206" t="s">
        <v>7218</v>
      </c>
      <c r="E3898" s="206"/>
      <c r="F3898" s="206" t="s">
        <v>5435</v>
      </c>
      <c r="G3898" s="208" t="s">
        <v>5679</v>
      </c>
      <c r="H3898" s="313"/>
      <c r="I3898" s="209">
        <v>6000</v>
      </c>
      <c r="J3898" s="444">
        <f t="shared" si="63"/>
        <v>5891209</v>
      </c>
      <c r="K3898" s="441" t="s">
        <v>3267</v>
      </c>
    </row>
    <row r="3899" spans="2:11" hidden="1" x14ac:dyDescent="0.25">
      <c r="B3899" s="266">
        <v>2194</v>
      </c>
      <c r="C3899" s="207">
        <v>44653</v>
      </c>
      <c r="D3899" s="206" t="s">
        <v>7219</v>
      </c>
      <c r="E3899" s="206"/>
      <c r="F3899" s="206" t="s">
        <v>5436</v>
      </c>
      <c r="G3899" s="208" t="s">
        <v>5679</v>
      </c>
      <c r="H3899" s="313"/>
      <c r="I3899" s="209">
        <v>108700</v>
      </c>
      <c r="J3899" s="444">
        <f t="shared" si="63"/>
        <v>5782509</v>
      </c>
      <c r="K3899" s="441" t="s">
        <v>3267</v>
      </c>
    </row>
    <row r="3900" spans="2:11" hidden="1" x14ac:dyDescent="0.25">
      <c r="B3900" s="266">
        <v>2195</v>
      </c>
      <c r="C3900" s="207">
        <v>44653</v>
      </c>
      <c r="D3900" s="206" t="s">
        <v>7220</v>
      </c>
      <c r="E3900" s="206"/>
      <c r="F3900" s="206" t="s">
        <v>5437</v>
      </c>
      <c r="G3900" s="208" t="s">
        <v>5679</v>
      </c>
      <c r="H3900" s="313"/>
      <c r="I3900" s="209">
        <v>39600</v>
      </c>
      <c r="J3900" s="444">
        <f t="shared" si="63"/>
        <v>5742909</v>
      </c>
      <c r="K3900" s="441" t="s">
        <v>3267</v>
      </c>
    </row>
    <row r="3901" spans="2:11" hidden="1" x14ac:dyDescent="0.25">
      <c r="B3901" s="266">
        <v>2196</v>
      </c>
      <c r="C3901" s="207">
        <v>44653</v>
      </c>
      <c r="D3901" s="206" t="s">
        <v>7221</v>
      </c>
      <c r="E3901" s="206"/>
      <c r="F3901" s="206" t="s">
        <v>5438</v>
      </c>
      <c r="G3901" s="208" t="s">
        <v>5679</v>
      </c>
      <c r="H3901" s="313"/>
      <c r="I3901" s="209">
        <v>10900</v>
      </c>
      <c r="J3901" s="444">
        <f t="shared" si="63"/>
        <v>5732009</v>
      </c>
      <c r="K3901" s="441" t="s">
        <v>3267</v>
      </c>
    </row>
    <row r="3902" spans="2:11" hidden="1" x14ac:dyDescent="0.25">
      <c r="B3902" s="266">
        <v>2197</v>
      </c>
      <c r="C3902" s="207">
        <v>44653</v>
      </c>
      <c r="D3902" s="206" t="s">
        <v>5406</v>
      </c>
      <c r="E3902" s="206"/>
      <c r="F3902" s="206" t="s">
        <v>5439</v>
      </c>
      <c r="G3902" s="208" t="s">
        <v>5679</v>
      </c>
      <c r="H3902" s="313"/>
      <c r="I3902" s="209">
        <v>11800</v>
      </c>
      <c r="J3902" s="444">
        <f t="shared" si="63"/>
        <v>5720209</v>
      </c>
      <c r="K3902" s="441" t="s">
        <v>3267</v>
      </c>
    </row>
    <row r="3903" spans="2:11" hidden="1" x14ac:dyDescent="0.25">
      <c r="B3903" s="266">
        <v>2198</v>
      </c>
      <c r="C3903" s="207">
        <v>44653</v>
      </c>
      <c r="D3903" s="206" t="s">
        <v>5408</v>
      </c>
      <c r="E3903" s="206"/>
      <c r="F3903" s="206" t="s">
        <v>5440</v>
      </c>
      <c r="G3903" s="208" t="s">
        <v>5679</v>
      </c>
      <c r="H3903" s="313"/>
      <c r="I3903" s="209">
        <v>9800</v>
      </c>
      <c r="J3903" s="444">
        <f t="shared" si="63"/>
        <v>5710409</v>
      </c>
      <c r="K3903" s="441" t="s">
        <v>3267</v>
      </c>
    </row>
    <row r="3904" spans="2:11" hidden="1" x14ac:dyDescent="0.25">
      <c r="B3904" s="266">
        <v>2199</v>
      </c>
      <c r="C3904" s="207">
        <v>44653</v>
      </c>
      <c r="D3904" s="206" t="s">
        <v>7222</v>
      </c>
      <c r="E3904" s="206"/>
      <c r="F3904" s="206" t="s">
        <v>5441</v>
      </c>
      <c r="G3904" s="208" t="s">
        <v>5679</v>
      </c>
      <c r="H3904" s="313"/>
      <c r="I3904" s="209">
        <v>16800</v>
      </c>
      <c r="J3904" s="444">
        <f t="shared" si="63"/>
        <v>5693609</v>
      </c>
      <c r="K3904" s="212" t="s">
        <v>3267</v>
      </c>
    </row>
    <row r="3905" spans="1:242" s="566" customFormat="1" hidden="1" x14ac:dyDescent="0.25">
      <c r="A3905" s="488"/>
      <c r="B3905" s="266">
        <v>2200</v>
      </c>
      <c r="C3905" s="428">
        <v>44655</v>
      </c>
      <c r="D3905" s="429" t="s">
        <v>7226</v>
      </c>
      <c r="E3905" s="429"/>
      <c r="F3905" s="429"/>
      <c r="G3905" s="430"/>
      <c r="H3905" s="577">
        <v>14786391</v>
      </c>
      <c r="I3905" s="581"/>
      <c r="J3905" s="444">
        <f t="shared" si="63"/>
        <v>20480000</v>
      </c>
      <c r="K3905" s="446" t="s">
        <v>3695</v>
      </c>
      <c r="L3905" s="530"/>
      <c r="M3905" s="488"/>
      <c r="N3905" s="530"/>
      <c r="O3905" s="530"/>
      <c r="P3905" s="530"/>
      <c r="Q3905" s="530"/>
      <c r="R3905" s="530"/>
      <c r="S3905" s="530"/>
      <c r="T3905" s="530"/>
      <c r="U3905" s="530"/>
      <c r="V3905" s="530"/>
      <c r="W3905" s="530"/>
      <c r="X3905" s="530"/>
      <c r="Y3905" s="530"/>
      <c r="Z3905" s="530"/>
      <c r="AA3905" s="530"/>
      <c r="AB3905" s="530"/>
      <c r="AC3905" s="530"/>
      <c r="AD3905" s="530"/>
      <c r="AE3905" s="530"/>
      <c r="AF3905" s="530"/>
      <c r="AG3905" s="530"/>
      <c r="AH3905" s="530"/>
      <c r="AI3905" s="530"/>
      <c r="AJ3905" s="488"/>
      <c r="AK3905" s="488"/>
      <c r="AL3905" s="488"/>
      <c r="AM3905" s="488"/>
      <c r="AN3905" s="488"/>
      <c r="AO3905" s="488"/>
      <c r="AP3905" s="488"/>
      <c r="AQ3905" s="488"/>
      <c r="AR3905" s="488"/>
      <c r="AS3905" s="488"/>
      <c r="AT3905" s="488"/>
      <c r="AU3905" s="488"/>
      <c r="AV3905" s="488"/>
      <c r="AW3905" s="488"/>
      <c r="AX3905" s="488"/>
      <c r="AY3905" s="488"/>
      <c r="AZ3905" s="488"/>
      <c r="BA3905" s="488"/>
      <c r="BB3905" s="488"/>
      <c r="BC3905" s="488"/>
      <c r="BD3905" s="488"/>
      <c r="BE3905" s="488"/>
      <c r="BF3905" s="488"/>
      <c r="BG3905" s="488"/>
      <c r="BH3905" s="488"/>
      <c r="BI3905" s="488"/>
      <c r="BJ3905" s="488"/>
      <c r="BK3905" s="488"/>
      <c r="BL3905" s="488"/>
      <c r="BM3905" s="488"/>
      <c r="BN3905" s="488"/>
      <c r="BO3905" s="488"/>
      <c r="BP3905" s="488"/>
      <c r="BQ3905" s="488"/>
      <c r="BR3905" s="488"/>
      <c r="BS3905" s="488"/>
      <c r="BT3905" s="488"/>
      <c r="BU3905" s="488"/>
      <c r="BV3905" s="488"/>
      <c r="BW3905" s="488"/>
      <c r="BX3905" s="488"/>
      <c r="BY3905" s="488"/>
      <c r="BZ3905" s="488"/>
      <c r="CA3905" s="488"/>
      <c r="CB3905" s="488"/>
      <c r="CC3905" s="488"/>
      <c r="CD3905" s="488"/>
      <c r="CE3905" s="488"/>
      <c r="CF3905" s="488"/>
      <c r="CG3905" s="488"/>
      <c r="CH3905" s="488"/>
      <c r="CI3905" s="488"/>
      <c r="CJ3905" s="488"/>
      <c r="CK3905" s="488"/>
      <c r="CL3905" s="488"/>
      <c r="CM3905" s="488"/>
      <c r="CN3905" s="488"/>
      <c r="CO3905" s="488"/>
      <c r="CP3905" s="488"/>
      <c r="CQ3905" s="488"/>
      <c r="CR3905" s="488"/>
      <c r="CS3905" s="488"/>
      <c r="CT3905" s="488"/>
      <c r="CU3905" s="488"/>
      <c r="CV3905" s="488"/>
      <c r="CW3905" s="488"/>
      <c r="CX3905" s="488"/>
      <c r="CY3905" s="488"/>
      <c r="CZ3905" s="488"/>
      <c r="DA3905" s="488"/>
      <c r="DB3905" s="488"/>
      <c r="DC3905" s="488"/>
      <c r="DD3905" s="488"/>
      <c r="DE3905" s="488"/>
      <c r="DF3905" s="488"/>
      <c r="DG3905" s="488"/>
      <c r="DH3905" s="488"/>
      <c r="DI3905" s="488"/>
      <c r="DJ3905" s="488"/>
      <c r="DK3905" s="488"/>
      <c r="DL3905" s="488"/>
      <c r="DM3905" s="488"/>
      <c r="DN3905" s="488"/>
      <c r="DO3905" s="488"/>
      <c r="DP3905" s="488"/>
      <c r="DQ3905" s="488"/>
      <c r="DR3905" s="488"/>
      <c r="DS3905" s="488"/>
      <c r="DT3905" s="488"/>
      <c r="DU3905" s="488"/>
      <c r="DV3905" s="488"/>
      <c r="DW3905" s="488"/>
      <c r="DX3905" s="488"/>
      <c r="DY3905" s="488"/>
      <c r="DZ3905" s="488"/>
      <c r="EA3905" s="488"/>
      <c r="EB3905" s="488"/>
      <c r="EC3905" s="488"/>
      <c r="ED3905" s="488"/>
      <c r="EE3905" s="488"/>
      <c r="EF3905" s="488"/>
      <c r="EG3905" s="488"/>
      <c r="EH3905" s="488"/>
      <c r="EI3905" s="488"/>
      <c r="EJ3905" s="488"/>
      <c r="EK3905" s="488"/>
      <c r="EL3905" s="488"/>
      <c r="EM3905" s="488"/>
      <c r="EN3905" s="488"/>
      <c r="EO3905" s="488"/>
      <c r="EP3905" s="488"/>
      <c r="EQ3905" s="488"/>
      <c r="ER3905" s="488"/>
      <c r="ES3905" s="488"/>
      <c r="ET3905" s="488"/>
      <c r="EU3905" s="488"/>
      <c r="EV3905" s="488"/>
      <c r="EW3905" s="488"/>
      <c r="EX3905" s="488"/>
      <c r="EY3905" s="488"/>
      <c r="EZ3905" s="488"/>
      <c r="FA3905" s="488"/>
      <c r="FB3905" s="488"/>
      <c r="FC3905" s="488"/>
      <c r="FD3905" s="488"/>
      <c r="FE3905" s="488"/>
      <c r="FF3905" s="488"/>
      <c r="FG3905" s="488"/>
      <c r="FH3905" s="488"/>
      <c r="FI3905" s="488"/>
      <c r="FJ3905" s="488"/>
      <c r="FK3905" s="488"/>
      <c r="FL3905" s="488"/>
      <c r="FM3905" s="488"/>
      <c r="FN3905" s="488"/>
      <c r="FO3905" s="488"/>
      <c r="FP3905" s="488"/>
      <c r="FQ3905" s="488"/>
      <c r="FR3905" s="488"/>
      <c r="FS3905" s="488"/>
      <c r="FT3905" s="488"/>
      <c r="FU3905" s="488"/>
      <c r="FV3905" s="488"/>
      <c r="FW3905" s="488"/>
      <c r="FX3905" s="488"/>
      <c r="FY3905" s="488"/>
      <c r="FZ3905" s="488"/>
      <c r="GA3905" s="488"/>
      <c r="GB3905" s="488"/>
      <c r="GC3905" s="488"/>
      <c r="GD3905" s="488"/>
      <c r="GE3905" s="488"/>
      <c r="GF3905" s="488"/>
      <c r="GG3905" s="488"/>
      <c r="GH3905" s="488"/>
      <c r="GI3905" s="488"/>
      <c r="GJ3905" s="488"/>
      <c r="GK3905" s="488"/>
      <c r="GL3905" s="488"/>
      <c r="GM3905" s="488"/>
      <c r="GN3905" s="488"/>
      <c r="GO3905" s="488"/>
      <c r="GP3905" s="488"/>
      <c r="GQ3905" s="488"/>
      <c r="GR3905" s="488"/>
      <c r="GS3905" s="488"/>
      <c r="GT3905" s="488"/>
      <c r="GU3905" s="488"/>
      <c r="GV3905" s="488"/>
      <c r="GW3905" s="488"/>
      <c r="GX3905" s="488"/>
      <c r="GY3905" s="488"/>
      <c r="GZ3905" s="488"/>
      <c r="HA3905" s="488"/>
      <c r="HB3905" s="488"/>
      <c r="HC3905" s="488"/>
      <c r="HD3905" s="488"/>
      <c r="HE3905" s="488"/>
      <c r="HF3905" s="488"/>
      <c r="HG3905" s="488"/>
      <c r="HH3905" s="488"/>
      <c r="HI3905" s="488"/>
      <c r="HJ3905" s="488"/>
      <c r="HK3905" s="488"/>
      <c r="HL3905" s="488"/>
      <c r="HM3905" s="488"/>
      <c r="HN3905" s="488"/>
      <c r="HO3905" s="488"/>
      <c r="HP3905" s="488"/>
      <c r="HQ3905" s="488"/>
      <c r="HR3905" s="488"/>
      <c r="HS3905" s="488"/>
      <c r="HT3905" s="488"/>
      <c r="HU3905" s="488"/>
      <c r="HV3905" s="488"/>
      <c r="HW3905" s="488"/>
      <c r="HX3905" s="488"/>
      <c r="HY3905" s="488"/>
      <c r="HZ3905" s="488"/>
      <c r="IA3905" s="488"/>
      <c r="IB3905" s="488"/>
      <c r="IC3905" s="488"/>
      <c r="ID3905" s="488"/>
      <c r="IE3905" s="488"/>
      <c r="IF3905" s="488"/>
      <c r="IG3905" s="488"/>
      <c r="IH3905" s="488"/>
    </row>
    <row r="3906" spans="1:242" hidden="1" x14ac:dyDescent="0.25">
      <c r="B3906" s="266">
        <v>2201</v>
      </c>
      <c r="C3906" s="207">
        <v>44652</v>
      </c>
      <c r="D3906" s="206" t="s">
        <v>7238</v>
      </c>
      <c r="E3906" s="206"/>
      <c r="F3906" s="206" t="s">
        <v>5442</v>
      </c>
      <c r="G3906" s="208" t="s">
        <v>5459</v>
      </c>
      <c r="H3906" s="313"/>
      <c r="I3906" s="209">
        <v>1792309</v>
      </c>
      <c r="J3906" s="444">
        <f t="shared" si="63"/>
        <v>18687691</v>
      </c>
      <c r="K3906" s="212" t="s">
        <v>3267</v>
      </c>
    </row>
    <row r="3907" spans="1:242" hidden="1" x14ac:dyDescent="0.25">
      <c r="B3907" s="266">
        <v>2202</v>
      </c>
      <c r="C3907" s="207">
        <v>44656</v>
      </c>
      <c r="D3907" s="206" t="s">
        <v>7249</v>
      </c>
      <c r="E3907" s="206"/>
      <c r="F3907" s="206" t="s">
        <v>5443</v>
      </c>
      <c r="G3907" s="208" t="s">
        <v>5936</v>
      </c>
      <c r="H3907" s="313"/>
      <c r="I3907" s="209">
        <v>490000</v>
      </c>
      <c r="J3907" s="444">
        <f t="shared" si="63"/>
        <v>18197691</v>
      </c>
      <c r="K3907" s="212" t="s">
        <v>3267</v>
      </c>
    </row>
    <row r="3908" spans="1:242" hidden="1" x14ac:dyDescent="0.25">
      <c r="B3908" s="266">
        <v>2203</v>
      </c>
      <c r="C3908" s="207">
        <v>44656</v>
      </c>
      <c r="D3908" s="206" t="s">
        <v>7250</v>
      </c>
      <c r="E3908" s="206"/>
      <c r="F3908" s="206" t="s">
        <v>5444</v>
      </c>
      <c r="G3908" s="208" t="s">
        <v>5878</v>
      </c>
      <c r="H3908" s="313"/>
      <c r="I3908" s="209">
        <v>940000</v>
      </c>
      <c r="J3908" s="444">
        <f t="shared" si="63"/>
        <v>17257691</v>
      </c>
      <c r="K3908" s="212" t="s">
        <v>3267</v>
      </c>
    </row>
    <row r="3909" spans="1:242" hidden="1" x14ac:dyDescent="0.25">
      <c r="B3909" s="266">
        <v>2204</v>
      </c>
      <c r="C3909" s="207">
        <v>44656</v>
      </c>
      <c r="D3909" s="206" t="s">
        <v>7252</v>
      </c>
      <c r="E3909" s="206"/>
      <c r="F3909" s="206"/>
      <c r="G3909" s="208" t="s">
        <v>6884</v>
      </c>
      <c r="H3909" s="313">
        <v>1310000</v>
      </c>
      <c r="I3909" s="209"/>
      <c r="J3909" s="444">
        <f t="shared" si="63"/>
        <v>18567691</v>
      </c>
      <c r="K3909" s="212" t="s">
        <v>7253</v>
      </c>
    </row>
    <row r="3910" spans="1:242" hidden="1" x14ac:dyDescent="0.25">
      <c r="B3910" s="266">
        <v>2205</v>
      </c>
      <c r="C3910" s="207">
        <v>44656</v>
      </c>
      <c r="D3910" s="206" t="s">
        <v>7254</v>
      </c>
      <c r="E3910" s="206"/>
      <c r="F3910" s="206" t="s">
        <v>5445</v>
      </c>
      <c r="G3910" s="208" t="s">
        <v>6884</v>
      </c>
      <c r="H3910" s="313"/>
      <c r="I3910" s="209">
        <v>1308500</v>
      </c>
      <c r="J3910" s="444">
        <f t="shared" si="63"/>
        <v>17259191</v>
      </c>
      <c r="K3910" s="212" t="s">
        <v>3267</v>
      </c>
    </row>
    <row r="3911" spans="1:242" hidden="1" x14ac:dyDescent="0.25">
      <c r="B3911" s="266">
        <v>2206</v>
      </c>
      <c r="C3911" s="207">
        <v>44657</v>
      </c>
      <c r="D3911" s="206" t="s">
        <v>7237</v>
      </c>
      <c r="E3911" s="206"/>
      <c r="F3911" s="206" t="s">
        <v>5446</v>
      </c>
      <c r="G3911" s="208" t="s">
        <v>420</v>
      </c>
      <c r="H3911" s="313"/>
      <c r="I3911" s="209">
        <v>872150</v>
      </c>
      <c r="J3911" s="444">
        <f t="shared" si="63"/>
        <v>16387041</v>
      </c>
      <c r="K3911" s="212" t="s">
        <v>3267</v>
      </c>
    </row>
    <row r="3912" spans="1:242" hidden="1" x14ac:dyDescent="0.25">
      <c r="B3912" s="266">
        <v>2207</v>
      </c>
      <c r="C3912" s="207">
        <v>44657</v>
      </c>
      <c r="D3912" s="206" t="s">
        <v>7242</v>
      </c>
      <c r="E3912" s="206"/>
      <c r="F3912" s="206"/>
      <c r="G3912" s="208" t="s">
        <v>6884</v>
      </c>
      <c r="H3912" s="313">
        <v>600000</v>
      </c>
      <c r="I3912" s="209"/>
      <c r="J3912" s="444">
        <f t="shared" si="63"/>
        <v>16987041</v>
      </c>
      <c r="K3912" s="212" t="s">
        <v>7244</v>
      </c>
    </row>
    <row r="3913" spans="1:242" hidden="1" x14ac:dyDescent="0.25">
      <c r="B3913" s="266">
        <v>2208</v>
      </c>
      <c r="C3913" s="207">
        <v>44657</v>
      </c>
      <c r="D3913" s="206" t="s">
        <v>7245</v>
      </c>
      <c r="E3913" s="206"/>
      <c r="F3913" s="206" t="s">
        <v>5447</v>
      </c>
      <c r="G3913" s="208" t="s">
        <v>6884</v>
      </c>
      <c r="H3913" s="313"/>
      <c r="I3913" s="209">
        <v>141800</v>
      </c>
      <c r="J3913" s="444">
        <f t="shared" si="63"/>
        <v>16845241</v>
      </c>
      <c r="K3913" s="212" t="s">
        <v>3267</v>
      </c>
    </row>
    <row r="3914" spans="1:242" ht="16.5" hidden="1" customHeight="1" x14ac:dyDescent="0.25">
      <c r="B3914" s="266">
        <v>2209</v>
      </c>
      <c r="C3914" s="207">
        <v>44657</v>
      </c>
      <c r="D3914" s="206" t="s">
        <v>7239</v>
      </c>
      <c r="E3914" s="206" t="s">
        <v>5474</v>
      </c>
      <c r="F3914" s="206"/>
      <c r="G3914" s="208" t="s">
        <v>2320</v>
      </c>
      <c r="H3914" s="313"/>
      <c r="I3914" s="475">
        <v>800000</v>
      </c>
      <c r="J3914" s="444">
        <f t="shared" si="63"/>
        <v>16045241</v>
      </c>
      <c r="K3914" s="212" t="s">
        <v>7281</v>
      </c>
    </row>
    <row r="3915" spans="1:242" hidden="1" x14ac:dyDescent="0.25">
      <c r="B3915" s="266">
        <v>2210</v>
      </c>
      <c r="C3915" s="207">
        <v>44659</v>
      </c>
      <c r="D3915" s="206" t="s">
        <v>7241</v>
      </c>
      <c r="E3915" s="206" t="s">
        <v>5475</v>
      </c>
      <c r="F3915" s="206"/>
      <c r="G3915" s="208" t="s">
        <v>5401</v>
      </c>
      <c r="H3915" s="313"/>
      <c r="I3915" s="475">
        <v>200000</v>
      </c>
      <c r="J3915" s="444">
        <f t="shared" si="63"/>
        <v>15845241</v>
      </c>
      <c r="K3915" s="212" t="s">
        <v>7256</v>
      </c>
    </row>
    <row r="3916" spans="1:242" hidden="1" x14ac:dyDescent="0.25">
      <c r="B3916" s="266">
        <v>2211</v>
      </c>
      <c r="C3916" s="207">
        <v>44660</v>
      </c>
      <c r="D3916" s="206" t="s">
        <v>7246</v>
      </c>
      <c r="E3916" s="206"/>
      <c r="F3916" s="206"/>
      <c r="G3916" s="208" t="s">
        <v>6898</v>
      </c>
      <c r="H3916" s="313">
        <v>150000</v>
      </c>
      <c r="I3916" s="445"/>
      <c r="J3916" s="444">
        <f t="shared" si="63"/>
        <v>15995241</v>
      </c>
      <c r="K3916" s="212" t="s">
        <v>7193</v>
      </c>
    </row>
    <row r="3917" spans="1:242" hidden="1" x14ac:dyDescent="0.25">
      <c r="B3917" s="266">
        <v>2212</v>
      </c>
      <c r="C3917" s="207">
        <v>44660</v>
      </c>
      <c r="D3917" s="206" t="s">
        <v>7248</v>
      </c>
      <c r="E3917" s="206"/>
      <c r="F3917" s="206" t="s">
        <v>5448</v>
      </c>
      <c r="G3917" s="208" t="s">
        <v>6898</v>
      </c>
      <c r="H3917" s="313"/>
      <c r="I3917" s="475">
        <v>155000</v>
      </c>
      <c r="J3917" s="444">
        <f t="shared" si="63"/>
        <v>15840241</v>
      </c>
      <c r="K3917" s="212" t="s">
        <v>3267</v>
      </c>
    </row>
    <row r="3918" spans="1:242" hidden="1" x14ac:dyDescent="0.25">
      <c r="B3918" s="266">
        <v>2213</v>
      </c>
      <c r="C3918" s="207">
        <v>44660</v>
      </c>
      <c r="D3918" s="206" t="s">
        <v>7240</v>
      </c>
      <c r="E3918" s="206"/>
      <c r="F3918" s="206" t="s">
        <v>5449</v>
      </c>
      <c r="G3918" s="208" t="s">
        <v>5679</v>
      </c>
      <c r="H3918" s="313"/>
      <c r="I3918" s="475">
        <v>95000</v>
      </c>
      <c r="J3918" s="444">
        <f t="shared" si="63"/>
        <v>15745241</v>
      </c>
      <c r="K3918" s="212" t="s">
        <v>3267</v>
      </c>
    </row>
    <row r="3919" spans="1:242" hidden="1" x14ac:dyDescent="0.25">
      <c r="B3919" s="266">
        <v>2214</v>
      </c>
      <c r="C3919" s="207">
        <v>44660</v>
      </c>
      <c r="D3919" s="206" t="s">
        <v>7227</v>
      </c>
      <c r="E3919" s="206"/>
      <c r="F3919" s="206" t="s">
        <v>5476</v>
      </c>
      <c r="G3919" s="208" t="s">
        <v>5679</v>
      </c>
      <c r="H3919" s="313"/>
      <c r="I3919" s="209">
        <v>38700</v>
      </c>
      <c r="J3919" s="444">
        <f t="shared" si="63"/>
        <v>15706541</v>
      </c>
      <c r="K3919" s="212" t="s">
        <v>3267</v>
      </c>
    </row>
    <row r="3920" spans="1:242" hidden="1" x14ac:dyDescent="0.25">
      <c r="B3920" s="266">
        <v>2215</v>
      </c>
      <c r="C3920" s="207">
        <v>44660</v>
      </c>
      <c r="D3920" s="206" t="s">
        <v>7228</v>
      </c>
      <c r="E3920" s="206"/>
      <c r="F3920" s="206" t="s">
        <v>5477</v>
      </c>
      <c r="G3920" s="208" t="s">
        <v>5679</v>
      </c>
      <c r="H3920" s="313"/>
      <c r="I3920" s="209">
        <v>54800</v>
      </c>
      <c r="J3920" s="444">
        <f t="shared" si="63"/>
        <v>15651741</v>
      </c>
      <c r="K3920" s="212" t="s">
        <v>3267</v>
      </c>
    </row>
    <row r="3921" spans="1:242" hidden="1" x14ac:dyDescent="0.25">
      <c r="B3921" s="266">
        <v>2216</v>
      </c>
      <c r="C3921" s="207">
        <v>44660</v>
      </c>
      <c r="D3921" s="206" t="s">
        <v>7229</v>
      </c>
      <c r="E3921" s="206"/>
      <c r="F3921" s="206" t="s">
        <v>5478</v>
      </c>
      <c r="G3921" s="208" t="s">
        <v>5679</v>
      </c>
      <c r="H3921" s="313"/>
      <c r="I3921" s="209">
        <v>9800</v>
      </c>
      <c r="J3921" s="444">
        <f t="shared" si="63"/>
        <v>15641941</v>
      </c>
      <c r="K3921" s="212" t="s">
        <v>3267</v>
      </c>
    </row>
    <row r="3922" spans="1:242" hidden="1" x14ac:dyDescent="0.25">
      <c r="B3922" s="266">
        <v>2217</v>
      </c>
      <c r="C3922" s="207">
        <v>44660</v>
      </c>
      <c r="D3922" s="206" t="s">
        <v>7230</v>
      </c>
      <c r="E3922" s="206"/>
      <c r="F3922" s="206" t="s">
        <v>5479</v>
      </c>
      <c r="G3922" s="208" t="s">
        <v>5679</v>
      </c>
      <c r="H3922" s="313"/>
      <c r="I3922" s="209">
        <v>56800</v>
      </c>
      <c r="J3922" s="444">
        <f t="shared" si="63"/>
        <v>15585141</v>
      </c>
      <c r="K3922" s="212" t="s">
        <v>3267</v>
      </c>
    </row>
    <row r="3923" spans="1:242" hidden="1" x14ac:dyDescent="0.25">
      <c r="B3923" s="266">
        <v>2218</v>
      </c>
      <c r="C3923" s="207">
        <v>44660</v>
      </c>
      <c r="D3923" s="206" t="s">
        <v>7231</v>
      </c>
      <c r="E3923" s="206"/>
      <c r="F3923" s="206" t="s">
        <v>5480</v>
      </c>
      <c r="G3923" s="208" t="s">
        <v>5679</v>
      </c>
      <c r="H3923" s="313"/>
      <c r="I3923" s="209">
        <v>335800</v>
      </c>
      <c r="J3923" s="444">
        <f t="shared" si="63"/>
        <v>15249341</v>
      </c>
      <c r="K3923" s="212" t="s">
        <v>3267</v>
      </c>
    </row>
    <row r="3924" spans="1:242" hidden="1" x14ac:dyDescent="0.25">
      <c r="B3924" s="266">
        <v>2219</v>
      </c>
      <c r="C3924" s="207">
        <v>44660</v>
      </c>
      <c r="D3924" s="206" t="s">
        <v>7232</v>
      </c>
      <c r="E3924" s="206"/>
      <c r="F3924" s="206" t="s">
        <v>5481</v>
      </c>
      <c r="G3924" s="208" t="s">
        <v>5679</v>
      </c>
      <c r="H3924" s="313"/>
      <c r="I3924" s="209">
        <v>41400</v>
      </c>
      <c r="J3924" s="444">
        <f t="shared" si="63"/>
        <v>15207941</v>
      </c>
      <c r="K3924" s="212" t="s">
        <v>3267</v>
      </c>
    </row>
    <row r="3925" spans="1:242" hidden="1" x14ac:dyDescent="0.25">
      <c r="B3925" s="266">
        <v>2220</v>
      </c>
      <c r="C3925" s="207">
        <v>44660</v>
      </c>
      <c r="D3925" s="206" t="s">
        <v>7233</v>
      </c>
      <c r="E3925" s="206"/>
      <c r="F3925" s="206" t="s">
        <v>5482</v>
      </c>
      <c r="G3925" s="208" t="s">
        <v>5679</v>
      </c>
      <c r="H3925" s="313"/>
      <c r="I3925" s="209">
        <v>134000</v>
      </c>
      <c r="J3925" s="444">
        <f t="shared" si="63"/>
        <v>15073941</v>
      </c>
      <c r="K3925" s="441" t="s">
        <v>3267</v>
      </c>
    </row>
    <row r="3926" spans="1:242" hidden="1" x14ac:dyDescent="0.25">
      <c r="B3926" s="266">
        <v>2221</v>
      </c>
      <c r="C3926" s="207">
        <v>44660</v>
      </c>
      <c r="D3926" s="206" t="s">
        <v>7234</v>
      </c>
      <c r="E3926" s="206"/>
      <c r="F3926" s="206" t="s">
        <v>5483</v>
      </c>
      <c r="G3926" s="208" t="s">
        <v>5679</v>
      </c>
      <c r="H3926" s="313"/>
      <c r="I3926" s="209">
        <v>72700</v>
      </c>
      <c r="J3926" s="444">
        <f t="shared" si="63"/>
        <v>15001241</v>
      </c>
      <c r="K3926" s="441" t="s">
        <v>3267</v>
      </c>
    </row>
    <row r="3927" spans="1:242" hidden="1" x14ac:dyDescent="0.25">
      <c r="B3927" s="266">
        <v>2222</v>
      </c>
      <c r="C3927" s="207">
        <v>44660</v>
      </c>
      <c r="D3927" s="206" t="s">
        <v>7235</v>
      </c>
      <c r="E3927" s="206"/>
      <c r="F3927" s="206" t="s">
        <v>5484</v>
      </c>
      <c r="G3927" s="208" t="s">
        <v>5679</v>
      </c>
      <c r="H3927" s="313"/>
      <c r="I3927" s="209">
        <v>104700</v>
      </c>
      <c r="J3927" s="444">
        <f t="shared" si="63"/>
        <v>14896541</v>
      </c>
      <c r="K3927" s="441" t="s">
        <v>3267</v>
      </c>
    </row>
    <row r="3928" spans="1:242" hidden="1" x14ac:dyDescent="0.25">
      <c r="B3928" s="266">
        <v>2223</v>
      </c>
      <c r="C3928" s="207">
        <v>44660</v>
      </c>
      <c r="D3928" s="206" t="s">
        <v>7236</v>
      </c>
      <c r="E3928" s="206"/>
      <c r="F3928" s="206" t="s">
        <v>5485</v>
      </c>
      <c r="G3928" s="208" t="s">
        <v>5679</v>
      </c>
      <c r="H3928" s="313"/>
      <c r="I3928" s="209">
        <v>115400</v>
      </c>
      <c r="J3928" s="444">
        <f t="shared" si="63"/>
        <v>14781141</v>
      </c>
      <c r="K3928" s="441" t="s">
        <v>3267</v>
      </c>
    </row>
    <row r="3929" spans="1:242" s="566" customFormat="1" hidden="1" x14ac:dyDescent="0.25">
      <c r="A3929" s="488"/>
      <c r="B3929" s="266">
        <v>2224</v>
      </c>
      <c r="C3929" s="428">
        <v>44662</v>
      </c>
      <c r="D3929" s="429" t="s">
        <v>7255</v>
      </c>
      <c r="E3929" s="429"/>
      <c r="F3929" s="429"/>
      <c r="G3929" s="430"/>
      <c r="H3929" s="577">
        <v>6758859</v>
      </c>
      <c r="I3929" s="581"/>
      <c r="J3929" s="444">
        <f t="shared" si="63"/>
        <v>21540000</v>
      </c>
      <c r="K3929" s="446" t="s">
        <v>3695</v>
      </c>
      <c r="L3929" s="530"/>
      <c r="M3929" s="488"/>
      <c r="N3929" s="530"/>
      <c r="O3929" s="530"/>
      <c r="P3929" s="530"/>
      <c r="Q3929" s="530"/>
      <c r="R3929" s="530"/>
      <c r="S3929" s="530"/>
      <c r="T3929" s="530"/>
      <c r="U3929" s="530"/>
      <c r="V3929" s="530"/>
      <c r="W3929" s="530"/>
      <c r="X3929" s="530"/>
      <c r="Y3929" s="530"/>
      <c r="Z3929" s="530"/>
      <c r="AA3929" s="530"/>
      <c r="AB3929" s="530"/>
      <c r="AC3929" s="530"/>
      <c r="AD3929" s="530"/>
      <c r="AE3929" s="530"/>
      <c r="AF3929" s="530"/>
      <c r="AG3929" s="530"/>
      <c r="AH3929" s="530"/>
      <c r="AI3929" s="530"/>
      <c r="AJ3929" s="488"/>
      <c r="AK3929" s="488"/>
      <c r="AL3929" s="488"/>
      <c r="AM3929" s="488"/>
      <c r="AN3929" s="488"/>
      <c r="AO3929" s="488"/>
      <c r="AP3929" s="488"/>
      <c r="AQ3929" s="488"/>
      <c r="AR3929" s="488"/>
      <c r="AS3929" s="488"/>
      <c r="AT3929" s="488"/>
      <c r="AU3929" s="488"/>
      <c r="AV3929" s="488"/>
      <c r="AW3929" s="488"/>
      <c r="AX3929" s="488"/>
      <c r="AY3929" s="488"/>
      <c r="AZ3929" s="488"/>
      <c r="BA3929" s="488"/>
      <c r="BB3929" s="488"/>
      <c r="BC3929" s="488"/>
      <c r="BD3929" s="488"/>
      <c r="BE3929" s="488"/>
      <c r="BF3929" s="488"/>
      <c r="BG3929" s="488"/>
      <c r="BH3929" s="488"/>
      <c r="BI3929" s="488"/>
      <c r="BJ3929" s="488"/>
      <c r="BK3929" s="488"/>
      <c r="BL3929" s="488"/>
      <c r="BM3929" s="488"/>
      <c r="BN3929" s="488"/>
      <c r="BO3929" s="488"/>
      <c r="BP3929" s="488"/>
      <c r="BQ3929" s="488"/>
      <c r="BR3929" s="488"/>
      <c r="BS3929" s="488"/>
      <c r="BT3929" s="488"/>
      <c r="BU3929" s="488"/>
      <c r="BV3929" s="488"/>
      <c r="BW3929" s="488"/>
      <c r="BX3929" s="488"/>
      <c r="BY3929" s="488"/>
      <c r="BZ3929" s="488"/>
      <c r="CA3929" s="488"/>
      <c r="CB3929" s="488"/>
      <c r="CC3929" s="488"/>
      <c r="CD3929" s="488"/>
      <c r="CE3929" s="488"/>
      <c r="CF3929" s="488"/>
      <c r="CG3929" s="488"/>
      <c r="CH3929" s="488"/>
      <c r="CI3929" s="488"/>
      <c r="CJ3929" s="488"/>
      <c r="CK3929" s="488"/>
      <c r="CL3929" s="488"/>
      <c r="CM3929" s="488"/>
      <c r="CN3929" s="488"/>
      <c r="CO3929" s="488"/>
      <c r="CP3929" s="488"/>
      <c r="CQ3929" s="488"/>
      <c r="CR3929" s="488"/>
      <c r="CS3929" s="488"/>
      <c r="CT3929" s="488"/>
      <c r="CU3929" s="488"/>
      <c r="CV3929" s="488"/>
      <c r="CW3929" s="488"/>
      <c r="CX3929" s="488"/>
      <c r="CY3929" s="488"/>
      <c r="CZ3929" s="488"/>
      <c r="DA3929" s="488"/>
      <c r="DB3929" s="488"/>
      <c r="DC3929" s="488"/>
      <c r="DD3929" s="488"/>
      <c r="DE3929" s="488"/>
      <c r="DF3929" s="488"/>
      <c r="DG3929" s="488"/>
      <c r="DH3929" s="488"/>
      <c r="DI3929" s="488"/>
      <c r="DJ3929" s="488"/>
      <c r="DK3929" s="488"/>
      <c r="DL3929" s="488"/>
      <c r="DM3929" s="488"/>
      <c r="DN3929" s="488"/>
      <c r="DO3929" s="488"/>
      <c r="DP3929" s="488"/>
      <c r="DQ3929" s="488"/>
      <c r="DR3929" s="488"/>
      <c r="DS3929" s="488"/>
      <c r="DT3929" s="488"/>
      <c r="DU3929" s="488"/>
      <c r="DV3929" s="488"/>
      <c r="DW3929" s="488"/>
      <c r="DX3929" s="488"/>
      <c r="DY3929" s="488"/>
      <c r="DZ3929" s="488"/>
      <c r="EA3929" s="488"/>
      <c r="EB3929" s="488"/>
      <c r="EC3929" s="488"/>
      <c r="ED3929" s="488"/>
      <c r="EE3929" s="488"/>
      <c r="EF3929" s="488"/>
      <c r="EG3929" s="488"/>
      <c r="EH3929" s="488"/>
      <c r="EI3929" s="488"/>
      <c r="EJ3929" s="488"/>
      <c r="EK3929" s="488"/>
      <c r="EL3929" s="488"/>
      <c r="EM3929" s="488"/>
      <c r="EN3929" s="488"/>
      <c r="EO3929" s="488"/>
      <c r="EP3929" s="488"/>
      <c r="EQ3929" s="488"/>
      <c r="ER3929" s="488"/>
      <c r="ES3929" s="488"/>
      <c r="ET3929" s="488"/>
      <c r="EU3929" s="488"/>
      <c r="EV3929" s="488"/>
      <c r="EW3929" s="488"/>
      <c r="EX3929" s="488"/>
      <c r="EY3929" s="488"/>
      <c r="EZ3929" s="488"/>
      <c r="FA3929" s="488"/>
      <c r="FB3929" s="488"/>
      <c r="FC3929" s="488"/>
      <c r="FD3929" s="488"/>
      <c r="FE3929" s="488"/>
      <c r="FF3929" s="488"/>
      <c r="FG3929" s="488"/>
      <c r="FH3929" s="488"/>
      <c r="FI3929" s="488"/>
      <c r="FJ3929" s="488"/>
      <c r="FK3929" s="488"/>
      <c r="FL3929" s="488"/>
      <c r="FM3929" s="488"/>
      <c r="FN3929" s="488"/>
      <c r="FO3929" s="488"/>
      <c r="FP3929" s="488"/>
      <c r="FQ3929" s="488"/>
      <c r="FR3929" s="488"/>
      <c r="FS3929" s="488"/>
      <c r="FT3929" s="488"/>
      <c r="FU3929" s="488"/>
      <c r="FV3929" s="488"/>
      <c r="FW3929" s="488"/>
      <c r="FX3929" s="488"/>
      <c r="FY3929" s="488"/>
      <c r="FZ3929" s="488"/>
      <c r="GA3929" s="488"/>
      <c r="GB3929" s="488"/>
      <c r="GC3929" s="488"/>
      <c r="GD3929" s="488"/>
      <c r="GE3929" s="488"/>
      <c r="GF3929" s="488"/>
      <c r="GG3929" s="488"/>
      <c r="GH3929" s="488"/>
      <c r="GI3929" s="488"/>
      <c r="GJ3929" s="488"/>
      <c r="GK3929" s="488"/>
      <c r="GL3929" s="488"/>
      <c r="GM3929" s="488"/>
      <c r="GN3929" s="488"/>
      <c r="GO3929" s="488"/>
      <c r="GP3929" s="488"/>
      <c r="GQ3929" s="488"/>
      <c r="GR3929" s="488"/>
      <c r="GS3929" s="488"/>
      <c r="GT3929" s="488"/>
      <c r="GU3929" s="488"/>
      <c r="GV3929" s="488"/>
      <c r="GW3929" s="488"/>
      <c r="GX3929" s="488"/>
      <c r="GY3929" s="488"/>
      <c r="GZ3929" s="488"/>
      <c r="HA3929" s="488"/>
      <c r="HB3929" s="488"/>
      <c r="HC3929" s="488"/>
      <c r="HD3929" s="488"/>
      <c r="HE3929" s="488"/>
      <c r="HF3929" s="488"/>
      <c r="HG3929" s="488"/>
      <c r="HH3929" s="488"/>
      <c r="HI3929" s="488"/>
      <c r="HJ3929" s="488"/>
      <c r="HK3929" s="488"/>
      <c r="HL3929" s="488"/>
      <c r="HM3929" s="488"/>
      <c r="HN3929" s="488"/>
      <c r="HO3929" s="488"/>
      <c r="HP3929" s="488"/>
      <c r="HQ3929" s="488"/>
      <c r="HR3929" s="488"/>
      <c r="HS3929" s="488"/>
      <c r="HT3929" s="488"/>
      <c r="HU3929" s="488"/>
      <c r="HV3929" s="488"/>
      <c r="HW3929" s="488"/>
      <c r="HX3929" s="488"/>
      <c r="HY3929" s="488"/>
      <c r="HZ3929" s="488"/>
      <c r="IA3929" s="488"/>
      <c r="IB3929" s="488"/>
      <c r="IC3929" s="488"/>
      <c r="ID3929" s="488"/>
      <c r="IE3929" s="488"/>
      <c r="IF3929" s="488"/>
      <c r="IG3929" s="488"/>
      <c r="IH3929" s="488"/>
    </row>
    <row r="3930" spans="1:242" hidden="1" x14ac:dyDescent="0.25">
      <c r="B3930" s="266">
        <v>2225</v>
      </c>
      <c r="C3930" s="207">
        <v>44662</v>
      </c>
      <c r="D3930" s="206" t="s">
        <v>7257</v>
      </c>
      <c r="E3930" s="206"/>
      <c r="F3930" s="206"/>
      <c r="G3930" s="208" t="s">
        <v>5528</v>
      </c>
      <c r="H3930" s="313">
        <v>200000</v>
      </c>
      <c r="I3930" s="209"/>
      <c r="J3930" s="444">
        <f t="shared" si="63"/>
        <v>21740000</v>
      </c>
      <c r="K3930" s="212" t="s">
        <v>7258</v>
      </c>
    </row>
    <row r="3931" spans="1:242" hidden="1" x14ac:dyDescent="0.25">
      <c r="B3931" s="266">
        <v>2226</v>
      </c>
      <c r="C3931" s="207">
        <v>44662</v>
      </c>
      <c r="D3931" s="206" t="s">
        <v>7259</v>
      </c>
      <c r="E3931" s="206"/>
      <c r="F3931" s="206" t="s">
        <v>5486</v>
      </c>
      <c r="G3931" s="208" t="s">
        <v>5528</v>
      </c>
      <c r="H3931" s="313"/>
      <c r="I3931" s="209">
        <v>725996</v>
      </c>
      <c r="J3931" s="444">
        <f t="shared" si="63"/>
        <v>21014004</v>
      </c>
      <c r="K3931" s="441" t="s">
        <v>3267</v>
      </c>
    </row>
    <row r="3932" spans="1:242" hidden="1" x14ac:dyDescent="0.25">
      <c r="B3932" s="266">
        <v>2227</v>
      </c>
      <c r="C3932" s="207">
        <v>44663</v>
      </c>
      <c r="D3932" s="206" t="s">
        <v>5827</v>
      </c>
      <c r="E3932" s="206" t="s">
        <v>5541</v>
      </c>
      <c r="F3932" s="206"/>
      <c r="G3932" s="208" t="s">
        <v>6917</v>
      </c>
      <c r="H3932" s="313"/>
      <c r="I3932" s="209">
        <v>190000</v>
      </c>
      <c r="J3932" s="444">
        <f t="shared" si="63"/>
        <v>20824004</v>
      </c>
      <c r="K3932" s="212" t="s">
        <v>7261</v>
      </c>
    </row>
    <row r="3933" spans="1:242" hidden="1" x14ac:dyDescent="0.25">
      <c r="B3933" s="266">
        <v>2228</v>
      </c>
      <c r="C3933" s="207">
        <v>44663</v>
      </c>
      <c r="D3933" s="206" t="s">
        <v>7260</v>
      </c>
      <c r="E3933" s="206"/>
      <c r="F3933" s="206"/>
      <c r="G3933" s="208" t="s">
        <v>6917</v>
      </c>
      <c r="H3933" s="313">
        <v>190000</v>
      </c>
      <c r="I3933" s="209"/>
      <c r="J3933" s="444">
        <f t="shared" si="63"/>
        <v>21014004</v>
      </c>
      <c r="K3933" s="212" t="s">
        <v>7262</v>
      </c>
    </row>
    <row r="3934" spans="1:242" hidden="1" x14ac:dyDescent="0.25">
      <c r="B3934" s="266">
        <v>2229</v>
      </c>
      <c r="C3934" s="207">
        <v>44663</v>
      </c>
      <c r="D3934" s="206" t="s">
        <v>4248</v>
      </c>
      <c r="E3934" s="206"/>
      <c r="F3934" s="206" t="s">
        <v>5487</v>
      </c>
      <c r="G3934" s="208" t="s">
        <v>6917</v>
      </c>
      <c r="H3934" s="313"/>
      <c r="I3934" s="209">
        <v>186000</v>
      </c>
      <c r="J3934" s="444">
        <f t="shared" si="63"/>
        <v>20828004</v>
      </c>
      <c r="K3934" s="441" t="s">
        <v>3267</v>
      </c>
    </row>
    <row r="3935" spans="1:242" hidden="1" x14ac:dyDescent="0.25">
      <c r="B3935" s="266">
        <v>2230</v>
      </c>
      <c r="C3935" s="207">
        <v>44663</v>
      </c>
      <c r="D3935" s="206" t="s">
        <v>7263</v>
      </c>
      <c r="E3935" s="206"/>
      <c r="F3935" s="206" t="s">
        <v>5488</v>
      </c>
      <c r="G3935" s="208" t="s">
        <v>4805</v>
      </c>
      <c r="H3935" s="313"/>
      <c r="I3935" s="209">
        <v>1645780</v>
      </c>
      <c r="J3935" s="444">
        <f t="shared" si="63"/>
        <v>19182224</v>
      </c>
      <c r="K3935" s="441" t="s">
        <v>3267</v>
      </c>
    </row>
    <row r="3936" spans="1:242" hidden="1" x14ac:dyDescent="0.25">
      <c r="B3936" s="266">
        <v>2231</v>
      </c>
      <c r="C3936" s="207">
        <v>44663</v>
      </c>
      <c r="D3936" s="206" t="s">
        <v>7264</v>
      </c>
      <c r="E3936" s="206"/>
      <c r="F3936" s="206" t="s">
        <v>5489</v>
      </c>
      <c r="G3936" s="208" t="s">
        <v>532</v>
      </c>
      <c r="H3936" s="313"/>
      <c r="I3936" s="209">
        <v>3124223</v>
      </c>
      <c r="J3936" s="444">
        <f t="shared" si="63"/>
        <v>16058001</v>
      </c>
      <c r="K3936" s="441" t="s">
        <v>3267</v>
      </c>
    </row>
    <row r="3937" spans="1:242" hidden="1" x14ac:dyDescent="0.25">
      <c r="B3937" s="266">
        <v>2232</v>
      </c>
      <c r="C3937" s="207">
        <v>44664</v>
      </c>
      <c r="D3937" s="206" t="s">
        <v>7265</v>
      </c>
      <c r="E3937" s="206"/>
      <c r="F3937" s="206" t="s">
        <v>5490</v>
      </c>
      <c r="G3937" s="208" t="s">
        <v>5743</v>
      </c>
      <c r="H3937" s="313"/>
      <c r="I3937" s="209">
        <v>116500</v>
      </c>
      <c r="J3937" s="444">
        <f t="shared" si="63"/>
        <v>15941501</v>
      </c>
      <c r="K3937" s="441" t="s">
        <v>3267</v>
      </c>
    </row>
    <row r="3938" spans="1:242" hidden="1" x14ac:dyDescent="0.25">
      <c r="B3938" s="266">
        <v>2233</v>
      </c>
      <c r="C3938" s="207">
        <v>44667</v>
      </c>
      <c r="D3938" s="206" t="s">
        <v>7266</v>
      </c>
      <c r="E3938" s="206"/>
      <c r="F3938" s="206" t="s">
        <v>5491</v>
      </c>
      <c r="G3938" s="208" t="s">
        <v>4805</v>
      </c>
      <c r="H3938" s="313"/>
      <c r="I3938" s="209">
        <v>1119370</v>
      </c>
      <c r="J3938" s="444">
        <f t="shared" si="63"/>
        <v>14822131</v>
      </c>
      <c r="K3938" s="441" t="s">
        <v>3267</v>
      </c>
    </row>
    <row r="3939" spans="1:242" hidden="1" x14ac:dyDescent="0.25">
      <c r="B3939" s="266">
        <v>2234</v>
      </c>
      <c r="C3939" s="207">
        <v>44667</v>
      </c>
      <c r="D3939" s="206" t="s">
        <v>7267</v>
      </c>
      <c r="E3939" s="206"/>
      <c r="F3939" s="206" t="s">
        <v>5551</v>
      </c>
      <c r="G3939" s="208" t="s">
        <v>764</v>
      </c>
      <c r="H3939" s="313"/>
      <c r="I3939" s="209">
        <v>1619190</v>
      </c>
      <c r="J3939" s="444">
        <f t="shared" si="63"/>
        <v>13202941</v>
      </c>
      <c r="K3939" s="441" t="s">
        <v>3267</v>
      </c>
    </row>
    <row r="3940" spans="1:242" hidden="1" x14ac:dyDescent="0.25">
      <c r="B3940" s="266">
        <v>2235</v>
      </c>
      <c r="C3940" s="207">
        <v>44667</v>
      </c>
      <c r="D3940" s="206" t="s">
        <v>7268</v>
      </c>
      <c r="E3940" s="206"/>
      <c r="F3940" s="206" t="s">
        <v>5552</v>
      </c>
      <c r="G3940" s="208" t="s">
        <v>5679</v>
      </c>
      <c r="H3940" s="313"/>
      <c r="I3940" s="209">
        <v>252000</v>
      </c>
      <c r="J3940" s="444">
        <f t="shared" si="63"/>
        <v>12950941</v>
      </c>
      <c r="K3940" s="441" t="s">
        <v>3267</v>
      </c>
    </row>
    <row r="3941" spans="1:242" hidden="1" x14ac:dyDescent="0.25">
      <c r="B3941" s="266">
        <v>2236</v>
      </c>
      <c r="C3941" s="207">
        <v>44667</v>
      </c>
      <c r="D3941" s="206" t="s">
        <v>7270</v>
      </c>
      <c r="E3941" s="206"/>
      <c r="F3941" s="206"/>
      <c r="G3941" s="208" t="s">
        <v>5418</v>
      </c>
      <c r="H3941" s="313">
        <v>400000</v>
      </c>
      <c r="I3941" s="209"/>
      <c r="J3941" s="444">
        <f t="shared" si="63"/>
        <v>13350941</v>
      </c>
      <c r="K3941" s="212" t="s">
        <v>7193</v>
      </c>
    </row>
    <row r="3942" spans="1:242" hidden="1" x14ac:dyDescent="0.25">
      <c r="B3942" s="266">
        <v>2237</v>
      </c>
      <c r="C3942" s="207">
        <v>44667</v>
      </c>
      <c r="D3942" s="206" t="s">
        <v>7271</v>
      </c>
      <c r="E3942" s="206"/>
      <c r="F3942" s="206" t="s">
        <v>5553</v>
      </c>
      <c r="G3942" s="208" t="s">
        <v>5418</v>
      </c>
      <c r="H3942" s="313"/>
      <c r="I3942" s="209">
        <v>360000</v>
      </c>
      <c r="J3942" s="444">
        <f t="shared" si="63"/>
        <v>12990941</v>
      </c>
      <c r="K3942" s="441" t="s">
        <v>3267</v>
      </c>
    </row>
    <row r="3943" spans="1:242" hidden="1" x14ac:dyDescent="0.25">
      <c r="B3943" s="266">
        <v>2238</v>
      </c>
      <c r="C3943" s="207">
        <v>44667</v>
      </c>
      <c r="D3943" s="206" t="s">
        <v>7272</v>
      </c>
      <c r="E3943" s="206"/>
      <c r="F3943" s="206" t="s">
        <v>5554</v>
      </c>
      <c r="G3943" s="208" t="s">
        <v>5418</v>
      </c>
      <c r="H3943" s="313"/>
      <c r="I3943" s="209">
        <v>70000</v>
      </c>
      <c r="J3943" s="444">
        <f t="shared" si="63"/>
        <v>12920941</v>
      </c>
      <c r="K3943" s="441" t="s">
        <v>3267</v>
      </c>
    </row>
    <row r="3944" spans="1:242" hidden="1" x14ac:dyDescent="0.25">
      <c r="B3944" s="266">
        <v>2239</v>
      </c>
      <c r="C3944" s="207">
        <v>44667</v>
      </c>
      <c r="D3944" s="206" t="s">
        <v>7274</v>
      </c>
      <c r="E3944" s="206"/>
      <c r="F3944" s="206"/>
      <c r="G3944" s="208" t="s">
        <v>5418</v>
      </c>
      <c r="H3944" s="313">
        <v>960000</v>
      </c>
      <c r="I3944" s="209"/>
      <c r="J3944" s="444">
        <f t="shared" si="63"/>
        <v>13880941</v>
      </c>
      <c r="K3944" s="212" t="s">
        <v>7253</v>
      </c>
    </row>
    <row r="3945" spans="1:242" hidden="1" x14ac:dyDescent="0.25">
      <c r="B3945" s="266">
        <v>2240</v>
      </c>
      <c r="C3945" s="207">
        <v>44667</v>
      </c>
      <c r="D3945" s="206" t="s">
        <v>7275</v>
      </c>
      <c r="E3945" s="206"/>
      <c r="F3945" s="206" t="s">
        <v>5555</v>
      </c>
      <c r="G3945" s="208" t="s">
        <v>5418</v>
      </c>
      <c r="H3945" s="313"/>
      <c r="I3945" s="209">
        <v>960000</v>
      </c>
      <c r="J3945" s="444">
        <f t="shared" ref="J3945:J4012" si="64">J3944+H3945-I3945</f>
        <v>12920941</v>
      </c>
      <c r="K3945" s="441" t="s">
        <v>3267</v>
      </c>
    </row>
    <row r="3946" spans="1:242" hidden="1" x14ac:dyDescent="0.25">
      <c r="B3946" s="266">
        <v>2241</v>
      </c>
      <c r="C3946" s="207">
        <v>44667</v>
      </c>
      <c r="D3946" s="206" t="s">
        <v>7276</v>
      </c>
      <c r="E3946" s="206"/>
      <c r="F3946" s="206" t="s">
        <v>5556</v>
      </c>
      <c r="G3946" s="208" t="s">
        <v>5679</v>
      </c>
      <c r="H3946" s="313"/>
      <c r="I3946" s="209">
        <v>91800</v>
      </c>
      <c r="J3946" s="444">
        <f t="shared" si="64"/>
        <v>12829141</v>
      </c>
      <c r="K3946" s="441" t="s">
        <v>3267</v>
      </c>
    </row>
    <row r="3947" spans="1:242" hidden="1" x14ac:dyDescent="0.25">
      <c r="B3947" s="266">
        <v>2242</v>
      </c>
      <c r="C3947" s="207">
        <v>44667</v>
      </c>
      <c r="D3947" s="206" t="s">
        <v>7277</v>
      </c>
      <c r="E3947" s="206"/>
      <c r="F3947" s="206" t="s">
        <v>5557</v>
      </c>
      <c r="G3947" s="208" t="s">
        <v>5679</v>
      </c>
      <c r="H3947" s="313"/>
      <c r="I3947" s="209">
        <v>64400</v>
      </c>
      <c r="J3947" s="444">
        <f t="shared" si="64"/>
        <v>12764741</v>
      </c>
      <c r="K3947" s="441" t="s">
        <v>3267</v>
      </c>
    </row>
    <row r="3948" spans="1:242" hidden="1" x14ac:dyDescent="0.25">
      <c r="B3948" s="266">
        <v>2243</v>
      </c>
      <c r="C3948" s="207">
        <v>44667</v>
      </c>
      <c r="D3948" s="206" t="s">
        <v>7278</v>
      </c>
      <c r="E3948" s="206"/>
      <c r="F3948" s="206" t="s">
        <v>5558</v>
      </c>
      <c r="G3948" s="208" t="s">
        <v>5679</v>
      </c>
      <c r="H3948" s="313"/>
      <c r="I3948" s="209">
        <v>12700</v>
      </c>
      <c r="J3948" s="444">
        <f t="shared" si="64"/>
        <v>12752041</v>
      </c>
      <c r="K3948" s="441" t="s">
        <v>3267</v>
      </c>
    </row>
    <row r="3949" spans="1:242" hidden="1" x14ac:dyDescent="0.25">
      <c r="B3949" s="266">
        <v>2244</v>
      </c>
      <c r="C3949" s="207">
        <v>44667</v>
      </c>
      <c r="D3949" s="206" t="s">
        <v>7279</v>
      </c>
      <c r="E3949" s="206"/>
      <c r="F3949" s="206" t="s">
        <v>5559</v>
      </c>
      <c r="G3949" s="208" t="s">
        <v>5679</v>
      </c>
      <c r="H3949" s="313"/>
      <c r="I3949" s="209">
        <v>175600</v>
      </c>
      <c r="J3949" s="444">
        <f t="shared" si="64"/>
        <v>12576441</v>
      </c>
      <c r="K3949" s="441" t="s">
        <v>3267</v>
      </c>
    </row>
    <row r="3950" spans="1:242" s="566" customFormat="1" hidden="1" x14ac:dyDescent="0.25">
      <c r="A3950" s="488"/>
      <c r="B3950" s="266">
        <v>2245</v>
      </c>
      <c r="C3950" s="428">
        <v>44669</v>
      </c>
      <c r="D3950" s="429" t="s">
        <v>7280</v>
      </c>
      <c r="E3950" s="429"/>
      <c r="F3950" s="429"/>
      <c r="G3950" s="430"/>
      <c r="H3950" s="577">
        <v>10523559</v>
      </c>
      <c r="I3950" s="581"/>
      <c r="J3950" s="444">
        <f t="shared" si="64"/>
        <v>23100000</v>
      </c>
      <c r="K3950" s="485" t="s">
        <v>3695</v>
      </c>
      <c r="L3950" s="530"/>
      <c r="M3950" s="488"/>
      <c r="N3950" s="530"/>
      <c r="O3950" s="530"/>
      <c r="P3950" s="530"/>
      <c r="Q3950" s="530"/>
      <c r="R3950" s="530"/>
      <c r="S3950" s="530"/>
      <c r="T3950" s="530"/>
      <c r="U3950" s="530"/>
      <c r="V3950" s="530"/>
      <c r="W3950" s="530"/>
      <c r="X3950" s="530"/>
      <c r="Y3950" s="530"/>
      <c r="Z3950" s="530"/>
      <c r="AA3950" s="530"/>
      <c r="AB3950" s="530"/>
      <c r="AC3950" s="530"/>
      <c r="AD3950" s="530"/>
      <c r="AE3950" s="530"/>
      <c r="AF3950" s="530"/>
      <c r="AG3950" s="530"/>
      <c r="AH3950" s="530"/>
      <c r="AI3950" s="530"/>
      <c r="AJ3950" s="488"/>
      <c r="AK3950" s="488"/>
      <c r="AL3950" s="488"/>
      <c r="AM3950" s="488"/>
      <c r="AN3950" s="488"/>
      <c r="AO3950" s="488"/>
      <c r="AP3950" s="488"/>
      <c r="AQ3950" s="488"/>
      <c r="AR3950" s="488"/>
      <c r="AS3950" s="488"/>
      <c r="AT3950" s="488"/>
      <c r="AU3950" s="488"/>
      <c r="AV3950" s="488"/>
      <c r="AW3950" s="488"/>
      <c r="AX3950" s="488"/>
      <c r="AY3950" s="488"/>
      <c r="AZ3950" s="488"/>
      <c r="BA3950" s="488"/>
      <c r="BB3950" s="488"/>
      <c r="BC3950" s="488"/>
      <c r="BD3950" s="488"/>
      <c r="BE3950" s="488"/>
      <c r="BF3950" s="488"/>
      <c r="BG3950" s="488"/>
      <c r="BH3950" s="488"/>
      <c r="BI3950" s="488"/>
      <c r="BJ3950" s="488"/>
      <c r="BK3950" s="488"/>
      <c r="BL3950" s="488"/>
      <c r="BM3950" s="488"/>
      <c r="BN3950" s="488"/>
      <c r="BO3950" s="488"/>
      <c r="BP3950" s="488"/>
      <c r="BQ3950" s="488"/>
      <c r="BR3950" s="488"/>
      <c r="BS3950" s="488"/>
      <c r="BT3950" s="488"/>
      <c r="BU3950" s="488"/>
      <c r="BV3950" s="488"/>
      <c r="BW3950" s="488"/>
      <c r="BX3950" s="488"/>
      <c r="BY3950" s="488"/>
      <c r="BZ3950" s="488"/>
      <c r="CA3950" s="488"/>
      <c r="CB3950" s="488"/>
      <c r="CC3950" s="488"/>
      <c r="CD3950" s="488"/>
      <c r="CE3950" s="488"/>
      <c r="CF3950" s="488"/>
      <c r="CG3950" s="488"/>
      <c r="CH3950" s="488"/>
      <c r="CI3950" s="488"/>
      <c r="CJ3950" s="488"/>
      <c r="CK3950" s="488"/>
      <c r="CL3950" s="488"/>
      <c r="CM3950" s="488"/>
      <c r="CN3950" s="488"/>
      <c r="CO3950" s="488"/>
      <c r="CP3950" s="488"/>
      <c r="CQ3950" s="488"/>
      <c r="CR3950" s="488"/>
      <c r="CS3950" s="488"/>
      <c r="CT3950" s="488"/>
      <c r="CU3950" s="488"/>
      <c r="CV3950" s="488"/>
      <c r="CW3950" s="488"/>
      <c r="CX3950" s="488"/>
      <c r="CY3950" s="488"/>
      <c r="CZ3950" s="488"/>
      <c r="DA3950" s="488"/>
      <c r="DB3950" s="488"/>
      <c r="DC3950" s="488"/>
      <c r="DD3950" s="488"/>
      <c r="DE3950" s="488"/>
      <c r="DF3950" s="488"/>
      <c r="DG3950" s="488"/>
      <c r="DH3950" s="488"/>
      <c r="DI3950" s="488"/>
      <c r="DJ3950" s="488"/>
      <c r="DK3950" s="488"/>
      <c r="DL3950" s="488"/>
      <c r="DM3950" s="488"/>
      <c r="DN3950" s="488"/>
      <c r="DO3950" s="488"/>
      <c r="DP3950" s="488"/>
      <c r="DQ3950" s="488"/>
      <c r="DR3950" s="488"/>
      <c r="DS3950" s="488"/>
      <c r="DT3950" s="488"/>
      <c r="DU3950" s="488"/>
      <c r="DV3950" s="488"/>
      <c r="DW3950" s="488"/>
      <c r="DX3950" s="488"/>
      <c r="DY3950" s="488"/>
      <c r="DZ3950" s="488"/>
      <c r="EA3950" s="488"/>
      <c r="EB3950" s="488"/>
      <c r="EC3950" s="488"/>
      <c r="ED3950" s="488"/>
      <c r="EE3950" s="488"/>
      <c r="EF3950" s="488"/>
      <c r="EG3950" s="488"/>
      <c r="EH3950" s="488"/>
      <c r="EI3950" s="488"/>
      <c r="EJ3950" s="488"/>
      <c r="EK3950" s="488"/>
      <c r="EL3950" s="488"/>
      <c r="EM3950" s="488"/>
      <c r="EN3950" s="488"/>
      <c r="EO3950" s="488"/>
      <c r="EP3950" s="488"/>
      <c r="EQ3950" s="488"/>
      <c r="ER3950" s="488"/>
      <c r="ES3950" s="488"/>
      <c r="ET3950" s="488"/>
      <c r="EU3950" s="488"/>
      <c r="EV3950" s="488"/>
      <c r="EW3950" s="488"/>
      <c r="EX3950" s="488"/>
      <c r="EY3950" s="488"/>
      <c r="EZ3950" s="488"/>
      <c r="FA3950" s="488"/>
      <c r="FB3950" s="488"/>
      <c r="FC3950" s="488"/>
      <c r="FD3950" s="488"/>
      <c r="FE3950" s="488"/>
      <c r="FF3950" s="488"/>
      <c r="FG3950" s="488"/>
      <c r="FH3950" s="488"/>
      <c r="FI3950" s="488"/>
      <c r="FJ3950" s="488"/>
      <c r="FK3950" s="488"/>
      <c r="FL3950" s="488"/>
      <c r="FM3950" s="488"/>
      <c r="FN3950" s="488"/>
      <c r="FO3950" s="488"/>
      <c r="FP3950" s="488"/>
      <c r="FQ3950" s="488"/>
      <c r="FR3950" s="488"/>
      <c r="FS3950" s="488"/>
      <c r="FT3950" s="488"/>
      <c r="FU3950" s="488"/>
      <c r="FV3950" s="488"/>
      <c r="FW3950" s="488"/>
      <c r="FX3950" s="488"/>
      <c r="FY3950" s="488"/>
      <c r="FZ3950" s="488"/>
      <c r="GA3950" s="488"/>
      <c r="GB3950" s="488"/>
      <c r="GC3950" s="488"/>
      <c r="GD3950" s="488"/>
      <c r="GE3950" s="488"/>
      <c r="GF3950" s="488"/>
      <c r="GG3950" s="488"/>
      <c r="GH3950" s="488"/>
      <c r="GI3950" s="488"/>
      <c r="GJ3950" s="488"/>
      <c r="GK3950" s="488"/>
      <c r="GL3950" s="488"/>
      <c r="GM3950" s="488"/>
      <c r="GN3950" s="488"/>
      <c r="GO3950" s="488"/>
      <c r="GP3950" s="488"/>
      <c r="GQ3950" s="488"/>
      <c r="GR3950" s="488"/>
      <c r="GS3950" s="488"/>
      <c r="GT3950" s="488"/>
      <c r="GU3950" s="488"/>
      <c r="GV3950" s="488"/>
      <c r="GW3950" s="488"/>
      <c r="GX3950" s="488"/>
      <c r="GY3950" s="488"/>
      <c r="GZ3950" s="488"/>
      <c r="HA3950" s="488"/>
      <c r="HB3950" s="488"/>
      <c r="HC3950" s="488"/>
      <c r="HD3950" s="488"/>
      <c r="HE3950" s="488"/>
      <c r="HF3950" s="488"/>
      <c r="HG3950" s="488"/>
      <c r="HH3950" s="488"/>
      <c r="HI3950" s="488"/>
      <c r="HJ3950" s="488"/>
      <c r="HK3950" s="488"/>
      <c r="HL3950" s="488"/>
      <c r="HM3950" s="488"/>
      <c r="HN3950" s="488"/>
      <c r="HO3950" s="488"/>
      <c r="HP3950" s="488"/>
      <c r="HQ3950" s="488"/>
      <c r="HR3950" s="488"/>
      <c r="HS3950" s="488"/>
      <c r="HT3950" s="488"/>
      <c r="HU3950" s="488"/>
      <c r="HV3950" s="488"/>
      <c r="HW3950" s="488"/>
      <c r="HX3950" s="488"/>
      <c r="HY3950" s="488"/>
      <c r="HZ3950" s="488"/>
      <c r="IA3950" s="488"/>
      <c r="IB3950" s="488"/>
      <c r="IC3950" s="488"/>
      <c r="ID3950" s="488"/>
      <c r="IE3950" s="488"/>
      <c r="IF3950" s="488"/>
      <c r="IG3950" s="488"/>
      <c r="IH3950" s="488"/>
    </row>
    <row r="3951" spans="1:242" hidden="1" x14ac:dyDescent="0.25">
      <c r="B3951" s="266">
        <v>2246</v>
      </c>
      <c r="C3951" s="207">
        <v>44669</v>
      </c>
      <c r="D3951" s="206" t="s">
        <v>7283</v>
      </c>
      <c r="E3951" s="206"/>
      <c r="F3951" s="206"/>
      <c r="G3951" s="208" t="s">
        <v>2320</v>
      </c>
      <c r="H3951" s="313">
        <v>800000</v>
      </c>
      <c r="I3951" s="209"/>
      <c r="J3951" s="444">
        <f t="shared" si="64"/>
        <v>23900000</v>
      </c>
      <c r="K3951" s="441" t="s">
        <v>7282</v>
      </c>
    </row>
    <row r="3952" spans="1:242" hidden="1" x14ac:dyDescent="0.25">
      <c r="B3952" s="266">
        <v>2247</v>
      </c>
      <c r="C3952" s="207">
        <v>44669</v>
      </c>
      <c r="D3952" s="206" t="s">
        <v>7284</v>
      </c>
      <c r="E3952" s="206"/>
      <c r="F3952" s="206" t="s">
        <v>5560</v>
      </c>
      <c r="G3952" s="208" t="s">
        <v>2320</v>
      </c>
      <c r="H3952" s="313"/>
      <c r="I3952" s="209">
        <v>1387189</v>
      </c>
      <c r="J3952" s="444">
        <f t="shared" si="64"/>
        <v>22512811</v>
      </c>
      <c r="K3952" s="441" t="s">
        <v>3267</v>
      </c>
      <c r="L3952" s="287">
        <f>3355000+6119000</f>
        <v>9474000</v>
      </c>
    </row>
    <row r="3953" spans="2:11" hidden="1" x14ac:dyDescent="0.25">
      <c r="B3953" s="266">
        <v>2248</v>
      </c>
      <c r="C3953" s="207">
        <v>44669</v>
      </c>
      <c r="D3953" s="206" t="s">
        <v>7287</v>
      </c>
      <c r="E3953" s="206"/>
      <c r="F3953" s="206"/>
      <c r="G3953" s="208" t="s">
        <v>2320</v>
      </c>
      <c r="H3953" s="313">
        <v>1100000</v>
      </c>
      <c r="I3953" s="209"/>
      <c r="J3953" s="444">
        <f t="shared" si="64"/>
        <v>23612811</v>
      </c>
      <c r="K3953" s="441" t="s">
        <v>7286</v>
      </c>
    </row>
    <row r="3954" spans="2:11" hidden="1" x14ac:dyDescent="0.25">
      <c r="B3954" s="266">
        <v>2249</v>
      </c>
      <c r="C3954" s="207">
        <v>44669</v>
      </c>
      <c r="D3954" s="206" t="s">
        <v>7288</v>
      </c>
      <c r="E3954" s="206"/>
      <c r="F3954" s="206" t="s">
        <v>5561</v>
      </c>
      <c r="G3954" s="208" t="s">
        <v>2320</v>
      </c>
      <c r="H3954" s="313"/>
      <c r="I3954" s="209">
        <v>608922</v>
      </c>
      <c r="J3954" s="444">
        <f t="shared" si="64"/>
        <v>23003889</v>
      </c>
      <c r="K3954" s="441" t="s">
        <v>3267</v>
      </c>
    </row>
    <row r="3955" spans="2:11" hidden="1" x14ac:dyDescent="0.25">
      <c r="B3955" s="266">
        <v>2250</v>
      </c>
      <c r="C3955" s="207">
        <v>44669</v>
      </c>
      <c r="D3955" s="206" t="s">
        <v>7289</v>
      </c>
      <c r="E3955" s="206"/>
      <c r="F3955" s="206" t="s">
        <v>5562</v>
      </c>
      <c r="G3955" s="208" t="s">
        <v>420</v>
      </c>
      <c r="H3955" s="313"/>
      <c r="I3955" s="209">
        <v>1258300</v>
      </c>
      <c r="J3955" s="444">
        <f t="shared" si="64"/>
        <v>21745589</v>
      </c>
      <c r="K3955" s="441" t="s">
        <v>3267</v>
      </c>
    </row>
    <row r="3956" spans="2:11" hidden="1" x14ac:dyDescent="0.25">
      <c r="B3956" s="266">
        <v>2251</v>
      </c>
      <c r="C3956" s="207">
        <v>44669</v>
      </c>
      <c r="D3956" s="206" t="s">
        <v>6615</v>
      </c>
      <c r="E3956" s="206"/>
      <c r="F3956" s="206" t="s">
        <v>5563</v>
      </c>
      <c r="G3956" s="208" t="s">
        <v>420</v>
      </c>
      <c r="H3956" s="313"/>
      <c r="I3956" s="209">
        <v>1359792</v>
      </c>
      <c r="J3956" s="444">
        <f t="shared" si="64"/>
        <v>20385797</v>
      </c>
      <c r="K3956" s="441" t="s">
        <v>3267</v>
      </c>
    </row>
    <row r="3957" spans="2:11" hidden="1" x14ac:dyDescent="0.25">
      <c r="B3957" s="266">
        <v>2252</v>
      </c>
      <c r="C3957" s="207">
        <v>44669</v>
      </c>
      <c r="D3957" s="206" t="s">
        <v>7290</v>
      </c>
      <c r="E3957" s="206"/>
      <c r="F3957" s="206" t="s">
        <v>5564</v>
      </c>
      <c r="G3957" s="208" t="s">
        <v>5679</v>
      </c>
      <c r="H3957" s="313"/>
      <c r="I3957" s="209">
        <v>26900</v>
      </c>
      <c r="J3957" s="444">
        <f t="shared" si="64"/>
        <v>20358897</v>
      </c>
      <c r="K3957" s="441" t="s">
        <v>3267</v>
      </c>
    </row>
    <row r="3958" spans="2:11" hidden="1" x14ac:dyDescent="0.25">
      <c r="B3958" s="266">
        <v>2253</v>
      </c>
      <c r="C3958" s="207">
        <v>44669</v>
      </c>
      <c r="D3958" s="206" t="s">
        <v>7300</v>
      </c>
      <c r="E3958" s="206" t="s">
        <v>5542</v>
      </c>
      <c r="F3958" s="206"/>
      <c r="G3958" s="208" t="s">
        <v>2320</v>
      </c>
      <c r="H3958" s="313"/>
      <c r="I3958" s="475">
        <v>1800000</v>
      </c>
      <c r="J3958" s="444">
        <f t="shared" si="64"/>
        <v>18558897</v>
      </c>
      <c r="K3958" s="441" t="s">
        <v>7305</v>
      </c>
    </row>
    <row r="3959" spans="2:11" hidden="1" x14ac:dyDescent="0.25">
      <c r="B3959" s="266">
        <v>2254</v>
      </c>
      <c r="C3959" s="207">
        <v>44671</v>
      </c>
      <c r="D3959" s="206" t="s">
        <v>7292</v>
      </c>
      <c r="E3959" s="206"/>
      <c r="F3959" s="206" t="s">
        <v>5565</v>
      </c>
      <c r="G3959" s="208" t="s">
        <v>5936</v>
      </c>
      <c r="H3959" s="313"/>
      <c r="I3959" s="209">
        <v>551604</v>
      </c>
      <c r="J3959" s="444">
        <f t="shared" si="64"/>
        <v>18007293</v>
      </c>
      <c r="K3959" s="441" t="s">
        <v>3267</v>
      </c>
    </row>
    <row r="3960" spans="2:11" hidden="1" x14ac:dyDescent="0.25">
      <c r="B3960" s="266">
        <v>2255</v>
      </c>
      <c r="C3960" s="207">
        <v>44674</v>
      </c>
      <c r="D3960" s="206" t="s">
        <v>7291</v>
      </c>
      <c r="E3960" s="206"/>
      <c r="F3960" s="206" t="s">
        <v>5566</v>
      </c>
      <c r="G3960" s="208" t="s">
        <v>5679</v>
      </c>
      <c r="H3960" s="313"/>
      <c r="I3960" s="209">
        <v>57035</v>
      </c>
      <c r="J3960" s="444">
        <f t="shared" si="64"/>
        <v>17950258</v>
      </c>
      <c r="K3960" s="441" t="s">
        <v>3267</v>
      </c>
    </row>
    <row r="3961" spans="2:11" hidden="1" x14ac:dyDescent="0.25">
      <c r="B3961" s="266">
        <v>2256</v>
      </c>
      <c r="C3961" s="207">
        <v>44674</v>
      </c>
      <c r="D3961" s="206" t="s">
        <v>7293</v>
      </c>
      <c r="E3961" s="206"/>
      <c r="F3961" s="206" t="s">
        <v>5567</v>
      </c>
      <c r="G3961" s="208" t="s">
        <v>764</v>
      </c>
      <c r="H3961" s="313"/>
      <c r="I3961" s="209">
        <v>1778000</v>
      </c>
      <c r="J3961" s="444">
        <f t="shared" si="64"/>
        <v>16172258</v>
      </c>
      <c r="K3961" s="441" t="s">
        <v>3267</v>
      </c>
    </row>
    <row r="3962" spans="2:11" hidden="1" x14ac:dyDescent="0.25">
      <c r="B3962" s="266">
        <v>2257</v>
      </c>
      <c r="C3962" s="207">
        <v>44674</v>
      </c>
      <c r="D3962" s="206" t="s">
        <v>7294</v>
      </c>
      <c r="E3962" s="206"/>
      <c r="F3962" s="206" t="s">
        <v>5568</v>
      </c>
      <c r="G3962" s="208" t="s">
        <v>3135</v>
      </c>
      <c r="H3962" s="313"/>
      <c r="I3962" s="209">
        <v>378000</v>
      </c>
      <c r="J3962" s="444">
        <f t="shared" si="64"/>
        <v>15794258</v>
      </c>
      <c r="K3962" s="441" t="s">
        <v>3267</v>
      </c>
    </row>
    <row r="3963" spans="2:11" hidden="1" x14ac:dyDescent="0.25">
      <c r="B3963" s="266">
        <v>2258</v>
      </c>
      <c r="C3963" s="207">
        <v>44674</v>
      </c>
      <c r="D3963" s="206" t="s">
        <v>7295</v>
      </c>
      <c r="E3963" s="206"/>
      <c r="F3963" s="206" t="s">
        <v>5569</v>
      </c>
      <c r="G3963" s="208" t="s">
        <v>5679</v>
      </c>
      <c r="H3963" s="313"/>
      <c r="I3963" s="209">
        <v>91000</v>
      </c>
      <c r="J3963" s="444">
        <f t="shared" si="64"/>
        <v>15703258</v>
      </c>
      <c r="K3963" s="441" t="s">
        <v>3267</v>
      </c>
    </row>
    <row r="3964" spans="2:11" hidden="1" x14ac:dyDescent="0.25">
      <c r="B3964" s="266">
        <v>2259</v>
      </c>
      <c r="C3964" s="207">
        <v>44674</v>
      </c>
      <c r="D3964" s="206" t="s">
        <v>7296</v>
      </c>
      <c r="E3964" s="206"/>
      <c r="F3964" s="206" t="s">
        <v>5570</v>
      </c>
      <c r="G3964" s="208" t="s">
        <v>5679</v>
      </c>
      <c r="H3964" s="313"/>
      <c r="I3964" s="209">
        <v>50700</v>
      </c>
      <c r="J3964" s="444">
        <f t="shared" si="64"/>
        <v>15652558</v>
      </c>
      <c r="K3964" s="212" t="s">
        <v>3267</v>
      </c>
    </row>
    <row r="3965" spans="2:11" hidden="1" x14ac:dyDescent="0.25">
      <c r="B3965" s="266">
        <v>2260</v>
      </c>
      <c r="C3965" s="207">
        <v>44674</v>
      </c>
      <c r="D3965" s="206" t="s">
        <v>7297</v>
      </c>
      <c r="E3965" s="206"/>
      <c r="F3965" s="206" t="s">
        <v>5571</v>
      </c>
      <c r="G3965" s="208" t="s">
        <v>5679</v>
      </c>
      <c r="H3965" s="313"/>
      <c r="I3965" s="209">
        <v>93800</v>
      </c>
      <c r="J3965" s="444">
        <f t="shared" si="64"/>
        <v>15558758</v>
      </c>
      <c r="K3965" s="212" t="s">
        <v>3267</v>
      </c>
    </row>
    <row r="3966" spans="2:11" hidden="1" x14ac:dyDescent="0.25">
      <c r="B3966" s="266">
        <v>2261</v>
      </c>
      <c r="C3966" s="207">
        <v>44674</v>
      </c>
      <c r="D3966" s="206" t="s">
        <v>7298</v>
      </c>
      <c r="E3966" s="206"/>
      <c r="F3966" s="206" t="s">
        <v>5603</v>
      </c>
      <c r="G3966" s="208" t="s">
        <v>5679</v>
      </c>
      <c r="H3966" s="313"/>
      <c r="I3966" s="209">
        <v>16500</v>
      </c>
      <c r="J3966" s="444">
        <f t="shared" si="64"/>
        <v>15542258</v>
      </c>
      <c r="K3966" s="212" t="s">
        <v>3267</v>
      </c>
    </row>
    <row r="3967" spans="2:11" hidden="1" x14ac:dyDescent="0.25">
      <c r="B3967" s="266">
        <v>2262</v>
      </c>
      <c r="C3967" s="207">
        <v>44674</v>
      </c>
      <c r="D3967" s="206" t="s">
        <v>7299</v>
      </c>
      <c r="E3967" s="206"/>
      <c r="F3967" s="206" t="s">
        <v>5604</v>
      </c>
      <c r="G3967" s="208" t="s">
        <v>5679</v>
      </c>
      <c r="H3967" s="313"/>
      <c r="I3967" s="209">
        <v>132700</v>
      </c>
      <c r="J3967" s="444">
        <f t="shared" si="64"/>
        <v>15409558</v>
      </c>
      <c r="K3967" s="441" t="s">
        <v>3267</v>
      </c>
    </row>
    <row r="3968" spans="2:11" ht="16.5" hidden="1" thickBot="1" x14ac:dyDescent="0.3">
      <c r="B3968" s="266">
        <v>2263</v>
      </c>
      <c r="C3968" s="609">
        <v>44674</v>
      </c>
      <c r="D3968" s="610" t="s">
        <v>7301</v>
      </c>
      <c r="E3968" s="610" t="s">
        <v>5543</v>
      </c>
      <c r="F3968" s="610"/>
      <c r="G3968" s="611" t="s">
        <v>5418</v>
      </c>
      <c r="H3968" s="616"/>
      <c r="I3968" s="617">
        <v>250000</v>
      </c>
      <c r="J3968" s="612">
        <f t="shared" si="64"/>
        <v>15159558</v>
      </c>
      <c r="K3968" s="613" t="s">
        <v>7316</v>
      </c>
    </row>
    <row r="3969" spans="2:11" hidden="1" x14ac:dyDescent="0.25">
      <c r="B3969" s="266">
        <v>2264</v>
      </c>
      <c r="C3969" s="204">
        <v>44676</v>
      </c>
      <c r="D3969" s="205" t="s">
        <v>7302</v>
      </c>
      <c r="E3969" s="205"/>
      <c r="F3969" s="205" t="s">
        <v>5605</v>
      </c>
      <c r="G3969" s="608" t="s">
        <v>4805</v>
      </c>
      <c r="H3969" s="618"/>
      <c r="I3969" s="619">
        <v>524614</v>
      </c>
      <c r="J3969" s="614">
        <f t="shared" si="64"/>
        <v>14634944</v>
      </c>
      <c r="K3969" s="441" t="s">
        <v>3267</v>
      </c>
    </row>
    <row r="3970" spans="2:11" hidden="1" x14ac:dyDescent="0.25">
      <c r="B3970" s="266">
        <v>2265</v>
      </c>
      <c r="C3970" s="204">
        <v>44676</v>
      </c>
      <c r="D3970" s="206" t="s">
        <v>7303</v>
      </c>
      <c r="E3970" s="206"/>
      <c r="F3970" s="205" t="s">
        <v>5606</v>
      </c>
      <c r="G3970" s="208" t="s">
        <v>6898</v>
      </c>
      <c r="H3970" s="313"/>
      <c r="I3970" s="209">
        <v>299900</v>
      </c>
      <c r="J3970" s="614">
        <f t="shared" si="64"/>
        <v>14335044</v>
      </c>
      <c r="K3970" s="441" t="s">
        <v>3267</v>
      </c>
    </row>
    <row r="3971" spans="2:11" hidden="1" x14ac:dyDescent="0.25">
      <c r="B3971" s="266">
        <v>2266</v>
      </c>
      <c r="C3971" s="204">
        <v>44676</v>
      </c>
      <c r="D3971" s="206" t="s">
        <v>7304</v>
      </c>
      <c r="E3971" s="206"/>
      <c r="F3971" s="205" t="s">
        <v>5607</v>
      </c>
      <c r="G3971" s="208" t="s">
        <v>2320</v>
      </c>
      <c r="H3971" s="313"/>
      <c r="I3971" s="209">
        <v>464451</v>
      </c>
      <c r="J3971" s="614">
        <f t="shared" si="64"/>
        <v>13870593</v>
      </c>
      <c r="K3971" s="441" t="s">
        <v>3267</v>
      </c>
    </row>
    <row r="3972" spans="2:11" hidden="1" x14ac:dyDescent="0.25">
      <c r="B3972" s="266">
        <v>2267</v>
      </c>
      <c r="C3972" s="204">
        <v>44676</v>
      </c>
      <c r="D3972" s="206" t="s">
        <v>7306</v>
      </c>
      <c r="E3972" s="206"/>
      <c r="F3972" s="206"/>
      <c r="G3972" s="208" t="s">
        <v>2320</v>
      </c>
      <c r="H3972" s="313">
        <v>1800000</v>
      </c>
      <c r="I3972" s="209"/>
      <c r="J3972" s="614">
        <f t="shared" si="64"/>
        <v>15670593</v>
      </c>
      <c r="K3972" s="441" t="s">
        <v>7308</v>
      </c>
    </row>
    <row r="3973" spans="2:11" hidden="1" x14ac:dyDescent="0.25">
      <c r="B3973" s="266">
        <v>2268</v>
      </c>
      <c r="C3973" s="204">
        <v>44676</v>
      </c>
      <c r="D3973" s="206" t="s">
        <v>7307</v>
      </c>
      <c r="E3973" s="206"/>
      <c r="F3973" s="206" t="s">
        <v>5609</v>
      </c>
      <c r="G3973" s="208" t="s">
        <v>2320</v>
      </c>
      <c r="H3973" s="313"/>
      <c r="I3973" s="209">
        <v>1899850</v>
      </c>
      <c r="J3973" s="614">
        <f t="shared" si="64"/>
        <v>13770743</v>
      </c>
      <c r="K3973" s="441" t="s">
        <v>3267</v>
      </c>
    </row>
    <row r="3974" spans="2:11" hidden="1" x14ac:dyDescent="0.25">
      <c r="B3974" s="266">
        <v>2269</v>
      </c>
      <c r="C3974" s="204">
        <v>44676</v>
      </c>
      <c r="D3974" s="206" t="s">
        <v>7309</v>
      </c>
      <c r="E3974" s="206"/>
      <c r="F3974" s="206" t="s">
        <v>5610</v>
      </c>
      <c r="G3974" s="208" t="s">
        <v>7055</v>
      </c>
      <c r="H3974" s="313"/>
      <c r="I3974" s="209">
        <v>30000</v>
      </c>
      <c r="J3974" s="614">
        <f t="shared" si="64"/>
        <v>13740743</v>
      </c>
      <c r="K3974" s="441" t="s">
        <v>3267</v>
      </c>
    </row>
    <row r="3975" spans="2:11" hidden="1" x14ac:dyDescent="0.25">
      <c r="B3975" s="266">
        <v>2270</v>
      </c>
      <c r="C3975" s="204">
        <v>44676</v>
      </c>
      <c r="D3975" s="206" t="s">
        <v>7310</v>
      </c>
      <c r="E3975" s="206"/>
      <c r="F3975" s="206" t="s">
        <v>5611</v>
      </c>
      <c r="G3975" s="208" t="s">
        <v>7056</v>
      </c>
      <c r="H3975" s="313"/>
      <c r="I3975" s="209">
        <v>30000</v>
      </c>
      <c r="J3975" s="614">
        <f t="shared" si="64"/>
        <v>13710743</v>
      </c>
      <c r="K3975" s="441" t="s">
        <v>3267</v>
      </c>
    </row>
    <row r="3976" spans="2:11" hidden="1" x14ac:dyDescent="0.25">
      <c r="B3976" s="266">
        <v>2271</v>
      </c>
      <c r="C3976" s="204">
        <v>44676</v>
      </c>
      <c r="D3976" s="206" t="s">
        <v>7311</v>
      </c>
      <c r="E3976" s="206"/>
      <c r="F3976" s="206" t="s">
        <v>5612</v>
      </c>
      <c r="G3976" s="208" t="s">
        <v>5743</v>
      </c>
      <c r="H3976" s="313"/>
      <c r="I3976" s="209">
        <v>74000</v>
      </c>
      <c r="J3976" s="614">
        <f t="shared" si="64"/>
        <v>13636743</v>
      </c>
      <c r="K3976" s="441" t="s">
        <v>3267</v>
      </c>
    </row>
    <row r="3977" spans="2:11" hidden="1" x14ac:dyDescent="0.25">
      <c r="B3977" s="266">
        <v>2272</v>
      </c>
      <c r="C3977" s="204">
        <v>44676</v>
      </c>
      <c r="D3977" s="206" t="s">
        <v>7312</v>
      </c>
      <c r="E3977" s="206"/>
      <c r="F3977" s="206" t="s">
        <v>5613</v>
      </c>
      <c r="G3977" s="208" t="s">
        <v>5679</v>
      </c>
      <c r="H3977" s="313"/>
      <c r="I3977" s="209">
        <v>124900</v>
      </c>
      <c r="J3977" s="614">
        <f t="shared" si="64"/>
        <v>13511843</v>
      </c>
      <c r="K3977" s="441" t="s">
        <v>3267</v>
      </c>
    </row>
    <row r="3978" spans="2:11" hidden="1" x14ac:dyDescent="0.25">
      <c r="B3978" s="266">
        <v>2273</v>
      </c>
      <c r="C3978" s="204">
        <v>44676</v>
      </c>
      <c r="D3978" s="206" t="s">
        <v>7329</v>
      </c>
      <c r="E3978" s="206" t="s">
        <v>5544</v>
      </c>
      <c r="F3978" s="206"/>
      <c r="G3978" s="208" t="s">
        <v>5878</v>
      </c>
      <c r="H3978" s="313"/>
      <c r="I3978" s="475">
        <v>2000000</v>
      </c>
      <c r="J3978" s="614">
        <f t="shared" si="64"/>
        <v>11511843</v>
      </c>
      <c r="K3978" s="441" t="s">
        <v>7331</v>
      </c>
    </row>
    <row r="3979" spans="2:11" hidden="1" x14ac:dyDescent="0.25">
      <c r="B3979" s="266">
        <v>2274</v>
      </c>
      <c r="C3979" s="204">
        <v>44676</v>
      </c>
      <c r="D3979" s="206" t="s">
        <v>7330</v>
      </c>
      <c r="E3979" s="206" t="s">
        <v>5545</v>
      </c>
      <c r="F3979" s="206"/>
      <c r="G3979" s="208" t="s">
        <v>6884</v>
      </c>
      <c r="H3979" s="313"/>
      <c r="I3979" s="475">
        <v>230000</v>
      </c>
      <c r="J3979" s="614">
        <f t="shared" si="64"/>
        <v>11281843</v>
      </c>
      <c r="K3979" s="441" t="s">
        <v>7350</v>
      </c>
    </row>
    <row r="3980" spans="2:11" hidden="1" x14ac:dyDescent="0.25">
      <c r="B3980" s="266">
        <v>2275</v>
      </c>
      <c r="C3980" s="204">
        <v>44677</v>
      </c>
      <c r="D3980" s="206" t="s">
        <v>7313</v>
      </c>
      <c r="E3980" s="206"/>
      <c r="F3980" s="206" t="s">
        <v>5614</v>
      </c>
      <c r="G3980" s="208" t="s">
        <v>420</v>
      </c>
      <c r="H3980" s="313"/>
      <c r="I3980" s="209">
        <v>1085920</v>
      </c>
      <c r="J3980" s="614">
        <f t="shared" si="64"/>
        <v>10195923</v>
      </c>
      <c r="K3980" s="441" t="s">
        <v>3267</v>
      </c>
    </row>
    <row r="3981" spans="2:11" hidden="1" x14ac:dyDescent="0.25">
      <c r="B3981" s="266">
        <v>2276</v>
      </c>
      <c r="C3981" s="204">
        <v>44677</v>
      </c>
      <c r="D3981" s="206" t="s">
        <v>7314</v>
      </c>
      <c r="E3981" s="206"/>
      <c r="F3981" s="206" t="s">
        <v>5615</v>
      </c>
      <c r="G3981" s="208" t="s">
        <v>532</v>
      </c>
      <c r="H3981" s="313"/>
      <c r="I3981" s="209">
        <v>2238350</v>
      </c>
      <c r="J3981" s="614">
        <f t="shared" si="64"/>
        <v>7957573</v>
      </c>
      <c r="K3981" s="441" t="s">
        <v>3267</v>
      </c>
    </row>
    <row r="3982" spans="2:11" hidden="1" x14ac:dyDescent="0.25">
      <c r="B3982" s="266">
        <v>2277</v>
      </c>
      <c r="C3982" s="207">
        <v>44678</v>
      </c>
      <c r="D3982" s="206" t="s">
        <v>7315</v>
      </c>
      <c r="E3982" s="206"/>
      <c r="F3982" s="206" t="s">
        <v>5616</v>
      </c>
      <c r="G3982" s="208" t="s">
        <v>5418</v>
      </c>
      <c r="H3982" s="313"/>
      <c r="I3982" s="209">
        <v>314015</v>
      </c>
      <c r="J3982" s="614">
        <f t="shared" si="64"/>
        <v>7643558</v>
      </c>
      <c r="K3982" s="441" t="s">
        <v>3267</v>
      </c>
    </row>
    <row r="3983" spans="2:11" hidden="1" x14ac:dyDescent="0.25">
      <c r="B3983" s="266">
        <v>2278</v>
      </c>
      <c r="C3983" s="207">
        <v>44678</v>
      </c>
      <c r="D3983" s="206" t="s">
        <v>7317</v>
      </c>
      <c r="E3983" s="206"/>
      <c r="F3983" s="206"/>
      <c r="G3983" s="208" t="s">
        <v>5418</v>
      </c>
      <c r="H3983" s="313">
        <v>250000</v>
      </c>
      <c r="I3983" s="209"/>
      <c r="J3983" s="614">
        <f t="shared" si="64"/>
        <v>7893558</v>
      </c>
      <c r="K3983" s="441" t="s">
        <v>7320</v>
      </c>
    </row>
    <row r="3984" spans="2:11" hidden="1" x14ac:dyDescent="0.25">
      <c r="B3984" s="266">
        <v>2279</v>
      </c>
      <c r="C3984" s="207">
        <v>44678</v>
      </c>
      <c r="D3984" s="206" t="s">
        <v>7318</v>
      </c>
      <c r="E3984" s="206"/>
      <c r="F3984" s="206" t="s">
        <v>5617</v>
      </c>
      <c r="G3984" s="208" t="s">
        <v>6488</v>
      </c>
      <c r="H3984" s="313"/>
      <c r="I3984" s="209">
        <v>272000</v>
      </c>
      <c r="J3984" s="614">
        <f t="shared" si="64"/>
        <v>7621558</v>
      </c>
      <c r="K3984" s="441" t="s">
        <v>3267</v>
      </c>
    </row>
    <row r="3985" spans="1:242" hidden="1" x14ac:dyDescent="0.25">
      <c r="B3985" s="266">
        <v>2280</v>
      </c>
      <c r="C3985" s="207">
        <v>44678</v>
      </c>
      <c r="D3985" s="206" t="s">
        <v>7319</v>
      </c>
      <c r="E3985" s="206"/>
      <c r="F3985" s="206" t="s">
        <v>5618</v>
      </c>
      <c r="G3985" s="208" t="s">
        <v>5401</v>
      </c>
      <c r="H3985" s="313"/>
      <c r="I3985" s="209">
        <v>645000</v>
      </c>
      <c r="J3985" s="614">
        <f t="shared" si="64"/>
        <v>6976558</v>
      </c>
      <c r="K3985" s="441" t="s">
        <v>3267</v>
      </c>
    </row>
    <row r="3986" spans="1:242" hidden="1" x14ac:dyDescent="0.25">
      <c r="B3986" s="266">
        <v>2281</v>
      </c>
      <c r="C3986" s="207">
        <v>44678</v>
      </c>
      <c r="D3986" s="206" t="s">
        <v>7321</v>
      </c>
      <c r="E3986" s="206"/>
      <c r="F3986" s="206" t="s">
        <v>5619</v>
      </c>
      <c r="G3986" s="208" t="s">
        <v>7322</v>
      </c>
      <c r="H3986" s="313"/>
      <c r="I3986" s="209">
        <v>160000</v>
      </c>
      <c r="J3986" s="614">
        <f t="shared" si="64"/>
        <v>6816558</v>
      </c>
      <c r="K3986" s="441" t="s">
        <v>3267</v>
      </c>
    </row>
    <row r="3987" spans="1:242" s="566" customFormat="1" hidden="1" x14ac:dyDescent="0.25">
      <c r="A3987" s="488"/>
      <c r="B3987" s="266">
        <v>2282</v>
      </c>
      <c r="C3987" s="428">
        <v>44679</v>
      </c>
      <c r="D3987" s="429" t="s">
        <v>7323</v>
      </c>
      <c r="E3987" s="429"/>
      <c r="F3987" s="429"/>
      <c r="G3987" s="430"/>
      <c r="H3987" s="577">
        <v>7790442</v>
      </c>
      <c r="I3987" s="581"/>
      <c r="J3987" s="614">
        <f t="shared" si="64"/>
        <v>14607000</v>
      </c>
      <c r="K3987" s="485" t="s">
        <v>3695</v>
      </c>
      <c r="L3987" s="530"/>
      <c r="M3987" s="488"/>
      <c r="N3987" s="530"/>
      <c r="O3987" s="530"/>
      <c r="P3987" s="530"/>
      <c r="Q3987" s="530"/>
      <c r="R3987" s="530"/>
      <c r="S3987" s="530"/>
      <c r="T3987" s="530"/>
      <c r="U3987" s="530"/>
      <c r="V3987" s="530"/>
      <c r="W3987" s="530"/>
      <c r="X3987" s="530"/>
      <c r="Y3987" s="530"/>
      <c r="Z3987" s="530"/>
      <c r="AA3987" s="530"/>
      <c r="AB3987" s="530"/>
      <c r="AC3987" s="530"/>
      <c r="AD3987" s="530"/>
      <c r="AE3987" s="530"/>
      <c r="AF3987" s="530"/>
      <c r="AG3987" s="530"/>
      <c r="AH3987" s="530"/>
      <c r="AI3987" s="530"/>
      <c r="AJ3987" s="488"/>
      <c r="AK3987" s="488"/>
      <c r="AL3987" s="488"/>
      <c r="AM3987" s="488"/>
      <c r="AN3987" s="488"/>
      <c r="AO3987" s="488"/>
      <c r="AP3987" s="488"/>
      <c r="AQ3987" s="488"/>
      <c r="AR3987" s="488"/>
      <c r="AS3987" s="488"/>
      <c r="AT3987" s="488"/>
      <c r="AU3987" s="488"/>
      <c r="AV3987" s="488"/>
      <c r="AW3987" s="488"/>
      <c r="AX3987" s="488"/>
      <c r="AY3987" s="488"/>
      <c r="AZ3987" s="488"/>
      <c r="BA3987" s="488"/>
      <c r="BB3987" s="488"/>
      <c r="BC3987" s="488"/>
      <c r="BD3987" s="488"/>
      <c r="BE3987" s="488"/>
      <c r="BF3987" s="488"/>
      <c r="BG3987" s="488"/>
      <c r="BH3987" s="488"/>
      <c r="BI3987" s="488"/>
      <c r="BJ3987" s="488"/>
      <c r="BK3987" s="488"/>
      <c r="BL3987" s="488"/>
      <c r="BM3987" s="488"/>
      <c r="BN3987" s="488"/>
      <c r="BO3987" s="488"/>
      <c r="BP3987" s="488"/>
      <c r="BQ3987" s="488"/>
      <c r="BR3987" s="488"/>
      <c r="BS3987" s="488"/>
      <c r="BT3987" s="488"/>
      <c r="BU3987" s="488"/>
      <c r="BV3987" s="488"/>
      <c r="BW3987" s="488"/>
      <c r="BX3987" s="488"/>
      <c r="BY3987" s="488"/>
      <c r="BZ3987" s="488"/>
      <c r="CA3987" s="488"/>
      <c r="CB3987" s="488"/>
      <c r="CC3987" s="488"/>
      <c r="CD3987" s="488"/>
      <c r="CE3987" s="488"/>
      <c r="CF3987" s="488"/>
      <c r="CG3987" s="488"/>
      <c r="CH3987" s="488"/>
      <c r="CI3987" s="488"/>
      <c r="CJ3987" s="488"/>
      <c r="CK3987" s="488"/>
      <c r="CL3987" s="488"/>
      <c r="CM3987" s="488"/>
      <c r="CN3987" s="488"/>
      <c r="CO3987" s="488"/>
      <c r="CP3987" s="488"/>
      <c r="CQ3987" s="488"/>
      <c r="CR3987" s="488"/>
      <c r="CS3987" s="488"/>
      <c r="CT3987" s="488"/>
      <c r="CU3987" s="488"/>
      <c r="CV3987" s="488"/>
      <c r="CW3987" s="488"/>
      <c r="CX3987" s="488"/>
      <c r="CY3987" s="488"/>
      <c r="CZ3987" s="488"/>
      <c r="DA3987" s="488"/>
      <c r="DB3987" s="488"/>
      <c r="DC3987" s="488"/>
      <c r="DD3987" s="488"/>
      <c r="DE3987" s="488"/>
      <c r="DF3987" s="488"/>
      <c r="DG3987" s="488"/>
      <c r="DH3987" s="488"/>
      <c r="DI3987" s="488"/>
      <c r="DJ3987" s="488"/>
      <c r="DK3987" s="488"/>
      <c r="DL3987" s="488"/>
      <c r="DM3987" s="488"/>
      <c r="DN3987" s="488"/>
      <c r="DO3987" s="488"/>
      <c r="DP3987" s="488"/>
      <c r="DQ3987" s="488"/>
      <c r="DR3987" s="488"/>
      <c r="DS3987" s="488"/>
      <c r="DT3987" s="488"/>
      <c r="DU3987" s="488"/>
      <c r="DV3987" s="488"/>
      <c r="DW3987" s="488"/>
      <c r="DX3987" s="488"/>
      <c r="DY3987" s="488"/>
      <c r="DZ3987" s="488"/>
      <c r="EA3987" s="488"/>
      <c r="EB3987" s="488"/>
      <c r="EC3987" s="488"/>
      <c r="ED3987" s="488"/>
      <c r="EE3987" s="488"/>
      <c r="EF3987" s="488"/>
      <c r="EG3987" s="488"/>
      <c r="EH3987" s="488"/>
      <c r="EI3987" s="488"/>
      <c r="EJ3987" s="488"/>
      <c r="EK3987" s="488"/>
      <c r="EL3987" s="488"/>
      <c r="EM3987" s="488"/>
      <c r="EN3987" s="488"/>
      <c r="EO3987" s="488"/>
      <c r="EP3987" s="488"/>
      <c r="EQ3987" s="488"/>
      <c r="ER3987" s="488"/>
      <c r="ES3987" s="488"/>
      <c r="ET3987" s="488"/>
      <c r="EU3987" s="488"/>
      <c r="EV3987" s="488"/>
      <c r="EW3987" s="488"/>
      <c r="EX3987" s="488"/>
      <c r="EY3987" s="488"/>
      <c r="EZ3987" s="488"/>
      <c r="FA3987" s="488"/>
      <c r="FB3987" s="488"/>
      <c r="FC3987" s="488"/>
      <c r="FD3987" s="488"/>
      <c r="FE3987" s="488"/>
      <c r="FF3987" s="488"/>
      <c r="FG3987" s="488"/>
      <c r="FH3987" s="488"/>
      <c r="FI3987" s="488"/>
      <c r="FJ3987" s="488"/>
      <c r="FK3987" s="488"/>
      <c r="FL3987" s="488"/>
      <c r="FM3987" s="488"/>
      <c r="FN3987" s="488"/>
      <c r="FO3987" s="488"/>
      <c r="FP3987" s="488"/>
      <c r="FQ3987" s="488"/>
      <c r="FR3987" s="488"/>
      <c r="FS3987" s="488"/>
      <c r="FT3987" s="488"/>
      <c r="FU3987" s="488"/>
      <c r="FV3987" s="488"/>
      <c r="FW3987" s="488"/>
      <c r="FX3987" s="488"/>
      <c r="FY3987" s="488"/>
      <c r="FZ3987" s="488"/>
      <c r="GA3987" s="488"/>
      <c r="GB3987" s="488"/>
      <c r="GC3987" s="488"/>
      <c r="GD3987" s="488"/>
      <c r="GE3987" s="488"/>
      <c r="GF3987" s="488"/>
      <c r="GG3987" s="488"/>
      <c r="GH3987" s="488"/>
      <c r="GI3987" s="488"/>
      <c r="GJ3987" s="488"/>
      <c r="GK3987" s="488"/>
      <c r="GL3987" s="488"/>
      <c r="GM3987" s="488"/>
      <c r="GN3987" s="488"/>
      <c r="GO3987" s="488"/>
      <c r="GP3987" s="488"/>
      <c r="GQ3987" s="488"/>
      <c r="GR3987" s="488"/>
      <c r="GS3987" s="488"/>
      <c r="GT3987" s="488"/>
      <c r="GU3987" s="488"/>
      <c r="GV3987" s="488"/>
      <c r="GW3987" s="488"/>
      <c r="GX3987" s="488"/>
      <c r="GY3987" s="488"/>
      <c r="GZ3987" s="488"/>
      <c r="HA3987" s="488"/>
      <c r="HB3987" s="488"/>
      <c r="HC3987" s="488"/>
      <c r="HD3987" s="488"/>
      <c r="HE3987" s="488"/>
      <c r="HF3987" s="488"/>
      <c r="HG3987" s="488"/>
      <c r="HH3987" s="488"/>
      <c r="HI3987" s="488"/>
      <c r="HJ3987" s="488"/>
      <c r="HK3987" s="488"/>
      <c r="HL3987" s="488"/>
      <c r="HM3987" s="488"/>
      <c r="HN3987" s="488"/>
      <c r="HO3987" s="488"/>
      <c r="HP3987" s="488"/>
      <c r="HQ3987" s="488"/>
      <c r="HR3987" s="488"/>
      <c r="HS3987" s="488"/>
      <c r="HT3987" s="488"/>
      <c r="HU3987" s="488"/>
      <c r="HV3987" s="488"/>
      <c r="HW3987" s="488"/>
      <c r="HX3987" s="488"/>
      <c r="HY3987" s="488"/>
      <c r="HZ3987" s="488"/>
      <c r="IA3987" s="488"/>
      <c r="IB3987" s="488"/>
      <c r="IC3987" s="488"/>
      <c r="ID3987" s="488"/>
      <c r="IE3987" s="488"/>
      <c r="IF3987" s="488"/>
      <c r="IG3987" s="488"/>
      <c r="IH3987" s="488"/>
    </row>
    <row r="3988" spans="1:242" hidden="1" x14ac:dyDescent="0.25">
      <c r="B3988" s="266">
        <v>2283</v>
      </c>
      <c r="C3988" s="207">
        <v>44679</v>
      </c>
      <c r="D3988" s="206" t="s">
        <v>7324</v>
      </c>
      <c r="E3988" s="206"/>
      <c r="F3988" s="206" t="s">
        <v>5656</v>
      </c>
      <c r="G3988" s="208" t="s">
        <v>6884</v>
      </c>
      <c r="H3988" s="313"/>
      <c r="I3988" s="209">
        <v>34000</v>
      </c>
      <c r="J3988" s="614">
        <f t="shared" si="64"/>
        <v>14573000</v>
      </c>
      <c r="K3988" s="441" t="s">
        <v>3267</v>
      </c>
    </row>
    <row r="3989" spans="1:242" hidden="1" x14ac:dyDescent="0.25">
      <c r="B3989" s="266">
        <v>2284</v>
      </c>
      <c r="C3989" s="207">
        <v>44680</v>
      </c>
      <c r="D3989" s="206" t="s">
        <v>7325</v>
      </c>
      <c r="E3989" s="206"/>
      <c r="F3989" s="206" t="s">
        <v>5657</v>
      </c>
      <c r="G3989" s="208" t="s">
        <v>532</v>
      </c>
      <c r="H3989" s="313"/>
      <c r="I3989" s="209">
        <v>1310812</v>
      </c>
      <c r="J3989" s="614">
        <f t="shared" si="64"/>
        <v>13262188</v>
      </c>
      <c r="K3989" s="441" t="s">
        <v>3267</v>
      </c>
    </row>
    <row r="3990" spans="1:242" hidden="1" x14ac:dyDescent="0.25">
      <c r="B3990" s="266">
        <v>2285</v>
      </c>
      <c r="C3990" s="207">
        <v>44680</v>
      </c>
      <c r="D3990" s="206" t="s">
        <v>7326</v>
      </c>
      <c r="E3990" s="206"/>
      <c r="F3990" s="206" t="s">
        <v>5658</v>
      </c>
      <c r="G3990" s="208" t="s">
        <v>3690</v>
      </c>
      <c r="H3990" s="313"/>
      <c r="I3990" s="209">
        <v>500000</v>
      </c>
      <c r="J3990" s="614">
        <f t="shared" si="64"/>
        <v>12762188</v>
      </c>
      <c r="K3990" s="441" t="s">
        <v>3267</v>
      </c>
    </row>
    <row r="3991" spans="1:242" hidden="1" x14ac:dyDescent="0.25">
      <c r="B3991" s="266">
        <v>2286</v>
      </c>
      <c r="C3991" s="207">
        <v>44680</v>
      </c>
      <c r="D3991" s="206" t="s">
        <v>7327</v>
      </c>
      <c r="E3991" s="206"/>
      <c r="F3991" s="206" t="s">
        <v>5659</v>
      </c>
      <c r="G3991" s="208" t="s">
        <v>5936</v>
      </c>
      <c r="H3991" s="313"/>
      <c r="I3991" s="209">
        <v>807903</v>
      </c>
      <c r="J3991" s="614">
        <f t="shared" si="64"/>
        <v>11954285</v>
      </c>
      <c r="K3991" s="441" t="s">
        <v>3267</v>
      </c>
    </row>
    <row r="3992" spans="1:242" hidden="1" x14ac:dyDescent="0.25">
      <c r="B3992" s="266">
        <v>2287</v>
      </c>
      <c r="C3992" s="207">
        <v>44680</v>
      </c>
      <c r="D3992" s="206" t="s">
        <v>7328</v>
      </c>
      <c r="E3992" s="206"/>
      <c r="F3992" s="206" t="s">
        <v>5660</v>
      </c>
      <c r="G3992" s="208" t="s">
        <v>5878</v>
      </c>
      <c r="H3992" s="313"/>
      <c r="I3992" s="209">
        <v>2010000</v>
      </c>
      <c r="J3992" s="614">
        <f t="shared" si="64"/>
        <v>9944285</v>
      </c>
      <c r="K3992" s="441" t="s">
        <v>3267</v>
      </c>
    </row>
    <row r="3993" spans="1:242" hidden="1" x14ac:dyDescent="0.25">
      <c r="B3993" s="266">
        <v>2288</v>
      </c>
      <c r="C3993" s="207">
        <v>44680</v>
      </c>
      <c r="D3993" s="206" t="s">
        <v>7333</v>
      </c>
      <c r="E3993" s="206"/>
      <c r="F3993" s="206"/>
      <c r="G3993" s="208" t="s">
        <v>5878</v>
      </c>
      <c r="H3993" s="313">
        <v>2000000</v>
      </c>
      <c r="I3993" s="209"/>
      <c r="J3993" s="614">
        <f t="shared" si="64"/>
        <v>11944285</v>
      </c>
      <c r="K3993" s="441" t="s">
        <v>7332</v>
      </c>
    </row>
    <row r="3994" spans="1:242" hidden="1" x14ac:dyDescent="0.25">
      <c r="B3994" s="266">
        <v>2289</v>
      </c>
      <c r="C3994" s="207">
        <v>44680</v>
      </c>
      <c r="D3994" s="206" t="s">
        <v>7334</v>
      </c>
      <c r="E3994" s="206"/>
      <c r="F3994" s="206" t="s">
        <v>5661</v>
      </c>
      <c r="G3994" s="208" t="s">
        <v>5878</v>
      </c>
      <c r="H3994" s="313"/>
      <c r="I3994" s="209">
        <v>2406800</v>
      </c>
      <c r="J3994" s="614">
        <f t="shared" si="64"/>
        <v>9537485</v>
      </c>
      <c r="K3994" s="441" t="s">
        <v>3267</v>
      </c>
    </row>
    <row r="3995" spans="1:242" hidden="1" x14ac:dyDescent="0.25">
      <c r="B3995" s="266">
        <v>2290</v>
      </c>
      <c r="C3995" s="207">
        <v>44680</v>
      </c>
      <c r="D3995" s="206" t="s">
        <v>7335</v>
      </c>
      <c r="E3995" s="206"/>
      <c r="F3995" s="206" t="s">
        <v>5662</v>
      </c>
      <c r="G3995" s="208" t="s">
        <v>3690</v>
      </c>
      <c r="H3995" s="313"/>
      <c r="I3995" s="209">
        <v>111000</v>
      </c>
      <c r="J3995" s="614">
        <f t="shared" si="64"/>
        <v>9426485</v>
      </c>
      <c r="K3995" s="441" t="s">
        <v>3267</v>
      </c>
    </row>
    <row r="3996" spans="1:242" hidden="1" x14ac:dyDescent="0.25">
      <c r="B3996" s="266">
        <v>2291</v>
      </c>
      <c r="C3996" s="207">
        <v>44680</v>
      </c>
      <c r="D3996" s="206" t="s">
        <v>7336</v>
      </c>
      <c r="E3996" s="206"/>
      <c r="F3996" s="206" t="s">
        <v>5663</v>
      </c>
      <c r="G3996" s="208" t="s">
        <v>1885</v>
      </c>
      <c r="H3996" s="313"/>
      <c r="I3996" s="209">
        <v>50700</v>
      </c>
      <c r="J3996" s="614">
        <f t="shared" si="64"/>
        <v>9375785</v>
      </c>
      <c r="K3996" s="441" t="s">
        <v>3267</v>
      </c>
    </row>
    <row r="3997" spans="1:242" hidden="1" x14ac:dyDescent="0.25">
      <c r="B3997" s="266">
        <v>2292</v>
      </c>
      <c r="C3997" s="207">
        <v>44680</v>
      </c>
      <c r="D3997" s="206" t="s">
        <v>7337</v>
      </c>
      <c r="E3997" s="206"/>
      <c r="F3997" s="206" t="s">
        <v>5667</v>
      </c>
      <c r="G3997" s="208" t="s">
        <v>1885</v>
      </c>
      <c r="H3997" s="313"/>
      <c r="I3997" s="209">
        <v>114500</v>
      </c>
      <c r="J3997" s="614">
        <f t="shared" si="64"/>
        <v>9261285</v>
      </c>
      <c r="K3997" s="212" t="s">
        <v>3267</v>
      </c>
    </row>
    <row r="3998" spans="1:242" hidden="1" x14ac:dyDescent="0.25">
      <c r="B3998" s="266">
        <v>2293</v>
      </c>
      <c r="C3998" s="207">
        <v>44680</v>
      </c>
      <c r="D3998" s="206" t="s">
        <v>7338</v>
      </c>
      <c r="E3998" s="206"/>
      <c r="F3998" s="206" t="s">
        <v>5668</v>
      </c>
      <c r="G3998" s="208" t="s">
        <v>3690</v>
      </c>
      <c r="H3998" s="313"/>
      <c r="I3998" s="209">
        <v>27800</v>
      </c>
      <c r="J3998" s="614">
        <f t="shared" si="64"/>
        <v>9233485</v>
      </c>
      <c r="K3998" s="212" t="s">
        <v>3267</v>
      </c>
    </row>
    <row r="3999" spans="1:242" ht="16.5" hidden="1" thickBot="1" x14ac:dyDescent="0.3">
      <c r="B3999" s="626">
        <v>2294</v>
      </c>
      <c r="C3999" s="609">
        <v>44681</v>
      </c>
      <c r="D3999" s="610" t="s">
        <v>7339</v>
      </c>
      <c r="E3999" s="610"/>
      <c r="F3999" s="610" t="s">
        <v>5669</v>
      </c>
      <c r="G3999" s="611" t="s">
        <v>764</v>
      </c>
      <c r="H3999" s="616"/>
      <c r="I3999" s="628">
        <v>2436450</v>
      </c>
      <c r="J3999" s="612">
        <f t="shared" si="64"/>
        <v>6797035</v>
      </c>
      <c r="K3999" s="627" t="s">
        <v>3267</v>
      </c>
    </row>
    <row r="4000" spans="1:242" s="566" customFormat="1" hidden="1" x14ac:dyDescent="0.25">
      <c r="A4000" s="488"/>
      <c r="B4000" s="620">
        <v>2295</v>
      </c>
      <c r="C4000" s="621">
        <v>44690</v>
      </c>
      <c r="D4000" s="622" t="s">
        <v>7340</v>
      </c>
      <c r="E4000" s="622"/>
      <c r="F4000" s="622"/>
      <c r="G4000" s="623"/>
      <c r="H4000" s="629">
        <v>17972965</v>
      </c>
      <c r="I4000" s="630"/>
      <c r="J4000" s="614">
        <f t="shared" si="64"/>
        <v>24770000</v>
      </c>
      <c r="K4000" s="625" t="s">
        <v>3695</v>
      </c>
      <c r="L4000" s="530"/>
      <c r="M4000" s="488"/>
      <c r="N4000" s="530"/>
      <c r="O4000" s="530"/>
      <c r="P4000" s="530"/>
      <c r="Q4000" s="530"/>
      <c r="R4000" s="530"/>
      <c r="S4000" s="530"/>
      <c r="T4000" s="530"/>
      <c r="U4000" s="530"/>
      <c r="V4000" s="530"/>
      <c r="W4000" s="530"/>
      <c r="X4000" s="530"/>
      <c r="Y4000" s="530"/>
      <c r="Z4000" s="530"/>
      <c r="AA4000" s="530"/>
      <c r="AB4000" s="530"/>
      <c r="AC4000" s="530"/>
      <c r="AD4000" s="530"/>
      <c r="AE4000" s="530"/>
      <c r="AF4000" s="530"/>
      <c r="AG4000" s="530"/>
      <c r="AH4000" s="530"/>
      <c r="AI4000" s="530"/>
      <c r="AJ4000" s="488"/>
      <c r="AK4000" s="488"/>
      <c r="AL4000" s="488"/>
      <c r="AM4000" s="488"/>
      <c r="AN4000" s="488"/>
      <c r="AO4000" s="488"/>
      <c r="AP4000" s="488"/>
      <c r="AQ4000" s="488"/>
      <c r="AR4000" s="488"/>
      <c r="AS4000" s="488"/>
      <c r="AT4000" s="488"/>
      <c r="AU4000" s="488"/>
      <c r="AV4000" s="488"/>
      <c r="AW4000" s="488"/>
      <c r="AX4000" s="488"/>
      <c r="AY4000" s="488"/>
      <c r="AZ4000" s="488"/>
      <c r="BA4000" s="488"/>
      <c r="BB4000" s="488"/>
      <c r="BC4000" s="488"/>
      <c r="BD4000" s="488"/>
      <c r="BE4000" s="488"/>
      <c r="BF4000" s="488"/>
      <c r="BG4000" s="488"/>
      <c r="BH4000" s="488"/>
      <c r="BI4000" s="488"/>
      <c r="BJ4000" s="488"/>
      <c r="BK4000" s="488"/>
      <c r="BL4000" s="488"/>
      <c r="BM4000" s="488"/>
      <c r="BN4000" s="488"/>
      <c r="BO4000" s="488"/>
      <c r="BP4000" s="488"/>
      <c r="BQ4000" s="488"/>
      <c r="BR4000" s="488"/>
      <c r="BS4000" s="488"/>
      <c r="BT4000" s="488"/>
      <c r="BU4000" s="488"/>
      <c r="BV4000" s="488"/>
      <c r="BW4000" s="488"/>
      <c r="BX4000" s="488"/>
      <c r="BY4000" s="488"/>
      <c r="BZ4000" s="488"/>
      <c r="CA4000" s="488"/>
      <c r="CB4000" s="488"/>
      <c r="CC4000" s="488"/>
      <c r="CD4000" s="488"/>
      <c r="CE4000" s="488"/>
      <c r="CF4000" s="488"/>
      <c r="CG4000" s="488"/>
      <c r="CH4000" s="488"/>
      <c r="CI4000" s="488"/>
      <c r="CJ4000" s="488"/>
      <c r="CK4000" s="488"/>
      <c r="CL4000" s="488"/>
      <c r="CM4000" s="488"/>
      <c r="CN4000" s="488"/>
      <c r="CO4000" s="488"/>
      <c r="CP4000" s="488"/>
      <c r="CQ4000" s="488"/>
      <c r="CR4000" s="488"/>
      <c r="CS4000" s="488"/>
      <c r="CT4000" s="488"/>
      <c r="CU4000" s="488"/>
      <c r="CV4000" s="488"/>
      <c r="CW4000" s="488"/>
      <c r="CX4000" s="488"/>
      <c r="CY4000" s="488"/>
      <c r="CZ4000" s="488"/>
      <c r="DA4000" s="488"/>
      <c r="DB4000" s="488"/>
      <c r="DC4000" s="488"/>
      <c r="DD4000" s="488"/>
      <c r="DE4000" s="488"/>
      <c r="DF4000" s="488"/>
      <c r="DG4000" s="488"/>
      <c r="DH4000" s="488"/>
      <c r="DI4000" s="488"/>
      <c r="DJ4000" s="488"/>
      <c r="DK4000" s="488"/>
      <c r="DL4000" s="488"/>
      <c r="DM4000" s="488"/>
      <c r="DN4000" s="488"/>
      <c r="DO4000" s="488"/>
      <c r="DP4000" s="488"/>
      <c r="DQ4000" s="488"/>
      <c r="DR4000" s="488"/>
      <c r="DS4000" s="488"/>
      <c r="DT4000" s="488"/>
      <c r="DU4000" s="488"/>
      <c r="DV4000" s="488"/>
      <c r="DW4000" s="488"/>
      <c r="DX4000" s="488"/>
      <c r="DY4000" s="488"/>
      <c r="DZ4000" s="488"/>
      <c r="EA4000" s="488"/>
      <c r="EB4000" s="488"/>
      <c r="EC4000" s="488"/>
      <c r="ED4000" s="488"/>
      <c r="EE4000" s="488"/>
      <c r="EF4000" s="488"/>
      <c r="EG4000" s="488"/>
      <c r="EH4000" s="488"/>
      <c r="EI4000" s="488"/>
      <c r="EJ4000" s="488"/>
      <c r="EK4000" s="488"/>
      <c r="EL4000" s="488"/>
      <c r="EM4000" s="488"/>
      <c r="EN4000" s="488"/>
      <c r="EO4000" s="488"/>
      <c r="EP4000" s="488"/>
      <c r="EQ4000" s="488"/>
      <c r="ER4000" s="488"/>
      <c r="ES4000" s="488"/>
      <c r="ET4000" s="488"/>
      <c r="EU4000" s="488"/>
      <c r="EV4000" s="488"/>
      <c r="EW4000" s="488"/>
      <c r="EX4000" s="488"/>
      <c r="EY4000" s="488"/>
      <c r="EZ4000" s="488"/>
      <c r="FA4000" s="488"/>
      <c r="FB4000" s="488"/>
      <c r="FC4000" s="488"/>
      <c r="FD4000" s="488"/>
      <c r="FE4000" s="488"/>
      <c r="FF4000" s="488"/>
      <c r="FG4000" s="488"/>
      <c r="FH4000" s="488"/>
      <c r="FI4000" s="488"/>
      <c r="FJ4000" s="488"/>
      <c r="FK4000" s="488"/>
      <c r="FL4000" s="488"/>
      <c r="FM4000" s="488"/>
      <c r="FN4000" s="488"/>
      <c r="FO4000" s="488"/>
      <c r="FP4000" s="488"/>
      <c r="FQ4000" s="488"/>
      <c r="FR4000" s="488"/>
      <c r="FS4000" s="488"/>
      <c r="FT4000" s="488"/>
      <c r="FU4000" s="488"/>
      <c r="FV4000" s="488"/>
      <c r="FW4000" s="488"/>
      <c r="FX4000" s="488"/>
      <c r="FY4000" s="488"/>
      <c r="FZ4000" s="488"/>
      <c r="GA4000" s="488"/>
      <c r="GB4000" s="488"/>
      <c r="GC4000" s="488"/>
      <c r="GD4000" s="488"/>
      <c r="GE4000" s="488"/>
      <c r="GF4000" s="488"/>
      <c r="GG4000" s="488"/>
      <c r="GH4000" s="488"/>
      <c r="GI4000" s="488"/>
      <c r="GJ4000" s="488"/>
      <c r="GK4000" s="488"/>
      <c r="GL4000" s="488"/>
      <c r="GM4000" s="488"/>
      <c r="GN4000" s="488"/>
      <c r="GO4000" s="488"/>
      <c r="GP4000" s="488"/>
      <c r="GQ4000" s="488"/>
      <c r="GR4000" s="488"/>
      <c r="GS4000" s="488"/>
      <c r="GT4000" s="488"/>
      <c r="GU4000" s="488"/>
      <c r="GV4000" s="488"/>
      <c r="GW4000" s="488"/>
      <c r="GX4000" s="488"/>
      <c r="GY4000" s="488"/>
      <c r="GZ4000" s="488"/>
      <c r="HA4000" s="488"/>
      <c r="HB4000" s="488"/>
      <c r="HC4000" s="488"/>
      <c r="HD4000" s="488"/>
      <c r="HE4000" s="488"/>
      <c r="HF4000" s="488"/>
      <c r="HG4000" s="488"/>
      <c r="HH4000" s="488"/>
      <c r="HI4000" s="488"/>
      <c r="HJ4000" s="488"/>
      <c r="HK4000" s="488"/>
      <c r="HL4000" s="488"/>
      <c r="HM4000" s="488"/>
      <c r="HN4000" s="488"/>
      <c r="HO4000" s="488"/>
      <c r="HP4000" s="488"/>
      <c r="HQ4000" s="488"/>
      <c r="HR4000" s="488"/>
      <c r="HS4000" s="488"/>
      <c r="HT4000" s="488"/>
      <c r="HU4000" s="488"/>
      <c r="HV4000" s="488"/>
      <c r="HW4000" s="488"/>
      <c r="HX4000" s="488"/>
      <c r="HY4000" s="488"/>
      <c r="HZ4000" s="488"/>
      <c r="IA4000" s="488"/>
      <c r="IB4000" s="488"/>
      <c r="IC4000" s="488"/>
      <c r="ID4000" s="488"/>
      <c r="IE4000" s="488"/>
      <c r="IF4000" s="488"/>
      <c r="IG4000" s="488"/>
      <c r="IH4000" s="488"/>
    </row>
    <row r="4001" spans="2:11" hidden="1" x14ac:dyDescent="0.25">
      <c r="B4001" s="266">
        <v>2296</v>
      </c>
      <c r="C4001" s="207">
        <v>44691</v>
      </c>
      <c r="D4001" s="206" t="s">
        <v>7345</v>
      </c>
      <c r="E4001" s="206" t="s">
        <v>5546</v>
      </c>
      <c r="F4001" s="206"/>
      <c r="G4001" s="208" t="s">
        <v>7163</v>
      </c>
      <c r="H4001" s="313"/>
      <c r="I4001" s="209">
        <v>190000</v>
      </c>
      <c r="J4001" s="614">
        <f t="shared" si="64"/>
        <v>24580000</v>
      </c>
      <c r="K4001" s="212" t="s">
        <v>7346</v>
      </c>
    </row>
    <row r="4002" spans="2:11" hidden="1" x14ac:dyDescent="0.25">
      <c r="B4002" s="266">
        <v>2297</v>
      </c>
      <c r="C4002" s="207">
        <v>44690</v>
      </c>
      <c r="D4002" s="206" t="s">
        <v>7341</v>
      </c>
      <c r="E4002" s="206"/>
      <c r="F4002" s="206" t="s">
        <v>5670</v>
      </c>
      <c r="G4002" s="208" t="s">
        <v>4218</v>
      </c>
      <c r="H4002" s="313"/>
      <c r="I4002" s="209">
        <v>548250</v>
      </c>
      <c r="J4002" s="614">
        <f t="shared" si="64"/>
        <v>24031750</v>
      </c>
      <c r="K4002" s="212" t="s">
        <v>3267</v>
      </c>
    </row>
    <row r="4003" spans="2:11" hidden="1" x14ac:dyDescent="0.25">
      <c r="B4003" s="266">
        <v>2298</v>
      </c>
      <c r="C4003" s="207">
        <v>44692</v>
      </c>
      <c r="D4003" s="206" t="s">
        <v>7342</v>
      </c>
      <c r="E4003" s="206"/>
      <c r="F4003" s="206" t="s">
        <v>5671</v>
      </c>
      <c r="G4003" s="208" t="s">
        <v>7199</v>
      </c>
      <c r="H4003" s="313"/>
      <c r="I4003" s="209">
        <v>56950</v>
      </c>
      <c r="J4003" s="614">
        <f t="shared" si="64"/>
        <v>23974800</v>
      </c>
      <c r="K4003" s="212" t="s">
        <v>3267</v>
      </c>
    </row>
    <row r="4004" spans="2:11" hidden="1" x14ac:dyDescent="0.25">
      <c r="B4004" s="266">
        <v>2299</v>
      </c>
      <c r="C4004" s="207">
        <v>44692</v>
      </c>
      <c r="D4004" s="206" t="s">
        <v>7343</v>
      </c>
      <c r="E4004" s="206"/>
      <c r="F4004" s="206" t="s">
        <v>5672</v>
      </c>
      <c r="G4004" s="208" t="s">
        <v>2320</v>
      </c>
      <c r="H4004" s="313"/>
      <c r="I4004" s="209">
        <v>497625</v>
      </c>
      <c r="J4004" s="614">
        <f t="shared" si="64"/>
        <v>23477175</v>
      </c>
      <c r="K4004" s="212" t="s">
        <v>3267</v>
      </c>
    </row>
    <row r="4005" spans="2:11" hidden="1" x14ac:dyDescent="0.25">
      <c r="B4005" s="266">
        <v>2300</v>
      </c>
      <c r="C4005" s="207">
        <v>44692</v>
      </c>
      <c r="D4005" s="206" t="s">
        <v>7344</v>
      </c>
      <c r="E4005" s="206"/>
      <c r="F4005" s="206" t="s">
        <v>3261</v>
      </c>
      <c r="G4005" s="208" t="s">
        <v>420</v>
      </c>
      <c r="H4005" s="313"/>
      <c r="I4005" s="209">
        <v>985000</v>
      </c>
      <c r="J4005" s="614">
        <f t="shared" si="64"/>
        <v>22492175</v>
      </c>
      <c r="K4005" s="212" t="s">
        <v>3267</v>
      </c>
    </row>
    <row r="4006" spans="2:11" hidden="1" x14ac:dyDescent="0.25">
      <c r="B4006" s="266">
        <v>2301</v>
      </c>
      <c r="C4006" s="207">
        <v>44692</v>
      </c>
      <c r="D4006" s="206" t="s">
        <v>7363</v>
      </c>
      <c r="E4006" s="206"/>
      <c r="F4006" s="206"/>
      <c r="G4006" s="208" t="s">
        <v>7163</v>
      </c>
      <c r="H4006" s="313">
        <v>190000</v>
      </c>
      <c r="I4006" s="209"/>
      <c r="J4006" s="614">
        <f t="shared" si="64"/>
        <v>22682175</v>
      </c>
      <c r="K4006" s="212" t="s">
        <v>7347</v>
      </c>
    </row>
    <row r="4007" spans="2:11" hidden="1" x14ac:dyDescent="0.25">
      <c r="B4007" s="266">
        <v>2302</v>
      </c>
      <c r="C4007" s="207">
        <v>44692</v>
      </c>
      <c r="D4007" s="206" t="s">
        <v>7348</v>
      </c>
      <c r="E4007" s="206"/>
      <c r="F4007" s="206" t="s">
        <v>3256</v>
      </c>
      <c r="G4007" s="208" t="s">
        <v>7163</v>
      </c>
      <c r="H4007" s="313"/>
      <c r="I4007" s="209">
        <v>188000</v>
      </c>
      <c r="J4007" s="614">
        <f t="shared" si="64"/>
        <v>22494175</v>
      </c>
      <c r="K4007" s="212" t="s">
        <v>3267</v>
      </c>
    </row>
    <row r="4008" spans="2:11" hidden="1" x14ac:dyDescent="0.25">
      <c r="B4008" s="266">
        <v>2303</v>
      </c>
      <c r="C4008" s="207">
        <v>44693</v>
      </c>
      <c r="D4008" s="206" t="s">
        <v>7349</v>
      </c>
      <c r="E4008" s="206"/>
      <c r="F4008" s="206" t="s">
        <v>3257</v>
      </c>
      <c r="G4008" s="208" t="s">
        <v>5936</v>
      </c>
      <c r="H4008" s="313"/>
      <c r="I4008" s="209">
        <v>470000</v>
      </c>
      <c r="J4008" s="614">
        <f t="shared" si="64"/>
        <v>22024175</v>
      </c>
      <c r="K4008" s="212" t="s">
        <v>3267</v>
      </c>
    </row>
    <row r="4009" spans="2:11" hidden="1" x14ac:dyDescent="0.25">
      <c r="B4009" s="266">
        <v>2304</v>
      </c>
      <c r="C4009" s="207">
        <v>44693</v>
      </c>
      <c r="D4009" s="206" t="s">
        <v>7351</v>
      </c>
      <c r="E4009" s="206"/>
      <c r="F4009" s="206"/>
      <c r="G4009" s="208" t="s">
        <v>6884</v>
      </c>
      <c r="H4009" s="313">
        <v>230000</v>
      </c>
      <c r="I4009" s="209"/>
      <c r="J4009" s="614">
        <f t="shared" si="64"/>
        <v>22254175</v>
      </c>
      <c r="K4009" s="212" t="s">
        <v>7332</v>
      </c>
    </row>
    <row r="4010" spans="2:11" hidden="1" x14ac:dyDescent="0.25">
      <c r="B4010" s="266">
        <v>2305</v>
      </c>
      <c r="C4010" s="207">
        <v>44693</v>
      </c>
      <c r="D4010" s="206" t="s">
        <v>7352</v>
      </c>
      <c r="E4010" s="206"/>
      <c r="F4010" s="206" t="s">
        <v>3253</v>
      </c>
      <c r="G4010" s="208" t="s">
        <v>6884</v>
      </c>
      <c r="H4010" s="313"/>
      <c r="I4010" s="209">
        <v>235000</v>
      </c>
      <c r="J4010" s="614">
        <f t="shared" si="64"/>
        <v>22019175</v>
      </c>
      <c r="K4010" s="212" t="s">
        <v>3267</v>
      </c>
    </row>
    <row r="4011" spans="2:11" hidden="1" x14ac:dyDescent="0.25">
      <c r="B4011" s="266">
        <v>2306</v>
      </c>
      <c r="C4011" s="207">
        <v>44693</v>
      </c>
      <c r="D4011" s="206" t="s">
        <v>7353</v>
      </c>
      <c r="E4011" s="206"/>
      <c r="F4011" s="206" t="s">
        <v>3276</v>
      </c>
      <c r="G4011" s="208" t="s">
        <v>7166</v>
      </c>
      <c r="H4011" s="313"/>
      <c r="I4011" s="209">
        <v>120000</v>
      </c>
      <c r="J4011" s="614">
        <f t="shared" si="64"/>
        <v>21899175</v>
      </c>
      <c r="K4011" s="212" t="s">
        <v>3267</v>
      </c>
    </row>
    <row r="4012" spans="2:11" hidden="1" x14ac:dyDescent="0.25">
      <c r="B4012" s="266">
        <v>2307</v>
      </c>
      <c r="C4012" s="207">
        <v>44695</v>
      </c>
      <c r="D4012" s="206" t="s">
        <v>7354</v>
      </c>
      <c r="E4012" s="206"/>
      <c r="F4012" s="206" t="s">
        <v>3279</v>
      </c>
      <c r="G4012" s="208" t="s">
        <v>1885</v>
      </c>
      <c r="H4012" s="313"/>
      <c r="I4012" s="209">
        <v>320000</v>
      </c>
      <c r="J4012" s="614">
        <f t="shared" si="64"/>
        <v>21579175</v>
      </c>
      <c r="K4012" s="212" t="s">
        <v>3267</v>
      </c>
    </row>
    <row r="4013" spans="2:11" hidden="1" x14ac:dyDescent="0.25">
      <c r="B4013" s="266">
        <v>2308</v>
      </c>
      <c r="C4013" s="207">
        <v>44695</v>
      </c>
      <c r="D4013" s="206" t="s">
        <v>7355</v>
      </c>
      <c r="E4013" s="206"/>
      <c r="F4013" s="206" t="s">
        <v>3266</v>
      </c>
      <c r="G4013" s="208" t="s">
        <v>7356</v>
      </c>
      <c r="H4013" s="313"/>
      <c r="I4013" s="209">
        <v>275000</v>
      </c>
      <c r="J4013" s="614">
        <f t="shared" ref="J4013:J4078" si="65">J4012+H4013-I4013</f>
        <v>21304175</v>
      </c>
      <c r="K4013" s="212" t="s">
        <v>3267</v>
      </c>
    </row>
    <row r="4014" spans="2:11" hidden="1" x14ac:dyDescent="0.25">
      <c r="B4014" s="266">
        <v>2309</v>
      </c>
      <c r="C4014" s="207">
        <v>44695</v>
      </c>
      <c r="D4014" s="206" t="s">
        <v>7357</v>
      </c>
      <c r="E4014" s="206" t="s">
        <v>5547</v>
      </c>
      <c r="F4014" s="206"/>
      <c r="G4014" s="208" t="s">
        <v>561</v>
      </c>
      <c r="H4014" s="313"/>
      <c r="I4014" s="475">
        <v>450000</v>
      </c>
      <c r="J4014" s="614">
        <f t="shared" si="65"/>
        <v>20854175</v>
      </c>
      <c r="K4014" s="212" t="s">
        <v>7412</v>
      </c>
    </row>
    <row r="4015" spans="2:11" hidden="1" x14ac:dyDescent="0.25">
      <c r="B4015" s="266">
        <v>2310</v>
      </c>
      <c r="C4015" s="207">
        <v>44695</v>
      </c>
      <c r="D4015" s="206" t="s">
        <v>7358</v>
      </c>
      <c r="E4015" s="206"/>
      <c r="F4015" s="206" t="s">
        <v>3282</v>
      </c>
      <c r="G4015" s="208" t="s">
        <v>1885</v>
      </c>
      <c r="H4015" s="313"/>
      <c r="I4015" s="209">
        <v>68500</v>
      </c>
      <c r="J4015" s="614">
        <f t="shared" si="65"/>
        <v>20785675</v>
      </c>
      <c r="K4015" s="212" t="s">
        <v>3267</v>
      </c>
    </row>
    <row r="4016" spans="2:11" hidden="1" x14ac:dyDescent="0.25">
      <c r="B4016" s="266">
        <v>2311</v>
      </c>
      <c r="C4016" s="207">
        <v>44695</v>
      </c>
      <c r="D4016" s="206" t="s">
        <v>7361</v>
      </c>
      <c r="E4016" s="206"/>
      <c r="F4016" s="206" t="s">
        <v>3255</v>
      </c>
      <c r="G4016" s="208" t="s">
        <v>1885</v>
      </c>
      <c r="H4016" s="313"/>
      <c r="I4016" s="209">
        <v>12700</v>
      </c>
      <c r="J4016" s="614">
        <f t="shared" si="65"/>
        <v>20772975</v>
      </c>
      <c r="K4016" s="212" t="s">
        <v>3267</v>
      </c>
    </row>
    <row r="4017" spans="1:242" hidden="1" x14ac:dyDescent="0.25">
      <c r="B4017" s="266">
        <v>2312</v>
      </c>
      <c r="C4017" s="207">
        <v>44695</v>
      </c>
      <c r="D4017" s="206" t="s">
        <v>7362</v>
      </c>
      <c r="E4017" s="206"/>
      <c r="F4017" s="206" t="s">
        <v>3259</v>
      </c>
      <c r="G4017" s="208" t="s">
        <v>1885</v>
      </c>
      <c r="H4017" s="313"/>
      <c r="I4017" s="209">
        <v>75600</v>
      </c>
      <c r="J4017" s="614">
        <f t="shared" si="65"/>
        <v>20697375</v>
      </c>
      <c r="K4017" s="212" t="s">
        <v>3267</v>
      </c>
    </row>
    <row r="4018" spans="1:242" hidden="1" x14ac:dyDescent="0.25">
      <c r="B4018" s="266">
        <v>2313</v>
      </c>
      <c r="C4018" s="207">
        <v>44695</v>
      </c>
      <c r="D4018" s="206" t="s">
        <v>7359</v>
      </c>
      <c r="E4018" s="206"/>
      <c r="F4018" s="206" t="s">
        <v>3260</v>
      </c>
      <c r="G4018" s="208" t="s">
        <v>1885</v>
      </c>
      <c r="H4018" s="313"/>
      <c r="I4018" s="209">
        <v>13600</v>
      </c>
      <c r="J4018" s="614">
        <f t="shared" si="65"/>
        <v>20683775</v>
      </c>
      <c r="K4018" s="212" t="s">
        <v>3267</v>
      </c>
    </row>
    <row r="4019" spans="1:242" ht="16.5" hidden="1" thickBot="1" x14ac:dyDescent="0.3">
      <c r="B4019" s="626">
        <v>2314</v>
      </c>
      <c r="C4019" s="609">
        <v>44695</v>
      </c>
      <c r="D4019" s="610" t="s">
        <v>7360</v>
      </c>
      <c r="E4019" s="610"/>
      <c r="F4019" s="610" t="s">
        <v>3286</v>
      </c>
      <c r="G4019" s="611" t="s">
        <v>1885</v>
      </c>
      <c r="H4019" s="616"/>
      <c r="I4019" s="628">
        <v>111600</v>
      </c>
      <c r="J4019" s="612">
        <f t="shared" si="65"/>
        <v>20572175</v>
      </c>
      <c r="K4019" s="627" t="s">
        <v>3267</v>
      </c>
    </row>
    <row r="4020" spans="1:242" s="566" customFormat="1" hidden="1" x14ac:dyDescent="0.25">
      <c r="A4020" s="488"/>
      <c r="B4020" s="620">
        <v>2315</v>
      </c>
      <c r="C4020" s="621">
        <v>44698</v>
      </c>
      <c r="D4020" s="622" t="s">
        <v>7364</v>
      </c>
      <c r="E4020" s="622"/>
      <c r="F4020" s="622"/>
      <c r="G4020" s="623"/>
      <c r="H4020" s="629">
        <v>3977825</v>
      </c>
      <c r="I4020" s="630"/>
      <c r="J4020" s="614">
        <f t="shared" si="65"/>
        <v>24550000</v>
      </c>
      <c r="K4020" s="625" t="s">
        <v>3695</v>
      </c>
      <c r="L4020" s="530"/>
      <c r="M4020" s="488"/>
      <c r="N4020" s="530"/>
      <c r="O4020" s="530"/>
      <c r="P4020" s="530"/>
      <c r="Q4020" s="530"/>
      <c r="R4020" s="530"/>
      <c r="S4020" s="530"/>
      <c r="T4020" s="530"/>
      <c r="U4020" s="530"/>
      <c r="V4020" s="530"/>
      <c r="W4020" s="530"/>
      <c r="X4020" s="530"/>
      <c r="Y4020" s="530"/>
      <c r="Z4020" s="530"/>
      <c r="AA4020" s="530"/>
      <c r="AB4020" s="530"/>
      <c r="AC4020" s="530"/>
      <c r="AD4020" s="530"/>
      <c r="AE4020" s="530"/>
      <c r="AF4020" s="530"/>
      <c r="AG4020" s="530"/>
      <c r="AH4020" s="530"/>
      <c r="AI4020" s="530"/>
      <c r="AJ4020" s="488"/>
      <c r="AK4020" s="488"/>
      <c r="AL4020" s="488"/>
      <c r="AM4020" s="488"/>
      <c r="AN4020" s="488"/>
      <c r="AO4020" s="488"/>
      <c r="AP4020" s="488"/>
      <c r="AQ4020" s="488"/>
      <c r="AR4020" s="488"/>
      <c r="AS4020" s="488"/>
      <c r="AT4020" s="488"/>
      <c r="AU4020" s="488"/>
      <c r="AV4020" s="488"/>
      <c r="AW4020" s="488"/>
      <c r="AX4020" s="488"/>
      <c r="AY4020" s="488"/>
      <c r="AZ4020" s="488"/>
      <c r="BA4020" s="488"/>
      <c r="BB4020" s="488"/>
      <c r="BC4020" s="488"/>
      <c r="BD4020" s="488"/>
      <c r="BE4020" s="488"/>
      <c r="BF4020" s="488"/>
      <c r="BG4020" s="488"/>
      <c r="BH4020" s="488"/>
      <c r="BI4020" s="488"/>
      <c r="BJ4020" s="488"/>
      <c r="BK4020" s="488"/>
      <c r="BL4020" s="488"/>
      <c r="BM4020" s="488"/>
      <c r="BN4020" s="488"/>
      <c r="BO4020" s="488"/>
      <c r="BP4020" s="488"/>
      <c r="BQ4020" s="488"/>
      <c r="BR4020" s="488"/>
      <c r="BS4020" s="488"/>
      <c r="BT4020" s="488"/>
      <c r="BU4020" s="488"/>
      <c r="BV4020" s="488"/>
      <c r="BW4020" s="488"/>
      <c r="BX4020" s="488"/>
      <c r="BY4020" s="488"/>
      <c r="BZ4020" s="488"/>
      <c r="CA4020" s="488"/>
      <c r="CB4020" s="488"/>
      <c r="CC4020" s="488"/>
      <c r="CD4020" s="488"/>
      <c r="CE4020" s="488"/>
      <c r="CF4020" s="488"/>
      <c r="CG4020" s="488"/>
      <c r="CH4020" s="488"/>
      <c r="CI4020" s="488"/>
      <c r="CJ4020" s="488"/>
      <c r="CK4020" s="488"/>
      <c r="CL4020" s="488"/>
      <c r="CM4020" s="488"/>
      <c r="CN4020" s="488"/>
      <c r="CO4020" s="488"/>
      <c r="CP4020" s="488"/>
      <c r="CQ4020" s="488"/>
      <c r="CR4020" s="488"/>
      <c r="CS4020" s="488"/>
      <c r="CT4020" s="488"/>
      <c r="CU4020" s="488"/>
      <c r="CV4020" s="488"/>
      <c r="CW4020" s="488"/>
      <c r="CX4020" s="488"/>
      <c r="CY4020" s="488"/>
      <c r="CZ4020" s="488"/>
      <c r="DA4020" s="488"/>
      <c r="DB4020" s="488"/>
      <c r="DC4020" s="488"/>
      <c r="DD4020" s="488"/>
      <c r="DE4020" s="488"/>
      <c r="DF4020" s="488"/>
      <c r="DG4020" s="488"/>
      <c r="DH4020" s="488"/>
      <c r="DI4020" s="488"/>
      <c r="DJ4020" s="488"/>
      <c r="DK4020" s="488"/>
      <c r="DL4020" s="488"/>
      <c r="DM4020" s="488"/>
      <c r="DN4020" s="488"/>
      <c r="DO4020" s="488"/>
      <c r="DP4020" s="488"/>
      <c r="DQ4020" s="488"/>
      <c r="DR4020" s="488"/>
      <c r="DS4020" s="488"/>
      <c r="DT4020" s="488"/>
      <c r="DU4020" s="488"/>
      <c r="DV4020" s="488"/>
      <c r="DW4020" s="488"/>
      <c r="DX4020" s="488"/>
      <c r="DY4020" s="488"/>
      <c r="DZ4020" s="488"/>
      <c r="EA4020" s="488"/>
      <c r="EB4020" s="488"/>
      <c r="EC4020" s="488"/>
      <c r="ED4020" s="488"/>
      <c r="EE4020" s="488"/>
      <c r="EF4020" s="488"/>
      <c r="EG4020" s="488"/>
      <c r="EH4020" s="488"/>
      <c r="EI4020" s="488"/>
      <c r="EJ4020" s="488"/>
      <c r="EK4020" s="488"/>
      <c r="EL4020" s="488"/>
      <c r="EM4020" s="488"/>
      <c r="EN4020" s="488"/>
      <c r="EO4020" s="488"/>
      <c r="EP4020" s="488"/>
      <c r="EQ4020" s="488"/>
      <c r="ER4020" s="488"/>
      <c r="ES4020" s="488"/>
      <c r="ET4020" s="488"/>
      <c r="EU4020" s="488"/>
      <c r="EV4020" s="488"/>
      <c r="EW4020" s="488"/>
      <c r="EX4020" s="488"/>
      <c r="EY4020" s="488"/>
      <c r="EZ4020" s="488"/>
      <c r="FA4020" s="488"/>
      <c r="FB4020" s="488"/>
      <c r="FC4020" s="488"/>
      <c r="FD4020" s="488"/>
      <c r="FE4020" s="488"/>
      <c r="FF4020" s="488"/>
      <c r="FG4020" s="488"/>
      <c r="FH4020" s="488"/>
      <c r="FI4020" s="488"/>
      <c r="FJ4020" s="488"/>
      <c r="FK4020" s="488"/>
      <c r="FL4020" s="488"/>
      <c r="FM4020" s="488"/>
      <c r="FN4020" s="488"/>
      <c r="FO4020" s="488"/>
      <c r="FP4020" s="488"/>
      <c r="FQ4020" s="488"/>
      <c r="FR4020" s="488"/>
      <c r="FS4020" s="488"/>
      <c r="FT4020" s="488"/>
      <c r="FU4020" s="488"/>
      <c r="FV4020" s="488"/>
      <c r="FW4020" s="488"/>
      <c r="FX4020" s="488"/>
      <c r="FY4020" s="488"/>
      <c r="FZ4020" s="488"/>
      <c r="GA4020" s="488"/>
      <c r="GB4020" s="488"/>
      <c r="GC4020" s="488"/>
      <c r="GD4020" s="488"/>
      <c r="GE4020" s="488"/>
      <c r="GF4020" s="488"/>
      <c r="GG4020" s="488"/>
      <c r="GH4020" s="488"/>
      <c r="GI4020" s="488"/>
      <c r="GJ4020" s="488"/>
      <c r="GK4020" s="488"/>
      <c r="GL4020" s="488"/>
      <c r="GM4020" s="488"/>
      <c r="GN4020" s="488"/>
      <c r="GO4020" s="488"/>
      <c r="GP4020" s="488"/>
      <c r="GQ4020" s="488"/>
      <c r="GR4020" s="488"/>
      <c r="GS4020" s="488"/>
      <c r="GT4020" s="488"/>
      <c r="GU4020" s="488"/>
      <c r="GV4020" s="488"/>
      <c r="GW4020" s="488"/>
      <c r="GX4020" s="488"/>
      <c r="GY4020" s="488"/>
      <c r="GZ4020" s="488"/>
      <c r="HA4020" s="488"/>
      <c r="HB4020" s="488"/>
      <c r="HC4020" s="488"/>
      <c r="HD4020" s="488"/>
      <c r="HE4020" s="488"/>
      <c r="HF4020" s="488"/>
      <c r="HG4020" s="488"/>
      <c r="HH4020" s="488"/>
      <c r="HI4020" s="488"/>
      <c r="HJ4020" s="488"/>
      <c r="HK4020" s="488"/>
      <c r="HL4020" s="488"/>
      <c r="HM4020" s="488"/>
      <c r="HN4020" s="488"/>
      <c r="HO4020" s="488"/>
      <c r="HP4020" s="488"/>
      <c r="HQ4020" s="488"/>
      <c r="HR4020" s="488"/>
      <c r="HS4020" s="488"/>
      <c r="HT4020" s="488"/>
      <c r="HU4020" s="488"/>
      <c r="HV4020" s="488"/>
      <c r="HW4020" s="488"/>
      <c r="HX4020" s="488"/>
      <c r="HY4020" s="488"/>
      <c r="HZ4020" s="488"/>
      <c r="IA4020" s="488"/>
      <c r="IB4020" s="488"/>
      <c r="IC4020" s="488"/>
      <c r="ID4020" s="488"/>
      <c r="IE4020" s="488"/>
      <c r="IF4020" s="488"/>
      <c r="IG4020" s="488"/>
      <c r="IH4020" s="488"/>
    </row>
    <row r="4021" spans="1:242" hidden="1" x14ac:dyDescent="0.25">
      <c r="B4021" s="266">
        <v>2316</v>
      </c>
      <c r="C4021" s="207">
        <v>44698</v>
      </c>
      <c r="D4021" s="206" t="s">
        <v>7366</v>
      </c>
      <c r="E4021" s="206"/>
      <c r="F4021" s="206" t="s">
        <v>3258</v>
      </c>
      <c r="G4021" s="208" t="s">
        <v>420</v>
      </c>
      <c r="H4021" s="313"/>
      <c r="I4021" s="209">
        <v>813000</v>
      </c>
      <c r="J4021" s="614">
        <f t="shared" si="65"/>
        <v>23737000</v>
      </c>
      <c r="K4021" s="212" t="s">
        <v>3267</v>
      </c>
    </row>
    <row r="4022" spans="1:242" hidden="1" x14ac:dyDescent="0.25">
      <c r="B4022" s="266">
        <v>2317</v>
      </c>
      <c r="C4022" s="207">
        <v>44698</v>
      </c>
      <c r="D4022" s="206" t="s">
        <v>7367</v>
      </c>
      <c r="E4022" s="206"/>
      <c r="F4022" s="206" t="s">
        <v>3289</v>
      </c>
      <c r="G4022" s="208" t="s">
        <v>4805</v>
      </c>
      <c r="H4022" s="313"/>
      <c r="I4022" s="209">
        <v>1143184</v>
      </c>
      <c r="J4022" s="614">
        <f t="shared" si="65"/>
        <v>22593816</v>
      </c>
      <c r="K4022" s="441" t="s">
        <v>3267</v>
      </c>
    </row>
    <row r="4023" spans="1:242" hidden="1" x14ac:dyDescent="0.25">
      <c r="B4023" s="266">
        <v>2318</v>
      </c>
      <c r="C4023" s="207">
        <v>44698</v>
      </c>
      <c r="D4023" s="206" t="s">
        <v>7380</v>
      </c>
      <c r="E4023" s="206" t="s">
        <v>5548</v>
      </c>
      <c r="F4023" s="206"/>
      <c r="G4023" s="208" t="s">
        <v>4804</v>
      </c>
      <c r="H4023" s="313"/>
      <c r="I4023" s="475">
        <v>1145000</v>
      </c>
      <c r="J4023" s="614">
        <f t="shared" si="65"/>
        <v>21448816</v>
      </c>
      <c r="K4023" s="441" t="s">
        <v>7395</v>
      </c>
    </row>
    <row r="4024" spans="1:242" hidden="1" x14ac:dyDescent="0.25">
      <c r="B4024" s="266">
        <v>2319</v>
      </c>
      <c r="C4024" s="207">
        <v>44698</v>
      </c>
      <c r="D4024" s="206" t="s">
        <v>7381</v>
      </c>
      <c r="E4024" s="206" t="s">
        <v>5549</v>
      </c>
      <c r="F4024" s="206"/>
      <c r="G4024" s="208" t="s">
        <v>6884</v>
      </c>
      <c r="H4024" s="313"/>
      <c r="I4024" s="475">
        <v>1240000</v>
      </c>
      <c r="J4024" s="614">
        <f t="shared" si="65"/>
        <v>20208816</v>
      </c>
      <c r="K4024" s="441" t="s">
        <v>7409</v>
      </c>
    </row>
    <row r="4025" spans="1:242" hidden="1" x14ac:dyDescent="0.25">
      <c r="B4025" s="266">
        <v>2320</v>
      </c>
      <c r="C4025" s="207">
        <v>44699</v>
      </c>
      <c r="D4025" s="206" t="s">
        <v>7365</v>
      </c>
      <c r="E4025" s="206"/>
      <c r="F4025" s="206" t="s">
        <v>5700</v>
      </c>
      <c r="G4025" s="208" t="s">
        <v>764</v>
      </c>
      <c r="H4025" s="313"/>
      <c r="I4025" s="209">
        <v>2179680</v>
      </c>
      <c r="J4025" s="614">
        <f t="shared" si="65"/>
        <v>18029136</v>
      </c>
      <c r="K4025" s="441" t="s">
        <v>3267</v>
      </c>
    </row>
    <row r="4026" spans="1:242" hidden="1" x14ac:dyDescent="0.25">
      <c r="B4026" s="266">
        <v>2321</v>
      </c>
      <c r="C4026" s="207">
        <v>44699</v>
      </c>
      <c r="D4026" s="206" t="s">
        <v>7371</v>
      </c>
      <c r="E4026" s="206"/>
      <c r="F4026" s="206" t="s">
        <v>3299</v>
      </c>
      <c r="G4026" s="208" t="s">
        <v>4806</v>
      </c>
      <c r="H4026" s="313"/>
      <c r="I4026" s="209">
        <v>2795010</v>
      </c>
      <c r="J4026" s="614">
        <f t="shared" si="65"/>
        <v>15234126</v>
      </c>
      <c r="K4026" s="441" t="s">
        <v>3267</v>
      </c>
    </row>
    <row r="4027" spans="1:242" hidden="1" x14ac:dyDescent="0.25">
      <c r="B4027" s="266">
        <v>2322</v>
      </c>
      <c r="C4027" s="207">
        <v>44699</v>
      </c>
      <c r="D4027" s="206" t="s">
        <v>7372</v>
      </c>
      <c r="E4027" s="206"/>
      <c r="F4027" s="206" t="s">
        <v>3302</v>
      </c>
      <c r="G4027" s="208" t="s">
        <v>4806</v>
      </c>
      <c r="H4027" s="313"/>
      <c r="I4027" s="209">
        <v>1645480</v>
      </c>
      <c r="J4027" s="614">
        <f t="shared" si="65"/>
        <v>13588646</v>
      </c>
      <c r="K4027" s="441" t="s">
        <v>3267</v>
      </c>
    </row>
    <row r="4028" spans="1:242" hidden="1" x14ac:dyDescent="0.25">
      <c r="B4028" s="266">
        <v>2323</v>
      </c>
      <c r="C4028" s="207">
        <v>44700</v>
      </c>
      <c r="D4028" s="206" t="s">
        <v>7369</v>
      </c>
      <c r="E4028" s="206"/>
      <c r="F4028" s="206" t="s">
        <v>3295</v>
      </c>
      <c r="G4028" s="208" t="s">
        <v>532</v>
      </c>
      <c r="H4028" s="313"/>
      <c r="I4028" s="209">
        <v>1395953</v>
      </c>
      <c r="J4028" s="614">
        <f t="shared" si="65"/>
        <v>12192693</v>
      </c>
      <c r="K4028" s="441" t="s">
        <v>3267</v>
      </c>
    </row>
    <row r="4029" spans="1:242" hidden="1" x14ac:dyDescent="0.25">
      <c r="B4029" s="266">
        <v>2324</v>
      </c>
      <c r="C4029" s="207">
        <v>44700</v>
      </c>
      <c r="D4029" s="206" t="s">
        <v>7370</v>
      </c>
      <c r="E4029" s="206"/>
      <c r="F4029" s="206" t="s">
        <v>3305</v>
      </c>
      <c r="G4029" s="208" t="s">
        <v>532</v>
      </c>
      <c r="H4029" s="313"/>
      <c r="I4029" s="209">
        <v>1293184</v>
      </c>
      <c r="J4029" s="614">
        <f t="shared" si="65"/>
        <v>10899509</v>
      </c>
      <c r="K4029" s="441" t="s">
        <v>3267</v>
      </c>
    </row>
    <row r="4030" spans="1:242" hidden="1" x14ac:dyDescent="0.25">
      <c r="B4030" s="266">
        <v>2325</v>
      </c>
      <c r="C4030" s="207">
        <v>44700</v>
      </c>
      <c r="D4030" s="206" t="s">
        <v>7368</v>
      </c>
      <c r="E4030" s="206"/>
      <c r="F4030" s="206" t="s">
        <v>3317</v>
      </c>
      <c r="G4030" s="208" t="s">
        <v>532</v>
      </c>
      <c r="H4030" s="313"/>
      <c r="I4030" s="209">
        <v>739750</v>
      </c>
      <c r="J4030" s="614">
        <f t="shared" si="65"/>
        <v>10159759</v>
      </c>
      <c r="K4030" s="441" t="s">
        <v>3267</v>
      </c>
    </row>
    <row r="4031" spans="1:242" hidden="1" x14ac:dyDescent="0.25">
      <c r="B4031" s="266">
        <v>2326</v>
      </c>
      <c r="C4031" s="207">
        <v>44700</v>
      </c>
      <c r="D4031" s="206" t="s">
        <v>7373</v>
      </c>
      <c r="E4031" s="206"/>
      <c r="F4031" s="206" t="s">
        <v>5701</v>
      </c>
      <c r="G4031" s="208" t="s">
        <v>2257</v>
      </c>
      <c r="H4031" s="313"/>
      <c r="I4031" s="209">
        <v>80000</v>
      </c>
      <c r="J4031" s="614">
        <f t="shared" si="65"/>
        <v>10079759</v>
      </c>
      <c r="K4031" s="441" t="s">
        <v>3267</v>
      </c>
    </row>
    <row r="4032" spans="1:242" hidden="1" x14ac:dyDescent="0.25">
      <c r="B4032" s="266">
        <v>2327</v>
      </c>
      <c r="C4032" s="207">
        <v>44700</v>
      </c>
      <c r="D4032" s="206" t="s">
        <v>7374</v>
      </c>
      <c r="E4032" s="206"/>
      <c r="F4032" s="206" t="s">
        <v>3329</v>
      </c>
      <c r="G4032" s="208" t="s">
        <v>4218</v>
      </c>
      <c r="H4032" s="313"/>
      <c r="I4032" s="209">
        <v>540000</v>
      </c>
      <c r="J4032" s="614">
        <f t="shared" si="65"/>
        <v>9539759</v>
      </c>
      <c r="K4032" s="441" t="s">
        <v>3267</v>
      </c>
    </row>
    <row r="4033" spans="1:242" hidden="1" x14ac:dyDescent="0.25">
      <c r="B4033" s="266">
        <v>2328</v>
      </c>
      <c r="C4033" s="207">
        <v>44700</v>
      </c>
      <c r="D4033" s="206" t="s">
        <v>7375</v>
      </c>
      <c r="E4033" s="206"/>
      <c r="F4033" s="206" t="s">
        <v>3331</v>
      </c>
      <c r="G4033" s="208" t="s">
        <v>5878</v>
      </c>
      <c r="H4033" s="313"/>
      <c r="I4033" s="209">
        <v>1358500</v>
      </c>
      <c r="J4033" s="614">
        <f t="shared" si="65"/>
        <v>8181259</v>
      </c>
      <c r="K4033" s="441" t="s">
        <v>3267</v>
      </c>
    </row>
    <row r="4034" spans="1:242" hidden="1" x14ac:dyDescent="0.25">
      <c r="B4034" s="266">
        <v>2329</v>
      </c>
      <c r="C4034" s="207">
        <v>44701</v>
      </c>
      <c r="D4034" s="206" t="s">
        <v>7376</v>
      </c>
      <c r="E4034" s="206"/>
      <c r="F4034" s="206" t="s">
        <v>3320</v>
      </c>
      <c r="G4034" s="208" t="s">
        <v>5936</v>
      </c>
      <c r="H4034" s="313"/>
      <c r="I4034" s="209">
        <v>235000</v>
      </c>
      <c r="J4034" s="614">
        <f t="shared" si="65"/>
        <v>7946259</v>
      </c>
      <c r="K4034" s="441" t="s">
        <v>3267</v>
      </c>
    </row>
    <row r="4035" spans="1:242" hidden="1" x14ac:dyDescent="0.25">
      <c r="B4035" s="266">
        <v>2330</v>
      </c>
      <c r="C4035" s="207">
        <v>44701</v>
      </c>
      <c r="D4035" s="206" t="s">
        <v>7382</v>
      </c>
      <c r="E4035" s="206" t="s">
        <v>5608</v>
      </c>
      <c r="F4035" s="206"/>
      <c r="G4035" s="208" t="s">
        <v>5418</v>
      </c>
      <c r="H4035" s="313"/>
      <c r="I4035" s="475">
        <v>910000</v>
      </c>
      <c r="J4035" s="614">
        <f t="shared" si="65"/>
        <v>7036259</v>
      </c>
      <c r="K4035" s="441" t="s">
        <v>7416</v>
      </c>
    </row>
    <row r="4036" spans="1:242" hidden="1" x14ac:dyDescent="0.25">
      <c r="B4036" s="266">
        <v>2331</v>
      </c>
      <c r="C4036" s="207">
        <v>44701</v>
      </c>
      <c r="D4036" s="206" t="s">
        <v>7453</v>
      </c>
      <c r="E4036" s="206" t="s">
        <v>5664</v>
      </c>
      <c r="F4036" s="206"/>
      <c r="G4036" s="208" t="s">
        <v>5418</v>
      </c>
      <c r="H4036" s="313"/>
      <c r="I4036" s="475">
        <v>975000</v>
      </c>
      <c r="J4036" s="614">
        <f t="shared" si="65"/>
        <v>6061259</v>
      </c>
      <c r="K4036" s="441" t="s">
        <v>7451</v>
      </c>
    </row>
    <row r="4037" spans="1:242" hidden="1" x14ac:dyDescent="0.25">
      <c r="B4037" s="266">
        <v>2332</v>
      </c>
      <c r="C4037" s="207">
        <v>44702</v>
      </c>
      <c r="D4037" s="206" t="s">
        <v>7377</v>
      </c>
      <c r="E4037" s="206"/>
      <c r="F4037" s="206" t="s">
        <v>3333</v>
      </c>
      <c r="G4037" s="208" t="s">
        <v>3690</v>
      </c>
      <c r="H4037" s="313"/>
      <c r="I4037" s="209">
        <v>39326</v>
      </c>
      <c r="J4037" s="614">
        <f t="shared" si="65"/>
        <v>6021933</v>
      </c>
      <c r="K4037" s="441" t="s">
        <v>3267</v>
      </c>
    </row>
    <row r="4038" spans="1:242" hidden="1" x14ac:dyDescent="0.25">
      <c r="B4038" s="266">
        <v>2333</v>
      </c>
      <c r="C4038" s="207">
        <v>44702</v>
      </c>
      <c r="D4038" s="206" t="s">
        <v>7378</v>
      </c>
      <c r="E4038" s="206"/>
      <c r="F4038" s="206" t="s">
        <v>3344</v>
      </c>
      <c r="G4038" s="208" t="s">
        <v>5936</v>
      </c>
      <c r="H4038" s="313"/>
      <c r="I4038" s="209">
        <v>500000</v>
      </c>
      <c r="J4038" s="614">
        <f t="shared" si="65"/>
        <v>5521933</v>
      </c>
      <c r="K4038" s="441" t="s">
        <v>3267</v>
      </c>
    </row>
    <row r="4039" spans="1:242" hidden="1" x14ac:dyDescent="0.25">
      <c r="B4039" s="266">
        <v>2334</v>
      </c>
      <c r="C4039" s="207">
        <v>44702</v>
      </c>
      <c r="D4039" s="206" t="s">
        <v>7379</v>
      </c>
      <c r="E4039" s="206"/>
      <c r="F4039" s="206" t="s">
        <v>3347</v>
      </c>
      <c r="G4039" s="208" t="s">
        <v>5679</v>
      </c>
      <c r="H4039" s="313"/>
      <c r="I4039" s="209">
        <v>494150</v>
      </c>
      <c r="J4039" s="614">
        <f t="shared" si="65"/>
        <v>5027783</v>
      </c>
      <c r="K4039" s="441" t="s">
        <v>3267</v>
      </c>
    </row>
    <row r="4040" spans="1:242" hidden="1" x14ac:dyDescent="0.25">
      <c r="B4040" s="266">
        <v>2335</v>
      </c>
      <c r="C4040" s="207">
        <v>44702</v>
      </c>
      <c r="D4040" s="206" t="s">
        <v>7384</v>
      </c>
      <c r="E4040" s="206" t="s">
        <v>5665</v>
      </c>
      <c r="F4040" s="206"/>
      <c r="G4040" s="208" t="s">
        <v>561</v>
      </c>
      <c r="H4040" s="313"/>
      <c r="I4040" s="475">
        <v>250000</v>
      </c>
      <c r="J4040" s="614">
        <f t="shared" si="65"/>
        <v>4777783</v>
      </c>
      <c r="K4040" s="441" t="s">
        <v>7510</v>
      </c>
    </row>
    <row r="4041" spans="1:242" hidden="1" x14ac:dyDescent="0.25">
      <c r="B4041" s="266">
        <v>2336</v>
      </c>
      <c r="C4041" s="207">
        <v>44702</v>
      </c>
      <c r="D4041" s="206" t="s">
        <v>7385</v>
      </c>
      <c r="E4041" s="206"/>
      <c r="F4041" s="206" t="s">
        <v>3314</v>
      </c>
      <c r="G4041" s="208" t="s">
        <v>5679</v>
      </c>
      <c r="H4041" s="313"/>
      <c r="I4041" s="209">
        <v>176100</v>
      </c>
      <c r="J4041" s="614">
        <f t="shared" si="65"/>
        <v>4601683</v>
      </c>
      <c r="K4041" s="441" t="s">
        <v>3267</v>
      </c>
    </row>
    <row r="4042" spans="1:242" hidden="1" x14ac:dyDescent="0.25">
      <c r="B4042" s="266">
        <v>2337</v>
      </c>
      <c r="C4042" s="207">
        <v>44702</v>
      </c>
      <c r="D4042" s="206" t="s">
        <v>7386</v>
      </c>
      <c r="E4042" s="206"/>
      <c r="F4042" s="206" t="s">
        <v>3336</v>
      </c>
      <c r="G4042" s="208" t="s">
        <v>5679</v>
      </c>
      <c r="H4042" s="313"/>
      <c r="I4042" s="209">
        <v>83400</v>
      </c>
      <c r="J4042" s="614">
        <f t="shared" si="65"/>
        <v>4518283</v>
      </c>
      <c r="K4042" s="441" t="s">
        <v>3267</v>
      </c>
    </row>
    <row r="4043" spans="1:242" hidden="1" x14ac:dyDescent="0.25">
      <c r="B4043" s="266">
        <v>2338</v>
      </c>
      <c r="C4043" s="207">
        <v>44702</v>
      </c>
      <c r="D4043" s="206" t="s">
        <v>7387</v>
      </c>
      <c r="E4043" s="206"/>
      <c r="F4043" s="206" t="s">
        <v>3356</v>
      </c>
      <c r="G4043" s="208" t="s">
        <v>5679</v>
      </c>
      <c r="H4043" s="313"/>
      <c r="I4043" s="209">
        <v>22000</v>
      </c>
      <c r="J4043" s="614">
        <f t="shared" si="65"/>
        <v>4496283</v>
      </c>
      <c r="K4043" s="441" t="s">
        <v>3267</v>
      </c>
    </row>
    <row r="4044" spans="1:242" hidden="1" x14ac:dyDescent="0.25">
      <c r="B4044" s="266">
        <v>2339</v>
      </c>
      <c r="C4044" s="207">
        <v>44702</v>
      </c>
      <c r="D4044" s="206" t="s">
        <v>7388</v>
      </c>
      <c r="E4044" s="206"/>
      <c r="F4044" s="206" t="s">
        <v>3363</v>
      </c>
      <c r="G4044" s="208" t="s">
        <v>5679</v>
      </c>
      <c r="H4044" s="313"/>
      <c r="I4044" s="209">
        <v>135800</v>
      </c>
      <c r="J4044" s="614">
        <f t="shared" si="65"/>
        <v>4360483</v>
      </c>
      <c r="K4044" s="441" t="s">
        <v>3267</v>
      </c>
    </row>
    <row r="4045" spans="1:242" hidden="1" x14ac:dyDescent="0.25">
      <c r="B4045" s="266">
        <v>2340</v>
      </c>
      <c r="C4045" s="207">
        <v>44702</v>
      </c>
      <c r="D4045" s="206" t="s">
        <v>7389</v>
      </c>
      <c r="E4045" s="206" t="s">
        <v>5666</v>
      </c>
      <c r="F4045" s="206"/>
      <c r="G4045" s="208" t="s">
        <v>263</v>
      </c>
      <c r="H4045" s="313"/>
      <c r="I4045" s="475">
        <v>800000</v>
      </c>
      <c r="J4045" s="614">
        <f t="shared" si="65"/>
        <v>3560483</v>
      </c>
      <c r="K4045" s="441" t="s">
        <v>7419</v>
      </c>
    </row>
    <row r="4046" spans="1:242" ht="16.5" hidden="1" thickBot="1" x14ac:dyDescent="0.3">
      <c r="B4046" s="626">
        <v>2341</v>
      </c>
      <c r="C4046" s="609">
        <v>44702</v>
      </c>
      <c r="D4046" s="610" t="s">
        <v>7390</v>
      </c>
      <c r="E4046" s="610" t="s">
        <v>5690</v>
      </c>
      <c r="F4046" s="610"/>
      <c r="G4046" s="611" t="s">
        <v>561</v>
      </c>
      <c r="H4046" s="616"/>
      <c r="I4046" s="617">
        <v>2289000</v>
      </c>
      <c r="J4046" s="612">
        <f t="shared" si="65"/>
        <v>1271483</v>
      </c>
      <c r="K4046" s="613" t="s">
        <v>7423</v>
      </c>
    </row>
    <row r="4047" spans="1:242" s="566" customFormat="1" hidden="1" x14ac:dyDescent="0.25">
      <c r="A4047" s="488"/>
      <c r="B4047" s="620">
        <v>2342</v>
      </c>
      <c r="C4047" s="621">
        <v>44704</v>
      </c>
      <c r="D4047" s="622" t="s">
        <v>7391</v>
      </c>
      <c r="E4047" s="622"/>
      <c r="F4047" s="622"/>
      <c r="G4047" s="623"/>
      <c r="H4047" s="629">
        <v>15669517</v>
      </c>
      <c r="I4047" s="630"/>
      <c r="J4047" s="614">
        <f t="shared" si="65"/>
        <v>16941000</v>
      </c>
      <c r="K4047" s="631" t="s">
        <v>3695</v>
      </c>
      <c r="L4047" s="530"/>
      <c r="M4047" s="488"/>
      <c r="N4047" s="530"/>
      <c r="O4047" s="530"/>
      <c r="P4047" s="530"/>
      <c r="Q4047" s="530"/>
      <c r="R4047" s="530"/>
      <c r="S4047" s="530"/>
      <c r="T4047" s="530"/>
      <c r="U4047" s="530"/>
      <c r="V4047" s="530"/>
      <c r="W4047" s="530"/>
      <c r="X4047" s="530"/>
      <c r="Y4047" s="530"/>
      <c r="Z4047" s="530"/>
      <c r="AA4047" s="530"/>
      <c r="AB4047" s="530"/>
      <c r="AC4047" s="530"/>
      <c r="AD4047" s="530"/>
      <c r="AE4047" s="530"/>
      <c r="AF4047" s="530"/>
      <c r="AG4047" s="530"/>
      <c r="AH4047" s="530"/>
      <c r="AI4047" s="530"/>
      <c r="AJ4047" s="488"/>
      <c r="AK4047" s="488"/>
      <c r="AL4047" s="488"/>
      <c r="AM4047" s="488"/>
      <c r="AN4047" s="488"/>
      <c r="AO4047" s="488"/>
      <c r="AP4047" s="488"/>
      <c r="AQ4047" s="488"/>
      <c r="AR4047" s="488"/>
      <c r="AS4047" s="488"/>
      <c r="AT4047" s="488"/>
      <c r="AU4047" s="488"/>
      <c r="AV4047" s="488"/>
      <c r="AW4047" s="488"/>
      <c r="AX4047" s="488"/>
      <c r="AY4047" s="488"/>
      <c r="AZ4047" s="488"/>
      <c r="BA4047" s="488"/>
      <c r="BB4047" s="488"/>
      <c r="BC4047" s="488"/>
      <c r="BD4047" s="488"/>
      <c r="BE4047" s="488"/>
      <c r="BF4047" s="488"/>
      <c r="BG4047" s="488"/>
      <c r="BH4047" s="488"/>
      <c r="BI4047" s="488"/>
      <c r="BJ4047" s="488"/>
      <c r="BK4047" s="488"/>
      <c r="BL4047" s="488"/>
      <c r="BM4047" s="488"/>
      <c r="BN4047" s="488"/>
      <c r="BO4047" s="488"/>
      <c r="BP4047" s="488"/>
      <c r="BQ4047" s="488"/>
      <c r="BR4047" s="488"/>
      <c r="BS4047" s="488"/>
      <c r="BT4047" s="488"/>
      <c r="BU4047" s="488"/>
      <c r="BV4047" s="488"/>
      <c r="BW4047" s="488"/>
      <c r="BX4047" s="488"/>
      <c r="BY4047" s="488"/>
      <c r="BZ4047" s="488"/>
      <c r="CA4047" s="488"/>
      <c r="CB4047" s="488"/>
      <c r="CC4047" s="488"/>
      <c r="CD4047" s="488"/>
      <c r="CE4047" s="488"/>
      <c r="CF4047" s="488"/>
      <c r="CG4047" s="488"/>
      <c r="CH4047" s="488"/>
      <c r="CI4047" s="488"/>
      <c r="CJ4047" s="488"/>
      <c r="CK4047" s="488"/>
      <c r="CL4047" s="488"/>
      <c r="CM4047" s="488"/>
      <c r="CN4047" s="488"/>
      <c r="CO4047" s="488"/>
      <c r="CP4047" s="488"/>
      <c r="CQ4047" s="488"/>
      <c r="CR4047" s="488"/>
      <c r="CS4047" s="488"/>
      <c r="CT4047" s="488"/>
      <c r="CU4047" s="488"/>
      <c r="CV4047" s="488"/>
      <c r="CW4047" s="488"/>
      <c r="CX4047" s="488"/>
      <c r="CY4047" s="488"/>
      <c r="CZ4047" s="488"/>
      <c r="DA4047" s="488"/>
      <c r="DB4047" s="488"/>
      <c r="DC4047" s="488"/>
      <c r="DD4047" s="488"/>
      <c r="DE4047" s="488"/>
      <c r="DF4047" s="488"/>
      <c r="DG4047" s="488"/>
      <c r="DH4047" s="488"/>
      <c r="DI4047" s="488"/>
      <c r="DJ4047" s="488"/>
      <c r="DK4047" s="488"/>
      <c r="DL4047" s="488"/>
      <c r="DM4047" s="488"/>
      <c r="DN4047" s="488"/>
      <c r="DO4047" s="488"/>
      <c r="DP4047" s="488"/>
      <c r="DQ4047" s="488"/>
      <c r="DR4047" s="488"/>
      <c r="DS4047" s="488"/>
      <c r="DT4047" s="488"/>
      <c r="DU4047" s="488"/>
      <c r="DV4047" s="488"/>
      <c r="DW4047" s="488"/>
      <c r="DX4047" s="488"/>
      <c r="DY4047" s="488"/>
      <c r="DZ4047" s="488"/>
      <c r="EA4047" s="488"/>
      <c r="EB4047" s="488"/>
      <c r="EC4047" s="488"/>
      <c r="ED4047" s="488"/>
      <c r="EE4047" s="488"/>
      <c r="EF4047" s="488"/>
      <c r="EG4047" s="488"/>
      <c r="EH4047" s="488"/>
      <c r="EI4047" s="488"/>
      <c r="EJ4047" s="488"/>
      <c r="EK4047" s="488"/>
      <c r="EL4047" s="488"/>
      <c r="EM4047" s="488"/>
      <c r="EN4047" s="488"/>
      <c r="EO4047" s="488"/>
      <c r="EP4047" s="488"/>
      <c r="EQ4047" s="488"/>
      <c r="ER4047" s="488"/>
      <c r="ES4047" s="488"/>
      <c r="ET4047" s="488"/>
      <c r="EU4047" s="488"/>
      <c r="EV4047" s="488"/>
      <c r="EW4047" s="488"/>
      <c r="EX4047" s="488"/>
      <c r="EY4047" s="488"/>
      <c r="EZ4047" s="488"/>
      <c r="FA4047" s="488"/>
      <c r="FB4047" s="488"/>
      <c r="FC4047" s="488"/>
      <c r="FD4047" s="488"/>
      <c r="FE4047" s="488"/>
      <c r="FF4047" s="488"/>
      <c r="FG4047" s="488"/>
      <c r="FH4047" s="488"/>
      <c r="FI4047" s="488"/>
      <c r="FJ4047" s="488"/>
      <c r="FK4047" s="488"/>
      <c r="FL4047" s="488"/>
      <c r="FM4047" s="488"/>
      <c r="FN4047" s="488"/>
      <c r="FO4047" s="488"/>
      <c r="FP4047" s="488"/>
      <c r="FQ4047" s="488"/>
      <c r="FR4047" s="488"/>
      <c r="FS4047" s="488"/>
      <c r="FT4047" s="488"/>
      <c r="FU4047" s="488"/>
      <c r="FV4047" s="488"/>
      <c r="FW4047" s="488"/>
      <c r="FX4047" s="488"/>
      <c r="FY4047" s="488"/>
      <c r="FZ4047" s="488"/>
      <c r="GA4047" s="488"/>
      <c r="GB4047" s="488"/>
      <c r="GC4047" s="488"/>
      <c r="GD4047" s="488"/>
      <c r="GE4047" s="488"/>
      <c r="GF4047" s="488"/>
      <c r="GG4047" s="488"/>
      <c r="GH4047" s="488"/>
      <c r="GI4047" s="488"/>
      <c r="GJ4047" s="488"/>
      <c r="GK4047" s="488"/>
      <c r="GL4047" s="488"/>
      <c r="GM4047" s="488"/>
      <c r="GN4047" s="488"/>
      <c r="GO4047" s="488"/>
      <c r="GP4047" s="488"/>
      <c r="GQ4047" s="488"/>
      <c r="GR4047" s="488"/>
      <c r="GS4047" s="488"/>
      <c r="GT4047" s="488"/>
      <c r="GU4047" s="488"/>
      <c r="GV4047" s="488"/>
      <c r="GW4047" s="488"/>
      <c r="GX4047" s="488"/>
      <c r="GY4047" s="488"/>
      <c r="GZ4047" s="488"/>
      <c r="HA4047" s="488"/>
      <c r="HB4047" s="488"/>
      <c r="HC4047" s="488"/>
      <c r="HD4047" s="488"/>
      <c r="HE4047" s="488"/>
      <c r="HF4047" s="488"/>
      <c r="HG4047" s="488"/>
      <c r="HH4047" s="488"/>
      <c r="HI4047" s="488"/>
      <c r="HJ4047" s="488"/>
      <c r="HK4047" s="488"/>
      <c r="HL4047" s="488"/>
      <c r="HM4047" s="488"/>
      <c r="HN4047" s="488"/>
      <c r="HO4047" s="488"/>
      <c r="HP4047" s="488"/>
      <c r="HQ4047" s="488"/>
      <c r="HR4047" s="488"/>
      <c r="HS4047" s="488"/>
      <c r="HT4047" s="488"/>
      <c r="HU4047" s="488"/>
      <c r="HV4047" s="488"/>
      <c r="HW4047" s="488"/>
      <c r="HX4047" s="488"/>
      <c r="HY4047" s="488"/>
      <c r="HZ4047" s="488"/>
      <c r="IA4047" s="488"/>
      <c r="IB4047" s="488"/>
      <c r="IC4047" s="488"/>
      <c r="ID4047" s="488"/>
      <c r="IE4047" s="488"/>
      <c r="IF4047" s="488"/>
      <c r="IG4047" s="488"/>
      <c r="IH4047" s="488"/>
    </row>
    <row r="4048" spans="1:242" hidden="1" x14ac:dyDescent="0.25">
      <c r="B4048" s="266">
        <v>2343</v>
      </c>
      <c r="C4048" s="207">
        <v>44704</v>
      </c>
      <c r="D4048" s="206" t="s">
        <v>7392</v>
      </c>
      <c r="E4048" s="206"/>
      <c r="F4048" s="206" t="s">
        <v>3352</v>
      </c>
      <c r="G4048" s="208" t="s">
        <v>7055</v>
      </c>
      <c r="H4048" s="313"/>
      <c r="I4048" s="209">
        <v>30000</v>
      </c>
      <c r="J4048" s="614">
        <f t="shared" si="65"/>
        <v>16911000</v>
      </c>
      <c r="K4048" s="441" t="s">
        <v>3267</v>
      </c>
    </row>
    <row r="4049" spans="2:11" hidden="1" x14ac:dyDescent="0.25">
      <c r="B4049" s="266">
        <v>2344</v>
      </c>
      <c r="C4049" s="207">
        <v>44704</v>
      </c>
      <c r="D4049" s="206" t="s">
        <v>7393</v>
      </c>
      <c r="E4049" s="206"/>
      <c r="F4049" s="206" t="s">
        <v>3365</v>
      </c>
      <c r="G4049" s="208" t="s">
        <v>7056</v>
      </c>
      <c r="H4049" s="313"/>
      <c r="I4049" s="209">
        <v>30000</v>
      </c>
      <c r="J4049" s="614">
        <f t="shared" si="65"/>
        <v>16881000</v>
      </c>
      <c r="K4049" s="441" t="s">
        <v>3267</v>
      </c>
    </row>
    <row r="4050" spans="2:11" hidden="1" x14ac:dyDescent="0.25">
      <c r="B4050" s="266">
        <v>2345</v>
      </c>
      <c r="C4050" s="207">
        <v>44704</v>
      </c>
      <c r="D4050" s="206" t="s">
        <v>7394</v>
      </c>
      <c r="E4050" s="206"/>
      <c r="F4050" s="206" t="s">
        <v>3340</v>
      </c>
      <c r="G4050" s="208" t="s">
        <v>420</v>
      </c>
      <c r="H4050" s="313"/>
      <c r="I4050" s="209">
        <v>966413</v>
      </c>
      <c r="J4050" s="614">
        <f t="shared" si="65"/>
        <v>15914587</v>
      </c>
      <c r="K4050" s="441" t="s">
        <v>3267</v>
      </c>
    </row>
    <row r="4051" spans="2:11" hidden="1" x14ac:dyDescent="0.25">
      <c r="B4051" s="266">
        <v>2346</v>
      </c>
      <c r="C4051" s="207">
        <v>44704</v>
      </c>
      <c r="D4051" s="206" t="s">
        <v>7397</v>
      </c>
      <c r="E4051" s="206"/>
      <c r="F4051" s="206"/>
      <c r="G4051" s="208" t="s">
        <v>4804</v>
      </c>
      <c r="H4051" s="313">
        <v>1145000</v>
      </c>
      <c r="I4051" s="209"/>
      <c r="J4051" s="614">
        <f t="shared" si="65"/>
        <v>17059587</v>
      </c>
      <c r="K4051" s="441" t="s">
        <v>7396</v>
      </c>
    </row>
    <row r="4052" spans="2:11" hidden="1" x14ac:dyDescent="0.25">
      <c r="B4052" s="266">
        <v>2347</v>
      </c>
      <c r="C4052" s="207">
        <v>44704</v>
      </c>
      <c r="D4052" s="206" t="s">
        <v>7399</v>
      </c>
      <c r="E4052" s="206"/>
      <c r="F4052" s="206" t="s">
        <v>5734</v>
      </c>
      <c r="G4052" s="208" t="s">
        <v>4804</v>
      </c>
      <c r="H4052" s="313"/>
      <c r="I4052" s="209">
        <v>1023790</v>
      </c>
      <c r="J4052" s="614">
        <f t="shared" si="65"/>
        <v>16035797</v>
      </c>
      <c r="K4052" s="441" t="s">
        <v>2988</v>
      </c>
    </row>
    <row r="4053" spans="2:11" hidden="1" x14ac:dyDescent="0.25">
      <c r="B4053" s="266">
        <v>2348</v>
      </c>
      <c r="C4053" s="207">
        <v>44704</v>
      </c>
      <c r="D4053" s="206" t="s">
        <v>7426</v>
      </c>
      <c r="E4053" s="206" t="s">
        <v>5702</v>
      </c>
      <c r="F4053" s="206"/>
      <c r="G4053" s="208" t="s">
        <v>2320</v>
      </c>
      <c r="H4053" s="313"/>
      <c r="I4053" s="475">
        <v>1500000</v>
      </c>
      <c r="J4053" s="614">
        <f t="shared" si="65"/>
        <v>14535797</v>
      </c>
      <c r="K4053" s="441" t="s">
        <v>7534</v>
      </c>
    </row>
    <row r="4054" spans="2:11" hidden="1" x14ac:dyDescent="0.25">
      <c r="B4054" s="266">
        <v>2349</v>
      </c>
      <c r="C4054" s="207">
        <v>44705</v>
      </c>
      <c r="D4054" s="206" t="s">
        <v>7405</v>
      </c>
      <c r="E4054" s="206" t="s">
        <v>5720</v>
      </c>
      <c r="F4054" s="206"/>
      <c r="G4054" s="208" t="s">
        <v>6884</v>
      </c>
      <c r="H4054" s="313"/>
      <c r="I4054" s="209">
        <v>600000</v>
      </c>
      <c r="J4054" s="614">
        <f t="shared" si="65"/>
        <v>13935797</v>
      </c>
      <c r="K4054" s="441" t="s">
        <v>7406</v>
      </c>
    </row>
    <row r="4055" spans="2:11" hidden="1" x14ac:dyDescent="0.25">
      <c r="B4055" s="266">
        <v>2350</v>
      </c>
      <c r="C4055" s="207">
        <v>44705</v>
      </c>
      <c r="D4055" s="206" t="s">
        <v>7398</v>
      </c>
      <c r="E4055" s="206"/>
      <c r="F4055" s="206" t="s">
        <v>3326</v>
      </c>
      <c r="G4055" s="208" t="s">
        <v>954</v>
      </c>
      <c r="H4055" s="313"/>
      <c r="I4055" s="209">
        <v>125000</v>
      </c>
      <c r="J4055" s="614">
        <f t="shared" si="65"/>
        <v>13810797</v>
      </c>
      <c r="K4055" s="441" t="s">
        <v>3267</v>
      </c>
    </row>
    <row r="4056" spans="2:11" hidden="1" x14ac:dyDescent="0.25">
      <c r="B4056" s="266">
        <v>2351</v>
      </c>
      <c r="C4056" s="207">
        <v>44705</v>
      </c>
      <c r="D4056" s="206" t="s">
        <v>7400</v>
      </c>
      <c r="E4056" s="206"/>
      <c r="F4056" s="206" t="s">
        <v>3382</v>
      </c>
      <c r="G4056" s="208" t="s">
        <v>5743</v>
      </c>
      <c r="H4056" s="313"/>
      <c r="I4056" s="209">
        <v>78000</v>
      </c>
      <c r="J4056" s="614">
        <f t="shared" si="65"/>
        <v>13732797</v>
      </c>
      <c r="K4056" s="441" t="s">
        <v>3267</v>
      </c>
    </row>
    <row r="4057" spans="2:11" hidden="1" x14ac:dyDescent="0.25">
      <c r="B4057" s="266">
        <v>2352</v>
      </c>
      <c r="C4057" s="207">
        <v>44705</v>
      </c>
      <c r="D4057" s="206" t="s">
        <v>7427</v>
      </c>
      <c r="E4057" s="206" t="s">
        <v>5769</v>
      </c>
      <c r="F4057" s="206"/>
      <c r="G4057" s="208" t="s">
        <v>6884</v>
      </c>
      <c r="H4057" s="313"/>
      <c r="I4057" s="209">
        <v>2550000</v>
      </c>
      <c r="J4057" s="614">
        <f t="shared" si="65"/>
        <v>11182797</v>
      </c>
      <c r="K4057" s="441" t="s">
        <v>7430</v>
      </c>
    </row>
    <row r="4058" spans="2:11" hidden="1" x14ac:dyDescent="0.25">
      <c r="B4058" s="266">
        <v>2353</v>
      </c>
      <c r="C4058" s="207">
        <v>44705</v>
      </c>
      <c r="D4058" s="206" t="s">
        <v>7428</v>
      </c>
      <c r="E4058" s="206" t="s">
        <v>5799</v>
      </c>
      <c r="F4058" s="206"/>
      <c r="G4058" s="208" t="s">
        <v>4805</v>
      </c>
      <c r="H4058" s="313"/>
      <c r="I4058" s="209">
        <v>5000000</v>
      </c>
      <c r="J4058" s="614">
        <f t="shared" si="65"/>
        <v>6182797</v>
      </c>
      <c r="K4058" s="441" t="s">
        <v>7431</v>
      </c>
    </row>
    <row r="4059" spans="2:11" hidden="1" x14ac:dyDescent="0.25">
      <c r="B4059" s="266">
        <v>2354</v>
      </c>
      <c r="C4059" s="207">
        <v>44706</v>
      </c>
      <c r="D4059" s="206" t="s">
        <v>7433</v>
      </c>
      <c r="E4059" s="206"/>
      <c r="F4059" s="206"/>
      <c r="G4059" s="208" t="s">
        <v>6884</v>
      </c>
      <c r="H4059" s="313">
        <v>2550000</v>
      </c>
      <c r="I4059" s="209"/>
      <c r="J4059" s="614">
        <f t="shared" si="65"/>
        <v>8732797</v>
      </c>
      <c r="K4059" s="441" t="s">
        <v>7429</v>
      </c>
    </row>
    <row r="4060" spans="2:11" hidden="1" x14ac:dyDescent="0.25">
      <c r="B4060" s="266">
        <v>2355</v>
      </c>
      <c r="C4060" s="207">
        <v>44706</v>
      </c>
      <c r="D4060" s="206" t="s">
        <v>7401</v>
      </c>
      <c r="E4060" s="206"/>
      <c r="F4060" s="206" t="s">
        <v>3376</v>
      </c>
      <c r="G4060" s="208" t="s">
        <v>532</v>
      </c>
      <c r="H4060" s="313"/>
      <c r="I4060" s="209">
        <v>1712400</v>
      </c>
      <c r="J4060" s="614">
        <f t="shared" si="65"/>
        <v>7020397</v>
      </c>
      <c r="K4060" s="441" t="s">
        <v>3267</v>
      </c>
    </row>
    <row r="4061" spans="2:11" hidden="1" x14ac:dyDescent="0.25">
      <c r="B4061" s="266">
        <v>2356</v>
      </c>
      <c r="C4061" s="207">
        <v>44707</v>
      </c>
      <c r="D4061" s="206" t="s">
        <v>7402</v>
      </c>
      <c r="E4061" s="206"/>
      <c r="F4061" s="206" t="s">
        <v>3380</v>
      </c>
      <c r="G4061" s="208" t="s">
        <v>7403</v>
      </c>
      <c r="H4061" s="313"/>
      <c r="I4061" s="209">
        <v>500000</v>
      </c>
      <c r="J4061" s="614">
        <f t="shared" si="65"/>
        <v>6520397</v>
      </c>
      <c r="K4061" s="441" t="s">
        <v>3267</v>
      </c>
    </row>
    <row r="4062" spans="2:11" hidden="1" x14ac:dyDescent="0.25">
      <c r="B4062" s="266">
        <v>2357</v>
      </c>
      <c r="C4062" s="207">
        <v>44708</v>
      </c>
      <c r="D4062" s="206" t="s">
        <v>7432</v>
      </c>
      <c r="E4062" s="206"/>
      <c r="F4062" s="206"/>
      <c r="G4062" s="208" t="s">
        <v>4805</v>
      </c>
      <c r="H4062" s="313">
        <v>5000000</v>
      </c>
      <c r="I4062" s="209"/>
      <c r="J4062" s="614">
        <f t="shared" si="65"/>
        <v>11520397</v>
      </c>
      <c r="K4062" s="441" t="s">
        <v>7429</v>
      </c>
    </row>
    <row r="4063" spans="2:11" hidden="1" x14ac:dyDescent="0.25">
      <c r="B4063" s="266">
        <v>2358</v>
      </c>
      <c r="C4063" s="207">
        <v>44708</v>
      </c>
      <c r="D4063" s="206" t="s">
        <v>7404</v>
      </c>
      <c r="E4063" s="206"/>
      <c r="F4063" s="206" t="s">
        <v>3371</v>
      </c>
      <c r="G4063" s="208" t="s">
        <v>3690</v>
      </c>
      <c r="H4063" s="313"/>
      <c r="I4063" s="209">
        <v>226500</v>
      </c>
      <c r="J4063" s="614">
        <f t="shared" si="65"/>
        <v>11293897</v>
      </c>
      <c r="K4063" s="441" t="s">
        <v>3267</v>
      </c>
    </row>
    <row r="4064" spans="2:11" hidden="1" x14ac:dyDescent="0.25">
      <c r="B4064" s="266">
        <v>2359</v>
      </c>
      <c r="C4064" s="207">
        <v>44708</v>
      </c>
      <c r="D4064" s="206" t="s">
        <v>7407</v>
      </c>
      <c r="E4064" s="206"/>
      <c r="F4064" s="206"/>
      <c r="G4064" s="208" t="s">
        <v>6884</v>
      </c>
      <c r="H4064" s="313">
        <v>600000</v>
      </c>
      <c r="I4064" s="209"/>
      <c r="J4064" s="614">
        <f t="shared" si="65"/>
        <v>11893897</v>
      </c>
      <c r="K4064" s="441" t="s">
        <v>7429</v>
      </c>
    </row>
    <row r="4065" spans="2:11" hidden="1" x14ac:dyDescent="0.25">
      <c r="B4065" s="266">
        <v>2360</v>
      </c>
      <c r="C4065" s="207">
        <v>44708</v>
      </c>
      <c r="D4065" s="206" t="s">
        <v>7408</v>
      </c>
      <c r="E4065" s="206"/>
      <c r="F4065" s="206" t="s">
        <v>3386</v>
      </c>
      <c r="G4065" s="208" t="s">
        <v>6884</v>
      </c>
      <c r="H4065" s="313"/>
      <c r="I4065" s="209">
        <v>359900</v>
      </c>
      <c r="J4065" s="614">
        <f t="shared" si="65"/>
        <v>11533997</v>
      </c>
      <c r="K4065" s="441" t="s">
        <v>3267</v>
      </c>
    </row>
    <row r="4066" spans="2:11" hidden="1" x14ac:dyDescent="0.25">
      <c r="B4066" s="266">
        <v>2361</v>
      </c>
      <c r="C4066" s="207">
        <v>44708</v>
      </c>
      <c r="D4066" s="206" t="s">
        <v>7434</v>
      </c>
      <c r="E4066" s="206"/>
      <c r="F4066" s="206"/>
      <c r="G4066" s="208" t="s">
        <v>6884</v>
      </c>
      <c r="H4066" s="313">
        <v>1240000</v>
      </c>
      <c r="I4066" s="209"/>
      <c r="J4066" s="614">
        <f t="shared" si="65"/>
        <v>12773997</v>
      </c>
      <c r="K4066" s="441" t="s">
        <v>7396</v>
      </c>
    </row>
    <row r="4067" spans="2:11" hidden="1" x14ac:dyDescent="0.25">
      <c r="B4067" s="266">
        <v>2362</v>
      </c>
      <c r="C4067" s="207">
        <v>44708</v>
      </c>
      <c r="D4067" s="206" t="s">
        <v>7410</v>
      </c>
      <c r="E4067" s="206"/>
      <c r="F4067" s="206" t="s">
        <v>5735</v>
      </c>
      <c r="G4067" s="208" t="s">
        <v>6884</v>
      </c>
      <c r="H4067" s="313"/>
      <c r="I4067" s="209">
        <v>1026129</v>
      </c>
      <c r="J4067" s="614">
        <f t="shared" si="65"/>
        <v>11747868</v>
      </c>
      <c r="K4067" s="441" t="s">
        <v>3267</v>
      </c>
    </row>
    <row r="4068" spans="2:11" hidden="1" x14ac:dyDescent="0.25">
      <c r="B4068" s="266">
        <v>2363</v>
      </c>
      <c r="C4068" s="207">
        <v>44708</v>
      </c>
      <c r="D4068" s="206" t="s">
        <v>7411</v>
      </c>
      <c r="E4068" s="206"/>
      <c r="F4068" s="206" t="s">
        <v>3402</v>
      </c>
      <c r="G4068" s="208" t="s">
        <v>764</v>
      </c>
      <c r="H4068" s="313"/>
      <c r="I4068" s="209">
        <v>5307175</v>
      </c>
      <c r="J4068" s="614">
        <f t="shared" si="65"/>
        <v>6440693</v>
      </c>
      <c r="K4068" s="441" t="s">
        <v>3267</v>
      </c>
    </row>
    <row r="4069" spans="2:11" hidden="1" x14ac:dyDescent="0.25">
      <c r="B4069" s="266">
        <v>2364</v>
      </c>
      <c r="C4069" s="207">
        <v>44708</v>
      </c>
      <c r="D4069" s="206" t="s">
        <v>7413</v>
      </c>
      <c r="E4069" s="206"/>
      <c r="F4069" s="206"/>
      <c r="G4069" s="208" t="s">
        <v>561</v>
      </c>
      <c r="H4069" s="313">
        <v>450000</v>
      </c>
      <c r="I4069" s="209"/>
      <c r="J4069" s="614">
        <f t="shared" si="65"/>
        <v>6890693</v>
      </c>
      <c r="K4069" s="441" t="s">
        <v>7415</v>
      </c>
    </row>
    <row r="4070" spans="2:11" hidden="1" x14ac:dyDescent="0.25">
      <c r="B4070" s="266">
        <v>2365</v>
      </c>
      <c r="C4070" s="207">
        <v>44708</v>
      </c>
      <c r="D4070" s="206" t="s">
        <v>7414</v>
      </c>
      <c r="E4070" s="206"/>
      <c r="F4070" s="206" t="s">
        <v>3393</v>
      </c>
      <c r="G4070" s="208" t="s">
        <v>561</v>
      </c>
      <c r="H4070" s="313"/>
      <c r="I4070" s="209">
        <v>343988</v>
      </c>
      <c r="J4070" s="614">
        <f t="shared" si="65"/>
        <v>6546705</v>
      </c>
      <c r="K4070" s="441" t="s">
        <v>3267</v>
      </c>
    </row>
    <row r="4071" spans="2:11" hidden="1" x14ac:dyDescent="0.25">
      <c r="B4071" s="266">
        <v>2366</v>
      </c>
      <c r="C4071" s="207">
        <v>44708</v>
      </c>
      <c r="D4071" s="206" t="s">
        <v>7417</v>
      </c>
      <c r="E4071" s="206"/>
      <c r="F4071" s="206"/>
      <c r="G4071" s="208" t="s">
        <v>561</v>
      </c>
      <c r="H4071" s="313">
        <v>910000</v>
      </c>
      <c r="I4071" s="209"/>
      <c r="J4071" s="614">
        <f t="shared" si="65"/>
        <v>7456705</v>
      </c>
      <c r="K4071" s="441" t="s">
        <v>7418</v>
      </c>
    </row>
    <row r="4072" spans="2:11" hidden="1" x14ac:dyDescent="0.25">
      <c r="B4072" s="266">
        <v>2367</v>
      </c>
      <c r="C4072" s="207">
        <v>44708</v>
      </c>
      <c r="D4072" s="206" t="s">
        <v>7382</v>
      </c>
      <c r="E4072" s="206"/>
      <c r="F4072" s="206" t="s">
        <v>3396</v>
      </c>
      <c r="G4072" s="208" t="s">
        <v>561</v>
      </c>
      <c r="H4072" s="313"/>
      <c r="I4072" s="209">
        <v>910000</v>
      </c>
      <c r="J4072" s="614">
        <f t="shared" si="65"/>
        <v>6546705</v>
      </c>
      <c r="K4072" s="441" t="s">
        <v>3267</v>
      </c>
    </row>
    <row r="4073" spans="2:11" hidden="1" x14ac:dyDescent="0.25">
      <c r="B4073" s="266">
        <v>2368</v>
      </c>
      <c r="C4073" s="207">
        <v>44708</v>
      </c>
      <c r="D4073" s="206" t="s">
        <v>7420</v>
      </c>
      <c r="E4073" s="206"/>
      <c r="F4073" s="206"/>
      <c r="G4073" s="208" t="s">
        <v>561</v>
      </c>
      <c r="H4073" s="313">
        <v>800000</v>
      </c>
      <c r="I4073" s="209"/>
      <c r="J4073" s="614">
        <f t="shared" si="65"/>
        <v>7346705</v>
      </c>
      <c r="K4073" s="441" t="s">
        <v>7422</v>
      </c>
    </row>
    <row r="4074" spans="2:11" hidden="1" x14ac:dyDescent="0.25">
      <c r="B4074" s="266">
        <v>2369</v>
      </c>
      <c r="C4074" s="207">
        <v>44708</v>
      </c>
      <c r="D4074" s="206" t="s">
        <v>7421</v>
      </c>
      <c r="E4074" s="206"/>
      <c r="F4074" s="206" t="s">
        <v>3417</v>
      </c>
      <c r="G4074" s="208" t="s">
        <v>561</v>
      </c>
      <c r="H4074" s="313"/>
      <c r="I4074" s="209">
        <v>800000</v>
      </c>
      <c r="J4074" s="614">
        <f t="shared" si="65"/>
        <v>6546705</v>
      </c>
      <c r="K4074" s="441" t="s">
        <v>3267</v>
      </c>
    </row>
    <row r="4075" spans="2:11" hidden="1" x14ac:dyDescent="0.25">
      <c r="B4075" s="266">
        <v>2370</v>
      </c>
      <c r="C4075" s="207">
        <v>44708</v>
      </c>
      <c r="D4075" s="206" t="s">
        <v>7424</v>
      </c>
      <c r="E4075" s="206"/>
      <c r="F4075" s="206"/>
      <c r="G4075" s="208" t="s">
        <v>4806</v>
      </c>
      <c r="H4075" s="313">
        <v>2289000</v>
      </c>
      <c r="I4075" s="209"/>
      <c r="J4075" s="614">
        <f t="shared" si="65"/>
        <v>8835705</v>
      </c>
      <c r="K4075" s="441" t="s">
        <v>7422</v>
      </c>
    </row>
    <row r="4076" spans="2:11" hidden="1" x14ac:dyDescent="0.25">
      <c r="B4076" s="266">
        <v>2371</v>
      </c>
      <c r="C4076" s="207">
        <v>44708</v>
      </c>
      <c r="D4076" s="206" t="s">
        <v>7425</v>
      </c>
      <c r="E4076" s="206"/>
      <c r="F4076" s="206" t="s">
        <v>3419</v>
      </c>
      <c r="G4076" s="208" t="s">
        <v>4806</v>
      </c>
      <c r="H4076" s="313"/>
      <c r="I4076" s="209">
        <v>2289000</v>
      </c>
      <c r="J4076" s="614">
        <f t="shared" si="65"/>
        <v>6546705</v>
      </c>
      <c r="K4076" s="441" t="s">
        <v>3267</v>
      </c>
    </row>
    <row r="4077" spans="2:11" hidden="1" x14ac:dyDescent="0.25">
      <c r="B4077" s="266">
        <v>2372</v>
      </c>
      <c r="C4077" s="207">
        <v>44709</v>
      </c>
      <c r="D4077" s="206" t="s">
        <v>7435</v>
      </c>
      <c r="E4077" s="206"/>
      <c r="F4077" s="206" t="s">
        <v>3411</v>
      </c>
      <c r="G4077" s="208" t="s">
        <v>5679</v>
      </c>
      <c r="H4077" s="313"/>
      <c r="I4077" s="209">
        <v>60000</v>
      </c>
      <c r="J4077" s="614">
        <f t="shared" si="65"/>
        <v>6486705</v>
      </c>
      <c r="K4077" s="441" t="s">
        <v>3267</v>
      </c>
    </row>
    <row r="4078" spans="2:11" hidden="1" x14ac:dyDescent="0.25">
      <c r="B4078" s="266">
        <v>2373</v>
      </c>
      <c r="C4078" s="207">
        <v>44709</v>
      </c>
      <c r="D4078" s="206" t="s">
        <v>7436</v>
      </c>
      <c r="E4078" s="206"/>
      <c r="F4078" s="206" t="s">
        <v>5775</v>
      </c>
      <c r="G4078" s="208" t="s">
        <v>5679</v>
      </c>
      <c r="H4078" s="313"/>
      <c r="I4078" s="209">
        <v>24900</v>
      </c>
      <c r="J4078" s="614">
        <f t="shared" si="65"/>
        <v>6461805</v>
      </c>
      <c r="K4078" s="441" t="s">
        <v>3267</v>
      </c>
    </row>
    <row r="4079" spans="2:11" hidden="1" x14ac:dyDescent="0.25">
      <c r="B4079" s="266">
        <v>2374</v>
      </c>
      <c r="C4079" s="207">
        <v>44709</v>
      </c>
      <c r="D4079" s="206" t="s">
        <v>7437</v>
      </c>
      <c r="E4079" s="206"/>
      <c r="F4079" s="206" t="s">
        <v>3427</v>
      </c>
      <c r="G4079" s="208" t="s">
        <v>5679</v>
      </c>
      <c r="H4079" s="313"/>
      <c r="I4079" s="209">
        <v>117500</v>
      </c>
      <c r="J4079" s="614">
        <f t="shared" ref="J4079:J4142" si="66">J4078+H4079-I4079</f>
        <v>6344305</v>
      </c>
      <c r="K4079" s="441" t="s">
        <v>3267</v>
      </c>
    </row>
    <row r="4080" spans="2:11" hidden="1" x14ac:dyDescent="0.25">
      <c r="B4080" s="266">
        <v>2375</v>
      </c>
      <c r="C4080" s="207">
        <v>44709</v>
      </c>
      <c r="D4080" s="206" t="s">
        <v>7438</v>
      </c>
      <c r="E4080" s="206"/>
      <c r="F4080" s="206" t="s">
        <v>3429</v>
      </c>
      <c r="G4080" s="208" t="s">
        <v>5679</v>
      </c>
      <c r="H4080" s="313"/>
      <c r="I4080" s="209">
        <v>716300</v>
      </c>
      <c r="J4080" s="614">
        <f t="shared" si="66"/>
        <v>5628005</v>
      </c>
      <c r="K4080" s="441" t="s">
        <v>3267</v>
      </c>
    </row>
    <row r="4081" spans="1:242" hidden="1" x14ac:dyDescent="0.25">
      <c r="B4081" s="266">
        <v>2376</v>
      </c>
      <c r="C4081" s="207">
        <v>44709</v>
      </c>
      <c r="D4081" s="206" t="s">
        <v>7439</v>
      </c>
      <c r="E4081" s="206"/>
      <c r="F4081" s="206" t="s">
        <v>3431</v>
      </c>
      <c r="G4081" s="208" t="s">
        <v>4218</v>
      </c>
      <c r="H4081" s="313"/>
      <c r="I4081" s="209">
        <v>540000</v>
      </c>
      <c r="J4081" s="614">
        <f t="shared" si="66"/>
        <v>5088005</v>
      </c>
      <c r="K4081" s="441" t="s">
        <v>3267</v>
      </c>
    </row>
    <row r="4082" spans="1:242" hidden="1" x14ac:dyDescent="0.25">
      <c r="B4082" s="266">
        <v>2377</v>
      </c>
      <c r="C4082" s="207">
        <v>44709</v>
      </c>
      <c r="D4082" s="206" t="s">
        <v>7440</v>
      </c>
      <c r="E4082" s="206"/>
      <c r="F4082" s="206" t="s">
        <v>3476</v>
      </c>
      <c r="G4082" s="208" t="s">
        <v>6884</v>
      </c>
      <c r="H4082" s="313"/>
      <c r="I4082" s="209">
        <v>750000</v>
      </c>
      <c r="J4082" s="614">
        <f t="shared" si="66"/>
        <v>4338005</v>
      </c>
      <c r="K4082" s="212" t="s">
        <v>3267</v>
      </c>
    </row>
    <row r="4083" spans="1:242" ht="16.5" hidden="1" thickBot="1" x14ac:dyDescent="0.3">
      <c r="B4083" s="626">
        <v>2378</v>
      </c>
      <c r="C4083" s="609">
        <v>44709</v>
      </c>
      <c r="D4083" s="610" t="s">
        <v>7441</v>
      </c>
      <c r="E4083" s="610"/>
      <c r="F4083" s="610" t="s">
        <v>3477</v>
      </c>
      <c r="G4083" s="611" t="s">
        <v>532</v>
      </c>
      <c r="H4083" s="616"/>
      <c r="I4083" s="628">
        <v>1000000</v>
      </c>
      <c r="J4083" s="612">
        <f t="shared" si="66"/>
        <v>3338005</v>
      </c>
      <c r="K4083" s="627" t="s">
        <v>3267</v>
      </c>
    </row>
    <row r="4084" spans="1:242" s="566" customFormat="1" hidden="1" x14ac:dyDescent="0.25">
      <c r="A4084" s="488"/>
      <c r="B4084" s="205">
        <v>2379</v>
      </c>
      <c r="C4084" s="621">
        <v>44711</v>
      </c>
      <c r="D4084" s="622" t="s">
        <v>7442</v>
      </c>
      <c r="E4084" s="622"/>
      <c r="F4084" s="622"/>
      <c r="G4084" s="623"/>
      <c r="H4084" s="629">
        <v>18936995</v>
      </c>
      <c r="I4084" s="630"/>
      <c r="J4084" s="614">
        <f t="shared" si="66"/>
        <v>22275000</v>
      </c>
      <c r="K4084" s="625" t="s">
        <v>3695</v>
      </c>
      <c r="L4084" s="530"/>
      <c r="M4084" s="488"/>
      <c r="N4084" s="530"/>
      <c r="O4084" s="530"/>
      <c r="P4084" s="530"/>
      <c r="Q4084" s="530"/>
      <c r="R4084" s="530"/>
      <c r="S4084" s="530"/>
      <c r="T4084" s="530"/>
      <c r="U4084" s="530"/>
      <c r="V4084" s="530"/>
      <c r="W4084" s="530"/>
      <c r="X4084" s="530"/>
      <c r="Y4084" s="530"/>
      <c r="Z4084" s="530"/>
      <c r="AA4084" s="530"/>
      <c r="AB4084" s="530"/>
      <c r="AC4084" s="530"/>
      <c r="AD4084" s="530"/>
      <c r="AE4084" s="530"/>
      <c r="AF4084" s="530"/>
      <c r="AG4084" s="530"/>
      <c r="AH4084" s="530"/>
      <c r="AI4084" s="530"/>
      <c r="AJ4084" s="488"/>
      <c r="AK4084" s="488"/>
      <c r="AL4084" s="488"/>
      <c r="AM4084" s="488"/>
      <c r="AN4084" s="488"/>
      <c r="AO4084" s="488"/>
      <c r="AP4084" s="488"/>
      <c r="AQ4084" s="488"/>
      <c r="AR4084" s="488"/>
      <c r="AS4084" s="488"/>
      <c r="AT4084" s="488"/>
      <c r="AU4084" s="488"/>
      <c r="AV4084" s="488"/>
      <c r="AW4084" s="488"/>
      <c r="AX4084" s="488"/>
      <c r="AY4084" s="488"/>
      <c r="AZ4084" s="488"/>
      <c r="BA4084" s="488"/>
      <c r="BB4084" s="488"/>
      <c r="BC4084" s="488"/>
      <c r="BD4084" s="488"/>
      <c r="BE4084" s="488"/>
      <c r="BF4084" s="488"/>
      <c r="BG4084" s="488"/>
      <c r="BH4084" s="488"/>
      <c r="BI4084" s="488"/>
      <c r="BJ4084" s="488"/>
      <c r="BK4084" s="488"/>
      <c r="BL4084" s="488"/>
      <c r="BM4084" s="488"/>
      <c r="BN4084" s="488"/>
      <c r="BO4084" s="488"/>
      <c r="BP4084" s="488"/>
      <c r="BQ4084" s="488"/>
      <c r="BR4084" s="488"/>
      <c r="BS4084" s="488"/>
      <c r="BT4084" s="488"/>
      <c r="BU4084" s="488"/>
      <c r="BV4084" s="488"/>
      <c r="BW4084" s="488"/>
      <c r="BX4084" s="488"/>
      <c r="BY4084" s="488"/>
      <c r="BZ4084" s="488"/>
      <c r="CA4084" s="488"/>
      <c r="CB4084" s="488"/>
      <c r="CC4084" s="488"/>
      <c r="CD4084" s="488"/>
      <c r="CE4084" s="488"/>
      <c r="CF4084" s="488"/>
      <c r="CG4084" s="488"/>
      <c r="CH4084" s="488"/>
      <c r="CI4084" s="488"/>
      <c r="CJ4084" s="488"/>
      <c r="CK4084" s="488"/>
      <c r="CL4084" s="488"/>
      <c r="CM4084" s="488"/>
      <c r="CN4084" s="488"/>
      <c r="CO4084" s="488"/>
      <c r="CP4084" s="488"/>
      <c r="CQ4084" s="488"/>
      <c r="CR4084" s="488"/>
      <c r="CS4084" s="488"/>
      <c r="CT4084" s="488"/>
      <c r="CU4084" s="488"/>
      <c r="CV4084" s="488"/>
      <c r="CW4084" s="488"/>
      <c r="CX4084" s="488"/>
      <c r="CY4084" s="488"/>
      <c r="CZ4084" s="488"/>
      <c r="DA4084" s="488"/>
      <c r="DB4084" s="488"/>
      <c r="DC4084" s="488"/>
      <c r="DD4084" s="488"/>
      <c r="DE4084" s="488"/>
      <c r="DF4084" s="488"/>
      <c r="DG4084" s="488"/>
      <c r="DH4084" s="488"/>
      <c r="DI4084" s="488"/>
      <c r="DJ4084" s="488"/>
      <c r="DK4084" s="488"/>
      <c r="DL4084" s="488"/>
      <c r="DM4084" s="488"/>
      <c r="DN4084" s="488"/>
      <c r="DO4084" s="488"/>
      <c r="DP4084" s="488"/>
      <c r="DQ4084" s="488"/>
      <c r="DR4084" s="488"/>
      <c r="DS4084" s="488"/>
      <c r="DT4084" s="488"/>
      <c r="DU4084" s="488"/>
      <c r="DV4084" s="488"/>
      <c r="DW4084" s="488"/>
      <c r="DX4084" s="488"/>
      <c r="DY4084" s="488"/>
      <c r="DZ4084" s="488"/>
      <c r="EA4084" s="488"/>
      <c r="EB4084" s="488"/>
      <c r="EC4084" s="488"/>
      <c r="ED4084" s="488"/>
      <c r="EE4084" s="488"/>
      <c r="EF4084" s="488"/>
      <c r="EG4084" s="488"/>
      <c r="EH4084" s="488"/>
      <c r="EI4084" s="488"/>
      <c r="EJ4084" s="488"/>
      <c r="EK4084" s="488"/>
      <c r="EL4084" s="488"/>
      <c r="EM4084" s="488"/>
      <c r="EN4084" s="488"/>
      <c r="EO4084" s="488"/>
      <c r="EP4084" s="488"/>
      <c r="EQ4084" s="488"/>
      <c r="ER4084" s="488"/>
      <c r="ES4084" s="488"/>
      <c r="ET4084" s="488"/>
      <c r="EU4084" s="488"/>
      <c r="EV4084" s="488"/>
      <c r="EW4084" s="488"/>
      <c r="EX4084" s="488"/>
      <c r="EY4084" s="488"/>
      <c r="EZ4084" s="488"/>
      <c r="FA4084" s="488"/>
      <c r="FB4084" s="488"/>
      <c r="FC4084" s="488"/>
      <c r="FD4084" s="488"/>
      <c r="FE4084" s="488"/>
      <c r="FF4084" s="488"/>
      <c r="FG4084" s="488"/>
      <c r="FH4084" s="488"/>
      <c r="FI4084" s="488"/>
      <c r="FJ4084" s="488"/>
      <c r="FK4084" s="488"/>
      <c r="FL4084" s="488"/>
      <c r="FM4084" s="488"/>
      <c r="FN4084" s="488"/>
      <c r="FO4084" s="488"/>
      <c r="FP4084" s="488"/>
      <c r="FQ4084" s="488"/>
      <c r="FR4084" s="488"/>
      <c r="FS4084" s="488"/>
      <c r="FT4084" s="488"/>
      <c r="FU4084" s="488"/>
      <c r="FV4084" s="488"/>
      <c r="FW4084" s="488"/>
      <c r="FX4084" s="488"/>
      <c r="FY4084" s="488"/>
      <c r="FZ4084" s="488"/>
      <c r="GA4084" s="488"/>
      <c r="GB4084" s="488"/>
      <c r="GC4084" s="488"/>
      <c r="GD4084" s="488"/>
      <c r="GE4084" s="488"/>
      <c r="GF4084" s="488"/>
      <c r="GG4084" s="488"/>
      <c r="GH4084" s="488"/>
      <c r="GI4084" s="488"/>
      <c r="GJ4084" s="488"/>
      <c r="GK4084" s="488"/>
      <c r="GL4084" s="488"/>
      <c r="GM4084" s="488"/>
      <c r="GN4084" s="488"/>
      <c r="GO4084" s="488"/>
      <c r="GP4084" s="488"/>
      <c r="GQ4084" s="488"/>
      <c r="GR4084" s="488"/>
      <c r="GS4084" s="488"/>
      <c r="GT4084" s="488"/>
      <c r="GU4084" s="488"/>
      <c r="GV4084" s="488"/>
      <c r="GW4084" s="488"/>
      <c r="GX4084" s="488"/>
      <c r="GY4084" s="488"/>
      <c r="GZ4084" s="488"/>
      <c r="HA4084" s="488"/>
      <c r="HB4084" s="488"/>
      <c r="HC4084" s="488"/>
      <c r="HD4084" s="488"/>
      <c r="HE4084" s="488"/>
      <c r="HF4084" s="488"/>
      <c r="HG4084" s="488"/>
      <c r="HH4084" s="488"/>
      <c r="HI4084" s="488"/>
      <c r="HJ4084" s="488"/>
      <c r="HK4084" s="488"/>
      <c r="HL4084" s="488"/>
      <c r="HM4084" s="488"/>
      <c r="HN4084" s="488"/>
      <c r="HO4084" s="488"/>
      <c r="HP4084" s="488"/>
      <c r="HQ4084" s="488"/>
      <c r="HR4084" s="488"/>
      <c r="HS4084" s="488"/>
      <c r="HT4084" s="488"/>
      <c r="HU4084" s="488"/>
      <c r="HV4084" s="488"/>
      <c r="HW4084" s="488"/>
      <c r="HX4084" s="488"/>
      <c r="HY4084" s="488"/>
      <c r="HZ4084" s="488"/>
      <c r="IA4084" s="488"/>
      <c r="IB4084" s="488"/>
      <c r="IC4084" s="488"/>
      <c r="ID4084" s="488"/>
      <c r="IE4084" s="488"/>
      <c r="IF4084" s="488"/>
      <c r="IG4084" s="488"/>
      <c r="IH4084" s="488"/>
    </row>
    <row r="4085" spans="1:242" hidden="1" x14ac:dyDescent="0.25">
      <c r="B4085" s="206">
        <v>2380</v>
      </c>
      <c r="C4085" s="207">
        <v>44711</v>
      </c>
      <c r="D4085" s="206" t="s">
        <v>7443</v>
      </c>
      <c r="E4085" s="206"/>
      <c r="F4085" s="206" t="s">
        <v>3466</v>
      </c>
      <c r="G4085" s="208" t="s">
        <v>2320</v>
      </c>
      <c r="H4085" s="313"/>
      <c r="I4085" s="209">
        <v>763087</v>
      </c>
      <c r="J4085" s="614">
        <f t="shared" si="66"/>
        <v>21511913</v>
      </c>
      <c r="K4085" s="441" t="s">
        <v>3267</v>
      </c>
    </row>
    <row r="4086" spans="1:242" hidden="1" x14ac:dyDescent="0.25">
      <c r="B4086" s="205">
        <v>2381</v>
      </c>
      <c r="C4086" s="207">
        <v>44711</v>
      </c>
      <c r="D4086" s="206" t="s">
        <v>7444</v>
      </c>
      <c r="E4086" s="206"/>
      <c r="F4086" s="206" t="s">
        <v>3468</v>
      </c>
      <c r="G4086" s="208" t="s">
        <v>2320</v>
      </c>
      <c r="H4086" s="313"/>
      <c r="I4086" s="209">
        <v>1415055</v>
      </c>
      <c r="J4086" s="614">
        <f t="shared" si="66"/>
        <v>20096858</v>
      </c>
      <c r="K4086" s="441" t="s">
        <v>3267</v>
      </c>
    </row>
    <row r="4087" spans="1:242" hidden="1" x14ac:dyDescent="0.25">
      <c r="B4087" s="206">
        <v>2382</v>
      </c>
      <c r="C4087" s="207">
        <v>44711</v>
      </c>
      <c r="D4087" s="206" t="s">
        <v>7445</v>
      </c>
      <c r="E4087" s="206"/>
      <c r="F4087" s="206" t="s">
        <v>3465</v>
      </c>
      <c r="G4087" s="208" t="s">
        <v>2320</v>
      </c>
      <c r="H4087" s="313"/>
      <c r="I4087" s="209">
        <v>2400000</v>
      </c>
      <c r="J4087" s="614">
        <f t="shared" si="66"/>
        <v>17696858</v>
      </c>
      <c r="K4087" s="441" t="s">
        <v>3267</v>
      </c>
    </row>
    <row r="4088" spans="1:242" hidden="1" x14ac:dyDescent="0.25">
      <c r="B4088" s="205">
        <v>2383</v>
      </c>
      <c r="C4088" s="207">
        <v>44712</v>
      </c>
      <c r="D4088" s="206" t="s">
        <v>7446</v>
      </c>
      <c r="E4088" s="206"/>
      <c r="F4088" s="206" t="s">
        <v>3470</v>
      </c>
      <c r="G4088" s="208" t="s">
        <v>4806</v>
      </c>
      <c r="H4088" s="313"/>
      <c r="I4088" s="209">
        <v>2298524</v>
      </c>
      <c r="J4088" s="614">
        <f t="shared" si="66"/>
        <v>15398334</v>
      </c>
      <c r="K4088" s="441" t="s">
        <v>3267</v>
      </c>
    </row>
    <row r="4089" spans="1:242" hidden="1" x14ac:dyDescent="0.25">
      <c r="B4089" s="206">
        <v>2384</v>
      </c>
      <c r="C4089" s="207">
        <v>44712</v>
      </c>
      <c r="D4089" s="206" t="s">
        <v>7447</v>
      </c>
      <c r="E4089" s="206"/>
      <c r="F4089" s="206" t="s">
        <v>3478</v>
      </c>
      <c r="G4089" s="208" t="s">
        <v>5528</v>
      </c>
      <c r="H4089" s="313"/>
      <c r="I4089" s="209">
        <v>900000</v>
      </c>
      <c r="J4089" s="614">
        <f t="shared" si="66"/>
        <v>14498334</v>
      </c>
      <c r="K4089" s="441" t="s">
        <v>3267</v>
      </c>
    </row>
    <row r="4090" spans="1:242" hidden="1" x14ac:dyDescent="0.25">
      <c r="B4090" s="205">
        <v>2385</v>
      </c>
      <c r="C4090" s="207">
        <v>44712</v>
      </c>
      <c r="D4090" s="206" t="s">
        <v>7448</v>
      </c>
      <c r="E4090" s="206"/>
      <c r="F4090" s="206" t="s">
        <v>3471</v>
      </c>
      <c r="G4090" s="208" t="s">
        <v>5878</v>
      </c>
      <c r="H4090" s="313"/>
      <c r="I4090" s="209">
        <v>1746000</v>
      </c>
      <c r="J4090" s="614">
        <f t="shared" si="66"/>
        <v>12752334</v>
      </c>
      <c r="K4090" s="441" t="s">
        <v>3267</v>
      </c>
    </row>
    <row r="4091" spans="1:242" hidden="1" x14ac:dyDescent="0.25">
      <c r="B4091" s="206">
        <v>2386</v>
      </c>
      <c r="C4091" s="207">
        <v>44712</v>
      </c>
      <c r="D4091" s="206" t="s">
        <v>7449</v>
      </c>
      <c r="E4091" s="206"/>
      <c r="F4091" s="206" t="s">
        <v>3479</v>
      </c>
      <c r="G4091" s="208" t="s">
        <v>764</v>
      </c>
      <c r="H4091" s="313"/>
      <c r="I4091" s="209">
        <v>2694964</v>
      </c>
      <c r="J4091" s="614">
        <f t="shared" si="66"/>
        <v>10057370</v>
      </c>
      <c r="K4091" s="441" t="s">
        <v>3267</v>
      </c>
    </row>
    <row r="4092" spans="1:242" hidden="1" x14ac:dyDescent="0.25">
      <c r="B4092" s="205">
        <v>2387</v>
      </c>
      <c r="C4092" s="207">
        <v>44712</v>
      </c>
      <c r="D4092" s="206" t="s">
        <v>7450</v>
      </c>
      <c r="E4092" s="206"/>
      <c r="F4092" s="206" t="s">
        <v>3474</v>
      </c>
      <c r="G4092" s="208" t="s">
        <v>5743</v>
      </c>
      <c r="H4092" s="313"/>
      <c r="I4092" s="209">
        <v>230000</v>
      </c>
      <c r="J4092" s="614">
        <f t="shared" si="66"/>
        <v>9827370</v>
      </c>
      <c r="K4092" s="441" t="s">
        <v>3267</v>
      </c>
    </row>
    <row r="4093" spans="1:242" hidden="1" x14ac:dyDescent="0.25">
      <c r="B4093" s="206">
        <v>2388</v>
      </c>
      <c r="C4093" s="207">
        <v>44712</v>
      </c>
      <c r="D4093" s="206" t="s">
        <v>7452</v>
      </c>
      <c r="E4093" s="206"/>
      <c r="F4093" s="206"/>
      <c r="G4093" s="208" t="s">
        <v>561</v>
      </c>
      <c r="H4093" s="313">
        <v>975000</v>
      </c>
      <c r="I4093" s="209"/>
      <c r="J4093" s="614">
        <f t="shared" si="66"/>
        <v>10802370</v>
      </c>
      <c r="K4093" s="441" t="s">
        <v>7418</v>
      </c>
    </row>
    <row r="4094" spans="1:242" hidden="1" x14ac:dyDescent="0.25">
      <c r="B4094" s="205">
        <v>2389</v>
      </c>
      <c r="C4094" s="207">
        <v>44712</v>
      </c>
      <c r="D4094" s="206" t="s">
        <v>7383</v>
      </c>
      <c r="E4094" s="206"/>
      <c r="F4094" s="206" t="s">
        <v>3475</v>
      </c>
      <c r="G4094" s="208" t="s">
        <v>561</v>
      </c>
      <c r="H4094" s="313"/>
      <c r="I4094" s="209">
        <v>975000</v>
      </c>
      <c r="J4094" s="614">
        <f t="shared" si="66"/>
        <v>9827370</v>
      </c>
      <c r="K4094" s="441" t="s">
        <v>3267</v>
      </c>
    </row>
    <row r="4095" spans="1:242" hidden="1" x14ac:dyDescent="0.25">
      <c r="B4095" s="206">
        <v>2390</v>
      </c>
      <c r="C4095" s="207">
        <v>44714</v>
      </c>
      <c r="D4095" s="206" t="s">
        <v>7456</v>
      </c>
      <c r="E4095" s="206" t="s">
        <v>5800</v>
      </c>
      <c r="F4095" s="206"/>
      <c r="G4095" s="208" t="s">
        <v>6917</v>
      </c>
      <c r="H4095" s="313"/>
      <c r="I4095" s="209">
        <v>190000</v>
      </c>
      <c r="J4095" s="614">
        <f t="shared" si="66"/>
        <v>9637370</v>
      </c>
      <c r="K4095" s="441" t="s">
        <v>7454</v>
      </c>
    </row>
    <row r="4096" spans="1:242" hidden="1" x14ac:dyDescent="0.25">
      <c r="B4096" s="205">
        <v>2391</v>
      </c>
      <c r="C4096" s="207">
        <v>44714</v>
      </c>
      <c r="D4096" s="206" t="s">
        <v>7465</v>
      </c>
      <c r="E4096" s="206" t="s">
        <v>5807</v>
      </c>
      <c r="F4096" s="206"/>
      <c r="G4096" s="208" t="s">
        <v>5936</v>
      </c>
      <c r="H4096" s="313"/>
      <c r="I4096" s="209">
        <v>2500000</v>
      </c>
      <c r="J4096" s="614">
        <f t="shared" si="66"/>
        <v>7137370</v>
      </c>
      <c r="K4096" s="441" t="s">
        <v>7466</v>
      </c>
    </row>
    <row r="4097" spans="1:242" hidden="1" x14ac:dyDescent="0.25">
      <c r="B4097" s="206">
        <v>2392</v>
      </c>
      <c r="C4097" s="207">
        <v>44715</v>
      </c>
      <c r="D4097" s="206" t="s">
        <v>7471</v>
      </c>
      <c r="E4097" s="206" t="s">
        <v>5828</v>
      </c>
      <c r="F4097" s="206"/>
      <c r="G4097" s="208" t="s">
        <v>6884</v>
      </c>
      <c r="H4097" s="313"/>
      <c r="I4097" s="475">
        <v>1000000</v>
      </c>
      <c r="J4097" s="614">
        <f t="shared" si="66"/>
        <v>6137370</v>
      </c>
      <c r="K4097" s="441" t="s">
        <v>7506</v>
      </c>
    </row>
    <row r="4098" spans="1:242" hidden="1" x14ac:dyDescent="0.25">
      <c r="B4098" s="205">
        <v>2393</v>
      </c>
      <c r="C4098" s="207">
        <v>44715</v>
      </c>
      <c r="D4098" s="206" t="s">
        <v>7472</v>
      </c>
      <c r="E4098" s="206" t="s">
        <v>5833</v>
      </c>
      <c r="F4098" s="206"/>
      <c r="G4098" s="208" t="s">
        <v>561</v>
      </c>
      <c r="H4098" s="313"/>
      <c r="I4098" s="475">
        <v>650000</v>
      </c>
      <c r="J4098" s="614">
        <f t="shared" si="66"/>
        <v>5487370</v>
      </c>
      <c r="K4098" s="441" t="s">
        <v>7644</v>
      </c>
    </row>
    <row r="4099" spans="1:242" hidden="1" x14ac:dyDescent="0.25">
      <c r="B4099" s="206">
        <v>2394</v>
      </c>
      <c r="C4099" s="207">
        <v>44715</v>
      </c>
      <c r="D4099" s="206" t="s">
        <v>7460</v>
      </c>
      <c r="E4099" s="206"/>
      <c r="F4099" s="206"/>
      <c r="G4099" s="208" t="s">
        <v>6917</v>
      </c>
      <c r="H4099" s="313">
        <v>190000</v>
      </c>
      <c r="I4099" s="209"/>
      <c r="J4099" s="614">
        <f t="shared" si="66"/>
        <v>5677370</v>
      </c>
      <c r="K4099" s="441" t="s">
        <v>7469</v>
      </c>
    </row>
    <row r="4100" spans="1:242" hidden="1" x14ac:dyDescent="0.25">
      <c r="B4100" s="205">
        <v>2395</v>
      </c>
      <c r="C4100" s="207">
        <v>44715</v>
      </c>
      <c r="D4100" s="206" t="s">
        <v>7455</v>
      </c>
      <c r="E4100" s="206"/>
      <c r="F4100" s="206" t="s">
        <v>3565</v>
      </c>
      <c r="G4100" s="208" t="s">
        <v>5679</v>
      </c>
      <c r="H4100" s="313"/>
      <c r="I4100" s="209">
        <v>186000</v>
      </c>
      <c r="J4100" s="614">
        <f t="shared" si="66"/>
        <v>5491370</v>
      </c>
      <c r="K4100" s="441" t="s">
        <v>3267</v>
      </c>
    </row>
    <row r="4101" spans="1:242" hidden="1" x14ac:dyDescent="0.25">
      <c r="B4101" s="206">
        <v>2396</v>
      </c>
      <c r="C4101" s="207">
        <v>44715</v>
      </c>
      <c r="D4101" s="206" t="s">
        <v>7457</v>
      </c>
      <c r="E4101" s="206"/>
      <c r="F4101" s="206" t="s">
        <v>3516</v>
      </c>
      <c r="G4101" s="208" t="s">
        <v>5679</v>
      </c>
      <c r="H4101" s="313"/>
      <c r="I4101" s="209">
        <v>27800</v>
      </c>
      <c r="J4101" s="614">
        <f t="shared" si="66"/>
        <v>5463570</v>
      </c>
      <c r="K4101" s="441" t="s">
        <v>3267</v>
      </c>
    </row>
    <row r="4102" spans="1:242" hidden="1" x14ac:dyDescent="0.25">
      <c r="B4102" s="205">
        <v>2397</v>
      </c>
      <c r="C4102" s="207">
        <v>44715</v>
      </c>
      <c r="D4102" s="206" t="s">
        <v>7458</v>
      </c>
      <c r="E4102" s="206"/>
      <c r="F4102" s="206" t="s">
        <v>3517</v>
      </c>
      <c r="G4102" s="208" t="s">
        <v>5679</v>
      </c>
      <c r="H4102" s="313"/>
      <c r="I4102" s="209">
        <v>100500</v>
      </c>
      <c r="J4102" s="614">
        <f t="shared" si="66"/>
        <v>5363070</v>
      </c>
      <c r="K4102" s="441" t="s">
        <v>3267</v>
      </c>
    </row>
    <row r="4103" spans="1:242" hidden="1" x14ac:dyDescent="0.25">
      <c r="B4103" s="206">
        <v>2398</v>
      </c>
      <c r="C4103" s="207">
        <v>44715</v>
      </c>
      <c r="D4103" s="206" t="s">
        <v>7459</v>
      </c>
      <c r="E4103" s="206"/>
      <c r="F4103" s="206" t="s">
        <v>3519</v>
      </c>
      <c r="G4103" s="208" t="s">
        <v>5679</v>
      </c>
      <c r="H4103" s="313"/>
      <c r="I4103" s="209">
        <v>94900</v>
      </c>
      <c r="J4103" s="614">
        <f t="shared" si="66"/>
        <v>5268170</v>
      </c>
      <c r="K4103" s="441" t="s">
        <v>3267</v>
      </c>
    </row>
    <row r="4104" spans="1:242" hidden="1" x14ac:dyDescent="0.25">
      <c r="B4104" s="205">
        <v>2399</v>
      </c>
      <c r="C4104" s="207">
        <v>44715</v>
      </c>
      <c r="D4104" s="206" t="s">
        <v>7461</v>
      </c>
      <c r="E4104" s="206"/>
      <c r="F4104" s="206" t="s">
        <v>3566</v>
      </c>
      <c r="G4104" s="208" t="s">
        <v>5679</v>
      </c>
      <c r="H4104" s="313"/>
      <c r="I4104" s="209">
        <v>86800</v>
      </c>
      <c r="J4104" s="614">
        <f t="shared" si="66"/>
        <v>5181370</v>
      </c>
      <c r="K4104" s="441" t="s">
        <v>3267</v>
      </c>
    </row>
    <row r="4105" spans="1:242" hidden="1" x14ac:dyDescent="0.25">
      <c r="B4105" s="206">
        <v>2400</v>
      </c>
      <c r="C4105" s="207">
        <v>44715</v>
      </c>
      <c r="D4105" s="206" t="s">
        <v>7462</v>
      </c>
      <c r="E4105" s="206"/>
      <c r="F4105" s="206" t="s">
        <v>3563</v>
      </c>
      <c r="G4105" s="208" t="s">
        <v>5679</v>
      </c>
      <c r="H4105" s="313"/>
      <c r="I4105" s="209">
        <v>500000</v>
      </c>
      <c r="J4105" s="614">
        <f t="shared" si="66"/>
        <v>4681370</v>
      </c>
      <c r="K4105" s="441" t="s">
        <v>3267</v>
      </c>
    </row>
    <row r="4106" spans="1:242" hidden="1" x14ac:dyDescent="0.25">
      <c r="B4106" s="205">
        <v>2401</v>
      </c>
      <c r="C4106" s="207">
        <v>44715</v>
      </c>
      <c r="D4106" s="206" t="s">
        <v>7463</v>
      </c>
      <c r="E4106" s="206"/>
      <c r="F4106" s="206" t="s">
        <v>3521</v>
      </c>
      <c r="G4106" s="208" t="s">
        <v>5679</v>
      </c>
      <c r="H4106" s="313"/>
      <c r="I4106" s="209">
        <v>352500</v>
      </c>
      <c r="J4106" s="614">
        <f t="shared" si="66"/>
        <v>4328870</v>
      </c>
      <c r="K4106" s="441" t="s">
        <v>3267</v>
      </c>
    </row>
    <row r="4107" spans="1:242" hidden="1" x14ac:dyDescent="0.25">
      <c r="B4107" s="206">
        <v>2402</v>
      </c>
      <c r="C4107" s="207">
        <v>44715</v>
      </c>
      <c r="D4107" s="206" t="s">
        <v>7464</v>
      </c>
      <c r="E4107" s="206"/>
      <c r="F4107" s="206" t="s">
        <v>3522</v>
      </c>
      <c r="G4107" s="208" t="s">
        <v>5936</v>
      </c>
      <c r="H4107" s="313"/>
      <c r="I4107" s="209">
        <v>936715</v>
      </c>
      <c r="J4107" s="614">
        <f t="shared" si="66"/>
        <v>3392155</v>
      </c>
      <c r="K4107" s="441" t="s">
        <v>3267</v>
      </c>
    </row>
    <row r="4108" spans="1:242" hidden="1" x14ac:dyDescent="0.25">
      <c r="B4108" s="205">
        <v>2403</v>
      </c>
      <c r="C4108" s="207">
        <v>44715</v>
      </c>
      <c r="D4108" s="206" t="s">
        <v>7467</v>
      </c>
      <c r="E4108" s="206"/>
      <c r="F4108" s="206"/>
      <c r="G4108" s="208" t="s">
        <v>5936</v>
      </c>
      <c r="H4108" s="313">
        <v>2500000</v>
      </c>
      <c r="I4108" s="209"/>
      <c r="J4108" s="614">
        <f t="shared" si="66"/>
        <v>5892155</v>
      </c>
      <c r="K4108" s="441" t="s">
        <v>7469</v>
      </c>
    </row>
    <row r="4109" spans="1:242" hidden="1" x14ac:dyDescent="0.25">
      <c r="B4109" s="206">
        <v>2404</v>
      </c>
      <c r="C4109" s="207">
        <v>44715</v>
      </c>
      <c r="D4109" s="206" t="s">
        <v>7468</v>
      </c>
      <c r="E4109" s="206"/>
      <c r="F4109" s="206" t="s">
        <v>3523</v>
      </c>
      <c r="G4109" s="208" t="s">
        <v>5936</v>
      </c>
      <c r="H4109" s="313"/>
      <c r="I4109" s="209">
        <v>2258311</v>
      </c>
      <c r="J4109" s="614">
        <f t="shared" si="66"/>
        <v>3633844</v>
      </c>
      <c r="K4109" s="441" t="s">
        <v>3267</v>
      </c>
    </row>
    <row r="4110" spans="1:242" ht="16.5" hidden="1" thickBot="1" x14ac:dyDescent="0.3">
      <c r="B4110" s="610">
        <v>2405</v>
      </c>
      <c r="C4110" s="609">
        <v>44715</v>
      </c>
      <c r="D4110" s="610" t="s">
        <v>7470</v>
      </c>
      <c r="E4110" s="610"/>
      <c r="F4110" s="610" t="s">
        <v>3567</v>
      </c>
      <c r="G4110" s="611" t="s">
        <v>420</v>
      </c>
      <c r="H4110" s="616"/>
      <c r="I4110" s="628">
        <v>1516200</v>
      </c>
      <c r="J4110" s="612">
        <f t="shared" si="66"/>
        <v>2117644</v>
      </c>
      <c r="K4110" s="613" t="s">
        <v>3267</v>
      </c>
    </row>
    <row r="4111" spans="1:242" s="566" customFormat="1" hidden="1" x14ac:dyDescent="0.25">
      <c r="A4111" s="488"/>
      <c r="B4111" s="205">
        <v>2406</v>
      </c>
      <c r="C4111" s="621">
        <v>44718</v>
      </c>
      <c r="D4111" s="622" t="s">
        <v>7473</v>
      </c>
      <c r="E4111" s="622"/>
      <c r="F4111" s="622"/>
      <c r="G4111" s="623"/>
      <c r="H4111" s="629">
        <v>19482356</v>
      </c>
      <c r="I4111" s="630"/>
      <c r="J4111" s="614">
        <f t="shared" si="66"/>
        <v>21600000</v>
      </c>
      <c r="K4111" s="631" t="s">
        <v>3695</v>
      </c>
      <c r="L4111" s="530"/>
      <c r="M4111" s="488"/>
      <c r="N4111" s="530"/>
      <c r="O4111" s="530"/>
      <c r="P4111" s="530"/>
      <c r="Q4111" s="530"/>
      <c r="R4111" s="530"/>
      <c r="S4111" s="530"/>
      <c r="T4111" s="530"/>
      <c r="U4111" s="530"/>
      <c r="V4111" s="530"/>
      <c r="W4111" s="530"/>
      <c r="X4111" s="530"/>
      <c r="Y4111" s="530"/>
      <c r="Z4111" s="530"/>
      <c r="AA4111" s="530"/>
      <c r="AB4111" s="530"/>
      <c r="AC4111" s="530"/>
      <c r="AD4111" s="530"/>
      <c r="AE4111" s="530"/>
      <c r="AF4111" s="530"/>
      <c r="AG4111" s="530"/>
      <c r="AH4111" s="530"/>
      <c r="AI4111" s="530"/>
      <c r="AJ4111" s="488"/>
      <c r="AK4111" s="488"/>
      <c r="AL4111" s="488"/>
      <c r="AM4111" s="488"/>
      <c r="AN4111" s="488"/>
      <c r="AO4111" s="488"/>
      <c r="AP4111" s="488"/>
      <c r="AQ4111" s="488"/>
      <c r="AR4111" s="488"/>
      <c r="AS4111" s="488"/>
      <c r="AT4111" s="488"/>
      <c r="AU4111" s="488"/>
      <c r="AV4111" s="488"/>
      <c r="AW4111" s="488"/>
      <c r="AX4111" s="488"/>
      <c r="AY4111" s="488"/>
      <c r="AZ4111" s="488"/>
      <c r="BA4111" s="488"/>
      <c r="BB4111" s="488"/>
      <c r="BC4111" s="488"/>
      <c r="BD4111" s="488"/>
      <c r="BE4111" s="488"/>
      <c r="BF4111" s="488"/>
      <c r="BG4111" s="488"/>
      <c r="BH4111" s="488"/>
      <c r="BI4111" s="488"/>
      <c r="BJ4111" s="488"/>
      <c r="BK4111" s="488"/>
      <c r="BL4111" s="488"/>
      <c r="BM4111" s="488"/>
      <c r="BN4111" s="488"/>
      <c r="BO4111" s="488"/>
      <c r="BP4111" s="488"/>
      <c r="BQ4111" s="488"/>
      <c r="BR4111" s="488"/>
      <c r="BS4111" s="488"/>
      <c r="BT4111" s="488"/>
      <c r="BU4111" s="488"/>
      <c r="BV4111" s="488"/>
      <c r="BW4111" s="488"/>
      <c r="BX4111" s="488"/>
      <c r="BY4111" s="488"/>
      <c r="BZ4111" s="488"/>
      <c r="CA4111" s="488"/>
      <c r="CB4111" s="488"/>
      <c r="CC4111" s="488"/>
      <c r="CD4111" s="488"/>
      <c r="CE4111" s="488"/>
      <c r="CF4111" s="488"/>
      <c r="CG4111" s="488"/>
      <c r="CH4111" s="488"/>
      <c r="CI4111" s="488"/>
      <c r="CJ4111" s="488"/>
      <c r="CK4111" s="488"/>
      <c r="CL4111" s="488"/>
      <c r="CM4111" s="488"/>
      <c r="CN4111" s="488"/>
      <c r="CO4111" s="488"/>
      <c r="CP4111" s="488"/>
      <c r="CQ4111" s="488"/>
      <c r="CR4111" s="488"/>
      <c r="CS4111" s="488"/>
      <c r="CT4111" s="488"/>
      <c r="CU4111" s="488"/>
      <c r="CV4111" s="488"/>
      <c r="CW4111" s="488"/>
      <c r="CX4111" s="488"/>
      <c r="CY4111" s="488"/>
      <c r="CZ4111" s="488"/>
      <c r="DA4111" s="488"/>
      <c r="DB4111" s="488"/>
      <c r="DC4111" s="488"/>
      <c r="DD4111" s="488"/>
      <c r="DE4111" s="488"/>
      <c r="DF4111" s="488"/>
      <c r="DG4111" s="488"/>
      <c r="DH4111" s="488"/>
      <c r="DI4111" s="488"/>
      <c r="DJ4111" s="488"/>
      <c r="DK4111" s="488"/>
      <c r="DL4111" s="488"/>
      <c r="DM4111" s="488"/>
      <c r="DN4111" s="488"/>
      <c r="DO4111" s="488"/>
      <c r="DP4111" s="488"/>
      <c r="DQ4111" s="488"/>
      <c r="DR4111" s="488"/>
      <c r="DS4111" s="488"/>
      <c r="DT4111" s="488"/>
      <c r="DU4111" s="488"/>
      <c r="DV4111" s="488"/>
      <c r="DW4111" s="488"/>
      <c r="DX4111" s="488"/>
      <c r="DY4111" s="488"/>
      <c r="DZ4111" s="488"/>
      <c r="EA4111" s="488"/>
      <c r="EB4111" s="488"/>
      <c r="EC4111" s="488"/>
      <c r="ED4111" s="488"/>
      <c r="EE4111" s="488"/>
      <c r="EF4111" s="488"/>
      <c r="EG4111" s="488"/>
      <c r="EH4111" s="488"/>
      <c r="EI4111" s="488"/>
      <c r="EJ4111" s="488"/>
      <c r="EK4111" s="488"/>
      <c r="EL4111" s="488"/>
      <c r="EM4111" s="488"/>
      <c r="EN4111" s="488"/>
      <c r="EO4111" s="488"/>
      <c r="EP4111" s="488"/>
      <c r="EQ4111" s="488"/>
      <c r="ER4111" s="488"/>
      <c r="ES4111" s="488"/>
      <c r="ET4111" s="488"/>
      <c r="EU4111" s="488"/>
      <c r="EV4111" s="488"/>
      <c r="EW4111" s="488"/>
      <c r="EX4111" s="488"/>
      <c r="EY4111" s="488"/>
      <c r="EZ4111" s="488"/>
      <c r="FA4111" s="488"/>
      <c r="FB4111" s="488"/>
      <c r="FC4111" s="488"/>
      <c r="FD4111" s="488"/>
      <c r="FE4111" s="488"/>
      <c r="FF4111" s="488"/>
      <c r="FG4111" s="488"/>
      <c r="FH4111" s="488"/>
      <c r="FI4111" s="488"/>
      <c r="FJ4111" s="488"/>
      <c r="FK4111" s="488"/>
      <c r="FL4111" s="488"/>
      <c r="FM4111" s="488"/>
      <c r="FN4111" s="488"/>
      <c r="FO4111" s="488"/>
      <c r="FP4111" s="488"/>
      <c r="FQ4111" s="488"/>
      <c r="FR4111" s="488"/>
      <c r="FS4111" s="488"/>
      <c r="FT4111" s="488"/>
      <c r="FU4111" s="488"/>
      <c r="FV4111" s="488"/>
      <c r="FW4111" s="488"/>
      <c r="FX4111" s="488"/>
      <c r="FY4111" s="488"/>
      <c r="FZ4111" s="488"/>
      <c r="GA4111" s="488"/>
      <c r="GB4111" s="488"/>
      <c r="GC4111" s="488"/>
      <c r="GD4111" s="488"/>
      <c r="GE4111" s="488"/>
      <c r="GF4111" s="488"/>
      <c r="GG4111" s="488"/>
      <c r="GH4111" s="488"/>
      <c r="GI4111" s="488"/>
      <c r="GJ4111" s="488"/>
      <c r="GK4111" s="488"/>
      <c r="GL4111" s="488"/>
      <c r="GM4111" s="488"/>
      <c r="GN4111" s="488"/>
      <c r="GO4111" s="488"/>
      <c r="GP4111" s="488"/>
      <c r="GQ4111" s="488"/>
      <c r="GR4111" s="488"/>
      <c r="GS4111" s="488"/>
      <c r="GT4111" s="488"/>
      <c r="GU4111" s="488"/>
      <c r="GV4111" s="488"/>
      <c r="GW4111" s="488"/>
      <c r="GX4111" s="488"/>
      <c r="GY4111" s="488"/>
      <c r="GZ4111" s="488"/>
      <c r="HA4111" s="488"/>
      <c r="HB4111" s="488"/>
      <c r="HC4111" s="488"/>
      <c r="HD4111" s="488"/>
      <c r="HE4111" s="488"/>
      <c r="HF4111" s="488"/>
      <c r="HG4111" s="488"/>
      <c r="HH4111" s="488"/>
      <c r="HI4111" s="488"/>
      <c r="HJ4111" s="488"/>
      <c r="HK4111" s="488"/>
      <c r="HL4111" s="488"/>
      <c r="HM4111" s="488"/>
      <c r="HN4111" s="488"/>
      <c r="HO4111" s="488"/>
      <c r="HP4111" s="488"/>
      <c r="HQ4111" s="488"/>
      <c r="HR4111" s="488"/>
      <c r="HS4111" s="488"/>
      <c r="HT4111" s="488"/>
      <c r="HU4111" s="488"/>
      <c r="HV4111" s="488"/>
      <c r="HW4111" s="488"/>
      <c r="HX4111" s="488"/>
      <c r="HY4111" s="488"/>
      <c r="HZ4111" s="488"/>
      <c r="IA4111" s="488"/>
      <c r="IB4111" s="488"/>
      <c r="IC4111" s="488"/>
      <c r="ID4111" s="488"/>
      <c r="IE4111" s="488"/>
      <c r="IF4111" s="488"/>
      <c r="IG4111" s="488"/>
      <c r="IH4111" s="488"/>
    </row>
    <row r="4112" spans="1:242" hidden="1" x14ac:dyDescent="0.25">
      <c r="B4112" s="205">
        <v>2407</v>
      </c>
      <c r="C4112" s="207">
        <v>44718</v>
      </c>
      <c r="D4112" s="206" t="s">
        <v>7474</v>
      </c>
      <c r="E4112" s="206"/>
      <c r="F4112" s="206" t="s">
        <v>3564</v>
      </c>
      <c r="G4112" s="208" t="s">
        <v>954</v>
      </c>
      <c r="H4112" s="313"/>
      <c r="I4112" s="209">
        <v>150000</v>
      </c>
      <c r="J4112" s="614">
        <f t="shared" si="66"/>
        <v>21450000</v>
      </c>
      <c r="K4112" s="441" t="s">
        <v>3267</v>
      </c>
    </row>
    <row r="4113" spans="2:11" hidden="1" x14ac:dyDescent="0.25">
      <c r="B4113" s="206">
        <v>2408</v>
      </c>
      <c r="C4113" s="207">
        <v>44718</v>
      </c>
      <c r="D4113" s="206" t="s">
        <v>7475</v>
      </c>
      <c r="E4113" s="206"/>
      <c r="F4113" s="206" t="s">
        <v>3518</v>
      </c>
      <c r="G4113" s="208" t="s">
        <v>608</v>
      </c>
      <c r="H4113" s="313"/>
      <c r="I4113" s="209">
        <v>380000</v>
      </c>
      <c r="J4113" s="614">
        <f t="shared" si="66"/>
        <v>21070000</v>
      </c>
      <c r="K4113" s="441" t="s">
        <v>3267</v>
      </c>
    </row>
    <row r="4114" spans="2:11" hidden="1" x14ac:dyDescent="0.25">
      <c r="B4114" s="205">
        <v>2409</v>
      </c>
      <c r="C4114" s="207">
        <v>44718</v>
      </c>
      <c r="D4114" s="206" t="s">
        <v>7476</v>
      </c>
      <c r="E4114" s="206"/>
      <c r="F4114" s="206" t="s">
        <v>3520</v>
      </c>
      <c r="G4114" s="208" t="s">
        <v>532</v>
      </c>
      <c r="H4114" s="313"/>
      <c r="I4114" s="209">
        <v>3837513</v>
      </c>
      <c r="J4114" s="614">
        <f t="shared" si="66"/>
        <v>17232487</v>
      </c>
      <c r="K4114" s="441" t="s">
        <v>3267</v>
      </c>
    </row>
    <row r="4115" spans="2:11" hidden="1" x14ac:dyDescent="0.25">
      <c r="B4115" s="206">
        <v>2410</v>
      </c>
      <c r="C4115" s="207">
        <v>44718</v>
      </c>
      <c r="D4115" s="206" t="s">
        <v>7480</v>
      </c>
      <c r="E4115" s="206" t="s">
        <v>5834</v>
      </c>
      <c r="F4115" s="206"/>
      <c r="G4115" s="208" t="s">
        <v>6884</v>
      </c>
      <c r="H4115" s="313"/>
      <c r="I4115" s="209">
        <v>3500000</v>
      </c>
      <c r="J4115" s="614">
        <f t="shared" si="66"/>
        <v>13732487</v>
      </c>
      <c r="K4115" s="441" t="s">
        <v>7481</v>
      </c>
    </row>
    <row r="4116" spans="2:11" hidden="1" x14ac:dyDescent="0.25">
      <c r="B4116" s="205">
        <v>2411</v>
      </c>
      <c r="C4116" s="207">
        <v>44718</v>
      </c>
      <c r="D4116" s="206" t="s">
        <v>7482</v>
      </c>
      <c r="E4116" s="206" t="s">
        <v>5839</v>
      </c>
      <c r="F4116" s="206"/>
      <c r="G4116" s="208" t="s">
        <v>4804</v>
      </c>
      <c r="H4116" s="313"/>
      <c r="I4116" s="475">
        <v>1080000</v>
      </c>
      <c r="J4116" s="614">
        <f t="shared" si="66"/>
        <v>12652487</v>
      </c>
      <c r="K4116" s="441" t="s">
        <v>7503</v>
      </c>
    </row>
    <row r="4117" spans="2:11" hidden="1" x14ac:dyDescent="0.25">
      <c r="B4117" s="206">
        <v>2412</v>
      </c>
      <c r="C4117" s="207">
        <v>44719</v>
      </c>
      <c r="D4117" s="206" t="s">
        <v>7477</v>
      </c>
      <c r="E4117" s="206"/>
      <c r="F4117" s="206" t="s">
        <v>3524</v>
      </c>
      <c r="G4117" s="208" t="s">
        <v>420</v>
      </c>
      <c r="H4117" s="313"/>
      <c r="I4117" s="209">
        <v>2046000</v>
      </c>
      <c r="J4117" s="614">
        <f t="shared" si="66"/>
        <v>10606487</v>
      </c>
      <c r="K4117" s="441" t="s">
        <v>3267</v>
      </c>
    </row>
    <row r="4118" spans="2:11" hidden="1" x14ac:dyDescent="0.25">
      <c r="B4118" s="205">
        <v>2413</v>
      </c>
      <c r="C4118" s="207">
        <v>44719</v>
      </c>
      <c r="D4118" s="206" t="s">
        <v>7486</v>
      </c>
      <c r="E4118" s="206"/>
      <c r="F4118" s="206"/>
      <c r="G4118" s="208" t="s">
        <v>6884</v>
      </c>
      <c r="H4118" s="313">
        <v>3500000</v>
      </c>
      <c r="I4118" s="209"/>
      <c r="J4118" s="614">
        <f t="shared" si="66"/>
        <v>14106487</v>
      </c>
      <c r="K4118" s="441" t="s">
        <v>7487</v>
      </c>
    </row>
    <row r="4119" spans="2:11" hidden="1" x14ac:dyDescent="0.25">
      <c r="B4119" s="206">
        <v>2414</v>
      </c>
      <c r="C4119" s="207">
        <v>44720</v>
      </c>
      <c r="D4119" s="206" t="s">
        <v>7483</v>
      </c>
      <c r="E4119" s="206" t="s">
        <v>5842</v>
      </c>
      <c r="F4119" s="206"/>
      <c r="G4119" s="208" t="s">
        <v>263</v>
      </c>
      <c r="H4119" s="313"/>
      <c r="I4119" s="475">
        <v>475000</v>
      </c>
      <c r="J4119" s="614">
        <f t="shared" si="66"/>
        <v>13631487</v>
      </c>
      <c r="K4119" s="441" t="s">
        <v>7515</v>
      </c>
    </row>
    <row r="4120" spans="2:11" hidden="1" x14ac:dyDescent="0.25">
      <c r="B4120" s="205">
        <v>2415</v>
      </c>
      <c r="C4120" s="207">
        <v>44721</v>
      </c>
      <c r="D4120" s="206" t="s">
        <v>7478</v>
      </c>
      <c r="E4120" s="206"/>
      <c r="F4120" s="206" t="s">
        <v>3526</v>
      </c>
      <c r="G4120" s="208" t="s">
        <v>4806</v>
      </c>
      <c r="H4120" s="313"/>
      <c r="I4120" s="209">
        <v>1229111</v>
      </c>
      <c r="J4120" s="614">
        <f t="shared" si="66"/>
        <v>12402376</v>
      </c>
      <c r="K4120" s="441" t="s">
        <v>3267</v>
      </c>
    </row>
    <row r="4121" spans="2:11" hidden="1" x14ac:dyDescent="0.25">
      <c r="B4121" s="206">
        <v>2416</v>
      </c>
      <c r="C4121" s="207">
        <v>44721</v>
      </c>
      <c r="D4121" s="206" t="s">
        <v>7484</v>
      </c>
      <c r="E4121" s="206" t="s">
        <v>5843</v>
      </c>
      <c r="F4121" s="206"/>
      <c r="G4121" s="208" t="s">
        <v>561</v>
      </c>
      <c r="H4121" s="313"/>
      <c r="I4121" s="475">
        <v>760000</v>
      </c>
      <c r="J4121" s="614">
        <f t="shared" si="66"/>
        <v>11642376</v>
      </c>
      <c r="K4121" s="441" t="s">
        <v>7520</v>
      </c>
    </row>
    <row r="4122" spans="2:11" hidden="1" x14ac:dyDescent="0.25">
      <c r="B4122" s="205">
        <v>2417</v>
      </c>
      <c r="C4122" s="207">
        <v>44721</v>
      </c>
      <c r="D4122" s="206" t="s">
        <v>7485</v>
      </c>
      <c r="E4122" s="206" t="s">
        <v>5869</v>
      </c>
      <c r="F4122" s="206"/>
      <c r="G4122" s="208" t="s">
        <v>532</v>
      </c>
      <c r="H4122" s="313"/>
      <c r="I4122" s="475">
        <v>2000000</v>
      </c>
      <c r="J4122" s="614">
        <f t="shared" si="66"/>
        <v>9642376</v>
      </c>
      <c r="K4122" s="441" t="s">
        <v>7539</v>
      </c>
    </row>
    <row r="4123" spans="2:11" hidden="1" x14ac:dyDescent="0.25">
      <c r="B4123" s="206">
        <v>2418</v>
      </c>
      <c r="C4123" s="207">
        <v>44722</v>
      </c>
      <c r="D4123" s="206" t="s">
        <v>7479</v>
      </c>
      <c r="E4123" s="206"/>
      <c r="F4123" s="206" t="s">
        <v>3528</v>
      </c>
      <c r="G4123" s="208" t="s">
        <v>764</v>
      </c>
      <c r="H4123" s="313"/>
      <c r="I4123" s="209">
        <v>1955130</v>
      </c>
      <c r="J4123" s="614">
        <f t="shared" si="66"/>
        <v>7687246</v>
      </c>
      <c r="K4123" s="441" t="s">
        <v>3267</v>
      </c>
    </row>
    <row r="4124" spans="2:11" hidden="1" x14ac:dyDescent="0.25">
      <c r="B4124" s="205">
        <v>2419</v>
      </c>
      <c r="C4124" s="207">
        <v>44723</v>
      </c>
      <c r="D4124" s="206" t="s">
        <v>7488</v>
      </c>
      <c r="E4124" s="206"/>
      <c r="F4124" s="206" t="s">
        <v>3527</v>
      </c>
      <c r="G4124" s="208" t="s">
        <v>5679</v>
      </c>
      <c r="H4124" s="313"/>
      <c r="I4124" s="209">
        <v>230000</v>
      </c>
      <c r="J4124" s="614">
        <f t="shared" si="66"/>
        <v>7457246</v>
      </c>
      <c r="K4124" s="441" t="s">
        <v>3267</v>
      </c>
    </row>
    <row r="4125" spans="2:11" hidden="1" x14ac:dyDescent="0.25">
      <c r="B4125" s="206">
        <v>2420</v>
      </c>
      <c r="C4125" s="207">
        <v>44723</v>
      </c>
      <c r="D4125" s="206" t="s">
        <v>7489</v>
      </c>
      <c r="E4125" s="206"/>
      <c r="F4125" s="206" t="s">
        <v>3525</v>
      </c>
      <c r="G4125" s="208" t="s">
        <v>5679</v>
      </c>
      <c r="H4125" s="313"/>
      <c r="I4125" s="209">
        <v>102500</v>
      </c>
      <c r="J4125" s="614">
        <f t="shared" si="66"/>
        <v>7354746</v>
      </c>
      <c r="K4125" s="441" t="s">
        <v>3267</v>
      </c>
    </row>
    <row r="4126" spans="2:11" hidden="1" x14ac:dyDescent="0.25">
      <c r="B4126" s="205">
        <v>2421</v>
      </c>
      <c r="C4126" s="207">
        <v>44723</v>
      </c>
      <c r="D4126" s="206" t="s">
        <v>7490</v>
      </c>
      <c r="E4126" s="206"/>
      <c r="F4126" s="206" t="s">
        <v>3530</v>
      </c>
      <c r="G4126" s="208" t="s">
        <v>5679</v>
      </c>
      <c r="H4126" s="313"/>
      <c r="I4126" s="209">
        <v>36900</v>
      </c>
      <c r="J4126" s="614">
        <f t="shared" si="66"/>
        <v>7317846</v>
      </c>
      <c r="K4126" s="441" t="s">
        <v>3267</v>
      </c>
    </row>
    <row r="4127" spans="2:11" hidden="1" x14ac:dyDescent="0.25">
      <c r="B4127" s="206">
        <v>2422</v>
      </c>
      <c r="C4127" s="207">
        <v>44723</v>
      </c>
      <c r="D4127" s="206" t="s">
        <v>7491</v>
      </c>
      <c r="E4127" s="206"/>
      <c r="F4127" s="206" t="s">
        <v>3529</v>
      </c>
      <c r="G4127" s="208" t="s">
        <v>5679</v>
      </c>
      <c r="H4127" s="313"/>
      <c r="I4127" s="209">
        <v>22900</v>
      </c>
      <c r="J4127" s="614">
        <f t="shared" si="66"/>
        <v>7294946</v>
      </c>
      <c r="K4127" s="441" t="s">
        <v>3267</v>
      </c>
    </row>
    <row r="4128" spans="2:11" hidden="1" x14ac:dyDescent="0.25">
      <c r="B4128" s="205">
        <v>2423</v>
      </c>
      <c r="C4128" s="207">
        <v>44723</v>
      </c>
      <c r="D4128" s="206" t="s">
        <v>7492</v>
      </c>
      <c r="E4128" s="206"/>
      <c r="F4128" s="206" t="s">
        <v>3531</v>
      </c>
      <c r="G4128" s="208" t="s">
        <v>5679</v>
      </c>
      <c r="H4128" s="313"/>
      <c r="I4128" s="209">
        <v>100700</v>
      </c>
      <c r="J4128" s="614">
        <f t="shared" si="66"/>
        <v>7194246</v>
      </c>
      <c r="K4128" s="441" t="s">
        <v>3267</v>
      </c>
    </row>
    <row r="4129" spans="1:242" ht="16.5" hidden="1" thickBot="1" x14ac:dyDescent="0.3">
      <c r="B4129" s="610">
        <v>2424</v>
      </c>
      <c r="C4129" s="609">
        <v>44723</v>
      </c>
      <c r="D4129" s="610" t="s">
        <v>7493</v>
      </c>
      <c r="E4129" s="610"/>
      <c r="F4129" s="610" t="s">
        <v>3532</v>
      </c>
      <c r="G4129" s="611" t="s">
        <v>5679</v>
      </c>
      <c r="H4129" s="616"/>
      <c r="I4129" s="628">
        <v>53400</v>
      </c>
      <c r="J4129" s="614">
        <f t="shared" si="66"/>
        <v>7140846</v>
      </c>
      <c r="K4129" s="613" t="s">
        <v>3267</v>
      </c>
    </row>
    <row r="4130" spans="1:242" s="566" customFormat="1" hidden="1" x14ac:dyDescent="0.25">
      <c r="A4130" s="488"/>
      <c r="B4130" s="205">
        <v>2425</v>
      </c>
      <c r="C4130" s="621">
        <v>44725</v>
      </c>
      <c r="D4130" s="622" t="s">
        <v>7494</v>
      </c>
      <c r="E4130" s="622"/>
      <c r="F4130" s="622"/>
      <c r="G4130" s="623"/>
      <c r="H4130" s="629">
        <v>10144154</v>
      </c>
      <c r="I4130" s="630"/>
      <c r="J4130" s="614">
        <f t="shared" si="66"/>
        <v>17285000</v>
      </c>
      <c r="K4130" s="625" t="s">
        <v>3695</v>
      </c>
      <c r="L4130" s="530"/>
      <c r="M4130" s="488"/>
      <c r="N4130" s="530"/>
      <c r="O4130" s="530"/>
      <c r="P4130" s="530"/>
      <c r="Q4130" s="530"/>
      <c r="R4130" s="530"/>
      <c r="S4130" s="530"/>
      <c r="T4130" s="530"/>
      <c r="U4130" s="530"/>
      <c r="V4130" s="530"/>
      <c r="W4130" s="530"/>
      <c r="X4130" s="530"/>
      <c r="Y4130" s="530"/>
      <c r="Z4130" s="530"/>
      <c r="AA4130" s="530"/>
      <c r="AB4130" s="530"/>
      <c r="AC4130" s="530"/>
      <c r="AD4130" s="530"/>
      <c r="AE4130" s="530"/>
      <c r="AF4130" s="530"/>
      <c r="AG4130" s="530"/>
      <c r="AH4130" s="530"/>
      <c r="AI4130" s="530"/>
      <c r="AJ4130" s="488"/>
      <c r="AK4130" s="488"/>
      <c r="AL4130" s="488"/>
      <c r="AM4130" s="488"/>
      <c r="AN4130" s="488"/>
      <c r="AO4130" s="488"/>
      <c r="AP4130" s="488"/>
      <c r="AQ4130" s="488"/>
      <c r="AR4130" s="488"/>
      <c r="AS4130" s="488"/>
      <c r="AT4130" s="488"/>
      <c r="AU4130" s="488"/>
      <c r="AV4130" s="488"/>
      <c r="AW4130" s="488"/>
      <c r="AX4130" s="488"/>
      <c r="AY4130" s="488"/>
      <c r="AZ4130" s="488"/>
      <c r="BA4130" s="488"/>
      <c r="BB4130" s="488"/>
      <c r="BC4130" s="488"/>
      <c r="BD4130" s="488"/>
      <c r="BE4130" s="488"/>
      <c r="BF4130" s="488"/>
      <c r="BG4130" s="488"/>
      <c r="BH4130" s="488"/>
      <c r="BI4130" s="488"/>
      <c r="BJ4130" s="488"/>
      <c r="BK4130" s="488"/>
      <c r="BL4130" s="488"/>
      <c r="BM4130" s="488"/>
      <c r="BN4130" s="488"/>
      <c r="BO4130" s="488"/>
      <c r="BP4130" s="488"/>
      <c r="BQ4130" s="488"/>
      <c r="BR4130" s="488"/>
      <c r="BS4130" s="488"/>
      <c r="BT4130" s="488"/>
      <c r="BU4130" s="488"/>
      <c r="BV4130" s="488"/>
      <c r="BW4130" s="488"/>
      <c r="BX4130" s="488"/>
      <c r="BY4130" s="488"/>
      <c r="BZ4130" s="488"/>
      <c r="CA4130" s="488"/>
      <c r="CB4130" s="488"/>
      <c r="CC4130" s="488"/>
      <c r="CD4130" s="488"/>
      <c r="CE4130" s="488"/>
      <c r="CF4130" s="488"/>
      <c r="CG4130" s="488"/>
      <c r="CH4130" s="488"/>
      <c r="CI4130" s="488"/>
      <c r="CJ4130" s="488"/>
      <c r="CK4130" s="488"/>
      <c r="CL4130" s="488"/>
      <c r="CM4130" s="488"/>
      <c r="CN4130" s="488"/>
      <c r="CO4130" s="488"/>
      <c r="CP4130" s="488"/>
      <c r="CQ4130" s="488"/>
      <c r="CR4130" s="488"/>
      <c r="CS4130" s="488"/>
      <c r="CT4130" s="488"/>
      <c r="CU4130" s="488"/>
      <c r="CV4130" s="488"/>
      <c r="CW4130" s="488"/>
      <c r="CX4130" s="488"/>
      <c r="CY4130" s="488"/>
      <c r="CZ4130" s="488"/>
      <c r="DA4130" s="488"/>
      <c r="DB4130" s="488"/>
      <c r="DC4130" s="488"/>
      <c r="DD4130" s="488"/>
      <c r="DE4130" s="488"/>
      <c r="DF4130" s="488"/>
      <c r="DG4130" s="488"/>
      <c r="DH4130" s="488"/>
      <c r="DI4130" s="488"/>
      <c r="DJ4130" s="488"/>
      <c r="DK4130" s="488"/>
      <c r="DL4130" s="488"/>
      <c r="DM4130" s="488"/>
      <c r="DN4130" s="488"/>
      <c r="DO4130" s="488"/>
      <c r="DP4130" s="488"/>
      <c r="DQ4130" s="488"/>
      <c r="DR4130" s="488"/>
      <c r="DS4130" s="488"/>
      <c r="DT4130" s="488"/>
      <c r="DU4130" s="488"/>
      <c r="DV4130" s="488"/>
      <c r="DW4130" s="488"/>
      <c r="DX4130" s="488"/>
      <c r="DY4130" s="488"/>
      <c r="DZ4130" s="488"/>
      <c r="EA4130" s="488"/>
      <c r="EB4130" s="488"/>
      <c r="EC4130" s="488"/>
      <c r="ED4130" s="488"/>
      <c r="EE4130" s="488"/>
      <c r="EF4130" s="488"/>
      <c r="EG4130" s="488"/>
      <c r="EH4130" s="488"/>
      <c r="EI4130" s="488"/>
      <c r="EJ4130" s="488"/>
      <c r="EK4130" s="488"/>
      <c r="EL4130" s="488"/>
      <c r="EM4130" s="488"/>
      <c r="EN4130" s="488"/>
      <c r="EO4130" s="488"/>
      <c r="EP4130" s="488"/>
      <c r="EQ4130" s="488"/>
      <c r="ER4130" s="488"/>
      <c r="ES4130" s="488"/>
      <c r="ET4130" s="488"/>
      <c r="EU4130" s="488"/>
      <c r="EV4130" s="488"/>
      <c r="EW4130" s="488"/>
      <c r="EX4130" s="488"/>
      <c r="EY4130" s="488"/>
      <c r="EZ4130" s="488"/>
      <c r="FA4130" s="488"/>
      <c r="FB4130" s="488"/>
      <c r="FC4130" s="488"/>
      <c r="FD4130" s="488"/>
      <c r="FE4130" s="488"/>
      <c r="FF4130" s="488"/>
      <c r="FG4130" s="488"/>
      <c r="FH4130" s="488"/>
      <c r="FI4130" s="488"/>
      <c r="FJ4130" s="488"/>
      <c r="FK4130" s="488"/>
      <c r="FL4130" s="488"/>
      <c r="FM4130" s="488"/>
      <c r="FN4130" s="488"/>
      <c r="FO4130" s="488"/>
      <c r="FP4130" s="488"/>
      <c r="FQ4130" s="488"/>
      <c r="FR4130" s="488"/>
      <c r="FS4130" s="488"/>
      <c r="FT4130" s="488"/>
      <c r="FU4130" s="488"/>
      <c r="FV4130" s="488"/>
      <c r="FW4130" s="488"/>
      <c r="FX4130" s="488"/>
      <c r="FY4130" s="488"/>
      <c r="FZ4130" s="488"/>
      <c r="GA4130" s="488"/>
      <c r="GB4130" s="488"/>
      <c r="GC4130" s="488"/>
      <c r="GD4130" s="488"/>
      <c r="GE4130" s="488"/>
      <c r="GF4130" s="488"/>
      <c r="GG4130" s="488"/>
      <c r="GH4130" s="488"/>
      <c r="GI4130" s="488"/>
      <c r="GJ4130" s="488"/>
      <c r="GK4130" s="488"/>
      <c r="GL4130" s="488"/>
      <c r="GM4130" s="488"/>
      <c r="GN4130" s="488"/>
      <c r="GO4130" s="488"/>
      <c r="GP4130" s="488"/>
      <c r="GQ4130" s="488"/>
      <c r="GR4130" s="488"/>
      <c r="GS4130" s="488"/>
      <c r="GT4130" s="488"/>
      <c r="GU4130" s="488"/>
      <c r="GV4130" s="488"/>
      <c r="GW4130" s="488"/>
      <c r="GX4130" s="488"/>
      <c r="GY4130" s="488"/>
      <c r="GZ4130" s="488"/>
      <c r="HA4130" s="488"/>
      <c r="HB4130" s="488"/>
      <c r="HC4130" s="488"/>
      <c r="HD4130" s="488"/>
      <c r="HE4130" s="488"/>
      <c r="HF4130" s="488"/>
      <c r="HG4130" s="488"/>
      <c r="HH4130" s="488"/>
      <c r="HI4130" s="488"/>
      <c r="HJ4130" s="488"/>
      <c r="HK4130" s="488"/>
      <c r="HL4130" s="488"/>
      <c r="HM4130" s="488"/>
      <c r="HN4130" s="488"/>
      <c r="HO4130" s="488"/>
      <c r="HP4130" s="488"/>
      <c r="HQ4130" s="488"/>
      <c r="HR4130" s="488"/>
      <c r="HS4130" s="488"/>
      <c r="HT4130" s="488"/>
      <c r="HU4130" s="488"/>
      <c r="HV4130" s="488"/>
      <c r="HW4130" s="488"/>
      <c r="HX4130" s="488"/>
      <c r="HY4130" s="488"/>
      <c r="HZ4130" s="488"/>
      <c r="IA4130" s="488"/>
      <c r="IB4130" s="488"/>
      <c r="IC4130" s="488"/>
      <c r="ID4130" s="488"/>
      <c r="IE4130" s="488"/>
      <c r="IF4130" s="488"/>
      <c r="IG4130" s="488"/>
      <c r="IH4130" s="488"/>
    </row>
    <row r="4131" spans="1:242" hidden="1" x14ac:dyDescent="0.25">
      <c r="B4131" s="205">
        <v>2426</v>
      </c>
      <c r="C4131" s="204">
        <v>44725</v>
      </c>
      <c r="D4131" s="205" t="s">
        <v>7500</v>
      </c>
      <c r="E4131" s="205" t="s">
        <v>5870</v>
      </c>
      <c r="F4131" s="205"/>
      <c r="G4131" s="608" t="s">
        <v>559</v>
      </c>
      <c r="H4131" s="618"/>
      <c r="I4131" s="638">
        <v>900000</v>
      </c>
      <c r="J4131" s="614">
        <f t="shared" si="66"/>
        <v>16385000</v>
      </c>
      <c r="K4131" s="632" t="s">
        <v>7549</v>
      </c>
    </row>
    <row r="4132" spans="1:242" hidden="1" x14ac:dyDescent="0.25">
      <c r="B4132" s="205">
        <v>2427</v>
      </c>
      <c r="C4132" s="207">
        <v>44725</v>
      </c>
      <c r="D4132" s="206" t="s">
        <v>7495</v>
      </c>
      <c r="E4132" s="206"/>
      <c r="F4132" s="206" t="s">
        <v>3533</v>
      </c>
      <c r="G4132" s="208" t="s">
        <v>4806</v>
      </c>
      <c r="H4132" s="313"/>
      <c r="I4132" s="209">
        <v>935077</v>
      </c>
      <c r="J4132" s="614">
        <f t="shared" si="66"/>
        <v>15449923</v>
      </c>
      <c r="K4132" s="441" t="s">
        <v>3267</v>
      </c>
    </row>
    <row r="4133" spans="1:242" hidden="1" x14ac:dyDescent="0.25">
      <c r="B4133" s="205">
        <v>2428</v>
      </c>
      <c r="C4133" s="207">
        <v>44725</v>
      </c>
      <c r="D4133" s="206" t="s">
        <v>7496</v>
      </c>
      <c r="E4133" s="206"/>
      <c r="F4133" s="206" t="s">
        <v>3534</v>
      </c>
      <c r="G4133" s="208" t="s">
        <v>532</v>
      </c>
      <c r="H4133" s="313"/>
      <c r="I4133" s="209">
        <v>2186316</v>
      </c>
      <c r="J4133" s="614">
        <f t="shared" si="66"/>
        <v>13263607</v>
      </c>
      <c r="K4133" s="441" t="s">
        <v>3267</v>
      </c>
    </row>
    <row r="4134" spans="1:242" hidden="1" x14ac:dyDescent="0.25">
      <c r="B4134" s="205">
        <v>2429</v>
      </c>
      <c r="C4134" s="207">
        <v>44725</v>
      </c>
      <c r="D4134" s="206" t="s">
        <v>7499</v>
      </c>
      <c r="E4134" s="206" t="s">
        <v>5871</v>
      </c>
      <c r="F4134" s="206"/>
      <c r="G4134" s="208" t="s">
        <v>4806</v>
      </c>
      <c r="H4134" s="313"/>
      <c r="I4134" s="475">
        <v>1000000</v>
      </c>
      <c r="J4134" s="614">
        <f t="shared" si="66"/>
        <v>12263607</v>
      </c>
      <c r="K4134" s="212" t="s">
        <v>7626</v>
      </c>
    </row>
    <row r="4135" spans="1:242" hidden="1" x14ac:dyDescent="0.25">
      <c r="B4135" s="205">
        <v>2430</v>
      </c>
      <c r="C4135" s="207">
        <v>44726</v>
      </c>
      <c r="D4135" s="206" t="s">
        <v>7497</v>
      </c>
      <c r="E4135" s="206"/>
      <c r="F4135" s="206" t="s">
        <v>3580</v>
      </c>
      <c r="G4135" s="208" t="s">
        <v>764</v>
      </c>
      <c r="H4135" s="313"/>
      <c r="I4135" s="209">
        <v>3589498</v>
      </c>
      <c r="J4135" s="614">
        <f t="shared" si="66"/>
        <v>8674109</v>
      </c>
      <c r="K4135" s="441" t="s">
        <v>3267</v>
      </c>
    </row>
    <row r="4136" spans="1:242" hidden="1" x14ac:dyDescent="0.25">
      <c r="B4136" s="205">
        <v>2431</v>
      </c>
      <c r="C4136" s="207">
        <v>44726</v>
      </c>
      <c r="D4136" s="206" t="s">
        <v>7498</v>
      </c>
      <c r="E4136" s="206" t="s">
        <v>5905</v>
      </c>
      <c r="F4136" s="206"/>
      <c r="G4136" s="208" t="s">
        <v>4804</v>
      </c>
      <c r="H4136" s="313"/>
      <c r="I4136" s="475">
        <v>1600000</v>
      </c>
      <c r="J4136" s="614">
        <f t="shared" si="66"/>
        <v>7074109</v>
      </c>
      <c r="K4136" s="212" t="s">
        <v>7553</v>
      </c>
    </row>
    <row r="4137" spans="1:242" hidden="1" x14ac:dyDescent="0.25">
      <c r="B4137" s="205">
        <v>2432</v>
      </c>
      <c r="C4137" s="207">
        <v>44727</v>
      </c>
      <c r="D4137" s="206" t="s">
        <v>7501</v>
      </c>
      <c r="E4137" s="206" t="s">
        <v>5906</v>
      </c>
      <c r="F4137" s="206"/>
      <c r="G4137" s="208" t="s">
        <v>4806</v>
      </c>
      <c r="H4137" s="313"/>
      <c r="I4137" s="475">
        <v>1500000</v>
      </c>
      <c r="J4137" s="614">
        <f t="shared" si="66"/>
        <v>5574109</v>
      </c>
      <c r="K4137" s="212" t="s">
        <v>7627</v>
      </c>
    </row>
    <row r="4138" spans="1:242" hidden="1" x14ac:dyDescent="0.25">
      <c r="B4138" s="205">
        <v>2433</v>
      </c>
      <c r="C4138" s="207">
        <v>44728</v>
      </c>
      <c r="D4138" s="206" t="s">
        <v>7502</v>
      </c>
      <c r="E4138" s="206"/>
      <c r="F4138" s="206" t="s">
        <v>3581</v>
      </c>
      <c r="G4138" s="208" t="s">
        <v>4805</v>
      </c>
      <c r="H4138" s="313"/>
      <c r="I4138" s="209">
        <v>2878349</v>
      </c>
      <c r="J4138" s="614">
        <f t="shared" si="66"/>
        <v>2695760</v>
      </c>
      <c r="K4138" s="441" t="s">
        <v>3267</v>
      </c>
    </row>
    <row r="4139" spans="1:242" hidden="1" x14ac:dyDescent="0.25">
      <c r="B4139" s="205">
        <v>2434</v>
      </c>
      <c r="C4139" s="207">
        <v>44728</v>
      </c>
      <c r="D4139" s="206" t="s">
        <v>7504</v>
      </c>
      <c r="E4139" s="206"/>
      <c r="F4139" s="206"/>
      <c r="G4139" s="208" t="s">
        <v>4804</v>
      </c>
      <c r="H4139" s="313">
        <v>1080000</v>
      </c>
      <c r="I4139" s="209"/>
      <c r="J4139" s="614">
        <f t="shared" si="66"/>
        <v>3775760</v>
      </c>
      <c r="K4139" s="212" t="s">
        <v>7487</v>
      </c>
    </row>
    <row r="4140" spans="1:242" hidden="1" x14ac:dyDescent="0.25">
      <c r="B4140" s="205">
        <v>2435</v>
      </c>
      <c r="C4140" s="207">
        <v>44728</v>
      </c>
      <c r="D4140" s="206" t="s">
        <v>7505</v>
      </c>
      <c r="E4140" s="206"/>
      <c r="F4140" s="206" t="s">
        <v>3582</v>
      </c>
      <c r="G4140" s="208" t="s">
        <v>4804</v>
      </c>
      <c r="H4140" s="313"/>
      <c r="I4140" s="209">
        <v>1043290</v>
      </c>
      <c r="J4140" s="614">
        <f t="shared" si="66"/>
        <v>2732470</v>
      </c>
      <c r="K4140" s="441" t="s">
        <v>3267</v>
      </c>
    </row>
    <row r="4141" spans="1:242" hidden="1" x14ac:dyDescent="0.25">
      <c r="B4141" s="205">
        <v>2436</v>
      </c>
      <c r="C4141" s="207">
        <v>44729</v>
      </c>
      <c r="D4141" s="206" t="s">
        <v>7507</v>
      </c>
      <c r="E4141" s="206"/>
      <c r="F4141" s="206"/>
      <c r="G4141" s="208" t="s">
        <v>6884</v>
      </c>
      <c r="H4141" s="313">
        <v>1000000</v>
      </c>
      <c r="I4141" s="209"/>
      <c r="J4141" s="614">
        <f t="shared" si="66"/>
        <v>3732470</v>
      </c>
      <c r="K4141" s="212" t="s">
        <v>7511</v>
      </c>
    </row>
    <row r="4142" spans="1:242" hidden="1" x14ac:dyDescent="0.25">
      <c r="B4142" s="205">
        <v>2437</v>
      </c>
      <c r="C4142" s="207">
        <v>44729</v>
      </c>
      <c r="D4142" s="206" t="s">
        <v>7508</v>
      </c>
      <c r="E4142" s="206"/>
      <c r="F4142" s="206" t="s">
        <v>3583</v>
      </c>
      <c r="G4142" s="208" t="s">
        <v>6884</v>
      </c>
      <c r="H4142" s="313"/>
      <c r="I4142" s="209">
        <v>1259000</v>
      </c>
      <c r="J4142" s="614">
        <f t="shared" si="66"/>
        <v>2473470</v>
      </c>
      <c r="K4142" s="441" t="s">
        <v>3267</v>
      </c>
    </row>
    <row r="4143" spans="1:242" hidden="1" x14ac:dyDescent="0.25">
      <c r="B4143" s="205">
        <v>2438</v>
      </c>
      <c r="C4143" s="207">
        <v>44729</v>
      </c>
      <c r="D4143" s="206" t="s">
        <v>7509</v>
      </c>
      <c r="E4143" s="206"/>
      <c r="F4143" s="206" t="s">
        <v>3586</v>
      </c>
      <c r="G4143" s="208" t="s">
        <v>6884</v>
      </c>
      <c r="H4143" s="313"/>
      <c r="I4143" s="209">
        <v>950000</v>
      </c>
      <c r="J4143" s="614">
        <f t="shared" ref="J4143:J4208" si="67">J4142+H4143-I4143</f>
        <v>1523470</v>
      </c>
      <c r="K4143" s="441" t="s">
        <v>3267</v>
      </c>
    </row>
    <row r="4144" spans="1:242" hidden="1" x14ac:dyDescent="0.25">
      <c r="B4144" s="205">
        <v>2439</v>
      </c>
      <c r="C4144" s="207">
        <v>44729</v>
      </c>
      <c r="D4144" s="206" t="s">
        <v>7512</v>
      </c>
      <c r="E4144" s="206"/>
      <c r="F4144" s="206"/>
      <c r="G4144" s="208" t="s">
        <v>561</v>
      </c>
      <c r="H4144" s="313">
        <v>250000</v>
      </c>
      <c r="I4144" s="209"/>
      <c r="J4144" s="614">
        <f t="shared" si="67"/>
        <v>1773470</v>
      </c>
      <c r="K4144" s="212" t="s">
        <v>7422</v>
      </c>
    </row>
    <row r="4145" spans="1:242" hidden="1" x14ac:dyDescent="0.25">
      <c r="B4145" s="205">
        <v>2440</v>
      </c>
      <c r="C4145" s="207">
        <v>44729</v>
      </c>
      <c r="D4145" s="206" t="s">
        <v>7513</v>
      </c>
      <c r="E4145" s="206"/>
      <c r="F4145" s="206" t="s">
        <v>3587</v>
      </c>
      <c r="G4145" s="208" t="s">
        <v>561</v>
      </c>
      <c r="H4145" s="313"/>
      <c r="I4145" s="209">
        <v>101299</v>
      </c>
      <c r="J4145" s="614">
        <f t="shared" si="67"/>
        <v>1672171</v>
      </c>
      <c r="K4145" s="441" t="s">
        <v>3267</v>
      </c>
    </row>
    <row r="4146" spans="1:242" hidden="1" x14ac:dyDescent="0.25">
      <c r="B4146" s="205">
        <v>2441</v>
      </c>
      <c r="C4146" s="207">
        <v>44729</v>
      </c>
      <c r="D4146" s="206" t="s">
        <v>7514</v>
      </c>
      <c r="E4146" s="206"/>
      <c r="F4146" s="206"/>
      <c r="G4146" s="208" t="s">
        <v>561</v>
      </c>
      <c r="H4146" s="313">
        <v>475000</v>
      </c>
      <c r="I4146" s="209"/>
      <c r="J4146" s="614">
        <f t="shared" si="67"/>
        <v>2147171</v>
      </c>
      <c r="K4146" s="212" t="s">
        <v>7517</v>
      </c>
    </row>
    <row r="4147" spans="1:242" hidden="1" x14ac:dyDescent="0.25">
      <c r="B4147" s="205">
        <v>2442</v>
      </c>
      <c r="C4147" s="207">
        <v>44729</v>
      </c>
      <c r="D4147" s="206" t="s">
        <v>7516</v>
      </c>
      <c r="E4147" s="206"/>
      <c r="F4147" s="206" t="s">
        <v>3590</v>
      </c>
      <c r="G4147" s="208" t="s">
        <v>561</v>
      </c>
      <c r="H4147" s="313"/>
      <c r="I4147" s="209">
        <v>1300000</v>
      </c>
      <c r="J4147" s="614">
        <f t="shared" si="67"/>
        <v>847171</v>
      </c>
      <c r="K4147" s="441" t="s">
        <v>3267</v>
      </c>
    </row>
    <row r="4148" spans="1:242" hidden="1" x14ac:dyDescent="0.25">
      <c r="B4148" s="205">
        <v>2443</v>
      </c>
      <c r="C4148" s="207">
        <v>44729</v>
      </c>
      <c r="D4148" s="206" t="s">
        <v>7518</v>
      </c>
      <c r="E4148" s="206"/>
      <c r="F4148" s="206"/>
      <c r="G4148" s="208" t="s">
        <v>561</v>
      </c>
      <c r="H4148" s="313">
        <v>760000</v>
      </c>
      <c r="I4148" s="209"/>
      <c r="J4148" s="614">
        <f t="shared" si="67"/>
        <v>1607171</v>
      </c>
      <c r="K4148" s="212" t="s">
        <v>7519</v>
      </c>
    </row>
    <row r="4149" spans="1:242" hidden="1" x14ac:dyDescent="0.25">
      <c r="B4149" s="205">
        <v>2444</v>
      </c>
      <c r="C4149" s="207">
        <v>44729</v>
      </c>
      <c r="D4149" s="206" t="s">
        <v>7521</v>
      </c>
      <c r="E4149" s="206"/>
      <c r="F4149" s="206" t="s">
        <v>3612</v>
      </c>
      <c r="G4149" s="208" t="s">
        <v>561</v>
      </c>
      <c r="H4149" s="313"/>
      <c r="I4149" s="209">
        <v>457140</v>
      </c>
      <c r="J4149" s="614">
        <f t="shared" si="67"/>
        <v>1150031</v>
      </c>
      <c r="K4149" s="441" t="s">
        <v>3267</v>
      </c>
    </row>
    <row r="4150" spans="1:242" hidden="1" x14ac:dyDescent="0.25">
      <c r="B4150" s="205">
        <v>2445</v>
      </c>
      <c r="C4150" s="207">
        <v>44729</v>
      </c>
      <c r="D4150" s="206" t="s">
        <v>7522</v>
      </c>
      <c r="E4150" s="206"/>
      <c r="F4150" s="206" t="s">
        <v>3613</v>
      </c>
      <c r="G4150" s="208" t="s">
        <v>561</v>
      </c>
      <c r="H4150" s="313"/>
      <c r="I4150" s="209">
        <v>80000</v>
      </c>
      <c r="J4150" s="614">
        <f t="shared" si="67"/>
        <v>1070031</v>
      </c>
      <c r="K4150" s="441" t="s">
        <v>3267</v>
      </c>
    </row>
    <row r="4151" spans="1:242" hidden="1" x14ac:dyDescent="0.25">
      <c r="B4151" s="205">
        <v>2446</v>
      </c>
      <c r="C4151" s="207">
        <v>44730</v>
      </c>
      <c r="D4151" s="206" t="s">
        <v>7523</v>
      </c>
      <c r="E4151" s="206"/>
      <c r="F4151" s="206" t="s">
        <v>3616</v>
      </c>
      <c r="G4151" s="208" t="s">
        <v>1885</v>
      </c>
      <c r="H4151" s="313"/>
      <c r="I4151" s="209">
        <v>52600</v>
      </c>
      <c r="J4151" s="614">
        <f t="shared" si="67"/>
        <v>1017431</v>
      </c>
      <c r="K4151" s="441" t="s">
        <v>3267</v>
      </c>
    </row>
    <row r="4152" spans="1:242" hidden="1" x14ac:dyDescent="0.25">
      <c r="B4152" s="205">
        <v>2447</v>
      </c>
      <c r="C4152" s="207">
        <v>44730</v>
      </c>
      <c r="D4152" s="206" t="s">
        <v>7524</v>
      </c>
      <c r="E4152" s="206"/>
      <c r="F4152" s="206" t="s">
        <v>3617</v>
      </c>
      <c r="G4152" s="208" t="s">
        <v>1885</v>
      </c>
      <c r="H4152" s="313"/>
      <c r="I4152" s="209">
        <v>12700</v>
      </c>
      <c r="J4152" s="614">
        <f t="shared" si="67"/>
        <v>1004731</v>
      </c>
      <c r="K4152" s="441" t="s">
        <v>3267</v>
      </c>
    </row>
    <row r="4153" spans="1:242" hidden="1" x14ac:dyDescent="0.25">
      <c r="B4153" s="205">
        <v>2448</v>
      </c>
      <c r="C4153" s="207">
        <v>44730</v>
      </c>
      <c r="D4153" s="206" t="s">
        <v>7525</v>
      </c>
      <c r="E4153" s="206"/>
      <c r="F4153" s="206" t="s">
        <v>3618</v>
      </c>
      <c r="G4153" s="208" t="s">
        <v>1885</v>
      </c>
      <c r="H4153" s="313"/>
      <c r="I4153" s="209">
        <v>182000</v>
      </c>
      <c r="J4153" s="614">
        <f t="shared" si="67"/>
        <v>822731</v>
      </c>
      <c r="K4153" s="441" t="s">
        <v>3267</v>
      </c>
    </row>
    <row r="4154" spans="1:242" hidden="1" x14ac:dyDescent="0.25">
      <c r="B4154" s="205">
        <v>2449</v>
      </c>
      <c r="C4154" s="207">
        <v>44730</v>
      </c>
      <c r="D4154" s="206" t="s">
        <v>7526</v>
      </c>
      <c r="E4154" s="206"/>
      <c r="F4154" s="206" t="s">
        <v>3622</v>
      </c>
      <c r="G4154" s="208" t="s">
        <v>1885</v>
      </c>
      <c r="H4154" s="313"/>
      <c r="I4154" s="209">
        <v>14500</v>
      </c>
      <c r="J4154" s="614">
        <f t="shared" si="67"/>
        <v>808231</v>
      </c>
      <c r="K4154" s="441" t="s">
        <v>3267</v>
      </c>
    </row>
    <row r="4155" spans="1:242" hidden="1" x14ac:dyDescent="0.25">
      <c r="B4155" s="205">
        <v>2450</v>
      </c>
      <c r="C4155" s="207">
        <v>44730</v>
      </c>
      <c r="D4155" s="206" t="s">
        <v>7527</v>
      </c>
      <c r="E4155" s="206"/>
      <c r="F4155" s="206" t="s">
        <v>3623</v>
      </c>
      <c r="G4155" s="208" t="s">
        <v>1885</v>
      </c>
      <c r="H4155" s="313"/>
      <c r="I4155" s="209">
        <v>36000</v>
      </c>
      <c r="J4155" s="614">
        <f t="shared" si="67"/>
        <v>772231</v>
      </c>
      <c r="K4155" s="441" t="s">
        <v>3267</v>
      </c>
    </row>
    <row r="4156" spans="1:242" hidden="1" x14ac:dyDescent="0.25">
      <c r="B4156" s="205">
        <v>2451</v>
      </c>
      <c r="C4156" s="207">
        <v>44730</v>
      </c>
      <c r="D4156" s="206" t="s">
        <v>7528</v>
      </c>
      <c r="E4156" s="206"/>
      <c r="F4156" s="206" t="s">
        <v>3624</v>
      </c>
      <c r="G4156" s="208" t="s">
        <v>1885</v>
      </c>
      <c r="H4156" s="313"/>
      <c r="I4156" s="209">
        <v>224200</v>
      </c>
      <c r="J4156" s="614">
        <f t="shared" si="67"/>
        <v>548031</v>
      </c>
      <c r="K4156" s="212" t="s">
        <v>3267</v>
      </c>
    </row>
    <row r="4157" spans="1:242" ht="16.5" hidden="1" thickBot="1" x14ac:dyDescent="0.3">
      <c r="B4157" s="610">
        <v>2452</v>
      </c>
      <c r="C4157" s="609">
        <v>44730</v>
      </c>
      <c r="D4157" s="610" t="s">
        <v>7529</v>
      </c>
      <c r="E4157" s="610"/>
      <c r="F4157" s="610" t="s">
        <v>3625</v>
      </c>
      <c r="G4157" s="611" t="s">
        <v>3667</v>
      </c>
      <c r="H4157" s="616"/>
      <c r="I4157" s="628">
        <v>29590</v>
      </c>
      <c r="J4157" s="612">
        <f t="shared" si="67"/>
        <v>518441</v>
      </c>
      <c r="K4157" s="627" t="s">
        <v>3267</v>
      </c>
    </row>
    <row r="4158" spans="1:242" s="566" customFormat="1" hidden="1" x14ac:dyDescent="0.25">
      <c r="A4158" s="488"/>
      <c r="B4158" s="205">
        <v>2453</v>
      </c>
      <c r="C4158" s="621">
        <v>44732</v>
      </c>
      <c r="D4158" s="622" t="s">
        <v>7530</v>
      </c>
      <c r="E4158" s="622"/>
      <c r="F4158" s="622"/>
      <c r="G4158" s="623"/>
      <c r="H4158" s="629">
        <v>15331559</v>
      </c>
      <c r="I4158" s="630"/>
      <c r="J4158" s="614">
        <f t="shared" si="67"/>
        <v>15850000</v>
      </c>
      <c r="K4158" s="625" t="s">
        <v>3695</v>
      </c>
      <c r="L4158" s="530"/>
      <c r="M4158" s="488"/>
      <c r="N4158" s="530"/>
      <c r="O4158" s="530"/>
      <c r="P4158" s="530"/>
      <c r="Q4158" s="530"/>
      <c r="R4158" s="530"/>
      <c r="S4158" s="530"/>
      <c r="T4158" s="530"/>
      <c r="U4158" s="530"/>
      <c r="V4158" s="530"/>
      <c r="W4158" s="530"/>
      <c r="X4158" s="530"/>
      <c r="Y4158" s="530"/>
      <c r="Z4158" s="530"/>
      <c r="AA4158" s="530"/>
      <c r="AB4158" s="530"/>
      <c r="AC4158" s="530"/>
      <c r="AD4158" s="530"/>
      <c r="AE4158" s="530"/>
      <c r="AF4158" s="530"/>
      <c r="AG4158" s="530"/>
      <c r="AH4158" s="530"/>
      <c r="AI4158" s="530"/>
      <c r="AJ4158" s="488"/>
      <c r="AK4158" s="488"/>
      <c r="AL4158" s="488"/>
      <c r="AM4158" s="488"/>
      <c r="AN4158" s="488"/>
      <c r="AO4158" s="488"/>
      <c r="AP4158" s="488"/>
      <c r="AQ4158" s="488"/>
      <c r="AR4158" s="488"/>
      <c r="AS4158" s="488"/>
      <c r="AT4158" s="488"/>
      <c r="AU4158" s="488"/>
      <c r="AV4158" s="488"/>
      <c r="AW4158" s="488"/>
      <c r="AX4158" s="488"/>
      <c r="AY4158" s="488"/>
      <c r="AZ4158" s="488"/>
      <c r="BA4158" s="488"/>
      <c r="BB4158" s="488"/>
      <c r="BC4158" s="488"/>
      <c r="BD4158" s="488"/>
      <c r="BE4158" s="488"/>
      <c r="BF4158" s="488"/>
      <c r="BG4158" s="488"/>
      <c r="BH4158" s="488"/>
      <c r="BI4158" s="488"/>
      <c r="BJ4158" s="488"/>
      <c r="BK4158" s="488"/>
      <c r="BL4158" s="488"/>
      <c r="BM4158" s="488"/>
      <c r="BN4158" s="488"/>
      <c r="BO4158" s="488"/>
      <c r="BP4158" s="488"/>
      <c r="BQ4158" s="488"/>
      <c r="BR4158" s="488"/>
      <c r="BS4158" s="488"/>
      <c r="BT4158" s="488"/>
      <c r="BU4158" s="488"/>
      <c r="BV4158" s="488"/>
      <c r="BW4158" s="488"/>
      <c r="BX4158" s="488"/>
      <c r="BY4158" s="488"/>
      <c r="BZ4158" s="488"/>
      <c r="CA4158" s="488"/>
      <c r="CB4158" s="488"/>
      <c r="CC4158" s="488"/>
      <c r="CD4158" s="488"/>
      <c r="CE4158" s="488"/>
      <c r="CF4158" s="488"/>
      <c r="CG4158" s="488"/>
      <c r="CH4158" s="488"/>
      <c r="CI4158" s="488"/>
      <c r="CJ4158" s="488"/>
      <c r="CK4158" s="488"/>
      <c r="CL4158" s="488"/>
      <c r="CM4158" s="488"/>
      <c r="CN4158" s="488"/>
      <c r="CO4158" s="488"/>
      <c r="CP4158" s="488"/>
      <c r="CQ4158" s="488"/>
      <c r="CR4158" s="488"/>
      <c r="CS4158" s="488"/>
      <c r="CT4158" s="488"/>
      <c r="CU4158" s="488"/>
      <c r="CV4158" s="488"/>
      <c r="CW4158" s="488"/>
      <c r="CX4158" s="488"/>
      <c r="CY4158" s="488"/>
      <c r="CZ4158" s="488"/>
      <c r="DA4158" s="488"/>
      <c r="DB4158" s="488"/>
      <c r="DC4158" s="488"/>
      <c r="DD4158" s="488"/>
      <c r="DE4158" s="488"/>
      <c r="DF4158" s="488"/>
      <c r="DG4158" s="488"/>
      <c r="DH4158" s="488"/>
      <c r="DI4158" s="488"/>
      <c r="DJ4158" s="488"/>
      <c r="DK4158" s="488"/>
      <c r="DL4158" s="488"/>
      <c r="DM4158" s="488"/>
      <c r="DN4158" s="488"/>
      <c r="DO4158" s="488"/>
      <c r="DP4158" s="488"/>
      <c r="DQ4158" s="488"/>
      <c r="DR4158" s="488"/>
      <c r="DS4158" s="488"/>
      <c r="DT4158" s="488"/>
      <c r="DU4158" s="488"/>
      <c r="DV4158" s="488"/>
      <c r="DW4158" s="488"/>
      <c r="DX4158" s="488"/>
      <c r="DY4158" s="488"/>
      <c r="DZ4158" s="488"/>
      <c r="EA4158" s="488"/>
      <c r="EB4158" s="488"/>
      <c r="EC4158" s="488"/>
      <c r="ED4158" s="488"/>
      <c r="EE4158" s="488"/>
      <c r="EF4158" s="488"/>
      <c r="EG4158" s="488"/>
      <c r="EH4158" s="488"/>
      <c r="EI4158" s="488"/>
      <c r="EJ4158" s="488"/>
      <c r="EK4158" s="488"/>
      <c r="EL4158" s="488"/>
      <c r="EM4158" s="488"/>
      <c r="EN4158" s="488"/>
      <c r="EO4158" s="488"/>
      <c r="EP4158" s="488"/>
      <c r="EQ4158" s="488"/>
      <c r="ER4158" s="488"/>
      <c r="ES4158" s="488"/>
      <c r="ET4158" s="488"/>
      <c r="EU4158" s="488"/>
      <c r="EV4158" s="488"/>
      <c r="EW4158" s="488"/>
      <c r="EX4158" s="488"/>
      <c r="EY4158" s="488"/>
      <c r="EZ4158" s="488"/>
      <c r="FA4158" s="488"/>
      <c r="FB4158" s="488"/>
      <c r="FC4158" s="488"/>
      <c r="FD4158" s="488"/>
      <c r="FE4158" s="488"/>
      <c r="FF4158" s="488"/>
      <c r="FG4158" s="488"/>
      <c r="FH4158" s="488"/>
      <c r="FI4158" s="488"/>
      <c r="FJ4158" s="488"/>
      <c r="FK4158" s="488"/>
      <c r="FL4158" s="488"/>
      <c r="FM4158" s="488"/>
      <c r="FN4158" s="488"/>
      <c r="FO4158" s="488"/>
      <c r="FP4158" s="488"/>
      <c r="FQ4158" s="488"/>
      <c r="FR4158" s="488"/>
      <c r="FS4158" s="488"/>
      <c r="FT4158" s="488"/>
      <c r="FU4158" s="488"/>
      <c r="FV4158" s="488"/>
      <c r="FW4158" s="488"/>
      <c r="FX4158" s="488"/>
      <c r="FY4158" s="488"/>
      <c r="FZ4158" s="488"/>
      <c r="GA4158" s="488"/>
      <c r="GB4158" s="488"/>
      <c r="GC4158" s="488"/>
      <c r="GD4158" s="488"/>
      <c r="GE4158" s="488"/>
      <c r="GF4158" s="488"/>
      <c r="GG4158" s="488"/>
      <c r="GH4158" s="488"/>
      <c r="GI4158" s="488"/>
      <c r="GJ4158" s="488"/>
      <c r="GK4158" s="488"/>
      <c r="GL4158" s="488"/>
      <c r="GM4158" s="488"/>
      <c r="GN4158" s="488"/>
      <c r="GO4158" s="488"/>
      <c r="GP4158" s="488"/>
      <c r="GQ4158" s="488"/>
      <c r="GR4158" s="488"/>
      <c r="GS4158" s="488"/>
      <c r="GT4158" s="488"/>
      <c r="GU4158" s="488"/>
      <c r="GV4158" s="488"/>
      <c r="GW4158" s="488"/>
      <c r="GX4158" s="488"/>
      <c r="GY4158" s="488"/>
      <c r="GZ4158" s="488"/>
      <c r="HA4158" s="488"/>
      <c r="HB4158" s="488"/>
      <c r="HC4158" s="488"/>
      <c r="HD4158" s="488"/>
      <c r="HE4158" s="488"/>
      <c r="HF4158" s="488"/>
      <c r="HG4158" s="488"/>
      <c r="HH4158" s="488"/>
      <c r="HI4158" s="488"/>
      <c r="HJ4158" s="488"/>
      <c r="HK4158" s="488"/>
      <c r="HL4158" s="488"/>
      <c r="HM4158" s="488"/>
      <c r="HN4158" s="488"/>
      <c r="HO4158" s="488"/>
      <c r="HP4158" s="488"/>
      <c r="HQ4158" s="488"/>
      <c r="HR4158" s="488"/>
      <c r="HS4158" s="488"/>
      <c r="HT4158" s="488"/>
      <c r="HU4158" s="488"/>
      <c r="HV4158" s="488"/>
      <c r="HW4158" s="488"/>
      <c r="HX4158" s="488"/>
      <c r="HY4158" s="488"/>
      <c r="HZ4158" s="488"/>
      <c r="IA4158" s="488"/>
      <c r="IB4158" s="488"/>
      <c r="IC4158" s="488"/>
      <c r="ID4158" s="488"/>
      <c r="IE4158" s="488"/>
      <c r="IF4158" s="488"/>
      <c r="IG4158" s="488"/>
      <c r="IH4158" s="488"/>
    </row>
    <row r="4159" spans="1:242" hidden="1" x14ac:dyDescent="0.25">
      <c r="B4159" s="205">
        <v>2454</v>
      </c>
      <c r="C4159" s="207">
        <v>44732</v>
      </c>
      <c r="D4159" s="206" t="s">
        <v>7565</v>
      </c>
      <c r="E4159" s="206" t="s">
        <v>5908</v>
      </c>
      <c r="F4159" s="206"/>
      <c r="G4159" s="208" t="s">
        <v>559</v>
      </c>
      <c r="H4159" s="313"/>
      <c r="I4159" s="475">
        <v>300000</v>
      </c>
      <c r="J4159" s="614">
        <f t="shared" si="67"/>
        <v>15550000</v>
      </c>
      <c r="K4159" s="212" t="s">
        <v>7579</v>
      </c>
    </row>
    <row r="4160" spans="1:242" hidden="1" x14ac:dyDescent="0.25">
      <c r="B4160" s="205">
        <v>2455</v>
      </c>
      <c r="C4160" s="207">
        <v>44732</v>
      </c>
      <c r="D4160" s="206" t="s">
        <v>7531</v>
      </c>
      <c r="E4160" s="206"/>
      <c r="F4160" s="206" t="s">
        <v>3648</v>
      </c>
      <c r="G4160" s="208" t="s">
        <v>420</v>
      </c>
      <c r="H4160" s="313"/>
      <c r="I4160" s="209">
        <v>1374500</v>
      </c>
      <c r="J4160" s="614">
        <f t="shared" si="67"/>
        <v>14175500</v>
      </c>
      <c r="K4160" s="212" t="s">
        <v>3267</v>
      </c>
    </row>
    <row r="4161" spans="2:15" hidden="1" x14ac:dyDescent="0.25">
      <c r="B4161" s="205">
        <v>2456</v>
      </c>
      <c r="C4161" s="207">
        <v>44732</v>
      </c>
      <c r="D4161" s="206" t="s">
        <v>7532</v>
      </c>
      <c r="E4161" s="206"/>
      <c r="F4161" s="206" t="s">
        <v>3650</v>
      </c>
      <c r="G4161" s="208" t="s">
        <v>420</v>
      </c>
      <c r="H4161" s="313"/>
      <c r="I4161" s="209">
        <v>488500</v>
      </c>
      <c r="J4161" s="614">
        <f t="shared" si="67"/>
        <v>13687000</v>
      </c>
      <c r="K4161" s="212" t="s">
        <v>3267</v>
      </c>
    </row>
    <row r="4162" spans="2:15" hidden="1" x14ac:dyDescent="0.25">
      <c r="B4162" s="205">
        <v>2457</v>
      </c>
      <c r="C4162" s="207">
        <v>44732</v>
      </c>
      <c r="D4162" s="206" t="s">
        <v>7533</v>
      </c>
      <c r="E4162" s="206"/>
      <c r="F4162" s="206" t="s">
        <v>3651</v>
      </c>
      <c r="G4162" s="208" t="s">
        <v>5936</v>
      </c>
      <c r="H4162" s="313"/>
      <c r="I4162" s="209">
        <v>830000</v>
      </c>
      <c r="J4162" s="614">
        <f t="shared" si="67"/>
        <v>12857000</v>
      </c>
      <c r="K4162" s="212" t="s">
        <v>3267</v>
      </c>
    </row>
    <row r="4163" spans="2:15" hidden="1" x14ac:dyDescent="0.25">
      <c r="B4163" s="205">
        <v>2458</v>
      </c>
      <c r="C4163" s="207">
        <v>44732</v>
      </c>
      <c r="D4163" s="206" t="s">
        <v>7536</v>
      </c>
      <c r="E4163" s="206"/>
      <c r="F4163" s="206"/>
      <c r="G4163" s="208" t="s">
        <v>2320</v>
      </c>
      <c r="H4163" s="313">
        <v>1500000</v>
      </c>
      <c r="I4163" s="209"/>
      <c r="J4163" s="614">
        <f t="shared" si="67"/>
        <v>14357000</v>
      </c>
      <c r="K4163" s="212" t="s">
        <v>7535</v>
      </c>
    </row>
    <row r="4164" spans="2:15" hidden="1" x14ac:dyDescent="0.25">
      <c r="B4164" s="205">
        <v>2459</v>
      </c>
      <c r="C4164" s="207">
        <v>44732</v>
      </c>
      <c r="D4164" s="206" t="s">
        <v>7537</v>
      </c>
      <c r="E4164" s="206"/>
      <c r="F4164" s="206" t="s">
        <v>3652</v>
      </c>
      <c r="G4164" s="208" t="s">
        <v>2320</v>
      </c>
      <c r="H4164" s="313"/>
      <c r="I4164" s="209">
        <v>1458065</v>
      </c>
      <c r="J4164" s="614">
        <f t="shared" si="67"/>
        <v>12898935</v>
      </c>
      <c r="K4164" s="212" t="s">
        <v>3267</v>
      </c>
    </row>
    <row r="4165" spans="2:15" hidden="1" x14ac:dyDescent="0.25">
      <c r="B4165" s="205">
        <v>2460</v>
      </c>
      <c r="C4165" s="207">
        <v>44732</v>
      </c>
      <c r="D4165" s="206" t="s">
        <v>7538</v>
      </c>
      <c r="E4165" s="206"/>
      <c r="F4165" s="206" t="s">
        <v>3653</v>
      </c>
      <c r="G4165" s="208" t="s">
        <v>2320</v>
      </c>
      <c r="H4165" s="313"/>
      <c r="I4165" s="209">
        <v>545000</v>
      </c>
      <c r="J4165" s="614">
        <f t="shared" si="67"/>
        <v>12353935</v>
      </c>
      <c r="K4165" s="212" t="s">
        <v>3267</v>
      </c>
    </row>
    <row r="4166" spans="2:15" hidden="1" x14ac:dyDescent="0.25">
      <c r="B4166" s="205">
        <v>2461</v>
      </c>
      <c r="C4166" s="207">
        <v>44732</v>
      </c>
      <c r="D4166" s="206" t="s">
        <v>7540</v>
      </c>
      <c r="E4166" s="206"/>
      <c r="F4166" s="206"/>
      <c r="G4166" s="208" t="s">
        <v>532</v>
      </c>
      <c r="H4166" s="313">
        <v>2000000</v>
      </c>
      <c r="I4166" s="209"/>
      <c r="J4166" s="614">
        <f t="shared" si="67"/>
        <v>14353935</v>
      </c>
      <c r="K4166" s="212" t="s">
        <v>7519</v>
      </c>
      <c r="M4166" s="634">
        <v>300000</v>
      </c>
      <c r="N4166" s="633"/>
      <c r="O4166" s="633">
        <f>27500+8000+174000</f>
        <v>209500</v>
      </c>
    </row>
    <row r="4167" spans="2:15" hidden="1" x14ac:dyDescent="0.25">
      <c r="B4167" s="205">
        <v>2462</v>
      </c>
      <c r="C4167" s="207">
        <v>44732</v>
      </c>
      <c r="D4167" s="206" t="s">
        <v>7541</v>
      </c>
      <c r="E4167" s="206"/>
      <c r="F4167" s="206" t="s">
        <v>3655</v>
      </c>
      <c r="G4167" s="208" t="s">
        <v>532</v>
      </c>
      <c r="H4167" s="313"/>
      <c r="I4167" s="209">
        <v>2331242</v>
      </c>
      <c r="J4167" s="614">
        <f t="shared" si="67"/>
        <v>12022693</v>
      </c>
      <c r="K4167" s="212" t="s">
        <v>3267</v>
      </c>
      <c r="M4167" s="634">
        <v>150000</v>
      </c>
      <c r="N4167" s="633"/>
      <c r="O4167" s="633">
        <f>44000+176000</f>
        <v>220000</v>
      </c>
    </row>
    <row r="4168" spans="2:15" hidden="1" x14ac:dyDescent="0.25">
      <c r="B4168" s="205">
        <v>2463</v>
      </c>
      <c r="C4168" s="207">
        <v>44732</v>
      </c>
      <c r="D4168" s="206" t="s">
        <v>7542</v>
      </c>
      <c r="E4168" s="206"/>
      <c r="F4168" s="206" t="s">
        <v>3657</v>
      </c>
      <c r="G4168" s="208" t="s">
        <v>4805</v>
      </c>
      <c r="H4168" s="313"/>
      <c r="I4168" s="209">
        <v>572806</v>
      </c>
      <c r="J4168" s="614">
        <f t="shared" si="67"/>
        <v>11449887</v>
      </c>
      <c r="K4168" s="212" t="s">
        <v>3267</v>
      </c>
      <c r="M4168" s="634">
        <f>SUM(M4166:M4167)</f>
        <v>450000</v>
      </c>
      <c r="N4168" s="633"/>
      <c r="O4168" s="633">
        <f>SUM(O4166:O4167)</f>
        <v>429500</v>
      </c>
    </row>
    <row r="4169" spans="2:15" hidden="1" x14ac:dyDescent="0.25">
      <c r="B4169" s="205">
        <v>2464</v>
      </c>
      <c r="C4169" s="207">
        <v>44732</v>
      </c>
      <c r="D4169" s="206" t="s">
        <v>7544</v>
      </c>
      <c r="E4169" s="206"/>
      <c r="F4169" s="206" t="s">
        <v>3658</v>
      </c>
      <c r="G4169" s="208" t="s">
        <v>4218</v>
      </c>
      <c r="H4169" s="313"/>
      <c r="I4169" s="209">
        <v>208500</v>
      </c>
      <c r="J4169" s="614">
        <f t="shared" si="67"/>
        <v>11241387</v>
      </c>
      <c r="K4169" s="212" t="s">
        <v>3267</v>
      </c>
      <c r="M4169" s="634"/>
      <c r="N4169" s="633"/>
      <c r="O4169" s="633"/>
    </row>
    <row r="4170" spans="2:15" hidden="1" x14ac:dyDescent="0.25">
      <c r="B4170" s="205">
        <v>2465</v>
      </c>
      <c r="C4170" s="207">
        <v>44732</v>
      </c>
      <c r="D4170" s="206" t="s">
        <v>7543</v>
      </c>
      <c r="E4170" s="206"/>
      <c r="F4170" s="206" t="s">
        <v>3661</v>
      </c>
      <c r="G4170" s="208" t="s">
        <v>4218</v>
      </c>
      <c r="H4170" s="313"/>
      <c r="I4170" s="209">
        <v>330000</v>
      </c>
      <c r="J4170" s="614">
        <f t="shared" si="67"/>
        <v>10911387</v>
      </c>
      <c r="K4170" s="212" t="s">
        <v>3267</v>
      </c>
      <c r="M4170" s="634">
        <f>M4168-O4168</f>
        <v>20500</v>
      </c>
      <c r="N4170" s="633"/>
      <c r="O4170" s="633"/>
    </row>
    <row r="4171" spans="2:15" hidden="1" x14ac:dyDescent="0.25">
      <c r="B4171" s="205">
        <v>2466</v>
      </c>
      <c r="C4171" s="207">
        <v>44732</v>
      </c>
      <c r="D4171" s="206" t="s">
        <v>7545</v>
      </c>
      <c r="E4171" s="206"/>
      <c r="F4171" s="206" t="s">
        <v>3675</v>
      </c>
      <c r="G4171" s="208" t="s">
        <v>5878</v>
      </c>
      <c r="H4171" s="313"/>
      <c r="I4171" s="209">
        <v>2296000</v>
      </c>
      <c r="J4171" s="614">
        <f t="shared" si="67"/>
        <v>8615387</v>
      </c>
      <c r="K4171" s="212" t="s">
        <v>3267</v>
      </c>
      <c r="M4171" s="634"/>
      <c r="N4171" s="633"/>
      <c r="O4171" s="633"/>
    </row>
    <row r="4172" spans="2:15" hidden="1" x14ac:dyDescent="0.25">
      <c r="B4172" s="205">
        <v>2467</v>
      </c>
      <c r="C4172" s="207">
        <v>44732</v>
      </c>
      <c r="D4172" s="206" t="s">
        <v>7566</v>
      </c>
      <c r="E4172" s="206" t="s">
        <v>5909</v>
      </c>
      <c r="F4172" s="206"/>
      <c r="G4172" s="208" t="s">
        <v>2320</v>
      </c>
      <c r="H4172" s="313"/>
      <c r="I4172" s="475">
        <v>381500</v>
      </c>
      <c r="J4172" s="614">
        <f t="shared" si="67"/>
        <v>8233887</v>
      </c>
      <c r="K4172" s="212" t="s">
        <v>7635</v>
      </c>
    </row>
    <row r="4173" spans="2:15" hidden="1" x14ac:dyDescent="0.25">
      <c r="B4173" s="205">
        <v>2468</v>
      </c>
      <c r="C4173" s="207">
        <v>44733</v>
      </c>
      <c r="D4173" s="206" t="s">
        <v>7546</v>
      </c>
      <c r="E4173" s="206"/>
      <c r="F4173" s="206" t="s">
        <v>3677</v>
      </c>
      <c r="G4173" s="208" t="s">
        <v>954</v>
      </c>
      <c r="H4173" s="313"/>
      <c r="I4173" s="209">
        <v>80000</v>
      </c>
      <c r="J4173" s="614">
        <f t="shared" si="67"/>
        <v>8153887</v>
      </c>
      <c r="K4173" s="212" t="s">
        <v>3267</v>
      </c>
    </row>
    <row r="4174" spans="2:15" hidden="1" x14ac:dyDescent="0.25">
      <c r="B4174" s="205">
        <v>2469</v>
      </c>
      <c r="C4174" s="207">
        <v>44733</v>
      </c>
      <c r="D4174" s="206" t="s">
        <v>7547</v>
      </c>
      <c r="E4174" s="206"/>
      <c r="F4174" s="206" t="s">
        <v>3679</v>
      </c>
      <c r="G4174" s="208" t="s">
        <v>6654</v>
      </c>
      <c r="H4174" s="313"/>
      <c r="I4174" s="209">
        <v>160000</v>
      </c>
      <c r="J4174" s="614">
        <f t="shared" si="67"/>
        <v>7993887</v>
      </c>
      <c r="K4174" s="212" t="s">
        <v>3267</v>
      </c>
    </row>
    <row r="4175" spans="2:15" hidden="1" x14ac:dyDescent="0.25">
      <c r="B4175" s="205">
        <v>2470</v>
      </c>
      <c r="C4175" s="207">
        <v>44733</v>
      </c>
      <c r="D4175" s="206" t="s">
        <v>7548</v>
      </c>
      <c r="E4175" s="206"/>
      <c r="F4175" s="206" t="s">
        <v>3680</v>
      </c>
      <c r="G4175" s="208" t="s">
        <v>1885</v>
      </c>
      <c r="H4175" s="313"/>
      <c r="I4175" s="209">
        <v>42946</v>
      </c>
      <c r="J4175" s="614">
        <f t="shared" si="67"/>
        <v>7950941</v>
      </c>
      <c r="K4175" s="212" t="s">
        <v>3267</v>
      </c>
    </row>
    <row r="4176" spans="2:15" hidden="1" x14ac:dyDescent="0.25">
      <c r="B4176" s="205">
        <v>2471</v>
      </c>
      <c r="C4176" s="207">
        <v>44733</v>
      </c>
      <c r="D4176" s="206" t="s">
        <v>7551</v>
      </c>
      <c r="E4176" s="206"/>
      <c r="F4176" s="206"/>
      <c r="G4176" s="208" t="s">
        <v>559</v>
      </c>
      <c r="H4176" s="313">
        <v>900000</v>
      </c>
      <c r="I4176" s="209"/>
      <c r="J4176" s="614">
        <f t="shared" si="67"/>
        <v>8850941</v>
      </c>
      <c r="K4176" s="212" t="s">
        <v>7550</v>
      </c>
    </row>
    <row r="4177" spans="1:242" hidden="1" x14ac:dyDescent="0.25">
      <c r="B4177" s="205">
        <v>2472</v>
      </c>
      <c r="C4177" s="207">
        <v>44733</v>
      </c>
      <c r="D4177" s="206" t="s">
        <v>7552</v>
      </c>
      <c r="E4177" s="206"/>
      <c r="F4177" s="206" t="s">
        <v>3700</v>
      </c>
      <c r="G4177" s="208" t="s">
        <v>559</v>
      </c>
      <c r="H4177" s="313"/>
      <c r="I4177" s="209">
        <v>884200</v>
      </c>
      <c r="J4177" s="614">
        <f t="shared" si="67"/>
        <v>7966741</v>
      </c>
      <c r="K4177" s="212" t="s">
        <v>3267</v>
      </c>
    </row>
    <row r="4178" spans="1:242" hidden="1" x14ac:dyDescent="0.25">
      <c r="B4178" s="205">
        <v>2473</v>
      </c>
      <c r="C4178" s="207">
        <v>44733</v>
      </c>
      <c r="D4178" s="206" t="s">
        <v>7554</v>
      </c>
      <c r="E4178" s="206"/>
      <c r="F4178" s="206"/>
      <c r="G4178" s="208" t="s">
        <v>4804</v>
      </c>
      <c r="H4178" s="313">
        <v>1600000</v>
      </c>
      <c r="I4178" s="209"/>
      <c r="J4178" s="614">
        <f t="shared" si="67"/>
        <v>9566741</v>
      </c>
      <c r="K4178" s="212" t="s">
        <v>7556</v>
      </c>
    </row>
    <row r="4179" spans="1:242" hidden="1" x14ac:dyDescent="0.25">
      <c r="B4179" s="205">
        <v>2474</v>
      </c>
      <c r="C4179" s="207">
        <v>44733</v>
      </c>
      <c r="D4179" s="206" t="s">
        <v>7555</v>
      </c>
      <c r="E4179" s="206"/>
      <c r="F4179" s="206" t="s">
        <v>3706</v>
      </c>
      <c r="G4179" s="208" t="s">
        <v>4804</v>
      </c>
      <c r="H4179" s="313"/>
      <c r="I4179" s="209">
        <v>1231350</v>
      </c>
      <c r="J4179" s="614">
        <f t="shared" si="67"/>
        <v>8335391</v>
      </c>
      <c r="K4179" s="212" t="s">
        <v>3267</v>
      </c>
    </row>
    <row r="4180" spans="1:242" hidden="1" x14ac:dyDescent="0.25">
      <c r="B4180" s="205">
        <v>2475</v>
      </c>
      <c r="C4180" s="207">
        <v>44733</v>
      </c>
      <c r="D4180" s="206" t="s">
        <v>7557</v>
      </c>
      <c r="E4180" s="206"/>
      <c r="F4180" s="206" t="s">
        <v>3686</v>
      </c>
      <c r="G4180" s="208" t="s">
        <v>1885</v>
      </c>
      <c r="H4180" s="313"/>
      <c r="I4180" s="209">
        <v>30000</v>
      </c>
      <c r="J4180" s="614">
        <f t="shared" si="67"/>
        <v>8305391</v>
      </c>
      <c r="K4180" s="212" t="s">
        <v>3267</v>
      </c>
    </row>
    <row r="4181" spans="1:242" hidden="1" x14ac:dyDescent="0.25">
      <c r="B4181" s="205">
        <v>2476</v>
      </c>
      <c r="C4181" s="207">
        <v>44733</v>
      </c>
      <c r="D4181" s="206" t="s">
        <v>7558</v>
      </c>
      <c r="E4181" s="206"/>
      <c r="F4181" s="206" t="s">
        <v>3703</v>
      </c>
      <c r="G4181" s="208" t="s">
        <v>1885</v>
      </c>
      <c r="H4181" s="313"/>
      <c r="I4181" s="209">
        <v>30000</v>
      </c>
      <c r="J4181" s="614">
        <f t="shared" si="67"/>
        <v>8275391</v>
      </c>
      <c r="K4181" s="212" t="s">
        <v>3267</v>
      </c>
    </row>
    <row r="4182" spans="1:242" hidden="1" x14ac:dyDescent="0.25">
      <c r="B4182" s="205">
        <v>2477</v>
      </c>
      <c r="C4182" s="207">
        <v>44733</v>
      </c>
      <c r="D4182" s="206" t="s">
        <v>7567</v>
      </c>
      <c r="E4182" s="206" t="s">
        <v>5918</v>
      </c>
      <c r="F4182" s="206"/>
      <c r="G4182" s="208" t="s">
        <v>6884</v>
      </c>
      <c r="H4182" s="313"/>
      <c r="I4182" s="475">
        <v>710000</v>
      </c>
      <c r="J4182" s="614">
        <f t="shared" si="67"/>
        <v>7565391</v>
      </c>
      <c r="K4182" s="212" t="s">
        <v>7575</v>
      </c>
    </row>
    <row r="4183" spans="1:242" hidden="1" x14ac:dyDescent="0.25">
      <c r="B4183" s="205">
        <v>2478</v>
      </c>
      <c r="C4183" s="207">
        <v>44735</v>
      </c>
      <c r="D4183" s="206" t="s">
        <v>7568</v>
      </c>
      <c r="E4183" s="206" t="s">
        <v>5938</v>
      </c>
      <c r="F4183" s="206"/>
      <c r="G4183" s="208" t="s">
        <v>7163</v>
      </c>
      <c r="H4183" s="313"/>
      <c r="I4183" s="475">
        <v>190000</v>
      </c>
      <c r="J4183" s="614">
        <f t="shared" si="67"/>
        <v>7375391</v>
      </c>
      <c r="K4183" s="212" t="s">
        <v>7572</v>
      </c>
    </row>
    <row r="4184" spans="1:242" hidden="1" x14ac:dyDescent="0.25">
      <c r="B4184" s="205">
        <v>2479</v>
      </c>
      <c r="C4184" s="207">
        <v>44736</v>
      </c>
      <c r="D4184" s="206" t="s">
        <v>7569</v>
      </c>
      <c r="E4184" s="206" t="s">
        <v>5942</v>
      </c>
      <c r="F4184" s="206"/>
      <c r="G4184" s="208" t="s">
        <v>561</v>
      </c>
      <c r="H4184" s="313"/>
      <c r="I4184" s="475">
        <v>760000</v>
      </c>
      <c r="J4184" s="614">
        <f t="shared" si="67"/>
        <v>6615391</v>
      </c>
      <c r="K4184" s="212" t="s">
        <v>7610</v>
      </c>
    </row>
    <row r="4185" spans="1:242" s="554" customFormat="1" ht="33" hidden="1" customHeight="1" x14ac:dyDescent="0.25">
      <c r="A4185" s="578"/>
      <c r="B4185" s="635">
        <v>2480</v>
      </c>
      <c r="C4185" s="543">
        <v>44737</v>
      </c>
      <c r="D4185" s="598" t="s">
        <v>7564</v>
      </c>
      <c r="E4185" s="544"/>
      <c r="F4185" s="544" t="s">
        <v>3704</v>
      </c>
      <c r="G4185" s="545" t="s">
        <v>1885</v>
      </c>
      <c r="H4185" s="579"/>
      <c r="I4185" s="582">
        <v>708500</v>
      </c>
      <c r="J4185" s="614">
        <f t="shared" si="67"/>
        <v>5906891</v>
      </c>
      <c r="K4185" s="546" t="s">
        <v>3267</v>
      </c>
      <c r="L4185" s="580"/>
      <c r="M4185" s="578"/>
      <c r="N4185" s="580"/>
      <c r="O4185" s="580"/>
      <c r="P4185" s="580"/>
      <c r="Q4185" s="580"/>
      <c r="R4185" s="580"/>
      <c r="S4185" s="580"/>
      <c r="T4185" s="580"/>
      <c r="U4185" s="580"/>
      <c r="V4185" s="580"/>
      <c r="W4185" s="580"/>
      <c r="X4185" s="580"/>
      <c r="Y4185" s="580"/>
      <c r="Z4185" s="580"/>
      <c r="AA4185" s="580"/>
      <c r="AB4185" s="580"/>
      <c r="AC4185" s="580"/>
      <c r="AD4185" s="580"/>
      <c r="AE4185" s="580"/>
      <c r="AF4185" s="580"/>
      <c r="AG4185" s="580"/>
      <c r="AH4185" s="580"/>
      <c r="AI4185" s="580"/>
      <c r="AJ4185" s="578"/>
      <c r="AK4185" s="578"/>
      <c r="AL4185" s="578"/>
      <c r="AM4185" s="578"/>
      <c r="AN4185" s="578"/>
      <c r="AO4185" s="578"/>
      <c r="AP4185" s="578"/>
      <c r="AQ4185" s="578"/>
      <c r="AR4185" s="578"/>
      <c r="AS4185" s="578"/>
      <c r="AT4185" s="578"/>
      <c r="AU4185" s="578"/>
      <c r="AV4185" s="578"/>
      <c r="AW4185" s="578"/>
      <c r="AX4185" s="578"/>
      <c r="AY4185" s="578"/>
      <c r="AZ4185" s="578"/>
      <c r="BA4185" s="578"/>
      <c r="BB4185" s="578"/>
      <c r="BC4185" s="578"/>
      <c r="BD4185" s="578"/>
      <c r="BE4185" s="578"/>
      <c r="BF4185" s="578"/>
      <c r="BG4185" s="578"/>
      <c r="BH4185" s="578"/>
      <c r="BI4185" s="578"/>
      <c r="BJ4185" s="578"/>
      <c r="BK4185" s="578"/>
      <c r="BL4185" s="578"/>
      <c r="BM4185" s="578"/>
      <c r="BN4185" s="578"/>
      <c r="BO4185" s="578"/>
      <c r="BP4185" s="578"/>
      <c r="BQ4185" s="578"/>
      <c r="BR4185" s="578"/>
      <c r="BS4185" s="578"/>
      <c r="BT4185" s="578"/>
      <c r="BU4185" s="578"/>
      <c r="BV4185" s="578"/>
      <c r="BW4185" s="578"/>
      <c r="BX4185" s="578"/>
      <c r="BY4185" s="578"/>
      <c r="BZ4185" s="578"/>
      <c r="CA4185" s="578"/>
      <c r="CB4185" s="578"/>
      <c r="CC4185" s="578"/>
      <c r="CD4185" s="578"/>
      <c r="CE4185" s="578"/>
      <c r="CF4185" s="578"/>
      <c r="CG4185" s="578"/>
      <c r="CH4185" s="578"/>
      <c r="CI4185" s="578"/>
      <c r="CJ4185" s="578"/>
      <c r="CK4185" s="578"/>
      <c r="CL4185" s="578"/>
      <c r="CM4185" s="578"/>
      <c r="CN4185" s="578"/>
      <c r="CO4185" s="578"/>
      <c r="CP4185" s="578"/>
      <c r="CQ4185" s="578"/>
      <c r="CR4185" s="578"/>
      <c r="CS4185" s="578"/>
      <c r="CT4185" s="578"/>
      <c r="CU4185" s="578"/>
      <c r="CV4185" s="578"/>
      <c r="CW4185" s="578"/>
      <c r="CX4185" s="578"/>
      <c r="CY4185" s="578"/>
      <c r="CZ4185" s="578"/>
      <c r="DA4185" s="578"/>
      <c r="DB4185" s="578"/>
      <c r="DC4185" s="578"/>
      <c r="DD4185" s="578"/>
      <c r="DE4185" s="578"/>
      <c r="DF4185" s="578"/>
      <c r="DG4185" s="578"/>
      <c r="DH4185" s="578"/>
      <c r="DI4185" s="578"/>
      <c r="DJ4185" s="578"/>
      <c r="DK4185" s="578"/>
      <c r="DL4185" s="578"/>
      <c r="DM4185" s="578"/>
      <c r="DN4185" s="578"/>
      <c r="DO4185" s="578"/>
      <c r="DP4185" s="578"/>
      <c r="DQ4185" s="578"/>
      <c r="DR4185" s="578"/>
      <c r="DS4185" s="578"/>
      <c r="DT4185" s="578"/>
      <c r="DU4185" s="578"/>
      <c r="DV4185" s="578"/>
      <c r="DW4185" s="578"/>
      <c r="DX4185" s="578"/>
      <c r="DY4185" s="578"/>
      <c r="DZ4185" s="578"/>
      <c r="EA4185" s="578"/>
      <c r="EB4185" s="578"/>
      <c r="EC4185" s="578"/>
      <c r="ED4185" s="578"/>
      <c r="EE4185" s="578"/>
      <c r="EF4185" s="578"/>
      <c r="EG4185" s="578"/>
      <c r="EH4185" s="578"/>
      <c r="EI4185" s="578"/>
      <c r="EJ4185" s="578"/>
      <c r="EK4185" s="578"/>
      <c r="EL4185" s="578"/>
      <c r="EM4185" s="578"/>
      <c r="EN4185" s="578"/>
      <c r="EO4185" s="578"/>
      <c r="EP4185" s="578"/>
      <c r="EQ4185" s="578"/>
      <c r="ER4185" s="578"/>
      <c r="ES4185" s="578"/>
      <c r="ET4185" s="578"/>
      <c r="EU4185" s="578"/>
      <c r="EV4185" s="578"/>
      <c r="EW4185" s="578"/>
      <c r="EX4185" s="578"/>
      <c r="EY4185" s="578"/>
      <c r="EZ4185" s="578"/>
      <c r="FA4185" s="578"/>
      <c r="FB4185" s="578"/>
      <c r="FC4185" s="578"/>
      <c r="FD4185" s="578"/>
      <c r="FE4185" s="578"/>
      <c r="FF4185" s="578"/>
      <c r="FG4185" s="578"/>
      <c r="FH4185" s="578"/>
      <c r="FI4185" s="578"/>
      <c r="FJ4185" s="578"/>
      <c r="FK4185" s="578"/>
      <c r="FL4185" s="578"/>
      <c r="FM4185" s="578"/>
      <c r="FN4185" s="578"/>
      <c r="FO4185" s="578"/>
      <c r="FP4185" s="578"/>
      <c r="FQ4185" s="578"/>
      <c r="FR4185" s="578"/>
      <c r="FS4185" s="578"/>
      <c r="FT4185" s="578"/>
      <c r="FU4185" s="578"/>
      <c r="FV4185" s="578"/>
      <c r="FW4185" s="578"/>
      <c r="FX4185" s="578"/>
      <c r="FY4185" s="578"/>
      <c r="FZ4185" s="578"/>
      <c r="GA4185" s="578"/>
      <c r="GB4185" s="578"/>
      <c r="GC4185" s="578"/>
      <c r="GD4185" s="578"/>
      <c r="GE4185" s="578"/>
      <c r="GF4185" s="578"/>
      <c r="GG4185" s="578"/>
      <c r="GH4185" s="578"/>
      <c r="GI4185" s="578"/>
      <c r="GJ4185" s="578"/>
      <c r="GK4185" s="578"/>
      <c r="GL4185" s="578"/>
      <c r="GM4185" s="578"/>
      <c r="GN4185" s="578"/>
      <c r="GO4185" s="578"/>
      <c r="GP4185" s="578"/>
      <c r="GQ4185" s="578"/>
      <c r="GR4185" s="578"/>
      <c r="GS4185" s="578"/>
      <c r="GT4185" s="578"/>
      <c r="GU4185" s="578"/>
      <c r="GV4185" s="578"/>
      <c r="GW4185" s="578"/>
      <c r="GX4185" s="578"/>
      <c r="GY4185" s="578"/>
      <c r="GZ4185" s="578"/>
      <c r="HA4185" s="578"/>
      <c r="HB4185" s="578"/>
      <c r="HC4185" s="578"/>
      <c r="HD4185" s="578"/>
      <c r="HE4185" s="578"/>
      <c r="HF4185" s="578"/>
      <c r="HG4185" s="578"/>
      <c r="HH4185" s="578"/>
      <c r="HI4185" s="578"/>
      <c r="HJ4185" s="578"/>
      <c r="HK4185" s="578"/>
      <c r="HL4185" s="578"/>
      <c r="HM4185" s="578"/>
      <c r="HN4185" s="578"/>
      <c r="HO4185" s="578"/>
      <c r="HP4185" s="578"/>
      <c r="HQ4185" s="578"/>
      <c r="HR4185" s="578"/>
      <c r="HS4185" s="578"/>
      <c r="HT4185" s="578"/>
      <c r="HU4185" s="578"/>
      <c r="HV4185" s="578"/>
      <c r="HW4185" s="578"/>
      <c r="HX4185" s="578"/>
      <c r="HY4185" s="578"/>
      <c r="HZ4185" s="578"/>
      <c r="IA4185" s="578"/>
      <c r="IB4185" s="578"/>
      <c r="IC4185" s="578"/>
      <c r="ID4185" s="578"/>
      <c r="IE4185" s="578"/>
      <c r="IF4185" s="578"/>
      <c r="IG4185" s="578"/>
      <c r="IH4185" s="578"/>
    </row>
    <row r="4186" spans="1:242" hidden="1" x14ac:dyDescent="0.25">
      <c r="B4186" s="205">
        <v>2481</v>
      </c>
      <c r="C4186" s="207">
        <v>44737</v>
      </c>
      <c r="D4186" s="206" t="s">
        <v>7559</v>
      </c>
      <c r="E4186" s="206"/>
      <c r="F4186" s="544" t="s">
        <v>3714</v>
      </c>
      <c r="G4186" s="208" t="s">
        <v>1885</v>
      </c>
      <c r="H4186" s="285"/>
      <c r="I4186" s="210">
        <v>70900</v>
      </c>
      <c r="J4186" s="614">
        <f t="shared" si="67"/>
        <v>5835991</v>
      </c>
      <c r="K4186" s="212" t="s">
        <v>3267</v>
      </c>
    </row>
    <row r="4187" spans="1:242" hidden="1" x14ac:dyDescent="0.25">
      <c r="B4187" s="205">
        <v>2482</v>
      </c>
      <c r="C4187" s="207">
        <v>44737</v>
      </c>
      <c r="D4187" s="206" t="s">
        <v>7560</v>
      </c>
      <c r="E4187" s="206"/>
      <c r="F4187" s="544" t="s">
        <v>3716</v>
      </c>
      <c r="G4187" s="208" t="s">
        <v>1885</v>
      </c>
      <c r="H4187" s="313"/>
      <c r="I4187" s="209">
        <v>6900</v>
      </c>
      <c r="J4187" s="614">
        <f t="shared" si="67"/>
        <v>5829091</v>
      </c>
      <c r="K4187" s="212" t="s">
        <v>3267</v>
      </c>
    </row>
    <row r="4188" spans="1:242" hidden="1" x14ac:dyDescent="0.25">
      <c r="B4188" s="205">
        <v>2483</v>
      </c>
      <c r="C4188" s="207">
        <v>44737</v>
      </c>
      <c r="D4188" s="206" t="s">
        <v>7561</v>
      </c>
      <c r="E4188" s="206"/>
      <c r="F4188" s="544" t="s">
        <v>3712</v>
      </c>
      <c r="G4188" s="208" t="s">
        <v>1885</v>
      </c>
      <c r="H4188" s="313"/>
      <c r="I4188" s="209">
        <v>6000</v>
      </c>
      <c r="J4188" s="614">
        <f t="shared" si="67"/>
        <v>5823091</v>
      </c>
      <c r="K4188" s="212" t="s">
        <v>3267</v>
      </c>
    </row>
    <row r="4189" spans="1:242" hidden="1" x14ac:dyDescent="0.25">
      <c r="B4189" s="205">
        <v>2484</v>
      </c>
      <c r="C4189" s="207">
        <v>44737</v>
      </c>
      <c r="D4189" s="206" t="s">
        <v>7562</v>
      </c>
      <c r="E4189" s="206"/>
      <c r="F4189" s="544" t="s">
        <v>5907</v>
      </c>
      <c r="G4189" s="208" t="s">
        <v>1885</v>
      </c>
      <c r="H4189" s="313"/>
      <c r="I4189" s="209">
        <v>66500</v>
      </c>
      <c r="J4189" s="614">
        <f t="shared" si="67"/>
        <v>5756591</v>
      </c>
      <c r="K4189" s="212" t="s">
        <v>3267</v>
      </c>
    </row>
    <row r="4190" spans="1:242" ht="16.5" hidden="1" thickBot="1" x14ac:dyDescent="0.3">
      <c r="B4190" s="610">
        <v>2485</v>
      </c>
      <c r="C4190" s="609">
        <v>44737</v>
      </c>
      <c r="D4190" s="610" t="s">
        <v>7563</v>
      </c>
      <c r="E4190" s="610"/>
      <c r="F4190" s="639" t="s">
        <v>3731</v>
      </c>
      <c r="G4190" s="611" t="s">
        <v>1885</v>
      </c>
      <c r="H4190" s="616"/>
      <c r="I4190" s="628">
        <v>18600</v>
      </c>
      <c r="J4190" s="612">
        <f t="shared" si="67"/>
        <v>5737991</v>
      </c>
      <c r="K4190" s="627" t="s">
        <v>3267</v>
      </c>
      <c r="L4190" s="633"/>
      <c r="M4190" s="634"/>
      <c r="N4190" s="633"/>
    </row>
    <row r="4191" spans="1:242" s="566" customFormat="1" hidden="1" x14ac:dyDescent="0.25">
      <c r="A4191" s="488"/>
      <c r="B4191" s="205">
        <v>2486</v>
      </c>
      <c r="C4191" s="621">
        <v>44739</v>
      </c>
      <c r="D4191" s="622" t="s">
        <v>7570</v>
      </c>
      <c r="E4191" s="622"/>
      <c r="F4191" s="622"/>
      <c r="G4191" s="623"/>
      <c r="H4191" s="629">
        <v>13770509</v>
      </c>
      <c r="I4191" s="630"/>
      <c r="J4191" s="614">
        <f t="shared" si="67"/>
        <v>19508500</v>
      </c>
      <c r="K4191" s="625" t="s">
        <v>3695</v>
      </c>
      <c r="L4191" s="636"/>
      <c r="M4191" s="637"/>
      <c r="N4191" s="636"/>
      <c r="O4191" s="530"/>
      <c r="P4191" s="530"/>
      <c r="Q4191" s="530"/>
      <c r="R4191" s="530"/>
      <c r="S4191" s="530"/>
      <c r="T4191" s="530"/>
      <c r="U4191" s="530"/>
      <c r="V4191" s="530"/>
      <c r="W4191" s="530"/>
      <c r="X4191" s="530"/>
      <c r="Y4191" s="530"/>
      <c r="Z4191" s="530"/>
      <c r="AA4191" s="530"/>
      <c r="AB4191" s="530"/>
      <c r="AC4191" s="530"/>
      <c r="AD4191" s="530"/>
      <c r="AE4191" s="530"/>
      <c r="AF4191" s="530"/>
      <c r="AG4191" s="530"/>
      <c r="AH4191" s="530"/>
      <c r="AI4191" s="530"/>
      <c r="AJ4191" s="488"/>
      <c r="AK4191" s="488"/>
      <c r="AL4191" s="488"/>
      <c r="AM4191" s="488"/>
      <c r="AN4191" s="488"/>
      <c r="AO4191" s="488"/>
      <c r="AP4191" s="488"/>
      <c r="AQ4191" s="488"/>
      <c r="AR4191" s="488"/>
      <c r="AS4191" s="488"/>
      <c r="AT4191" s="488"/>
      <c r="AU4191" s="488"/>
      <c r="AV4191" s="488"/>
      <c r="AW4191" s="488"/>
      <c r="AX4191" s="488"/>
      <c r="AY4191" s="488"/>
      <c r="AZ4191" s="488"/>
      <c r="BA4191" s="488"/>
      <c r="BB4191" s="488"/>
      <c r="BC4191" s="488"/>
      <c r="BD4191" s="488"/>
      <c r="BE4191" s="488"/>
      <c r="BF4191" s="488"/>
      <c r="BG4191" s="488"/>
      <c r="BH4191" s="488"/>
      <c r="BI4191" s="488"/>
      <c r="BJ4191" s="488"/>
      <c r="BK4191" s="488"/>
      <c r="BL4191" s="488"/>
      <c r="BM4191" s="488"/>
      <c r="BN4191" s="488"/>
      <c r="BO4191" s="488"/>
      <c r="BP4191" s="488"/>
      <c r="BQ4191" s="488"/>
      <c r="BR4191" s="488"/>
      <c r="BS4191" s="488"/>
      <c r="BT4191" s="488"/>
      <c r="BU4191" s="488"/>
      <c r="BV4191" s="488"/>
      <c r="BW4191" s="488"/>
      <c r="BX4191" s="488"/>
      <c r="BY4191" s="488"/>
      <c r="BZ4191" s="488"/>
      <c r="CA4191" s="488"/>
      <c r="CB4191" s="488"/>
      <c r="CC4191" s="488"/>
      <c r="CD4191" s="488"/>
      <c r="CE4191" s="488"/>
      <c r="CF4191" s="488"/>
      <c r="CG4191" s="488"/>
      <c r="CH4191" s="488"/>
      <c r="CI4191" s="488"/>
      <c r="CJ4191" s="488"/>
      <c r="CK4191" s="488"/>
      <c r="CL4191" s="488"/>
      <c r="CM4191" s="488"/>
      <c r="CN4191" s="488"/>
      <c r="CO4191" s="488"/>
      <c r="CP4191" s="488"/>
      <c r="CQ4191" s="488"/>
      <c r="CR4191" s="488"/>
      <c r="CS4191" s="488"/>
      <c r="CT4191" s="488"/>
      <c r="CU4191" s="488"/>
      <c r="CV4191" s="488"/>
      <c r="CW4191" s="488"/>
      <c r="CX4191" s="488"/>
      <c r="CY4191" s="488"/>
      <c r="CZ4191" s="488"/>
      <c r="DA4191" s="488"/>
      <c r="DB4191" s="488"/>
      <c r="DC4191" s="488"/>
      <c r="DD4191" s="488"/>
      <c r="DE4191" s="488"/>
      <c r="DF4191" s="488"/>
      <c r="DG4191" s="488"/>
      <c r="DH4191" s="488"/>
      <c r="DI4191" s="488"/>
      <c r="DJ4191" s="488"/>
      <c r="DK4191" s="488"/>
      <c r="DL4191" s="488"/>
      <c r="DM4191" s="488"/>
      <c r="DN4191" s="488"/>
      <c r="DO4191" s="488"/>
      <c r="DP4191" s="488"/>
      <c r="DQ4191" s="488"/>
      <c r="DR4191" s="488"/>
      <c r="DS4191" s="488"/>
      <c r="DT4191" s="488"/>
      <c r="DU4191" s="488"/>
      <c r="DV4191" s="488"/>
      <c r="DW4191" s="488"/>
      <c r="DX4191" s="488"/>
      <c r="DY4191" s="488"/>
      <c r="DZ4191" s="488"/>
      <c r="EA4191" s="488"/>
      <c r="EB4191" s="488"/>
      <c r="EC4191" s="488"/>
      <c r="ED4191" s="488"/>
      <c r="EE4191" s="488"/>
      <c r="EF4191" s="488"/>
      <c r="EG4191" s="488"/>
      <c r="EH4191" s="488"/>
      <c r="EI4191" s="488"/>
      <c r="EJ4191" s="488"/>
      <c r="EK4191" s="488"/>
      <c r="EL4191" s="488"/>
      <c r="EM4191" s="488"/>
      <c r="EN4191" s="488"/>
      <c r="EO4191" s="488"/>
      <c r="EP4191" s="488"/>
      <c r="EQ4191" s="488"/>
      <c r="ER4191" s="488"/>
      <c r="ES4191" s="488"/>
      <c r="ET4191" s="488"/>
      <c r="EU4191" s="488"/>
      <c r="EV4191" s="488"/>
      <c r="EW4191" s="488"/>
      <c r="EX4191" s="488"/>
      <c r="EY4191" s="488"/>
      <c r="EZ4191" s="488"/>
      <c r="FA4191" s="488"/>
      <c r="FB4191" s="488"/>
      <c r="FC4191" s="488"/>
      <c r="FD4191" s="488"/>
      <c r="FE4191" s="488"/>
      <c r="FF4191" s="488"/>
      <c r="FG4191" s="488"/>
      <c r="FH4191" s="488"/>
      <c r="FI4191" s="488"/>
      <c r="FJ4191" s="488"/>
      <c r="FK4191" s="488"/>
      <c r="FL4191" s="488"/>
      <c r="FM4191" s="488"/>
      <c r="FN4191" s="488"/>
      <c r="FO4191" s="488"/>
      <c r="FP4191" s="488"/>
      <c r="FQ4191" s="488"/>
      <c r="FR4191" s="488"/>
      <c r="FS4191" s="488"/>
      <c r="FT4191" s="488"/>
      <c r="FU4191" s="488"/>
      <c r="FV4191" s="488"/>
      <c r="FW4191" s="488"/>
      <c r="FX4191" s="488"/>
      <c r="FY4191" s="488"/>
      <c r="FZ4191" s="488"/>
      <c r="GA4191" s="488"/>
      <c r="GB4191" s="488"/>
      <c r="GC4191" s="488"/>
      <c r="GD4191" s="488"/>
      <c r="GE4191" s="488"/>
      <c r="GF4191" s="488"/>
      <c r="GG4191" s="488"/>
      <c r="GH4191" s="488"/>
      <c r="GI4191" s="488"/>
      <c r="GJ4191" s="488"/>
      <c r="GK4191" s="488"/>
      <c r="GL4191" s="488"/>
      <c r="GM4191" s="488"/>
      <c r="GN4191" s="488"/>
      <c r="GO4191" s="488"/>
      <c r="GP4191" s="488"/>
      <c r="GQ4191" s="488"/>
      <c r="GR4191" s="488"/>
      <c r="GS4191" s="488"/>
      <c r="GT4191" s="488"/>
      <c r="GU4191" s="488"/>
      <c r="GV4191" s="488"/>
      <c r="GW4191" s="488"/>
      <c r="GX4191" s="488"/>
      <c r="GY4191" s="488"/>
      <c r="GZ4191" s="488"/>
      <c r="HA4191" s="488"/>
      <c r="HB4191" s="488"/>
      <c r="HC4191" s="488"/>
      <c r="HD4191" s="488"/>
      <c r="HE4191" s="488"/>
      <c r="HF4191" s="488"/>
      <c r="HG4191" s="488"/>
      <c r="HH4191" s="488"/>
      <c r="HI4191" s="488"/>
      <c r="HJ4191" s="488"/>
      <c r="HK4191" s="488"/>
      <c r="HL4191" s="488"/>
      <c r="HM4191" s="488"/>
      <c r="HN4191" s="488"/>
      <c r="HO4191" s="488"/>
      <c r="HP4191" s="488"/>
      <c r="HQ4191" s="488"/>
      <c r="HR4191" s="488"/>
      <c r="HS4191" s="488"/>
      <c r="HT4191" s="488"/>
      <c r="HU4191" s="488"/>
      <c r="HV4191" s="488"/>
      <c r="HW4191" s="488"/>
      <c r="HX4191" s="488"/>
      <c r="HY4191" s="488"/>
      <c r="HZ4191" s="488"/>
      <c r="IA4191" s="488"/>
      <c r="IB4191" s="488"/>
      <c r="IC4191" s="488"/>
      <c r="ID4191" s="488"/>
      <c r="IE4191" s="488"/>
      <c r="IF4191" s="488"/>
      <c r="IG4191" s="488"/>
      <c r="IH4191" s="488"/>
    </row>
    <row r="4192" spans="1:242" hidden="1" x14ac:dyDescent="0.25">
      <c r="B4192" s="205">
        <v>2487</v>
      </c>
      <c r="C4192" s="207">
        <v>44739</v>
      </c>
      <c r="D4192" s="206" t="s">
        <v>7571</v>
      </c>
      <c r="E4192" s="206"/>
      <c r="F4192" s="206"/>
      <c r="G4192" s="208" t="s">
        <v>7163</v>
      </c>
      <c r="H4192" s="313">
        <v>190000</v>
      </c>
      <c r="I4192" s="209"/>
      <c r="J4192" s="614">
        <f t="shared" si="67"/>
        <v>19698500</v>
      </c>
      <c r="K4192" s="441" t="s">
        <v>7573</v>
      </c>
      <c r="L4192" s="633"/>
      <c r="M4192" s="634">
        <v>650000</v>
      </c>
      <c r="N4192" s="633"/>
    </row>
    <row r="4193" spans="2:14" hidden="1" x14ac:dyDescent="0.25">
      <c r="B4193" s="205">
        <v>2488</v>
      </c>
      <c r="C4193" s="207">
        <v>44739</v>
      </c>
      <c r="D4193" s="206" t="s">
        <v>7077</v>
      </c>
      <c r="E4193" s="206"/>
      <c r="F4193" s="206" t="s">
        <v>3733</v>
      </c>
      <c r="G4193" s="208" t="s">
        <v>7163</v>
      </c>
      <c r="H4193" s="313"/>
      <c r="I4193" s="209">
        <v>186000</v>
      </c>
      <c r="J4193" s="614">
        <f t="shared" si="67"/>
        <v>19512500</v>
      </c>
      <c r="K4193" s="441" t="s">
        <v>3267</v>
      </c>
      <c r="L4193" s="633"/>
      <c r="M4193" s="634">
        <v>10000</v>
      </c>
      <c r="N4193" s="633"/>
    </row>
    <row r="4194" spans="2:14" hidden="1" x14ac:dyDescent="0.25">
      <c r="B4194" s="205">
        <v>2489</v>
      </c>
      <c r="C4194" s="207">
        <v>44740</v>
      </c>
      <c r="D4194" s="206" t="s">
        <v>7594</v>
      </c>
      <c r="E4194" s="206" t="s">
        <v>5983</v>
      </c>
      <c r="F4194" s="206"/>
      <c r="G4194" s="208" t="s">
        <v>2320</v>
      </c>
      <c r="H4194" s="313"/>
      <c r="I4194" s="475">
        <v>1200000</v>
      </c>
      <c r="J4194" s="614">
        <f t="shared" si="67"/>
        <v>18312500</v>
      </c>
      <c r="K4194" s="441" t="s">
        <v>7606</v>
      </c>
      <c r="L4194" s="633"/>
      <c r="M4194" s="634"/>
      <c r="N4194" s="633"/>
    </row>
    <row r="4195" spans="2:14" hidden="1" x14ac:dyDescent="0.25">
      <c r="B4195" s="205">
        <v>2490</v>
      </c>
      <c r="C4195" s="207">
        <v>44740</v>
      </c>
      <c r="D4195" s="206" t="s">
        <v>7574</v>
      </c>
      <c r="E4195" s="206"/>
      <c r="F4195" s="206" t="s">
        <v>3735</v>
      </c>
      <c r="G4195" s="208" t="s">
        <v>5878</v>
      </c>
      <c r="H4195" s="313"/>
      <c r="I4195" s="209">
        <v>1190880</v>
      </c>
      <c r="J4195" s="614">
        <f t="shared" si="67"/>
        <v>17121620</v>
      </c>
      <c r="K4195" s="441" t="s">
        <v>3267</v>
      </c>
      <c r="L4195" s="633"/>
      <c r="M4195" s="634">
        <v>10000</v>
      </c>
      <c r="N4195" s="633"/>
    </row>
    <row r="4196" spans="2:14" hidden="1" x14ac:dyDescent="0.25">
      <c r="B4196" s="205">
        <v>2491</v>
      </c>
      <c r="C4196" s="207">
        <v>44740</v>
      </c>
      <c r="D4196" s="206" t="s">
        <v>7576</v>
      </c>
      <c r="E4196" s="206"/>
      <c r="F4196" s="206"/>
      <c r="G4196" s="208" t="s">
        <v>6884</v>
      </c>
      <c r="H4196" s="313">
        <v>710000</v>
      </c>
      <c r="I4196" s="209"/>
      <c r="J4196" s="614">
        <f t="shared" si="67"/>
        <v>17831620</v>
      </c>
      <c r="K4196" s="441" t="s">
        <v>7556</v>
      </c>
      <c r="L4196" s="633"/>
      <c r="M4196" s="634">
        <v>15000</v>
      </c>
      <c r="N4196" s="633"/>
    </row>
    <row r="4197" spans="2:14" hidden="1" x14ac:dyDescent="0.25">
      <c r="B4197" s="205">
        <v>2492</v>
      </c>
      <c r="C4197" s="207">
        <v>44740</v>
      </c>
      <c r="D4197" s="206" t="s">
        <v>7577</v>
      </c>
      <c r="E4197" s="206"/>
      <c r="F4197" s="206" t="s">
        <v>3737</v>
      </c>
      <c r="G4197" s="208" t="s">
        <v>6884</v>
      </c>
      <c r="H4197" s="313"/>
      <c r="I4197" s="209">
        <v>654500</v>
      </c>
      <c r="J4197" s="614">
        <f t="shared" si="67"/>
        <v>17177120</v>
      </c>
      <c r="K4197" s="441" t="s">
        <v>3267</v>
      </c>
      <c r="L4197" s="633"/>
      <c r="M4197" s="634">
        <v>3000</v>
      </c>
      <c r="N4197" s="633"/>
    </row>
    <row r="4198" spans="2:14" hidden="1" x14ac:dyDescent="0.25">
      <c r="B4198" s="205">
        <v>2493</v>
      </c>
      <c r="C4198" s="207">
        <v>44741</v>
      </c>
      <c r="D4198" s="206" t="s">
        <v>7578</v>
      </c>
      <c r="E4198" s="206"/>
      <c r="F4198" s="206" t="s">
        <v>3721</v>
      </c>
      <c r="G4198" s="208" t="s">
        <v>6884</v>
      </c>
      <c r="H4198" s="313"/>
      <c r="I4198" s="209">
        <v>1800000</v>
      </c>
      <c r="J4198" s="614">
        <f t="shared" si="67"/>
        <v>15377120</v>
      </c>
      <c r="K4198" s="441" t="s">
        <v>3267</v>
      </c>
      <c r="L4198" s="633"/>
      <c r="M4198" s="634">
        <v>10000</v>
      </c>
      <c r="N4198" s="633"/>
    </row>
    <row r="4199" spans="2:14" hidden="1" x14ac:dyDescent="0.25">
      <c r="B4199" s="205">
        <v>2494</v>
      </c>
      <c r="C4199" s="207">
        <v>44742</v>
      </c>
      <c r="D4199" s="206" t="s">
        <v>7595</v>
      </c>
      <c r="E4199" s="206" t="s">
        <v>5995</v>
      </c>
      <c r="F4199" s="206"/>
      <c r="G4199" s="208" t="s">
        <v>6884</v>
      </c>
      <c r="H4199" s="313"/>
      <c r="I4199" s="475">
        <v>500000</v>
      </c>
      <c r="J4199" s="614">
        <f t="shared" si="67"/>
        <v>14877120</v>
      </c>
      <c r="K4199" s="441" t="s">
        <v>7601</v>
      </c>
      <c r="L4199" s="633"/>
      <c r="M4199" s="634"/>
      <c r="N4199" s="633"/>
    </row>
    <row r="4200" spans="2:14" hidden="1" x14ac:dyDescent="0.25">
      <c r="B4200" s="205">
        <v>2495</v>
      </c>
      <c r="C4200" s="207">
        <v>44743</v>
      </c>
      <c r="D4200" s="206" t="s">
        <v>7581</v>
      </c>
      <c r="E4200" s="206"/>
      <c r="F4200" s="206"/>
      <c r="G4200" s="208" t="s">
        <v>559</v>
      </c>
      <c r="H4200" s="313">
        <v>300000</v>
      </c>
      <c r="I4200" s="209"/>
      <c r="J4200" s="614">
        <f t="shared" si="67"/>
        <v>15177120</v>
      </c>
      <c r="K4200" s="441" t="s">
        <v>7580</v>
      </c>
      <c r="M4200" s="634">
        <v>6000</v>
      </c>
    </row>
    <row r="4201" spans="2:14" hidden="1" x14ac:dyDescent="0.25">
      <c r="B4201" s="205">
        <v>2496</v>
      </c>
      <c r="C4201" s="207">
        <v>44743</v>
      </c>
      <c r="D4201" s="206" t="s">
        <v>7582</v>
      </c>
      <c r="E4201" s="206"/>
      <c r="F4201" s="206" t="s">
        <v>3743</v>
      </c>
      <c r="G4201" s="208" t="s">
        <v>559</v>
      </c>
      <c r="H4201" s="313"/>
      <c r="I4201" s="209">
        <v>248500</v>
      </c>
      <c r="J4201" s="614">
        <f t="shared" si="67"/>
        <v>14928620</v>
      </c>
      <c r="K4201" s="441" t="s">
        <v>3267</v>
      </c>
      <c r="M4201" s="634"/>
    </row>
    <row r="4202" spans="2:14" hidden="1" x14ac:dyDescent="0.25">
      <c r="B4202" s="205">
        <v>2497</v>
      </c>
      <c r="C4202" s="207">
        <v>44743</v>
      </c>
      <c r="D4202" s="206" t="s">
        <v>7583</v>
      </c>
      <c r="E4202" s="206"/>
      <c r="F4202" s="206" t="s">
        <v>3740</v>
      </c>
      <c r="G4202" s="208" t="s">
        <v>559</v>
      </c>
      <c r="H4202" s="313"/>
      <c r="I4202" s="209">
        <v>176000</v>
      </c>
      <c r="J4202" s="614">
        <f t="shared" si="67"/>
        <v>14752620</v>
      </c>
      <c r="K4202" s="441" t="s">
        <v>3267</v>
      </c>
      <c r="M4202" s="634"/>
    </row>
    <row r="4203" spans="2:14" hidden="1" x14ac:dyDescent="0.25">
      <c r="B4203" s="205">
        <v>2498</v>
      </c>
      <c r="C4203" s="207">
        <v>44743</v>
      </c>
      <c r="D4203" s="206" t="s">
        <v>7584</v>
      </c>
      <c r="E4203" s="206"/>
      <c r="F4203" s="206" t="s">
        <v>3754</v>
      </c>
      <c r="G4203" s="208" t="s">
        <v>5936</v>
      </c>
      <c r="H4203" s="313"/>
      <c r="I4203" s="209">
        <v>500000</v>
      </c>
      <c r="J4203" s="614">
        <f t="shared" si="67"/>
        <v>14252620</v>
      </c>
      <c r="K4203" s="441" t="s">
        <v>3267</v>
      </c>
      <c r="M4203" s="634"/>
    </row>
    <row r="4204" spans="2:14" hidden="1" x14ac:dyDescent="0.25">
      <c r="B4204" s="205">
        <v>2499</v>
      </c>
      <c r="C4204" s="207">
        <v>44743</v>
      </c>
      <c r="D4204" s="206" t="s">
        <v>7585</v>
      </c>
      <c r="E4204" s="206"/>
      <c r="F4204" s="206" t="s">
        <v>3773</v>
      </c>
      <c r="G4204" s="208" t="s">
        <v>1885</v>
      </c>
      <c r="H4204" s="313"/>
      <c r="I4204" s="209">
        <v>76500</v>
      </c>
      <c r="J4204" s="614">
        <f t="shared" si="67"/>
        <v>14176120</v>
      </c>
      <c r="K4204" s="441" t="s">
        <v>3267</v>
      </c>
      <c r="M4204" s="634"/>
    </row>
    <row r="4205" spans="2:14" hidden="1" x14ac:dyDescent="0.25">
      <c r="B4205" s="205">
        <v>2500</v>
      </c>
      <c r="C4205" s="207">
        <v>44743</v>
      </c>
      <c r="D4205" s="206" t="s">
        <v>7586</v>
      </c>
      <c r="E4205" s="206"/>
      <c r="F4205" s="206" t="s">
        <v>3774</v>
      </c>
      <c r="G4205" s="208" t="s">
        <v>1885</v>
      </c>
      <c r="H4205" s="313"/>
      <c r="I4205" s="209">
        <v>50800</v>
      </c>
      <c r="J4205" s="614">
        <f t="shared" si="67"/>
        <v>14125320</v>
      </c>
      <c r="K4205" s="441" t="s">
        <v>3267</v>
      </c>
      <c r="M4205" s="634"/>
    </row>
    <row r="4206" spans="2:14" hidden="1" x14ac:dyDescent="0.25">
      <c r="B4206" s="205">
        <v>2501</v>
      </c>
      <c r="C4206" s="207">
        <v>44743</v>
      </c>
      <c r="D4206" s="206" t="s">
        <v>7587</v>
      </c>
      <c r="E4206" s="206"/>
      <c r="F4206" s="206" t="s">
        <v>3775</v>
      </c>
      <c r="G4206" s="208" t="s">
        <v>1885</v>
      </c>
      <c r="H4206" s="313"/>
      <c r="I4206" s="209">
        <v>4900</v>
      </c>
      <c r="J4206" s="614">
        <f t="shared" si="67"/>
        <v>14120420</v>
      </c>
      <c r="K4206" s="441" t="s">
        <v>3267</v>
      </c>
      <c r="M4206" s="634"/>
    </row>
    <row r="4207" spans="2:14" hidden="1" x14ac:dyDescent="0.25">
      <c r="B4207" s="205">
        <v>2502</v>
      </c>
      <c r="C4207" s="207">
        <v>44743</v>
      </c>
      <c r="D4207" s="206" t="s">
        <v>7588</v>
      </c>
      <c r="E4207" s="206"/>
      <c r="F4207" s="206" t="s">
        <v>3776</v>
      </c>
      <c r="G4207" s="208" t="s">
        <v>1885</v>
      </c>
      <c r="H4207" s="285"/>
      <c r="I4207" s="210">
        <v>36700</v>
      </c>
      <c r="J4207" s="614">
        <f t="shared" si="67"/>
        <v>14083720</v>
      </c>
      <c r="K4207" s="441" t="s">
        <v>3267</v>
      </c>
    </row>
    <row r="4208" spans="2:14" hidden="1" x14ac:dyDescent="0.25">
      <c r="B4208" s="205">
        <v>2503</v>
      </c>
      <c r="C4208" s="207">
        <v>44743</v>
      </c>
      <c r="D4208" s="206" t="s">
        <v>7589</v>
      </c>
      <c r="E4208" s="206"/>
      <c r="F4208" s="206" t="s">
        <v>3753</v>
      </c>
      <c r="G4208" s="208" t="s">
        <v>1885</v>
      </c>
      <c r="H4208" s="285"/>
      <c r="I4208" s="210">
        <v>20500</v>
      </c>
      <c r="J4208" s="614">
        <f t="shared" si="67"/>
        <v>14063220</v>
      </c>
      <c r="K4208" s="441" t="s">
        <v>3267</v>
      </c>
    </row>
    <row r="4209" spans="1:242" hidden="1" x14ac:dyDescent="0.25">
      <c r="B4209" s="206">
        <v>2504</v>
      </c>
      <c r="C4209" s="207">
        <v>44743</v>
      </c>
      <c r="D4209" s="206" t="s">
        <v>7590</v>
      </c>
      <c r="E4209" s="206"/>
      <c r="F4209" s="206" t="s">
        <v>3758</v>
      </c>
      <c r="G4209" s="208" t="s">
        <v>532</v>
      </c>
      <c r="H4209" s="313"/>
      <c r="I4209" s="209">
        <v>32207</v>
      </c>
      <c r="J4209" s="444">
        <f t="shared" ref="J4209:J4279" si="68">J4208+H4209-I4209</f>
        <v>14031013</v>
      </c>
      <c r="K4209" s="441" t="s">
        <v>3267</v>
      </c>
    </row>
    <row r="4210" spans="1:242" hidden="1" x14ac:dyDescent="0.25">
      <c r="B4210" s="206">
        <v>2505</v>
      </c>
      <c r="C4210" s="207">
        <v>44743</v>
      </c>
      <c r="D4210" s="206" t="s">
        <v>7591</v>
      </c>
      <c r="E4210" s="206"/>
      <c r="F4210" s="206" t="s">
        <v>3777</v>
      </c>
      <c r="G4210" s="208" t="s">
        <v>532</v>
      </c>
      <c r="H4210" s="313"/>
      <c r="I4210" s="209">
        <v>1033089</v>
      </c>
      <c r="J4210" s="444">
        <f t="shared" si="68"/>
        <v>12997924</v>
      </c>
      <c r="K4210" s="212" t="s">
        <v>3267</v>
      </c>
    </row>
    <row r="4211" spans="1:242" hidden="1" x14ac:dyDescent="0.25">
      <c r="B4211" s="206">
        <v>2506</v>
      </c>
      <c r="C4211" s="207">
        <v>44743</v>
      </c>
      <c r="D4211" s="206" t="s">
        <v>7592</v>
      </c>
      <c r="E4211" s="206"/>
      <c r="F4211" s="206" t="s">
        <v>3778</v>
      </c>
      <c r="G4211" s="208" t="s">
        <v>532</v>
      </c>
      <c r="H4211" s="313"/>
      <c r="I4211" s="209">
        <v>689920</v>
      </c>
      <c r="J4211" s="444">
        <f t="shared" si="68"/>
        <v>12308004</v>
      </c>
      <c r="K4211" s="212" t="s">
        <v>3267</v>
      </c>
    </row>
    <row r="4212" spans="1:242" s="554" customFormat="1" ht="32.25" hidden="1" thickBot="1" x14ac:dyDescent="0.25">
      <c r="A4212" s="578"/>
      <c r="B4212" s="639">
        <v>2507</v>
      </c>
      <c r="C4212" s="640">
        <v>44744</v>
      </c>
      <c r="D4212" s="641" t="s">
        <v>7593</v>
      </c>
      <c r="E4212" s="639"/>
      <c r="F4212" s="639" t="s">
        <v>3779</v>
      </c>
      <c r="G4212" s="642" t="s">
        <v>1885</v>
      </c>
      <c r="H4212" s="658"/>
      <c r="I4212" s="659">
        <v>88000</v>
      </c>
      <c r="J4212" s="643">
        <f t="shared" si="68"/>
        <v>12220004</v>
      </c>
      <c r="K4212" s="644" t="s">
        <v>3267</v>
      </c>
      <c r="L4212" s="580"/>
      <c r="M4212" s="578"/>
      <c r="N4212" s="580"/>
      <c r="O4212" s="580"/>
      <c r="P4212" s="580"/>
      <c r="Q4212" s="580"/>
      <c r="R4212" s="580"/>
      <c r="S4212" s="580"/>
      <c r="T4212" s="580"/>
      <c r="U4212" s="580"/>
      <c r="V4212" s="580"/>
      <c r="W4212" s="580"/>
      <c r="X4212" s="580"/>
      <c r="Y4212" s="580"/>
      <c r="Z4212" s="580"/>
      <c r="AA4212" s="580"/>
      <c r="AB4212" s="580"/>
      <c r="AC4212" s="580"/>
      <c r="AD4212" s="580"/>
      <c r="AE4212" s="580"/>
      <c r="AF4212" s="580"/>
      <c r="AG4212" s="580"/>
      <c r="AH4212" s="580"/>
      <c r="AI4212" s="580"/>
      <c r="AJ4212" s="578"/>
      <c r="AK4212" s="578"/>
      <c r="AL4212" s="578"/>
      <c r="AM4212" s="578"/>
      <c r="AN4212" s="578"/>
      <c r="AO4212" s="578"/>
      <c r="AP4212" s="578"/>
      <c r="AQ4212" s="578"/>
      <c r="AR4212" s="578"/>
      <c r="AS4212" s="578"/>
      <c r="AT4212" s="578"/>
      <c r="AU4212" s="578"/>
      <c r="AV4212" s="578"/>
      <c r="AW4212" s="578"/>
      <c r="AX4212" s="578"/>
      <c r="AY4212" s="578"/>
      <c r="AZ4212" s="578"/>
      <c r="BA4212" s="578"/>
      <c r="BB4212" s="578"/>
      <c r="BC4212" s="578"/>
      <c r="BD4212" s="578"/>
      <c r="BE4212" s="578"/>
      <c r="BF4212" s="578"/>
      <c r="BG4212" s="578"/>
      <c r="BH4212" s="578"/>
      <c r="BI4212" s="578"/>
      <c r="BJ4212" s="578"/>
      <c r="BK4212" s="578"/>
      <c r="BL4212" s="578"/>
      <c r="BM4212" s="578"/>
      <c r="BN4212" s="578"/>
      <c r="BO4212" s="578"/>
      <c r="BP4212" s="578"/>
      <c r="BQ4212" s="578"/>
      <c r="BR4212" s="578"/>
      <c r="BS4212" s="578"/>
      <c r="BT4212" s="578"/>
      <c r="BU4212" s="578"/>
      <c r="BV4212" s="578"/>
      <c r="BW4212" s="578"/>
      <c r="BX4212" s="578"/>
      <c r="BY4212" s="578"/>
      <c r="BZ4212" s="578"/>
      <c r="CA4212" s="578"/>
      <c r="CB4212" s="578"/>
      <c r="CC4212" s="578"/>
      <c r="CD4212" s="578"/>
      <c r="CE4212" s="578"/>
      <c r="CF4212" s="578"/>
      <c r="CG4212" s="578"/>
      <c r="CH4212" s="578"/>
      <c r="CI4212" s="578"/>
      <c r="CJ4212" s="578"/>
      <c r="CK4212" s="578"/>
      <c r="CL4212" s="578"/>
      <c r="CM4212" s="578"/>
      <c r="CN4212" s="578"/>
      <c r="CO4212" s="578"/>
      <c r="CP4212" s="578"/>
      <c r="CQ4212" s="578"/>
      <c r="CR4212" s="578"/>
      <c r="CS4212" s="578"/>
      <c r="CT4212" s="578"/>
      <c r="CU4212" s="578"/>
      <c r="CV4212" s="578"/>
      <c r="CW4212" s="578"/>
      <c r="CX4212" s="578"/>
      <c r="CY4212" s="578"/>
      <c r="CZ4212" s="578"/>
      <c r="DA4212" s="578"/>
      <c r="DB4212" s="578"/>
      <c r="DC4212" s="578"/>
      <c r="DD4212" s="578"/>
      <c r="DE4212" s="578"/>
      <c r="DF4212" s="578"/>
      <c r="DG4212" s="578"/>
      <c r="DH4212" s="578"/>
      <c r="DI4212" s="578"/>
      <c r="DJ4212" s="578"/>
      <c r="DK4212" s="578"/>
      <c r="DL4212" s="578"/>
      <c r="DM4212" s="578"/>
      <c r="DN4212" s="578"/>
      <c r="DO4212" s="578"/>
      <c r="DP4212" s="578"/>
      <c r="DQ4212" s="578"/>
      <c r="DR4212" s="578"/>
      <c r="DS4212" s="578"/>
      <c r="DT4212" s="578"/>
      <c r="DU4212" s="578"/>
      <c r="DV4212" s="578"/>
      <c r="DW4212" s="578"/>
      <c r="DX4212" s="578"/>
      <c r="DY4212" s="578"/>
      <c r="DZ4212" s="578"/>
      <c r="EA4212" s="578"/>
      <c r="EB4212" s="578"/>
      <c r="EC4212" s="578"/>
      <c r="ED4212" s="578"/>
      <c r="EE4212" s="578"/>
      <c r="EF4212" s="578"/>
      <c r="EG4212" s="578"/>
      <c r="EH4212" s="578"/>
      <c r="EI4212" s="578"/>
      <c r="EJ4212" s="578"/>
      <c r="EK4212" s="578"/>
      <c r="EL4212" s="578"/>
      <c r="EM4212" s="578"/>
      <c r="EN4212" s="578"/>
      <c r="EO4212" s="578"/>
      <c r="EP4212" s="578"/>
      <c r="EQ4212" s="578"/>
      <c r="ER4212" s="578"/>
      <c r="ES4212" s="578"/>
      <c r="ET4212" s="578"/>
      <c r="EU4212" s="578"/>
      <c r="EV4212" s="578"/>
      <c r="EW4212" s="578"/>
      <c r="EX4212" s="578"/>
      <c r="EY4212" s="578"/>
      <c r="EZ4212" s="578"/>
      <c r="FA4212" s="578"/>
      <c r="FB4212" s="578"/>
      <c r="FC4212" s="578"/>
      <c r="FD4212" s="578"/>
      <c r="FE4212" s="578"/>
      <c r="FF4212" s="578"/>
      <c r="FG4212" s="578"/>
      <c r="FH4212" s="578"/>
      <c r="FI4212" s="578"/>
      <c r="FJ4212" s="578"/>
      <c r="FK4212" s="578"/>
      <c r="FL4212" s="578"/>
      <c r="FM4212" s="578"/>
      <c r="FN4212" s="578"/>
      <c r="FO4212" s="578"/>
      <c r="FP4212" s="578"/>
      <c r="FQ4212" s="578"/>
      <c r="FR4212" s="578"/>
      <c r="FS4212" s="578"/>
      <c r="FT4212" s="578"/>
      <c r="FU4212" s="578"/>
      <c r="FV4212" s="578"/>
      <c r="FW4212" s="578"/>
      <c r="FX4212" s="578"/>
      <c r="FY4212" s="578"/>
      <c r="FZ4212" s="578"/>
      <c r="GA4212" s="578"/>
      <c r="GB4212" s="578"/>
      <c r="GC4212" s="578"/>
      <c r="GD4212" s="578"/>
      <c r="GE4212" s="578"/>
      <c r="GF4212" s="578"/>
      <c r="GG4212" s="578"/>
      <c r="GH4212" s="578"/>
      <c r="GI4212" s="578"/>
      <c r="GJ4212" s="578"/>
      <c r="GK4212" s="578"/>
      <c r="GL4212" s="578"/>
      <c r="GM4212" s="578"/>
      <c r="GN4212" s="578"/>
      <c r="GO4212" s="578"/>
      <c r="GP4212" s="578"/>
      <c r="GQ4212" s="578"/>
      <c r="GR4212" s="578"/>
      <c r="GS4212" s="578"/>
      <c r="GT4212" s="578"/>
      <c r="GU4212" s="578"/>
      <c r="GV4212" s="578"/>
      <c r="GW4212" s="578"/>
      <c r="GX4212" s="578"/>
      <c r="GY4212" s="578"/>
      <c r="GZ4212" s="578"/>
      <c r="HA4212" s="578"/>
      <c r="HB4212" s="578"/>
      <c r="HC4212" s="578"/>
      <c r="HD4212" s="578"/>
      <c r="HE4212" s="578"/>
      <c r="HF4212" s="578"/>
      <c r="HG4212" s="578"/>
      <c r="HH4212" s="578"/>
      <c r="HI4212" s="578"/>
      <c r="HJ4212" s="578"/>
      <c r="HK4212" s="578"/>
      <c r="HL4212" s="578"/>
      <c r="HM4212" s="578"/>
      <c r="HN4212" s="578"/>
      <c r="HO4212" s="578"/>
      <c r="HP4212" s="578"/>
      <c r="HQ4212" s="578"/>
      <c r="HR4212" s="578"/>
      <c r="HS4212" s="578"/>
      <c r="HT4212" s="578"/>
      <c r="HU4212" s="578"/>
      <c r="HV4212" s="578"/>
      <c r="HW4212" s="578"/>
      <c r="HX4212" s="578"/>
      <c r="HY4212" s="578"/>
      <c r="HZ4212" s="578"/>
      <c r="IA4212" s="578"/>
      <c r="IB4212" s="578"/>
      <c r="IC4212" s="578"/>
      <c r="ID4212" s="578"/>
      <c r="IE4212" s="578"/>
      <c r="IF4212" s="578"/>
      <c r="IG4212" s="578"/>
      <c r="IH4212" s="578"/>
    </row>
    <row r="4213" spans="1:242" s="566" customFormat="1" hidden="1" x14ac:dyDescent="0.25">
      <c r="A4213" s="488"/>
      <c r="B4213" s="205">
        <v>2508</v>
      </c>
      <c r="C4213" s="621">
        <v>44746</v>
      </c>
      <c r="D4213" s="622" t="s">
        <v>7596</v>
      </c>
      <c r="E4213" s="622"/>
      <c r="F4213" s="622"/>
      <c r="G4213" s="623"/>
      <c r="H4213" s="629">
        <v>6788496</v>
      </c>
      <c r="I4213" s="630"/>
      <c r="J4213" s="614">
        <f t="shared" si="68"/>
        <v>19008500</v>
      </c>
      <c r="K4213" s="625" t="s">
        <v>3695</v>
      </c>
      <c r="L4213" s="530"/>
      <c r="M4213" s="488"/>
      <c r="N4213" s="530"/>
      <c r="O4213" s="530"/>
      <c r="P4213" s="530"/>
      <c r="Q4213" s="530"/>
      <c r="R4213" s="530"/>
      <c r="S4213" s="530"/>
      <c r="T4213" s="530"/>
      <c r="U4213" s="530"/>
      <c r="V4213" s="530"/>
      <c r="W4213" s="530"/>
      <c r="X4213" s="530"/>
      <c r="Y4213" s="530"/>
      <c r="Z4213" s="530"/>
      <c r="AA4213" s="530"/>
      <c r="AB4213" s="530"/>
      <c r="AC4213" s="530"/>
      <c r="AD4213" s="530"/>
      <c r="AE4213" s="530"/>
      <c r="AF4213" s="530"/>
      <c r="AG4213" s="530"/>
      <c r="AH4213" s="530"/>
      <c r="AI4213" s="530"/>
      <c r="AJ4213" s="488"/>
      <c r="AK4213" s="488"/>
      <c r="AL4213" s="488"/>
      <c r="AM4213" s="488"/>
      <c r="AN4213" s="488"/>
      <c r="AO4213" s="488"/>
      <c r="AP4213" s="488"/>
      <c r="AQ4213" s="488"/>
      <c r="AR4213" s="488"/>
      <c r="AS4213" s="488"/>
      <c r="AT4213" s="488"/>
      <c r="AU4213" s="488"/>
      <c r="AV4213" s="488"/>
      <c r="AW4213" s="488"/>
      <c r="AX4213" s="488"/>
      <c r="AY4213" s="488"/>
      <c r="AZ4213" s="488"/>
      <c r="BA4213" s="488"/>
      <c r="BB4213" s="488"/>
      <c r="BC4213" s="488"/>
      <c r="BD4213" s="488"/>
      <c r="BE4213" s="488"/>
      <c r="BF4213" s="488"/>
      <c r="BG4213" s="488"/>
      <c r="BH4213" s="488"/>
      <c r="BI4213" s="488"/>
      <c r="BJ4213" s="488"/>
      <c r="BK4213" s="488"/>
      <c r="BL4213" s="488"/>
      <c r="BM4213" s="488"/>
      <c r="BN4213" s="488"/>
      <c r="BO4213" s="488"/>
      <c r="BP4213" s="488"/>
      <c r="BQ4213" s="488"/>
      <c r="BR4213" s="488"/>
      <c r="BS4213" s="488"/>
      <c r="BT4213" s="488"/>
      <c r="BU4213" s="488"/>
      <c r="BV4213" s="488"/>
      <c r="BW4213" s="488"/>
      <c r="BX4213" s="488"/>
      <c r="BY4213" s="488"/>
      <c r="BZ4213" s="488"/>
      <c r="CA4213" s="488"/>
      <c r="CB4213" s="488"/>
      <c r="CC4213" s="488"/>
      <c r="CD4213" s="488"/>
      <c r="CE4213" s="488"/>
      <c r="CF4213" s="488"/>
      <c r="CG4213" s="488"/>
      <c r="CH4213" s="488"/>
      <c r="CI4213" s="488"/>
      <c r="CJ4213" s="488"/>
      <c r="CK4213" s="488"/>
      <c r="CL4213" s="488"/>
      <c r="CM4213" s="488"/>
      <c r="CN4213" s="488"/>
      <c r="CO4213" s="488"/>
      <c r="CP4213" s="488"/>
      <c r="CQ4213" s="488"/>
      <c r="CR4213" s="488"/>
      <c r="CS4213" s="488"/>
      <c r="CT4213" s="488"/>
      <c r="CU4213" s="488"/>
      <c r="CV4213" s="488"/>
      <c r="CW4213" s="488"/>
      <c r="CX4213" s="488"/>
      <c r="CY4213" s="488"/>
      <c r="CZ4213" s="488"/>
      <c r="DA4213" s="488"/>
      <c r="DB4213" s="488"/>
      <c r="DC4213" s="488"/>
      <c r="DD4213" s="488"/>
      <c r="DE4213" s="488"/>
      <c r="DF4213" s="488"/>
      <c r="DG4213" s="488"/>
      <c r="DH4213" s="488"/>
      <c r="DI4213" s="488"/>
      <c r="DJ4213" s="488"/>
      <c r="DK4213" s="488"/>
      <c r="DL4213" s="488"/>
      <c r="DM4213" s="488"/>
      <c r="DN4213" s="488"/>
      <c r="DO4213" s="488"/>
      <c r="DP4213" s="488"/>
      <c r="DQ4213" s="488"/>
      <c r="DR4213" s="488"/>
      <c r="DS4213" s="488"/>
      <c r="DT4213" s="488"/>
      <c r="DU4213" s="488"/>
      <c r="DV4213" s="488"/>
      <c r="DW4213" s="488"/>
      <c r="DX4213" s="488"/>
      <c r="DY4213" s="488"/>
      <c r="DZ4213" s="488"/>
      <c r="EA4213" s="488"/>
      <c r="EB4213" s="488"/>
      <c r="EC4213" s="488"/>
      <c r="ED4213" s="488"/>
      <c r="EE4213" s="488"/>
      <c r="EF4213" s="488"/>
      <c r="EG4213" s="488"/>
      <c r="EH4213" s="488"/>
      <c r="EI4213" s="488"/>
      <c r="EJ4213" s="488"/>
      <c r="EK4213" s="488"/>
      <c r="EL4213" s="488"/>
      <c r="EM4213" s="488"/>
      <c r="EN4213" s="488"/>
      <c r="EO4213" s="488"/>
      <c r="EP4213" s="488"/>
      <c r="EQ4213" s="488"/>
      <c r="ER4213" s="488"/>
      <c r="ES4213" s="488"/>
      <c r="ET4213" s="488"/>
      <c r="EU4213" s="488"/>
      <c r="EV4213" s="488"/>
      <c r="EW4213" s="488"/>
      <c r="EX4213" s="488"/>
      <c r="EY4213" s="488"/>
      <c r="EZ4213" s="488"/>
      <c r="FA4213" s="488"/>
      <c r="FB4213" s="488"/>
      <c r="FC4213" s="488"/>
      <c r="FD4213" s="488"/>
      <c r="FE4213" s="488"/>
      <c r="FF4213" s="488"/>
      <c r="FG4213" s="488"/>
      <c r="FH4213" s="488"/>
      <c r="FI4213" s="488"/>
      <c r="FJ4213" s="488"/>
      <c r="FK4213" s="488"/>
      <c r="FL4213" s="488"/>
      <c r="FM4213" s="488"/>
      <c r="FN4213" s="488"/>
      <c r="FO4213" s="488"/>
      <c r="FP4213" s="488"/>
      <c r="FQ4213" s="488"/>
      <c r="FR4213" s="488"/>
      <c r="FS4213" s="488"/>
      <c r="FT4213" s="488"/>
      <c r="FU4213" s="488"/>
      <c r="FV4213" s="488"/>
      <c r="FW4213" s="488"/>
      <c r="FX4213" s="488"/>
      <c r="FY4213" s="488"/>
      <c r="FZ4213" s="488"/>
      <c r="GA4213" s="488"/>
      <c r="GB4213" s="488"/>
      <c r="GC4213" s="488"/>
      <c r="GD4213" s="488"/>
      <c r="GE4213" s="488"/>
      <c r="GF4213" s="488"/>
      <c r="GG4213" s="488"/>
      <c r="GH4213" s="488"/>
      <c r="GI4213" s="488"/>
      <c r="GJ4213" s="488"/>
      <c r="GK4213" s="488"/>
      <c r="GL4213" s="488"/>
      <c r="GM4213" s="488"/>
      <c r="GN4213" s="488"/>
      <c r="GO4213" s="488"/>
      <c r="GP4213" s="488"/>
      <c r="GQ4213" s="488"/>
      <c r="GR4213" s="488"/>
      <c r="GS4213" s="488"/>
      <c r="GT4213" s="488"/>
      <c r="GU4213" s="488"/>
      <c r="GV4213" s="488"/>
      <c r="GW4213" s="488"/>
      <c r="GX4213" s="488"/>
      <c r="GY4213" s="488"/>
      <c r="GZ4213" s="488"/>
      <c r="HA4213" s="488"/>
      <c r="HB4213" s="488"/>
      <c r="HC4213" s="488"/>
      <c r="HD4213" s="488"/>
      <c r="HE4213" s="488"/>
      <c r="HF4213" s="488"/>
      <c r="HG4213" s="488"/>
      <c r="HH4213" s="488"/>
      <c r="HI4213" s="488"/>
      <c r="HJ4213" s="488"/>
      <c r="HK4213" s="488"/>
      <c r="HL4213" s="488"/>
      <c r="HM4213" s="488"/>
      <c r="HN4213" s="488"/>
      <c r="HO4213" s="488"/>
      <c r="HP4213" s="488"/>
      <c r="HQ4213" s="488"/>
      <c r="HR4213" s="488"/>
      <c r="HS4213" s="488"/>
      <c r="HT4213" s="488"/>
      <c r="HU4213" s="488"/>
      <c r="HV4213" s="488"/>
      <c r="HW4213" s="488"/>
      <c r="HX4213" s="488"/>
      <c r="HY4213" s="488"/>
      <c r="HZ4213" s="488"/>
      <c r="IA4213" s="488"/>
      <c r="IB4213" s="488"/>
      <c r="IC4213" s="488"/>
      <c r="ID4213" s="488"/>
      <c r="IE4213" s="488"/>
      <c r="IF4213" s="488"/>
      <c r="IG4213" s="488"/>
      <c r="IH4213" s="488"/>
    </row>
    <row r="4214" spans="1:242" hidden="1" x14ac:dyDescent="0.25">
      <c r="B4214" s="206">
        <v>2509</v>
      </c>
      <c r="C4214" s="207">
        <v>44748</v>
      </c>
      <c r="D4214" s="206" t="s">
        <v>7597</v>
      </c>
      <c r="E4214" s="206"/>
      <c r="F4214" s="206" t="s">
        <v>3780</v>
      </c>
      <c r="G4214" s="208" t="s">
        <v>2302</v>
      </c>
      <c r="H4214" s="313"/>
      <c r="I4214" s="209">
        <v>1050000</v>
      </c>
      <c r="J4214" s="444">
        <f t="shared" si="68"/>
        <v>17958500</v>
      </c>
      <c r="K4214" s="212" t="s">
        <v>3267</v>
      </c>
    </row>
    <row r="4215" spans="1:242" hidden="1" x14ac:dyDescent="0.25">
      <c r="B4215" s="206">
        <v>2510</v>
      </c>
      <c r="C4215" s="207">
        <v>44748</v>
      </c>
      <c r="D4215" s="206" t="s">
        <v>7599</v>
      </c>
      <c r="E4215" s="206"/>
      <c r="F4215" s="206" t="s">
        <v>3789</v>
      </c>
      <c r="G4215" s="208" t="s">
        <v>420</v>
      </c>
      <c r="H4215" s="313"/>
      <c r="I4215" s="209">
        <v>377768</v>
      </c>
      <c r="J4215" s="444">
        <f t="shared" si="68"/>
        <v>17580732</v>
      </c>
      <c r="K4215" s="212" t="s">
        <v>3267</v>
      </c>
    </row>
    <row r="4216" spans="1:242" hidden="1" x14ac:dyDescent="0.25">
      <c r="B4216" s="206">
        <v>2511</v>
      </c>
      <c r="C4216" s="207">
        <v>44748</v>
      </c>
      <c r="D4216" s="206" t="s">
        <v>7598</v>
      </c>
      <c r="E4216" s="206"/>
      <c r="F4216" s="206" t="s">
        <v>3790</v>
      </c>
      <c r="G4216" s="208" t="s">
        <v>420</v>
      </c>
      <c r="H4216" s="313"/>
      <c r="I4216" s="209">
        <v>704342</v>
      </c>
      <c r="J4216" s="444">
        <f t="shared" si="68"/>
        <v>16876390</v>
      </c>
      <c r="K4216" s="212" t="s">
        <v>3267</v>
      </c>
    </row>
    <row r="4217" spans="1:242" hidden="1" x14ac:dyDescent="0.25">
      <c r="B4217" s="206">
        <v>2512</v>
      </c>
      <c r="C4217" s="207">
        <v>44748</v>
      </c>
      <c r="D4217" s="206" t="s">
        <v>7600</v>
      </c>
      <c r="E4217" s="206"/>
      <c r="F4217" s="206" t="s">
        <v>3791</v>
      </c>
      <c r="G4217" s="208" t="s">
        <v>764</v>
      </c>
      <c r="H4217" s="313"/>
      <c r="I4217" s="209">
        <v>2819689</v>
      </c>
      <c r="J4217" s="444">
        <f t="shared" si="68"/>
        <v>14056701</v>
      </c>
      <c r="K4217" s="212" t="s">
        <v>3267</v>
      </c>
    </row>
    <row r="4218" spans="1:242" hidden="1" x14ac:dyDescent="0.25">
      <c r="B4218" s="206">
        <v>2513</v>
      </c>
      <c r="C4218" s="207">
        <v>44748</v>
      </c>
      <c r="D4218" s="206" t="s">
        <v>7603</v>
      </c>
      <c r="E4218" s="206"/>
      <c r="F4218" s="206"/>
      <c r="G4218" s="208" t="s">
        <v>6884</v>
      </c>
      <c r="H4218" s="313">
        <v>500000</v>
      </c>
      <c r="I4218" s="209"/>
      <c r="J4218" s="444">
        <f t="shared" si="68"/>
        <v>14556701</v>
      </c>
      <c r="K4218" s="212" t="s">
        <v>7602</v>
      </c>
    </row>
    <row r="4219" spans="1:242" hidden="1" x14ac:dyDescent="0.25">
      <c r="B4219" s="206">
        <v>2514</v>
      </c>
      <c r="C4219" s="207">
        <v>44748</v>
      </c>
      <c r="D4219" s="206" t="s">
        <v>7604</v>
      </c>
      <c r="E4219" s="206"/>
      <c r="F4219" s="206" t="s">
        <v>3816</v>
      </c>
      <c r="G4219" s="208" t="s">
        <v>6884</v>
      </c>
      <c r="H4219" s="313"/>
      <c r="I4219" s="209">
        <v>455500</v>
      </c>
      <c r="J4219" s="444">
        <f t="shared" si="68"/>
        <v>14101201</v>
      </c>
      <c r="K4219" s="212" t="s">
        <v>3267</v>
      </c>
    </row>
    <row r="4220" spans="1:242" hidden="1" x14ac:dyDescent="0.25">
      <c r="B4220" s="206">
        <v>2515</v>
      </c>
      <c r="C4220" s="207">
        <v>44748</v>
      </c>
      <c r="D4220" s="206" t="s">
        <v>7605</v>
      </c>
      <c r="E4220" s="206"/>
      <c r="F4220" s="206" t="s">
        <v>3818</v>
      </c>
      <c r="G4220" s="208" t="s">
        <v>4805</v>
      </c>
      <c r="H4220" s="313"/>
      <c r="I4220" s="209">
        <v>2235520</v>
      </c>
      <c r="J4220" s="444">
        <f t="shared" si="68"/>
        <v>11865681</v>
      </c>
      <c r="K4220" s="212" t="s">
        <v>3267</v>
      </c>
    </row>
    <row r="4221" spans="1:242" hidden="1" x14ac:dyDescent="0.25">
      <c r="B4221" s="206">
        <v>2516</v>
      </c>
      <c r="C4221" s="207">
        <v>44748</v>
      </c>
      <c r="D4221" s="206" t="s">
        <v>7608</v>
      </c>
      <c r="E4221" s="206"/>
      <c r="F4221" s="206"/>
      <c r="G4221" s="208" t="s">
        <v>2320</v>
      </c>
      <c r="H4221" s="313">
        <v>1200000</v>
      </c>
      <c r="I4221" s="209"/>
      <c r="J4221" s="444">
        <f t="shared" si="68"/>
        <v>13065681</v>
      </c>
      <c r="K4221" s="212" t="s">
        <v>7607</v>
      </c>
    </row>
    <row r="4222" spans="1:242" hidden="1" x14ac:dyDescent="0.25">
      <c r="B4222" s="206">
        <v>2517</v>
      </c>
      <c r="C4222" s="207">
        <v>44748</v>
      </c>
      <c r="D4222" s="206" t="s">
        <v>7609</v>
      </c>
      <c r="E4222" s="206"/>
      <c r="F4222" s="206" t="s">
        <v>3823</v>
      </c>
      <c r="G4222" s="208" t="s">
        <v>2320</v>
      </c>
      <c r="H4222" s="313"/>
      <c r="I4222" s="209">
        <v>1326127</v>
      </c>
      <c r="J4222" s="444">
        <f t="shared" si="68"/>
        <v>11739554</v>
      </c>
      <c r="K4222" s="212" t="s">
        <v>3267</v>
      </c>
    </row>
    <row r="4223" spans="1:242" hidden="1" x14ac:dyDescent="0.25">
      <c r="B4223" s="206">
        <v>2518</v>
      </c>
      <c r="C4223" s="207">
        <v>44748</v>
      </c>
      <c r="D4223" s="206" t="s">
        <v>7707</v>
      </c>
      <c r="E4223" s="206" t="s">
        <v>5996</v>
      </c>
      <c r="F4223" s="206"/>
      <c r="G4223" s="208" t="s">
        <v>2320</v>
      </c>
      <c r="H4223" s="313"/>
      <c r="I4223" s="475">
        <v>1000000</v>
      </c>
      <c r="J4223" s="444">
        <f t="shared" si="68"/>
        <v>10739554</v>
      </c>
      <c r="K4223" s="212" t="s">
        <v>7704</v>
      </c>
    </row>
    <row r="4224" spans="1:242" hidden="1" x14ac:dyDescent="0.25">
      <c r="B4224" s="206">
        <v>2519</v>
      </c>
      <c r="C4224" s="207">
        <v>44719</v>
      </c>
      <c r="D4224" s="206" t="s">
        <v>7611</v>
      </c>
      <c r="E4224" s="206"/>
      <c r="F4224" s="206"/>
      <c r="G4224" s="208" t="s">
        <v>561</v>
      </c>
      <c r="H4224" s="313">
        <v>760000</v>
      </c>
      <c r="I4224" s="209"/>
      <c r="J4224" s="444">
        <f t="shared" si="68"/>
        <v>11499554</v>
      </c>
      <c r="K4224" s="212" t="s">
        <v>7613</v>
      </c>
    </row>
    <row r="4225" spans="1:242" hidden="1" x14ac:dyDescent="0.25">
      <c r="B4225" s="206">
        <v>2520</v>
      </c>
      <c r="C4225" s="207">
        <v>44719</v>
      </c>
      <c r="D4225" s="206" t="s">
        <v>7612</v>
      </c>
      <c r="E4225" s="206"/>
      <c r="F4225" s="206" t="s">
        <v>3824</v>
      </c>
      <c r="G4225" s="208" t="s">
        <v>561</v>
      </c>
      <c r="H4225" s="313"/>
      <c r="I4225" s="209">
        <v>513018</v>
      </c>
      <c r="J4225" s="444">
        <f t="shared" si="68"/>
        <v>10986536</v>
      </c>
      <c r="K4225" s="212" t="s">
        <v>3267</v>
      </c>
    </row>
    <row r="4226" spans="1:242" hidden="1" x14ac:dyDescent="0.25">
      <c r="B4226" s="206">
        <v>2521</v>
      </c>
      <c r="C4226" s="207">
        <v>44750</v>
      </c>
      <c r="D4226" s="206" t="s">
        <v>7614</v>
      </c>
      <c r="E4226" s="206"/>
      <c r="F4226" s="206" t="s">
        <v>3825</v>
      </c>
      <c r="G4226" s="208" t="s">
        <v>532</v>
      </c>
      <c r="H4226" s="313"/>
      <c r="I4226" s="209">
        <v>1522267</v>
      </c>
      <c r="J4226" s="444">
        <f t="shared" si="68"/>
        <v>9464269</v>
      </c>
      <c r="K4226" s="212" t="s">
        <v>3267</v>
      </c>
    </row>
    <row r="4227" spans="1:242" hidden="1" x14ac:dyDescent="0.25">
      <c r="B4227" s="206">
        <v>2522</v>
      </c>
      <c r="C4227" s="207">
        <v>44750</v>
      </c>
      <c r="D4227" s="206" t="s">
        <v>7615</v>
      </c>
      <c r="E4227" s="206"/>
      <c r="F4227" s="206" t="s">
        <v>3828</v>
      </c>
      <c r="G4227" s="208" t="s">
        <v>420</v>
      </c>
      <c r="H4227" s="313"/>
      <c r="I4227" s="209">
        <v>1259340</v>
      </c>
      <c r="J4227" s="444">
        <f t="shared" si="68"/>
        <v>8204929</v>
      </c>
      <c r="K4227" s="212" t="s">
        <v>3267</v>
      </c>
    </row>
    <row r="4228" spans="1:242" hidden="1" x14ac:dyDescent="0.25">
      <c r="B4228" s="206">
        <v>2523</v>
      </c>
      <c r="C4228" s="207">
        <v>44750</v>
      </c>
      <c r="D4228" s="206" t="s">
        <v>7616</v>
      </c>
      <c r="E4228" s="206" t="s">
        <v>6006</v>
      </c>
      <c r="F4228" s="206"/>
      <c r="G4228" s="208" t="s">
        <v>561</v>
      </c>
      <c r="H4228" s="313"/>
      <c r="I4228" s="475">
        <v>1820000</v>
      </c>
      <c r="J4228" s="444">
        <f t="shared" si="68"/>
        <v>6384929</v>
      </c>
      <c r="K4228" s="212" t="s">
        <v>7655</v>
      </c>
    </row>
    <row r="4229" spans="1:242" hidden="1" x14ac:dyDescent="0.25">
      <c r="B4229" s="206">
        <v>2524</v>
      </c>
      <c r="C4229" s="207">
        <v>44754</v>
      </c>
      <c r="D4229" s="206" t="s">
        <v>7617</v>
      </c>
      <c r="E4229" s="206"/>
      <c r="F4229" s="206" t="s">
        <v>3819</v>
      </c>
      <c r="G4229" s="208" t="s">
        <v>6884</v>
      </c>
      <c r="H4229" s="313"/>
      <c r="I4229" s="209">
        <v>200000</v>
      </c>
      <c r="J4229" s="444">
        <f t="shared" si="68"/>
        <v>6184929</v>
      </c>
      <c r="K4229" s="212" t="s">
        <v>3267</v>
      </c>
    </row>
    <row r="4230" spans="1:242" hidden="1" x14ac:dyDescent="0.25">
      <c r="B4230" s="206">
        <v>2525</v>
      </c>
      <c r="C4230" s="207">
        <v>44754</v>
      </c>
      <c r="D4230" s="206" t="s">
        <v>7618</v>
      </c>
      <c r="E4230" s="206"/>
      <c r="F4230" s="206" t="s">
        <v>3829</v>
      </c>
      <c r="G4230" s="208" t="s">
        <v>3690</v>
      </c>
      <c r="H4230" s="313"/>
      <c r="I4230" s="209">
        <v>737000</v>
      </c>
      <c r="J4230" s="444">
        <f t="shared" si="68"/>
        <v>5447929</v>
      </c>
      <c r="K4230" s="212" t="s">
        <v>3267</v>
      </c>
    </row>
    <row r="4231" spans="1:242" hidden="1" x14ac:dyDescent="0.25">
      <c r="B4231" s="206">
        <v>2526</v>
      </c>
      <c r="C4231" s="207">
        <v>44754</v>
      </c>
      <c r="D4231" s="206" t="s">
        <v>7619</v>
      </c>
      <c r="E4231" s="206"/>
      <c r="F4231" s="206" t="s">
        <v>3830</v>
      </c>
      <c r="G4231" s="208" t="s">
        <v>1885</v>
      </c>
      <c r="H4231" s="313"/>
      <c r="I4231" s="209">
        <v>439000</v>
      </c>
      <c r="J4231" s="444">
        <f t="shared" si="68"/>
        <v>5008929</v>
      </c>
      <c r="K4231" s="212" t="s">
        <v>3267</v>
      </c>
    </row>
    <row r="4232" spans="1:242" hidden="1" x14ac:dyDescent="0.25">
      <c r="B4232" s="206">
        <v>2527</v>
      </c>
      <c r="C4232" s="207">
        <v>44754</v>
      </c>
      <c r="D4232" s="206" t="s">
        <v>7620</v>
      </c>
      <c r="E4232" s="206"/>
      <c r="F4232" s="206" t="s">
        <v>3831</v>
      </c>
      <c r="G4232" s="208" t="s">
        <v>1885</v>
      </c>
      <c r="H4232" s="313"/>
      <c r="I4232" s="209">
        <v>252500</v>
      </c>
      <c r="J4232" s="444">
        <f t="shared" si="68"/>
        <v>4756429</v>
      </c>
      <c r="K4232" s="212" t="s">
        <v>3267</v>
      </c>
    </row>
    <row r="4233" spans="1:242" hidden="1" x14ac:dyDescent="0.25">
      <c r="B4233" s="206">
        <v>2528</v>
      </c>
      <c r="C4233" s="207">
        <v>44754</v>
      </c>
      <c r="D4233" s="206" t="s">
        <v>7621</v>
      </c>
      <c r="E4233" s="206"/>
      <c r="F4233" s="206" t="s">
        <v>3832</v>
      </c>
      <c r="G4233" s="208" t="s">
        <v>1885</v>
      </c>
      <c r="H4233" s="313"/>
      <c r="I4233" s="209">
        <v>152000</v>
      </c>
      <c r="J4233" s="444">
        <f t="shared" si="68"/>
        <v>4604429</v>
      </c>
      <c r="K4233" s="212" t="s">
        <v>3267</v>
      </c>
    </row>
    <row r="4234" spans="1:242" hidden="1" x14ac:dyDescent="0.25">
      <c r="B4234" s="206">
        <v>2529</v>
      </c>
      <c r="C4234" s="207">
        <v>44754</v>
      </c>
      <c r="D4234" s="206" t="s">
        <v>7622</v>
      </c>
      <c r="E4234" s="206"/>
      <c r="F4234" s="206" t="s">
        <v>3848</v>
      </c>
      <c r="G4234" s="208" t="s">
        <v>1885</v>
      </c>
      <c r="H4234" s="313"/>
      <c r="I4234" s="209">
        <v>92600</v>
      </c>
      <c r="J4234" s="444">
        <f t="shared" si="68"/>
        <v>4511829</v>
      </c>
      <c r="K4234" s="212" t="s">
        <v>3267</v>
      </c>
    </row>
    <row r="4235" spans="1:242" hidden="1" x14ac:dyDescent="0.25">
      <c r="B4235" s="206">
        <v>2530</v>
      </c>
      <c r="C4235" s="207">
        <v>44754</v>
      </c>
      <c r="D4235" s="206" t="s">
        <v>7623</v>
      </c>
      <c r="E4235" s="206"/>
      <c r="F4235" s="206" t="s">
        <v>3833</v>
      </c>
      <c r="G4235" s="208" t="s">
        <v>1885</v>
      </c>
      <c r="H4235" s="313"/>
      <c r="I4235" s="209">
        <v>76600</v>
      </c>
      <c r="J4235" s="444">
        <f t="shared" si="68"/>
        <v>4435229</v>
      </c>
      <c r="K4235" s="212" t="s">
        <v>3267</v>
      </c>
    </row>
    <row r="4236" spans="1:242" hidden="1" x14ac:dyDescent="0.25">
      <c r="B4236" s="206">
        <v>2531</v>
      </c>
      <c r="C4236" s="207">
        <v>44754</v>
      </c>
      <c r="D4236" s="206" t="s">
        <v>6672</v>
      </c>
      <c r="E4236" s="206" t="s">
        <v>6039</v>
      </c>
      <c r="F4236" s="206"/>
      <c r="G4236" s="208" t="s">
        <v>6884</v>
      </c>
      <c r="H4236" s="313"/>
      <c r="I4236" s="475">
        <v>1000000</v>
      </c>
      <c r="J4236" s="444">
        <f t="shared" si="68"/>
        <v>3435229</v>
      </c>
      <c r="K4236" s="419" t="s">
        <v>7678</v>
      </c>
    </row>
    <row r="4237" spans="1:242" hidden="1" x14ac:dyDescent="0.25">
      <c r="B4237" s="206">
        <v>2532</v>
      </c>
      <c r="C4237" s="207">
        <v>44754</v>
      </c>
      <c r="D4237" s="206" t="s">
        <v>7624</v>
      </c>
      <c r="E4237" s="206"/>
      <c r="F4237" s="206"/>
      <c r="G4237" s="208" t="s">
        <v>4806</v>
      </c>
      <c r="H4237" s="313">
        <v>1000000</v>
      </c>
      <c r="I4237" s="209"/>
      <c r="J4237" s="444">
        <f t="shared" si="68"/>
        <v>4435229</v>
      </c>
      <c r="K4237" s="212" t="s">
        <v>7629</v>
      </c>
    </row>
    <row r="4238" spans="1:242" hidden="1" x14ac:dyDescent="0.25">
      <c r="B4238" s="206">
        <v>2533</v>
      </c>
      <c r="C4238" s="207">
        <v>44754</v>
      </c>
      <c r="D4238" s="206" t="s">
        <v>7625</v>
      </c>
      <c r="E4238" s="206"/>
      <c r="F4238" s="206"/>
      <c r="G4238" s="208" t="s">
        <v>4806</v>
      </c>
      <c r="H4238" s="313">
        <v>1500000</v>
      </c>
      <c r="I4238" s="209"/>
      <c r="J4238" s="444">
        <f t="shared" si="68"/>
        <v>5935229</v>
      </c>
      <c r="K4238" s="441" t="s">
        <v>7630</v>
      </c>
    </row>
    <row r="4239" spans="1:242" ht="16.5" hidden="1" thickBot="1" x14ac:dyDescent="0.3">
      <c r="B4239" s="610">
        <v>2534</v>
      </c>
      <c r="C4239" s="609">
        <v>44754</v>
      </c>
      <c r="D4239" s="610" t="s">
        <v>7628</v>
      </c>
      <c r="E4239" s="610"/>
      <c r="F4239" s="610" t="s">
        <v>3826</v>
      </c>
      <c r="G4239" s="611" t="s">
        <v>764</v>
      </c>
      <c r="H4239" s="616"/>
      <c r="I4239" s="628">
        <v>3779453</v>
      </c>
      <c r="J4239" s="612">
        <f t="shared" si="68"/>
        <v>2155776</v>
      </c>
      <c r="K4239" s="613" t="s">
        <v>3267</v>
      </c>
    </row>
    <row r="4240" spans="1:242" s="566" customFormat="1" hidden="1" x14ac:dyDescent="0.25">
      <c r="A4240" s="488"/>
      <c r="B4240" s="205">
        <v>2535</v>
      </c>
      <c r="C4240" s="621">
        <v>44755</v>
      </c>
      <c r="D4240" s="622" t="s">
        <v>7631</v>
      </c>
      <c r="E4240" s="622"/>
      <c r="F4240" s="622"/>
      <c r="G4240" s="623"/>
      <c r="H4240" s="629">
        <v>17992724</v>
      </c>
      <c r="I4240" s="630"/>
      <c r="J4240" s="614">
        <f t="shared" si="68"/>
        <v>20148500</v>
      </c>
      <c r="K4240" s="631" t="s">
        <v>3695</v>
      </c>
      <c r="L4240" s="530"/>
      <c r="M4240" s="488"/>
      <c r="N4240" s="530"/>
      <c r="O4240" s="530"/>
      <c r="P4240" s="530"/>
      <c r="Q4240" s="530"/>
      <c r="R4240" s="530"/>
      <c r="S4240" s="530"/>
      <c r="T4240" s="530"/>
      <c r="U4240" s="530"/>
      <c r="V4240" s="530"/>
      <c r="W4240" s="530"/>
      <c r="X4240" s="530"/>
      <c r="Y4240" s="530"/>
      <c r="Z4240" s="530"/>
      <c r="AA4240" s="530"/>
      <c r="AB4240" s="530"/>
      <c r="AC4240" s="530"/>
      <c r="AD4240" s="530"/>
      <c r="AE4240" s="530"/>
      <c r="AF4240" s="530"/>
      <c r="AG4240" s="530"/>
      <c r="AH4240" s="530"/>
      <c r="AI4240" s="530"/>
      <c r="AJ4240" s="488"/>
      <c r="AK4240" s="488"/>
      <c r="AL4240" s="488"/>
      <c r="AM4240" s="488"/>
      <c r="AN4240" s="488"/>
      <c r="AO4240" s="488"/>
      <c r="AP4240" s="488"/>
      <c r="AQ4240" s="488"/>
      <c r="AR4240" s="488"/>
      <c r="AS4240" s="488"/>
      <c r="AT4240" s="488"/>
      <c r="AU4240" s="488"/>
      <c r="AV4240" s="488"/>
      <c r="AW4240" s="488"/>
      <c r="AX4240" s="488"/>
      <c r="AY4240" s="488"/>
      <c r="AZ4240" s="488"/>
      <c r="BA4240" s="488"/>
      <c r="BB4240" s="488"/>
      <c r="BC4240" s="488"/>
      <c r="BD4240" s="488"/>
      <c r="BE4240" s="488"/>
      <c r="BF4240" s="488"/>
      <c r="BG4240" s="488"/>
      <c r="BH4240" s="488"/>
      <c r="BI4240" s="488"/>
      <c r="BJ4240" s="488"/>
      <c r="BK4240" s="488"/>
      <c r="BL4240" s="488"/>
      <c r="BM4240" s="488"/>
      <c r="BN4240" s="488"/>
      <c r="BO4240" s="488"/>
      <c r="BP4240" s="488"/>
      <c r="BQ4240" s="488"/>
      <c r="BR4240" s="488"/>
      <c r="BS4240" s="488"/>
      <c r="BT4240" s="488"/>
      <c r="BU4240" s="488"/>
      <c r="BV4240" s="488"/>
      <c r="BW4240" s="488"/>
      <c r="BX4240" s="488"/>
      <c r="BY4240" s="488"/>
      <c r="BZ4240" s="488"/>
      <c r="CA4240" s="488"/>
      <c r="CB4240" s="488"/>
      <c r="CC4240" s="488"/>
      <c r="CD4240" s="488"/>
      <c r="CE4240" s="488"/>
      <c r="CF4240" s="488"/>
      <c r="CG4240" s="488"/>
      <c r="CH4240" s="488"/>
      <c r="CI4240" s="488"/>
      <c r="CJ4240" s="488"/>
      <c r="CK4240" s="488"/>
      <c r="CL4240" s="488"/>
      <c r="CM4240" s="488"/>
      <c r="CN4240" s="488"/>
      <c r="CO4240" s="488"/>
      <c r="CP4240" s="488"/>
      <c r="CQ4240" s="488"/>
      <c r="CR4240" s="488"/>
      <c r="CS4240" s="488"/>
      <c r="CT4240" s="488"/>
      <c r="CU4240" s="488"/>
      <c r="CV4240" s="488"/>
      <c r="CW4240" s="488"/>
      <c r="CX4240" s="488"/>
      <c r="CY4240" s="488"/>
      <c r="CZ4240" s="488"/>
      <c r="DA4240" s="488"/>
      <c r="DB4240" s="488"/>
      <c r="DC4240" s="488"/>
      <c r="DD4240" s="488"/>
      <c r="DE4240" s="488"/>
      <c r="DF4240" s="488"/>
      <c r="DG4240" s="488"/>
      <c r="DH4240" s="488"/>
      <c r="DI4240" s="488"/>
      <c r="DJ4240" s="488"/>
      <c r="DK4240" s="488"/>
      <c r="DL4240" s="488"/>
      <c r="DM4240" s="488"/>
      <c r="DN4240" s="488"/>
      <c r="DO4240" s="488"/>
      <c r="DP4240" s="488"/>
      <c r="DQ4240" s="488"/>
      <c r="DR4240" s="488"/>
      <c r="DS4240" s="488"/>
      <c r="DT4240" s="488"/>
      <c r="DU4240" s="488"/>
      <c r="DV4240" s="488"/>
      <c r="DW4240" s="488"/>
      <c r="DX4240" s="488"/>
      <c r="DY4240" s="488"/>
      <c r="DZ4240" s="488"/>
      <c r="EA4240" s="488"/>
      <c r="EB4240" s="488"/>
      <c r="EC4240" s="488"/>
      <c r="ED4240" s="488"/>
      <c r="EE4240" s="488"/>
      <c r="EF4240" s="488"/>
      <c r="EG4240" s="488"/>
      <c r="EH4240" s="488"/>
      <c r="EI4240" s="488"/>
      <c r="EJ4240" s="488"/>
      <c r="EK4240" s="488"/>
      <c r="EL4240" s="488"/>
      <c r="EM4240" s="488"/>
      <c r="EN4240" s="488"/>
      <c r="EO4240" s="488"/>
      <c r="EP4240" s="488"/>
      <c r="EQ4240" s="488"/>
      <c r="ER4240" s="488"/>
      <c r="ES4240" s="488"/>
      <c r="ET4240" s="488"/>
      <c r="EU4240" s="488"/>
      <c r="EV4240" s="488"/>
      <c r="EW4240" s="488"/>
      <c r="EX4240" s="488"/>
      <c r="EY4240" s="488"/>
      <c r="EZ4240" s="488"/>
      <c r="FA4240" s="488"/>
      <c r="FB4240" s="488"/>
      <c r="FC4240" s="488"/>
      <c r="FD4240" s="488"/>
      <c r="FE4240" s="488"/>
      <c r="FF4240" s="488"/>
      <c r="FG4240" s="488"/>
      <c r="FH4240" s="488"/>
      <c r="FI4240" s="488"/>
      <c r="FJ4240" s="488"/>
      <c r="FK4240" s="488"/>
      <c r="FL4240" s="488"/>
      <c r="FM4240" s="488"/>
      <c r="FN4240" s="488"/>
      <c r="FO4240" s="488"/>
      <c r="FP4240" s="488"/>
      <c r="FQ4240" s="488"/>
      <c r="FR4240" s="488"/>
      <c r="FS4240" s="488"/>
      <c r="FT4240" s="488"/>
      <c r="FU4240" s="488"/>
      <c r="FV4240" s="488"/>
      <c r="FW4240" s="488"/>
      <c r="FX4240" s="488"/>
      <c r="FY4240" s="488"/>
      <c r="FZ4240" s="488"/>
      <c r="GA4240" s="488"/>
      <c r="GB4240" s="488"/>
      <c r="GC4240" s="488"/>
      <c r="GD4240" s="488"/>
      <c r="GE4240" s="488"/>
      <c r="GF4240" s="488"/>
      <c r="GG4240" s="488"/>
      <c r="GH4240" s="488"/>
      <c r="GI4240" s="488"/>
      <c r="GJ4240" s="488"/>
      <c r="GK4240" s="488"/>
      <c r="GL4240" s="488"/>
      <c r="GM4240" s="488"/>
      <c r="GN4240" s="488"/>
      <c r="GO4240" s="488"/>
      <c r="GP4240" s="488"/>
      <c r="GQ4240" s="488"/>
      <c r="GR4240" s="488"/>
      <c r="GS4240" s="488"/>
      <c r="GT4240" s="488"/>
      <c r="GU4240" s="488"/>
      <c r="GV4240" s="488"/>
      <c r="GW4240" s="488"/>
      <c r="GX4240" s="488"/>
      <c r="GY4240" s="488"/>
      <c r="GZ4240" s="488"/>
      <c r="HA4240" s="488"/>
      <c r="HB4240" s="488"/>
      <c r="HC4240" s="488"/>
      <c r="HD4240" s="488"/>
      <c r="HE4240" s="488"/>
      <c r="HF4240" s="488"/>
      <c r="HG4240" s="488"/>
      <c r="HH4240" s="488"/>
      <c r="HI4240" s="488"/>
      <c r="HJ4240" s="488"/>
      <c r="HK4240" s="488"/>
      <c r="HL4240" s="488"/>
      <c r="HM4240" s="488"/>
      <c r="HN4240" s="488"/>
      <c r="HO4240" s="488"/>
      <c r="HP4240" s="488"/>
      <c r="HQ4240" s="488"/>
      <c r="HR4240" s="488"/>
      <c r="HS4240" s="488"/>
      <c r="HT4240" s="488"/>
      <c r="HU4240" s="488"/>
      <c r="HV4240" s="488"/>
      <c r="HW4240" s="488"/>
      <c r="HX4240" s="488"/>
      <c r="HY4240" s="488"/>
      <c r="HZ4240" s="488"/>
      <c r="IA4240" s="488"/>
      <c r="IB4240" s="488"/>
      <c r="IC4240" s="488"/>
      <c r="ID4240" s="488"/>
      <c r="IE4240" s="488"/>
      <c r="IF4240" s="488"/>
      <c r="IG4240" s="488"/>
      <c r="IH4240" s="488"/>
    </row>
    <row r="4241" spans="2:13" hidden="1" x14ac:dyDescent="0.25">
      <c r="B4241" s="206">
        <v>2536</v>
      </c>
      <c r="C4241" s="207">
        <v>44755</v>
      </c>
      <c r="D4241" s="206" t="s">
        <v>7632</v>
      </c>
      <c r="E4241" s="206"/>
      <c r="F4241" s="206" t="s">
        <v>3834</v>
      </c>
      <c r="G4241" s="208" t="s">
        <v>420</v>
      </c>
      <c r="H4241" s="313"/>
      <c r="I4241" s="209">
        <v>1800000</v>
      </c>
      <c r="J4241" s="444">
        <f t="shared" si="68"/>
        <v>18348500</v>
      </c>
      <c r="K4241" s="441" t="s">
        <v>3267</v>
      </c>
    </row>
    <row r="4242" spans="2:13" hidden="1" x14ac:dyDescent="0.25">
      <c r="B4242" s="205">
        <v>2537</v>
      </c>
      <c r="C4242" s="207">
        <v>44755</v>
      </c>
      <c r="D4242" s="206" t="s">
        <v>7633</v>
      </c>
      <c r="E4242" s="206"/>
      <c r="F4242" s="206" t="s">
        <v>3835</v>
      </c>
      <c r="G4242" s="208" t="s">
        <v>4805</v>
      </c>
      <c r="H4242" s="313"/>
      <c r="I4242" s="209">
        <v>1033750</v>
      </c>
      <c r="J4242" s="444">
        <f t="shared" si="68"/>
        <v>17314750</v>
      </c>
      <c r="K4242" s="441" t="s">
        <v>3267</v>
      </c>
    </row>
    <row r="4243" spans="2:13" hidden="1" x14ac:dyDescent="0.25">
      <c r="B4243" s="206">
        <v>2538</v>
      </c>
      <c r="C4243" s="207">
        <v>44755</v>
      </c>
      <c r="D4243" s="206" t="s">
        <v>7634</v>
      </c>
      <c r="E4243" s="206"/>
      <c r="F4243" s="206" t="s">
        <v>3836</v>
      </c>
      <c r="G4243" s="208" t="s">
        <v>5878</v>
      </c>
      <c r="H4243" s="313"/>
      <c r="I4243" s="209">
        <v>945000</v>
      </c>
      <c r="J4243" s="444">
        <f t="shared" si="68"/>
        <v>16369750</v>
      </c>
      <c r="K4243" s="441" t="s">
        <v>3267</v>
      </c>
    </row>
    <row r="4244" spans="2:13" hidden="1" x14ac:dyDescent="0.25">
      <c r="B4244" s="205">
        <v>2539</v>
      </c>
      <c r="C4244" s="207">
        <v>44755</v>
      </c>
      <c r="D4244" s="206" t="s">
        <v>7637</v>
      </c>
      <c r="E4244" s="206"/>
      <c r="F4244" s="206"/>
      <c r="G4244" s="208" t="s">
        <v>7636</v>
      </c>
      <c r="H4244" s="313">
        <v>381500</v>
      </c>
      <c r="I4244" s="209"/>
      <c r="J4244" s="444">
        <f t="shared" si="68"/>
        <v>16751250</v>
      </c>
      <c r="K4244" s="441" t="s">
        <v>7580</v>
      </c>
    </row>
    <row r="4245" spans="2:13" hidden="1" x14ac:dyDescent="0.25">
      <c r="B4245" s="206">
        <v>2540</v>
      </c>
      <c r="C4245" s="207">
        <v>44755</v>
      </c>
      <c r="D4245" s="206" t="s">
        <v>7638</v>
      </c>
      <c r="E4245" s="206"/>
      <c r="F4245" s="206" t="s">
        <v>3861</v>
      </c>
      <c r="G4245" s="208" t="s">
        <v>7636</v>
      </c>
      <c r="H4245" s="313"/>
      <c r="I4245" s="209">
        <v>381500</v>
      </c>
      <c r="J4245" s="444">
        <f t="shared" si="68"/>
        <v>16369750</v>
      </c>
      <c r="K4245" s="441" t="s">
        <v>3267</v>
      </c>
      <c r="L4245" s="633"/>
      <c r="M4245" s="634"/>
    </row>
    <row r="4246" spans="2:13" hidden="1" x14ac:dyDescent="0.25">
      <c r="B4246" s="205">
        <v>2541</v>
      </c>
      <c r="C4246" s="207">
        <v>44757</v>
      </c>
      <c r="D4246" s="206" t="s">
        <v>7642</v>
      </c>
      <c r="E4246" s="206" t="s">
        <v>6040</v>
      </c>
      <c r="F4246" s="206"/>
      <c r="G4246" s="208" t="s">
        <v>6884</v>
      </c>
      <c r="H4246" s="313"/>
      <c r="I4246" s="475">
        <v>500000</v>
      </c>
      <c r="J4246" s="444">
        <f t="shared" si="68"/>
        <v>15869750</v>
      </c>
      <c r="K4246" s="441" t="s">
        <v>7662</v>
      </c>
      <c r="L4246" s="633"/>
      <c r="M4246" s="634"/>
    </row>
    <row r="4247" spans="2:13" hidden="1" x14ac:dyDescent="0.25">
      <c r="B4247" s="206">
        <v>2542</v>
      </c>
      <c r="C4247" s="207">
        <v>44758</v>
      </c>
      <c r="D4247" s="206" t="s">
        <v>7639</v>
      </c>
      <c r="E4247" s="206"/>
      <c r="F4247" s="206" t="s">
        <v>3862</v>
      </c>
      <c r="G4247" s="208" t="s">
        <v>1885</v>
      </c>
      <c r="H4247" s="313"/>
      <c r="I4247" s="209">
        <v>511011</v>
      </c>
      <c r="J4247" s="444">
        <f t="shared" si="68"/>
        <v>15358739</v>
      </c>
      <c r="K4247" s="441" t="s">
        <v>3267</v>
      </c>
      <c r="L4247" s="633"/>
      <c r="M4247" s="634"/>
    </row>
    <row r="4248" spans="2:13" hidden="1" x14ac:dyDescent="0.25">
      <c r="B4248" s="205">
        <v>2543</v>
      </c>
      <c r="C4248" s="207">
        <v>44758</v>
      </c>
      <c r="D4248" s="206" t="s">
        <v>7640</v>
      </c>
      <c r="E4248" s="206"/>
      <c r="F4248" s="206" t="s">
        <v>3863</v>
      </c>
      <c r="G4248" s="208" t="s">
        <v>532</v>
      </c>
      <c r="H4248" s="313"/>
      <c r="I4248" s="209">
        <v>1720518</v>
      </c>
      <c r="J4248" s="444">
        <f t="shared" si="68"/>
        <v>13638221</v>
      </c>
      <c r="K4248" s="441" t="s">
        <v>3267</v>
      </c>
      <c r="L4248" s="633">
        <v>1000</v>
      </c>
      <c r="M4248" s="634">
        <v>11000</v>
      </c>
    </row>
    <row r="4249" spans="2:13" hidden="1" x14ac:dyDescent="0.25">
      <c r="B4249" s="206">
        <v>2544</v>
      </c>
      <c r="C4249" s="207">
        <v>44758</v>
      </c>
      <c r="D4249" s="206" t="s">
        <v>7641</v>
      </c>
      <c r="E4249" s="206" t="s">
        <v>6065</v>
      </c>
      <c r="F4249" s="206"/>
      <c r="G4249" s="208" t="s">
        <v>532</v>
      </c>
      <c r="H4249" s="313"/>
      <c r="I4249" s="475">
        <v>1500000</v>
      </c>
      <c r="J4249" s="444">
        <f t="shared" si="68"/>
        <v>12138221</v>
      </c>
      <c r="K4249" s="441" t="s">
        <v>7672</v>
      </c>
      <c r="L4249" s="633">
        <v>500</v>
      </c>
      <c r="M4249" s="634">
        <v>7000</v>
      </c>
    </row>
    <row r="4250" spans="2:13" hidden="1" x14ac:dyDescent="0.25">
      <c r="B4250" s="205">
        <v>2545</v>
      </c>
      <c r="C4250" s="207">
        <v>44758</v>
      </c>
      <c r="D4250" s="206" t="s">
        <v>7643</v>
      </c>
      <c r="E4250" s="206"/>
      <c r="F4250" s="206"/>
      <c r="G4250" s="208" t="s">
        <v>561</v>
      </c>
      <c r="H4250" s="313">
        <v>650000</v>
      </c>
      <c r="I4250" s="209"/>
      <c r="J4250" s="444">
        <f t="shared" si="68"/>
        <v>12788221</v>
      </c>
      <c r="K4250" s="441" t="s">
        <v>7511</v>
      </c>
      <c r="L4250" s="633">
        <v>200</v>
      </c>
      <c r="M4250" s="634">
        <v>3000</v>
      </c>
    </row>
    <row r="4251" spans="2:13" hidden="1" x14ac:dyDescent="0.25">
      <c r="B4251" s="206">
        <v>2546</v>
      </c>
      <c r="C4251" s="207">
        <v>44758</v>
      </c>
      <c r="D4251" s="206" t="s">
        <v>7645</v>
      </c>
      <c r="E4251" s="206"/>
      <c r="F4251" s="206" t="s">
        <v>3864</v>
      </c>
      <c r="G4251" s="208" t="s">
        <v>561</v>
      </c>
      <c r="H4251" s="313"/>
      <c r="I4251" s="209">
        <v>700000</v>
      </c>
      <c r="J4251" s="444">
        <f t="shared" si="68"/>
        <v>12088221</v>
      </c>
      <c r="K4251" s="441" t="s">
        <v>3267</v>
      </c>
      <c r="L4251" s="633">
        <v>100</v>
      </c>
      <c r="M4251" s="634">
        <v>700</v>
      </c>
    </row>
    <row r="4252" spans="2:13" hidden="1" x14ac:dyDescent="0.25">
      <c r="B4252" s="205">
        <v>2547</v>
      </c>
      <c r="C4252" s="207">
        <v>44758</v>
      </c>
      <c r="D4252" s="206" t="s">
        <v>7646</v>
      </c>
      <c r="E4252" s="206"/>
      <c r="F4252" s="206" t="s">
        <v>3866</v>
      </c>
      <c r="G4252" s="208" t="s">
        <v>1885</v>
      </c>
      <c r="H4252" s="313"/>
      <c r="I4252" s="209">
        <v>77000</v>
      </c>
      <c r="J4252" s="444">
        <f t="shared" si="68"/>
        <v>12011221</v>
      </c>
      <c r="K4252" s="441" t="s">
        <v>3267</v>
      </c>
      <c r="L4252" s="633"/>
      <c r="M4252" s="634"/>
    </row>
    <row r="4253" spans="2:13" hidden="1" x14ac:dyDescent="0.25">
      <c r="B4253" s="206">
        <v>2548</v>
      </c>
      <c r="C4253" s="207">
        <v>44758</v>
      </c>
      <c r="D4253" s="206" t="s">
        <v>7647</v>
      </c>
      <c r="E4253" s="206"/>
      <c r="F4253" s="206" t="s">
        <v>3867</v>
      </c>
      <c r="G4253" s="208" t="s">
        <v>1885</v>
      </c>
      <c r="H4253" s="313"/>
      <c r="I4253" s="209">
        <v>67600</v>
      </c>
      <c r="J4253" s="444">
        <f t="shared" si="68"/>
        <v>11943621</v>
      </c>
      <c r="K4253" s="441" t="s">
        <v>3267</v>
      </c>
      <c r="L4253" s="633"/>
      <c r="M4253" s="634"/>
    </row>
    <row r="4254" spans="2:13" hidden="1" x14ac:dyDescent="0.25">
      <c r="B4254" s="205">
        <v>2549</v>
      </c>
      <c r="C4254" s="207">
        <v>44758</v>
      </c>
      <c r="D4254" s="206" t="s">
        <v>7648</v>
      </c>
      <c r="E4254" s="206"/>
      <c r="F4254" s="206" t="s">
        <v>3865</v>
      </c>
      <c r="G4254" s="208" t="s">
        <v>1885</v>
      </c>
      <c r="H4254" s="313"/>
      <c r="I4254" s="209">
        <v>92400</v>
      </c>
      <c r="J4254" s="444">
        <f t="shared" si="68"/>
        <v>11851221</v>
      </c>
      <c r="K4254" s="441" t="s">
        <v>3267</v>
      </c>
      <c r="L4254" s="633"/>
      <c r="M4254" s="634"/>
    </row>
    <row r="4255" spans="2:13" hidden="1" x14ac:dyDescent="0.25">
      <c r="B4255" s="206">
        <v>2550</v>
      </c>
      <c r="C4255" s="207">
        <v>44758</v>
      </c>
      <c r="D4255" s="206" t="s">
        <v>7649</v>
      </c>
      <c r="E4255" s="206"/>
      <c r="F4255" s="206" t="s">
        <v>3885</v>
      </c>
      <c r="G4255" s="208" t="s">
        <v>1885</v>
      </c>
      <c r="H4255" s="313"/>
      <c r="I4255" s="209">
        <v>8000</v>
      </c>
      <c r="J4255" s="444">
        <f t="shared" si="68"/>
        <v>11843221</v>
      </c>
      <c r="K4255" s="212" t="s">
        <v>3267</v>
      </c>
      <c r="L4255" s="633"/>
      <c r="M4255" s="634"/>
    </row>
    <row r="4256" spans="2:13" ht="16.5" hidden="1" thickBot="1" x14ac:dyDescent="0.3">
      <c r="B4256" s="610">
        <v>2551</v>
      </c>
      <c r="C4256" s="609">
        <v>44758</v>
      </c>
      <c r="D4256" s="610" t="s">
        <v>7650</v>
      </c>
      <c r="E4256" s="610"/>
      <c r="F4256" s="610" t="s">
        <v>3887</v>
      </c>
      <c r="G4256" s="611" t="s">
        <v>1885</v>
      </c>
      <c r="H4256" s="616"/>
      <c r="I4256" s="628">
        <v>69800</v>
      </c>
      <c r="J4256" s="612">
        <f t="shared" si="68"/>
        <v>11773421</v>
      </c>
      <c r="K4256" s="627" t="s">
        <v>3267</v>
      </c>
    </row>
    <row r="4257" spans="1:242" s="566" customFormat="1" hidden="1" x14ac:dyDescent="0.25">
      <c r="A4257" s="488"/>
      <c r="B4257" s="205">
        <v>2552</v>
      </c>
      <c r="C4257" s="621">
        <v>44760</v>
      </c>
      <c r="D4257" s="622" t="s">
        <v>7651</v>
      </c>
      <c r="E4257" s="622"/>
      <c r="F4257" s="622"/>
      <c r="G4257" s="623"/>
      <c r="H4257" s="629">
        <v>7406579</v>
      </c>
      <c r="I4257" s="630"/>
      <c r="J4257" s="614">
        <f t="shared" si="68"/>
        <v>19180000</v>
      </c>
      <c r="K4257" s="625" t="s">
        <v>3695</v>
      </c>
      <c r="L4257" s="530"/>
      <c r="M4257" s="488"/>
      <c r="N4257" s="530"/>
      <c r="O4257" s="530"/>
      <c r="P4257" s="530"/>
      <c r="Q4257" s="530"/>
      <c r="R4257" s="530"/>
      <c r="S4257" s="530"/>
      <c r="T4257" s="530"/>
      <c r="U4257" s="530"/>
      <c r="V4257" s="530"/>
      <c r="W4257" s="530"/>
      <c r="X4257" s="530"/>
      <c r="Y4257" s="530"/>
      <c r="Z4257" s="530"/>
      <c r="AA4257" s="530"/>
      <c r="AB4257" s="530"/>
      <c r="AC4257" s="530"/>
      <c r="AD4257" s="530"/>
      <c r="AE4257" s="530"/>
      <c r="AF4257" s="530"/>
      <c r="AG4257" s="530"/>
      <c r="AH4257" s="530"/>
      <c r="AI4257" s="530"/>
      <c r="AJ4257" s="488"/>
      <c r="AK4257" s="488"/>
      <c r="AL4257" s="488"/>
      <c r="AM4257" s="488"/>
      <c r="AN4257" s="488"/>
      <c r="AO4257" s="488"/>
      <c r="AP4257" s="488"/>
      <c r="AQ4257" s="488"/>
      <c r="AR4257" s="488"/>
      <c r="AS4257" s="488"/>
      <c r="AT4257" s="488"/>
      <c r="AU4257" s="488"/>
      <c r="AV4257" s="488"/>
      <c r="AW4257" s="488"/>
      <c r="AX4257" s="488"/>
      <c r="AY4257" s="488"/>
      <c r="AZ4257" s="488"/>
      <c r="BA4257" s="488"/>
      <c r="BB4257" s="488"/>
      <c r="BC4257" s="488"/>
      <c r="BD4257" s="488"/>
      <c r="BE4257" s="488"/>
      <c r="BF4257" s="488"/>
      <c r="BG4257" s="488"/>
      <c r="BH4257" s="488"/>
      <c r="BI4257" s="488"/>
      <c r="BJ4257" s="488"/>
      <c r="BK4257" s="488"/>
      <c r="BL4257" s="488"/>
      <c r="BM4257" s="488"/>
      <c r="BN4257" s="488"/>
      <c r="BO4257" s="488"/>
      <c r="BP4257" s="488"/>
      <c r="BQ4257" s="488"/>
      <c r="BR4257" s="488"/>
      <c r="BS4257" s="488"/>
      <c r="BT4257" s="488"/>
      <c r="BU4257" s="488"/>
      <c r="BV4257" s="488"/>
      <c r="BW4257" s="488"/>
      <c r="BX4257" s="488"/>
      <c r="BY4257" s="488"/>
      <c r="BZ4257" s="488"/>
      <c r="CA4257" s="488"/>
      <c r="CB4257" s="488"/>
      <c r="CC4257" s="488"/>
      <c r="CD4257" s="488"/>
      <c r="CE4257" s="488"/>
      <c r="CF4257" s="488"/>
      <c r="CG4257" s="488"/>
      <c r="CH4257" s="488"/>
      <c r="CI4257" s="488"/>
      <c r="CJ4257" s="488"/>
      <c r="CK4257" s="488"/>
      <c r="CL4257" s="488"/>
      <c r="CM4257" s="488"/>
      <c r="CN4257" s="488"/>
      <c r="CO4257" s="488"/>
      <c r="CP4257" s="488"/>
      <c r="CQ4257" s="488"/>
      <c r="CR4257" s="488"/>
      <c r="CS4257" s="488"/>
      <c r="CT4257" s="488"/>
      <c r="CU4257" s="488"/>
      <c r="CV4257" s="488"/>
      <c r="CW4257" s="488"/>
      <c r="CX4257" s="488"/>
      <c r="CY4257" s="488"/>
      <c r="CZ4257" s="488"/>
      <c r="DA4257" s="488"/>
      <c r="DB4257" s="488"/>
      <c r="DC4257" s="488"/>
      <c r="DD4257" s="488"/>
      <c r="DE4257" s="488"/>
      <c r="DF4257" s="488"/>
      <c r="DG4257" s="488"/>
      <c r="DH4257" s="488"/>
      <c r="DI4257" s="488"/>
      <c r="DJ4257" s="488"/>
      <c r="DK4257" s="488"/>
      <c r="DL4257" s="488"/>
      <c r="DM4257" s="488"/>
      <c r="DN4257" s="488"/>
      <c r="DO4257" s="488"/>
      <c r="DP4257" s="488"/>
      <c r="DQ4257" s="488"/>
      <c r="DR4257" s="488"/>
      <c r="DS4257" s="488"/>
      <c r="DT4257" s="488"/>
      <c r="DU4257" s="488"/>
      <c r="DV4257" s="488"/>
      <c r="DW4257" s="488"/>
      <c r="DX4257" s="488"/>
      <c r="DY4257" s="488"/>
      <c r="DZ4257" s="488"/>
      <c r="EA4257" s="488"/>
      <c r="EB4257" s="488"/>
      <c r="EC4257" s="488"/>
      <c r="ED4257" s="488"/>
      <c r="EE4257" s="488"/>
      <c r="EF4257" s="488"/>
      <c r="EG4257" s="488"/>
      <c r="EH4257" s="488"/>
      <c r="EI4257" s="488"/>
      <c r="EJ4257" s="488"/>
      <c r="EK4257" s="488"/>
      <c r="EL4257" s="488"/>
      <c r="EM4257" s="488"/>
      <c r="EN4257" s="488"/>
      <c r="EO4257" s="488"/>
      <c r="EP4257" s="488"/>
      <c r="EQ4257" s="488"/>
      <c r="ER4257" s="488"/>
      <c r="ES4257" s="488"/>
      <c r="ET4257" s="488"/>
      <c r="EU4257" s="488"/>
      <c r="EV4257" s="488"/>
      <c r="EW4257" s="488"/>
      <c r="EX4257" s="488"/>
      <c r="EY4257" s="488"/>
      <c r="EZ4257" s="488"/>
      <c r="FA4257" s="488"/>
      <c r="FB4257" s="488"/>
      <c r="FC4257" s="488"/>
      <c r="FD4257" s="488"/>
      <c r="FE4257" s="488"/>
      <c r="FF4257" s="488"/>
      <c r="FG4257" s="488"/>
      <c r="FH4257" s="488"/>
      <c r="FI4257" s="488"/>
      <c r="FJ4257" s="488"/>
      <c r="FK4257" s="488"/>
      <c r="FL4257" s="488"/>
      <c r="FM4257" s="488"/>
      <c r="FN4257" s="488"/>
      <c r="FO4257" s="488"/>
      <c r="FP4257" s="488"/>
      <c r="FQ4257" s="488"/>
      <c r="FR4257" s="488"/>
      <c r="FS4257" s="488"/>
      <c r="FT4257" s="488"/>
      <c r="FU4257" s="488"/>
      <c r="FV4257" s="488"/>
      <c r="FW4257" s="488"/>
      <c r="FX4257" s="488"/>
      <c r="FY4257" s="488"/>
      <c r="FZ4257" s="488"/>
      <c r="GA4257" s="488"/>
      <c r="GB4257" s="488"/>
      <c r="GC4257" s="488"/>
      <c r="GD4257" s="488"/>
      <c r="GE4257" s="488"/>
      <c r="GF4257" s="488"/>
      <c r="GG4257" s="488"/>
      <c r="GH4257" s="488"/>
      <c r="GI4257" s="488"/>
      <c r="GJ4257" s="488"/>
      <c r="GK4257" s="488"/>
      <c r="GL4257" s="488"/>
      <c r="GM4257" s="488"/>
      <c r="GN4257" s="488"/>
      <c r="GO4257" s="488"/>
      <c r="GP4257" s="488"/>
      <c r="GQ4257" s="488"/>
      <c r="GR4257" s="488"/>
      <c r="GS4257" s="488"/>
      <c r="GT4257" s="488"/>
      <c r="GU4257" s="488"/>
      <c r="GV4257" s="488"/>
      <c r="GW4257" s="488"/>
      <c r="GX4257" s="488"/>
      <c r="GY4257" s="488"/>
      <c r="GZ4257" s="488"/>
      <c r="HA4257" s="488"/>
      <c r="HB4257" s="488"/>
      <c r="HC4257" s="488"/>
      <c r="HD4257" s="488"/>
      <c r="HE4257" s="488"/>
      <c r="HF4257" s="488"/>
      <c r="HG4257" s="488"/>
      <c r="HH4257" s="488"/>
      <c r="HI4257" s="488"/>
      <c r="HJ4257" s="488"/>
      <c r="HK4257" s="488"/>
      <c r="HL4257" s="488"/>
      <c r="HM4257" s="488"/>
      <c r="HN4257" s="488"/>
      <c r="HO4257" s="488"/>
      <c r="HP4257" s="488"/>
      <c r="HQ4257" s="488"/>
      <c r="HR4257" s="488"/>
      <c r="HS4257" s="488"/>
      <c r="HT4257" s="488"/>
      <c r="HU4257" s="488"/>
      <c r="HV4257" s="488"/>
      <c r="HW4257" s="488"/>
      <c r="HX4257" s="488"/>
      <c r="HY4257" s="488"/>
      <c r="HZ4257" s="488"/>
      <c r="IA4257" s="488"/>
      <c r="IB4257" s="488"/>
      <c r="IC4257" s="488"/>
      <c r="ID4257" s="488"/>
      <c r="IE4257" s="488"/>
      <c r="IF4257" s="488"/>
      <c r="IG4257" s="488"/>
      <c r="IH4257" s="488"/>
    </row>
    <row r="4258" spans="1:242" hidden="1" x14ac:dyDescent="0.25">
      <c r="B4258" s="205">
        <v>2553</v>
      </c>
      <c r="C4258" s="207">
        <v>44760</v>
      </c>
      <c r="D4258" s="206" t="s">
        <v>7685</v>
      </c>
      <c r="E4258" s="206" t="s">
        <v>6066</v>
      </c>
      <c r="F4258" s="206"/>
      <c r="G4258" s="208" t="s">
        <v>561</v>
      </c>
      <c r="H4258" s="313"/>
      <c r="I4258" s="475">
        <v>485000</v>
      </c>
      <c r="J4258" s="444">
        <f t="shared" si="68"/>
        <v>18695000</v>
      </c>
      <c r="K4258" s="212" t="s">
        <v>7714</v>
      </c>
    </row>
    <row r="4259" spans="1:242" hidden="1" x14ac:dyDescent="0.25">
      <c r="B4259" s="206">
        <v>2554</v>
      </c>
      <c r="C4259" s="207">
        <v>44760</v>
      </c>
      <c r="D4259" s="206" t="s">
        <v>7686</v>
      </c>
      <c r="E4259" s="206" t="s">
        <v>6099</v>
      </c>
      <c r="F4259" s="206"/>
      <c r="G4259" s="208" t="s">
        <v>561</v>
      </c>
      <c r="H4259" s="313"/>
      <c r="I4259" s="475">
        <v>280000</v>
      </c>
      <c r="J4259" s="444">
        <f t="shared" si="68"/>
        <v>18415000</v>
      </c>
      <c r="K4259" s="212" t="s">
        <v>7717</v>
      </c>
    </row>
    <row r="4260" spans="1:242" hidden="1" x14ac:dyDescent="0.25">
      <c r="B4260" s="205">
        <v>2555</v>
      </c>
      <c r="C4260" s="207">
        <v>44760</v>
      </c>
      <c r="D4260" s="206" t="s">
        <v>7456</v>
      </c>
      <c r="E4260" s="206" t="s">
        <v>6100</v>
      </c>
      <c r="F4260" s="206"/>
      <c r="G4260" s="208" t="s">
        <v>6917</v>
      </c>
      <c r="H4260" s="313"/>
      <c r="I4260" s="475">
        <v>190000</v>
      </c>
      <c r="J4260" s="444">
        <f t="shared" si="68"/>
        <v>18225000</v>
      </c>
      <c r="K4260" s="212" t="s">
        <v>7673</v>
      </c>
    </row>
    <row r="4261" spans="1:242" hidden="1" x14ac:dyDescent="0.25">
      <c r="B4261" s="206">
        <v>2556</v>
      </c>
      <c r="C4261" s="207">
        <v>44760</v>
      </c>
      <c r="D4261" s="206" t="s">
        <v>7681</v>
      </c>
      <c r="E4261" s="206" t="s">
        <v>6101</v>
      </c>
      <c r="F4261" s="206"/>
      <c r="G4261" s="208" t="s">
        <v>532</v>
      </c>
      <c r="H4261" s="313"/>
      <c r="I4261" s="475">
        <v>2085801</v>
      </c>
      <c r="J4261" s="444">
        <f t="shared" si="68"/>
        <v>16139199</v>
      </c>
      <c r="K4261" s="212" t="s">
        <v>7682</v>
      </c>
    </row>
    <row r="4262" spans="1:242" hidden="1" x14ac:dyDescent="0.25">
      <c r="B4262" s="205">
        <v>2557</v>
      </c>
      <c r="C4262" s="207">
        <v>44760</v>
      </c>
      <c r="D4262" s="206" t="s">
        <v>7652</v>
      </c>
      <c r="E4262" s="206"/>
      <c r="F4262" s="206" t="s">
        <v>3889</v>
      </c>
      <c r="G4262" s="208" t="s">
        <v>420</v>
      </c>
      <c r="H4262" s="313"/>
      <c r="I4262" s="209">
        <v>793000</v>
      </c>
      <c r="J4262" s="444">
        <f t="shared" si="68"/>
        <v>15346199</v>
      </c>
      <c r="K4262" s="441" t="s">
        <v>3267</v>
      </c>
    </row>
    <row r="4263" spans="1:242" hidden="1" x14ac:dyDescent="0.25">
      <c r="B4263" s="206">
        <v>2558</v>
      </c>
      <c r="C4263" s="207">
        <v>44761</v>
      </c>
      <c r="D4263" s="206" t="s">
        <v>7691</v>
      </c>
      <c r="E4263" s="206"/>
      <c r="F4263" s="206"/>
      <c r="G4263" s="208" t="s">
        <v>6917</v>
      </c>
      <c r="H4263" s="313">
        <v>190000</v>
      </c>
      <c r="I4263" s="209"/>
      <c r="J4263" s="444">
        <f t="shared" si="68"/>
        <v>15536199</v>
      </c>
      <c r="K4263" s="441" t="s">
        <v>7653</v>
      </c>
    </row>
    <row r="4264" spans="1:242" hidden="1" x14ac:dyDescent="0.25">
      <c r="B4264" s="205">
        <v>2559</v>
      </c>
      <c r="C4264" s="207">
        <v>44761</v>
      </c>
      <c r="D4264" s="206" t="s">
        <v>4248</v>
      </c>
      <c r="E4264" s="206"/>
      <c r="F4264" s="206" t="s">
        <v>3891</v>
      </c>
      <c r="G4264" s="208" t="s">
        <v>6917</v>
      </c>
      <c r="H4264" s="313"/>
      <c r="I4264" s="209">
        <v>186000</v>
      </c>
      <c r="J4264" s="444">
        <f t="shared" si="68"/>
        <v>15350199</v>
      </c>
      <c r="K4264" s="441" t="s">
        <v>3267</v>
      </c>
    </row>
    <row r="4265" spans="1:242" hidden="1" x14ac:dyDescent="0.25">
      <c r="B4265" s="206">
        <v>2560</v>
      </c>
      <c r="C4265" s="207">
        <v>44761</v>
      </c>
      <c r="D4265" s="206" t="s">
        <v>7654</v>
      </c>
      <c r="E4265" s="206"/>
      <c r="F4265" s="206" t="s">
        <v>3892</v>
      </c>
      <c r="G4265" s="208" t="s">
        <v>1885</v>
      </c>
      <c r="H4265" s="313"/>
      <c r="I4265" s="209">
        <v>41600</v>
      </c>
      <c r="J4265" s="444">
        <f t="shared" si="68"/>
        <v>15308599</v>
      </c>
      <c r="K4265" s="441" t="s">
        <v>3267</v>
      </c>
    </row>
    <row r="4266" spans="1:242" hidden="1" x14ac:dyDescent="0.25">
      <c r="B4266" s="205">
        <v>2561</v>
      </c>
      <c r="C4266" s="207">
        <v>44761</v>
      </c>
      <c r="D4266" s="206" t="s">
        <v>7657</v>
      </c>
      <c r="E4266" s="206"/>
      <c r="F4266" s="206"/>
      <c r="G4266" s="208" t="s">
        <v>561</v>
      </c>
      <c r="H4266" s="313">
        <v>1820000</v>
      </c>
      <c r="I4266" s="209"/>
      <c r="J4266" s="444">
        <f t="shared" si="68"/>
        <v>17128599</v>
      </c>
      <c r="K4266" s="441" t="s">
        <v>7656</v>
      </c>
    </row>
    <row r="4267" spans="1:242" hidden="1" x14ac:dyDescent="0.25">
      <c r="B4267" s="206">
        <v>2562</v>
      </c>
      <c r="C4267" s="207">
        <v>44761</v>
      </c>
      <c r="D4267" s="206" t="s">
        <v>7658</v>
      </c>
      <c r="E4267" s="206"/>
      <c r="F4267" s="206" t="s">
        <v>3893</v>
      </c>
      <c r="G4267" s="208" t="s">
        <v>561</v>
      </c>
      <c r="H4267" s="313"/>
      <c r="I4267" s="209">
        <v>1893322</v>
      </c>
      <c r="J4267" s="444">
        <f t="shared" si="68"/>
        <v>15235277</v>
      </c>
      <c r="K4267" s="441" t="s">
        <v>3267</v>
      </c>
    </row>
    <row r="4268" spans="1:242" hidden="1" x14ac:dyDescent="0.25">
      <c r="B4268" s="205">
        <v>2563</v>
      </c>
      <c r="C4268" s="207">
        <v>44761</v>
      </c>
      <c r="D4268" s="206" t="s">
        <v>7683</v>
      </c>
      <c r="E4268" s="206"/>
      <c r="F4268" s="206"/>
      <c r="G4268" s="208" t="s">
        <v>532</v>
      </c>
      <c r="H4268" s="313">
        <v>2085801</v>
      </c>
      <c r="I4268" s="209"/>
      <c r="J4268" s="444">
        <f t="shared" si="68"/>
        <v>17321078</v>
      </c>
      <c r="K4268" s="441" t="s">
        <v>7684</v>
      </c>
    </row>
    <row r="4269" spans="1:242" hidden="1" x14ac:dyDescent="0.25">
      <c r="B4269" s="206">
        <v>2564</v>
      </c>
      <c r="C4269" s="207">
        <v>44761</v>
      </c>
      <c r="D4269" s="206" t="s">
        <v>7687</v>
      </c>
      <c r="E4269" s="206" t="s">
        <v>6125</v>
      </c>
      <c r="F4269" s="206"/>
      <c r="G4269" s="208" t="s">
        <v>561</v>
      </c>
      <c r="H4269" s="313"/>
      <c r="I4269" s="475">
        <v>475000</v>
      </c>
      <c r="J4269" s="444">
        <f t="shared" si="68"/>
        <v>16846078</v>
      </c>
      <c r="K4269" s="441" t="s">
        <v>7714</v>
      </c>
    </row>
    <row r="4270" spans="1:242" hidden="1" x14ac:dyDescent="0.25">
      <c r="B4270" s="205">
        <v>2565</v>
      </c>
      <c r="C4270" s="207">
        <v>44762</v>
      </c>
      <c r="D4270" s="206" t="s">
        <v>7679</v>
      </c>
      <c r="E4270" s="206"/>
      <c r="F4270" s="206"/>
      <c r="G4270" s="208" t="s">
        <v>6884</v>
      </c>
      <c r="H4270" s="313">
        <v>1000000</v>
      </c>
      <c r="I4270" s="209"/>
      <c r="J4270" s="444">
        <f t="shared" si="68"/>
        <v>17846078</v>
      </c>
      <c r="K4270" s="441" t="s">
        <v>7680</v>
      </c>
    </row>
    <row r="4271" spans="1:242" hidden="1" x14ac:dyDescent="0.25">
      <c r="B4271" s="206">
        <v>2566</v>
      </c>
      <c r="C4271" s="207">
        <v>44763</v>
      </c>
      <c r="D4271" s="206" t="s">
        <v>7659</v>
      </c>
      <c r="E4271" s="206"/>
      <c r="F4271" s="206" t="s">
        <v>3894</v>
      </c>
      <c r="G4271" s="208" t="s">
        <v>1885</v>
      </c>
      <c r="H4271" s="313"/>
      <c r="I4271" s="209">
        <v>12900</v>
      </c>
      <c r="J4271" s="444">
        <f t="shared" si="68"/>
        <v>17833178</v>
      </c>
      <c r="K4271" s="441" t="s">
        <v>3267</v>
      </c>
    </row>
    <row r="4272" spans="1:242" hidden="1" x14ac:dyDescent="0.25">
      <c r="B4272" s="205">
        <v>2567</v>
      </c>
      <c r="C4272" s="207">
        <v>44763</v>
      </c>
      <c r="D4272" s="206" t="s">
        <v>7660</v>
      </c>
      <c r="E4272" s="206"/>
      <c r="F4272" s="206" t="s">
        <v>3895</v>
      </c>
      <c r="G4272" s="208" t="s">
        <v>1885</v>
      </c>
      <c r="H4272" s="313"/>
      <c r="I4272" s="209">
        <v>73800</v>
      </c>
      <c r="J4272" s="444">
        <f t="shared" si="68"/>
        <v>17759378</v>
      </c>
      <c r="K4272" s="441" t="s">
        <v>3267</v>
      </c>
    </row>
    <row r="4273" spans="2:13" hidden="1" x14ac:dyDescent="0.25">
      <c r="B4273" s="206">
        <v>2568</v>
      </c>
      <c r="C4273" s="207">
        <v>44763</v>
      </c>
      <c r="D4273" s="206" t="s">
        <v>7661</v>
      </c>
      <c r="E4273" s="206"/>
      <c r="F4273" s="206" t="s">
        <v>3919</v>
      </c>
      <c r="G4273" s="208" t="s">
        <v>1885</v>
      </c>
      <c r="H4273" s="313"/>
      <c r="I4273" s="209">
        <v>17800</v>
      </c>
      <c r="J4273" s="444">
        <f t="shared" si="68"/>
        <v>17741578</v>
      </c>
      <c r="K4273" s="441" t="s">
        <v>3267</v>
      </c>
    </row>
    <row r="4274" spans="2:13" hidden="1" x14ac:dyDescent="0.25">
      <c r="B4274" s="205">
        <v>2569</v>
      </c>
      <c r="C4274" s="207">
        <v>44763</v>
      </c>
      <c r="D4274" s="206" t="s">
        <v>7664</v>
      </c>
      <c r="E4274" s="206"/>
      <c r="F4274" s="206"/>
      <c r="G4274" s="208" t="s">
        <v>6884</v>
      </c>
      <c r="H4274" s="313">
        <v>500000</v>
      </c>
      <c r="I4274" s="209"/>
      <c r="J4274" s="444">
        <f t="shared" si="68"/>
        <v>18241578</v>
      </c>
      <c r="K4274" s="441" t="s">
        <v>7663</v>
      </c>
    </row>
    <row r="4275" spans="2:13" hidden="1" x14ac:dyDescent="0.25">
      <c r="B4275" s="206">
        <v>2570</v>
      </c>
      <c r="C4275" s="207">
        <v>44763</v>
      </c>
      <c r="D4275" s="206" t="s">
        <v>7665</v>
      </c>
      <c r="E4275" s="206"/>
      <c r="F4275" s="206" t="s">
        <v>3920</v>
      </c>
      <c r="G4275" s="208" t="s">
        <v>6884</v>
      </c>
      <c r="H4275" s="313"/>
      <c r="I4275" s="209">
        <v>347500</v>
      </c>
      <c r="J4275" s="444">
        <f t="shared" si="68"/>
        <v>17894078</v>
      </c>
      <c r="K4275" s="441" t="s">
        <v>3267</v>
      </c>
    </row>
    <row r="4276" spans="2:13" hidden="1" x14ac:dyDescent="0.25">
      <c r="B4276" s="205">
        <v>2571</v>
      </c>
      <c r="C4276" s="207">
        <v>44763</v>
      </c>
      <c r="D4276" s="206" t="s">
        <v>7666</v>
      </c>
      <c r="E4276" s="206"/>
      <c r="F4276" s="206" t="s">
        <v>3921</v>
      </c>
      <c r="G4276" s="208" t="s">
        <v>6884</v>
      </c>
      <c r="H4276" s="313"/>
      <c r="I4276" s="209">
        <v>176000</v>
      </c>
      <c r="J4276" s="444">
        <f t="shared" si="68"/>
        <v>17718078</v>
      </c>
      <c r="K4276" s="441" t="s">
        <v>3267</v>
      </c>
    </row>
    <row r="4277" spans="2:13" hidden="1" x14ac:dyDescent="0.25">
      <c r="B4277" s="206">
        <v>2572</v>
      </c>
      <c r="C4277" s="207">
        <v>44763</v>
      </c>
      <c r="D4277" s="206" t="s">
        <v>7667</v>
      </c>
      <c r="E4277" s="206"/>
      <c r="F4277" s="206" t="s">
        <v>3922</v>
      </c>
      <c r="G4277" s="208" t="s">
        <v>561</v>
      </c>
      <c r="H4277" s="313"/>
      <c r="I4277" s="209">
        <v>35000</v>
      </c>
      <c r="J4277" s="444">
        <f t="shared" si="68"/>
        <v>17683078</v>
      </c>
      <c r="K4277" s="441" t="s">
        <v>3267</v>
      </c>
    </row>
    <row r="4278" spans="2:13" hidden="1" x14ac:dyDescent="0.25">
      <c r="B4278" s="205">
        <v>2573</v>
      </c>
      <c r="C4278" s="207">
        <v>44763</v>
      </c>
      <c r="D4278" s="206" t="s">
        <v>7668</v>
      </c>
      <c r="E4278" s="206"/>
      <c r="F4278" s="206" t="s">
        <v>3926</v>
      </c>
      <c r="G4278" s="208" t="s">
        <v>5936</v>
      </c>
      <c r="H4278" s="313"/>
      <c r="I4278" s="209">
        <v>851770</v>
      </c>
      <c r="J4278" s="444">
        <f t="shared" si="68"/>
        <v>16831308</v>
      </c>
      <c r="K4278" s="441" t="s">
        <v>3267</v>
      </c>
    </row>
    <row r="4279" spans="2:13" hidden="1" x14ac:dyDescent="0.25">
      <c r="B4279" s="206">
        <v>2574</v>
      </c>
      <c r="C4279" s="207">
        <v>44763</v>
      </c>
      <c r="D4279" s="206" t="s">
        <v>7669</v>
      </c>
      <c r="E4279" s="206"/>
      <c r="F4279" s="206" t="s">
        <v>3927</v>
      </c>
      <c r="G4279" s="208" t="s">
        <v>1885</v>
      </c>
      <c r="H4279" s="313"/>
      <c r="I4279" s="209">
        <v>94980</v>
      </c>
      <c r="J4279" s="444">
        <f t="shared" si="68"/>
        <v>16736328</v>
      </c>
      <c r="K4279" s="441" t="s">
        <v>3267</v>
      </c>
    </row>
    <row r="4280" spans="2:13" hidden="1" x14ac:dyDescent="0.25">
      <c r="B4280" s="205">
        <v>2575</v>
      </c>
      <c r="C4280" s="207">
        <v>44764</v>
      </c>
      <c r="D4280" s="206" t="s">
        <v>6655</v>
      </c>
      <c r="E4280" s="206"/>
      <c r="F4280" s="206" t="s">
        <v>3928</v>
      </c>
      <c r="G4280" s="208" t="s">
        <v>1885</v>
      </c>
      <c r="H4280" s="313"/>
      <c r="I4280" s="209">
        <v>500000</v>
      </c>
      <c r="J4280" s="444">
        <f t="shared" ref="J4280:J4344" si="69">J4279+H4280-I4280</f>
        <v>16236328</v>
      </c>
      <c r="K4280" s="441" t="s">
        <v>3267</v>
      </c>
    </row>
    <row r="4281" spans="2:13" hidden="1" x14ac:dyDescent="0.25">
      <c r="B4281" s="206">
        <v>2576</v>
      </c>
      <c r="C4281" s="207">
        <v>44764</v>
      </c>
      <c r="D4281" s="206" t="s">
        <v>7670</v>
      </c>
      <c r="E4281" s="206"/>
      <c r="F4281" s="206"/>
      <c r="G4281" s="208" t="s">
        <v>532</v>
      </c>
      <c r="H4281" s="313">
        <v>1500000</v>
      </c>
      <c r="I4281" s="209"/>
      <c r="J4281" s="444">
        <f t="shared" si="69"/>
        <v>17736328</v>
      </c>
      <c r="K4281" s="441" t="s">
        <v>7671</v>
      </c>
    </row>
    <row r="4282" spans="2:13" hidden="1" x14ac:dyDescent="0.25">
      <c r="B4282" s="205">
        <v>2577</v>
      </c>
      <c r="C4282" s="207">
        <v>44764</v>
      </c>
      <c r="D4282" s="206" t="s">
        <v>7674</v>
      </c>
      <c r="E4282" s="206"/>
      <c r="F4282" s="206" t="s">
        <v>3929</v>
      </c>
      <c r="G4282" s="208" t="s">
        <v>532</v>
      </c>
      <c r="H4282" s="313"/>
      <c r="I4282" s="209">
        <v>2222512</v>
      </c>
      <c r="J4282" s="444">
        <f t="shared" si="69"/>
        <v>15513816</v>
      </c>
      <c r="K4282" s="441" t="s">
        <v>3267</v>
      </c>
    </row>
    <row r="4283" spans="2:13" hidden="1" x14ac:dyDescent="0.25">
      <c r="B4283" s="206">
        <v>2578</v>
      </c>
      <c r="C4283" s="207">
        <v>44764</v>
      </c>
      <c r="D4283" s="206" t="s">
        <v>7675</v>
      </c>
      <c r="E4283" s="206"/>
      <c r="F4283" s="206" t="s">
        <v>6041</v>
      </c>
      <c r="G4283" s="208" t="s">
        <v>764</v>
      </c>
      <c r="H4283" s="313"/>
      <c r="I4283" s="209">
        <v>4827444</v>
      </c>
      <c r="J4283" s="444">
        <f t="shared" si="69"/>
        <v>10686372</v>
      </c>
      <c r="K4283" s="441" t="s">
        <v>3267</v>
      </c>
      <c r="L4283" s="633"/>
    </row>
    <row r="4284" spans="2:13" hidden="1" x14ac:dyDescent="0.25">
      <c r="B4284" s="205">
        <v>2579</v>
      </c>
      <c r="C4284" s="207">
        <v>44764</v>
      </c>
      <c r="D4284" s="206" t="s">
        <v>7676</v>
      </c>
      <c r="E4284" s="206"/>
      <c r="F4284" s="206" t="s">
        <v>6042</v>
      </c>
      <c r="G4284" s="208" t="s">
        <v>1885</v>
      </c>
      <c r="H4284" s="313"/>
      <c r="I4284" s="209">
        <v>76000</v>
      </c>
      <c r="J4284" s="444">
        <f t="shared" si="69"/>
        <v>10610372</v>
      </c>
      <c r="K4284" s="441" t="s">
        <v>3267</v>
      </c>
      <c r="L4284" s="633"/>
    </row>
    <row r="4285" spans="2:13" hidden="1" x14ac:dyDescent="0.25">
      <c r="B4285" s="206">
        <v>2580</v>
      </c>
      <c r="C4285" s="207">
        <v>44764</v>
      </c>
      <c r="D4285" s="206" t="s">
        <v>7677</v>
      </c>
      <c r="E4285" s="206"/>
      <c r="F4285" s="206" t="s">
        <v>6044</v>
      </c>
      <c r="G4285" s="208" t="s">
        <v>1885</v>
      </c>
      <c r="H4285" s="313"/>
      <c r="I4285" s="209">
        <v>45800</v>
      </c>
      <c r="J4285" s="444">
        <f t="shared" si="69"/>
        <v>10564572</v>
      </c>
      <c r="K4285" s="441" t="s">
        <v>3267</v>
      </c>
      <c r="L4285" s="633">
        <v>100000</v>
      </c>
      <c r="M4285" s="634">
        <v>6100000</v>
      </c>
    </row>
    <row r="4286" spans="2:13" hidden="1" x14ac:dyDescent="0.25">
      <c r="B4286" s="205">
        <v>2581</v>
      </c>
      <c r="C4286" s="207">
        <v>44764</v>
      </c>
      <c r="D4286" s="206" t="s">
        <v>7688</v>
      </c>
      <c r="E4286" s="206" t="s">
        <v>6126</v>
      </c>
      <c r="F4286" s="206"/>
      <c r="G4286" s="208" t="s">
        <v>5878</v>
      </c>
      <c r="H4286" s="313"/>
      <c r="I4286" s="475">
        <v>2000000</v>
      </c>
      <c r="J4286" s="444">
        <f t="shared" si="69"/>
        <v>8564572</v>
      </c>
      <c r="K4286" s="212" t="s">
        <v>7699</v>
      </c>
      <c r="L4286" s="633">
        <v>50000</v>
      </c>
      <c r="M4286" s="634">
        <v>650000</v>
      </c>
    </row>
    <row r="4287" spans="2:13" hidden="1" x14ac:dyDescent="0.25">
      <c r="B4287" s="206">
        <v>2582</v>
      </c>
      <c r="C4287" s="207">
        <v>44764</v>
      </c>
      <c r="D4287" s="206" t="s">
        <v>7689</v>
      </c>
      <c r="E4287" s="206" t="s">
        <v>6157</v>
      </c>
      <c r="F4287" s="206"/>
      <c r="G4287" s="208" t="s">
        <v>561</v>
      </c>
      <c r="H4287" s="313"/>
      <c r="I4287" s="475">
        <v>275000</v>
      </c>
      <c r="J4287" s="444">
        <f t="shared" si="69"/>
        <v>8289572</v>
      </c>
      <c r="K4287" s="212" t="s">
        <v>7723</v>
      </c>
      <c r="L4287" s="633">
        <v>10000</v>
      </c>
      <c r="M4287" s="634">
        <v>30000</v>
      </c>
    </row>
    <row r="4288" spans="2:13" ht="16.5" hidden="1" thickBot="1" x14ac:dyDescent="0.3">
      <c r="B4288" s="610">
        <v>2583</v>
      </c>
      <c r="C4288" s="609">
        <v>44764</v>
      </c>
      <c r="D4288" s="610" t="s">
        <v>7690</v>
      </c>
      <c r="E4288" s="610" t="s">
        <v>6158</v>
      </c>
      <c r="F4288" s="610"/>
      <c r="G4288" s="611" t="s">
        <v>561</v>
      </c>
      <c r="H4288" s="616"/>
      <c r="I4288" s="617">
        <v>1460000</v>
      </c>
      <c r="J4288" s="612">
        <f t="shared" si="69"/>
        <v>6829572</v>
      </c>
      <c r="K4288" s="627" t="s">
        <v>7726</v>
      </c>
      <c r="L4288" s="633">
        <v>2000</v>
      </c>
      <c r="M4288" s="634">
        <f>2000*15</f>
        <v>30000</v>
      </c>
    </row>
    <row r="4289" spans="1:242" s="566" customFormat="1" hidden="1" x14ac:dyDescent="0.25">
      <c r="A4289" s="488"/>
      <c r="B4289" s="205">
        <v>2584</v>
      </c>
      <c r="C4289" s="621">
        <v>44767</v>
      </c>
      <c r="D4289" s="622" t="s">
        <v>7692</v>
      </c>
      <c r="E4289" s="622"/>
      <c r="F4289" s="622"/>
      <c r="G4289" s="623"/>
      <c r="H4289" s="629">
        <v>12195428</v>
      </c>
      <c r="I4289" s="660"/>
      <c r="J4289" s="614">
        <f t="shared" si="69"/>
        <v>19025000</v>
      </c>
      <c r="K4289" s="625" t="s">
        <v>3695</v>
      </c>
      <c r="L4289" s="636">
        <v>1000</v>
      </c>
      <c r="M4289" s="637">
        <v>9000</v>
      </c>
      <c r="N4289" s="530"/>
      <c r="O4289" s="530"/>
      <c r="P4289" s="530"/>
      <c r="Q4289" s="530"/>
      <c r="R4289" s="530"/>
      <c r="S4289" s="530"/>
      <c r="T4289" s="530"/>
      <c r="U4289" s="530"/>
      <c r="V4289" s="530"/>
      <c r="W4289" s="530"/>
      <c r="X4289" s="530"/>
      <c r="Y4289" s="530"/>
      <c r="Z4289" s="530"/>
      <c r="AA4289" s="530"/>
      <c r="AB4289" s="530"/>
      <c r="AC4289" s="530"/>
      <c r="AD4289" s="530"/>
      <c r="AE4289" s="530"/>
      <c r="AF4289" s="530"/>
      <c r="AG4289" s="530"/>
      <c r="AH4289" s="530"/>
      <c r="AI4289" s="530"/>
      <c r="AJ4289" s="488"/>
      <c r="AK4289" s="488"/>
      <c r="AL4289" s="488"/>
      <c r="AM4289" s="488"/>
      <c r="AN4289" s="488"/>
      <c r="AO4289" s="488"/>
      <c r="AP4289" s="488"/>
      <c r="AQ4289" s="488"/>
      <c r="AR4289" s="488"/>
      <c r="AS4289" s="488"/>
      <c r="AT4289" s="488"/>
      <c r="AU4289" s="488"/>
      <c r="AV4289" s="488"/>
      <c r="AW4289" s="488"/>
      <c r="AX4289" s="488"/>
      <c r="AY4289" s="488"/>
      <c r="AZ4289" s="488"/>
      <c r="BA4289" s="488"/>
      <c r="BB4289" s="488"/>
      <c r="BC4289" s="488"/>
      <c r="BD4289" s="488"/>
      <c r="BE4289" s="488"/>
      <c r="BF4289" s="488"/>
      <c r="BG4289" s="488"/>
      <c r="BH4289" s="488"/>
      <c r="BI4289" s="488"/>
      <c r="BJ4289" s="488"/>
      <c r="BK4289" s="488"/>
      <c r="BL4289" s="488"/>
      <c r="BM4289" s="488"/>
      <c r="BN4289" s="488"/>
      <c r="BO4289" s="488"/>
      <c r="BP4289" s="488"/>
      <c r="BQ4289" s="488"/>
      <c r="BR4289" s="488"/>
      <c r="BS4289" s="488"/>
      <c r="BT4289" s="488"/>
      <c r="BU4289" s="488"/>
      <c r="BV4289" s="488"/>
      <c r="BW4289" s="488"/>
      <c r="BX4289" s="488"/>
      <c r="BY4289" s="488"/>
      <c r="BZ4289" s="488"/>
      <c r="CA4289" s="488"/>
      <c r="CB4289" s="488"/>
      <c r="CC4289" s="488"/>
      <c r="CD4289" s="488"/>
      <c r="CE4289" s="488"/>
      <c r="CF4289" s="488"/>
      <c r="CG4289" s="488"/>
      <c r="CH4289" s="488"/>
      <c r="CI4289" s="488"/>
      <c r="CJ4289" s="488"/>
      <c r="CK4289" s="488"/>
      <c r="CL4289" s="488"/>
      <c r="CM4289" s="488"/>
      <c r="CN4289" s="488"/>
      <c r="CO4289" s="488"/>
      <c r="CP4289" s="488"/>
      <c r="CQ4289" s="488"/>
      <c r="CR4289" s="488"/>
      <c r="CS4289" s="488"/>
      <c r="CT4289" s="488"/>
      <c r="CU4289" s="488"/>
      <c r="CV4289" s="488"/>
      <c r="CW4289" s="488"/>
      <c r="CX4289" s="488"/>
      <c r="CY4289" s="488"/>
      <c r="CZ4289" s="488"/>
      <c r="DA4289" s="488"/>
      <c r="DB4289" s="488"/>
      <c r="DC4289" s="488"/>
      <c r="DD4289" s="488"/>
      <c r="DE4289" s="488"/>
      <c r="DF4289" s="488"/>
      <c r="DG4289" s="488"/>
      <c r="DH4289" s="488"/>
      <c r="DI4289" s="488"/>
      <c r="DJ4289" s="488"/>
      <c r="DK4289" s="488"/>
      <c r="DL4289" s="488"/>
      <c r="DM4289" s="488"/>
      <c r="DN4289" s="488"/>
      <c r="DO4289" s="488"/>
      <c r="DP4289" s="488"/>
      <c r="DQ4289" s="488"/>
      <c r="DR4289" s="488"/>
      <c r="DS4289" s="488"/>
      <c r="DT4289" s="488"/>
      <c r="DU4289" s="488"/>
      <c r="DV4289" s="488"/>
      <c r="DW4289" s="488"/>
      <c r="DX4289" s="488"/>
      <c r="DY4289" s="488"/>
      <c r="DZ4289" s="488"/>
      <c r="EA4289" s="488"/>
      <c r="EB4289" s="488"/>
      <c r="EC4289" s="488"/>
      <c r="ED4289" s="488"/>
      <c r="EE4289" s="488"/>
      <c r="EF4289" s="488"/>
      <c r="EG4289" s="488"/>
      <c r="EH4289" s="488"/>
      <c r="EI4289" s="488"/>
      <c r="EJ4289" s="488"/>
      <c r="EK4289" s="488"/>
      <c r="EL4289" s="488"/>
      <c r="EM4289" s="488"/>
      <c r="EN4289" s="488"/>
      <c r="EO4289" s="488"/>
      <c r="EP4289" s="488"/>
      <c r="EQ4289" s="488"/>
      <c r="ER4289" s="488"/>
      <c r="ES4289" s="488"/>
      <c r="ET4289" s="488"/>
      <c r="EU4289" s="488"/>
      <c r="EV4289" s="488"/>
      <c r="EW4289" s="488"/>
      <c r="EX4289" s="488"/>
      <c r="EY4289" s="488"/>
      <c r="EZ4289" s="488"/>
      <c r="FA4289" s="488"/>
      <c r="FB4289" s="488"/>
      <c r="FC4289" s="488"/>
      <c r="FD4289" s="488"/>
      <c r="FE4289" s="488"/>
      <c r="FF4289" s="488"/>
      <c r="FG4289" s="488"/>
      <c r="FH4289" s="488"/>
      <c r="FI4289" s="488"/>
      <c r="FJ4289" s="488"/>
      <c r="FK4289" s="488"/>
      <c r="FL4289" s="488"/>
      <c r="FM4289" s="488"/>
      <c r="FN4289" s="488"/>
      <c r="FO4289" s="488"/>
      <c r="FP4289" s="488"/>
      <c r="FQ4289" s="488"/>
      <c r="FR4289" s="488"/>
      <c r="FS4289" s="488"/>
      <c r="FT4289" s="488"/>
      <c r="FU4289" s="488"/>
      <c r="FV4289" s="488"/>
      <c r="FW4289" s="488"/>
      <c r="FX4289" s="488"/>
      <c r="FY4289" s="488"/>
      <c r="FZ4289" s="488"/>
      <c r="GA4289" s="488"/>
      <c r="GB4289" s="488"/>
      <c r="GC4289" s="488"/>
      <c r="GD4289" s="488"/>
      <c r="GE4289" s="488"/>
      <c r="GF4289" s="488"/>
      <c r="GG4289" s="488"/>
      <c r="GH4289" s="488"/>
      <c r="GI4289" s="488"/>
      <c r="GJ4289" s="488"/>
      <c r="GK4289" s="488"/>
      <c r="GL4289" s="488"/>
      <c r="GM4289" s="488"/>
      <c r="GN4289" s="488"/>
      <c r="GO4289" s="488"/>
      <c r="GP4289" s="488"/>
      <c r="GQ4289" s="488"/>
      <c r="GR4289" s="488"/>
      <c r="GS4289" s="488"/>
      <c r="GT4289" s="488"/>
      <c r="GU4289" s="488"/>
      <c r="GV4289" s="488"/>
      <c r="GW4289" s="488"/>
      <c r="GX4289" s="488"/>
      <c r="GY4289" s="488"/>
      <c r="GZ4289" s="488"/>
      <c r="HA4289" s="488"/>
      <c r="HB4289" s="488"/>
      <c r="HC4289" s="488"/>
      <c r="HD4289" s="488"/>
      <c r="HE4289" s="488"/>
      <c r="HF4289" s="488"/>
      <c r="HG4289" s="488"/>
      <c r="HH4289" s="488"/>
      <c r="HI4289" s="488"/>
      <c r="HJ4289" s="488"/>
      <c r="HK4289" s="488"/>
      <c r="HL4289" s="488"/>
      <c r="HM4289" s="488"/>
      <c r="HN4289" s="488"/>
      <c r="HO4289" s="488"/>
      <c r="HP4289" s="488"/>
      <c r="HQ4289" s="488"/>
      <c r="HR4289" s="488"/>
      <c r="HS4289" s="488"/>
      <c r="HT4289" s="488"/>
      <c r="HU4289" s="488"/>
      <c r="HV4289" s="488"/>
      <c r="HW4289" s="488"/>
      <c r="HX4289" s="488"/>
      <c r="HY4289" s="488"/>
      <c r="HZ4289" s="488"/>
      <c r="IA4289" s="488"/>
      <c r="IB4289" s="488"/>
      <c r="IC4289" s="488"/>
      <c r="ID4289" s="488"/>
      <c r="IE4289" s="488"/>
      <c r="IF4289" s="488"/>
      <c r="IG4289" s="488"/>
      <c r="IH4289" s="488"/>
    </row>
    <row r="4290" spans="1:242" hidden="1" x14ac:dyDescent="0.25">
      <c r="B4290" s="205">
        <v>2585</v>
      </c>
      <c r="C4290" s="207">
        <v>44767</v>
      </c>
      <c r="D4290" s="206" t="s">
        <v>7693</v>
      </c>
      <c r="E4290" s="206"/>
      <c r="F4290" s="206" t="s">
        <v>6045</v>
      </c>
      <c r="G4290" s="208" t="s">
        <v>7055</v>
      </c>
      <c r="H4290" s="313"/>
      <c r="I4290" s="209">
        <v>30000</v>
      </c>
      <c r="J4290" s="444">
        <f t="shared" si="69"/>
        <v>18995000</v>
      </c>
      <c r="K4290" s="441" t="s">
        <v>3267</v>
      </c>
      <c r="L4290" s="633">
        <v>500</v>
      </c>
      <c r="M4290" s="634">
        <v>7000</v>
      </c>
    </row>
    <row r="4291" spans="1:242" hidden="1" x14ac:dyDescent="0.25">
      <c r="B4291" s="206">
        <v>2586</v>
      </c>
      <c r="C4291" s="207">
        <v>44767</v>
      </c>
      <c r="D4291" s="206" t="s">
        <v>7694</v>
      </c>
      <c r="E4291" s="206"/>
      <c r="F4291" s="206" t="s">
        <v>6046</v>
      </c>
      <c r="G4291" s="208" t="s">
        <v>7056</v>
      </c>
      <c r="H4291" s="313"/>
      <c r="I4291" s="209">
        <v>30000</v>
      </c>
      <c r="J4291" s="444">
        <f t="shared" si="69"/>
        <v>18965000</v>
      </c>
      <c r="K4291" s="441" t="s">
        <v>3267</v>
      </c>
      <c r="L4291" s="633">
        <v>200</v>
      </c>
      <c r="M4291" s="634">
        <f>200*15</f>
        <v>3000</v>
      </c>
    </row>
    <row r="4292" spans="1:242" hidden="1" x14ac:dyDescent="0.25">
      <c r="B4292" s="205">
        <v>2587</v>
      </c>
      <c r="C4292" s="207">
        <v>44767</v>
      </c>
      <c r="D4292" s="206" t="s">
        <v>7695</v>
      </c>
      <c r="E4292" s="206"/>
      <c r="F4292" s="206" t="s">
        <v>6047</v>
      </c>
      <c r="G4292" s="208" t="s">
        <v>6884</v>
      </c>
      <c r="H4292" s="313"/>
      <c r="I4292" s="209">
        <v>1500000</v>
      </c>
      <c r="J4292" s="444">
        <f t="shared" si="69"/>
        <v>17465000</v>
      </c>
      <c r="K4292" s="441" t="s">
        <v>3267</v>
      </c>
      <c r="L4292" s="633">
        <v>100</v>
      </c>
      <c r="M4292" s="634">
        <v>600</v>
      </c>
    </row>
    <row r="4293" spans="1:242" hidden="1" x14ac:dyDescent="0.25">
      <c r="B4293" s="206">
        <v>2588</v>
      </c>
      <c r="C4293" s="207">
        <v>44769</v>
      </c>
      <c r="D4293" s="206" t="s">
        <v>7696</v>
      </c>
      <c r="E4293" s="206"/>
      <c r="F4293" s="206" t="s">
        <v>3947</v>
      </c>
      <c r="G4293" s="208" t="s">
        <v>1885</v>
      </c>
      <c r="H4293" s="313"/>
      <c r="I4293" s="209">
        <v>79500</v>
      </c>
      <c r="J4293" s="444">
        <f t="shared" si="69"/>
        <v>17385500</v>
      </c>
      <c r="K4293" s="212" t="s">
        <v>3267</v>
      </c>
      <c r="L4293" s="633"/>
      <c r="M4293" s="634"/>
    </row>
    <row r="4294" spans="1:242" hidden="1" x14ac:dyDescent="0.25">
      <c r="B4294" s="205">
        <v>2589</v>
      </c>
      <c r="C4294" s="207">
        <v>44769</v>
      </c>
      <c r="D4294" s="206" t="s">
        <v>7697</v>
      </c>
      <c r="E4294" s="206"/>
      <c r="F4294" s="206" t="s">
        <v>3948</v>
      </c>
      <c r="G4294" s="208" t="s">
        <v>1885</v>
      </c>
      <c r="H4294" s="313"/>
      <c r="I4294" s="209">
        <v>22800</v>
      </c>
      <c r="J4294" s="444">
        <f t="shared" si="69"/>
        <v>17362700</v>
      </c>
      <c r="K4294" s="212" t="s">
        <v>3267</v>
      </c>
      <c r="L4294" s="633"/>
      <c r="M4294" s="634">
        <f>SUM(M4285:M4293)</f>
        <v>6829600</v>
      </c>
    </row>
    <row r="4295" spans="1:242" hidden="1" x14ac:dyDescent="0.25">
      <c r="B4295" s="206">
        <v>2590</v>
      </c>
      <c r="C4295" s="207">
        <v>44769</v>
      </c>
      <c r="D4295" s="206" t="s">
        <v>7698</v>
      </c>
      <c r="E4295" s="206"/>
      <c r="F4295" s="206" t="s">
        <v>3949</v>
      </c>
      <c r="G4295" s="208" t="s">
        <v>5743</v>
      </c>
      <c r="H4295" s="313"/>
      <c r="I4295" s="209">
        <v>309700</v>
      </c>
      <c r="J4295" s="444">
        <f t="shared" si="69"/>
        <v>17053000</v>
      </c>
      <c r="K4295" s="212" t="s">
        <v>3267</v>
      </c>
      <c r="L4295" s="633"/>
      <c r="M4295" s="634">
        <f>J4288-M4294</f>
        <v>-28</v>
      </c>
    </row>
    <row r="4296" spans="1:242" hidden="1" x14ac:dyDescent="0.25">
      <c r="B4296" s="205">
        <v>2591</v>
      </c>
      <c r="C4296" s="207">
        <v>44769</v>
      </c>
      <c r="D4296" s="206" t="s">
        <v>7701</v>
      </c>
      <c r="E4296" s="206"/>
      <c r="F4296" s="206"/>
      <c r="G4296" s="208" t="s">
        <v>5878</v>
      </c>
      <c r="H4296" s="313">
        <v>2000000</v>
      </c>
      <c r="I4296" s="209"/>
      <c r="J4296" s="444">
        <f t="shared" si="69"/>
        <v>19053000</v>
      </c>
      <c r="K4296" s="212" t="s">
        <v>7700</v>
      </c>
      <c r="L4296" s="633"/>
      <c r="M4296" s="634"/>
    </row>
    <row r="4297" spans="1:242" hidden="1" x14ac:dyDescent="0.25">
      <c r="B4297" s="206">
        <v>2592</v>
      </c>
      <c r="C4297" s="207">
        <v>44769</v>
      </c>
      <c r="D4297" s="206" t="s">
        <v>7702</v>
      </c>
      <c r="E4297" s="206"/>
      <c r="F4297" s="206" t="s">
        <v>3925</v>
      </c>
      <c r="G4297" s="208" t="s">
        <v>5878</v>
      </c>
      <c r="H4297" s="313"/>
      <c r="I4297" s="209">
        <v>2761400</v>
      </c>
      <c r="J4297" s="444">
        <f t="shared" si="69"/>
        <v>16291600</v>
      </c>
      <c r="K4297" s="212" t="s">
        <v>3267</v>
      </c>
      <c r="L4297" s="633"/>
      <c r="M4297" s="634"/>
    </row>
    <row r="4298" spans="1:242" hidden="1" x14ac:dyDescent="0.25">
      <c r="B4298" s="205">
        <v>2593</v>
      </c>
      <c r="C4298" s="207">
        <v>44769</v>
      </c>
      <c r="D4298" s="206" t="s">
        <v>7703</v>
      </c>
      <c r="E4298" s="206"/>
      <c r="F4298" s="206" t="s">
        <v>3938</v>
      </c>
      <c r="G4298" s="208" t="s">
        <v>5878</v>
      </c>
      <c r="H4298" s="313"/>
      <c r="I4298" s="209">
        <v>1768000</v>
      </c>
      <c r="J4298" s="444">
        <f t="shared" si="69"/>
        <v>14523600</v>
      </c>
      <c r="K4298" s="212" t="s">
        <v>3267</v>
      </c>
      <c r="L4298" s="633"/>
      <c r="M4298" s="634"/>
    </row>
    <row r="4299" spans="1:242" hidden="1" x14ac:dyDescent="0.25">
      <c r="B4299" s="206">
        <v>2594</v>
      </c>
      <c r="C4299" s="207">
        <v>44769</v>
      </c>
      <c r="D4299" s="206" t="s">
        <v>7706</v>
      </c>
      <c r="E4299" s="206"/>
      <c r="F4299" s="206"/>
      <c r="G4299" s="208" t="s">
        <v>2320</v>
      </c>
      <c r="H4299" s="313">
        <v>1000000</v>
      </c>
      <c r="I4299" s="209"/>
      <c r="J4299" s="444">
        <f t="shared" si="69"/>
        <v>15523600</v>
      </c>
      <c r="K4299" s="212" t="s">
        <v>7705</v>
      </c>
    </row>
    <row r="4300" spans="1:242" hidden="1" x14ac:dyDescent="0.25">
      <c r="B4300" s="205">
        <v>2595</v>
      </c>
      <c r="C4300" s="207">
        <v>44769</v>
      </c>
      <c r="D4300" s="206" t="s">
        <v>7708</v>
      </c>
      <c r="E4300" s="206"/>
      <c r="F4300" s="206" t="s">
        <v>3939</v>
      </c>
      <c r="G4300" s="208" t="s">
        <v>2320</v>
      </c>
      <c r="H4300" s="313"/>
      <c r="I4300" s="209">
        <v>2191636</v>
      </c>
      <c r="J4300" s="444">
        <f t="shared" si="69"/>
        <v>13331964</v>
      </c>
      <c r="K4300" s="212" t="s">
        <v>3267</v>
      </c>
    </row>
    <row r="4301" spans="1:242" hidden="1" x14ac:dyDescent="0.25">
      <c r="B4301" s="206">
        <v>2596</v>
      </c>
      <c r="C4301" s="207">
        <v>44771</v>
      </c>
      <c r="D4301" s="206" t="s">
        <v>7709</v>
      </c>
      <c r="E4301" s="206"/>
      <c r="F4301" s="206" t="s">
        <v>3969</v>
      </c>
      <c r="G4301" s="208" t="s">
        <v>4805</v>
      </c>
      <c r="H4301" s="313"/>
      <c r="I4301" s="209">
        <v>2547267</v>
      </c>
      <c r="J4301" s="444">
        <f t="shared" si="69"/>
        <v>10784697</v>
      </c>
      <c r="K4301" s="212" t="s">
        <v>3267</v>
      </c>
    </row>
    <row r="4302" spans="1:242" hidden="1" x14ac:dyDescent="0.25">
      <c r="B4302" s="205">
        <v>2597</v>
      </c>
      <c r="C4302" s="207">
        <v>44771</v>
      </c>
      <c r="D4302" s="206" t="s">
        <v>7710</v>
      </c>
      <c r="E4302" s="206"/>
      <c r="F4302" s="206" t="s">
        <v>3970</v>
      </c>
      <c r="G4302" s="208" t="s">
        <v>1885</v>
      </c>
      <c r="H4302" s="313"/>
      <c r="I4302" s="209">
        <v>487800</v>
      </c>
      <c r="J4302" s="444">
        <f t="shared" si="69"/>
        <v>10296897</v>
      </c>
      <c r="K4302" s="212" t="s">
        <v>3267</v>
      </c>
    </row>
    <row r="4303" spans="1:242" hidden="1" x14ac:dyDescent="0.25">
      <c r="B4303" s="206">
        <v>2598</v>
      </c>
      <c r="C4303" s="207">
        <v>44771</v>
      </c>
      <c r="D4303" s="206" t="s">
        <v>7711</v>
      </c>
      <c r="E4303" s="206"/>
      <c r="F4303" s="206" t="s">
        <v>3971</v>
      </c>
      <c r="G4303" s="208" t="s">
        <v>1885</v>
      </c>
      <c r="H4303" s="313"/>
      <c r="I4303" s="209">
        <v>9800</v>
      </c>
      <c r="J4303" s="444">
        <f t="shared" si="69"/>
        <v>10287097</v>
      </c>
      <c r="K4303" s="212" t="s">
        <v>3267</v>
      </c>
    </row>
    <row r="4304" spans="1:242" hidden="1" x14ac:dyDescent="0.25">
      <c r="B4304" s="205">
        <v>2599</v>
      </c>
      <c r="C4304" s="207">
        <v>44771</v>
      </c>
      <c r="D4304" s="206" t="s">
        <v>7712</v>
      </c>
      <c r="E4304" s="206"/>
      <c r="F4304" s="206" t="s">
        <v>3972</v>
      </c>
      <c r="G4304" s="208" t="s">
        <v>1885</v>
      </c>
      <c r="H4304" s="313"/>
      <c r="I4304" s="209">
        <v>72700</v>
      </c>
      <c r="J4304" s="444">
        <f t="shared" si="69"/>
        <v>10214397</v>
      </c>
      <c r="K4304" s="212" t="s">
        <v>3267</v>
      </c>
    </row>
    <row r="4305" spans="1:242" hidden="1" x14ac:dyDescent="0.25">
      <c r="B4305" s="206">
        <v>2600</v>
      </c>
      <c r="C4305" s="207">
        <v>44771</v>
      </c>
      <c r="D4305" s="206" t="s">
        <v>7713</v>
      </c>
      <c r="E4305" s="206"/>
      <c r="F4305" s="206" t="s">
        <v>3973</v>
      </c>
      <c r="G4305" s="208" t="s">
        <v>1885</v>
      </c>
      <c r="H4305" s="313"/>
      <c r="I4305" s="209">
        <v>13800</v>
      </c>
      <c r="J4305" s="444">
        <f t="shared" si="69"/>
        <v>10200597</v>
      </c>
      <c r="K4305" s="212" t="s">
        <v>3267</v>
      </c>
      <c r="L4305" s="633">
        <v>100000</v>
      </c>
      <c r="M4305" s="634">
        <v>7400000</v>
      </c>
    </row>
    <row r="4306" spans="1:242" hidden="1" x14ac:dyDescent="0.25">
      <c r="B4306" s="205">
        <v>2601</v>
      </c>
      <c r="C4306" s="207">
        <v>44771</v>
      </c>
      <c r="D4306" s="206" t="s">
        <v>7715</v>
      </c>
      <c r="E4306" s="206"/>
      <c r="F4306" s="206"/>
      <c r="G4306" s="208" t="s">
        <v>561</v>
      </c>
      <c r="H4306" s="313">
        <v>485000</v>
      </c>
      <c r="I4306" s="209"/>
      <c r="J4306" s="444">
        <f t="shared" si="69"/>
        <v>10685597</v>
      </c>
      <c r="K4306" s="212" t="s">
        <v>7653</v>
      </c>
      <c r="L4306" s="633">
        <v>50000</v>
      </c>
      <c r="M4306" s="634">
        <v>200000</v>
      </c>
    </row>
    <row r="4307" spans="1:242" hidden="1" x14ac:dyDescent="0.25">
      <c r="B4307" s="206">
        <v>2602</v>
      </c>
      <c r="C4307" s="207">
        <v>44771</v>
      </c>
      <c r="D4307" s="206" t="s">
        <v>7716</v>
      </c>
      <c r="E4307" s="206"/>
      <c r="F4307" s="206" t="s">
        <v>3974</v>
      </c>
      <c r="G4307" s="208" t="s">
        <v>561</v>
      </c>
      <c r="H4307" s="313"/>
      <c r="I4307" s="209">
        <v>475000</v>
      </c>
      <c r="J4307" s="444">
        <f t="shared" si="69"/>
        <v>10210597</v>
      </c>
      <c r="K4307" s="212" t="s">
        <v>3267</v>
      </c>
      <c r="L4307" s="633">
        <v>10000</v>
      </c>
      <c r="M4307" s="634">
        <v>30000</v>
      </c>
    </row>
    <row r="4308" spans="1:242" hidden="1" x14ac:dyDescent="0.25">
      <c r="B4308" s="205">
        <v>2603</v>
      </c>
      <c r="C4308" s="207">
        <v>44771</v>
      </c>
      <c r="D4308" s="206" t="s">
        <v>7718</v>
      </c>
      <c r="E4308" s="206"/>
      <c r="F4308" s="206"/>
      <c r="G4308" s="208" t="s">
        <v>561</v>
      </c>
      <c r="H4308" s="313">
        <v>280000</v>
      </c>
      <c r="I4308" s="209"/>
      <c r="J4308" s="444">
        <f t="shared" si="69"/>
        <v>10490597</v>
      </c>
      <c r="K4308" s="212" t="s">
        <v>7653</v>
      </c>
      <c r="L4308" s="633">
        <v>5000</v>
      </c>
      <c r="M4308" s="634">
        <v>30000</v>
      </c>
    </row>
    <row r="4309" spans="1:242" hidden="1" x14ac:dyDescent="0.25">
      <c r="B4309" s="206">
        <v>2604</v>
      </c>
      <c r="C4309" s="207">
        <v>44771</v>
      </c>
      <c r="D4309" s="206" t="s">
        <v>7719</v>
      </c>
      <c r="E4309" s="206"/>
      <c r="F4309" s="206" t="s">
        <v>3975</v>
      </c>
      <c r="G4309" s="208" t="s">
        <v>561</v>
      </c>
      <c r="H4309" s="313"/>
      <c r="I4309" s="209">
        <v>244000</v>
      </c>
      <c r="J4309" s="444">
        <f t="shared" si="69"/>
        <v>10246597</v>
      </c>
      <c r="K4309" s="212" t="s">
        <v>3267</v>
      </c>
      <c r="L4309" s="633">
        <v>2000</v>
      </c>
      <c r="M4309" s="634">
        <v>28000</v>
      </c>
    </row>
    <row r="4310" spans="1:242" hidden="1" x14ac:dyDescent="0.25">
      <c r="B4310" s="205">
        <v>2605</v>
      </c>
      <c r="C4310" s="207">
        <v>44771</v>
      </c>
      <c r="D4310" s="206" t="s">
        <v>7721</v>
      </c>
      <c r="E4310" s="206"/>
      <c r="F4310" s="206"/>
      <c r="G4310" s="208" t="s">
        <v>561</v>
      </c>
      <c r="H4310" s="313">
        <v>475000</v>
      </c>
      <c r="I4310" s="209"/>
      <c r="J4310" s="444">
        <f t="shared" si="69"/>
        <v>10721597</v>
      </c>
      <c r="K4310" s="212" t="s">
        <v>7720</v>
      </c>
      <c r="L4310" s="633">
        <v>1000</v>
      </c>
      <c r="M4310" s="634">
        <v>10000</v>
      </c>
    </row>
    <row r="4311" spans="1:242" hidden="1" x14ac:dyDescent="0.25">
      <c r="B4311" s="206">
        <v>2606</v>
      </c>
      <c r="C4311" s="207">
        <v>44771</v>
      </c>
      <c r="D4311" s="206" t="s">
        <v>7722</v>
      </c>
      <c r="E4311" s="206"/>
      <c r="F4311" s="206" t="s">
        <v>3976</v>
      </c>
      <c r="G4311" s="208" t="s">
        <v>561</v>
      </c>
      <c r="H4311" s="313"/>
      <c r="I4311" s="209">
        <v>475000</v>
      </c>
      <c r="J4311" s="444">
        <f t="shared" si="69"/>
        <v>10246597</v>
      </c>
      <c r="K4311" s="212" t="s">
        <v>3267</v>
      </c>
      <c r="L4311" s="633">
        <v>500</v>
      </c>
      <c r="M4311" s="634">
        <v>9000</v>
      </c>
    </row>
    <row r="4312" spans="1:242" hidden="1" x14ac:dyDescent="0.25">
      <c r="B4312" s="205">
        <v>2607</v>
      </c>
      <c r="C4312" s="207">
        <v>44771</v>
      </c>
      <c r="D4312" s="206" t="s">
        <v>7724</v>
      </c>
      <c r="E4312" s="206"/>
      <c r="F4312" s="206"/>
      <c r="G4312" s="208" t="s">
        <v>561</v>
      </c>
      <c r="H4312" s="313">
        <v>275000</v>
      </c>
      <c r="I4312" s="209"/>
      <c r="J4312" s="444">
        <f t="shared" si="69"/>
        <v>10521597</v>
      </c>
      <c r="K4312" s="212" t="s">
        <v>7700</v>
      </c>
      <c r="L4312" s="633">
        <v>200</v>
      </c>
      <c r="M4312" s="634">
        <f>18*200</f>
        <v>3600</v>
      </c>
    </row>
    <row r="4313" spans="1:242" hidden="1" x14ac:dyDescent="0.25">
      <c r="B4313" s="206">
        <v>2608</v>
      </c>
      <c r="C4313" s="207">
        <v>44771</v>
      </c>
      <c r="D4313" s="206" t="s">
        <v>7725</v>
      </c>
      <c r="E4313" s="206"/>
      <c r="F4313" s="206" t="s">
        <v>3977</v>
      </c>
      <c r="G4313" s="208" t="s">
        <v>561</v>
      </c>
      <c r="H4313" s="313"/>
      <c r="I4313" s="209">
        <v>275000</v>
      </c>
      <c r="J4313" s="444">
        <f t="shared" si="69"/>
        <v>10246597</v>
      </c>
      <c r="K4313" s="212" t="s">
        <v>3267</v>
      </c>
      <c r="L4313" s="633">
        <v>100</v>
      </c>
      <c r="M4313" s="634">
        <f>100*12</f>
        <v>1200</v>
      </c>
    </row>
    <row r="4314" spans="1:242" hidden="1" x14ac:dyDescent="0.25">
      <c r="B4314" s="205">
        <v>2609</v>
      </c>
      <c r="C4314" s="207">
        <v>44771</v>
      </c>
      <c r="D4314" s="206" t="s">
        <v>7727</v>
      </c>
      <c r="E4314" s="206"/>
      <c r="F4314" s="206"/>
      <c r="G4314" s="208" t="s">
        <v>561</v>
      </c>
      <c r="H4314" s="313">
        <v>1460000</v>
      </c>
      <c r="I4314" s="209"/>
      <c r="J4314" s="444">
        <f t="shared" si="69"/>
        <v>11706597</v>
      </c>
      <c r="K4314" s="212" t="s">
        <v>7700</v>
      </c>
      <c r="L4314" s="633"/>
      <c r="M4314" s="634"/>
    </row>
    <row r="4315" spans="1:242" hidden="1" x14ac:dyDescent="0.25">
      <c r="B4315" s="206">
        <v>2610</v>
      </c>
      <c r="C4315" s="207">
        <v>44771</v>
      </c>
      <c r="D4315" s="206" t="s">
        <v>7728</v>
      </c>
      <c r="E4315" s="206"/>
      <c r="F4315" s="206" t="s">
        <v>3979</v>
      </c>
      <c r="G4315" s="208" t="s">
        <v>561</v>
      </c>
      <c r="H4315" s="313"/>
      <c r="I4315" s="209">
        <v>1460000</v>
      </c>
      <c r="J4315" s="444">
        <f t="shared" si="69"/>
        <v>10246597</v>
      </c>
      <c r="K4315" s="212" t="s">
        <v>3267</v>
      </c>
      <c r="L4315" s="633"/>
      <c r="M4315" s="634">
        <f>SUM(M4305:M4314)</f>
        <v>7711800</v>
      </c>
    </row>
    <row r="4316" spans="1:242" hidden="1" x14ac:dyDescent="0.25">
      <c r="B4316" s="205">
        <v>2611</v>
      </c>
      <c r="C4316" s="207">
        <v>44771</v>
      </c>
      <c r="D4316" s="206" t="s">
        <v>7729</v>
      </c>
      <c r="E4316" s="206"/>
      <c r="F4316" s="206" t="s">
        <v>3980</v>
      </c>
      <c r="G4316" s="208" t="s">
        <v>5936</v>
      </c>
      <c r="H4316" s="313"/>
      <c r="I4316" s="209">
        <v>490000</v>
      </c>
      <c r="J4316" s="444">
        <f t="shared" si="69"/>
        <v>9756597</v>
      </c>
      <c r="K4316" s="212" t="s">
        <v>3267</v>
      </c>
    </row>
    <row r="4317" spans="1:242" hidden="1" x14ac:dyDescent="0.25">
      <c r="B4317" s="206">
        <v>2612</v>
      </c>
      <c r="C4317" s="207">
        <v>44771</v>
      </c>
      <c r="D4317" s="206" t="s">
        <v>7730</v>
      </c>
      <c r="E4317" s="206"/>
      <c r="F4317" s="206" t="s">
        <v>3981</v>
      </c>
      <c r="G4317" s="208" t="s">
        <v>5401</v>
      </c>
      <c r="H4317" s="313"/>
      <c r="I4317" s="209">
        <v>345000</v>
      </c>
      <c r="J4317" s="444">
        <f t="shared" si="69"/>
        <v>9411597</v>
      </c>
      <c r="K4317" s="441" t="s">
        <v>3267</v>
      </c>
      <c r="M4317" s="533">
        <f>J4318-M4315</f>
        <v>-203</v>
      </c>
    </row>
    <row r="4318" spans="1:242" ht="16.5" hidden="1" thickBot="1" x14ac:dyDescent="0.3">
      <c r="B4318" s="610">
        <v>2613</v>
      </c>
      <c r="C4318" s="609">
        <v>44771</v>
      </c>
      <c r="D4318" s="610" t="s">
        <v>7300</v>
      </c>
      <c r="E4318" s="610" t="s">
        <v>6159</v>
      </c>
      <c r="F4318" s="610"/>
      <c r="G4318" s="611" t="s">
        <v>2320</v>
      </c>
      <c r="H4318" s="616"/>
      <c r="I4318" s="617">
        <v>1700000</v>
      </c>
      <c r="J4318" s="612">
        <f t="shared" si="69"/>
        <v>7711597</v>
      </c>
      <c r="K4318" s="613" t="s">
        <v>7799</v>
      </c>
    </row>
    <row r="4319" spans="1:242" s="566" customFormat="1" hidden="1" x14ac:dyDescent="0.25">
      <c r="A4319" s="488"/>
      <c r="B4319" s="205">
        <v>2614</v>
      </c>
      <c r="C4319" s="621">
        <v>44774</v>
      </c>
      <c r="D4319" s="622" t="s">
        <v>7731</v>
      </c>
      <c r="E4319" s="622"/>
      <c r="F4319" s="622"/>
      <c r="G4319" s="623"/>
      <c r="H4319" s="629">
        <v>15588403</v>
      </c>
      <c r="I4319" s="630"/>
      <c r="J4319" s="614">
        <f t="shared" si="69"/>
        <v>23300000</v>
      </c>
      <c r="K4319" s="631" t="s">
        <v>7732</v>
      </c>
      <c r="L4319" s="530"/>
      <c r="M4319" s="488"/>
      <c r="N4319" s="530"/>
      <c r="O4319" s="530"/>
      <c r="P4319" s="530"/>
      <c r="Q4319" s="530"/>
      <c r="R4319" s="530"/>
      <c r="S4319" s="530"/>
      <c r="T4319" s="530"/>
      <c r="U4319" s="530"/>
      <c r="V4319" s="530"/>
      <c r="W4319" s="530"/>
      <c r="X4319" s="530"/>
      <c r="Y4319" s="530"/>
      <c r="Z4319" s="530"/>
      <c r="AA4319" s="530"/>
      <c r="AB4319" s="530"/>
      <c r="AC4319" s="530"/>
      <c r="AD4319" s="530"/>
      <c r="AE4319" s="530"/>
      <c r="AF4319" s="530"/>
      <c r="AG4319" s="530"/>
      <c r="AH4319" s="530"/>
      <c r="AI4319" s="530"/>
      <c r="AJ4319" s="488"/>
      <c r="AK4319" s="488"/>
      <c r="AL4319" s="488"/>
      <c r="AM4319" s="488"/>
      <c r="AN4319" s="488"/>
      <c r="AO4319" s="488"/>
      <c r="AP4319" s="488"/>
      <c r="AQ4319" s="488"/>
      <c r="AR4319" s="488"/>
      <c r="AS4319" s="488"/>
      <c r="AT4319" s="488"/>
      <c r="AU4319" s="488"/>
      <c r="AV4319" s="488"/>
      <c r="AW4319" s="488"/>
      <c r="AX4319" s="488"/>
      <c r="AY4319" s="488"/>
      <c r="AZ4319" s="488"/>
      <c r="BA4319" s="488"/>
      <c r="BB4319" s="488"/>
      <c r="BC4319" s="488"/>
      <c r="BD4319" s="488"/>
      <c r="BE4319" s="488"/>
      <c r="BF4319" s="488"/>
      <c r="BG4319" s="488"/>
      <c r="BH4319" s="488"/>
      <c r="BI4319" s="488"/>
      <c r="BJ4319" s="488"/>
      <c r="BK4319" s="488"/>
      <c r="BL4319" s="488"/>
      <c r="BM4319" s="488"/>
      <c r="BN4319" s="488"/>
      <c r="BO4319" s="488"/>
      <c r="BP4319" s="488"/>
      <c r="BQ4319" s="488"/>
      <c r="BR4319" s="488"/>
      <c r="BS4319" s="488"/>
      <c r="BT4319" s="488"/>
      <c r="BU4319" s="488"/>
      <c r="BV4319" s="488"/>
      <c r="BW4319" s="488"/>
      <c r="BX4319" s="488"/>
      <c r="BY4319" s="488"/>
      <c r="BZ4319" s="488"/>
      <c r="CA4319" s="488"/>
      <c r="CB4319" s="488"/>
      <c r="CC4319" s="488"/>
      <c r="CD4319" s="488"/>
      <c r="CE4319" s="488"/>
      <c r="CF4319" s="488"/>
      <c r="CG4319" s="488"/>
      <c r="CH4319" s="488"/>
      <c r="CI4319" s="488"/>
      <c r="CJ4319" s="488"/>
      <c r="CK4319" s="488"/>
      <c r="CL4319" s="488"/>
      <c r="CM4319" s="488"/>
      <c r="CN4319" s="488"/>
      <c r="CO4319" s="488"/>
      <c r="CP4319" s="488"/>
      <c r="CQ4319" s="488"/>
      <c r="CR4319" s="488"/>
      <c r="CS4319" s="488"/>
      <c r="CT4319" s="488"/>
      <c r="CU4319" s="488"/>
      <c r="CV4319" s="488"/>
      <c r="CW4319" s="488"/>
      <c r="CX4319" s="488"/>
      <c r="CY4319" s="488"/>
      <c r="CZ4319" s="488"/>
      <c r="DA4319" s="488"/>
      <c r="DB4319" s="488"/>
      <c r="DC4319" s="488"/>
      <c r="DD4319" s="488"/>
      <c r="DE4319" s="488"/>
      <c r="DF4319" s="488"/>
      <c r="DG4319" s="488"/>
      <c r="DH4319" s="488"/>
      <c r="DI4319" s="488"/>
      <c r="DJ4319" s="488"/>
      <c r="DK4319" s="488"/>
      <c r="DL4319" s="488"/>
      <c r="DM4319" s="488"/>
      <c r="DN4319" s="488"/>
      <c r="DO4319" s="488"/>
      <c r="DP4319" s="488"/>
      <c r="DQ4319" s="488"/>
      <c r="DR4319" s="488"/>
      <c r="DS4319" s="488"/>
      <c r="DT4319" s="488"/>
      <c r="DU4319" s="488"/>
      <c r="DV4319" s="488"/>
      <c r="DW4319" s="488"/>
      <c r="DX4319" s="488"/>
      <c r="DY4319" s="488"/>
      <c r="DZ4319" s="488"/>
      <c r="EA4319" s="488"/>
      <c r="EB4319" s="488"/>
      <c r="EC4319" s="488"/>
      <c r="ED4319" s="488"/>
      <c r="EE4319" s="488"/>
      <c r="EF4319" s="488"/>
      <c r="EG4319" s="488"/>
      <c r="EH4319" s="488"/>
      <c r="EI4319" s="488"/>
      <c r="EJ4319" s="488"/>
      <c r="EK4319" s="488"/>
      <c r="EL4319" s="488"/>
      <c r="EM4319" s="488"/>
      <c r="EN4319" s="488"/>
      <c r="EO4319" s="488"/>
      <c r="EP4319" s="488"/>
      <c r="EQ4319" s="488"/>
      <c r="ER4319" s="488"/>
      <c r="ES4319" s="488"/>
      <c r="ET4319" s="488"/>
      <c r="EU4319" s="488"/>
      <c r="EV4319" s="488"/>
      <c r="EW4319" s="488"/>
      <c r="EX4319" s="488"/>
      <c r="EY4319" s="488"/>
      <c r="EZ4319" s="488"/>
      <c r="FA4319" s="488"/>
      <c r="FB4319" s="488"/>
      <c r="FC4319" s="488"/>
      <c r="FD4319" s="488"/>
      <c r="FE4319" s="488"/>
      <c r="FF4319" s="488"/>
      <c r="FG4319" s="488"/>
      <c r="FH4319" s="488"/>
      <c r="FI4319" s="488"/>
      <c r="FJ4319" s="488"/>
      <c r="FK4319" s="488"/>
      <c r="FL4319" s="488"/>
      <c r="FM4319" s="488"/>
      <c r="FN4319" s="488"/>
      <c r="FO4319" s="488"/>
      <c r="FP4319" s="488"/>
      <c r="FQ4319" s="488"/>
      <c r="FR4319" s="488"/>
      <c r="FS4319" s="488"/>
      <c r="FT4319" s="488"/>
      <c r="FU4319" s="488"/>
      <c r="FV4319" s="488"/>
      <c r="FW4319" s="488"/>
      <c r="FX4319" s="488"/>
      <c r="FY4319" s="488"/>
      <c r="FZ4319" s="488"/>
      <c r="GA4319" s="488"/>
      <c r="GB4319" s="488"/>
      <c r="GC4319" s="488"/>
      <c r="GD4319" s="488"/>
      <c r="GE4319" s="488"/>
      <c r="GF4319" s="488"/>
      <c r="GG4319" s="488"/>
      <c r="GH4319" s="488"/>
      <c r="GI4319" s="488"/>
      <c r="GJ4319" s="488"/>
      <c r="GK4319" s="488"/>
      <c r="GL4319" s="488"/>
      <c r="GM4319" s="488"/>
      <c r="GN4319" s="488"/>
      <c r="GO4319" s="488"/>
      <c r="GP4319" s="488"/>
      <c r="GQ4319" s="488"/>
      <c r="GR4319" s="488"/>
      <c r="GS4319" s="488"/>
      <c r="GT4319" s="488"/>
      <c r="GU4319" s="488"/>
      <c r="GV4319" s="488"/>
      <c r="GW4319" s="488"/>
      <c r="GX4319" s="488"/>
      <c r="GY4319" s="488"/>
      <c r="GZ4319" s="488"/>
      <c r="HA4319" s="488"/>
      <c r="HB4319" s="488"/>
      <c r="HC4319" s="488"/>
      <c r="HD4319" s="488"/>
      <c r="HE4319" s="488"/>
      <c r="HF4319" s="488"/>
      <c r="HG4319" s="488"/>
      <c r="HH4319" s="488"/>
      <c r="HI4319" s="488"/>
      <c r="HJ4319" s="488"/>
      <c r="HK4319" s="488"/>
      <c r="HL4319" s="488"/>
      <c r="HM4319" s="488"/>
      <c r="HN4319" s="488"/>
      <c r="HO4319" s="488"/>
      <c r="HP4319" s="488"/>
      <c r="HQ4319" s="488"/>
      <c r="HR4319" s="488"/>
      <c r="HS4319" s="488"/>
      <c r="HT4319" s="488"/>
      <c r="HU4319" s="488"/>
      <c r="HV4319" s="488"/>
      <c r="HW4319" s="488"/>
      <c r="HX4319" s="488"/>
      <c r="HY4319" s="488"/>
      <c r="HZ4319" s="488"/>
      <c r="IA4319" s="488"/>
      <c r="IB4319" s="488"/>
      <c r="IC4319" s="488"/>
      <c r="ID4319" s="488"/>
      <c r="IE4319" s="488"/>
      <c r="IF4319" s="488"/>
      <c r="IG4319" s="488"/>
      <c r="IH4319" s="488"/>
    </row>
    <row r="4320" spans="1:242" hidden="1" x14ac:dyDescent="0.25">
      <c r="B4320" s="206">
        <v>2615</v>
      </c>
      <c r="C4320" s="207">
        <v>44774</v>
      </c>
      <c r="D4320" s="206" t="s">
        <v>7597</v>
      </c>
      <c r="E4320" s="206"/>
      <c r="F4320" s="206" t="s">
        <v>3982</v>
      </c>
      <c r="G4320" s="208" t="s">
        <v>5401</v>
      </c>
      <c r="H4320" s="313"/>
      <c r="I4320" s="209">
        <v>600000</v>
      </c>
      <c r="J4320" s="614">
        <f t="shared" si="69"/>
        <v>22700000</v>
      </c>
      <c r="K4320" s="441" t="s">
        <v>3267</v>
      </c>
    </row>
    <row r="4321" spans="2:11" hidden="1" x14ac:dyDescent="0.25">
      <c r="B4321" s="206">
        <v>2616</v>
      </c>
      <c r="C4321" s="207">
        <v>44774</v>
      </c>
      <c r="D4321" s="206" t="s">
        <v>7733</v>
      </c>
      <c r="E4321" s="206"/>
      <c r="F4321" s="206" t="s">
        <v>3983</v>
      </c>
      <c r="G4321" s="208" t="s">
        <v>764</v>
      </c>
      <c r="H4321" s="313"/>
      <c r="I4321" s="209">
        <v>2220855</v>
      </c>
      <c r="J4321" s="614">
        <f t="shared" si="69"/>
        <v>20479145</v>
      </c>
      <c r="K4321" s="441" t="s">
        <v>3267</v>
      </c>
    </row>
    <row r="4322" spans="2:11" hidden="1" x14ac:dyDescent="0.25">
      <c r="B4322" s="206">
        <v>2617</v>
      </c>
      <c r="C4322" s="207">
        <v>44774</v>
      </c>
      <c r="D4322" s="206" t="s">
        <v>7750</v>
      </c>
      <c r="E4322" s="206" t="s">
        <v>6160</v>
      </c>
      <c r="F4322" s="206"/>
      <c r="G4322" s="208" t="s">
        <v>561</v>
      </c>
      <c r="H4322" s="313"/>
      <c r="I4322" s="209">
        <v>4200000</v>
      </c>
      <c r="J4322" s="614">
        <f t="shared" si="69"/>
        <v>16279145</v>
      </c>
      <c r="K4322" s="441" t="s">
        <v>7751</v>
      </c>
    </row>
    <row r="4323" spans="2:11" hidden="1" x14ac:dyDescent="0.25">
      <c r="B4323" s="206">
        <v>2618</v>
      </c>
      <c r="C4323" s="207">
        <v>44774</v>
      </c>
      <c r="D4323" s="206" t="s">
        <v>7754</v>
      </c>
      <c r="E4323" s="206" t="s">
        <v>6161</v>
      </c>
      <c r="F4323" s="206"/>
      <c r="G4323" s="208" t="s">
        <v>561</v>
      </c>
      <c r="H4323" s="313"/>
      <c r="I4323" s="475">
        <v>2350000</v>
      </c>
      <c r="J4323" s="614">
        <f t="shared" si="69"/>
        <v>13929145</v>
      </c>
      <c r="K4323" s="441" t="s">
        <v>7769</v>
      </c>
    </row>
    <row r="4324" spans="2:11" hidden="1" x14ac:dyDescent="0.25">
      <c r="B4324" s="206">
        <v>2619</v>
      </c>
      <c r="C4324" s="207">
        <v>44775</v>
      </c>
      <c r="D4324" s="206" t="s">
        <v>7734</v>
      </c>
      <c r="E4324" s="206"/>
      <c r="F4324" s="206" t="s">
        <v>3984</v>
      </c>
      <c r="G4324" s="208" t="s">
        <v>420</v>
      </c>
      <c r="H4324" s="313"/>
      <c r="I4324" s="209">
        <v>300800</v>
      </c>
      <c r="J4324" s="614">
        <f t="shared" si="69"/>
        <v>13628345</v>
      </c>
      <c r="K4324" s="441" t="s">
        <v>3267</v>
      </c>
    </row>
    <row r="4325" spans="2:11" hidden="1" x14ac:dyDescent="0.25">
      <c r="B4325" s="206">
        <v>2620</v>
      </c>
      <c r="C4325" s="207">
        <v>44775</v>
      </c>
      <c r="D4325" s="206" t="s">
        <v>7735</v>
      </c>
      <c r="E4325" s="206"/>
      <c r="F4325" s="206" t="s">
        <v>3985</v>
      </c>
      <c r="G4325" s="208" t="s">
        <v>420</v>
      </c>
      <c r="H4325" s="313"/>
      <c r="I4325" s="209">
        <v>616903</v>
      </c>
      <c r="J4325" s="614">
        <f t="shared" si="69"/>
        <v>13011442</v>
      </c>
      <c r="K4325" s="441" t="s">
        <v>3267</v>
      </c>
    </row>
    <row r="4326" spans="2:11" hidden="1" x14ac:dyDescent="0.25">
      <c r="B4326" s="206">
        <v>2621</v>
      </c>
      <c r="C4326" s="207">
        <v>44776</v>
      </c>
      <c r="D4326" s="206" t="s">
        <v>7740</v>
      </c>
      <c r="E4326" s="206"/>
      <c r="F4326" s="206" t="s">
        <v>3986</v>
      </c>
      <c r="G4326" s="208" t="s">
        <v>532</v>
      </c>
      <c r="H4326" s="313"/>
      <c r="I4326" s="209">
        <v>3158000</v>
      </c>
      <c r="J4326" s="614">
        <f t="shared" si="69"/>
        <v>9853442</v>
      </c>
      <c r="K4326" s="441" t="s">
        <v>3267</v>
      </c>
    </row>
    <row r="4327" spans="2:11" hidden="1" x14ac:dyDescent="0.25">
      <c r="B4327" s="206">
        <v>2622</v>
      </c>
      <c r="C4327" s="207">
        <v>44776</v>
      </c>
      <c r="D4327" s="206" t="s">
        <v>7752</v>
      </c>
      <c r="E4327" s="206"/>
      <c r="F4327" s="206"/>
      <c r="G4327" s="208" t="s">
        <v>561</v>
      </c>
      <c r="H4327" s="313">
        <v>4200000</v>
      </c>
      <c r="I4327" s="209"/>
      <c r="J4327" s="614">
        <f t="shared" si="69"/>
        <v>14053442</v>
      </c>
      <c r="K4327" s="441" t="s">
        <v>7753</v>
      </c>
    </row>
    <row r="4328" spans="2:11" hidden="1" x14ac:dyDescent="0.25">
      <c r="B4328" s="206">
        <v>2623</v>
      </c>
      <c r="C4328" s="207">
        <v>44777</v>
      </c>
      <c r="D4328" s="206" t="s">
        <v>7736</v>
      </c>
      <c r="E4328" s="206"/>
      <c r="F4328" s="206" t="s">
        <v>4023</v>
      </c>
      <c r="G4328" s="208" t="s">
        <v>5878</v>
      </c>
      <c r="H4328" s="313"/>
      <c r="I4328" s="209">
        <v>715500</v>
      </c>
      <c r="J4328" s="614">
        <f t="shared" si="69"/>
        <v>13337942</v>
      </c>
      <c r="K4328" s="441" t="s">
        <v>3267</v>
      </c>
    </row>
    <row r="4329" spans="2:11" hidden="1" x14ac:dyDescent="0.25">
      <c r="B4329" s="206">
        <v>2624</v>
      </c>
      <c r="C4329" s="207">
        <v>44779</v>
      </c>
      <c r="D4329" s="206" t="s">
        <v>7737</v>
      </c>
      <c r="E4329" s="206"/>
      <c r="F4329" s="206" t="s">
        <v>4024</v>
      </c>
      <c r="G4329" s="208" t="s">
        <v>6654</v>
      </c>
      <c r="H4329" s="313"/>
      <c r="I4329" s="209">
        <v>180000</v>
      </c>
      <c r="J4329" s="614">
        <f t="shared" si="69"/>
        <v>13157942</v>
      </c>
      <c r="K4329" s="441" t="s">
        <v>3267</v>
      </c>
    </row>
    <row r="4330" spans="2:11" hidden="1" x14ac:dyDescent="0.25">
      <c r="B4330" s="206">
        <v>2625</v>
      </c>
      <c r="C4330" s="207">
        <v>44779</v>
      </c>
      <c r="D4330" s="206" t="s">
        <v>7738</v>
      </c>
      <c r="E4330" s="206"/>
      <c r="F4330" s="206" t="s">
        <v>4025</v>
      </c>
      <c r="G4330" s="208" t="s">
        <v>6884</v>
      </c>
      <c r="H4330" s="313"/>
      <c r="I4330" s="209">
        <v>95000</v>
      </c>
      <c r="J4330" s="614">
        <f t="shared" si="69"/>
        <v>13062942</v>
      </c>
      <c r="K4330" s="441" t="s">
        <v>3267</v>
      </c>
    </row>
    <row r="4331" spans="2:11" hidden="1" x14ac:dyDescent="0.25">
      <c r="B4331" s="206">
        <v>2626</v>
      </c>
      <c r="C4331" s="207">
        <v>44779</v>
      </c>
      <c r="D4331" s="206" t="s">
        <v>7739</v>
      </c>
      <c r="E4331" s="206"/>
      <c r="F4331" s="206" t="s">
        <v>4026</v>
      </c>
      <c r="G4331" s="208" t="s">
        <v>5936</v>
      </c>
      <c r="H4331" s="313"/>
      <c r="I4331" s="209">
        <v>432790</v>
      </c>
      <c r="J4331" s="614">
        <f t="shared" si="69"/>
        <v>12630152</v>
      </c>
      <c r="K4331" s="441" t="s">
        <v>3267</v>
      </c>
    </row>
    <row r="4332" spans="2:11" hidden="1" x14ac:dyDescent="0.25">
      <c r="B4332" s="206">
        <v>2627</v>
      </c>
      <c r="C4332" s="207">
        <v>44779</v>
      </c>
      <c r="D4332" s="206" t="s">
        <v>7741</v>
      </c>
      <c r="E4332" s="206"/>
      <c r="F4332" s="206" t="s">
        <v>4027</v>
      </c>
      <c r="G4332" s="208" t="s">
        <v>420</v>
      </c>
      <c r="H4332" s="313"/>
      <c r="I4332" s="209">
        <v>785378</v>
      </c>
      <c r="J4332" s="614">
        <f t="shared" si="69"/>
        <v>11844774</v>
      </c>
      <c r="K4332" s="441" t="s">
        <v>3267</v>
      </c>
    </row>
    <row r="4333" spans="2:11" hidden="1" x14ac:dyDescent="0.25">
      <c r="B4333" s="206">
        <v>2628</v>
      </c>
      <c r="C4333" s="207">
        <v>44779</v>
      </c>
      <c r="D4333" s="206" t="s">
        <v>7742</v>
      </c>
      <c r="E4333" s="206"/>
      <c r="F4333" s="206" t="s">
        <v>4028</v>
      </c>
      <c r="G4333" s="208" t="s">
        <v>3135</v>
      </c>
      <c r="H4333" s="313"/>
      <c r="I4333" s="209">
        <v>476000</v>
      </c>
      <c r="J4333" s="614">
        <f t="shared" si="69"/>
        <v>11368774</v>
      </c>
      <c r="K4333" s="441" t="s">
        <v>3267</v>
      </c>
    </row>
    <row r="4334" spans="2:11" hidden="1" x14ac:dyDescent="0.25">
      <c r="B4334" s="206">
        <v>2629</v>
      </c>
      <c r="C4334" s="207">
        <v>44779</v>
      </c>
      <c r="D4334" s="206" t="s">
        <v>7743</v>
      </c>
      <c r="E4334" s="206"/>
      <c r="F4334" s="206" t="s">
        <v>4029</v>
      </c>
      <c r="G4334" s="208" t="s">
        <v>4218</v>
      </c>
      <c r="H4334" s="313"/>
      <c r="I4334" s="209">
        <v>510000</v>
      </c>
      <c r="J4334" s="614">
        <f t="shared" si="69"/>
        <v>10858774</v>
      </c>
      <c r="K4334" s="441" t="s">
        <v>3267</v>
      </c>
    </row>
    <row r="4335" spans="2:11" hidden="1" x14ac:dyDescent="0.25">
      <c r="B4335" s="206">
        <v>2630</v>
      </c>
      <c r="C4335" s="207">
        <v>44779</v>
      </c>
      <c r="D4335" s="206" t="s">
        <v>7744</v>
      </c>
      <c r="E4335" s="206"/>
      <c r="F4335" s="206" t="s">
        <v>4030</v>
      </c>
      <c r="G4335" s="208" t="s">
        <v>1885</v>
      </c>
      <c r="H4335" s="313"/>
      <c r="I4335" s="209">
        <v>189000</v>
      </c>
      <c r="J4335" s="614">
        <f t="shared" si="69"/>
        <v>10669774</v>
      </c>
      <c r="K4335" s="441" t="s">
        <v>3267</v>
      </c>
    </row>
    <row r="4336" spans="2:11" hidden="1" x14ac:dyDescent="0.25">
      <c r="B4336" s="206">
        <v>2631</v>
      </c>
      <c r="C4336" s="207">
        <v>44779</v>
      </c>
      <c r="D4336" s="206" t="s">
        <v>7745</v>
      </c>
      <c r="E4336" s="206"/>
      <c r="F4336" s="206" t="s">
        <v>4044</v>
      </c>
      <c r="G4336" s="208" t="s">
        <v>1885</v>
      </c>
      <c r="H4336" s="313"/>
      <c r="I4336" s="209">
        <v>183600</v>
      </c>
      <c r="J4336" s="614">
        <f t="shared" si="69"/>
        <v>10486174</v>
      </c>
      <c r="K4336" s="441" t="s">
        <v>3267</v>
      </c>
    </row>
    <row r="4337" spans="1:242" hidden="1" x14ac:dyDescent="0.25">
      <c r="B4337" s="206">
        <v>2632</v>
      </c>
      <c r="C4337" s="207">
        <v>44779</v>
      </c>
      <c r="D4337" s="206" t="s">
        <v>7746</v>
      </c>
      <c r="E4337" s="206"/>
      <c r="F4337" s="206" t="s">
        <v>4045</v>
      </c>
      <c r="G4337" s="208" t="s">
        <v>1885</v>
      </c>
      <c r="H4337" s="313"/>
      <c r="I4337" s="209">
        <v>11300</v>
      </c>
      <c r="J4337" s="614">
        <f t="shared" si="69"/>
        <v>10474874</v>
      </c>
      <c r="K4337" s="441" t="s">
        <v>3267</v>
      </c>
    </row>
    <row r="4338" spans="1:242" hidden="1" x14ac:dyDescent="0.25">
      <c r="B4338" s="206">
        <v>2633</v>
      </c>
      <c r="C4338" s="207">
        <v>44779</v>
      </c>
      <c r="D4338" s="206" t="s">
        <v>7747</v>
      </c>
      <c r="E4338" s="206"/>
      <c r="F4338" s="206" t="s">
        <v>4046</v>
      </c>
      <c r="G4338" s="208" t="s">
        <v>1885</v>
      </c>
      <c r="H4338" s="313"/>
      <c r="I4338" s="209">
        <v>14900</v>
      </c>
      <c r="J4338" s="614">
        <f t="shared" si="69"/>
        <v>10459974</v>
      </c>
      <c r="K4338" s="441" t="s">
        <v>3267</v>
      </c>
      <c r="L4338" s="633">
        <v>100000</v>
      </c>
      <c r="M4338" s="634">
        <v>7200000</v>
      </c>
    </row>
    <row r="4339" spans="1:242" hidden="1" x14ac:dyDescent="0.25">
      <c r="B4339" s="206">
        <v>2634</v>
      </c>
      <c r="C4339" s="207">
        <v>44779</v>
      </c>
      <c r="D4339" s="206" t="s">
        <v>7748</v>
      </c>
      <c r="E4339" s="206"/>
      <c r="F4339" s="206" t="s">
        <v>4047</v>
      </c>
      <c r="G4339" s="208" t="s">
        <v>1885</v>
      </c>
      <c r="H4339" s="313"/>
      <c r="I4339" s="209">
        <v>113400</v>
      </c>
      <c r="J4339" s="614">
        <f t="shared" si="69"/>
        <v>10346574</v>
      </c>
      <c r="K4339" s="212" t="s">
        <v>3267</v>
      </c>
      <c r="L4339" s="633">
        <v>10000</v>
      </c>
      <c r="M4339" s="634">
        <v>120000</v>
      </c>
    </row>
    <row r="4340" spans="1:242" hidden="1" x14ac:dyDescent="0.25">
      <c r="B4340" s="206">
        <v>2635</v>
      </c>
      <c r="C4340" s="207">
        <v>44779</v>
      </c>
      <c r="D4340" s="206" t="s">
        <v>7749</v>
      </c>
      <c r="E4340" s="206"/>
      <c r="F4340" s="206" t="s">
        <v>4048</v>
      </c>
      <c r="G4340" s="208" t="s">
        <v>1885</v>
      </c>
      <c r="H4340" s="313"/>
      <c r="I4340" s="209">
        <v>57700</v>
      </c>
      <c r="J4340" s="614">
        <f t="shared" si="69"/>
        <v>10288874</v>
      </c>
      <c r="K4340" s="212" t="s">
        <v>3267</v>
      </c>
      <c r="L4340" s="633">
        <v>5000</v>
      </c>
      <c r="M4340" s="634">
        <f>40*5000</f>
        <v>200000</v>
      </c>
    </row>
    <row r="4341" spans="1:242" hidden="1" x14ac:dyDescent="0.25">
      <c r="B4341" s="206">
        <v>2636</v>
      </c>
      <c r="C4341" s="207">
        <v>44779</v>
      </c>
      <c r="D4341" s="206" t="s">
        <v>7755</v>
      </c>
      <c r="E4341" s="206" t="s">
        <v>6207</v>
      </c>
      <c r="F4341" s="206"/>
      <c r="G4341" s="208" t="s">
        <v>4806</v>
      </c>
      <c r="H4341" s="313"/>
      <c r="I4341" s="445">
        <v>2500000</v>
      </c>
      <c r="J4341" s="614">
        <f t="shared" si="69"/>
        <v>7788874</v>
      </c>
      <c r="K4341" s="212"/>
      <c r="L4341" s="633">
        <v>2000</v>
      </c>
      <c r="M4341" s="634">
        <f>12*2000</f>
        <v>24000</v>
      </c>
    </row>
    <row r="4342" spans="1:242" ht="16.5" hidden="1" thickBot="1" x14ac:dyDescent="0.3">
      <c r="B4342" s="610">
        <v>2637</v>
      </c>
      <c r="C4342" s="609">
        <v>44779</v>
      </c>
      <c r="D4342" s="610" t="s">
        <v>7756</v>
      </c>
      <c r="E4342" s="610" t="s">
        <v>6208</v>
      </c>
      <c r="F4342" s="610"/>
      <c r="G4342" s="611" t="s">
        <v>1885</v>
      </c>
      <c r="H4342" s="616"/>
      <c r="I4342" s="617">
        <v>200000</v>
      </c>
      <c r="J4342" s="612">
        <f t="shared" si="69"/>
        <v>7588874</v>
      </c>
      <c r="K4342" s="627" t="s">
        <v>7761</v>
      </c>
      <c r="L4342" s="633">
        <v>1000</v>
      </c>
      <c r="M4342" s="634">
        <v>11000</v>
      </c>
    </row>
    <row r="4343" spans="1:242" s="566" customFormat="1" hidden="1" x14ac:dyDescent="0.25">
      <c r="A4343" s="488"/>
      <c r="B4343" s="205">
        <v>2638</v>
      </c>
      <c r="C4343" s="621">
        <v>44781</v>
      </c>
      <c r="D4343" s="622" t="s">
        <v>7757</v>
      </c>
      <c r="E4343" s="622"/>
      <c r="F4343" s="622"/>
      <c r="G4343" s="623"/>
      <c r="H4343" s="629">
        <v>10661126</v>
      </c>
      <c r="I4343" s="630"/>
      <c r="J4343" s="614">
        <f t="shared" si="69"/>
        <v>18250000</v>
      </c>
      <c r="K4343" s="625"/>
      <c r="L4343" s="636">
        <v>500</v>
      </c>
      <c r="M4343" s="637">
        <f>19*500</f>
        <v>9500</v>
      </c>
      <c r="N4343" s="530"/>
      <c r="O4343" s="530"/>
      <c r="P4343" s="530"/>
      <c r="Q4343" s="530"/>
      <c r="R4343" s="530"/>
      <c r="S4343" s="530"/>
      <c r="T4343" s="530"/>
      <c r="U4343" s="530"/>
      <c r="V4343" s="530"/>
      <c r="W4343" s="530"/>
      <c r="X4343" s="530"/>
      <c r="Y4343" s="530"/>
      <c r="Z4343" s="530"/>
      <c r="AA4343" s="530"/>
      <c r="AB4343" s="530"/>
      <c r="AC4343" s="530"/>
      <c r="AD4343" s="530"/>
      <c r="AE4343" s="530"/>
      <c r="AF4343" s="530"/>
      <c r="AG4343" s="530"/>
      <c r="AH4343" s="530"/>
      <c r="AI4343" s="530"/>
      <c r="AJ4343" s="488"/>
      <c r="AK4343" s="488"/>
      <c r="AL4343" s="488"/>
      <c r="AM4343" s="488"/>
      <c r="AN4343" s="488"/>
      <c r="AO4343" s="488"/>
      <c r="AP4343" s="488"/>
      <c r="AQ4343" s="488"/>
      <c r="AR4343" s="488"/>
      <c r="AS4343" s="488"/>
      <c r="AT4343" s="488"/>
      <c r="AU4343" s="488"/>
      <c r="AV4343" s="488"/>
      <c r="AW4343" s="488"/>
      <c r="AX4343" s="488"/>
      <c r="AY4343" s="488"/>
      <c r="AZ4343" s="488"/>
      <c r="BA4343" s="488"/>
      <c r="BB4343" s="488"/>
      <c r="BC4343" s="488"/>
      <c r="BD4343" s="488"/>
      <c r="BE4343" s="488"/>
      <c r="BF4343" s="488"/>
      <c r="BG4343" s="488"/>
      <c r="BH4343" s="488"/>
      <c r="BI4343" s="488"/>
      <c r="BJ4343" s="488"/>
      <c r="BK4343" s="488"/>
      <c r="BL4343" s="488"/>
      <c r="BM4343" s="488"/>
      <c r="BN4343" s="488"/>
      <c r="BO4343" s="488"/>
      <c r="BP4343" s="488"/>
      <c r="BQ4343" s="488"/>
      <c r="BR4343" s="488"/>
      <c r="BS4343" s="488"/>
      <c r="BT4343" s="488"/>
      <c r="BU4343" s="488"/>
      <c r="BV4343" s="488"/>
      <c r="BW4343" s="488"/>
      <c r="BX4343" s="488"/>
      <c r="BY4343" s="488"/>
      <c r="BZ4343" s="488"/>
      <c r="CA4343" s="488"/>
      <c r="CB4343" s="488"/>
      <c r="CC4343" s="488"/>
      <c r="CD4343" s="488"/>
      <c r="CE4343" s="488"/>
      <c r="CF4343" s="488"/>
      <c r="CG4343" s="488"/>
      <c r="CH4343" s="488"/>
      <c r="CI4343" s="488"/>
      <c r="CJ4343" s="488"/>
      <c r="CK4343" s="488"/>
      <c r="CL4343" s="488"/>
      <c r="CM4343" s="488"/>
      <c r="CN4343" s="488"/>
      <c r="CO4343" s="488"/>
      <c r="CP4343" s="488"/>
      <c r="CQ4343" s="488"/>
      <c r="CR4343" s="488"/>
      <c r="CS4343" s="488"/>
      <c r="CT4343" s="488"/>
      <c r="CU4343" s="488"/>
      <c r="CV4343" s="488"/>
      <c r="CW4343" s="488"/>
      <c r="CX4343" s="488"/>
      <c r="CY4343" s="488"/>
      <c r="CZ4343" s="488"/>
      <c r="DA4343" s="488"/>
      <c r="DB4343" s="488"/>
      <c r="DC4343" s="488"/>
      <c r="DD4343" s="488"/>
      <c r="DE4343" s="488"/>
      <c r="DF4343" s="488"/>
      <c r="DG4343" s="488"/>
      <c r="DH4343" s="488"/>
      <c r="DI4343" s="488"/>
      <c r="DJ4343" s="488"/>
      <c r="DK4343" s="488"/>
      <c r="DL4343" s="488"/>
      <c r="DM4343" s="488"/>
      <c r="DN4343" s="488"/>
      <c r="DO4343" s="488"/>
      <c r="DP4343" s="488"/>
      <c r="DQ4343" s="488"/>
      <c r="DR4343" s="488"/>
      <c r="DS4343" s="488"/>
      <c r="DT4343" s="488"/>
      <c r="DU4343" s="488"/>
      <c r="DV4343" s="488"/>
      <c r="DW4343" s="488"/>
      <c r="DX4343" s="488"/>
      <c r="DY4343" s="488"/>
      <c r="DZ4343" s="488"/>
      <c r="EA4343" s="488"/>
      <c r="EB4343" s="488"/>
      <c r="EC4343" s="488"/>
      <c r="ED4343" s="488"/>
      <c r="EE4343" s="488"/>
      <c r="EF4343" s="488"/>
      <c r="EG4343" s="488"/>
      <c r="EH4343" s="488"/>
      <c r="EI4343" s="488"/>
      <c r="EJ4343" s="488"/>
      <c r="EK4343" s="488"/>
      <c r="EL4343" s="488"/>
      <c r="EM4343" s="488"/>
      <c r="EN4343" s="488"/>
      <c r="EO4343" s="488"/>
      <c r="EP4343" s="488"/>
      <c r="EQ4343" s="488"/>
      <c r="ER4343" s="488"/>
      <c r="ES4343" s="488"/>
      <c r="ET4343" s="488"/>
      <c r="EU4343" s="488"/>
      <c r="EV4343" s="488"/>
      <c r="EW4343" s="488"/>
      <c r="EX4343" s="488"/>
      <c r="EY4343" s="488"/>
      <c r="EZ4343" s="488"/>
      <c r="FA4343" s="488"/>
      <c r="FB4343" s="488"/>
      <c r="FC4343" s="488"/>
      <c r="FD4343" s="488"/>
      <c r="FE4343" s="488"/>
      <c r="FF4343" s="488"/>
      <c r="FG4343" s="488"/>
      <c r="FH4343" s="488"/>
      <c r="FI4343" s="488"/>
      <c r="FJ4343" s="488"/>
      <c r="FK4343" s="488"/>
      <c r="FL4343" s="488"/>
      <c r="FM4343" s="488"/>
      <c r="FN4343" s="488"/>
      <c r="FO4343" s="488"/>
      <c r="FP4343" s="488"/>
      <c r="FQ4343" s="488"/>
      <c r="FR4343" s="488"/>
      <c r="FS4343" s="488"/>
      <c r="FT4343" s="488"/>
      <c r="FU4343" s="488"/>
      <c r="FV4343" s="488"/>
      <c r="FW4343" s="488"/>
      <c r="FX4343" s="488"/>
      <c r="FY4343" s="488"/>
      <c r="FZ4343" s="488"/>
      <c r="GA4343" s="488"/>
      <c r="GB4343" s="488"/>
      <c r="GC4343" s="488"/>
      <c r="GD4343" s="488"/>
      <c r="GE4343" s="488"/>
      <c r="GF4343" s="488"/>
      <c r="GG4343" s="488"/>
      <c r="GH4343" s="488"/>
      <c r="GI4343" s="488"/>
      <c r="GJ4343" s="488"/>
      <c r="GK4343" s="488"/>
      <c r="GL4343" s="488"/>
      <c r="GM4343" s="488"/>
      <c r="GN4343" s="488"/>
      <c r="GO4343" s="488"/>
      <c r="GP4343" s="488"/>
      <c r="GQ4343" s="488"/>
      <c r="GR4343" s="488"/>
      <c r="GS4343" s="488"/>
      <c r="GT4343" s="488"/>
      <c r="GU4343" s="488"/>
      <c r="GV4343" s="488"/>
      <c r="GW4343" s="488"/>
      <c r="GX4343" s="488"/>
      <c r="GY4343" s="488"/>
      <c r="GZ4343" s="488"/>
      <c r="HA4343" s="488"/>
      <c r="HB4343" s="488"/>
      <c r="HC4343" s="488"/>
      <c r="HD4343" s="488"/>
      <c r="HE4343" s="488"/>
      <c r="HF4343" s="488"/>
      <c r="HG4343" s="488"/>
      <c r="HH4343" s="488"/>
      <c r="HI4343" s="488"/>
      <c r="HJ4343" s="488"/>
      <c r="HK4343" s="488"/>
      <c r="HL4343" s="488"/>
      <c r="HM4343" s="488"/>
      <c r="HN4343" s="488"/>
      <c r="HO4343" s="488"/>
      <c r="HP4343" s="488"/>
      <c r="HQ4343" s="488"/>
      <c r="HR4343" s="488"/>
      <c r="HS4343" s="488"/>
      <c r="HT4343" s="488"/>
      <c r="HU4343" s="488"/>
      <c r="HV4343" s="488"/>
      <c r="HW4343" s="488"/>
      <c r="HX4343" s="488"/>
      <c r="HY4343" s="488"/>
      <c r="HZ4343" s="488"/>
      <c r="IA4343" s="488"/>
      <c r="IB4343" s="488"/>
      <c r="IC4343" s="488"/>
      <c r="ID4343" s="488"/>
      <c r="IE4343" s="488"/>
      <c r="IF4343" s="488"/>
      <c r="IG4343" s="488"/>
      <c r="IH4343" s="488"/>
    </row>
    <row r="4344" spans="1:242" hidden="1" x14ac:dyDescent="0.25">
      <c r="B4344" s="206">
        <v>2639</v>
      </c>
      <c r="C4344" s="207">
        <v>44783</v>
      </c>
      <c r="D4344" s="206" t="s">
        <v>7456</v>
      </c>
      <c r="E4344" s="206" t="s">
        <v>6233</v>
      </c>
      <c r="F4344" s="206"/>
      <c r="G4344" s="208" t="s">
        <v>7163</v>
      </c>
      <c r="H4344" s="313"/>
      <c r="I4344" s="475">
        <v>190000</v>
      </c>
      <c r="J4344" s="614">
        <f t="shared" si="69"/>
        <v>18060000</v>
      </c>
      <c r="K4344" s="212" t="s">
        <v>7758</v>
      </c>
      <c r="L4344" s="633">
        <v>200</v>
      </c>
      <c r="M4344" s="634">
        <f>18*200</f>
        <v>3600</v>
      </c>
    </row>
    <row r="4345" spans="1:242" hidden="1" x14ac:dyDescent="0.25">
      <c r="B4345" s="206">
        <v>2640</v>
      </c>
      <c r="C4345" s="207">
        <v>44784</v>
      </c>
      <c r="D4345" s="206" t="s">
        <v>7784</v>
      </c>
      <c r="E4345" s="206"/>
      <c r="F4345" s="206" t="s">
        <v>4049</v>
      </c>
      <c r="G4345" s="208" t="s">
        <v>7163</v>
      </c>
      <c r="H4345" s="313">
        <v>190000</v>
      </c>
      <c r="I4345" s="209"/>
      <c r="J4345" s="614">
        <f t="shared" ref="J4345:J4412" si="70">J4344+H4345-I4345</f>
        <v>18250000</v>
      </c>
      <c r="K4345" s="212" t="s">
        <v>7759</v>
      </c>
      <c r="L4345" s="633">
        <v>100</v>
      </c>
      <c r="M4345" s="634">
        <v>800</v>
      </c>
    </row>
    <row r="4346" spans="1:242" hidden="1" x14ac:dyDescent="0.25">
      <c r="B4346" s="206">
        <v>2641</v>
      </c>
      <c r="C4346" s="207">
        <v>44784</v>
      </c>
      <c r="D4346" s="206" t="s">
        <v>7077</v>
      </c>
      <c r="E4346" s="206"/>
      <c r="F4346" s="206" t="s">
        <v>4050</v>
      </c>
      <c r="G4346" s="208" t="s">
        <v>7163</v>
      </c>
      <c r="H4346" s="313"/>
      <c r="I4346" s="209">
        <v>186000</v>
      </c>
      <c r="J4346" s="614">
        <f t="shared" si="70"/>
        <v>18064000</v>
      </c>
      <c r="K4346" s="212" t="s">
        <v>3267</v>
      </c>
      <c r="L4346" s="633">
        <v>20000</v>
      </c>
      <c r="M4346" s="634">
        <v>20000</v>
      </c>
    </row>
    <row r="4347" spans="1:242" hidden="1" x14ac:dyDescent="0.25">
      <c r="B4347" s="206">
        <v>2642</v>
      </c>
      <c r="C4347" s="207">
        <v>44784</v>
      </c>
      <c r="D4347" s="206" t="s">
        <v>7760</v>
      </c>
      <c r="E4347" s="206"/>
      <c r="F4347" s="206" t="s">
        <v>4051</v>
      </c>
      <c r="G4347" s="208" t="s">
        <v>4805</v>
      </c>
      <c r="H4347" s="313"/>
      <c r="I4347" s="209">
        <v>1726055</v>
      </c>
      <c r="J4347" s="614">
        <f t="shared" si="70"/>
        <v>16337945</v>
      </c>
      <c r="K4347" s="212" t="s">
        <v>3267</v>
      </c>
      <c r="L4347" s="633"/>
      <c r="M4347" s="634"/>
    </row>
    <row r="4348" spans="1:242" hidden="1" x14ac:dyDescent="0.25">
      <c r="B4348" s="206">
        <v>2643</v>
      </c>
      <c r="C4348" s="207">
        <v>44784</v>
      </c>
      <c r="D4348" s="206" t="s">
        <v>7765</v>
      </c>
      <c r="E4348" s="206"/>
      <c r="F4348" s="206" t="s">
        <v>4053</v>
      </c>
      <c r="G4348" s="208" t="s">
        <v>561</v>
      </c>
      <c r="H4348" s="313"/>
      <c r="I4348" s="209">
        <v>450000</v>
      </c>
      <c r="J4348" s="614">
        <f t="shared" si="70"/>
        <v>15887945</v>
      </c>
      <c r="K4348" s="212" t="s">
        <v>3267</v>
      </c>
      <c r="L4348" s="633"/>
      <c r="M4348" s="634"/>
    </row>
    <row r="4349" spans="1:242" hidden="1" x14ac:dyDescent="0.25">
      <c r="B4349" s="206">
        <v>2644</v>
      </c>
      <c r="C4349" s="207">
        <v>44784</v>
      </c>
      <c r="D4349" s="206" t="s">
        <v>7766</v>
      </c>
      <c r="E4349" s="206"/>
      <c r="F4349" s="206" t="s">
        <v>4052</v>
      </c>
      <c r="G4349" s="208" t="s">
        <v>6654</v>
      </c>
      <c r="H4349" s="313"/>
      <c r="I4349" s="209">
        <v>590000</v>
      </c>
      <c r="J4349" s="614">
        <f t="shared" si="70"/>
        <v>15297945</v>
      </c>
      <c r="K4349" s="212" t="s">
        <v>3267</v>
      </c>
      <c r="L4349" s="633"/>
      <c r="M4349" s="634"/>
    </row>
    <row r="4350" spans="1:242" hidden="1" x14ac:dyDescent="0.25">
      <c r="B4350" s="206">
        <v>2645</v>
      </c>
      <c r="C4350" s="207">
        <v>44784</v>
      </c>
      <c r="D4350" s="206" t="s">
        <v>7783</v>
      </c>
      <c r="E4350" s="206" t="s">
        <v>6265</v>
      </c>
      <c r="F4350" s="206"/>
      <c r="G4350" s="208" t="s">
        <v>561</v>
      </c>
      <c r="H4350" s="313"/>
      <c r="I4350" s="475">
        <v>840000</v>
      </c>
      <c r="J4350" s="614">
        <f t="shared" si="70"/>
        <v>14457945</v>
      </c>
      <c r="K4350" s="212" t="s">
        <v>7875</v>
      </c>
      <c r="L4350" s="633"/>
      <c r="M4350" s="634"/>
    </row>
    <row r="4351" spans="1:242" hidden="1" x14ac:dyDescent="0.25">
      <c r="B4351" s="206">
        <v>2646</v>
      </c>
      <c r="C4351" s="207">
        <v>44788</v>
      </c>
      <c r="D4351" s="206" t="s">
        <v>7762</v>
      </c>
      <c r="E4351" s="206"/>
      <c r="F4351" s="206"/>
      <c r="G4351" s="208" t="s">
        <v>1885</v>
      </c>
      <c r="H4351" s="313">
        <v>200000</v>
      </c>
      <c r="I4351" s="209"/>
      <c r="J4351" s="614">
        <f t="shared" si="70"/>
        <v>14657945</v>
      </c>
      <c r="K4351" s="212" t="s">
        <v>7763</v>
      </c>
      <c r="L4351" s="633"/>
      <c r="M4351" s="634">
        <f>SUM(M4338:M4346)</f>
        <v>7588900</v>
      </c>
    </row>
    <row r="4352" spans="1:242" hidden="1" x14ac:dyDescent="0.25">
      <c r="B4352" s="206">
        <v>2647</v>
      </c>
      <c r="C4352" s="207">
        <v>44788</v>
      </c>
      <c r="D4352" s="206" t="s">
        <v>7764</v>
      </c>
      <c r="E4352" s="206"/>
      <c r="F4352" s="206" t="s">
        <v>4054</v>
      </c>
      <c r="G4352" s="208" t="s">
        <v>1885</v>
      </c>
      <c r="H4352" s="313"/>
      <c r="I4352" s="209">
        <v>577300</v>
      </c>
      <c r="J4352" s="614">
        <f t="shared" si="70"/>
        <v>14080645</v>
      </c>
      <c r="K4352" s="212" t="s">
        <v>3267</v>
      </c>
      <c r="L4352" s="633"/>
      <c r="M4352" s="634"/>
    </row>
    <row r="4353" spans="2:13" hidden="1" x14ac:dyDescent="0.25">
      <c r="B4353" s="206">
        <v>2648</v>
      </c>
      <c r="C4353" s="207">
        <v>44788</v>
      </c>
      <c r="D4353" s="206" t="s">
        <v>7767</v>
      </c>
      <c r="E4353" s="206"/>
      <c r="F4353" s="206" t="s">
        <v>4055</v>
      </c>
      <c r="G4353" s="208" t="s">
        <v>6884</v>
      </c>
      <c r="H4353" s="313"/>
      <c r="I4353" s="209">
        <v>375000</v>
      </c>
      <c r="J4353" s="614">
        <f t="shared" si="70"/>
        <v>13705645</v>
      </c>
      <c r="K4353" s="212" t="s">
        <v>3267</v>
      </c>
    </row>
    <row r="4354" spans="2:13" hidden="1" x14ac:dyDescent="0.25">
      <c r="B4354" s="206">
        <v>2649</v>
      </c>
      <c r="C4354" s="207">
        <v>44788</v>
      </c>
      <c r="D4354" s="206" t="s">
        <v>7768</v>
      </c>
      <c r="E4354" s="206"/>
      <c r="F4354" s="206" t="s">
        <v>4056</v>
      </c>
      <c r="G4354" s="208" t="s">
        <v>1885</v>
      </c>
      <c r="H4354" s="313"/>
      <c r="I4354" s="209">
        <v>160000</v>
      </c>
      <c r="J4354" s="614">
        <f t="shared" si="70"/>
        <v>13545645</v>
      </c>
      <c r="K4354" s="212" t="s">
        <v>3267</v>
      </c>
      <c r="M4354" s="533">
        <f>J4342-M4351</f>
        <v>-26</v>
      </c>
    </row>
    <row r="4355" spans="2:13" hidden="1" x14ac:dyDescent="0.25">
      <c r="B4355" s="206">
        <v>2650</v>
      </c>
      <c r="C4355" s="207">
        <v>44788</v>
      </c>
      <c r="D4355" s="206" t="s">
        <v>7771</v>
      </c>
      <c r="E4355" s="206"/>
      <c r="F4355" s="206"/>
      <c r="G4355" s="208" t="s">
        <v>561</v>
      </c>
      <c r="H4355" s="313">
        <v>2350000</v>
      </c>
      <c r="I4355" s="209"/>
      <c r="J4355" s="614">
        <f t="shared" si="70"/>
        <v>15895645</v>
      </c>
      <c r="K4355" s="212" t="s">
        <v>7770</v>
      </c>
    </row>
    <row r="4356" spans="2:13" hidden="1" x14ac:dyDescent="0.25">
      <c r="B4356" s="206">
        <v>2651</v>
      </c>
      <c r="C4356" s="207">
        <v>44788</v>
      </c>
      <c r="D4356" s="206" t="s">
        <v>7772</v>
      </c>
      <c r="E4356" s="206"/>
      <c r="F4356" s="206" t="s">
        <v>4057</v>
      </c>
      <c r="G4356" s="208" t="s">
        <v>561</v>
      </c>
      <c r="H4356" s="313"/>
      <c r="I4356" s="209">
        <v>2250917</v>
      </c>
      <c r="J4356" s="614">
        <f t="shared" si="70"/>
        <v>13644728</v>
      </c>
      <c r="K4356" s="212" t="s">
        <v>3267</v>
      </c>
    </row>
    <row r="4357" spans="2:13" hidden="1" x14ac:dyDescent="0.25">
      <c r="B4357" s="206">
        <v>2652</v>
      </c>
      <c r="C4357" s="207">
        <v>44788</v>
      </c>
      <c r="D4357" s="206" t="s">
        <v>7773</v>
      </c>
      <c r="E4357" s="206"/>
      <c r="F4357" s="206" t="s">
        <v>4058</v>
      </c>
      <c r="G4357" s="208" t="s">
        <v>1885</v>
      </c>
      <c r="H4357" s="313"/>
      <c r="I4357" s="209">
        <v>32900</v>
      </c>
      <c r="J4357" s="614">
        <f t="shared" si="70"/>
        <v>13611828</v>
      </c>
      <c r="K4357" s="212" t="s">
        <v>3267</v>
      </c>
    </row>
    <row r="4358" spans="2:13" hidden="1" x14ac:dyDescent="0.25">
      <c r="B4358" s="206">
        <v>2653</v>
      </c>
      <c r="C4358" s="207">
        <v>44788</v>
      </c>
      <c r="D4358" s="206" t="s">
        <v>7774</v>
      </c>
      <c r="E4358" s="206"/>
      <c r="F4358" s="206" t="s">
        <v>4059</v>
      </c>
      <c r="G4358" s="208" t="s">
        <v>1885</v>
      </c>
      <c r="H4358" s="313"/>
      <c r="I4358" s="209">
        <v>111600</v>
      </c>
      <c r="J4358" s="614">
        <f t="shared" si="70"/>
        <v>13500228</v>
      </c>
      <c r="K4358" s="212" t="s">
        <v>3267</v>
      </c>
    </row>
    <row r="4359" spans="2:13" hidden="1" x14ac:dyDescent="0.25">
      <c r="B4359" s="206">
        <v>2654</v>
      </c>
      <c r="C4359" s="207">
        <v>44788</v>
      </c>
      <c r="D4359" s="206" t="s">
        <v>7775</v>
      </c>
      <c r="E4359" s="206"/>
      <c r="F4359" s="206" t="s">
        <v>4060</v>
      </c>
      <c r="G4359" s="208" t="s">
        <v>1885</v>
      </c>
      <c r="H4359" s="313"/>
      <c r="I4359" s="209">
        <v>45000</v>
      </c>
      <c r="J4359" s="614">
        <f t="shared" si="70"/>
        <v>13455228</v>
      </c>
      <c r="K4359" s="212" t="s">
        <v>3267</v>
      </c>
    </row>
    <row r="4360" spans="2:13" hidden="1" x14ac:dyDescent="0.25">
      <c r="B4360" s="206">
        <v>2655</v>
      </c>
      <c r="C4360" s="207">
        <v>44788</v>
      </c>
      <c r="D4360" s="206" t="s">
        <v>7776</v>
      </c>
      <c r="E4360" s="206"/>
      <c r="F4360" s="206" t="s">
        <v>4061</v>
      </c>
      <c r="G4360" s="208" t="s">
        <v>1885</v>
      </c>
      <c r="H4360" s="313"/>
      <c r="I4360" s="209">
        <v>39800</v>
      </c>
      <c r="J4360" s="614">
        <f t="shared" si="70"/>
        <v>13415428</v>
      </c>
      <c r="K4360" s="212" t="s">
        <v>3267</v>
      </c>
    </row>
    <row r="4361" spans="2:13" hidden="1" x14ac:dyDescent="0.25">
      <c r="B4361" s="206">
        <v>2656</v>
      </c>
      <c r="C4361" s="207">
        <v>44789</v>
      </c>
      <c r="D4361" s="206" t="s">
        <v>7781</v>
      </c>
      <c r="E4361" s="206" t="s">
        <v>6266</v>
      </c>
      <c r="F4361" s="206"/>
      <c r="G4361" s="208" t="s">
        <v>764</v>
      </c>
      <c r="H4361" s="313"/>
      <c r="I4361" s="209">
        <v>3000000</v>
      </c>
      <c r="J4361" s="614">
        <f t="shared" si="70"/>
        <v>10415428</v>
      </c>
      <c r="K4361" s="212" t="s">
        <v>7782</v>
      </c>
    </row>
    <row r="4362" spans="2:13" hidden="1" x14ac:dyDescent="0.25">
      <c r="B4362" s="206">
        <v>2657</v>
      </c>
      <c r="C4362" s="207">
        <v>44789</v>
      </c>
      <c r="D4362" s="206" t="s">
        <v>7777</v>
      </c>
      <c r="E4362" s="206"/>
      <c r="F4362" s="206" t="s">
        <v>4096</v>
      </c>
      <c r="G4362" s="208" t="s">
        <v>764</v>
      </c>
      <c r="H4362" s="313"/>
      <c r="I4362" s="209">
        <v>3996000</v>
      </c>
      <c r="J4362" s="614">
        <f t="shared" si="70"/>
        <v>6419428</v>
      </c>
      <c r="K4362" s="212" t="s">
        <v>3267</v>
      </c>
    </row>
    <row r="4363" spans="2:13" hidden="1" x14ac:dyDescent="0.25">
      <c r="B4363" s="206">
        <v>2658</v>
      </c>
      <c r="C4363" s="207">
        <v>44789</v>
      </c>
      <c r="D4363" s="206" t="s">
        <v>7778</v>
      </c>
      <c r="E4363" s="206"/>
      <c r="F4363" s="206" t="s">
        <v>4097</v>
      </c>
      <c r="G4363" s="208" t="s">
        <v>532</v>
      </c>
      <c r="H4363" s="313"/>
      <c r="I4363" s="209">
        <v>1954380</v>
      </c>
      <c r="J4363" s="614">
        <f t="shared" si="70"/>
        <v>4465048</v>
      </c>
      <c r="K4363" s="212" t="s">
        <v>3267</v>
      </c>
    </row>
    <row r="4364" spans="2:13" hidden="1" x14ac:dyDescent="0.25">
      <c r="B4364" s="206">
        <v>2659</v>
      </c>
      <c r="C4364" s="207">
        <v>44789</v>
      </c>
      <c r="D4364" s="206" t="s">
        <v>7779</v>
      </c>
      <c r="E4364" s="206"/>
      <c r="F4364" s="206" t="s">
        <v>4098</v>
      </c>
      <c r="G4364" s="208" t="s">
        <v>532</v>
      </c>
      <c r="H4364" s="313"/>
      <c r="I4364" s="209">
        <v>1143375</v>
      </c>
      <c r="J4364" s="614">
        <f t="shared" si="70"/>
        <v>3321673</v>
      </c>
      <c r="K4364" s="212" t="s">
        <v>3267</v>
      </c>
    </row>
    <row r="4365" spans="2:13" hidden="1" x14ac:dyDescent="0.25">
      <c r="B4365" s="206">
        <v>2660</v>
      </c>
      <c r="C4365" s="207">
        <v>44789</v>
      </c>
      <c r="D4365" s="206" t="s">
        <v>7780</v>
      </c>
      <c r="E4365" s="206"/>
      <c r="F4365" s="206" t="s">
        <v>4099</v>
      </c>
      <c r="G4365" s="208" t="s">
        <v>764</v>
      </c>
      <c r="H4365" s="313"/>
      <c r="I4365" s="209">
        <v>1929979</v>
      </c>
      <c r="J4365" s="614">
        <f t="shared" si="70"/>
        <v>1391694</v>
      </c>
      <c r="K4365" s="212" t="s">
        <v>3267</v>
      </c>
    </row>
    <row r="4366" spans="2:13" hidden="1" x14ac:dyDescent="0.25">
      <c r="B4366" s="206">
        <v>2661</v>
      </c>
      <c r="C4366" s="207">
        <v>44791</v>
      </c>
      <c r="D4366" s="206" t="s">
        <v>7785</v>
      </c>
      <c r="E4366" s="206"/>
      <c r="F4366" s="206"/>
      <c r="G4366" s="208" t="s">
        <v>764</v>
      </c>
      <c r="H4366" s="313">
        <v>3000000</v>
      </c>
      <c r="I4366" s="209"/>
      <c r="J4366" s="614">
        <f t="shared" si="70"/>
        <v>4391694</v>
      </c>
      <c r="K4366" s="212" t="s">
        <v>7786</v>
      </c>
    </row>
    <row r="4367" spans="2:13" hidden="1" x14ac:dyDescent="0.25">
      <c r="B4367" s="206">
        <v>2662</v>
      </c>
      <c r="C4367" s="207">
        <v>44792</v>
      </c>
      <c r="D4367" s="206" t="s">
        <v>7787</v>
      </c>
      <c r="E4367" s="206"/>
      <c r="F4367" s="206" t="s">
        <v>4100</v>
      </c>
      <c r="G4367" s="208" t="s">
        <v>5936</v>
      </c>
      <c r="H4367" s="313"/>
      <c r="I4367" s="209">
        <v>763000</v>
      </c>
      <c r="J4367" s="614">
        <f t="shared" si="70"/>
        <v>3628694</v>
      </c>
      <c r="K4367" s="212" t="s">
        <v>3267</v>
      </c>
      <c r="L4367" s="633">
        <v>100000</v>
      </c>
      <c r="M4367" s="634">
        <v>1300000</v>
      </c>
    </row>
    <row r="4368" spans="2:13" hidden="1" x14ac:dyDescent="0.25">
      <c r="B4368" s="206">
        <v>2663</v>
      </c>
      <c r="C4368" s="207">
        <v>44792</v>
      </c>
      <c r="D4368" s="206" t="s">
        <v>6843</v>
      </c>
      <c r="E4368" s="206"/>
      <c r="F4368" s="206" t="s">
        <v>4101</v>
      </c>
      <c r="G4368" s="208" t="s">
        <v>1885</v>
      </c>
      <c r="H4368" s="313"/>
      <c r="I4368" s="209">
        <v>500000</v>
      </c>
      <c r="J4368" s="614">
        <f t="shared" si="70"/>
        <v>3128694</v>
      </c>
      <c r="K4368" s="212" t="s">
        <v>3267</v>
      </c>
      <c r="L4368" s="633">
        <v>50000</v>
      </c>
      <c r="M4368" s="634">
        <v>50000</v>
      </c>
    </row>
    <row r="4369" spans="1:242" hidden="1" x14ac:dyDescent="0.25">
      <c r="B4369" s="206">
        <v>2664</v>
      </c>
      <c r="C4369" s="207">
        <v>44792</v>
      </c>
      <c r="D4369" s="206" t="s">
        <v>7788</v>
      </c>
      <c r="E4369" s="206"/>
      <c r="F4369" s="206" t="s">
        <v>4102</v>
      </c>
      <c r="G4369" s="208" t="s">
        <v>6884</v>
      </c>
      <c r="H4369" s="313"/>
      <c r="I4369" s="209">
        <v>190000</v>
      </c>
      <c r="J4369" s="614">
        <f t="shared" si="70"/>
        <v>2938694</v>
      </c>
      <c r="K4369" s="212" t="s">
        <v>3267</v>
      </c>
      <c r="L4369" s="633">
        <v>20000</v>
      </c>
      <c r="M4369" s="634">
        <v>20000</v>
      </c>
    </row>
    <row r="4370" spans="1:242" hidden="1" x14ac:dyDescent="0.25">
      <c r="B4370" s="206">
        <v>2665</v>
      </c>
      <c r="C4370" s="207">
        <v>44792</v>
      </c>
      <c r="D4370" s="206" t="s">
        <v>7789</v>
      </c>
      <c r="E4370" s="206"/>
      <c r="F4370" s="206" t="s">
        <v>4103</v>
      </c>
      <c r="G4370" s="208" t="s">
        <v>1885</v>
      </c>
      <c r="H4370" s="313"/>
      <c r="I4370" s="209">
        <v>34357</v>
      </c>
      <c r="J4370" s="614">
        <f t="shared" si="70"/>
        <v>2904337</v>
      </c>
      <c r="K4370" s="212" t="s">
        <v>3267</v>
      </c>
      <c r="L4370" s="633">
        <v>10000</v>
      </c>
      <c r="M4370" s="634">
        <v>50000</v>
      </c>
    </row>
    <row r="4371" spans="1:242" hidden="1" x14ac:dyDescent="0.25">
      <c r="B4371" s="206">
        <v>2666</v>
      </c>
      <c r="C4371" s="207">
        <v>44793</v>
      </c>
      <c r="D4371" s="206" t="s">
        <v>7792</v>
      </c>
      <c r="E4371" s="206"/>
      <c r="F4371" s="206" t="s">
        <v>4104</v>
      </c>
      <c r="G4371" s="208" t="s">
        <v>5878</v>
      </c>
      <c r="H4371" s="313"/>
      <c r="I4371" s="209">
        <v>1554000</v>
      </c>
      <c r="J4371" s="614">
        <f t="shared" si="70"/>
        <v>1350337</v>
      </c>
      <c r="K4371" s="212" t="s">
        <v>3267</v>
      </c>
      <c r="L4371" s="633"/>
      <c r="M4371" s="634"/>
    </row>
    <row r="4372" spans="1:242" hidden="1" x14ac:dyDescent="0.25">
      <c r="B4372" s="206">
        <v>2667</v>
      </c>
      <c r="C4372" s="207">
        <v>44793</v>
      </c>
      <c r="D4372" s="206" t="s">
        <v>7790</v>
      </c>
      <c r="E4372" s="206"/>
      <c r="F4372" s="206" t="s">
        <v>4105</v>
      </c>
      <c r="G4372" s="208" t="s">
        <v>1885</v>
      </c>
      <c r="H4372" s="313"/>
      <c r="I4372" s="209">
        <v>131600</v>
      </c>
      <c r="J4372" s="614">
        <f t="shared" si="70"/>
        <v>1218737</v>
      </c>
      <c r="K4372" s="212" t="s">
        <v>3267</v>
      </c>
      <c r="L4372" s="633">
        <v>5000</v>
      </c>
      <c r="M4372" s="634">
        <v>15000</v>
      </c>
    </row>
    <row r="4373" spans="1:242" hidden="1" x14ac:dyDescent="0.25">
      <c r="B4373" s="206">
        <v>2668</v>
      </c>
      <c r="C4373" s="207">
        <v>44793</v>
      </c>
      <c r="D4373" s="206" t="s">
        <v>7791</v>
      </c>
      <c r="E4373" s="206"/>
      <c r="F4373" s="206" t="s">
        <v>4106</v>
      </c>
      <c r="G4373" s="208" t="s">
        <v>1885</v>
      </c>
      <c r="H4373" s="313"/>
      <c r="I4373" s="209">
        <v>32000</v>
      </c>
      <c r="J4373" s="614">
        <f t="shared" si="70"/>
        <v>1186737</v>
      </c>
      <c r="K4373" s="212" t="s">
        <v>3267</v>
      </c>
      <c r="L4373" s="633">
        <v>2000</v>
      </c>
      <c r="M4373" s="634">
        <f>25*2000</f>
        <v>50000</v>
      </c>
    </row>
    <row r="4374" spans="1:242" hidden="1" x14ac:dyDescent="0.25">
      <c r="B4374" s="206">
        <v>2669</v>
      </c>
      <c r="C4374" s="207">
        <v>44793</v>
      </c>
      <c r="D4374" s="206" t="s">
        <v>7793</v>
      </c>
      <c r="E4374" s="206"/>
      <c r="F4374" s="206" t="s">
        <v>4107</v>
      </c>
      <c r="G4374" s="208" t="s">
        <v>1885</v>
      </c>
      <c r="H4374" s="313"/>
      <c r="I4374" s="209">
        <v>118700</v>
      </c>
      <c r="J4374" s="614">
        <f t="shared" si="70"/>
        <v>1068037</v>
      </c>
      <c r="K4374" s="212" t="s">
        <v>3267</v>
      </c>
      <c r="L4374" s="633">
        <v>1000</v>
      </c>
      <c r="M4374" s="634">
        <v>6000</v>
      </c>
    </row>
    <row r="4375" spans="1:242" ht="16.5" hidden="1" thickBot="1" x14ac:dyDescent="0.3">
      <c r="B4375" s="610">
        <v>2670</v>
      </c>
      <c r="C4375" s="609">
        <v>44793</v>
      </c>
      <c r="D4375" s="610" t="s">
        <v>7794</v>
      </c>
      <c r="E4375" s="610"/>
      <c r="F4375" s="610" t="s">
        <v>4108</v>
      </c>
      <c r="G4375" s="611" t="s">
        <v>1885</v>
      </c>
      <c r="H4375" s="616"/>
      <c r="I4375" s="628">
        <v>85700</v>
      </c>
      <c r="J4375" s="612">
        <f t="shared" si="70"/>
        <v>982337</v>
      </c>
      <c r="K4375" s="613" t="s">
        <v>3267</v>
      </c>
      <c r="L4375" s="633"/>
      <c r="M4375" s="634">
        <v>500000</v>
      </c>
    </row>
    <row r="4376" spans="1:242" s="566" customFormat="1" hidden="1" x14ac:dyDescent="0.25">
      <c r="A4376" s="488"/>
      <c r="B4376" s="205">
        <v>2671</v>
      </c>
      <c r="C4376" s="621">
        <v>44795</v>
      </c>
      <c r="D4376" s="622" t="s">
        <v>7833</v>
      </c>
      <c r="E4376" s="622"/>
      <c r="F4376" s="622"/>
      <c r="G4376" s="623"/>
      <c r="H4376" s="629">
        <v>18977663</v>
      </c>
      <c r="I4376" s="630"/>
      <c r="J4376" s="614">
        <f t="shared" si="70"/>
        <v>19960000</v>
      </c>
      <c r="K4376" s="631" t="s">
        <v>3695</v>
      </c>
      <c r="L4376" s="636"/>
      <c r="M4376" s="637">
        <v>234000</v>
      </c>
      <c r="N4376" s="530"/>
      <c r="O4376" s="530"/>
      <c r="P4376" s="530"/>
      <c r="Q4376" s="530"/>
      <c r="R4376" s="530"/>
      <c r="S4376" s="530"/>
      <c r="T4376" s="530"/>
      <c r="U4376" s="530"/>
      <c r="V4376" s="530"/>
      <c r="W4376" s="530"/>
      <c r="X4376" s="530"/>
      <c r="Y4376" s="530"/>
      <c r="Z4376" s="530"/>
      <c r="AA4376" s="530"/>
      <c r="AB4376" s="530"/>
      <c r="AC4376" s="530"/>
      <c r="AD4376" s="530"/>
      <c r="AE4376" s="530"/>
      <c r="AF4376" s="530"/>
      <c r="AG4376" s="530"/>
      <c r="AH4376" s="530"/>
      <c r="AI4376" s="530"/>
      <c r="AJ4376" s="488"/>
      <c r="AK4376" s="488"/>
      <c r="AL4376" s="488"/>
      <c r="AM4376" s="488"/>
      <c r="AN4376" s="488"/>
      <c r="AO4376" s="488"/>
      <c r="AP4376" s="488"/>
      <c r="AQ4376" s="488"/>
      <c r="AR4376" s="488"/>
      <c r="AS4376" s="488"/>
      <c r="AT4376" s="488"/>
      <c r="AU4376" s="488"/>
      <c r="AV4376" s="488"/>
      <c r="AW4376" s="488"/>
      <c r="AX4376" s="488"/>
      <c r="AY4376" s="488"/>
      <c r="AZ4376" s="488"/>
      <c r="BA4376" s="488"/>
      <c r="BB4376" s="488"/>
      <c r="BC4376" s="488"/>
      <c r="BD4376" s="488"/>
      <c r="BE4376" s="488"/>
      <c r="BF4376" s="488"/>
      <c r="BG4376" s="488"/>
      <c r="BH4376" s="488"/>
      <c r="BI4376" s="488"/>
      <c r="BJ4376" s="488"/>
      <c r="BK4376" s="488"/>
      <c r="BL4376" s="488"/>
      <c r="BM4376" s="488"/>
      <c r="BN4376" s="488"/>
      <c r="BO4376" s="488"/>
      <c r="BP4376" s="488"/>
      <c r="BQ4376" s="488"/>
      <c r="BR4376" s="488"/>
      <c r="BS4376" s="488"/>
      <c r="BT4376" s="488"/>
      <c r="BU4376" s="488"/>
      <c r="BV4376" s="488"/>
      <c r="BW4376" s="488"/>
      <c r="BX4376" s="488"/>
      <c r="BY4376" s="488"/>
      <c r="BZ4376" s="488"/>
      <c r="CA4376" s="488"/>
      <c r="CB4376" s="488"/>
      <c r="CC4376" s="488"/>
      <c r="CD4376" s="488"/>
      <c r="CE4376" s="488"/>
      <c r="CF4376" s="488"/>
      <c r="CG4376" s="488"/>
      <c r="CH4376" s="488"/>
      <c r="CI4376" s="488"/>
      <c r="CJ4376" s="488"/>
      <c r="CK4376" s="488"/>
      <c r="CL4376" s="488"/>
      <c r="CM4376" s="488"/>
      <c r="CN4376" s="488"/>
      <c r="CO4376" s="488"/>
      <c r="CP4376" s="488"/>
      <c r="CQ4376" s="488"/>
      <c r="CR4376" s="488"/>
      <c r="CS4376" s="488"/>
      <c r="CT4376" s="488"/>
      <c r="CU4376" s="488"/>
      <c r="CV4376" s="488"/>
      <c r="CW4376" s="488"/>
      <c r="CX4376" s="488"/>
      <c r="CY4376" s="488"/>
      <c r="CZ4376" s="488"/>
      <c r="DA4376" s="488"/>
      <c r="DB4376" s="488"/>
      <c r="DC4376" s="488"/>
      <c r="DD4376" s="488"/>
      <c r="DE4376" s="488"/>
      <c r="DF4376" s="488"/>
      <c r="DG4376" s="488"/>
      <c r="DH4376" s="488"/>
      <c r="DI4376" s="488"/>
      <c r="DJ4376" s="488"/>
      <c r="DK4376" s="488"/>
      <c r="DL4376" s="488"/>
      <c r="DM4376" s="488"/>
      <c r="DN4376" s="488"/>
      <c r="DO4376" s="488"/>
      <c r="DP4376" s="488"/>
      <c r="DQ4376" s="488"/>
      <c r="DR4376" s="488"/>
      <c r="DS4376" s="488"/>
      <c r="DT4376" s="488"/>
      <c r="DU4376" s="488"/>
      <c r="DV4376" s="488"/>
      <c r="DW4376" s="488"/>
      <c r="DX4376" s="488"/>
      <c r="DY4376" s="488"/>
      <c r="DZ4376" s="488"/>
      <c r="EA4376" s="488"/>
      <c r="EB4376" s="488"/>
      <c r="EC4376" s="488"/>
      <c r="ED4376" s="488"/>
      <c r="EE4376" s="488"/>
      <c r="EF4376" s="488"/>
      <c r="EG4376" s="488"/>
      <c r="EH4376" s="488"/>
      <c r="EI4376" s="488"/>
      <c r="EJ4376" s="488"/>
      <c r="EK4376" s="488"/>
      <c r="EL4376" s="488"/>
      <c r="EM4376" s="488"/>
      <c r="EN4376" s="488"/>
      <c r="EO4376" s="488"/>
      <c r="EP4376" s="488"/>
      <c r="EQ4376" s="488"/>
      <c r="ER4376" s="488"/>
      <c r="ES4376" s="488"/>
      <c r="ET4376" s="488"/>
      <c r="EU4376" s="488"/>
      <c r="EV4376" s="488"/>
      <c r="EW4376" s="488"/>
      <c r="EX4376" s="488"/>
      <c r="EY4376" s="488"/>
      <c r="EZ4376" s="488"/>
      <c r="FA4376" s="488"/>
      <c r="FB4376" s="488"/>
      <c r="FC4376" s="488"/>
      <c r="FD4376" s="488"/>
      <c r="FE4376" s="488"/>
      <c r="FF4376" s="488"/>
      <c r="FG4376" s="488"/>
      <c r="FH4376" s="488"/>
      <c r="FI4376" s="488"/>
      <c r="FJ4376" s="488"/>
      <c r="FK4376" s="488"/>
      <c r="FL4376" s="488"/>
      <c r="FM4376" s="488"/>
      <c r="FN4376" s="488"/>
      <c r="FO4376" s="488"/>
      <c r="FP4376" s="488"/>
      <c r="FQ4376" s="488"/>
      <c r="FR4376" s="488"/>
      <c r="FS4376" s="488"/>
      <c r="FT4376" s="488"/>
      <c r="FU4376" s="488"/>
      <c r="FV4376" s="488"/>
      <c r="FW4376" s="488"/>
      <c r="FX4376" s="488"/>
      <c r="FY4376" s="488"/>
      <c r="FZ4376" s="488"/>
      <c r="GA4376" s="488"/>
      <c r="GB4376" s="488"/>
      <c r="GC4376" s="488"/>
      <c r="GD4376" s="488"/>
      <c r="GE4376" s="488"/>
      <c r="GF4376" s="488"/>
      <c r="GG4376" s="488"/>
      <c r="GH4376" s="488"/>
      <c r="GI4376" s="488"/>
      <c r="GJ4376" s="488"/>
      <c r="GK4376" s="488"/>
      <c r="GL4376" s="488"/>
      <c r="GM4376" s="488"/>
      <c r="GN4376" s="488"/>
      <c r="GO4376" s="488"/>
      <c r="GP4376" s="488"/>
      <c r="GQ4376" s="488"/>
      <c r="GR4376" s="488"/>
      <c r="GS4376" s="488"/>
      <c r="GT4376" s="488"/>
      <c r="GU4376" s="488"/>
      <c r="GV4376" s="488"/>
      <c r="GW4376" s="488"/>
      <c r="GX4376" s="488"/>
      <c r="GY4376" s="488"/>
      <c r="GZ4376" s="488"/>
      <c r="HA4376" s="488"/>
      <c r="HB4376" s="488"/>
      <c r="HC4376" s="488"/>
      <c r="HD4376" s="488"/>
      <c r="HE4376" s="488"/>
      <c r="HF4376" s="488"/>
      <c r="HG4376" s="488"/>
      <c r="HH4376" s="488"/>
      <c r="HI4376" s="488"/>
      <c r="HJ4376" s="488"/>
      <c r="HK4376" s="488"/>
      <c r="HL4376" s="488"/>
      <c r="HM4376" s="488"/>
      <c r="HN4376" s="488"/>
      <c r="HO4376" s="488"/>
      <c r="HP4376" s="488"/>
      <c r="HQ4376" s="488"/>
      <c r="HR4376" s="488"/>
      <c r="HS4376" s="488"/>
      <c r="HT4376" s="488"/>
      <c r="HU4376" s="488"/>
      <c r="HV4376" s="488"/>
      <c r="HW4376" s="488"/>
      <c r="HX4376" s="488"/>
      <c r="HY4376" s="488"/>
      <c r="HZ4376" s="488"/>
      <c r="IA4376" s="488"/>
      <c r="IB4376" s="488"/>
      <c r="IC4376" s="488"/>
      <c r="ID4376" s="488"/>
      <c r="IE4376" s="488"/>
      <c r="IF4376" s="488"/>
      <c r="IG4376" s="488"/>
      <c r="IH4376" s="488"/>
    </row>
    <row r="4377" spans="1:242" hidden="1" x14ac:dyDescent="0.25">
      <c r="B4377" s="206">
        <v>2672</v>
      </c>
      <c r="C4377" s="207">
        <v>44795</v>
      </c>
      <c r="D4377" s="206" t="s">
        <v>7795</v>
      </c>
      <c r="E4377" s="206"/>
      <c r="F4377" s="206" t="s">
        <v>4109</v>
      </c>
      <c r="G4377" s="208" t="s">
        <v>4218</v>
      </c>
      <c r="H4377" s="313"/>
      <c r="I4377" s="209">
        <v>473250</v>
      </c>
      <c r="J4377" s="614">
        <f t="shared" si="70"/>
        <v>19486750</v>
      </c>
      <c r="K4377" s="212" t="s">
        <v>3267</v>
      </c>
      <c r="L4377" s="633"/>
      <c r="M4377" s="634">
        <v>100000</v>
      </c>
    </row>
    <row r="4378" spans="1:242" hidden="1" x14ac:dyDescent="0.25">
      <c r="B4378" s="206">
        <v>2673</v>
      </c>
      <c r="C4378" s="207">
        <v>44795</v>
      </c>
      <c r="D4378" s="206" t="s">
        <v>7796</v>
      </c>
      <c r="E4378" s="206"/>
      <c r="F4378" s="206" t="s">
        <v>4135</v>
      </c>
      <c r="G4378" s="208" t="s">
        <v>4218</v>
      </c>
      <c r="H4378" s="313"/>
      <c r="I4378" s="209">
        <v>476250</v>
      </c>
      <c r="J4378" s="614">
        <f t="shared" si="70"/>
        <v>19010500</v>
      </c>
      <c r="K4378" s="212" t="s">
        <v>3267</v>
      </c>
      <c r="L4378" s="633"/>
      <c r="M4378" s="634"/>
    </row>
    <row r="4379" spans="1:242" hidden="1" x14ac:dyDescent="0.25">
      <c r="B4379" s="206">
        <v>2674</v>
      </c>
      <c r="C4379" s="207">
        <v>44796</v>
      </c>
      <c r="D4379" s="206" t="s">
        <v>7797</v>
      </c>
      <c r="E4379" s="206"/>
      <c r="F4379" s="206" t="s">
        <v>4137</v>
      </c>
      <c r="G4379" s="208" t="s">
        <v>420</v>
      </c>
      <c r="H4379" s="313"/>
      <c r="I4379" s="209">
        <v>1191150</v>
      </c>
      <c r="J4379" s="614">
        <f t="shared" si="70"/>
        <v>17819350</v>
      </c>
      <c r="K4379" s="212" t="s">
        <v>3267</v>
      </c>
      <c r="L4379" s="633"/>
      <c r="M4379" s="634">
        <f>SUM(M4367:M4378)</f>
        <v>2325000</v>
      </c>
    </row>
    <row r="4380" spans="1:242" hidden="1" x14ac:dyDescent="0.25">
      <c r="B4380" s="206">
        <v>2675</v>
      </c>
      <c r="C4380" s="207">
        <v>44796</v>
      </c>
      <c r="D4380" s="206" t="s">
        <v>7798</v>
      </c>
      <c r="E4380" s="206"/>
      <c r="F4380" s="206" t="s">
        <v>4138</v>
      </c>
      <c r="G4380" s="208" t="s">
        <v>532</v>
      </c>
      <c r="H4380" s="313"/>
      <c r="I4380" s="209">
        <v>1885388</v>
      </c>
      <c r="J4380" s="614">
        <f t="shared" si="70"/>
        <v>15933962</v>
      </c>
      <c r="K4380" s="212" t="s">
        <v>3267</v>
      </c>
      <c r="L4380" s="633"/>
      <c r="M4380" s="634"/>
    </row>
    <row r="4381" spans="1:242" hidden="1" x14ac:dyDescent="0.25">
      <c r="B4381" s="206">
        <v>2676</v>
      </c>
      <c r="C4381" s="207">
        <v>44796</v>
      </c>
      <c r="D4381" s="206" t="s">
        <v>7801</v>
      </c>
      <c r="E4381" s="206"/>
      <c r="F4381" s="206"/>
      <c r="G4381" s="208" t="s">
        <v>2320</v>
      </c>
      <c r="H4381" s="313">
        <v>1700000</v>
      </c>
      <c r="I4381" s="209"/>
      <c r="J4381" s="614">
        <f t="shared" si="70"/>
        <v>17633962</v>
      </c>
      <c r="K4381" s="441" t="s">
        <v>7800</v>
      </c>
      <c r="L4381" s="633"/>
      <c r="M4381" s="634"/>
    </row>
    <row r="4382" spans="1:242" hidden="1" x14ac:dyDescent="0.25">
      <c r="B4382" s="206">
        <v>2677</v>
      </c>
      <c r="C4382" s="207">
        <v>44796</v>
      </c>
      <c r="D4382" s="206" t="s">
        <v>7307</v>
      </c>
      <c r="E4382" s="206"/>
      <c r="F4382" s="206" t="s">
        <v>4177</v>
      </c>
      <c r="G4382" s="208" t="s">
        <v>2320</v>
      </c>
      <c r="H4382" s="313"/>
      <c r="I4382" s="209">
        <v>1692789</v>
      </c>
      <c r="J4382" s="614">
        <f t="shared" si="70"/>
        <v>15941173</v>
      </c>
      <c r="K4382" s="212" t="s">
        <v>3267</v>
      </c>
      <c r="L4382" s="633"/>
      <c r="M4382" s="634"/>
    </row>
    <row r="4383" spans="1:242" hidden="1" x14ac:dyDescent="0.25">
      <c r="B4383" s="206">
        <v>2678</v>
      </c>
      <c r="C4383" s="207">
        <v>44796</v>
      </c>
      <c r="D4383" s="206" t="s">
        <v>7802</v>
      </c>
      <c r="E4383" s="206"/>
      <c r="F4383" s="206" t="s">
        <v>4143</v>
      </c>
      <c r="G4383" s="208" t="s">
        <v>2320</v>
      </c>
      <c r="H4383" s="313"/>
      <c r="I4383" s="209">
        <v>1454390</v>
      </c>
      <c r="J4383" s="614">
        <f t="shared" si="70"/>
        <v>14486783</v>
      </c>
      <c r="K4383" s="212" t="s">
        <v>3267</v>
      </c>
      <c r="L4383" s="633"/>
      <c r="M4383" s="634"/>
    </row>
    <row r="4384" spans="1:242" hidden="1" x14ac:dyDescent="0.25">
      <c r="B4384" s="206">
        <v>2679</v>
      </c>
      <c r="C4384" s="207">
        <v>44796</v>
      </c>
      <c r="D4384" s="206" t="s">
        <v>7814</v>
      </c>
      <c r="E4384" s="206" t="s">
        <v>6287</v>
      </c>
      <c r="F4384" s="206"/>
      <c r="G4384" s="208" t="s">
        <v>2320</v>
      </c>
      <c r="H4384" s="313"/>
      <c r="I4384" s="585">
        <v>1200000</v>
      </c>
      <c r="J4384" s="614">
        <f t="shared" si="70"/>
        <v>13286783</v>
      </c>
      <c r="K4384" s="441" t="s">
        <v>7885</v>
      </c>
      <c r="L4384" s="633"/>
      <c r="M4384" s="634"/>
    </row>
    <row r="4385" spans="1:242" hidden="1" x14ac:dyDescent="0.25">
      <c r="B4385" s="206">
        <v>2680</v>
      </c>
      <c r="C4385" s="207">
        <v>44796</v>
      </c>
      <c r="D4385" s="206" t="s">
        <v>7815</v>
      </c>
      <c r="E4385" s="206" t="s">
        <v>6288</v>
      </c>
      <c r="F4385" s="206"/>
      <c r="G4385" s="208" t="s">
        <v>6884</v>
      </c>
      <c r="H4385" s="313"/>
      <c r="I4385" s="475">
        <v>1000000</v>
      </c>
      <c r="J4385" s="614">
        <f t="shared" si="70"/>
        <v>12286783</v>
      </c>
      <c r="K4385" s="441" t="s">
        <v>7851</v>
      </c>
      <c r="L4385" s="633"/>
      <c r="M4385" s="634"/>
    </row>
    <row r="4386" spans="1:242" hidden="1" x14ac:dyDescent="0.25">
      <c r="B4386" s="206">
        <v>2681</v>
      </c>
      <c r="C4386" s="207">
        <v>44797</v>
      </c>
      <c r="D4386" s="206" t="s">
        <v>7803</v>
      </c>
      <c r="E4386" s="206"/>
      <c r="F4386" s="206" t="s">
        <v>4146</v>
      </c>
      <c r="G4386" s="208" t="s">
        <v>764</v>
      </c>
      <c r="H4386" s="313"/>
      <c r="I4386" s="209">
        <v>2093846</v>
      </c>
      <c r="J4386" s="614">
        <f t="shared" si="70"/>
        <v>10192937</v>
      </c>
      <c r="K4386" s="212" t="s">
        <v>3267</v>
      </c>
      <c r="L4386" s="633"/>
      <c r="M4386" s="634"/>
    </row>
    <row r="4387" spans="1:242" hidden="1" x14ac:dyDescent="0.25">
      <c r="B4387" s="206">
        <v>2682</v>
      </c>
      <c r="C4387" s="207">
        <v>44797</v>
      </c>
      <c r="D4387" s="206" t="s">
        <v>7816</v>
      </c>
      <c r="E4387" s="206" t="s">
        <v>6333</v>
      </c>
      <c r="F4387" s="206"/>
      <c r="G4387" s="208" t="s">
        <v>4804</v>
      </c>
      <c r="H4387" s="313"/>
      <c r="I4387" s="475">
        <v>1100000</v>
      </c>
      <c r="J4387" s="614">
        <f t="shared" si="70"/>
        <v>9092937</v>
      </c>
      <c r="K4387" s="441" t="s">
        <v>7854</v>
      </c>
      <c r="L4387" s="633"/>
      <c r="M4387" s="634"/>
    </row>
    <row r="4388" spans="1:242" hidden="1" x14ac:dyDescent="0.25">
      <c r="B4388" s="206">
        <v>2683</v>
      </c>
      <c r="C4388" s="207">
        <v>44798</v>
      </c>
      <c r="D4388" s="206" t="s">
        <v>7804</v>
      </c>
      <c r="E4388" s="206"/>
      <c r="F4388" s="206" t="s">
        <v>4147</v>
      </c>
      <c r="G4388" s="208" t="s">
        <v>7055</v>
      </c>
      <c r="H4388" s="313"/>
      <c r="I4388" s="209">
        <v>30000</v>
      </c>
      <c r="J4388" s="614">
        <f t="shared" si="70"/>
        <v>9062937</v>
      </c>
      <c r="K4388" s="212" t="s">
        <v>3267</v>
      </c>
    </row>
    <row r="4389" spans="1:242" hidden="1" x14ac:dyDescent="0.25">
      <c r="B4389" s="206">
        <v>2684</v>
      </c>
      <c r="C4389" s="207">
        <v>44798</v>
      </c>
      <c r="D4389" s="206" t="s">
        <v>7805</v>
      </c>
      <c r="E4389" s="206"/>
      <c r="F4389" s="206" t="s">
        <v>4136</v>
      </c>
      <c r="G4389" s="208" t="s">
        <v>7056</v>
      </c>
      <c r="H4389" s="313"/>
      <c r="I4389" s="209">
        <v>30000</v>
      </c>
      <c r="J4389" s="614">
        <f t="shared" si="70"/>
        <v>9032937</v>
      </c>
      <c r="K4389" s="212" t="s">
        <v>3267</v>
      </c>
    </row>
    <row r="4390" spans="1:242" hidden="1" x14ac:dyDescent="0.25">
      <c r="B4390" s="206">
        <v>2685</v>
      </c>
      <c r="C4390" s="207">
        <v>44798</v>
      </c>
      <c r="D4390" s="206" t="s">
        <v>7806</v>
      </c>
      <c r="E4390" s="206"/>
      <c r="F4390" s="206" t="s">
        <v>4142</v>
      </c>
      <c r="G4390" s="208" t="s">
        <v>4805</v>
      </c>
      <c r="H4390" s="313"/>
      <c r="I4390" s="209">
        <v>1194565</v>
      </c>
      <c r="J4390" s="614">
        <f t="shared" si="70"/>
        <v>7838372</v>
      </c>
      <c r="K4390" s="212" t="s">
        <v>3267</v>
      </c>
    </row>
    <row r="4391" spans="1:242" hidden="1" x14ac:dyDescent="0.25">
      <c r="B4391" s="206">
        <v>2686</v>
      </c>
      <c r="C4391" s="207">
        <v>44798</v>
      </c>
      <c r="D4391" s="206" t="s">
        <v>7807</v>
      </c>
      <c r="E4391" s="206"/>
      <c r="F4391" s="206" t="s">
        <v>4148</v>
      </c>
      <c r="G4391" s="208" t="s">
        <v>5743</v>
      </c>
      <c r="H4391" s="313"/>
      <c r="I4391" s="209">
        <v>309900</v>
      </c>
      <c r="J4391" s="614">
        <f t="shared" si="70"/>
        <v>7528472</v>
      </c>
      <c r="K4391" s="212" t="s">
        <v>3267</v>
      </c>
    </row>
    <row r="4392" spans="1:242" hidden="1" x14ac:dyDescent="0.25">
      <c r="B4392" s="206">
        <v>2687</v>
      </c>
      <c r="C4392" s="207">
        <v>44798</v>
      </c>
      <c r="D4392" s="206" t="s">
        <v>7808</v>
      </c>
      <c r="E4392" s="206"/>
      <c r="F4392" s="206" t="s">
        <v>4149</v>
      </c>
      <c r="G4392" s="208" t="s">
        <v>706</v>
      </c>
      <c r="H4392" s="313"/>
      <c r="I4392" s="209">
        <v>550000</v>
      </c>
      <c r="J4392" s="614">
        <f t="shared" si="70"/>
        <v>6978472</v>
      </c>
      <c r="K4392" s="212" t="s">
        <v>3267</v>
      </c>
    </row>
    <row r="4393" spans="1:242" hidden="1" x14ac:dyDescent="0.25">
      <c r="B4393" s="206">
        <v>2688</v>
      </c>
      <c r="C4393" s="207">
        <v>44798</v>
      </c>
      <c r="D4393" s="206" t="s">
        <v>7817</v>
      </c>
      <c r="E4393" s="206" t="s">
        <v>6347</v>
      </c>
      <c r="F4393" s="206"/>
      <c r="G4393" s="208" t="s">
        <v>561</v>
      </c>
      <c r="H4393" s="313"/>
      <c r="I4393" s="475">
        <v>550000</v>
      </c>
      <c r="J4393" s="614">
        <f t="shared" si="70"/>
        <v>6428472</v>
      </c>
      <c r="K4393" s="441" t="s">
        <v>7877</v>
      </c>
    </row>
    <row r="4394" spans="1:242" hidden="1" x14ac:dyDescent="0.25">
      <c r="B4394" s="206">
        <v>2689</v>
      </c>
      <c r="C4394" s="207">
        <v>44799</v>
      </c>
      <c r="D4394" s="206" t="s">
        <v>7809</v>
      </c>
      <c r="E4394" s="206"/>
      <c r="F4394" s="206" t="s">
        <v>4169</v>
      </c>
      <c r="G4394" s="208" t="s">
        <v>6884</v>
      </c>
      <c r="H4394" s="313"/>
      <c r="I4394" s="209">
        <v>131800</v>
      </c>
      <c r="J4394" s="614">
        <f t="shared" si="70"/>
        <v>6296672</v>
      </c>
      <c r="K4394" s="212" t="s">
        <v>3267</v>
      </c>
    </row>
    <row r="4395" spans="1:242" hidden="1" x14ac:dyDescent="0.25">
      <c r="B4395" s="206">
        <v>2690</v>
      </c>
      <c r="C4395" s="207">
        <v>44799</v>
      </c>
      <c r="D4395" s="206" t="s">
        <v>7810</v>
      </c>
      <c r="E4395" s="206"/>
      <c r="F4395" s="206" t="s">
        <v>4170</v>
      </c>
      <c r="G4395" s="208" t="s">
        <v>6654</v>
      </c>
      <c r="H4395" s="313"/>
      <c r="I4395" s="209">
        <v>160000</v>
      </c>
      <c r="J4395" s="614">
        <f t="shared" si="70"/>
        <v>6136672</v>
      </c>
      <c r="K4395" s="212" t="s">
        <v>3267</v>
      </c>
    </row>
    <row r="4396" spans="1:242" hidden="1" x14ac:dyDescent="0.25">
      <c r="B4396" s="206">
        <v>2691</v>
      </c>
      <c r="C4396" s="207">
        <v>44799</v>
      </c>
      <c r="D4396" s="206" t="s">
        <v>7811</v>
      </c>
      <c r="E4396" s="206"/>
      <c r="F4396" s="206" t="s">
        <v>4150</v>
      </c>
      <c r="G4396" s="208" t="s">
        <v>1885</v>
      </c>
      <c r="H4396" s="313"/>
      <c r="I4396" s="209">
        <v>526511</v>
      </c>
      <c r="J4396" s="614">
        <f t="shared" si="70"/>
        <v>5610161</v>
      </c>
      <c r="K4396" s="441" t="s">
        <v>3267</v>
      </c>
      <c r="O4396" s="633"/>
      <c r="P4396" s="633"/>
    </row>
    <row r="4397" spans="1:242" ht="16.5" hidden="1" thickBot="1" x14ac:dyDescent="0.3">
      <c r="B4397" s="610">
        <v>2692</v>
      </c>
      <c r="C4397" s="609">
        <v>44799</v>
      </c>
      <c r="D4397" s="610" t="s">
        <v>7812</v>
      </c>
      <c r="E4397" s="610"/>
      <c r="F4397" s="610" t="s">
        <v>4151</v>
      </c>
      <c r="G4397" s="611" t="s">
        <v>7813</v>
      </c>
      <c r="H4397" s="616"/>
      <c r="I4397" s="628">
        <v>890000</v>
      </c>
      <c r="J4397" s="614">
        <f t="shared" si="70"/>
        <v>4720161</v>
      </c>
      <c r="K4397" s="613" t="s">
        <v>3267</v>
      </c>
      <c r="L4397" s="633"/>
      <c r="M4397" s="634"/>
      <c r="N4397" s="633"/>
      <c r="O4397" s="633"/>
      <c r="P4397" s="633"/>
    </row>
    <row r="4398" spans="1:242" s="566" customFormat="1" hidden="1" x14ac:dyDescent="0.25">
      <c r="A4398" s="488"/>
      <c r="B4398" s="205">
        <v>2693</v>
      </c>
      <c r="C4398" s="621">
        <v>44802</v>
      </c>
      <c r="D4398" s="622" t="s">
        <v>7834</v>
      </c>
      <c r="E4398" s="622"/>
      <c r="F4398" s="622"/>
      <c r="G4398" s="623"/>
      <c r="H4398" s="629">
        <v>13089839</v>
      </c>
      <c r="I4398" s="630"/>
      <c r="J4398" s="614">
        <f t="shared" si="70"/>
        <v>17810000</v>
      </c>
      <c r="K4398" s="631" t="s">
        <v>3695</v>
      </c>
      <c r="L4398" s="636"/>
      <c r="M4398" s="637"/>
      <c r="N4398" s="636"/>
      <c r="O4398" s="636"/>
      <c r="P4398" s="636"/>
      <c r="Q4398" s="530"/>
      <c r="R4398" s="530"/>
      <c r="S4398" s="530"/>
      <c r="T4398" s="530"/>
      <c r="U4398" s="530"/>
      <c r="V4398" s="530"/>
      <c r="W4398" s="530"/>
      <c r="X4398" s="530"/>
      <c r="Y4398" s="530"/>
      <c r="Z4398" s="530"/>
      <c r="AA4398" s="530"/>
      <c r="AB4398" s="530"/>
      <c r="AC4398" s="530"/>
      <c r="AD4398" s="530"/>
      <c r="AE4398" s="530"/>
      <c r="AF4398" s="530"/>
      <c r="AG4398" s="530"/>
      <c r="AH4398" s="530"/>
      <c r="AI4398" s="530"/>
      <c r="AJ4398" s="488"/>
      <c r="AK4398" s="488"/>
      <c r="AL4398" s="488"/>
      <c r="AM4398" s="488"/>
      <c r="AN4398" s="488"/>
      <c r="AO4398" s="488"/>
      <c r="AP4398" s="488"/>
      <c r="AQ4398" s="488"/>
      <c r="AR4398" s="488"/>
      <c r="AS4398" s="488"/>
      <c r="AT4398" s="488"/>
      <c r="AU4398" s="488"/>
      <c r="AV4398" s="488"/>
      <c r="AW4398" s="488"/>
      <c r="AX4398" s="488"/>
      <c r="AY4398" s="488"/>
      <c r="AZ4398" s="488"/>
      <c r="BA4398" s="488"/>
      <c r="BB4398" s="488"/>
      <c r="BC4398" s="488"/>
      <c r="BD4398" s="488"/>
      <c r="BE4398" s="488"/>
      <c r="BF4398" s="488"/>
      <c r="BG4398" s="488"/>
      <c r="BH4398" s="488"/>
      <c r="BI4398" s="488"/>
      <c r="BJ4398" s="488"/>
      <c r="BK4398" s="488"/>
      <c r="BL4398" s="488"/>
      <c r="BM4398" s="488"/>
      <c r="BN4398" s="488"/>
      <c r="BO4398" s="488"/>
      <c r="BP4398" s="488"/>
      <c r="BQ4398" s="488"/>
      <c r="BR4398" s="488"/>
      <c r="BS4398" s="488"/>
      <c r="BT4398" s="488"/>
      <c r="BU4398" s="488"/>
      <c r="BV4398" s="488"/>
      <c r="BW4398" s="488"/>
      <c r="BX4398" s="488"/>
      <c r="BY4398" s="488"/>
      <c r="BZ4398" s="488"/>
      <c r="CA4398" s="488"/>
      <c r="CB4398" s="488"/>
      <c r="CC4398" s="488"/>
      <c r="CD4398" s="488"/>
      <c r="CE4398" s="488"/>
      <c r="CF4398" s="488"/>
      <c r="CG4398" s="488"/>
      <c r="CH4398" s="488"/>
      <c r="CI4398" s="488"/>
      <c r="CJ4398" s="488"/>
      <c r="CK4398" s="488"/>
      <c r="CL4398" s="488"/>
      <c r="CM4398" s="488"/>
      <c r="CN4398" s="488"/>
      <c r="CO4398" s="488"/>
      <c r="CP4398" s="488"/>
      <c r="CQ4398" s="488"/>
      <c r="CR4398" s="488"/>
      <c r="CS4398" s="488"/>
      <c r="CT4398" s="488"/>
      <c r="CU4398" s="488"/>
      <c r="CV4398" s="488"/>
      <c r="CW4398" s="488"/>
      <c r="CX4398" s="488"/>
      <c r="CY4398" s="488"/>
      <c r="CZ4398" s="488"/>
      <c r="DA4398" s="488"/>
      <c r="DB4398" s="488"/>
      <c r="DC4398" s="488"/>
      <c r="DD4398" s="488"/>
      <c r="DE4398" s="488"/>
      <c r="DF4398" s="488"/>
      <c r="DG4398" s="488"/>
      <c r="DH4398" s="488"/>
      <c r="DI4398" s="488"/>
      <c r="DJ4398" s="488"/>
      <c r="DK4398" s="488"/>
      <c r="DL4398" s="488"/>
      <c r="DM4398" s="488"/>
      <c r="DN4398" s="488"/>
      <c r="DO4398" s="488"/>
      <c r="DP4398" s="488"/>
      <c r="DQ4398" s="488"/>
      <c r="DR4398" s="488"/>
      <c r="DS4398" s="488"/>
      <c r="DT4398" s="488"/>
      <c r="DU4398" s="488"/>
      <c r="DV4398" s="488"/>
      <c r="DW4398" s="488"/>
      <c r="DX4398" s="488"/>
      <c r="DY4398" s="488"/>
      <c r="DZ4398" s="488"/>
      <c r="EA4398" s="488"/>
      <c r="EB4398" s="488"/>
      <c r="EC4398" s="488"/>
      <c r="ED4398" s="488"/>
      <c r="EE4398" s="488"/>
      <c r="EF4398" s="488"/>
      <c r="EG4398" s="488"/>
      <c r="EH4398" s="488"/>
      <c r="EI4398" s="488"/>
      <c r="EJ4398" s="488"/>
      <c r="EK4398" s="488"/>
      <c r="EL4398" s="488"/>
      <c r="EM4398" s="488"/>
      <c r="EN4398" s="488"/>
      <c r="EO4398" s="488"/>
      <c r="EP4398" s="488"/>
      <c r="EQ4398" s="488"/>
      <c r="ER4398" s="488"/>
      <c r="ES4398" s="488"/>
      <c r="ET4398" s="488"/>
      <c r="EU4398" s="488"/>
      <c r="EV4398" s="488"/>
      <c r="EW4398" s="488"/>
      <c r="EX4398" s="488"/>
      <c r="EY4398" s="488"/>
      <c r="EZ4398" s="488"/>
      <c r="FA4398" s="488"/>
      <c r="FB4398" s="488"/>
      <c r="FC4398" s="488"/>
      <c r="FD4398" s="488"/>
      <c r="FE4398" s="488"/>
      <c r="FF4398" s="488"/>
      <c r="FG4398" s="488"/>
      <c r="FH4398" s="488"/>
      <c r="FI4398" s="488"/>
      <c r="FJ4398" s="488"/>
      <c r="FK4398" s="488"/>
      <c r="FL4398" s="488"/>
      <c r="FM4398" s="488"/>
      <c r="FN4398" s="488"/>
      <c r="FO4398" s="488"/>
      <c r="FP4398" s="488"/>
      <c r="FQ4398" s="488"/>
      <c r="FR4398" s="488"/>
      <c r="FS4398" s="488"/>
      <c r="FT4398" s="488"/>
      <c r="FU4398" s="488"/>
      <c r="FV4398" s="488"/>
      <c r="FW4398" s="488"/>
      <c r="FX4398" s="488"/>
      <c r="FY4398" s="488"/>
      <c r="FZ4398" s="488"/>
      <c r="GA4398" s="488"/>
      <c r="GB4398" s="488"/>
      <c r="GC4398" s="488"/>
      <c r="GD4398" s="488"/>
      <c r="GE4398" s="488"/>
      <c r="GF4398" s="488"/>
      <c r="GG4398" s="488"/>
      <c r="GH4398" s="488"/>
      <c r="GI4398" s="488"/>
      <c r="GJ4398" s="488"/>
      <c r="GK4398" s="488"/>
      <c r="GL4398" s="488"/>
      <c r="GM4398" s="488"/>
      <c r="GN4398" s="488"/>
      <c r="GO4398" s="488"/>
      <c r="GP4398" s="488"/>
      <c r="GQ4398" s="488"/>
      <c r="GR4398" s="488"/>
      <c r="GS4398" s="488"/>
      <c r="GT4398" s="488"/>
      <c r="GU4398" s="488"/>
      <c r="GV4398" s="488"/>
      <c r="GW4398" s="488"/>
      <c r="GX4398" s="488"/>
      <c r="GY4398" s="488"/>
      <c r="GZ4398" s="488"/>
      <c r="HA4398" s="488"/>
      <c r="HB4398" s="488"/>
      <c r="HC4398" s="488"/>
      <c r="HD4398" s="488"/>
      <c r="HE4398" s="488"/>
      <c r="HF4398" s="488"/>
      <c r="HG4398" s="488"/>
      <c r="HH4398" s="488"/>
      <c r="HI4398" s="488"/>
      <c r="HJ4398" s="488"/>
      <c r="HK4398" s="488"/>
      <c r="HL4398" s="488"/>
      <c r="HM4398" s="488"/>
      <c r="HN4398" s="488"/>
      <c r="HO4398" s="488"/>
      <c r="HP4398" s="488"/>
      <c r="HQ4398" s="488"/>
      <c r="HR4398" s="488"/>
      <c r="HS4398" s="488"/>
      <c r="HT4398" s="488"/>
      <c r="HU4398" s="488"/>
      <c r="HV4398" s="488"/>
      <c r="HW4398" s="488"/>
      <c r="HX4398" s="488"/>
      <c r="HY4398" s="488"/>
      <c r="HZ4398" s="488"/>
      <c r="IA4398" s="488"/>
      <c r="IB4398" s="488"/>
      <c r="IC4398" s="488"/>
      <c r="ID4398" s="488"/>
      <c r="IE4398" s="488"/>
      <c r="IF4398" s="488"/>
      <c r="IG4398" s="488"/>
      <c r="IH4398" s="488"/>
    </row>
    <row r="4399" spans="1:242" hidden="1" x14ac:dyDescent="0.25">
      <c r="B4399" s="206">
        <v>2694</v>
      </c>
      <c r="C4399" s="207">
        <v>44802</v>
      </c>
      <c r="D4399" s="206" t="s">
        <v>7818</v>
      </c>
      <c r="E4399" s="206"/>
      <c r="F4399" s="206"/>
      <c r="G4399" s="208" t="s">
        <v>6917</v>
      </c>
      <c r="H4399" s="313"/>
      <c r="I4399" s="209">
        <v>190000</v>
      </c>
      <c r="J4399" s="614">
        <f t="shared" si="70"/>
        <v>17620000</v>
      </c>
      <c r="K4399" s="441" t="s">
        <v>7820</v>
      </c>
      <c r="L4399" s="633"/>
      <c r="M4399" s="634"/>
      <c r="N4399" s="633"/>
      <c r="O4399" s="633"/>
      <c r="P4399" s="633"/>
      <c r="Q4399" s="633"/>
    </row>
    <row r="4400" spans="1:242" hidden="1" x14ac:dyDescent="0.25">
      <c r="B4400" s="206">
        <v>2695</v>
      </c>
      <c r="C4400" s="207">
        <v>44802</v>
      </c>
      <c r="D4400" s="206" t="s">
        <v>7460</v>
      </c>
      <c r="E4400" s="206"/>
      <c r="F4400" s="206"/>
      <c r="G4400" s="208" t="s">
        <v>6917</v>
      </c>
      <c r="H4400" s="313">
        <v>190000</v>
      </c>
      <c r="I4400" s="209"/>
      <c r="J4400" s="614">
        <f t="shared" si="70"/>
        <v>17810000</v>
      </c>
      <c r="K4400" s="441" t="s">
        <v>7819</v>
      </c>
      <c r="L4400" s="633"/>
      <c r="M4400" s="634"/>
      <c r="N4400" s="633"/>
      <c r="O4400" s="633"/>
      <c r="P4400" s="633"/>
      <c r="Q4400" s="633"/>
    </row>
    <row r="4401" spans="2:19" hidden="1" x14ac:dyDescent="0.25">
      <c r="B4401" s="206">
        <v>2696</v>
      </c>
      <c r="C4401" s="207">
        <v>44802</v>
      </c>
      <c r="D4401" s="206" t="s">
        <v>7455</v>
      </c>
      <c r="E4401" s="206"/>
      <c r="F4401" s="206" t="s">
        <v>4152</v>
      </c>
      <c r="G4401" s="208" t="s">
        <v>6917</v>
      </c>
      <c r="H4401" s="313"/>
      <c r="I4401" s="209">
        <v>186000</v>
      </c>
      <c r="J4401" s="614">
        <f t="shared" si="70"/>
        <v>17624000</v>
      </c>
      <c r="K4401" s="212" t="s">
        <v>3267</v>
      </c>
      <c r="L4401" s="633"/>
      <c r="M4401" s="634"/>
      <c r="N4401" s="633"/>
      <c r="O4401" s="633"/>
      <c r="P4401" s="633"/>
      <c r="Q4401" s="633"/>
    </row>
    <row r="4402" spans="2:19" hidden="1" x14ac:dyDescent="0.25">
      <c r="B4402" s="206">
        <v>2697</v>
      </c>
      <c r="C4402" s="207">
        <v>44804</v>
      </c>
      <c r="D4402" s="206" t="s">
        <v>7829</v>
      </c>
      <c r="E4402" s="206" t="s">
        <v>6349</v>
      </c>
      <c r="F4402" s="206"/>
      <c r="G4402" s="208" t="s">
        <v>6884</v>
      </c>
      <c r="H4402" s="313"/>
      <c r="I4402" s="475">
        <v>910000</v>
      </c>
      <c r="J4402" s="614">
        <f t="shared" si="70"/>
        <v>16714000</v>
      </c>
      <c r="K4402" s="441" t="s">
        <v>7847</v>
      </c>
      <c r="L4402" s="633"/>
      <c r="M4402" s="634"/>
      <c r="N4402" s="633"/>
      <c r="O4402" s="633"/>
      <c r="P4402" s="633"/>
      <c r="Q4402" s="633"/>
    </row>
    <row r="4403" spans="2:19" hidden="1" x14ac:dyDescent="0.25">
      <c r="B4403" s="206">
        <v>2698</v>
      </c>
      <c r="C4403" s="207">
        <v>44804</v>
      </c>
      <c r="D4403" s="206" t="s">
        <v>7821</v>
      </c>
      <c r="E4403" s="206"/>
      <c r="F4403" s="206" t="s">
        <v>4153</v>
      </c>
      <c r="G4403" s="208" t="s">
        <v>1885</v>
      </c>
      <c r="H4403" s="313"/>
      <c r="I4403" s="209">
        <v>60000</v>
      </c>
      <c r="J4403" s="614">
        <f t="shared" si="70"/>
        <v>16654000</v>
      </c>
      <c r="K4403" s="212" t="s">
        <v>3267</v>
      </c>
      <c r="L4403" s="633">
        <v>100000</v>
      </c>
      <c r="M4403" s="634"/>
      <c r="N4403" s="633"/>
      <c r="O4403" s="633"/>
      <c r="P4403" s="633"/>
      <c r="Q4403" s="633"/>
    </row>
    <row r="4404" spans="2:19" hidden="1" x14ac:dyDescent="0.25">
      <c r="B4404" s="206">
        <v>2699</v>
      </c>
      <c r="C4404" s="207">
        <v>44804</v>
      </c>
      <c r="D4404" s="206" t="s">
        <v>7822</v>
      </c>
      <c r="E4404" s="206"/>
      <c r="F4404" s="206" t="s">
        <v>4154</v>
      </c>
      <c r="G4404" s="208" t="s">
        <v>1885</v>
      </c>
      <c r="H4404" s="313"/>
      <c r="I4404" s="209">
        <v>11800</v>
      </c>
      <c r="J4404" s="614">
        <f t="shared" si="70"/>
        <v>16642200</v>
      </c>
      <c r="K4404" s="212" t="s">
        <v>3267</v>
      </c>
      <c r="L4404" s="633"/>
      <c r="M4404" s="634"/>
      <c r="N4404" s="633"/>
      <c r="O4404" s="633"/>
      <c r="P4404" s="633"/>
      <c r="Q4404" s="633"/>
    </row>
    <row r="4405" spans="2:19" hidden="1" x14ac:dyDescent="0.25">
      <c r="B4405" s="206">
        <v>2700</v>
      </c>
      <c r="C4405" s="207">
        <v>44804</v>
      </c>
      <c r="D4405" s="206" t="s">
        <v>7823</v>
      </c>
      <c r="E4405" s="206"/>
      <c r="F4405" s="206" t="s">
        <v>4155</v>
      </c>
      <c r="G4405" s="208" t="s">
        <v>1885</v>
      </c>
      <c r="H4405" s="313"/>
      <c r="I4405" s="209">
        <v>141800</v>
      </c>
      <c r="J4405" s="614">
        <f t="shared" si="70"/>
        <v>16500400</v>
      </c>
      <c r="K4405" s="212" t="s">
        <v>3267</v>
      </c>
      <c r="L4405" s="633"/>
      <c r="M4405" s="634"/>
      <c r="N4405" s="633"/>
      <c r="O4405" s="633"/>
      <c r="P4405" s="633"/>
      <c r="Q4405" s="633"/>
    </row>
    <row r="4406" spans="2:19" hidden="1" x14ac:dyDescent="0.25">
      <c r="B4406" s="206">
        <v>2701</v>
      </c>
      <c r="C4406" s="207">
        <v>44804</v>
      </c>
      <c r="D4406" s="206" t="s">
        <v>7824</v>
      </c>
      <c r="E4406" s="206"/>
      <c r="F4406" s="206" t="s">
        <v>4156</v>
      </c>
      <c r="G4406" s="208" t="s">
        <v>1885</v>
      </c>
      <c r="H4406" s="313"/>
      <c r="I4406" s="209">
        <v>41600</v>
      </c>
      <c r="J4406" s="614">
        <f t="shared" si="70"/>
        <v>16458800</v>
      </c>
      <c r="K4406" s="212" t="s">
        <v>3267</v>
      </c>
      <c r="L4406" s="633"/>
      <c r="M4406" s="634"/>
      <c r="N4406" s="633"/>
      <c r="O4406" s="633"/>
      <c r="P4406" s="633"/>
      <c r="Q4406" s="633"/>
    </row>
    <row r="4407" spans="2:19" hidden="1" x14ac:dyDescent="0.25">
      <c r="B4407" s="206">
        <v>2702</v>
      </c>
      <c r="C4407" s="207">
        <v>44804</v>
      </c>
      <c r="D4407" s="206" t="s">
        <v>7825</v>
      </c>
      <c r="E4407" s="206"/>
      <c r="F4407" s="206" t="s">
        <v>4157</v>
      </c>
      <c r="G4407" s="208" t="s">
        <v>1885</v>
      </c>
      <c r="H4407" s="313"/>
      <c r="I4407" s="209">
        <v>76000</v>
      </c>
      <c r="J4407" s="614">
        <f t="shared" si="70"/>
        <v>16382800</v>
      </c>
      <c r="K4407" s="212" t="s">
        <v>3267</v>
      </c>
      <c r="L4407" s="633"/>
      <c r="M4407" s="634"/>
      <c r="N4407" s="633"/>
      <c r="O4407" s="633"/>
      <c r="P4407" s="633"/>
      <c r="Q4407" s="633"/>
    </row>
    <row r="4408" spans="2:19" hidden="1" x14ac:dyDescent="0.25">
      <c r="B4408" s="206">
        <v>2703</v>
      </c>
      <c r="C4408" s="207">
        <v>44804</v>
      </c>
      <c r="D4408" s="206" t="s">
        <v>7826</v>
      </c>
      <c r="E4408" s="206"/>
      <c r="F4408" s="206" t="s">
        <v>4188</v>
      </c>
      <c r="G4408" s="208" t="s">
        <v>1816</v>
      </c>
      <c r="H4408" s="313"/>
      <c r="I4408" s="209">
        <v>1529000</v>
      </c>
      <c r="J4408" s="614">
        <f t="shared" si="70"/>
        <v>14853800</v>
      </c>
      <c r="K4408" s="212" t="s">
        <v>3267</v>
      </c>
      <c r="L4408" s="633"/>
      <c r="M4408" s="634"/>
      <c r="N4408" s="633"/>
      <c r="O4408" s="633"/>
      <c r="P4408" s="633"/>
      <c r="Q4408" s="633"/>
    </row>
    <row r="4409" spans="2:19" hidden="1" x14ac:dyDescent="0.25">
      <c r="B4409" s="206">
        <v>2704</v>
      </c>
      <c r="C4409" s="207">
        <v>44805</v>
      </c>
      <c r="D4409" s="206" t="s">
        <v>7827</v>
      </c>
      <c r="E4409" s="206"/>
      <c r="F4409" s="206" t="s">
        <v>4221</v>
      </c>
      <c r="G4409" s="208" t="s">
        <v>5936</v>
      </c>
      <c r="H4409" s="313"/>
      <c r="I4409" s="209">
        <v>744877</v>
      </c>
      <c r="J4409" s="614">
        <f t="shared" si="70"/>
        <v>14108923</v>
      </c>
      <c r="K4409" s="212" t="s">
        <v>3267</v>
      </c>
      <c r="L4409" s="633"/>
      <c r="M4409" s="634"/>
      <c r="N4409" s="633"/>
      <c r="O4409" s="633"/>
      <c r="P4409" s="633"/>
      <c r="Q4409" s="633"/>
    </row>
    <row r="4410" spans="2:19" hidden="1" x14ac:dyDescent="0.25">
      <c r="B4410" s="206">
        <v>2705</v>
      </c>
      <c r="C4410" s="207">
        <v>44805</v>
      </c>
      <c r="D4410" s="206" t="s">
        <v>7828</v>
      </c>
      <c r="E4410" s="206"/>
      <c r="F4410" s="206" t="s">
        <v>4222</v>
      </c>
      <c r="G4410" s="208" t="s">
        <v>420</v>
      </c>
      <c r="H4410" s="313"/>
      <c r="I4410" s="209">
        <v>499300</v>
      </c>
      <c r="J4410" s="614">
        <f t="shared" si="70"/>
        <v>13609623</v>
      </c>
      <c r="K4410" s="212" t="s">
        <v>3267</v>
      </c>
      <c r="L4410" s="633"/>
      <c r="M4410" s="634"/>
      <c r="N4410" s="633"/>
      <c r="O4410" s="633"/>
      <c r="P4410" s="633"/>
      <c r="Q4410" s="633"/>
    </row>
    <row r="4411" spans="2:19" hidden="1" x14ac:dyDescent="0.25">
      <c r="B4411" s="206">
        <v>2706</v>
      </c>
      <c r="C4411" s="207">
        <v>44805</v>
      </c>
      <c r="D4411" s="206" t="s">
        <v>7830</v>
      </c>
      <c r="E4411" s="206" t="s">
        <v>6364</v>
      </c>
      <c r="F4411" s="206"/>
      <c r="G4411" s="208" t="s">
        <v>5743</v>
      </c>
      <c r="H4411" s="313"/>
      <c r="I4411" s="475">
        <v>500000</v>
      </c>
      <c r="J4411" s="614">
        <f t="shared" si="70"/>
        <v>13109623</v>
      </c>
      <c r="K4411" s="441" t="s">
        <v>7879</v>
      </c>
      <c r="L4411" s="633"/>
      <c r="M4411" s="634"/>
      <c r="N4411" s="633"/>
      <c r="O4411" s="633"/>
      <c r="P4411" s="633"/>
      <c r="Q4411" s="633"/>
    </row>
    <row r="4412" spans="2:19" hidden="1" x14ac:dyDescent="0.25">
      <c r="B4412" s="206">
        <v>2707</v>
      </c>
      <c r="C4412" s="207">
        <v>44807</v>
      </c>
      <c r="D4412" s="206" t="s">
        <v>7831</v>
      </c>
      <c r="E4412" s="206" t="s">
        <v>6390</v>
      </c>
      <c r="F4412" s="206"/>
      <c r="G4412" s="208" t="s">
        <v>6884</v>
      </c>
      <c r="H4412" s="313"/>
      <c r="I4412" s="475">
        <v>5000000</v>
      </c>
      <c r="J4412" s="614">
        <f t="shared" si="70"/>
        <v>8109623</v>
      </c>
      <c r="K4412" s="441" t="s">
        <v>7873</v>
      </c>
      <c r="O4412" s="633"/>
      <c r="P4412" s="633"/>
      <c r="Q4412" s="633"/>
      <c r="S4412" s="562"/>
    </row>
    <row r="4413" spans="2:19" ht="16.5" hidden="1" thickBot="1" x14ac:dyDescent="0.3">
      <c r="B4413" s="284">
        <v>2708</v>
      </c>
      <c r="C4413" s="609">
        <v>44807</v>
      </c>
      <c r="D4413" s="610" t="s">
        <v>7832</v>
      </c>
      <c r="E4413" s="610" t="s">
        <v>6391</v>
      </c>
      <c r="F4413" s="610"/>
      <c r="G4413" s="611" t="s">
        <v>1816</v>
      </c>
      <c r="H4413" s="616"/>
      <c r="I4413" s="661">
        <v>1500000</v>
      </c>
      <c r="J4413" s="612">
        <f t="shared" ref="J4413:J4485" si="71">J4412+H4413-I4413</f>
        <v>6609623</v>
      </c>
      <c r="K4413" s="613" t="s">
        <v>7889</v>
      </c>
    </row>
    <row r="4414" spans="2:19" hidden="1" x14ac:dyDescent="0.25">
      <c r="B4414" s="206">
        <v>2709</v>
      </c>
      <c r="C4414" s="207">
        <v>44809</v>
      </c>
      <c r="D4414" s="206" t="s">
        <v>7836</v>
      </c>
      <c r="E4414" s="206"/>
      <c r="F4414" s="206" t="s">
        <v>4203</v>
      </c>
      <c r="G4414" s="208" t="s">
        <v>532</v>
      </c>
      <c r="H4414" s="313"/>
      <c r="I4414" s="209">
        <v>1122125</v>
      </c>
      <c r="J4414" s="614">
        <f t="shared" si="71"/>
        <v>5487498</v>
      </c>
      <c r="K4414" s="212" t="s">
        <v>3267</v>
      </c>
    </row>
    <row r="4415" spans="2:19" hidden="1" x14ac:dyDescent="0.25">
      <c r="B4415" s="284">
        <v>2710</v>
      </c>
      <c r="C4415" s="207">
        <v>44809</v>
      </c>
      <c r="D4415" s="206" t="s">
        <v>7837</v>
      </c>
      <c r="E4415" s="206"/>
      <c r="F4415" s="206" t="s">
        <v>4204</v>
      </c>
      <c r="G4415" s="208" t="s">
        <v>532</v>
      </c>
      <c r="H4415" s="313"/>
      <c r="I4415" s="209">
        <v>1839500</v>
      </c>
      <c r="J4415" s="614">
        <f t="shared" si="71"/>
        <v>3647998</v>
      </c>
      <c r="K4415" s="212" t="s">
        <v>3267</v>
      </c>
    </row>
    <row r="4416" spans="2:19" hidden="1" x14ac:dyDescent="0.25">
      <c r="B4416" s="206">
        <v>2711</v>
      </c>
      <c r="C4416" s="207">
        <v>44809</v>
      </c>
      <c r="D4416" s="206" t="s">
        <v>7872</v>
      </c>
      <c r="E4416" s="206"/>
      <c r="F4416" s="206"/>
      <c r="G4416" s="208" t="s">
        <v>1885</v>
      </c>
      <c r="H4416" s="313">
        <v>5000000</v>
      </c>
      <c r="I4416" s="209"/>
      <c r="J4416" s="614">
        <f t="shared" si="71"/>
        <v>8647998</v>
      </c>
      <c r="K4416" s="212" t="s">
        <v>7882</v>
      </c>
    </row>
    <row r="4417" spans="1:242" hidden="1" x14ac:dyDescent="0.25">
      <c r="B4417" s="284">
        <v>2712</v>
      </c>
      <c r="C4417" s="207">
        <v>44810</v>
      </c>
      <c r="D4417" s="206" t="s">
        <v>7839</v>
      </c>
      <c r="E4417" s="206"/>
      <c r="F4417" s="206" t="s">
        <v>4205</v>
      </c>
      <c r="G4417" s="208" t="s">
        <v>6654</v>
      </c>
      <c r="H4417" s="313"/>
      <c r="I4417" s="209">
        <v>100000</v>
      </c>
      <c r="J4417" s="614">
        <f t="shared" si="71"/>
        <v>8547998</v>
      </c>
      <c r="K4417" s="212" t="s">
        <v>3267</v>
      </c>
    </row>
    <row r="4418" spans="1:242" hidden="1" x14ac:dyDescent="0.25">
      <c r="B4418" s="206">
        <v>2713</v>
      </c>
      <c r="C4418" s="207">
        <v>44810</v>
      </c>
      <c r="D4418" s="206" t="s">
        <v>7838</v>
      </c>
      <c r="E4418" s="206"/>
      <c r="F4418" s="206" t="s">
        <v>4206</v>
      </c>
      <c r="G4418" s="208" t="s">
        <v>6654</v>
      </c>
      <c r="H4418" s="313"/>
      <c r="I4418" s="209">
        <v>125000</v>
      </c>
      <c r="J4418" s="614">
        <f t="shared" si="71"/>
        <v>8422998</v>
      </c>
      <c r="K4418" s="212" t="s">
        <v>3267</v>
      </c>
    </row>
    <row r="4419" spans="1:242" hidden="1" x14ac:dyDescent="0.25">
      <c r="B4419" s="284">
        <v>2714</v>
      </c>
      <c r="C4419" s="207">
        <v>44810</v>
      </c>
      <c r="D4419" s="206" t="s">
        <v>7840</v>
      </c>
      <c r="E4419" s="206"/>
      <c r="F4419" s="206" t="s">
        <v>4202</v>
      </c>
      <c r="G4419" s="208" t="s">
        <v>1885</v>
      </c>
      <c r="H4419" s="313"/>
      <c r="I4419" s="209">
        <v>45400</v>
      </c>
      <c r="J4419" s="614">
        <f t="shared" si="71"/>
        <v>8377598</v>
      </c>
      <c r="K4419" s="212" t="s">
        <v>3267</v>
      </c>
    </row>
    <row r="4420" spans="1:242" hidden="1" x14ac:dyDescent="0.25">
      <c r="B4420" s="206">
        <v>2715</v>
      </c>
      <c r="C4420" s="207">
        <v>44810</v>
      </c>
      <c r="D4420" s="206" t="s">
        <v>7841</v>
      </c>
      <c r="E4420" s="206"/>
      <c r="F4420" s="206" t="s">
        <v>4207</v>
      </c>
      <c r="G4420" s="208" t="s">
        <v>1885</v>
      </c>
      <c r="H4420" s="313"/>
      <c r="I4420" s="209">
        <v>15800</v>
      </c>
      <c r="J4420" s="614">
        <f t="shared" si="71"/>
        <v>8361798</v>
      </c>
      <c r="K4420" s="212" t="s">
        <v>3267</v>
      </c>
    </row>
    <row r="4421" spans="1:242" hidden="1" x14ac:dyDescent="0.25">
      <c r="B4421" s="284">
        <v>2716</v>
      </c>
      <c r="C4421" s="207">
        <v>44810</v>
      </c>
      <c r="D4421" s="206" t="s">
        <v>7842</v>
      </c>
      <c r="E4421" s="206"/>
      <c r="F4421" s="206" t="s">
        <v>4208</v>
      </c>
      <c r="G4421" s="208" t="s">
        <v>1885</v>
      </c>
      <c r="H4421" s="313"/>
      <c r="I4421" s="209">
        <v>39800</v>
      </c>
      <c r="J4421" s="614">
        <f t="shared" si="71"/>
        <v>8321998</v>
      </c>
      <c r="K4421" s="212" t="s">
        <v>3267</v>
      </c>
    </row>
    <row r="4422" spans="1:242" hidden="1" x14ac:dyDescent="0.25">
      <c r="B4422" s="206">
        <v>2717</v>
      </c>
      <c r="C4422" s="207">
        <v>44810</v>
      </c>
      <c r="D4422" s="206" t="s">
        <v>7843</v>
      </c>
      <c r="E4422" s="206"/>
      <c r="F4422" s="206" t="s">
        <v>4209</v>
      </c>
      <c r="G4422" s="208" t="s">
        <v>1885</v>
      </c>
      <c r="H4422" s="313"/>
      <c r="I4422" s="209">
        <v>125400</v>
      </c>
      <c r="J4422" s="614">
        <f t="shared" si="71"/>
        <v>8196598</v>
      </c>
      <c r="K4422" s="212" t="s">
        <v>3267</v>
      </c>
    </row>
    <row r="4423" spans="1:242" hidden="1" x14ac:dyDescent="0.25">
      <c r="B4423" s="284">
        <v>2718</v>
      </c>
      <c r="C4423" s="207">
        <v>44810</v>
      </c>
      <c r="D4423" s="206" t="s">
        <v>7844</v>
      </c>
      <c r="E4423" s="206"/>
      <c r="F4423" s="206" t="s">
        <v>4214</v>
      </c>
      <c r="G4423" s="208" t="s">
        <v>1885</v>
      </c>
      <c r="H4423" s="313"/>
      <c r="I4423" s="209">
        <v>4900</v>
      </c>
      <c r="J4423" s="614">
        <f t="shared" si="71"/>
        <v>8191698</v>
      </c>
      <c r="K4423" s="212" t="s">
        <v>3267</v>
      </c>
    </row>
    <row r="4424" spans="1:242" hidden="1" x14ac:dyDescent="0.25">
      <c r="B4424" s="206">
        <v>2719</v>
      </c>
      <c r="C4424" s="207">
        <v>44810</v>
      </c>
      <c r="D4424" s="206" t="s">
        <v>7845</v>
      </c>
      <c r="E4424" s="206"/>
      <c r="F4424" s="206" t="s">
        <v>4216</v>
      </c>
      <c r="G4424" s="208" t="s">
        <v>1885</v>
      </c>
      <c r="H4424" s="313"/>
      <c r="I4424" s="209">
        <v>138000</v>
      </c>
      <c r="J4424" s="614">
        <f t="shared" si="71"/>
        <v>8053698</v>
      </c>
      <c r="K4424" s="212" t="s">
        <v>3267</v>
      </c>
    </row>
    <row r="4425" spans="1:242" hidden="1" x14ac:dyDescent="0.25">
      <c r="B4425" s="284">
        <v>2720</v>
      </c>
      <c r="C4425" s="207">
        <v>44810</v>
      </c>
      <c r="D4425" s="206" t="s">
        <v>7846</v>
      </c>
      <c r="E4425" s="206"/>
      <c r="F4425" s="206" t="s">
        <v>4224</v>
      </c>
      <c r="G4425" s="208" t="s">
        <v>7199</v>
      </c>
      <c r="H4425" s="313"/>
      <c r="I4425" s="209">
        <v>77247</v>
      </c>
      <c r="J4425" s="614">
        <f t="shared" si="71"/>
        <v>7976451</v>
      </c>
      <c r="K4425" s="212" t="s">
        <v>3267</v>
      </c>
    </row>
    <row r="4426" spans="1:242" hidden="1" x14ac:dyDescent="0.25">
      <c r="B4426" s="206">
        <v>2721</v>
      </c>
      <c r="C4426" s="207">
        <v>44810</v>
      </c>
      <c r="D4426" s="206" t="s">
        <v>7849</v>
      </c>
      <c r="E4426" s="206"/>
      <c r="F4426" s="206"/>
      <c r="G4426" s="208" t="s">
        <v>6884</v>
      </c>
      <c r="H4426" s="313">
        <v>910000</v>
      </c>
      <c r="I4426" s="209"/>
      <c r="J4426" s="614">
        <f t="shared" si="71"/>
        <v>8886451</v>
      </c>
      <c r="K4426" s="441" t="s">
        <v>7848</v>
      </c>
    </row>
    <row r="4427" spans="1:242" hidden="1" x14ac:dyDescent="0.25">
      <c r="B4427" s="284">
        <v>2722</v>
      </c>
      <c r="C4427" s="207">
        <v>44810</v>
      </c>
      <c r="D4427" s="206" t="s">
        <v>7850</v>
      </c>
      <c r="E4427" s="206"/>
      <c r="F4427" s="206" t="s">
        <v>4226</v>
      </c>
      <c r="G4427" s="208" t="s">
        <v>6884</v>
      </c>
      <c r="H4427" s="313"/>
      <c r="I4427" s="209">
        <v>975500</v>
      </c>
      <c r="J4427" s="614">
        <f t="shared" si="71"/>
        <v>7910951</v>
      </c>
      <c r="K4427" s="212" t="s">
        <v>3267</v>
      </c>
    </row>
    <row r="4428" spans="1:242" hidden="1" x14ac:dyDescent="0.25">
      <c r="B4428" s="206">
        <v>2723</v>
      </c>
      <c r="C4428" s="207">
        <v>44810</v>
      </c>
      <c r="D4428" s="206" t="s">
        <v>7852</v>
      </c>
      <c r="E4428" s="206"/>
      <c r="F4428" s="206"/>
      <c r="G4428" s="208" t="s">
        <v>6884</v>
      </c>
      <c r="H4428" s="313">
        <v>1000000</v>
      </c>
      <c r="I4428" s="209"/>
      <c r="J4428" s="614">
        <f t="shared" si="71"/>
        <v>8910951</v>
      </c>
      <c r="K4428" s="441" t="s">
        <v>7857</v>
      </c>
    </row>
    <row r="4429" spans="1:242" hidden="1" x14ac:dyDescent="0.25">
      <c r="B4429" s="284">
        <v>2724</v>
      </c>
      <c r="C4429" s="207">
        <v>44810</v>
      </c>
      <c r="D4429" s="206" t="s">
        <v>7853</v>
      </c>
      <c r="E4429" s="206"/>
      <c r="F4429" s="206" t="s">
        <v>4257</v>
      </c>
      <c r="G4429" s="208" t="s">
        <v>6884</v>
      </c>
      <c r="H4429" s="313"/>
      <c r="I4429" s="209">
        <v>970650</v>
      </c>
      <c r="J4429" s="614">
        <f t="shared" si="71"/>
        <v>7940301</v>
      </c>
      <c r="K4429" s="212" t="s">
        <v>3267</v>
      </c>
    </row>
    <row r="4430" spans="1:242" hidden="1" x14ac:dyDescent="0.25">
      <c r="B4430" s="206">
        <v>2725</v>
      </c>
      <c r="C4430" s="207">
        <v>44810</v>
      </c>
      <c r="D4430" s="206" t="s">
        <v>7855</v>
      </c>
      <c r="E4430" s="206"/>
      <c r="F4430" s="206"/>
      <c r="G4430" s="208" t="s">
        <v>4804</v>
      </c>
      <c r="H4430" s="313">
        <v>1100000</v>
      </c>
      <c r="I4430" s="209"/>
      <c r="J4430" s="614">
        <f t="shared" si="71"/>
        <v>9040301</v>
      </c>
      <c r="K4430" s="441" t="s">
        <v>7858</v>
      </c>
    </row>
    <row r="4431" spans="1:242" hidden="1" x14ac:dyDescent="0.25">
      <c r="B4431" s="284">
        <v>2726</v>
      </c>
      <c r="C4431" s="207">
        <v>44810</v>
      </c>
      <c r="D4431" s="206" t="s">
        <v>7856</v>
      </c>
      <c r="E4431" s="206"/>
      <c r="F4431" s="206" t="s">
        <v>4258</v>
      </c>
      <c r="G4431" s="208" t="s">
        <v>4804</v>
      </c>
      <c r="H4431" s="313"/>
      <c r="I4431" s="209">
        <v>1131772</v>
      </c>
      <c r="J4431" s="614">
        <f t="shared" si="71"/>
        <v>7908529</v>
      </c>
      <c r="K4431" s="212" t="s">
        <v>3267</v>
      </c>
    </row>
    <row r="4432" spans="1:242" s="566" customFormat="1" hidden="1" x14ac:dyDescent="0.25">
      <c r="A4432" s="488"/>
      <c r="B4432" s="206">
        <v>2727</v>
      </c>
      <c r="C4432" s="621">
        <v>44811</v>
      </c>
      <c r="D4432" s="622" t="s">
        <v>7835</v>
      </c>
      <c r="E4432" s="622"/>
      <c r="F4432" s="206"/>
      <c r="G4432" s="623"/>
      <c r="H4432" s="629">
        <v>3290377</v>
      </c>
      <c r="I4432" s="630"/>
      <c r="J4432" s="614">
        <f t="shared" si="71"/>
        <v>11198906</v>
      </c>
      <c r="K4432" s="631" t="s">
        <v>3695</v>
      </c>
      <c r="L4432" s="530"/>
      <c r="M4432" s="488"/>
      <c r="N4432" s="530"/>
      <c r="O4432" s="530"/>
      <c r="P4432" s="530"/>
      <c r="Q4432" s="530"/>
      <c r="R4432" s="530"/>
      <c r="S4432" s="530"/>
      <c r="T4432" s="530"/>
      <c r="U4432" s="530"/>
      <c r="V4432" s="530"/>
      <c r="W4432" s="530"/>
      <c r="X4432" s="530"/>
      <c r="Y4432" s="530"/>
      <c r="Z4432" s="530"/>
      <c r="AA4432" s="530"/>
      <c r="AB4432" s="530"/>
      <c r="AC4432" s="530"/>
      <c r="AD4432" s="530"/>
      <c r="AE4432" s="530"/>
      <c r="AF4432" s="530"/>
      <c r="AG4432" s="530"/>
      <c r="AH4432" s="530"/>
      <c r="AI4432" s="530"/>
      <c r="AJ4432" s="488"/>
      <c r="AK4432" s="488"/>
      <c r="AL4432" s="488"/>
      <c r="AM4432" s="488"/>
      <c r="AN4432" s="488"/>
      <c r="AO4432" s="488"/>
      <c r="AP4432" s="488"/>
      <c r="AQ4432" s="488"/>
      <c r="AR4432" s="488"/>
      <c r="AS4432" s="488"/>
      <c r="AT4432" s="488"/>
      <c r="AU4432" s="488"/>
      <c r="AV4432" s="488"/>
      <c r="AW4432" s="488"/>
      <c r="AX4432" s="488"/>
      <c r="AY4432" s="488"/>
      <c r="AZ4432" s="488"/>
      <c r="BA4432" s="488"/>
      <c r="BB4432" s="488"/>
      <c r="BC4432" s="488"/>
      <c r="BD4432" s="488"/>
      <c r="BE4432" s="488"/>
      <c r="BF4432" s="488"/>
      <c r="BG4432" s="488"/>
      <c r="BH4432" s="488"/>
      <c r="BI4432" s="488"/>
      <c r="BJ4432" s="488"/>
      <c r="BK4432" s="488"/>
      <c r="BL4432" s="488"/>
      <c r="BM4432" s="488"/>
      <c r="BN4432" s="488"/>
      <c r="BO4432" s="488"/>
      <c r="BP4432" s="488"/>
      <c r="BQ4432" s="488"/>
      <c r="BR4432" s="488"/>
      <c r="BS4432" s="488"/>
      <c r="BT4432" s="488"/>
      <c r="BU4432" s="488"/>
      <c r="BV4432" s="488"/>
      <c r="BW4432" s="488"/>
      <c r="BX4432" s="488"/>
      <c r="BY4432" s="488"/>
      <c r="BZ4432" s="488"/>
      <c r="CA4432" s="488"/>
      <c r="CB4432" s="488"/>
      <c r="CC4432" s="488"/>
      <c r="CD4432" s="488"/>
      <c r="CE4432" s="488"/>
      <c r="CF4432" s="488"/>
      <c r="CG4432" s="488"/>
      <c r="CH4432" s="488"/>
      <c r="CI4432" s="488"/>
      <c r="CJ4432" s="488"/>
      <c r="CK4432" s="488"/>
      <c r="CL4432" s="488"/>
      <c r="CM4432" s="488"/>
      <c r="CN4432" s="488"/>
      <c r="CO4432" s="488"/>
      <c r="CP4432" s="488"/>
      <c r="CQ4432" s="488"/>
      <c r="CR4432" s="488"/>
      <c r="CS4432" s="488"/>
      <c r="CT4432" s="488"/>
      <c r="CU4432" s="488"/>
      <c r="CV4432" s="488"/>
      <c r="CW4432" s="488"/>
      <c r="CX4432" s="488"/>
      <c r="CY4432" s="488"/>
      <c r="CZ4432" s="488"/>
      <c r="DA4432" s="488"/>
      <c r="DB4432" s="488"/>
      <c r="DC4432" s="488"/>
      <c r="DD4432" s="488"/>
      <c r="DE4432" s="488"/>
      <c r="DF4432" s="488"/>
      <c r="DG4432" s="488"/>
      <c r="DH4432" s="488"/>
      <c r="DI4432" s="488"/>
      <c r="DJ4432" s="488"/>
      <c r="DK4432" s="488"/>
      <c r="DL4432" s="488"/>
      <c r="DM4432" s="488"/>
      <c r="DN4432" s="488"/>
      <c r="DO4432" s="488"/>
      <c r="DP4432" s="488"/>
      <c r="DQ4432" s="488"/>
      <c r="DR4432" s="488"/>
      <c r="DS4432" s="488"/>
      <c r="DT4432" s="488"/>
      <c r="DU4432" s="488"/>
      <c r="DV4432" s="488"/>
      <c r="DW4432" s="488"/>
      <c r="DX4432" s="488"/>
      <c r="DY4432" s="488"/>
      <c r="DZ4432" s="488"/>
      <c r="EA4432" s="488"/>
      <c r="EB4432" s="488"/>
      <c r="EC4432" s="488"/>
      <c r="ED4432" s="488"/>
      <c r="EE4432" s="488"/>
      <c r="EF4432" s="488"/>
      <c r="EG4432" s="488"/>
      <c r="EH4432" s="488"/>
      <c r="EI4432" s="488"/>
      <c r="EJ4432" s="488"/>
      <c r="EK4432" s="488"/>
      <c r="EL4432" s="488"/>
      <c r="EM4432" s="488"/>
      <c r="EN4432" s="488"/>
      <c r="EO4432" s="488"/>
      <c r="EP4432" s="488"/>
      <c r="EQ4432" s="488"/>
      <c r="ER4432" s="488"/>
      <c r="ES4432" s="488"/>
      <c r="ET4432" s="488"/>
      <c r="EU4432" s="488"/>
      <c r="EV4432" s="488"/>
      <c r="EW4432" s="488"/>
      <c r="EX4432" s="488"/>
      <c r="EY4432" s="488"/>
      <c r="EZ4432" s="488"/>
      <c r="FA4432" s="488"/>
      <c r="FB4432" s="488"/>
      <c r="FC4432" s="488"/>
      <c r="FD4432" s="488"/>
      <c r="FE4432" s="488"/>
      <c r="FF4432" s="488"/>
      <c r="FG4432" s="488"/>
      <c r="FH4432" s="488"/>
      <c r="FI4432" s="488"/>
      <c r="FJ4432" s="488"/>
      <c r="FK4432" s="488"/>
      <c r="FL4432" s="488"/>
      <c r="FM4432" s="488"/>
      <c r="FN4432" s="488"/>
      <c r="FO4432" s="488"/>
      <c r="FP4432" s="488"/>
      <c r="FQ4432" s="488"/>
      <c r="FR4432" s="488"/>
      <c r="FS4432" s="488"/>
      <c r="FT4432" s="488"/>
      <c r="FU4432" s="488"/>
      <c r="FV4432" s="488"/>
      <c r="FW4432" s="488"/>
      <c r="FX4432" s="488"/>
      <c r="FY4432" s="488"/>
      <c r="FZ4432" s="488"/>
      <c r="GA4432" s="488"/>
      <c r="GB4432" s="488"/>
      <c r="GC4432" s="488"/>
      <c r="GD4432" s="488"/>
      <c r="GE4432" s="488"/>
      <c r="GF4432" s="488"/>
      <c r="GG4432" s="488"/>
      <c r="GH4432" s="488"/>
      <c r="GI4432" s="488"/>
      <c r="GJ4432" s="488"/>
      <c r="GK4432" s="488"/>
      <c r="GL4432" s="488"/>
      <c r="GM4432" s="488"/>
      <c r="GN4432" s="488"/>
      <c r="GO4432" s="488"/>
      <c r="GP4432" s="488"/>
      <c r="GQ4432" s="488"/>
      <c r="GR4432" s="488"/>
      <c r="GS4432" s="488"/>
      <c r="GT4432" s="488"/>
      <c r="GU4432" s="488"/>
      <c r="GV4432" s="488"/>
      <c r="GW4432" s="488"/>
      <c r="GX4432" s="488"/>
      <c r="GY4432" s="488"/>
      <c r="GZ4432" s="488"/>
      <c r="HA4432" s="488"/>
      <c r="HB4432" s="488"/>
      <c r="HC4432" s="488"/>
      <c r="HD4432" s="488"/>
      <c r="HE4432" s="488"/>
      <c r="HF4432" s="488"/>
      <c r="HG4432" s="488"/>
      <c r="HH4432" s="488"/>
      <c r="HI4432" s="488"/>
      <c r="HJ4432" s="488"/>
      <c r="HK4432" s="488"/>
      <c r="HL4432" s="488"/>
      <c r="HM4432" s="488"/>
      <c r="HN4432" s="488"/>
      <c r="HO4432" s="488"/>
      <c r="HP4432" s="488"/>
      <c r="HQ4432" s="488"/>
      <c r="HR4432" s="488"/>
      <c r="HS4432" s="488"/>
      <c r="HT4432" s="488"/>
      <c r="HU4432" s="488"/>
      <c r="HV4432" s="488"/>
      <c r="HW4432" s="488"/>
      <c r="HX4432" s="488"/>
      <c r="HY4432" s="488"/>
      <c r="HZ4432" s="488"/>
      <c r="IA4432" s="488"/>
      <c r="IB4432" s="488"/>
      <c r="IC4432" s="488"/>
      <c r="ID4432" s="488"/>
      <c r="IE4432" s="488"/>
      <c r="IF4432" s="488"/>
      <c r="IG4432" s="488"/>
      <c r="IH4432" s="488"/>
    </row>
    <row r="4433" spans="2:13" hidden="1" x14ac:dyDescent="0.25">
      <c r="B4433" s="284">
        <v>2728</v>
      </c>
      <c r="C4433" s="207">
        <v>44814</v>
      </c>
      <c r="D4433" s="206" t="s">
        <v>7859</v>
      </c>
      <c r="E4433" s="206"/>
      <c r="F4433" s="206" t="s">
        <v>4259</v>
      </c>
      <c r="G4433" s="208" t="s">
        <v>1885</v>
      </c>
      <c r="H4433" s="313"/>
      <c r="I4433" s="209">
        <v>80000</v>
      </c>
      <c r="J4433" s="614">
        <f t="shared" si="71"/>
        <v>11118906</v>
      </c>
      <c r="K4433" s="212" t="s">
        <v>3267</v>
      </c>
    </row>
    <row r="4434" spans="2:13" hidden="1" x14ac:dyDescent="0.25">
      <c r="B4434" s="206">
        <v>2729</v>
      </c>
      <c r="C4434" s="207">
        <v>44814</v>
      </c>
      <c r="D4434" s="206" t="s">
        <v>7462</v>
      </c>
      <c r="E4434" s="206"/>
      <c r="F4434" s="206" t="s">
        <v>4260</v>
      </c>
      <c r="G4434" s="208" t="s">
        <v>1885</v>
      </c>
      <c r="H4434" s="313"/>
      <c r="I4434" s="209">
        <v>500000</v>
      </c>
      <c r="J4434" s="614">
        <f t="shared" si="71"/>
        <v>10618906</v>
      </c>
      <c r="K4434" s="212" t="s">
        <v>3267</v>
      </c>
    </row>
    <row r="4435" spans="2:13" hidden="1" x14ac:dyDescent="0.25">
      <c r="B4435" s="284">
        <v>2730</v>
      </c>
      <c r="C4435" s="207">
        <v>44814</v>
      </c>
      <c r="D4435" s="206" t="s">
        <v>5916</v>
      </c>
      <c r="E4435" s="206"/>
      <c r="F4435" s="206" t="s">
        <v>4262</v>
      </c>
      <c r="G4435" s="208" t="s">
        <v>5401</v>
      </c>
      <c r="H4435" s="313"/>
      <c r="I4435" s="209">
        <v>477236</v>
      </c>
      <c r="J4435" s="614">
        <f t="shared" si="71"/>
        <v>10141670</v>
      </c>
      <c r="K4435" s="212" t="s">
        <v>3267</v>
      </c>
    </row>
    <row r="4436" spans="2:13" hidden="1" x14ac:dyDescent="0.25">
      <c r="B4436" s="206">
        <v>2731</v>
      </c>
      <c r="C4436" s="207">
        <v>44814</v>
      </c>
      <c r="D4436" s="206" t="s">
        <v>7860</v>
      </c>
      <c r="E4436" s="206"/>
      <c r="F4436" s="206" t="s">
        <v>4265</v>
      </c>
      <c r="G4436" s="208" t="s">
        <v>561</v>
      </c>
      <c r="H4436" s="313"/>
      <c r="I4436" s="209">
        <v>88710</v>
      </c>
      <c r="J4436" s="614">
        <f t="shared" si="71"/>
        <v>10052960</v>
      </c>
      <c r="K4436" s="212" t="s">
        <v>3267</v>
      </c>
    </row>
    <row r="4437" spans="2:13" hidden="1" x14ac:dyDescent="0.25">
      <c r="B4437" s="284">
        <v>2732</v>
      </c>
      <c r="C4437" s="207">
        <v>44814</v>
      </c>
      <c r="D4437" s="206" t="s">
        <v>7861</v>
      </c>
      <c r="E4437" s="206"/>
      <c r="F4437" s="206"/>
      <c r="G4437" s="208" t="s">
        <v>561</v>
      </c>
      <c r="H4437" s="313">
        <v>840000</v>
      </c>
      <c r="I4437" s="209"/>
      <c r="J4437" s="614">
        <f t="shared" si="71"/>
        <v>10892960</v>
      </c>
      <c r="K4437" s="441" t="s">
        <v>7876</v>
      </c>
    </row>
    <row r="4438" spans="2:13" hidden="1" x14ac:dyDescent="0.25">
      <c r="B4438" s="206">
        <v>2733</v>
      </c>
      <c r="C4438" s="207">
        <v>44814</v>
      </c>
      <c r="D4438" s="206" t="s">
        <v>7862</v>
      </c>
      <c r="E4438" s="206"/>
      <c r="F4438" s="206" t="s">
        <v>4251</v>
      </c>
      <c r="G4438" s="208" t="s">
        <v>561</v>
      </c>
      <c r="H4438" s="313"/>
      <c r="I4438" s="209">
        <v>187000</v>
      </c>
      <c r="J4438" s="614">
        <f t="shared" si="71"/>
        <v>10705960</v>
      </c>
      <c r="K4438" s="212" t="s">
        <v>3267</v>
      </c>
      <c r="L4438" s="633"/>
      <c r="M4438" s="634"/>
    </row>
    <row r="4439" spans="2:13" hidden="1" x14ac:dyDescent="0.25">
      <c r="B4439" s="284">
        <v>2734</v>
      </c>
      <c r="C4439" s="207">
        <v>44814</v>
      </c>
      <c r="D4439" s="206" t="s">
        <v>7863</v>
      </c>
      <c r="E4439" s="206"/>
      <c r="F4439" s="206"/>
      <c r="G4439" s="208" t="s">
        <v>561</v>
      </c>
      <c r="H4439" s="313">
        <v>550000</v>
      </c>
      <c r="I4439" s="209"/>
      <c r="J4439" s="614">
        <f t="shared" si="71"/>
        <v>11255960</v>
      </c>
      <c r="K4439" s="441" t="s">
        <v>7878</v>
      </c>
      <c r="L4439" s="633"/>
      <c r="M4439" s="634"/>
    </row>
    <row r="4440" spans="2:13" hidden="1" x14ac:dyDescent="0.25">
      <c r="B4440" s="206">
        <v>2735</v>
      </c>
      <c r="C4440" s="207">
        <v>44814</v>
      </c>
      <c r="D4440" s="206" t="s">
        <v>7864</v>
      </c>
      <c r="E4440" s="206"/>
      <c r="F4440" s="206" t="s">
        <v>4252</v>
      </c>
      <c r="G4440" s="208" t="s">
        <v>561</v>
      </c>
      <c r="H4440" s="313"/>
      <c r="I4440" s="209">
        <v>550000</v>
      </c>
      <c r="J4440" s="614">
        <f t="shared" si="71"/>
        <v>10705960</v>
      </c>
      <c r="K4440" s="212" t="s">
        <v>3267</v>
      </c>
      <c r="L4440" s="633"/>
      <c r="M4440" s="634"/>
    </row>
    <row r="4441" spans="2:13" hidden="1" x14ac:dyDescent="0.25">
      <c r="B4441" s="284">
        <v>2736</v>
      </c>
      <c r="C4441" s="207">
        <v>44814</v>
      </c>
      <c r="D4441" s="206" t="s">
        <v>7865</v>
      </c>
      <c r="E4441" s="206"/>
      <c r="F4441" s="206"/>
      <c r="G4441" s="208" t="s">
        <v>5743</v>
      </c>
      <c r="H4441" s="313">
        <v>500000</v>
      </c>
      <c r="I4441" s="209"/>
      <c r="J4441" s="614">
        <f t="shared" si="71"/>
        <v>11205960</v>
      </c>
      <c r="K4441" s="441" t="s">
        <v>7880</v>
      </c>
      <c r="L4441" s="633">
        <v>100000</v>
      </c>
      <c r="M4441" s="634">
        <v>6200000</v>
      </c>
    </row>
    <row r="4442" spans="2:13" hidden="1" x14ac:dyDescent="0.25">
      <c r="B4442" s="206">
        <v>2737</v>
      </c>
      <c r="C4442" s="207">
        <v>44814</v>
      </c>
      <c r="D4442" s="206" t="s">
        <v>7866</v>
      </c>
      <c r="E4442" s="206"/>
      <c r="F4442" s="206" t="s">
        <v>4256</v>
      </c>
      <c r="G4442" s="208" t="s">
        <v>5743</v>
      </c>
      <c r="H4442" s="313"/>
      <c r="I4442" s="209">
        <v>430000</v>
      </c>
      <c r="J4442" s="614">
        <f t="shared" si="71"/>
        <v>10775960</v>
      </c>
      <c r="K4442" s="212" t="s">
        <v>3267</v>
      </c>
      <c r="L4442" s="633">
        <v>50000</v>
      </c>
      <c r="M4442" s="634">
        <v>450000</v>
      </c>
    </row>
    <row r="4443" spans="2:13" hidden="1" x14ac:dyDescent="0.25">
      <c r="B4443" s="284">
        <v>2738</v>
      </c>
      <c r="C4443" s="207">
        <v>44814</v>
      </c>
      <c r="D4443" s="206" t="s">
        <v>7874</v>
      </c>
      <c r="E4443" s="206"/>
      <c r="F4443" s="206" t="s">
        <v>4270</v>
      </c>
      <c r="G4443" s="208" t="s">
        <v>4805</v>
      </c>
      <c r="H4443" s="313"/>
      <c r="I4443" s="209">
        <v>1467777</v>
      </c>
      <c r="J4443" s="614">
        <f t="shared" si="71"/>
        <v>9308183</v>
      </c>
      <c r="K4443" s="212" t="s">
        <v>3267</v>
      </c>
      <c r="L4443" s="633">
        <v>20000</v>
      </c>
      <c r="M4443" s="634">
        <v>20000</v>
      </c>
    </row>
    <row r="4444" spans="2:13" hidden="1" x14ac:dyDescent="0.25">
      <c r="B4444" s="206">
        <v>2739</v>
      </c>
      <c r="C4444" s="207">
        <v>44814</v>
      </c>
      <c r="D4444" s="206" t="s">
        <v>7881</v>
      </c>
      <c r="E4444" s="206"/>
      <c r="F4444" s="206" t="s">
        <v>4271</v>
      </c>
      <c r="G4444" s="208" t="s">
        <v>559</v>
      </c>
      <c r="H4444" s="313"/>
      <c r="I4444" s="209">
        <v>468700</v>
      </c>
      <c r="J4444" s="614">
        <f t="shared" si="71"/>
        <v>8839483</v>
      </c>
      <c r="K4444" s="212" t="s">
        <v>3267</v>
      </c>
      <c r="L4444" s="633">
        <v>10000</v>
      </c>
      <c r="M4444" s="634">
        <v>40000</v>
      </c>
    </row>
    <row r="4445" spans="2:13" hidden="1" x14ac:dyDescent="0.25">
      <c r="B4445" s="284">
        <v>2740</v>
      </c>
      <c r="C4445" s="207">
        <v>44814</v>
      </c>
      <c r="D4445" s="206" t="s">
        <v>7867</v>
      </c>
      <c r="E4445" s="206"/>
      <c r="F4445" s="206" t="s">
        <v>4272</v>
      </c>
      <c r="G4445" s="208" t="s">
        <v>1885</v>
      </c>
      <c r="H4445" s="313"/>
      <c r="I4445" s="209">
        <v>53700</v>
      </c>
      <c r="J4445" s="614">
        <f t="shared" si="71"/>
        <v>8785783</v>
      </c>
      <c r="K4445" s="212" t="s">
        <v>3267</v>
      </c>
      <c r="L4445" s="633">
        <v>5000</v>
      </c>
      <c r="M4445" s="634">
        <f>6*5000</f>
        <v>30000</v>
      </c>
    </row>
    <row r="4446" spans="2:13" hidden="1" x14ac:dyDescent="0.25">
      <c r="B4446" s="206">
        <v>2741</v>
      </c>
      <c r="C4446" s="207">
        <v>44814</v>
      </c>
      <c r="D4446" s="206" t="s">
        <v>7868</v>
      </c>
      <c r="E4446" s="206"/>
      <c r="F4446" s="206" t="s">
        <v>4273</v>
      </c>
      <c r="G4446" s="208" t="s">
        <v>1885</v>
      </c>
      <c r="H4446" s="313"/>
      <c r="I4446" s="209">
        <v>157800</v>
      </c>
      <c r="J4446" s="614">
        <f t="shared" si="71"/>
        <v>8627983</v>
      </c>
      <c r="K4446" s="212" t="s">
        <v>3267</v>
      </c>
      <c r="L4446" s="633">
        <v>2000</v>
      </c>
      <c r="M4446" s="634">
        <f>13*2000</f>
        <v>26000</v>
      </c>
    </row>
    <row r="4447" spans="2:13" hidden="1" x14ac:dyDescent="0.25">
      <c r="B4447" s="284">
        <v>2742</v>
      </c>
      <c r="C4447" s="207">
        <v>44814</v>
      </c>
      <c r="D4447" s="206" t="s">
        <v>7869</v>
      </c>
      <c r="E4447" s="206"/>
      <c r="F4447" s="206" t="s">
        <v>4274</v>
      </c>
      <c r="G4447" s="208" t="s">
        <v>1885</v>
      </c>
      <c r="H4447" s="313"/>
      <c r="I4447" s="209">
        <v>4900</v>
      </c>
      <c r="J4447" s="614">
        <f t="shared" si="71"/>
        <v>8623083</v>
      </c>
      <c r="K4447" s="212" t="s">
        <v>3267</v>
      </c>
      <c r="L4447" s="633">
        <v>1000</v>
      </c>
      <c r="M4447" s="634">
        <v>1000</v>
      </c>
    </row>
    <row r="4448" spans="2:13" hidden="1" x14ac:dyDescent="0.25">
      <c r="B4448" s="206">
        <v>2743</v>
      </c>
      <c r="C4448" s="207">
        <v>44814</v>
      </c>
      <c r="D4448" s="206" t="s">
        <v>7870</v>
      </c>
      <c r="E4448" s="206"/>
      <c r="F4448" s="206" t="s">
        <v>4275</v>
      </c>
      <c r="G4448" s="208" t="s">
        <v>1885</v>
      </c>
      <c r="H4448" s="313"/>
      <c r="I4448" s="209">
        <v>23800</v>
      </c>
      <c r="J4448" s="614">
        <f t="shared" si="71"/>
        <v>8599283</v>
      </c>
      <c r="K4448" s="212" t="s">
        <v>3267</v>
      </c>
      <c r="L4448" s="633">
        <v>1000</v>
      </c>
      <c r="M4448" s="634">
        <v>7000</v>
      </c>
    </row>
    <row r="4449" spans="1:242" ht="16.5" hidden="1" thickBot="1" x14ac:dyDescent="0.3">
      <c r="B4449" s="610">
        <v>2744</v>
      </c>
      <c r="C4449" s="609">
        <v>44814</v>
      </c>
      <c r="D4449" s="610" t="s">
        <v>7871</v>
      </c>
      <c r="E4449" s="610"/>
      <c r="F4449" s="610" t="s">
        <v>4276</v>
      </c>
      <c r="G4449" s="611" t="s">
        <v>1885</v>
      </c>
      <c r="H4449" s="616"/>
      <c r="I4449" s="628">
        <v>76700</v>
      </c>
      <c r="J4449" s="612">
        <f t="shared" si="71"/>
        <v>8522583</v>
      </c>
      <c r="K4449" s="627" t="s">
        <v>3267</v>
      </c>
      <c r="L4449" s="633">
        <v>500</v>
      </c>
      <c r="M4449" s="634">
        <v>11000</v>
      </c>
    </row>
    <row r="4450" spans="1:242" s="566" customFormat="1" hidden="1" x14ac:dyDescent="0.25">
      <c r="A4450" s="488"/>
      <c r="B4450" s="205">
        <v>2745</v>
      </c>
      <c r="C4450" s="621">
        <v>44816</v>
      </c>
      <c r="D4450" s="622" t="s">
        <v>7883</v>
      </c>
      <c r="E4450" s="622"/>
      <c r="F4450" s="622"/>
      <c r="G4450" s="623"/>
      <c r="H4450" s="629">
        <v>11277417</v>
      </c>
      <c r="I4450" s="630"/>
      <c r="J4450" s="614">
        <f t="shared" si="71"/>
        <v>19800000</v>
      </c>
      <c r="K4450" s="631" t="s">
        <v>3695</v>
      </c>
      <c r="L4450" s="636">
        <v>100</v>
      </c>
      <c r="M4450" s="637">
        <v>1300</v>
      </c>
      <c r="N4450" s="530"/>
      <c r="O4450" s="530"/>
      <c r="P4450" s="530"/>
      <c r="Q4450" s="530"/>
      <c r="R4450" s="530"/>
      <c r="S4450" s="530"/>
      <c r="T4450" s="530"/>
      <c r="U4450" s="530"/>
      <c r="V4450" s="530"/>
      <c r="W4450" s="530"/>
      <c r="X4450" s="530"/>
      <c r="Y4450" s="530"/>
      <c r="Z4450" s="530"/>
      <c r="AA4450" s="530"/>
      <c r="AB4450" s="530"/>
      <c r="AC4450" s="530"/>
      <c r="AD4450" s="530"/>
      <c r="AE4450" s="530"/>
      <c r="AF4450" s="530"/>
      <c r="AG4450" s="530"/>
      <c r="AH4450" s="530"/>
      <c r="AI4450" s="530"/>
      <c r="AJ4450" s="488"/>
      <c r="AK4450" s="488"/>
      <c r="AL4450" s="488"/>
      <c r="AM4450" s="488"/>
      <c r="AN4450" s="488"/>
      <c r="AO4450" s="488"/>
      <c r="AP4450" s="488"/>
      <c r="AQ4450" s="488"/>
      <c r="AR4450" s="488"/>
      <c r="AS4450" s="488"/>
      <c r="AT4450" s="488"/>
      <c r="AU4450" s="488"/>
      <c r="AV4450" s="488"/>
      <c r="AW4450" s="488"/>
      <c r="AX4450" s="488"/>
      <c r="AY4450" s="488"/>
      <c r="AZ4450" s="488"/>
      <c r="BA4450" s="488"/>
      <c r="BB4450" s="488"/>
      <c r="BC4450" s="488"/>
      <c r="BD4450" s="488"/>
      <c r="BE4450" s="488"/>
      <c r="BF4450" s="488"/>
      <c r="BG4450" s="488"/>
      <c r="BH4450" s="488"/>
      <c r="BI4450" s="488"/>
      <c r="BJ4450" s="488"/>
      <c r="BK4450" s="488"/>
      <c r="BL4450" s="488"/>
      <c r="BM4450" s="488"/>
      <c r="BN4450" s="488"/>
      <c r="BO4450" s="488"/>
      <c r="BP4450" s="488"/>
      <c r="BQ4450" s="488"/>
      <c r="BR4450" s="488"/>
      <c r="BS4450" s="488"/>
      <c r="BT4450" s="488"/>
      <c r="BU4450" s="488"/>
      <c r="BV4450" s="488"/>
      <c r="BW4450" s="488"/>
      <c r="BX4450" s="488"/>
      <c r="BY4450" s="488"/>
      <c r="BZ4450" s="488"/>
      <c r="CA4450" s="488"/>
      <c r="CB4450" s="488"/>
      <c r="CC4450" s="488"/>
      <c r="CD4450" s="488"/>
      <c r="CE4450" s="488"/>
      <c r="CF4450" s="488"/>
      <c r="CG4450" s="488"/>
      <c r="CH4450" s="488"/>
      <c r="CI4450" s="488"/>
      <c r="CJ4450" s="488"/>
      <c r="CK4450" s="488"/>
      <c r="CL4450" s="488"/>
      <c r="CM4450" s="488"/>
      <c r="CN4450" s="488"/>
      <c r="CO4450" s="488"/>
      <c r="CP4450" s="488"/>
      <c r="CQ4450" s="488"/>
      <c r="CR4450" s="488"/>
      <c r="CS4450" s="488"/>
      <c r="CT4450" s="488"/>
      <c r="CU4450" s="488"/>
      <c r="CV4450" s="488"/>
      <c r="CW4450" s="488"/>
      <c r="CX4450" s="488"/>
      <c r="CY4450" s="488"/>
      <c r="CZ4450" s="488"/>
      <c r="DA4450" s="488"/>
      <c r="DB4450" s="488"/>
      <c r="DC4450" s="488"/>
      <c r="DD4450" s="488"/>
      <c r="DE4450" s="488"/>
      <c r="DF4450" s="488"/>
      <c r="DG4450" s="488"/>
      <c r="DH4450" s="488"/>
      <c r="DI4450" s="488"/>
      <c r="DJ4450" s="488"/>
      <c r="DK4450" s="488"/>
      <c r="DL4450" s="488"/>
      <c r="DM4450" s="488"/>
      <c r="DN4450" s="488"/>
      <c r="DO4450" s="488"/>
      <c r="DP4450" s="488"/>
      <c r="DQ4450" s="488"/>
      <c r="DR4450" s="488"/>
      <c r="DS4450" s="488"/>
      <c r="DT4450" s="488"/>
      <c r="DU4450" s="488"/>
      <c r="DV4450" s="488"/>
      <c r="DW4450" s="488"/>
      <c r="DX4450" s="488"/>
      <c r="DY4450" s="488"/>
      <c r="DZ4450" s="488"/>
      <c r="EA4450" s="488"/>
      <c r="EB4450" s="488"/>
      <c r="EC4450" s="488"/>
      <c r="ED4450" s="488"/>
      <c r="EE4450" s="488"/>
      <c r="EF4450" s="488"/>
      <c r="EG4450" s="488"/>
      <c r="EH4450" s="488"/>
      <c r="EI4450" s="488"/>
      <c r="EJ4450" s="488"/>
      <c r="EK4450" s="488"/>
      <c r="EL4450" s="488"/>
      <c r="EM4450" s="488"/>
      <c r="EN4450" s="488"/>
      <c r="EO4450" s="488"/>
      <c r="EP4450" s="488"/>
      <c r="EQ4450" s="488"/>
      <c r="ER4450" s="488"/>
      <c r="ES4450" s="488"/>
      <c r="ET4450" s="488"/>
      <c r="EU4450" s="488"/>
      <c r="EV4450" s="488"/>
      <c r="EW4450" s="488"/>
      <c r="EX4450" s="488"/>
      <c r="EY4450" s="488"/>
      <c r="EZ4450" s="488"/>
      <c r="FA4450" s="488"/>
      <c r="FB4450" s="488"/>
      <c r="FC4450" s="488"/>
      <c r="FD4450" s="488"/>
      <c r="FE4450" s="488"/>
      <c r="FF4450" s="488"/>
      <c r="FG4450" s="488"/>
      <c r="FH4450" s="488"/>
      <c r="FI4450" s="488"/>
      <c r="FJ4450" s="488"/>
      <c r="FK4450" s="488"/>
      <c r="FL4450" s="488"/>
      <c r="FM4450" s="488"/>
      <c r="FN4450" s="488"/>
      <c r="FO4450" s="488"/>
      <c r="FP4450" s="488"/>
      <c r="FQ4450" s="488"/>
      <c r="FR4450" s="488"/>
      <c r="FS4450" s="488"/>
      <c r="FT4450" s="488"/>
      <c r="FU4450" s="488"/>
      <c r="FV4450" s="488"/>
      <c r="FW4450" s="488"/>
      <c r="FX4450" s="488"/>
      <c r="FY4450" s="488"/>
      <c r="FZ4450" s="488"/>
      <c r="GA4450" s="488"/>
      <c r="GB4450" s="488"/>
      <c r="GC4450" s="488"/>
      <c r="GD4450" s="488"/>
      <c r="GE4450" s="488"/>
      <c r="GF4450" s="488"/>
      <c r="GG4450" s="488"/>
      <c r="GH4450" s="488"/>
      <c r="GI4450" s="488"/>
      <c r="GJ4450" s="488"/>
      <c r="GK4450" s="488"/>
      <c r="GL4450" s="488"/>
      <c r="GM4450" s="488"/>
      <c r="GN4450" s="488"/>
      <c r="GO4450" s="488"/>
      <c r="GP4450" s="488"/>
      <c r="GQ4450" s="488"/>
      <c r="GR4450" s="488"/>
      <c r="GS4450" s="488"/>
      <c r="GT4450" s="488"/>
      <c r="GU4450" s="488"/>
      <c r="GV4450" s="488"/>
      <c r="GW4450" s="488"/>
      <c r="GX4450" s="488"/>
      <c r="GY4450" s="488"/>
      <c r="GZ4450" s="488"/>
      <c r="HA4450" s="488"/>
      <c r="HB4450" s="488"/>
      <c r="HC4450" s="488"/>
      <c r="HD4450" s="488"/>
      <c r="HE4450" s="488"/>
      <c r="HF4450" s="488"/>
      <c r="HG4450" s="488"/>
      <c r="HH4450" s="488"/>
      <c r="HI4450" s="488"/>
      <c r="HJ4450" s="488"/>
      <c r="HK4450" s="488"/>
      <c r="HL4450" s="488"/>
      <c r="HM4450" s="488"/>
      <c r="HN4450" s="488"/>
      <c r="HO4450" s="488"/>
      <c r="HP4450" s="488"/>
      <c r="HQ4450" s="488"/>
      <c r="HR4450" s="488"/>
      <c r="HS4450" s="488"/>
      <c r="HT4450" s="488"/>
      <c r="HU4450" s="488"/>
      <c r="HV4450" s="488"/>
      <c r="HW4450" s="488"/>
      <c r="HX4450" s="488"/>
      <c r="HY4450" s="488"/>
      <c r="HZ4450" s="488"/>
      <c r="IA4450" s="488"/>
      <c r="IB4450" s="488"/>
      <c r="IC4450" s="488"/>
      <c r="ID4450" s="488"/>
      <c r="IE4450" s="488"/>
      <c r="IF4450" s="488"/>
      <c r="IG4450" s="488"/>
      <c r="IH4450" s="488"/>
    </row>
    <row r="4451" spans="1:242" hidden="1" x14ac:dyDescent="0.25">
      <c r="B4451" s="206">
        <v>2746</v>
      </c>
      <c r="C4451" s="207">
        <v>44816</v>
      </c>
      <c r="D4451" s="206" t="s">
        <v>7901</v>
      </c>
      <c r="E4451" s="206" t="s">
        <v>6392</v>
      </c>
      <c r="F4451" s="206"/>
      <c r="G4451" s="208" t="s">
        <v>561</v>
      </c>
      <c r="H4451" s="313"/>
      <c r="I4451" s="209">
        <v>475000</v>
      </c>
      <c r="J4451" s="614">
        <f t="shared" si="71"/>
        <v>19325000</v>
      </c>
      <c r="K4451" s="441" t="s">
        <v>7902</v>
      </c>
      <c r="L4451" s="633"/>
      <c r="M4451" s="634"/>
    </row>
    <row r="4452" spans="1:242" hidden="1" x14ac:dyDescent="0.25">
      <c r="B4452" s="206">
        <v>2747</v>
      </c>
      <c r="C4452" s="207">
        <v>44816</v>
      </c>
      <c r="D4452" s="206" t="s">
        <v>7908</v>
      </c>
      <c r="E4452" s="206" t="s">
        <v>6410</v>
      </c>
      <c r="F4452" s="206"/>
      <c r="G4452" s="208" t="s">
        <v>2320</v>
      </c>
      <c r="H4452" s="313"/>
      <c r="I4452" s="475">
        <v>1800000</v>
      </c>
      <c r="J4452" s="614">
        <f t="shared" si="71"/>
        <v>17525000</v>
      </c>
      <c r="K4452" s="212" t="s">
        <v>7959</v>
      </c>
      <c r="L4452" s="633"/>
      <c r="M4452" s="634"/>
    </row>
    <row r="4453" spans="1:242" hidden="1" x14ac:dyDescent="0.25">
      <c r="B4453" s="206">
        <v>2748</v>
      </c>
      <c r="C4453" s="207">
        <v>44817</v>
      </c>
      <c r="D4453" s="206" t="s">
        <v>7884</v>
      </c>
      <c r="E4453" s="206"/>
      <c r="F4453" s="206" t="s">
        <v>4307</v>
      </c>
      <c r="G4453" s="208" t="s">
        <v>420</v>
      </c>
      <c r="H4453" s="313"/>
      <c r="I4453" s="209">
        <v>700000</v>
      </c>
      <c r="J4453" s="614">
        <f t="shared" si="71"/>
        <v>16825000</v>
      </c>
      <c r="K4453" s="212" t="s">
        <v>3267</v>
      </c>
      <c r="L4453" s="633"/>
      <c r="M4453" s="634">
        <f>SUM(M4441:M4450)</f>
        <v>6786300</v>
      </c>
    </row>
    <row r="4454" spans="1:242" hidden="1" x14ac:dyDescent="0.25">
      <c r="B4454" s="206">
        <v>2749</v>
      </c>
      <c r="C4454" s="207">
        <v>44817</v>
      </c>
      <c r="D4454" s="206" t="s">
        <v>7886</v>
      </c>
      <c r="E4454" s="206"/>
      <c r="F4454" s="206"/>
      <c r="G4454" s="208" t="s">
        <v>2320</v>
      </c>
      <c r="H4454" s="313">
        <v>1200000</v>
      </c>
      <c r="I4454" s="209"/>
      <c r="J4454" s="614">
        <f t="shared" si="71"/>
        <v>18025000</v>
      </c>
      <c r="K4454" s="212" t="s">
        <v>7857</v>
      </c>
      <c r="L4454" s="633"/>
      <c r="M4454" s="634"/>
    </row>
    <row r="4455" spans="1:242" hidden="1" x14ac:dyDescent="0.25">
      <c r="B4455" s="206">
        <v>2750</v>
      </c>
      <c r="C4455" s="207">
        <v>44817</v>
      </c>
      <c r="D4455" s="206" t="s">
        <v>7887</v>
      </c>
      <c r="E4455" s="206"/>
      <c r="F4455" s="206" t="s">
        <v>4308</v>
      </c>
      <c r="G4455" s="208" t="s">
        <v>2320</v>
      </c>
      <c r="H4455" s="313"/>
      <c r="I4455" s="209">
        <v>1569544</v>
      </c>
      <c r="J4455" s="614">
        <f t="shared" si="71"/>
        <v>16455456</v>
      </c>
      <c r="K4455" s="212" t="s">
        <v>3267</v>
      </c>
      <c r="L4455" s="633"/>
      <c r="M4455" s="634">
        <f>J4449-M4453</f>
        <v>1736283</v>
      </c>
    </row>
    <row r="4456" spans="1:242" hidden="1" x14ac:dyDescent="0.25">
      <c r="B4456" s="206">
        <v>2751</v>
      </c>
      <c r="C4456" s="207">
        <v>44817</v>
      </c>
      <c r="D4456" s="206" t="s">
        <v>7909</v>
      </c>
      <c r="E4456" s="206" t="s">
        <v>6411</v>
      </c>
      <c r="F4456" s="206"/>
      <c r="G4456" s="208" t="s">
        <v>561</v>
      </c>
      <c r="H4456" s="313"/>
      <c r="I4456" s="585">
        <v>650000</v>
      </c>
      <c r="J4456" s="614">
        <f t="shared" si="71"/>
        <v>15805456</v>
      </c>
      <c r="K4456" s="212" t="s">
        <v>8019</v>
      </c>
      <c r="L4456" s="633"/>
      <c r="M4456" s="634"/>
    </row>
    <row r="4457" spans="1:242" hidden="1" x14ac:dyDescent="0.25">
      <c r="B4457" s="206">
        <v>2752</v>
      </c>
      <c r="C4457" s="207">
        <v>44817</v>
      </c>
      <c r="D4457" s="206" t="s">
        <v>7910</v>
      </c>
      <c r="E4457" s="206" t="s">
        <v>6412</v>
      </c>
      <c r="F4457" s="206"/>
      <c r="G4457" s="208" t="s">
        <v>561</v>
      </c>
      <c r="H4457" s="313"/>
      <c r="I4457" s="585">
        <v>1170000</v>
      </c>
      <c r="J4457" s="614">
        <f t="shared" si="71"/>
        <v>14635456</v>
      </c>
      <c r="K4457" s="212" t="s">
        <v>7994</v>
      </c>
      <c r="L4457" s="633"/>
      <c r="M4457" s="634"/>
    </row>
    <row r="4458" spans="1:242" hidden="1" x14ac:dyDescent="0.25">
      <c r="B4458" s="206">
        <v>2753</v>
      </c>
      <c r="C4458" s="207">
        <v>44817</v>
      </c>
      <c r="D4458" s="206" t="s">
        <v>7911</v>
      </c>
      <c r="E4458" s="206" t="s">
        <v>6413</v>
      </c>
      <c r="F4458" s="206"/>
      <c r="G4458" s="208" t="s">
        <v>6884</v>
      </c>
      <c r="H4458" s="313"/>
      <c r="I4458" s="475">
        <v>900000</v>
      </c>
      <c r="J4458" s="614">
        <f t="shared" si="71"/>
        <v>13735456</v>
      </c>
      <c r="K4458" s="212" t="s">
        <v>7913</v>
      </c>
      <c r="L4458" s="633"/>
      <c r="M4458" s="634"/>
    </row>
    <row r="4459" spans="1:242" hidden="1" x14ac:dyDescent="0.25">
      <c r="B4459" s="206">
        <v>2754</v>
      </c>
      <c r="C4459" s="207">
        <v>44817</v>
      </c>
      <c r="D4459" s="206" t="s">
        <v>7916</v>
      </c>
      <c r="E4459" s="206" t="s">
        <v>6414</v>
      </c>
      <c r="F4459" s="206"/>
      <c r="G4459" s="208" t="s">
        <v>6884</v>
      </c>
      <c r="H4459" s="313"/>
      <c r="I4459" s="475">
        <v>860000</v>
      </c>
      <c r="J4459" s="614">
        <f t="shared" si="71"/>
        <v>12875456</v>
      </c>
      <c r="K4459" s="212" t="s">
        <v>7917</v>
      </c>
      <c r="L4459" s="633"/>
      <c r="M4459" s="634"/>
    </row>
    <row r="4460" spans="1:242" hidden="1" x14ac:dyDescent="0.25">
      <c r="B4460" s="206">
        <v>2755</v>
      </c>
      <c r="C4460" s="207">
        <v>44817</v>
      </c>
      <c r="D4460" s="206" t="s">
        <v>7922</v>
      </c>
      <c r="E4460" s="206" t="s">
        <v>6428</v>
      </c>
      <c r="F4460" s="206"/>
      <c r="G4460" s="208" t="s">
        <v>1816</v>
      </c>
      <c r="H4460" s="313"/>
      <c r="I4460" s="475">
        <v>1000000</v>
      </c>
      <c r="J4460" s="614">
        <f t="shared" si="71"/>
        <v>11875456</v>
      </c>
      <c r="K4460" s="212" t="s">
        <v>7923</v>
      </c>
      <c r="L4460" s="633"/>
      <c r="M4460" s="634"/>
    </row>
    <row r="4461" spans="1:242" hidden="1" x14ac:dyDescent="0.25">
      <c r="B4461" s="206">
        <v>2756</v>
      </c>
      <c r="C4461" s="207">
        <v>44819</v>
      </c>
      <c r="D4461" s="206" t="s">
        <v>5827</v>
      </c>
      <c r="E4461" s="206" t="s">
        <v>6455</v>
      </c>
      <c r="F4461" s="206"/>
      <c r="G4461" s="208" t="s">
        <v>6917</v>
      </c>
      <c r="H4461" s="313"/>
      <c r="I4461" s="209">
        <v>186000</v>
      </c>
      <c r="J4461" s="614">
        <f t="shared" si="71"/>
        <v>11689456</v>
      </c>
      <c r="K4461" s="212" t="s">
        <v>7918</v>
      </c>
      <c r="L4461" s="633"/>
      <c r="M4461" s="634"/>
    </row>
    <row r="4462" spans="1:242" hidden="1" x14ac:dyDescent="0.25">
      <c r="B4462" s="206">
        <v>2757</v>
      </c>
      <c r="C4462" s="207">
        <v>44821</v>
      </c>
      <c r="D4462" s="206" t="s">
        <v>7888</v>
      </c>
      <c r="E4462" s="206"/>
      <c r="F4462" s="206" t="s">
        <v>4311</v>
      </c>
      <c r="G4462" s="208" t="s">
        <v>5936</v>
      </c>
      <c r="H4462" s="313"/>
      <c r="I4462" s="209">
        <v>1145000</v>
      </c>
      <c r="J4462" s="614">
        <f t="shared" si="71"/>
        <v>10544456</v>
      </c>
      <c r="K4462" s="212" t="s">
        <v>3267</v>
      </c>
      <c r="L4462" s="633"/>
      <c r="M4462" s="634"/>
    </row>
    <row r="4463" spans="1:242" hidden="1" x14ac:dyDescent="0.25">
      <c r="B4463" s="206">
        <v>2758</v>
      </c>
      <c r="C4463" s="207">
        <v>44821</v>
      </c>
      <c r="D4463" s="206" t="s">
        <v>4668</v>
      </c>
      <c r="E4463" s="206"/>
      <c r="F4463" s="206"/>
      <c r="G4463" s="208" t="s">
        <v>6917</v>
      </c>
      <c r="H4463" s="313">
        <v>186000</v>
      </c>
      <c r="I4463" s="209"/>
      <c r="J4463" s="614">
        <f t="shared" si="71"/>
        <v>10730456</v>
      </c>
      <c r="K4463" s="212" t="s">
        <v>7891</v>
      </c>
      <c r="L4463" s="633"/>
      <c r="M4463" s="634"/>
    </row>
    <row r="4464" spans="1:242" hidden="1" x14ac:dyDescent="0.25">
      <c r="B4464" s="206">
        <v>2759</v>
      </c>
      <c r="C4464" s="207">
        <v>44821</v>
      </c>
      <c r="D4464" s="206" t="s">
        <v>7455</v>
      </c>
      <c r="E4464" s="206"/>
      <c r="F4464" s="206" t="s">
        <v>4312</v>
      </c>
      <c r="G4464" s="208" t="s">
        <v>6917</v>
      </c>
      <c r="H4464" s="313"/>
      <c r="I4464" s="209">
        <v>192000</v>
      </c>
      <c r="J4464" s="614">
        <f t="shared" si="71"/>
        <v>10538456</v>
      </c>
      <c r="K4464" s="212" t="s">
        <v>3267</v>
      </c>
      <c r="L4464" s="633"/>
      <c r="M4464" s="634"/>
    </row>
    <row r="4465" spans="1:242" hidden="1" x14ac:dyDescent="0.25">
      <c r="B4465" s="206">
        <v>2760</v>
      </c>
      <c r="C4465" s="207">
        <v>44821</v>
      </c>
      <c r="D4465" s="206" t="s">
        <v>7892</v>
      </c>
      <c r="E4465" s="206"/>
      <c r="F4465" s="206"/>
      <c r="G4465" s="208" t="s">
        <v>5878</v>
      </c>
      <c r="H4465" s="313">
        <v>1500000</v>
      </c>
      <c r="I4465" s="209"/>
      <c r="J4465" s="614">
        <f t="shared" si="71"/>
        <v>12038456</v>
      </c>
      <c r="K4465" s="212" t="s">
        <v>7890</v>
      </c>
      <c r="L4465" s="633"/>
      <c r="M4465" s="634"/>
    </row>
    <row r="4466" spans="1:242" hidden="1" x14ac:dyDescent="0.25">
      <c r="B4466" s="206">
        <v>2761</v>
      </c>
      <c r="C4466" s="207">
        <v>44821</v>
      </c>
      <c r="D4466" s="206" t="s">
        <v>7893</v>
      </c>
      <c r="E4466" s="206"/>
      <c r="F4466" s="206" t="s">
        <v>4313</v>
      </c>
      <c r="G4466" s="208" t="s">
        <v>5878</v>
      </c>
      <c r="H4466" s="313"/>
      <c r="I4466" s="209">
        <v>1722124</v>
      </c>
      <c r="J4466" s="614">
        <f t="shared" si="71"/>
        <v>10316332</v>
      </c>
      <c r="K4466" s="212" t="s">
        <v>3267</v>
      </c>
      <c r="L4466" s="633"/>
      <c r="M4466" s="634"/>
    </row>
    <row r="4467" spans="1:242" hidden="1" x14ac:dyDescent="0.25">
      <c r="B4467" s="206">
        <v>2762</v>
      </c>
      <c r="C4467" s="207">
        <v>44821</v>
      </c>
      <c r="D4467" s="206" t="s">
        <v>7894</v>
      </c>
      <c r="E4467" s="206"/>
      <c r="F4467" s="206" t="s">
        <v>4314</v>
      </c>
      <c r="G4467" s="208" t="s">
        <v>532</v>
      </c>
      <c r="H4467" s="313"/>
      <c r="I4467" s="209">
        <v>2000815</v>
      </c>
      <c r="J4467" s="614">
        <f t="shared" si="71"/>
        <v>8315517</v>
      </c>
      <c r="K4467" s="212" t="s">
        <v>3267</v>
      </c>
      <c r="L4467" s="633"/>
      <c r="M4467" s="634"/>
    </row>
    <row r="4468" spans="1:242" hidden="1" x14ac:dyDescent="0.25">
      <c r="B4468" s="206">
        <v>2763</v>
      </c>
      <c r="C4468" s="207">
        <v>44821</v>
      </c>
      <c r="D4468" s="206" t="s">
        <v>7895</v>
      </c>
      <c r="E4468" s="206"/>
      <c r="F4468" s="206" t="s">
        <v>4315</v>
      </c>
      <c r="G4468" s="208" t="s">
        <v>532</v>
      </c>
      <c r="H4468" s="313"/>
      <c r="I4468" s="209">
        <v>2655727</v>
      </c>
      <c r="J4468" s="614">
        <f t="shared" si="71"/>
        <v>5659790</v>
      </c>
      <c r="K4468" s="212" t="s">
        <v>3267</v>
      </c>
    </row>
    <row r="4469" spans="1:242" s="668" customFormat="1" ht="18.75" hidden="1" customHeight="1" x14ac:dyDescent="0.2">
      <c r="A4469" s="662"/>
      <c r="B4469" s="663">
        <v>2764</v>
      </c>
      <c r="C4469" s="664">
        <v>44823</v>
      </c>
      <c r="D4469" s="665" t="s">
        <v>7896</v>
      </c>
      <c r="E4469" s="663"/>
      <c r="F4469" s="663" t="s">
        <v>4316</v>
      </c>
      <c r="G4469" s="545" t="s">
        <v>1885</v>
      </c>
      <c r="H4469" s="669"/>
      <c r="I4469" s="670">
        <v>209000</v>
      </c>
      <c r="J4469" s="666">
        <f t="shared" si="71"/>
        <v>5450790</v>
      </c>
      <c r="K4469" s="546" t="s">
        <v>3267</v>
      </c>
      <c r="L4469" s="667"/>
      <c r="M4469" s="662"/>
      <c r="N4469" s="667"/>
      <c r="O4469" s="667"/>
      <c r="P4469" s="667"/>
      <c r="Q4469" s="667"/>
      <c r="R4469" s="667"/>
      <c r="S4469" s="667"/>
      <c r="T4469" s="667"/>
      <c r="U4469" s="667"/>
      <c r="V4469" s="667"/>
      <c r="W4469" s="667"/>
      <c r="X4469" s="667"/>
      <c r="Y4469" s="667"/>
      <c r="Z4469" s="667"/>
      <c r="AA4469" s="667"/>
      <c r="AB4469" s="667"/>
      <c r="AC4469" s="667"/>
      <c r="AD4469" s="667"/>
      <c r="AE4469" s="667"/>
      <c r="AF4469" s="667"/>
      <c r="AG4469" s="667"/>
      <c r="AH4469" s="667"/>
      <c r="AI4469" s="667"/>
      <c r="AJ4469" s="662"/>
      <c r="AK4469" s="662"/>
      <c r="AL4469" s="662"/>
      <c r="AM4469" s="662"/>
      <c r="AN4469" s="662"/>
      <c r="AO4469" s="662"/>
      <c r="AP4469" s="662"/>
      <c r="AQ4469" s="662"/>
      <c r="AR4469" s="662"/>
      <c r="AS4469" s="662"/>
      <c r="AT4469" s="662"/>
      <c r="AU4469" s="662"/>
      <c r="AV4469" s="662"/>
      <c r="AW4469" s="662"/>
      <c r="AX4469" s="662"/>
      <c r="AY4469" s="662"/>
      <c r="AZ4469" s="662"/>
      <c r="BA4469" s="662"/>
      <c r="BB4469" s="662"/>
      <c r="BC4469" s="662"/>
      <c r="BD4469" s="662"/>
      <c r="BE4469" s="662"/>
      <c r="BF4469" s="662"/>
      <c r="BG4469" s="662"/>
      <c r="BH4469" s="662"/>
      <c r="BI4469" s="662"/>
      <c r="BJ4469" s="662"/>
      <c r="BK4469" s="662"/>
      <c r="BL4469" s="662"/>
      <c r="BM4469" s="662"/>
      <c r="BN4469" s="662"/>
      <c r="BO4469" s="662"/>
      <c r="BP4469" s="662"/>
      <c r="BQ4469" s="662"/>
      <c r="BR4469" s="662"/>
      <c r="BS4469" s="662"/>
      <c r="BT4469" s="662"/>
      <c r="BU4469" s="662"/>
      <c r="BV4469" s="662"/>
      <c r="BW4469" s="662"/>
      <c r="BX4469" s="662"/>
      <c r="BY4469" s="662"/>
      <c r="BZ4469" s="662"/>
      <c r="CA4469" s="662"/>
      <c r="CB4469" s="662"/>
      <c r="CC4469" s="662"/>
      <c r="CD4469" s="662"/>
      <c r="CE4469" s="662"/>
      <c r="CF4469" s="662"/>
      <c r="CG4469" s="662"/>
      <c r="CH4469" s="662"/>
      <c r="CI4469" s="662"/>
      <c r="CJ4469" s="662"/>
      <c r="CK4469" s="662"/>
      <c r="CL4469" s="662"/>
      <c r="CM4469" s="662"/>
      <c r="CN4469" s="662"/>
      <c r="CO4469" s="662"/>
      <c r="CP4469" s="662"/>
      <c r="CQ4469" s="662"/>
      <c r="CR4469" s="662"/>
      <c r="CS4469" s="662"/>
      <c r="CT4469" s="662"/>
      <c r="CU4469" s="662"/>
      <c r="CV4469" s="662"/>
      <c r="CW4469" s="662"/>
      <c r="CX4469" s="662"/>
      <c r="CY4469" s="662"/>
      <c r="CZ4469" s="662"/>
      <c r="DA4469" s="662"/>
      <c r="DB4469" s="662"/>
      <c r="DC4469" s="662"/>
      <c r="DD4469" s="662"/>
      <c r="DE4469" s="662"/>
      <c r="DF4469" s="662"/>
      <c r="DG4469" s="662"/>
      <c r="DH4469" s="662"/>
      <c r="DI4469" s="662"/>
      <c r="DJ4469" s="662"/>
      <c r="DK4469" s="662"/>
      <c r="DL4469" s="662"/>
      <c r="DM4469" s="662"/>
      <c r="DN4469" s="662"/>
      <c r="DO4469" s="662"/>
      <c r="DP4469" s="662"/>
      <c r="DQ4469" s="662"/>
      <c r="DR4469" s="662"/>
      <c r="DS4469" s="662"/>
      <c r="DT4469" s="662"/>
      <c r="DU4469" s="662"/>
      <c r="DV4469" s="662"/>
      <c r="DW4469" s="662"/>
      <c r="DX4469" s="662"/>
      <c r="DY4469" s="662"/>
      <c r="DZ4469" s="662"/>
      <c r="EA4469" s="662"/>
      <c r="EB4469" s="662"/>
      <c r="EC4469" s="662"/>
      <c r="ED4469" s="662"/>
      <c r="EE4469" s="662"/>
      <c r="EF4469" s="662"/>
      <c r="EG4469" s="662"/>
      <c r="EH4469" s="662"/>
      <c r="EI4469" s="662"/>
      <c r="EJ4469" s="662"/>
      <c r="EK4469" s="662"/>
      <c r="EL4469" s="662"/>
      <c r="EM4469" s="662"/>
      <c r="EN4469" s="662"/>
      <c r="EO4469" s="662"/>
      <c r="EP4469" s="662"/>
      <c r="EQ4469" s="662"/>
      <c r="ER4469" s="662"/>
      <c r="ES4469" s="662"/>
      <c r="ET4469" s="662"/>
      <c r="EU4469" s="662"/>
      <c r="EV4469" s="662"/>
      <c r="EW4469" s="662"/>
      <c r="EX4469" s="662"/>
      <c r="EY4469" s="662"/>
      <c r="EZ4469" s="662"/>
      <c r="FA4469" s="662"/>
      <c r="FB4469" s="662"/>
      <c r="FC4469" s="662"/>
      <c r="FD4469" s="662"/>
      <c r="FE4469" s="662"/>
      <c r="FF4469" s="662"/>
      <c r="FG4469" s="662"/>
      <c r="FH4469" s="662"/>
      <c r="FI4469" s="662"/>
      <c r="FJ4469" s="662"/>
      <c r="FK4469" s="662"/>
      <c r="FL4469" s="662"/>
      <c r="FM4469" s="662"/>
      <c r="FN4469" s="662"/>
      <c r="FO4469" s="662"/>
      <c r="FP4469" s="662"/>
      <c r="FQ4469" s="662"/>
      <c r="FR4469" s="662"/>
      <c r="FS4469" s="662"/>
      <c r="FT4469" s="662"/>
      <c r="FU4469" s="662"/>
      <c r="FV4469" s="662"/>
      <c r="FW4469" s="662"/>
      <c r="FX4469" s="662"/>
      <c r="FY4469" s="662"/>
      <c r="FZ4469" s="662"/>
      <c r="GA4469" s="662"/>
      <c r="GB4469" s="662"/>
      <c r="GC4469" s="662"/>
      <c r="GD4469" s="662"/>
      <c r="GE4469" s="662"/>
      <c r="GF4469" s="662"/>
      <c r="GG4469" s="662"/>
      <c r="GH4469" s="662"/>
      <c r="GI4469" s="662"/>
      <c r="GJ4469" s="662"/>
      <c r="GK4469" s="662"/>
      <c r="GL4469" s="662"/>
      <c r="GM4469" s="662"/>
      <c r="GN4469" s="662"/>
      <c r="GO4469" s="662"/>
      <c r="GP4469" s="662"/>
      <c r="GQ4469" s="662"/>
      <c r="GR4469" s="662"/>
      <c r="GS4469" s="662"/>
      <c r="GT4469" s="662"/>
      <c r="GU4469" s="662"/>
      <c r="GV4469" s="662"/>
      <c r="GW4469" s="662"/>
      <c r="GX4469" s="662"/>
      <c r="GY4469" s="662"/>
      <c r="GZ4469" s="662"/>
      <c r="HA4469" s="662"/>
      <c r="HB4469" s="662"/>
      <c r="HC4469" s="662"/>
      <c r="HD4469" s="662"/>
      <c r="HE4469" s="662"/>
      <c r="HF4469" s="662"/>
      <c r="HG4469" s="662"/>
      <c r="HH4469" s="662"/>
      <c r="HI4469" s="662"/>
      <c r="HJ4469" s="662"/>
      <c r="HK4469" s="662"/>
      <c r="HL4469" s="662"/>
      <c r="HM4469" s="662"/>
      <c r="HN4469" s="662"/>
      <c r="HO4469" s="662"/>
      <c r="HP4469" s="662"/>
      <c r="HQ4469" s="662"/>
      <c r="HR4469" s="662"/>
      <c r="HS4469" s="662"/>
      <c r="HT4469" s="662"/>
      <c r="HU4469" s="662"/>
      <c r="HV4469" s="662"/>
      <c r="HW4469" s="662"/>
      <c r="HX4469" s="662"/>
      <c r="HY4469" s="662"/>
      <c r="HZ4469" s="662"/>
      <c r="IA4469" s="662"/>
      <c r="IB4469" s="662"/>
      <c r="IC4469" s="662"/>
      <c r="ID4469" s="662"/>
      <c r="IE4469" s="662"/>
      <c r="IF4469" s="662"/>
      <c r="IG4469" s="662"/>
      <c r="IH4469" s="662"/>
    </row>
    <row r="4470" spans="1:242" hidden="1" x14ac:dyDescent="0.25">
      <c r="B4470" s="206">
        <v>2765</v>
      </c>
      <c r="C4470" s="207">
        <v>44823</v>
      </c>
      <c r="D4470" s="206" t="s">
        <v>7897</v>
      </c>
      <c r="E4470" s="206"/>
      <c r="F4470" s="206" t="s">
        <v>4317</v>
      </c>
      <c r="G4470" s="208" t="s">
        <v>1885</v>
      </c>
      <c r="H4470" s="313"/>
      <c r="I4470" s="209">
        <v>72500</v>
      </c>
      <c r="J4470" s="614">
        <f t="shared" si="71"/>
        <v>5378290</v>
      </c>
      <c r="K4470" s="212" t="s">
        <v>3267</v>
      </c>
    </row>
    <row r="4471" spans="1:242" hidden="1" x14ac:dyDescent="0.25">
      <c r="B4471" s="206">
        <v>2766</v>
      </c>
      <c r="C4471" s="207">
        <v>44823</v>
      </c>
      <c r="D4471" s="206" t="s">
        <v>7898</v>
      </c>
      <c r="E4471" s="206"/>
      <c r="F4471" s="206" t="s">
        <v>4318</v>
      </c>
      <c r="G4471" s="208" t="s">
        <v>1885</v>
      </c>
      <c r="H4471" s="313"/>
      <c r="I4471" s="209">
        <v>2900</v>
      </c>
      <c r="J4471" s="614">
        <f t="shared" si="71"/>
        <v>5375390</v>
      </c>
      <c r="K4471" s="212" t="s">
        <v>3267</v>
      </c>
    </row>
    <row r="4472" spans="1:242" hidden="1" x14ac:dyDescent="0.25">
      <c r="B4472" s="206">
        <v>2767</v>
      </c>
      <c r="C4472" s="207">
        <v>44823</v>
      </c>
      <c r="D4472" s="206" t="s">
        <v>7899</v>
      </c>
      <c r="E4472" s="206"/>
      <c r="F4472" s="206" t="s">
        <v>4319</v>
      </c>
      <c r="G4472" s="208" t="s">
        <v>1885</v>
      </c>
      <c r="H4472" s="313"/>
      <c r="I4472" s="209">
        <v>6900</v>
      </c>
      <c r="J4472" s="614">
        <f t="shared" si="71"/>
        <v>5368490</v>
      </c>
      <c r="K4472" s="212" t="s">
        <v>3267</v>
      </c>
    </row>
    <row r="4473" spans="1:242" hidden="1" x14ac:dyDescent="0.25">
      <c r="B4473" s="206">
        <v>2768</v>
      </c>
      <c r="C4473" s="207">
        <v>44823</v>
      </c>
      <c r="D4473" s="206" t="s">
        <v>7900</v>
      </c>
      <c r="E4473" s="206"/>
      <c r="F4473" s="206" t="s">
        <v>4320</v>
      </c>
      <c r="G4473" s="208" t="s">
        <v>1885</v>
      </c>
      <c r="H4473" s="313"/>
      <c r="I4473" s="209">
        <v>68900</v>
      </c>
      <c r="J4473" s="614">
        <f t="shared" si="71"/>
        <v>5299590</v>
      </c>
      <c r="K4473" s="212" t="s">
        <v>3267</v>
      </c>
    </row>
    <row r="4474" spans="1:242" hidden="1" x14ac:dyDescent="0.25">
      <c r="B4474" s="206">
        <v>2769</v>
      </c>
      <c r="C4474" s="207">
        <v>44823</v>
      </c>
      <c r="D4474" s="206" t="s">
        <v>7912</v>
      </c>
      <c r="E4474" s="206"/>
      <c r="F4474" s="206"/>
      <c r="G4474" s="208" t="s">
        <v>6884</v>
      </c>
      <c r="H4474" s="313">
        <v>900000</v>
      </c>
      <c r="I4474" s="209"/>
      <c r="J4474" s="614">
        <f t="shared" si="71"/>
        <v>6199590</v>
      </c>
      <c r="K4474" s="212" t="s">
        <v>7915</v>
      </c>
    </row>
    <row r="4475" spans="1:242" hidden="1" x14ac:dyDescent="0.25">
      <c r="B4475" s="206">
        <v>2770</v>
      </c>
      <c r="C4475" s="207">
        <v>44823</v>
      </c>
      <c r="D4475" s="206" t="s">
        <v>7914</v>
      </c>
      <c r="E4475" s="206"/>
      <c r="F4475" s="206" t="s">
        <v>4321</v>
      </c>
      <c r="G4475" s="208" t="s">
        <v>6884</v>
      </c>
      <c r="H4475" s="313"/>
      <c r="I4475" s="209">
        <v>905500</v>
      </c>
      <c r="J4475" s="614">
        <f t="shared" si="71"/>
        <v>5294090</v>
      </c>
      <c r="K4475" s="212" t="s">
        <v>3267</v>
      </c>
    </row>
    <row r="4476" spans="1:242" hidden="1" x14ac:dyDescent="0.25">
      <c r="B4476" s="206">
        <v>2771</v>
      </c>
      <c r="C4476" s="207">
        <v>44823</v>
      </c>
      <c r="D4476" s="206" t="s">
        <v>7921</v>
      </c>
      <c r="E4476" s="206"/>
      <c r="F4476" s="206"/>
      <c r="G4476" s="208" t="s">
        <v>6884</v>
      </c>
      <c r="H4476" s="313">
        <v>860000</v>
      </c>
      <c r="I4476" s="209"/>
      <c r="J4476" s="614">
        <f t="shared" si="71"/>
        <v>6154090</v>
      </c>
      <c r="K4476" s="212" t="s">
        <v>7919</v>
      </c>
    </row>
    <row r="4477" spans="1:242" hidden="1" x14ac:dyDescent="0.25">
      <c r="B4477" s="206">
        <v>2772</v>
      </c>
      <c r="C4477" s="207">
        <v>44823</v>
      </c>
      <c r="D4477" s="206" t="s">
        <v>7920</v>
      </c>
      <c r="E4477" s="206"/>
      <c r="F4477" s="206" t="s">
        <v>4322</v>
      </c>
      <c r="G4477" s="208" t="s">
        <v>6884</v>
      </c>
      <c r="H4477" s="313"/>
      <c r="I4477" s="209">
        <v>867095</v>
      </c>
      <c r="J4477" s="614">
        <f t="shared" si="71"/>
        <v>5286995</v>
      </c>
      <c r="K4477" s="212" t="s">
        <v>3267</v>
      </c>
    </row>
    <row r="4478" spans="1:242" hidden="1" x14ac:dyDescent="0.25">
      <c r="B4478" s="206">
        <v>2773</v>
      </c>
      <c r="C4478" s="207">
        <v>44824</v>
      </c>
      <c r="D4478" s="206" t="s">
        <v>7904</v>
      </c>
      <c r="E4478" s="206"/>
      <c r="F4478" s="206"/>
      <c r="G4478" s="208" t="s">
        <v>561</v>
      </c>
      <c r="H4478" s="313">
        <v>475000</v>
      </c>
      <c r="I4478" s="209"/>
      <c r="J4478" s="614">
        <f t="shared" si="71"/>
        <v>5761995</v>
      </c>
      <c r="K4478" s="212" t="s">
        <v>7903</v>
      </c>
      <c r="L4478" s="633"/>
      <c r="M4478" s="634"/>
      <c r="N4478" s="633"/>
      <c r="O4478" s="633"/>
    </row>
    <row r="4479" spans="1:242" hidden="1" x14ac:dyDescent="0.25">
      <c r="B4479" s="206">
        <v>2774</v>
      </c>
      <c r="C4479" s="207">
        <v>44824</v>
      </c>
      <c r="D4479" s="206" t="s">
        <v>7905</v>
      </c>
      <c r="E4479" s="206"/>
      <c r="F4479" s="206" t="s">
        <v>4323</v>
      </c>
      <c r="G4479" s="208" t="s">
        <v>561</v>
      </c>
      <c r="H4479" s="313"/>
      <c r="I4479" s="209">
        <v>475000</v>
      </c>
      <c r="J4479" s="614">
        <f t="shared" si="71"/>
        <v>5286995</v>
      </c>
      <c r="K4479" s="212" t="s">
        <v>3267</v>
      </c>
      <c r="L4479" s="633"/>
      <c r="M4479" s="634"/>
      <c r="N4479" s="633"/>
      <c r="O4479" s="633"/>
    </row>
    <row r="4480" spans="1:242" hidden="1" x14ac:dyDescent="0.25">
      <c r="B4480" s="206">
        <v>2775</v>
      </c>
      <c r="C4480" s="207">
        <v>44825</v>
      </c>
      <c r="D4480" s="206" t="s">
        <v>7906</v>
      </c>
      <c r="E4480" s="206"/>
      <c r="F4480" s="206" t="s">
        <v>4324</v>
      </c>
      <c r="G4480" s="208" t="s">
        <v>1885</v>
      </c>
      <c r="H4480" s="313"/>
      <c r="I4480" s="209">
        <v>64783</v>
      </c>
      <c r="J4480" s="614">
        <f t="shared" si="71"/>
        <v>5222212</v>
      </c>
      <c r="K4480" s="212" t="s">
        <v>3267</v>
      </c>
      <c r="L4480" s="633"/>
      <c r="M4480" s="634"/>
      <c r="N4480" s="633"/>
      <c r="O4480" s="633"/>
    </row>
    <row r="4481" spans="1:242" hidden="1" x14ac:dyDescent="0.25">
      <c r="B4481" s="206">
        <v>2776</v>
      </c>
      <c r="C4481" s="207">
        <v>44825</v>
      </c>
      <c r="D4481" s="206" t="s">
        <v>7907</v>
      </c>
      <c r="E4481" s="206"/>
      <c r="F4481" s="206" t="s">
        <v>4325</v>
      </c>
      <c r="G4481" s="208" t="s">
        <v>6654</v>
      </c>
      <c r="H4481" s="313"/>
      <c r="I4481" s="209">
        <v>160000</v>
      </c>
      <c r="J4481" s="614">
        <f t="shared" si="71"/>
        <v>5062212</v>
      </c>
      <c r="K4481" s="212" t="s">
        <v>3267</v>
      </c>
      <c r="L4481" s="633">
        <v>100000</v>
      </c>
      <c r="M4481" s="634">
        <v>3800000</v>
      </c>
      <c r="N4481" s="633"/>
      <c r="O4481" s="633"/>
    </row>
    <row r="4482" spans="1:242" hidden="1" x14ac:dyDescent="0.25">
      <c r="B4482" s="206">
        <v>2777</v>
      </c>
      <c r="C4482" s="207">
        <v>44825</v>
      </c>
      <c r="D4482" s="206" t="s">
        <v>7924</v>
      </c>
      <c r="E4482" s="206"/>
      <c r="F4482" s="206"/>
      <c r="G4482" s="208" t="s">
        <v>5878</v>
      </c>
      <c r="H4482" s="313">
        <v>1000000</v>
      </c>
      <c r="I4482" s="209"/>
      <c r="J4482" s="614">
        <f t="shared" si="71"/>
        <v>6062212</v>
      </c>
      <c r="K4482" s="212" t="s">
        <v>7915</v>
      </c>
      <c r="L4482" s="633">
        <v>50000</v>
      </c>
      <c r="M4482" s="634">
        <v>100000</v>
      </c>
      <c r="N4482" s="633"/>
      <c r="O4482" s="633"/>
    </row>
    <row r="4483" spans="1:242" hidden="1" x14ac:dyDescent="0.25">
      <c r="B4483" s="206">
        <v>2778</v>
      </c>
      <c r="C4483" s="207">
        <v>44825</v>
      </c>
      <c r="D4483" s="206" t="s">
        <v>7925</v>
      </c>
      <c r="E4483" s="206"/>
      <c r="F4483" s="206" t="s">
        <v>4326</v>
      </c>
      <c r="G4483" s="208" t="s">
        <v>5878</v>
      </c>
      <c r="H4483" s="313"/>
      <c r="I4483" s="209">
        <v>1434600</v>
      </c>
      <c r="J4483" s="614">
        <f t="shared" si="71"/>
        <v>4627612</v>
      </c>
      <c r="K4483" s="212" t="s">
        <v>3267</v>
      </c>
      <c r="L4483" s="633">
        <v>20000</v>
      </c>
      <c r="M4483" s="634">
        <v>60000</v>
      </c>
      <c r="N4483" s="633"/>
      <c r="O4483" s="633"/>
    </row>
    <row r="4484" spans="1:242" hidden="1" x14ac:dyDescent="0.25">
      <c r="B4484" s="206">
        <v>2779</v>
      </c>
      <c r="C4484" s="207">
        <v>44826</v>
      </c>
      <c r="D4484" s="206" t="s">
        <v>5916</v>
      </c>
      <c r="E4484" s="206"/>
      <c r="F4484" s="206" t="s">
        <v>4327</v>
      </c>
      <c r="G4484" s="208" t="s">
        <v>5401</v>
      </c>
      <c r="H4484" s="313"/>
      <c r="I4484" s="475">
        <v>450000</v>
      </c>
      <c r="J4484" s="614">
        <f t="shared" si="71"/>
        <v>4177612</v>
      </c>
      <c r="K4484" s="212" t="s">
        <v>3267</v>
      </c>
      <c r="L4484" s="633">
        <v>10000</v>
      </c>
      <c r="M4484" s="634">
        <v>20000</v>
      </c>
      <c r="N4484" s="633"/>
      <c r="O4484" s="633"/>
    </row>
    <row r="4485" spans="1:242" hidden="1" x14ac:dyDescent="0.25">
      <c r="B4485" s="206">
        <v>2780</v>
      </c>
      <c r="C4485" s="207">
        <v>44826</v>
      </c>
      <c r="D4485" s="206" t="s">
        <v>7926</v>
      </c>
      <c r="E4485" s="206"/>
      <c r="F4485" s="206" t="s">
        <v>4328</v>
      </c>
      <c r="G4485" s="208" t="s">
        <v>420</v>
      </c>
      <c r="H4485" s="313"/>
      <c r="I4485" s="209">
        <v>583900</v>
      </c>
      <c r="J4485" s="614">
        <f t="shared" si="71"/>
        <v>3593712</v>
      </c>
      <c r="K4485" s="212" t="s">
        <v>3267</v>
      </c>
      <c r="L4485" s="633">
        <v>5000</v>
      </c>
      <c r="M4485" s="634">
        <f>10*5000</f>
        <v>50000</v>
      </c>
      <c r="N4485" s="633"/>
      <c r="O4485" s="633"/>
    </row>
    <row r="4486" spans="1:242" hidden="1" x14ac:dyDescent="0.25">
      <c r="B4486" s="206">
        <v>2781</v>
      </c>
      <c r="C4486" s="207">
        <v>44826</v>
      </c>
      <c r="D4486" s="206" t="s">
        <v>7927</v>
      </c>
      <c r="E4486" s="206"/>
      <c r="F4486" s="206" t="s">
        <v>4329</v>
      </c>
      <c r="G4486" s="208" t="s">
        <v>420</v>
      </c>
      <c r="H4486" s="313"/>
      <c r="I4486" s="209">
        <v>1612750</v>
      </c>
      <c r="J4486" s="614">
        <f t="shared" ref="J4486:J4549" si="72">J4485+H4486-I4486</f>
        <v>1980962</v>
      </c>
      <c r="K4486" s="212" t="s">
        <v>3267</v>
      </c>
      <c r="L4486" s="633">
        <v>2000</v>
      </c>
      <c r="M4486" s="634">
        <f>13*2000</f>
        <v>26000</v>
      </c>
      <c r="N4486" s="633"/>
      <c r="O4486" s="633"/>
    </row>
    <row r="4487" spans="1:242" hidden="1" x14ac:dyDescent="0.25">
      <c r="B4487" s="206">
        <v>2782</v>
      </c>
      <c r="C4487" s="207">
        <v>44826</v>
      </c>
      <c r="D4487" s="206" t="s">
        <v>7928</v>
      </c>
      <c r="E4487" s="206"/>
      <c r="F4487" s="206" t="s">
        <v>4330</v>
      </c>
      <c r="G4487" s="208" t="s">
        <v>7929</v>
      </c>
      <c r="H4487" s="313"/>
      <c r="I4487" s="209">
        <v>30000</v>
      </c>
      <c r="J4487" s="614">
        <f t="shared" si="72"/>
        <v>1950962</v>
      </c>
      <c r="K4487" s="212" t="s">
        <v>3267</v>
      </c>
      <c r="L4487" s="633">
        <v>1000</v>
      </c>
      <c r="M4487" s="634">
        <v>7000</v>
      </c>
      <c r="N4487" s="633"/>
      <c r="O4487" s="633"/>
    </row>
    <row r="4488" spans="1:242" hidden="1" x14ac:dyDescent="0.25">
      <c r="B4488" s="206">
        <v>2783</v>
      </c>
      <c r="C4488" s="207">
        <v>44826</v>
      </c>
      <c r="D4488" s="206" t="s">
        <v>7930</v>
      </c>
      <c r="E4488" s="206"/>
      <c r="F4488" s="206" t="s">
        <v>4372</v>
      </c>
      <c r="G4488" s="208" t="s">
        <v>7056</v>
      </c>
      <c r="H4488" s="313"/>
      <c r="I4488" s="209">
        <v>30000</v>
      </c>
      <c r="J4488" s="614">
        <f t="shared" si="72"/>
        <v>1920962</v>
      </c>
      <c r="K4488" s="212" t="s">
        <v>3267</v>
      </c>
      <c r="L4488" s="633"/>
      <c r="M4488" s="634"/>
      <c r="N4488" s="633"/>
      <c r="O4488" s="633"/>
    </row>
    <row r="4489" spans="1:242" hidden="1" x14ac:dyDescent="0.25">
      <c r="B4489" s="206">
        <v>2784</v>
      </c>
      <c r="C4489" s="207">
        <v>44826</v>
      </c>
      <c r="D4489" s="206" t="s">
        <v>7931</v>
      </c>
      <c r="E4489" s="206"/>
      <c r="F4489" s="206" t="s">
        <v>4373</v>
      </c>
      <c r="G4489" s="208" t="s">
        <v>954</v>
      </c>
      <c r="H4489" s="313"/>
      <c r="I4489" s="209">
        <v>560000</v>
      </c>
      <c r="J4489" s="614">
        <f t="shared" si="72"/>
        <v>1360962</v>
      </c>
      <c r="K4489" s="212" t="s">
        <v>3267</v>
      </c>
      <c r="L4489" s="633">
        <v>1000</v>
      </c>
      <c r="M4489" s="634">
        <v>7000</v>
      </c>
      <c r="N4489" s="633"/>
      <c r="O4489" s="633"/>
    </row>
    <row r="4490" spans="1:242" hidden="1" x14ac:dyDescent="0.25">
      <c r="B4490" s="206">
        <v>2785</v>
      </c>
      <c r="C4490" s="207">
        <v>44826</v>
      </c>
      <c r="D4490" s="206" t="s">
        <v>7932</v>
      </c>
      <c r="E4490" s="206"/>
      <c r="F4490" s="206" t="s">
        <v>4374</v>
      </c>
      <c r="G4490" s="208" t="s">
        <v>4218</v>
      </c>
      <c r="H4490" s="313"/>
      <c r="I4490" s="209">
        <v>561750</v>
      </c>
      <c r="J4490" s="614">
        <f t="shared" si="72"/>
        <v>799212</v>
      </c>
      <c r="K4490" s="212" t="s">
        <v>3267</v>
      </c>
      <c r="L4490" s="633">
        <v>500</v>
      </c>
      <c r="M4490" s="634">
        <v>10500</v>
      </c>
      <c r="N4490" s="633"/>
      <c r="O4490" s="633"/>
    </row>
    <row r="4491" spans="1:242" hidden="1" x14ac:dyDescent="0.25">
      <c r="B4491" s="206">
        <v>2786</v>
      </c>
      <c r="C4491" s="207">
        <v>44826</v>
      </c>
      <c r="D4491" s="206" t="s">
        <v>7933</v>
      </c>
      <c r="E4491" s="206"/>
      <c r="F4491" s="206" t="s">
        <v>4375</v>
      </c>
      <c r="G4491" s="208" t="s">
        <v>5743</v>
      </c>
      <c r="H4491" s="313"/>
      <c r="I4491" s="209">
        <v>409800</v>
      </c>
      <c r="J4491" s="614">
        <f t="shared" si="72"/>
        <v>389412</v>
      </c>
      <c r="K4491" s="212" t="s">
        <v>3267</v>
      </c>
      <c r="L4491" s="633">
        <v>200</v>
      </c>
      <c r="M4491" s="634">
        <f>25*200</f>
        <v>5000</v>
      </c>
      <c r="N4491" s="633"/>
      <c r="O4491" s="633"/>
    </row>
    <row r="4492" spans="1:242" ht="16.5" hidden="1" thickBot="1" x14ac:dyDescent="0.3">
      <c r="B4492" s="610">
        <v>2787</v>
      </c>
      <c r="C4492" s="609">
        <v>44826</v>
      </c>
      <c r="D4492" s="610" t="s">
        <v>7934</v>
      </c>
      <c r="E4492" s="610"/>
      <c r="F4492" s="610" t="s">
        <v>4370</v>
      </c>
      <c r="G4492" s="611" t="s">
        <v>608</v>
      </c>
      <c r="H4492" s="616"/>
      <c r="I4492" s="628">
        <v>380000</v>
      </c>
      <c r="J4492" s="612">
        <f t="shared" si="72"/>
        <v>9412</v>
      </c>
      <c r="K4492" s="627" t="s">
        <v>3267</v>
      </c>
      <c r="L4492" s="633">
        <v>100</v>
      </c>
      <c r="M4492" s="634">
        <f>13*100</f>
        <v>1300</v>
      </c>
      <c r="N4492" s="633"/>
      <c r="O4492" s="633"/>
    </row>
    <row r="4493" spans="1:242" s="566" customFormat="1" x14ac:dyDescent="0.25">
      <c r="A4493" s="488"/>
      <c r="B4493" s="205">
        <v>2788</v>
      </c>
      <c r="C4493" s="621">
        <v>44830</v>
      </c>
      <c r="D4493" s="622" t="s">
        <v>7950</v>
      </c>
      <c r="E4493" s="622"/>
      <c r="F4493" s="622"/>
      <c r="G4493" s="623"/>
      <c r="H4493" s="629">
        <v>18870588</v>
      </c>
      <c r="I4493" s="630"/>
      <c r="J4493" s="614">
        <f t="shared" si="72"/>
        <v>18880000</v>
      </c>
      <c r="K4493" s="625" t="s">
        <v>3695</v>
      </c>
      <c r="L4493" s="636"/>
      <c r="M4493" s="637"/>
      <c r="N4493" s="636"/>
      <c r="O4493" s="636"/>
      <c r="P4493" s="530"/>
      <c r="Q4493" s="530"/>
      <c r="R4493" s="530"/>
      <c r="S4493" s="530"/>
      <c r="T4493" s="530"/>
      <c r="U4493" s="530"/>
      <c r="V4493" s="530"/>
      <c r="W4493" s="530"/>
      <c r="X4493" s="530"/>
      <c r="Y4493" s="530"/>
      <c r="Z4493" s="530"/>
      <c r="AA4493" s="530"/>
      <c r="AB4493" s="530"/>
      <c r="AC4493" s="530"/>
      <c r="AD4493" s="530"/>
      <c r="AE4493" s="530"/>
      <c r="AF4493" s="530"/>
      <c r="AG4493" s="530"/>
      <c r="AH4493" s="530"/>
      <c r="AI4493" s="530"/>
      <c r="AJ4493" s="488"/>
      <c r="AK4493" s="488"/>
      <c r="AL4493" s="488"/>
      <c r="AM4493" s="488"/>
      <c r="AN4493" s="488"/>
      <c r="AO4493" s="488"/>
      <c r="AP4493" s="488"/>
      <c r="AQ4493" s="488"/>
      <c r="AR4493" s="488"/>
      <c r="AS4493" s="488"/>
      <c r="AT4493" s="488"/>
      <c r="AU4493" s="488"/>
      <c r="AV4493" s="488"/>
      <c r="AW4493" s="488"/>
      <c r="AX4493" s="488"/>
      <c r="AY4493" s="488"/>
      <c r="AZ4493" s="488"/>
      <c r="BA4493" s="488"/>
      <c r="BB4493" s="488"/>
      <c r="BC4493" s="488"/>
      <c r="BD4493" s="488"/>
      <c r="BE4493" s="488"/>
      <c r="BF4493" s="488"/>
      <c r="BG4493" s="488"/>
      <c r="BH4493" s="488"/>
      <c r="BI4493" s="488"/>
      <c r="BJ4493" s="488"/>
      <c r="BK4493" s="488"/>
      <c r="BL4493" s="488"/>
      <c r="BM4493" s="488"/>
      <c r="BN4493" s="488"/>
      <c r="BO4493" s="488"/>
      <c r="BP4493" s="488"/>
      <c r="BQ4493" s="488"/>
      <c r="BR4493" s="488"/>
      <c r="BS4493" s="488"/>
      <c r="BT4493" s="488"/>
      <c r="BU4493" s="488"/>
      <c r="BV4493" s="488"/>
      <c r="BW4493" s="488"/>
      <c r="BX4493" s="488"/>
      <c r="BY4493" s="488"/>
      <c r="BZ4493" s="488"/>
      <c r="CA4493" s="488"/>
      <c r="CB4493" s="488"/>
      <c r="CC4493" s="488"/>
      <c r="CD4493" s="488"/>
      <c r="CE4493" s="488"/>
      <c r="CF4493" s="488"/>
      <c r="CG4493" s="488"/>
      <c r="CH4493" s="488"/>
      <c r="CI4493" s="488"/>
      <c r="CJ4493" s="488"/>
      <c r="CK4493" s="488"/>
      <c r="CL4493" s="488"/>
      <c r="CM4493" s="488"/>
      <c r="CN4493" s="488"/>
      <c r="CO4493" s="488"/>
      <c r="CP4493" s="488"/>
      <c r="CQ4493" s="488"/>
      <c r="CR4493" s="488"/>
      <c r="CS4493" s="488"/>
      <c r="CT4493" s="488"/>
      <c r="CU4493" s="488"/>
      <c r="CV4493" s="488"/>
      <c r="CW4493" s="488"/>
      <c r="CX4493" s="488"/>
      <c r="CY4493" s="488"/>
      <c r="CZ4493" s="488"/>
      <c r="DA4493" s="488"/>
      <c r="DB4493" s="488"/>
      <c r="DC4493" s="488"/>
      <c r="DD4493" s="488"/>
      <c r="DE4493" s="488"/>
      <c r="DF4493" s="488"/>
      <c r="DG4493" s="488"/>
      <c r="DH4493" s="488"/>
      <c r="DI4493" s="488"/>
      <c r="DJ4493" s="488"/>
      <c r="DK4493" s="488"/>
      <c r="DL4493" s="488"/>
      <c r="DM4493" s="488"/>
      <c r="DN4493" s="488"/>
      <c r="DO4493" s="488"/>
      <c r="DP4493" s="488"/>
      <c r="DQ4493" s="488"/>
      <c r="DR4493" s="488"/>
      <c r="DS4493" s="488"/>
      <c r="DT4493" s="488"/>
      <c r="DU4493" s="488"/>
      <c r="DV4493" s="488"/>
      <c r="DW4493" s="488"/>
      <c r="DX4493" s="488"/>
      <c r="DY4493" s="488"/>
      <c r="DZ4493" s="488"/>
      <c r="EA4493" s="488"/>
      <c r="EB4493" s="488"/>
      <c r="EC4493" s="488"/>
      <c r="ED4493" s="488"/>
      <c r="EE4493" s="488"/>
      <c r="EF4493" s="488"/>
      <c r="EG4493" s="488"/>
      <c r="EH4493" s="488"/>
      <c r="EI4493" s="488"/>
      <c r="EJ4493" s="488"/>
      <c r="EK4493" s="488"/>
      <c r="EL4493" s="488"/>
      <c r="EM4493" s="488"/>
      <c r="EN4493" s="488"/>
      <c r="EO4493" s="488"/>
      <c r="EP4493" s="488"/>
      <c r="EQ4493" s="488"/>
      <c r="ER4493" s="488"/>
      <c r="ES4493" s="488"/>
      <c r="ET4493" s="488"/>
      <c r="EU4493" s="488"/>
      <c r="EV4493" s="488"/>
      <c r="EW4493" s="488"/>
      <c r="EX4493" s="488"/>
      <c r="EY4493" s="488"/>
      <c r="EZ4493" s="488"/>
      <c r="FA4493" s="488"/>
      <c r="FB4493" s="488"/>
      <c r="FC4493" s="488"/>
      <c r="FD4493" s="488"/>
      <c r="FE4493" s="488"/>
      <c r="FF4493" s="488"/>
      <c r="FG4493" s="488"/>
      <c r="FH4493" s="488"/>
      <c r="FI4493" s="488"/>
      <c r="FJ4493" s="488"/>
      <c r="FK4493" s="488"/>
      <c r="FL4493" s="488"/>
      <c r="FM4493" s="488"/>
      <c r="FN4493" s="488"/>
      <c r="FO4493" s="488"/>
      <c r="FP4493" s="488"/>
      <c r="FQ4493" s="488"/>
      <c r="FR4493" s="488"/>
      <c r="FS4493" s="488"/>
      <c r="FT4493" s="488"/>
      <c r="FU4493" s="488"/>
      <c r="FV4493" s="488"/>
      <c r="FW4493" s="488"/>
      <c r="FX4493" s="488"/>
      <c r="FY4493" s="488"/>
      <c r="FZ4493" s="488"/>
      <c r="GA4493" s="488"/>
      <c r="GB4493" s="488"/>
      <c r="GC4493" s="488"/>
      <c r="GD4493" s="488"/>
      <c r="GE4493" s="488"/>
      <c r="GF4493" s="488"/>
      <c r="GG4493" s="488"/>
      <c r="GH4493" s="488"/>
      <c r="GI4493" s="488"/>
      <c r="GJ4493" s="488"/>
      <c r="GK4493" s="488"/>
      <c r="GL4493" s="488"/>
      <c r="GM4493" s="488"/>
      <c r="GN4493" s="488"/>
      <c r="GO4493" s="488"/>
      <c r="GP4493" s="488"/>
      <c r="GQ4493" s="488"/>
      <c r="GR4493" s="488"/>
      <c r="GS4493" s="488"/>
      <c r="GT4493" s="488"/>
      <c r="GU4493" s="488"/>
      <c r="GV4493" s="488"/>
      <c r="GW4493" s="488"/>
      <c r="GX4493" s="488"/>
      <c r="GY4493" s="488"/>
      <c r="GZ4493" s="488"/>
      <c r="HA4493" s="488"/>
      <c r="HB4493" s="488"/>
      <c r="HC4493" s="488"/>
      <c r="HD4493" s="488"/>
      <c r="HE4493" s="488"/>
      <c r="HF4493" s="488"/>
      <c r="HG4493" s="488"/>
      <c r="HH4493" s="488"/>
      <c r="HI4493" s="488"/>
      <c r="HJ4493" s="488"/>
      <c r="HK4493" s="488"/>
      <c r="HL4493" s="488"/>
      <c r="HM4493" s="488"/>
      <c r="HN4493" s="488"/>
      <c r="HO4493" s="488"/>
      <c r="HP4493" s="488"/>
      <c r="HQ4493" s="488"/>
      <c r="HR4493" s="488"/>
      <c r="HS4493" s="488"/>
      <c r="HT4493" s="488"/>
      <c r="HU4493" s="488"/>
      <c r="HV4493" s="488"/>
      <c r="HW4493" s="488"/>
      <c r="HX4493" s="488"/>
      <c r="HY4493" s="488"/>
      <c r="HZ4493" s="488"/>
      <c r="IA4493" s="488"/>
      <c r="IB4493" s="488"/>
      <c r="IC4493" s="488"/>
      <c r="ID4493" s="488"/>
      <c r="IE4493" s="488"/>
      <c r="IF4493" s="488"/>
      <c r="IG4493" s="488"/>
      <c r="IH4493" s="488"/>
    </row>
    <row r="4494" spans="1:242" x14ac:dyDescent="0.25">
      <c r="B4494" s="206">
        <v>2789</v>
      </c>
      <c r="C4494" s="207">
        <v>44830</v>
      </c>
      <c r="D4494" s="206" t="s">
        <v>7951</v>
      </c>
      <c r="E4494" s="206"/>
      <c r="F4494" s="206" t="s">
        <v>4378</v>
      </c>
      <c r="G4494" s="208" t="s">
        <v>1885</v>
      </c>
      <c r="H4494" s="313"/>
      <c r="I4494" s="209">
        <v>147800</v>
      </c>
      <c r="J4494" s="614">
        <f t="shared" si="72"/>
        <v>18732200</v>
      </c>
      <c r="K4494" s="212" t="s">
        <v>3267</v>
      </c>
      <c r="L4494" s="633"/>
      <c r="M4494" s="634"/>
      <c r="N4494" s="633"/>
      <c r="O4494" s="633"/>
    </row>
    <row r="4495" spans="1:242" x14ac:dyDescent="0.25">
      <c r="B4495" s="206">
        <v>2790</v>
      </c>
      <c r="C4495" s="207">
        <v>44830</v>
      </c>
      <c r="D4495" s="206" t="s">
        <v>7952</v>
      </c>
      <c r="E4495" s="206"/>
      <c r="F4495" s="206" t="s">
        <v>4376</v>
      </c>
      <c r="G4495" s="208" t="s">
        <v>1885</v>
      </c>
      <c r="H4495" s="313"/>
      <c r="I4495" s="209">
        <v>22800</v>
      </c>
      <c r="J4495" s="614">
        <f t="shared" si="72"/>
        <v>18709400</v>
      </c>
      <c r="K4495" s="212" t="s">
        <v>3267</v>
      </c>
      <c r="L4495" s="633">
        <v>600000</v>
      </c>
      <c r="M4495" s="634"/>
      <c r="N4495" s="633"/>
      <c r="O4495" s="633"/>
    </row>
    <row r="4496" spans="1:242" x14ac:dyDescent="0.25">
      <c r="B4496" s="206">
        <v>2791</v>
      </c>
      <c r="C4496" s="207">
        <v>44830</v>
      </c>
      <c r="D4496" s="206" t="s">
        <v>7953</v>
      </c>
      <c r="E4496" s="206"/>
      <c r="F4496" s="206" t="s">
        <v>4377</v>
      </c>
      <c r="G4496" s="208" t="s">
        <v>1885</v>
      </c>
      <c r="H4496" s="313"/>
      <c r="I4496" s="209">
        <v>94700</v>
      </c>
      <c r="J4496" s="614">
        <f t="shared" si="72"/>
        <v>18614700</v>
      </c>
      <c r="K4496" s="212" t="s">
        <v>3267</v>
      </c>
      <c r="L4496" s="633">
        <v>148700</v>
      </c>
      <c r="M4496" s="634"/>
      <c r="N4496" s="633"/>
      <c r="O4496" s="633"/>
    </row>
    <row r="4497" spans="2:15" x14ac:dyDescent="0.25">
      <c r="B4497" s="206">
        <v>2792</v>
      </c>
      <c r="C4497" s="207">
        <v>44830</v>
      </c>
      <c r="D4497" s="206" t="s">
        <v>7954</v>
      </c>
      <c r="E4497" s="206"/>
      <c r="F4497" s="206" t="s">
        <v>4379</v>
      </c>
      <c r="G4497" s="208" t="s">
        <v>1885</v>
      </c>
      <c r="H4497" s="313"/>
      <c r="I4497" s="209">
        <v>44800</v>
      </c>
      <c r="J4497" s="614">
        <f t="shared" si="72"/>
        <v>18569900</v>
      </c>
      <c r="K4497" s="212" t="s">
        <v>3267</v>
      </c>
      <c r="L4497" s="633">
        <v>22800</v>
      </c>
      <c r="M4497" s="634"/>
      <c r="N4497" s="633"/>
      <c r="O4497" s="633"/>
    </row>
    <row r="4498" spans="2:15" x14ac:dyDescent="0.25">
      <c r="B4498" s="206">
        <v>2793</v>
      </c>
      <c r="C4498" s="207">
        <v>44830</v>
      </c>
      <c r="D4498" s="206" t="s">
        <v>7955</v>
      </c>
      <c r="E4498" s="206"/>
      <c r="F4498" s="206" t="s">
        <v>4380</v>
      </c>
      <c r="G4498" s="208" t="s">
        <v>1885</v>
      </c>
      <c r="H4498" s="313"/>
      <c r="I4498" s="209">
        <v>427000</v>
      </c>
      <c r="J4498" s="614">
        <f t="shared" si="72"/>
        <v>18142900</v>
      </c>
      <c r="K4498" s="212" t="s">
        <v>3267</v>
      </c>
      <c r="L4498" s="287">
        <v>94700</v>
      </c>
    </row>
    <row r="4499" spans="2:15" x14ac:dyDescent="0.25">
      <c r="B4499" s="206">
        <v>2794</v>
      </c>
      <c r="C4499" s="207">
        <v>44830</v>
      </c>
      <c r="D4499" s="206" t="s">
        <v>7956</v>
      </c>
      <c r="E4499" s="206"/>
      <c r="F4499" s="206" t="s">
        <v>4369</v>
      </c>
      <c r="G4499" s="208" t="s">
        <v>4805</v>
      </c>
      <c r="H4499" s="313"/>
      <c r="I4499" s="209">
        <v>1323400</v>
      </c>
      <c r="J4499" s="614">
        <f t="shared" si="72"/>
        <v>16819500</v>
      </c>
      <c r="K4499" s="212" t="s">
        <v>3267</v>
      </c>
      <c r="L4499" s="287">
        <v>44800</v>
      </c>
    </row>
    <row r="4500" spans="2:15" x14ac:dyDescent="0.25">
      <c r="B4500" s="206">
        <v>2795</v>
      </c>
      <c r="C4500" s="207">
        <v>44830</v>
      </c>
      <c r="D4500" s="206" t="s">
        <v>7957</v>
      </c>
      <c r="E4500" s="206"/>
      <c r="F4500" s="206" t="s">
        <v>4371</v>
      </c>
      <c r="G4500" s="208" t="s">
        <v>6654</v>
      </c>
      <c r="H4500" s="313"/>
      <c r="I4500" s="209">
        <v>175000</v>
      </c>
      <c r="J4500" s="614">
        <f t="shared" si="72"/>
        <v>16644500</v>
      </c>
      <c r="K4500" s="212" t="s">
        <v>3267</v>
      </c>
    </row>
    <row r="4501" spans="2:15" x14ac:dyDescent="0.25">
      <c r="B4501" s="206">
        <v>2796</v>
      </c>
      <c r="C4501" s="207">
        <v>44830</v>
      </c>
      <c r="D4501" s="206" t="s">
        <v>7976</v>
      </c>
      <c r="E4501" s="206" t="s">
        <v>6473</v>
      </c>
      <c r="F4501" s="206"/>
      <c r="G4501" s="208" t="s">
        <v>2320</v>
      </c>
      <c r="H4501" s="313"/>
      <c r="I4501" s="585">
        <v>1500000</v>
      </c>
      <c r="J4501" s="614">
        <f t="shared" si="72"/>
        <v>15144500</v>
      </c>
      <c r="K4501" s="212" t="s">
        <v>8004</v>
      </c>
    </row>
    <row r="4502" spans="2:15" x14ac:dyDescent="0.25">
      <c r="B4502" s="206">
        <v>2797</v>
      </c>
      <c r="C4502" s="207">
        <v>44831</v>
      </c>
      <c r="D4502" s="206" t="s">
        <v>7958</v>
      </c>
      <c r="E4502" s="206"/>
      <c r="F4502" s="206" t="s">
        <v>4381</v>
      </c>
      <c r="G4502" s="208" t="s">
        <v>532</v>
      </c>
      <c r="H4502" s="313"/>
      <c r="I4502" s="209">
        <v>2694496</v>
      </c>
      <c r="J4502" s="614">
        <f t="shared" si="72"/>
        <v>12450004</v>
      </c>
      <c r="K4502" s="212" t="s">
        <v>3267</v>
      </c>
    </row>
    <row r="4503" spans="2:15" x14ac:dyDescent="0.25">
      <c r="B4503" s="206">
        <v>2798</v>
      </c>
      <c r="C4503" s="207">
        <v>44833</v>
      </c>
      <c r="D4503" s="206" t="s">
        <v>7960</v>
      </c>
      <c r="E4503" s="206"/>
      <c r="F4503" s="206"/>
      <c r="G4503" s="208" t="s">
        <v>2320</v>
      </c>
      <c r="H4503" s="313">
        <v>1800000</v>
      </c>
      <c r="I4503" s="209"/>
      <c r="J4503" s="614">
        <f t="shared" si="72"/>
        <v>14250004</v>
      </c>
      <c r="K4503" s="212" t="s">
        <v>7903</v>
      </c>
    </row>
    <row r="4504" spans="2:15" x14ac:dyDescent="0.25">
      <c r="B4504" s="206">
        <v>2799</v>
      </c>
      <c r="C4504" s="207">
        <v>44833</v>
      </c>
      <c r="D4504" s="206" t="s">
        <v>7961</v>
      </c>
      <c r="E4504" s="206"/>
      <c r="F4504" s="206" t="s">
        <v>4382</v>
      </c>
      <c r="G4504" s="208" t="s">
        <v>2320</v>
      </c>
      <c r="H4504" s="313"/>
      <c r="I4504" s="209">
        <v>1541000</v>
      </c>
      <c r="J4504" s="614">
        <f t="shared" si="72"/>
        <v>12709004</v>
      </c>
      <c r="K4504" s="212" t="s">
        <v>3267</v>
      </c>
    </row>
    <row r="4505" spans="2:15" x14ac:dyDescent="0.25">
      <c r="B4505" s="206">
        <v>2800</v>
      </c>
      <c r="C4505" s="207">
        <v>44834</v>
      </c>
      <c r="D4505" s="206" t="s">
        <v>7962</v>
      </c>
      <c r="E4505" s="206"/>
      <c r="F4505" s="206" t="s">
        <v>4383</v>
      </c>
      <c r="G4505" s="208" t="s">
        <v>5936</v>
      </c>
      <c r="H4505" s="313"/>
      <c r="I4505" s="209">
        <v>760000</v>
      </c>
      <c r="J4505" s="614">
        <f t="shared" si="72"/>
        <v>11949004</v>
      </c>
      <c r="K4505" s="212" t="s">
        <v>3267</v>
      </c>
    </row>
    <row r="4506" spans="2:15" x14ac:dyDescent="0.25">
      <c r="B4506" s="206">
        <v>2801</v>
      </c>
      <c r="C4506" s="207">
        <v>44837</v>
      </c>
      <c r="D4506" s="206" t="s">
        <v>7456</v>
      </c>
      <c r="E4506" s="206" t="s">
        <v>6496</v>
      </c>
      <c r="F4506" s="206"/>
      <c r="G4506" s="208" t="s">
        <v>7975</v>
      </c>
      <c r="H4506" s="313"/>
      <c r="I4506" s="585">
        <v>190000</v>
      </c>
      <c r="J4506" s="614">
        <f t="shared" si="72"/>
        <v>11759004</v>
      </c>
      <c r="K4506" s="212" t="s">
        <v>7987</v>
      </c>
    </row>
    <row r="4507" spans="2:15" x14ac:dyDescent="0.25">
      <c r="B4507" s="206">
        <v>2802</v>
      </c>
      <c r="C4507" s="207">
        <v>44837</v>
      </c>
      <c r="D4507" s="206" t="s">
        <v>7977</v>
      </c>
      <c r="E4507" s="206" t="s">
        <v>6498</v>
      </c>
      <c r="F4507" s="206"/>
      <c r="G4507" s="208" t="s">
        <v>5936</v>
      </c>
      <c r="H4507" s="313"/>
      <c r="I4507" s="585">
        <v>2500000</v>
      </c>
      <c r="J4507" s="614">
        <f t="shared" si="72"/>
        <v>9259004</v>
      </c>
      <c r="K4507" s="212" t="s">
        <v>7992</v>
      </c>
    </row>
    <row r="4508" spans="2:15" x14ac:dyDescent="0.25">
      <c r="B4508" s="206">
        <v>2803</v>
      </c>
      <c r="C4508" s="207">
        <v>44838</v>
      </c>
      <c r="D4508" s="206" t="s">
        <v>7963</v>
      </c>
      <c r="E4508" s="206"/>
      <c r="F4508" s="206" t="s">
        <v>4384</v>
      </c>
      <c r="G4508" s="208" t="s">
        <v>420</v>
      </c>
      <c r="H4508" s="313"/>
      <c r="I4508" s="209">
        <v>343000</v>
      </c>
      <c r="J4508" s="614">
        <f t="shared" si="72"/>
        <v>8916004</v>
      </c>
      <c r="K4508" s="212" t="s">
        <v>3267</v>
      </c>
    </row>
    <row r="4509" spans="2:15" x14ac:dyDescent="0.25">
      <c r="B4509" s="206">
        <v>2804</v>
      </c>
      <c r="C4509" s="207">
        <v>44838</v>
      </c>
      <c r="D4509" s="206" t="s">
        <v>7964</v>
      </c>
      <c r="E4509" s="206"/>
      <c r="F4509" s="206" t="s">
        <v>4385</v>
      </c>
      <c r="G4509" s="208" t="s">
        <v>532</v>
      </c>
      <c r="H4509" s="313"/>
      <c r="I4509" s="209">
        <v>1897900</v>
      </c>
      <c r="J4509" s="614">
        <f t="shared" si="72"/>
        <v>7018104</v>
      </c>
      <c r="K4509" s="212" t="s">
        <v>3267</v>
      </c>
    </row>
    <row r="4510" spans="2:15" x14ac:dyDescent="0.25">
      <c r="B4510" s="206">
        <v>2805</v>
      </c>
      <c r="C4510" s="207">
        <v>44838</v>
      </c>
      <c r="D4510" s="206" t="s">
        <v>7965</v>
      </c>
      <c r="E4510" s="206"/>
      <c r="F4510" s="206" t="s">
        <v>4430</v>
      </c>
      <c r="G4510" s="208" t="s">
        <v>6884</v>
      </c>
      <c r="H4510" s="313"/>
      <c r="I4510" s="209">
        <v>350000</v>
      </c>
      <c r="J4510" s="614">
        <f t="shared" si="72"/>
        <v>6668104</v>
      </c>
      <c r="K4510" s="212" t="s">
        <v>3267</v>
      </c>
    </row>
    <row r="4511" spans="2:15" x14ac:dyDescent="0.25">
      <c r="B4511" s="206">
        <v>2806</v>
      </c>
      <c r="C4511" s="207">
        <v>44838</v>
      </c>
      <c r="D4511" s="206" t="s">
        <v>7966</v>
      </c>
      <c r="E4511" s="206"/>
      <c r="F4511" s="206" t="s">
        <v>4431</v>
      </c>
      <c r="G4511" s="208" t="s">
        <v>6884</v>
      </c>
      <c r="H4511" s="313"/>
      <c r="I4511" s="209">
        <v>350000</v>
      </c>
      <c r="J4511" s="614">
        <f t="shared" si="72"/>
        <v>6318104</v>
      </c>
      <c r="K4511" s="212" t="s">
        <v>3267</v>
      </c>
    </row>
    <row r="4512" spans="2:15" x14ac:dyDescent="0.25">
      <c r="B4512" s="206">
        <v>2807</v>
      </c>
      <c r="C4512" s="207">
        <v>44838</v>
      </c>
      <c r="D4512" s="206" t="s">
        <v>7967</v>
      </c>
      <c r="E4512" s="206"/>
      <c r="F4512" s="206" t="s">
        <v>4432</v>
      </c>
      <c r="G4512" s="208" t="s">
        <v>7968</v>
      </c>
      <c r="H4512" s="313"/>
      <c r="I4512" s="209">
        <v>600000</v>
      </c>
      <c r="J4512" s="614">
        <f t="shared" si="72"/>
        <v>5718104</v>
      </c>
      <c r="K4512" s="212" t="s">
        <v>3267</v>
      </c>
    </row>
    <row r="4513" spans="1:242" x14ac:dyDescent="0.25">
      <c r="B4513" s="206">
        <v>2808</v>
      </c>
      <c r="C4513" s="207">
        <v>44838</v>
      </c>
      <c r="D4513" s="206" t="s">
        <v>7969</v>
      </c>
      <c r="E4513" s="206"/>
      <c r="F4513" s="206" t="s">
        <v>4433</v>
      </c>
      <c r="G4513" s="208" t="s">
        <v>1816</v>
      </c>
      <c r="H4513" s="313"/>
      <c r="I4513" s="209">
        <v>1245000</v>
      </c>
      <c r="J4513" s="614">
        <f t="shared" si="72"/>
        <v>4473104</v>
      </c>
      <c r="K4513" s="212" t="s">
        <v>3267</v>
      </c>
    </row>
    <row r="4514" spans="1:242" x14ac:dyDescent="0.25">
      <c r="B4514" s="206">
        <v>2809</v>
      </c>
      <c r="C4514" s="207">
        <v>44838</v>
      </c>
      <c r="D4514" s="206" t="s">
        <v>7970</v>
      </c>
      <c r="E4514" s="206"/>
      <c r="F4514" s="206" t="s">
        <v>4434</v>
      </c>
      <c r="G4514" s="208" t="s">
        <v>1885</v>
      </c>
      <c r="H4514" s="313"/>
      <c r="I4514" s="209">
        <v>33600</v>
      </c>
      <c r="J4514" s="614">
        <f t="shared" si="72"/>
        <v>4439504</v>
      </c>
      <c r="K4514" s="212" t="s">
        <v>3267</v>
      </c>
    </row>
    <row r="4515" spans="1:242" x14ac:dyDescent="0.25">
      <c r="B4515" s="206">
        <v>2810</v>
      </c>
      <c r="C4515" s="207">
        <v>44838</v>
      </c>
      <c r="D4515" s="206" t="s">
        <v>7971</v>
      </c>
      <c r="E4515" s="206"/>
      <c r="F4515" s="206" t="s">
        <v>4435</v>
      </c>
      <c r="G4515" s="208" t="s">
        <v>1885</v>
      </c>
      <c r="H4515" s="313"/>
      <c r="I4515" s="209">
        <v>134900</v>
      </c>
      <c r="J4515" s="614">
        <f t="shared" si="72"/>
        <v>4304604</v>
      </c>
      <c r="K4515" s="212" t="s">
        <v>3267</v>
      </c>
    </row>
    <row r="4516" spans="1:242" x14ac:dyDescent="0.25">
      <c r="B4516" s="206">
        <v>2811</v>
      </c>
      <c r="C4516" s="207">
        <v>44838</v>
      </c>
      <c r="D4516" s="206" t="s">
        <v>7972</v>
      </c>
      <c r="E4516" s="206"/>
      <c r="F4516" s="206" t="s">
        <v>4436</v>
      </c>
      <c r="G4516" s="208" t="s">
        <v>1885</v>
      </c>
      <c r="H4516" s="313"/>
      <c r="I4516" s="209">
        <v>8900</v>
      </c>
      <c r="J4516" s="614">
        <f t="shared" si="72"/>
        <v>4295704</v>
      </c>
      <c r="K4516" s="212" t="s">
        <v>3267</v>
      </c>
    </row>
    <row r="4517" spans="1:242" x14ac:dyDescent="0.25">
      <c r="B4517" s="206">
        <v>2812</v>
      </c>
      <c r="C4517" s="207">
        <v>44838</v>
      </c>
      <c r="D4517" s="206" t="s">
        <v>7973</v>
      </c>
      <c r="E4517" s="206"/>
      <c r="F4517" s="206" t="s">
        <v>4437</v>
      </c>
      <c r="G4517" s="208" t="s">
        <v>1885</v>
      </c>
      <c r="H4517" s="285"/>
      <c r="I4517" s="210">
        <v>63800</v>
      </c>
      <c r="J4517" s="614">
        <f t="shared" si="72"/>
        <v>4231904</v>
      </c>
      <c r="K4517" s="212" t="s">
        <v>3267</v>
      </c>
    </row>
    <row r="4518" spans="1:242" x14ac:dyDescent="0.25">
      <c r="B4518" s="206">
        <v>2813</v>
      </c>
      <c r="C4518" s="207">
        <v>44838</v>
      </c>
      <c r="D4518" s="206" t="s">
        <v>7974</v>
      </c>
      <c r="E4518" s="206"/>
      <c r="F4518" s="206" t="s">
        <v>4438</v>
      </c>
      <c r="G4518" s="208" t="s">
        <v>1885</v>
      </c>
      <c r="H4518" s="285"/>
      <c r="I4518" s="210">
        <v>8700</v>
      </c>
      <c r="J4518" s="614">
        <f t="shared" si="72"/>
        <v>4223204</v>
      </c>
      <c r="K4518" s="212" t="s">
        <v>3267</v>
      </c>
    </row>
    <row r="4519" spans="1:242" x14ac:dyDescent="0.25">
      <c r="B4519" s="206">
        <v>2814</v>
      </c>
      <c r="C4519" s="207">
        <v>44838</v>
      </c>
      <c r="D4519" s="206" t="s">
        <v>7979</v>
      </c>
      <c r="E4519" s="206" t="s">
        <v>6500</v>
      </c>
      <c r="F4519" s="206"/>
      <c r="G4519" s="208" t="s">
        <v>561</v>
      </c>
      <c r="H4519" s="285"/>
      <c r="I4519" s="587">
        <v>885000</v>
      </c>
      <c r="J4519" s="614">
        <f t="shared" si="72"/>
        <v>3338204</v>
      </c>
      <c r="K4519" s="212" t="s">
        <v>7986</v>
      </c>
    </row>
    <row r="4520" spans="1:242" x14ac:dyDescent="0.25">
      <c r="B4520" s="206">
        <v>2815</v>
      </c>
      <c r="C4520" s="207">
        <v>44839</v>
      </c>
      <c r="D4520" s="206" t="s">
        <v>7978</v>
      </c>
      <c r="E4520" s="206" t="s">
        <v>6523</v>
      </c>
      <c r="F4520" s="206"/>
      <c r="G4520" s="208" t="s">
        <v>4804</v>
      </c>
      <c r="H4520" s="285"/>
      <c r="I4520" s="364">
        <v>900000</v>
      </c>
      <c r="J4520" s="614">
        <f t="shared" si="72"/>
        <v>2438204</v>
      </c>
      <c r="K4520" s="212"/>
    </row>
    <row r="4521" spans="1:242" ht="16.5" thickBot="1" x14ac:dyDescent="0.3">
      <c r="B4521" s="610">
        <v>2816</v>
      </c>
      <c r="C4521" s="609">
        <v>44841</v>
      </c>
      <c r="D4521" s="610" t="s">
        <v>7980</v>
      </c>
      <c r="E4521" s="610" t="s">
        <v>6524</v>
      </c>
      <c r="F4521" s="610"/>
      <c r="G4521" s="611" t="s">
        <v>6884</v>
      </c>
      <c r="H4521" s="671"/>
      <c r="I4521" s="673">
        <v>900000</v>
      </c>
      <c r="J4521" s="614">
        <f t="shared" si="72"/>
        <v>1538204</v>
      </c>
      <c r="K4521" s="627" t="s">
        <v>8010</v>
      </c>
    </row>
    <row r="4522" spans="1:242" s="566" customFormat="1" x14ac:dyDescent="0.25">
      <c r="A4522" s="488"/>
      <c r="B4522" s="205">
        <v>2817</v>
      </c>
      <c r="C4522" s="621">
        <v>44844</v>
      </c>
      <c r="D4522" s="622" t="s">
        <v>7982</v>
      </c>
      <c r="E4522" s="622"/>
      <c r="F4522" s="622"/>
      <c r="G4522" s="623"/>
      <c r="H4522" s="672">
        <v>12266796</v>
      </c>
      <c r="I4522" s="624"/>
      <c r="J4522" s="614">
        <f t="shared" si="72"/>
        <v>13805000</v>
      </c>
      <c r="K4522" s="631" t="s">
        <v>3695</v>
      </c>
      <c r="L4522" s="530"/>
      <c r="M4522" s="488"/>
      <c r="N4522" s="530"/>
      <c r="O4522" s="530"/>
      <c r="P4522" s="530"/>
      <c r="Q4522" s="530"/>
      <c r="R4522" s="530"/>
      <c r="S4522" s="530"/>
      <c r="T4522" s="530"/>
      <c r="U4522" s="530"/>
      <c r="V4522" s="530"/>
      <c r="W4522" s="530"/>
      <c r="X4522" s="530"/>
      <c r="Y4522" s="530"/>
      <c r="Z4522" s="530"/>
      <c r="AA4522" s="530"/>
      <c r="AB4522" s="530"/>
      <c r="AC4522" s="530"/>
      <c r="AD4522" s="530"/>
      <c r="AE4522" s="530"/>
      <c r="AF4522" s="530"/>
      <c r="AG4522" s="530"/>
      <c r="AH4522" s="530"/>
      <c r="AI4522" s="530"/>
      <c r="AJ4522" s="488"/>
      <c r="AK4522" s="488"/>
      <c r="AL4522" s="488"/>
      <c r="AM4522" s="488"/>
      <c r="AN4522" s="488"/>
      <c r="AO4522" s="488"/>
      <c r="AP4522" s="488"/>
      <c r="AQ4522" s="488"/>
      <c r="AR4522" s="488"/>
      <c r="AS4522" s="488"/>
      <c r="AT4522" s="488"/>
      <c r="AU4522" s="488"/>
      <c r="AV4522" s="488"/>
      <c r="AW4522" s="488"/>
      <c r="AX4522" s="488"/>
      <c r="AY4522" s="488"/>
      <c r="AZ4522" s="488"/>
      <c r="BA4522" s="488"/>
      <c r="BB4522" s="488"/>
      <c r="BC4522" s="488"/>
      <c r="BD4522" s="488"/>
      <c r="BE4522" s="488"/>
      <c r="BF4522" s="488"/>
      <c r="BG4522" s="488"/>
      <c r="BH4522" s="488"/>
      <c r="BI4522" s="488"/>
      <c r="BJ4522" s="488"/>
      <c r="BK4522" s="488"/>
      <c r="BL4522" s="488"/>
      <c r="BM4522" s="488"/>
      <c r="BN4522" s="488"/>
      <c r="BO4522" s="488"/>
      <c r="BP4522" s="488"/>
      <c r="BQ4522" s="488"/>
      <c r="BR4522" s="488"/>
      <c r="BS4522" s="488"/>
      <c r="BT4522" s="488"/>
      <c r="BU4522" s="488"/>
      <c r="BV4522" s="488"/>
      <c r="BW4522" s="488"/>
      <c r="BX4522" s="488"/>
      <c r="BY4522" s="488"/>
      <c r="BZ4522" s="488"/>
      <c r="CA4522" s="488"/>
      <c r="CB4522" s="488"/>
      <c r="CC4522" s="488"/>
      <c r="CD4522" s="488"/>
      <c r="CE4522" s="488"/>
      <c r="CF4522" s="488"/>
      <c r="CG4522" s="488"/>
      <c r="CH4522" s="488"/>
      <c r="CI4522" s="488"/>
      <c r="CJ4522" s="488"/>
      <c r="CK4522" s="488"/>
      <c r="CL4522" s="488"/>
      <c r="CM4522" s="488"/>
      <c r="CN4522" s="488"/>
      <c r="CO4522" s="488"/>
      <c r="CP4522" s="488"/>
      <c r="CQ4522" s="488"/>
      <c r="CR4522" s="488"/>
      <c r="CS4522" s="488"/>
      <c r="CT4522" s="488"/>
      <c r="CU4522" s="488"/>
      <c r="CV4522" s="488"/>
      <c r="CW4522" s="488"/>
      <c r="CX4522" s="488"/>
      <c r="CY4522" s="488"/>
      <c r="CZ4522" s="488"/>
      <c r="DA4522" s="488"/>
      <c r="DB4522" s="488"/>
      <c r="DC4522" s="488"/>
      <c r="DD4522" s="488"/>
      <c r="DE4522" s="488"/>
      <c r="DF4522" s="488"/>
      <c r="DG4522" s="488"/>
      <c r="DH4522" s="488"/>
      <c r="DI4522" s="488"/>
      <c r="DJ4522" s="488"/>
      <c r="DK4522" s="488"/>
      <c r="DL4522" s="488"/>
      <c r="DM4522" s="488"/>
      <c r="DN4522" s="488"/>
      <c r="DO4522" s="488"/>
      <c r="DP4522" s="488"/>
      <c r="DQ4522" s="488"/>
      <c r="DR4522" s="488"/>
      <c r="DS4522" s="488"/>
      <c r="DT4522" s="488"/>
      <c r="DU4522" s="488"/>
      <c r="DV4522" s="488"/>
      <c r="DW4522" s="488"/>
      <c r="DX4522" s="488"/>
      <c r="DY4522" s="488"/>
      <c r="DZ4522" s="488"/>
      <c r="EA4522" s="488"/>
      <c r="EB4522" s="488"/>
      <c r="EC4522" s="488"/>
      <c r="ED4522" s="488"/>
      <c r="EE4522" s="488"/>
      <c r="EF4522" s="488"/>
      <c r="EG4522" s="488"/>
      <c r="EH4522" s="488"/>
      <c r="EI4522" s="488"/>
      <c r="EJ4522" s="488"/>
      <c r="EK4522" s="488"/>
      <c r="EL4522" s="488"/>
      <c r="EM4522" s="488"/>
      <c r="EN4522" s="488"/>
      <c r="EO4522" s="488"/>
      <c r="EP4522" s="488"/>
      <c r="EQ4522" s="488"/>
      <c r="ER4522" s="488"/>
      <c r="ES4522" s="488"/>
      <c r="ET4522" s="488"/>
      <c r="EU4522" s="488"/>
      <c r="EV4522" s="488"/>
      <c r="EW4522" s="488"/>
      <c r="EX4522" s="488"/>
      <c r="EY4522" s="488"/>
      <c r="EZ4522" s="488"/>
      <c r="FA4522" s="488"/>
      <c r="FB4522" s="488"/>
      <c r="FC4522" s="488"/>
      <c r="FD4522" s="488"/>
      <c r="FE4522" s="488"/>
      <c r="FF4522" s="488"/>
      <c r="FG4522" s="488"/>
      <c r="FH4522" s="488"/>
      <c r="FI4522" s="488"/>
      <c r="FJ4522" s="488"/>
      <c r="FK4522" s="488"/>
      <c r="FL4522" s="488"/>
      <c r="FM4522" s="488"/>
      <c r="FN4522" s="488"/>
      <c r="FO4522" s="488"/>
      <c r="FP4522" s="488"/>
      <c r="FQ4522" s="488"/>
      <c r="FR4522" s="488"/>
      <c r="FS4522" s="488"/>
      <c r="FT4522" s="488"/>
      <c r="FU4522" s="488"/>
      <c r="FV4522" s="488"/>
      <c r="FW4522" s="488"/>
      <c r="FX4522" s="488"/>
      <c r="FY4522" s="488"/>
      <c r="FZ4522" s="488"/>
      <c r="GA4522" s="488"/>
      <c r="GB4522" s="488"/>
      <c r="GC4522" s="488"/>
      <c r="GD4522" s="488"/>
      <c r="GE4522" s="488"/>
      <c r="GF4522" s="488"/>
      <c r="GG4522" s="488"/>
      <c r="GH4522" s="488"/>
      <c r="GI4522" s="488"/>
      <c r="GJ4522" s="488"/>
      <c r="GK4522" s="488"/>
      <c r="GL4522" s="488"/>
      <c r="GM4522" s="488"/>
      <c r="GN4522" s="488"/>
      <c r="GO4522" s="488"/>
      <c r="GP4522" s="488"/>
      <c r="GQ4522" s="488"/>
      <c r="GR4522" s="488"/>
      <c r="GS4522" s="488"/>
      <c r="GT4522" s="488"/>
      <c r="GU4522" s="488"/>
      <c r="GV4522" s="488"/>
      <c r="GW4522" s="488"/>
      <c r="GX4522" s="488"/>
      <c r="GY4522" s="488"/>
      <c r="GZ4522" s="488"/>
      <c r="HA4522" s="488"/>
      <c r="HB4522" s="488"/>
      <c r="HC4522" s="488"/>
      <c r="HD4522" s="488"/>
      <c r="HE4522" s="488"/>
      <c r="HF4522" s="488"/>
      <c r="HG4522" s="488"/>
      <c r="HH4522" s="488"/>
      <c r="HI4522" s="488"/>
      <c r="HJ4522" s="488"/>
      <c r="HK4522" s="488"/>
      <c r="HL4522" s="488"/>
      <c r="HM4522" s="488"/>
      <c r="HN4522" s="488"/>
      <c r="HO4522" s="488"/>
      <c r="HP4522" s="488"/>
      <c r="HQ4522" s="488"/>
      <c r="HR4522" s="488"/>
      <c r="HS4522" s="488"/>
      <c r="HT4522" s="488"/>
      <c r="HU4522" s="488"/>
      <c r="HV4522" s="488"/>
      <c r="HW4522" s="488"/>
      <c r="HX4522" s="488"/>
      <c r="HY4522" s="488"/>
      <c r="HZ4522" s="488"/>
      <c r="IA4522" s="488"/>
      <c r="IB4522" s="488"/>
      <c r="IC4522" s="488"/>
      <c r="ID4522" s="488"/>
      <c r="IE4522" s="488"/>
      <c r="IF4522" s="488"/>
      <c r="IG4522" s="488"/>
      <c r="IH4522" s="488"/>
    </row>
    <row r="4523" spans="1:242" x14ac:dyDescent="0.25">
      <c r="B4523" s="206">
        <v>2818</v>
      </c>
      <c r="C4523" s="207">
        <v>44844</v>
      </c>
      <c r="D4523" s="206" t="s">
        <v>7984</v>
      </c>
      <c r="E4523" s="206"/>
      <c r="F4523" s="206"/>
      <c r="G4523" s="208" t="s">
        <v>7975</v>
      </c>
      <c r="H4523" s="349">
        <v>190000</v>
      </c>
      <c r="I4523" s="210"/>
      <c r="J4523" s="614">
        <f t="shared" si="72"/>
        <v>13995000</v>
      </c>
      <c r="K4523" s="441" t="s">
        <v>7983</v>
      </c>
    </row>
    <row r="4524" spans="1:242" x14ac:dyDescent="0.25">
      <c r="B4524" s="206">
        <v>2819</v>
      </c>
      <c r="C4524" s="207">
        <v>44844</v>
      </c>
      <c r="D4524" s="206" t="s">
        <v>7455</v>
      </c>
      <c r="E4524" s="206"/>
      <c r="F4524" s="206" t="s">
        <v>4439</v>
      </c>
      <c r="G4524" s="208" t="s">
        <v>7975</v>
      </c>
      <c r="H4524" s="285"/>
      <c r="I4524" s="210">
        <v>186000</v>
      </c>
      <c r="J4524" s="614">
        <f t="shared" si="72"/>
        <v>13809000</v>
      </c>
      <c r="K4524" s="212" t="s">
        <v>3267</v>
      </c>
    </row>
    <row r="4525" spans="1:242" x14ac:dyDescent="0.25">
      <c r="B4525" s="206">
        <v>2820</v>
      </c>
      <c r="C4525" s="207">
        <v>44844</v>
      </c>
      <c r="D4525" s="206" t="s">
        <v>7985</v>
      </c>
      <c r="E4525" s="206"/>
      <c r="F4525" s="206" t="s">
        <v>4440</v>
      </c>
      <c r="G4525" s="208" t="s">
        <v>6884</v>
      </c>
      <c r="H4525" s="285"/>
      <c r="I4525" s="210">
        <v>173000</v>
      </c>
      <c r="J4525" s="614">
        <f t="shared" si="72"/>
        <v>13636000</v>
      </c>
      <c r="K4525" s="212" t="s">
        <v>3267</v>
      </c>
    </row>
    <row r="4526" spans="1:242" x14ac:dyDescent="0.25">
      <c r="B4526" s="206">
        <v>2821</v>
      </c>
      <c r="C4526" s="207">
        <v>44844</v>
      </c>
      <c r="D4526" s="206" t="s">
        <v>7989</v>
      </c>
      <c r="E4526" s="206"/>
      <c r="F4526" s="206"/>
      <c r="G4526" s="208" t="s">
        <v>561</v>
      </c>
      <c r="H4526" s="349">
        <v>885000</v>
      </c>
      <c r="I4526" s="210"/>
      <c r="J4526" s="614">
        <f t="shared" si="72"/>
        <v>14521000</v>
      </c>
      <c r="K4526" s="441" t="s">
        <v>7988</v>
      </c>
    </row>
    <row r="4527" spans="1:242" x14ac:dyDescent="0.25">
      <c r="B4527" s="206">
        <v>2822</v>
      </c>
      <c r="C4527" s="207">
        <v>44844</v>
      </c>
      <c r="D4527" s="206" t="s">
        <v>7990</v>
      </c>
      <c r="E4527" s="206"/>
      <c r="F4527" s="206" t="s">
        <v>4441</v>
      </c>
      <c r="G4527" s="208" t="s">
        <v>561</v>
      </c>
      <c r="H4527" s="285"/>
      <c r="I4527" s="210">
        <v>885000</v>
      </c>
      <c r="J4527" s="614">
        <f t="shared" si="72"/>
        <v>13636000</v>
      </c>
      <c r="K4527" s="212" t="s">
        <v>3267</v>
      </c>
    </row>
    <row r="4528" spans="1:242" x14ac:dyDescent="0.25">
      <c r="B4528" s="206">
        <v>2823</v>
      </c>
      <c r="C4528" s="207">
        <v>44844</v>
      </c>
      <c r="D4528" s="206" t="s">
        <v>7991</v>
      </c>
      <c r="E4528" s="206"/>
      <c r="F4528" s="206" t="s">
        <v>4442</v>
      </c>
      <c r="G4528" s="208" t="s">
        <v>706</v>
      </c>
      <c r="H4528" s="285"/>
      <c r="I4528" s="210">
        <v>825000</v>
      </c>
      <c r="J4528" s="614">
        <f t="shared" si="72"/>
        <v>12811000</v>
      </c>
      <c r="K4528" s="212" t="s">
        <v>3267</v>
      </c>
    </row>
    <row r="4529" spans="2:11" x14ac:dyDescent="0.25">
      <c r="B4529" s="206">
        <v>2824</v>
      </c>
      <c r="C4529" s="207">
        <v>44844</v>
      </c>
      <c r="D4529" s="206" t="s">
        <v>7993</v>
      </c>
      <c r="E4529" s="206"/>
      <c r="F4529" s="206"/>
      <c r="G4529" s="208" t="s">
        <v>5936</v>
      </c>
      <c r="H4529" s="349">
        <v>2500000</v>
      </c>
      <c r="I4529" s="210"/>
      <c r="J4529" s="614">
        <f t="shared" si="72"/>
        <v>15311000</v>
      </c>
      <c r="K4529" s="441" t="s">
        <v>7983</v>
      </c>
    </row>
    <row r="4530" spans="2:11" x14ac:dyDescent="0.25">
      <c r="B4530" s="206">
        <v>2825</v>
      </c>
      <c r="C4530" s="207">
        <v>44844</v>
      </c>
      <c r="D4530" s="206" t="s">
        <v>7995</v>
      </c>
      <c r="E4530" s="206"/>
      <c r="F4530" s="206" t="s">
        <v>4443</v>
      </c>
      <c r="G4530" s="208" t="s">
        <v>5936</v>
      </c>
      <c r="H4530" s="285"/>
      <c r="I4530" s="210">
        <v>3333056</v>
      </c>
      <c r="J4530" s="614">
        <f t="shared" si="72"/>
        <v>11977944</v>
      </c>
      <c r="K4530" s="212" t="s">
        <v>3267</v>
      </c>
    </row>
    <row r="4531" spans="2:11" x14ac:dyDescent="0.25">
      <c r="B4531" s="206">
        <v>2826</v>
      </c>
      <c r="C4531" s="207">
        <v>44844</v>
      </c>
      <c r="D4531" s="206" t="s">
        <v>7996</v>
      </c>
      <c r="E4531" s="206"/>
      <c r="F4531" s="206"/>
      <c r="G4531" s="208" t="s">
        <v>561</v>
      </c>
      <c r="H4531" s="349">
        <v>1170000</v>
      </c>
      <c r="I4531" s="210"/>
      <c r="J4531" s="614">
        <f t="shared" si="72"/>
        <v>13147944</v>
      </c>
      <c r="K4531" s="441" t="s">
        <v>7915</v>
      </c>
    </row>
    <row r="4532" spans="2:11" x14ac:dyDescent="0.25">
      <c r="B4532" s="206">
        <v>2827</v>
      </c>
      <c r="C4532" s="207">
        <v>44844</v>
      </c>
      <c r="D4532" s="206" t="s">
        <v>7997</v>
      </c>
      <c r="E4532" s="206"/>
      <c r="F4532" s="206" t="s">
        <v>4444</v>
      </c>
      <c r="G4532" s="208" t="s">
        <v>561</v>
      </c>
      <c r="H4532" s="285"/>
      <c r="I4532" s="210">
        <v>1233043</v>
      </c>
      <c r="J4532" s="614">
        <f t="shared" si="72"/>
        <v>11914901</v>
      </c>
      <c r="K4532" s="212" t="s">
        <v>3267</v>
      </c>
    </row>
    <row r="4533" spans="2:11" x14ac:dyDescent="0.25">
      <c r="B4533" s="206">
        <v>2828</v>
      </c>
      <c r="C4533" s="207">
        <v>44844</v>
      </c>
      <c r="D4533" s="206" t="s">
        <v>7998</v>
      </c>
      <c r="E4533" s="206"/>
      <c r="F4533" s="206" t="s">
        <v>4445</v>
      </c>
      <c r="G4533" s="208" t="s">
        <v>1885</v>
      </c>
      <c r="H4533" s="285"/>
      <c r="I4533" s="210">
        <v>878350</v>
      </c>
      <c r="J4533" s="614">
        <f t="shared" si="72"/>
        <v>11036551</v>
      </c>
      <c r="K4533" s="212" t="s">
        <v>3267</v>
      </c>
    </row>
    <row r="4534" spans="2:11" x14ac:dyDescent="0.25">
      <c r="B4534" s="206">
        <v>2829</v>
      </c>
      <c r="C4534" s="207">
        <v>44844</v>
      </c>
      <c r="D4534" s="206" t="s">
        <v>7999</v>
      </c>
      <c r="E4534" s="206"/>
      <c r="F4534" s="206" t="s">
        <v>4446</v>
      </c>
      <c r="G4534" s="208" t="s">
        <v>1885</v>
      </c>
      <c r="H4534" s="285"/>
      <c r="I4534" s="210">
        <v>186700</v>
      </c>
      <c r="J4534" s="614">
        <f t="shared" si="72"/>
        <v>10849851</v>
      </c>
      <c r="K4534" s="212" t="s">
        <v>3267</v>
      </c>
    </row>
    <row r="4535" spans="2:11" x14ac:dyDescent="0.25">
      <c r="B4535" s="206">
        <v>2830</v>
      </c>
      <c r="C4535" s="207">
        <v>44844</v>
      </c>
      <c r="D4535" s="206" t="s">
        <v>8000</v>
      </c>
      <c r="E4535" s="206"/>
      <c r="F4535" s="206" t="s">
        <v>4447</v>
      </c>
      <c r="G4535" s="208" t="s">
        <v>1885</v>
      </c>
      <c r="H4535" s="285"/>
      <c r="I4535" s="210">
        <v>64900</v>
      </c>
      <c r="J4535" s="614">
        <f t="shared" si="72"/>
        <v>10784951</v>
      </c>
      <c r="K4535" s="212" t="s">
        <v>3267</v>
      </c>
    </row>
    <row r="4536" spans="2:11" x14ac:dyDescent="0.25">
      <c r="B4536" s="206">
        <v>2831</v>
      </c>
      <c r="C4536" s="207">
        <v>44844</v>
      </c>
      <c r="D4536" s="206" t="s">
        <v>8001</v>
      </c>
      <c r="E4536" s="206"/>
      <c r="F4536" s="206" t="s">
        <v>4448</v>
      </c>
      <c r="G4536" s="208" t="s">
        <v>1885</v>
      </c>
      <c r="H4536" s="285"/>
      <c r="I4536" s="210">
        <v>119700</v>
      </c>
      <c r="J4536" s="614">
        <f t="shared" si="72"/>
        <v>10665251</v>
      </c>
      <c r="K4536" s="212" t="s">
        <v>3267</v>
      </c>
    </row>
    <row r="4537" spans="2:11" x14ac:dyDescent="0.25">
      <c r="B4537" s="206">
        <v>2832</v>
      </c>
      <c r="C4537" s="207">
        <v>44844</v>
      </c>
      <c r="D4537" s="206" t="s">
        <v>8002</v>
      </c>
      <c r="E4537" s="206"/>
      <c r="F4537" s="206" t="s">
        <v>4449</v>
      </c>
      <c r="G4537" s="208" t="s">
        <v>1885</v>
      </c>
      <c r="H4537" s="285"/>
      <c r="I4537" s="210">
        <v>78700</v>
      </c>
      <c r="J4537" s="614">
        <f t="shared" si="72"/>
        <v>10586551</v>
      </c>
      <c r="K4537" s="212" t="s">
        <v>3267</v>
      </c>
    </row>
    <row r="4538" spans="2:11" x14ac:dyDescent="0.25">
      <c r="B4538" s="206">
        <v>2833</v>
      </c>
      <c r="C4538" s="207">
        <v>44844</v>
      </c>
      <c r="D4538" s="206" t="s">
        <v>8003</v>
      </c>
      <c r="E4538" s="206"/>
      <c r="F4538" s="206" t="s">
        <v>4491</v>
      </c>
      <c r="G4538" s="208" t="s">
        <v>1885</v>
      </c>
      <c r="H4538" s="285"/>
      <c r="I4538" s="210">
        <v>38900</v>
      </c>
      <c r="J4538" s="614">
        <f t="shared" si="72"/>
        <v>10547651</v>
      </c>
      <c r="K4538" s="212" t="s">
        <v>3267</v>
      </c>
    </row>
    <row r="4539" spans="2:11" x14ac:dyDescent="0.25">
      <c r="B4539" s="206">
        <v>2834</v>
      </c>
      <c r="C4539" s="207">
        <v>44844</v>
      </c>
      <c r="D4539" s="206" t="s">
        <v>8006</v>
      </c>
      <c r="E4539" s="206"/>
      <c r="F4539" s="206"/>
      <c r="G4539" s="208" t="s">
        <v>2320</v>
      </c>
      <c r="H4539" s="349">
        <v>1500000</v>
      </c>
      <c r="I4539" s="210"/>
      <c r="J4539" s="614">
        <f t="shared" si="72"/>
        <v>12047651</v>
      </c>
      <c r="K4539" s="441" t="s">
        <v>8005</v>
      </c>
    </row>
    <row r="4540" spans="2:11" x14ac:dyDescent="0.25">
      <c r="B4540" s="206">
        <v>2835</v>
      </c>
      <c r="C4540" s="207">
        <v>44844</v>
      </c>
      <c r="D4540" s="206" t="s">
        <v>8007</v>
      </c>
      <c r="E4540" s="206"/>
      <c r="F4540" s="206" t="s">
        <v>4492</v>
      </c>
      <c r="G4540" s="208" t="s">
        <v>2320</v>
      </c>
      <c r="H4540" s="285"/>
      <c r="I4540" s="210">
        <v>2105099</v>
      </c>
      <c r="J4540" s="614">
        <f t="shared" si="72"/>
        <v>9942552</v>
      </c>
      <c r="K4540" s="212" t="s">
        <v>3267</v>
      </c>
    </row>
    <row r="4541" spans="2:11" x14ac:dyDescent="0.25">
      <c r="B4541" s="206">
        <v>2836</v>
      </c>
      <c r="C4541" s="207">
        <v>44844</v>
      </c>
      <c r="D4541" s="206" t="s">
        <v>8016</v>
      </c>
      <c r="E4541" s="206" t="s">
        <v>6560</v>
      </c>
      <c r="F4541" s="206"/>
      <c r="G4541" s="208" t="s">
        <v>561</v>
      </c>
      <c r="H4541" s="285"/>
      <c r="I4541" s="587">
        <v>840000</v>
      </c>
      <c r="J4541" s="614">
        <f t="shared" si="72"/>
        <v>9102552</v>
      </c>
      <c r="K4541" s="441" t="s">
        <v>8022</v>
      </c>
    </row>
    <row r="4542" spans="2:11" x14ac:dyDescent="0.25">
      <c r="B4542" s="206">
        <v>2837</v>
      </c>
      <c r="C4542" s="207">
        <v>44844</v>
      </c>
      <c r="D4542" s="206" t="s">
        <v>8017</v>
      </c>
      <c r="E4542" s="206" t="s">
        <v>6561</v>
      </c>
      <c r="F4542" s="206"/>
      <c r="G4542" s="208" t="s">
        <v>2320</v>
      </c>
      <c r="H4542" s="285"/>
      <c r="I4542" s="364">
        <v>1500000</v>
      </c>
      <c r="J4542" s="614">
        <f t="shared" si="72"/>
        <v>7602552</v>
      </c>
      <c r="K4542" s="441"/>
    </row>
    <row r="4543" spans="2:11" x14ac:dyDescent="0.25">
      <c r="B4543" s="206">
        <v>2838</v>
      </c>
      <c r="C4543" s="207">
        <v>44845</v>
      </c>
      <c r="D4543" s="206" t="s">
        <v>8008</v>
      </c>
      <c r="E4543" s="206"/>
      <c r="F4543" s="206" t="s">
        <v>4497</v>
      </c>
      <c r="G4543" s="208" t="s">
        <v>1885</v>
      </c>
      <c r="H4543" s="285"/>
      <c r="I4543" s="210">
        <v>390400</v>
      </c>
      <c r="J4543" s="614">
        <f t="shared" si="72"/>
        <v>7212152</v>
      </c>
      <c r="K4543" s="212" t="s">
        <v>3267</v>
      </c>
    </row>
    <row r="4544" spans="2:11" x14ac:dyDescent="0.25">
      <c r="B4544" s="206">
        <v>2839</v>
      </c>
      <c r="C4544" s="207">
        <v>44845</v>
      </c>
      <c r="D4544" s="206" t="s">
        <v>5916</v>
      </c>
      <c r="E4544" s="206"/>
      <c r="F4544" s="206" t="s">
        <v>4498</v>
      </c>
      <c r="G4544" s="208" t="s">
        <v>5401</v>
      </c>
      <c r="H4544" s="285"/>
      <c r="I4544" s="210">
        <v>600000</v>
      </c>
      <c r="J4544" s="614">
        <f t="shared" si="72"/>
        <v>6612152</v>
      </c>
      <c r="K4544" s="212" t="s">
        <v>3267</v>
      </c>
    </row>
    <row r="4545" spans="2:11" x14ac:dyDescent="0.25">
      <c r="B4545" s="206">
        <v>2840</v>
      </c>
      <c r="C4545" s="207">
        <v>44845</v>
      </c>
      <c r="D4545" s="206" t="s">
        <v>8009</v>
      </c>
      <c r="E4545" s="206"/>
      <c r="F4545" s="206" t="s">
        <v>4499</v>
      </c>
      <c r="G4545" s="208" t="s">
        <v>1816</v>
      </c>
      <c r="H4545" s="285"/>
      <c r="I4545" s="210">
        <v>1072300</v>
      </c>
      <c r="J4545" s="614">
        <f t="shared" si="72"/>
        <v>5539852</v>
      </c>
      <c r="K4545" s="212" t="s">
        <v>3267</v>
      </c>
    </row>
    <row r="4546" spans="2:11" x14ac:dyDescent="0.25">
      <c r="B4546" s="206">
        <v>2841</v>
      </c>
      <c r="C4546" s="207">
        <v>44846</v>
      </c>
      <c r="D4546" s="206" t="s">
        <v>8012</v>
      </c>
      <c r="E4546" s="206"/>
      <c r="F4546" s="206"/>
      <c r="G4546" s="208" t="s">
        <v>6884</v>
      </c>
      <c r="H4546" s="349">
        <v>900000</v>
      </c>
      <c r="I4546" s="210"/>
      <c r="J4546" s="614">
        <f t="shared" si="72"/>
        <v>6439852</v>
      </c>
      <c r="K4546" s="441" t="s">
        <v>8011</v>
      </c>
    </row>
    <row r="4547" spans="2:11" x14ac:dyDescent="0.25">
      <c r="B4547" s="206">
        <v>2842</v>
      </c>
      <c r="C4547" s="207">
        <v>44846</v>
      </c>
      <c r="D4547" s="206" t="s">
        <v>8013</v>
      </c>
      <c r="E4547" s="206"/>
      <c r="F4547" s="206" t="s">
        <v>4481</v>
      </c>
      <c r="G4547" s="208" t="s">
        <v>6884</v>
      </c>
      <c r="H4547" s="285"/>
      <c r="I4547" s="210">
        <v>992100</v>
      </c>
      <c r="J4547" s="614">
        <f t="shared" si="72"/>
        <v>5447752</v>
      </c>
      <c r="K4547" s="212" t="s">
        <v>3267</v>
      </c>
    </row>
    <row r="4548" spans="2:11" x14ac:dyDescent="0.25">
      <c r="B4548" s="206">
        <v>2843</v>
      </c>
      <c r="C4548" s="207">
        <v>44846</v>
      </c>
      <c r="D4548" s="206" t="s">
        <v>8014</v>
      </c>
      <c r="E4548" s="206"/>
      <c r="F4548" s="206" t="s">
        <v>4495</v>
      </c>
      <c r="G4548" s="208" t="s">
        <v>4805</v>
      </c>
      <c r="H4548" s="285"/>
      <c r="I4548" s="210">
        <v>1735000</v>
      </c>
      <c r="J4548" s="614">
        <f t="shared" si="72"/>
        <v>3712752</v>
      </c>
      <c r="K4548" s="212" t="s">
        <v>3267</v>
      </c>
    </row>
    <row r="4549" spans="2:11" x14ac:dyDescent="0.25">
      <c r="B4549" s="206">
        <v>2844</v>
      </c>
      <c r="C4549" s="207">
        <v>44846</v>
      </c>
      <c r="D4549" s="206" t="s">
        <v>8015</v>
      </c>
      <c r="E4549" s="206"/>
      <c r="F4549" s="206" t="s">
        <v>4501</v>
      </c>
      <c r="G4549" s="208" t="s">
        <v>532</v>
      </c>
      <c r="H4549" s="285"/>
      <c r="I4549" s="210">
        <v>2492300</v>
      </c>
      <c r="J4549" s="614">
        <f t="shared" si="72"/>
        <v>1220452</v>
      </c>
      <c r="K4549" s="212" t="s">
        <v>3267</v>
      </c>
    </row>
    <row r="4550" spans="2:11" x14ac:dyDescent="0.25">
      <c r="B4550" s="206">
        <v>2845</v>
      </c>
      <c r="C4550" s="207">
        <v>44849</v>
      </c>
      <c r="D4550" s="206" t="s">
        <v>8018</v>
      </c>
      <c r="E4550" s="206"/>
      <c r="F4550" s="206" t="s">
        <v>4496</v>
      </c>
      <c r="G4550" s="208" t="s">
        <v>6654</v>
      </c>
      <c r="H4550" s="285"/>
      <c r="I4550" s="210">
        <v>260000</v>
      </c>
      <c r="J4550" s="614">
        <f t="shared" ref="J4550:J4560" si="73">J4549+H4550-I4550</f>
        <v>960452</v>
      </c>
      <c r="K4550" s="212" t="s">
        <v>3267</v>
      </c>
    </row>
    <row r="4551" spans="2:11" x14ac:dyDescent="0.25">
      <c r="B4551" s="206">
        <v>2846</v>
      </c>
      <c r="C4551" s="207">
        <v>44849</v>
      </c>
      <c r="D4551" s="206" t="s">
        <v>8020</v>
      </c>
      <c r="E4551" s="206"/>
      <c r="F4551" s="206"/>
      <c r="G4551" s="208" t="s">
        <v>561</v>
      </c>
      <c r="H4551" s="349">
        <v>650000</v>
      </c>
      <c r="I4551" s="210"/>
      <c r="J4551" s="614">
        <f t="shared" si="73"/>
        <v>1610452</v>
      </c>
      <c r="K4551" s="441" t="s">
        <v>7915</v>
      </c>
    </row>
    <row r="4552" spans="2:11" x14ac:dyDescent="0.25">
      <c r="B4552" s="206">
        <v>2847</v>
      </c>
      <c r="C4552" s="207">
        <v>44849</v>
      </c>
      <c r="D4552" s="206" t="s">
        <v>8021</v>
      </c>
      <c r="E4552" s="206"/>
      <c r="F4552" s="206" t="s">
        <v>4457</v>
      </c>
      <c r="G4552" s="208" t="s">
        <v>561</v>
      </c>
      <c r="H4552" s="285"/>
      <c r="I4552" s="210">
        <v>650000</v>
      </c>
      <c r="J4552" s="614">
        <f t="shared" si="73"/>
        <v>960452</v>
      </c>
      <c r="K4552" s="212" t="s">
        <v>3267</v>
      </c>
    </row>
    <row r="4553" spans="2:11" x14ac:dyDescent="0.25">
      <c r="B4553" s="206">
        <v>2848</v>
      </c>
      <c r="C4553" s="207">
        <v>44849</v>
      </c>
      <c r="D4553" s="206" t="s">
        <v>8024</v>
      </c>
      <c r="E4553" s="206"/>
      <c r="F4553" s="206"/>
      <c r="G4553" s="208" t="s">
        <v>561</v>
      </c>
      <c r="H4553" s="349">
        <v>840000</v>
      </c>
      <c r="I4553" s="210"/>
      <c r="J4553" s="614">
        <f t="shared" si="73"/>
        <v>1800452</v>
      </c>
      <c r="K4553" s="441" t="s">
        <v>8023</v>
      </c>
    </row>
    <row r="4554" spans="2:11" x14ac:dyDescent="0.25">
      <c r="B4554" s="206">
        <v>2849</v>
      </c>
      <c r="C4554" s="207">
        <v>44849</v>
      </c>
      <c r="D4554" s="206" t="s">
        <v>8025</v>
      </c>
      <c r="E4554" s="206"/>
      <c r="F4554" s="206" t="s">
        <v>4503</v>
      </c>
      <c r="G4554" s="208" t="s">
        <v>561</v>
      </c>
      <c r="H4554" s="285"/>
      <c r="I4554" s="210">
        <v>771021</v>
      </c>
      <c r="J4554" s="614">
        <f t="shared" si="73"/>
        <v>1029431</v>
      </c>
      <c r="K4554" s="212" t="s">
        <v>3267</v>
      </c>
    </row>
    <row r="4555" spans="2:11" x14ac:dyDescent="0.25">
      <c r="B4555" s="206">
        <v>2850</v>
      </c>
      <c r="C4555" s="207">
        <v>44849</v>
      </c>
      <c r="D4555" s="206" t="s">
        <v>8031</v>
      </c>
      <c r="E4555" s="206"/>
      <c r="F4555" s="206" t="s">
        <v>4505</v>
      </c>
      <c r="G4555" s="208" t="s">
        <v>8032</v>
      </c>
      <c r="H4555" s="285"/>
      <c r="I4555" s="210">
        <v>600000</v>
      </c>
      <c r="J4555" s="614">
        <f t="shared" si="73"/>
        <v>429431</v>
      </c>
      <c r="K4555" s="212" t="s">
        <v>3267</v>
      </c>
    </row>
    <row r="4556" spans="2:11" x14ac:dyDescent="0.25">
      <c r="B4556" s="206">
        <v>2851</v>
      </c>
      <c r="C4556" s="207">
        <v>44849</v>
      </c>
      <c r="D4556" s="206" t="s">
        <v>8026</v>
      </c>
      <c r="E4556" s="206"/>
      <c r="F4556" s="206" t="s">
        <v>4506</v>
      </c>
      <c r="G4556" s="208" t="s">
        <v>1885</v>
      </c>
      <c r="H4556" s="285"/>
      <c r="I4556" s="210">
        <v>37600</v>
      </c>
      <c r="J4556" s="614">
        <f t="shared" si="73"/>
        <v>391831</v>
      </c>
      <c r="K4556" s="212" t="s">
        <v>3267</v>
      </c>
    </row>
    <row r="4557" spans="2:11" x14ac:dyDescent="0.25">
      <c r="B4557" s="206">
        <v>2852</v>
      </c>
      <c r="C4557" s="207">
        <v>44849</v>
      </c>
      <c r="D4557" s="206" t="s">
        <v>8027</v>
      </c>
      <c r="E4557" s="206"/>
      <c r="F4557" s="206" t="s">
        <v>4510</v>
      </c>
      <c r="G4557" s="208" t="s">
        <v>1885</v>
      </c>
      <c r="H4557" s="285"/>
      <c r="I4557" s="210">
        <v>7000</v>
      </c>
      <c r="J4557" s="614">
        <f t="shared" si="73"/>
        <v>384831</v>
      </c>
      <c r="K4557" s="212" t="s">
        <v>3267</v>
      </c>
    </row>
    <row r="4558" spans="2:11" x14ac:dyDescent="0.25">
      <c r="B4558" s="206">
        <v>2853</v>
      </c>
      <c r="C4558" s="207">
        <v>44849</v>
      </c>
      <c r="D4558" s="206" t="s">
        <v>8028</v>
      </c>
      <c r="E4558" s="206"/>
      <c r="F4558" s="206" t="s">
        <v>4511</v>
      </c>
      <c r="G4558" s="208" t="s">
        <v>1885</v>
      </c>
      <c r="H4558" s="285"/>
      <c r="I4558" s="210">
        <v>62000</v>
      </c>
      <c r="J4558" s="614">
        <f t="shared" si="73"/>
        <v>322831</v>
      </c>
      <c r="K4558" s="212" t="s">
        <v>3267</v>
      </c>
    </row>
    <row r="4559" spans="2:11" x14ac:dyDescent="0.25">
      <c r="B4559" s="206">
        <v>2854</v>
      </c>
      <c r="C4559" s="207">
        <v>44849</v>
      </c>
      <c r="D4559" s="206" t="s">
        <v>8029</v>
      </c>
      <c r="E4559" s="206"/>
      <c r="F4559" s="206" t="s">
        <v>4512</v>
      </c>
      <c r="G4559" s="208" t="s">
        <v>1885</v>
      </c>
      <c r="H4559" s="285"/>
      <c r="I4559" s="210">
        <v>55800</v>
      </c>
      <c r="J4559" s="614">
        <f t="shared" si="73"/>
        <v>267031</v>
      </c>
      <c r="K4559" s="212" t="s">
        <v>3267</v>
      </c>
    </row>
    <row r="4560" spans="2:11" x14ac:dyDescent="0.25">
      <c r="B4560" s="206">
        <v>2855</v>
      </c>
      <c r="C4560" s="207">
        <v>44849</v>
      </c>
      <c r="D4560" s="206" t="s">
        <v>8030</v>
      </c>
      <c r="E4560" s="206"/>
      <c r="F4560" s="206" t="s">
        <v>4513</v>
      </c>
      <c r="G4560" s="208" t="s">
        <v>1885</v>
      </c>
      <c r="H4560" s="285"/>
      <c r="I4560" s="210">
        <v>7800</v>
      </c>
      <c r="J4560" s="614">
        <f t="shared" si="73"/>
        <v>259231</v>
      </c>
      <c r="K4560" s="212" t="s">
        <v>3267</v>
      </c>
    </row>
    <row r="4561" spans="2:11" x14ac:dyDescent="0.25">
      <c r="B4561" s="206"/>
      <c r="C4561" s="206"/>
      <c r="D4561" s="206"/>
      <c r="E4561" s="206"/>
      <c r="F4561" s="206"/>
      <c r="G4561" s="208"/>
      <c r="H4561" s="285"/>
      <c r="I4561" s="210"/>
      <c r="J4561" s="409"/>
      <c r="K4561" s="419"/>
    </row>
    <row r="4562" spans="2:11" x14ac:dyDescent="0.25">
      <c r="B4562" s="206"/>
      <c r="C4562" s="206"/>
      <c r="D4562" s="206"/>
      <c r="E4562" s="206"/>
      <c r="F4562" s="206"/>
      <c r="G4562" s="208"/>
      <c r="H4562" s="285"/>
      <c r="I4562" s="210"/>
      <c r="J4562" s="409"/>
      <c r="K4562" s="419"/>
    </row>
    <row r="4563" spans="2:11" x14ac:dyDescent="0.25">
      <c r="B4563" s="206"/>
      <c r="C4563" s="206"/>
      <c r="D4563" s="206"/>
      <c r="E4563" s="206"/>
      <c r="F4563" s="206"/>
      <c r="G4563" s="208"/>
      <c r="H4563" s="285"/>
      <c r="I4563" s="210"/>
      <c r="J4563" s="409"/>
      <c r="K4563" s="419"/>
    </row>
    <row r="4564" spans="2:11" x14ac:dyDescent="0.25">
      <c r="B4564" s="206"/>
      <c r="C4564" s="206"/>
      <c r="D4564" s="206"/>
      <c r="E4564" s="206"/>
      <c r="F4564" s="206"/>
      <c r="G4564" s="208"/>
      <c r="H4564" s="285"/>
      <c r="I4564" s="210"/>
      <c r="J4564" s="409"/>
      <c r="K4564" s="419"/>
    </row>
    <row r="4565" spans="2:11" x14ac:dyDescent="0.25">
      <c r="B4565" s="206"/>
      <c r="C4565" s="206"/>
      <c r="D4565" s="206"/>
      <c r="E4565" s="206"/>
      <c r="F4565" s="206"/>
      <c r="G4565" s="208"/>
      <c r="H4565" s="285"/>
      <c r="I4565" s="210"/>
      <c r="J4565" s="409"/>
      <c r="K4565" s="419"/>
    </row>
    <row r="4566" spans="2:11" x14ac:dyDescent="0.25">
      <c r="B4566" s="206"/>
      <c r="C4566" s="206"/>
      <c r="D4566" s="206"/>
      <c r="E4566" s="206"/>
      <c r="F4566" s="206"/>
      <c r="G4566" s="208"/>
      <c r="H4566" s="285"/>
      <c r="I4566" s="210"/>
      <c r="J4566" s="409"/>
      <c r="K4566" s="419"/>
    </row>
    <row r="4567" spans="2:11" x14ac:dyDescent="0.25">
      <c r="B4567" s="206"/>
      <c r="C4567" s="206"/>
      <c r="D4567" s="206"/>
      <c r="E4567" s="206"/>
      <c r="F4567" s="206"/>
      <c r="G4567" s="208"/>
      <c r="H4567" s="285"/>
      <c r="I4567" s="210"/>
      <c r="J4567" s="409"/>
      <c r="K4567" s="419"/>
    </row>
    <row r="4568" spans="2:11" x14ac:dyDescent="0.25">
      <c r="B4568" s="206"/>
      <c r="C4568" s="206"/>
      <c r="D4568" s="206"/>
      <c r="E4568" s="206"/>
      <c r="F4568" s="206"/>
      <c r="G4568" s="208"/>
      <c r="H4568" s="285"/>
      <c r="I4568" s="210"/>
      <c r="J4568" s="409"/>
      <c r="K4568" s="419"/>
    </row>
    <row r="4569" spans="2:11" x14ac:dyDescent="0.25">
      <c r="B4569" s="206"/>
      <c r="C4569" s="206"/>
      <c r="D4569" s="206"/>
      <c r="E4569" s="206"/>
      <c r="F4569" s="206"/>
      <c r="G4569" s="208"/>
      <c r="H4569" s="285"/>
      <c r="I4569" s="210"/>
      <c r="J4569" s="409"/>
      <c r="K4569" s="419"/>
    </row>
    <row r="4570" spans="2:11" x14ac:dyDescent="0.25">
      <c r="B4570" s="206"/>
      <c r="C4570" s="206"/>
      <c r="D4570" s="206"/>
      <c r="E4570" s="206"/>
      <c r="F4570" s="206"/>
      <c r="G4570" s="208"/>
      <c r="H4570" s="285"/>
      <c r="I4570" s="210"/>
      <c r="J4570" s="409"/>
      <c r="K4570" s="419"/>
    </row>
    <row r="4571" spans="2:11" x14ac:dyDescent="0.25">
      <c r="B4571" s="206"/>
      <c r="C4571" s="206"/>
      <c r="D4571" s="206"/>
      <c r="E4571" s="206"/>
      <c r="F4571" s="206"/>
      <c r="G4571" s="208"/>
      <c r="H4571" s="285"/>
      <c r="I4571" s="210"/>
      <c r="J4571" s="409"/>
      <c r="K4571" s="419"/>
    </row>
    <row r="4572" spans="2:11" x14ac:dyDescent="0.25">
      <c r="B4572" s="206"/>
      <c r="C4572" s="206"/>
      <c r="D4572" s="206"/>
      <c r="E4572" s="206"/>
      <c r="F4572" s="206"/>
      <c r="G4572" s="208"/>
      <c r="H4572" s="285"/>
      <c r="I4572" s="210"/>
      <c r="J4572" s="409"/>
      <c r="K4572" s="419"/>
    </row>
    <row r="4573" spans="2:11" x14ac:dyDescent="0.25">
      <c r="B4573" s="206"/>
      <c r="C4573" s="206"/>
      <c r="D4573" s="206"/>
      <c r="E4573" s="206"/>
      <c r="F4573" s="206"/>
      <c r="G4573" s="208"/>
      <c r="H4573" s="285"/>
      <c r="I4573" s="210"/>
      <c r="J4573" s="409"/>
      <c r="K4573" s="419"/>
    </row>
    <row r="65072" spans="12:13" x14ac:dyDescent="0.25">
      <c r="L65072" s="511"/>
      <c r="M65072" s="511"/>
    </row>
    <row r="65073" spans="1:242" x14ac:dyDescent="0.25">
      <c r="A65073" s="511"/>
      <c r="B65073" s="511"/>
      <c r="C65073" s="511"/>
      <c r="D65073" s="511"/>
      <c r="E65073" s="511"/>
      <c r="F65073" s="511"/>
      <c r="G65073" s="511"/>
      <c r="H65073" s="511"/>
      <c r="I65073" s="511"/>
      <c r="J65073" s="511"/>
      <c r="K65073" s="511"/>
      <c r="L65073" s="511"/>
      <c r="M65073" s="511"/>
      <c r="N65073" s="511"/>
      <c r="O65073" s="511"/>
      <c r="P65073" s="511"/>
      <c r="Q65073" s="511"/>
      <c r="R65073" s="511"/>
      <c r="S65073" s="511"/>
      <c r="T65073" s="511"/>
      <c r="U65073" s="511"/>
      <c r="V65073" s="511"/>
      <c r="W65073" s="511"/>
      <c r="X65073" s="511"/>
      <c r="Y65073" s="511"/>
      <c r="Z65073" s="511"/>
      <c r="AA65073" s="511"/>
      <c r="AB65073" s="511"/>
      <c r="AC65073" s="511"/>
      <c r="AD65073" s="511"/>
      <c r="AE65073" s="511"/>
      <c r="AF65073" s="511"/>
      <c r="AG65073" s="511"/>
      <c r="AH65073" s="511"/>
      <c r="AI65073" s="511"/>
      <c r="AJ65073" s="511"/>
      <c r="AK65073" s="511"/>
      <c r="AL65073" s="511"/>
      <c r="AM65073" s="511"/>
      <c r="AN65073" s="511"/>
      <c r="AO65073" s="511"/>
      <c r="AP65073" s="511"/>
      <c r="AQ65073" s="511"/>
      <c r="AR65073" s="511"/>
      <c r="AS65073" s="511"/>
      <c r="AT65073" s="511"/>
      <c r="AU65073" s="511"/>
      <c r="AV65073" s="511"/>
      <c r="AW65073" s="511"/>
      <c r="AX65073" s="511"/>
      <c r="AY65073" s="511"/>
      <c r="AZ65073" s="511"/>
      <c r="BA65073" s="511"/>
      <c r="BB65073" s="511"/>
      <c r="BC65073" s="511"/>
      <c r="BD65073" s="511"/>
      <c r="BE65073" s="511"/>
      <c r="BF65073" s="511"/>
      <c r="BG65073" s="511"/>
      <c r="BH65073" s="511"/>
      <c r="BI65073" s="511"/>
      <c r="BJ65073" s="511"/>
      <c r="BK65073" s="511"/>
      <c r="BL65073" s="511"/>
      <c r="BM65073" s="511"/>
      <c r="BN65073" s="511"/>
      <c r="BO65073" s="511"/>
      <c r="BP65073" s="511"/>
      <c r="BQ65073" s="511"/>
      <c r="BR65073" s="511"/>
      <c r="BS65073" s="511"/>
      <c r="BT65073" s="511"/>
      <c r="BU65073" s="511"/>
      <c r="BV65073" s="511"/>
      <c r="BW65073" s="511"/>
      <c r="BX65073" s="511"/>
      <c r="BY65073" s="511"/>
      <c r="BZ65073" s="511"/>
      <c r="CA65073" s="511"/>
      <c r="CB65073" s="511"/>
      <c r="CC65073" s="511"/>
      <c r="CD65073" s="511"/>
      <c r="CE65073" s="511"/>
      <c r="CF65073" s="511"/>
      <c r="CG65073" s="511"/>
      <c r="CH65073" s="511"/>
      <c r="CI65073" s="511"/>
      <c r="CJ65073" s="511"/>
      <c r="CK65073" s="511"/>
      <c r="CL65073" s="511"/>
      <c r="CM65073" s="511"/>
      <c r="CN65073" s="511"/>
      <c r="CO65073" s="511"/>
      <c r="CP65073" s="511"/>
      <c r="CQ65073" s="511"/>
      <c r="CR65073" s="511"/>
      <c r="CS65073" s="511"/>
      <c r="CT65073" s="511"/>
      <c r="CU65073" s="511"/>
      <c r="CV65073" s="511"/>
      <c r="CW65073" s="511"/>
      <c r="CX65073" s="511"/>
      <c r="CY65073" s="511"/>
      <c r="CZ65073" s="511"/>
      <c r="DA65073" s="511"/>
      <c r="DB65073" s="511"/>
      <c r="DC65073" s="511"/>
      <c r="DD65073" s="511"/>
      <c r="DE65073" s="511"/>
      <c r="DF65073" s="511"/>
      <c r="DG65073" s="511"/>
      <c r="DH65073" s="511"/>
      <c r="DI65073" s="511"/>
      <c r="DJ65073" s="511"/>
      <c r="DK65073" s="511"/>
      <c r="DL65073" s="511"/>
      <c r="DM65073" s="511"/>
      <c r="DN65073" s="511"/>
      <c r="DO65073" s="511"/>
      <c r="DP65073" s="511"/>
      <c r="DQ65073" s="511"/>
      <c r="DR65073" s="511"/>
      <c r="DS65073" s="511"/>
      <c r="DT65073" s="511"/>
      <c r="DU65073" s="511"/>
      <c r="DV65073" s="511"/>
      <c r="DW65073" s="511"/>
      <c r="DX65073" s="511"/>
      <c r="DY65073" s="511"/>
      <c r="DZ65073" s="511"/>
      <c r="EA65073" s="511"/>
      <c r="EB65073" s="511"/>
      <c r="EC65073" s="511"/>
      <c r="ED65073" s="511"/>
      <c r="EE65073" s="511"/>
      <c r="EF65073" s="511"/>
      <c r="EG65073" s="511"/>
      <c r="EH65073" s="511"/>
      <c r="EI65073" s="511"/>
      <c r="EJ65073" s="511"/>
      <c r="EK65073" s="511"/>
      <c r="EL65073" s="511"/>
      <c r="EM65073" s="511"/>
      <c r="EN65073" s="511"/>
      <c r="EO65073" s="511"/>
      <c r="EP65073" s="511"/>
      <c r="EQ65073" s="511"/>
      <c r="ER65073" s="511"/>
      <c r="ES65073" s="511"/>
      <c r="ET65073" s="511"/>
      <c r="EU65073" s="511"/>
      <c r="EV65073" s="511"/>
      <c r="EW65073" s="511"/>
      <c r="EX65073" s="511"/>
      <c r="EY65073" s="511"/>
      <c r="EZ65073" s="511"/>
      <c r="FA65073" s="511"/>
      <c r="FB65073" s="511"/>
      <c r="FC65073" s="511"/>
      <c r="FD65073" s="511"/>
      <c r="FE65073" s="511"/>
      <c r="FF65073" s="511"/>
      <c r="FG65073" s="511"/>
      <c r="FH65073" s="511"/>
      <c r="FI65073" s="511"/>
      <c r="FJ65073" s="511"/>
      <c r="FK65073" s="511"/>
      <c r="FL65073" s="511"/>
      <c r="FM65073" s="511"/>
      <c r="FN65073" s="511"/>
      <c r="FO65073" s="511"/>
      <c r="FP65073" s="511"/>
      <c r="FQ65073" s="511"/>
      <c r="FR65073" s="511"/>
      <c r="FS65073" s="511"/>
      <c r="FT65073" s="511"/>
      <c r="FU65073" s="511"/>
      <c r="FV65073" s="511"/>
      <c r="FW65073" s="511"/>
      <c r="FX65073" s="511"/>
      <c r="FY65073" s="511"/>
      <c r="FZ65073" s="511"/>
      <c r="GA65073" s="511"/>
      <c r="GB65073" s="511"/>
      <c r="GC65073" s="511"/>
      <c r="GD65073" s="511"/>
      <c r="GE65073" s="511"/>
      <c r="GF65073" s="511"/>
      <c r="GG65073" s="511"/>
      <c r="GH65073" s="511"/>
      <c r="GI65073" s="511"/>
      <c r="GJ65073" s="511"/>
      <c r="GK65073" s="511"/>
      <c r="GL65073" s="511"/>
      <c r="GM65073" s="511"/>
      <c r="GN65073" s="511"/>
      <c r="GO65073" s="511"/>
      <c r="GP65073" s="511"/>
      <c r="GQ65073" s="511"/>
      <c r="GR65073" s="511"/>
      <c r="GS65073" s="511"/>
      <c r="GT65073" s="511"/>
      <c r="GU65073" s="511"/>
      <c r="GV65073" s="511"/>
      <c r="GW65073" s="511"/>
      <c r="GX65073" s="511"/>
      <c r="GY65073" s="511"/>
      <c r="GZ65073" s="511"/>
      <c r="HA65073" s="511"/>
      <c r="HB65073" s="511"/>
      <c r="HC65073" s="511"/>
      <c r="HD65073" s="511"/>
      <c r="HE65073" s="511"/>
      <c r="HF65073" s="511"/>
      <c r="HG65073" s="511"/>
      <c r="HH65073" s="511"/>
      <c r="HI65073" s="511"/>
      <c r="HJ65073" s="511"/>
      <c r="HK65073" s="511"/>
      <c r="HL65073" s="511"/>
      <c r="HM65073" s="511"/>
      <c r="HN65073" s="511"/>
      <c r="HO65073" s="511"/>
      <c r="HP65073" s="511"/>
      <c r="HQ65073" s="511"/>
      <c r="HR65073" s="511"/>
      <c r="HS65073" s="511"/>
      <c r="HT65073" s="511"/>
      <c r="HU65073" s="511"/>
      <c r="HV65073" s="511"/>
      <c r="HW65073" s="511"/>
      <c r="HX65073" s="511"/>
      <c r="HY65073" s="511"/>
      <c r="HZ65073" s="511"/>
      <c r="IA65073" s="511"/>
      <c r="IB65073" s="511"/>
      <c r="IC65073" s="511"/>
      <c r="ID65073" s="511"/>
      <c r="IE65073" s="511"/>
      <c r="IF65073" s="511"/>
      <c r="IG65073" s="511"/>
      <c r="IH65073" s="511"/>
    </row>
    <row r="65074" spans="1:242" x14ac:dyDescent="0.25">
      <c r="A65074" s="511"/>
      <c r="B65074" s="511"/>
      <c r="C65074" s="511"/>
      <c r="D65074" s="511"/>
      <c r="E65074" s="511"/>
      <c r="F65074" s="511"/>
      <c r="G65074" s="511"/>
      <c r="H65074" s="511"/>
      <c r="I65074" s="511"/>
      <c r="J65074" s="511"/>
      <c r="K65074" s="511"/>
      <c r="L65074" s="511"/>
      <c r="M65074" s="511"/>
      <c r="N65074" s="511"/>
      <c r="O65074" s="511"/>
      <c r="P65074" s="511"/>
      <c r="Q65074" s="511"/>
      <c r="R65074" s="511"/>
      <c r="S65074" s="511"/>
      <c r="T65074" s="511"/>
      <c r="U65074" s="511"/>
      <c r="V65074" s="511"/>
      <c r="W65074" s="511"/>
      <c r="X65074" s="511"/>
      <c r="Y65074" s="511"/>
      <c r="Z65074" s="511"/>
      <c r="AA65074" s="511"/>
      <c r="AB65074" s="511"/>
      <c r="AC65074" s="511"/>
      <c r="AD65074" s="511"/>
      <c r="AE65074" s="511"/>
      <c r="AF65074" s="511"/>
      <c r="AG65074" s="511"/>
      <c r="AH65074" s="511"/>
      <c r="AI65074" s="511"/>
      <c r="AJ65074" s="511"/>
      <c r="AK65074" s="511"/>
      <c r="AL65074" s="511"/>
      <c r="AM65074" s="511"/>
      <c r="AN65074" s="511"/>
      <c r="AO65074" s="511"/>
      <c r="AP65074" s="511"/>
      <c r="AQ65074" s="511"/>
      <c r="AR65074" s="511"/>
      <c r="AS65074" s="511"/>
      <c r="AT65074" s="511"/>
      <c r="AU65074" s="511"/>
      <c r="AV65074" s="511"/>
      <c r="AW65074" s="511"/>
      <c r="AX65074" s="511"/>
      <c r="AY65074" s="511"/>
      <c r="AZ65074" s="511"/>
      <c r="BA65074" s="511"/>
      <c r="BB65074" s="511"/>
      <c r="BC65074" s="511"/>
      <c r="BD65074" s="511"/>
      <c r="BE65074" s="511"/>
      <c r="BF65074" s="511"/>
      <c r="BG65074" s="511"/>
      <c r="BH65074" s="511"/>
      <c r="BI65074" s="511"/>
      <c r="BJ65074" s="511"/>
      <c r="BK65074" s="511"/>
      <c r="BL65074" s="511"/>
      <c r="BM65074" s="511"/>
      <c r="BN65074" s="511"/>
      <c r="BO65074" s="511"/>
      <c r="BP65074" s="511"/>
      <c r="BQ65074" s="511"/>
      <c r="BR65074" s="511"/>
      <c r="BS65074" s="511"/>
      <c r="BT65074" s="511"/>
      <c r="BU65074" s="511"/>
      <c r="BV65074" s="511"/>
      <c r="BW65074" s="511"/>
      <c r="BX65074" s="511"/>
      <c r="BY65074" s="511"/>
      <c r="BZ65074" s="511"/>
      <c r="CA65074" s="511"/>
      <c r="CB65074" s="511"/>
      <c r="CC65074" s="511"/>
      <c r="CD65074" s="511"/>
      <c r="CE65074" s="511"/>
      <c r="CF65074" s="511"/>
      <c r="CG65074" s="511"/>
      <c r="CH65074" s="511"/>
      <c r="CI65074" s="511"/>
      <c r="CJ65074" s="511"/>
      <c r="CK65074" s="511"/>
      <c r="CL65074" s="511"/>
      <c r="CM65074" s="511"/>
      <c r="CN65074" s="511"/>
      <c r="CO65074" s="511"/>
      <c r="CP65074" s="511"/>
      <c r="CQ65074" s="511"/>
      <c r="CR65074" s="511"/>
      <c r="CS65074" s="511"/>
      <c r="CT65074" s="511"/>
      <c r="CU65074" s="511"/>
      <c r="CV65074" s="511"/>
      <c r="CW65074" s="511"/>
      <c r="CX65074" s="511"/>
      <c r="CY65074" s="511"/>
      <c r="CZ65074" s="511"/>
      <c r="DA65074" s="511"/>
      <c r="DB65074" s="511"/>
      <c r="DC65074" s="511"/>
      <c r="DD65074" s="511"/>
      <c r="DE65074" s="511"/>
      <c r="DF65074" s="511"/>
      <c r="DG65074" s="511"/>
      <c r="DH65074" s="511"/>
      <c r="DI65074" s="511"/>
      <c r="DJ65074" s="511"/>
      <c r="DK65074" s="511"/>
      <c r="DL65074" s="511"/>
      <c r="DM65074" s="511"/>
      <c r="DN65074" s="511"/>
      <c r="DO65074" s="511"/>
      <c r="DP65074" s="511"/>
      <c r="DQ65074" s="511"/>
      <c r="DR65074" s="511"/>
      <c r="DS65074" s="511"/>
      <c r="DT65074" s="511"/>
      <c r="DU65074" s="511"/>
      <c r="DV65074" s="511"/>
      <c r="DW65074" s="511"/>
      <c r="DX65074" s="511"/>
      <c r="DY65074" s="511"/>
      <c r="DZ65074" s="511"/>
      <c r="EA65074" s="511"/>
      <c r="EB65074" s="511"/>
      <c r="EC65074" s="511"/>
      <c r="ED65074" s="511"/>
      <c r="EE65074" s="511"/>
      <c r="EF65074" s="511"/>
      <c r="EG65074" s="511"/>
      <c r="EH65074" s="511"/>
      <c r="EI65074" s="511"/>
      <c r="EJ65074" s="511"/>
      <c r="EK65074" s="511"/>
      <c r="EL65074" s="511"/>
      <c r="EM65074" s="511"/>
      <c r="EN65074" s="511"/>
      <c r="EO65074" s="511"/>
      <c r="EP65074" s="511"/>
      <c r="EQ65074" s="511"/>
      <c r="ER65074" s="511"/>
      <c r="ES65074" s="511"/>
      <c r="ET65074" s="511"/>
      <c r="EU65074" s="511"/>
      <c r="EV65074" s="511"/>
      <c r="EW65074" s="511"/>
      <c r="EX65074" s="511"/>
      <c r="EY65074" s="511"/>
      <c r="EZ65074" s="511"/>
      <c r="FA65074" s="511"/>
      <c r="FB65074" s="511"/>
      <c r="FC65074" s="511"/>
      <c r="FD65074" s="511"/>
      <c r="FE65074" s="511"/>
      <c r="FF65074" s="511"/>
      <c r="FG65074" s="511"/>
      <c r="FH65074" s="511"/>
      <c r="FI65074" s="511"/>
      <c r="FJ65074" s="511"/>
      <c r="FK65074" s="511"/>
      <c r="FL65074" s="511"/>
      <c r="FM65074" s="511"/>
      <c r="FN65074" s="511"/>
      <c r="FO65074" s="511"/>
      <c r="FP65074" s="511"/>
      <c r="FQ65074" s="511"/>
      <c r="FR65074" s="511"/>
      <c r="FS65074" s="511"/>
      <c r="FT65074" s="511"/>
      <c r="FU65074" s="511"/>
      <c r="FV65074" s="511"/>
      <c r="FW65074" s="511"/>
      <c r="FX65074" s="511"/>
      <c r="FY65074" s="511"/>
      <c r="FZ65074" s="511"/>
      <c r="GA65074" s="511"/>
      <c r="GB65074" s="511"/>
      <c r="GC65074" s="511"/>
      <c r="GD65074" s="511"/>
      <c r="GE65074" s="511"/>
      <c r="GF65074" s="511"/>
      <c r="GG65074" s="511"/>
      <c r="GH65074" s="511"/>
      <c r="GI65074" s="511"/>
      <c r="GJ65074" s="511"/>
      <c r="GK65074" s="511"/>
      <c r="GL65074" s="511"/>
      <c r="GM65074" s="511"/>
      <c r="GN65074" s="511"/>
      <c r="GO65074" s="511"/>
      <c r="GP65074" s="511"/>
      <c r="GQ65074" s="511"/>
      <c r="GR65074" s="511"/>
      <c r="GS65074" s="511"/>
      <c r="GT65074" s="511"/>
      <c r="GU65074" s="511"/>
      <c r="GV65074" s="511"/>
      <c r="GW65074" s="511"/>
      <c r="GX65074" s="511"/>
      <c r="GY65074" s="511"/>
      <c r="GZ65074" s="511"/>
      <c r="HA65074" s="511"/>
      <c r="HB65074" s="511"/>
      <c r="HC65074" s="511"/>
      <c r="HD65074" s="511"/>
      <c r="HE65074" s="511"/>
      <c r="HF65074" s="511"/>
      <c r="HG65074" s="511"/>
      <c r="HH65074" s="511"/>
      <c r="HI65074" s="511"/>
      <c r="HJ65074" s="511"/>
      <c r="HK65074" s="511"/>
      <c r="HL65074" s="511"/>
      <c r="HM65074" s="511"/>
      <c r="HN65074" s="511"/>
      <c r="HO65074" s="511"/>
      <c r="HP65074" s="511"/>
      <c r="HQ65074" s="511"/>
      <c r="HR65074" s="511"/>
      <c r="HS65074" s="511"/>
      <c r="HT65074" s="511"/>
      <c r="HU65074" s="511"/>
      <c r="HV65074" s="511"/>
      <c r="HW65074" s="511"/>
      <c r="HX65074" s="511"/>
      <c r="HY65074" s="511"/>
      <c r="HZ65074" s="511"/>
      <c r="IA65074" s="511"/>
      <c r="IB65074" s="511"/>
      <c r="IC65074" s="511"/>
      <c r="ID65074" s="511"/>
      <c r="IE65074" s="511"/>
      <c r="IF65074" s="511"/>
      <c r="IG65074" s="511"/>
      <c r="IH65074" s="511"/>
    </row>
    <row r="65075" spans="1:242" x14ac:dyDescent="0.25">
      <c r="A65075" s="511"/>
      <c r="B65075" s="511"/>
      <c r="C65075" s="511"/>
      <c r="D65075" s="511"/>
      <c r="E65075" s="511"/>
      <c r="F65075" s="511"/>
      <c r="G65075" s="511"/>
      <c r="H65075" s="511"/>
      <c r="I65075" s="511"/>
      <c r="J65075" s="511"/>
      <c r="K65075" s="511"/>
      <c r="L65075" s="511"/>
      <c r="M65075" s="511"/>
      <c r="N65075" s="511"/>
      <c r="O65075" s="511"/>
      <c r="P65075" s="511"/>
      <c r="Q65075" s="511"/>
      <c r="R65075" s="511"/>
      <c r="S65075" s="511"/>
      <c r="T65075" s="511"/>
      <c r="U65075" s="511"/>
      <c r="V65075" s="511"/>
      <c r="W65075" s="511"/>
      <c r="X65075" s="511"/>
      <c r="Y65075" s="511"/>
      <c r="Z65075" s="511"/>
      <c r="AA65075" s="511"/>
      <c r="AB65075" s="511"/>
      <c r="AC65075" s="511"/>
      <c r="AD65075" s="511"/>
      <c r="AE65075" s="511"/>
      <c r="AF65075" s="511"/>
      <c r="AG65075" s="511"/>
      <c r="AH65075" s="511"/>
      <c r="AI65075" s="511"/>
      <c r="AJ65075" s="511"/>
      <c r="AK65075" s="511"/>
      <c r="AL65075" s="511"/>
      <c r="AM65075" s="511"/>
      <c r="AN65075" s="511"/>
      <c r="AO65075" s="511"/>
      <c r="AP65075" s="511"/>
      <c r="AQ65075" s="511"/>
      <c r="AR65075" s="511"/>
      <c r="AS65075" s="511"/>
      <c r="AT65075" s="511"/>
      <c r="AU65075" s="511"/>
      <c r="AV65075" s="511"/>
      <c r="AW65075" s="511"/>
      <c r="AX65075" s="511"/>
      <c r="AY65075" s="511"/>
      <c r="AZ65075" s="511"/>
      <c r="BA65075" s="511"/>
      <c r="BB65075" s="511"/>
      <c r="BC65075" s="511"/>
      <c r="BD65075" s="511"/>
      <c r="BE65075" s="511"/>
      <c r="BF65075" s="511"/>
      <c r="BG65075" s="511"/>
      <c r="BH65075" s="511"/>
      <c r="BI65075" s="511"/>
      <c r="BJ65075" s="511"/>
      <c r="BK65075" s="511"/>
      <c r="BL65075" s="511"/>
      <c r="BM65075" s="511"/>
      <c r="BN65075" s="511"/>
      <c r="BO65075" s="511"/>
      <c r="BP65075" s="511"/>
      <c r="BQ65075" s="511"/>
      <c r="BR65075" s="511"/>
      <c r="BS65075" s="511"/>
      <c r="BT65075" s="511"/>
      <c r="BU65075" s="511"/>
      <c r="BV65075" s="511"/>
      <c r="BW65075" s="511"/>
      <c r="BX65075" s="511"/>
      <c r="BY65075" s="511"/>
      <c r="BZ65075" s="511"/>
      <c r="CA65075" s="511"/>
      <c r="CB65075" s="511"/>
      <c r="CC65075" s="511"/>
      <c r="CD65075" s="511"/>
      <c r="CE65075" s="511"/>
      <c r="CF65075" s="511"/>
      <c r="CG65075" s="511"/>
      <c r="CH65075" s="511"/>
      <c r="CI65075" s="511"/>
      <c r="CJ65075" s="511"/>
      <c r="CK65075" s="511"/>
      <c r="CL65075" s="511"/>
      <c r="CM65075" s="511"/>
      <c r="CN65075" s="511"/>
      <c r="CO65075" s="511"/>
      <c r="CP65075" s="511"/>
      <c r="CQ65075" s="511"/>
      <c r="CR65075" s="511"/>
      <c r="CS65075" s="511"/>
      <c r="CT65075" s="511"/>
      <c r="CU65075" s="511"/>
      <c r="CV65075" s="511"/>
      <c r="CW65075" s="511"/>
      <c r="CX65075" s="511"/>
      <c r="CY65075" s="511"/>
      <c r="CZ65075" s="511"/>
      <c r="DA65075" s="511"/>
      <c r="DB65075" s="511"/>
      <c r="DC65075" s="511"/>
      <c r="DD65075" s="511"/>
      <c r="DE65075" s="511"/>
      <c r="DF65075" s="511"/>
      <c r="DG65075" s="511"/>
      <c r="DH65075" s="511"/>
      <c r="DI65075" s="511"/>
      <c r="DJ65075" s="511"/>
      <c r="DK65075" s="511"/>
      <c r="DL65075" s="511"/>
      <c r="DM65075" s="511"/>
      <c r="DN65075" s="511"/>
      <c r="DO65075" s="511"/>
      <c r="DP65075" s="511"/>
      <c r="DQ65075" s="511"/>
      <c r="DR65075" s="511"/>
      <c r="DS65075" s="511"/>
      <c r="DT65075" s="511"/>
      <c r="DU65075" s="511"/>
      <c r="DV65075" s="511"/>
      <c r="DW65075" s="511"/>
      <c r="DX65075" s="511"/>
      <c r="DY65075" s="511"/>
      <c r="DZ65075" s="511"/>
      <c r="EA65075" s="511"/>
      <c r="EB65075" s="511"/>
      <c r="EC65075" s="511"/>
      <c r="ED65075" s="511"/>
      <c r="EE65075" s="511"/>
      <c r="EF65075" s="511"/>
      <c r="EG65075" s="511"/>
      <c r="EH65075" s="511"/>
      <c r="EI65075" s="511"/>
      <c r="EJ65075" s="511"/>
      <c r="EK65075" s="511"/>
      <c r="EL65075" s="511"/>
      <c r="EM65075" s="511"/>
      <c r="EN65075" s="511"/>
      <c r="EO65075" s="511"/>
      <c r="EP65075" s="511"/>
      <c r="EQ65075" s="511"/>
      <c r="ER65075" s="511"/>
      <c r="ES65075" s="511"/>
      <c r="ET65075" s="511"/>
      <c r="EU65075" s="511"/>
      <c r="EV65075" s="511"/>
      <c r="EW65075" s="511"/>
      <c r="EX65075" s="511"/>
      <c r="EY65075" s="511"/>
      <c r="EZ65075" s="511"/>
      <c r="FA65075" s="511"/>
      <c r="FB65075" s="511"/>
      <c r="FC65075" s="511"/>
      <c r="FD65075" s="511"/>
      <c r="FE65075" s="511"/>
      <c r="FF65075" s="511"/>
      <c r="FG65075" s="511"/>
      <c r="FH65075" s="511"/>
      <c r="FI65075" s="511"/>
      <c r="FJ65075" s="511"/>
      <c r="FK65075" s="511"/>
      <c r="FL65075" s="511"/>
      <c r="FM65075" s="511"/>
      <c r="FN65075" s="511"/>
      <c r="FO65075" s="511"/>
      <c r="FP65075" s="511"/>
      <c r="FQ65075" s="511"/>
      <c r="FR65075" s="511"/>
      <c r="FS65075" s="511"/>
      <c r="FT65075" s="511"/>
      <c r="FU65075" s="511"/>
      <c r="FV65075" s="511"/>
      <c r="FW65075" s="511"/>
      <c r="FX65075" s="511"/>
      <c r="FY65075" s="511"/>
      <c r="FZ65075" s="511"/>
      <c r="GA65075" s="511"/>
      <c r="GB65075" s="511"/>
      <c r="GC65075" s="511"/>
      <c r="GD65075" s="511"/>
      <c r="GE65075" s="511"/>
      <c r="GF65075" s="511"/>
      <c r="GG65075" s="511"/>
      <c r="GH65075" s="511"/>
      <c r="GI65075" s="511"/>
      <c r="GJ65075" s="511"/>
      <c r="GK65075" s="511"/>
      <c r="GL65075" s="511"/>
      <c r="GM65075" s="511"/>
      <c r="GN65075" s="511"/>
      <c r="GO65075" s="511"/>
      <c r="GP65075" s="511"/>
      <c r="GQ65075" s="511"/>
      <c r="GR65075" s="511"/>
      <c r="GS65075" s="511"/>
      <c r="GT65075" s="511"/>
      <c r="GU65075" s="511"/>
      <c r="GV65075" s="511"/>
      <c r="GW65075" s="511"/>
      <c r="GX65075" s="511"/>
      <c r="GY65075" s="511"/>
      <c r="GZ65075" s="511"/>
      <c r="HA65075" s="511"/>
      <c r="HB65075" s="511"/>
      <c r="HC65075" s="511"/>
      <c r="HD65075" s="511"/>
      <c r="HE65075" s="511"/>
      <c r="HF65075" s="511"/>
      <c r="HG65075" s="511"/>
      <c r="HH65075" s="511"/>
      <c r="HI65075" s="511"/>
      <c r="HJ65075" s="511"/>
      <c r="HK65075" s="511"/>
      <c r="HL65075" s="511"/>
      <c r="HM65075" s="511"/>
      <c r="HN65075" s="511"/>
      <c r="HO65075" s="511"/>
      <c r="HP65075" s="511"/>
      <c r="HQ65075" s="511"/>
      <c r="HR65075" s="511"/>
      <c r="HS65075" s="511"/>
      <c r="HT65075" s="511"/>
      <c r="HU65075" s="511"/>
      <c r="HV65075" s="511"/>
      <c r="HW65075" s="511"/>
      <c r="HX65075" s="511"/>
      <c r="HY65075" s="511"/>
      <c r="HZ65075" s="511"/>
      <c r="IA65075" s="511"/>
      <c r="IB65075" s="511"/>
      <c r="IC65075" s="511"/>
      <c r="ID65075" s="511"/>
      <c r="IE65075" s="511"/>
      <c r="IF65075" s="511"/>
      <c r="IG65075" s="511"/>
      <c r="IH65075" s="511"/>
    </row>
    <row r="65076" spans="1:242" x14ac:dyDescent="0.25">
      <c r="A65076" s="511"/>
      <c r="B65076" s="511"/>
      <c r="C65076" s="511"/>
      <c r="D65076" s="511"/>
      <c r="E65076" s="511"/>
      <c r="F65076" s="511"/>
      <c r="G65076" s="511"/>
      <c r="H65076" s="511"/>
      <c r="I65076" s="511"/>
      <c r="J65076" s="511"/>
      <c r="K65076" s="511"/>
      <c r="L65076" s="511"/>
      <c r="M65076" s="511"/>
      <c r="N65076" s="511"/>
      <c r="O65076" s="511"/>
      <c r="P65076" s="511"/>
      <c r="Q65076" s="511"/>
      <c r="R65076" s="511"/>
      <c r="S65076" s="511"/>
      <c r="T65076" s="511"/>
      <c r="U65076" s="511"/>
      <c r="V65076" s="511"/>
      <c r="W65076" s="511"/>
      <c r="X65076" s="511"/>
      <c r="Y65076" s="511"/>
      <c r="Z65076" s="511"/>
      <c r="AA65076" s="511"/>
      <c r="AB65076" s="511"/>
      <c r="AC65076" s="511"/>
      <c r="AD65076" s="511"/>
      <c r="AE65076" s="511"/>
      <c r="AF65076" s="511"/>
      <c r="AG65076" s="511"/>
      <c r="AH65076" s="511"/>
      <c r="AI65076" s="511"/>
      <c r="AJ65076" s="511"/>
      <c r="AK65076" s="511"/>
      <c r="AL65076" s="511"/>
      <c r="AM65076" s="511"/>
      <c r="AN65076" s="511"/>
      <c r="AO65076" s="511"/>
      <c r="AP65076" s="511"/>
      <c r="AQ65076" s="511"/>
      <c r="AR65076" s="511"/>
      <c r="AS65076" s="511"/>
      <c r="AT65076" s="511"/>
      <c r="AU65076" s="511"/>
      <c r="AV65076" s="511"/>
      <c r="AW65076" s="511"/>
      <c r="AX65076" s="511"/>
      <c r="AY65076" s="511"/>
      <c r="AZ65076" s="511"/>
      <c r="BA65076" s="511"/>
      <c r="BB65076" s="511"/>
      <c r="BC65076" s="511"/>
      <c r="BD65076" s="511"/>
      <c r="BE65076" s="511"/>
      <c r="BF65076" s="511"/>
      <c r="BG65076" s="511"/>
      <c r="BH65076" s="511"/>
      <c r="BI65076" s="511"/>
      <c r="BJ65076" s="511"/>
      <c r="BK65076" s="511"/>
      <c r="BL65076" s="511"/>
      <c r="BM65076" s="511"/>
      <c r="BN65076" s="511"/>
      <c r="BO65076" s="511"/>
      <c r="BP65076" s="511"/>
      <c r="BQ65076" s="511"/>
      <c r="BR65076" s="511"/>
      <c r="BS65076" s="511"/>
      <c r="BT65076" s="511"/>
      <c r="BU65076" s="511"/>
      <c r="BV65076" s="511"/>
      <c r="BW65076" s="511"/>
      <c r="BX65076" s="511"/>
      <c r="BY65076" s="511"/>
      <c r="BZ65076" s="511"/>
      <c r="CA65076" s="511"/>
      <c r="CB65076" s="511"/>
      <c r="CC65076" s="511"/>
      <c r="CD65076" s="511"/>
      <c r="CE65076" s="511"/>
      <c r="CF65076" s="511"/>
      <c r="CG65076" s="511"/>
      <c r="CH65076" s="511"/>
      <c r="CI65076" s="511"/>
      <c r="CJ65076" s="511"/>
      <c r="CK65076" s="511"/>
      <c r="CL65076" s="511"/>
      <c r="CM65076" s="511"/>
      <c r="CN65076" s="511"/>
      <c r="CO65076" s="511"/>
      <c r="CP65076" s="511"/>
      <c r="CQ65076" s="511"/>
      <c r="CR65076" s="511"/>
      <c r="CS65076" s="511"/>
      <c r="CT65076" s="511"/>
      <c r="CU65076" s="511"/>
      <c r="CV65076" s="511"/>
      <c r="CW65076" s="511"/>
      <c r="CX65076" s="511"/>
      <c r="CY65076" s="511"/>
      <c r="CZ65076" s="511"/>
      <c r="DA65076" s="511"/>
      <c r="DB65076" s="511"/>
      <c r="DC65076" s="511"/>
      <c r="DD65076" s="511"/>
      <c r="DE65076" s="511"/>
      <c r="DF65076" s="511"/>
      <c r="DG65076" s="511"/>
      <c r="DH65076" s="511"/>
      <c r="DI65076" s="511"/>
      <c r="DJ65076" s="511"/>
      <c r="DK65076" s="511"/>
      <c r="DL65076" s="511"/>
      <c r="DM65076" s="511"/>
      <c r="DN65076" s="511"/>
      <c r="DO65076" s="511"/>
      <c r="DP65076" s="511"/>
      <c r="DQ65076" s="511"/>
      <c r="DR65076" s="511"/>
      <c r="DS65076" s="511"/>
      <c r="DT65076" s="511"/>
      <c r="DU65076" s="511"/>
      <c r="DV65076" s="511"/>
      <c r="DW65076" s="511"/>
      <c r="DX65076" s="511"/>
      <c r="DY65076" s="511"/>
      <c r="DZ65076" s="511"/>
      <c r="EA65076" s="511"/>
      <c r="EB65076" s="511"/>
      <c r="EC65076" s="511"/>
      <c r="ED65076" s="511"/>
      <c r="EE65076" s="511"/>
      <c r="EF65076" s="511"/>
      <c r="EG65076" s="511"/>
      <c r="EH65076" s="511"/>
      <c r="EI65076" s="511"/>
      <c r="EJ65076" s="511"/>
      <c r="EK65076" s="511"/>
      <c r="EL65076" s="511"/>
      <c r="EM65076" s="511"/>
      <c r="EN65076" s="511"/>
      <c r="EO65076" s="511"/>
      <c r="EP65076" s="511"/>
      <c r="EQ65076" s="511"/>
      <c r="ER65076" s="511"/>
      <c r="ES65076" s="511"/>
      <c r="ET65076" s="511"/>
      <c r="EU65076" s="511"/>
      <c r="EV65076" s="511"/>
      <c r="EW65076" s="511"/>
      <c r="EX65076" s="511"/>
      <c r="EY65076" s="511"/>
      <c r="EZ65076" s="511"/>
      <c r="FA65076" s="511"/>
      <c r="FB65076" s="511"/>
      <c r="FC65076" s="511"/>
      <c r="FD65076" s="511"/>
      <c r="FE65076" s="511"/>
      <c r="FF65076" s="511"/>
      <c r="FG65076" s="511"/>
      <c r="FH65076" s="511"/>
      <c r="FI65076" s="511"/>
      <c r="FJ65076" s="511"/>
      <c r="FK65076" s="511"/>
      <c r="FL65076" s="511"/>
      <c r="FM65076" s="511"/>
      <c r="FN65076" s="511"/>
      <c r="FO65076" s="511"/>
      <c r="FP65076" s="511"/>
      <c r="FQ65076" s="511"/>
      <c r="FR65076" s="511"/>
      <c r="FS65076" s="511"/>
      <c r="FT65076" s="511"/>
      <c r="FU65076" s="511"/>
      <c r="FV65076" s="511"/>
      <c r="FW65076" s="511"/>
      <c r="FX65076" s="511"/>
      <c r="FY65076" s="511"/>
      <c r="FZ65076" s="511"/>
      <c r="GA65076" s="511"/>
      <c r="GB65076" s="511"/>
      <c r="GC65076" s="511"/>
      <c r="GD65076" s="511"/>
      <c r="GE65076" s="511"/>
      <c r="GF65076" s="511"/>
      <c r="GG65076" s="511"/>
      <c r="GH65076" s="511"/>
      <c r="GI65076" s="511"/>
      <c r="GJ65076" s="511"/>
      <c r="GK65076" s="511"/>
      <c r="GL65076" s="511"/>
      <c r="GM65076" s="511"/>
      <c r="GN65076" s="511"/>
      <c r="GO65076" s="511"/>
      <c r="GP65076" s="511"/>
      <c r="GQ65076" s="511"/>
      <c r="GR65076" s="511"/>
      <c r="GS65076" s="511"/>
      <c r="GT65076" s="511"/>
      <c r="GU65076" s="511"/>
      <c r="GV65076" s="511"/>
      <c r="GW65076" s="511"/>
      <c r="GX65076" s="511"/>
      <c r="GY65076" s="511"/>
      <c r="GZ65076" s="511"/>
      <c r="HA65076" s="511"/>
      <c r="HB65076" s="511"/>
      <c r="HC65076" s="511"/>
      <c r="HD65076" s="511"/>
      <c r="HE65076" s="511"/>
      <c r="HF65076" s="511"/>
      <c r="HG65076" s="511"/>
      <c r="HH65076" s="511"/>
      <c r="HI65076" s="511"/>
      <c r="HJ65076" s="511"/>
      <c r="HK65076" s="511"/>
      <c r="HL65076" s="511"/>
      <c r="HM65076" s="511"/>
      <c r="HN65076" s="511"/>
      <c r="HO65076" s="511"/>
      <c r="HP65076" s="511"/>
      <c r="HQ65076" s="511"/>
      <c r="HR65076" s="511"/>
      <c r="HS65076" s="511"/>
      <c r="HT65076" s="511"/>
      <c r="HU65076" s="511"/>
      <c r="HV65076" s="511"/>
      <c r="HW65076" s="511"/>
      <c r="HX65076" s="511"/>
      <c r="HY65076" s="511"/>
      <c r="HZ65076" s="511"/>
      <c r="IA65076" s="511"/>
      <c r="IB65076" s="511"/>
      <c r="IC65076" s="511"/>
      <c r="ID65076" s="511"/>
      <c r="IE65076" s="511"/>
      <c r="IF65076" s="511"/>
      <c r="IG65076" s="511"/>
      <c r="IH65076" s="511"/>
    </row>
    <row r="65077" spans="1:242" x14ac:dyDescent="0.25">
      <c r="A65077" s="511"/>
      <c r="B65077" s="511"/>
      <c r="C65077" s="511"/>
      <c r="D65077" s="511"/>
      <c r="E65077" s="511"/>
      <c r="F65077" s="511"/>
      <c r="G65077" s="511"/>
      <c r="H65077" s="511"/>
      <c r="I65077" s="511"/>
      <c r="J65077" s="511"/>
      <c r="K65077" s="511"/>
      <c r="L65077" s="511"/>
      <c r="M65077" s="511"/>
      <c r="N65077" s="511"/>
      <c r="O65077" s="511"/>
      <c r="P65077" s="511"/>
      <c r="Q65077" s="511"/>
      <c r="R65077" s="511"/>
      <c r="S65077" s="511"/>
      <c r="T65077" s="511"/>
      <c r="U65077" s="511"/>
      <c r="V65077" s="511"/>
      <c r="W65077" s="511"/>
      <c r="X65077" s="511"/>
      <c r="Y65077" s="511"/>
      <c r="Z65077" s="511"/>
      <c r="AA65077" s="511"/>
      <c r="AB65077" s="511"/>
      <c r="AC65077" s="511"/>
      <c r="AD65077" s="511"/>
      <c r="AE65077" s="511"/>
      <c r="AF65077" s="511"/>
      <c r="AG65077" s="511"/>
      <c r="AH65077" s="511"/>
      <c r="AI65077" s="511"/>
      <c r="AJ65077" s="511"/>
      <c r="AK65077" s="511"/>
      <c r="AL65077" s="511"/>
      <c r="AM65077" s="511"/>
      <c r="AN65077" s="511"/>
      <c r="AO65077" s="511"/>
      <c r="AP65077" s="511"/>
      <c r="AQ65077" s="511"/>
      <c r="AR65077" s="511"/>
      <c r="AS65077" s="511"/>
      <c r="AT65077" s="511"/>
      <c r="AU65077" s="511"/>
      <c r="AV65077" s="511"/>
      <c r="AW65077" s="511"/>
      <c r="AX65077" s="511"/>
      <c r="AY65077" s="511"/>
      <c r="AZ65077" s="511"/>
      <c r="BA65077" s="511"/>
      <c r="BB65077" s="511"/>
      <c r="BC65077" s="511"/>
      <c r="BD65077" s="511"/>
      <c r="BE65077" s="511"/>
      <c r="BF65077" s="511"/>
      <c r="BG65077" s="511"/>
      <c r="BH65077" s="511"/>
      <c r="BI65077" s="511"/>
      <c r="BJ65077" s="511"/>
      <c r="BK65077" s="511"/>
      <c r="BL65077" s="511"/>
      <c r="BM65077" s="511"/>
      <c r="BN65077" s="511"/>
      <c r="BO65077" s="511"/>
      <c r="BP65077" s="511"/>
      <c r="BQ65077" s="511"/>
      <c r="BR65077" s="511"/>
      <c r="BS65077" s="511"/>
      <c r="BT65077" s="511"/>
      <c r="BU65077" s="511"/>
      <c r="BV65077" s="511"/>
      <c r="BW65077" s="511"/>
      <c r="BX65077" s="511"/>
      <c r="BY65077" s="511"/>
      <c r="BZ65077" s="511"/>
      <c r="CA65077" s="511"/>
      <c r="CB65077" s="511"/>
      <c r="CC65077" s="511"/>
      <c r="CD65077" s="511"/>
      <c r="CE65077" s="511"/>
      <c r="CF65077" s="511"/>
      <c r="CG65077" s="511"/>
      <c r="CH65077" s="511"/>
      <c r="CI65077" s="511"/>
      <c r="CJ65077" s="511"/>
      <c r="CK65077" s="511"/>
      <c r="CL65077" s="511"/>
      <c r="CM65077" s="511"/>
      <c r="CN65077" s="511"/>
      <c r="CO65077" s="511"/>
      <c r="CP65077" s="511"/>
      <c r="CQ65077" s="511"/>
      <c r="CR65077" s="511"/>
      <c r="CS65077" s="511"/>
      <c r="CT65077" s="511"/>
      <c r="CU65077" s="511"/>
      <c r="CV65077" s="511"/>
      <c r="CW65077" s="511"/>
      <c r="CX65077" s="511"/>
      <c r="CY65077" s="511"/>
      <c r="CZ65077" s="511"/>
      <c r="DA65077" s="511"/>
      <c r="DB65077" s="511"/>
      <c r="DC65077" s="511"/>
      <c r="DD65077" s="511"/>
      <c r="DE65077" s="511"/>
      <c r="DF65077" s="511"/>
      <c r="DG65077" s="511"/>
      <c r="DH65077" s="511"/>
      <c r="DI65077" s="511"/>
      <c r="DJ65077" s="511"/>
      <c r="DK65077" s="511"/>
      <c r="DL65077" s="511"/>
      <c r="DM65077" s="511"/>
      <c r="DN65077" s="511"/>
      <c r="DO65077" s="511"/>
      <c r="DP65077" s="511"/>
      <c r="DQ65077" s="511"/>
      <c r="DR65077" s="511"/>
      <c r="DS65077" s="511"/>
      <c r="DT65077" s="511"/>
      <c r="DU65077" s="511"/>
      <c r="DV65077" s="511"/>
      <c r="DW65077" s="511"/>
      <c r="DX65077" s="511"/>
      <c r="DY65077" s="511"/>
      <c r="DZ65077" s="511"/>
      <c r="EA65077" s="511"/>
      <c r="EB65077" s="511"/>
      <c r="EC65077" s="511"/>
      <c r="ED65077" s="511"/>
      <c r="EE65077" s="511"/>
      <c r="EF65077" s="511"/>
      <c r="EG65077" s="511"/>
      <c r="EH65077" s="511"/>
      <c r="EI65077" s="511"/>
      <c r="EJ65077" s="511"/>
      <c r="EK65077" s="511"/>
      <c r="EL65077" s="511"/>
      <c r="EM65077" s="511"/>
      <c r="EN65077" s="511"/>
      <c r="EO65077" s="511"/>
      <c r="EP65077" s="511"/>
      <c r="EQ65077" s="511"/>
      <c r="ER65077" s="511"/>
      <c r="ES65077" s="511"/>
      <c r="ET65077" s="511"/>
      <c r="EU65077" s="511"/>
      <c r="EV65077" s="511"/>
      <c r="EW65077" s="511"/>
      <c r="EX65077" s="511"/>
      <c r="EY65077" s="511"/>
      <c r="EZ65077" s="511"/>
      <c r="FA65077" s="511"/>
      <c r="FB65077" s="511"/>
      <c r="FC65077" s="511"/>
      <c r="FD65077" s="511"/>
      <c r="FE65077" s="511"/>
      <c r="FF65077" s="511"/>
      <c r="FG65077" s="511"/>
      <c r="FH65077" s="511"/>
      <c r="FI65077" s="511"/>
      <c r="FJ65077" s="511"/>
      <c r="FK65077" s="511"/>
      <c r="FL65077" s="511"/>
      <c r="FM65077" s="511"/>
      <c r="FN65077" s="511"/>
      <c r="FO65077" s="511"/>
      <c r="FP65077" s="511"/>
      <c r="FQ65077" s="511"/>
      <c r="FR65077" s="511"/>
      <c r="FS65077" s="511"/>
      <c r="FT65077" s="511"/>
      <c r="FU65077" s="511"/>
      <c r="FV65077" s="511"/>
      <c r="FW65077" s="511"/>
      <c r="FX65077" s="511"/>
      <c r="FY65077" s="511"/>
      <c r="FZ65077" s="511"/>
      <c r="GA65077" s="511"/>
      <c r="GB65077" s="511"/>
      <c r="GC65077" s="511"/>
      <c r="GD65077" s="511"/>
      <c r="GE65077" s="511"/>
      <c r="GF65077" s="511"/>
      <c r="GG65077" s="511"/>
      <c r="GH65077" s="511"/>
      <c r="GI65077" s="511"/>
      <c r="GJ65077" s="511"/>
      <c r="GK65077" s="511"/>
      <c r="GL65077" s="511"/>
      <c r="GM65077" s="511"/>
      <c r="GN65077" s="511"/>
      <c r="GO65077" s="511"/>
      <c r="GP65077" s="511"/>
      <c r="GQ65077" s="511"/>
      <c r="GR65077" s="511"/>
      <c r="GS65077" s="511"/>
      <c r="GT65077" s="511"/>
      <c r="GU65077" s="511"/>
      <c r="GV65077" s="511"/>
      <c r="GW65077" s="511"/>
      <c r="GX65077" s="511"/>
      <c r="GY65077" s="511"/>
      <c r="GZ65077" s="511"/>
      <c r="HA65077" s="511"/>
      <c r="HB65077" s="511"/>
      <c r="HC65077" s="511"/>
      <c r="HD65077" s="511"/>
      <c r="HE65077" s="511"/>
      <c r="HF65077" s="511"/>
      <c r="HG65077" s="511"/>
      <c r="HH65077" s="511"/>
      <c r="HI65077" s="511"/>
      <c r="HJ65077" s="511"/>
      <c r="HK65077" s="511"/>
      <c r="HL65077" s="511"/>
      <c r="HM65077" s="511"/>
      <c r="HN65077" s="511"/>
      <c r="HO65077" s="511"/>
      <c r="HP65077" s="511"/>
      <c r="HQ65077" s="511"/>
      <c r="HR65077" s="511"/>
      <c r="HS65077" s="511"/>
      <c r="HT65077" s="511"/>
      <c r="HU65077" s="511"/>
      <c r="HV65077" s="511"/>
      <c r="HW65077" s="511"/>
      <c r="HX65077" s="511"/>
      <c r="HY65077" s="511"/>
      <c r="HZ65077" s="511"/>
      <c r="IA65077" s="511"/>
      <c r="IB65077" s="511"/>
      <c r="IC65077" s="511"/>
      <c r="ID65077" s="511"/>
      <c r="IE65077" s="511"/>
      <c r="IF65077" s="511"/>
      <c r="IG65077" s="511"/>
      <c r="IH65077" s="511"/>
    </row>
    <row r="65078" spans="1:242" x14ac:dyDescent="0.25">
      <c r="A65078" s="511"/>
      <c r="B65078" s="511"/>
      <c r="C65078" s="511"/>
      <c r="D65078" s="511"/>
      <c r="E65078" s="511"/>
      <c r="F65078" s="511"/>
      <c r="G65078" s="511"/>
      <c r="H65078" s="511"/>
      <c r="I65078" s="511"/>
      <c r="J65078" s="511"/>
      <c r="K65078" s="511"/>
      <c r="L65078" s="511"/>
      <c r="M65078" s="511"/>
      <c r="N65078" s="511"/>
      <c r="O65078" s="511"/>
      <c r="P65078" s="511"/>
      <c r="Q65078" s="511"/>
      <c r="R65078" s="511"/>
      <c r="S65078" s="511"/>
      <c r="T65078" s="511"/>
      <c r="U65078" s="511"/>
      <c r="V65078" s="511"/>
      <c r="W65078" s="511"/>
      <c r="X65078" s="511"/>
      <c r="Y65078" s="511"/>
      <c r="Z65078" s="511"/>
      <c r="AA65078" s="511"/>
      <c r="AB65078" s="511"/>
      <c r="AC65078" s="511"/>
      <c r="AD65078" s="511"/>
      <c r="AE65078" s="511"/>
      <c r="AF65078" s="511"/>
      <c r="AG65078" s="511"/>
      <c r="AH65078" s="511"/>
      <c r="AI65078" s="511"/>
      <c r="AJ65078" s="511"/>
      <c r="AK65078" s="511"/>
      <c r="AL65078" s="511"/>
      <c r="AM65078" s="511"/>
      <c r="AN65078" s="511"/>
      <c r="AO65078" s="511"/>
      <c r="AP65078" s="511"/>
      <c r="AQ65078" s="511"/>
      <c r="AR65078" s="511"/>
      <c r="AS65078" s="511"/>
      <c r="AT65078" s="511"/>
      <c r="AU65078" s="511"/>
      <c r="AV65078" s="511"/>
      <c r="AW65078" s="511"/>
      <c r="AX65078" s="511"/>
      <c r="AY65078" s="511"/>
      <c r="AZ65078" s="511"/>
      <c r="BA65078" s="511"/>
      <c r="BB65078" s="511"/>
      <c r="BC65078" s="511"/>
      <c r="BD65078" s="511"/>
      <c r="BE65078" s="511"/>
      <c r="BF65078" s="511"/>
      <c r="BG65078" s="511"/>
      <c r="BH65078" s="511"/>
      <c r="BI65078" s="511"/>
      <c r="BJ65078" s="511"/>
      <c r="BK65078" s="511"/>
      <c r="BL65078" s="511"/>
      <c r="BM65078" s="511"/>
      <c r="BN65078" s="511"/>
      <c r="BO65078" s="511"/>
      <c r="BP65078" s="511"/>
      <c r="BQ65078" s="511"/>
      <c r="BR65078" s="511"/>
      <c r="BS65078" s="511"/>
      <c r="BT65078" s="511"/>
      <c r="BU65078" s="511"/>
      <c r="BV65078" s="511"/>
      <c r="BW65078" s="511"/>
      <c r="BX65078" s="511"/>
      <c r="BY65078" s="511"/>
      <c r="BZ65078" s="511"/>
      <c r="CA65078" s="511"/>
      <c r="CB65078" s="511"/>
      <c r="CC65078" s="511"/>
      <c r="CD65078" s="511"/>
      <c r="CE65078" s="511"/>
      <c r="CF65078" s="511"/>
      <c r="CG65078" s="511"/>
      <c r="CH65078" s="511"/>
      <c r="CI65078" s="511"/>
      <c r="CJ65078" s="511"/>
      <c r="CK65078" s="511"/>
      <c r="CL65078" s="511"/>
      <c r="CM65078" s="511"/>
      <c r="CN65078" s="511"/>
      <c r="CO65078" s="511"/>
      <c r="CP65078" s="511"/>
      <c r="CQ65078" s="511"/>
      <c r="CR65078" s="511"/>
      <c r="CS65078" s="511"/>
      <c r="CT65078" s="511"/>
      <c r="CU65078" s="511"/>
      <c r="CV65078" s="511"/>
      <c r="CW65078" s="511"/>
      <c r="CX65078" s="511"/>
      <c r="CY65078" s="511"/>
      <c r="CZ65078" s="511"/>
      <c r="DA65078" s="511"/>
      <c r="DB65078" s="511"/>
      <c r="DC65078" s="511"/>
      <c r="DD65078" s="511"/>
      <c r="DE65078" s="511"/>
      <c r="DF65078" s="511"/>
      <c r="DG65078" s="511"/>
      <c r="DH65078" s="511"/>
      <c r="DI65078" s="511"/>
      <c r="DJ65078" s="511"/>
      <c r="DK65078" s="511"/>
      <c r="DL65078" s="511"/>
      <c r="DM65078" s="511"/>
      <c r="DN65078" s="511"/>
      <c r="DO65078" s="511"/>
      <c r="DP65078" s="511"/>
      <c r="DQ65078" s="511"/>
      <c r="DR65078" s="511"/>
      <c r="DS65078" s="511"/>
      <c r="DT65078" s="511"/>
      <c r="DU65078" s="511"/>
      <c r="DV65078" s="511"/>
      <c r="DW65078" s="511"/>
      <c r="DX65078" s="511"/>
      <c r="DY65078" s="511"/>
      <c r="DZ65078" s="511"/>
      <c r="EA65078" s="511"/>
      <c r="EB65078" s="511"/>
      <c r="EC65078" s="511"/>
      <c r="ED65078" s="511"/>
      <c r="EE65078" s="511"/>
      <c r="EF65078" s="511"/>
      <c r="EG65078" s="511"/>
      <c r="EH65078" s="511"/>
      <c r="EI65078" s="511"/>
      <c r="EJ65078" s="511"/>
      <c r="EK65078" s="511"/>
      <c r="EL65078" s="511"/>
      <c r="EM65078" s="511"/>
      <c r="EN65078" s="511"/>
      <c r="EO65078" s="511"/>
      <c r="EP65078" s="511"/>
      <c r="EQ65078" s="511"/>
      <c r="ER65078" s="511"/>
      <c r="ES65078" s="511"/>
      <c r="ET65078" s="511"/>
      <c r="EU65078" s="511"/>
      <c r="EV65078" s="511"/>
      <c r="EW65078" s="511"/>
      <c r="EX65078" s="511"/>
      <c r="EY65078" s="511"/>
      <c r="EZ65078" s="511"/>
      <c r="FA65078" s="511"/>
      <c r="FB65078" s="511"/>
      <c r="FC65078" s="511"/>
      <c r="FD65078" s="511"/>
      <c r="FE65078" s="511"/>
      <c r="FF65078" s="511"/>
      <c r="FG65078" s="511"/>
      <c r="FH65078" s="511"/>
      <c r="FI65078" s="511"/>
      <c r="FJ65078" s="511"/>
      <c r="FK65078" s="511"/>
      <c r="FL65078" s="511"/>
      <c r="FM65078" s="511"/>
      <c r="FN65078" s="511"/>
      <c r="FO65078" s="511"/>
      <c r="FP65078" s="511"/>
      <c r="FQ65078" s="511"/>
      <c r="FR65078" s="511"/>
      <c r="FS65078" s="511"/>
      <c r="FT65078" s="511"/>
      <c r="FU65078" s="511"/>
      <c r="FV65078" s="511"/>
      <c r="FW65078" s="511"/>
      <c r="FX65078" s="511"/>
      <c r="FY65078" s="511"/>
      <c r="FZ65078" s="511"/>
      <c r="GA65078" s="511"/>
      <c r="GB65078" s="511"/>
      <c r="GC65078" s="511"/>
      <c r="GD65078" s="511"/>
      <c r="GE65078" s="511"/>
      <c r="GF65078" s="511"/>
      <c r="GG65078" s="511"/>
      <c r="GH65078" s="511"/>
      <c r="GI65078" s="511"/>
      <c r="GJ65078" s="511"/>
      <c r="GK65078" s="511"/>
      <c r="GL65078" s="511"/>
      <c r="GM65078" s="511"/>
      <c r="GN65078" s="511"/>
      <c r="GO65078" s="511"/>
      <c r="GP65078" s="511"/>
      <c r="GQ65078" s="511"/>
      <c r="GR65078" s="511"/>
      <c r="GS65078" s="511"/>
      <c r="GT65078" s="511"/>
      <c r="GU65078" s="511"/>
      <c r="GV65078" s="511"/>
      <c r="GW65078" s="511"/>
      <c r="GX65078" s="511"/>
      <c r="GY65078" s="511"/>
      <c r="GZ65078" s="511"/>
      <c r="HA65078" s="511"/>
      <c r="HB65078" s="511"/>
      <c r="HC65078" s="511"/>
      <c r="HD65078" s="511"/>
      <c r="HE65078" s="511"/>
      <c r="HF65078" s="511"/>
      <c r="HG65078" s="511"/>
      <c r="HH65078" s="511"/>
      <c r="HI65078" s="511"/>
      <c r="HJ65078" s="511"/>
      <c r="HK65078" s="511"/>
      <c r="HL65078" s="511"/>
      <c r="HM65078" s="511"/>
      <c r="HN65078" s="511"/>
      <c r="HO65078" s="511"/>
      <c r="HP65078" s="511"/>
      <c r="HQ65078" s="511"/>
      <c r="HR65078" s="511"/>
      <c r="HS65078" s="511"/>
      <c r="HT65078" s="511"/>
      <c r="HU65078" s="511"/>
      <c r="HV65078" s="511"/>
      <c r="HW65078" s="511"/>
      <c r="HX65078" s="511"/>
      <c r="HY65078" s="511"/>
      <c r="HZ65078" s="511"/>
      <c r="IA65078" s="511"/>
      <c r="IB65078" s="511"/>
      <c r="IC65078" s="511"/>
      <c r="ID65078" s="511"/>
      <c r="IE65078" s="511"/>
      <c r="IF65078" s="511"/>
      <c r="IG65078" s="511"/>
      <c r="IH65078" s="511"/>
    </row>
    <row r="65079" spans="1:242" x14ac:dyDescent="0.25">
      <c r="A65079" s="511"/>
      <c r="B65079" s="511"/>
      <c r="C65079" s="511"/>
      <c r="D65079" s="511"/>
      <c r="E65079" s="511"/>
      <c r="F65079" s="511"/>
      <c r="G65079" s="511"/>
      <c r="H65079" s="511"/>
      <c r="I65079" s="511"/>
      <c r="J65079" s="511"/>
      <c r="K65079" s="511"/>
      <c r="L65079" s="511"/>
      <c r="M65079" s="511"/>
      <c r="N65079" s="511"/>
      <c r="O65079" s="511"/>
      <c r="P65079" s="511"/>
      <c r="Q65079" s="511"/>
      <c r="R65079" s="511"/>
      <c r="S65079" s="511"/>
      <c r="T65079" s="511"/>
      <c r="U65079" s="511"/>
      <c r="V65079" s="511"/>
      <c r="W65079" s="511"/>
      <c r="X65079" s="511"/>
      <c r="Y65079" s="511"/>
      <c r="Z65079" s="511"/>
      <c r="AA65079" s="511"/>
      <c r="AB65079" s="511"/>
      <c r="AC65079" s="511"/>
      <c r="AD65079" s="511"/>
      <c r="AE65079" s="511"/>
      <c r="AF65079" s="511"/>
      <c r="AG65079" s="511"/>
      <c r="AH65079" s="511"/>
      <c r="AI65079" s="511"/>
      <c r="AJ65079" s="511"/>
      <c r="AK65079" s="511"/>
      <c r="AL65079" s="511"/>
      <c r="AM65079" s="511"/>
      <c r="AN65079" s="511"/>
      <c r="AO65079" s="511"/>
      <c r="AP65079" s="511"/>
      <c r="AQ65079" s="511"/>
      <c r="AR65079" s="511"/>
      <c r="AS65079" s="511"/>
      <c r="AT65079" s="511"/>
      <c r="AU65079" s="511"/>
      <c r="AV65079" s="511"/>
      <c r="AW65079" s="511"/>
      <c r="AX65079" s="511"/>
      <c r="AY65079" s="511"/>
      <c r="AZ65079" s="511"/>
      <c r="BA65079" s="511"/>
      <c r="BB65079" s="511"/>
      <c r="BC65079" s="511"/>
      <c r="BD65079" s="511"/>
      <c r="BE65079" s="511"/>
      <c r="BF65079" s="511"/>
      <c r="BG65079" s="511"/>
      <c r="BH65079" s="511"/>
      <c r="BI65079" s="511"/>
      <c r="BJ65079" s="511"/>
      <c r="BK65079" s="511"/>
      <c r="BL65079" s="511"/>
      <c r="BM65079" s="511"/>
      <c r="BN65079" s="511"/>
      <c r="BO65079" s="511"/>
      <c r="BP65079" s="511"/>
      <c r="BQ65079" s="511"/>
      <c r="BR65079" s="511"/>
      <c r="BS65079" s="511"/>
      <c r="BT65079" s="511"/>
      <c r="BU65079" s="511"/>
      <c r="BV65079" s="511"/>
      <c r="BW65079" s="511"/>
      <c r="BX65079" s="511"/>
      <c r="BY65079" s="511"/>
      <c r="BZ65079" s="511"/>
      <c r="CA65079" s="511"/>
      <c r="CB65079" s="511"/>
      <c r="CC65079" s="511"/>
      <c r="CD65079" s="511"/>
      <c r="CE65079" s="511"/>
      <c r="CF65079" s="511"/>
      <c r="CG65079" s="511"/>
      <c r="CH65079" s="511"/>
      <c r="CI65079" s="511"/>
      <c r="CJ65079" s="511"/>
      <c r="CK65079" s="511"/>
      <c r="CL65079" s="511"/>
      <c r="CM65079" s="511"/>
      <c r="CN65079" s="511"/>
      <c r="CO65079" s="511"/>
      <c r="CP65079" s="511"/>
      <c r="CQ65079" s="511"/>
      <c r="CR65079" s="511"/>
      <c r="CS65079" s="511"/>
      <c r="CT65079" s="511"/>
      <c r="CU65079" s="511"/>
      <c r="CV65079" s="511"/>
      <c r="CW65079" s="511"/>
      <c r="CX65079" s="511"/>
      <c r="CY65079" s="511"/>
      <c r="CZ65079" s="511"/>
      <c r="DA65079" s="511"/>
      <c r="DB65079" s="511"/>
      <c r="DC65079" s="511"/>
      <c r="DD65079" s="511"/>
      <c r="DE65079" s="511"/>
      <c r="DF65079" s="511"/>
      <c r="DG65079" s="511"/>
      <c r="DH65079" s="511"/>
      <c r="DI65079" s="511"/>
      <c r="DJ65079" s="511"/>
      <c r="DK65079" s="511"/>
      <c r="DL65079" s="511"/>
      <c r="DM65079" s="511"/>
      <c r="DN65079" s="511"/>
      <c r="DO65079" s="511"/>
      <c r="DP65079" s="511"/>
      <c r="DQ65079" s="511"/>
      <c r="DR65079" s="511"/>
      <c r="DS65079" s="511"/>
      <c r="DT65079" s="511"/>
      <c r="DU65079" s="511"/>
      <c r="DV65079" s="511"/>
      <c r="DW65079" s="511"/>
      <c r="DX65079" s="511"/>
      <c r="DY65079" s="511"/>
      <c r="DZ65079" s="511"/>
      <c r="EA65079" s="511"/>
      <c r="EB65079" s="511"/>
      <c r="EC65079" s="511"/>
      <c r="ED65079" s="511"/>
      <c r="EE65079" s="511"/>
      <c r="EF65079" s="511"/>
      <c r="EG65079" s="511"/>
      <c r="EH65079" s="511"/>
      <c r="EI65079" s="511"/>
      <c r="EJ65079" s="511"/>
      <c r="EK65079" s="511"/>
      <c r="EL65079" s="511"/>
      <c r="EM65079" s="511"/>
      <c r="EN65079" s="511"/>
      <c r="EO65079" s="511"/>
      <c r="EP65079" s="511"/>
      <c r="EQ65079" s="511"/>
      <c r="ER65079" s="511"/>
      <c r="ES65079" s="511"/>
      <c r="ET65079" s="511"/>
      <c r="EU65079" s="511"/>
      <c r="EV65079" s="511"/>
      <c r="EW65079" s="511"/>
      <c r="EX65079" s="511"/>
      <c r="EY65079" s="511"/>
      <c r="EZ65079" s="511"/>
      <c r="FA65079" s="511"/>
      <c r="FB65079" s="511"/>
      <c r="FC65079" s="511"/>
      <c r="FD65079" s="511"/>
      <c r="FE65079" s="511"/>
      <c r="FF65079" s="511"/>
      <c r="FG65079" s="511"/>
      <c r="FH65079" s="511"/>
      <c r="FI65079" s="511"/>
      <c r="FJ65079" s="511"/>
      <c r="FK65079" s="511"/>
      <c r="FL65079" s="511"/>
      <c r="FM65079" s="511"/>
      <c r="FN65079" s="511"/>
      <c r="FO65079" s="511"/>
      <c r="FP65079" s="511"/>
      <c r="FQ65079" s="511"/>
      <c r="FR65079" s="511"/>
      <c r="FS65079" s="511"/>
      <c r="FT65079" s="511"/>
      <c r="FU65079" s="511"/>
      <c r="FV65079" s="511"/>
      <c r="FW65079" s="511"/>
      <c r="FX65079" s="511"/>
      <c r="FY65079" s="511"/>
      <c r="FZ65079" s="511"/>
      <c r="GA65079" s="511"/>
      <c r="GB65079" s="511"/>
      <c r="GC65079" s="511"/>
      <c r="GD65079" s="511"/>
      <c r="GE65079" s="511"/>
      <c r="GF65079" s="511"/>
      <c r="GG65079" s="511"/>
      <c r="GH65079" s="511"/>
      <c r="GI65079" s="511"/>
      <c r="GJ65079" s="511"/>
      <c r="GK65079" s="511"/>
      <c r="GL65079" s="511"/>
      <c r="GM65079" s="511"/>
      <c r="GN65079" s="511"/>
      <c r="GO65079" s="511"/>
      <c r="GP65079" s="511"/>
      <c r="GQ65079" s="511"/>
      <c r="GR65079" s="511"/>
      <c r="GS65079" s="511"/>
      <c r="GT65079" s="511"/>
      <c r="GU65079" s="511"/>
      <c r="GV65079" s="511"/>
      <c r="GW65079" s="511"/>
      <c r="GX65079" s="511"/>
      <c r="GY65079" s="511"/>
      <c r="GZ65079" s="511"/>
      <c r="HA65079" s="511"/>
      <c r="HB65079" s="511"/>
      <c r="HC65079" s="511"/>
      <c r="HD65079" s="511"/>
      <c r="HE65079" s="511"/>
      <c r="HF65079" s="511"/>
      <c r="HG65079" s="511"/>
      <c r="HH65079" s="511"/>
      <c r="HI65079" s="511"/>
      <c r="HJ65079" s="511"/>
      <c r="HK65079" s="511"/>
      <c r="HL65079" s="511"/>
      <c r="HM65079" s="511"/>
      <c r="HN65079" s="511"/>
      <c r="HO65079" s="511"/>
      <c r="HP65079" s="511"/>
      <c r="HQ65079" s="511"/>
      <c r="HR65079" s="511"/>
      <c r="HS65079" s="511"/>
      <c r="HT65079" s="511"/>
      <c r="HU65079" s="511"/>
      <c r="HV65079" s="511"/>
      <c r="HW65079" s="511"/>
      <c r="HX65079" s="511"/>
      <c r="HY65079" s="511"/>
      <c r="HZ65079" s="511"/>
      <c r="IA65079" s="511"/>
      <c r="IB65079" s="511"/>
      <c r="IC65079" s="511"/>
      <c r="ID65079" s="511"/>
      <c r="IE65079" s="511"/>
      <c r="IF65079" s="511"/>
      <c r="IG65079" s="511"/>
      <c r="IH65079" s="511"/>
    </row>
    <row r="65080" spans="1:242" x14ac:dyDescent="0.25">
      <c r="A65080" s="511"/>
      <c r="B65080" s="511"/>
      <c r="C65080" s="511"/>
      <c r="D65080" s="511"/>
      <c r="E65080" s="511"/>
      <c r="F65080" s="511"/>
      <c r="G65080" s="511"/>
      <c r="H65080" s="511"/>
      <c r="I65080" s="511"/>
      <c r="J65080" s="511"/>
      <c r="K65080" s="511"/>
      <c r="L65080" s="511"/>
      <c r="M65080" s="511"/>
      <c r="N65080" s="511"/>
      <c r="O65080" s="511"/>
      <c r="P65080" s="511"/>
      <c r="Q65080" s="511"/>
      <c r="R65080" s="511"/>
      <c r="S65080" s="511"/>
      <c r="T65080" s="511"/>
      <c r="U65080" s="511"/>
      <c r="V65080" s="511"/>
      <c r="W65080" s="511"/>
      <c r="X65080" s="511"/>
      <c r="Y65080" s="511"/>
      <c r="Z65080" s="511"/>
      <c r="AA65080" s="511"/>
      <c r="AB65080" s="511"/>
      <c r="AC65080" s="511"/>
      <c r="AD65080" s="511"/>
      <c r="AE65080" s="511"/>
      <c r="AF65080" s="511"/>
      <c r="AG65080" s="511"/>
      <c r="AH65080" s="511"/>
      <c r="AI65080" s="511"/>
      <c r="AJ65080" s="511"/>
      <c r="AK65080" s="511"/>
      <c r="AL65080" s="511"/>
      <c r="AM65080" s="511"/>
      <c r="AN65080" s="511"/>
      <c r="AO65080" s="511"/>
      <c r="AP65080" s="511"/>
      <c r="AQ65080" s="511"/>
      <c r="AR65080" s="511"/>
      <c r="AS65080" s="511"/>
      <c r="AT65080" s="511"/>
      <c r="AU65080" s="511"/>
      <c r="AV65080" s="511"/>
      <c r="AW65080" s="511"/>
      <c r="AX65080" s="511"/>
      <c r="AY65080" s="511"/>
      <c r="AZ65080" s="511"/>
      <c r="BA65080" s="511"/>
      <c r="BB65080" s="511"/>
      <c r="BC65080" s="511"/>
      <c r="BD65080" s="511"/>
      <c r="BE65080" s="511"/>
      <c r="BF65080" s="511"/>
      <c r="BG65080" s="511"/>
      <c r="BH65080" s="511"/>
      <c r="BI65080" s="511"/>
      <c r="BJ65080" s="511"/>
      <c r="BK65080" s="511"/>
      <c r="BL65080" s="511"/>
      <c r="BM65080" s="511"/>
      <c r="BN65080" s="511"/>
      <c r="BO65080" s="511"/>
      <c r="BP65080" s="511"/>
      <c r="BQ65080" s="511"/>
      <c r="BR65080" s="511"/>
      <c r="BS65080" s="511"/>
      <c r="BT65080" s="511"/>
      <c r="BU65080" s="511"/>
      <c r="BV65080" s="511"/>
      <c r="BW65080" s="511"/>
      <c r="BX65080" s="511"/>
      <c r="BY65080" s="511"/>
      <c r="BZ65080" s="511"/>
      <c r="CA65080" s="511"/>
      <c r="CB65080" s="511"/>
      <c r="CC65080" s="511"/>
      <c r="CD65080" s="511"/>
      <c r="CE65080" s="511"/>
      <c r="CF65080" s="511"/>
      <c r="CG65080" s="511"/>
      <c r="CH65080" s="511"/>
      <c r="CI65080" s="511"/>
      <c r="CJ65080" s="511"/>
      <c r="CK65080" s="511"/>
      <c r="CL65080" s="511"/>
      <c r="CM65080" s="511"/>
      <c r="CN65080" s="511"/>
      <c r="CO65080" s="511"/>
      <c r="CP65080" s="511"/>
      <c r="CQ65080" s="511"/>
      <c r="CR65080" s="511"/>
      <c r="CS65080" s="511"/>
      <c r="CT65080" s="511"/>
      <c r="CU65080" s="511"/>
      <c r="CV65080" s="511"/>
      <c r="CW65080" s="511"/>
      <c r="CX65080" s="511"/>
      <c r="CY65080" s="511"/>
      <c r="CZ65080" s="511"/>
      <c r="DA65080" s="511"/>
      <c r="DB65080" s="511"/>
      <c r="DC65080" s="511"/>
      <c r="DD65080" s="511"/>
      <c r="DE65080" s="511"/>
      <c r="DF65080" s="511"/>
      <c r="DG65080" s="511"/>
      <c r="DH65080" s="511"/>
      <c r="DI65080" s="511"/>
      <c r="DJ65080" s="511"/>
      <c r="DK65080" s="511"/>
      <c r="DL65080" s="511"/>
      <c r="DM65080" s="511"/>
      <c r="DN65080" s="511"/>
      <c r="DO65080" s="511"/>
      <c r="DP65080" s="511"/>
      <c r="DQ65080" s="511"/>
      <c r="DR65080" s="511"/>
      <c r="DS65080" s="511"/>
      <c r="DT65080" s="511"/>
      <c r="DU65080" s="511"/>
      <c r="DV65080" s="511"/>
      <c r="DW65080" s="511"/>
      <c r="DX65080" s="511"/>
      <c r="DY65080" s="511"/>
      <c r="DZ65080" s="511"/>
      <c r="EA65080" s="511"/>
      <c r="EB65080" s="511"/>
      <c r="EC65080" s="511"/>
      <c r="ED65080" s="511"/>
      <c r="EE65080" s="511"/>
      <c r="EF65080" s="511"/>
      <c r="EG65080" s="511"/>
      <c r="EH65080" s="511"/>
      <c r="EI65080" s="511"/>
      <c r="EJ65080" s="511"/>
      <c r="EK65080" s="511"/>
      <c r="EL65080" s="511"/>
      <c r="EM65080" s="511"/>
      <c r="EN65080" s="511"/>
      <c r="EO65080" s="511"/>
      <c r="EP65080" s="511"/>
      <c r="EQ65080" s="511"/>
      <c r="ER65080" s="511"/>
      <c r="ES65080" s="511"/>
      <c r="ET65080" s="511"/>
      <c r="EU65080" s="511"/>
      <c r="EV65080" s="511"/>
      <c r="EW65080" s="511"/>
      <c r="EX65080" s="511"/>
      <c r="EY65080" s="511"/>
      <c r="EZ65080" s="511"/>
      <c r="FA65080" s="511"/>
      <c r="FB65080" s="511"/>
      <c r="FC65080" s="511"/>
      <c r="FD65080" s="511"/>
      <c r="FE65080" s="511"/>
      <c r="FF65080" s="511"/>
      <c r="FG65080" s="511"/>
      <c r="FH65080" s="511"/>
      <c r="FI65080" s="511"/>
      <c r="FJ65080" s="511"/>
      <c r="FK65080" s="511"/>
      <c r="FL65080" s="511"/>
      <c r="FM65080" s="511"/>
      <c r="FN65080" s="511"/>
      <c r="FO65080" s="511"/>
      <c r="FP65080" s="511"/>
      <c r="FQ65080" s="511"/>
      <c r="FR65080" s="511"/>
      <c r="FS65080" s="511"/>
      <c r="FT65080" s="511"/>
      <c r="FU65080" s="511"/>
      <c r="FV65080" s="511"/>
      <c r="FW65080" s="511"/>
      <c r="FX65080" s="511"/>
      <c r="FY65080" s="511"/>
      <c r="FZ65080" s="511"/>
      <c r="GA65080" s="511"/>
      <c r="GB65080" s="511"/>
      <c r="GC65080" s="511"/>
      <c r="GD65080" s="511"/>
      <c r="GE65080" s="511"/>
      <c r="GF65080" s="511"/>
      <c r="GG65080" s="511"/>
      <c r="GH65080" s="511"/>
      <c r="GI65080" s="511"/>
      <c r="GJ65080" s="511"/>
      <c r="GK65080" s="511"/>
      <c r="GL65080" s="511"/>
      <c r="GM65080" s="511"/>
      <c r="GN65080" s="511"/>
      <c r="GO65080" s="511"/>
      <c r="GP65080" s="511"/>
      <c r="GQ65080" s="511"/>
      <c r="GR65080" s="511"/>
      <c r="GS65080" s="511"/>
      <c r="GT65080" s="511"/>
      <c r="GU65080" s="511"/>
      <c r="GV65080" s="511"/>
      <c r="GW65080" s="511"/>
      <c r="GX65080" s="511"/>
      <c r="GY65080" s="511"/>
      <c r="GZ65080" s="511"/>
      <c r="HA65080" s="511"/>
      <c r="HB65080" s="511"/>
      <c r="HC65080" s="511"/>
      <c r="HD65080" s="511"/>
      <c r="HE65080" s="511"/>
      <c r="HF65080" s="511"/>
      <c r="HG65080" s="511"/>
      <c r="HH65080" s="511"/>
      <c r="HI65080" s="511"/>
      <c r="HJ65080" s="511"/>
      <c r="HK65080" s="511"/>
      <c r="HL65080" s="511"/>
      <c r="HM65080" s="511"/>
      <c r="HN65080" s="511"/>
      <c r="HO65080" s="511"/>
      <c r="HP65080" s="511"/>
      <c r="HQ65080" s="511"/>
      <c r="HR65080" s="511"/>
      <c r="HS65080" s="511"/>
      <c r="HT65080" s="511"/>
      <c r="HU65080" s="511"/>
      <c r="HV65080" s="511"/>
      <c r="HW65080" s="511"/>
      <c r="HX65080" s="511"/>
      <c r="HY65080" s="511"/>
      <c r="HZ65080" s="511"/>
      <c r="IA65080" s="511"/>
      <c r="IB65080" s="511"/>
      <c r="IC65080" s="511"/>
      <c r="ID65080" s="511"/>
      <c r="IE65080" s="511"/>
      <c r="IF65080" s="511"/>
      <c r="IG65080" s="511"/>
      <c r="IH65080" s="511"/>
    </row>
    <row r="65081" spans="1:242" x14ac:dyDescent="0.25">
      <c r="A65081" s="511"/>
      <c r="B65081" s="511"/>
      <c r="C65081" s="511"/>
      <c r="D65081" s="511"/>
      <c r="E65081" s="511"/>
      <c r="F65081" s="511"/>
      <c r="G65081" s="511"/>
      <c r="H65081" s="511"/>
      <c r="I65081" s="511"/>
      <c r="J65081" s="511"/>
      <c r="K65081" s="511"/>
      <c r="L65081" s="511"/>
      <c r="M65081" s="511"/>
      <c r="N65081" s="511"/>
      <c r="O65081" s="511"/>
      <c r="P65081" s="511"/>
      <c r="Q65081" s="511"/>
      <c r="R65081" s="511"/>
      <c r="S65081" s="511"/>
      <c r="T65081" s="511"/>
      <c r="U65081" s="511"/>
      <c r="V65081" s="511"/>
      <c r="W65081" s="511"/>
      <c r="X65081" s="511"/>
      <c r="Y65081" s="511"/>
      <c r="Z65081" s="511"/>
      <c r="AA65081" s="511"/>
      <c r="AB65081" s="511"/>
      <c r="AC65081" s="511"/>
      <c r="AD65081" s="511"/>
      <c r="AE65081" s="511"/>
      <c r="AF65081" s="511"/>
      <c r="AG65081" s="511"/>
      <c r="AH65081" s="511"/>
      <c r="AI65081" s="511"/>
      <c r="AJ65081" s="511"/>
      <c r="AK65081" s="511"/>
      <c r="AL65081" s="511"/>
      <c r="AM65081" s="511"/>
      <c r="AN65081" s="511"/>
      <c r="AO65081" s="511"/>
      <c r="AP65081" s="511"/>
      <c r="AQ65081" s="511"/>
      <c r="AR65081" s="511"/>
      <c r="AS65081" s="511"/>
      <c r="AT65081" s="511"/>
      <c r="AU65081" s="511"/>
      <c r="AV65081" s="511"/>
      <c r="AW65081" s="511"/>
      <c r="AX65081" s="511"/>
      <c r="AY65081" s="511"/>
      <c r="AZ65081" s="511"/>
      <c r="BA65081" s="511"/>
      <c r="BB65081" s="511"/>
      <c r="BC65081" s="511"/>
      <c r="BD65081" s="511"/>
      <c r="BE65081" s="511"/>
      <c r="BF65081" s="511"/>
      <c r="BG65081" s="511"/>
      <c r="BH65081" s="511"/>
      <c r="BI65081" s="511"/>
      <c r="BJ65081" s="511"/>
      <c r="BK65081" s="511"/>
      <c r="BL65081" s="511"/>
      <c r="BM65081" s="511"/>
      <c r="BN65081" s="511"/>
      <c r="BO65081" s="511"/>
      <c r="BP65081" s="511"/>
      <c r="BQ65081" s="511"/>
      <c r="BR65081" s="511"/>
      <c r="BS65081" s="511"/>
      <c r="BT65081" s="511"/>
      <c r="BU65081" s="511"/>
      <c r="BV65081" s="511"/>
      <c r="BW65081" s="511"/>
      <c r="BX65081" s="511"/>
      <c r="BY65081" s="511"/>
      <c r="BZ65081" s="511"/>
      <c r="CA65081" s="511"/>
      <c r="CB65081" s="511"/>
      <c r="CC65081" s="511"/>
      <c r="CD65081" s="511"/>
      <c r="CE65081" s="511"/>
      <c r="CF65081" s="511"/>
      <c r="CG65081" s="511"/>
      <c r="CH65081" s="511"/>
      <c r="CI65081" s="511"/>
      <c r="CJ65081" s="511"/>
      <c r="CK65081" s="511"/>
      <c r="CL65081" s="511"/>
      <c r="CM65081" s="511"/>
      <c r="CN65081" s="511"/>
      <c r="CO65081" s="511"/>
      <c r="CP65081" s="511"/>
      <c r="CQ65081" s="511"/>
      <c r="CR65081" s="511"/>
      <c r="CS65081" s="511"/>
      <c r="CT65081" s="511"/>
      <c r="CU65081" s="511"/>
      <c r="CV65081" s="511"/>
      <c r="CW65081" s="511"/>
      <c r="CX65081" s="511"/>
      <c r="CY65081" s="511"/>
      <c r="CZ65081" s="511"/>
      <c r="DA65081" s="511"/>
      <c r="DB65081" s="511"/>
      <c r="DC65081" s="511"/>
      <c r="DD65081" s="511"/>
      <c r="DE65081" s="511"/>
      <c r="DF65081" s="511"/>
      <c r="DG65081" s="511"/>
      <c r="DH65081" s="511"/>
      <c r="DI65081" s="511"/>
      <c r="DJ65081" s="511"/>
      <c r="DK65081" s="511"/>
      <c r="DL65081" s="511"/>
      <c r="DM65081" s="511"/>
      <c r="DN65081" s="511"/>
      <c r="DO65081" s="511"/>
      <c r="DP65081" s="511"/>
      <c r="DQ65081" s="511"/>
      <c r="DR65081" s="511"/>
      <c r="DS65081" s="511"/>
      <c r="DT65081" s="511"/>
      <c r="DU65081" s="511"/>
      <c r="DV65081" s="511"/>
      <c r="DW65081" s="511"/>
      <c r="DX65081" s="511"/>
      <c r="DY65081" s="511"/>
      <c r="DZ65081" s="511"/>
      <c r="EA65081" s="511"/>
      <c r="EB65081" s="511"/>
      <c r="EC65081" s="511"/>
      <c r="ED65081" s="511"/>
      <c r="EE65081" s="511"/>
      <c r="EF65081" s="511"/>
      <c r="EG65081" s="511"/>
      <c r="EH65081" s="511"/>
      <c r="EI65081" s="511"/>
      <c r="EJ65081" s="511"/>
      <c r="EK65081" s="511"/>
      <c r="EL65081" s="511"/>
      <c r="EM65081" s="511"/>
      <c r="EN65081" s="511"/>
      <c r="EO65081" s="511"/>
      <c r="EP65081" s="511"/>
      <c r="EQ65081" s="511"/>
      <c r="ER65081" s="511"/>
      <c r="ES65081" s="511"/>
      <c r="ET65081" s="511"/>
      <c r="EU65081" s="511"/>
      <c r="EV65081" s="511"/>
      <c r="EW65081" s="511"/>
      <c r="EX65081" s="511"/>
      <c r="EY65081" s="511"/>
      <c r="EZ65081" s="511"/>
      <c r="FA65081" s="511"/>
      <c r="FB65081" s="511"/>
      <c r="FC65081" s="511"/>
      <c r="FD65081" s="511"/>
      <c r="FE65081" s="511"/>
      <c r="FF65081" s="511"/>
      <c r="FG65081" s="511"/>
      <c r="FH65081" s="511"/>
      <c r="FI65081" s="511"/>
      <c r="FJ65081" s="511"/>
      <c r="FK65081" s="511"/>
      <c r="FL65081" s="511"/>
      <c r="FM65081" s="511"/>
      <c r="FN65081" s="511"/>
      <c r="FO65081" s="511"/>
      <c r="FP65081" s="511"/>
      <c r="FQ65081" s="511"/>
      <c r="FR65081" s="511"/>
      <c r="FS65081" s="511"/>
      <c r="FT65081" s="511"/>
      <c r="FU65081" s="511"/>
      <c r="FV65081" s="511"/>
      <c r="FW65081" s="511"/>
      <c r="FX65081" s="511"/>
      <c r="FY65081" s="511"/>
      <c r="FZ65081" s="511"/>
      <c r="GA65081" s="511"/>
      <c r="GB65081" s="511"/>
      <c r="GC65081" s="511"/>
      <c r="GD65081" s="511"/>
      <c r="GE65081" s="511"/>
      <c r="GF65081" s="511"/>
      <c r="GG65081" s="511"/>
      <c r="GH65081" s="511"/>
      <c r="GI65081" s="511"/>
      <c r="GJ65081" s="511"/>
      <c r="GK65081" s="511"/>
      <c r="GL65081" s="511"/>
      <c r="GM65081" s="511"/>
      <c r="GN65081" s="511"/>
      <c r="GO65081" s="511"/>
      <c r="GP65081" s="511"/>
      <c r="GQ65081" s="511"/>
      <c r="GR65081" s="511"/>
      <c r="GS65081" s="511"/>
      <c r="GT65081" s="511"/>
      <c r="GU65081" s="511"/>
      <c r="GV65081" s="511"/>
      <c r="GW65081" s="511"/>
      <c r="GX65081" s="511"/>
      <c r="GY65081" s="511"/>
      <c r="GZ65081" s="511"/>
      <c r="HA65081" s="511"/>
      <c r="HB65081" s="511"/>
      <c r="HC65081" s="511"/>
      <c r="HD65081" s="511"/>
      <c r="HE65081" s="511"/>
      <c r="HF65081" s="511"/>
      <c r="HG65081" s="511"/>
      <c r="HH65081" s="511"/>
      <c r="HI65081" s="511"/>
      <c r="HJ65081" s="511"/>
      <c r="HK65081" s="511"/>
      <c r="HL65081" s="511"/>
      <c r="HM65081" s="511"/>
      <c r="HN65081" s="511"/>
      <c r="HO65081" s="511"/>
      <c r="HP65081" s="511"/>
      <c r="HQ65081" s="511"/>
      <c r="HR65081" s="511"/>
      <c r="HS65081" s="511"/>
      <c r="HT65081" s="511"/>
      <c r="HU65081" s="511"/>
      <c r="HV65081" s="511"/>
      <c r="HW65081" s="511"/>
      <c r="HX65081" s="511"/>
      <c r="HY65081" s="511"/>
      <c r="HZ65081" s="511"/>
      <c r="IA65081" s="511"/>
      <c r="IB65081" s="511"/>
      <c r="IC65081" s="511"/>
      <c r="ID65081" s="511"/>
      <c r="IE65081" s="511"/>
      <c r="IF65081" s="511"/>
      <c r="IG65081" s="511"/>
      <c r="IH65081" s="511"/>
    </row>
    <row r="65082" spans="1:242" x14ac:dyDescent="0.25">
      <c r="A65082" s="511"/>
      <c r="B65082" s="511"/>
      <c r="C65082" s="511"/>
      <c r="D65082" s="511"/>
      <c r="E65082" s="511"/>
      <c r="F65082" s="511"/>
      <c r="G65082" s="511"/>
      <c r="H65082" s="511"/>
      <c r="I65082" s="511"/>
      <c r="J65082" s="511"/>
      <c r="K65082" s="511"/>
      <c r="L65082" s="511"/>
      <c r="M65082" s="511"/>
      <c r="N65082" s="511"/>
      <c r="O65082" s="511"/>
      <c r="P65082" s="511"/>
      <c r="Q65082" s="511"/>
      <c r="R65082" s="511"/>
      <c r="S65082" s="511"/>
      <c r="T65082" s="511"/>
      <c r="U65082" s="511"/>
      <c r="V65082" s="511"/>
      <c r="W65082" s="511"/>
      <c r="X65082" s="511"/>
      <c r="Y65082" s="511"/>
      <c r="Z65082" s="511"/>
      <c r="AA65082" s="511"/>
      <c r="AB65082" s="511"/>
      <c r="AC65082" s="511"/>
      <c r="AD65082" s="511"/>
      <c r="AE65082" s="511"/>
      <c r="AF65082" s="511"/>
      <c r="AG65082" s="511"/>
      <c r="AH65082" s="511"/>
      <c r="AI65082" s="511"/>
      <c r="AJ65082" s="511"/>
      <c r="AK65082" s="511"/>
      <c r="AL65082" s="511"/>
      <c r="AM65082" s="511"/>
      <c r="AN65082" s="511"/>
      <c r="AO65082" s="511"/>
      <c r="AP65082" s="511"/>
      <c r="AQ65082" s="511"/>
      <c r="AR65082" s="511"/>
      <c r="AS65082" s="511"/>
      <c r="AT65082" s="511"/>
      <c r="AU65082" s="511"/>
      <c r="AV65082" s="511"/>
      <c r="AW65082" s="511"/>
      <c r="AX65082" s="511"/>
      <c r="AY65082" s="511"/>
      <c r="AZ65082" s="511"/>
      <c r="BA65082" s="511"/>
      <c r="BB65082" s="511"/>
      <c r="BC65082" s="511"/>
      <c r="BD65082" s="511"/>
      <c r="BE65082" s="511"/>
      <c r="BF65082" s="511"/>
      <c r="BG65082" s="511"/>
      <c r="BH65082" s="511"/>
      <c r="BI65082" s="511"/>
      <c r="BJ65082" s="511"/>
      <c r="BK65082" s="511"/>
      <c r="BL65082" s="511"/>
      <c r="BM65082" s="511"/>
      <c r="BN65082" s="511"/>
      <c r="BO65082" s="511"/>
      <c r="BP65082" s="511"/>
      <c r="BQ65082" s="511"/>
      <c r="BR65082" s="511"/>
      <c r="BS65082" s="511"/>
      <c r="BT65082" s="511"/>
      <c r="BU65082" s="511"/>
      <c r="BV65082" s="511"/>
      <c r="BW65082" s="511"/>
      <c r="BX65082" s="511"/>
      <c r="BY65082" s="511"/>
      <c r="BZ65082" s="511"/>
      <c r="CA65082" s="511"/>
      <c r="CB65082" s="511"/>
      <c r="CC65082" s="511"/>
      <c r="CD65082" s="511"/>
      <c r="CE65082" s="511"/>
      <c r="CF65082" s="511"/>
      <c r="CG65082" s="511"/>
      <c r="CH65082" s="511"/>
      <c r="CI65082" s="511"/>
      <c r="CJ65082" s="511"/>
      <c r="CK65082" s="511"/>
      <c r="CL65082" s="511"/>
      <c r="CM65082" s="511"/>
      <c r="CN65082" s="511"/>
      <c r="CO65082" s="511"/>
      <c r="CP65082" s="511"/>
      <c r="CQ65082" s="511"/>
      <c r="CR65082" s="511"/>
      <c r="CS65082" s="511"/>
      <c r="CT65082" s="511"/>
      <c r="CU65082" s="511"/>
      <c r="CV65082" s="511"/>
      <c r="CW65082" s="511"/>
      <c r="CX65082" s="511"/>
      <c r="CY65082" s="511"/>
      <c r="CZ65082" s="511"/>
      <c r="DA65082" s="511"/>
      <c r="DB65082" s="511"/>
      <c r="DC65082" s="511"/>
      <c r="DD65082" s="511"/>
      <c r="DE65082" s="511"/>
      <c r="DF65082" s="511"/>
      <c r="DG65082" s="511"/>
      <c r="DH65082" s="511"/>
      <c r="DI65082" s="511"/>
      <c r="DJ65082" s="511"/>
      <c r="DK65082" s="511"/>
      <c r="DL65082" s="511"/>
      <c r="DM65082" s="511"/>
      <c r="DN65082" s="511"/>
      <c r="DO65082" s="511"/>
      <c r="DP65082" s="511"/>
      <c r="DQ65082" s="511"/>
      <c r="DR65082" s="511"/>
      <c r="DS65082" s="511"/>
      <c r="DT65082" s="511"/>
      <c r="DU65082" s="511"/>
      <c r="DV65082" s="511"/>
      <c r="DW65082" s="511"/>
      <c r="DX65082" s="511"/>
      <c r="DY65082" s="511"/>
      <c r="DZ65082" s="511"/>
      <c r="EA65082" s="511"/>
      <c r="EB65082" s="511"/>
      <c r="EC65082" s="511"/>
      <c r="ED65082" s="511"/>
      <c r="EE65082" s="511"/>
      <c r="EF65082" s="511"/>
      <c r="EG65082" s="511"/>
      <c r="EH65082" s="511"/>
      <c r="EI65082" s="511"/>
      <c r="EJ65082" s="511"/>
      <c r="EK65082" s="511"/>
      <c r="EL65082" s="511"/>
      <c r="EM65082" s="511"/>
      <c r="EN65082" s="511"/>
      <c r="EO65082" s="511"/>
      <c r="EP65082" s="511"/>
      <c r="EQ65082" s="511"/>
      <c r="ER65082" s="511"/>
      <c r="ES65082" s="511"/>
      <c r="ET65082" s="511"/>
      <c r="EU65082" s="511"/>
      <c r="EV65082" s="511"/>
      <c r="EW65082" s="511"/>
      <c r="EX65082" s="511"/>
      <c r="EY65082" s="511"/>
      <c r="EZ65082" s="511"/>
      <c r="FA65082" s="511"/>
      <c r="FB65082" s="511"/>
      <c r="FC65082" s="511"/>
      <c r="FD65082" s="511"/>
      <c r="FE65082" s="511"/>
      <c r="FF65082" s="511"/>
      <c r="FG65082" s="511"/>
      <c r="FH65082" s="511"/>
      <c r="FI65082" s="511"/>
      <c r="FJ65082" s="511"/>
      <c r="FK65082" s="511"/>
      <c r="FL65082" s="511"/>
      <c r="FM65082" s="511"/>
      <c r="FN65082" s="511"/>
      <c r="FO65082" s="511"/>
      <c r="FP65082" s="511"/>
      <c r="FQ65082" s="511"/>
      <c r="FR65082" s="511"/>
      <c r="FS65082" s="511"/>
      <c r="FT65082" s="511"/>
      <c r="FU65082" s="511"/>
      <c r="FV65082" s="511"/>
      <c r="FW65082" s="511"/>
      <c r="FX65082" s="511"/>
      <c r="FY65082" s="511"/>
      <c r="FZ65082" s="511"/>
      <c r="GA65082" s="511"/>
      <c r="GB65082" s="511"/>
      <c r="GC65082" s="511"/>
      <c r="GD65082" s="511"/>
      <c r="GE65082" s="511"/>
      <c r="GF65082" s="511"/>
      <c r="GG65082" s="511"/>
      <c r="GH65082" s="511"/>
      <c r="GI65082" s="511"/>
      <c r="GJ65082" s="511"/>
      <c r="GK65082" s="511"/>
      <c r="GL65082" s="511"/>
      <c r="GM65082" s="511"/>
      <c r="GN65082" s="511"/>
      <c r="GO65082" s="511"/>
      <c r="GP65082" s="511"/>
      <c r="GQ65082" s="511"/>
      <c r="GR65082" s="511"/>
      <c r="GS65082" s="511"/>
      <c r="GT65082" s="511"/>
      <c r="GU65082" s="511"/>
      <c r="GV65082" s="511"/>
      <c r="GW65082" s="511"/>
      <c r="GX65082" s="511"/>
      <c r="GY65082" s="511"/>
      <c r="GZ65082" s="511"/>
      <c r="HA65082" s="511"/>
      <c r="HB65082" s="511"/>
      <c r="HC65082" s="511"/>
      <c r="HD65082" s="511"/>
      <c r="HE65082" s="511"/>
      <c r="HF65082" s="511"/>
      <c r="HG65082" s="511"/>
      <c r="HH65082" s="511"/>
      <c r="HI65082" s="511"/>
      <c r="HJ65082" s="511"/>
      <c r="HK65082" s="511"/>
      <c r="HL65082" s="511"/>
      <c r="HM65082" s="511"/>
      <c r="HN65082" s="511"/>
      <c r="HO65082" s="511"/>
      <c r="HP65082" s="511"/>
      <c r="HQ65082" s="511"/>
      <c r="HR65082" s="511"/>
      <c r="HS65082" s="511"/>
      <c r="HT65082" s="511"/>
      <c r="HU65082" s="511"/>
      <c r="HV65082" s="511"/>
      <c r="HW65082" s="511"/>
      <c r="HX65082" s="511"/>
      <c r="HY65082" s="511"/>
      <c r="HZ65082" s="511"/>
      <c r="IA65082" s="511"/>
      <c r="IB65082" s="511"/>
      <c r="IC65082" s="511"/>
      <c r="ID65082" s="511"/>
      <c r="IE65082" s="511"/>
      <c r="IF65082" s="511"/>
      <c r="IG65082" s="511"/>
      <c r="IH65082" s="511"/>
    </row>
    <row r="65083" spans="1:242" x14ac:dyDescent="0.25">
      <c r="A65083" s="511"/>
      <c r="B65083" s="511"/>
      <c r="C65083" s="511"/>
      <c r="D65083" s="511"/>
      <c r="E65083" s="511"/>
      <c r="F65083" s="511"/>
      <c r="G65083" s="511"/>
      <c r="H65083" s="511"/>
      <c r="I65083" s="511"/>
      <c r="J65083" s="511"/>
      <c r="K65083" s="511"/>
      <c r="L65083" s="511"/>
      <c r="M65083" s="511"/>
      <c r="N65083" s="511"/>
      <c r="O65083" s="511"/>
      <c r="P65083" s="511"/>
      <c r="Q65083" s="511"/>
      <c r="R65083" s="511"/>
      <c r="S65083" s="511"/>
      <c r="T65083" s="511"/>
      <c r="U65083" s="511"/>
      <c r="V65083" s="511"/>
      <c r="W65083" s="511"/>
      <c r="X65083" s="511"/>
      <c r="Y65083" s="511"/>
      <c r="Z65083" s="511"/>
      <c r="AA65083" s="511"/>
      <c r="AB65083" s="511"/>
      <c r="AC65083" s="511"/>
      <c r="AD65083" s="511"/>
      <c r="AE65083" s="511"/>
      <c r="AF65083" s="511"/>
      <c r="AG65083" s="511"/>
      <c r="AH65083" s="511"/>
      <c r="AI65083" s="511"/>
      <c r="AJ65083" s="511"/>
      <c r="AK65083" s="511"/>
      <c r="AL65083" s="511"/>
      <c r="AM65083" s="511"/>
      <c r="AN65083" s="511"/>
      <c r="AO65083" s="511"/>
      <c r="AP65083" s="511"/>
      <c r="AQ65083" s="511"/>
      <c r="AR65083" s="511"/>
      <c r="AS65083" s="511"/>
      <c r="AT65083" s="511"/>
      <c r="AU65083" s="511"/>
      <c r="AV65083" s="511"/>
      <c r="AW65083" s="511"/>
      <c r="AX65083" s="511"/>
      <c r="AY65083" s="511"/>
      <c r="AZ65083" s="511"/>
      <c r="BA65083" s="511"/>
      <c r="BB65083" s="511"/>
      <c r="BC65083" s="511"/>
      <c r="BD65083" s="511"/>
      <c r="BE65083" s="511"/>
      <c r="BF65083" s="511"/>
      <c r="BG65083" s="511"/>
      <c r="BH65083" s="511"/>
      <c r="BI65083" s="511"/>
      <c r="BJ65083" s="511"/>
      <c r="BK65083" s="511"/>
      <c r="BL65083" s="511"/>
      <c r="BM65083" s="511"/>
      <c r="BN65083" s="511"/>
      <c r="BO65083" s="511"/>
      <c r="BP65083" s="511"/>
      <c r="BQ65083" s="511"/>
      <c r="BR65083" s="511"/>
      <c r="BS65083" s="511"/>
      <c r="BT65083" s="511"/>
      <c r="BU65083" s="511"/>
      <c r="BV65083" s="511"/>
      <c r="BW65083" s="511"/>
      <c r="BX65083" s="511"/>
      <c r="BY65083" s="511"/>
      <c r="BZ65083" s="511"/>
      <c r="CA65083" s="511"/>
      <c r="CB65083" s="511"/>
      <c r="CC65083" s="511"/>
      <c r="CD65083" s="511"/>
      <c r="CE65083" s="511"/>
      <c r="CF65083" s="511"/>
      <c r="CG65083" s="511"/>
      <c r="CH65083" s="511"/>
      <c r="CI65083" s="511"/>
      <c r="CJ65083" s="511"/>
      <c r="CK65083" s="511"/>
      <c r="CL65083" s="511"/>
      <c r="CM65083" s="511"/>
      <c r="CN65083" s="511"/>
      <c r="CO65083" s="511"/>
      <c r="CP65083" s="511"/>
      <c r="CQ65083" s="511"/>
      <c r="CR65083" s="511"/>
      <c r="CS65083" s="511"/>
      <c r="CT65083" s="511"/>
      <c r="CU65083" s="511"/>
      <c r="CV65083" s="511"/>
      <c r="CW65083" s="511"/>
      <c r="CX65083" s="511"/>
      <c r="CY65083" s="511"/>
      <c r="CZ65083" s="511"/>
      <c r="DA65083" s="511"/>
      <c r="DB65083" s="511"/>
      <c r="DC65083" s="511"/>
      <c r="DD65083" s="511"/>
      <c r="DE65083" s="511"/>
      <c r="DF65083" s="511"/>
      <c r="DG65083" s="511"/>
      <c r="DH65083" s="511"/>
      <c r="DI65083" s="511"/>
      <c r="DJ65083" s="511"/>
      <c r="DK65083" s="511"/>
      <c r="DL65083" s="511"/>
      <c r="DM65083" s="511"/>
      <c r="DN65083" s="511"/>
      <c r="DO65083" s="511"/>
      <c r="DP65083" s="511"/>
      <c r="DQ65083" s="511"/>
      <c r="DR65083" s="511"/>
      <c r="DS65083" s="511"/>
      <c r="DT65083" s="511"/>
      <c r="DU65083" s="511"/>
      <c r="DV65083" s="511"/>
      <c r="DW65083" s="511"/>
      <c r="DX65083" s="511"/>
      <c r="DY65083" s="511"/>
      <c r="DZ65083" s="511"/>
      <c r="EA65083" s="511"/>
      <c r="EB65083" s="511"/>
      <c r="EC65083" s="511"/>
      <c r="ED65083" s="511"/>
      <c r="EE65083" s="511"/>
      <c r="EF65083" s="511"/>
      <c r="EG65083" s="511"/>
      <c r="EH65083" s="511"/>
      <c r="EI65083" s="511"/>
      <c r="EJ65083" s="511"/>
      <c r="EK65083" s="511"/>
      <c r="EL65083" s="511"/>
      <c r="EM65083" s="511"/>
      <c r="EN65083" s="511"/>
      <c r="EO65083" s="511"/>
      <c r="EP65083" s="511"/>
      <c r="EQ65083" s="511"/>
      <c r="ER65083" s="511"/>
      <c r="ES65083" s="511"/>
      <c r="ET65083" s="511"/>
      <c r="EU65083" s="511"/>
      <c r="EV65083" s="511"/>
      <c r="EW65083" s="511"/>
      <c r="EX65083" s="511"/>
      <c r="EY65083" s="511"/>
      <c r="EZ65083" s="511"/>
      <c r="FA65083" s="511"/>
      <c r="FB65083" s="511"/>
      <c r="FC65083" s="511"/>
      <c r="FD65083" s="511"/>
      <c r="FE65083" s="511"/>
      <c r="FF65083" s="511"/>
      <c r="FG65083" s="511"/>
      <c r="FH65083" s="511"/>
      <c r="FI65083" s="511"/>
      <c r="FJ65083" s="511"/>
      <c r="FK65083" s="511"/>
      <c r="FL65083" s="511"/>
      <c r="FM65083" s="511"/>
      <c r="FN65083" s="511"/>
      <c r="FO65083" s="511"/>
      <c r="FP65083" s="511"/>
      <c r="FQ65083" s="511"/>
      <c r="FR65083" s="511"/>
      <c r="FS65083" s="511"/>
      <c r="FT65083" s="511"/>
      <c r="FU65083" s="511"/>
      <c r="FV65083" s="511"/>
      <c r="FW65083" s="511"/>
      <c r="FX65083" s="511"/>
      <c r="FY65083" s="511"/>
      <c r="FZ65083" s="511"/>
      <c r="GA65083" s="511"/>
      <c r="GB65083" s="511"/>
      <c r="GC65083" s="511"/>
      <c r="GD65083" s="511"/>
      <c r="GE65083" s="511"/>
      <c r="GF65083" s="511"/>
      <c r="GG65083" s="511"/>
      <c r="GH65083" s="511"/>
      <c r="GI65083" s="511"/>
      <c r="GJ65083" s="511"/>
      <c r="GK65083" s="511"/>
      <c r="GL65083" s="511"/>
      <c r="GM65083" s="511"/>
      <c r="GN65083" s="511"/>
      <c r="GO65083" s="511"/>
      <c r="GP65083" s="511"/>
      <c r="GQ65083" s="511"/>
      <c r="GR65083" s="511"/>
      <c r="GS65083" s="511"/>
      <c r="GT65083" s="511"/>
      <c r="GU65083" s="511"/>
      <c r="GV65083" s="511"/>
      <c r="GW65083" s="511"/>
      <c r="GX65083" s="511"/>
      <c r="GY65083" s="511"/>
      <c r="GZ65083" s="511"/>
      <c r="HA65083" s="511"/>
      <c r="HB65083" s="511"/>
      <c r="HC65083" s="511"/>
      <c r="HD65083" s="511"/>
      <c r="HE65083" s="511"/>
      <c r="HF65083" s="511"/>
      <c r="HG65083" s="511"/>
      <c r="HH65083" s="511"/>
      <c r="HI65083" s="511"/>
      <c r="HJ65083" s="511"/>
      <c r="HK65083" s="511"/>
      <c r="HL65083" s="511"/>
      <c r="HM65083" s="511"/>
      <c r="HN65083" s="511"/>
      <c r="HO65083" s="511"/>
      <c r="HP65083" s="511"/>
      <c r="HQ65083" s="511"/>
      <c r="HR65083" s="511"/>
      <c r="HS65083" s="511"/>
      <c r="HT65083" s="511"/>
      <c r="HU65083" s="511"/>
      <c r="HV65083" s="511"/>
      <c r="HW65083" s="511"/>
      <c r="HX65083" s="511"/>
      <c r="HY65083" s="511"/>
      <c r="HZ65083" s="511"/>
      <c r="IA65083" s="511"/>
      <c r="IB65083" s="511"/>
      <c r="IC65083" s="511"/>
      <c r="ID65083" s="511"/>
      <c r="IE65083" s="511"/>
      <c r="IF65083" s="511"/>
      <c r="IG65083" s="511"/>
      <c r="IH65083" s="511"/>
    </row>
    <row r="65084" spans="1:242" x14ac:dyDescent="0.25">
      <c r="A65084" s="511"/>
      <c r="B65084" s="511"/>
      <c r="C65084" s="511"/>
      <c r="D65084" s="511"/>
      <c r="E65084" s="511"/>
      <c r="F65084" s="511"/>
      <c r="G65084" s="511"/>
      <c r="H65084" s="511"/>
      <c r="I65084" s="511"/>
      <c r="J65084" s="511"/>
      <c r="K65084" s="511"/>
      <c r="L65084" s="511"/>
      <c r="M65084" s="511"/>
      <c r="N65084" s="511"/>
      <c r="O65084" s="511"/>
      <c r="P65084" s="511"/>
      <c r="Q65084" s="511"/>
      <c r="R65084" s="511"/>
      <c r="S65084" s="511"/>
      <c r="T65084" s="511"/>
      <c r="U65084" s="511"/>
      <c r="V65084" s="511"/>
      <c r="W65084" s="511"/>
      <c r="X65084" s="511"/>
      <c r="Y65084" s="511"/>
      <c r="Z65084" s="511"/>
      <c r="AA65084" s="511"/>
      <c r="AB65084" s="511"/>
      <c r="AC65084" s="511"/>
      <c r="AD65084" s="511"/>
      <c r="AE65084" s="511"/>
      <c r="AF65084" s="511"/>
      <c r="AG65084" s="511"/>
      <c r="AH65084" s="511"/>
      <c r="AI65084" s="511"/>
      <c r="AJ65084" s="511"/>
      <c r="AK65084" s="511"/>
      <c r="AL65084" s="511"/>
      <c r="AM65084" s="511"/>
      <c r="AN65084" s="511"/>
      <c r="AO65084" s="511"/>
      <c r="AP65084" s="511"/>
      <c r="AQ65084" s="511"/>
      <c r="AR65084" s="511"/>
      <c r="AS65084" s="511"/>
      <c r="AT65084" s="511"/>
      <c r="AU65084" s="511"/>
      <c r="AV65084" s="511"/>
      <c r="AW65084" s="511"/>
      <c r="AX65084" s="511"/>
      <c r="AY65084" s="511"/>
      <c r="AZ65084" s="511"/>
      <c r="BA65084" s="511"/>
      <c r="BB65084" s="511"/>
      <c r="BC65084" s="511"/>
      <c r="BD65084" s="511"/>
      <c r="BE65084" s="511"/>
      <c r="BF65084" s="511"/>
      <c r="BG65084" s="511"/>
      <c r="BH65084" s="511"/>
      <c r="BI65084" s="511"/>
      <c r="BJ65084" s="511"/>
      <c r="BK65084" s="511"/>
      <c r="BL65084" s="511"/>
      <c r="BM65084" s="511"/>
      <c r="BN65084" s="511"/>
      <c r="BO65084" s="511"/>
      <c r="BP65084" s="511"/>
      <c r="BQ65084" s="511"/>
      <c r="BR65084" s="511"/>
      <c r="BS65084" s="511"/>
      <c r="BT65084" s="511"/>
      <c r="BU65084" s="511"/>
      <c r="BV65084" s="511"/>
      <c r="BW65084" s="511"/>
      <c r="BX65084" s="511"/>
      <c r="BY65084" s="511"/>
      <c r="BZ65084" s="511"/>
      <c r="CA65084" s="511"/>
      <c r="CB65084" s="511"/>
      <c r="CC65084" s="511"/>
      <c r="CD65084" s="511"/>
      <c r="CE65084" s="511"/>
      <c r="CF65084" s="511"/>
      <c r="CG65084" s="511"/>
      <c r="CH65084" s="511"/>
      <c r="CI65084" s="511"/>
      <c r="CJ65084" s="511"/>
      <c r="CK65084" s="511"/>
      <c r="CL65084" s="511"/>
      <c r="CM65084" s="511"/>
      <c r="CN65084" s="511"/>
      <c r="CO65084" s="511"/>
      <c r="CP65084" s="511"/>
      <c r="CQ65084" s="511"/>
      <c r="CR65084" s="511"/>
      <c r="CS65084" s="511"/>
      <c r="CT65084" s="511"/>
      <c r="CU65084" s="511"/>
      <c r="CV65084" s="511"/>
      <c r="CW65084" s="511"/>
      <c r="CX65084" s="511"/>
      <c r="CY65084" s="511"/>
      <c r="CZ65084" s="511"/>
      <c r="DA65084" s="511"/>
      <c r="DB65084" s="511"/>
      <c r="DC65084" s="511"/>
      <c r="DD65084" s="511"/>
      <c r="DE65084" s="511"/>
      <c r="DF65084" s="511"/>
      <c r="DG65084" s="511"/>
      <c r="DH65084" s="511"/>
      <c r="DI65084" s="511"/>
      <c r="DJ65084" s="511"/>
      <c r="DK65084" s="511"/>
      <c r="DL65084" s="511"/>
      <c r="DM65084" s="511"/>
      <c r="DN65084" s="511"/>
      <c r="DO65084" s="511"/>
      <c r="DP65084" s="511"/>
      <c r="DQ65084" s="511"/>
      <c r="DR65084" s="511"/>
      <c r="DS65084" s="511"/>
      <c r="DT65084" s="511"/>
      <c r="DU65084" s="511"/>
      <c r="DV65084" s="511"/>
      <c r="DW65084" s="511"/>
      <c r="DX65084" s="511"/>
      <c r="DY65084" s="511"/>
      <c r="DZ65084" s="511"/>
      <c r="EA65084" s="511"/>
      <c r="EB65084" s="511"/>
      <c r="EC65084" s="511"/>
      <c r="ED65084" s="511"/>
      <c r="EE65084" s="511"/>
      <c r="EF65084" s="511"/>
      <c r="EG65084" s="511"/>
      <c r="EH65084" s="511"/>
      <c r="EI65084" s="511"/>
      <c r="EJ65084" s="511"/>
      <c r="EK65084" s="511"/>
      <c r="EL65084" s="511"/>
      <c r="EM65084" s="511"/>
      <c r="EN65084" s="511"/>
      <c r="EO65084" s="511"/>
      <c r="EP65084" s="511"/>
      <c r="EQ65084" s="511"/>
      <c r="ER65084" s="511"/>
      <c r="ES65084" s="511"/>
      <c r="ET65084" s="511"/>
      <c r="EU65084" s="511"/>
      <c r="EV65084" s="511"/>
      <c r="EW65084" s="511"/>
      <c r="EX65084" s="511"/>
      <c r="EY65084" s="511"/>
      <c r="EZ65084" s="511"/>
      <c r="FA65084" s="511"/>
      <c r="FB65084" s="511"/>
      <c r="FC65084" s="511"/>
      <c r="FD65084" s="511"/>
      <c r="FE65084" s="511"/>
      <c r="FF65084" s="511"/>
      <c r="FG65084" s="511"/>
      <c r="FH65084" s="511"/>
      <c r="FI65084" s="511"/>
      <c r="FJ65084" s="511"/>
      <c r="FK65084" s="511"/>
      <c r="FL65084" s="511"/>
      <c r="FM65084" s="511"/>
      <c r="FN65084" s="511"/>
      <c r="FO65084" s="511"/>
      <c r="FP65084" s="511"/>
      <c r="FQ65084" s="511"/>
      <c r="FR65084" s="511"/>
      <c r="FS65084" s="511"/>
      <c r="FT65084" s="511"/>
      <c r="FU65084" s="511"/>
      <c r="FV65084" s="511"/>
      <c r="FW65084" s="511"/>
      <c r="FX65084" s="511"/>
      <c r="FY65084" s="511"/>
      <c r="FZ65084" s="511"/>
      <c r="GA65084" s="511"/>
      <c r="GB65084" s="511"/>
      <c r="GC65084" s="511"/>
      <c r="GD65084" s="511"/>
      <c r="GE65084" s="511"/>
      <c r="GF65084" s="511"/>
      <c r="GG65084" s="511"/>
      <c r="GH65084" s="511"/>
      <c r="GI65084" s="511"/>
      <c r="GJ65084" s="511"/>
      <c r="GK65084" s="511"/>
      <c r="GL65084" s="511"/>
      <c r="GM65084" s="511"/>
      <c r="GN65084" s="511"/>
      <c r="GO65084" s="511"/>
      <c r="GP65084" s="511"/>
      <c r="GQ65084" s="511"/>
      <c r="GR65084" s="511"/>
      <c r="GS65084" s="511"/>
      <c r="GT65084" s="511"/>
      <c r="GU65084" s="511"/>
      <c r="GV65084" s="511"/>
      <c r="GW65084" s="511"/>
      <c r="GX65084" s="511"/>
      <c r="GY65084" s="511"/>
      <c r="GZ65084" s="511"/>
      <c r="HA65084" s="511"/>
      <c r="HB65084" s="511"/>
      <c r="HC65084" s="511"/>
      <c r="HD65084" s="511"/>
      <c r="HE65084" s="511"/>
      <c r="HF65084" s="511"/>
      <c r="HG65084" s="511"/>
      <c r="HH65084" s="511"/>
      <c r="HI65084" s="511"/>
      <c r="HJ65084" s="511"/>
      <c r="HK65084" s="511"/>
      <c r="HL65084" s="511"/>
      <c r="HM65084" s="511"/>
      <c r="HN65084" s="511"/>
      <c r="HO65084" s="511"/>
      <c r="HP65084" s="511"/>
      <c r="HQ65084" s="511"/>
      <c r="HR65084" s="511"/>
      <c r="HS65084" s="511"/>
      <c r="HT65084" s="511"/>
      <c r="HU65084" s="511"/>
      <c r="HV65084" s="511"/>
      <c r="HW65084" s="511"/>
      <c r="HX65084" s="511"/>
      <c r="HY65084" s="511"/>
      <c r="HZ65084" s="511"/>
      <c r="IA65084" s="511"/>
      <c r="IB65084" s="511"/>
      <c r="IC65084" s="511"/>
      <c r="ID65084" s="511"/>
      <c r="IE65084" s="511"/>
      <c r="IF65084" s="511"/>
      <c r="IG65084" s="511"/>
      <c r="IH65084" s="511"/>
    </row>
    <row r="65085" spans="1:242" x14ac:dyDescent="0.25">
      <c r="A65085" s="511"/>
      <c r="B65085" s="511"/>
      <c r="C65085" s="511"/>
      <c r="D65085" s="511"/>
      <c r="E65085" s="511"/>
      <c r="F65085" s="511"/>
      <c r="G65085" s="511"/>
      <c r="H65085" s="511"/>
      <c r="I65085" s="511"/>
      <c r="J65085" s="511"/>
      <c r="K65085" s="511"/>
      <c r="L65085" s="511"/>
      <c r="M65085" s="511"/>
      <c r="N65085" s="511"/>
      <c r="O65085" s="511"/>
      <c r="P65085" s="511"/>
      <c r="Q65085" s="511"/>
      <c r="R65085" s="511"/>
      <c r="S65085" s="511"/>
      <c r="T65085" s="511"/>
      <c r="U65085" s="511"/>
      <c r="V65085" s="511"/>
      <c r="W65085" s="511"/>
      <c r="X65085" s="511"/>
      <c r="Y65085" s="511"/>
      <c r="Z65085" s="511"/>
      <c r="AA65085" s="511"/>
      <c r="AB65085" s="511"/>
      <c r="AC65085" s="511"/>
      <c r="AD65085" s="511"/>
      <c r="AE65085" s="511"/>
      <c r="AF65085" s="511"/>
      <c r="AG65085" s="511"/>
      <c r="AH65085" s="511"/>
      <c r="AI65085" s="511"/>
      <c r="AJ65085" s="511"/>
      <c r="AK65085" s="511"/>
      <c r="AL65085" s="511"/>
      <c r="AM65085" s="511"/>
      <c r="AN65085" s="511"/>
      <c r="AO65085" s="511"/>
      <c r="AP65085" s="511"/>
      <c r="AQ65085" s="511"/>
      <c r="AR65085" s="511"/>
      <c r="AS65085" s="511"/>
      <c r="AT65085" s="511"/>
      <c r="AU65085" s="511"/>
      <c r="AV65085" s="511"/>
      <c r="AW65085" s="511"/>
      <c r="AX65085" s="511"/>
      <c r="AY65085" s="511"/>
      <c r="AZ65085" s="511"/>
      <c r="BA65085" s="511"/>
      <c r="BB65085" s="511"/>
      <c r="BC65085" s="511"/>
      <c r="BD65085" s="511"/>
      <c r="BE65085" s="511"/>
      <c r="BF65085" s="511"/>
      <c r="BG65085" s="511"/>
      <c r="BH65085" s="511"/>
      <c r="BI65085" s="511"/>
      <c r="BJ65085" s="511"/>
      <c r="BK65085" s="511"/>
      <c r="BL65085" s="511"/>
      <c r="BM65085" s="511"/>
      <c r="BN65085" s="511"/>
      <c r="BO65085" s="511"/>
      <c r="BP65085" s="511"/>
      <c r="BQ65085" s="511"/>
      <c r="BR65085" s="511"/>
      <c r="BS65085" s="511"/>
      <c r="BT65085" s="511"/>
      <c r="BU65085" s="511"/>
      <c r="BV65085" s="511"/>
      <c r="BW65085" s="511"/>
      <c r="BX65085" s="511"/>
      <c r="BY65085" s="511"/>
      <c r="BZ65085" s="511"/>
      <c r="CA65085" s="511"/>
      <c r="CB65085" s="511"/>
      <c r="CC65085" s="511"/>
      <c r="CD65085" s="511"/>
      <c r="CE65085" s="511"/>
      <c r="CF65085" s="511"/>
      <c r="CG65085" s="511"/>
      <c r="CH65085" s="511"/>
      <c r="CI65085" s="511"/>
      <c r="CJ65085" s="511"/>
      <c r="CK65085" s="511"/>
      <c r="CL65085" s="511"/>
      <c r="CM65085" s="511"/>
      <c r="CN65085" s="511"/>
      <c r="CO65085" s="511"/>
      <c r="CP65085" s="511"/>
      <c r="CQ65085" s="511"/>
      <c r="CR65085" s="511"/>
      <c r="CS65085" s="511"/>
      <c r="CT65085" s="511"/>
      <c r="CU65085" s="511"/>
      <c r="CV65085" s="511"/>
      <c r="CW65085" s="511"/>
      <c r="CX65085" s="511"/>
      <c r="CY65085" s="511"/>
      <c r="CZ65085" s="511"/>
      <c r="DA65085" s="511"/>
      <c r="DB65085" s="511"/>
      <c r="DC65085" s="511"/>
      <c r="DD65085" s="511"/>
      <c r="DE65085" s="511"/>
      <c r="DF65085" s="511"/>
      <c r="DG65085" s="511"/>
      <c r="DH65085" s="511"/>
      <c r="DI65085" s="511"/>
      <c r="DJ65085" s="511"/>
      <c r="DK65085" s="511"/>
      <c r="DL65085" s="511"/>
      <c r="DM65085" s="511"/>
      <c r="DN65085" s="511"/>
      <c r="DO65085" s="511"/>
      <c r="DP65085" s="511"/>
      <c r="DQ65085" s="511"/>
      <c r="DR65085" s="511"/>
      <c r="DS65085" s="511"/>
      <c r="DT65085" s="511"/>
      <c r="DU65085" s="511"/>
      <c r="DV65085" s="511"/>
      <c r="DW65085" s="511"/>
      <c r="DX65085" s="511"/>
      <c r="DY65085" s="511"/>
      <c r="DZ65085" s="511"/>
      <c r="EA65085" s="511"/>
      <c r="EB65085" s="511"/>
      <c r="EC65085" s="511"/>
      <c r="ED65085" s="511"/>
      <c r="EE65085" s="511"/>
      <c r="EF65085" s="511"/>
      <c r="EG65085" s="511"/>
      <c r="EH65085" s="511"/>
      <c r="EI65085" s="511"/>
      <c r="EJ65085" s="511"/>
      <c r="EK65085" s="511"/>
      <c r="EL65085" s="511"/>
      <c r="EM65085" s="511"/>
      <c r="EN65085" s="511"/>
      <c r="EO65085" s="511"/>
      <c r="EP65085" s="511"/>
      <c r="EQ65085" s="511"/>
      <c r="ER65085" s="511"/>
      <c r="ES65085" s="511"/>
      <c r="ET65085" s="511"/>
      <c r="EU65085" s="511"/>
      <c r="EV65085" s="511"/>
      <c r="EW65085" s="511"/>
      <c r="EX65085" s="511"/>
      <c r="EY65085" s="511"/>
      <c r="EZ65085" s="511"/>
      <c r="FA65085" s="511"/>
      <c r="FB65085" s="511"/>
      <c r="FC65085" s="511"/>
      <c r="FD65085" s="511"/>
      <c r="FE65085" s="511"/>
      <c r="FF65085" s="511"/>
      <c r="FG65085" s="511"/>
      <c r="FH65085" s="511"/>
      <c r="FI65085" s="511"/>
      <c r="FJ65085" s="511"/>
      <c r="FK65085" s="511"/>
      <c r="FL65085" s="511"/>
      <c r="FM65085" s="511"/>
      <c r="FN65085" s="511"/>
      <c r="FO65085" s="511"/>
      <c r="FP65085" s="511"/>
      <c r="FQ65085" s="511"/>
      <c r="FR65085" s="511"/>
      <c r="FS65085" s="511"/>
      <c r="FT65085" s="511"/>
      <c r="FU65085" s="511"/>
      <c r="FV65085" s="511"/>
      <c r="FW65085" s="511"/>
      <c r="FX65085" s="511"/>
      <c r="FY65085" s="511"/>
      <c r="FZ65085" s="511"/>
      <c r="GA65085" s="511"/>
      <c r="GB65085" s="511"/>
      <c r="GC65085" s="511"/>
      <c r="GD65085" s="511"/>
      <c r="GE65085" s="511"/>
      <c r="GF65085" s="511"/>
      <c r="GG65085" s="511"/>
      <c r="GH65085" s="511"/>
      <c r="GI65085" s="511"/>
      <c r="GJ65085" s="511"/>
      <c r="GK65085" s="511"/>
      <c r="GL65085" s="511"/>
      <c r="GM65085" s="511"/>
      <c r="GN65085" s="511"/>
      <c r="GO65085" s="511"/>
      <c r="GP65085" s="511"/>
      <c r="GQ65085" s="511"/>
      <c r="GR65085" s="511"/>
      <c r="GS65085" s="511"/>
      <c r="GT65085" s="511"/>
      <c r="GU65085" s="511"/>
      <c r="GV65085" s="511"/>
      <c r="GW65085" s="511"/>
      <c r="GX65085" s="511"/>
      <c r="GY65085" s="511"/>
      <c r="GZ65085" s="511"/>
      <c r="HA65085" s="511"/>
      <c r="HB65085" s="511"/>
      <c r="HC65085" s="511"/>
      <c r="HD65085" s="511"/>
      <c r="HE65085" s="511"/>
      <c r="HF65085" s="511"/>
      <c r="HG65085" s="511"/>
      <c r="HH65085" s="511"/>
      <c r="HI65085" s="511"/>
      <c r="HJ65085" s="511"/>
      <c r="HK65085" s="511"/>
      <c r="HL65085" s="511"/>
      <c r="HM65085" s="511"/>
      <c r="HN65085" s="511"/>
      <c r="HO65085" s="511"/>
      <c r="HP65085" s="511"/>
      <c r="HQ65085" s="511"/>
      <c r="HR65085" s="511"/>
      <c r="HS65085" s="511"/>
      <c r="HT65085" s="511"/>
      <c r="HU65085" s="511"/>
      <c r="HV65085" s="511"/>
      <c r="HW65085" s="511"/>
      <c r="HX65085" s="511"/>
      <c r="HY65085" s="511"/>
      <c r="HZ65085" s="511"/>
      <c r="IA65085" s="511"/>
      <c r="IB65085" s="511"/>
      <c r="IC65085" s="511"/>
      <c r="ID65085" s="511"/>
      <c r="IE65085" s="511"/>
      <c r="IF65085" s="511"/>
      <c r="IG65085" s="511"/>
      <c r="IH65085" s="511"/>
    </row>
    <row r="65086" spans="1:242" x14ac:dyDescent="0.25">
      <c r="A65086" s="511"/>
      <c r="B65086" s="511"/>
      <c r="C65086" s="511"/>
      <c r="D65086" s="511"/>
      <c r="E65086" s="511"/>
      <c r="F65086" s="511"/>
      <c r="G65086" s="511"/>
      <c r="H65086" s="511"/>
      <c r="I65086" s="511"/>
      <c r="J65086" s="511"/>
      <c r="K65086" s="511"/>
      <c r="L65086" s="511"/>
      <c r="M65086" s="511"/>
      <c r="N65086" s="511"/>
      <c r="O65086" s="511"/>
      <c r="P65086" s="511"/>
      <c r="Q65086" s="511"/>
      <c r="R65086" s="511"/>
      <c r="S65086" s="511"/>
      <c r="T65086" s="511"/>
      <c r="U65086" s="511"/>
      <c r="V65086" s="511"/>
      <c r="W65086" s="511"/>
      <c r="X65086" s="511"/>
      <c r="Y65086" s="511"/>
      <c r="Z65086" s="511"/>
      <c r="AA65086" s="511"/>
      <c r="AB65086" s="511"/>
      <c r="AC65086" s="511"/>
      <c r="AD65086" s="511"/>
      <c r="AE65086" s="511"/>
      <c r="AF65086" s="511"/>
      <c r="AG65086" s="511"/>
      <c r="AH65086" s="511"/>
      <c r="AI65086" s="511"/>
      <c r="AJ65086" s="511"/>
      <c r="AK65086" s="511"/>
      <c r="AL65086" s="511"/>
      <c r="AM65086" s="511"/>
      <c r="AN65086" s="511"/>
      <c r="AO65086" s="511"/>
      <c r="AP65086" s="511"/>
      <c r="AQ65086" s="511"/>
      <c r="AR65086" s="511"/>
      <c r="AS65086" s="511"/>
      <c r="AT65086" s="511"/>
      <c r="AU65086" s="511"/>
      <c r="AV65086" s="511"/>
      <c r="AW65086" s="511"/>
      <c r="AX65086" s="511"/>
      <c r="AY65086" s="511"/>
      <c r="AZ65086" s="511"/>
      <c r="BA65086" s="511"/>
      <c r="BB65086" s="511"/>
      <c r="BC65086" s="511"/>
      <c r="BD65086" s="511"/>
      <c r="BE65086" s="511"/>
      <c r="BF65086" s="511"/>
      <c r="BG65086" s="511"/>
      <c r="BH65086" s="511"/>
      <c r="BI65086" s="511"/>
      <c r="BJ65086" s="511"/>
      <c r="BK65086" s="511"/>
      <c r="BL65086" s="511"/>
      <c r="BM65086" s="511"/>
      <c r="BN65086" s="511"/>
      <c r="BO65086" s="511"/>
      <c r="BP65086" s="511"/>
      <c r="BQ65086" s="511"/>
      <c r="BR65086" s="511"/>
      <c r="BS65086" s="511"/>
      <c r="BT65086" s="511"/>
      <c r="BU65086" s="511"/>
      <c r="BV65086" s="511"/>
      <c r="BW65086" s="511"/>
      <c r="BX65086" s="511"/>
      <c r="BY65086" s="511"/>
      <c r="BZ65086" s="511"/>
      <c r="CA65086" s="511"/>
      <c r="CB65086" s="511"/>
      <c r="CC65086" s="511"/>
      <c r="CD65086" s="511"/>
      <c r="CE65086" s="511"/>
      <c r="CF65086" s="511"/>
      <c r="CG65086" s="511"/>
      <c r="CH65086" s="511"/>
      <c r="CI65086" s="511"/>
      <c r="CJ65086" s="511"/>
      <c r="CK65086" s="511"/>
      <c r="CL65086" s="511"/>
      <c r="CM65086" s="511"/>
      <c r="CN65086" s="511"/>
      <c r="CO65086" s="511"/>
      <c r="CP65086" s="511"/>
      <c r="CQ65086" s="511"/>
      <c r="CR65086" s="511"/>
      <c r="CS65086" s="511"/>
      <c r="CT65086" s="511"/>
      <c r="CU65086" s="511"/>
      <c r="CV65086" s="511"/>
      <c r="CW65086" s="511"/>
      <c r="CX65086" s="511"/>
      <c r="CY65086" s="511"/>
      <c r="CZ65086" s="511"/>
      <c r="DA65086" s="511"/>
      <c r="DB65086" s="511"/>
      <c r="DC65086" s="511"/>
      <c r="DD65086" s="511"/>
      <c r="DE65086" s="511"/>
      <c r="DF65086" s="511"/>
      <c r="DG65086" s="511"/>
      <c r="DH65086" s="511"/>
      <c r="DI65086" s="511"/>
      <c r="DJ65086" s="511"/>
      <c r="DK65086" s="511"/>
      <c r="DL65086" s="511"/>
      <c r="DM65086" s="511"/>
      <c r="DN65086" s="511"/>
      <c r="DO65086" s="511"/>
      <c r="DP65086" s="511"/>
      <c r="DQ65086" s="511"/>
      <c r="DR65086" s="511"/>
      <c r="DS65086" s="511"/>
      <c r="DT65086" s="511"/>
      <c r="DU65086" s="511"/>
      <c r="DV65086" s="511"/>
      <c r="DW65086" s="511"/>
      <c r="DX65086" s="511"/>
      <c r="DY65086" s="511"/>
      <c r="DZ65086" s="511"/>
      <c r="EA65086" s="511"/>
      <c r="EB65086" s="511"/>
      <c r="EC65086" s="511"/>
      <c r="ED65086" s="511"/>
      <c r="EE65086" s="511"/>
      <c r="EF65086" s="511"/>
      <c r="EG65086" s="511"/>
      <c r="EH65086" s="511"/>
      <c r="EI65086" s="511"/>
      <c r="EJ65086" s="511"/>
      <c r="EK65086" s="511"/>
      <c r="EL65086" s="511"/>
      <c r="EM65086" s="511"/>
      <c r="EN65086" s="511"/>
      <c r="EO65086" s="511"/>
      <c r="EP65086" s="511"/>
      <c r="EQ65086" s="511"/>
      <c r="ER65086" s="511"/>
      <c r="ES65086" s="511"/>
      <c r="ET65086" s="511"/>
      <c r="EU65086" s="511"/>
      <c r="EV65086" s="511"/>
      <c r="EW65086" s="511"/>
      <c r="EX65086" s="511"/>
      <c r="EY65086" s="511"/>
      <c r="EZ65086" s="511"/>
      <c r="FA65086" s="511"/>
      <c r="FB65086" s="511"/>
      <c r="FC65086" s="511"/>
      <c r="FD65086" s="511"/>
      <c r="FE65086" s="511"/>
      <c r="FF65086" s="511"/>
      <c r="FG65086" s="511"/>
      <c r="FH65086" s="511"/>
      <c r="FI65086" s="511"/>
      <c r="FJ65086" s="511"/>
      <c r="FK65086" s="511"/>
      <c r="FL65086" s="511"/>
      <c r="FM65086" s="511"/>
      <c r="FN65086" s="511"/>
      <c r="FO65086" s="511"/>
      <c r="FP65086" s="511"/>
      <c r="FQ65086" s="511"/>
      <c r="FR65086" s="511"/>
      <c r="FS65086" s="511"/>
      <c r="FT65086" s="511"/>
      <c r="FU65086" s="511"/>
      <c r="FV65086" s="511"/>
      <c r="FW65086" s="511"/>
      <c r="FX65086" s="511"/>
      <c r="FY65086" s="511"/>
      <c r="FZ65086" s="511"/>
      <c r="GA65086" s="511"/>
      <c r="GB65086" s="511"/>
      <c r="GC65086" s="511"/>
      <c r="GD65086" s="511"/>
      <c r="GE65086" s="511"/>
      <c r="GF65086" s="511"/>
      <c r="GG65086" s="511"/>
      <c r="GH65086" s="511"/>
      <c r="GI65086" s="511"/>
      <c r="GJ65086" s="511"/>
      <c r="GK65086" s="511"/>
      <c r="GL65086" s="511"/>
      <c r="GM65086" s="511"/>
      <c r="GN65086" s="511"/>
      <c r="GO65086" s="511"/>
      <c r="GP65086" s="511"/>
      <c r="GQ65086" s="511"/>
      <c r="GR65086" s="511"/>
      <c r="GS65086" s="511"/>
      <c r="GT65086" s="511"/>
      <c r="GU65086" s="511"/>
      <c r="GV65086" s="511"/>
      <c r="GW65086" s="511"/>
      <c r="GX65086" s="511"/>
      <c r="GY65086" s="511"/>
      <c r="GZ65086" s="511"/>
      <c r="HA65086" s="511"/>
      <c r="HB65086" s="511"/>
      <c r="HC65086" s="511"/>
      <c r="HD65086" s="511"/>
      <c r="HE65086" s="511"/>
      <c r="HF65086" s="511"/>
      <c r="HG65086" s="511"/>
      <c r="HH65086" s="511"/>
      <c r="HI65086" s="511"/>
      <c r="HJ65086" s="511"/>
      <c r="HK65086" s="511"/>
      <c r="HL65086" s="511"/>
      <c r="HM65086" s="511"/>
      <c r="HN65086" s="511"/>
      <c r="HO65086" s="511"/>
      <c r="HP65086" s="511"/>
      <c r="HQ65086" s="511"/>
      <c r="HR65086" s="511"/>
      <c r="HS65086" s="511"/>
      <c r="HT65086" s="511"/>
      <c r="HU65086" s="511"/>
      <c r="HV65086" s="511"/>
      <c r="HW65086" s="511"/>
      <c r="HX65086" s="511"/>
      <c r="HY65086" s="511"/>
      <c r="HZ65086" s="511"/>
      <c r="IA65086" s="511"/>
      <c r="IB65086" s="511"/>
      <c r="IC65086" s="511"/>
      <c r="ID65086" s="511"/>
      <c r="IE65086" s="511"/>
      <c r="IF65086" s="511"/>
      <c r="IG65086" s="511"/>
      <c r="IH65086" s="511"/>
    </row>
    <row r="65087" spans="1:242" x14ac:dyDescent="0.25">
      <c r="A65087" s="511"/>
      <c r="B65087" s="511"/>
      <c r="C65087" s="511"/>
      <c r="D65087" s="511"/>
      <c r="E65087" s="511"/>
      <c r="F65087" s="511"/>
      <c r="G65087" s="511"/>
      <c r="H65087" s="511"/>
      <c r="I65087" s="511"/>
      <c r="J65087" s="511"/>
      <c r="K65087" s="511"/>
      <c r="L65087" s="511"/>
      <c r="M65087" s="511"/>
      <c r="N65087" s="511"/>
      <c r="O65087" s="511"/>
      <c r="P65087" s="511"/>
      <c r="Q65087" s="511"/>
      <c r="R65087" s="511"/>
      <c r="S65087" s="511"/>
      <c r="T65087" s="511"/>
      <c r="U65087" s="511"/>
      <c r="V65087" s="511"/>
      <c r="W65087" s="511"/>
      <c r="X65087" s="511"/>
      <c r="Y65087" s="511"/>
      <c r="Z65087" s="511"/>
      <c r="AA65087" s="511"/>
      <c r="AB65087" s="511"/>
      <c r="AC65087" s="511"/>
      <c r="AD65087" s="511"/>
      <c r="AE65087" s="511"/>
      <c r="AF65087" s="511"/>
      <c r="AG65087" s="511"/>
      <c r="AH65087" s="511"/>
      <c r="AI65087" s="511"/>
      <c r="AJ65087" s="511"/>
      <c r="AK65087" s="511"/>
      <c r="AL65087" s="511"/>
      <c r="AM65087" s="511"/>
      <c r="AN65087" s="511"/>
      <c r="AO65087" s="511"/>
      <c r="AP65087" s="511"/>
      <c r="AQ65087" s="511"/>
      <c r="AR65087" s="511"/>
      <c r="AS65087" s="511"/>
      <c r="AT65087" s="511"/>
      <c r="AU65087" s="511"/>
      <c r="AV65087" s="511"/>
      <c r="AW65087" s="511"/>
      <c r="AX65087" s="511"/>
      <c r="AY65087" s="511"/>
      <c r="AZ65087" s="511"/>
      <c r="BA65087" s="511"/>
      <c r="BB65087" s="511"/>
      <c r="BC65087" s="511"/>
      <c r="BD65087" s="511"/>
      <c r="BE65087" s="511"/>
      <c r="BF65087" s="511"/>
      <c r="BG65087" s="511"/>
      <c r="BH65087" s="511"/>
      <c r="BI65087" s="511"/>
      <c r="BJ65087" s="511"/>
      <c r="BK65087" s="511"/>
      <c r="BL65087" s="511"/>
      <c r="BM65087" s="511"/>
      <c r="BN65087" s="511"/>
      <c r="BO65087" s="511"/>
      <c r="BP65087" s="511"/>
      <c r="BQ65087" s="511"/>
      <c r="BR65087" s="511"/>
      <c r="BS65087" s="511"/>
      <c r="BT65087" s="511"/>
      <c r="BU65087" s="511"/>
      <c r="BV65087" s="511"/>
      <c r="BW65087" s="511"/>
      <c r="BX65087" s="511"/>
      <c r="BY65087" s="511"/>
      <c r="BZ65087" s="511"/>
      <c r="CA65087" s="511"/>
      <c r="CB65087" s="511"/>
      <c r="CC65087" s="511"/>
      <c r="CD65087" s="511"/>
      <c r="CE65087" s="511"/>
      <c r="CF65087" s="511"/>
      <c r="CG65087" s="511"/>
      <c r="CH65087" s="511"/>
      <c r="CI65087" s="511"/>
      <c r="CJ65087" s="511"/>
      <c r="CK65087" s="511"/>
      <c r="CL65087" s="511"/>
      <c r="CM65087" s="511"/>
      <c r="CN65087" s="511"/>
      <c r="CO65087" s="511"/>
      <c r="CP65087" s="511"/>
      <c r="CQ65087" s="511"/>
      <c r="CR65087" s="511"/>
      <c r="CS65087" s="511"/>
      <c r="CT65087" s="511"/>
      <c r="CU65087" s="511"/>
      <c r="CV65087" s="511"/>
      <c r="CW65087" s="511"/>
      <c r="CX65087" s="511"/>
      <c r="CY65087" s="511"/>
      <c r="CZ65087" s="511"/>
      <c r="DA65087" s="511"/>
      <c r="DB65087" s="511"/>
      <c r="DC65087" s="511"/>
      <c r="DD65087" s="511"/>
      <c r="DE65087" s="511"/>
      <c r="DF65087" s="511"/>
      <c r="DG65087" s="511"/>
      <c r="DH65087" s="511"/>
      <c r="DI65087" s="511"/>
      <c r="DJ65087" s="511"/>
      <c r="DK65087" s="511"/>
      <c r="DL65087" s="511"/>
      <c r="DM65087" s="511"/>
      <c r="DN65087" s="511"/>
      <c r="DO65087" s="511"/>
      <c r="DP65087" s="511"/>
      <c r="DQ65087" s="511"/>
      <c r="DR65087" s="511"/>
      <c r="DS65087" s="511"/>
      <c r="DT65087" s="511"/>
      <c r="DU65087" s="511"/>
      <c r="DV65087" s="511"/>
      <c r="DW65087" s="511"/>
      <c r="DX65087" s="511"/>
      <c r="DY65087" s="511"/>
      <c r="DZ65087" s="511"/>
      <c r="EA65087" s="511"/>
      <c r="EB65087" s="511"/>
      <c r="EC65087" s="511"/>
      <c r="ED65087" s="511"/>
      <c r="EE65087" s="511"/>
      <c r="EF65087" s="511"/>
      <c r="EG65087" s="511"/>
      <c r="EH65087" s="511"/>
      <c r="EI65087" s="511"/>
      <c r="EJ65087" s="511"/>
      <c r="EK65087" s="511"/>
      <c r="EL65087" s="511"/>
      <c r="EM65087" s="511"/>
      <c r="EN65087" s="511"/>
      <c r="EO65087" s="511"/>
      <c r="EP65087" s="511"/>
      <c r="EQ65087" s="511"/>
      <c r="ER65087" s="511"/>
      <c r="ES65087" s="511"/>
      <c r="ET65087" s="511"/>
      <c r="EU65087" s="511"/>
      <c r="EV65087" s="511"/>
      <c r="EW65087" s="511"/>
      <c r="EX65087" s="511"/>
      <c r="EY65087" s="511"/>
      <c r="EZ65087" s="511"/>
      <c r="FA65087" s="511"/>
      <c r="FB65087" s="511"/>
      <c r="FC65087" s="511"/>
      <c r="FD65087" s="511"/>
      <c r="FE65087" s="511"/>
      <c r="FF65087" s="511"/>
      <c r="FG65087" s="511"/>
      <c r="FH65087" s="511"/>
      <c r="FI65087" s="511"/>
      <c r="FJ65087" s="511"/>
      <c r="FK65087" s="511"/>
      <c r="FL65087" s="511"/>
      <c r="FM65087" s="511"/>
      <c r="FN65087" s="511"/>
      <c r="FO65087" s="511"/>
      <c r="FP65087" s="511"/>
      <c r="FQ65087" s="511"/>
      <c r="FR65087" s="511"/>
      <c r="FS65087" s="511"/>
      <c r="FT65087" s="511"/>
      <c r="FU65087" s="511"/>
      <c r="FV65087" s="511"/>
      <c r="FW65087" s="511"/>
      <c r="FX65087" s="511"/>
      <c r="FY65087" s="511"/>
      <c r="FZ65087" s="511"/>
      <c r="GA65087" s="511"/>
      <c r="GB65087" s="511"/>
      <c r="GC65087" s="511"/>
      <c r="GD65087" s="511"/>
      <c r="GE65087" s="511"/>
      <c r="GF65087" s="511"/>
      <c r="GG65087" s="511"/>
      <c r="GH65087" s="511"/>
      <c r="GI65087" s="511"/>
      <c r="GJ65087" s="511"/>
      <c r="GK65087" s="511"/>
      <c r="GL65087" s="511"/>
      <c r="GM65087" s="511"/>
      <c r="GN65087" s="511"/>
      <c r="GO65087" s="511"/>
      <c r="GP65087" s="511"/>
      <c r="GQ65087" s="511"/>
      <c r="GR65087" s="511"/>
      <c r="GS65087" s="511"/>
      <c r="GT65087" s="511"/>
      <c r="GU65087" s="511"/>
      <c r="GV65087" s="511"/>
      <c r="GW65087" s="511"/>
      <c r="GX65087" s="511"/>
      <c r="GY65087" s="511"/>
      <c r="GZ65087" s="511"/>
      <c r="HA65087" s="511"/>
      <c r="HB65087" s="511"/>
      <c r="HC65087" s="511"/>
      <c r="HD65087" s="511"/>
      <c r="HE65087" s="511"/>
      <c r="HF65087" s="511"/>
      <c r="HG65087" s="511"/>
      <c r="HH65087" s="511"/>
      <c r="HI65087" s="511"/>
      <c r="HJ65087" s="511"/>
      <c r="HK65087" s="511"/>
      <c r="HL65087" s="511"/>
      <c r="HM65087" s="511"/>
      <c r="HN65087" s="511"/>
      <c r="HO65087" s="511"/>
      <c r="HP65087" s="511"/>
      <c r="HQ65087" s="511"/>
      <c r="HR65087" s="511"/>
      <c r="HS65087" s="511"/>
      <c r="HT65087" s="511"/>
      <c r="HU65087" s="511"/>
      <c r="HV65087" s="511"/>
      <c r="HW65087" s="511"/>
      <c r="HX65087" s="511"/>
      <c r="HY65087" s="511"/>
      <c r="HZ65087" s="511"/>
      <c r="IA65087" s="511"/>
      <c r="IB65087" s="511"/>
      <c r="IC65087" s="511"/>
      <c r="ID65087" s="511"/>
      <c r="IE65087" s="511"/>
      <c r="IF65087" s="511"/>
      <c r="IG65087" s="511"/>
      <c r="IH65087" s="511"/>
    </row>
    <row r="65088" spans="1:242" x14ac:dyDescent="0.25">
      <c r="A65088" s="511"/>
      <c r="B65088" s="511"/>
      <c r="C65088" s="511"/>
      <c r="D65088" s="511"/>
      <c r="E65088" s="511"/>
      <c r="F65088" s="511"/>
      <c r="G65088" s="511"/>
      <c r="H65088" s="511"/>
      <c r="I65088" s="511"/>
      <c r="J65088" s="511"/>
      <c r="K65088" s="511"/>
      <c r="L65088" s="511"/>
      <c r="M65088" s="511"/>
      <c r="N65088" s="511"/>
      <c r="O65088" s="511"/>
      <c r="P65088" s="511"/>
      <c r="Q65088" s="511"/>
      <c r="R65088" s="511"/>
      <c r="S65088" s="511"/>
      <c r="T65088" s="511"/>
      <c r="U65088" s="511"/>
      <c r="V65088" s="511"/>
      <c r="W65088" s="511"/>
      <c r="X65088" s="511"/>
      <c r="Y65088" s="511"/>
      <c r="Z65088" s="511"/>
      <c r="AA65088" s="511"/>
      <c r="AB65088" s="511"/>
      <c r="AC65088" s="511"/>
      <c r="AD65088" s="511"/>
      <c r="AE65088" s="511"/>
      <c r="AF65088" s="511"/>
      <c r="AG65088" s="511"/>
      <c r="AH65088" s="511"/>
      <c r="AI65088" s="511"/>
      <c r="AJ65088" s="511"/>
      <c r="AK65088" s="511"/>
      <c r="AL65088" s="511"/>
      <c r="AM65088" s="511"/>
      <c r="AN65088" s="511"/>
      <c r="AO65088" s="511"/>
      <c r="AP65088" s="511"/>
      <c r="AQ65088" s="511"/>
      <c r="AR65088" s="511"/>
      <c r="AS65088" s="511"/>
      <c r="AT65088" s="511"/>
      <c r="AU65088" s="511"/>
      <c r="AV65088" s="511"/>
      <c r="AW65088" s="511"/>
      <c r="AX65088" s="511"/>
      <c r="AY65088" s="511"/>
      <c r="AZ65088" s="511"/>
      <c r="BA65088" s="511"/>
      <c r="BB65088" s="511"/>
      <c r="BC65088" s="511"/>
      <c r="BD65088" s="511"/>
      <c r="BE65088" s="511"/>
      <c r="BF65088" s="511"/>
      <c r="BG65088" s="511"/>
      <c r="BH65088" s="511"/>
      <c r="BI65088" s="511"/>
      <c r="BJ65088" s="511"/>
      <c r="BK65088" s="511"/>
      <c r="BL65088" s="511"/>
      <c r="BM65088" s="511"/>
      <c r="BN65088" s="511"/>
      <c r="BO65088" s="511"/>
      <c r="BP65088" s="511"/>
      <c r="BQ65088" s="511"/>
      <c r="BR65088" s="511"/>
      <c r="BS65088" s="511"/>
      <c r="BT65088" s="511"/>
      <c r="BU65088" s="511"/>
      <c r="BV65088" s="511"/>
      <c r="BW65088" s="511"/>
      <c r="BX65088" s="511"/>
      <c r="BY65088" s="511"/>
      <c r="BZ65088" s="511"/>
      <c r="CA65088" s="511"/>
      <c r="CB65088" s="511"/>
      <c r="CC65088" s="511"/>
      <c r="CD65088" s="511"/>
      <c r="CE65088" s="511"/>
      <c r="CF65088" s="511"/>
      <c r="CG65088" s="511"/>
      <c r="CH65088" s="511"/>
      <c r="CI65088" s="511"/>
      <c r="CJ65088" s="511"/>
      <c r="CK65088" s="511"/>
      <c r="CL65088" s="511"/>
      <c r="CM65088" s="511"/>
      <c r="CN65088" s="511"/>
      <c r="CO65088" s="511"/>
      <c r="CP65088" s="511"/>
      <c r="CQ65088" s="511"/>
      <c r="CR65088" s="511"/>
      <c r="CS65088" s="511"/>
      <c r="CT65088" s="511"/>
      <c r="CU65088" s="511"/>
      <c r="CV65088" s="511"/>
      <c r="CW65088" s="511"/>
      <c r="CX65088" s="511"/>
      <c r="CY65088" s="511"/>
      <c r="CZ65088" s="511"/>
      <c r="DA65088" s="511"/>
      <c r="DB65088" s="511"/>
      <c r="DC65088" s="511"/>
      <c r="DD65088" s="511"/>
      <c r="DE65088" s="511"/>
      <c r="DF65088" s="511"/>
      <c r="DG65088" s="511"/>
      <c r="DH65088" s="511"/>
      <c r="DI65088" s="511"/>
      <c r="DJ65088" s="511"/>
      <c r="DK65088" s="511"/>
      <c r="DL65088" s="511"/>
      <c r="DM65088" s="511"/>
      <c r="DN65088" s="511"/>
      <c r="DO65088" s="511"/>
      <c r="DP65088" s="511"/>
      <c r="DQ65088" s="511"/>
      <c r="DR65088" s="511"/>
      <c r="DS65088" s="511"/>
      <c r="DT65088" s="511"/>
      <c r="DU65088" s="511"/>
      <c r="DV65088" s="511"/>
      <c r="DW65088" s="511"/>
      <c r="DX65088" s="511"/>
      <c r="DY65088" s="511"/>
      <c r="DZ65088" s="511"/>
      <c r="EA65088" s="511"/>
      <c r="EB65088" s="511"/>
      <c r="EC65088" s="511"/>
      <c r="ED65088" s="511"/>
      <c r="EE65088" s="511"/>
      <c r="EF65088" s="511"/>
      <c r="EG65088" s="511"/>
      <c r="EH65088" s="511"/>
      <c r="EI65088" s="511"/>
      <c r="EJ65088" s="511"/>
      <c r="EK65088" s="511"/>
      <c r="EL65088" s="511"/>
      <c r="EM65088" s="511"/>
      <c r="EN65088" s="511"/>
      <c r="EO65088" s="511"/>
      <c r="EP65088" s="511"/>
      <c r="EQ65088" s="511"/>
      <c r="ER65088" s="511"/>
      <c r="ES65088" s="511"/>
      <c r="ET65088" s="511"/>
      <c r="EU65088" s="511"/>
      <c r="EV65088" s="511"/>
      <c r="EW65088" s="511"/>
      <c r="EX65088" s="511"/>
      <c r="EY65088" s="511"/>
      <c r="EZ65088" s="511"/>
      <c r="FA65088" s="511"/>
      <c r="FB65088" s="511"/>
      <c r="FC65088" s="511"/>
      <c r="FD65088" s="511"/>
      <c r="FE65088" s="511"/>
      <c r="FF65088" s="511"/>
      <c r="FG65088" s="511"/>
      <c r="FH65088" s="511"/>
      <c r="FI65088" s="511"/>
      <c r="FJ65088" s="511"/>
      <c r="FK65088" s="511"/>
      <c r="FL65088" s="511"/>
      <c r="FM65088" s="511"/>
      <c r="FN65088" s="511"/>
      <c r="FO65088" s="511"/>
      <c r="FP65088" s="511"/>
      <c r="FQ65088" s="511"/>
      <c r="FR65088" s="511"/>
      <c r="FS65088" s="511"/>
      <c r="FT65088" s="511"/>
      <c r="FU65088" s="511"/>
      <c r="FV65088" s="511"/>
      <c r="FW65088" s="511"/>
      <c r="FX65088" s="511"/>
      <c r="FY65088" s="511"/>
      <c r="FZ65088" s="511"/>
      <c r="GA65088" s="511"/>
      <c r="GB65088" s="511"/>
      <c r="GC65088" s="511"/>
      <c r="GD65088" s="511"/>
      <c r="GE65088" s="511"/>
      <c r="GF65088" s="511"/>
      <c r="GG65088" s="511"/>
      <c r="GH65088" s="511"/>
      <c r="GI65088" s="511"/>
      <c r="GJ65088" s="511"/>
      <c r="GK65088" s="511"/>
      <c r="GL65088" s="511"/>
      <c r="GM65088" s="511"/>
      <c r="GN65088" s="511"/>
      <c r="GO65088" s="511"/>
      <c r="GP65088" s="511"/>
      <c r="GQ65088" s="511"/>
      <c r="GR65088" s="511"/>
      <c r="GS65088" s="511"/>
      <c r="GT65088" s="511"/>
      <c r="GU65088" s="511"/>
      <c r="GV65088" s="511"/>
      <c r="GW65088" s="511"/>
      <c r="GX65088" s="511"/>
      <c r="GY65088" s="511"/>
      <c r="GZ65088" s="511"/>
      <c r="HA65088" s="511"/>
      <c r="HB65088" s="511"/>
      <c r="HC65088" s="511"/>
      <c r="HD65088" s="511"/>
      <c r="HE65088" s="511"/>
      <c r="HF65088" s="511"/>
      <c r="HG65088" s="511"/>
      <c r="HH65088" s="511"/>
      <c r="HI65088" s="511"/>
      <c r="HJ65088" s="511"/>
      <c r="HK65088" s="511"/>
      <c r="HL65088" s="511"/>
      <c r="HM65088" s="511"/>
      <c r="HN65088" s="511"/>
      <c r="HO65088" s="511"/>
      <c r="HP65088" s="511"/>
      <c r="HQ65088" s="511"/>
      <c r="HR65088" s="511"/>
      <c r="HS65088" s="511"/>
      <c r="HT65088" s="511"/>
      <c r="HU65088" s="511"/>
      <c r="HV65088" s="511"/>
      <c r="HW65088" s="511"/>
      <c r="HX65088" s="511"/>
      <c r="HY65088" s="511"/>
      <c r="HZ65088" s="511"/>
      <c r="IA65088" s="511"/>
      <c r="IB65088" s="511"/>
      <c r="IC65088" s="511"/>
      <c r="ID65088" s="511"/>
      <c r="IE65088" s="511"/>
      <c r="IF65088" s="511"/>
      <c r="IG65088" s="511"/>
      <c r="IH65088" s="511"/>
    </row>
    <row r="65089" spans="1:242" x14ac:dyDescent="0.25">
      <c r="A65089" s="511"/>
      <c r="B65089" s="511"/>
      <c r="C65089" s="511"/>
      <c r="D65089" s="511"/>
      <c r="E65089" s="511"/>
      <c r="F65089" s="511"/>
      <c r="G65089" s="511"/>
      <c r="H65089" s="511"/>
      <c r="I65089" s="511"/>
      <c r="J65089" s="511"/>
      <c r="K65089" s="511"/>
      <c r="L65089" s="511"/>
      <c r="M65089" s="511"/>
      <c r="N65089" s="511"/>
      <c r="O65089" s="511"/>
      <c r="P65089" s="511"/>
      <c r="Q65089" s="511"/>
      <c r="R65089" s="511"/>
      <c r="S65089" s="511"/>
      <c r="T65089" s="511"/>
      <c r="U65089" s="511"/>
      <c r="V65089" s="511"/>
      <c r="W65089" s="511"/>
      <c r="X65089" s="511"/>
      <c r="Y65089" s="511"/>
      <c r="Z65089" s="511"/>
      <c r="AA65089" s="511"/>
      <c r="AB65089" s="511"/>
      <c r="AC65089" s="511"/>
      <c r="AD65089" s="511"/>
      <c r="AE65089" s="511"/>
      <c r="AF65089" s="511"/>
      <c r="AG65089" s="511"/>
      <c r="AH65089" s="511"/>
      <c r="AI65089" s="511"/>
      <c r="AJ65089" s="511"/>
      <c r="AK65089" s="511"/>
      <c r="AL65089" s="511"/>
      <c r="AM65089" s="511"/>
      <c r="AN65089" s="511"/>
      <c r="AO65089" s="511"/>
      <c r="AP65089" s="511"/>
      <c r="AQ65089" s="511"/>
      <c r="AR65089" s="511"/>
      <c r="AS65089" s="511"/>
      <c r="AT65089" s="511"/>
      <c r="AU65089" s="511"/>
      <c r="AV65089" s="511"/>
      <c r="AW65089" s="511"/>
      <c r="AX65089" s="511"/>
      <c r="AY65089" s="511"/>
      <c r="AZ65089" s="511"/>
      <c r="BA65089" s="511"/>
      <c r="BB65089" s="511"/>
      <c r="BC65089" s="511"/>
      <c r="BD65089" s="511"/>
      <c r="BE65089" s="511"/>
      <c r="BF65089" s="511"/>
      <c r="BG65089" s="511"/>
      <c r="BH65089" s="511"/>
      <c r="BI65089" s="511"/>
      <c r="BJ65089" s="511"/>
      <c r="BK65089" s="511"/>
      <c r="BL65089" s="511"/>
      <c r="BM65089" s="511"/>
      <c r="BN65089" s="511"/>
      <c r="BO65089" s="511"/>
      <c r="BP65089" s="511"/>
      <c r="BQ65089" s="511"/>
      <c r="BR65089" s="511"/>
      <c r="BS65089" s="511"/>
      <c r="BT65089" s="511"/>
      <c r="BU65089" s="511"/>
      <c r="BV65089" s="511"/>
      <c r="BW65089" s="511"/>
      <c r="BX65089" s="511"/>
      <c r="BY65089" s="511"/>
      <c r="BZ65089" s="511"/>
      <c r="CA65089" s="511"/>
      <c r="CB65089" s="511"/>
      <c r="CC65089" s="511"/>
      <c r="CD65089" s="511"/>
      <c r="CE65089" s="511"/>
      <c r="CF65089" s="511"/>
      <c r="CG65089" s="511"/>
      <c r="CH65089" s="511"/>
      <c r="CI65089" s="511"/>
      <c r="CJ65089" s="511"/>
      <c r="CK65089" s="511"/>
      <c r="CL65089" s="511"/>
      <c r="CM65089" s="511"/>
      <c r="CN65089" s="511"/>
      <c r="CO65089" s="511"/>
      <c r="CP65089" s="511"/>
      <c r="CQ65089" s="511"/>
      <c r="CR65089" s="511"/>
      <c r="CS65089" s="511"/>
      <c r="CT65089" s="511"/>
      <c r="CU65089" s="511"/>
      <c r="CV65089" s="511"/>
      <c r="CW65089" s="511"/>
      <c r="CX65089" s="511"/>
      <c r="CY65089" s="511"/>
      <c r="CZ65089" s="511"/>
      <c r="DA65089" s="511"/>
      <c r="DB65089" s="511"/>
      <c r="DC65089" s="511"/>
      <c r="DD65089" s="511"/>
      <c r="DE65089" s="511"/>
      <c r="DF65089" s="511"/>
      <c r="DG65089" s="511"/>
      <c r="DH65089" s="511"/>
      <c r="DI65089" s="511"/>
      <c r="DJ65089" s="511"/>
      <c r="DK65089" s="511"/>
      <c r="DL65089" s="511"/>
      <c r="DM65089" s="511"/>
      <c r="DN65089" s="511"/>
      <c r="DO65089" s="511"/>
      <c r="DP65089" s="511"/>
      <c r="DQ65089" s="511"/>
      <c r="DR65089" s="511"/>
      <c r="DS65089" s="511"/>
      <c r="DT65089" s="511"/>
      <c r="DU65089" s="511"/>
      <c r="DV65089" s="511"/>
      <c r="DW65089" s="511"/>
      <c r="DX65089" s="511"/>
      <c r="DY65089" s="511"/>
      <c r="DZ65089" s="511"/>
      <c r="EA65089" s="511"/>
      <c r="EB65089" s="511"/>
      <c r="EC65089" s="511"/>
      <c r="ED65089" s="511"/>
      <c r="EE65089" s="511"/>
      <c r="EF65089" s="511"/>
      <c r="EG65089" s="511"/>
      <c r="EH65089" s="511"/>
      <c r="EI65089" s="511"/>
      <c r="EJ65089" s="511"/>
      <c r="EK65089" s="511"/>
      <c r="EL65089" s="511"/>
      <c r="EM65089" s="511"/>
      <c r="EN65089" s="511"/>
      <c r="EO65089" s="511"/>
      <c r="EP65089" s="511"/>
      <c r="EQ65089" s="511"/>
      <c r="ER65089" s="511"/>
      <c r="ES65089" s="511"/>
      <c r="ET65089" s="511"/>
      <c r="EU65089" s="511"/>
      <c r="EV65089" s="511"/>
      <c r="EW65089" s="511"/>
      <c r="EX65089" s="511"/>
      <c r="EY65089" s="511"/>
      <c r="EZ65089" s="511"/>
      <c r="FA65089" s="511"/>
      <c r="FB65089" s="511"/>
      <c r="FC65089" s="511"/>
      <c r="FD65089" s="511"/>
      <c r="FE65089" s="511"/>
      <c r="FF65089" s="511"/>
      <c r="FG65089" s="511"/>
      <c r="FH65089" s="511"/>
      <c r="FI65089" s="511"/>
      <c r="FJ65089" s="511"/>
      <c r="FK65089" s="511"/>
      <c r="FL65089" s="511"/>
      <c r="FM65089" s="511"/>
      <c r="FN65089" s="511"/>
      <c r="FO65089" s="511"/>
      <c r="FP65089" s="511"/>
      <c r="FQ65089" s="511"/>
      <c r="FR65089" s="511"/>
      <c r="FS65089" s="511"/>
      <c r="FT65089" s="511"/>
      <c r="FU65089" s="511"/>
      <c r="FV65089" s="511"/>
      <c r="FW65089" s="511"/>
      <c r="FX65089" s="511"/>
      <c r="FY65089" s="511"/>
      <c r="FZ65089" s="511"/>
      <c r="GA65089" s="511"/>
      <c r="GB65089" s="511"/>
      <c r="GC65089" s="511"/>
      <c r="GD65089" s="511"/>
      <c r="GE65089" s="511"/>
      <c r="GF65089" s="511"/>
      <c r="GG65089" s="511"/>
      <c r="GH65089" s="511"/>
      <c r="GI65089" s="511"/>
      <c r="GJ65089" s="511"/>
      <c r="GK65089" s="511"/>
      <c r="GL65089" s="511"/>
      <c r="GM65089" s="511"/>
      <c r="GN65089" s="511"/>
      <c r="GO65089" s="511"/>
      <c r="GP65089" s="511"/>
      <c r="GQ65089" s="511"/>
      <c r="GR65089" s="511"/>
      <c r="GS65089" s="511"/>
      <c r="GT65089" s="511"/>
      <c r="GU65089" s="511"/>
      <c r="GV65089" s="511"/>
      <c r="GW65089" s="511"/>
      <c r="GX65089" s="511"/>
      <c r="GY65089" s="511"/>
      <c r="GZ65089" s="511"/>
      <c r="HA65089" s="511"/>
      <c r="HB65089" s="511"/>
      <c r="HC65089" s="511"/>
      <c r="HD65089" s="511"/>
      <c r="HE65089" s="511"/>
      <c r="HF65089" s="511"/>
      <c r="HG65089" s="511"/>
      <c r="HH65089" s="511"/>
      <c r="HI65089" s="511"/>
      <c r="HJ65089" s="511"/>
      <c r="HK65089" s="511"/>
      <c r="HL65089" s="511"/>
      <c r="HM65089" s="511"/>
      <c r="HN65089" s="511"/>
      <c r="HO65089" s="511"/>
      <c r="HP65089" s="511"/>
      <c r="HQ65089" s="511"/>
      <c r="HR65089" s="511"/>
      <c r="HS65089" s="511"/>
      <c r="HT65089" s="511"/>
      <c r="HU65089" s="511"/>
      <c r="HV65089" s="511"/>
      <c r="HW65089" s="511"/>
      <c r="HX65089" s="511"/>
      <c r="HY65089" s="511"/>
      <c r="HZ65089" s="511"/>
      <c r="IA65089" s="511"/>
      <c r="IB65089" s="511"/>
      <c r="IC65089" s="511"/>
      <c r="ID65089" s="511"/>
      <c r="IE65089" s="511"/>
      <c r="IF65089" s="511"/>
      <c r="IG65089" s="511"/>
      <c r="IH65089" s="511"/>
    </row>
    <row r="65090" spans="1:242" x14ac:dyDescent="0.25">
      <c r="A65090" s="511"/>
      <c r="B65090" s="511"/>
      <c r="C65090" s="511"/>
      <c r="D65090" s="511"/>
      <c r="E65090" s="511"/>
      <c r="F65090" s="511"/>
      <c r="G65090" s="511"/>
      <c r="H65090" s="511"/>
      <c r="I65090" s="511"/>
      <c r="J65090" s="511"/>
      <c r="K65090" s="511"/>
      <c r="L65090" s="511"/>
      <c r="M65090" s="511"/>
      <c r="N65090" s="511"/>
      <c r="O65090" s="511"/>
      <c r="P65090" s="511"/>
      <c r="Q65090" s="511"/>
      <c r="R65090" s="511"/>
      <c r="S65090" s="511"/>
      <c r="T65090" s="511"/>
      <c r="U65090" s="511"/>
      <c r="V65090" s="511"/>
      <c r="W65090" s="511"/>
      <c r="X65090" s="511"/>
      <c r="Y65090" s="511"/>
      <c r="Z65090" s="511"/>
      <c r="AA65090" s="511"/>
      <c r="AB65090" s="511"/>
      <c r="AC65090" s="511"/>
      <c r="AD65090" s="511"/>
      <c r="AE65090" s="511"/>
      <c r="AF65090" s="511"/>
      <c r="AG65090" s="511"/>
      <c r="AH65090" s="511"/>
      <c r="AI65090" s="511"/>
      <c r="AJ65090" s="511"/>
      <c r="AK65090" s="511"/>
      <c r="AL65090" s="511"/>
      <c r="AM65090" s="511"/>
      <c r="AN65090" s="511"/>
      <c r="AO65090" s="511"/>
      <c r="AP65090" s="511"/>
      <c r="AQ65090" s="511"/>
      <c r="AR65090" s="511"/>
      <c r="AS65090" s="511"/>
      <c r="AT65090" s="511"/>
      <c r="AU65090" s="511"/>
      <c r="AV65090" s="511"/>
      <c r="AW65090" s="511"/>
      <c r="AX65090" s="511"/>
      <c r="AY65090" s="511"/>
      <c r="AZ65090" s="511"/>
      <c r="BA65090" s="511"/>
      <c r="BB65090" s="511"/>
      <c r="BC65090" s="511"/>
      <c r="BD65090" s="511"/>
      <c r="BE65090" s="511"/>
      <c r="BF65090" s="511"/>
      <c r="BG65090" s="511"/>
      <c r="BH65090" s="511"/>
      <c r="BI65090" s="511"/>
      <c r="BJ65090" s="511"/>
      <c r="BK65090" s="511"/>
      <c r="BL65090" s="511"/>
      <c r="BM65090" s="511"/>
      <c r="BN65090" s="511"/>
      <c r="BO65090" s="511"/>
      <c r="BP65090" s="511"/>
      <c r="BQ65090" s="511"/>
      <c r="BR65090" s="511"/>
      <c r="BS65090" s="511"/>
      <c r="BT65090" s="511"/>
      <c r="BU65090" s="511"/>
      <c r="BV65090" s="511"/>
      <c r="BW65090" s="511"/>
      <c r="BX65090" s="511"/>
      <c r="BY65090" s="511"/>
      <c r="BZ65090" s="511"/>
      <c r="CA65090" s="511"/>
      <c r="CB65090" s="511"/>
      <c r="CC65090" s="511"/>
      <c r="CD65090" s="511"/>
      <c r="CE65090" s="511"/>
      <c r="CF65090" s="511"/>
      <c r="CG65090" s="511"/>
      <c r="CH65090" s="511"/>
      <c r="CI65090" s="511"/>
      <c r="CJ65090" s="511"/>
      <c r="CK65090" s="511"/>
      <c r="CL65090" s="511"/>
      <c r="CM65090" s="511"/>
      <c r="CN65090" s="511"/>
      <c r="CO65090" s="511"/>
      <c r="CP65090" s="511"/>
      <c r="CQ65090" s="511"/>
      <c r="CR65090" s="511"/>
      <c r="CS65090" s="511"/>
      <c r="CT65090" s="511"/>
      <c r="CU65090" s="511"/>
      <c r="CV65090" s="511"/>
      <c r="CW65090" s="511"/>
      <c r="CX65090" s="511"/>
      <c r="CY65090" s="511"/>
      <c r="CZ65090" s="511"/>
      <c r="DA65090" s="511"/>
      <c r="DB65090" s="511"/>
      <c r="DC65090" s="511"/>
      <c r="DD65090" s="511"/>
      <c r="DE65090" s="511"/>
      <c r="DF65090" s="511"/>
      <c r="DG65090" s="511"/>
      <c r="DH65090" s="511"/>
      <c r="DI65090" s="511"/>
      <c r="DJ65090" s="511"/>
      <c r="DK65090" s="511"/>
      <c r="DL65090" s="511"/>
      <c r="DM65090" s="511"/>
      <c r="DN65090" s="511"/>
      <c r="DO65090" s="511"/>
      <c r="DP65090" s="511"/>
      <c r="DQ65090" s="511"/>
      <c r="DR65090" s="511"/>
      <c r="DS65090" s="511"/>
      <c r="DT65090" s="511"/>
      <c r="DU65090" s="511"/>
      <c r="DV65090" s="511"/>
      <c r="DW65090" s="511"/>
      <c r="DX65090" s="511"/>
      <c r="DY65090" s="511"/>
      <c r="DZ65090" s="511"/>
      <c r="EA65090" s="511"/>
      <c r="EB65090" s="511"/>
      <c r="EC65090" s="511"/>
      <c r="ED65090" s="511"/>
      <c r="EE65090" s="511"/>
      <c r="EF65090" s="511"/>
      <c r="EG65090" s="511"/>
      <c r="EH65090" s="511"/>
      <c r="EI65090" s="511"/>
      <c r="EJ65090" s="511"/>
      <c r="EK65090" s="511"/>
      <c r="EL65090" s="511"/>
      <c r="EM65090" s="511"/>
      <c r="EN65090" s="511"/>
      <c r="EO65090" s="511"/>
      <c r="EP65090" s="511"/>
      <c r="EQ65090" s="511"/>
      <c r="ER65090" s="511"/>
      <c r="ES65090" s="511"/>
      <c r="ET65090" s="511"/>
      <c r="EU65090" s="511"/>
      <c r="EV65090" s="511"/>
      <c r="EW65090" s="511"/>
      <c r="EX65090" s="511"/>
      <c r="EY65090" s="511"/>
      <c r="EZ65090" s="511"/>
      <c r="FA65090" s="511"/>
      <c r="FB65090" s="511"/>
      <c r="FC65090" s="511"/>
      <c r="FD65090" s="511"/>
      <c r="FE65090" s="511"/>
      <c r="FF65090" s="511"/>
      <c r="FG65090" s="511"/>
      <c r="FH65090" s="511"/>
      <c r="FI65090" s="511"/>
      <c r="FJ65090" s="511"/>
      <c r="FK65090" s="511"/>
      <c r="FL65090" s="511"/>
      <c r="FM65090" s="511"/>
      <c r="FN65090" s="511"/>
      <c r="FO65090" s="511"/>
      <c r="FP65090" s="511"/>
      <c r="FQ65090" s="511"/>
      <c r="FR65090" s="511"/>
      <c r="FS65090" s="511"/>
      <c r="FT65090" s="511"/>
      <c r="FU65090" s="511"/>
      <c r="FV65090" s="511"/>
      <c r="FW65090" s="511"/>
      <c r="FX65090" s="511"/>
      <c r="FY65090" s="511"/>
      <c r="FZ65090" s="511"/>
      <c r="GA65090" s="511"/>
      <c r="GB65090" s="511"/>
      <c r="GC65090" s="511"/>
      <c r="GD65090" s="511"/>
      <c r="GE65090" s="511"/>
      <c r="GF65090" s="511"/>
      <c r="GG65090" s="511"/>
      <c r="GH65090" s="511"/>
      <c r="GI65090" s="511"/>
      <c r="GJ65090" s="511"/>
      <c r="GK65090" s="511"/>
      <c r="GL65090" s="511"/>
      <c r="GM65090" s="511"/>
      <c r="GN65090" s="511"/>
      <c r="GO65090" s="511"/>
      <c r="GP65090" s="511"/>
      <c r="GQ65090" s="511"/>
      <c r="GR65090" s="511"/>
      <c r="GS65090" s="511"/>
      <c r="GT65090" s="511"/>
      <c r="GU65090" s="511"/>
      <c r="GV65090" s="511"/>
      <c r="GW65090" s="511"/>
      <c r="GX65090" s="511"/>
      <c r="GY65090" s="511"/>
      <c r="GZ65090" s="511"/>
      <c r="HA65090" s="511"/>
      <c r="HB65090" s="511"/>
      <c r="HC65090" s="511"/>
      <c r="HD65090" s="511"/>
      <c r="HE65090" s="511"/>
      <c r="HF65090" s="511"/>
      <c r="HG65090" s="511"/>
      <c r="HH65090" s="511"/>
      <c r="HI65090" s="511"/>
      <c r="HJ65090" s="511"/>
      <c r="HK65090" s="511"/>
      <c r="HL65090" s="511"/>
      <c r="HM65090" s="511"/>
      <c r="HN65090" s="511"/>
      <c r="HO65090" s="511"/>
      <c r="HP65090" s="511"/>
      <c r="HQ65090" s="511"/>
      <c r="HR65090" s="511"/>
      <c r="HS65090" s="511"/>
      <c r="HT65090" s="511"/>
      <c r="HU65090" s="511"/>
      <c r="HV65090" s="511"/>
      <c r="HW65090" s="511"/>
      <c r="HX65090" s="511"/>
      <c r="HY65090" s="511"/>
      <c r="HZ65090" s="511"/>
      <c r="IA65090" s="511"/>
      <c r="IB65090" s="511"/>
      <c r="IC65090" s="511"/>
      <c r="ID65090" s="511"/>
      <c r="IE65090" s="511"/>
      <c r="IF65090" s="511"/>
      <c r="IG65090" s="511"/>
      <c r="IH65090" s="511"/>
    </row>
    <row r="65091" spans="1:242" x14ac:dyDescent="0.25">
      <c r="A65091" s="511"/>
      <c r="B65091" s="511"/>
      <c r="C65091" s="511"/>
      <c r="D65091" s="511"/>
      <c r="E65091" s="511"/>
      <c r="F65091" s="511"/>
      <c r="G65091" s="511"/>
      <c r="H65091" s="511"/>
      <c r="I65091" s="511"/>
      <c r="J65091" s="511"/>
      <c r="K65091" s="511"/>
      <c r="L65091" s="511"/>
      <c r="M65091" s="511"/>
      <c r="N65091" s="511"/>
      <c r="O65091" s="511"/>
      <c r="P65091" s="511"/>
      <c r="Q65091" s="511"/>
      <c r="R65091" s="511"/>
      <c r="S65091" s="511"/>
      <c r="T65091" s="511"/>
      <c r="U65091" s="511"/>
      <c r="V65091" s="511"/>
      <c r="W65091" s="511"/>
      <c r="X65091" s="511"/>
      <c r="Y65091" s="511"/>
      <c r="Z65091" s="511"/>
      <c r="AA65091" s="511"/>
      <c r="AB65091" s="511"/>
      <c r="AC65091" s="511"/>
      <c r="AD65091" s="511"/>
      <c r="AE65091" s="511"/>
      <c r="AF65091" s="511"/>
      <c r="AG65091" s="511"/>
      <c r="AH65091" s="511"/>
      <c r="AI65091" s="511"/>
      <c r="AJ65091" s="511"/>
      <c r="AK65091" s="511"/>
      <c r="AL65091" s="511"/>
      <c r="AM65091" s="511"/>
      <c r="AN65091" s="511"/>
      <c r="AO65091" s="511"/>
      <c r="AP65091" s="511"/>
      <c r="AQ65091" s="511"/>
      <c r="AR65091" s="511"/>
      <c r="AS65091" s="511"/>
      <c r="AT65091" s="511"/>
      <c r="AU65091" s="511"/>
      <c r="AV65091" s="511"/>
      <c r="AW65091" s="511"/>
      <c r="AX65091" s="511"/>
      <c r="AY65091" s="511"/>
      <c r="AZ65091" s="511"/>
      <c r="BA65091" s="511"/>
      <c r="BB65091" s="511"/>
      <c r="BC65091" s="511"/>
      <c r="BD65091" s="511"/>
      <c r="BE65091" s="511"/>
      <c r="BF65091" s="511"/>
      <c r="BG65091" s="511"/>
      <c r="BH65091" s="511"/>
      <c r="BI65091" s="511"/>
      <c r="BJ65091" s="511"/>
      <c r="BK65091" s="511"/>
      <c r="BL65091" s="511"/>
      <c r="BM65091" s="511"/>
      <c r="BN65091" s="511"/>
      <c r="BO65091" s="511"/>
      <c r="BP65091" s="511"/>
      <c r="BQ65091" s="511"/>
      <c r="BR65091" s="511"/>
      <c r="BS65091" s="511"/>
      <c r="BT65091" s="511"/>
      <c r="BU65091" s="511"/>
      <c r="BV65091" s="511"/>
      <c r="BW65091" s="511"/>
      <c r="BX65091" s="511"/>
      <c r="BY65091" s="511"/>
      <c r="BZ65091" s="511"/>
      <c r="CA65091" s="511"/>
      <c r="CB65091" s="511"/>
      <c r="CC65091" s="511"/>
      <c r="CD65091" s="511"/>
      <c r="CE65091" s="511"/>
      <c r="CF65091" s="511"/>
      <c r="CG65091" s="511"/>
      <c r="CH65091" s="511"/>
      <c r="CI65091" s="511"/>
      <c r="CJ65091" s="511"/>
      <c r="CK65091" s="511"/>
      <c r="CL65091" s="511"/>
      <c r="CM65091" s="511"/>
      <c r="CN65091" s="511"/>
      <c r="CO65091" s="511"/>
      <c r="CP65091" s="511"/>
      <c r="CQ65091" s="511"/>
      <c r="CR65091" s="511"/>
      <c r="CS65091" s="511"/>
      <c r="CT65091" s="511"/>
      <c r="CU65091" s="511"/>
      <c r="CV65091" s="511"/>
      <c r="CW65091" s="511"/>
      <c r="CX65091" s="511"/>
      <c r="CY65091" s="511"/>
      <c r="CZ65091" s="511"/>
      <c r="DA65091" s="511"/>
      <c r="DB65091" s="511"/>
      <c r="DC65091" s="511"/>
      <c r="DD65091" s="511"/>
      <c r="DE65091" s="511"/>
      <c r="DF65091" s="511"/>
      <c r="DG65091" s="511"/>
      <c r="DH65091" s="511"/>
      <c r="DI65091" s="511"/>
      <c r="DJ65091" s="511"/>
      <c r="DK65091" s="511"/>
      <c r="DL65091" s="511"/>
      <c r="DM65091" s="511"/>
      <c r="DN65091" s="511"/>
      <c r="DO65091" s="511"/>
      <c r="DP65091" s="511"/>
      <c r="DQ65091" s="511"/>
      <c r="DR65091" s="511"/>
      <c r="DS65091" s="511"/>
      <c r="DT65091" s="511"/>
      <c r="DU65091" s="511"/>
      <c r="DV65091" s="511"/>
      <c r="DW65091" s="511"/>
      <c r="DX65091" s="511"/>
      <c r="DY65091" s="511"/>
      <c r="DZ65091" s="511"/>
      <c r="EA65091" s="511"/>
      <c r="EB65091" s="511"/>
      <c r="EC65091" s="511"/>
      <c r="ED65091" s="511"/>
      <c r="EE65091" s="511"/>
      <c r="EF65091" s="511"/>
      <c r="EG65091" s="511"/>
      <c r="EH65091" s="511"/>
      <c r="EI65091" s="511"/>
      <c r="EJ65091" s="511"/>
      <c r="EK65091" s="511"/>
      <c r="EL65091" s="511"/>
      <c r="EM65091" s="511"/>
      <c r="EN65091" s="511"/>
      <c r="EO65091" s="511"/>
      <c r="EP65091" s="511"/>
      <c r="EQ65091" s="511"/>
      <c r="ER65091" s="511"/>
      <c r="ES65091" s="511"/>
      <c r="ET65091" s="511"/>
      <c r="EU65091" s="511"/>
      <c r="EV65091" s="511"/>
      <c r="EW65091" s="511"/>
      <c r="EX65091" s="511"/>
      <c r="EY65091" s="511"/>
      <c r="EZ65091" s="511"/>
      <c r="FA65091" s="511"/>
      <c r="FB65091" s="511"/>
      <c r="FC65091" s="511"/>
      <c r="FD65091" s="511"/>
      <c r="FE65091" s="511"/>
      <c r="FF65091" s="511"/>
      <c r="FG65091" s="511"/>
      <c r="FH65091" s="511"/>
      <c r="FI65091" s="511"/>
      <c r="FJ65091" s="511"/>
      <c r="FK65091" s="511"/>
      <c r="FL65091" s="511"/>
      <c r="FM65091" s="511"/>
      <c r="FN65091" s="511"/>
      <c r="FO65091" s="511"/>
      <c r="FP65091" s="511"/>
      <c r="FQ65091" s="511"/>
      <c r="FR65091" s="511"/>
      <c r="FS65091" s="511"/>
      <c r="FT65091" s="511"/>
      <c r="FU65091" s="511"/>
      <c r="FV65091" s="511"/>
      <c r="FW65091" s="511"/>
      <c r="FX65091" s="511"/>
      <c r="FY65091" s="511"/>
      <c r="FZ65091" s="511"/>
      <c r="GA65091" s="511"/>
      <c r="GB65091" s="511"/>
      <c r="GC65091" s="511"/>
      <c r="GD65091" s="511"/>
      <c r="GE65091" s="511"/>
      <c r="GF65091" s="511"/>
      <c r="GG65091" s="511"/>
      <c r="GH65091" s="511"/>
      <c r="GI65091" s="511"/>
      <c r="GJ65091" s="511"/>
      <c r="GK65091" s="511"/>
      <c r="GL65091" s="511"/>
      <c r="GM65091" s="511"/>
      <c r="GN65091" s="511"/>
      <c r="GO65091" s="511"/>
      <c r="GP65091" s="511"/>
      <c r="GQ65091" s="511"/>
      <c r="GR65091" s="511"/>
      <c r="GS65091" s="511"/>
      <c r="GT65091" s="511"/>
      <c r="GU65091" s="511"/>
      <c r="GV65091" s="511"/>
      <c r="GW65091" s="511"/>
      <c r="GX65091" s="511"/>
      <c r="GY65091" s="511"/>
      <c r="GZ65091" s="511"/>
      <c r="HA65091" s="511"/>
      <c r="HB65091" s="511"/>
      <c r="HC65091" s="511"/>
      <c r="HD65091" s="511"/>
      <c r="HE65091" s="511"/>
      <c r="HF65091" s="511"/>
      <c r="HG65091" s="511"/>
      <c r="HH65091" s="511"/>
      <c r="HI65091" s="511"/>
      <c r="HJ65091" s="511"/>
      <c r="HK65091" s="511"/>
      <c r="HL65091" s="511"/>
      <c r="HM65091" s="511"/>
      <c r="HN65091" s="511"/>
      <c r="HO65091" s="511"/>
      <c r="HP65091" s="511"/>
      <c r="HQ65091" s="511"/>
      <c r="HR65091" s="511"/>
      <c r="HS65091" s="511"/>
      <c r="HT65091" s="511"/>
      <c r="HU65091" s="511"/>
      <c r="HV65091" s="511"/>
      <c r="HW65091" s="511"/>
      <c r="HX65091" s="511"/>
      <c r="HY65091" s="511"/>
      <c r="HZ65091" s="511"/>
      <c r="IA65091" s="511"/>
      <c r="IB65091" s="511"/>
      <c r="IC65091" s="511"/>
      <c r="ID65091" s="511"/>
      <c r="IE65091" s="511"/>
      <c r="IF65091" s="511"/>
      <c r="IG65091" s="511"/>
      <c r="IH65091" s="511"/>
    </row>
    <row r="65092" spans="1:242" x14ac:dyDescent="0.25">
      <c r="A65092" s="511"/>
      <c r="B65092" s="511"/>
      <c r="C65092" s="511"/>
      <c r="D65092" s="511"/>
      <c r="E65092" s="511"/>
      <c r="F65092" s="511"/>
      <c r="G65092" s="511"/>
      <c r="H65092" s="511"/>
      <c r="I65092" s="511"/>
      <c r="J65092" s="511"/>
      <c r="K65092" s="511"/>
      <c r="L65092" s="511"/>
      <c r="M65092" s="511"/>
      <c r="N65092" s="511"/>
      <c r="O65092" s="511"/>
      <c r="P65092" s="511"/>
      <c r="Q65092" s="511"/>
      <c r="R65092" s="511"/>
      <c r="S65092" s="511"/>
      <c r="T65092" s="511"/>
      <c r="U65092" s="511"/>
      <c r="V65092" s="511"/>
      <c r="W65092" s="511"/>
      <c r="X65092" s="511"/>
      <c r="Y65092" s="511"/>
      <c r="Z65092" s="511"/>
      <c r="AA65092" s="511"/>
      <c r="AB65092" s="511"/>
      <c r="AC65092" s="511"/>
      <c r="AD65092" s="511"/>
      <c r="AE65092" s="511"/>
      <c r="AF65092" s="511"/>
      <c r="AG65092" s="511"/>
      <c r="AH65092" s="511"/>
      <c r="AI65092" s="511"/>
      <c r="AJ65092" s="511"/>
      <c r="AK65092" s="511"/>
      <c r="AL65092" s="511"/>
      <c r="AM65092" s="511"/>
      <c r="AN65092" s="511"/>
      <c r="AO65092" s="511"/>
      <c r="AP65092" s="511"/>
      <c r="AQ65092" s="511"/>
      <c r="AR65092" s="511"/>
      <c r="AS65092" s="511"/>
      <c r="AT65092" s="511"/>
      <c r="AU65092" s="511"/>
      <c r="AV65092" s="511"/>
      <c r="AW65092" s="511"/>
      <c r="AX65092" s="511"/>
      <c r="AY65092" s="511"/>
      <c r="AZ65092" s="511"/>
      <c r="BA65092" s="511"/>
      <c r="BB65092" s="511"/>
      <c r="BC65092" s="511"/>
      <c r="BD65092" s="511"/>
      <c r="BE65092" s="511"/>
      <c r="BF65092" s="511"/>
      <c r="BG65092" s="511"/>
      <c r="BH65092" s="511"/>
      <c r="BI65092" s="511"/>
      <c r="BJ65092" s="511"/>
      <c r="BK65092" s="511"/>
      <c r="BL65092" s="511"/>
      <c r="BM65092" s="511"/>
      <c r="BN65092" s="511"/>
      <c r="BO65092" s="511"/>
      <c r="BP65092" s="511"/>
      <c r="BQ65092" s="511"/>
      <c r="BR65092" s="511"/>
      <c r="BS65092" s="511"/>
      <c r="BT65092" s="511"/>
      <c r="BU65092" s="511"/>
      <c r="BV65092" s="511"/>
      <c r="BW65092" s="511"/>
      <c r="BX65092" s="511"/>
      <c r="BY65092" s="511"/>
      <c r="BZ65092" s="511"/>
      <c r="CA65092" s="511"/>
      <c r="CB65092" s="511"/>
      <c r="CC65092" s="511"/>
      <c r="CD65092" s="511"/>
      <c r="CE65092" s="511"/>
      <c r="CF65092" s="511"/>
      <c r="CG65092" s="511"/>
      <c r="CH65092" s="511"/>
      <c r="CI65092" s="511"/>
      <c r="CJ65092" s="511"/>
      <c r="CK65092" s="511"/>
      <c r="CL65092" s="511"/>
      <c r="CM65092" s="511"/>
      <c r="CN65092" s="511"/>
      <c r="CO65092" s="511"/>
      <c r="CP65092" s="511"/>
      <c r="CQ65092" s="511"/>
      <c r="CR65092" s="511"/>
      <c r="CS65092" s="511"/>
      <c r="CT65092" s="511"/>
      <c r="CU65092" s="511"/>
      <c r="CV65092" s="511"/>
      <c r="CW65092" s="511"/>
      <c r="CX65092" s="511"/>
      <c r="CY65092" s="511"/>
      <c r="CZ65092" s="511"/>
      <c r="DA65092" s="511"/>
      <c r="DB65092" s="511"/>
      <c r="DC65092" s="511"/>
      <c r="DD65092" s="511"/>
      <c r="DE65092" s="511"/>
      <c r="DF65092" s="511"/>
      <c r="DG65092" s="511"/>
      <c r="DH65092" s="511"/>
      <c r="DI65092" s="511"/>
      <c r="DJ65092" s="511"/>
      <c r="DK65092" s="511"/>
      <c r="DL65092" s="511"/>
      <c r="DM65092" s="511"/>
      <c r="DN65092" s="511"/>
      <c r="DO65092" s="511"/>
      <c r="DP65092" s="511"/>
      <c r="DQ65092" s="511"/>
      <c r="DR65092" s="511"/>
      <c r="DS65092" s="511"/>
      <c r="DT65092" s="511"/>
      <c r="DU65092" s="511"/>
      <c r="DV65092" s="511"/>
      <c r="DW65092" s="511"/>
      <c r="DX65092" s="511"/>
      <c r="DY65092" s="511"/>
      <c r="DZ65092" s="511"/>
      <c r="EA65092" s="511"/>
      <c r="EB65092" s="511"/>
      <c r="EC65092" s="511"/>
      <c r="ED65092" s="511"/>
      <c r="EE65092" s="511"/>
      <c r="EF65092" s="511"/>
      <c r="EG65092" s="511"/>
      <c r="EH65092" s="511"/>
      <c r="EI65092" s="511"/>
      <c r="EJ65092" s="511"/>
      <c r="EK65092" s="511"/>
      <c r="EL65092" s="511"/>
      <c r="EM65092" s="511"/>
      <c r="EN65092" s="511"/>
      <c r="EO65092" s="511"/>
      <c r="EP65092" s="511"/>
      <c r="EQ65092" s="511"/>
      <c r="ER65092" s="511"/>
      <c r="ES65092" s="511"/>
      <c r="ET65092" s="511"/>
      <c r="EU65092" s="511"/>
      <c r="EV65092" s="511"/>
      <c r="EW65092" s="511"/>
      <c r="EX65092" s="511"/>
      <c r="EY65092" s="511"/>
      <c r="EZ65092" s="511"/>
      <c r="FA65092" s="511"/>
      <c r="FB65092" s="511"/>
      <c r="FC65092" s="511"/>
      <c r="FD65092" s="511"/>
      <c r="FE65092" s="511"/>
      <c r="FF65092" s="511"/>
      <c r="FG65092" s="511"/>
      <c r="FH65092" s="511"/>
      <c r="FI65092" s="511"/>
      <c r="FJ65092" s="511"/>
      <c r="FK65092" s="511"/>
      <c r="FL65092" s="511"/>
      <c r="FM65092" s="511"/>
      <c r="FN65092" s="511"/>
      <c r="FO65092" s="511"/>
      <c r="FP65092" s="511"/>
      <c r="FQ65092" s="511"/>
      <c r="FR65092" s="511"/>
      <c r="FS65092" s="511"/>
      <c r="FT65092" s="511"/>
      <c r="FU65092" s="511"/>
      <c r="FV65092" s="511"/>
      <c r="FW65092" s="511"/>
      <c r="FX65092" s="511"/>
      <c r="FY65092" s="511"/>
      <c r="FZ65092" s="511"/>
      <c r="GA65092" s="511"/>
      <c r="GB65092" s="511"/>
      <c r="GC65092" s="511"/>
      <c r="GD65092" s="511"/>
      <c r="GE65092" s="511"/>
      <c r="GF65092" s="511"/>
      <c r="GG65092" s="511"/>
      <c r="GH65092" s="511"/>
      <c r="GI65092" s="511"/>
      <c r="GJ65092" s="511"/>
      <c r="GK65092" s="511"/>
      <c r="GL65092" s="511"/>
      <c r="GM65092" s="511"/>
      <c r="GN65092" s="511"/>
      <c r="GO65092" s="511"/>
      <c r="GP65092" s="511"/>
      <c r="GQ65092" s="511"/>
      <c r="GR65092" s="511"/>
      <c r="GS65092" s="511"/>
      <c r="GT65092" s="511"/>
      <c r="GU65092" s="511"/>
      <c r="GV65092" s="511"/>
      <c r="GW65092" s="511"/>
      <c r="GX65092" s="511"/>
      <c r="GY65092" s="511"/>
      <c r="GZ65092" s="511"/>
      <c r="HA65092" s="511"/>
      <c r="HB65092" s="511"/>
      <c r="HC65092" s="511"/>
      <c r="HD65092" s="511"/>
      <c r="HE65092" s="511"/>
      <c r="HF65092" s="511"/>
      <c r="HG65092" s="511"/>
      <c r="HH65092" s="511"/>
      <c r="HI65092" s="511"/>
      <c r="HJ65092" s="511"/>
      <c r="HK65092" s="511"/>
      <c r="HL65092" s="511"/>
      <c r="HM65092" s="511"/>
      <c r="HN65092" s="511"/>
      <c r="HO65092" s="511"/>
      <c r="HP65092" s="511"/>
      <c r="HQ65092" s="511"/>
      <c r="HR65092" s="511"/>
      <c r="HS65092" s="511"/>
      <c r="HT65092" s="511"/>
      <c r="HU65092" s="511"/>
      <c r="HV65092" s="511"/>
      <c r="HW65092" s="511"/>
      <c r="HX65092" s="511"/>
      <c r="HY65092" s="511"/>
      <c r="HZ65092" s="511"/>
      <c r="IA65092" s="511"/>
      <c r="IB65092" s="511"/>
      <c r="IC65092" s="511"/>
      <c r="ID65092" s="511"/>
      <c r="IE65092" s="511"/>
      <c r="IF65092" s="511"/>
      <c r="IG65092" s="511"/>
      <c r="IH65092" s="511"/>
    </row>
    <row r="65093" spans="1:242" x14ac:dyDescent="0.25">
      <c r="A65093" s="511"/>
      <c r="B65093" s="511"/>
      <c r="C65093" s="511"/>
      <c r="D65093" s="511"/>
      <c r="E65093" s="511"/>
      <c r="F65093" s="511"/>
      <c r="G65093" s="511"/>
      <c r="H65093" s="511"/>
      <c r="I65093" s="511"/>
      <c r="J65093" s="511"/>
      <c r="K65093" s="511"/>
      <c r="L65093" s="511"/>
      <c r="M65093" s="511"/>
      <c r="N65093" s="511"/>
      <c r="O65093" s="511"/>
      <c r="P65093" s="511"/>
      <c r="Q65093" s="511"/>
      <c r="R65093" s="511"/>
      <c r="S65093" s="511"/>
      <c r="T65093" s="511"/>
      <c r="U65093" s="511"/>
      <c r="V65093" s="511"/>
      <c r="W65093" s="511"/>
      <c r="X65093" s="511"/>
      <c r="Y65093" s="511"/>
      <c r="Z65093" s="511"/>
      <c r="AA65093" s="511"/>
      <c r="AB65093" s="511"/>
      <c r="AC65093" s="511"/>
      <c r="AD65093" s="511"/>
      <c r="AE65093" s="511"/>
      <c r="AF65093" s="511"/>
      <c r="AG65093" s="511"/>
      <c r="AH65093" s="511"/>
      <c r="AI65093" s="511"/>
      <c r="AJ65093" s="511"/>
      <c r="AK65093" s="511"/>
      <c r="AL65093" s="511"/>
      <c r="AM65093" s="511"/>
      <c r="AN65093" s="511"/>
      <c r="AO65093" s="511"/>
      <c r="AP65093" s="511"/>
      <c r="AQ65093" s="511"/>
      <c r="AR65093" s="511"/>
      <c r="AS65093" s="511"/>
      <c r="AT65093" s="511"/>
      <c r="AU65093" s="511"/>
      <c r="AV65093" s="511"/>
      <c r="AW65093" s="511"/>
      <c r="AX65093" s="511"/>
      <c r="AY65093" s="511"/>
      <c r="AZ65093" s="511"/>
      <c r="BA65093" s="511"/>
      <c r="BB65093" s="511"/>
      <c r="BC65093" s="511"/>
      <c r="BD65093" s="511"/>
      <c r="BE65093" s="511"/>
      <c r="BF65093" s="511"/>
      <c r="BG65093" s="511"/>
      <c r="BH65093" s="511"/>
      <c r="BI65093" s="511"/>
      <c r="BJ65093" s="511"/>
      <c r="BK65093" s="511"/>
      <c r="BL65093" s="511"/>
      <c r="BM65093" s="511"/>
      <c r="BN65093" s="511"/>
      <c r="BO65093" s="511"/>
      <c r="BP65093" s="511"/>
      <c r="BQ65093" s="511"/>
      <c r="BR65093" s="511"/>
      <c r="BS65093" s="511"/>
      <c r="BT65093" s="511"/>
      <c r="BU65093" s="511"/>
      <c r="BV65093" s="511"/>
      <c r="BW65093" s="511"/>
      <c r="BX65093" s="511"/>
      <c r="BY65093" s="511"/>
      <c r="BZ65093" s="511"/>
      <c r="CA65093" s="511"/>
      <c r="CB65093" s="511"/>
      <c r="CC65093" s="511"/>
      <c r="CD65093" s="511"/>
      <c r="CE65093" s="511"/>
      <c r="CF65093" s="511"/>
      <c r="CG65093" s="511"/>
      <c r="CH65093" s="511"/>
      <c r="CI65093" s="511"/>
      <c r="CJ65093" s="511"/>
      <c r="CK65093" s="511"/>
      <c r="CL65093" s="511"/>
      <c r="CM65093" s="511"/>
      <c r="CN65093" s="511"/>
      <c r="CO65093" s="511"/>
      <c r="CP65093" s="511"/>
      <c r="CQ65093" s="511"/>
      <c r="CR65093" s="511"/>
      <c r="CS65093" s="511"/>
      <c r="CT65093" s="511"/>
      <c r="CU65093" s="511"/>
      <c r="CV65093" s="511"/>
      <c r="CW65093" s="511"/>
      <c r="CX65093" s="511"/>
      <c r="CY65093" s="511"/>
      <c r="CZ65093" s="511"/>
      <c r="DA65093" s="511"/>
      <c r="DB65093" s="511"/>
      <c r="DC65093" s="511"/>
      <c r="DD65093" s="511"/>
      <c r="DE65093" s="511"/>
      <c r="DF65093" s="511"/>
      <c r="DG65093" s="511"/>
      <c r="DH65093" s="511"/>
      <c r="DI65093" s="511"/>
      <c r="DJ65093" s="511"/>
      <c r="DK65093" s="511"/>
      <c r="DL65093" s="511"/>
      <c r="DM65093" s="511"/>
      <c r="DN65093" s="511"/>
      <c r="DO65093" s="511"/>
      <c r="DP65093" s="511"/>
      <c r="DQ65093" s="511"/>
      <c r="DR65093" s="511"/>
      <c r="DS65093" s="511"/>
      <c r="DT65093" s="511"/>
      <c r="DU65093" s="511"/>
      <c r="DV65093" s="511"/>
      <c r="DW65093" s="511"/>
      <c r="DX65093" s="511"/>
      <c r="DY65093" s="511"/>
      <c r="DZ65093" s="511"/>
      <c r="EA65093" s="511"/>
      <c r="EB65093" s="511"/>
      <c r="EC65093" s="511"/>
      <c r="ED65093" s="511"/>
      <c r="EE65093" s="511"/>
      <c r="EF65093" s="511"/>
      <c r="EG65093" s="511"/>
      <c r="EH65093" s="511"/>
      <c r="EI65093" s="511"/>
      <c r="EJ65093" s="511"/>
      <c r="EK65093" s="511"/>
      <c r="EL65093" s="511"/>
      <c r="EM65093" s="511"/>
      <c r="EN65093" s="511"/>
      <c r="EO65093" s="511"/>
      <c r="EP65093" s="511"/>
      <c r="EQ65093" s="511"/>
      <c r="ER65093" s="511"/>
      <c r="ES65093" s="511"/>
      <c r="ET65093" s="511"/>
      <c r="EU65093" s="511"/>
      <c r="EV65093" s="511"/>
      <c r="EW65093" s="511"/>
      <c r="EX65093" s="511"/>
      <c r="EY65093" s="511"/>
      <c r="EZ65093" s="511"/>
      <c r="FA65093" s="511"/>
      <c r="FB65093" s="511"/>
      <c r="FC65093" s="511"/>
      <c r="FD65093" s="511"/>
      <c r="FE65093" s="511"/>
      <c r="FF65093" s="511"/>
      <c r="FG65093" s="511"/>
      <c r="FH65093" s="511"/>
      <c r="FI65093" s="511"/>
      <c r="FJ65093" s="511"/>
      <c r="FK65093" s="511"/>
      <c r="FL65093" s="511"/>
      <c r="FM65093" s="511"/>
      <c r="FN65093" s="511"/>
      <c r="FO65093" s="511"/>
      <c r="FP65093" s="511"/>
      <c r="FQ65093" s="511"/>
      <c r="FR65093" s="511"/>
      <c r="FS65093" s="511"/>
      <c r="FT65093" s="511"/>
      <c r="FU65093" s="511"/>
      <c r="FV65093" s="511"/>
      <c r="FW65093" s="511"/>
      <c r="FX65093" s="511"/>
      <c r="FY65093" s="511"/>
      <c r="FZ65093" s="511"/>
      <c r="GA65093" s="511"/>
      <c r="GB65093" s="511"/>
      <c r="GC65093" s="511"/>
      <c r="GD65093" s="511"/>
      <c r="GE65093" s="511"/>
      <c r="GF65093" s="511"/>
      <c r="GG65093" s="511"/>
      <c r="GH65093" s="511"/>
      <c r="GI65093" s="511"/>
      <c r="GJ65093" s="511"/>
      <c r="GK65093" s="511"/>
      <c r="GL65093" s="511"/>
      <c r="GM65093" s="511"/>
      <c r="GN65093" s="511"/>
      <c r="GO65093" s="511"/>
      <c r="GP65093" s="511"/>
      <c r="GQ65093" s="511"/>
      <c r="GR65093" s="511"/>
      <c r="GS65093" s="511"/>
      <c r="GT65093" s="511"/>
      <c r="GU65093" s="511"/>
      <c r="GV65093" s="511"/>
      <c r="GW65093" s="511"/>
      <c r="GX65093" s="511"/>
      <c r="GY65093" s="511"/>
      <c r="GZ65093" s="511"/>
      <c r="HA65093" s="511"/>
      <c r="HB65093" s="511"/>
      <c r="HC65093" s="511"/>
      <c r="HD65093" s="511"/>
      <c r="HE65093" s="511"/>
      <c r="HF65093" s="511"/>
      <c r="HG65093" s="511"/>
      <c r="HH65093" s="511"/>
      <c r="HI65093" s="511"/>
      <c r="HJ65093" s="511"/>
      <c r="HK65093" s="511"/>
      <c r="HL65093" s="511"/>
      <c r="HM65093" s="511"/>
      <c r="HN65093" s="511"/>
      <c r="HO65093" s="511"/>
      <c r="HP65093" s="511"/>
      <c r="HQ65093" s="511"/>
      <c r="HR65093" s="511"/>
      <c r="HS65093" s="511"/>
      <c r="HT65093" s="511"/>
      <c r="HU65093" s="511"/>
      <c r="HV65093" s="511"/>
      <c r="HW65093" s="511"/>
      <c r="HX65093" s="511"/>
      <c r="HY65093" s="511"/>
      <c r="HZ65093" s="511"/>
      <c r="IA65093" s="511"/>
      <c r="IB65093" s="511"/>
      <c r="IC65093" s="511"/>
      <c r="ID65093" s="511"/>
      <c r="IE65093" s="511"/>
      <c r="IF65093" s="511"/>
      <c r="IG65093" s="511"/>
      <c r="IH65093" s="511"/>
    </row>
    <row r="65094" spans="1:242" x14ac:dyDescent="0.25">
      <c r="A65094" s="511"/>
      <c r="B65094" s="511"/>
      <c r="C65094" s="511"/>
      <c r="D65094" s="511"/>
      <c r="E65094" s="511"/>
      <c r="F65094" s="511"/>
      <c r="G65094" s="511"/>
      <c r="H65094" s="511"/>
      <c r="I65094" s="511"/>
      <c r="J65094" s="511"/>
      <c r="K65094" s="511"/>
      <c r="L65094" s="511"/>
      <c r="M65094" s="511"/>
      <c r="N65094" s="511"/>
      <c r="O65094" s="511"/>
      <c r="P65094" s="511"/>
      <c r="Q65094" s="511"/>
      <c r="R65094" s="511"/>
      <c r="S65094" s="511"/>
      <c r="T65094" s="511"/>
      <c r="U65094" s="511"/>
      <c r="V65094" s="511"/>
      <c r="W65094" s="511"/>
      <c r="X65094" s="511"/>
      <c r="Y65094" s="511"/>
      <c r="Z65094" s="511"/>
      <c r="AA65094" s="511"/>
      <c r="AB65094" s="511"/>
      <c r="AC65094" s="511"/>
      <c r="AD65094" s="511"/>
      <c r="AE65094" s="511"/>
      <c r="AF65094" s="511"/>
      <c r="AG65094" s="511"/>
      <c r="AH65094" s="511"/>
      <c r="AI65094" s="511"/>
      <c r="AJ65094" s="511"/>
      <c r="AK65094" s="511"/>
      <c r="AL65094" s="511"/>
      <c r="AM65094" s="511"/>
      <c r="AN65094" s="511"/>
      <c r="AO65094" s="511"/>
      <c r="AP65094" s="511"/>
      <c r="AQ65094" s="511"/>
      <c r="AR65094" s="511"/>
      <c r="AS65094" s="511"/>
      <c r="AT65094" s="511"/>
      <c r="AU65094" s="511"/>
      <c r="AV65094" s="511"/>
      <c r="AW65094" s="511"/>
      <c r="AX65094" s="511"/>
      <c r="AY65094" s="511"/>
      <c r="AZ65094" s="511"/>
      <c r="BA65094" s="511"/>
      <c r="BB65094" s="511"/>
      <c r="BC65094" s="511"/>
      <c r="BD65094" s="511"/>
      <c r="BE65094" s="511"/>
      <c r="BF65094" s="511"/>
      <c r="BG65094" s="511"/>
      <c r="BH65094" s="511"/>
      <c r="BI65094" s="511"/>
      <c r="BJ65094" s="511"/>
      <c r="BK65094" s="511"/>
      <c r="BL65094" s="511"/>
      <c r="BM65094" s="511"/>
      <c r="BN65094" s="511"/>
      <c r="BO65094" s="511"/>
      <c r="BP65094" s="511"/>
      <c r="BQ65094" s="511"/>
      <c r="BR65094" s="511"/>
      <c r="BS65094" s="511"/>
      <c r="BT65094" s="511"/>
      <c r="BU65094" s="511"/>
      <c r="BV65094" s="511"/>
      <c r="BW65094" s="511"/>
      <c r="BX65094" s="511"/>
      <c r="BY65094" s="511"/>
      <c r="BZ65094" s="511"/>
      <c r="CA65094" s="511"/>
      <c r="CB65094" s="511"/>
      <c r="CC65094" s="511"/>
      <c r="CD65094" s="511"/>
      <c r="CE65094" s="511"/>
      <c r="CF65094" s="511"/>
      <c r="CG65094" s="511"/>
      <c r="CH65094" s="511"/>
      <c r="CI65094" s="511"/>
      <c r="CJ65094" s="511"/>
      <c r="CK65094" s="511"/>
      <c r="CL65094" s="511"/>
      <c r="CM65094" s="511"/>
      <c r="CN65094" s="511"/>
      <c r="CO65094" s="511"/>
      <c r="CP65094" s="511"/>
      <c r="CQ65094" s="511"/>
      <c r="CR65094" s="511"/>
      <c r="CS65094" s="511"/>
      <c r="CT65094" s="511"/>
      <c r="CU65094" s="511"/>
      <c r="CV65094" s="511"/>
      <c r="CW65094" s="511"/>
      <c r="CX65094" s="511"/>
      <c r="CY65094" s="511"/>
      <c r="CZ65094" s="511"/>
      <c r="DA65094" s="511"/>
      <c r="DB65094" s="511"/>
      <c r="DC65094" s="511"/>
      <c r="DD65094" s="511"/>
      <c r="DE65094" s="511"/>
      <c r="DF65094" s="511"/>
      <c r="DG65094" s="511"/>
      <c r="DH65094" s="511"/>
      <c r="DI65094" s="511"/>
      <c r="DJ65094" s="511"/>
      <c r="DK65094" s="511"/>
      <c r="DL65094" s="511"/>
      <c r="DM65094" s="511"/>
      <c r="DN65094" s="511"/>
      <c r="DO65094" s="511"/>
      <c r="DP65094" s="511"/>
      <c r="DQ65094" s="511"/>
      <c r="DR65094" s="511"/>
      <c r="DS65094" s="511"/>
      <c r="DT65094" s="511"/>
      <c r="DU65094" s="511"/>
      <c r="DV65094" s="511"/>
      <c r="DW65094" s="511"/>
      <c r="DX65094" s="511"/>
      <c r="DY65094" s="511"/>
      <c r="DZ65094" s="511"/>
      <c r="EA65094" s="511"/>
      <c r="EB65094" s="511"/>
      <c r="EC65094" s="511"/>
      <c r="ED65094" s="511"/>
      <c r="EE65094" s="511"/>
      <c r="EF65094" s="511"/>
      <c r="EG65094" s="511"/>
      <c r="EH65094" s="511"/>
      <c r="EI65094" s="511"/>
      <c r="EJ65094" s="511"/>
      <c r="EK65094" s="511"/>
      <c r="EL65094" s="511"/>
      <c r="EM65094" s="511"/>
      <c r="EN65094" s="511"/>
      <c r="EO65094" s="511"/>
      <c r="EP65094" s="511"/>
      <c r="EQ65094" s="511"/>
      <c r="ER65094" s="511"/>
      <c r="ES65094" s="511"/>
      <c r="ET65094" s="511"/>
      <c r="EU65094" s="511"/>
      <c r="EV65094" s="511"/>
      <c r="EW65094" s="511"/>
      <c r="EX65094" s="511"/>
      <c r="EY65094" s="511"/>
      <c r="EZ65094" s="511"/>
      <c r="FA65094" s="511"/>
      <c r="FB65094" s="511"/>
      <c r="FC65094" s="511"/>
      <c r="FD65094" s="511"/>
      <c r="FE65094" s="511"/>
      <c r="FF65094" s="511"/>
      <c r="FG65094" s="511"/>
      <c r="FH65094" s="511"/>
      <c r="FI65094" s="511"/>
      <c r="FJ65094" s="511"/>
      <c r="FK65094" s="511"/>
      <c r="FL65094" s="511"/>
      <c r="FM65094" s="511"/>
      <c r="FN65094" s="511"/>
      <c r="FO65094" s="511"/>
      <c r="FP65094" s="511"/>
      <c r="FQ65094" s="511"/>
      <c r="FR65094" s="511"/>
      <c r="FS65094" s="511"/>
      <c r="FT65094" s="511"/>
      <c r="FU65094" s="511"/>
      <c r="FV65094" s="511"/>
      <c r="FW65094" s="511"/>
      <c r="FX65094" s="511"/>
      <c r="FY65094" s="511"/>
      <c r="FZ65094" s="511"/>
      <c r="GA65094" s="511"/>
      <c r="GB65094" s="511"/>
      <c r="GC65094" s="511"/>
      <c r="GD65094" s="511"/>
      <c r="GE65094" s="511"/>
      <c r="GF65094" s="511"/>
      <c r="GG65094" s="511"/>
      <c r="GH65094" s="511"/>
      <c r="GI65094" s="511"/>
      <c r="GJ65094" s="511"/>
      <c r="GK65094" s="511"/>
      <c r="GL65094" s="511"/>
      <c r="GM65094" s="511"/>
      <c r="GN65094" s="511"/>
      <c r="GO65094" s="511"/>
      <c r="GP65094" s="511"/>
      <c r="GQ65094" s="511"/>
      <c r="GR65094" s="511"/>
      <c r="GS65094" s="511"/>
      <c r="GT65094" s="511"/>
      <c r="GU65094" s="511"/>
      <c r="GV65094" s="511"/>
      <c r="GW65094" s="511"/>
      <c r="GX65094" s="511"/>
      <c r="GY65094" s="511"/>
      <c r="GZ65094" s="511"/>
      <c r="HA65094" s="511"/>
      <c r="HB65094" s="511"/>
      <c r="HC65094" s="511"/>
      <c r="HD65094" s="511"/>
      <c r="HE65094" s="511"/>
      <c r="HF65094" s="511"/>
      <c r="HG65094" s="511"/>
      <c r="HH65094" s="511"/>
      <c r="HI65094" s="511"/>
      <c r="HJ65094" s="511"/>
      <c r="HK65094" s="511"/>
      <c r="HL65094" s="511"/>
      <c r="HM65094" s="511"/>
      <c r="HN65094" s="511"/>
      <c r="HO65094" s="511"/>
      <c r="HP65094" s="511"/>
      <c r="HQ65094" s="511"/>
      <c r="HR65094" s="511"/>
      <c r="HS65094" s="511"/>
      <c r="HT65094" s="511"/>
      <c r="HU65094" s="511"/>
      <c r="HV65094" s="511"/>
      <c r="HW65094" s="511"/>
      <c r="HX65094" s="511"/>
      <c r="HY65094" s="511"/>
      <c r="HZ65094" s="511"/>
      <c r="IA65094" s="511"/>
      <c r="IB65094" s="511"/>
      <c r="IC65094" s="511"/>
      <c r="ID65094" s="511"/>
      <c r="IE65094" s="511"/>
      <c r="IF65094" s="511"/>
      <c r="IG65094" s="511"/>
      <c r="IH65094" s="511"/>
    </row>
    <row r="65095" spans="1:242" x14ac:dyDescent="0.25">
      <c r="A65095" s="511"/>
      <c r="B65095" s="511"/>
      <c r="C65095" s="511"/>
      <c r="D65095" s="511"/>
      <c r="E65095" s="511"/>
      <c r="F65095" s="511"/>
      <c r="G65095" s="511"/>
      <c r="H65095" s="511"/>
      <c r="I65095" s="511"/>
      <c r="J65095" s="511"/>
      <c r="K65095" s="511"/>
      <c r="L65095" s="511"/>
      <c r="M65095" s="511"/>
      <c r="N65095" s="511"/>
      <c r="O65095" s="511"/>
      <c r="P65095" s="511"/>
      <c r="Q65095" s="511"/>
      <c r="R65095" s="511"/>
      <c r="S65095" s="511"/>
      <c r="T65095" s="511"/>
      <c r="U65095" s="511"/>
      <c r="V65095" s="511"/>
      <c r="W65095" s="511"/>
      <c r="X65095" s="511"/>
      <c r="Y65095" s="511"/>
      <c r="Z65095" s="511"/>
      <c r="AA65095" s="511"/>
      <c r="AB65095" s="511"/>
      <c r="AC65095" s="511"/>
      <c r="AD65095" s="511"/>
      <c r="AE65095" s="511"/>
      <c r="AF65095" s="511"/>
      <c r="AG65095" s="511"/>
      <c r="AH65095" s="511"/>
      <c r="AI65095" s="511"/>
      <c r="AJ65095" s="511"/>
      <c r="AK65095" s="511"/>
      <c r="AL65095" s="511"/>
      <c r="AM65095" s="511"/>
      <c r="AN65095" s="511"/>
      <c r="AO65095" s="511"/>
      <c r="AP65095" s="511"/>
      <c r="AQ65095" s="511"/>
      <c r="AR65095" s="511"/>
      <c r="AS65095" s="511"/>
      <c r="AT65095" s="511"/>
      <c r="AU65095" s="511"/>
      <c r="AV65095" s="511"/>
      <c r="AW65095" s="511"/>
      <c r="AX65095" s="511"/>
      <c r="AY65095" s="511"/>
      <c r="AZ65095" s="511"/>
      <c r="BA65095" s="511"/>
      <c r="BB65095" s="511"/>
      <c r="BC65095" s="511"/>
      <c r="BD65095" s="511"/>
      <c r="BE65095" s="511"/>
      <c r="BF65095" s="511"/>
      <c r="BG65095" s="511"/>
      <c r="BH65095" s="511"/>
      <c r="BI65095" s="511"/>
      <c r="BJ65095" s="511"/>
      <c r="BK65095" s="511"/>
      <c r="BL65095" s="511"/>
      <c r="BM65095" s="511"/>
      <c r="BN65095" s="511"/>
      <c r="BO65095" s="511"/>
      <c r="BP65095" s="511"/>
      <c r="BQ65095" s="511"/>
      <c r="BR65095" s="511"/>
      <c r="BS65095" s="511"/>
      <c r="BT65095" s="511"/>
      <c r="BU65095" s="511"/>
      <c r="BV65095" s="511"/>
      <c r="BW65095" s="511"/>
      <c r="BX65095" s="511"/>
      <c r="BY65095" s="511"/>
      <c r="BZ65095" s="511"/>
      <c r="CA65095" s="511"/>
      <c r="CB65095" s="511"/>
      <c r="CC65095" s="511"/>
      <c r="CD65095" s="511"/>
      <c r="CE65095" s="511"/>
      <c r="CF65095" s="511"/>
      <c r="CG65095" s="511"/>
      <c r="CH65095" s="511"/>
      <c r="CI65095" s="511"/>
      <c r="CJ65095" s="511"/>
      <c r="CK65095" s="511"/>
      <c r="CL65095" s="511"/>
      <c r="CM65095" s="511"/>
      <c r="CN65095" s="511"/>
      <c r="CO65095" s="511"/>
      <c r="CP65095" s="511"/>
      <c r="CQ65095" s="511"/>
      <c r="CR65095" s="511"/>
      <c r="CS65095" s="511"/>
      <c r="CT65095" s="511"/>
      <c r="CU65095" s="511"/>
      <c r="CV65095" s="511"/>
      <c r="CW65095" s="511"/>
      <c r="CX65095" s="511"/>
      <c r="CY65095" s="511"/>
      <c r="CZ65095" s="511"/>
      <c r="DA65095" s="511"/>
      <c r="DB65095" s="511"/>
      <c r="DC65095" s="511"/>
      <c r="DD65095" s="511"/>
      <c r="DE65095" s="511"/>
      <c r="DF65095" s="511"/>
      <c r="DG65095" s="511"/>
      <c r="DH65095" s="511"/>
      <c r="DI65095" s="511"/>
      <c r="DJ65095" s="511"/>
      <c r="DK65095" s="511"/>
      <c r="DL65095" s="511"/>
      <c r="DM65095" s="511"/>
      <c r="DN65095" s="511"/>
      <c r="DO65095" s="511"/>
      <c r="DP65095" s="511"/>
      <c r="DQ65095" s="511"/>
      <c r="DR65095" s="511"/>
      <c r="DS65095" s="511"/>
      <c r="DT65095" s="511"/>
      <c r="DU65095" s="511"/>
      <c r="DV65095" s="511"/>
      <c r="DW65095" s="511"/>
      <c r="DX65095" s="511"/>
      <c r="DY65095" s="511"/>
      <c r="DZ65095" s="511"/>
      <c r="EA65095" s="511"/>
      <c r="EB65095" s="511"/>
      <c r="EC65095" s="511"/>
      <c r="ED65095" s="511"/>
      <c r="EE65095" s="511"/>
      <c r="EF65095" s="511"/>
      <c r="EG65095" s="511"/>
      <c r="EH65095" s="511"/>
      <c r="EI65095" s="511"/>
      <c r="EJ65095" s="511"/>
      <c r="EK65095" s="511"/>
      <c r="EL65095" s="511"/>
      <c r="EM65095" s="511"/>
      <c r="EN65095" s="511"/>
      <c r="EO65095" s="511"/>
      <c r="EP65095" s="511"/>
      <c r="EQ65095" s="511"/>
      <c r="ER65095" s="511"/>
      <c r="ES65095" s="511"/>
      <c r="ET65095" s="511"/>
      <c r="EU65095" s="511"/>
      <c r="EV65095" s="511"/>
      <c r="EW65095" s="511"/>
      <c r="EX65095" s="511"/>
      <c r="EY65095" s="511"/>
      <c r="EZ65095" s="511"/>
      <c r="FA65095" s="511"/>
      <c r="FB65095" s="511"/>
      <c r="FC65095" s="511"/>
      <c r="FD65095" s="511"/>
      <c r="FE65095" s="511"/>
      <c r="FF65095" s="511"/>
      <c r="FG65095" s="511"/>
      <c r="FH65095" s="511"/>
      <c r="FI65095" s="511"/>
      <c r="FJ65095" s="511"/>
      <c r="FK65095" s="511"/>
      <c r="FL65095" s="511"/>
      <c r="FM65095" s="511"/>
      <c r="FN65095" s="511"/>
      <c r="FO65095" s="511"/>
      <c r="FP65095" s="511"/>
      <c r="FQ65095" s="511"/>
      <c r="FR65095" s="511"/>
      <c r="FS65095" s="511"/>
      <c r="FT65095" s="511"/>
      <c r="FU65095" s="511"/>
      <c r="FV65095" s="511"/>
      <c r="FW65095" s="511"/>
      <c r="FX65095" s="511"/>
      <c r="FY65095" s="511"/>
      <c r="FZ65095" s="511"/>
      <c r="GA65095" s="511"/>
      <c r="GB65095" s="511"/>
      <c r="GC65095" s="511"/>
      <c r="GD65095" s="511"/>
      <c r="GE65095" s="511"/>
      <c r="GF65095" s="511"/>
      <c r="GG65095" s="511"/>
      <c r="GH65095" s="511"/>
      <c r="GI65095" s="511"/>
      <c r="GJ65095" s="511"/>
      <c r="GK65095" s="511"/>
      <c r="GL65095" s="511"/>
      <c r="GM65095" s="511"/>
      <c r="GN65095" s="511"/>
      <c r="GO65095" s="511"/>
      <c r="GP65095" s="511"/>
      <c r="GQ65095" s="511"/>
      <c r="GR65095" s="511"/>
      <c r="GS65095" s="511"/>
      <c r="GT65095" s="511"/>
      <c r="GU65095" s="511"/>
      <c r="GV65095" s="511"/>
      <c r="GW65095" s="511"/>
      <c r="GX65095" s="511"/>
      <c r="GY65095" s="511"/>
      <c r="GZ65095" s="511"/>
      <c r="HA65095" s="511"/>
      <c r="HB65095" s="511"/>
      <c r="HC65095" s="511"/>
      <c r="HD65095" s="511"/>
      <c r="HE65095" s="511"/>
      <c r="HF65095" s="511"/>
      <c r="HG65095" s="511"/>
      <c r="HH65095" s="511"/>
      <c r="HI65095" s="511"/>
      <c r="HJ65095" s="511"/>
      <c r="HK65095" s="511"/>
      <c r="HL65095" s="511"/>
      <c r="HM65095" s="511"/>
      <c r="HN65095" s="511"/>
      <c r="HO65095" s="511"/>
      <c r="HP65095" s="511"/>
      <c r="HQ65095" s="511"/>
      <c r="HR65095" s="511"/>
      <c r="HS65095" s="511"/>
      <c r="HT65095" s="511"/>
      <c r="HU65095" s="511"/>
      <c r="HV65095" s="511"/>
      <c r="HW65095" s="511"/>
      <c r="HX65095" s="511"/>
      <c r="HY65095" s="511"/>
      <c r="HZ65095" s="511"/>
      <c r="IA65095" s="511"/>
      <c r="IB65095" s="511"/>
      <c r="IC65095" s="511"/>
      <c r="ID65095" s="511"/>
      <c r="IE65095" s="511"/>
      <c r="IF65095" s="511"/>
      <c r="IG65095" s="511"/>
      <c r="IH65095" s="511"/>
    </row>
    <row r="65096" spans="1:242" x14ac:dyDescent="0.25">
      <c r="A65096" s="511"/>
      <c r="B65096" s="511"/>
      <c r="C65096" s="511"/>
      <c r="D65096" s="511"/>
      <c r="E65096" s="511"/>
      <c r="F65096" s="511"/>
      <c r="G65096" s="511"/>
      <c r="H65096" s="511"/>
      <c r="I65096" s="511"/>
      <c r="J65096" s="511"/>
      <c r="K65096" s="511"/>
      <c r="L65096" s="511"/>
      <c r="M65096" s="511"/>
      <c r="N65096" s="511"/>
      <c r="O65096" s="511"/>
      <c r="P65096" s="511"/>
      <c r="Q65096" s="511"/>
      <c r="R65096" s="511"/>
      <c r="S65096" s="511"/>
      <c r="T65096" s="511"/>
      <c r="U65096" s="511"/>
      <c r="V65096" s="511"/>
      <c r="W65096" s="511"/>
      <c r="X65096" s="511"/>
      <c r="Y65096" s="511"/>
      <c r="Z65096" s="511"/>
      <c r="AA65096" s="511"/>
      <c r="AB65096" s="511"/>
      <c r="AC65096" s="511"/>
      <c r="AD65096" s="511"/>
      <c r="AE65096" s="511"/>
      <c r="AF65096" s="511"/>
      <c r="AG65096" s="511"/>
      <c r="AH65096" s="511"/>
      <c r="AI65096" s="511"/>
      <c r="AJ65096" s="511"/>
      <c r="AK65096" s="511"/>
      <c r="AL65096" s="511"/>
      <c r="AM65096" s="511"/>
      <c r="AN65096" s="511"/>
      <c r="AO65096" s="511"/>
      <c r="AP65096" s="511"/>
      <c r="AQ65096" s="511"/>
      <c r="AR65096" s="511"/>
      <c r="AS65096" s="511"/>
      <c r="AT65096" s="511"/>
      <c r="AU65096" s="511"/>
      <c r="AV65096" s="511"/>
      <c r="AW65096" s="511"/>
      <c r="AX65096" s="511"/>
      <c r="AY65096" s="511"/>
      <c r="AZ65096" s="511"/>
      <c r="BA65096" s="511"/>
      <c r="BB65096" s="511"/>
      <c r="BC65096" s="511"/>
      <c r="BD65096" s="511"/>
      <c r="BE65096" s="511"/>
      <c r="BF65096" s="511"/>
      <c r="BG65096" s="511"/>
      <c r="BH65096" s="511"/>
      <c r="BI65096" s="511"/>
      <c r="BJ65096" s="511"/>
      <c r="BK65096" s="511"/>
      <c r="BL65096" s="511"/>
      <c r="BM65096" s="511"/>
      <c r="BN65096" s="511"/>
      <c r="BO65096" s="511"/>
      <c r="BP65096" s="511"/>
      <c r="BQ65096" s="511"/>
      <c r="BR65096" s="511"/>
      <c r="BS65096" s="511"/>
      <c r="BT65096" s="511"/>
      <c r="BU65096" s="511"/>
      <c r="BV65096" s="511"/>
      <c r="BW65096" s="511"/>
      <c r="BX65096" s="511"/>
      <c r="BY65096" s="511"/>
      <c r="BZ65096" s="511"/>
      <c r="CA65096" s="511"/>
      <c r="CB65096" s="511"/>
      <c r="CC65096" s="511"/>
      <c r="CD65096" s="511"/>
      <c r="CE65096" s="511"/>
      <c r="CF65096" s="511"/>
      <c r="CG65096" s="511"/>
      <c r="CH65096" s="511"/>
      <c r="CI65096" s="511"/>
      <c r="CJ65096" s="511"/>
      <c r="CK65096" s="511"/>
      <c r="CL65096" s="511"/>
      <c r="CM65096" s="511"/>
      <c r="CN65096" s="511"/>
      <c r="CO65096" s="511"/>
      <c r="CP65096" s="511"/>
      <c r="CQ65096" s="511"/>
      <c r="CR65096" s="511"/>
      <c r="CS65096" s="511"/>
      <c r="CT65096" s="511"/>
      <c r="CU65096" s="511"/>
      <c r="CV65096" s="511"/>
      <c r="CW65096" s="511"/>
      <c r="CX65096" s="511"/>
      <c r="CY65096" s="511"/>
      <c r="CZ65096" s="511"/>
      <c r="DA65096" s="511"/>
      <c r="DB65096" s="511"/>
      <c r="DC65096" s="511"/>
      <c r="DD65096" s="511"/>
      <c r="DE65096" s="511"/>
      <c r="DF65096" s="511"/>
      <c r="DG65096" s="511"/>
      <c r="DH65096" s="511"/>
      <c r="DI65096" s="511"/>
      <c r="DJ65096" s="511"/>
      <c r="DK65096" s="511"/>
      <c r="DL65096" s="511"/>
      <c r="DM65096" s="511"/>
      <c r="DN65096" s="511"/>
      <c r="DO65096" s="511"/>
      <c r="DP65096" s="511"/>
      <c r="DQ65096" s="511"/>
      <c r="DR65096" s="511"/>
      <c r="DS65096" s="511"/>
      <c r="DT65096" s="511"/>
      <c r="DU65096" s="511"/>
      <c r="DV65096" s="511"/>
      <c r="DW65096" s="511"/>
      <c r="DX65096" s="511"/>
      <c r="DY65096" s="511"/>
      <c r="DZ65096" s="511"/>
      <c r="EA65096" s="511"/>
      <c r="EB65096" s="511"/>
      <c r="EC65096" s="511"/>
      <c r="ED65096" s="511"/>
      <c r="EE65096" s="511"/>
      <c r="EF65096" s="511"/>
      <c r="EG65096" s="511"/>
      <c r="EH65096" s="511"/>
      <c r="EI65096" s="511"/>
      <c r="EJ65096" s="511"/>
      <c r="EK65096" s="511"/>
      <c r="EL65096" s="511"/>
      <c r="EM65096" s="511"/>
      <c r="EN65096" s="511"/>
      <c r="EO65096" s="511"/>
      <c r="EP65096" s="511"/>
      <c r="EQ65096" s="511"/>
      <c r="ER65096" s="511"/>
      <c r="ES65096" s="511"/>
      <c r="ET65096" s="511"/>
      <c r="EU65096" s="511"/>
      <c r="EV65096" s="511"/>
      <c r="EW65096" s="511"/>
      <c r="EX65096" s="511"/>
      <c r="EY65096" s="511"/>
      <c r="EZ65096" s="511"/>
      <c r="FA65096" s="511"/>
      <c r="FB65096" s="511"/>
      <c r="FC65096" s="511"/>
      <c r="FD65096" s="511"/>
      <c r="FE65096" s="511"/>
      <c r="FF65096" s="511"/>
      <c r="FG65096" s="511"/>
      <c r="FH65096" s="511"/>
      <c r="FI65096" s="511"/>
      <c r="FJ65096" s="511"/>
      <c r="FK65096" s="511"/>
      <c r="FL65096" s="511"/>
      <c r="FM65096" s="511"/>
      <c r="FN65096" s="511"/>
      <c r="FO65096" s="511"/>
      <c r="FP65096" s="511"/>
      <c r="FQ65096" s="511"/>
      <c r="FR65096" s="511"/>
      <c r="FS65096" s="511"/>
      <c r="FT65096" s="511"/>
      <c r="FU65096" s="511"/>
      <c r="FV65096" s="511"/>
      <c r="FW65096" s="511"/>
      <c r="FX65096" s="511"/>
      <c r="FY65096" s="511"/>
      <c r="FZ65096" s="511"/>
      <c r="GA65096" s="511"/>
      <c r="GB65096" s="511"/>
      <c r="GC65096" s="511"/>
      <c r="GD65096" s="511"/>
      <c r="GE65096" s="511"/>
      <c r="GF65096" s="511"/>
      <c r="GG65096" s="511"/>
      <c r="GH65096" s="511"/>
      <c r="GI65096" s="511"/>
      <c r="GJ65096" s="511"/>
      <c r="GK65096" s="511"/>
      <c r="GL65096" s="511"/>
      <c r="GM65096" s="511"/>
      <c r="GN65096" s="511"/>
      <c r="GO65096" s="511"/>
      <c r="GP65096" s="511"/>
      <c r="GQ65096" s="511"/>
      <c r="GR65096" s="511"/>
      <c r="GS65096" s="511"/>
      <c r="GT65096" s="511"/>
      <c r="GU65096" s="511"/>
      <c r="GV65096" s="511"/>
      <c r="GW65096" s="511"/>
      <c r="GX65096" s="511"/>
      <c r="GY65096" s="511"/>
      <c r="GZ65096" s="511"/>
      <c r="HA65096" s="511"/>
      <c r="HB65096" s="511"/>
      <c r="HC65096" s="511"/>
      <c r="HD65096" s="511"/>
      <c r="HE65096" s="511"/>
      <c r="HF65096" s="511"/>
      <c r="HG65096" s="511"/>
      <c r="HH65096" s="511"/>
      <c r="HI65096" s="511"/>
      <c r="HJ65096" s="511"/>
      <c r="HK65096" s="511"/>
      <c r="HL65096" s="511"/>
      <c r="HM65096" s="511"/>
      <c r="HN65096" s="511"/>
      <c r="HO65096" s="511"/>
      <c r="HP65096" s="511"/>
      <c r="HQ65096" s="511"/>
      <c r="HR65096" s="511"/>
      <c r="HS65096" s="511"/>
      <c r="HT65096" s="511"/>
      <c r="HU65096" s="511"/>
      <c r="HV65096" s="511"/>
      <c r="HW65096" s="511"/>
      <c r="HX65096" s="511"/>
      <c r="HY65096" s="511"/>
      <c r="HZ65096" s="511"/>
      <c r="IA65096" s="511"/>
      <c r="IB65096" s="511"/>
      <c r="IC65096" s="511"/>
      <c r="ID65096" s="511"/>
      <c r="IE65096" s="511"/>
      <c r="IF65096" s="511"/>
      <c r="IG65096" s="511"/>
      <c r="IH65096" s="511"/>
    </row>
    <row r="65097" spans="1:242" x14ac:dyDescent="0.25">
      <c r="A65097" s="511"/>
      <c r="B65097" s="511"/>
      <c r="C65097" s="511"/>
      <c r="D65097" s="511"/>
      <c r="E65097" s="511"/>
      <c r="F65097" s="511"/>
      <c r="G65097" s="511"/>
      <c r="H65097" s="511"/>
      <c r="I65097" s="511"/>
      <c r="J65097" s="511"/>
      <c r="K65097" s="511"/>
      <c r="L65097" s="511"/>
      <c r="M65097" s="511"/>
      <c r="N65097" s="511"/>
      <c r="O65097" s="511"/>
      <c r="P65097" s="511"/>
      <c r="Q65097" s="511"/>
      <c r="R65097" s="511"/>
      <c r="S65097" s="511"/>
      <c r="T65097" s="511"/>
      <c r="U65097" s="511"/>
      <c r="V65097" s="511"/>
      <c r="W65097" s="511"/>
      <c r="X65097" s="511"/>
      <c r="Y65097" s="511"/>
      <c r="Z65097" s="511"/>
      <c r="AA65097" s="511"/>
      <c r="AB65097" s="511"/>
      <c r="AC65097" s="511"/>
      <c r="AD65097" s="511"/>
      <c r="AE65097" s="511"/>
      <c r="AF65097" s="511"/>
      <c r="AG65097" s="511"/>
      <c r="AH65097" s="511"/>
      <c r="AI65097" s="511"/>
      <c r="AJ65097" s="511"/>
      <c r="AK65097" s="511"/>
      <c r="AL65097" s="511"/>
      <c r="AM65097" s="511"/>
      <c r="AN65097" s="511"/>
      <c r="AO65097" s="511"/>
      <c r="AP65097" s="511"/>
      <c r="AQ65097" s="511"/>
      <c r="AR65097" s="511"/>
      <c r="AS65097" s="511"/>
      <c r="AT65097" s="511"/>
      <c r="AU65097" s="511"/>
      <c r="AV65097" s="511"/>
      <c r="AW65097" s="511"/>
      <c r="AX65097" s="511"/>
      <c r="AY65097" s="511"/>
      <c r="AZ65097" s="511"/>
      <c r="BA65097" s="511"/>
      <c r="BB65097" s="511"/>
      <c r="BC65097" s="511"/>
      <c r="BD65097" s="511"/>
      <c r="BE65097" s="511"/>
      <c r="BF65097" s="511"/>
      <c r="BG65097" s="511"/>
      <c r="BH65097" s="511"/>
      <c r="BI65097" s="511"/>
      <c r="BJ65097" s="511"/>
      <c r="BK65097" s="511"/>
      <c r="BL65097" s="511"/>
      <c r="BM65097" s="511"/>
      <c r="BN65097" s="511"/>
      <c r="BO65097" s="511"/>
      <c r="BP65097" s="511"/>
      <c r="BQ65097" s="511"/>
      <c r="BR65097" s="511"/>
      <c r="BS65097" s="511"/>
      <c r="BT65097" s="511"/>
      <c r="BU65097" s="511"/>
      <c r="BV65097" s="511"/>
      <c r="BW65097" s="511"/>
      <c r="BX65097" s="511"/>
      <c r="BY65097" s="511"/>
      <c r="BZ65097" s="511"/>
      <c r="CA65097" s="511"/>
      <c r="CB65097" s="511"/>
      <c r="CC65097" s="511"/>
      <c r="CD65097" s="511"/>
      <c r="CE65097" s="511"/>
      <c r="CF65097" s="511"/>
      <c r="CG65097" s="511"/>
      <c r="CH65097" s="511"/>
      <c r="CI65097" s="511"/>
      <c r="CJ65097" s="511"/>
      <c r="CK65097" s="511"/>
      <c r="CL65097" s="511"/>
      <c r="CM65097" s="511"/>
      <c r="CN65097" s="511"/>
      <c r="CO65097" s="511"/>
      <c r="CP65097" s="511"/>
      <c r="CQ65097" s="511"/>
      <c r="CR65097" s="511"/>
      <c r="CS65097" s="511"/>
      <c r="CT65097" s="511"/>
      <c r="CU65097" s="511"/>
      <c r="CV65097" s="511"/>
      <c r="CW65097" s="511"/>
      <c r="CX65097" s="511"/>
      <c r="CY65097" s="511"/>
      <c r="CZ65097" s="511"/>
      <c r="DA65097" s="511"/>
      <c r="DB65097" s="511"/>
      <c r="DC65097" s="511"/>
      <c r="DD65097" s="511"/>
      <c r="DE65097" s="511"/>
      <c r="DF65097" s="511"/>
      <c r="DG65097" s="511"/>
      <c r="DH65097" s="511"/>
      <c r="DI65097" s="511"/>
      <c r="DJ65097" s="511"/>
      <c r="DK65097" s="511"/>
      <c r="DL65097" s="511"/>
      <c r="DM65097" s="511"/>
      <c r="DN65097" s="511"/>
      <c r="DO65097" s="511"/>
      <c r="DP65097" s="511"/>
      <c r="DQ65097" s="511"/>
      <c r="DR65097" s="511"/>
      <c r="DS65097" s="511"/>
      <c r="DT65097" s="511"/>
      <c r="DU65097" s="511"/>
      <c r="DV65097" s="511"/>
      <c r="DW65097" s="511"/>
      <c r="DX65097" s="511"/>
      <c r="DY65097" s="511"/>
      <c r="DZ65097" s="511"/>
      <c r="EA65097" s="511"/>
      <c r="EB65097" s="511"/>
      <c r="EC65097" s="511"/>
      <c r="ED65097" s="511"/>
      <c r="EE65097" s="511"/>
      <c r="EF65097" s="511"/>
      <c r="EG65097" s="511"/>
      <c r="EH65097" s="511"/>
      <c r="EI65097" s="511"/>
      <c r="EJ65097" s="511"/>
      <c r="EK65097" s="511"/>
      <c r="EL65097" s="511"/>
      <c r="EM65097" s="511"/>
      <c r="EN65097" s="511"/>
      <c r="EO65097" s="511"/>
      <c r="EP65097" s="511"/>
      <c r="EQ65097" s="511"/>
      <c r="ER65097" s="511"/>
      <c r="ES65097" s="511"/>
      <c r="ET65097" s="511"/>
      <c r="EU65097" s="511"/>
      <c r="EV65097" s="511"/>
      <c r="EW65097" s="511"/>
      <c r="EX65097" s="511"/>
      <c r="EY65097" s="511"/>
      <c r="EZ65097" s="511"/>
      <c r="FA65097" s="511"/>
      <c r="FB65097" s="511"/>
      <c r="FC65097" s="511"/>
      <c r="FD65097" s="511"/>
      <c r="FE65097" s="511"/>
      <c r="FF65097" s="511"/>
      <c r="FG65097" s="511"/>
      <c r="FH65097" s="511"/>
      <c r="FI65097" s="511"/>
      <c r="FJ65097" s="511"/>
      <c r="FK65097" s="511"/>
      <c r="FL65097" s="511"/>
      <c r="FM65097" s="511"/>
      <c r="FN65097" s="511"/>
      <c r="FO65097" s="511"/>
      <c r="FP65097" s="511"/>
      <c r="FQ65097" s="511"/>
      <c r="FR65097" s="511"/>
      <c r="FS65097" s="511"/>
      <c r="FT65097" s="511"/>
      <c r="FU65097" s="511"/>
      <c r="FV65097" s="511"/>
      <c r="FW65097" s="511"/>
      <c r="FX65097" s="511"/>
      <c r="FY65097" s="511"/>
      <c r="FZ65097" s="511"/>
      <c r="GA65097" s="511"/>
      <c r="GB65097" s="511"/>
      <c r="GC65097" s="511"/>
      <c r="GD65097" s="511"/>
      <c r="GE65097" s="511"/>
      <c r="GF65097" s="511"/>
      <c r="GG65097" s="511"/>
      <c r="GH65097" s="511"/>
      <c r="GI65097" s="511"/>
      <c r="GJ65097" s="511"/>
      <c r="GK65097" s="511"/>
      <c r="GL65097" s="511"/>
      <c r="GM65097" s="511"/>
      <c r="GN65097" s="511"/>
      <c r="GO65097" s="511"/>
      <c r="GP65097" s="511"/>
      <c r="GQ65097" s="511"/>
      <c r="GR65097" s="511"/>
      <c r="GS65097" s="511"/>
      <c r="GT65097" s="511"/>
      <c r="GU65097" s="511"/>
      <c r="GV65097" s="511"/>
      <c r="GW65097" s="511"/>
      <c r="GX65097" s="511"/>
      <c r="GY65097" s="511"/>
      <c r="GZ65097" s="511"/>
      <c r="HA65097" s="511"/>
      <c r="HB65097" s="511"/>
      <c r="HC65097" s="511"/>
      <c r="HD65097" s="511"/>
      <c r="HE65097" s="511"/>
      <c r="HF65097" s="511"/>
      <c r="HG65097" s="511"/>
      <c r="HH65097" s="511"/>
      <c r="HI65097" s="511"/>
      <c r="HJ65097" s="511"/>
      <c r="HK65097" s="511"/>
      <c r="HL65097" s="511"/>
      <c r="HM65097" s="511"/>
      <c r="HN65097" s="511"/>
      <c r="HO65097" s="511"/>
      <c r="HP65097" s="511"/>
      <c r="HQ65097" s="511"/>
      <c r="HR65097" s="511"/>
      <c r="HS65097" s="511"/>
      <c r="HT65097" s="511"/>
      <c r="HU65097" s="511"/>
      <c r="HV65097" s="511"/>
      <c r="HW65097" s="511"/>
      <c r="HX65097" s="511"/>
      <c r="HY65097" s="511"/>
      <c r="HZ65097" s="511"/>
      <c r="IA65097" s="511"/>
      <c r="IB65097" s="511"/>
      <c r="IC65097" s="511"/>
      <c r="ID65097" s="511"/>
      <c r="IE65097" s="511"/>
      <c r="IF65097" s="511"/>
      <c r="IG65097" s="511"/>
      <c r="IH65097" s="511"/>
    </row>
    <row r="65098" spans="1:242" x14ac:dyDescent="0.25">
      <c r="A65098" s="511"/>
      <c r="B65098" s="511"/>
      <c r="C65098" s="511"/>
      <c r="D65098" s="511"/>
      <c r="E65098" s="511"/>
      <c r="F65098" s="511"/>
      <c r="G65098" s="511"/>
      <c r="H65098" s="511"/>
      <c r="I65098" s="511"/>
      <c r="J65098" s="511"/>
      <c r="K65098" s="511"/>
      <c r="L65098" s="511"/>
      <c r="M65098" s="511"/>
      <c r="N65098" s="511"/>
      <c r="O65098" s="511"/>
      <c r="P65098" s="511"/>
      <c r="Q65098" s="511"/>
      <c r="R65098" s="511"/>
      <c r="S65098" s="511"/>
      <c r="T65098" s="511"/>
      <c r="U65098" s="511"/>
      <c r="V65098" s="511"/>
      <c r="W65098" s="511"/>
      <c r="X65098" s="511"/>
      <c r="Y65098" s="511"/>
      <c r="Z65098" s="511"/>
      <c r="AA65098" s="511"/>
      <c r="AB65098" s="511"/>
      <c r="AC65098" s="511"/>
      <c r="AD65098" s="511"/>
      <c r="AE65098" s="511"/>
      <c r="AF65098" s="511"/>
      <c r="AG65098" s="511"/>
      <c r="AH65098" s="511"/>
      <c r="AI65098" s="511"/>
      <c r="AJ65098" s="511"/>
      <c r="AK65098" s="511"/>
      <c r="AL65098" s="511"/>
      <c r="AM65098" s="511"/>
      <c r="AN65098" s="511"/>
      <c r="AO65098" s="511"/>
      <c r="AP65098" s="511"/>
      <c r="AQ65098" s="511"/>
      <c r="AR65098" s="511"/>
      <c r="AS65098" s="511"/>
      <c r="AT65098" s="511"/>
      <c r="AU65098" s="511"/>
      <c r="AV65098" s="511"/>
      <c r="AW65098" s="511"/>
      <c r="AX65098" s="511"/>
      <c r="AY65098" s="511"/>
      <c r="AZ65098" s="511"/>
      <c r="BA65098" s="511"/>
      <c r="BB65098" s="511"/>
      <c r="BC65098" s="511"/>
      <c r="BD65098" s="511"/>
      <c r="BE65098" s="511"/>
      <c r="BF65098" s="511"/>
      <c r="BG65098" s="511"/>
      <c r="BH65098" s="511"/>
      <c r="BI65098" s="511"/>
      <c r="BJ65098" s="511"/>
      <c r="BK65098" s="511"/>
      <c r="BL65098" s="511"/>
      <c r="BM65098" s="511"/>
      <c r="BN65098" s="511"/>
      <c r="BO65098" s="511"/>
      <c r="BP65098" s="511"/>
      <c r="BQ65098" s="511"/>
      <c r="BR65098" s="511"/>
      <c r="BS65098" s="511"/>
      <c r="BT65098" s="511"/>
      <c r="BU65098" s="511"/>
      <c r="BV65098" s="511"/>
      <c r="BW65098" s="511"/>
      <c r="BX65098" s="511"/>
      <c r="BY65098" s="511"/>
      <c r="BZ65098" s="511"/>
      <c r="CA65098" s="511"/>
      <c r="CB65098" s="511"/>
      <c r="CC65098" s="511"/>
      <c r="CD65098" s="511"/>
      <c r="CE65098" s="511"/>
      <c r="CF65098" s="511"/>
      <c r="CG65098" s="511"/>
      <c r="CH65098" s="511"/>
      <c r="CI65098" s="511"/>
      <c r="CJ65098" s="511"/>
      <c r="CK65098" s="511"/>
      <c r="CL65098" s="511"/>
      <c r="CM65098" s="511"/>
      <c r="CN65098" s="511"/>
      <c r="CO65098" s="511"/>
      <c r="CP65098" s="511"/>
      <c r="CQ65098" s="511"/>
      <c r="CR65098" s="511"/>
      <c r="CS65098" s="511"/>
      <c r="CT65098" s="511"/>
      <c r="CU65098" s="511"/>
      <c r="CV65098" s="511"/>
      <c r="CW65098" s="511"/>
      <c r="CX65098" s="511"/>
      <c r="CY65098" s="511"/>
      <c r="CZ65098" s="511"/>
      <c r="DA65098" s="511"/>
      <c r="DB65098" s="511"/>
      <c r="DC65098" s="511"/>
      <c r="DD65098" s="511"/>
      <c r="DE65098" s="511"/>
      <c r="DF65098" s="511"/>
      <c r="DG65098" s="511"/>
      <c r="DH65098" s="511"/>
      <c r="DI65098" s="511"/>
      <c r="DJ65098" s="511"/>
      <c r="DK65098" s="511"/>
      <c r="DL65098" s="511"/>
      <c r="DM65098" s="511"/>
      <c r="DN65098" s="511"/>
      <c r="DO65098" s="511"/>
      <c r="DP65098" s="511"/>
      <c r="DQ65098" s="511"/>
      <c r="DR65098" s="511"/>
      <c r="DS65098" s="511"/>
      <c r="DT65098" s="511"/>
      <c r="DU65098" s="511"/>
      <c r="DV65098" s="511"/>
      <c r="DW65098" s="511"/>
      <c r="DX65098" s="511"/>
      <c r="DY65098" s="511"/>
      <c r="DZ65098" s="511"/>
      <c r="EA65098" s="511"/>
      <c r="EB65098" s="511"/>
      <c r="EC65098" s="511"/>
      <c r="ED65098" s="511"/>
      <c r="EE65098" s="511"/>
      <c r="EF65098" s="511"/>
      <c r="EG65098" s="511"/>
      <c r="EH65098" s="511"/>
      <c r="EI65098" s="511"/>
      <c r="EJ65098" s="511"/>
      <c r="EK65098" s="511"/>
      <c r="EL65098" s="511"/>
      <c r="EM65098" s="511"/>
      <c r="EN65098" s="511"/>
      <c r="EO65098" s="511"/>
      <c r="EP65098" s="511"/>
      <c r="EQ65098" s="511"/>
      <c r="ER65098" s="511"/>
      <c r="ES65098" s="511"/>
      <c r="ET65098" s="511"/>
      <c r="EU65098" s="511"/>
      <c r="EV65098" s="511"/>
      <c r="EW65098" s="511"/>
      <c r="EX65098" s="511"/>
      <c r="EY65098" s="511"/>
      <c r="EZ65098" s="511"/>
      <c r="FA65098" s="511"/>
      <c r="FB65098" s="511"/>
      <c r="FC65098" s="511"/>
      <c r="FD65098" s="511"/>
      <c r="FE65098" s="511"/>
      <c r="FF65098" s="511"/>
      <c r="FG65098" s="511"/>
      <c r="FH65098" s="511"/>
      <c r="FI65098" s="511"/>
      <c r="FJ65098" s="511"/>
      <c r="FK65098" s="511"/>
      <c r="FL65098" s="511"/>
      <c r="FM65098" s="511"/>
      <c r="FN65098" s="511"/>
      <c r="FO65098" s="511"/>
      <c r="FP65098" s="511"/>
      <c r="FQ65098" s="511"/>
      <c r="FR65098" s="511"/>
      <c r="FS65098" s="511"/>
      <c r="FT65098" s="511"/>
      <c r="FU65098" s="511"/>
      <c r="FV65098" s="511"/>
      <c r="FW65098" s="511"/>
      <c r="FX65098" s="511"/>
      <c r="FY65098" s="511"/>
      <c r="FZ65098" s="511"/>
      <c r="GA65098" s="511"/>
      <c r="GB65098" s="511"/>
      <c r="GC65098" s="511"/>
      <c r="GD65098" s="511"/>
      <c r="GE65098" s="511"/>
      <c r="GF65098" s="511"/>
      <c r="GG65098" s="511"/>
      <c r="GH65098" s="511"/>
      <c r="GI65098" s="511"/>
      <c r="GJ65098" s="511"/>
      <c r="GK65098" s="511"/>
      <c r="GL65098" s="511"/>
      <c r="GM65098" s="511"/>
      <c r="GN65098" s="511"/>
      <c r="GO65098" s="511"/>
      <c r="GP65098" s="511"/>
      <c r="GQ65098" s="511"/>
      <c r="GR65098" s="511"/>
      <c r="GS65098" s="511"/>
      <c r="GT65098" s="511"/>
      <c r="GU65098" s="511"/>
      <c r="GV65098" s="511"/>
      <c r="GW65098" s="511"/>
      <c r="GX65098" s="511"/>
      <c r="GY65098" s="511"/>
      <c r="GZ65098" s="511"/>
      <c r="HA65098" s="511"/>
      <c r="HB65098" s="511"/>
      <c r="HC65098" s="511"/>
      <c r="HD65098" s="511"/>
      <c r="HE65098" s="511"/>
      <c r="HF65098" s="511"/>
      <c r="HG65098" s="511"/>
      <c r="HH65098" s="511"/>
      <c r="HI65098" s="511"/>
      <c r="HJ65098" s="511"/>
      <c r="HK65098" s="511"/>
      <c r="HL65098" s="511"/>
      <c r="HM65098" s="511"/>
      <c r="HN65098" s="511"/>
      <c r="HO65098" s="511"/>
      <c r="HP65098" s="511"/>
      <c r="HQ65098" s="511"/>
      <c r="HR65098" s="511"/>
      <c r="HS65098" s="511"/>
      <c r="HT65098" s="511"/>
      <c r="HU65098" s="511"/>
      <c r="HV65098" s="511"/>
      <c r="HW65098" s="511"/>
      <c r="HX65098" s="511"/>
      <c r="HY65098" s="511"/>
      <c r="HZ65098" s="511"/>
      <c r="IA65098" s="511"/>
      <c r="IB65098" s="511"/>
      <c r="IC65098" s="511"/>
      <c r="ID65098" s="511"/>
      <c r="IE65098" s="511"/>
      <c r="IF65098" s="511"/>
      <c r="IG65098" s="511"/>
      <c r="IH65098" s="511"/>
    </row>
    <row r="65099" spans="1:242" x14ac:dyDescent="0.25">
      <c r="A65099" s="511"/>
      <c r="B65099" s="511"/>
      <c r="C65099" s="511"/>
      <c r="D65099" s="511"/>
      <c r="E65099" s="511"/>
      <c r="F65099" s="511"/>
      <c r="G65099" s="511"/>
      <c r="H65099" s="511"/>
      <c r="I65099" s="511"/>
      <c r="J65099" s="511"/>
      <c r="K65099" s="511"/>
      <c r="L65099" s="511"/>
      <c r="M65099" s="511"/>
      <c r="N65099" s="511"/>
      <c r="O65099" s="511"/>
      <c r="P65099" s="511"/>
      <c r="Q65099" s="511"/>
      <c r="R65099" s="511"/>
      <c r="S65099" s="511"/>
      <c r="T65099" s="511"/>
      <c r="U65099" s="511"/>
      <c r="V65099" s="511"/>
      <c r="W65099" s="511"/>
      <c r="X65099" s="511"/>
      <c r="Y65099" s="511"/>
      <c r="Z65099" s="511"/>
      <c r="AA65099" s="511"/>
      <c r="AB65099" s="511"/>
      <c r="AC65099" s="511"/>
      <c r="AD65099" s="511"/>
      <c r="AE65099" s="511"/>
      <c r="AF65099" s="511"/>
      <c r="AG65099" s="511"/>
      <c r="AH65099" s="511"/>
      <c r="AI65099" s="511"/>
      <c r="AJ65099" s="511"/>
      <c r="AK65099" s="511"/>
      <c r="AL65099" s="511"/>
      <c r="AM65099" s="511"/>
      <c r="AN65099" s="511"/>
      <c r="AO65099" s="511"/>
      <c r="AP65099" s="511"/>
      <c r="AQ65099" s="511"/>
      <c r="AR65099" s="511"/>
      <c r="AS65099" s="511"/>
      <c r="AT65099" s="511"/>
      <c r="AU65099" s="511"/>
      <c r="AV65099" s="511"/>
      <c r="AW65099" s="511"/>
      <c r="AX65099" s="511"/>
      <c r="AY65099" s="511"/>
      <c r="AZ65099" s="511"/>
      <c r="BA65099" s="511"/>
      <c r="BB65099" s="511"/>
      <c r="BC65099" s="511"/>
      <c r="BD65099" s="511"/>
      <c r="BE65099" s="511"/>
      <c r="BF65099" s="511"/>
      <c r="BG65099" s="511"/>
      <c r="BH65099" s="511"/>
      <c r="BI65099" s="511"/>
      <c r="BJ65099" s="511"/>
      <c r="BK65099" s="511"/>
      <c r="BL65099" s="511"/>
      <c r="BM65099" s="511"/>
      <c r="BN65099" s="511"/>
      <c r="BO65099" s="511"/>
      <c r="BP65099" s="511"/>
      <c r="BQ65099" s="511"/>
      <c r="BR65099" s="511"/>
      <c r="BS65099" s="511"/>
      <c r="BT65099" s="511"/>
      <c r="BU65099" s="511"/>
      <c r="BV65099" s="511"/>
      <c r="BW65099" s="511"/>
      <c r="BX65099" s="511"/>
      <c r="BY65099" s="511"/>
      <c r="BZ65099" s="511"/>
      <c r="CA65099" s="511"/>
      <c r="CB65099" s="511"/>
      <c r="CC65099" s="511"/>
      <c r="CD65099" s="511"/>
      <c r="CE65099" s="511"/>
      <c r="CF65099" s="511"/>
      <c r="CG65099" s="511"/>
      <c r="CH65099" s="511"/>
      <c r="CI65099" s="511"/>
      <c r="CJ65099" s="511"/>
      <c r="CK65099" s="511"/>
      <c r="CL65099" s="511"/>
      <c r="CM65099" s="511"/>
      <c r="CN65099" s="511"/>
      <c r="CO65099" s="511"/>
      <c r="CP65099" s="511"/>
      <c r="CQ65099" s="511"/>
      <c r="CR65099" s="511"/>
      <c r="CS65099" s="511"/>
      <c r="CT65099" s="511"/>
      <c r="CU65099" s="511"/>
      <c r="CV65099" s="511"/>
      <c r="CW65099" s="511"/>
      <c r="CX65099" s="511"/>
      <c r="CY65099" s="511"/>
      <c r="CZ65099" s="511"/>
      <c r="DA65099" s="511"/>
      <c r="DB65099" s="511"/>
      <c r="DC65099" s="511"/>
      <c r="DD65099" s="511"/>
      <c r="DE65099" s="511"/>
      <c r="DF65099" s="511"/>
      <c r="DG65099" s="511"/>
      <c r="DH65099" s="511"/>
      <c r="DI65099" s="511"/>
      <c r="DJ65099" s="511"/>
      <c r="DK65099" s="511"/>
      <c r="DL65099" s="511"/>
      <c r="DM65099" s="511"/>
      <c r="DN65099" s="511"/>
      <c r="DO65099" s="511"/>
      <c r="DP65099" s="511"/>
      <c r="DQ65099" s="511"/>
      <c r="DR65099" s="511"/>
      <c r="DS65099" s="511"/>
      <c r="DT65099" s="511"/>
      <c r="DU65099" s="511"/>
      <c r="DV65099" s="511"/>
      <c r="DW65099" s="511"/>
      <c r="DX65099" s="511"/>
      <c r="DY65099" s="511"/>
      <c r="DZ65099" s="511"/>
      <c r="EA65099" s="511"/>
      <c r="EB65099" s="511"/>
      <c r="EC65099" s="511"/>
      <c r="ED65099" s="511"/>
      <c r="EE65099" s="511"/>
      <c r="EF65099" s="511"/>
      <c r="EG65099" s="511"/>
      <c r="EH65099" s="511"/>
      <c r="EI65099" s="511"/>
      <c r="EJ65099" s="511"/>
      <c r="EK65099" s="511"/>
      <c r="EL65099" s="511"/>
      <c r="EM65099" s="511"/>
      <c r="EN65099" s="511"/>
      <c r="EO65099" s="511"/>
      <c r="EP65099" s="511"/>
      <c r="EQ65099" s="511"/>
      <c r="ER65099" s="511"/>
      <c r="ES65099" s="511"/>
      <c r="ET65099" s="511"/>
      <c r="EU65099" s="511"/>
      <c r="EV65099" s="511"/>
      <c r="EW65099" s="511"/>
      <c r="EX65099" s="511"/>
      <c r="EY65099" s="511"/>
      <c r="EZ65099" s="511"/>
      <c r="FA65099" s="511"/>
      <c r="FB65099" s="511"/>
      <c r="FC65099" s="511"/>
      <c r="FD65099" s="511"/>
      <c r="FE65099" s="511"/>
      <c r="FF65099" s="511"/>
      <c r="FG65099" s="511"/>
      <c r="FH65099" s="511"/>
      <c r="FI65099" s="511"/>
      <c r="FJ65099" s="511"/>
      <c r="FK65099" s="511"/>
      <c r="FL65099" s="511"/>
      <c r="FM65099" s="511"/>
      <c r="FN65099" s="511"/>
      <c r="FO65099" s="511"/>
      <c r="FP65099" s="511"/>
      <c r="FQ65099" s="511"/>
      <c r="FR65099" s="511"/>
      <c r="FS65099" s="511"/>
      <c r="FT65099" s="511"/>
      <c r="FU65099" s="511"/>
      <c r="FV65099" s="511"/>
      <c r="FW65099" s="511"/>
      <c r="FX65099" s="511"/>
      <c r="FY65099" s="511"/>
      <c r="FZ65099" s="511"/>
      <c r="GA65099" s="511"/>
      <c r="GB65099" s="511"/>
      <c r="GC65099" s="511"/>
      <c r="GD65099" s="511"/>
      <c r="GE65099" s="511"/>
      <c r="GF65099" s="511"/>
      <c r="GG65099" s="511"/>
      <c r="GH65099" s="511"/>
      <c r="GI65099" s="511"/>
      <c r="GJ65099" s="511"/>
      <c r="GK65099" s="511"/>
      <c r="GL65099" s="511"/>
      <c r="GM65099" s="511"/>
      <c r="GN65099" s="511"/>
      <c r="GO65099" s="511"/>
      <c r="GP65099" s="511"/>
      <c r="GQ65099" s="511"/>
      <c r="GR65099" s="511"/>
      <c r="GS65099" s="511"/>
      <c r="GT65099" s="511"/>
      <c r="GU65099" s="511"/>
      <c r="GV65099" s="511"/>
      <c r="GW65099" s="511"/>
      <c r="GX65099" s="511"/>
      <c r="GY65099" s="511"/>
      <c r="GZ65099" s="511"/>
      <c r="HA65099" s="511"/>
      <c r="HB65099" s="511"/>
      <c r="HC65099" s="511"/>
      <c r="HD65099" s="511"/>
      <c r="HE65099" s="511"/>
      <c r="HF65099" s="511"/>
      <c r="HG65099" s="511"/>
      <c r="HH65099" s="511"/>
      <c r="HI65099" s="511"/>
      <c r="HJ65099" s="511"/>
      <c r="HK65099" s="511"/>
      <c r="HL65099" s="511"/>
      <c r="HM65099" s="511"/>
      <c r="HN65099" s="511"/>
      <c r="HO65099" s="511"/>
      <c r="HP65099" s="511"/>
      <c r="HQ65099" s="511"/>
      <c r="HR65099" s="511"/>
      <c r="HS65099" s="511"/>
      <c r="HT65099" s="511"/>
      <c r="HU65099" s="511"/>
      <c r="HV65099" s="511"/>
      <c r="HW65099" s="511"/>
      <c r="HX65099" s="511"/>
      <c r="HY65099" s="511"/>
      <c r="HZ65099" s="511"/>
      <c r="IA65099" s="511"/>
      <c r="IB65099" s="511"/>
      <c r="IC65099" s="511"/>
      <c r="ID65099" s="511"/>
      <c r="IE65099" s="511"/>
      <c r="IF65099" s="511"/>
      <c r="IG65099" s="511"/>
      <c r="IH65099" s="511"/>
    </row>
    <row r="65100" spans="1:242" x14ac:dyDescent="0.25">
      <c r="A65100" s="511"/>
      <c r="B65100" s="511"/>
      <c r="C65100" s="511"/>
      <c r="D65100" s="511"/>
      <c r="E65100" s="511"/>
      <c r="F65100" s="511"/>
      <c r="G65100" s="511"/>
      <c r="H65100" s="511"/>
      <c r="I65100" s="511"/>
      <c r="J65100" s="511"/>
      <c r="K65100" s="511"/>
      <c r="L65100" s="511"/>
      <c r="M65100" s="511"/>
      <c r="N65100" s="511"/>
      <c r="O65100" s="511"/>
      <c r="P65100" s="511"/>
      <c r="Q65100" s="511"/>
      <c r="R65100" s="511"/>
      <c r="S65100" s="511"/>
      <c r="T65100" s="511"/>
      <c r="U65100" s="511"/>
      <c r="V65100" s="511"/>
      <c r="W65100" s="511"/>
      <c r="X65100" s="511"/>
      <c r="Y65100" s="511"/>
      <c r="Z65100" s="511"/>
      <c r="AA65100" s="511"/>
      <c r="AB65100" s="511"/>
      <c r="AC65100" s="511"/>
      <c r="AD65100" s="511"/>
      <c r="AE65100" s="511"/>
      <c r="AF65100" s="511"/>
      <c r="AG65100" s="511"/>
      <c r="AH65100" s="511"/>
      <c r="AI65100" s="511"/>
      <c r="AJ65100" s="511"/>
      <c r="AK65100" s="511"/>
      <c r="AL65100" s="511"/>
      <c r="AM65100" s="511"/>
      <c r="AN65100" s="511"/>
      <c r="AO65100" s="511"/>
      <c r="AP65100" s="511"/>
      <c r="AQ65100" s="511"/>
      <c r="AR65100" s="511"/>
      <c r="AS65100" s="511"/>
      <c r="AT65100" s="511"/>
      <c r="AU65100" s="511"/>
      <c r="AV65100" s="511"/>
      <c r="AW65100" s="511"/>
      <c r="AX65100" s="511"/>
      <c r="AY65100" s="511"/>
      <c r="AZ65100" s="511"/>
      <c r="BA65100" s="511"/>
      <c r="BB65100" s="511"/>
      <c r="BC65100" s="511"/>
      <c r="BD65100" s="511"/>
      <c r="BE65100" s="511"/>
      <c r="BF65100" s="511"/>
      <c r="BG65100" s="511"/>
      <c r="BH65100" s="511"/>
      <c r="BI65100" s="511"/>
      <c r="BJ65100" s="511"/>
      <c r="BK65100" s="511"/>
      <c r="BL65100" s="511"/>
      <c r="BM65100" s="511"/>
      <c r="BN65100" s="511"/>
      <c r="BO65100" s="511"/>
      <c r="BP65100" s="511"/>
      <c r="BQ65100" s="511"/>
      <c r="BR65100" s="511"/>
      <c r="BS65100" s="511"/>
      <c r="BT65100" s="511"/>
      <c r="BU65100" s="511"/>
      <c r="BV65100" s="511"/>
      <c r="BW65100" s="511"/>
      <c r="BX65100" s="511"/>
      <c r="BY65100" s="511"/>
      <c r="BZ65100" s="511"/>
      <c r="CA65100" s="511"/>
      <c r="CB65100" s="511"/>
      <c r="CC65100" s="511"/>
      <c r="CD65100" s="511"/>
      <c r="CE65100" s="511"/>
      <c r="CF65100" s="511"/>
      <c r="CG65100" s="511"/>
      <c r="CH65100" s="511"/>
      <c r="CI65100" s="511"/>
      <c r="CJ65100" s="511"/>
      <c r="CK65100" s="511"/>
      <c r="CL65100" s="511"/>
      <c r="CM65100" s="511"/>
      <c r="CN65100" s="511"/>
      <c r="CO65100" s="511"/>
      <c r="CP65100" s="511"/>
      <c r="CQ65100" s="511"/>
      <c r="CR65100" s="511"/>
      <c r="CS65100" s="511"/>
      <c r="CT65100" s="511"/>
      <c r="CU65100" s="511"/>
      <c r="CV65100" s="511"/>
      <c r="CW65100" s="511"/>
      <c r="CX65100" s="511"/>
      <c r="CY65100" s="511"/>
      <c r="CZ65100" s="511"/>
      <c r="DA65100" s="511"/>
      <c r="DB65100" s="511"/>
      <c r="DC65100" s="511"/>
      <c r="DD65100" s="511"/>
      <c r="DE65100" s="511"/>
      <c r="DF65100" s="511"/>
      <c r="DG65100" s="511"/>
      <c r="DH65100" s="511"/>
      <c r="DI65100" s="511"/>
      <c r="DJ65100" s="511"/>
      <c r="DK65100" s="511"/>
      <c r="DL65100" s="511"/>
      <c r="DM65100" s="511"/>
      <c r="DN65100" s="511"/>
      <c r="DO65100" s="511"/>
      <c r="DP65100" s="511"/>
      <c r="DQ65100" s="511"/>
      <c r="DR65100" s="511"/>
      <c r="DS65100" s="511"/>
      <c r="DT65100" s="511"/>
      <c r="DU65100" s="511"/>
      <c r="DV65100" s="511"/>
      <c r="DW65100" s="511"/>
      <c r="DX65100" s="511"/>
      <c r="DY65100" s="511"/>
      <c r="DZ65100" s="511"/>
      <c r="EA65100" s="511"/>
      <c r="EB65100" s="511"/>
      <c r="EC65100" s="511"/>
      <c r="ED65100" s="511"/>
      <c r="EE65100" s="511"/>
      <c r="EF65100" s="511"/>
      <c r="EG65100" s="511"/>
      <c r="EH65100" s="511"/>
      <c r="EI65100" s="511"/>
      <c r="EJ65100" s="511"/>
      <c r="EK65100" s="511"/>
      <c r="EL65100" s="511"/>
      <c r="EM65100" s="511"/>
      <c r="EN65100" s="511"/>
      <c r="EO65100" s="511"/>
      <c r="EP65100" s="511"/>
      <c r="EQ65100" s="511"/>
      <c r="ER65100" s="511"/>
      <c r="ES65100" s="511"/>
      <c r="ET65100" s="511"/>
      <c r="EU65100" s="511"/>
      <c r="EV65100" s="511"/>
      <c r="EW65100" s="511"/>
      <c r="EX65100" s="511"/>
      <c r="EY65100" s="511"/>
      <c r="EZ65100" s="511"/>
      <c r="FA65100" s="511"/>
      <c r="FB65100" s="511"/>
      <c r="FC65100" s="511"/>
      <c r="FD65100" s="511"/>
      <c r="FE65100" s="511"/>
      <c r="FF65100" s="511"/>
      <c r="FG65100" s="511"/>
      <c r="FH65100" s="511"/>
      <c r="FI65100" s="511"/>
      <c r="FJ65100" s="511"/>
      <c r="FK65100" s="511"/>
      <c r="FL65100" s="511"/>
      <c r="FM65100" s="511"/>
      <c r="FN65100" s="511"/>
      <c r="FO65100" s="511"/>
      <c r="FP65100" s="511"/>
      <c r="FQ65100" s="511"/>
      <c r="FR65100" s="511"/>
      <c r="FS65100" s="511"/>
      <c r="FT65100" s="511"/>
      <c r="FU65100" s="511"/>
      <c r="FV65100" s="511"/>
      <c r="FW65100" s="511"/>
      <c r="FX65100" s="511"/>
      <c r="FY65100" s="511"/>
      <c r="FZ65100" s="511"/>
      <c r="GA65100" s="511"/>
      <c r="GB65100" s="511"/>
      <c r="GC65100" s="511"/>
      <c r="GD65100" s="511"/>
      <c r="GE65100" s="511"/>
      <c r="GF65100" s="511"/>
      <c r="GG65100" s="511"/>
      <c r="GH65100" s="511"/>
      <c r="GI65100" s="511"/>
      <c r="GJ65100" s="511"/>
      <c r="GK65100" s="511"/>
      <c r="GL65100" s="511"/>
      <c r="GM65100" s="511"/>
      <c r="GN65100" s="511"/>
      <c r="GO65100" s="511"/>
      <c r="GP65100" s="511"/>
      <c r="GQ65100" s="511"/>
      <c r="GR65100" s="511"/>
      <c r="GS65100" s="511"/>
      <c r="GT65100" s="511"/>
      <c r="GU65100" s="511"/>
      <c r="GV65100" s="511"/>
      <c r="GW65100" s="511"/>
      <c r="GX65100" s="511"/>
      <c r="GY65100" s="511"/>
      <c r="GZ65100" s="511"/>
      <c r="HA65100" s="511"/>
      <c r="HB65100" s="511"/>
      <c r="HC65100" s="511"/>
      <c r="HD65100" s="511"/>
      <c r="HE65100" s="511"/>
      <c r="HF65100" s="511"/>
      <c r="HG65100" s="511"/>
      <c r="HH65100" s="511"/>
      <c r="HI65100" s="511"/>
      <c r="HJ65100" s="511"/>
      <c r="HK65100" s="511"/>
      <c r="HL65100" s="511"/>
      <c r="HM65100" s="511"/>
      <c r="HN65100" s="511"/>
      <c r="HO65100" s="511"/>
      <c r="HP65100" s="511"/>
      <c r="HQ65100" s="511"/>
      <c r="HR65100" s="511"/>
      <c r="HS65100" s="511"/>
      <c r="HT65100" s="511"/>
      <c r="HU65100" s="511"/>
      <c r="HV65100" s="511"/>
      <c r="HW65100" s="511"/>
      <c r="HX65100" s="511"/>
      <c r="HY65100" s="511"/>
      <c r="HZ65100" s="511"/>
      <c r="IA65100" s="511"/>
      <c r="IB65100" s="511"/>
      <c r="IC65100" s="511"/>
      <c r="ID65100" s="511"/>
      <c r="IE65100" s="511"/>
      <c r="IF65100" s="511"/>
      <c r="IG65100" s="511"/>
      <c r="IH65100" s="511"/>
    </row>
    <row r="65101" spans="1:242" x14ac:dyDescent="0.25">
      <c r="A65101" s="511"/>
      <c r="B65101" s="511"/>
      <c r="C65101" s="511"/>
      <c r="D65101" s="511"/>
      <c r="E65101" s="511"/>
      <c r="F65101" s="511"/>
      <c r="G65101" s="511"/>
      <c r="H65101" s="511"/>
      <c r="I65101" s="511"/>
      <c r="J65101" s="511"/>
      <c r="K65101" s="511"/>
      <c r="L65101" s="511"/>
      <c r="M65101" s="511"/>
      <c r="N65101" s="511"/>
      <c r="O65101" s="511"/>
      <c r="P65101" s="511"/>
      <c r="Q65101" s="511"/>
      <c r="R65101" s="511"/>
      <c r="S65101" s="511"/>
      <c r="T65101" s="511"/>
      <c r="U65101" s="511"/>
      <c r="V65101" s="511"/>
      <c r="W65101" s="511"/>
      <c r="X65101" s="511"/>
      <c r="Y65101" s="511"/>
      <c r="Z65101" s="511"/>
      <c r="AA65101" s="511"/>
      <c r="AB65101" s="511"/>
      <c r="AC65101" s="511"/>
      <c r="AD65101" s="511"/>
      <c r="AE65101" s="511"/>
      <c r="AF65101" s="511"/>
      <c r="AG65101" s="511"/>
      <c r="AH65101" s="511"/>
      <c r="AI65101" s="511"/>
      <c r="AJ65101" s="511"/>
      <c r="AK65101" s="511"/>
      <c r="AL65101" s="511"/>
      <c r="AM65101" s="511"/>
      <c r="AN65101" s="511"/>
      <c r="AO65101" s="511"/>
      <c r="AP65101" s="511"/>
      <c r="AQ65101" s="511"/>
      <c r="AR65101" s="511"/>
      <c r="AS65101" s="511"/>
      <c r="AT65101" s="511"/>
      <c r="AU65101" s="511"/>
      <c r="AV65101" s="511"/>
      <c r="AW65101" s="511"/>
      <c r="AX65101" s="511"/>
      <c r="AY65101" s="511"/>
      <c r="AZ65101" s="511"/>
      <c r="BA65101" s="511"/>
      <c r="BB65101" s="511"/>
      <c r="BC65101" s="511"/>
      <c r="BD65101" s="511"/>
      <c r="BE65101" s="511"/>
      <c r="BF65101" s="511"/>
      <c r="BG65101" s="511"/>
      <c r="BH65101" s="511"/>
      <c r="BI65101" s="511"/>
      <c r="BJ65101" s="511"/>
      <c r="BK65101" s="511"/>
      <c r="BL65101" s="511"/>
      <c r="BM65101" s="511"/>
      <c r="BN65101" s="511"/>
      <c r="BO65101" s="511"/>
      <c r="BP65101" s="511"/>
      <c r="BQ65101" s="511"/>
      <c r="BR65101" s="511"/>
      <c r="BS65101" s="511"/>
      <c r="BT65101" s="511"/>
      <c r="BU65101" s="511"/>
      <c r="BV65101" s="511"/>
      <c r="BW65101" s="511"/>
      <c r="BX65101" s="511"/>
      <c r="BY65101" s="511"/>
      <c r="BZ65101" s="511"/>
      <c r="CA65101" s="511"/>
      <c r="CB65101" s="511"/>
      <c r="CC65101" s="511"/>
      <c r="CD65101" s="511"/>
      <c r="CE65101" s="511"/>
      <c r="CF65101" s="511"/>
      <c r="CG65101" s="511"/>
      <c r="CH65101" s="511"/>
      <c r="CI65101" s="511"/>
      <c r="CJ65101" s="511"/>
      <c r="CK65101" s="511"/>
      <c r="CL65101" s="511"/>
      <c r="CM65101" s="511"/>
      <c r="CN65101" s="511"/>
      <c r="CO65101" s="511"/>
      <c r="CP65101" s="511"/>
      <c r="CQ65101" s="511"/>
      <c r="CR65101" s="511"/>
      <c r="CS65101" s="511"/>
      <c r="CT65101" s="511"/>
      <c r="CU65101" s="511"/>
      <c r="CV65101" s="511"/>
      <c r="CW65101" s="511"/>
      <c r="CX65101" s="511"/>
      <c r="CY65101" s="511"/>
      <c r="CZ65101" s="511"/>
      <c r="DA65101" s="511"/>
      <c r="DB65101" s="511"/>
      <c r="DC65101" s="511"/>
      <c r="DD65101" s="511"/>
      <c r="DE65101" s="511"/>
      <c r="DF65101" s="511"/>
      <c r="DG65101" s="511"/>
      <c r="DH65101" s="511"/>
      <c r="DI65101" s="511"/>
      <c r="DJ65101" s="511"/>
      <c r="DK65101" s="511"/>
      <c r="DL65101" s="511"/>
      <c r="DM65101" s="511"/>
      <c r="DN65101" s="511"/>
      <c r="DO65101" s="511"/>
      <c r="DP65101" s="511"/>
      <c r="DQ65101" s="511"/>
      <c r="DR65101" s="511"/>
      <c r="DS65101" s="511"/>
      <c r="DT65101" s="511"/>
      <c r="DU65101" s="511"/>
      <c r="DV65101" s="511"/>
      <c r="DW65101" s="511"/>
      <c r="DX65101" s="511"/>
      <c r="DY65101" s="511"/>
      <c r="DZ65101" s="511"/>
      <c r="EA65101" s="511"/>
      <c r="EB65101" s="511"/>
      <c r="EC65101" s="511"/>
      <c r="ED65101" s="511"/>
      <c r="EE65101" s="511"/>
      <c r="EF65101" s="511"/>
      <c r="EG65101" s="511"/>
      <c r="EH65101" s="511"/>
      <c r="EI65101" s="511"/>
      <c r="EJ65101" s="511"/>
      <c r="EK65101" s="511"/>
      <c r="EL65101" s="511"/>
      <c r="EM65101" s="511"/>
      <c r="EN65101" s="511"/>
      <c r="EO65101" s="511"/>
      <c r="EP65101" s="511"/>
      <c r="EQ65101" s="511"/>
      <c r="ER65101" s="511"/>
      <c r="ES65101" s="511"/>
      <c r="ET65101" s="511"/>
      <c r="EU65101" s="511"/>
      <c r="EV65101" s="511"/>
      <c r="EW65101" s="511"/>
      <c r="EX65101" s="511"/>
      <c r="EY65101" s="511"/>
      <c r="EZ65101" s="511"/>
      <c r="FA65101" s="511"/>
      <c r="FB65101" s="511"/>
      <c r="FC65101" s="511"/>
      <c r="FD65101" s="511"/>
      <c r="FE65101" s="511"/>
      <c r="FF65101" s="511"/>
      <c r="FG65101" s="511"/>
      <c r="FH65101" s="511"/>
      <c r="FI65101" s="511"/>
      <c r="FJ65101" s="511"/>
      <c r="FK65101" s="511"/>
      <c r="FL65101" s="511"/>
      <c r="FM65101" s="511"/>
      <c r="FN65101" s="511"/>
      <c r="FO65101" s="511"/>
      <c r="FP65101" s="511"/>
      <c r="FQ65101" s="511"/>
      <c r="FR65101" s="511"/>
      <c r="FS65101" s="511"/>
      <c r="FT65101" s="511"/>
      <c r="FU65101" s="511"/>
      <c r="FV65101" s="511"/>
      <c r="FW65101" s="511"/>
      <c r="FX65101" s="511"/>
      <c r="FY65101" s="511"/>
      <c r="FZ65101" s="511"/>
      <c r="GA65101" s="511"/>
      <c r="GB65101" s="511"/>
      <c r="GC65101" s="511"/>
      <c r="GD65101" s="511"/>
      <c r="GE65101" s="511"/>
      <c r="GF65101" s="511"/>
      <c r="GG65101" s="511"/>
      <c r="GH65101" s="511"/>
      <c r="GI65101" s="511"/>
      <c r="GJ65101" s="511"/>
      <c r="GK65101" s="511"/>
      <c r="GL65101" s="511"/>
      <c r="GM65101" s="511"/>
      <c r="GN65101" s="511"/>
      <c r="GO65101" s="511"/>
      <c r="GP65101" s="511"/>
      <c r="GQ65101" s="511"/>
      <c r="GR65101" s="511"/>
      <c r="GS65101" s="511"/>
      <c r="GT65101" s="511"/>
      <c r="GU65101" s="511"/>
      <c r="GV65101" s="511"/>
      <c r="GW65101" s="511"/>
      <c r="GX65101" s="511"/>
      <c r="GY65101" s="511"/>
      <c r="GZ65101" s="511"/>
      <c r="HA65101" s="511"/>
      <c r="HB65101" s="511"/>
      <c r="HC65101" s="511"/>
      <c r="HD65101" s="511"/>
      <c r="HE65101" s="511"/>
      <c r="HF65101" s="511"/>
      <c r="HG65101" s="511"/>
      <c r="HH65101" s="511"/>
      <c r="HI65101" s="511"/>
      <c r="HJ65101" s="511"/>
      <c r="HK65101" s="511"/>
      <c r="HL65101" s="511"/>
      <c r="HM65101" s="511"/>
      <c r="HN65101" s="511"/>
      <c r="HO65101" s="511"/>
      <c r="HP65101" s="511"/>
      <c r="HQ65101" s="511"/>
      <c r="HR65101" s="511"/>
      <c r="HS65101" s="511"/>
      <c r="HT65101" s="511"/>
      <c r="HU65101" s="511"/>
      <c r="HV65101" s="511"/>
      <c r="HW65101" s="511"/>
      <c r="HX65101" s="511"/>
      <c r="HY65101" s="511"/>
      <c r="HZ65101" s="511"/>
      <c r="IA65101" s="511"/>
      <c r="IB65101" s="511"/>
      <c r="IC65101" s="511"/>
      <c r="ID65101" s="511"/>
      <c r="IE65101" s="511"/>
      <c r="IF65101" s="511"/>
      <c r="IG65101" s="511"/>
      <c r="IH65101" s="511"/>
    </row>
    <row r="65102" spans="1:242" x14ac:dyDescent="0.25">
      <c r="A65102" s="511"/>
      <c r="B65102" s="511"/>
      <c r="C65102" s="511"/>
      <c r="D65102" s="511"/>
      <c r="E65102" s="511"/>
      <c r="F65102" s="511"/>
      <c r="G65102" s="511"/>
      <c r="H65102" s="511"/>
      <c r="I65102" s="511"/>
      <c r="J65102" s="511"/>
      <c r="K65102" s="511"/>
      <c r="L65102" s="511"/>
      <c r="M65102" s="511"/>
      <c r="N65102" s="511"/>
      <c r="O65102" s="511"/>
      <c r="P65102" s="511"/>
      <c r="Q65102" s="511"/>
      <c r="R65102" s="511"/>
      <c r="S65102" s="511"/>
      <c r="T65102" s="511"/>
      <c r="U65102" s="511"/>
      <c r="V65102" s="511"/>
      <c r="W65102" s="511"/>
      <c r="X65102" s="511"/>
      <c r="Y65102" s="511"/>
      <c r="Z65102" s="511"/>
      <c r="AA65102" s="511"/>
      <c r="AB65102" s="511"/>
      <c r="AC65102" s="511"/>
      <c r="AD65102" s="511"/>
      <c r="AE65102" s="511"/>
      <c r="AF65102" s="511"/>
      <c r="AG65102" s="511"/>
      <c r="AH65102" s="511"/>
      <c r="AI65102" s="511"/>
      <c r="AJ65102" s="511"/>
      <c r="AK65102" s="511"/>
      <c r="AL65102" s="511"/>
      <c r="AM65102" s="511"/>
      <c r="AN65102" s="511"/>
      <c r="AO65102" s="511"/>
      <c r="AP65102" s="511"/>
      <c r="AQ65102" s="511"/>
      <c r="AR65102" s="511"/>
      <c r="AS65102" s="511"/>
      <c r="AT65102" s="511"/>
      <c r="AU65102" s="511"/>
      <c r="AV65102" s="511"/>
      <c r="AW65102" s="511"/>
      <c r="AX65102" s="511"/>
      <c r="AY65102" s="511"/>
      <c r="AZ65102" s="511"/>
      <c r="BA65102" s="511"/>
      <c r="BB65102" s="511"/>
      <c r="BC65102" s="511"/>
      <c r="BD65102" s="511"/>
      <c r="BE65102" s="511"/>
      <c r="BF65102" s="511"/>
      <c r="BG65102" s="511"/>
      <c r="BH65102" s="511"/>
      <c r="BI65102" s="511"/>
      <c r="BJ65102" s="511"/>
      <c r="BK65102" s="511"/>
      <c r="BL65102" s="511"/>
      <c r="BM65102" s="511"/>
      <c r="BN65102" s="511"/>
      <c r="BO65102" s="511"/>
      <c r="BP65102" s="511"/>
      <c r="BQ65102" s="511"/>
      <c r="BR65102" s="511"/>
      <c r="BS65102" s="511"/>
      <c r="BT65102" s="511"/>
      <c r="BU65102" s="511"/>
      <c r="BV65102" s="511"/>
      <c r="BW65102" s="511"/>
      <c r="BX65102" s="511"/>
      <c r="BY65102" s="511"/>
      <c r="BZ65102" s="511"/>
      <c r="CA65102" s="511"/>
      <c r="CB65102" s="511"/>
      <c r="CC65102" s="511"/>
      <c r="CD65102" s="511"/>
      <c r="CE65102" s="511"/>
      <c r="CF65102" s="511"/>
      <c r="CG65102" s="511"/>
      <c r="CH65102" s="511"/>
      <c r="CI65102" s="511"/>
      <c r="CJ65102" s="511"/>
      <c r="CK65102" s="511"/>
      <c r="CL65102" s="511"/>
      <c r="CM65102" s="511"/>
      <c r="CN65102" s="511"/>
      <c r="CO65102" s="511"/>
      <c r="CP65102" s="511"/>
      <c r="CQ65102" s="511"/>
      <c r="CR65102" s="511"/>
      <c r="CS65102" s="511"/>
      <c r="CT65102" s="511"/>
      <c r="CU65102" s="511"/>
      <c r="CV65102" s="511"/>
      <c r="CW65102" s="511"/>
      <c r="CX65102" s="511"/>
      <c r="CY65102" s="511"/>
      <c r="CZ65102" s="511"/>
      <c r="DA65102" s="511"/>
      <c r="DB65102" s="511"/>
      <c r="DC65102" s="511"/>
      <c r="DD65102" s="511"/>
      <c r="DE65102" s="511"/>
      <c r="DF65102" s="511"/>
      <c r="DG65102" s="511"/>
      <c r="DH65102" s="511"/>
      <c r="DI65102" s="511"/>
      <c r="DJ65102" s="511"/>
      <c r="DK65102" s="511"/>
      <c r="DL65102" s="511"/>
      <c r="DM65102" s="511"/>
      <c r="DN65102" s="511"/>
      <c r="DO65102" s="511"/>
      <c r="DP65102" s="511"/>
      <c r="DQ65102" s="511"/>
      <c r="DR65102" s="511"/>
      <c r="DS65102" s="511"/>
      <c r="DT65102" s="511"/>
      <c r="DU65102" s="511"/>
      <c r="DV65102" s="511"/>
      <c r="DW65102" s="511"/>
      <c r="DX65102" s="511"/>
      <c r="DY65102" s="511"/>
      <c r="DZ65102" s="511"/>
      <c r="EA65102" s="511"/>
      <c r="EB65102" s="511"/>
      <c r="EC65102" s="511"/>
      <c r="ED65102" s="511"/>
      <c r="EE65102" s="511"/>
      <c r="EF65102" s="511"/>
      <c r="EG65102" s="511"/>
      <c r="EH65102" s="511"/>
      <c r="EI65102" s="511"/>
      <c r="EJ65102" s="511"/>
      <c r="EK65102" s="511"/>
      <c r="EL65102" s="511"/>
      <c r="EM65102" s="511"/>
      <c r="EN65102" s="511"/>
      <c r="EO65102" s="511"/>
      <c r="EP65102" s="511"/>
      <c r="EQ65102" s="511"/>
      <c r="ER65102" s="511"/>
      <c r="ES65102" s="511"/>
      <c r="ET65102" s="511"/>
      <c r="EU65102" s="511"/>
      <c r="EV65102" s="511"/>
      <c r="EW65102" s="511"/>
      <c r="EX65102" s="511"/>
      <c r="EY65102" s="511"/>
      <c r="EZ65102" s="511"/>
      <c r="FA65102" s="511"/>
      <c r="FB65102" s="511"/>
      <c r="FC65102" s="511"/>
      <c r="FD65102" s="511"/>
      <c r="FE65102" s="511"/>
      <c r="FF65102" s="511"/>
      <c r="FG65102" s="511"/>
      <c r="FH65102" s="511"/>
      <c r="FI65102" s="511"/>
      <c r="FJ65102" s="511"/>
      <c r="FK65102" s="511"/>
      <c r="FL65102" s="511"/>
      <c r="FM65102" s="511"/>
      <c r="FN65102" s="511"/>
      <c r="FO65102" s="511"/>
      <c r="FP65102" s="511"/>
      <c r="FQ65102" s="511"/>
      <c r="FR65102" s="511"/>
      <c r="FS65102" s="511"/>
      <c r="FT65102" s="511"/>
      <c r="FU65102" s="511"/>
      <c r="FV65102" s="511"/>
      <c r="FW65102" s="511"/>
      <c r="FX65102" s="511"/>
      <c r="FY65102" s="511"/>
      <c r="FZ65102" s="511"/>
      <c r="GA65102" s="511"/>
      <c r="GB65102" s="511"/>
      <c r="GC65102" s="511"/>
      <c r="GD65102" s="511"/>
      <c r="GE65102" s="511"/>
      <c r="GF65102" s="511"/>
      <c r="GG65102" s="511"/>
      <c r="GH65102" s="511"/>
      <c r="GI65102" s="511"/>
      <c r="GJ65102" s="511"/>
      <c r="GK65102" s="511"/>
      <c r="GL65102" s="511"/>
      <c r="GM65102" s="511"/>
      <c r="GN65102" s="511"/>
      <c r="GO65102" s="511"/>
      <c r="GP65102" s="511"/>
      <c r="GQ65102" s="511"/>
      <c r="GR65102" s="511"/>
      <c r="GS65102" s="511"/>
      <c r="GT65102" s="511"/>
      <c r="GU65102" s="511"/>
      <c r="GV65102" s="511"/>
      <c r="GW65102" s="511"/>
      <c r="GX65102" s="511"/>
      <c r="GY65102" s="511"/>
      <c r="GZ65102" s="511"/>
      <c r="HA65102" s="511"/>
      <c r="HB65102" s="511"/>
      <c r="HC65102" s="511"/>
      <c r="HD65102" s="511"/>
      <c r="HE65102" s="511"/>
      <c r="HF65102" s="511"/>
      <c r="HG65102" s="511"/>
      <c r="HH65102" s="511"/>
      <c r="HI65102" s="511"/>
      <c r="HJ65102" s="511"/>
      <c r="HK65102" s="511"/>
      <c r="HL65102" s="511"/>
      <c r="HM65102" s="511"/>
      <c r="HN65102" s="511"/>
      <c r="HO65102" s="511"/>
      <c r="HP65102" s="511"/>
      <c r="HQ65102" s="511"/>
      <c r="HR65102" s="511"/>
      <c r="HS65102" s="511"/>
      <c r="HT65102" s="511"/>
      <c r="HU65102" s="511"/>
      <c r="HV65102" s="511"/>
      <c r="HW65102" s="511"/>
      <c r="HX65102" s="511"/>
      <c r="HY65102" s="511"/>
      <c r="HZ65102" s="511"/>
      <c r="IA65102" s="511"/>
      <c r="IB65102" s="511"/>
      <c r="IC65102" s="511"/>
      <c r="ID65102" s="511"/>
      <c r="IE65102" s="511"/>
      <c r="IF65102" s="511"/>
      <c r="IG65102" s="511"/>
      <c r="IH65102" s="511"/>
    </row>
    <row r="65103" spans="1:242" x14ac:dyDescent="0.25">
      <c r="A65103" s="511"/>
      <c r="B65103" s="511"/>
      <c r="C65103" s="511"/>
      <c r="D65103" s="511"/>
      <c r="E65103" s="511"/>
      <c r="F65103" s="511"/>
      <c r="G65103" s="511"/>
      <c r="H65103" s="511"/>
      <c r="I65103" s="511"/>
      <c r="J65103" s="511"/>
      <c r="K65103" s="511"/>
      <c r="L65103" s="511"/>
      <c r="M65103" s="511"/>
      <c r="N65103" s="511"/>
      <c r="O65103" s="511"/>
      <c r="P65103" s="511"/>
      <c r="Q65103" s="511"/>
      <c r="R65103" s="511"/>
      <c r="S65103" s="511"/>
      <c r="T65103" s="511"/>
      <c r="U65103" s="511"/>
      <c r="V65103" s="511"/>
      <c r="W65103" s="511"/>
      <c r="X65103" s="511"/>
      <c r="Y65103" s="511"/>
      <c r="Z65103" s="511"/>
      <c r="AA65103" s="511"/>
      <c r="AB65103" s="511"/>
      <c r="AC65103" s="511"/>
      <c r="AD65103" s="511"/>
      <c r="AE65103" s="511"/>
      <c r="AF65103" s="511"/>
      <c r="AG65103" s="511"/>
      <c r="AH65103" s="511"/>
      <c r="AI65103" s="511"/>
      <c r="AJ65103" s="511"/>
      <c r="AK65103" s="511"/>
      <c r="AL65103" s="511"/>
      <c r="AM65103" s="511"/>
      <c r="AN65103" s="511"/>
      <c r="AO65103" s="511"/>
      <c r="AP65103" s="511"/>
      <c r="AQ65103" s="511"/>
      <c r="AR65103" s="511"/>
      <c r="AS65103" s="511"/>
      <c r="AT65103" s="511"/>
      <c r="AU65103" s="511"/>
      <c r="AV65103" s="511"/>
      <c r="AW65103" s="511"/>
      <c r="AX65103" s="511"/>
      <c r="AY65103" s="511"/>
      <c r="AZ65103" s="511"/>
      <c r="BA65103" s="511"/>
      <c r="BB65103" s="511"/>
      <c r="BC65103" s="511"/>
      <c r="BD65103" s="511"/>
      <c r="BE65103" s="511"/>
      <c r="BF65103" s="511"/>
      <c r="BG65103" s="511"/>
      <c r="BH65103" s="511"/>
      <c r="BI65103" s="511"/>
      <c r="BJ65103" s="511"/>
      <c r="BK65103" s="511"/>
      <c r="BL65103" s="511"/>
      <c r="BM65103" s="511"/>
      <c r="BN65103" s="511"/>
      <c r="BO65103" s="511"/>
      <c r="BP65103" s="511"/>
      <c r="BQ65103" s="511"/>
      <c r="BR65103" s="511"/>
      <c r="BS65103" s="511"/>
      <c r="BT65103" s="511"/>
      <c r="BU65103" s="511"/>
      <c r="BV65103" s="511"/>
      <c r="BW65103" s="511"/>
      <c r="BX65103" s="511"/>
      <c r="BY65103" s="511"/>
      <c r="BZ65103" s="511"/>
      <c r="CA65103" s="511"/>
      <c r="CB65103" s="511"/>
      <c r="CC65103" s="511"/>
      <c r="CD65103" s="511"/>
      <c r="CE65103" s="511"/>
      <c r="CF65103" s="511"/>
      <c r="CG65103" s="511"/>
      <c r="CH65103" s="511"/>
      <c r="CI65103" s="511"/>
      <c r="CJ65103" s="511"/>
      <c r="CK65103" s="511"/>
      <c r="CL65103" s="511"/>
      <c r="CM65103" s="511"/>
      <c r="CN65103" s="511"/>
      <c r="CO65103" s="511"/>
      <c r="CP65103" s="511"/>
      <c r="CQ65103" s="511"/>
      <c r="CR65103" s="511"/>
      <c r="CS65103" s="511"/>
      <c r="CT65103" s="511"/>
      <c r="CU65103" s="511"/>
      <c r="CV65103" s="511"/>
      <c r="CW65103" s="511"/>
      <c r="CX65103" s="511"/>
      <c r="CY65103" s="511"/>
      <c r="CZ65103" s="511"/>
      <c r="DA65103" s="511"/>
      <c r="DB65103" s="511"/>
      <c r="DC65103" s="511"/>
      <c r="DD65103" s="511"/>
      <c r="DE65103" s="511"/>
      <c r="DF65103" s="511"/>
      <c r="DG65103" s="511"/>
      <c r="DH65103" s="511"/>
      <c r="DI65103" s="511"/>
      <c r="DJ65103" s="511"/>
      <c r="DK65103" s="511"/>
      <c r="DL65103" s="511"/>
      <c r="DM65103" s="511"/>
      <c r="DN65103" s="511"/>
      <c r="DO65103" s="511"/>
      <c r="DP65103" s="511"/>
      <c r="DQ65103" s="511"/>
      <c r="DR65103" s="511"/>
      <c r="DS65103" s="511"/>
      <c r="DT65103" s="511"/>
      <c r="DU65103" s="511"/>
      <c r="DV65103" s="511"/>
      <c r="DW65103" s="511"/>
      <c r="DX65103" s="511"/>
      <c r="DY65103" s="511"/>
      <c r="DZ65103" s="511"/>
      <c r="EA65103" s="511"/>
      <c r="EB65103" s="511"/>
      <c r="EC65103" s="511"/>
      <c r="ED65103" s="511"/>
      <c r="EE65103" s="511"/>
      <c r="EF65103" s="511"/>
      <c r="EG65103" s="511"/>
      <c r="EH65103" s="511"/>
      <c r="EI65103" s="511"/>
      <c r="EJ65103" s="511"/>
      <c r="EK65103" s="511"/>
      <c r="EL65103" s="511"/>
      <c r="EM65103" s="511"/>
      <c r="EN65103" s="511"/>
      <c r="EO65103" s="511"/>
      <c r="EP65103" s="511"/>
      <c r="EQ65103" s="511"/>
      <c r="ER65103" s="511"/>
      <c r="ES65103" s="511"/>
      <c r="ET65103" s="511"/>
      <c r="EU65103" s="511"/>
      <c r="EV65103" s="511"/>
      <c r="EW65103" s="511"/>
      <c r="EX65103" s="511"/>
      <c r="EY65103" s="511"/>
      <c r="EZ65103" s="511"/>
      <c r="FA65103" s="511"/>
      <c r="FB65103" s="511"/>
      <c r="FC65103" s="511"/>
      <c r="FD65103" s="511"/>
      <c r="FE65103" s="511"/>
      <c r="FF65103" s="511"/>
      <c r="FG65103" s="511"/>
      <c r="FH65103" s="511"/>
      <c r="FI65103" s="511"/>
      <c r="FJ65103" s="511"/>
      <c r="FK65103" s="511"/>
      <c r="FL65103" s="511"/>
      <c r="FM65103" s="511"/>
      <c r="FN65103" s="511"/>
      <c r="FO65103" s="511"/>
      <c r="FP65103" s="511"/>
      <c r="FQ65103" s="511"/>
      <c r="FR65103" s="511"/>
      <c r="FS65103" s="511"/>
      <c r="FT65103" s="511"/>
      <c r="FU65103" s="511"/>
      <c r="FV65103" s="511"/>
      <c r="FW65103" s="511"/>
      <c r="FX65103" s="511"/>
      <c r="FY65103" s="511"/>
      <c r="FZ65103" s="511"/>
      <c r="GA65103" s="511"/>
      <c r="GB65103" s="511"/>
      <c r="GC65103" s="511"/>
      <c r="GD65103" s="511"/>
      <c r="GE65103" s="511"/>
      <c r="GF65103" s="511"/>
      <c r="GG65103" s="511"/>
      <c r="GH65103" s="511"/>
      <c r="GI65103" s="511"/>
      <c r="GJ65103" s="511"/>
      <c r="GK65103" s="511"/>
      <c r="GL65103" s="511"/>
      <c r="GM65103" s="511"/>
      <c r="GN65103" s="511"/>
      <c r="GO65103" s="511"/>
      <c r="GP65103" s="511"/>
      <c r="GQ65103" s="511"/>
      <c r="GR65103" s="511"/>
      <c r="GS65103" s="511"/>
      <c r="GT65103" s="511"/>
      <c r="GU65103" s="511"/>
      <c r="GV65103" s="511"/>
      <c r="GW65103" s="511"/>
      <c r="GX65103" s="511"/>
      <c r="GY65103" s="511"/>
      <c r="GZ65103" s="511"/>
      <c r="HA65103" s="511"/>
      <c r="HB65103" s="511"/>
      <c r="HC65103" s="511"/>
      <c r="HD65103" s="511"/>
      <c r="HE65103" s="511"/>
      <c r="HF65103" s="511"/>
      <c r="HG65103" s="511"/>
      <c r="HH65103" s="511"/>
      <c r="HI65103" s="511"/>
      <c r="HJ65103" s="511"/>
      <c r="HK65103" s="511"/>
      <c r="HL65103" s="511"/>
      <c r="HM65103" s="511"/>
      <c r="HN65103" s="511"/>
      <c r="HO65103" s="511"/>
      <c r="HP65103" s="511"/>
      <c r="HQ65103" s="511"/>
      <c r="HR65103" s="511"/>
      <c r="HS65103" s="511"/>
      <c r="HT65103" s="511"/>
      <c r="HU65103" s="511"/>
      <c r="HV65103" s="511"/>
      <c r="HW65103" s="511"/>
      <c r="HX65103" s="511"/>
      <c r="HY65103" s="511"/>
      <c r="HZ65103" s="511"/>
      <c r="IA65103" s="511"/>
      <c r="IB65103" s="511"/>
      <c r="IC65103" s="511"/>
      <c r="ID65103" s="511"/>
      <c r="IE65103" s="511"/>
      <c r="IF65103" s="511"/>
      <c r="IG65103" s="511"/>
      <c r="IH65103" s="511"/>
    </row>
    <row r="65104" spans="1:242" x14ac:dyDescent="0.25">
      <c r="A65104" s="511"/>
      <c r="B65104" s="511"/>
      <c r="C65104" s="511"/>
      <c r="D65104" s="511"/>
      <c r="E65104" s="511"/>
      <c r="F65104" s="511"/>
      <c r="G65104" s="511"/>
      <c r="H65104" s="511"/>
      <c r="I65104" s="511"/>
      <c r="J65104" s="511"/>
      <c r="K65104" s="511"/>
      <c r="L65104" s="511"/>
      <c r="M65104" s="511"/>
      <c r="N65104" s="511"/>
      <c r="O65104" s="511"/>
      <c r="P65104" s="511"/>
      <c r="Q65104" s="511"/>
      <c r="R65104" s="511"/>
      <c r="S65104" s="511"/>
      <c r="T65104" s="511"/>
      <c r="U65104" s="511"/>
      <c r="V65104" s="511"/>
      <c r="W65104" s="511"/>
      <c r="X65104" s="511"/>
      <c r="Y65104" s="511"/>
      <c r="Z65104" s="511"/>
      <c r="AA65104" s="511"/>
      <c r="AB65104" s="511"/>
      <c r="AC65104" s="511"/>
      <c r="AD65104" s="511"/>
      <c r="AE65104" s="511"/>
      <c r="AF65104" s="511"/>
      <c r="AG65104" s="511"/>
      <c r="AH65104" s="511"/>
      <c r="AI65104" s="511"/>
      <c r="AJ65104" s="511"/>
      <c r="AK65104" s="511"/>
      <c r="AL65104" s="511"/>
      <c r="AM65104" s="511"/>
      <c r="AN65104" s="511"/>
      <c r="AO65104" s="511"/>
      <c r="AP65104" s="511"/>
      <c r="AQ65104" s="511"/>
      <c r="AR65104" s="511"/>
      <c r="AS65104" s="511"/>
      <c r="AT65104" s="511"/>
      <c r="AU65104" s="511"/>
      <c r="AV65104" s="511"/>
      <c r="AW65104" s="511"/>
      <c r="AX65104" s="511"/>
      <c r="AY65104" s="511"/>
      <c r="AZ65104" s="511"/>
      <c r="BA65104" s="511"/>
      <c r="BB65104" s="511"/>
      <c r="BC65104" s="511"/>
      <c r="BD65104" s="511"/>
      <c r="BE65104" s="511"/>
      <c r="BF65104" s="511"/>
      <c r="BG65104" s="511"/>
      <c r="BH65104" s="511"/>
      <c r="BI65104" s="511"/>
      <c r="BJ65104" s="511"/>
      <c r="BK65104" s="511"/>
      <c r="BL65104" s="511"/>
      <c r="BM65104" s="511"/>
      <c r="BN65104" s="511"/>
      <c r="BO65104" s="511"/>
      <c r="BP65104" s="511"/>
      <c r="BQ65104" s="511"/>
      <c r="BR65104" s="511"/>
      <c r="BS65104" s="511"/>
      <c r="BT65104" s="511"/>
      <c r="BU65104" s="511"/>
      <c r="BV65104" s="511"/>
      <c r="BW65104" s="511"/>
      <c r="BX65104" s="511"/>
      <c r="BY65104" s="511"/>
      <c r="BZ65104" s="511"/>
      <c r="CA65104" s="511"/>
      <c r="CB65104" s="511"/>
      <c r="CC65104" s="511"/>
      <c r="CD65104" s="511"/>
      <c r="CE65104" s="511"/>
      <c r="CF65104" s="511"/>
      <c r="CG65104" s="511"/>
      <c r="CH65104" s="511"/>
      <c r="CI65104" s="511"/>
      <c r="CJ65104" s="511"/>
      <c r="CK65104" s="511"/>
      <c r="CL65104" s="511"/>
      <c r="CM65104" s="511"/>
      <c r="CN65104" s="511"/>
      <c r="CO65104" s="511"/>
      <c r="CP65104" s="511"/>
      <c r="CQ65104" s="511"/>
      <c r="CR65104" s="511"/>
      <c r="CS65104" s="511"/>
      <c r="CT65104" s="511"/>
      <c r="CU65104" s="511"/>
      <c r="CV65104" s="511"/>
      <c r="CW65104" s="511"/>
      <c r="CX65104" s="511"/>
      <c r="CY65104" s="511"/>
      <c r="CZ65104" s="511"/>
      <c r="DA65104" s="511"/>
      <c r="DB65104" s="511"/>
      <c r="DC65104" s="511"/>
      <c r="DD65104" s="511"/>
      <c r="DE65104" s="511"/>
      <c r="DF65104" s="511"/>
      <c r="DG65104" s="511"/>
      <c r="DH65104" s="511"/>
      <c r="DI65104" s="511"/>
      <c r="DJ65104" s="511"/>
      <c r="DK65104" s="511"/>
      <c r="DL65104" s="511"/>
      <c r="DM65104" s="511"/>
      <c r="DN65104" s="511"/>
      <c r="DO65104" s="511"/>
      <c r="DP65104" s="511"/>
      <c r="DQ65104" s="511"/>
      <c r="DR65104" s="511"/>
      <c r="DS65104" s="511"/>
      <c r="DT65104" s="511"/>
      <c r="DU65104" s="511"/>
      <c r="DV65104" s="511"/>
      <c r="DW65104" s="511"/>
      <c r="DX65104" s="511"/>
      <c r="DY65104" s="511"/>
      <c r="DZ65104" s="511"/>
      <c r="EA65104" s="511"/>
      <c r="EB65104" s="511"/>
      <c r="EC65104" s="511"/>
      <c r="ED65104" s="511"/>
      <c r="EE65104" s="511"/>
      <c r="EF65104" s="511"/>
      <c r="EG65104" s="511"/>
      <c r="EH65104" s="511"/>
      <c r="EI65104" s="511"/>
      <c r="EJ65104" s="511"/>
      <c r="EK65104" s="511"/>
      <c r="EL65104" s="511"/>
      <c r="EM65104" s="511"/>
      <c r="EN65104" s="511"/>
      <c r="EO65104" s="511"/>
      <c r="EP65104" s="511"/>
      <c r="EQ65104" s="511"/>
      <c r="ER65104" s="511"/>
      <c r="ES65104" s="511"/>
      <c r="ET65104" s="511"/>
      <c r="EU65104" s="511"/>
      <c r="EV65104" s="511"/>
      <c r="EW65104" s="511"/>
      <c r="EX65104" s="511"/>
      <c r="EY65104" s="511"/>
      <c r="EZ65104" s="511"/>
      <c r="FA65104" s="511"/>
      <c r="FB65104" s="511"/>
      <c r="FC65104" s="511"/>
      <c r="FD65104" s="511"/>
      <c r="FE65104" s="511"/>
      <c r="FF65104" s="511"/>
      <c r="FG65104" s="511"/>
      <c r="FH65104" s="511"/>
      <c r="FI65104" s="511"/>
      <c r="FJ65104" s="511"/>
      <c r="FK65104" s="511"/>
      <c r="FL65104" s="511"/>
      <c r="FM65104" s="511"/>
      <c r="FN65104" s="511"/>
      <c r="FO65104" s="511"/>
      <c r="FP65104" s="511"/>
      <c r="FQ65104" s="511"/>
      <c r="FR65104" s="511"/>
      <c r="FS65104" s="511"/>
      <c r="FT65104" s="511"/>
      <c r="FU65104" s="511"/>
      <c r="FV65104" s="511"/>
      <c r="FW65104" s="511"/>
      <c r="FX65104" s="511"/>
      <c r="FY65104" s="511"/>
      <c r="FZ65104" s="511"/>
      <c r="GA65104" s="511"/>
      <c r="GB65104" s="511"/>
      <c r="GC65104" s="511"/>
      <c r="GD65104" s="511"/>
      <c r="GE65104" s="511"/>
      <c r="GF65104" s="511"/>
      <c r="GG65104" s="511"/>
      <c r="GH65104" s="511"/>
      <c r="GI65104" s="511"/>
      <c r="GJ65104" s="511"/>
      <c r="GK65104" s="511"/>
      <c r="GL65104" s="511"/>
      <c r="GM65104" s="511"/>
      <c r="GN65104" s="511"/>
      <c r="GO65104" s="511"/>
      <c r="GP65104" s="511"/>
      <c r="GQ65104" s="511"/>
      <c r="GR65104" s="511"/>
      <c r="GS65104" s="511"/>
      <c r="GT65104" s="511"/>
      <c r="GU65104" s="511"/>
      <c r="GV65104" s="511"/>
      <c r="GW65104" s="511"/>
      <c r="GX65104" s="511"/>
      <c r="GY65104" s="511"/>
      <c r="GZ65104" s="511"/>
      <c r="HA65104" s="511"/>
      <c r="HB65104" s="511"/>
      <c r="HC65104" s="511"/>
      <c r="HD65104" s="511"/>
      <c r="HE65104" s="511"/>
      <c r="HF65104" s="511"/>
      <c r="HG65104" s="511"/>
      <c r="HH65104" s="511"/>
      <c r="HI65104" s="511"/>
      <c r="HJ65104" s="511"/>
      <c r="HK65104" s="511"/>
      <c r="HL65104" s="511"/>
      <c r="HM65104" s="511"/>
      <c r="HN65104" s="511"/>
      <c r="HO65104" s="511"/>
      <c r="HP65104" s="511"/>
      <c r="HQ65104" s="511"/>
      <c r="HR65104" s="511"/>
      <c r="HS65104" s="511"/>
      <c r="HT65104" s="511"/>
      <c r="HU65104" s="511"/>
      <c r="HV65104" s="511"/>
      <c r="HW65104" s="511"/>
      <c r="HX65104" s="511"/>
      <c r="HY65104" s="511"/>
      <c r="HZ65104" s="511"/>
      <c r="IA65104" s="511"/>
      <c r="IB65104" s="511"/>
      <c r="IC65104" s="511"/>
      <c r="ID65104" s="511"/>
      <c r="IE65104" s="511"/>
      <c r="IF65104" s="511"/>
      <c r="IG65104" s="511"/>
      <c r="IH65104" s="511"/>
    </row>
    <row r="65105" spans="1:242" x14ac:dyDescent="0.25">
      <c r="A65105" s="511"/>
      <c r="B65105" s="511"/>
      <c r="C65105" s="511"/>
      <c r="D65105" s="511"/>
      <c r="E65105" s="511"/>
      <c r="F65105" s="511"/>
      <c r="G65105" s="511"/>
      <c r="H65105" s="511"/>
      <c r="I65105" s="511"/>
      <c r="J65105" s="511"/>
      <c r="K65105" s="511"/>
      <c r="L65105" s="511"/>
      <c r="M65105" s="511"/>
      <c r="N65105" s="511"/>
      <c r="O65105" s="511"/>
      <c r="P65105" s="511"/>
      <c r="Q65105" s="511"/>
      <c r="R65105" s="511"/>
      <c r="S65105" s="511"/>
      <c r="T65105" s="511"/>
      <c r="U65105" s="511"/>
      <c r="V65105" s="511"/>
      <c r="W65105" s="511"/>
      <c r="X65105" s="511"/>
      <c r="Y65105" s="511"/>
      <c r="Z65105" s="511"/>
      <c r="AA65105" s="511"/>
      <c r="AB65105" s="511"/>
      <c r="AC65105" s="511"/>
      <c r="AD65105" s="511"/>
      <c r="AE65105" s="511"/>
      <c r="AF65105" s="511"/>
      <c r="AG65105" s="511"/>
      <c r="AH65105" s="511"/>
      <c r="AI65105" s="511"/>
      <c r="AJ65105" s="511"/>
      <c r="AK65105" s="511"/>
      <c r="AL65105" s="511"/>
      <c r="AM65105" s="511"/>
      <c r="AN65105" s="511"/>
      <c r="AO65105" s="511"/>
      <c r="AP65105" s="511"/>
      <c r="AQ65105" s="511"/>
      <c r="AR65105" s="511"/>
      <c r="AS65105" s="511"/>
      <c r="AT65105" s="511"/>
      <c r="AU65105" s="511"/>
      <c r="AV65105" s="511"/>
      <c r="AW65105" s="511"/>
      <c r="AX65105" s="511"/>
      <c r="AY65105" s="511"/>
      <c r="AZ65105" s="511"/>
      <c r="BA65105" s="511"/>
      <c r="BB65105" s="511"/>
      <c r="BC65105" s="511"/>
      <c r="BD65105" s="511"/>
      <c r="BE65105" s="511"/>
      <c r="BF65105" s="511"/>
      <c r="BG65105" s="511"/>
      <c r="BH65105" s="511"/>
      <c r="BI65105" s="511"/>
      <c r="BJ65105" s="511"/>
      <c r="BK65105" s="511"/>
      <c r="BL65105" s="511"/>
      <c r="BM65105" s="511"/>
      <c r="BN65105" s="511"/>
      <c r="BO65105" s="511"/>
      <c r="BP65105" s="511"/>
      <c r="BQ65105" s="511"/>
      <c r="BR65105" s="511"/>
      <c r="BS65105" s="511"/>
      <c r="BT65105" s="511"/>
      <c r="BU65105" s="511"/>
      <c r="BV65105" s="511"/>
      <c r="BW65105" s="511"/>
      <c r="BX65105" s="511"/>
      <c r="BY65105" s="511"/>
      <c r="BZ65105" s="511"/>
      <c r="CA65105" s="511"/>
      <c r="CB65105" s="511"/>
      <c r="CC65105" s="511"/>
      <c r="CD65105" s="511"/>
      <c r="CE65105" s="511"/>
      <c r="CF65105" s="511"/>
      <c r="CG65105" s="511"/>
      <c r="CH65105" s="511"/>
      <c r="CI65105" s="511"/>
      <c r="CJ65105" s="511"/>
      <c r="CK65105" s="511"/>
      <c r="CL65105" s="511"/>
      <c r="CM65105" s="511"/>
      <c r="CN65105" s="511"/>
      <c r="CO65105" s="511"/>
      <c r="CP65105" s="511"/>
      <c r="CQ65105" s="511"/>
      <c r="CR65105" s="511"/>
      <c r="CS65105" s="511"/>
      <c r="CT65105" s="511"/>
      <c r="CU65105" s="511"/>
      <c r="CV65105" s="511"/>
      <c r="CW65105" s="511"/>
      <c r="CX65105" s="511"/>
      <c r="CY65105" s="511"/>
      <c r="CZ65105" s="511"/>
      <c r="DA65105" s="511"/>
      <c r="DB65105" s="511"/>
      <c r="DC65105" s="511"/>
      <c r="DD65105" s="511"/>
      <c r="DE65105" s="511"/>
      <c r="DF65105" s="511"/>
      <c r="DG65105" s="511"/>
      <c r="DH65105" s="511"/>
      <c r="DI65105" s="511"/>
      <c r="DJ65105" s="511"/>
      <c r="DK65105" s="511"/>
      <c r="DL65105" s="511"/>
      <c r="DM65105" s="511"/>
      <c r="DN65105" s="511"/>
      <c r="DO65105" s="511"/>
      <c r="DP65105" s="511"/>
      <c r="DQ65105" s="511"/>
      <c r="DR65105" s="511"/>
      <c r="DS65105" s="511"/>
      <c r="DT65105" s="511"/>
      <c r="DU65105" s="511"/>
      <c r="DV65105" s="511"/>
      <c r="DW65105" s="511"/>
      <c r="DX65105" s="511"/>
      <c r="DY65105" s="511"/>
      <c r="DZ65105" s="511"/>
      <c r="EA65105" s="511"/>
      <c r="EB65105" s="511"/>
      <c r="EC65105" s="511"/>
      <c r="ED65105" s="511"/>
      <c r="EE65105" s="511"/>
      <c r="EF65105" s="511"/>
      <c r="EG65105" s="511"/>
      <c r="EH65105" s="511"/>
      <c r="EI65105" s="511"/>
      <c r="EJ65105" s="511"/>
      <c r="EK65105" s="511"/>
      <c r="EL65105" s="511"/>
      <c r="EM65105" s="511"/>
      <c r="EN65105" s="511"/>
      <c r="EO65105" s="511"/>
      <c r="EP65105" s="511"/>
      <c r="EQ65105" s="511"/>
      <c r="ER65105" s="511"/>
      <c r="ES65105" s="511"/>
      <c r="ET65105" s="511"/>
      <c r="EU65105" s="511"/>
      <c r="EV65105" s="511"/>
      <c r="EW65105" s="511"/>
      <c r="EX65105" s="511"/>
      <c r="EY65105" s="511"/>
      <c r="EZ65105" s="511"/>
      <c r="FA65105" s="511"/>
      <c r="FB65105" s="511"/>
      <c r="FC65105" s="511"/>
      <c r="FD65105" s="511"/>
      <c r="FE65105" s="511"/>
      <c r="FF65105" s="511"/>
      <c r="FG65105" s="511"/>
      <c r="FH65105" s="511"/>
      <c r="FI65105" s="511"/>
      <c r="FJ65105" s="511"/>
      <c r="FK65105" s="511"/>
      <c r="FL65105" s="511"/>
      <c r="FM65105" s="511"/>
      <c r="FN65105" s="511"/>
      <c r="FO65105" s="511"/>
      <c r="FP65105" s="511"/>
      <c r="FQ65105" s="511"/>
      <c r="FR65105" s="511"/>
      <c r="FS65105" s="511"/>
      <c r="FT65105" s="511"/>
      <c r="FU65105" s="511"/>
      <c r="FV65105" s="511"/>
      <c r="FW65105" s="511"/>
      <c r="FX65105" s="511"/>
      <c r="FY65105" s="511"/>
      <c r="FZ65105" s="511"/>
      <c r="GA65105" s="511"/>
      <c r="GB65105" s="511"/>
      <c r="GC65105" s="511"/>
      <c r="GD65105" s="511"/>
      <c r="GE65105" s="511"/>
      <c r="GF65105" s="511"/>
      <c r="GG65105" s="511"/>
      <c r="GH65105" s="511"/>
      <c r="GI65105" s="511"/>
      <c r="GJ65105" s="511"/>
      <c r="GK65105" s="511"/>
      <c r="GL65105" s="511"/>
      <c r="GM65105" s="511"/>
      <c r="GN65105" s="511"/>
      <c r="GO65105" s="511"/>
      <c r="GP65105" s="511"/>
      <c r="GQ65105" s="511"/>
      <c r="GR65105" s="511"/>
      <c r="GS65105" s="511"/>
      <c r="GT65105" s="511"/>
      <c r="GU65105" s="511"/>
      <c r="GV65105" s="511"/>
      <c r="GW65105" s="511"/>
      <c r="GX65105" s="511"/>
      <c r="GY65105" s="511"/>
      <c r="GZ65105" s="511"/>
      <c r="HA65105" s="511"/>
      <c r="HB65105" s="511"/>
      <c r="HC65105" s="511"/>
      <c r="HD65105" s="511"/>
      <c r="HE65105" s="511"/>
      <c r="HF65105" s="511"/>
      <c r="HG65105" s="511"/>
      <c r="HH65105" s="511"/>
      <c r="HI65105" s="511"/>
      <c r="HJ65105" s="511"/>
      <c r="HK65105" s="511"/>
      <c r="HL65105" s="511"/>
      <c r="HM65105" s="511"/>
      <c r="HN65105" s="511"/>
      <c r="HO65105" s="511"/>
      <c r="HP65105" s="511"/>
      <c r="HQ65105" s="511"/>
      <c r="HR65105" s="511"/>
      <c r="HS65105" s="511"/>
      <c r="HT65105" s="511"/>
      <c r="HU65105" s="511"/>
      <c r="HV65105" s="511"/>
      <c r="HW65105" s="511"/>
      <c r="HX65105" s="511"/>
      <c r="HY65105" s="511"/>
      <c r="HZ65105" s="511"/>
      <c r="IA65105" s="511"/>
      <c r="IB65105" s="511"/>
      <c r="IC65105" s="511"/>
      <c r="ID65105" s="511"/>
      <c r="IE65105" s="511"/>
      <c r="IF65105" s="511"/>
      <c r="IG65105" s="511"/>
      <c r="IH65105" s="511"/>
    </row>
    <row r="65106" spans="1:242" x14ac:dyDescent="0.25">
      <c r="A65106" s="511"/>
      <c r="B65106" s="511"/>
      <c r="C65106" s="511"/>
      <c r="D65106" s="511"/>
      <c r="E65106" s="511"/>
      <c r="F65106" s="511"/>
      <c r="G65106" s="511"/>
      <c r="H65106" s="511"/>
      <c r="I65106" s="511"/>
      <c r="J65106" s="511"/>
      <c r="K65106" s="511"/>
      <c r="L65106" s="511"/>
      <c r="M65106" s="511"/>
      <c r="N65106" s="511"/>
      <c r="O65106" s="511"/>
      <c r="P65106" s="511"/>
      <c r="Q65106" s="511"/>
      <c r="R65106" s="511"/>
      <c r="S65106" s="511"/>
      <c r="T65106" s="511"/>
      <c r="U65106" s="511"/>
      <c r="V65106" s="511"/>
      <c r="W65106" s="511"/>
      <c r="X65106" s="511"/>
      <c r="Y65106" s="511"/>
      <c r="Z65106" s="511"/>
      <c r="AA65106" s="511"/>
      <c r="AB65106" s="511"/>
      <c r="AC65106" s="511"/>
      <c r="AD65106" s="511"/>
      <c r="AE65106" s="511"/>
      <c r="AF65106" s="511"/>
      <c r="AG65106" s="511"/>
      <c r="AH65106" s="511"/>
      <c r="AI65106" s="511"/>
      <c r="AJ65106" s="511"/>
      <c r="AK65106" s="511"/>
      <c r="AL65106" s="511"/>
      <c r="AM65106" s="511"/>
      <c r="AN65106" s="511"/>
      <c r="AO65106" s="511"/>
      <c r="AP65106" s="511"/>
      <c r="AQ65106" s="511"/>
      <c r="AR65106" s="511"/>
      <c r="AS65106" s="511"/>
      <c r="AT65106" s="511"/>
      <c r="AU65106" s="511"/>
      <c r="AV65106" s="511"/>
      <c r="AW65106" s="511"/>
      <c r="AX65106" s="511"/>
      <c r="AY65106" s="511"/>
      <c r="AZ65106" s="511"/>
      <c r="BA65106" s="511"/>
      <c r="BB65106" s="511"/>
      <c r="BC65106" s="511"/>
      <c r="BD65106" s="511"/>
      <c r="BE65106" s="511"/>
      <c r="BF65106" s="511"/>
      <c r="BG65106" s="511"/>
      <c r="BH65106" s="511"/>
      <c r="BI65106" s="511"/>
      <c r="BJ65106" s="511"/>
      <c r="BK65106" s="511"/>
      <c r="BL65106" s="511"/>
      <c r="BM65106" s="511"/>
      <c r="BN65106" s="511"/>
      <c r="BO65106" s="511"/>
      <c r="BP65106" s="511"/>
      <c r="BQ65106" s="511"/>
      <c r="BR65106" s="511"/>
      <c r="BS65106" s="511"/>
      <c r="BT65106" s="511"/>
      <c r="BU65106" s="511"/>
      <c r="BV65106" s="511"/>
      <c r="BW65106" s="511"/>
      <c r="BX65106" s="511"/>
      <c r="BY65106" s="511"/>
      <c r="BZ65106" s="511"/>
      <c r="CA65106" s="511"/>
      <c r="CB65106" s="511"/>
      <c r="CC65106" s="511"/>
      <c r="CD65106" s="511"/>
      <c r="CE65106" s="511"/>
      <c r="CF65106" s="511"/>
      <c r="CG65106" s="511"/>
      <c r="CH65106" s="511"/>
      <c r="CI65106" s="511"/>
      <c r="CJ65106" s="511"/>
      <c r="CK65106" s="511"/>
      <c r="CL65106" s="511"/>
      <c r="CM65106" s="511"/>
      <c r="CN65106" s="511"/>
      <c r="CO65106" s="511"/>
      <c r="CP65106" s="511"/>
      <c r="CQ65106" s="511"/>
      <c r="CR65106" s="511"/>
      <c r="CS65106" s="511"/>
      <c r="CT65106" s="511"/>
      <c r="CU65106" s="511"/>
      <c r="CV65106" s="511"/>
      <c r="CW65106" s="511"/>
      <c r="CX65106" s="511"/>
      <c r="CY65106" s="511"/>
      <c r="CZ65106" s="511"/>
      <c r="DA65106" s="511"/>
      <c r="DB65106" s="511"/>
      <c r="DC65106" s="511"/>
      <c r="DD65106" s="511"/>
      <c r="DE65106" s="511"/>
      <c r="DF65106" s="511"/>
      <c r="DG65106" s="511"/>
      <c r="DH65106" s="511"/>
      <c r="DI65106" s="511"/>
      <c r="DJ65106" s="511"/>
      <c r="DK65106" s="511"/>
      <c r="DL65106" s="511"/>
      <c r="DM65106" s="511"/>
      <c r="DN65106" s="511"/>
      <c r="DO65106" s="511"/>
      <c r="DP65106" s="511"/>
      <c r="DQ65106" s="511"/>
      <c r="DR65106" s="511"/>
      <c r="DS65106" s="511"/>
      <c r="DT65106" s="511"/>
      <c r="DU65106" s="511"/>
      <c r="DV65106" s="511"/>
      <c r="DW65106" s="511"/>
      <c r="DX65106" s="511"/>
      <c r="DY65106" s="511"/>
      <c r="DZ65106" s="511"/>
      <c r="EA65106" s="511"/>
      <c r="EB65106" s="511"/>
      <c r="EC65106" s="511"/>
      <c r="ED65106" s="511"/>
      <c r="EE65106" s="511"/>
      <c r="EF65106" s="511"/>
      <c r="EG65106" s="511"/>
      <c r="EH65106" s="511"/>
      <c r="EI65106" s="511"/>
      <c r="EJ65106" s="511"/>
      <c r="EK65106" s="511"/>
      <c r="EL65106" s="511"/>
      <c r="EM65106" s="511"/>
      <c r="EN65106" s="511"/>
      <c r="EO65106" s="511"/>
      <c r="EP65106" s="511"/>
      <c r="EQ65106" s="511"/>
      <c r="ER65106" s="511"/>
      <c r="ES65106" s="511"/>
      <c r="ET65106" s="511"/>
      <c r="EU65106" s="511"/>
      <c r="EV65106" s="511"/>
      <c r="EW65106" s="511"/>
      <c r="EX65106" s="511"/>
      <c r="EY65106" s="511"/>
      <c r="EZ65106" s="511"/>
      <c r="FA65106" s="511"/>
      <c r="FB65106" s="511"/>
      <c r="FC65106" s="511"/>
      <c r="FD65106" s="511"/>
      <c r="FE65106" s="511"/>
      <c r="FF65106" s="511"/>
      <c r="FG65106" s="511"/>
      <c r="FH65106" s="511"/>
      <c r="FI65106" s="511"/>
      <c r="FJ65106" s="511"/>
      <c r="FK65106" s="511"/>
      <c r="FL65106" s="511"/>
      <c r="FM65106" s="511"/>
      <c r="FN65106" s="511"/>
      <c r="FO65106" s="511"/>
      <c r="FP65106" s="511"/>
      <c r="FQ65106" s="511"/>
      <c r="FR65106" s="511"/>
      <c r="FS65106" s="511"/>
      <c r="FT65106" s="511"/>
      <c r="FU65106" s="511"/>
      <c r="FV65106" s="511"/>
      <c r="FW65106" s="511"/>
      <c r="FX65106" s="511"/>
      <c r="FY65106" s="511"/>
      <c r="FZ65106" s="511"/>
      <c r="GA65106" s="511"/>
      <c r="GB65106" s="511"/>
      <c r="GC65106" s="511"/>
      <c r="GD65106" s="511"/>
      <c r="GE65106" s="511"/>
      <c r="GF65106" s="511"/>
      <c r="GG65106" s="511"/>
      <c r="GH65106" s="511"/>
      <c r="GI65106" s="511"/>
      <c r="GJ65106" s="511"/>
      <c r="GK65106" s="511"/>
      <c r="GL65106" s="511"/>
      <c r="GM65106" s="511"/>
      <c r="GN65106" s="511"/>
      <c r="GO65106" s="511"/>
      <c r="GP65106" s="511"/>
      <c r="GQ65106" s="511"/>
      <c r="GR65106" s="511"/>
      <c r="GS65106" s="511"/>
      <c r="GT65106" s="511"/>
      <c r="GU65106" s="511"/>
      <c r="GV65106" s="511"/>
      <c r="GW65106" s="511"/>
      <c r="GX65106" s="511"/>
      <c r="GY65106" s="511"/>
      <c r="GZ65106" s="511"/>
      <c r="HA65106" s="511"/>
      <c r="HB65106" s="511"/>
      <c r="HC65106" s="511"/>
      <c r="HD65106" s="511"/>
      <c r="HE65106" s="511"/>
      <c r="HF65106" s="511"/>
      <c r="HG65106" s="511"/>
      <c r="HH65106" s="511"/>
      <c r="HI65106" s="511"/>
      <c r="HJ65106" s="511"/>
      <c r="HK65106" s="511"/>
      <c r="HL65106" s="511"/>
      <c r="HM65106" s="511"/>
      <c r="HN65106" s="511"/>
      <c r="HO65106" s="511"/>
      <c r="HP65106" s="511"/>
      <c r="HQ65106" s="511"/>
      <c r="HR65106" s="511"/>
      <c r="HS65106" s="511"/>
      <c r="HT65106" s="511"/>
      <c r="HU65106" s="511"/>
      <c r="HV65106" s="511"/>
      <c r="HW65106" s="511"/>
      <c r="HX65106" s="511"/>
      <c r="HY65106" s="511"/>
      <c r="HZ65106" s="511"/>
      <c r="IA65106" s="511"/>
      <c r="IB65106" s="511"/>
      <c r="IC65106" s="511"/>
      <c r="ID65106" s="511"/>
      <c r="IE65106" s="511"/>
      <c r="IF65106" s="511"/>
      <c r="IG65106" s="511"/>
      <c r="IH65106" s="511"/>
    </row>
    <row r="65107" spans="1:242" x14ac:dyDescent="0.25">
      <c r="A65107" s="511"/>
      <c r="B65107" s="511"/>
      <c r="C65107" s="511"/>
      <c r="D65107" s="511"/>
      <c r="E65107" s="511"/>
      <c r="F65107" s="511"/>
      <c r="G65107" s="511"/>
      <c r="H65107" s="511"/>
      <c r="I65107" s="511"/>
      <c r="J65107" s="511"/>
      <c r="K65107" s="511"/>
      <c r="L65107" s="511"/>
      <c r="M65107" s="511"/>
      <c r="N65107" s="511"/>
      <c r="O65107" s="511"/>
      <c r="P65107" s="511"/>
      <c r="Q65107" s="511"/>
      <c r="R65107" s="511"/>
      <c r="S65107" s="511"/>
      <c r="T65107" s="511"/>
      <c r="U65107" s="511"/>
      <c r="V65107" s="511"/>
      <c r="W65107" s="511"/>
      <c r="X65107" s="511"/>
      <c r="Y65107" s="511"/>
      <c r="Z65107" s="511"/>
      <c r="AA65107" s="511"/>
      <c r="AB65107" s="511"/>
      <c r="AC65107" s="511"/>
      <c r="AD65107" s="511"/>
      <c r="AE65107" s="511"/>
      <c r="AF65107" s="511"/>
      <c r="AG65107" s="511"/>
      <c r="AH65107" s="511"/>
      <c r="AI65107" s="511"/>
      <c r="AJ65107" s="511"/>
      <c r="AK65107" s="511"/>
      <c r="AL65107" s="511"/>
      <c r="AM65107" s="511"/>
      <c r="AN65107" s="511"/>
      <c r="AO65107" s="511"/>
      <c r="AP65107" s="511"/>
      <c r="AQ65107" s="511"/>
      <c r="AR65107" s="511"/>
      <c r="AS65107" s="511"/>
      <c r="AT65107" s="511"/>
      <c r="AU65107" s="511"/>
      <c r="AV65107" s="511"/>
      <c r="AW65107" s="511"/>
      <c r="AX65107" s="511"/>
      <c r="AY65107" s="511"/>
      <c r="AZ65107" s="511"/>
      <c r="BA65107" s="511"/>
      <c r="BB65107" s="511"/>
      <c r="BC65107" s="511"/>
      <c r="BD65107" s="511"/>
      <c r="BE65107" s="511"/>
      <c r="BF65107" s="511"/>
      <c r="BG65107" s="511"/>
      <c r="BH65107" s="511"/>
      <c r="BI65107" s="511"/>
      <c r="BJ65107" s="511"/>
      <c r="BK65107" s="511"/>
      <c r="BL65107" s="511"/>
      <c r="BM65107" s="511"/>
      <c r="BN65107" s="511"/>
      <c r="BO65107" s="511"/>
      <c r="BP65107" s="511"/>
      <c r="BQ65107" s="511"/>
      <c r="BR65107" s="511"/>
      <c r="BS65107" s="511"/>
      <c r="BT65107" s="511"/>
      <c r="BU65107" s="511"/>
      <c r="BV65107" s="511"/>
      <c r="BW65107" s="511"/>
      <c r="BX65107" s="511"/>
      <c r="BY65107" s="511"/>
      <c r="BZ65107" s="511"/>
      <c r="CA65107" s="511"/>
      <c r="CB65107" s="511"/>
      <c r="CC65107" s="511"/>
      <c r="CD65107" s="511"/>
      <c r="CE65107" s="511"/>
      <c r="CF65107" s="511"/>
      <c r="CG65107" s="511"/>
      <c r="CH65107" s="511"/>
      <c r="CI65107" s="511"/>
      <c r="CJ65107" s="511"/>
      <c r="CK65107" s="511"/>
      <c r="CL65107" s="511"/>
      <c r="CM65107" s="511"/>
      <c r="CN65107" s="511"/>
      <c r="CO65107" s="511"/>
      <c r="CP65107" s="511"/>
      <c r="CQ65107" s="511"/>
      <c r="CR65107" s="511"/>
      <c r="CS65107" s="511"/>
      <c r="CT65107" s="511"/>
      <c r="CU65107" s="511"/>
      <c r="CV65107" s="511"/>
      <c r="CW65107" s="511"/>
      <c r="CX65107" s="511"/>
      <c r="CY65107" s="511"/>
      <c r="CZ65107" s="511"/>
      <c r="DA65107" s="511"/>
      <c r="DB65107" s="511"/>
      <c r="DC65107" s="511"/>
      <c r="DD65107" s="511"/>
      <c r="DE65107" s="511"/>
      <c r="DF65107" s="511"/>
      <c r="DG65107" s="511"/>
      <c r="DH65107" s="511"/>
      <c r="DI65107" s="511"/>
      <c r="DJ65107" s="511"/>
      <c r="DK65107" s="511"/>
      <c r="DL65107" s="511"/>
      <c r="DM65107" s="511"/>
      <c r="DN65107" s="511"/>
      <c r="DO65107" s="511"/>
      <c r="DP65107" s="511"/>
      <c r="DQ65107" s="511"/>
      <c r="DR65107" s="511"/>
      <c r="DS65107" s="511"/>
      <c r="DT65107" s="511"/>
      <c r="DU65107" s="511"/>
      <c r="DV65107" s="511"/>
      <c r="DW65107" s="511"/>
      <c r="DX65107" s="511"/>
      <c r="DY65107" s="511"/>
      <c r="DZ65107" s="511"/>
      <c r="EA65107" s="511"/>
      <c r="EB65107" s="511"/>
      <c r="EC65107" s="511"/>
      <c r="ED65107" s="511"/>
      <c r="EE65107" s="511"/>
      <c r="EF65107" s="511"/>
      <c r="EG65107" s="511"/>
      <c r="EH65107" s="511"/>
      <c r="EI65107" s="511"/>
      <c r="EJ65107" s="511"/>
      <c r="EK65107" s="511"/>
      <c r="EL65107" s="511"/>
      <c r="EM65107" s="511"/>
      <c r="EN65107" s="511"/>
      <c r="EO65107" s="511"/>
      <c r="EP65107" s="511"/>
      <c r="EQ65107" s="511"/>
      <c r="ER65107" s="511"/>
      <c r="ES65107" s="511"/>
      <c r="ET65107" s="511"/>
      <c r="EU65107" s="511"/>
      <c r="EV65107" s="511"/>
      <c r="EW65107" s="511"/>
      <c r="EX65107" s="511"/>
      <c r="EY65107" s="511"/>
      <c r="EZ65107" s="511"/>
      <c r="FA65107" s="511"/>
      <c r="FB65107" s="511"/>
      <c r="FC65107" s="511"/>
      <c r="FD65107" s="511"/>
      <c r="FE65107" s="511"/>
      <c r="FF65107" s="511"/>
      <c r="FG65107" s="511"/>
      <c r="FH65107" s="511"/>
      <c r="FI65107" s="511"/>
      <c r="FJ65107" s="511"/>
      <c r="FK65107" s="511"/>
      <c r="FL65107" s="511"/>
      <c r="FM65107" s="511"/>
      <c r="FN65107" s="511"/>
      <c r="FO65107" s="511"/>
      <c r="FP65107" s="511"/>
      <c r="FQ65107" s="511"/>
      <c r="FR65107" s="511"/>
      <c r="FS65107" s="511"/>
      <c r="FT65107" s="511"/>
      <c r="FU65107" s="511"/>
      <c r="FV65107" s="511"/>
      <c r="FW65107" s="511"/>
      <c r="FX65107" s="511"/>
      <c r="FY65107" s="511"/>
      <c r="FZ65107" s="511"/>
      <c r="GA65107" s="511"/>
      <c r="GB65107" s="511"/>
      <c r="GC65107" s="511"/>
      <c r="GD65107" s="511"/>
      <c r="GE65107" s="511"/>
      <c r="GF65107" s="511"/>
      <c r="GG65107" s="511"/>
      <c r="GH65107" s="511"/>
      <c r="GI65107" s="511"/>
      <c r="GJ65107" s="511"/>
      <c r="GK65107" s="511"/>
      <c r="GL65107" s="511"/>
      <c r="GM65107" s="511"/>
      <c r="GN65107" s="511"/>
      <c r="GO65107" s="511"/>
      <c r="GP65107" s="511"/>
      <c r="GQ65107" s="511"/>
      <c r="GR65107" s="511"/>
      <c r="GS65107" s="511"/>
      <c r="GT65107" s="511"/>
      <c r="GU65107" s="511"/>
      <c r="GV65107" s="511"/>
      <c r="GW65107" s="511"/>
      <c r="GX65107" s="511"/>
      <c r="GY65107" s="511"/>
      <c r="GZ65107" s="511"/>
      <c r="HA65107" s="511"/>
      <c r="HB65107" s="511"/>
      <c r="HC65107" s="511"/>
      <c r="HD65107" s="511"/>
      <c r="HE65107" s="511"/>
      <c r="HF65107" s="511"/>
      <c r="HG65107" s="511"/>
      <c r="HH65107" s="511"/>
      <c r="HI65107" s="511"/>
      <c r="HJ65107" s="511"/>
      <c r="HK65107" s="511"/>
      <c r="HL65107" s="511"/>
      <c r="HM65107" s="511"/>
      <c r="HN65107" s="511"/>
      <c r="HO65107" s="511"/>
      <c r="HP65107" s="511"/>
      <c r="HQ65107" s="511"/>
      <c r="HR65107" s="511"/>
      <c r="HS65107" s="511"/>
      <c r="HT65107" s="511"/>
      <c r="HU65107" s="511"/>
      <c r="HV65107" s="511"/>
      <c r="HW65107" s="511"/>
      <c r="HX65107" s="511"/>
      <c r="HY65107" s="511"/>
      <c r="HZ65107" s="511"/>
      <c r="IA65107" s="511"/>
      <c r="IB65107" s="511"/>
      <c r="IC65107" s="511"/>
      <c r="ID65107" s="511"/>
      <c r="IE65107" s="511"/>
      <c r="IF65107" s="511"/>
      <c r="IG65107" s="511"/>
      <c r="IH65107" s="511"/>
    </row>
    <row r="65108" spans="1:242" x14ac:dyDescent="0.25">
      <c r="A65108" s="511"/>
      <c r="B65108" s="511"/>
      <c r="C65108" s="511"/>
      <c r="D65108" s="511"/>
      <c r="E65108" s="511"/>
      <c r="F65108" s="511"/>
      <c r="G65108" s="511"/>
      <c r="H65108" s="511"/>
      <c r="I65108" s="511"/>
      <c r="J65108" s="511"/>
      <c r="K65108" s="511"/>
      <c r="L65108" s="511"/>
      <c r="M65108" s="511"/>
      <c r="N65108" s="511"/>
      <c r="O65108" s="511"/>
      <c r="P65108" s="511"/>
      <c r="Q65108" s="511"/>
      <c r="R65108" s="511"/>
      <c r="S65108" s="511"/>
      <c r="T65108" s="511"/>
      <c r="U65108" s="511"/>
      <c r="V65108" s="511"/>
      <c r="W65108" s="511"/>
      <c r="X65108" s="511"/>
      <c r="Y65108" s="511"/>
      <c r="Z65108" s="511"/>
      <c r="AA65108" s="511"/>
      <c r="AB65108" s="511"/>
      <c r="AC65108" s="511"/>
      <c r="AD65108" s="511"/>
      <c r="AE65108" s="511"/>
      <c r="AF65108" s="511"/>
      <c r="AG65108" s="511"/>
      <c r="AH65108" s="511"/>
      <c r="AI65108" s="511"/>
      <c r="AJ65108" s="511"/>
      <c r="AK65108" s="511"/>
      <c r="AL65108" s="511"/>
      <c r="AM65108" s="511"/>
      <c r="AN65108" s="511"/>
      <c r="AO65108" s="511"/>
      <c r="AP65108" s="511"/>
      <c r="AQ65108" s="511"/>
      <c r="AR65108" s="511"/>
      <c r="AS65108" s="511"/>
      <c r="AT65108" s="511"/>
      <c r="AU65108" s="511"/>
      <c r="AV65108" s="511"/>
      <c r="AW65108" s="511"/>
      <c r="AX65108" s="511"/>
      <c r="AY65108" s="511"/>
      <c r="AZ65108" s="511"/>
      <c r="BA65108" s="511"/>
      <c r="BB65108" s="511"/>
      <c r="BC65108" s="511"/>
      <c r="BD65108" s="511"/>
      <c r="BE65108" s="511"/>
      <c r="BF65108" s="511"/>
      <c r="BG65108" s="511"/>
      <c r="BH65108" s="511"/>
      <c r="BI65108" s="511"/>
      <c r="BJ65108" s="511"/>
      <c r="BK65108" s="511"/>
      <c r="BL65108" s="511"/>
      <c r="BM65108" s="511"/>
      <c r="BN65108" s="511"/>
      <c r="BO65108" s="511"/>
      <c r="BP65108" s="511"/>
      <c r="BQ65108" s="511"/>
      <c r="BR65108" s="511"/>
      <c r="BS65108" s="511"/>
      <c r="BT65108" s="511"/>
      <c r="BU65108" s="511"/>
      <c r="BV65108" s="511"/>
      <c r="BW65108" s="511"/>
      <c r="BX65108" s="511"/>
      <c r="BY65108" s="511"/>
      <c r="BZ65108" s="511"/>
      <c r="CA65108" s="511"/>
      <c r="CB65108" s="511"/>
      <c r="CC65108" s="511"/>
      <c r="CD65108" s="511"/>
      <c r="CE65108" s="511"/>
      <c r="CF65108" s="511"/>
      <c r="CG65108" s="511"/>
      <c r="CH65108" s="511"/>
      <c r="CI65108" s="511"/>
      <c r="CJ65108" s="511"/>
      <c r="CK65108" s="511"/>
      <c r="CL65108" s="511"/>
      <c r="CM65108" s="511"/>
      <c r="CN65108" s="511"/>
      <c r="CO65108" s="511"/>
      <c r="CP65108" s="511"/>
      <c r="CQ65108" s="511"/>
      <c r="CR65108" s="511"/>
      <c r="CS65108" s="511"/>
      <c r="CT65108" s="511"/>
      <c r="CU65108" s="511"/>
      <c r="CV65108" s="511"/>
      <c r="CW65108" s="511"/>
      <c r="CX65108" s="511"/>
      <c r="CY65108" s="511"/>
      <c r="CZ65108" s="511"/>
      <c r="DA65108" s="511"/>
      <c r="DB65108" s="511"/>
      <c r="DC65108" s="511"/>
      <c r="DD65108" s="511"/>
      <c r="DE65108" s="511"/>
      <c r="DF65108" s="511"/>
      <c r="DG65108" s="511"/>
      <c r="DH65108" s="511"/>
      <c r="DI65108" s="511"/>
      <c r="DJ65108" s="511"/>
      <c r="DK65108" s="511"/>
      <c r="DL65108" s="511"/>
      <c r="DM65108" s="511"/>
      <c r="DN65108" s="511"/>
      <c r="DO65108" s="511"/>
      <c r="DP65108" s="511"/>
      <c r="DQ65108" s="511"/>
      <c r="DR65108" s="511"/>
      <c r="DS65108" s="511"/>
      <c r="DT65108" s="511"/>
      <c r="DU65108" s="511"/>
      <c r="DV65108" s="511"/>
      <c r="DW65108" s="511"/>
      <c r="DX65108" s="511"/>
      <c r="DY65108" s="511"/>
      <c r="DZ65108" s="511"/>
      <c r="EA65108" s="511"/>
      <c r="EB65108" s="511"/>
      <c r="EC65108" s="511"/>
      <c r="ED65108" s="511"/>
      <c r="EE65108" s="511"/>
      <c r="EF65108" s="511"/>
      <c r="EG65108" s="511"/>
      <c r="EH65108" s="511"/>
      <c r="EI65108" s="511"/>
      <c r="EJ65108" s="511"/>
      <c r="EK65108" s="511"/>
      <c r="EL65108" s="511"/>
      <c r="EM65108" s="511"/>
      <c r="EN65108" s="511"/>
      <c r="EO65108" s="511"/>
      <c r="EP65108" s="511"/>
      <c r="EQ65108" s="511"/>
      <c r="ER65108" s="511"/>
      <c r="ES65108" s="511"/>
      <c r="ET65108" s="511"/>
      <c r="EU65108" s="511"/>
      <c r="EV65108" s="511"/>
      <c r="EW65108" s="511"/>
      <c r="EX65108" s="511"/>
      <c r="EY65108" s="511"/>
      <c r="EZ65108" s="511"/>
      <c r="FA65108" s="511"/>
      <c r="FB65108" s="511"/>
      <c r="FC65108" s="511"/>
      <c r="FD65108" s="511"/>
      <c r="FE65108" s="511"/>
      <c r="FF65108" s="511"/>
      <c r="FG65108" s="511"/>
      <c r="FH65108" s="511"/>
      <c r="FI65108" s="511"/>
      <c r="FJ65108" s="511"/>
      <c r="FK65108" s="511"/>
      <c r="FL65108" s="511"/>
      <c r="FM65108" s="511"/>
      <c r="FN65108" s="511"/>
      <c r="FO65108" s="511"/>
      <c r="FP65108" s="511"/>
      <c r="FQ65108" s="511"/>
      <c r="FR65108" s="511"/>
      <c r="FS65108" s="511"/>
      <c r="FT65108" s="511"/>
      <c r="FU65108" s="511"/>
      <c r="FV65108" s="511"/>
      <c r="FW65108" s="511"/>
      <c r="FX65108" s="511"/>
      <c r="FY65108" s="511"/>
      <c r="FZ65108" s="511"/>
      <c r="GA65108" s="511"/>
      <c r="GB65108" s="511"/>
      <c r="GC65108" s="511"/>
      <c r="GD65108" s="511"/>
      <c r="GE65108" s="511"/>
      <c r="GF65108" s="511"/>
      <c r="GG65108" s="511"/>
      <c r="GH65108" s="511"/>
      <c r="GI65108" s="511"/>
      <c r="GJ65108" s="511"/>
      <c r="GK65108" s="511"/>
      <c r="GL65108" s="511"/>
      <c r="GM65108" s="511"/>
      <c r="GN65108" s="511"/>
      <c r="GO65108" s="511"/>
      <c r="GP65108" s="511"/>
      <c r="GQ65108" s="511"/>
      <c r="GR65108" s="511"/>
      <c r="GS65108" s="511"/>
      <c r="GT65108" s="511"/>
      <c r="GU65108" s="511"/>
      <c r="GV65108" s="511"/>
      <c r="GW65108" s="511"/>
      <c r="GX65108" s="511"/>
      <c r="GY65108" s="511"/>
      <c r="GZ65108" s="511"/>
      <c r="HA65108" s="511"/>
      <c r="HB65108" s="511"/>
      <c r="HC65108" s="511"/>
      <c r="HD65108" s="511"/>
      <c r="HE65108" s="511"/>
      <c r="HF65108" s="511"/>
      <c r="HG65108" s="511"/>
      <c r="HH65108" s="511"/>
      <c r="HI65108" s="511"/>
      <c r="HJ65108" s="511"/>
      <c r="HK65108" s="511"/>
      <c r="HL65108" s="511"/>
      <c r="HM65108" s="511"/>
      <c r="HN65108" s="511"/>
      <c r="HO65108" s="511"/>
      <c r="HP65108" s="511"/>
      <c r="HQ65108" s="511"/>
      <c r="HR65108" s="511"/>
      <c r="HS65108" s="511"/>
      <c r="HT65108" s="511"/>
      <c r="HU65108" s="511"/>
      <c r="HV65108" s="511"/>
      <c r="HW65108" s="511"/>
      <c r="HX65108" s="511"/>
      <c r="HY65108" s="511"/>
      <c r="HZ65108" s="511"/>
      <c r="IA65108" s="511"/>
      <c r="IB65108" s="511"/>
      <c r="IC65108" s="511"/>
      <c r="ID65108" s="511"/>
      <c r="IE65108" s="511"/>
      <c r="IF65108" s="511"/>
      <c r="IG65108" s="511"/>
      <c r="IH65108" s="511"/>
    </row>
    <row r="65109" spans="1:242" x14ac:dyDescent="0.25">
      <c r="A65109" s="511"/>
      <c r="B65109" s="511"/>
      <c r="C65109" s="511"/>
      <c r="D65109" s="511"/>
      <c r="E65109" s="511"/>
      <c r="F65109" s="511"/>
      <c r="G65109" s="511"/>
      <c r="H65109" s="511"/>
      <c r="I65109" s="511"/>
      <c r="J65109" s="511"/>
      <c r="K65109" s="511"/>
      <c r="L65109" s="511"/>
      <c r="M65109" s="511"/>
      <c r="N65109" s="511"/>
      <c r="O65109" s="511"/>
      <c r="P65109" s="511"/>
      <c r="Q65109" s="511"/>
      <c r="R65109" s="511"/>
      <c r="S65109" s="511"/>
      <c r="T65109" s="511"/>
      <c r="U65109" s="511"/>
      <c r="V65109" s="511"/>
      <c r="W65109" s="511"/>
      <c r="X65109" s="511"/>
      <c r="Y65109" s="511"/>
      <c r="Z65109" s="511"/>
      <c r="AA65109" s="511"/>
      <c r="AB65109" s="511"/>
      <c r="AC65109" s="511"/>
      <c r="AD65109" s="511"/>
      <c r="AE65109" s="511"/>
      <c r="AF65109" s="511"/>
      <c r="AG65109" s="511"/>
      <c r="AH65109" s="511"/>
      <c r="AI65109" s="511"/>
      <c r="AJ65109" s="511"/>
      <c r="AK65109" s="511"/>
      <c r="AL65109" s="511"/>
      <c r="AM65109" s="511"/>
      <c r="AN65109" s="511"/>
      <c r="AO65109" s="511"/>
      <c r="AP65109" s="511"/>
      <c r="AQ65109" s="511"/>
      <c r="AR65109" s="511"/>
      <c r="AS65109" s="511"/>
      <c r="AT65109" s="511"/>
      <c r="AU65109" s="511"/>
      <c r="AV65109" s="511"/>
      <c r="AW65109" s="511"/>
      <c r="AX65109" s="511"/>
      <c r="AY65109" s="511"/>
      <c r="AZ65109" s="511"/>
      <c r="BA65109" s="511"/>
      <c r="BB65109" s="511"/>
      <c r="BC65109" s="511"/>
      <c r="BD65109" s="511"/>
      <c r="BE65109" s="511"/>
      <c r="BF65109" s="511"/>
      <c r="BG65109" s="511"/>
      <c r="BH65109" s="511"/>
      <c r="BI65109" s="511"/>
      <c r="BJ65109" s="511"/>
      <c r="BK65109" s="511"/>
      <c r="BL65109" s="511"/>
      <c r="BM65109" s="511"/>
      <c r="BN65109" s="511"/>
      <c r="BO65109" s="511"/>
      <c r="BP65109" s="511"/>
      <c r="BQ65109" s="511"/>
      <c r="BR65109" s="511"/>
      <c r="BS65109" s="511"/>
      <c r="BT65109" s="511"/>
      <c r="BU65109" s="511"/>
      <c r="BV65109" s="511"/>
      <c r="BW65109" s="511"/>
      <c r="BX65109" s="511"/>
      <c r="BY65109" s="511"/>
      <c r="BZ65109" s="511"/>
      <c r="CA65109" s="511"/>
      <c r="CB65109" s="511"/>
      <c r="CC65109" s="511"/>
      <c r="CD65109" s="511"/>
      <c r="CE65109" s="511"/>
      <c r="CF65109" s="511"/>
      <c r="CG65109" s="511"/>
      <c r="CH65109" s="511"/>
      <c r="CI65109" s="511"/>
      <c r="CJ65109" s="511"/>
      <c r="CK65109" s="511"/>
      <c r="CL65109" s="511"/>
      <c r="CM65109" s="511"/>
      <c r="CN65109" s="511"/>
      <c r="CO65109" s="511"/>
      <c r="CP65109" s="511"/>
      <c r="CQ65109" s="511"/>
      <c r="CR65109" s="511"/>
      <c r="CS65109" s="511"/>
      <c r="CT65109" s="511"/>
      <c r="CU65109" s="511"/>
      <c r="CV65109" s="511"/>
      <c r="CW65109" s="511"/>
      <c r="CX65109" s="511"/>
      <c r="CY65109" s="511"/>
      <c r="CZ65109" s="511"/>
      <c r="DA65109" s="511"/>
      <c r="DB65109" s="511"/>
      <c r="DC65109" s="511"/>
      <c r="DD65109" s="511"/>
      <c r="DE65109" s="511"/>
      <c r="DF65109" s="511"/>
      <c r="DG65109" s="511"/>
      <c r="DH65109" s="511"/>
      <c r="DI65109" s="511"/>
      <c r="DJ65109" s="511"/>
      <c r="DK65109" s="511"/>
      <c r="DL65109" s="511"/>
      <c r="DM65109" s="511"/>
      <c r="DN65109" s="511"/>
      <c r="DO65109" s="511"/>
      <c r="DP65109" s="511"/>
      <c r="DQ65109" s="511"/>
      <c r="DR65109" s="511"/>
      <c r="DS65109" s="511"/>
      <c r="DT65109" s="511"/>
      <c r="DU65109" s="511"/>
      <c r="DV65109" s="511"/>
      <c r="DW65109" s="511"/>
      <c r="DX65109" s="511"/>
      <c r="DY65109" s="511"/>
      <c r="DZ65109" s="511"/>
      <c r="EA65109" s="511"/>
      <c r="EB65109" s="511"/>
      <c r="EC65109" s="511"/>
      <c r="ED65109" s="511"/>
      <c r="EE65109" s="511"/>
      <c r="EF65109" s="511"/>
      <c r="EG65109" s="511"/>
      <c r="EH65109" s="511"/>
      <c r="EI65109" s="511"/>
      <c r="EJ65109" s="511"/>
      <c r="EK65109" s="511"/>
      <c r="EL65109" s="511"/>
      <c r="EM65109" s="511"/>
      <c r="EN65109" s="511"/>
      <c r="EO65109" s="511"/>
      <c r="EP65109" s="511"/>
      <c r="EQ65109" s="511"/>
      <c r="ER65109" s="511"/>
      <c r="ES65109" s="511"/>
      <c r="ET65109" s="511"/>
      <c r="EU65109" s="511"/>
      <c r="EV65109" s="511"/>
      <c r="EW65109" s="511"/>
      <c r="EX65109" s="511"/>
      <c r="EY65109" s="511"/>
      <c r="EZ65109" s="511"/>
      <c r="FA65109" s="511"/>
      <c r="FB65109" s="511"/>
      <c r="FC65109" s="511"/>
      <c r="FD65109" s="511"/>
      <c r="FE65109" s="511"/>
      <c r="FF65109" s="511"/>
      <c r="FG65109" s="511"/>
      <c r="FH65109" s="511"/>
      <c r="FI65109" s="511"/>
      <c r="FJ65109" s="511"/>
      <c r="FK65109" s="511"/>
      <c r="FL65109" s="511"/>
      <c r="FM65109" s="511"/>
      <c r="FN65109" s="511"/>
      <c r="FO65109" s="511"/>
      <c r="FP65109" s="511"/>
      <c r="FQ65109" s="511"/>
      <c r="FR65109" s="511"/>
      <c r="FS65109" s="511"/>
      <c r="FT65109" s="511"/>
      <c r="FU65109" s="511"/>
      <c r="FV65109" s="511"/>
      <c r="FW65109" s="511"/>
      <c r="FX65109" s="511"/>
      <c r="FY65109" s="511"/>
      <c r="FZ65109" s="511"/>
      <c r="GA65109" s="511"/>
      <c r="GB65109" s="511"/>
      <c r="GC65109" s="511"/>
      <c r="GD65109" s="511"/>
      <c r="GE65109" s="511"/>
      <c r="GF65109" s="511"/>
      <c r="GG65109" s="511"/>
      <c r="GH65109" s="511"/>
      <c r="GI65109" s="511"/>
      <c r="GJ65109" s="511"/>
      <c r="GK65109" s="511"/>
      <c r="GL65109" s="511"/>
      <c r="GM65109" s="511"/>
      <c r="GN65109" s="511"/>
      <c r="GO65109" s="511"/>
      <c r="GP65109" s="511"/>
      <c r="GQ65109" s="511"/>
      <c r="GR65109" s="511"/>
      <c r="GS65109" s="511"/>
      <c r="GT65109" s="511"/>
      <c r="GU65109" s="511"/>
      <c r="GV65109" s="511"/>
      <c r="GW65109" s="511"/>
      <c r="GX65109" s="511"/>
      <c r="GY65109" s="511"/>
      <c r="GZ65109" s="511"/>
      <c r="HA65109" s="511"/>
      <c r="HB65109" s="511"/>
      <c r="HC65109" s="511"/>
      <c r="HD65109" s="511"/>
      <c r="HE65109" s="511"/>
      <c r="HF65109" s="511"/>
      <c r="HG65109" s="511"/>
      <c r="HH65109" s="511"/>
      <c r="HI65109" s="511"/>
      <c r="HJ65109" s="511"/>
      <c r="HK65109" s="511"/>
      <c r="HL65109" s="511"/>
      <c r="HM65109" s="511"/>
      <c r="HN65109" s="511"/>
      <c r="HO65109" s="511"/>
      <c r="HP65109" s="511"/>
      <c r="HQ65109" s="511"/>
      <c r="HR65109" s="511"/>
      <c r="HS65109" s="511"/>
      <c r="HT65109" s="511"/>
      <c r="HU65109" s="511"/>
      <c r="HV65109" s="511"/>
      <c r="HW65109" s="511"/>
      <c r="HX65109" s="511"/>
      <c r="HY65109" s="511"/>
      <c r="HZ65109" s="511"/>
      <c r="IA65109" s="511"/>
      <c r="IB65109" s="511"/>
      <c r="IC65109" s="511"/>
      <c r="ID65109" s="511"/>
      <c r="IE65109" s="511"/>
      <c r="IF65109" s="511"/>
      <c r="IG65109" s="511"/>
      <c r="IH65109" s="511"/>
    </row>
    <row r="65110" spans="1:242" x14ac:dyDescent="0.25">
      <c r="A65110" s="511"/>
      <c r="B65110" s="511"/>
      <c r="C65110" s="511"/>
      <c r="D65110" s="511"/>
      <c r="E65110" s="511"/>
      <c r="F65110" s="511"/>
      <c r="G65110" s="511"/>
      <c r="H65110" s="511"/>
      <c r="I65110" s="511"/>
      <c r="J65110" s="511"/>
      <c r="K65110" s="511"/>
      <c r="L65110" s="511"/>
      <c r="M65110" s="511"/>
      <c r="N65110" s="511"/>
      <c r="O65110" s="511"/>
      <c r="P65110" s="511"/>
      <c r="Q65110" s="511"/>
      <c r="R65110" s="511"/>
      <c r="S65110" s="511"/>
      <c r="T65110" s="511"/>
      <c r="U65110" s="511"/>
      <c r="V65110" s="511"/>
      <c r="W65110" s="511"/>
      <c r="X65110" s="511"/>
      <c r="Y65110" s="511"/>
      <c r="Z65110" s="511"/>
      <c r="AA65110" s="511"/>
      <c r="AB65110" s="511"/>
      <c r="AC65110" s="511"/>
      <c r="AD65110" s="511"/>
      <c r="AE65110" s="511"/>
      <c r="AF65110" s="511"/>
      <c r="AG65110" s="511"/>
      <c r="AH65110" s="511"/>
      <c r="AI65110" s="511"/>
      <c r="AJ65110" s="511"/>
      <c r="AK65110" s="511"/>
      <c r="AL65110" s="511"/>
      <c r="AM65110" s="511"/>
      <c r="AN65110" s="511"/>
      <c r="AO65110" s="511"/>
      <c r="AP65110" s="511"/>
      <c r="AQ65110" s="511"/>
      <c r="AR65110" s="511"/>
      <c r="AS65110" s="511"/>
      <c r="AT65110" s="511"/>
      <c r="AU65110" s="511"/>
      <c r="AV65110" s="511"/>
      <c r="AW65110" s="511"/>
      <c r="AX65110" s="511"/>
      <c r="AY65110" s="511"/>
      <c r="AZ65110" s="511"/>
      <c r="BA65110" s="511"/>
      <c r="BB65110" s="511"/>
      <c r="BC65110" s="511"/>
      <c r="BD65110" s="511"/>
      <c r="BE65110" s="511"/>
      <c r="BF65110" s="511"/>
      <c r="BG65110" s="511"/>
      <c r="BH65110" s="511"/>
      <c r="BI65110" s="511"/>
      <c r="BJ65110" s="511"/>
      <c r="BK65110" s="511"/>
      <c r="BL65110" s="511"/>
      <c r="BM65110" s="511"/>
      <c r="BN65110" s="511"/>
      <c r="BO65110" s="511"/>
      <c r="BP65110" s="511"/>
      <c r="BQ65110" s="511"/>
      <c r="BR65110" s="511"/>
      <c r="BS65110" s="511"/>
      <c r="BT65110" s="511"/>
      <c r="BU65110" s="511"/>
      <c r="BV65110" s="511"/>
      <c r="BW65110" s="511"/>
      <c r="BX65110" s="511"/>
      <c r="BY65110" s="511"/>
      <c r="BZ65110" s="511"/>
      <c r="CA65110" s="511"/>
      <c r="CB65110" s="511"/>
      <c r="CC65110" s="511"/>
      <c r="CD65110" s="511"/>
      <c r="CE65110" s="511"/>
      <c r="CF65110" s="511"/>
      <c r="CG65110" s="511"/>
      <c r="CH65110" s="511"/>
      <c r="CI65110" s="511"/>
      <c r="CJ65110" s="511"/>
      <c r="CK65110" s="511"/>
      <c r="CL65110" s="511"/>
      <c r="CM65110" s="511"/>
      <c r="CN65110" s="511"/>
      <c r="CO65110" s="511"/>
      <c r="CP65110" s="511"/>
      <c r="CQ65110" s="511"/>
      <c r="CR65110" s="511"/>
      <c r="CS65110" s="511"/>
      <c r="CT65110" s="511"/>
      <c r="CU65110" s="511"/>
      <c r="CV65110" s="511"/>
      <c r="CW65110" s="511"/>
      <c r="CX65110" s="511"/>
      <c r="CY65110" s="511"/>
      <c r="CZ65110" s="511"/>
      <c r="DA65110" s="511"/>
      <c r="DB65110" s="511"/>
      <c r="DC65110" s="511"/>
      <c r="DD65110" s="511"/>
      <c r="DE65110" s="511"/>
      <c r="DF65110" s="511"/>
      <c r="DG65110" s="511"/>
      <c r="DH65110" s="511"/>
      <c r="DI65110" s="511"/>
      <c r="DJ65110" s="511"/>
      <c r="DK65110" s="511"/>
      <c r="DL65110" s="511"/>
      <c r="DM65110" s="511"/>
      <c r="DN65110" s="511"/>
      <c r="DO65110" s="511"/>
      <c r="DP65110" s="511"/>
      <c r="DQ65110" s="511"/>
      <c r="DR65110" s="511"/>
      <c r="DS65110" s="511"/>
      <c r="DT65110" s="511"/>
      <c r="DU65110" s="511"/>
      <c r="DV65110" s="511"/>
      <c r="DW65110" s="511"/>
      <c r="DX65110" s="511"/>
      <c r="DY65110" s="511"/>
      <c r="DZ65110" s="511"/>
      <c r="EA65110" s="511"/>
      <c r="EB65110" s="511"/>
      <c r="EC65110" s="511"/>
      <c r="ED65110" s="511"/>
      <c r="EE65110" s="511"/>
      <c r="EF65110" s="511"/>
      <c r="EG65110" s="511"/>
      <c r="EH65110" s="511"/>
      <c r="EI65110" s="511"/>
      <c r="EJ65110" s="511"/>
      <c r="EK65110" s="511"/>
      <c r="EL65110" s="511"/>
      <c r="EM65110" s="511"/>
      <c r="EN65110" s="511"/>
      <c r="EO65110" s="511"/>
      <c r="EP65110" s="511"/>
      <c r="EQ65110" s="511"/>
      <c r="ER65110" s="511"/>
      <c r="ES65110" s="511"/>
      <c r="ET65110" s="511"/>
      <c r="EU65110" s="511"/>
      <c r="EV65110" s="511"/>
      <c r="EW65110" s="511"/>
      <c r="EX65110" s="511"/>
      <c r="EY65110" s="511"/>
      <c r="EZ65110" s="511"/>
      <c r="FA65110" s="511"/>
      <c r="FB65110" s="511"/>
      <c r="FC65110" s="511"/>
      <c r="FD65110" s="511"/>
      <c r="FE65110" s="511"/>
      <c r="FF65110" s="511"/>
      <c r="FG65110" s="511"/>
      <c r="FH65110" s="511"/>
      <c r="FI65110" s="511"/>
      <c r="FJ65110" s="511"/>
      <c r="FK65110" s="511"/>
      <c r="FL65110" s="511"/>
      <c r="FM65110" s="511"/>
      <c r="FN65110" s="511"/>
      <c r="FO65110" s="511"/>
      <c r="FP65110" s="511"/>
      <c r="FQ65110" s="511"/>
      <c r="FR65110" s="511"/>
      <c r="FS65110" s="511"/>
      <c r="FT65110" s="511"/>
      <c r="FU65110" s="511"/>
      <c r="FV65110" s="511"/>
      <c r="FW65110" s="511"/>
      <c r="FX65110" s="511"/>
      <c r="FY65110" s="511"/>
      <c r="FZ65110" s="511"/>
      <c r="GA65110" s="511"/>
      <c r="GB65110" s="511"/>
      <c r="GC65110" s="511"/>
      <c r="GD65110" s="511"/>
      <c r="GE65110" s="511"/>
      <c r="GF65110" s="511"/>
      <c r="GG65110" s="511"/>
      <c r="GH65110" s="511"/>
      <c r="GI65110" s="511"/>
      <c r="GJ65110" s="511"/>
      <c r="GK65110" s="511"/>
      <c r="GL65110" s="511"/>
      <c r="GM65110" s="511"/>
      <c r="GN65110" s="511"/>
      <c r="GO65110" s="511"/>
      <c r="GP65110" s="511"/>
      <c r="GQ65110" s="511"/>
      <c r="GR65110" s="511"/>
      <c r="GS65110" s="511"/>
      <c r="GT65110" s="511"/>
      <c r="GU65110" s="511"/>
      <c r="GV65110" s="511"/>
      <c r="GW65110" s="511"/>
      <c r="GX65110" s="511"/>
      <c r="GY65110" s="511"/>
      <c r="GZ65110" s="511"/>
      <c r="HA65110" s="511"/>
      <c r="HB65110" s="511"/>
      <c r="HC65110" s="511"/>
      <c r="HD65110" s="511"/>
      <c r="HE65110" s="511"/>
      <c r="HF65110" s="511"/>
      <c r="HG65110" s="511"/>
      <c r="HH65110" s="511"/>
      <c r="HI65110" s="511"/>
      <c r="HJ65110" s="511"/>
      <c r="HK65110" s="511"/>
      <c r="HL65110" s="511"/>
      <c r="HM65110" s="511"/>
      <c r="HN65110" s="511"/>
      <c r="HO65110" s="511"/>
      <c r="HP65110" s="511"/>
      <c r="HQ65110" s="511"/>
      <c r="HR65110" s="511"/>
      <c r="HS65110" s="511"/>
      <c r="HT65110" s="511"/>
      <c r="HU65110" s="511"/>
      <c r="HV65110" s="511"/>
      <c r="HW65110" s="511"/>
      <c r="HX65110" s="511"/>
      <c r="HY65110" s="511"/>
      <c r="HZ65110" s="511"/>
      <c r="IA65110" s="511"/>
      <c r="IB65110" s="511"/>
      <c r="IC65110" s="511"/>
      <c r="ID65110" s="511"/>
      <c r="IE65110" s="511"/>
      <c r="IF65110" s="511"/>
      <c r="IG65110" s="511"/>
      <c r="IH65110" s="511"/>
    </row>
    <row r="65111" spans="1:242" x14ac:dyDescent="0.25">
      <c r="A65111" s="511"/>
      <c r="B65111" s="511"/>
      <c r="C65111" s="511"/>
      <c r="D65111" s="511"/>
      <c r="E65111" s="511"/>
      <c r="F65111" s="511"/>
      <c r="G65111" s="511"/>
      <c r="H65111" s="511"/>
      <c r="I65111" s="511"/>
      <c r="J65111" s="511"/>
      <c r="K65111" s="511"/>
      <c r="L65111" s="511"/>
      <c r="M65111" s="511"/>
      <c r="N65111" s="511"/>
      <c r="O65111" s="511"/>
      <c r="P65111" s="511"/>
      <c r="Q65111" s="511"/>
      <c r="R65111" s="511"/>
      <c r="S65111" s="511"/>
      <c r="T65111" s="511"/>
      <c r="U65111" s="511"/>
      <c r="V65111" s="511"/>
      <c r="W65111" s="511"/>
      <c r="X65111" s="511"/>
      <c r="Y65111" s="511"/>
      <c r="Z65111" s="511"/>
      <c r="AA65111" s="511"/>
      <c r="AB65111" s="511"/>
      <c r="AC65111" s="511"/>
      <c r="AD65111" s="511"/>
      <c r="AE65111" s="511"/>
      <c r="AF65111" s="511"/>
      <c r="AG65111" s="511"/>
      <c r="AH65111" s="511"/>
      <c r="AI65111" s="511"/>
      <c r="AJ65111" s="511"/>
      <c r="AK65111" s="511"/>
      <c r="AL65111" s="511"/>
      <c r="AM65111" s="511"/>
      <c r="AN65111" s="511"/>
      <c r="AO65111" s="511"/>
      <c r="AP65111" s="511"/>
      <c r="AQ65111" s="511"/>
      <c r="AR65111" s="511"/>
      <c r="AS65111" s="511"/>
      <c r="AT65111" s="511"/>
      <c r="AU65111" s="511"/>
      <c r="AV65111" s="511"/>
      <c r="AW65111" s="511"/>
      <c r="AX65111" s="511"/>
      <c r="AY65111" s="511"/>
      <c r="AZ65111" s="511"/>
      <c r="BA65111" s="511"/>
      <c r="BB65111" s="511"/>
      <c r="BC65111" s="511"/>
      <c r="BD65111" s="511"/>
      <c r="BE65111" s="511"/>
      <c r="BF65111" s="511"/>
      <c r="BG65111" s="511"/>
      <c r="BH65111" s="511"/>
      <c r="BI65111" s="511"/>
      <c r="BJ65111" s="511"/>
      <c r="BK65111" s="511"/>
      <c r="BL65111" s="511"/>
      <c r="BM65111" s="511"/>
      <c r="BN65111" s="511"/>
      <c r="BO65111" s="511"/>
      <c r="BP65111" s="511"/>
      <c r="BQ65111" s="511"/>
      <c r="BR65111" s="511"/>
      <c r="BS65111" s="511"/>
      <c r="BT65111" s="511"/>
      <c r="BU65111" s="511"/>
      <c r="BV65111" s="511"/>
      <c r="BW65111" s="511"/>
      <c r="BX65111" s="511"/>
      <c r="BY65111" s="511"/>
      <c r="BZ65111" s="511"/>
      <c r="CA65111" s="511"/>
      <c r="CB65111" s="511"/>
      <c r="CC65111" s="511"/>
      <c r="CD65111" s="511"/>
      <c r="CE65111" s="511"/>
      <c r="CF65111" s="511"/>
      <c r="CG65111" s="511"/>
      <c r="CH65111" s="511"/>
      <c r="CI65111" s="511"/>
      <c r="CJ65111" s="511"/>
      <c r="CK65111" s="511"/>
      <c r="CL65111" s="511"/>
      <c r="CM65111" s="511"/>
      <c r="CN65111" s="511"/>
      <c r="CO65111" s="511"/>
      <c r="CP65111" s="511"/>
      <c r="CQ65111" s="511"/>
      <c r="CR65111" s="511"/>
      <c r="CS65111" s="511"/>
      <c r="CT65111" s="511"/>
      <c r="CU65111" s="511"/>
      <c r="CV65111" s="511"/>
      <c r="CW65111" s="511"/>
      <c r="CX65111" s="511"/>
      <c r="CY65111" s="511"/>
      <c r="CZ65111" s="511"/>
      <c r="DA65111" s="511"/>
      <c r="DB65111" s="511"/>
      <c r="DC65111" s="511"/>
      <c r="DD65111" s="511"/>
      <c r="DE65111" s="511"/>
      <c r="DF65111" s="511"/>
      <c r="DG65111" s="511"/>
      <c r="DH65111" s="511"/>
      <c r="DI65111" s="511"/>
      <c r="DJ65111" s="511"/>
      <c r="DK65111" s="511"/>
      <c r="DL65111" s="511"/>
      <c r="DM65111" s="511"/>
      <c r="DN65111" s="511"/>
      <c r="DO65111" s="511"/>
      <c r="DP65111" s="511"/>
      <c r="DQ65111" s="511"/>
      <c r="DR65111" s="511"/>
      <c r="DS65111" s="511"/>
      <c r="DT65111" s="511"/>
      <c r="DU65111" s="511"/>
      <c r="DV65111" s="511"/>
      <c r="DW65111" s="511"/>
      <c r="DX65111" s="511"/>
      <c r="DY65111" s="511"/>
      <c r="DZ65111" s="511"/>
      <c r="EA65111" s="511"/>
      <c r="EB65111" s="511"/>
      <c r="EC65111" s="511"/>
      <c r="ED65111" s="511"/>
      <c r="EE65111" s="511"/>
      <c r="EF65111" s="511"/>
      <c r="EG65111" s="511"/>
      <c r="EH65111" s="511"/>
      <c r="EI65111" s="511"/>
      <c r="EJ65111" s="511"/>
      <c r="EK65111" s="511"/>
      <c r="EL65111" s="511"/>
      <c r="EM65111" s="511"/>
      <c r="EN65111" s="511"/>
      <c r="EO65111" s="511"/>
      <c r="EP65111" s="511"/>
      <c r="EQ65111" s="511"/>
      <c r="ER65111" s="511"/>
      <c r="ES65111" s="511"/>
      <c r="ET65111" s="511"/>
      <c r="EU65111" s="511"/>
      <c r="EV65111" s="511"/>
      <c r="EW65111" s="511"/>
      <c r="EX65111" s="511"/>
      <c r="EY65111" s="511"/>
      <c r="EZ65111" s="511"/>
      <c r="FA65111" s="511"/>
      <c r="FB65111" s="511"/>
      <c r="FC65111" s="511"/>
      <c r="FD65111" s="511"/>
      <c r="FE65111" s="511"/>
      <c r="FF65111" s="511"/>
      <c r="FG65111" s="511"/>
      <c r="FH65111" s="511"/>
      <c r="FI65111" s="511"/>
      <c r="FJ65111" s="511"/>
      <c r="FK65111" s="511"/>
      <c r="FL65111" s="511"/>
      <c r="FM65111" s="511"/>
      <c r="FN65111" s="511"/>
      <c r="FO65111" s="511"/>
      <c r="FP65111" s="511"/>
      <c r="FQ65111" s="511"/>
      <c r="FR65111" s="511"/>
      <c r="FS65111" s="511"/>
      <c r="FT65111" s="511"/>
      <c r="FU65111" s="511"/>
      <c r="FV65111" s="511"/>
      <c r="FW65111" s="511"/>
      <c r="FX65111" s="511"/>
      <c r="FY65111" s="511"/>
      <c r="FZ65111" s="511"/>
      <c r="GA65111" s="511"/>
      <c r="GB65111" s="511"/>
      <c r="GC65111" s="511"/>
      <c r="GD65111" s="511"/>
      <c r="GE65111" s="511"/>
      <c r="GF65111" s="511"/>
      <c r="GG65111" s="511"/>
      <c r="GH65111" s="511"/>
      <c r="GI65111" s="511"/>
      <c r="GJ65111" s="511"/>
      <c r="GK65111" s="511"/>
      <c r="GL65111" s="511"/>
      <c r="GM65111" s="511"/>
      <c r="GN65111" s="511"/>
      <c r="GO65111" s="511"/>
      <c r="GP65111" s="511"/>
      <c r="GQ65111" s="511"/>
      <c r="GR65111" s="511"/>
      <c r="GS65111" s="511"/>
      <c r="GT65111" s="511"/>
      <c r="GU65111" s="511"/>
      <c r="GV65111" s="511"/>
      <c r="GW65111" s="511"/>
      <c r="GX65111" s="511"/>
      <c r="GY65111" s="511"/>
      <c r="GZ65111" s="511"/>
      <c r="HA65111" s="511"/>
      <c r="HB65111" s="511"/>
      <c r="HC65111" s="511"/>
      <c r="HD65111" s="511"/>
      <c r="HE65111" s="511"/>
      <c r="HF65111" s="511"/>
      <c r="HG65111" s="511"/>
      <c r="HH65111" s="511"/>
      <c r="HI65111" s="511"/>
      <c r="HJ65111" s="511"/>
      <c r="HK65111" s="511"/>
      <c r="HL65111" s="511"/>
      <c r="HM65111" s="511"/>
      <c r="HN65111" s="511"/>
      <c r="HO65111" s="511"/>
      <c r="HP65111" s="511"/>
      <c r="HQ65111" s="511"/>
      <c r="HR65111" s="511"/>
      <c r="HS65111" s="511"/>
      <c r="HT65111" s="511"/>
      <c r="HU65111" s="511"/>
      <c r="HV65111" s="511"/>
      <c r="HW65111" s="511"/>
      <c r="HX65111" s="511"/>
      <c r="HY65111" s="511"/>
      <c r="HZ65111" s="511"/>
      <c r="IA65111" s="511"/>
      <c r="IB65111" s="511"/>
      <c r="IC65111" s="511"/>
      <c r="ID65111" s="511"/>
      <c r="IE65111" s="511"/>
      <c r="IF65111" s="511"/>
      <c r="IG65111" s="511"/>
      <c r="IH65111" s="511"/>
    </row>
    <row r="65112" spans="1:242" x14ac:dyDescent="0.25">
      <c r="A65112" s="511"/>
      <c r="B65112" s="511"/>
      <c r="C65112" s="511"/>
      <c r="D65112" s="511"/>
      <c r="E65112" s="511"/>
      <c r="F65112" s="511"/>
      <c r="G65112" s="511"/>
      <c r="H65112" s="511"/>
      <c r="I65112" s="511"/>
      <c r="J65112" s="511"/>
      <c r="K65112" s="511"/>
      <c r="L65112" s="511"/>
      <c r="M65112" s="511"/>
      <c r="N65112" s="511"/>
      <c r="O65112" s="511"/>
      <c r="P65112" s="511"/>
      <c r="Q65112" s="511"/>
      <c r="R65112" s="511"/>
      <c r="S65112" s="511"/>
      <c r="T65112" s="511"/>
      <c r="U65112" s="511"/>
      <c r="V65112" s="511"/>
      <c r="W65112" s="511"/>
      <c r="X65112" s="511"/>
      <c r="Y65112" s="511"/>
      <c r="Z65112" s="511"/>
      <c r="AA65112" s="511"/>
      <c r="AB65112" s="511"/>
      <c r="AC65112" s="511"/>
      <c r="AD65112" s="511"/>
      <c r="AE65112" s="511"/>
      <c r="AF65112" s="511"/>
      <c r="AG65112" s="511"/>
      <c r="AH65112" s="511"/>
      <c r="AI65112" s="511"/>
      <c r="AJ65112" s="511"/>
      <c r="AK65112" s="511"/>
      <c r="AL65112" s="511"/>
      <c r="AM65112" s="511"/>
      <c r="AN65112" s="511"/>
      <c r="AO65112" s="511"/>
      <c r="AP65112" s="511"/>
      <c r="AQ65112" s="511"/>
      <c r="AR65112" s="511"/>
      <c r="AS65112" s="511"/>
      <c r="AT65112" s="511"/>
      <c r="AU65112" s="511"/>
      <c r="AV65112" s="511"/>
      <c r="AW65112" s="511"/>
      <c r="AX65112" s="511"/>
      <c r="AY65112" s="511"/>
      <c r="AZ65112" s="511"/>
      <c r="BA65112" s="511"/>
      <c r="BB65112" s="511"/>
      <c r="BC65112" s="511"/>
      <c r="BD65112" s="511"/>
      <c r="BE65112" s="511"/>
      <c r="BF65112" s="511"/>
      <c r="BG65112" s="511"/>
      <c r="BH65112" s="511"/>
      <c r="BI65112" s="511"/>
      <c r="BJ65112" s="511"/>
      <c r="BK65112" s="511"/>
      <c r="BL65112" s="511"/>
      <c r="BM65112" s="511"/>
      <c r="BN65112" s="511"/>
      <c r="BO65112" s="511"/>
      <c r="BP65112" s="511"/>
      <c r="BQ65112" s="511"/>
      <c r="BR65112" s="511"/>
      <c r="BS65112" s="511"/>
      <c r="BT65112" s="511"/>
      <c r="BU65112" s="511"/>
      <c r="BV65112" s="511"/>
      <c r="BW65112" s="511"/>
      <c r="BX65112" s="511"/>
      <c r="BY65112" s="511"/>
      <c r="BZ65112" s="511"/>
      <c r="CA65112" s="511"/>
      <c r="CB65112" s="511"/>
      <c r="CC65112" s="511"/>
      <c r="CD65112" s="511"/>
      <c r="CE65112" s="511"/>
      <c r="CF65112" s="511"/>
      <c r="CG65112" s="511"/>
      <c r="CH65112" s="511"/>
      <c r="CI65112" s="511"/>
      <c r="CJ65112" s="511"/>
      <c r="CK65112" s="511"/>
      <c r="CL65112" s="511"/>
      <c r="CM65112" s="511"/>
      <c r="CN65112" s="511"/>
      <c r="CO65112" s="511"/>
      <c r="CP65112" s="511"/>
      <c r="CQ65112" s="511"/>
      <c r="CR65112" s="511"/>
      <c r="CS65112" s="511"/>
      <c r="CT65112" s="511"/>
      <c r="CU65112" s="511"/>
      <c r="CV65112" s="511"/>
      <c r="CW65112" s="511"/>
      <c r="CX65112" s="511"/>
      <c r="CY65112" s="511"/>
      <c r="CZ65112" s="511"/>
      <c r="DA65112" s="511"/>
      <c r="DB65112" s="511"/>
      <c r="DC65112" s="511"/>
      <c r="DD65112" s="511"/>
      <c r="DE65112" s="511"/>
      <c r="DF65112" s="511"/>
      <c r="DG65112" s="511"/>
      <c r="DH65112" s="511"/>
      <c r="DI65112" s="511"/>
      <c r="DJ65112" s="511"/>
      <c r="DK65112" s="511"/>
      <c r="DL65112" s="511"/>
      <c r="DM65112" s="511"/>
      <c r="DN65112" s="511"/>
      <c r="DO65112" s="511"/>
      <c r="DP65112" s="511"/>
      <c r="DQ65112" s="511"/>
      <c r="DR65112" s="511"/>
      <c r="DS65112" s="511"/>
      <c r="DT65112" s="511"/>
      <c r="DU65112" s="511"/>
      <c r="DV65112" s="511"/>
      <c r="DW65112" s="511"/>
      <c r="DX65112" s="511"/>
      <c r="DY65112" s="511"/>
      <c r="DZ65112" s="511"/>
      <c r="EA65112" s="511"/>
      <c r="EB65112" s="511"/>
      <c r="EC65112" s="511"/>
      <c r="ED65112" s="511"/>
      <c r="EE65112" s="511"/>
      <c r="EF65112" s="511"/>
      <c r="EG65112" s="511"/>
      <c r="EH65112" s="511"/>
      <c r="EI65112" s="511"/>
      <c r="EJ65112" s="511"/>
      <c r="EK65112" s="511"/>
      <c r="EL65112" s="511"/>
      <c r="EM65112" s="511"/>
      <c r="EN65112" s="511"/>
      <c r="EO65112" s="511"/>
      <c r="EP65112" s="511"/>
      <c r="EQ65112" s="511"/>
      <c r="ER65112" s="511"/>
      <c r="ES65112" s="511"/>
      <c r="ET65112" s="511"/>
      <c r="EU65112" s="511"/>
      <c r="EV65112" s="511"/>
      <c r="EW65112" s="511"/>
      <c r="EX65112" s="511"/>
      <c r="EY65112" s="511"/>
      <c r="EZ65112" s="511"/>
      <c r="FA65112" s="511"/>
      <c r="FB65112" s="511"/>
      <c r="FC65112" s="511"/>
      <c r="FD65112" s="511"/>
      <c r="FE65112" s="511"/>
      <c r="FF65112" s="511"/>
      <c r="FG65112" s="511"/>
      <c r="FH65112" s="511"/>
      <c r="FI65112" s="511"/>
      <c r="FJ65112" s="511"/>
      <c r="FK65112" s="511"/>
      <c r="FL65112" s="511"/>
      <c r="FM65112" s="511"/>
      <c r="FN65112" s="511"/>
      <c r="FO65112" s="511"/>
      <c r="FP65112" s="511"/>
      <c r="FQ65112" s="511"/>
      <c r="FR65112" s="511"/>
      <c r="FS65112" s="511"/>
      <c r="FT65112" s="511"/>
      <c r="FU65112" s="511"/>
      <c r="FV65112" s="511"/>
      <c r="FW65112" s="511"/>
      <c r="FX65112" s="511"/>
      <c r="FY65112" s="511"/>
      <c r="FZ65112" s="511"/>
      <c r="GA65112" s="511"/>
      <c r="GB65112" s="511"/>
      <c r="GC65112" s="511"/>
      <c r="GD65112" s="511"/>
      <c r="GE65112" s="511"/>
      <c r="GF65112" s="511"/>
      <c r="GG65112" s="511"/>
      <c r="GH65112" s="511"/>
      <c r="GI65112" s="511"/>
      <c r="GJ65112" s="511"/>
      <c r="GK65112" s="511"/>
      <c r="GL65112" s="511"/>
      <c r="GM65112" s="511"/>
      <c r="GN65112" s="511"/>
      <c r="GO65112" s="511"/>
      <c r="GP65112" s="511"/>
      <c r="GQ65112" s="511"/>
      <c r="GR65112" s="511"/>
      <c r="GS65112" s="511"/>
      <c r="GT65112" s="511"/>
      <c r="GU65112" s="511"/>
      <c r="GV65112" s="511"/>
      <c r="GW65112" s="511"/>
      <c r="GX65112" s="511"/>
      <c r="GY65112" s="511"/>
      <c r="GZ65112" s="511"/>
      <c r="HA65112" s="511"/>
      <c r="HB65112" s="511"/>
      <c r="HC65112" s="511"/>
      <c r="HD65112" s="511"/>
      <c r="HE65112" s="511"/>
      <c r="HF65112" s="511"/>
      <c r="HG65112" s="511"/>
      <c r="HH65112" s="511"/>
      <c r="HI65112" s="511"/>
      <c r="HJ65112" s="511"/>
      <c r="HK65112" s="511"/>
      <c r="HL65112" s="511"/>
      <c r="HM65112" s="511"/>
      <c r="HN65112" s="511"/>
      <c r="HO65112" s="511"/>
      <c r="HP65112" s="511"/>
      <c r="HQ65112" s="511"/>
      <c r="HR65112" s="511"/>
      <c r="HS65112" s="511"/>
      <c r="HT65112" s="511"/>
      <c r="HU65112" s="511"/>
      <c r="HV65112" s="511"/>
      <c r="HW65112" s="511"/>
      <c r="HX65112" s="511"/>
      <c r="HY65112" s="511"/>
      <c r="HZ65112" s="511"/>
      <c r="IA65112" s="511"/>
      <c r="IB65112" s="511"/>
      <c r="IC65112" s="511"/>
      <c r="ID65112" s="511"/>
      <c r="IE65112" s="511"/>
      <c r="IF65112" s="511"/>
      <c r="IG65112" s="511"/>
      <c r="IH65112" s="511"/>
    </row>
    <row r="65113" spans="1:242" x14ac:dyDescent="0.25">
      <c r="A65113" s="511"/>
      <c r="B65113" s="511"/>
      <c r="C65113" s="511"/>
      <c r="D65113" s="511"/>
      <c r="E65113" s="511"/>
      <c r="F65113" s="511"/>
      <c r="G65113" s="511"/>
      <c r="H65113" s="511"/>
      <c r="I65113" s="511"/>
      <c r="J65113" s="511"/>
      <c r="K65113" s="511"/>
      <c r="L65113" s="511"/>
      <c r="M65113" s="511"/>
      <c r="N65113" s="511"/>
      <c r="O65113" s="511"/>
      <c r="P65113" s="511"/>
      <c r="Q65113" s="511"/>
      <c r="R65113" s="511"/>
      <c r="S65113" s="511"/>
      <c r="T65113" s="511"/>
      <c r="U65113" s="511"/>
      <c r="V65113" s="511"/>
      <c r="W65113" s="511"/>
      <c r="X65113" s="511"/>
      <c r="Y65113" s="511"/>
      <c r="Z65113" s="511"/>
      <c r="AA65113" s="511"/>
      <c r="AB65113" s="511"/>
      <c r="AC65113" s="511"/>
      <c r="AD65113" s="511"/>
      <c r="AE65113" s="511"/>
      <c r="AF65113" s="511"/>
      <c r="AG65113" s="511"/>
      <c r="AH65113" s="511"/>
      <c r="AI65113" s="511"/>
      <c r="AJ65113" s="511"/>
      <c r="AK65113" s="511"/>
      <c r="AL65113" s="511"/>
      <c r="AM65113" s="511"/>
      <c r="AN65113" s="511"/>
      <c r="AO65113" s="511"/>
      <c r="AP65113" s="511"/>
      <c r="AQ65113" s="511"/>
      <c r="AR65113" s="511"/>
      <c r="AS65113" s="511"/>
      <c r="AT65113" s="511"/>
      <c r="AU65113" s="511"/>
      <c r="AV65113" s="511"/>
      <c r="AW65113" s="511"/>
      <c r="AX65113" s="511"/>
      <c r="AY65113" s="511"/>
      <c r="AZ65113" s="511"/>
      <c r="BA65113" s="511"/>
      <c r="BB65113" s="511"/>
      <c r="BC65113" s="511"/>
      <c r="BD65113" s="511"/>
      <c r="BE65113" s="511"/>
      <c r="BF65113" s="511"/>
      <c r="BG65113" s="511"/>
      <c r="BH65113" s="511"/>
      <c r="BI65113" s="511"/>
      <c r="BJ65113" s="511"/>
      <c r="BK65113" s="511"/>
      <c r="BL65113" s="511"/>
      <c r="BM65113" s="511"/>
      <c r="BN65113" s="511"/>
      <c r="BO65113" s="511"/>
      <c r="BP65113" s="511"/>
      <c r="BQ65113" s="511"/>
      <c r="BR65113" s="511"/>
      <c r="BS65113" s="511"/>
      <c r="BT65113" s="511"/>
      <c r="BU65113" s="511"/>
      <c r="BV65113" s="511"/>
      <c r="BW65113" s="511"/>
      <c r="BX65113" s="511"/>
      <c r="BY65113" s="511"/>
      <c r="BZ65113" s="511"/>
      <c r="CA65113" s="511"/>
      <c r="CB65113" s="511"/>
      <c r="CC65113" s="511"/>
      <c r="CD65113" s="511"/>
      <c r="CE65113" s="511"/>
      <c r="CF65113" s="511"/>
      <c r="CG65113" s="511"/>
      <c r="CH65113" s="511"/>
      <c r="CI65113" s="511"/>
      <c r="CJ65113" s="511"/>
      <c r="CK65113" s="511"/>
      <c r="CL65113" s="511"/>
      <c r="CM65113" s="511"/>
      <c r="CN65113" s="511"/>
      <c r="CO65113" s="511"/>
      <c r="CP65113" s="511"/>
      <c r="CQ65113" s="511"/>
      <c r="CR65113" s="511"/>
      <c r="CS65113" s="511"/>
      <c r="CT65113" s="511"/>
      <c r="CU65113" s="511"/>
      <c r="CV65113" s="511"/>
      <c r="CW65113" s="511"/>
      <c r="CX65113" s="511"/>
      <c r="CY65113" s="511"/>
      <c r="CZ65113" s="511"/>
      <c r="DA65113" s="511"/>
      <c r="DB65113" s="511"/>
      <c r="DC65113" s="511"/>
      <c r="DD65113" s="511"/>
      <c r="DE65113" s="511"/>
      <c r="DF65113" s="511"/>
      <c r="DG65113" s="511"/>
      <c r="DH65113" s="511"/>
      <c r="DI65113" s="511"/>
      <c r="DJ65113" s="511"/>
      <c r="DK65113" s="511"/>
      <c r="DL65113" s="511"/>
      <c r="DM65113" s="511"/>
      <c r="DN65113" s="511"/>
      <c r="DO65113" s="511"/>
      <c r="DP65113" s="511"/>
      <c r="DQ65113" s="511"/>
      <c r="DR65113" s="511"/>
      <c r="DS65113" s="511"/>
      <c r="DT65113" s="511"/>
      <c r="DU65113" s="511"/>
      <c r="DV65113" s="511"/>
      <c r="DW65113" s="511"/>
      <c r="DX65113" s="511"/>
      <c r="DY65113" s="511"/>
      <c r="DZ65113" s="511"/>
      <c r="EA65113" s="511"/>
      <c r="EB65113" s="511"/>
      <c r="EC65113" s="511"/>
      <c r="ED65113" s="511"/>
      <c r="EE65113" s="511"/>
      <c r="EF65113" s="511"/>
      <c r="EG65113" s="511"/>
      <c r="EH65113" s="511"/>
      <c r="EI65113" s="511"/>
      <c r="EJ65113" s="511"/>
      <c r="EK65113" s="511"/>
      <c r="EL65113" s="511"/>
      <c r="EM65113" s="511"/>
      <c r="EN65113" s="511"/>
      <c r="EO65113" s="511"/>
      <c r="EP65113" s="511"/>
      <c r="EQ65113" s="511"/>
      <c r="ER65113" s="511"/>
      <c r="ES65113" s="511"/>
      <c r="ET65113" s="511"/>
      <c r="EU65113" s="511"/>
      <c r="EV65113" s="511"/>
      <c r="EW65113" s="511"/>
      <c r="EX65113" s="511"/>
      <c r="EY65113" s="511"/>
      <c r="EZ65113" s="511"/>
      <c r="FA65113" s="511"/>
      <c r="FB65113" s="511"/>
      <c r="FC65113" s="511"/>
      <c r="FD65113" s="511"/>
      <c r="FE65113" s="511"/>
      <c r="FF65113" s="511"/>
      <c r="FG65113" s="511"/>
      <c r="FH65113" s="511"/>
      <c r="FI65113" s="511"/>
      <c r="FJ65113" s="511"/>
      <c r="FK65113" s="511"/>
      <c r="FL65113" s="511"/>
      <c r="FM65113" s="511"/>
      <c r="FN65113" s="511"/>
      <c r="FO65113" s="511"/>
      <c r="FP65113" s="511"/>
      <c r="FQ65113" s="511"/>
      <c r="FR65113" s="511"/>
      <c r="FS65113" s="511"/>
      <c r="FT65113" s="511"/>
      <c r="FU65113" s="511"/>
      <c r="FV65113" s="511"/>
      <c r="FW65113" s="511"/>
      <c r="FX65113" s="511"/>
      <c r="FY65113" s="511"/>
      <c r="FZ65113" s="511"/>
      <c r="GA65113" s="511"/>
      <c r="GB65113" s="511"/>
      <c r="GC65113" s="511"/>
      <c r="GD65113" s="511"/>
      <c r="GE65113" s="511"/>
      <c r="GF65113" s="511"/>
      <c r="GG65113" s="511"/>
      <c r="GH65113" s="511"/>
      <c r="GI65113" s="511"/>
      <c r="GJ65113" s="511"/>
      <c r="GK65113" s="511"/>
      <c r="GL65113" s="511"/>
      <c r="GM65113" s="511"/>
      <c r="GN65113" s="511"/>
      <c r="GO65113" s="511"/>
      <c r="GP65113" s="511"/>
      <c r="GQ65113" s="511"/>
      <c r="GR65113" s="511"/>
      <c r="GS65113" s="511"/>
      <c r="GT65113" s="511"/>
      <c r="GU65113" s="511"/>
      <c r="GV65113" s="511"/>
      <c r="GW65113" s="511"/>
      <c r="GX65113" s="511"/>
      <c r="GY65113" s="511"/>
      <c r="GZ65113" s="511"/>
      <c r="HA65113" s="511"/>
      <c r="HB65113" s="511"/>
      <c r="HC65113" s="511"/>
      <c r="HD65113" s="511"/>
      <c r="HE65113" s="511"/>
      <c r="HF65113" s="511"/>
      <c r="HG65113" s="511"/>
      <c r="HH65113" s="511"/>
      <c r="HI65113" s="511"/>
      <c r="HJ65113" s="511"/>
      <c r="HK65113" s="511"/>
      <c r="HL65113" s="511"/>
      <c r="HM65113" s="511"/>
      <c r="HN65113" s="511"/>
      <c r="HO65113" s="511"/>
      <c r="HP65113" s="511"/>
      <c r="HQ65113" s="511"/>
      <c r="HR65113" s="511"/>
      <c r="HS65113" s="511"/>
      <c r="HT65113" s="511"/>
      <c r="HU65113" s="511"/>
      <c r="HV65113" s="511"/>
      <c r="HW65113" s="511"/>
      <c r="HX65113" s="511"/>
      <c r="HY65113" s="511"/>
      <c r="HZ65113" s="511"/>
      <c r="IA65113" s="511"/>
      <c r="IB65113" s="511"/>
      <c r="IC65113" s="511"/>
      <c r="ID65113" s="511"/>
      <c r="IE65113" s="511"/>
      <c r="IF65113" s="511"/>
      <c r="IG65113" s="511"/>
      <c r="IH65113" s="511"/>
    </row>
    <row r="65114" spans="1:242" x14ac:dyDescent="0.25">
      <c r="A65114" s="511"/>
      <c r="B65114" s="511"/>
      <c r="C65114" s="511"/>
      <c r="D65114" s="511"/>
      <c r="E65114" s="511"/>
      <c r="F65114" s="511"/>
      <c r="G65114" s="511"/>
      <c r="H65114" s="511"/>
      <c r="I65114" s="511"/>
      <c r="J65114" s="511"/>
      <c r="K65114" s="511"/>
      <c r="L65114" s="511"/>
      <c r="M65114" s="511"/>
      <c r="N65114" s="511"/>
      <c r="O65114" s="511"/>
      <c r="P65114" s="511"/>
      <c r="Q65114" s="511"/>
      <c r="R65114" s="511"/>
      <c r="S65114" s="511"/>
      <c r="T65114" s="511"/>
      <c r="U65114" s="511"/>
      <c r="V65114" s="511"/>
      <c r="W65114" s="511"/>
      <c r="X65114" s="511"/>
      <c r="Y65114" s="511"/>
      <c r="Z65114" s="511"/>
      <c r="AA65114" s="511"/>
      <c r="AB65114" s="511"/>
      <c r="AC65114" s="511"/>
      <c r="AD65114" s="511"/>
      <c r="AE65114" s="511"/>
      <c r="AF65114" s="511"/>
      <c r="AG65114" s="511"/>
      <c r="AH65114" s="511"/>
      <c r="AI65114" s="511"/>
      <c r="AJ65114" s="511"/>
      <c r="AK65114" s="511"/>
      <c r="AL65114" s="511"/>
      <c r="AM65114" s="511"/>
      <c r="AN65114" s="511"/>
      <c r="AO65114" s="511"/>
      <c r="AP65114" s="511"/>
      <c r="AQ65114" s="511"/>
      <c r="AR65114" s="511"/>
      <c r="AS65114" s="511"/>
      <c r="AT65114" s="511"/>
      <c r="AU65114" s="511"/>
      <c r="AV65114" s="511"/>
      <c r="AW65114" s="511"/>
      <c r="AX65114" s="511"/>
      <c r="AY65114" s="511"/>
      <c r="AZ65114" s="511"/>
      <c r="BA65114" s="511"/>
      <c r="BB65114" s="511"/>
      <c r="BC65114" s="511"/>
      <c r="BD65114" s="511"/>
      <c r="BE65114" s="511"/>
      <c r="BF65114" s="511"/>
      <c r="BG65114" s="511"/>
      <c r="BH65114" s="511"/>
      <c r="BI65114" s="511"/>
      <c r="BJ65114" s="511"/>
      <c r="BK65114" s="511"/>
      <c r="BL65114" s="511"/>
      <c r="BM65114" s="511"/>
      <c r="BN65114" s="511"/>
      <c r="BO65114" s="511"/>
      <c r="BP65114" s="511"/>
      <c r="BQ65114" s="511"/>
      <c r="BR65114" s="511"/>
      <c r="BS65114" s="511"/>
      <c r="BT65114" s="511"/>
      <c r="BU65114" s="511"/>
      <c r="BV65114" s="511"/>
      <c r="BW65114" s="511"/>
      <c r="BX65114" s="511"/>
      <c r="BY65114" s="511"/>
      <c r="BZ65114" s="511"/>
      <c r="CA65114" s="511"/>
      <c r="CB65114" s="511"/>
      <c r="CC65114" s="511"/>
      <c r="CD65114" s="511"/>
      <c r="CE65114" s="511"/>
      <c r="CF65114" s="511"/>
      <c r="CG65114" s="511"/>
      <c r="CH65114" s="511"/>
      <c r="CI65114" s="511"/>
      <c r="CJ65114" s="511"/>
      <c r="CK65114" s="511"/>
      <c r="CL65114" s="511"/>
      <c r="CM65114" s="511"/>
      <c r="CN65114" s="511"/>
      <c r="CO65114" s="511"/>
      <c r="CP65114" s="511"/>
      <c r="CQ65114" s="511"/>
      <c r="CR65114" s="511"/>
      <c r="CS65114" s="511"/>
      <c r="CT65114" s="511"/>
      <c r="CU65114" s="511"/>
      <c r="CV65114" s="511"/>
      <c r="CW65114" s="511"/>
      <c r="CX65114" s="511"/>
      <c r="CY65114" s="511"/>
      <c r="CZ65114" s="511"/>
      <c r="DA65114" s="511"/>
      <c r="DB65114" s="511"/>
      <c r="DC65114" s="511"/>
      <c r="DD65114" s="511"/>
      <c r="DE65114" s="511"/>
      <c r="DF65114" s="511"/>
      <c r="DG65114" s="511"/>
      <c r="DH65114" s="511"/>
      <c r="DI65114" s="511"/>
      <c r="DJ65114" s="511"/>
      <c r="DK65114" s="511"/>
      <c r="DL65114" s="511"/>
      <c r="DM65114" s="511"/>
      <c r="DN65114" s="511"/>
      <c r="DO65114" s="511"/>
      <c r="DP65114" s="511"/>
      <c r="DQ65114" s="511"/>
      <c r="DR65114" s="511"/>
      <c r="DS65114" s="511"/>
      <c r="DT65114" s="511"/>
      <c r="DU65114" s="511"/>
      <c r="DV65114" s="511"/>
      <c r="DW65114" s="511"/>
      <c r="DX65114" s="511"/>
      <c r="DY65114" s="511"/>
      <c r="DZ65114" s="511"/>
      <c r="EA65114" s="511"/>
      <c r="EB65114" s="511"/>
      <c r="EC65114" s="511"/>
      <c r="ED65114" s="511"/>
      <c r="EE65114" s="511"/>
      <c r="EF65114" s="511"/>
      <c r="EG65114" s="511"/>
      <c r="EH65114" s="511"/>
      <c r="EI65114" s="511"/>
      <c r="EJ65114" s="511"/>
      <c r="EK65114" s="511"/>
      <c r="EL65114" s="511"/>
      <c r="EM65114" s="511"/>
      <c r="EN65114" s="511"/>
      <c r="EO65114" s="511"/>
      <c r="EP65114" s="511"/>
      <c r="EQ65114" s="511"/>
      <c r="ER65114" s="511"/>
      <c r="ES65114" s="511"/>
      <c r="ET65114" s="511"/>
      <c r="EU65114" s="511"/>
      <c r="EV65114" s="511"/>
      <c r="EW65114" s="511"/>
      <c r="EX65114" s="511"/>
      <c r="EY65114" s="511"/>
      <c r="EZ65114" s="511"/>
      <c r="FA65114" s="511"/>
      <c r="FB65114" s="511"/>
      <c r="FC65114" s="511"/>
      <c r="FD65114" s="511"/>
      <c r="FE65114" s="511"/>
      <c r="FF65114" s="511"/>
      <c r="FG65114" s="511"/>
      <c r="FH65114" s="511"/>
      <c r="FI65114" s="511"/>
      <c r="FJ65114" s="511"/>
      <c r="FK65114" s="511"/>
      <c r="FL65114" s="511"/>
      <c r="FM65114" s="511"/>
      <c r="FN65114" s="511"/>
      <c r="FO65114" s="511"/>
      <c r="FP65114" s="511"/>
      <c r="FQ65114" s="511"/>
      <c r="FR65114" s="511"/>
      <c r="FS65114" s="511"/>
      <c r="FT65114" s="511"/>
      <c r="FU65114" s="511"/>
      <c r="FV65114" s="511"/>
      <c r="FW65114" s="511"/>
      <c r="FX65114" s="511"/>
      <c r="FY65114" s="511"/>
      <c r="FZ65114" s="511"/>
      <c r="GA65114" s="511"/>
      <c r="GB65114" s="511"/>
      <c r="GC65114" s="511"/>
      <c r="GD65114" s="511"/>
      <c r="GE65114" s="511"/>
      <c r="GF65114" s="511"/>
      <c r="GG65114" s="511"/>
      <c r="GH65114" s="511"/>
      <c r="GI65114" s="511"/>
      <c r="GJ65114" s="511"/>
      <c r="GK65114" s="511"/>
      <c r="GL65114" s="511"/>
      <c r="GM65114" s="511"/>
      <c r="GN65114" s="511"/>
      <c r="GO65114" s="511"/>
      <c r="GP65114" s="511"/>
      <c r="GQ65114" s="511"/>
      <c r="GR65114" s="511"/>
      <c r="GS65114" s="511"/>
      <c r="GT65114" s="511"/>
      <c r="GU65114" s="511"/>
      <c r="GV65114" s="511"/>
      <c r="GW65114" s="511"/>
      <c r="GX65114" s="511"/>
      <c r="GY65114" s="511"/>
      <c r="GZ65114" s="511"/>
      <c r="HA65114" s="511"/>
      <c r="HB65114" s="511"/>
      <c r="HC65114" s="511"/>
      <c r="HD65114" s="511"/>
      <c r="HE65114" s="511"/>
      <c r="HF65114" s="511"/>
      <c r="HG65114" s="511"/>
      <c r="HH65114" s="511"/>
      <c r="HI65114" s="511"/>
      <c r="HJ65114" s="511"/>
      <c r="HK65114" s="511"/>
      <c r="HL65114" s="511"/>
      <c r="HM65114" s="511"/>
      <c r="HN65114" s="511"/>
      <c r="HO65114" s="511"/>
      <c r="HP65114" s="511"/>
      <c r="HQ65114" s="511"/>
      <c r="HR65114" s="511"/>
      <c r="HS65114" s="511"/>
      <c r="HT65114" s="511"/>
      <c r="HU65114" s="511"/>
      <c r="HV65114" s="511"/>
      <c r="HW65114" s="511"/>
      <c r="HX65114" s="511"/>
      <c r="HY65114" s="511"/>
      <c r="HZ65114" s="511"/>
      <c r="IA65114" s="511"/>
      <c r="IB65114" s="511"/>
      <c r="IC65114" s="511"/>
      <c r="ID65114" s="511"/>
      <c r="IE65114" s="511"/>
      <c r="IF65114" s="511"/>
      <c r="IG65114" s="511"/>
      <c r="IH65114" s="511"/>
    </row>
    <row r="65115" spans="1:242" x14ac:dyDescent="0.25">
      <c r="A65115" s="511"/>
      <c r="B65115" s="511"/>
      <c r="C65115" s="511"/>
      <c r="D65115" s="511"/>
      <c r="E65115" s="511"/>
      <c r="F65115" s="511"/>
      <c r="G65115" s="511"/>
      <c r="H65115" s="511"/>
      <c r="I65115" s="511"/>
      <c r="J65115" s="511"/>
      <c r="K65115" s="511"/>
      <c r="L65115" s="511"/>
      <c r="M65115" s="511"/>
      <c r="N65115" s="511"/>
      <c r="O65115" s="511"/>
      <c r="P65115" s="511"/>
      <c r="Q65115" s="511"/>
      <c r="R65115" s="511"/>
      <c r="S65115" s="511"/>
      <c r="T65115" s="511"/>
      <c r="U65115" s="511"/>
      <c r="V65115" s="511"/>
      <c r="W65115" s="511"/>
      <c r="X65115" s="511"/>
      <c r="Y65115" s="511"/>
      <c r="Z65115" s="511"/>
      <c r="AA65115" s="511"/>
      <c r="AB65115" s="511"/>
      <c r="AC65115" s="511"/>
      <c r="AD65115" s="511"/>
      <c r="AE65115" s="511"/>
      <c r="AF65115" s="511"/>
      <c r="AG65115" s="511"/>
      <c r="AH65115" s="511"/>
      <c r="AI65115" s="511"/>
      <c r="AJ65115" s="511"/>
      <c r="AK65115" s="511"/>
      <c r="AL65115" s="511"/>
      <c r="AM65115" s="511"/>
      <c r="AN65115" s="511"/>
      <c r="AO65115" s="511"/>
      <c r="AP65115" s="511"/>
      <c r="AQ65115" s="511"/>
      <c r="AR65115" s="511"/>
      <c r="AS65115" s="511"/>
      <c r="AT65115" s="511"/>
      <c r="AU65115" s="511"/>
      <c r="AV65115" s="511"/>
      <c r="AW65115" s="511"/>
      <c r="AX65115" s="511"/>
      <c r="AY65115" s="511"/>
      <c r="AZ65115" s="511"/>
      <c r="BA65115" s="511"/>
      <c r="BB65115" s="511"/>
      <c r="BC65115" s="511"/>
      <c r="BD65115" s="511"/>
      <c r="BE65115" s="511"/>
      <c r="BF65115" s="511"/>
      <c r="BG65115" s="511"/>
      <c r="BH65115" s="511"/>
      <c r="BI65115" s="511"/>
      <c r="BJ65115" s="511"/>
      <c r="BK65115" s="511"/>
      <c r="BL65115" s="511"/>
      <c r="BM65115" s="511"/>
      <c r="BN65115" s="511"/>
      <c r="BO65115" s="511"/>
      <c r="BP65115" s="511"/>
      <c r="BQ65115" s="511"/>
      <c r="BR65115" s="511"/>
      <c r="BS65115" s="511"/>
      <c r="BT65115" s="511"/>
      <c r="BU65115" s="511"/>
      <c r="BV65115" s="511"/>
      <c r="BW65115" s="511"/>
      <c r="BX65115" s="511"/>
      <c r="BY65115" s="511"/>
      <c r="BZ65115" s="511"/>
      <c r="CA65115" s="511"/>
      <c r="CB65115" s="511"/>
      <c r="CC65115" s="511"/>
      <c r="CD65115" s="511"/>
      <c r="CE65115" s="511"/>
      <c r="CF65115" s="511"/>
      <c r="CG65115" s="511"/>
      <c r="CH65115" s="511"/>
      <c r="CI65115" s="511"/>
      <c r="CJ65115" s="511"/>
      <c r="CK65115" s="511"/>
      <c r="CL65115" s="511"/>
      <c r="CM65115" s="511"/>
      <c r="CN65115" s="511"/>
      <c r="CO65115" s="511"/>
      <c r="CP65115" s="511"/>
      <c r="CQ65115" s="511"/>
      <c r="CR65115" s="511"/>
      <c r="CS65115" s="511"/>
      <c r="CT65115" s="511"/>
      <c r="CU65115" s="511"/>
      <c r="CV65115" s="511"/>
      <c r="CW65115" s="511"/>
      <c r="CX65115" s="511"/>
      <c r="CY65115" s="511"/>
      <c r="CZ65115" s="511"/>
      <c r="DA65115" s="511"/>
      <c r="DB65115" s="511"/>
      <c r="DC65115" s="511"/>
      <c r="DD65115" s="511"/>
      <c r="DE65115" s="511"/>
      <c r="DF65115" s="511"/>
      <c r="DG65115" s="511"/>
      <c r="DH65115" s="511"/>
      <c r="DI65115" s="511"/>
      <c r="DJ65115" s="511"/>
      <c r="DK65115" s="511"/>
      <c r="DL65115" s="511"/>
      <c r="DM65115" s="511"/>
      <c r="DN65115" s="511"/>
      <c r="DO65115" s="511"/>
      <c r="DP65115" s="511"/>
      <c r="DQ65115" s="511"/>
      <c r="DR65115" s="511"/>
      <c r="DS65115" s="511"/>
      <c r="DT65115" s="511"/>
      <c r="DU65115" s="511"/>
      <c r="DV65115" s="511"/>
      <c r="DW65115" s="511"/>
      <c r="DX65115" s="511"/>
      <c r="DY65115" s="511"/>
      <c r="DZ65115" s="511"/>
      <c r="EA65115" s="511"/>
      <c r="EB65115" s="511"/>
      <c r="EC65115" s="511"/>
      <c r="ED65115" s="511"/>
      <c r="EE65115" s="511"/>
      <c r="EF65115" s="511"/>
      <c r="EG65115" s="511"/>
      <c r="EH65115" s="511"/>
      <c r="EI65115" s="511"/>
      <c r="EJ65115" s="511"/>
      <c r="EK65115" s="511"/>
      <c r="EL65115" s="511"/>
      <c r="EM65115" s="511"/>
      <c r="EN65115" s="511"/>
      <c r="EO65115" s="511"/>
      <c r="EP65115" s="511"/>
      <c r="EQ65115" s="511"/>
      <c r="ER65115" s="511"/>
      <c r="ES65115" s="511"/>
      <c r="ET65115" s="511"/>
      <c r="EU65115" s="511"/>
      <c r="EV65115" s="511"/>
      <c r="EW65115" s="511"/>
      <c r="EX65115" s="511"/>
      <c r="EY65115" s="511"/>
      <c r="EZ65115" s="511"/>
      <c r="FA65115" s="511"/>
      <c r="FB65115" s="511"/>
      <c r="FC65115" s="511"/>
      <c r="FD65115" s="511"/>
      <c r="FE65115" s="511"/>
      <c r="FF65115" s="511"/>
      <c r="FG65115" s="511"/>
      <c r="FH65115" s="511"/>
      <c r="FI65115" s="511"/>
      <c r="FJ65115" s="511"/>
      <c r="FK65115" s="511"/>
      <c r="FL65115" s="511"/>
      <c r="FM65115" s="511"/>
      <c r="FN65115" s="511"/>
      <c r="FO65115" s="511"/>
      <c r="FP65115" s="511"/>
      <c r="FQ65115" s="511"/>
      <c r="FR65115" s="511"/>
      <c r="FS65115" s="511"/>
      <c r="FT65115" s="511"/>
      <c r="FU65115" s="511"/>
      <c r="FV65115" s="511"/>
      <c r="FW65115" s="511"/>
      <c r="FX65115" s="511"/>
      <c r="FY65115" s="511"/>
      <c r="FZ65115" s="511"/>
      <c r="GA65115" s="511"/>
      <c r="GB65115" s="511"/>
      <c r="GC65115" s="511"/>
      <c r="GD65115" s="511"/>
      <c r="GE65115" s="511"/>
      <c r="GF65115" s="511"/>
      <c r="GG65115" s="511"/>
      <c r="GH65115" s="511"/>
      <c r="GI65115" s="511"/>
      <c r="GJ65115" s="511"/>
      <c r="GK65115" s="511"/>
      <c r="GL65115" s="511"/>
      <c r="GM65115" s="511"/>
      <c r="GN65115" s="511"/>
      <c r="GO65115" s="511"/>
      <c r="GP65115" s="511"/>
      <c r="GQ65115" s="511"/>
      <c r="GR65115" s="511"/>
      <c r="GS65115" s="511"/>
      <c r="GT65115" s="511"/>
      <c r="GU65115" s="511"/>
      <c r="GV65115" s="511"/>
      <c r="GW65115" s="511"/>
      <c r="GX65115" s="511"/>
      <c r="GY65115" s="511"/>
      <c r="GZ65115" s="511"/>
      <c r="HA65115" s="511"/>
      <c r="HB65115" s="511"/>
      <c r="HC65115" s="511"/>
      <c r="HD65115" s="511"/>
      <c r="HE65115" s="511"/>
      <c r="HF65115" s="511"/>
      <c r="HG65115" s="511"/>
      <c r="HH65115" s="511"/>
      <c r="HI65115" s="511"/>
      <c r="HJ65115" s="511"/>
      <c r="HK65115" s="511"/>
      <c r="HL65115" s="511"/>
      <c r="HM65115" s="511"/>
      <c r="HN65115" s="511"/>
      <c r="HO65115" s="511"/>
      <c r="HP65115" s="511"/>
      <c r="HQ65115" s="511"/>
      <c r="HR65115" s="511"/>
      <c r="HS65115" s="511"/>
      <c r="HT65115" s="511"/>
      <c r="HU65115" s="511"/>
      <c r="HV65115" s="511"/>
      <c r="HW65115" s="511"/>
      <c r="HX65115" s="511"/>
      <c r="HY65115" s="511"/>
      <c r="HZ65115" s="511"/>
      <c r="IA65115" s="511"/>
      <c r="IB65115" s="511"/>
      <c r="IC65115" s="511"/>
      <c r="ID65115" s="511"/>
      <c r="IE65115" s="511"/>
      <c r="IF65115" s="511"/>
      <c r="IG65115" s="511"/>
      <c r="IH65115" s="511"/>
    </row>
    <row r="65116" spans="1:242" x14ac:dyDescent="0.25">
      <c r="A65116" s="511"/>
      <c r="B65116" s="511"/>
      <c r="C65116" s="511"/>
      <c r="D65116" s="511"/>
      <c r="E65116" s="511"/>
      <c r="F65116" s="511"/>
      <c r="G65116" s="511"/>
      <c r="H65116" s="511"/>
      <c r="I65116" s="511"/>
      <c r="J65116" s="511"/>
      <c r="K65116" s="511"/>
      <c r="L65116" s="511"/>
      <c r="M65116" s="511"/>
      <c r="N65116" s="511"/>
      <c r="O65116" s="511"/>
      <c r="P65116" s="511"/>
      <c r="Q65116" s="511"/>
      <c r="R65116" s="511"/>
      <c r="S65116" s="511"/>
      <c r="T65116" s="511"/>
      <c r="U65116" s="511"/>
      <c r="V65116" s="511"/>
      <c r="W65116" s="511"/>
      <c r="X65116" s="511"/>
      <c r="Y65116" s="511"/>
      <c r="Z65116" s="511"/>
      <c r="AA65116" s="511"/>
      <c r="AB65116" s="511"/>
      <c r="AC65116" s="511"/>
      <c r="AD65116" s="511"/>
      <c r="AE65116" s="511"/>
      <c r="AF65116" s="511"/>
      <c r="AG65116" s="511"/>
      <c r="AH65116" s="511"/>
      <c r="AI65116" s="511"/>
      <c r="AJ65116" s="511"/>
      <c r="AK65116" s="511"/>
      <c r="AL65116" s="511"/>
      <c r="AM65116" s="511"/>
      <c r="AN65116" s="511"/>
      <c r="AO65116" s="511"/>
      <c r="AP65116" s="511"/>
      <c r="AQ65116" s="511"/>
      <c r="AR65116" s="511"/>
      <c r="AS65116" s="511"/>
      <c r="AT65116" s="511"/>
      <c r="AU65116" s="511"/>
      <c r="AV65116" s="511"/>
      <c r="AW65116" s="511"/>
      <c r="AX65116" s="511"/>
      <c r="AY65116" s="511"/>
      <c r="AZ65116" s="511"/>
      <c r="BA65116" s="511"/>
      <c r="BB65116" s="511"/>
      <c r="BC65116" s="511"/>
      <c r="BD65116" s="511"/>
      <c r="BE65116" s="511"/>
      <c r="BF65116" s="511"/>
      <c r="BG65116" s="511"/>
      <c r="BH65116" s="511"/>
      <c r="BI65116" s="511"/>
      <c r="BJ65116" s="511"/>
      <c r="BK65116" s="511"/>
      <c r="BL65116" s="511"/>
      <c r="BM65116" s="511"/>
      <c r="BN65116" s="511"/>
      <c r="BO65116" s="511"/>
      <c r="BP65116" s="511"/>
      <c r="BQ65116" s="511"/>
      <c r="BR65116" s="511"/>
      <c r="BS65116" s="511"/>
      <c r="BT65116" s="511"/>
      <c r="BU65116" s="511"/>
      <c r="BV65116" s="511"/>
      <c r="BW65116" s="511"/>
      <c r="BX65116" s="511"/>
      <c r="BY65116" s="511"/>
      <c r="BZ65116" s="511"/>
      <c r="CA65116" s="511"/>
      <c r="CB65116" s="511"/>
      <c r="CC65116" s="511"/>
      <c r="CD65116" s="511"/>
      <c r="CE65116" s="511"/>
      <c r="CF65116" s="511"/>
      <c r="CG65116" s="511"/>
      <c r="CH65116" s="511"/>
      <c r="CI65116" s="511"/>
      <c r="CJ65116" s="511"/>
      <c r="CK65116" s="511"/>
      <c r="CL65116" s="511"/>
      <c r="CM65116" s="511"/>
      <c r="CN65116" s="511"/>
      <c r="CO65116" s="511"/>
      <c r="CP65116" s="511"/>
      <c r="CQ65116" s="511"/>
      <c r="CR65116" s="511"/>
      <c r="CS65116" s="511"/>
      <c r="CT65116" s="511"/>
      <c r="CU65116" s="511"/>
      <c r="CV65116" s="511"/>
      <c r="CW65116" s="511"/>
      <c r="CX65116" s="511"/>
      <c r="CY65116" s="511"/>
      <c r="CZ65116" s="511"/>
      <c r="DA65116" s="511"/>
      <c r="DB65116" s="511"/>
      <c r="DC65116" s="511"/>
      <c r="DD65116" s="511"/>
      <c r="DE65116" s="511"/>
      <c r="DF65116" s="511"/>
      <c r="DG65116" s="511"/>
      <c r="DH65116" s="511"/>
      <c r="DI65116" s="511"/>
      <c r="DJ65116" s="511"/>
      <c r="DK65116" s="511"/>
      <c r="DL65116" s="511"/>
      <c r="DM65116" s="511"/>
      <c r="DN65116" s="511"/>
      <c r="DO65116" s="511"/>
      <c r="DP65116" s="511"/>
      <c r="DQ65116" s="511"/>
      <c r="DR65116" s="511"/>
      <c r="DS65116" s="511"/>
      <c r="DT65116" s="511"/>
      <c r="DU65116" s="511"/>
      <c r="DV65116" s="511"/>
      <c r="DW65116" s="511"/>
      <c r="DX65116" s="511"/>
      <c r="DY65116" s="511"/>
      <c r="DZ65116" s="511"/>
      <c r="EA65116" s="511"/>
      <c r="EB65116" s="511"/>
      <c r="EC65116" s="511"/>
      <c r="ED65116" s="511"/>
      <c r="EE65116" s="511"/>
      <c r="EF65116" s="511"/>
      <c r="EG65116" s="511"/>
      <c r="EH65116" s="511"/>
      <c r="EI65116" s="511"/>
      <c r="EJ65116" s="511"/>
      <c r="EK65116" s="511"/>
      <c r="EL65116" s="511"/>
      <c r="EM65116" s="511"/>
      <c r="EN65116" s="511"/>
      <c r="EO65116" s="511"/>
      <c r="EP65116" s="511"/>
      <c r="EQ65116" s="511"/>
      <c r="ER65116" s="511"/>
      <c r="ES65116" s="511"/>
      <c r="ET65116" s="511"/>
      <c r="EU65116" s="511"/>
      <c r="EV65116" s="511"/>
      <c r="EW65116" s="511"/>
      <c r="EX65116" s="511"/>
      <c r="EY65116" s="511"/>
      <c r="EZ65116" s="511"/>
      <c r="FA65116" s="511"/>
      <c r="FB65116" s="511"/>
      <c r="FC65116" s="511"/>
      <c r="FD65116" s="511"/>
      <c r="FE65116" s="511"/>
      <c r="FF65116" s="511"/>
      <c r="FG65116" s="511"/>
      <c r="FH65116" s="511"/>
      <c r="FI65116" s="511"/>
      <c r="FJ65116" s="511"/>
      <c r="FK65116" s="511"/>
      <c r="FL65116" s="511"/>
      <c r="FM65116" s="511"/>
      <c r="FN65116" s="511"/>
      <c r="FO65116" s="511"/>
      <c r="FP65116" s="511"/>
      <c r="FQ65116" s="511"/>
      <c r="FR65116" s="511"/>
      <c r="FS65116" s="511"/>
      <c r="FT65116" s="511"/>
      <c r="FU65116" s="511"/>
      <c r="FV65116" s="511"/>
      <c r="FW65116" s="511"/>
      <c r="FX65116" s="511"/>
      <c r="FY65116" s="511"/>
      <c r="FZ65116" s="511"/>
      <c r="GA65116" s="511"/>
      <c r="GB65116" s="511"/>
      <c r="GC65116" s="511"/>
      <c r="GD65116" s="511"/>
      <c r="GE65116" s="511"/>
      <c r="GF65116" s="511"/>
      <c r="GG65116" s="511"/>
      <c r="GH65116" s="511"/>
      <c r="GI65116" s="511"/>
      <c r="GJ65116" s="511"/>
      <c r="GK65116" s="511"/>
      <c r="GL65116" s="511"/>
      <c r="GM65116" s="511"/>
      <c r="GN65116" s="511"/>
      <c r="GO65116" s="511"/>
      <c r="GP65116" s="511"/>
      <c r="GQ65116" s="511"/>
      <c r="GR65116" s="511"/>
      <c r="GS65116" s="511"/>
      <c r="GT65116" s="511"/>
      <c r="GU65116" s="511"/>
      <c r="GV65116" s="511"/>
      <c r="GW65116" s="511"/>
      <c r="GX65116" s="511"/>
      <c r="GY65116" s="511"/>
      <c r="GZ65116" s="511"/>
      <c r="HA65116" s="511"/>
      <c r="HB65116" s="511"/>
      <c r="HC65116" s="511"/>
      <c r="HD65116" s="511"/>
      <c r="HE65116" s="511"/>
      <c r="HF65116" s="511"/>
      <c r="HG65116" s="511"/>
      <c r="HH65116" s="511"/>
      <c r="HI65116" s="511"/>
      <c r="HJ65116" s="511"/>
      <c r="HK65116" s="511"/>
      <c r="HL65116" s="511"/>
      <c r="HM65116" s="511"/>
      <c r="HN65116" s="511"/>
      <c r="HO65116" s="511"/>
      <c r="HP65116" s="511"/>
      <c r="HQ65116" s="511"/>
      <c r="HR65116" s="511"/>
      <c r="HS65116" s="511"/>
      <c r="HT65116" s="511"/>
      <c r="HU65116" s="511"/>
      <c r="HV65116" s="511"/>
      <c r="HW65116" s="511"/>
      <c r="HX65116" s="511"/>
      <c r="HY65116" s="511"/>
      <c r="HZ65116" s="511"/>
      <c r="IA65116" s="511"/>
      <c r="IB65116" s="511"/>
      <c r="IC65116" s="511"/>
      <c r="ID65116" s="511"/>
      <c r="IE65116" s="511"/>
      <c r="IF65116" s="511"/>
      <c r="IG65116" s="511"/>
      <c r="IH65116" s="511"/>
    </row>
    <row r="65117" spans="1:242" x14ac:dyDescent="0.25">
      <c r="A65117" s="511"/>
      <c r="B65117" s="511"/>
      <c r="C65117" s="511"/>
      <c r="D65117" s="511"/>
      <c r="E65117" s="511"/>
      <c r="F65117" s="511"/>
      <c r="G65117" s="511"/>
      <c r="H65117" s="511"/>
      <c r="I65117" s="511"/>
      <c r="J65117" s="511"/>
      <c r="K65117" s="511"/>
      <c r="L65117" s="511"/>
      <c r="M65117" s="511"/>
      <c r="N65117" s="511"/>
      <c r="O65117" s="511"/>
      <c r="P65117" s="511"/>
      <c r="Q65117" s="511"/>
      <c r="R65117" s="511"/>
      <c r="S65117" s="511"/>
      <c r="T65117" s="511"/>
      <c r="U65117" s="511"/>
      <c r="V65117" s="511"/>
      <c r="W65117" s="511"/>
      <c r="X65117" s="511"/>
      <c r="Y65117" s="511"/>
      <c r="Z65117" s="511"/>
      <c r="AA65117" s="511"/>
      <c r="AB65117" s="511"/>
      <c r="AC65117" s="511"/>
      <c r="AD65117" s="511"/>
      <c r="AE65117" s="511"/>
      <c r="AF65117" s="511"/>
      <c r="AG65117" s="511"/>
      <c r="AH65117" s="511"/>
      <c r="AI65117" s="511"/>
      <c r="AJ65117" s="511"/>
      <c r="AK65117" s="511"/>
      <c r="AL65117" s="511"/>
      <c r="AM65117" s="511"/>
      <c r="AN65117" s="511"/>
      <c r="AO65117" s="511"/>
      <c r="AP65117" s="511"/>
      <c r="AQ65117" s="511"/>
      <c r="AR65117" s="511"/>
      <c r="AS65117" s="511"/>
      <c r="AT65117" s="511"/>
      <c r="AU65117" s="511"/>
      <c r="AV65117" s="511"/>
      <c r="AW65117" s="511"/>
      <c r="AX65117" s="511"/>
      <c r="AY65117" s="511"/>
      <c r="AZ65117" s="511"/>
      <c r="BA65117" s="511"/>
      <c r="BB65117" s="511"/>
      <c r="BC65117" s="511"/>
      <c r="BD65117" s="511"/>
      <c r="BE65117" s="511"/>
      <c r="BF65117" s="511"/>
      <c r="BG65117" s="511"/>
      <c r="BH65117" s="511"/>
      <c r="BI65117" s="511"/>
      <c r="BJ65117" s="511"/>
      <c r="BK65117" s="511"/>
      <c r="BL65117" s="511"/>
      <c r="BM65117" s="511"/>
      <c r="BN65117" s="511"/>
      <c r="BO65117" s="511"/>
      <c r="BP65117" s="511"/>
      <c r="BQ65117" s="511"/>
      <c r="BR65117" s="511"/>
      <c r="BS65117" s="511"/>
      <c r="BT65117" s="511"/>
      <c r="BU65117" s="511"/>
      <c r="BV65117" s="511"/>
      <c r="BW65117" s="511"/>
      <c r="BX65117" s="511"/>
      <c r="BY65117" s="511"/>
      <c r="BZ65117" s="511"/>
      <c r="CA65117" s="511"/>
      <c r="CB65117" s="511"/>
      <c r="CC65117" s="511"/>
      <c r="CD65117" s="511"/>
      <c r="CE65117" s="511"/>
      <c r="CF65117" s="511"/>
      <c r="CG65117" s="511"/>
      <c r="CH65117" s="511"/>
      <c r="CI65117" s="511"/>
      <c r="CJ65117" s="511"/>
      <c r="CK65117" s="511"/>
      <c r="CL65117" s="511"/>
      <c r="CM65117" s="511"/>
      <c r="CN65117" s="511"/>
      <c r="CO65117" s="511"/>
      <c r="CP65117" s="511"/>
      <c r="CQ65117" s="511"/>
      <c r="CR65117" s="511"/>
      <c r="CS65117" s="511"/>
      <c r="CT65117" s="511"/>
      <c r="CU65117" s="511"/>
      <c r="CV65117" s="511"/>
      <c r="CW65117" s="511"/>
      <c r="CX65117" s="511"/>
      <c r="CY65117" s="511"/>
      <c r="CZ65117" s="511"/>
      <c r="DA65117" s="511"/>
      <c r="DB65117" s="511"/>
      <c r="DC65117" s="511"/>
      <c r="DD65117" s="511"/>
      <c r="DE65117" s="511"/>
      <c r="DF65117" s="511"/>
      <c r="DG65117" s="511"/>
      <c r="DH65117" s="511"/>
      <c r="DI65117" s="511"/>
      <c r="DJ65117" s="511"/>
      <c r="DK65117" s="511"/>
      <c r="DL65117" s="511"/>
      <c r="DM65117" s="511"/>
      <c r="DN65117" s="511"/>
      <c r="DO65117" s="511"/>
      <c r="DP65117" s="511"/>
      <c r="DQ65117" s="511"/>
      <c r="DR65117" s="511"/>
      <c r="DS65117" s="511"/>
      <c r="DT65117" s="511"/>
      <c r="DU65117" s="511"/>
      <c r="DV65117" s="511"/>
      <c r="DW65117" s="511"/>
      <c r="DX65117" s="511"/>
      <c r="DY65117" s="511"/>
      <c r="DZ65117" s="511"/>
      <c r="EA65117" s="511"/>
      <c r="EB65117" s="511"/>
      <c r="EC65117" s="511"/>
      <c r="ED65117" s="511"/>
      <c r="EE65117" s="511"/>
      <c r="EF65117" s="511"/>
      <c r="EG65117" s="511"/>
      <c r="EH65117" s="511"/>
      <c r="EI65117" s="511"/>
      <c r="EJ65117" s="511"/>
      <c r="EK65117" s="511"/>
      <c r="EL65117" s="511"/>
      <c r="EM65117" s="511"/>
      <c r="EN65117" s="511"/>
      <c r="EO65117" s="511"/>
      <c r="EP65117" s="511"/>
      <c r="EQ65117" s="511"/>
      <c r="ER65117" s="511"/>
      <c r="ES65117" s="511"/>
      <c r="ET65117" s="511"/>
      <c r="EU65117" s="511"/>
      <c r="EV65117" s="511"/>
      <c r="EW65117" s="511"/>
      <c r="EX65117" s="511"/>
      <c r="EY65117" s="511"/>
      <c r="EZ65117" s="511"/>
      <c r="FA65117" s="511"/>
      <c r="FB65117" s="511"/>
      <c r="FC65117" s="511"/>
      <c r="FD65117" s="511"/>
      <c r="FE65117" s="511"/>
      <c r="FF65117" s="511"/>
      <c r="FG65117" s="511"/>
      <c r="FH65117" s="511"/>
      <c r="FI65117" s="511"/>
      <c r="FJ65117" s="511"/>
      <c r="FK65117" s="511"/>
      <c r="FL65117" s="511"/>
      <c r="FM65117" s="511"/>
      <c r="FN65117" s="511"/>
      <c r="FO65117" s="511"/>
      <c r="FP65117" s="511"/>
      <c r="FQ65117" s="511"/>
      <c r="FR65117" s="511"/>
      <c r="FS65117" s="511"/>
      <c r="FT65117" s="511"/>
      <c r="FU65117" s="511"/>
      <c r="FV65117" s="511"/>
      <c r="FW65117" s="511"/>
      <c r="FX65117" s="511"/>
      <c r="FY65117" s="511"/>
      <c r="FZ65117" s="511"/>
      <c r="GA65117" s="511"/>
      <c r="GB65117" s="511"/>
      <c r="GC65117" s="511"/>
      <c r="GD65117" s="511"/>
      <c r="GE65117" s="511"/>
      <c r="GF65117" s="511"/>
      <c r="GG65117" s="511"/>
      <c r="GH65117" s="511"/>
      <c r="GI65117" s="511"/>
      <c r="GJ65117" s="511"/>
      <c r="GK65117" s="511"/>
      <c r="GL65117" s="511"/>
      <c r="GM65117" s="511"/>
      <c r="GN65117" s="511"/>
      <c r="GO65117" s="511"/>
      <c r="GP65117" s="511"/>
      <c r="GQ65117" s="511"/>
      <c r="GR65117" s="511"/>
      <c r="GS65117" s="511"/>
      <c r="GT65117" s="511"/>
      <c r="GU65117" s="511"/>
      <c r="GV65117" s="511"/>
      <c r="GW65117" s="511"/>
      <c r="GX65117" s="511"/>
      <c r="GY65117" s="511"/>
      <c r="GZ65117" s="511"/>
      <c r="HA65117" s="511"/>
      <c r="HB65117" s="511"/>
      <c r="HC65117" s="511"/>
      <c r="HD65117" s="511"/>
      <c r="HE65117" s="511"/>
      <c r="HF65117" s="511"/>
      <c r="HG65117" s="511"/>
      <c r="HH65117" s="511"/>
      <c r="HI65117" s="511"/>
      <c r="HJ65117" s="511"/>
      <c r="HK65117" s="511"/>
      <c r="HL65117" s="511"/>
      <c r="HM65117" s="511"/>
      <c r="HN65117" s="511"/>
      <c r="HO65117" s="511"/>
      <c r="HP65117" s="511"/>
      <c r="HQ65117" s="511"/>
      <c r="HR65117" s="511"/>
      <c r="HS65117" s="511"/>
      <c r="HT65117" s="511"/>
      <c r="HU65117" s="511"/>
      <c r="HV65117" s="511"/>
      <c r="HW65117" s="511"/>
      <c r="HX65117" s="511"/>
      <c r="HY65117" s="511"/>
      <c r="HZ65117" s="511"/>
      <c r="IA65117" s="511"/>
      <c r="IB65117" s="511"/>
      <c r="IC65117" s="511"/>
      <c r="ID65117" s="511"/>
      <c r="IE65117" s="511"/>
      <c r="IF65117" s="511"/>
      <c r="IG65117" s="511"/>
      <c r="IH65117" s="511"/>
    </row>
    <row r="65118" spans="1:242" x14ac:dyDescent="0.25">
      <c r="A65118" s="511"/>
      <c r="B65118" s="511"/>
      <c r="C65118" s="511"/>
      <c r="D65118" s="511"/>
      <c r="E65118" s="511"/>
      <c r="F65118" s="511"/>
      <c r="G65118" s="511"/>
      <c r="H65118" s="511"/>
      <c r="I65118" s="511"/>
      <c r="J65118" s="511"/>
      <c r="K65118" s="511"/>
      <c r="L65118" s="511"/>
      <c r="M65118" s="511"/>
      <c r="N65118" s="511"/>
      <c r="O65118" s="511"/>
      <c r="P65118" s="511"/>
      <c r="Q65118" s="511"/>
      <c r="R65118" s="511"/>
      <c r="S65118" s="511"/>
      <c r="T65118" s="511"/>
      <c r="U65118" s="511"/>
      <c r="V65118" s="511"/>
      <c r="W65118" s="511"/>
      <c r="X65118" s="511"/>
      <c r="Y65118" s="511"/>
      <c r="Z65118" s="511"/>
      <c r="AA65118" s="511"/>
      <c r="AB65118" s="511"/>
      <c r="AC65118" s="511"/>
      <c r="AD65118" s="511"/>
      <c r="AE65118" s="511"/>
      <c r="AF65118" s="511"/>
      <c r="AG65118" s="511"/>
      <c r="AH65118" s="511"/>
      <c r="AI65118" s="511"/>
      <c r="AJ65118" s="511"/>
      <c r="AK65118" s="511"/>
      <c r="AL65118" s="511"/>
      <c r="AM65118" s="511"/>
      <c r="AN65118" s="511"/>
      <c r="AO65118" s="511"/>
      <c r="AP65118" s="511"/>
      <c r="AQ65118" s="511"/>
      <c r="AR65118" s="511"/>
      <c r="AS65118" s="511"/>
      <c r="AT65118" s="511"/>
      <c r="AU65118" s="511"/>
      <c r="AV65118" s="511"/>
      <c r="AW65118" s="511"/>
      <c r="AX65118" s="511"/>
      <c r="AY65118" s="511"/>
      <c r="AZ65118" s="511"/>
      <c r="BA65118" s="511"/>
      <c r="BB65118" s="511"/>
      <c r="BC65118" s="511"/>
      <c r="BD65118" s="511"/>
      <c r="BE65118" s="511"/>
      <c r="BF65118" s="511"/>
      <c r="BG65118" s="511"/>
      <c r="BH65118" s="511"/>
      <c r="BI65118" s="511"/>
      <c r="BJ65118" s="511"/>
      <c r="BK65118" s="511"/>
      <c r="BL65118" s="511"/>
      <c r="BM65118" s="511"/>
      <c r="BN65118" s="511"/>
      <c r="BO65118" s="511"/>
      <c r="BP65118" s="511"/>
      <c r="BQ65118" s="511"/>
      <c r="BR65118" s="511"/>
      <c r="BS65118" s="511"/>
      <c r="BT65118" s="511"/>
      <c r="BU65118" s="511"/>
      <c r="BV65118" s="511"/>
      <c r="BW65118" s="511"/>
      <c r="BX65118" s="511"/>
      <c r="BY65118" s="511"/>
      <c r="BZ65118" s="511"/>
      <c r="CA65118" s="511"/>
      <c r="CB65118" s="511"/>
      <c r="CC65118" s="511"/>
      <c r="CD65118" s="511"/>
      <c r="CE65118" s="511"/>
      <c r="CF65118" s="511"/>
      <c r="CG65118" s="511"/>
      <c r="CH65118" s="511"/>
      <c r="CI65118" s="511"/>
      <c r="CJ65118" s="511"/>
      <c r="CK65118" s="511"/>
      <c r="CL65118" s="511"/>
      <c r="CM65118" s="511"/>
      <c r="CN65118" s="511"/>
      <c r="CO65118" s="511"/>
      <c r="CP65118" s="511"/>
      <c r="CQ65118" s="511"/>
      <c r="CR65118" s="511"/>
      <c r="CS65118" s="511"/>
      <c r="CT65118" s="511"/>
      <c r="CU65118" s="511"/>
      <c r="CV65118" s="511"/>
      <c r="CW65118" s="511"/>
      <c r="CX65118" s="511"/>
      <c r="CY65118" s="511"/>
      <c r="CZ65118" s="511"/>
      <c r="DA65118" s="511"/>
      <c r="DB65118" s="511"/>
      <c r="DC65118" s="511"/>
      <c r="DD65118" s="511"/>
      <c r="DE65118" s="511"/>
      <c r="DF65118" s="511"/>
      <c r="DG65118" s="511"/>
      <c r="DH65118" s="511"/>
      <c r="DI65118" s="511"/>
      <c r="DJ65118" s="511"/>
      <c r="DK65118" s="511"/>
      <c r="DL65118" s="511"/>
      <c r="DM65118" s="511"/>
      <c r="DN65118" s="511"/>
      <c r="DO65118" s="511"/>
      <c r="DP65118" s="511"/>
      <c r="DQ65118" s="511"/>
      <c r="DR65118" s="511"/>
      <c r="DS65118" s="511"/>
      <c r="DT65118" s="511"/>
      <c r="DU65118" s="511"/>
      <c r="DV65118" s="511"/>
      <c r="DW65118" s="511"/>
      <c r="DX65118" s="511"/>
      <c r="DY65118" s="511"/>
      <c r="DZ65118" s="511"/>
      <c r="EA65118" s="511"/>
      <c r="EB65118" s="511"/>
      <c r="EC65118" s="511"/>
      <c r="ED65118" s="511"/>
      <c r="EE65118" s="511"/>
      <c r="EF65118" s="511"/>
      <c r="EG65118" s="511"/>
      <c r="EH65118" s="511"/>
      <c r="EI65118" s="511"/>
      <c r="EJ65118" s="511"/>
      <c r="EK65118" s="511"/>
      <c r="EL65118" s="511"/>
      <c r="EM65118" s="511"/>
      <c r="EN65118" s="511"/>
      <c r="EO65118" s="511"/>
      <c r="EP65118" s="511"/>
      <c r="EQ65118" s="511"/>
      <c r="ER65118" s="511"/>
      <c r="ES65118" s="511"/>
      <c r="ET65118" s="511"/>
      <c r="EU65118" s="511"/>
      <c r="EV65118" s="511"/>
      <c r="EW65118" s="511"/>
      <c r="EX65118" s="511"/>
      <c r="EY65118" s="511"/>
      <c r="EZ65118" s="511"/>
      <c r="FA65118" s="511"/>
      <c r="FB65118" s="511"/>
      <c r="FC65118" s="511"/>
      <c r="FD65118" s="511"/>
      <c r="FE65118" s="511"/>
      <c r="FF65118" s="511"/>
      <c r="FG65118" s="511"/>
      <c r="FH65118" s="511"/>
      <c r="FI65118" s="511"/>
      <c r="FJ65118" s="511"/>
      <c r="FK65118" s="511"/>
      <c r="FL65118" s="511"/>
      <c r="FM65118" s="511"/>
      <c r="FN65118" s="511"/>
      <c r="FO65118" s="511"/>
      <c r="FP65118" s="511"/>
      <c r="FQ65118" s="511"/>
      <c r="FR65118" s="511"/>
      <c r="FS65118" s="511"/>
      <c r="FT65118" s="511"/>
      <c r="FU65118" s="511"/>
      <c r="FV65118" s="511"/>
      <c r="FW65118" s="511"/>
      <c r="FX65118" s="511"/>
      <c r="FY65118" s="511"/>
      <c r="FZ65118" s="511"/>
      <c r="GA65118" s="511"/>
      <c r="GB65118" s="511"/>
      <c r="GC65118" s="511"/>
      <c r="GD65118" s="511"/>
      <c r="GE65118" s="511"/>
      <c r="GF65118" s="511"/>
      <c r="GG65118" s="511"/>
      <c r="GH65118" s="511"/>
      <c r="GI65118" s="511"/>
      <c r="GJ65118" s="511"/>
      <c r="GK65118" s="511"/>
      <c r="GL65118" s="511"/>
      <c r="GM65118" s="511"/>
      <c r="GN65118" s="511"/>
      <c r="GO65118" s="511"/>
      <c r="GP65118" s="511"/>
      <c r="GQ65118" s="511"/>
      <c r="GR65118" s="511"/>
      <c r="GS65118" s="511"/>
      <c r="GT65118" s="511"/>
      <c r="GU65118" s="511"/>
      <c r="GV65118" s="511"/>
      <c r="GW65118" s="511"/>
      <c r="GX65118" s="511"/>
      <c r="GY65118" s="511"/>
      <c r="GZ65118" s="511"/>
      <c r="HA65118" s="511"/>
      <c r="HB65118" s="511"/>
      <c r="HC65118" s="511"/>
      <c r="HD65118" s="511"/>
      <c r="HE65118" s="511"/>
      <c r="HF65118" s="511"/>
      <c r="HG65118" s="511"/>
      <c r="HH65118" s="511"/>
      <c r="HI65118" s="511"/>
      <c r="HJ65118" s="511"/>
      <c r="HK65118" s="511"/>
      <c r="HL65118" s="511"/>
      <c r="HM65118" s="511"/>
      <c r="HN65118" s="511"/>
      <c r="HO65118" s="511"/>
      <c r="HP65118" s="511"/>
      <c r="HQ65118" s="511"/>
      <c r="HR65118" s="511"/>
      <c r="HS65118" s="511"/>
      <c r="HT65118" s="511"/>
      <c r="HU65118" s="511"/>
      <c r="HV65118" s="511"/>
      <c r="HW65118" s="511"/>
      <c r="HX65118" s="511"/>
      <c r="HY65118" s="511"/>
      <c r="HZ65118" s="511"/>
      <c r="IA65118" s="511"/>
      <c r="IB65118" s="511"/>
      <c r="IC65118" s="511"/>
      <c r="ID65118" s="511"/>
      <c r="IE65118" s="511"/>
      <c r="IF65118" s="511"/>
      <c r="IG65118" s="511"/>
      <c r="IH65118" s="511"/>
    </row>
    <row r="65119" spans="1:242" x14ac:dyDescent="0.25">
      <c r="A65119" s="511"/>
      <c r="B65119" s="511"/>
      <c r="C65119" s="511"/>
      <c r="D65119" s="511"/>
      <c r="E65119" s="511"/>
      <c r="F65119" s="511"/>
      <c r="G65119" s="511"/>
      <c r="H65119" s="511"/>
      <c r="I65119" s="511"/>
      <c r="J65119" s="511"/>
      <c r="K65119" s="511"/>
      <c r="L65119" s="511"/>
      <c r="M65119" s="511"/>
      <c r="N65119" s="511"/>
      <c r="O65119" s="511"/>
      <c r="P65119" s="511"/>
      <c r="Q65119" s="511"/>
      <c r="R65119" s="511"/>
      <c r="S65119" s="511"/>
      <c r="T65119" s="511"/>
      <c r="U65119" s="511"/>
      <c r="V65119" s="511"/>
      <c r="W65119" s="511"/>
      <c r="X65119" s="511"/>
      <c r="Y65119" s="511"/>
      <c r="Z65119" s="511"/>
      <c r="AA65119" s="511"/>
      <c r="AB65119" s="511"/>
      <c r="AC65119" s="511"/>
      <c r="AD65119" s="511"/>
      <c r="AE65119" s="511"/>
      <c r="AF65119" s="511"/>
      <c r="AG65119" s="511"/>
      <c r="AH65119" s="511"/>
      <c r="AI65119" s="511"/>
      <c r="AJ65119" s="511"/>
      <c r="AK65119" s="511"/>
      <c r="AL65119" s="511"/>
      <c r="AM65119" s="511"/>
      <c r="AN65119" s="511"/>
      <c r="AO65119" s="511"/>
      <c r="AP65119" s="511"/>
      <c r="AQ65119" s="511"/>
      <c r="AR65119" s="511"/>
      <c r="AS65119" s="511"/>
      <c r="AT65119" s="511"/>
      <c r="AU65119" s="511"/>
      <c r="AV65119" s="511"/>
      <c r="AW65119" s="511"/>
      <c r="AX65119" s="511"/>
      <c r="AY65119" s="511"/>
      <c r="AZ65119" s="511"/>
      <c r="BA65119" s="511"/>
      <c r="BB65119" s="511"/>
      <c r="BC65119" s="511"/>
      <c r="BD65119" s="511"/>
      <c r="BE65119" s="511"/>
      <c r="BF65119" s="511"/>
      <c r="BG65119" s="511"/>
      <c r="BH65119" s="511"/>
      <c r="BI65119" s="511"/>
      <c r="BJ65119" s="511"/>
      <c r="BK65119" s="511"/>
      <c r="BL65119" s="511"/>
      <c r="BM65119" s="511"/>
      <c r="BN65119" s="511"/>
      <c r="BO65119" s="511"/>
      <c r="BP65119" s="511"/>
      <c r="BQ65119" s="511"/>
      <c r="BR65119" s="511"/>
      <c r="BS65119" s="511"/>
      <c r="BT65119" s="511"/>
      <c r="BU65119" s="511"/>
      <c r="BV65119" s="511"/>
      <c r="BW65119" s="511"/>
      <c r="BX65119" s="511"/>
      <c r="BY65119" s="511"/>
      <c r="BZ65119" s="511"/>
      <c r="CA65119" s="511"/>
      <c r="CB65119" s="511"/>
      <c r="CC65119" s="511"/>
      <c r="CD65119" s="511"/>
      <c r="CE65119" s="511"/>
      <c r="CF65119" s="511"/>
      <c r="CG65119" s="511"/>
      <c r="CH65119" s="511"/>
      <c r="CI65119" s="511"/>
      <c r="CJ65119" s="511"/>
      <c r="CK65119" s="511"/>
      <c r="CL65119" s="511"/>
      <c r="CM65119" s="511"/>
      <c r="CN65119" s="511"/>
      <c r="CO65119" s="511"/>
      <c r="CP65119" s="511"/>
      <c r="CQ65119" s="511"/>
      <c r="CR65119" s="511"/>
      <c r="CS65119" s="511"/>
      <c r="CT65119" s="511"/>
      <c r="CU65119" s="511"/>
      <c r="CV65119" s="511"/>
      <c r="CW65119" s="511"/>
      <c r="CX65119" s="511"/>
      <c r="CY65119" s="511"/>
      <c r="CZ65119" s="511"/>
      <c r="DA65119" s="511"/>
      <c r="DB65119" s="511"/>
      <c r="DC65119" s="511"/>
      <c r="DD65119" s="511"/>
      <c r="DE65119" s="511"/>
      <c r="DF65119" s="511"/>
      <c r="DG65119" s="511"/>
      <c r="DH65119" s="511"/>
      <c r="DI65119" s="511"/>
      <c r="DJ65119" s="511"/>
      <c r="DK65119" s="511"/>
      <c r="DL65119" s="511"/>
      <c r="DM65119" s="511"/>
      <c r="DN65119" s="511"/>
      <c r="DO65119" s="511"/>
      <c r="DP65119" s="511"/>
      <c r="DQ65119" s="511"/>
      <c r="DR65119" s="511"/>
      <c r="DS65119" s="511"/>
      <c r="DT65119" s="511"/>
      <c r="DU65119" s="511"/>
      <c r="DV65119" s="511"/>
      <c r="DW65119" s="511"/>
      <c r="DX65119" s="511"/>
      <c r="DY65119" s="511"/>
      <c r="DZ65119" s="511"/>
      <c r="EA65119" s="511"/>
      <c r="EB65119" s="511"/>
      <c r="EC65119" s="511"/>
      <c r="ED65119" s="511"/>
      <c r="EE65119" s="511"/>
      <c r="EF65119" s="511"/>
      <c r="EG65119" s="511"/>
      <c r="EH65119" s="511"/>
      <c r="EI65119" s="511"/>
      <c r="EJ65119" s="511"/>
      <c r="EK65119" s="511"/>
      <c r="EL65119" s="511"/>
      <c r="EM65119" s="511"/>
      <c r="EN65119" s="511"/>
      <c r="EO65119" s="511"/>
      <c r="EP65119" s="511"/>
      <c r="EQ65119" s="511"/>
      <c r="ER65119" s="511"/>
      <c r="ES65119" s="511"/>
      <c r="ET65119" s="511"/>
      <c r="EU65119" s="511"/>
      <c r="EV65119" s="511"/>
      <c r="EW65119" s="511"/>
      <c r="EX65119" s="511"/>
      <c r="EY65119" s="511"/>
      <c r="EZ65119" s="511"/>
      <c r="FA65119" s="511"/>
      <c r="FB65119" s="511"/>
      <c r="FC65119" s="511"/>
      <c r="FD65119" s="511"/>
      <c r="FE65119" s="511"/>
      <c r="FF65119" s="511"/>
      <c r="FG65119" s="511"/>
      <c r="FH65119" s="511"/>
      <c r="FI65119" s="511"/>
      <c r="FJ65119" s="511"/>
      <c r="FK65119" s="511"/>
      <c r="FL65119" s="511"/>
      <c r="FM65119" s="511"/>
      <c r="FN65119" s="511"/>
      <c r="FO65119" s="511"/>
      <c r="FP65119" s="511"/>
      <c r="FQ65119" s="511"/>
      <c r="FR65119" s="511"/>
      <c r="FS65119" s="511"/>
      <c r="FT65119" s="511"/>
      <c r="FU65119" s="511"/>
      <c r="FV65119" s="511"/>
      <c r="FW65119" s="511"/>
      <c r="FX65119" s="511"/>
      <c r="FY65119" s="511"/>
      <c r="FZ65119" s="511"/>
      <c r="GA65119" s="511"/>
      <c r="GB65119" s="511"/>
      <c r="GC65119" s="511"/>
      <c r="GD65119" s="511"/>
      <c r="GE65119" s="511"/>
      <c r="GF65119" s="511"/>
      <c r="GG65119" s="511"/>
      <c r="GH65119" s="511"/>
      <c r="GI65119" s="511"/>
      <c r="GJ65119" s="511"/>
      <c r="GK65119" s="511"/>
      <c r="GL65119" s="511"/>
      <c r="GM65119" s="511"/>
      <c r="GN65119" s="511"/>
      <c r="GO65119" s="511"/>
      <c r="GP65119" s="511"/>
      <c r="GQ65119" s="511"/>
      <c r="GR65119" s="511"/>
      <c r="GS65119" s="511"/>
      <c r="GT65119" s="511"/>
      <c r="GU65119" s="511"/>
      <c r="GV65119" s="511"/>
      <c r="GW65119" s="511"/>
      <c r="GX65119" s="511"/>
      <c r="GY65119" s="511"/>
      <c r="GZ65119" s="511"/>
      <c r="HA65119" s="511"/>
      <c r="HB65119" s="511"/>
      <c r="HC65119" s="511"/>
      <c r="HD65119" s="511"/>
      <c r="HE65119" s="511"/>
      <c r="HF65119" s="511"/>
      <c r="HG65119" s="511"/>
      <c r="HH65119" s="511"/>
      <c r="HI65119" s="511"/>
      <c r="HJ65119" s="511"/>
      <c r="HK65119" s="511"/>
      <c r="HL65119" s="511"/>
      <c r="HM65119" s="511"/>
      <c r="HN65119" s="511"/>
      <c r="HO65119" s="511"/>
      <c r="HP65119" s="511"/>
      <c r="HQ65119" s="511"/>
      <c r="HR65119" s="511"/>
      <c r="HS65119" s="511"/>
      <c r="HT65119" s="511"/>
      <c r="HU65119" s="511"/>
      <c r="HV65119" s="511"/>
      <c r="HW65119" s="511"/>
      <c r="HX65119" s="511"/>
      <c r="HY65119" s="511"/>
      <c r="HZ65119" s="511"/>
      <c r="IA65119" s="511"/>
      <c r="IB65119" s="511"/>
      <c r="IC65119" s="511"/>
      <c r="ID65119" s="511"/>
      <c r="IE65119" s="511"/>
      <c r="IF65119" s="511"/>
      <c r="IG65119" s="511"/>
      <c r="IH65119" s="511"/>
    </row>
    <row r="65120" spans="1:242" x14ac:dyDescent="0.25">
      <c r="A65120" s="511"/>
      <c r="B65120" s="511"/>
      <c r="C65120" s="511"/>
      <c r="D65120" s="511"/>
      <c r="E65120" s="511"/>
      <c r="F65120" s="511"/>
      <c r="G65120" s="511"/>
      <c r="H65120" s="511"/>
      <c r="I65120" s="511"/>
      <c r="J65120" s="511"/>
      <c r="K65120" s="511"/>
      <c r="L65120" s="511"/>
      <c r="M65120" s="511"/>
      <c r="N65120" s="511"/>
      <c r="O65120" s="511"/>
      <c r="P65120" s="511"/>
      <c r="Q65120" s="511"/>
      <c r="R65120" s="511"/>
      <c r="S65120" s="511"/>
      <c r="T65120" s="511"/>
      <c r="U65120" s="511"/>
      <c r="V65120" s="511"/>
      <c r="W65120" s="511"/>
      <c r="X65120" s="511"/>
      <c r="Y65120" s="511"/>
      <c r="Z65120" s="511"/>
      <c r="AA65120" s="511"/>
      <c r="AB65120" s="511"/>
      <c r="AC65120" s="511"/>
      <c r="AD65120" s="511"/>
      <c r="AE65120" s="511"/>
      <c r="AF65120" s="511"/>
      <c r="AG65120" s="511"/>
      <c r="AH65120" s="511"/>
      <c r="AI65120" s="511"/>
      <c r="AJ65120" s="511"/>
      <c r="AK65120" s="511"/>
      <c r="AL65120" s="511"/>
      <c r="AM65120" s="511"/>
      <c r="AN65120" s="511"/>
      <c r="AO65120" s="511"/>
      <c r="AP65120" s="511"/>
      <c r="AQ65120" s="511"/>
      <c r="AR65120" s="511"/>
      <c r="AS65120" s="511"/>
      <c r="AT65120" s="511"/>
      <c r="AU65120" s="511"/>
      <c r="AV65120" s="511"/>
      <c r="AW65120" s="511"/>
      <c r="AX65120" s="511"/>
      <c r="AY65120" s="511"/>
      <c r="AZ65120" s="511"/>
      <c r="BA65120" s="511"/>
      <c r="BB65120" s="511"/>
      <c r="BC65120" s="511"/>
      <c r="BD65120" s="511"/>
      <c r="BE65120" s="511"/>
      <c r="BF65120" s="511"/>
      <c r="BG65120" s="511"/>
      <c r="BH65120" s="511"/>
      <c r="BI65120" s="511"/>
      <c r="BJ65120" s="511"/>
      <c r="BK65120" s="511"/>
      <c r="BL65120" s="511"/>
      <c r="BM65120" s="511"/>
      <c r="BN65120" s="511"/>
      <c r="BO65120" s="511"/>
      <c r="BP65120" s="511"/>
      <c r="BQ65120" s="511"/>
      <c r="BR65120" s="511"/>
      <c r="BS65120" s="511"/>
      <c r="BT65120" s="511"/>
      <c r="BU65120" s="511"/>
      <c r="BV65120" s="511"/>
      <c r="BW65120" s="511"/>
      <c r="BX65120" s="511"/>
      <c r="BY65120" s="511"/>
      <c r="BZ65120" s="511"/>
      <c r="CA65120" s="511"/>
      <c r="CB65120" s="511"/>
      <c r="CC65120" s="511"/>
      <c r="CD65120" s="511"/>
      <c r="CE65120" s="511"/>
      <c r="CF65120" s="511"/>
      <c r="CG65120" s="511"/>
      <c r="CH65120" s="511"/>
      <c r="CI65120" s="511"/>
      <c r="CJ65120" s="511"/>
      <c r="CK65120" s="511"/>
      <c r="CL65120" s="511"/>
      <c r="CM65120" s="511"/>
      <c r="CN65120" s="511"/>
      <c r="CO65120" s="511"/>
      <c r="CP65120" s="511"/>
      <c r="CQ65120" s="511"/>
      <c r="CR65120" s="511"/>
      <c r="CS65120" s="511"/>
      <c r="CT65120" s="511"/>
      <c r="CU65120" s="511"/>
      <c r="CV65120" s="511"/>
      <c r="CW65120" s="511"/>
      <c r="CX65120" s="511"/>
      <c r="CY65120" s="511"/>
      <c r="CZ65120" s="511"/>
      <c r="DA65120" s="511"/>
      <c r="DB65120" s="511"/>
      <c r="DC65120" s="511"/>
      <c r="DD65120" s="511"/>
      <c r="DE65120" s="511"/>
      <c r="DF65120" s="511"/>
      <c r="DG65120" s="511"/>
      <c r="DH65120" s="511"/>
      <c r="DI65120" s="511"/>
      <c r="DJ65120" s="511"/>
      <c r="DK65120" s="511"/>
      <c r="DL65120" s="511"/>
      <c r="DM65120" s="511"/>
      <c r="DN65120" s="511"/>
      <c r="DO65120" s="511"/>
      <c r="DP65120" s="511"/>
      <c r="DQ65120" s="511"/>
      <c r="DR65120" s="511"/>
      <c r="DS65120" s="511"/>
      <c r="DT65120" s="511"/>
      <c r="DU65120" s="511"/>
      <c r="DV65120" s="511"/>
      <c r="DW65120" s="511"/>
      <c r="DX65120" s="511"/>
      <c r="DY65120" s="511"/>
      <c r="DZ65120" s="511"/>
      <c r="EA65120" s="511"/>
      <c r="EB65120" s="511"/>
      <c r="EC65120" s="511"/>
      <c r="ED65120" s="511"/>
      <c r="EE65120" s="511"/>
      <c r="EF65120" s="511"/>
      <c r="EG65120" s="511"/>
      <c r="EH65120" s="511"/>
      <c r="EI65120" s="511"/>
      <c r="EJ65120" s="511"/>
      <c r="EK65120" s="511"/>
      <c r="EL65120" s="511"/>
      <c r="EM65120" s="511"/>
      <c r="EN65120" s="511"/>
      <c r="EO65120" s="511"/>
      <c r="EP65120" s="511"/>
      <c r="EQ65120" s="511"/>
      <c r="ER65120" s="511"/>
      <c r="ES65120" s="511"/>
      <c r="ET65120" s="511"/>
      <c r="EU65120" s="511"/>
      <c r="EV65120" s="511"/>
      <c r="EW65120" s="511"/>
      <c r="EX65120" s="511"/>
      <c r="EY65120" s="511"/>
      <c r="EZ65120" s="511"/>
      <c r="FA65120" s="511"/>
      <c r="FB65120" s="511"/>
      <c r="FC65120" s="511"/>
      <c r="FD65120" s="511"/>
      <c r="FE65120" s="511"/>
      <c r="FF65120" s="511"/>
      <c r="FG65120" s="511"/>
      <c r="FH65120" s="511"/>
      <c r="FI65120" s="511"/>
      <c r="FJ65120" s="511"/>
      <c r="FK65120" s="511"/>
      <c r="FL65120" s="511"/>
      <c r="FM65120" s="511"/>
      <c r="FN65120" s="511"/>
      <c r="FO65120" s="511"/>
      <c r="FP65120" s="511"/>
      <c r="FQ65120" s="511"/>
      <c r="FR65120" s="511"/>
      <c r="FS65120" s="511"/>
      <c r="FT65120" s="511"/>
      <c r="FU65120" s="511"/>
      <c r="FV65120" s="511"/>
      <c r="FW65120" s="511"/>
      <c r="FX65120" s="511"/>
      <c r="FY65120" s="511"/>
      <c r="FZ65120" s="511"/>
      <c r="GA65120" s="511"/>
      <c r="GB65120" s="511"/>
      <c r="GC65120" s="511"/>
      <c r="GD65120" s="511"/>
      <c r="GE65120" s="511"/>
      <c r="GF65120" s="511"/>
      <c r="GG65120" s="511"/>
      <c r="GH65120" s="511"/>
      <c r="GI65120" s="511"/>
      <c r="GJ65120" s="511"/>
      <c r="GK65120" s="511"/>
      <c r="GL65120" s="511"/>
      <c r="GM65120" s="511"/>
      <c r="GN65120" s="511"/>
      <c r="GO65120" s="511"/>
      <c r="GP65120" s="511"/>
      <c r="GQ65120" s="511"/>
      <c r="GR65120" s="511"/>
      <c r="GS65120" s="511"/>
      <c r="GT65120" s="511"/>
      <c r="GU65120" s="511"/>
      <c r="GV65120" s="511"/>
      <c r="GW65120" s="511"/>
      <c r="GX65120" s="511"/>
      <c r="GY65120" s="511"/>
      <c r="GZ65120" s="511"/>
      <c r="HA65120" s="511"/>
      <c r="HB65120" s="511"/>
      <c r="HC65120" s="511"/>
      <c r="HD65120" s="511"/>
      <c r="HE65120" s="511"/>
      <c r="HF65120" s="511"/>
      <c r="HG65120" s="511"/>
      <c r="HH65120" s="511"/>
      <c r="HI65120" s="511"/>
      <c r="HJ65120" s="511"/>
      <c r="HK65120" s="511"/>
      <c r="HL65120" s="511"/>
      <c r="HM65120" s="511"/>
      <c r="HN65120" s="511"/>
      <c r="HO65120" s="511"/>
      <c r="HP65120" s="511"/>
      <c r="HQ65120" s="511"/>
      <c r="HR65120" s="511"/>
      <c r="HS65120" s="511"/>
      <c r="HT65120" s="511"/>
      <c r="HU65120" s="511"/>
      <c r="HV65120" s="511"/>
      <c r="HW65120" s="511"/>
      <c r="HX65120" s="511"/>
      <c r="HY65120" s="511"/>
      <c r="HZ65120" s="511"/>
      <c r="IA65120" s="511"/>
      <c r="IB65120" s="511"/>
      <c r="IC65120" s="511"/>
      <c r="ID65120" s="511"/>
      <c r="IE65120" s="511"/>
      <c r="IF65120" s="511"/>
      <c r="IG65120" s="511"/>
      <c r="IH65120" s="511"/>
    </row>
    <row r="65121" spans="1:242" x14ac:dyDescent="0.25">
      <c r="A65121" s="511"/>
      <c r="B65121" s="511"/>
      <c r="C65121" s="511"/>
      <c r="D65121" s="511"/>
      <c r="E65121" s="511"/>
      <c r="F65121" s="511"/>
      <c r="G65121" s="511"/>
      <c r="H65121" s="511"/>
      <c r="I65121" s="511"/>
      <c r="J65121" s="511"/>
      <c r="K65121" s="511"/>
      <c r="L65121" s="511"/>
      <c r="M65121" s="511"/>
      <c r="N65121" s="511"/>
      <c r="O65121" s="511"/>
      <c r="P65121" s="511"/>
      <c r="Q65121" s="511"/>
      <c r="R65121" s="511"/>
      <c r="S65121" s="511"/>
      <c r="T65121" s="511"/>
      <c r="U65121" s="511"/>
      <c r="V65121" s="511"/>
      <c r="W65121" s="511"/>
      <c r="X65121" s="511"/>
      <c r="Y65121" s="511"/>
      <c r="Z65121" s="511"/>
      <c r="AA65121" s="511"/>
      <c r="AB65121" s="511"/>
      <c r="AC65121" s="511"/>
      <c r="AD65121" s="511"/>
      <c r="AE65121" s="511"/>
      <c r="AF65121" s="511"/>
      <c r="AG65121" s="511"/>
      <c r="AH65121" s="511"/>
      <c r="AI65121" s="511"/>
      <c r="AJ65121" s="511"/>
      <c r="AK65121" s="511"/>
      <c r="AL65121" s="511"/>
      <c r="AM65121" s="511"/>
      <c r="AN65121" s="511"/>
      <c r="AO65121" s="511"/>
      <c r="AP65121" s="511"/>
      <c r="AQ65121" s="511"/>
      <c r="AR65121" s="511"/>
      <c r="AS65121" s="511"/>
      <c r="AT65121" s="511"/>
      <c r="AU65121" s="511"/>
      <c r="AV65121" s="511"/>
      <c r="AW65121" s="511"/>
      <c r="AX65121" s="511"/>
      <c r="AY65121" s="511"/>
      <c r="AZ65121" s="511"/>
      <c r="BA65121" s="511"/>
      <c r="BB65121" s="511"/>
      <c r="BC65121" s="511"/>
      <c r="BD65121" s="511"/>
      <c r="BE65121" s="511"/>
      <c r="BF65121" s="511"/>
      <c r="BG65121" s="511"/>
      <c r="BH65121" s="511"/>
      <c r="BI65121" s="511"/>
      <c r="BJ65121" s="511"/>
      <c r="BK65121" s="511"/>
      <c r="BL65121" s="511"/>
      <c r="BM65121" s="511"/>
      <c r="BN65121" s="511"/>
      <c r="BO65121" s="511"/>
      <c r="BP65121" s="511"/>
      <c r="BQ65121" s="511"/>
      <c r="BR65121" s="511"/>
      <c r="BS65121" s="511"/>
      <c r="BT65121" s="511"/>
      <c r="BU65121" s="511"/>
      <c r="BV65121" s="511"/>
      <c r="BW65121" s="511"/>
      <c r="BX65121" s="511"/>
      <c r="BY65121" s="511"/>
      <c r="BZ65121" s="511"/>
      <c r="CA65121" s="511"/>
      <c r="CB65121" s="511"/>
      <c r="CC65121" s="511"/>
      <c r="CD65121" s="511"/>
      <c r="CE65121" s="511"/>
      <c r="CF65121" s="511"/>
      <c r="CG65121" s="511"/>
      <c r="CH65121" s="511"/>
      <c r="CI65121" s="511"/>
      <c r="CJ65121" s="511"/>
      <c r="CK65121" s="511"/>
      <c r="CL65121" s="511"/>
      <c r="CM65121" s="511"/>
      <c r="CN65121" s="511"/>
      <c r="CO65121" s="511"/>
      <c r="CP65121" s="511"/>
      <c r="CQ65121" s="511"/>
      <c r="CR65121" s="511"/>
      <c r="CS65121" s="511"/>
      <c r="CT65121" s="511"/>
      <c r="CU65121" s="511"/>
      <c r="CV65121" s="511"/>
      <c r="CW65121" s="511"/>
      <c r="CX65121" s="511"/>
      <c r="CY65121" s="511"/>
      <c r="CZ65121" s="511"/>
      <c r="DA65121" s="511"/>
      <c r="DB65121" s="511"/>
      <c r="DC65121" s="511"/>
      <c r="DD65121" s="511"/>
      <c r="DE65121" s="511"/>
      <c r="DF65121" s="511"/>
      <c r="DG65121" s="511"/>
      <c r="DH65121" s="511"/>
      <c r="DI65121" s="511"/>
      <c r="DJ65121" s="511"/>
      <c r="DK65121" s="511"/>
      <c r="DL65121" s="511"/>
      <c r="DM65121" s="511"/>
      <c r="DN65121" s="511"/>
      <c r="DO65121" s="511"/>
      <c r="DP65121" s="511"/>
      <c r="DQ65121" s="511"/>
      <c r="DR65121" s="511"/>
      <c r="DS65121" s="511"/>
      <c r="DT65121" s="511"/>
      <c r="DU65121" s="511"/>
      <c r="DV65121" s="511"/>
      <c r="DW65121" s="511"/>
      <c r="DX65121" s="511"/>
      <c r="DY65121" s="511"/>
      <c r="DZ65121" s="511"/>
      <c r="EA65121" s="511"/>
      <c r="EB65121" s="511"/>
      <c r="EC65121" s="511"/>
      <c r="ED65121" s="511"/>
      <c r="EE65121" s="511"/>
      <c r="EF65121" s="511"/>
      <c r="EG65121" s="511"/>
      <c r="EH65121" s="511"/>
      <c r="EI65121" s="511"/>
      <c r="EJ65121" s="511"/>
      <c r="EK65121" s="511"/>
      <c r="EL65121" s="511"/>
      <c r="EM65121" s="511"/>
      <c r="EN65121" s="511"/>
      <c r="EO65121" s="511"/>
      <c r="EP65121" s="511"/>
      <c r="EQ65121" s="511"/>
      <c r="ER65121" s="511"/>
      <c r="ES65121" s="511"/>
      <c r="ET65121" s="511"/>
      <c r="EU65121" s="511"/>
      <c r="EV65121" s="511"/>
      <c r="EW65121" s="511"/>
      <c r="EX65121" s="511"/>
      <c r="EY65121" s="511"/>
      <c r="EZ65121" s="511"/>
      <c r="FA65121" s="511"/>
      <c r="FB65121" s="511"/>
      <c r="FC65121" s="511"/>
      <c r="FD65121" s="511"/>
      <c r="FE65121" s="511"/>
      <c r="FF65121" s="511"/>
      <c r="FG65121" s="511"/>
      <c r="FH65121" s="511"/>
      <c r="FI65121" s="511"/>
      <c r="FJ65121" s="511"/>
      <c r="FK65121" s="511"/>
      <c r="FL65121" s="511"/>
      <c r="FM65121" s="511"/>
      <c r="FN65121" s="511"/>
      <c r="FO65121" s="511"/>
      <c r="FP65121" s="511"/>
      <c r="FQ65121" s="511"/>
      <c r="FR65121" s="511"/>
      <c r="FS65121" s="511"/>
      <c r="FT65121" s="511"/>
      <c r="FU65121" s="511"/>
      <c r="FV65121" s="511"/>
      <c r="FW65121" s="511"/>
      <c r="FX65121" s="511"/>
      <c r="FY65121" s="511"/>
      <c r="FZ65121" s="511"/>
      <c r="GA65121" s="511"/>
      <c r="GB65121" s="511"/>
      <c r="GC65121" s="511"/>
      <c r="GD65121" s="511"/>
      <c r="GE65121" s="511"/>
      <c r="GF65121" s="511"/>
      <c r="GG65121" s="511"/>
      <c r="GH65121" s="511"/>
      <c r="GI65121" s="511"/>
      <c r="GJ65121" s="511"/>
      <c r="GK65121" s="511"/>
      <c r="GL65121" s="511"/>
      <c r="GM65121" s="511"/>
      <c r="GN65121" s="511"/>
      <c r="GO65121" s="511"/>
      <c r="GP65121" s="511"/>
      <c r="GQ65121" s="511"/>
      <c r="GR65121" s="511"/>
      <c r="GS65121" s="511"/>
      <c r="GT65121" s="511"/>
      <c r="GU65121" s="511"/>
      <c r="GV65121" s="511"/>
      <c r="GW65121" s="511"/>
      <c r="GX65121" s="511"/>
      <c r="GY65121" s="511"/>
      <c r="GZ65121" s="511"/>
      <c r="HA65121" s="511"/>
      <c r="HB65121" s="511"/>
      <c r="HC65121" s="511"/>
      <c r="HD65121" s="511"/>
      <c r="HE65121" s="511"/>
      <c r="HF65121" s="511"/>
      <c r="HG65121" s="511"/>
      <c r="HH65121" s="511"/>
      <c r="HI65121" s="511"/>
      <c r="HJ65121" s="511"/>
      <c r="HK65121" s="511"/>
      <c r="HL65121" s="511"/>
      <c r="HM65121" s="511"/>
      <c r="HN65121" s="511"/>
      <c r="HO65121" s="511"/>
      <c r="HP65121" s="511"/>
      <c r="HQ65121" s="511"/>
      <c r="HR65121" s="511"/>
      <c r="HS65121" s="511"/>
      <c r="HT65121" s="511"/>
      <c r="HU65121" s="511"/>
      <c r="HV65121" s="511"/>
      <c r="HW65121" s="511"/>
      <c r="HX65121" s="511"/>
      <c r="HY65121" s="511"/>
      <c r="HZ65121" s="511"/>
      <c r="IA65121" s="511"/>
      <c r="IB65121" s="511"/>
      <c r="IC65121" s="511"/>
      <c r="ID65121" s="511"/>
      <c r="IE65121" s="511"/>
      <c r="IF65121" s="511"/>
      <c r="IG65121" s="511"/>
      <c r="IH65121" s="511"/>
    </row>
    <row r="65122" spans="1:242" x14ac:dyDescent="0.25">
      <c r="A65122" s="511"/>
      <c r="B65122" s="511"/>
      <c r="C65122" s="511"/>
      <c r="D65122" s="511"/>
      <c r="E65122" s="511"/>
      <c r="F65122" s="511"/>
      <c r="G65122" s="511"/>
      <c r="H65122" s="511"/>
      <c r="I65122" s="511"/>
      <c r="J65122" s="511"/>
      <c r="K65122" s="511"/>
      <c r="L65122" s="511"/>
      <c r="M65122" s="511"/>
      <c r="N65122" s="511"/>
      <c r="O65122" s="511"/>
      <c r="P65122" s="511"/>
      <c r="Q65122" s="511"/>
      <c r="R65122" s="511"/>
      <c r="S65122" s="511"/>
      <c r="T65122" s="511"/>
      <c r="U65122" s="511"/>
      <c r="V65122" s="511"/>
      <c r="W65122" s="511"/>
      <c r="X65122" s="511"/>
      <c r="Y65122" s="511"/>
      <c r="Z65122" s="511"/>
      <c r="AA65122" s="511"/>
      <c r="AB65122" s="511"/>
      <c r="AC65122" s="511"/>
      <c r="AD65122" s="511"/>
      <c r="AE65122" s="511"/>
      <c r="AF65122" s="511"/>
      <c r="AG65122" s="511"/>
      <c r="AH65122" s="511"/>
      <c r="AI65122" s="511"/>
      <c r="AJ65122" s="511"/>
      <c r="AK65122" s="511"/>
      <c r="AL65122" s="511"/>
      <c r="AM65122" s="511"/>
      <c r="AN65122" s="511"/>
      <c r="AO65122" s="511"/>
      <c r="AP65122" s="511"/>
      <c r="AQ65122" s="511"/>
      <c r="AR65122" s="511"/>
      <c r="AS65122" s="511"/>
      <c r="AT65122" s="511"/>
      <c r="AU65122" s="511"/>
      <c r="AV65122" s="511"/>
      <c r="AW65122" s="511"/>
      <c r="AX65122" s="511"/>
      <c r="AY65122" s="511"/>
      <c r="AZ65122" s="511"/>
      <c r="BA65122" s="511"/>
      <c r="BB65122" s="511"/>
      <c r="BC65122" s="511"/>
      <c r="BD65122" s="511"/>
      <c r="BE65122" s="511"/>
      <c r="BF65122" s="511"/>
      <c r="BG65122" s="511"/>
      <c r="BH65122" s="511"/>
      <c r="BI65122" s="511"/>
      <c r="BJ65122" s="511"/>
      <c r="BK65122" s="511"/>
      <c r="BL65122" s="511"/>
      <c r="BM65122" s="511"/>
      <c r="BN65122" s="511"/>
      <c r="BO65122" s="511"/>
      <c r="BP65122" s="511"/>
      <c r="BQ65122" s="511"/>
      <c r="BR65122" s="511"/>
      <c r="BS65122" s="511"/>
      <c r="BT65122" s="511"/>
      <c r="BU65122" s="511"/>
      <c r="BV65122" s="511"/>
      <c r="BW65122" s="511"/>
      <c r="BX65122" s="511"/>
      <c r="BY65122" s="511"/>
      <c r="BZ65122" s="511"/>
      <c r="CA65122" s="511"/>
      <c r="CB65122" s="511"/>
      <c r="CC65122" s="511"/>
      <c r="CD65122" s="511"/>
      <c r="CE65122" s="511"/>
      <c r="CF65122" s="511"/>
      <c r="CG65122" s="511"/>
      <c r="CH65122" s="511"/>
      <c r="CI65122" s="511"/>
      <c r="CJ65122" s="511"/>
      <c r="CK65122" s="511"/>
      <c r="CL65122" s="511"/>
      <c r="CM65122" s="511"/>
      <c r="CN65122" s="511"/>
      <c r="CO65122" s="511"/>
      <c r="CP65122" s="511"/>
      <c r="CQ65122" s="511"/>
      <c r="CR65122" s="511"/>
      <c r="CS65122" s="511"/>
      <c r="CT65122" s="511"/>
      <c r="CU65122" s="511"/>
      <c r="CV65122" s="511"/>
      <c r="CW65122" s="511"/>
      <c r="CX65122" s="511"/>
      <c r="CY65122" s="511"/>
      <c r="CZ65122" s="511"/>
      <c r="DA65122" s="511"/>
      <c r="DB65122" s="511"/>
      <c r="DC65122" s="511"/>
      <c r="DD65122" s="511"/>
      <c r="DE65122" s="511"/>
      <c r="DF65122" s="511"/>
      <c r="DG65122" s="511"/>
      <c r="DH65122" s="511"/>
      <c r="DI65122" s="511"/>
      <c r="DJ65122" s="511"/>
      <c r="DK65122" s="511"/>
      <c r="DL65122" s="511"/>
      <c r="DM65122" s="511"/>
      <c r="DN65122" s="511"/>
      <c r="DO65122" s="511"/>
      <c r="DP65122" s="511"/>
      <c r="DQ65122" s="511"/>
      <c r="DR65122" s="511"/>
      <c r="DS65122" s="511"/>
      <c r="DT65122" s="511"/>
      <c r="DU65122" s="511"/>
      <c r="DV65122" s="511"/>
      <c r="DW65122" s="511"/>
      <c r="DX65122" s="511"/>
      <c r="DY65122" s="511"/>
      <c r="DZ65122" s="511"/>
      <c r="EA65122" s="511"/>
      <c r="EB65122" s="511"/>
      <c r="EC65122" s="511"/>
      <c r="ED65122" s="511"/>
      <c r="EE65122" s="511"/>
      <c r="EF65122" s="511"/>
      <c r="EG65122" s="511"/>
      <c r="EH65122" s="511"/>
      <c r="EI65122" s="511"/>
      <c r="EJ65122" s="511"/>
      <c r="EK65122" s="511"/>
      <c r="EL65122" s="511"/>
      <c r="EM65122" s="511"/>
      <c r="EN65122" s="511"/>
      <c r="EO65122" s="511"/>
      <c r="EP65122" s="511"/>
      <c r="EQ65122" s="511"/>
      <c r="ER65122" s="511"/>
      <c r="ES65122" s="511"/>
      <c r="ET65122" s="511"/>
      <c r="EU65122" s="511"/>
      <c r="EV65122" s="511"/>
      <c r="EW65122" s="511"/>
      <c r="EX65122" s="511"/>
      <c r="EY65122" s="511"/>
      <c r="EZ65122" s="511"/>
      <c r="FA65122" s="511"/>
      <c r="FB65122" s="511"/>
      <c r="FC65122" s="511"/>
      <c r="FD65122" s="511"/>
      <c r="FE65122" s="511"/>
      <c r="FF65122" s="511"/>
      <c r="FG65122" s="511"/>
      <c r="FH65122" s="511"/>
      <c r="FI65122" s="511"/>
      <c r="FJ65122" s="511"/>
      <c r="FK65122" s="511"/>
      <c r="FL65122" s="511"/>
      <c r="FM65122" s="511"/>
      <c r="FN65122" s="511"/>
      <c r="FO65122" s="511"/>
      <c r="FP65122" s="511"/>
      <c r="FQ65122" s="511"/>
      <c r="FR65122" s="511"/>
      <c r="FS65122" s="511"/>
      <c r="FT65122" s="511"/>
      <c r="FU65122" s="511"/>
      <c r="FV65122" s="511"/>
      <c r="FW65122" s="511"/>
      <c r="FX65122" s="511"/>
      <c r="FY65122" s="511"/>
      <c r="FZ65122" s="511"/>
      <c r="GA65122" s="511"/>
      <c r="GB65122" s="511"/>
      <c r="GC65122" s="511"/>
      <c r="GD65122" s="511"/>
      <c r="GE65122" s="511"/>
      <c r="GF65122" s="511"/>
      <c r="GG65122" s="511"/>
      <c r="GH65122" s="511"/>
      <c r="GI65122" s="511"/>
      <c r="GJ65122" s="511"/>
      <c r="GK65122" s="511"/>
      <c r="GL65122" s="511"/>
      <c r="GM65122" s="511"/>
      <c r="GN65122" s="511"/>
      <c r="GO65122" s="511"/>
      <c r="GP65122" s="511"/>
      <c r="GQ65122" s="511"/>
      <c r="GR65122" s="511"/>
      <c r="GS65122" s="511"/>
      <c r="GT65122" s="511"/>
      <c r="GU65122" s="511"/>
      <c r="GV65122" s="511"/>
      <c r="GW65122" s="511"/>
      <c r="GX65122" s="511"/>
      <c r="GY65122" s="511"/>
      <c r="GZ65122" s="511"/>
      <c r="HA65122" s="511"/>
      <c r="HB65122" s="511"/>
      <c r="HC65122" s="511"/>
      <c r="HD65122" s="511"/>
      <c r="HE65122" s="511"/>
      <c r="HF65122" s="511"/>
      <c r="HG65122" s="511"/>
      <c r="HH65122" s="511"/>
      <c r="HI65122" s="511"/>
      <c r="HJ65122" s="511"/>
      <c r="HK65122" s="511"/>
      <c r="HL65122" s="511"/>
      <c r="HM65122" s="511"/>
      <c r="HN65122" s="511"/>
      <c r="HO65122" s="511"/>
      <c r="HP65122" s="511"/>
      <c r="HQ65122" s="511"/>
      <c r="HR65122" s="511"/>
      <c r="HS65122" s="511"/>
      <c r="HT65122" s="511"/>
      <c r="HU65122" s="511"/>
      <c r="HV65122" s="511"/>
      <c r="HW65122" s="511"/>
      <c r="HX65122" s="511"/>
      <c r="HY65122" s="511"/>
      <c r="HZ65122" s="511"/>
      <c r="IA65122" s="511"/>
      <c r="IB65122" s="511"/>
      <c r="IC65122" s="511"/>
      <c r="ID65122" s="511"/>
      <c r="IE65122" s="511"/>
      <c r="IF65122" s="511"/>
      <c r="IG65122" s="511"/>
      <c r="IH65122" s="511"/>
    </row>
    <row r="65123" spans="1:242" x14ac:dyDescent="0.25">
      <c r="A65123" s="511"/>
      <c r="B65123" s="511"/>
      <c r="C65123" s="511"/>
      <c r="D65123" s="511"/>
      <c r="E65123" s="511"/>
      <c r="F65123" s="511"/>
      <c r="G65123" s="511"/>
      <c r="H65123" s="511"/>
      <c r="I65123" s="511"/>
      <c r="J65123" s="511"/>
      <c r="K65123" s="511"/>
      <c r="L65123" s="511"/>
      <c r="M65123" s="511"/>
      <c r="N65123" s="511"/>
      <c r="O65123" s="511"/>
      <c r="P65123" s="511"/>
      <c r="Q65123" s="511"/>
      <c r="R65123" s="511"/>
      <c r="S65123" s="511"/>
      <c r="T65123" s="511"/>
      <c r="U65123" s="511"/>
      <c r="V65123" s="511"/>
      <c r="W65123" s="511"/>
      <c r="X65123" s="511"/>
      <c r="Y65123" s="511"/>
      <c r="Z65123" s="511"/>
      <c r="AA65123" s="511"/>
      <c r="AB65123" s="511"/>
      <c r="AC65123" s="511"/>
      <c r="AD65123" s="511"/>
      <c r="AE65123" s="511"/>
      <c r="AF65123" s="511"/>
      <c r="AG65123" s="511"/>
      <c r="AH65123" s="511"/>
      <c r="AI65123" s="511"/>
      <c r="AJ65123" s="511"/>
      <c r="AK65123" s="511"/>
      <c r="AL65123" s="511"/>
      <c r="AM65123" s="511"/>
      <c r="AN65123" s="511"/>
      <c r="AO65123" s="511"/>
      <c r="AP65123" s="511"/>
      <c r="AQ65123" s="511"/>
      <c r="AR65123" s="511"/>
      <c r="AS65123" s="511"/>
      <c r="AT65123" s="511"/>
      <c r="AU65123" s="511"/>
      <c r="AV65123" s="511"/>
      <c r="AW65123" s="511"/>
      <c r="AX65123" s="511"/>
      <c r="AY65123" s="511"/>
      <c r="AZ65123" s="511"/>
      <c r="BA65123" s="511"/>
      <c r="BB65123" s="511"/>
      <c r="BC65123" s="511"/>
      <c r="BD65123" s="511"/>
      <c r="BE65123" s="511"/>
      <c r="BF65123" s="511"/>
      <c r="BG65123" s="511"/>
      <c r="BH65123" s="511"/>
      <c r="BI65123" s="511"/>
      <c r="BJ65123" s="511"/>
      <c r="BK65123" s="511"/>
      <c r="BL65123" s="511"/>
      <c r="BM65123" s="511"/>
      <c r="BN65123" s="511"/>
      <c r="BO65123" s="511"/>
      <c r="BP65123" s="511"/>
      <c r="BQ65123" s="511"/>
      <c r="BR65123" s="511"/>
      <c r="BS65123" s="511"/>
      <c r="BT65123" s="511"/>
      <c r="BU65123" s="511"/>
      <c r="BV65123" s="511"/>
      <c r="BW65123" s="511"/>
      <c r="BX65123" s="511"/>
      <c r="BY65123" s="511"/>
      <c r="BZ65123" s="511"/>
      <c r="CA65123" s="511"/>
      <c r="CB65123" s="511"/>
      <c r="CC65123" s="511"/>
      <c r="CD65123" s="511"/>
      <c r="CE65123" s="511"/>
      <c r="CF65123" s="511"/>
      <c r="CG65123" s="511"/>
      <c r="CH65123" s="511"/>
      <c r="CI65123" s="511"/>
      <c r="CJ65123" s="511"/>
      <c r="CK65123" s="511"/>
      <c r="CL65123" s="511"/>
      <c r="CM65123" s="511"/>
      <c r="CN65123" s="511"/>
      <c r="CO65123" s="511"/>
      <c r="CP65123" s="511"/>
      <c r="CQ65123" s="511"/>
      <c r="CR65123" s="511"/>
      <c r="CS65123" s="511"/>
      <c r="CT65123" s="511"/>
      <c r="CU65123" s="511"/>
      <c r="CV65123" s="511"/>
      <c r="CW65123" s="511"/>
      <c r="CX65123" s="511"/>
      <c r="CY65123" s="511"/>
      <c r="CZ65123" s="511"/>
      <c r="DA65123" s="511"/>
      <c r="DB65123" s="511"/>
      <c r="DC65123" s="511"/>
      <c r="DD65123" s="511"/>
      <c r="DE65123" s="511"/>
      <c r="DF65123" s="511"/>
      <c r="DG65123" s="511"/>
      <c r="DH65123" s="511"/>
      <c r="DI65123" s="511"/>
      <c r="DJ65123" s="511"/>
      <c r="DK65123" s="511"/>
      <c r="DL65123" s="511"/>
      <c r="DM65123" s="511"/>
      <c r="DN65123" s="511"/>
      <c r="DO65123" s="511"/>
      <c r="DP65123" s="511"/>
      <c r="DQ65123" s="511"/>
      <c r="DR65123" s="511"/>
      <c r="DS65123" s="511"/>
      <c r="DT65123" s="511"/>
      <c r="DU65123" s="511"/>
      <c r="DV65123" s="511"/>
      <c r="DW65123" s="511"/>
      <c r="DX65123" s="511"/>
      <c r="DY65123" s="511"/>
      <c r="DZ65123" s="511"/>
      <c r="EA65123" s="511"/>
      <c r="EB65123" s="511"/>
      <c r="EC65123" s="511"/>
      <c r="ED65123" s="511"/>
      <c r="EE65123" s="511"/>
      <c r="EF65123" s="511"/>
      <c r="EG65123" s="511"/>
      <c r="EH65123" s="511"/>
      <c r="EI65123" s="511"/>
      <c r="EJ65123" s="511"/>
      <c r="EK65123" s="511"/>
      <c r="EL65123" s="511"/>
      <c r="EM65123" s="511"/>
      <c r="EN65123" s="511"/>
      <c r="EO65123" s="511"/>
      <c r="EP65123" s="511"/>
      <c r="EQ65123" s="511"/>
      <c r="ER65123" s="511"/>
      <c r="ES65123" s="511"/>
      <c r="ET65123" s="511"/>
      <c r="EU65123" s="511"/>
      <c r="EV65123" s="511"/>
      <c r="EW65123" s="511"/>
      <c r="EX65123" s="511"/>
      <c r="EY65123" s="511"/>
      <c r="EZ65123" s="511"/>
      <c r="FA65123" s="511"/>
      <c r="FB65123" s="511"/>
      <c r="FC65123" s="511"/>
      <c r="FD65123" s="511"/>
      <c r="FE65123" s="511"/>
      <c r="FF65123" s="511"/>
      <c r="FG65123" s="511"/>
      <c r="FH65123" s="511"/>
      <c r="FI65123" s="511"/>
      <c r="FJ65123" s="511"/>
      <c r="FK65123" s="511"/>
      <c r="FL65123" s="511"/>
      <c r="FM65123" s="511"/>
      <c r="FN65123" s="511"/>
      <c r="FO65123" s="511"/>
      <c r="FP65123" s="511"/>
      <c r="FQ65123" s="511"/>
      <c r="FR65123" s="511"/>
      <c r="FS65123" s="511"/>
      <c r="FT65123" s="511"/>
      <c r="FU65123" s="511"/>
      <c r="FV65123" s="511"/>
      <c r="FW65123" s="511"/>
      <c r="FX65123" s="511"/>
      <c r="FY65123" s="511"/>
      <c r="FZ65123" s="511"/>
      <c r="GA65123" s="511"/>
      <c r="GB65123" s="511"/>
      <c r="GC65123" s="511"/>
      <c r="GD65123" s="511"/>
      <c r="GE65123" s="511"/>
      <c r="GF65123" s="511"/>
      <c r="GG65123" s="511"/>
      <c r="GH65123" s="511"/>
      <c r="GI65123" s="511"/>
      <c r="GJ65123" s="511"/>
      <c r="GK65123" s="511"/>
      <c r="GL65123" s="511"/>
      <c r="GM65123" s="511"/>
      <c r="GN65123" s="511"/>
      <c r="GO65123" s="511"/>
      <c r="GP65123" s="511"/>
      <c r="GQ65123" s="511"/>
      <c r="GR65123" s="511"/>
      <c r="GS65123" s="511"/>
      <c r="GT65123" s="511"/>
      <c r="GU65123" s="511"/>
      <c r="GV65123" s="511"/>
      <c r="GW65123" s="511"/>
      <c r="GX65123" s="511"/>
      <c r="GY65123" s="511"/>
      <c r="GZ65123" s="511"/>
      <c r="HA65123" s="511"/>
      <c r="HB65123" s="511"/>
      <c r="HC65123" s="511"/>
      <c r="HD65123" s="511"/>
      <c r="HE65123" s="511"/>
      <c r="HF65123" s="511"/>
      <c r="HG65123" s="511"/>
      <c r="HH65123" s="511"/>
      <c r="HI65123" s="511"/>
      <c r="HJ65123" s="511"/>
      <c r="HK65123" s="511"/>
      <c r="HL65123" s="511"/>
      <c r="HM65123" s="511"/>
      <c r="HN65123" s="511"/>
      <c r="HO65123" s="511"/>
      <c r="HP65123" s="511"/>
      <c r="HQ65123" s="511"/>
      <c r="HR65123" s="511"/>
      <c r="HS65123" s="511"/>
      <c r="HT65123" s="511"/>
      <c r="HU65123" s="511"/>
      <c r="HV65123" s="511"/>
      <c r="HW65123" s="511"/>
      <c r="HX65123" s="511"/>
      <c r="HY65123" s="511"/>
      <c r="HZ65123" s="511"/>
      <c r="IA65123" s="511"/>
      <c r="IB65123" s="511"/>
      <c r="IC65123" s="511"/>
      <c r="ID65123" s="511"/>
      <c r="IE65123" s="511"/>
      <c r="IF65123" s="511"/>
      <c r="IG65123" s="511"/>
      <c r="IH65123" s="511"/>
    </row>
    <row r="65124" spans="1:242" x14ac:dyDescent="0.25">
      <c r="A65124" s="511"/>
      <c r="B65124" s="511"/>
      <c r="C65124" s="511"/>
      <c r="D65124" s="511"/>
      <c r="E65124" s="511"/>
      <c r="F65124" s="511"/>
      <c r="G65124" s="511"/>
      <c r="H65124" s="511"/>
      <c r="I65124" s="511"/>
      <c r="J65124" s="511"/>
      <c r="K65124" s="511"/>
      <c r="L65124" s="511"/>
      <c r="M65124" s="511"/>
      <c r="N65124" s="511"/>
      <c r="O65124" s="511"/>
      <c r="P65124" s="511"/>
      <c r="Q65124" s="511"/>
      <c r="R65124" s="511"/>
      <c r="S65124" s="511"/>
      <c r="T65124" s="511"/>
      <c r="U65124" s="511"/>
      <c r="V65124" s="511"/>
      <c r="W65124" s="511"/>
      <c r="X65124" s="511"/>
      <c r="Y65124" s="511"/>
      <c r="Z65124" s="511"/>
      <c r="AA65124" s="511"/>
      <c r="AB65124" s="511"/>
      <c r="AC65124" s="511"/>
      <c r="AD65124" s="511"/>
      <c r="AE65124" s="511"/>
      <c r="AF65124" s="511"/>
      <c r="AG65124" s="511"/>
      <c r="AH65124" s="511"/>
      <c r="AI65124" s="511"/>
      <c r="AJ65124" s="511"/>
      <c r="AK65124" s="511"/>
      <c r="AL65124" s="511"/>
      <c r="AM65124" s="511"/>
      <c r="AN65124" s="511"/>
      <c r="AO65124" s="511"/>
      <c r="AP65124" s="511"/>
      <c r="AQ65124" s="511"/>
      <c r="AR65124" s="511"/>
      <c r="AS65124" s="511"/>
      <c r="AT65124" s="511"/>
      <c r="AU65124" s="511"/>
      <c r="AV65124" s="511"/>
      <c r="AW65124" s="511"/>
      <c r="AX65124" s="511"/>
      <c r="AY65124" s="511"/>
      <c r="AZ65124" s="511"/>
      <c r="BA65124" s="511"/>
      <c r="BB65124" s="511"/>
      <c r="BC65124" s="511"/>
      <c r="BD65124" s="511"/>
      <c r="BE65124" s="511"/>
      <c r="BF65124" s="511"/>
      <c r="BG65124" s="511"/>
      <c r="BH65124" s="511"/>
      <c r="BI65124" s="511"/>
      <c r="BJ65124" s="511"/>
      <c r="BK65124" s="511"/>
      <c r="BL65124" s="511"/>
      <c r="BM65124" s="511"/>
      <c r="BN65124" s="511"/>
      <c r="BO65124" s="511"/>
      <c r="BP65124" s="511"/>
      <c r="BQ65124" s="511"/>
      <c r="BR65124" s="511"/>
      <c r="BS65124" s="511"/>
      <c r="BT65124" s="511"/>
      <c r="BU65124" s="511"/>
      <c r="BV65124" s="511"/>
      <c r="BW65124" s="511"/>
      <c r="BX65124" s="511"/>
      <c r="BY65124" s="511"/>
      <c r="BZ65124" s="511"/>
      <c r="CA65124" s="511"/>
      <c r="CB65124" s="511"/>
      <c r="CC65124" s="511"/>
      <c r="CD65124" s="511"/>
      <c r="CE65124" s="511"/>
      <c r="CF65124" s="511"/>
      <c r="CG65124" s="511"/>
      <c r="CH65124" s="511"/>
      <c r="CI65124" s="511"/>
      <c r="CJ65124" s="511"/>
      <c r="CK65124" s="511"/>
      <c r="CL65124" s="511"/>
      <c r="CM65124" s="511"/>
      <c r="CN65124" s="511"/>
      <c r="CO65124" s="511"/>
      <c r="CP65124" s="511"/>
      <c r="CQ65124" s="511"/>
      <c r="CR65124" s="511"/>
      <c r="CS65124" s="511"/>
      <c r="CT65124" s="511"/>
      <c r="CU65124" s="511"/>
      <c r="CV65124" s="511"/>
      <c r="CW65124" s="511"/>
      <c r="CX65124" s="511"/>
      <c r="CY65124" s="511"/>
      <c r="CZ65124" s="511"/>
      <c r="DA65124" s="511"/>
      <c r="DB65124" s="511"/>
      <c r="DC65124" s="511"/>
      <c r="DD65124" s="511"/>
      <c r="DE65124" s="511"/>
      <c r="DF65124" s="511"/>
      <c r="DG65124" s="511"/>
      <c r="DH65124" s="511"/>
      <c r="DI65124" s="511"/>
      <c r="DJ65124" s="511"/>
      <c r="DK65124" s="511"/>
      <c r="DL65124" s="511"/>
      <c r="DM65124" s="511"/>
      <c r="DN65124" s="511"/>
      <c r="DO65124" s="511"/>
      <c r="DP65124" s="511"/>
      <c r="DQ65124" s="511"/>
      <c r="DR65124" s="511"/>
      <c r="DS65124" s="511"/>
      <c r="DT65124" s="511"/>
      <c r="DU65124" s="511"/>
      <c r="DV65124" s="511"/>
      <c r="DW65124" s="511"/>
      <c r="DX65124" s="511"/>
      <c r="DY65124" s="511"/>
      <c r="DZ65124" s="511"/>
      <c r="EA65124" s="511"/>
      <c r="EB65124" s="511"/>
      <c r="EC65124" s="511"/>
      <c r="ED65124" s="511"/>
      <c r="EE65124" s="511"/>
      <c r="EF65124" s="511"/>
      <c r="EG65124" s="511"/>
      <c r="EH65124" s="511"/>
      <c r="EI65124" s="511"/>
      <c r="EJ65124" s="511"/>
      <c r="EK65124" s="511"/>
      <c r="EL65124" s="511"/>
      <c r="EM65124" s="511"/>
      <c r="EN65124" s="511"/>
      <c r="EO65124" s="511"/>
      <c r="EP65124" s="511"/>
      <c r="EQ65124" s="511"/>
      <c r="ER65124" s="511"/>
      <c r="ES65124" s="511"/>
      <c r="ET65124" s="511"/>
      <c r="EU65124" s="511"/>
      <c r="EV65124" s="511"/>
      <c r="EW65124" s="511"/>
      <c r="EX65124" s="511"/>
      <c r="EY65124" s="511"/>
      <c r="EZ65124" s="511"/>
      <c r="FA65124" s="511"/>
      <c r="FB65124" s="511"/>
      <c r="FC65124" s="511"/>
      <c r="FD65124" s="511"/>
      <c r="FE65124" s="511"/>
      <c r="FF65124" s="511"/>
      <c r="FG65124" s="511"/>
      <c r="FH65124" s="511"/>
      <c r="FI65124" s="511"/>
      <c r="FJ65124" s="511"/>
      <c r="FK65124" s="511"/>
      <c r="FL65124" s="511"/>
      <c r="FM65124" s="511"/>
      <c r="FN65124" s="511"/>
      <c r="FO65124" s="511"/>
      <c r="FP65124" s="511"/>
      <c r="FQ65124" s="511"/>
      <c r="FR65124" s="511"/>
      <c r="FS65124" s="511"/>
      <c r="FT65124" s="511"/>
      <c r="FU65124" s="511"/>
      <c r="FV65124" s="511"/>
      <c r="FW65124" s="511"/>
      <c r="FX65124" s="511"/>
      <c r="FY65124" s="511"/>
      <c r="FZ65124" s="511"/>
      <c r="GA65124" s="511"/>
      <c r="GB65124" s="511"/>
      <c r="GC65124" s="511"/>
      <c r="GD65124" s="511"/>
      <c r="GE65124" s="511"/>
      <c r="GF65124" s="511"/>
      <c r="GG65124" s="511"/>
      <c r="GH65124" s="511"/>
      <c r="GI65124" s="511"/>
      <c r="GJ65124" s="511"/>
      <c r="GK65124" s="511"/>
      <c r="GL65124" s="511"/>
      <c r="GM65124" s="511"/>
      <c r="GN65124" s="511"/>
      <c r="GO65124" s="511"/>
      <c r="GP65124" s="511"/>
      <c r="GQ65124" s="511"/>
      <c r="GR65124" s="511"/>
      <c r="GS65124" s="511"/>
      <c r="GT65124" s="511"/>
      <c r="GU65124" s="511"/>
      <c r="GV65124" s="511"/>
      <c r="GW65124" s="511"/>
      <c r="GX65124" s="511"/>
      <c r="GY65124" s="511"/>
      <c r="GZ65124" s="511"/>
      <c r="HA65124" s="511"/>
      <c r="HB65124" s="511"/>
      <c r="HC65124" s="511"/>
      <c r="HD65124" s="511"/>
      <c r="HE65124" s="511"/>
      <c r="HF65124" s="511"/>
      <c r="HG65124" s="511"/>
      <c r="HH65124" s="511"/>
      <c r="HI65124" s="511"/>
      <c r="HJ65124" s="511"/>
      <c r="HK65124" s="511"/>
      <c r="HL65124" s="511"/>
      <c r="HM65124" s="511"/>
      <c r="HN65124" s="511"/>
      <c r="HO65124" s="511"/>
      <c r="HP65124" s="511"/>
      <c r="HQ65124" s="511"/>
      <c r="HR65124" s="511"/>
      <c r="HS65124" s="511"/>
      <c r="HT65124" s="511"/>
      <c r="HU65124" s="511"/>
      <c r="HV65124" s="511"/>
      <c r="HW65124" s="511"/>
      <c r="HX65124" s="511"/>
      <c r="HY65124" s="511"/>
      <c r="HZ65124" s="511"/>
      <c r="IA65124" s="511"/>
      <c r="IB65124" s="511"/>
      <c r="IC65124" s="511"/>
      <c r="ID65124" s="511"/>
      <c r="IE65124" s="511"/>
      <c r="IF65124" s="511"/>
      <c r="IG65124" s="511"/>
      <c r="IH65124" s="511"/>
    </row>
    <row r="65125" spans="1:242" x14ac:dyDescent="0.25">
      <c r="A65125" s="511"/>
      <c r="B65125" s="511"/>
      <c r="C65125" s="511"/>
      <c r="D65125" s="511"/>
      <c r="E65125" s="511"/>
      <c r="F65125" s="511"/>
      <c r="G65125" s="511"/>
      <c r="H65125" s="511"/>
      <c r="I65125" s="511"/>
      <c r="J65125" s="511"/>
      <c r="K65125" s="511"/>
      <c r="L65125" s="511"/>
      <c r="M65125" s="511"/>
      <c r="N65125" s="511"/>
      <c r="O65125" s="511"/>
      <c r="P65125" s="511"/>
      <c r="Q65125" s="511"/>
      <c r="R65125" s="511"/>
      <c r="S65125" s="511"/>
      <c r="T65125" s="511"/>
      <c r="U65125" s="511"/>
      <c r="V65125" s="511"/>
      <c r="W65125" s="511"/>
      <c r="X65125" s="511"/>
      <c r="Y65125" s="511"/>
      <c r="Z65125" s="511"/>
      <c r="AA65125" s="511"/>
      <c r="AB65125" s="511"/>
      <c r="AC65125" s="511"/>
      <c r="AD65125" s="511"/>
      <c r="AE65125" s="511"/>
      <c r="AF65125" s="511"/>
      <c r="AG65125" s="511"/>
      <c r="AH65125" s="511"/>
      <c r="AI65125" s="511"/>
      <c r="AJ65125" s="511"/>
      <c r="AK65125" s="511"/>
      <c r="AL65125" s="511"/>
      <c r="AM65125" s="511"/>
      <c r="AN65125" s="511"/>
      <c r="AO65125" s="511"/>
      <c r="AP65125" s="511"/>
      <c r="AQ65125" s="511"/>
      <c r="AR65125" s="511"/>
      <c r="AS65125" s="511"/>
      <c r="AT65125" s="511"/>
      <c r="AU65125" s="511"/>
      <c r="AV65125" s="511"/>
      <c r="AW65125" s="511"/>
      <c r="AX65125" s="511"/>
      <c r="AY65125" s="511"/>
      <c r="AZ65125" s="511"/>
      <c r="BA65125" s="511"/>
      <c r="BB65125" s="511"/>
      <c r="BC65125" s="511"/>
      <c r="BD65125" s="511"/>
      <c r="BE65125" s="511"/>
      <c r="BF65125" s="511"/>
      <c r="BG65125" s="511"/>
      <c r="BH65125" s="511"/>
      <c r="BI65125" s="511"/>
      <c r="BJ65125" s="511"/>
      <c r="BK65125" s="511"/>
      <c r="BL65125" s="511"/>
      <c r="BM65125" s="511"/>
      <c r="BN65125" s="511"/>
      <c r="BO65125" s="511"/>
      <c r="BP65125" s="511"/>
      <c r="BQ65125" s="511"/>
      <c r="BR65125" s="511"/>
      <c r="BS65125" s="511"/>
      <c r="BT65125" s="511"/>
      <c r="BU65125" s="511"/>
      <c r="BV65125" s="511"/>
      <c r="BW65125" s="511"/>
      <c r="BX65125" s="511"/>
      <c r="BY65125" s="511"/>
      <c r="BZ65125" s="511"/>
      <c r="CA65125" s="511"/>
      <c r="CB65125" s="511"/>
      <c r="CC65125" s="511"/>
      <c r="CD65125" s="511"/>
      <c r="CE65125" s="511"/>
      <c r="CF65125" s="511"/>
      <c r="CG65125" s="511"/>
      <c r="CH65125" s="511"/>
      <c r="CI65125" s="511"/>
      <c r="CJ65125" s="511"/>
      <c r="CK65125" s="511"/>
      <c r="CL65125" s="511"/>
      <c r="CM65125" s="511"/>
      <c r="CN65125" s="511"/>
      <c r="CO65125" s="511"/>
      <c r="CP65125" s="511"/>
      <c r="CQ65125" s="511"/>
      <c r="CR65125" s="511"/>
      <c r="CS65125" s="511"/>
      <c r="CT65125" s="511"/>
      <c r="CU65125" s="511"/>
      <c r="CV65125" s="511"/>
      <c r="CW65125" s="511"/>
      <c r="CX65125" s="511"/>
      <c r="CY65125" s="511"/>
      <c r="CZ65125" s="511"/>
      <c r="DA65125" s="511"/>
      <c r="DB65125" s="511"/>
      <c r="DC65125" s="511"/>
      <c r="DD65125" s="511"/>
      <c r="DE65125" s="511"/>
      <c r="DF65125" s="511"/>
      <c r="DG65125" s="511"/>
      <c r="DH65125" s="511"/>
      <c r="DI65125" s="511"/>
      <c r="DJ65125" s="511"/>
      <c r="DK65125" s="511"/>
      <c r="DL65125" s="511"/>
      <c r="DM65125" s="511"/>
      <c r="DN65125" s="511"/>
      <c r="DO65125" s="511"/>
      <c r="DP65125" s="511"/>
      <c r="DQ65125" s="511"/>
      <c r="DR65125" s="511"/>
      <c r="DS65125" s="511"/>
      <c r="DT65125" s="511"/>
      <c r="DU65125" s="511"/>
      <c r="DV65125" s="511"/>
      <c r="DW65125" s="511"/>
      <c r="DX65125" s="511"/>
      <c r="DY65125" s="511"/>
      <c r="DZ65125" s="511"/>
      <c r="EA65125" s="511"/>
      <c r="EB65125" s="511"/>
      <c r="EC65125" s="511"/>
      <c r="ED65125" s="511"/>
      <c r="EE65125" s="511"/>
      <c r="EF65125" s="511"/>
      <c r="EG65125" s="511"/>
      <c r="EH65125" s="511"/>
      <c r="EI65125" s="511"/>
      <c r="EJ65125" s="511"/>
      <c r="EK65125" s="511"/>
      <c r="EL65125" s="511"/>
      <c r="EM65125" s="511"/>
      <c r="EN65125" s="511"/>
      <c r="EO65125" s="511"/>
      <c r="EP65125" s="511"/>
      <c r="EQ65125" s="511"/>
      <c r="ER65125" s="511"/>
      <c r="ES65125" s="511"/>
      <c r="ET65125" s="511"/>
      <c r="EU65125" s="511"/>
      <c r="EV65125" s="511"/>
      <c r="EW65125" s="511"/>
      <c r="EX65125" s="511"/>
      <c r="EY65125" s="511"/>
      <c r="EZ65125" s="511"/>
      <c r="FA65125" s="511"/>
      <c r="FB65125" s="511"/>
      <c r="FC65125" s="511"/>
      <c r="FD65125" s="511"/>
      <c r="FE65125" s="511"/>
      <c r="FF65125" s="511"/>
      <c r="FG65125" s="511"/>
      <c r="FH65125" s="511"/>
      <c r="FI65125" s="511"/>
      <c r="FJ65125" s="511"/>
      <c r="FK65125" s="511"/>
      <c r="FL65125" s="511"/>
      <c r="FM65125" s="511"/>
      <c r="FN65125" s="511"/>
      <c r="FO65125" s="511"/>
      <c r="FP65125" s="511"/>
      <c r="FQ65125" s="511"/>
      <c r="FR65125" s="511"/>
      <c r="FS65125" s="511"/>
      <c r="FT65125" s="511"/>
      <c r="FU65125" s="511"/>
      <c r="FV65125" s="511"/>
      <c r="FW65125" s="511"/>
      <c r="FX65125" s="511"/>
      <c r="FY65125" s="511"/>
      <c r="FZ65125" s="511"/>
      <c r="GA65125" s="511"/>
      <c r="GB65125" s="511"/>
      <c r="GC65125" s="511"/>
      <c r="GD65125" s="511"/>
      <c r="GE65125" s="511"/>
      <c r="GF65125" s="511"/>
      <c r="GG65125" s="511"/>
      <c r="GH65125" s="511"/>
      <c r="GI65125" s="511"/>
      <c r="GJ65125" s="511"/>
      <c r="GK65125" s="511"/>
      <c r="GL65125" s="511"/>
      <c r="GM65125" s="511"/>
      <c r="GN65125" s="511"/>
      <c r="GO65125" s="511"/>
      <c r="GP65125" s="511"/>
      <c r="GQ65125" s="511"/>
      <c r="GR65125" s="511"/>
      <c r="GS65125" s="511"/>
      <c r="GT65125" s="511"/>
      <c r="GU65125" s="511"/>
      <c r="GV65125" s="511"/>
      <c r="GW65125" s="511"/>
      <c r="GX65125" s="511"/>
      <c r="GY65125" s="511"/>
      <c r="GZ65125" s="511"/>
      <c r="HA65125" s="511"/>
      <c r="HB65125" s="511"/>
      <c r="HC65125" s="511"/>
      <c r="HD65125" s="511"/>
      <c r="HE65125" s="511"/>
      <c r="HF65125" s="511"/>
      <c r="HG65125" s="511"/>
      <c r="HH65125" s="511"/>
      <c r="HI65125" s="511"/>
      <c r="HJ65125" s="511"/>
      <c r="HK65125" s="511"/>
      <c r="HL65125" s="511"/>
      <c r="HM65125" s="511"/>
      <c r="HN65125" s="511"/>
      <c r="HO65125" s="511"/>
      <c r="HP65125" s="511"/>
      <c r="HQ65125" s="511"/>
      <c r="HR65125" s="511"/>
      <c r="HS65125" s="511"/>
      <c r="HT65125" s="511"/>
      <c r="HU65125" s="511"/>
      <c r="HV65125" s="511"/>
      <c r="HW65125" s="511"/>
      <c r="HX65125" s="511"/>
      <c r="HY65125" s="511"/>
      <c r="HZ65125" s="511"/>
      <c r="IA65125" s="511"/>
      <c r="IB65125" s="511"/>
      <c r="IC65125" s="511"/>
      <c r="ID65125" s="511"/>
      <c r="IE65125" s="511"/>
      <c r="IF65125" s="511"/>
      <c r="IG65125" s="511"/>
      <c r="IH65125" s="511"/>
    </row>
    <row r="65126" spans="1:242" x14ac:dyDescent="0.25">
      <c r="A65126" s="511"/>
      <c r="B65126" s="511"/>
      <c r="C65126" s="511"/>
      <c r="D65126" s="511"/>
      <c r="E65126" s="511"/>
      <c r="F65126" s="511"/>
      <c r="G65126" s="511"/>
      <c r="H65126" s="511"/>
      <c r="I65126" s="511"/>
      <c r="J65126" s="511"/>
      <c r="K65126" s="511"/>
      <c r="L65126" s="511"/>
      <c r="M65126" s="511"/>
      <c r="N65126" s="511"/>
      <c r="O65126" s="511"/>
      <c r="P65126" s="511"/>
      <c r="Q65126" s="511"/>
      <c r="R65126" s="511"/>
      <c r="S65126" s="511"/>
      <c r="T65126" s="511"/>
      <c r="U65126" s="511"/>
      <c r="V65126" s="511"/>
      <c r="W65126" s="511"/>
      <c r="X65126" s="511"/>
      <c r="Y65126" s="511"/>
      <c r="Z65126" s="511"/>
      <c r="AA65126" s="511"/>
      <c r="AB65126" s="511"/>
      <c r="AC65126" s="511"/>
      <c r="AD65126" s="511"/>
      <c r="AE65126" s="511"/>
      <c r="AF65126" s="511"/>
      <c r="AG65126" s="511"/>
      <c r="AH65126" s="511"/>
      <c r="AI65126" s="511"/>
      <c r="AJ65126" s="511"/>
      <c r="AK65126" s="511"/>
      <c r="AL65126" s="511"/>
      <c r="AM65126" s="511"/>
      <c r="AN65126" s="511"/>
      <c r="AO65126" s="511"/>
      <c r="AP65126" s="511"/>
      <c r="AQ65126" s="511"/>
      <c r="AR65126" s="511"/>
      <c r="AS65126" s="511"/>
      <c r="AT65126" s="511"/>
      <c r="AU65126" s="511"/>
      <c r="AV65126" s="511"/>
      <c r="AW65126" s="511"/>
      <c r="AX65126" s="511"/>
      <c r="AY65126" s="511"/>
      <c r="AZ65126" s="511"/>
      <c r="BA65126" s="511"/>
      <c r="BB65126" s="511"/>
      <c r="BC65126" s="511"/>
      <c r="BD65126" s="511"/>
      <c r="BE65126" s="511"/>
      <c r="BF65126" s="511"/>
      <c r="BG65126" s="511"/>
      <c r="BH65126" s="511"/>
      <c r="BI65126" s="511"/>
      <c r="BJ65126" s="511"/>
      <c r="BK65126" s="511"/>
      <c r="BL65126" s="511"/>
      <c r="BM65126" s="511"/>
      <c r="BN65126" s="511"/>
      <c r="BO65126" s="511"/>
      <c r="BP65126" s="511"/>
      <c r="BQ65126" s="511"/>
      <c r="BR65126" s="511"/>
      <c r="BS65126" s="511"/>
      <c r="BT65126" s="511"/>
      <c r="BU65126" s="511"/>
      <c r="BV65126" s="511"/>
      <c r="BW65126" s="511"/>
      <c r="BX65126" s="511"/>
      <c r="BY65126" s="511"/>
      <c r="BZ65126" s="511"/>
      <c r="CA65126" s="511"/>
      <c r="CB65126" s="511"/>
      <c r="CC65126" s="511"/>
      <c r="CD65126" s="511"/>
      <c r="CE65126" s="511"/>
      <c r="CF65126" s="511"/>
      <c r="CG65126" s="511"/>
      <c r="CH65126" s="511"/>
      <c r="CI65126" s="511"/>
      <c r="CJ65126" s="511"/>
      <c r="CK65126" s="511"/>
      <c r="CL65126" s="511"/>
      <c r="CM65126" s="511"/>
      <c r="CN65126" s="511"/>
      <c r="CO65126" s="511"/>
      <c r="CP65126" s="511"/>
      <c r="CQ65126" s="511"/>
      <c r="CR65126" s="511"/>
      <c r="CS65126" s="511"/>
      <c r="CT65126" s="511"/>
      <c r="CU65126" s="511"/>
      <c r="CV65126" s="511"/>
      <c r="CW65126" s="511"/>
      <c r="CX65126" s="511"/>
      <c r="CY65126" s="511"/>
      <c r="CZ65126" s="511"/>
      <c r="DA65126" s="511"/>
      <c r="DB65126" s="511"/>
      <c r="DC65126" s="511"/>
      <c r="DD65126" s="511"/>
      <c r="DE65126" s="511"/>
      <c r="DF65126" s="511"/>
      <c r="DG65126" s="511"/>
      <c r="DH65126" s="511"/>
      <c r="DI65126" s="511"/>
      <c r="DJ65126" s="511"/>
      <c r="DK65126" s="511"/>
      <c r="DL65126" s="511"/>
      <c r="DM65126" s="511"/>
      <c r="DN65126" s="511"/>
      <c r="DO65126" s="511"/>
      <c r="DP65126" s="511"/>
      <c r="DQ65126" s="511"/>
      <c r="DR65126" s="511"/>
      <c r="DS65126" s="511"/>
      <c r="DT65126" s="511"/>
      <c r="DU65126" s="511"/>
      <c r="DV65126" s="511"/>
      <c r="DW65126" s="511"/>
      <c r="DX65126" s="511"/>
      <c r="DY65126" s="511"/>
      <c r="DZ65126" s="511"/>
      <c r="EA65126" s="511"/>
      <c r="EB65126" s="511"/>
      <c r="EC65126" s="511"/>
      <c r="ED65126" s="511"/>
      <c r="EE65126" s="511"/>
      <c r="EF65126" s="511"/>
      <c r="EG65126" s="511"/>
      <c r="EH65126" s="511"/>
      <c r="EI65126" s="511"/>
      <c r="EJ65126" s="511"/>
      <c r="EK65126" s="511"/>
      <c r="EL65126" s="511"/>
      <c r="EM65126" s="511"/>
      <c r="EN65126" s="511"/>
      <c r="EO65126" s="511"/>
      <c r="EP65126" s="511"/>
      <c r="EQ65126" s="511"/>
      <c r="ER65126" s="511"/>
      <c r="ES65126" s="511"/>
      <c r="ET65126" s="511"/>
      <c r="EU65126" s="511"/>
      <c r="EV65126" s="511"/>
      <c r="EW65126" s="511"/>
      <c r="EX65126" s="511"/>
      <c r="EY65126" s="511"/>
      <c r="EZ65126" s="511"/>
      <c r="FA65126" s="511"/>
      <c r="FB65126" s="511"/>
      <c r="FC65126" s="511"/>
      <c r="FD65126" s="511"/>
      <c r="FE65126" s="511"/>
      <c r="FF65126" s="511"/>
      <c r="FG65126" s="511"/>
      <c r="FH65126" s="511"/>
      <c r="FI65126" s="511"/>
      <c r="FJ65126" s="511"/>
      <c r="FK65126" s="511"/>
      <c r="FL65126" s="511"/>
      <c r="FM65126" s="511"/>
      <c r="FN65126" s="511"/>
      <c r="FO65126" s="511"/>
      <c r="FP65126" s="511"/>
      <c r="FQ65126" s="511"/>
      <c r="FR65126" s="511"/>
      <c r="FS65126" s="511"/>
      <c r="FT65126" s="511"/>
      <c r="FU65126" s="511"/>
      <c r="FV65126" s="511"/>
      <c r="FW65126" s="511"/>
      <c r="FX65126" s="511"/>
      <c r="FY65126" s="511"/>
      <c r="FZ65126" s="511"/>
      <c r="GA65126" s="511"/>
      <c r="GB65126" s="511"/>
      <c r="GC65126" s="511"/>
      <c r="GD65126" s="511"/>
      <c r="GE65126" s="511"/>
      <c r="GF65126" s="511"/>
      <c r="GG65126" s="511"/>
      <c r="GH65126" s="511"/>
      <c r="GI65126" s="511"/>
      <c r="GJ65126" s="511"/>
      <c r="GK65126" s="511"/>
      <c r="GL65126" s="511"/>
      <c r="GM65126" s="511"/>
      <c r="GN65126" s="511"/>
      <c r="GO65126" s="511"/>
      <c r="GP65126" s="511"/>
      <c r="GQ65126" s="511"/>
      <c r="GR65126" s="511"/>
      <c r="GS65126" s="511"/>
      <c r="GT65126" s="511"/>
      <c r="GU65126" s="511"/>
      <c r="GV65126" s="511"/>
      <c r="GW65126" s="511"/>
      <c r="GX65126" s="511"/>
      <c r="GY65126" s="511"/>
      <c r="GZ65126" s="511"/>
      <c r="HA65126" s="511"/>
      <c r="HB65126" s="511"/>
      <c r="HC65126" s="511"/>
      <c r="HD65126" s="511"/>
      <c r="HE65126" s="511"/>
      <c r="HF65126" s="511"/>
      <c r="HG65126" s="511"/>
      <c r="HH65126" s="511"/>
      <c r="HI65126" s="511"/>
      <c r="HJ65126" s="511"/>
      <c r="HK65126" s="511"/>
      <c r="HL65126" s="511"/>
      <c r="HM65126" s="511"/>
      <c r="HN65126" s="511"/>
      <c r="HO65126" s="511"/>
      <c r="HP65126" s="511"/>
      <c r="HQ65126" s="511"/>
      <c r="HR65126" s="511"/>
      <c r="HS65126" s="511"/>
      <c r="HT65126" s="511"/>
      <c r="HU65126" s="511"/>
      <c r="HV65126" s="511"/>
      <c r="HW65126" s="511"/>
      <c r="HX65126" s="511"/>
      <c r="HY65126" s="511"/>
      <c r="HZ65126" s="511"/>
      <c r="IA65126" s="511"/>
      <c r="IB65126" s="511"/>
      <c r="IC65126" s="511"/>
      <c r="ID65126" s="511"/>
      <c r="IE65126" s="511"/>
      <c r="IF65126" s="511"/>
      <c r="IG65126" s="511"/>
      <c r="IH65126" s="511"/>
    </row>
    <row r="65127" spans="1:242" x14ac:dyDescent="0.25">
      <c r="A65127" s="511"/>
      <c r="B65127" s="511"/>
      <c r="C65127" s="511"/>
      <c r="D65127" s="511"/>
      <c r="E65127" s="511"/>
      <c r="F65127" s="511"/>
      <c r="G65127" s="511"/>
      <c r="H65127" s="511"/>
      <c r="I65127" s="511"/>
      <c r="J65127" s="511"/>
      <c r="K65127" s="511"/>
      <c r="L65127" s="511"/>
      <c r="M65127" s="511"/>
      <c r="N65127" s="511"/>
      <c r="O65127" s="511"/>
      <c r="P65127" s="511"/>
      <c r="Q65127" s="511"/>
      <c r="R65127" s="511"/>
      <c r="S65127" s="511"/>
      <c r="T65127" s="511"/>
      <c r="U65127" s="511"/>
      <c r="V65127" s="511"/>
      <c r="W65127" s="511"/>
      <c r="X65127" s="511"/>
      <c r="Y65127" s="511"/>
      <c r="Z65127" s="511"/>
      <c r="AA65127" s="511"/>
      <c r="AB65127" s="511"/>
      <c r="AC65127" s="511"/>
      <c r="AD65127" s="511"/>
      <c r="AE65127" s="511"/>
      <c r="AF65127" s="511"/>
      <c r="AG65127" s="511"/>
      <c r="AH65127" s="511"/>
      <c r="AI65127" s="511"/>
      <c r="AJ65127" s="511"/>
      <c r="AK65127" s="511"/>
      <c r="AL65127" s="511"/>
      <c r="AM65127" s="511"/>
      <c r="AN65127" s="511"/>
      <c r="AO65127" s="511"/>
      <c r="AP65127" s="511"/>
      <c r="AQ65127" s="511"/>
      <c r="AR65127" s="511"/>
      <c r="AS65127" s="511"/>
      <c r="AT65127" s="511"/>
      <c r="AU65127" s="511"/>
      <c r="AV65127" s="511"/>
      <c r="AW65127" s="511"/>
      <c r="AX65127" s="511"/>
      <c r="AY65127" s="511"/>
      <c r="AZ65127" s="511"/>
      <c r="BA65127" s="511"/>
      <c r="BB65127" s="511"/>
      <c r="BC65127" s="511"/>
      <c r="BD65127" s="511"/>
      <c r="BE65127" s="511"/>
      <c r="BF65127" s="511"/>
      <c r="BG65127" s="511"/>
      <c r="BH65127" s="511"/>
      <c r="BI65127" s="511"/>
      <c r="BJ65127" s="511"/>
      <c r="BK65127" s="511"/>
      <c r="BL65127" s="511"/>
      <c r="BM65127" s="511"/>
      <c r="BN65127" s="511"/>
      <c r="BO65127" s="511"/>
      <c r="BP65127" s="511"/>
      <c r="BQ65127" s="511"/>
      <c r="BR65127" s="511"/>
      <c r="BS65127" s="511"/>
      <c r="BT65127" s="511"/>
      <c r="BU65127" s="511"/>
      <c r="BV65127" s="511"/>
      <c r="BW65127" s="511"/>
      <c r="BX65127" s="511"/>
      <c r="BY65127" s="511"/>
      <c r="BZ65127" s="511"/>
      <c r="CA65127" s="511"/>
      <c r="CB65127" s="511"/>
      <c r="CC65127" s="511"/>
      <c r="CD65127" s="511"/>
      <c r="CE65127" s="511"/>
      <c r="CF65127" s="511"/>
      <c r="CG65127" s="511"/>
      <c r="CH65127" s="511"/>
      <c r="CI65127" s="511"/>
      <c r="CJ65127" s="511"/>
      <c r="CK65127" s="511"/>
      <c r="CL65127" s="511"/>
      <c r="CM65127" s="511"/>
      <c r="CN65127" s="511"/>
      <c r="CO65127" s="511"/>
      <c r="CP65127" s="511"/>
      <c r="CQ65127" s="511"/>
      <c r="CR65127" s="511"/>
      <c r="CS65127" s="511"/>
      <c r="CT65127" s="511"/>
      <c r="CU65127" s="511"/>
      <c r="CV65127" s="511"/>
      <c r="CW65127" s="511"/>
      <c r="CX65127" s="511"/>
      <c r="CY65127" s="511"/>
      <c r="CZ65127" s="511"/>
      <c r="DA65127" s="511"/>
      <c r="DB65127" s="511"/>
      <c r="DC65127" s="511"/>
      <c r="DD65127" s="511"/>
      <c r="DE65127" s="511"/>
      <c r="DF65127" s="511"/>
      <c r="DG65127" s="511"/>
      <c r="DH65127" s="511"/>
      <c r="DI65127" s="511"/>
      <c r="DJ65127" s="511"/>
      <c r="DK65127" s="511"/>
      <c r="DL65127" s="511"/>
      <c r="DM65127" s="511"/>
      <c r="DN65127" s="511"/>
      <c r="DO65127" s="511"/>
      <c r="DP65127" s="511"/>
      <c r="DQ65127" s="511"/>
      <c r="DR65127" s="511"/>
      <c r="DS65127" s="511"/>
      <c r="DT65127" s="511"/>
      <c r="DU65127" s="511"/>
      <c r="DV65127" s="511"/>
      <c r="DW65127" s="511"/>
      <c r="DX65127" s="511"/>
      <c r="DY65127" s="511"/>
      <c r="DZ65127" s="511"/>
      <c r="EA65127" s="511"/>
      <c r="EB65127" s="511"/>
      <c r="EC65127" s="511"/>
      <c r="ED65127" s="511"/>
      <c r="EE65127" s="511"/>
      <c r="EF65127" s="511"/>
      <c r="EG65127" s="511"/>
      <c r="EH65127" s="511"/>
      <c r="EI65127" s="511"/>
      <c r="EJ65127" s="511"/>
      <c r="EK65127" s="511"/>
      <c r="EL65127" s="511"/>
      <c r="EM65127" s="511"/>
      <c r="EN65127" s="511"/>
      <c r="EO65127" s="511"/>
      <c r="EP65127" s="511"/>
      <c r="EQ65127" s="511"/>
      <c r="ER65127" s="511"/>
      <c r="ES65127" s="511"/>
      <c r="ET65127" s="511"/>
      <c r="EU65127" s="511"/>
      <c r="EV65127" s="511"/>
      <c r="EW65127" s="511"/>
      <c r="EX65127" s="511"/>
      <c r="EY65127" s="511"/>
      <c r="EZ65127" s="511"/>
      <c r="FA65127" s="511"/>
      <c r="FB65127" s="511"/>
      <c r="FC65127" s="511"/>
      <c r="FD65127" s="511"/>
      <c r="FE65127" s="511"/>
      <c r="FF65127" s="511"/>
      <c r="FG65127" s="511"/>
      <c r="FH65127" s="511"/>
      <c r="FI65127" s="511"/>
      <c r="FJ65127" s="511"/>
      <c r="FK65127" s="511"/>
      <c r="FL65127" s="511"/>
      <c r="FM65127" s="511"/>
      <c r="FN65127" s="511"/>
      <c r="FO65127" s="511"/>
      <c r="FP65127" s="511"/>
      <c r="FQ65127" s="511"/>
      <c r="FR65127" s="511"/>
      <c r="FS65127" s="511"/>
      <c r="FT65127" s="511"/>
      <c r="FU65127" s="511"/>
      <c r="FV65127" s="511"/>
      <c r="FW65127" s="511"/>
      <c r="FX65127" s="511"/>
      <c r="FY65127" s="511"/>
      <c r="FZ65127" s="511"/>
      <c r="GA65127" s="511"/>
      <c r="GB65127" s="511"/>
      <c r="GC65127" s="511"/>
      <c r="GD65127" s="511"/>
      <c r="GE65127" s="511"/>
      <c r="GF65127" s="511"/>
      <c r="GG65127" s="511"/>
      <c r="GH65127" s="511"/>
      <c r="GI65127" s="511"/>
      <c r="GJ65127" s="511"/>
      <c r="GK65127" s="511"/>
      <c r="GL65127" s="511"/>
      <c r="GM65127" s="511"/>
      <c r="GN65127" s="511"/>
      <c r="GO65127" s="511"/>
      <c r="GP65127" s="511"/>
      <c r="GQ65127" s="511"/>
      <c r="GR65127" s="511"/>
      <c r="GS65127" s="511"/>
      <c r="GT65127" s="511"/>
      <c r="GU65127" s="511"/>
      <c r="GV65127" s="511"/>
      <c r="GW65127" s="511"/>
      <c r="GX65127" s="511"/>
      <c r="GY65127" s="511"/>
      <c r="GZ65127" s="511"/>
      <c r="HA65127" s="511"/>
      <c r="HB65127" s="511"/>
      <c r="HC65127" s="511"/>
      <c r="HD65127" s="511"/>
      <c r="HE65127" s="511"/>
      <c r="HF65127" s="511"/>
      <c r="HG65127" s="511"/>
      <c r="HH65127" s="511"/>
      <c r="HI65127" s="511"/>
      <c r="HJ65127" s="511"/>
      <c r="HK65127" s="511"/>
      <c r="HL65127" s="511"/>
      <c r="HM65127" s="511"/>
      <c r="HN65127" s="511"/>
      <c r="HO65127" s="511"/>
      <c r="HP65127" s="511"/>
      <c r="HQ65127" s="511"/>
      <c r="HR65127" s="511"/>
      <c r="HS65127" s="511"/>
      <c r="HT65127" s="511"/>
      <c r="HU65127" s="511"/>
      <c r="HV65127" s="511"/>
      <c r="HW65127" s="511"/>
      <c r="HX65127" s="511"/>
      <c r="HY65127" s="511"/>
      <c r="HZ65127" s="511"/>
      <c r="IA65127" s="511"/>
      <c r="IB65127" s="511"/>
      <c r="IC65127" s="511"/>
      <c r="ID65127" s="511"/>
      <c r="IE65127" s="511"/>
      <c r="IF65127" s="511"/>
      <c r="IG65127" s="511"/>
      <c r="IH65127" s="511"/>
    </row>
    <row r="65128" spans="1:242" x14ac:dyDescent="0.25">
      <c r="A65128" s="511"/>
      <c r="B65128" s="511"/>
      <c r="C65128" s="511"/>
      <c r="D65128" s="511"/>
      <c r="E65128" s="511"/>
      <c r="F65128" s="511"/>
      <c r="G65128" s="511"/>
      <c r="H65128" s="511"/>
      <c r="I65128" s="511"/>
      <c r="J65128" s="511"/>
      <c r="K65128" s="511"/>
      <c r="L65128" s="511"/>
      <c r="M65128" s="511"/>
      <c r="N65128" s="511"/>
      <c r="O65128" s="511"/>
      <c r="P65128" s="511"/>
      <c r="Q65128" s="511"/>
      <c r="R65128" s="511"/>
      <c r="S65128" s="511"/>
      <c r="T65128" s="511"/>
      <c r="U65128" s="511"/>
      <c r="V65128" s="511"/>
      <c r="W65128" s="511"/>
      <c r="X65128" s="511"/>
      <c r="Y65128" s="511"/>
      <c r="Z65128" s="511"/>
      <c r="AA65128" s="511"/>
      <c r="AB65128" s="511"/>
      <c r="AC65128" s="511"/>
      <c r="AD65128" s="511"/>
      <c r="AE65128" s="511"/>
      <c r="AF65128" s="511"/>
      <c r="AG65128" s="511"/>
      <c r="AH65128" s="511"/>
      <c r="AI65128" s="511"/>
      <c r="AJ65128" s="511"/>
      <c r="AK65128" s="511"/>
      <c r="AL65128" s="511"/>
      <c r="AM65128" s="511"/>
      <c r="AN65128" s="511"/>
      <c r="AO65128" s="511"/>
      <c r="AP65128" s="511"/>
      <c r="AQ65128" s="511"/>
      <c r="AR65128" s="511"/>
      <c r="AS65128" s="511"/>
      <c r="AT65128" s="511"/>
      <c r="AU65128" s="511"/>
      <c r="AV65128" s="511"/>
      <c r="AW65128" s="511"/>
      <c r="AX65128" s="511"/>
      <c r="AY65128" s="511"/>
      <c r="AZ65128" s="511"/>
      <c r="BA65128" s="511"/>
      <c r="BB65128" s="511"/>
      <c r="BC65128" s="511"/>
      <c r="BD65128" s="511"/>
      <c r="BE65128" s="511"/>
      <c r="BF65128" s="511"/>
      <c r="BG65128" s="511"/>
      <c r="BH65128" s="511"/>
      <c r="BI65128" s="511"/>
      <c r="BJ65128" s="511"/>
      <c r="BK65128" s="511"/>
      <c r="BL65128" s="511"/>
      <c r="BM65128" s="511"/>
      <c r="BN65128" s="511"/>
      <c r="BO65128" s="511"/>
      <c r="BP65128" s="511"/>
      <c r="BQ65128" s="511"/>
      <c r="BR65128" s="511"/>
      <c r="BS65128" s="511"/>
      <c r="BT65128" s="511"/>
      <c r="BU65128" s="511"/>
      <c r="BV65128" s="511"/>
      <c r="BW65128" s="511"/>
      <c r="BX65128" s="511"/>
      <c r="BY65128" s="511"/>
      <c r="BZ65128" s="511"/>
      <c r="CA65128" s="511"/>
      <c r="CB65128" s="511"/>
      <c r="CC65128" s="511"/>
      <c r="CD65128" s="511"/>
      <c r="CE65128" s="511"/>
      <c r="CF65128" s="511"/>
      <c r="CG65128" s="511"/>
      <c r="CH65128" s="511"/>
      <c r="CI65128" s="511"/>
      <c r="CJ65128" s="511"/>
      <c r="CK65128" s="511"/>
      <c r="CL65128" s="511"/>
      <c r="CM65128" s="511"/>
      <c r="CN65128" s="511"/>
      <c r="CO65128" s="511"/>
      <c r="CP65128" s="511"/>
      <c r="CQ65128" s="511"/>
      <c r="CR65128" s="511"/>
      <c r="CS65128" s="511"/>
      <c r="CT65128" s="511"/>
      <c r="CU65128" s="511"/>
      <c r="CV65128" s="511"/>
      <c r="CW65128" s="511"/>
      <c r="CX65128" s="511"/>
      <c r="CY65128" s="511"/>
      <c r="CZ65128" s="511"/>
      <c r="DA65128" s="511"/>
      <c r="DB65128" s="511"/>
      <c r="DC65128" s="511"/>
      <c r="DD65128" s="511"/>
      <c r="DE65128" s="511"/>
      <c r="DF65128" s="511"/>
      <c r="DG65128" s="511"/>
      <c r="DH65128" s="511"/>
      <c r="DI65128" s="511"/>
      <c r="DJ65128" s="511"/>
      <c r="DK65128" s="511"/>
      <c r="DL65128" s="511"/>
      <c r="DM65128" s="511"/>
      <c r="DN65128" s="511"/>
      <c r="DO65128" s="511"/>
      <c r="DP65128" s="511"/>
      <c r="DQ65128" s="511"/>
      <c r="DR65128" s="511"/>
      <c r="DS65128" s="511"/>
      <c r="DT65128" s="511"/>
      <c r="DU65128" s="511"/>
      <c r="DV65128" s="511"/>
      <c r="DW65128" s="511"/>
      <c r="DX65128" s="511"/>
      <c r="DY65128" s="511"/>
      <c r="DZ65128" s="511"/>
      <c r="EA65128" s="511"/>
      <c r="EB65128" s="511"/>
      <c r="EC65128" s="511"/>
      <c r="ED65128" s="511"/>
      <c r="EE65128" s="511"/>
      <c r="EF65128" s="511"/>
      <c r="EG65128" s="511"/>
      <c r="EH65128" s="511"/>
      <c r="EI65128" s="511"/>
      <c r="EJ65128" s="511"/>
      <c r="EK65128" s="511"/>
      <c r="EL65128" s="511"/>
      <c r="EM65128" s="511"/>
      <c r="EN65128" s="511"/>
      <c r="EO65128" s="511"/>
      <c r="EP65128" s="511"/>
      <c r="EQ65128" s="511"/>
      <c r="ER65128" s="511"/>
      <c r="ES65128" s="511"/>
      <c r="ET65128" s="511"/>
      <c r="EU65128" s="511"/>
      <c r="EV65128" s="511"/>
      <c r="EW65128" s="511"/>
      <c r="EX65128" s="511"/>
      <c r="EY65128" s="511"/>
      <c r="EZ65128" s="511"/>
      <c r="FA65128" s="511"/>
      <c r="FB65128" s="511"/>
      <c r="FC65128" s="511"/>
      <c r="FD65128" s="511"/>
      <c r="FE65128" s="511"/>
      <c r="FF65128" s="511"/>
      <c r="FG65128" s="511"/>
      <c r="FH65128" s="511"/>
      <c r="FI65128" s="511"/>
      <c r="FJ65128" s="511"/>
      <c r="FK65128" s="511"/>
      <c r="FL65128" s="511"/>
      <c r="FM65128" s="511"/>
      <c r="FN65128" s="511"/>
      <c r="FO65128" s="511"/>
      <c r="FP65128" s="511"/>
      <c r="FQ65128" s="511"/>
      <c r="FR65128" s="511"/>
      <c r="FS65128" s="511"/>
      <c r="FT65128" s="511"/>
      <c r="FU65128" s="511"/>
      <c r="FV65128" s="511"/>
      <c r="FW65128" s="511"/>
      <c r="FX65128" s="511"/>
      <c r="FY65128" s="511"/>
      <c r="FZ65128" s="511"/>
      <c r="GA65128" s="511"/>
      <c r="GB65128" s="511"/>
      <c r="GC65128" s="511"/>
      <c r="GD65128" s="511"/>
      <c r="GE65128" s="511"/>
      <c r="GF65128" s="511"/>
      <c r="GG65128" s="511"/>
      <c r="GH65128" s="511"/>
      <c r="GI65128" s="511"/>
      <c r="GJ65128" s="511"/>
      <c r="GK65128" s="511"/>
      <c r="GL65128" s="511"/>
      <c r="GM65128" s="511"/>
      <c r="GN65128" s="511"/>
      <c r="GO65128" s="511"/>
      <c r="GP65128" s="511"/>
      <c r="GQ65128" s="511"/>
      <c r="GR65128" s="511"/>
      <c r="GS65128" s="511"/>
      <c r="GT65128" s="511"/>
      <c r="GU65128" s="511"/>
      <c r="GV65128" s="511"/>
      <c r="GW65128" s="511"/>
      <c r="GX65128" s="511"/>
      <c r="GY65128" s="511"/>
      <c r="GZ65128" s="511"/>
      <c r="HA65128" s="511"/>
      <c r="HB65128" s="511"/>
      <c r="HC65128" s="511"/>
      <c r="HD65128" s="511"/>
      <c r="HE65128" s="511"/>
      <c r="HF65128" s="511"/>
      <c r="HG65128" s="511"/>
      <c r="HH65128" s="511"/>
      <c r="HI65128" s="511"/>
      <c r="HJ65128" s="511"/>
      <c r="HK65128" s="511"/>
      <c r="HL65128" s="511"/>
      <c r="HM65128" s="511"/>
      <c r="HN65128" s="511"/>
      <c r="HO65128" s="511"/>
      <c r="HP65128" s="511"/>
      <c r="HQ65128" s="511"/>
      <c r="HR65128" s="511"/>
      <c r="HS65128" s="511"/>
      <c r="HT65128" s="511"/>
      <c r="HU65128" s="511"/>
      <c r="HV65128" s="511"/>
      <c r="HW65128" s="511"/>
      <c r="HX65128" s="511"/>
      <c r="HY65128" s="511"/>
      <c r="HZ65128" s="511"/>
      <c r="IA65128" s="511"/>
      <c r="IB65128" s="511"/>
      <c r="IC65128" s="511"/>
      <c r="ID65128" s="511"/>
      <c r="IE65128" s="511"/>
      <c r="IF65128" s="511"/>
      <c r="IG65128" s="511"/>
      <c r="IH65128" s="511"/>
    </row>
    <row r="65129" spans="1:242" x14ac:dyDescent="0.25">
      <c r="A65129" s="511"/>
      <c r="B65129" s="511"/>
      <c r="C65129" s="511"/>
      <c r="D65129" s="511"/>
      <c r="E65129" s="511"/>
      <c r="F65129" s="511"/>
      <c r="G65129" s="511"/>
      <c r="H65129" s="511"/>
      <c r="I65129" s="511"/>
      <c r="J65129" s="511"/>
      <c r="K65129" s="511"/>
      <c r="L65129" s="511"/>
      <c r="M65129" s="511"/>
      <c r="N65129" s="511"/>
      <c r="O65129" s="511"/>
      <c r="P65129" s="511"/>
      <c r="Q65129" s="511"/>
      <c r="R65129" s="511"/>
      <c r="S65129" s="511"/>
      <c r="T65129" s="511"/>
      <c r="U65129" s="511"/>
      <c r="V65129" s="511"/>
      <c r="W65129" s="511"/>
      <c r="X65129" s="511"/>
      <c r="Y65129" s="511"/>
      <c r="Z65129" s="511"/>
      <c r="AA65129" s="511"/>
      <c r="AB65129" s="511"/>
      <c r="AC65129" s="511"/>
      <c r="AD65129" s="511"/>
      <c r="AE65129" s="511"/>
      <c r="AF65129" s="511"/>
      <c r="AG65129" s="511"/>
      <c r="AH65129" s="511"/>
      <c r="AI65129" s="511"/>
      <c r="AJ65129" s="511"/>
      <c r="AK65129" s="511"/>
      <c r="AL65129" s="511"/>
      <c r="AM65129" s="511"/>
      <c r="AN65129" s="511"/>
      <c r="AO65129" s="511"/>
      <c r="AP65129" s="511"/>
      <c r="AQ65129" s="511"/>
      <c r="AR65129" s="511"/>
      <c r="AS65129" s="511"/>
      <c r="AT65129" s="511"/>
      <c r="AU65129" s="511"/>
      <c r="AV65129" s="511"/>
      <c r="AW65129" s="511"/>
      <c r="AX65129" s="511"/>
      <c r="AY65129" s="511"/>
      <c r="AZ65129" s="511"/>
      <c r="BA65129" s="511"/>
      <c r="BB65129" s="511"/>
      <c r="BC65129" s="511"/>
      <c r="BD65129" s="511"/>
      <c r="BE65129" s="511"/>
      <c r="BF65129" s="511"/>
      <c r="BG65129" s="511"/>
      <c r="BH65129" s="511"/>
      <c r="BI65129" s="511"/>
      <c r="BJ65129" s="511"/>
      <c r="BK65129" s="511"/>
      <c r="BL65129" s="511"/>
      <c r="BM65129" s="511"/>
      <c r="BN65129" s="511"/>
      <c r="BO65129" s="511"/>
      <c r="BP65129" s="511"/>
      <c r="BQ65129" s="511"/>
      <c r="BR65129" s="511"/>
      <c r="BS65129" s="511"/>
      <c r="BT65129" s="511"/>
      <c r="BU65129" s="511"/>
      <c r="BV65129" s="511"/>
      <c r="BW65129" s="511"/>
      <c r="BX65129" s="511"/>
      <c r="BY65129" s="511"/>
      <c r="BZ65129" s="511"/>
      <c r="CA65129" s="511"/>
      <c r="CB65129" s="511"/>
      <c r="CC65129" s="511"/>
      <c r="CD65129" s="511"/>
      <c r="CE65129" s="511"/>
      <c r="CF65129" s="511"/>
      <c r="CG65129" s="511"/>
      <c r="CH65129" s="511"/>
      <c r="CI65129" s="511"/>
      <c r="CJ65129" s="511"/>
      <c r="CK65129" s="511"/>
      <c r="CL65129" s="511"/>
      <c r="CM65129" s="511"/>
      <c r="CN65129" s="511"/>
      <c r="CO65129" s="511"/>
      <c r="CP65129" s="511"/>
      <c r="CQ65129" s="511"/>
      <c r="CR65129" s="511"/>
      <c r="CS65129" s="511"/>
      <c r="CT65129" s="511"/>
      <c r="CU65129" s="511"/>
      <c r="CV65129" s="511"/>
      <c r="CW65129" s="511"/>
      <c r="CX65129" s="511"/>
      <c r="CY65129" s="511"/>
      <c r="CZ65129" s="511"/>
      <c r="DA65129" s="511"/>
      <c r="DB65129" s="511"/>
      <c r="DC65129" s="511"/>
      <c r="DD65129" s="511"/>
      <c r="DE65129" s="511"/>
      <c r="DF65129" s="511"/>
      <c r="DG65129" s="511"/>
      <c r="DH65129" s="511"/>
      <c r="DI65129" s="511"/>
      <c r="DJ65129" s="511"/>
      <c r="DK65129" s="511"/>
      <c r="DL65129" s="511"/>
      <c r="DM65129" s="511"/>
      <c r="DN65129" s="511"/>
      <c r="DO65129" s="511"/>
      <c r="DP65129" s="511"/>
      <c r="DQ65129" s="511"/>
      <c r="DR65129" s="511"/>
      <c r="DS65129" s="511"/>
      <c r="DT65129" s="511"/>
      <c r="DU65129" s="511"/>
      <c r="DV65129" s="511"/>
      <c r="DW65129" s="511"/>
      <c r="DX65129" s="511"/>
      <c r="DY65129" s="511"/>
      <c r="DZ65129" s="511"/>
      <c r="EA65129" s="511"/>
      <c r="EB65129" s="511"/>
      <c r="EC65129" s="511"/>
      <c r="ED65129" s="511"/>
      <c r="EE65129" s="511"/>
      <c r="EF65129" s="511"/>
      <c r="EG65129" s="511"/>
      <c r="EH65129" s="511"/>
      <c r="EI65129" s="511"/>
      <c r="EJ65129" s="511"/>
      <c r="EK65129" s="511"/>
      <c r="EL65129" s="511"/>
      <c r="EM65129" s="511"/>
      <c r="EN65129" s="511"/>
      <c r="EO65129" s="511"/>
      <c r="EP65129" s="511"/>
      <c r="EQ65129" s="511"/>
      <c r="ER65129" s="511"/>
      <c r="ES65129" s="511"/>
      <c r="ET65129" s="511"/>
      <c r="EU65129" s="511"/>
      <c r="EV65129" s="511"/>
      <c r="EW65129" s="511"/>
      <c r="EX65129" s="511"/>
      <c r="EY65129" s="511"/>
      <c r="EZ65129" s="511"/>
      <c r="FA65129" s="511"/>
      <c r="FB65129" s="511"/>
      <c r="FC65129" s="511"/>
      <c r="FD65129" s="511"/>
      <c r="FE65129" s="511"/>
      <c r="FF65129" s="511"/>
      <c r="FG65129" s="511"/>
      <c r="FH65129" s="511"/>
      <c r="FI65129" s="511"/>
      <c r="FJ65129" s="511"/>
      <c r="FK65129" s="511"/>
      <c r="FL65129" s="511"/>
      <c r="FM65129" s="511"/>
      <c r="FN65129" s="511"/>
      <c r="FO65129" s="511"/>
      <c r="FP65129" s="511"/>
      <c r="FQ65129" s="511"/>
      <c r="FR65129" s="511"/>
      <c r="FS65129" s="511"/>
      <c r="FT65129" s="511"/>
      <c r="FU65129" s="511"/>
      <c r="FV65129" s="511"/>
      <c r="FW65129" s="511"/>
      <c r="FX65129" s="511"/>
      <c r="FY65129" s="511"/>
      <c r="FZ65129" s="511"/>
      <c r="GA65129" s="511"/>
      <c r="GB65129" s="511"/>
      <c r="GC65129" s="511"/>
      <c r="GD65129" s="511"/>
      <c r="GE65129" s="511"/>
      <c r="GF65129" s="511"/>
      <c r="GG65129" s="511"/>
      <c r="GH65129" s="511"/>
      <c r="GI65129" s="511"/>
      <c r="GJ65129" s="511"/>
      <c r="GK65129" s="511"/>
      <c r="GL65129" s="511"/>
      <c r="GM65129" s="511"/>
      <c r="GN65129" s="511"/>
      <c r="GO65129" s="511"/>
      <c r="GP65129" s="511"/>
      <c r="GQ65129" s="511"/>
      <c r="GR65129" s="511"/>
      <c r="GS65129" s="511"/>
      <c r="GT65129" s="511"/>
      <c r="GU65129" s="511"/>
      <c r="GV65129" s="511"/>
      <c r="GW65129" s="511"/>
      <c r="GX65129" s="511"/>
      <c r="GY65129" s="511"/>
      <c r="GZ65129" s="511"/>
      <c r="HA65129" s="511"/>
      <c r="HB65129" s="511"/>
      <c r="HC65129" s="511"/>
      <c r="HD65129" s="511"/>
      <c r="HE65129" s="511"/>
      <c r="HF65129" s="511"/>
      <c r="HG65129" s="511"/>
      <c r="HH65129" s="511"/>
      <c r="HI65129" s="511"/>
      <c r="HJ65129" s="511"/>
      <c r="HK65129" s="511"/>
      <c r="HL65129" s="511"/>
      <c r="HM65129" s="511"/>
      <c r="HN65129" s="511"/>
      <c r="HO65129" s="511"/>
      <c r="HP65129" s="511"/>
      <c r="HQ65129" s="511"/>
      <c r="HR65129" s="511"/>
      <c r="HS65129" s="511"/>
      <c r="HT65129" s="511"/>
      <c r="HU65129" s="511"/>
      <c r="HV65129" s="511"/>
      <c r="HW65129" s="511"/>
      <c r="HX65129" s="511"/>
      <c r="HY65129" s="511"/>
      <c r="HZ65129" s="511"/>
      <c r="IA65129" s="511"/>
      <c r="IB65129" s="511"/>
      <c r="IC65129" s="511"/>
      <c r="ID65129" s="511"/>
      <c r="IE65129" s="511"/>
      <c r="IF65129" s="511"/>
      <c r="IG65129" s="511"/>
      <c r="IH65129" s="511"/>
    </row>
    <row r="65130" spans="1:242" x14ac:dyDescent="0.25">
      <c r="A65130" s="511"/>
      <c r="B65130" s="511"/>
      <c r="C65130" s="511"/>
      <c r="D65130" s="511"/>
      <c r="E65130" s="511"/>
      <c r="F65130" s="511"/>
      <c r="G65130" s="511"/>
      <c r="H65130" s="511"/>
      <c r="I65130" s="511"/>
      <c r="J65130" s="511"/>
      <c r="K65130" s="511"/>
      <c r="L65130" s="511"/>
      <c r="M65130" s="511"/>
      <c r="N65130" s="511"/>
      <c r="O65130" s="511"/>
      <c r="P65130" s="511"/>
      <c r="Q65130" s="511"/>
      <c r="R65130" s="511"/>
      <c r="S65130" s="511"/>
      <c r="T65130" s="511"/>
      <c r="U65130" s="511"/>
      <c r="V65130" s="511"/>
      <c r="W65130" s="511"/>
      <c r="X65130" s="511"/>
      <c r="Y65130" s="511"/>
      <c r="Z65130" s="511"/>
      <c r="AA65130" s="511"/>
      <c r="AB65130" s="511"/>
      <c r="AC65130" s="511"/>
      <c r="AD65130" s="511"/>
      <c r="AE65130" s="511"/>
      <c r="AF65130" s="511"/>
      <c r="AG65130" s="511"/>
      <c r="AH65130" s="511"/>
      <c r="AI65130" s="511"/>
      <c r="AJ65130" s="511"/>
      <c r="AK65130" s="511"/>
      <c r="AL65130" s="511"/>
      <c r="AM65130" s="511"/>
      <c r="AN65130" s="511"/>
      <c r="AO65130" s="511"/>
      <c r="AP65130" s="511"/>
      <c r="AQ65130" s="511"/>
      <c r="AR65130" s="511"/>
      <c r="AS65130" s="511"/>
      <c r="AT65130" s="511"/>
      <c r="AU65130" s="511"/>
      <c r="AV65130" s="511"/>
      <c r="AW65130" s="511"/>
      <c r="AX65130" s="511"/>
      <c r="AY65130" s="511"/>
      <c r="AZ65130" s="511"/>
      <c r="BA65130" s="511"/>
      <c r="BB65130" s="511"/>
      <c r="BC65130" s="511"/>
      <c r="BD65130" s="511"/>
      <c r="BE65130" s="511"/>
      <c r="BF65130" s="511"/>
      <c r="BG65130" s="511"/>
      <c r="BH65130" s="511"/>
      <c r="BI65130" s="511"/>
      <c r="BJ65130" s="511"/>
      <c r="BK65130" s="511"/>
      <c r="BL65130" s="511"/>
      <c r="BM65130" s="511"/>
      <c r="BN65130" s="511"/>
      <c r="BO65130" s="511"/>
      <c r="BP65130" s="511"/>
      <c r="BQ65130" s="511"/>
      <c r="BR65130" s="511"/>
      <c r="BS65130" s="511"/>
      <c r="BT65130" s="511"/>
      <c r="BU65130" s="511"/>
      <c r="BV65130" s="511"/>
      <c r="BW65130" s="511"/>
      <c r="BX65130" s="511"/>
      <c r="BY65130" s="511"/>
      <c r="BZ65130" s="511"/>
      <c r="CA65130" s="511"/>
      <c r="CB65130" s="511"/>
      <c r="CC65130" s="511"/>
      <c r="CD65130" s="511"/>
      <c r="CE65130" s="511"/>
      <c r="CF65130" s="511"/>
      <c r="CG65130" s="511"/>
      <c r="CH65130" s="511"/>
      <c r="CI65130" s="511"/>
      <c r="CJ65130" s="511"/>
      <c r="CK65130" s="511"/>
      <c r="CL65130" s="511"/>
      <c r="CM65130" s="511"/>
      <c r="CN65130" s="511"/>
      <c r="CO65130" s="511"/>
      <c r="CP65130" s="511"/>
      <c r="CQ65130" s="511"/>
      <c r="CR65130" s="511"/>
      <c r="CS65130" s="511"/>
      <c r="CT65130" s="511"/>
      <c r="CU65130" s="511"/>
      <c r="CV65130" s="511"/>
      <c r="CW65130" s="511"/>
      <c r="CX65130" s="511"/>
      <c r="CY65130" s="511"/>
      <c r="CZ65130" s="511"/>
      <c r="DA65130" s="511"/>
      <c r="DB65130" s="511"/>
      <c r="DC65130" s="511"/>
      <c r="DD65130" s="511"/>
      <c r="DE65130" s="511"/>
      <c r="DF65130" s="511"/>
      <c r="DG65130" s="511"/>
      <c r="DH65130" s="511"/>
      <c r="DI65130" s="511"/>
      <c r="DJ65130" s="511"/>
      <c r="DK65130" s="511"/>
      <c r="DL65130" s="511"/>
      <c r="DM65130" s="511"/>
      <c r="DN65130" s="511"/>
      <c r="DO65130" s="511"/>
      <c r="DP65130" s="511"/>
      <c r="DQ65130" s="511"/>
      <c r="DR65130" s="511"/>
      <c r="DS65130" s="511"/>
      <c r="DT65130" s="511"/>
      <c r="DU65130" s="511"/>
      <c r="DV65130" s="511"/>
      <c r="DW65130" s="511"/>
      <c r="DX65130" s="511"/>
      <c r="DY65130" s="511"/>
      <c r="DZ65130" s="511"/>
      <c r="EA65130" s="511"/>
      <c r="EB65130" s="511"/>
      <c r="EC65130" s="511"/>
      <c r="ED65130" s="511"/>
      <c r="EE65130" s="511"/>
      <c r="EF65130" s="511"/>
      <c r="EG65130" s="511"/>
      <c r="EH65130" s="511"/>
      <c r="EI65130" s="511"/>
      <c r="EJ65130" s="511"/>
      <c r="EK65130" s="511"/>
      <c r="EL65130" s="511"/>
      <c r="EM65130" s="511"/>
      <c r="EN65130" s="511"/>
      <c r="EO65130" s="511"/>
      <c r="EP65130" s="511"/>
      <c r="EQ65130" s="511"/>
      <c r="ER65130" s="511"/>
      <c r="ES65130" s="511"/>
      <c r="ET65130" s="511"/>
      <c r="EU65130" s="511"/>
      <c r="EV65130" s="511"/>
      <c r="EW65130" s="511"/>
      <c r="EX65130" s="511"/>
      <c r="EY65130" s="511"/>
      <c r="EZ65130" s="511"/>
      <c r="FA65130" s="511"/>
      <c r="FB65130" s="511"/>
      <c r="FC65130" s="511"/>
      <c r="FD65130" s="511"/>
      <c r="FE65130" s="511"/>
      <c r="FF65130" s="511"/>
      <c r="FG65130" s="511"/>
      <c r="FH65130" s="511"/>
      <c r="FI65130" s="511"/>
      <c r="FJ65130" s="511"/>
      <c r="FK65130" s="511"/>
      <c r="FL65130" s="511"/>
      <c r="FM65130" s="511"/>
      <c r="FN65130" s="511"/>
      <c r="FO65130" s="511"/>
      <c r="FP65130" s="511"/>
      <c r="FQ65130" s="511"/>
      <c r="FR65130" s="511"/>
      <c r="FS65130" s="511"/>
      <c r="FT65130" s="511"/>
      <c r="FU65130" s="511"/>
      <c r="FV65130" s="511"/>
      <c r="FW65130" s="511"/>
      <c r="FX65130" s="511"/>
      <c r="FY65130" s="511"/>
      <c r="FZ65130" s="511"/>
      <c r="GA65130" s="511"/>
      <c r="GB65130" s="511"/>
      <c r="GC65130" s="511"/>
      <c r="GD65130" s="511"/>
      <c r="GE65130" s="511"/>
      <c r="GF65130" s="511"/>
      <c r="GG65130" s="511"/>
      <c r="GH65130" s="511"/>
      <c r="GI65130" s="511"/>
      <c r="GJ65130" s="511"/>
      <c r="GK65130" s="511"/>
      <c r="GL65130" s="511"/>
      <c r="GM65130" s="511"/>
      <c r="GN65130" s="511"/>
      <c r="GO65130" s="511"/>
      <c r="GP65130" s="511"/>
      <c r="GQ65130" s="511"/>
      <c r="GR65130" s="511"/>
      <c r="GS65130" s="511"/>
      <c r="GT65130" s="511"/>
      <c r="GU65130" s="511"/>
      <c r="GV65130" s="511"/>
      <c r="GW65130" s="511"/>
      <c r="GX65130" s="511"/>
      <c r="GY65130" s="511"/>
      <c r="GZ65130" s="511"/>
      <c r="HA65130" s="511"/>
      <c r="HB65130" s="511"/>
      <c r="HC65130" s="511"/>
      <c r="HD65130" s="511"/>
      <c r="HE65130" s="511"/>
      <c r="HF65130" s="511"/>
      <c r="HG65130" s="511"/>
      <c r="HH65130" s="511"/>
      <c r="HI65130" s="511"/>
      <c r="HJ65130" s="511"/>
      <c r="HK65130" s="511"/>
      <c r="HL65130" s="511"/>
      <c r="HM65130" s="511"/>
      <c r="HN65130" s="511"/>
      <c r="HO65130" s="511"/>
      <c r="HP65130" s="511"/>
      <c r="HQ65130" s="511"/>
      <c r="HR65130" s="511"/>
      <c r="HS65130" s="511"/>
      <c r="HT65130" s="511"/>
      <c r="HU65130" s="511"/>
      <c r="HV65130" s="511"/>
      <c r="HW65130" s="511"/>
      <c r="HX65130" s="511"/>
      <c r="HY65130" s="511"/>
      <c r="HZ65130" s="511"/>
      <c r="IA65130" s="511"/>
      <c r="IB65130" s="511"/>
      <c r="IC65130" s="511"/>
      <c r="ID65130" s="511"/>
      <c r="IE65130" s="511"/>
      <c r="IF65130" s="511"/>
      <c r="IG65130" s="511"/>
      <c r="IH65130" s="511"/>
    </row>
    <row r="65131" spans="1:242" x14ac:dyDescent="0.25">
      <c r="A65131" s="511"/>
      <c r="B65131" s="511"/>
      <c r="C65131" s="511"/>
      <c r="D65131" s="511"/>
      <c r="E65131" s="511"/>
      <c r="F65131" s="511"/>
      <c r="G65131" s="511"/>
      <c r="H65131" s="511"/>
      <c r="I65131" s="511"/>
      <c r="J65131" s="511"/>
      <c r="K65131" s="511"/>
      <c r="L65131" s="511"/>
      <c r="M65131" s="511"/>
      <c r="N65131" s="511"/>
      <c r="O65131" s="511"/>
      <c r="P65131" s="511"/>
      <c r="Q65131" s="511"/>
      <c r="R65131" s="511"/>
      <c r="S65131" s="511"/>
      <c r="T65131" s="511"/>
      <c r="U65131" s="511"/>
      <c r="V65131" s="511"/>
      <c r="W65131" s="511"/>
      <c r="X65131" s="511"/>
      <c r="Y65131" s="511"/>
      <c r="Z65131" s="511"/>
      <c r="AA65131" s="511"/>
      <c r="AB65131" s="511"/>
      <c r="AC65131" s="511"/>
      <c r="AD65131" s="511"/>
      <c r="AE65131" s="511"/>
      <c r="AF65131" s="511"/>
      <c r="AG65131" s="511"/>
      <c r="AH65131" s="511"/>
      <c r="AI65131" s="511"/>
      <c r="AJ65131" s="511"/>
      <c r="AK65131" s="511"/>
      <c r="AL65131" s="511"/>
      <c r="AM65131" s="511"/>
      <c r="AN65131" s="511"/>
      <c r="AO65131" s="511"/>
      <c r="AP65131" s="511"/>
      <c r="AQ65131" s="511"/>
      <c r="AR65131" s="511"/>
      <c r="AS65131" s="511"/>
      <c r="AT65131" s="511"/>
      <c r="AU65131" s="511"/>
      <c r="AV65131" s="511"/>
      <c r="AW65131" s="511"/>
      <c r="AX65131" s="511"/>
      <c r="AY65131" s="511"/>
      <c r="AZ65131" s="511"/>
      <c r="BA65131" s="511"/>
      <c r="BB65131" s="511"/>
      <c r="BC65131" s="511"/>
      <c r="BD65131" s="511"/>
      <c r="BE65131" s="511"/>
      <c r="BF65131" s="511"/>
      <c r="BG65131" s="511"/>
      <c r="BH65131" s="511"/>
      <c r="BI65131" s="511"/>
      <c r="BJ65131" s="511"/>
      <c r="BK65131" s="511"/>
      <c r="BL65131" s="511"/>
      <c r="BM65131" s="511"/>
      <c r="BN65131" s="511"/>
      <c r="BO65131" s="511"/>
      <c r="BP65131" s="511"/>
      <c r="BQ65131" s="511"/>
      <c r="BR65131" s="511"/>
      <c r="BS65131" s="511"/>
      <c r="BT65131" s="511"/>
      <c r="BU65131" s="511"/>
      <c r="BV65131" s="511"/>
      <c r="BW65131" s="511"/>
      <c r="BX65131" s="511"/>
      <c r="BY65131" s="511"/>
      <c r="BZ65131" s="511"/>
      <c r="CA65131" s="511"/>
      <c r="CB65131" s="511"/>
      <c r="CC65131" s="511"/>
      <c r="CD65131" s="511"/>
      <c r="CE65131" s="511"/>
      <c r="CF65131" s="511"/>
      <c r="CG65131" s="511"/>
      <c r="CH65131" s="511"/>
      <c r="CI65131" s="511"/>
      <c r="CJ65131" s="511"/>
      <c r="CK65131" s="511"/>
      <c r="CL65131" s="511"/>
      <c r="CM65131" s="511"/>
      <c r="CN65131" s="511"/>
      <c r="CO65131" s="511"/>
      <c r="CP65131" s="511"/>
      <c r="CQ65131" s="511"/>
      <c r="CR65131" s="511"/>
      <c r="CS65131" s="511"/>
      <c r="CT65131" s="511"/>
      <c r="CU65131" s="511"/>
      <c r="CV65131" s="511"/>
      <c r="CW65131" s="511"/>
      <c r="CX65131" s="511"/>
      <c r="CY65131" s="511"/>
      <c r="CZ65131" s="511"/>
      <c r="DA65131" s="511"/>
      <c r="DB65131" s="511"/>
      <c r="DC65131" s="511"/>
      <c r="DD65131" s="511"/>
      <c r="DE65131" s="511"/>
      <c r="DF65131" s="511"/>
      <c r="DG65131" s="511"/>
      <c r="DH65131" s="511"/>
      <c r="DI65131" s="511"/>
      <c r="DJ65131" s="511"/>
      <c r="DK65131" s="511"/>
      <c r="DL65131" s="511"/>
      <c r="DM65131" s="511"/>
      <c r="DN65131" s="511"/>
      <c r="DO65131" s="511"/>
      <c r="DP65131" s="511"/>
      <c r="DQ65131" s="511"/>
      <c r="DR65131" s="511"/>
      <c r="DS65131" s="511"/>
      <c r="DT65131" s="511"/>
      <c r="DU65131" s="511"/>
      <c r="DV65131" s="511"/>
      <c r="DW65131" s="511"/>
      <c r="DX65131" s="511"/>
      <c r="DY65131" s="511"/>
      <c r="DZ65131" s="511"/>
      <c r="EA65131" s="511"/>
      <c r="EB65131" s="511"/>
      <c r="EC65131" s="511"/>
      <c r="ED65131" s="511"/>
      <c r="EE65131" s="511"/>
      <c r="EF65131" s="511"/>
      <c r="EG65131" s="511"/>
      <c r="EH65131" s="511"/>
      <c r="EI65131" s="511"/>
      <c r="EJ65131" s="511"/>
      <c r="EK65131" s="511"/>
      <c r="EL65131" s="511"/>
      <c r="EM65131" s="511"/>
      <c r="EN65131" s="511"/>
      <c r="EO65131" s="511"/>
      <c r="EP65131" s="511"/>
      <c r="EQ65131" s="511"/>
      <c r="ER65131" s="511"/>
      <c r="ES65131" s="511"/>
      <c r="ET65131" s="511"/>
      <c r="EU65131" s="511"/>
      <c r="EV65131" s="511"/>
      <c r="EW65131" s="511"/>
      <c r="EX65131" s="511"/>
      <c r="EY65131" s="511"/>
      <c r="EZ65131" s="511"/>
      <c r="FA65131" s="511"/>
      <c r="FB65131" s="511"/>
      <c r="FC65131" s="511"/>
      <c r="FD65131" s="511"/>
      <c r="FE65131" s="511"/>
      <c r="FF65131" s="511"/>
      <c r="FG65131" s="511"/>
      <c r="FH65131" s="511"/>
      <c r="FI65131" s="511"/>
      <c r="FJ65131" s="511"/>
      <c r="FK65131" s="511"/>
      <c r="FL65131" s="511"/>
      <c r="FM65131" s="511"/>
      <c r="FN65131" s="511"/>
      <c r="FO65131" s="511"/>
      <c r="FP65131" s="511"/>
      <c r="FQ65131" s="511"/>
      <c r="FR65131" s="511"/>
      <c r="FS65131" s="511"/>
      <c r="FT65131" s="511"/>
      <c r="FU65131" s="511"/>
      <c r="FV65131" s="511"/>
      <c r="FW65131" s="511"/>
      <c r="FX65131" s="511"/>
      <c r="FY65131" s="511"/>
      <c r="FZ65131" s="511"/>
      <c r="GA65131" s="511"/>
      <c r="GB65131" s="511"/>
      <c r="GC65131" s="511"/>
      <c r="GD65131" s="511"/>
      <c r="GE65131" s="511"/>
      <c r="GF65131" s="511"/>
      <c r="GG65131" s="511"/>
      <c r="GH65131" s="511"/>
      <c r="GI65131" s="511"/>
      <c r="GJ65131" s="511"/>
      <c r="GK65131" s="511"/>
      <c r="GL65131" s="511"/>
      <c r="GM65131" s="511"/>
      <c r="GN65131" s="511"/>
      <c r="GO65131" s="511"/>
      <c r="GP65131" s="511"/>
      <c r="GQ65131" s="511"/>
      <c r="GR65131" s="511"/>
      <c r="GS65131" s="511"/>
      <c r="GT65131" s="511"/>
      <c r="GU65131" s="511"/>
      <c r="GV65131" s="511"/>
      <c r="GW65131" s="511"/>
      <c r="GX65131" s="511"/>
      <c r="GY65131" s="511"/>
      <c r="GZ65131" s="511"/>
      <c r="HA65131" s="511"/>
      <c r="HB65131" s="511"/>
      <c r="HC65131" s="511"/>
      <c r="HD65131" s="511"/>
      <c r="HE65131" s="511"/>
      <c r="HF65131" s="511"/>
      <c r="HG65131" s="511"/>
      <c r="HH65131" s="511"/>
      <c r="HI65131" s="511"/>
      <c r="HJ65131" s="511"/>
      <c r="HK65131" s="511"/>
      <c r="HL65131" s="511"/>
      <c r="HM65131" s="511"/>
      <c r="HN65131" s="511"/>
      <c r="HO65131" s="511"/>
      <c r="HP65131" s="511"/>
      <c r="HQ65131" s="511"/>
      <c r="HR65131" s="511"/>
      <c r="HS65131" s="511"/>
      <c r="HT65131" s="511"/>
      <c r="HU65131" s="511"/>
      <c r="HV65131" s="511"/>
      <c r="HW65131" s="511"/>
      <c r="HX65131" s="511"/>
      <c r="HY65131" s="511"/>
      <c r="HZ65131" s="511"/>
      <c r="IA65131" s="511"/>
      <c r="IB65131" s="511"/>
      <c r="IC65131" s="511"/>
      <c r="ID65131" s="511"/>
      <c r="IE65131" s="511"/>
      <c r="IF65131" s="511"/>
      <c r="IG65131" s="511"/>
      <c r="IH65131" s="511"/>
    </row>
    <row r="65132" spans="1:242" x14ac:dyDescent="0.25">
      <c r="A65132" s="511"/>
      <c r="B65132" s="511"/>
      <c r="C65132" s="511"/>
      <c r="D65132" s="511"/>
      <c r="E65132" s="511"/>
      <c r="F65132" s="511"/>
      <c r="G65132" s="511"/>
      <c r="H65132" s="511"/>
      <c r="I65132" s="511"/>
      <c r="J65132" s="511"/>
      <c r="K65132" s="511"/>
      <c r="L65132" s="511"/>
      <c r="M65132" s="511"/>
      <c r="N65132" s="511"/>
      <c r="O65132" s="511"/>
      <c r="P65132" s="511"/>
      <c r="Q65132" s="511"/>
      <c r="R65132" s="511"/>
      <c r="S65132" s="511"/>
      <c r="T65132" s="511"/>
      <c r="U65132" s="511"/>
      <c r="V65132" s="511"/>
      <c r="W65132" s="511"/>
      <c r="X65132" s="511"/>
      <c r="Y65132" s="511"/>
      <c r="Z65132" s="511"/>
      <c r="AA65132" s="511"/>
      <c r="AB65132" s="511"/>
      <c r="AC65132" s="511"/>
      <c r="AD65132" s="511"/>
      <c r="AE65132" s="511"/>
      <c r="AF65132" s="511"/>
      <c r="AG65132" s="511"/>
      <c r="AH65132" s="511"/>
      <c r="AI65132" s="511"/>
      <c r="AJ65132" s="511"/>
      <c r="AK65132" s="511"/>
      <c r="AL65132" s="511"/>
      <c r="AM65132" s="511"/>
      <c r="AN65132" s="511"/>
      <c r="AO65132" s="511"/>
      <c r="AP65132" s="511"/>
      <c r="AQ65132" s="511"/>
      <c r="AR65132" s="511"/>
      <c r="AS65132" s="511"/>
      <c r="AT65132" s="511"/>
      <c r="AU65132" s="511"/>
      <c r="AV65132" s="511"/>
      <c r="AW65132" s="511"/>
      <c r="AX65132" s="511"/>
      <c r="AY65132" s="511"/>
      <c r="AZ65132" s="511"/>
      <c r="BA65132" s="511"/>
      <c r="BB65132" s="511"/>
      <c r="BC65132" s="511"/>
      <c r="BD65132" s="511"/>
      <c r="BE65132" s="511"/>
      <c r="BF65132" s="511"/>
      <c r="BG65132" s="511"/>
      <c r="BH65132" s="511"/>
      <c r="BI65132" s="511"/>
      <c r="BJ65132" s="511"/>
      <c r="BK65132" s="511"/>
      <c r="BL65132" s="511"/>
      <c r="BM65132" s="511"/>
      <c r="BN65132" s="511"/>
      <c r="BO65132" s="511"/>
      <c r="BP65132" s="511"/>
      <c r="BQ65132" s="511"/>
      <c r="BR65132" s="511"/>
      <c r="BS65132" s="511"/>
      <c r="BT65132" s="511"/>
      <c r="BU65132" s="511"/>
      <c r="BV65132" s="511"/>
      <c r="BW65132" s="511"/>
      <c r="BX65132" s="511"/>
      <c r="BY65132" s="511"/>
      <c r="BZ65132" s="511"/>
      <c r="CA65132" s="511"/>
      <c r="CB65132" s="511"/>
      <c r="CC65132" s="511"/>
      <c r="CD65132" s="511"/>
      <c r="CE65132" s="511"/>
      <c r="CF65132" s="511"/>
      <c r="CG65132" s="511"/>
      <c r="CH65132" s="511"/>
      <c r="CI65132" s="511"/>
      <c r="CJ65132" s="511"/>
      <c r="CK65132" s="511"/>
      <c r="CL65132" s="511"/>
      <c r="CM65132" s="511"/>
      <c r="CN65132" s="511"/>
      <c r="CO65132" s="511"/>
      <c r="CP65132" s="511"/>
      <c r="CQ65132" s="511"/>
      <c r="CR65132" s="511"/>
      <c r="CS65132" s="511"/>
      <c r="CT65132" s="511"/>
      <c r="CU65132" s="511"/>
      <c r="CV65132" s="511"/>
      <c r="CW65132" s="511"/>
      <c r="CX65132" s="511"/>
      <c r="CY65132" s="511"/>
      <c r="CZ65132" s="511"/>
      <c r="DA65132" s="511"/>
      <c r="DB65132" s="511"/>
      <c r="DC65132" s="511"/>
      <c r="DD65132" s="511"/>
      <c r="DE65132" s="511"/>
      <c r="DF65132" s="511"/>
      <c r="DG65132" s="511"/>
      <c r="DH65132" s="511"/>
      <c r="DI65132" s="511"/>
      <c r="DJ65132" s="511"/>
      <c r="DK65132" s="511"/>
      <c r="DL65132" s="511"/>
      <c r="DM65132" s="511"/>
      <c r="DN65132" s="511"/>
      <c r="DO65132" s="511"/>
      <c r="DP65132" s="511"/>
      <c r="DQ65132" s="511"/>
      <c r="DR65132" s="511"/>
      <c r="DS65132" s="511"/>
      <c r="DT65132" s="511"/>
      <c r="DU65132" s="511"/>
      <c r="DV65132" s="511"/>
      <c r="DW65132" s="511"/>
      <c r="DX65132" s="511"/>
      <c r="DY65132" s="511"/>
      <c r="DZ65132" s="511"/>
      <c r="EA65132" s="511"/>
      <c r="EB65132" s="511"/>
      <c r="EC65132" s="511"/>
      <c r="ED65132" s="511"/>
      <c r="EE65132" s="511"/>
      <c r="EF65132" s="511"/>
      <c r="EG65132" s="511"/>
      <c r="EH65132" s="511"/>
      <c r="EI65132" s="511"/>
      <c r="EJ65132" s="511"/>
      <c r="EK65132" s="511"/>
      <c r="EL65132" s="511"/>
      <c r="EM65132" s="511"/>
      <c r="EN65132" s="511"/>
      <c r="EO65132" s="511"/>
      <c r="EP65132" s="511"/>
      <c r="EQ65132" s="511"/>
      <c r="ER65132" s="511"/>
      <c r="ES65132" s="511"/>
      <c r="ET65132" s="511"/>
      <c r="EU65132" s="511"/>
      <c r="EV65132" s="511"/>
      <c r="EW65132" s="511"/>
      <c r="EX65132" s="511"/>
      <c r="EY65132" s="511"/>
      <c r="EZ65132" s="511"/>
      <c r="FA65132" s="511"/>
      <c r="FB65132" s="511"/>
      <c r="FC65132" s="511"/>
      <c r="FD65132" s="511"/>
      <c r="FE65132" s="511"/>
      <c r="FF65132" s="511"/>
      <c r="FG65132" s="511"/>
      <c r="FH65132" s="511"/>
      <c r="FI65132" s="511"/>
      <c r="FJ65132" s="511"/>
      <c r="FK65132" s="511"/>
      <c r="FL65132" s="511"/>
      <c r="FM65132" s="511"/>
      <c r="FN65132" s="511"/>
      <c r="FO65132" s="511"/>
      <c r="FP65132" s="511"/>
      <c r="FQ65132" s="511"/>
      <c r="FR65132" s="511"/>
      <c r="FS65132" s="511"/>
      <c r="FT65132" s="511"/>
      <c r="FU65132" s="511"/>
      <c r="FV65132" s="511"/>
      <c r="FW65132" s="511"/>
      <c r="FX65132" s="511"/>
      <c r="FY65132" s="511"/>
      <c r="FZ65132" s="511"/>
      <c r="GA65132" s="511"/>
      <c r="GB65132" s="511"/>
      <c r="GC65132" s="511"/>
      <c r="GD65132" s="511"/>
      <c r="GE65132" s="511"/>
      <c r="GF65132" s="511"/>
      <c r="GG65132" s="511"/>
      <c r="GH65132" s="511"/>
      <c r="GI65132" s="511"/>
      <c r="GJ65132" s="511"/>
      <c r="GK65132" s="511"/>
      <c r="GL65132" s="511"/>
      <c r="GM65132" s="511"/>
      <c r="GN65132" s="511"/>
      <c r="GO65132" s="511"/>
      <c r="GP65132" s="511"/>
      <c r="GQ65132" s="511"/>
      <c r="GR65132" s="511"/>
      <c r="GS65132" s="511"/>
      <c r="GT65132" s="511"/>
      <c r="GU65132" s="511"/>
      <c r="GV65132" s="511"/>
      <c r="GW65132" s="511"/>
      <c r="GX65132" s="511"/>
      <c r="GY65132" s="511"/>
      <c r="GZ65132" s="511"/>
      <c r="HA65132" s="511"/>
      <c r="HB65132" s="511"/>
      <c r="HC65132" s="511"/>
      <c r="HD65132" s="511"/>
      <c r="HE65132" s="511"/>
      <c r="HF65132" s="511"/>
      <c r="HG65132" s="511"/>
      <c r="HH65132" s="511"/>
      <c r="HI65132" s="511"/>
      <c r="HJ65132" s="511"/>
      <c r="HK65132" s="511"/>
      <c r="HL65132" s="511"/>
      <c r="HM65132" s="511"/>
      <c r="HN65132" s="511"/>
      <c r="HO65132" s="511"/>
      <c r="HP65132" s="511"/>
      <c r="HQ65132" s="511"/>
      <c r="HR65132" s="511"/>
      <c r="HS65132" s="511"/>
      <c r="HT65132" s="511"/>
      <c r="HU65132" s="511"/>
      <c r="HV65132" s="511"/>
      <c r="HW65132" s="511"/>
      <c r="HX65132" s="511"/>
      <c r="HY65132" s="511"/>
      <c r="HZ65132" s="511"/>
      <c r="IA65132" s="511"/>
      <c r="IB65132" s="511"/>
      <c r="IC65132" s="511"/>
      <c r="ID65132" s="511"/>
      <c r="IE65132" s="511"/>
      <c r="IF65132" s="511"/>
      <c r="IG65132" s="511"/>
      <c r="IH65132" s="511"/>
    </row>
    <row r="65133" spans="1:242" x14ac:dyDescent="0.25">
      <c r="A65133" s="511"/>
      <c r="B65133" s="511"/>
      <c r="C65133" s="511"/>
      <c r="D65133" s="511"/>
      <c r="E65133" s="511"/>
      <c r="F65133" s="511"/>
      <c r="G65133" s="511"/>
      <c r="H65133" s="511"/>
      <c r="I65133" s="511"/>
      <c r="J65133" s="511"/>
      <c r="K65133" s="511"/>
      <c r="L65133" s="511"/>
      <c r="M65133" s="511"/>
      <c r="N65133" s="511"/>
      <c r="O65133" s="511"/>
      <c r="P65133" s="511"/>
      <c r="Q65133" s="511"/>
      <c r="R65133" s="511"/>
      <c r="S65133" s="511"/>
      <c r="T65133" s="511"/>
      <c r="U65133" s="511"/>
      <c r="V65133" s="511"/>
      <c r="W65133" s="511"/>
      <c r="X65133" s="511"/>
      <c r="Y65133" s="511"/>
      <c r="Z65133" s="511"/>
      <c r="AA65133" s="511"/>
      <c r="AB65133" s="511"/>
      <c r="AC65133" s="511"/>
      <c r="AD65133" s="511"/>
      <c r="AE65133" s="511"/>
      <c r="AF65133" s="511"/>
      <c r="AG65133" s="511"/>
      <c r="AH65133" s="511"/>
      <c r="AI65133" s="511"/>
      <c r="AJ65133" s="511"/>
      <c r="AK65133" s="511"/>
      <c r="AL65133" s="511"/>
      <c r="AM65133" s="511"/>
      <c r="AN65133" s="511"/>
      <c r="AO65133" s="511"/>
      <c r="AP65133" s="511"/>
      <c r="AQ65133" s="511"/>
      <c r="AR65133" s="511"/>
      <c r="AS65133" s="511"/>
      <c r="AT65133" s="511"/>
      <c r="AU65133" s="511"/>
      <c r="AV65133" s="511"/>
      <c r="AW65133" s="511"/>
      <c r="AX65133" s="511"/>
      <c r="AY65133" s="511"/>
      <c r="AZ65133" s="511"/>
      <c r="BA65133" s="511"/>
      <c r="BB65133" s="511"/>
      <c r="BC65133" s="511"/>
      <c r="BD65133" s="511"/>
      <c r="BE65133" s="511"/>
      <c r="BF65133" s="511"/>
      <c r="BG65133" s="511"/>
      <c r="BH65133" s="511"/>
      <c r="BI65133" s="511"/>
      <c r="BJ65133" s="511"/>
      <c r="BK65133" s="511"/>
      <c r="BL65133" s="511"/>
      <c r="BM65133" s="511"/>
      <c r="BN65133" s="511"/>
      <c r="BO65133" s="511"/>
      <c r="BP65133" s="511"/>
      <c r="BQ65133" s="511"/>
      <c r="BR65133" s="511"/>
      <c r="BS65133" s="511"/>
      <c r="BT65133" s="511"/>
      <c r="BU65133" s="511"/>
      <c r="BV65133" s="511"/>
      <c r="BW65133" s="511"/>
      <c r="BX65133" s="511"/>
      <c r="BY65133" s="511"/>
      <c r="BZ65133" s="511"/>
      <c r="CA65133" s="511"/>
      <c r="CB65133" s="511"/>
      <c r="CC65133" s="511"/>
      <c r="CD65133" s="511"/>
      <c r="CE65133" s="511"/>
      <c r="CF65133" s="511"/>
      <c r="CG65133" s="511"/>
      <c r="CH65133" s="511"/>
      <c r="CI65133" s="511"/>
      <c r="CJ65133" s="511"/>
      <c r="CK65133" s="511"/>
      <c r="CL65133" s="511"/>
      <c r="CM65133" s="511"/>
      <c r="CN65133" s="511"/>
      <c r="CO65133" s="511"/>
      <c r="CP65133" s="511"/>
      <c r="CQ65133" s="511"/>
      <c r="CR65133" s="511"/>
      <c r="CS65133" s="511"/>
      <c r="CT65133" s="511"/>
      <c r="CU65133" s="511"/>
      <c r="CV65133" s="511"/>
      <c r="CW65133" s="511"/>
      <c r="CX65133" s="511"/>
      <c r="CY65133" s="511"/>
      <c r="CZ65133" s="511"/>
      <c r="DA65133" s="511"/>
      <c r="DB65133" s="511"/>
      <c r="DC65133" s="511"/>
      <c r="DD65133" s="511"/>
      <c r="DE65133" s="511"/>
      <c r="DF65133" s="511"/>
      <c r="DG65133" s="511"/>
      <c r="DH65133" s="511"/>
      <c r="DI65133" s="511"/>
      <c r="DJ65133" s="511"/>
      <c r="DK65133" s="511"/>
      <c r="DL65133" s="511"/>
      <c r="DM65133" s="511"/>
      <c r="DN65133" s="511"/>
      <c r="DO65133" s="511"/>
      <c r="DP65133" s="511"/>
      <c r="DQ65133" s="511"/>
      <c r="DR65133" s="511"/>
      <c r="DS65133" s="511"/>
      <c r="DT65133" s="511"/>
      <c r="DU65133" s="511"/>
      <c r="DV65133" s="511"/>
      <c r="DW65133" s="511"/>
      <c r="DX65133" s="511"/>
      <c r="DY65133" s="511"/>
      <c r="DZ65133" s="511"/>
      <c r="EA65133" s="511"/>
      <c r="EB65133" s="511"/>
      <c r="EC65133" s="511"/>
      <c r="ED65133" s="511"/>
      <c r="EE65133" s="511"/>
      <c r="EF65133" s="511"/>
      <c r="EG65133" s="511"/>
      <c r="EH65133" s="511"/>
      <c r="EI65133" s="511"/>
      <c r="EJ65133" s="511"/>
      <c r="EK65133" s="511"/>
      <c r="EL65133" s="511"/>
      <c r="EM65133" s="511"/>
      <c r="EN65133" s="511"/>
      <c r="EO65133" s="511"/>
      <c r="EP65133" s="511"/>
      <c r="EQ65133" s="511"/>
      <c r="ER65133" s="511"/>
      <c r="ES65133" s="511"/>
      <c r="ET65133" s="511"/>
      <c r="EU65133" s="511"/>
      <c r="EV65133" s="511"/>
      <c r="EW65133" s="511"/>
      <c r="EX65133" s="511"/>
      <c r="EY65133" s="511"/>
      <c r="EZ65133" s="511"/>
      <c r="FA65133" s="511"/>
      <c r="FB65133" s="511"/>
      <c r="FC65133" s="511"/>
      <c r="FD65133" s="511"/>
      <c r="FE65133" s="511"/>
      <c r="FF65133" s="511"/>
      <c r="FG65133" s="511"/>
      <c r="FH65133" s="511"/>
      <c r="FI65133" s="511"/>
      <c r="FJ65133" s="511"/>
      <c r="FK65133" s="511"/>
      <c r="FL65133" s="511"/>
      <c r="FM65133" s="511"/>
      <c r="FN65133" s="511"/>
      <c r="FO65133" s="511"/>
      <c r="FP65133" s="511"/>
      <c r="FQ65133" s="511"/>
      <c r="FR65133" s="511"/>
      <c r="FS65133" s="511"/>
      <c r="FT65133" s="511"/>
      <c r="FU65133" s="511"/>
      <c r="FV65133" s="511"/>
      <c r="FW65133" s="511"/>
      <c r="FX65133" s="511"/>
      <c r="FY65133" s="511"/>
      <c r="FZ65133" s="511"/>
      <c r="GA65133" s="511"/>
      <c r="GB65133" s="511"/>
      <c r="GC65133" s="511"/>
      <c r="GD65133" s="511"/>
      <c r="GE65133" s="511"/>
      <c r="GF65133" s="511"/>
      <c r="GG65133" s="511"/>
      <c r="GH65133" s="511"/>
      <c r="GI65133" s="511"/>
      <c r="GJ65133" s="511"/>
      <c r="GK65133" s="511"/>
      <c r="GL65133" s="511"/>
      <c r="GM65133" s="511"/>
      <c r="GN65133" s="511"/>
      <c r="GO65133" s="511"/>
      <c r="GP65133" s="511"/>
      <c r="GQ65133" s="511"/>
      <c r="GR65133" s="511"/>
      <c r="GS65133" s="511"/>
      <c r="GT65133" s="511"/>
      <c r="GU65133" s="511"/>
      <c r="GV65133" s="511"/>
      <c r="GW65133" s="511"/>
      <c r="GX65133" s="511"/>
      <c r="GY65133" s="511"/>
      <c r="GZ65133" s="511"/>
      <c r="HA65133" s="511"/>
      <c r="HB65133" s="511"/>
      <c r="HC65133" s="511"/>
      <c r="HD65133" s="511"/>
      <c r="HE65133" s="511"/>
      <c r="HF65133" s="511"/>
      <c r="HG65133" s="511"/>
      <c r="HH65133" s="511"/>
      <c r="HI65133" s="511"/>
      <c r="HJ65133" s="511"/>
      <c r="HK65133" s="511"/>
      <c r="HL65133" s="511"/>
      <c r="HM65133" s="511"/>
      <c r="HN65133" s="511"/>
      <c r="HO65133" s="511"/>
      <c r="HP65133" s="511"/>
      <c r="HQ65133" s="511"/>
      <c r="HR65133" s="511"/>
      <c r="HS65133" s="511"/>
      <c r="HT65133" s="511"/>
      <c r="HU65133" s="511"/>
      <c r="HV65133" s="511"/>
      <c r="HW65133" s="511"/>
      <c r="HX65133" s="511"/>
      <c r="HY65133" s="511"/>
      <c r="HZ65133" s="511"/>
      <c r="IA65133" s="511"/>
      <c r="IB65133" s="511"/>
      <c r="IC65133" s="511"/>
      <c r="ID65133" s="511"/>
      <c r="IE65133" s="511"/>
      <c r="IF65133" s="511"/>
      <c r="IG65133" s="511"/>
      <c r="IH65133" s="511"/>
    </row>
    <row r="65134" spans="1:242" x14ac:dyDescent="0.25">
      <c r="A65134" s="511"/>
      <c r="B65134" s="511"/>
      <c r="C65134" s="511"/>
      <c r="D65134" s="511"/>
      <c r="E65134" s="511"/>
      <c r="F65134" s="511"/>
      <c r="G65134" s="511"/>
      <c r="H65134" s="511"/>
      <c r="I65134" s="511"/>
      <c r="J65134" s="511"/>
      <c r="K65134" s="511"/>
      <c r="L65134" s="511"/>
      <c r="M65134" s="511"/>
      <c r="N65134" s="511"/>
      <c r="O65134" s="511"/>
      <c r="P65134" s="511"/>
      <c r="Q65134" s="511"/>
      <c r="R65134" s="511"/>
      <c r="S65134" s="511"/>
      <c r="T65134" s="511"/>
      <c r="U65134" s="511"/>
      <c r="V65134" s="511"/>
      <c r="W65134" s="511"/>
      <c r="X65134" s="511"/>
      <c r="Y65134" s="511"/>
      <c r="Z65134" s="511"/>
      <c r="AA65134" s="511"/>
      <c r="AB65134" s="511"/>
      <c r="AC65134" s="511"/>
      <c r="AD65134" s="511"/>
      <c r="AE65134" s="511"/>
      <c r="AF65134" s="511"/>
      <c r="AG65134" s="511"/>
      <c r="AH65134" s="511"/>
      <c r="AI65134" s="511"/>
      <c r="AJ65134" s="511"/>
      <c r="AK65134" s="511"/>
      <c r="AL65134" s="511"/>
      <c r="AM65134" s="511"/>
      <c r="AN65134" s="511"/>
      <c r="AO65134" s="511"/>
      <c r="AP65134" s="511"/>
      <c r="AQ65134" s="511"/>
      <c r="AR65134" s="511"/>
      <c r="AS65134" s="511"/>
      <c r="AT65134" s="511"/>
      <c r="AU65134" s="511"/>
      <c r="AV65134" s="511"/>
      <c r="AW65134" s="511"/>
      <c r="AX65134" s="511"/>
      <c r="AY65134" s="511"/>
      <c r="AZ65134" s="511"/>
      <c r="BA65134" s="511"/>
      <c r="BB65134" s="511"/>
      <c r="BC65134" s="511"/>
      <c r="BD65134" s="511"/>
      <c r="BE65134" s="511"/>
      <c r="BF65134" s="511"/>
      <c r="BG65134" s="511"/>
      <c r="BH65134" s="511"/>
      <c r="BI65134" s="511"/>
      <c r="BJ65134" s="511"/>
      <c r="BK65134" s="511"/>
      <c r="BL65134" s="511"/>
      <c r="BM65134" s="511"/>
      <c r="BN65134" s="511"/>
      <c r="BO65134" s="511"/>
      <c r="BP65134" s="511"/>
      <c r="BQ65134" s="511"/>
      <c r="BR65134" s="511"/>
      <c r="BS65134" s="511"/>
      <c r="BT65134" s="511"/>
      <c r="BU65134" s="511"/>
      <c r="BV65134" s="511"/>
      <c r="BW65134" s="511"/>
      <c r="BX65134" s="511"/>
      <c r="BY65134" s="511"/>
      <c r="BZ65134" s="511"/>
      <c r="CA65134" s="511"/>
      <c r="CB65134" s="511"/>
      <c r="CC65134" s="511"/>
      <c r="CD65134" s="511"/>
      <c r="CE65134" s="511"/>
      <c r="CF65134" s="511"/>
      <c r="CG65134" s="511"/>
      <c r="CH65134" s="511"/>
      <c r="CI65134" s="511"/>
      <c r="CJ65134" s="511"/>
      <c r="CK65134" s="511"/>
      <c r="CL65134" s="511"/>
      <c r="CM65134" s="511"/>
      <c r="CN65134" s="511"/>
      <c r="CO65134" s="511"/>
      <c r="CP65134" s="511"/>
      <c r="CQ65134" s="511"/>
      <c r="CR65134" s="511"/>
      <c r="CS65134" s="511"/>
      <c r="CT65134" s="511"/>
      <c r="CU65134" s="511"/>
      <c r="CV65134" s="511"/>
      <c r="CW65134" s="511"/>
      <c r="CX65134" s="511"/>
      <c r="CY65134" s="511"/>
      <c r="CZ65134" s="511"/>
      <c r="DA65134" s="511"/>
      <c r="DB65134" s="511"/>
      <c r="DC65134" s="511"/>
      <c r="DD65134" s="511"/>
      <c r="DE65134" s="511"/>
      <c r="DF65134" s="511"/>
      <c r="DG65134" s="511"/>
      <c r="DH65134" s="511"/>
      <c r="DI65134" s="511"/>
      <c r="DJ65134" s="511"/>
      <c r="DK65134" s="511"/>
      <c r="DL65134" s="511"/>
      <c r="DM65134" s="511"/>
      <c r="DN65134" s="511"/>
      <c r="DO65134" s="511"/>
      <c r="DP65134" s="511"/>
      <c r="DQ65134" s="511"/>
      <c r="DR65134" s="511"/>
      <c r="DS65134" s="511"/>
      <c r="DT65134" s="511"/>
      <c r="DU65134" s="511"/>
      <c r="DV65134" s="511"/>
      <c r="DW65134" s="511"/>
      <c r="DX65134" s="511"/>
      <c r="DY65134" s="511"/>
      <c r="DZ65134" s="511"/>
      <c r="EA65134" s="511"/>
      <c r="EB65134" s="511"/>
      <c r="EC65134" s="511"/>
      <c r="ED65134" s="511"/>
      <c r="EE65134" s="511"/>
      <c r="EF65134" s="511"/>
      <c r="EG65134" s="511"/>
      <c r="EH65134" s="511"/>
      <c r="EI65134" s="511"/>
      <c r="EJ65134" s="511"/>
      <c r="EK65134" s="511"/>
      <c r="EL65134" s="511"/>
      <c r="EM65134" s="511"/>
      <c r="EN65134" s="511"/>
      <c r="EO65134" s="511"/>
      <c r="EP65134" s="511"/>
      <c r="EQ65134" s="511"/>
      <c r="ER65134" s="511"/>
      <c r="ES65134" s="511"/>
      <c r="ET65134" s="511"/>
      <c r="EU65134" s="511"/>
      <c r="EV65134" s="511"/>
      <c r="EW65134" s="511"/>
      <c r="EX65134" s="511"/>
      <c r="EY65134" s="511"/>
      <c r="EZ65134" s="511"/>
      <c r="FA65134" s="511"/>
      <c r="FB65134" s="511"/>
      <c r="FC65134" s="511"/>
      <c r="FD65134" s="511"/>
      <c r="FE65134" s="511"/>
      <c r="FF65134" s="511"/>
      <c r="FG65134" s="511"/>
      <c r="FH65134" s="511"/>
      <c r="FI65134" s="511"/>
      <c r="FJ65134" s="511"/>
      <c r="FK65134" s="511"/>
      <c r="FL65134" s="511"/>
      <c r="FM65134" s="511"/>
      <c r="FN65134" s="511"/>
      <c r="FO65134" s="511"/>
      <c r="FP65134" s="511"/>
      <c r="FQ65134" s="511"/>
      <c r="FR65134" s="511"/>
      <c r="FS65134" s="511"/>
      <c r="FT65134" s="511"/>
      <c r="FU65134" s="511"/>
      <c r="FV65134" s="511"/>
      <c r="FW65134" s="511"/>
      <c r="FX65134" s="511"/>
      <c r="FY65134" s="511"/>
      <c r="FZ65134" s="511"/>
      <c r="GA65134" s="511"/>
      <c r="GB65134" s="511"/>
      <c r="GC65134" s="511"/>
      <c r="GD65134" s="511"/>
      <c r="GE65134" s="511"/>
      <c r="GF65134" s="511"/>
      <c r="GG65134" s="511"/>
      <c r="GH65134" s="511"/>
      <c r="GI65134" s="511"/>
      <c r="GJ65134" s="511"/>
      <c r="GK65134" s="511"/>
      <c r="GL65134" s="511"/>
      <c r="GM65134" s="511"/>
      <c r="GN65134" s="511"/>
      <c r="GO65134" s="511"/>
      <c r="GP65134" s="511"/>
      <c r="GQ65134" s="511"/>
      <c r="GR65134" s="511"/>
      <c r="GS65134" s="511"/>
      <c r="GT65134" s="511"/>
      <c r="GU65134" s="511"/>
      <c r="GV65134" s="511"/>
      <c r="GW65134" s="511"/>
      <c r="GX65134" s="511"/>
      <c r="GY65134" s="511"/>
      <c r="GZ65134" s="511"/>
      <c r="HA65134" s="511"/>
      <c r="HB65134" s="511"/>
      <c r="HC65134" s="511"/>
      <c r="HD65134" s="511"/>
      <c r="HE65134" s="511"/>
      <c r="HF65134" s="511"/>
      <c r="HG65134" s="511"/>
      <c r="HH65134" s="511"/>
      <c r="HI65134" s="511"/>
      <c r="HJ65134" s="511"/>
      <c r="HK65134" s="511"/>
      <c r="HL65134" s="511"/>
      <c r="HM65134" s="511"/>
      <c r="HN65134" s="511"/>
      <c r="HO65134" s="511"/>
      <c r="HP65134" s="511"/>
      <c r="HQ65134" s="511"/>
      <c r="HR65134" s="511"/>
      <c r="HS65134" s="511"/>
      <c r="HT65134" s="511"/>
      <c r="HU65134" s="511"/>
      <c r="HV65134" s="511"/>
      <c r="HW65134" s="511"/>
      <c r="HX65134" s="511"/>
      <c r="HY65134" s="511"/>
      <c r="HZ65134" s="511"/>
      <c r="IA65134" s="511"/>
      <c r="IB65134" s="511"/>
      <c r="IC65134" s="511"/>
      <c r="ID65134" s="511"/>
      <c r="IE65134" s="511"/>
      <c r="IF65134" s="511"/>
      <c r="IG65134" s="511"/>
      <c r="IH65134" s="511"/>
    </row>
    <row r="65135" spans="1:242" x14ac:dyDescent="0.25">
      <c r="A65135" s="511"/>
      <c r="B65135" s="511"/>
      <c r="C65135" s="511"/>
      <c r="D65135" s="511"/>
      <c r="E65135" s="511"/>
      <c r="F65135" s="511"/>
      <c r="G65135" s="511"/>
      <c r="H65135" s="511"/>
      <c r="I65135" s="511"/>
      <c r="J65135" s="511"/>
      <c r="K65135" s="511"/>
      <c r="L65135" s="511"/>
      <c r="M65135" s="511"/>
      <c r="N65135" s="511"/>
      <c r="O65135" s="511"/>
      <c r="P65135" s="511"/>
      <c r="Q65135" s="511"/>
      <c r="R65135" s="511"/>
      <c r="S65135" s="511"/>
      <c r="T65135" s="511"/>
      <c r="U65135" s="511"/>
      <c r="V65135" s="511"/>
      <c r="W65135" s="511"/>
      <c r="X65135" s="511"/>
      <c r="Y65135" s="511"/>
      <c r="Z65135" s="511"/>
      <c r="AA65135" s="511"/>
      <c r="AB65135" s="511"/>
      <c r="AC65135" s="511"/>
      <c r="AD65135" s="511"/>
      <c r="AE65135" s="511"/>
      <c r="AF65135" s="511"/>
      <c r="AG65135" s="511"/>
      <c r="AH65135" s="511"/>
      <c r="AI65135" s="511"/>
      <c r="AJ65135" s="511"/>
      <c r="AK65135" s="511"/>
      <c r="AL65135" s="511"/>
      <c r="AM65135" s="511"/>
      <c r="AN65135" s="511"/>
      <c r="AO65135" s="511"/>
      <c r="AP65135" s="511"/>
      <c r="AQ65135" s="511"/>
      <c r="AR65135" s="511"/>
      <c r="AS65135" s="511"/>
      <c r="AT65135" s="511"/>
      <c r="AU65135" s="511"/>
      <c r="AV65135" s="511"/>
      <c r="AW65135" s="511"/>
      <c r="AX65135" s="511"/>
      <c r="AY65135" s="511"/>
      <c r="AZ65135" s="511"/>
      <c r="BA65135" s="511"/>
      <c r="BB65135" s="511"/>
      <c r="BC65135" s="511"/>
      <c r="BD65135" s="511"/>
      <c r="BE65135" s="511"/>
      <c r="BF65135" s="511"/>
      <c r="BG65135" s="511"/>
      <c r="BH65135" s="511"/>
      <c r="BI65135" s="511"/>
      <c r="BJ65135" s="511"/>
      <c r="BK65135" s="511"/>
      <c r="BL65135" s="511"/>
      <c r="BM65135" s="511"/>
      <c r="BN65135" s="511"/>
      <c r="BO65135" s="511"/>
      <c r="BP65135" s="511"/>
      <c r="BQ65135" s="511"/>
      <c r="BR65135" s="511"/>
      <c r="BS65135" s="511"/>
      <c r="BT65135" s="511"/>
      <c r="BU65135" s="511"/>
      <c r="BV65135" s="511"/>
      <c r="BW65135" s="511"/>
      <c r="BX65135" s="511"/>
      <c r="BY65135" s="511"/>
      <c r="BZ65135" s="511"/>
      <c r="CA65135" s="511"/>
      <c r="CB65135" s="511"/>
      <c r="CC65135" s="511"/>
      <c r="CD65135" s="511"/>
      <c r="CE65135" s="511"/>
      <c r="CF65135" s="511"/>
      <c r="CG65135" s="511"/>
      <c r="CH65135" s="511"/>
      <c r="CI65135" s="511"/>
      <c r="CJ65135" s="511"/>
      <c r="CK65135" s="511"/>
      <c r="CL65135" s="511"/>
      <c r="CM65135" s="511"/>
      <c r="CN65135" s="511"/>
      <c r="CO65135" s="511"/>
      <c r="CP65135" s="511"/>
      <c r="CQ65135" s="511"/>
      <c r="CR65135" s="511"/>
      <c r="CS65135" s="511"/>
      <c r="CT65135" s="511"/>
      <c r="CU65135" s="511"/>
      <c r="CV65135" s="511"/>
      <c r="CW65135" s="511"/>
      <c r="CX65135" s="511"/>
      <c r="CY65135" s="511"/>
      <c r="CZ65135" s="511"/>
      <c r="DA65135" s="511"/>
      <c r="DB65135" s="511"/>
      <c r="DC65135" s="511"/>
      <c r="DD65135" s="511"/>
      <c r="DE65135" s="511"/>
      <c r="DF65135" s="511"/>
      <c r="DG65135" s="511"/>
      <c r="DH65135" s="511"/>
      <c r="DI65135" s="511"/>
      <c r="DJ65135" s="511"/>
      <c r="DK65135" s="511"/>
      <c r="DL65135" s="511"/>
      <c r="DM65135" s="511"/>
      <c r="DN65135" s="511"/>
      <c r="DO65135" s="511"/>
      <c r="DP65135" s="511"/>
      <c r="DQ65135" s="511"/>
      <c r="DR65135" s="511"/>
      <c r="DS65135" s="511"/>
      <c r="DT65135" s="511"/>
      <c r="DU65135" s="511"/>
      <c r="DV65135" s="511"/>
      <c r="DW65135" s="511"/>
      <c r="DX65135" s="511"/>
      <c r="DY65135" s="511"/>
      <c r="DZ65135" s="511"/>
      <c r="EA65135" s="511"/>
      <c r="EB65135" s="511"/>
      <c r="EC65135" s="511"/>
      <c r="ED65135" s="511"/>
      <c r="EE65135" s="511"/>
      <c r="EF65135" s="511"/>
      <c r="EG65135" s="511"/>
      <c r="EH65135" s="511"/>
      <c r="EI65135" s="511"/>
      <c r="EJ65135" s="511"/>
      <c r="EK65135" s="511"/>
      <c r="EL65135" s="511"/>
      <c r="EM65135" s="511"/>
      <c r="EN65135" s="511"/>
      <c r="EO65135" s="511"/>
      <c r="EP65135" s="511"/>
      <c r="EQ65135" s="511"/>
      <c r="ER65135" s="511"/>
      <c r="ES65135" s="511"/>
      <c r="ET65135" s="511"/>
      <c r="EU65135" s="511"/>
      <c r="EV65135" s="511"/>
      <c r="EW65135" s="511"/>
      <c r="EX65135" s="511"/>
      <c r="EY65135" s="511"/>
      <c r="EZ65135" s="511"/>
      <c r="FA65135" s="511"/>
      <c r="FB65135" s="511"/>
      <c r="FC65135" s="511"/>
      <c r="FD65135" s="511"/>
      <c r="FE65135" s="511"/>
      <c r="FF65135" s="511"/>
      <c r="FG65135" s="511"/>
      <c r="FH65135" s="511"/>
      <c r="FI65135" s="511"/>
      <c r="FJ65135" s="511"/>
      <c r="FK65135" s="511"/>
      <c r="FL65135" s="511"/>
      <c r="FM65135" s="511"/>
      <c r="FN65135" s="511"/>
      <c r="FO65135" s="511"/>
      <c r="FP65135" s="511"/>
      <c r="FQ65135" s="511"/>
      <c r="FR65135" s="511"/>
      <c r="FS65135" s="511"/>
      <c r="FT65135" s="511"/>
      <c r="FU65135" s="511"/>
      <c r="FV65135" s="511"/>
      <c r="FW65135" s="511"/>
      <c r="FX65135" s="511"/>
      <c r="FY65135" s="511"/>
      <c r="FZ65135" s="511"/>
      <c r="GA65135" s="511"/>
      <c r="GB65135" s="511"/>
      <c r="GC65135" s="511"/>
      <c r="GD65135" s="511"/>
      <c r="GE65135" s="511"/>
      <c r="GF65135" s="511"/>
      <c r="GG65135" s="511"/>
      <c r="GH65135" s="511"/>
      <c r="GI65135" s="511"/>
      <c r="GJ65135" s="511"/>
      <c r="GK65135" s="511"/>
      <c r="GL65135" s="511"/>
      <c r="GM65135" s="511"/>
      <c r="GN65135" s="511"/>
      <c r="GO65135" s="511"/>
      <c r="GP65135" s="511"/>
      <c r="GQ65135" s="511"/>
      <c r="GR65135" s="511"/>
      <c r="GS65135" s="511"/>
      <c r="GT65135" s="511"/>
      <c r="GU65135" s="511"/>
      <c r="GV65135" s="511"/>
      <c r="GW65135" s="511"/>
      <c r="GX65135" s="511"/>
      <c r="GY65135" s="511"/>
      <c r="GZ65135" s="511"/>
      <c r="HA65135" s="511"/>
      <c r="HB65135" s="511"/>
      <c r="HC65135" s="511"/>
      <c r="HD65135" s="511"/>
      <c r="HE65135" s="511"/>
      <c r="HF65135" s="511"/>
      <c r="HG65135" s="511"/>
      <c r="HH65135" s="511"/>
      <c r="HI65135" s="511"/>
      <c r="HJ65135" s="511"/>
      <c r="HK65135" s="511"/>
      <c r="HL65135" s="511"/>
      <c r="HM65135" s="511"/>
      <c r="HN65135" s="511"/>
      <c r="HO65135" s="511"/>
      <c r="HP65135" s="511"/>
      <c r="HQ65135" s="511"/>
      <c r="HR65135" s="511"/>
      <c r="HS65135" s="511"/>
      <c r="HT65135" s="511"/>
      <c r="HU65135" s="511"/>
      <c r="HV65135" s="511"/>
      <c r="HW65135" s="511"/>
      <c r="HX65135" s="511"/>
      <c r="HY65135" s="511"/>
      <c r="HZ65135" s="511"/>
      <c r="IA65135" s="511"/>
      <c r="IB65135" s="511"/>
      <c r="IC65135" s="511"/>
      <c r="ID65135" s="511"/>
      <c r="IE65135" s="511"/>
      <c r="IF65135" s="511"/>
      <c r="IG65135" s="511"/>
      <c r="IH65135" s="511"/>
    </row>
    <row r="65136" spans="1:242" x14ac:dyDescent="0.25">
      <c r="A65136" s="511"/>
      <c r="B65136" s="511"/>
      <c r="C65136" s="511"/>
      <c r="D65136" s="511"/>
      <c r="E65136" s="511"/>
      <c r="F65136" s="511"/>
      <c r="G65136" s="511"/>
      <c r="H65136" s="511"/>
      <c r="I65136" s="511"/>
      <c r="J65136" s="511"/>
      <c r="K65136" s="511"/>
      <c r="L65136" s="511"/>
      <c r="M65136" s="511"/>
      <c r="N65136" s="511"/>
      <c r="O65136" s="511"/>
      <c r="P65136" s="511"/>
      <c r="Q65136" s="511"/>
      <c r="R65136" s="511"/>
      <c r="S65136" s="511"/>
      <c r="T65136" s="511"/>
      <c r="U65136" s="511"/>
      <c r="V65136" s="511"/>
      <c r="W65136" s="511"/>
      <c r="X65136" s="511"/>
      <c r="Y65136" s="511"/>
      <c r="Z65136" s="511"/>
      <c r="AA65136" s="511"/>
      <c r="AB65136" s="511"/>
      <c r="AC65136" s="511"/>
      <c r="AD65136" s="511"/>
      <c r="AE65136" s="511"/>
      <c r="AF65136" s="511"/>
      <c r="AG65136" s="511"/>
      <c r="AH65136" s="511"/>
      <c r="AI65136" s="511"/>
      <c r="AJ65136" s="511"/>
      <c r="AK65136" s="511"/>
      <c r="AL65136" s="511"/>
      <c r="AM65136" s="511"/>
      <c r="AN65136" s="511"/>
      <c r="AO65136" s="511"/>
      <c r="AP65136" s="511"/>
      <c r="AQ65136" s="511"/>
      <c r="AR65136" s="511"/>
      <c r="AS65136" s="511"/>
      <c r="AT65136" s="511"/>
      <c r="AU65136" s="511"/>
      <c r="AV65136" s="511"/>
      <c r="AW65136" s="511"/>
      <c r="AX65136" s="511"/>
      <c r="AY65136" s="511"/>
      <c r="AZ65136" s="511"/>
      <c r="BA65136" s="511"/>
      <c r="BB65136" s="511"/>
      <c r="BC65136" s="511"/>
      <c r="BD65136" s="511"/>
      <c r="BE65136" s="511"/>
      <c r="BF65136" s="511"/>
      <c r="BG65136" s="511"/>
      <c r="BH65136" s="511"/>
      <c r="BI65136" s="511"/>
      <c r="BJ65136" s="511"/>
      <c r="BK65136" s="511"/>
      <c r="BL65136" s="511"/>
      <c r="BM65136" s="511"/>
      <c r="BN65136" s="511"/>
      <c r="BO65136" s="511"/>
      <c r="BP65136" s="511"/>
      <c r="BQ65136" s="511"/>
      <c r="BR65136" s="511"/>
      <c r="BS65136" s="511"/>
      <c r="BT65136" s="511"/>
      <c r="BU65136" s="511"/>
      <c r="BV65136" s="511"/>
      <c r="BW65136" s="511"/>
      <c r="BX65136" s="511"/>
      <c r="BY65136" s="511"/>
      <c r="BZ65136" s="511"/>
      <c r="CA65136" s="511"/>
      <c r="CB65136" s="511"/>
      <c r="CC65136" s="511"/>
      <c r="CD65136" s="511"/>
      <c r="CE65136" s="511"/>
      <c r="CF65136" s="511"/>
      <c r="CG65136" s="511"/>
      <c r="CH65136" s="511"/>
      <c r="CI65136" s="511"/>
      <c r="CJ65136" s="511"/>
      <c r="CK65136" s="511"/>
      <c r="CL65136" s="511"/>
      <c r="CM65136" s="511"/>
      <c r="CN65136" s="511"/>
      <c r="CO65136" s="511"/>
      <c r="CP65136" s="511"/>
      <c r="CQ65136" s="511"/>
      <c r="CR65136" s="511"/>
      <c r="CS65136" s="511"/>
      <c r="CT65136" s="511"/>
      <c r="CU65136" s="511"/>
      <c r="CV65136" s="511"/>
      <c r="CW65136" s="511"/>
      <c r="CX65136" s="511"/>
      <c r="CY65136" s="511"/>
      <c r="CZ65136" s="511"/>
      <c r="DA65136" s="511"/>
      <c r="DB65136" s="511"/>
      <c r="DC65136" s="511"/>
      <c r="DD65136" s="511"/>
      <c r="DE65136" s="511"/>
      <c r="DF65136" s="511"/>
      <c r="DG65136" s="511"/>
      <c r="DH65136" s="511"/>
      <c r="DI65136" s="511"/>
      <c r="DJ65136" s="511"/>
      <c r="DK65136" s="511"/>
      <c r="DL65136" s="511"/>
      <c r="DM65136" s="511"/>
      <c r="DN65136" s="511"/>
      <c r="DO65136" s="511"/>
      <c r="DP65136" s="511"/>
      <c r="DQ65136" s="511"/>
      <c r="DR65136" s="511"/>
      <c r="DS65136" s="511"/>
      <c r="DT65136" s="511"/>
      <c r="DU65136" s="511"/>
      <c r="DV65136" s="511"/>
      <c r="DW65136" s="511"/>
      <c r="DX65136" s="511"/>
      <c r="DY65136" s="511"/>
      <c r="DZ65136" s="511"/>
      <c r="EA65136" s="511"/>
      <c r="EB65136" s="511"/>
      <c r="EC65136" s="511"/>
      <c r="ED65136" s="511"/>
      <c r="EE65136" s="511"/>
      <c r="EF65136" s="511"/>
      <c r="EG65136" s="511"/>
      <c r="EH65136" s="511"/>
      <c r="EI65136" s="511"/>
      <c r="EJ65136" s="511"/>
      <c r="EK65136" s="511"/>
      <c r="EL65136" s="511"/>
      <c r="EM65136" s="511"/>
      <c r="EN65136" s="511"/>
      <c r="EO65136" s="511"/>
      <c r="EP65136" s="511"/>
      <c r="EQ65136" s="511"/>
      <c r="ER65136" s="511"/>
      <c r="ES65136" s="511"/>
      <c r="ET65136" s="511"/>
      <c r="EU65136" s="511"/>
      <c r="EV65136" s="511"/>
      <c r="EW65136" s="511"/>
      <c r="EX65136" s="511"/>
      <c r="EY65136" s="511"/>
      <c r="EZ65136" s="511"/>
      <c r="FA65136" s="511"/>
      <c r="FB65136" s="511"/>
      <c r="FC65136" s="511"/>
      <c r="FD65136" s="511"/>
      <c r="FE65136" s="511"/>
      <c r="FF65136" s="511"/>
      <c r="FG65136" s="511"/>
      <c r="FH65136" s="511"/>
      <c r="FI65136" s="511"/>
      <c r="FJ65136" s="511"/>
      <c r="FK65136" s="511"/>
      <c r="FL65136" s="511"/>
      <c r="FM65136" s="511"/>
      <c r="FN65136" s="511"/>
      <c r="FO65136" s="511"/>
      <c r="FP65136" s="511"/>
      <c r="FQ65136" s="511"/>
      <c r="FR65136" s="511"/>
      <c r="FS65136" s="511"/>
      <c r="FT65136" s="511"/>
      <c r="FU65136" s="511"/>
      <c r="FV65136" s="511"/>
      <c r="FW65136" s="511"/>
      <c r="FX65136" s="511"/>
      <c r="FY65136" s="511"/>
      <c r="FZ65136" s="511"/>
      <c r="GA65136" s="511"/>
      <c r="GB65136" s="511"/>
      <c r="GC65136" s="511"/>
      <c r="GD65136" s="511"/>
      <c r="GE65136" s="511"/>
      <c r="GF65136" s="511"/>
      <c r="GG65136" s="511"/>
      <c r="GH65136" s="511"/>
      <c r="GI65136" s="511"/>
      <c r="GJ65136" s="511"/>
      <c r="GK65136" s="511"/>
      <c r="GL65136" s="511"/>
      <c r="GM65136" s="511"/>
      <c r="GN65136" s="511"/>
      <c r="GO65136" s="511"/>
      <c r="GP65136" s="511"/>
      <c r="GQ65136" s="511"/>
      <c r="GR65136" s="511"/>
      <c r="GS65136" s="511"/>
      <c r="GT65136" s="511"/>
      <c r="GU65136" s="511"/>
      <c r="GV65136" s="511"/>
      <c r="GW65136" s="511"/>
      <c r="GX65136" s="511"/>
      <c r="GY65136" s="511"/>
      <c r="GZ65136" s="511"/>
      <c r="HA65136" s="511"/>
      <c r="HB65136" s="511"/>
      <c r="HC65136" s="511"/>
      <c r="HD65136" s="511"/>
      <c r="HE65136" s="511"/>
      <c r="HF65136" s="511"/>
      <c r="HG65136" s="511"/>
      <c r="HH65136" s="511"/>
      <c r="HI65136" s="511"/>
      <c r="HJ65136" s="511"/>
      <c r="HK65136" s="511"/>
      <c r="HL65136" s="511"/>
      <c r="HM65136" s="511"/>
      <c r="HN65136" s="511"/>
      <c r="HO65136" s="511"/>
      <c r="HP65136" s="511"/>
      <c r="HQ65136" s="511"/>
      <c r="HR65136" s="511"/>
      <c r="HS65136" s="511"/>
      <c r="HT65136" s="511"/>
      <c r="HU65136" s="511"/>
      <c r="HV65136" s="511"/>
      <c r="HW65136" s="511"/>
      <c r="HX65136" s="511"/>
      <c r="HY65136" s="511"/>
      <c r="HZ65136" s="511"/>
      <c r="IA65136" s="511"/>
      <c r="IB65136" s="511"/>
      <c r="IC65136" s="511"/>
      <c r="ID65136" s="511"/>
      <c r="IE65136" s="511"/>
      <c r="IF65136" s="511"/>
      <c r="IG65136" s="511"/>
      <c r="IH65136" s="511"/>
    </row>
    <row r="65137" spans="1:242" x14ac:dyDescent="0.25">
      <c r="A65137" s="511"/>
      <c r="B65137" s="511"/>
      <c r="C65137" s="511"/>
      <c r="D65137" s="511"/>
      <c r="E65137" s="511"/>
      <c r="F65137" s="511"/>
      <c r="G65137" s="511"/>
      <c r="H65137" s="511"/>
      <c r="I65137" s="511"/>
      <c r="J65137" s="511"/>
      <c r="K65137" s="511"/>
      <c r="L65137" s="511"/>
      <c r="M65137" s="511"/>
      <c r="N65137" s="511"/>
      <c r="O65137" s="511"/>
      <c r="P65137" s="511"/>
      <c r="Q65137" s="511"/>
      <c r="R65137" s="511"/>
      <c r="S65137" s="511"/>
      <c r="T65137" s="511"/>
      <c r="U65137" s="511"/>
      <c r="V65137" s="511"/>
      <c r="W65137" s="511"/>
      <c r="X65137" s="511"/>
      <c r="Y65137" s="511"/>
      <c r="Z65137" s="511"/>
      <c r="AA65137" s="511"/>
      <c r="AB65137" s="511"/>
      <c r="AC65137" s="511"/>
      <c r="AD65137" s="511"/>
      <c r="AE65137" s="511"/>
      <c r="AF65137" s="511"/>
      <c r="AG65137" s="511"/>
      <c r="AH65137" s="511"/>
      <c r="AI65137" s="511"/>
      <c r="AJ65137" s="511"/>
      <c r="AK65137" s="511"/>
      <c r="AL65137" s="511"/>
      <c r="AM65137" s="511"/>
      <c r="AN65137" s="511"/>
      <c r="AO65137" s="511"/>
      <c r="AP65137" s="511"/>
      <c r="AQ65137" s="511"/>
      <c r="AR65137" s="511"/>
      <c r="AS65137" s="511"/>
      <c r="AT65137" s="511"/>
      <c r="AU65137" s="511"/>
      <c r="AV65137" s="511"/>
      <c r="AW65137" s="511"/>
      <c r="AX65137" s="511"/>
      <c r="AY65137" s="511"/>
      <c r="AZ65137" s="511"/>
      <c r="BA65137" s="511"/>
      <c r="BB65137" s="511"/>
      <c r="BC65137" s="511"/>
      <c r="BD65137" s="511"/>
      <c r="BE65137" s="511"/>
      <c r="BF65137" s="511"/>
      <c r="BG65137" s="511"/>
      <c r="BH65137" s="511"/>
      <c r="BI65137" s="511"/>
      <c r="BJ65137" s="511"/>
      <c r="BK65137" s="511"/>
      <c r="BL65137" s="511"/>
      <c r="BM65137" s="511"/>
      <c r="BN65137" s="511"/>
      <c r="BO65137" s="511"/>
      <c r="BP65137" s="511"/>
      <c r="BQ65137" s="511"/>
      <c r="BR65137" s="511"/>
      <c r="BS65137" s="511"/>
      <c r="BT65137" s="511"/>
      <c r="BU65137" s="511"/>
      <c r="BV65137" s="511"/>
      <c r="BW65137" s="511"/>
      <c r="BX65137" s="511"/>
      <c r="BY65137" s="511"/>
      <c r="BZ65137" s="511"/>
      <c r="CA65137" s="511"/>
      <c r="CB65137" s="511"/>
      <c r="CC65137" s="511"/>
      <c r="CD65137" s="511"/>
      <c r="CE65137" s="511"/>
      <c r="CF65137" s="511"/>
      <c r="CG65137" s="511"/>
      <c r="CH65137" s="511"/>
      <c r="CI65137" s="511"/>
      <c r="CJ65137" s="511"/>
      <c r="CK65137" s="511"/>
      <c r="CL65137" s="511"/>
      <c r="CM65137" s="511"/>
      <c r="CN65137" s="511"/>
      <c r="CO65137" s="511"/>
      <c r="CP65137" s="511"/>
      <c r="CQ65137" s="511"/>
      <c r="CR65137" s="511"/>
      <c r="CS65137" s="511"/>
      <c r="CT65137" s="511"/>
      <c r="CU65137" s="511"/>
      <c r="CV65137" s="511"/>
      <c r="CW65137" s="511"/>
      <c r="CX65137" s="511"/>
      <c r="CY65137" s="511"/>
      <c r="CZ65137" s="511"/>
      <c r="DA65137" s="511"/>
      <c r="DB65137" s="511"/>
      <c r="DC65137" s="511"/>
      <c r="DD65137" s="511"/>
      <c r="DE65137" s="511"/>
      <c r="DF65137" s="511"/>
      <c r="DG65137" s="511"/>
      <c r="DH65137" s="511"/>
      <c r="DI65137" s="511"/>
      <c r="DJ65137" s="511"/>
      <c r="DK65137" s="511"/>
      <c r="DL65137" s="511"/>
      <c r="DM65137" s="511"/>
      <c r="DN65137" s="511"/>
      <c r="DO65137" s="511"/>
      <c r="DP65137" s="511"/>
      <c r="DQ65137" s="511"/>
      <c r="DR65137" s="511"/>
      <c r="DS65137" s="511"/>
      <c r="DT65137" s="511"/>
      <c r="DU65137" s="511"/>
      <c r="DV65137" s="511"/>
      <c r="DW65137" s="511"/>
      <c r="DX65137" s="511"/>
      <c r="DY65137" s="511"/>
      <c r="DZ65137" s="511"/>
      <c r="EA65137" s="511"/>
      <c r="EB65137" s="511"/>
      <c r="EC65137" s="511"/>
      <c r="ED65137" s="511"/>
      <c r="EE65137" s="511"/>
      <c r="EF65137" s="511"/>
      <c r="EG65137" s="511"/>
      <c r="EH65137" s="511"/>
      <c r="EI65137" s="511"/>
      <c r="EJ65137" s="511"/>
      <c r="EK65137" s="511"/>
      <c r="EL65137" s="511"/>
      <c r="EM65137" s="511"/>
      <c r="EN65137" s="511"/>
      <c r="EO65137" s="511"/>
      <c r="EP65137" s="511"/>
      <c r="EQ65137" s="511"/>
      <c r="ER65137" s="511"/>
      <c r="ES65137" s="511"/>
      <c r="ET65137" s="511"/>
      <c r="EU65137" s="511"/>
      <c r="EV65137" s="511"/>
      <c r="EW65137" s="511"/>
      <c r="EX65137" s="511"/>
      <c r="EY65137" s="511"/>
      <c r="EZ65137" s="511"/>
      <c r="FA65137" s="511"/>
      <c r="FB65137" s="511"/>
      <c r="FC65137" s="511"/>
      <c r="FD65137" s="511"/>
      <c r="FE65137" s="511"/>
      <c r="FF65137" s="511"/>
      <c r="FG65137" s="511"/>
      <c r="FH65137" s="511"/>
      <c r="FI65137" s="511"/>
      <c r="FJ65137" s="511"/>
      <c r="FK65137" s="511"/>
      <c r="FL65137" s="511"/>
      <c r="FM65137" s="511"/>
      <c r="FN65137" s="511"/>
      <c r="FO65137" s="511"/>
      <c r="FP65137" s="511"/>
      <c r="FQ65137" s="511"/>
      <c r="FR65137" s="511"/>
      <c r="FS65137" s="511"/>
      <c r="FT65137" s="511"/>
      <c r="FU65137" s="511"/>
      <c r="FV65137" s="511"/>
      <c r="FW65137" s="511"/>
      <c r="FX65137" s="511"/>
      <c r="FY65137" s="511"/>
      <c r="FZ65137" s="511"/>
      <c r="GA65137" s="511"/>
      <c r="GB65137" s="511"/>
      <c r="GC65137" s="511"/>
      <c r="GD65137" s="511"/>
      <c r="GE65137" s="511"/>
      <c r="GF65137" s="511"/>
      <c r="GG65137" s="511"/>
      <c r="GH65137" s="511"/>
      <c r="GI65137" s="511"/>
      <c r="GJ65137" s="511"/>
      <c r="GK65137" s="511"/>
      <c r="GL65137" s="511"/>
      <c r="GM65137" s="511"/>
      <c r="GN65137" s="511"/>
      <c r="GO65137" s="511"/>
      <c r="GP65137" s="511"/>
      <c r="GQ65137" s="511"/>
      <c r="GR65137" s="511"/>
      <c r="GS65137" s="511"/>
      <c r="GT65137" s="511"/>
      <c r="GU65137" s="511"/>
      <c r="GV65137" s="511"/>
      <c r="GW65137" s="511"/>
      <c r="GX65137" s="511"/>
      <c r="GY65137" s="511"/>
      <c r="GZ65137" s="511"/>
      <c r="HA65137" s="511"/>
      <c r="HB65137" s="511"/>
      <c r="HC65137" s="511"/>
      <c r="HD65137" s="511"/>
      <c r="HE65137" s="511"/>
      <c r="HF65137" s="511"/>
      <c r="HG65137" s="511"/>
      <c r="HH65137" s="511"/>
      <c r="HI65137" s="511"/>
      <c r="HJ65137" s="511"/>
      <c r="HK65137" s="511"/>
      <c r="HL65137" s="511"/>
      <c r="HM65137" s="511"/>
      <c r="HN65137" s="511"/>
      <c r="HO65137" s="511"/>
      <c r="HP65137" s="511"/>
      <c r="HQ65137" s="511"/>
      <c r="HR65137" s="511"/>
      <c r="HS65137" s="511"/>
      <c r="HT65137" s="511"/>
      <c r="HU65137" s="511"/>
      <c r="HV65137" s="511"/>
      <c r="HW65137" s="511"/>
      <c r="HX65137" s="511"/>
      <c r="HY65137" s="511"/>
      <c r="HZ65137" s="511"/>
      <c r="IA65137" s="511"/>
      <c r="IB65137" s="511"/>
      <c r="IC65137" s="511"/>
      <c r="ID65137" s="511"/>
      <c r="IE65137" s="511"/>
      <c r="IF65137" s="511"/>
      <c r="IG65137" s="511"/>
      <c r="IH65137" s="511"/>
    </row>
    <row r="65138" spans="1:242" x14ac:dyDescent="0.25">
      <c r="A65138" s="511"/>
      <c r="B65138" s="511"/>
      <c r="C65138" s="511"/>
      <c r="D65138" s="511"/>
      <c r="E65138" s="511"/>
      <c r="F65138" s="511"/>
      <c r="G65138" s="511"/>
      <c r="H65138" s="511"/>
      <c r="I65138" s="511"/>
      <c r="J65138" s="511"/>
      <c r="K65138" s="511"/>
      <c r="L65138" s="511"/>
      <c r="M65138" s="511"/>
      <c r="N65138" s="511"/>
      <c r="O65138" s="511"/>
      <c r="P65138" s="511"/>
      <c r="Q65138" s="511"/>
      <c r="R65138" s="511"/>
      <c r="S65138" s="511"/>
      <c r="T65138" s="511"/>
      <c r="U65138" s="511"/>
      <c r="V65138" s="511"/>
      <c r="W65138" s="511"/>
      <c r="X65138" s="511"/>
      <c r="Y65138" s="511"/>
      <c r="Z65138" s="511"/>
      <c r="AA65138" s="511"/>
      <c r="AB65138" s="511"/>
      <c r="AC65138" s="511"/>
      <c r="AD65138" s="511"/>
      <c r="AE65138" s="511"/>
      <c r="AF65138" s="511"/>
      <c r="AG65138" s="511"/>
      <c r="AH65138" s="511"/>
      <c r="AI65138" s="511"/>
      <c r="AJ65138" s="511"/>
      <c r="AK65138" s="511"/>
      <c r="AL65138" s="511"/>
      <c r="AM65138" s="511"/>
      <c r="AN65138" s="511"/>
      <c r="AO65138" s="511"/>
      <c r="AP65138" s="511"/>
      <c r="AQ65138" s="511"/>
      <c r="AR65138" s="511"/>
      <c r="AS65138" s="511"/>
      <c r="AT65138" s="511"/>
      <c r="AU65138" s="511"/>
      <c r="AV65138" s="511"/>
      <c r="AW65138" s="511"/>
      <c r="AX65138" s="511"/>
      <c r="AY65138" s="511"/>
      <c r="AZ65138" s="511"/>
      <c r="BA65138" s="511"/>
      <c r="BB65138" s="511"/>
      <c r="BC65138" s="511"/>
      <c r="BD65138" s="511"/>
      <c r="BE65138" s="511"/>
      <c r="BF65138" s="511"/>
      <c r="BG65138" s="511"/>
      <c r="BH65138" s="511"/>
      <c r="BI65138" s="511"/>
      <c r="BJ65138" s="511"/>
      <c r="BK65138" s="511"/>
      <c r="BL65138" s="511"/>
      <c r="BM65138" s="511"/>
      <c r="BN65138" s="511"/>
      <c r="BO65138" s="511"/>
      <c r="BP65138" s="511"/>
      <c r="BQ65138" s="511"/>
      <c r="BR65138" s="511"/>
      <c r="BS65138" s="511"/>
      <c r="BT65138" s="511"/>
      <c r="BU65138" s="511"/>
      <c r="BV65138" s="511"/>
      <c r="BW65138" s="511"/>
      <c r="BX65138" s="511"/>
      <c r="BY65138" s="511"/>
      <c r="BZ65138" s="511"/>
      <c r="CA65138" s="511"/>
      <c r="CB65138" s="511"/>
      <c r="CC65138" s="511"/>
      <c r="CD65138" s="511"/>
      <c r="CE65138" s="511"/>
      <c r="CF65138" s="511"/>
      <c r="CG65138" s="511"/>
      <c r="CH65138" s="511"/>
      <c r="CI65138" s="511"/>
      <c r="CJ65138" s="511"/>
      <c r="CK65138" s="511"/>
      <c r="CL65138" s="511"/>
      <c r="CM65138" s="511"/>
      <c r="CN65138" s="511"/>
      <c r="CO65138" s="511"/>
      <c r="CP65138" s="511"/>
      <c r="CQ65138" s="511"/>
      <c r="CR65138" s="511"/>
      <c r="CS65138" s="511"/>
      <c r="CT65138" s="511"/>
      <c r="CU65138" s="511"/>
      <c r="CV65138" s="511"/>
      <c r="CW65138" s="511"/>
      <c r="CX65138" s="511"/>
      <c r="CY65138" s="511"/>
      <c r="CZ65138" s="511"/>
      <c r="DA65138" s="511"/>
      <c r="DB65138" s="511"/>
      <c r="DC65138" s="511"/>
      <c r="DD65138" s="511"/>
      <c r="DE65138" s="511"/>
      <c r="DF65138" s="511"/>
      <c r="DG65138" s="511"/>
      <c r="DH65138" s="511"/>
      <c r="DI65138" s="511"/>
      <c r="DJ65138" s="511"/>
      <c r="DK65138" s="511"/>
      <c r="DL65138" s="511"/>
      <c r="DM65138" s="511"/>
      <c r="DN65138" s="511"/>
      <c r="DO65138" s="511"/>
      <c r="DP65138" s="511"/>
      <c r="DQ65138" s="511"/>
      <c r="DR65138" s="511"/>
      <c r="DS65138" s="511"/>
      <c r="DT65138" s="511"/>
      <c r="DU65138" s="511"/>
      <c r="DV65138" s="511"/>
      <c r="DW65138" s="511"/>
      <c r="DX65138" s="511"/>
      <c r="DY65138" s="511"/>
      <c r="DZ65138" s="511"/>
      <c r="EA65138" s="511"/>
      <c r="EB65138" s="511"/>
      <c r="EC65138" s="511"/>
      <c r="ED65138" s="511"/>
      <c r="EE65138" s="511"/>
      <c r="EF65138" s="511"/>
      <c r="EG65138" s="511"/>
      <c r="EH65138" s="511"/>
      <c r="EI65138" s="511"/>
      <c r="EJ65138" s="511"/>
      <c r="EK65138" s="511"/>
      <c r="EL65138" s="511"/>
      <c r="EM65138" s="511"/>
      <c r="EN65138" s="511"/>
      <c r="EO65138" s="511"/>
      <c r="EP65138" s="511"/>
      <c r="EQ65138" s="511"/>
      <c r="ER65138" s="511"/>
      <c r="ES65138" s="511"/>
      <c r="ET65138" s="511"/>
      <c r="EU65138" s="511"/>
      <c r="EV65138" s="511"/>
      <c r="EW65138" s="511"/>
      <c r="EX65138" s="511"/>
      <c r="EY65138" s="511"/>
      <c r="EZ65138" s="511"/>
      <c r="FA65138" s="511"/>
      <c r="FB65138" s="511"/>
      <c r="FC65138" s="511"/>
      <c r="FD65138" s="511"/>
      <c r="FE65138" s="511"/>
      <c r="FF65138" s="511"/>
      <c r="FG65138" s="511"/>
      <c r="FH65138" s="511"/>
      <c r="FI65138" s="511"/>
      <c r="FJ65138" s="511"/>
      <c r="FK65138" s="511"/>
      <c r="FL65138" s="511"/>
      <c r="FM65138" s="511"/>
      <c r="FN65138" s="511"/>
      <c r="FO65138" s="511"/>
      <c r="FP65138" s="511"/>
      <c r="FQ65138" s="511"/>
      <c r="FR65138" s="511"/>
      <c r="FS65138" s="511"/>
      <c r="FT65138" s="511"/>
      <c r="FU65138" s="511"/>
      <c r="FV65138" s="511"/>
      <c r="FW65138" s="511"/>
      <c r="FX65138" s="511"/>
      <c r="FY65138" s="511"/>
      <c r="FZ65138" s="511"/>
      <c r="GA65138" s="511"/>
      <c r="GB65138" s="511"/>
      <c r="GC65138" s="511"/>
      <c r="GD65138" s="511"/>
      <c r="GE65138" s="511"/>
      <c r="GF65138" s="511"/>
      <c r="GG65138" s="511"/>
      <c r="GH65138" s="511"/>
      <c r="GI65138" s="511"/>
      <c r="GJ65138" s="511"/>
      <c r="GK65138" s="511"/>
      <c r="GL65138" s="511"/>
      <c r="GM65138" s="511"/>
      <c r="GN65138" s="511"/>
      <c r="GO65138" s="511"/>
      <c r="GP65138" s="511"/>
      <c r="GQ65138" s="511"/>
      <c r="GR65138" s="511"/>
      <c r="GS65138" s="511"/>
      <c r="GT65138" s="511"/>
      <c r="GU65138" s="511"/>
      <c r="GV65138" s="511"/>
      <c r="GW65138" s="511"/>
      <c r="GX65138" s="511"/>
      <c r="GY65138" s="511"/>
      <c r="GZ65138" s="511"/>
      <c r="HA65138" s="511"/>
      <c r="HB65138" s="511"/>
      <c r="HC65138" s="511"/>
      <c r="HD65138" s="511"/>
      <c r="HE65138" s="511"/>
      <c r="HF65138" s="511"/>
      <c r="HG65138" s="511"/>
      <c r="HH65138" s="511"/>
      <c r="HI65138" s="511"/>
      <c r="HJ65138" s="511"/>
      <c r="HK65138" s="511"/>
      <c r="HL65138" s="511"/>
      <c r="HM65138" s="511"/>
      <c r="HN65138" s="511"/>
      <c r="HO65138" s="511"/>
      <c r="HP65138" s="511"/>
      <c r="HQ65138" s="511"/>
      <c r="HR65138" s="511"/>
      <c r="HS65138" s="511"/>
      <c r="HT65138" s="511"/>
      <c r="HU65138" s="511"/>
      <c r="HV65138" s="511"/>
      <c r="HW65138" s="511"/>
      <c r="HX65138" s="511"/>
      <c r="HY65138" s="511"/>
      <c r="HZ65138" s="511"/>
      <c r="IA65138" s="511"/>
      <c r="IB65138" s="511"/>
      <c r="IC65138" s="511"/>
      <c r="ID65138" s="511"/>
      <c r="IE65138" s="511"/>
      <c r="IF65138" s="511"/>
      <c r="IG65138" s="511"/>
      <c r="IH65138" s="511"/>
    </row>
    <row r="65139" spans="1:242" x14ac:dyDescent="0.25">
      <c r="A65139" s="511"/>
      <c r="B65139" s="511"/>
      <c r="C65139" s="511"/>
      <c r="D65139" s="511"/>
      <c r="E65139" s="511"/>
      <c r="F65139" s="511"/>
      <c r="G65139" s="511"/>
      <c r="H65139" s="511"/>
      <c r="I65139" s="511"/>
      <c r="J65139" s="511"/>
      <c r="K65139" s="511"/>
      <c r="L65139" s="511"/>
      <c r="M65139" s="511"/>
      <c r="N65139" s="511"/>
      <c r="O65139" s="511"/>
      <c r="P65139" s="511"/>
      <c r="Q65139" s="511"/>
      <c r="R65139" s="511"/>
      <c r="S65139" s="511"/>
      <c r="T65139" s="511"/>
      <c r="U65139" s="511"/>
      <c r="V65139" s="511"/>
      <c r="W65139" s="511"/>
      <c r="X65139" s="511"/>
      <c r="Y65139" s="511"/>
      <c r="Z65139" s="511"/>
      <c r="AA65139" s="511"/>
      <c r="AB65139" s="511"/>
      <c r="AC65139" s="511"/>
      <c r="AD65139" s="511"/>
      <c r="AE65139" s="511"/>
      <c r="AF65139" s="511"/>
      <c r="AG65139" s="511"/>
      <c r="AH65139" s="511"/>
      <c r="AI65139" s="511"/>
      <c r="AJ65139" s="511"/>
      <c r="AK65139" s="511"/>
      <c r="AL65139" s="511"/>
      <c r="AM65139" s="511"/>
      <c r="AN65139" s="511"/>
      <c r="AO65139" s="511"/>
      <c r="AP65139" s="511"/>
      <c r="AQ65139" s="511"/>
      <c r="AR65139" s="511"/>
      <c r="AS65139" s="511"/>
      <c r="AT65139" s="511"/>
      <c r="AU65139" s="511"/>
      <c r="AV65139" s="511"/>
      <c r="AW65139" s="511"/>
      <c r="AX65139" s="511"/>
      <c r="AY65139" s="511"/>
      <c r="AZ65139" s="511"/>
      <c r="BA65139" s="511"/>
      <c r="BB65139" s="511"/>
      <c r="BC65139" s="511"/>
      <c r="BD65139" s="511"/>
      <c r="BE65139" s="511"/>
      <c r="BF65139" s="511"/>
      <c r="BG65139" s="511"/>
      <c r="BH65139" s="511"/>
      <c r="BI65139" s="511"/>
      <c r="BJ65139" s="511"/>
      <c r="BK65139" s="511"/>
      <c r="BL65139" s="511"/>
      <c r="BM65139" s="511"/>
      <c r="BN65139" s="511"/>
      <c r="BO65139" s="511"/>
      <c r="BP65139" s="511"/>
      <c r="BQ65139" s="511"/>
      <c r="BR65139" s="511"/>
      <c r="BS65139" s="511"/>
      <c r="BT65139" s="511"/>
      <c r="BU65139" s="511"/>
      <c r="BV65139" s="511"/>
      <c r="BW65139" s="511"/>
      <c r="BX65139" s="511"/>
      <c r="BY65139" s="511"/>
      <c r="BZ65139" s="511"/>
      <c r="CA65139" s="511"/>
      <c r="CB65139" s="511"/>
      <c r="CC65139" s="511"/>
      <c r="CD65139" s="511"/>
      <c r="CE65139" s="511"/>
      <c r="CF65139" s="511"/>
      <c r="CG65139" s="511"/>
      <c r="CH65139" s="511"/>
      <c r="CI65139" s="511"/>
      <c r="CJ65139" s="511"/>
      <c r="CK65139" s="511"/>
      <c r="CL65139" s="511"/>
      <c r="CM65139" s="511"/>
      <c r="CN65139" s="511"/>
      <c r="CO65139" s="511"/>
      <c r="CP65139" s="511"/>
      <c r="CQ65139" s="511"/>
      <c r="CR65139" s="511"/>
      <c r="CS65139" s="511"/>
      <c r="CT65139" s="511"/>
      <c r="CU65139" s="511"/>
      <c r="CV65139" s="511"/>
      <c r="CW65139" s="511"/>
      <c r="CX65139" s="511"/>
      <c r="CY65139" s="511"/>
      <c r="CZ65139" s="511"/>
      <c r="DA65139" s="511"/>
      <c r="DB65139" s="511"/>
      <c r="DC65139" s="511"/>
      <c r="DD65139" s="511"/>
      <c r="DE65139" s="511"/>
      <c r="DF65139" s="511"/>
      <c r="DG65139" s="511"/>
      <c r="DH65139" s="511"/>
      <c r="DI65139" s="511"/>
      <c r="DJ65139" s="511"/>
      <c r="DK65139" s="511"/>
      <c r="DL65139" s="511"/>
      <c r="DM65139" s="511"/>
      <c r="DN65139" s="511"/>
      <c r="DO65139" s="511"/>
      <c r="DP65139" s="511"/>
      <c r="DQ65139" s="511"/>
      <c r="DR65139" s="511"/>
      <c r="DS65139" s="511"/>
      <c r="DT65139" s="511"/>
      <c r="DU65139" s="511"/>
      <c r="DV65139" s="511"/>
      <c r="DW65139" s="511"/>
      <c r="DX65139" s="511"/>
      <c r="DY65139" s="511"/>
      <c r="DZ65139" s="511"/>
      <c r="EA65139" s="511"/>
      <c r="EB65139" s="511"/>
      <c r="EC65139" s="511"/>
      <c r="ED65139" s="511"/>
      <c r="EE65139" s="511"/>
      <c r="EF65139" s="511"/>
      <c r="EG65139" s="511"/>
      <c r="EH65139" s="511"/>
      <c r="EI65139" s="511"/>
      <c r="EJ65139" s="511"/>
      <c r="EK65139" s="511"/>
      <c r="EL65139" s="511"/>
      <c r="EM65139" s="511"/>
      <c r="EN65139" s="511"/>
      <c r="EO65139" s="511"/>
      <c r="EP65139" s="511"/>
      <c r="EQ65139" s="511"/>
      <c r="ER65139" s="511"/>
      <c r="ES65139" s="511"/>
      <c r="ET65139" s="511"/>
      <c r="EU65139" s="511"/>
      <c r="EV65139" s="511"/>
      <c r="EW65139" s="511"/>
      <c r="EX65139" s="511"/>
      <c r="EY65139" s="511"/>
      <c r="EZ65139" s="511"/>
      <c r="FA65139" s="511"/>
      <c r="FB65139" s="511"/>
      <c r="FC65139" s="511"/>
      <c r="FD65139" s="511"/>
      <c r="FE65139" s="511"/>
      <c r="FF65139" s="511"/>
      <c r="FG65139" s="511"/>
      <c r="FH65139" s="511"/>
      <c r="FI65139" s="511"/>
      <c r="FJ65139" s="511"/>
      <c r="FK65139" s="511"/>
      <c r="FL65139" s="511"/>
      <c r="FM65139" s="511"/>
      <c r="FN65139" s="511"/>
      <c r="FO65139" s="511"/>
      <c r="FP65139" s="511"/>
      <c r="FQ65139" s="511"/>
      <c r="FR65139" s="511"/>
      <c r="FS65139" s="511"/>
      <c r="FT65139" s="511"/>
      <c r="FU65139" s="511"/>
      <c r="FV65139" s="511"/>
      <c r="FW65139" s="511"/>
      <c r="FX65139" s="511"/>
      <c r="FY65139" s="511"/>
      <c r="FZ65139" s="511"/>
      <c r="GA65139" s="511"/>
      <c r="GB65139" s="511"/>
      <c r="GC65139" s="511"/>
      <c r="GD65139" s="511"/>
      <c r="GE65139" s="511"/>
      <c r="GF65139" s="511"/>
      <c r="GG65139" s="511"/>
      <c r="GH65139" s="511"/>
      <c r="GI65139" s="511"/>
      <c r="GJ65139" s="511"/>
      <c r="GK65139" s="511"/>
      <c r="GL65139" s="511"/>
      <c r="GM65139" s="511"/>
      <c r="GN65139" s="511"/>
      <c r="GO65139" s="511"/>
      <c r="GP65139" s="511"/>
      <c r="GQ65139" s="511"/>
      <c r="GR65139" s="511"/>
      <c r="GS65139" s="511"/>
      <c r="GT65139" s="511"/>
      <c r="GU65139" s="511"/>
      <c r="GV65139" s="511"/>
      <c r="GW65139" s="511"/>
      <c r="GX65139" s="511"/>
      <c r="GY65139" s="511"/>
      <c r="GZ65139" s="511"/>
      <c r="HA65139" s="511"/>
      <c r="HB65139" s="511"/>
      <c r="HC65139" s="511"/>
      <c r="HD65139" s="511"/>
      <c r="HE65139" s="511"/>
      <c r="HF65139" s="511"/>
      <c r="HG65139" s="511"/>
      <c r="HH65139" s="511"/>
      <c r="HI65139" s="511"/>
      <c r="HJ65139" s="511"/>
      <c r="HK65139" s="511"/>
      <c r="HL65139" s="511"/>
      <c r="HM65139" s="511"/>
      <c r="HN65139" s="511"/>
      <c r="HO65139" s="511"/>
      <c r="HP65139" s="511"/>
      <c r="HQ65139" s="511"/>
      <c r="HR65139" s="511"/>
      <c r="HS65139" s="511"/>
      <c r="HT65139" s="511"/>
      <c r="HU65139" s="511"/>
      <c r="HV65139" s="511"/>
      <c r="HW65139" s="511"/>
      <c r="HX65139" s="511"/>
      <c r="HY65139" s="511"/>
      <c r="HZ65139" s="511"/>
      <c r="IA65139" s="511"/>
      <c r="IB65139" s="511"/>
      <c r="IC65139" s="511"/>
      <c r="ID65139" s="511"/>
      <c r="IE65139" s="511"/>
      <c r="IF65139" s="511"/>
      <c r="IG65139" s="511"/>
      <c r="IH65139" s="511"/>
    </row>
    <row r="65140" spans="1:242" x14ac:dyDescent="0.25">
      <c r="A65140" s="511"/>
      <c r="B65140" s="511"/>
      <c r="C65140" s="511"/>
      <c r="D65140" s="511"/>
      <c r="E65140" s="511"/>
      <c r="F65140" s="511"/>
      <c r="G65140" s="511"/>
      <c r="H65140" s="511"/>
      <c r="I65140" s="511"/>
      <c r="J65140" s="511"/>
      <c r="K65140" s="511"/>
      <c r="L65140" s="511"/>
      <c r="M65140" s="511"/>
      <c r="N65140" s="511"/>
      <c r="O65140" s="511"/>
      <c r="P65140" s="511"/>
      <c r="Q65140" s="511"/>
      <c r="R65140" s="511"/>
      <c r="S65140" s="511"/>
      <c r="T65140" s="511"/>
      <c r="U65140" s="511"/>
      <c r="V65140" s="511"/>
      <c r="W65140" s="511"/>
      <c r="X65140" s="511"/>
      <c r="Y65140" s="511"/>
      <c r="Z65140" s="511"/>
      <c r="AA65140" s="511"/>
      <c r="AB65140" s="511"/>
      <c r="AC65140" s="511"/>
      <c r="AD65140" s="511"/>
      <c r="AE65140" s="511"/>
      <c r="AF65140" s="511"/>
      <c r="AG65140" s="511"/>
      <c r="AH65140" s="511"/>
      <c r="AI65140" s="511"/>
      <c r="AJ65140" s="511"/>
      <c r="AK65140" s="511"/>
      <c r="AL65140" s="511"/>
      <c r="AM65140" s="511"/>
      <c r="AN65140" s="511"/>
      <c r="AO65140" s="511"/>
      <c r="AP65140" s="511"/>
      <c r="AQ65140" s="511"/>
      <c r="AR65140" s="511"/>
      <c r="AS65140" s="511"/>
      <c r="AT65140" s="511"/>
      <c r="AU65140" s="511"/>
      <c r="AV65140" s="511"/>
      <c r="AW65140" s="511"/>
      <c r="AX65140" s="511"/>
      <c r="AY65140" s="511"/>
      <c r="AZ65140" s="511"/>
      <c r="BA65140" s="511"/>
      <c r="BB65140" s="511"/>
      <c r="BC65140" s="511"/>
      <c r="BD65140" s="511"/>
      <c r="BE65140" s="511"/>
      <c r="BF65140" s="511"/>
      <c r="BG65140" s="511"/>
      <c r="BH65140" s="511"/>
      <c r="BI65140" s="511"/>
      <c r="BJ65140" s="511"/>
      <c r="BK65140" s="511"/>
      <c r="BL65140" s="511"/>
      <c r="BM65140" s="511"/>
      <c r="BN65140" s="511"/>
      <c r="BO65140" s="511"/>
      <c r="BP65140" s="511"/>
      <c r="BQ65140" s="511"/>
      <c r="BR65140" s="511"/>
      <c r="BS65140" s="511"/>
      <c r="BT65140" s="511"/>
      <c r="BU65140" s="511"/>
      <c r="BV65140" s="511"/>
      <c r="BW65140" s="511"/>
      <c r="BX65140" s="511"/>
      <c r="BY65140" s="511"/>
      <c r="BZ65140" s="511"/>
      <c r="CA65140" s="511"/>
      <c r="CB65140" s="511"/>
      <c r="CC65140" s="511"/>
      <c r="CD65140" s="511"/>
      <c r="CE65140" s="511"/>
      <c r="CF65140" s="511"/>
      <c r="CG65140" s="511"/>
      <c r="CH65140" s="511"/>
      <c r="CI65140" s="511"/>
      <c r="CJ65140" s="511"/>
      <c r="CK65140" s="511"/>
      <c r="CL65140" s="511"/>
      <c r="CM65140" s="511"/>
      <c r="CN65140" s="511"/>
      <c r="CO65140" s="511"/>
      <c r="CP65140" s="511"/>
      <c r="CQ65140" s="511"/>
      <c r="CR65140" s="511"/>
      <c r="CS65140" s="511"/>
      <c r="CT65140" s="511"/>
      <c r="CU65140" s="511"/>
      <c r="CV65140" s="511"/>
      <c r="CW65140" s="511"/>
      <c r="CX65140" s="511"/>
      <c r="CY65140" s="511"/>
      <c r="CZ65140" s="511"/>
      <c r="DA65140" s="511"/>
      <c r="DB65140" s="511"/>
      <c r="DC65140" s="511"/>
      <c r="DD65140" s="511"/>
      <c r="DE65140" s="511"/>
      <c r="DF65140" s="511"/>
      <c r="DG65140" s="511"/>
      <c r="DH65140" s="511"/>
      <c r="DI65140" s="511"/>
      <c r="DJ65140" s="511"/>
      <c r="DK65140" s="511"/>
      <c r="DL65140" s="511"/>
      <c r="DM65140" s="511"/>
      <c r="DN65140" s="511"/>
      <c r="DO65140" s="511"/>
      <c r="DP65140" s="511"/>
      <c r="DQ65140" s="511"/>
      <c r="DR65140" s="511"/>
      <c r="DS65140" s="511"/>
      <c r="DT65140" s="511"/>
      <c r="DU65140" s="511"/>
      <c r="DV65140" s="511"/>
      <c r="DW65140" s="511"/>
      <c r="DX65140" s="511"/>
      <c r="DY65140" s="511"/>
      <c r="DZ65140" s="511"/>
      <c r="EA65140" s="511"/>
      <c r="EB65140" s="511"/>
      <c r="EC65140" s="511"/>
      <c r="ED65140" s="511"/>
      <c r="EE65140" s="511"/>
      <c r="EF65140" s="511"/>
      <c r="EG65140" s="511"/>
      <c r="EH65140" s="511"/>
      <c r="EI65140" s="511"/>
      <c r="EJ65140" s="511"/>
      <c r="EK65140" s="511"/>
      <c r="EL65140" s="511"/>
      <c r="EM65140" s="511"/>
      <c r="EN65140" s="511"/>
      <c r="EO65140" s="511"/>
      <c r="EP65140" s="511"/>
      <c r="EQ65140" s="511"/>
      <c r="ER65140" s="511"/>
      <c r="ES65140" s="511"/>
      <c r="ET65140" s="511"/>
      <c r="EU65140" s="511"/>
      <c r="EV65140" s="511"/>
      <c r="EW65140" s="511"/>
      <c r="EX65140" s="511"/>
      <c r="EY65140" s="511"/>
      <c r="EZ65140" s="511"/>
      <c r="FA65140" s="511"/>
      <c r="FB65140" s="511"/>
      <c r="FC65140" s="511"/>
      <c r="FD65140" s="511"/>
      <c r="FE65140" s="511"/>
      <c r="FF65140" s="511"/>
      <c r="FG65140" s="511"/>
      <c r="FH65140" s="511"/>
      <c r="FI65140" s="511"/>
      <c r="FJ65140" s="511"/>
      <c r="FK65140" s="511"/>
      <c r="FL65140" s="511"/>
      <c r="FM65140" s="511"/>
      <c r="FN65140" s="511"/>
      <c r="FO65140" s="511"/>
      <c r="FP65140" s="511"/>
      <c r="FQ65140" s="511"/>
      <c r="FR65140" s="511"/>
      <c r="FS65140" s="511"/>
      <c r="FT65140" s="511"/>
      <c r="FU65140" s="511"/>
      <c r="FV65140" s="511"/>
      <c r="FW65140" s="511"/>
      <c r="FX65140" s="511"/>
      <c r="FY65140" s="511"/>
      <c r="FZ65140" s="511"/>
      <c r="GA65140" s="511"/>
      <c r="GB65140" s="511"/>
      <c r="GC65140" s="511"/>
      <c r="GD65140" s="511"/>
      <c r="GE65140" s="511"/>
      <c r="GF65140" s="511"/>
      <c r="GG65140" s="511"/>
      <c r="GH65140" s="511"/>
      <c r="GI65140" s="511"/>
      <c r="GJ65140" s="511"/>
      <c r="GK65140" s="511"/>
      <c r="GL65140" s="511"/>
      <c r="GM65140" s="511"/>
      <c r="GN65140" s="511"/>
      <c r="GO65140" s="511"/>
      <c r="GP65140" s="511"/>
      <c r="GQ65140" s="511"/>
      <c r="GR65140" s="511"/>
      <c r="GS65140" s="511"/>
      <c r="GT65140" s="511"/>
      <c r="GU65140" s="511"/>
      <c r="GV65140" s="511"/>
      <c r="GW65140" s="511"/>
      <c r="GX65140" s="511"/>
      <c r="GY65140" s="511"/>
      <c r="GZ65140" s="511"/>
      <c r="HA65140" s="511"/>
      <c r="HB65140" s="511"/>
      <c r="HC65140" s="511"/>
      <c r="HD65140" s="511"/>
      <c r="HE65140" s="511"/>
      <c r="HF65140" s="511"/>
      <c r="HG65140" s="511"/>
      <c r="HH65140" s="511"/>
      <c r="HI65140" s="511"/>
      <c r="HJ65140" s="511"/>
      <c r="HK65140" s="511"/>
      <c r="HL65140" s="511"/>
      <c r="HM65140" s="511"/>
      <c r="HN65140" s="511"/>
      <c r="HO65140" s="511"/>
      <c r="HP65140" s="511"/>
      <c r="HQ65140" s="511"/>
      <c r="HR65140" s="511"/>
      <c r="HS65140" s="511"/>
      <c r="HT65140" s="511"/>
      <c r="HU65140" s="511"/>
      <c r="HV65140" s="511"/>
      <c r="HW65140" s="511"/>
      <c r="HX65140" s="511"/>
      <c r="HY65140" s="511"/>
      <c r="HZ65140" s="511"/>
      <c r="IA65140" s="511"/>
      <c r="IB65140" s="511"/>
      <c r="IC65140" s="511"/>
      <c r="ID65140" s="511"/>
      <c r="IE65140" s="511"/>
      <c r="IF65140" s="511"/>
      <c r="IG65140" s="511"/>
      <c r="IH65140" s="511"/>
    </row>
    <row r="65141" spans="1:242" x14ac:dyDescent="0.25">
      <c r="A65141" s="511"/>
      <c r="B65141" s="511"/>
      <c r="C65141" s="511"/>
      <c r="D65141" s="511"/>
      <c r="E65141" s="511"/>
      <c r="F65141" s="511"/>
      <c r="G65141" s="511"/>
      <c r="H65141" s="511"/>
      <c r="I65141" s="511"/>
      <c r="J65141" s="511"/>
      <c r="K65141" s="511"/>
      <c r="L65141" s="511"/>
      <c r="M65141" s="511"/>
      <c r="N65141" s="511"/>
      <c r="O65141" s="511"/>
      <c r="P65141" s="511"/>
      <c r="Q65141" s="511"/>
      <c r="R65141" s="511"/>
      <c r="S65141" s="511"/>
      <c r="T65141" s="511"/>
      <c r="U65141" s="511"/>
      <c r="V65141" s="511"/>
      <c r="W65141" s="511"/>
      <c r="X65141" s="511"/>
      <c r="Y65141" s="511"/>
      <c r="Z65141" s="511"/>
      <c r="AA65141" s="511"/>
      <c r="AB65141" s="511"/>
      <c r="AC65141" s="511"/>
      <c r="AD65141" s="511"/>
      <c r="AE65141" s="511"/>
      <c r="AF65141" s="511"/>
      <c r="AG65141" s="511"/>
      <c r="AH65141" s="511"/>
      <c r="AI65141" s="511"/>
      <c r="AJ65141" s="511"/>
      <c r="AK65141" s="511"/>
      <c r="AL65141" s="511"/>
      <c r="AM65141" s="511"/>
      <c r="AN65141" s="511"/>
      <c r="AO65141" s="511"/>
      <c r="AP65141" s="511"/>
      <c r="AQ65141" s="511"/>
      <c r="AR65141" s="511"/>
      <c r="AS65141" s="511"/>
      <c r="AT65141" s="511"/>
      <c r="AU65141" s="511"/>
      <c r="AV65141" s="511"/>
      <c r="AW65141" s="511"/>
      <c r="AX65141" s="511"/>
      <c r="AY65141" s="511"/>
      <c r="AZ65141" s="511"/>
      <c r="BA65141" s="511"/>
      <c r="BB65141" s="511"/>
      <c r="BC65141" s="511"/>
      <c r="BD65141" s="511"/>
      <c r="BE65141" s="511"/>
      <c r="BF65141" s="511"/>
      <c r="BG65141" s="511"/>
      <c r="BH65141" s="511"/>
      <c r="BI65141" s="511"/>
      <c r="BJ65141" s="511"/>
      <c r="BK65141" s="511"/>
      <c r="BL65141" s="511"/>
      <c r="BM65141" s="511"/>
      <c r="BN65141" s="511"/>
      <c r="BO65141" s="511"/>
      <c r="BP65141" s="511"/>
      <c r="BQ65141" s="511"/>
      <c r="BR65141" s="511"/>
      <c r="BS65141" s="511"/>
      <c r="BT65141" s="511"/>
      <c r="BU65141" s="511"/>
      <c r="BV65141" s="511"/>
      <c r="BW65141" s="511"/>
      <c r="BX65141" s="511"/>
      <c r="BY65141" s="511"/>
      <c r="BZ65141" s="511"/>
      <c r="CA65141" s="511"/>
      <c r="CB65141" s="511"/>
      <c r="CC65141" s="511"/>
      <c r="CD65141" s="511"/>
      <c r="CE65141" s="511"/>
      <c r="CF65141" s="511"/>
      <c r="CG65141" s="511"/>
      <c r="CH65141" s="511"/>
      <c r="CI65141" s="511"/>
      <c r="CJ65141" s="511"/>
      <c r="CK65141" s="511"/>
      <c r="CL65141" s="511"/>
      <c r="CM65141" s="511"/>
      <c r="CN65141" s="511"/>
      <c r="CO65141" s="511"/>
      <c r="CP65141" s="511"/>
      <c r="CQ65141" s="511"/>
      <c r="CR65141" s="511"/>
      <c r="CS65141" s="511"/>
      <c r="CT65141" s="511"/>
      <c r="CU65141" s="511"/>
      <c r="CV65141" s="511"/>
      <c r="CW65141" s="511"/>
      <c r="CX65141" s="511"/>
      <c r="CY65141" s="511"/>
      <c r="CZ65141" s="511"/>
      <c r="DA65141" s="511"/>
      <c r="DB65141" s="511"/>
      <c r="DC65141" s="511"/>
      <c r="DD65141" s="511"/>
      <c r="DE65141" s="511"/>
      <c r="DF65141" s="511"/>
      <c r="DG65141" s="511"/>
      <c r="DH65141" s="511"/>
      <c r="DI65141" s="511"/>
      <c r="DJ65141" s="511"/>
      <c r="DK65141" s="511"/>
      <c r="DL65141" s="511"/>
      <c r="DM65141" s="511"/>
      <c r="DN65141" s="511"/>
      <c r="DO65141" s="511"/>
      <c r="DP65141" s="511"/>
      <c r="DQ65141" s="511"/>
      <c r="DR65141" s="511"/>
      <c r="DS65141" s="511"/>
      <c r="DT65141" s="511"/>
      <c r="DU65141" s="511"/>
      <c r="DV65141" s="511"/>
      <c r="DW65141" s="511"/>
      <c r="DX65141" s="511"/>
      <c r="DY65141" s="511"/>
      <c r="DZ65141" s="511"/>
      <c r="EA65141" s="511"/>
      <c r="EB65141" s="511"/>
      <c r="EC65141" s="511"/>
      <c r="ED65141" s="511"/>
      <c r="EE65141" s="511"/>
      <c r="EF65141" s="511"/>
      <c r="EG65141" s="511"/>
      <c r="EH65141" s="511"/>
      <c r="EI65141" s="511"/>
      <c r="EJ65141" s="511"/>
      <c r="EK65141" s="511"/>
      <c r="EL65141" s="511"/>
      <c r="EM65141" s="511"/>
      <c r="EN65141" s="511"/>
      <c r="EO65141" s="511"/>
      <c r="EP65141" s="511"/>
      <c r="EQ65141" s="511"/>
      <c r="ER65141" s="511"/>
      <c r="ES65141" s="511"/>
      <c r="ET65141" s="511"/>
      <c r="EU65141" s="511"/>
      <c r="EV65141" s="511"/>
      <c r="EW65141" s="511"/>
      <c r="EX65141" s="511"/>
      <c r="EY65141" s="511"/>
      <c r="EZ65141" s="511"/>
      <c r="FA65141" s="511"/>
      <c r="FB65141" s="511"/>
      <c r="FC65141" s="511"/>
      <c r="FD65141" s="511"/>
      <c r="FE65141" s="511"/>
      <c r="FF65141" s="511"/>
      <c r="FG65141" s="511"/>
      <c r="FH65141" s="511"/>
      <c r="FI65141" s="511"/>
      <c r="FJ65141" s="511"/>
      <c r="FK65141" s="511"/>
      <c r="FL65141" s="511"/>
      <c r="FM65141" s="511"/>
      <c r="FN65141" s="511"/>
      <c r="FO65141" s="511"/>
      <c r="FP65141" s="511"/>
      <c r="FQ65141" s="511"/>
      <c r="FR65141" s="511"/>
      <c r="FS65141" s="511"/>
      <c r="FT65141" s="511"/>
      <c r="FU65141" s="511"/>
      <c r="FV65141" s="511"/>
      <c r="FW65141" s="511"/>
      <c r="FX65141" s="511"/>
      <c r="FY65141" s="511"/>
      <c r="FZ65141" s="511"/>
      <c r="GA65141" s="511"/>
      <c r="GB65141" s="511"/>
      <c r="GC65141" s="511"/>
      <c r="GD65141" s="511"/>
      <c r="GE65141" s="511"/>
      <c r="GF65141" s="511"/>
      <c r="GG65141" s="511"/>
      <c r="GH65141" s="511"/>
      <c r="GI65141" s="511"/>
      <c r="GJ65141" s="511"/>
      <c r="GK65141" s="511"/>
      <c r="GL65141" s="511"/>
      <c r="GM65141" s="511"/>
      <c r="GN65141" s="511"/>
      <c r="GO65141" s="511"/>
      <c r="GP65141" s="511"/>
      <c r="GQ65141" s="511"/>
      <c r="GR65141" s="511"/>
      <c r="GS65141" s="511"/>
      <c r="GT65141" s="511"/>
      <c r="GU65141" s="511"/>
      <c r="GV65141" s="511"/>
      <c r="GW65141" s="511"/>
      <c r="GX65141" s="511"/>
      <c r="GY65141" s="511"/>
      <c r="GZ65141" s="511"/>
      <c r="HA65141" s="511"/>
      <c r="HB65141" s="511"/>
      <c r="HC65141" s="511"/>
      <c r="HD65141" s="511"/>
      <c r="HE65141" s="511"/>
      <c r="HF65141" s="511"/>
      <c r="HG65141" s="511"/>
      <c r="HH65141" s="511"/>
      <c r="HI65141" s="511"/>
      <c r="HJ65141" s="511"/>
      <c r="HK65141" s="511"/>
      <c r="HL65141" s="511"/>
      <c r="HM65141" s="511"/>
      <c r="HN65141" s="511"/>
      <c r="HO65141" s="511"/>
      <c r="HP65141" s="511"/>
      <c r="HQ65141" s="511"/>
      <c r="HR65141" s="511"/>
      <c r="HS65141" s="511"/>
      <c r="HT65141" s="511"/>
      <c r="HU65141" s="511"/>
      <c r="HV65141" s="511"/>
      <c r="HW65141" s="511"/>
      <c r="HX65141" s="511"/>
      <c r="HY65141" s="511"/>
      <c r="HZ65141" s="511"/>
      <c r="IA65141" s="511"/>
      <c r="IB65141" s="511"/>
      <c r="IC65141" s="511"/>
      <c r="ID65141" s="511"/>
      <c r="IE65141" s="511"/>
      <c r="IF65141" s="511"/>
      <c r="IG65141" s="511"/>
      <c r="IH65141" s="511"/>
    </row>
    <row r="65142" spans="1:242" x14ac:dyDescent="0.25">
      <c r="A65142" s="511"/>
      <c r="B65142" s="511"/>
      <c r="C65142" s="511"/>
      <c r="D65142" s="511"/>
      <c r="E65142" s="511"/>
      <c r="F65142" s="511"/>
      <c r="G65142" s="511"/>
      <c r="H65142" s="511"/>
      <c r="I65142" s="511"/>
      <c r="J65142" s="511"/>
      <c r="K65142" s="511"/>
      <c r="L65142" s="511"/>
      <c r="M65142" s="511"/>
      <c r="N65142" s="511"/>
      <c r="O65142" s="511"/>
      <c r="P65142" s="511"/>
      <c r="Q65142" s="511"/>
      <c r="R65142" s="511"/>
      <c r="S65142" s="511"/>
      <c r="T65142" s="511"/>
      <c r="U65142" s="511"/>
      <c r="V65142" s="511"/>
      <c r="W65142" s="511"/>
      <c r="X65142" s="511"/>
      <c r="Y65142" s="511"/>
      <c r="Z65142" s="511"/>
      <c r="AA65142" s="511"/>
      <c r="AB65142" s="511"/>
      <c r="AC65142" s="511"/>
      <c r="AD65142" s="511"/>
      <c r="AE65142" s="511"/>
      <c r="AF65142" s="511"/>
      <c r="AG65142" s="511"/>
      <c r="AH65142" s="511"/>
      <c r="AI65142" s="511"/>
      <c r="AJ65142" s="511"/>
      <c r="AK65142" s="511"/>
      <c r="AL65142" s="511"/>
      <c r="AM65142" s="511"/>
      <c r="AN65142" s="511"/>
      <c r="AO65142" s="511"/>
      <c r="AP65142" s="511"/>
      <c r="AQ65142" s="511"/>
      <c r="AR65142" s="511"/>
      <c r="AS65142" s="511"/>
      <c r="AT65142" s="511"/>
      <c r="AU65142" s="511"/>
      <c r="AV65142" s="511"/>
      <c r="AW65142" s="511"/>
      <c r="AX65142" s="511"/>
      <c r="AY65142" s="511"/>
      <c r="AZ65142" s="511"/>
      <c r="BA65142" s="511"/>
      <c r="BB65142" s="511"/>
      <c r="BC65142" s="511"/>
      <c r="BD65142" s="511"/>
      <c r="BE65142" s="511"/>
      <c r="BF65142" s="511"/>
      <c r="BG65142" s="511"/>
      <c r="BH65142" s="511"/>
      <c r="BI65142" s="511"/>
      <c r="BJ65142" s="511"/>
      <c r="BK65142" s="511"/>
      <c r="BL65142" s="511"/>
      <c r="BM65142" s="511"/>
      <c r="BN65142" s="511"/>
      <c r="BO65142" s="511"/>
      <c r="BP65142" s="511"/>
      <c r="BQ65142" s="511"/>
      <c r="BR65142" s="511"/>
      <c r="BS65142" s="511"/>
      <c r="BT65142" s="511"/>
      <c r="BU65142" s="511"/>
      <c r="BV65142" s="511"/>
      <c r="BW65142" s="511"/>
      <c r="BX65142" s="511"/>
      <c r="BY65142" s="511"/>
      <c r="BZ65142" s="511"/>
      <c r="CA65142" s="511"/>
      <c r="CB65142" s="511"/>
      <c r="CC65142" s="511"/>
      <c r="CD65142" s="511"/>
      <c r="CE65142" s="511"/>
      <c r="CF65142" s="511"/>
      <c r="CG65142" s="511"/>
      <c r="CH65142" s="511"/>
      <c r="CI65142" s="511"/>
      <c r="CJ65142" s="511"/>
      <c r="CK65142" s="511"/>
      <c r="CL65142" s="511"/>
      <c r="CM65142" s="511"/>
      <c r="CN65142" s="511"/>
      <c r="CO65142" s="511"/>
      <c r="CP65142" s="511"/>
      <c r="CQ65142" s="511"/>
      <c r="CR65142" s="511"/>
      <c r="CS65142" s="511"/>
      <c r="CT65142" s="511"/>
      <c r="CU65142" s="511"/>
      <c r="CV65142" s="511"/>
      <c r="CW65142" s="511"/>
      <c r="CX65142" s="511"/>
      <c r="CY65142" s="511"/>
      <c r="CZ65142" s="511"/>
      <c r="DA65142" s="511"/>
      <c r="DB65142" s="511"/>
      <c r="DC65142" s="511"/>
      <c r="DD65142" s="511"/>
      <c r="DE65142" s="511"/>
      <c r="DF65142" s="511"/>
      <c r="DG65142" s="511"/>
      <c r="DH65142" s="511"/>
      <c r="DI65142" s="511"/>
      <c r="DJ65142" s="511"/>
      <c r="DK65142" s="511"/>
      <c r="DL65142" s="511"/>
      <c r="DM65142" s="511"/>
      <c r="DN65142" s="511"/>
      <c r="DO65142" s="511"/>
      <c r="DP65142" s="511"/>
      <c r="DQ65142" s="511"/>
      <c r="DR65142" s="511"/>
      <c r="DS65142" s="511"/>
      <c r="DT65142" s="511"/>
      <c r="DU65142" s="511"/>
      <c r="DV65142" s="511"/>
      <c r="DW65142" s="511"/>
      <c r="DX65142" s="511"/>
      <c r="DY65142" s="511"/>
      <c r="DZ65142" s="511"/>
      <c r="EA65142" s="511"/>
      <c r="EB65142" s="511"/>
      <c r="EC65142" s="511"/>
      <c r="ED65142" s="511"/>
      <c r="EE65142" s="511"/>
      <c r="EF65142" s="511"/>
      <c r="EG65142" s="511"/>
      <c r="EH65142" s="511"/>
      <c r="EI65142" s="511"/>
      <c r="EJ65142" s="511"/>
      <c r="EK65142" s="511"/>
      <c r="EL65142" s="511"/>
      <c r="EM65142" s="511"/>
      <c r="EN65142" s="511"/>
      <c r="EO65142" s="511"/>
      <c r="EP65142" s="511"/>
      <c r="EQ65142" s="511"/>
      <c r="ER65142" s="511"/>
      <c r="ES65142" s="511"/>
      <c r="ET65142" s="511"/>
      <c r="EU65142" s="511"/>
      <c r="EV65142" s="511"/>
      <c r="EW65142" s="511"/>
      <c r="EX65142" s="511"/>
      <c r="EY65142" s="511"/>
      <c r="EZ65142" s="511"/>
      <c r="FA65142" s="511"/>
      <c r="FB65142" s="511"/>
      <c r="FC65142" s="511"/>
      <c r="FD65142" s="511"/>
      <c r="FE65142" s="511"/>
      <c r="FF65142" s="511"/>
      <c r="FG65142" s="511"/>
      <c r="FH65142" s="511"/>
      <c r="FI65142" s="511"/>
      <c r="FJ65142" s="511"/>
      <c r="FK65142" s="511"/>
      <c r="FL65142" s="511"/>
      <c r="FM65142" s="511"/>
      <c r="FN65142" s="511"/>
      <c r="FO65142" s="511"/>
      <c r="FP65142" s="511"/>
      <c r="FQ65142" s="511"/>
      <c r="FR65142" s="511"/>
      <c r="FS65142" s="511"/>
      <c r="FT65142" s="511"/>
      <c r="FU65142" s="511"/>
      <c r="FV65142" s="511"/>
      <c r="FW65142" s="511"/>
      <c r="FX65142" s="511"/>
      <c r="FY65142" s="511"/>
      <c r="FZ65142" s="511"/>
      <c r="GA65142" s="511"/>
      <c r="GB65142" s="511"/>
      <c r="GC65142" s="511"/>
      <c r="GD65142" s="511"/>
      <c r="GE65142" s="511"/>
      <c r="GF65142" s="511"/>
      <c r="GG65142" s="511"/>
      <c r="GH65142" s="511"/>
      <c r="GI65142" s="511"/>
      <c r="GJ65142" s="511"/>
      <c r="GK65142" s="511"/>
      <c r="GL65142" s="511"/>
      <c r="GM65142" s="511"/>
      <c r="GN65142" s="511"/>
      <c r="GO65142" s="511"/>
      <c r="GP65142" s="511"/>
      <c r="GQ65142" s="511"/>
      <c r="GR65142" s="511"/>
      <c r="GS65142" s="511"/>
      <c r="GT65142" s="511"/>
      <c r="GU65142" s="511"/>
      <c r="GV65142" s="511"/>
      <c r="GW65142" s="511"/>
      <c r="GX65142" s="511"/>
      <c r="GY65142" s="511"/>
      <c r="GZ65142" s="511"/>
      <c r="HA65142" s="511"/>
      <c r="HB65142" s="511"/>
      <c r="HC65142" s="511"/>
      <c r="HD65142" s="511"/>
      <c r="HE65142" s="511"/>
      <c r="HF65142" s="511"/>
      <c r="HG65142" s="511"/>
      <c r="HH65142" s="511"/>
      <c r="HI65142" s="511"/>
      <c r="HJ65142" s="511"/>
      <c r="HK65142" s="511"/>
      <c r="HL65142" s="511"/>
      <c r="HM65142" s="511"/>
      <c r="HN65142" s="511"/>
      <c r="HO65142" s="511"/>
      <c r="HP65142" s="511"/>
      <c r="HQ65142" s="511"/>
      <c r="HR65142" s="511"/>
      <c r="HS65142" s="511"/>
      <c r="HT65142" s="511"/>
      <c r="HU65142" s="511"/>
      <c r="HV65142" s="511"/>
      <c r="HW65142" s="511"/>
      <c r="HX65142" s="511"/>
      <c r="HY65142" s="511"/>
      <c r="HZ65142" s="511"/>
      <c r="IA65142" s="511"/>
      <c r="IB65142" s="511"/>
      <c r="IC65142" s="511"/>
      <c r="ID65142" s="511"/>
      <c r="IE65142" s="511"/>
      <c r="IF65142" s="511"/>
      <c r="IG65142" s="511"/>
      <c r="IH65142" s="511"/>
    </row>
    <row r="65143" spans="1:242" x14ac:dyDescent="0.25">
      <c r="A65143" s="511"/>
      <c r="B65143" s="511"/>
      <c r="C65143" s="511"/>
      <c r="D65143" s="511"/>
      <c r="E65143" s="511"/>
      <c r="F65143" s="511"/>
      <c r="G65143" s="511"/>
      <c r="H65143" s="511"/>
      <c r="I65143" s="511"/>
      <c r="J65143" s="511"/>
      <c r="K65143" s="511"/>
      <c r="L65143" s="511"/>
      <c r="M65143" s="511"/>
      <c r="N65143" s="511"/>
      <c r="O65143" s="511"/>
      <c r="P65143" s="511"/>
      <c r="Q65143" s="511"/>
      <c r="R65143" s="511"/>
      <c r="S65143" s="511"/>
      <c r="T65143" s="511"/>
      <c r="U65143" s="511"/>
      <c r="V65143" s="511"/>
      <c r="W65143" s="511"/>
      <c r="X65143" s="511"/>
      <c r="Y65143" s="511"/>
      <c r="Z65143" s="511"/>
      <c r="AA65143" s="511"/>
      <c r="AB65143" s="511"/>
      <c r="AC65143" s="511"/>
      <c r="AD65143" s="511"/>
      <c r="AE65143" s="511"/>
      <c r="AF65143" s="511"/>
      <c r="AG65143" s="511"/>
      <c r="AH65143" s="511"/>
      <c r="AI65143" s="511"/>
      <c r="AJ65143" s="511"/>
      <c r="AK65143" s="511"/>
      <c r="AL65143" s="511"/>
      <c r="AM65143" s="511"/>
      <c r="AN65143" s="511"/>
      <c r="AO65143" s="511"/>
      <c r="AP65143" s="511"/>
      <c r="AQ65143" s="511"/>
      <c r="AR65143" s="511"/>
      <c r="AS65143" s="511"/>
      <c r="AT65143" s="511"/>
      <c r="AU65143" s="511"/>
      <c r="AV65143" s="511"/>
      <c r="AW65143" s="511"/>
      <c r="AX65143" s="511"/>
      <c r="AY65143" s="511"/>
      <c r="AZ65143" s="511"/>
      <c r="BA65143" s="511"/>
      <c r="BB65143" s="511"/>
      <c r="BC65143" s="511"/>
      <c r="BD65143" s="511"/>
      <c r="BE65143" s="511"/>
      <c r="BF65143" s="511"/>
      <c r="BG65143" s="511"/>
      <c r="BH65143" s="511"/>
      <c r="BI65143" s="511"/>
      <c r="BJ65143" s="511"/>
      <c r="BK65143" s="511"/>
      <c r="BL65143" s="511"/>
      <c r="BM65143" s="511"/>
      <c r="BN65143" s="511"/>
      <c r="BO65143" s="511"/>
      <c r="BP65143" s="511"/>
      <c r="BQ65143" s="511"/>
      <c r="BR65143" s="511"/>
      <c r="BS65143" s="511"/>
      <c r="BT65143" s="511"/>
      <c r="BU65143" s="511"/>
      <c r="BV65143" s="511"/>
      <c r="BW65143" s="511"/>
      <c r="BX65143" s="511"/>
      <c r="BY65143" s="511"/>
      <c r="BZ65143" s="511"/>
      <c r="CA65143" s="511"/>
      <c r="CB65143" s="511"/>
      <c r="CC65143" s="511"/>
      <c r="CD65143" s="511"/>
      <c r="CE65143" s="511"/>
      <c r="CF65143" s="511"/>
      <c r="CG65143" s="511"/>
      <c r="CH65143" s="511"/>
      <c r="CI65143" s="511"/>
      <c r="CJ65143" s="511"/>
      <c r="CK65143" s="511"/>
      <c r="CL65143" s="511"/>
      <c r="CM65143" s="511"/>
      <c r="CN65143" s="511"/>
      <c r="CO65143" s="511"/>
      <c r="CP65143" s="511"/>
      <c r="CQ65143" s="511"/>
      <c r="CR65143" s="511"/>
      <c r="CS65143" s="511"/>
      <c r="CT65143" s="511"/>
      <c r="CU65143" s="511"/>
      <c r="CV65143" s="511"/>
      <c r="CW65143" s="511"/>
      <c r="CX65143" s="511"/>
      <c r="CY65143" s="511"/>
      <c r="CZ65143" s="511"/>
      <c r="DA65143" s="511"/>
      <c r="DB65143" s="511"/>
      <c r="DC65143" s="511"/>
      <c r="DD65143" s="511"/>
      <c r="DE65143" s="511"/>
      <c r="DF65143" s="511"/>
      <c r="DG65143" s="511"/>
      <c r="DH65143" s="511"/>
      <c r="DI65143" s="511"/>
      <c r="DJ65143" s="511"/>
      <c r="DK65143" s="511"/>
      <c r="DL65143" s="511"/>
      <c r="DM65143" s="511"/>
      <c r="DN65143" s="511"/>
      <c r="DO65143" s="511"/>
      <c r="DP65143" s="511"/>
      <c r="DQ65143" s="511"/>
      <c r="DR65143" s="511"/>
      <c r="DS65143" s="511"/>
      <c r="DT65143" s="511"/>
      <c r="DU65143" s="511"/>
      <c r="DV65143" s="511"/>
      <c r="DW65143" s="511"/>
      <c r="DX65143" s="511"/>
      <c r="DY65143" s="511"/>
      <c r="DZ65143" s="511"/>
      <c r="EA65143" s="511"/>
      <c r="EB65143" s="511"/>
      <c r="EC65143" s="511"/>
      <c r="ED65143" s="511"/>
      <c r="EE65143" s="511"/>
      <c r="EF65143" s="511"/>
      <c r="EG65143" s="511"/>
      <c r="EH65143" s="511"/>
      <c r="EI65143" s="511"/>
      <c r="EJ65143" s="511"/>
      <c r="EK65143" s="511"/>
      <c r="EL65143" s="511"/>
      <c r="EM65143" s="511"/>
      <c r="EN65143" s="511"/>
      <c r="EO65143" s="511"/>
      <c r="EP65143" s="511"/>
      <c r="EQ65143" s="511"/>
      <c r="ER65143" s="511"/>
      <c r="ES65143" s="511"/>
      <c r="ET65143" s="511"/>
      <c r="EU65143" s="511"/>
      <c r="EV65143" s="511"/>
      <c r="EW65143" s="511"/>
      <c r="EX65143" s="511"/>
      <c r="EY65143" s="511"/>
      <c r="EZ65143" s="511"/>
      <c r="FA65143" s="511"/>
      <c r="FB65143" s="511"/>
      <c r="FC65143" s="511"/>
      <c r="FD65143" s="511"/>
      <c r="FE65143" s="511"/>
      <c r="FF65143" s="511"/>
      <c r="FG65143" s="511"/>
      <c r="FH65143" s="511"/>
      <c r="FI65143" s="511"/>
      <c r="FJ65143" s="511"/>
      <c r="FK65143" s="511"/>
      <c r="FL65143" s="511"/>
      <c r="FM65143" s="511"/>
      <c r="FN65143" s="511"/>
      <c r="FO65143" s="511"/>
      <c r="FP65143" s="511"/>
      <c r="FQ65143" s="511"/>
      <c r="FR65143" s="511"/>
      <c r="FS65143" s="511"/>
      <c r="FT65143" s="511"/>
      <c r="FU65143" s="511"/>
      <c r="FV65143" s="511"/>
      <c r="FW65143" s="511"/>
      <c r="FX65143" s="511"/>
      <c r="FY65143" s="511"/>
      <c r="FZ65143" s="511"/>
      <c r="GA65143" s="511"/>
      <c r="GB65143" s="511"/>
      <c r="GC65143" s="511"/>
      <c r="GD65143" s="511"/>
      <c r="GE65143" s="511"/>
      <c r="GF65143" s="511"/>
      <c r="GG65143" s="511"/>
      <c r="GH65143" s="511"/>
      <c r="GI65143" s="511"/>
      <c r="GJ65143" s="511"/>
      <c r="GK65143" s="511"/>
      <c r="GL65143" s="511"/>
      <c r="GM65143" s="511"/>
      <c r="GN65143" s="511"/>
      <c r="GO65143" s="511"/>
      <c r="GP65143" s="511"/>
      <c r="GQ65143" s="511"/>
      <c r="GR65143" s="511"/>
      <c r="GS65143" s="511"/>
      <c r="GT65143" s="511"/>
      <c r="GU65143" s="511"/>
      <c r="GV65143" s="511"/>
      <c r="GW65143" s="511"/>
      <c r="GX65143" s="511"/>
      <c r="GY65143" s="511"/>
      <c r="GZ65143" s="511"/>
      <c r="HA65143" s="511"/>
      <c r="HB65143" s="511"/>
      <c r="HC65143" s="511"/>
      <c r="HD65143" s="511"/>
      <c r="HE65143" s="511"/>
      <c r="HF65143" s="511"/>
      <c r="HG65143" s="511"/>
      <c r="HH65143" s="511"/>
      <c r="HI65143" s="511"/>
      <c r="HJ65143" s="511"/>
      <c r="HK65143" s="511"/>
      <c r="HL65143" s="511"/>
      <c r="HM65143" s="511"/>
      <c r="HN65143" s="511"/>
      <c r="HO65143" s="511"/>
      <c r="HP65143" s="511"/>
      <c r="HQ65143" s="511"/>
      <c r="HR65143" s="511"/>
      <c r="HS65143" s="511"/>
      <c r="HT65143" s="511"/>
      <c r="HU65143" s="511"/>
      <c r="HV65143" s="511"/>
      <c r="HW65143" s="511"/>
      <c r="HX65143" s="511"/>
      <c r="HY65143" s="511"/>
      <c r="HZ65143" s="511"/>
      <c r="IA65143" s="511"/>
      <c r="IB65143" s="511"/>
      <c r="IC65143" s="511"/>
      <c r="ID65143" s="511"/>
      <c r="IE65143" s="511"/>
      <c r="IF65143" s="511"/>
      <c r="IG65143" s="511"/>
      <c r="IH65143" s="511"/>
    </row>
    <row r="65144" spans="1:242" x14ac:dyDescent="0.25">
      <c r="A65144" s="511"/>
      <c r="B65144" s="511"/>
      <c r="C65144" s="511"/>
      <c r="D65144" s="511"/>
      <c r="E65144" s="511"/>
      <c r="F65144" s="511"/>
      <c r="G65144" s="511"/>
      <c r="H65144" s="511"/>
      <c r="I65144" s="511"/>
      <c r="J65144" s="511"/>
      <c r="K65144" s="511"/>
      <c r="L65144" s="511"/>
      <c r="M65144" s="511"/>
      <c r="N65144" s="511"/>
      <c r="O65144" s="511"/>
      <c r="P65144" s="511"/>
      <c r="Q65144" s="511"/>
      <c r="R65144" s="511"/>
      <c r="S65144" s="511"/>
      <c r="T65144" s="511"/>
      <c r="U65144" s="511"/>
      <c r="V65144" s="511"/>
      <c r="W65144" s="511"/>
      <c r="X65144" s="511"/>
      <c r="Y65144" s="511"/>
      <c r="Z65144" s="511"/>
      <c r="AA65144" s="511"/>
      <c r="AB65144" s="511"/>
      <c r="AC65144" s="511"/>
      <c r="AD65144" s="511"/>
      <c r="AE65144" s="511"/>
      <c r="AF65144" s="511"/>
      <c r="AG65144" s="511"/>
      <c r="AH65144" s="511"/>
      <c r="AI65144" s="511"/>
      <c r="AJ65144" s="511"/>
      <c r="AK65144" s="511"/>
      <c r="AL65144" s="511"/>
      <c r="AM65144" s="511"/>
      <c r="AN65144" s="511"/>
      <c r="AO65144" s="511"/>
      <c r="AP65144" s="511"/>
      <c r="AQ65144" s="511"/>
      <c r="AR65144" s="511"/>
      <c r="AS65144" s="511"/>
      <c r="AT65144" s="511"/>
      <c r="AU65144" s="511"/>
      <c r="AV65144" s="511"/>
      <c r="AW65144" s="511"/>
      <c r="AX65144" s="511"/>
      <c r="AY65144" s="511"/>
      <c r="AZ65144" s="511"/>
      <c r="BA65144" s="511"/>
      <c r="BB65144" s="511"/>
      <c r="BC65144" s="511"/>
      <c r="BD65144" s="511"/>
      <c r="BE65144" s="511"/>
      <c r="BF65144" s="511"/>
      <c r="BG65144" s="511"/>
      <c r="BH65144" s="511"/>
      <c r="BI65144" s="511"/>
      <c r="BJ65144" s="511"/>
      <c r="BK65144" s="511"/>
      <c r="BL65144" s="511"/>
      <c r="BM65144" s="511"/>
      <c r="BN65144" s="511"/>
      <c r="BO65144" s="511"/>
      <c r="BP65144" s="511"/>
      <c r="BQ65144" s="511"/>
      <c r="BR65144" s="511"/>
      <c r="BS65144" s="511"/>
      <c r="BT65144" s="511"/>
      <c r="BU65144" s="511"/>
      <c r="BV65144" s="511"/>
      <c r="BW65144" s="511"/>
      <c r="BX65144" s="511"/>
      <c r="BY65144" s="511"/>
      <c r="BZ65144" s="511"/>
      <c r="CA65144" s="511"/>
      <c r="CB65144" s="511"/>
      <c r="CC65144" s="511"/>
      <c r="CD65144" s="511"/>
      <c r="CE65144" s="511"/>
      <c r="CF65144" s="511"/>
      <c r="CG65144" s="511"/>
      <c r="CH65144" s="511"/>
      <c r="CI65144" s="511"/>
      <c r="CJ65144" s="511"/>
      <c r="CK65144" s="511"/>
      <c r="CL65144" s="511"/>
      <c r="CM65144" s="511"/>
      <c r="CN65144" s="511"/>
      <c r="CO65144" s="511"/>
      <c r="CP65144" s="511"/>
      <c r="CQ65144" s="511"/>
      <c r="CR65144" s="511"/>
      <c r="CS65144" s="511"/>
      <c r="CT65144" s="511"/>
      <c r="CU65144" s="511"/>
      <c r="CV65144" s="511"/>
      <c r="CW65144" s="511"/>
      <c r="CX65144" s="511"/>
      <c r="CY65144" s="511"/>
      <c r="CZ65144" s="511"/>
      <c r="DA65144" s="511"/>
      <c r="DB65144" s="511"/>
      <c r="DC65144" s="511"/>
      <c r="DD65144" s="511"/>
      <c r="DE65144" s="511"/>
      <c r="DF65144" s="511"/>
      <c r="DG65144" s="511"/>
      <c r="DH65144" s="511"/>
      <c r="DI65144" s="511"/>
      <c r="DJ65144" s="511"/>
      <c r="DK65144" s="511"/>
      <c r="DL65144" s="511"/>
      <c r="DM65144" s="511"/>
      <c r="DN65144" s="511"/>
      <c r="DO65144" s="511"/>
      <c r="DP65144" s="511"/>
      <c r="DQ65144" s="511"/>
      <c r="DR65144" s="511"/>
      <c r="DS65144" s="511"/>
      <c r="DT65144" s="511"/>
      <c r="DU65144" s="511"/>
      <c r="DV65144" s="511"/>
      <c r="DW65144" s="511"/>
      <c r="DX65144" s="511"/>
      <c r="DY65144" s="511"/>
      <c r="DZ65144" s="511"/>
      <c r="EA65144" s="511"/>
      <c r="EB65144" s="511"/>
      <c r="EC65144" s="511"/>
      <c r="ED65144" s="511"/>
      <c r="EE65144" s="511"/>
      <c r="EF65144" s="511"/>
      <c r="EG65144" s="511"/>
      <c r="EH65144" s="511"/>
      <c r="EI65144" s="511"/>
      <c r="EJ65144" s="511"/>
      <c r="EK65144" s="511"/>
      <c r="EL65144" s="511"/>
      <c r="EM65144" s="511"/>
      <c r="EN65144" s="511"/>
      <c r="EO65144" s="511"/>
      <c r="EP65144" s="511"/>
      <c r="EQ65144" s="511"/>
      <c r="ER65144" s="511"/>
      <c r="ES65144" s="511"/>
      <c r="ET65144" s="511"/>
      <c r="EU65144" s="511"/>
      <c r="EV65144" s="511"/>
      <c r="EW65144" s="511"/>
      <c r="EX65144" s="511"/>
      <c r="EY65144" s="511"/>
      <c r="EZ65144" s="511"/>
      <c r="FA65144" s="511"/>
      <c r="FB65144" s="511"/>
      <c r="FC65144" s="511"/>
      <c r="FD65144" s="511"/>
      <c r="FE65144" s="511"/>
      <c r="FF65144" s="511"/>
      <c r="FG65144" s="511"/>
      <c r="FH65144" s="511"/>
      <c r="FI65144" s="511"/>
      <c r="FJ65144" s="511"/>
      <c r="FK65144" s="511"/>
      <c r="FL65144" s="511"/>
      <c r="FM65144" s="511"/>
      <c r="FN65144" s="511"/>
      <c r="FO65144" s="511"/>
      <c r="FP65144" s="511"/>
      <c r="FQ65144" s="511"/>
      <c r="FR65144" s="511"/>
      <c r="FS65144" s="511"/>
      <c r="FT65144" s="511"/>
      <c r="FU65144" s="511"/>
      <c r="FV65144" s="511"/>
      <c r="FW65144" s="511"/>
      <c r="FX65144" s="511"/>
      <c r="FY65144" s="511"/>
      <c r="FZ65144" s="511"/>
      <c r="GA65144" s="511"/>
      <c r="GB65144" s="511"/>
      <c r="GC65144" s="511"/>
      <c r="GD65144" s="511"/>
      <c r="GE65144" s="511"/>
      <c r="GF65144" s="511"/>
      <c r="GG65144" s="511"/>
      <c r="GH65144" s="511"/>
      <c r="GI65144" s="511"/>
      <c r="GJ65144" s="511"/>
      <c r="GK65144" s="511"/>
      <c r="GL65144" s="511"/>
      <c r="GM65144" s="511"/>
      <c r="GN65144" s="511"/>
      <c r="GO65144" s="511"/>
      <c r="GP65144" s="511"/>
      <c r="GQ65144" s="511"/>
      <c r="GR65144" s="511"/>
      <c r="GS65144" s="511"/>
      <c r="GT65144" s="511"/>
      <c r="GU65144" s="511"/>
      <c r="GV65144" s="511"/>
      <c r="GW65144" s="511"/>
      <c r="GX65144" s="511"/>
      <c r="GY65144" s="511"/>
      <c r="GZ65144" s="511"/>
      <c r="HA65144" s="511"/>
      <c r="HB65144" s="511"/>
      <c r="HC65144" s="511"/>
      <c r="HD65144" s="511"/>
      <c r="HE65144" s="511"/>
      <c r="HF65144" s="511"/>
      <c r="HG65144" s="511"/>
      <c r="HH65144" s="511"/>
      <c r="HI65144" s="511"/>
      <c r="HJ65144" s="511"/>
      <c r="HK65144" s="511"/>
      <c r="HL65144" s="511"/>
      <c r="HM65144" s="511"/>
      <c r="HN65144" s="511"/>
      <c r="HO65144" s="511"/>
      <c r="HP65144" s="511"/>
      <c r="HQ65144" s="511"/>
      <c r="HR65144" s="511"/>
      <c r="HS65144" s="511"/>
      <c r="HT65144" s="511"/>
      <c r="HU65144" s="511"/>
      <c r="HV65144" s="511"/>
      <c r="HW65144" s="511"/>
      <c r="HX65144" s="511"/>
      <c r="HY65144" s="511"/>
      <c r="HZ65144" s="511"/>
      <c r="IA65144" s="511"/>
      <c r="IB65144" s="511"/>
      <c r="IC65144" s="511"/>
      <c r="ID65144" s="511"/>
      <c r="IE65144" s="511"/>
      <c r="IF65144" s="511"/>
      <c r="IG65144" s="511"/>
      <c r="IH65144" s="511"/>
    </row>
    <row r="65145" spans="1:242" x14ac:dyDescent="0.25">
      <c r="A65145" s="511"/>
      <c r="B65145" s="511"/>
      <c r="C65145" s="511"/>
      <c r="D65145" s="511"/>
      <c r="E65145" s="511"/>
      <c r="F65145" s="511"/>
      <c r="G65145" s="511"/>
      <c r="H65145" s="511"/>
      <c r="I65145" s="511"/>
      <c r="J65145" s="511"/>
      <c r="K65145" s="511"/>
      <c r="L65145" s="511"/>
      <c r="M65145" s="511"/>
      <c r="N65145" s="511"/>
      <c r="O65145" s="511"/>
      <c r="P65145" s="511"/>
      <c r="Q65145" s="511"/>
      <c r="R65145" s="511"/>
      <c r="S65145" s="511"/>
      <c r="T65145" s="511"/>
      <c r="U65145" s="511"/>
      <c r="V65145" s="511"/>
      <c r="W65145" s="511"/>
      <c r="X65145" s="511"/>
      <c r="Y65145" s="511"/>
      <c r="Z65145" s="511"/>
      <c r="AA65145" s="511"/>
      <c r="AB65145" s="511"/>
      <c r="AC65145" s="511"/>
      <c r="AD65145" s="511"/>
      <c r="AE65145" s="511"/>
      <c r="AF65145" s="511"/>
      <c r="AG65145" s="511"/>
      <c r="AH65145" s="511"/>
      <c r="AI65145" s="511"/>
      <c r="AJ65145" s="511"/>
      <c r="AK65145" s="511"/>
      <c r="AL65145" s="511"/>
      <c r="AM65145" s="511"/>
      <c r="AN65145" s="511"/>
      <c r="AO65145" s="511"/>
      <c r="AP65145" s="511"/>
      <c r="AQ65145" s="511"/>
      <c r="AR65145" s="511"/>
      <c r="AS65145" s="511"/>
      <c r="AT65145" s="511"/>
      <c r="AU65145" s="511"/>
      <c r="AV65145" s="511"/>
      <c r="AW65145" s="511"/>
      <c r="AX65145" s="511"/>
      <c r="AY65145" s="511"/>
      <c r="AZ65145" s="511"/>
      <c r="BA65145" s="511"/>
      <c r="BB65145" s="511"/>
      <c r="BC65145" s="511"/>
      <c r="BD65145" s="511"/>
      <c r="BE65145" s="511"/>
      <c r="BF65145" s="511"/>
      <c r="BG65145" s="511"/>
      <c r="BH65145" s="511"/>
      <c r="BI65145" s="511"/>
      <c r="BJ65145" s="511"/>
      <c r="BK65145" s="511"/>
      <c r="BL65145" s="511"/>
      <c r="BM65145" s="511"/>
      <c r="BN65145" s="511"/>
      <c r="BO65145" s="511"/>
      <c r="BP65145" s="511"/>
      <c r="BQ65145" s="511"/>
      <c r="BR65145" s="511"/>
      <c r="BS65145" s="511"/>
      <c r="BT65145" s="511"/>
      <c r="BU65145" s="511"/>
      <c r="BV65145" s="511"/>
      <c r="BW65145" s="511"/>
      <c r="BX65145" s="511"/>
      <c r="BY65145" s="511"/>
      <c r="BZ65145" s="511"/>
      <c r="CA65145" s="511"/>
      <c r="CB65145" s="511"/>
      <c r="CC65145" s="511"/>
      <c r="CD65145" s="511"/>
      <c r="CE65145" s="511"/>
      <c r="CF65145" s="511"/>
      <c r="CG65145" s="511"/>
      <c r="CH65145" s="511"/>
      <c r="CI65145" s="511"/>
      <c r="CJ65145" s="511"/>
      <c r="CK65145" s="511"/>
      <c r="CL65145" s="511"/>
      <c r="CM65145" s="511"/>
      <c r="CN65145" s="511"/>
      <c r="CO65145" s="511"/>
      <c r="CP65145" s="511"/>
      <c r="CQ65145" s="511"/>
      <c r="CR65145" s="511"/>
      <c r="CS65145" s="511"/>
      <c r="CT65145" s="511"/>
      <c r="CU65145" s="511"/>
      <c r="CV65145" s="511"/>
      <c r="CW65145" s="511"/>
      <c r="CX65145" s="511"/>
      <c r="CY65145" s="511"/>
      <c r="CZ65145" s="511"/>
      <c r="DA65145" s="511"/>
      <c r="DB65145" s="511"/>
      <c r="DC65145" s="511"/>
      <c r="DD65145" s="511"/>
      <c r="DE65145" s="511"/>
      <c r="DF65145" s="511"/>
      <c r="DG65145" s="511"/>
      <c r="DH65145" s="511"/>
      <c r="DI65145" s="511"/>
      <c r="DJ65145" s="511"/>
      <c r="DK65145" s="511"/>
      <c r="DL65145" s="511"/>
      <c r="DM65145" s="511"/>
      <c r="DN65145" s="511"/>
      <c r="DO65145" s="511"/>
      <c r="DP65145" s="511"/>
      <c r="DQ65145" s="511"/>
      <c r="DR65145" s="511"/>
      <c r="DS65145" s="511"/>
      <c r="DT65145" s="511"/>
      <c r="DU65145" s="511"/>
      <c r="DV65145" s="511"/>
      <c r="DW65145" s="511"/>
      <c r="DX65145" s="511"/>
      <c r="DY65145" s="511"/>
      <c r="DZ65145" s="511"/>
      <c r="EA65145" s="511"/>
      <c r="EB65145" s="511"/>
      <c r="EC65145" s="511"/>
      <c r="ED65145" s="511"/>
      <c r="EE65145" s="511"/>
      <c r="EF65145" s="511"/>
      <c r="EG65145" s="511"/>
      <c r="EH65145" s="511"/>
      <c r="EI65145" s="511"/>
      <c r="EJ65145" s="511"/>
      <c r="EK65145" s="511"/>
      <c r="EL65145" s="511"/>
      <c r="EM65145" s="511"/>
      <c r="EN65145" s="511"/>
      <c r="EO65145" s="511"/>
      <c r="EP65145" s="511"/>
      <c r="EQ65145" s="511"/>
      <c r="ER65145" s="511"/>
      <c r="ES65145" s="511"/>
      <c r="ET65145" s="511"/>
      <c r="EU65145" s="511"/>
      <c r="EV65145" s="511"/>
      <c r="EW65145" s="511"/>
      <c r="EX65145" s="511"/>
      <c r="EY65145" s="511"/>
      <c r="EZ65145" s="511"/>
      <c r="FA65145" s="511"/>
      <c r="FB65145" s="511"/>
      <c r="FC65145" s="511"/>
      <c r="FD65145" s="511"/>
      <c r="FE65145" s="511"/>
      <c r="FF65145" s="511"/>
      <c r="FG65145" s="511"/>
      <c r="FH65145" s="511"/>
      <c r="FI65145" s="511"/>
      <c r="FJ65145" s="511"/>
      <c r="FK65145" s="511"/>
      <c r="FL65145" s="511"/>
      <c r="FM65145" s="511"/>
      <c r="FN65145" s="511"/>
      <c r="FO65145" s="511"/>
      <c r="FP65145" s="511"/>
      <c r="FQ65145" s="511"/>
      <c r="FR65145" s="511"/>
      <c r="FS65145" s="511"/>
      <c r="FT65145" s="511"/>
      <c r="FU65145" s="511"/>
      <c r="FV65145" s="511"/>
      <c r="FW65145" s="511"/>
      <c r="FX65145" s="511"/>
      <c r="FY65145" s="511"/>
      <c r="FZ65145" s="511"/>
      <c r="GA65145" s="511"/>
      <c r="GB65145" s="511"/>
      <c r="GC65145" s="511"/>
      <c r="GD65145" s="511"/>
      <c r="GE65145" s="511"/>
      <c r="GF65145" s="511"/>
      <c r="GG65145" s="511"/>
      <c r="GH65145" s="511"/>
      <c r="GI65145" s="511"/>
      <c r="GJ65145" s="511"/>
      <c r="GK65145" s="511"/>
      <c r="GL65145" s="511"/>
      <c r="GM65145" s="511"/>
      <c r="GN65145" s="511"/>
      <c r="GO65145" s="511"/>
      <c r="GP65145" s="511"/>
      <c r="GQ65145" s="511"/>
      <c r="GR65145" s="511"/>
      <c r="GS65145" s="511"/>
      <c r="GT65145" s="511"/>
      <c r="GU65145" s="511"/>
      <c r="GV65145" s="511"/>
      <c r="GW65145" s="511"/>
      <c r="GX65145" s="511"/>
      <c r="GY65145" s="511"/>
      <c r="GZ65145" s="511"/>
      <c r="HA65145" s="511"/>
      <c r="HB65145" s="511"/>
      <c r="HC65145" s="511"/>
      <c r="HD65145" s="511"/>
      <c r="HE65145" s="511"/>
      <c r="HF65145" s="511"/>
      <c r="HG65145" s="511"/>
      <c r="HH65145" s="511"/>
      <c r="HI65145" s="511"/>
      <c r="HJ65145" s="511"/>
      <c r="HK65145" s="511"/>
      <c r="HL65145" s="511"/>
      <c r="HM65145" s="511"/>
      <c r="HN65145" s="511"/>
      <c r="HO65145" s="511"/>
      <c r="HP65145" s="511"/>
      <c r="HQ65145" s="511"/>
      <c r="HR65145" s="511"/>
      <c r="HS65145" s="511"/>
      <c r="HT65145" s="511"/>
      <c r="HU65145" s="511"/>
      <c r="HV65145" s="511"/>
      <c r="HW65145" s="511"/>
      <c r="HX65145" s="511"/>
      <c r="HY65145" s="511"/>
      <c r="HZ65145" s="511"/>
      <c r="IA65145" s="511"/>
      <c r="IB65145" s="511"/>
      <c r="IC65145" s="511"/>
      <c r="ID65145" s="511"/>
      <c r="IE65145" s="511"/>
      <c r="IF65145" s="511"/>
      <c r="IG65145" s="511"/>
      <c r="IH65145" s="511"/>
    </row>
    <row r="65146" spans="1:242" x14ac:dyDescent="0.25">
      <c r="A65146" s="511"/>
      <c r="B65146" s="511"/>
      <c r="C65146" s="511"/>
      <c r="D65146" s="511"/>
      <c r="E65146" s="511"/>
      <c r="F65146" s="511"/>
      <c r="G65146" s="511"/>
      <c r="H65146" s="511"/>
      <c r="I65146" s="511"/>
      <c r="J65146" s="511"/>
      <c r="K65146" s="511"/>
      <c r="L65146" s="511"/>
      <c r="M65146" s="511"/>
      <c r="N65146" s="511"/>
      <c r="O65146" s="511"/>
      <c r="P65146" s="511"/>
      <c r="Q65146" s="511"/>
      <c r="R65146" s="511"/>
      <c r="S65146" s="511"/>
      <c r="T65146" s="511"/>
      <c r="U65146" s="511"/>
      <c r="V65146" s="511"/>
      <c r="W65146" s="511"/>
      <c r="X65146" s="511"/>
      <c r="Y65146" s="511"/>
      <c r="Z65146" s="511"/>
      <c r="AA65146" s="511"/>
      <c r="AB65146" s="511"/>
      <c r="AC65146" s="511"/>
      <c r="AD65146" s="511"/>
      <c r="AE65146" s="511"/>
      <c r="AF65146" s="511"/>
      <c r="AG65146" s="511"/>
      <c r="AH65146" s="511"/>
      <c r="AI65146" s="511"/>
      <c r="AJ65146" s="511"/>
      <c r="AK65146" s="511"/>
      <c r="AL65146" s="511"/>
      <c r="AM65146" s="511"/>
      <c r="AN65146" s="511"/>
      <c r="AO65146" s="511"/>
      <c r="AP65146" s="511"/>
      <c r="AQ65146" s="511"/>
      <c r="AR65146" s="511"/>
      <c r="AS65146" s="511"/>
      <c r="AT65146" s="511"/>
      <c r="AU65146" s="511"/>
      <c r="AV65146" s="511"/>
      <c r="AW65146" s="511"/>
      <c r="AX65146" s="511"/>
      <c r="AY65146" s="511"/>
      <c r="AZ65146" s="511"/>
      <c r="BA65146" s="511"/>
      <c r="BB65146" s="511"/>
      <c r="BC65146" s="511"/>
      <c r="BD65146" s="511"/>
      <c r="BE65146" s="511"/>
      <c r="BF65146" s="511"/>
      <c r="BG65146" s="511"/>
      <c r="BH65146" s="511"/>
      <c r="BI65146" s="511"/>
      <c r="BJ65146" s="511"/>
      <c r="BK65146" s="511"/>
      <c r="BL65146" s="511"/>
      <c r="BM65146" s="511"/>
      <c r="BN65146" s="511"/>
      <c r="BO65146" s="511"/>
      <c r="BP65146" s="511"/>
      <c r="BQ65146" s="511"/>
      <c r="BR65146" s="511"/>
      <c r="BS65146" s="511"/>
      <c r="BT65146" s="511"/>
      <c r="BU65146" s="511"/>
      <c r="BV65146" s="511"/>
      <c r="BW65146" s="511"/>
      <c r="BX65146" s="511"/>
      <c r="BY65146" s="511"/>
      <c r="BZ65146" s="511"/>
      <c r="CA65146" s="511"/>
      <c r="CB65146" s="511"/>
      <c r="CC65146" s="511"/>
      <c r="CD65146" s="511"/>
      <c r="CE65146" s="511"/>
      <c r="CF65146" s="511"/>
      <c r="CG65146" s="511"/>
      <c r="CH65146" s="511"/>
      <c r="CI65146" s="511"/>
      <c r="CJ65146" s="511"/>
      <c r="CK65146" s="511"/>
      <c r="CL65146" s="511"/>
      <c r="CM65146" s="511"/>
      <c r="CN65146" s="511"/>
      <c r="CO65146" s="511"/>
      <c r="CP65146" s="511"/>
      <c r="CQ65146" s="511"/>
      <c r="CR65146" s="511"/>
      <c r="CS65146" s="511"/>
      <c r="CT65146" s="511"/>
      <c r="CU65146" s="511"/>
      <c r="CV65146" s="511"/>
      <c r="CW65146" s="511"/>
      <c r="CX65146" s="511"/>
      <c r="CY65146" s="511"/>
      <c r="CZ65146" s="511"/>
      <c r="DA65146" s="511"/>
      <c r="DB65146" s="511"/>
      <c r="DC65146" s="511"/>
      <c r="DD65146" s="511"/>
      <c r="DE65146" s="511"/>
      <c r="DF65146" s="511"/>
      <c r="DG65146" s="511"/>
      <c r="DH65146" s="511"/>
      <c r="DI65146" s="511"/>
      <c r="DJ65146" s="511"/>
      <c r="DK65146" s="511"/>
      <c r="DL65146" s="511"/>
      <c r="DM65146" s="511"/>
      <c r="DN65146" s="511"/>
      <c r="DO65146" s="511"/>
      <c r="DP65146" s="511"/>
      <c r="DQ65146" s="511"/>
      <c r="DR65146" s="511"/>
      <c r="DS65146" s="511"/>
      <c r="DT65146" s="511"/>
      <c r="DU65146" s="511"/>
      <c r="DV65146" s="511"/>
      <c r="DW65146" s="511"/>
      <c r="DX65146" s="511"/>
      <c r="DY65146" s="511"/>
      <c r="DZ65146" s="511"/>
      <c r="EA65146" s="511"/>
      <c r="EB65146" s="511"/>
      <c r="EC65146" s="511"/>
      <c r="ED65146" s="511"/>
      <c r="EE65146" s="511"/>
      <c r="EF65146" s="511"/>
      <c r="EG65146" s="511"/>
      <c r="EH65146" s="511"/>
      <c r="EI65146" s="511"/>
      <c r="EJ65146" s="511"/>
      <c r="EK65146" s="511"/>
      <c r="EL65146" s="511"/>
      <c r="EM65146" s="511"/>
      <c r="EN65146" s="511"/>
      <c r="EO65146" s="511"/>
      <c r="EP65146" s="511"/>
      <c r="EQ65146" s="511"/>
      <c r="ER65146" s="511"/>
      <c r="ES65146" s="511"/>
      <c r="ET65146" s="511"/>
      <c r="EU65146" s="511"/>
      <c r="EV65146" s="511"/>
      <c r="EW65146" s="511"/>
      <c r="EX65146" s="511"/>
      <c r="EY65146" s="511"/>
      <c r="EZ65146" s="511"/>
      <c r="FA65146" s="511"/>
      <c r="FB65146" s="511"/>
      <c r="FC65146" s="511"/>
      <c r="FD65146" s="511"/>
      <c r="FE65146" s="511"/>
      <c r="FF65146" s="511"/>
      <c r="FG65146" s="511"/>
      <c r="FH65146" s="511"/>
      <c r="FI65146" s="511"/>
      <c r="FJ65146" s="511"/>
      <c r="FK65146" s="511"/>
      <c r="FL65146" s="511"/>
      <c r="FM65146" s="511"/>
      <c r="FN65146" s="511"/>
      <c r="FO65146" s="511"/>
      <c r="FP65146" s="511"/>
      <c r="FQ65146" s="511"/>
      <c r="FR65146" s="511"/>
      <c r="FS65146" s="511"/>
      <c r="FT65146" s="511"/>
      <c r="FU65146" s="511"/>
      <c r="FV65146" s="511"/>
      <c r="FW65146" s="511"/>
      <c r="FX65146" s="511"/>
      <c r="FY65146" s="511"/>
      <c r="FZ65146" s="511"/>
      <c r="GA65146" s="511"/>
      <c r="GB65146" s="511"/>
      <c r="GC65146" s="511"/>
      <c r="GD65146" s="511"/>
      <c r="GE65146" s="511"/>
      <c r="GF65146" s="511"/>
      <c r="GG65146" s="511"/>
      <c r="GH65146" s="511"/>
      <c r="GI65146" s="511"/>
      <c r="GJ65146" s="511"/>
      <c r="GK65146" s="511"/>
      <c r="GL65146" s="511"/>
      <c r="GM65146" s="511"/>
      <c r="GN65146" s="511"/>
      <c r="GO65146" s="511"/>
      <c r="GP65146" s="511"/>
      <c r="GQ65146" s="511"/>
      <c r="GR65146" s="511"/>
      <c r="GS65146" s="511"/>
      <c r="GT65146" s="511"/>
      <c r="GU65146" s="511"/>
      <c r="GV65146" s="511"/>
      <c r="GW65146" s="511"/>
      <c r="GX65146" s="511"/>
      <c r="GY65146" s="511"/>
      <c r="GZ65146" s="511"/>
      <c r="HA65146" s="511"/>
      <c r="HB65146" s="511"/>
      <c r="HC65146" s="511"/>
      <c r="HD65146" s="511"/>
      <c r="HE65146" s="511"/>
      <c r="HF65146" s="511"/>
      <c r="HG65146" s="511"/>
      <c r="HH65146" s="511"/>
      <c r="HI65146" s="511"/>
      <c r="HJ65146" s="511"/>
      <c r="HK65146" s="511"/>
      <c r="HL65146" s="511"/>
      <c r="HM65146" s="511"/>
      <c r="HN65146" s="511"/>
      <c r="HO65146" s="511"/>
      <c r="HP65146" s="511"/>
      <c r="HQ65146" s="511"/>
      <c r="HR65146" s="511"/>
      <c r="HS65146" s="511"/>
      <c r="HT65146" s="511"/>
      <c r="HU65146" s="511"/>
      <c r="HV65146" s="511"/>
      <c r="HW65146" s="511"/>
      <c r="HX65146" s="511"/>
      <c r="HY65146" s="511"/>
      <c r="HZ65146" s="511"/>
      <c r="IA65146" s="511"/>
      <c r="IB65146" s="511"/>
      <c r="IC65146" s="511"/>
      <c r="ID65146" s="511"/>
      <c r="IE65146" s="511"/>
      <c r="IF65146" s="511"/>
      <c r="IG65146" s="511"/>
      <c r="IH65146" s="511"/>
    </row>
    <row r="65147" spans="1:242" x14ac:dyDescent="0.25">
      <c r="A65147" s="511"/>
      <c r="B65147" s="511"/>
      <c r="C65147" s="511"/>
      <c r="D65147" s="511"/>
      <c r="E65147" s="511"/>
      <c r="F65147" s="511"/>
      <c r="G65147" s="511"/>
      <c r="H65147" s="511"/>
      <c r="I65147" s="511"/>
      <c r="J65147" s="511"/>
      <c r="K65147" s="511"/>
      <c r="L65147" s="511"/>
      <c r="M65147" s="511"/>
      <c r="N65147" s="511"/>
      <c r="O65147" s="511"/>
      <c r="P65147" s="511"/>
      <c r="Q65147" s="511"/>
      <c r="R65147" s="511"/>
      <c r="S65147" s="511"/>
      <c r="T65147" s="511"/>
      <c r="U65147" s="511"/>
      <c r="V65147" s="511"/>
      <c r="W65147" s="511"/>
      <c r="X65147" s="511"/>
      <c r="Y65147" s="511"/>
      <c r="Z65147" s="511"/>
      <c r="AA65147" s="511"/>
      <c r="AB65147" s="511"/>
      <c r="AC65147" s="511"/>
      <c r="AD65147" s="511"/>
      <c r="AE65147" s="511"/>
      <c r="AF65147" s="511"/>
      <c r="AG65147" s="511"/>
      <c r="AH65147" s="511"/>
      <c r="AI65147" s="511"/>
      <c r="AJ65147" s="511"/>
      <c r="AK65147" s="511"/>
      <c r="AL65147" s="511"/>
      <c r="AM65147" s="511"/>
      <c r="AN65147" s="511"/>
      <c r="AO65147" s="511"/>
      <c r="AP65147" s="511"/>
      <c r="AQ65147" s="511"/>
      <c r="AR65147" s="511"/>
      <c r="AS65147" s="511"/>
      <c r="AT65147" s="511"/>
      <c r="AU65147" s="511"/>
      <c r="AV65147" s="511"/>
      <c r="AW65147" s="511"/>
      <c r="AX65147" s="511"/>
      <c r="AY65147" s="511"/>
      <c r="AZ65147" s="511"/>
      <c r="BA65147" s="511"/>
      <c r="BB65147" s="511"/>
      <c r="BC65147" s="511"/>
      <c r="BD65147" s="511"/>
      <c r="BE65147" s="511"/>
      <c r="BF65147" s="511"/>
      <c r="BG65147" s="511"/>
      <c r="BH65147" s="511"/>
      <c r="BI65147" s="511"/>
      <c r="BJ65147" s="511"/>
      <c r="BK65147" s="511"/>
      <c r="BL65147" s="511"/>
      <c r="BM65147" s="511"/>
      <c r="BN65147" s="511"/>
      <c r="BO65147" s="511"/>
      <c r="BP65147" s="511"/>
      <c r="BQ65147" s="511"/>
      <c r="BR65147" s="511"/>
      <c r="BS65147" s="511"/>
      <c r="BT65147" s="511"/>
      <c r="BU65147" s="511"/>
      <c r="BV65147" s="511"/>
      <c r="BW65147" s="511"/>
      <c r="BX65147" s="511"/>
      <c r="BY65147" s="511"/>
      <c r="BZ65147" s="511"/>
      <c r="CA65147" s="511"/>
      <c r="CB65147" s="511"/>
      <c r="CC65147" s="511"/>
      <c r="CD65147" s="511"/>
      <c r="CE65147" s="511"/>
      <c r="CF65147" s="511"/>
      <c r="CG65147" s="511"/>
      <c r="CH65147" s="511"/>
      <c r="CI65147" s="511"/>
      <c r="CJ65147" s="511"/>
      <c r="CK65147" s="511"/>
      <c r="CL65147" s="511"/>
      <c r="CM65147" s="511"/>
      <c r="CN65147" s="511"/>
      <c r="CO65147" s="511"/>
      <c r="CP65147" s="511"/>
      <c r="CQ65147" s="511"/>
      <c r="CR65147" s="511"/>
      <c r="CS65147" s="511"/>
      <c r="CT65147" s="511"/>
      <c r="CU65147" s="511"/>
      <c r="CV65147" s="511"/>
      <c r="CW65147" s="511"/>
      <c r="CX65147" s="511"/>
      <c r="CY65147" s="511"/>
      <c r="CZ65147" s="511"/>
      <c r="DA65147" s="511"/>
      <c r="DB65147" s="511"/>
      <c r="DC65147" s="511"/>
      <c r="DD65147" s="511"/>
      <c r="DE65147" s="511"/>
      <c r="DF65147" s="511"/>
      <c r="DG65147" s="511"/>
      <c r="DH65147" s="511"/>
      <c r="DI65147" s="511"/>
      <c r="DJ65147" s="511"/>
      <c r="DK65147" s="511"/>
      <c r="DL65147" s="511"/>
      <c r="DM65147" s="511"/>
      <c r="DN65147" s="511"/>
      <c r="DO65147" s="511"/>
      <c r="DP65147" s="511"/>
      <c r="DQ65147" s="511"/>
      <c r="DR65147" s="511"/>
      <c r="DS65147" s="511"/>
      <c r="DT65147" s="511"/>
      <c r="DU65147" s="511"/>
      <c r="DV65147" s="511"/>
      <c r="DW65147" s="511"/>
      <c r="DX65147" s="511"/>
      <c r="DY65147" s="511"/>
      <c r="DZ65147" s="511"/>
      <c r="EA65147" s="511"/>
      <c r="EB65147" s="511"/>
      <c r="EC65147" s="511"/>
      <c r="ED65147" s="511"/>
      <c r="EE65147" s="511"/>
      <c r="EF65147" s="511"/>
      <c r="EG65147" s="511"/>
      <c r="EH65147" s="511"/>
      <c r="EI65147" s="511"/>
      <c r="EJ65147" s="511"/>
      <c r="EK65147" s="511"/>
      <c r="EL65147" s="511"/>
      <c r="EM65147" s="511"/>
      <c r="EN65147" s="511"/>
      <c r="EO65147" s="511"/>
      <c r="EP65147" s="511"/>
      <c r="EQ65147" s="511"/>
      <c r="ER65147" s="511"/>
      <c r="ES65147" s="511"/>
      <c r="ET65147" s="511"/>
      <c r="EU65147" s="511"/>
      <c r="EV65147" s="511"/>
      <c r="EW65147" s="511"/>
      <c r="EX65147" s="511"/>
      <c r="EY65147" s="511"/>
      <c r="EZ65147" s="511"/>
      <c r="FA65147" s="511"/>
      <c r="FB65147" s="511"/>
      <c r="FC65147" s="511"/>
      <c r="FD65147" s="511"/>
      <c r="FE65147" s="511"/>
      <c r="FF65147" s="511"/>
      <c r="FG65147" s="511"/>
      <c r="FH65147" s="511"/>
      <c r="FI65147" s="511"/>
      <c r="FJ65147" s="511"/>
      <c r="FK65147" s="511"/>
      <c r="FL65147" s="511"/>
      <c r="FM65147" s="511"/>
      <c r="FN65147" s="511"/>
      <c r="FO65147" s="511"/>
      <c r="FP65147" s="511"/>
      <c r="FQ65147" s="511"/>
      <c r="FR65147" s="511"/>
      <c r="FS65147" s="511"/>
      <c r="FT65147" s="511"/>
      <c r="FU65147" s="511"/>
      <c r="FV65147" s="511"/>
      <c r="FW65147" s="511"/>
      <c r="FX65147" s="511"/>
      <c r="FY65147" s="511"/>
      <c r="FZ65147" s="511"/>
      <c r="GA65147" s="511"/>
      <c r="GB65147" s="511"/>
      <c r="GC65147" s="511"/>
      <c r="GD65147" s="511"/>
      <c r="GE65147" s="511"/>
      <c r="GF65147" s="511"/>
      <c r="GG65147" s="511"/>
      <c r="GH65147" s="511"/>
      <c r="GI65147" s="511"/>
      <c r="GJ65147" s="511"/>
      <c r="GK65147" s="511"/>
      <c r="GL65147" s="511"/>
      <c r="GM65147" s="511"/>
      <c r="GN65147" s="511"/>
      <c r="GO65147" s="511"/>
      <c r="GP65147" s="511"/>
      <c r="GQ65147" s="511"/>
      <c r="GR65147" s="511"/>
      <c r="GS65147" s="511"/>
      <c r="GT65147" s="511"/>
      <c r="GU65147" s="511"/>
      <c r="GV65147" s="511"/>
      <c r="GW65147" s="511"/>
      <c r="GX65147" s="511"/>
      <c r="GY65147" s="511"/>
      <c r="GZ65147" s="511"/>
      <c r="HA65147" s="511"/>
      <c r="HB65147" s="511"/>
      <c r="HC65147" s="511"/>
      <c r="HD65147" s="511"/>
      <c r="HE65147" s="511"/>
      <c r="HF65147" s="511"/>
      <c r="HG65147" s="511"/>
      <c r="HH65147" s="511"/>
      <c r="HI65147" s="511"/>
      <c r="HJ65147" s="511"/>
      <c r="HK65147" s="511"/>
      <c r="HL65147" s="511"/>
      <c r="HM65147" s="511"/>
      <c r="HN65147" s="511"/>
      <c r="HO65147" s="511"/>
      <c r="HP65147" s="511"/>
      <c r="HQ65147" s="511"/>
      <c r="HR65147" s="511"/>
      <c r="HS65147" s="511"/>
      <c r="HT65147" s="511"/>
      <c r="HU65147" s="511"/>
      <c r="HV65147" s="511"/>
      <c r="HW65147" s="511"/>
      <c r="HX65147" s="511"/>
      <c r="HY65147" s="511"/>
      <c r="HZ65147" s="511"/>
      <c r="IA65147" s="511"/>
      <c r="IB65147" s="511"/>
      <c r="IC65147" s="511"/>
      <c r="ID65147" s="511"/>
      <c r="IE65147" s="511"/>
      <c r="IF65147" s="511"/>
      <c r="IG65147" s="511"/>
      <c r="IH65147" s="511"/>
    </row>
    <row r="65148" spans="1:242" x14ac:dyDescent="0.25">
      <c r="A65148" s="511"/>
      <c r="B65148" s="511"/>
      <c r="C65148" s="511"/>
      <c r="D65148" s="511"/>
      <c r="E65148" s="511"/>
      <c r="F65148" s="511"/>
      <c r="G65148" s="511"/>
      <c r="H65148" s="511"/>
      <c r="I65148" s="511"/>
      <c r="J65148" s="511"/>
      <c r="K65148" s="511"/>
      <c r="L65148" s="511"/>
      <c r="M65148" s="511"/>
      <c r="N65148" s="511"/>
      <c r="O65148" s="511"/>
      <c r="P65148" s="511"/>
      <c r="Q65148" s="511"/>
      <c r="R65148" s="511"/>
      <c r="S65148" s="511"/>
      <c r="T65148" s="511"/>
      <c r="U65148" s="511"/>
      <c r="V65148" s="511"/>
      <c r="W65148" s="511"/>
      <c r="X65148" s="511"/>
      <c r="Y65148" s="511"/>
      <c r="Z65148" s="511"/>
      <c r="AA65148" s="511"/>
      <c r="AB65148" s="511"/>
      <c r="AC65148" s="511"/>
      <c r="AD65148" s="511"/>
      <c r="AE65148" s="511"/>
      <c r="AF65148" s="511"/>
      <c r="AG65148" s="511"/>
      <c r="AH65148" s="511"/>
      <c r="AI65148" s="511"/>
      <c r="AJ65148" s="511"/>
      <c r="AK65148" s="511"/>
      <c r="AL65148" s="511"/>
      <c r="AM65148" s="511"/>
      <c r="AN65148" s="511"/>
      <c r="AO65148" s="511"/>
      <c r="AP65148" s="511"/>
      <c r="AQ65148" s="511"/>
      <c r="AR65148" s="511"/>
      <c r="AS65148" s="511"/>
      <c r="AT65148" s="511"/>
      <c r="AU65148" s="511"/>
      <c r="AV65148" s="511"/>
      <c r="AW65148" s="511"/>
      <c r="AX65148" s="511"/>
      <c r="AY65148" s="511"/>
      <c r="AZ65148" s="511"/>
      <c r="BA65148" s="511"/>
      <c r="BB65148" s="511"/>
      <c r="BC65148" s="511"/>
      <c r="BD65148" s="511"/>
      <c r="BE65148" s="511"/>
      <c r="BF65148" s="511"/>
      <c r="BG65148" s="511"/>
      <c r="BH65148" s="511"/>
      <c r="BI65148" s="511"/>
      <c r="BJ65148" s="511"/>
      <c r="BK65148" s="511"/>
      <c r="BL65148" s="511"/>
      <c r="BM65148" s="511"/>
      <c r="BN65148" s="511"/>
      <c r="BO65148" s="511"/>
      <c r="BP65148" s="511"/>
      <c r="BQ65148" s="511"/>
      <c r="BR65148" s="511"/>
      <c r="BS65148" s="511"/>
      <c r="BT65148" s="511"/>
      <c r="BU65148" s="511"/>
      <c r="BV65148" s="511"/>
      <c r="BW65148" s="511"/>
      <c r="BX65148" s="511"/>
      <c r="BY65148" s="511"/>
      <c r="BZ65148" s="511"/>
      <c r="CA65148" s="511"/>
      <c r="CB65148" s="511"/>
      <c r="CC65148" s="511"/>
      <c r="CD65148" s="511"/>
      <c r="CE65148" s="511"/>
      <c r="CF65148" s="511"/>
      <c r="CG65148" s="511"/>
      <c r="CH65148" s="511"/>
      <c r="CI65148" s="511"/>
      <c r="CJ65148" s="511"/>
      <c r="CK65148" s="511"/>
      <c r="CL65148" s="511"/>
      <c r="CM65148" s="511"/>
      <c r="CN65148" s="511"/>
      <c r="CO65148" s="511"/>
      <c r="CP65148" s="511"/>
      <c r="CQ65148" s="511"/>
      <c r="CR65148" s="511"/>
      <c r="CS65148" s="511"/>
      <c r="CT65148" s="511"/>
      <c r="CU65148" s="511"/>
      <c r="CV65148" s="511"/>
      <c r="CW65148" s="511"/>
      <c r="CX65148" s="511"/>
      <c r="CY65148" s="511"/>
      <c r="CZ65148" s="511"/>
      <c r="DA65148" s="511"/>
      <c r="DB65148" s="511"/>
      <c r="DC65148" s="511"/>
      <c r="DD65148" s="511"/>
      <c r="DE65148" s="511"/>
      <c r="DF65148" s="511"/>
      <c r="DG65148" s="511"/>
      <c r="DH65148" s="511"/>
      <c r="DI65148" s="511"/>
      <c r="DJ65148" s="511"/>
      <c r="DK65148" s="511"/>
      <c r="DL65148" s="511"/>
      <c r="DM65148" s="511"/>
      <c r="DN65148" s="511"/>
      <c r="DO65148" s="511"/>
      <c r="DP65148" s="511"/>
      <c r="DQ65148" s="511"/>
      <c r="DR65148" s="511"/>
      <c r="DS65148" s="511"/>
      <c r="DT65148" s="511"/>
      <c r="DU65148" s="511"/>
      <c r="DV65148" s="511"/>
      <c r="DW65148" s="511"/>
      <c r="DX65148" s="511"/>
      <c r="DY65148" s="511"/>
      <c r="DZ65148" s="511"/>
      <c r="EA65148" s="511"/>
      <c r="EB65148" s="511"/>
      <c r="EC65148" s="511"/>
      <c r="ED65148" s="511"/>
      <c r="EE65148" s="511"/>
      <c r="EF65148" s="511"/>
      <c r="EG65148" s="511"/>
      <c r="EH65148" s="511"/>
      <c r="EI65148" s="511"/>
      <c r="EJ65148" s="511"/>
      <c r="EK65148" s="511"/>
      <c r="EL65148" s="511"/>
      <c r="EM65148" s="511"/>
      <c r="EN65148" s="511"/>
      <c r="EO65148" s="511"/>
      <c r="EP65148" s="511"/>
      <c r="EQ65148" s="511"/>
      <c r="ER65148" s="511"/>
      <c r="ES65148" s="511"/>
      <c r="ET65148" s="511"/>
      <c r="EU65148" s="511"/>
      <c r="EV65148" s="511"/>
      <c r="EW65148" s="511"/>
      <c r="EX65148" s="511"/>
      <c r="EY65148" s="511"/>
      <c r="EZ65148" s="511"/>
      <c r="FA65148" s="511"/>
      <c r="FB65148" s="511"/>
      <c r="FC65148" s="511"/>
      <c r="FD65148" s="511"/>
      <c r="FE65148" s="511"/>
      <c r="FF65148" s="511"/>
      <c r="FG65148" s="511"/>
      <c r="FH65148" s="511"/>
      <c r="FI65148" s="511"/>
      <c r="FJ65148" s="511"/>
      <c r="FK65148" s="511"/>
      <c r="FL65148" s="511"/>
      <c r="FM65148" s="511"/>
      <c r="FN65148" s="511"/>
      <c r="FO65148" s="511"/>
      <c r="FP65148" s="511"/>
      <c r="FQ65148" s="511"/>
      <c r="FR65148" s="511"/>
      <c r="FS65148" s="511"/>
      <c r="FT65148" s="511"/>
      <c r="FU65148" s="511"/>
      <c r="FV65148" s="511"/>
      <c r="FW65148" s="511"/>
      <c r="FX65148" s="511"/>
      <c r="FY65148" s="511"/>
      <c r="FZ65148" s="511"/>
      <c r="GA65148" s="511"/>
      <c r="GB65148" s="511"/>
      <c r="GC65148" s="511"/>
      <c r="GD65148" s="511"/>
      <c r="GE65148" s="511"/>
      <c r="GF65148" s="511"/>
      <c r="GG65148" s="511"/>
      <c r="GH65148" s="511"/>
      <c r="GI65148" s="511"/>
      <c r="GJ65148" s="511"/>
      <c r="GK65148" s="511"/>
      <c r="GL65148" s="511"/>
      <c r="GM65148" s="511"/>
      <c r="GN65148" s="511"/>
      <c r="GO65148" s="511"/>
      <c r="GP65148" s="511"/>
      <c r="GQ65148" s="511"/>
      <c r="GR65148" s="511"/>
      <c r="GS65148" s="511"/>
      <c r="GT65148" s="511"/>
      <c r="GU65148" s="511"/>
      <c r="GV65148" s="511"/>
      <c r="GW65148" s="511"/>
      <c r="GX65148" s="511"/>
      <c r="GY65148" s="511"/>
      <c r="GZ65148" s="511"/>
      <c r="HA65148" s="511"/>
      <c r="HB65148" s="511"/>
      <c r="HC65148" s="511"/>
      <c r="HD65148" s="511"/>
      <c r="HE65148" s="511"/>
      <c r="HF65148" s="511"/>
      <c r="HG65148" s="511"/>
      <c r="HH65148" s="511"/>
      <c r="HI65148" s="511"/>
      <c r="HJ65148" s="511"/>
      <c r="HK65148" s="511"/>
      <c r="HL65148" s="511"/>
      <c r="HM65148" s="511"/>
      <c r="HN65148" s="511"/>
      <c r="HO65148" s="511"/>
      <c r="HP65148" s="511"/>
      <c r="HQ65148" s="511"/>
      <c r="HR65148" s="511"/>
      <c r="HS65148" s="511"/>
      <c r="HT65148" s="511"/>
      <c r="HU65148" s="511"/>
      <c r="HV65148" s="511"/>
      <c r="HW65148" s="511"/>
      <c r="HX65148" s="511"/>
      <c r="HY65148" s="511"/>
      <c r="HZ65148" s="511"/>
      <c r="IA65148" s="511"/>
      <c r="IB65148" s="511"/>
      <c r="IC65148" s="511"/>
      <c r="ID65148" s="511"/>
      <c r="IE65148" s="511"/>
      <c r="IF65148" s="511"/>
      <c r="IG65148" s="511"/>
      <c r="IH65148" s="511"/>
    </row>
    <row r="65149" spans="1:242" x14ac:dyDescent="0.25">
      <c r="A65149" s="511"/>
      <c r="B65149" s="511"/>
      <c r="C65149" s="511"/>
      <c r="D65149" s="511"/>
      <c r="E65149" s="511"/>
      <c r="F65149" s="511"/>
      <c r="G65149" s="511"/>
      <c r="H65149" s="511"/>
      <c r="I65149" s="511"/>
      <c r="J65149" s="511"/>
      <c r="K65149" s="511"/>
      <c r="L65149" s="511"/>
      <c r="M65149" s="511"/>
      <c r="N65149" s="511"/>
      <c r="O65149" s="511"/>
      <c r="P65149" s="511"/>
      <c r="Q65149" s="511"/>
      <c r="R65149" s="511"/>
      <c r="S65149" s="511"/>
      <c r="T65149" s="511"/>
      <c r="U65149" s="511"/>
      <c r="V65149" s="511"/>
      <c r="W65149" s="511"/>
      <c r="X65149" s="511"/>
      <c r="Y65149" s="511"/>
      <c r="Z65149" s="511"/>
      <c r="AA65149" s="511"/>
      <c r="AB65149" s="511"/>
      <c r="AC65149" s="511"/>
      <c r="AD65149" s="511"/>
      <c r="AE65149" s="511"/>
      <c r="AF65149" s="511"/>
      <c r="AG65149" s="511"/>
      <c r="AH65149" s="511"/>
      <c r="AI65149" s="511"/>
      <c r="AJ65149" s="511"/>
      <c r="AK65149" s="511"/>
      <c r="AL65149" s="511"/>
      <c r="AM65149" s="511"/>
      <c r="AN65149" s="511"/>
      <c r="AO65149" s="511"/>
      <c r="AP65149" s="511"/>
      <c r="AQ65149" s="511"/>
      <c r="AR65149" s="511"/>
      <c r="AS65149" s="511"/>
      <c r="AT65149" s="511"/>
      <c r="AU65149" s="511"/>
      <c r="AV65149" s="511"/>
      <c r="AW65149" s="511"/>
      <c r="AX65149" s="511"/>
      <c r="AY65149" s="511"/>
      <c r="AZ65149" s="511"/>
      <c r="BA65149" s="511"/>
      <c r="BB65149" s="511"/>
      <c r="BC65149" s="511"/>
      <c r="BD65149" s="511"/>
      <c r="BE65149" s="511"/>
      <c r="BF65149" s="511"/>
      <c r="BG65149" s="511"/>
      <c r="BH65149" s="511"/>
      <c r="BI65149" s="511"/>
      <c r="BJ65149" s="511"/>
      <c r="BK65149" s="511"/>
      <c r="BL65149" s="511"/>
      <c r="BM65149" s="511"/>
      <c r="BN65149" s="511"/>
      <c r="BO65149" s="511"/>
      <c r="BP65149" s="511"/>
      <c r="BQ65149" s="511"/>
      <c r="BR65149" s="511"/>
      <c r="BS65149" s="511"/>
      <c r="BT65149" s="511"/>
      <c r="BU65149" s="511"/>
      <c r="BV65149" s="511"/>
      <c r="BW65149" s="511"/>
      <c r="BX65149" s="511"/>
      <c r="BY65149" s="511"/>
      <c r="BZ65149" s="511"/>
      <c r="CA65149" s="511"/>
      <c r="CB65149" s="511"/>
      <c r="CC65149" s="511"/>
      <c r="CD65149" s="511"/>
      <c r="CE65149" s="511"/>
      <c r="CF65149" s="511"/>
      <c r="CG65149" s="511"/>
      <c r="CH65149" s="511"/>
      <c r="CI65149" s="511"/>
      <c r="CJ65149" s="511"/>
      <c r="CK65149" s="511"/>
      <c r="CL65149" s="511"/>
      <c r="CM65149" s="511"/>
      <c r="CN65149" s="511"/>
      <c r="CO65149" s="511"/>
      <c r="CP65149" s="511"/>
      <c r="CQ65149" s="511"/>
      <c r="CR65149" s="511"/>
      <c r="CS65149" s="511"/>
      <c r="CT65149" s="511"/>
      <c r="CU65149" s="511"/>
      <c r="CV65149" s="511"/>
      <c r="CW65149" s="511"/>
      <c r="CX65149" s="511"/>
      <c r="CY65149" s="511"/>
      <c r="CZ65149" s="511"/>
      <c r="DA65149" s="511"/>
      <c r="DB65149" s="511"/>
      <c r="DC65149" s="511"/>
      <c r="DD65149" s="511"/>
      <c r="DE65149" s="511"/>
      <c r="DF65149" s="511"/>
      <c r="DG65149" s="511"/>
      <c r="DH65149" s="511"/>
      <c r="DI65149" s="511"/>
      <c r="DJ65149" s="511"/>
      <c r="DK65149" s="511"/>
      <c r="DL65149" s="511"/>
      <c r="DM65149" s="511"/>
      <c r="DN65149" s="511"/>
      <c r="DO65149" s="511"/>
      <c r="DP65149" s="511"/>
      <c r="DQ65149" s="511"/>
      <c r="DR65149" s="511"/>
      <c r="DS65149" s="511"/>
      <c r="DT65149" s="511"/>
      <c r="DU65149" s="511"/>
      <c r="DV65149" s="511"/>
      <c r="DW65149" s="511"/>
      <c r="DX65149" s="511"/>
      <c r="DY65149" s="511"/>
      <c r="DZ65149" s="511"/>
      <c r="EA65149" s="511"/>
      <c r="EB65149" s="511"/>
      <c r="EC65149" s="511"/>
      <c r="ED65149" s="511"/>
      <c r="EE65149" s="511"/>
      <c r="EF65149" s="511"/>
      <c r="EG65149" s="511"/>
      <c r="EH65149" s="511"/>
      <c r="EI65149" s="511"/>
      <c r="EJ65149" s="511"/>
      <c r="EK65149" s="511"/>
      <c r="EL65149" s="511"/>
      <c r="EM65149" s="511"/>
      <c r="EN65149" s="511"/>
      <c r="EO65149" s="511"/>
      <c r="EP65149" s="511"/>
      <c r="EQ65149" s="511"/>
      <c r="ER65149" s="511"/>
      <c r="ES65149" s="511"/>
      <c r="ET65149" s="511"/>
      <c r="EU65149" s="511"/>
      <c r="EV65149" s="511"/>
      <c r="EW65149" s="511"/>
      <c r="EX65149" s="511"/>
      <c r="EY65149" s="511"/>
      <c r="EZ65149" s="511"/>
      <c r="FA65149" s="511"/>
      <c r="FB65149" s="511"/>
      <c r="FC65149" s="511"/>
      <c r="FD65149" s="511"/>
      <c r="FE65149" s="511"/>
      <c r="FF65149" s="511"/>
      <c r="FG65149" s="511"/>
      <c r="FH65149" s="511"/>
      <c r="FI65149" s="511"/>
      <c r="FJ65149" s="511"/>
      <c r="FK65149" s="511"/>
      <c r="FL65149" s="511"/>
      <c r="FM65149" s="511"/>
      <c r="FN65149" s="511"/>
      <c r="FO65149" s="511"/>
      <c r="FP65149" s="511"/>
      <c r="FQ65149" s="511"/>
      <c r="FR65149" s="511"/>
      <c r="FS65149" s="511"/>
      <c r="FT65149" s="511"/>
      <c r="FU65149" s="511"/>
      <c r="FV65149" s="511"/>
      <c r="FW65149" s="511"/>
      <c r="FX65149" s="511"/>
      <c r="FY65149" s="511"/>
      <c r="FZ65149" s="511"/>
      <c r="GA65149" s="511"/>
      <c r="GB65149" s="511"/>
      <c r="GC65149" s="511"/>
      <c r="GD65149" s="511"/>
      <c r="GE65149" s="511"/>
      <c r="GF65149" s="511"/>
      <c r="GG65149" s="511"/>
      <c r="GH65149" s="511"/>
      <c r="GI65149" s="511"/>
      <c r="GJ65149" s="511"/>
      <c r="GK65149" s="511"/>
      <c r="GL65149" s="511"/>
      <c r="GM65149" s="511"/>
      <c r="GN65149" s="511"/>
      <c r="GO65149" s="511"/>
      <c r="GP65149" s="511"/>
      <c r="GQ65149" s="511"/>
      <c r="GR65149" s="511"/>
      <c r="GS65149" s="511"/>
      <c r="GT65149" s="511"/>
      <c r="GU65149" s="511"/>
      <c r="GV65149" s="511"/>
      <c r="GW65149" s="511"/>
      <c r="GX65149" s="511"/>
      <c r="GY65149" s="511"/>
      <c r="GZ65149" s="511"/>
      <c r="HA65149" s="511"/>
      <c r="HB65149" s="511"/>
      <c r="HC65149" s="511"/>
      <c r="HD65149" s="511"/>
      <c r="HE65149" s="511"/>
      <c r="HF65149" s="511"/>
      <c r="HG65149" s="511"/>
      <c r="HH65149" s="511"/>
      <c r="HI65149" s="511"/>
      <c r="HJ65149" s="511"/>
      <c r="HK65149" s="511"/>
      <c r="HL65149" s="511"/>
      <c r="HM65149" s="511"/>
      <c r="HN65149" s="511"/>
      <c r="HO65149" s="511"/>
      <c r="HP65149" s="511"/>
      <c r="HQ65149" s="511"/>
      <c r="HR65149" s="511"/>
      <c r="HS65149" s="511"/>
      <c r="HT65149" s="511"/>
      <c r="HU65149" s="511"/>
      <c r="HV65149" s="511"/>
      <c r="HW65149" s="511"/>
      <c r="HX65149" s="511"/>
      <c r="HY65149" s="511"/>
      <c r="HZ65149" s="511"/>
      <c r="IA65149" s="511"/>
      <c r="IB65149" s="511"/>
      <c r="IC65149" s="511"/>
      <c r="ID65149" s="511"/>
      <c r="IE65149" s="511"/>
      <c r="IF65149" s="511"/>
      <c r="IG65149" s="511"/>
      <c r="IH65149" s="511"/>
    </row>
    <row r="65150" spans="1:242" x14ac:dyDescent="0.25">
      <c r="A65150" s="511"/>
      <c r="B65150" s="511"/>
      <c r="C65150" s="511"/>
      <c r="D65150" s="511"/>
      <c r="E65150" s="511"/>
      <c r="F65150" s="511"/>
      <c r="G65150" s="511"/>
      <c r="H65150" s="511"/>
      <c r="I65150" s="511"/>
      <c r="J65150" s="511"/>
      <c r="K65150" s="511"/>
      <c r="L65150" s="511"/>
      <c r="M65150" s="511"/>
      <c r="N65150" s="511"/>
      <c r="O65150" s="511"/>
      <c r="P65150" s="511"/>
      <c r="Q65150" s="511"/>
      <c r="R65150" s="511"/>
      <c r="S65150" s="511"/>
      <c r="T65150" s="511"/>
      <c r="U65150" s="511"/>
      <c r="V65150" s="511"/>
      <c r="W65150" s="511"/>
      <c r="X65150" s="511"/>
      <c r="Y65150" s="511"/>
      <c r="Z65150" s="511"/>
      <c r="AA65150" s="511"/>
      <c r="AB65150" s="511"/>
      <c r="AC65150" s="511"/>
      <c r="AD65150" s="511"/>
      <c r="AE65150" s="511"/>
      <c r="AF65150" s="511"/>
      <c r="AG65150" s="511"/>
      <c r="AH65150" s="511"/>
      <c r="AI65150" s="511"/>
      <c r="AJ65150" s="511"/>
      <c r="AK65150" s="511"/>
      <c r="AL65150" s="511"/>
      <c r="AM65150" s="511"/>
      <c r="AN65150" s="511"/>
      <c r="AO65150" s="511"/>
      <c r="AP65150" s="511"/>
      <c r="AQ65150" s="511"/>
      <c r="AR65150" s="511"/>
      <c r="AS65150" s="511"/>
      <c r="AT65150" s="511"/>
      <c r="AU65150" s="511"/>
      <c r="AV65150" s="511"/>
      <c r="AW65150" s="511"/>
      <c r="AX65150" s="511"/>
      <c r="AY65150" s="511"/>
      <c r="AZ65150" s="511"/>
      <c r="BA65150" s="511"/>
      <c r="BB65150" s="511"/>
      <c r="BC65150" s="511"/>
      <c r="BD65150" s="511"/>
      <c r="BE65150" s="511"/>
      <c r="BF65150" s="511"/>
      <c r="BG65150" s="511"/>
      <c r="BH65150" s="511"/>
      <c r="BI65150" s="511"/>
      <c r="BJ65150" s="511"/>
      <c r="BK65150" s="511"/>
      <c r="BL65150" s="511"/>
      <c r="BM65150" s="511"/>
      <c r="BN65150" s="511"/>
      <c r="BO65150" s="511"/>
      <c r="BP65150" s="511"/>
      <c r="BQ65150" s="511"/>
      <c r="BR65150" s="511"/>
      <c r="BS65150" s="511"/>
      <c r="BT65150" s="511"/>
      <c r="BU65150" s="511"/>
      <c r="BV65150" s="511"/>
      <c r="BW65150" s="511"/>
      <c r="BX65150" s="511"/>
      <c r="BY65150" s="511"/>
      <c r="BZ65150" s="511"/>
      <c r="CA65150" s="511"/>
      <c r="CB65150" s="511"/>
      <c r="CC65150" s="511"/>
      <c r="CD65150" s="511"/>
      <c r="CE65150" s="511"/>
      <c r="CF65150" s="511"/>
      <c r="CG65150" s="511"/>
      <c r="CH65150" s="511"/>
      <c r="CI65150" s="511"/>
      <c r="CJ65150" s="511"/>
      <c r="CK65150" s="511"/>
      <c r="CL65150" s="511"/>
      <c r="CM65150" s="511"/>
      <c r="CN65150" s="511"/>
      <c r="CO65150" s="511"/>
      <c r="CP65150" s="511"/>
      <c r="CQ65150" s="511"/>
      <c r="CR65150" s="511"/>
      <c r="CS65150" s="511"/>
      <c r="CT65150" s="511"/>
      <c r="CU65150" s="511"/>
      <c r="CV65150" s="511"/>
      <c r="CW65150" s="511"/>
      <c r="CX65150" s="511"/>
      <c r="CY65150" s="511"/>
      <c r="CZ65150" s="511"/>
      <c r="DA65150" s="511"/>
      <c r="DB65150" s="511"/>
      <c r="DC65150" s="511"/>
      <c r="DD65150" s="511"/>
      <c r="DE65150" s="511"/>
      <c r="DF65150" s="511"/>
      <c r="DG65150" s="511"/>
      <c r="DH65150" s="511"/>
      <c r="DI65150" s="511"/>
      <c r="DJ65150" s="511"/>
      <c r="DK65150" s="511"/>
      <c r="DL65150" s="511"/>
      <c r="DM65150" s="511"/>
      <c r="DN65150" s="511"/>
      <c r="DO65150" s="511"/>
      <c r="DP65150" s="511"/>
      <c r="DQ65150" s="511"/>
      <c r="DR65150" s="511"/>
      <c r="DS65150" s="511"/>
      <c r="DT65150" s="511"/>
      <c r="DU65150" s="511"/>
      <c r="DV65150" s="511"/>
      <c r="DW65150" s="511"/>
      <c r="DX65150" s="511"/>
      <c r="DY65150" s="511"/>
      <c r="DZ65150" s="511"/>
      <c r="EA65150" s="511"/>
      <c r="EB65150" s="511"/>
      <c r="EC65150" s="511"/>
      <c r="ED65150" s="511"/>
      <c r="EE65150" s="511"/>
      <c r="EF65150" s="511"/>
      <c r="EG65150" s="511"/>
      <c r="EH65150" s="511"/>
      <c r="EI65150" s="511"/>
      <c r="EJ65150" s="511"/>
      <c r="EK65150" s="511"/>
      <c r="EL65150" s="511"/>
      <c r="EM65150" s="511"/>
      <c r="EN65150" s="511"/>
      <c r="EO65150" s="511"/>
      <c r="EP65150" s="511"/>
      <c r="EQ65150" s="511"/>
      <c r="ER65150" s="511"/>
      <c r="ES65150" s="511"/>
      <c r="ET65150" s="511"/>
      <c r="EU65150" s="511"/>
      <c r="EV65150" s="511"/>
      <c r="EW65150" s="511"/>
      <c r="EX65150" s="511"/>
      <c r="EY65150" s="511"/>
      <c r="EZ65150" s="511"/>
      <c r="FA65150" s="511"/>
      <c r="FB65150" s="511"/>
      <c r="FC65150" s="511"/>
      <c r="FD65150" s="511"/>
      <c r="FE65150" s="511"/>
      <c r="FF65150" s="511"/>
      <c r="FG65150" s="511"/>
      <c r="FH65150" s="511"/>
      <c r="FI65150" s="511"/>
      <c r="FJ65150" s="511"/>
      <c r="FK65150" s="511"/>
      <c r="FL65150" s="511"/>
      <c r="FM65150" s="511"/>
      <c r="FN65150" s="511"/>
      <c r="FO65150" s="511"/>
      <c r="FP65150" s="511"/>
      <c r="FQ65150" s="511"/>
      <c r="FR65150" s="511"/>
      <c r="FS65150" s="511"/>
      <c r="FT65150" s="511"/>
      <c r="FU65150" s="511"/>
      <c r="FV65150" s="511"/>
      <c r="FW65150" s="511"/>
      <c r="FX65150" s="511"/>
      <c r="FY65150" s="511"/>
      <c r="FZ65150" s="511"/>
      <c r="GA65150" s="511"/>
      <c r="GB65150" s="511"/>
      <c r="GC65150" s="511"/>
      <c r="GD65150" s="511"/>
      <c r="GE65150" s="511"/>
      <c r="GF65150" s="511"/>
      <c r="GG65150" s="511"/>
      <c r="GH65150" s="511"/>
      <c r="GI65150" s="511"/>
      <c r="GJ65150" s="511"/>
      <c r="GK65150" s="511"/>
      <c r="GL65150" s="511"/>
      <c r="GM65150" s="511"/>
      <c r="GN65150" s="511"/>
      <c r="GO65150" s="511"/>
      <c r="GP65150" s="511"/>
      <c r="GQ65150" s="511"/>
      <c r="GR65150" s="511"/>
      <c r="GS65150" s="511"/>
      <c r="GT65150" s="511"/>
      <c r="GU65150" s="511"/>
      <c r="GV65150" s="511"/>
      <c r="GW65150" s="511"/>
      <c r="GX65150" s="511"/>
      <c r="GY65150" s="511"/>
      <c r="GZ65150" s="511"/>
      <c r="HA65150" s="511"/>
      <c r="HB65150" s="511"/>
      <c r="HC65150" s="511"/>
      <c r="HD65150" s="511"/>
      <c r="HE65150" s="511"/>
      <c r="HF65150" s="511"/>
      <c r="HG65150" s="511"/>
      <c r="HH65150" s="511"/>
      <c r="HI65150" s="511"/>
      <c r="HJ65150" s="511"/>
      <c r="HK65150" s="511"/>
      <c r="HL65150" s="511"/>
      <c r="HM65150" s="511"/>
      <c r="HN65150" s="511"/>
      <c r="HO65150" s="511"/>
      <c r="HP65150" s="511"/>
      <c r="HQ65150" s="511"/>
      <c r="HR65150" s="511"/>
      <c r="HS65150" s="511"/>
      <c r="HT65150" s="511"/>
      <c r="HU65150" s="511"/>
      <c r="HV65150" s="511"/>
      <c r="HW65150" s="511"/>
      <c r="HX65150" s="511"/>
      <c r="HY65150" s="511"/>
      <c r="HZ65150" s="511"/>
      <c r="IA65150" s="511"/>
      <c r="IB65150" s="511"/>
      <c r="IC65150" s="511"/>
      <c r="ID65150" s="511"/>
      <c r="IE65150" s="511"/>
      <c r="IF65150" s="511"/>
      <c r="IG65150" s="511"/>
      <c r="IH65150" s="511"/>
    </row>
    <row r="65151" spans="1:242" x14ac:dyDescent="0.25">
      <c r="A65151" s="511"/>
      <c r="B65151" s="511"/>
      <c r="C65151" s="511"/>
      <c r="D65151" s="511"/>
      <c r="E65151" s="511"/>
      <c r="F65151" s="511"/>
      <c r="G65151" s="511"/>
      <c r="H65151" s="511"/>
      <c r="I65151" s="511"/>
      <c r="J65151" s="511"/>
      <c r="K65151" s="511"/>
      <c r="L65151" s="511"/>
      <c r="M65151" s="511"/>
      <c r="N65151" s="511"/>
      <c r="O65151" s="511"/>
      <c r="P65151" s="511"/>
      <c r="Q65151" s="511"/>
      <c r="R65151" s="511"/>
      <c r="S65151" s="511"/>
      <c r="T65151" s="511"/>
      <c r="U65151" s="511"/>
      <c r="V65151" s="511"/>
      <c r="W65151" s="511"/>
      <c r="X65151" s="511"/>
      <c r="Y65151" s="511"/>
      <c r="Z65151" s="511"/>
      <c r="AA65151" s="511"/>
      <c r="AB65151" s="511"/>
      <c r="AC65151" s="511"/>
      <c r="AD65151" s="511"/>
      <c r="AE65151" s="511"/>
      <c r="AF65151" s="511"/>
      <c r="AG65151" s="511"/>
      <c r="AH65151" s="511"/>
      <c r="AI65151" s="511"/>
      <c r="AJ65151" s="511"/>
      <c r="AK65151" s="511"/>
      <c r="AL65151" s="511"/>
      <c r="AM65151" s="511"/>
      <c r="AN65151" s="511"/>
      <c r="AO65151" s="511"/>
      <c r="AP65151" s="511"/>
      <c r="AQ65151" s="511"/>
      <c r="AR65151" s="511"/>
      <c r="AS65151" s="511"/>
      <c r="AT65151" s="511"/>
      <c r="AU65151" s="511"/>
      <c r="AV65151" s="511"/>
      <c r="AW65151" s="511"/>
      <c r="AX65151" s="511"/>
      <c r="AY65151" s="511"/>
      <c r="AZ65151" s="511"/>
      <c r="BA65151" s="511"/>
      <c r="BB65151" s="511"/>
      <c r="BC65151" s="511"/>
      <c r="BD65151" s="511"/>
      <c r="BE65151" s="511"/>
      <c r="BF65151" s="511"/>
      <c r="BG65151" s="511"/>
      <c r="BH65151" s="511"/>
      <c r="BI65151" s="511"/>
      <c r="BJ65151" s="511"/>
      <c r="BK65151" s="511"/>
      <c r="BL65151" s="511"/>
      <c r="BM65151" s="511"/>
      <c r="BN65151" s="511"/>
      <c r="BO65151" s="511"/>
      <c r="BP65151" s="511"/>
      <c r="BQ65151" s="511"/>
      <c r="BR65151" s="511"/>
      <c r="BS65151" s="511"/>
      <c r="BT65151" s="511"/>
      <c r="BU65151" s="511"/>
      <c r="BV65151" s="511"/>
      <c r="BW65151" s="511"/>
      <c r="BX65151" s="511"/>
      <c r="BY65151" s="511"/>
      <c r="BZ65151" s="511"/>
      <c r="CA65151" s="511"/>
      <c r="CB65151" s="511"/>
      <c r="CC65151" s="511"/>
      <c r="CD65151" s="511"/>
      <c r="CE65151" s="511"/>
      <c r="CF65151" s="511"/>
      <c r="CG65151" s="511"/>
      <c r="CH65151" s="511"/>
      <c r="CI65151" s="511"/>
      <c r="CJ65151" s="511"/>
      <c r="CK65151" s="511"/>
      <c r="CL65151" s="511"/>
      <c r="CM65151" s="511"/>
      <c r="CN65151" s="511"/>
      <c r="CO65151" s="511"/>
      <c r="CP65151" s="511"/>
      <c r="CQ65151" s="511"/>
      <c r="CR65151" s="511"/>
      <c r="CS65151" s="511"/>
      <c r="CT65151" s="511"/>
      <c r="CU65151" s="511"/>
      <c r="CV65151" s="511"/>
      <c r="CW65151" s="511"/>
      <c r="CX65151" s="511"/>
      <c r="CY65151" s="511"/>
      <c r="CZ65151" s="511"/>
      <c r="DA65151" s="511"/>
      <c r="DB65151" s="511"/>
      <c r="DC65151" s="511"/>
      <c r="DD65151" s="511"/>
      <c r="DE65151" s="511"/>
      <c r="DF65151" s="511"/>
      <c r="DG65151" s="511"/>
      <c r="DH65151" s="511"/>
      <c r="DI65151" s="511"/>
      <c r="DJ65151" s="511"/>
      <c r="DK65151" s="511"/>
      <c r="DL65151" s="511"/>
      <c r="DM65151" s="511"/>
      <c r="DN65151" s="511"/>
      <c r="DO65151" s="511"/>
      <c r="DP65151" s="511"/>
      <c r="DQ65151" s="511"/>
      <c r="DR65151" s="511"/>
      <c r="DS65151" s="511"/>
      <c r="DT65151" s="511"/>
      <c r="DU65151" s="511"/>
      <c r="DV65151" s="511"/>
      <c r="DW65151" s="511"/>
      <c r="DX65151" s="511"/>
      <c r="DY65151" s="511"/>
      <c r="DZ65151" s="511"/>
      <c r="EA65151" s="511"/>
      <c r="EB65151" s="511"/>
      <c r="EC65151" s="511"/>
      <c r="ED65151" s="511"/>
      <c r="EE65151" s="511"/>
      <c r="EF65151" s="511"/>
      <c r="EG65151" s="511"/>
      <c r="EH65151" s="511"/>
      <c r="EI65151" s="511"/>
      <c r="EJ65151" s="511"/>
      <c r="EK65151" s="511"/>
      <c r="EL65151" s="511"/>
      <c r="EM65151" s="511"/>
      <c r="EN65151" s="511"/>
      <c r="EO65151" s="511"/>
      <c r="EP65151" s="511"/>
      <c r="EQ65151" s="511"/>
      <c r="ER65151" s="511"/>
      <c r="ES65151" s="511"/>
      <c r="ET65151" s="511"/>
      <c r="EU65151" s="511"/>
      <c r="EV65151" s="511"/>
      <c r="EW65151" s="511"/>
      <c r="EX65151" s="511"/>
      <c r="EY65151" s="511"/>
      <c r="EZ65151" s="511"/>
      <c r="FA65151" s="511"/>
      <c r="FB65151" s="511"/>
      <c r="FC65151" s="511"/>
      <c r="FD65151" s="511"/>
      <c r="FE65151" s="511"/>
      <c r="FF65151" s="511"/>
      <c r="FG65151" s="511"/>
      <c r="FH65151" s="511"/>
      <c r="FI65151" s="511"/>
      <c r="FJ65151" s="511"/>
      <c r="FK65151" s="511"/>
      <c r="FL65151" s="511"/>
      <c r="FM65151" s="511"/>
      <c r="FN65151" s="511"/>
      <c r="FO65151" s="511"/>
      <c r="FP65151" s="511"/>
      <c r="FQ65151" s="511"/>
      <c r="FR65151" s="511"/>
      <c r="FS65151" s="511"/>
      <c r="FT65151" s="511"/>
      <c r="FU65151" s="511"/>
      <c r="FV65151" s="511"/>
      <c r="FW65151" s="511"/>
      <c r="FX65151" s="511"/>
      <c r="FY65151" s="511"/>
      <c r="FZ65151" s="511"/>
      <c r="GA65151" s="511"/>
      <c r="GB65151" s="511"/>
      <c r="GC65151" s="511"/>
      <c r="GD65151" s="511"/>
      <c r="GE65151" s="511"/>
      <c r="GF65151" s="511"/>
      <c r="GG65151" s="511"/>
      <c r="GH65151" s="511"/>
      <c r="GI65151" s="511"/>
      <c r="GJ65151" s="511"/>
      <c r="GK65151" s="511"/>
      <c r="GL65151" s="511"/>
      <c r="GM65151" s="511"/>
      <c r="GN65151" s="511"/>
      <c r="GO65151" s="511"/>
      <c r="GP65151" s="511"/>
      <c r="GQ65151" s="511"/>
      <c r="GR65151" s="511"/>
      <c r="GS65151" s="511"/>
      <c r="GT65151" s="511"/>
      <c r="GU65151" s="511"/>
      <c r="GV65151" s="511"/>
      <c r="GW65151" s="511"/>
      <c r="GX65151" s="511"/>
      <c r="GY65151" s="511"/>
      <c r="GZ65151" s="511"/>
      <c r="HA65151" s="511"/>
      <c r="HB65151" s="511"/>
      <c r="HC65151" s="511"/>
      <c r="HD65151" s="511"/>
      <c r="HE65151" s="511"/>
      <c r="HF65151" s="511"/>
      <c r="HG65151" s="511"/>
      <c r="HH65151" s="511"/>
      <c r="HI65151" s="511"/>
      <c r="HJ65151" s="511"/>
      <c r="HK65151" s="511"/>
      <c r="HL65151" s="511"/>
      <c r="HM65151" s="511"/>
      <c r="HN65151" s="511"/>
      <c r="HO65151" s="511"/>
      <c r="HP65151" s="511"/>
      <c r="HQ65151" s="511"/>
      <c r="HR65151" s="511"/>
      <c r="HS65151" s="511"/>
      <c r="HT65151" s="511"/>
      <c r="HU65151" s="511"/>
      <c r="HV65151" s="511"/>
      <c r="HW65151" s="511"/>
      <c r="HX65151" s="511"/>
      <c r="HY65151" s="511"/>
      <c r="HZ65151" s="511"/>
      <c r="IA65151" s="511"/>
      <c r="IB65151" s="511"/>
      <c r="IC65151" s="511"/>
      <c r="ID65151" s="511"/>
      <c r="IE65151" s="511"/>
      <c r="IF65151" s="511"/>
      <c r="IG65151" s="511"/>
      <c r="IH65151" s="511"/>
    </row>
    <row r="65152" spans="1:242" x14ac:dyDescent="0.25">
      <c r="A65152" s="511"/>
      <c r="B65152" s="511"/>
      <c r="C65152" s="511"/>
      <c r="D65152" s="511"/>
      <c r="E65152" s="511"/>
      <c r="F65152" s="511"/>
      <c r="G65152" s="511"/>
      <c r="H65152" s="511"/>
      <c r="I65152" s="511"/>
      <c r="J65152" s="511"/>
      <c r="K65152" s="511"/>
      <c r="L65152" s="511"/>
      <c r="M65152" s="511"/>
      <c r="N65152" s="511"/>
      <c r="O65152" s="511"/>
      <c r="P65152" s="511"/>
      <c r="Q65152" s="511"/>
      <c r="R65152" s="511"/>
      <c r="S65152" s="511"/>
      <c r="T65152" s="511"/>
      <c r="U65152" s="511"/>
      <c r="V65152" s="511"/>
      <c r="W65152" s="511"/>
      <c r="X65152" s="511"/>
      <c r="Y65152" s="511"/>
      <c r="Z65152" s="511"/>
      <c r="AA65152" s="511"/>
      <c r="AB65152" s="511"/>
      <c r="AC65152" s="511"/>
      <c r="AD65152" s="511"/>
      <c r="AE65152" s="511"/>
      <c r="AF65152" s="511"/>
      <c r="AG65152" s="511"/>
      <c r="AH65152" s="511"/>
      <c r="AI65152" s="511"/>
      <c r="AJ65152" s="511"/>
      <c r="AK65152" s="511"/>
      <c r="AL65152" s="511"/>
      <c r="AM65152" s="511"/>
      <c r="AN65152" s="511"/>
      <c r="AO65152" s="511"/>
      <c r="AP65152" s="511"/>
      <c r="AQ65152" s="511"/>
      <c r="AR65152" s="511"/>
      <c r="AS65152" s="511"/>
      <c r="AT65152" s="511"/>
      <c r="AU65152" s="511"/>
      <c r="AV65152" s="511"/>
      <c r="AW65152" s="511"/>
      <c r="AX65152" s="511"/>
      <c r="AY65152" s="511"/>
      <c r="AZ65152" s="511"/>
      <c r="BA65152" s="511"/>
      <c r="BB65152" s="511"/>
      <c r="BC65152" s="511"/>
      <c r="BD65152" s="511"/>
      <c r="BE65152" s="511"/>
      <c r="BF65152" s="511"/>
      <c r="BG65152" s="511"/>
      <c r="BH65152" s="511"/>
      <c r="BI65152" s="511"/>
      <c r="BJ65152" s="511"/>
      <c r="BK65152" s="511"/>
      <c r="BL65152" s="511"/>
      <c r="BM65152" s="511"/>
      <c r="BN65152" s="511"/>
      <c r="BO65152" s="511"/>
      <c r="BP65152" s="511"/>
      <c r="BQ65152" s="511"/>
      <c r="BR65152" s="511"/>
      <c r="BS65152" s="511"/>
      <c r="BT65152" s="511"/>
      <c r="BU65152" s="511"/>
      <c r="BV65152" s="511"/>
      <c r="BW65152" s="511"/>
      <c r="BX65152" s="511"/>
      <c r="BY65152" s="511"/>
      <c r="BZ65152" s="511"/>
      <c r="CA65152" s="511"/>
      <c r="CB65152" s="511"/>
      <c r="CC65152" s="511"/>
      <c r="CD65152" s="511"/>
      <c r="CE65152" s="511"/>
      <c r="CF65152" s="511"/>
      <c r="CG65152" s="511"/>
      <c r="CH65152" s="511"/>
      <c r="CI65152" s="511"/>
      <c r="CJ65152" s="511"/>
      <c r="CK65152" s="511"/>
      <c r="CL65152" s="511"/>
      <c r="CM65152" s="511"/>
      <c r="CN65152" s="511"/>
      <c r="CO65152" s="511"/>
      <c r="CP65152" s="511"/>
      <c r="CQ65152" s="511"/>
      <c r="CR65152" s="511"/>
      <c r="CS65152" s="511"/>
      <c r="CT65152" s="511"/>
      <c r="CU65152" s="511"/>
      <c r="CV65152" s="511"/>
      <c r="CW65152" s="511"/>
      <c r="CX65152" s="511"/>
      <c r="CY65152" s="511"/>
      <c r="CZ65152" s="511"/>
      <c r="DA65152" s="511"/>
      <c r="DB65152" s="511"/>
      <c r="DC65152" s="511"/>
      <c r="DD65152" s="511"/>
      <c r="DE65152" s="511"/>
      <c r="DF65152" s="511"/>
      <c r="DG65152" s="511"/>
      <c r="DH65152" s="511"/>
      <c r="DI65152" s="511"/>
      <c r="DJ65152" s="511"/>
      <c r="DK65152" s="511"/>
      <c r="DL65152" s="511"/>
      <c r="DM65152" s="511"/>
      <c r="DN65152" s="511"/>
      <c r="DO65152" s="511"/>
      <c r="DP65152" s="511"/>
      <c r="DQ65152" s="511"/>
      <c r="DR65152" s="511"/>
      <c r="DS65152" s="511"/>
      <c r="DT65152" s="511"/>
      <c r="DU65152" s="511"/>
      <c r="DV65152" s="511"/>
      <c r="DW65152" s="511"/>
      <c r="DX65152" s="511"/>
      <c r="DY65152" s="511"/>
      <c r="DZ65152" s="511"/>
      <c r="EA65152" s="511"/>
      <c r="EB65152" s="511"/>
      <c r="EC65152" s="511"/>
      <c r="ED65152" s="511"/>
      <c r="EE65152" s="511"/>
      <c r="EF65152" s="511"/>
      <c r="EG65152" s="511"/>
      <c r="EH65152" s="511"/>
      <c r="EI65152" s="511"/>
      <c r="EJ65152" s="511"/>
      <c r="EK65152" s="511"/>
      <c r="EL65152" s="511"/>
      <c r="EM65152" s="511"/>
      <c r="EN65152" s="511"/>
      <c r="EO65152" s="511"/>
      <c r="EP65152" s="511"/>
      <c r="EQ65152" s="511"/>
      <c r="ER65152" s="511"/>
      <c r="ES65152" s="511"/>
      <c r="ET65152" s="511"/>
      <c r="EU65152" s="511"/>
      <c r="EV65152" s="511"/>
      <c r="EW65152" s="511"/>
      <c r="EX65152" s="511"/>
      <c r="EY65152" s="511"/>
      <c r="EZ65152" s="511"/>
      <c r="FA65152" s="511"/>
      <c r="FB65152" s="511"/>
      <c r="FC65152" s="511"/>
      <c r="FD65152" s="511"/>
      <c r="FE65152" s="511"/>
      <c r="FF65152" s="511"/>
      <c r="FG65152" s="511"/>
      <c r="FH65152" s="511"/>
      <c r="FI65152" s="511"/>
      <c r="FJ65152" s="511"/>
      <c r="FK65152" s="511"/>
      <c r="FL65152" s="511"/>
      <c r="FM65152" s="511"/>
      <c r="FN65152" s="511"/>
      <c r="FO65152" s="511"/>
      <c r="FP65152" s="511"/>
      <c r="FQ65152" s="511"/>
      <c r="FR65152" s="511"/>
      <c r="FS65152" s="511"/>
      <c r="FT65152" s="511"/>
      <c r="FU65152" s="511"/>
      <c r="FV65152" s="511"/>
      <c r="FW65152" s="511"/>
      <c r="FX65152" s="511"/>
      <c r="FY65152" s="511"/>
      <c r="FZ65152" s="511"/>
      <c r="GA65152" s="511"/>
      <c r="GB65152" s="511"/>
      <c r="GC65152" s="511"/>
      <c r="GD65152" s="511"/>
      <c r="GE65152" s="511"/>
      <c r="GF65152" s="511"/>
      <c r="GG65152" s="511"/>
      <c r="GH65152" s="511"/>
      <c r="GI65152" s="511"/>
      <c r="GJ65152" s="511"/>
      <c r="GK65152" s="511"/>
      <c r="GL65152" s="511"/>
      <c r="GM65152" s="511"/>
      <c r="GN65152" s="511"/>
      <c r="GO65152" s="511"/>
      <c r="GP65152" s="511"/>
      <c r="GQ65152" s="511"/>
      <c r="GR65152" s="511"/>
      <c r="GS65152" s="511"/>
      <c r="GT65152" s="511"/>
      <c r="GU65152" s="511"/>
      <c r="GV65152" s="511"/>
      <c r="GW65152" s="511"/>
      <c r="GX65152" s="511"/>
      <c r="GY65152" s="511"/>
      <c r="GZ65152" s="511"/>
      <c r="HA65152" s="511"/>
      <c r="HB65152" s="511"/>
      <c r="HC65152" s="511"/>
      <c r="HD65152" s="511"/>
      <c r="HE65152" s="511"/>
      <c r="HF65152" s="511"/>
      <c r="HG65152" s="511"/>
      <c r="HH65152" s="511"/>
      <c r="HI65152" s="511"/>
      <c r="HJ65152" s="511"/>
      <c r="HK65152" s="511"/>
      <c r="HL65152" s="511"/>
      <c r="HM65152" s="511"/>
      <c r="HN65152" s="511"/>
      <c r="HO65152" s="511"/>
      <c r="HP65152" s="511"/>
      <c r="HQ65152" s="511"/>
      <c r="HR65152" s="511"/>
      <c r="HS65152" s="511"/>
      <c r="HT65152" s="511"/>
      <c r="HU65152" s="511"/>
      <c r="HV65152" s="511"/>
      <c r="HW65152" s="511"/>
      <c r="HX65152" s="511"/>
      <c r="HY65152" s="511"/>
      <c r="HZ65152" s="511"/>
      <c r="IA65152" s="511"/>
      <c r="IB65152" s="511"/>
      <c r="IC65152" s="511"/>
      <c r="ID65152" s="511"/>
      <c r="IE65152" s="511"/>
      <c r="IF65152" s="511"/>
      <c r="IG65152" s="511"/>
      <c r="IH65152" s="511"/>
    </row>
    <row r="65153" spans="1:242" x14ac:dyDescent="0.25">
      <c r="A65153" s="511"/>
      <c r="B65153" s="511"/>
      <c r="C65153" s="511"/>
      <c r="D65153" s="511"/>
      <c r="E65153" s="511"/>
      <c r="F65153" s="511"/>
      <c r="G65153" s="511"/>
      <c r="H65153" s="511"/>
      <c r="I65153" s="511"/>
      <c r="J65153" s="511"/>
      <c r="K65153" s="511"/>
      <c r="L65153" s="511"/>
      <c r="M65153" s="511"/>
      <c r="N65153" s="511"/>
      <c r="O65153" s="511"/>
      <c r="P65153" s="511"/>
      <c r="Q65153" s="511"/>
      <c r="R65153" s="511"/>
      <c r="S65153" s="511"/>
      <c r="T65153" s="511"/>
      <c r="U65153" s="511"/>
      <c r="V65153" s="511"/>
      <c r="W65153" s="511"/>
      <c r="X65153" s="511"/>
      <c r="Y65153" s="511"/>
      <c r="Z65153" s="511"/>
      <c r="AA65153" s="511"/>
      <c r="AB65153" s="511"/>
      <c r="AC65153" s="511"/>
      <c r="AD65153" s="511"/>
      <c r="AE65153" s="511"/>
      <c r="AF65153" s="511"/>
      <c r="AG65153" s="511"/>
      <c r="AH65153" s="511"/>
      <c r="AI65153" s="511"/>
      <c r="AJ65153" s="511"/>
      <c r="AK65153" s="511"/>
      <c r="AL65153" s="511"/>
      <c r="AM65153" s="511"/>
      <c r="AN65153" s="511"/>
      <c r="AO65153" s="511"/>
      <c r="AP65153" s="511"/>
      <c r="AQ65153" s="511"/>
      <c r="AR65153" s="511"/>
      <c r="AS65153" s="511"/>
      <c r="AT65153" s="511"/>
      <c r="AU65153" s="511"/>
      <c r="AV65153" s="511"/>
      <c r="AW65153" s="511"/>
      <c r="AX65153" s="511"/>
      <c r="AY65153" s="511"/>
      <c r="AZ65153" s="511"/>
      <c r="BA65153" s="511"/>
      <c r="BB65153" s="511"/>
      <c r="BC65153" s="511"/>
      <c r="BD65153" s="511"/>
      <c r="BE65153" s="511"/>
      <c r="BF65153" s="511"/>
      <c r="BG65153" s="511"/>
      <c r="BH65153" s="511"/>
      <c r="BI65153" s="511"/>
      <c r="BJ65153" s="511"/>
      <c r="BK65153" s="511"/>
      <c r="BL65153" s="511"/>
      <c r="BM65153" s="511"/>
      <c r="BN65153" s="511"/>
      <c r="BO65153" s="511"/>
      <c r="BP65153" s="511"/>
      <c r="BQ65153" s="511"/>
      <c r="BR65153" s="511"/>
      <c r="BS65153" s="511"/>
      <c r="BT65153" s="511"/>
      <c r="BU65153" s="511"/>
      <c r="BV65153" s="511"/>
      <c r="BW65153" s="511"/>
      <c r="BX65153" s="511"/>
      <c r="BY65153" s="511"/>
      <c r="BZ65153" s="511"/>
      <c r="CA65153" s="511"/>
      <c r="CB65153" s="511"/>
      <c r="CC65153" s="511"/>
      <c r="CD65153" s="511"/>
      <c r="CE65153" s="511"/>
      <c r="CF65153" s="511"/>
      <c r="CG65153" s="511"/>
      <c r="CH65153" s="511"/>
      <c r="CI65153" s="511"/>
      <c r="CJ65153" s="511"/>
      <c r="CK65153" s="511"/>
      <c r="CL65153" s="511"/>
      <c r="CM65153" s="511"/>
      <c r="CN65153" s="511"/>
      <c r="CO65153" s="511"/>
      <c r="CP65153" s="511"/>
      <c r="CQ65153" s="511"/>
      <c r="CR65153" s="511"/>
      <c r="CS65153" s="511"/>
      <c r="CT65153" s="511"/>
      <c r="CU65153" s="511"/>
      <c r="CV65153" s="511"/>
      <c r="CW65153" s="511"/>
      <c r="CX65153" s="511"/>
      <c r="CY65153" s="511"/>
      <c r="CZ65153" s="511"/>
      <c r="DA65153" s="511"/>
      <c r="DB65153" s="511"/>
      <c r="DC65153" s="511"/>
      <c r="DD65153" s="511"/>
      <c r="DE65153" s="511"/>
      <c r="DF65153" s="511"/>
      <c r="DG65153" s="511"/>
      <c r="DH65153" s="511"/>
      <c r="DI65153" s="511"/>
      <c r="DJ65153" s="511"/>
      <c r="DK65153" s="511"/>
      <c r="DL65153" s="511"/>
      <c r="DM65153" s="511"/>
      <c r="DN65153" s="511"/>
      <c r="DO65153" s="511"/>
      <c r="DP65153" s="511"/>
      <c r="DQ65153" s="511"/>
      <c r="DR65153" s="511"/>
      <c r="DS65153" s="511"/>
      <c r="DT65153" s="511"/>
      <c r="DU65153" s="511"/>
      <c r="DV65153" s="511"/>
      <c r="DW65153" s="511"/>
      <c r="DX65153" s="511"/>
      <c r="DY65153" s="511"/>
      <c r="DZ65153" s="511"/>
      <c r="EA65153" s="511"/>
      <c r="EB65153" s="511"/>
      <c r="EC65153" s="511"/>
      <c r="ED65153" s="511"/>
      <c r="EE65153" s="511"/>
      <c r="EF65153" s="511"/>
      <c r="EG65153" s="511"/>
      <c r="EH65153" s="511"/>
      <c r="EI65153" s="511"/>
      <c r="EJ65153" s="511"/>
      <c r="EK65153" s="511"/>
      <c r="EL65153" s="511"/>
      <c r="EM65153" s="511"/>
      <c r="EN65153" s="511"/>
      <c r="EO65153" s="511"/>
      <c r="EP65153" s="511"/>
      <c r="EQ65153" s="511"/>
      <c r="ER65153" s="511"/>
      <c r="ES65153" s="511"/>
      <c r="ET65153" s="511"/>
      <c r="EU65153" s="511"/>
      <c r="EV65153" s="511"/>
      <c r="EW65153" s="511"/>
      <c r="EX65153" s="511"/>
      <c r="EY65153" s="511"/>
      <c r="EZ65153" s="511"/>
      <c r="FA65153" s="511"/>
      <c r="FB65153" s="511"/>
      <c r="FC65153" s="511"/>
      <c r="FD65153" s="511"/>
      <c r="FE65153" s="511"/>
      <c r="FF65153" s="511"/>
      <c r="FG65153" s="511"/>
      <c r="FH65153" s="511"/>
      <c r="FI65153" s="511"/>
      <c r="FJ65153" s="511"/>
      <c r="FK65153" s="511"/>
      <c r="FL65153" s="511"/>
      <c r="FM65153" s="511"/>
      <c r="FN65153" s="511"/>
      <c r="FO65153" s="511"/>
      <c r="FP65153" s="511"/>
      <c r="FQ65153" s="511"/>
      <c r="FR65153" s="511"/>
      <c r="FS65153" s="511"/>
      <c r="FT65153" s="511"/>
      <c r="FU65153" s="511"/>
      <c r="FV65153" s="511"/>
      <c r="FW65153" s="511"/>
      <c r="FX65153" s="511"/>
      <c r="FY65153" s="511"/>
      <c r="FZ65153" s="511"/>
      <c r="GA65153" s="511"/>
      <c r="GB65153" s="511"/>
      <c r="GC65153" s="511"/>
      <c r="GD65153" s="511"/>
      <c r="GE65153" s="511"/>
      <c r="GF65153" s="511"/>
      <c r="GG65153" s="511"/>
      <c r="GH65153" s="511"/>
      <c r="GI65153" s="511"/>
      <c r="GJ65153" s="511"/>
      <c r="GK65153" s="511"/>
      <c r="GL65153" s="511"/>
      <c r="GM65153" s="511"/>
      <c r="GN65153" s="511"/>
      <c r="GO65153" s="511"/>
      <c r="GP65153" s="511"/>
      <c r="GQ65153" s="511"/>
      <c r="GR65153" s="511"/>
      <c r="GS65153" s="511"/>
      <c r="GT65153" s="511"/>
      <c r="GU65153" s="511"/>
      <c r="GV65153" s="511"/>
      <c r="GW65153" s="511"/>
      <c r="GX65153" s="511"/>
      <c r="GY65153" s="511"/>
      <c r="GZ65153" s="511"/>
      <c r="HA65153" s="511"/>
      <c r="HB65153" s="511"/>
      <c r="HC65153" s="511"/>
      <c r="HD65153" s="511"/>
      <c r="HE65153" s="511"/>
      <c r="HF65153" s="511"/>
      <c r="HG65153" s="511"/>
      <c r="HH65153" s="511"/>
      <c r="HI65153" s="511"/>
      <c r="HJ65153" s="511"/>
      <c r="HK65153" s="511"/>
      <c r="HL65153" s="511"/>
      <c r="HM65153" s="511"/>
      <c r="HN65153" s="511"/>
      <c r="HO65153" s="511"/>
      <c r="HP65153" s="511"/>
      <c r="HQ65153" s="511"/>
      <c r="HR65153" s="511"/>
      <c r="HS65153" s="511"/>
      <c r="HT65153" s="511"/>
      <c r="HU65153" s="511"/>
      <c r="HV65153" s="511"/>
      <c r="HW65153" s="511"/>
      <c r="HX65153" s="511"/>
      <c r="HY65153" s="511"/>
      <c r="HZ65153" s="511"/>
      <c r="IA65153" s="511"/>
      <c r="IB65153" s="511"/>
      <c r="IC65153" s="511"/>
      <c r="ID65153" s="511"/>
      <c r="IE65153" s="511"/>
      <c r="IF65153" s="511"/>
      <c r="IG65153" s="511"/>
      <c r="IH65153" s="511"/>
    </row>
    <row r="65154" spans="1:242" x14ac:dyDescent="0.25">
      <c r="A65154" s="511"/>
      <c r="B65154" s="511"/>
      <c r="C65154" s="511"/>
      <c r="D65154" s="511"/>
      <c r="E65154" s="511"/>
      <c r="F65154" s="511"/>
      <c r="G65154" s="511"/>
      <c r="H65154" s="511"/>
      <c r="I65154" s="511"/>
      <c r="J65154" s="511"/>
      <c r="K65154" s="511"/>
      <c r="L65154" s="511"/>
      <c r="M65154" s="511"/>
      <c r="N65154" s="511"/>
      <c r="O65154" s="511"/>
      <c r="P65154" s="511"/>
      <c r="Q65154" s="511"/>
      <c r="R65154" s="511"/>
      <c r="S65154" s="511"/>
      <c r="T65154" s="511"/>
      <c r="U65154" s="511"/>
      <c r="V65154" s="511"/>
      <c r="W65154" s="511"/>
      <c r="X65154" s="511"/>
      <c r="Y65154" s="511"/>
      <c r="Z65154" s="511"/>
      <c r="AA65154" s="511"/>
      <c r="AB65154" s="511"/>
      <c r="AC65154" s="511"/>
      <c r="AD65154" s="511"/>
      <c r="AE65154" s="511"/>
      <c r="AF65154" s="511"/>
      <c r="AG65154" s="511"/>
      <c r="AH65154" s="511"/>
      <c r="AI65154" s="511"/>
      <c r="AJ65154" s="511"/>
      <c r="AK65154" s="511"/>
      <c r="AL65154" s="511"/>
      <c r="AM65154" s="511"/>
      <c r="AN65154" s="511"/>
      <c r="AO65154" s="511"/>
      <c r="AP65154" s="511"/>
      <c r="AQ65154" s="511"/>
      <c r="AR65154" s="511"/>
      <c r="AS65154" s="511"/>
      <c r="AT65154" s="511"/>
      <c r="AU65154" s="511"/>
      <c r="AV65154" s="511"/>
      <c r="AW65154" s="511"/>
      <c r="AX65154" s="511"/>
      <c r="AY65154" s="511"/>
      <c r="AZ65154" s="511"/>
      <c r="BA65154" s="511"/>
      <c r="BB65154" s="511"/>
      <c r="BC65154" s="511"/>
      <c r="BD65154" s="511"/>
      <c r="BE65154" s="511"/>
      <c r="BF65154" s="511"/>
      <c r="BG65154" s="511"/>
      <c r="BH65154" s="511"/>
      <c r="BI65154" s="511"/>
      <c r="BJ65154" s="511"/>
      <c r="BK65154" s="511"/>
      <c r="BL65154" s="511"/>
      <c r="BM65154" s="511"/>
      <c r="BN65154" s="511"/>
      <c r="BO65154" s="511"/>
      <c r="BP65154" s="511"/>
      <c r="BQ65154" s="511"/>
      <c r="BR65154" s="511"/>
      <c r="BS65154" s="511"/>
      <c r="BT65154" s="511"/>
      <c r="BU65154" s="511"/>
      <c r="BV65154" s="511"/>
      <c r="BW65154" s="511"/>
      <c r="BX65154" s="511"/>
      <c r="BY65154" s="511"/>
      <c r="BZ65154" s="511"/>
      <c r="CA65154" s="511"/>
      <c r="CB65154" s="511"/>
      <c r="CC65154" s="511"/>
      <c r="CD65154" s="511"/>
      <c r="CE65154" s="511"/>
      <c r="CF65154" s="511"/>
      <c r="CG65154" s="511"/>
      <c r="CH65154" s="511"/>
      <c r="CI65154" s="511"/>
      <c r="CJ65154" s="511"/>
      <c r="CK65154" s="511"/>
      <c r="CL65154" s="511"/>
      <c r="CM65154" s="511"/>
      <c r="CN65154" s="511"/>
      <c r="CO65154" s="511"/>
      <c r="CP65154" s="511"/>
      <c r="CQ65154" s="511"/>
      <c r="CR65154" s="511"/>
      <c r="CS65154" s="511"/>
      <c r="CT65154" s="511"/>
      <c r="CU65154" s="511"/>
      <c r="CV65154" s="511"/>
      <c r="CW65154" s="511"/>
      <c r="CX65154" s="511"/>
      <c r="CY65154" s="511"/>
      <c r="CZ65154" s="511"/>
      <c r="DA65154" s="511"/>
      <c r="DB65154" s="511"/>
      <c r="DC65154" s="511"/>
      <c r="DD65154" s="511"/>
      <c r="DE65154" s="511"/>
      <c r="DF65154" s="511"/>
      <c r="DG65154" s="511"/>
      <c r="DH65154" s="511"/>
      <c r="DI65154" s="511"/>
      <c r="DJ65154" s="511"/>
      <c r="DK65154" s="511"/>
      <c r="DL65154" s="511"/>
      <c r="DM65154" s="511"/>
      <c r="DN65154" s="511"/>
      <c r="DO65154" s="511"/>
      <c r="DP65154" s="511"/>
      <c r="DQ65154" s="511"/>
      <c r="DR65154" s="511"/>
      <c r="DS65154" s="511"/>
      <c r="DT65154" s="511"/>
      <c r="DU65154" s="511"/>
      <c r="DV65154" s="511"/>
      <c r="DW65154" s="511"/>
      <c r="DX65154" s="511"/>
      <c r="DY65154" s="511"/>
      <c r="DZ65154" s="511"/>
      <c r="EA65154" s="511"/>
      <c r="EB65154" s="511"/>
      <c r="EC65154" s="511"/>
      <c r="ED65154" s="511"/>
      <c r="EE65154" s="511"/>
      <c r="EF65154" s="511"/>
      <c r="EG65154" s="511"/>
      <c r="EH65154" s="511"/>
      <c r="EI65154" s="511"/>
      <c r="EJ65154" s="511"/>
      <c r="EK65154" s="511"/>
      <c r="EL65154" s="511"/>
      <c r="EM65154" s="511"/>
      <c r="EN65154" s="511"/>
      <c r="EO65154" s="511"/>
      <c r="EP65154" s="511"/>
      <c r="EQ65154" s="511"/>
      <c r="ER65154" s="511"/>
      <c r="ES65154" s="511"/>
      <c r="ET65154" s="511"/>
      <c r="EU65154" s="511"/>
      <c r="EV65154" s="511"/>
      <c r="EW65154" s="511"/>
      <c r="EX65154" s="511"/>
      <c r="EY65154" s="511"/>
      <c r="EZ65154" s="511"/>
      <c r="FA65154" s="511"/>
      <c r="FB65154" s="511"/>
      <c r="FC65154" s="511"/>
      <c r="FD65154" s="511"/>
      <c r="FE65154" s="511"/>
      <c r="FF65154" s="511"/>
      <c r="FG65154" s="511"/>
      <c r="FH65154" s="511"/>
      <c r="FI65154" s="511"/>
      <c r="FJ65154" s="511"/>
      <c r="FK65154" s="511"/>
      <c r="FL65154" s="511"/>
      <c r="FM65154" s="511"/>
      <c r="FN65154" s="511"/>
      <c r="FO65154" s="511"/>
      <c r="FP65154" s="511"/>
      <c r="FQ65154" s="511"/>
      <c r="FR65154" s="511"/>
      <c r="FS65154" s="511"/>
      <c r="FT65154" s="511"/>
      <c r="FU65154" s="511"/>
      <c r="FV65154" s="511"/>
      <c r="FW65154" s="511"/>
      <c r="FX65154" s="511"/>
      <c r="FY65154" s="511"/>
      <c r="FZ65154" s="511"/>
      <c r="GA65154" s="511"/>
      <c r="GB65154" s="511"/>
      <c r="GC65154" s="511"/>
      <c r="GD65154" s="511"/>
      <c r="GE65154" s="511"/>
      <c r="GF65154" s="511"/>
      <c r="GG65154" s="511"/>
      <c r="GH65154" s="511"/>
      <c r="GI65154" s="511"/>
      <c r="GJ65154" s="511"/>
      <c r="GK65154" s="511"/>
      <c r="GL65154" s="511"/>
      <c r="GM65154" s="511"/>
      <c r="GN65154" s="511"/>
      <c r="GO65154" s="511"/>
      <c r="GP65154" s="511"/>
      <c r="GQ65154" s="511"/>
      <c r="GR65154" s="511"/>
      <c r="GS65154" s="511"/>
      <c r="GT65154" s="511"/>
      <c r="GU65154" s="511"/>
      <c r="GV65154" s="511"/>
      <c r="GW65154" s="511"/>
      <c r="GX65154" s="511"/>
      <c r="GY65154" s="511"/>
      <c r="GZ65154" s="511"/>
      <c r="HA65154" s="511"/>
      <c r="HB65154" s="511"/>
      <c r="HC65154" s="511"/>
      <c r="HD65154" s="511"/>
      <c r="HE65154" s="511"/>
      <c r="HF65154" s="511"/>
      <c r="HG65154" s="511"/>
      <c r="HH65154" s="511"/>
      <c r="HI65154" s="511"/>
      <c r="HJ65154" s="511"/>
      <c r="HK65154" s="511"/>
      <c r="HL65154" s="511"/>
      <c r="HM65154" s="511"/>
      <c r="HN65154" s="511"/>
      <c r="HO65154" s="511"/>
      <c r="HP65154" s="511"/>
      <c r="HQ65154" s="511"/>
      <c r="HR65154" s="511"/>
      <c r="HS65154" s="511"/>
      <c r="HT65154" s="511"/>
      <c r="HU65154" s="511"/>
      <c r="HV65154" s="511"/>
      <c r="HW65154" s="511"/>
      <c r="HX65154" s="511"/>
      <c r="HY65154" s="511"/>
      <c r="HZ65154" s="511"/>
      <c r="IA65154" s="511"/>
      <c r="IB65154" s="511"/>
      <c r="IC65154" s="511"/>
      <c r="ID65154" s="511"/>
      <c r="IE65154" s="511"/>
      <c r="IF65154" s="511"/>
      <c r="IG65154" s="511"/>
      <c r="IH65154" s="511"/>
    </row>
    <row r="65155" spans="1:242" x14ac:dyDescent="0.25">
      <c r="A65155" s="511"/>
      <c r="B65155" s="511"/>
      <c r="C65155" s="511"/>
      <c r="D65155" s="511"/>
      <c r="E65155" s="511"/>
      <c r="F65155" s="511"/>
      <c r="G65155" s="511"/>
      <c r="H65155" s="511"/>
      <c r="I65155" s="511"/>
      <c r="J65155" s="511"/>
      <c r="K65155" s="511"/>
      <c r="L65155" s="511"/>
      <c r="M65155" s="511"/>
      <c r="N65155" s="511"/>
      <c r="O65155" s="511"/>
      <c r="P65155" s="511"/>
      <c r="Q65155" s="511"/>
      <c r="R65155" s="511"/>
      <c r="S65155" s="511"/>
      <c r="T65155" s="511"/>
      <c r="U65155" s="511"/>
      <c r="V65155" s="511"/>
      <c r="W65155" s="511"/>
      <c r="X65155" s="511"/>
      <c r="Y65155" s="511"/>
      <c r="Z65155" s="511"/>
      <c r="AA65155" s="511"/>
      <c r="AB65155" s="511"/>
      <c r="AC65155" s="511"/>
      <c r="AD65155" s="511"/>
      <c r="AE65155" s="511"/>
      <c r="AF65155" s="511"/>
      <c r="AG65155" s="511"/>
      <c r="AH65155" s="511"/>
      <c r="AI65155" s="511"/>
      <c r="AJ65155" s="511"/>
      <c r="AK65155" s="511"/>
      <c r="AL65155" s="511"/>
      <c r="AM65155" s="511"/>
      <c r="AN65155" s="511"/>
      <c r="AO65155" s="511"/>
      <c r="AP65155" s="511"/>
      <c r="AQ65155" s="511"/>
      <c r="AR65155" s="511"/>
      <c r="AS65155" s="511"/>
      <c r="AT65155" s="511"/>
      <c r="AU65155" s="511"/>
      <c r="AV65155" s="511"/>
      <c r="AW65155" s="511"/>
      <c r="AX65155" s="511"/>
      <c r="AY65155" s="511"/>
      <c r="AZ65155" s="511"/>
      <c r="BA65155" s="511"/>
      <c r="BB65155" s="511"/>
      <c r="BC65155" s="511"/>
      <c r="BD65155" s="511"/>
      <c r="BE65155" s="511"/>
      <c r="BF65155" s="511"/>
      <c r="BG65155" s="511"/>
      <c r="BH65155" s="511"/>
      <c r="BI65155" s="511"/>
      <c r="BJ65155" s="511"/>
      <c r="BK65155" s="511"/>
      <c r="BL65155" s="511"/>
      <c r="BM65155" s="511"/>
      <c r="BN65155" s="511"/>
      <c r="BO65155" s="511"/>
      <c r="BP65155" s="511"/>
      <c r="BQ65155" s="511"/>
      <c r="BR65155" s="511"/>
      <c r="BS65155" s="511"/>
      <c r="BT65155" s="511"/>
      <c r="BU65155" s="511"/>
      <c r="BV65155" s="511"/>
      <c r="BW65155" s="511"/>
      <c r="BX65155" s="511"/>
      <c r="BY65155" s="511"/>
      <c r="BZ65155" s="511"/>
      <c r="CA65155" s="511"/>
      <c r="CB65155" s="511"/>
      <c r="CC65155" s="511"/>
      <c r="CD65155" s="511"/>
      <c r="CE65155" s="511"/>
      <c r="CF65155" s="511"/>
      <c r="CG65155" s="511"/>
      <c r="CH65155" s="511"/>
      <c r="CI65155" s="511"/>
      <c r="CJ65155" s="511"/>
      <c r="CK65155" s="511"/>
      <c r="CL65155" s="511"/>
      <c r="CM65155" s="511"/>
      <c r="CN65155" s="511"/>
      <c r="CO65155" s="511"/>
      <c r="CP65155" s="511"/>
      <c r="CQ65155" s="511"/>
      <c r="CR65155" s="511"/>
      <c r="CS65155" s="511"/>
      <c r="CT65155" s="511"/>
      <c r="CU65155" s="511"/>
      <c r="CV65155" s="511"/>
      <c r="CW65155" s="511"/>
      <c r="CX65155" s="511"/>
      <c r="CY65155" s="511"/>
      <c r="CZ65155" s="511"/>
      <c r="DA65155" s="511"/>
      <c r="DB65155" s="511"/>
      <c r="DC65155" s="511"/>
      <c r="DD65155" s="511"/>
      <c r="DE65155" s="511"/>
      <c r="DF65155" s="511"/>
      <c r="DG65155" s="511"/>
      <c r="DH65155" s="511"/>
      <c r="DI65155" s="511"/>
      <c r="DJ65155" s="511"/>
      <c r="DK65155" s="511"/>
      <c r="DL65155" s="511"/>
      <c r="DM65155" s="511"/>
      <c r="DN65155" s="511"/>
      <c r="DO65155" s="511"/>
      <c r="DP65155" s="511"/>
      <c r="DQ65155" s="511"/>
      <c r="DR65155" s="511"/>
      <c r="DS65155" s="511"/>
      <c r="DT65155" s="511"/>
      <c r="DU65155" s="511"/>
      <c r="DV65155" s="511"/>
      <c r="DW65155" s="511"/>
      <c r="DX65155" s="511"/>
      <c r="DY65155" s="511"/>
      <c r="DZ65155" s="511"/>
      <c r="EA65155" s="511"/>
      <c r="EB65155" s="511"/>
      <c r="EC65155" s="511"/>
      <c r="ED65155" s="511"/>
      <c r="EE65155" s="511"/>
      <c r="EF65155" s="511"/>
      <c r="EG65155" s="511"/>
      <c r="EH65155" s="511"/>
      <c r="EI65155" s="511"/>
      <c r="EJ65155" s="511"/>
      <c r="EK65155" s="511"/>
      <c r="EL65155" s="511"/>
      <c r="EM65155" s="511"/>
      <c r="EN65155" s="511"/>
      <c r="EO65155" s="511"/>
      <c r="EP65155" s="511"/>
      <c r="EQ65155" s="511"/>
      <c r="ER65155" s="511"/>
      <c r="ES65155" s="511"/>
      <c r="ET65155" s="511"/>
      <c r="EU65155" s="511"/>
      <c r="EV65155" s="511"/>
      <c r="EW65155" s="511"/>
      <c r="EX65155" s="511"/>
      <c r="EY65155" s="511"/>
      <c r="EZ65155" s="511"/>
      <c r="FA65155" s="511"/>
      <c r="FB65155" s="511"/>
      <c r="FC65155" s="511"/>
      <c r="FD65155" s="511"/>
      <c r="FE65155" s="511"/>
      <c r="FF65155" s="511"/>
      <c r="FG65155" s="511"/>
      <c r="FH65155" s="511"/>
      <c r="FI65155" s="511"/>
      <c r="FJ65155" s="511"/>
      <c r="FK65155" s="511"/>
      <c r="FL65155" s="511"/>
      <c r="FM65155" s="511"/>
      <c r="FN65155" s="511"/>
      <c r="FO65155" s="511"/>
      <c r="FP65155" s="511"/>
      <c r="FQ65155" s="511"/>
      <c r="FR65155" s="511"/>
      <c r="FS65155" s="511"/>
      <c r="FT65155" s="511"/>
      <c r="FU65155" s="511"/>
      <c r="FV65155" s="511"/>
      <c r="FW65155" s="511"/>
      <c r="FX65155" s="511"/>
      <c r="FY65155" s="511"/>
      <c r="FZ65155" s="511"/>
      <c r="GA65155" s="511"/>
      <c r="GB65155" s="511"/>
      <c r="GC65155" s="511"/>
      <c r="GD65155" s="511"/>
      <c r="GE65155" s="511"/>
      <c r="GF65155" s="511"/>
      <c r="GG65155" s="511"/>
      <c r="GH65155" s="511"/>
      <c r="GI65155" s="511"/>
      <c r="GJ65155" s="511"/>
      <c r="GK65155" s="511"/>
      <c r="GL65155" s="511"/>
      <c r="GM65155" s="511"/>
      <c r="GN65155" s="511"/>
      <c r="GO65155" s="511"/>
      <c r="GP65155" s="511"/>
      <c r="GQ65155" s="511"/>
      <c r="GR65155" s="511"/>
      <c r="GS65155" s="511"/>
      <c r="GT65155" s="511"/>
      <c r="GU65155" s="511"/>
      <c r="GV65155" s="511"/>
      <c r="GW65155" s="511"/>
      <c r="GX65155" s="511"/>
      <c r="GY65155" s="511"/>
      <c r="GZ65155" s="511"/>
      <c r="HA65155" s="511"/>
      <c r="HB65155" s="511"/>
      <c r="HC65155" s="511"/>
      <c r="HD65155" s="511"/>
      <c r="HE65155" s="511"/>
      <c r="HF65155" s="511"/>
      <c r="HG65155" s="511"/>
      <c r="HH65155" s="511"/>
      <c r="HI65155" s="511"/>
      <c r="HJ65155" s="511"/>
      <c r="HK65155" s="511"/>
      <c r="HL65155" s="511"/>
      <c r="HM65155" s="511"/>
      <c r="HN65155" s="511"/>
      <c r="HO65155" s="511"/>
      <c r="HP65155" s="511"/>
      <c r="HQ65155" s="511"/>
      <c r="HR65155" s="511"/>
      <c r="HS65155" s="511"/>
      <c r="HT65155" s="511"/>
      <c r="HU65155" s="511"/>
      <c r="HV65155" s="511"/>
      <c r="HW65155" s="511"/>
      <c r="HX65155" s="511"/>
      <c r="HY65155" s="511"/>
      <c r="HZ65155" s="511"/>
      <c r="IA65155" s="511"/>
      <c r="IB65155" s="511"/>
      <c r="IC65155" s="511"/>
      <c r="ID65155" s="511"/>
      <c r="IE65155" s="511"/>
      <c r="IF65155" s="511"/>
      <c r="IG65155" s="511"/>
      <c r="IH65155" s="511"/>
    </row>
    <row r="65156" spans="1:242" x14ac:dyDescent="0.25">
      <c r="A65156" s="511"/>
      <c r="B65156" s="511"/>
      <c r="C65156" s="511"/>
      <c r="D65156" s="511"/>
      <c r="E65156" s="511"/>
      <c r="F65156" s="511"/>
      <c r="G65156" s="511"/>
      <c r="H65156" s="511"/>
      <c r="I65156" s="511"/>
      <c r="J65156" s="511"/>
      <c r="K65156" s="511"/>
      <c r="L65156" s="511"/>
      <c r="M65156" s="511"/>
      <c r="N65156" s="511"/>
      <c r="O65156" s="511"/>
      <c r="P65156" s="511"/>
      <c r="Q65156" s="511"/>
      <c r="R65156" s="511"/>
      <c r="S65156" s="511"/>
      <c r="T65156" s="511"/>
      <c r="U65156" s="511"/>
      <c r="V65156" s="511"/>
      <c r="W65156" s="511"/>
      <c r="X65156" s="511"/>
      <c r="Y65156" s="511"/>
      <c r="Z65156" s="511"/>
      <c r="AA65156" s="511"/>
      <c r="AB65156" s="511"/>
      <c r="AC65156" s="511"/>
      <c r="AD65156" s="511"/>
      <c r="AE65156" s="511"/>
      <c r="AF65156" s="511"/>
      <c r="AG65156" s="511"/>
      <c r="AH65156" s="511"/>
      <c r="AI65156" s="511"/>
      <c r="AJ65156" s="511"/>
      <c r="AK65156" s="511"/>
      <c r="AL65156" s="511"/>
      <c r="AM65156" s="511"/>
      <c r="AN65156" s="511"/>
      <c r="AO65156" s="511"/>
      <c r="AP65156" s="511"/>
      <c r="AQ65156" s="511"/>
      <c r="AR65156" s="511"/>
      <c r="AS65156" s="511"/>
      <c r="AT65156" s="511"/>
      <c r="AU65156" s="511"/>
      <c r="AV65156" s="511"/>
      <c r="AW65156" s="511"/>
      <c r="AX65156" s="511"/>
      <c r="AY65156" s="511"/>
      <c r="AZ65156" s="511"/>
      <c r="BA65156" s="511"/>
      <c r="BB65156" s="511"/>
      <c r="BC65156" s="511"/>
      <c r="BD65156" s="511"/>
      <c r="BE65156" s="511"/>
      <c r="BF65156" s="511"/>
      <c r="BG65156" s="511"/>
      <c r="BH65156" s="511"/>
      <c r="BI65156" s="511"/>
      <c r="BJ65156" s="511"/>
      <c r="BK65156" s="511"/>
      <c r="BL65156" s="511"/>
      <c r="BM65156" s="511"/>
      <c r="BN65156" s="511"/>
      <c r="BO65156" s="511"/>
      <c r="BP65156" s="511"/>
      <c r="BQ65156" s="511"/>
      <c r="BR65156" s="511"/>
      <c r="BS65156" s="511"/>
      <c r="BT65156" s="511"/>
      <c r="BU65156" s="511"/>
      <c r="BV65156" s="511"/>
      <c r="BW65156" s="511"/>
      <c r="BX65156" s="511"/>
      <c r="BY65156" s="511"/>
      <c r="BZ65156" s="511"/>
      <c r="CA65156" s="511"/>
      <c r="CB65156" s="511"/>
      <c r="CC65156" s="511"/>
      <c r="CD65156" s="511"/>
      <c r="CE65156" s="511"/>
      <c r="CF65156" s="511"/>
      <c r="CG65156" s="511"/>
      <c r="CH65156" s="511"/>
      <c r="CI65156" s="511"/>
      <c r="CJ65156" s="511"/>
      <c r="CK65156" s="511"/>
      <c r="CL65156" s="511"/>
      <c r="CM65156" s="511"/>
      <c r="CN65156" s="511"/>
      <c r="CO65156" s="511"/>
      <c r="CP65156" s="511"/>
      <c r="CQ65156" s="511"/>
      <c r="CR65156" s="511"/>
      <c r="CS65156" s="511"/>
      <c r="CT65156" s="511"/>
      <c r="CU65156" s="511"/>
      <c r="CV65156" s="511"/>
      <c r="CW65156" s="511"/>
      <c r="CX65156" s="511"/>
      <c r="CY65156" s="511"/>
      <c r="CZ65156" s="511"/>
      <c r="DA65156" s="511"/>
      <c r="DB65156" s="511"/>
      <c r="DC65156" s="511"/>
      <c r="DD65156" s="511"/>
      <c r="DE65156" s="511"/>
      <c r="DF65156" s="511"/>
      <c r="DG65156" s="511"/>
      <c r="DH65156" s="511"/>
      <c r="DI65156" s="511"/>
      <c r="DJ65156" s="511"/>
      <c r="DK65156" s="511"/>
      <c r="DL65156" s="511"/>
      <c r="DM65156" s="511"/>
      <c r="DN65156" s="511"/>
      <c r="DO65156" s="511"/>
      <c r="DP65156" s="511"/>
      <c r="DQ65156" s="511"/>
      <c r="DR65156" s="511"/>
      <c r="DS65156" s="511"/>
      <c r="DT65156" s="511"/>
      <c r="DU65156" s="511"/>
      <c r="DV65156" s="511"/>
      <c r="DW65156" s="511"/>
      <c r="DX65156" s="511"/>
      <c r="DY65156" s="511"/>
      <c r="DZ65156" s="511"/>
      <c r="EA65156" s="511"/>
      <c r="EB65156" s="511"/>
      <c r="EC65156" s="511"/>
      <c r="ED65156" s="511"/>
      <c r="EE65156" s="511"/>
      <c r="EF65156" s="511"/>
      <c r="EG65156" s="511"/>
      <c r="EH65156" s="511"/>
      <c r="EI65156" s="511"/>
      <c r="EJ65156" s="511"/>
      <c r="EK65156" s="511"/>
      <c r="EL65156" s="511"/>
      <c r="EM65156" s="511"/>
      <c r="EN65156" s="511"/>
      <c r="EO65156" s="511"/>
      <c r="EP65156" s="511"/>
      <c r="EQ65156" s="511"/>
      <c r="ER65156" s="511"/>
      <c r="ES65156" s="511"/>
      <c r="ET65156" s="511"/>
      <c r="EU65156" s="511"/>
      <c r="EV65156" s="511"/>
      <c r="EW65156" s="511"/>
      <c r="EX65156" s="511"/>
      <c r="EY65156" s="511"/>
      <c r="EZ65156" s="511"/>
      <c r="FA65156" s="511"/>
      <c r="FB65156" s="511"/>
      <c r="FC65156" s="511"/>
      <c r="FD65156" s="511"/>
      <c r="FE65156" s="511"/>
      <c r="FF65156" s="511"/>
      <c r="FG65156" s="511"/>
      <c r="FH65156" s="511"/>
      <c r="FI65156" s="511"/>
      <c r="FJ65156" s="511"/>
      <c r="FK65156" s="511"/>
      <c r="FL65156" s="511"/>
      <c r="FM65156" s="511"/>
      <c r="FN65156" s="511"/>
      <c r="FO65156" s="511"/>
      <c r="FP65156" s="511"/>
      <c r="FQ65156" s="511"/>
      <c r="FR65156" s="511"/>
      <c r="FS65156" s="511"/>
      <c r="FT65156" s="511"/>
      <c r="FU65156" s="511"/>
      <c r="FV65156" s="511"/>
      <c r="FW65156" s="511"/>
      <c r="FX65156" s="511"/>
      <c r="FY65156" s="511"/>
      <c r="FZ65156" s="511"/>
      <c r="GA65156" s="511"/>
      <c r="GB65156" s="511"/>
      <c r="GC65156" s="511"/>
      <c r="GD65156" s="511"/>
      <c r="GE65156" s="511"/>
      <c r="GF65156" s="511"/>
      <c r="GG65156" s="511"/>
      <c r="GH65156" s="511"/>
      <c r="GI65156" s="511"/>
      <c r="GJ65156" s="511"/>
      <c r="GK65156" s="511"/>
      <c r="GL65156" s="511"/>
      <c r="GM65156" s="511"/>
      <c r="GN65156" s="511"/>
      <c r="GO65156" s="511"/>
      <c r="GP65156" s="511"/>
      <c r="GQ65156" s="511"/>
      <c r="GR65156" s="511"/>
      <c r="GS65156" s="511"/>
      <c r="GT65156" s="511"/>
      <c r="GU65156" s="511"/>
      <c r="GV65156" s="511"/>
      <c r="GW65156" s="511"/>
      <c r="GX65156" s="511"/>
      <c r="GY65156" s="511"/>
      <c r="GZ65156" s="511"/>
      <c r="HA65156" s="511"/>
      <c r="HB65156" s="511"/>
      <c r="HC65156" s="511"/>
      <c r="HD65156" s="511"/>
      <c r="HE65156" s="511"/>
      <c r="HF65156" s="511"/>
      <c r="HG65156" s="511"/>
      <c r="HH65156" s="511"/>
      <c r="HI65156" s="511"/>
      <c r="HJ65156" s="511"/>
      <c r="HK65156" s="511"/>
      <c r="HL65156" s="511"/>
      <c r="HM65156" s="511"/>
      <c r="HN65156" s="511"/>
      <c r="HO65156" s="511"/>
      <c r="HP65156" s="511"/>
      <c r="HQ65156" s="511"/>
      <c r="HR65156" s="511"/>
      <c r="HS65156" s="511"/>
      <c r="HT65156" s="511"/>
      <c r="HU65156" s="511"/>
      <c r="HV65156" s="511"/>
      <c r="HW65156" s="511"/>
      <c r="HX65156" s="511"/>
      <c r="HY65156" s="511"/>
      <c r="HZ65156" s="511"/>
      <c r="IA65156" s="511"/>
      <c r="IB65156" s="511"/>
      <c r="IC65156" s="511"/>
      <c r="ID65156" s="511"/>
      <c r="IE65156" s="511"/>
      <c r="IF65156" s="511"/>
      <c r="IG65156" s="511"/>
      <c r="IH65156" s="511"/>
    </row>
    <row r="65157" spans="1:242" x14ac:dyDescent="0.25">
      <c r="A65157" s="511"/>
      <c r="B65157" s="511"/>
      <c r="C65157" s="511"/>
      <c r="D65157" s="511"/>
      <c r="E65157" s="511"/>
      <c r="F65157" s="511"/>
      <c r="G65157" s="511"/>
      <c r="H65157" s="511"/>
      <c r="I65157" s="511"/>
      <c r="J65157" s="511"/>
      <c r="K65157" s="511"/>
      <c r="L65157" s="511"/>
      <c r="M65157" s="511"/>
      <c r="N65157" s="511"/>
      <c r="O65157" s="511"/>
      <c r="P65157" s="511"/>
      <c r="Q65157" s="511"/>
      <c r="R65157" s="511"/>
      <c r="S65157" s="511"/>
      <c r="T65157" s="511"/>
      <c r="U65157" s="511"/>
      <c r="V65157" s="511"/>
      <c r="W65157" s="511"/>
      <c r="X65157" s="511"/>
      <c r="Y65157" s="511"/>
      <c r="Z65157" s="511"/>
      <c r="AA65157" s="511"/>
      <c r="AB65157" s="511"/>
      <c r="AC65157" s="511"/>
      <c r="AD65157" s="511"/>
      <c r="AE65157" s="511"/>
      <c r="AF65157" s="511"/>
      <c r="AG65157" s="511"/>
      <c r="AH65157" s="511"/>
      <c r="AI65157" s="511"/>
      <c r="AJ65157" s="511"/>
      <c r="AK65157" s="511"/>
      <c r="AL65157" s="511"/>
      <c r="AM65157" s="511"/>
      <c r="AN65157" s="511"/>
      <c r="AO65157" s="511"/>
      <c r="AP65157" s="511"/>
      <c r="AQ65157" s="511"/>
      <c r="AR65157" s="511"/>
      <c r="AS65157" s="511"/>
      <c r="AT65157" s="511"/>
      <c r="AU65157" s="511"/>
      <c r="AV65157" s="511"/>
      <c r="AW65157" s="511"/>
      <c r="AX65157" s="511"/>
      <c r="AY65157" s="511"/>
      <c r="AZ65157" s="511"/>
      <c r="BA65157" s="511"/>
      <c r="BB65157" s="511"/>
      <c r="BC65157" s="511"/>
      <c r="BD65157" s="511"/>
      <c r="BE65157" s="511"/>
      <c r="BF65157" s="511"/>
      <c r="BG65157" s="511"/>
      <c r="BH65157" s="511"/>
      <c r="BI65157" s="511"/>
      <c r="BJ65157" s="511"/>
      <c r="BK65157" s="511"/>
      <c r="BL65157" s="511"/>
      <c r="BM65157" s="511"/>
      <c r="BN65157" s="511"/>
      <c r="BO65157" s="511"/>
      <c r="BP65157" s="511"/>
      <c r="BQ65157" s="511"/>
      <c r="BR65157" s="511"/>
      <c r="BS65157" s="511"/>
      <c r="BT65157" s="511"/>
      <c r="BU65157" s="511"/>
      <c r="BV65157" s="511"/>
      <c r="BW65157" s="511"/>
      <c r="BX65157" s="511"/>
      <c r="BY65157" s="511"/>
      <c r="BZ65157" s="511"/>
      <c r="CA65157" s="511"/>
      <c r="CB65157" s="511"/>
      <c r="CC65157" s="511"/>
      <c r="CD65157" s="511"/>
      <c r="CE65157" s="511"/>
      <c r="CF65157" s="511"/>
      <c r="CG65157" s="511"/>
      <c r="CH65157" s="511"/>
      <c r="CI65157" s="511"/>
      <c r="CJ65157" s="511"/>
      <c r="CK65157" s="511"/>
      <c r="CL65157" s="511"/>
      <c r="CM65157" s="511"/>
      <c r="CN65157" s="511"/>
      <c r="CO65157" s="511"/>
      <c r="CP65157" s="511"/>
      <c r="CQ65157" s="511"/>
      <c r="CR65157" s="511"/>
      <c r="CS65157" s="511"/>
      <c r="CT65157" s="511"/>
      <c r="CU65157" s="511"/>
      <c r="CV65157" s="511"/>
      <c r="CW65157" s="511"/>
      <c r="CX65157" s="511"/>
      <c r="CY65157" s="511"/>
      <c r="CZ65157" s="511"/>
      <c r="DA65157" s="511"/>
      <c r="DB65157" s="511"/>
      <c r="DC65157" s="511"/>
      <c r="DD65157" s="511"/>
      <c r="DE65157" s="511"/>
      <c r="DF65157" s="511"/>
      <c r="DG65157" s="511"/>
      <c r="DH65157" s="511"/>
      <c r="DI65157" s="511"/>
      <c r="DJ65157" s="511"/>
      <c r="DK65157" s="511"/>
      <c r="DL65157" s="511"/>
      <c r="DM65157" s="511"/>
      <c r="DN65157" s="511"/>
      <c r="DO65157" s="511"/>
      <c r="DP65157" s="511"/>
      <c r="DQ65157" s="511"/>
      <c r="DR65157" s="511"/>
      <c r="DS65157" s="511"/>
      <c r="DT65157" s="511"/>
      <c r="DU65157" s="511"/>
      <c r="DV65157" s="511"/>
      <c r="DW65157" s="511"/>
      <c r="DX65157" s="511"/>
      <c r="DY65157" s="511"/>
      <c r="DZ65157" s="511"/>
      <c r="EA65157" s="511"/>
      <c r="EB65157" s="511"/>
      <c r="EC65157" s="511"/>
      <c r="ED65157" s="511"/>
      <c r="EE65157" s="511"/>
      <c r="EF65157" s="511"/>
      <c r="EG65157" s="511"/>
      <c r="EH65157" s="511"/>
      <c r="EI65157" s="511"/>
      <c r="EJ65157" s="511"/>
      <c r="EK65157" s="511"/>
      <c r="EL65157" s="511"/>
      <c r="EM65157" s="511"/>
      <c r="EN65157" s="511"/>
      <c r="EO65157" s="511"/>
      <c r="EP65157" s="511"/>
      <c r="EQ65157" s="511"/>
      <c r="ER65157" s="511"/>
      <c r="ES65157" s="511"/>
      <c r="ET65157" s="511"/>
      <c r="EU65157" s="511"/>
      <c r="EV65157" s="511"/>
      <c r="EW65157" s="511"/>
      <c r="EX65157" s="511"/>
      <c r="EY65157" s="511"/>
      <c r="EZ65157" s="511"/>
      <c r="FA65157" s="511"/>
      <c r="FB65157" s="511"/>
      <c r="FC65157" s="511"/>
      <c r="FD65157" s="511"/>
      <c r="FE65157" s="511"/>
      <c r="FF65157" s="511"/>
      <c r="FG65157" s="511"/>
      <c r="FH65157" s="511"/>
      <c r="FI65157" s="511"/>
      <c r="FJ65157" s="511"/>
      <c r="FK65157" s="511"/>
      <c r="FL65157" s="511"/>
      <c r="FM65157" s="511"/>
      <c r="FN65157" s="511"/>
      <c r="FO65157" s="511"/>
      <c r="FP65157" s="511"/>
      <c r="FQ65157" s="511"/>
      <c r="FR65157" s="511"/>
      <c r="FS65157" s="511"/>
      <c r="FT65157" s="511"/>
      <c r="FU65157" s="511"/>
      <c r="FV65157" s="511"/>
      <c r="FW65157" s="511"/>
      <c r="FX65157" s="511"/>
      <c r="FY65157" s="511"/>
      <c r="FZ65157" s="511"/>
      <c r="GA65157" s="511"/>
      <c r="GB65157" s="511"/>
      <c r="GC65157" s="511"/>
      <c r="GD65157" s="511"/>
      <c r="GE65157" s="511"/>
      <c r="GF65157" s="511"/>
      <c r="GG65157" s="511"/>
      <c r="GH65157" s="511"/>
      <c r="GI65157" s="511"/>
      <c r="GJ65157" s="511"/>
      <c r="GK65157" s="511"/>
      <c r="GL65157" s="511"/>
      <c r="GM65157" s="511"/>
      <c r="GN65157" s="511"/>
      <c r="GO65157" s="511"/>
      <c r="GP65157" s="511"/>
      <c r="GQ65157" s="511"/>
      <c r="GR65157" s="511"/>
      <c r="GS65157" s="511"/>
      <c r="GT65157" s="511"/>
      <c r="GU65157" s="511"/>
      <c r="GV65157" s="511"/>
      <c r="GW65157" s="511"/>
      <c r="GX65157" s="511"/>
      <c r="GY65157" s="511"/>
      <c r="GZ65157" s="511"/>
      <c r="HA65157" s="511"/>
      <c r="HB65157" s="511"/>
      <c r="HC65157" s="511"/>
      <c r="HD65157" s="511"/>
      <c r="HE65157" s="511"/>
      <c r="HF65157" s="511"/>
      <c r="HG65157" s="511"/>
      <c r="HH65157" s="511"/>
      <c r="HI65157" s="511"/>
      <c r="HJ65157" s="511"/>
      <c r="HK65157" s="511"/>
      <c r="HL65157" s="511"/>
      <c r="HM65157" s="511"/>
      <c r="HN65157" s="511"/>
      <c r="HO65157" s="511"/>
      <c r="HP65157" s="511"/>
      <c r="HQ65157" s="511"/>
      <c r="HR65157" s="511"/>
      <c r="HS65157" s="511"/>
      <c r="HT65157" s="511"/>
      <c r="HU65157" s="511"/>
      <c r="HV65157" s="511"/>
      <c r="HW65157" s="511"/>
      <c r="HX65157" s="511"/>
      <c r="HY65157" s="511"/>
      <c r="HZ65157" s="511"/>
      <c r="IA65157" s="511"/>
      <c r="IB65157" s="511"/>
      <c r="IC65157" s="511"/>
      <c r="ID65157" s="511"/>
      <c r="IE65157" s="511"/>
      <c r="IF65157" s="511"/>
      <c r="IG65157" s="511"/>
      <c r="IH65157" s="511"/>
    </row>
    <row r="65158" spans="1:242" x14ac:dyDescent="0.25">
      <c r="A65158" s="511"/>
      <c r="B65158" s="511"/>
      <c r="C65158" s="511"/>
      <c r="D65158" s="511"/>
      <c r="E65158" s="511"/>
      <c r="F65158" s="511"/>
      <c r="G65158" s="511"/>
      <c r="H65158" s="511"/>
      <c r="I65158" s="511"/>
      <c r="J65158" s="511"/>
      <c r="K65158" s="511"/>
      <c r="L65158" s="511"/>
      <c r="M65158" s="511"/>
      <c r="N65158" s="511"/>
      <c r="O65158" s="511"/>
      <c r="P65158" s="511"/>
      <c r="Q65158" s="511"/>
      <c r="R65158" s="511"/>
      <c r="S65158" s="511"/>
      <c r="T65158" s="511"/>
      <c r="U65158" s="511"/>
      <c r="V65158" s="511"/>
      <c r="W65158" s="511"/>
      <c r="X65158" s="511"/>
      <c r="Y65158" s="511"/>
      <c r="Z65158" s="511"/>
      <c r="AA65158" s="511"/>
      <c r="AB65158" s="511"/>
      <c r="AC65158" s="511"/>
      <c r="AD65158" s="511"/>
      <c r="AE65158" s="511"/>
      <c r="AF65158" s="511"/>
      <c r="AG65158" s="511"/>
      <c r="AH65158" s="511"/>
      <c r="AI65158" s="511"/>
      <c r="AJ65158" s="511"/>
      <c r="AK65158" s="511"/>
      <c r="AL65158" s="511"/>
      <c r="AM65158" s="511"/>
      <c r="AN65158" s="511"/>
      <c r="AO65158" s="511"/>
      <c r="AP65158" s="511"/>
      <c r="AQ65158" s="511"/>
      <c r="AR65158" s="511"/>
      <c r="AS65158" s="511"/>
      <c r="AT65158" s="511"/>
      <c r="AU65158" s="511"/>
      <c r="AV65158" s="511"/>
      <c r="AW65158" s="511"/>
      <c r="AX65158" s="511"/>
      <c r="AY65158" s="511"/>
      <c r="AZ65158" s="511"/>
      <c r="BA65158" s="511"/>
      <c r="BB65158" s="511"/>
      <c r="BC65158" s="511"/>
      <c r="BD65158" s="511"/>
      <c r="BE65158" s="511"/>
      <c r="BF65158" s="511"/>
      <c r="BG65158" s="511"/>
      <c r="BH65158" s="511"/>
      <c r="BI65158" s="511"/>
      <c r="BJ65158" s="511"/>
      <c r="BK65158" s="511"/>
      <c r="BL65158" s="511"/>
      <c r="BM65158" s="511"/>
      <c r="BN65158" s="511"/>
      <c r="BO65158" s="511"/>
      <c r="BP65158" s="511"/>
      <c r="BQ65158" s="511"/>
      <c r="BR65158" s="511"/>
      <c r="BS65158" s="511"/>
      <c r="BT65158" s="511"/>
      <c r="BU65158" s="511"/>
      <c r="BV65158" s="511"/>
      <c r="BW65158" s="511"/>
      <c r="BX65158" s="511"/>
      <c r="BY65158" s="511"/>
      <c r="BZ65158" s="511"/>
      <c r="CA65158" s="511"/>
      <c r="CB65158" s="511"/>
      <c r="CC65158" s="511"/>
      <c r="CD65158" s="511"/>
      <c r="CE65158" s="511"/>
      <c r="CF65158" s="511"/>
      <c r="CG65158" s="511"/>
      <c r="CH65158" s="511"/>
      <c r="CI65158" s="511"/>
      <c r="CJ65158" s="511"/>
      <c r="CK65158" s="511"/>
      <c r="CL65158" s="511"/>
      <c r="CM65158" s="511"/>
      <c r="CN65158" s="511"/>
      <c r="CO65158" s="511"/>
      <c r="CP65158" s="511"/>
      <c r="CQ65158" s="511"/>
      <c r="CR65158" s="511"/>
      <c r="CS65158" s="511"/>
      <c r="CT65158" s="511"/>
      <c r="CU65158" s="511"/>
      <c r="CV65158" s="511"/>
      <c r="CW65158" s="511"/>
      <c r="CX65158" s="511"/>
      <c r="CY65158" s="511"/>
      <c r="CZ65158" s="511"/>
      <c r="DA65158" s="511"/>
      <c r="DB65158" s="511"/>
      <c r="DC65158" s="511"/>
      <c r="DD65158" s="511"/>
      <c r="DE65158" s="511"/>
      <c r="DF65158" s="511"/>
      <c r="DG65158" s="511"/>
      <c r="DH65158" s="511"/>
      <c r="DI65158" s="511"/>
      <c r="DJ65158" s="511"/>
      <c r="DK65158" s="511"/>
      <c r="DL65158" s="511"/>
      <c r="DM65158" s="511"/>
      <c r="DN65158" s="511"/>
      <c r="DO65158" s="511"/>
      <c r="DP65158" s="511"/>
      <c r="DQ65158" s="511"/>
      <c r="DR65158" s="511"/>
      <c r="DS65158" s="511"/>
      <c r="DT65158" s="511"/>
      <c r="DU65158" s="511"/>
      <c r="DV65158" s="511"/>
      <c r="DW65158" s="511"/>
      <c r="DX65158" s="511"/>
      <c r="DY65158" s="511"/>
      <c r="DZ65158" s="511"/>
      <c r="EA65158" s="511"/>
      <c r="EB65158" s="511"/>
      <c r="EC65158" s="511"/>
      <c r="ED65158" s="511"/>
      <c r="EE65158" s="511"/>
      <c r="EF65158" s="511"/>
      <c r="EG65158" s="511"/>
      <c r="EH65158" s="511"/>
      <c r="EI65158" s="511"/>
      <c r="EJ65158" s="511"/>
      <c r="EK65158" s="511"/>
      <c r="EL65158" s="511"/>
      <c r="EM65158" s="511"/>
      <c r="EN65158" s="511"/>
      <c r="EO65158" s="511"/>
      <c r="EP65158" s="511"/>
      <c r="EQ65158" s="511"/>
      <c r="ER65158" s="511"/>
      <c r="ES65158" s="511"/>
      <c r="ET65158" s="511"/>
      <c r="EU65158" s="511"/>
      <c r="EV65158" s="511"/>
      <c r="EW65158" s="511"/>
      <c r="EX65158" s="511"/>
      <c r="EY65158" s="511"/>
      <c r="EZ65158" s="511"/>
      <c r="FA65158" s="511"/>
      <c r="FB65158" s="511"/>
      <c r="FC65158" s="511"/>
      <c r="FD65158" s="511"/>
      <c r="FE65158" s="511"/>
      <c r="FF65158" s="511"/>
      <c r="FG65158" s="511"/>
      <c r="FH65158" s="511"/>
      <c r="FI65158" s="511"/>
      <c r="FJ65158" s="511"/>
      <c r="FK65158" s="511"/>
      <c r="FL65158" s="511"/>
      <c r="FM65158" s="511"/>
      <c r="FN65158" s="511"/>
      <c r="FO65158" s="511"/>
      <c r="FP65158" s="511"/>
      <c r="FQ65158" s="511"/>
      <c r="FR65158" s="511"/>
      <c r="FS65158" s="511"/>
      <c r="FT65158" s="511"/>
      <c r="FU65158" s="511"/>
      <c r="FV65158" s="511"/>
      <c r="FW65158" s="511"/>
      <c r="FX65158" s="511"/>
      <c r="FY65158" s="511"/>
      <c r="FZ65158" s="511"/>
      <c r="GA65158" s="511"/>
      <c r="GB65158" s="511"/>
      <c r="GC65158" s="511"/>
      <c r="GD65158" s="511"/>
      <c r="GE65158" s="511"/>
      <c r="GF65158" s="511"/>
      <c r="GG65158" s="511"/>
      <c r="GH65158" s="511"/>
      <c r="GI65158" s="511"/>
      <c r="GJ65158" s="511"/>
      <c r="GK65158" s="511"/>
      <c r="GL65158" s="511"/>
      <c r="GM65158" s="511"/>
      <c r="GN65158" s="511"/>
      <c r="GO65158" s="511"/>
      <c r="GP65158" s="511"/>
      <c r="GQ65158" s="511"/>
      <c r="GR65158" s="511"/>
      <c r="GS65158" s="511"/>
      <c r="GT65158" s="511"/>
      <c r="GU65158" s="511"/>
      <c r="GV65158" s="511"/>
      <c r="GW65158" s="511"/>
      <c r="GX65158" s="511"/>
      <c r="GY65158" s="511"/>
      <c r="GZ65158" s="511"/>
      <c r="HA65158" s="511"/>
      <c r="HB65158" s="511"/>
      <c r="HC65158" s="511"/>
      <c r="HD65158" s="511"/>
      <c r="HE65158" s="511"/>
      <c r="HF65158" s="511"/>
      <c r="HG65158" s="511"/>
      <c r="HH65158" s="511"/>
      <c r="HI65158" s="511"/>
      <c r="HJ65158" s="511"/>
      <c r="HK65158" s="511"/>
      <c r="HL65158" s="511"/>
      <c r="HM65158" s="511"/>
      <c r="HN65158" s="511"/>
      <c r="HO65158" s="511"/>
      <c r="HP65158" s="511"/>
      <c r="HQ65158" s="511"/>
      <c r="HR65158" s="511"/>
      <c r="HS65158" s="511"/>
      <c r="HT65158" s="511"/>
      <c r="HU65158" s="511"/>
      <c r="HV65158" s="511"/>
      <c r="HW65158" s="511"/>
      <c r="HX65158" s="511"/>
      <c r="HY65158" s="511"/>
      <c r="HZ65158" s="511"/>
      <c r="IA65158" s="511"/>
      <c r="IB65158" s="511"/>
      <c r="IC65158" s="511"/>
      <c r="ID65158" s="511"/>
      <c r="IE65158" s="511"/>
      <c r="IF65158" s="511"/>
      <c r="IG65158" s="511"/>
      <c r="IH65158" s="511"/>
    </row>
    <row r="65159" spans="1:242" x14ac:dyDescent="0.25">
      <c r="A65159" s="511"/>
      <c r="B65159" s="511"/>
      <c r="C65159" s="511"/>
      <c r="D65159" s="511"/>
      <c r="E65159" s="511"/>
      <c r="F65159" s="511"/>
      <c r="G65159" s="511"/>
      <c r="H65159" s="511"/>
      <c r="I65159" s="511"/>
      <c r="J65159" s="511"/>
      <c r="K65159" s="511"/>
      <c r="L65159" s="511"/>
      <c r="M65159" s="511"/>
      <c r="N65159" s="511"/>
      <c r="O65159" s="511"/>
      <c r="P65159" s="511"/>
      <c r="Q65159" s="511"/>
      <c r="R65159" s="511"/>
      <c r="S65159" s="511"/>
      <c r="T65159" s="511"/>
      <c r="U65159" s="511"/>
      <c r="V65159" s="511"/>
      <c r="W65159" s="511"/>
      <c r="X65159" s="511"/>
      <c r="Y65159" s="511"/>
      <c r="Z65159" s="511"/>
      <c r="AA65159" s="511"/>
      <c r="AB65159" s="511"/>
      <c r="AC65159" s="511"/>
      <c r="AD65159" s="511"/>
      <c r="AE65159" s="511"/>
      <c r="AF65159" s="511"/>
      <c r="AG65159" s="511"/>
      <c r="AH65159" s="511"/>
      <c r="AI65159" s="511"/>
      <c r="AJ65159" s="511"/>
      <c r="AK65159" s="511"/>
      <c r="AL65159" s="511"/>
      <c r="AM65159" s="511"/>
      <c r="AN65159" s="511"/>
      <c r="AO65159" s="511"/>
      <c r="AP65159" s="511"/>
      <c r="AQ65159" s="511"/>
      <c r="AR65159" s="511"/>
      <c r="AS65159" s="511"/>
      <c r="AT65159" s="511"/>
      <c r="AU65159" s="511"/>
      <c r="AV65159" s="511"/>
      <c r="AW65159" s="511"/>
      <c r="AX65159" s="511"/>
      <c r="AY65159" s="511"/>
      <c r="AZ65159" s="511"/>
      <c r="BA65159" s="511"/>
      <c r="BB65159" s="511"/>
      <c r="BC65159" s="511"/>
      <c r="BD65159" s="511"/>
      <c r="BE65159" s="511"/>
      <c r="BF65159" s="511"/>
      <c r="BG65159" s="511"/>
      <c r="BH65159" s="511"/>
      <c r="BI65159" s="511"/>
      <c r="BJ65159" s="511"/>
      <c r="BK65159" s="511"/>
      <c r="BL65159" s="511"/>
      <c r="BM65159" s="511"/>
      <c r="BN65159" s="511"/>
      <c r="BO65159" s="511"/>
      <c r="BP65159" s="511"/>
      <c r="BQ65159" s="511"/>
      <c r="BR65159" s="511"/>
      <c r="BS65159" s="511"/>
      <c r="BT65159" s="511"/>
      <c r="BU65159" s="511"/>
      <c r="BV65159" s="511"/>
      <c r="BW65159" s="511"/>
      <c r="BX65159" s="511"/>
      <c r="BY65159" s="511"/>
      <c r="BZ65159" s="511"/>
      <c r="CA65159" s="511"/>
      <c r="CB65159" s="511"/>
      <c r="CC65159" s="511"/>
      <c r="CD65159" s="511"/>
      <c r="CE65159" s="511"/>
      <c r="CF65159" s="511"/>
      <c r="CG65159" s="511"/>
      <c r="CH65159" s="511"/>
      <c r="CI65159" s="511"/>
      <c r="CJ65159" s="511"/>
      <c r="CK65159" s="511"/>
      <c r="CL65159" s="511"/>
      <c r="CM65159" s="511"/>
      <c r="CN65159" s="511"/>
      <c r="CO65159" s="511"/>
      <c r="CP65159" s="511"/>
      <c r="CQ65159" s="511"/>
      <c r="CR65159" s="511"/>
      <c r="CS65159" s="511"/>
      <c r="CT65159" s="511"/>
      <c r="CU65159" s="511"/>
      <c r="CV65159" s="511"/>
      <c r="CW65159" s="511"/>
      <c r="CX65159" s="511"/>
      <c r="CY65159" s="511"/>
      <c r="CZ65159" s="511"/>
      <c r="DA65159" s="511"/>
      <c r="DB65159" s="511"/>
      <c r="DC65159" s="511"/>
      <c r="DD65159" s="511"/>
      <c r="DE65159" s="511"/>
      <c r="DF65159" s="511"/>
      <c r="DG65159" s="511"/>
      <c r="DH65159" s="511"/>
      <c r="DI65159" s="511"/>
      <c r="DJ65159" s="511"/>
      <c r="DK65159" s="511"/>
      <c r="DL65159" s="511"/>
      <c r="DM65159" s="511"/>
      <c r="DN65159" s="511"/>
      <c r="DO65159" s="511"/>
      <c r="DP65159" s="511"/>
      <c r="DQ65159" s="511"/>
      <c r="DR65159" s="511"/>
      <c r="DS65159" s="511"/>
      <c r="DT65159" s="511"/>
      <c r="DU65159" s="511"/>
      <c r="DV65159" s="511"/>
      <c r="DW65159" s="511"/>
      <c r="DX65159" s="511"/>
      <c r="DY65159" s="511"/>
      <c r="DZ65159" s="511"/>
      <c r="EA65159" s="511"/>
      <c r="EB65159" s="511"/>
      <c r="EC65159" s="511"/>
      <c r="ED65159" s="511"/>
      <c r="EE65159" s="511"/>
      <c r="EF65159" s="511"/>
      <c r="EG65159" s="511"/>
      <c r="EH65159" s="511"/>
      <c r="EI65159" s="511"/>
      <c r="EJ65159" s="511"/>
      <c r="EK65159" s="511"/>
      <c r="EL65159" s="511"/>
      <c r="EM65159" s="511"/>
      <c r="EN65159" s="511"/>
      <c r="EO65159" s="511"/>
      <c r="EP65159" s="511"/>
      <c r="EQ65159" s="511"/>
      <c r="ER65159" s="511"/>
      <c r="ES65159" s="511"/>
      <c r="ET65159" s="511"/>
      <c r="EU65159" s="511"/>
      <c r="EV65159" s="511"/>
      <c r="EW65159" s="511"/>
      <c r="EX65159" s="511"/>
      <c r="EY65159" s="511"/>
      <c r="EZ65159" s="511"/>
      <c r="FA65159" s="511"/>
      <c r="FB65159" s="511"/>
      <c r="FC65159" s="511"/>
      <c r="FD65159" s="511"/>
      <c r="FE65159" s="511"/>
      <c r="FF65159" s="511"/>
      <c r="FG65159" s="511"/>
      <c r="FH65159" s="511"/>
      <c r="FI65159" s="511"/>
      <c r="FJ65159" s="511"/>
      <c r="FK65159" s="511"/>
      <c r="FL65159" s="511"/>
      <c r="FM65159" s="511"/>
      <c r="FN65159" s="511"/>
      <c r="FO65159" s="511"/>
      <c r="FP65159" s="511"/>
      <c r="FQ65159" s="511"/>
      <c r="FR65159" s="511"/>
      <c r="FS65159" s="511"/>
      <c r="FT65159" s="511"/>
      <c r="FU65159" s="511"/>
      <c r="FV65159" s="511"/>
      <c r="FW65159" s="511"/>
      <c r="FX65159" s="511"/>
      <c r="FY65159" s="511"/>
      <c r="FZ65159" s="511"/>
      <c r="GA65159" s="511"/>
      <c r="GB65159" s="511"/>
      <c r="GC65159" s="511"/>
      <c r="GD65159" s="511"/>
      <c r="GE65159" s="511"/>
      <c r="GF65159" s="511"/>
      <c r="GG65159" s="511"/>
      <c r="GH65159" s="511"/>
      <c r="GI65159" s="511"/>
      <c r="GJ65159" s="511"/>
      <c r="GK65159" s="511"/>
      <c r="GL65159" s="511"/>
      <c r="GM65159" s="511"/>
      <c r="GN65159" s="511"/>
      <c r="GO65159" s="511"/>
      <c r="GP65159" s="511"/>
      <c r="GQ65159" s="511"/>
      <c r="GR65159" s="511"/>
      <c r="GS65159" s="511"/>
      <c r="GT65159" s="511"/>
      <c r="GU65159" s="511"/>
      <c r="GV65159" s="511"/>
      <c r="GW65159" s="511"/>
      <c r="GX65159" s="511"/>
      <c r="GY65159" s="511"/>
      <c r="GZ65159" s="511"/>
      <c r="HA65159" s="511"/>
      <c r="HB65159" s="511"/>
      <c r="HC65159" s="511"/>
      <c r="HD65159" s="511"/>
      <c r="HE65159" s="511"/>
      <c r="HF65159" s="511"/>
      <c r="HG65159" s="511"/>
      <c r="HH65159" s="511"/>
      <c r="HI65159" s="511"/>
      <c r="HJ65159" s="511"/>
      <c r="HK65159" s="511"/>
      <c r="HL65159" s="511"/>
      <c r="HM65159" s="511"/>
      <c r="HN65159" s="511"/>
      <c r="HO65159" s="511"/>
      <c r="HP65159" s="511"/>
      <c r="HQ65159" s="511"/>
      <c r="HR65159" s="511"/>
      <c r="HS65159" s="511"/>
      <c r="HT65159" s="511"/>
      <c r="HU65159" s="511"/>
      <c r="HV65159" s="511"/>
      <c r="HW65159" s="511"/>
      <c r="HX65159" s="511"/>
      <c r="HY65159" s="511"/>
      <c r="HZ65159" s="511"/>
      <c r="IA65159" s="511"/>
      <c r="IB65159" s="511"/>
      <c r="IC65159" s="511"/>
      <c r="ID65159" s="511"/>
      <c r="IE65159" s="511"/>
      <c r="IF65159" s="511"/>
      <c r="IG65159" s="511"/>
      <c r="IH65159" s="511"/>
    </row>
    <row r="65160" spans="1:242" x14ac:dyDescent="0.25">
      <c r="A65160" s="511"/>
      <c r="B65160" s="511"/>
      <c r="C65160" s="511"/>
      <c r="D65160" s="511"/>
      <c r="E65160" s="511"/>
      <c r="F65160" s="511"/>
      <c r="G65160" s="511"/>
      <c r="H65160" s="511"/>
      <c r="I65160" s="511"/>
      <c r="J65160" s="511"/>
      <c r="K65160" s="511"/>
      <c r="L65160" s="511"/>
      <c r="M65160" s="511"/>
      <c r="N65160" s="511"/>
      <c r="O65160" s="511"/>
      <c r="P65160" s="511"/>
      <c r="Q65160" s="511"/>
      <c r="R65160" s="511"/>
      <c r="S65160" s="511"/>
      <c r="T65160" s="511"/>
      <c r="U65160" s="511"/>
      <c r="V65160" s="511"/>
      <c r="W65160" s="511"/>
      <c r="X65160" s="511"/>
      <c r="Y65160" s="511"/>
      <c r="Z65160" s="511"/>
      <c r="AA65160" s="511"/>
      <c r="AB65160" s="511"/>
      <c r="AC65160" s="511"/>
      <c r="AD65160" s="511"/>
      <c r="AE65160" s="511"/>
      <c r="AF65160" s="511"/>
      <c r="AG65160" s="511"/>
      <c r="AH65160" s="511"/>
      <c r="AI65160" s="511"/>
      <c r="AJ65160" s="511"/>
      <c r="AK65160" s="511"/>
      <c r="AL65160" s="511"/>
      <c r="AM65160" s="511"/>
      <c r="AN65160" s="511"/>
      <c r="AO65160" s="511"/>
      <c r="AP65160" s="511"/>
      <c r="AQ65160" s="511"/>
      <c r="AR65160" s="511"/>
      <c r="AS65160" s="511"/>
      <c r="AT65160" s="511"/>
      <c r="AU65160" s="511"/>
      <c r="AV65160" s="511"/>
      <c r="AW65160" s="511"/>
      <c r="AX65160" s="511"/>
      <c r="AY65160" s="511"/>
      <c r="AZ65160" s="511"/>
      <c r="BA65160" s="511"/>
      <c r="BB65160" s="511"/>
      <c r="BC65160" s="511"/>
      <c r="BD65160" s="511"/>
      <c r="BE65160" s="511"/>
      <c r="BF65160" s="511"/>
      <c r="BG65160" s="511"/>
      <c r="BH65160" s="511"/>
      <c r="BI65160" s="511"/>
      <c r="BJ65160" s="511"/>
      <c r="BK65160" s="511"/>
      <c r="BL65160" s="511"/>
      <c r="BM65160" s="511"/>
      <c r="BN65160" s="511"/>
      <c r="BO65160" s="511"/>
      <c r="BP65160" s="511"/>
      <c r="BQ65160" s="511"/>
      <c r="BR65160" s="511"/>
      <c r="BS65160" s="511"/>
      <c r="BT65160" s="511"/>
      <c r="BU65160" s="511"/>
      <c r="BV65160" s="511"/>
      <c r="BW65160" s="511"/>
      <c r="BX65160" s="511"/>
      <c r="BY65160" s="511"/>
      <c r="BZ65160" s="511"/>
      <c r="CA65160" s="511"/>
      <c r="CB65160" s="511"/>
      <c r="CC65160" s="511"/>
      <c r="CD65160" s="511"/>
      <c r="CE65160" s="511"/>
      <c r="CF65160" s="511"/>
      <c r="CG65160" s="511"/>
      <c r="CH65160" s="511"/>
      <c r="CI65160" s="511"/>
      <c r="CJ65160" s="511"/>
      <c r="CK65160" s="511"/>
      <c r="CL65160" s="511"/>
      <c r="CM65160" s="511"/>
      <c r="CN65160" s="511"/>
      <c r="CO65160" s="511"/>
      <c r="CP65160" s="511"/>
      <c r="CQ65160" s="511"/>
      <c r="CR65160" s="511"/>
      <c r="CS65160" s="511"/>
      <c r="CT65160" s="511"/>
      <c r="CU65160" s="511"/>
      <c r="CV65160" s="511"/>
      <c r="CW65160" s="511"/>
      <c r="CX65160" s="511"/>
      <c r="CY65160" s="511"/>
      <c r="CZ65160" s="511"/>
      <c r="DA65160" s="511"/>
      <c r="DB65160" s="511"/>
      <c r="DC65160" s="511"/>
      <c r="DD65160" s="511"/>
      <c r="DE65160" s="511"/>
      <c r="DF65160" s="511"/>
      <c r="DG65160" s="511"/>
      <c r="DH65160" s="511"/>
      <c r="DI65160" s="511"/>
      <c r="DJ65160" s="511"/>
      <c r="DK65160" s="511"/>
      <c r="DL65160" s="511"/>
      <c r="DM65160" s="511"/>
      <c r="DN65160" s="511"/>
      <c r="DO65160" s="511"/>
      <c r="DP65160" s="511"/>
      <c r="DQ65160" s="511"/>
      <c r="DR65160" s="511"/>
      <c r="DS65160" s="511"/>
      <c r="DT65160" s="511"/>
      <c r="DU65160" s="511"/>
      <c r="DV65160" s="511"/>
      <c r="DW65160" s="511"/>
      <c r="DX65160" s="511"/>
      <c r="DY65160" s="511"/>
      <c r="DZ65160" s="511"/>
      <c r="EA65160" s="511"/>
      <c r="EB65160" s="511"/>
      <c r="EC65160" s="511"/>
      <c r="ED65160" s="511"/>
      <c r="EE65160" s="511"/>
      <c r="EF65160" s="511"/>
      <c r="EG65160" s="511"/>
      <c r="EH65160" s="511"/>
      <c r="EI65160" s="511"/>
      <c r="EJ65160" s="511"/>
      <c r="EK65160" s="511"/>
      <c r="EL65160" s="511"/>
      <c r="EM65160" s="511"/>
      <c r="EN65160" s="511"/>
      <c r="EO65160" s="511"/>
      <c r="EP65160" s="511"/>
      <c r="EQ65160" s="511"/>
      <c r="ER65160" s="511"/>
      <c r="ES65160" s="511"/>
      <c r="ET65160" s="511"/>
      <c r="EU65160" s="511"/>
      <c r="EV65160" s="511"/>
      <c r="EW65160" s="511"/>
      <c r="EX65160" s="511"/>
      <c r="EY65160" s="511"/>
      <c r="EZ65160" s="511"/>
      <c r="FA65160" s="511"/>
      <c r="FB65160" s="511"/>
      <c r="FC65160" s="511"/>
      <c r="FD65160" s="511"/>
      <c r="FE65160" s="511"/>
      <c r="FF65160" s="511"/>
      <c r="FG65160" s="511"/>
      <c r="FH65160" s="511"/>
      <c r="FI65160" s="511"/>
      <c r="FJ65160" s="511"/>
      <c r="FK65160" s="511"/>
      <c r="FL65160" s="511"/>
      <c r="FM65160" s="511"/>
      <c r="FN65160" s="511"/>
      <c r="FO65160" s="511"/>
      <c r="FP65160" s="511"/>
      <c r="FQ65160" s="511"/>
      <c r="FR65160" s="511"/>
      <c r="FS65160" s="511"/>
      <c r="FT65160" s="511"/>
      <c r="FU65160" s="511"/>
      <c r="FV65160" s="511"/>
      <c r="FW65160" s="511"/>
      <c r="FX65160" s="511"/>
      <c r="FY65160" s="511"/>
      <c r="FZ65160" s="511"/>
      <c r="GA65160" s="511"/>
      <c r="GB65160" s="511"/>
      <c r="GC65160" s="511"/>
      <c r="GD65160" s="511"/>
      <c r="GE65160" s="511"/>
      <c r="GF65160" s="511"/>
      <c r="GG65160" s="511"/>
      <c r="GH65160" s="511"/>
      <c r="GI65160" s="511"/>
      <c r="GJ65160" s="511"/>
      <c r="GK65160" s="511"/>
      <c r="GL65160" s="511"/>
      <c r="GM65160" s="511"/>
      <c r="GN65160" s="511"/>
      <c r="GO65160" s="511"/>
      <c r="GP65160" s="511"/>
      <c r="GQ65160" s="511"/>
      <c r="GR65160" s="511"/>
      <c r="GS65160" s="511"/>
      <c r="GT65160" s="511"/>
      <c r="GU65160" s="511"/>
      <c r="GV65160" s="511"/>
      <c r="GW65160" s="511"/>
      <c r="GX65160" s="511"/>
      <c r="GY65160" s="511"/>
      <c r="GZ65160" s="511"/>
      <c r="HA65160" s="511"/>
      <c r="HB65160" s="511"/>
      <c r="HC65160" s="511"/>
      <c r="HD65160" s="511"/>
      <c r="HE65160" s="511"/>
      <c r="HF65160" s="511"/>
      <c r="HG65160" s="511"/>
      <c r="HH65160" s="511"/>
      <c r="HI65160" s="511"/>
      <c r="HJ65160" s="511"/>
      <c r="HK65160" s="511"/>
      <c r="HL65160" s="511"/>
      <c r="HM65160" s="511"/>
      <c r="HN65160" s="511"/>
      <c r="HO65160" s="511"/>
      <c r="HP65160" s="511"/>
      <c r="HQ65160" s="511"/>
      <c r="HR65160" s="511"/>
      <c r="HS65160" s="511"/>
      <c r="HT65160" s="511"/>
      <c r="HU65160" s="511"/>
      <c r="HV65160" s="511"/>
      <c r="HW65160" s="511"/>
      <c r="HX65160" s="511"/>
      <c r="HY65160" s="511"/>
      <c r="HZ65160" s="511"/>
      <c r="IA65160" s="511"/>
      <c r="IB65160" s="511"/>
      <c r="IC65160" s="511"/>
      <c r="ID65160" s="511"/>
      <c r="IE65160" s="511"/>
      <c r="IF65160" s="511"/>
      <c r="IG65160" s="511"/>
      <c r="IH65160" s="511"/>
    </row>
    <row r="65161" spans="1:242" x14ac:dyDescent="0.25">
      <c r="A65161" s="511"/>
      <c r="B65161" s="511"/>
      <c r="C65161" s="511"/>
      <c r="D65161" s="511"/>
      <c r="E65161" s="511"/>
      <c r="F65161" s="511"/>
      <c r="G65161" s="511"/>
      <c r="H65161" s="511"/>
      <c r="I65161" s="511"/>
      <c r="J65161" s="511"/>
      <c r="K65161" s="511"/>
      <c r="L65161" s="511"/>
      <c r="M65161" s="511"/>
      <c r="N65161" s="511"/>
      <c r="O65161" s="511"/>
      <c r="P65161" s="511"/>
      <c r="Q65161" s="511"/>
      <c r="R65161" s="511"/>
      <c r="S65161" s="511"/>
      <c r="T65161" s="511"/>
      <c r="U65161" s="511"/>
      <c r="V65161" s="511"/>
      <c r="W65161" s="511"/>
      <c r="X65161" s="511"/>
      <c r="Y65161" s="511"/>
      <c r="Z65161" s="511"/>
      <c r="AA65161" s="511"/>
      <c r="AB65161" s="511"/>
      <c r="AC65161" s="511"/>
      <c r="AD65161" s="511"/>
      <c r="AE65161" s="511"/>
      <c r="AF65161" s="511"/>
      <c r="AG65161" s="511"/>
      <c r="AH65161" s="511"/>
      <c r="AI65161" s="511"/>
      <c r="AJ65161" s="511"/>
      <c r="AK65161" s="511"/>
      <c r="AL65161" s="511"/>
      <c r="AM65161" s="511"/>
      <c r="AN65161" s="511"/>
      <c r="AO65161" s="511"/>
      <c r="AP65161" s="511"/>
      <c r="AQ65161" s="511"/>
      <c r="AR65161" s="511"/>
      <c r="AS65161" s="511"/>
      <c r="AT65161" s="511"/>
      <c r="AU65161" s="511"/>
      <c r="AV65161" s="511"/>
      <c r="AW65161" s="511"/>
      <c r="AX65161" s="511"/>
      <c r="AY65161" s="511"/>
      <c r="AZ65161" s="511"/>
      <c r="BA65161" s="511"/>
      <c r="BB65161" s="511"/>
      <c r="BC65161" s="511"/>
      <c r="BD65161" s="511"/>
      <c r="BE65161" s="511"/>
      <c r="BF65161" s="511"/>
      <c r="BG65161" s="511"/>
      <c r="BH65161" s="511"/>
      <c r="BI65161" s="511"/>
      <c r="BJ65161" s="511"/>
      <c r="BK65161" s="511"/>
      <c r="BL65161" s="511"/>
      <c r="BM65161" s="511"/>
      <c r="BN65161" s="511"/>
      <c r="BO65161" s="511"/>
      <c r="BP65161" s="511"/>
      <c r="BQ65161" s="511"/>
      <c r="BR65161" s="511"/>
      <c r="BS65161" s="511"/>
      <c r="BT65161" s="511"/>
      <c r="BU65161" s="511"/>
      <c r="BV65161" s="511"/>
      <c r="BW65161" s="511"/>
      <c r="BX65161" s="511"/>
      <c r="BY65161" s="511"/>
      <c r="BZ65161" s="511"/>
      <c r="CA65161" s="511"/>
      <c r="CB65161" s="511"/>
      <c r="CC65161" s="511"/>
      <c r="CD65161" s="511"/>
      <c r="CE65161" s="511"/>
      <c r="CF65161" s="511"/>
      <c r="CG65161" s="511"/>
      <c r="CH65161" s="511"/>
      <c r="CI65161" s="511"/>
      <c r="CJ65161" s="511"/>
      <c r="CK65161" s="511"/>
      <c r="CL65161" s="511"/>
      <c r="CM65161" s="511"/>
      <c r="CN65161" s="511"/>
      <c r="CO65161" s="511"/>
      <c r="CP65161" s="511"/>
      <c r="CQ65161" s="511"/>
      <c r="CR65161" s="511"/>
      <c r="CS65161" s="511"/>
      <c r="CT65161" s="511"/>
      <c r="CU65161" s="511"/>
      <c r="CV65161" s="511"/>
      <c r="CW65161" s="511"/>
      <c r="CX65161" s="511"/>
      <c r="CY65161" s="511"/>
      <c r="CZ65161" s="511"/>
      <c r="DA65161" s="511"/>
      <c r="DB65161" s="511"/>
      <c r="DC65161" s="511"/>
      <c r="DD65161" s="511"/>
      <c r="DE65161" s="511"/>
      <c r="DF65161" s="511"/>
      <c r="DG65161" s="511"/>
      <c r="DH65161" s="511"/>
      <c r="DI65161" s="511"/>
      <c r="DJ65161" s="511"/>
      <c r="DK65161" s="511"/>
      <c r="DL65161" s="511"/>
      <c r="DM65161" s="511"/>
      <c r="DN65161" s="511"/>
      <c r="DO65161" s="511"/>
      <c r="DP65161" s="511"/>
      <c r="DQ65161" s="511"/>
      <c r="DR65161" s="511"/>
      <c r="DS65161" s="511"/>
      <c r="DT65161" s="511"/>
      <c r="DU65161" s="511"/>
      <c r="DV65161" s="511"/>
      <c r="DW65161" s="511"/>
      <c r="DX65161" s="511"/>
      <c r="DY65161" s="511"/>
      <c r="DZ65161" s="511"/>
      <c r="EA65161" s="511"/>
      <c r="EB65161" s="511"/>
      <c r="EC65161" s="511"/>
      <c r="ED65161" s="511"/>
      <c r="EE65161" s="511"/>
      <c r="EF65161" s="511"/>
      <c r="EG65161" s="511"/>
      <c r="EH65161" s="511"/>
      <c r="EI65161" s="511"/>
      <c r="EJ65161" s="511"/>
      <c r="EK65161" s="511"/>
      <c r="EL65161" s="511"/>
      <c r="EM65161" s="511"/>
      <c r="EN65161" s="511"/>
      <c r="EO65161" s="511"/>
      <c r="EP65161" s="511"/>
      <c r="EQ65161" s="511"/>
      <c r="ER65161" s="511"/>
      <c r="ES65161" s="511"/>
      <c r="ET65161" s="511"/>
      <c r="EU65161" s="511"/>
      <c r="EV65161" s="511"/>
      <c r="EW65161" s="511"/>
      <c r="EX65161" s="511"/>
      <c r="EY65161" s="511"/>
      <c r="EZ65161" s="511"/>
      <c r="FA65161" s="511"/>
      <c r="FB65161" s="511"/>
      <c r="FC65161" s="511"/>
      <c r="FD65161" s="511"/>
      <c r="FE65161" s="511"/>
      <c r="FF65161" s="511"/>
      <c r="FG65161" s="511"/>
      <c r="FH65161" s="511"/>
      <c r="FI65161" s="511"/>
      <c r="FJ65161" s="511"/>
      <c r="FK65161" s="511"/>
      <c r="FL65161" s="511"/>
      <c r="FM65161" s="511"/>
      <c r="FN65161" s="511"/>
      <c r="FO65161" s="511"/>
      <c r="FP65161" s="511"/>
      <c r="FQ65161" s="511"/>
      <c r="FR65161" s="511"/>
      <c r="FS65161" s="511"/>
      <c r="FT65161" s="511"/>
      <c r="FU65161" s="511"/>
      <c r="FV65161" s="511"/>
      <c r="FW65161" s="511"/>
      <c r="FX65161" s="511"/>
      <c r="FY65161" s="511"/>
      <c r="FZ65161" s="511"/>
      <c r="GA65161" s="511"/>
      <c r="GB65161" s="511"/>
      <c r="GC65161" s="511"/>
      <c r="GD65161" s="511"/>
      <c r="GE65161" s="511"/>
      <c r="GF65161" s="511"/>
      <c r="GG65161" s="511"/>
      <c r="GH65161" s="511"/>
      <c r="GI65161" s="511"/>
      <c r="GJ65161" s="511"/>
      <c r="GK65161" s="511"/>
      <c r="GL65161" s="511"/>
      <c r="GM65161" s="511"/>
      <c r="GN65161" s="511"/>
      <c r="GO65161" s="511"/>
      <c r="GP65161" s="511"/>
      <c r="GQ65161" s="511"/>
      <c r="GR65161" s="511"/>
      <c r="GS65161" s="511"/>
      <c r="GT65161" s="511"/>
      <c r="GU65161" s="511"/>
      <c r="GV65161" s="511"/>
      <c r="GW65161" s="511"/>
      <c r="GX65161" s="511"/>
      <c r="GY65161" s="511"/>
      <c r="GZ65161" s="511"/>
      <c r="HA65161" s="511"/>
      <c r="HB65161" s="511"/>
      <c r="HC65161" s="511"/>
      <c r="HD65161" s="511"/>
      <c r="HE65161" s="511"/>
      <c r="HF65161" s="511"/>
      <c r="HG65161" s="511"/>
      <c r="HH65161" s="511"/>
      <c r="HI65161" s="511"/>
      <c r="HJ65161" s="511"/>
      <c r="HK65161" s="511"/>
      <c r="HL65161" s="511"/>
      <c r="HM65161" s="511"/>
      <c r="HN65161" s="511"/>
      <c r="HO65161" s="511"/>
      <c r="HP65161" s="511"/>
      <c r="HQ65161" s="511"/>
      <c r="HR65161" s="511"/>
      <c r="HS65161" s="511"/>
      <c r="HT65161" s="511"/>
      <c r="HU65161" s="511"/>
      <c r="HV65161" s="511"/>
      <c r="HW65161" s="511"/>
      <c r="HX65161" s="511"/>
      <c r="HY65161" s="511"/>
      <c r="HZ65161" s="511"/>
      <c r="IA65161" s="511"/>
      <c r="IB65161" s="511"/>
      <c r="IC65161" s="511"/>
      <c r="ID65161" s="511"/>
      <c r="IE65161" s="511"/>
      <c r="IF65161" s="511"/>
      <c r="IG65161" s="511"/>
      <c r="IH65161" s="511"/>
    </row>
    <row r="65162" spans="1:242" x14ac:dyDescent="0.25">
      <c r="A65162" s="511"/>
      <c r="B65162" s="511"/>
      <c r="C65162" s="511"/>
      <c r="D65162" s="511"/>
      <c r="E65162" s="511"/>
      <c r="F65162" s="511"/>
      <c r="G65162" s="511"/>
      <c r="H65162" s="511"/>
      <c r="I65162" s="511"/>
      <c r="J65162" s="511"/>
      <c r="K65162" s="511"/>
      <c r="L65162" s="511"/>
      <c r="M65162" s="511"/>
      <c r="N65162" s="511"/>
      <c r="O65162" s="511"/>
      <c r="P65162" s="511"/>
      <c r="Q65162" s="511"/>
      <c r="R65162" s="511"/>
      <c r="S65162" s="511"/>
      <c r="T65162" s="511"/>
      <c r="U65162" s="511"/>
      <c r="V65162" s="511"/>
      <c r="W65162" s="511"/>
      <c r="X65162" s="511"/>
      <c r="Y65162" s="511"/>
      <c r="Z65162" s="511"/>
      <c r="AA65162" s="511"/>
      <c r="AB65162" s="511"/>
      <c r="AC65162" s="511"/>
      <c r="AD65162" s="511"/>
      <c r="AE65162" s="511"/>
      <c r="AF65162" s="511"/>
      <c r="AG65162" s="511"/>
      <c r="AH65162" s="511"/>
      <c r="AI65162" s="511"/>
      <c r="AJ65162" s="511"/>
      <c r="AK65162" s="511"/>
      <c r="AL65162" s="511"/>
      <c r="AM65162" s="511"/>
      <c r="AN65162" s="511"/>
      <c r="AO65162" s="511"/>
      <c r="AP65162" s="511"/>
      <c r="AQ65162" s="511"/>
      <c r="AR65162" s="511"/>
      <c r="AS65162" s="511"/>
      <c r="AT65162" s="511"/>
      <c r="AU65162" s="511"/>
      <c r="AV65162" s="511"/>
      <c r="AW65162" s="511"/>
      <c r="AX65162" s="511"/>
      <c r="AY65162" s="511"/>
      <c r="AZ65162" s="511"/>
      <c r="BA65162" s="511"/>
      <c r="BB65162" s="511"/>
      <c r="BC65162" s="511"/>
      <c r="BD65162" s="511"/>
      <c r="BE65162" s="511"/>
      <c r="BF65162" s="511"/>
      <c r="BG65162" s="511"/>
      <c r="BH65162" s="511"/>
      <c r="BI65162" s="511"/>
      <c r="BJ65162" s="511"/>
      <c r="BK65162" s="511"/>
      <c r="BL65162" s="511"/>
      <c r="BM65162" s="511"/>
      <c r="BN65162" s="511"/>
      <c r="BO65162" s="511"/>
      <c r="BP65162" s="511"/>
      <c r="BQ65162" s="511"/>
      <c r="BR65162" s="511"/>
      <c r="BS65162" s="511"/>
      <c r="BT65162" s="511"/>
      <c r="BU65162" s="511"/>
      <c r="BV65162" s="511"/>
      <c r="BW65162" s="511"/>
      <c r="BX65162" s="511"/>
      <c r="BY65162" s="511"/>
      <c r="BZ65162" s="511"/>
      <c r="CA65162" s="511"/>
      <c r="CB65162" s="511"/>
      <c r="CC65162" s="511"/>
      <c r="CD65162" s="511"/>
      <c r="CE65162" s="511"/>
      <c r="CF65162" s="511"/>
      <c r="CG65162" s="511"/>
      <c r="CH65162" s="511"/>
      <c r="CI65162" s="511"/>
      <c r="CJ65162" s="511"/>
      <c r="CK65162" s="511"/>
      <c r="CL65162" s="511"/>
      <c r="CM65162" s="511"/>
      <c r="CN65162" s="511"/>
      <c r="CO65162" s="511"/>
      <c r="CP65162" s="511"/>
      <c r="CQ65162" s="511"/>
      <c r="CR65162" s="511"/>
      <c r="CS65162" s="511"/>
      <c r="CT65162" s="511"/>
      <c r="CU65162" s="511"/>
      <c r="CV65162" s="511"/>
      <c r="CW65162" s="511"/>
      <c r="CX65162" s="511"/>
      <c r="CY65162" s="511"/>
      <c r="CZ65162" s="511"/>
      <c r="DA65162" s="511"/>
      <c r="DB65162" s="511"/>
      <c r="DC65162" s="511"/>
      <c r="DD65162" s="511"/>
      <c r="DE65162" s="511"/>
      <c r="DF65162" s="511"/>
      <c r="DG65162" s="511"/>
      <c r="DH65162" s="511"/>
      <c r="DI65162" s="511"/>
      <c r="DJ65162" s="511"/>
      <c r="DK65162" s="511"/>
      <c r="DL65162" s="511"/>
      <c r="DM65162" s="511"/>
      <c r="DN65162" s="511"/>
      <c r="DO65162" s="511"/>
      <c r="DP65162" s="511"/>
      <c r="DQ65162" s="511"/>
      <c r="DR65162" s="511"/>
      <c r="DS65162" s="511"/>
      <c r="DT65162" s="511"/>
      <c r="DU65162" s="511"/>
      <c r="DV65162" s="511"/>
      <c r="DW65162" s="511"/>
      <c r="DX65162" s="511"/>
      <c r="DY65162" s="511"/>
      <c r="DZ65162" s="511"/>
      <c r="EA65162" s="511"/>
      <c r="EB65162" s="511"/>
      <c r="EC65162" s="511"/>
      <c r="ED65162" s="511"/>
      <c r="EE65162" s="511"/>
      <c r="EF65162" s="511"/>
      <c r="EG65162" s="511"/>
      <c r="EH65162" s="511"/>
      <c r="EI65162" s="511"/>
      <c r="EJ65162" s="511"/>
      <c r="EK65162" s="511"/>
      <c r="EL65162" s="511"/>
      <c r="EM65162" s="511"/>
      <c r="EN65162" s="511"/>
      <c r="EO65162" s="511"/>
      <c r="EP65162" s="511"/>
      <c r="EQ65162" s="511"/>
      <c r="ER65162" s="511"/>
      <c r="ES65162" s="511"/>
      <c r="ET65162" s="511"/>
      <c r="EU65162" s="511"/>
      <c r="EV65162" s="511"/>
      <c r="EW65162" s="511"/>
      <c r="EX65162" s="511"/>
      <c r="EY65162" s="511"/>
      <c r="EZ65162" s="511"/>
      <c r="FA65162" s="511"/>
      <c r="FB65162" s="511"/>
      <c r="FC65162" s="511"/>
      <c r="FD65162" s="511"/>
      <c r="FE65162" s="511"/>
      <c r="FF65162" s="511"/>
      <c r="FG65162" s="511"/>
      <c r="FH65162" s="511"/>
      <c r="FI65162" s="511"/>
      <c r="FJ65162" s="511"/>
      <c r="FK65162" s="511"/>
      <c r="FL65162" s="511"/>
      <c r="FM65162" s="511"/>
      <c r="FN65162" s="511"/>
      <c r="FO65162" s="511"/>
      <c r="FP65162" s="511"/>
      <c r="FQ65162" s="511"/>
      <c r="FR65162" s="511"/>
      <c r="FS65162" s="511"/>
      <c r="FT65162" s="511"/>
      <c r="FU65162" s="511"/>
      <c r="FV65162" s="511"/>
      <c r="FW65162" s="511"/>
      <c r="FX65162" s="511"/>
      <c r="FY65162" s="511"/>
      <c r="FZ65162" s="511"/>
      <c r="GA65162" s="511"/>
      <c r="GB65162" s="511"/>
      <c r="GC65162" s="511"/>
      <c r="GD65162" s="511"/>
      <c r="GE65162" s="511"/>
      <c r="GF65162" s="511"/>
      <c r="GG65162" s="511"/>
      <c r="GH65162" s="511"/>
      <c r="GI65162" s="511"/>
      <c r="GJ65162" s="511"/>
      <c r="GK65162" s="511"/>
      <c r="GL65162" s="511"/>
      <c r="GM65162" s="511"/>
      <c r="GN65162" s="511"/>
      <c r="GO65162" s="511"/>
      <c r="GP65162" s="511"/>
      <c r="GQ65162" s="511"/>
      <c r="GR65162" s="511"/>
      <c r="GS65162" s="511"/>
      <c r="GT65162" s="511"/>
      <c r="GU65162" s="511"/>
      <c r="GV65162" s="511"/>
      <c r="GW65162" s="511"/>
      <c r="GX65162" s="511"/>
      <c r="GY65162" s="511"/>
      <c r="GZ65162" s="511"/>
      <c r="HA65162" s="511"/>
      <c r="HB65162" s="511"/>
      <c r="HC65162" s="511"/>
      <c r="HD65162" s="511"/>
      <c r="HE65162" s="511"/>
      <c r="HF65162" s="511"/>
      <c r="HG65162" s="511"/>
      <c r="HH65162" s="511"/>
      <c r="HI65162" s="511"/>
      <c r="HJ65162" s="511"/>
      <c r="HK65162" s="511"/>
      <c r="HL65162" s="511"/>
      <c r="HM65162" s="511"/>
      <c r="HN65162" s="511"/>
      <c r="HO65162" s="511"/>
      <c r="HP65162" s="511"/>
      <c r="HQ65162" s="511"/>
      <c r="HR65162" s="511"/>
      <c r="HS65162" s="511"/>
      <c r="HT65162" s="511"/>
      <c r="HU65162" s="511"/>
      <c r="HV65162" s="511"/>
      <c r="HW65162" s="511"/>
      <c r="HX65162" s="511"/>
      <c r="HY65162" s="511"/>
      <c r="HZ65162" s="511"/>
      <c r="IA65162" s="511"/>
      <c r="IB65162" s="511"/>
      <c r="IC65162" s="511"/>
      <c r="ID65162" s="511"/>
      <c r="IE65162" s="511"/>
      <c r="IF65162" s="511"/>
      <c r="IG65162" s="511"/>
      <c r="IH65162" s="511"/>
    </row>
    <row r="65163" spans="1:242" x14ac:dyDescent="0.25">
      <c r="A65163" s="511"/>
      <c r="B65163" s="511"/>
      <c r="C65163" s="511"/>
      <c r="D65163" s="511"/>
      <c r="E65163" s="511"/>
      <c r="F65163" s="511"/>
      <c r="G65163" s="511"/>
      <c r="H65163" s="511"/>
      <c r="I65163" s="511"/>
      <c r="J65163" s="511"/>
      <c r="K65163" s="511"/>
      <c r="L65163" s="511"/>
      <c r="M65163" s="511"/>
      <c r="N65163" s="511"/>
      <c r="O65163" s="511"/>
      <c r="P65163" s="511"/>
      <c r="Q65163" s="511"/>
      <c r="R65163" s="511"/>
      <c r="S65163" s="511"/>
      <c r="T65163" s="511"/>
      <c r="U65163" s="511"/>
      <c r="V65163" s="511"/>
      <c r="W65163" s="511"/>
      <c r="X65163" s="511"/>
      <c r="Y65163" s="511"/>
      <c r="Z65163" s="511"/>
      <c r="AA65163" s="511"/>
      <c r="AB65163" s="511"/>
      <c r="AC65163" s="511"/>
      <c r="AD65163" s="511"/>
      <c r="AE65163" s="511"/>
      <c r="AF65163" s="511"/>
      <c r="AG65163" s="511"/>
      <c r="AH65163" s="511"/>
      <c r="AI65163" s="511"/>
      <c r="AJ65163" s="511"/>
      <c r="AK65163" s="511"/>
      <c r="AL65163" s="511"/>
      <c r="AM65163" s="511"/>
      <c r="AN65163" s="511"/>
      <c r="AO65163" s="511"/>
      <c r="AP65163" s="511"/>
      <c r="AQ65163" s="511"/>
      <c r="AR65163" s="511"/>
      <c r="AS65163" s="511"/>
      <c r="AT65163" s="511"/>
      <c r="AU65163" s="511"/>
      <c r="AV65163" s="511"/>
      <c r="AW65163" s="511"/>
      <c r="AX65163" s="511"/>
      <c r="AY65163" s="511"/>
      <c r="AZ65163" s="511"/>
      <c r="BA65163" s="511"/>
      <c r="BB65163" s="511"/>
      <c r="BC65163" s="511"/>
      <c r="BD65163" s="511"/>
      <c r="BE65163" s="511"/>
      <c r="BF65163" s="511"/>
      <c r="BG65163" s="511"/>
      <c r="BH65163" s="511"/>
      <c r="BI65163" s="511"/>
      <c r="BJ65163" s="511"/>
      <c r="BK65163" s="511"/>
      <c r="BL65163" s="511"/>
      <c r="BM65163" s="511"/>
      <c r="BN65163" s="511"/>
      <c r="BO65163" s="511"/>
      <c r="BP65163" s="511"/>
      <c r="BQ65163" s="511"/>
      <c r="BR65163" s="511"/>
      <c r="BS65163" s="511"/>
      <c r="BT65163" s="511"/>
      <c r="BU65163" s="511"/>
      <c r="BV65163" s="511"/>
      <c r="BW65163" s="511"/>
      <c r="BX65163" s="511"/>
      <c r="BY65163" s="511"/>
      <c r="BZ65163" s="511"/>
      <c r="CA65163" s="511"/>
      <c r="CB65163" s="511"/>
      <c r="CC65163" s="511"/>
      <c r="CD65163" s="511"/>
      <c r="CE65163" s="511"/>
      <c r="CF65163" s="511"/>
      <c r="CG65163" s="511"/>
      <c r="CH65163" s="511"/>
      <c r="CI65163" s="511"/>
      <c r="CJ65163" s="511"/>
      <c r="CK65163" s="511"/>
      <c r="CL65163" s="511"/>
      <c r="CM65163" s="511"/>
      <c r="CN65163" s="511"/>
      <c r="CO65163" s="511"/>
      <c r="CP65163" s="511"/>
      <c r="CQ65163" s="511"/>
      <c r="CR65163" s="511"/>
      <c r="CS65163" s="511"/>
      <c r="CT65163" s="511"/>
      <c r="CU65163" s="511"/>
      <c r="CV65163" s="511"/>
      <c r="CW65163" s="511"/>
      <c r="CX65163" s="511"/>
      <c r="CY65163" s="511"/>
      <c r="CZ65163" s="511"/>
      <c r="DA65163" s="511"/>
      <c r="DB65163" s="511"/>
      <c r="DC65163" s="511"/>
      <c r="DD65163" s="511"/>
      <c r="DE65163" s="511"/>
      <c r="DF65163" s="511"/>
      <c r="DG65163" s="511"/>
      <c r="DH65163" s="511"/>
      <c r="DI65163" s="511"/>
      <c r="DJ65163" s="511"/>
      <c r="DK65163" s="511"/>
      <c r="DL65163" s="511"/>
      <c r="DM65163" s="511"/>
      <c r="DN65163" s="511"/>
      <c r="DO65163" s="511"/>
      <c r="DP65163" s="511"/>
      <c r="DQ65163" s="511"/>
      <c r="DR65163" s="511"/>
      <c r="DS65163" s="511"/>
      <c r="DT65163" s="511"/>
      <c r="DU65163" s="511"/>
      <c r="DV65163" s="511"/>
      <c r="DW65163" s="511"/>
      <c r="DX65163" s="511"/>
      <c r="DY65163" s="511"/>
      <c r="DZ65163" s="511"/>
      <c r="EA65163" s="511"/>
      <c r="EB65163" s="511"/>
      <c r="EC65163" s="511"/>
      <c r="ED65163" s="511"/>
      <c r="EE65163" s="511"/>
      <c r="EF65163" s="511"/>
      <c r="EG65163" s="511"/>
      <c r="EH65163" s="511"/>
      <c r="EI65163" s="511"/>
      <c r="EJ65163" s="511"/>
      <c r="EK65163" s="511"/>
      <c r="EL65163" s="511"/>
      <c r="EM65163" s="511"/>
      <c r="EN65163" s="511"/>
      <c r="EO65163" s="511"/>
      <c r="EP65163" s="511"/>
      <c r="EQ65163" s="511"/>
      <c r="ER65163" s="511"/>
      <c r="ES65163" s="511"/>
      <c r="ET65163" s="511"/>
      <c r="EU65163" s="511"/>
      <c r="EV65163" s="511"/>
      <c r="EW65163" s="511"/>
      <c r="EX65163" s="511"/>
      <c r="EY65163" s="511"/>
      <c r="EZ65163" s="511"/>
      <c r="FA65163" s="511"/>
      <c r="FB65163" s="511"/>
      <c r="FC65163" s="511"/>
      <c r="FD65163" s="511"/>
      <c r="FE65163" s="511"/>
      <c r="FF65163" s="511"/>
      <c r="FG65163" s="511"/>
      <c r="FH65163" s="511"/>
      <c r="FI65163" s="511"/>
      <c r="FJ65163" s="511"/>
      <c r="FK65163" s="511"/>
      <c r="FL65163" s="511"/>
      <c r="FM65163" s="511"/>
      <c r="FN65163" s="511"/>
      <c r="FO65163" s="511"/>
      <c r="FP65163" s="511"/>
      <c r="FQ65163" s="511"/>
      <c r="FR65163" s="511"/>
      <c r="FS65163" s="511"/>
      <c r="FT65163" s="511"/>
      <c r="FU65163" s="511"/>
      <c r="FV65163" s="511"/>
      <c r="FW65163" s="511"/>
      <c r="FX65163" s="511"/>
      <c r="FY65163" s="511"/>
      <c r="FZ65163" s="511"/>
      <c r="GA65163" s="511"/>
      <c r="GB65163" s="511"/>
      <c r="GC65163" s="511"/>
      <c r="GD65163" s="511"/>
      <c r="GE65163" s="511"/>
      <c r="GF65163" s="511"/>
      <c r="GG65163" s="511"/>
      <c r="GH65163" s="511"/>
      <c r="GI65163" s="511"/>
      <c r="GJ65163" s="511"/>
      <c r="GK65163" s="511"/>
      <c r="GL65163" s="511"/>
      <c r="GM65163" s="511"/>
      <c r="GN65163" s="511"/>
      <c r="GO65163" s="511"/>
      <c r="GP65163" s="511"/>
      <c r="GQ65163" s="511"/>
      <c r="GR65163" s="511"/>
      <c r="GS65163" s="511"/>
      <c r="GT65163" s="511"/>
      <c r="GU65163" s="511"/>
      <c r="GV65163" s="511"/>
      <c r="GW65163" s="511"/>
      <c r="GX65163" s="511"/>
      <c r="GY65163" s="511"/>
      <c r="GZ65163" s="511"/>
      <c r="HA65163" s="511"/>
      <c r="HB65163" s="511"/>
      <c r="HC65163" s="511"/>
      <c r="HD65163" s="511"/>
      <c r="HE65163" s="511"/>
      <c r="HF65163" s="511"/>
      <c r="HG65163" s="511"/>
      <c r="HH65163" s="511"/>
      <c r="HI65163" s="511"/>
      <c r="HJ65163" s="511"/>
      <c r="HK65163" s="511"/>
      <c r="HL65163" s="511"/>
      <c r="HM65163" s="511"/>
      <c r="HN65163" s="511"/>
      <c r="HO65163" s="511"/>
      <c r="HP65163" s="511"/>
      <c r="HQ65163" s="511"/>
      <c r="HR65163" s="511"/>
      <c r="HS65163" s="511"/>
      <c r="HT65163" s="511"/>
      <c r="HU65163" s="511"/>
      <c r="HV65163" s="511"/>
      <c r="HW65163" s="511"/>
      <c r="HX65163" s="511"/>
      <c r="HY65163" s="511"/>
      <c r="HZ65163" s="511"/>
      <c r="IA65163" s="511"/>
      <c r="IB65163" s="511"/>
      <c r="IC65163" s="511"/>
      <c r="ID65163" s="511"/>
      <c r="IE65163" s="511"/>
      <c r="IF65163" s="511"/>
      <c r="IG65163" s="511"/>
      <c r="IH65163" s="511"/>
    </row>
    <row r="65164" spans="1:242" x14ac:dyDescent="0.25">
      <c r="A65164" s="511"/>
      <c r="B65164" s="511"/>
      <c r="C65164" s="511"/>
      <c r="D65164" s="511"/>
      <c r="E65164" s="511"/>
      <c r="F65164" s="511"/>
      <c r="G65164" s="511"/>
      <c r="H65164" s="511"/>
      <c r="I65164" s="511"/>
      <c r="J65164" s="511"/>
      <c r="K65164" s="511"/>
      <c r="L65164" s="511"/>
      <c r="M65164" s="511"/>
      <c r="N65164" s="511"/>
      <c r="O65164" s="511"/>
      <c r="P65164" s="511"/>
      <c r="Q65164" s="511"/>
      <c r="R65164" s="511"/>
      <c r="S65164" s="511"/>
      <c r="T65164" s="511"/>
      <c r="U65164" s="511"/>
      <c r="V65164" s="511"/>
      <c r="W65164" s="511"/>
      <c r="X65164" s="511"/>
      <c r="Y65164" s="511"/>
      <c r="Z65164" s="511"/>
      <c r="AA65164" s="511"/>
      <c r="AB65164" s="511"/>
      <c r="AC65164" s="511"/>
      <c r="AD65164" s="511"/>
      <c r="AE65164" s="511"/>
      <c r="AF65164" s="511"/>
      <c r="AG65164" s="511"/>
      <c r="AH65164" s="511"/>
      <c r="AI65164" s="511"/>
      <c r="AJ65164" s="511"/>
      <c r="AK65164" s="511"/>
      <c r="AL65164" s="511"/>
      <c r="AM65164" s="511"/>
      <c r="AN65164" s="511"/>
      <c r="AO65164" s="511"/>
      <c r="AP65164" s="511"/>
      <c r="AQ65164" s="511"/>
      <c r="AR65164" s="511"/>
      <c r="AS65164" s="511"/>
      <c r="AT65164" s="511"/>
      <c r="AU65164" s="511"/>
      <c r="AV65164" s="511"/>
      <c r="AW65164" s="511"/>
      <c r="AX65164" s="511"/>
      <c r="AY65164" s="511"/>
      <c r="AZ65164" s="511"/>
      <c r="BA65164" s="511"/>
      <c r="BB65164" s="511"/>
      <c r="BC65164" s="511"/>
      <c r="BD65164" s="511"/>
      <c r="BE65164" s="511"/>
      <c r="BF65164" s="511"/>
      <c r="BG65164" s="511"/>
      <c r="BH65164" s="511"/>
      <c r="BI65164" s="511"/>
      <c r="BJ65164" s="511"/>
      <c r="BK65164" s="511"/>
      <c r="BL65164" s="511"/>
      <c r="BM65164" s="511"/>
      <c r="BN65164" s="511"/>
      <c r="BO65164" s="511"/>
      <c r="BP65164" s="511"/>
      <c r="BQ65164" s="511"/>
      <c r="BR65164" s="511"/>
      <c r="BS65164" s="511"/>
      <c r="BT65164" s="511"/>
      <c r="BU65164" s="511"/>
      <c r="BV65164" s="511"/>
      <c r="BW65164" s="511"/>
      <c r="BX65164" s="511"/>
      <c r="BY65164" s="511"/>
      <c r="BZ65164" s="511"/>
      <c r="CA65164" s="511"/>
      <c r="CB65164" s="511"/>
      <c r="CC65164" s="511"/>
      <c r="CD65164" s="511"/>
      <c r="CE65164" s="511"/>
      <c r="CF65164" s="511"/>
      <c r="CG65164" s="511"/>
      <c r="CH65164" s="511"/>
      <c r="CI65164" s="511"/>
      <c r="CJ65164" s="511"/>
      <c r="CK65164" s="511"/>
      <c r="CL65164" s="511"/>
      <c r="CM65164" s="511"/>
      <c r="CN65164" s="511"/>
      <c r="CO65164" s="511"/>
      <c r="CP65164" s="511"/>
      <c r="CQ65164" s="511"/>
      <c r="CR65164" s="511"/>
      <c r="CS65164" s="511"/>
      <c r="CT65164" s="511"/>
      <c r="CU65164" s="511"/>
      <c r="CV65164" s="511"/>
      <c r="CW65164" s="511"/>
      <c r="CX65164" s="511"/>
      <c r="CY65164" s="511"/>
      <c r="CZ65164" s="511"/>
      <c r="DA65164" s="511"/>
      <c r="DB65164" s="511"/>
      <c r="DC65164" s="511"/>
      <c r="DD65164" s="511"/>
      <c r="DE65164" s="511"/>
      <c r="DF65164" s="511"/>
      <c r="DG65164" s="511"/>
      <c r="DH65164" s="511"/>
      <c r="DI65164" s="511"/>
      <c r="DJ65164" s="511"/>
      <c r="DK65164" s="511"/>
      <c r="DL65164" s="511"/>
      <c r="DM65164" s="511"/>
      <c r="DN65164" s="511"/>
      <c r="DO65164" s="511"/>
      <c r="DP65164" s="511"/>
      <c r="DQ65164" s="511"/>
      <c r="DR65164" s="511"/>
      <c r="DS65164" s="511"/>
      <c r="DT65164" s="511"/>
      <c r="DU65164" s="511"/>
      <c r="DV65164" s="511"/>
      <c r="DW65164" s="511"/>
      <c r="DX65164" s="511"/>
      <c r="DY65164" s="511"/>
      <c r="DZ65164" s="511"/>
      <c r="EA65164" s="511"/>
      <c r="EB65164" s="511"/>
      <c r="EC65164" s="511"/>
      <c r="ED65164" s="511"/>
      <c r="EE65164" s="511"/>
      <c r="EF65164" s="511"/>
      <c r="EG65164" s="511"/>
      <c r="EH65164" s="511"/>
      <c r="EI65164" s="511"/>
      <c r="EJ65164" s="511"/>
      <c r="EK65164" s="511"/>
      <c r="EL65164" s="511"/>
      <c r="EM65164" s="511"/>
      <c r="EN65164" s="511"/>
      <c r="EO65164" s="511"/>
      <c r="EP65164" s="511"/>
      <c r="EQ65164" s="511"/>
      <c r="ER65164" s="511"/>
      <c r="ES65164" s="511"/>
      <c r="ET65164" s="511"/>
      <c r="EU65164" s="511"/>
      <c r="EV65164" s="511"/>
      <c r="EW65164" s="511"/>
      <c r="EX65164" s="511"/>
      <c r="EY65164" s="511"/>
      <c r="EZ65164" s="511"/>
      <c r="FA65164" s="511"/>
      <c r="FB65164" s="511"/>
      <c r="FC65164" s="511"/>
      <c r="FD65164" s="511"/>
      <c r="FE65164" s="511"/>
      <c r="FF65164" s="511"/>
      <c r="FG65164" s="511"/>
      <c r="FH65164" s="511"/>
      <c r="FI65164" s="511"/>
      <c r="FJ65164" s="511"/>
      <c r="FK65164" s="511"/>
      <c r="FL65164" s="511"/>
      <c r="FM65164" s="511"/>
      <c r="FN65164" s="511"/>
      <c r="FO65164" s="511"/>
      <c r="FP65164" s="511"/>
      <c r="FQ65164" s="511"/>
      <c r="FR65164" s="511"/>
      <c r="FS65164" s="511"/>
      <c r="FT65164" s="511"/>
      <c r="FU65164" s="511"/>
      <c r="FV65164" s="511"/>
      <c r="FW65164" s="511"/>
      <c r="FX65164" s="511"/>
      <c r="FY65164" s="511"/>
      <c r="FZ65164" s="511"/>
      <c r="GA65164" s="511"/>
      <c r="GB65164" s="511"/>
      <c r="GC65164" s="511"/>
      <c r="GD65164" s="511"/>
      <c r="GE65164" s="511"/>
      <c r="GF65164" s="511"/>
      <c r="GG65164" s="511"/>
      <c r="GH65164" s="511"/>
      <c r="GI65164" s="511"/>
      <c r="GJ65164" s="511"/>
      <c r="GK65164" s="511"/>
      <c r="GL65164" s="511"/>
      <c r="GM65164" s="511"/>
      <c r="GN65164" s="511"/>
      <c r="GO65164" s="511"/>
      <c r="GP65164" s="511"/>
      <c r="GQ65164" s="511"/>
      <c r="GR65164" s="511"/>
      <c r="GS65164" s="511"/>
      <c r="GT65164" s="511"/>
      <c r="GU65164" s="511"/>
      <c r="GV65164" s="511"/>
      <c r="GW65164" s="511"/>
      <c r="GX65164" s="511"/>
      <c r="GY65164" s="511"/>
      <c r="GZ65164" s="511"/>
      <c r="HA65164" s="511"/>
      <c r="HB65164" s="511"/>
      <c r="HC65164" s="511"/>
      <c r="HD65164" s="511"/>
      <c r="HE65164" s="511"/>
      <c r="HF65164" s="511"/>
      <c r="HG65164" s="511"/>
      <c r="HH65164" s="511"/>
      <c r="HI65164" s="511"/>
      <c r="HJ65164" s="511"/>
      <c r="HK65164" s="511"/>
      <c r="HL65164" s="511"/>
      <c r="HM65164" s="511"/>
      <c r="HN65164" s="511"/>
      <c r="HO65164" s="511"/>
      <c r="HP65164" s="511"/>
      <c r="HQ65164" s="511"/>
      <c r="HR65164" s="511"/>
      <c r="HS65164" s="511"/>
      <c r="HT65164" s="511"/>
      <c r="HU65164" s="511"/>
      <c r="HV65164" s="511"/>
      <c r="HW65164" s="511"/>
      <c r="HX65164" s="511"/>
      <c r="HY65164" s="511"/>
      <c r="HZ65164" s="511"/>
      <c r="IA65164" s="511"/>
      <c r="IB65164" s="511"/>
      <c r="IC65164" s="511"/>
      <c r="ID65164" s="511"/>
      <c r="IE65164" s="511"/>
      <c r="IF65164" s="511"/>
      <c r="IG65164" s="511"/>
      <c r="IH65164" s="511"/>
    </row>
    <row r="65165" spans="1:242" x14ac:dyDescent="0.25">
      <c r="A65165" s="511"/>
      <c r="B65165" s="511"/>
      <c r="C65165" s="511"/>
      <c r="D65165" s="511"/>
      <c r="E65165" s="511"/>
      <c r="F65165" s="511"/>
      <c r="G65165" s="511"/>
      <c r="H65165" s="511"/>
      <c r="I65165" s="511"/>
      <c r="J65165" s="511"/>
      <c r="K65165" s="511"/>
      <c r="L65165" s="511"/>
      <c r="M65165" s="511"/>
      <c r="N65165" s="511"/>
      <c r="O65165" s="511"/>
      <c r="P65165" s="511"/>
      <c r="Q65165" s="511"/>
      <c r="R65165" s="511"/>
      <c r="S65165" s="511"/>
      <c r="T65165" s="511"/>
      <c r="U65165" s="511"/>
      <c r="V65165" s="511"/>
      <c r="W65165" s="511"/>
      <c r="X65165" s="511"/>
      <c r="Y65165" s="511"/>
      <c r="Z65165" s="511"/>
      <c r="AA65165" s="511"/>
      <c r="AB65165" s="511"/>
      <c r="AC65165" s="511"/>
      <c r="AD65165" s="511"/>
      <c r="AE65165" s="511"/>
      <c r="AF65165" s="511"/>
      <c r="AG65165" s="511"/>
      <c r="AH65165" s="511"/>
      <c r="AI65165" s="511"/>
      <c r="AJ65165" s="511"/>
      <c r="AK65165" s="511"/>
      <c r="AL65165" s="511"/>
      <c r="AM65165" s="511"/>
      <c r="AN65165" s="511"/>
      <c r="AO65165" s="511"/>
      <c r="AP65165" s="511"/>
      <c r="AQ65165" s="511"/>
      <c r="AR65165" s="511"/>
      <c r="AS65165" s="511"/>
      <c r="AT65165" s="511"/>
      <c r="AU65165" s="511"/>
      <c r="AV65165" s="511"/>
      <c r="AW65165" s="511"/>
      <c r="AX65165" s="511"/>
      <c r="AY65165" s="511"/>
      <c r="AZ65165" s="511"/>
      <c r="BA65165" s="511"/>
      <c r="BB65165" s="511"/>
      <c r="BC65165" s="511"/>
      <c r="BD65165" s="511"/>
      <c r="BE65165" s="511"/>
      <c r="BF65165" s="511"/>
      <c r="BG65165" s="511"/>
      <c r="BH65165" s="511"/>
      <c r="BI65165" s="511"/>
      <c r="BJ65165" s="511"/>
      <c r="BK65165" s="511"/>
      <c r="BL65165" s="511"/>
      <c r="BM65165" s="511"/>
      <c r="BN65165" s="511"/>
      <c r="BO65165" s="511"/>
      <c r="BP65165" s="511"/>
      <c r="BQ65165" s="511"/>
      <c r="BR65165" s="511"/>
      <c r="BS65165" s="511"/>
      <c r="BT65165" s="511"/>
      <c r="BU65165" s="511"/>
      <c r="BV65165" s="511"/>
      <c r="BW65165" s="511"/>
      <c r="BX65165" s="511"/>
      <c r="BY65165" s="511"/>
      <c r="BZ65165" s="511"/>
      <c r="CA65165" s="511"/>
      <c r="CB65165" s="511"/>
      <c r="CC65165" s="511"/>
      <c r="CD65165" s="511"/>
      <c r="CE65165" s="511"/>
      <c r="CF65165" s="511"/>
      <c r="CG65165" s="511"/>
      <c r="CH65165" s="511"/>
      <c r="CI65165" s="511"/>
      <c r="CJ65165" s="511"/>
      <c r="CK65165" s="511"/>
      <c r="CL65165" s="511"/>
      <c r="CM65165" s="511"/>
      <c r="CN65165" s="511"/>
      <c r="CO65165" s="511"/>
      <c r="CP65165" s="511"/>
      <c r="CQ65165" s="511"/>
      <c r="CR65165" s="511"/>
      <c r="CS65165" s="511"/>
      <c r="CT65165" s="511"/>
      <c r="CU65165" s="511"/>
      <c r="CV65165" s="511"/>
      <c r="CW65165" s="511"/>
      <c r="CX65165" s="511"/>
      <c r="CY65165" s="511"/>
      <c r="CZ65165" s="511"/>
      <c r="DA65165" s="511"/>
      <c r="DB65165" s="511"/>
      <c r="DC65165" s="511"/>
      <c r="DD65165" s="511"/>
      <c r="DE65165" s="511"/>
      <c r="DF65165" s="511"/>
      <c r="DG65165" s="511"/>
      <c r="DH65165" s="511"/>
      <c r="DI65165" s="511"/>
      <c r="DJ65165" s="511"/>
      <c r="DK65165" s="511"/>
      <c r="DL65165" s="511"/>
      <c r="DM65165" s="511"/>
      <c r="DN65165" s="511"/>
      <c r="DO65165" s="511"/>
      <c r="DP65165" s="511"/>
      <c r="DQ65165" s="511"/>
      <c r="DR65165" s="511"/>
      <c r="DS65165" s="511"/>
      <c r="DT65165" s="511"/>
      <c r="DU65165" s="511"/>
      <c r="DV65165" s="511"/>
      <c r="DW65165" s="511"/>
      <c r="DX65165" s="511"/>
      <c r="DY65165" s="511"/>
      <c r="DZ65165" s="511"/>
      <c r="EA65165" s="511"/>
      <c r="EB65165" s="511"/>
      <c r="EC65165" s="511"/>
      <c r="ED65165" s="511"/>
      <c r="EE65165" s="511"/>
      <c r="EF65165" s="511"/>
      <c r="EG65165" s="511"/>
      <c r="EH65165" s="511"/>
      <c r="EI65165" s="511"/>
      <c r="EJ65165" s="511"/>
      <c r="EK65165" s="511"/>
      <c r="EL65165" s="511"/>
      <c r="EM65165" s="511"/>
      <c r="EN65165" s="511"/>
      <c r="EO65165" s="511"/>
      <c r="EP65165" s="511"/>
      <c r="EQ65165" s="511"/>
      <c r="ER65165" s="511"/>
      <c r="ES65165" s="511"/>
      <c r="ET65165" s="511"/>
      <c r="EU65165" s="511"/>
      <c r="EV65165" s="511"/>
      <c r="EW65165" s="511"/>
      <c r="EX65165" s="511"/>
      <c r="EY65165" s="511"/>
      <c r="EZ65165" s="511"/>
      <c r="FA65165" s="511"/>
      <c r="FB65165" s="511"/>
      <c r="FC65165" s="511"/>
      <c r="FD65165" s="511"/>
      <c r="FE65165" s="511"/>
      <c r="FF65165" s="511"/>
      <c r="FG65165" s="511"/>
      <c r="FH65165" s="511"/>
      <c r="FI65165" s="511"/>
      <c r="FJ65165" s="511"/>
      <c r="FK65165" s="511"/>
      <c r="FL65165" s="511"/>
      <c r="FM65165" s="511"/>
      <c r="FN65165" s="511"/>
      <c r="FO65165" s="511"/>
      <c r="FP65165" s="511"/>
      <c r="FQ65165" s="511"/>
      <c r="FR65165" s="511"/>
      <c r="FS65165" s="511"/>
      <c r="FT65165" s="511"/>
      <c r="FU65165" s="511"/>
      <c r="FV65165" s="511"/>
      <c r="FW65165" s="511"/>
      <c r="FX65165" s="511"/>
      <c r="FY65165" s="511"/>
      <c r="FZ65165" s="511"/>
      <c r="GA65165" s="511"/>
      <c r="GB65165" s="511"/>
      <c r="GC65165" s="511"/>
      <c r="GD65165" s="511"/>
      <c r="GE65165" s="511"/>
      <c r="GF65165" s="511"/>
      <c r="GG65165" s="511"/>
      <c r="GH65165" s="511"/>
      <c r="GI65165" s="511"/>
      <c r="GJ65165" s="511"/>
      <c r="GK65165" s="511"/>
      <c r="GL65165" s="511"/>
      <c r="GM65165" s="511"/>
      <c r="GN65165" s="511"/>
      <c r="GO65165" s="511"/>
      <c r="GP65165" s="511"/>
      <c r="GQ65165" s="511"/>
      <c r="GR65165" s="511"/>
      <c r="GS65165" s="511"/>
      <c r="GT65165" s="511"/>
      <c r="GU65165" s="511"/>
      <c r="GV65165" s="511"/>
      <c r="GW65165" s="511"/>
      <c r="GX65165" s="511"/>
      <c r="GY65165" s="511"/>
      <c r="GZ65165" s="511"/>
      <c r="HA65165" s="511"/>
      <c r="HB65165" s="511"/>
      <c r="HC65165" s="511"/>
      <c r="HD65165" s="511"/>
      <c r="HE65165" s="511"/>
      <c r="HF65165" s="511"/>
      <c r="HG65165" s="511"/>
      <c r="HH65165" s="511"/>
      <c r="HI65165" s="511"/>
      <c r="HJ65165" s="511"/>
      <c r="HK65165" s="511"/>
      <c r="HL65165" s="511"/>
      <c r="HM65165" s="511"/>
      <c r="HN65165" s="511"/>
      <c r="HO65165" s="511"/>
      <c r="HP65165" s="511"/>
      <c r="HQ65165" s="511"/>
      <c r="HR65165" s="511"/>
      <c r="HS65165" s="511"/>
      <c r="HT65165" s="511"/>
      <c r="HU65165" s="511"/>
      <c r="HV65165" s="511"/>
      <c r="HW65165" s="511"/>
      <c r="HX65165" s="511"/>
      <c r="HY65165" s="511"/>
      <c r="HZ65165" s="511"/>
      <c r="IA65165" s="511"/>
      <c r="IB65165" s="511"/>
      <c r="IC65165" s="511"/>
      <c r="ID65165" s="511"/>
      <c r="IE65165" s="511"/>
      <c r="IF65165" s="511"/>
      <c r="IG65165" s="511"/>
      <c r="IH65165" s="511"/>
    </row>
    <row r="65166" spans="1:242" x14ac:dyDescent="0.25">
      <c r="A65166" s="511"/>
      <c r="B65166" s="511"/>
      <c r="C65166" s="511"/>
      <c r="D65166" s="511"/>
      <c r="E65166" s="511"/>
      <c r="F65166" s="511"/>
      <c r="G65166" s="511"/>
      <c r="H65166" s="511"/>
      <c r="I65166" s="511"/>
      <c r="J65166" s="511"/>
      <c r="K65166" s="511"/>
      <c r="L65166" s="511"/>
      <c r="M65166" s="511"/>
      <c r="N65166" s="511"/>
      <c r="O65166" s="511"/>
      <c r="P65166" s="511"/>
      <c r="Q65166" s="511"/>
      <c r="R65166" s="511"/>
      <c r="S65166" s="511"/>
      <c r="T65166" s="511"/>
      <c r="U65166" s="511"/>
      <c r="V65166" s="511"/>
      <c r="W65166" s="511"/>
      <c r="X65166" s="511"/>
      <c r="Y65166" s="511"/>
      <c r="Z65166" s="511"/>
      <c r="AA65166" s="511"/>
      <c r="AB65166" s="511"/>
      <c r="AC65166" s="511"/>
      <c r="AD65166" s="511"/>
      <c r="AE65166" s="511"/>
      <c r="AF65166" s="511"/>
      <c r="AG65166" s="511"/>
      <c r="AH65166" s="511"/>
      <c r="AI65166" s="511"/>
      <c r="AJ65166" s="511"/>
      <c r="AK65166" s="511"/>
      <c r="AL65166" s="511"/>
      <c r="AM65166" s="511"/>
      <c r="AN65166" s="511"/>
      <c r="AO65166" s="511"/>
      <c r="AP65166" s="511"/>
      <c r="AQ65166" s="511"/>
      <c r="AR65166" s="511"/>
      <c r="AS65166" s="511"/>
      <c r="AT65166" s="511"/>
      <c r="AU65166" s="511"/>
      <c r="AV65166" s="511"/>
      <c r="AW65166" s="511"/>
      <c r="AX65166" s="511"/>
      <c r="AY65166" s="511"/>
      <c r="AZ65166" s="511"/>
      <c r="BA65166" s="511"/>
      <c r="BB65166" s="511"/>
      <c r="BC65166" s="511"/>
      <c r="BD65166" s="511"/>
      <c r="BE65166" s="511"/>
      <c r="BF65166" s="511"/>
      <c r="BG65166" s="511"/>
      <c r="BH65166" s="511"/>
      <c r="BI65166" s="511"/>
      <c r="BJ65166" s="511"/>
      <c r="BK65166" s="511"/>
      <c r="BL65166" s="511"/>
      <c r="BM65166" s="511"/>
      <c r="BN65166" s="511"/>
      <c r="BO65166" s="511"/>
      <c r="BP65166" s="511"/>
      <c r="BQ65166" s="511"/>
      <c r="BR65166" s="511"/>
      <c r="BS65166" s="511"/>
      <c r="BT65166" s="511"/>
      <c r="BU65166" s="511"/>
      <c r="BV65166" s="511"/>
      <c r="BW65166" s="511"/>
      <c r="BX65166" s="511"/>
      <c r="BY65166" s="511"/>
      <c r="BZ65166" s="511"/>
      <c r="CA65166" s="511"/>
      <c r="CB65166" s="511"/>
      <c r="CC65166" s="511"/>
      <c r="CD65166" s="511"/>
      <c r="CE65166" s="511"/>
      <c r="CF65166" s="511"/>
      <c r="CG65166" s="511"/>
      <c r="CH65166" s="511"/>
      <c r="CI65166" s="511"/>
      <c r="CJ65166" s="511"/>
      <c r="CK65166" s="511"/>
      <c r="CL65166" s="511"/>
      <c r="CM65166" s="511"/>
      <c r="CN65166" s="511"/>
      <c r="CO65166" s="511"/>
      <c r="CP65166" s="511"/>
      <c r="CQ65166" s="511"/>
      <c r="CR65166" s="511"/>
      <c r="CS65166" s="511"/>
      <c r="CT65166" s="511"/>
      <c r="CU65166" s="511"/>
      <c r="CV65166" s="511"/>
      <c r="CW65166" s="511"/>
      <c r="CX65166" s="511"/>
      <c r="CY65166" s="511"/>
      <c r="CZ65166" s="511"/>
      <c r="DA65166" s="511"/>
      <c r="DB65166" s="511"/>
      <c r="DC65166" s="511"/>
      <c r="DD65166" s="511"/>
      <c r="DE65166" s="511"/>
      <c r="DF65166" s="511"/>
      <c r="DG65166" s="511"/>
      <c r="DH65166" s="511"/>
      <c r="DI65166" s="511"/>
      <c r="DJ65166" s="511"/>
      <c r="DK65166" s="511"/>
      <c r="DL65166" s="511"/>
      <c r="DM65166" s="511"/>
      <c r="DN65166" s="511"/>
      <c r="DO65166" s="511"/>
      <c r="DP65166" s="511"/>
      <c r="DQ65166" s="511"/>
      <c r="DR65166" s="511"/>
      <c r="DS65166" s="511"/>
      <c r="DT65166" s="511"/>
      <c r="DU65166" s="511"/>
      <c r="DV65166" s="511"/>
      <c r="DW65166" s="511"/>
      <c r="DX65166" s="511"/>
      <c r="DY65166" s="511"/>
      <c r="DZ65166" s="511"/>
      <c r="EA65166" s="511"/>
      <c r="EB65166" s="511"/>
      <c r="EC65166" s="511"/>
      <c r="ED65166" s="511"/>
      <c r="EE65166" s="511"/>
      <c r="EF65166" s="511"/>
      <c r="EG65166" s="511"/>
      <c r="EH65166" s="511"/>
      <c r="EI65166" s="511"/>
      <c r="EJ65166" s="511"/>
      <c r="EK65166" s="511"/>
      <c r="EL65166" s="511"/>
      <c r="EM65166" s="511"/>
      <c r="EN65166" s="511"/>
      <c r="EO65166" s="511"/>
      <c r="EP65166" s="511"/>
      <c r="EQ65166" s="511"/>
      <c r="ER65166" s="511"/>
      <c r="ES65166" s="511"/>
      <c r="ET65166" s="511"/>
      <c r="EU65166" s="511"/>
      <c r="EV65166" s="511"/>
      <c r="EW65166" s="511"/>
      <c r="EX65166" s="511"/>
      <c r="EY65166" s="511"/>
      <c r="EZ65166" s="511"/>
      <c r="FA65166" s="511"/>
      <c r="FB65166" s="511"/>
      <c r="FC65166" s="511"/>
      <c r="FD65166" s="511"/>
      <c r="FE65166" s="511"/>
      <c r="FF65166" s="511"/>
      <c r="FG65166" s="511"/>
      <c r="FH65166" s="511"/>
      <c r="FI65166" s="511"/>
      <c r="FJ65166" s="511"/>
      <c r="FK65166" s="511"/>
      <c r="FL65166" s="511"/>
      <c r="FM65166" s="511"/>
      <c r="FN65166" s="511"/>
      <c r="FO65166" s="511"/>
      <c r="FP65166" s="511"/>
      <c r="FQ65166" s="511"/>
      <c r="FR65166" s="511"/>
      <c r="FS65166" s="511"/>
      <c r="FT65166" s="511"/>
      <c r="FU65166" s="511"/>
      <c r="FV65166" s="511"/>
      <c r="FW65166" s="511"/>
      <c r="FX65166" s="511"/>
      <c r="FY65166" s="511"/>
      <c r="FZ65166" s="511"/>
      <c r="GA65166" s="511"/>
      <c r="GB65166" s="511"/>
      <c r="GC65166" s="511"/>
      <c r="GD65166" s="511"/>
      <c r="GE65166" s="511"/>
      <c r="GF65166" s="511"/>
      <c r="GG65166" s="511"/>
      <c r="GH65166" s="511"/>
      <c r="GI65166" s="511"/>
      <c r="GJ65166" s="511"/>
      <c r="GK65166" s="511"/>
      <c r="GL65166" s="511"/>
      <c r="GM65166" s="511"/>
      <c r="GN65166" s="511"/>
      <c r="GO65166" s="511"/>
      <c r="GP65166" s="511"/>
      <c r="GQ65166" s="511"/>
      <c r="GR65166" s="511"/>
      <c r="GS65166" s="511"/>
      <c r="GT65166" s="511"/>
      <c r="GU65166" s="511"/>
      <c r="GV65166" s="511"/>
      <c r="GW65166" s="511"/>
      <c r="GX65166" s="511"/>
      <c r="GY65166" s="511"/>
      <c r="GZ65166" s="511"/>
      <c r="HA65166" s="511"/>
      <c r="HB65166" s="511"/>
      <c r="HC65166" s="511"/>
      <c r="HD65166" s="511"/>
      <c r="HE65166" s="511"/>
      <c r="HF65166" s="511"/>
      <c r="HG65166" s="511"/>
      <c r="HH65166" s="511"/>
      <c r="HI65166" s="511"/>
      <c r="HJ65166" s="511"/>
      <c r="HK65166" s="511"/>
      <c r="HL65166" s="511"/>
      <c r="HM65166" s="511"/>
      <c r="HN65166" s="511"/>
      <c r="HO65166" s="511"/>
      <c r="HP65166" s="511"/>
      <c r="HQ65166" s="511"/>
      <c r="HR65166" s="511"/>
      <c r="HS65166" s="511"/>
      <c r="HT65166" s="511"/>
      <c r="HU65166" s="511"/>
      <c r="HV65166" s="511"/>
      <c r="HW65166" s="511"/>
      <c r="HX65166" s="511"/>
      <c r="HY65166" s="511"/>
      <c r="HZ65166" s="511"/>
      <c r="IA65166" s="511"/>
      <c r="IB65166" s="511"/>
      <c r="IC65166" s="511"/>
      <c r="ID65166" s="511"/>
      <c r="IE65166" s="511"/>
      <c r="IF65166" s="511"/>
      <c r="IG65166" s="511"/>
      <c r="IH65166" s="511"/>
    </row>
    <row r="65167" spans="1:242" x14ac:dyDescent="0.25">
      <c r="A65167" s="511"/>
      <c r="B65167" s="511"/>
      <c r="C65167" s="511"/>
      <c r="D65167" s="511"/>
      <c r="E65167" s="511"/>
      <c r="F65167" s="511"/>
      <c r="G65167" s="511"/>
      <c r="H65167" s="511"/>
      <c r="I65167" s="511"/>
      <c r="J65167" s="511"/>
      <c r="K65167" s="511"/>
      <c r="L65167" s="511"/>
      <c r="M65167" s="511"/>
      <c r="N65167" s="511"/>
      <c r="O65167" s="511"/>
      <c r="P65167" s="511"/>
      <c r="Q65167" s="511"/>
      <c r="R65167" s="511"/>
      <c r="S65167" s="511"/>
      <c r="T65167" s="511"/>
      <c r="U65167" s="511"/>
      <c r="V65167" s="511"/>
      <c r="W65167" s="511"/>
      <c r="X65167" s="511"/>
      <c r="Y65167" s="511"/>
      <c r="Z65167" s="511"/>
      <c r="AA65167" s="511"/>
      <c r="AB65167" s="511"/>
      <c r="AC65167" s="511"/>
      <c r="AD65167" s="511"/>
      <c r="AE65167" s="511"/>
      <c r="AF65167" s="511"/>
      <c r="AG65167" s="511"/>
      <c r="AH65167" s="511"/>
      <c r="AI65167" s="511"/>
      <c r="AJ65167" s="511"/>
      <c r="AK65167" s="511"/>
      <c r="AL65167" s="511"/>
      <c r="AM65167" s="511"/>
      <c r="AN65167" s="511"/>
      <c r="AO65167" s="511"/>
      <c r="AP65167" s="511"/>
      <c r="AQ65167" s="511"/>
      <c r="AR65167" s="511"/>
      <c r="AS65167" s="511"/>
      <c r="AT65167" s="511"/>
      <c r="AU65167" s="511"/>
      <c r="AV65167" s="511"/>
      <c r="AW65167" s="511"/>
      <c r="AX65167" s="511"/>
      <c r="AY65167" s="511"/>
      <c r="AZ65167" s="511"/>
      <c r="BA65167" s="511"/>
      <c r="BB65167" s="511"/>
      <c r="BC65167" s="511"/>
      <c r="BD65167" s="511"/>
      <c r="BE65167" s="511"/>
      <c r="BF65167" s="511"/>
      <c r="BG65167" s="511"/>
      <c r="BH65167" s="511"/>
      <c r="BI65167" s="511"/>
      <c r="BJ65167" s="511"/>
      <c r="BK65167" s="511"/>
      <c r="BL65167" s="511"/>
      <c r="BM65167" s="511"/>
      <c r="BN65167" s="511"/>
      <c r="BO65167" s="511"/>
      <c r="BP65167" s="511"/>
      <c r="BQ65167" s="511"/>
      <c r="BR65167" s="511"/>
      <c r="BS65167" s="511"/>
      <c r="BT65167" s="511"/>
      <c r="BU65167" s="511"/>
      <c r="BV65167" s="511"/>
      <c r="BW65167" s="511"/>
      <c r="BX65167" s="511"/>
      <c r="BY65167" s="511"/>
      <c r="BZ65167" s="511"/>
      <c r="CA65167" s="511"/>
      <c r="CB65167" s="511"/>
      <c r="CC65167" s="511"/>
      <c r="CD65167" s="511"/>
      <c r="CE65167" s="511"/>
      <c r="CF65167" s="511"/>
      <c r="CG65167" s="511"/>
      <c r="CH65167" s="511"/>
      <c r="CI65167" s="511"/>
      <c r="CJ65167" s="511"/>
      <c r="CK65167" s="511"/>
      <c r="CL65167" s="511"/>
      <c r="CM65167" s="511"/>
      <c r="CN65167" s="511"/>
      <c r="CO65167" s="511"/>
      <c r="CP65167" s="511"/>
      <c r="CQ65167" s="511"/>
      <c r="CR65167" s="511"/>
      <c r="CS65167" s="511"/>
      <c r="CT65167" s="511"/>
      <c r="CU65167" s="511"/>
      <c r="CV65167" s="511"/>
      <c r="CW65167" s="511"/>
      <c r="CX65167" s="511"/>
      <c r="CY65167" s="511"/>
      <c r="CZ65167" s="511"/>
      <c r="DA65167" s="511"/>
      <c r="DB65167" s="511"/>
      <c r="DC65167" s="511"/>
      <c r="DD65167" s="511"/>
      <c r="DE65167" s="511"/>
      <c r="DF65167" s="511"/>
      <c r="DG65167" s="511"/>
      <c r="DH65167" s="511"/>
      <c r="DI65167" s="511"/>
      <c r="DJ65167" s="511"/>
      <c r="DK65167" s="511"/>
      <c r="DL65167" s="511"/>
      <c r="DM65167" s="511"/>
      <c r="DN65167" s="511"/>
      <c r="DO65167" s="511"/>
      <c r="DP65167" s="511"/>
      <c r="DQ65167" s="511"/>
      <c r="DR65167" s="511"/>
      <c r="DS65167" s="511"/>
      <c r="DT65167" s="511"/>
      <c r="DU65167" s="511"/>
      <c r="DV65167" s="511"/>
      <c r="DW65167" s="511"/>
      <c r="DX65167" s="511"/>
      <c r="DY65167" s="511"/>
      <c r="DZ65167" s="511"/>
      <c r="EA65167" s="511"/>
      <c r="EB65167" s="511"/>
      <c r="EC65167" s="511"/>
      <c r="ED65167" s="511"/>
      <c r="EE65167" s="511"/>
      <c r="EF65167" s="511"/>
      <c r="EG65167" s="511"/>
      <c r="EH65167" s="511"/>
      <c r="EI65167" s="511"/>
      <c r="EJ65167" s="511"/>
      <c r="EK65167" s="511"/>
      <c r="EL65167" s="511"/>
      <c r="EM65167" s="511"/>
      <c r="EN65167" s="511"/>
      <c r="EO65167" s="511"/>
      <c r="EP65167" s="511"/>
      <c r="EQ65167" s="511"/>
      <c r="ER65167" s="511"/>
      <c r="ES65167" s="511"/>
      <c r="ET65167" s="511"/>
      <c r="EU65167" s="511"/>
      <c r="EV65167" s="511"/>
      <c r="EW65167" s="511"/>
      <c r="EX65167" s="511"/>
      <c r="EY65167" s="511"/>
      <c r="EZ65167" s="511"/>
      <c r="FA65167" s="511"/>
      <c r="FB65167" s="511"/>
      <c r="FC65167" s="511"/>
      <c r="FD65167" s="511"/>
      <c r="FE65167" s="511"/>
      <c r="FF65167" s="511"/>
      <c r="FG65167" s="511"/>
      <c r="FH65167" s="511"/>
      <c r="FI65167" s="511"/>
      <c r="FJ65167" s="511"/>
      <c r="FK65167" s="511"/>
      <c r="FL65167" s="511"/>
      <c r="FM65167" s="511"/>
      <c r="FN65167" s="511"/>
      <c r="FO65167" s="511"/>
      <c r="FP65167" s="511"/>
      <c r="FQ65167" s="511"/>
      <c r="FR65167" s="511"/>
      <c r="FS65167" s="511"/>
      <c r="FT65167" s="511"/>
      <c r="FU65167" s="511"/>
      <c r="FV65167" s="511"/>
      <c r="FW65167" s="511"/>
      <c r="FX65167" s="511"/>
      <c r="FY65167" s="511"/>
      <c r="FZ65167" s="511"/>
      <c r="GA65167" s="511"/>
      <c r="GB65167" s="511"/>
      <c r="GC65167" s="511"/>
      <c r="GD65167" s="511"/>
      <c r="GE65167" s="511"/>
      <c r="GF65167" s="511"/>
      <c r="GG65167" s="511"/>
      <c r="GH65167" s="511"/>
      <c r="GI65167" s="511"/>
      <c r="GJ65167" s="511"/>
      <c r="GK65167" s="511"/>
      <c r="GL65167" s="511"/>
      <c r="GM65167" s="511"/>
      <c r="GN65167" s="511"/>
      <c r="GO65167" s="511"/>
      <c r="GP65167" s="511"/>
      <c r="GQ65167" s="511"/>
      <c r="GR65167" s="511"/>
      <c r="GS65167" s="511"/>
      <c r="GT65167" s="511"/>
      <c r="GU65167" s="511"/>
      <c r="GV65167" s="511"/>
      <c r="GW65167" s="511"/>
      <c r="GX65167" s="511"/>
      <c r="GY65167" s="511"/>
      <c r="GZ65167" s="511"/>
      <c r="HA65167" s="511"/>
      <c r="HB65167" s="511"/>
      <c r="HC65167" s="511"/>
      <c r="HD65167" s="511"/>
      <c r="HE65167" s="511"/>
      <c r="HF65167" s="511"/>
      <c r="HG65167" s="511"/>
      <c r="HH65167" s="511"/>
      <c r="HI65167" s="511"/>
      <c r="HJ65167" s="511"/>
      <c r="HK65167" s="511"/>
      <c r="HL65167" s="511"/>
      <c r="HM65167" s="511"/>
      <c r="HN65167" s="511"/>
      <c r="HO65167" s="511"/>
      <c r="HP65167" s="511"/>
      <c r="HQ65167" s="511"/>
      <c r="HR65167" s="511"/>
      <c r="HS65167" s="511"/>
      <c r="HT65167" s="511"/>
      <c r="HU65167" s="511"/>
      <c r="HV65167" s="511"/>
      <c r="HW65167" s="511"/>
      <c r="HX65167" s="511"/>
      <c r="HY65167" s="511"/>
      <c r="HZ65167" s="511"/>
      <c r="IA65167" s="511"/>
      <c r="IB65167" s="511"/>
      <c r="IC65167" s="511"/>
      <c r="ID65167" s="511"/>
      <c r="IE65167" s="511"/>
      <c r="IF65167" s="511"/>
      <c r="IG65167" s="511"/>
      <c r="IH65167" s="511"/>
    </row>
    <row r="65168" spans="1:242" x14ac:dyDescent="0.25">
      <c r="A65168" s="511"/>
      <c r="B65168" s="511"/>
      <c r="C65168" s="511"/>
      <c r="D65168" s="511"/>
      <c r="E65168" s="511"/>
      <c r="F65168" s="511"/>
      <c r="G65168" s="511"/>
      <c r="H65168" s="511"/>
      <c r="I65168" s="511"/>
      <c r="J65168" s="511"/>
      <c r="K65168" s="511"/>
      <c r="L65168" s="511"/>
      <c r="M65168" s="511"/>
      <c r="N65168" s="511"/>
      <c r="O65168" s="511"/>
      <c r="P65168" s="511"/>
      <c r="Q65168" s="511"/>
      <c r="R65168" s="511"/>
      <c r="S65168" s="511"/>
      <c r="T65168" s="511"/>
      <c r="U65168" s="511"/>
      <c r="V65168" s="511"/>
      <c r="W65168" s="511"/>
      <c r="X65168" s="511"/>
      <c r="Y65168" s="511"/>
      <c r="Z65168" s="511"/>
      <c r="AA65168" s="511"/>
      <c r="AB65168" s="511"/>
      <c r="AC65168" s="511"/>
      <c r="AD65168" s="511"/>
      <c r="AE65168" s="511"/>
      <c r="AF65168" s="511"/>
      <c r="AG65168" s="511"/>
      <c r="AH65168" s="511"/>
      <c r="AI65168" s="511"/>
      <c r="AJ65168" s="511"/>
      <c r="AK65168" s="511"/>
      <c r="AL65168" s="511"/>
      <c r="AM65168" s="511"/>
      <c r="AN65168" s="511"/>
      <c r="AO65168" s="511"/>
      <c r="AP65168" s="511"/>
      <c r="AQ65168" s="511"/>
      <c r="AR65168" s="511"/>
      <c r="AS65168" s="511"/>
      <c r="AT65168" s="511"/>
      <c r="AU65168" s="511"/>
      <c r="AV65168" s="511"/>
      <c r="AW65168" s="511"/>
      <c r="AX65168" s="511"/>
      <c r="AY65168" s="511"/>
      <c r="AZ65168" s="511"/>
      <c r="BA65168" s="511"/>
      <c r="BB65168" s="511"/>
      <c r="BC65168" s="511"/>
      <c r="BD65168" s="511"/>
      <c r="BE65168" s="511"/>
      <c r="BF65168" s="511"/>
      <c r="BG65168" s="511"/>
      <c r="BH65168" s="511"/>
      <c r="BI65168" s="511"/>
      <c r="BJ65168" s="511"/>
      <c r="BK65168" s="511"/>
      <c r="BL65168" s="511"/>
      <c r="BM65168" s="511"/>
      <c r="BN65168" s="511"/>
      <c r="BO65168" s="511"/>
      <c r="BP65168" s="511"/>
      <c r="BQ65168" s="511"/>
      <c r="BR65168" s="511"/>
      <c r="BS65168" s="511"/>
      <c r="BT65168" s="511"/>
      <c r="BU65168" s="511"/>
      <c r="BV65168" s="511"/>
      <c r="BW65168" s="511"/>
      <c r="BX65168" s="511"/>
      <c r="BY65168" s="511"/>
      <c r="BZ65168" s="511"/>
      <c r="CA65168" s="511"/>
      <c r="CB65168" s="511"/>
      <c r="CC65168" s="511"/>
      <c r="CD65168" s="511"/>
      <c r="CE65168" s="511"/>
      <c r="CF65168" s="511"/>
      <c r="CG65168" s="511"/>
      <c r="CH65168" s="511"/>
      <c r="CI65168" s="511"/>
      <c r="CJ65168" s="511"/>
      <c r="CK65168" s="511"/>
      <c r="CL65168" s="511"/>
      <c r="CM65168" s="511"/>
      <c r="CN65168" s="511"/>
      <c r="CO65168" s="511"/>
      <c r="CP65168" s="511"/>
      <c r="CQ65168" s="511"/>
      <c r="CR65168" s="511"/>
      <c r="CS65168" s="511"/>
      <c r="CT65168" s="511"/>
      <c r="CU65168" s="511"/>
      <c r="CV65168" s="511"/>
      <c r="CW65168" s="511"/>
      <c r="CX65168" s="511"/>
      <c r="CY65168" s="511"/>
      <c r="CZ65168" s="511"/>
      <c r="DA65168" s="511"/>
      <c r="DB65168" s="511"/>
      <c r="DC65168" s="511"/>
      <c r="DD65168" s="511"/>
      <c r="DE65168" s="511"/>
      <c r="DF65168" s="511"/>
      <c r="DG65168" s="511"/>
      <c r="DH65168" s="511"/>
      <c r="DI65168" s="511"/>
      <c r="DJ65168" s="511"/>
      <c r="DK65168" s="511"/>
      <c r="DL65168" s="511"/>
      <c r="DM65168" s="511"/>
      <c r="DN65168" s="511"/>
      <c r="DO65168" s="511"/>
      <c r="DP65168" s="511"/>
      <c r="DQ65168" s="511"/>
      <c r="DR65168" s="511"/>
      <c r="DS65168" s="511"/>
      <c r="DT65168" s="511"/>
      <c r="DU65168" s="511"/>
      <c r="DV65168" s="511"/>
      <c r="DW65168" s="511"/>
      <c r="DX65168" s="511"/>
      <c r="DY65168" s="511"/>
      <c r="DZ65168" s="511"/>
      <c r="EA65168" s="511"/>
      <c r="EB65168" s="511"/>
      <c r="EC65168" s="511"/>
      <c r="ED65168" s="511"/>
      <c r="EE65168" s="511"/>
      <c r="EF65168" s="511"/>
      <c r="EG65168" s="511"/>
      <c r="EH65168" s="511"/>
      <c r="EI65168" s="511"/>
      <c r="EJ65168" s="511"/>
      <c r="EK65168" s="511"/>
      <c r="EL65168" s="511"/>
      <c r="EM65168" s="511"/>
      <c r="EN65168" s="511"/>
      <c r="EO65168" s="511"/>
      <c r="EP65168" s="511"/>
      <c r="EQ65168" s="511"/>
      <c r="ER65168" s="511"/>
      <c r="ES65168" s="511"/>
      <c r="ET65168" s="511"/>
      <c r="EU65168" s="511"/>
      <c r="EV65168" s="511"/>
      <c r="EW65168" s="511"/>
      <c r="EX65168" s="511"/>
      <c r="EY65168" s="511"/>
      <c r="EZ65168" s="511"/>
      <c r="FA65168" s="511"/>
      <c r="FB65168" s="511"/>
      <c r="FC65168" s="511"/>
      <c r="FD65168" s="511"/>
      <c r="FE65168" s="511"/>
      <c r="FF65168" s="511"/>
      <c r="FG65168" s="511"/>
      <c r="FH65168" s="511"/>
      <c r="FI65168" s="511"/>
      <c r="FJ65168" s="511"/>
      <c r="FK65168" s="511"/>
      <c r="FL65168" s="511"/>
      <c r="FM65168" s="511"/>
      <c r="FN65168" s="511"/>
      <c r="FO65168" s="511"/>
      <c r="FP65168" s="511"/>
      <c r="FQ65168" s="511"/>
      <c r="FR65168" s="511"/>
      <c r="FS65168" s="511"/>
      <c r="FT65168" s="511"/>
      <c r="FU65168" s="511"/>
      <c r="FV65168" s="511"/>
      <c r="FW65168" s="511"/>
      <c r="FX65168" s="511"/>
      <c r="FY65168" s="511"/>
      <c r="FZ65168" s="511"/>
      <c r="GA65168" s="511"/>
      <c r="GB65168" s="511"/>
      <c r="GC65168" s="511"/>
      <c r="GD65168" s="511"/>
      <c r="GE65168" s="511"/>
      <c r="GF65168" s="511"/>
      <c r="GG65168" s="511"/>
      <c r="GH65168" s="511"/>
      <c r="GI65168" s="511"/>
      <c r="GJ65168" s="511"/>
      <c r="GK65168" s="511"/>
      <c r="GL65168" s="511"/>
      <c r="GM65168" s="511"/>
      <c r="GN65168" s="511"/>
      <c r="GO65168" s="511"/>
      <c r="GP65168" s="511"/>
      <c r="GQ65168" s="511"/>
      <c r="GR65168" s="511"/>
      <c r="GS65168" s="511"/>
      <c r="GT65168" s="511"/>
      <c r="GU65168" s="511"/>
      <c r="GV65168" s="511"/>
      <c r="GW65168" s="511"/>
      <c r="GX65168" s="511"/>
      <c r="GY65168" s="511"/>
      <c r="GZ65168" s="511"/>
      <c r="HA65168" s="511"/>
      <c r="HB65168" s="511"/>
      <c r="HC65168" s="511"/>
      <c r="HD65168" s="511"/>
      <c r="HE65168" s="511"/>
      <c r="HF65168" s="511"/>
      <c r="HG65168" s="511"/>
      <c r="HH65168" s="511"/>
      <c r="HI65168" s="511"/>
      <c r="HJ65168" s="511"/>
      <c r="HK65168" s="511"/>
      <c r="HL65168" s="511"/>
      <c r="HM65168" s="511"/>
      <c r="HN65168" s="511"/>
      <c r="HO65168" s="511"/>
      <c r="HP65168" s="511"/>
      <c r="HQ65168" s="511"/>
      <c r="HR65168" s="511"/>
      <c r="HS65168" s="511"/>
      <c r="HT65168" s="511"/>
      <c r="HU65168" s="511"/>
      <c r="HV65168" s="511"/>
      <c r="HW65168" s="511"/>
      <c r="HX65168" s="511"/>
      <c r="HY65168" s="511"/>
      <c r="HZ65168" s="511"/>
      <c r="IA65168" s="511"/>
      <c r="IB65168" s="511"/>
      <c r="IC65168" s="511"/>
      <c r="ID65168" s="511"/>
      <c r="IE65168" s="511"/>
      <c r="IF65168" s="511"/>
      <c r="IG65168" s="511"/>
      <c r="IH65168" s="511"/>
    </row>
    <row r="65169" spans="1:242" x14ac:dyDescent="0.25">
      <c r="A65169" s="511"/>
      <c r="B65169" s="511"/>
      <c r="C65169" s="511"/>
      <c r="D65169" s="511"/>
      <c r="E65169" s="511"/>
      <c r="F65169" s="511"/>
      <c r="G65169" s="511"/>
      <c r="H65169" s="511"/>
      <c r="I65169" s="511"/>
      <c r="J65169" s="511"/>
      <c r="K65169" s="511"/>
      <c r="L65169" s="511"/>
      <c r="M65169" s="511"/>
      <c r="N65169" s="511"/>
      <c r="O65169" s="511"/>
      <c r="P65169" s="511"/>
      <c r="Q65169" s="511"/>
      <c r="R65169" s="511"/>
      <c r="S65169" s="511"/>
      <c r="T65169" s="511"/>
      <c r="U65169" s="511"/>
      <c r="V65169" s="511"/>
      <c r="W65169" s="511"/>
      <c r="X65169" s="511"/>
      <c r="Y65169" s="511"/>
      <c r="Z65169" s="511"/>
      <c r="AA65169" s="511"/>
      <c r="AB65169" s="511"/>
      <c r="AC65169" s="511"/>
      <c r="AD65169" s="511"/>
      <c r="AE65169" s="511"/>
      <c r="AF65169" s="511"/>
      <c r="AG65169" s="511"/>
      <c r="AH65169" s="511"/>
      <c r="AI65169" s="511"/>
      <c r="AJ65169" s="511"/>
      <c r="AK65169" s="511"/>
      <c r="AL65169" s="511"/>
      <c r="AM65169" s="511"/>
      <c r="AN65169" s="511"/>
      <c r="AO65169" s="511"/>
      <c r="AP65169" s="511"/>
      <c r="AQ65169" s="511"/>
      <c r="AR65169" s="511"/>
      <c r="AS65169" s="511"/>
      <c r="AT65169" s="511"/>
      <c r="AU65169" s="511"/>
      <c r="AV65169" s="511"/>
      <c r="AW65169" s="511"/>
      <c r="AX65169" s="511"/>
      <c r="AY65169" s="511"/>
      <c r="AZ65169" s="511"/>
      <c r="BA65169" s="511"/>
      <c r="BB65169" s="511"/>
      <c r="BC65169" s="511"/>
      <c r="BD65169" s="511"/>
      <c r="BE65169" s="511"/>
      <c r="BF65169" s="511"/>
      <c r="BG65169" s="511"/>
      <c r="BH65169" s="511"/>
      <c r="BI65169" s="511"/>
      <c r="BJ65169" s="511"/>
      <c r="BK65169" s="511"/>
      <c r="BL65169" s="511"/>
      <c r="BM65169" s="511"/>
      <c r="BN65169" s="511"/>
      <c r="BO65169" s="511"/>
      <c r="BP65169" s="511"/>
      <c r="BQ65169" s="511"/>
      <c r="BR65169" s="511"/>
      <c r="BS65169" s="511"/>
      <c r="BT65169" s="511"/>
      <c r="BU65169" s="511"/>
      <c r="BV65169" s="511"/>
      <c r="BW65169" s="511"/>
      <c r="BX65169" s="511"/>
      <c r="BY65169" s="511"/>
      <c r="BZ65169" s="511"/>
      <c r="CA65169" s="511"/>
      <c r="CB65169" s="511"/>
      <c r="CC65169" s="511"/>
      <c r="CD65169" s="511"/>
      <c r="CE65169" s="511"/>
      <c r="CF65169" s="511"/>
      <c r="CG65169" s="511"/>
      <c r="CH65169" s="511"/>
      <c r="CI65169" s="511"/>
      <c r="CJ65169" s="511"/>
      <c r="CK65169" s="511"/>
      <c r="CL65169" s="511"/>
      <c r="CM65169" s="511"/>
      <c r="CN65169" s="511"/>
      <c r="CO65169" s="511"/>
      <c r="CP65169" s="511"/>
      <c r="CQ65169" s="511"/>
      <c r="CR65169" s="511"/>
      <c r="CS65169" s="511"/>
      <c r="CT65169" s="511"/>
      <c r="CU65169" s="511"/>
      <c r="CV65169" s="511"/>
      <c r="CW65169" s="511"/>
      <c r="CX65169" s="511"/>
      <c r="CY65169" s="511"/>
      <c r="CZ65169" s="511"/>
      <c r="DA65169" s="511"/>
      <c r="DB65169" s="511"/>
      <c r="DC65169" s="511"/>
      <c r="DD65169" s="511"/>
      <c r="DE65169" s="511"/>
      <c r="DF65169" s="511"/>
      <c r="DG65169" s="511"/>
      <c r="DH65169" s="511"/>
      <c r="DI65169" s="511"/>
      <c r="DJ65169" s="511"/>
      <c r="DK65169" s="511"/>
      <c r="DL65169" s="511"/>
      <c r="DM65169" s="511"/>
      <c r="DN65169" s="511"/>
      <c r="DO65169" s="511"/>
      <c r="DP65169" s="511"/>
      <c r="DQ65169" s="511"/>
      <c r="DR65169" s="511"/>
      <c r="DS65169" s="511"/>
      <c r="DT65169" s="511"/>
      <c r="DU65169" s="511"/>
      <c r="DV65169" s="511"/>
      <c r="DW65169" s="511"/>
      <c r="DX65169" s="511"/>
      <c r="DY65169" s="511"/>
      <c r="DZ65169" s="511"/>
      <c r="EA65169" s="511"/>
      <c r="EB65169" s="511"/>
      <c r="EC65169" s="511"/>
      <c r="ED65169" s="511"/>
      <c r="EE65169" s="511"/>
      <c r="EF65169" s="511"/>
      <c r="EG65169" s="511"/>
      <c r="EH65169" s="511"/>
      <c r="EI65169" s="511"/>
      <c r="EJ65169" s="511"/>
      <c r="EK65169" s="511"/>
      <c r="EL65169" s="511"/>
      <c r="EM65169" s="511"/>
      <c r="EN65169" s="511"/>
      <c r="EO65169" s="511"/>
      <c r="EP65169" s="511"/>
      <c r="EQ65169" s="511"/>
      <c r="ER65169" s="511"/>
      <c r="ES65169" s="511"/>
      <c r="ET65169" s="511"/>
      <c r="EU65169" s="511"/>
      <c r="EV65169" s="511"/>
      <c r="EW65169" s="511"/>
      <c r="EX65169" s="511"/>
      <c r="EY65169" s="511"/>
      <c r="EZ65169" s="511"/>
      <c r="FA65169" s="511"/>
      <c r="FB65169" s="511"/>
      <c r="FC65169" s="511"/>
      <c r="FD65169" s="511"/>
      <c r="FE65169" s="511"/>
      <c r="FF65169" s="511"/>
      <c r="FG65169" s="511"/>
      <c r="FH65169" s="511"/>
      <c r="FI65169" s="511"/>
      <c r="FJ65169" s="511"/>
      <c r="FK65169" s="511"/>
      <c r="FL65169" s="511"/>
      <c r="FM65169" s="511"/>
      <c r="FN65169" s="511"/>
      <c r="FO65169" s="511"/>
      <c r="FP65169" s="511"/>
      <c r="FQ65169" s="511"/>
      <c r="FR65169" s="511"/>
      <c r="FS65169" s="511"/>
      <c r="FT65169" s="511"/>
      <c r="FU65169" s="511"/>
      <c r="FV65169" s="511"/>
      <c r="FW65169" s="511"/>
      <c r="FX65169" s="511"/>
      <c r="FY65169" s="511"/>
      <c r="FZ65169" s="511"/>
      <c r="GA65169" s="511"/>
      <c r="GB65169" s="511"/>
      <c r="GC65169" s="511"/>
      <c r="GD65169" s="511"/>
      <c r="GE65169" s="511"/>
      <c r="GF65169" s="511"/>
      <c r="GG65169" s="511"/>
      <c r="GH65169" s="511"/>
      <c r="GI65169" s="511"/>
      <c r="GJ65169" s="511"/>
      <c r="GK65169" s="511"/>
      <c r="GL65169" s="511"/>
      <c r="GM65169" s="511"/>
      <c r="GN65169" s="511"/>
      <c r="GO65169" s="511"/>
      <c r="GP65169" s="511"/>
      <c r="GQ65169" s="511"/>
      <c r="GR65169" s="511"/>
      <c r="GS65169" s="511"/>
      <c r="GT65169" s="511"/>
      <c r="GU65169" s="511"/>
      <c r="GV65169" s="511"/>
      <c r="GW65169" s="511"/>
      <c r="GX65169" s="511"/>
      <c r="GY65169" s="511"/>
      <c r="GZ65169" s="511"/>
      <c r="HA65169" s="511"/>
      <c r="HB65169" s="511"/>
      <c r="HC65169" s="511"/>
      <c r="HD65169" s="511"/>
      <c r="HE65169" s="511"/>
      <c r="HF65169" s="511"/>
      <c r="HG65169" s="511"/>
      <c r="HH65169" s="511"/>
      <c r="HI65169" s="511"/>
      <c r="HJ65169" s="511"/>
      <c r="HK65169" s="511"/>
      <c r="HL65169" s="511"/>
      <c r="HM65169" s="511"/>
      <c r="HN65169" s="511"/>
      <c r="HO65169" s="511"/>
      <c r="HP65169" s="511"/>
      <c r="HQ65169" s="511"/>
      <c r="HR65169" s="511"/>
      <c r="HS65169" s="511"/>
      <c r="HT65169" s="511"/>
      <c r="HU65169" s="511"/>
      <c r="HV65169" s="511"/>
      <c r="HW65169" s="511"/>
      <c r="HX65169" s="511"/>
      <c r="HY65169" s="511"/>
      <c r="HZ65169" s="511"/>
      <c r="IA65169" s="511"/>
      <c r="IB65169" s="511"/>
      <c r="IC65169" s="511"/>
      <c r="ID65169" s="511"/>
      <c r="IE65169" s="511"/>
      <c r="IF65169" s="511"/>
      <c r="IG65169" s="511"/>
      <c r="IH65169" s="511"/>
    </row>
    <row r="65170" spans="1:242" x14ac:dyDescent="0.25">
      <c r="A65170" s="511"/>
      <c r="B65170" s="511"/>
      <c r="C65170" s="511"/>
      <c r="D65170" s="511"/>
      <c r="E65170" s="511"/>
      <c r="F65170" s="511"/>
      <c r="G65170" s="511"/>
      <c r="H65170" s="511"/>
      <c r="I65170" s="511"/>
      <c r="J65170" s="511"/>
      <c r="K65170" s="511"/>
      <c r="L65170" s="511"/>
      <c r="M65170" s="511"/>
      <c r="N65170" s="511"/>
      <c r="O65170" s="511"/>
      <c r="P65170" s="511"/>
      <c r="Q65170" s="511"/>
      <c r="R65170" s="511"/>
      <c r="S65170" s="511"/>
      <c r="T65170" s="511"/>
      <c r="U65170" s="511"/>
      <c r="V65170" s="511"/>
      <c r="W65170" s="511"/>
      <c r="X65170" s="511"/>
      <c r="Y65170" s="511"/>
      <c r="Z65170" s="511"/>
      <c r="AA65170" s="511"/>
      <c r="AB65170" s="511"/>
      <c r="AC65170" s="511"/>
      <c r="AD65170" s="511"/>
      <c r="AE65170" s="511"/>
      <c r="AF65170" s="511"/>
      <c r="AG65170" s="511"/>
      <c r="AH65170" s="511"/>
      <c r="AI65170" s="511"/>
      <c r="AJ65170" s="511"/>
      <c r="AK65170" s="511"/>
      <c r="AL65170" s="511"/>
      <c r="AM65170" s="511"/>
      <c r="AN65170" s="511"/>
      <c r="AO65170" s="511"/>
      <c r="AP65170" s="511"/>
      <c r="AQ65170" s="511"/>
      <c r="AR65170" s="511"/>
      <c r="AS65170" s="511"/>
      <c r="AT65170" s="511"/>
      <c r="AU65170" s="511"/>
      <c r="AV65170" s="511"/>
      <c r="AW65170" s="511"/>
      <c r="AX65170" s="511"/>
      <c r="AY65170" s="511"/>
      <c r="AZ65170" s="511"/>
      <c r="BA65170" s="511"/>
      <c r="BB65170" s="511"/>
      <c r="BC65170" s="511"/>
      <c r="BD65170" s="511"/>
      <c r="BE65170" s="511"/>
      <c r="BF65170" s="511"/>
      <c r="BG65170" s="511"/>
      <c r="BH65170" s="511"/>
      <c r="BI65170" s="511"/>
      <c r="BJ65170" s="511"/>
      <c r="BK65170" s="511"/>
      <c r="BL65170" s="511"/>
      <c r="BM65170" s="511"/>
      <c r="BN65170" s="511"/>
      <c r="BO65170" s="511"/>
      <c r="BP65170" s="511"/>
      <c r="BQ65170" s="511"/>
      <c r="BR65170" s="511"/>
      <c r="BS65170" s="511"/>
      <c r="BT65170" s="511"/>
      <c r="BU65170" s="511"/>
      <c r="BV65170" s="511"/>
      <c r="BW65170" s="511"/>
      <c r="BX65170" s="511"/>
      <c r="BY65170" s="511"/>
      <c r="BZ65170" s="511"/>
      <c r="CA65170" s="511"/>
      <c r="CB65170" s="511"/>
      <c r="CC65170" s="511"/>
      <c r="CD65170" s="511"/>
      <c r="CE65170" s="511"/>
      <c r="CF65170" s="511"/>
      <c r="CG65170" s="511"/>
      <c r="CH65170" s="511"/>
      <c r="CI65170" s="511"/>
      <c r="CJ65170" s="511"/>
      <c r="CK65170" s="511"/>
      <c r="CL65170" s="511"/>
      <c r="CM65170" s="511"/>
      <c r="CN65170" s="511"/>
      <c r="CO65170" s="511"/>
      <c r="CP65170" s="511"/>
      <c r="CQ65170" s="511"/>
      <c r="CR65170" s="511"/>
      <c r="CS65170" s="511"/>
      <c r="CT65170" s="511"/>
      <c r="CU65170" s="511"/>
      <c r="CV65170" s="511"/>
      <c r="CW65170" s="511"/>
      <c r="CX65170" s="511"/>
      <c r="CY65170" s="511"/>
      <c r="CZ65170" s="511"/>
      <c r="DA65170" s="511"/>
      <c r="DB65170" s="511"/>
      <c r="DC65170" s="511"/>
      <c r="DD65170" s="511"/>
      <c r="DE65170" s="511"/>
      <c r="DF65170" s="511"/>
      <c r="DG65170" s="511"/>
      <c r="DH65170" s="511"/>
      <c r="DI65170" s="511"/>
      <c r="DJ65170" s="511"/>
      <c r="DK65170" s="511"/>
      <c r="DL65170" s="511"/>
      <c r="DM65170" s="511"/>
      <c r="DN65170" s="511"/>
      <c r="DO65170" s="511"/>
      <c r="DP65170" s="511"/>
      <c r="DQ65170" s="511"/>
      <c r="DR65170" s="511"/>
      <c r="DS65170" s="511"/>
      <c r="DT65170" s="511"/>
      <c r="DU65170" s="511"/>
      <c r="DV65170" s="511"/>
      <c r="DW65170" s="511"/>
      <c r="DX65170" s="511"/>
      <c r="DY65170" s="511"/>
      <c r="DZ65170" s="511"/>
      <c r="EA65170" s="511"/>
      <c r="EB65170" s="511"/>
      <c r="EC65170" s="511"/>
      <c r="ED65170" s="511"/>
      <c r="EE65170" s="511"/>
      <c r="EF65170" s="511"/>
      <c r="EG65170" s="511"/>
      <c r="EH65170" s="511"/>
      <c r="EI65170" s="511"/>
      <c r="EJ65170" s="511"/>
      <c r="EK65170" s="511"/>
      <c r="EL65170" s="511"/>
      <c r="EM65170" s="511"/>
      <c r="EN65170" s="511"/>
      <c r="EO65170" s="511"/>
      <c r="EP65170" s="511"/>
      <c r="EQ65170" s="511"/>
      <c r="ER65170" s="511"/>
      <c r="ES65170" s="511"/>
      <c r="ET65170" s="511"/>
      <c r="EU65170" s="511"/>
      <c r="EV65170" s="511"/>
      <c r="EW65170" s="511"/>
      <c r="EX65170" s="511"/>
      <c r="EY65170" s="511"/>
      <c r="EZ65170" s="511"/>
      <c r="FA65170" s="511"/>
      <c r="FB65170" s="511"/>
      <c r="FC65170" s="511"/>
      <c r="FD65170" s="511"/>
      <c r="FE65170" s="511"/>
      <c r="FF65170" s="511"/>
      <c r="FG65170" s="511"/>
      <c r="FH65170" s="511"/>
      <c r="FI65170" s="511"/>
      <c r="FJ65170" s="511"/>
      <c r="FK65170" s="511"/>
      <c r="FL65170" s="511"/>
      <c r="FM65170" s="511"/>
      <c r="FN65170" s="511"/>
      <c r="FO65170" s="511"/>
      <c r="FP65170" s="511"/>
      <c r="FQ65170" s="511"/>
      <c r="FR65170" s="511"/>
      <c r="FS65170" s="511"/>
      <c r="FT65170" s="511"/>
      <c r="FU65170" s="511"/>
      <c r="FV65170" s="511"/>
      <c r="FW65170" s="511"/>
      <c r="FX65170" s="511"/>
      <c r="FY65170" s="511"/>
      <c r="FZ65170" s="511"/>
      <c r="GA65170" s="511"/>
      <c r="GB65170" s="511"/>
      <c r="GC65170" s="511"/>
      <c r="GD65170" s="511"/>
      <c r="GE65170" s="511"/>
      <c r="GF65170" s="511"/>
      <c r="GG65170" s="511"/>
      <c r="GH65170" s="511"/>
      <c r="GI65170" s="511"/>
      <c r="GJ65170" s="511"/>
      <c r="GK65170" s="511"/>
      <c r="GL65170" s="511"/>
      <c r="GM65170" s="511"/>
      <c r="GN65170" s="511"/>
      <c r="GO65170" s="511"/>
      <c r="GP65170" s="511"/>
      <c r="GQ65170" s="511"/>
      <c r="GR65170" s="511"/>
      <c r="GS65170" s="511"/>
      <c r="GT65170" s="511"/>
      <c r="GU65170" s="511"/>
      <c r="GV65170" s="511"/>
      <c r="GW65170" s="511"/>
      <c r="GX65170" s="511"/>
      <c r="GY65170" s="511"/>
      <c r="GZ65170" s="511"/>
      <c r="HA65170" s="511"/>
      <c r="HB65170" s="511"/>
      <c r="HC65170" s="511"/>
      <c r="HD65170" s="511"/>
      <c r="HE65170" s="511"/>
      <c r="HF65170" s="511"/>
      <c r="HG65170" s="511"/>
      <c r="HH65170" s="511"/>
      <c r="HI65170" s="511"/>
      <c r="HJ65170" s="511"/>
      <c r="HK65170" s="511"/>
      <c r="HL65170" s="511"/>
      <c r="HM65170" s="511"/>
      <c r="HN65170" s="511"/>
      <c r="HO65170" s="511"/>
      <c r="HP65170" s="511"/>
      <c r="HQ65170" s="511"/>
      <c r="HR65170" s="511"/>
      <c r="HS65170" s="511"/>
      <c r="HT65170" s="511"/>
      <c r="HU65170" s="511"/>
      <c r="HV65170" s="511"/>
      <c r="HW65170" s="511"/>
      <c r="HX65170" s="511"/>
      <c r="HY65170" s="511"/>
      <c r="HZ65170" s="511"/>
      <c r="IA65170" s="511"/>
      <c r="IB65170" s="511"/>
      <c r="IC65170" s="511"/>
      <c r="ID65170" s="511"/>
      <c r="IE65170" s="511"/>
      <c r="IF65170" s="511"/>
      <c r="IG65170" s="511"/>
      <c r="IH65170" s="511"/>
    </row>
    <row r="65171" spans="1:242" x14ac:dyDescent="0.25">
      <c r="A65171" s="511"/>
      <c r="B65171" s="511"/>
      <c r="C65171" s="511"/>
      <c r="D65171" s="511"/>
      <c r="E65171" s="511"/>
      <c r="F65171" s="511"/>
      <c r="G65171" s="511"/>
      <c r="H65171" s="511"/>
      <c r="I65171" s="511"/>
      <c r="J65171" s="511"/>
      <c r="K65171" s="511"/>
      <c r="L65171" s="511"/>
      <c r="M65171" s="511"/>
      <c r="N65171" s="511"/>
      <c r="O65171" s="511"/>
      <c r="P65171" s="511"/>
      <c r="Q65171" s="511"/>
      <c r="R65171" s="511"/>
      <c r="S65171" s="511"/>
      <c r="T65171" s="511"/>
      <c r="U65171" s="511"/>
      <c r="V65171" s="511"/>
      <c r="W65171" s="511"/>
      <c r="X65171" s="511"/>
      <c r="Y65171" s="511"/>
      <c r="Z65171" s="511"/>
      <c r="AA65171" s="511"/>
      <c r="AB65171" s="511"/>
      <c r="AC65171" s="511"/>
      <c r="AD65171" s="511"/>
      <c r="AE65171" s="511"/>
      <c r="AF65171" s="511"/>
      <c r="AG65171" s="511"/>
      <c r="AH65171" s="511"/>
      <c r="AI65171" s="511"/>
      <c r="AJ65171" s="511"/>
      <c r="AK65171" s="511"/>
      <c r="AL65171" s="511"/>
      <c r="AM65171" s="511"/>
      <c r="AN65171" s="511"/>
      <c r="AO65171" s="511"/>
      <c r="AP65171" s="511"/>
      <c r="AQ65171" s="511"/>
      <c r="AR65171" s="511"/>
      <c r="AS65171" s="511"/>
      <c r="AT65171" s="511"/>
      <c r="AU65171" s="511"/>
      <c r="AV65171" s="511"/>
      <c r="AW65171" s="511"/>
      <c r="AX65171" s="511"/>
      <c r="AY65171" s="511"/>
      <c r="AZ65171" s="511"/>
      <c r="BA65171" s="511"/>
      <c r="BB65171" s="511"/>
      <c r="BC65171" s="511"/>
      <c r="BD65171" s="511"/>
      <c r="BE65171" s="511"/>
      <c r="BF65171" s="511"/>
      <c r="BG65171" s="511"/>
      <c r="BH65171" s="511"/>
      <c r="BI65171" s="511"/>
      <c r="BJ65171" s="511"/>
      <c r="BK65171" s="511"/>
      <c r="BL65171" s="511"/>
      <c r="BM65171" s="511"/>
      <c r="BN65171" s="511"/>
      <c r="BO65171" s="511"/>
      <c r="BP65171" s="511"/>
      <c r="BQ65171" s="511"/>
      <c r="BR65171" s="511"/>
      <c r="BS65171" s="511"/>
      <c r="BT65171" s="511"/>
      <c r="BU65171" s="511"/>
      <c r="BV65171" s="511"/>
      <c r="BW65171" s="511"/>
      <c r="BX65171" s="511"/>
      <c r="BY65171" s="511"/>
      <c r="BZ65171" s="511"/>
      <c r="CA65171" s="511"/>
      <c r="CB65171" s="511"/>
      <c r="CC65171" s="511"/>
      <c r="CD65171" s="511"/>
      <c r="CE65171" s="511"/>
      <c r="CF65171" s="511"/>
      <c r="CG65171" s="511"/>
      <c r="CH65171" s="511"/>
      <c r="CI65171" s="511"/>
      <c r="CJ65171" s="511"/>
      <c r="CK65171" s="511"/>
      <c r="CL65171" s="511"/>
      <c r="CM65171" s="511"/>
      <c r="CN65171" s="511"/>
      <c r="CO65171" s="511"/>
      <c r="CP65171" s="511"/>
      <c r="CQ65171" s="511"/>
      <c r="CR65171" s="511"/>
      <c r="CS65171" s="511"/>
      <c r="CT65171" s="511"/>
      <c r="CU65171" s="511"/>
      <c r="CV65171" s="511"/>
      <c r="CW65171" s="511"/>
      <c r="CX65171" s="511"/>
      <c r="CY65171" s="511"/>
      <c r="CZ65171" s="511"/>
      <c r="DA65171" s="511"/>
      <c r="DB65171" s="511"/>
      <c r="DC65171" s="511"/>
      <c r="DD65171" s="511"/>
      <c r="DE65171" s="511"/>
      <c r="DF65171" s="511"/>
      <c r="DG65171" s="511"/>
      <c r="DH65171" s="511"/>
      <c r="DI65171" s="511"/>
      <c r="DJ65171" s="511"/>
      <c r="DK65171" s="511"/>
      <c r="DL65171" s="511"/>
      <c r="DM65171" s="511"/>
      <c r="DN65171" s="511"/>
      <c r="DO65171" s="511"/>
      <c r="DP65171" s="511"/>
      <c r="DQ65171" s="511"/>
      <c r="DR65171" s="511"/>
      <c r="DS65171" s="511"/>
      <c r="DT65171" s="511"/>
      <c r="DU65171" s="511"/>
      <c r="DV65171" s="511"/>
      <c r="DW65171" s="511"/>
      <c r="DX65171" s="511"/>
      <c r="DY65171" s="511"/>
      <c r="DZ65171" s="511"/>
      <c r="EA65171" s="511"/>
      <c r="EB65171" s="511"/>
      <c r="EC65171" s="511"/>
      <c r="ED65171" s="511"/>
      <c r="EE65171" s="511"/>
      <c r="EF65171" s="511"/>
      <c r="EG65171" s="511"/>
      <c r="EH65171" s="511"/>
      <c r="EI65171" s="511"/>
      <c r="EJ65171" s="511"/>
      <c r="EK65171" s="511"/>
      <c r="EL65171" s="511"/>
      <c r="EM65171" s="511"/>
      <c r="EN65171" s="511"/>
      <c r="EO65171" s="511"/>
      <c r="EP65171" s="511"/>
      <c r="EQ65171" s="511"/>
      <c r="ER65171" s="511"/>
      <c r="ES65171" s="511"/>
      <c r="ET65171" s="511"/>
      <c r="EU65171" s="511"/>
      <c r="EV65171" s="511"/>
      <c r="EW65171" s="511"/>
      <c r="EX65171" s="511"/>
      <c r="EY65171" s="511"/>
      <c r="EZ65171" s="511"/>
      <c r="FA65171" s="511"/>
      <c r="FB65171" s="511"/>
      <c r="FC65171" s="511"/>
      <c r="FD65171" s="511"/>
      <c r="FE65171" s="511"/>
      <c r="FF65171" s="511"/>
      <c r="FG65171" s="511"/>
      <c r="FH65171" s="511"/>
      <c r="FI65171" s="511"/>
      <c r="FJ65171" s="511"/>
      <c r="FK65171" s="511"/>
      <c r="FL65171" s="511"/>
      <c r="FM65171" s="511"/>
      <c r="FN65171" s="511"/>
      <c r="FO65171" s="511"/>
      <c r="FP65171" s="511"/>
      <c r="FQ65171" s="511"/>
      <c r="FR65171" s="511"/>
      <c r="FS65171" s="511"/>
      <c r="FT65171" s="511"/>
      <c r="FU65171" s="511"/>
      <c r="FV65171" s="511"/>
      <c r="FW65171" s="511"/>
      <c r="FX65171" s="511"/>
      <c r="FY65171" s="511"/>
      <c r="FZ65171" s="511"/>
      <c r="GA65171" s="511"/>
      <c r="GB65171" s="511"/>
      <c r="GC65171" s="511"/>
      <c r="GD65171" s="511"/>
      <c r="GE65171" s="511"/>
      <c r="GF65171" s="511"/>
      <c r="GG65171" s="511"/>
      <c r="GH65171" s="511"/>
      <c r="GI65171" s="511"/>
      <c r="GJ65171" s="511"/>
      <c r="GK65171" s="511"/>
      <c r="GL65171" s="511"/>
      <c r="GM65171" s="511"/>
      <c r="GN65171" s="511"/>
      <c r="GO65171" s="511"/>
      <c r="GP65171" s="511"/>
      <c r="GQ65171" s="511"/>
      <c r="GR65171" s="511"/>
      <c r="GS65171" s="511"/>
      <c r="GT65171" s="511"/>
      <c r="GU65171" s="511"/>
      <c r="GV65171" s="511"/>
      <c r="GW65171" s="511"/>
      <c r="GX65171" s="511"/>
      <c r="GY65171" s="511"/>
      <c r="GZ65171" s="511"/>
      <c r="HA65171" s="511"/>
      <c r="HB65171" s="511"/>
      <c r="HC65171" s="511"/>
      <c r="HD65171" s="511"/>
      <c r="HE65171" s="511"/>
      <c r="HF65171" s="511"/>
      <c r="HG65171" s="511"/>
      <c r="HH65171" s="511"/>
      <c r="HI65171" s="511"/>
      <c r="HJ65171" s="511"/>
      <c r="HK65171" s="511"/>
      <c r="HL65171" s="511"/>
      <c r="HM65171" s="511"/>
      <c r="HN65171" s="511"/>
      <c r="HO65171" s="511"/>
      <c r="HP65171" s="511"/>
      <c r="HQ65171" s="511"/>
      <c r="HR65171" s="511"/>
      <c r="HS65171" s="511"/>
      <c r="HT65171" s="511"/>
      <c r="HU65171" s="511"/>
      <c r="HV65171" s="511"/>
      <c r="HW65171" s="511"/>
      <c r="HX65171" s="511"/>
      <c r="HY65171" s="511"/>
      <c r="HZ65171" s="511"/>
      <c r="IA65171" s="511"/>
      <c r="IB65171" s="511"/>
      <c r="IC65171" s="511"/>
      <c r="ID65171" s="511"/>
      <c r="IE65171" s="511"/>
      <c r="IF65171" s="511"/>
      <c r="IG65171" s="511"/>
      <c r="IH65171" s="511"/>
    </row>
    <row r="65172" spans="1:242" x14ac:dyDescent="0.25">
      <c r="A65172" s="511"/>
      <c r="B65172" s="511"/>
      <c r="C65172" s="511"/>
      <c r="D65172" s="511"/>
      <c r="E65172" s="511"/>
      <c r="F65172" s="511"/>
      <c r="G65172" s="511"/>
      <c r="H65172" s="511"/>
      <c r="I65172" s="511"/>
      <c r="J65172" s="511"/>
      <c r="K65172" s="511"/>
      <c r="L65172" s="511"/>
      <c r="M65172" s="511"/>
      <c r="N65172" s="511"/>
      <c r="O65172" s="511"/>
      <c r="P65172" s="511"/>
      <c r="Q65172" s="511"/>
      <c r="R65172" s="511"/>
      <c r="S65172" s="511"/>
      <c r="T65172" s="511"/>
      <c r="U65172" s="511"/>
      <c r="V65172" s="511"/>
      <c r="W65172" s="511"/>
      <c r="X65172" s="511"/>
      <c r="Y65172" s="511"/>
      <c r="Z65172" s="511"/>
      <c r="AA65172" s="511"/>
      <c r="AB65172" s="511"/>
      <c r="AC65172" s="511"/>
      <c r="AD65172" s="511"/>
      <c r="AE65172" s="511"/>
      <c r="AF65172" s="511"/>
      <c r="AG65172" s="511"/>
      <c r="AH65172" s="511"/>
      <c r="AI65172" s="511"/>
      <c r="AJ65172" s="511"/>
      <c r="AK65172" s="511"/>
      <c r="AL65172" s="511"/>
      <c r="AM65172" s="511"/>
      <c r="AN65172" s="511"/>
      <c r="AO65172" s="511"/>
      <c r="AP65172" s="511"/>
      <c r="AQ65172" s="511"/>
      <c r="AR65172" s="511"/>
      <c r="AS65172" s="511"/>
      <c r="AT65172" s="511"/>
      <c r="AU65172" s="511"/>
      <c r="AV65172" s="511"/>
      <c r="AW65172" s="511"/>
      <c r="AX65172" s="511"/>
      <c r="AY65172" s="511"/>
      <c r="AZ65172" s="511"/>
      <c r="BA65172" s="511"/>
      <c r="BB65172" s="511"/>
      <c r="BC65172" s="511"/>
      <c r="BD65172" s="511"/>
      <c r="BE65172" s="511"/>
      <c r="BF65172" s="511"/>
      <c r="BG65172" s="511"/>
      <c r="BH65172" s="511"/>
      <c r="BI65172" s="511"/>
      <c r="BJ65172" s="511"/>
      <c r="BK65172" s="511"/>
      <c r="BL65172" s="511"/>
      <c r="BM65172" s="511"/>
      <c r="BN65172" s="511"/>
      <c r="BO65172" s="511"/>
      <c r="BP65172" s="511"/>
      <c r="BQ65172" s="511"/>
      <c r="BR65172" s="511"/>
      <c r="BS65172" s="511"/>
      <c r="BT65172" s="511"/>
      <c r="BU65172" s="511"/>
      <c r="BV65172" s="511"/>
      <c r="BW65172" s="511"/>
      <c r="BX65172" s="511"/>
      <c r="BY65172" s="511"/>
      <c r="BZ65172" s="511"/>
      <c r="CA65172" s="511"/>
      <c r="CB65172" s="511"/>
      <c r="CC65172" s="511"/>
      <c r="CD65172" s="511"/>
      <c r="CE65172" s="511"/>
      <c r="CF65172" s="511"/>
      <c r="CG65172" s="511"/>
      <c r="CH65172" s="511"/>
      <c r="CI65172" s="511"/>
      <c r="CJ65172" s="511"/>
      <c r="CK65172" s="511"/>
      <c r="CL65172" s="511"/>
      <c r="CM65172" s="511"/>
      <c r="CN65172" s="511"/>
      <c r="CO65172" s="511"/>
      <c r="CP65172" s="511"/>
      <c r="CQ65172" s="511"/>
      <c r="CR65172" s="511"/>
      <c r="CS65172" s="511"/>
      <c r="CT65172" s="511"/>
      <c r="CU65172" s="511"/>
      <c r="CV65172" s="511"/>
      <c r="CW65172" s="511"/>
      <c r="CX65172" s="511"/>
      <c r="CY65172" s="511"/>
      <c r="CZ65172" s="511"/>
      <c r="DA65172" s="511"/>
      <c r="DB65172" s="511"/>
      <c r="DC65172" s="511"/>
      <c r="DD65172" s="511"/>
      <c r="DE65172" s="511"/>
      <c r="DF65172" s="511"/>
      <c r="DG65172" s="511"/>
      <c r="DH65172" s="511"/>
      <c r="DI65172" s="511"/>
      <c r="DJ65172" s="511"/>
      <c r="DK65172" s="511"/>
      <c r="DL65172" s="511"/>
      <c r="DM65172" s="511"/>
      <c r="DN65172" s="511"/>
      <c r="DO65172" s="511"/>
      <c r="DP65172" s="511"/>
      <c r="DQ65172" s="511"/>
      <c r="DR65172" s="511"/>
      <c r="DS65172" s="511"/>
      <c r="DT65172" s="511"/>
      <c r="DU65172" s="511"/>
      <c r="DV65172" s="511"/>
      <c r="DW65172" s="511"/>
      <c r="DX65172" s="511"/>
      <c r="DY65172" s="511"/>
      <c r="DZ65172" s="511"/>
      <c r="EA65172" s="511"/>
      <c r="EB65172" s="511"/>
      <c r="EC65172" s="511"/>
      <c r="ED65172" s="511"/>
      <c r="EE65172" s="511"/>
      <c r="EF65172" s="511"/>
      <c r="EG65172" s="511"/>
      <c r="EH65172" s="511"/>
      <c r="EI65172" s="511"/>
      <c r="EJ65172" s="511"/>
      <c r="EK65172" s="511"/>
      <c r="EL65172" s="511"/>
      <c r="EM65172" s="511"/>
      <c r="EN65172" s="511"/>
      <c r="EO65172" s="511"/>
      <c r="EP65172" s="511"/>
      <c r="EQ65172" s="511"/>
      <c r="ER65172" s="511"/>
      <c r="ES65172" s="511"/>
      <c r="ET65172" s="511"/>
      <c r="EU65172" s="511"/>
      <c r="EV65172" s="511"/>
      <c r="EW65172" s="511"/>
      <c r="EX65172" s="511"/>
      <c r="EY65172" s="511"/>
      <c r="EZ65172" s="511"/>
      <c r="FA65172" s="511"/>
      <c r="FB65172" s="511"/>
      <c r="FC65172" s="511"/>
      <c r="FD65172" s="511"/>
      <c r="FE65172" s="511"/>
      <c r="FF65172" s="511"/>
      <c r="FG65172" s="511"/>
      <c r="FH65172" s="511"/>
      <c r="FI65172" s="511"/>
      <c r="FJ65172" s="511"/>
      <c r="FK65172" s="511"/>
      <c r="FL65172" s="511"/>
      <c r="FM65172" s="511"/>
      <c r="FN65172" s="511"/>
      <c r="FO65172" s="511"/>
      <c r="FP65172" s="511"/>
      <c r="FQ65172" s="511"/>
      <c r="FR65172" s="511"/>
      <c r="FS65172" s="511"/>
      <c r="FT65172" s="511"/>
      <c r="FU65172" s="511"/>
      <c r="FV65172" s="511"/>
      <c r="FW65172" s="511"/>
      <c r="FX65172" s="511"/>
      <c r="FY65172" s="511"/>
      <c r="FZ65172" s="511"/>
      <c r="GA65172" s="511"/>
      <c r="GB65172" s="511"/>
      <c r="GC65172" s="511"/>
      <c r="GD65172" s="511"/>
      <c r="GE65172" s="511"/>
      <c r="GF65172" s="511"/>
      <c r="GG65172" s="511"/>
      <c r="GH65172" s="511"/>
      <c r="GI65172" s="511"/>
      <c r="GJ65172" s="511"/>
      <c r="GK65172" s="511"/>
      <c r="GL65172" s="511"/>
      <c r="GM65172" s="511"/>
      <c r="GN65172" s="511"/>
      <c r="GO65172" s="511"/>
      <c r="GP65172" s="511"/>
      <c r="GQ65172" s="511"/>
      <c r="GR65172" s="511"/>
      <c r="GS65172" s="511"/>
      <c r="GT65172" s="511"/>
      <c r="GU65172" s="511"/>
      <c r="GV65172" s="511"/>
      <c r="GW65172" s="511"/>
      <c r="GX65172" s="511"/>
      <c r="GY65172" s="511"/>
      <c r="GZ65172" s="511"/>
      <c r="HA65172" s="511"/>
      <c r="HB65172" s="511"/>
      <c r="HC65172" s="511"/>
      <c r="HD65172" s="511"/>
      <c r="HE65172" s="511"/>
      <c r="HF65172" s="511"/>
      <c r="HG65172" s="511"/>
      <c r="HH65172" s="511"/>
      <c r="HI65172" s="511"/>
      <c r="HJ65172" s="511"/>
      <c r="HK65172" s="511"/>
      <c r="HL65172" s="511"/>
      <c r="HM65172" s="511"/>
      <c r="HN65172" s="511"/>
      <c r="HO65172" s="511"/>
      <c r="HP65172" s="511"/>
      <c r="HQ65172" s="511"/>
      <c r="HR65172" s="511"/>
      <c r="HS65172" s="511"/>
      <c r="HT65172" s="511"/>
      <c r="HU65172" s="511"/>
      <c r="HV65172" s="511"/>
      <c r="HW65172" s="511"/>
      <c r="HX65172" s="511"/>
      <c r="HY65172" s="511"/>
      <c r="HZ65172" s="511"/>
      <c r="IA65172" s="511"/>
      <c r="IB65172" s="511"/>
      <c r="IC65172" s="511"/>
      <c r="ID65172" s="511"/>
      <c r="IE65172" s="511"/>
      <c r="IF65172" s="511"/>
      <c r="IG65172" s="511"/>
      <c r="IH65172" s="511"/>
    </row>
    <row r="65173" spans="1:242" x14ac:dyDescent="0.25">
      <c r="A65173" s="511"/>
      <c r="B65173" s="511"/>
      <c r="C65173" s="511"/>
      <c r="D65173" s="511"/>
      <c r="E65173" s="511"/>
      <c r="F65173" s="511"/>
      <c r="G65173" s="511"/>
      <c r="H65173" s="511"/>
      <c r="I65173" s="511"/>
      <c r="J65173" s="511"/>
      <c r="K65173" s="511"/>
      <c r="L65173" s="511"/>
      <c r="M65173" s="511"/>
      <c r="N65173" s="511"/>
      <c r="O65173" s="511"/>
      <c r="P65173" s="511"/>
      <c r="Q65173" s="511"/>
      <c r="R65173" s="511"/>
      <c r="S65173" s="511"/>
      <c r="T65173" s="511"/>
      <c r="U65173" s="511"/>
      <c r="V65173" s="511"/>
      <c r="W65173" s="511"/>
      <c r="X65173" s="511"/>
      <c r="Y65173" s="511"/>
      <c r="Z65173" s="511"/>
      <c r="AA65173" s="511"/>
      <c r="AB65173" s="511"/>
      <c r="AC65173" s="511"/>
      <c r="AD65173" s="511"/>
      <c r="AE65173" s="511"/>
      <c r="AF65173" s="511"/>
      <c r="AG65173" s="511"/>
      <c r="AH65173" s="511"/>
      <c r="AI65173" s="511"/>
      <c r="AJ65173" s="511"/>
      <c r="AK65173" s="511"/>
      <c r="AL65173" s="511"/>
      <c r="AM65173" s="511"/>
      <c r="AN65173" s="511"/>
      <c r="AO65173" s="511"/>
      <c r="AP65173" s="511"/>
      <c r="AQ65173" s="511"/>
      <c r="AR65173" s="511"/>
      <c r="AS65173" s="511"/>
      <c r="AT65173" s="511"/>
      <c r="AU65173" s="511"/>
      <c r="AV65173" s="511"/>
      <c r="AW65173" s="511"/>
      <c r="AX65173" s="511"/>
      <c r="AY65173" s="511"/>
      <c r="AZ65173" s="511"/>
      <c r="BA65173" s="511"/>
      <c r="BB65173" s="511"/>
      <c r="BC65173" s="511"/>
      <c r="BD65173" s="511"/>
      <c r="BE65173" s="511"/>
      <c r="BF65173" s="511"/>
      <c r="BG65173" s="511"/>
      <c r="BH65173" s="511"/>
      <c r="BI65173" s="511"/>
      <c r="BJ65173" s="511"/>
      <c r="BK65173" s="511"/>
      <c r="BL65173" s="511"/>
      <c r="BM65173" s="511"/>
      <c r="BN65173" s="511"/>
      <c r="BO65173" s="511"/>
      <c r="BP65173" s="511"/>
      <c r="BQ65173" s="511"/>
      <c r="BR65173" s="511"/>
      <c r="BS65173" s="511"/>
      <c r="BT65173" s="511"/>
      <c r="BU65173" s="511"/>
      <c r="BV65173" s="511"/>
      <c r="BW65173" s="511"/>
      <c r="BX65173" s="511"/>
      <c r="BY65173" s="511"/>
      <c r="BZ65173" s="511"/>
      <c r="CA65173" s="511"/>
      <c r="CB65173" s="511"/>
      <c r="CC65173" s="511"/>
      <c r="CD65173" s="511"/>
      <c r="CE65173" s="511"/>
      <c r="CF65173" s="511"/>
      <c r="CG65173" s="511"/>
      <c r="CH65173" s="511"/>
      <c r="CI65173" s="511"/>
      <c r="CJ65173" s="511"/>
      <c r="CK65173" s="511"/>
      <c r="CL65173" s="511"/>
      <c r="CM65173" s="511"/>
      <c r="CN65173" s="511"/>
      <c r="CO65173" s="511"/>
      <c r="CP65173" s="511"/>
      <c r="CQ65173" s="511"/>
      <c r="CR65173" s="511"/>
      <c r="CS65173" s="511"/>
      <c r="CT65173" s="511"/>
      <c r="CU65173" s="511"/>
      <c r="CV65173" s="511"/>
      <c r="CW65173" s="511"/>
      <c r="CX65173" s="511"/>
      <c r="CY65173" s="511"/>
      <c r="CZ65173" s="511"/>
      <c r="DA65173" s="511"/>
      <c r="DB65173" s="511"/>
      <c r="DC65173" s="511"/>
      <c r="DD65173" s="511"/>
      <c r="DE65173" s="511"/>
      <c r="DF65173" s="511"/>
      <c r="DG65173" s="511"/>
      <c r="DH65173" s="511"/>
      <c r="DI65173" s="511"/>
      <c r="DJ65173" s="511"/>
      <c r="DK65173" s="511"/>
      <c r="DL65173" s="511"/>
      <c r="DM65173" s="511"/>
      <c r="DN65173" s="511"/>
      <c r="DO65173" s="511"/>
      <c r="DP65173" s="511"/>
      <c r="DQ65173" s="511"/>
      <c r="DR65173" s="511"/>
      <c r="DS65173" s="511"/>
      <c r="DT65173" s="511"/>
      <c r="DU65173" s="511"/>
      <c r="DV65173" s="511"/>
      <c r="DW65173" s="511"/>
      <c r="DX65173" s="511"/>
      <c r="DY65173" s="511"/>
      <c r="DZ65173" s="511"/>
      <c r="EA65173" s="511"/>
      <c r="EB65173" s="511"/>
      <c r="EC65173" s="511"/>
      <c r="ED65173" s="511"/>
      <c r="EE65173" s="511"/>
      <c r="EF65173" s="511"/>
      <c r="EG65173" s="511"/>
      <c r="EH65173" s="511"/>
      <c r="EI65173" s="511"/>
      <c r="EJ65173" s="511"/>
      <c r="EK65173" s="511"/>
      <c r="EL65173" s="511"/>
      <c r="EM65173" s="511"/>
      <c r="EN65173" s="511"/>
      <c r="EO65173" s="511"/>
      <c r="EP65173" s="511"/>
      <c r="EQ65173" s="511"/>
      <c r="ER65173" s="511"/>
      <c r="ES65173" s="511"/>
      <c r="ET65173" s="511"/>
      <c r="EU65173" s="511"/>
      <c r="EV65173" s="511"/>
      <c r="EW65173" s="511"/>
      <c r="EX65173" s="511"/>
      <c r="EY65173" s="511"/>
      <c r="EZ65173" s="511"/>
      <c r="FA65173" s="511"/>
      <c r="FB65173" s="511"/>
      <c r="FC65173" s="511"/>
      <c r="FD65173" s="511"/>
      <c r="FE65173" s="511"/>
      <c r="FF65173" s="511"/>
      <c r="FG65173" s="511"/>
      <c r="FH65173" s="511"/>
      <c r="FI65173" s="511"/>
      <c r="FJ65173" s="511"/>
      <c r="FK65173" s="511"/>
      <c r="FL65173" s="511"/>
      <c r="FM65173" s="511"/>
      <c r="FN65173" s="511"/>
      <c r="FO65173" s="511"/>
      <c r="FP65173" s="511"/>
      <c r="FQ65173" s="511"/>
      <c r="FR65173" s="511"/>
      <c r="FS65173" s="511"/>
      <c r="FT65173" s="511"/>
      <c r="FU65173" s="511"/>
      <c r="FV65173" s="511"/>
      <c r="FW65173" s="511"/>
      <c r="FX65173" s="511"/>
      <c r="FY65173" s="511"/>
      <c r="FZ65173" s="511"/>
      <c r="GA65173" s="511"/>
      <c r="GB65173" s="511"/>
      <c r="GC65173" s="511"/>
      <c r="GD65173" s="511"/>
      <c r="GE65173" s="511"/>
      <c r="GF65173" s="511"/>
      <c r="GG65173" s="511"/>
      <c r="GH65173" s="511"/>
      <c r="GI65173" s="511"/>
      <c r="GJ65173" s="511"/>
      <c r="GK65173" s="511"/>
      <c r="GL65173" s="511"/>
      <c r="GM65173" s="511"/>
      <c r="GN65173" s="511"/>
      <c r="GO65173" s="511"/>
      <c r="GP65173" s="511"/>
      <c r="GQ65173" s="511"/>
      <c r="GR65173" s="511"/>
      <c r="GS65173" s="511"/>
      <c r="GT65173" s="511"/>
      <c r="GU65173" s="511"/>
      <c r="GV65173" s="511"/>
      <c r="GW65173" s="511"/>
      <c r="GX65173" s="511"/>
      <c r="GY65173" s="511"/>
      <c r="GZ65173" s="511"/>
      <c r="HA65173" s="511"/>
      <c r="HB65173" s="511"/>
      <c r="HC65173" s="511"/>
      <c r="HD65173" s="511"/>
      <c r="HE65173" s="511"/>
      <c r="HF65173" s="511"/>
      <c r="HG65173" s="511"/>
      <c r="HH65173" s="511"/>
      <c r="HI65173" s="511"/>
      <c r="HJ65173" s="511"/>
      <c r="HK65173" s="511"/>
      <c r="HL65173" s="511"/>
      <c r="HM65173" s="511"/>
      <c r="HN65173" s="511"/>
      <c r="HO65173" s="511"/>
      <c r="HP65173" s="511"/>
      <c r="HQ65173" s="511"/>
      <c r="HR65173" s="511"/>
      <c r="HS65173" s="511"/>
      <c r="HT65173" s="511"/>
      <c r="HU65173" s="511"/>
      <c r="HV65173" s="511"/>
      <c r="HW65173" s="511"/>
      <c r="HX65173" s="511"/>
      <c r="HY65173" s="511"/>
      <c r="HZ65173" s="511"/>
      <c r="IA65173" s="511"/>
      <c r="IB65173" s="511"/>
      <c r="IC65173" s="511"/>
      <c r="ID65173" s="511"/>
      <c r="IE65173" s="511"/>
      <c r="IF65173" s="511"/>
      <c r="IG65173" s="511"/>
      <c r="IH65173" s="511"/>
    </row>
    <row r="65174" spans="1:242" x14ac:dyDescent="0.25">
      <c r="A65174" s="511"/>
      <c r="B65174" s="511"/>
      <c r="C65174" s="511"/>
      <c r="D65174" s="511"/>
      <c r="E65174" s="511"/>
      <c r="F65174" s="511"/>
      <c r="G65174" s="511"/>
      <c r="H65174" s="511"/>
      <c r="I65174" s="511"/>
      <c r="J65174" s="511"/>
      <c r="K65174" s="511"/>
      <c r="L65174" s="511"/>
      <c r="M65174" s="511"/>
      <c r="N65174" s="511"/>
      <c r="O65174" s="511"/>
      <c r="P65174" s="511"/>
      <c r="Q65174" s="511"/>
      <c r="R65174" s="511"/>
      <c r="S65174" s="511"/>
      <c r="T65174" s="511"/>
      <c r="U65174" s="511"/>
      <c r="V65174" s="511"/>
      <c r="W65174" s="511"/>
      <c r="X65174" s="511"/>
      <c r="Y65174" s="511"/>
      <c r="Z65174" s="511"/>
      <c r="AA65174" s="511"/>
      <c r="AB65174" s="511"/>
      <c r="AC65174" s="511"/>
      <c r="AD65174" s="511"/>
      <c r="AE65174" s="511"/>
      <c r="AF65174" s="511"/>
      <c r="AG65174" s="511"/>
      <c r="AH65174" s="511"/>
      <c r="AI65174" s="511"/>
      <c r="AJ65174" s="511"/>
      <c r="AK65174" s="511"/>
      <c r="AL65174" s="511"/>
      <c r="AM65174" s="511"/>
      <c r="AN65174" s="511"/>
      <c r="AO65174" s="511"/>
      <c r="AP65174" s="511"/>
      <c r="AQ65174" s="511"/>
      <c r="AR65174" s="511"/>
      <c r="AS65174" s="511"/>
      <c r="AT65174" s="511"/>
      <c r="AU65174" s="511"/>
      <c r="AV65174" s="511"/>
      <c r="AW65174" s="511"/>
      <c r="AX65174" s="511"/>
      <c r="AY65174" s="511"/>
      <c r="AZ65174" s="511"/>
      <c r="BA65174" s="511"/>
      <c r="BB65174" s="511"/>
      <c r="BC65174" s="511"/>
      <c r="BD65174" s="511"/>
      <c r="BE65174" s="511"/>
      <c r="BF65174" s="511"/>
      <c r="BG65174" s="511"/>
      <c r="BH65174" s="511"/>
      <c r="BI65174" s="511"/>
      <c r="BJ65174" s="511"/>
      <c r="BK65174" s="511"/>
      <c r="BL65174" s="511"/>
      <c r="BM65174" s="511"/>
      <c r="BN65174" s="511"/>
      <c r="BO65174" s="511"/>
      <c r="BP65174" s="511"/>
      <c r="BQ65174" s="511"/>
      <c r="BR65174" s="511"/>
      <c r="BS65174" s="511"/>
      <c r="BT65174" s="511"/>
      <c r="BU65174" s="511"/>
      <c r="BV65174" s="511"/>
      <c r="BW65174" s="511"/>
      <c r="BX65174" s="511"/>
      <c r="BY65174" s="511"/>
      <c r="BZ65174" s="511"/>
      <c r="CA65174" s="511"/>
      <c r="CB65174" s="511"/>
      <c r="CC65174" s="511"/>
      <c r="CD65174" s="511"/>
      <c r="CE65174" s="511"/>
      <c r="CF65174" s="511"/>
      <c r="CG65174" s="511"/>
      <c r="CH65174" s="511"/>
      <c r="CI65174" s="511"/>
      <c r="CJ65174" s="511"/>
      <c r="CK65174" s="511"/>
      <c r="CL65174" s="511"/>
      <c r="CM65174" s="511"/>
      <c r="CN65174" s="511"/>
      <c r="CO65174" s="511"/>
      <c r="CP65174" s="511"/>
      <c r="CQ65174" s="511"/>
      <c r="CR65174" s="511"/>
      <c r="CS65174" s="511"/>
      <c r="CT65174" s="511"/>
      <c r="CU65174" s="511"/>
      <c r="CV65174" s="511"/>
      <c r="CW65174" s="511"/>
      <c r="CX65174" s="511"/>
      <c r="CY65174" s="511"/>
      <c r="CZ65174" s="511"/>
      <c r="DA65174" s="511"/>
      <c r="DB65174" s="511"/>
      <c r="DC65174" s="511"/>
      <c r="DD65174" s="511"/>
      <c r="DE65174" s="511"/>
      <c r="DF65174" s="511"/>
      <c r="DG65174" s="511"/>
      <c r="DH65174" s="511"/>
      <c r="DI65174" s="511"/>
      <c r="DJ65174" s="511"/>
      <c r="DK65174" s="511"/>
      <c r="DL65174" s="511"/>
      <c r="DM65174" s="511"/>
      <c r="DN65174" s="511"/>
      <c r="DO65174" s="511"/>
      <c r="DP65174" s="511"/>
      <c r="DQ65174" s="511"/>
      <c r="DR65174" s="511"/>
      <c r="DS65174" s="511"/>
      <c r="DT65174" s="511"/>
      <c r="DU65174" s="511"/>
      <c r="DV65174" s="511"/>
      <c r="DW65174" s="511"/>
      <c r="DX65174" s="511"/>
      <c r="DY65174" s="511"/>
      <c r="DZ65174" s="511"/>
      <c r="EA65174" s="511"/>
      <c r="EB65174" s="511"/>
      <c r="EC65174" s="511"/>
      <c r="ED65174" s="511"/>
      <c r="EE65174" s="511"/>
      <c r="EF65174" s="511"/>
      <c r="EG65174" s="511"/>
      <c r="EH65174" s="511"/>
      <c r="EI65174" s="511"/>
      <c r="EJ65174" s="511"/>
      <c r="EK65174" s="511"/>
      <c r="EL65174" s="511"/>
      <c r="EM65174" s="511"/>
      <c r="EN65174" s="511"/>
      <c r="EO65174" s="511"/>
      <c r="EP65174" s="511"/>
      <c r="EQ65174" s="511"/>
      <c r="ER65174" s="511"/>
      <c r="ES65174" s="511"/>
      <c r="ET65174" s="511"/>
      <c r="EU65174" s="511"/>
      <c r="EV65174" s="511"/>
      <c r="EW65174" s="511"/>
      <c r="EX65174" s="511"/>
      <c r="EY65174" s="511"/>
      <c r="EZ65174" s="511"/>
      <c r="FA65174" s="511"/>
      <c r="FB65174" s="511"/>
      <c r="FC65174" s="511"/>
      <c r="FD65174" s="511"/>
      <c r="FE65174" s="511"/>
      <c r="FF65174" s="511"/>
      <c r="FG65174" s="511"/>
      <c r="FH65174" s="511"/>
      <c r="FI65174" s="511"/>
      <c r="FJ65174" s="511"/>
      <c r="FK65174" s="511"/>
      <c r="FL65174" s="511"/>
      <c r="FM65174" s="511"/>
      <c r="FN65174" s="511"/>
      <c r="FO65174" s="511"/>
      <c r="FP65174" s="511"/>
      <c r="FQ65174" s="511"/>
      <c r="FR65174" s="511"/>
      <c r="FS65174" s="511"/>
      <c r="FT65174" s="511"/>
      <c r="FU65174" s="511"/>
      <c r="FV65174" s="511"/>
      <c r="FW65174" s="511"/>
      <c r="FX65174" s="511"/>
      <c r="FY65174" s="511"/>
      <c r="FZ65174" s="511"/>
      <c r="GA65174" s="511"/>
      <c r="GB65174" s="511"/>
      <c r="GC65174" s="511"/>
      <c r="GD65174" s="511"/>
      <c r="GE65174" s="511"/>
      <c r="GF65174" s="511"/>
      <c r="GG65174" s="511"/>
      <c r="GH65174" s="511"/>
      <c r="GI65174" s="511"/>
      <c r="GJ65174" s="511"/>
      <c r="GK65174" s="511"/>
      <c r="GL65174" s="511"/>
      <c r="GM65174" s="511"/>
      <c r="GN65174" s="511"/>
      <c r="GO65174" s="511"/>
      <c r="GP65174" s="511"/>
      <c r="GQ65174" s="511"/>
      <c r="GR65174" s="511"/>
      <c r="GS65174" s="511"/>
      <c r="GT65174" s="511"/>
      <c r="GU65174" s="511"/>
      <c r="GV65174" s="511"/>
      <c r="GW65174" s="511"/>
      <c r="GX65174" s="511"/>
      <c r="GY65174" s="511"/>
      <c r="GZ65174" s="511"/>
      <c r="HA65174" s="511"/>
      <c r="HB65174" s="511"/>
      <c r="HC65174" s="511"/>
      <c r="HD65174" s="511"/>
      <c r="HE65174" s="511"/>
      <c r="HF65174" s="511"/>
      <c r="HG65174" s="511"/>
      <c r="HH65174" s="511"/>
      <c r="HI65174" s="511"/>
      <c r="HJ65174" s="511"/>
      <c r="HK65174" s="511"/>
      <c r="HL65174" s="511"/>
      <c r="HM65174" s="511"/>
      <c r="HN65174" s="511"/>
      <c r="HO65174" s="511"/>
      <c r="HP65174" s="511"/>
      <c r="HQ65174" s="511"/>
      <c r="HR65174" s="511"/>
      <c r="HS65174" s="511"/>
      <c r="HT65174" s="511"/>
      <c r="HU65174" s="511"/>
      <c r="HV65174" s="511"/>
      <c r="HW65174" s="511"/>
      <c r="HX65174" s="511"/>
      <c r="HY65174" s="511"/>
      <c r="HZ65174" s="511"/>
      <c r="IA65174" s="511"/>
      <c r="IB65174" s="511"/>
      <c r="IC65174" s="511"/>
      <c r="ID65174" s="511"/>
      <c r="IE65174" s="511"/>
      <c r="IF65174" s="511"/>
      <c r="IG65174" s="511"/>
      <c r="IH65174" s="511"/>
    </row>
    <row r="65175" spans="1:242" x14ac:dyDescent="0.25">
      <c r="A65175" s="511"/>
      <c r="B65175" s="511"/>
      <c r="C65175" s="511"/>
      <c r="D65175" s="511"/>
      <c r="E65175" s="511"/>
      <c r="F65175" s="511"/>
      <c r="G65175" s="511"/>
      <c r="H65175" s="511"/>
      <c r="I65175" s="511"/>
      <c r="J65175" s="511"/>
      <c r="K65175" s="511"/>
      <c r="L65175" s="511"/>
      <c r="M65175" s="511"/>
      <c r="N65175" s="511"/>
      <c r="O65175" s="511"/>
      <c r="P65175" s="511"/>
      <c r="Q65175" s="511"/>
      <c r="R65175" s="511"/>
      <c r="S65175" s="511"/>
      <c r="T65175" s="511"/>
      <c r="U65175" s="511"/>
      <c r="V65175" s="511"/>
      <c r="W65175" s="511"/>
      <c r="X65175" s="511"/>
      <c r="Y65175" s="511"/>
      <c r="Z65175" s="511"/>
      <c r="AA65175" s="511"/>
      <c r="AB65175" s="511"/>
      <c r="AC65175" s="511"/>
      <c r="AD65175" s="511"/>
      <c r="AE65175" s="511"/>
      <c r="AF65175" s="511"/>
      <c r="AG65175" s="511"/>
      <c r="AH65175" s="511"/>
      <c r="AI65175" s="511"/>
      <c r="AJ65175" s="511"/>
      <c r="AK65175" s="511"/>
      <c r="AL65175" s="511"/>
      <c r="AM65175" s="511"/>
      <c r="AN65175" s="511"/>
      <c r="AO65175" s="511"/>
      <c r="AP65175" s="511"/>
      <c r="AQ65175" s="511"/>
      <c r="AR65175" s="511"/>
      <c r="AS65175" s="511"/>
      <c r="AT65175" s="511"/>
      <c r="AU65175" s="511"/>
      <c r="AV65175" s="511"/>
      <c r="AW65175" s="511"/>
      <c r="AX65175" s="511"/>
      <c r="AY65175" s="511"/>
      <c r="AZ65175" s="511"/>
      <c r="BA65175" s="511"/>
      <c r="BB65175" s="511"/>
      <c r="BC65175" s="511"/>
      <c r="BD65175" s="511"/>
      <c r="BE65175" s="511"/>
      <c r="BF65175" s="511"/>
      <c r="BG65175" s="511"/>
      <c r="BH65175" s="511"/>
      <c r="BI65175" s="511"/>
      <c r="BJ65175" s="511"/>
      <c r="BK65175" s="511"/>
      <c r="BL65175" s="511"/>
      <c r="BM65175" s="511"/>
      <c r="BN65175" s="511"/>
      <c r="BO65175" s="511"/>
      <c r="BP65175" s="511"/>
      <c r="BQ65175" s="511"/>
      <c r="BR65175" s="511"/>
      <c r="BS65175" s="511"/>
      <c r="BT65175" s="511"/>
      <c r="BU65175" s="511"/>
      <c r="BV65175" s="511"/>
      <c r="BW65175" s="511"/>
      <c r="BX65175" s="511"/>
      <c r="BY65175" s="511"/>
      <c r="BZ65175" s="511"/>
      <c r="CA65175" s="511"/>
      <c r="CB65175" s="511"/>
      <c r="CC65175" s="511"/>
      <c r="CD65175" s="511"/>
      <c r="CE65175" s="511"/>
      <c r="CF65175" s="511"/>
      <c r="CG65175" s="511"/>
      <c r="CH65175" s="511"/>
      <c r="CI65175" s="511"/>
      <c r="CJ65175" s="511"/>
      <c r="CK65175" s="511"/>
      <c r="CL65175" s="511"/>
      <c r="CM65175" s="511"/>
      <c r="CN65175" s="511"/>
      <c r="CO65175" s="511"/>
      <c r="CP65175" s="511"/>
      <c r="CQ65175" s="511"/>
      <c r="CR65175" s="511"/>
      <c r="CS65175" s="511"/>
      <c r="CT65175" s="511"/>
      <c r="CU65175" s="511"/>
      <c r="CV65175" s="511"/>
      <c r="CW65175" s="511"/>
      <c r="CX65175" s="511"/>
      <c r="CY65175" s="511"/>
      <c r="CZ65175" s="511"/>
      <c r="DA65175" s="511"/>
      <c r="DB65175" s="511"/>
      <c r="DC65175" s="511"/>
      <c r="DD65175" s="511"/>
      <c r="DE65175" s="511"/>
      <c r="DF65175" s="511"/>
      <c r="DG65175" s="511"/>
      <c r="DH65175" s="511"/>
      <c r="DI65175" s="511"/>
      <c r="DJ65175" s="511"/>
      <c r="DK65175" s="511"/>
      <c r="DL65175" s="511"/>
      <c r="DM65175" s="511"/>
      <c r="DN65175" s="511"/>
      <c r="DO65175" s="511"/>
      <c r="DP65175" s="511"/>
      <c r="DQ65175" s="511"/>
      <c r="DR65175" s="511"/>
      <c r="DS65175" s="511"/>
      <c r="DT65175" s="511"/>
      <c r="DU65175" s="511"/>
      <c r="DV65175" s="511"/>
      <c r="DW65175" s="511"/>
      <c r="DX65175" s="511"/>
      <c r="DY65175" s="511"/>
      <c r="DZ65175" s="511"/>
      <c r="EA65175" s="511"/>
      <c r="EB65175" s="511"/>
      <c r="EC65175" s="511"/>
      <c r="ED65175" s="511"/>
      <c r="EE65175" s="511"/>
      <c r="EF65175" s="511"/>
      <c r="EG65175" s="511"/>
      <c r="EH65175" s="511"/>
      <c r="EI65175" s="511"/>
      <c r="EJ65175" s="511"/>
      <c r="EK65175" s="511"/>
      <c r="EL65175" s="511"/>
      <c r="EM65175" s="511"/>
      <c r="EN65175" s="511"/>
      <c r="EO65175" s="511"/>
      <c r="EP65175" s="511"/>
      <c r="EQ65175" s="511"/>
      <c r="ER65175" s="511"/>
      <c r="ES65175" s="511"/>
      <c r="ET65175" s="511"/>
      <c r="EU65175" s="511"/>
      <c r="EV65175" s="511"/>
      <c r="EW65175" s="511"/>
      <c r="EX65175" s="511"/>
      <c r="EY65175" s="511"/>
      <c r="EZ65175" s="511"/>
      <c r="FA65175" s="511"/>
      <c r="FB65175" s="511"/>
      <c r="FC65175" s="511"/>
      <c r="FD65175" s="511"/>
      <c r="FE65175" s="511"/>
      <c r="FF65175" s="511"/>
      <c r="FG65175" s="511"/>
      <c r="FH65175" s="511"/>
      <c r="FI65175" s="511"/>
      <c r="FJ65175" s="511"/>
      <c r="FK65175" s="511"/>
      <c r="FL65175" s="511"/>
      <c r="FM65175" s="511"/>
      <c r="FN65175" s="511"/>
      <c r="FO65175" s="511"/>
      <c r="FP65175" s="511"/>
      <c r="FQ65175" s="511"/>
      <c r="FR65175" s="511"/>
      <c r="FS65175" s="511"/>
      <c r="FT65175" s="511"/>
      <c r="FU65175" s="511"/>
      <c r="FV65175" s="511"/>
      <c r="FW65175" s="511"/>
      <c r="FX65175" s="511"/>
      <c r="FY65175" s="511"/>
      <c r="FZ65175" s="511"/>
      <c r="GA65175" s="511"/>
      <c r="GB65175" s="511"/>
      <c r="GC65175" s="511"/>
      <c r="GD65175" s="511"/>
      <c r="GE65175" s="511"/>
      <c r="GF65175" s="511"/>
      <c r="GG65175" s="511"/>
      <c r="GH65175" s="511"/>
      <c r="GI65175" s="511"/>
      <c r="GJ65175" s="511"/>
      <c r="GK65175" s="511"/>
      <c r="GL65175" s="511"/>
      <c r="GM65175" s="511"/>
      <c r="GN65175" s="511"/>
      <c r="GO65175" s="511"/>
      <c r="GP65175" s="511"/>
      <c r="GQ65175" s="511"/>
      <c r="GR65175" s="511"/>
      <c r="GS65175" s="511"/>
      <c r="GT65175" s="511"/>
      <c r="GU65175" s="511"/>
      <c r="GV65175" s="511"/>
      <c r="GW65175" s="511"/>
      <c r="GX65175" s="511"/>
      <c r="GY65175" s="511"/>
      <c r="GZ65175" s="511"/>
      <c r="HA65175" s="511"/>
      <c r="HB65175" s="511"/>
      <c r="HC65175" s="511"/>
      <c r="HD65175" s="511"/>
      <c r="HE65175" s="511"/>
      <c r="HF65175" s="511"/>
      <c r="HG65175" s="511"/>
      <c r="HH65175" s="511"/>
      <c r="HI65175" s="511"/>
      <c r="HJ65175" s="511"/>
      <c r="HK65175" s="511"/>
      <c r="HL65175" s="511"/>
      <c r="HM65175" s="511"/>
      <c r="HN65175" s="511"/>
      <c r="HO65175" s="511"/>
      <c r="HP65175" s="511"/>
      <c r="HQ65175" s="511"/>
      <c r="HR65175" s="511"/>
      <c r="HS65175" s="511"/>
      <c r="HT65175" s="511"/>
      <c r="HU65175" s="511"/>
      <c r="HV65175" s="511"/>
      <c r="HW65175" s="511"/>
      <c r="HX65175" s="511"/>
      <c r="HY65175" s="511"/>
      <c r="HZ65175" s="511"/>
      <c r="IA65175" s="511"/>
      <c r="IB65175" s="511"/>
      <c r="IC65175" s="511"/>
      <c r="ID65175" s="511"/>
      <c r="IE65175" s="511"/>
      <c r="IF65175" s="511"/>
      <c r="IG65175" s="511"/>
      <c r="IH65175" s="511"/>
    </row>
    <row r="65176" spans="1:242" x14ac:dyDescent="0.25">
      <c r="A65176" s="511"/>
      <c r="B65176" s="511"/>
      <c r="C65176" s="511"/>
      <c r="D65176" s="511"/>
      <c r="E65176" s="511"/>
      <c r="F65176" s="511"/>
      <c r="G65176" s="511"/>
      <c r="H65176" s="511"/>
      <c r="I65176" s="511"/>
      <c r="J65176" s="511"/>
      <c r="K65176" s="511"/>
      <c r="L65176" s="511"/>
      <c r="M65176" s="511"/>
      <c r="N65176" s="511"/>
      <c r="O65176" s="511"/>
      <c r="P65176" s="511"/>
      <c r="Q65176" s="511"/>
      <c r="R65176" s="511"/>
      <c r="S65176" s="511"/>
      <c r="T65176" s="511"/>
      <c r="U65176" s="511"/>
      <c r="V65176" s="511"/>
      <c r="W65176" s="511"/>
      <c r="X65176" s="511"/>
      <c r="Y65176" s="511"/>
      <c r="Z65176" s="511"/>
      <c r="AA65176" s="511"/>
      <c r="AB65176" s="511"/>
      <c r="AC65176" s="511"/>
      <c r="AD65176" s="511"/>
      <c r="AE65176" s="511"/>
      <c r="AF65176" s="511"/>
      <c r="AG65176" s="511"/>
      <c r="AH65176" s="511"/>
      <c r="AI65176" s="511"/>
      <c r="AJ65176" s="511"/>
      <c r="AK65176" s="511"/>
      <c r="AL65176" s="511"/>
      <c r="AM65176" s="511"/>
      <c r="AN65176" s="511"/>
      <c r="AO65176" s="511"/>
      <c r="AP65176" s="511"/>
      <c r="AQ65176" s="511"/>
      <c r="AR65176" s="511"/>
      <c r="AS65176" s="511"/>
      <c r="AT65176" s="511"/>
      <c r="AU65176" s="511"/>
      <c r="AV65176" s="511"/>
      <c r="AW65176" s="511"/>
      <c r="AX65176" s="511"/>
      <c r="AY65176" s="511"/>
      <c r="AZ65176" s="511"/>
      <c r="BA65176" s="511"/>
      <c r="BB65176" s="511"/>
      <c r="BC65176" s="511"/>
      <c r="BD65176" s="511"/>
      <c r="BE65176" s="511"/>
      <c r="BF65176" s="511"/>
      <c r="BG65176" s="511"/>
      <c r="BH65176" s="511"/>
      <c r="BI65176" s="511"/>
      <c r="BJ65176" s="511"/>
      <c r="BK65176" s="511"/>
      <c r="BL65176" s="511"/>
      <c r="BM65176" s="511"/>
      <c r="BN65176" s="511"/>
      <c r="BO65176" s="511"/>
      <c r="BP65176" s="511"/>
      <c r="BQ65176" s="511"/>
      <c r="BR65176" s="511"/>
      <c r="BS65176" s="511"/>
      <c r="BT65176" s="511"/>
      <c r="BU65176" s="511"/>
      <c r="BV65176" s="511"/>
      <c r="BW65176" s="511"/>
      <c r="BX65176" s="511"/>
      <c r="BY65176" s="511"/>
      <c r="BZ65176" s="511"/>
      <c r="CA65176" s="511"/>
      <c r="CB65176" s="511"/>
      <c r="CC65176" s="511"/>
      <c r="CD65176" s="511"/>
      <c r="CE65176" s="511"/>
      <c r="CF65176" s="511"/>
      <c r="CG65176" s="511"/>
      <c r="CH65176" s="511"/>
      <c r="CI65176" s="511"/>
      <c r="CJ65176" s="511"/>
      <c r="CK65176" s="511"/>
      <c r="CL65176" s="511"/>
      <c r="CM65176" s="511"/>
      <c r="CN65176" s="511"/>
      <c r="CO65176" s="511"/>
      <c r="CP65176" s="511"/>
      <c r="CQ65176" s="511"/>
      <c r="CR65176" s="511"/>
      <c r="CS65176" s="511"/>
      <c r="CT65176" s="511"/>
      <c r="CU65176" s="511"/>
      <c r="CV65176" s="511"/>
      <c r="CW65176" s="511"/>
      <c r="CX65176" s="511"/>
      <c r="CY65176" s="511"/>
      <c r="CZ65176" s="511"/>
      <c r="DA65176" s="511"/>
      <c r="DB65176" s="511"/>
      <c r="DC65176" s="511"/>
      <c r="DD65176" s="511"/>
      <c r="DE65176" s="511"/>
      <c r="DF65176" s="511"/>
      <c r="DG65176" s="511"/>
      <c r="DH65176" s="511"/>
      <c r="DI65176" s="511"/>
      <c r="DJ65176" s="511"/>
      <c r="DK65176" s="511"/>
      <c r="DL65176" s="511"/>
      <c r="DM65176" s="511"/>
      <c r="DN65176" s="511"/>
      <c r="DO65176" s="511"/>
      <c r="DP65176" s="511"/>
      <c r="DQ65176" s="511"/>
      <c r="DR65176" s="511"/>
      <c r="DS65176" s="511"/>
      <c r="DT65176" s="511"/>
      <c r="DU65176" s="511"/>
      <c r="DV65176" s="511"/>
      <c r="DW65176" s="511"/>
      <c r="DX65176" s="511"/>
      <c r="DY65176" s="511"/>
      <c r="DZ65176" s="511"/>
      <c r="EA65176" s="511"/>
      <c r="EB65176" s="511"/>
      <c r="EC65176" s="511"/>
      <c r="ED65176" s="511"/>
      <c r="EE65176" s="511"/>
      <c r="EF65176" s="511"/>
      <c r="EG65176" s="511"/>
      <c r="EH65176" s="511"/>
      <c r="EI65176" s="511"/>
      <c r="EJ65176" s="511"/>
      <c r="EK65176" s="511"/>
      <c r="EL65176" s="511"/>
      <c r="EM65176" s="511"/>
      <c r="EN65176" s="511"/>
      <c r="EO65176" s="511"/>
      <c r="EP65176" s="511"/>
      <c r="EQ65176" s="511"/>
      <c r="ER65176" s="511"/>
      <c r="ES65176" s="511"/>
      <c r="ET65176" s="511"/>
      <c r="EU65176" s="511"/>
      <c r="EV65176" s="511"/>
      <c r="EW65176" s="511"/>
      <c r="EX65176" s="511"/>
      <c r="EY65176" s="511"/>
      <c r="EZ65176" s="511"/>
      <c r="FA65176" s="511"/>
      <c r="FB65176" s="511"/>
      <c r="FC65176" s="511"/>
      <c r="FD65176" s="511"/>
      <c r="FE65176" s="511"/>
      <c r="FF65176" s="511"/>
      <c r="FG65176" s="511"/>
      <c r="FH65176" s="511"/>
      <c r="FI65176" s="511"/>
      <c r="FJ65176" s="511"/>
      <c r="FK65176" s="511"/>
      <c r="FL65176" s="511"/>
      <c r="FM65176" s="511"/>
      <c r="FN65176" s="511"/>
      <c r="FO65176" s="511"/>
      <c r="FP65176" s="511"/>
      <c r="FQ65176" s="511"/>
      <c r="FR65176" s="511"/>
      <c r="FS65176" s="511"/>
      <c r="FT65176" s="511"/>
      <c r="FU65176" s="511"/>
      <c r="FV65176" s="511"/>
      <c r="FW65176" s="511"/>
      <c r="FX65176" s="511"/>
      <c r="FY65176" s="511"/>
      <c r="FZ65176" s="511"/>
      <c r="GA65176" s="511"/>
      <c r="GB65176" s="511"/>
      <c r="GC65176" s="511"/>
      <c r="GD65176" s="511"/>
      <c r="GE65176" s="511"/>
      <c r="GF65176" s="511"/>
      <c r="GG65176" s="511"/>
      <c r="GH65176" s="511"/>
      <c r="GI65176" s="511"/>
      <c r="GJ65176" s="511"/>
      <c r="GK65176" s="511"/>
      <c r="GL65176" s="511"/>
      <c r="GM65176" s="511"/>
      <c r="GN65176" s="511"/>
      <c r="GO65176" s="511"/>
      <c r="GP65176" s="511"/>
      <c r="GQ65176" s="511"/>
      <c r="GR65176" s="511"/>
      <c r="GS65176" s="511"/>
      <c r="GT65176" s="511"/>
      <c r="GU65176" s="511"/>
      <c r="GV65176" s="511"/>
      <c r="GW65176" s="511"/>
      <c r="GX65176" s="511"/>
      <c r="GY65176" s="511"/>
      <c r="GZ65176" s="511"/>
      <c r="HA65176" s="511"/>
      <c r="HB65176" s="511"/>
      <c r="HC65176" s="511"/>
      <c r="HD65176" s="511"/>
      <c r="HE65176" s="511"/>
      <c r="HF65176" s="511"/>
      <c r="HG65176" s="511"/>
      <c r="HH65176" s="511"/>
      <c r="HI65176" s="511"/>
      <c r="HJ65176" s="511"/>
      <c r="HK65176" s="511"/>
      <c r="HL65176" s="511"/>
      <c r="HM65176" s="511"/>
      <c r="HN65176" s="511"/>
      <c r="HO65176" s="511"/>
      <c r="HP65176" s="511"/>
      <c r="HQ65176" s="511"/>
      <c r="HR65176" s="511"/>
      <c r="HS65176" s="511"/>
      <c r="HT65176" s="511"/>
      <c r="HU65176" s="511"/>
      <c r="HV65176" s="511"/>
      <c r="HW65176" s="511"/>
      <c r="HX65176" s="511"/>
      <c r="HY65176" s="511"/>
      <c r="HZ65176" s="511"/>
      <c r="IA65176" s="511"/>
      <c r="IB65176" s="511"/>
      <c r="IC65176" s="511"/>
      <c r="ID65176" s="511"/>
      <c r="IE65176" s="511"/>
      <c r="IF65176" s="511"/>
      <c r="IG65176" s="511"/>
      <c r="IH65176" s="511"/>
    </row>
    <row r="65177" spans="1:242" x14ac:dyDescent="0.25">
      <c r="A65177" s="511"/>
      <c r="B65177" s="511"/>
      <c r="C65177" s="511"/>
      <c r="D65177" s="511"/>
      <c r="E65177" s="511"/>
      <c r="F65177" s="511"/>
      <c r="G65177" s="511"/>
      <c r="H65177" s="511"/>
      <c r="I65177" s="511"/>
      <c r="J65177" s="511"/>
      <c r="K65177" s="511"/>
      <c r="L65177" s="511"/>
      <c r="M65177" s="511"/>
      <c r="N65177" s="511"/>
      <c r="O65177" s="511"/>
      <c r="P65177" s="511"/>
      <c r="Q65177" s="511"/>
      <c r="R65177" s="511"/>
      <c r="S65177" s="511"/>
      <c r="T65177" s="511"/>
      <c r="U65177" s="511"/>
      <c r="V65177" s="511"/>
      <c r="W65177" s="511"/>
      <c r="X65177" s="511"/>
      <c r="Y65177" s="511"/>
      <c r="Z65177" s="511"/>
      <c r="AA65177" s="511"/>
      <c r="AB65177" s="511"/>
      <c r="AC65177" s="511"/>
      <c r="AD65177" s="511"/>
      <c r="AE65177" s="511"/>
      <c r="AF65177" s="511"/>
      <c r="AG65177" s="511"/>
      <c r="AH65177" s="511"/>
      <c r="AI65177" s="511"/>
      <c r="AJ65177" s="511"/>
      <c r="AK65177" s="511"/>
      <c r="AL65177" s="511"/>
      <c r="AM65177" s="511"/>
      <c r="AN65177" s="511"/>
      <c r="AO65177" s="511"/>
      <c r="AP65177" s="511"/>
      <c r="AQ65177" s="511"/>
      <c r="AR65177" s="511"/>
      <c r="AS65177" s="511"/>
      <c r="AT65177" s="511"/>
      <c r="AU65177" s="511"/>
      <c r="AV65177" s="511"/>
      <c r="AW65177" s="511"/>
      <c r="AX65177" s="511"/>
      <c r="AY65177" s="511"/>
      <c r="AZ65177" s="511"/>
      <c r="BA65177" s="511"/>
      <c r="BB65177" s="511"/>
      <c r="BC65177" s="511"/>
      <c r="BD65177" s="511"/>
      <c r="BE65177" s="511"/>
      <c r="BF65177" s="511"/>
      <c r="BG65177" s="511"/>
      <c r="BH65177" s="511"/>
      <c r="BI65177" s="511"/>
      <c r="BJ65177" s="511"/>
      <c r="BK65177" s="511"/>
      <c r="BL65177" s="511"/>
      <c r="BM65177" s="511"/>
      <c r="BN65177" s="511"/>
      <c r="BO65177" s="511"/>
      <c r="BP65177" s="511"/>
      <c r="BQ65177" s="511"/>
      <c r="BR65177" s="511"/>
      <c r="BS65177" s="511"/>
      <c r="BT65177" s="511"/>
      <c r="BU65177" s="511"/>
      <c r="BV65177" s="511"/>
      <c r="BW65177" s="511"/>
      <c r="BX65177" s="511"/>
      <c r="BY65177" s="511"/>
      <c r="BZ65177" s="511"/>
      <c r="CA65177" s="511"/>
      <c r="CB65177" s="511"/>
      <c r="CC65177" s="511"/>
      <c r="CD65177" s="511"/>
      <c r="CE65177" s="511"/>
      <c r="CF65177" s="511"/>
      <c r="CG65177" s="511"/>
      <c r="CH65177" s="511"/>
      <c r="CI65177" s="511"/>
      <c r="CJ65177" s="511"/>
      <c r="CK65177" s="511"/>
      <c r="CL65177" s="511"/>
      <c r="CM65177" s="511"/>
      <c r="CN65177" s="511"/>
      <c r="CO65177" s="511"/>
      <c r="CP65177" s="511"/>
      <c r="CQ65177" s="511"/>
      <c r="CR65177" s="511"/>
      <c r="CS65177" s="511"/>
      <c r="CT65177" s="511"/>
      <c r="CU65177" s="511"/>
      <c r="CV65177" s="511"/>
      <c r="CW65177" s="511"/>
      <c r="CX65177" s="511"/>
      <c r="CY65177" s="511"/>
      <c r="CZ65177" s="511"/>
      <c r="DA65177" s="511"/>
      <c r="DB65177" s="511"/>
      <c r="DC65177" s="511"/>
      <c r="DD65177" s="511"/>
      <c r="DE65177" s="511"/>
      <c r="DF65177" s="511"/>
      <c r="DG65177" s="511"/>
      <c r="DH65177" s="511"/>
      <c r="DI65177" s="511"/>
      <c r="DJ65177" s="511"/>
      <c r="DK65177" s="511"/>
      <c r="DL65177" s="511"/>
      <c r="DM65177" s="511"/>
      <c r="DN65177" s="511"/>
      <c r="DO65177" s="511"/>
      <c r="DP65177" s="511"/>
      <c r="DQ65177" s="511"/>
      <c r="DR65177" s="511"/>
      <c r="DS65177" s="511"/>
      <c r="DT65177" s="511"/>
      <c r="DU65177" s="511"/>
      <c r="DV65177" s="511"/>
      <c r="DW65177" s="511"/>
      <c r="DX65177" s="511"/>
      <c r="DY65177" s="511"/>
      <c r="DZ65177" s="511"/>
      <c r="EA65177" s="511"/>
      <c r="EB65177" s="511"/>
      <c r="EC65177" s="511"/>
      <c r="ED65177" s="511"/>
      <c r="EE65177" s="511"/>
      <c r="EF65177" s="511"/>
      <c r="EG65177" s="511"/>
      <c r="EH65177" s="511"/>
      <c r="EI65177" s="511"/>
      <c r="EJ65177" s="511"/>
      <c r="EK65177" s="511"/>
      <c r="EL65177" s="511"/>
      <c r="EM65177" s="511"/>
      <c r="EN65177" s="511"/>
      <c r="EO65177" s="511"/>
      <c r="EP65177" s="511"/>
      <c r="EQ65177" s="511"/>
      <c r="ER65177" s="511"/>
      <c r="ES65177" s="511"/>
      <c r="ET65177" s="511"/>
      <c r="EU65177" s="511"/>
      <c r="EV65177" s="511"/>
      <c r="EW65177" s="511"/>
      <c r="EX65177" s="511"/>
      <c r="EY65177" s="511"/>
      <c r="EZ65177" s="511"/>
      <c r="FA65177" s="511"/>
      <c r="FB65177" s="511"/>
      <c r="FC65177" s="511"/>
      <c r="FD65177" s="511"/>
      <c r="FE65177" s="511"/>
      <c r="FF65177" s="511"/>
      <c r="FG65177" s="511"/>
      <c r="FH65177" s="511"/>
      <c r="FI65177" s="511"/>
      <c r="FJ65177" s="511"/>
      <c r="FK65177" s="511"/>
      <c r="FL65177" s="511"/>
      <c r="FM65177" s="511"/>
      <c r="FN65177" s="511"/>
      <c r="FO65177" s="511"/>
      <c r="FP65177" s="511"/>
      <c r="FQ65177" s="511"/>
      <c r="FR65177" s="511"/>
      <c r="FS65177" s="511"/>
      <c r="FT65177" s="511"/>
      <c r="FU65177" s="511"/>
      <c r="FV65177" s="511"/>
      <c r="FW65177" s="511"/>
      <c r="FX65177" s="511"/>
      <c r="FY65177" s="511"/>
      <c r="FZ65177" s="511"/>
      <c r="GA65177" s="511"/>
      <c r="GB65177" s="511"/>
      <c r="GC65177" s="511"/>
      <c r="GD65177" s="511"/>
      <c r="GE65177" s="511"/>
      <c r="GF65177" s="511"/>
      <c r="GG65177" s="511"/>
      <c r="GH65177" s="511"/>
      <c r="GI65177" s="511"/>
      <c r="GJ65177" s="511"/>
      <c r="GK65177" s="511"/>
      <c r="GL65177" s="511"/>
      <c r="GM65177" s="511"/>
      <c r="GN65177" s="511"/>
      <c r="GO65177" s="511"/>
      <c r="GP65177" s="511"/>
      <c r="GQ65177" s="511"/>
      <c r="GR65177" s="511"/>
      <c r="GS65177" s="511"/>
      <c r="GT65177" s="511"/>
      <c r="GU65177" s="511"/>
      <c r="GV65177" s="511"/>
      <c r="GW65177" s="511"/>
      <c r="GX65177" s="511"/>
      <c r="GY65177" s="511"/>
      <c r="GZ65177" s="511"/>
      <c r="HA65177" s="511"/>
      <c r="HB65177" s="511"/>
      <c r="HC65177" s="511"/>
      <c r="HD65177" s="511"/>
      <c r="HE65177" s="511"/>
      <c r="HF65177" s="511"/>
      <c r="HG65177" s="511"/>
      <c r="HH65177" s="511"/>
      <c r="HI65177" s="511"/>
      <c r="HJ65177" s="511"/>
      <c r="HK65177" s="511"/>
      <c r="HL65177" s="511"/>
      <c r="HM65177" s="511"/>
      <c r="HN65177" s="511"/>
      <c r="HO65177" s="511"/>
      <c r="HP65177" s="511"/>
      <c r="HQ65177" s="511"/>
      <c r="HR65177" s="511"/>
      <c r="HS65177" s="511"/>
      <c r="HT65177" s="511"/>
      <c r="HU65177" s="511"/>
      <c r="HV65177" s="511"/>
      <c r="HW65177" s="511"/>
      <c r="HX65177" s="511"/>
      <c r="HY65177" s="511"/>
      <c r="HZ65177" s="511"/>
      <c r="IA65177" s="511"/>
      <c r="IB65177" s="511"/>
      <c r="IC65177" s="511"/>
      <c r="ID65177" s="511"/>
      <c r="IE65177" s="511"/>
      <c r="IF65177" s="511"/>
      <c r="IG65177" s="511"/>
      <c r="IH65177" s="511"/>
    </row>
    <row r="65178" spans="1:242" x14ac:dyDescent="0.25">
      <c r="A65178" s="511"/>
      <c r="B65178" s="511"/>
      <c r="C65178" s="511"/>
      <c r="D65178" s="511"/>
      <c r="E65178" s="511"/>
      <c r="F65178" s="511"/>
      <c r="G65178" s="511"/>
      <c r="H65178" s="511"/>
      <c r="I65178" s="511"/>
      <c r="J65178" s="511"/>
      <c r="K65178" s="511"/>
      <c r="L65178" s="511"/>
      <c r="M65178" s="511"/>
      <c r="N65178" s="511"/>
      <c r="O65178" s="511"/>
      <c r="P65178" s="511"/>
      <c r="Q65178" s="511"/>
      <c r="R65178" s="511"/>
      <c r="S65178" s="511"/>
      <c r="T65178" s="511"/>
      <c r="U65178" s="511"/>
      <c r="V65178" s="511"/>
      <c r="W65178" s="511"/>
      <c r="X65178" s="511"/>
      <c r="Y65178" s="511"/>
      <c r="Z65178" s="511"/>
      <c r="AA65178" s="511"/>
      <c r="AB65178" s="511"/>
      <c r="AC65178" s="511"/>
      <c r="AD65178" s="511"/>
      <c r="AE65178" s="511"/>
      <c r="AF65178" s="511"/>
      <c r="AG65178" s="511"/>
      <c r="AH65178" s="511"/>
      <c r="AI65178" s="511"/>
      <c r="AJ65178" s="511"/>
      <c r="AK65178" s="511"/>
      <c r="AL65178" s="511"/>
      <c r="AM65178" s="511"/>
      <c r="AN65178" s="511"/>
      <c r="AO65178" s="511"/>
      <c r="AP65178" s="511"/>
      <c r="AQ65178" s="511"/>
      <c r="AR65178" s="511"/>
      <c r="AS65178" s="511"/>
      <c r="AT65178" s="511"/>
      <c r="AU65178" s="511"/>
      <c r="AV65178" s="511"/>
      <c r="AW65178" s="511"/>
      <c r="AX65178" s="511"/>
      <c r="AY65178" s="511"/>
      <c r="AZ65178" s="511"/>
      <c r="BA65178" s="511"/>
      <c r="BB65178" s="511"/>
      <c r="BC65178" s="511"/>
      <c r="BD65178" s="511"/>
      <c r="BE65178" s="511"/>
      <c r="BF65178" s="511"/>
      <c r="BG65178" s="511"/>
      <c r="BH65178" s="511"/>
      <c r="BI65178" s="511"/>
      <c r="BJ65178" s="511"/>
      <c r="BK65178" s="511"/>
      <c r="BL65178" s="511"/>
      <c r="BM65178" s="511"/>
      <c r="BN65178" s="511"/>
      <c r="BO65178" s="511"/>
      <c r="BP65178" s="511"/>
      <c r="BQ65178" s="511"/>
      <c r="BR65178" s="511"/>
      <c r="BS65178" s="511"/>
      <c r="BT65178" s="511"/>
      <c r="BU65178" s="511"/>
      <c r="BV65178" s="511"/>
      <c r="BW65178" s="511"/>
      <c r="BX65178" s="511"/>
      <c r="BY65178" s="511"/>
      <c r="BZ65178" s="511"/>
      <c r="CA65178" s="511"/>
      <c r="CB65178" s="511"/>
      <c r="CC65178" s="511"/>
      <c r="CD65178" s="511"/>
      <c r="CE65178" s="511"/>
      <c r="CF65178" s="511"/>
      <c r="CG65178" s="511"/>
      <c r="CH65178" s="511"/>
      <c r="CI65178" s="511"/>
      <c r="CJ65178" s="511"/>
      <c r="CK65178" s="511"/>
      <c r="CL65178" s="511"/>
      <c r="CM65178" s="511"/>
      <c r="CN65178" s="511"/>
      <c r="CO65178" s="511"/>
      <c r="CP65178" s="511"/>
      <c r="CQ65178" s="511"/>
      <c r="CR65178" s="511"/>
      <c r="CS65178" s="511"/>
      <c r="CT65178" s="511"/>
      <c r="CU65178" s="511"/>
      <c r="CV65178" s="511"/>
      <c r="CW65178" s="511"/>
      <c r="CX65178" s="511"/>
      <c r="CY65178" s="511"/>
      <c r="CZ65178" s="511"/>
      <c r="DA65178" s="511"/>
      <c r="DB65178" s="511"/>
      <c r="DC65178" s="511"/>
      <c r="DD65178" s="511"/>
      <c r="DE65178" s="511"/>
      <c r="DF65178" s="511"/>
      <c r="DG65178" s="511"/>
      <c r="DH65178" s="511"/>
      <c r="DI65178" s="511"/>
      <c r="DJ65178" s="511"/>
      <c r="DK65178" s="511"/>
      <c r="DL65178" s="511"/>
      <c r="DM65178" s="511"/>
      <c r="DN65178" s="511"/>
      <c r="DO65178" s="511"/>
      <c r="DP65178" s="511"/>
      <c r="DQ65178" s="511"/>
      <c r="DR65178" s="511"/>
      <c r="DS65178" s="511"/>
      <c r="DT65178" s="511"/>
      <c r="DU65178" s="511"/>
      <c r="DV65178" s="511"/>
      <c r="DW65178" s="511"/>
      <c r="DX65178" s="511"/>
      <c r="DY65178" s="511"/>
      <c r="DZ65178" s="511"/>
      <c r="EA65178" s="511"/>
      <c r="EB65178" s="511"/>
      <c r="EC65178" s="511"/>
      <c r="ED65178" s="511"/>
      <c r="EE65178" s="511"/>
      <c r="EF65178" s="511"/>
      <c r="EG65178" s="511"/>
      <c r="EH65178" s="511"/>
      <c r="EI65178" s="511"/>
      <c r="EJ65178" s="511"/>
      <c r="EK65178" s="511"/>
      <c r="EL65178" s="511"/>
      <c r="EM65178" s="511"/>
      <c r="EN65178" s="511"/>
      <c r="EO65178" s="511"/>
      <c r="EP65178" s="511"/>
      <c r="EQ65178" s="511"/>
      <c r="ER65178" s="511"/>
      <c r="ES65178" s="511"/>
      <c r="ET65178" s="511"/>
      <c r="EU65178" s="511"/>
      <c r="EV65178" s="511"/>
      <c r="EW65178" s="511"/>
      <c r="EX65178" s="511"/>
      <c r="EY65178" s="511"/>
      <c r="EZ65178" s="511"/>
      <c r="FA65178" s="511"/>
      <c r="FB65178" s="511"/>
      <c r="FC65178" s="511"/>
      <c r="FD65178" s="511"/>
      <c r="FE65178" s="511"/>
      <c r="FF65178" s="511"/>
      <c r="FG65178" s="511"/>
      <c r="FH65178" s="511"/>
      <c r="FI65178" s="511"/>
      <c r="FJ65178" s="511"/>
      <c r="FK65178" s="511"/>
      <c r="FL65178" s="511"/>
      <c r="FM65178" s="511"/>
      <c r="FN65178" s="511"/>
      <c r="FO65178" s="511"/>
      <c r="FP65178" s="511"/>
      <c r="FQ65178" s="511"/>
      <c r="FR65178" s="511"/>
      <c r="FS65178" s="511"/>
      <c r="FT65178" s="511"/>
      <c r="FU65178" s="511"/>
      <c r="FV65178" s="511"/>
      <c r="FW65178" s="511"/>
      <c r="FX65178" s="511"/>
      <c r="FY65178" s="511"/>
      <c r="FZ65178" s="511"/>
      <c r="GA65178" s="511"/>
      <c r="GB65178" s="511"/>
      <c r="GC65178" s="511"/>
      <c r="GD65178" s="511"/>
      <c r="GE65178" s="511"/>
      <c r="GF65178" s="511"/>
      <c r="GG65178" s="511"/>
      <c r="GH65178" s="511"/>
      <c r="GI65178" s="511"/>
      <c r="GJ65178" s="511"/>
      <c r="GK65178" s="511"/>
      <c r="GL65178" s="511"/>
      <c r="GM65178" s="511"/>
      <c r="GN65178" s="511"/>
      <c r="GO65178" s="511"/>
      <c r="GP65178" s="511"/>
      <c r="GQ65178" s="511"/>
      <c r="GR65178" s="511"/>
      <c r="GS65178" s="511"/>
      <c r="GT65178" s="511"/>
      <c r="GU65178" s="511"/>
      <c r="GV65178" s="511"/>
      <c r="GW65178" s="511"/>
      <c r="GX65178" s="511"/>
      <c r="GY65178" s="511"/>
      <c r="GZ65178" s="511"/>
      <c r="HA65178" s="511"/>
      <c r="HB65178" s="511"/>
      <c r="HC65178" s="511"/>
      <c r="HD65178" s="511"/>
      <c r="HE65178" s="511"/>
      <c r="HF65178" s="511"/>
      <c r="HG65178" s="511"/>
      <c r="HH65178" s="511"/>
      <c r="HI65178" s="511"/>
      <c r="HJ65178" s="511"/>
      <c r="HK65178" s="511"/>
      <c r="HL65178" s="511"/>
      <c r="HM65178" s="511"/>
      <c r="HN65178" s="511"/>
      <c r="HO65178" s="511"/>
      <c r="HP65178" s="511"/>
      <c r="HQ65178" s="511"/>
      <c r="HR65178" s="511"/>
      <c r="HS65178" s="511"/>
      <c r="HT65178" s="511"/>
      <c r="HU65178" s="511"/>
      <c r="HV65178" s="511"/>
      <c r="HW65178" s="511"/>
      <c r="HX65178" s="511"/>
      <c r="HY65178" s="511"/>
      <c r="HZ65178" s="511"/>
      <c r="IA65178" s="511"/>
      <c r="IB65178" s="511"/>
      <c r="IC65178" s="511"/>
      <c r="ID65178" s="511"/>
      <c r="IE65178" s="511"/>
      <c r="IF65178" s="511"/>
      <c r="IG65178" s="511"/>
      <c r="IH65178" s="511"/>
    </row>
    <row r="65179" spans="1:242" x14ac:dyDescent="0.25">
      <c r="A65179" s="511"/>
      <c r="B65179" s="511"/>
      <c r="C65179" s="511"/>
      <c r="D65179" s="511"/>
      <c r="E65179" s="511"/>
      <c r="F65179" s="511"/>
      <c r="G65179" s="511"/>
      <c r="H65179" s="511"/>
      <c r="I65179" s="511"/>
      <c r="J65179" s="511"/>
      <c r="K65179" s="511"/>
      <c r="L65179" s="511"/>
      <c r="M65179" s="511"/>
      <c r="N65179" s="511"/>
      <c r="O65179" s="511"/>
      <c r="P65179" s="511"/>
      <c r="Q65179" s="511"/>
      <c r="R65179" s="511"/>
      <c r="S65179" s="511"/>
      <c r="T65179" s="511"/>
      <c r="U65179" s="511"/>
      <c r="V65179" s="511"/>
      <c r="W65179" s="511"/>
      <c r="X65179" s="511"/>
      <c r="Y65179" s="511"/>
      <c r="Z65179" s="511"/>
      <c r="AA65179" s="511"/>
      <c r="AB65179" s="511"/>
      <c r="AC65179" s="511"/>
      <c r="AD65179" s="511"/>
      <c r="AE65179" s="511"/>
      <c r="AF65179" s="511"/>
      <c r="AG65179" s="511"/>
      <c r="AH65179" s="511"/>
      <c r="AI65179" s="511"/>
      <c r="AJ65179" s="511"/>
      <c r="AK65179" s="511"/>
      <c r="AL65179" s="511"/>
      <c r="AM65179" s="511"/>
      <c r="AN65179" s="511"/>
      <c r="AO65179" s="511"/>
      <c r="AP65179" s="511"/>
      <c r="AQ65179" s="511"/>
      <c r="AR65179" s="511"/>
      <c r="AS65179" s="511"/>
      <c r="AT65179" s="511"/>
      <c r="AU65179" s="511"/>
      <c r="AV65179" s="511"/>
      <c r="AW65179" s="511"/>
      <c r="AX65179" s="511"/>
      <c r="AY65179" s="511"/>
      <c r="AZ65179" s="511"/>
      <c r="BA65179" s="511"/>
      <c r="BB65179" s="511"/>
      <c r="BC65179" s="511"/>
      <c r="BD65179" s="511"/>
      <c r="BE65179" s="511"/>
      <c r="BF65179" s="511"/>
      <c r="BG65179" s="511"/>
      <c r="BH65179" s="511"/>
      <c r="BI65179" s="511"/>
      <c r="BJ65179" s="511"/>
      <c r="BK65179" s="511"/>
      <c r="BL65179" s="511"/>
      <c r="BM65179" s="511"/>
      <c r="BN65179" s="511"/>
      <c r="BO65179" s="511"/>
      <c r="BP65179" s="511"/>
      <c r="BQ65179" s="511"/>
      <c r="BR65179" s="511"/>
      <c r="BS65179" s="511"/>
      <c r="BT65179" s="511"/>
      <c r="BU65179" s="511"/>
      <c r="BV65179" s="511"/>
      <c r="BW65179" s="511"/>
      <c r="BX65179" s="511"/>
      <c r="BY65179" s="511"/>
      <c r="BZ65179" s="511"/>
      <c r="CA65179" s="511"/>
      <c r="CB65179" s="511"/>
      <c r="CC65179" s="511"/>
      <c r="CD65179" s="511"/>
      <c r="CE65179" s="511"/>
      <c r="CF65179" s="511"/>
      <c r="CG65179" s="511"/>
      <c r="CH65179" s="511"/>
      <c r="CI65179" s="511"/>
      <c r="CJ65179" s="511"/>
      <c r="CK65179" s="511"/>
      <c r="CL65179" s="511"/>
      <c r="CM65179" s="511"/>
      <c r="CN65179" s="511"/>
      <c r="CO65179" s="511"/>
      <c r="CP65179" s="511"/>
      <c r="CQ65179" s="511"/>
      <c r="CR65179" s="511"/>
      <c r="CS65179" s="511"/>
      <c r="CT65179" s="511"/>
      <c r="CU65179" s="511"/>
      <c r="CV65179" s="511"/>
      <c r="CW65179" s="511"/>
      <c r="CX65179" s="511"/>
      <c r="CY65179" s="511"/>
      <c r="CZ65179" s="511"/>
      <c r="DA65179" s="511"/>
      <c r="DB65179" s="511"/>
      <c r="DC65179" s="511"/>
      <c r="DD65179" s="511"/>
      <c r="DE65179" s="511"/>
      <c r="DF65179" s="511"/>
      <c r="DG65179" s="511"/>
      <c r="DH65179" s="511"/>
      <c r="DI65179" s="511"/>
      <c r="DJ65179" s="511"/>
      <c r="DK65179" s="511"/>
      <c r="DL65179" s="511"/>
      <c r="DM65179" s="511"/>
      <c r="DN65179" s="511"/>
      <c r="DO65179" s="511"/>
      <c r="DP65179" s="511"/>
      <c r="DQ65179" s="511"/>
      <c r="DR65179" s="511"/>
      <c r="DS65179" s="511"/>
      <c r="DT65179" s="511"/>
      <c r="DU65179" s="511"/>
      <c r="DV65179" s="511"/>
      <c r="DW65179" s="511"/>
      <c r="DX65179" s="511"/>
      <c r="DY65179" s="511"/>
      <c r="DZ65179" s="511"/>
      <c r="EA65179" s="511"/>
      <c r="EB65179" s="511"/>
      <c r="EC65179" s="511"/>
      <c r="ED65179" s="511"/>
      <c r="EE65179" s="511"/>
      <c r="EF65179" s="511"/>
      <c r="EG65179" s="511"/>
      <c r="EH65179" s="511"/>
      <c r="EI65179" s="511"/>
      <c r="EJ65179" s="511"/>
      <c r="EK65179" s="511"/>
      <c r="EL65179" s="511"/>
      <c r="EM65179" s="511"/>
      <c r="EN65179" s="511"/>
      <c r="EO65179" s="511"/>
      <c r="EP65179" s="511"/>
      <c r="EQ65179" s="511"/>
      <c r="ER65179" s="511"/>
      <c r="ES65179" s="511"/>
      <c r="ET65179" s="511"/>
      <c r="EU65179" s="511"/>
      <c r="EV65179" s="511"/>
      <c r="EW65179" s="511"/>
      <c r="EX65179" s="511"/>
      <c r="EY65179" s="511"/>
      <c r="EZ65179" s="511"/>
      <c r="FA65179" s="511"/>
      <c r="FB65179" s="511"/>
      <c r="FC65179" s="511"/>
      <c r="FD65179" s="511"/>
      <c r="FE65179" s="511"/>
      <c r="FF65179" s="511"/>
      <c r="FG65179" s="511"/>
      <c r="FH65179" s="511"/>
      <c r="FI65179" s="511"/>
      <c r="FJ65179" s="511"/>
      <c r="FK65179" s="511"/>
      <c r="FL65179" s="511"/>
      <c r="FM65179" s="511"/>
      <c r="FN65179" s="511"/>
      <c r="FO65179" s="511"/>
      <c r="FP65179" s="511"/>
      <c r="FQ65179" s="511"/>
      <c r="FR65179" s="511"/>
      <c r="FS65179" s="511"/>
      <c r="FT65179" s="511"/>
      <c r="FU65179" s="511"/>
      <c r="FV65179" s="511"/>
      <c r="FW65179" s="511"/>
      <c r="FX65179" s="511"/>
      <c r="FY65179" s="511"/>
      <c r="FZ65179" s="511"/>
      <c r="GA65179" s="511"/>
      <c r="GB65179" s="511"/>
      <c r="GC65179" s="511"/>
      <c r="GD65179" s="511"/>
      <c r="GE65179" s="511"/>
      <c r="GF65179" s="511"/>
      <c r="GG65179" s="511"/>
      <c r="GH65179" s="511"/>
      <c r="GI65179" s="511"/>
      <c r="GJ65179" s="511"/>
      <c r="GK65179" s="511"/>
      <c r="GL65179" s="511"/>
      <c r="GM65179" s="511"/>
      <c r="GN65179" s="511"/>
      <c r="GO65179" s="511"/>
      <c r="GP65179" s="511"/>
      <c r="GQ65179" s="511"/>
      <c r="GR65179" s="511"/>
      <c r="GS65179" s="511"/>
      <c r="GT65179" s="511"/>
      <c r="GU65179" s="511"/>
      <c r="GV65179" s="511"/>
      <c r="GW65179" s="511"/>
      <c r="GX65179" s="511"/>
      <c r="GY65179" s="511"/>
      <c r="GZ65179" s="511"/>
      <c r="HA65179" s="511"/>
      <c r="HB65179" s="511"/>
      <c r="HC65179" s="511"/>
      <c r="HD65179" s="511"/>
      <c r="HE65179" s="511"/>
      <c r="HF65179" s="511"/>
      <c r="HG65179" s="511"/>
      <c r="HH65179" s="511"/>
      <c r="HI65179" s="511"/>
      <c r="HJ65179" s="511"/>
      <c r="HK65179" s="511"/>
      <c r="HL65179" s="511"/>
      <c r="HM65179" s="511"/>
      <c r="HN65179" s="511"/>
      <c r="HO65179" s="511"/>
      <c r="HP65179" s="511"/>
      <c r="HQ65179" s="511"/>
      <c r="HR65179" s="511"/>
      <c r="HS65179" s="511"/>
      <c r="HT65179" s="511"/>
      <c r="HU65179" s="511"/>
      <c r="HV65179" s="511"/>
      <c r="HW65179" s="511"/>
      <c r="HX65179" s="511"/>
      <c r="HY65179" s="511"/>
      <c r="HZ65179" s="511"/>
      <c r="IA65179" s="511"/>
      <c r="IB65179" s="511"/>
      <c r="IC65179" s="511"/>
      <c r="ID65179" s="511"/>
      <c r="IE65179" s="511"/>
      <c r="IF65179" s="511"/>
      <c r="IG65179" s="511"/>
      <c r="IH65179" s="511"/>
    </row>
    <row r="65180" spans="1:242" x14ac:dyDescent="0.25">
      <c r="A65180" s="511"/>
      <c r="B65180" s="511"/>
      <c r="C65180" s="511"/>
      <c r="D65180" s="511"/>
      <c r="E65180" s="511"/>
      <c r="F65180" s="511"/>
      <c r="G65180" s="511"/>
      <c r="H65180" s="511"/>
      <c r="I65180" s="511"/>
      <c r="J65180" s="511"/>
      <c r="K65180" s="511"/>
      <c r="L65180" s="511"/>
      <c r="M65180" s="511"/>
      <c r="N65180" s="511"/>
      <c r="O65180" s="511"/>
      <c r="P65180" s="511"/>
      <c r="Q65180" s="511"/>
      <c r="R65180" s="511"/>
      <c r="S65180" s="511"/>
      <c r="T65180" s="511"/>
      <c r="U65180" s="511"/>
      <c r="V65180" s="511"/>
      <c r="W65180" s="511"/>
      <c r="X65180" s="511"/>
      <c r="Y65180" s="511"/>
      <c r="Z65180" s="511"/>
      <c r="AA65180" s="511"/>
      <c r="AB65180" s="511"/>
      <c r="AC65180" s="511"/>
      <c r="AD65180" s="511"/>
      <c r="AE65180" s="511"/>
      <c r="AF65180" s="511"/>
      <c r="AG65180" s="511"/>
      <c r="AH65180" s="511"/>
      <c r="AI65180" s="511"/>
      <c r="AJ65180" s="511"/>
      <c r="AK65180" s="511"/>
      <c r="AL65180" s="511"/>
      <c r="AM65180" s="511"/>
      <c r="AN65180" s="511"/>
      <c r="AO65180" s="511"/>
      <c r="AP65180" s="511"/>
      <c r="AQ65180" s="511"/>
      <c r="AR65180" s="511"/>
      <c r="AS65180" s="511"/>
      <c r="AT65180" s="511"/>
      <c r="AU65180" s="511"/>
      <c r="AV65180" s="511"/>
      <c r="AW65180" s="511"/>
      <c r="AX65180" s="511"/>
      <c r="AY65180" s="511"/>
      <c r="AZ65180" s="511"/>
      <c r="BA65180" s="511"/>
      <c r="BB65180" s="511"/>
      <c r="BC65180" s="511"/>
      <c r="BD65180" s="511"/>
      <c r="BE65180" s="511"/>
      <c r="BF65180" s="511"/>
      <c r="BG65180" s="511"/>
      <c r="BH65180" s="511"/>
      <c r="BI65180" s="511"/>
      <c r="BJ65180" s="511"/>
      <c r="BK65180" s="511"/>
      <c r="BL65180" s="511"/>
      <c r="BM65180" s="511"/>
      <c r="BN65180" s="511"/>
      <c r="BO65180" s="511"/>
      <c r="BP65180" s="511"/>
      <c r="BQ65180" s="511"/>
      <c r="BR65180" s="511"/>
      <c r="BS65180" s="511"/>
      <c r="BT65180" s="511"/>
      <c r="BU65180" s="511"/>
      <c r="BV65180" s="511"/>
      <c r="BW65180" s="511"/>
      <c r="BX65180" s="511"/>
      <c r="BY65180" s="511"/>
      <c r="BZ65180" s="511"/>
      <c r="CA65180" s="511"/>
      <c r="CB65180" s="511"/>
      <c r="CC65180" s="511"/>
      <c r="CD65180" s="511"/>
      <c r="CE65180" s="511"/>
      <c r="CF65180" s="511"/>
      <c r="CG65180" s="511"/>
      <c r="CH65180" s="511"/>
      <c r="CI65180" s="511"/>
      <c r="CJ65180" s="511"/>
      <c r="CK65180" s="511"/>
      <c r="CL65180" s="511"/>
      <c r="CM65180" s="511"/>
      <c r="CN65180" s="511"/>
      <c r="CO65180" s="511"/>
      <c r="CP65180" s="511"/>
      <c r="CQ65180" s="511"/>
      <c r="CR65180" s="511"/>
      <c r="CS65180" s="511"/>
      <c r="CT65180" s="511"/>
      <c r="CU65180" s="511"/>
      <c r="CV65180" s="511"/>
      <c r="CW65180" s="511"/>
      <c r="CX65180" s="511"/>
      <c r="CY65180" s="511"/>
      <c r="CZ65180" s="511"/>
      <c r="DA65180" s="511"/>
      <c r="DB65180" s="511"/>
      <c r="DC65180" s="511"/>
      <c r="DD65180" s="511"/>
      <c r="DE65180" s="511"/>
      <c r="DF65180" s="511"/>
      <c r="DG65180" s="511"/>
      <c r="DH65180" s="511"/>
      <c r="DI65180" s="511"/>
      <c r="DJ65180" s="511"/>
      <c r="DK65180" s="511"/>
      <c r="DL65180" s="511"/>
      <c r="DM65180" s="511"/>
      <c r="DN65180" s="511"/>
      <c r="DO65180" s="511"/>
      <c r="DP65180" s="511"/>
      <c r="DQ65180" s="511"/>
      <c r="DR65180" s="511"/>
      <c r="DS65180" s="511"/>
      <c r="DT65180" s="511"/>
      <c r="DU65180" s="511"/>
      <c r="DV65180" s="511"/>
      <c r="DW65180" s="511"/>
      <c r="DX65180" s="511"/>
      <c r="DY65180" s="511"/>
      <c r="DZ65180" s="511"/>
      <c r="EA65180" s="511"/>
      <c r="EB65180" s="511"/>
      <c r="EC65180" s="511"/>
      <c r="ED65180" s="511"/>
      <c r="EE65180" s="511"/>
      <c r="EF65180" s="511"/>
      <c r="EG65180" s="511"/>
      <c r="EH65180" s="511"/>
      <c r="EI65180" s="511"/>
      <c r="EJ65180" s="511"/>
      <c r="EK65180" s="511"/>
      <c r="EL65180" s="511"/>
      <c r="EM65180" s="511"/>
      <c r="EN65180" s="511"/>
      <c r="EO65180" s="511"/>
      <c r="EP65180" s="511"/>
      <c r="EQ65180" s="511"/>
      <c r="ER65180" s="511"/>
      <c r="ES65180" s="511"/>
      <c r="ET65180" s="511"/>
      <c r="EU65180" s="511"/>
      <c r="EV65180" s="511"/>
      <c r="EW65180" s="511"/>
      <c r="EX65180" s="511"/>
      <c r="EY65180" s="511"/>
      <c r="EZ65180" s="511"/>
      <c r="FA65180" s="511"/>
      <c r="FB65180" s="511"/>
      <c r="FC65180" s="511"/>
      <c r="FD65180" s="511"/>
      <c r="FE65180" s="511"/>
      <c r="FF65180" s="511"/>
      <c r="FG65180" s="511"/>
      <c r="FH65180" s="511"/>
      <c r="FI65180" s="511"/>
      <c r="FJ65180" s="511"/>
      <c r="FK65180" s="511"/>
      <c r="FL65180" s="511"/>
      <c r="FM65180" s="511"/>
      <c r="FN65180" s="511"/>
      <c r="FO65180" s="511"/>
      <c r="FP65180" s="511"/>
      <c r="FQ65180" s="511"/>
      <c r="FR65180" s="511"/>
      <c r="FS65180" s="511"/>
      <c r="FT65180" s="511"/>
      <c r="FU65180" s="511"/>
      <c r="FV65180" s="511"/>
      <c r="FW65180" s="511"/>
      <c r="FX65180" s="511"/>
      <c r="FY65180" s="511"/>
      <c r="FZ65180" s="511"/>
      <c r="GA65180" s="511"/>
      <c r="GB65180" s="511"/>
      <c r="GC65180" s="511"/>
      <c r="GD65180" s="511"/>
      <c r="GE65180" s="511"/>
      <c r="GF65180" s="511"/>
      <c r="GG65180" s="511"/>
      <c r="GH65180" s="511"/>
      <c r="GI65180" s="511"/>
      <c r="GJ65180" s="511"/>
      <c r="GK65180" s="511"/>
      <c r="GL65180" s="511"/>
      <c r="GM65180" s="511"/>
      <c r="GN65180" s="511"/>
      <c r="GO65180" s="511"/>
      <c r="GP65180" s="511"/>
      <c r="GQ65180" s="511"/>
      <c r="GR65180" s="511"/>
      <c r="GS65180" s="511"/>
      <c r="GT65180" s="511"/>
      <c r="GU65180" s="511"/>
      <c r="GV65180" s="511"/>
      <c r="GW65180" s="511"/>
      <c r="GX65180" s="511"/>
      <c r="GY65180" s="511"/>
      <c r="GZ65180" s="511"/>
      <c r="HA65180" s="511"/>
      <c r="HB65180" s="511"/>
      <c r="HC65180" s="511"/>
      <c r="HD65180" s="511"/>
      <c r="HE65180" s="511"/>
      <c r="HF65180" s="511"/>
      <c r="HG65180" s="511"/>
      <c r="HH65180" s="511"/>
      <c r="HI65180" s="511"/>
      <c r="HJ65180" s="511"/>
      <c r="HK65180" s="511"/>
      <c r="HL65180" s="511"/>
      <c r="HM65180" s="511"/>
      <c r="HN65180" s="511"/>
      <c r="HO65180" s="511"/>
      <c r="HP65180" s="511"/>
      <c r="HQ65180" s="511"/>
      <c r="HR65180" s="511"/>
      <c r="HS65180" s="511"/>
      <c r="HT65180" s="511"/>
      <c r="HU65180" s="511"/>
      <c r="HV65180" s="511"/>
      <c r="HW65180" s="511"/>
      <c r="HX65180" s="511"/>
      <c r="HY65180" s="511"/>
      <c r="HZ65180" s="511"/>
      <c r="IA65180" s="511"/>
      <c r="IB65180" s="511"/>
      <c r="IC65180" s="511"/>
      <c r="ID65180" s="511"/>
      <c r="IE65180" s="511"/>
      <c r="IF65180" s="511"/>
      <c r="IG65180" s="511"/>
      <c r="IH65180" s="511"/>
    </row>
    <row r="65181" spans="1:242" x14ac:dyDescent="0.25">
      <c r="A65181" s="511"/>
      <c r="B65181" s="511"/>
      <c r="C65181" s="511"/>
      <c r="D65181" s="511"/>
      <c r="E65181" s="511"/>
      <c r="F65181" s="511"/>
      <c r="G65181" s="511"/>
      <c r="H65181" s="511"/>
      <c r="I65181" s="511"/>
      <c r="J65181" s="511"/>
      <c r="K65181" s="511"/>
      <c r="L65181" s="511"/>
      <c r="M65181" s="511"/>
      <c r="N65181" s="511"/>
      <c r="O65181" s="511"/>
      <c r="P65181" s="511"/>
      <c r="Q65181" s="511"/>
      <c r="R65181" s="511"/>
      <c r="S65181" s="511"/>
      <c r="T65181" s="511"/>
      <c r="U65181" s="511"/>
      <c r="V65181" s="511"/>
      <c r="W65181" s="511"/>
      <c r="X65181" s="511"/>
      <c r="Y65181" s="511"/>
      <c r="Z65181" s="511"/>
      <c r="AA65181" s="511"/>
      <c r="AB65181" s="511"/>
      <c r="AC65181" s="511"/>
      <c r="AD65181" s="511"/>
      <c r="AE65181" s="511"/>
      <c r="AF65181" s="511"/>
      <c r="AG65181" s="511"/>
      <c r="AH65181" s="511"/>
      <c r="AI65181" s="511"/>
      <c r="AJ65181" s="511"/>
      <c r="AK65181" s="511"/>
      <c r="AL65181" s="511"/>
      <c r="AM65181" s="511"/>
      <c r="AN65181" s="511"/>
      <c r="AO65181" s="511"/>
      <c r="AP65181" s="511"/>
      <c r="AQ65181" s="511"/>
      <c r="AR65181" s="511"/>
      <c r="AS65181" s="511"/>
      <c r="AT65181" s="511"/>
      <c r="AU65181" s="511"/>
      <c r="AV65181" s="511"/>
      <c r="AW65181" s="511"/>
      <c r="AX65181" s="511"/>
      <c r="AY65181" s="511"/>
      <c r="AZ65181" s="511"/>
      <c r="BA65181" s="511"/>
      <c r="BB65181" s="511"/>
      <c r="BC65181" s="511"/>
      <c r="BD65181" s="511"/>
      <c r="BE65181" s="511"/>
      <c r="BF65181" s="511"/>
      <c r="BG65181" s="511"/>
      <c r="BH65181" s="511"/>
      <c r="BI65181" s="511"/>
      <c r="BJ65181" s="511"/>
      <c r="BK65181" s="511"/>
      <c r="BL65181" s="511"/>
      <c r="BM65181" s="511"/>
      <c r="BN65181" s="511"/>
      <c r="BO65181" s="511"/>
      <c r="BP65181" s="511"/>
      <c r="BQ65181" s="511"/>
      <c r="BR65181" s="511"/>
      <c r="BS65181" s="511"/>
      <c r="BT65181" s="511"/>
      <c r="BU65181" s="511"/>
      <c r="BV65181" s="511"/>
      <c r="BW65181" s="511"/>
      <c r="BX65181" s="511"/>
      <c r="BY65181" s="511"/>
      <c r="BZ65181" s="511"/>
      <c r="CA65181" s="511"/>
      <c r="CB65181" s="511"/>
      <c r="CC65181" s="511"/>
      <c r="CD65181" s="511"/>
      <c r="CE65181" s="511"/>
      <c r="CF65181" s="511"/>
      <c r="CG65181" s="511"/>
      <c r="CH65181" s="511"/>
      <c r="CI65181" s="511"/>
      <c r="CJ65181" s="511"/>
      <c r="CK65181" s="511"/>
      <c r="CL65181" s="511"/>
      <c r="CM65181" s="511"/>
      <c r="CN65181" s="511"/>
      <c r="CO65181" s="511"/>
      <c r="CP65181" s="511"/>
      <c r="CQ65181" s="511"/>
      <c r="CR65181" s="511"/>
      <c r="CS65181" s="511"/>
      <c r="CT65181" s="511"/>
      <c r="CU65181" s="511"/>
      <c r="CV65181" s="511"/>
      <c r="CW65181" s="511"/>
      <c r="CX65181" s="511"/>
      <c r="CY65181" s="511"/>
      <c r="CZ65181" s="511"/>
      <c r="DA65181" s="511"/>
      <c r="DB65181" s="511"/>
      <c r="DC65181" s="511"/>
      <c r="DD65181" s="511"/>
      <c r="DE65181" s="511"/>
      <c r="DF65181" s="511"/>
      <c r="DG65181" s="511"/>
      <c r="DH65181" s="511"/>
      <c r="DI65181" s="511"/>
      <c r="DJ65181" s="511"/>
      <c r="DK65181" s="511"/>
      <c r="DL65181" s="511"/>
      <c r="DM65181" s="511"/>
      <c r="DN65181" s="511"/>
      <c r="DO65181" s="511"/>
      <c r="DP65181" s="511"/>
      <c r="DQ65181" s="511"/>
      <c r="DR65181" s="511"/>
      <c r="DS65181" s="511"/>
      <c r="DT65181" s="511"/>
      <c r="DU65181" s="511"/>
      <c r="DV65181" s="511"/>
      <c r="DW65181" s="511"/>
      <c r="DX65181" s="511"/>
      <c r="DY65181" s="511"/>
      <c r="DZ65181" s="511"/>
      <c r="EA65181" s="511"/>
      <c r="EB65181" s="511"/>
      <c r="EC65181" s="511"/>
      <c r="ED65181" s="511"/>
      <c r="EE65181" s="511"/>
      <c r="EF65181" s="511"/>
      <c r="EG65181" s="511"/>
      <c r="EH65181" s="511"/>
      <c r="EI65181" s="511"/>
      <c r="EJ65181" s="511"/>
      <c r="EK65181" s="511"/>
      <c r="EL65181" s="511"/>
      <c r="EM65181" s="511"/>
      <c r="EN65181" s="511"/>
      <c r="EO65181" s="511"/>
      <c r="EP65181" s="511"/>
      <c r="EQ65181" s="511"/>
      <c r="ER65181" s="511"/>
      <c r="ES65181" s="511"/>
      <c r="ET65181" s="511"/>
      <c r="EU65181" s="511"/>
      <c r="EV65181" s="511"/>
      <c r="EW65181" s="511"/>
      <c r="EX65181" s="511"/>
      <c r="EY65181" s="511"/>
      <c r="EZ65181" s="511"/>
      <c r="FA65181" s="511"/>
      <c r="FB65181" s="511"/>
      <c r="FC65181" s="511"/>
      <c r="FD65181" s="511"/>
      <c r="FE65181" s="511"/>
      <c r="FF65181" s="511"/>
      <c r="FG65181" s="511"/>
      <c r="FH65181" s="511"/>
      <c r="FI65181" s="511"/>
      <c r="FJ65181" s="511"/>
      <c r="FK65181" s="511"/>
      <c r="FL65181" s="511"/>
      <c r="FM65181" s="511"/>
      <c r="FN65181" s="511"/>
      <c r="FO65181" s="511"/>
      <c r="FP65181" s="511"/>
      <c r="FQ65181" s="511"/>
      <c r="FR65181" s="511"/>
      <c r="FS65181" s="511"/>
      <c r="FT65181" s="511"/>
      <c r="FU65181" s="511"/>
      <c r="FV65181" s="511"/>
      <c r="FW65181" s="511"/>
      <c r="FX65181" s="511"/>
      <c r="FY65181" s="511"/>
      <c r="FZ65181" s="511"/>
      <c r="GA65181" s="511"/>
      <c r="GB65181" s="511"/>
      <c r="GC65181" s="511"/>
      <c r="GD65181" s="511"/>
      <c r="GE65181" s="511"/>
      <c r="GF65181" s="511"/>
      <c r="GG65181" s="511"/>
      <c r="GH65181" s="511"/>
      <c r="GI65181" s="511"/>
      <c r="GJ65181" s="511"/>
      <c r="GK65181" s="511"/>
      <c r="GL65181" s="511"/>
      <c r="GM65181" s="511"/>
      <c r="GN65181" s="511"/>
      <c r="GO65181" s="511"/>
      <c r="GP65181" s="511"/>
      <c r="GQ65181" s="511"/>
      <c r="GR65181" s="511"/>
      <c r="GS65181" s="511"/>
      <c r="GT65181" s="511"/>
      <c r="GU65181" s="511"/>
      <c r="GV65181" s="511"/>
      <c r="GW65181" s="511"/>
      <c r="GX65181" s="511"/>
      <c r="GY65181" s="511"/>
      <c r="GZ65181" s="511"/>
      <c r="HA65181" s="511"/>
      <c r="HB65181" s="511"/>
      <c r="HC65181" s="511"/>
      <c r="HD65181" s="511"/>
      <c r="HE65181" s="511"/>
      <c r="HF65181" s="511"/>
      <c r="HG65181" s="511"/>
      <c r="HH65181" s="511"/>
      <c r="HI65181" s="511"/>
      <c r="HJ65181" s="511"/>
      <c r="HK65181" s="511"/>
      <c r="HL65181" s="511"/>
      <c r="HM65181" s="511"/>
      <c r="HN65181" s="511"/>
      <c r="HO65181" s="511"/>
      <c r="HP65181" s="511"/>
      <c r="HQ65181" s="511"/>
      <c r="HR65181" s="511"/>
      <c r="HS65181" s="511"/>
      <c r="HT65181" s="511"/>
      <c r="HU65181" s="511"/>
      <c r="HV65181" s="511"/>
      <c r="HW65181" s="511"/>
      <c r="HX65181" s="511"/>
      <c r="HY65181" s="511"/>
      <c r="HZ65181" s="511"/>
      <c r="IA65181" s="511"/>
      <c r="IB65181" s="511"/>
      <c r="IC65181" s="511"/>
      <c r="ID65181" s="511"/>
      <c r="IE65181" s="511"/>
      <c r="IF65181" s="511"/>
      <c r="IG65181" s="511"/>
      <c r="IH65181" s="511"/>
    </row>
    <row r="65182" spans="1:242" x14ac:dyDescent="0.25">
      <c r="A65182" s="511"/>
      <c r="B65182" s="511"/>
      <c r="C65182" s="511"/>
      <c r="D65182" s="511"/>
      <c r="E65182" s="511"/>
      <c r="F65182" s="511"/>
      <c r="G65182" s="511"/>
      <c r="H65182" s="511"/>
      <c r="I65182" s="511"/>
      <c r="J65182" s="511"/>
      <c r="K65182" s="511"/>
      <c r="L65182" s="511"/>
      <c r="M65182" s="511"/>
      <c r="N65182" s="511"/>
      <c r="O65182" s="511"/>
      <c r="P65182" s="511"/>
      <c r="Q65182" s="511"/>
      <c r="R65182" s="511"/>
      <c r="S65182" s="511"/>
      <c r="T65182" s="511"/>
      <c r="U65182" s="511"/>
      <c r="V65182" s="511"/>
      <c r="W65182" s="511"/>
      <c r="X65182" s="511"/>
      <c r="Y65182" s="511"/>
      <c r="Z65182" s="511"/>
      <c r="AA65182" s="511"/>
      <c r="AB65182" s="511"/>
      <c r="AC65182" s="511"/>
      <c r="AD65182" s="511"/>
      <c r="AE65182" s="511"/>
      <c r="AF65182" s="511"/>
      <c r="AG65182" s="511"/>
      <c r="AH65182" s="511"/>
      <c r="AI65182" s="511"/>
      <c r="AJ65182" s="511"/>
      <c r="AK65182" s="511"/>
      <c r="AL65182" s="511"/>
      <c r="AM65182" s="511"/>
      <c r="AN65182" s="511"/>
      <c r="AO65182" s="511"/>
      <c r="AP65182" s="511"/>
      <c r="AQ65182" s="511"/>
      <c r="AR65182" s="511"/>
      <c r="AS65182" s="511"/>
      <c r="AT65182" s="511"/>
      <c r="AU65182" s="511"/>
      <c r="AV65182" s="511"/>
      <c r="AW65182" s="511"/>
      <c r="AX65182" s="511"/>
      <c r="AY65182" s="511"/>
      <c r="AZ65182" s="511"/>
      <c r="BA65182" s="511"/>
      <c r="BB65182" s="511"/>
      <c r="BC65182" s="511"/>
      <c r="BD65182" s="511"/>
      <c r="BE65182" s="511"/>
      <c r="BF65182" s="511"/>
      <c r="BG65182" s="511"/>
      <c r="BH65182" s="511"/>
      <c r="BI65182" s="511"/>
      <c r="BJ65182" s="511"/>
      <c r="BK65182" s="511"/>
      <c r="BL65182" s="511"/>
      <c r="BM65182" s="511"/>
      <c r="BN65182" s="511"/>
      <c r="BO65182" s="511"/>
      <c r="BP65182" s="511"/>
      <c r="BQ65182" s="511"/>
      <c r="BR65182" s="511"/>
      <c r="BS65182" s="511"/>
      <c r="BT65182" s="511"/>
      <c r="BU65182" s="511"/>
      <c r="BV65182" s="511"/>
      <c r="BW65182" s="511"/>
      <c r="BX65182" s="511"/>
      <c r="BY65182" s="511"/>
      <c r="BZ65182" s="511"/>
      <c r="CA65182" s="511"/>
      <c r="CB65182" s="511"/>
      <c r="CC65182" s="511"/>
      <c r="CD65182" s="511"/>
      <c r="CE65182" s="511"/>
      <c r="CF65182" s="511"/>
      <c r="CG65182" s="511"/>
      <c r="CH65182" s="511"/>
      <c r="CI65182" s="511"/>
      <c r="CJ65182" s="511"/>
      <c r="CK65182" s="511"/>
      <c r="CL65182" s="511"/>
      <c r="CM65182" s="511"/>
      <c r="CN65182" s="511"/>
      <c r="CO65182" s="511"/>
      <c r="CP65182" s="511"/>
      <c r="CQ65182" s="511"/>
      <c r="CR65182" s="511"/>
      <c r="CS65182" s="511"/>
      <c r="CT65182" s="511"/>
      <c r="CU65182" s="511"/>
      <c r="CV65182" s="511"/>
      <c r="CW65182" s="511"/>
      <c r="CX65182" s="511"/>
      <c r="CY65182" s="511"/>
      <c r="CZ65182" s="511"/>
      <c r="DA65182" s="511"/>
      <c r="DB65182" s="511"/>
      <c r="DC65182" s="511"/>
      <c r="DD65182" s="511"/>
      <c r="DE65182" s="511"/>
      <c r="DF65182" s="511"/>
      <c r="DG65182" s="511"/>
      <c r="DH65182" s="511"/>
      <c r="DI65182" s="511"/>
      <c r="DJ65182" s="511"/>
      <c r="DK65182" s="511"/>
      <c r="DL65182" s="511"/>
      <c r="DM65182" s="511"/>
      <c r="DN65182" s="511"/>
      <c r="DO65182" s="511"/>
      <c r="DP65182" s="511"/>
      <c r="DQ65182" s="511"/>
      <c r="DR65182" s="511"/>
      <c r="DS65182" s="511"/>
      <c r="DT65182" s="511"/>
      <c r="DU65182" s="511"/>
      <c r="DV65182" s="511"/>
      <c r="DW65182" s="511"/>
      <c r="DX65182" s="511"/>
      <c r="DY65182" s="511"/>
      <c r="DZ65182" s="511"/>
      <c r="EA65182" s="511"/>
      <c r="EB65182" s="511"/>
      <c r="EC65182" s="511"/>
      <c r="ED65182" s="511"/>
      <c r="EE65182" s="511"/>
      <c r="EF65182" s="511"/>
      <c r="EG65182" s="511"/>
      <c r="EH65182" s="511"/>
      <c r="EI65182" s="511"/>
      <c r="EJ65182" s="511"/>
      <c r="EK65182" s="511"/>
      <c r="EL65182" s="511"/>
      <c r="EM65182" s="511"/>
      <c r="EN65182" s="511"/>
      <c r="EO65182" s="511"/>
      <c r="EP65182" s="511"/>
      <c r="EQ65182" s="511"/>
      <c r="ER65182" s="511"/>
      <c r="ES65182" s="511"/>
      <c r="ET65182" s="511"/>
      <c r="EU65182" s="511"/>
      <c r="EV65182" s="511"/>
      <c r="EW65182" s="511"/>
      <c r="EX65182" s="511"/>
      <c r="EY65182" s="511"/>
      <c r="EZ65182" s="511"/>
      <c r="FA65182" s="511"/>
      <c r="FB65182" s="511"/>
      <c r="FC65182" s="511"/>
      <c r="FD65182" s="511"/>
      <c r="FE65182" s="511"/>
      <c r="FF65182" s="511"/>
      <c r="FG65182" s="511"/>
      <c r="FH65182" s="511"/>
      <c r="FI65182" s="511"/>
      <c r="FJ65182" s="511"/>
      <c r="FK65182" s="511"/>
      <c r="FL65182" s="511"/>
      <c r="FM65182" s="511"/>
      <c r="FN65182" s="511"/>
      <c r="FO65182" s="511"/>
      <c r="FP65182" s="511"/>
      <c r="FQ65182" s="511"/>
      <c r="FR65182" s="511"/>
      <c r="FS65182" s="511"/>
      <c r="FT65182" s="511"/>
      <c r="FU65182" s="511"/>
      <c r="FV65182" s="511"/>
      <c r="FW65182" s="511"/>
      <c r="FX65182" s="511"/>
      <c r="FY65182" s="511"/>
      <c r="FZ65182" s="511"/>
      <c r="GA65182" s="511"/>
      <c r="GB65182" s="511"/>
      <c r="GC65182" s="511"/>
      <c r="GD65182" s="511"/>
      <c r="GE65182" s="511"/>
      <c r="GF65182" s="511"/>
      <c r="GG65182" s="511"/>
      <c r="GH65182" s="511"/>
      <c r="GI65182" s="511"/>
      <c r="GJ65182" s="511"/>
      <c r="GK65182" s="511"/>
      <c r="GL65182" s="511"/>
      <c r="GM65182" s="511"/>
      <c r="GN65182" s="511"/>
      <c r="GO65182" s="511"/>
      <c r="GP65182" s="511"/>
      <c r="GQ65182" s="511"/>
      <c r="GR65182" s="511"/>
      <c r="GS65182" s="511"/>
      <c r="GT65182" s="511"/>
      <c r="GU65182" s="511"/>
      <c r="GV65182" s="511"/>
      <c r="GW65182" s="511"/>
      <c r="GX65182" s="511"/>
      <c r="GY65182" s="511"/>
      <c r="GZ65182" s="511"/>
      <c r="HA65182" s="511"/>
      <c r="HB65182" s="511"/>
      <c r="HC65182" s="511"/>
      <c r="HD65182" s="511"/>
      <c r="HE65182" s="511"/>
      <c r="HF65182" s="511"/>
      <c r="HG65182" s="511"/>
      <c r="HH65182" s="511"/>
      <c r="HI65182" s="511"/>
      <c r="HJ65182" s="511"/>
      <c r="HK65182" s="511"/>
      <c r="HL65182" s="511"/>
      <c r="HM65182" s="511"/>
      <c r="HN65182" s="511"/>
      <c r="HO65182" s="511"/>
      <c r="HP65182" s="511"/>
      <c r="HQ65182" s="511"/>
      <c r="HR65182" s="511"/>
      <c r="HS65182" s="511"/>
      <c r="HT65182" s="511"/>
      <c r="HU65182" s="511"/>
      <c r="HV65182" s="511"/>
      <c r="HW65182" s="511"/>
      <c r="HX65182" s="511"/>
      <c r="HY65182" s="511"/>
      <c r="HZ65182" s="511"/>
      <c r="IA65182" s="511"/>
      <c r="IB65182" s="511"/>
      <c r="IC65182" s="511"/>
      <c r="ID65182" s="511"/>
      <c r="IE65182" s="511"/>
      <c r="IF65182" s="511"/>
      <c r="IG65182" s="511"/>
      <c r="IH65182" s="511"/>
    </row>
    <row r="65183" spans="1:242" x14ac:dyDescent="0.25">
      <c r="A65183" s="511"/>
      <c r="B65183" s="511"/>
      <c r="C65183" s="511"/>
      <c r="D65183" s="511"/>
      <c r="E65183" s="511"/>
      <c r="F65183" s="511"/>
      <c r="G65183" s="511"/>
      <c r="H65183" s="511"/>
      <c r="I65183" s="511"/>
      <c r="J65183" s="511"/>
      <c r="K65183" s="511"/>
      <c r="L65183" s="511"/>
      <c r="M65183" s="511"/>
      <c r="N65183" s="511"/>
      <c r="O65183" s="511"/>
      <c r="P65183" s="511"/>
      <c r="Q65183" s="511"/>
      <c r="R65183" s="511"/>
      <c r="S65183" s="511"/>
      <c r="T65183" s="511"/>
      <c r="U65183" s="511"/>
      <c r="V65183" s="511"/>
      <c r="W65183" s="511"/>
      <c r="X65183" s="511"/>
      <c r="Y65183" s="511"/>
      <c r="Z65183" s="511"/>
      <c r="AA65183" s="511"/>
      <c r="AB65183" s="511"/>
      <c r="AC65183" s="511"/>
      <c r="AD65183" s="511"/>
      <c r="AE65183" s="511"/>
      <c r="AF65183" s="511"/>
      <c r="AG65183" s="511"/>
      <c r="AH65183" s="511"/>
      <c r="AI65183" s="511"/>
      <c r="AJ65183" s="511"/>
      <c r="AK65183" s="511"/>
      <c r="AL65183" s="511"/>
      <c r="AM65183" s="511"/>
      <c r="AN65183" s="511"/>
      <c r="AO65183" s="511"/>
      <c r="AP65183" s="511"/>
      <c r="AQ65183" s="511"/>
      <c r="AR65183" s="511"/>
      <c r="AS65183" s="511"/>
      <c r="AT65183" s="511"/>
      <c r="AU65183" s="511"/>
      <c r="AV65183" s="511"/>
      <c r="AW65183" s="511"/>
      <c r="AX65183" s="511"/>
      <c r="AY65183" s="511"/>
      <c r="AZ65183" s="511"/>
      <c r="BA65183" s="511"/>
      <c r="BB65183" s="511"/>
      <c r="BC65183" s="511"/>
      <c r="BD65183" s="511"/>
      <c r="BE65183" s="511"/>
      <c r="BF65183" s="511"/>
      <c r="BG65183" s="511"/>
      <c r="BH65183" s="511"/>
      <c r="BI65183" s="511"/>
      <c r="BJ65183" s="511"/>
      <c r="BK65183" s="511"/>
      <c r="BL65183" s="511"/>
      <c r="BM65183" s="511"/>
      <c r="BN65183" s="511"/>
      <c r="BO65183" s="511"/>
      <c r="BP65183" s="511"/>
      <c r="BQ65183" s="511"/>
      <c r="BR65183" s="511"/>
      <c r="BS65183" s="511"/>
      <c r="BT65183" s="511"/>
      <c r="BU65183" s="511"/>
      <c r="BV65183" s="511"/>
      <c r="BW65183" s="511"/>
      <c r="BX65183" s="511"/>
      <c r="BY65183" s="511"/>
      <c r="BZ65183" s="511"/>
      <c r="CA65183" s="511"/>
      <c r="CB65183" s="511"/>
      <c r="CC65183" s="511"/>
      <c r="CD65183" s="511"/>
      <c r="CE65183" s="511"/>
      <c r="CF65183" s="511"/>
      <c r="CG65183" s="511"/>
      <c r="CH65183" s="511"/>
      <c r="CI65183" s="511"/>
      <c r="CJ65183" s="511"/>
      <c r="CK65183" s="511"/>
      <c r="CL65183" s="511"/>
      <c r="CM65183" s="511"/>
      <c r="CN65183" s="511"/>
      <c r="CO65183" s="511"/>
      <c r="CP65183" s="511"/>
      <c r="CQ65183" s="511"/>
      <c r="CR65183" s="511"/>
      <c r="CS65183" s="511"/>
      <c r="CT65183" s="511"/>
      <c r="CU65183" s="511"/>
      <c r="CV65183" s="511"/>
      <c r="CW65183" s="511"/>
      <c r="CX65183" s="511"/>
      <c r="CY65183" s="511"/>
      <c r="CZ65183" s="511"/>
      <c r="DA65183" s="511"/>
      <c r="DB65183" s="511"/>
      <c r="DC65183" s="511"/>
      <c r="DD65183" s="511"/>
      <c r="DE65183" s="511"/>
      <c r="DF65183" s="511"/>
      <c r="DG65183" s="511"/>
      <c r="DH65183" s="511"/>
      <c r="DI65183" s="511"/>
      <c r="DJ65183" s="511"/>
      <c r="DK65183" s="511"/>
      <c r="DL65183" s="511"/>
      <c r="DM65183" s="511"/>
      <c r="DN65183" s="511"/>
      <c r="DO65183" s="511"/>
      <c r="DP65183" s="511"/>
      <c r="DQ65183" s="511"/>
      <c r="DR65183" s="511"/>
      <c r="DS65183" s="511"/>
      <c r="DT65183" s="511"/>
      <c r="DU65183" s="511"/>
      <c r="DV65183" s="511"/>
      <c r="DW65183" s="511"/>
      <c r="DX65183" s="511"/>
      <c r="DY65183" s="511"/>
      <c r="DZ65183" s="511"/>
      <c r="EA65183" s="511"/>
      <c r="EB65183" s="511"/>
      <c r="EC65183" s="511"/>
      <c r="ED65183" s="511"/>
      <c r="EE65183" s="511"/>
      <c r="EF65183" s="511"/>
      <c r="EG65183" s="511"/>
      <c r="EH65183" s="511"/>
      <c r="EI65183" s="511"/>
      <c r="EJ65183" s="511"/>
      <c r="EK65183" s="511"/>
      <c r="EL65183" s="511"/>
      <c r="EM65183" s="511"/>
      <c r="EN65183" s="511"/>
      <c r="EO65183" s="511"/>
      <c r="EP65183" s="511"/>
      <c r="EQ65183" s="511"/>
      <c r="ER65183" s="511"/>
      <c r="ES65183" s="511"/>
      <c r="ET65183" s="511"/>
      <c r="EU65183" s="511"/>
      <c r="EV65183" s="511"/>
      <c r="EW65183" s="511"/>
      <c r="EX65183" s="511"/>
      <c r="EY65183" s="511"/>
      <c r="EZ65183" s="511"/>
      <c r="FA65183" s="511"/>
      <c r="FB65183" s="511"/>
      <c r="FC65183" s="511"/>
      <c r="FD65183" s="511"/>
      <c r="FE65183" s="511"/>
      <c r="FF65183" s="511"/>
      <c r="FG65183" s="511"/>
      <c r="FH65183" s="511"/>
      <c r="FI65183" s="511"/>
      <c r="FJ65183" s="511"/>
      <c r="FK65183" s="511"/>
      <c r="FL65183" s="511"/>
      <c r="FM65183" s="511"/>
      <c r="FN65183" s="511"/>
      <c r="FO65183" s="511"/>
      <c r="FP65183" s="511"/>
      <c r="FQ65183" s="511"/>
      <c r="FR65183" s="511"/>
      <c r="FS65183" s="511"/>
      <c r="FT65183" s="511"/>
      <c r="FU65183" s="511"/>
      <c r="FV65183" s="511"/>
      <c r="FW65183" s="511"/>
      <c r="FX65183" s="511"/>
      <c r="FY65183" s="511"/>
      <c r="FZ65183" s="511"/>
      <c r="GA65183" s="511"/>
      <c r="GB65183" s="511"/>
      <c r="GC65183" s="511"/>
      <c r="GD65183" s="511"/>
      <c r="GE65183" s="511"/>
      <c r="GF65183" s="511"/>
      <c r="GG65183" s="511"/>
      <c r="GH65183" s="511"/>
      <c r="GI65183" s="511"/>
      <c r="GJ65183" s="511"/>
      <c r="GK65183" s="511"/>
      <c r="GL65183" s="511"/>
      <c r="GM65183" s="511"/>
      <c r="GN65183" s="511"/>
      <c r="GO65183" s="511"/>
      <c r="GP65183" s="511"/>
      <c r="GQ65183" s="511"/>
      <c r="GR65183" s="511"/>
      <c r="GS65183" s="511"/>
      <c r="GT65183" s="511"/>
      <c r="GU65183" s="511"/>
      <c r="GV65183" s="511"/>
      <c r="GW65183" s="511"/>
      <c r="GX65183" s="511"/>
      <c r="GY65183" s="511"/>
      <c r="GZ65183" s="511"/>
      <c r="HA65183" s="511"/>
      <c r="HB65183" s="511"/>
      <c r="HC65183" s="511"/>
      <c r="HD65183" s="511"/>
      <c r="HE65183" s="511"/>
      <c r="HF65183" s="511"/>
      <c r="HG65183" s="511"/>
      <c r="HH65183" s="511"/>
      <c r="HI65183" s="511"/>
      <c r="HJ65183" s="511"/>
      <c r="HK65183" s="511"/>
      <c r="HL65183" s="511"/>
      <c r="HM65183" s="511"/>
      <c r="HN65183" s="511"/>
      <c r="HO65183" s="511"/>
      <c r="HP65183" s="511"/>
      <c r="HQ65183" s="511"/>
      <c r="HR65183" s="511"/>
      <c r="HS65183" s="511"/>
      <c r="HT65183" s="511"/>
      <c r="HU65183" s="511"/>
      <c r="HV65183" s="511"/>
      <c r="HW65183" s="511"/>
      <c r="HX65183" s="511"/>
      <c r="HY65183" s="511"/>
      <c r="HZ65183" s="511"/>
      <c r="IA65183" s="511"/>
      <c r="IB65183" s="511"/>
      <c r="IC65183" s="511"/>
      <c r="ID65183" s="511"/>
      <c r="IE65183" s="511"/>
      <c r="IF65183" s="511"/>
      <c r="IG65183" s="511"/>
      <c r="IH65183" s="511"/>
    </row>
    <row r="65184" spans="1:242" x14ac:dyDescent="0.25">
      <c r="A65184" s="511"/>
      <c r="B65184" s="511"/>
      <c r="C65184" s="511"/>
      <c r="D65184" s="511"/>
      <c r="E65184" s="511"/>
      <c r="F65184" s="511"/>
      <c r="G65184" s="511"/>
      <c r="H65184" s="511"/>
      <c r="I65184" s="511"/>
      <c r="J65184" s="511"/>
      <c r="K65184" s="511"/>
      <c r="L65184" s="511"/>
      <c r="M65184" s="511"/>
      <c r="N65184" s="511"/>
      <c r="O65184" s="511"/>
      <c r="P65184" s="511"/>
      <c r="Q65184" s="511"/>
      <c r="R65184" s="511"/>
      <c r="S65184" s="511"/>
      <c r="T65184" s="511"/>
      <c r="U65184" s="511"/>
      <c r="V65184" s="511"/>
      <c r="W65184" s="511"/>
      <c r="X65184" s="511"/>
      <c r="Y65184" s="511"/>
      <c r="Z65184" s="511"/>
      <c r="AA65184" s="511"/>
      <c r="AB65184" s="511"/>
      <c r="AC65184" s="511"/>
      <c r="AD65184" s="511"/>
      <c r="AE65184" s="511"/>
      <c r="AF65184" s="511"/>
      <c r="AG65184" s="511"/>
      <c r="AH65184" s="511"/>
      <c r="AI65184" s="511"/>
      <c r="AJ65184" s="511"/>
      <c r="AK65184" s="511"/>
      <c r="AL65184" s="511"/>
      <c r="AM65184" s="511"/>
      <c r="AN65184" s="511"/>
      <c r="AO65184" s="511"/>
      <c r="AP65184" s="511"/>
      <c r="AQ65184" s="511"/>
      <c r="AR65184" s="511"/>
      <c r="AS65184" s="511"/>
      <c r="AT65184" s="511"/>
      <c r="AU65184" s="511"/>
      <c r="AV65184" s="511"/>
      <c r="AW65184" s="511"/>
      <c r="AX65184" s="511"/>
      <c r="AY65184" s="511"/>
      <c r="AZ65184" s="511"/>
      <c r="BA65184" s="511"/>
      <c r="BB65184" s="511"/>
      <c r="BC65184" s="511"/>
      <c r="BD65184" s="511"/>
      <c r="BE65184" s="511"/>
      <c r="BF65184" s="511"/>
      <c r="BG65184" s="511"/>
      <c r="BH65184" s="511"/>
      <c r="BI65184" s="511"/>
      <c r="BJ65184" s="511"/>
      <c r="BK65184" s="511"/>
      <c r="BL65184" s="511"/>
      <c r="BM65184" s="511"/>
      <c r="BN65184" s="511"/>
      <c r="BO65184" s="511"/>
      <c r="BP65184" s="511"/>
      <c r="BQ65184" s="511"/>
      <c r="BR65184" s="511"/>
      <c r="BS65184" s="511"/>
      <c r="BT65184" s="511"/>
      <c r="BU65184" s="511"/>
      <c r="BV65184" s="511"/>
      <c r="BW65184" s="511"/>
      <c r="BX65184" s="511"/>
      <c r="BY65184" s="511"/>
      <c r="BZ65184" s="511"/>
      <c r="CA65184" s="511"/>
      <c r="CB65184" s="511"/>
      <c r="CC65184" s="511"/>
      <c r="CD65184" s="511"/>
      <c r="CE65184" s="511"/>
      <c r="CF65184" s="511"/>
      <c r="CG65184" s="511"/>
      <c r="CH65184" s="511"/>
      <c r="CI65184" s="511"/>
      <c r="CJ65184" s="511"/>
      <c r="CK65184" s="511"/>
      <c r="CL65184" s="511"/>
      <c r="CM65184" s="511"/>
      <c r="CN65184" s="511"/>
      <c r="CO65184" s="511"/>
      <c r="CP65184" s="511"/>
      <c r="CQ65184" s="511"/>
      <c r="CR65184" s="511"/>
      <c r="CS65184" s="511"/>
      <c r="CT65184" s="511"/>
      <c r="CU65184" s="511"/>
      <c r="CV65184" s="511"/>
      <c r="CW65184" s="511"/>
      <c r="CX65184" s="511"/>
      <c r="CY65184" s="511"/>
      <c r="CZ65184" s="511"/>
      <c r="DA65184" s="511"/>
      <c r="DB65184" s="511"/>
      <c r="DC65184" s="511"/>
      <c r="DD65184" s="511"/>
      <c r="DE65184" s="511"/>
      <c r="DF65184" s="511"/>
      <c r="DG65184" s="511"/>
      <c r="DH65184" s="511"/>
      <c r="DI65184" s="511"/>
      <c r="DJ65184" s="511"/>
      <c r="DK65184" s="511"/>
      <c r="DL65184" s="511"/>
      <c r="DM65184" s="511"/>
      <c r="DN65184" s="511"/>
      <c r="DO65184" s="511"/>
      <c r="DP65184" s="511"/>
      <c r="DQ65184" s="511"/>
      <c r="DR65184" s="511"/>
      <c r="DS65184" s="511"/>
      <c r="DT65184" s="511"/>
      <c r="DU65184" s="511"/>
      <c r="DV65184" s="511"/>
      <c r="DW65184" s="511"/>
      <c r="DX65184" s="511"/>
      <c r="DY65184" s="511"/>
      <c r="DZ65184" s="511"/>
      <c r="EA65184" s="511"/>
      <c r="EB65184" s="511"/>
      <c r="EC65184" s="511"/>
      <c r="ED65184" s="511"/>
      <c r="EE65184" s="511"/>
      <c r="EF65184" s="511"/>
      <c r="EG65184" s="511"/>
      <c r="EH65184" s="511"/>
      <c r="EI65184" s="511"/>
      <c r="EJ65184" s="511"/>
      <c r="EK65184" s="511"/>
      <c r="EL65184" s="511"/>
      <c r="EM65184" s="511"/>
      <c r="EN65184" s="511"/>
      <c r="EO65184" s="511"/>
      <c r="EP65184" s="511"/>
      <c r="EQ65184" s="511"/>
      <c r="ER65184" s="511"/>
      <c r="ES65184" s="511"/>
      <c r="ET65184" s="511"/>
      <c r="EU65184" s="511"/>
      <c r="EV65184" s="511"/>
      <c r="EW65184" s="511"/>
      <c r="EX65184" s="511"/>
      <c r="EY65184" s="511"/>
      <c r="EZ65184" s="511"/>
      <c r="FA65184" s="511"/>
      <c r="FB65184" s="511"/>
      <c r="FC65184" s="511"/>
      <c r="FD65184" s="511"/>
      <c r="FE65184" s="511"/>
      <c r="FF65184" s="511"/>
      <c r="FG65184" s="511"/>
      <c r="FH65184" s="511"/>
      <c r="FI65184" s="511"/>
      <c r="FJ65184" s="511"/>
      <c r="FK65184" s="511"/>
      <c r="FL65184" s="511"/>
      <c r="FM65184" s="511"/>
      <c r="FN65184" s="511"/>
      <c r="FO65184" s="511"/>
      <c r="FP65184" s="511"/>
      <c r="FQ65184" s="511"/>
      <c r="FR65184" s="511"/>
      <c r="FS65184" s="511"/>
      <c r="FT65184" s="511"/>
      <c r="FU65184" s="511"/>
      <c r="FV65184" s="511"/>
      <c r="FW65184" s="511"/>
      <c r="FX65184" s="511"/>
      <c r="FY65184" s="511"/>
      <c r="FZ65184" s="511"/>
      <c r="GA65184" s="511"/>
      <c r="GB65184" s="511"/>
      <c r="GC65184" s="511"/>
      <c r="GD65184" s="511"/>
      <c r="GE65184" s="511"/>
      <c r="GF65184" s="511"/>
      <c r="GG65184" s="511"/>
      <c r="GH65184" s="511"/>
      <c r="GI65184" s="511"/>
      <c r="GJ65184" s="511"/>
      <c r="GK65184" s="511"/>
      <c r="GL65184" s="511"/>
      <c r="GM65184" s="511"/>
      <c r="GN65184" s="511"/>
      <c r="GO65184" s="511"/>
      <c r="GP65184" s="511"/>
      <c r="GQ65184" s="511"/>
      <c r="GR65184" s="511"/>
      <c r="GS65184" s="511"/>
      <c r="GT65184" s="511"/>
      <c r="GU65184" s="511"/>
      <c r="GV65184" s="511"/>
      <c r="GW65184" s="511"/>
      <c r="GX65184" s="511"/>
      <c r="GY65184" s="511"/>
      <c r="GZ65184" s="511"/>
      <c r="HA65184" s="511"/>
      <c r="HB65184" s="511"/>
      <c r="HC65184" s="511"/>
      <c r="HD65184" s="511"/>
      <c r="HE65184" s="511"/>
      <c r="HF65184" s="511"/>
      <c r="HG65184" s="511"/>
      <c r="HH65184" s="511"/>
      <c r="HI65184" s="511"/>
      <c r="HJ65184" s="511"/>
      <c r="HK65184" s="511"/>
      <c r="HL65184" s="511"/>
      <c r="HM65184" s="511"/>
      <c r="HN65184" s="511"/>
      <c r="HO65184" s="511"/>
      <c r="HP65184" s="511"/>
      <c r="HQ65184" s="511"/>
      <c r="HR65184" s="511"/>
      <c r="HS65184" s="511"/>
      <c r="HT65184" s="511"/>
      <c r="HU65184" s="511"/>
      <c r="HV65184" s="511"/>
      <c r="HW65184" s="511"/>
      <c r="HX65184" s="511"/>
      <c r="HY65184" s="511"/>
      <c r="HZ65184" s="511"/>
      <c r="IA65184" s="511"/>
      <c r="IB65184" s="511"/>
      <c r="IC65184" s="511"/>
      <c r="ID65184" s="511"/>
      <c r="IE65184" s="511"/>
      <c r="IF65184" s="511"/>
      <c r="IG65184" s="511"/>
      <c r="IH65184" s="511"/>
    </row>
    <row r="65185" spans="1:242" x14ac:dyDescent="0.25">
      <c r="A65185" s="511"/>
      <c r="B65185" s="511"/>
      <c r="C65185" s="511"/>
      <c r="D65185" s="511"/>
      <c r="E65185" s="511"/>
      <c r="F65185" s="511"/>
      <c r="G65185" s="511"/>
      <c r="H65185" s="511"/>
      <c r="I65185" s="511"/>
      <c r="J65185" s="511"/>
      <c r="K65185" s="511"/>
      <c r="L65185" s="511"/>
      <c r="M65185" s="511"/>
      <c r="N65185" s="511"/>
      <c r="O65185" s="511"/>
      <c r="P65185" s="511"/>
      <c r="Q65185" s="511"/>
      <c r="R65185" s="511"/>
      <c r="S65185" s="511"/>
      <c r="T65185" s="511"/>
      <c r="U65185" s="511"/>
      <c r="V65185" s="511"/>
      <c r="W65185" s="511"/>
      <c r="X65185" s="511"/>
      <c r="Y65185" s="511"/>
      <c r="Z65185" s="511"/>
      <c r="AA65185" s="511"/>
      <c r="AB65185" s="511"/>
      <c r="AC65185" s="511"/>
      <c r="AD65185" s="511"/>
      <c r="AE65185" s="511"/>
      <c r="AF65185" s="511"/>
      <c r="AG65185" s="511"/>
      <c r="AH65185" s="511"/>
      <c r="AI65185" s="511"/>
      <c r="AJ65185" s="511"/>
      <c r="AK65185" s="511"/>
      <c r="AL65185" s="511"/>
      <c r="AM65185" s="511"/>
      <c r="AN65185" s="511"/>
      <c r="AO65185" s="511"/>
      <c r="AP65185" s="511"/>
      <c r="AQ65185" s="511"/>
      <c r="AR65185" s="511"/>
      <c r="AS65185" s="511"/>
      <c r="AT65185" s="511"/>
      <c r="AU65185" s="511"/>
      <c r="AV65185" s="511"/>
      <c r="AW65185" s="511"/>
      <c r="AX65185" s="511"/>
      <c r="AY65185" s="511"/>
      <c r="AZ65185" s="511"/>
      <c r="BA65185" s="511"/>
      <c r="BB65185" s="511"/>
      <c r="BC65185" s="511"/>
      <c r="BD65185" s="511"/>
      <c r="BE65185" s="511"/>
      <c r="BF65185" s="511"/>
      <c r="BG65185" s="511"/>
      <c r="BH65185" s="511"/>
      <c r="BI65185" s="511"/>
      <c r="BJ65185" s="511"/>
      <c r="BK65185" s="511"/>
      <c r="BL65185" s="511"/>
      <c r="BM65185" s="511"/>
      <c r="BN65185" s="511"/>
      <c r="BO65185" s="511"/>
      <c r="BP65185" s="511"/>
      <c r="BQ65185" s="511"/>
      <c r="BR65185" s="511"/>
      <c r="BS65185" s="511"/>
      <c r="BT65185" s="511"/>
      <c r="BU65185" s="511"/>
      <c r="BV65185" s="511"/>
      <c r="BW65185" s="511"/>
      <c r="BX65185" s="511"/>
      <c r="BY65185" s="511"/>
      <c r="BZ65185" s="511"/>
      <c r="CA65185" s="511"/>
      <c r="CB65185" s="511"/>
      <c r="CC65185" s="511"/>
      <c r="CD65185" s="511"/>
      <c r="CE65185" s="511"/>
      <c r="CF65185" s="511"/>
      <c r="CG65185" s="511"/>
      <c r="CH65185" s="511"/>
      <c r="CI65185" s="511"/>
      <c r="CJ65185" s="511"/>
      <c r="CK65185" s="511"/>
      <c r="CL65185" s="511"/>
      <c r="CM65185" s="511"/>
      <c r="CN65185" s="511"/>
      <c r="CO65185" s="511"/>
      <c r="CP65185" s="511"/>
      <c r="CQ65185" s="511"/>
      <c r="CR65185" s="511"/>
      <c r="CS65185" s="511"/>
      <c r="CT65185" s="511"/>
      <c r="CU65185" s="511"/>
      <c r="CV65185" s="511"/>
      <c r="CW65185" s="511"/>
      <c r="CX65185" s="511"/>
      <c r="CY65185" s="511"/>
      <c r="CZ65185" s="511"/>
      <c r="DA65185" s="511"/>
      <c r="DB65185" s="511"/>
      <c r="DC65185" s="511"/>
      <c r="DD65185" s="511"/>
      <c r="DE65185" s="511"/>
      <c r="DF65185" s="511"/>
      <c r="DG65185" s="511"/>
      <c r="DH65185" s="511"/>
      <c r="DI65185" s="511"/>
      <c r="DJ65185" s="511"/>
      <c r="DK65185" s="511"/>
      <c r="DL65185" s="511"/>
      <c r="DM65185" s="511"/>
      <c r="DN65185" s="511"/>
      <c r="DO65185" s="511"/>
      <c r="DP65185" s="511"/>
      <c r="DQ65185" s="511"/>
      <c r="DR65185" s="511"/>
      <c r="DS65185" s="511"/>
      <c r="DT65185" s="511"/>
      <c r="DU65185" s="511"/>
      <c r="DV65185" s="511"/>
      <c r="DW65185" s="511"/>
      <c r="DX65185" s="511"/>
      <c r="DY65185" s="511"/>
      <c r="DZ65185" s="511"/>
      <c r="EA65185" s="511"/>
      <c r="EB65185" s="511"/>
      <c r="EC65185" s="511"/>
      <c r="ED65185" s="511"/>
      <c r="EE65185" s="511"/>
      <c r="EF65185" s="511"/>
      <c r="EG65185" s="511"/>
      <c r="EH65185" s="511"/>
      <c r="EI65185" s="511"/>
      <c r="EJ65185" s="511"/>
      <c r="EK65185" s="511"/>
      <c r="EL65185" s="511"/>
      <c r="EM65185" s="511"/>
      <c r="EN65185" s="511"/>
      <c r="EO65185" s="511"/>
      <c r="EP65185" s="511"/>
      <c r="EQ65185" s="511"/>
      <c r="ER65185" s="511"/>
      <c r="ES65185" s="511"/>
      <c r="ET65185" s="511"/>
      <c r="EU65185" s="511"/>
      <c r="EV65185" s="511"/>
      <c r="EW65185" s="511"/>
      <c r="EX65185" s="511"/>
      <c r="EY65185" s="511"/>
      <c r="EZ65185" s="511"/>
      <c r="FA65185" s="511"/>
      <c r="FB65185" s="511"/>
      <c r="FC65185" s="511"/>
      <c r="FD65185" s="511"/>
      <c r="FE65185" s="511"/>
      <c r="FF65185" s="511"/>
      <c r="FG65185" s="511"/>
      <c r="FH65185" s="511"/>
      <c r="FI65185" s="511"/>
      <c r="FJ65185" s="511"/>
      <c r="FK65185" s="511"/>
      <c r="FL65185" s="511"/>
      <c r="FM65185" s="511"/>
      <c r="FN65185" s="511"/>
      <c r="FO65185" s="511"/>
      <c r="FP65185" s="511"/>
      <c r="FQ65185" s="511"/>
      <c r="FR65185" s="511"/>
      <c r="FS65185" s="511"/>
      <c r="FT65185" s="511"/>
      <c r="FU65185" s="511"/>
      <c r="FV65185" s="511"/>
      <c r="FW65185" s="511"/>
      <c r="FX65185" s="511"/>
      <c r="FY65185" s="511"/>
      <c r="FZ65185" s="511"/>
      <c r="GA65185" s="511"/>
      <c r="GB65185" s="511"/>
      <c r="GC65185" s="511"/>
      <c r="GD65185" s="511"/>
      <c r="GE65185" s="511"/>
      <c r="GF65185" s="511"/>
      <c r="GG65185" s="511"/>
      <c r="GH65185" s="511"/>
      <c r="GI65185" s="511"/>
      <c r="GJ65185" s="511"/>
      <c r="GK65185" s="511"/>
      <c r="GL65185" s="511"/>
      <c r="GM65185" s="511"/>
      <c r="GN65185" s="511"/>
      <c r="GO65185" s="511"/>
      <c r="GP65185" s="511"/>
      <c r="GQ65185" s="511"/>
      <c r="GR65185" s="511"/>
      <c r="GS65185" s="511"/>
      <c r="GT65185" s="511"/>
      <c r="GU65185" s="511"/>
      <c r="GV65185" s="511"/>
      <c r="GW65185" s="511"/>
      <c r="GX65185" s="511"/>
      <c r="GY65185" s="511"/>
      <c r="GZ65185" s="511"/>
      <c r="HA65185" s="511"/>
      <c r="HB65185" s="511"/>
      <c r="HC65185" s="511"/>
      <c r="HD65185" s="511"/>
      <c r="HE65185" s="511"/>
      <c r="HF65185" s="511"/>
      <c r="HG65185" s="511"/>
      <c r="HH65185" s="511"/>
      <c r="HI65185" s="511"/>
      <c r="HJ65185" s="511"/>
      <c r="HK65185" s="511"/>
      <c r="HL65185" s="511"/>
      <c r="HM65185" s="511"/>
      <c r="HN65185" s="511"/>
      <c r="HO65185" s="511"/>
      <c r="HP65185" s="511"/>
      <c r="HQ65185" s="511"/>
      <c r="HR65185" s="511"/>
      <c r="HS65185" s="511"/>
      <c r="HT65185" s="511"/>
      <c r="HU65185" s="511"/>
      <c r="HV65185" s="511"/>
      <c r="HW65185" s="511"/>
      <c r="HX65185" s="511"/>
      <c r="HY65185" s="511"/>
      <c r="HZ65185" s="511"/>
      <c r="IA65185" s="511"/>
      <c r="IB65185" s="511"/>
      <c r="IC65185" s="511"/>
      <c r="ID65185" s="511"/>
      <c r="IE65185" s="511"/>
      <c r="IF65185" s="511"/>
      <c r="IG65185" s="511"/>
      <c r="IH65185" s="511"/>
    </row>
    <row r="65186" spans="1:242" x14ac:dyDescent="0.25">
      <c r="A65186" s="511"/>
      <c r="B65186" s="511"/>
      <c r="C65186" s="511"/>
      <c r="D65186" s="511"/>
      <c r="E65186" s="511"/>
      <c r="F65186" s="511"/>
      <c r="G65186" s="511"/>
      <c r="H65186" s="511"/>
      <c r="I65186" s="511"/>
      <c r="J65186" s="511"/>
      <c r="K65186" s="511"/>
      <c r="L65186" s="511"/>
      <c r="M65186" s="511"/>
      <c r="N65186" s="511"/>
      <c r="O65186" s="511"/>
      <c r="P65186" s="511"/>
      <c r="Q65186" s="511"/>
      <c r="R65186" s="511"/>
      <c r="S65186" s="511"/>
      <c r="T65186" s="511"/>
      <c r="U65186" s="511"/>
      <c r="V65186" s="511"/>
      <c r="W65186" s="511"/>
      <c r="X65186" s="511"/>
      <c r="Y65186" s="511"/>
      <c r="Z65186" s="511"/>
      <c r="AA65186" s="511"/>
      <c r="AB65186" s="511"/>
      <c r="AC65186" s="511"/>
      <c r="AD65186" s="511"/>
      <c r="AE65186" s="511"/>
      <c r="AF65186" s="511"/>
      <c r="AG65186" s="511"/>
      <c r="AH65186" s="511"/>
      <c r="AI65186" s="511"/>
      <c r="AJ65186" s="511"/>
      <c r="AK65186" s="511"/>
      <c r="AL65186" s="511"/>
      <c r="AM65186" s="511"/>
      <c r="AN65186" s="511"/>
      <c r="AO65186" s="511"/>
      <c r="AP65186" s="511"/>
      <c r="AQ65186" s="511"/>
      <c r="AR65186" s="511"/>
      <c r="AS65186" s="511"/>
      <c r="AT65186" s="511"/>
      <c r="AU65186" s="511"/>
      <c r="AV65186" s="511"/>
      <c r="AW65186" s="511"/>
      <c r="AX65186" s="511"/>
      <c r="AY65186" s="511"/>
      <c r="AZ65186" s="511"/>
      <c r="BA65186" s="511"/>
      <c r="BB65186" s="511"/>
      <c r="BC65186" s="511"/>
      <c r="BD65186" s="511"/>
      <c r="BE65186" s="511"/>
      <c r="BF65186" s="511"/>
      <c r="BG65186" s="511"/>
      <c r="BH65186" s="511"/>
      <c r="BI65186" s="511"/>
      <c r="BJ65186" s="511"/>
      <c r="BK65186" s="511"/>
      <c r="BL65186" s="511"/>
      <c r="BM65186" s="511"/>
      <c r="BN65186" s="511"/>
      <c r="BO65186" s="511"/>
      <c r="BP65186" s="511"/>
      <c r="BQ65186" s="511"/>
      <c r="BR65186" s="511"/>
      <c r="BS65186" s="511"/>
      <c r="BT65186" s="511"/>
      <c r="BU65186" s="511"/>
      <c r="BV65186" s="511"/>
      <c r="BW65186" s="511"/>
      <c r="BX65186" s="511"/>
      <c r="BY65186" s="511"/>
      <c r="BZ65186" s="511"/>
      <c r="CA65186" s="511"/>
      <c r="CB65186" s="511"/>
      <c r="CC65186" s="511"/>
      <c r="CD65186" s="511"/>
      <c r="CE65186" s="511"/>
      <c r="CF65186" s="511"/>
      <c r="CG65186" s="511"/>
      <c r="CH65186" s="511"/>
      <c r="CI65186" s="511"/>
      <c r="CJ65186" s="511"/>
      <c r="CK65186" s="511"/>
      <c r="CL65186" s="511"/>
      <c r="CM65186" s="511"/>
      <c r="CN65186" s="511"/>
      <c r="CO65186" s="511"/>
      <c r="CP65186" s="511"/>
      <c r="CQ65186" s="511"/>
      <c r="CR65186" s="511"/>
      <c r="CS65186" s="511"/>
      <c r="CT65186" s="511"/>
      <c r="CU65186" s="511"/>
      <c r="CV65186" s="511"/>
      <c r="CW65186" s="511"/>
      <c r="CX65186" s="511"/>
      <c r="CY65186" s="511"/>
      <c r="CZ65186" s="511"/>
      <c r="DA65186" s="511"/>
      <c r="DB65186" s="511"/>
      <c r="DC65186" s="511"/>
      <c r="DD65186" s="511"/>
      <c r="DE65186" s="511"/>
      <c r="DF65186" s="511"/>
      <c r="DG65186" s="511"/>
      <c r="DH65186" s="511"/>
      <c r="DI65186" s="511"/>
      <c r="DJ65186" s="511"/>
      <c r="DK65186" s="511"/>
      <c r="DL65186" s="511"/>
      <c r="DM65186" s="511"/>
      <c r="DN65186" s="511"/>
      <c r="DO65186" s="511"/>
      <c r="DP65186" s="511"/>
      <c r="DQ65186" s="511"/>
      <c r="DR65186" s="511"/>
      <c r="DS65186" s="511"/>
      <c r="DT65186" s="511"/>
      <c r="DU65186" s="511"/>
      <c r="DV65186" s="511"/>
      <c r="DW65186" s="511"/>
      <c r="DX65186" s="511"/>
      <c r="DY65186" s="511"/>
      <c r="DZ65186" s="511"/>
      <c r="EA65186" s="511"/>
      <c r="EB65186" s="511"/>
      <c r="EC65186" s="511"/>
      <c r="ED65186" s="511"/>
      <c r="EE65186" s="511"/>
      <c r="EF65186" s="511"/>
      <c r="EG65186" s="511"/>
      <c r="EH65186" s="511"/>
      <c r="EI65186" s="511"/>
      <c r="EJ65186" s="511"/>
      <c r="EK65186" s="511"/>
      <c r="EL65186" s="511"/>
      <c r="EM65186" s="511"/>
      <c r="EN65186" s="511"/>
      <c r="EO65186" s="511"/>
      <c r="EP65186" s="511"/>
      <c r="EQ65186" s="511"/>
      <c r="ER65186" s="511"/>
      <c r="ES65186" s="511"/>
      <c r="ET65186" s="511"/>
      <c r="EU65186" s="511"/>
      <c r="EV65186" s="511"/>
      <c r="EW65186" s="511"/>
      <c r="EX65186" s="511"/>
      <c r="EY65186" s="511"/>
      <c r="EZ65186" s="511"/>
      <c r="FA65186" s="511"/>
      <c r="FB65186" s="511"/>
      <c r="FC65186" s="511"/>
      <c r="FD65186" s="511"/>
      <c r="FE65186" s="511"/>
      <c r="FF65186" s="511"/>
      <c r="FG65186" s="511"/>
      <c r="FH65186" s="511"/>
      <c r="FI65186" s="511"/>
      <c r="FJ65186" s="511"/>
      <c r="FK65186" s="511"/>
      <c r="FL65186" s="511"/>
      <c r="FM65186" s="511"/>
      <c r="FN65186" s="511"/>
      <c r="FO65186" s="511"/>
      <c r="FP65186" s="511"/>
      <c r="FQ65186" s="511"/>
      <c r="FR65186" s="511"/>
      <c r="FS65186" s="511"/>
      <c r="FT65186" s="511"/>
      <c r="FU65186" s="511"/>
      <c r="FV65186" s="511"/>
      <c r="FW65186" s="511"/>
      <c r="FX65186" s="511"/>
      <c r="FY65186" s="511"/>
      <c r="FZ65186" s="511"/>
      <c r="GA65186" s="511"/>
      <c r="GB65186" s="511"/>
      <c r="GC65186" s="511"/>
      <c r="GD65186" s="511"/>
      <c r="GE65186" s="511"/>
      <c r="GF65186" s="511"/>
      <c r="GG65186" s="511"/>
      <c r="GH65186" s="511"/>
      <c r="GI65186" s="511"/>
      <c r="GJ65186" s="511"/>
      <c r="GK65186" s="511"/>
      <c r="GL65186" s="511"/>
      <c r="GM65186" s="511"/>
      <c r="GN65186" s="511"/>
      <c r="GO65186" s="511"/>
      <c r="GP65186" s="511"/>
      <c r="GQ65186" s="511"/>
      <c r="GR65186" s="511"/>
      <c r="GS65186" s="511"/>
      <c r="GT65186" s="511"/>
      <c r="GU65186" s="511"/>
      <c r="GV65186" s="511"/>
      <c r="GW65186" s="511"/>
      <c r="GX65186" s="511"/>
      <c r="GY65186" s="511"/>
      <c r="GZ65186" s="511"/>
      <c r="HA65186" s="511"/>
      <c r="HB65186" s="511"/>
      <c r="HC65186" s="511"/>
      <c r="HD65186" s="511"/>
      <c r="HE65186" s="511"/>
      <c r="HF65186" s="511"/>
      <c r="HG65186" s="511"/>
      <c r="HH65186" s="511"/>
      <c r="HI65186" s="511"/>
      <c r="HJ65186" s="511"/>
      <c r="HK65186" s="511"/>
      <c r="HL65186" s="511"/>
      <c r="HM65186" s="511"/>
      <c r="HN65186" s="511"/>
      <c r="HO65186" s="511"/>
      <c r="HP65186" s="511"/>
      <c r="HQ65186" s="511"/>
      <c r="HR65186" s="511"/>
      <c r="HS65186" s="511"/>
      <c r="HT65186" s="511"/>
      <c r="HU65186" s="511"/>
      <c r="HV65186" s="511"/>
      <c r="HW65186" s="511"/>
      <c r="HX65186" s="511"/>
      <c r="HY65186" s="511"/>
      <c r="HZ65186" s="511"/>
      <c r="IA65186" s="511"/>
      <c r="IB65186" s="511"/>
      <c r="IC65186" s="511"/>
      <c r="ID65186" s="511"/>
      <c r="IE65186" s="511"/>
      <c r="IF65186" s="511"/>
      <c r="IG65186" s="511"/>
      <c r="IH65186" s="511"/>
    </row>
    <row r="65187" spans="1:242" x14ac:dyDescent="0.25">
      <c r="A65187" s="511"/>
      <c r="B65187" s="511"/>
      <c r="C65187" s="511"/>
      <c r="D65187" s="511"/>
      <c r="E65187" s="511"/>
      <c r="F65187" s="511"/>
      <c r="G65187" s="511"/>
      <c r="H65187" s="511"/>
      <c r="I65187" s="511"/>
      <c r="J65187" s="511"/>
      <c r="K65187" s="511"/>
      <c r="L65187" s="511"/>
      <c r="M65187" s="511"/>
      <c r="N65187" s="511"/>
      <c r="O65187" s="511"/>
      <c r="P65187" s="511"/>
      <c r="Q65187" s="511"/>
      <c r="R65187" s="511"/>
      <c r="S65187" s="511"/>
      <c r="T65187" s="511"/>
      <c r="U65187" s="511"/>
      <c r="V65187" s="511"/>
      <c r="W65187" s="511"/>
      <c r="X65187" s="511"/>
      <c r="Y65187" s="511"/>
      <c r="Z65187" s="511"/>
      <c r="AA65187" s="511"/>
      <c r="AB65187" s="511"/>
      <c r="AC65187" s="511"/>
      <c r="AD65187" s="511"/>
      <c r="AE65187" s="511"/>
      <c r="AF65187" s="511"/>
      <c r="AG65187" s="511"/>
      <c r="AH65187" s="511"/>
      <c r="AI65187" s="511"/>
      <c r="AJ65187" s="511"/>
      <c r="AK65187" s="511"/>
      <c r="AL65187" s="511"/>
      <c r="AM65187" s="511"/>
      <c r="AN65187" s="511"/>
      <c r="AO65187" s="511"/>
      <c r="AP65187" s="511"/>
      <c r="AQ65187" s="511"/>
      <c r="AR65187" s="511"/>
      <c r="AS65187" s="511"/>
      <c r="AT65187" s="511"/>
      <c r="AU65187" s="511"/>
      <c r="AV65187" s="511"/>
      <c r="AW65187" s="511"/>
      <c r="AX65187" s="511"/>
      <c r="AY65187" s="511"/>
      <c r="AZ65187" s="511"/>
      <c r="BA65187" s="511"/>
      <c r="BB65187" s="511"/>
      <c r="BC65187" s="511"/>
      <c r="BD65187" s="511"/>
      <c r="BE65187" s="511"/>
      <c r="BF65187" s="511"/>
      <c r="BG65187" s="511"/>
      <c r="BH65187" s="511"/>
      <c r="BI65187" s="511"/>
      <c r="BJ65187" s="511"/>
      <c r="BK65187" s="511"/>
      <c r="BL65187" s="511"/>
      <c r="BM65187" s="511"/>
      <c r="BN65187" s="511"/>
      <c r="BO65187" s="511"/>
      <c r="BP65187" s="511"/>
      <c r="BQ65187" s="511"/>
      <c r="BR65187" s="511"/>
      <c r="BS65187" s="511"/>
      <c r="BT65187" s="511"/>
      <c r="BU65187" s="511"/>
      <c r="BV65187" s="511"/>
      <c r="BW65187" s="511"/>
      <c r="BX65187" s="511"/>
      <c r="BY65187" s="511"/>
      <c r="BZ65187" s="511"/>
      <c r="CA65187" s="511"/>
      <c r="CB65187" s="511"/>
      <c r="CC65187" s="511"/>
      <c r="CD65187" s="511"/>
      <c r="CE65187" s="511"/>
      <c r="CF65187" s="511"/>
      <c r="CG65187" s="511"/>
      <c r="CH65187" s="511"/>
      <c r="CI65187" s="511"/>
      <c r="CJ65187" s="511"/>
      <c r="CK65187" s="511"/>
      <c r="CL65187" s="511"/>
      <c r="CM65187" s="511"/>
      <c r="CN65187" s="511"/>
      <c r="CO65187" s="511"/>
      <c r="CP65187" s="511"/>
      <c r="CQ65187" s="511"/>
      <c r="CR65187" s="511"/>
      <c r="CS65187" s="511"/>
      <c r="CT65187" s="511"/>
      <c r="CU65187" s="511"/>
      <c r="CV65187" s="511"/>
      <c r="CW65187" s="511"/>
      <c r="CX65187" s="511"/>
      <c r="CY65187" s="511"/>
      <c r="CZ65187" s="511"/>
      <c r="DA65187" s="511"/>
      <c r="DB65187" s="511"/>
      <c r="DC65187" s="511"/>
      <c r="DD65187" s="511"/>
      <c r="DE65187" s="511"/>
      <c r="DF65187" s="511"/>
      <c r="DG65187" s="511"/>
      <c r="DH65187" s="511"/>
      <c r="DI65187" s="511"/>
      <c r="DJ65187" s="511"/>
      <c r="DK65187" s="511"/>
      <c r="DL65187" s="511"/>
      <c r="DM65187" s="511"/>
      <c r="DN65187" s="511"/>
      <c r="DO65187" s="511"/>
      <c r="DP65187" s="511"/>
      <c r="DQ65187" s="511"/>
      <c r="DR65187" s="511"/>
      <c r="DS65187" s="511"/>
      <c r="DT65187" s="511"/>
      <c r="DU65187" s="511"/>
      <c r="DV65187" s="511"/>
      <c r="DW65187" s="511"/>
      <c r="DX65187" s="511"/>
      <c r="DY65187" s="511"/>
      <c r="DZ65187" s="511"/>
      <c r="EA65187" s="511"/>
      <c r="EB65187" s="511"/>
      <c r="EC65187" s="511"/>
      <c r="ED65187" s="511"/>
      <c r="EE65187" s="511"/>
      <c r="EF65187" s="511"/>
      <c r="EG65187" s="511"/>
      <c r="EH65187" s="511"/>
      <c r="EI65187" s="511"/>
      <c r="EJ65187" s="511"/>
      <c r="EK65187" s="511"/>
      <c r="EL65187" s="511"/>
      <c r="EM65187" s="511"/>
      <c r="EN65187" s="511"/>
      <c r="EO65187" s="511"/>
      <c r="EP65187" s="511"/>
      <c r="EQ65187" s="511"/>
      <c r="ER65187" s="511"/>
      <c r="ES65187" s="511"/>
      <c r="ET65187" s="511"/>
      <c r="EU65187" s="511"/>
      <c r="EV65187" s="511"/>
      <c r="EW65187" s="511"/>
      <c r="EX65187" s="511"/>
      <c r="EY65187" s="511"/>
      <c r="EZ65187" s="511"/>
      <c r="FA65187" s="511"/>
      <c r="FB65187" s="511"/>
      <c r="FC65187" s="511"/>
      <c r="FD65187" s="511"/>
      <c r="FE65187" s="511"/>
      <c r="FF65187" s="511"/>
      <c r="FG65187" s="511"/>
      <c r="FH65187" s="511"/>
      <c r="FI65187" s="511"/>
      <c r="FJ65187" s="511"/>
      <c r="FK65187" s="511"/>
      <c r="FL65187" s="511"/>
      <c r="FM65187" s="511"/>
      <c r="FN65187" s="511"/>
      <c r="FO65187" s="511"/>
      <c r="FP65187" s="511"/>
      <c r="FQ65187" s="511"/>
      <c r="FR65187" s="511"/>
      <c r="FS65187" s="511"/>
      <c r="FT65187" s="511"/>
      <c r="FU65187" s="511"/>
      <c r="FV65187" s="511"/>
      <c r="FW65187" s="511"/>
      <c r="FX65187" s="511"/>
      <c r="FY65187" s="511"/>
      <c r="FZ65187" s="511"/>
      <c r="GA65187" s="511"/>
      <c r="GB65187" s="511"/>
      <c r="GC65187" s="511"/>
      <c r="GD65187" s="511"/>
      <c r="GE65187" s="511"/>
      <c r="GF65187" s="511"/>
      <c r="GG65187" s="511"/>
      <c r="GH65187" s="511"/>
      <c r="GI65187" s="511"/>
      <c r="GJ65187" s="511"/>
      <c r="GK65187" s="511"/>
      <c r="GL65187" s="511"/>
      <c r="GM65187" s="511"/>
      <c r="GN65187" s="511"/>
      <c r="GO65187" s="511"/>
      <c r="GP65187" s="511"/>
      <c r="GQ65187" s="511"/>
      <c r="GR65187" s="511"/>
      <c r="GS65187" s="511"/>
      <c r="GT65187" s="511"/>
      <c r="GU65187" s="511"/>
      <c r="GV65187" s="511"/>
      <c r="GW65187" s="511"/>
      <c r="GX65187" s="511"/>
      <c r="GY65187" s="511"/>
      <c r="GZ65187" s="511"/>
      <c r="HA65187" s="511"/>
      <c r="HB65187" s="511"/>
      <c r="HC65187" s="511"/>
      <c r="HD65187" s="511"/>
      <c r="HE65187" s="511"/>
      <c r="HF65187" s="511"/>
      <c r="HG65187" s="511"/>
      <c r="HH65187" s="511"/>
      <c r="HI65187" s="511"/>
      <c r="HJ65187" s="511"/>
      <c r="HK65187" s="511"/>
      <c r="HL65187" s="511"/>
      <c r="HM65187" s="511"/>
      <c r="HN65187" s="511"/>
      <c r="HO65187" s="511"/>
      <c r="HP65187" s="511"/>
      <c r="HQ65187" s="511"/>
      <c r="HR65187" s="511"/>
      <c r="HS65187" s="511"/>
      <c r="HT65187" s="511"/>
      <c r="HU65187" s="511"/>
      <c r="HV65187" s="511"/>
      <c r="HW65187" s="511"/>
      <c r="HX65187" s="511"/>
      <c r="HY65187" s="511"/>
      <c r="HZ65187" s="511"/>
      <c r="IA65187" s="511"/>
      <c r="IB65187" s="511"/>
      <c r="IC65187" s="511"/>
      <c r="ID65187" s="511"/>
      <c r="IE65187" s="511"/>
      <c r="IF65187" s="511"/>
      <c r="IG65187" s="511"/>
      <c r="IH65187" s="511"/>
    </row>
    <row r="65188" spans="1:242" x14ac:dyDescent="0.25">
      <c r="A65188" s="511"/>
      <c r="B65188" s="511"/>
      <c r="C65188" s="511"/>
      <c r="D65188" s="511"/>
      <c r="E65188" s="511"/>
      <c r="F65188" s="511"/>
      <c r="G65188" s="511"/>
      <c r="H65188" s="511"/>
      <c r="I65188" s="511"/>
      <c r="J65188" s="511"/>
      <c r="K65188" s="511"/>
      <c r="L65188" s="511"/>
      <c r="M65188" s="511"/>
      <c r="N65188" s="511"/>
      <c r="O65188" s="511"/>
      <c r="P65188" s="511"/>
      <c r="Q65188" s="511"/>
      <c r="R65188" s="511"/>
      <c r="S65188" s="511"/>
      <c r="T65188" s="511"/>
      <c r="U65188" s="511"/>
      <c r="V65188" s="511"/>
      <c r="W65188" s="511"/>
      <c r="X65188" s="511"/>
      <c r="Y65188" s="511"/>
      <c r="Z65188" s="511"/>
      <c r="AA65188" s="511"/>
      <c r="AB65188" s="511"/>
      <c r="AC65188" s="511"/>
      <c r="AD65188" s="511"/>
      <c r="AE65188" s="511"/>
      <c r="AF65188" s="511"/>
      <c r="AG65188" s="511"/>
      <c r="AH65188" s="511"/>
      <c r="AI65188" s="511"/>
      <c r="AJ65188" s="511"/>
      <c r="AK65188" s="511"/>
      <c r="AL65188" s="511"/>
      <c r="AM65188" s="511"/>
      <c r="AN65188" s="511"/>
      <c r="AO65188" s="511"/>
      <c r="AP65188" s="511"/>
      <c r="AQ65188" s="511"/>
      <c r="AR65188" s="511"/>
      <c r="AS65188" s="511"/>
      <c r="AT65188" s="511"/>
      <c r="AU65188" s="511"/>
      <c r="AV65188" s="511"/>
      <c r="AW65188" s="511"/>
      <c r="AX65188" s="511"/>
      <c r="AY65188" s="511"/>
      <c r="AZ65188" s="511"/>
      <c r="BA65188" s="511"/>
      <c r="BB65188" s="511"/>
      <c r="BC65188" s="511"/>
      <c r="BD65188" s="511"/>
      <c r="BE65188" s="511"/>
      <c r="BF65188" s="511"/>
      <c r="BG65188" s="511"/>
      <c r="BH65188" s="511"/>
      <c r="BI65188" s="511"/>
      <c r="BJ65188" s="511"/>
      <c r="BK65188" s="511"/>
      <c r="BL65188" s="511"/>
      <c r="BM65188" s="511"/>
      <c r="BN65188" s="511"/>
      <c r="BO65188" s="511"/>
      <c r="BP65188" s="511"/>
      <c r="BQ65188" s="511"/>
      <c r="BR65188" s="511"/>
      <c r="BS65188" s="511"/>
      <c r="BT65188" s="511"/>
      <c r="BU65188" s="511"/>
      <c r="BV65188" s="511"/>
      <c r="BW65188" s="511"/>
      <c r="BX65188" s="511"/>
      <c r="BY65188" s="511"/>
      <c r="BZ65188" s="511"/>
      <c r="CA65188" s="511"/>
      <c r="CB65188" s="511"/>
      <c r="CC65188" s="511"/>
      <c r="CD65188" s="511"/>
      <c r="CE65188" s="511"/>
      <c r="CF65188" s="511"/>
      <c r="CG65188" s="511"/>
      <c r="CH65188" s="511"/>
      <c r="CI65188" s="511"/>
      <c r="CJ65188" s="511"/>
      <c r="CK65188" s="511"/>
      <c r="CL65188" s="511"/>
      <c r="CM65188" s="511"/>
      <c r="CN65188" s="511"/>
      <c r="CO65188" s="511"/>
      <c r="CP65188" s="511"/>
      <c r="CQ65188" s="511"/>
      <c r="CR65188" s="511"/>
      <c r="CS65188" s="511"/>
      <c r="CT65188" s="511"/>
      <c r="CU65188" s="511"/>
      <c r="CV65188" s="511"/>
      <c r="CW65188" s="511"/>
      <c r="CX65188" s="511"/>
      <c r="CY65188" s="511"/>
      <c r="CZ65188" s="511"/>
      <c r="DA65188" s="511"/>
      <c r="DB65188" s="511"/>
      <c r="DC65188" s="511"/>
      <c r="DD65188" s="511"/>
      <c r="DE65188" s="511"/>
      <c r="DF65188" s="511"/>
      <c r="DG65188" s="511"/>
      <c r="DH65188" s="511"/>
      <c r="DI65188" s="511"/>
      <c r="DJ65188" s="511"/>
      <c r="DK65188" s="511"/>
      <c r="DL65188" s="511"/>
      <c r="DM65188" s="511"/>
      <c r="DN65188" s="511"/>
      <c r="DO65188" s="511"/>
      <c r="DP65188" s="511"/>
      <c r="DQ65188" s="511"/>
      <c r="DR65188" s="511"/>
      <c r="DS65188" s="511"/>
      <c r="DT65188" s="511"/>
      <c r="DU65188" s="511"/>
      <c r="DV65188" s="511"/>
      <c r="DW65188" s="511"/>
      <c r="DX65188" s="511"/>
      <c r="DY65188" s="511"/>
      <c r="DZ65188" s="511"/>
      <c r="EA65188" s="511"/>
      <c r="EB65188" s="511"/>
      <c r="EC65188" s="511"/>
      <c r="ED65188" s="511"/>
      <c r="EE65188" s="511"/>
      <c r="EF65188" s="511"/>
      <c r="EG65188" s="511"/>
      <c r="EH65188" s="511"/>
      <c r="EI65188" s="511"/>
      <c r="EJ65188" s="511"/>
      <c r="EK65188" s="511"/>
      <c r="EL65188" s="511"/>
      <c r="EM65188" s="511"/>
      <c r="EN65188" s="511"/>
      <c r="EO65188" s="511"/>
      <c r="EP65188" s="511"/>
      <c r="EQ65188" s="511"/>
      <c r="ER65188" s="511"/>
      <c r="ES65188" s="511"/>
      <c r="ET65188" s="511"/>
      <c r="EU65188" s="511"/>
      <c r="EV65188" s="511"/>
      <c r="EW65188" s="511"/>
      <c r="EX65188" s="511"/>
      <c r="EY65188" s="511"/>
      <c r="EZ65188" s="511"/>
      <c r="FA65188" s="511"/>
      <c r="FB65188" s="511"/>
      <c r="FC65188" s="511"/>
      <c r="FD65188" s="511"/>
      <c r="FE65188" s="511"/>
      <c r="FF65188" s="511"/>
      <c r="FG65188" s="511"/>
      <c r="FH65188" s="511"/>
      <c r="FI65188" s="511"/>
      <c r="FJ65188" s="511"/>
      <c r="FK65188" s="511"/>
      <c r="FL65188" s="511"/>
      <c r="FM65188" s="511"/>
      <c r="FN65188" s="511"/>
      <c r="FO65188" s="511"/>
      <c r="FP65188" s="511"/>
      <c r="FQ65188" s="511"/>
      <c r="FR65188" s="511"/>
      <c r="FS65188" s="511"/>
      <c r="FT65188" s="511"/>
      <c r="FU65188" s="511"/>
      <c r="FV65188" s="511"/>
      <c r="FW65188" s="511"/>
      <c r="FX65188" s="511"/>
      <c r="FY65188" s="511"/>
      <c r="FZ65188" s="511"/>
      <c r="GA65188" s="511"/>
      <c r="GB65188" s="511"/>
      <c r="GC65188" s="511"/>
      <c r="GD65188" s="511"/>
      <c r="GE65188" s="511"/>
      <c r="GF65188" s="511"/>
      <c r="GG65188" s="511"/>
      <c r="GH65188" s="511"/>
      <c r="GI65188" s="511"/>
      <c r="GJ65188" s="511"/>
      <c r="GK65188" s="511"/>
      <c r="GL65188" s="511"/>
      <c r="GM65188" s="511"/>
      <c r="GN65188" s="511"/>
      <c r="GO65188" s="511"/>
      <c r="GP65188" s="511"/>
      <c r="GQ65188" s="511"/>
      <c r="GR65188" s="511"/>
      <c r="GS65188" s="511"/>
      <c r="GT65188" s="511"/>
      <c r="GU65188" s="511"/>
      <c r="GV65188" s="511"/>
      <c r="GW65188" s="511"/>
      <c r="GX65188" s="511"/>
      <c r="GY65188" s="511"/>
      <c r="GZ65188" s="511"/>
      <c r="HA65188" s="511"/>
      <c r="HB65188" s="511"/>
      <c r="HC65188" s="511"/>
      <c r="HD65188" s="511"/>
      <c r="HE65188" s="511"/>
      <c r="HF65188" s="511"/>
      <c r="HG65188" s="511"/>
      <c r="HH65188" s="511"/>
      <c r="HI65188" s="511"/>
      <c r="HJ65188" s="511"/>
      <c r="HK65188" s="511"/>
      <c r="HL65188" s="511"/>
      <c r="HM65188" s="511"/>
      <c r="HN65188" s="511"/>
      <c r="HO65188" s="511"/>
      <c r="HP65188" s="511"/>
      <c r="HQ65188" s="511"/>
      <c r="HR65188" s="511"/>
      <c r="HS65188" s="511"/>
      <c r="HT65188" s="511"/>
      <c r="HU65188" s="511"/>
      <c r="HV65188" s="511"/>
      <c r="HW65188" s="511"/>
      <c r="HX65188" s="511"/>
      <c r="HY65188" s="511"/>
      <c r="HZ65188" s="511"/>
      <c r="IA65188" s="511"/>
      <c r="IB65188" s="511"/>
      <c r="IC65188" s="511"/>
      <c r="ID65188" s="511"/>
      <c r="IE65188" s="511"/>
      <c r="IF65188" s="511"/>
      <c r="IG65188" s="511"/>
      <c r="IH65188" s="511"/>
    </row>
    <row r="65189" spans="1:242" x14ac:dyDescent="0.25">
      <c r="A65189" s="511"/>
      <c r="B65189" s="511"/>
      <c r="C65189" s="511"/>
      <c r="D65189" s="511"/>
      <c r="E65189" s="511"/>
      <c r="F65189" s="511"/>
      <c r="G65189" s="511"/>
      <c r="H65189" s="511"/>
      <c r="I65189" s="511"/>
      <c r="J65189" s="511"/>
      <c r="K65189" s="511"/>
      <c r="L65189" s="511"/>
      <c r="M65189" s="511"/>
      <c r="N65189" s="511"/>
      <c r="O65189" s="511"/>
      <c r="P65189" s="511"/>
      <c r="Q65189" s="511"/>
      <c r="R65189" s="511"/>
      <c r="S65189" s="511"/>
      <c r="T65189" s="511"/>
      <c r="U65189" s="511"/>
      <c r="V65189" s="511"/>
      <c r="W65189" s="511"/>
      <c r="X65189" s="511"/>
      <c r="Y65189" s="511"/>
      <c r="Z65189" s="511"/>
      <c r="AA65189" s="511"/>
      <c r="AB65189" s="511"/>
      <c r="AC65189" s="511"/>
      <c r="AD65189" s="511"/>
      <c r="AE65189" s="511"/>
      <c r="AF65189" s="511"/>
      <c r="AG65189" s="511"/>
      <c r="AH65189" s="511"/>
      <c r="AI65189" s="511"/>
      <c r="AJ65189" s="511"/>
      <c r="AK65189" s="511"/>
      <c r="AL65189" s="511"/>
      <c r="AM65189" s="511"/>
      <c r="AN65189" s="511"/>
      <c r="AO65189" s="511"/>
      <c r="AP65189" s="511"/>
      <c r="AQ65189" s="511"/>
      <c r="AR65189" s="511"/>
      <c r="AS65189" s="511"/>
      <c r="AT65189" s="511"/>
      <c r="AU65189" s="511"/>
      <c r="AV65189" s="511"/>
      <c r="AW65189" s="511"/>
      <c r="AX65189" s="511"/>
      <c r="AY65189" s="511"/>
      <c r="AZ65189" s="511"/>
      <c r="BA65189" s="511"/>
      <c r="BB65189" s="511"/>
      <c r="BC65189" s="511"/>
      <c r="BD65189" s="511"/>
      <c r="BE65189" s="511"/>
      <c r="BF65189" s="511"/>
      <c r="BG65189" s="511"/>
      <c r="BH65189" s="511"/>
      <c r="BI65189" s="511"/>
      <c r="BJ65189" s="511"/>
      <c r="BK65189" s="511"/>
      <c r="BL65189" s="511"/>
      <c r="BM65189" s="511"/>
      <c r="BN65189" s="511"/>
      <c r="BO65189" s="511"/>
      <c r="BP65189" s="511"/>
      <c r="BQ65189" s="511"/>
      <c r="BR65189" s="511"/>
      <c r="BS65189" s="511"/>
      <c r="BT65189" s="511"/>
      <c r="BU65189" s="511"/>
      <c r="BV65189" s="511"/>
      <c r="BW65189" s="511"/>
      <c r="BX65189" s="511"/>
      <c r="BY65189" s="511"/>
      <c r="BZ65189" s="511"/>
      <c r="CA65189" s="511"/>
      <c r="CB65189" s="511"/>
      <c r="CC65189" s="511"/>
      <c r="CD65189" s="511"/>
      <c r="CE65189" s="511"/>
      <c r="CF65189" s="511"/>
      <c r="CG65189" s="511"/>
      <c r="CH65189" s="511"/>
      <c r="CI65189" s="511"/>
      <c r="CJ65189" s="511"/>
      <c r="CK65189" s="511"/>
      <c r="CL65189" s="511"/>
      <c r="CM65189" s="511"/>
      <c r="CN65189" s="511"/>
      <c r="CO65189" s="511"/>
      <c r="CP65189" s="511"/>
      <c r="CQ65189" s="511"/>
      <c r="CR65189" s="511"/>
      <c r="CS65189" s="511"/>
      <c r="CT65189" s="511"/>
      <c r="CU65189" s="511"/>
      <c r="CV65189" s="511"/>
      <c r="CW65189" s="511"/>
      <c r="CX65189" s="511"/>
      <c r="CY65189" s="511"/>
      <c r="CZ65189" s="511"/>
      <c r="DA65189" s="511"/>
      <c r="DB65189" s="511"/>
      <c r="DC65189" s="511"/>
      <c r="DD65189" s="511"/>
      <c r="DE65189" s="511"/>
      <c r="DF65189" s="511"/>
      <c r="DG65189" s="511"/>
      <c r="DH65189" s="511"/>
      <c r="DI65189" s="511"/>
      <c r="DJ65189" s="511"/>
      <c r="DK65189" s="511"/>
      <c r="DL65189" s="511"/>
      <c r="DM65189" s="511"/>
      <c r="DN65189" s="511"/>
      <c r="DO65189" s="511"/>
      <c r="DP65189" s="511"/>
      <c r="DQ65189" s="511"/>
      <c r="DR65189" s="511"/>
      <c r="DS65189" s="511"/>
      <c r="DT65189" s="511"/>
      <c r="DU65189" s="511"/>
      <c r="DV65189" s="511"/>
      <c r="DW65189" s="511"/>
      <c r="DX65189" s="511"/>
      <c r="DY65189" s="511"/>
      <c r="DZ65189" s="511"/>
      <c r="EA65189" s="511"/>
      <c r="EB65189" s="511"/>
      <c r="EC65189" s="511"/>
      <c r="ED65189" s="511"/>
      <c r="EE65189" s="511"/>
      <c r="EF65189" s="511"/>
      <c r="EG65189" s="511"/>
      <c r="EH65189" s="511"/>
      <c r="EI65189" s="511"/>
      <c r="EJ65189" s="511"/>
      <c r="EK65189" s="511"/>
      <c r="EL65189" s="511"/>
      <c r="EM65189" s="511"/>
      <c r="EN65189" s="511"/>
      <c r="EO65189" s="511"/>
      <c r="EP65189" s="511"/>
      <c r="EQ65189" s="511"/>
      <c r="ER65189" s="511"/>
      <c r="ES65189" s="511"/>
      <c r="ET65189" s="511"/>
      <c r="EU65189" s="511"/>
      <c r="EV65189" s="511"/>
      <c r="EW65189" s="511"/>
      <c r="EX65189" s="511"/>
      <c r="EY65189" s="511"/>
      <c r="EZ65189" s="511"/>
      <c r="FA65189" s="511"/>
      <c r="FB65189" s="511"/>
      <c r="FC65189" s="511"/>
      <c r="FD65189" s="511"/>
      <c r="FE65189" s="511"/>
      <c r="FF65189" s="511"/>
      <c r="FG65189" s="511"/>
      <c r="FH65189" s="511"/>
      <c r="FI65189" s="511"/>
      <c r="FJ65189" s="511"/>
      <c r="FK65189" s="511"/>
      <c r="FL65189" s="511"/>
      <c r="FM65189" s="511"/>
      <c r="FN65189" s="511"/>
      <c r="FO65189" s="511"/>
      <c r="FP65189" s="511"/>
      <c r="FQ65189" s="511"/>
      <c r="FR65189" s="511"/>
      <c r="FS65189" s="511"/>
      <c r="FT65189" s="511"/>
      <c r="FU65189" s="511"/>
      <c r="FV65189" s="511"/>
      <c r="FW65189" s="511"/>
      <c r="FX65189" s="511"/>
      <c r="FY65189" s="511"/>
      <c r="FZ65189" s="511"/>
      <c r="GA65189" s="511"/>
      <c r="GB65189" s="511"/>
      <c r="GC65189" s="511"/>
      <c r="GD65189" s="511"/>
      <c r="GE65189" s="511"/>
      <c r="GF65189" s="511"/>
      <c r="GG65189" s="511"/>
      <c r="GH65189" s="511"/>
      <c r="GI65189" s="511"/>
      <c r="GJ65189" s="511"/>
      <c r="GK65189" s="511"/>
      <c r="GL65189" s="511"/>
      <c r="GM65189" s="511"/>
      <c r="GN65189" s="511"/>
      <c r="GO65189" s="511"/>
      <c r="GP65189" s="511"/>
      <c r="GQ65189" s="511"/>
      <c r="GR65189" s="511"/>
      <c r="GS65189" s="511"/>
      <c r="GT65189" s="511"/>
      <c r="GU65189" s="511"/>
      <c r="GV65189" s="511"/>
      <c r="GW65189" s="511"/>
      <c r="GX65189" s="511"/>
      <c r="GY65189" s="511"/>
      <c r="GZ65189" s="511"/>
      <c r="HA65189" s="511"/>
      <c r="HB65189" s="511"/>
      <c r="HC65189" s="511"/>
      <c r="HD65189" s="511"/>
      <c r="HE65189" s="511"/>
      <c r="HF65189" s="511"/>
      <c r="HG65189" s="511"/>
      <c r="HH65189" s="511"/>
      <c r="HI65189" s="511"/>
      <c r="HJ65189" s="511"/>
      <c r="HK65189" s="511"/>
      <c r="HL65189" s="511"/>
      <c r="HM65189" s="511"/>
      <c r="HN65189" s="511"/>
      <c r="HO65189" s="511"/>
      <c r="HP65189" s="511"/>
      <c r="HQ65189" s="511"/>
      <c r="HR65189" s="511"/>
      <c r="HS65189" s="511"/>
      <c r="HT65189" s="511"/>
      <c r="HU65189" s="511"/>
      <c r="HV65189" s="511"/>
      <c r="HW65189" s="511"/>
      <c r="HX65189" s="511"/>
      <c r="HY65189" s="511"/>
      <c r="HZ65189" s="511"/>
      <c r="IA65189" s="511"/>
      <c r="IB65189" s="511"/>
      <c r="IC65189" s="511"/>
      <c r="ID65189" s="511"/>
      <c r="IE65189" s="511"/>
      <c r="IF65189" s="511"/>
      <c r="IG65189" s="511"/>
      <c r="IH65189" s="511"/>
    </row>
    <row r="65190" spans="1:242" x14ac:dyDescent="0.25">
      <c r="A65190" s="511"/>
      <c r="B65190" s="511"/>
      <c r="C65190" s="511"/>
      <c r="D65190" s="511"/>
      <c r="E65190" s="511"/>
      <c r="F65190" s="511"/>
      <c r="G65190" s="511"/>
      <c r="H65190" s="511"/>
      <c r="I65190" s="511"/>
      <c r="J65190" s="511"/>
      <c r="K65190" s="511"/>
      <c r="L65190" s="511"/>
      <c r="M65190" s="511"/>
      <c r="N65190" s="511"/>
      <c r="O65190" s="511"/>
      <c r="P65190" s="511"/>
      <c r="Q65190" s="511"/>
      <c r="R65190" s="511"/>
      <c r="S65190" s="511"/>
      <c r="T65190" s="511"/>
      <c r="U65190" s="511"/>
      <c r="V65190" s="511"/>
      <c r="W65190" s="511"/>
      <c r="X65190" s="511"/>
      <c r="Y65190" s="511"/>
      <c r="Z65190" s="511"/>
      <c r="AA65190" s="511"/>
      <c r="AB65190" s="511"/>
      <c r="AC65190" s="511"/>
      <c r="AD65190" s="511"/>
      <c r="AE65190" s="511"/>
      <c r="AF65190" s="511"/>
      <c r="AG65190" s="511"/>
      <c r="AH65190" s="511"/>
      <c r="AI65190" s="511"/>
      <c r="AJ65190" s="511"/>
      <c r="AK65190" s="511"/>
      <c r="AL65190" s="511"/>
      <c r="AM65190" s="511"/>
      <c r="AN65190" s="511"/>
      <c r="AO65190" s="511"/>
      <c r="AP65190" s="511"/>
      <c r="AQ65190" s="511"/>
      <c r="AR65190" s="511"/>
      <c r="AS65190" s="511"/>
      <c r="AT65190" s="511"/>
      <c r="AU65190" s="511"/>
      <c r="AV65190" s="511"/>
      <c r="AW65190" s="511"/>
      <c r="AX65190" s="511"/>
      <c r="AY65190" s="511"/>
      <c r="AZ65190" s="511"/>
      <c r="BA65190" s="511"/>
      <c r="BB65190" s="511"/>
      <c r="BC65190" s="511"/>
      <c r="BD65190" s="511"/>
      <c r="BE65190" s="511"/>
      <c r="BF65190" s="511"/>
      <c r="BG65190" s="511"/>
      <c r="BH65190" s="511"/>
      <c r="BI65190" s="511"/>
      <c r="BJ65190" s="511"/>
      <c r="BK65190" s="511"/>
      <c r="BL65190" s="511"/>
      <c r="BM65190" s="511"/>
      <c r="BN65190" s="511"/>
      <c r="BO65190" s="511"/>
      <c r="BP65190" s="511"/>
      <c r="BQ65190" s="511"/>
      <c r="BR65190" s="511"/>
      <c r="BS65190" s="511"/>
      <c r="BT65190" s="511"/>
      <c r="BU65190" s="511"/>
      <c r="BV65190" s="511"/>
      <c r="BW65190" s="511"/>
      <c r="BX65190" s="511"/>
      <c r="BY65190" s="511"/>
      <c r="BZ65190" s="511"/>
      <c r="CA65190" s="511"/>
      <c r="CB65190" s="511"/>
      <c r="CC65190" s="511"/>
      <c r="CD65190" s="511"/>
      <c r="CE65190" s="511"/>
      <c r="CF65190" s="511"/>
      <c r="CG65190" s="511"/>
      <c r="CH65190" s="511"/>
      <c r="CI65190" s="511"/>
      <c r="CJ65190" s="511"/>
      <c r="CK65190" s="511"/>
      <c r="CL65190" s="511"/>
      <c r="CM65190" s="511"/>
      <c r="CN65190" s="511"/>
      <c r="CO65190" s="511"/>
      <c r="CP65190" s="511"/>
      <c r="CQ65190" s="511"/>
      <c r="CR65190" s="511"/>
      <c r="CS65190" s="511"/>
      <c r="CT65190" s="511"/>
      <c r="CU65190" s="511"/>
      <c r="CV65190" s="511"/>
      <c r="CW65190" s="511"/>
      <c r="CX65190" s="511"/>
      <c r="CY65190" s="511"/>
      <c r="CZ65190" s="511"/>
      <c r="DA65190" s="511"/>
      <c r="DB65190" s="511"/>
      <c r="DC65190" s="511"/>
      <c r="DD65190" s="511"/>
      <c r="DE65190" s="511"/>
      <c r="DF65190" s="511"/>
      <c r="DG65190" s="511"/>
      <c r="DH65190" s="511"/>
      <c r="DI65190" s="511"/>
      <c r="DJ65190" s="511"/>
      <c r="DK65190" s="511"/>
      <c r="DL65190" s="511"/>
      <c r="DM65190" s="511"/>
      <c r="DN65190" s="511"/>
      <c r="DO65190" s="511"/>
      <c r="DP65190" s="511"/>
      <c r="DQ65190" s="511"/>
      <c r="DR65190" s="511"/>
      <c r="DS65190" s="511"/>
      <c r="DT65190" s="511"/>
      <c r="DU65190" s="511"/>
      <c r="DV65190" s="511"/>
      <c r="DW65190" s="511"/>
      <c r="DX65190" s="511"/>
      <c r="DY65190" s="511"/>
      <c r="DZ65190" s="511"/>
      <c r="EA65190" s="511"/>
      <c r="EB65190" s="511"/>
      <c r="EC65190" s="511"/>
      <c r="ED65190" s="511"/>
      <c r="EE65190" s="511"/>
      <c r="EF65190" s="511"/>
      <c r="EG65190" s="511"/>
      <c r="EH65190" s="511"/>
      <c r="EI65190" s="511"/>
      <c r="EJ65190" s="511"/>
      <c r="EK65190" s="511"/>
      <c r="EL65190" s="511"/>
      <c r="EM65190" s="511"/>
      <c r="EN65190" s="511"/>
      <c r="EO65190" s="511"/>
      <c r="EP65190" s="511"/>
      <c r="EQ65190" s="511"/>
      <c r="ER65190" s="511"/>
      <c r="ES65190" s="511"/>
      <c r="ET65190" s="511"/>
      <c r="EU65190" s="511"/>
      <c r="EV65190" s="511"/>
      <c r="EW65190" s="511"/>
      <c r="EX65190" s="511"/>
      <c r="EY65190" s="511"/>
      <c r="EZ65190" s="511"/>
      <c r="FA65190" s="511"/>
      <c r="FB65190" s="511"/>
      <c r="FC65190" s="511"/>
      <c r="FD65190" s="511"/>
      <c r="FE65190" s="511"/>
      <c r="FF65190" s="511"/>
      <c r="FG65190" s="511"/>
      <c r="FH65190" s="511"/>
      <c r="FI65190" s="511"/>
      <c r="FJ65190" s="511"/>
      <c r="FK65190" s="511"/>
      <c r="FL65190" s="511"/>
      <c r="FM65190" s="511"/>
      <c r="FN65190" s="511"/>
      <c r="FO65190" s="511"/>
      <c r="FP65190" s="511"/>
      <c r="FQ65190" s="511"/>
      <c r="FR65190" s="511"/>
      <c r="FS65190" s="511"/>
      <c r="FT65190" s="511"/>
      <c r="FU65190" s="511"/>
      <c r="FV65190" s="511"/>
      <c r="FW65190" s="511"/>
      <c r="FX65190" s="511"/>
      <c r="FY65190" s="511"/>
      <c r="FZ65190" s="511"/>
      <c r="GA65190" s="511"/>
      <c r="GB65190" s="511"/>
      <c r="GC65190" s="511"/>
      <c r="GD65190" s="511"/>
      <c r="GE65190" s="511"/>
      <c r="GF65190" s="511"/>
      <c r="GG65190" s="511"/>
      <c r="GH65190" s="511"/>
      <c r="GI65190" s="511"/>
      <c r="GJ65190" s="511"/>
      <c r="GK65190" s="511"/>
      <c r="GL65190" s="511"/>
      <c r="GM65190" s="511"/>
      <c r="GN65190" s="511"/>
      <c r="GO65190" s="511"/>
      <c r="GP65190" s="511"/>
      <c r="GQ65190" s="511"/>
      <c r="GR65190" s="511"/>
      <c r="GS65190" s="511"/>
      <c r="GT65190" s="511"/>
      <c r="GU65190" s="511"/>
      <c r="GV65190" s="511"/>
      <c r="GW65190" s="511"/>
      <c r="GX65190" s="511"/>
      <c r="GY65190" s="511"/>
      <c r="GZ65190" s="511"/>
      <c r="HA65190" s="511"/>
      <c r="HB65190" s="511"/>
      <c r="HC65190" s="511"/>
      <c r="HD65190" s="511"/>
      <c r="HE65190" s="511"/>
      <c r="HF65190" s="511"/>
      <c r="HG65190" s="511"/>
      <c r="HH65190" s="511"/>
      <c r="HI65190" s="511"/>
      <c r="HJ65190" s="511"/>
      <c r="HK65190" s="511"/>
      <c r="HL65190" s="511"/>
      <c r="HM65190" s="511"/>
      <c r="HN65190" s="511"/>
      <c r="HO65190" s="511"/>
      <c r="HP65190" s="511"/>
      <c r="HQ65190" s="511"/>
      <c r="HR65190" s="511"/>
      <c r="HS65190" s="511"/>
      <c r="HT65190" s="511"/>
      <c r="HU65190" s="511"/>
      <c r="HV65190" s="511"/>
      <c r="HW65190" s="511"/>
      <c r="HX65190" s="511"/>
      <c r="HY65190" s="511"/>
      <c r="HZ65190" s="511"/>
      <c r="IA65190" s="511"/>
      <c r="IB65190" s="511"/>
      <c r="IC65190" s="511"/>
      <c r="ID65190" s="511"/>
      <c r="IE65190" s="511"/>
      <c r="IF65190" s="511"/>
      <c r="IG65190" s="511"/>
      <c r="IH65190" s="511"/>
    </row>
    <row r="65191" spans="1:242" x14ac:dyDescent="0.25">
      <c r="A65191" s="511"/>
      <c r="B65191" s="511"/>
      <c r="C65191" s="511"/>
      <c r="D65191" s="511"/>
      <c r="E65191" s="511"/>
      <c r="F65191" s="511"/>
      <c r="G65191" s="511"/>
      <c r="H65191" s="511"/>
      <c r="I65191" s="511"/>
      <c r="J65191" s="511"/>
      <c r="K65191" s="511"/>
      <c r="L65191" s="511"/>
      <c r="M65191" s="511"/>
      <c r="N65191" s="511"/>
      <c r="O65191" s="511"/>
      <c r="P65191" s="511"/>
      <c r="Q65191" s="511"/>
      <c r="R65191" s="511"/>
      <c r="S65191" s="511"/>
      <c r="T65191" s="511"/>
      <c r="U65191" s="511"/>
      <c r="V65191" s="511"/>
      <c r="W65191" s="511"/>
      <c r="X65191" s="511"/>
      <c r="Y65191" s="511"/>
      <c r="Z65191" s="511"/>
      <c r="AA65191" s="511"/>
      <c r="AB65191" s="511"/>
      <c r="AC65191" s="511"/>
      <c r="AD65191" s="511"/>
      <c r="AE65191" s="511"/>
      <c r="AF65191" s="511"/>
      <c r="AG65191" s="511"/>
      <c r="AH65191" s="511"/>
      <c r="AI65191" s="511"/>
      <c r="AJ65191" s="511"/>
      <c r="AK65191" s="511"/>
      <c r="AL65191" s="511"/>
      <c r="AM65191" s="511"/>
      <c r="AN65191" s="511"/>
      <c r="AO65191" s="511"/>
      <c r="AP65191" s="511"/>
      <c r="AQ65191" s="511"/>
      <c r="AR65191" s="511"/>
      <c r="AS65191" s="511"/>
      <c r="AT65191" s="511"/>
      <c r="AU65191" s="511"/>
      <c r="AV65191" s="511"/>
      <c r="AW65191" s="511"/>
      <c r="AX65191" s="511"/>
      <c r="AY65191" s="511"/>
      <c r="AZ65191" s="511"/>
      <c r="BA65191" s="511"/>
      <c r="BB65191" s="511"/>
      <c r="BC65191" s="511"/>
      <c r="BD65191" s="511"/>
      <c r="BE65191" s="511"/>
      <c r="BF65191" s="511"/>
      <c r="BG65191" s="511"/>
      <c r="BH65191" s="511"/>
      <c r="BI65191" s="511"/>
      <c r="BJ65191" s="511"/>
      <c r="BK65191" s="511"/>
      <c r="BL65191" s="511"/>
      <c r="BM65191" s="511"/>
      <c r="BN65191" s="511"/>
      <c r="BO65191" s="511"/>
      <c r="BP65191" s="511"/>
      <c r="BQ65191" s="511"/>
      <c r="BR65191" s="511"/>
      <c r="BS65191" s="511"/>
      <c r="BT65191" s="511"/>
      <c r="BU65191" s="511"/>
      <c r="BV65191" s="511"/>
      <c r="BW65191" s="511"/>
      <c r="BX65191" s="511"/>
      <c r="BY65191" s="511"/>
      <c r="BZ65191" s="511"/>
      <c r="CA65191" s="511"/>
      <c r="CB65191" s="511"/>
      <c r="CC65191" s="511"/>
      <c r="CD65191" s="511"/>
      <c r="CE65191" s="511"/>
      <c r="CF65191" s="511"/>
      <c r="CG65191" s="511"/>
      <c r="CH65191" s="511"/>
      <c r="CI65191" s="511"/>
      <c r="CJ65191" s="511"/>
      <c r="CK65191" s="511"/>
      <c r="CL65191" s="511"/>
      <c r="CM65191" s="511"/>
      <c r="CN65191" s="511"/>
      <c r="CO65191" s="511"/>
      <c r="CP65191" s="511"/>
      <c r="CQ65191" s="511"/>
      <c r="CR65191" s="511"/>
      <c r="CS65191" s="511"/>
      <c r="CT65191" s="511"/>
      <c r="CU65191" s="511"/>
      <c r="CV65191" s="511"/>
      <c r="CW65191" s="511"/>
      <c r="CX65191" s="511"/>
      <c r="CY65191" s="511"/>
      <c r="CZ65191" s="511"/>
      <c r="DA65191" s="511"/>
      <c r="DB65191" s="511"/>
      <c r="DC65191" s="511"/>
      <c r="DD65191" s="511"/>
      <c r="DE65191" s="511"/>
      <c r="DF65191" s="511"/>
      <c r="DG65191" s="511"/>
      <c r="DH65191" s="511"/>
      <c r="DI65191" s="511"/>
      <c r="DJ65191" s="511"/>
      <c r="DK65191" s="511"/>
      <c r="DL65191" s="511"/>
      <c r="DM65191" s="511"/>
      <c r="DN65191" s="511"/>
      <c r="DO65191" s="511"/>
      <c r="DP65191" s="511"/>
      <c r="DQ65191" s="511"/>
      <c r="DR65191" s="511"/>
      <c r="DS65191" s="511"/>
      <c r="DT65191" s="511"/>
      <c r="DU65191" s="511"/>
      <c r="DV65191" s="511"/>
      <c r="DW65191" s="511"/>
      <c r="DX65191" s="511"/>
      <c r="DY65191" s="511"/>
      <c r="DZ65191" s="511"/>
      <c r="EA65191" s="511"/>
      <c r="EB65191" s="511"/>
      <c r="EC65191" s="511"/>
      <c r="ED65191" s="511"/>
      <c r="EE65191" s="511"/>
      <c r="EF65191" s="511"/>
      <c r="EG65191" s="511"/>
      <c r="EH65191" s="511"/>
      <c r="EI65191" s="511"/>
      <c r="EJ65191" s="511"/>
      <c r="EK65191" s="511"/>
      <c r="EL65191" s="511"/>
      <c r="EM65191" s="511"/>
      <c r="EN65191" s="511"/>
      <c r="EO65191" s="511"/>
      <c r="EP65191" s="511"/>
      <c r="EQ65191" s="511"/>
      <c r="ER65191" s="511"/>
      <c r="ES65191" s="511"/>
      <c r="ET65191" s="511"/>
      <c r="EU65191" s="511"/>
      <c r="EV65191" s="511"/>
      <c r="EW65191" s="511"/>
      <c r="EX65191" s="511"/>
      <c r="EY65191" s="511"/>
      <c r="EZ65191" s="511"/>
      <c r="FA65191" s="511"/>
      <c r="FB65191" s="511"/>
      <c r="FC65191" s="511"/>
      <c r="FD65191" s="511"/>
      <c r="FE65191" s="511"/>
      <c r="FF65191" s="511"/>
      <c r="FG65191" s="511"/>
      <c r="FH65191" s="511"/>
      <c r="FI65191" s="511"/>
      <c r="FJ65191" s="511"/>
      <c r="FK65191" s="511"/>
      <c r="FL65191" s="511"/>
      <c r="FM65191" s="511"/>
      <c r="FN65191" s="511"/>
      <c r="FO65191" s="511"/>
      <c r="FP65191" s="511"/>
      <c r="FQ65191" s="511"/>
      <c r="FR65191" s="511"/>
      <c r="FS65191" s="511"/>
      <c r="FT65191" s="511"/>
      <c r="FU65191" s="511"/>
      <c r="FV65191" s="511"/>
      <c r="FW65191" s="511"/>
      <c r="FX65191" s="511"/>
      <c r="FY65191" s="511"/>
      <c r="FZ65191" s="511"/>
      <c r="GA65191" s="511"/>
      <c r="GB65191" s="511"/>
      <c r="GC65191" s="511"/>
      <c r="GD65191" s="511"/>
      <c r="GE65191" s="511"/>
      <c r="GF65191" s="511"/>
      <c r="GG65191" s="511"/>
      <c r="GH65191" s="511"/>
      <c r="GI65191" s="511"/>
      <c r="GJ65191" s="511"/>
      <c r="GK65191" s="511"/>
      <c r="GL65191" s="511"/>
      <c r="GM65191" s="511"/>
      <c r="GN65191" s="511"/>
      <c r="GO65191" s="511"/>
      <c r="GP65191" s="511"/>
      <c r="GQ65191" s="511"/>
      <c r="GR65191" s="511"/>
      <c r="GS65191" s="511"/>
      <c r="GT65191" s="511"/>
      <c r="GU65191" s="511"/>
      <c r="GV65191" s="511"/>
      <c r="GW65191" s="511"/>
      <c r="GX65191" s="511"/>
      <c r="GY65191" s="511"/>
      <c r="GZ65191" s="511"/>
      <c r="HA65191" s="511"/>
      <c r="HB65191" s="511"/>
      <c r="HC65191" s="511"/>
      <c r="HD65191" s="511"/>
      <c r="HE65191" s="511"/>
      <c r="HF65191" s="511"/>
      <c r="HG65191" s="511"/>
      <c r="HH65191" s="511"/>
      <c r="HI65191" s="511"/>
      <c r="HJ65191" s="511"/>
      <c r="HK65191" s="511"/>
      <c r="HL65191" s="511"/>
      <c r="HM65191" s="511"/>
      <c r="HN65191" s="511"/>
      <c r="HO65191" s="511"/>
      <c r="HP65191" s="511"/>
      <c r="HQ65191" s="511"/>
      <c r="HR65191" s="511"/>
      <c r="HS65191" s="511"/>
      <c r="HT65191" s="511"/>
      <c r="HU65191" s="511"/>
      <c r="HV65191" s="511"/>
      <c r="HW65191" s="511"/>
      <c r="HX65191" s="511"/>
      <c r="HY65191" s="511"/>
      <c r="HZ65191" s="511"/>
      <c r="IA65191" s="511"/>
      <c r="IB65191" s="511"/>
      <c r="IC65191" s="511"/>
      <c r="ID65191" s="511"/>
      <c r="IE65191" s="511"/>
      <c r="IF65191" s="511"/>
      <c r="IG65191" s="511"/>
      <c r="IH65191" s="511"/>
    </row>
    <row r="65192" spans="1:242" x14ac:dyDescent="0.25">
      <c r="A65192" s="511"/>
      <c r="B65192" s="511"/>
      <c r="C65192" s="511"/>
      <c r="D65192" s="511"/>
      <c r="E65192" s="511"/>
      <c r="F65192" s="511"/>
      <c r="G65192" s="511"/>
      <c r="H65192" s="511"/>
      <c r="I65192" s="511"/>
      <c r="J65192" s="511"/>
      <c r="K65192" s="511"/>
      <c r="L65192" s="511"/>
      <c r="M65192" s="511"/>
      <c r="N65192" s="511"/>
      <c r="O65192" s="511"/>
      <c r="P65192" s="511"/>
      <c r="Q65192" s="511"/>
      <c r="R65192" s="511"/>
      <c r="S65192" s="511"/>
      <c r="T65192" s="511"/>
      <c r="U65192" s="511"/>
      <c r="V65192" s="511"/>
      <c r="W65192" s="511"/>
      <c r="X65192" s="511"/>
      <c r="Y65192" s="511"/>
      <c r="Z65192" s="511"/>
      <c r="AA65192" s="511"/>
      <c r="AB65192" s="511"/>
      <c r="AC65192" s="511"/>
      <c r="AD65192" s="511"/>
      <c r="AE65192" s="511"/>
      <c r="AF65192" s="511"/>
      <c r="AG65192" s="511"/>
      <c r="AH65192" s="511"/>
      <c r="AI65192" s="511"/>
      <c r="AJ65192" s="511"/>
      <c r="AK65192" s="511"/>
      <c r="AL65192" s="511"/>
      <c r="AM65192" s="511"/>
      <c r="AN65192" s="511"/>
      <c r="AO65192" s="511"/>
      <c r="AP65192" s="511"/>
      <c r="AQ65192" s="511"/>
      <c r="AR65192" s="511"/>
      <c r="AS65192" s="511"/>
      <c r="AT65192" s="511"/>
      <c r="AU65192" s="511"/>
      <c r="AV65192" s="511"/>
      <c r="AW65192" s="511"/>
      <c r="AX65192" s="511"/>
      <c r="AY65192" s="511"/>
      <c r="AZ65192" s="511"/>
      <c r="BA65192" s="511"/>
      <c r="BB65192" s="511"/>
      <c r="BC65192" s="511"/>
      <c r="BD65192" s="511"/>
      <c r="BE65192" s="511"/>
      <c r="BF65192" s="511"/>
      <c r="BG65192" s="511"/>
      <c r="BH65192" s="511"/>
      <c r="BI65192" s="511"/>
      <c r="BJ65192" s="511"/>
      <c r="BK65192" s="511"/>
      <c r="BL65192" s="511"/>
      <c r="BM65192" s="511"/>
      <c r="BN65192" s="511"/>
      <c r="BO65192" s="511"/>
      <c r="BP65192" s="511"/>
      <c r="BQ65192" s="511"/>
      <c r="BR65192" s="511"/>
      <c r="BS65192" s="511"/>
      <c r="BT65192" s="511"/>
      <c r="BU65192" s="511"/>
      <c r="BV65192" s="511"/>
      <c r="BW65192" s="511"/>
      <c r="BX65192" s="511"/>
      <c r="BY65192" s="511"/>
      <c r="BZ65192" s="511"/>
      <c r="CA65192" s="511"/>
      <c r="CB65192" s="511"/>
      <c r="CC65192" s="511"/>
      <c r="CD65192" s="511"/>
      <c r="CE65192" s="511"/>
      <c r="CF65192" s="511"/>
      <c r="CG65192" s="511"/>
      <c r="CH65192" s="511"/>
      <c r="CI65192" s="511"/>
      <c r="CJ65192" s="511"/>
      <c r="CK65192" s="511"/>
      <c r="CL65192" s="511"/>
      <c r="CM65192" s="511"/>
      <c r="CN65192" s="511"/>
      <c r="CO65192" s="511"/>
      <c r="CP65192" s="511"/>
      <c r="CQ65192" s="511"/>
      <c r="CR65192" s="511"/>
      <c r="CS65192" s="511"/>
      <c r="CT65192" s="511"/>
      <c r="CU65192" s="511"/>
      <c r="CV65192" s="511"/>
      <c r="CW65192" s="511"/>
      <c r="CX65192" s="511"/>
      <c r="CY65192" s="511"/>
      <c r="CZ65192" s="511"/>
      <c r="DA65192" s="511"/>
      <c r="DB65192" s="511"/>
      <c r="DC65192" s="511"/>
      <c r="DD65192" s="511"/>
      <c r="DE65192" s="511"/>
      <c r="DF65192" s="511"/>
      <c r="DG65192" s="511"/>
      <c r="DH65192" s="511"/>
      <c r="DI65192" s="511"/>
      <c r="DJ65192" s="511"/>
      <c r="DK65192" s="511"/>
      <c r="DL65192" s="511"/>
      <c r="DM65192" s="511"/>
      <c r="DN65192" s="511"/>
      <c r="DO65192" s="511"/>
      <c r="DP65192" s="511"/>
      <c r="DQ65192" s="511"/>
      <c r="DR65192" s="511"/>
      <c r="DS65192" s="511"/>
      <c r="DT65192" s="511"/>
      <c r="DU65192" s="511"/>
      <c r="DV65192" s="511"/>
      <c r="DW65192" s="511"/>
      <c r="DX65192" s="511"/>
      <c r="DY65192" s="511"/>
      <c r="DZ65192" s="511"/>
      <c r="EA65192" s="511"/>
      <c r="EB65192" s="511"/>
      <c r="EC65192" s="511"/>
      <c r="ED65192" s="511"/>
      <c r="EE65192" s="511"/>
      <c r="EF65192" s="511"/>
      <c r="EG65192" s="511"/>
      <c r="EH65192" s="511"/>
      <c r="EI65192" s="511"/>
      <c r="EJ65192" s="511"/>
      <c r="EK65192" s="511"/>
      <c r="EL65192" s="511"/>
      <c r="EM65192" s="511"/>
      <c r="EN65192" s="511"/>
      <c r="EO65192" s="511"/>
      <c r="EP65192" s="511"/>
      <c r="EQ65192" s="511"/>
      <c r="ER65192" s="511"/>
      <c r="ES65192" s="511"/>
      <c r="ET65192" s="511"/>
      <c r="EU65192" s="511"/>
      <c r="EV65192" s="511"/>
      <c r="EW65192" s="511"/>
      <c r="EX65192" s="511"/>
      <c r="EY65192" s="511"/>
      <c r="EZ65192" s="511"/>
      <c r="FA65192" s="511"/>
      <c r="FB65192" s="511"/>
      <c r="FC65192" s="511"/>
      <c r="FD65192" s="511"/>
      <c r="FE65192" s="511"/>
      <c r="FF65192" s="511"/>
      <c r="FG65192" s="511"/>
      <c r="FH65192" s="511"/>
      <c r="FI65192" s="511"/>
      <c r="FJ65192" s="511"/>
      <c r="FK65192" s="511"/>
      <c r="FL65192" s="511"/>
      <c r="FM65192" s="511"/>
      <c r="FN65192" s="511"/>
      <c r="FO65192" s="511"/>
      <c r="FP65192" s="511"/>
      <c r="FQ65192" s="511"/>
      <c r="FR65192" s="511"/>
      <c r="FS65192" s="511"/>
      <c r="FT65192" s="511"/>
      <c r="FU65192" s="511"/>
      <c r="FV65192" s="511"/>
      <c r="FW65192" s="511"/>
      <c r="FX65192" s="511"/>
      <c r="FY65192" s="511"/>
      <c r="FZ65192" s="511"/>
      <c r="GA65192" s="511"/>
      <c r="GB65192" s="511"/>
      <c r="GC65192" s="511"/>
      <c r="GD65192" s="511"/>
      <c r="GE65192" s="511"/>
      <c r="GF65192" s="511"/>
      <c r="GG65192" s="511"/>
      <c r="GH65192" s="511"/>
      <c r="GI65192" s="511"/>
      <c r="GJ65192" s="511"/>
      <c r="GK65192" s="511"/>
      <c r="GL65192" s="511"/>
      <c r="GM65192" s="511"/>
      <c r="GN65192" s="511"/>
      <c r="GO65192" s="511"/>
      <c r="GP65192" s="511"/>
      <c r="GQ65192" s="511"/>
      <c r="GR65192" s="511"/>
      <c r="GS65192" s="511"/>
      <c r="GT65192" s="511"/>
      <c r="GU65192" s="511"/>
      <c r="GV65192" s="511"/>
      <c r="GW65192" s="511"/>
      <c r="GX65192" s="511"/>
      <c r="GY65192" s="511"/>
      <c r="GZ65192" s="511"/>
      <c r="HA65192" s="511"/>
      <c r="HB65192" s="511"/>
      <c r="HC65192" s="511"/>
      <c r="HD65192" s="511"/>
      <c r="HE65192" s="511"/>
      <c r="HF65192" s="511"/>
      <c r="HG65192" s="511"/>
      <c r="HH65192" s="511"/>
      <c r="HI65192" s="511"/>
      <c r="HJ65192" s="511"/>
      <c r="HK65192" s="511"/>
      <c r="HL65192" s="511"/>
      <c r="HM65192" s="511"/>
      <c r="HN65192" s="511"/>
      <c r="HO65192" s="511"/>
      <c r="HP65192" s="511"/>
      <c r="HQ65192" s="511"/>
      <c r="HR65192" s="511"/>
      <c r="HS65192" s="511"/>
      <c r="HT65192" s="511"/>
      <c r="HU65192" s="511"/>
      <c r="HV65192" s="511"/>
      <c r="HW65192" s="511"/>
      <c r="HX65192" s="511"/>
      <c r="HY65192" s="511"/>
      <c r="HZ65192" s="511"/>
      <c r="IA65192" s="511"/>
      <c r="IB65192" s="511"/>
      <c r="IC65192" s="511"/>
      <c r="ID65192" s="511"/>
      <c r="IE65192" s="511"/>
      <c r="IF65192" s="511"/>
      <c r="IG65192" s="511"/>
      <c r="IH65192" s="511"/>
    </row>
    <row r="65193" spans="1:242" x14ac:dyDescent="0.25">
      <c r="A65193" s="511"/>
      <c r="B65193" s="511"/>
      <c r="C65193" s="511"/>
      <c r="D65193" s="511"/>
      <c r="E65193" s="511"/>
      <c r="F65193" s="511"/>
      <c r="G65193" s="511"/>
      <c r="H65193" s="511"/>
      <c r="I65193" s="511"/>
      <c r="J65193" s="511"/>
      <c r="K65193" s="511"/>
      <c r="L65193" s="511"/>
      <c r="M65193" s="511"/>
      <c r="N65193" s="511"/>
      <c r="O65193" s="511"/>
      <c r="P65193" s="511"/>
      <c r="Q65193" s="511"/>
      <c r="R65193" s="511"/>
      <c r="S65193" s="511"/>
      <c r="T65193" s="511"/>
      <c r="U65193" s="511"/>
      <c r="V65193" s="511"/>
      <c r="W65193" s="511"/>
      <c r="X65193" s="511"/>
      <c r="Y65193" s="511"/>
      <c r="Z65193" s="511"/>
      <c r="AA65193" s="511"/>
      <c r="AB65193" s="511"/>
      <c r="AC65193" s="511"/>
      <c r="AD65193" s="511"/>
      <c r="AE65193" s="511"/>
      <c r="AF65193" s="511"/>
      <c r="AG65193" s="511"/>
      <c r="AH65193" s="511"/>
      <c r="AI65193" s="511"/>
      <c r="AJ65193" s="511"/>
      <c r="AK65193" s="511"/>
      <c r="AL65193" s="511"/>
      <c r="AM65193" s="511"/>
      <c r="AN65193" s="511"/>
      <c r="AO65193" s="511"/>
      <c r="AP65193" s="511"/>
      <c r="AQ65193" s="511"/>
      <c r="AR65193" s="511"/>
      <c r="AS65193" s="511"/>
      <c r="AT65193" s="511"/>
      <c r="AU65193" s="511"/>
      <c r="AV65193" s="511"/>
      <c r="AW65193" s="511"/>
      <c r="AX65193" s="511"/>
      <c r="AY65193" s="511"/>
      <c r="AZ65193" s="511"/>
      <c r="BA65193" s="511"/>
      <c r="BB65193" s="511"/>
      <c r="BC65193" s="511"/>
      <c r="BD65193" s="511"/>
      <c r="BE65193" s="511"/>
      <c r="BF65193" s="511"/>
      <c r="BG65193" s="511"/>
      <c r="BH65193" s="511"/>
      <c r="BI65193" s="511"/>
      <c r="BJ65193" s="511"/>
      <c r="BK65193" s="511"/>
      <c r="BL65193" s="511"/>
      <c r="BM65193" s="511"/>
      <c r="BN65193" s="511"/>
      <c r="BO65193" s="511"/>
      <c r="BP65193" s="511"/>
      <c r="BQ65193" s="511"/>
      <c r="BR65193" s="511"/>
      <c r="BS65193" s="511"/>
      <c r="BT65193" s="511"/>
      <c r="BU65193" s="511"/>
      <c r="BV65193" s="511"/>
      <c r="BW65193" s="511"/>
      <c r="BX65193" s="511"/>
      <c r="BY65193" s="511"/>
      <c r="BZ65193" s="511"/>
      <c r="CA65193" s="511"/>
      <c r="CB65193" s="511"/>
      <c r="CC65193" s="511"/>
      <c r="CD65193" s="511"/>
      <c r="CE65193" s="511"/>
      <c r="CF65193" s="511"/>
      <c r="CG65193" s="511"/>
      <c r="CH65193" s="511"/>
      <c r="CI65193" s="511"/>
      <c r="CJ65193" s="511"/>
      <c r="CK65193" s="511"/>
      <c r="CL65193" s="511"/>
      <c r="CM65193" s="511"/>
      <c r="CN65193" s="511"/>
      <c r="CO65193" s="511"/>
      <c r="CP65193" s="511"/>
      <c r="CQ65193" s="511"/>
      <c r="CR65193" s="511"/>
      <c r="CS65193" s="511"/>
      <c r="CT65193" s="511"/>
      <c r="CU65193" s="511"/>
      <c r="CV65193" s="511"/>
      <c r="CW65193" s="511"/>
      <c r="CX65193" s="511"/>
      <c r="CY65193" s="511"/>
      <c r="CZ65193" s="511"/>
      <c r="DA65193" s="511"/>
      <c r="DB65193" s="511"/>
      <c r="DC65193" s="511"/>
      <c r="DD65193" s="511"/>
      <c r="DE65193" s="511"/>
      <c r="DF65193" s="511"/>
      <c r="DG65193" s="511"/>
      <c r="DH65193" s="511"/>
      <c r="DI65193" s="511"/>
      <c r="DJ65193" s="511"/>
      <c r="DK65193" s="511"/>
      <c r="DL65193" s="511"/>
      <c r="DM65193" s="511"/>
      <c r="DN65193" s="511"/>
      <c r="DO65193" s="511"/>
      <c r="DP65193" s="511"/>
      <c r="DQ65193" s="511"/>
      <c r="DR65193" s="511"/>
      <c r="DS65193" s="511"/>
      <c r="DT65193" s="511"/>
      <c r="DU65193" s="511"/>
      <c r="DV65193" s="511"/>
      <c r="DW65193" s="511"/>
      <c r="DX65193" s="511"/>
      <c r="DY65193" s="511"/>
      <c r="DZ65193" s="511"/>
      <c r="EA65193" s="511"/>
      <c r="EB65193" s="511"/>
      <c r="EC65193" s="511"/>
      <c r="ED65193" s="511"/>
      <c r="EE65193" s="511"/>
      <c r="EF65193" s="511"/>
      <c r="EG65193" s="511"/>
      <c r="EH65193" s="511"/>
      <c r="EI65193" s="511"/>
      <c r="EJ65193" s="511"/>
      <c r="EK65193" s="511"/>
      <c r="EL65193" s="511"/>
      <c r="EM65193" s="511"/>
      <c r="EN65193" s="511"/>
      <c r="EO65193" s="511"/>
      <c r="EP65193" s="511"/>
      <c r="EQ65193" s="511"/>
      <c r="ER65193" s="511"/>
      <c r="ES65193" s="511"/>
      <c r="ET65193" s="511"/>
      <c r="EU65193" s="511"/>
      <c r="EV65193" s="511"/>
      <c r="EW65193" s="511"/>
      <c r="EX65193" s="511"/>
      <c r="EY65193" s="511"/>
      <c r="EZ65193" s="511"/>
      <c r="FA65193" s="511"/>
      <c r="FB65193" s="511"/>
      <c r="FC65193" s="511"/>
      <c r="FD65193" s="511"/>
      <c r="FE65193" s="511"/>
      <c r="FF65193" s="511"/>
      <c r="FG65193" s="511"/>
      <c r="FH65193" s="511"/>
      <c r="FI65193" s="511"/>
      <c r="FJ65193" s="511"/>
      <c r="FK65193" s="511"/>
      <c r="FL65193" s="511"/>
      <c r="FM65193" s="511"/>
      <c r="FN65193" s="511"/>
      <c r="FO65193" s="511"/>
      <c r="FP65193" s="511"/>
      <c r="FQ65193" s="511"/>
      <c r="FR65193" s="511"/>
      <c r="FS65193" s="511"/>
      <c r="FT65193" s="511"/>
      <c r="FU65193" s="511"/>
      <c r="FV65193" s="511"/>
      <c r="FW65193" s="511"/>
      <c r="FX65193" s="511"/>
      <c r="FY65193" s="511"/>
      <c r="FZ65193" s="511"/>
      <c r="GA65193" s="511"/>
      <c r="GB65193" s="511"/>
      <c r="GC65193" s="511"/>
      <c r="GD65193" s="511"/>
      <c r="GE65193" s="511"/>
      <c r="GF65193" s="511"/>
      <c r="GG65193" s="511"/>
      <c r="GH65193" s="511"/>
      <c r="GI65193" s="511"/>
      <c r="GJ65193" s="511"/>
      <c r="GK65193" s="511"/>
      <c r="GL65193" s="511"/>
      <c r="GM65193" s="511"/>
      <c r="GN65193" s="511"/>
      <c r="GO65193" s="511"/>
      <c r="GP65193" s="511"/>
      <c r="GQ65193" s="511"/>
      <c r="GR65193" s="511"/>
      <c r="GS65193" s="511"/>
      <c r="GT65193" s="511"/>
      <c r="GU65193" s="511"/>
      <c r="GV65193" s="511"/>
      <c r="GW65193" s="511"/>
      <c r="GX65193" s="511"/>
      <c r="GY65193" s="511"/>
      <c r="GZ65193" s="511"/>
      <c r="HA65193" s="511"/>
      <c r="HB65193" s="511"/>
      <c r="HC65193" s="511"/>
      <c r="HD65193" s="511"/>
      <c r="HE65193" s="511"/>
      <c r="HF65193" s="511"/>
      <c r="HG65193" s="511"/>
      <c r="HH65193" s="511"/>
      <c r="HI65193" s="511"/>
      <c r="HJ65193" s="511"/>
      <c r="HK65193" s="511"/>
      <c r="HL65193" s="511"/>
      <c r="HM65193" s="511"/>
      <c r="HN65193" s="511"/>
      <c r="HO65193" s="511"/>
      <c r="HP65193" s="511"/>
      <c r="HQ65193" s="511"/>
      <c r="HR65193" s="511"/>
      <c r="HS65193" s="511"/>
      <c r="HT65193" s="511"/>
      <c r="HU65193" s="511"/>
      <c r="HV65193" s="511"/>
      <c r="HW65193" s="511"/>
      <c r="HX65193" s="511"/>
      <c r="HY65193" s="511"/>
      <c r="HZ65193" s="511"/>
      <c r="IA65193" s="511"/>
      <c r="IB65193" s="511"/>
      <c r="IC65193" s="511"/>
      <c r="ID65193" s="511"/>
      <c r="IE65193" s="511"/>
      <c r="IF65193" s="511"/>
      <c r="IG65193" s="511"/>
      <c r="IH65193" s="511"/>
    </row>
    <row r="65194" spans="1:242" x14ac:dyDescent="0.25">
      <c r="A65194" s="511"/>
      <c r="B65194" s="511"/>
      <c r="C65194" s="511"/>
      <c r="D65194" s="511"/>
      <c r="E65194" s="511"/>
      <c r="F65194" s="511"/>
      <c r="G65194" s="511"/>
      <c r="H65194" s="511"/>
      <c r="I65194" s="511"/>
      <c r="J65194" s="511"/>
      <c r="K65194" s="511"/>
      <c r="L65194" s="511"/>
      <c r="M65194" s="511"/>
      <c r="N65194" s="511"/>
      <c r="O65194" s="511"/>
      <c r="P65194" s="511"/>
      <c r="Q65194" s="511"/>
      <c r="R65194" s="511"/>
      <c r="S65194" s="511"/>
      <c r="T65194" s="511"/>
      <c r="U65194" s="511"/>
      <c r="V65194" s="511"/>
      <c r="W65194" s="511"/>
      <c r="X65194" s="511"/>
      <c r="Y65194" s="511"/>
      <c r="Z65194" s="511"/>
      <c r="AA65194" s="511"/>
      <c r="AB65194" s="511"/>
      <c r="AC65194" s="511"/>
      <c r="AD65194" s="511"/>
      <c r="AE65194" s="511"/>
      <c r="AF65194" s="511"/>
      <c r="AG65194" s="511"/>
      <c r="AH65194" s="511"/>
      <c r="AI65194" s="511"/>
      <c r="AJ65194" s="511"/>
      <c r="AK65194" s="511"/>
      <c r="AL65194" s="511"/>
      <c r="AM65194" s="511"/>
      <c r="AN65194" s="511"/>
      <c r="AO65194" s="511"/>
      <c r="AP65194" s="511"/>
      <c r="AQ65194" s="511"/>
      <c r="AR65194" s="511"/>
      <c r="AS65194" s="511"/>
      <c r="AT65194" s="511"/>
      <c r="AU65194" s="511"/>
      <c r="AV65194" s="511"/>
      <c r="AW65194" s="511"/>
      <c r="AX65194" s="511"/>
      <c r="AY65194" s="511"/>
      <c r="AZ65194" s="511"/>
      <c r="BA65194" s="511"/>
      <c r="BB65194" s="511"/>
      <c r="BC65194" s="511"/>
      <c r="BD65194" s="511"/>
      <c r="BE65194" s="511"/>
      <c r="BF65194" s="511"/>
      <c r="BG65194" s="511"/>
      <c r="BH65194" s="511"/>
      <c r="BI65194" s="511"/>
      <c r="BJ65194" s="511"/>
      <c r="BK65194" s="511"/>
      <c r="BL65194" s="511"/>
      <c r="BM65194" s="511"/>
      <c r="BN65194" s="511"/>
      <c r="BO65194" s="511"/>
      <c r="BP65194" s="511"/>
      <c r="BQ65194" s="511"/>
      <c r="BR65194" s="511"/>
      <c r="BS65194" s="511"/>
      <c r="BT65194" s="511"/>
      <c r="BU65194" s="511"/>
      <c r="BV65194" s="511"/>
      <c r="BW65194" s="511"/>
      <c r="BX65194" s="511"/>
      <c r="BY65194" s="511"/>
      <c r="BZ65194" s="511"/>
      <c r="CA65194" s="511"/>
      <c r="CB65194" s="511"/>
      <c r="CC65194" s="511"/>
      <c r="CD65194" s="511"/>
      <c r="CE65194" s="511"/>
      <c r="CF65194" s="511"/>
      <c r="CG65194" s="511"/>
      <c r="CH65194" s="511"/>
      <c r="CI65194" s="511"/>
      <c r="CJ65194" s="511"/>
      <c r="CK65194" s="511"/>
      <c r="CL65194" s="511"/>
      <c r="CM65194" s="511"/>
      <c r="CN65194" s="511"/>
      <c r="CO65194" s="511"/>
      <c r="CP65194" s="511"/>
      <c r="CQ65194" s="511"/>
      <c r="CR65194" s="511"/>
      <c r="CS65194" s="511"/>
      <c r="CT65194" s="511"/>
      <c r="CU65194" s="511"/>
      <c r="CV65194" s="511"/>
      <c r="CW65194" s="511"/>
      <c r="CX65194" s="511"/>
      <c r="CY65194" s="511"/>
      <c r="CZ65194" s="511"/>
      <c r="DA65194" s="511"/>
      <c r="DB65194" s="511"/>
      <c r="DC65194" s="511"/>
      <c r="DD65194" s="511"/>
      <c r="DE65194" s="511"/>
      <c r="DF65194" s="511"/>
      <c r="DG65194" s="511"/>
      <c r="DH65194" s="511"/>
      <c r="DI65194" s="511"/>
      <c r="DJ65194" s="511"/>
      <c r="DK65194" s="511"/>
      <c r="DL65194" s="511"/>
      <c r="DM65194" s="511"/>
      <c r="DN65194" s="511"/>
      <c r="DO65194" s="511"/>
      <c r="DP65194" s="511"/>
      <c r="DQ65194" s="511"/>
      <c r="DR65194" s="511"/>
      <c r="DS65194" s="511"/>
      <c r="DT65194" s="511"/>
      <c r="DU65194" s="511"/>
      <c r="DV65194" s="511"/>
      <c r="DW65194" s="511"/>
      <c r="DX65194" s="511"/>
      <c r="DY65194" s="511"/>
      <c r="DZ65194" s="511"/>
      <c r="EA65194" s="511"/>
      <c r="EB65194" s="511"/>
      <c r="EC65194" s="511"/>
      <c r="ED65194" s="511"/>
      <c r="EE65194" s="511"/>
      <c r="EF65194" s="511"/>
      <c r="EG65194" s="511"/>
      <c r="EH65194" s="511"/>
      <c r="EI65194" s="511"/>
      <c r="EJ65194" s="511"/>
      <c r="EK65194" s="511"/>
      <c r="EL65194" s="511"/>
      <c r="EM65194" s="511"/>
      <c r="EN65194" s="511"/>
      <c r="EO65194" s="511"/>
      <c r="EP65194" s="511"/>
      <c r="EQ65194" s="511"/>
      <c r="ER65194" s="511"/>
      <c r="ES65194" s="511"/>
      <c r="ET65194" s="511"/>
      <c r="EU65194" s="511"/>
      <c r="EV65194" s="511"/>
      <c r="EW65194" s="511"/>
      <c r="EX65194" s="511"/>
      <c r="EY65194" s="511"/>
      <c r="EZ65194" s="511"/>
      <c r="FA65194" s="511"/>
      <c r="FB65194" s="511"/>
      <c r="FC65194" s="511"/>
      <c r="FD65194" s="511"/>
      <c r="FE65194" s="511"/>
      <c r="FF65194" s="511"/>
      <c r="FG65194" s="511"/>
      <c r="FH65194" s="511"/>
      <c r="FI65194" s="511"/>
      <c r="FJ65194" s="511"/>
      <c r="FK65194" s="511"/>
      <c r="FL65194" s="511"/>
      <c r="FM65194" s="511"/>
      <c r="FN65194" s="511"/>
      <c r="FO65194" s="511"/>
      <c r="FP65194" s="511"/>
      <c r="FQ65194" s="511"/>
      <c r="FR65194" s="511"/>
      <c r="FS65194" s="511"/>
      <c r="FT65194" s="511"/>
      <c r="FU65194" s="511"/>
      <c r="FV65194" s="511"/>
      <c r="FW65194" s="511"/>
      <c r="FX65194" s="511"/>
      <c r="FY65194" s="511"/>
      <c r="FZ65194" s="511"/>
      <c r="GA65194" s="511"/>
      <c r="GB65194" s="511"/>
      <c r="GC65194" s="511"/>
      <c r="GD65194" s="511"/>
      <c r="GE65194" s="511"/>
      <c r="GF65194" s="511"/>
      <c r="GG65194" s="511"/>
      <c r="GH65194" s="511"/>
      <c r="GI65194" s="511"/>
      <c r="GJ65194" s="511"/>
      <c r="GK65194" s="511"/>
      <c r="GL65194" s="511"/>
      <c r="GM65194" s="511"/>
      <c r="GN65194" s="511"/>
      <c r="GO65194" s="511"/>
      <c r="GP65194" s="511"/>
      <c r="GQ65194" s="511"/>
      <c r="GR65194" s="511"/>
      <c r="GS65194" s="511"/>
      <c r="GT65194" s="511"/>
      <c r="GU65194" s="511"/>
      <c r="GV65194" s="511"/>
      <c r="GW65194" s="511"/>
      <c r="GX65194" s="511"/>
      <c r="GY65194" s="511"/>
      <c r="GZ65194" s="511"/>
      <c r="HA65194" s="511"/>
      <c r="HB65194" s="511"/>
      <c r="HC65194" s="511"/>
      <c r="HD65194" s="511"/>
      <c r="HE65194" s="511"/>
      <c r="HF65194" s="511"/>
      <c r="HG65194" s="511"/>
      <c r="HH65194" s="511"/>
      <c r="HI65194" s="511"/>
      <c r="HJ65194" s="511"/>
      <c r="HK65194" s="511"/>
      <c r="HL65194" s="511"/>
      <c r="HM65194" s="511"/>
      <c r="HN65194" s="511"/>
      <c r="HO65194" s="511"/>
      <c r="HP65194" s="511"/>
      <c r="HQ65194" s="511"/>
      <c r="HR65194" s="511"/>
      <c r="HS65194" s="511"/>
      <c r="HT65194" s="511"/>
      <c r="HU65194" s="511"/>
      <c r="HV65194" s="511"/>
      <c r="HW65194" s="511"/>
      <c r="HX65194" s="511"/>
      <c r="HY65194" s="511"/>
      <c r="HZ65194" s="511"/>
      <c r="IA65194" s="511"/>
      <c r="IB65194" s="511"/>
      <c r="IC65194" s="511"/>
      <c r="ID65194" s="511"/>
      <c r="IE65194" s="511"/>
      <c r="IF65194" s="511"/>
      <c r="IG65194" s="511"/>
      <c r="IH65194" s="511"/>
    </row>
    <row r="65195" spans="1:242" x14ac:dyDescent="0.25">
      <c r="A65195" s="511"/>
      <c r="B65195" s="511"/>
      <c r="C65195" s="511"/>
      <c r="D65195" s="511"/>
      <c r="E65195" s="511"/>
      <c r="F65195" s="511"/>
      <c r="G65195" s="511"/>
      <c r="H65195" s="511"/>
      <c r="I65195" s="511"/>
      <c r="J65195" s="511"/>
      <c r="K65195" s="511"/>
      <c r="L65195" s="511"/>
      <c r="M65195" s="511"/>
      <c r="N65195" s="511"/>
      <c r="O65195" s="511"/>
      <c r="P65195" s="511"/>
      <c r="Q65195" s="511"/>
      <c r="R65195" s="511"/>
      <c r="S65195" s="511"/>
      <c r="T65195" s="511"/>
      <c r="U65195" s="511"/>
      <c r="V65195" s="511"/>
      <c r="W65195" s="511"/>
      <c r="X65195" s="511"/>
      <c r="Y65195" s="511"/>
      <c r="Z65195" s="511"/>
      <c r="AA65195" s="511"/>
      <c r="AB65195" s="511"/>
      <c r="AC65195" s="511"/>
      <c r="AD65195" s="511"/>
      <c r="AE65195" s="511"/>
      <c r="AF65195" s="511"/>
      <c r="AG65195" s="511"/>
      <c r="AH65195" s="511"/>
      <c r="AI65195" s="511"/>
      <c r="AJ65195" s="511"/>
      <c r="AK65195" s="511"/>
      <c r="AL65195" s="511"/>
      <c r="AM65195" s="511"/>
      <c r="AN65195" s="511"/>
      <c r="AO65195" s="511"/>
      <c r="AP65195" s="511"/>
      <c r="AQ65195" s="511"/>
      <c r="AR65195" s="511"/>
      <c r="AS65195" s="511"/>
      <c r="AT65195" s="511"/>
      <c r="AU65195" s="511"/>
      <c r="AV65195" s="511"/>
      <c r="AW65195" s="511"/>
      <c r="AX65195" s="511"/>
      <c r="AY65195" s="511"/>
      <c r="AZ65195" s="511"/>
      <c r="BA65195" s="511"/>
      <c r="BB65195" s="511"/>
      <c r="BC65195" s="511"/>
      <c r="BD65195" s="511"/>
      <c r="BE65195" s="511"/>
      <c r="BF65195" s="511"/>
      <c r="BG65195" s="511"/>
      <c r="BH65195" s="511"/>
      <c r="BI65195" s="511"/>
      <c r="BJ65195" s="511"/>
      <c r="BK65195" s="511"/>
      <c r="BL65195" s="511"/>
      <c r="BM65195" s="511"/>
      <c r="BN65195" s="511"/>
      <c r="BO65195" s="511"/>
      <c r="BP65195" s="511"/>
      <c r="BQ65195" s="511"/>
      <c r="BR65195" s="511"/>
      <c r="BS65195" s="511"/>
      <c r="BT65195" s="511"/>
      <c r="BU65195" s="511"/>
      <c r="BV65195" s="511"/>
      <c r="BW65195" s="511"/>
      <c r="BX65195" s="511"/>
      <c r="BY65195" s="511"/>
      <c r="BZ65195" s="511"/>
      <c r="CA65195" s="511"/>
      <c r="CB65195" s="511"/>
      <c r="CC65195" s="511"/>
      <c r="CD65195" s="511"/>
      <c r="CE65195" s="511"/>
      <c r="CF65195" s="511"/>
      <c r="CG65195" s="511"/>
      <c r="CH65195" s="511"/>
      <c r="CI65195" s="511"/>
      <c r="CJ65195" s="511"/>
      <c r="CK65195" s="511"/>
      <c r="CL65195" s="511"/>
      <c r="CM65195" s="511"/>
      <c r="CN65195" s="511"/>
      <c r="CO65195" s="511"/>
      <c r="CP65195" s="511"/>
      <c r="CQ65195" s="511"/>
      <c r="CR65195" s="511"/>
      <c r="CS65195" s="511"/>
      <c r="CT65195" s="511"/>
      <c r="CU65195" s="511"/>
      <c r="CV65195" s="511"/>
      <c r="CW65195" s="511"/>
      <c r="CX65195" s="511"/>
      <c r="CY65195" s="511"/>
      <c r="CZ65195" s="511"/>
      <c r="DA65195" s="511"/>
      <c r="DB65195" s="511"/>
      <c r="DC65195" s="511"/>
      <c r="DD65195" s="511"/>
      <c r="DE65195" s="511"/>
      <c r="DF65195" s="511"/>
      <c r="DG65195" s="511"/>
      <c r="DH65195" s="511"/>
      <c r="DI65195" s="511"/>
      <c r="DJ65195" s="511"/>
      <c r="DK65195" s="511"/>
      <c r="DL65195" s="511"/>
      <c r="DM65195" s="511"/>
      <c r="DN65195" s="511"/>
      <c r="DO65195" s="511"/>
      <c r="DP65195" s="511"/>
      <c r="DQ65195" s="511"/>
      <c r="DR65195" s="511"/>
      <c r="DS65195" s="511"/>
      <c r="DT65195" s="511"/>
      <c r="DU65195" s="511"/>
      <c r="DV65195" s="511"/>
      <c r="DW65195" s="511"/>
      <c r="DX65195" s="511"/>
      <c r="DY65195" s="511"/>
      <c r="DZ65195" s="511"/>
      <c r="EA65195" s="511"/>
      <c r="EB65195" s="511"/>
      <c r="EC65195" s="511"/>
      <c r="ED65195" s="511"/>
      <c r="EE65195" s="511"/>
      <c r="EF65195" s="511"/>
      <c r="EG65195" s="511"/>
      <c r="EH65195" s="511"/>
      <c r="EI65195" s="511"/>
      <c r="EJ65195" s="511"/>
      <c r="EK65195" s="511"/>
      <c r="EL65195" s="511"/>
      <c r="EM65195" s="511"/>
      <c r="EN65195" s="511"/>
      <c r="EO65195" s="511"/>
      <c r="EP65195" s="511"/>
      <c r="EQ65195" s="511"/>
      <c r="ER65195" s="511"/>
      <c r="ES65195" s="511"/>
      <c r="ET65195" s="511"/>
      <c r="EU65195" s="511"/>
      <c r="EV65195" s="511"/>
      <c r="EW65195" s="511"/>
      <c r="EX65195" s="511"/>
      <c r="EY65195" s="511"/>
      <c r="EZ65195" s="511"/>
      <c r="FA65195" s="511"/>
      <c r="FB65195" s="511"/>
      <c r="FC65195" s="511"/>
      <c r="FD65195" s="511"/>
      <c r="FE65195" s="511"/>
      <c r="FF65195" s="511"/>
      <c r="FG65195" s="511"/>
      <c r="FH65195" s="511"/>
      <c r="FI65195" s="511"/>
      <c r="FJ65195" s="511"/>
      <c r="FK65195" s="511"/>
      <c r="FL65195" s="511"/>
      <c r="FM65195" s="511"/>
      <c r="FN65195" s="511"/>
      <c r="FO65195" s="511"/>
      <c r="FP65195" s="511"/>
      <c r="FQ65195" s="511"/>
      <c r="FR65195" s="511"/>
      <c r="FS65195" s="511"/>
      <c r="FT65195" s="511"/>
      <c r="FU65195" s="511"/>
      <c r="FV65195" s="511"/>
      <c r="FW65195" s="511"/>
      <c r="FX65195" s="511"/>
      <c r="FY65195" s="511"/>
      <c r="FZ65195" s="511"/>
      <c r="GA65195" s="511"/>
      <c r="GB65195" s="511"/>
      <c r="GC65195" s="511"/>
      <c r="GD65195" s="511"/>
      <c r="GE65195" s="511"/>
      <c r="GF65195" s="511"/>
      <c r="GG65195" s="511"/>
      <c r="GH65195" s="511"/>
      <c r="GI65195" s="511"/>
      <c r="GJ65195" s="511"/>
      <c r="GK65195" s="511"/>
      <c r="GL65195" s="511"/>
      <c r="GM65195" s="511"/>
      <c r="GN65195" s="511"/>
      <c r="GO65195" s="511"/>
      <c r="GP65195" s="511"/>
      <c r="GQ65195" s="511"/>
      <c r="GR65195" s="511"/>
      <c r="GS65195" s="511"/>
      <c r="GT65195" s="511"/>
      <c r="GU65195" s="511"/>
      <c r="GV65195" s="511"/>
      <c r="GW65195" s="511"/>
      <c r="GX65195" s="511"/>
      <c r="GY65195" s="511"/>
      <c r="GZ65195" s="511"/>
      <c r="HA65195" s="511"/>
      <c r="HB65195" s="511"/>
      <c r="HC65195" s="511"/>
      <c r="HD65195" s="511"/>
      <c r="HE65195" s="511"/>
      <c r="HF65195" s="511"/>
      <c r="HG65195" s="511"/>
      <c r="HH65195" s="511"/>
      <c r="HI65195" s="511"/>
      <c r="HJ65195" s="511"/>
      <c r="HK65195" s="511"/>
      <c r="HL65195" s="511"/>
      <c r="HM65195" s="511"/>
      <c r="HN65195" s="511"/>
      <c r="HO65195" s="511"/>
      <c r="HP65195" s="511"/>
      <c r="HQ65195" s="511"/>
      <c r="HR65195" s="511"/>
      <c r="HS65195" s="511"/>
      <c r="HT65195" s="511"/>
      <c r="HU65195" s="511"/>
      <c r="HV65195" s="511"/>
      <c r="HW65195" s="511"/>
      <c r="HX65195" s="511"/>
      <c r="HY65195" s="511"/>
      <c r="HZ65195" s="511"/>
      <c r="IA65195" s="511"/>
      <c r="IB65195" s="511"/>
      <c r="IC65195" s="511"/>
      <c r="ID65195" s="511"/>
      <c r="IE65195" s="511"/>
      <c r="IF65195" s="511"/>
      <c r="IG65195" s="511"/>
      <c r="IH65195" s="511"/>
    </row>
    <row r="65196" spans="1:242" x14ac:dyDescent="0.25">
      <c r="A65196" s="511"/>
      <c r="B65196" s="511"/>
      <c r="C65196" s="511"/>
      <c r="D65196" s="511"/>
      <c r="E65196" s="511"/>
      <c r="F65196" s="511"/>
      <c r="G65196" s="511"/>
      <c r="H65196" s="511"/>
      <c r="I65196" s="511"/>
      <c r="J65196" s="511"/>
      <c r="K65196" s="511"/>
      <c r="L65196" s="511"/>
      <c r="M65196" s="511"/>
      <c r="N65196" s="511"/>
      <c r="O65196" s="511"/>
      <c r="P65196" s="511"/>
      <c r="Q65196" s="511"/>
      <c r="R65196" s="511"/>
      <c r="S65196" s="511"/>
      <c r="T65196" s="511"/>
      <c r="U65196" s="511"/>
      <c r="V65196" s="511"/>
      <c r="W65196" s="511"/>
      <c r="X65196" s="511"/>
      <c r="Y65196" s="511"/>
      <c r="Z65196" s="511"/>
      <c r="AA65196" s="511"/>
      <c r="AB65196" s="511"/>
      <c r="AC65196" s="511"/>
      <c r="AD65196" s="511"/>
      <c r="AE65196" s="511"/>
      <c r="AF65196" s="511"/>
      <c r="AG65196" s="511"/>
      <c r="AH65196" s="511"/>
      <c r="AI65196" s="511"/>
      <c r="AJ65196" s="511"/>
      <c r="AK65196" s="511"/>
      <c r="AL65196" s="511"/>
      <c r="AM65196" s="511"/>
      <c r="AN65196" s="511"/>
      <c r="AO65196" s="511"/>
      <c r="AP65196" s="511"/>
      <c r="AQ65196" s="511"/>
      <c r="AR65196" s="511"/>
      <c r="AS65196" s="511"/>
      <c r="AT65196" s="511"/>
      <c r="AU65196" s="511"/>
      <c r="AV65196" s="511"/>
      <c r="AW65196" s="511"/>
      <c r="AX65196" s="511"/>
      <c r="AY65196" s="511"/>
      <c r="AZ65196" s="511"/>
      <c r="BA65196" s="511"/>
      <c r="BB65196" s="511"/>
      <c r="BC65196" s="511"/>
      <c r="BD65196" s="511"/>
      <c r="BE65196" s="511"/>
      <c r="BF65196" s="511"/>
      <c r="BG65196" s="511"/>
      <c r="BH65196" s="511"/>
      <c r="BI65196" s="511"/>
      <c r="BJ65196" s="511"/>
      <c r="BK65196" s="511"/>
      <c r="BL65196" s="511"/>
      <c r="BM65196" s="511"/>
      <c r="BN65196" s="511"/>
      <c r="BO65196" s="511"/>
      <c r="BP65196" s="511"/>
      <c r="BQ65196" s="511"/>
      <c r="BR65196" s="511"/>
      <c r="BS65196" s="511"/>
      <c r="BT65196" s="511"/>
      <c r="BU65196" s="511"/>
      <c r="BV65196" s="511"/>
      <c r="BW65196" s="511"/>
      <c r="BX65196" s="511"/>
      <c r="BY65196" s="511"/>
      <c r="BZ65196" s="511"/>
      <c r="CA65196" s="511"/>
      <c r="CB65196" s="511"/>
      <c r="CC65196" s="511"/>
      <c r="CD65196" s="511"/>
      <c r="CE65196" s="511"/>
      <c r="CF65196" s="511"/>
      <c r="CG65196" s="511"/>
      <c r="CH65196" s="511"/>
      <c r="CI65196" s="511"/>
      <c r="CJ65196" s="511"/>
      <c r="CK65196" s="511"/>
      <c r="CL65196" s="511"/>
      <c r="CM65196" s="511"/>
      <c r="CN65196" s="511"/>
      <c r="CO65196" s="511"/>
      <c r="CP65196" s="511"/>
      <c r="CQ65196" s="511"/>
      <c r="CR65196" s="511"/>
      <c r="CS65196" s="511"/>
      <c r="CT65196" s="511"/>
      <c r="CU65196" s="511"/>
      <c r="CV65196" s="511"/>
      <c r="CW65196" s="511"/>
      <c r="CX65196" s="511"/>
      <c r="CY65196" s="511"/>
      <c r="CZ65196" s="511"/>
      <c r="DA65196" s="511"/>
      <c r="DB65196" s="511"/>
      <c r="DC65196" s="511"/>
      <c r="DD65196" s="511"/>
      <c r="DE65196" s="511"/>
      <c r="DF65196" s="511"/>
      <c r="DG65196" s="511"/>
      <c r="DH65196" s="511"/>
      <c r="DI65196" s="511"/>
      <c r="DJ65196" s="511"/>
      <c r="DK65196" s="511"/>
      <c r="DL65196" s="511"/>
      <c r="DM65196" s="511"/>
      <c r="DN65196" s="511"/>
      <c r="DO65196" s="511"/>
      <c r="DP65196" s="511"/>
      <c r="DQ65196" s="511"/>
      <c r="DR65196" s="511"/>
      <c r="DS65196" s="511"/>
      <c r="DT65196" s="511"/>
      <c r="DU65196" s="511"/>
      <c r="DV65196" s="511"/>
      <c r="DW65196" s="511"/>
      <c r="DX65196" s="511"/>
      <c r="DY65196" s="511"/>
      <c r="DZ65196" s="511"/>
      <c r="EA65196" s="511"/>
      <c r="EB65196" s="511"/>
      <c r="EC65196" s="511"/>
      <c r="ED65196" s="511"/>
      <c r="EE65196" s="511"/>
      <c r="EF65196" s="511"/>
      <c r="EG65196" s="511"/>
      <c r="EH65196" s="511"/>
      <c r="EI65196" s="511"/>
      <c r="EJ65196" s="511"/>
      <c r="EK65196" s="511"/>
      <c r="EL65196" s="511"/>
      <c r="EM65196" s="511"/>
      <c r="EN65196" s="511"/>
      <c r="EO65196" s="511"/>
      <c r="EP65196" s="511"/>
      <c r="EQ65196" s="511"/>
      <c r="ER65196" s="511"/>
      <c r="ES65196" s="511"/>
      <c r="ET65196" s="511"/>
      <c r="EU65196" s="511"/>
      <c r="EV65196" s="511"/>
      <c r="EW65196" s="511"/>
      <c r="EX65196" s="511"/>
      <c r="EY65196" s="511"/>
      <c r="EZ65196" s="511"/>
      <c r="FA65196" s="511"/>
      <c r="FB65196" s="511"/>
      <c r="FC65196" s="511"/>
      <c r="FD65196" s="511"/>
      <c r="FE65196" s="511"/>
      <c r="FF65196" s="511"/>
      <c r="FG65196" s="511"/>
      <c r="FH65196" s="511"/>
      <c r="FI65196" s="511"/>
      <c r="FJ65196" s="511"/>
      <c r="FK65196" s="511"/>
      <c r="FL65196" s="511"/>
      <c r="FM65196" s="511"/>
      <c r="FN65196" s="511"/>
      <c r="FO65196" s="511"/>
      <c r="FP65196" s="511"/>
      <c r="FQ65196" s="511"/>
      <c r="FR65196" s="511"/>
      <c r="FS65196" s="511"/>
      <c r="FT65196" s="511"/>
      <c r="FU65196" s="511"/>
      <c r="FV65196" s="511"/>
      <c r="FW65196" s="511"/>
      <c r="FX65196" s="511"/>
      <c r="FY65196" s="511"/>
      <c r="FZ65196" s="511"/>
      <c r="GA65196" s="511"/>
      <c r="GB65196" s="511"/>
      <c r="GC65196" s="511"/>
      <c r="GD65196" s="511"/>
      <c r="GE65196" s="511"/>
      <c r="GF65196" s="511"/>
      <c r="GG65196" s="511"/>
      <c r="GH65196" s="511"/>
      <c r="GI65196" s="511"/>
      <c r="GJ65196" s="511"/>
      <c r="GK65196" s="511"/>
      <c r="GL65196" s="511"/>
      <c r="GM65196" s="511"/>
      <c r="GN65196" s="511"/>
      <c r="GO65196" s="511"/>
      <c r="GP65196" s="511"/>
      <c r="GQ65196" s="511"/>
      <c r="GR65196" s="511"/>
      <c r="GS65196" s="511"/>
      <c r="GT65196" s="511"/>
      <c r="GU65196" s="511"/>
      <c r="GV65196" s="511"/>
      <c r="GW65196" s="511"/>
      <c r="GX65196" s="511"/>
      <c r="GY65196" s="511"/>
      <c r="GZ65196" s="511"/>
      <c r="HA65196" s="511"/>
      <c r="HB65196" s="511"/>
      <c r="HC65196" s="511"/>
      <c r="HD65196" s="511"/>
      <c r="HE65196" s="511"/>
      <c r="HF65196" s="511"/>
      <c r="HG65196" s="511"/>
      <c r="HH65196" s="511"/>
      <c r="HI65196" s="511"/>
      <c r="HJ65196" s="511"/>
      <c r="HK65196" s="511"/>
      <c r="HL65196" s="511"/>
      <c r="HM65196" s="511"/>
      <c r="HN65196" s="511"/>
      <c r="HO65196" s="511"/>
      <c r="HP65196" s="511"/>
      <c r="HQ65196" s="511"/>
      <c r="HR65196" s="511"/>
      <c r="HS65196" s="511"/>
      <c r="HT65196" s="511"/>
      <c r="HU65196" s="511"/>
      <c r="HV65196" s="511"/>
      <c r="HW65196" s="511"/>
      <c r="HX65196" s="511"/>
      <c r="HY65196" s="511"/>
      <c r="HZ65196" s="511"/>
      <c r="IA65196" s="511"/>
      <c r="IB65196" s="511"/>
      <c r="IC65196" s="511"/>
      <c r="ID65196" s="511"/>
      <c r="IE65196" s="511"/>
      <c r="IF65196" s="511"/>
      <c r="IG65196" s="511"/>
      <c r="IH65196" s="511"/>
    </row>
    <row r="65197" spans="1:242" x14ac:dyDescent="0.25">
      <c r="A65197" s="511"/>
      <c r="B65197" s="511"/>
      <c r="C65197" s="511"/>
      <c r="D65197" s="511"/>
      <c r="E65197" s="511"/>
      <c r="F65197" s="511"/>
      <c r="G65197" s="511"/>
      <c r="H65197" s="511"/>
      <c r="I65197" s="511"/>
      <c r="J65197" s="511"/>
      <c r="K65197" s="511"/>
      <c r="L65197" s="511"/>
      <c r="M65197" s="511"/>
      <c r="N65197" s="511"/>
      <c r="O65197" s="511"/>
      <c r="P65197" s="511"/>
      <c r="Q65197" s="511"/>
      <c r="R65197" s="511"/>
      <c r="S65197" s="511"/>
      <c r="T65197" s="511"/>
      <c r="U65197" s="511"/>
      <c r="V65197" s="511"/>
      <c r="W65197" s="511"/>
      <c r="X65197" s="511"/>
      <c r="Y65197" s="511"/>
      <c r="Z65197" s="511"/>
      <c r="AA65197" s="511"/>
      <c r="AB65197" s="511"/>
      <c r="AC65197" s="511"/>
      <c r="AD65197" s="511"/>
      <c r="AE65197" s="511"/>
      <c r="AF65197" s="511"/>
      <c r="AG65197" s="511"/>
      <c r="AH65197" s="511"/>
      <c r="AI65197" s="511"/>
      <c r="AJ65197" s="511"/>
      <c r="AK65197" s="511"/>
      <c r="AL65197" s="511"/>
      <c r="AM65197" s="511"/>
      <c r="AN65197" s="511"/>
      <c r="AO65197" s="511"/>
      <c r="AP65197" s="511"/>
      <c r="AQ65197" s="511"/>
      <c r="AR65197" s="511"/>
      <c r="AS65197" s="511"/>
      <c r="AT65197" s="511"/>
      <c r="AU65197" s="511"/>
      <c r="AV65197" s="511"/>
      <c r="AW65197" s="511"/>
      <c r="AX65197" s="511"/>
      <c r="AY65197" s="511"/>
      <c r="AZ65197" s="511"/>
      <c r="BA65197" s="511"/>
      <c r="BB65197" s="511"/>
      <c r="BC65197" s="511"/>
      <c r="BD65197" s="511"/>
      <c r="BE65197" s="511"/>
      <c r="BF65197" s="511"/>
      <c r="BG65197" s="511"/>
      <c r="BH65197" s="511"/>
      <c r="BI65197" s="511"/>
      <c r="BJ65197" s="511"/>
      <c r="BK65197" s="511"/>
      <c r="BL65197" s="511"/>
      <c r="BM65197" s="511"/>
      <c r="BN65197" s="511"/>
      <c r="BO65197" s="511"/>
      <c r="BP65197" s="511"/>
      <c r="BQ65197" s="511"/>
      <c r="BR65197" s="511"/>
      <c r="BS65197" s="511"/>
      <c r="BT65197" s="511"/>
      <c r="BU65197" s="511"/>
      <c r="BV65197" s="511"/>
      <c r="BW65197" s="511"/>
      <c r="BX65197" s="511"/>
      <c r="BY65197" s="511"/>
      <c r="BZ65197" s="511"/>
      <c r="CA65197" s="511"/>
      <c r="CB65197" s="511"/>
      <c r="CC65197" s="511"/>
      <c r="CD65197" s="511"/>
      <c r="CE65197" s="511"/>
      <c r="CF65197" s="511"/>
      <c r="CG65197" s="511"/>
      <c r="CH65197" s="511"/>
      <c r="CI65197" s="511"/>
      <c r="CJ65197" s="511"/>
      <c r="CK65197" s="511"/>
      <c r="CL65197" s="511"/>
      <c r="CM65197" s="511"/>
      <c r="CN65197" s="511"/>
      <c r="CO65197" s="511"/>
      <c r="CP65197" s="511"/>
      <c r="CQ65197" s="511"/>
      <c r="CR65197" s="511"/>
      <c r="CS65197" s="511"/>
      <c r="CT65197" s="511"/>
      <c r="CU65197" s="511"/>
      <c r="CV65197" s="511"/>
      <c r="CW65197" s="511"/>
      <c r="CX65197" s="511"/>
      <c r="CY65197" s="511"/>
      <c r="CZ65197" s="511"/>
      <c r="DA65197" s="511"/>
      <c r="DB65197" s="511"/>
      <c r="DC65197" s="511"/>
      <c r="DD65197" s="511"/>
      <c r="DE65197" s="511"/>
      <c r="DF65197" s="511"/>
      <c r="DG65197" s="511"/>
      <c r="DH65197" s="511"/>
      <c r="DI65197" s="511"/>
      <c r="DJ65197" s="511"/>
      <c r="DK65197" s="511"/>
      <c r="DL65197" s="511"/>
      <c r="DM65197" s="511"/>
      <c r="DN65197" s="511"/>
      <c r="DO65197" s="511"/>
      <c r="DP65197" s="511"/>
      <c r="DQ65197" s="511"/>
      <c r="DR65197" s="511"/>
      <c r="DS65197" s="511"/>
      <c r="DT65197" s="511"/>
      <c r="DU65197" s="511"/>
      <c r="DV65197" s="511"/>
      <c r="DW65197" s="511"/>
      <c r="DX65197" s="511"/>
      <c r="DY65197" s="511"/>
      <c r="DZ65197" s="511"/>
      <c r="EA65197" s="511"/>
      <c r="EB65197" s="511"/>
      <c r="EC65197" s="511"/>
      <c r="ED65197" s="511"/>
      <c r="EE65197" s="511"/>
      <c r="EF65197" s="511"/>
      <c r="EG65197" s="511"/>
      <c r="EH65197" s="511"/>
      <c r="EI65197" s="511"/>
      <c r="EJ65197" s="511"/>
      <c r="EK65197" s="511"/>
      <c r="EL65197" s="511"/>
      <c r="EM65197" s="511"/>
      <c r="EN65197" s="511"/>
      <c r="EO65197" s="511"/>
      <c r="EP65197" s="511"/>
      <c r="EQ65197" s="511"/>
      <c r="ER65197" s="511"/>
      <c r="ES65197" s="511"/>
      <c r="ET65197" s="511"/>
      <c r="EU65197" s="511"/>
      <c r="EV65197" s="511"/>
      <c r="EW65197" s="511"/>
      <c r="EX65197" s="511"/>
      <c r="EY65197" s="511"/>
      <c r="EZ65197" s="511"/>
      <c r="FA65197" s="511"/>
      <c r="FB65197" s="511"/>
      <c r="FC65197" s="511"/>
      <c r="FD65197" s="511"/>
      <c r="FE65197" s="511"/>
      <c r="FF65197" s="511"/>
      <c r="FG65197" s="511"/>
      <c r="FH65197" s="511"/>
      <c r="FI65197" s="511"/>
      <c r="FJ65197" s="511"/>
      <c r="FK65197" s="511"/>
      <c r="FL65197" s="511"/>
      <c r="FM65197" s="511"/>
      <c r="FN65197" s="511"/>
      <c r="FO65197" s="511"/>
      <c r="FP65197" s="511"/>
      <c r="FQ65197" s="511"/>
      <c r="FR65197" s="511"/>
      <c r="FS65197" s="511"/>
      <c r="FT65197" s="511"/>
      <c r="FU65197" s="511"/>
      <c r="FV65197" s="511"/>
      <c r="FW65197" s="511"/>
      <c r="FX65197" s="511"/>
      <c r="FY65197" s="511"/>
      <c r="FZ65197" s="511"/>
      <c r="GA65197" s="511"/>
      <c r="GB65197" s="511"/>
      <c r="GC65197" s="511"/>
      <c r="GD65197" s="511"/>
      <c r="GE65197" s="511"/>
      <c r="GF65197" s="511"/>
      <c r="GG65197" s="511"/>
      <c r="GH65197" s="511"/>
      <c r="GI65197" s="511"/>
      <c r="GJ65197" s="511"/>
      <c r="GK65197" s="511"/>
      <c r="GL65197" s="511"/>
      <c r="GM65197" s="511"/>
      <c r="GN65197" s="511"/>
      <c r="GO65197" s="511"/>
      <c r="GP65197" s="511"/>
      <c r="GQ65197" s="511"/>
      <c r="GR65197" s="511"/>
      <c r="GS65197" s="511"/>
      <c r="GT65197" s="511"/>
      <c r="GU65197" s="511"/>
      <c r="GV65197" s="511"/>
      <c r="GW65197" s="511"/>
      <c r="GX65197" s="511"/>
      <c r="GY65197" s="511"/>
      <c r="GZ65197" s="511"/>
      <c r="HA65197" s="511"/>
      <c r="HB65197" s="511"/>
      <c r="HC65197" s="511"/>
      <c r="HD65197" s="511"/>
      <c r="HE65197" s="511"/>
      <c r="HF65197" s="511"/>
      <c r="HG65197" s="511"/>
      <c r="HH65197" s="511"/>
      <c r="HI65197" s="511"/>
      <c r="HJ65197" s="511"/>
      <c r="HK65197" s="511"/>
      <c r="HL65197" s="511"/>
      <c r="HM65197" s="511"/>
      <c r="HN65197" s="511"/>
      <c r="HO65197" s="511"/>
      <c r="HP65197" s="511"/>
      <c r="HQ65197" s="511"/>
      <c r="HR65197" s="511"/>
      <c r="HS65197" s="511"/>
      <c r="HT65197" s="511"/>
      <c r="HU65197" s="511"/>
      <c r="HV65197" s="511"/>
      <c r="HW65197" s="511"/>
      <c r="HX65197" s="511"/>
      <c r="HY65197" s="511"/>
      <c r="HZ65197" s="511"/>
      <c r="IA65197" s="511"/>
      <c r="IB65197" s="511"/>
      <c r="IC65197" s="511"/>
      <c r="ID65197" s="511"/>
      <c r="IE65197" s="511"/>
      <c r="IF65197" s="511"/>
      <c r="IG65197" s="511"/>
      <c r="IH65197" s="511"/>
    </row>
    <row r="65198" spans="1:242" x14ac:dyDescent="0.25">
      <c r="A65198" s="511"/>
      <c r="B65198" s="511"/>
      <c r="C65198" s="511"/>
      <c r="D65198" s="511"/>
      <c r="E65198" s="511"/>
      <c r="F65198" s="511"/>
      <c r="G65198" s="511"/>
      <c r="H65198" s="511"/>
      <c r="I65198" s="511"/>
      <c r="J65198" s="511"/>
      <c r="K65198" s="511"/>
      <c r="L65198" s="511"/>
      <c r="M65198" s="511"/>
      <c r="N65198" s="511"/>
      <c r="O65198" s="511"/>
      <c r="P65198" s="511"/>
      <c r="Q65198" s="511"/>
      <c r="R65198" s="511"/>
      <c r="S65198" s="511"/>
      <c r="T65198" s="511"/>
      <c r="U65198" s="511"/>
      <c r="V65198" s="511"/>
      <c r="W65198" s="511"/>
      <c r="X65198" s="511"/>
      <c r="Y65198" s="511"/>
      <c r="Z65198" s="511"/>
      <c r="AA65198" s="511"/>
      <c r="AB65198" s="511"/>
      <c r="AC65198" s="511"/>
      <c r="AD65198" s="511"/>
      <c r="AE65198" s="511"/>
      <c r="AF65198" s="511"/>
      <c r="AG65198" s="511"/>
      <c r="AH65198" s="511"/>
      <c r="AI65198" s="511"/>
      <c r="AJ65198" s="511"/>
      <c r="AK65198" s="511"/>
      <c r="AL65198" s="511"/>
      <c r="AM65198" s="511"/>
      <c r="AN65198" s="511"/>
      <c r="AO65198" s="511"/>
      <c r="AP65198" s="511"/>
      <c r="AQ65198" s="511"/>
      <c r="AR65198" s="511"/>
      <c r="AS65198" s="511"/>
      <c r="AT65198" s="511"/>
      <c r="AU65198" s="511"/>
      <c r="AV65198" s="511"/>
      <c r="AW65198" s="511"/>
      <c r="AX65198" s="511"/>
      <c r="AY65198" s="511"/>
      <c r="AZ65198" s="511"/>
      <c r="BA65198" s="511"/>
      <c r="BB65198" s="511"/>
      <c r="BC65198" s="511"/>
      <c r="BD65198" s="511"/>
      <c r="BE65198" s="511"/>
      <c r="BF65198" s="511"/>
      <c r="BG65198" s="511"/>
      <c r="BH65198" s="511"/>
      <c r="BI65198" s="511"/>
      <c r="BJ65198" s="511"/>
      <c r="BK65198" s="511"/>
      <c r="BL65198" s="511"/>
      <c r="BM65198" s="511"/>
      <c r="BN65198" s="511"/>
      <c r="BO65198" s="511"/>
      <c r="BP65198" s="511"/>
      <c r="BQ65198" s="511"/>
      <c r="BR65198" s="511"/>
      <c r="BS65198" s="511"/>
      <c r="BT65198" s="511"/>
      <c r="BU65198" s="511"/>
      <c r="BV65198" s="511"/>
      <c r="BW65198" s="511"/>
      <c r="BX65198" s="511"/>
      <c r="BY65198" s="511"/>
      <c r="BZ65198" s="511"/>
      <c r="CA65198" s="511"/>
      <c r="CB65198" s="511"/>
      <c r="CC65198" s="511"/>
      <c r="CD65198" s="511"/>
      <c r="CE65198" s="511"/>
      <c r="CF65198" s="511"/>
      <c r="CG65198" s="511"/>
      <c r="CH65198" s="511"/>
      <c r="CI65198" s="511"/>
      <c r="CJ65198" s="511"/>
      <c r="CK65198" s="511"/>
      <c r="CL65198" s="511"/>
      <c r="CM65198" s="511"/>
      <c r="CN65198" s="511"/>
      <c r="CO65198" s="511"/>
      <c r="CP65198" s="511"/>
      <c r="CQ65198" s="511"/>
      <c r="CR65198" s="511"/>
      <c r="CS65198" s="511"/>
      <c r="CT65198" s="511"/>
      <c r="CU65198" s="511"/>
      <c r="CV65198" s="511"/>
      <c r="CW65198" s="511"/>
      <c r="CX65198" s="511"/>
      <c r="CY65198" s="511"/>
      <c r="CZ65198" s="511"/>
      <c r="DA65198" s="511"/>
      <c r="DB65198" s="511"/>
      <c r="DC65198" s="511"/>
      <c r="DD65198" s="511"/>
      <c r="DE65198" s="511"/>
      <c r="DF65198" s="511"/>
      <c r="DG65198" s="511"/>
      <c r="DH65198" s="511"/>
      <c r="DI65198" s="511"/>
      <c r="DJ65198" s="511"/>
      <c r="DK65198" s="511"/>
      <c r="DL65198" s="511"/>
      <c r="DM65198" s="511"/>
      <c r="DN65198" s="511"/>
      <c r="DO65198" s="511"/>
      <c r="DP65198" s="511"/>
      <c r="DQ65198" s="511"/>
      <c r="DR65198" s="511"/>
      <c r="DS65198" s="511"/>
      <c r="DT65198" s="511"/>
      <c r="DU65198" s="511"/>
      <c r="DV65198" s="511"/>
      <c r="DW65198" s="511"/>
      <c r="DX65198" s="511"/>
      <c r="DY65198" s="511"/>
      <c r="DZ65198" s="511"/>
      <c r="EA65198" s="511"/>
      <c r="EB65198" s="511"/>
      <c r="EC65198" s="511"/>
      <c r="ED65198" s="511"/>
      <c r="EE65198" s="511"/>
      <c r="EF65198" s="511"/>
      <c r="EG65198" s="511"/>
      <c r="EH65198" s="511"/>
      <c r="EI65198" s="511"/>
      <c r="EJ65198" s="511"/>
      <c r="EK65198" s="511"/>
      <c r="EL65198" s="511"/>
      <c r="EM65198" s="511"/>
      <c r="EN65198" s="511"/>
      <c r="EO65198" s="511"/>
      <c r="EP65198" s="511"/>
      <c r="EQ65198" s="511"/>
      <c r="ER65198" s="511"/>
      <c r="ES65198" s="511"/>
      <c r="ET65198" s="511"/>
      <c r="EU65198" s="511"/>
      <c r="EV65198" s="511"/>
      <c r="EW65198" s="511"/>
      <c r="EX65198" s="511"/>
      <c r="EY65198" s="511"/>
      <c r="EZ65198" s="511"/>
      <c r="FA65198" s="511"/>
      <c r="FB65198" s="511"/>
      <c r="FC65198" s="511"/>
      <c r="FD65198" s="511"/>
      <c r="FE65198" s="511"/>
      <c r="FF65198" s="511"/>
      <c r="FG65198" s="511"/>
      <c r="FH65198" s="511"/>
      <c r="FI65198" s="511"/>
      <c r="FJ65198" s="511"/>
      <c r="FK65198" s="511"/>
      <c r="FL65198" s="511"/>
      <c r="FM65198" s="511"/>
      <c r="FN65198" s="511"/>
      <c r="FO65198" s="511"/>
      <c r="FP65198" s="511"/>
      <c r="FQ65198" s="511"/>
      <c r="FR65198" s="511"/>
      <c r="FS65198" s="511"/>
      <c r="FT65198" s="511"/>
      <c r="FU65198" s="511"/>
      <c r="FV65198" s="511"/>
      <c r="FW65198" s="511"/>
      <c r="FX65198" s="511"/>
      <c r="FY65198" s="511"/>
      <c r="FZ65198" s="511"/>
      <c r="GA65198" s="511"/>
      <c r="GB65198" s="511"/>
      <c r="GC65198" s="511"/>
      <c r="GD65198" s="511"/>
      <c r="GE65198" s="511"/>
      <c r="GF65198" s="511"/>
      <c r="GG65198" s="511"/>
      <c r="GH65198" s="511"/>
      <c r="GI65198" s="511"/>
      <c r="GJ65198" s="511"/>
      <c r="GK65198" s="511"/>
      <c r="GL65198" s="511"/>
      <c r="GM65198" s="511"/>
      <c r="GN65198" s="511"/>
      <c r="GO65198" s="511"/>
      <c r="GP65198" s="511"/>
      <c r="GQ65198" s="511"/>
      <c r="GR65198" s="511"/>
      <c r="GS65198" s="511"/>
      <c r="GT65198" s="511"/>
      <c r="GU65198" s="511"/>
      <c r="GV65198" s="511"/>
      <c r="GW65198" s="511"/>
      <c r="GX65198" s="511"/>
      <c r="GY65198" s="511"/>
      <c r="GZ65198" s="511"/>
      <c r="HA65198" s="511"/>
      <c r="HB65198" s="511"/>
      <c r="HC65198" s="511"/>
      <c r="HD65198" s="511"/>
      <c r="HE65198" s="511"/>
      <c r="HF65198" s="511"/>
      <c r="HG65198" s="511"/>
      <c r="HH65198" s="511"/>
      <c r="HI65198" s="511"/>
      <c r="HJ65198" s="511"/>
      <c r="HK65198" s="511"/>
      <c r="HL65198" s="511"/>
      <c r="HM65198" s="511"/>
      <c r="HN65198" s="511"/>
      <c r="HO65198" s="511"/>
      <c r="HP65198" s="511"/>
      <c r="HQ65198" s="511"/>
      <c r="HR65198" s="511"/>
      <c r="HS65198" s="511"/>
      <c r="HT65198" s="511"/>
      <c r="HU65198" s="511"/>
      <c r="HV65198" s="511"/>
      <c r="HW65198" s="511"/>
      <c r="HX65198" s="511"/>
      <c r="HY65198" s="511"/>
      <c r="HZ65198" s="511"/>
      <c r="IA65198" s="511"/>
      <c r="IB65198" s="511"/>
      <c r="IC65198" s="511"/>
      <c r="ID65198" s="511"/>
      <c r="IE65198" s="511"/>
      <c r="IF65198" s="511"/>
      <c r="IG65198" s="511"/>
      <c r="IH65198" s="511"/>
    </row>
    <row r="65199" spans="1:242" x14ac:dyDescent="0.25">
      <c r="A65199" s="511"/>
      <c r="B65199" s="511"/>
      <c r="C65199" s="511"/>
      <c r="D65199" s="511"/>
      <c r="E65199" s="511"/>
      <c r="F65199" s="511"/>
      <c r="G65199" s="511"/>
      <c r="H65199" s="511"/>
      <c r="I65199" s="511"/>
      <c r="J65199" s="511"/>
      <c r="K65199" s="511"/>
      <c r="L65199" s="511"/>
      <c r="M65199" s="511"/>
      <c r="N65199" s="511"/>
      <c r="O65199" s="511"/>
      <c r="P65199" s="511"/>
      <c r="Q65199" s="511"/>
      <c r="R65199" s="511"/>
      <c r="S65199" s="511"/>
      <c r="T65199" s="511"/>
      <c r="U65199" s="511"/>
      <c r="V65199" s="511"/>
      <c r="W65199" s="511"/>
      <c r="X65199" s="511"/>
      <c r="Y65199" s="511"/>
      <c r="Z65199" s="511"/>
      <c r="AA65199" s="511"/>
      <c r="AB65199" s="511"/>
      <c r="AC65199" s="511"/>
      <c r="AD65199" s="511"/>
      <c r="AE65199" s="511"/>
      <c r="AF65199" s="511"/>
      <c r="AG65199" s="511"/>
      <c r="AH65199" s="511"/>
      <c r="AI65199" s="511"/>
      <c r="AJ65199" s="511"/>
      <c r="AK65199" s="511"/>
      <c r="AL65199" s="511"/>
      <c r="AM65199" s="511"/>
      <c r="AN65199" s="511"/>
      <c r="AO65199" s="511"/>
      <c r="AP65199" s="511"/>
      <c r="AQ65199" s="511"/>
      <c r="AR65199" s="511"/>
      <c r="AS65199" s="511"/>
      <c r="AT65199" s="511"/>
      <c r="AU65199" s="511"/>
      <c r="AV65199" s="511"/>
      <c r="AW65199" s="511"/>
      <c r="AX65199" s="511"/>
      <c r="AY65199" s="511"/>
      <c r="AZ65199" s="511"/>
      <c r="BA65199" s="511"/>
      <c r="BB65199" s="511"/>
      <c r="BC65199" s="511"/>
      <c r="BD65199" s="511"/>
      <c r="BE65199" s="511"/>
      <c r="BF65199" s="511"/>
      <c r="BG65199" s="511"/>
      <c r="BH65199" s="511"/>
      <c r="BI65199" s="511"/>
      <c r="BJ65199" s="511"/>
      <c r="BK65199" s="511"/>
      <c r="BL65199" s="511"/>
      <c r="BM65199" s="511"/>
      <c r="BN65199" s="511"/>
      <c r="BO65199" s="511"/>
      <c r="BP65199" s="511"/>
      <c r="BQ65199" s="511"/>
      <c r="BR65199" s="511"/>
      <c r="BS65199" s="511"/>
      <c r="BT65199" s="511"/>
      <c r="BU65199" s="511"/>
      <c r="BV65199" s="511"/>
      <c r="BW65199" s="511"/>
      <c r="BX65199" s="511"/>
      <c r="BY65199" s="511"/>
      <c r="BZ65199" s="511"/>
      <c r="CA65199" s="511"/>
      <c r="CB65199" s="511"/>
      <c r="CC65199" s="511"/>
      <c r="CD65199" s="511"/>
      <c r="CE65199" s="511"/>
      <c r="CF65199" s="511"/>
      <c r="CG65199" s="511"/>
      <c r="CH65199" s="511"/>
      <c r="CI65199" s="511"/>
      <c r="CJ65199" s="511"/>
      <c r="CK65199" s="511"/>
      <c r="CL65199" s="511"/>
      <c r="CM65199" s="511"/>
      <c r="CN65199" s="511"/>
      <c r="CO65199" s="511"/>
      <c r="CP65199" s="511"/>
      <c r="CQ65199" s="511"/>
      <c r="CR65199" s="511"/>
      <c r="CS65199" s="511"/>
      <c r="CT65199" s="511"/>
      <c r="CU65199" s="511"/>
      <c r="CV65199" s="511"/>
      <c r="CW65199" s="511"/>
      <c r="CX65199" s="511"/>
      <c r="CY65199" s="511"/>
      <c r="CZ65199" s="511"/>
      <c r="DA65199" s="511"/>
      <c r="DB65199" s="511"/>
      <c r="DC65199" s="511"/>
      <c r="DD65199" s="511"/>
      <c r="DE65199" s="511"/>
      <c r="DF65199" s="511"/>
      <c r="DG65199" s="511"/>
      <c r="DH65199" s="511"/>
      <c r="DI65199" s="511"/>
      <c r="DJ65199" s="511"/>
      <c r="DK65199" s="511"/>
      <c r="DL65199" s="511"/>
      <c r="DM65199" s="511"/>
      <c r="DN65199" s="511"/>
      <c r="DO65199" s="511"/>
      <c r="DP65199" s="511"/>
      <c r="DQ65199" s="511"/>
      <c r="DR65199" s="511"/>
      <c r="DS65199" s="511"/>
      <c r="DT65199" s="511"/>
      <c r="DU65199" s="511"/>
      <c r="DV65199" s="511"/>
      <c r="DW65199" s="511"/>
      <c r="DX65199" s="511"/>
      <c r="DY65199" s="511"/>
      <c r="DZ65199" s="511"/>
      <c r="EA65199" s="511"/>
      <c r="EB65199" s="511"/>
      <c r="EC65199" s="511"/>
      <c r="ED65199" s="511"/>
      <c r="EE65199" s="511"/>
      <c r="EF65199" s="511"/>
      <c r="EG65199" s="511"/>
      <c r="EH65199" s="511"/>
      <c r="EI65199" s="511"/>
      <c r="EJ65199" s="511"/>
      <c r="EK65199" s="511"/>
      <c r="EL65199" s="511"/>
      <c r="EM65199" s="511"/>
      <c r="EN65199" s="511"/>
      <c r="EO65199" s="511"/>
      <c r="EP65199" s="511"/>
      <c r="EQ65199" s="511"/>
      <c r="ER65199" s="511"/>
      <c r="ES65199" s="511"/>
      <c r="ET65199" s="511"/>
      <c r="EU65199" s="511"/>
      <c r="EV65199" s="511"/>
      <c r="EW65199" s="511"/>
      <c r="EX65199" s="511"/>
      <c r="EY65199" s="511"/>
      <c r="EZ65199" s="511"/>
      <c r="FA65199" s="511"/>
      <c r="FB65199" s="511"/>
      <c r="FC65199" s="511"/>
      <c r="FD65199" s="511"/>
      <c r="FE65199" s="511"/>
      <c r="FF65199" s="511"/>
      <c r="FG65199" s="511"/>
      <c r="FH65199" s="511"/>
      <c r="FI65199" s="511"/>
      <c r="FJ65199" s="511"/>
      <c r="FK65199" s="511"/>
      <c r="FL65199" s="511"/>
      <c r="FM65199" s="511"/>
      <c r="FN65199" s="511"/>
      <c r="FO65199" s="511"/>
      <c r="FP65199" s="511"/>
      <c r="FQ65199" s="511"/>
      <c r="FR65199" s="511"/>
      <c r="FS65199" s="511"/>
      <c r="FT65199" s="511"/>
      <c r="FU65199" s="511"/>
      <c r="FV65199" s="511"/>
      <c r="FW65199" s="511"/>
      <c r="FX65199" s="511"/>
      <c r="FY65199" s="511"/>
      <c r="FZ65199" s="511"/>
      <c r="GA65199" s="511"/>
      <c r="GB65199" s="511"/>
      <c r="GC65199" s="511"/>
      <c r="GD65199" s="511"/>
      <c r="GE65199" s="511"/>
      <c r="GF65199" s="511"/>
      <c r="GG65199" s="511"/>
      <c r="GH65199" s="511"/>
      <c r="GI65199" s="511"/>
      <c r="GJ65199" s="511"/>
      <c r="GK65199" s="511"/>
      <c r="GL65199" s="511"/>
      <c r="GM65199" s="511"/>
      <c r="GN65199" s="511"/>
      <c r="GO65199" s="511"/>
      <c r="GP65199" s="511"/>
      <c r="GQ65199" s="511"/>
      <c r="GR65199" s="511"/>
      <c r="GS65199" s="511"/>
      <c r="GT65199" s="511"/>
      <c r="GU65199" s="511"/>
      <c r="GV65199" s="511"/>
      <c r="GW65199" s="511"/>
      <c r="GX65199" s="511"/>
      <c r="GY65199" s="511"/>
      <c r="GZ65199" s="511"/>
      <c r="HA65199" s="511"/>
      <c r="HB65199" s="511"/>
      <c r="HC65199" s="511"/>
      <c r="HD65199" s="511"/>
      <c r="HE65199" s="511"/>
      <c r="HF65199" s="511"/>
      <c r="HG65199" s="511"/>
      <c r="HH65199" s="511"/>
      <c r="HI65199" s="511"/>
      <c r="HJ65199" s="511"/>
      <c r="HK65199" s="511"/>
      <c r="HL65199" s="511"/>
      <c r="HM65199" s="511"/>
      <c r="HN65199" s="511"/>
      <c r="HO65199" s="511"/>
      <c r="HP65199" s="511"/>
      <c r="HQ65199" s="511"/>
      <c r="HR65199" s="511"/>
      <c r="HS65199" s="511"/>
      <c r="HT65199" s="511"/>
      <c r="HU65199" s="511"/>
      <c r="HV65199" s="511"/>
      <c r="HW65199" s="511"/>
      <c r="HX65199" s="511"/>
      <c r="HY65199" s="511"/>
      <c r="HZ65199" s="511"/>
      <c r="IA65199" s="511"/>
      <c r="IB65199" s="511"/>
      <c r="IC65199" s="511"/>
      <c r="ID65199" s="511"/>
      <c r="IE65199" s="511"/>
      <c r="IF65199" s="511"/>
      <c r="IG65199" s="511"/>
      <c r="IH65199" s="511"/>
    </row>
    <row r="65200" spans="1:242" x14ac:dyDescent="0.25">
      <c r="A65200" s="511"/>
      <c r="B65200" s="511"/>
      <c r="C65200" s="511"/>
      <c r="D65200" s="511"/>
      <c r="E65200" s="511"/>
      <c r="F65200" s="511"/>
      <c r="G65200" s="511"/>
      <c r="H65200" s="511"/>
      <c r="I65200" s="511"/>
      <c r="J65200" s="511"/>
      <c r="K65200" s="511"/>
      <c r="L65200" s="511"/>
      <c r="M65200" s="511"/>
      <c r="N65200" s="511"/>
      <c r="O65200" s="511"/>
      <c r="P65200" s="511"/>
      <c r="Q65200" s="511"/>
      <c r="R65200" s="511"/>
      <c r="S65200" s="511"/>
      <c r="T65200" s="511"/>
      <c r="U65200" s="511"/>
      <c r="V65200" s="511"/>
      <c r="W65200" s="511"/>
      <c r="X65200" s="511"/>
      <c r="Y65200" s="511"/>
      <c r="Z65200" s="511"/>
      <c r="AA65200" s="511"/>
      <c r="AB65200" s="511"/>
      <c r="AC65200" s="511"/>
      <c r="AD65200" s="511"/>
      <c r="AE65200" s="511"/>
      <c r="AF65200" s="511"/>
      <c r="AG65200" s="511"/>
      <c r="AH65200" s="511"/>
      <c r="AI65200" s="511"/>
      <c r="AJ65200" s="511"/>
      <c r="AK65200" s="511"/>
      <c r="AL65200" s="511"/>
      <c r="AM65200" s="511"/>
      <c r="AN65200" s="511"/>
      <c r="AO65200" s="511"/>
      <c r="AP65200" s="511"/>
      <c r="AQ65200" s="511"/>
      <c r="AR65200" s="511"/>
      <c r="AS65200" s="511"/>
      <c r="AT65200" s="511"/>
      <c r="AU65200" s="511"/>
      <c r="AV65200" s="511"/>
      <c r="AW65200" s="511"/>
      <c r="AX65200" s="511"/>
      <c r="AY65200" s="511"/>
      <c r="AZ65200" s="511"/>
      <c r="BA65200" s="511"/>
      <c r="BB65200" s="511"/>
      <c r="BC65200" s="511"/>
      <c r="BD65200" s="511"/>
      <c r="BE65200" s="511"/>
      <c r="BF65200" s="511"/>
      <c r="BG65200" s="511"/>
      <c r="BH65200" s="511"/>
      <c r="BI65200" s="511"/>
      <c r="BJ65200" s="511"/>
      <c r="BK65200" s="511"/>
      <c r="BL65200" s="511"/>
      <c r="BM65200" s="511"/>
      <c r="BN65200" s="511"/>
      <c r="BO65200" s="511"/>
      <c r="BP65200" s="511"/>
      <c r="BQ65200" s="511"/>
      <c r="BR65200" s="511"/>
      <c r="BS65200" s="511"/>
      <c r="BT65200" s="511"/>
      <c r="BU65200" s="511"/>
      <c r="BV65200" s="511"/>
      <c r="BW65200" s="511"/>
      <c r="BX65200" s="511"/>
      <c r="BY65200" s="511"/>
      <c r="BZ65200" s="511"/>
      <c r="CA65200" s="511"/>
      <c r="CB65200" s="511"/>
      <c r="CC65200" s="511"/>
      <c r="CD65200" s="511"/>
      <c r="CE65200" s="511"/>
      <c r="CF65200" s="511"/>
      <c r="CG65200" s="511"/>
      <c r="CH65200" s="511"/>
      <c r="CI65200" s="511"/>
      <c r="CJ65200" s="511"/>
      <c r="CK65200" s="511"/>
      <c r="CL65200" s="511"/>
      <c r="CM65200" s="511"/>
      <c r="CN65200" s="511"/>
      <c r="CO65200" s="511"/>
      <c r="CP65200" s="511"/>
      <c r="CQ65200" s="511"/>
      <c r="CR65200" s="511"/>
      <c r="CS65200" s="511"/>
      <c r="CT65200" s="511"/>
      <c r="CU65200" s="511"/>
      <c r="CV65200" s="511"/>
      <c r="CW65200" s="511"/>
      <c r="CX65200" s="511"/>
      <c r="CY65200" s="511"/>
      <c r="CZ65200" s="511"/>
      <c r="DA65200" s="511"/>
      <c r="DB65200" s="511"/>
      <c r="DC65200" s="511"/>
      <c r="DD65200" s="511"/>
      <c r="DE65200" s="511"/>
      <c r="DF65200" s="511"/>
      <c r="DG65200" s="511"/>
      <c r="DH65200" s="511"/>
      <c r="DI65200" s="511"/>
      <c r="DJ65200" s="511"/>
      <c r="DK65200" s="511"/>
      <c r="DL65200" s="511"/>
      <c r="DM65200" s="511"/>
      <c r="DN65200" s="511"/>
      <c r="DO65200" s="511"/>
      <c r="DP65200" s="511"/>
      <c r="DQ65200" s="511"/>
      <c r="DR65200" s="511"/>
      <c r="DS65200" s="511"/>
      <c r="DT65200" s="511"/>
      <c r="DU65200" s="511"/>
      <c r="DV65200" s="511"/>
      <c r="DW65200" s="511"/>
      <c r="DX65200" s="511"/>
      <c r="DY65200" s="511"/>
      <c r="DZ65200" s="511"/>
      <c r="EA65200" s="511"/>
      <c r="EB65200" s="511"/>
      <c r="EC65200" s="511"/>
      <c r="ED65200" s="511"/>
      <c r="EE65200" s="511"/>
      <c r="EF65200" s="511"/>
      <c r="EG65200" s="511"/>
      <c r="EH65200" s="511"/>
      <c r="EI65200" s="511"/>
      <c r="EJ65200" s="511"/>
      <c r="EK65200" s="511"/>
      <c r="EL65200" s="511"/>
      <c r="EM65200" s="511"/>
      <c r="EN65200" s="511"/>
      <c r="EO65200" s="511"/>
      <c r="EP65200" s="511"/>
      <c r="EQ65200" s="511"/>
      <c r="ER65200" s="511"/>
      <c r="ES65200" s="511"/>
      <c r="ET65200" s="511"/>
      <c r="EU65200" s="511"/>
      <c r="EV65200" s="511"/>
      <c r="EW65200" s="511"/>
      <c r="EX65200" s="511"/>
      <c r="EY65200" s="511"/>
      <c r="EZ65200" s="511"/>
      <c r="FA65200" s="511"/>
      <c r="FB65200" s="511"/>
      <c r="FC65200" s="511"/>
      <c r="FD65200" s="511"/>
      <c r="FE65200" s="511"/>
      <c r="FF65200" s="511"/>
      <c r="FG65200" s="511"/>
      <c r="FH65200" s="511"/>
      <c r="FI65200" s="511"/>
      <c r="FJ65200" s="511"/>
      <c r="FK65200" s="511"/>
      <c r="FL65200" s="511"/>
      <c r="FM65200" s="511"/>
      <c r="FN65200" s="511"/>
      <c r="FO65200" s="511"/>
      <c r="FP65200" s="511"/>
      <c r="FQ65200" s="511"/>
      <c r="FR65200" s="511"/>
      <c r="FS65200" s="511"/>
      <c r="FT65200" s="511"/>
      <c r="FU65200" s="511"/>
      <c r="FV65200" s="511"/>
      <c r="FW65200" s="511"/>
      <c r="FX65200" s="511"/>
      <c r="FY65200" s="511"/>
      <c r="FZ65200" s="511"/>
      <c r="GA65200" s="511"/>
      <c r="GB65200" s="511"/>
      <c r="GC65200" s="511"/>
      <c r="GD65200" s="511"/>
      <c r="GE65200" s="511"/>
      <c r="GF65200" s="511"/>
      <c r="GG65200" s="511"/>
      <c r="GH65200" s="511"/>
      <c r="GI65200" s="511"/>
      <c r="GJ65200" s="511"/>
      <c r="GK65200" s="511"/>
      <c r="GL65200" s="511"/>
      <c r="GM65200" s="511"/>
      <c r="GN65200" s="511"/>
      <c r="GO65200" s="511"/>
      <c r="GP65200" s="511"/>
      <c r="GQ65200" s="511"/>
      <c r="GR65200" s="511"/>
      <c r="GS65200" s="511"/>
      <c r="GT65200" s="511"/>
      <c r="GU65200" s="511"/>
      <c r="GV65200" s="511"/>
      <c r="GW65200" s="511"/>
      <c r="GX65200" s="511"/>
      <c r="GY65200" s="511"/>
      <c r="GZ65200" s="511"/>
      <c r="HA65200" s="511"/>
      <c r="HB65200" s="511"/>
      <c r="HC65200" s="511"/>
      <c r="HD65200" s="511"/>
      <c r="HE65200" s="511"/>
      <c r="HF65200" s="511"/>
      <c r="HG65200" s="511"/>
      <c r="HH65200" s="511"/>
      <c r="HI65200" s="511"/>
      <c r="HJ65200" s="511"/>
      <c r="HK65200" s="511"/>
      <c r="HL65200" s="511"/>
      <c r="HM65200" s="511"/>
      <c r="HN65200" s="511"/>
      <c r="HO65200" s="511"/>
      <c r="HP65200" s="511"/>
      <c r="HQ65200" s="511"/>
      <c r="HR65200" s="511"/>
      <c r="HS65200" s="511"/>
      <c r="HT65200" s="511"/>
      <c r="HU65200" s="511"/>
      <c r="HV65200" s="511"/>
      <c r="HW65200" s="511"/>
      <c r="HX65200" s="511"/>
      <c r="HY65200" s="511"/>
      <c r="HZ65200" s="511"/>
      <c r="IA65200" s="511"/>
      <c r="IB65200" s="511"/>
      <c r="IC65200" s="511"/>
      <c r="ID65200" s="511"/>
      <c r="IE65200" s="511"/>
      <c r="IF65200" s="511"/>
      <c r="IG65200" s="511"/>
      <c r="IH65200" s="511"/>
    </row>
    <row r="65201" spans="1:242" x14ac:dyDescent="0.25">
      <c r="A65201" s="511"/>
      <c r="B65201" s="511"/>
      <c r="C65201" s="511"/>
      <c r="D65201" s="511"/>
      <c r="E65201" s="511"/>
      <c r="F65201" s="511"/>
      <c r="G65201" s="511"/>
      <c r="H65201" s="511"/>
      <c r="I65201" s="511"/>
      <c r="J65201" s="511"/>
      <c r="K65201" s="511"/>
      <c r="L65201" s="511"/>
      <c r="M65201" s="511"/>
      <c r="N65201" s="511"/>
      <c r="O65201" s="511"/>
      <c r="P65201" s="511"/>
      <c r="Q65201" s="511"/>
      <c r="R65201" s="511"/>
      <c r="S65201" s="511"/>
      <c r="T65201" s="511"/>
      <c r="U65201" s="511"/>
      <c r="V65201" s="511"/>
      <c r="W65201" s="511"/>
      <c r="X65201" s="511"/>
      <c r="Y65201" s="511"/>
      <c r="Z65201" s="511"/>
      <c r="AA65201" s="511"/>
      <c r="AB65201" s="511"/>
      <c r="AC65201" s="511"/>
      <c r="AD65201" s="511"/>
      <c r="AE65201" s="511"/>
      <c r="AF65201" s="511"/>
      <c r="AG65201" s="511"/>
      <c r="AH65201" s="511"/>
      <c r="AI65201" s="511"/>
      <c r="AJ65201" s="511"/>
      <c r="AK65201" s="511"/>
      <c r="AL65201" s="511"/>
      <c r="AM65201" s="511"/>
      <c r="AN65201" s="511"/>
      <c r="AO65201" s="511"/>
      <c r="AP65201" s="511"/>
      <c r="AQ65201" s="511"/>
      <c r="AR65201" s="511"/>
      <c r="AS65201" s="511"/>
      <c r="AT65201" s="511"/>
      <c r="AU65201" s="511"/>
      <c r="AV65201" s="511"/>
      <c r="AW65201" s="511"/>
      <c r="AX65201" s="511"/>
      <c r="AY65201" s="511"/>
      <c r="AZ65201" s="511"/>
      <c r="BA65201" s="511"/>
      <c r="BB65201" s="511"/>
      <c r="BC65201" s="511"/>
      <c r="BD65201" s="511"/>
      <c r="BE65201" s="511"/>
      <c r="BF65201" s="511"/>
      <c r="BG65201" s="511"/>
      <c r="BH65201" s="511"/>
      <c r="BI65201" s="511"/>
      <c r="BJ65201" s="511"/>
      <c r="BK65201" s="511"/>
      <c r="BL65201" s="511"/>
      <c r="BM65201" s="511"/>
      <c r="BN65201" s="511"/>
      <c r="BO65201" s="511"/>
      <c r="BP65201" s="511"/>
      <c r="BQ65201" s="511"/>
      <c r="BR65201" s="511"/>
      <c r="BS65201" s="511"/>
      <c r="BT65201" s="511"/>
      <c r="BU65201" s="511"/>
      <c r="BV65201" s="511"/>
      <c r="BW65201" s="511"/>
      <c r="BX65201" s="511"/>
      <c r="BY65201" s="511"/>
      <c r="BZ65201" s="511"/>
      <c r="CA65201" s="511"/>
      <c r="CB65201" s="511"/>
      <c r="CC65201" s="511"/>
      <c r="CD65201" s="511"/>
      <c r="CE65201" s="511"/>
      <c r="CF65201" s="511"/>
      <c r="CG65201" s="511"/>
      <c r="CH65201" s="511"/>
      <c r="CI65201" s="511"/>
      <c r="CJ65201" s="511"/>
      <c r="CK65201" s="511"/>
      <c r="CL65201" s="511"/>
      <c r="CM65201" s="511"/>
      <c r="CN65201" s="511"/>
      <c r="CO65201" s="511"/>
      <c r="CP65201" s="511"/>
      <c r="CQ65201" s="511"/>
      <c r="CR65201" s="511"/>
      <c r="CS65201" s="511"/>
      <c r="CT65201" s="511"/>
      <c r="CU65201" s="511"/>
      <c r="CV65201" s="511"/>
      <c r="CW65201" s="511"/>
      <c r="CX65201" s="511"/>
      <c r="CY65201" s="511"/>
      <c r="CZ65201" s="511"/>
      <c r="DA65201" s="511"/>
      <c r="DB65201" s="511"/>
      <c r="DC65201" s="511"/>
      <c r="DD65201" s="511"/>
      <c r="DE65201" s="511"/>
      <c r="DF65201" s="511"/>
      <c r="DG65201" s="511"/>
      <c r="DH65201" s="511"/>
      <c r="DI65201" s="511"/>
      <c r="DJ65201" s="511"/>
      <c r="DK65201" s="511"/>
      <c r="DL65201" s="511"/>
      <c r="DM65201" s="511"/>
      <c r="DN65201" s="511"/>
      <c r="DO65201" s="511"/>
      <c r="DP65201" s="511"/>
      <c r="DQ65201" s="511"/>
      <c r="DR65201" s="511"/>
      <c r="DS65201" s="511"/>
      <c r="DT65201" s="511"/>
      <c r="DU65201" s="511"/>
      <c r="DV65201" s="511"/>
      <c r="DW65201" s="511"/>
      <c r="DX65201" s="511"/>
      <c r="DY65201" s="511"/>
      <c r="DZ65201" s="511"/>
      <c r="EA65201" s="511"/>
      <c r="EB65201" s="511"/>
      <c r="EC65201" s="511"/>
      <c r="ED65201" s="511"/>
      <c r="EE65201" s="511"/>
      <c r="EF65201" s="511"/>
      <c r="EG65201" s="511"/>
      <c r="EH65201" s="511"/>
      <c r="EI65201" s="511"/>
      <c r="EJ65201" s="511"/>
      <c r="EK65201" s="511"/>
      <c r="EL65201" s="511"/>
      <c r="EM65201" s="511"/>
      <c r="EN65201" s="511"/>
      <c r="EO65201" s="511"/>
      <c r="EP65201" s="511"/>
      <c r="EQ65201" s="511"/>
      <c r="ER65201" s="511"/>
      <c r="ES65201" s="511"/>
      <c r="ET65201" s="511"/>
      <c r="EU65201" s="511"/>
      <c r="EV65201" s="511"/>
      <c r="EW65201" s="511"/>
      <c r="EX65201" s="511"/>
      <c r="EY65201" s="511"/>
      <c r="EZ65201" s="511"/>
      <c r="FA65201" s="511"/>
      <c r="FB65201" s="511"/>
      <c r="FC65201" s="511"/>
      <c r="FD65201" s="511"/>
      <c r="FE65201" s="511"/>
      <c r="FF65201" s="511"/>
      <c r="FG65201" s="511"/>
      <c r="FH65201" s="511"/>
      <c r="FI65201" s="511"/>
      <c r="FJ65201" s="511"/>
      <c r="FK65201" s="511"/>
      <c r="FL65201" s="511"/>
      <c r="FM65201" s="511"/>
      <c r="FN65201" s="511"/>
      <c r="FO65201" s="511"/>
      <c r="FP65201" s="511"/>
      <c r="FQ65201" s="511"/>
      <c r="FR65201" s="511"/>
      <c r="FS65201" s="511"/>
      <c r="FT65201" s="511"/>
      <c r="FU65201" s="511"/>
      <c r="FV65201" s="511"/>
      <c r="FW65201" s="511"/>
      <c r="FX65201" s="511"/>
      <c r="FY65201" s="511"/>
      <c r="FZ65201" s="511"/>
      <c r="GA65201" s="511"/>
      <c r="GB65201" s="511"/>
      <c r="GC65201" s="511"/>
      <c r="GD65201" s="511"/>
      <c r="GE65201" s="511"/>
      <c r="GF65201" s="511"/>
      <c r="GG65201" s="511"/>
      <c r="GH65201" s="511"/>
      <c r="GI65201" s="511"/>
      <c r="GJ65201" s="511"/>
      <c r="GK65201" s="511"/>
      <c r="GL65201" s="511"/>
      <c r="GM65201" s="511"/>
      <c r="GN65201" s="511"/>
      <c r="GO65201" s="511"/>
      <c r="GP65201" s="511"/>
      <c r="GQ65201" s="511"/>
      <c r="GR65201" s="511"/>
      <c r="GS65201" s="511"/>
      <c r="GT65201" s="511"/>
      <c r="GU65201" s="511"/>
      <c r="GV65201" s="511"/>
      <c r="GW65201" s="511"/>
      <c r="GX65201" s="511"/>
      <c r="GY65201" s="511"/>
      <c r="GZ65201" s="511"/>
      <c r="HA65201" s="511"/>
      <c r="HB65201" s="511"/>
      <c r="HC65201" s="511"/>
      <c r="HD65201" s="511"/>
      <c r="HE65201" s="511"/>
      <c r="HF65201" s="511"/>
      <c r="HG65201" s="511"/>
      <c r="HH65201" s="511"/>
      <c r="HI65201" s="511"/>
      <c r="HJ65201" s="511"/>
      <c r="HK65201" s="511"/>
      <c r="HL65201" s="511"/>
      <c r="HM65201" s="511"/>
      <c r="HN65201" s="511"/>
      <c r="HO65201" s="511"/>
      <c r="HP65201" s="511"/>
      <c r="HQ65201" s="511"/>
      <c r="HR65201" s="511"/>
      <c r="HS65201" s="511"/>
      <c r="HT65201" s="511"/>
      <c r="HU65201" s="511"/>
      <c r="HV65201" s="511"/>
      <c r="HW65201" s="511"/>
      <c r="HX65201" s="511"/>
      <c r="HY65201" s="511"/>
      <c r="HZ65201" s="511"/>
      <c r="IA65201" s="511"/>
      <c r="IB65201" s="511"/>
      <c r="IC65201" s="511"/>
      <c r="ID65201" s="511"/>
      <c r="IE65201" s="511"/>
      <c r="IF65201" s="511"/>
      <c r="IG65201" s="511"/>
      <c r="IH65201" s="511"/>
    </row>
    <row r="65202" spans="1:242" x14ac:dyDescent="0.25">
      <c r="A65202" s="511"/>
      <c r="B65202" s="511"/>
      <c r="C65202" s="511"/>
      <c r="D65202" s="511"/>
      <c r="E65202" s="511"/>
      <c r="F65202" s="511"/>
      <c r="G65202" s="511"/>
      <c r="H65202" s="511"/>
      <c r="I65202" s="511"/>
      <c r="J65202" s="511"/>
      <c r="K65202" s="511"/>
      <c r="L65202" s="511"/>
      <c r="M65202" s="511"/>
      <c r="N65202" s="511"/>
      <c r="O65202" s="511"/>
      <c r="P65202" s="511"/>
      <c r="Q65202" s="511"/>
      <c r="R65202" s="511"/>
      <c r="S65202" s="511"/>
      <c r="T65202" s="511"/>
      <c r="U65202" s="511"/>
      <c r="V65202" s="511"/>
      <c r="W65202" s="511"/>
      <c r="X65202" s="511"/>
      <c r="Y65202" s="511"/>
      <c r="Z65202" s="511"/>
      <c r="AA65202" s="511"/>
      <c r="AB65202" s="511"/>
      <c r="AC65202" s="511"/>
      <c r="AD65202" s="511"/>
      <c r="AE65202" s="511"/>
      <c r="AF65202" s="511"/>
      <c r="AG65202" s="511"/>
      <c r="AH65202" s="511"/>
      <c r="AI65202" s="511"/>
      <c r="AJ65202" s="511"/>
      <c r="AK65202" s="511"/>
      <c r="AL65202" s="511"/>
      <c r="AM65202" s="511"/>
      <c r="AN65202" s="511"/>
      <c r="AO65202" s="511"/>
      <c r="AP65202" s="511"/>
      <c r="AQ65202" s="511"/>
      <c r="AR65202" s="511"/>
      <c r="AS65202" s="511"/>
      <c r="AT65202" s="511"/>
      <c r="AU65202" s="511"/>
      <c r="AV65202" s="511"/>
      <c r="AW65202" s="511"/>
      <c r="AX65202" s="511"/>
      <c r="AY65202" s="511"/>
      <c r="AZ65202" s="511"/>
      <c r="BA65202" s="511"/>
      <c r="BB65202" s="511"/>
      <c r="BC65202" s="511"/>
      <c r="BD65202" s="511"/>
      <c r="BE65202" s="511"/>
      <c r="BF65202" s="511"/>
      <c r="BG65202" s="511"/>
      <c r="BH65202" s="511"/>
      <c r="BI65202" s="511"/>
      <c r="BJ65202" s="511"/>
      <c r="BK65202" s="511"/>
      <c r="BL65202" s="511"/>
      <c r="BM65202" s="511"/>
      <c r="BN65202" s="511"/>
      <c r="BO65202" s="511"/>
      <c r="BP65202" s="511"/>
      <c r="BQ65202" s="511"/>
      <c r="BR65202" s="511"/>
      <c r="BS65202" s="511"/>
      <c r="BT65202" s="511"/>
      <c r="BU65202" s="511"/>
      <c r="BV65202" s="511"/>
      <c r="BW65202" s="511"/>
      <c r="BX65202" s="511"/>
      <c r="BY65202" s="511"/>
      <c r="BZ65202" s="511"/>
      <c r="CA65202" s="511"/>
      <c r="CB65202" s="511"/>
      <c r="CC65202" s="511"/>
      <c r="CD65202" s="511"/>
      <c r="CE65202" s="511"/>
      <c r="CF65202" s="511"/>
      <c r="CG65202" s="511"/>
      <c r="CH65202" s="511"/>
      <c r="CI65202" s="511"/>
      <c r="CJ65202" s="511"/>
      <c r="CK65202" s="511"/>
      <c r="CL65202" s="511"/>
      <c r="CM65202" s="511"/>
      <c r="CN65202" s="511"/>
      <c r="CO65202" s="511"/>
      <c r="CP65202" s="511"/>
      <c r="CQ65202" s="511"/>
      <c r="CR65202" s="511"/>
      <c r="CS65202" s="511"/>
      <c r="CT65202" s="511"/>
      <c r="CU65202" s="511"/>
      <c r="CV65202" s="511"/>
      <c r="CW65202" s="511"/>
      <c r="CX65202" s="511"/>
      <c r="CY65202" s="511"/>
      <c r="CZ65202" s="511"/>
      <c r="DA65202" s="511"/>
      <c r="DB65202" s="511"/>
      <c r="DC65202" s="511"/>
      <c r="DD65202" s="511"/>
      <c r="DE65202" s="511"/>
      <c r="DF65202" s="511"/>
      <c r="DG65202" s="511"/>
      <c r="DH65202" s="511"/>
      <c r="DI65202" s="511"/>
      <c r="DJ65202" s="511"/>
      <c r="DK65202" s="511"/>
      <c r="DL65202" s="511"/>
      <c r="DM65202" s="511"/>
      <c r="DN65202" s="511"/>
      <c r="DO65202" s="511"/>
      <c r="DP65202" s="511"/>
      <c r="DQ65202" s="511"/>
      <c r="DR65202" s="511"/>
      <c r="DS65202" s="511"/>
      <c r="DT65202" s="511"/>
      <c r="DU65202" s="511"/>
      <c r="DV65202" s="511"/>
      <c r="DW65202" s="511"/>
      <c r="DX65202" s="511"/>
      <c r="DY65202" s="511"/>
      <c r="DZ65202" s="511"/>
      <c r="EA65202" s="511"/>
      <c r="EB65202" s="511"/>
      <c r="EC65202" s="511"/>
      <c r="ED65202" s="511"/>
      <c r="EE65202" s="511"/>
      <c r="EF65202" s="511"/>
      <c r="EG65202" s="511"/>
      <c r="EH65202" s="511"/>
      <c r="EI65202" s="511"/>
      <c r="EJ65202" s="511"/>
      <c r="EK65202" s="511"/>
      <c r="EL65202" s="511"/>
      <c r="EM65202" s="511"/>
      <c r="EN65202" s="511"/>
      <c r="EO65202" s="511"/>
      <c r="EP65202" s="511"/>
      <c r="EQ65202" s="511"/>
      <c r="ER65202" s="511"/>
      <c r="ES65202" s="511"/>
      <c r="ET65202" s="511"/>
      <c r="EU65202" s="511"/>
      <c r="EV65202" s="511"/>
      <c r="EW65202" s="511"/>
      <c r="EX65202" s="511"/>
      <c r="EY65202" s="511"/>
      <c r="EZ65202" s="511"/>
      <c r="FA65202" s="511"/>
      <c r="FB65202" s="511"/>
      <c r="FC65202" s="511"/>
      <c r="FD65202" s="511"/>
      <c r="FE65202" s="511"/>
      <c r="FF65202" s="511"/>
      <c r="FG65202" s="511"/>
      <c r="FH65202" s="511"/>
      <c r="FI65202" s="511"/>
      <c r="FJ65202" s="511"/>
      <c r="FK65202" s="511"/>
      <c r="FL65202" s="511"/>
      <c r="FM65202" s="511"/>
      <c r="FN65202" s="511"/>
      <c r="FO65202" s="511"/>
      <c r="FP65202" s="511"/>
      <c r="FQ65202" s="511"/>
      <c r="FR65202" s="511"/>
      <c r="FS65202" s="511"/>
      <c r="FT65202" s="511"/>
      <c r="FU65202" s="511"/>
      <c r="FV65202" s="511"/>
      <c r="FW65202" s="511"/>
      <c r="FX65202" s="511"/>
      <c r="FY65202" s="511"/>
      <c r="FZ65202" s="511"/>
      <c r="GA65202" s="511"/>
      <c r="GB65202" s="511"/>
      <c r="GC65202" s="511"/>
      <c r="GD65202" s="511"/>
      <c r="GE65202" s="511"/>
      <c r="GF65202" s="511"/>
      <c r="GG65202" s="511"/>
      <c r="GH65202" s="511"/>
      <c r="GI65202" s="511"/>
      <c r="GJ65202" s="511"/>
      <c r="GK65202" s="511"/>
      <c r="GL65202" s="511"/>
      <c r="GM65202" s="511"/>
      <c r="GN65202" s="511"/>
      <c r="GO65202" s="511"/>
      <c r="GP65202" s="511"/>
      <c r="GQ65202" s="511"/>
      <c r="GR65202" s="511"/>
      <c r="GS65202" s="511"/>
      <c r="GT65202" s="511"/>
      <c r="GU65202" s="511"/>
      <c r="GV65202" s="511"/>
      <c r="GW65202" s="511"/>
      <c r="GX65202" s="511"/>
      <c r="GY65202" s="511"/>
      <c r="GZ65202" s="511"/>
      <c r="HA65202" s="511"/>
      <c r="HB65202" s="511"/>
      <c r="HC65202" s="511"/>
      <c r="HD65202" s="511"/>
      <c r="HE65202" s="511"/>
      <c r="HF65202" s="511"/>
      <c r="HG65202" s="511"/>
      <c r="HH65202" s="511"/>
      <c r="HI65202" s="511"/>
      <c r="HJ65202" s="511"/>
      <c r="HK65202" s="511"/>
      <c r="HL65202" s="511"/>
      <c r="HM65202" s="511"/>
      <c r="HN65202" s="511"/>
      <c r="HO65202" s="511"/>
      <c r="HP65202" s="511"/>
      <c r="HQ65202" s="511"/>
      <c r="HR65202" s="511"/>
      <c r="HS65202" s="511"/>
      <c r="HT65202" s="511"/>
      <c r="HU65202" s="511"/>
      <c r="HV65202" s="511"/>
      <c r="HW65202" s="511"/>
      <c r="HX65202" s="511"/>
      <c r="HY65202" s="511"/>
      <c r="HZ65202" s="511"/>
      <c r="IA65202" s="511"/>
      <c r="IB65202" s="511"/>
      <c r="IC65202" s="511"/>
      <c r="ID65202" s="511"/>
      <c r="IE65202" s="511"/>
      <c r="IF65202" s="511"/>
      <c r="IG65202" s="511"/>
      <c r="IH65202" s="511"/>
    </row>
    <row r="65203" spans="1:242" x14ac:dyDescent="0.25">
      <c r="A65203" s="511"/>
      <c r="B65203" s="511"/>
      <c r="C65203" s="511"/>
      <c r="D65203" s="511"/>
      <c r="E65203" s="511"/>
      <c r="F65203" s="511"/>
      <c r="G65203" s="511"/>
      <c r="H65203" s="511"/>
      <c r="I65203" s="511"/>
      <c r="J65203" s="511"/>
      <c r="K65203" s="511"/>
      <c r="L65203" s="511"/>
      <c r="M65203" s="511"/>
      <c r="N65203" s="511"/>
      <c r="O65203" s="511"/>
      <c r="P65203" s="511"/>
      <c r="Q65203" s="511"/>
      <c r="R65203" s="511"/>
      <c r="S65203" s="511"/>
      <c r="T65203" s="511"/>
      <c r="U65203" s="511"/>
      <c r="V65203" s="511"/>
      <c r="W65203" s="511"/>
      <c r="X65203" s="511"/>
      <c r="Y65203" s="511"/>
      <c r="Z65203" s="511"/>
      <c r="AA65203" s="511"/>
      <c r="AB65203" s="511"/>
      <c r="AC65203" s="511"/>
      <c r="AD65203" s="511"/>
      <c r="AE65203" s="511"/>
      <c r="AF65203" s="511"/>
      <c r="AG65203" s="511"/>
      <c r="AH65203" s="511"/>
      <c r="AI65203" s="511"/>
      <c r="AJ65203" s="511"/>
      <c r="AK65203" s="511"/>
      <c r="AL65203" s="511"/>
      <c r="AM65203" s="511"/>
      <c r="AN65203" s="511"/>
      <c r="AO65203" s="511"/>
      <c r="AP65203" s="511"/>
      <c r="AQ65203" s="511"/>
      <c r="AR65203" s="511"/>
      <c r="AS65203" s="511"/>
      <c r="AT65203" s="511"/>
      <c r="AU65203" s="511"/>
      <c r="AV65203" s="511"/>
      <c r="AW65203" s="511"/>
      <c r="AX65203" s="511"/>
      <c r="AY65203" s="511"/>
      <c r="AZ65203" s="511"/>
      <c r="BA65203" s="511"/>
      <c r="BB65203" s="511"/>
      <c r="BC65203" s="511"/>
      <c r="BD65203" s="511"/>
      <c r="BE65203" s="511"/>
      <c r="BF65203" s="511"/>
      <c r="BG65203" s="511"/>
      <c r="BH65203" s="511"/>
      <c r="BI65203" s="511"/>
      <c r="BJ65203" s="511"/>
      <c r="BK65203" s="511"/>
      <c r="BL65203" s="511"/>
      <c r="BM65203" s="511"/>
      <c r="BN65203" s="511"/>
      <c r="BO65203" s="511"/>
      <c r="BP65203" s="511"/>
      <c r="BQ65203" s="511"/>
      <c r="BR65203" s="511"/>
      <c r="BS65203" s="511"/>
      <c r="BT65203" s="511"/>
      <c r="BU65203" s="511"/>
      <c r="BV65203" s="511"/>
      <c r="BW65203" s="511"/>
      <c r="BX65203" s="511"/>
      <c r="BY65203" s="511"/>
      <c r="BZ65203" s="511"/>
      <c r="CA65203" s="511"/>
      <c r="CB65203" s="511"/>
      <c r="CC65203" s="511"/>
      <c r="CD65203" s="511"/>
      <c r="CE65203" s="511"/>
      <c r="CF65203" s="511"/>
      <c r="CG65203" s="511"/>
      <c r="CH65203" s="511"/>
      <c r="CI65203" s="511"/>
      <c r="CJ65203" s="511"/>
      <c r="CK65203" s="511"/>
      <c r="CL65203" s="511"/>
      <c r="CM65203" s="511"/>
      <c r="CN65203" s="511"/>
      <c r="CO65203" s="511"/>
      <c r="CP65203" s="511"/>
      <c r="CQ65203" s="511"/>
      <c r="CR65203" s="511"/>
      <c r="CS65203" s="511"/>
      <c r="CT65203" s="511"/>
      <c r="CU65203" s="511"/>
      <c r="CV65203" s="511"/>
      <c r="CW65203" s="511"/>
      <c r="CX65203" s="511"/>
      <c r="CY65203" s="511"/>
      <c r="CZ65203" s="511"/>
      <c r="DA65203" s="511"/>
      <c r="DB65203" s="511"/>
      <c r="DC65203" s="511"/>
      <c r="DD65203" s="511"/>
      <c r="DE65203" s="511"/>
      <c r="DF65203" s="511"/>
      <c r="DG65203" s="511"/>
      <c r="DH65203" s="511"/>
      <c r="DI65203" s="511"/>
      <c r="DJ65203" s="511"/>
      <c r="DK65203" s="511"/>
      <c r="DL65203" s="511"/>
      <c r="DM65203" s="511"/>
      <c r="DN65203" s="511"/>
      <c r="DO65203" s="511"/>
      <c r="DP65203" s="511"/>
      <c r="DQ65203" s="511"/>
      <c r="DR65203" s="511"/>
      <c r="DS65203" s="511"/>
      <c r="DT65203" s="511"/>
      <c r="DU65203" s="511"/>
      <c r="DV65203" s="511"/>
      <c r="DW65203" s="511"/>
      <c r="DX65203" s="511"/>
      <c r="DY65203" s="511"/>
      <c r="DZ65203" s="511"/>
      <c r="EA65203" s="511"/>
      <c r="EB65203" s="511"/>
      <c r="EC65203" s="511"/>
      <c r="ED65203" s="511"/>
      <c r="EE65203" s="511"/>
      <c r="EF65203" s="511"/>
      <c r="EG65203" s="511"/>
      <c r="EH65203" s="511"/>
      <c r="EI65203" s="511"/>
      <c r="EJ65203" s="511"/>
      <c r="EK65203" s="511"/>
      <c r="EL65203" s="511"/>
      <c r="EM65203" s="511"/>
      <c r="EN65203" s="511"/>
      <c r="EO65203" s="511"/>
      <c r="EP65203" s="511"/>
      <c r="EQ65203" s="511"/>
      <c r="ER65203" s="511"/>
      <c r="ES65203" s="511"/>
      <c r="ET65203" s="511"/>
      <c r="EU65203" s="511"/>
      <c r="EV65203" s="511"/>
      <c r="EW65203" s="511"/>
      <c r="EX65203" s="511"/>
      <c r="EY65203" s="511"/>
      <c r="EZ65203" s="511"/>
      <c r="FA65203" s="511"/>
      <c r="FB65203" s="511"/>
      <c r="FC65203" s="511"/>
      <c r="FD65203" s="511"/>
      <c r="FE65203" s="511"/>
      <c r="FF65203" s="511"/>
      <c r="FG65203" s="511"/>
      <c r="FH65203" s="511"/>
      <c r="FI65203" s="511"/>
      <c r="FJ65203" s="511"/>
      <c r="FK65203" s="511"/>
      <c r="FL65203" s="511"/>
      <c r="FM65203" s="511"/>
      <c r="FN65203" s="511"/>
      <c r="FO65203" s="511"/>
      <c r="FP65203" s="511"/>
      <c r="FQ65203" s="511"/>
      <c r="FR65203" s="511"/>
      <c r="FS65203" s="511"/>
      <c r="FT65203" s="511"/>
      <c r="FU65203" s="511"/>
      <c r="FV65203" s="511"/>
      <c r="FW65203" s="511"/>
      <c r="FX65203" s="511"/>
      <c r="FY65203" s="511"/>
      <c r="FZ65203" s="511"/>
      <c r="GA65203" s="511"/>
      <c r="GB65203" s="511"/>
      <c r="GC65203" s="511"/>
      <c r="GD65203" s="511"/>
      <c r="GE65203" s="511"/>
      <c r="GF65203" s="511"/>
      <c r="GG65203" s="511"/>
      <c r="GH65203" s="511"/>
      <c r="GI65203" s="511"/>
      <c r="GJ65203" s="511"/>
      <c r="GK65203" s="511"/>
      <c r="GL65203" s="511"/>
      <c r="GM65203" s="511"/>
      <c r="GN65203" s="511"/>
      <c r="GO65203" s="511"/>
      <c r="GP65203" s="511"/>
      <c r="GQ65203" s="511"/>
      <c r="GR65203" s="511"/>
      <c r="GS65203" s="511"/>
      <c r="GT65203" s="511"/>
      <c r="GU65203" s="511"/>
      <c r="GV65203" s="511"/>
      <c r="GW65203" s="511"/>
      <c r="GX65203" s="511"/>
      <c r="GY65203" s="511"/>
      <c r="GZ65203" s="511"/>
      <c r="HA65203" s="511"/>
      <c r="HB65203" s="511"/>
      <c r="HC65203" s="511"/>
      <c r="HD65203" s="511"/>
      <c r="HE65203" s="511"/>
      <c r="HF65203" s="511"/>
      <c r="HG65203" s="511"/>
      <c r="HH65203" s="511"/>
      <c r="HI65203" s="511"/>
      <c r="HJ65203" s="511"/>
      <c r="HK65203" s="511"/>
      <c r="HL65203" s="511"/>
      <c r="HM65203" s="511"/>
      <c r="HN65203" s="511"/>
      <c r="HO65203" s="511"/>
      <c r="HP65203" s="511"/>
      <c r="HQ65203" s="511"/>
      <c r="HR65203" s="511"/>
      <c r="HS65203" s="511"/>
      <c r="HT65203" s="511"/>
      <c r="HU65203" s="511"/>
      <c r="HV65203" s="511"/>
      <c r="HW65203" s="511"/>
      <c r="HX65203" s="511"/>
      <c r="HY65203" s="511"/>
      <c r="HZ65203" s="511"/>
      <c r="IA65203" s="511"/>
      <c r="IB65203" s="511"/>
      <c r="IC65203" s="511"/>
      <c r="ID65203" s="511"/>
      <c r="IE65203" s="511"/>
      <c r="IF65203" s="511"/>
      <c r="IG65203" s="511"/>
      <c r="IH65203" s="511"/>
    </row>
    <row r="65204" spans="1:242" x14ac:dyDescent="0.25">
      <c r="A65204" s="511"/>
      <c r="B65204" s="511"/>
      <c r="C65204" s="511"/>
      <c r="D65204" s="511"/>
      <c r="E65204" s="511"/>
      <c r="F65204" s="511"/>
      <c r="G65204" s="511"/>
      <c r="H65204" s="511"/>
      <c r="I65204" s="511"/>
      <c r="J65204" s="511"/>
      <c r="K65204" s="511"/>
      <c r="L65204" s="511"/>
      <c r="M65204" s="511"/>
      <c r="N65204" s="511"/>
      <c r="O65204" s="511"/>
      <c r="P65204" s="511"/>
      <c r="Q65204" s="511"/>
      <c r="R65204" s="511"/>
      <c r="S65204" s="511"/>
      <c r="T65204" s="511"/>
      <c r="U65204" s="511"/>
      <c r="V65204" s="511"/>
      <c r="W65204" s="511"/>
      <c r="X65204" s="511"/>
      <c r="Y65204" s="511"/>
      <c r="Z65204" s="511"/>
      <c r="AA65204" s="511"/>
      <c r="AB65204" s="511"/>
      <c r="AC65204" s="511"/>
      <c r="AD65204" s="511"/>
      <c r="AE65204" s="511"/>
      <c r="AF65204" s="511"/>
      <c r="AG65204" s="511"/>
      <c r="AH65204" s="511"/>
      <c r="AI65204" s="511"/>
      <c r="AJ65204" s="511"/>
      <c r="AK65204" s="511"/>
      <c r="AL65204" s="511"/>
      <c r="AM65204" s="511"/>
      <c r="AN65204" s="511"/>
      <c r="AO65204" s="511"/>
      <c r="AP65204" s="511"/>
      <c r="AQ65204" s="511"/>
      <c r="AR65204" s="511"/>
      <c r="AS65204" s="511"/>
      <c r="AT65204" s="511"/>
      <c r="AU65204" s="511"/>
      <c r="AV65204" s="511"/>
      <c r="AW65204" s="511"/>
      <c r="AX65204" s="511"/>
      <c r="AY65204" s="511"/>
      <c r="AZ65204" s="511"/>
      <c r="BA65204" s="511"/>
      <c r="BB65204" s="511"/>
      <c r="BC65204" s="511"/>
      <c r="BD65204" s="511"/>
      <c r="BE65204" s="511"/>
      <c r="BF65204" s="511"/>
      <c r="BG65204" s="511"/>
      <c r="BH65204" s="511"/>
      <c r="BI65204" s="511"/>
      <c r="BJ65204" s="511"/>
      <c r="BK65204" s="511"/>
      <c r="BL65204" s="511"/>
      <c r="BM65204" s="511"/>
      <c r="BN65204" s="511"/>
      <c r="BO65204" s="511"/>
      <c r="BP65204" s="511"/>
      <c r="BQ65204" s="511"/>
      <c r="BR65204" s="511"/>
      <c r="BS65204" s="511"/>
      <c r="BT65204" s="511"/>
      <c r="BU65204" s="511"/>
      <c r="BV65204" s="511"/>
      <c r="BW65204" s="511"/>
      <c r="BX65204" s="511"/>
      <c r="BY65204" s="511"/>
      <c r="BZ65204" s="511"/>
      <c r="CA65204" s="511"/>
      <c r="CB65204" s="511"/>
      <c r="CC65204" s="511"/>
      <c r="CD65204" s="511"/>
      <c r="CE65204" s="511"/>
      <c r="CF65204" s="511"/>
      <c r="CG65204" s="511"/>
      <c r="CH65204" s="511"/>
      <c r="CI65204" s="511"/>
      <c r="CJ65204" s="511"/>
      <c r="CK65204" s="511"/>
      <c r="CL65204" s="511"/>
      <c r="CM65204" s="511"/>
      <c r="CN65204" s="511"/>
      <c r="CO65204" s="511"/>
      <c r="CP65204" s="511"/>
      <c r="CQ65204" s="511"/>
      <c r="CR65204" s="511"/>
      <c r="CS65204" s="511"/>
      <c r="CT65204" s="511"/>
      <c r="CU65204" s="511"/>
      <c r="CV65204" s="511"/>
      <c r="CW65204" s="511"/>
      <c r="CX65204" s="511"/>
      <c r="CY65204" s="511"/>
      <c r="CZ65204" s="511"/>
      <c r="DA65204" s="511"/>
      <c r="DB65204" s="511"/>
      <c r="DC65204" s="511"/>
      <c r="DD65204" s="511"/>
      <c r="DE65204" s="511"/>
      <c r="DF65204" s="511"/>
      <c r="DG65204" s="511"/>
      <c r="DH65204" s="511"/>
      <c r="DI65204" s="511"/>
      <c r="DJ65204" s="511"/>
      <c r="DK65204" s="511"/>
      <c r="DL65204" s="511"/>
      <c r="DM65204" s="511"/>
      <c r="DN65204" s="511"/>
      <c r="DO65204" s="511"/>
      <c r="DP65204" s="511"/>
      <c r="DQ65204" s="511"/>
      <c r="DR65204" s="511"/>
      <c r="DS65204" s="511"/>
      <c r="DT65204" s="511"/>
      <c r="DU65204" s="511"/>
      <c r="DV65204" s="511"/>
      <c r="DW65204" s="511"/>
      <c r="DX65204" s="511"/>
      <c r="DY65204" s="511"/>
      <c r="DZ65204" s="511"/>
      <c r="EA65204" s="511"/>
      <c r="EB65204" s="511"/>
      <c r="EC65204" s="511"/>
      <c r="ED65204" s="511"/>
      <c r="EE65204" s="511"/>
      <c r="EF65204" s="511"/>
      <c r="EG65204" s="511"/>
      <c r="EH65204" s="511"/>
      <c r="EI65204" s="511"/>
      <c r="EJ65204" s="511"/>
      <c r="EK65204" s="511"/>
      <c r="EL65204" s="511"/>
      <c r="EM65204" s="511"/>
      <c r="EN65204" s="511"/>
      <c r="EO65204" s="511"/>
      <c r="EP65204" s="511"/>
      <c r="EQ65204" s="511"/>
      <c r="ER65204" s="511"/>
      <c r="ES65204" s="511"/>
      <c r="ET65204" s="511"/>
      <c r="EU65204" s="511"/>
      <c r="EV65204" s="511"/>
      <c r="EW65204" s="511"/>
      <c r="EX65204" s="511"/>
      <c r="EY65204" s="511"/>
      <c r="EZ65204" s="511"/>
      <c r="FA65204" s="511"/>
      <c r="FB65204" s="511"/>
      <c r="FC65204" s="511"/>
      <c r="FD65204" s="511"/>
      <c r="FE65204" s="511"/>
      <c r="FF65204" s="511"/>
      <c r="FG65204" s="511"/>
      <c r="FH65204" s="511"/>
      <c r="FI65204" s="511"/>
      <c r="FJ65204" s="511"/>
      <c r="FK65204" s="511"/>
      <c r="FL65204" s="511"/>
      <c r="FM65204" s="511"/>
      <c r="FN65204" s="511"/>
      <c r="FO65204" s="511"/>
      <c r="FP65204" s="511"/>
      <c r="FQ65204" s="511"/>
      <c r="FR65204" s="511"/>
      <c r="FS65204" s="511"/>
      <c r="FT65204" s="511"/>
      <c r="FU65204" s="511"/>
      <c r="FV65204" s="511"/>
      <c r="FW65204" s="511"/>
      <c r="FX65204" s="511"/>
      <c r="FY65204" s="511"/>
      <c r="FZ65204" s="511"/>
      <c r="GA65204" s="511"/>
      <c r="GB65204" s="511"/>
      <c r="GC65204" s="511"/>
      <c r="GD65204" s="511"/>
      <c r="GE65204" s="511"/>
      <c r="GF65204" s="511"/>
      <c r="GG65204" s="511"/>
      <c r="GH65204" s="511"/>
      <c r="GI65204" s="511"/>
      <c r="GJ65204" s="511"/>
      <c r="GK65204" s="511"/>
      <c r="GL65204" s="511"/>
      <c r="GM65204" s="511"/>
      <c r="GN65204" s="511"/>
      <c r="GO65204" s="511"/>
      <c r="GP65204" s="511"/>
      <c r="GQ65204" s="511"/>
      <c r="GR65204" s="511"/>
      <c r="GS65204" s="511"/>
      <c r="GT65204" s="511"/>
      <c r="GU65204" s="511"/>
      <c r="GV65204" s="511"/>
      <c r="GW65204" s="511"/>
      <c r="GX65204" s="511"/>
      <c r="GY65204" s="511"/>
      <c r="GZ65204" s="511"/>
      <c r="HA65204" s="511"/>
      <c r="HB65204" s="511"/>
      <c r="HC65204" s="511"/>
      <c r="HD65204" s="511"/>
      <c r="HE65204" s="511"/>
      <c r="HF65204" s="511"/>
      <c r="HG65204" s="511"/>
      <c r="HH65204" s="511"/>
      <c r="HI65204" s="511"/>
      <c r="HJ65204" s="511"/>
      <c r="HK65204" s="511"/>
      <c r="HL65204" s="511"/>
      <c r="HM65204" s="511"/>
      <c r="HN65204" s="511"/>
      <c r="HO65204" s="511"/>
      <c r="HP65204" s="511"/>
      <c r="HQ65204" s="511"/>
      <c r="HR65204" s="511"/>
      <c r="HS65204" s="511"/>
      <c r="HT65204" s="511"/>
      <c r="HU65204" s="511"/>
      <c r="HV65204" s="511"/>
      <c r="HW65204" s="511"/>
      <c r="HX65204" s="511"/>
      <c r="HY65204" s="511"/>
      <c r="HZ65204" s="511"/>
      <c r="IA65204" s="511"/>
      <c r="IB65204" s="511"/>
      <c r="IC65204" s="511"/>
      <c r="ID65204" s="511"/>
      <c r="IE65204" s="511"/>
      <c r="IF65204" s="511"/>
      <c r="IG65204" s="511"/>
      <c r="IH65204" s="511"/>
    </row>
    <row r="65205" spans="1:242" x14ac:dyDescent="0.25">
      <c r="A65205" s="511"/>
      <c r="B65205" s="511"/>
      <c r="C65205" s="511"/>
      <c r="D65205" s="511"/>
      <c r="E65205" s="511"/>
      <c r="F65205" s="511"/>
      <c r="G65205" s="511"/>
      <c r="H65205" s="511"/>
      <c r="I65205" s="511"/>
      <c r="J65205" s="511"/>
      <c r="K65205" s="511"/>
      <c r="L65205" s="511"/>
      <c r="M65205" s="511"/>
      <c r="N65205" s="511"/>
      <c r="O65205" s="511"/>
      <c r="P65205" s="511"/>
      <c r="Q65205" s="511"/>
      <c r="R65205" s="511"/>
      <c r="S65205" s="511"/>
      <c r="T65205" s="511"/>
      <c r="U65205" s="511"/>
      <c r="V65205" s="511"/>
      <c r="W65205" s="511"/>
      <c r="X65205" s="511"/>
      <c r="Y65205" s="511"/>
      <c r="Z65205" s="511"/>
      <c r="AA65205" s="511"/>
      <c r="AB65205" s="511"/>
      <c r="AC65205" s="511"/>
      <c r="AD65205" s="511"/>
      <c r="AE65205" s="511"/>
      <c r="AF65205" s="511"/>
      <c r="AG65205" s="511"/>
      <c r="AH65205" s="511"/>
      <c r="AI65205" s="511"/>
      <c r="AJ65205" s="511"/>
      <c r="AK65205" s="511"/>
      <c r="AL65205" s="511"/>
      <c r="AM65205" s="511"/>
      <c r="AN65205" s="511"/>
      <c r="AO65205" s="511"/>
      <c r="AP65205" s="511"/>
      <c r="AQ65205" s="511"/>
      <c r="AR65205" s="511"/>
      <c r="AS65205" s="511"/>
      <c r="AT65205" s="511"/>
      <c r="AU65205" s="511"/>
      <c r="AV65205" s="511"/>
      <c r="AW65205" s="511"/>
      <c r="AX65205" s="511"/>
      <c r="AY65205" s="511"/>
      <c r="AZ65205" s="511"/>
      <c r="BA65205" s="511"/>
      <c r="BB65205" s="511"/>
      <c r="BC65205" s="511"/>
      <c r="BD65205" s="511"/>
      <c r="BE65205" s="511"/>
      <c r="BF65205" s="511"/>
      <c r="BG65205" s="511"/>
      <c r="BH65205" s="511"/>
      <c r="BI65205" s="511"/>
      <c r="BJ65205" s="511"/>
      <c r="BK65205" s="511"/>
      <c r="BL65205" s="511"/>
      <c r="BM65205" s="511"/>
      <c r="BN65205" s="511"/>
      <c r="BO65205" s="511"/>
      <c r="BP65205" s="511"/>
      <c r="BQ65205" s="511"/>
      <c r="BR65205" s="511"/>
      <c r="BS65205" s="511"/>
      <c r="BT65205" s="511"/>
      <c r="BU65205" s="511"/>
      <c r="BV65205" s="511"/>
      <c r="BW65205" s="511"/>
      <c r="BX65205" s="511"/>
      <c r="BY65205" s="511"/>
      <c r="BZ65205" s="511"/>
      <c r="CA65205" s="511"/>
      <c r="CB65205" s="511"/>
      <c r="CC65205" s="511"/>
      <c r="CD65205" s="511"/>
      <c r="CE65205" s="511"/>
      <c r="CF65205" s="511"/>
      <c r="CG65205" s="511"/>
      <c r="CH65205" s="511"/>
      <c r="CI65205" s="511"/>
      <c r="CJ65205" s="511"/>
      <c r="CK65205" s="511"/>
      <c r="CL65205" s="511"/>
      <c r="CM65205" s="511"/>
      <c r="CN65205" s="511"/>
      <c r="CO65205" s="511"/>
      <c r="CP65205" s="511"/>
      <c r="CQ65205" s="511"/>
      <c r="CR65205" s="511"/>
      <c r="CS65205" s="511"/>
      <c r="CT65205" s="511"/>
      <c r="CU65205" s="511"/>
      <c r="CV65205" s="511"/>
      <c r="CW65205" s="511"/>
      <c r="CX65205" s="511"/>
      <c r="CY65205" s="511"/>
      <c r="CZ65205" s="511"/>
      <c r="DA65205" s="511"/>
      <c r="DB65205" s="511"/>
      <c r="DC65205" s="511"/>
      <c r="DD65205" s="511"/>
      <c r="DE65205" s="511"/>
      <c r="DF65205" s="511"/>
      <c r="DG65205" s="511"/>
      <c r="DH65205" s="511"/>
      <c r="DI65205" s="511"/>
      <c r="DJ65205" s="511"/>
      <c r="DK65205" s="511"/>
      <c r="DL65205" s="511"/>
      <c r="DM65205" s="511"/>
      <c r="DN65205" s="511"/>
      <c r="DO65205" s="511"/>
      <c r="DP65205" s="511"/>
      <c r="DQ65205" s="511"/>
      <c r="DR65205" s="511"/>
      <c r="DS65205" s="511"/>
      <c r="DT65205" s="511"/>
      <c r="DU65205" s="511"/>
      <c r="DV65205" s="511"/>
      <c r="DW65205" s="511"/>
      <c r="DX65205" s="511"/>
      <c r="DY65205" s="511"/>
      <c r="DZ65205" s="511"/>
      <c r="EA65205" s="511"/>
      <c r="EB65205" s="511"/>
      <c r="EC65205" s="511"/>
      <c r="ED65205" s="511"/>
      <c r="EE65205" s="511"/>
      <c r="EF65205" s="511"/>
      <c r="EG65205" s="511"/>
      <c r="EH65205" s="511"/>
      <c r="EI65205" s="511"/>
      <c r="EJ65205" s="511"/>
      <c r="EK65205" s="511"/>
      <c r="EL65205" s="511"/>
      <c r="EM65205" s="511"/>
      <c r="EN65205" s="511"/>
      <c r="EO65205" s="511"/>
      <c r="EP65205" s="511"/>
      <c r="EQ65205" s="511"/>
      <c r="ER65205" s="511"/>
      <c r="ES65205" s="511"/>
      <c r="ET65205" s="511"/>
      <c r="EU65205" s="511"/>
      <c r="EV65205" s="511"/>
      <c r="EW65205" s="511"/>
      <c r="EX65205" s="511"/>
      <c r="EY65205" s="511"/>
      <c r="EZ65205" s="511"/>
      <c r="FA65205" s="511"/>
      <c r="FB65205" s="511"/>
      <c r="FC65205" s="511"/>
      <c r="FD65205" s="511"/>
      <c r="FE65205" s="511"/>
      <c r="FF65205" s="511"/>
      <c r="FG65205" s="511"/>
      <c r="FH65205" s="511"/>
      <c r="FI65205" s="511"/>
      <c r="FJ65205" s="511"/>
      <c r="FK65205" s="511"/>
      <c r="FL65205" s="511"/>
      <c r="FM65205" s="511"/>
      <c r="FN65205" s="511"/>
      <c r="FO65205" s="511"/>
      <c r="FP65205" s="511"/>
      <c r="FQ65205" s="511"/>
      <c r="FR65205" s="511"/>
      <c r="FS65205" s="511"/>
      <c r="FT65205" s="511"/>
      <c r="FU65205" s="511"/>
      <c r="FV65205" s="511"/>
      <c r="FW65205" s="511"/>
      <c r="FX65205" s="511"/>
      <c r="FY65205" s="511"/>
      <c r="FZ65205" s="511"/>
      <c r="GA65205" s="511"/>
      <c r="GB65205" s="511"/>
      <c r="GC65205" s="511"/>
      <c r="GD65205" s="511"/>
      <c r="GE65205" s="511"/>
      <c r="GF65205" s="511"/>
      <c r="GG65205" s="511"/>
      <c r="GH65205" s="511"/>
      <c r="GI65205" s="511"/>
      <c r="GJ65205" s="511"/>
      <c r="GK65205" s="511"/>
      <c r="GL65205" s="511"/>
      <c r="GM65205" s="511"/>
      <c r="GN65205" s="511"/>
      <c r="GO65205" s="511"/>
      <c r="GP65205" s="511"/>
      <c r="GQ65205" s="511"/>
      <c r="GR65205" s="511"/>
      <c r="GS65205" s="511"/>
      <c r="GT65205" s="511"/>
      <c r="GU65205" s="511"/>
      <c r="GV65205" s="511"/>
      <c r="GW65205" s="511"/>
      <c r="GX65205" s="511"/>
      <c r="GY65205" s="511"/>
      <c r="GZ65205" s="511"/>
      <c r="HA65205" s="511"/>
      <c r="HB65205" s="511"/>
      <c r="HC65205" s="511"/>
      <c r="HD65205" s="511"/>
      <c r="HE65205" s="511"/>
      <c r="HF65205" s="511"/>
      <c r="HG65205" s="511"/>
      <c r="HH65205" s="511"/>
      <c r="HI65205" s="511"/>
      <c r="HJ65205" s="511"/>
      <c r="HK65205" s="511"/>
      <c r="HL65205" s="511"/>
      <c r="HM65205" s="511"/>
      <c r="HN65205" s="511"/>
      <c r="HO65205" s="511"/>
      <c r="HP65205" s="511"/>
      <c r="HQ65205" s="511"/>
      <c r="HR65205" s="511"/>
      <c r="HS65205" s="511"/>
      <c r="HT65205" s="511"/>
      <c r="HU65205" s="511"/>
      <c r="HV65205" s="511"/>
      <c r="HW65205" s="511"/>
      <c r="HX65205" s="511"/>
      <c r="HY65205" s="511"/>
      <c r="HZ65205" s="511"/>
      <c r="IA65205" s="511"/>
      <c r="IB65205" s="511"/>
      <c r="IC65205" s="511"/>
      <c r="ID65205" s="511"/>
      <c r="IE65205" s="511"/>
      <c r="IF65205" s="511"/>
      <c r="IG65205" s="511"/>
      <c r="IH65205" s="511"/>
    </row>
    <row r="65206" spans="1:242" x14ac:dyDescent="0.25">
      <c r="A65206" s="511"/>
      <c r="B65206" s="511"/>
      <c r="C65206" s="511"/>
      <c r="D65206" s="511"/>
      <c r="E65206" s="511"/>
      <c r="F65206" s="511"/>
      <c r="G65206" s="511"/>
      <c r="H65206" s="511"/>
      <c r="I65206" s="511"/>
      <c r="J65206" s="511"/>
      <c r="K65206" s="511"/>
      <c r="L65206" s="511"/>
      <c r="M65206" s="511"/>
      <c r="N65206" s="511"/>
      <c r="O65206" s="511"/>
      <c r="P65206" s="511"/>
      <c r="Q65206" s="511"/>
      <c r="R65206" s="511"/>
      <c r="S65206" s="511"/>
      <c r="T65206" s="511"/>
      <c r="U65206" s="511"/>
      <c r="V65206" s="511"/>
      <c r="W65206" s="511"/>
      <c r="X65206" s="511"/>
      <c r="Y65206" s="511"/>
      <c r="Z65206" s="511"/>
      <c r="AA65206" s="511"/>
      <c r="AB65206" s="511"/>
      <c r="AC65206" s="511"/>
      <c r="AD65206" s="511"/>
      <c r="AE65206" s="511"/>
      <c r="AF65206" s="511"/>
      <c r="AG65206" s="511"/>
      <c r="AH65206" s="511"/>
      <c r="AI65206" s="511"/>
      <c r="AJ65206" s="511"/>
      <c r="AK65206" s="511"/>
      <c r="AL65206" s="511"/>
      <c r="AM65206" s="511"/>
      <c r="AN65206" s="511"/>
      <c r="AO65206" s="511"/>
      <c r="AP65206" s="511"/>
      <c r="AQ65206" s="511"/>
      <c r="AR65206" s="511"/>
      <c r="AS65206" s="511"/>
      <c r="AT65206" s="511"/>
      <c r="AU65206" s="511"/>
      <c r="AV65206" s="511"/>
      <c r="AW65206" s="511"/>
      <c r="AX65206" s="511"/>
      <c r="AY65206" s="511"/>
      <c r="AZ65206" s="511"/>
      <c r="BA65206" s="511"/>
      <c r="BB65206" s="511"/>
      <c r="BC65206" s="511"/>
      <c r="BD65206" s="511"/>
      <c r="BE65206" s="511"/>
      <c r="BF65206" s="511"/>
      <c r="BG65206" s="511"/>
      <c r="BH65206" s="511"/>
      <c r="BI65206" s="511"/>
      <c r="BJ65206" s="511"/>
      <c r="BK65206" s="511"/>
      <c r="BL65206" s="511"/>
      <c r="BM65206" s="511"/>
      <c r="BN65206" s="511"/>
      <c r="BO65206" s="511"/>
      <c r="BP65206" s="511"/>
      <c r="BQ65206" s="511"/>
      <c r="BR65206" s="511"/>
      <c r="BS65206" s="511"/>
      <c r="BT65206" s="511"/>
      <c r="BU65206" s="511"/>
      <c r="BV65206" s="511"/>
      <c r="BW65206" s="511"/>
      <c r="BX65206" s="511"/>
      <c r="BY65206" s="511"/>
      <c r="BZ65206" s="511"/>
      <c r="CA65206" s="511"/>
      <c r="CB65206" s="511"/>
      <c r="CC65206" s="511"/>
      <c r="CD65206" s="511"/>
      <c r="CE65206" s="511"/>
      <c r="CF65206" s="511"/>
      <c r="CG65206" s="511"/>
      <c r="CH65206" s="511"/>
      <c r="CI65206" s="511"/>
      <c r="CJ65206" s="511"/>
      <c r="CK65206" s="511"/>
      <c r="CL65206" s="511"/>
      <c r="CM65206" s="511"/>
      <c r="CN65206" s="511"/>
      <c r="CO65206" s="511"/>
      <c r="CP65206" s="511"/>
      <c r="CQ65206" s="511"/>
      <c r="CR65206" s="511"/>
      <c r="CS65206" s="511"/>
      <c r="CT65206" s="511"/>
      <c r="CU65206" s="511"/>
      <c r="CV65206" s="511"/>
      <c r="CW65206" s="511"/>
      <c r="CX65206" s="511"/>
      <c r="CY65206" s="511"/>
      <c r="CZ65206" s="511"/>
      <c r="DA65206" s="511"/>
      <c r="DB65206" s="511"/>
      <c r="DC65206" s="511"/>
      <c r="DD65206" s="511"/>
      <c r="DE65206" s="511"/>
      <c r="DF65206" s="511"/>
      <c r="DG65206" s="511"/>
      <c r="DH65206" s="511"/>
      <c r="DI65206" s="511"/>
      <c r="DJ65206" s="511"/>
      <c r="DK65206" s="511"/>
      <c r="DL65206" s="511"/>
      <c r="DM65206" s="511"/>
      <c r="DN65206" s="511"/>
      <c r="DO65206" s="511"/>
      <c r="DP65206" s="511"/>
      <c r="DQ65206" s="511"/>
      <c r="DR65206" s="511"/>
      <c r="DS65206" s="511"/>
      <c r="DT65206" s="511"/>
      <c r="DU65206" s="511"/>
      <c r="DV65206" s="511"/>
      <c r="DW65206" s="511"/>
      <c r="DX65206" s="511"/>
      <c r="DY65206" s="511"/>
      <c r="DZ65206" s="511"/>
      <c r="EA65206" s="511"/>
      <c r="EB65206" s="511"/>
      <c r="EC65206" s="511"/>
      <c r="ED65206" s="511"/>
      <c r="EE65206" s="511"/>
      <c r="EF65206" s="511"/>
      <c r="EG65206" s="511"/>
      <c r="EH65206" s="511"/>
      <c r="EI65206" s="511"/>
      <c r="EJ65206" s="511"/>
      <c r="EK65206" s="511"/>
      <c r="EL65206" s="511"/>
      <c r="EM65206" s="511"/>
      <c r="EN65206" s="511"/>
      <c r="EO65206" s="511"/>
      <c r="EP65206" s="511"/>
      <c r="EQ65206" s="511"/>
      <c r="ER65206" s="511"/>
      <c r="ES65206" s="511"/>
      <c r="ET65206" s="511"/>
      <c r="EU65206" s="511"/>
      <c r="EV65206" s="511"/>
      <c r="EW65206" s="511"/>
      <c r="EX65206" s="511"/>
      <c r="EY65206" s="511"/>
      <c r="EZ65206" s="511"/>
      <c r="FA65206" s="511"/>
      <c r="FB65206" s="511"/>
      <c r="FC65206" s="511"/>
      <c r="FD65206" s="511"/>
      <c r="FE65206" s="511"/>
      <c r="FF65206" s="511"/>
      <c r="FG65206" s="511"/>
      <c r="FH65206" s="511"/>
      <c r="FI65206" s="511"/>
      <c r="FJ65206" s="511"/>
      <c r="FK65206" s="511"/>
      <c r="FL65206" s="511"/>
      <c r="FM65206" s="511"/>
      <c r="FN65206" s="511"/>
      <c r="FO65206" s="511"/>
      <c r="FP65206" s="511"/>
      <c r="FQ65206" s="511"/>
      <c r="FR65206" s="511"/>
      <c r="FS65206" s="511"/>
      <c r="FT65206" s="511"/>
      <c r="FU65206" s="511"/>
      <c r="FV65206" s="511"/>
      <c r="FW65206" s="511"/>
      <c r="FX65206" s="511"/>
      <c r="FY65206" s="511"/>
      <c r="FZ65206" s="511"/>
      <c r="GA65206" s="511"/>
      <c r="GB65206" s="511"/>
      <c r="GC65206" s="511"/>
      <c r="GD65206" s="511"/>
      <c r="GE65206" s="511"/>
      <c r="GF65206" s="511"/>
      <c r="GG65206" s="511"/>
      <c r="GH65206" s="511"/>
      <c r="GI65206" s="511"/>
      <c r="GJ65206" s="511"/>
      <c r="GK65206" s="511"/>
      <c r="GL65206" s="511"/>
      <c r="GM65206" s="511"/>
      <c r="GN65206" s="511"/>
      <c r="GO65206" s="511"/>
      <c r="GP65206" s="511"/>
      <c r="GQ65206" s="511"/>
      <c r="GR65206" s="511"/>
      <c r="GS65206" s="511"/>
      <c r="GT65206" s="511"/>
      <c r="GU65206" s="511"/>
      <c r="GV65206" s="511"/>
      <c r="GW65206" s="511"/>
      <c r="GX65206" s="511"/>
      <c r="GY65206" s="511"/>
      <c r="GZ65206" s="511"/>
      <c r="HA65206" s="511"/>
      <c r="HB65206" s="511"/>
      <c r="HC65206" s="511"/>
      <c r="HD65206" s="511"/>
      <c r="HE65206" s="511"/>
      <c r="HF65206" s="511"/>
      <c r="HG65206" s="511"/>
      <c r="HH65206" s="511"/>
      <c r="HI65206" s="511"/>
      <c r="HJ65206" s="511"/>
      <c r="HK65206" s="511"/>
      <c r="HL65206" s="511"/>
      <c r="HM65206" s="511"/>
      <c r="HN65206" s="511"/>
      <c r="HO65206" s="511"/>
      <c r="HP65206" s="511"/>
      <c r="HQ65206" s="511"/>
      <c r="HR65206" s="511"/>
      <c r="HS65206" s="511"/>
      <c r="HT65206" s="511"/>
      <c r="HU65206" s="511"/>
      <c r="HV65206" s="511"/>
      <c r="HW65206" s="511"/>
      <c r="HX65206" s="511"/>
      <c r="HY65206" s="511"/>
      <c r="HZ65206" s="511"/>
      <c r="IA65206" s="511"/>
      <c r="IB65206" s="511"/>
      <c r="IC65206" s="511"/>
      <c r="ID65206" s="511"/>
      <c r="IE65206" s="511"/>
      <c r="IF65206" s="511"/>
      <c r="IG65206" s="511"/>
      <c r="IH65206" s="511"/>
    </row>
    <row r="65207" spans="1:242" x14ac:dyDescent="0.25">
      <c r="A65207" s="511"/>
      <c r="B65207" s="511"/>
      <c r="C65207" s="511"/>
      <c r="D65207" s="511"/>
      <c r="E65207" s="511"/>
      <c r="F65207" s="511"/>
      <c r="G65207" s="511"/>
      <c r="H65207" s="511"/>
      <c r="I65207" s="511"/>
      <c r="J65207" s="511"/>
      <c r="K65207" s="511"/>
      <c r="L65207" s="511"/>
      <c r="M65207" s="511"/>
      <c r="N65207" s="511"/>
      <c r="O65207" s="511"/>
      <c r="P65207" s="511"/>
      <c r="Q65207" s="511"/>
      <c r="R65207" s="511"/>
      <c r="S65207" s="511"/>
      <c r="T65207" s="511"/>
      <c r="U65207" s="511"/>
      <c r="V65207" s="511"/>
      <c r="W65207" s="511"/>
      <c r="X65207" s="511"/>
      <c r="Y65207" s="511"/>
      <c r="Z65207" s="511"/>
      <c r="AA65207" s="511"/>
      <c r="AB65207" s="511"/>
      <c r="AC65207" s="511"/>
      <c r="AD65207" s="511"/>
      <c r="AE65207" s="511"/>
      <c r="AF65207" s="511"/>
      <c r="AG65207" s="511"/>
      <c r="AH65207" s="511"/>
      <c r="AI65207" s="511"/>
      <c r="AJ65207" s="511"/>
      <c r="AK65207" s="511"/>
      <c r="AL65207" s="511"/>
      <c r="AM65207" s="511"/>
      <c r="AN65207" s="511"/>
      <c r="AO65207" s="511"/>
      <c r="AP65207" s="511"/>
      <c r="AQ65207" s="511"/>
      <c r="AR65207" s="511"/>
      <c r="AS65207" s="511"/>
      <c r="AT65207" s="511"/>
      <c r="AU65207" s="511"/>
      <c r="AV65207" s="511"/>
      <c r="AW65207" s="511"/>
      <c r="AX65207" s="511"/>
      <c r="AY65207" s="511"/>
      <c r="AZ65207" s="511"/>
      <c r="BA65207" s="511"/>
      <c r="BB65207" s="511"/>
      <c r="BC65207" s="511"/>
      <c r="BD65207" s="511"/>
      <c r="BE65207" s="511"/>
      <c r="BF65207" s="511"/>
      <c r="BG65207" s="511"/>
      <c r="BH65207" s="511"/>
      <c r="BI65207" s="511"/>
      <c r="BJ65207" s="511"/>
      <c r="BK65207" s="511"/>
      <c r="BL65207" s="511"/>
      <c r="BM65207" s="511"/>
      <c r="BN65207" s="511"/>
      <c r="BO65207" s="511"/>
      <c r="BP65207" s="511"/>
      <c r="BQ65207" s="511"/>
      <c r="BR65207" s="511"/>
      <c r="BS65207" s="511"/>
      <c r="BT65207" s="511"/>
      <c r="BU65207" s="511"/>
      <c r="BV65207" s="511"/>
      <c r="BW65207" s="511"/>
      <c r="BX65207" s="511"/>
      <c r="BY65207" s="511"/>
      <c r="BZ65207" s="511"/>
      <c r="CA65207" s="511"/>
      <c r="CB65207" s="511"/>
      <c r="CC65207" s="511"/>
      <c r="CD65207" s="511"/>
      <c r="CE65207" s="511"/>
      <c r="CF65207" s="511"/>
      <c r="CG65207" s="511"/>
      <c r="CH65207" s="511"/>
      <c r="CI65207" s="511"/>
      <c r="CJ65207" s="511"/>
      <c r="CK65207" s="511"/>
      <c r="CL65207" s="511"/>
      <c r="CM65207" s="511"/>
      <c r="CN65207" s="511"/>
      <c r="CO65207" s="511"/>
      <c r="CP65207" s="511"/>
      <c r="CQ65207" s="511"/>
      <c r="CR65207" s="511"/>
      <c r="CS65207" s="511"/>
      <c r="CT65207" s="511"/>
      <c r="CU65207" s="511"/>
      <c r="CV65207" s="511"/>
      <c r="CW65207" s="511"/>
      <c r="CX65207" s="511"/>
      <c r="CY65207" s="511"/>
      <c r="CZ65207" s="511"/>
      <c r="DA65207" s="511"/>
      <c r="DB65207" s="511"/>
      <c r="DC65207" s="511"/>
      <c r="DD65207" s="511"/>
      <c r="DE65207" s="511"/>
      <c r="DF65207" s="511"/>
      <c r="DG65207" s="511"/>
      <c r="DH65207" s="511"/>
      <c r="DI65207" s="511"/>
      <c r="DJ65207" s="511"/>
      <c r="DK65207" s="511"/>
      <c r="DL65207" s="511"/>
      <c r="DM65207" s="511"/>
      <c r="DN65207" s="511"/>
      <c r="DO65207" s="511"/>
      <c r="DP65207" s="511"/>
      <c r="DQ65207" s="511"/>
      <c r="DR65207" s="511"/>
      <c r="DS65207" s="511"/>
      <c r="DT65207" s="511"/>
      <c r="DU65207" s="511"/>
      <c r="DV65207" s="511"/>
      <c r="DW65207" s="511"/>
      <c r="DX65207" s="511"/>
      <c r="DY65207" s="511"/>
      <c r="DZ65207" s="511"/>
      <c r="EA65207" s="511"/>
      <c r="EB65207" s="511"/>
      <c r="EC65207" s="511"/>
      <c r="ED65207" s="511"/>
      <c r="EE65207" s="511"/>
      <c r="EF65207" s="511"/>
      <c r="EG65207" s="511"/>
      <c r="EH65207" s="511"/>
      <c r="EI65207" s="511"/>
      <c r="EJ65207" s="511"/>
      <c r="EK65207" s="511"/>
      <c r="EL65207" s="511"/>
      <c r="EM65207" s="511"/>
      <c r="EN65207" s="511"/>
      <c r="EO65207" s="511"/>
      <c r="EP65207" s="511"/>
      <c r="EQ65207" s="511"/>
      <c r="ER65207" s="511"/>
      <c r="ES65207" s="511"/>
      <c r="ET65207" s="511"/>
      <c r="EU65207" s="511"/>
      <c r="EV65207" s="511"/>
      <c r="EW65207" s="511"/>
      <c r="EX65207" s="511"/>
      <c r="EY65207" s="511"/>
      <c r="EZ65207" s="511"/>
      <c r="FA65207" s="511"/>
      <c r="FB65207" s="511"/>
      <c r="FC65207" s="511"/>
      <c r="FD65207" s="511"/>
      <c r="FE65207" s="511"/>
      <c r="FF65207" s="511"/>
      <c r="FG65207" s="511"/>
      <c r="FH65207" s="511"/>
      <c r="FI65207" s="511"/>
      <c r="FJ65207" s="511"/>
      <c r="FK65207" s="511"/>
      <c r="FL65207" s="511"/>
      <c r="FM65207" s="511"/>
      <c r="FN65207" s="511"/>
      <c r="FO65207" s="511"/>
      <c r="FP65207" s="511"/>
      <c r="FQ65207" s="511"/>
      <c r="FR65207" s="511"/>
      <c r="FS65207" s="511"/>
      <c r="FT65207" s="511"/>
      <c r="FU65207" s="511"/>
      <c r="FV65207" s="511"/>
      <c r="FW65207" s="511"/>
      <c r="FX65207" s="511"/>
      <c r="FY65207" s="511"/>
      <c r="FZ65207" s="511"/>
      <c r="GA65207" s="511"/>
      <c r="GB65207" s="511"/>
      <c r="GC65207" s="511"/>
      <c r="GD65207" s="511"/>
      <c r="GE65207" s="511"/>
      <c r="GF65207" s="511"/>
      <c r="GG65207" s="511"/>
      <c r="GH65207" s="511"/>
      <c r="GI65207" s="511"/>
      <c r="GJ65207" s="511"/>
      <c r="GK65207" s="511"/>
      <c r="GL65207" s="511"/>
      <c r="GM65207" s="511"/>
      <c r="GN65207" s="511"/>
      <c r="GO65207" s="511"/>
      <c r="GP65207" s="511"/>
      <c r="GQ65207" s="511"/>
      <c r="GR65207" s="511"/>
      <c r="GS65207" s="511"/>
      <c r="GT65207" s="511"/>
      <c r="GU65207" s="511"/>
      <c r="GV65207" s="511"/>
      <c r="GW65207" s="511"/>
      <c r="GX65207" s="511"/>
      <c r="GY65207" s="511"/>
      <c r="GZ65207" s="511"/>
      <c r="HA65207" s="511"/>
      <c r="HB65207" s="511"/>
      <c r="HC65207" s="511"/>
      <c r="HD65207" s="511"/>
      <c r="HE65207" s="511"/>
      <c r="HF65207" s="511"/>
      <c r="HG65207" s="511"/>
      <c r="HH65207" s="511"/>
      <c r="HI65207" s="511"/>
      <c r="HJ65207" s="511"/>
      <c r="HK65207" s="511"/>
      <c r="HL65207" s="511"/>
      <c r="HM65207" s="511"/>
      <c r="HN65207" s="511"/>
      <c r="HO65207" s="511"/>
      <c r="HP65207" s="511"/>
      <c r="HQ65207" s="511"/>
      <c r="HR65207" s="511"/>
      <c r="HS65207" s="511"/>
      <c r="HT65207" s="511"/>
      <c r="HU65207" s="511"/>
      <c r="HV65207" s="511"/>
      <c r="HW65207" s="511"/>
      <c r="HX65207" s="511"/>
      <c r="HY65207" s="511"/>
      <c r="HZ65207" s="511"/>
      <c r="IA65207" s="511"/>
      <c r="IB65207" s="511"/>
      <c r="IC65207" s="511"/>
      <c r="ID65207" s="511"/>
      <c r="IE65207" s="511"/>
      <c r="IF65207" s="511"/>
      <c r="IG65207" s="511"/>
      <c r="IH65207" s="511"/>
    </row>
    <row r="65208" spans="1:242" x14ac:dyDescent="0.25">
      <c r="A65208" s="511"/>
      <c r="B65208" s="511"/>
      <c r="C65208" s="511"/>
      <c r="D65208" s="511"/>
      <c r="E65208" s="511"/>
      <c r="F65208" s="511"/>
      <c r="G65208" s="511"/>
      <c r="H65208" s="511"/>
      <c r="I65208" s="511"/>
      <c r="J65208" s="511"/>
      <c r="K65208" s="511"/>
      <c r="L65208" s="511"/>
      <c r="M65208" s="511"/>
      <c r="N65208" s="511"/>
      <c r="O65208" s="511"/>
      <c r="P65208" s="511"/>
      <c r="Q65208" s="511"/>
      <c r="R65208" s="511"/>
      <c r="S65208" s="511"/>
      <c r="T65208" s="511"/>
      <c r="U65208" s="511"/>
      <c r="V65208" s="511"/>
      <c r="W65208" s="511"/>
      <c r="X65208" s="511"/>
      <c r="Y65208" s="511"/>
      <c r="Z65208" s="511"/>
      <c r="AA65208" s="511"/>
      <c r="AB65208" s="511"/>
      <c r="AC65208" s="511"/>
      <c r="AD65208" s="511"/>
      <c r="AE65208" s="511"/>
      <c r="AF65208" s="511"/>
      <c r="AG65208" s="511"/>
      <c r="AH65208" s="511"/>
      <c r="AI65208" s="511"/>
      <c r="AJ65208" s="511"/>
      <c r="AK65208" s="511"/>
      <c r="AL65208" s="511"/>
      <c r="AM65208" s="511"/>
      <c r="AN65208" s="511"/>
      <c r="AO65208" s="511"/>
      <c r="AP65208" s="511"/>
      <c r="AQ65208" s="511"/>
      <c r="AR65208" s="511"/>
      <c r="AS65208" s="511"/>
      <c r="AT65208" s="511"/>
      <c r="AU65208" s="511"/>
      <c r="AV65208" s="511"/>
      <c r="AW65208" s="511"/>
      <c r="AX65208" s="511"/>
      <c r="AY65208" s="511"/>
      <c r="AZ65208" s="511"/>
      <c r="BA65208" s="511"/>
      <c r="BB65208" s="511"/>
      <c r="BC65208" s="511"/>
      <c r="BD65208" s="511"/>
      <c r="BE65208" s="511"/>
      <c r="BF65208" s="511"/>
      <c r="BG65208" s="511"/>
      <c r="BH65208" s="511"/>
      <c r="BI65208" s="511"/>
      <c r="BJ65208" s="511"/>
      <c r="BK65208" s="511"/>
      <c r="BL65208" s="511"/>
      <c r="BM65208" s="511"/>
      <c r="BN65208" s="511"/>
      <c r="BO65208" s="511"/>
      <c r="BP65208" s="511"/>
      <c r="BQ65208" s="511"/>
      <c r="BR65208" s="511"/>
      <c r="BS65208" s="511"/>
      <c r="BT65208" s="511"/>
      <c r="BU65208" s="511"/>
      <c r="BV65208" s="511"/>
      <c r="BW65208" s="511"/>
      <c r="BX65208" s="511"/>
      <c r="BY65208" s="511"/>
      <c r="BZ65208" s="511"/>
      <c r="CA65208" s="511"/>
      <c r="CB65208" s="511"/>
      <c r="CC65208" s="511"/>
      <c r="CD65208" s="511"/>
      <c r="CE65208" s="511"/>
      <c r="CF65208" s="511"/>
      <c r="CG65208" s="511"/>
      <c r="CH65208" s="511"/>
      <c r="CI65208" s="511"/>
      <c r="CJ65208" s="511"/>
      <c r="CK65208" s="511"/>
      <c r="CL65208" s="511"/>
      <c r="CM65208" s="511"/>
      <c r="CN65208" s="511"/>
      <c r="CO65208" s="511"/>
      <c r="CP65208" s="511"/>
      <c r="CQ65208" s="511"/>
      <c r="CR65208" s="511"/>
      <c r="CS65208" s="511"/>
      <c r="CT65208" s="511"/>
      <c r="CU65208" s="511"/>
      <c r="CV65208" s="511"/>
      <c r="CW65208" s="511"/>
      <c r="CX65208" s="511"/>
      <c r="CY65208" s="511"/>
      <c r="CZ65208" s="511"/>
      <c r="DA65208" s="511"/>
      <c r="DB65208" s="511"/>
      <c r="DC65208" s="511"/>
      <c r="DD65208" s="511"/>
      <c r="DE65208" s="511"/>
      <c r="DF65208" s="511"/>
      <c r="DG65208" s="511"/>
      <c r="DH65208" s="511"/>
      <c r="DI65208" s="511"/>
      <c r="DJ65208" s="511"/>
      <c r="DK65208" s="511"/>
      <c r="DL65208" s="511"/>
      <c r="DM65208" s="511"/>
      <c r="DN65208" s="511"/>
      <c r="DO65208" s="511"/>
      <c r="DP65208" s="511"/>
      <c r="DQ65208" s="511"/>
      <c r="DR65208" s="511"/>
      <c r="DS65208" s="511"/>
      <c r="DT65208" s="511"/>
      <c r="DU65208" s="511"/>
      <c r="DV65208" s="511"/>
      <c r="DW65208" s="511"/>
      <c r="DX65208" s="511"/>
      <c r="DY65208" s="511"/>
      <c r="DZ65208" s="511"/>
      <c r="EA65208" s="511"/>
      <c r="EB65208" s="511"/>
      <c r="EC65208" s="511"/>
      <c r="ED65208" s="511"/>
      <c r="EE65208" s="511"/>
      <c r="EF65208" s="511"/>
      <c r="EG65208" s="511"/>
      <c r="EH65208" s="511"/>
      <c r="EI65208" s="511"/>
      <c r="EJ65208" s="511"/>
      <c r="EK65208" s="511"/>
      <c r="EL65208" s="511"/>
      <c r="EM65208" s="511"/>
      <c r="EN65208" s="511"/>
      <c r="EO65208" s="511"/>
      <c r="EP65208" s="511"/>
      <c r="EQ65208" s="511"/>
      <c r="ER65208" s="511"/>
      <c r="ES65208" s="511"/>
      <c r="ET65208" s="511"/>
      <c r="EU65208" s="511"/>
      <c r="EV65208" s="511"/>
      <c r="EW65208" s="511"/>
      <c r="EX65208" s="511"/>
      <c r="EY65208" s="511"/>
      <c r="EZ65208" s="511"/>
      <c r="FA65208" s="511"/>
      <c r="FB65208" s="511"/>
      <c r="FC65208" s="511"/>
      <c r="FD65208" s="511"/>
      <c r="FE65208" s="511"/>
      <c r="FF65208" s="511"/>
      <c r="FG65208" s="511"/>
      <c r="FH65208" s="511"/>
      <c r="FI65208" s="511"/>
      <c r="FJ65208" s="511"/>
      <c r="FK65208" s="511"/>
      <c r="FL65208" s="511"/>
      <c r="FM65208" s="511"/>
      <c r="FN65208" s="511"/>
      <c r="FO65208" s="511"/>
      <c r="FP65208" s="511"/>
      <c r="FQ65208" s="511"/>
      <c r="FR65208" s="511"/>
      <c r="FS65208" s="511"/>
      <c r="FT65208" s="511"/>
      <c r="FU65208" s="511"/>
      <c r="FV65208" s="511"/>
      <c r="FW65208" s="511"/>
      <c r="FX65208" s="511"/>
      <c r="FY65208" s="511"/>
      <c r="FZ65208" s="511"/>
      <c r="GA65208" s="511"/>
      <c r="GB65208" s="511"/>
      <c r="GC65208" s="511"/>
      <c r="GD65208" s="511"/>
      <c r="GE65208" s="511"/>
      <c r="GF65208" s="511"/>
      <c r="GG65208" s="511"/>
      <c r="GH65208" s="511"/>
      <c r="GI65208" s="511"/>
      <c r="GJ65208" s="511"/>
      <c r="GK65208" s="511"/>
      <c r="GL65208" s="511"/>
      <c r="GM65208" s="511"/>
      <c r="GN65208" s="511"/>
      <c r="GO65208" s="511"/>
      <c r="GP65208" s="511"/>
      <c r="GQ65208" s="511"/>
      <c r="GR65208" s="511"/>
      <c r="GS65208" s="511"/>
      <c r="GT65208" s="511"/>
      <c r="GU65208" s="511"/>
      <c r="GV65208" s="511"/>
      <c r="GW65208" s="511"/>
      <c r="GX65208" s="511"/>
      <c r="GY65208" s="511"/>
      <c r="GZ65208" s="511"/>
      <c r="HA65208" s="511"/>
      <c r="HB65208" s="511"/>
      <c r="HC65208" s="511"/>
      <c r="HD65208" s="511"/>
      <c r="HE65208" s="511"/>
      <c r="HF65208" s="511"/>
      <c r="HG65208" s="511"/>
      <c r="HH65208" s="511"/>
      <c r="HI65208" s="511"/>
      <c r="HJ65208" s="511"/>
      <c r="HK65208" s="511"/>
      <c r="HL65208" s="511"/>
      <c r="HM65208" s="511"/>
      <c r="HN65208" s="511"/>
      <c r="HO65208" s="511"/>
      <c r="HP65208" s="511"/>
      <c r="HQ65208" s="511"/>
      <c r="HR65208" s="511"/>
      <c r="HS65208" s="511"/>
      <c r="HT65208" s="511"/>
      <c r="HU65208" s="511"/>
      <c r="HV65208" s="511"/>
      <c r="HW65208" s="511"/>
      <c r="HX65208" s="511"/>
      <c r="HY65208" s="511"/>
      <c r="HZ65208" s="511"/>
      <c r="IA65208" s="511"/>
      <c r="IB65208" s="511"/>
      <c r="IC65208" s="511"/>
      <c r="ID65208" s="511"/>
      <c r="IE65208" s="511"/>
      <c r="IF65208" s="511"/>
      <c r="IG65208" s="511"/>
      <c r="IH65208" s="511"/>
    </row>
    <row r="65209" spans="1:242" x14ac:dyDescent="0.25">
      <c r="A65209" s="511"/>
      <c r="B65209" s="511"/>
      <c r="C65209" s="511"/>
      <c r="D65209" s="511"/>
      <c r="E65209" s="511"/>
      <c r="F65209" s="511"/>
      <c r="G65209" s="511"/>
      <c r="H65209" s="511"/>
      <c r="I65209" s="511"/>
      <c r="J65209" s="511"/>
      <c r="K65209" s="511"/>
      <c r="L65209" s="511"/>
      <c r="M65209" s="511"/>
      <c r="N65209" s="511"/>
      <c r="O65209" s="511"/>
      <c r="P65209" s="511"/>
      <c r="Q65209" s="511"/>
      <c r="R65209" s="511"/>
      <c r="S65209" s="511"/>
      <c r="T65209" s="511"/>
      <c r="U65209" s="511"/>
      <c r="V65209" s="511"/>
      <c r="W65209" s="511"/>
      <c r="X65209" s="511"/>
      <c r="Y65209" s="511"/>
      <c r="Z65209" s="511"/>
      <c r="AA65209" s="511"/>
      <c r="AB65209" s="511"/>
      <c r="AC65209" s="511"/>
      <c r="AD65209" s="511"/>
      <c r="AE65209" s="511"/>
      <c r="AF65209" s="511"/>
      <c r="AG65209" s="511"/>
      <c r="AH65209" s="511"/>
      <c r="AI65209" s="511"/>
      <c r="AJ65209" s="511"/>
      <c r="AK65209" s="511"/>
      <c r="AL65209" s="511"/>
      <c r="AM65209" s="511"/>
      <c r="AN65209" s="511"/>
      <c r="AO65209" s="511"/>
      <c r="AP65209" s="511"/>
      <c r="AQ65209" s="511"/>
      <c r="AR65209" s="511"/>
      <c r="AS65209" s="511"/>
      <c r="AT65209" s="511"/>
      <c r="AU65209" s="511"/>
      <c r="AV65209" s="511"/>
      <c r="AW65209" s="511"/>
      <c r="AX65209" s="511"/>
      <c r="AY65209" s="511"/>
      <c r="AZ65209" s="511"/>
      <c r="BA65209" s="511"/>
      <c r="BB65209" s="511"/>
      <c r="BC65209" s="511"/>
      <c r="BD65209" s="511"/>
      <c r="BE65209" s="511"/>
      <c r="BF65209" s="511"/>
      <c r="BG65209" s="511"/>
      <c r="BH65209" s="511"/>
      <c r="BI65209" s="511"/>
      <c r="BJ65209" s="511"/>
      <c r="BK65209" s="511"/>
      <c r="BL65209" s="511"/>
      <c r="BM65209" s="511"/>
      <c r="BN65209" s="511"/>
      <c r="BO65209" s="511"/>
      <c r="BP65209" s="511"/>
      <c r="BQ65209" s="511"/>
      <c r="BR65209" s="511"/>
      <c r="BS65209" s="511"/>
      <c r="BT65209" s="511"/>
      <c r="BU65209" s="511"/>
      <c r="BV65209" s="511"/>
      <c r="BW65209" s="511"/>
      <c r="BX65209" s="511"/>
      <c r="BY65209" s="511"/>
      <c r="BZ65209" s="511"/>
      <c r="CA65209" s="511"/>
      <c r="CB65209" s="511"/>
      <c r="CC65209" s="511"/>
      <c r="CD65209" s="511"/>
      <c r="CE65209" s="511"/>
      <c r="CF65209" s="511"/>
      <c r="CG65209" s="511"/>
      <c r="CH65209" s="511"/>
      <c r="CI65209" s="511"/>
      <c r="CJ65209" s="511"/>
      <c r="CK65209" s="511"/>
      <c r="CL65209" s="511"/>
      <c r="CM65209" s="511"/>
      <c r="CN65209" s="511"/>
      <c r="CO65209" s="511"/>
      <c r="CP65209" s="511"/>
      <c r="CQ65209" s="511"/>
      <c r="CR65209" s="511"/>
      <c r="CS65209" s="511"/>
      <c r="CT65209" s="511"/>
      <c r="CU65209" s="511"/>
      <c r="CV65209" s="511"/>
      <c r="CW65209" s="511"/>
      <c r="CX65209" s="511"/>
      <c r="CY65209" s="511"/>
      <c r="CZ65209" s="511"/>
      <c r="DA65209" s="511"/>
      <c r="DB65209" s="511"/>
      <c r="DC65209" s="511"/>
      <c r="DD65209" s="511"/>
      <c r="DE65209" s="511"/>
      <c r="DF65209" s="511"/>
      <c r="DG65209" s="511"/>
      <c r="DH65209" s="511"/>
      <c r="DI65209" s="511"/>
      <c r="DJ65209" s="511"/>
      <c r="DK65209" s="511"/>
      <c r="DL65209" s="511"/>
      <c r="DM65209" s="511"/>
      <c r="DN65209" s="511"/>
      <c r="DO65209" s="511"/>
      <c r="DP65209" s="511"/>
      <c r="DQ65209" s="511"/>
      <c r="DR65209" s="511"/>
      <c r="DS65209" s="511"/>
      <c r="DT65209" s="511"/>
      <c r="DU65209" s="511"/>
      <c r="DV65209" s="511"/>
      <c r="DW65209" s="511"/>
      <c r="DX65209" s="511"/>
      <c r="DY65209" s="511"/>
      <c r="DZ65209" s="511"/>
      <c r="EA65209" s="511"/>
      <c r="EB65209" s="511"/>
      <c r="EC65209" s="511"/>
      <c r="ED65209" s="511"/>
      <c r="EE65209" s="511"/>
      <c r="EF65209" s="511"/>
      <c r="EG65209" s="511"/>
      <c r="EH65209" s="511"/>
      <c r="EI65209" s="511"/>
      <c r="EJ65209" s="511"/>
      <c r="EK65209" s="511"/>
      <c r="EL65209" s="511"/>
      <c r="EM65209" s="511"/>
      <c r="EN65209" s="511"/>
      <c r="EO65209" s="511"/>
      <c r="EP65209" s="511"/>
      <c r="EQ65209" s="511"/>
      <c r="ER65209" s="511"/>
      <c r="ES65209" s="511"/>
      <c r="ET65209" s="511"/>
      <c r="EU65209" s="511"/>
      <c r="EV65209" s="511"/>
      <c r="EW65209" s="511"/>
      <c r="EX65209" s="511"/>
      <c r="EY65209" s="511"/>
      <c r="EZ65209" s="511"/>
      <c r="FA65209" s="511"/>
      <c r="FB65209" s="511"/>
      <c r="FC65209" s="511"/>
      <c r="FD65209" s="511"/>
      <c r="FE65209" s="511"/>
      <c r="FF65209" s="511"/>
      <c r="FG65209" s="511"/>
      <c r="FH65209" s="511"/>
      <c r="FI65209" s="511"/>
      <c r="FJ65209" s="511"/>
      <c r="FK65209" s="511"/>
      <c r="FL65209" s="511"/>
      <c r="FM65209" s="511"/>
      <c r="FN65209" s="511"/>
      <c r="FO65209" s="511"/>
      <c r="FP65209" s="511"/>
      <c r="FQ65209" s="511"/>
      <c r="FR65209" s="511"/>
      <c r="FS65209" s="511"/>
      <c r="FT65209" s="511"/>
      <c r="FU65209" s="511"/>
      <c r="FV65209" s="511"/>
      <c r="FW65209" s="511"/>
      <c r="FX65209" s="511"/>
      <c r="FY65209" s="511"/>
      <c r="FZ65209" s="511"/>
      <c r="GA65209" s="511"/>
      <c r="GB65209" s="511"/>
      <c r="GC65209" s="511"/>
      <c r="GD65209" s="511"/>
      <c r="GE65209" s="511"/>
      <c r="GF65209" s="511"/>
      <c r="GG65209" s="511"/>
      <c r="GH65209" s="511"/>
      <c r="GI65209" s="511"/>
      <c r="GJ65209" s="511"/>
      <c r="GK65209" s="511"/>
      <c r="GL65209" s="511"/>
      <c r="GM65209" s="511"/>
      <c r="GN65209" s="511"/>
      <c r="GO65209" s="511"/>
      <c r="GP65209" s="511"/>
      <c r="GQ65209" s="511"/>
      <c r="GR65209" s="511"/>
      <c r="GS65209" s="511"/>
      <c r="GT65209" s="511"/>
      <c r="GU65209" s="511"/>
      <c r="GV65209" s="511"/>
      <c r="GW65209" s="511"/>
      <c r="GX65209" s="511"/>
      <c r="GY65209" s="511"/>
      <c r="GZ65209" s="511"/>
      <c r="HA65209" s="511"/>
      <c r="HB65209" s="511"/>
      <c r="HC65209" s="511"/>
      <c r="HD65209" s="511"/>
      <c r="HE65209" s="511"/>
      <c r="HF65209" s="511"/>
      <c r="HG65209" s="511"/>
      <c r="HH65209" s="511"/>
      <c r="HI65209" s="511"/>
      <c r="HJ65209" s="511"/>
      <c r="HK65209" s="511"/>
      <c r="HL65209" s="511"/>
      <c r="HM65209" s="511"/>
      <c r="HN65209" s="511"/>
      <c r="HO65209" s="511"/>
      <c r="HP65209" s="511"/>
      <c r="HQ65209" s="511"/>
      <c r="HR65209" s="511"/>
      <c r="HS65209" s="511"/>
      <c r="HT65209" s="511"/>
      <c r="HU65209" s="511"/>
      <c r="HV65209" s="511"/>
      <c r="HW65209" s="511"/>
      <c r="HX65209" s="511"/>
      <c r="HY65209" s="511"/>
      <c r="HZ65209" s="511"/>
      <c r="IA65209" s="511"/>
      <c r="IB65209" s="511"/>
      <c r="IC65209" s="511"/>
      <c r="ID65209" s="511"/>
      <c r="IE65209" s="511"/>
      <c r="IF65209" s="511"/>
      <c r="IG65209" s="511"/>
      <c r="IH65209" s="511"/>
    </row>
    <row r="65210" spans="1:242" x14ac:dyDescent="0.25">
      <c r="A65210" s="511"/>
      <c r="B65210" s="511"/>
      <c r="C65210" s="511"/>
      <c r="D65210" s="511"/>
      <c r="E65210" s="511"/>
      <c r="F65210" s="511"/>
      <c r="G65210" s="511"/>
      <c r="H65210" s="511"/>
      <c r="I65210" s="511"/>
      <c r="J65210" s="511"/>
      <c r="K65210" s="511"/>
      <c r="L65210" s="511"/>
      <c r="M65210" s="511"/>
      <c r="N65210" s="511"/>
      <c r="O65210" s="511"/>
      <c r="P65210" s="511"/>
      <c r="Q65210" s="511"/>
      <c r="R65210" s="511"/>
      <c r="S65210" s="511"/>
      <c r="T65210" s="511"/>
      <c r="U65210" s="511"/>
      <c r="V65210" s="511"/>
      <c r="W65210" s="511"/>
      <c r="X65210" s="511"/>
      <c r="Y65210" s="511"/>
      <c r="Z65210" s="511"/>
      <c r="AA65210" s="511"/>
      <c r="AB65210" s="511"/>
      <c r="AC65210" s="511"/>
      <c r="AD65210" s="511"/>
      <c r="AE65210" s="511"/>
      <c r="AF65210" s="511"/>
      <c r="AG65210" s="511"/>
      <c r="AH65210" s="511"/>
      <c r="AI65210" s="511"/>
      <c r="AJ65210" s="511"/>
      <c r="AK65210" s="511"/>
      <c r="AL65210" s="511"/>
      <c r="AM65210" s="511"/>
      <c r="AN65210" s="511"/>
      <c r="AO65210" s="511"/>
      <c r="AP65210" s="511"/>
      <c r="AQ65210" s="511"/>
      <c r="AR65210" s="511"/>
      <c r="AS65210" s="511"/>
      <c r="AT65210" s="511"/>
      <c r="AU65210" s="511"/>
      <c r="AV65210" s="511"/>
      <c r="AW65210" s="511"/>
      <c r="AX65210" s="511"/>
      <c r="AY65210" s="511"/>
      <c r="AZ65210" s="511"/>
      <c r="BA65210" s="511"/>
      <c r="BB65210" s="511"/>
      <c r="BC65210" s="511"/>
      <c r="BD65210" s="511"/>
      <c r="BE65210" s="511"/>
      <c r="BF65210" s="511"/>
      <c r="BG65210" s="511"/>
      <c r="BH65210" s="511"/>
      <c r="BI65210" s="511"/>
      <c r="BJ65210" s="511"/>
      <c r="BK65210" s="511"/>
      <c r="BL65210" s="511"/>
      <c r="BM65210" s="511"/>
      <c r="BN65210" s="511"/>
      <c r="BO65210" s="511"/>
      <c r="BP65210" s="511"/>
      <c r="BQ65210" s="511"/>
      <c r="BR65210" s="511"/>
      <c r="BS65210" s="511"/>
      <c r="BT65210" s="511"/>
      <c r="BU65210" s="511"/>
      <c r="BV65210" s="511"/>
      <c r="BW65210" s="511"/>
      <c r="BX65210" s="511"/>
      <c r="BY65210" s="511"/>
      <c r="BZ65210" s="511"/>
      <c r="CA65210" s="511"/>
      <c r="CB65210" s="511"/>
      <c r="CC65210" s="511"/>
      <c r="CD65210" s="511"/>
      <c r="CE65210" s="511"/>
      <c r="CF65210" s="511"/>
      <c r="CG65210" s="511"/>
      <c r="CH65210" s="511"/>
      <c r="CI65210" s="511"/>
      <c r="CJ65210" s="511"/>
      <c r="CK65210" s="511"/>
      <c r="CL65210" s="511"/>
      <c r="CM65210" s="511"/>
      <c r="CN65210" s="511"/>
      <c r="CO65210" s="511"/>
      <c r="CP65210" s="511"/>
      <c r="CQ65210" s="511"/>
      <c r="CR65210" s="511"/>
      <c r="CS65210" s="511"/>
      <c r="CT65210" s="511"/>
      <c r="CU65210" s="511"/>
      <c r="CV65210" s="511"/>
      <c r="CW65210" s="511"/>
      <c r="CX65210" s="511"/>
      <c r="CY65210" s="511"/>
      <c r="CZ65210" s="511"/>
      <c r="DA65210" s="511"/>
      <c r="DB65210" s="511"/>
      <c r="DC65210" s="511"/>
      <c r="DD65210" s="511"/>
      <c r="DE65210" s="511"/>
      <c r="DF65210" s="511"/>
      <c r="DG65210" s="511"/>
      <c r="DH65210" s="511"/>
      <c r="DI65210" s="511"/>
      <c r="DJ65210" s="511"/>
      <c r="DK65210" s="511"/>
      <c r="DL65210" s="511"/>
      <c r="DM65210" s="511"/>
      <c r="DN65210" s="511"/>
      <c r="DO65210" s="511"/>
      <c r="DP65210" s="511"/>
      <c r="DQ65210" s="511"/>
      <c r="DR65210" s="511"/>
      <c r="DS65210" s="511"/>
      <c r="DT65210" s="511"/>
      <c r="DU65210" s="511"/>
      <c r="DV65210" s="511"/>
      <c r="DW65210" s="511"/>
      <c r="DX65210" s="511"/>
      <c r="DY65210" s="511"/>
      <c r="DZ65210" s="511"/>
      <c r="EA65210" s="511"/>
      <c r="EB65210" s="511"/>
      <c r="EC65210" s="511"/>
      <c r="ED65210" s="511"/>
      <c r="EE65210" s="511"/>
      <c r="EF65210" s="511"/>
      <c r="EG65210" s="511"/>
      <c r="EH65210" s="511"/>
      <c r="EI65210" s="511"/>
      <c r="EJ65210" s="511"/>
      <c r="EK65210" s="511"/>
      <c r="EL65210" s="511"/>
      <c r="EM65210" s="511"/>
      <c r="EN65210" s="511"/>
      <c r="EO65210" s="511"/>
      <c r="EP65210" s="511"/>
      <c r="EQ65210" s="511"/>
      <c r="ER65210" s="511"/>
      <c r="ES65210" s="511"/>
      <c r="ET65210" s="511"/>
      <c r="EU65210" s="511"/>
      <c r="EV65210" s="511"/>
      <c r="EW65210" s="511"/>
      <c r="EX65210" s="511"/>
      <c r="EY65210" s="511"/>
      <c r="EZ65210" s="511"/>
      <c r="FA65210" s="511"/>
      <c r="FB65210" s="511"/>
      <c r="FC65210" s="511"/>
      <c r="FD65210" s="511"/>
      <c r="FE65210" s="511"/>
      <c r="FF65210" s="511"/>
      <c r="FG65210" s="511"/>
      <c r="FH65210" s="511"/>
      <c r="FI65210" s="511"/>
      <c r="FJ65210" s="511"/>
      <c r="FK65210" s="511"/>
      <c r="FL65210" s="511"/>
      <c r="FM65210" s="511"/>
      <c r="FN65210" s="511"/>
      <c r="FO65210" s="511"/>
      <c r="FP65210" s="511"/>
      <c r="FQ65210" s="511"/>
      <c r="FR65210" s="511"/>
      <c r="FS65210" s="511"/>
      <c r="FT65210" s="511"/>
      <c r="FU65210" s="511"/>
      <c r="FV65210" s="511"/>
      <c r="FW65210" s="511"/>
      <c r="FX65210" s="511"/>
      <c r="FY65210" s="511"/>
      <c r="FZ65210" s="511"/>
      <c r="GA65210" s="511"/>
      <c r="GB65210" s="511"/>
      <c r="GC65210" s="511"/>
      <c r="GD65210" s="511"/>
      <c r="GE65210" s="511"/>
      <c r="GF65210" s="511"/>
      <c r="GG65210" s="511"/>
      <c r="GH65210" s="511"/>
      <c r="GI65210" s="511"/>
      <c r="GJ65210" s="511"/>
      <c r="GK65210" s="511"/>
      <c r="GL65210" s="511"/>
      <c r="GM65210" s="511"/>
      <c r="GN65210" s="511"/>
      <c r="GO65210" s="511"/>
      <c r="GP65210" s="511"/>
      <c r="GQ65210" s="511"/>
      <c r="GR65210" s="511"/>
      <c r="GS65210" s="511"/>
      <c r="GT65210" s="511"/>
      <c r="GU65210" s="511"/>
      <c r="GV65210" s="511"/>
      <c r="GW65210" s="511"/>
      <c r="GX65210" s="511"/>
      <c r="GY65210" s="511"/>
      <c r="GZ65210" s="511"/>
      <c r="HA65210" s="511"/>
      <c r="HB65210" s="511"/>
      <c r="HC65210" s="511"/>
      <c r="HD65210" s="511"/>
      <c r="HE65210" s="511"/>
      <c r="HF65210" s="511"/>
      <c r="HG65210" s="511"/>
      <c r="HH65210" s="511"/>
      <c r="HI65210" s="511"/>
      <c r="HJ65210" s="511"/>
      <c r="HK65210" s="511"/>
      <c r="HL65210" s="511"/>
      <c r="HM65210" s="511"/>
      <c r="HN65210" s="511"/>
      <c r="HO65210" s="511"/>
      <c r="HP65210" s="511"/>
      <c r="HQ65210" s="511"/>
      <c r="HR65210" s="511"/>
      <c r="HS65210" s="511"/>
      <c r="HT65210" s="511"/>
      <c r="HU65210" s="511"/>
      <c r="HV65210" s="511"/>
      <c r="HW65210" s="511"/>
      <c r="HX65210" s="511"/>
      <c r="HY65210" s="511"/>
      <c r="HZ65210" s="511"/>
      <c r="IA65210" s="511"/>
      <c r="IB65210" s="511"/>
      <c r="IC65210" s="511"/>
      <c r="ID65210" s="511"/>
      <c r="IE65210" s="511"/>
      <c r="IF65210" s="511"/>
      <c r="IG65210" s="511"/>
      <c r="IH65210" s="511"/>
    </row>
    <row r="65211" spans="1:242" x14ac:dyDescent="0.25">
      <c r="A65211" s="511"/>
      <c r="B65211" s="511"/>
      <c r="C65211" s="511"/>
      <c r="D65211" s="511"/>
      <c r="E65211" s="511"/>
      <c r="F65211" s="511"/>
      <c r="G65211" s="511"/>
      <c r="H65211" s="511"/>
      <c r="I65211" s="511"/>
      <c r="J65211" s="511"/>
      <c r="K65211" s="511"/>
      <c r="L65211" s="511"/>
      <c r="M65211" s="511"/>
      <c r="N65211" s="511"/>
      <c r="O65211" s="511"/>
      <c r="P65211" s="511"/>
      <c r="Q65211" s="511"/>
      <c r="R65211" s="511"/>
      <c r="S65211" s="511"/>
      <c r="T65211" s="511"/>
      <c r="U65211" s="511"/>
      <c r="V65211" s="511"/>
      <c r="W65211" s="511"/>
      <c r="X65211" s="511"/>
      <c r="Y65211" s="511"/>
      <c r="Z65211" s="511"/>
      <c r="AA65211" s="511"/>
      <c r="AB65211" s="511"/>
      <c r="AC65211" s="511"/>
      <c r="AD65211" s="511"/>
      <c r="AE65211" s="511"/>
      <c r="AF65211" s="511"/>
      <c r="AG65211" s="511"/>
      <c r="AH65211" s="511"/>
      <c r="AI65211" s="511"/>
      <c r="AJ65211" s="511"/>
      <c r="AK65211" s="511"/>
      <c r="AL65211" s="511"/>
      <c r="AM65211" s="511"/>
      <c r="AN65211" s="511"/>
      <c r="AO65211" s="511"/>
      <c r="AP65211" s="511"/>
      <c r="AQ65211" s="511"/>
      <c r="AR65211" s="511"/>
      <c r="AS65211" s="511"/>
      <c r="AT65211" s="511"/>
      <c r="AU65211" s="511"/>
      <c r="AV65211" s="511"/>
      <c r="AW65211" s="511"/>
      <c r="AX65211" s="511"/>
      <c r="AY65211" s="511"/>
      <c r="AZ65211" s="511"/>
      <c r="BA65211" s="511"/>
      <c r="BB65211" s="511"/>
      <c r="BC65211" s="511"/>
      <c r="BD65211" s="511"/>
      <c r="BE65211" s="511"/>
      <c r="BF65211" s="511"/>
      <c r="BG65211" s="511"/>
      <c r="BH65211" s="511"/>
      <c r="BI65211" s="511"/>
      <c r="BJ65211" s="511"/>
      <c r="BK65211" s="511"/>
      <c r="BL65211" s="511"/>
      <c r="BM65211" s="511"/>
      <c r="BN65211" s="511"/>
      <c r="BO65211" s="511"/>
      <c r="BP65211" s="511"/>
      <c r="BQ65211" s="511"/>
      <c r="BR65211" s="511"/>
      <c r="BS65211" s="511"/>
      <c r="BT65211" s="511"/>
      <c r="BU65211" s="511"/>
      <c r="BV65211" s="511"/>
      <c r="BW65211" s="511"/>
      <c r="BX65211" s="511"/>
      <c r="BY65211" s="511"/>
      <c r="BZ65211" s="511"/>
      <c r="CA65211" s="511"/>
      <c r="CB65211" s="511"/>
      <c r="CC65211" s="511"/>
      <c r="CD65211" s="511"/>
      <c r="CE65211" s="511"/>
      <c r="CF65211" s="511"/>
      <c r="CG65211" s="511"/>
      <c r="CH65211" s="511"/>
      <c r="CI65211" s="511"/>
      <c r="CJ65211" s="511"/>
      <c r="CK65211" s="511"/>
      <c r="CL65211" s="511"/>
      <c r="CM65211" s="511"/>
      <c r="CN65211" s="511"/>
      <c r="CO65211" s="511"/>
      <c r="CP65211" s="511"/>
      <c r="CQ65211" s="511"/>
      <c r="CR65211" s="511"/>
      <c r="CS65211" s="511"/>
      <c r="CT65211" s="511"/>
      <c r="CU65211" s="511"/>
      <c r="CV65211" s="511"/>
      <c r="CW65211" s="511"/>
      <c r="CX65211" s="511"/>
      <c r="CY65211" s="511"/>
      <c r="CZ65211" s="511"/>
      <c r="DA65211" s="511"/>
      <c r="DB65211" s="511"/>
      <c r="DC65211" s="511"/>
      <c r="DD65211" s="511"/>
      <c r="DE65211" s="511"/>
      <c r="DF65211" s="511"/>
      <c r="DG65211" s="511"/>
      <c r="DH65211" s="511"/>
      <c r="DI65211" s="511"/>
      <c r="DJ65211" s="511"/>
      <c r="DK65211" s="511"/>
      <c r="DL65211" s="511"/>
      <c r="DM65211" s="511"/>
      <c r="DN65211" s="511"/>
      <c r="DO65211" s="511"/>
      <c r="DP65211" s="511"/>
      <c r="DQ65211" s="511"/>
      <c r="DR65211" s="511"/>
      <c r="DS65211" s="511"/>
      <c r="DT65211" s="511"/>
      <c r="DU65211" s="511"/>
      <c r="DV65211" s="511"/>
      <c r="DW65211" s="511"/>
      <c r="DX65211" s="511"/>
      <c r="DY65211" s="511"/>
      <c r="DZ65211" s="511"/>
      <c r="EA65211" s="511"/>
      <c r="EB65211" s="511"/>
      <c r="EC65211" s="511"/>
      <c r="ED65211" s="511"/>
      <c r="EE65211" s="511"/>
      <c r="EF65211" s="511"/>
      <c r="EG65211" s="511"/>
      <c r="EH65211" s="511"/>
      <c r="EI65211" s="511"/>
      <c r="EJ65211" s="511"/>
      <c r="EK65211" s="511"/>
      <c r="EL65211" s="511"/>
      <c r="EM65211" s="511"/>
      <c r="EN65211" s="511"/>
      <c r="EO65211" s="511"/>
      <c r="EP65211" s="511"/>
      <c r="EQ65211" s="511"/>
      <c r="ER65211" s="511"/>
      <c r="ES65211" s="511"/>
      <c r="ET65211" s="511"/>
      <c r="EU65211" s="511"/>
      <c r="EV65211" s="511"/>
      <c r="EW65211" s="511"/>
      <c r="EX65211" s="511"/>
      <c r="EY65211" s="511"/>
      <c r="EZ65211" s="511"/>
      <c r="FA65211" s="511"/>
      <c r="FB65211" s="511"/>
      <c r="FC65211" s="511"/>
      <c r="FD65211" s="511"/>
      <c r="FE65211" s="511"/>
      <c r="FF65211" s="511"/>
      <c r="FG65211" s="511"/>
      <c r="FH65211" s="511"/>
      <c r="FI65211" s="511"/>
      <c r="FJ65211" s="511"/>
      <c r="FK65211" s="511"/>
      <c r="FL65211" s="511"/>
      <c r="FM65211" s="511"/>
      <c r="FN65211" s="511"/>
      <c r="FO65211" s="511"/>
      <c r="FP65211" s="511"/>
      <c r="FQ65211" s="511"/>
      <c r="FR65211" s="511"/>
      <c r="FS65211" s="511"/>
      <c r="FT65211" s="511"/>
      <c r="FU65211" s="511"/>
      <c r="FV65211" s="511"/>
      <c r="FW65211" s="511"/>
      <c r="FX65211" s="511"/>
      <c r="FY65211" s="511"/>
      <c r="FZ65211" s="511"/>
      <c r="GA65211" s="511"/>
      <c r="GB65211" s="511"/>
      <c r="GC65211" s="511"/>
      <c r="GD65211" s="511"/>
      <c r="GE65211" s="511"/>
      <c r="GF65211" s="511"/>
      <c r="GG65211" s="511"/>
      <c r="GH65211" s="511"/>
      <c r="GI65211" s="511"/>
      <c r="GJ65211" s="511"/>
      <c r="GK65211" s="511"/>
      <c r="GL65211" s="511"/>
      <c r="GM65211" s="511"/>
      <c r="GN65211" s="511"/>
      <c r="GO65211" s="511"/>
      <c r="GP65211" s="511"/>
      <c r="GQ65211" s="511"/>
      <c r="GR65211" s="511"/>
      <c r="GS65211" s="511"/>
      <c r="GT65211" s="511"/>
      <c r="GU65211" s="511"/>
      <c r="GV65211" s="511"/>
      <c r="GW65211" s="511"/>
      <c r="GX65211" s="511"/>
      <c r="GY65211" s="511"/>
      <c r="GZ65211" s="511"/>
      <c r="HA65211" s="511"/>
      <c r="HB65211" s="511"/>
      <c r="HC65211" s="511"/>
      <c r="HD65211" s="511"/>
      <c r="HE65211" s="511"/>
      <c r="HF65211" s="511"/>
      <c r="HG65211" s="511"/>
      <c r="HH65211" s="511"/>
      <c r="HI65211" s="511"/>
      <c r="HJ65211" s="511"/>
      <c r="HK65211" s="511"/>
      <c r="HL65211" s="511"/>
      <c r="HM65211" s="511"/>
      <c r="HN65211" s="511"/>
      <c r="HO65211" s="511"/>
      <c r="HP65211" s="511"/>
      <c r="HQ65211" s="511"/>
      <c r="HR65211" s="511"/>
      <c r="HS65211" s="511"/>
      <c r="HT65211" s="511"/>
      <c r="HU65211" s="511"/>
      <c r="HV65211" s="511"/>
      <c r="HW65211" s="511"/>
      <c r="HX65211" s="511"/>
      <c r="HY65211" s="511"/>
      <c r="HZ65211" s="511"/>
      <c r="IA65211" s="511"/>
      <c r="IB65211" s="511"/>
      <c r="IC65211" s="511"/>
      <c r="ID65211" s="511"/>
      <c r="IE65211" s="511"/>
      <c r="IF65211" s="511"/>
      <c r="IG65211" s="511"/>
      <c r="IH65211" s="511"/>
    </row>
    <row r="65212" spans="1:242" x14ac:dyDescent="0.25">
      <c r="A65212" s="511"/>
      <c r="B65212" s="511"/>
      <c r="C65212" s="511"/>
      <c r="D65212" s="511"/>
      <c r="E65212" s="511"/>
      <c r="F65212" s="511"/>
      <c r="G65212" s="511"/>
      <c r="H65212" s="511"/>
      <c r="I65212" s="511"/>
      <c r="J65212" s="511"/>
      <c r="K65212" s="511"/>
      <c r="L65212" s="511"/>
      <c r="M65212" s="511"/>
      <c r="N65212" s="511"/>
      <c r="O65212" s="511"/>
      <c r="P65212" s="511"/>
      <c r="Q65212" s="511"/>
      <c r="R65212" s="511"/>
      <c r="S65212" s="511"/>
      <c r="T65212" s="511"/>
      <c r="U65212" s="511"/>
      <c r="V65212" s="511"/>
      <c r="W65212" s="511"/>
      <c r="X65212" s="511"/>
      <c r="Y65212" s="511"/>
      <c r="Z65212" s="511"/>
      <c r="AA65212" s="511"/>
      <c r="AB65212" s="511"/>
      <c r="AC65212" s="511"/>
      <c r="AD65212" s="511"/>
      <c r="AE65212" s="511"/>
      <c r="AF65212" s="511"/>
      <c r="AG65212" s="511"/>
      <c r="AH65212" s="511"/>
      <c r="AI65212" s="511"/>
      <c r="AJ65212" s="511"/>
      <c r="AK65212" s="511"/>
      <c r="AL65212" s="511"/>
      <c r="AM65212" s="511"/>
      <c r="AN65212" s="511"/>
      <c r="AO65212" s="511"/>
      <c r="AP65212" s="511"/>
      <c r="AQ65212" s="511"/>
      <c r="AR65212" s="511"/>
      <c r="AS65212" s="511"/>
      <c r="AT65212" s="511"/>
      <c r="AU65212" s="511"/>
      <c r="AV65212" s="511"/>
      <c r="AW65212" s="511"/>
      <c r="AX65212" s="511"/>
      <c r="AY65212" s="511"/>
      <c r="AZ65212" s="511"/>
      <c r="BA65212" s="511"/>
      <c r="BB65212" s="511"/>
      <c r="BC65212" s="511"/>
      <c r="BD65212" s="511"/>
      <c r="BE65212" s="511"/>
      <c r="BF65212" s="511"/>
      <c r="BG65212" s="511"/>
      <c r="BH65212" s="511"/>
      <c r="BI65212" s="511"/>
      <c r="BJ65212" s="511"/>
      <c r="BK65212" s="511"/>
      <c r="BL65212" s="511"/>
      <c r="BM65212" s="511"/>
      <c r="BN65212" s="511"/>
      <c r="BO65212" s="511"/>
      <c r="BP65212" s="511"/>
      <c r="BQ65212" s="511"/>
      <c r="BR65212" s="511"/>
      <c r="BS65212" s="511"/>
      <c r="BT65212" s="511"/>
      <c r="BU65212" s="511"/>
      <c r="BV65212" s="511"/>
      <c r="BW65212" s="511"/>
      <c r="BX65212" s="511"/>
      <c r="BY65212" s="511"/>
      <c r="BZ65212" s="511"/>
      <c r="CA65212" s="511"/>
      <c r="CB65212" s="511"/>
      <c r="CC65212" s="511"/>
      <c r="CD65212" s="511"/>
      <c r="CE65212" s="511"/>
      <c r="CF65212" s="511"/>
      <c r="CG65212" s="511"/>
      <c r="CH65212" s="511"/>
      <c r="CI65212" s="511"/>
      <c r="CJ65212" s="511"/>
      <c r="CK65212" s="511"/>
      <c r="CL65212" s="511"/>
      <c r="CM65212" s="511"/>
      <c r="CN65212" s="511"/>
      <c r="CO65212" s="511"/>
      <c r="CP65212" s="511"/>
      <c r="CQ65212" s="511"/>
      <c r="CR65212" s="511"/>
      <c r="CS65212" s="511"/>
      <c r="CT65212" s="511"/>
      <c r="CU65212" s="511"/>
      <c r="CV65212" s="511"/>
      <c r="CW65212" s="511"/>
      <c r="CX65212" s="511"/>
      <c r="CY65212" s="511"/>
      <c r="CZ65212" s="511"/>
      <c r="DA65212" s="511"/>
      <c r="DB65212" s="511"/>
      <c r="DC65212" s="511"/>
      <c r="DD65212" s="511"/>
      <c r="DE65212" s="511"/>
      <c r="DF65212" s="511"/>
      <c r="DG65212" s="511"/>
      <c r="DH65212" s="511"/>
      <c r="DI65212" s="511"/>
      <c r="DJ65212" s="511"/>
      <c r="DK65212" s="511"/>
      <c r="DL65212" s="511"/>
      <c r="DM65212" s="511"/>
      <c r="DN65212" s="511"/>
      <c r="DO65212" s="511"/>
      <c r="DP65212" s="511"/>
      <c r="DQ65212" s="511"/>
      <c r="DR65212" s="511"/>
      <c r="DS65212" s="511"/>
      <c r="DT65212" s="511"/>
      <c r="DU65212" s="511"/>
      <c r="DV65212" s="511"/>
      <c r="DW65212" s="511"/>
      <c r="DX65212" s="511"/>
      <c r="DY65212" s="511"/>
      <c r="DZ65212" s="511"/>
      <c r="EA65212" s="511"/>
      <c r="EB65212" s="511"/>
      <c r="EC65212" s="511"/>
      <c r="ED65212" s="511"/>
      <c r="EE65212" s="511"/>
      <c r="EF65212" s="511"/>
      <c r="EG65212" s="511"/>
      <c r="EH65212" s="511"/>
      <c r="EI65212" s="511"/>
      <c r="EJ65212" s="511"/>
      <c r="EK65212" s="511"/>
      <c r="EL65212" s="511"/>
      <c r="EM65212" s="511"/>
      <c r="EN65212" s="511"/>
      <c r="EO65212" s="511"/>
      <c r="EP65212" s="511"/>
      <c r="EQ65212" s="511"/>
      <c r="ER65212" s="511"/>
      <c r="ES65212" s="511"/>
      <c r="ET65212" s="511"/>
      <c r="EU65212" s="511"/>
      <c r="EV65212" s="511"/>
      <c r="EW65212" s="511"/>
      <c r="EX65212" s="511"/>
      <c r="EY65212" s="511"/>
      <c r="EZ65212" s="511"/>
      <c r="FA65212" s="511"/>
      <c r="FB65212" s="511"/>
      <c r="FC65212" s="511"/>
      <c r="FD65212" s="511"/>
      <c r="FE65212" s="511"/>
      <c r="FF65212" s="511"/>
      <c r="FG65212" s="511"/>
      <c r="FH65212" s="511"/>
      <c r="FI65212" s="511"/>
      <c r="FJ65212" s="511"/>
      <c r="FK65212" s="511"/>
      <c r="FL65212" s="511"/>
      <c r="FM65212" s="511"/>
      <c r="FN65212" s="511"/>
      <c r="FO65212" s="511"/>
      <c r="FP65212" s="511"/>
      <c r="FQ65212" s="511"/>
      <c r="FR65212" s="511"/>
      <c r="FS65212" s="511"/>
      <c r="FT65212" s="511"/>
      <c r="FU65212" s="511"/>
      <c r="FV65212" s="511"/>
      <c r="FW65212" s="511"/>
      <c r="FX65212" s="511"/>
      <c r="FY65212" s="511"/>
      <c r="FZ65212" s="511"/>
      <c r="GA65212" s="511"/>
      <c r="GB65212" s="511"/>
      <c r="GC65212" s="511"/>
      <c r="GD65212" s="511"/>
      <c r="GE65212" s="511"/>
      <c r="GF65212" s="511"/>
      <c r="GG65212" s="511"/>
      <c r="GH65212" s="511"/>
      <c r="GI65212" s="511"/>
      <c r="GJ65212" s="511"/>
      <c r="GK65212" s="511"/>
      <c r="GL65212" s="511"/>
      <c r="GM65212" s="511"/>
      <c r="GN65212" s="511"/>
      <c r="GO65212" s="511"/>
      <c r="GP65212" s="511"/>
      <c r="GQ65212" s="511"/>
      <c r="GR65212" s="511"/>
      <c r="GS65212" s="511"/>
      <c r="GT65212" s="511"/>
      <c r="GU65212" s="511"/>
      <c r="GV65212" s="511"/>
      <c r="GW65212" s="511"/>
      <c r="GX65212" s="511"/>
      <c r="GY65212" s="511"/>
      <c r="GZ65212" s="511"/>
      <c r="HA65212" s="511"/>
      <c r="HB65212" s="511"/>
      <c r="HC65212" s="511"/>
      <c r="HD65212" s="511"/>
      <c r="HE65212" s="511"/>
      <c r="HF65212" s="511"/>
      <c r="HG65212" s="511"/>
      <c r="HH65212" s="511"/>
      <c r="HI65212" s="511"/>
      <c r="HJ65212" s="511"/>
      <c r="HK65212" s="511"/>
      <c r="HL65212" s="511"/>
      <c r="HM65212" s="511"/>
      <c r="HN65212" s="511"/>
      <c r="HO65212" s="511"/>
      <c r="HP65212" s="511"/>
      <c r="HQ65212" s="511"/>
      <c r="HR65212" s="511"/>
      <c r="HS65212" s="511"/>
      <c r="HT65212" s="511"/>
      <c r="HU65212" s="511"/>
      <c r="HV65212" s="511"/>
      <c r="HW65212" s="511"/>
      <c r="HX65212" s="511"/>
      <c r="HY65212" s="511"/>
      <c r="HZ65212" s="511"/>
      <c r="IA65212" s="511"/>
      <c r="IB65212" s="511"/>
      <c r="IC65212" s="511"/>
      <c r="ID65212" s="511"/>
      <c r="IE65212" s="511"/>
      <c r="IF65212" s="511"/>
      <c r="IG65212" s="511"/>
      <c r="IH65212" s="511"/>
    </row>
    <row r="65213" spans="1:242" x14ac:dyDescent="0.25">
      <c r="A65213" s="511"/>
      <c r="B65213" s="511"/>
      <c r="C65213" s="511"/>
      <c r="D65213" s="511"/>
      <c r="E65213" s="511"/>
      <c r="F65213" s="511"/>
      <c r="G65213" s="511"/>
      <c r="H65213" s="511"/>
      <c r="I65213" s="511"/>
      <c r="J65213" s="511"/>
      <c r="K65213" s="511"/>
      <c r="L65213" s="511"/>
      <c r="M65213" s="511"/>
      <c r="N65213" s="511"/>
      <c r="O65213" s="511"/>
      <c r="P65213" s="511"/>
      <c r="Q65213" s="511"/>
      <c r="R65213" s="511"/>
      <c r="S65213" s="511"/>
      <c r="T65213" s="511"/>
      <c r="U65213" s="511"/>
      <c r="V65213" s="511"/>
      <c r="W65213" s="511"/>
      <c r="X65213" s="511"/>
      <c r="Y65213" s="511"/>
      <c r="Z65213" s="511"/>
      <c r="AA65213" s="511"/>
      <c r="AB65213" s="511"/>
      <c r="AC65213" s="511"/>
      <c r="AD65213" s="511"/>
      <c r="AE65213" s="511"/>
      <c r="AF65213" s="511"/>
      <c r="AG65213" s="511"/>
      <c r="AH65213" s="511"/>
      <c r="AI65213" s="511"/>
      <c r="AJ65213" s="511"/>
      <c r="AK65213" s="511"/>
      <c r="AL65213" s="511"/>
      <c r="AM65213" s="511"/>
      <c r="AN65213" s="511"/>
      <c r="AO65213" s="511"/>
      <c r="AP65213" s="511"/>
      <c r="AQ65213" s="511"/>
      <c r="AR65213" s="511"/>
      <c r="AS65213" s="511"/>
      <c r="AT65213" s="511"/>
      <c r="AU65213" s="511"/>
      <c r="AV65213" s="511"/>
      <c r="AW65213" s="511"/>
      <c r="AX65213" s="511"/>
      <c r="AY65213" s="511"/>
      <c r="AZ65213" s="511"/>
      <c r="BA65213" s="511"/>
      <c r="BB65213" s="511"/>
      <c r="BC65213" s="511"/>
      <c r="BD65213" s="511"/>
      <c r="BE65213" s="511"/>
      <c r="BF65213" s="511"/>
      <c r="BG65213" s="511"/>
      <c r="BH65213" s="511"/>
      <c r="BI65213" s="511"/>
      <c r="BJ65213" s="511"/>
      <c r="BK65213" s="511"/>
      <c r="BL65213" s="511"/>
      <c r="BM65213" s="511"/>
      <c r="BN65213" s="511"/>
      <c r="BO65213" s="511"/>
      <c r="BP65213" s="511"/>
      <c r="BQ65213" s="511"/>
      <c r="BR65213" s="511"/>
      <c r="BS65213" s="511"/>
      <c r="BT65213" s="511"/>
      <c r="BU65213" s="511"/>
      <c r="BV65213" s="511"/>
      <c r="BW65213" s="511"/>
      <c r="BX65213" s="511"/>
      <c r="BY65213" s="511"/>
      <c r="BZ65213" s="511"/>
      <c r="CA65213" s="511"/>
      <c r="CB65213" s="511"/>
      <c r="CC65213" s="511"/>
      <c r="CD65213" s="511"/>
      <c r="CE65213" s="511"/>
      <c r="CF65213" s="511"/>
      <c r="CG65213" s="511"/>
      <c r="CH65213" s="511"/>
      <c r="CI65213" s="511"/>
      <c r="CJ65213" s="511"/>
      <c r="CK65213" s="511"/>
      <c r="CL65213" s="511"/>
      <c r="CM65213" s="511"/>
      <c r="CN65213" s="511"/>
      <c r="CO65213" s="511"/>
      <c r="CP65213" s="511"/>
      <c r="CQ65213" s="511"/>
      <c r="CR65213" s="511"/>
      <c r="CS65213" s="511"/>
      <c r="CT65213" s="511"/>
      <c r="CU65213" s="511"/>
      <c r="CV65213" s="511"/>
      <c r="CW65213" s="511"/>
      <c r="CX65213" s="511"/>
      <c r="CY65213" s="511"/>
      <c r="CZ65213" s="511"/>
      <c r="DA65213" s="511"/>
      <c r="DB65213" s="511"/>
      <c r="DC65213" s="511"/>
      <c r="DD65213" s="511"/>
      <c r="DE65213" s="511"/>
      <c r="DF65213" s="511"/>
      <c r="DG65213" s="511"/>
      <c r="DH65213" s="511"/>
      <c r="DI65213" s="511"/>
      <c r="DJ65213" s="511"/>
      <c r="DK65213" s="511"/>
      <c r="DL65213" s="511"/>
      <c r="DM65213" s="511"/>
      <c r="DN65213" s="511"/>
      <c r="DO65213" s="511"/>
      <c r="DP65213" s="511"/>
      <c r="DQ65213" s="511"/>
      <c r="DR65213" s="511"/>
      <c r="DS65213" s="511"/>
      <c r="DT65213" s="511"/>
      <c r="DU65213" s="511"/>
      <c r="DV65213" s="511"/>
      <c r="DW65213" s="511"/>
      <c r="DX65213" s="511"/>
      <c r="DY65213" s="511"/>
      <c r="DZ65213" s="511"/>
      <c r="EA65213" s="511"/>
      <c r="EB65213" s="511"/>
      <c r="EC65213" s="511"/>
      <c r="ED65213" s="511"/>
      <c r="EE65213" s="511"/>
      <c r="EF65213" s="511"/>
      <c r="EG65213" s="511"/>
      <c r="EH65213" s="511"/>
      <c r="EI65213" s="511"/>
      <c r="EJ65213" s="511"/>
      <c r="EK65213" s="511"/>
      <c r="EL65213" s="511"/>
      <c r="EM65213" s="511"/>
      <c r="EN65213" s="511"/>
      <c r="EO65213" s="511"/>
      <c r="EP65213" s="511"/>
      <c r="EQ65213" s="511"/>
      <c r="ER65213" s="511"/>
      <c r="ES65213" s="511"/>
      <c r="ET65213" s="511"/>
      <c r="EU65213" s="511"/>
      <c r="EV65213" s="511"/>
      <c r="EW65213" s="511"/>
      <c r="EX65213" s="511"/>
      <c r="EY65213" s="511"/>
      <c r="EZ65213" s="511"/>
      <c r="FA65213" s="511"/>
      <c r="FB65213" s="511"/>
      <c r="FC65213" s="511"/>
      <c r="FD65213" s="511"/>
      <c r="FE65213" s="511"/>
      <c r="FF65213" s="511"/>
      <c r="FG65213" s="511"/>
      <c r="FH65213" s="511"/>
      <c r="FI65213" s="511"/>
      <c r="FJ65213" s="511"/>
      <c r="FK65213" s="511"/>
      <c r="FL65213" s="511"/>
      <c r="FM65213" s="511"/>
      <c r="FN65213" s="511"/>
      <c r="FO65213" s="511"/>
      <c r="FP65213" s="511"/>
      <c r="FQ65213" s="511"/>
      <c r="FR65213" s="511"/>
      <c r="FS65213" s="511"/>
      <c r="FT65213" s="511"/>
      <c r="FU65213" s="511"/>
      <c r="FV65213" s="511"/>
      <c r="FW65213" s="511"/>
      <c r="FX65213" s="511"/>
      <c r="FY65213" s="511"/>
      <c r="FZ65213" s="511"/>
      <c r="GA65213" s="511"/>
      <c r="GB65213" s="511"/>
      <c r="GC65213" s="511"/>
      <c r="GD65213" s="511"/>
      <c r="GE65213" s="511"/>
      <c r="GF65213" s="511"/>
      <c r="GG65213" s="511"/>
      <c r="GH65213" s="511"/>
      <c r="GI65213" s="511"/>
      <c r="GJ65213" s="511"/>
      <c r="GK65213" s="511"/>
      <c r="GL65213" s="511"/>
      <c r="GM65213" s="511"/>
      <c r="GN65213" s="511"/>
      <c r="GO65213" s="511"/>
      <c r="GP65213" s="511"/>
      <c r="GQ65213" s="511"/>
      <c r="GR65213" s="511"/>
      <c r="GS65213" s="511"/>
      <c r="GT65213" s="511"/>
      <c r="GU65213" s="511"/>
      <c r="GV65213" s="511"/>
      <c r="GW65213" s="511"/>
      <c r="GX65213" s="511"/>
      <c r="GY65213" s="511"/>
      <c r="GZ65213" s="511"/>
      <c r="HA65213" s="511"/>
      <c r="HB65213" s="511"/>
      <c r="HC65213" s="511"/>
      <c r="HD65213" s="511"/>
      <c r="HE65213" s="511"/>
      <c r="HF65213" s="511"/>
      <c r="HG65213" s="511"/>
      <c r="HH65213" s="511"/>
      <c r="HI65213" s="511"/>
      <c r="HJ65213" s="511"/>
      <c r="HK65213" s="511"/>
      <c r="HL65213" s="511"/>
      <c r="HM65213" s="511"/>
      <c r="HN65213" s="511"/>
      <c r="HO65213" s="511"/>
      <c r="HP65213" s="511"/>
      <c r="HQ65213" s="511"/>
      <c r="HR65213" s="511"/>
      <c r="HS65213" s="511"/>
      <c r="HT65213" s="511"/>
      <c r="HU65213" s="511"/>
      <c r="HV65213" s="511"/>
      <c r="HW65213" s="511"/>
      <c r="HX65213" s="511"/>
      <c r="HY65213" s="511"/>
      <c r="HZ65213" s="511"/>
      <c r="IA65213" s="511"/>
      <c r="IB65213" s="511"/>
      <c r="IC65213" s="511"/>
      <c r="ID65213" s="511"/>
      <c r="IE65213" s="511"/>
      <c r="IF65213" s="511"/>
      <c r="IG65213" s="511"/>
      <c r="IH65213" s="511"/>
    </row>
    <row r="65214" spans="1:242" x14ac:dyDescent="0.25">
      <c r="A65214" s="511"/>
      <c r="B65214" s="511"/>
      <c r="C65214" s="511"/>
      <c r="D65214" s="511"/>
      <c r="E65214" s="511"/>
      <c r="F65214" s="511"/>
      <c r="G65214" s="511"/>
      <c r="H65214" s="511"/>
      <c r="I65214" s="511"/>
      <c r="J65214" s="511"/>
      <c r="K65214" s="511"/>
      <c r="L65214" s="511"/>
      <c r="M65214" s="511"/>
      <c r="N65214" s="511"/>
      <c r="O65214" s="511"/>
      <c r="P65214" s="511"/>
      <c r="Q65214" s="511"/>
      <c r="R65214" s="511"/>
      <c r="S65214" s="511"/>
      <c r="T65214" s="511"/>
      <c r="U65214" s="511"/>
      <c r="V65214" s="511"/>
      <c r="W65214" s="511"/>
      <c r="X65214" s="511"/>
      <c r="Y65214" s="511"/>
      <c r="Z65214" s="511"/>
      <c r="AA65214" s="511"/>
      <c r="AB65214" s="511"/>
      <c r="AC65214" s="511"/>
      <c r="AD65214" s="511"/>
      <c r="AE65214" s="511"/>
      <c r="AF65214" s="511"/>
      <c r="AG65214" s="511"/>
      <c r="AH65214" s="511"/>
      <c r="AI65214" s="511"/>
      <c r="AJ65214" s="511"/>
      <c r="AK65214" s="511"/>
      <c r="AL65214" s="511"/>
      <c r="AM65214" s="511"/>
      <c r="AN65214" s="511"/>
      <c r="AO65214" s="511"/>
      <c r="AP65214" s="511"/>
      <c r="AQ65214" s="511"/>
      <c r="AR65214" s="511"/>
      <c r="AS65214" s="511"/>
      <c r="AT65214" s="511"/>
      <c r="AU65214" s="511"/>
      <c r="AV65214" s="511"/>
      <c r="AW65214" s="511"/>
      <c r="AX65214" s="511"/>
      <c r="AY65214" s="511"/>
      <c r="AZ65214" s="511"/>
      <c r="BA65214" s="511"/>
      <c r="BB65214" s="511"/>
      <c r="BC65214" s="511"/>
      <c r="BD65214" s="511"/>
      <c r="BE65214" s="511"/>
      <c r="BF65214" s="511"/>
      <c r="BG65214" s="511"/>
      <c r="BH65214" s="511"/>
      <c r="BI65214" s="511"/>
      <c r="BJ65214" s="511"/>
      <c r="BK65214" s="511"/>
      <c r="BL65214" s="511"/>
      <c r="BM65214" s="511"/>
      <c r="BN65214" s="511"/>
      <c r="BO65214" s="511"/>
      <c r="BP65214" s="511"/>
      <c r="BQ65214" s="511"/>
      <c r="BR65214" s="511"/>
      <c r="BS65214" s="511"/>
      <c r="BT65214" s="511"/>
      <c r="BU65214" s="511"/>
      <c r="BV65214" s="511"/>
      <c r="BW65214" s="511"/>
      <c r="BX65214" s="511"/>
      <c r="BY65214" s="511"/>
      <c r="BZ65214" s="511"/>
      <c r="CA65214" s="511"/>
      <c r="CB65214" s="511"/>
      <c r="CC65214" s="511"/>
      <c r="CD65214" s="511"/>
      <c r="CE65214" s="511"/>
      <c r="CF65214" s="511"/>
      <c r="CG65214" s="511"/>
      <c r="CH65214" s="511"/>
      <c r="CI65214" s="511"/>
      <c r="CJ65214" s="511"/>
      <c r="CK65214" s="511"/>
      <c r="CL65214" s="511"/>
      <c r="CM65214" s="511"/>
      <c r="CN65214" s="511"/>
      <c r="CO65214" s="511"/>
      <c r="CP65214" s="511"/>
      <c r="CQ65214" s="511"/>
      <c r="CR65214" s="511"/>
      <c r="CS65214" s="511"/>
      <c r="CT65214" s="511"/>
      <c r="CU65214" s="511"/>
      <c r="CV65214" s="511"/>
      <c r="CW65214" s="511"/>
      <c r="CX65214" s="511"/>
      <c r="CY65214" s="511"/>
      <c r="CZ65214" s="511"/>
      <c r="DA65214" s="511"/>
      <c r="DB65214" s="511"/>
      <c r="DC65214" s="511"/>
      <c r="DD65214" s="511"/>
      <c r="DE65214" s="511"/>
      <c r="DF65214" s="511"/>
      <c r="DG65214" s="511"/>
      <c r="DH65214" s="511"/>
      <c r="DI65214" s="511"/>
      <c r="DJ65214" s="511"/>
      <c r="DK65214" s="511"/>
      <c r="DL65214" s="511"/>
      <c r="DM65214" s="511"/>
      <c r="DN65214" s="511"/>
      <c r="DO65214" s="511"/>
      <c r="DP65214" s="511"/>
      <c r="DQ65214" s="511"/>
      <c r="DR65214" s="511"/>
      <c r="DS65214" s="511"/>
      <c r="DT65214" s="511"/>
      <c r="DU65214" s="511"/>
      <c r="DV65214" s="511"/>
      <c r="DW65214" s="511"/>
      <c r="DX65214" s="511"/>
      <c r="DY65214" s="511"/>
      <c r="DZ65214" s="511"/>
      <c r="EA65214" s="511"/>
      <c r="EB65214" s="511"/>
      <c r="EC65214" s="511"/>
      <c r="ED65214" s="511"/>
      <c r="EE65214" s="511"/>
      <c r="EF65214" s="511"/>
      <c r="EG65214" s="511"/>
      <c r="EH65214" s="511"/>
      <c r="EI65214" s="511"/>
      <c r="EJ65214" s="511"/>
      <c r="EK65214" s="511"/>
      <c r="EL65214" s="511"/>
      <c r="EM65214" s="511"/>
      <c r="EN65214" s="511"/>
      <c r="EO65214" s="511"/>
      <c r="EP65214" s="511"/>
      <c r="EQ65214" s="511"/>
      <c r="ER65214" s="511"/>
      <c r="ES65214" s="511"/>
      <c r="ET65214" s="511"/>
      <c r="EU65214" s="511"/>
      <c r="EV65214" s="511"/>
      <c r="EW65214" s="511"/>
      <c r="EX65214" s="511"/>
      <c r="EY65214" s="511"/>
      <c r="EZ65214" s="511"/>
      <c r="FA65214" s="511"/>
      <c r="FB65214" s="511"/>
      <c r="FC65214" s="511"/>
      <c r="FD65214" s="511"/>
      <c r="FE65214" s="511"/>
      <c r="FF65214" s="511"/>
      <c r="FG65214" s="511"/>
      <c r="FH65214" s="511"/>
      <c r="FI65214" s="511"/>
      <c r="FJ65214" s="511"/>
      <c r="FK65214" s="511"/>
      <c r="FL65214" s="511"/>
      <c r="FM65214" s="511"/>
      <c r="FN65214" s="511"/>
      <c r="FO65214" s="511"/>
      <c r="FP65214" s="511"/>
      <c r="FQ65214" s="511"/>
      <c r="FR65214" s="511"/>
      <c r="FS65214" s="511"/>
      <c r="FT65214" s="511"/>
      <c r="FU65214" s="511"/>
      <c r="FV65214" s="511"/>
      <c r="FW65214" s="511"/>
      <c r="FX65214" s="511"/>
      <c r="FY65214" s="511"/>
      <c r="FZ65214" s="511"/>
      <c r="GA65214" s="511"/>
      <c r="GB65214" s="511"/>
      <c r="GC65214" s="511"/>
      <c r="GD65214" s="511"/>
      <c r="GE65214" s="511"/>
      <c r="GF65214" s="511"/>
      <c r="GG65214" s="511"/>
      <c r="GH65214" s="511"/>
      <c r="GI65214" s="511"/>
      <c r="GJ65214" s="511"/>
      <c r="GK65214" s="511"/>
      <c r="GL65214" s="511"/>
      <c r="GM65214" s="511"/>
      <c r="GN65214" s="511"/>
      <c r="GO65214" s="511"/>
      <c r="GP65214" s="511"/>
      <c r="GQ65214" s="511"/>
      <c r="GR65214" s="511"/>
      <c r="GS65214" s="511"/>
      <c r="GT65214" s="511"/>
      <c r="GU65214" s="511"/>
      <c r="GV65214" s="511"/>
      <c r="GW65214" s="511"/>
      <c r="GX65214" s="511"/>
      <c r="GY65214" s="511"/>
      <c r="GZ65214" s="511"/>
      <c r="HA65214" s="511"/>
      <c r="HB65214" s="511"/>
      <c r="HC65214" s="511"/>
      <c r="HD65214" s="511"/>
      <c r="HE65214" s="511"/>
      <c r="HF65214" s="511"/>
      <c r="HG65214" s="511"/>
      <c r="HH65214" s="511"/>
      <c r="HI65214" s="511"/>
      <c r="HJ65214" s="511"/>
      <c r="HK65214" s="511"/>
      <c r="HL65214" s="511"/>
      <c r="HM65214" s="511"/>
      <c r="HN65214" s="511"/>
      <c r="HO65214" s="511"/>
      <c r="HP65214" s="511"/>
      <c r="HQ65214" s="511"/>
      <c r="HR65214" s="511"/>
      <c r="HS65214" s="511"/>
      <c r="HT65214" s="511"/>
      <c r="HU65214" s="511"/>
      <c r="HV65214" s="511"/>
      <c r="HW65214" s="511"/>
      <c r="HX65214" s="511"/>
      <c r="HY65214" s="511"/>
      <c r="HZ65214" s="511"/>
      <c r="IA65214" s="511"/>
      <c r="IB65214" s="511"/>
      <c r="IC65214" s="511"/>
      <c r="ID65214" s="511"/>
      <c r="IE65214" s="511"/>
      <c r="IF65214" s="511"/>
      <c r="IG65214" s="511"/>
      <c r="IH65214" s="511"/>
    </row>
    <row r="65215" spans="1:242" x14ac:dyDescent="0.25">
      <c r="A65215" s="511"/>
      <c r="B65215" s="511"/>
      <c r="C65215" s="511"/>
      <c r="D65215" s="511"/>
      <c r="E65215" s="511"/>
      <c r="F65215" s="511"/>
      <c r="G65215" s="511"/>
      <c r="H65215" s="511"/>
      <c r="I65215" s="511"/>
      <c r="J65215" s="511"/>
      <c r="K65215" s="511"/>
      <c r="N65215" s="511"/>
      <c r="O65215" s="511"/>
      <c r="P65215" s="511"/>
      <c r="Q65215" s="511"/>
      <c r="R65215" s="511"/>
      <c r="S65215" s="511"/>
      <c r="T65215" s="511"/>
      <c r="U65215" s="511"/>
      <c r="V65215" s="511"/>
      <c r="W65215" s="511"/>
      <c r="X65215" s="511"/>
      <c r="Y65215" s="511"/>
      <c r="Z65215" s="511"/>
      <c r="AA65215" s="511"/>
      <c r="AB65215" s="511"/>
      <c r="AC65215" s="511"/>
      <c r="AD65215" s="511"/>
      <c r="AE65215" s="511"/>
      <c r="AF65215" s="511"/>
      <c r="AG65215" s="511"/>
      <c r="AH65215" s="511"/>
      <c r="AI65215" s="511"/>
      <c r="AJ65215" s="511"/>
      <c r="AK65215" s="511"/>
      <c r="AL65215" s="511"/>
      <c r="AM65215" s="511"/>
      <c r="AN65215" s="511"/>
      <c r="AO65215" s="511"/>
      <c r="AP65215" s="511"/>
      <c r="AQ65215" s="511"/>
      <c r="AR65215" s="511"/>
      <c r="AS65215" s="511"/>
      <c r="AT65215" s="511"/>
      <c r="AU65215" s="511"/>
      <c r="AV65215" s="511"/>
      <c r="AW65215" s="511"/>
      <c r="AX65215" s="511"/>
      <c r="AY65215" s="511"/>
      <c r="AZ65215" s="511"/>
      <c r="BA65215" s="511"/>
      <c r="BB65215" s="511"/>
      <c r="BC65215" s="511"/>
      <c r="BD65215" s="511"/>
      <c r="BE65215" s="511"/>
      <c r="BF65215" s="511"/>
      <c r="BG65215" s="511"/>
      <c r="BH65215" s="511"/>
      <c r="BI65215" s="511"/>
      <c r="BJ65215" s="511"/>
      <c r="BK65215" s="511"/>
      <c r="BL65215" s="511"/>
      <c r="BM65215" s="511"/>
      <c r="BN65215" s="511"/>
      <c r="BO65215" s="511"/>
      <c r="BP65215" s="511"/>
      <c r="BQ65215" s="511"/>
      <c r="BR65215" s="511"/>
      <c r="BS65215" s="511"/>
      <c r="BT65215" s="511"/>
      <c r="BU65215" s="511"/>
      <c r="BV65215" s="511"/>
      <c r="BW65215" s="511"/>
      <c r="BX65215" s="511"/>
      <c r="BY65215" s="511"/>
      <c r="BZ65215" s="511"/>
      <c r="CA65215" s="511"/>
      <c r="CB65215" s="511"/>
      <c r="CC65215" s="511"/>
      <c r="CD65215" s="511"/>
      <c r="CE65215" s="511"/>
      <c r="CF65215" s="511"/>
      <c r="CG65215" s="511"/>
      <c r="CH65215" s="511"/>
      <c r="CI65215" s="511"/>
      <c r="CJ65215" s="511"/>
      <c r="CK65215" s="511"/>
      <c r="CL65215" s="511"/>
      <c r="CM65215" s="511"/>
      <c r="CN65215" s="511"/>
      <c r="CO65215" s="511"/>
      <c r="CP65215" s="511"/>
      <c r="CQ65215" s="511"/>
      <c r="CR65215" s="511"/>
      <c r="CS65215" s="511"/>
      <c r="CT65215" s="511"/>
      <c r="CU65215" s="511"/>
      <c r="CV65215" s="511"/>
      <c r="CW65215" s="511"/>
      <c r="CX65215" s="511"/>
      <c r="CY65215" s="511"/>
      <c r="CZ65215" s="511"/>
      <c r="DA65215" s="511"/>
      <c r="DB65215" s="511"/>
      <c r="DC65215" s="511"/>
      <c r="DD65215" s="511"/>
      <c r="DE65215" s="511"/>
      <c r="DF65215" s="511"/>
      <c r="DG65215" s="511"/>
      <c r="DH65215" s="511"/>
      <c r="DI65215" s="511"/>
      <c r="DJ65215" s="511"/>
      <c r="DK65215" s="511"/>
      <c r="DL65215" s="511"/>
      <c r="DM65215" s="511"/>
      <c r="DN65215" s="511"/>
      <c r="DO65215" s="511"/>
      <c r="DP65215" s="511"/>
      <c r="DQ65215" s="511"/>
      <c r="DR65215" s="511"/>
      <c r="DS65215" s="511"/>
      <c r="DT65215" s="511"/>
      <c r="DU65215" s="511"/>
      <c r="DV65215" s="511"/>
      <c r="DW65215" s="511"/>
      <c r="DX65215" s="511"/>
      <c r="DY65215" s="511"/>
      <c r="DZ65215" s="511"/>
      <c r="EA65215" s="511"/>
      <c r="EB65215" s="511"/>
      <c r="EC65215" s="511"/>
      <c r="ED65215" s="511"/>
      <c r="EE65215" s="511"/>
      <c r="EF65215" s="511"/>
      <c r="EG65215" s="511"/>
      <c r="EH65215" s="511"/>
      <c r="EI65215" s="511"/>
      <c r="EJ65215" s="511"/>
      <c r="EK65215" s="511"/>
      <c r="EL65215" s="511"/>
      <c r="EM65215" s="511"/>
      <c r="EN65215" s="511"/>
      <c r="EO65215" s="511"/>
      <c r="EP65215" s="511"/>
      <c r="EQ65215" s="511"/>
      <c r="ER65215" s="511"/>
      <c r="ES65215" s="511"/>
      <c r="ET65215" s="511"/>
      <c r="EU65215" s="511"/>
      <c r="EV65215" s="511"/>
      <c r="EW65215" s="511"/>
      <c r="EX65215" s="511"/>
      <c r="EY65215" s="511"/>
      <c r="EZ65215" s="511"/>
      <c r="FA65215" s="511"/>
      <c r="FB65215" s="511"/>
      <c r="FC65215" s="511"/>
      <c r="FD65215" s="511"/>
      <c r="FE65215" s="511"/>
      <c r="FF65215" s="511"/>
      <c r="FG65215" s="511"/>
      <c r="FH65215" s="511"/>
      <c r="FI65215" s="511"/>
      <c r="FJ65215" s="511"/>
      <c r="FK65215" s="511"/>
      <c r="FL65215" s="511"/>
      <c r="FM65215" s="511"/>
      <c r="FN65215" s="511"/>
      <c r="FO65215" s="511"/>
      <c r="FP65215" s="511"/>
      <c r="FQ65215" s="511"/>
      <c r="FR65215" s="511"/>
      <c r="FS65215" s="511"/>
      <c r="FT65215" s="511"/>
      <c r="FU65215" s="511"/>
      <c r="FV65215" s="511"/>
      <c r="FW65215" s="511"/>
      <c r="FX65215" s="511"/>
      <c r="FY65215" s="511"/>
      <c r="FZ65215" s="511"/>
      <c r="GA65215" s="511"/>
      <c r="GB65215" s="511"/>
      <c r="GC65215" s="511"/>
      <c r="GD65215" s="511"/>
      <c r="GE65215" s="511"/>
      <c r="GF65215" s="511"/>
      <c r="GG65215" s="511"/>
      <c r="GH65215" s="511"/>
      <c r="GI65215" s="511"/>
      <c r="GJ65215" s="511"/>
      <c r="GK65215" s="511"/>
      <c r="GL65215" s="511"/>
      <c r="GM65215" s="511"/>
      <c r="GN65215" s="511"/>
      <c r="GO65215" s="511"/>
      <c r="GP65215" s="511"/>
      <c r="GQ65215" s="511"/>
      <c r="GR65215" s="511"/>
      <c r="GS65215" s="511"/>
      <c r="GT65215" s="511"/>
      <c r="GU65215" s="511"/>
      <c r="GV65215" s="511"/>
      <c r="GW65215" s="511"/>
      <c r="GX65215" s="511"/>
      <c r="GY65215" s="511"/>
      <c r="GZ65215" s="511"/>
      <c r="HA65215" s="511"/>
      <c r="HB65215" s="511"/>
      <c r="HC65215" s="511"/>
      <c r="HD65215" s="511"/>
      <c r="HE65215" s="511"/>
      <c r="HF65215" s="511"/>
      <c r="HG65215" s="511"/>
      <c r="HH65215" s="511"/>
      <c r="HI65215" s="511"/>
      <c r="HJ65215" s="511"/>
      <c r="HK65215" s="511"/>
      <c r="HL65215" s="511"/>
      <c r="HM65215" s="511"/>
      <c r="HN65215" s="511"/>
      <c r="HO65215" s="511"/>
      <c r="HP65215" s="511"/>
      <c r="HQ65215" s="511"/>
      <c r="HR65215" s="511"/>
      <c r="HS65215" s="511"/>
      <c r="HT65215" s="511"/>
      <c r="HU65215" s="511"/>
      <c r="HV65215" s="511"/>
      <c r="HW65215" s="511"/>
      <c r="HX65215" s="511"/>
      <c r="HY65215" s="511"/>
      <c r="HZ65215" s="511"/>
      <c r="IA65215" s="511"/>
      <c r="IB65215" s="511"/>
      <c r="IC65215" s="511"/>
      <c r="ID65215" s="511"/>
      <c r="IE65215" s="511"/>
      <c r="IF65215" s="511"/>
      <c r="IG65215" s="511"/>
      <c r="IH65215" s="511"/>
    </row>
  </sheetData>
  <mergeCells count="18">
    <mergeCell ref="D571:D572"/>
    <mergeCell ref="B3:K3"/>
    <mergeCell ref="B4:K4"/>
    <mergeCell ref="B5:K5"/>
    <mergeCell ref="B6:B7"/>
    <mergeCell ref="C6:C7"/>
    <mergeCell ref="D6:D7"/>
    <mergeCell ref="E6:E7"/>
    <mergeCell ref="G6:G7"/>
    <mergeCell ref="H6:H7"/>
    <mergeCell ref="I6:I7"/>
    <mergeCell ref="E574:E575"/>
    <mergeCell ref="M574:M575"/>
    <mergeCell ref="J6:J7"/>
    <mergeCell ref="K6:K7"/>
    <mergeCell ref="M6:M7"/>
    <mergeCell ref="E570:E572"/>
    <mergeCell ref="M570:M572"/>
  </mergeCells>
  <conditionalFormatting sqref="D451 G590:G592 E573:F589 I646 E593:F645 E1:F570 K640 K645 K636 K631 K791 K793 K823 K836 K827 G1131:G1143 M573:M589 M593:M645 M1:M570 E647:F1851 E1852:E1856 F1853:F1856 F1875:F1879 E1874:E1877 F1881:F1887 E1891:E1894 E1879:E1889 F1891 E1857:F1873 F1893:F1914 F1916:F1976 F1978:F2102 F2104:F2149 E1896:E2149 E2450:E2451 E2150:F2448 F2449:F2451 E2452:F3959 E3961:E3967 F3960:F3967 M647:M4288 M4290:M65568 E3968:F65569">
    <cfRule type="containsText" dxfId="7" priority="3" stopIfTrue="1" operator="containsText" text="CAA">
      <formula>NOT(ISERROR(SEARCH("CAA",D1)))</formula>
    </cfRule>
  </conditionalFormatting>
  <conditionalFormatting sqref="E3960">
    <cfRule type="containsText" dxfId="6" priority="2" stopIfTrue="1" operator="containsText" text="CAA">
      <formula>NOT(ISERROR(SEARCH("CAA",E3960)))</formula>
    </cfRule>
  </conditionalFormatting>
  <conditionalFormatting sqref="M4289">
    <cfRule type="containsText" dxfId="5" priority="1" stopIfTrue="1" operator="containsText" text="CAA">
      <formula>NOT(ISERROR(SEARCH("CAA",M4289)))</formula>
    </cfRule>
  </conditionalFormatting>
  <pageMargins left="0.39370078740157483" right="0.39370078740157483" top="0.39370078740157483" bottom="0.39370078740157483" header="0.31496062992125984" footer="0.31496062992125984"/>
  <pageSetup paperSize="9" scale="4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H65089"/>
  <sheetViews>
    <sheetView topLeftCell="A3567" zoomScale="70" zoomScaleNormal="70" workbookViewId="0">
      <selection activeCell="D3599" sqref="D3599"/>
    </sheetView>
  </sheetViews>
  <sheetFormatPr defaultColWidth="3.85546875" defaultRowHeight="15.75" x14ac:dyDescent="0.25"/>
  <cols>
    <col min="1" max="1" width="3.85546875" style="433"/>
    <col min="2" max="2" width="6.85546875" style="433" customWidth="1"/>
    <col min="3" max="3" width="13.28515625" style="433" customWidth="1"/>
    <col min="4" max="4" width="78" style="433" customWidth="1"/>
    <col min="5" max="6" width="13.85546875" style="433" customWidth="1"/>
    <col min="7" max="7" width="21.7109375" style="557" customWidth="1"/>
    <col min="8" max="8" width="15.5703125" style="490" customWidth="1"/>
    <col min="9" max="9" width="15.140625" style="289" customWidth="1"/>
    <col min="10" max="10" width="15.5703125" style="542" customWidth="1"/>
    <col min="11" max="11" width="38.140625" style="558" customWidth="1"/>
    <col min="12" max="12" width="19.85546875" style="287" customWidth="1"/>
    <col min="13" max="13" width="13.85546875" style="433" customWidth="1"/>
    <col min="14" max="16" width="3.85546875" style="287"/>
    <col min="17" max="17" width="10.5703125" style="287" customWidth="1"/>
    <col min="18" max="18" width="3.85546875" style="287"/>
    <col min="19" max="19" width="10.5703125" style="287" bestFit="1" customWidth="1"/>
    <col min="20" max="35" width="3.85546875" style="287"/>
    <col min="36" max="242" width="3.85546875" style="433"/>
    <col min="243" max="16384" width="3.85546875" style="511"/>
  </cols>
  <sheetData>
    <row r="1" spans="1:242" ht="12.95" customHeight="1" thickBot="1" x14ac:dyDescent="0.3">
      <c r="D1" s="433" t="s">
        <v>5390</v>
      </c>
      <c r="L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11"/>
      <c r="AW1" s="511"/>
      <c r="AX1" s="511"/>
      <c r="AY1" s="511"/>
      <c r="AZ1" s="511"/>
      <c r="BA1" s="511"/>
      <c r="BB1" s="511"/>
      <c r="BC1" s="511"/>
      <c r="BD1" s="511"/>
      <c r="BE1" s="511"/>
      <c r="BF1" s="511"/>
      <c r="BG1" s="511"/>
      <c r="BH1" s="511"/>
      <c r="BI1" s="511"/>
      <c r="BJ1" s="511"/>
      <c r="BK1" s="511"/>
      <c r="BL1" s="511"/>
      <c r="BM1" s="511"/>
      <c r="BN1" s="511"/>
      <c r="BO1" s="511"/>
      <c r="BP1" s="511"/>
      <c r="BQ1" s="511"/>
      <c r="BR1" s="511"/>
      <c r="BS1" s="511"/>
      <c r="BT1" s="511"/>
      <c r="BU1" s="511"/>
      <c r="BV1" s="511"/>
      <c r="BW1" s="511"/>
      <c r="BX1" s="511"/>
      <c r="BY1" s="511"/>
      <c r="BZ1" s="511"/>
      <c r="CA1" s="511"/>
      <c r="CB1" s="511"/>
      <c r="CC1" s="511"/>
      <c r="CD1" s="511"/>
      <c r="CE1" s="511"/>
      <c r="CF1" s="511"/>
      <c r="CG1" s="511"/>
      <c r="CH1" s="511"/>
      <c r="CI1" s="511"/>
      <c r="CJ1" s="511"/>
      <c r="CK1" s="511"/>
      <c r="CL1" s="511"/>
      <c r="CM1" s="511"/>
      <c r="CN1" s="511"/>
      <c r="CO1" s="511"/>
      <c r="CP1" s="511"/>
      <c r="CQ1" s="511"/>
      <c r="CR1" s="511"/>
      <c r="CS1" s="511"/>
      <c r="CT1" s="511"/>
      <c r="CU1" s="511"/>
      <c r="CV1" s="511"/>
      <c r="CW1" s="511"/>
      <c r="CX1" s="511"/>
      <c r="CY1" s="511"/>
      <c r="CZ1" s="511"/>
      <c r="DA1" s="511"/>
      <c r="DB1" s="511"/>
      <c r="DC1" s="511"/>
      <c r="DD1" s="511"/>
      <c r="DE1" s="511"/>
      <c r="DF1" s="511"/>
      <c r="DG1" s="511"/>
      <c r="DH1" s="511"/>
      <c r="DI1" s="511"/>
      <c r="DJ1" s="511"/>
      <c r="DK1" s="511"/>
      <c r="DL1" s="511"/>
      <c r="DM1" s="511"/>
      <c r="DN1" s="511"/>
      <c r="DO1" s="511"/>
      <c r="DP1" s="511"/>
      <c r="DQ1" s="511"/>
      <c r="DR1" s="511"/>
      <c r="DS1" s="511"/>
      <c r="DT1" s="511"/>
      <c r="DU1" s="511"/>
      <c r="DV1" s="511"/>
      <c r="DW1" s="511"/>
      <c r="DX1" s="511"/>
      <c r="DY1" s="511"/>
      <c r="DZ1" s="511"/>
      <c r="EA1" s="511"/>
      <c r="EB1" s="511"/>
      <c r="EC1" s="511"/>
      <c r="ED1" s="511"/>
      <c r="EE1" s="511"/>
      <c r="EF1" s="511"/>
      <c r="EG1" s="511"/>
      <c r="EH1" s="511"/>
      <c r="EI1" s="511"/>
      <c r="EJ1" s="511"/>
      <c r="EK1" s="511"/>
      <c r="EL1" s="511"/>
      <c r="EM1" s="511"/>
      <c r="EN1" s="511"/>
      <c r="EO1" s="511"/>
      <c r="EP1" s="511"/>
      <c r="EQ1" s="511"/>
      <c r="ER1" s="511"/>
      <c r="ES1" s="511"/>
      <c r="ET1" s="511"/>
      <c r="EU1" s="511"/>
      <c r="EV1" s="511"/>
      <c r="EW1" s="511"/>
      <c r="EX1" s="511"/>
      <c r="EY1" s="511"/>
      <c r="EZ1" s="511"/>
      <c r="FA1" s="511"/>
      <c r="FB1" s="511"/>
      <c r="FC1" s="511"/>
      <c r="FD1" s="511"/>
      <c r="FE1" s="511"/>
      <c r="FF1" s="511"/>
      <c r="FG1" s="511"/>
      <c r="FH1" s="511"/>
      <c r="FI1" s="511"/>
      <c r="FJ1" s="511"/>
      <c r="FK1" s="511"/>
      <c r="FL1" s="511"/>
      <c r="FM1" s="511"/>
      <c r="FN1" s="511"/>
      <c r="FO1" s="511"/>
      <c r="FP1" s="511"/>
      <c r="FQ1" s="511"/>
      <c r="FR1" s="511"/>
      <c r="FS1" s="511"/>
      <c r="FT1" s="511"/>
      <c r="FU1" s="511"/>
      <c r="FV1" s="511"/>
      <c r="FW1" s="511"/>
      <c r="FX1" s="511"/>
      <c r="FY1" s="511"/>
      <c r="FZ1" s="511"/>
      <c r="GA1" s="511"/>
      <c r="GB1" s="511"/>
      <c r="GC1" s="511"/>
      <c r="GD1" s="511"/>
      <c r="GE1" s="511"/>
      <c r="GF1" s="511"/>
      <c r="GG1" s="511"/>
      <c r="GH1" s="511"/>
      <c r="GI1" s="511"/>
      <c r="GJ1" s="511"/>
      <c r="GK1" s="511"/>
      <c r="GL1" s="511"/>
      <c r="GM1" s="511"/>
      <c r="GN1" s="511"/>
      <c r="GO1" s="511"/>
      <c r="GP1" s="511"/>
      <c r="GQ1" s="511"/>
      <c r="GR1" s="511"/>
      <c r="GS1" s="511"/>
      <c r="GT1" s="511"/>
      <c r="GU1" s="511"/>
      <c r="GV1" s="511"/>
      <c r="GW1" s="511"/>
      <c r="GX1" s="511"/>
      <c r="GY1" s="511"/>
      <c r="GZ1" s="511"/>
      <c r="HA1" s="511"/>
      <c r="HB1" s="511"/>
      <c r="HC1" s="511"/>
      <c r="HD1" s="511"/>
      <c r="HE1" s="511"/>
      <c r="HF1" s="511"/>
      <c r="HG1" s="511"/>
      <c r="HH1" s="511"/>
      <c r="HI1" s="511"/>
      <c r="HJ1" s="511"/>
      <c r="HK1" s="511"/>
      <c r="HL1" s="511"/>
      <c r="HM1" s="511"/>
      <c r="HN1" s="511"/>
      <c r="HO1" s="511"/>
      <c r="HP1" s="511"/>
      <c r="HQ1" s="511"/>
      <c r="HR1" s="511"/>
      <c r="HS1" s="511"/>
      <c r="HT1" s="511"/>
      <c r="HU1" s="511"/>
      <c r="HV1" s="511"/>
      <c r="HW1" s="511"/>
      <c r="HX1" s="511"/>
      <c r="HY1" s="511"/>
      <c r="HZ1" s="511"/>
      <c r="IA1" s="511"/>
      <c r="IB1" s="511"/>
      <c r="IC1" s="511"/>
      <c r="ID1" s="511"/>
      <c r="IE1" s="511"/>
      <c r="IF1" s="511"/>
      <c r="IG1" s="511"/>
      <c r="IH1" s="511"/>
    </row>
    <row r="2" spans="1:242" ht="12.95" customHeight="1" thickBot="1" x14ac:dyDescent="0.3">
      <c r="B2" s="217"/>
      <c r="C2" s="218"/>
      <c r="D2" s="218"/>
      <c r="E2" s="218"/>
      <c r="F2" s="218"/>
      <c r="G2" s="219"/>
      <c r="H2" s="220"/>
      <c r="I2" s="221"/>
      <c r="J2" s="222"/>
      <c r="K2" s="219"/>
      <c r="L2" s="241"/>
      <c r="M2" s="218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  <c r="BL2" s="511"/>
      <c r="BM2" s="511"/>
      <c r="BN2" s="511"/>
      <c r="BO2" s="511"/>
      <c r="BP2" s="511"/>
      <c r="BQ2" s="511"/>
      <c r="BR2" s="511"/>
      <c r="BS2" s="511"/>
      <c r="BT2" s="511"/>
      <c r="BU2" s="511"/>
      <c r="BV2" s="511"/>
      <c r="BW2" s="511"/>
      <c r="BX2" s="511"/>
      <c r="BY2" s="511"/>
      <c r="BZ2" s="511"/>
      <c r="CA2" s="511"/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  <c r="CP2" s="511"/>
      <c r="CQ2" s="511"/>
      <c r="CR2" s="511"/>
      <c r="CS2" s="511"/>
      <c r="CT2" s="511"/>
      <c r="CU2" s="511"/>
      <c r="CV2" s="511"/>
      <c r="CW2" s="511"/>
      <c r="CX2" s="511"/>
      <c r="CY2" s="511"/>
      <c r="CZ2" s="511"/>
      <c r="DA2" s="511"/>
      <c r="DB2" s="511"/>
      <c r="DC2" s="511"/>
      <c r="DD2" s="511"/>
      <c r="DE2" s="511"/>
      <c r="DF2" s="511"/>
      <c r="DG2" s="511"/>
      <c r="DH2" s="511"/>
      <c r="DI2" s="511"/>
      <c r="DJ2" s="511"/>
      <c r="DK2" s="511"/>
      <c r="DL2" s="511"/>
      <c r="DM2" s="511"/>
      <c r="DN2" s="511"/>
      <c r="DO2" s="511"/>
      <c r="DP2" s="511"/>
      <c r="DQ2" s="511"/>
      <c r="DR2" s="511"/>
      <c r="DS2" s="511"/>
      <c r="DT2" s="511"/>
      <c r="DU2" s="511"/>
      <c r="DV2" s="511"/>
      <c r="DW2" s="511"/>
      <c r="DX2" s="511"/>
      <c r="DY2" s="511"/>
      <c r="DZ2" s="511"/>
      <c r="EA2" s="511"/>
      <c r="EB2" s="511"/>
      <c r="EC2" s="511"/>
      <c r="ED2" s="511"/>
      <c r="EE2" s="511"/>
      <c r="EF2" s="511"/>
      <c r="EG2" s="511"/>
      <c r="EH2" s="511"/>
      <c r="EI2" s="511"/>
      <c r="EJ2" s="511"/>
      <c r="EK2" s="511"/>
      <c r="EL2" s="511"/>
      <c r="EM2" s="511"/>
      <c r="EN2" s="511"/>
      <c r="EO2" s="511"/>
      <c r="EP2" s="511"/>
      <c r="EQ2" s="511"/>
      <c r="ER2" s="511"/>
      <c r="ES2" s="511"/>
      <c r="ET2" s="511"/>
      <c r="EU2" s="511"/>
      <c r="EV2" s="511"/>
      <c r="EW2" s="511"/>
      <c r="EX2" s="511"/>
      <c r="EY2" s="511"/>
      <c r="EZ2" s="511"/>
      <c r="FA2" s="511"/>
      <c r="FB2" s="511"/>
      <c r="FC2" s="511"/>
      <c r="FD2" s="511"/>
      <c r="FE2" s="511"/>
      <c r="FF2" s="511"/>
      <c r="FG2" s="511"/>
      <c r="FH2" s="511"/>
      <c r="FI2" s="511"/>
      <c r="FJ2" s="511"/>
      <c r="FK2" s="511"/>
      <c r="FL2" s="511"/>
      <c r="FM2" s="511"/>
      <c r="FN2" s="511"/>
      <c r="FO2" s="511"/>
      <c r="FP2" s="511"/>
      <c r="FQ2" s="511"/>
      <c r="FR2" s="511"/>
      <c r="FS2" s="511"/>
      <c r="FT2" s="511"/>
      <c r="FU2" s="511"/>
      <c r="FV2" s="511"/>
      <c r="FW2" s="511"/>
      <c r="FX2" s="511"/>
      <c r="FY2" s="511"/>
      <c r="FZ2" s="511"/>
      <c r="GA2" s="511"/>
      <c r="GB2" s="511"/>
      <c r="GC2" s="511"/>
      <c r="GD2" s="511"/>
      <c r="GE2" s="511"/>
      <c r="GF2" s="511"/>
      <c r="GG2" s="511"/>
      <c r="GH2" s="511"/>
      <c r="GI2" s="511"/>
      <c r="GJ2" s="511"/>
      <c r="GK2" s="511"/>
      <c r="GL2" s="511"/>
      <c r="GM2" s="511"/>
      <c r="GN2" s="511"/>
      <c r="GO2" s="511"/>
      <c r="GP2" s="511"/>
      <c r="GQ2" s="511"/>
      <c r="GR2" s="511"/>
      <c r="GS2" s="511"/>
      <c r="GT2" s="511"/>
      <c r="GU2" s="511"/>
      <c r="GV2" s="511"/>
      <c r="GW2" s="511"/>
      <c r="GX2" s="511"/>
      <c r="GY2" s="511"/>
      <c r="GZ2" s="511"/>
      <c r="HA2" s="511"/>
      <c r="HB2" s="511"/>
      <c r="HC2" s="511"/>
      <c r="HD2" s="511"/>
      <c r="HE2" s="511"/>
      <c r="HF2" s="511"/>
      <c r="HG2" s="511"/>
      <c r="HH2" s="511"/>
      <c r="HI2" s="511"/>
      <c r="HJ2" s="511"/>
      <c r="HK2" s="511"/>
      <c r="HL2" s="511"/>
      <c r="HM2" s="511"/>
      <c r="HN2" s="511"/>
      <c r="HO2" s="511"/>
      <c r="HP2" s="511"/>
      <c r="HQ2" s="511"/>
      <c r="HR2" s="511"/>
      <c r="HS2" s="511"/>
      <c r="HT2" s="511"/>
      <c r="HU2" s="511"/>
      <c r="HV2" s="511"/>
      <c r="HW2" s="511"/>
      <c r="HX2" s="511"/>
      <c r="HY2" s="511"/>
      <c r="HZ2" s="511"/>
      <c r="IA2" s="511"/>
      <c r="IB2" s="511"/>
      <c r="IC2" s="511"/>
      <c r="ID2" s="511"/>
      <c r="IE2" s="511"/>
      <c r="IF2" s="511"/>
      <c r="IG2" s="511"/>
      <c r="IH2" s="511"/>
    </row>
    <row r="3" spans="1:242" ht="32.1" customHeight="1" thickBot="1" x14ac:dyDescent="0.3">
      <c r="B3" s="735" t="s">
        <v>0</v>
      </c>
      <c r="C3" s="736"/>
      <c r="D3" s="736"/>
      <c r="E3" s="736"/>
      <c r="F3" s="736"/>
      <c r="G3" s="736"/>
      <c r="H3" s="736"/>
      <c r="I3" s="736"/>
      <c r="J3" s="736"/>
      <c r="K3" s="737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511"/>
      <c r="AK3" s="511"/>
      <c r="AL3" s="511"/>
      <c r="AM3" s="511"/>
      <c r="AN3" s="511"/>
      <c r="AO3" s="511"/>
      <c r="AP3" s="511"/>
      <c r="AQ3" s="511"/>
      <c r="AR3" s="511"/>
      <c r="AS3" s="511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1"/>
      <c r="BO3" s="511"/>
      <c r="BP3" s="511"/>
      <c r="BQ3" s="511"/>
      <c r="BR3" s="511"/>
      <c r="BS3" s="511"/>
      <c r="BT3" s="511"/>
      <c r="BU3" s="511"/>
      <c r="BV3" s="511"/>
      <c r="BW3" s="511"/>
      <c r="BX3" s="511"/>
      <c r="BY3" s="511"/>
      <c r="BZ3" s="511"/>
      <c r="CA3" s="511"/>
      <c r="CB3" s="511"/>
      <c r="CC3" s="511"/>
      <c r="CD3" s="511"/>
      <c r="CE3" s="511"/>
      <c r="CF3" s="511"/>
      <c r="CG3" s="511"/>
      <c r="CH3" s="511"/>
      <c r="CI3" s="511"/>
      <c r="CJ3" s="511"/>
      <c r="CK3" s="511"/>
      <c r="CL3" s="511"/>
      <c r="CM3" s="511"/>
      <c r="CN3" s="511"/>
      <c r="CO3" s="511"/>
      <c r="CP3" s="511"/>
      <c r="CQ3" s="511"/>
      <c r="CR3" s="511"/>
      <c r="CS3" s="511"/>
      <c r="CT3" s="511"/>
      <c r="CU3" s="511"/>
      <c r="CV3" s="511"/>
      <c r="CW3" s="511"/>
      <c r="CX3" s="511"/>
      <c r="CY3" s="511"/>
      <c r="CZ3" s="511"/>
      <c r="DA3" s="511"/>
      <c r="DB3" s="511"/>
      <c r="DC3" s="511"/>
      <c r="DD3" s="511"/>
      <c r="DE3" s="511"/>
      <c r="DF3" s="511"/>
      <c r="DG3" s="511"/>
      <c r="DH3" s="511"/>
      <c r="DI3" s="511"/>
      <c r="DJ3" s="511"/>
      <c r="DK3" s="511"/>
      <c r="DL3" s="511"/>
      <c r="DM3" s="511"/>
      <c r="DN3" s="511"/>
      <c r="DO3" s="511"/>
      <c r="DP3" s="511"/>
      <c r="DQ3" s="511"/>
      <c r="DR3" s="511"/>
      <c r="DS3" s="511"/>
      <c r="DT3" s="511"/>
      <c r="DU3" s="511"/>
      <c r="DV3" s="511"/>
      <c r="DW3" s="511"/>
      <c r="DX3" s="511"/>
      <c r="DY3" s="511"/>
      <c r="DZ3" s="511"/>
      <c r="EA3" s="511"/>
      <c r="EB3" s="511"/>
      <c r="EC3" s="511"/>
      <c r="ED3" s="511"/>
      <c r="EE3" s="511"/>
      <c r="EF3" s="511"/>
      <c r="EG3" s="511"/>
      <c r="EH3" s="511"/>
      <c r="EI3" s="511"/>
      <c r="EJ3" s="511"/>
      <c r="EK3" s="511"/>
      <c r="EL3" s="511"/>
      <c r="EM3" s="511"/>
      <c r="EN3" s="511"/>
      <c r="EO3" s="511"/>
      <c r="EP3" s="511"/>
      <c r="EQ3" s="511"/>
      <c r="ER3" s="511"/>
      <c r="ES3" s="511"/>
      <c r="ET3" s="511"/>
      <c r="EU3" s="511"/>
      <c r="EV3" s="511"/>
      <c r="EW3" s="511"/>
      <c r="EX3" s="511"/>
      <c r="EY3" s="511"/>
      <c r="EZ3" s="511"/>
      <c r="FA3" s="511"/>
      <c r="FB3" s="511"/>
      <c r="FC3" s="511"/>
      <c r="FD3" s="511"/>
      <c r="FE3" s="511"/>
      <c r="FF3" s="511"/>
      <c r="FG3" s="511"/>
      <c r="FH3" s="511"/>
      <c r="FI3" s="511"/>
      <c r="FJ3" s="511"/>
      <c r="FK3" s="511"/>
      <c r="FL3" s="511"/>
      <c r="FM3" s="511"/>
      <c r="FN3" s="511"/>
      <c r="FO3" s="511"/>
      <c r="FP3" s="511"/>
      <c r="FQ3" s="511"/>
      <c r="FR3" s="511"/>
      <c r="FS3" s="511"/>
      <c r="FT3" s="511"/>
      <c r="FU3" s="511"/>
      <c r="FV3" s="511"/>
      <c r="FW3" s="511"/>
      <c r="FX3" s="511"/>
      <c r="FY3" s="511"/>
      <c r="FZ3" s="511"/>
      <c r="GA3" s="511"/>
      <c r="GB3" s="511"/>
      <c r="GC3" s="511"/>
      <c r="GD3" s="511"/>
      <c r="GE3" s="511"/>
      <c r="GF3" s="511"/>
      <c r="GG3" s="511"/>
      <c r="GH3" s="511"/>
      <c r="GI3" s="511"/>
      <c r="GJ3" s="511"/>
      <c r="GK3" s="511"/>
      <c r="GL3" s="511"/>
      <c r="GM3" s="511"/>
      <c r="GN3" s="511"/>
      <c r="GO3" s="511"/>
      <c r="GP3" s="511"/>
      <c r="GQ3" s="511"/>
      <c r="GR3" s="511"/>
      <c r="GS3" s="511"/>
      <c r="GT3" s="511"/>
      <c r="GU3" s="511"/>
      <c r="GV3" s="511"/>
      <c r="GW3" s="511"/>
      <c r="GX3" s="511"/>
      <c r="GY3" s="511"/>
      <c r="GZ3" s="511"/>
      <c r="HA3" s="511"/>
      <c r="HB3" s="511"/>
      <c r="HC3" s="511"/>
      <c r="HD3" s="511"/>
      <c r="HE3" s="511"/>
      <c r="HF3" s="511"/>
      <c r="HG3" s="511"/>
      <c r="HH3" s="511"/>
      <c r="HI3" s="511"/>
      <c r="HJ3" s="511"/>
      <c r="HK3" s="511"/>
      <c r="HL3" s="511"/>
      <c r="HM3" s="511"/>
      <c r="HN3" s="511"/>
      <c r="HO3" s="511"/>
      <c r="HP3" s="511"/>
      <c r="HQ3" s="511"/>
      <c r="HR3" s="511"/>
      <c r="HS3" s="511"/>
      <c r="HT3" s="511"/>
      <c r="HU3" s="511"/>
      <c r="HV3" s="511"/>
      <c r="HW3" s="511"/>
      <c r="HX3" s="511"/>
      <c r="HY3" s="511"/>
      <c r="HZ3" s="511"/>
      <c r="IA3" s="511"/>
      <c r="IB3" s="511"/>
      <c r="IC3" s="511"/>
      <c r="ID3" s="511"/>
      <c r="IE3" s="511"/>
      <c r="IF3" s="511"/>
      <c r="IG3" s="511"/>
      <c r="IH3" s="511"/>
    </row>
    <row r="4" spans="1:242" ht="27.2" customHeight="1" x14ac:dyDescent="0.25">
      <c r="B4" s="738" t="s">
        <v>23</v>
      </c>
      <c r="C4" s="739"/>
      <c r="D4" s="739"/>
      <c r="E4" s="739"/>
      <c r="F4" s="739"/>
      <c r="G4" s="739"/>
      <c r="H4" s="739"/>
      <c r="I4" s="739"/>
      <c r="J4" s="739"/>
      <c r="K4" s="740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511"/>
      <c r="AK4" s="511"/>
      <c r="AL4" s="511"/>
      <c r="AM4" s="511"/>
      <c r="AN4" s="511"/>
      <c r="AO4" s="511"/>
      <c r="AP4" s="511"/>
      <c r="AQ4" s="511"/>
      <c r="AR4" s="511"/>
      <c r="AS4" s="511"/>
      <c r="AT4" s="511"/>
      <c r="AU4" s="511"/>
      <c r="AV4" s="511"/>
      <c r="AW4" s="511"/>
      <c r="AX4" s="511"/>
      <c r="AY4" s="511"/>
      <c r="AZ4" s="511"/>
      <c r="BA4" s="511"/>
      <c r="BB4" s="511"/>
      <c r="BC4" s="511"/>
      <c r="BD4" s="511"/>
      <c r="BE4" s="511"/>
      <c r="BF4" s="511"/>
      <c r="BG4" s="511"/>
      <c r="BH4" s="511"/>
      <c r="BI4" s="511"/>
      <c r="BJ4" s="511"/>
      <c r="BK4" s="511"/>
      <c r="BL4" s="511"/>
      <c r="BM4" s="511"/>
      <c r="BN4" s="511"/>
      <c r="BO4" s="511"/>
      <c r="BP4" s="511"/>
      <c r="BQ4" s="511"/>
      <c r="BR4" s="511"/>
      <c r="BS4" s="511"/>
      <c r="BT4" s="511"/>
      <c r="BU4" s="511"/>
      <c r="BV4" s="511"/>
      <c r="BW4" s="511"/>
      <c r="BX4" s="511"/>
      <c r="BY4" s="511"/>
      <c r="BZ4" s="511"/>
      <c r="CA4" s="511"/>
      <c r="CB4" s="511"/>
      <c r="CC4" s="511"/>
      <c r="CD4" s="511"/>
      <c r="CE4" s="511"/>
      <c r="CF4" s="511"/>
      <c r="CG4" s="511"/>
      <c r="CH4" s="511"/>
      <c r="CI4" s="511"/>
      <c r="CJ4" s="511"/>
      <c r="CK4" s="511"/>
      <c r="CL4" s="511"/>
      <c r="CM4" s="511"/>
      <c r="CN4" s="511"/>
      <c r="CO4" s="511"/>
      <c r="CP4" s="511"/>
      <c r="CQ4" s="511"/>
      <c r="CR4" s="511"/>
      <c r="CS4" s="511"/>
      <c r="CT4" s="511"/>
      <c r="CU4" s="511"/>
      <c r="CV4" s="511"/>
      <c r="CW4" s="511"/>
      <c r="CX4" s="511"/>
      <c r="CY4" s="511"/>
      <c r="CZ4" s="511"/>
      <c r="DA4" s="511"/>
      <c r="DB4" s="511"/>
      <c r="DC4" s="511"/>
      <c r="DD4" s="511"/>
      <c r="DE4" s="511"/>
      <c r="DF4" s="511"/>
      <c r="DG4" s="511"/>
      <c r="DH4" s="511"/>
      <c r="DI4" s="511"/>
      <c r="DJ4" s="511"/>
      <c r="DK4" s="511"/>
      <c r="DL4" s="511"/>
      <c r="DM4" s="511"/>
      <c r="DN4" s="511"/>
      <c r="DO4" s="511"/>
      <c r="DP4" s="511"/>
      <c r="DQ4" s="511"/>
      <c r="DR4" s="511"/>
      <c r="DS4" s="511"/>
      <c r="DT4" s="511"/>
      <c r="DU4" s="511"/>
      <c r="DV4" s="511"/>
      <c r="DW4" s="511"/>
      <c r="DX4" s="511"/>
      <c r="DY4" s="511"/>
      <c r="DZ4" s="511"/>
      <c r="EA4" s="511"/>
      <c r="EB4" s="511"/>
      <c r="EC4" s="511"/>
      <c r="ED4" s="511"/>
      <c r="EE4" s="511"/>
      <c r="EF4" s="511"/>
      <c r="EG4" s="511"/>
      <c r="EH4" s="511"/>
      <c r="EI4" s="511"/>
      <c r="EJ4" s="511"/>
      <c r="EK4" s="511"/>
      <c r="EL4" s="511"/>
      <c r="EM4" s="511"/>
      <c r="EN4" s="511"/>
      <c r="EO4" s="511"/>
      <c r="EP4" s="511"/>
      <c r="EQ4" s="511"/>
      <c r="ER4" s="511"/>
      <c r="ES4" s="511"/>
      <c r="ET4" s="511"/>
      <c r="EU4" s="511"/>
      <c r="EV4" s="511"/>
      <c r="EW4" s="511"/>
      <c r="EX4" s="511"/>
      <c r="EY4" s="511"/>
      <c r="EZ4" s="511"/>
      <c r="FA4" s="511"/>
      <c r="FB4" s="511"/>
      <c r="FC4" s="511"/>
      <c r="FD4" s="511"/>
      <c r="FE4" s="511"/>
      <c r="FF4" s="511"/>
      <c r="FG4" s="511"/>
      <c r="FH4" s="511"/>
      <c r="FI4" s="511"/>
      <c r="FJ4" s="511"/>
      <c r="FK4" s="511"/>
      <c r="FL4" s="511"/>
      <c r="FM4" s="511"/>
      <c r="FN4" s="511"/>
      <c r="FO4" s="511"/>
      <c r="FP4" s="511"/>
      <c r="FQ4" s="511"/>
      <c r="FR4" s="511"/>
      <c r="FS4" s="511"/>
      <c r="FT4" s="511"/>
      <c r="FU4" s="511"/>
      <c r="FV4" s="511"/>
      <c r="FW4" s="511"/>
      <c r="FX4" s="511"/>
      <c r="FY4" s="511"/>
      <c r="FZ4" s="511"/>
      <c r="GA4" s="511"/>
      <c r="GB4" s="511"/>
      <c r="GC4" s="511"/>
      <c r="GD4" s="511"/>
      <c r="GE4" s="511"/>
      <c r="GF4" s="511"/>
      <c r="GG4" s="511"/>
      <c r="GH4" s="511"/>
      <c r="GI4" s="511"/>
      <c r="GJ4" s="511"/>
      <c r="GK4" s="511"/>
      <c r="GL4" s="511"/>
      <c r="GM4" s="511"/>
      <c r="GN4" s="511"/>
      <c r="GO4" s="511"/>
      <c r="GP4" s="511"/>
      <c r="GQ4" s="511"/>
      <c r="GR4" s="511"/>
      <c r="GS4" s="511"/>
      <c r="GT4" s="511"/>
      <c r="GU4" s="511"/>
      <c r="GV4" s="511"/>
      <c r="GW4" s="511"/>
      <c r="GX4" s="511"/>
      <c r="GY4" s="511"/>
      <c r="GZ4" s="511"/>
      <c r="HA4" s="511"/>
      <c r="HB4" s="511"/>
      <c r="HC4" s="511"/>
      <c r="HD4" s="511"/>
      <c r="HE4" s="511"/>
      <c r="HF4" s="511"/>
      <c r="HG4" s="511"/>
      <c r="HH4" s="511"/>
      <c r="HI4" s="511"/>
      <c r="HJ4" s="511"/>
      <c r="HK4" s="511"/>
      <c r="HL4" s="511"/>
      <c r="HM4" s="511"/>
      <c r="HN4" s="511"/>
      <c r="HO4" s="511"/>
      <c r="HP4" s="511"/>
      <c r="HQ4" s="511"/>
      <c r="HR4" s="511"/>
      <c r="HS4" s="511"/>
      <c r="HT4" s="511"/>
      <c r="HU4" s="511"/>
      <c r="HV4" s="511"/>
      <c r="HW4" s="511"/>
      <c r="HX4" s="511"/>
      <c r="HY4" s="511"/>
      <c r="HZ4" s="511"/>
      <c r="IA4" s="511"/>
      <c r="IB4" s="511"/>
      <c r="IC4" s="511"/>
      <c r="ID4" s="511"/>
      <c r="IE4" s="511"/>
      <c r="IF4" s="511"/>
      <c r="IG4" s="511"/>
      <c r="IH4" s="511"/>
    </row>
    <row r="5" spans="1:242" ht="18.75" customHeight="1" thickBot="1" x14ac:dyDescent="0.3">
      <c r="B5" s="741" t="str">
        <f>LAPORAN!C12</f>
        <v>PERIODE 10 OKT - 15 OKT '22</v>
      </c>
      <c r="C5" s="742"/>
      <c r="D5" s="742"/>
      <c r="E5" s="742"/>
      <c r="F5" s="742"/>
      <c r="G5" s="742"/>
      <c r="H5" s="742"/>
      <c r="I5" s="742"/>
      <c r="J5" s="742"/>
      <c r="K5" s="743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511"/>
      <c r="AK5" s="511"/>
      <c r="AL5" s="511"/>
      <c r="AM5" s="511"/>
      <c r="AN5" s="511"/>
      <c r="AO5" s="511"/>
      <c r="AP5" s="511"/>
      <c r="AQ5" s="511"/>
      <c r="AR5" s="511"/>
      <c r="AS5" s="511"/>
      <c r="AT5" s="511"/>
      <c r="AU5" s="511"/>
      <c r="AV5" s="511"/>
      <c r="AW5" s="511"/>
      <c r="AX5" s="511"/>
      <c r="AY5" s="511"/>
      <c r="AZ5" s="511"/>
      <c r="BA5" s="511"/>
      <c r="BB5" s="511"/>
      <c r="BC5" s="511"/>
      <c r="BD5" s="511"/>
      <c r="BE5" s="511"/>
      <c r="BF5" s="511"/>
      <c r="BG5" s="511"/>
      <c r="BH5" s="511"/>
      <c r="BI5" s="511"/>
      <c r="BJ5" s="511"/>
      <c r="BK5" s="511"/>
      <c r="BL5" s="511"/>
      <c r="BM5" s="511"/>
      <c r="BN5" s="511"/>
      <c r="BO5" s="511"/>
      <c r="BP5" s="511"/>
      <c r="BQ5" s="511"/>
      <c r="BR5" s="511"/>
      <c r="BS5" s="511"/>
      <c r="BT5" s="511"/>
      <c r="BU5" s="511"/>
      <c r="BV5" s="511"/>
      <c r="BW5" s="511"/>
      <c r="BX5" s="511"/>
      <c r="BY5" s="511"/>
      <c r="BZ5" s="511"/>
      <c r="CA5" s="511"/>
      <c r="CB5" s="511"/>
      <c r="CC5" s="511"/>
      <c r="CD5" s="511"/>
      <c r="CE5" s="511"/>
      <c r="CF5" s="511"/>
      <c r="CG5" s="511"/>
      <c r="CH5" s="511"/>
      <c r="CI5" s="511"/>
      <c r="CJ5" s="511"/>
      <c r="CK5" s="511"/>
      <c r="CL5" s="511"/>
      <c r="CM5" s="511"/>
      <c r="CN5" s="511"/>
      <c r="CO5" s="511"/>
      <c r="CP5" s="511"/>
      <c r="CQ5" s="511"/>
      <c r="CR5" s="511"/>
      <c r="CS5" s="511"/>
      <c r="CT5" s="511"/>
      <c r="CU5" s="511"/>
      <c r="CV5" s="511"/>
      <c r="CW5" s="511"/>
      <c r="CX5" s="511"/>
      <c r="CY5" s="511"/>
      <c r="CZ5" s="511"/>
      <c r="DA5" s="511"/>
      <c r="DB5" s="511"/>
      <c r="DC5" s="511"/>
      <c r="DD5" s="511"/>
      <c r="DE5" s="511"/>
      <c r="DF5" s="511"/>
      <c r="DG5" s="511"/>
      <c r="DH5" s="511"/>
      <c r="DI5" s="511"/>
      <c r="DJ5" s="511"/>
      <c r="DK5" s="511"/>
      <c r="DL5" s="511"/>
      <c r="DM5" s="511"/>
      <c r="DN5" s="511"/>
      <c r="DO5" s="511"/>
      <c r="DP5" s="511"/>
      <c r="DQ5" s="511"/>
      <c r="DR5" s="511"/>
      <c r="DS5" s="511"/>
      <c r="DT5" s="511"/>
      <c r="DU5" s="511"/>
      <c r="DV5" s="511"/>
      <c r="DW5" s="511"/>
      <c r="DX5" s="511"/>
      <c r="DY5" s="511"/>
      <c r="DZ5" s="511"/>
      <c r="EA5" s="511"/>
      <c r="EB5" s="511"/>
      <c r="EC5" s="511"/>
      <c r="ED5" s="511"/>
      <c r="EE5" s="511"/>
      <c r="EF5" s="511"/>
      <c r="EG5" s="511"/>
      <c r="EH5" s="511"/>
      <c r="EI5" s="511"/>
      <c r="EJ5" s="511"/>
      <c r="EK5" s="511"/>
      <c r="EL5" s="511"/>
      <c r="EM5" s="511"/>
      <c r="EN5" s="511"/>
      <c r="EO5" s="511"/>
      <c r="EP5" s="511"/>
      <c r="EQ5" s="511"/>
      <c r="ER5" s="511"/>
      <c r="ES5" s="511"/>
      <c r="ET5" s="511"/>
      <c r="EU5" s="511"/>
      <c r="EV5" s="511"/>
      <c r="EW5" s="511"/>
      <c r="EX5" s="511"/>
      <c r="EY5" s="511"/>
      <c r="EZ5" s="511"/>
      <c r="FA5" s="511"/>
      <c r="FB5" s="511"/>
      <c r="FC5" s="511"/>
      <c r="FD5" s="511"/>
      <c r="FE5" s="511"/>
      <c r="FF5" s="511"/>
      <c r="FG5" s="511"/>
      <c r="FH5" s="511"/>
      <c r="FI5" s="511"/>
      <c r="FJ5" s="511"/>
      <c r="FK5" s="511"/>
      <c r="FL5" s="511"/>
      <c r="FM5" s="511"/>
      <c r="FN5" s="511"/>
      <c r="FO5" s="511"/>
      <c r="FP5" s="511"/>
      <c r="FQ5" s="511"/>
      <c r="FR5" s="511"/>
      <c r="FS5" s="511"/>
      <c r="FT5" s="511"/>
      <c r="FU5" s="511"/>
      <c r="FV5" s="511"/>
      <c r="FW5" s="511"/>
      <c r="FX5" s="511"/>
      <c r="FY5" s="511"/>
      <c r="FZ5" s="511"/>
      <c r="GA5" s="511"/>
      <c r="GB5" s="511"/>
      <c r="GC5" s="511"/>
      <c r="GD5" s="511"/>
      <c r="GE5" s="511"/>
      <c r="GF5" s="511"/>
      <c r="GG5" s="511"/>
      <c r="GH5" s="511"/>
      <c r="GI5" s="511"/>
      <c r="GJ5" s="511"/>
      <c r="GK5" s="511"/>
      <c r="GL5" s="511"/>
      <c r="GM5" s="511"/>
      <c r="GN5" s="511"/>
      <c r="GO5" s="511"/>
      <c r="GP5" s="511"/>
      <c r="GQ5" s="511"/>
      <c r="GR5" s="511"/>
      <c r="GS5" s="511"/>
      <c r="GT5" s="511"/>
      <c r="GU5" s="511"/>
      <c r="GV5" s="511"/>
      <c r="GW5" s="511"/>
      <c r="GX5" s="511"/>
      <c r="GY5" s="511"/>
      <c r="GZ5" s="511"/>
      <c r="HA5" s="511"/>
      <c r="HB5" s="511"/>
      <c r="HC5" s="511"/>
      <c r="HD5" s="511"/>
      <c r="HE5" s="511"/>
      <c r="HF5" s="511"/>
      <c r="HG5" s="511"/>
      <c r="HH5" s="511"/>
      <c r="HI5" s="511"/>
      <c r="HJ5" s="511"/>
      <c r="HK5" s="511"/>
      <c r="HL5" s="511"/>
      <c r="HM5" s="511"/>
      <c r="HN5" s="511"/>
      <c r="HO5" s="511"/>
      <c r="HP5" s="511"/>
      <c r="HQ5" s="511"/>
      <c r="HR5" s="511"/>
      <c r="HS5" s="511"/>
      <c r="HT5" s="511"/>
      <c r="HU5" s="511"/>
      <c r="HV5" s="511"/>
      <c r="HW5" s="511"/>
      <c r="HX5" s="511"/>
      <c r="HY5" s="511"/>
      <c r="HZ5" s="511"/>
      <c r="IA5" s="511"/>
      <c r="IB5" s="511"/>
      <c r="IC5" s="511"/>
      <c r="ID5" s="511"/>
      <c r="IE5" s="511"/>
      <c r="IF5" s="511"/>
      <c r="IG5" s="511"/>
      <c r="IH5" s="511"/>
    </row>
    <row r="6" spans="1:242" ht="12.95" customHeight="1" thickBot="1" x14ac:dyDescent="0.3">
      <c r="B6" s="704" t="s">
        <v>12</v>
      </c>
      <c r="C6" s="704" t="s">
        <v>13</v>
      </c>
      <c r="D6" s="704" t="s">
        <v>14</v>
      </c>
      <c r="E6" s="704" t="s">
        <v>24</v>
      </c>
      <c r="F6" s="590"/>
      <c r="G6" s="704" t="s">
        <v>15</v>
      </c>
      <c r="H6" s="698" t="s">
        <v>25</v>
      </c>
      <c r="I6" s="700" t="s">
        <v>26</v>
      </c>
      <c r="J6" s="698" t="s">
        <v>27</v>
      </c>
      <c r="K6" s="702" t="s">
        <v>28</v>
      </c>
      <c r="L6" s="241"/>
      <c r="M6" s="704" t="s">
        <v>24</v>
      </c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511"/>
      <c r="AK6" s="511"/>
      <c r="AL6" s="511"/>
      <c r="AM6" s="511"/>
      <c r="AN6" s="511"/>
      <c r="AO6" s="511"/>
      <c r="AP6" s="511"/>
      <c r="AQ6" s="511"/>
      <c r="AR6" s="511"/>
      <c r="AS6" s="511"/>
      <c r="AT6" s="511"/>
      <c r="AU6" s="511"/>
      <c r="AV6" s="511"/>
      <c r="AW6" s="511"/>
      <c r="AX6" s="511"/>
      <c r="AY6" s="511"/>
      <c r="AZ6" s="511"/>
      <c r="BA6" s="511"/>
      <c r="BB6" s="511"/>
      <c r="BC6" s="511"/>
      <c r="BD6" s="511"/>
      <c r="BE6" s="511"/>
      <c r="BF6" s="511"/>
      <c r="BG6" s="511"/>
      <c r="BH6" s="511"/>
      <c r="BI6" s="511"/>
      <c r="BJ6" s="511"/>
      <c r="BK6" s="511"/>
      <c r="BL6" s="511"/>
      <c r="BM6" s="511"/>
      <c r="BN6" s="511"/>
      <c r="BO6" s="511"/>
      <c r="BP6" s="511"/>
      <c r="BQ6" s="511"/>
      <c r="BR6" s="511"/>
      <c r="BS6" s="511"/>
      <c r="BT6" s="511"/>
      <c r="BU6" s="511"/>
      <c r="BV6" s="511"/>
      <c r="BW6" s="511"/>
      <c r="BX6" s="511"/>
      <c r="BY6" s="511"/>
      <c r="BZ6" s="511"/>
      <c r="CA6" s="511"/>
      <c r="CB6" s="511"/>
      <c r="CC6" s="511"/>
      <c r="CD6" s="511"/>
      <c r="CE6" s="511"/>
      <c r="CF6" s="511"/>
      <c r="CG6" s="511"/>
      <c r="CH6" s="511"/>
      <c r="CI6" s="511"/>
      <c r="CJ6" s="511"/>
      <c r="CK6" s="511"/>
      <c r="CL6" s="511"/>
      <c r="CM6" s="511"/>
      <c r="CN6" s="511"/>
      <c r="CO6" s="511"/>
      <c r="CP6" s="511"/>
      <c r="CQ6" s="511"/>
      <c r="CR6" s="511"/>
      <c r="CS6" s="511"/>
      <c r="CT6" s="511"/>
      <c r="CU6" s="511"/>
      <c r="CV6" s="511"/>
      <c r="CW6" s="511"/>
      <c r="CX6" s="511"/>
      <c r="CY6" s="511"/>
      <c r="CZ6" s="511"/>
      <c r="DA6" s="511"/>
      <c r="DB6" s="511"/>
      <c r="DC6" s="511"/>
      <c r="DD6" s="511"/>
      <c r="DE6" s="511"/>
      <c r="DF6" s="511"/>
      <c r="DG6" s="511"/>
      <c r="DH6" s="511"/>
      <c r="DI6" s="511"/>
      <c r="DJ6" s="511"/>
      <c r="DK6" s="511"/>
      <c r="DL6" s="511"/>
      <c r="DM6" s="511"/>
      <c r="DN6" s="511"/>
      <c r="DO6" s="511"/>
      <c r="DP6" s="511"/>
      <c r="DQ6" s="511"/>
      <c r="DR6" s="511"/>
      <c r="DS6" s="511"/>
      <c r="DT6" s="511"/>
      <c r="DU6" s="511"/>
      <c r="DV6" s="511"/>
      <c r="DW6" s="511"/>
      <c r="DX6" s="511"/>
      <c r="DY6" s="511"/>
      <c r="DZ6" s="511"/>
      <c r="EA6" s="511"/>
      <c r="EB6" s="511"/>
      <c r="EC6" s="511"/>
      <c r="ED6" s="511"/>
      <c r="EE6" s="511"/>
      <c r="EF6" s="511"/>
      <c r="EG6" s="511"/>
      <c r="EH6" s="511"/>
      <c r="EI6" s="511"/>
      <c r="EJ6" s="511"/>
      <c r="EK6" s="511"/>
      <c r="EL6" s="511"/>
      <c r="EM6" s="511"/>
      <c r="EN6" s="511"/>
      <c r="EO6" s="511"/>
      <c r="EP6" s="511"/>
      <c r="EQ6" s="511"/>
      <c r="ER6" s="511"/>
      <c r="ES6" s="511"/>
      <c r="ET6" s="511"/>
      <c r="EU6" s="511"/>
      <c r="EV6" s="511"/>
      <c r="EW6" s="511"/>
      <c r="EX6" s="511"/>
      <c r="EY6" s="511"/>
      <c r="EZ6" s="511"/>
      <c r="FA6" s="511"/>
      <c r="FB6" s="511"/>
      <c r="FC6" s="511"/>
      <c r="FD6" s="511"/>
      <c r="FE6" s="511"/>
      <c r="FF6" s="511"/>
      <c r="FG6" s="511"/>
      <c r="FH6" s="511"/>
      <c r="FI6" s="511"/>
      <c r="FJ6" s="511"/>
      <c r="FK6" s="511"/>
      <c r="FL6" s="511"/>
      <c r="FM6" s="511"/>
      <c r="FN6" s="511"/>
      <c r="FO6" s="511"/>
      <c r="FP6" s="511"/>
      <c r="FQ6" s="511"/>
      <c r="FR6" s="511"/>
      <c r="FS6" s="511"/>
      <c r="FT6" s="511"/>
      <c r="FU6" s="511"/>
      <c r="FV6" s="511"/>
      <c r="FW6" s="511"/>
      <c r="FX6" s="511"/>
      <c r="FY6" s="511"/>
      <c r="FZ6" s="511"/>
      <c r="GA6" s="511"/>
      <c r="GB6" s="511"/>
      <c r="GC6" s="511"/>
      <c r="GD6" s="511"/>
      <c r="GE6" s="511"/>
      <c r="GF6" s="511"/>
      <c r="GG6" s="511"/>
      <c r="GH6" s="511"/>
      <c r="GI6" s="511"/>
      <c r="GJ6" s="511"/>
      <c r="GK6" s="511"/>
      <c r="GL6" s="511"/>
      <c r="GM6" s="511"/>
      <c r="GN6" s="511"/>
      <c r="GO6" s="511"/>
      <c r="GP6" s="511"/>
      <c r="GQ6" s="511"/>
      <c r="GR6" s="511"/>
      <c r="GS6" s="511"/>
      <c r="GT6" s="511"/>
      <c r="GU6" s="511"/>
      <c r="GV6" s="511"/>
      <c r="GW6" s="511"/>
      <c r="GX6" s="511"/>
      <c r="GY6" s="511"/>
      <c r="GZ6" s="511"/>
      <c r="HA6" s="511"/>
      <c r="HB6" s="511"/>
      <c r="HC6" s="511"/>
      <c r="HD6" s="511"/>
      <c r="HE6" s="511"/>
      <c r="HF6" s="511"/>
      <c r="HG6" s="511"/>
      <c r="HH6" s="511"/>
      <c r="HI6" s="511"/>
      <c r="HJ6" s="511"/>
      <c r="HK6" s="511"/>
      <c r="HL6" s="511"/>
      <c r="HM6" s="511"/>
      <c r="HN6" s="511"/>
      <c r="HO6" s="511"/>
      <c r="HP6" s="511"/>
      <c r="HQ6" s="511"/>
      <c r="HR6" s="511"/>
      <c r="HS6" s="511"/>
      <c r="HT6" s="511"/>
      <c r="HU6" s="511"/>
      <c r="HV6" s="511"/>
      <c r="HW6" s="511"/>
      <c r="HX6" s="511"/>
      <c r="HY6" s="511"/>
      <c r="HZ6" s="511"/>
      <c r="IA6" s="511"/>
      <c r="IB6" s="511"/>
      <c r="IC6" s="511"/>
      <c r="ID6" s="511"/>
      <c r="IE6" s="511"/>
      <c r="IF6" s="511"/>
      <c r="IG6" s="511"/>
      <c r="IH6" s="511"/>
    </row>
    <row r="7" spans="1:242" ht="22.5" customHeight="1" thickTop="1" thickBot="1" x14ac:dyDescent="0.3">
      <c r="A7" s="433" t="s">
        <v>283</v>
      </c>
      <c r="B7" s="744"/>
      <c r="C7" s="705"/>
      <c r="D7" s="705"/>
      <c r="E7" s="705"/>
      <c r="F7" s="591"/>
      <c r="G7" s="705"/>
      <c r="H7" s="699"/>
      <c r="I7" s="701"/>
      <c r="J7" s="699"/>
      <c r="K7" s="703"/>
      <c r="L7" s="241"/>
      <c r="M7" s="705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511"/>
      <c r="AK7" s="511"/>
      <c r="AL7" s="511"/>
      <c r="AM7" s="511"/>
      <c r="AN7" s="511"/>
      <c r="AO7" s="511"/>
      <c r="AP7" s="511"/>
      <c r="AQ7" s="511"/>
      <c r="AR7" s="511"/>
      <c r="AS7" s="511"/>
      <c r="AT7" s="511"/>
      <c r="AU7" s="511"/>
      <c r="AV7" s="511"/>
      <c r="AW7" s="511"/>
      <c r="AX7" s="511"/>
      <c r="AY7" s="511"/>
      <c r="AZ7" s="511"/>
      <c r="BA7" s="511"/>
      <c r="BB7" s="511"/>
      <c r="BC7" s="511"/>
      <c r="BD7" s="511"/>
      <c r="BE7" s="511"/>
      <c r="BF7" s="511"/>
      <c r="BG7" s="511"/>
      <c r="BH7" s="511"/>
      <c r="BI7" s="511"/>
      <c r="BJ7" s="511"/>
      <c r="BK7" s="511"/>
      <c r="BL7" s="511"/>
      <c r="BM7" s="511"/>
      <c r="BN7" s="511"/>
      <c r="BO7" s="511"/>
      <c r="BP7" s="511"/>
      <c r="BQ7" s="511"/>
      <c r="BR7" s="511"/>
      <c r="BS7" s="511"/>
      <c r="BT7" s="511"/>
      <c r="BU7" s="511"/>
      <c r="BV7" s="511"/>
      <c r="BW7" s="511"/>
      <c r="BX7" s="511"/>
      <c r="BY7" s="511"/>
      <c r="BZ7" s="511"/>
      <c r="CA7" s="511"/>
      <c r="CB7" s="511"/>
      <c r="CC7" s="511"/>
      <c r="CD7" s="511"/>
      <c r="CE7" s="511"/>
      <c r="CF7" s="511"/>
      <c r="CG7" s="511"/>
      <c r="CH7" s="511"/>
      <c r="CI7" s="511"/>
      <c r="CJ7" s="511"/>
      <c r="CK7" s="511"/>
      <c r="CL7" s="511"/>
      <c r="CM7" s="511"/>
      <c r="CN7" s="511"/>
      <c r="CO7" s="511"/>
      <c r="CP7" s="511"/>
      <c r="CQ7" s="511"/>
      <c r="CR7" s="511"/>
      <c r="CS7" s="511"/>
      <c r="CT7" s="511"/>
      <c r="CU7" s="511"/>
      <c r="CV7" s="511"/>
      <c r="CW7" s="511"/>
      <c r="CX7" s="511"/>
      <c r="CY7" s="511"/>
      <c r="CZ7" s="511"/>
      <c r="DA7" s="511"/>
      <c r="DB7" s="511"/>
      <c r="DC7" s="511"/>
      <c r="DD7" s="511"/>
      <c r="DE7" s="511"/>
      <c r="DF7" s="511"/>
      <c r="DG7" s="511"/>
      <c r="DH7" s="511"/>
      <c r="DI7" s="511"/>
      <c r="DJ7" s="511"/>
      <c r="DK7" s="511"/>
      <c r="DL7" s="511"/>
      <c r="DM7" s="511"/>
      <c r="DN7" s="511"/>
      <c r="DO7" s="511"/>
      <c r="DP7" s="511"/>
      <c r="DQ7" s="511"/>
      <c r="DR7" s="511"/>
      <c r="DS7" s="511"/>
      <c r="DT7" s="511"/>
      <c r="DU7" s="511"/>
      <c r="DV7" s="511"/>
      <c r="DW7" s="511"/>
      <c r="DX7" s="511"/>
      <c r="DY7" s="511"/>
      <c r="DZ7" s="511"/>
      <c r="EA7" s="511"/>
      <c r="EB7" s="511"/>
      <c r="EC7" s="511"/>
      <c r="ED7" s="511"/>
      <c r="EE7" s="511"/>
      <c r="EF7" s="511"/>
      <c r="EG7" s="511"/>
      <c r="EH7" s="511"/>
      <c r="EI7" s="511"/>
      <c r="EJ7" s="511"/>
      <c r="EK7" s="511"/>
      <c r="EL7" s="511"/>
      <c r="EM7" s="511"/>
      <c r="EN7" s="511"/>
      <c r="EO7" s="511"/>
      <c r="EP7" s="511"/>
      <c r="EQ7" s="511"/>
      <c r="ER7" s="511"/>
      <c r="ES7" s="511"/>
      <c r="ET7" s="511"/>
      <c r="EU7" s="511"/>
      <c r="EV7" s="511"/>
      <c r="EW7" s="511"/>
      <c r="EX7" s="511"/>
      <c r="EY7" s="511"/>
      <c r="EZ7" s="511"/>
      <c r="FA7" s="511"/>
      <c r="FB7" s="511"/>
      <c r="FC7" s="511"/>
      <c r="FD7" s="511"/>
      <c r="FE7" s="511"/>
      <c r="FF7" s="511"/>
      <c r="FG7" s="511"/>
      <c r="FH7" s="511"/>
      <c r="FI7" s="511"/>
      <c r="FJ7" s="511"/>
      <c r="FK7" s="511"/>
      <c r="FL7" s="511"/>
      <c r="FM7" s="511"/>
      <c r="FN7" s="511"/>
      <c r="FO7" s="511"/>
      <c r="FP7" s="511"/>
      <c r="FQ7" s="511"/>
      <c r="FR7" s="511"/>
      <c r="FS7" s="511"/>
      <c r="FT7" s="511"/>
      <c r="FU7" s="511"/>
      <c r="FV7" s="511"/>
      <c r="FW7" s="511"/>
      <c r="FX7" s="511"/>
      <c r="FY7" s="511"/>
      <c r="FZ7" s="511"/>
      <c r="GA7" s="511"/>
      <c r="GB7" s="511"/>
      <c r="GC7" s="511"/>
      <c r="GD7" s="511"/>
      <c r="GE7" s="511"/>
      <c r="GF7" s="511"/>
      <c r="GG7" s="511"/>
      <c r="GH7" s="511"/>
      <c r="GI7" s="511"/>
      <c r="GJ7" s="511"/>
      <c r="GK7" s="511"/>
      <c r="GL7" s="511"/>
      <c r="GM7" s="511"/>
      <c r="GN7" s="511"/>
      <c r="GO7" s="511"/>
      <c r="GP7" s="511"/>
      <c r="GQ7" s="511"/>
      <c r="GR7" s="511"/>
      <c r="GS7" s="511"/>
      <c r="GT7" s="511"/>
      <c r="GU7" s="511"/>
      <c r="GV7" s="511"/>
      <c r="GW7" s="511"/>
      <c r="GX7" s="511"/>
      <c r="GY7" s="511"/>
      <c r="GZ7" s="511"/>
      <c r="HA7" s="511"/>
      <c r="HB7" s="511"/>
      <c r="HC7" s="511"/>
      <c r="HD7" s="511"/>
      <c r="HE7" s="511"/>
      <c r="HF7" s="511"/>
      <c r="HG7" s="511"/>
      <c r="HH7" s="511"/>
      <c r="HI7" s="511"/>
      <c r="HJ7" s="511"/>
      <c r="HK7" s="511"/>
      <c r="HL7" s="511"/>
      <c r="HM7" s="511"/>
      <c r="HN7" s="511"/>
      <c r="HO7" s="511"/>
      <c r="HP7" s="511"/>
      <c r="HQ7" s="511"/>
      <c r="HR7" s="511"/>
      <c r="HS7" s="511"/>
      <c r="HT7" s="511"/>
      <c r="HU7" s="511"/>
      <c r="HV7" s="511"/>
      <c r="HW7" s="511"/>
      <c r="HX7" s="511"/>
      <c r="HY7" s="511"/>
      <c r="HZ7" s="511"/>
      <c r="IA7" s="511"/>
      <c r="IB7" s="511"/>
      <c r="IC7" s="511"/>
      <c r="ID7" s="511"/>
      <c r="IE7" s="511"/>
      <c r="IF7" s="511"/>
      <c r="IG7" s="511"/>
      <c r="IH7" s="511"/>
    </row>
    <row r="8" spans="1:242" ht="16.5" hidden="1" customHeight="1" x14ac:dyDescent="0.25">
      <c r="B8" s="223"/>
      <c r="C8" s="224"/>
      <c r="D8" s="225" t="s">
        <v>33</v>
      </c>
      <c r="E8" s="225"/>
      <c r="F8" s="226"/>
      <c r="G8" s="227"/>
      <c r="H8" s="228"/>
      <c r="I8" s="228"/>
      <c r="J8" s="229">
        <v>17500000</v>
      </c>
      <c r="K8" s="230"/>
      <c r="L8" s="241"/>
      <c r="M8" s="225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511"/>
      <c r="AK8" s="511"/>
      <c r="AL8" s="511"/>
      <c r="AM8" s="511"/>
      <c r="AN8" s="511"/>
      <c r="AO8" s="511"/>
      <c r="AP8" s="511"/>
      <c r="AQ8" s="511"/>
      <c r="AR8" s="511"/>
      <c r="AS8" s="511"/>
      <c r="AT8" s="511"/>
      <c r="AU8" s="511"/>
      <c r="AV8" s="511"/>
      <c r="AW8" s="511"/>
      <c r="AX8" s="511"/>
      <c r="AY8" s="511"/>
      <c r="AZ8" s="511"/>
      <c r="BA8" s="511"/>
      <c r="BB8" s="511"/>
      <c r="BC8" s="511"/>
      <c r="BD8" s="511"/>
      <c r="BE8" s="511"/>
      <c r="BF8" s="511"/>
      <c r="BG8" s="511"/>
      <c r="BH8" s="511"/>
      <c r="BI8" s="511"/>
      <c r="BJ8" s="511"/>
      <c r="BK8" s="511"/>
      <c r="BL8" s="511"/>
      <c r="BM8" s="511"/>
      <c r="BN8" s="511"/>
      <c r="BO8" s="511"/>
      <c r="BP8" s="511"/>
      <c r="BQ8" s="511"/>
      <c r="BR8" s="511"/>
      <c r="BS8" s="511"/>
      <c r="BT8" s="511"/>
      <c r="BU8" s="511"/>
      <c r="BV8" s="511"/>
      <c r="BW8" s="511"/>
      <c r="BX8" s="511"/>
      <c r="BY8" s="511"/>
      <c r="BZ8" s="511"/>
      <c r="CA8" s="511"/>
      <c r="CB8" s="511"/>
      <c r="CC8" s="511"/>
      <c r="CD8" s="511"/>
      <c r="CE8" s="511"/>
      <c r="CF8" s="511"/>
      <c r="CG8" s="511"/>
      <c r="CH8" s="511"/>
      <c r="CI8" s="511"/>
      <c r="CJ8" s="511"/>
      <c r="CK8" s="511"/>
      <c r="CL8" s="511"/>
      <c r="CM8" s="511"/>
      <c r="CN8" s="511"/>
      <c r="CO8" s="511"/>
      <c r="CP8" s="511"/>
      <c r="CQ8" s="511"/>
      <c r="CR8" s="511"/>
      <c r="CS8" s="511"/>
      <c r="CT8" s="511"/>
      <c r="CU8" s="511"/>
      <c r="CV8" s="511"/>
      <c r="CW8" s="511"/>
      <c r="CX8" s="511"/>
      <c r="CY8" s="511"/>
      <c r="CZ8" s="511"/>
      <c r="DA8" s="511"/>
      <c r="DB8" s="511"/>
      <c r="DC8" s="511"/>
      <c r="DD8" s="511"/>
      <c r="DE8" s="511"/>
      <c r="DF8" s="511"/>
      <c r="DG8" s="511"/>
      <c r="DH8" s="511"/>
      <c r="DI8" s="511"/>
      <c r="DJ8" s="511"/>
      <c r="DK8" s="511"/>
      <c r="DL8" s="511"/>
      <c r="DM8" s="511"/>
      <c r="DN8" s="511"/>
      <c r="DO8" s="511"/>
      <c r="DP8" s="511"/>
      <c r="DQ8" s="511"/>
      <c r="DR8" s="511"/>
      <c r="DS8" s="511"/>
      <c r="DT8" s="511"/>
      <c r="DU8" s="511"/>
      <c r="DV8" s="511"/>
      <c r="DW8" s="511"/>
      <c r="DX8" s="511"/>
      <c r="DY8" s="511"/>
      <c r="DZ8" s="511"/>
      <c r="EA8" s="511"/>
      <c r="EB8" s="511"/>
      <c r="EC8" s="511"/>
      <c r="ED8" s="511"/>
      <c r="EE8" s="511"/>
      <c r="EF8" s="511"/>
      <c r="EG8" s="511"/>
      <c r="EH8" s="511"/>
      <c r="EI8" s="511"/>
      <c r="EJ8" s="511"/>
      <c r="EK8" s="511"/>
      <c r="EL8" s="511"/>
      <c r="EM8" s="511"/>
      <c r="EN8" s="511"/>
      <c r="EO8" s="511"/>
      <c r="EP8" s="511"/>
      <c r="EQ8" s="511"/>
      <c r="ER8" s="511"/>
      <c r="ES8" s="511"/>
      <c r="ET8" s="511"/>
      <c r="EU8" s="511"/>
      <c r="EV8" s="511"/>
      <c r="EW8" s="511"/>
      <c r="EX8" s="511"/>
      <c r="EY8" s="511"/>
      <c r="EZ8" s="511"/>
      <c r="FA8" s="511"/>
      <c r="FB8" s="511"/>
      <c r="FC8" s="511"/>
      <c r="FD8" s="511"/>
      <c r="FE8" s="511"/>
      <c r="FF8" s="511"/>
      <c r="FG8" s="511"/>
      <c r="FH8" s="511"/>
      <c r="FI8" s="511"/>
      <c r="FJ8" s="511"/>
      <c r="FK8" s="511"/>
      <c r="FL8" s="511"/>
      <c r="FM8" s="511"/>
      <c r="FN8" s="511"/>
      <c r="FO8" s="511"/>
      <c r="FP8" s="511"/>
      <c r="FQ8" s="511"/>
      <c r="FR8" s="511"/>
      <c r="FS8" s="511"/>
      <c r="FT8" s="511"/>
      <c r="FU8" s="511"/>
      <c r="FV8" s="511"/>
      <c r="FW8" s="511"/>
      <c r="FX8" s="511"/>
      <c r="FY8" s="511"/>
      <c r="FZ8" s="511"/>
      <c r="GA8" s="511"/>
      <c r="GB8" s="511"/>
      <c r="GC8" s="511"/>
      <c r="GD8" s="511"/>
      <c r="GE8" s="511"/>
      <c r="GF8" s="511"/>
      <c r="GG8" s="511"/>
      <c r="GH8" s="511"/>
      <c r="GI8" s="511"/>
      <c r="GJ8" s="511"/>
      <c r="GK8" s="511"/>
      <c r="GL8" s="511"/>
      <c r="GM8" s="511"/>
      <c r="GN8" s="511"/>
      <c r="GO8" s="511"/>
      <c r="GP8" s="511"/>
      <c r="GQ8" s="511"/>
      <c r="GR8" s="511"/>
      <c r="GS8" s="511"/>
      <c r="GT8" s="511"/>
      <c r="GU8" s="511"/>
      <c r="GV8" s="511"/>
      <c r="GW8" s="511"/>
      <c r="GX8" s="511"/>
      <c r="GY8" s="511"/>
      <c r="GZ8" s="511"/>
      <c r="HA8" s="511"/>
      <c r="HB8" s="511"/>
      <c r="HC8" s="511"/>
      <c r="HD8" s="511"/>
      <c r="HE8" s="511"/>
      <c r="HF8" s="511"/>
      <c r="HG8" s="511"/>
      <c r="HH8" s="511"/>
      <c r="HI8" s="511"/>
      <c r="HJ8" s="511"/>
      <c r="HK8" s="511"/>
      <c r="HL8" s="511"/>
      <c r="HM8" s="511"/>
      <c r="HN8" s="511"/>
      <c r="HO8" s="511"/>
      <c r="HP8" s="511"/>
      <c r="HQ8" s="511"/>
      <c r="HR8" s="511"/>
      <c r="HS8" s="511"/>
      <c r="HT8" s="511"/>
      <c r="HU8" s="511"/>
      <c r="HV8" s="511"/>
      <c r="HW8" s="511"/>
      <c r="HX8" s="511"/>
      <c r="HY8" s="511"/>
      <c r="HZ8" s="511"/>
      <c r="IA8" s="511"/>
      <c r="IB8" s="511"/>
      <c r="IC8" s="511"/>
      <c r="ID8" s="511"/>
      <c r="IE8" s="511"/>
      <c r="IF8" s="511"/>
      <c r="IG8" s="511"/>
      <c r="IH8" s="511"/>
    </row>
    <row r="9" spans="1:242" hidden="1" x14ac:dyDescent="0.25">
      <c r="B9" s="231"/>
      <c r="C9" s="232"/>
      <c r="D9" s="233" t="s">
        <v>31</v>
      </c>
      <c r="E9" s="225"/>
      <c r="F9" s="225"/>
      <c r="G9" s="234"/>
      <c r="H9" s="235"/>
      <c r="I9" s="236">
        <v>3676500</v>
      </c>
      <c r="J9" s="237">
        <f>+J8+H9-I9</f>
        <v>13823500</v>
      </c>
      <c r="K9" s="230"/>
      <c r="L9" s="241"/>
      <c r="M9" s="225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511"/>
      <c r="AK9" s="511"/>
      <c r="AL9" s="511"/>
      <c r="AM9" s="511"/>
      <c r="AN9" s="511"/>
      <c r="AO9" s="511"/>
      <c r="AP9" s="511"/>
      <c r="AQ9" s="511"/>
      <c r="AR9" s="511"/>
      <c r="AS9" s="511"/>
      <c r="AT9" s="511"/>
      <c r="AU9" s="511"/>
      <c r="AV9" s="511"/>
      <c r="AW9" s="511"/>
      <c r="AX9" s="511"/>
      <c r="AY9" s="511"/>
      <c r="AZ9" s="511"/>
      <c r="BA9" s="511"/>
      <c r="BB9" s="511"/>
      <c r="BC9" s="511"/>
      <c r="BD9" s="511"/>
      <c r="BE9" s="511"/>
      <c r="BF9" s="511"/>
      <c r="BG9" s="511"/>
      <c r="BH9" s="511"/>
      <c r="BI9" s="511"/>
      <c r="BJ9" s="511"/>
      <c r="BK9" s="511"/>
      <c r="BL9" s="511"/>
      <c r="BM9" s="511"/>
      <c r="BN9" s="511"/>
      <c r="BO9" s="511"/>
      <c r="BP9" s="511"/>
      <c r="BQ9" s="511"/>
      <c r="BR9" s="511"/>
      <c r="BS9" s="511"/>
      <c r="BT9" s="511"/>
      <c r="BU9" s="511"/>
      <c r="BV9" s="511"/>
      <c r="BW9" s="511"/>
      <c r="BX9" s="511"/>
      <c r="BY9" s="511"/>
      <c r="BZ9" s="511"/>
      <c r="CA9" s="511"/>
      <c r="CB9" s="511"/>
      <c r="CC9" s="511"/>
      <c r="CD9" s="511"/>
      <c r="CE9" s="511"/>
      <c r="CF9" s="511"/>
      <c r="CG9" s="511"/>
      <c r="CH9" s="511"/>
      <c r="CI9" s="511"/>
      <c r="CJ9" s="511"/>
      <c r="CK9" s="511"/>
      <c r="CL9" s="511"/>
      <c r="CM9" s="511"/>
      <c r="CN9" s="511"/>
      <c r="CO9" s="511"/>
      <c r="CP9" s="511"/>
      <c r="CQ9" s="511"/>
      <c r="CR9" s="511"/>
      <c r="CS9" s="511"/>
      <c r="CT9" s="511"/>
      <c r="CU9" s="511"/>
      <c r="CV9" s="511"/>
      <c r="CW9" s="511"/>
      <c r="CX9" s="511"/>
      <c r="CY9" s="511"/>
      <c r="CZ9" s="511"/>
      <c r="DA9" s="511"/>
      <c r="DB9" s="511"/>
      <c r="DC9" s="511"/>
      <c r="DD9" s="511"/>
      <c r="DE9" s="511"/>
      <c r="DF9" s="511"/>
      <c r="DG9" s="511"/>
      <c r="DH9" s="511"/>
      <c r="DI9" s="511"/>
      <c r="DJ9" s="511"/>
      <c r="DK9" s="511"/>
      <c r="DL9" s="511"/>
      <c r="DM9" s="511"/>
      <c r="DN9" s="511"/>
      <c r="DO9" s="511"/>
      <c r="DP9" s="511"/>
      <c r="DQ9" s="511"/>
      <c r="DR9" s="511"/>
      <c r="DS9" s="511"/>
      <c r="DT9" s="511"/>
      <c r="DU9" s="511"/>
      <c r="DV9" s="511"/>
      <c r="DW9" s="511"/>
      <c r="DX9" s="511"/>
      <c r="DY9" s="511"/>
      <c r="DZ9" s="511"/>
      <c r="EA9" s="511"/>
      <c r="EB9" s="511"/>
      <c r="EC9" s="511"/>
      <c r="ED9" s="511"/>
      <c r="EE9" s="511"/>
      <c r="EF9" s="511"/>
      <c r="EG9" s="511"/>
      <c r="EH9" s="511"/>
      <c r="EI9" s="511"/>
      <c r="EJ9" s="511"/>
      <c r="EK9" s="511"/>
      <c r="EL9" s="511"/>
      <c r="EM9" s="511"/>
      <c r="EN9" s="511"/>
      <c r="EO9" s="511"/>
      <c r="EP9" s="511"/>
      <c r="EQ9" s="511"/>
      <c r="ER9" s="511"/>
      <c r="ES9" s="511"/>
      <c r="ET9" s="511"/>
      <c r="EU9" s="511"/>
      <c r="EV9" s="511"/>
      <c r="EW9" s="511"/>
      <c r="EX9" s="511"/>
      <c r="EY9" s="511"/>
      <c r="EZ9" s="511"/>
      <c r="FA9" s="511"/>
      <c r="FB9" s="511"/>
      <c r="FC9" s="511"/>
      <c r="FD9" s="511"/>
      <c r="FE9" s="511"/>
      <c r="FF9" s="511"/>
      <c r="FG9" s="511"/>
      <c r="FH9" s="511"/>
      <c r="FI9" s="511"/>
      <c r="FJ9" s="511"/>
      <c r="FK9" s="511"/>
      <c r="FL9" s="511"/>
      <c r="FM9" s="511"/>
      <c r="FN9" s="511"/>
      <c r="FO9" s="511"/>
      <c r="FP9" s="511"/>
      <c r="FQ9" s="511"/>
      <c r="FR9" s="511"/>
      <c r="FS9" s="511"/>
      <c r="FT9" s="511"/>
      <c r="FU9" s="511"/>
      <c r="FV9" s="511"/>
      <c r="FW9" s="511"/>
      <c r="FX9" s="511"/>
      <c r="FY9" s="511"/>
      <c r="FZ9" s="511"/>
      <c r="GA9" s="511"/>
      <c r="GB9" s="511"/>
      <c r="GC9" s="511"/>
      <c r="GD9" s="511"/>
      <c r="GE9" s="511"/>
      <c r="GF9" s="511"/>
      <c r="GG9" s="511"/>
      <c r="GH9" s="511"/>
      <c r="GI9" s="511"/>
      <c r="GJ9" s="511"/>
      <c r="GK9" s="511"/>
      <c r="GL9" s="511"/>
      <c r="GM9" s="511"/>
      <c r="GN9" s="511"/>
      <c r="GO9" s="511"/>
      <c r="GP9" s="511"/>
      <c r="GQ9" s="511"/>
      <c r="GR9" s="511"/>
      <c r="GS9" s="511"/>
      <c r="GT9" s="511"/>
      <c r="GU9" s="511"/>
      <c r="GV9" s="511"/>
      <c r="GW9" s="511"/>
      <c r="GX9" s="511"/>
      <c r="GY9" s="511"/>
      <c r="GZ9" s="511"/>
      <c r="HA9" s="511"/>
      <c r="HB9" s="511"/>
      <c r="HC9" s="511"/>
      <c r="HD9" s="511"/>
      <c r="HE9" s="511"/>
      <c r="HF9" s="511"/>
      <c r="HG9" s="511"/>
      <c r="HH9" s="511"/>
      <c r="HI9" s="511"/>
      <c r="HJ9" s="511"/>
      <c r="HK9" s="511"/>
      <c r="HL9" s="511"/>
      <c r="HM9" s="511"/>
      <c r="HN9" s="511"/>
      <c r="HO9" s="511"/>
      <c r="HP9" s="511"/>
      <c r="HQ9" s="511"/>
      <c r="HR9" s="511"/>
      <c r="HS9" s="511"/>
      <c r="HT9" s="511"/>
      <c r="HU9" s="511"/>
      <c r="HV9" s="511"/>
      <c r="HW9" s="511"/>
      <c r="HX9" s="511"/>
      <c r="HY9" s="511"/>
      <c r="HZ9" s="511"/>
      <c r="IA9" s="511"/>
      <c r="IB9" s="511"/>
      <c r="IC9" s="511"/>
      <c r="ID9" s="511"/>
      <c r="IE9" s="511"/>
      <c r="IF9" s="511"/>
      <c r="IG9" s="511"/>
      <c r="IH9" s="511"/>
    </row>
    <row r="10" spans="1:242" hidden="1" x14ac:dyDescent="0.25">
      <c r="B10" s="231"/>
      <c r="C10" s="232"/>
      <c r="D10" s="233" t="s">
        <v>31</v>
      </c>
      <c r="E10" s="225"/>
      <c r="F10" s="225"/>
      <c r="G10" s="234"/>
      <c r="H10" s="235"/>
      <c r="I10" s="236">
        <v>7427524</v>
      </c>
      <c r="J10" s="237">
        <f>+J9+H10-I10</f>
        <v>6395976</v>
      </c>
      <c r="K10" s="230"/>
      <c r="L10" s="241"/>
      <c r="M10" s="225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511"/>
      <c r="AK10" s="511"/>
      <c r="AL10" s="511"/>
      <c r="AM10" s="511"/>
      <c r="AN10" s="511"/>
      <c r="AO10" s="511"/>
      <c r="AP10" s="511"/>
      <c r="AQ10" s="511"/>
      <c r="AR10" s="511"/>
      <c r="AS10" s="511"/>
      <c r="AT10" s="511"/>
      <c r="AU10" s="511"/>
      <c r="AV10" s="511"/>
      <c r="AW10" s="511"/>
      <c r="AX10" s="511"/>
      <c r="AY10" s="511"/>
      <c r="AZ10" s="511"/>
      <c r="BA10" s="511"/>
      <c r="BB10" s="511"/>
      <c r="BC10" s="511"/>
      <c r="BD10" s="511"/>
      <c r="BE10" s="511"/>
      <c r="BF10" s="511"/>
      <c r="BG10" s="511"/>
      <c r="BH10" s="511"/>
      <c r="BI10" s="511"/>
      <c r="BJ10" s="511"/>
      <c r="BK10" s="511"/>
      <c r="BL10" s="511"/>
      <c r="BM10" s="511"/>
      <c r="BN10" s="511"/>
      <c r="BO10" s="511"/>
      <c r="BP10" s="511"/>
      <c r="BQ10" s="511"/>
      <c r="BR10" s="511"/>
      <c r="BS10" s="511"/>
      <c r="BT10" s="511"/>
      <c r="BU10" s="511"/>
      <c r="BV10" s="511"/>
      <c r="BW10" s="511"/>
      <c r="BX10" s="511"/>
      <c r="BY10" s="511"/>
      <c r="BZ10" s="511"/>
      <c r="CA10" s="511"/>
      <c r="CB10" s="511"/>
      <c r="CC10" s="511"/>
      <c r="CD10" s="511"/>
      <c r="CE10" s="511"/>
      <c r="CF10" s="511"/>
      <c r="CG10" s="511"/>
      <c r="CH10" s="511"/>
      <c r="CI10" s="511"/>
      <c r="CJ10" s="511"/>
      <c r="CK10" s="511"/>
      <c r="CL10" s="511"/>
      <c r="CM10" s="511"/>
      <c r="CN10" s="511"/>
      <c r="CO10" s="511"/>
      <c r="CP10" s="511"/>
      <c r="CQ10" s="511"/>
      <c r="CR10" s="511"/>
      <c r="CS10" s="511"/>
      <c r="CT10" s="511"/>
      <c r="CU10" s="511"/>
      <c r="CV10" s="511"/>
      <c r="CW10" s="511"/>
      <c r="CX10" s="511"/>
      <c r="CY10" s="511"/>
      <c r="CZ10" s="511"/>
      <c r="DA10" s="511"/>
      <c r="DB10" s="511"/>
      <c r="DC10" s="511"/>
      <c r="DD10" s="511"/>
      <c r="DE10" s="511"/>
      <c r="DF10" s="511"/>
      <c r="DG10" s="511"/>
      <c r="DH10" s="511"/>
      <c r="DI10" s="511"/>
      <c r="DJ10" s="511"/>
      <c r="DK10" s="511"/>
      <c r="DL10" s="511"/>
      <c r="DM10" s="511"/>
      <c r="DN10" s="511"/>
      <c r="DO10" s="511"/>
      <c r="DP10" s="511"/>
      <c r="DQ10" s="511"/>
      <c r="DR10" s="511"/>
      <c r="DS10" s="511"/>
      <c r="DT10" s="511"/>
      <c r="DU10" s="511"/>
      <c r="DV10" s="511"/>
      <c r="DW10" s="511"/>
      <c r="DX10" s="511"/>
      <c r="DY10" s="511"/>
      <c r="DZ10" s="511"/>
      <c r="EA10" s="511"/>
      <c r="EB10" s="511"/>
      <c r="EC10" s="511"/>
      <c r="ED10" s="511"/>
      <c r="EE10" s="511"/>
      <c r="EF10" s="511"/>
      <c r="EG10" s="511"/>
      <c r="EH10" s="511"/>
      <c r="EI10" s="511"/>
      <c r="EJ10" s="511"/>
      <c r="EK10" s="511"/>
      <c r="EL10" s="511"/>
      <c r="EM10" s="511"/>
      <c r="EN10" s="511"/>
      <c r="EO10" s="511"/>
      <c r="EP10" s="511"/>
      <c r="EQ10" s="511"/>
      <c r="ER10" s="511"/>
      <c r="ES10" s="511"/>
      <c r="ET10" s="511"/>
      <c r="EU10" s="511"/>
      <c r="EV10" s="511"/>
      <c r="EW10" s="511"/>
      <c r="EX10" s="511"/>
      <c r="EY10" s="511"/>
      <c r="EZ10" s="511"/>
      <c r="FA10" s="511"/>
      <c r="FB10" s="511"/>
      <c r="FC10" s="511"/>
      <c r="FD10" s="511"/>
      <c r="FE10" s="511"/>
      <c r="FF10" s="511"/>
      <c r="FG10" s="511"/>
      <c r="FH10" s="511"/>
      <c r="FI10" s="511"/>
      <c r="FJ10" s="511"/>
      <c r="FK10" s="511"/>
      <c r="FL10" s="511"/>
      <c r="FM10" s="511"/>
      <c r="FN10" s="511"/>
      <c r="FO10" s="511"/>
      <c r="FP10" s="511"/>
      <c r="FQ10" s="511"/>
      <c r="FR10" s="511"/>
      <c r="FS10" s="511"/>
      <c r="FT10" s="511"/>
      <c r="FU10" s="511"/>
      <c r="FV10" s="511"/>
      <c r="FW10" s="511"/>
      <c r="FX10" s="511"/>
      <c r="FY10" s="511"/>
      <c r="FZ10" s="511"/>
      <c r="GA10" s="511"/>
      <c r="GB10" s="511"/>
      <c r="GC10" s="511"/>
      <c r="GD10" s="511"/>
      <c r="GE10" s="511"/>
      <c r="GF10" s="511"/>
      <c r="GG10" s="511"/>
      <c r="GH10" s="511"/>
      <c r="GI10" s="511"/>
      <c r="GJ10" s="511"/>
      <c r="GK10" s="511"/>
      <c r="GL10" s="511"/>
      <c r="GM10" s="511"/>
      <c r="GN10" s="511"/>
      <c r="GO10" s="511"/>
      <c r="GP10" s="511"/>
      <c r="GQ10" s="511"/>
      <c r="GR10" s="511"/>
      <c r="GS10" s="511"/>
      <c r="GT10" s="511"/>
      <c r="GU10" s="511"/>
      <c r="GV10" s="511"/>
      <c r="GW10" s="511"/>
      <c r="GX10" s="511"/>
      <c r="GY10" s="511"/>
      <c r="GZ10" s="511"/>
      <c r="HA10" s="511"/>
      <c r="HB10" s="511"/>
      <c r="HC10" s="511"/>
      <c r="HD10" s="511"/>
      <c r="HE10" s="511"/>
      <c r="HF10" s="511"/>
      <c r="HG10" s="511"/>
      <c r="HH10" s="511"/>
      <c r="HI10" s="511"/>
      <c r="HJ10" s="511"/>
      <c r="HK10" s="511"/>
      <c r="HL10" s="511"/>
      <c r="HM10" s="511"/>
      <c r="HN10" s="511"/>
      <c r="HO10" s="511"/>
      <c r="HP10" s="511"/>
      <c r="HQ10" s="511"/>
      <c r="HR10" s="511"/>
      <c r="HS10" s="511"/>
      <c r="HT10" s="511"/>
      <c r="HU10" s="511"/>
      <c r="HV10" s="511"/>
      <c r="HW10" s="511"/>
      <c r="HX10" s="511"/>
      <c r="HY10" s="511"/>
      <c r="HZ10" s="511"/>
      <c r="IA10" s="511"/>
      <c r="IB10" s="511"/>
      <c r="IC10" s="511"/>
      <c r="ID10" s="511"/>
      <c r="IE10" s="511"/>
      <c r="IF10" s="511"/>
      <c r="IG10" s="511"/>
      <c r="IH10" s="511"/>
    </row>
    <row r="11" spans="1:242" hidden="1" x14ac:dyDescent="0.25">
      <c r="B11" s="231"/>
      <c r="C11" s="232"/>
      <c r="D11" s="233" t="s">
        <v>30</v>
      </c>
      <c r="E11" s="225"/>
      <c r="F11" s="225"/>
      <c r="G11" s="238"/>
      <c r="H11" s="235"/>
      <c r="I11" s="236">
        <v>2000680</v>
      </c>
      <c r="J11" s="237">
        <f>+J10+H11-I11</f>
        <v>4395296</v>
      </c>
      <c r="K11" s="239"/>
      <c r="L11" s="241"/>
      <c r="M11" s="225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511"/>
      <c r="AK11" s="511"/>
      <c r="AL11" s="511"/>
      <c r="AM11" s="511"/>
      <c r="AN11" s="511"/>
      <c r="AO11" s="511"/>
      <c r="AP11" s="511"/>
      <c r="AQ11" s="511"/>
      <c r="AR11" s="511"/>
      <c r="AS11" s="511"/>
      <c r="AT11" s="511"/>
      <c r="AU11" s="511"/>
      <c r="AV11" s="511"/>
      <c r="AW11" s="511"/>
      <c r="AX11" s="511"/>
      <c r="AY11" s="511"/>
      <c r="AZ11" s="511"/>
      <c r="BA11" s="511"/>
      <c r="BB11" s="511"/>
      <c r="BC11" s="511"/>
      <c r="BD11" s="511"/>
      <c r="BE11" s="511"/>
      <c r="BF11" s="511"/>
      <c r="BG11" s="511"/>
      <c r="BH11" s="511"/>
      <c r="BI11" s="511"/>
      <c r="BJ11" s="511"/>
      <c r="BK11" s="511"/>
      <c r="BL11" s="511"/>
      <c r="BM11" s="511"/>
      <c r="BN11" s="511"/>
      <c r="BO11" s="511"/>
      <c r="BP11" s="511"/>
      <c r="BQ11" s="511"/>
      <c r="BR11" s="511"/>
      <c r="BS11" s="511"/>
      <c r="BT11" s="511"/>
      <c r="BU11" s="511"/>
      <c r="BV11" s="511"/>
      <c r="BW11" s="511"/>
      <c r="BX11" s="511"/>
      <c r="BY11" s="511"/>
      <c r="BZ11" s="511"/>
      <c r="CA11" s="511"/>
      <c r="CB11" s="511"/>
      <c r="CC11" s="511"/>
      <c r="CD11" s="511"/>
      <c r="CE11" s="511"/>
      <c r="CF11" s="511"/>
      <c r="CG11" s="511"/>
      <c r="CH11" s="511"/>
      <c r="CI11" s="511"/>
      <c r="CJ11" s="511"/>
      <c r="CK11" s="511"/>
      <c r="CL11" s="511"/>
      <c r="CM11" s="511"/>
      <c r="CN11" s="511"/>
      <c r="CO11" s="511"/>
      <c r="CP11" s="511"/>
      <c r="CQ11" s="511"/>
      <c r="CR11" s="511"/>
      <c r="CS11" s="511"/>
      <c r="CT11" s="511"/>
      <c r="CU11" s="511"/>
      <c r="CV11" s="511"/>
      <c r="CW11" s="511"/>
      <c r="CX11" s="511"/>
      <c r="CY11" s="511"/>
      <c r="CZ11" s="511"/>
      <c r="DA11" s="511"/>
      <c r="DB11" s="511"/>
      <c r="DC11" s="511"/>
      <c r="DD11" s="511"/>
      <c r="DE11" s="511"/>
      <c r="DF11" s="511"/>
      <c r="DG11" s="511"/>
      <c r="DH11" s="511"/>
      <c r="DI11" s="511"/>
      <c r="DJ11" s="511"/>
      <c r="DK11" s="511"/>
      <c r="DL11" s="511"/>
      <c r="DM11" s="511"/>
      <c r="DN11" s="511"/>
      <c r="DO11" s="511"/>
      <c r="DP11" s="511"/>
      <c r="DQ11" s="511"/>
      <c r="DR11" s="511"/>
      <c r="DS11" s="511"/>
      <c r="DT11" s="511"/>
      <c r="DU11" s="511"/>
      <c r="DV11" s="511"/>
      <c r="DW11" s="511"/>
      <c r="DX11" s="511"/>
      <c r="DY11" s="511"/>
      <c r="DZ11" s="511"/>
      <c r="EA11" s="511"/>
      <c r="EB11" s="511"/>
      <c r="EC11" s="511"/>
      <c r="ED11" s="511"/>
      <c r="EE11" s="511"/>
      <c r="EF11" s="511"/>
      <c r="EG11" s="511"/>
      <c r="EH11" s="511"/>
      <c r="EI11" s="511"/>
      <c r="EJ11" s="511"/>
      <c r="EK11" s="511"/>
      <c r="EL11" s="511"/>
      <c r="EM11" s="511"/>
      <c r="EN11" s="511"/>
      <c r="EO11" s="511"/>
      <c r="EP11" s="511"/>
      <c r="EQ11" s="511"/>
      <c r="ER11" s="511"/>
      <c r="ES11" s="511"/>
      <c r="ET11" s="511"/>
      <c r="EU11" s="511"/>
      <c r="EV11" s="511"/>
      <c r="EW11" s="511"/>
      <c r="EX11" s="511"/>
      <c r="EY11" s="511"/>
      <c r="EZ11" s="511"/>
      <c r="FA11" s="511"/>
      <c r="FB11" s="511"/>
      <c r="FC11" s="511"/>
      <c r="FD11" s="511"/>
      <c r="FE11" s="511"/>
      <c r="FF11" s="511"/>
      <c r="FG11" s="511"/>
      <c r="FH11" s="511"/>
      <c r="FI11" s="511"/>
      <c r="FJ11" s="511"/>
      <c r="FK11" s="511"/>
      <c r="FL11" s="511"/>
      <c r="FM11" s="511"/>
      <c r="FN11" s="511"/>
      <c r="FO11" s="511"/>
      <c r="FP11" s="511"/>
      <c r="FQ11" s="511"/>
      <c r="FR11" s="511"/>
      <c r="FS11" s="511"/>
      <c r="FT11" s="511"/>
      <c r="FU11" s="511"/>
      <c r="FV11" s="511"/>
      <c r="FW11" s="511"/>
      <c r="FX11" s="511"/>
      <c r="FY11" s="511"/>
      <c r="FZ11" s="511"/>
      <c r="GA11" s="511"/>
      <c r="GB11" s="511"/>
      <c r="GC11" s="511"/>
      <c r="GD11" s="511"/>
      <c r="GE11" s="511"/>
      <c r="GF11" s="511"/>
      <c r="GG11" s="511"/>
      <c r="GH11" s="511"/>
      <c r="GI11" s="511"/>
      <c r="GJ11" s="511"/>
      <c r="GK11" s="511"/>
      <c r="GL11" s="511"/>
      <c r="GM11" s="511"/>
      <c r="GN11" s="511"/>
      <c r="GO11" s="511"/>
      <c r="GP11" s="511"/>
      <c r="GQ11" s="511"/>
      <c r="GR11" s="511"/>
      <c r="GS11" s="511"/>
      <c r="GT11" s="511"/>
      <c r="GU11" s="511"/>
      <c r="GV11" s="511"/>
      <c r="GW11" s="511"/>
      <c r="GX11" s="511"/>
      <c r="GY11" s="511"/>
      <c r="GZ11" s="511"/>
      <c r="HA11" s="511"/>
      <c r="HB11" s="511"/>
      <c r="HC11" s="511"/>
      <c r="HD11" s="511"/>
      <c r="HE11" s="511"/>
      <c r="HF11" s="511"/>
      <c r="HG11" s="511"/>
      <c r="HH11" s="511"/>
      <c r="HI11" s="511"/>
      <c r="HJ11" s="511"/>
      <c r="HK11" s="511"/>
      <c r="HL11" s="511"/>
      <c r="HM11" s="511"/>
      <c r="HN11" s="511"/>
      <c r="HO11" s="511"/>
      <c r="HP11" s="511"/>
      <c r="HQ11" s="511"/>
      <c r="HR11" s="511"/>
      <c r="HS11" s="511"/>
      <c r="HT11" s="511"/>
      <c r="HU11" s="511"/>
      <c r="HV11" s="511"/>
      <c r="HW11" s="511"/>
      <c r="HX11" s="511"/>
      <c r="HY11" s="511"/>
      <c r="HZ11" s="511"/>
      <c r="IA11" s="511"/>
      <c r="IB11" s="511"/>
      <c r="IC11" s="511"/>
      <c r="ID11" s="511"/>
      <c r="IE11" s="511"/>
      <c r="IF11" s="511"/>
      <c r="IG11" s="511"/>
      <c r="IH11" s="511"/>
    </row>
    <row r="12" spans="1:242" hidden="1" x14ac:dyDescent="0.25">
      <c r="B12" s="231"/>
      <c r="C12" s="232"/>
      <c r="D12" s="233" t="s">
        <v>29</v>
      </c>
      <c r="E12" s="225"/>
      <c r="F12" s="225"/>
      <c r="G12" s="238"/>
      <c r="H12" s="235"/>
      <c r="I12" s="236">
        <v>320000</v>
      </c>
      <c r="J12" s="237">
        <f t="shared" ref="J12:J75" si="0">+J11+H12-I12</f>
        <v>4075296</v>
      </c>
      <c r="K12" s="239"/>
      <c r="L12" s="241"/>
      <c r="M12" s="225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511"/>
      <c r="AK12" s="511"/>
      <c r="AL12" s="511"/>
      <c r="AM12" s="511"/>
      <c r="AN12" s="511"/>
      <c r="AO12" s="511"/>
      <c r="AP12" s="511"/>
      <c r="AQ12" s="511"/>
      <c r="AR12" s="511"/>
      <c r="AS12" s="511"/>
      <c r="AT12" s="511"/>
      <c r="AU12" s="511"/>
      <c r="AV12" s="511"/>
      <c r="AW12" s="511"/>
      <c r="AX12" s="511"/>
      <c r="AY12" s="511"/>
      <c r="AZ12" s="511"/>
      <c r="BA12" s="511"/>
      <c r="BB12" s="511"/>
      <c r="BC12" s="511"/>
      <c r="BD12" s="511"/>
      <c r="BE12" s="511"/>
      <c r="BF12" s="511"/>
      <c r="BG12" s="511"/>
      <c r="BH12" s="511"/>
      <c r="BI12" s="511"/>
      <c r="BJ12" s="511"/>
      <c r="BK12" s="511"/>
      <c r="BL12" s="511"/>
      <c r="BM12" s="511"/>
      <c r="BN12" s="511"/>
      <c r="BO12" s="511"/>
      <c r="BP12" s="511"/>
      <c r="BQ12" s="511"/>
      <c r="BR12" s="511"/>
      <c r="BS12" s="511"/>
      <c r="BT12" s="511"/>
      <c r="BU12" s="511"/>
      <c r="BV12" s="511"/>
      <c r="BW12" s="511"/>
      <c r="BX12" s="511"/>
      <c r="BY12" s="511"/>
      <c r="BZ12" s="511"/>
      <c r="CA12" s="511"/>
      <c r="CB12" s="511"/>
      <c r="CC12" s="511"/>
      <c r="CD12" s="511"/>
      <c r="CE12" s="511"/>
      <c r="CF12" s="511"/>
      <c r="CG12" s="511"/>
      <c r="CH12" s="511"/>
      <c r="CI12" s="511"/>
      <c r="CJ12" s="511"/>
      <c r="CK12" s="511"/>
      <c r="CL12" s="511"/>
      <c r="CM12" s="511"/>
      <c r="CN12" s="511"/>
      <c r="CO12" s="511"/>
      <c r="CP12" s="511"/>
      <c r="CQ12" s="511"/>
      <c r="CR12" s="511"/>
      <c r="CS12" s="511"/>
      <c r="CT12" s="511"/>
      <c r="CU12" s="511"/>
      <c r="CV12" s="511"/>
      <c r="CW12" s="511"/>
      <c r="CX12" s="511"/>
      <c r="CY12" s="511"/>
      <c r="CZ12" s="511"/>
      <c r="DA12" s="511"/>
      <c r="DB12" s="511"/>
      <c r="DC12" s="511"/>
      <c r="DD12" s="511"/>
      <c r="DE12" s="511"/>
      <c r="DF12" s="511"/>
      <c r="DG12" s="511"/>
      <c r="DH12" s="511"/>
      <c r="DI12" s="511"/>
      <c r="DJ12" s="511"/>
      <c r="DK12" s="511"/>
      <c r="DL12" s="511"/>
      <c r="DM12" s="511"/>
      <c r="DN12" s="511"/>
      <c r="DO12" s="511"/>
      <c r="DP12" s="511"/>
      <c r="DQ12" s="511"/>
      <c r="DR12" s="511"/>
      <c r="DS12" s="511"/>
      <c r="DT12" s="511"/>
      <c r="DU12" s="511"/>
      <c r="DV12" s="511"/>
      <c r="DW12" s="511"/>
      <c r="DX12" s="511"/>
      <c r="DY12" s="511"/>
      <c r="DZ12" s="511"/>
      <c r="EA12" s="511"/>
      <c r="EB12" s="511"/>
      <c r="EC12" s="511"/>
      <c r="ED12" s="511"/>
      <c r="EE12" s="511"/>
      <c r="EF12" s="511"/>
      <c r="EG12" s="511"/>
      <c r="EH12" s="511"/>
      <c r="EI12" s="511"/>
      <c r="EJ12" s="511"/>
      <c r="EK12" s="511"/>
      <c r="EL12" s="511"/>
      <c r="EM12" s="511"/>
      <c r="EN12" s="511"/>
      <c r="EO12" s="511"/>
      <c r="EP12" s="511"/>
      <c r="EQ12" s="511"/>
      <c r="ER12" s="511"/>
      <c r="ES12" s="511"/>
      <c r="ET12" s="511"/>
      <c r="EU12" s="511"/>
      <c r="EV12" s="511"/>
      <c r="EW12" s="511"/>
      <c r="EX12" s="511"/>
      <c r="EY12" s="511"/>
      <c r="EZ12" s="511"/>
      <c r="FA12" s="511"/>
      <c r="FB12" s="511"/>
      <c r="FC12" s="511"/>
      <c r="FD12" s="511"/>
      <c r="FE12" s="511"/>
      <c r="FF12" s="511"/>
      <c r="FG12" s="511"/>
      <c r="FH12" s="511"/>
      <c r="FI12" s="511"/>
      <c r="FJ12" s="511"/>
      <c r="FK12" s="511"/>
      <c r="FL12" s="511"/>
      <c r="FM12" s="511"/>
      <c r="FN12" s="511"/>
      <c r="FO12" s="511"/>
      <c r="FP12" s="511"/>
      <c r="FQ12" s="511"/>
      <c r="FR12" s="511"/>
      <c r="FS12" s="511"/>
      <c r="FT12" s="511"/>
      <c r="FU12" s="511"/>
      <c r="FV12" s="511"/>
      <c r="FW12" s="511"/>
      <c r="FX12" s="511"/>
      <c r="FY12" s="511"/>
      <c r="FZ12" s="511"/>
      <c r="GA12" s="511"/>
      <c r="GB12" s="511"/>
      <c r="GC12" s="511"/>
      <c r="GD12" s="511"/>
      <c r="GE12" s="511"/>
      <c r="GF12" s="511"/>
      <c r="GG12" s="511"/>
      <c r="GH12" s="511"/>
      <c r="GI12" s="511"/>
      <c r="GJ12" s="511"/>
      <c r="GK12" s="511"/>
      <c r="GL12" s="511"/>
      <c r="GM12" s="511"/>
      <c r="GN12" s="511"/>
      <c r="GO12" s="511"/>
      <c r="GP12" s="511"/>
      <c r="GQ12" s="511"/>
      <c r="GR12" s="511"/>
      <c r="GS12" s="511"/>
      <c r="GT12" s="511"/>
      <c r="GU12" s="511"/>
      <c r="GV12" s="511"/>
      <c r="GW12" s="511"/>
      <c r="GX12" s="511"/>
      <c r="GY12" s="511"/>
      <c r="GZ12" s="511"/>
      <c r="HA12" s="511"/>
      <c r="HB12" s="511"/>
      <c r="HC12" s="511"/>
      <c r="HD12" s="511"/>
      <c r="HE12" s="511"/>
      <c r="HF12" s="511"/>
      <c r="HG12" s="511"/>
      <c r="HH12" s="511"/>
      <c r="HI12" s="511"/>
      <c r="HJ12" s="511"/>
      <c r="HK12" s="511"/>
      <c r="HL12" s="511"/>
      <c r="HM12" s="511"/>
      <c r="HN12" s="511"/>
      <c r="HO12" s="511"/>
      <c r="HP12" s="511"/>
      <c r="HQ12" s="511"/>
      <c r="HR12" s="511"/>
      <c r="HS12" s="511"/>
      <c r="HT12" s="511"/>
      <c r="HU12" s="511"/>
      <c r="HV12" s="511"/>
      <c r="HW12" s="511"/>
      <c r="HX12" s="511"/>
      <c r="HY12" s="511"/>
      <c r="HZ12" s="511"/>
      <c r="IA12" s="511"/>
      <c r="IB12" s="511"/>
      <c r="IC12" s="511"/>
      <c r="ID12" s="511"/>
      <c r="IE12" s="511"/>
      <c r="IF12" s="511"/>
      <c r="IG12" s="511"/>
      <c r="IH12" s="511"/>
    </row>
    <row r="13" spans="1:242" hidden="1" x14ac:dyDescent="0.25">
      <c r="B13" s="231"/>
      <c r="C13" s="232"/>
      <c r="D13" s="233" t="s">
        <v>32</v>
      </c>
      <c r="E13" s="225"/>
      <c r="F13" s="225"/>
      <c r="G13" s="238"/>
      <c r="H13" s="235"/>
      <c r="I13" s="236">
        <v>2556994</v>
      </c>
      <c r="J13" s="237">
        <f t="shared" si="0"/>
        <v>1518302</v>
      </c>
      <c r="K13" s="239"/>
      <c r="L13" s="241"/>
      <c r="M13" s="225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511"/>
      <c r="AK13" s="511"/>
      <c r="AL13" s="511"/>
      <c r="AM13" s="511"/>
      <c r="AN13" s="511"/>
      <c r="AO13" s="511"/>
      <c r="AP13" s="511"/>
      <c r="AQ13" s="511"/>
      <c r="AR13" s="511"/>
      <c r="AS13" s="511"/>
      <c r="AT13" s="511"/>
      <c r="AU13" s="511"/>
      <c r="AV13" s="511"/>
      <c r="AW13" s="511"/>
      <c r="AX13" s="511"/>
      <c r="AY13" s="511"/>
      <c r="AZ13" s="511"/>
      <c r="BA13" s="511"/>
      <c r="BB13" s="511"/>
      <c r="BC13" s="511"/>
      <c r="BD13" s="511"/>
      <c r="BE13" s="511"/>
      <c r="BF13" s="511"/>
      <c r="BG13" s="511"/>
      <c r="BH13" s="511"/>
      <c r="BI13" s="511"/>
      <c r="BJ13" s="511"/>
      <c r="BK13" s="511"/>
      <c r="BL13" s="511"/>
      <c r="BM13" s="511"/>
      <c r="BN13" s="511"/>
      <c r="BO13" s="511"/>
      <c r="BP13" s="511"/>
      <c r="BQ13" s="511"/>
      <c r="BR13" s="511"/>
      <c r="BS13" s="511"/>
      <c r="BT13" s="511"/>
      <c r="BU13" s="511"/>
      <c r="BV13" s="511"/>
      <c r="BW13" s="511"/>
      <c r="BX13" s="511"/>
      <c r="BY13" s="511"/>
      <c r="BZ13" s="511"/>
      <c r="CA13" s="511"/>
      <c r="CB13" s="511"/>
      <c r="CC13" s="511"/>
      <c r="CD13" s="511"/>
      <c r="CE13" s="511"/>
      <c r="CF13" s="511"/>
      <c r="CG13" s="511"/>
      <c r="CH13" s="511"/>
      <c r="CI13" s="511"/>
      <c r="CJ13" s="511"/>
      <c r="CK13" s="511"/>
      <c r="CL13" s="511"/>
      <c r="CM13" s="511"/>
      <c r="CN13" s="511"/>
      <c r="CO13" s="511"/>
      <c r="CP13" s="511"/>
      <c r="CQ13" s="511"/>
      <c r="CR13" s="511"/>
      <c r="CS13" s="511"/>
      <c r="CT13" s="511"/>
      <c r="CU13" s="511"/>
      <c r="CV13" s="511"/>
      <c r="CW13" s="511"/>
      <c r="CX13" s="511"/>
      <c r="CY13" s="511"/>
      <c r="CZ13" s="511"/>
      <c r="DA13" s="511"/>
      <c r="DB13" s="511"/>
      <c r="DC13" s="511"/>
      <c r="DD13" s="511"/>
      <c r="DE13" s="511"/>
      <c r="DF13" s="511"/>
      <c r="DG13" s="511"/>
      <c r="DH13" s="511"/>
      <c r="DI13" s="511"/>
      <c r="DJ13" s="511"/>
      <c r="DK13" s="511"/>
      <c r="DL13" s="511"/>
      <c r="DM13" s="511"/>
      <c r="DN13" s="511"/>
      <c r="DO13" s="511"/>
      <c r="DP13" s="511"/>
      <c r="DQ13" s="511"/>
      <c r="DR13" s="511"/>
      <c r="DS13" s="511"/>
      <c r="DT13" s="511"/>
      <c r="DU13" s="511"/>
      <c r="DV13" s="511"/>
      <c r="DW13" s="511"/>
      <c r="DX13" s="511"/>
      <c r="DY13" s="511"/>
      <c r="DZ13" s="511"/>
      <c r="EA13" s="511"/>
      <c r="EB13" s="511"/>
      <c r="EC13" s="511"/>
      <c r="ED13" s="511"/>
      <c r="EE13" s="511"/>
      <c r="EF13" s="511"/>
      <c r="EG13" s="511"/>
      <c r="EH13" s="511"/>
      <c r="EI13" s="511"/>
      <c r="EJ13" s="511"/>
      <c r="EK13" s="511"/>
      <c r="EL13" s="511"/>
      <c r="EM13" s="511"/>
      <c r="EN13" s="511"/>
      <c r="EO13" s="511"/>
      <c r="EP13" s="511"/>
      <c r="EQ13" s="511"/>
      <c r="ER13" s="511"/>
      <c r="ES13" s="511"/>
      <c r="ET13" s="511"/>
      <c r="EU13" s="511"/>
      <c r="EV13" s="511"/>
      <c r="EW13" s="511"/>
      <c r="EX13" s="511"/>
      <c r="EY13" s="511"/>
      <c r="EZ13" s="511"/>
      <c r="FA13" s="511"/>
      <c r="FB13" s="511"/>
      <c r="FC13" s="511"/>
      <c r="FD13" s="511"/>
      <c r="FE13" s="511"/>
      <c r="FF13" s="511"/>
      <c r="FG13" s="511"/>
      <c r="FH13" s="511"/>
      <c r="FI13" s="511"/>
      <c r="FJ13" s="511"/>
      <c r="FK13" s="511"/>
      <c r="FL13" s="511"/>
      <c r="FM13" s="511"/>
      <c r="FN13" s="511"/>
      <c r="FO13" s="511"/>
      <c r="FP13" s="511"/>
      <c r="FQ13" s="511"/>
      <c r="FR13" s="511"/>
      <c r="FS13" s="511"/>
      <c r="FT13" s="511"/>
      <c r="FU13" s="511"/>
      <c r="FV13" s="511"/>
      <c r="FW13" s="511"/>
      <c r="FX13" s="511"/>
      <c r="FY13" s="511"/>
      <c r="FZ13" s="511"/>
      <c r="GA13" s="511"/>
      <c r="GB13" s="511"/>
      <c r="GC13" s="511"/>
      <c r="GD13" s="511"/>
      <c r="GE13" s="511"/>
      <c r="GF13" s="511"/>
      <c r="GG13" s="511"/>
      <c r="GH13" s="511"/>
      <c r="GI13" s="511"/>
      <c r="GJ13" s="511"/>
      <c r="GK13" s="511"/>
      <c r="GL13" s="511"/>
      <c r="GM13" s="511"/>
      <c r="GN13" s="511"/>
      <c r="GO13" s="511"/>
      <c r="GP13" s="511"/>
      <c r="GQ13" s="511"/>
      <c r="GR13" s="511"/>
      <c r="GS13" s="511"/>
      <c r="GT13" s="511"/>
      <c r="GU13" s="511"/>
      <c r="GV13" s="511"/>
      <c r="GW13" s="511"/>
      <c r="GX13" s="511"/>
      <c r="GY13" s="511"/>
      <c r="GZ13" s="511"/>
      <c r="HA13" s="511"/>
      <c r="HB13" s="511"/>
      <c r="HC13" s="511"/>
      <c r="HD13" s="511"/>
      <c r="HE13" s="511"/>
      <c r="HF13" s="511"/>
      <c r="HG13" s="511"/>
      <c r="HH13" s="511"/>
      <c r="HI13" s="511"/>
      <c r="HJ13" s="511"/>
      <c r="HK13" s="511"/>
      <c r="HL13" s="511"/>
      <c r="HM13" s="511"/>
      <c r="HN13" s="511"/>
      <c r="HO13" s="511"/>
      <c r="HP13" s="511"/>
      <c r="HQ13" s="511"/>
      <c r="HR13" s="511"/>
      <c r="HS13" s="511"/>
      <c r="HT13" s="511"/>
      <c r="HU13" s="511"/>
      <c r="HV13" s="511"/>
      <c r="HW13" s="511"/>
      <c r="HX13" s="511"/>
      <c r="HY13" s="511"/>
      <c r="HZ13" s="511"/>
      <c r="IA13" s="511"/>
      <c r="IB13" s="511"/>
      <c r="IC13" s="511"/>
      <c r="ID13" s="511"/>
      <c r="IE13" s="511"/>
      <c r="IF13" s="511"/>
      <c r="IG13" s="511"/>
      <c r="IH13" s="511"/>
    </row>
    <row r="14" spans="1:242" hidden="1" x14ac:dyDescent="0.25">
      <c r="B14" s="231"/>
      <c r="C14" s="232">
        <v>43305</v>
      </c>
      <c r="D14" s="225" t="s">
        <v>42</v>
      </c>
      <c r="E14" s="225"/>
      <c r="F14" s="225"/>
      <c r="G14" s="238"/>
      <c r="H14" s="235">
        <v>15981697</v>
      </c>
      <c r="I14" s="235"/>
      <c r="J14" s="237">
        <f t="shared" si="0"/>
        <v>17499999</v>
      </c>
      <c r="K14" s="239"/>
      <c r="L14" s="241"/>
      <c r="M14" s="225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511"/>
      <c r="AK14" s="511"/>
      <c r="AL14" s="511"/>
      <c r="AM14" s="511"/>
      <c r="AN14" s="511"/>
      <c r="AO14" s="511"/>
      <c r="AP14" s="511"/>
      <c r="AQ14" s="511"/>
      <c r="AR14" s="511"/>
      <c r="AS14" s="511"/>
      <c r="AT14" s="511"/>
      <c r="AU14" s="511"/>
      <c r="AV14" s="511"/>
      <c r="AW14" s="511"/>
      <c r="AX14" s="511"/>
      <c r="AY14" s="511"/>
      <c r="AZ14" s="511"/>
      <c r="BA14" s="511"/>
      <c r="BB14" s="511"/>
      <c r="BC14" s="511"/>
      <c r="BD14" s="511"/>
      <c r="BE14" s="511"/>
      <c r="BF14" s="511"/>
      <c r="BG14" s="511"/>
      <c r="BH14" s="511"/>
      <c r="BI14" s="511"/>
      <c r="BJ14" s="511"/>
      <c r="BK14" s="511"/>
      <c r="BL14" s="511"/>
      <c r="BM14" s="511"/>
      <c r="BN14" s="511"/>
      <c r="BO14" s="511"/>
      <c r="BP14" s="511"/>
      <c r="BQ14" s="511"/>
      <c r="BR14" s="511"/>
      <c r="BS14" s="511"/>
      <c r="BT14" s="511"/>
      <c r="BU14" s="511"/>
      <c r="BV14" s="511"/>
      <c r="BW14" s="511"/>
      <c r="BX14" s="511"/>
      <c r="BY14" s="511"/>
      <c r="BZ14" s="511"/>
      <c r="CA14" s="511"/>
      <c r="CB14" s="511"/>
      <c r="CC14" s="511"/>
      <c r="CD14" s="511"/>
      <c r="CE14" s="511"/>
      <c r="CF14" s="511"/>
      <c r="CG14" s="511"/>
      <c r="CH14" s="511"/>
      <c r="CI14" s="511"/>
      <c r="CJ14" s="511"/>
      <c r="CK14" s="511"/>
      <c r="CL14" s="511"/>
      <c r="CM14" s="511"/>
      <c r="CN14" s="511"/>
      <c r="CO14" s="511"/>
      <c r="CP14" s="511"/>
      <c r="CQ14" s="511"/>
      <c r="CR14" s="511"/>
      <c r="CS14" s="511"/>
      <c r="CT14" s="511"/>
      <c r="CU14" s="511"/>
      <c r="CV14" s="511"/>
      <c r="CW14" s="511"/>
      <c r="CX14" s="511"/>
      <c r="CY14" s="511"/>
      <c r="CZ14" s="511"/>
      <c r="DA14" s="511"/>
      <c r="DB14" s="511"/>
      <c r="DC14" s="511"/>
      <c r="DD14" s="511"/>
      <c r="DE14" s="511"/>
      <c r="DF14" s="511"/>
      <c r="DG14" s="511"/>
      <c r="DH14" s="511"/>
      <c r="DI14" s="511"/>
      <c r="DJ14" s="511"/>
      <c r="DK14" s="511"/>
      <c r="DL14" s="511"/>
      <c r="DM14" s="511"/>
      <c r="DN14" s="511"/>
      <c r="DO14" s="511"/>
      <c r="DP14" s="511"/>
      <c r="DQ14" s="511"/>
      <c r="DR14" s="511"/>
      <c r="DS14" s="511"/>
      <c r="DT14" s="511"/>
      <c r="DU14" s="511"/>
      <c r="DV14" s="511"/>
      <c r="DW14" s="511"/>
      <c r="DX14" s="511"/>
      <c r="DY14" s="511"/>
      <c r="DZ14" s="511"/>
      <c r="EA14" s="511"/>
      <c r="EB14" s="511"/>
      <c r="EC14" s="511"/>
      <c r="ED14" s="511"/>
      <c r="EE14" s="511"/>
      <c r="EF14" s="511"/>
      <c r="EG14" s="511"/>
      <c r="EH14" s="511"/>
      <c r="EI14" s="511"/>
      <c r="EJ14" s="511"/>
      <c r="EK14" s="511"/>
      <c r="EL14" s="511"/>
      <c r="EM14" s="511"/>
      <c r="EN14" s="511"/>
      <c r="EO14" s="511"/>
      <c r="EP14" s="511"/>
      <c r="EQ14" s="511"/>
      <c r="ER14" s="511"/>
      <c r="ES14" s="511"/>
      <c r="ET14" s="511"/>
      <c r="EU14" s="511"/>
      <c r="EV14" s="511"/>
      <c r="EW14" s="511"/>
      <c r="EX14" s="511"/>
      <c r="EY14" s="511"/>
      <c r="EZ14" s="511"/>
      <c r="FA14" s="511"/>
      <c r="FB14" s="511"/>
      <c r="FC14" s="511"/>
      <c r="FD14" s="511"/>
      <c r="FE14" s="511"/>
      <c r="FF14" s="511"/>
      <c r="FG14" s="511"/>
      <c r="FH14" s="511"/>
      <c r="FI14" s="511"/>
      <c r="FJ14" s="511"/>
      <c r="FK14" s="511"/>
      <c r="FL14" s="511"/>
      <c r="FM14" s="511"/>
      <c r="FN14" s="511"/>
      <c r="FO14" s="511"/>
      <c r="FP14" s="511"/>
      <c r="FQ14" s="511"/>
      <c r="FR14" s="511"/>
      <c r="FS14" s="511"/>
      <c r="FT14" s="511"/>
      <c r="FU14" s="511"/>
      <c r="FV14" s="511"/>
      <c r="FW14" s="511"/>
      <c r="FX14" s="511"/>
      <c r="FY14" s="511"/>
      <c r="FZ14" s="511"/>
      <c r="GA14" s="511"/>
      <c r="GB14" s="511"/>
      <c r="GC14" s="511"/>
      <c r="GD14" s="511"/>
      <c r="GE14" s="511"/>
      <c r="GF14" s="511"/>
      <c r="GG14" s="511"/>
      <c r="GH14" s="511"/>
      <c r="GI14" s="511"/>
      <c r="GJ14" s="511"/>
      <c r="GK14" s="511"/>
      <c r="GL14" s="511"/>
      <c r="GM14" s="511"/>
      <c r="GN14" s="511"/>
      <c r="GO14" s="511"/>
      <c r="GP14" s="511"/>
      <c r="GQ14" s="511"/>
      <c r="GR14" s="511"/>
      <c r="GS14" s="511"/>
      <c r="GT14" s="511"/>
      <c r="GU14" s="511"/>
      <c r="GV14" s="511"/>
      <c r="GW14" s="511"/>
      <c r="GX14" s="511"/>
      <c r="GY14" s="511"/>
      <c r="GZ14" s="511"/>
      <c r="HA14" s="511"/>
      <c r="HB14" s="511"/>
      <c r="HC14" s="511"/>
      <c r="HD14" s="511"/>
      <c r="HE14" s="511"/>
      <c r="HF14" s="511"/>
      <c r="HG14" s="511"/>
      <c r="HH14" s="511"/>
      <c r="HI14" s="511"/>
      <c r="HJ14" s="511"/>
      <c r="HK14" s="511"/>
      <c r="HL14" s="511"/>
      <c r="HM14" s="511"/>
      <c r="HN14" s="511"/>
      <c r="HO14" s="511"/>
      <c r="HP14" s="511"/>
      <c r="HQ14" s="511"/>
      <c r="HR14" s="511"/>
      <c r="HS14" s="511"/>
      <c r="HT14" s="511"/>
      <c r="HU14" s="511"/>
      <c r="HV14" s="511"/>
      <c r="HW14" s="511"/>
      <c r="HX14" s="511"/>
      <c r="HY14" s="511"/>
      <c r="HZ14" s="511"/>
      <c r="IA14" s="511"/>
      <c r="IB14" s="511"/>
      <c r="IC14" s="511"/>
      <c r="ID14" s="511"/>
      <c r="IE14" s="511"/>
      <c r="IF14" s="511"/>
      <c r="IG14" s="511"/>
      <c r="IH14" s="511"/>
    </row>
    <row r="15" spans="1:242" hidden="1" x14ac:dyDescent="0.25">
      <c r="B15" s="231"/>
      <c r="C15" s="232">
        <v>43306</v>
      </c>
      <c r="D15" s="225" t="s">
        <v>43</v>
      </c>
      <c r="E15" s="225"/>
      <c r="F15" s="225"/>
      <c r="G15" s="238" t="s">
        <v>38</v>
      </c>
      <c r="H15" s="235"/>
      <c r="I15" s="235">
        <v>80000</v>
      </c>
      <c r="J15" s="237">
        <f t="shared" si="0"/>
        <v>17419999</v>
      </c>
      <c r="K15" s="239"/>
      <c r="L15" s="241"/>
      <c r="M15" s="225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511"/>
      <c r="AK15" s="511"/>
      <c r="AL15" s="511"/>
      <c r="AM15" s="511"/>
      <c r="AN15" s="511"/>
      <c r="AO15" s="511"/>
      <c r="AP15" s="511"/>
      <c r="AQ15" s="511"/>
      <c r="AR15" s="511"/>
      <c r="AS15" s="511"/>
      <c r="AT15" s="511"/>
      <c r="AU15" s="511"/>
      <c r="AV15" s="511"/>
      <c r="AW15" s="511"/>
      <c r="AX15" s="511"/>
      <c r="AY15" s="511"/>
      <c r="AZ15" s="511"/>
      <c r="BA15" s="511"/>
      <c r="BB15" s="511"/>
      <c r="BC15" s="511"/>
      <c r="BD15" s="511"/>
      <c r="BE15" s="511"/>
      <c r="BF15" s="511"/>
      <c r="BG15" s="511"/>
      <c r="BH15" s="511"/>
      <c r="BI15" s="511"/>
      <c r="BJ15" s="511"/>
      <c r="BK15" s="511"/>
      <c r="BL15" s="511"/>
      <c r="BM15" s="511"/>
      <c r="BN15" s="511"/>
      <c r="BO15" s="511"/>
      <c r="BP15" s="511"/>
      <c r="BQ15" s="511"/>
      <c r="BR15" s="511"/>
      <c r="BS15" s="511"/>
      <c r="BT15" s="511"/>
      <c r="BU15" s="511"/>
      <c r="BV15" s="511"/>
      <c r="BW15" s="511"/>
      <c r="BX15" s="511"/>
      <c r="BY15" s="511"/>
      <c r="BZ15" s="511"/>
      <c r="CA15" s="511"/>
      <c r="CB15" s="511"/>
      <c r="CC15" s="511"/>
      <c r="CD15" s="511"/>
      <c r="CE15" s="511"/>
      <c r="CF15" s="511"/>
      <c r="CG15" s="511"/>
      <c r="CH15" s="511"/>
      <c r="CI15" s="511"/>
      <c r="CJ15" s="511"/>
      <c r="CK15" s="511"/>
      <c r="CL15" s="511"/>
      <c r="CM15" s="511"/>
      <c r="CN15" s="511"/>
      <c r="CO15" s="511"/>
      <c r="CP15" s="511"/>
      <c r="CQ15" s="511"/>
      <c r="CR15" s="511"/>
      <c r="CS15" s="511"/>
      <c r="CT15" s="511"/>
      <c r="CU15" s="511"/>
      <c r="CV15" s="511"/>
      <c r="CW15" s="511"/>
      <c r="CX15" s="511"/>
      <c r="CY15" s="511"/>
      <c r="CZ15" s="511"/>
      <c r="DA15" s="511"/>
      <c r="DB15" s="511"/>
      <c r="DC15" s="511"/>
      <c r="DD15" s="511"/>
      <c r="DE15" s="511"/>
      <c r="DF15" s="511"/>
      <c r="DG15" s="511"/>
      <c r="DH15" s="511"/>
      <c r="DI15" s="511"/>
      <c r="DJ15" s="511"/>
      <c r="DK15" s="511"/>
      <c r="DL15" s="511"/>
      <c r="DM15" s="511"/>
      <c r="DN15" s="511"/>
      <c r="DO15" s="511"/>
      <c r="DP15" s="511"/>
      <c r="DQ15" s="511"/>
      <c r="DR15" s="511"/>
      <c r="DS15" s="511"/>
      <c r="DT15" s="511"/>
      <c r="DU15" s="511"/>
      <c r="DV15" s="511"/>
      <c r="DW15" s="511"/>
      <c r="DX15" s="511"/>
      <c r="DY15" s="511"/>
      <c r="DZ15" s="511"/>
      <c r="EA15" s="511"/>
      <c r="EB15" s="511"/>
      <c r="EC15" s="511"/>
      <c r="ED15" s="511"/>
      <c r="EE15" s="511"/>
      <c r="EF15" s="511"/>
      <c r="EG15" s="511"/>
      <c r="EH15" s="511"/>
      <c r="EI15" s="511"/>
      <c r="EJ15" s="511"/>
      <c r="EK15" s="511"/>
      <c r="EL15" s="511"/>
      <c r="EM15" s="511"/>
      <c r="EN15" s="511"/>
      <c r="EO15" s="511"/>
      <c r="EP15" s="511"/>
      <c r="EQ15" s="511"/>
      <c r="ER15" s="511"/>
      <c r="ES15" s="511"/>
      <c r="ET15" s="511"/>
      <c r="EU15" s="511"/>
      <c r="EV15" s="511"/>
      <c r="EW15" s="511"/>
      <c r="EX15" s="511"/>
      <c r="EY15" s="511"/>
      <c r="EZ15" s="511"/>
      <c r="FA15" s="511"/>
      <c r="FB15" s="511"/>
      <c r="FC15" s="511"/>
      <c r="FD15" s="511"/>
      <c r="FE15" s="511"/>
      <c r="FF15" s="511"/>
      <c r="FG15" s="511"/>
      <c r="FH15" s="511"/>
      <c r="FI15" s="511"/>
      <c r="FJ15" s="511"/>
      <c r="FK15" s="511"/>
      <c r="FL15" s="511"/>
      <c r="FM15" s="511"/>
      <c r="FN15" s="511"/>
      <c r="FO15" s="511"/>
      <c r="FP15" s="511"/>
      <c r="FQ15" s="511"/>
      <c r="FR15" s="511"/>
      <c r="FS15" s="511"/>
      <c r="FT15" s="511"/>
      <c r="FU15" s="511"/>
      <c r="FV15" s="511"/>
      <c r="FW15" s="511"/>
      <c r="FX15" s="511"/>
      <c r="FY15" s="511"/>
      <c r="FZ15" s="511"/>
      <c r="GA15" s="511"/>
      <c r="GB15" s="511"/>
      <c r="GC15" s="511"/>
      <c r="GD15" s="511"/>
      <c r="GE15" s="511"/>
      <c r="GF15" s="511"/>
      <c r="GG15" s="511"/>
      <c r="GH15" s="511"/>
      <c r="GI15" s="511"/>
      <c r="GJ15" s="511"/>
      <c r="GK15" s="511"/>
      <c r="GL15" s="511"/>
      <c r="GM15" s="511"/>
      <c r="GN15" s="511"/>
      <c r="GO15" s="511"/>
      <c r="GP15" s="511"/>
      <c r="GQ15" s="511"/>
      <c r="GR15" s="511"/>
      <c r="GS15" s="511"/>
      <c r="GT15" s="511"/>
      <c r="GU15" s="511"/>
      <c r="GV15" s="511"/>
      <c r="GW15" s="511"/>
      <c r="GX15" s="511"/>
      <c r="GY15" s="511"/>
      <c r="GZ15" s="511"/>
      <c r="HA15" s="511"/>
      <c r="HB15" s="511"/>
      <c r="HC15" s="511"/>
      <c r="HD15" s="511"/>
      <c r="HE15" s="511"/>
      <c r="HF15" s="511"/>
      <c r="HG15" s="511"/>
      <c r="HH15" s="511"/>
      <c r="HI15" s="511"/>
      <c r="HJ15" s="511"/>
      <c r="HK15" s="511"/>
      <c r="HL15" s="511"/>
      <c r="HM15" s="511"/>
      <c r="HN15" s="511"/>
      <c r="HO15" s="511"/>
      <c r="HP15" s="511"/>
      <c r="HQ15" s="511"/>
      <c r="HR15" s="511"/>
      <c r="HS15" s="511"/>
      <c r="HT15" s="511"/>
      <c r="HU15" s="511"/>
      <c r="HV15" s="511"/>
      <c r="HW15" s="511"/>
      <c r="HX15" s="511"/>
      <c r="HY15" s="511"/>
      <c r="HZ15" s="511"/>
      <c r="IA15" s="511"/>
      <c r="IB15" s="511"/>
      <c r="IC15" s="511"/>
      <c r="ID15" s="511"/>
      <c r="IE15" s="511"/>
      <c r="IF15" s="511"/>
      <c r="IG15" s="511"/>
      <c r="IH15" s="511"/>
    </row>
    <row r="16" spans="1:242" hidden="1" x14ac:dyDescent="0.25">
      <c r="B16" s="231"/>
      <c r="C16" s="232">
        <v>43307</v>
      </c>
      <c r="D16" s="225" t="s">
        <v>43</v>
      </c>
      <c r="E16" s="225"/>
      <c r="F16" s="225"/>
      <c r="G16" s="238" t="s">
        <v>35</v>
      </c>
      <c r="H16" s="235"/>
      <c r="I16" s="235">
        <v>795400</v>
      </c>
      <c r="J16" s="237">
        <f t="shared" si="0"/>
        <v>16624599</v>
      </c>
      <c r="K16" s="239"/>
      <c r="L16" s="241"/>
      <c r="M16" s="225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511"/>
      <c r="AK16" s="511"/>
      <c r="AL16" s="511"/>
      <c r="AM16" s="511"/>
      <c r="AN16" s="511"/>
      <c r="AO16" s="511"/>
      <c r="AP16" s="511"/>
      <c r="AQ16" s="511"/>
      <c r="AR16" s="511"/>
      <c r="AS16" s="511"/>
      <c r="AT16" s="511"/>
      <c r="AU16" s="511"/>
      <c r="AV16" s="511"/>
      <c r="AW16" s="511"/>
      <c r="AX16" s="511"/>
      <c r="AY16" s="511"/>
      <c r="AZ16" s="511"/>
      <c r="BA16" s="511"/>
      <c r="BB16" s="511"/>
      <c r="BC16" s="511"/>
      <c r="BD16" s="511"/>
      <c r="BE16" s="511"/>
      <c r="BF16" s="511"/>
      <c r="BG16" s="511"/>
      <c r="BH16" s="511"/>
      <c r="BI16" s="511"/>
      <c r="BJ16" s="511"/>
      <c r="BK16" s="511"/>
      <c r="BL16" s="511"/>
      <c r="BM16" s="511"/>
      <c r="BN16" s="511"/>
      <c r="BO16" s="511"/>
      <c r="BP16" s="511"/>
      <c r="BQ16" s="511"/>
      <c r="BR16" s="511"/>
      <c r="BS16" s="511"/>
      <c r="BT16" s="511"/>
      <c r="BU16" s="511"/>
      <c r="BV16" s="511"/>
      <c r="BW16" s="511"/>
      <c r="BX16" s="511"/>
      <c r="BY16" s="511"/>
      <c r="BZ16" s="511"/>
      <c r="CA16" s="511"/>
      <c r="CB16" s="511"/>
      <c r="CC16" s="511"/>
      <c r="CD16" s="511"/>
      <c r="CE16" s="511"/>
      <c r="CF16" s="511"/>
      <c r="CG16" s="511"/>
      <c r="CH16" s="511"/>
      <c r="CI16" s="511"/>
      <c r="CJ16" s="511"/>
      <c r="CK16" s="511"/>
      <c r="CL16" s="511"/>
      <c r="CM16" s="511"/>
      <c r="CN16" s="511"/>
      <c r="CO16" s="511"/>
      <c r="CP16" s="511"/>
      <c r="CQ16" s="511"/>
      <c r="CR16" s="511"/>
      <c r="CS16" s="511"/>
      <c r="CT16" s="511"/>
      <c r="CU16" s="511"/>
      <c r="CV16" s="511"/>
      <c r="CW16" s="511"/>
      <c r="CX16" s="511"/>
      <c r="CY16" s="511"/>
      <c r="CZ16" s="511"/>
      <c r="DA16" s="511"/>
      <c r="DB16" s="511"/>
      <c r="DC16" s="511"/>
      <c r="DD16" s="511"/>
      <c r="DE16" s="511"/>
      <c r="DF16" s="511"/>
      <c r="DG16" s="511"/>
      <c r="DH16" s="511"/>
      <c r="DI16" s="511"/>
      <c r="DJ16" s="511"/>
      <c r="DK16" s="511"/>
      <c r="DL16" s="511"/>
      <c r="DM16" s="511"/>
      <c r="DN16" s="511"/>
      <c r="DO16" s="511"/>
      <c r="DP16" s="511"/>
      <c r="DQ16" s="511"/>
      <c r="DR16" s="511"/>
      <c r="DS16" s="511"/>
      <c r="DT16" s="511"/>
      <c r="DU16" s="511"/>
      <c r="DV16" s="511"/>
      <c r="DW16" s="511"/>
      <c r="DX16" s="511"/>
      <c r="DY16" s="511"/>
      <c r="DZ16" s="511"/>
      <c r="EA16" s="511"/>
      <c r="EB16" s="511"/>
      <c r="EC16" s="511"/>
      <c r="ED16" s="511"/>
      <c r="EE16" s="511"/>
      <c r="EF16" s="511"/>
      <c r="EG16" s="511"/>
      <c r="EH16" s="511"/>
      <c r="EI16" s="511"/>
      <c r="EJ16" s="511"/>
      <c r="EK16" s="511"/>
      <c r="EL16" s="511"/>
      <c r="EM16" s="511"/>
      <c r="EN16" s="511"/>
      <c r="EO16" s="511"/>
      <c r="EP16" s="511"/>
      <c r="EQ16" s="511"/>
      <c r="ER16" s="511"/>
      <c r="ES16" s="511"/>
      <c r="ET16" s="511"/>
      <c r="EU16" s="511"/>
      <c r="EV16" s="511"/>
      <c r="EW16" s="511"/>
      <c r="EX16" s="511"/>
      <c r="EY16" s="511"/>
      <c r="EZ16" s="511"/>
      <c r="FA16" s="511"/>
      <c r="FB16" s="511"/>
      <c r="FC16" s="511"/>
      <c r="FD16" s="511"/>
      <c r="FE16" s="511"/>
      <c r="FF16" s="511"/>
      <c r="FG16" s="511"/>
      <c r="FH16" s="511"/>
      <c r="FI16" s="511"/>
      <c r="FJ16" s="511"/>
      <c r="FK16" s="511"/>
      <c r="FL16" s="511"/>
      <c r="FM16" s="511"/>
      <c r="FN16" s="511"/>
      <c r="FO16" s="511"/>
      <c r="FP16" s="511"/>
      <c r="FQ16" s="511"/>
      <c r="FR16" s="511"/>
      <c r="FS16" s="511"/>
      <c r="FT16" s="511"/>
      <c r="FU16" s="511"/>
      <c r="FV16" s="511"/>
      <c r="FW16" s="511"/>
      <c r="FX16" s="511"/>
      <c r="FY16" s="511"/>
      <c r="FZ16" s="511"/>
      <c r="GA16" s="511"/>
      <c r="GB16" s="511"/>
      <c r="GC16" s="511"/>
      <c r="GD16" s="511"/>
      <c r="GE16" s="511"/>
      <c r="GF16" s="511"/>
      <c r="GG16" s="511"/>
      <c r="GH16" s="511"/>
      <c r="GI16" s="511"/>
      <c r="GJ16" s="511"/>
      <c r="GK16" s="511"/>
      <c r="GL16" s="511"/>
      <c r="GM16" s="511"/>
      <c r="GN16" s="511"/>
      <c r="GO16" s="511"/>
      <c r="GP16" s="511"/>
      <c r="GQ16" s="511"/>
      <c r="GR16" s="511"/>
      <c r="GS16" s="511"/>
      <c r="GT16" s="511"/>
      <c r="GU16" s="511"/>
      <c r="GV16" s="511"/>
      <c r="GW16" s="511"/>
      <c r="GX16" s="511"/>
      <c r="GY16" s="511"/>
      <c r="GZ16" s="511"/>
      <c r="HA16" s="511"/>
      <c r="HB16" s="511"/>
      <c r="HC16" s="511"/>
      <c r="HD16" s="511"/>
      <c r="HE16" s="511"/>
      <c r="HF16" s="511"/>
      <c r="HG16" s="511"/>
      <c r="HH16" s="511"/>
      <c r="HI16" s="511"/>
      <c r="HJ16" s="511"/>
      <c r="HK16" s="511"/>
      <c r="HL16" s="511"/>
      <c r="HM16" s="511"/>
      <c r="HN16" s="511"/>
      <c r="HO16" s="511"/>
      <c r="HP16" s="511"/>
      <c r="HQ16" s="511"/>
      <c r="HR16" s="511"/>
      <c r="HS16" s="511"/>
      <c r="HT16" s="511"/>
      <c r="HU16" s="511"/>
      <c r="HV16" s="511"/>
      <c r="HW16" s="511"/>
      <c r="HX16" s="511"/>
      <c r="HY16" s="511"/>
      <c r="HZ16" s="511"/>
      <c r="IA16" s="511"/>
      <c r="IB16" s="511"/>
      <c r="IC16" s="511"/>
      <c r="ID16" s="511"/>
      <c r="IE16" s="511"/>
      <c r="IF16" s="511"/>
      <c r="IG16" s="511"/>
      <c r="IH16" s="511"/>
    </row>
    <row r="17" spans="2:35" s="511" customFormat="1" hidden="1" x14ac:dyDescent="0.25">
      <c r="B17" s="231"/>
      <c r="C17" s="232">
        <v>43307</v>
      </c>
      <c r="D17" s="225" t="s">
        <v>37</v>
      </c>
      <c r="E17" s="225"/>
      <c r="F17" s="225"/>
      <c r="G17" s="238" t="s">
        <v>36</v>
      </c>
      <c r="H17" s="235"/>
      <c r="I17" s="235">
        <v>1050000</v>
      </c>
      <c r="J17" s="237">
        <f t="shared" si="0"/>
        <v>15574599</v>
      </c>
      <c r="K17" s="239"/>
      <c r="L17" s="241"/>
      <c r="M17" s="225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</row>
    <row r="18" spans="2:35" s="511" customFormat="1" hidden="1" x14ac:dyDescent="0.25">
      <c r="B18" s="231"/>
      <c r="C18" s="232">
        <v>43307</v>
      </c>
      <c r="D18" s="225" t="s">
        <v>39</v>
      </c>
      <c r="E18" s="225"/>
      <c r="F18" s="225"/>
      <c r="G18" s="238" t="s">
        <v>44</v>
      </c>
      <c r="H18" s="235"/>
      <c r="I18" s="235">
        <v>601876</v>
      </c>
      <c r="J18" s="237">
        <f t="shared" si="0"/>
        <v>14972723</v>
      </c>
      <c r="K18" s="239"/>
      <c r="L18" s="241"/>
      <c r="M18" s="225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</row>
    <row r="19" spans="2:35" s="511" customFormat="1" hidden="1" x14ac:dyDescent="0.25">
      <c r="B19" s="231"/>
      <c r="C19" s="232">
        <v>43307</v>
      </c>
      <c r="D19" s="225" t="s">
        <v>45</v>
      </c>
      <c r="E19" s="225"/>
      <c r="F19" s="225"/>
      <c r="G19" s="238" t="s">
        <v>40</v>
      </c>
      <c r="H19" s="235"/>
      <c r="I19" s="235">
        <v>388500</v>
      </c>
      <c r="J19" s="237">
        <f t="shared" si="0"/>
        <v>14584223</v>
      </c>
      <c r="K19" s="239"/>
      <c r="L19" s="241"/>
      <c r="M19" s="225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</row>
    <row r="20" spans="2:35" s="511" customFormat="1" hidden="1" x14ac:dyDescent="0.25">
      <c r="B20" s="231"/>
      <c r="C20" s="232">
        <v>43307</v>
      </c>
      <c r="D20" s="225" t="s">
        <v>46</v>
      </c>
      <c r="E20" s="225"/>
      <c r="F20" s="225"/>
      <c r="G20" s="238" t="s">
        <v>40</v>
      </c>
      <c r="H20" s="235"/>
      <c r="I20" s="235">
        <v>330000</v>
      </c>
      <c r="J20" s="237">
        <f t="shared" si="0"/>
        <v>14254223</v>
      </c>
      <c r="K20" s="239"/>
      <c r="L20" s="241"/>
      <c r="M20" s="225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</row>
    <row r="21" spans="2:35" s="511" customFormat="1" hidden="1" x14ac:dyDescent="0.25">
      <c r="B21" s="231"/>
      <c r="C21" s="232">
        <v>43307</v>
      </c>
      <c r="D21" s="225" t="s">
        <v>47</v>
      </c>
      <c r="E21" s="225"/>
      <c r="F21" s="225"/>
      <c r="G21" s="238" t="s">
        <v>38</v>
      </c>
      <c r="H21" s="235"/>
      <c r="I21" s="235">
        <v>2161710</v>
      </c>
      <c r="J21" s="237">
        <f t="shared" si="0"/>
        <v>12092513</v>
      </c>
      <c r="K21" s="239"/>
      <c r="L21" s="241"/>
      <c r="M21" s="225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</row>
    <row r="22" spans="2:35" s="511" customFormat="1" hidden="1" x14ac:dyDescent="0.25">
      <c r="B22" s="231"/>
      <c r="C22" s="232">
        <v>43307</v>
      </c>
      <c r="D22" s="225" t="s">
        <v>48</v>
      </c>
      <c r="E22" s="225"/>
      <c r="F22" s="225"/>
      <c r="G22" s="238" t="s">
        <v>41</v>
      </c>
      <c r="H22" s="235"/>
      <c r="I22" s="235">
        <v>2047300</v>
      </c>
      <c r="J22" s="237">
        <f t="shared" si="0"/>
        <v>10045213</v>
      </c>
      <c r="K22" s="239"/>
      <c r="L22" s="241"/>
      <c r="M22" s="225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</row>
    <row r="23" spans="2:35" s="511" customFormat="1" hidden="1" x14ac:dyDescent="0.25">
      <c r="B23" s="231"/>
      <c r="C23" s="232">
        <v>43311</v>
      </c>
      <c r="D23" s="225" t="s">
        <v>49</v>
      </c>
      <c r="E23" s="225"/>
      <c r="F23" s="225"/>
      <c r="G23" s="238" t="s">
        <v>36</v>
      </c>
      <c r="H23" s="235"/>
      <c r="I23" s="235">
        <v>628000</v>
      </c>
      <c r="J23" s="237">
        <f t="shared" si="0"/>
        <v>9417213</v>
      </c>
      <c r="K23" s="239"/>
      <c r="L23" s="241"/>
      <c r="M23" s="225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</row>
    <row r="24" spans="2:35" s="511" customFormat="1" hidden="1" x14ac:dyDescent="0.25">
      <c r="B24" s="231"/>
      <c r="C24" s="240">
        <v>43312</v>
      </c>
      <c r="D24" s="225" t="s">
        <v>42</v>
      </c>
      <c r="E24" s="225"/>
      <c r="F24" s="225"/>
      <c r="G24" s="238"/>
      <c r="H24" s="235">
        <v>8082786</v>
      </c>
      <c r="I24" s="235"/>
      <c r="J24" s="237">
        <f t="shared" si="0"/>
        <v>17499999</v>
      </c>
      <c r="K24" s="239"/>
      <c r="L24" s="241"/>
      <c r="M24" s="225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</row>
    <row r="25" spans="2:35" s="511" customFormat="1" hidden="1" x14ac:dyDescent="0.25">
      <c r="B25" s="231"/>
      <c r="C25" s="240">
        <v>43312</v>
      </c>
      <c r="D25" s="233" t="s">
        <v>51</v>
      </c>
      <c r="E25" s="225"/>
      <c r="F25" s="241"/>
      <c r="G25" s="242" t="s">
        <v>50</v>
      </c>
      <c r="H25" s="235"/>
      <c r="I25" s="236">
        <v>656771</v>
      </c>
      <c r="J25" s="237">
        <f t="shared" si="0"/>
        <v>16843228</v>
      </c>
      <c r="K25" s="239"/>
      <c r="L25" s="241"/>
      <c r="M25" s="225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</row>
    <row r="26" spans="2:35" s="511" customFormat="1" hidden="1" x14ac:dyDescent="0.25">
      <c r="B26" s="231"/>
      <c r="C26" s="240">
        <v>43312</v>
      </c>
      <c r="D26" s="233" t="s">
        <v>51</v>
      </c>
      <c r="E26" s="225"/>
      <c r="F26" s="241"/>
      <c r="G26" s="242" t="s">
        <v>52</v>
      </c>
      <c r="H26" s="235"/>
      <c r="I26" s="236">
        <v>3037600</v>
      </c>
      <c r="J26" s="237">
        <f t="shared" si="0"/>
        <v>13805628</v>
      </c>
      <c r="K26" s="239"/>
      <c r="L26" s="241"/>
      <c r="M26" s="225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</row>
    <row r="27" spans="2:35" s="511" customFormat="1" hidden="1" x14ac:dyDescent="0.25">
      <c r="B27" s="231"/>
      <c r="C27" s="240">
        <v>43312</v>
      </c>
      <c r="D27" s="233" t="s">
        <v>51</v>
      </c>
      <c r="E27" s="225"/>
      <c r="F27" s="241"/>
      <c r="G27" s="242" t="s">
        <v>53</v>
      </c>
      <c r="H27" s="235"/>
      <c r="I27" s="236">
        <v>616942</v>
      </c>
      <c r="J27" s="237">
        <f t="shared" si="0"/>
        <v>13188686</v>
      </c>
      <c r="K27" s="239"/>
      <c r="L27" s="241"/>
      <c r="M27" s="225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</row>
    <row r="28" spans="2:35" s="511" customFormat="1" hidden="1" x14ac:dyDescent="0.25">
      <c r="B28" s="231"/>
      <c r="C28" s="240">
        <v>43312</v>
      </c>
      <c r="D28" s="233" t="s">
        <v>54</v>
      </c>
      <c r="E28" s="225"/>
      <c r="F28" s="241"/>
      <c r="G28" s="242" t="s">
        <v>40</v>
      </c>
      <c r="H28" s="235"/>
      <c r="I28" s="236">
        <v>474500</v>
      </c>
      <c r="J28" s="237">
        <f t="shared" si="0"/>
        <v>12714186</v>
      </c>
      <c r="K28" s="239"/>
      <c r="L28" s="241"/>
      <c r="M28" s="225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</row>
    <row r="29" spans="2:35" s="511" customFormat="1" hidden="1" x14ac:dyDescent="0.25">
      <c r="B29" s="231"/>
      <c r="C29" s="240">
        <v>43313</v>
      </c>
      <c r="D29" s="233" t="s">
        <v>51</v>
      </c>
      <c r="E29" s="225"/>
      <c r="F29" s="241"/>
      <c r="G29" s="242" t="s">
        <v>55</v>
      </c>
      <c r="H29" s="235"/>
      <c r="I29" s="236">
        <v>244000</v>
      </c>
      <c r="J29" s="237">
        <f t="shared" si="0"/>
        <v>12470186</v>
      </c>
      <c r="K29" s="239"/>
      <c r="L29" s="241"/>
      <c r="M29" s="225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</row>
    <row r="30" spans="2:35" s="511" customFormat="1" hidden="1" x14ac:dyDescent="0.25">
      <c r="B30" s="231"/>
      <c r="C30" s="240">
        <v>43313</v>
      </c>
      <c r="D30" s="233" t="s">
        <v>56</v>
      </c>
      <c r="E30" s="225"/>
      <c r="F30" s="241"/>
      <c r="G30" s="242" t="s">
        <v>55</v>
      </c>
      <c r="H30" s="235"/>
      <c r="I30" s="236">
        <v>2459500</v>
      </c>
      <c r="J30" s="237">
        <f t="shared" si="0"/>
        <v>10010686</v>
      </c>
      <c r="K30" s="239"/>
      <c r="L30" s="241"/>
      <c r="M30" s="225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</row>
    <row r="31" spans="2:35" s="511" customFormat="1" hidden="1" x14ac:dyDescent="0.25">
      <c r="B31" s="231"/>
      <c r="C31" s="240">
        <v>43312</v>
      </c>
      <c r="D31" s="233" t="s">
        <v>51</v>
      </c>
      <c r="E31" s="225"/>
      <c r="F31" s="241"/>
      <c r="G31" s="242" t="s">
        <v>53</v>
      </c>
      <c r="H31" s="235"/>
      <c r="I31" s="236">
        <v>1912023</v>
      </c>
      <c r="J31" s="237">
        <f t="shared" si="0"/>
        <v>8098663</v>
      </c>
      <c r="K31" s="239"/>
      <c r="L31" s="241"/>
      <c r="M31" s="225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</row>
    <row r="32" spans="2:35" s="511" customFormat="1" hidden="1" x14ac:dyDescent="0.25">
      <c r="B32" s="231"/>
      <c r="C32" s="240">
        <v>43313</v>
      </c>
      <c r="D32" s="233" t="s">
        <v>58</v>
      </c>
      <c r="E32" s="225"/>
      <c r="F32" s="241"/>
      <c r="G32" s="242" t="s">
        <v>57</v>
      </c>
      <c r="H32" s="235"/>
      <c r="I32" s="236">
        <v>150000</v>
      </c>
      <c r="J32" s="237">
        <f t="shared" si="0"/>
        <v>7948663</v>
      </c>
      <c r="K32" s="239"/>
      <c r="L32" s="241"/>
      <c r="M32" s="225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</row>
    <row r="33" spans="2:35" s="511" customFormat="1" hidden="1" x14ac:dyDescent="0.25">
      <c r="B33" s="231"/>
      <c r="C33" s="240">
        <v>43314</v>
      </c>
      <c r="D33" s="233" t="s">
        <v>60</v>
      </c>
      <c r="E33" s="225"/>
      <c r="F33" s="241"/>
      <c r="G33" s="242" t="s">
        <v>59</v>
      </c>
      <c r="H33" s="235"/>
      <c r="I33" s="236">
        <v>929000</v>
      </c>
      <c r="J33" s="237">
        <f t="shared" si="0"/>
        <v>7019663</v>
      </c>
      <c r="K33" s="239"/>
      <c r="L33" s="241"/>
      <c r="M33" s="225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</row>
    <row r="34" spans="2:35" s="511" customFormat="1" hidden="1" x14ac:dyDescent="0.25">
      <c r="B34" s="231"/>
      <c r="C34" s="240">
        <v>43314</v>
      </c>
      <c r="D34" s="233" t="s">
        <v>61</v>
      </c>
      <c r="E34" s="225"/>
      <c r="F34" s="241"/>
      <c r="G34" s="242" t="s">
        <v>38</v>
      </c>
      <c r="H34" s="235"/>
      <c r="I34" s="236">
        <v>300000</v>
      </c>
      <c r="J34" s="237">
        <f t="shared" si="0"/>
        <v>6719663</v>
      </c>
      <c r="K34" s="239"/>
      <c r="L34" s="241"/>
      <c r="M34" s="225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</row>
    <row r="35" spans="2:35" s="511" customFormat="1" hidden="1" x14ac:dyDescent="0.25">
      <c r="B35" s="231"/>
      <c r="C35" s="240">
        <v>43314</v>
      </c>
      <c r="D35" s="233" t="s">
        <v>62</v>
      </c>
      <c r="E35" s="225"/>
      <c r="F35" s="241"/>
      <c r="G35" s="242" t="s">
        <v>38</v>
      </c>
      <c r="H35" s="235"/>
      <c r="I35" s="236">
        <v>380000</v>
      </c>
      <c r="J35" s="237">
        <f t="shared" si="0"/>
        <v>6339663</v>
      </c>
      <c r="K35" s="239"/>
      <c r="L35" s="241"/>
      <c r="M35" s="225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</row>
    <row r="36" spans="2:35" s="511" customFormat="1" hidden="1" x14ac:dyDescent="0.25">
      <c r="B36" s="231"/>
      <c r="C36" s="240">
        <v>43315</v>
      </c>
      <c r="D36" s="233" t="s">
        <v>63</v>
      </c>
      <c r="E36" s="225"/>
      <c r="F36" s="241"/>
      <c r="G36" s="242" t="s">
        <v>34</v>
      </c>
      <c r="H36" s="235"/>
      <c r="I36" s="236">
        <v>345000</v>
      </c>
      <c r="J36" s="237">
        <f t="shared" si="0"/>
        <v>5994663</v>
      </c>
      <c r="K36" s="239"/>
      <c r="L36" s="241"/>
      <c r="M36" s="225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</row>
    <row r="37" spans="2:35" s="511" customFormat="1" hidden="1" x14ac:dyDescent="0.25">
      <c r="B37" s="231"/>
      <c r="C37" s="240">
        <v>43315</v>
      </c>
      <c r="D37" s="233" t="s">
        <v>64</v>
      </c>
      <c r="E37" s="225"/>
      <c r="F37" s="241"/>
      <c r="G37" s="242" t="s">
        <v>50</v>
      </c>
      <c r="H37" s="235"/>
      <c r="I37" s="236">
        <v>1900000</v>
      </c>
      <c r="J37" s="237">
        <f t="shared" si="0"/>
        <v>4094663</v>
      </c>
      <c r="K37" s="239"/>
      <c r="L37" s="241"/>
      <c r="M37" s="225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</row>
    <row r="38" spans="2:35" s="511" customFormat="1" hidden="1" x14ac:dyDescent="0.25">
      <c r="B38" s="231"/>
      <c r="C38" s="240">
        <v>43318</v>
      </c>
      <c r="D38" s="233" t="s">
        <v>65</v>
      </c>
      <c r="E38" s="225"/>
      <c r="F38" s="241"/>
      <c r="G38" s="242" t="s">
        <v>55</v>
      </c>
      <c r="H38" s="235"/>
      <c r="I38" s="236">
        <v>440000</v>
      </c>
      <c r="J38" s="237">
        <f t="shared" si="0"/>
        <v>3654663</v>
      </c>
      <c r="K38" s="239"/>
      <c r="L38" s="241"/>
      <c r="M38" s="225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</row>
    <row r="39" spans="2:35" s="511" customFormat="1" hidden="1" x14ac:dyDescent="0.25">
      <c r="B39" s="231"/>
      <c r="C39" s="240">
        <v>43318</v>
      </c>
      <c r="D39" s="233" t="s">
        <v>66</v>
      </c>
      <c r="E39" s="225"/>
      <c r="F39" s="241"/>
      <c r="G39" s="242" t="s">
        <v>53</v>
      </c>
      <c r="H39" s="235"/>
      <c r="I39" s="236">
        <v>1002677</v>
      </c>
      <c r="J39" s="237">
        <f t="shared" si="0"/>
        <v>2651986</v>
      </c>
      <c r="K39" s="239"/>
      <c r="L39" s="241"/>
      <c r="M39" s="225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</row>
    <row r="40" spans="2:35" s="511" customFormat="1" hidden="1" x14ac:dyDescent="0.25">
      <c r="B40" s="231"/>
      <c r="C40" s="232">
        <v>43343</v>
      </c>
      <c r="D40" s="225" t="s">
        <v>51</v>
      </c>
      <c r="E40" s="225"/>
      <c r="F40" s="225"/>
      <c r="G40" s="243" t="s">
        <v>67</v>
      </c>
      <c r="H40" s="235"/>
      <c r="I40" s="235">
        <v>1538101</v>
      </c>
      <c r="J40" s="237">
        <f t="shared" si="0"/>
        <v>1113885</v>
      </c>
      <c r="K40" s="239"/>
      <c r="L40" s="241"/>
      <c r="M40" s="225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</row>
    <row r="41" spans="2:35" s="511" customFormat="1" hidden="1" x14ac:dyDescent="0.25">
      <c r="B41" s="231"/>
      <c r="C41" s="232">
        <v>43320</v>
      </c>
      <c r="D41" s="225" t="s">
        <v>42</v>
      </c>
      <c r="E41" s="225"/>
      <c r="F41" s="225"/>
      <c r="G41" s="238"/>
      <c r="H41" s="235">
        <v>16386115</v>
      </c>
      <c r="I41" s="235"/>
      <c r="J41" s="237">
        <f t="shared" si="0"/>
        <v>17500000</v>
      </c>
      <c r="K41" s="239"/>
      <c r="L41" s="241"/>
      <c r="M41" s="225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</row>
    <row r="42" spans="2:35" s="511" customFormat="1" hidden="1" x14ac:dyDescent="0.25">
      <c r="B42" s="231"/>
      <c r="C42" s="240">
        <v>43320</v>
      </c>
      <c r="D42" s="233" t="s">
        <v>69</v>
      </c>
      <c r="E42" s="225"/>
      <c r="F42" s="241"/>
      <c r="G42" s="242" t="s">
        <v>55</v>
      </c>
      <c r="H42" s="235"/>
      <c r="I42" s="236">
        <v>66000</v>
      </c>
      <c r="J42" s="237">
        <f t="shared" si="0"/>
        <v>17434000</v>
      </c>
      <c r="K42" s="239"/>
      <c r="L42" s="241"/>
      <c r="M42" s="225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</row>
    <row r="43" spans="2:35" s="511" customFormat="1" hidden="1" x14ac:dyDescent="0.25">
      <c r="B43" s="231"/>
      <c r="C43" s="240">
        <v>43320</v>
      </c>
      <c r="D43" s="233" t="s">
        <v>51</v>
      </c>
      <c r="E43" s="225"/>
      <c r="F43" s="241"/>
      <c r="G43" s="242" t="s">
        <v>67</v>
      </c>
      <c r="H43" s="235"/>
      <c r="I43" s="236">
        <v>1704867</v>
      </c>
      <c r="J43" s="237">
        <f t="shared" si="0"/>
        <v>15729133</v>
      </c>
      <c r="K43" s="239"/>
      <c r="L43" s="241"/>
      <c r="M43" s="225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</row>
    <row r="44" spans="2:35" s="511" customFormat="1" hidden="1" x14ac:dyDescent="0.25">
      <c r="B44" s="231"/>
      <c r="C44" s="240">
        <v>43320</v>
      </c>
      <c r="D44" s="233" t="s">
        <v>71</v>
      </c>
      <c r="E44" s="225"/>
      <c r="F44" s="241"/>
      <c r="G44" s="242" t="s">
        <v>70</v>
      </c>
      <c r="H44" s="235"/>
      <c r="I44" s="236">
        <v>1535452</v>
      </c>
      <c r="J44" s="237">
        <f t="shared" si="0"/>
        <v>14193681</v>
      </c>
      <c r="K44" s="239"/>
      <c r="L44" s="241"/>
      <c r="M44" s="225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</row>
    <row r="45" spans="2:35" s="511" customFormat="1" hidden="1" x14ac:dyDescent="0.25">
      <c r="B45" s="231"/>
      <c r="C45" s="240">
        <v>43320</v>
      </c>
      <c r="D45" s="233" t="s">
        <v>51</v>
      </c>
      <c r="E45" s="225"/>
      <c r="F45" s="241"/>
      <c r="G45" s="242" t="s">
        <v>72</v>
      </c>
      <c r="H45" s="235"/>
      <c r="I45" s="236">
        <v>3518249</v>
      </c>
      <c r="J45" s="237">
        <f t="shared" si="0"/>
        <v>10675432</v>
      </c>
      <c r="K45" s="239"/>
      <c r="L45" s="241"/>
      <c r="M45" s="225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</row>
    <row r="46" spans="2:35" s="511" customFormat="1" hidden="1" x14ac:dyDescent="0.25">
      <c r="B46" s="231"/>
      <c r="C46" s="240">
        <v>43320</v>
      </c>
      <c r="D46" s="233" t="s">
        <v>73</v>
      </c>
      <c r="E46" s="225"/>
      <c r="F46" s="241"/>
      <c r="G46" s="242" t="s">
        <v>38</v>
      </c>
      <c r="H46" s="235"/>
      <c r="I46" s="236">
        <v>4100000</v>
      </c>
      <c r="J46" s="237">
        <f t="shared" si="0"/>
        <v>6575432</v>
      </c>
      <c r="K46" s="239"/>
      <c r="L46" s="241"/>
      <c r="M46" s="225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</row>
    <row r="47" spans="2:35" s="511" customFormat="1" hidden="1" x14ac:dyDescent="0.25">
      <c r="B47" s="231"/>
      <c r="C47" s="240">
        <v>43320</v>
      </c>
      <c r="D47" s="233" t="s">
        <v>43</v>
      </c>
      <c r="E47" s="225"/>
      <c r="F47" s="241"/>
      <c r="G47" s="242" t="s">
        <v>74</v>
      </c>
      <c r="H47" s="235"/>
      <c r="I47" s="236">
        <v>1073900</v>
      </c>
      <c r="J47" s="237">
        <f t="shared" si="0"/>
        <v>5501532</v>
      </c>
      <c r="K47" s="239"/>
      <c r="L47" s="241"/>
      <c r="M47" s="225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</row>
    <row r="48" spans="2:35" s="511" customFormat="1" hidden="1" x14ac:dyDescent="0.25">
      <c r="B48" s="231"/>
      <c r="C48" s="240">
        <v>43320</v>
      </c>
      <c r="D48" s="233" t="s">
        <v>76</v>
      </c>
      <c r="E48" s="225"/>
      <c r="F48" s="241"/>
      <c r="G48" s="242" t="s">
        <v>75</v>
      </c>
      <c r="H48" s="235"/>
      <c r="I48" s="236">
        <v>450000</v>
      </c>
      <c r="J48" s="237">
        <f t="shared" si="0"/>
        <v>5051532</v>
      </c>
      <c r="K48" s="239"/>
      <c r="L48" s="241"/>
      <c r="M48" s="225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</row>
    <row r="49" spans="2:35" s="511" customFormat="1" hidden="1" x14ac:dyDescent="0.25">
      <c r="B49" s="231"/>
      <c r="C49" s="240">
        <v>43322</v>
      </c>
      <c r="D49" s="233" t="s">
        <v>78</v>
      </c>
      <c r="E49" s="225"/>
      <c r="F49" s="241"/>
      <c r="G49" s="242" t="s">
        <v>77</v>
      </c>
      <c r="H49" s="235"/>
      <c r="I49" s="236">
        <v>769425</v>
      </c>
      <c r="J49" s="237">
        <f t="shared" si="0"/>
        <v>4282107</v>
      </c>
      <c r="K49" s="239"/>
      <c r="L49" s="241"/>
      <c r="M49" s="225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</row>
    <row r="50" spans="2:35" s="511" customFormat="1" hidden="1" x14ac:dyDescent="0.25">
      <c r="B50" s="231"/>
      <c r="C50" s="240">
        <v>43322</v>
      </c>
      <c r="D50" s="233" t="s">
        <v>79</v>
      </c>
      <c r="E50" s="225"/>
      <c r="F50" s="241"/>
      <c r="G50" s="242" t="s">
        <v>77</v>
      </c>
      <c r="H50" s="235"/>
      <c r="I50" s="236">
        <v>1327161</v>
      </c>
      <c r="J50" s="237">
        <f t="shared" si="0"/>
        <v>2954946</v>
      </c>
      <c r="K50" s="239"/>
      <c r="L50" s="241"/>
      <c r="M50" s="225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</row>
    <row r="51" spans="2:35" s="511" customFormat="1" hidden="1" x14ac:dyDescent="0.25">
      <c r="B51" s="231"/>
      <c r="C51" s="240">
        <v>43323</v>
      </c>
      <c r="D51" s="233" t="s">
        <v>80</v>
      </c>
      <c r="E51" s="225"/>
      <c r="F51" s="241"/>
      <c r="G51" s="242" t="s">
        <v>55</v>
      </c>
      <c r="H51" s="235"/>
      <c r="I51" s="236">
        <v>51000</v>
      </c>
      <c r="J51" s="237">
        <f t="shared" si="0"/>
        <v>2903946</v>
      </c>
      <c r="K51" s="239"/>
      <c r="L51" s="241"/>
      <c r="M51" s="225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</row>
    <row r="52" spans="2:35" s="511" customFormat="1" hidden="1" x14ac:dyDescent="0.25">
      <c r="B52" s="231"/>
      <c r="C52" s="240">
        <v>43323</v>
      </c>
      <c r="D52" s="233" t="s">
        <v>82</v>
      </c>
      <c r="E52" s="225"/>
      <c r="F52" s="241"/>
      <c r="G52" s="242" t="s">
        <v>81</v>
      </c>
      <c r="H52" s="235"/>
      <c r="I52" s="236">
        <v>211500</v>
      </c>
      <c r="J52" s="237">
        <f t="shared" si="0"/>
        <v>2692446</v>
      </c>
      <c r="K52" s="239"/>
      <c r="L52" s="241"/>
      <c r="M52" s="225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</row>
    <row r="53" spans="2:35" s="511" customFormat="1" hidden="1" x14ac:dyDescent="0.25">
      <c r="B53" s="231"/>
      <c r="C53" s="232"/>
      <c r="D53" s="225" t="s">
        <v>42</v>
      </c>
      <c r="E53" s="225"/>
      <c r="F53" s="225"/>
      <c r="G53" s="238"/>
      <c r="H53" s="235">
        <v>14807554</v>
      </c>
      <c r="I53" s="235"/>
      <c r="J53" s="237">
        <f t="shared" si="0"/>
        <v>17500000</v>
      </c>
      <c r="K53" s="239"/>
      <c r="L53" s="241"/>
      <c r="M53" s="225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</row>
    <row r="54" spans="2:35" s="511" customFormat="1" hidden="1" x14ac:dyDescent="0.25">
      <c r="B54" s="244"/>
      <c r="C54" s="232">
        <v>43321</v>
      </c>
      <c r="D54" s="245" t="s">
        <v>97</v>
      </c>
      <c r="E54" s="225"/>
      <c r="F54" s="225"/>
      <c r="G54" s="243" t="s">
        <v>90</v>
      </c>
      <c r="H54" s="246"/>
      <c r="I54" s="247">
        <v>51000</v>
      </c>
      <c r="J54" s="237">
        <f t="shared" si="0"/>
        <v>17449000</v>
      </c>
      <c r="K54" s="239"/>
      <c r="L54" s="241"/>
      <c r="M54" s="225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</row>
    <row r="55" spans="2:35" s="511" customFormat="1" hidden="1" x14ac:dyDescent="0.25">
      <c r="B55" s="244"/>
      <c r="C55" s="232">
        <v>43325</v>
      </c>
      <c r="D55" s="245" t="s">
        <v>98</v>
      </c>
      <c r="E55" s="225"/>
      <c r="F55" s="225"/>
      <c r="G55" s="243" t="s">
        <v>90</v>
      </c>
      <c r="H55" s="246"/>
      <c r="I55" s="247">
        <v>500000</v>
      </c>
      <c r="J55" s="237">
        <f t="shared" si="0"/>
        <v>16949000</v>
      </c>
      <c r="K55" s="239"/>
      <c r="L55" s="241"/>
      <c r="M55" s="225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</row>
    <row r="56" spans="2:35" s="511" customFormat="1" hidden="1" x14ac:dyDescent="0.25">
      <c r="B56" s="244"/>
      <c r="C56" s="232">
        <v>43323</v>
      </c>
      <c r="D56" s="245" t="s">
        <v>99</v>
      </c>
      <c r="E56" s="225"/>
      <c r="F56" s="225"/>
      <c r="G56" s="243" t="s">
        <v>36</v>
      </c>
      <c r="H56" s="246"/>
      <c r="I56" s="247">
        <v>1625000</v>
      </c>
      <c r="J56" s="237">
        <f t="shared" si="0"/>
        <v>15324000</v>
      </c>
      <c r="K56" s="239"/>
      <c r="L56" s="241"/>
      <c r="M56" s="225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</row>
    <row r="57" spans="2:35" s="511" customFormat="1" hidden="1" x14ac:dyDescent="0.25">
      <c r="B57" s="244"/>
      <c r="C57" s="232">
        <v>43325</v>
      </c>
      <c r="D57" s="248" t="s">
        <v>85</v>
      </c>
      <c r="E57" s="225"/>
      <c r="F57" s="225"/>
      <c r="G57" s="249" t="s">
        <v>83</v>
      </c>
      <c r="H57" s="246"/>
      <c r="I57" s="250">
        <v>6054750</v>
      </c>
      <c r="J57" s="237">
        <f t="shared" si="0"/>
        <v>9269250</v>
      </c>
      <c r="K57" s="239"/>
      <c r="L57" s="241"/>
      <c r="M57" s="225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</row>
    <row r="58" spans="2:35" s="511" customFormat="1" hidden="1" x14ac:dyDescent="0.25">
      <c r="B58" s="244"/>
      <c r="C58" s="232">
        <v>43326</v>
      </c>
      <c r="D58" s="248" t="s">
        <v>86</v>
      </c>
      <c r="E58" s="225"/>
      <c r="F58" s="225"/>
      <c r="G58" s="249" t="s">
        <v>84</v>
      </c>
      <c r="H58" s="246"/>
      <c r="I58" s="250">
        <v>1688489</v>
      </c>
      <c r="J58" s="237">
        <f t="shared" si="0"/>
        <v>7580761</v>
      </c>
      <c r="K58" s="239"/>
      <c r="L58" s="241"/>
      <c r="M58" s="225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</row>
    <row r="59" spans="2:35" s="511" customFormat="1" hidden="1" x14ac:dyDescent="0.25">
      <c r="B59" s="244"/>
      <c r="C59" s="232">
        <v>43326</v>
      </c>
      <c r="D59" s="248" t="s">
        <v>88</v>
      </c>
      <c r="E59" s="225"/>
      <c r="F59" s="225"/>
      <c r="G59" s="249" t="s">
        <v>87</v>
      </c>
      <c r="H59" s="246"/>
      <c r="I59" s="250">
        <v>1650000</v>
      </c>
      <c r="J59" s="237">
        <f t="shared" si="0"/>
        <v>5930761</v>
      </c>
      <c r="K59" s="239"/>
      <c r="L59" s="241"/>
      <c r="M59" s="225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</row>
    <row r="60" spans="2:35" s="511" customFormat="1" hidden="1" x14ac:dyDescent="0.25">
      <c r="B60" s="244"/>
      <c r="C60" s="232">
        <v>43327</v>
      </c>
      <c r="D60" s="248" t="s">
        <v>58</v>
      </c>
      <c r="E60" s="225"/>
      <c r="F60" s="225"/>
      <c r="G60" s="249" t="s">
        <v>89</v>
      </c>
      <c r="H60" s="246"/>
      <c r="I60" s="250">
        <v>200000</v>
      </c>
      <c r="J60" s="237">
        <f t="shared" si="0"/>
        <v>5730761</v>
      </c>
      <c r="K60" s="239"/>
      <c r="L60" s="241"/>
      <c r="M60" s="225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</row>
    <row r="61" spans="2:35" s="511" customFormat="1" hidden="1" x14ac:dyDescent="0.25">
      <c r="B61" s="244"/>
      <c r="C61" s="232">
        <v>43327</v>
      </c>
      <c r="D61" s="225" t="s">
        <v>100</v>
      </c>
      <c r="E61" s="225"/>
      <c r="F61" s="225"/>
      <c r="G61" s="243" t="s">
        <v>89</v>
      </c>
      <c r="H61" s="246"/>
      <c r="I61" s="247">
        <v>1000000</v>
      </c>
      <c r="J61" s="237">
        <f t="shared" si="0"/>
        <v>4730761</v>
      </c>
      <c r="K61" s="239"/>
      <c r="L61" s="241"/>
      <c r="M61" s="225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</row>
    <row r="62" spans="2:35" s="511" customFormat="1" hidden="1" x14ac:dyDescent="0.25">
      <c r="B62" s="244"/>
      <c r="C62" s="232">
        <v>43327</v>
      </c>
      <c r="D62" s="225" t="s">
        <v>101</v>
      </c>
      <c r="E62" s="225"/>
      <c r="F62" s="225"/>
      <c r="G62" s="243" t="s">
        <v>89</v>
      </c>
      <c r="H62" s="246"/>
      <c r="I62" s="247">
        <v>500000</v>
      </c>
      <c r="J62" s="237">
        <f t="shared" si="0"/>
        <v>4230761</v>
      </c>
      <c r="K62" s="239"/>
      <c r="L62" s="241"/>
      <c r="M62" s="225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</row>
    <row r="63" spans="2:35" s="511" customFormat="1" hidden="1" x14ac:dyDescent="0.25">
      <c r="B63" s="244"/>
      <c r="C63" s="232">
        <v>43327</v>
      </c>
      <c r="D63" s="248" t="s">
        <v>92</v>
      </c>
      <c r="E63" s="225"/>
      <c r="F63" s="225"/>
      <c r="G63" s="249" t="s">
        <v>91</v>
      </c>
      <c r="H63" s="246"/>
      <c r="I63" s="250">
        <v>365056</v>
      </c>
      <c r="J63" s="237">
        <f t="shared" si="0"/>
        <v>3865705</v>
      </c>
      <c r="K63" s="239"/>
      <c r="L63" s="241"/>
      <c r="M63" s="225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</row>
    <row r="64" spans="2:35" s="511" customFormat="1" hidden="1" x14ac:dyDescent="0.25">
      <c r="B64" s="244"/>
      <c r="C64" s="232">
        <v>43330</v>
      </c>
      <c r="D64" s="248" t="s">
        <v>31</v>
      </c>
      <c r="E64" s="225"/>
      <c r="F64" s="225"/>
      <c r="G64" s="249" t="s">
        <v>93</v>
      </c>
      <c r="H64" s="246"/>
      <c r="I64" s="250">
        <v>874500</v>
      </c>
      <c r="J64" s="237">
        <f t="shared" si="0"/>
        <v>2991205</v>
      </c>
      <c r="K64" s="239"/>
      <c r="L64" s="241"/>
      <c r="M64" s="225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</row>
    <row r="65" spans="2:35" s="511" customFormat="1" hidden="1" x14ac:dyDescent="0.25">
      <c r="B65" s="244"/>
      <c r="C65" s="232">
        <v>43330</v>
      </c>
      <c r="D65" s="248" t="s">
        <v>94</v>
      </c>
      <c r="E65" s="225"/>
      <c r="F65" s="225"/>
      <c r="G65" s="249" t="s">
        <v>40</v>
      </c>
      <c r="H65" s="246"/>
      <c r="I65" s="250">
        <v>199700</v>
      </c>
      <c r="J65" s="237">
        <f t="shared" si="0"/>
        <v>2791505</v>
      </c>
      <c r="K65" s="239"/>
      <c r="L65" s="287"/>
      <c r="M65" s="225"/>
      <c r="N65" s="287"/>
      <c r="O65" s="287"/>
      <c r="P65" s="287"/>
      <c r="Q65" s="287"/>
      <c r="R65" s="287"/>
      <c r="S65" s="287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</row>
    <row r="66" spans="2:35" s="511" customFormat="1" hidden="1" x14ac:dyDescent="0.25">
      <c r="B66" s="244"/>
      <c r="C66" s="232">
        <v>43330</v>
      </c>
      <c r="D66" s="248" t="s">
        <v>103</v>
      </c>
      <c r="E66" s="225"/>
      <c r="F66" s="225"/>
      <c r="G66" s="249" t="s">
        <v>36</v>
      </c>
      <c r="H66" s="246"/>
      <c r="I66" s="250">
        <v>40600</v>
      </c>
      <c r="J66" s="237">
        <f t="shared" si="0"/>
        <v>2750905</v>
      </c>
      <c r="K66" s="239"/>
      <c r="L66" s="287"/>
      <c r="M66" s="225"/>
      <c r="N66" s="287"/>
      <c r="O66" s="287"/>
      <c r="P66" s="287"/>
      <c r="Q66" s="287"/>
      <c r="R66" s="287"/>
      <c r="S66" s="287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</row>
    <row r="67" spans="2:35" s="511" customFormat="1" hidden="1" x14ac:dyDescent="0.25">
      <c r="B67" s="244"/>
      <c r="C67" s="232">
        <v>43330</v>
      </c>
      <c r="D67" s="248" t="s">
        <v>96</v>
      </c>
      <c r="E67" s="225"/>
      <c r="F67" s="225"/>
      <c r="G67" s="249" t="s">
        <v>95</v>
      </c>
      <c r="H67" s="247"/>
      <c r="I67" s="250">
        <v>290000</v>
      </c>
      <c r="J67" s="237">
        <f t="shared" si="0"/>
        <v>2460905</v>
      </c>
      <c r="K67" s="239"/>
      <c r="L67" s="287"/>
      <c r="M67" s="225"/>
      <c r="N67" s="287"/>
      <c r="O67" s="287"/>
      <c r="P67" s="287"/>
      <c r="Q67" s="287"/>
      <c r="R67" s="287"/>
      <c r="S67" s="287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</row>
    <row r="68" spans="2:35" s="511" customFormat="1" hidden="1" x14ac:dyDescent="0.25">
      <c r="B68" s="244"/>
      <c r="C68" s="232">
        <v>43330</v>
      </c>
      <c r="D68" s="248" t="s">
        <v>104</v>
      </c>
      <c r="E68" s="225"/>
      <c r="F68" s="225"/>
      <c r="G68" s="249" t="s">
        <v>55</v>
      </c>
      <c r="H68" s="247">
        <v>65000</v>
      </c>
      <c r="I68" s="250"/>
      <c r="J68" s="237">
        <f t="shared" si="0"/>
        <v>2525905</v>
      </c>
      <c r="K68" s="239"/>
      <c r="L68" s="287"/>
      <c r="M68" s="225"/>
      <c r="N68" s="287"/>
      <c r="O68" s="287"/>
      <c r="P68" s="287"/>
      <c r="Q68" s="287"/>
      <c r="R68" s="287"/>
      <c r="S68" s="287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</row>
    <row r="69" spans="2:35" s="511" customFormat="1" hidden="1" x14ac:dyDescent="0.25">
      <c r="B69" s="244"/>
      <c r="C69" s="232">
        <v>43332</v>
      </c>
      <c r="D69" s="248" t="s">
        <v>31</v>
      </c>
      <c r="E69" s="225"/>
      <c r="F69" s="225"/>
      <c r="G69" s="249" t="s">
        <v>91</v>
      </c>
      <c r="H69" s="247"/>
      <c r="I69" s="250">
        <v>737000</v>
      </c>
      <c r="J69" s="237">
        <f t="shared" si="0"/>
        <v>1788905</v>
      </c>
      <c r="K69" s="239"/>
      <c r="L69" s="287"/>
      <c r="M69" s="225"/>
      <c r="N69" s="287"/>
      <c r="O69" s="287"/>
      <c r="P69" s="287"/>
      <c r="Q69" s="287"/>
      <c r="R69" s="287"/>
      <c r="S69" s="287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</row>
    <row r="70" spans="2:35" s="511" customFormat="1" hidden="1" x14ac:dyDescent="0.25">
      <c r="B70" s="244"/>
      <c r="C70" s="232">
        <v>43332</v>
      </c>
      <c r="D70" s="225" t="s">
        <v>102</v>
      </c>
      <c r="E70" s="225"/>
      <c r="F70" s="225"/>
      <c r="G70" s="243" t="s">
        <v>89</v>
      </c>
      <c r="H70" s="247">
        <v>886700</v>
      </c>
      <c r="I70" s="247"/>
      <c r="J70" s="237">
        <f t="shared" si="0"/>
        <v>2675605</v>
      </c>
      <c r="K70" s="239"/>
      <c r="L70" s="287"/>
      <c r="M70" s="225"/>
      <c r="N70" s="287"/>
      <c r="O70" s="287"/>
      <c r="P70" s="287"/>
      <c r="Q70" s="287"/>
      <c r="R70" s="287"/>
      <c r="S70" s="287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</row>
    <row r="71" spans="2:35" s="511" customFormat="1" hidden="1" x14ac:dyDescent="0.25">
      <c r="B71" s="206"/>
      <c r="C71" s="232"/>
      <c r="D71" s="225" t="s">
        <v>42</v>
      </c>
      <c r="E71" s="225"/>
      <c r="F71" s="225"/>
      <c r="G71" s="234"/>
      <c r="H71" s="235">
        <v>14824395</v>
      </c>
      <c r="I71" s="235"/>
      <c r="J71" s="237">
        <f t="shared" si="0"/>
        <v>17500000</v>
      </c>
      <c r="K71" s="251"/>
      <c r="L71" s="287"/>
      <c r="M71" s="225"/>
      <c r="N71" s="287"/>
      <c r="O71" s="287"/>
      <c r="P71" s="287"/>
      <c r="Q71" s="287"/>
      <c r="R71" s="287"/>
      <c r="S71" s="287">
        <f>17500000-617446</f>
        <v>16882554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</row>
    <row r="72" spans="2:35" s="511" customFormat="1" hidden="1" x14ac:dyDescent="0.25">
      <c r="B72" s="231"/>
      <c r="C72" s="232">
        <v>43333</v>
      </c>
      <c r="D72" s="225" t="s">
        <v>131</v>
      </c>
      <c r="E72" s="235" t="s">
        <v>126</v>
      </c>
      <c r="F72" s="235"/>
      <c r="G72" s="246" t="s">
        <v>34</v>
      </c>
      <c r="H72" s="246"/>
      <c r="I72" s="247">
        <v>320000</v>
      </c>
      <c r="J72" s="237">
        <f t="shared" si="0"/>
        <v>17180000</v>
      </c>
      <c r="K72" s="239"/>
      <c r="L72" s="287"/>
      <c r="M72" s="235" t="s">
        <v>126</v>
      </c>
      <c r="N72" s="287"/>
      <c r="O72" s="287"/>
      <c r="P72" s="287"/>
      <c r="Q72" s="287"/>
      <c r="R72" s="287"/>
      <c r="S72" s="287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</row>
    <row r="73" spans="2:35" s="511" customFormat="1" hidden="1" x14ac:dyDescent="0.25">
      <c r="B73" s="206"/>
      <c r="C73" s="240">
        <v>43333</v>
      </c>
      <c r="D73" s="233" t="s">
        <v>85</v>
      </c>
      <c r="E73" s="252" t="s">
        <v>106</v>
      </c>
      <c r="F73" s="253"/>
      <c r="G73" s="242" t="s">
        <v>107</v>
      </c>
      <c r="H73" s="235"/>
      <c r="I73" s="236">
        <v>1386177</v>
      </c>
      <c r="J73" s="237">
        <f t="shared" si="0"/>
        <v>15793823</v>
      </c>
      <c r="K73" s="251"/>
      <c r="L73" s="287"/>
      <c r="M73" s="252" t="s">
        <v>106</v>
      </c>
      <c r="N73" s="287"/>
      <c r="O73" s="287"/>
      <c r="P73" s="287"/>
      <c r="Q73" s="287"/>
      <c r="R73" s="287"/>
      <c r="S73" s="287">
        <f>17500000-617446</f>
        <v>16882554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</row>
    <row r="74" spans="2:35" s="511" customFormat="1" hidden="1" x14ac:dyDescent="0.25">
      <c r="B74" s="206"/>
      <c r="C74" s="240">
        <v>43332</v>
      </c>
      <c r="D74" s="233" t="s">
        <v>85</v>
      </c>
      <c r="E74" s="252" t="s">
        <v>108</v>
      </c>
      <c r="F74" s="253"/>
      <c r="G74" s="242" t="s">
        <v>109</v>
      </c>
      <c r="H74" s="235"/>
      <c r="I74" s="236">
        <v>5353163</v>
      </c>
      <c r="J74" s="237">
        <f t="shared" si="0"/>
        <v>10440660</v>
      </c>
      <c r="K74" s="251"/>
      <c r="L74" s="287"/>
      <c r="M74" s="252" t="s">
        <v>108</v>
      </c>
      <c r="N74" s="287"/>
      <c r="O74" s="287"/>
      <c r="P74" s="287"/>
      <c r="Q74" s="287"/>
      <c r="R74" s="287"/>
      <c r="S74" s="287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</row>
    <row r="75" spans="2:35" s="511" customFormat="1" hidden="1" x14ac:dyDescent="0.25">
      <c r="B75" s="206"/>
      <c r="C75" s="240">
        <v>43335</v>
      </c>
      <c r="D75" s="233" t="s">
        <v>130</v>
      </c>
      <c r="E75" s="252" t="s">
        <v>110</v>
      </c>
      <c r="F75" s="253"/>
      <c r="G75" s="242" t="s">
        <v>111</v>
      </c>
      <c r="H75" s="235"/>
      <c r="I75" s="236">
        <v>14000</v>
      </c>
      <c r="J75" s="237">
        <f t="shared" si="0"/>
        <v>10426660</v>
      </c>
      <c r="K75" s="251"/>
      <c r="L75" s="287"/>
      <c r="M75" s="252" t="s">
        <v>110</v>
      </c>
      <c r="N75" s="287"/>
      <c r="O75" s="287"/>
      <c r="P75" s="287"/>
      <c r="Q75" s="287"/>
      <c r="R75" s="287"/>
      <c r="S75" s="287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</row>
    <row r="76" spans="2:35" s="511" customFormat="1" hidden="1" x14ac:dyDescent="0.25">
      <c r="B76" s="206"/>
      <c r="C76" s="240">
        <v>43336</v>
      </c>
      <c r="D76" s="233" t="s">
        <v>113</v>
      </c>
      <c r="E76" s="252" t="s">
        <v>112</v>
      </c>
      <c r="F76" s="253"/>
      <c r="G76" s="242" t="s">
        <v>40</v>
      </c>
      <c r="H76" s="235"/>
      <c r="I76" s="236">
        <v>1201100</v>
      </c>
      <c r="J76" s="237">
        <f t="shared" ref="J76:J139" si="1">+J75+H76-I76</f>
        <v>9225560</v>
      </c>
      <c r="K76" s="251"/>
      <c r="L76" s="287"/>
      <c r="M76" s="252" t="s">
        <v>112</v>
      </c>
      <c r="N76" s="287"/>
      <c r="O76" s="287"/>
      <c r="P76" s="287"/>
      <c r="Q76" s="287"/>
      <c r="R76" s="287"/>
      <c r="S76" s="287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</row>
    <row r="77" spans="2:35" s="511" customFormat="1" hidden="1" x14ac:dyDescent="0.25">
      <c r="B77" s="206"/>
      <c r="C77" s="240">
        <v>43337</v>
      </c>
      <c r="D77" s="233" t="s">
        <v>116</v>
      </c>
      <c r="E77" s="252" t="s">
        <v>114</v>
      </c>
      <c r="F77" s="253"/>
      <c r="G77" s="242" t="s">
        <v>115</v>
      </c>
      <c r="H77" s="235"/>
      <c r="I77" s="236">
        <v>240000</v>
      </c>
      <c r="J77" s="237">
        <f t="shared" si="1"/>
        <v>8985560</v>
      </c>
      <c r="K77" s="251"/>
      <c r="L77" s="287"/>
      <c r="M77" s="252" t="s">
        <v>114</v>
      </c>
      <c r="N77" s="287"/>
      <c r="O77" s="287"/>
      <c r="P77" s="287"/>
      <c r="Q77" s="287"/>
      <c r="R77" s="287"/>
      <c r="S77" s="28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</row>
    <row r="78" spans="2:35" s="511" customFormat="1" hidden="1" x14ac:dyDescent="0.25">
      <c r="B78" s="231"/>
      <c r="C78" s="232">
        <v>43337</v>
      </c>
      <c r="D78" s="225" t="s">
        <v>119</v>
      </c>
      <c r="E78" s="235" t="s">
        <v>127</v>
      </c>
      <c r="F78" s="235"/>
      <c r="G78" s="246" t="s">
        <v>35</v>
      </c>
      <c r="H78" s="246"/>
      <c r="I78" s="247">
        <v>700000</v>
      </c>
      <c r="J78" s="237">
        <f t="shared" si="1"/>
        <v>8285560</v>
      </c>
      <c r="K78" s="254"/>
      <c r="L78" s="287"/>
      <c r="M78" s="235" t="s">
        <v>127</v>
      </c>
      <c r="N78" s="287"/>
      <c r="O78" s="287"/>
      <c r="P78" s="287"/>
      <c r="Q78" s="287"/>
      <c r="R78" s="287"/>
      <c r="S78" s="287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</row>
    <row r="79" spans="2:35" s="511" customFormat="1" hidden="1" x14ac:dyDescent="0.25">
      <c r="B79" s="231"/>
      <c r="C79" s="232">
        <v>43337</v>
      </c>
      <c r="D79" s="225" t="s">
        <v>119</v>
      </c>
      <c r="E79" s="225" t="s">
        <v>128</v>
      </c>
      <c r="F79" s="225"/>
      <c r="G79" s="243" t="s">
        <v>35</v>
      </c>
      <c r="H79" s="235"/>
      <c r="I79" s="247">
        <v>837000</v>
      </c>
      <c r="J79" s="237">
        <f t="shared" si="1"/>
        <v>7448560</v>
      </c>
      <c r="K79" s="254"/>
      <c r="L79" s="287"/>
      <c r="M79" s="225" t="s">
        <v>128</v>
      </c>
      <c r="N79" s="287"/>
      <c r="O79" s="287"/>
      <c r="P79" s="287"/>
      <c r="Q79" s="287"/>
      <c r="R79" s="287"/>
      <c r="S79" s="287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</row>
    <row r="80" spans="2:35" s="511" customFormat="1" hidden="1" x14ac:dyDescent="0.25">
      <c r="B80" s="206"/>
      <c r="C80" s="240">
        <v>43339</v>
      </c>
      <c r="D80" s="233" t="s">
        <v>129</v>
      </c>
      <c r="E80" s="252" t="s">
        <v>117</v>
      </c>
      <c r="F80" s="253"/>
      <c r="G80" s="242" t="s">
        <v>38</v>
      </c>
      <c r="H80" s="235"/>
      <c r="I80" s="236">
        <v>27866</v>
      </c>
      <c r="J80" s="237">
        <f>+J81+H80-I80</f>
        <v>6030694</v>
      </c>
      <c r="K80" s="251"/>
      <c r="L80" s="287"/>
      <c r="M80" s="252" t="s">
        <v>117</v>
      </c>
      <c r="N80" s="287"/>
      <c r="O80" s="287"/>
      <c r="P80" s="287"/>
      <c r="Q80" s="287"/>
      <c r="R80" s="287"/>
      <c r="S80" s="287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</row>
    <row r="81" spans="2:35" s="511" customFormat="1" hidden="1" x14ac:dyDescent="0.25">
      <c r="B81" s="206"/>
      <c r="C81" s="240">
        <v>43339</v>
      </c>
      <c r="D81" s="233" t="s">
        <v>118</v>
      </c>
      <c r="E81" s="252" t="s">
        <v>133</v>
      </c>
      <c r="F81" s="253"/>
      <c r="G81" s="242" t="s">
        <v>70</v>
      </c>
      <c r="H81" s="235"/>
      <c r="I81" s="236">
        <v>1390000</v>
      </c>
      <c r="J81" s="237">
        <f>+J79+H81-I81</f>
        <v>6058560</v>
      </c>
      <c r="K81" s="251"/>
      <c r="L81" s="241"/>
      <c r="M81" s="252" t="s">
        <v>133</v>
      </c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</row>
    <row r="82" spans="2:35" s="511" customFormat="1" hidden="1" x14ac:dyDescent="0.25">
      <c r="B82" s="206"/>
      <c r="C82" s="240">
        <v>43339</v>
      </c>
      <c r="D82" s="233" t="s">
        <v>121</v>
      </c>
      <c r="E82" s="252" t="s">
        <v>120</v>
      </c>
      <c r="F82" s="253"/>
      <c r="G82" s="242" t="s">
        <v>70</v>
      </c>
      <c r="H82" s="235"/>
      <c r="I82" s="236">
        <v>1921468</v>
      </c>
      <c r="J82" s="237">
        <f>+J80+H82-I82</f>
        <v>4109226</v>
      </c>
      <c r="K82" s="251"/>
      <c r="L82" s="241"/>
      <c r="M82" s="252" t="s">
        <v>120</v>
      </c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</row>
    <row r="83" spans="2:35" s="511" customFormat="1" hidden="1" x14ac:dyDescent="0.25">
      <c r="B83" s="206"/>
      <c r="C83" s="240">
        <v>43339</v>
      </c>
      <c r="D83" s="233" t="s">
        <v>123</v>
      </c>
      <c r="E83" s="252" t="s">
        <v>122</v>
      </c>
      <c r="F83" s="253"/>
      <c r="G83" s="242" t="s">
        <v>70</v>
      </c>
      <c r="H83" s="235"/>
      <c r="I83" s="236">
        <v>658202</v>
      </c>
      <c r="J83" s="237">
        <f t="shared" si="1"/>
        <v>3451024</v>
      </c>
      <c r="K83" s="251"/>
      <c r="L83" s="241"/>
      <c r="M83" s="252" t="s">
        <v>122</v>
      </c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</row>
    <row r="84" spans="2:35" s="511" customFormat="1" hidden="1" x14ac:dyDescent="0.25">
      <c r="B84" s="206"/>
      <c r="C84" s="240">
        <v>43339</v>
      </c>
      <c r="D84" s="233" t="s">
        <v>125</v>
      </c>
      <c r="E84" s="252" t="s">
        <v>124</v>
      </c>
      <c r="F84" s="253"/>
      <c r="G84" s="242" t="s">
        <v>55</v>
      </c>
      <c r="H84" s="235"/>
      <c r="I84" s="236">
        <v>81000</v>
      </c>
      <c r="J84" s="237">
        <f t="shared" si="1"/>
        <v>3370024</v>
      </c>
      <c r="K84" s="251"/>
      <c r="L84" s="241"/>
      <c r="M84" s="252" t="s">
        <v>124</v>
      </c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</row>
    <row r="85" spans="2:35" s="511" customFormat="1" hidden="1" x14ac:dyDescent="0.25">
      <c r="B85" s="206"/>
      <c r="C85" s="232">
        <v>43341</v>
      </c>
      <c r="D85" s="225" t="s">
        <v>42</v>
      </c>
      <c r="E85" s="225"/>
      <c r="F85" s="225"/>
      <c r="G85" s="246"/>
      <c r="H85" s="235">
        <v>14129976</v>
      </c>
      <c r="I85" s="235"/>
      <c r="J85" s="237">
        <f t="shared" si="1"/>
        <v>17500000</v>
      </c>
      <c r="K85" s="251"/>
      <c r="L85" s="241"/>
      <c r="M85" s="225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</row>
    <row r="86" spans="2:35" s="511" customFormat="1" hidden="1" x14ac:dyDescent="0.25">
      <c r="B86" s="206"/>
      <c r="C86" s="232">
        <v>43341</v>
      </c>
      <c r="D86" s="225" t="s">
        <v>105</v>
      </c>
      <c r="E86" s="225" t="s">
        <v>132</v>
      </c>
      <c r="F86" s="225"/>
      <c r="G86" s="246" t="s">
        <v>68</v>
      </c>
      <c r="H86" s="235"/>
      <c r="I86" s="235">
        <v>3000000</v>
      </c>
      <c r="J86" s="237">
        <f t="shared" si="1"/>
        <v>14500000</v>
      </c>
      <c r="K86" s="251"/>
      <c r="L86" s="241"/>
      <c r="M86" s="225" t="s">
        <v>132</v>
      </c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</row>
    <row r="87" spans="2:35" s="511" customFormat="1" hidden="1" x14ac:dyDescent="0.25">
      <c r="B87" s="206"/>
      <c r="C87" s="240">
        <v>43341</v>
      </c>
      <c r="D87" s="233" t="s">
        <v>136</v>
      </c>
      <c r="E87" s="252" t="s">
        <v>134</v>
      </c>
      <c r="F87" s="253"/>
      <c r="G87" s="242" t="s">
        <v>135</v>
      </c>
      <c r="H87" s="235"/>
      <c r="I87" s="236">
        <v>740000</v>
      </c>
      <c r="J87" s="237">
        <f t="shared" si="1"/>
        <v>13760000</v>
      </c>
      <c r="K87" s="251"/>
      <c r="L87" s="241"/>
      <c r="M87" s="252" t="s">
        <v>134</v>
      </c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</row>
    <row r="88" spans="2:35" s="511" customFormat="1" hidden="1" x14ac:dyDescent="0.25">
      <c r="B88" s="206"/>
      <c r="C88" s="240">
        <v>43341</v>
      </c>
      <c r="D88" s="233" t="s">
        <v>139</v>
      </c>
      <c r="E88" s="252" t="s">
        <v>137</v>
      </c>
      <c r="F88" s="253"/>
      <c r="G88" s="242" t="s">
        <v>138</v>
      </c>
      <c r="H88" s="235"/>
      <c r="I88" s="236">
        <v>1855509</v>
      </c>
      <c r="J88" s="237">
        <f t="shared" si="1"/>
        <v>11904491</v>
      </c>
      <c r="K88" s="251"/>
      <c r="L88" s="241"/>
      <c r="M88" s="252" t="s">
        <v>137</v>
      </c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</row>
    <row r="89" spans="2:35" s="511" customFormat="1" hidden="1" x14ac:dyDescent="0.25">
      <c r="B89" s="206"/>
      <c r="C89" s="240">
        <v>43341</v>
      </c>
      <c r="D89" s="233" t="s">
        <v>31</v>
      </c>
      <c r="E89" s="252" t="s">
        <v>140</v>
      </c>
      <c r="F89" s="253"/>
      <c r="G89" s="242" t="s">
        <v>109</v>
      </c>
      <c r="H89" s="235"/>
      <c r="I89" s="236">
        <v>796000</v>
      </c>
      <c r="J89" s="237">
        <f t="shared" si="1"/>
        <v>11108491</v>
      </c>
      <c r="K89" s="251"/>
      <c r="L89" s="241"/>
      <c r="M89" s="252" t="s">
        <v>140</v>
      </c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</row>
    <row r="90" spans="2:35" s="511" customFormat="1" hidden="1" x14ac:dyDescent="0.25">
      <c r="B90" s="206"/>
      <c r="C90" s="240">
        <v>43341</v>
      </c>
      <c r="D90" s="233" t="s">
        <v>142</v>
      </c>
      <c r="E90" s="252" t="s">
        <v>141</v>
      </c>
      <c r="F90" s="253"/>
      <c r="G90" s="242" t="s">
        <v>40</v>
      </c>
      <c r="H90" s="235"/>
      <c r="I90" s="236">
        <v>300000</v>
      </c>
      <c r="J90" s="237">
        <f t="shared" si="1"/>
        <v>10808491</v>
      </c>
      <c r="K90" s="251"/>
      <c r="L90" s="241"/>
      <c r="M90" s="252" t="s">
        <v>141</v>
      </c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</row>
    <row r="91" spans="2:35" s="511" customFormat="1" hidden="1" x14ac:dyDescent="0.25">
      <c r="B91" s="206"/>
      <c r="C91" s="240">
        <v>43341</v>
      </c>
      <c r="D91" s="233" t="s">
        <v>162</v>
      </c>
      <c r="E91" s="252" t="s">
        <v>163</v>
      </c>
      <c r="F91" s="253"/>
      <c r="G91" s="242" t="s">
        <v>169</v>
      </c>
      <c r="H91" s="235"/>
      <c r="I91" s="236">
        <v>1000000</v>
      </c>
      <c r="J91" s="237">
        <f t="shared" si="1"/>
        <v>9808491</v>
      </c>
      <c r="K91" s="251"/>
      <c r="L91" s="241"/>
      <c r="M91" s="252" t="s">
        <v>163</v>
      </c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</row>
    <row r="92" spans="2:35" s="511" customFormat="1" hidden="1" x14ac:dyDescent="0.25">
      <c r="B92" s="206"/>
      <c r="C92" s="232">
        <v>43342</v>
      </c>
      <c r="D92" s="225" t="s">
        <v>157</v>
      </c>
      <c r="E92" s="252" t="s">
        <v>168</v>
      </c>
      <c r="F92" s="253"/>
      <c r="G92" s="242" t="s">
        <v>34</v>
      </c>
      <c r="H92" s="235"/>
      <c r="I92" s="235">
        <v>395000</v>
      </c>
      <c r="J92" s="237">
        <f t="shared" si="1"/>
        <v>9413491</v>
      </c>
      <c r="K92" s="251"/>
      <c r="L92" s="241"/>
      <c r="M92" s="252" t="s">
        <v>168</v>
      </c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</row>
    <row r="93" spans="2:35" s="511" customFormat="1" hidden="1" x14ac:dyDescent="0.25">
      <c r="B93" s="206"/>
      <c r="C93" s="240">
        <v>43342</v>
      </c>
      <c r="D93" s="233" t="s">
        <v>145</v>
      </c>
      <c r="E93" s="252" t="s">
        <v>143</v>
      </c>
      <c r="F93" s="253"/>
      <c r="G93" s="242" t="s">
        <v>144</v>
      </c>
      <c r="H93" s="235"/>
      <c r="I93" s="236">
        <v>67000</v>
      </c>
      <c r="J93" s="237">
        <f t="shared" si="1"/>
        <v>9346491</v>
      </c>
      <c r="K93" s="251"/>
      <c r="L93" s="241"/>
      <c r="M93" s="252" t="s">
        <v>143</v>
      </c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</row>
    <row r="94" spans="2:35" s="511" customFormat="1" hidden="1" x14ac:dyDescent="0.25">
      <c r="B94" s="206"/>
      <c r="C94" s="240">
        <v>43342</v>
      </c>
      <c r="D94" s="233" t="s">
        <v>66</v>
      </c>
      <c r="E94" s="252" t="s">
        <v>146</v>
      </c>
      <c r="F94" s="253"/>
      <c r="G94" s="242" t="s">
        <v>40</v>
      </c>
      <c r="H94" s="235"/>
      <c r="I94" s="236">
        <v>600000</v>
      </c>
      <c r="J94" s="237">
        <f t="shared" si="1"/>
        <v>8746491</v>
      </c>
      <c r="K94" s="251"/>
      <c r="L94" s="241"/>
      <c r="M94" s="252" t="s">
        <v>146</v>
      </c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</row>
    <row r="95" spans="2:35" s="511" customFormat="1" hidden="1" x14ac:dyDescent="0.25">
      <c r="B95" s="206"/>
      <c r="C95" s="240">
        <v>43344</v>
      </c>
      <c r="D95" s="233" t="s">
        <v>154</v>
      </c>
      <c r="E95" s="252" t="s">
        <v>147</v>
      </c>
      <c r="F95" s="253"/>
      <c r="G95" s="242" t="s">
        <v>153</v>
      </c>
      <c r="H95" s="235"/>
      <c r="I95" s="236">
        <v>200000</v>
      </c>
      <c r="J95" s="237">
        <f t="shared" si="1"/>
        <v>8546491</v>
      </c>
      <c r="K95" s="251"/>
      <c r="L95" s="241"/>
      <c r="M95" s="252" t="s">
        <v>147</v>
      </c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</row>
    <row r="96" spans="2:35" s="511" customFormat="1" hidden="1" x14ac:dyDescent="0.25">
      <c r="B96" s="206"/>
      <c r="C96" s="240">
        <v>43344</v>
      </c>
      <c r="D96" s="233" t="s">
        <v>154</v>
      </c>
      <c r="E96" s="252" t="s">
        <v>148</v>
      </c>
      <c r="F96" s="253"/>
      <c r="G96" s="242" t="s">
        <v>153</v>
      </c>
      <c r="H96" s="235"/>
      <c r="I96" s="236">
        <v>252000</v>
      </c>
      <c r="J96" s="237">
        <f t="shared" si="1"/>
        <v>8294491</v>
      </c>
      <c r="K96" s="251"/>
      <c r="L96" s="241"/>
      <c r="M96" s="252" t="s">
        <v>148</v>
      </c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</row>
    <row r="97" spans="2:35" s="511" customFormat="1" hidden="1" x14ac:dyDescent="0.25">
      <c r="B97" s="206"/>
      <c r="C97" s="240">
        <v>43344</v>
      </c>
      <c r="D97" s="233" t="s">
        <v>155</v>
      </c>
      <c r="E97" s="252" t="s">
        <v>149</v>
      </c>
      <c r="F97" s="253"/>
      <c r="G97" s="242" t="s">
        <v>153</v>
      </c>
      <c r="H97" s="235"/>
      <c r="I97" s="236">
        <v>752000</v>
      </c>
      <c r="J97" s="237">
        <f t="shared" si="1"/>
        <v>7542491</v>
      </c>
      <c r="K97" s="251"/>
      <c r="L97" s="241"/>
      <c r="M97" s="252" t="s">
        <v>149</v>
      </c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</row>
    <row r="98" spans="2:35" s="511" customFormat="1" hidden="1" x14ac:dyDescent="0.25">
      <c r="B98" s="206"/>
      <c r="C98" s="240">
        <v>43347</v>
      </c>
      <c r="D98" s="233" t="s">
        <v>31</v>
      </c>
      <c r="E98" s="252" t="s">
        <v>150</v>
      </c>
      <c r="F98" s="253"/>
      <c r="G98" s="242" t="s">
        <v>156</v>
      </c>
      <c r="H98" s="235"/>
      <c r="I98" s="236">
        <v>2055000</v>
      </c>
      <c r="J98" s="237">
        <f t="shared" si="1"/>
        <v>5487491</v>
      </c>
      <c r="K98" s="251"/>
      <c r="L98" s="241"/>
      <c r="M98" s="252" t="s">
        <v>150</v>
      </c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</row>
    <row r="99" spans="2:35" s="511" customFormat="1" hidden="1" x14ac:dyDescent="0.25">
      <c r="B99" s="206"/>
      <c r="C99" s="240">
        <v>43347</v>
      </c>
      <c r="D99" s="233" t="s">
        <v>31</v>
      </c>
      <c r="E99" s="252" t="s">
        <v>151</v>
      </c>
      <c r="F99" s="253"/>
      <c r="G99" s="242" t="s">
        <v>156</v>
      </c>
      <c r="H99" s="235"/>
      <c r="I99" s="236">
        <v>170500</v>
      </c>
      <c r="J99" s="237">
        <f t="shared" si="1"/>
        <v>5316991</v>
      </c>
      <c r="K99" s="251"/>
      <c r="L99" s="241"/>
      <c r="M99" s="252" t="s">
        <v>151</v>
      </c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</row>
    <row r="100" spans="2:35" s="511" customFormat="1" hidden="1" x14ac:dyDescent="0.25">
      <c r="B100" s="206"/>
      <c r="C100" s="232">
        <v>43347</v>
      </c>
      <c r="D100" s="225" t="s">
        <v>158</v>
      </c>
      <c r="E100" s="252" t="s">
        <v>165</v>
      </c>
      <c r="F100" s="255"/>
      <c r="G100" s="235" t="s">
        <v>34</v>
      </c>
      <c r="H100" s="235"/>
      <c r="I100" s="235">
        <v>550000</v>
      </c>
      <c r="J100" s="237">
        <f t="shared" si="1"/>
        <v>4766991</v>
      </c>
      <c r="K100" s="251"/>
      <c r="L100" s="241"/>
      <c r="M100" s="252" t="s">
        <v>165</v>
      </c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</row>
    <row r="101" spans="2:35" s="511" customFormat="1" hidden="1" x14ac:dyDescent="0.25">
      <c r="B101" s="206"/>
      <c r="C101" s="232">
        <v>43347</v>
      </c>
      <c r="D101" s="225" t="s">
        <v>159</v>
      </c>
      <c r="E101" s="252" t="s">
        <v>166</v>
      </c>
      <c r="F101" s="255"/>
      <c r="G101" s="235" t="s">
        <v>160</v>
      </c>
      <c r="H101" s="235"/>
      <c r="I101" s="235">
        <v>2000000</v>
      </c>
      <c r="J101" s="237">
        <f t="shared" si="1"/>
        <v>2766991</v>
      </c>
      <c r="K101" s="251"/>
      <c r="L101" s="241"/>
      <c r="M101" s="252" t="s">
        <v>166</v>
      </c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</row>
    <row r="102" spans="2:35" s="511" customFormat="1" hidden="1" x14ac:dyDescent="0.25">
      <c r="B102" s="206"/>
      <c r="C102" s="232">
        <v>43348</v>
      </c>
      <c r="D102" s="225" t="s">
        <v>161</v>
      </c>
      <c r="E102" s="252" t="s">
        <v>167</v>
      </c>
      <c r="F102" s="255"/>
      <c r="G102" s="235" t="s">
        <v>55</v>
      </c>
      <c r="H102" s="235"/>
      <c r="I102" s="235">
        <v>400000</v>
      </c>
      <c r="J102" s="237">
        <f t="shared" si="1"/>
        <v>2366991</v>
      </c>
      <c r="K102" s="251"/>
      <c r="L102" s="241"/>
      <c r="M102" s="252" t="s">
        <v>167</v>
      </c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</row>
    <row r="103" spans="2:35" s="511" customFormat="1" hidden="1" x14ac:dyDescent="0.25">
      <c r="B103" s="206"/>
      <c r="C103" s="240">
        <v>43348</v>
      </c>
      <c r="D103" s="233" t="s">
        <v>31</v>
      </c>
      <c r="E103" s="252" t="s">
        <v>152</v>
      </c>
      <c r="F103" s="253"/>
      <c r="G103" s="242" t="s">
        <v>144</v>
      </c>
      <c r="H103" s="235"/>
      <c r="I103" s="236">
        <v>268000</v>
      </c>
      <c r="J103" s="237">
        <f t="shared" si="1"/>
        <v>2098991</v>
      </c>
      <c r="K103" s="251"/>
      <c r="L103" s="241"/>
      <c r="M103" s="252" t="s">
        <v>152</v>
      </c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</row>
    <row r="104" spans="2:35" s="511" customFormat="1" hidden="1" x14ac:dyDescent="0.25">
      <c r="B104" s="206"/>
      <c r="C104" s="240">
        <v>43349</v>
      </c>
      <c r="D104" s="233" t="s">
        <v>164</v>
      </c>
      <c r="E104" s="252" t="s">
        <v>170</v>
      </c>
      <c r="F104" s="253"/>
      <c r="G104" s="242" t="s">
        <v>57</v>
      </c>
      <c r="H104" s="235"/>
      <c r="I104" s="236">
        <v>600</v>
      </c>
      <c r="J104" s="237">
        <f t="shared" si="1"/>
        <v>2098391</v>
      </c>
      <c r="K104" s="251"/>
      <c r="L104" s="241"/>
      <c r="M104" s="252" t="s">
        <v>170</v>
      </c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</row>
    <row r="105" spans="2:35" s="511" customFormat="1" hidden="1" x14ac:dyDescent="0.25">
      <c r="B105" s="206"/>
      <c r="C105" s="240">
        <v>43350</v>
      </c>
      <c r="D105" s="233" t="s">
        <v>42</v>
      </c>
      <c r="E105" s="252"/>
      <c r="F105" s="253"/>
      <c r="G105" s="242"/>
      <c r="H105" s="235">
        <v>12056609</v>
      </c>
      <c r="I105" s="236"/>
      <c r="J105" s="237">
        <f t="shared" si="1"/>
        <v>14155000</v>
      </c>
      <c r="K105" s="251"/>
      <c r="L105" s="241"/>
      <c r="M105" s="252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</row>
    <row r="106" spans="2:35" s="511" customFormat="1" hidden="1" x14ac:dyDescent="0.25">
      <c r="B106" s="206"/>
      <c r="C106" s="240">
        <v>43350</v>
      </c>
      <c r="D106" s="233" t="s">
        <v>60</v>
      </c>
      <c r="E106" s="252" t="s">
        <v>171</v>
      </c>
      <c r="F106" s="253"/>
      <c r="G106" s="242" t="s">
        <v>109</v>
      </c>
      <c r="H106" s="235"/>
      <c r="I106" s="236">
        <v>1350277</v>
      </c>
      <c r="J106" s="237">
        <f t="shared" si="1"/>
        <v>12804723</v>
      </c>
      <c r="K106" s="251"/>
      <c r="L106" s="241"/>
      <c r="M106" s="252" t="s">
        <v>171</v>
      </c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</row>
    <row r="107" spans="2:35" s="511" customFormat="1" hidden="1" x14ac:dyDescent="0.25">
      <c r="B107" s="206"/>
      <c r="C107" s="240">
        <v>43350</v>
      </c>
      <c r="D107" s="233" t="s">
        <v>177</v>
      </c>
      <c r="E107" s="252" t="s">
        <v>172</v>
      </c>
      <c r="F107" s="253"/>
      <c r="G107" s="242" t="s">
        <v>109</v>
      </c>
      <c r="H107" s="235"/>
      <c r="I107" s="236">
        <v>5000000</v>
      </c>
      <c r="J107" s="237">
        <f t="shared" si="1"/>
        <v>7804723</v>
      </c>
      <c r="K107" s="251"/>
      <c r="L107" s="241"/>
      <c r="M107" s="252" t="s">
        <v>172</v>
      </c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</row>
    <row r="108" spans="2:35" s="511" customFormat="1" hidden="1" x14ac:dyDescent="0.25">
      <c r="B108" s="206"/>
      <c r="C108" s="240">
        <v>43350</v>
      </c>
      <c r="D108" s="233" t="s">
        <v>179</v>
      </c>
      <c r="E108" s="252" t="s">
        <v>173</v>
      </c>
      <c r="F108" s="253"/>
      <c r="G108" s="242" t="s">
        <v>178</v>
      </c>
      <c r="H108" s="235"/>
      <c r="I108" s="236">
        <v>908126</v>
      </c>
      <c r="J108" s="237">
        <f t="shared" si="1"/>
        <v>6896597</v>
      </c>
      <c r="K108" s="251"/>
      <c r="L108" s="241"/>
      <c r="M108" s="252" t="s">
        <v>173</v>
      </c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</row>
    <row r="109" spans="2:35" s="511" customFormat="1" hidden="1" x14ac:dyDescent="0.25">
      <c r="B109" s="206"/>
      <c r="C109" s="240">
        <v>43350</v>
      </c>
      <c r="D109" s="225" t="s">
        <v>187</v>
      </c>
      <c r="E109" s="252" t="s">
        <v>188</v>
      </c>
      <c r="F109" s="253"/>
      <c r="G109" s="242"/>
      <c r="H109" s="235"/>
      <c r="I109" s="236">
        <v>700000</v>
      </c>
      <c r="J109" s="237">
        <f t="shared" si="1"/>
        <v>6196597</v>
      </c>
      <c r="K109" s="251"/>
      <c r="L109" s="241"/>
      <c r="M109" s="252" t="s">
        <v>188</v>
      </c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</row>
    <row r="110" spans="2:35" s="511" customFormat="1" hidden="1" x14ac:dyDescent="0.25">
      <c r="B110" s="206"/>
      <c r="C110" s="240">
        <v>43351</v>
      </c>
      <c r="D110" s="233" t="s">
        <v>180</v>
      </c>
      <c r="E110" s="252" t="s">
        <v>174</v>
      </c>
      <c r="F110" s="253"/>
      <c r="G110" s="242" t="s">
        <v>91</v>
      </c>
      <c r="H110" s="235"/>
      <c r="I110" s="236">
        <v>143000</v>
      </c>
      <c r="J110" s="237">
        <f t="shared" si="1"/>
        <v>6053597</v>
      </c>
      <c r="K110" s="251"/>
      <c r="L110" s="241"/>
      <c r="M110" s="252" t="s">
        <v>174</v>
      </c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</row>
    <row r="111" spans="2:35" s="511" customFormat="1" hidden="1" x14ac:dyDescent="0.25">
      <c r="B111" s="206"/>
      <c r="C111" s="240">
        <v>43351</v>
      </c>
      <c r="D111" s="233" t="s">
        <v>180</v>
      </c>
      <c r="E111" s="252" t="s">
        <v>175</v>
      </c>
      <c r="F111" s="253"/>
      <c r="G111" s="242" t="s">
        <v>178</v>
      </c>
      <c r="H111" s="235"/>
      <c r="I111" s="236">
        <v>2766830</v>
      </c>
      <c r="J111" s="237">
        <f t="shared" si="1"/>
        <v>3286767</v>
      </c>
      <c r="K111" s="251"/>
      <c r="L111" s="241"/>
      <c r="M111" s="252" t="s">
        <v>175</v>
      </c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</row>
    <row r="112" spans="2:35" s="511" customFormat="1" hidden="1" x14ac:dyDescent="0.25">
      <c r="B112" s="206"/>
      <c r="C112" s="240">
        <v>43351</v>
      </c>
      <c r="D112" s="233" t="s">
        <v>182</v>
      </c>
      <c r="E112" s="252" t="s">
        <v>176</v>
      </c>
      <c r="F112" s="253"/>
      <c r="G112" s="242" t="s">
        <v>181</v>
      </c>
      <c r="H112" s="235"/>
      <c r="I112" s="236">
        <v>160000</v>
      </c>
      <c r="J112" s="237">
        <f t="shared" si="1"/>
        <v>3126767</v>
      </c>
      <c r="K112" s="251"/>
      <c r="L112" s="241"/>
      <c r="M112" s="252" t="s">
        <v>176</v>
      </c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</row>
    <row r="113" spans="2:35" s="511" customFormat="1" hidden="1" x14ac:dyDescent="0.25">
      <c r="B113" s="206"/>
      <c r="C113" s="240">
        <v>43351</v>
      </c>
      <c r="D113" s="233" t="s">
        <v>191</v>
      </c>
      <c r="E113" s="252" t="s">
        <v>185</v>
      </c>
      <c r="F113" s="253"/>
      <c r="G113" s="242" t="s">
        <v>89</v>
      </c>
      <c r="H113" s="235"/>
      <c r="I113" s="236">
        <v>44312</v>
      </c>
      <c r="J113" s="237">
        <f t="shared" si="1"/>
        <v>3082455</v>
      </c>
      <c r="K113" s="251"/>
      <c r="L113" s="241"/>
      <c r="M113" s="252" t="s">
        <v>185</v>
      </c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</row>
    <row r="114" spans="2:35" s="511" customFormat="1" hidden="1" x14ac:dyDescent="0.25">
      <c r="B114" s="206"/>
      <c r="C114" s="240">
        <v>43351</v>
      </c>
      <c r="D114" s="233" t="s">
        <v>189</v>
      </c>
      <c r="E114" s="252" t="s">
        <v>183</v>
      </c>
      <c r="F114" s="253"/>
      <c r="G114" s="242" t="s">
        <v>34</v>
      </c>
      <c r="H114" s="235">
        <v>75000</v>
      </c>
      <c r="I114" s="236"/>
      <c r="J114" s="237">
        <f t="shared" si="1"/>
        <v>3157455</v>
      </c>
      <c r="K114" s="251"/>
      <c r="L114" s="241"/>
      <c r="M114" s="252" t="s">
        <v>183</v>
      </c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</row>
    <row r="115" spans="2:35" s="511" customFormat="1" hidden="1" x14ac:dyDescent="0.25">
      <c r="B115" s="206"/>
      <c r="C115" s="240">
        <v>43351</v>
      </c>
      <c r="D115" s="233" t="s">
        <v>190</v>
      </c>
      <c r="E115" s="253" t="s">
        <v>184</v>
      </c>
      <c r="F115" s="253"/>
      <c r="G115" s="242" t="s">
        <v>34</v>
      </c>
      <c r="H115" s="256">
        <v>450000</v>
      </c>
      <c r="I115" s="236"/>
      <c r="J115" s="257">
        <f t="shared" si="1"/>
        <v>3607455</v>
      </c>
      <c r="K115" s="251"/>
      <c r="L115" s="241"/>
      <c r="M115" s="253" t="s">
        <v>184</v>
      </c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</row>
    <row r="116" spans="2:35" s="511" customFormat="1" hidden="1" x14ac:dyDescent="0.25">
      <c r="B116" s="258"/>
      <c r="C116" s="240">
        <v>43353</v>
      </c>
      <c r="D116" s="233" t="s">
        <v>210</v>
      </c>
      <c r="E116" s="253"/>
      <c r="F116" s="253"/>
      <c r="G116" s="242"/>
      <c r="H116" s="256">
        <v>12792545</v>
      </c>
      <c r="I116" s="236"/>
      <c r="J116" s="257">
        <f t="shared" si="1"/>
        <v>16400000</v>
      </c>
      <c r="K116" s="251"/>
      <c r="L116" s="241"/>
      <c r="M116" s="253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</row>
    <row r="117" spans="2:35" s="511" customFormat="1" hidden="1" x14ac:dyDescent="0.25">
      <c r="B117" s="258"/>
      <c r="C117" s="240">
        <v>43353</v>
      </c>
      <c r="D117" s="233" t="s">
        <v>193</v>
      </c>
      <c r="E117" s="252" t="s">
        <v>192</v>
      </c>
      <c r="F117" s="253"/>
      <c r="G117" s="242" t="s">
        <v>38</v>
      </c>
      <c r="H117" s="235"/>
      <c r="I117" s="236">
        <v>4100000</v>
      </c>
      <c r="J117" s="257">
        <f t="shared" si="1"/>
        <v>12300000</v>
      </c>
      <c r="K117" s="251"/>
      <c r="L117" s="241"/>
      <c r="M117" s="252" t="s">
        <v>192</v>
      </c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</row>
    <row r="118" spans="2:35" s="511" customFormat="1" hidden="1" x14ac:dyDescent="0.25">
      <c r="B118" s="258"/>
      <c r="C118" s="240">
        <v>43353</v>
      </c>
      <c r="D118" s="233" t="s">
        <v>31</v>
      </c>
      <c r="E118" s="252" t="s">
        <v>194</v>
      </c>
      <c r="F118" s="253"/>
      <c r="G118" s="242" t="s">
        <v>107</v>
      </c>
      <c r="H118" s="235"/>
      <c r="I118" s="236">
        <v>1723194</v>
      </c>
      <c r="J118" s="257">
        <f t="shared" si="1"/>
        <v>10576806</v>
      </c>
      <c r="K118" s="251"/>
      <c r="L118" s="241"/>
      <c r="M118" s="252" t="s">
        <v>194</v>
      </c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</row>
    <row r="119" spans="2:35" s="511" customFormat="1" hidden="1" x14ac:dyDescent="0.25">
      <c r="B119" s="258"/>
      <c r="C119" s="240">
        <v>43355</v>
      </c>
      <c r="D119" s="233" t="s">
        <v>202</v>
      </c>
      <c r="E119" s="252" t="s">
        <v>195</v>
      </c>
      <c r="F119" s="253"/>
      <c r="G119" s="242" t="s">
        <v>91</v>
      </c>
      <c r="H119" s="235"/>
      <c r="I119" s="236">
        <v>377002</v>
      </c>
      <c r="J119" s="257">
        <f t="shared" si="1"/>
        <v>10199804</v>
      </c>
      <c r="K119" s="251"/>
      <c r="L119" s="241"/>
      <c r="M119" s="252" t="s">
        <v>195</v>
      </c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</row>
    <row r="120" spans="2:35" s="511" customFormat="1" hidden="1" x14ac:dyDescent="0.25">
      <c r="B120" s="258"/>
      <c r="C120" s="240">
        <v>43356</v>
      </c>
      <c r="D120" s="233" t="s">
        <v>203</v>
      </c>
      <c r="E120" s="252" t="s">
        <v>196</v>
      </c>
      <c r="F120" s="253"/>
      <c r="G120" s="242" t="s">
        <v>40</v>
      </c>
      <c r="H120" s="235"/>
      <c r="I120" s="236">
        <v>1350000</v>
      </c>
      <c r="J120" s="257">
        <f t="shared" si="1"/>
        <v>8849804</v>
      </c>
      <c r="K120" s="251"/>
      <c r="L120" s="241"/>
      <c r="M120" s="252" t="s">
        <v>196</v>
      </c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</row>
    <row r="121" spans="2:35" s="511" customFormat="1" hidden="1" x14ac:dyDescent="0.25">
      <c r="B121" s="258"/>
      <c r="C121" s="240">
        <v>43355</v>
      </c>
      <c r="D121" s="233" t="s">
        <v>204</v>
      </c>
      <c r="E121" s="252" t="s">
        <v>197</v>
      </c>
      <c r="F121" s="253"/>
      <c r="G121" s="242" t="s">
        <v>55</v>
      </c>
      <c r="H121" s="235"/>
      <c r="I121" s="236">
        <v>198750</v>
      </c>
      <c r="J121" s="257">
        <f t="shared" si="1"/>
        <v>8651054</v>
      </c>
      <c r="K121" s="251"/>
      <c r="L121" s="241"/>
      <c r="M121" s="252" t="s">
        <v>197</v>
      </c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</row>
    <row r="122" spans="2:35" s="511" customFormat="1" hidden="1" x14ac:dyDescent="0.25">
      <c r="B122" s="258"/>
      <c r="C122" s="240">
        <v>43356</v>
      </c>
      <c r="D122" s="233" t="s">
        <v>206</v>
      </c>
      <c r="E122" s="252" t="s">
        <v>198</v>
      </c>
      <c r="F122" s="253"/>
      <c r="G122" s="242" t="s">
        <v>205</v>
      </c>
      <c r="H122" s="235"/>
      <c r="I122" s="236">
        <v>949750</v>
      </c>
      <c r="J122" s="257">
        <f t="shared" si="1"/>
        <v>7701304</v>
      </c>
      <c r="K122" s="251"/>
      <c r="L122" s="241"/>
      <c r="M122" s="252" t="s">
        <v>198</v>
      </c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</row>
    <row r="123" spans="2:35" s="511" customFormat="1" hidden="1" x14ac:dyDescent="0.25">
      <c r="B123" s="258"/>
      <c r="C123" s="240">
        <v>43355</v>
      </c>
      <c r="D123" s="233" t="s">
        <v>207</v>
      </c>
      <c r="E123" s="252" t="s">
        <v>199</v>
      </c>
      <c r="F123" s="253"/>
      <c r="G123" s="242" t="s">
        <v>205</v>
      </c>
      <c r="H123" s="235"/>
      <c r="I123" s="236">
        <v>699000</v>
      </c>
      <c r="J123" s="257">
        <f t="shared" si="1"/>
        <v>7002304</v>
      </c>
      <c r="K123" s="251"/>
      <c r="L123" s="241"/>
      <c r="M123" s="252" t="s">
        <v>199</v>
      </c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</row>
    <row r="124" spans="2:35" s="511" customFormat="1" hidden="1" x14ac:dyDescent="0.25">
      <c r="B124" s="258"/>
      <c r="C124" s="240">
        <v>43355</v>
      </c>
      <c r="D124" s="233" t="s">
        <v>209</v>
      </c>
      <c r="E124" s="252" t="s">
        <v>200</v>
      </c>
      <c r="F124" s="253"/>
      <c r="G124" s="242" t="s">
        <v>208</v>
      </c>
      <c r="H124" s="235"/>
      <c r="I124" s="236">
        <v>5322000</v>
      </c>
      <c r="J124" s="257">
        <f t="shared" si="1"/>
        <v>1680304</v>
      </c>
      <c r="K124" s="251"/>
      <c r="L124" s="241"/>
      <c r="M124" s="252" t="s">
        <v>200</v>
      </c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</row>
    <row r="125" spans="2:35" s="511" customFormat="1" hidden="1" x14ac:dyDescent="0.25">
      <c r="B125" s="258"/>
      <c r="C125" s="240">
        <v>43358</v>
      </c>
      <c r="D125" s="233" t="s">
        <v>186</v>
      </c>
      <c r="E125" s="252" t="s">
        <v>201</v>
      </c>
      <c r="F125" s="253"/>
      <c r="G125" s="242" t="s">
        <v>70</v>
      </c>
      <c r="H125" s="235"/>
      <c r="I125" s="236">
        <v>1479225</v>
      </c>
      <c r="J125" s="257">
        <f t="shared" si="1"/>
        <v>201079</v>
      </c>
      <c r="K125" s="251"/>
      <c r="L125" s="241"/>
      <c r="M125" s="252" t="s">
        <v>201</v>
      </c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</row>
    <row r="126" spans="2:35" s="511" customFormat="1" hidden="1" x14ac:dyDescent="0.25">
      <c r="B126" s="206"/>
      <c r="C126" s="259">
        <v>43360</v>
      </c>
      <c r="D126" s="226" t="s">
        <v>42</v>
      </c>
      <c r="E126" s="226"/>
      <c r="F126" s="226"/>
      <c r="G126" s="260"/>
      <c r="H126" s="261">
        <v>17298921</v>
      </c>
      <c r="I126" s="261"/>
      <c r="J126" s="257">
        <f t="shared" si="1"/>
        <v>17500000</v>
      </c>
      <c r="K126" s="251"/>
      <c r="L126" s="241"/>
      <c r="M126" s="226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</row>
    <row r="127" spans="2:35" s="511" customFormat="1" hidden="1" x14ac:dyDescent="0.25">
      <c r="B127" s="206"/>
      <c r="C127" s="240">
        <v>43355</v>
      </c>
      <c r="D127" s="233" t="s">
        <v>154</v>
      </c>
      <c r="E127" s="252" t="s">
        <v>211</v>
      </c>
      <c r="F127" s="253"/>
      <c r="G127" s="242" t="s">
        <v>109</v>
      </c>
      <c r="H127" s="261"/>
      <c r="I127" s="236">
        <v>2659000</v>
      </c>
      <c r="J127" s="257">
        <f t="shared" si="1"/>
        <v>14841000</v>
      </c>
      <c r="K127" s="251"/>
      <c r="L127" s="241"/>
      <c r="M127" s="252" t="s">
        <v>211</v>
      </c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</row>
    <row r="128" spans="2:35" s="511" customFormat="1" hidden="1" x14ac:dyDescent="0.25">
      <c r="B128" s="206"/>
      <c r="C128" s="240">
        <v>43355</v>
      </c>
      <c r="D128" s="233" t="s">
        <v>214</v>
      </c>
      <c r="E128" s="252" t="s">
        <v>212</v>
      </c>
      <c r="F128" s="253"/>
      <c r="G128" s="242" t="s">
        <v>213</v>
      </c>
      <c r="H128" s="261"/>
      <c r="I128" s="236">
        <v>1520574</v>
      </c>
      <c r="J128" s="257">
        <f t="shared" si="1"/>
        <v>13320426</v>
      </c>
      <c r="K128" s="251"/>
      <c r="L128" s="241"/>
      <c r="M128" s="252" t="s">
        <v>212</v>
      </c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</row>
    <row r="129" spans="2:35" s="511" customFormat="1" hidden="1" x14ac:dyDescent="0.25">
      <c r="B129" s="206"/>
      <c r="C129" s="240">
        <v>43360</v>
      </c>
      <c r="D129" s="233" t="s">
        <v>60</v>
      </c>
      <c r="E129" s="252" t="s">
        <v>215</v>
      </c>
      <c r="F129" s="253"/>
      <c r="G129" s="242" t="s">
        <v>70</v>
      </c>
      <c r="H129" s="261"/>
      <c r="I129" s="236">
        <v>1151956</v>
      </c>
      <c r="J129" s="257">
        <f t="shared" si="1"/>
        <v>12168470</v>
      </c>
      <c r="K129" s="251"/>
      <c r="L129" s="241"/>
      <c r="M129" s="252" t="s">
        <v>215</v>
      </c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</row>
    <row r="130" spans="2:35" s="511" customFormat="1" hidden="1" x14ac:dyDescent="0.25">
      <c r="B130" s="206"/>
      <c r="C130" s="240">
        <v>43361</v>
      </c>
      <c r="D130" s="233" t="s">
        <v>225</v>
      </c>
      <c r="E130" s="252" t="s">
        <v>216</v>
      </c>
      <c r="F130" s="253"/>
      <c r="G130" s="242" t="s">
        <v>208</v>
      </c>
      <c r="H130" s="261"/>
      <c r="I130" s="236">
        <v>1300000</v>
      </c>
      <c r="J130" s="257">
        <f t="shared" si="1"/>
        <v>10868470</v>
      </c>
      <c r="K130" s="251"/>
      <c r="L130" s="241"/>
      <c r="M130" s="252" t="s">
        <v>216</v>
      </c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</row>
    <row r="131" spans="2:35" s="511" customFormat="1" hidden="1" x14ac:dyDescent="0.25">
      <c r="B131" s="206"/>
      <c r="C131" s="240">
        <v>43362</v>
      </c>
      <c r="D131" s="233" t="s">
        <v>235</v>
      </c>
      <c r="E131" s="252" t="s">
        <v>217</v>
      </c>
      <c r="F131" s="253"/>
      <c r="G131" s="242" t="s">
        <v>55</v>
      </c>
      <c r="H131" s="261"/>
      <c r="I131" s="236">
        <v>67500</v>
      </c>
      <c r="J131" s="257">
        <f t="shared" si="1"/>
        <v>10800970</v>
      </c>
      <c r="K131" s="251"/>
      <c r="L131" s="241"/>
      <c r="M131" s="252" t="s">
        <v>217</v>
      </c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</row>
    <row r="132" spans="2:35" s="511" customFormat="1" hidden="1" x14ac:dyDescent="0.25">
      <c r="B132" s="206"/>
      <c r="C132" s="240">
        <v>43364</v>
      </c>
      <c r="D132" s="233" t="s">
        <v>226</v>
      </c>
      <c r="E132" s="252" t="s">
        <v>218</v>
      </c>
      <c r="F132" s="253"/>
      <c r="G132" s="242" t="s">
        <v>55</v>
      </c>
      <c r="H132" s="261"/>
      <c r="I132" s="236">
        <v>153000</v>
      </c>
      <c r="J132" s="257">
        <f t="shared" si="1"/>
        <v>10647970</v>
      </c>
      <c r="K132" s="251"/>
      <c r="L132" s="241"/>
      <c r="M132" s="252" t="s">
        <v>218</v>
      </c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</row>
    <row r="133" spans="2:35" s="511" customFormat="1" hidden="1" x14ac:dyDescent="0.25">
      <c r="B133" s="206"/>
      <c r="C133" s="240">
        <v>43367</v>
      </c>
      <c r="D133" s="233" t="s">
        <v>228</v>
      </c>
      <c r="E133" s="252" t="s">
        <v>219</v>
      </c>
      <c r="F133" s="253"/>
      <c r="G133" s="242" t="s">
        <v>227</v>
      </c>
      <c r="H133" s="261"/>
      <c r="I133" s="236">
        <v>1282806</v>
      </c>
      <c r="J133" s="257">
        <f t="shared" si="1"/>
        <v>9365164</v>
      </c>
      <c r="K133" s="251"/>
      <c r="L133" s="241"/>
      <c r="M133" s="252" t="s">
        <v>219</v>
      </c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</row>
    <row r="134" spans="2:35" s="511" customFormat="1" hidden="1" x14ac:dyDescent="0.25">
      <c r="B134" s="206"/>
      <c r="C134" s="240">
        <v>43367</v>
      </c>
      <c r="D134" s="233" t="s">
        <v>60</v>
      </c>
      <c r="E134" s="252" t="s">
        <v>220</v>
      </c>
      <c r="F134" s="253"/>
      <c r="G134" s="242" t="s">
        <v>70</v>
      </c>
      <c r="H134" s="261"/>
      <c r="I134" s="236">
        <v>1427250</v>
      </c>
      <c r="J134" s="257">
        <f t="shared" si="1"/>
        <v>7937914</v>
      </c>
      <c r="K134" s="251"/>
      <c r="L134" s="241"/>
      <c r="M134" s="252" t="s">
        <v>220</v>
      </c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</row>
    <row r="135" spans="2:35" s="511" customFormat="1" hidden="1" x14ac:dyDescent="0.25">
      <c r="B135" s="206"/>
      <c r="C135" s="240">
        <v>43370</v>
      </c>
      <c r="D135" s="233" t="s">
        <v>229</v>
      </c>
      <c r="E135" s="252" t="s">
        <v>221</v>
      </c>
      <c r="F135" s="253"/>
      <c r="G135" s="242" t="s">
        <v>87</v>
      </c>
      <c r="H135" s="261"/>
      <c r="I135" s="236">
        <v>1650000</v>
      </c>
      <c r="J135" s="257">
        <f t="shared" si="1"/>
        <v>6287914</v>
      </c>
      <c r="K135" s="251"/>
      <c r="L135" s="241"/>
      <c r="M135" s="252" t="s">
        <v>221</v>
      </c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</row>
    <row r="136" spans="2:35" s="511" customFormat="1" hidden="1" x14ac:dyDescent="0.25">
      <c r="B136" s="206"/>
      <c r="C136" s="240">
        <v>43370</v>
      </c>
      <c r="D136" s="233" t="s">
        <v>39</v>
      </c>
      <c r="E136" s="252" t="s">
        <v>222</v>
      </c>
      <c r="F136" s="253"/>
      <c r="G136" s="242" t="s">
        <v>38</v>
      </c>
      <c r="H136" s="261"/>
      <c r="I136" s="236">
        <v>888507</v>
      </c>
      <c r="J136" s="257">
        <f t="shared" si="1"/>
        <v>5399407</v>
      </c>
      <c r="K136" s="251"/>
      <c r="L136" s="241"/>
      <c r="M136" s="252" t="s">
        <v>222</v>
      </c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</row>
    <row r="137" spans="2:35" s="511" customFormat="1" hidden="1" x14ac:dyDescent="0.25">
      <c r="B137" s="206"/>
      <c r="C137" s="240">
        <v>43370</v>
      </c>
      <c r="D137" s="233" t="s">
        <v>230</v>
      </c>
      <c r="E137" s="252" t="s">
        <v>223</v>
      </c>
      <c r="F137" s="253"/>
      <c r="G137" s="242" t="s">
        <v>38</v>
      </c>
      <c r="H137" s="261"/>
      <c r="I137" s="236">
        <v>1455400</v>
      </c>
      <c r="J137" s="257">
        <f t="shared" si="1"/>
        <v>3944007</v>
      </c>
      <c r="K137" s="251"/>
      <c r="L137" s="241"/>
      <c r="M137" s="252" t="s">
        <v>223</v>
      </c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</row>
    <row r="138" spans="2:35" s="511" customFormat="1" hidden="1" x14ac:dyDescent="0.25">
      <c r="B138" s="206"/>
      <c r="C138" s="240">
        <v>43370</v>
      </c>
      <c r="D138" s="233" t="s">
        <v>232</v>
      </c>
      <c r="E138" s="252" t="s">
        <v>224</v>
      </c>
      <c r="F138" s="253"/>
      <c r="G138" s="242" t="s">
        <v>231</v>
      </c>
      <c r="H138" s="261"/>
      <c r="I138" s="236">
        <v>1050000</v>
      </c>
      <c r="J138" s="257">
        <f t="shared" si="1"/>
        <v>2894007</v>
      </c>
      <c r="K138" s="251"/>
      <c r="L138" s="241"/>
      <c r="M138" s="252" t="s">
        <v>224</v>
      </c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</row>
    <row r="139" spans="2:35" s="511" customFormat="1" hidden="1" x14ac:dyDescent="0.25">
      <c r="B139" s="206"/>
      <c r="C139" s="240">
        <v>43370</v>
      </c>
      <c r="D139" s="233" t="s">
        <v>233</v>
      </c>
      <c r="E139" s="252" t="s">
        <v>234</v>
      </c>
      <c r="F139" s="253"/>
      <c r="G139" s="242" t="s">
        <v>57</v>
      </c>
      <c r="H139" s="261"/>
      <c r="I139" s="236">
        <v>1246625</v>
      </c>
      <c r="J139" s="257">
        <f t="shared" si="1"/>
        <v>1647382</v>
      </c>
      <c r="K139" s="251"/>
      <c r="L139" s="241"/>
      <c r="M139" s="252" t="s">
        <v>234</v>
      </c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</row>
    <row r="140" spans="2:35" s="511" customFormat="1" hidden="1" x14ac:dyDescent="0.25">
      <c r="B140" s="206"/>
      <c r="C140" s="240">
        <v>43370</v>
      </c>
      <c r="D140" s="233" t="s">
        <v>237</v>
      </c>
      <c r="E140" s="253" t="s">
        <v>236</v>
      </c>
      <c r="F140" s="253"/>
      <c r="G140" s="242" t="s">
        <v>38</v>
      </c>
      <c r="H140" s="262"/>
      <c r="I140" s="236">
        <v>971200</v>
      </c>
      <c r="J140" s="257">
        <f>+J139+H140-I140</f>
        <v>676182</v>
      </c>
      <c r="K140" s="251"/>
      <c r="L140" s="241"/>
      <c r="M140" s="253" t="s">
        <v>236</v>
      </c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</row>
    <row r="141" spans="2:35" s="511" customFormat="1" hidden="1" x14ac:dyDescent="0.25">
      <c r="B141" s="258"/>
      <c r="C141" s="232">
        <v>43370</v>
      </c>
      <c r="D141" s="248" t="s">
        <v>239</v>
      </c>
      <c r="E141" s="238" t="s">
        <v>238</v>
      </c>
      <c r="F141" s="238"/>
      <c r="G141" s="249" t="s">
        <v>55</v>
      </c>
      <c r="H141" s="235"/>
      <c r="I141" s="263">
        <v>91000</v>
      </c>
      <c r="J141" s="257">
        <f>+J140+H141-I141</f>
        <v>585182</v>
      </c>
      <c r="K141" s="251"/>
      <c r="L141" s="241"/>
      <c r="M141" s="238" t="s">
        <v>238</v>
      </c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</row>
    <row r="142" spans="2:35" s="511" customFormat="1" hidden="1" x14ac:dyDescent="0.25">
      <c r="B142" s="206"/>
      <c r="C142" s="264">
        <v>43374</v>
      </c>
      <c r="D142" s="226" t="s">
        <v>42</v>
      </c>
      <c r="E142" s="226"/>
      <c r="F142" s="226"/>
      <c r="G142" s="260"/>
      <c r="H142" s="261">
        <v>16914818</v>
      </c>
      <c r="I142" s="261"/>
      <c r="J142" s="257">
        <f t="shared" ref="J142:J205" si="2">+J141+H142-I142</f>
        <v>17500000</v>
      </c>
      <c r="K142" s="251"/>
      <c r="L142" s="241"/>
      <c r="M142" s="226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</row>
    <row r="143" spans="2:35" s="511" customFormat="1" hidden="1" x14ac:dyDescent="0.25">
      <c r="B143" s="206"/>
      <c r="C143" s="232">
        <v>43374</v>
      </c>
      <c r="D143" s="265" t="s">
        <v>267</v>
      </c>
      <c r="E143" s="266" t="s">
        <v>264</v>
      </c>
      <c r="F143" s="266"/>
      <c r="G143" s="246" t="s">
        <v>34</v>
      </c>
      <c r="H143" s="235"/>
      <c r="I143" s="235">
        <v>445000</v>
      </c>
      <c r="J143" s="237">
        <f t="shared" si="2"/>
        <v>17055000</v>
      </c>
      <c r="K143" s="251"/>
      <c r="L143" s="241"/>
      <c r="M143" s="266" t="s">
        <v>264</v>
      </c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</row>
    <row r="144" spans="2:35" s="511" customFormat="1" hidden="1" x14ac:dyDescent="0.25">
      <c r="B144" s="206"/>
      <c r="C144" s="259">
        <v>43374</v>
      </c>
      <c r="D144" s="267" t="s">
        <v>241</v>
      </c>
      <c r="E144" s="268" t="s">
        <v>238</v>
      </c>
      <c r="F144" s="269"/>
      <c r="G144" s="270" t="s">
        <v>240</v>
      </c>
      <c r="H144" s="261"/>
      <c r="I144" s="271">
        <v>1711524</v>
      </c>
      <c r="J144" s="272">
        <f t="shared" si="2"/>
        <v>15343476</v>
      </c>
      <c r="K144" s="251"/>
      <c r="L144" s="241"/>
      <c r="M144" s="268" t="s">
        <v>238</v>
      </c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</row>
    <row r="145" spans="2:35" s="511" customFormat="1" hidden="1" x14ac:dyDescent="0.25">
      <c r="B145" s="206"/>
      <c r="C145" s="240">
        <v>43374</v>
      </c>
      <c r="D145" s="233" t="s">
        <v>154</v>
      </c>
      <c r="E145" s="252" t="s">
        <v>242</v>
      </c>
      <c r="F145" s="253"/>
      <c r="G145" s="242" t="s">
        <v>67</v>
      </c>
      <c r="H145" s="261"/>
      <c r="I145" s="236">
        <v>590000</v>
      </c>
      <c r="J145" s="257">
        <f t="shared" si="2"/>
        <v>14753476</v>
      </c>
      <c r="K145" s="251"/>
      <c r="L145" s="241"/>
      <c r="M145" s="252" t="s">
        <v>242</v>
      </c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</row>
    <row r="146" spans="2:35" s="511" customFormat="1" hidden="1" x14ac:dyDescent="0.25">
      <c r="B146" s="206"/>
      <c r="C146" s="240">
        <v>43374</v>
      </c>
      <c r="D146" s="233" t="s">
        <v>154</v>
      </c>
      <c r="E146" s="252" t="s">
        <v>261</v>
      </c>
      <c r="F146" s="253"/>
      <c r="G146" s="242" t="s">
        <v>67</v>
      </c>
      <c r="H146" s="261"/>
      <c r="I146" s="236">
        <v>2037519</v>
      </c>
      <c r="J146" s="257">
        <f t="shared" si="2"/>
        <v>12715957</v>
      </c>
      <c r="K146" s="251"/>
      <c r="L146" s="241"/>
      <c r="M146" s="252" t="s">
        <v>261</v>
      </c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</row>
    <row r="147" spans="2:35" s="511" customFormat="1" hidden="1" x14ac:dyDescent="0.25">
      <c r="B147" s="206"/>
      <c r="C147" s="240">
        <v>43376</v>
      </c>
      <c r="D147" s="233" t="s">
        <v>246</v>
      </c>
      <c r="E147" s="252" t="s">
        <v>243</v>
      </c>
      <c r="F147" s="253"/>
      <c r="G147" s="242" t="s">
        <v>245</v>
      </c>
      <c r="H147" s="261"/>
      <c r="I147" s="236">
        <v>780000</v>
      </c>
      <c r="J147" s="257">
        <f t="shared" si="2"/>
        <v>11935957</v>
      </c>
      <c r="K147" s="251"/>
      <c r="L147" s="241"/>
      <c r="M147" s="252" t="s">
        <v>243</v>
      </c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</row>
    <row r="148" spans="2:35" s="511" customFormat="1" hidden="1" x14ac:dyDescent="0.25">
      <c r="B148" s="206"/>
      <c r="C148" s="240">
        <v>43377</v>
      </c>
      <c r="D148" s="233" t="s">
        <v>250</v>
      </c>
      <c r="E148" s="252" t="s">
        <v>244</v>
      </c>
      <c r="F148" s="253"/>
      <c r="G148" s="242" t="s">
        <v>91</v>
      </c>
      <c r="H148" s="261"/>
      <c r="I148" s="236">
        <v>1900000</v>
      </c>
      <c r="J148" s="257">
        <f t="shared" si="2"/>
        <v>10035957</v>
      </c>
      <c r="K148" s="251"/>
      <c r="L148" s="241"/>
      <c r="M148" s="252" t="s">
        <v>244</v>
      </c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</row>
    <row r="149" spans="2:35" s="511" customFormat="1" hidden="1" x14ac:dyDescent="0.25">
      <c r="B149" s="206"/>
      <c r="C149" s="240">
        <v>43377</v>
      </c>
      <c r="D149" s="233" t="s">
        <v>249</v>
      </c>
      <c r="E149" s="252" t="s">
        <v>247</v>
      </c>
      <c r="F149" s="253"/>
      <c r="G149" s="242" t="s">
        <v>248</v>
      </c>
      <c r="H149" s="261"/>
      <c r="I149" s="236">
        <v>500000</v>
      </c>
      <c r="J149" s="257">
        <f t="shared" si="2"/>
        <v>9535957</v>
      </c>
      <c r="K149" s="251"/>
      <c r="L149" s="241"/>
      <c r="M149" s="252" t="s">
        <v>247</v>
      </c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</row>
    <row r="150" spans="2:35" s="511" customFormat="1" hidden="1" x14ac:dyDescent="0.25">
      <c r="B150" s="206"/>
      <c r="C150" s="240">
        <v>43377</v>
      </c>
      <c r="D150" s="233" t="s">
        <v>249</v>
      </c>
      <c r="E150" s="252" t="s">
        <v>251</v>
      </c>
      <c r="F150" s="253"/>
      <c r="G150" s="242" t="s">
        <v>248</v>
      </c>
      <c r="H150" s="261"/>
      <c r="I150" s="236">
        <v>207000</v>
      </c>
      <c r="J150" s="257">
        <f t="shared" si="2"/>
        <v>9328957</v>
      </c>
      <c r="K150" s="251"/>
      <c r="L150" s="241"/>
      <c r="M150" s="252" t="s">
        <v>251</v>
      </c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</row>
    <row r="151" spans="2:35" s="511" customFormat="1" hidden="1" x14ac:dyDescent="0.25">
      <c r="B151" s="206"/>
      <c r="C151" s="240">
        <v>43379</v>
      </c>
      <c r="D151" s="233" t="s">
        <v>60</v>
      </c>
      <c r="E151" s="252" t="s">
        <v>252</v>
      </c>
      <c r="F151" s="253"/>
      <c r="G151" s="242" t="s">
        <v>91</v>
      </c>
      <c r="H151" s="261"/>
      <c r="I151" s="236">
        <v>332500</v>
      </c>
      <c r="J151" s="257">
        <f t="shared" si="2"/>
        <v>8996457</v>
      </c>
      <c r="K151" s="251"/>
      <c r="L151" s="241"/>
      <c r="M151" s="252" t="s">
        <v>252</v>
      </c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</row>
    <row r="152" spans="2:35" s="511" customFormat="1" hidden="1" x14ac:dyDescent="0.25">
      <c r="B152" s="206"/>
      <c r="C152" s="240">
        <v>43379</v>
      </c>
      <c r="D152" s="233" t="s">
        <v>254</v>
      </c>
      <c r="E152" s="252" t="s">
        <v>255</v>
      </c>
      <c r="F152" s="253"/>
      <c r="G152" s="242" t="s">
        <v>253</v>
      </c>
      <c r="H152" s="261"/>
      <c r="I152" s="236">
        <v>1365000</v>
      </c>
      <c r="J152" s="257">
        <f t="shared" si="2"/>
        <v>7631457</v>
      </c>
      <c r="K152" s="251"/>
      <c r="L152" s="241"/>
      <c r="M152" s="252" t="s">
        <v>255</v>
      </c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</row>
    <row r="153" spans="2:35" s="511" customFormat="1" hidden="1" x14ac:dyDescent="0.25">
      <c r="B153" s="206"/>
      <c r="C153" s="240">
        <v>43379</v>
      </c>
      <c r="D153" s="233" t="s">
        <v>154</v>
      </c>
      <c r="E153" s="252" t="s">
        <v>256</v>
      </c>
      <c r="F153" s="253"/>
      <c r="G153" s="242" t="s">
        <v>109</v>
      </c>
      <c r="H153" s="261"/>
      <c r="I153" s="236">
        <v>5255000</v>
      </c>
      <c r="J153" s="257">
        <f t="shared" si="2"/>
        <v>2376457</v>
      </c>
      <c r="K153" s="251"/>
      <c r="L153" s="241"/>
      <c r="M153" s="252" t="s">
        <v>256</v>
      </c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</row>
    <row r="154" spans="2:35" s="511" customFormat="1" hidden="1" x14ac:dyDescent="0.25">
      <c r="B154" s="206"/>
      <c r="C154" s="240">
        <v>43379</v>
      </c>
      <c r="D154" s="233" t="s">
        <v>260</v>
      </c>
      <c r="E154" s="252" t="s">
        <v>257</v>
      </c>
      <c r="F154" s="253"/>
      <c r="G154" s="242" t="s">
        <v>89</v>
      </c>
      <c r="H154" s="261"/>
      <c r="I154" s="236">
        <v>127000</v>
      </c>
      <c r="J154" s="257">
        <f t="shared" si="2"/>
        <v>2249457</v>
      </c>
      <c r="K154" s="251"/>
      <c r="L154" s="241"/>
      <c r="M154" s="252" t="s">
        <v>257</v>
      </c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</row>
    <row r="155" spans="2:35" s="511" customFormat="1" hidden="1" x14ac:dyDescent="0.25">
      <c r="B155" s="206"/>
      <c r="C155" s="240">
        <v>43379</v>
      </c>
      <c r="D155" s="233" t="s">
        <v>259</v>
      </c>
      <c r="E155" s="253" t="s">
        <v>258</v>
      </c>
      <c r="F155" s="253"/>
      <c r="G155" s="242" t="s">
        <v>35</v>
      </c>
      <c r="H155" s="262"/>
      <c r="I155" s="236">
        <v>1718854</v>
      </c>
      <c r="J155" s="257">
        <f t="shared" si="2"/>
        <v>530603</v>
      </c>
      <c r="K155" s="251"/>
      <c r="L155" s="241"/>
      <c r="M155" s="253" t="s">
        <v>258</v>
      </c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</row>
    <row r="156" spans="2:35" s="511" customFormat="1" hidden="1" x14ac:dyDescent="0.25">
      <c r="B156" s="206"/>
      <c r="C156" s="273">
        <v>43379</v>
      </c>
      <c r="D156" s="248" t="s">
        <v>154</v>
      </c>
      <c r="E156" s="238" t="s">
        <v>262</v>
      </c>
      <c r="F156" s="238"/>
      <c r="G156" s="249" t="s">
        <v>68</v>
      </c>
      <c r="H156" s="235"/>
      <c r="I156" s="263">
        <v>304000</v>
      </c>
      <c r="J156" s="257">
        <f t="shared" si="2"/>
        <v>226603</v>
      </c>
      <c r="K156" s="251"/>
      <c r="L156" s="241"/>
      <c r="M156" s="238" t="s">
        <v>262</v>
      </c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</row>
    <row r="157" spans="2:35" s="511" customFormat="1" hidden="1" x14ac:dyDescent="0.25">
      <c r="B157" s="206"/>
      <c r="C157" s="273">
        <v>43379</v>
      </c>
      <c r="D157" s="248" t="s">
        <v>268</v>
      </c>
      <c r="E157" s="238" t="s">
        <v>265</v>
      </c>
      <c r="F157" s="238"/>
      <c r="G157" s="249" t="s">
        <v>34</v>
      </c>
      <c r="H157" s="235">
        <v>38000</v>
      </c>
      <c r="I157" s="263"/>
      <c r="J157" s="257">
        <f t="shared" si="2"/>
        <v>264603</v>
      </c>
      <c r="K157" s="251"/>
      <c r="L157" s="241"/>
      <c r="M157" s="238" t="s">
        <v>265</v>
      </c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</row>
    <row r="158" spans="2:35" s="511" customFormat="1" hidden="1" x14ac:dyDescent="0.25">
      <c r="B158" s="206"/>
      <c r="C158" s="274">
        <v>43381</v>
      </c>
      <c r="D158" s="275" t="s">
        <v>42</v>
      </c>
      <c r="E158" s="255"/>
      <c r="F158" s="255"/>
      <c r="G158" s="276"/>
      <c r="H158" s="235">
        <v>17235397</v>
      </c>
      <c r="I158" s="277"/>
      <c r="J158" s="257">
        <f t="shared" si="2"/>
        <v>17500000</v>
      </c>
      <c r="K158" s="251"/>
      <c r="L158" s="241"/>
      <c r="M158" s="255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</row>
    <row r="159" spans="2:35" s="511" customFormat="1" hidden="1" x14ac:dyDescent="0.25">
      <c r="B159" s="206"/>
      <c r="C159" s="240">
        <v>43381</v>
      </c>
      <c r="D159" s="225" t="s">
        <v>295</v>
      </c>
      <c r="E159" s="255" t="s">
        <v>266</v>
      </c>
      <c r="F159" s="255"/>
      <c r="G159" s="235" t="s">
        <v>263</v>
      </c>
      <c r="H159" s="235"/>
      <c r="I159" s="235">
        <v>1920000</v>
      </c>
      <c r="J159" s="257">
        <f t="shared" si="2"/>
        <v>15580000</v>
      </c>
      <c r="K159" s="251"/>
      <c r="L159" s="241"/>
      <c r="M159" s="255" t="s">
        <v>266</v>
      </c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</row>
    <row r="160" spans="2:35" s="511" customFormat="1" hidden="1" x14ac:dyDescent="0.25">
      <c r="B160" s="206"/>
      <c r="C160" s="240">
        <v>43381</v>
      </c>
      <c r="D160" s="233" t="s">
        <v>270</v>
      </c>
      <c r="E160" s="252" t="s">
        <v>269</v>
      </c>
      <c r="F160" s="253"/>
      <c r="G160" s="242" t="s">
        <v>59</v>
      </c>
      <c r="H160" s="235"/>
      <c r="I160" s="236">
        <v>1206000</v>
      </c>
      <c r="J160" s="257">
        <f t="shared" si="2"/>
        <v>14374000</v>
      </c>
      <c r="K160" s="251"/>
      <c r="L160" s="241"/>
      <c r="M160" s="252" t="s">
        <v>269</v>
      </c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</row>
    <row r="161" spans="2:35" s="511" customFormat="1" hidden="1" x14ac:dyDescent="0.25">
      <c r="B161" s="206"/>
      <c r="C161" s="240">
        <v>43381</v>
      </c>
      <c r="D161" s="233" t="s">
        <v>271</v>
      </c>
      <c r="E161" s="252" t="s">
        <v>272</v>
      </c>
      <c r="F161" s="253"/>
      <c r="G161" s="242" t="s">
        <v>55</v>
      </c>
      <c r="H161" s="261"/>
      <c r="I161" s="236">
        <v>778000</v>
      </c>
      <c r="J161" s="257">
        <f t="shared" si="2"/>
        <v>13596000</v>
      </c>
      <c r="K161" s="251"/>
      <c r="L161" s="241"/>
      <c r="M161" s="252" t="s">
        <v>272</v>
      </c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</row>
    <row r="162" spans="2:35" s="511" customFormat="1" hidden="1" x14ac:dyDescent="0.25">
      <c r="B162" s="206"/>
      <c r="C162" s="240">
        <v>43381</v>
      </c>
      <c r="D162" s="233" t="s">
        <v>284</v>
      </c>
      <c r="E162" s="252" t="s">
        <v>273</v>
      </c>
      <c r="F162" s="253"/>
      <c r="G162" s="242" t="s">
        <v>282</v>
      </c>
      <c r="H162" s="261"/>
      <c r="I162" s="236">
        <v>102000</v>
      </c>
      <c r="J162" s="257">
        <f t="shared" si="2"/>
        <v>13494000</v>
      </c>
      <c r="K162" s="251"/>
      <c r="L162" s="241"/>
      <c r="M162" s="252" t="s">
        <v>273</v>
      </c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</row>
    <row r="163" spans="2:35" s="511" customFormat="1" hidden="1" x14ac:dyDescent="0.25">
      <c r="B163" s="206"/>
      <c r="C163" s="240">
        <v>43381</v>
      </c>
      <c r="D163" s="233" t="s">
        <v>285</v>
      </c>
      <c r="E163" s="252" t="s">
        <v>274</v>
      </c>
      <c r="F163" s="253"/>
      <c r="G163" s="242" t="s">
        <v>282</v>
      </c>
      <c r="H163" s="261"/>
      <c r="I163" s="236">
        <v>125000</v>
      </c>
      <c r="J163" s="257">
        <f t="shared" si="2"/>
        <v>13369000</v>
      </c>
      <c r="K163" s="251"/>
      <c r="L163" s="241"/>
      <c r="M163" s="252" t="s">
        <v>274</v>
      </c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</row>
    <row r="164" spans="2:35" s="511" customFormat="1" hidden="1" x14ac:dyDescent="0.25">
      <c r="B164" s="206"/>
      <c r="C164" s="240">
        <v>43381</v>
      </c>
      <c r="D164" s="233" t="s">
        <v>286</v>
      </c>
      <c r="E164" s="252" t="s">
        <v>275</v>
      </c>
      <c r="F164" s="253"/>
      <c r="G164" s="242" t="s">
        <v>231</v>
      </c>
      <c r="H164" s="261"/>
      <c r="I164" s="236">
        <v>200000</v>
      </c>
      <c r="J164" s="257">
        <f t="shared" si="2"/>
        <v>13169000</v>
      </c>
      <c r="K164" s="251"/>
      <c r="L164" s="241"/>
      <c r="M164" s="252" t="s">
        <v>275</v>
      </c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</row>
    <row r="165" spans="2:35" s="511" customFormat="1" hidden="1" x14ac:dyDescent="0.25">
      <c r="B165" s="206"/>
      <c r="C165" s="240">
        <v>43381</v>
      </c>
      <c r="D165" s="233" t="s">
        <v>287</v>
      </c>
      <c r="E165" s="252" t="s">
        <v>276</v>
      </c>
      <c r="F165" s="253"/>
      <c r="G165" s="242" t="s">
        <v>231</v>
      </c>
      <c r="H165" s="261"/>
      <c r="I165" s="236">
        <v>33000</v>
      </c>
      <c r="J165" s="257">
        <f>+J164+H165-I165</f>
        <v>13136000</v>
      </c>
      <c r="K165" s="251"/>
      <c r="L165" s="241"/>
      <c r="M165" s="252" t="s">
        <v>276</v>
      </c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</row>
    <row r="166" spans="2:35" s="511" customFormat="1" hidden="1" x14ac:dyDescent="0.25">
      <c r="B166" s="206"/>
      <c r="C166" s="240">
        <v>43381</v>
      </c>
      <c r="D166" s="233" t="s">
        <v>288</v>
      </c>
      <c r="E166" s="252" t="s">
        <v>277</v>
      </c>
      <c r="F166" s="253"/>
      <c r="G166" s="242" t="s">
        <v>208</v>
      </c>
      <c r="H166" s="261"/>
      <c r="I166" s="236">
        <v>4696000</v>
      </c>
      <c r="J166" s="257">
        <f t="shared" si="2"/>
        <v>8440000</v>
      </c>
      <c r="K166" s="251"/>
      <c r="L166" s="241"/>
      <c r="M166" s="252" t="s">
        <v>277</v>
      </c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</row>
    <row r="167" spans="2:35" s="511" customFormat="1" hidden="1" x14ac:dyDescent="0.25">
      <c r="B167" s="206"/>
      <c r="C167" s="240">
        <v>43381</v>
      </c>
      <c r="D167" s="233" t="s">
        <v>289</v>
      </c>
      <c r="E167" s="252" t="s">
        <v>278</v>
      </c>
      <c r="F167" s="253"/>
      <c r="G167" s="242" t="s">
        <v>38</v>
      </c>
      <c r="H167" s="261"/>
      <c r="I167" s="236">
        <v>320000</v>
      </c>
      <c r="J167" s="257">
        <f t="shared" si="2"/>
        <v>8120000</v>
      </c>
      <c r="K167" s="251"/>
      <c r="L167" s="241"/>
      <c r="M167" s="252" t="s">
        <v>278</v>
      </c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</row>
    <row r="168" spans="2:35" s="511" customFormat="1" hidden="1" x14ac:dyDescent="0.25">
      <c r="B168" s="206"/>
      <c r="C168" s="240">
        <v>43381</v>
      </c>
      <c r="D168" s="233" t="s">
        <v>290</v>
      </c>
      <c r="E168" s="252" t="s">
        <v>279</v>
      </c>
      <c r="F168" s="253"/>
      <c r="G168" s="242" t="s">
        <v>178</v>
      </c>
      <c r="H168" s="261"/>
      <c r="I168" s="236">
        <v>602894</v>
      </c>
      <c r="J168" s="257">
        <f t="shared" si="2"/>
        <v>7517106</v>
      </c>
      <c r="K168" s="251"/>
      <c r="L168" s="241"/>
      <c r="M168" s="252" t="s">
        <v>279</v>
      </c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</row>
    <row r="169" spans="2:35" s="511" customFormat="1" hidden="1" x14ac:dyDescent="0.25">
      <c r="B169" s="206"/>
      <c r="C169" s="240">
        <v>43381</v>
      </c>
      <c r="D169" s="233" t="s">
        <v>260</v>
      </c>
      <c r="E169" s="252" t="s">
        <v>280</v>
      </c>
      <c r="F169" s="253"/>
      <c r="G169" s="242" t="s">
        <v>178</v>
      </c>
      <c r="H169" s="261"/>
      <c r="I169" s="236">
        <v>1286198</v>
      </c>
      <c r="J169" s="257">
        <f t="shared" si="2"/>
        <v>6230908</v>
      </c>
      <c r="K169" s="251"/>
      <c r="L169" s="241"/>
      <c r="M169" s="252" t="s">
        <v>280</v>
      </c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</row>
    <row r="170" spans="2:35" s="511" customFormat="1" hidden="1" x14ac:dyDescent="0.25">
      <c r="B170" s="206"/>
      <c r="C170" s="240">
        <v>43381</v>
      </c>
      <c r="D170" s="233" t="s">
        <v>292</v>
      </c>
      <c r="E170" s="252" t="s">
        <v>281</v>
      </c>
      <c r="F170" s="253"/>
      <c r="G170" s="242" t="s">
        <v>291</v>
      </c>
      <c r="H170" s="261"/>
      <c r="I170" s="236">
        <v>1231520</v>
      </c>
      <c r="J170" s="257">
        <f t="shared" si="2"/>
        <v>4999388</v>
      </c>
      <c r="K170" s="251"/>
      <c r="L170" s="241"/>
      <c r="M170" s="252" t="s">
        <v>281</v>
      </c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</row>
    <row r="171" spans="2:35" s="511" customFormat="1" hidden="1" x14ac:dyDescent="0.25">
      <c r="B171" s="206"/>
      <c r="C171" s="240">
        <v>43382</v>
      </c>
      <c r="D171" s="233" t="s">
        <v>294</v>
      </c>
      <c r="E171" s="252" t="s">
        <v>293</v>
      </c>
      <c r="F171" s="253"/>
      <c r="G171" s="242" t="s">
        <v>38</v>
      </c>
      <c r="H171" s="261"/>
      <c r="I171" s="236">
        <v>4100000</v>
      </c>
      <c r="J171" s="257">
        <f t="shared" si="2"/>
        <v>899388</v>
      </c>
      <c r="K171" s="251"/>
      <c r="L171" s="241"/>
      <c r="M171" s="252" t="s">
        <v>293</v>
      </c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</row>
    <row r="172" spans="2:35" s="511" customFormat="1" hidden="1" x14ac:dyDescent="0.25">
      <c r="B172" s="206"/>
      <c r="C172" s="278">
        <v>43388</v>
      </c>
      <c r="D172" s="226" t="s">
        <v>42</v>
      </c>
      <c r="E172" s="226"/>
      <c r="F172" s="226"/>
      <c r="G172" s="260"/>
      <c r="H172" s="261">
        <v>14680612</v>
      </c>
      <c r="I172" s="261"/>
      <c r="J172" s="257">
        <f t="shared" si="2"/>
        <v>15580000</v>
      </c>
      <c r="K172" s="251"/>
      <c r="L172" s="241"/>
      <c r="M172" s="226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</row>
    <row r="173" spans="2:35" s="511" customFormat="1" hidden="1" x14ac:dyDescent="0.25">
      <c r="B173" s="206"/>
      <c r="C173" s="240">
        <v>43382</v>
      </c>
      <c r="D173" s="233" t="s">
        <v>297</v>
      </c>
      <c r="E173" s="252" t="s">
        <v>296</v>
      </c>
      <c r="F173" s="253"/>
      <c r="G173" s="242" t="s">
        <v>89</v>
      </c>
      <c r="H173" s="261"/>
      <c r="I173" s="236">
        <v>175000</v>
      </c>
      <c r="J173" s="257">
        <f t="shared" si="2"/>
        <v>15405000</v>
      </c>
      <c r="K173" s="251"/>
      <c r="L173" s="241"/>
      <c r="M173" s="252" t="s">
        <v>296</v>
      </c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</row>
    <row r="174" spans="2:35" s="511" customFormat="1" hidden="1" x14ac:dyDescent="0.25">
      <c r="B174" s="206"/>
      <c r="C174" s="240">
        <v>43382</v>
      </c>
      <c r="D174" s="233" t="s">
        <v>299</v>
      </c>
      <c r="E174" s="252" t="s">
        <v>298</v>
      </c>
      <c r="F174" s="253"/>
      <c r="G174" s="242" t="s">
        <v>41</v>
      </c>
      <c r="H174" s="261"/>
      <c r="I174" s="236">
        <v>1505054</v>
      </c>
      <c r="J174" s="257">
        <f t="shared" si="2"/>
        <v>13899946</v>
      </c>
      <c r="K174" s="251"/>
      <c r="L174" s="241"/>
      <c r="M174" s="252" t="s">
        <v>298</v>
      </c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</row>
    <row r="175" spans="2:35" s="511" customFormat="1" hidden="1" x14ac:dyDescent="0.25">
      <c r="B175" s="206"/>
      <c r="C175" s="240">
        <v>43388</v>
      </c>
      <c r="D175" s="233" t="s">
        <v>302</v>
      </c>
      <c r="E175" s="252" t="s">
        <v>300</v>
      </c>
      <c r="F175" s="253"/>
      <c r="G175" s="242" t="s">
        <v>301</v>
      </c>
      <c r="H175" s="261"/>
      <c r="I175" s="236">
        <v>1078904</v>
      </c>
      <c r="J175" s="257">
        <f t="shared" si="2"/>
        <v>12821042</v>
      </c>
      <c r="K175" s="251"/>
      <c r="L175" s="241"/>
      <c r="M175" s="252" t="s">
        <v>300</v>
      </c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</row>
    <row r="176" spans="2:35" s="511" customFormat="1" hidden="1" x14ac:dyDescent="0.25">
      <c r="B176" s="206"/>
      <c r="C176" s="240">
        <v>43388</v>
      </c>
      <c r="D176" s="233" t="s">
        <v>304</v>
      </c>
      <c r="E176" s="252" t="s">
        <v>303</v>
      </c>
      <c r="F176" s="253"/>
      <c r="G176" s="242" t="s">
        <v>87</v>
      </c>
      <c r="H176" s="261"/>
      <c r="I176" s="236">
        <v>1650000</v>
      </c>
      <c r="J176" s="257">
        <f t="shared" si="2"/>
        <v>11171042</v>
      </c>
      <c r="K176" s="251"/>
      <c r="L176" s="241"/>
      <c r="M176" s="252" t="s">
        <v>303</v>
      </c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</row>
    <row r="177" spans="2:35" s="511" customFormat="1" hidden="1" x14ac:dyDescent="0.25">
      <c r="B177" s="206"/>
      <c r="C177" s="240">
        <v>43388</v>
      </c>
      <c r="D177" s="233" t="s">
        <v>154</v>
      </c>
      <c r="E177" s="252" t="s">
        <v>305</v>
      </c>
      <c r="F177" s="253"/>
      <c r="G177" s="242" t="s">
        <v>306</v>
      </c>
      <c r="H177" s="261"/>
      <c r="I177" s="236">
        <v>2010668</v>
      </c>
      <c r="J177" s="257">
        <f t="shared" si="2"/>
        <v>9160374</v>
      </c>
      <c r="K177" s="251"/>
      <c r="L177" s="241"/>
      <c r="M177" s="252" t="s">
        <v>305</v>
      </c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</row>
    <row r="178" spans="2:35" s="511" customFormat="1" hidden="1" x14ac:dyDescent="0.25">
      <c r="B178" s="206"/>
      <c r="C178" s="240">
        <v>43388</v>
      </c>
      <c r="D178" s="233" t="s">
        <v>309</v>
      </c>
      <c r="E178" s="252" t="s">
        <v>307</v>
      </c>
      <c r="F178" s="253"/>
      <c r="G178" s="242" t="s">
        <v>34</v>
      </c>
      <c r="H178" s="261">
        <v>65000</v>
      </c>
      <c r="I178" s="236"/>
      <c r="J178" s="257">
        <f t="shared" si="2"/>
        <v>9225374</v>
      </c>
      <c r="K178" s="251"/>
      <c r="L178" s="241"/>
      <c r="M178" s="252" t="s">
        <v>307</v>
      </c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</row>
    <row r="179" spans="2:35" s="511" customFormat="1" hidden="1" x14ac:dyDescent="0.25">
      <c r="B179" s="206"/>
      <c r="C179" s="240">
        <v>43388</v>
      </c>
      <c r="D179" s="225" t="s">
        <v>260</v>
      </c>
      <c r="E179" s="226" t="s">
        <v>314</v>
      </c>
      <c r="F179" s="226"/>
      <c r="G179" s="235" t="s">
        <v>308</v>
      </c>
      <c r="H179" s="261"/>
      <c r="I179" s="235">
        <v>1000000</v>
      </c>
      <c r="J179" s="257">
        <f t="shared" si="2"/>
        <v>8225374</v>
      </c>
      <c r="K179" s="251"/>
      <c r="L179" s="241"/>
      <c r="M179" s="226" t="s">
        <v>314</v>
      </c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</row>
    <row r="180" spans="2:35" s="511" customFormat="1" hidden="1" x14ac:dyDescent="0.25">
      <c r="B180" s="206"/>
      <c r="C180" s="240">
        <v>43388</v>
      </c>
      <c r="D180" s="225" t="s">
        <v>310</v>
      </c>
      <c r="E180" s="226" t="s">
        <v>315</v>
      </c>
      <c r="F180" s="226"/>
      <c r="G180" s="235" t="s">
        <v>36</v>
      </c>
      <c r="H180" s="261"/>
      <c r="I180" s="235">
        <v>1000000</v>
      </c>
      <c r="J180" s="257">
        <f t="shared" si="2"/>
        <v>7225374</v>
      </c>
      <c r="K180" s="251"/>
      <c r="L180" s="241"/>
      <c r="M180" s="226" t="s">
        <v>315</v>
      </c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</row>
    <row r="181" spans="2:35" s="511" customFormat="1" hidden="1" x14ac:dyDescent="0.25">
      <c r="B181" s="206"/>
      <c r="C181" s="240">
        <v>43388</v>
      </c>
      <c r="D181" s="225" t="s">
        <v>311</v>
      </c>
      <c r="E181" s="226" t="s">
        <v>316</v>
      </c>
      <c r="F181" s="226"/>
      <c r="G181" s="235" t="s">
        <v>89</v>
      </c>
      <c r="H181" s="261"/>
      <c r="I181" s="235">
        <v>750000</v>
      </c>
      <c r="J181" s="257">
        <f t="shared" si="2"/>
        <v>6475374</v>
      </c>
      <c r="K181" s="251"/>
      <c r="L181" s="241"/>
      <c r="M181" s="226" t="s">
        <v>316</v>
      </c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</row>
    <row r="182" spans="2:35" s="511" customFormat="1" hidden="1" x14ac:dyDescent="0.25">
      <c r="B182" s="206"/>
      <c r="C182" s="240">
        <v>43388</v>
      </c>
      <c r="D182" s="225" t="s">
        <v>311</v>
      </c>
      <c r="E182" s="226" t="s">
        <v>317</v>
      </c>
      <c r="F182" s="226"/>
      <c r="G182" s="235" t="s">
        <v>70</v>
      </c>
      <c r="H182" s="261"/>
      <c r="I182" s="235">
        <v>2500000</v>
      </c>
      <c r="J182" s="257">
        <f t="shared" si="2"/>
        <v>3975374</v>
      </c>
      <c r="K182" s="251"/>
      <c r="L182" s="241"/>
      <c r="M182" s="226" t="s">
        <v>317</v>
      </c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</row>
    <row r="183" spans="2:35" s="511" customFormat="1" hidden="1" x14ac:dyDescent="0.25">
      <c r="B183" s="206"/>
      <c r="C183" s="240">
        <v>43388</v>
      </c>
      <c r="D183" s="225" t="s">
        <v>312</v>
      </c>
      <c r="E183" s="226" t="s">
        <v>318</v>
      </c>
      <c r="F183" s="226"/>
      <c r="G183" s="235" t="s">
        <v>55</v>
      </c>
      <c r="H183" s="261"/>
      <c r="I183" s="235">
        <v>605000</v>
      </c>
      <c r="J183" s="257">
        <f t="shared" si="2"/>
        <v>3370374</v>
      </c>
      <c r="K183" s="251"/>
      <c r="L183" s="241"/>
      <c r="M183" s="226" t="s">
        <v>318</v>
      </c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</row>
    <row r="184" spans="2:35" s="511" customFormat="1" hidden="1" x14ac:dyDescent="0.25">
      <c r="B184" s="206"/>
      <c r="C184" s="240">
        <v>43388</v>
      </c>
      <c r="D184" s="225" t="s">
        <v>313</v>
      </c>
      <c r="E184" s="226" t="s">
        <v>319</v>
      </c>
      <c r="F184" s="226"/>
      <c r="G184" s="235" t="s">
        <v>34</v>
      </c>
      <c r="H184" s="261"/>
      <c r="I184" s="235">
        <v>1880000</v>
      </c>
      <c r="J184" s="257">
        <f t="shared" si="2"/>
        <v>1490374</v>
      </c>
      <c r="K184" s="251"/>
      <c r="L184" s="241"/>
      <c r="M184" s="226" t="s">
        <v>319</v>
      </c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</row>
    <row r="185" spans="2:35" s="511" customFormat="1" hidden="1" x14ac:dyDescent="0.25">
      <c r="B185" s="206"/>
      <c r="C185" s="278">
        <v>43388</v>
      </c>
      <c r="D185" s="226" t="s">
        <v>154</v>
      </c>
      <c r="E185" s="226" t="s">
        <v>320</v>
      </c>
      <c r="F185" s="226"/>
      <c r="G185" s="260" t="s">
        <v>205</v>
      </c>
      <c r="H185" s="261"/>
      <c r="I185" s="261">
        <v>1043500</v>
      </c>
      <c r="J185" s="257">
        <f t="shared" si="2"/>
        <v>446874</v>
      </c>
      <c r="K185" s="251"/>
      <c r="L185" s="241"/>
      <c r="M185" s="226" t="s">
        <v>320</v>
      </c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</row>
    <row r="186" spans="2:35" s="511" customFormat="1" hidden="1" x14ac:dyDescent="0.25">
      <c r="B186" s="206"/>
      <c r="C186" s="278">
        <v>43391</v>
      </c>
      <c r="D186" s="226" t="s">
        <v>42</v>
      </c>
      <c r="E186" s="226"/>
      <c r="F186" s="226"/>
      <c r="G186" s="260"/>
      <c r="H186" s="261">
        <v>9318126</v>
      </c>
      <c r="I186" s="261"/>
      <c r="J186" s="257">
        <f t="shared" si="2"/>
        <v>9765000</v>
      </c>
      <c r="K186" s="251"/>
      <c r="L186" s="241"/>
      <c r="M186" s="226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</row>
    <row r="187" spans="2:35" s="511" customFormat="1" hidden="1" x14ac:dyDescent="0.25">
      <c r="B187" s="206"/>
      <c r="C187" s="240">
        <v>43391</v>
      </c>
      <c r="D187" s="233" t="s">
        <v>323</v>
      </c>
      <c r="E187" s="252" t="s">
        <v>321</v>
      </c>
      <c r="F187" s="253"/>
      <c r="G187" s="242" t="s">
        <v>322</v>
      </c>
      <c r="H187" s="261"/>
      <c r="I187" s="236">
        <v>573000</v>
      </c>
      <c r="J187" s="257">
        <f t="shared" si="2"/>
        <v>9192000</v>
      </c>
      <c r="K187" s="251"/>
      <c r="L187" s="241"/>
      <c r="M187" s="252" t="s">
        <v>321</v>
      </c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</row>
    <row r="188" spans="2:35" s="511" customFormat="1" hidden="1" x14ac:dyDescent="0.25">
      <c r="B188" s="206"/>
      <c r="C188" s="240">
        <v>43391</v>
      </c>
      <c r="D188" s="233" t="s">
        <v>325</v>
      </c>
      <c r="E188" s="252" t="s">
        <v>324</v>
      </c>
      <c r="F188" s="253"/>
      <c r="G188" s="242" t="s">
        <v>41</v>
      </c>
      <c r="H188" s="261"/>
      <c r="I188" s="236">
        <v>691800</v>
      </c>
      <c r="J188" s="257">
        <f t="shared" si="2"/>
        <v>8500200</v>
      </c>
      <c r="K188" s="251"/>
      <c r="L188" s="241"/>
      <c r="M188" s="252" t="s">
        <v>324</v>
      </c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</row>
    <row r="189" spans="2:35" s="511" customFormat="1" hidden="1" x14ac:dyDescent="0.25">
      <c r="B189" s="206"/>
      <c r="C189" s="240">
        <v>43393</v>
      </c>
      <c r="D189" s="233" t="s">
        <v>328</v>
      </c>
      <c r="E189" s="252" t="s">
        <v>326</v>
      </c>
      <c r="F189" s="253"/>
      <c r="G189" s="242" t="s">
        <v>327</v>
      </c>
      <c r="H189" s="261"/>
      <c r="I189" s="236">
        <v>650000</v>
      </c>
      <c r="J189" s="257">
        <f t="shared" si="2"/>
        <v>7850200</v>
      </c>
      <c r="K189" s="251"/>
      <c r="L189" s="241"/>
      <c r="M189" s="252" t="s">
        <v>326</v>
      </c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</row>
    <row r="190" spans="2:35" s="511" customFormat="1" hidden="1" x14ac:dyDescent="0.25">
      <c r="B190" s="206"/>
      <c r="C190" s="240">
        <v>43396</v>
      </c>
      <c r="D190" s="233" t="s">
        <v>331</v>
      </c>
      <c r="E190" s="252" t="s">
        <v>329</v>
      </c>
      <c r="F190" s="253"/>
      <c r="G190" s="242" t="s">
        <v>330</v>
      </c>
      <c r="H190" s="261"/>
      <c r="I190" s="236">
        <v>678573</v>
      </c>
      <c r="J190" s="257">
        <f t="shared" si="2"/>
        <v>7171627</v>
      </c>
      <c r="K190" s="251"/>
      <c r="L190" s="241"/>
      <c r="M190" s="252" t="s">
        <v>329</v>
      </c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</row>
    <row r="191" spans="2:35" s="511" customFormat="1" hidden="1" x14ac:dyDescent="0.25">
      <c r="B191" s="206"/>
      <c r="C191" s="240">
        <v>43396</v>
      </c>
      <c r="D191" s="233" t="s">
        <v>334</v>
      </c>
      <c r="E191" s="252" t="s">
        <v>332</v>
      </c>
      <c r="F191" s="253"/>
      <c r="G191" s="242" t="s">
        <v>333</v>
      </c>
      <c r="H191" s="261"/>
      <c r="I191" s="236">
        <v>545298</v>
      </c>
      <c r="J191" s="257">
        <f t="shared" si="2"/>
        <v>6626329</v>
      </c>
      <c r="K191" s="251"/>
      <c r="L191" s="241"/>
      <c r="M191" s="252" t="s">
        <v>332</v>
      </c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</row>
    <row r="192" spans="2:35" s="511" customFormat="1" hidden="1" x14ac:dyDescent="0.25">
      <c r="B192" s="206"/>
      <c r="C192" s="240">
        <v>43397</v>
      </c>
      <c r="D192" s="233" t="s">
        <v>340</v>
      </c>
      <c r="E192" s="252" t="s">
        <v>335</v>
      </c>
      <c r="F192" s="253"/>
      <c r="G192" s="242" t="s">
        <v>38</v>
      </c>
      <c r="H192" s="261"/>
      <c r="I192" s="236">
        <v>256000</v>
      </c>
      <c r="J192" s="257">
        <f t="shared" si="2"/>
        <v>6370329</v>
      </c>
      <c r="K192" s="251"/>
      <c r="L192" s="241"/>
      <c r="M192" s="252" t="s">
        <v>335</v>
      </c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</row>
    <row r="193" spans="2:35" s="511" customFormat="1" hidden="1" x14ac:dyDescent="0.25">
      <c r="B193" s="206"/>
      <c r="C193" s="240">
        <v>43397</v>
      </c>
      <c r="D193" s="233" t="s">
        <v>341</v>
      </c>
      <c r="E193" s="252" t="s">
        <v>336</v>
      </c>
      <c r="F193" s="253"/>
      <c r="G193" s="242" t="s">
        <v>89</v>
      </c>
      <c r="H193" s="261">
        <v>550000</v>
      </c>
      <c r="I193" s="236"/>
      <c r="J193" s="257">
        <f t="shared" si="2"/>
        <v>6920329</v>
      </c>
      <c r="K193" s="251"/>
      <c r="L193" s="241"/>
      <c r="M193" s="252" t="s">
        <v>336</v>
      </c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</row>
    <row r="194" spans="2:35" s="511" customFormat="1" hidden="1" x14ac:dyDescent="0.25">
      <c r="B194" s="206"/>
      <c r="C194" s="240">
        <v>43397</v>
      </c>
      <c r="D194" s="233" t="s">
        <v>342</v>
      </c>
      <c r="E194" s="252" t="s">
        <v>337</v>
      </c>
      <c r="F194" s="253"/>
      <c r="G194" s="242" t="s">
        <v>38</v>
      </c>
      <c r="H194" s="261"/>
      <c r="I194" s="236">
        <v>571500</v>
      </c>
      <c r="J194" s="257">
        <f t="shared" si="2"/>
        <v>6348829</v>
      </c>
      <c r="K194" s="251"/>
      <c r="L194" s="241"/>
      <c r="M194" s="252" t="s">
        <v>337</v>
      </c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</row>
    <row r="195" spans="2:35" s="511" customFormat="1" hidden="1" x14ac:dyDescent="0.25">
      <c r="B195" s="206"/>
      <c r="C195" s="240">
        <v>43397</v>
      </c>
      <c r="D195" s="233" t="s">
        <v>328</v>
      </c>
      <c r="E195" s="252" t="s">
        <v>338</v>
      </c>
      <c r="F195" s="253"/>
      <c r="G195" s="242" t="s">
        <v>343</v>
      </c>
      <c r="H195" s="261"/>
      <c r="I195" s="236">
        <v>450282</v>
      </c>
      <c r="J195" s="257">
        <f t="shared" si="2"/>
        <v>5898547</v>
      </c>
      <c r="K195" s="251"/>
      <c r="L195" s="241"/>
      <c r="M195" s="252" t="s">
        <v>338</v>
      </c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</row>
    <row r="196" spans="2:35" s="511" customFormat="1" hidden="1" x14ac:dyDescent="0.25">
      <c r="B196" s="206"/>
      <c r="C196" s="240">
        <v>43397</v>
      </c>
      <c r="D196" s="233" t="s">
        <v>345</v>
      </c>
      <c r="E196" s="252" t="s">
        <v>339</v>
      </c>
      <c r="F196" s="253"/>
      <c r="G196" s="242" t="s">
        <v>344</v>
      </c>
      <c r="H196" s="261"/>
      <c r="I196" s="236">
        <v>1500000</v>
      </c>
      <c r="J196" s="257">
        <f t="shared" si="2"/>
        <v>4398547</v>
      </c>
      <c r="K196" s="251"/>
      <c r="L196" s="241"/>
      <c r="M196" s="252" t="s">
        <v>339</v>
      </c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</row>
    <row r="197" spans="2:35" s="511" customFormat="1" hidden="1" x14ac:dyDescent="0.25">
      <c r="B197" s="206"/>
      <c r="C197" s="240">
        <v>43397</v>
      </c>
      <c r="D197" s="233" t="s">
        <v>350</v>
      </c>
      <c r="E197" s="279" t="s">
        <v>346</v>
      </c>
      <c r="F197" s="255"/>
      <c r="G197" s="249" t="s">
        <v>36</v>
      </c>
      <c r="H197" s="261">
        <v>232500</v>
      </c>
      <c r="I197" s="263"/>
      <c r="J197" s="257">
        <f t="shared" si="2"/>
        <v>4631047</v>
      </c>
      <c r="K197" s="251"/>
      <c r="L197" s="241"/>
      <c r="M197" s="279" t="s">
        <v>346</v>
      </c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</row>
    <row r="198" spans="2:35" s="511" customFormat="1" hidden="1" x14ac:dyDescent="0.25">
      <c r="B198" s="206"/>
      <c r="C198" s="240">
        <v>43397</v>
      </c>
      <c r="D198" s="233" t="s">
        <v>351</v>
      </c>
      <c r="E198" s="279" t="s">
        <v>347</v>
      </c>
      <c r="F198" s="255"/>
      <c r="G198" s="249" t="s">
        <v>34</v>
      </c>
      <c r="H198" s="261">
        <v>161500</v>
      </c>
      <c r="I198" s="263"/>
      <c r="J198" s="257">
        <f t="shared" si="2"/>
        <v>4792547</v>
      </c>
      <c r="K198" s="251"/>
      <c r="L198" s="241"/>
      <c r="M198" s="279" t="s">
        <v>347</v>
      </c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</row>
    <row r="199" spans="2:35" s="511" customFormat="1" hidden="1" x14ac:dyDescent="0.25">
      <c r="B199" s="206"/>
      <c r="C199" s="240">
        <v>43397</v>
      </c>
      <c r="D199" s="233" t="s">
        <v>352</v>
      </c>
      <c r="E199" s="279" t="s">
        <v>349</v>
      </c>
      <c r="F199" s="255"/>
      <c r="G199" s="246" t="s">
        <v>144</v>
      </c>
      <c r="H199" s="261">
        <v>349000</v>
      </c>
      <c r="I199" s="235"/>
      <c r="J199" s="257">
        <f t="shared" si="2"/>
        <v>5141547</v>
      </c>
      <c r="K199" s="251"/>
      <c r="L199" s="241"/>
      <c r="M199" s="279" t="s">
        <v>349</v>
      </c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</row>
    <row r="200" spans="2:35" s="511" customFormat="1" hidden="1" x14ac:dyDescent="0.25">
      <c r="B200" s="206"/>
      <c r="C200" s="240">
        <v>43397</v>
      </c>
      <c r="D200" s="233" t="s">
        <v>154</v>
      </c>
      <c r="E200" s="280" t="s">
        <v>348</v>
      </c>
      <c r="F200" s="255"/>
      <c r="G200" s="281" t="s">
        <v>109</v>
      </c>
      <c r="H200" s="262"/>
      <c r="I200" s="271">
        <v>4211300</v>
      </c>
      <c r="J200" s="257">
        <f t="shared" si="2"/>
        <v>930247</v>
      </c>
      <c r="K200" s="282"/>
      <c r="L200" s="241"/>
      <c r="M200" s="280" t="s">
        <v>348</v>
      </c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</row>
    <row r="201" spans="2:35" s="511" customFormat="1" hidden="1" x14ac:dyDescent="0.25">
      <c r="B201" s="206"/>
      <c r="C201" s="232">
        <v>43398</v>
      </c>
      <c r="D201" s="248" t="s">
        <v>42</v>
      </c>
      <c r="E201" s="238"/>
      <c r="F201" s="238"/>
      <c r="G201" s="249"/>
      <c r="H201" s="235">
        <v>16569753</v>
      </c>
      <c r="I201" s="263"/>
      <c r="J201" s="257">
        <f t="shared" si="2"/>
        <v>17500000</v>
      </c>
      <c r="K201" s="251"/>
      <c r="L201" s="241"/>
      <c r="M201" s="238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</row>
    <row r="202" spans="2:35" s="511" customFormat="1" hidden="1" x14ac:dyDescent="0.25">
      <c r="B202" s="206"/>
      <c r="C202" s="240">
        <v>43398</v>
      </c>
      <c r="D202" s="233" t="s">
        <v>355</v>
      </c>
      <c r="E202" s="252" t="s">
        <v>353</v>
      </c>
      <c r="F202" s="253"/>
      <c r="G202" s="242" t="s">
        <v>354</v>
      </c>
      <c r="H202" s="235"/>
      <c r="I202" s="236">
        <v>380000</v>
      </c>
      <c r="J202" s="257">
        <f t="shared" si="2"/>
        <v>17120000</v>
      </c>
      <c r="K202" s="251"/>
      <c r="L202" s="241"/>
      <c r="M202" s="252" t="s">
        <v>353</v>
      </c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</row>
    <row r="203" spans="2:35" s="511" customFormat="1" hidden="1" x14ac:dyDescent="0.25">
      <c r="B203" s="206"/>
      <c r="C203" s="240">
        <v>43398</v>
      </c>
      <c r="D203" s="233" t="s">
        <v>355</v>
      </c>
      <c r="E203" s="252" t="s">
        <v>356</v>
      </c>
      <c r="F203" s="253"/>
      <c r="G203" s="242" t="s">
        <v>357</v>
      </c>
      <c r="H203" s="235"/>
      <c r="I203" s="236">
        <v>388000</v>
      </c>
      <c r="J203" s="257">
        <f t="shared" si="2"/>
        <v>16732000</v>
      </c>
      <c r="K203" s="251"/>
      <c r="L203" s="241"/>
      <c r="M203" s="252" t="s">
        <v>356</v>
      </c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</row>
    <row r="204" spans="2:35" s="511" customFormat="1" hidden="1" x14ac:dyDescent="0.25">
      <c r="B204" s="206"/>
      <c r="C204" s="240">
        <v>43399</v>
      </c>
      <c r="D204" s="233" t="s">
        <v>360</v>
      </c>
      <c r="E204" s="252" t="s">
        <v>358</v>
      </c>
      <c r="F204" s="253"/>
      <c r="G204" s="242" t="s">
        <v>359</v>
      </c>
      <c r="H204" s="235"/>
      <c r="I204" s="236">
        <v>1572150</v>
      </c>
      <c r="J204" s="257">
        <f t="shared" si="2"/>
        <v>15159850</v>
      </c>
      <c r="K204" s="251"/>
      <c r="L204" s="241"/>
      <c r="M204" s="252" t="s">
        <v>358</v>
      </c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</row>
    <row r="205" spans="2:35" s="511" customFormat="1" hidden="1" x14ac:dyDescent="0.25">
      <c r="B205" s="206"/>
      <c r="C205" s="240">
        <v>43402</v>
      </c>
      <c r="D205" s="233" t="s">
        <v>363</v>
      </c>
      <c r="E205" s="252" t="s">
        <v>361</v>
      </c>
      <c r="F205" s="253"/>
      <c r="G205" s="242" t="s">
        <v>362</v>
      </c>
      <c r="H205" s="235"/>
      <c r="I205" s="236">
        <v>1201425</v>
      </c>
      <c r="J205" s="257">
        <f t="shared" si="2"/>
        <v>13958425</v>
      </c>
      <c r="K205" s="251"/>
      <c r="L205" s="241"/>
      <c r="M205" s="252" t="s">
        <v>361</v>
      </c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</row>
    <row r="206" spans="2:35" s="511" customFormat="1" hidden="1" x14ac:dyDescent="0.25">
      <c r="B206" s="206"/>
      <c r="C206" s="240">
        <v>43403</v>
      </c>
      <c r="D206" s="233" t="s">
        <v>366</v>
      </c>
      <c r="E206" s="252" t="s">
        <v>364</v>
      </c>
      <c r="F206" s="253"/>
      <c r="G206" s="242" t="s">
        <v>365</v>
      </c>
      <c r="H206" s="235"/>
      <c r="I206" s="236">
        <v>3860000</v>
      </c>
      <c r="J206" s="257">
        <f t="shared" ref="J206:J269" si="3">+J205+H206-I206</f>
        <v>10098425</v>
      </c>
      <c r="K206" s="251"/>
      <c r="L206" s="241"/>
      <c r="M206" s="252" t="s">
        <v>364</v>
      </c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</row>
    <row r="207" spans="2:35" s="511" customFormat="1" hidden="1" x14ac:dyDescent="0.25">
      <c r="B207" s="206"/>
      <c r="C207" s="240">
        <v>43403</v>
      </c>
      <c r="D207" s="233" t="s">
        <v>368</v>
      </c>
      <c r="E207" s="252" t="s">
        <v>367</v>
      </c>
      <c r="F207" s="253"/>
      <c r="G207" s="242" t="s">
        <v>38</v>
      </c>
      <c r="H207" s="235"/>
      <c r="I207" s="236">
        <v>626400</v>
      </c>
      <c r="J207" s="257">
        <f t="shared" si="3"/>
        <v>9472025</v>
      </c>
      <c r="K207" s="251"/>
      <c r="L207" s="241"/>
      <c r="M207" s="252" t="s">
        <v>367</v>
      </c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</row>
    <row r="208" spans="2:35" s="511" customFormat="1" hidden="1" x14ac:dyDescent="0.25">
      <c r="B208" s="206"/>
      <c r="C208" s="240">
        <v>43403</v>
      </c>
      <c r="D208" s="233" t="s">
        <v>60</v>
      </c>
      <c r="E208" s="252" t="s">
        <v>369</v>
      </c>
      <c r="F208" s="253"/>
      <c r="G208" s="242" t="s">
        <v>370</v>
      </c>
      <c r="H208" s="235"/>
      <c r="I208" s="236">
        <v>1252668</v>
      </c>
      <c r="J208" s="257">
        <f t="shared" si="3"/>
        <v>8219357</v>
      </c>
      <c r="K208" s="251"/>
      <c r="L208" s="241"/>
      <c r="M208" s="252" t="s">
        <v>369</v>
      </c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</row>
    <row r="209" spans="2:35" s="511" customFormat="1" hidden="1" x14ac:dyDescent="0.25">
      <c r="B209" s="206"/>
      <c r="C209" s="240">
        <v>43403</v>
      </c>
      <c r="D209" s="233" t="s">
        <v>60</v>
      </c>
      <c r="E209" s="252" t="s">
        <v>371</v>
      </c>
      <c r="F209" s="253"/>
      <c r="G209" s="242" t="s">
        <v>263</v>
      </c>
      <c r="H209" s="235"/>
      <c r="I209" s="236">
        <v>773892</v>
      </c>
      <c r="J209" s="257">
        <f t="shared" si="3"/>
        <v>7445465</v>
      </c>
      <c r="K209" s="251"/>
      <c r="L209" s="241"/>
      <c r="M209" s="252" t="s">
        <v>371</v>
      </c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</row>
    <row r="210" spans="2:35" s="511" customFormat="1" hidden="1" x14ac:dyDescent="0.25">
      <c r="B210" s="206"/>
      <c r="C210" s="240">
        <v>43403</v>
      </c>
      <c r="D210" s="233" t="s">
        <v>373</v>
      </c>
      <c r="E210" s="252" t="s">
        <v>372</v>
      </c>
      <c r="F210" s="253"/>
      <c r="G210" s="242" t="s">
        <v>38</v>
      </c>
      <c r="H210" s="235"/>
      <c r="I210" s="236">
        <v>3682891</v>
      </c>
      <c r="J210" s="257">
        <f t="shared" si="3"/>
        <v>3762574</v>
      </c>
      <c r="K210" s="251"/>
      <c r="L210" s="241"/>
      <c r="M210" s="252" t="s">
        <v>372</v>
      </c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</row>
    <row r="211" spans="2:35" s="511" customFormat="1" hidden="1" x14ac:dyDescent="0.25">
      <c r="B211" s="206"/>
      <c r="C211" s="240">
        <v>43403</v>
      </c>
      <c r="D211" s="233" t="s">
        <v>375</v>
      </c>
      <c r="E211" s="252" t="s">
        <v>374</v>
      </c>
      <c r="F211" s="253"/>
      <c r="G211" s="242" t="s">
        <v>370</v>
      </c>
      <c r="H211" s="235"/>
      <c r="I211" s="236">
        <v>3300000</v>
      </c>
      <c r="J211" s="257">
        <f t="shared" si="3"/>
        <v>462574</v>
      </c>
      <c r="K211" s="251"/>
      <c r="L211" s="241"/>
      <c r="M211" s="252" t="s">
        <v>374</v>
      </c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</row>
    <row r="212" spans="2:35" s="511" customFormat="1" hidden="1" x14ac:dyDescent="0.25">
      <c r="B212" s="206"/>
      <c r="C212" s="232">
        <v>43404</v>
      </c>
      <c r="D212" s="248" t="s">
        <v>42</v>
      </c>
      <c r="E212" s="238"/>
      <c r="F212" s="238"/>
      <c r="G212" s="249"/>
      <c r="H212" s="235">
        <v>17037426</v>
      </c>
      <c r="I212" s="263"/>
      <c r="J212" s="257">
        <f t="shared" si="3"/>
        <v>17500000</v>
      </c>
      <c r="K212" s="251"/>
      <c r="L212" s="241"/>
      <c r="M212" s="238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</row>
    <row r="213" spans="2:35" s="511" customFormat="1" hidden="1" x14ac:dyDescent="0.25">
      <c r="B213" s="206"/>
      <c r="C213" s="283">
        <v>43404</v>
      </c>
      <c r="D213" s="225" t="s">
        <v>376</v>
      </c>
      <c r="E213" s="238" t="s">
        <v>391</v>
      </c>
      <c r="F213" s="238"/>
      <c r="G213" s="249" t="s">
        <v>263</v>
      </c>
      <c r="H213" s="235"/>
      <c r="I213" s="235">
        <v>2100000</v>
      </c>
      <c r="J213" s="257">
        <f t="shared" si="3"/>
        <v>15400000</v>
      </c>
      <c r="K213" s="251"/>
      <c r="L213" s="241"/>
      <c r="M213" s="238" t="s">
        <v>391</v>
      </c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</row>
    <row r="214" spans="2:35" s="511" customFormat="1" hidden="1" x14ac:dyDescent="0.25">
      <c r="B214" s="206"/>
      <c r="C214" s="283">
        <v>43404</v>
      </c>
      <c r="D214" s="225" t="s">
        <v>377</v>
      </c>
      <c r="E214" s="238" t="s">
        <v>392</v>
      </c>
      <c r="F214" s="238"/>
      <c r="G214" s="249" t="s">
        <v>263</v>
      </c>
      <c r="H214" s="235"/>
      <c r="I214" s="235">
        <v>1550000</v>
      </c>
      <c r="J214" s="257">
        <f t="shared" si="3"/>
        <v>13850000</v>
      </c>
      <c r="K214" s="251"/>
      <c r="L214" s="241"/>
      <c r="M214" s="238" t="s">
        <v>392</v>
      </c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</row>
    <row r="215" spans="2:35" s="511" customFormat="1" hidden="1" x14ac:dyDescent="0.25">
      <c r="B215" s="206"/>
      <c r="C215" s="240">
        <v>43403</v>
      </c>
      <c r="D215" s="233" t="s">
        <v>382</v>
      </c>
      <c r="E215" s="252" t="s">
        <v>381</v>
      </c>
      <c r="F215" s="253"/>
      <c r="G215" s="242" t="s">
        <v>91</v>
      </c>
      <c r="H215" s="235"/>
      <c r="I215" s="236">
        <v>1900000</v>
      </c>
      <c r="J215" s="257">
        <f t="shared" si="3"/>
        <v>11950000</v>
      </c>
      <c r="K215" s="251"/>
      <c r="L215" s="241"/>
      <c r="M215" s="252" t="s">
        <v>381</v>
      </c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</row>
    <row r="216" spans="2:35" s="511" customFormat="1" hidden="1" x14ac:dyDescent="0.25">
      <c r="B216" s="206"/>
      <c r="C216" s="240">
        <v>43405</v>
      </c>
      <c r="D216" s="233" t="s">
        <v>58</v>
      </c>
      <c r="E216" s="252" t="s">
        <v>383</v>
      </c>
      <c r="F216" s="253"/>
      <c r="G216" s="242" t="s">
        <v>57</v>
      </c>
      <c r="H216" s="235"/>
      <c r="I216" s="236">
        <v>150000</v>
      </c>
      <c r="J216" s="257">
        <f t="shared" si="3"/>
        <v>11800000</v>
      </c>
      <c r="K216" s="251"/>
      <c r="L216" s="241"/>
      <c r="M216" s="252" t="s">
        <v>383</v>
      </c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</row>
    <row r="217" spans="2:35" s="511" customFormat="1" hidden="1" x14ac:dyDescent="0.25">
      <c r="B217" s="206"/>
      <c r="C217" s="240">
        <v>43407</v>
      </c>
      <c r="D217" s="233" t="s">
        <v>386</v>
      </c>
      <c r="E217" s="252" t="s">
        <v>384</v>
      </c>
      <c r="F217" s="253"/>
      <c r="G217" s="242" t="s">
        <v>91</v>
      </c>
      <c r="H217" s="235"/>
      <c r="I217" s="236">
        <v>385000</v>
      </c>
      <c r="J217" s="257">
        <f t="shared" si="3"/>
        <v>11415000</v>
      </c>
      <c r="K217" s="251"/>
      <c r="L217" s="241"/>
      <c r="M217" s="252" t="s">
        <v>384</v>
      </c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</row>
    <row r="218" spans="2:35" s="511" customFormat="1" hidden="1" x14ac:dyDescent="0.25">
      <c r="B218" s="206"/>
      <c r="C218" s="240">
        <v>43407</v>
      </c>
      <c r="D218" s="225" t="s">
        <v>378</v>
      </c>
      <c r="E218" s="238" t="s">
        <v>394</v>
      </c>
      <c r="F218" s="238"/>
      <c r="G218" s="235" t="s">
        <v>379</v>
      </c>
      <c r="H218" s="235"/>
      <c r="I218" s="235">
        <v>2805000</v>
      </c>
      <c r="J218" s="257">
        <f t="shared" si="3"/>
        <v>8610000</v>
      </c>
      <c r="K218" s="251"/>
      <c r="L218" s="241"/>
      <c r="M218" s="238" t="s">
        <v>394</v>
      </c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</row>
    <row r="219" spans="2:35" s="511" customFormat="1" hidden="1" x14ac:dyDescent="0.25">
      <c r="B219" s="206"/>
      <c r="C219" s="240" t="s">
        <v>393</v>
      </c>
      <c r="D219" s="225" t="s">
        <v>380</v>
      </c>
      <c r="E219" s="238" t="s">
        <v>395</v>
      </c>
      <c r="F219" s="238"/>
      <c r="G219" s="235" t="s">
        <v>89</v>
      </c>
      <c r="H219" s="235"/>
      <c r="I219" s="235">
        <v>2000000</v>
      </c>
      <c r="J219" s="257">
        <f t="shared" si="3"/>
        <v>6610000</v>
      </c>
      <c r="K219" s="251"/>
      <c r="L219" s="241"/>
      <c r="M219" s="238" t="s">
        <v>395</v>
      </c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</row>
    <row r="220" spans="2:35" s="511" customFormat="1" hidden="1" x14ac:dyDescent="0.25">
      <c r="B220" s="206"/>
      <c r="C220" s="232"/>
      <c r="D220" s="233" t="s">
        <v>387</v>
      </c>
      <c r="E220" s="252" t="s">
        <v>385</v>
      </c>
      <c r="F220" s="253"/>
      <c r="G220" s="242" t="s">
        <v>107</v>
      </c>
      <c r="H220" s="235"/>
      <c r="I220" s="236">
        <v>1765837</v>
      </c>
      <c r="J220" s="257">
        <f t="shared" si="3"/>
        <v>4844163</v>
      </c>
      <c r="K220" s="251"/>
      <c r="L220" s="241"/>
      <c r="M220" s="252" t="s">
        <v>385</v>
      </c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</row>
    <row r="221" spans="2:35" s="511" customFormat="1" hidden="1" x14ac:dyDescent="0.25">
      <c r="B221" s="206"/>
      <c r="C221" s="232"/>
      <c r="D221" s="233" t="s">
        <v>390</v>
      </c>
      <c r="E221" s="252" t="s">
        <v>388</v>
      </c>
      <c r="F221" s="253"/>
      <c r="G221" s="242" t="s">
        <v>389</v>
      </c>
      <c r="H221" s="235"/>
      <c r="I221" s="236">
        <v>4500000</v>
      </c>
      <c r="J221" s="257">
        <f t="shared" si="3"/>
        <v>344163</v>
      </c>
      <c r="K221" s="251"/>
      <c r="L221" s="241"/>
      <c r="M221" s="252" t="s">
        <v>388</v>
      </c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</row>
    <row r="222" spans="2:35" s="511" customFormat="1" hidden="1" x14ac:dyDescent="0.25">
      <c r="B222" s="206"/>
      <c r="C222" s="232">
        <v>43417</v>
      </c>
      <c r="D222" s="248" t="s">
        <v>42</v>
      </c>
      <c r="E222" s="238"/>
      <c r="F222" s="238"/>
      <c r="G222" s="249"/>
      <c r="H222" s="235">
        <v>8700837</v>
      </c>
      <c r="I222" s="263"/>
      <c r="J222" s="257">
        <f t="shared" si="3"/>
        <v>9045000</v>
      </c>
      <c r="K222" s="251"/>
      <c r="L222" s="241"/>
      <c r="M222" s="238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</row>
    <row r="223" spans="2:35" s="511" customFormat="1" hidden="1" x14ac:dyDescent="0.25">
      <c r="B223" s="206"/>
      <c r="C223" s="240">
        <v>43417</v>
      </c>
      <c r="D223" s="233" t="s">
        <v>154</v>
      </c>
      <c r="E223" s="252" t="s">
        <v>396</v>
      </c>
      <c r="F223" s="253"/>
      <c r="G223" s="242" t="s">
        <v>109</v>
      </c>
      <c r="H223" s="235"/>
      <c r="I223" s="236">
        <v>3325800</v>
      </c>
      <c r="J223" s="257">
        <f t="shared" si="3"/>
        <v>5719200</v>
      </c>
      <c r="K223" s="251"/>
      <c r="L223" s="241"/>
      <c r="M223" s="252" t="s">
        <v>396</v>
      </c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</row>
    <row r="224" spans="2:35" s="511" customFormat="1" hidden="1" x14ac:dyDescent="0.25">
      <c r="B224" s="206"/>
      <c r="C224" s="240">
        <v>43417</v>
      </c>
      <c r="D224" s="233" t="s">
        <v>401</v>
      </c>
      <c r="E224" s="252" t="s">
        <v>397</v>
      </c>
      <c r="F224" s="253"/>
      <c r="G224" s="242" t="s">
        <v>70</v>
      </c>
      <c r="H224" s="235"/>
      <c r="I224" s="236">
        <v>1619521</v>
      </c>
      <c r="J224" s="257">
        <f t="shared" si="3"/>
        <v>4099679</v>
      </c>
      <c r="K224" s="251"/>
      <c r="L224" s="241"/>
      <c r="M224" s="252" t="s">
        <v>397</v>
      </c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</row>
    <row r="225" spans="2:35" s="511" customFormat="1" hidden="1" x14ac:dyDescent="0.25">
      <c r="B225" s="206"/>
      <c r="C225" s="240">
        <v>43417</v>
      </c>
      <c r="D225" s="233" t="s">
        <v>386</v>
      </c>
      <c r="E225" s="252" t="s">
        <v>398</v>
      </c>
      <c r="F225" s="253"/>
      <c r="G225" s="242" t="s">
        <v>70</v>
      </c>
      <c r="H225" s="235"/>
      <c r="I225" s="236">
        <v>2285161</v>
      </c>
      <c r="J225" s="257">
        <f t="shared" si="3"/>
        <v>1814518</v>
      </c>
      <c r="K225" s="251"/>
      <c r="L225" s="287"/>
      <c r="M225" s="252" t="s">
        <v>398</v>
      </c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</row>
    <row r="226" spans="2:35" s="511" customFormat="1" hidden="1" x14ac:dyDescent="0.25">
      <c r="B226" s="206"/>
      <c r="C226" s="240">
        <v>43417</v>
      </c>
      <c r="D226" s="233" t="s">
        <v>404</v>
      </c>
      <c r="E226" s="252" t="s">
        <v>400</v>
      </c>
      <c r="F226" s="253"/>
      <c r="G226" s="242" t="s">
        <v>89</v>
      </c>
      <c r="H226" s="235">
        <v>930000</v>
      </c>
      <c r="I226" s="236"/>
      <c r="J226" s="257">
        <f t="shared" si="3"/>
        <v>2744518</v>
      </c>
      <c r="K226" s="251"/>
      <c r="L226" s="287"/>
      <c r="M226" s="252" t="s">
        <v>400</v>
      </c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</row>
    <row r="227" spans="2:35" s="511" customFormat="1" hidden="1" x14ac:dyDescent="0.25">
      <c r="B227" s="206"/>
      <c r="C227" s="240">
        <v>43417</v>
      </c>
      <c r="D227" s="233" t="s">
        <v>405</v>
      </c>
      <c r="E227" s="252" t="s">
        <v>399</v>
      </c>
      <c r="F227" s="253"/>
      <c r="G227" s="242" t="s">
        <v>263</v>
      </c>
      <c r="H227" s="235"/>
      <c r="I227" s="236">
        <f>1891496-1550000</f>
        <v>341496</v>
      </c>
      <c r="J227" s="257">
        <f t="shared" si="3"/>
        <v>2403022</v>
      </c>
      <c r="K227" s="251"/>
      <c r="L227" s="287"/>
      <c r="M227" s="252" t="s">
        <v>399</v>
      </c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</row>
    <row r="228" spans="2:35" s="511" customFormat="1" hidden="1" x14ac:dyDescent="0.25">
      <c r="B228" s="284"/>
      <c r="C228" s="240">
        <v>43417</v>
      </c>
      <c r="D228" s="233" t="s">
        <v>402</v>
      </c>
      <c r="E228" s="253" t="s">
        <v>403</v>
      </c>
      <c r="F228" s="253"/>
      <c r="G228" s="242" t="s">
        <v>263</v>
      </c>
      <c r="H228" s="256"/>
      <c r="I228" s="236">
        <v>84890</v>
      </c>
      <c r="J228" s="257">
        <f t="shared" si="3"/>
        <v>2318132</v>
      </c>
      <c r="K228" s="282"/>
      <c r="L228" s="287"/>
      <c r="M228" s="253" t="s">
        <v>403</v>
      </c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</row>
    <row r="229" spans="2:35" s="511" customFormat="1" hidden="1" x14ac:dyDescent="0.25">
      <c r="B229" s="284"/>
      <c r="C229" s="283">
        <v>43417</v>
      </c>
      <c r="D229" s="225" t="s">
        <v>380</v>
      </c>
      <c r="E229" s="255" t="s">
        <v>407</v>
      </c>
      <c r="F229" s="255"/>
      <c r="G229" s="242" t="s">
        <v>263</v>
      </c>
      <c r="H229" s="256"/>
      <c r="I229" s="277">
        <v>500000</v>
      </c>
      <c r="J229" s="257">
        <f t="shared" si="3"/>
        <v>1818132</v>
      </c>
      <c r="K229" s="282"/>
      <c r="L229" s="287"/>
      <c r="M229" s="255" t="s">
        <v>407</v>
      </c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</row>
    <row r="230" spans="2:35" s="511" customFormat="1" hidden="1" x14ac:dyDescent="0.25">
      <c r="B230" s="206"/>
      <c r="C230" s="232">
        <v>43418</v>
      </c>
      <c r="D230" s="248" t="s">
        <v>60</v>
      </c>
      <c r="E230" s="238" t="s">
        <v>406</v>
      </c>
      <c r="F230" s="255"/>
      <c r="G230" s="242" t="s">
        <v>91</v>
      </c>
      <c r="H230" s="285"/>
      <c r="I230" s="263">
        <v>506500</v>
      </c>
      <c r="J230" s="257">
        <f t="shared" si="3"/>
        <v>1311632</v>
      </c>
      <c r="K230" s="251"/>
      <c r="L230" s="287"/>
      <c r="M230" s="238" t="s">
        <v>406</v>
      </c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</row>
    <row r="231" spans="2:35" s="511" customFormat="1" hidden="1" x14ac:dyDescent="0.25">
      <c r="B231" s="206"/>
      <c r="C231" s="232">
        <v>43419</v>
      </c>
      <c r="D231" s="206" t="s">
        <v>42</v>
      </c>
      <c r="E231" s="206"/>
      <c r="F231" s="206"/>
      <c r="G231" s="208"/>
      <c r="H231" s="285">
        <v>12883368</v>
      </c>
      <c r="I231" s="210"/>
      <c r="J231" s="257">
        <f t="shared" si="3"/>
        <v>14195000</v>
      </c>
      <c r="K231" s="251"/>
      <c r="L231" s="287"/>
      <c r="M231" s="206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</row>
    <row r="232" spans="2:35" s="511" customFormat="1" hidden="1" x14ac:dyDescent="0.25">
      <c r="B232" s="206"/>
      <c r="C232" s="240">
        <v>43419</v>
      </c>
      <c r="D232" s="233" t="s">
        <v>409</v>
      </c>
      <c r="E232" s="252" t="s">
        <v>408</v>
      </c>
      <c r="F232" s="253"/>
      <c r="G232" s="242" t="s">
        <v>330</v>
      </c>
      <c r="H232" s="285"/>
      <c r="I232" s="236">
        <v>804152</v>
      </c>
      <c r="J232" s="257">
        <f t="shared" si="3"/>
        <v>13390848</v>
      </c>
      <c r="K232" s="251"/>
      <c r="L232" s="287"/>
      <c r="M232" s="252" t="s">
        <v>408</v>
      </c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</row>
    <row r="233" spans="2:35" s="511" customFormat="1" hidden="1" x14ac:dyDescent="0.25">
      <c r="B233" s="206"/>
      <c r="C233" s="240">
        <v>43419</v>
      </c>
      <c r="D233" s="233" t="s">
        <v>411</v>
      </c>
      <c r="E233" s="252" t="s">
        <v>410</v>
      </c>
      <c r="F233" s="253"/>
      <c r="G233" s="242" t="s">
        <v>38</v>
      </c>
      <c r="H233" s="285"/>
      <c r="I233" s="236">
        <v>3800000</v>
      </c>
      <c r="J233" s="257">
        <f t="shared" si="3"/>
        <v>9590848</v>
      </c>
      <c r="K233" s="251"/>
      <c r="L233" s="287"/>
      <c r="M233" s="252" t="s">
        <v>410</v>
      </c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</row>
    <row r="234" spans="2:35" s="511" customFormat="1" hidden="1" x14ac:dyDescent="0.25">
      <c r="B234" s="206"/>
      <c r="C234" s="240">
        <v>43419</v>
      </c>
      <c r="D234" s="233" t="s">
        <v>415</v>
      </c>
      <c r="E234" s="252" t="s">
        <v>412</v>
      </c>
      <c r="F234" s="253"/>
      <c r="G234" s="242" t="s">
        <v>414</v>
      </c>
      <c r="H234" s="285"/>
      <c r="I234" s="236">
        <v>5853898</v>
      </c>
      <c r="J234" s="257">
        <f t="shared" si="3"/>
        <v>3736950</v>
      </c>
      <c r="K234" s="251"/>
      <c r="L234" s="287"/>
      <c r="M234" s="252" t="s">
        <v>412</v>
      </c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</row>
    <row r="235" spans="2:35" s="511" customFormat="1" hidden="1" x14ac:dyDescent="0.25">
      <c r="B235" s="206"/>
      <c r="C235" s="240">
        <v>43419</v>
      </c>
      <c r="D235" s="233" t="s">
        <v>113</v>
      </c>
      <c r="E235" s="252" t="s">
        <v>413</v>
      </c>
      <c r="F235" s="253"/>
      <c r="G235" s="242" t="s">
        <v>416</v>
      </c>
      <c r="H235" s="285"/>
      <c r="I235" s="236">
        <v>1637300</v>
      </c>
      <c r="J235" s="257">
        <f t="shared" si="3"/>
        <v>2099650</v>
      </c>
      <c r="K235" s="251"/>
      <c r="L235" s="287"/>
      <c r="M235" s="252" t="s">
        <v>413</v>
      </c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</row>
    <row r="236" spans="2:35" s="511" customFormat="1" hidden="1" x14ac:dyDescent="0.25">
      <c r="B236" s="206"/>
      <c r="C236" s="240">
        <v>43419</v>
      </c>
      <c r="D236" s="225" t="s">
        <v>417</v>
      </c>
      <c r="E236" s="206" t="s">
        <v>418</v>
      </c>
      <c r="F236" s="206"/>
      <c r="G236" s="286" t="s">
        <v>89</v>
      </c>
      <c r="H236" s="285"/>
      <c r="I236" s="235">
        <v>2000000</v>
      </c>
      <c r="J236" s="257">
        <f t="shared" si="3"/>
        <v>99650</v>
      </c>
      <c r="K236" s="251"/>
      <c r="L236" s="287"/>
      <c r="M236" s="206" t="s">
        <v>418</v>
      </c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  <c r="AA236" s="241"/>
      <c r="AB236" s="241"/>
      <c r="AC236" s="241"/>
      <c r="AD236" s="241"/>
      <c r="AE236" s="241"/>
      <c r="AF236" s="241"/>
      <c r="AG236" s="241"/>
      <c r="AH236" s="241"/>
      <c r="AI236" s="241"/>
    </row>
    <row r="237" spans="2:35" s="511" customFormat="1" hidden="1" x14ac:dyDescent="0.25">
      <c r="B237" s="206"/>
      <c r="C237" s="240">
        <v>43425</v>
      </c>
      <c r="D237" s="206" t="s">
        <v>42</v>
      </c>
      <c r="E237" s="206"/>
      <c r="F237" s="206"/>
      <c r="G237" s="208"/>
      <c r="H237" s="285">
        <v>12095350</v>
      </c>
      <c r="I237" s="210"/>
      <c r="J237" s="257">
        <f t="shared" si="3"/>
        <v>12195000</v>
      </c>
      <c r="K237" s="251"/>
      <c r="L237" s="287"/>
      <c r="M237" s="206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</row>
    <row r="238" spans="2:35" s="511" customFormat="1" hidden="1" x14ac:dyDescent="0.25">
      <c r="B238" s="206"/>
      <c r="C238" s="240">
        <v>43425</v>
      </c>
      <c r="D238" s="233" t="s">
        <v>421</v>
      </c>
      <c r="E238" s="252" t="s">
        <v>419</v>
      </c>
      <c r="F238" s="253"/>
      <c r="G238" s="242" t="s">
        <v>420</v>
      </c>
      <c r="H238" s="285"/>
      <c r="I238" s="236">
        <v>740000</v>
      </c>
      <c r="J238" s="257">
        <f t="shared" si="3"/>
        <v>11455000</v>
      </c>
      <c r="K238" s="251"/>
      <c r="L238" s="287"/>
      <c r="M238" s="252" t="s">
        <v>419</v>
      </c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</row>
    <row r="239" spans="2:35" s="511" customFormat="1" hidden="1" x14ac:dyDescent="0.25">
      <c r="B239" s="206"/>
      <c r="C239" s="240">
        <v>43425</v>
      </c>
      <c r="D239" s="233" t="s">
        <v>421</v>
      </c>
      <c r="E239" s="252" t="s">
        <v>423</v>
      </c>
      <c r="F239" s="253"/>
      <c r="G239" s="242" t="s">
        <v>420</v>
      </c>
      <c r="H239" s="285"/>
      <c r="I239" s="236">
        <v>891500</v>
      </c>
      <c r="J239" s="257">
        <f t="shared" si="3"/>
        <v>10563500</v>
      </c>
      <c r="K239" s="251"/>
      <c r="L239" s="287"/>
      <c r="M239" s="252" t="s">
        <v>423</v>
      </c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</row>
    <row r="240" spans="2:35" s="511" customFormat="1" hidden="1" x14ac:dyDescent="0.25">
      <c r="B240" s="206"/>
      <c r="C240" s="240">
        <v>43425</v>
      </c>
      <c r="D240" s="233" t="s">
        <v>432</v>
      </c>
      <c r="E240" s="252" t="s">
        <v>424</v>
      </c>
      <c r="F240" s="253"/>
      <c r="G240" s="242" t="s">
        <v>422</v>
      </c>
      <c r="H240" s="285"/>
      <c r="I240" s="236">
        <f>4084674-2805000</f>
        <v>1279674</v>
      </c>
      <c r="J240" s="257">
        <f t="shared" si="3"/>
        <v>9283826</v>
      </c>
      <c r="K240" s="251"/>
      <c r="L240" s="287"/>
      <c r="M240" s="252" t="s">
        <v>424</v>
      </c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</row>
    <row r="241" spans="2:35" s="511" customFormat="1" hidden="1" x14ac:dyDescent="0.25">
      <c r="B241" s="206"/>
      <c r="C241" s="240">
        <v>43425</v>
      </c>
      <c r="D241" s="233" t="s">
        <v>434</v>
      </c>
      <c r="E241" s="252" t="s">
        <v>427</v>
      </c>
      <c r="F241" s="253"/>
      <c r="G241" s="242" t="s">
        <v>263</v>
      </c>
      <c r="H241" s="285"/>
      <c r="I241" s="236">
        <f>581000-500000</f>
        <v>81000</v>
      </c>
      <c r="J241" s="257">
        <f t="shared" si="3"/>
        <v>9202826</v>
      </c>
      <c r="K241" s="251"/>
      <c r="L241" s="241"/>
      <c r="M241" s="252" t="s">
        <v>427</v>
      </c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</row>
    <row r="242" spans="2:35" s="511" customFormat="1" hidden="1" x14ac:dyDescent="0.25">
      <c r="B242" s="206"/>
      <c r="C242" s="240">
        <v>43425</v>
      </c>
      <c r="D242" s="233" t="s">
        <v>435</v>
      </c>
      <c r="E242" s="252" t="s">
        <v>436</v>
      </c>
      <c r="F242" s="253"/>
      <c r="G242" s="242" t="s">
        <v>263</v>
      </c>
      <c r="H242" s="285"/>
      <c r="I242" s="236">
        <v>984000</v>
      </c>
      <c r="J242" s="257">
        <f t="shared" si="3"/>
        <v>8218826</v>
      </c>
      <c r="K242" s="251"/>
      <c r="L242" s="241"/>
      <c r="M242" s="252" t="s">
        <v>436</v>
      </c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</row>
    <row r="243" spans="2:35" s="511" customFormat="1" hidden="1" x14ac:dyDescent="0.25">
      <c r="B243" s="206"/>
      <c r="C243" s="240">
        <v>43425</v>
      </c>
      <c r="D243" s="233" t="s">
        <v>60</v>
      </c>
      <c r="E243" s="252" t="s">
        <v>428</v>
      </c>
      <c r="F243" s="253"/>
      <c r="G243" s="242" t="s">
        <v>109</v>
      </c>
      <c r="H243" s="285"/>
      <c r="I243" s="236">
        <v>3572062</v>
      </c>
      <c r="J243" s="257">
        <f t="shared" si="3"/>
        <v>4646764</v>
      </c>
      <c r="K243" s="251"/>
      <c r="L243" s="241"/>
      <c r="M243" s="252" t="s">
        <v>428</v>
      </c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</row>
    <row r="244" spans="2:35" s="511" customFormat="1" hidden="1" x14ac:dyDescent="0.25">
      <c r="B244" s="206"/>
      <c r="C244" s="240">
        <v>43426</v>
      </c>
      <c r="D244" s="233" t="s">
        <v>433</v>
      </c>
      <c r="E244" s="252" t="s">
        <v>429</v>
      </c>
      <c r="F244" s="253"/>
      <c r="G244" s="242" t="s">
        <v>57</v>
      </c>
      <c r="H244" s="285">
        <v>641195</v>
      </c>
      <c r="I244" s="236"/>
      <c r="J244" s="257">
        <f t="shared" si="3"/>
        <v>5287959</v>
      </c>
      <c r="K244" s="251"/>
      <c r="L244" s="241"/>
      <c r="M244" s="252" t="s">
        <v>429</v>
      </c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  <c r="AA244" s="241"/>
      <c r="AB244" s="241"/>
      <c r="AC244" s="241"/>
      <c r="AD244" s="241"/>
      <c r="AE244" s="241"/>
      <c r="AF244" s="241"/>
      <c r="AG244" s="241"/>
      <c r="AH244" s="241"/>
      <c r="AI244" s="241"/>
    </row>
    <row r="245" spans="2:35" s="511" customFormat="1" hidden="1" x14ac:dyDescent="0.25">
      <c r="B245" s="206"/>
      <c r="C245" s="240">
        <v>43426</v>
      </c>
      <c r="D245" s="233" t="s">
        <v>431</v>
      </c>
      <c r="E245" s="252" t="s">
        <v>426</v>
      </c>
      <c r="F245" s="253"/>
      <c r="G245" s="242" t="s">
        <v>430</v>
      </c>
      <c r="H245" s="285"/>
      <c r="I245" s="236">
        <v>3206000</v>
      </c>
      <c r="J245" s="257">
        <f t="shared" si="3"/>
        <v>2081959</v>
      </c>
      <c r="K245" s="251"/>
      <c r="L245" s="241"/>
      <c r="M245" s="252" t="s">
        <v>426</v>
      </c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</row>
    <row r="246" spans="2:35" s="511" customFormat="1" hidden="1" x14ac:dyDescent="0.25">
      <c r="B246" s="206"/>
      <c r="C246" s="240">
        <v>43426</v>
      </c>
      <c r="D246" s="233" t="s">
        <v>60</v>
      </c>
      <c r="E246" s="252" t="s">
        <v>425</v>
      </c>
      <c r="F246" s="253"/>
      <c r="G246" s="242" t="s">
        <v>91</v>
      </c>
      <c r="H246" s="285"/>
      <c r="I246" s="236">
        <v>904668</v>
      </c>
      <c r="J246" s="257">
        <f t="shared" si="3"/>
        <v>1177291</v>
      </c>
      <c r="K246" s="251"/>
      <c r="L246" s="241"/>
      <c r="M246" s="252" t="s">
        <v>425</v>
      </c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</row>
    <row r="247" spans="2:35" s="511" customFormat="1" hidden="1" x14ac:dyDescent="0.25">
      <c r="B247" s="206"/>
      <c r="C247" s="207">
        <v>43430</v>
      </c>
      <c r="D247" s="206" t="s">
        <v>42</v>
      </c>
      <c r="E247" s="206"/>
      <c r="F247" s="287"/>
      <c r="G247" s="242"/>
      <c r="H247" s="285">
        <v>15338710</v>
      </c>
      <c r="I247" s="210"/>
      <c r="J247" s="257">
        <f t="shared" si="3"/>
        <v>16516001</v>
      </c>
      <c r="K247" s="251"/>
      <c r="L247" s="241"/>
      <c r="M247" s="206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</row>
    <row r="248" spans="2:35" s="511" customFormat="1" hidden="1" x14ac:dyDescent="0.25">
      <c r="B248" s="206"/>
      <c r="C248" s="207">
        <v>43430</v>
      </c>
      <c r="D248" s="233" t="s">
        <v>438</v>
      </c>
      <c r="E248" s="252" t="s">
        <v>437</v>
      </c>
      <c r="F248" s="253"/>
      <c r="G248" s="242" t="s">
        <v>359</v>
      </c>
      <c r="H248" s="285"/>
      <c r="I248" s="236">
        <v>1572150</v>
      </c>
      <c r="J248" s="257">
        <f t="shared" si="3"/>
        <v>14943851</v>
      </c>
      <c r="K248" s="251"/>
      <c r="L248" s="241"/>
      <c r="M248" s="252" t="s">
        <v>437</v>
      </c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</row>
    <row r="249" spans="2:35" s="511" customFormat="1" hidden="1" x14ac:dyDescent="0.25">
      <c r="B249" s="206"/>
      <c r="C249" s="207">
        <v>43430</v>
      </c>
      <c r="D249" s="233" t="s">
        <v>154</v>
      </c>
      <c r="E249" s="252" t="s">
        <v>439</v>
      </c>
      <c r="F249" s="253"/>
      <c r="G249" s="242" t="s">
        <v>72</v>
      </c>
      <c r="H249" s="285"/>
      <c r="I249" s="236">
        <v>1579000</v>
      </c>
      <c r="J249" s="257">
        <f t="shared" si="3"/>
        <v>13364851</v>
      </c>
      <c r="K249" s="251"/>
      <c r="L249" s="241"/>
      <c r="M249" s="252" t="s">
        <v>439</v>
      </c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</row>
    <row r="250" spans="2:35" s="511" customFormat="1" hidden="1" x14ac:dyDescent="0.25">
      <c r="B250" s="206"/>
      <c r="C250" s="207">
        <v>43432</v>
      </c>
      <c r="D250" s="233" t="s">
        <v>154</v>
      </c>
      <c r="E250" s="252" t="s">
        <v>441</v>
      </c>
      <c r="F250" s="253"/>
      <c r="G250" s="242" t="s">
        <v>72</v>
      </c>
      <c r="H250" s="285"/>
      <c r="I250" s="236">
        <v>5053000</v>
      </c>
      <c r="J250" s="257">
        <f t="shared" si="3"/>
        <v>8311851</v>
      </c>
      <c r="K250" s="251"/>
      <c r="L250" s="241"/>
      <c r="M250" s="252" t="s">
        <v>441</v>
      </c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</row>
    <row r="251" spans="2:35" s="511" customFormat="1" hidden="1" x14ac:dyDescent="0.25">
      <c r="B251" s="206"/>
      <c r="C251" s="207">
        <v>43432</v>
      </c>
      <c r="D251" s="233" t="s">
        <v>154</v>
      </c>
      <c r="E251" s="252" t="s">
        <v>442</v>
      </c>
      <c r="F251" s="253"/>
      <c r="G251" s="242" t="s">
        <v>308</v>
      </c>
      <c r="H251" s="285"/>
      <c r="I251" s="236">
        <v>1174898</v>
      </c>
      <c r="J251" s="257">
        <f t="shared" si="3"/>
        <v>7136953</v>
      </c>
      <c r="K251" s="251"/>
      <c r="L251" s="241"/>
      <c r="M251" s="252" t="s">
        <v>442</v>
      </c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</row>
    <row r="252" spans="2:35" s="511" customFormat="1" hidden="1" x14ac:dyDescent="0.25">
      <c r="B252" s="206"/>
      <c r="C252" s="207">
        <v>43432</v>
      </c>
      <c r="D252" s="233" t="s">
        <v>447</v>
      </c>
      <c r="E252" s="252" t="s">
        <v>443</v>
      </c>
      <c r="F252" s="253"/>
      <c r="G252" s="242" t="s">
        <v>34</v>
      </c>
      <c r="H252" s="285"/>
      <c r="I252" s="236">
        <v>184000</v>
      </c>
      <c r="J252" s="257">
        <f t="shared" si="3"/>
        <v>6952953</v>
      </c>
      <c r="K252" s="251"/>
      <c r="L252" s="241"/>
      <c r="M252" s="252" t="s">
        <v>443</v>
      </c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</row>
    <row r="253" spans="2:35" s="511" customFormat="1" hidden="1" x14ac:dyDescent="0.25">
      <c r="B253" s="206"/>
      <c r="C253" s="207">
        <v>43432</v>
      </c>
      <c r="D253" s="233" t="s">
        <v>154</v>
      </c>
      <c r="E253" s="252" t="s">
        <v>444</v>
      </c>
      <c r="F253" s="253"/>
      <c r="G253" s="242" t="s">
        <v>440</v>
      </c>
      <c r="H253" s="285"/>
      <c r="I253" s="236">
        <v>1811451</v>
      </c>
      <c r="J253" s="257">
        <f t="shared" si="3"/>
        <v>5141502</v>
      </c>
      <c r="K253" s="251"/>
      <c r="L253" s="241"/>
      <c r="M253" s="252" t="s">
        <v>444</v>
      </c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</row>
    <row r="254" spans="2:35" s="511" customFormat="1" hidden="1" x14ac:dyDescent="0.25">
      <c r="B254" s="206"/>
      <c r="C254" s="207">
        <v>43435</v>
      </c>
      <c r="D254" s="233" t="s">
        <v>446</v>
      </c>
      <c r="E254" s="252" t="s">
        <v>445</v>
      </c>
      <c r="F254" s="253"/>
      <c r="G254" s="242" t="s">
        <v>34</v>
      </c>
      <c r="H254" s="285"/>
      <c r="I254" s="236">
        <v>100000</v>
      </c>
      <c r="J254" s="257">
        <f t="shared" si="3"/>
        <v>5041502</v>
      </c>
      <c r="K254" s="251"/>
      <c r="L254" s="241"/>
      <c r="M254" s="252" t="s">
        <v>445</v>
      </c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</row>
    <row r="255" spans="2:35" s="511" customFormat="1" hidden="1" x14ac:dyDescent="0.25">
      <c r="B255" s="206"/>
      <c r="C255" s="207">
        <v>43437</v>
      </c>
      <c r="D255" s="233" t="s">
        <v>154</v>
      </c>
      <c r="E255" s="252" t="s">
        <v>449</v>
      </c>
      <c r="F255" s="253"/>
      <c r="G255" s="242" t="s">
        <v>178</v>
      </c>
      <c r="H255" s="285"/>
      <c r="I255" s="236">
        <v>2358202</v>
      </c>
      <c r="J255" s="257">
        <f t="shared" si="3"/>
        <v>2683300</v>
      </c>
      <c r="K255" s="251"/>
      <c r="L255" s="241"/>
      <c r="M255" s="252" t="s">
        <v>449</v>
      </c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</row>
    <row r="256" spans="2:35" s="511" customFormat="1" hidden="1" x14ac:dyDescent="0.25">
      <c r="B256" s="206"/>
      <c r="C256" s="207">
        <v>43437</v>
      </c>
      <c r="D256" s="233" t="s">
        <v>451</v>
      </c>
      <c r="E256" s="252" t="s">
        <v>450</v>
      </c>
      <c r="F256" s="253"/>
      <c r="G256" s="242" t="s">
        <v>448</v>
      </c>
      <c r="H256" s="285"/>
      <c r="I256" s="236">
        <v>2270000</v>
      </c>
      <c r="J256" s="257">
        <f t="shared" si="3"/>
        <v>413300</v>
      </c>
      <c r="K256" s="251"/>
      <c r="L256" s="241"/>
      <c r="M256" s="252" t="s">
        <v>450</v>
      </c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</row>
    <row r="257" spans="2:35" s="511" customFormat="1" hidden="1" x14ac:dyDescent="0.25">
      <c r="B257" s="206"/>
      <c r="C257" s="207">
        <v>43438</v>
      </c>
      <c r="D257" s="206" t="s">
        <v>42</v>
      </c>
      <c r="E257" s="206"/>
      <c r="F257" s="206"/>
      <c r="G257" s="208"/>
      <c r="H257" s="285">
        <v>17086701</v>
      </c>
      <c r="I257" s="210"/>
      <c r="J257" s="257">
        <f t="shared" si="3"/>
        <v>17500001</v>
      </c>
      <c r="K257" s="251"/>
      <c r="L257" s="241"/>
      <c r="M257" s="206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</row>
    <row r="258" spans="2:35" s="511" customFormat="1" hidden="1" x14ac:dyDescent="0.25">
      <c r="B258" s="206"/>
      <c r="C258" s="207">
        <v>43438</v>
      </c>
      <c r="D258" s="287" t="s">
        <v>469</v>
      </c>
      <c r="E258" s="287" t="s">
        <v>467</v>
      </c>
      <c r="F258" s="287"/>
      <c r="G258" s="288" t="s">
        <v>263</v>
      </c>
      <c r="H258" s="285"/>
      <c r="I258" s="289">
        <v>1010000</v>
      </c>
      <c r="J258" s="257">
        <f t="shared" si="3"/>
        <v>16490001</v>
      </c>
      <c r="K258" s="251"/>
      <c r="L258" s="241"/>
      <c r="M258" s="287" t="s">
        <v>467</v>
      </c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</row>
    <row r="259" spans="2:35" s="511" customFormat="1" hidden="1" x14ac:dyDescent="0.25">
      <c r="B259" s="206"/>
      <c r="C259" s="207">
        <v>43438</v>
      </c>
      <c r="D259" s="233" t="s">
        <v>60</v>
      </c>
      <c r="E259" s="252" t="s">
        <v>452</v>
      </c>
      <c r="F259" s="253"/>
      <c r="G259" s="242" t="s">
        <v>453</v>
      </c>
      <c r="H259" s="285"/>
      <c r="I259" s="236">
        <v>5215800</v>
      </c>
      <c r="J259" s="257">
        <f t="shared" si="3"/>
        <v>11274201</v>
      </c>
      <c r="K259" s="251"/>
      <c r="L259" s="241"/>
      <c r="M259" s="252" t="s">
        <v>452</v>
      </c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</row>
    <row r="260" spans="2:35" s="511" customFormat="1" hidden="1" x14ac:dyDescent="0.25">
      <c r="B260" s="206"/>
      <c r="C260" s="207">
        <v>43438</v>
      </c>
      <c r="D260" s="233" t="s">
        <v>421</v>
      </c>
      <c r="E260" s="252" t="s">
        <v>454</v>
      </c>
      <c r="F260" s="253"/>
      <c r="G260" s="242" t="s">
        <v>455</v>
      </c>
      <c r="H260" s="285"/>
      <c r="I260" s="236">
        <v>4287004</v>
      </c>
      <c r="J260" s="257">
        <f t="shared" si="3"/>
        <v>6987197</v>
      </c>
      <c r="K260" s="251"/>
      <c r="L260" s="241"/>
      <c r="M260" s="252" t="s">
        <v>454</v>
      </c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</row>
    <row r="261" spans="2:35" s="511" customFormat="1" hidden="1" x14ac:dyDescent="0.25">
      <c r="B261" s="206"/>
      <c r="C261" s="207">
        <v>43438</v>
      </c>
      <c r="D261" s="233" t="s">
        <v>456</v>
      </c>
      <c r="E261" s="252" t="s">
        <v>457</v>
      </c>
      <c r="F261" s="253"/>
      <c r="G261" s="242" t="s">
        <v>461</v>
      </c>
      <c r="H261" s="285"/>
      <c r="I261" s="236">
        <v>375000</v>
      </c>
      <c r="J261" s="257">
        <f t="shared" si="3"/>
        <v>6612197</v>
      </c>
      <c r="K261" s="251"/>
      <c r="L261" s="241"/>
      <c r="M261" s="252" t="s">
        <v>457</v>
      </c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</row>
    <row r="262" spans="2:35" s="511" customFormat="1" hidden="1" x14ac:dyDescent="0.25">
      <c r="B262" s="206"/>
      <c r="C262" s="207">
        <v>43438</v>
      </c>
      <c r="D262" s="233" t="s">
        <v>464</v>
      </c>
      <c r="E262" s="252" t="s">
        <v>459</v>
      </c>
      <c r="F262" s="253"/>
      <c r="G262" s="242" t="s">
        <v>462</v>
      </c>
      <c r="H262" s="285"/>
      <c r="I262" s="236">
        <v>1876300</v>
      </c>
      <c r="J262" s="257">
        <f t="shared" si="3"/>
        <v>4735897</v>
      </c>
      <c r="K262" s="251"/>
      <c r="L262" s="241"/>
      <c r="M262" s="252" t="s">
        <v>459</v>
      </c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</row>
    <row r="263" spans="2:35" s="511" customFormat="1" hidden="1" x14ac:dyDescent="0.25">
      <c r="B263" s="206"/>
      <c r="C263" s="207">
        <v>43438</v>
      </c>
      <c r="D263" s="233" t="s">
        <v>154</v>
      </c>
      <c r="E263" s="252" t="s">
        <v>458</v>
      </c>
      <c r="F263" s="253"/>
      <c r="G263" s="242" t="s">
        <v>93</v>
      </c>
      <c r="H263" s="285"/>
      <c r="I263" s="236">
        <v>1220000</v>
      </c>
      <c r="J263" s="257">
        <f t="shared" si="3"/>
        <v>3515897</v>
      </c>
      <c r="K263" s="251"/>
      <c r="L263" s="241"/>
      <c r="M263" s="252" t="s">
        <v>458</v>
      </c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</row>
    <row r="264" spans="2:35" s="511" customFormat="1" hidden="1" x14ac:dyDescent="0.25">
      <c r="B264" s="206"/>
      <c r="C264" s="207">
        <v>43441</v>
      </c>
      <c r="D264" s="233" t="s">
        <v>465</v>
      </c>
      <c r="E264" s="252" t="s">
        <v>460</v>
      </c>
      <c r="F264" s="253"/>
      <c r="G264" s="242" t="s">
        <v>463</v>
      </c>
      <c r="H264" s="285"/>
      <c r="I264" s="236">
        <v>1679637</v>
      </c>
      <c r="J264" s="257">
        <f t="shared" si="3"/>
        <v>1836260</v>
      </c>
      <c r="K264" s="251"/>
      <c r="L264" s="241"/>
      <c r="M264" s="252" t="s">
        <v>460</v>
      </c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</row>
    <row r="265" spans="2:35" s="511" customFormat="1" hidden="1" x14ac:dyDescent="0.25">
      <c r="B265" s="206"/>
      <c r="C265" s="283">
        <v>43441</v>
      </c>
      <c r="D265" s="225" t="s">
        <v>466</v>
      </c>
      <c r="E265" s="252" t="s">
        <v>470</v>
      </c>
      <c r="F265" s="253"/>
      <c r="G265" s="242" t="s">
        <v>468</v>
      </c>
      <c r="H265" s="285"/>
      <c r="I265" s="235">
        <v>1350000</v>
      </c>
      <c r="J265" s="257">
        <f t="shared" si="3"/>
        <v>486260</v>
      </c>
      <c r="K265" s="251"/>
      <c r="L265" s="241"/>
      <c r="M265" s="252" t="s">
        <v>470</v>
      </c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</row>
    <row r="266" spans="2:35" s="511" customFormat="1" hidden="1" x14ac:dyDescent="0.25">
      <c r="B266" s="206"/>
      <c r="C266" s="206"/>
      <c r="D266" s="206" t="s">
        <v>42</v>
      </c>
      <c r="E266" s="206"/>
      <c r="F266" s="206"/>
      <c r="G266" s="208"/>
      <c r="H266" s="285">
        <v>14653741</v>
      </c>
      <c r="I266" s="210"/>
      <c r="J266" s="257">
        <f t="shared" si="3"/>
        <v>15140001</v>
      </c>
      <c r="K266" s="251"/>
      <c r="L266" s="241"/>
      <c r="M266" s="206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</row>
    <row r="267" spans="2:35" s="511" customFormat="1" hidden="1" x14ac:dyDescent="0.25">
      <c r="B267" s="206"/>
      <c r="C267" s="207">
        <v>43445</v>
      </c>
      <c r="D267" s="233" t="s">
        <v>60</v>
      </c>
      <c r="E267" s="252" t="s">
        <v>460</v>
      </c>
      <c r="F267" s="253"/>
      <c r="G267" s="242" t="s">
        <v>178</v>
      </c>
      <c r="H267" s="285"/>
      <c r="I267" s="236">
        <v>1960565</v>
      </c>
      <c r="J267" s="257">
        <f t="shared" si="3"/>
        <v>13179436</v>
      </c>
      <c r="K267" s="251"/>
      <c r="L267" s="241"/>
      <c r="M267" s="252" t="s">
        <v>460</v>
      </c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</row>
    <row r="268" spans="2:35" s="511" customFormat="1" hidden="1" x14ac:dyDescent="0.25">
      <c r="B268" s="206"/>
      <c r="C268" s="207">
        <v>43445</v>
      </c>
      <c r="D268" s="233" t="s">
        <v>66</v>
      </c>
      <c r="E268" s="252" t="s">
        <v>479</v>
      </c>
      <c r="F268" s="253"/>
      <c r="G268" s="242" t="s">
        <v>178</v>
      </c>
      <c r="H268" s="285"/>
      <c r="I268" s="236">
        <v>1447107</v>
      </c>
      <c r="J268" s="257">
        <f t="shared" si="3"/>
        <v>11732329</v>
      </c>
      <c r="K268" s="251"/>
      <c r="L268" s="241"/>
      <c r="M268" s="252" t="s">
        <v>479</v>
      </c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</row>
    <row r="269" spans="2:35" s="511" customFormat="1" hidden="1" x14ac:dyDescent="0.25">
      <c r="B269" s="206"/>
      <c r="C269" s="207">
        <v>43445</v>
      </c>
      <c r="D269" s="233" t="s">
        <v>299</v>
      </c>
      <c r="E269" s="252" t="s">
        <v>480</v>
      </c>
      <c r="F269" s="253"/>
      <c r="G269" s="242" t="s">
        <v>38</v>
      </c>
      <c r="H269" s="285"/>
      <c r="I269" s="236">
        <v>10000</v>
      </c>
      <c r="J269" s="257">
        <f t="shared" si="3"/>
        <v>11722329</v>
      </c>
      <c r="K269" s="251"/>
      <c r="L269" s="241"/>
      <c r="M269" s="252" t="s">
        <v>480</v>
      </c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</row>
    <row r="270" spans="2:35" s="511" customFormat="1" hidden="1" x14ac:dyDescent="0.25">
      <c r="B270" s="206"/>
      <c r="C270" s="207">
        <v>43445</v>
      </c>
      <c r="D270" s="233" t="s">
        <v>471</v>
      </c>
      <c r="E270" s="252" t="s">
        <v>481</v>
      </c>
      <c r="F270" s="253"/>
      <c r="G270" s="242" t="s">
        <v>38</v>
      </c>
      <c r="H270" s="285"/>
      <c r="I270" s="236">
        <v>3800000</v>
      </c>
      <c r="J270" s="257">
        <f t="shared" ref="J270:J331" si="4">+J269+H270-I270</f>
        <v>7922329</v>
      </c>
      <c r="K270" s="251"/>
      <c r="L270" s="241"/>
      <c r="M270" s="252" t="s">
        <v>481</v>
      </c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</row>
    <row r="271" spans="2:35" s="511" customFormat="1" hidden="1" x14ac:dyDescent="0.25">
      <c r="B271" s="206"/>
      <c r="C271" s="207">
        <v>43445</v>
      </c>
      <c r="D271" s="233" t="s">
        <v>473</v>
      </c>
      <c r="E271" s="252" t="s">
        <v>482</v>
      </c>
      <c r="F271" s="253"/>
      <c r="G271" s="242" t="s">
        <v>472</v>
      </c>
      <c r="H271" s="285"/>
      <c r="I271" s="236">
        <f>1815331-1010000</f>
        <v>805331</v>
      </c>
      <c r="J271" s="257">
        <f t="shared" si="4"/>
        <v>7116998</v>
      </c>
      <c r="K271" s="251"/>
      <c r="L271" s="241"/>
      <c r="M271" s="252" t="s">
        <v>482</v>
      </c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</row>
    <row r="272" spans="2:35" s="511" customFormat="1" hidden="1" x14ac:dyDescent="0.25">
      <c r="B272" s="206"/>
      <c r="C272" s="207">
        <v>43445</v>
      </c>
      <c r="D272" s="233" t="s">
        <v>474</v>
      </c>
      <c r="E272" s="252" t="s">
        <v>483</v>
      </c>
      <c r="F272" s="253"/>
      <c r="G272" s="242" t="s">
        <v>72</v>
      </c>
      <c r="H272" s="285"/>
      <c r="I272" s="236">
        <v>1148000</v>
      </c>
      <c r="J272" s="257">
        <f t="shared" si="4"/>
        <v>5968998</v>
      </c>
      <c r="K272" s="251"/>
      <c r="L272" s="241"/>
      <c r="M272" s="252" t="s">
        <v>483</v>
      </c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</row>
    <row r="273" spans="2:35" s="511" customFormat="1" hidden="1" x14ac:dyDescent="0.25">
      <c r="B273" s="206"/>
      <c r="C273" s="207">
        <v>43446</v>
      </c>
      <c r="D273" s="233" t="s">
        <v>475</v>
      </c>
      <c r="E273" s="252" t="s">
        <v>484</v>
      </c>
      <c r="F273" s="253"/>
      <c r="G273" s="242" t="s">
        <v>282</v>
      </c>
      <c r="H273" s="285"/>
      <c r="I273" s="236">
        <v>670000</v>
      </c>
      <c r="J273" s="257">
        <f t="shared" si="4"/>
        <v>5298998</v>
      </c>
      <c r="K273" s="251"/>
      <c r="L273" s="241"/>
      <c r="M273" s="252" t="s">
        <v>484</v>
      </c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</row>
    <row r="274" spans="2:35" s="511" customFormat="1" hidden="1" x14ac:dyDescent="0.25">
      <c r="B274" s="206"/>
      <c r="C274" s="207">
        <v>43446</v>
      </c>
      <c r="D274" s="233" t="s">
        <v>154</v>
      </c>
      <c r="E274" s="252" t="s">
        <v>485</v>
      </c>
      <c r="F274" s="253"/>
      <c r="G274" s="242" t="s">
        <v>476</v>
      </c>
      <c r="H274" s="285"/>
      <c r="I274" s="236">
        <v>297700</v>
      </c>
      <c r="J274" s="257">
        <f t="shared" si="4"/>
        <v>5001298</v>
      </c>
      <c r="K274" s="251"/>
      <c r="L274" s="241"/>
      <c r="M274" s="252" t="s">
        <v>485</v>
      </c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</row>
    <row r="275" spans="2:35" s="511" customFormat="1" hidden="1" x14ac:dyDescent="0.25">
      <c r="B275" s="206"/>
      <c r="C275" s="207">
        <v>43447</v>
      </c>
      <c r="D275" s="233" t="s">
        <v>477</v>
      </c>
      <c r="E275" s="252" t="s">
        <v>486</v>
      </c>
      <c r="F275" s="253"/>
      <c r="G275" s="242" t="s">
        <v>478</v>
      </c>
      <c r="H275" s="285"/>
      <c r="I275" s="236">
        <v>1168168</v>
      </c>
      <c r="J275" s="257">
        <f t="shared" si="4"/>
        <v>3833130</v>
      </c>
      <c r="K275" s="251"/>
      <c r="L275" s="241"/>
      <c r="M275" s="252" t="s">
        <v>486</v>
      </c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</row>
    <row r="276" spans="2:35" s="511" customFormat="1" hidden="1" x14ac:dyDescent="0.25">
      <c r="B276" s="206"/>
      <c r="C276" s="207">
        <v>43447</v>
      </c>
      <c r="D276" s="225" t="s">
        <v>487</v>
      </c>
      <c r="E276" s="206" t="s">
        <v>488</v>
      </c>
      <c r="F276" s="206"/>
      <c r="G276" s="286" t="s">
        <v>91</v>
      </c>
      <c r="H276" s="285"/>
      <c r="I276" s="235">
        <v>3000000</v>
      </c>
      <c r="J276" s="257">
        <f t="shared" si="4"/>
        <v>833130</v>
      </c>
      <c r="K276" s="251"/>
      <c r="L276" s="241"/>
      <c r="M276" s="206" t="s">
        <v>488</v>
      </c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</row>
    <row r="277" spans="2:35" s="511" customFormat="1" hidden="1" x14ac:dyDescent="0.25">
      <c r="B277" s="206"/>
      <c r="C277" s="207">
        <v>43452</v>
      </c>
      <c r="D277" s="206" t="s">
        <v>42</v>
      </c>
      <c r="E277" s="206"/>
      <c r="F277" s="206"/>
      <c r="G277" s="208"/>
      <c r="H277" s="285">
        <v>13667071</v>
      </c>
      <c r="I277" s="210"/>
      <c r="J277" s="257">
        <f t="shared" si="4"/>
        <v>14500201</v>
      </c>
      <c r="K277" s="251"/>
      <c r="L277" s="241"/>
      <c r="M277" s="206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</row>
    <row r="278" spans="2:35" s="511" customFormat="1" hidden="1" x14ac:dyDescent="0.25">
      <c r="B278" s="206"/>
      <c r="C278" s="207">
        <v>43452</v>
      </c>
      <c r="D278" s="233" t="s">
        <v>60</v>
      </c>
      <c r="E278" s="252" t="s">
        <v>489</v>
      </c>
      <c r="F278" s="253"/>
      <c r="G278" s="242" t="s">
        <v>59</v>
      </c>
      <c r="H278" s="285"/>
      <c r="I278" s="236">
        <v>1191500</v>
      </c>
      <c r="J278" s="257">
        <f t="shared" si="4"/>
        <v>13308701</v>
      </c>
      <c r="K278" s="251"/>
      <c r="L278" s="241"/>
      <c r="M278" s="252" t="s">
        <v>489</v>
      </c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  <c r="AA278" s="241"/>
      <c r="AB278" s="241"/>
      <c r="AC278" s="241"/>
      <c r="AD278" s="241"/>
      <c r="AE278" s="241"/>
      <c r="AF278" s="241"/>
      <c r="AG278" s="241"/>
      <c r="AH278" s="241"/>
      <c r="AI278" s="241"/>
    </row>
    <row r="279" spans="2:35" s="511" customFormat="1" hidden="1" x14ac:dyDescent="0.25">
      <c r="B279" s="206"/>
      <c r="C279" s="207">
        <v>43452</v>
      </c>
      <c r="D279" s="233" t="s">
        <v>60</v>
      </c>
      <c r="E279" s="252" t="s">
        <v>490</v>
      </c>
      <c r="F279" s="253"/>
      <c r="G279" s="242" t="s">
        <v>208</v>
      </c>
      <c r="H279" s="285"/>
      <c r="I279" s="236">
        <v>4285000</v>
      </c>
      <c r="J279" s="257">
        <f t="shared" si="4"/>
        <v>9023701</v>
      </c>
      <c r="K279" s="251"/>
      <c r="L279" s="241"/>
      <c r="M279" s="252" t="s">
        <v>490</v>
      </c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</row>
    <row r="280" spans="2:35" s="511" customFormat="1" hidden="1" x14ac:dyDescent="0.25">
      <c r="B280" s="206"/>
      <c r="C280" s="207">
        <v>43452</v>
      </c>
      <c r="D280" s="233" t="s">
        <v>60</v>
      </c>
      <c r="E280" s="252" t="s">
        <v>491</v>
      </c>
      <c r="F280" s="253"/>
      <c r="G280" s="242" t="s">
        <v>178</v>
      </c>
      <c r="H280" s="285"/>
      <c r="I280" s="236">
        <v>2159240</v>
      </c>
      <c r="J280" s="257">
        <f t="shared" si="4"/>
        <v>6864461</v>
      </c>
      <c r="K280" s="251"/>
      <c r="L280" s="241"/>
      <c r="M280" s="252" t="s">
        <v>491</v>
      </c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</row>
    <row r="281" spans="2:35" s="511" customFormat="1" hidden="1" x14ac:dyDescent="0.25">
      <c r="B281" s="206"/>
      <c r="C281" s="207">
        <v>43452</v>
      </c>
      <c r="D281" s="233" t="s">
        <v>304</v>
      </c>
      <c r="E281" s="252" t="s">
        <v>492</v>
      </c>
      <c r="F281" s="253"/>
      <c r="G281" s="242" t="s">
        <v>87</v>
      </c>
      <c r="H281" s="285"/>
      <c r="I281" s="236">
        <v>1650000</v>
      </c>
      <c r="J281" s="257">
        <f t="shared" si="4"/>
        <v>5214461</v>
      </c>
      <c r="K281" s="251"/>
      <c r="L281" s="241"/>
      <c r="M281" s="252" t="s">
        <v>492</v>
      </c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</row>
    <row r="282" spans="2:35" s="511" customFormat="1" hidden="1" x14ac:dyDescent="0.25">
      <c r="B282" s="206"/>
      <c r="C282" s="207">
        <v>43454</v>
      </c>
      <c r="D282" s="233" t="s">
        <v>60</v>
      </c>
      <c r="E282" s="252" t="s">
        <v>493</v>
      </c>
      <c r="F282" s="253"/>
      <c r="G282" s="242" t="s">
        <v>107</v>
      </c>
      <c r="H282" s="285"/>
      <c r="I282" s="236">
        <v>2888533</v>
      </c>
      <c r="J282" s="257">
        <f t="shared" si="4"/>
        <v>2325928</v>
      </c>
      <c r="K282" s="251"/>
      <c r="L282" s="241"/>
      <c r="M282" s="252" t="s">
        <v>493</v>
      </c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</row>
    <row r="283" spans="2:35" s="511" customFormat="1" hidden="1" x14ac:dyDescent="0.25">
      <c r="B283" s="206"/>
      <c r="C283" s="207">
        <v>43460</v>
      </c>
      <c r="D283" s="233" t="s">
        <v>495</v>
      </c>
      <c r="E283" s="252" t="s">
        <v>494</v>
      </c>
      <c r="F283" s="253"/>
      <c r="G283" s="242" t="s">
        <v>476</v>
      </c>
      <c r="H283" s="285"/>
      <c r="I283" s="236">
        <f>4377777-3000000</f>
        <v>1377777</v>
      </c>
      <c r="J283" s="257">
        <f t="shared" si="4"/>
        <v>948151</v>
      </c>
      <c r="K283" s="251"/>
      <c r="L283" s="241"/>
      <c r="M283" s="252" t="s">
        <v>494</v>
      </c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</row>
    <row r="284" spans="2:35" s="511" customFormat="1" hidden="1" x14ac:dyDescent="0.25">
      <c r="B284" s="206"/>
      <c r="C284" s="207">
        <v>43453</v>
      </c>
      <c r="D284" s="225" t="s">
        <v>299</v>
      </c>
      <c r="E284" s="252" t="s">
        <v>496</v>
      </c>
      <c r="F284" s="255"/>
      <c r="G284" s="235" t="s">
        <v>468</v>
      </c>
      <c r="H284" s="285"/>
      <c r="I284" s="235">
        <v>850000</v>
      </c>
      <c r="J284" s="257">
        <f t="shared" si="4"/>
        <v>98151</v>
      </c>
      <c r="K284" s="251"/>
      <c r="L284" s="241"/>
      <c r="M284" s="252" t="s">
        <v>496</v>
      </c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</row>
    <row r="285" spans="2:35" s="511" customFormat="1" hidden="1" x14ac:dyDescent="0.25">
      <c r="B285" s="206"/>
      <c r="C285" s="206"/>
      <c r="D285" s="206" t="s">
        <v>42</v>
      </c>
      <c r="E285" s="206"/>
      <c r="F285" s="206"/>
      <c r="G285" s="208"/>
      <c r="H285" s="290">
        <v>16552049</v>
      </c>
      <c r="I285" s="210"/>
      <c r="J285" s="257">
        <f t="shared" si="4"/>
        <v>16650200</v>
      </c>
      <c r="K285" s="251"/>
      <c r="L285" s="241"/>
      <c r="M285" s="206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</row>
    <row r="286" spans="2:35" s="511" customFormat="1" hidden="1" x14ac:dyDescent="0.25">
      <c r="B286" s="206"/>
      <c r="C286" s="207">
        <v>43461</v>
      </c>
      <c r="D286" s="233" t="s">
        <v>60</v>
      </c>
      <c r="E286" s="252" t="s">
        <v>497</v>
      </c>
      <c r="F286" s="253"/>
      <c r="G286" s="242" t="s">
        <v>178</v>
      </c>
      <c r="H286" s="285"/>
      <c r="I286" s="236">
        <v>866761</v>
      </c>
      <c r="J286" s="257">
        <f t="shared" si="4"/>
        <v>15783439</v>
      </c>
      <c r="K286" s="251"/>
      <c r="L286" s="241"/>
      <c r="M286" s="252" t="s">
        <v>497</v>
      </c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</row>
    <row r="287" spans="2:35" s="511" customFormat="1" hidden="1" x14ac:dyDescent="0.25">
      <c r="B287" s="206"/>
      <c r="C287" s="207">
        <v>43461</v>
      </c>
      <c r="D287" s="233" t="s">
        <v>60</v>
      </c>
      <c r="E287" s="252" t="s">
        <v>498</v>
      </c>
      <c r="F287" s="253"/>
      <c r="G287" s="242" t="s">
        <v>178</v>
      </c>
      <c r="H287" s="285"/>
      <c r="I287" s="236">
        <v>343080</v>
      </c>
      <c r="J287" s="257">
        <f t="shared" si="4"/>
        <v>15440359</v>
      </c>
      <c r="K287" s="251"/>
      <c r="L287" s="241"/>
      <c r="M287" s="252" t="s">
        <v>498</v>
      </c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</row>
    <row r="288" spans="2:35" s="511" customFormat="1" hidden="1" x14ac:dyDescent="0.25">
      <c r="B288" s="206"/>
      <c r="C288" s="207">
        <v>43461</v>
      </c>
      <c r="D288" s="233" t="s">
        <v>60</v>
      </c>
      <c r="E288" s="252" t="s">
        <v>499</v>
      </c>
      <c r="F288" s="253"/>
      <c r="G288" s="242" t="s">
        <v>362</v>
      </c>
      <c r="H288" s="285"/>
      <c r="I288" s="236">
        <v>1549000</v>
      </c>
      <c r="J288" s="257">
        <f t="shared" si="4"/>
        <v>13891359</v>
      </c>
      <c r="K288" s="251"/>
      <c r="L288" s="241"/>
      <c r="M288" s="252" t="s">
        <v>499</v>
      </c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</row>
    <row r="289" spans="2:35" s="511" customFormat="1" hidden="1" x14ac:dyDescent="0.25">
      <c r="B289" s="206"/>
      <c r="C289" s="207">
        <v>43461</v>
      </c>
      <c r="D289" s="233" t="s">
        <v>506</v>
      </c>
      <c r="E289" s="252" t="s">
        <v>500</v>
      </c>
      <c r="F289" s="253"/>
      <c r="G289" s="242" t="s">
        <v>505</v>
      </c>
      <c r="H289" s="285"/>
      <c r="I289" s="236">
        <v>389988</v>
      </c>
      <c r="J289" s="257">
        <f t="shared" si="4"/>
        <v>13501371</v>
      </c>
      <c r="K289" s="251"/>
      <c r="L289" s="241"/>
      <c r="M289" s="252" t="s">
        <v>500</v>
      </c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</row>
    <row r="290" spans="2:35" s="511" customFormat="1" hidden="1" x14ac:dyDescent="0.25">
      <c r="B290" s="206"/>
      <c r="C290" s="207">
        <v>43461</v>
      </c>
      <c r="D290" s="233" t="s">
        <v>507</v>
      </c>
      <c r="E290" s="252" t="s">
        <v>501</v>
      </c>
      <c r="F290" s="253"/>
      <c r="G290" s="242" t="s">
        <v>93</v>
      </c>
      <c r="H290" s="285"/>
      <c r="I290" s="236">
        <v>4321500</v>
      </c>
      <c r="J290" s="257">
        <f t="shared" si="4"/>
        <v>9179871</v>
      </c>
      <c r="K290" s="251"/>
      <c r="L290" s="241"/>
      <c r="M290" s="252" t="s">
        <v>501</v>
      </c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</row>
    <row r="291" spans="2:35" s="511" customFormat="1" hidden="1" x14ac:dyDescent="0.25">
      <c r="B291" s="206"/>
      <c r="C291" s="207">
        <v>43461</v>
      </c>
      <c r="D291" s="233" t="s">
        <v>509</v>
      </c>
      <c r="E291" s="252" t="s">
        <v>502</v>
      </c>
      <c r="F291" s="253"/>
      <c r="G291" s="242" t="s">
        <v>508</v>
      </c>
      <c r="H291" s="285"/>
      <c r="I291" s="236">
        <v>820400</v>
      </c>
      <c r="J291" s="257">
        <f t="shared" si="4"/>
        <v>8359471</v>
      </c>
      <c r="K291" s="251"/>
      <c r="L291" s="241"/>
      <c r="M291" s="252" t="s">
        <v>502</v>
      </c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</row>
    <row r="292" spans="2:35" s="511" customFormat="1" hidden="1" x14ac:dyDescent="0.25">
      <c r="B292" s="206"/>
      <c r="C292" s="207">
        <v>43465</v>
      </c>
      <c r="D292" s="233" t="s">
        <v>511</v>
      </c>
      <c r="E292" s="252" t="s">
        <v>503</v>
      </c>
      <c r="F292" s="253"/>
      <c r="G292" s="242" t="s">
        <v>510</v>
      </c>
      <c r="H292" s="285"/>
      <c r="I292" s="236">
        <v>1072500</v>
      </c>
      <c r="J292" s="257">
        <f t="shared" si="4"/>
        <v>7286971</v>
      </c>
      <c r="K292" s="251"/>
      <c r="L292" s="241"/>
      <c r="M292" s="252" t="s">
        <v>503</v>
      </c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  <c r="AA292" s="241"/>
      <c r="AB292" s="241"/>
      <c r="AC292" s="241"/>
      <c r="AD292" s="241"/>
      <c r="AE292" s="241"/>
      <c r="AF292" s="241"/>
      <c r="AG292" s="241"/>
      <c r="AH292" s="241"/>
      <c r="AI292" s="241"/>
    </row>
    <row r="293" spans="2:35" s="511" customFormat="1" hidden="1" x14ac:dyDescent="0.25">
      <c r="B293" s="206"/>
      <c r="C293" s="207">
        <v>43465</v>
      </c>
      <c r="D293" s="233" t="s">
        <v>513</v>
      </c>
      <c r="E293" s="252" t="s">
        <v>504</v>
      </c>
      <c r="F293" s="253"/>
      <c r="G293" s="242" t="s">
        <v>512</v>
      </c>
      <c r="H293" s="285"/>
      <c r="I293" s="236">
        <v>1386450</v>
      </c>
      <c r="J293" s="257">
        <f t="shared" si="4"/>
        <v>5900521</v>
      </c>
      <c r="K293" s="251"/>
      <c r="L293" s="241"/>
      <c r="M293" s="252" t="s">
        <v>504</v>
      </c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</row>
    <row r="294" spans="2:35" s="511" customFormat="1" hidden="1" x14ac:dyDescent="0.25">
      <c r="B294" s="206"/>
      <c r="C294" s="207">
        <v>43465</v>
      </c>
      <c r="D294" s="233" t="s">
        <v>515</v>
      </c>
      <c r="E294" s="252" t="s">
        <v>518</v>
      </c>
      <c r="F294" s="253"/>
      <c r="G294" s="242" t="s">
        <v>514</v>
      </c>
      <c r="H294" s="285"/>
      <c r="I294" s="236">
        <v>1155000</v>
      </c>
      <c r="J294" s="257">
        <f t="shared" si="4"/>
        <v>4745521</v>
      </c>
      <c r="K294" s="251"/>
      <c r="L294" s="241"/>
      <c r="M294" s="252" t="s">
        <v>518</v>
      </c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</row>
    <row r="295" spans="2:35" s="511" customFormat="1" hidden="1" x14ac:dyDescent="0.25">
      <c r="B295" s="206"/>
      <c r="C295" s="240">
        <v>43465</v>
      </c>
      <c r="D295" s="233" t="s">
        <v>517</v>
      </c>
      <c r="E295" s="252" t="s">
        <v>519</v>
      </c>
      <c r="F295" s="253"/>
      <c r="G295" s="242" t="s">
        <v>516</v>
      </c>
      <c r="H295" s="285"/>
      <c r="I295" s="236">
        <v>1400000</v>
      </c>
      <c r="J295" s="257">
        <f t="shared" si="4"/>
        <v>3345521</v>
      </c>
      <c r="K295" s="251"/>
      <c r="L295" s="241"/>
      <c r="M295" s="252" t="s">
        <v>519</v>
      </c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</row>
    <row r="296" spans="2:35" s="511" customFormat="1" hidden="1" x14ac:dyDescent="0.25">
      <c r="B296" s="206"/>
      <c r="C296" s="207">
        <v>43461</v>
      </c>
      <c r="D296" s="206" t="s">
        <v>521</v>
      </c>
      <c r="E296" s="206" t="s">
        <v>520</v>
      </c>
      <c r="F296" s="206"/>
      <c r="G296" s="208" t="s">
        <v>263</v>
      </c>
      <c r="H296" s="285"/>
      <c r="I296" s="235">
        <v>1230000</v>
      </c>
      <c r="J296" s="257">
        <f t="shared" si="4"/>
        <v>2115521</v>
      </c>
      <c r="K296" s="251"/>
      <c r="L296" s="241"/>
      <c r="M296" s="206" t="s">
        <v>520</v>
      </c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</row>
    <row r="297" spans="2:35" s="511" customFormat="1" hidden="1" x14ac:dyDescent="0.25">
      <c r="B297" s="206"/>
      <c r="C297" s="207">
        <v>43465</v>
      </c>
      <c r="D297" s="233" t="s">
        <v>58</v>
      </c>
      <c r="E297" s="252" t="s">
        <v>522</v>
      </c>
      <c r="F297" s="253"/>
      <c r="G297" s="242" t="s">
        <v>89</v>
      </c>
      <c r="H297" s="285"/>
      <c r="I297" s="236">
        <v>450000</v>
      </c>
      <c r="J297" s="257">
        <f t="shared" si="4"/>
        <v>1665521</v>
      </c>
      <c r="K297" s="251"/>
      <c r="L297" s="241"/>
      <c r="M297" s="252" t="s">
        <v>522</v>
      </c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</row>
    <row r="298" spans="2:35" s="511" customFormat="1" hidden="1" x14ac:dyDescent="0.25">
      <c r="B298" s="206"/>
      <c r="C298" s="207">
        <v>43465</v>
      </c>
      <c r="D298" s="233" t="s">
        <v>524</v>
      </c>
      <c r="E298" s="252" t="s">
        <v>523</v>
      </c>
      <c r="F298" s="253"/>
      <c r="G298" s="242" t="s">
        <v>38</v>
      </c>
      <c r="H298" s="285"/>
      <c r="I298" s="236">
        <v>602500</v>
      </c>
      <c r="J298" s="257">
        <f t="shared" si="4"/>
        <v>1063021</v>
      </c>
      <c r="K298" s="251"/>
      <c r="L298" s="241"/>
      <c r="M298" s="252" t="s">
        <v>523</v>
      </c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</row>
    <row r="299" spans="2:35" s="511" customFormat="1" hidden="1" x14ac:dyDescent="0.25">
      <c r="B299" s="206"/>
      <c r="C299" s="207">
        <v>43465</v>
      </c>
      <c r="D299" s="206" t="s">
        <v>525</v>
      </c>
      <c r="E299" s="252" t="s">
        <v>526</v>
      </c>
      <c r="F299" s="255"/>
      <c r="G299" s="208" t="s">
        <v>468</v>
      </c>
      <c r="H299" s="285"/>
      <c r="I299" s="210">
        <f>1157400-850000</f>
        <v>307400</v>
      </c>
      <c r="J299" s="257">
        <f t="shared" si="4"/>
        <v>755621</v>
      </c>
      <c r="K299" s="251"/>
      <c r="L299" s="241"/>
      <c r="M299" s="252" t="s">
        <v>526</v>
      </c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</row>
    <row r="300" spans="2:35" s="511" customFormat="1" hidden="1" x14ac:dyDescent="0.25">
      <c r="B300" s="206"/>
      <c r="C300" s="207">
        <v>43465</v>
      </c>
      <c r="D300" s="206" t="s">
        <v>527</v>
      </c>
      <c r="E300" s="252" t="s">
        <v>528</v>
      </c>
      <c r="F300" s="255"/>
      <c r="G300" s="208" t="s">
        <v>74</v>
      </c>
      <c r="H300" s="285"/>
      <c r="I300" s="210">
        <v>550000</v>
      </c>
      <c r="J300" s="257">
        <f t="shared" si="4"/>
        <v>205621</v>
      </c>
      <c r="K300" s="251"/>
      <c r="L300" s="241"/>
      <c r="M300" s="252" t="s">
        <v>528</v>
      </c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</row>
    <row r="301" spans="2:35" s="511" customFormat="1" hidden="1" x14ac:dyDescent="0.25">
      <c r="B301" s="206"/>
      <c r="C301" s="207">
        <v>43465</v>
      </c>
      <c r="D301" s="206" t="s">
        <v>529</v>
      </c>
      <c r="E301" s="252" t="s">
        <v>530</v>
      </c>
      <c r="F301" s="255"/>
      <c r="G301" s="208" t="s">
        <v>74</v>
      </c>
      <c r="H301" s="285"/>
      <c r="I301" s="210">
        <v>230000</v>
      </c>
      <c r="J301" s="257">
        <f t="shared" si="4"/>
        <v>-24379</v>
      </c>
      <c r="K301" s="251"/>
      <c r="L301" s="241"/>
      <c r="M301" s="252" t="s">
        <v>530</v>
      </c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</row>
    <row r="302" spans="2:35" s="511" customFormat="1" hidden="1" x14ac:dyDescent="0.25">
      <c r="B302" s="206"/>
      <c r="C302" s="207"/>
      <c r="D302" s="287"/>
      <c r="E302" s="255"/>
      <c r="F302" s="255"/>
      <c r="G302" s="589"/>
      <c r="H302" s="285">
        <v>16294579</v>
      </c>
      <c r="I302" s="289"/>
      <c r="J302" s="257">
        <f t="shared" si="4"/>
        <v>16270200</v>
      </c>
      <c r="K302" s="251"/>
      <c r="L302" s="241"/>
      <c r="M302" s="255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</row>
    <row r="303" spans="2:35" s="511" customFormat="1" hidden="1" x14ac:dyDescent="0.25">
      <c r="B303" s="206"/>
      <c r="C303" s="207">
        <v>43468</v>
      </c>
      <c r="D303" s="233" t="s">
        <v>535</v>
      </c>
      <c r="E303" s="252" t="s">
        <v>531</v>
      </c>
      <c r="F303" s="253"/>
      <c r="G303" s="242" t="s">
        <v>534</v>
      </c>
      <c r="H303" s="285"/>
      <c r="I303" s="236">
        <v>100000</v>
      </c>
      <c r="J303" s="257">
        <f t="shared" si="4"/>
        <v>16170200</v>
      </c>
      <c r="K303" s="251"/>
      <c r="L303" s="241"/>
      <c r="M303" s="252" t="s">
        <v>531</v>
      </c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</row>
    <row r="304" spans="2:35" s="511" customFormat="1" hidden="1" x14ac:dyDescent="0.25">
      <c r="B304" s="206"/>
      <c r="C304" s="207">
        <v>43468</v>
      </c>
      <c r="D304" s="233" t="s">
        <v>537</v>
      </c>
      <c r="E304" s="252" t="s">
        <v>536</v>
      </c>
      <c r="F304" s="253"/>
      <c r="G304" s="242" t="s">
        <v>532</v>
      </c>
      <c r="H304" s="285"/>
      <c r="I304" s="236">
        <v>680522</v>
      </c>
      <c r="J304" s="257">
        <f t="shared" si="4"/>
        <v>15489678</v>
      </c>
      <c r="K304" s="251"/>
      <c r="L304" s="241"/>
      <c r="M304" s="252" t="s">
        <v>536</v>
      </c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</row>
    <row r="305" spans="2:35" s="511" customFormat="1" hidden="1" x14ac:dyDescent="0.25">
      <c r="B305" s="206"/>
      <c r="C305" s="207">
        <v>43468</v>
      </c>
      <c r="D305" s="233" t="s">
        <v>539</v>
      </c>
      <c r="E305" s="252" t="s">
        <v>538</v>
      </c>
      <c r="F305" s="253"/>
      <c r="G305" s="242" t="s">
        <v>534</v>
      </c>
      <c r="H305" s="285"/>
      <c r="I305" s="236">
        <f>1241000-1230000</f>
        <v>11000</v>
      </c>
      <c r="J305" s="257">
        <f t="shared" si="4"/>
        <v>15478678</v>
      </c>
      <c r="K305" s="251"/>
      <c r="L305" s="241"/>
      <c r="M305" s="252" t="s">
        <v>538</v>
      </c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</row>
    <row r="306" spans="2:35" s="511" customFormat="1" hidden="1" x14ac:dyDescent="0.25">
      <c r="B306" s="206"/>
      <c r="C306" s="207">
        <v>43468</v>
      </c>
      <c r="D306" s="233" t="s">
        <v>537</v>
      </c>
      <c r="E306" s="252" t="s">
        <v>540</v>
      </c>
      <c r="F306" s="253"/>
      <c r="G306" s="242" t="s">
        <v>541</v>
      </c>
      <c r="H306" s="285"/>
      <c r="I306" s="236">
        <v>8284920</v>
      </c>
      <c r="J306" s="257">
        <f t="shared" si="4"/>
        <v>7193758</v>
      </c>
      <c r="K306" s="251"/>
      <c r="L306" s="241"/>
      <c r="M306" s="252" t="s">
        <v>540</v>
      </c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</row>
    <row r="307" spans="2:35" s="511" customFormat="1" hidden="1" x14ac:dyDescent="0.25">
      <c r="B307" s="206"/>
      <c r="C307" s="207">
        <v>43468</v>
      </c>
      <c r="D307" s="233" t="s">
        <v>544</v>
      </c>
      <c r="E307" s="252" t="s">
        <v>542</v>
      </c>
      <c r="F307" s="253"/>
      <c r="G307" s="242" t="s">
        <v>543</v>
      </c>
      <c r="H307" s="285"/>
      <c r="I307" s="236">
        <v>2430444</v>
      </c>
      <c r="J307" s="257">
        <f t="shared" si="4"/>
        <v>4763314</v>
      </c>
      <c r="K307" s="251"/>
      <c r="L307" s="241"/>
      <c r="M307" s="252" t="s">
        <v>542</v>
      </c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</row>
    <row r="308" spans="2:35" s="511" customFormat="1" hidden="1" x14ac:dyDescent="0.25">
      <c r="B308" s="206"/>
      <c r="C308" s="207">
        <v>43469</v>
      </c>
      <c r="D308" s="233" t="s">
        <v>533</v>
      </c>
      <c r="E308" s="252" t="s">
        <v>545</v>
      </c>
      <c r="F308" s="253"/>
      <c r="G308" s="242" t="s">
        <v>532</v>
      </c>
      <c r="H308" s="285"/>
      <c r="I308" s="236">
        <v>300000</v>
      </c>
      <c r="J308" s="257">
        <f t="shared" si="4"/>
        <v>4463314</v>
      </c>
      <c r="K308" s="251"/>
      <c r="L308" s="241"/>
      <c r="M308" s="252" t="s">
        <v>545</v>
      </c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</row>
    <row r="309" spans="2:35" s="511" customFormat="1" hidden="1" x14ac:dyDescent="0.25">
      <c r="B309" s="206"/>
      <c r="C309" s="207">
        <v>43472</v>
      </c>
      <c r="D309" s="233" t="s">
        <v>547</v>
      </c>
      <c r="E309" s="252" t="s">
        <v>546</v>
      </c>
      <c r="F309" s="253"/>
      <c r="G309" s="242" t="s">
        <v>365</v>
      </c>
      <c r="H309" s="285"/>
      <c r="I309" s="236">
        <v>300000</v>
      </c>
      <c r="J309" s="257">
        <f t="shared" si="4"/>
        <v>4163314</v>
      </c>
      <c r="K309" s="251"/>
      <c r="L309" s="241"/>
      <c r="M309" s="252" t="s">
        <v>546</v>
      </c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</row>
    <row r="310" spans="2:35" s="511" customFormat="1" hidden="1" x14ac:dyDescent="0.25">
      <c r="B310" s="206"/>
      <c r="C310" s="207">
        <v>43473</v>
      </c>
      <c r="D310" s="233" t="s">
        <v>549</v>
      </c>
      <c r="E310" s="252" t="s">
        <v>548</v>
      </c>
      <c r="F310" s="253"/>
      <c r="G310" s="242" t="s">
        <v>534</v>
      </c>
      <c r="H310" s="285"/>
      <c r="I310" s="236">
        <v>350000</v>
      </c>
      <c r="J310" s="257">
        <f t="shared" si="4"/>
        <v>3813314</v>
      </c>
      <c r="K310" s="251"/>
      <c r="L310" s="241"/>
      <c r="M310" s="252" t="s">
        <v>548</v>
      </c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</row>
    <row r="311" spans="2:35" s="511" customFormat="1" hidden="1" x14ac:dyDescent="0.25">
      <c r="B311" s="206"/>
      <c r="C311" s="292">
        <v>43475</v>
      </c>
      <c r="D311" s="233" t="s">
        <v>556</v>
      </c>
      <c r="E311" s="252" t="s">
        <v>550</v>
      </c>
      <c r="F311" s="253"/>
      <c r="G311" s="242" t="s">
        <v>555</v>
      </c>
      <c r="H311" s="285"/>
      <c r="I311" s="236">
        <v>489700</v>
      </c>
      <c r="J311" s="257">
        <f t="shared" si="4"/>
        <v>3323614</v>
      </c>
      <c r="K311" s="251"/>
      <c r="L311" s="241"/>
      <c r="M311" s="252" t="s">
        <v>550</v>
      </c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</row>
    <row r="312" spans="2:35" s="511" customFormat="1" hidden="1" x14ac:dyDescent="0.25">
      <c r="B312" s="206"/>
      <c r="C312" s="292">
        <v>43476</v>
      </c>
      <c r="D312" s="233" t="s">
        <v>553</v>
      </c>
      <c r="E312" s="252" t="s">
        <v>552</v>
      </c>
      <c r="F312" s="253"/>
      <c r="G312" s="242" t="s">
        <v>365</v>
      </c>
      <c r="H312" s="285"/>
      <c r="I312" s="236">
        <f>420000-50000</f>
        <v>370000</v>
      </c>
      <c r="J312" s="257">
        <f t="shared" si="4"/>
        <v>2953614</v>
      </c>
      <c r="K312" s="251"/>
      <c r="L312" s="241"/>
      <c r="M312" s="252" t="s">
        <v>552</v>
      </c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</row>
    <row r="313" spans="2:35" s="511" customFormat="1" hidden="1" x14ac:dyDescent="0.25">
      <c r="B313" s="206"/>
      <c r="C313" s="283">
        <v>43473</v>
      </c>
      <c r="D313" s="225" t="s">
        <v>551</v>
      </c>
      <c r="E313" s="252" t="s">
        <v>557</v>
      </c>
      <c r="F313" s="255"/>
      <c r="G313" s="208" t="s">
        <v>231</v>
      </c>
      <c r="H313" s="285"/>
      <c r="I313" s="235">
        <v>1105000</v>
      </c>
      <c r="J313" s="257">
        <f t="shared" si="4"/>
        <v>1848614</v>
      </c>
      <c r="K313" s="251"/>
      <c r="L313" s="241"/>
      <c r="M313" s="252" t="s">
        <v>557</v>
      </c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</row>
    <row r="314" spans="2:35" s="511" customFormat="1" hidden="1" x14ac:dyDescent="0.25">
      <c r="B314" s="206"/>
      <c r="C314" s="206"/>
      <c r="D314" s="206"/>
      <c r="E314" s="252" t="s">
        <v>554</v>
      </c>
      <c r="F314" s="255"/>
      <c r="G314" s="286" t="s">
        <v>476</v>
      </c>
      <c r="H314" s="285"/>
      <c r="I314" s="210">
        <v>1900000</v>
      </c>
      <c r="J314" s="257">
        <f t="shared" si="4"/>
        <v>-51386</v>
      </c>
      <c r="K314" s="251"/>
      <c r="L314" s="241"/>
      <c r="M314" s="252" t="s">
        <v>554</v>
      </c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</row>
    <row r="315" spans="2:35" s="511" customFormat="1" hidden="1" x14ac:dyDescent="0.25">
      <c r="B315" s="206"/>
      <c r="C315" s="206"/>
      <c r="D315" s="206"/>
      <c r="E315" s="206"/>
      <c r="F315" s="206"/>
      <c r="G315" s="208"/>
      <c r="H315" s="285">
        <v>16446586</v>
      </c>
      <c r="I315" s="210"/>
      <c r="J315" s="257">
        <f t="shared" si="4"/>
        <v>16395200</v>
      </c>
      <c r="K315" s="251"/>
      <c r="L315" s="241"/>
      <c r="M315" s="206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  <c r="AA315" s="241"/>
      <c r="AB315" s="241"/>
      <c r="AC315" s="241"/>
      <c r="AD315" s="241"/>
      <c r="AE315" s="241"/>
      <c r="AF315" s="241"/>
      <c r="AG315" s="241"/>
      <c r="AH315" s="241"/>
      <c r="AI315" s="241"/>
    </row>
    <row r="316" spans="2:35" s="511" customFormat="1" hidden="1" x14ac:dyDescent="0.25">
      <c r="B316" s="258"/>
      <c r="C316" s="207">
        <v>43476</v>
      </c>
      <c r="D316" s="248" t="s">
        <v>568</v>
      </c>
      <c r="E316" s="252" t="s">
        <v>581</v>
      </c>
      <c r="F316" s="255"/>
      <c r="G316" s="249" t="s">
        <v>532</v>
      </c>
      <c r="H316" s="285"/>
      <c r="I316" s="263">
        <v>873412</v>
      </c>
      <c r="J316" s="257">
        <f t="shared" si="4"/>
        <v>15521788</v>
      </c>
      <c r="K316" s="251"/>
      <c r="L316" s="241"/>
      <c r="M316" s="252" t="s">
        <v>581</v>
      </c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</row>
    <row r="317" spans="2:35" s="511" customFormat="1" hidden="1" x14ac:dyDescent="0.25">
      <c r="B317" s="258"/>
      <c r="C317" s="207">
        <v>43476</v>
      </c>
      <c r="D317" s="248" t="s">
        <v>569</v>
      </c>
      <c r="E317" s="252" t="s">
        <v>582</v>
      </c>
      <c r="F317" s="255"/>
      <c r="G317" s="249" t="s">
        <v>532</v>
      </c>
      <c r="H317" s="285"/>
      <c r="I317" s="263">
        <v>1613260</v>
      </c>
      <c r="J317" s="257">
        <f t="shared" si="4"/>
        <v>13908528</v>
      </c>
      <c r="K317" s="251"/>
      <c r="L317" s="241"/>
      <c r="M317" s="252" t="s">
        <v>582</v>
      </c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</row>
    <row r="318" spans="2:35" s="511" customFormat="1" hidden="1" x14ac:dyDescent="0.25">
      <c r="B318" s="258"/>
      <c r="C318" s="207">
        <v>43479</v>
      </c>
      <c r="D318" s="248" t="s">
        <v>570</v>
      </c>
      <c r="E318" s="252" t="s">
        <v>583</v>
      </c>
      <c r="F318" s="255"/>
      <c r="G318" s="249" t="s">
        <v>365</v>
      </c>
      <c r="H318" s="285"/>
      <c r="I318" s="263">
        <v>2103000</v>
      </c>
      <c r="J318" s="257">
        <f t="shared" si="4"/>
        <v>11805528</v>
      </c>
      <c r="K318" s="251"/>
      <c r="L318" s="241"/>
      <c r="M318" s="252" t="s">
        <v>583</v>
      </c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</row>
    <row r="319" spans="2:35" s="511" customFormat="1" hidden="1" x14ac:dyDescent="0.25">
      <c r="B319" s="258"/>
      <c r="C319" s="207">
        <v>43480</v>
      </c>
      <c r="D319" s="248" t="s">
        <v>571</v>
      </c>
      <c r="E319" s="252" t="s">
        <v>584</v>
      </c>
      <c r="F319" s="255"/>
      <c r="G319" s="249" t="s">
        <v>560</v>
      </c>
      <c r="H319" s="285"/>
      <c r="I319" s="263">
        <v>574000</v>
      </c>
      <c r="J319" s="257">
        <f t="shared" si="4"/>
        <v>11231528</v>
      </c>
      <c r="K319" s="251"/>
      <c r="L319" s="241"/>
      <c r="M319" s="252" t="s">
        <v>584</v>
      </c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</row>
    <row r="320" spans="2:35" s="511" customFormat="1" hidden="1" x14ac:dyDescent="0.25">
      <c r="B320" s="258"/>
      <c r="C320" s="207">
        <v>43480</v>
      </c>
      <c r="D320" s="248" t="s">
        <v>572</v>
      </c>
      <c r="E320" s="252" t="s">
        <v>585</v>
      </c>
      <c r="F320" s="255"/>
      <c r="G320" s="249" t="s">
        <v>420</v>
      </c>
      <c r="H320" s="285"/>
      <c r="I320" s="263">
        <v>1603000</v>
      </c>
      <c r="J320" s="257">
        <f t="shared" si="4"/>
        <v>9628528</v>
      </c>
      <c r="K320" s="251"/>
      <c r="L320" s="241"/>
      <c r="M320" s="252" t="s">
        <v>585</v>
      </c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  <c r="AA320" s="241"/>
      <c r="AB320" s="241"/>
      <c r="AC320" s="241"/>
      <c r="AD320" s="241"/>
      <c r="AE320" s="241"/>
      <c r="AF320" s="241"/>
      <c r="AG320" s="241"/>
      <c r="AH320" s="241"/>
      <c r="AI320" s="241"/>
    </row>
    <row r="321" spans="2:35" s="511" customFormat="1" hidden="1" x14ac:dyDescent="0.25">
      <c r="B321" s="258"/>
      <c r="C321" s="207">
        <v>43480</v>
      </c>
      <c r="D321" s="248" t="s">
        <v>573</v>
      </c>
      <c r="E321" s="252" t="s">
        <v>586</v>
      </c>
      <c r="F321" s="255"/>
      <c r="G321" s="249" t="s">
        <v>74</v>
      </c>
      <c r="H321" s="285"/>
      <c r="I321" s="263">
        <v>3000000</v>
      </c>
      <c r="J321" s="257">
        <f t="shared" si="4"/>
        <v>6628528</v>
      </c>
      <c r="K321" s="251"/>
      <c r="L321" s="241"/>
      <c r="M321" s="252" t="s">
        <v>586</v>
      </c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</row>
    <row r="322" spans="2:35" s="511" customFormat="1" hidden="1" x14ac:dyDescent="0.25">
      <c r="B322" s="258"/>
      <c r="C322" s="207">
        <v>43480</v>
      </c>
      <c r="D322" s="248" t="s">
        <v>574</v>
      </c>
      <c r="E322" s="252" t="s">
        <v>587</v>
      </c>
      <c r="F322" s="255"/>
      <c r="G322" s="249" t="s">
        <v>561</v>
      </c>
      <c r="H322" s="285"/>
      <c r="I322" s="263">
        <f>1124836-1105000</f>
        <v>19836</v>
      </c>
      <c r="J322" s="257">
        <f t="shared" si="4"/>
        <v>6608692</v>
      </c>
      <c r="K322" s="251"/>
      <c r="L322" s="241"/>
      <c r="M322" s="252" t="s">
        <v>587</v>
      </c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</row>
    <row r="323" spans="2:35" s="511" customFormat="1" hidden="1" x14ac:dyDescent="0.25">
      <c r="B323" s="258"/>
      <c r="C323" s="207">
        <v>43480</v>
      </c>
      <c r="D323" s="248" t="s">
        <v>575</v>
      </c>
      <c r="E323" s="252" t="s">
        <v>588</v>
      </c>
      <c r="F323" s="255"/>
      <c r="G323" s="249" t="s">
        <v>562</v>
      </c>
      <c r="H323" s="285"/>
      <c r="I323" s="263">
        <v>1655000</v>
      </c>
      <c r="J323" s="257">
        <f t="shared" si="4"/>
        <v>4953692</v>
      </c>
      <c r="K323" s="251"/>
      <c r="L323" s="241"/>
      <c r="M323" s="252" t="s">
        <v>588</v>
      </c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  <c r="AA323" s="241"/>
      <c r="AB323" s="241"/>
      <c r="AC323" s="241"/>
      <c r="AD323" s="241"/>
      <c r="AE323" s="241"/>
      <c r="AF323" s="241"/>
      <c r="AG323" s="241"/>
      <c r="AH323" s="241"/>
      <c r="AI323" s="241"/>
    </row>
    <row r="324" spans="2:35" s="511" customFormat="1" hidden="1" x14ac:dyDescent="0.25">
      <c r="B324" s="258"/>
      <c r="C324" s="207">
        <v>43480</v>
      </c>
      <c r="D324" s="248" t="s">
        <v>576</v>
      </c>
      <c r="E324" s="252" t="s">
        <v>589</v>
      </c>
      <c r="F324" s="255"/>
      <c r="G324" s="249" t="s">
        <v>327</v>
      </c>
      <c r="H324" s="285"/>
      <c r="I324" s="263">
        <v>600000</v>
      </c>
      <c r="J324" s="257">
        <f t="shared" si="4"/>
        <v>4353692</v>
      </c>
      <c r="K324" s="251"/>
      <c r="L324" s="241"/>
      <c r="M324" s="252" t="s">
        <v>589</v>
      </c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</row>
    <row r="325" spans="2:35" s="511" customFormat="1" hidden="1" x14ac:dyDescent="0.25">
      <c r="B325" s="258"/>
      <c r="C325" s="293">
        <v>43480</v>
      </c>
      <c r="D325" s="248" t="s">
        <v>577</v>
      </c>
      <c r="E325" s="252" t="s">
        <v>590</v>
      </c>
      <c r="F325" s="255"/>
      <c r="G325" s="249" t="s">
        <v>560</v>
      </c>
      <c r="H325" s="285"/>
      <c r="I325" s="263">
        <v>500000</v>
      </c>
      <c r="J325" s="257">
        <f t="shared" si="4"/>
        <v>3853692</v>
      </c>
      <c r="K325" s="251"/>
      <c r="L325" s="241"/>
      <c r="M325" s="252" t="s">
        <v>590</v>
      </c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</row>
    <row r="326" spans="2:35" s="511" customFormat="1" hidden="1" x14ac:dyDescent="0.25">
      <c r="B326" s="258"/>
      <c r="C326" s="293">
        <v>43480</v>
      </c>
      <c r="D326" s="248" t="s">
        <v>578</v>
      </c>
      <c r="E326" s="252" t="s">
        <v>591</v>
      </c>
      <c r="F326" s="255"/>
      <c r="G326" s="249" t="s">
        <v>561</v>
      </c>
      <c r="H326" s="285"/>
      <c r="I326" s="263">
        <v>600000</v>
      </c>
      <c r="J326" s="257">
        <f t="shared" si="4"/>
        <v>3253692</v>
      </c>
      <c r="K326" s="251"/>
      <c r="L326" s="241"/>
      <c r="M326" s="252" t="s">
        <v>591</v>
      </c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</row>
    <row r="327" spans="2:35" s="511" customFormat="1" hidden="1" x14ac:dyDescent="0.25">
      <c r="B327" s="258"/>
      <c r="C327" s="293">
        <v>43481</v>
      </c>
      <c r="D327" s="248" t="s">
        <v>579</v>
      </c>
      <c r="E327" s="252" t="s">
        <v>592</v>
      </c>
      <c r="F327" s="255"/>
      <c r="G327" s="249" t="s">
        <v>74</v>
      </c>
      <c r="H327" s="285"/>
      <c r="I327" s="263">
        <v>450000</v>
      </c>
      <c r="J327" s="257">
        <f t="shared" si="4"/>
        <v>2803692</v>
      </c>
      <c r="K327" s="251"/>
      <c r="L327" s="241"/>
      <c r="M327" s="252" t="s">
        <v>592</v>
      </c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</row>
    <row r="328" spans="2:35" s="511" customFormat="1" hidden="1" x14ac:dyDescent="0.25">
      <c r="B328" s="294"/>
      <c r="C328" s="295">
        <v>43482</v>
      </c>
      <c r="D328" s="296" t="s">
        <v>580</v>
      </c>
      <c r="E328" s="252" t="s">
        <v>593</v>
      </c>
      <c r="F328" s="255"/>
      <c r="G328" s="281" t="s">
        <v>563</v>
      </c>
      <c r="H328" s="297"/>
      <c r="I328" s="298">
        <v>62000</v>
      </c>
      <c r="J328" s="257">
        <f t="shared" si="4"/>
        <v>2741692</v>
      </c>
      <c r="K328" s="282"/>
      <c r="L328" s="241"/>
      <c r="M328" s="252" t="s">
        <v>593</v>
      </c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</row>
    <row r="329" spans="2:35" s="511" customFormat="1" hidden="1" x14ac:dyDescent="0.25">
      <c r="B329" s="294"/>
      <c r="C329" s="295">
        <v>43483</v>
      </c>
      <c r="D329" s="296" t="s">
        <v>566</v>
      </c>
      <c r="E329" s="252" t="s">
        <v>594</v>
      </c>
      <c r="F329" s="255"/>
      <c r="G329" s="281" t="s">
        <v>565</v>
      </c>
      <c r="H329" s="297"/>
      <c r="I329" s="298">
        <v>30000</v>
      </c>
      <c r="J329" s="257">
        <f t="shared" si="4"/>
        <v>2711692</v>
      </c>
      <c r="K329" s="282"/>
      <c r="L329" s="241"/>
      <c r="M329" s="252" t="s">
        <v>594</v>
      </c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</row>
    <row r="330" spans="2:35" s="511" customFormat="1" hidden="1" x14ac:dyDescent="0.25">
      <c r="B330" s="294"/>
      <c r="C330" s="295">
        <v>43484</v>
      </c>
      <c r="D330" s="296" t="s">
        <v>580</v>
      </c>
      <c r="E330" s="252" t="s">
        <v>595</v>
      </c>
      <c r="F330" s="255"/>
      <c r="G330" s="281" t="s">
        <v>563</v>
      </c>
      <c r="H330" s="297"/>
      <c r="I330" s="298">
        <v>124000</v>
      </c>
      <c r="J330" s="257">
        <f t="shared" si="4"/>
        <v>2587692</v>
      </c>
      <c r="K330" s="282"/>
      <c r="L330" s="241"/>
      <c r="M330" s="252" t="s">
        <v>595</v>
      </c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</row>
    <row r="331" spans="2:35" s="511" customFormat="1" hidden="1" x14ac:dyDescent="0.25">
      <c r="B331" s="284"/>
      <c r="C331" s="295">
        <v>43481</v>
      </c>
      <c r="D331" s="299" t="s">
        <v>558</v>
      </c>
      <c r="E331" s="300" t="s">
        <v>567</v>
      </c>
      <c r="F331" s="300"/>
      <c r="G331" s="256" t="s">
        <v>559</v>
      </c>
      <c r="H331" s="297"/>
      <c r="I331" s="256">
        <v>0</v>
      </c>
      <c r="J331" s="257">
        <f t="shared" si="4"/>
        <v>2587692</v>
      </c>
      <c r="K331" s="282"/>
      <c r="L331" s="241"/>
      <c r="M331" s="300" t="s">
        <v>567</v>
      </c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</row>
    <row r="332" spans="2:35" s="511" customFormat="1" hidden="1" x14ac:dyDescent="0.25">
      <c r="B332" s="284"/>
      <c r="C332" s="295"/>
      <c r="D332" s="301" t="s">
        <v>794</v>
      </c>
      <c r="E332" s="300"/>
      <c r="F332" s="300"/>
      <c r="G332" s="256"/>
      <c r="H332" s="297"/>
      <c r="I332" s="256"/>
      <c r="J332" s="257">
        <f>+I332</f>
        <v>0</v>
      </c>
      <c r="K332" s="282"/>
      <c r="L332" s="241"/>
      <c r="M332" s="300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</row>
    <row r="333" spans="2:35" s="511" customFormat="1" hidden="1" x14ac:dyDescent="0.25">
      <c r="B333" s="284"/>
      <c r="C333" s="295"/>
      <c r="D333" s="225"/>
      <c r="E333" s="238"/>
      <c r="F333" s="238"/>
      <c r="G333" s="235"/>
      <c r="H333" s="285">
        <v>14912508</v>
      </c>
      <c r="I333" s="235"/>
      <c r="J333" s="257">
        <f>+J331+H333-I333</f>
        <v>17500200</v>
      </c>
      <c r="K333" s="282"/>
      <c r="L333" s="241"/>
      <c r="M333" s="238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</row>
    <row r="334" spans="2:35" s="511" customFormat="1" hidden="1" x14ac:dyDescent="0.25">
      <c r="B334" s="206"/>
      <c r="C334" s="207">
        <v>43487</v>
      </c>
      <c r="D334" s="267" t="s">
        <v>599</v>
      </c>
      <c r="E334" s="268" t="s">
        <v>598</v>
      </c>
      <c r="F334" s="269"/>
      <c r="G334" s="270" t="s">
        <v>420</v>
      </c>
      <c r="H334" s="302"/>
      <c r="I334" s="271">
        <v>2300000</v>
      </c>
      <c r="J334" s="257">
        <f t="shared" ref="J334:J396" si="5">+J333+H334-I334</f>
        <v>15200200</v>
      </c>
      <c r="K334" s="251"/>
      <c r="L334" s="241"/>
      <c r="M334" s="268" t="s">
        <v>598</v>
      </c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</row>
    <row r="335" spans="2:35" s="511" customFormat="1" hidden="1" x14ac:dyDescent="0.25">
      <c r="B335" s="206"/>
      <c r="C335" s="207">
        <v>43487</v>
      </c>
      <c r="D335" s="233" t="s">
        <v>564</v>
      </c>
      <c r="E335" s="252" t="s">
        <v>600</v>
      </c>
      <c r="F335" s="253"/>
      <c r="G335" s="242" t="s">
        <v>563</v>
      </c>
      <c r="H335" s="285"/>
      <c r="I335" s="236">
        <v>190000</v>
      </c>
      <c r="J335" s="257">
        <f t="shared" si="5"/>
        <v>15010200</v>
      </c>
      <c r="K335" s="251"/>
      <c r="L335" s="241"/>
      <c r="M335" s="252" t="s">
        <v>600</v>
      </c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</row>
    <row r="336" spans="2:35" s="511" customFormat="1" hidden="1" x14ac:dyDescent="0.25">
      <c r="B336" s="206"/>
      <c r="C336" s="207">
        <v>43487</v>
      </c>
      <c r="D336" s="233" t="s">
        <v>607</v>
      </c>
      <c r="E336" s="252" t="s">
        <v>601</v>
      </c>
      <c r="F336" s="253"/>
      <c r="G336" s="242" t="s">
        <v>365</v>
      </c>
      <c r="H336" s="285"/>
      <c r="I336" s="236">
        <v>100000</v>
      </c>
      <c r="J336" s="257">
        <f t="shared" si="5"/>
        <v>14910200</v>
      </c>
      <c r="K336" s="251"/>
      <c r="L336" s="241"/>
      <c r="M336" s="252" t="s">
        <v>601</v>
      </c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</row>
    <row r="337" spans="1:242" hidden="1" x14ac:dyDescent="0.25">
      <c r="B337" s="206"/>
      <c r="C337" s="207">
        <v>43487</v>
      </c>
      <c r="D337" s="233" t="s">
        <v>564</v>
      </c>
      <c r="E337" s="252" t="s">
        <v>602</v>
      </c>
      <c r="F337" s="253"/>
      <c r="G337" s="242" t="s">
        <v>563</v>
      </c>
      <c r="H337" s="285"/>
      <c r="I337" s="236">
        <v>62000</v>
      </c>
      <c r="J337" s="257">
        <f t="shared" si="5"/>
        <v>14848200</v>
      </c>
      <c r="K337" s="251"/>
      <c r="M337" s="252" t="s">
        <v>602</v>
      </c>
    </row>
    <row r="338" spans="1:242" hidden="1" x14ac:dyDescent="0.25">
      <c r="B338" s="206"/>
      <c r="C338" s="207">
        <v>43488</v>
      </c>
      <c r="D338" s="233" t="s">
        <v>609</v>
      </c>
      <c r="E338" s="252" t="s">
        <v>603</v>
      </c>
      <c r="F338" s="253"/>
      <c r="G338" s="242" t="s">
        <v>608</v>
      </c>
      <c r="H338" s="285"/>
      <c r="I338" s="236">
        <v>3065000</v>
      </c>
      <c r="J338" s="257">
        <f t="shared" si="5"/>
        <v>11783200</v>
      </c>
      <c r="K338" s="251"/>
      <c r="M338" s="252" t="s">
        <v>603</v>
      </c>
    </row>
    <row r="339" spans="1:242" hidden="1" x14ac:dyDescent="0.25">
      <c r="B339" s="206"/>
      <c r="C339" s="207">
        <v>43488</v>
      </c>
      <c r="D339" s="233" t="s">
        <v>610</v>
      </c>
      <c r="E339" s="252" t="s">
        <v>604</v>
      </c>
      <c r="F339" s="253"/>
      <c r="G339" s="242" t="s">
        <v>532</v>
      </c>
      <c r="H339" s="285"/>
      <c r="I339" s="236">
        <v>937450</v>
      </c>
      <c r="J339" s="257">
        <f t="shared" si="5"/>
        <v>10845750</v>
      </c>
      <c r="K339" s="251"/>
      <c r="M339" s="252" t="s">
        <v>604</v>
      </c>
    </row>
    <row r="340" spans="1:242" hidden="1" x14ac:dyDescent="0.25">
      <c r="B340" s="206"/>
      <c r="C340" s="207">
        <v>43488</v>
      </c>
      <c r="D340" s="233" t="s">
        <v>566</v>
      </c>
      <c r="E340" s="252" t="s">
        <v>605</v>
      </c>
      <c r="F340" s="253"/>
      <c r="G340" s="242" t="s">
        <v>565</v>
      </c>
      <c r="H340" s="285"/>
      <c r="I340" s="236">
        <v>45000</v>
      </c>
      <c r="J340" s="257">
        <f t="shared" si="5"/>
        <v>10800750</v>
      </c>
      <c r="K340" s="251"/>
      <c r="M340" s="252" t="s">
        <v>605</v>
      </c>
    </row>
    <row r="341" spans="1:242" hidden="1" x14ac:dyDescent="0.25">
      <c r="B341" s="206"/>
      <c r="C341" s="207">
        <v>43488</v>
      </c>
      <c r="D341" s="233" t="s">
        <v>612</v>
      </c>
      <c r="E341" s="252" t="s">
        <v>606</v>
      </c>
      <c r="F341" s="253"/>
      <c r="G341" s="242" t="s">
        <v>611</v>
      </c>
      <c r="H341" s="285"/>
      <c r="I341" s="236">
        <v>2455828</v>
      </c>
      <c r="J341" s="257">
        <f t="shared" si="5"/>
        <v>8344922</v>
      </c>
      <c r="K341" s="251"/>
      <c r="M341" s="252" t="s">
        <v>606</v>
      </c>
    </row>
    <row r="342" spans="1:242" hidden="1" x14ac:dyDescent="0.25">
      <c r="B342" s="206"/>
      <c r="C342" s="207">
        <v>43489</v>
      </c>
      <c r="D342" s="233" t="s">
        <v>618</v>
      </c>
      <c r="E342" s="252" t="s">
        <v>613</v>
      </c>
      <c r="F342" s="253"/>
      <c r="G342" s="242" t="s">
        <v>617</v>
      </c>
      <c r="H342" s="285"/>
      <c r="I342" s="236">
        <v>1386100</v>
      </c>
      <c r="J342" s="257">
        <f t="shared" si="5"/>
        <v>6958822</v>
      </c>
      <c r="K342" s="251"/>
      <c r="M342" s="252" t="s">
        <v>613</v>
      </c>
    </row>
    <row r="343" spans="1:242" hidden="1" x14ac:dyDescent="0.25">
      <c r="B343" s="206"/>
      <c r="C343" s="292">
        <v>43490</v>
      </c>
      <c r="D343" s="233" t="s">
        <v>607</v>
      </c>
      <c r="E343" s="252" t="s">
        <v>614</v>
      </c>
      <c r="F343" s="253"/>
      <c r="G343" s="242" t="s">
        <v>327</v>
      </c>
      <c r="H343" s="285"/>
      <c r="I343" s="236">
        <v>372000</v>
      </c>
      <c r="J343" s="257">
        <f t="shared" si="5"/>
        <v>6586822</v>
      </c>
      <c r="K343" s="251"/>
      <c r="M343" s="252" t="s">
        <v>614</v>
      </c>
    </row>
    <row r="344" spans="1:242" hidden="1" x14ac:dyDescent="0.25">
      <c r="B344" s="206"/>
      <c r="C344" s="292">
        <v>43490</v>
      </c>
      <c r="D344" s="233" t="s">
        <v>607</v>
      </c>
      <c r="E344" s="252" t="s">
        <v>615</v>
      </c>
      <c r="F344" s="253"/>
      <c r="G344" s="242" t="s">
        <v>365</v>
      </c>
      <c r="H344" s="285"/>
      <c r="I344" s="236">
        <v>250000</v>
      </c>
      <c r="J344" s="257">
        <f t="shared" si="5"/>
        <v>6336822</v>
      </c>
      <c r="K344" s="251"/>
      <c r="M344" s="252" t="s">
        <v>615</v>
      </c>
    </row>
    <row r="345" spans="1:242" hidden="1" x14ac:dyDescent="0.25">
      <c r="B345" s="206"/>
      <c r="C345" s="292">
        <v>43491</v>
      </c>
      <c r="D345" s="233" t="s">
        <v>619</v>
      </c>
      <c r="E345" s="252" t="s">
        <v>616</v>
      </c>
      <c r="F345" s="253"/>
      <c r="G345" s="242" t="s">
        <v>559</v>
      </c>
      <c r="H345" s="285"/>
      <c r="I345" s="236">
        <v>708000</v>
      </c>
      <c r="J345" s="257">
        <f t="shared" si="5"/>
        <v>5628822</v>
      </c>
      <c r="K345" s="251"/>
      <c r="M345" s="252" t="s">
        <v>616</v>
      </c>
    </row>
    <row r="346" spans="1:242" hidden="1" x14ac:dyDescent="0.25">
      <c r="B346" s="206"/>
      <c r="C346" s="283">
        <v>43487</v>
      </c>
      <c r="D346" s="225" t="s">
        <v>596</v>
      </c>
      <c r="E346" s="300" t="s">
        <v>620</v>
      </c>
      <c r="F346" s="300"/>
      <c r="G346" s="235" t="s">
        <v>231</v>
      </c>
      <c r="H346" s="285"/>
      <c r="I346" s="235">
        <f>1500000-1185000-315000</f>
        <v>0</v>
      </c>
      <c r="J346" s="257">
        <f t="shared" si="5"/>
        <v>5628822</v>
      </c>
      <c r="K346" s="251"/>
      <c r="M346" s="300" t="s">
        <v>620</v>
      </c>
    </row>
    <row r="347" spans="1:242" hidden="1" x14ac:dyDescent="0.25">
      <c r="B347" s="206"/>
      <c r="C347" s="283">
        <v>43488</v>
      </c>
      <c r="D347" s="225" t="s">
        <v>597</v>
      </c>
      <c r="E347" s="300" t="s">
        <v>621</v>
      </c>
      <c r="F347" s="300"/>
      <c r="G347" s="235" t="s">
        <v>291</v>
      </c>
      <c r="H347" s="285"/>
      <c r="I347" s="235">
        <f>1400000-1400000</f>
        <v>0</v>
      </c>
      <c r="J347" s="257">
        <f t="shared" si="5"/>
        <v>5628822</v>
      </c>
      <c r="K347" s="251"/>
      <c r="M347" s="300" t="s">
        <v>621</v>
      </c>
    </row>
    <row r="348" spans="1:242" s="561" customFormat="1" hidden="1" x14ac:dyDescent="0.25">
      <c r="A348" s="559"/>
      <c r="B348" s="303"/>
      <c r="C348" s="303"/>
      <c r="D348" s="303"/>
      <c r="E348" s="303"/>
      <c r="F348" s="303"/>
      <c r="G348" s="304"/>
      <c r="H348" s="305">
        <v>11871378</v>
      </c>
      <c r="I348" s="306"/>
      <c r="J348" s="307">
        <f t="shared" si="5"/>
        <v>17500200</v>
      </c>
      <c r="K348" s="308"/>
      <c r="L348" s="560"/>
      <c r="M348" s="303"/>
      <c r="N348" s="560"/>
      <c r="O348" s="560"/>
      <c r="P348" s="560"/>
      <c r="Q348" s="560"/>
      <c r="R348" s="560"/>
      <c r="S348" s="560"/>
      <c r="T348" s="560"/>
      <c r="U348" s="560"/>
      <c r="V348" s="560"/>
      <c r="W348" s="560"/>
      <c r="X348" s="560"/>
      <c r="Y348" s="560"/>
      <c r="Z348" s="560"/>
      <c r="AA348" s="560"/>
      <c r="AB348" s="560"/>
      <c r="AC348" s="560"/>
      <c r="AD348" s="560"/>
      <c r="AE348" s="560"/>
      <c r="AF348" s="560"/>
      <c r="AG348" s="560"/>
      <c r="AH348" s="560"/>
      <c r="AI348" s="560"/>
      <c r="AJ348" s="559"/>
      <c r="AK348" s="559"/>
      <c r="AL348" s="559"/>
      <c r="AM348" s="559"/>
      <c r="AN348" s="559"/>
      <c r="AO348" s="559"/>
      <c r="AP348" s="559"/>
      <c r="AQ348" s="559"/>
      <c r="AR348" s="559"/>
      <c r="AS348" s="559"/>
      <c r="AT348" s="559"/>
      <c r="AU348" s="559"/>
      <c r="AV348" s="559"/>
      <c r="AW348" s="559"/>
      <c r="AX348" s="559"/>
      <c r="AY348" s="559"/>
      <c r="AZ348" s="559"/>
      <c r="BA348" s="559"/>
      <c r="BB348" s="559"/>
      <c r="BC348" s="559"/>
      <c r="BD348" s="559"/>
      <c r="BE348" s="559"/>
      <c r="BF348" s="559"/>
      <c r="BG348" s="559"/>
      <c r="BH348" s="559"/>
      <c r="BI348" s="559"/>
      <c r="BJ348" s="559"/>
      <c r="BK348" s="559"/>
      <c r="BL348" s="559"/>
      <c r="BM348" s="559"/>
      <c r="BN348" s="559"/>
      <c r="BO348" s="559"/>
      <c r="BP348" s="559"/>
      <c r="BQ348" s="559"/>
      <c r="BR348" s="559"/>
      <c r="BS348" s="559"/>
      <c r="BT348" s="559"/>
      <c r="BU348" s="559"/>
      <c r="BV348" s="559"/>
      <c r="BW348" s="559"/>
      <c r="BX348" s="559"/>
      <c r="BY348" s="559"/>
      <c r="BZ348" s="559"/>
      <c r="CA348" s="559"/>
      <c r="CB348" s="559"/>
      <c r="CC348" s="559"/>
      <c r="CD348" s="559"/>
      <c r="CE348" s="559"/>
      <c r="CF348" s="559"/>
      <c r="CG348" s="559"/>
      <c r="CH348" s="559"/>
      <c r="CI348" s="559"/>
      <c r="CJ348" s="559"/>
      <c r="CK348" s="559"/>
      <c r="CL348" s="559"/>
      <c r="CM348" s="559"/>
      <c r="CN348" s="559"/>
      <c r="CO348" s="559"/>
      <c r="CP348" s="559"/>
      <c r="CQ348" s="559"/>
      <c r="CR348" s="559"/>
      <c r="CS348" s="559"/>
      <c r="CT348" s="559"/>
      <c r="CU348" s="559"/>
      <c r="CV348" s="559"/>
      <c r="CW348" s="559"/>
      <c r="CX348" s="559"/>
      <c r="CY348" s="559"/>
      <c r="CZ348" s="559"/>
      <c r="DA348" s="559"/>
      <c r="DB348" s="559"/>
      <c r="DC348" s="559"/>
      <c r="DD348" s="559"/>
      <c r="DE348" s="559"/>
      <c r="DF348" s="559"/>
      <c r="DG348" s="559"/>
      <c r="DH348" s="559"/>
      <c r="DI348" s="559"/>
      <c r="DJ348" s="559"/>
      <c r="DK348" s="559"/>
      <c r="DL348" s="559"/>
      <c r="DM348" s="559"/>
      <c r="DN348" s="559"/>
      <c r="DO348" s="559"/>
      <c r="DP348" s="559"/>
      <c r="DQ348" s="559"/>
      <c r="DR348" s="559"/>
      <c r="DS348" s="559"/>
      <c r="DT348" s="559"/>
      <c r="DU348" s="559"/>
      <c r="DV348" s="559"/>
      <c r="DW348" s="559"/>
      <c r="DX348" s="559"/>
      <c r="DY348" s="559"/>
      <c r="DZ348" s="559"/>
      <c r="EA348" s="559"/>
      <c r="EB348" s="559"/>
      <c r="EC348" s="559"/>
      <c r="ED348" s="559"/>
      <c r="EE348" s="559"/>
      <c r="EF348" s="559"/>
      <c r="EG348" s="559"/>
      <c r="EH348" s="559"/>
      <c r="EI348" s="559"/>
      <c r="EJ348" s="559"/>
      <c r="EK348" s="559"/>
      <c r="EL348" s="559"/>
      <c r="EM348" s="559"/>
      <c r="EN348" s="559"/>
      <c r="EO348" s="559"/>
      <c r="EP348" s="559"/>
      <c r="EQ348" s="559"/>
      <c r="ER348" s="559"/>
      <c r="ES348" s="559"/>
      <c r="ET348" s="559"/>
      <c r="EU348" s="559"/>
      <c r="EV348" s="559"/>
      <c r="EW348" s="559"/>
      <c r="EX348" s="559"/>
      <c r="EY348" s="559"/>
      <c r="EZ348" s="559"/>
      <c r="FA348" s="559"/>
      <c r="FB348" s="559"/>
      <c r="FC348" s="559"/>
      <c r="FD348" s="559"/>
      <c r="FE348" s="559"/>
      <c r="FF348" s="559"/>
      <c r="FG348" s="559"/>
      <c r="FH348" s="559"/>
      <c r="FI348" s="559"/>
      <c r="FJ348" s="559"/>
      <c r="FK348" s="559"/>
      <c r="FL348" s="559"/>
      <c r="FM348" s="559"/>
      <c r="FN348" s="559"/>
      <c r="FO348" s="559"/>
      <c r="FP348" s="559"/>
      <c r="FQ348" s="559"/>
      <c r="FR348" s="559"/>
      <c r="FS348" s="559"/>
      <c r="FT348" s="559"/>
      <c r="FU348" s="559"/>
      <c r="FV348" s="559"/>
      <c r="FW348" s="559"/>
      <c r="FX348" s="559"/>
      <c r="FY348" s="559"/>
      <c r="FZ348" s="559"/>
      <c r="GA348" s="559"/>
      <c r="GB348" s="559"/>
      <c r="GC348" s="559"/>
      <c r="GD348" s="559"/>
      <c r="GE348" s="559"/>
      <c r="GF348" s="559"/>
      <c r="GG348" s="559"/>
      <c r="GH348" s="559"/>
      <c r="GI348" s="559"/>
      <c r="GJ348" s="559"/>
      <c r="GK348" s="559"/>
      <c r="GL348" s="559"/>
      <c r="GM348" s="559"/>
      <c r="GN348" s="559"/>
      <c r="GO348" s="559"/>
      <c r="GP348" s="559"/>
      <c r="GQ348" s="559"/>
      <c r="GR348" s="559"/>
      <c r="GS348" s="559"/>
      <c r="GT348" s="559"/>
      <c r="GU348" s="559"/>
      <c r="GV348" s="559"/>
      <c r="GW348" s="559"/>
      <c r="GX348" s="559"/>
      <c r="GY348" s="559"/>
      <c r="GZ348" s="559"/>
      <c r="HA348" s="559"/>
      <c r="HB348" s="559"/>
      <c r="HC348" s="559"/>
      <c r="HD348" s="559"/>
      <c r="HE348" s="559"/>
      <c r="HF348" s="559"/>
      <c r="HG348" s="559"/>
      <c r="HH348" s="559"/>
      <c r="HI348" s="559"/>
      <c r="HJ348" s="559"/>
      <c r="HK348" s="559"/>
      <c r="HL348" s="559"/>
      <c r="HM348" s="559"/>
      <c r="HN348" s="559"/>
      <c r="HO348" s="559"/>
      <c r="HP348" s="559"/>
      <c r="HQ348" s="559"/>
      <c r="HR348" s="559"/>
      <c r="HS348" s="559"/>
      <c r="HT348" s="559"/>
      <c r="HU348" s="559"/>
      <c r="HV348" s="559"/>
      <c r="HW348" s="559"/>
      <c r="HX348" s="559"/>
      <c r="HY348" s="559"/>
      <c r="HZ348" s="559"/>
      <c r="IA348" s="559"/>
      <c r="IB348" s="559"/>
      <c r="IC348" s="559"/>
      <c r="ID348" s="559"/>
      <c r="IE348" s="559"/>
      <c r="IF348" s="559"/>
      <c r="IG348" s="559"/>
      <c r="IH348" s="559"/>
    </row>
    <row r="349" spans="1:242" hidden="1" x14ac:dyDescent="0.25">
      <c r="B349" s="206"/>
      <c r="C349" s="207">
        <v>43487</v>
      </c>
      <c r="D349" s="242" t="s">
        <v>555</v>
      </c>
      <c r="E349" s="252" t="s">
        <v>622</v>
      </c>
      <c r="F349" s="253"/>
      <c r="G349" s="242" t="s">
        <v>555</v>
      </c>
      <c r="H349" s="285"/>
      <c r="I349" s="236">
        <v>2603400</v>
      </c>
      <c r="J349" s="257">
        <f t="shared" si="5"/>
        <v>14896800</v>
      </c>
      <c r="K349" s="251"/>
      <c r="M349" s="252" t="s">
        <v>622</v>
      </c>
    </row>
    <row r="350" spans="1:242" hidden="1" x14ac:dyDescent="0.25">
      <c r="B350" s="206"/>
      <c r="C350" s="207">
        <v>43488</v>
      </c>
      <c r="D350" s="242" t="s">
        <v>634</v>
      </c>
      <c r="E350" s="252" t="s">
        <v>623</v>
      </c>
      <c r="F350" s="253"/>
      <c r="G350" s="242" t="s">
        <v>634</v>
      </c>
      <c r="H350" s="285"/>
      <c r="I350" s="236">
        <v>1829010</v>
      </c>
      <c r="J350" s="257">
        <f t="shared" si="5"/>
        <v>13067790</v>
      </c>
      <c r="K350" s="251"/>
      <c r="M350" s="252" t="s">
        <v>623</v>
      </c>
    </row>
    <row r="351" spans="1:242" hidden="1" x14ac:dyDescent="0.25">
      <c r="B351" s="206"/>
      <c r="C351" s="207">
        <v>43488</v>
      </c>
      <c r="D351" s="242" t="s">
        <v>543</v>
      </c>
      <c r="E351" s="252" t="s">
        <v>624</v>
      </c>
      <c r="F351" s="253"/>
      <c r="G351" s="242" t="s">
        <v>543</v>
      </c>
      <c r="H351" s="285"/>
      <c r="I351" s="236">
        <v>2691468</v>
      </c>
      <c r="J351" s="257">
        <f t="shared" si="5"/>
        <v>10376322</v>
      </c>
      <c r="K351" s="251"/>
      <c r="M351" s="252" t="s">
        <v>624</v>
      </c>
    </row>
    <row r="352" spans="1:242" hidden="1" x14ac:dyDescent="0.25">
      <c r="B352" s="206"/>
      <c r="C352" s="207">
        <v>43493</v>
      </c>
      <c r="D352" s="242" t="s">
        <v>635</v>
      </c>
      <c r="E352" s="252" t="s">
        <v>625</v>
      </c>
      <c r="F352" s="253"/>
      <c r="G352" s="242" t="s">
        <v>635</v>
      </c>
      <c r="H352" s="285"/>
      <c r="I352" s="236">
        <v>1094680</v>
      </c>
      <c r="J352" s="257">
        <f t="shared" si="5"/>
        <v>9281642</v>
      </c>
      <c r="K352" s="251"/>
      <c r="M352" s="252" t="s">
        <v>625</v>
      </c>
    </row>
    <row r="353" spans="2:35" s="511" customFormat="1" hidden="1" x14ac:dyDescent="0.25">
      <c r="B353" s="206"/>
      <c r="C353" s="207">
        <v>43493</v>
      </c>
      <c r="D353" s="242" t="s">
        <v>532</v>
      </c>
      <c r="E353" s="252" t="s">
        <v>626</v>
      </c>
      <c r="F353" s="253"/>
      <c r="G353" s="242" t="s">
        <v>532</v>
      </c>
      <c r="H353" s="285"/>
      <c r="I353" s="236">
        <v>2042420</v>
      </c>
      <c r="J353" s="257">
        <f t="shared" si="5"/>
        <v>7239222</v>
      </c>
      <c r="K353" s="251"/>
      <c r="L353" s="287"/>
      <c r="M353" s="252" t="s">
        <v>626</v>
      </c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  <c r="AA353" s="241"/>
      <c r="AB353" s="241"/>
      <c r="AC353" s="241"/>
      <c r="AD353" s="241"/>
      <c r="AE353" s="241"/>
      <c r="AF353" s="241"/>
      <c r="AG353" s="241"/>
      <c r="AH353" s="241"/>
      <c r="AI353" s="241"/>
    </row>
    <row r="354" spans="2:35" s="511" customFormat="1" hidden="1" x14ac:dyDescent="0.25">
      <c r="B354" s="206"/>
      <c r="C354" s="207">
        <v>43493</v>
      </c>
      <c r="D354" s="242" t="s">
        <v>636</v>
      </c>
      <c r="E354" s="252" t="s">
        <v>627</v>
      </c>
      <c r="F354" s="253"/>
      <c r="G354" s="242" t="s">
        <v>636</v>
      </c>
      <c r="H354" s="285"/>
      <c r="I354" s="236">
        <v>10500</v>
      </c>
      <c r="J354" s="257">
        <f t="shared" si="5"/>
        <v>7228722</v>
      </c>
      <c r="K354" s="251"/>
      <c r="L354" s="287"/>
      <c r="M354" s="252" t="s">
        <v>627</v>
      </c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  <c r="AG354" s="241"/>
      <c r="AH354" s="241"/>
      <c r="AI354" s="241"/>
    </row>
    <row r="355" spans="2:35" s="511" customFormat="1" hidden="1" x14ac:dyDescent="0.25">
      <c r="B355" s="206"/>
      <c r="C355" s="207">
        <v>43493</v>
      </c>
      <c r="D355" s="242" t="s">
        <v>637</v>
      </c>
      <c r="E355" s="252" t="s">
        <v>628</v>
      </c>
      <c r="F355" s="253"/>
      <c r="G355" s="242" t="s">
        <v>637</v>
      </c>
      <c r="H355" s="285"/>
      <c r="I355" s="236">
        <v>370000</v>
      </c>
      <c r="J355" s="257">
        <f t="shared" si="5"/>
        <v>6858722</v>
      </c>
      <c r="K355" s="251"/>
      <c r="L355" s="287"/>
      <c r="M355" s="252" t="s">
        <v>628</v>
      </c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  <c r="AD355" s="241"/>
      <c r="AE355" s="241"/>
      <c r="AF355" s="241"/>
      <c r="AG355" s="241"/>
      <c r="AH355" s="241"/>
      <c r="AI355" s="241"/>
    </row>
    <row r="356" spans="2:35" s="511" customFormat="1" hidden="1" x14ac:dyDescent="0.25">
      <c r="B356" s="206"/>
      <c r="C356" s="207">
        <v>43494</v>
      </c>
      <c r="D356" s="242" t="s">
        <v>640</v>
      </c>
      <c r="E356" s="252" t="s">
        <v>629</v>
      </c>
      <c r="F356" s="253"/>
      <c r="G356" s="242" t="s">
        <v>231</v>
      </c>
      <c r="H356" s="285"/>
      <c r="I356" s="236">
        <v>1185000</v>
      </c>
      <c r="J356" s="257">
        <f t="shared" si="5"/>
        <v>5673722</v>
      </c>
      <c r="K356" s="251"/>
      <c r="L356" s="287"/>
      <c r="M356" s="252" t="s">
        <v>629</v>
      </c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</row>
    <row r="357" spans="2:35" s="511" customFormat="1" hidden="1" x14ac:dyDescent="0.25">
      <c r="B357" s="206"/>
      <c r="C357" s="207">
        <v>43494</v>
      </c>
      <c r="D357" s="242" t="s">
        <v>476</v>
      </c>
      <c r="E357" s="252" t="s">
        <v>630</v>
      </c>
      <c r="F357" s="253"/>
      <c r="G357" s="242" t="s">
        <v>476</v>
      </c>
      <c r="H357" s="285"/>
      <c r="I357" s="236">
        <v>101000</v>
      </c>
      <c r="J357" s="257">
        <f t="shared" si="5"/>
        <v>5572722</v>
      </c>
      <c r="K357" s="251"/>
      <c r="L357" s="287"/>
      <c r="M357" s="252" t="s">
        <v>630</v>
      </c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</row>
    <row r="358" spans="2:35" s="511" customFormat="1" hidden="1" x14ac:dyDescent="0.25">
      <c r="B358" s="206"/>
      <c r="C358" s="292">
        <v>43496</v>
      </c>
      <c r="D358" s="242" t="s">
        <v>160</v>
      </c>
      <c r="E358" s="252" t="s">
        <v>631</v>
      </c>
      <c r="F358" s="253"/>
      <c r="G358" s="242" t="s">
        <v>160</v>
      </c>
      <c r="H358" s="285"/>
      <c r="I358" s="236">
        <v>592994</v>
      </c>
      <c r="J358" s="257">
        <f t="shared" si="5"/>
        <v>4979728</v>
      </c>
      <c r="K358" s="251"/>
      <c r="L358" s="287"/>
      <c r="M358" s="252" t="s">
        <v>631</v>
      </c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</row>
    <row r="359" spans="2:35" s="511" customFormat="1" hidden="1" x14ac:dyDescent="0.25">
      <c r="B359" s="206"/>
      <c r="C359" s="292">
        <v>43496</v>
      </c>
      <c r="D359" s="242" t="s">
        <v>291</v>
      </c>
      <c r="E359" s="252" t="s">
        <v>632</v>
      </c>
      <c r="F359" s="253"/>
      <c r="G359" s="242" t="s">
        <v>291</v>
      </c>
      <c r="H359" s="285"/>
      <c r="I359" s="236">
        <v>269800</v>
      </c>
      <c r="J359" s="257">
        <f t="shared" si="5"/>
        <v>4709928</v>
      </c>
      <c r="K359" s="251">
        <f>SUM(I349:I364)</f>
        <v>16790272</v>
      </c>
      <c r="L359" s="287"/>
      <c r="M359" s="252" t="s">
        <v>632</v>
      </c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</row>
    <row r="360" spans="2:35" s="511" customFormat="1" hidden="1" x14ac:dyDescent="0.25">
      <c r="B360" s="206"/>
      <c r="C360" s="292">
        <v>43496</v>
      </c>
      <c r="D360" s="242" t="s">
        <v>291</v>
      </c>
      <c r="E360" s="252" t="s">
        <v>633</v>
      </c>
      <c r="F360" s="253"/>
      <c r="G360" s="242" t="s">
        <v>291</v>
      </c>
      <c r="H360" s="285"/>
      <c r="I360" s="236">
        <v>1288000</v>
      </c>
      <c r="J360" s="257">
        <f t="shared" si="5"/>
        <v>3421928</v>
      </c>
      <c r="K360" s="251">
        <f>K359+J364</f>
        <v>17500200</v>
      </c>
      <c r="L360" s="287"/>
      <c r="M360" s="252" t="s">
        <v>633</v>
      </c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</row>
    <row r="361" spans="2:35" s="511" customFormat="1" hidden="1" x14ac:dyDescent="0.25">
      <c r="B361" s="206"/>
      <c r="C361" s="292">
        <v>43497</v>
      </c>
      <c r="D361" s="242" t="s">
        <v>160</v>
      </c>
      <c r="E361" s="252" t="s">
        <v>638</v>
      </c>
      <c r="F361" s="253"/>
      <c r="G361" s="242" t="s">
        <v>160</v>
      </c>
      <c r="H361" s="285"/>
      <c r="I361" s="236">
        <v>488000</v>
      </c>
      <c r="J361" s="257">
        <f t="shared" si="5"/>
        <v>2933928</v>
      </c>
      <c r="K361" s="251"/>
      <c r="L361" s="287"/>
      <c r="M361" s="252" t="s">
        <v>638</v>
      </c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  <c r="AA361" s="241"/>
      <c r="AB361" s="241"/>
      <c r="AC361" s="241"/>
      <c r="AD361" s="241"/>
      <c r="AE361" s="241"/>
      <c r="AF361" s="241"/>
      <c r="AG361" s="241"/>
      <c r="AH361" s="241"/>
      <c r="AI361" s="241"/>
    </row>
    <row r="362" spans="2:35" s="511" customFormat="1" hidden="1" x14ac:dyDescent="0.25">
      <c r="B362" s="284"/>
      <c r="C362" s="292">
        <v>43497</v>
      </c>
      <c r="D362" s="242" t="s">
        <v>563</v>
      </c>
      <c r="E362" s="253" t="s">
        <v>639</v>
      </c>
      <c r="F362" s="253"/>
      <c r="G362" s="242" t="s">
        <v>563</v>
      </c>
      <c r="H362" s="297"/>
      <c r="I362" s="236">
        <v>189000</v>
      </c>
      <c r="J362" s="257">
        <f t="shared" si="5"/>
        <v>2744928</v>
      </c>
      <c r="K362" s="282"/>
      <c r="L362" s="287"/>
      <c r="M362" s="253" t="s">
        <v>639</v>
      </c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  <c r="AA362" s="241"/>
      <c r="AB362" s="241"/>
      <c r="AC362" s="241"/>
      <c r="AD362" s="241"/>
      <c r="AE362" s="241"/>
      <c r="AF362" s="241"/>
      <c r="AG362" s="241"/>
      <c r="AH362" s="241"/>
      <c r="AI362" s="241"/>
    </row>
    <row r="363" spans="2:35" s="511" customFormat="1" hidden="1" x14ac:dyDescent="0.25">
      <c r="B363" s="206"/>
      <c r="C363" s="293">
        <v>43481</v>
      </c>
      <c r="D363" s="309" t="s">
        <v>795</v>
      </c>
      <c r="E363" s="238"/>
      <c r="F363" s="238"/>
      <c r="G363" s="249"/>
      <c r="H363" s="237"/>
      <c r="I363" s="310">
        <v>1720000</v>
      </c>
      <c r="J363" s="257">
        <f t="shared" si="5"/>
        <v>1024928</v>
      </c>
      <c r="K363" s="251"/>
      <c r="L363" s="287"/>
      <c r="M363" s="238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  <c r="AA363" s="241"/>
      <c r="AB363" s="241"/>
      <c r="AC363" s="241"/>
      <c r="AD363" s="241"/>
      <c r="AE363" s="241"/>
      <c r="AF363" s="241"/>
      <c r="AG363" s="241"/>
      <c r="AH363" s="241"/>
      <c r="AI363" s="241"/>
    </row>
    <row r="364" spans="2:35" s="511" customFormat="1" hidden="1" x14ac:dyDescent="0.25">
      <c r="B364" s="206"/>
      <c r="C364" s="293">
        <v>43487</v>
      </c>
      <c r="D364" s="309" t="s">
        <v>796</v>
      </c>
      <c r="E364" s="238"/>
      <c r="F364" s="238"/>
      <c r="G364" s="249"/>
      <c r="H364" s="285"/>
      <c r="I364" s="310">
        <v>315000</v>
      </c>
      <c r="J364" s="257">
        <f t="shared" si="5"/>
        <v>709928</v>
      </c>
      <c r="K364" s="251"/>
      <c r="L364" s="287"/>
      <c r="M364" s="238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  <c r="AA364" s="241"/>
      <c r="AB364" s="241"/>
      <c r="AC364" s="241"/>
      <c r="AD364" s="241"/>
      <c r="AE364" s="241"/>
      <c r="AF364" s="241"/>
      <c r="AG364" s="241"/>
      <c r="AH364" s="241"/>
      <c r="AI364" s="241"/>
    </row>
    <row r="365" spans="2:35" s="511" customFormat="1" hidden="1" x14ac:dyDescent="0.25">
      <c r="B365" s="206"/>
      <c r="C365" s="293"/>
      <c r="D365" s="249"/>
      <c r="E365" s="238"/>
      <c r="F365" s="238"/>
      <c r="G365" s="249"/>
      <c r="H365" s="285">
        <v>14755272</v>
      </c>
      <c r="I365" s="263"/>
      <c r="J365" s="237">
        <f t="shared" si="5"/>
        <v>15465200</v>
      </c>
      <c r="K365" s="251"/>
      <c r="L365" s="343">
        <f>+H365+I364+I363+J364</f>
        <v>17500200</v>
      </c>
      <c r="M365" s="238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  <c r="AA365" s="241"/>
      <c r="AB365" s="241"/>
      <c r="AC365" s="241"/>
      <c r="AD365" s="241"/>
      <c r="AE365" s="241"/>
      <c r="AF365" s="241"/>
      <c r="AG365" s="241"/>
      <c r="AH365" s="241"/>
      <c r="AI365" s="241"/>
    </row>
    <row r="366" spans="2:35" s="511" customFormat="1" hidden="1" x14ac:dyDescent="0.25">
      <c r="B366" s="206"/>
      <c r="C366" s="207">
        <v>43501</v>
      </c>
      <c r="D366" s="248" t="s">
        <v>564</v>
      </c>
      <c r="E366" s="238" t="s">
        <v>641</v>
      </c>
      <c r="F366" s="238"/>
      <c r="G366" s="249" t="s">
        <v>563</v>
      </c>
      <c r="H366" s="285"/>
      <c r="I366" s="263">
        <v>63000</v>
      </c>
      <c r="J366" s="237">
        <f t="shared" si="5"/>
        <v>15402200</v>
      </c>
      <c r="K366" s="251"/>
      <c r="L366" s="343">
        <f>H365+I363+I364+J364</f>
        <v>17500200</v>
      </c>
      <c r="M366" s="238" t="s">
        <v>641</v>
      </c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</row>
    <row r="367" spans="2:35" s="511" customFormat="1" hidden="1" x14ac:dyDescent="0.25">
      <c r="B367" s="206"/>
      <c r="C367" s="207">
        <v>43501</v>
      </c>
      <c r="D367" s="248" t="s">
        <v>642</v>
      </c>
      <c r="E367" s="238" t="s">
        <v>654</v>
      </c>
      <c r="F367" s="238"/>
      <c r="G367" s="249" t="s">
        <v>565</v>
      </c>
      <c r="H367" s="285"/>
      <c r="I367" s="263">
        <v>30000</v>
      </c>
      <c r="J367" s="237">
        <f t="shared" si="5"/>
        <v>15372200</v>
      </c>
      <c r="K367" s="251"/>
      <c r="L367" s="287"/>
      <c r="M367" s="238" t="s">
        <v>654</v>
      </c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41"/>
      <c r="AE367" s="241"/>
      <c r="AF367" s="241"/>
      <c r="AG367" s="241"/>
      <c r="AH367" s="241"/>
      <c r="AI367" s="241"/>
    </row>
    <row r="368" spans="2:35" s="511" customFormat="1" hidden="1" x14ac:dyDescent="0.25">
      <c r="B368" s="206"/>
      <c r="C368" s="207">
        <v>43501</v>
      </c>
      <c r="D368" s="248" t="s">
        <v>566</v>
      </c>
      <c r="E368" s="238" t="s">
        <v>655</v>
      </c>
      <c r="F368" s="238"/>
      <c r="G368" s="249" t="s">
        <v>565</v>
      </c>
      <c r="H368" s="285"/>
      <c r="I368" s="263">
        <v>15000</v>
      </c>
      <c r="J368" s="237">
        <f t="shared" si="5"/>
        <v>15357200</v>
      </c>
      <c r="K368" s="251"/>
      <c r="L368" s="287"/>
      <c r="M368" s="238" t="s">
        <v>655</v>
      </c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  <c r="AA368" s="241"/>
      <c r="AB368" s="241"/>
      <c r="AC368" s="241"/>
      <c r="AD368" s="241"/>
      <c r="AE368" s="241"/>
      <c r="AF368" s="241"/>
      <c r="AG368" s="241"/>
      <c r="AH368" s="241"/>
      <c r="AI368" s="241"/>
    </row>
    <row r="369" spans="2:35" s="511" customFormat="1" hidden="1" x14ac:dyDescent="0.25">
      <c r="B369" s="206"/>
      <c r="C369" s="207">
        <v>43502</v>
      </c>
      <c r="D369" s="248" t="s">
        <v>564</v>
      </c>
      <c r="E369" s="238" t="s">
        <v>656</v>
      </c>
      <c r="F369" s="238"/>
      <c r="G369" s="249" t="s">
        <v>563</v>
      </c>
      <c r="H369" s="285"/>
      <c r="I369" s="263">
        <v>126000</v>
      </c>
      <c r="J369" s="237">
        <f t="shared" si="5"/>
        <v>15231200</v>
      </c>
      <c r="K369" s="251"/>
      <c r="L369" s="287"/>
      <c r="M369" s="238" t="s">
        <v>656</v>
      </c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</row>
    <row r="370" spans="2:35" s="511" customFormat="1" hidden="1" x14ac:dyDescent="0.25">
      <c r="B370" s="206"/>
      <c r="C370" s="207">
        <v>43503</v>
      </c>
      <c r="D370" s="248" t="s">
        <v>644</v>
      </c>
      <c r="E370" s="238" t="s">
        <v>657</v>
      </c>
      <c r="F370" s="238"/>
      <c r="G370" s="249" t="s">
        <v>643</v>
      </c>
      <c r="H370" s="285"/>
      <c r="I370" s="263">
        <v>1171240</v>
      </c>
      <c r="J370" s="237">
        <f t="shared" si="5"/>
        <v>14059960</v>
      </c>
      <c r="K370" s="251"/>
      <c r="L370" s="562"/>
      <c r="M370" s="238" t="s">
        <v>657</v>
      </c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</row>
    <row r="371" spans="2:35" s="511" customFormat="1" hidden="1" x14ac:dyDescent="0.25">
      <c r="B371" s="206"/>
      <c r="C371" s="207">
        <v>43503</v>
      </c>
      <c r="D371" s="248" t="s">
        <v>646</v>
      </c>
      <c r="E371" s="238" t="s">
        <v>658</v>
      </c>
      <c r="F371" s="238"/>
      <c r="G371" s="249" t="s">
        <v>645</v>
      </c>
      <c r="H371" s="285"/>
      <c r="I371" s="263">
        <v>1813000</v>
      </c>
      <c r="J371" s="237">
        <f t="shared" si="5"/>
        <v>12246960</v>
      </c>
      <c r="K371" s="251">
        <f>SUM(I366:I378)</f>
        <v>14924553</v>
      </c>
      <c r="L371" s="287"/>
      <c r="M371" s="238" t="s">
        <v>658</v>
      </c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</row>
    <row r="372" spans="2:35" s="511" customFormat="1" hidden="1" x14ac:dyDescent="0.25">
      <c r="B372" s="206"/>
      <c r="C372" s="207">
        <v>43503</v>
      </c>
      <c r="D372" s="248" t="s">
        <v>647</v>
      </c>
      <c r="E372" s="238" t="s">
        <v>659</v>
      </c>
      <c r="F372" s="238"/>
      <c r="G372" s="249" t="s">
        <v>543</v>
      </c>
      <c r="H372" s="285"/>
      <c r="I372" s="263">
        <v>7499313</v>
      </c>
      <c r="J372" s="237">
        <f t="shared" si="5"/>
        <v>4747647</v>
      </c>
      <c r="K372" s="251">
        <f>K371+J379</f>
        <v>15465200</v>
      </c>
      <c r="L372" s="287"/>
      <c r="M372" s="238" t="s">
        <v>659</v>
      </c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</row>
    <row r="373" spans="2:35" s="511" customFormat="1" hidden="1" x14ac:dyDescent="0.25">
      <c r="B373" s="206"/>
      <c r="C373" s="207">
        <v>43503</v>
      </c>
      <c r="D373" s="248" t="s">
        <v>648</v>
      </c>
      <c r="E373" s="238" t="s">
        <v>660</v>
      </c>
      <c r="F373" s="238"/>
      <c r="G373" s="249" t="s">
        <v>559</v>
      </c>
      <c r="H373" s="285"/>
      <c r="I373" s="263">
        <v>439000</v>
      </c>
      <c r="J373" s="237">
        <f t="shared" si="5"/>
        <v>4308647</v>
      </c>
      <c r="K373" s="251">
        <f>L366-K372</f>
        <v>2035000</v>
      </c>
      <c r="L373" s="287"/>
      <c r="M373" s="238" t="s">
        <v>660</v>
      </c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</row>
    <row r="374" spans="2:35" s="511" customFormat="1" hidden="1" x14ac:dyDescent="0.25">
      <c r="B374" s="206"/>
      <c r="C374" s="207">
        <v>43504</v>
      </c>
      <c r="D374" s="248" t="s">
        <v>649</v>
      </c>
      <c r="E374" s="238" t="s">
        <v>661</v>
      </c>
      <c r="F374" s="238"/>
      <c r="G374" s="249" t="s">
        <v>560</v>
      </c>
      <c r="H374" s="285"/>
      <c r="I374" s="263">
        <v>60000</v>
      </c>
      <c r="J374" s="237">
        <f t="shared" si="5"/>
        <v>4248647</v>
      </c>
      <c r="K374" s="251"/>
      <c r="L374" s="287"/>
      <c r="M374" s="238" t="s">
        <v>661</v>
      </c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</row>
    <row r="375" spans="2:35" s="511" customFormat="1" hidden="1" x14ac:dyDescent="0.25">
      <c r="B375" s="206"/>
      <c r="C375" s="293">
        <v>43504</v>
      </c>
      <c r="D375" s="248" t="s">
        <v>650</v>
      </c>
      <c r="E375" s="238" t="s">
        <v>662</v>
      </c>
      <c r="F375" s="238"/>
      <c r="G375" s="249" t="s">
        <v>560</v>
      </c>
      <c r="H375" s="285"/>
      <c r="I375" s="263">
        <v>3205000</v>
      </c>
      <c r="J375" s="237">
        <f t="shared" si="5"/>
        <v>1043647</v>
      </c>
      <c r="K375" s="251"/>
      <c r="L375" s="287"/>
      <c r="M375" s="238" t="s">
        <v>662</v>
      </c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</row>
    <row r="376" spans="2:35" s="511" customFormat="1" hidden="1" x14ac:dyDescent="0.25">
      <c r="B376" s="206"/>
      <c r="C376" s="293">
        <v>43504</v>
      </c>
      <c r="D376" s="248" t="s">
        <v>607</v>
      </c>
      <c r="E376" s="238" t="s">
        <v>663</v>
      </c>
      <c r="F376" s="238"/>
      <c r="G376" s="249" t="s">
        <v>160</v>
      </c>
      <c r="H376" s="285"/>
      <c r="I376" s="263">
        <v>100000</v>
      </c>
      <c r="J376" s="237">
        <f t="shared" si="5"/>
        <v>943647</v>
      </c>
      <c r="K376" s="251"/>
      <c r="L376" s="287"/>
      <c r="M376" s="238" t="s">
        <v>663</v>
      </c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  <c r="AA376" s="241"/>
      <c r="AB376" s="241"/>
      <c r="AC376" s="241"/>
      <c r="AD376" s="241"/>
      <c r="AE376" s="241"/>
      <c r="AF376" s="241"/>
      <c r="AG376" s="241"/>
      <c r="AH376" s="241"/>
      <c r="AI376" s="241"/>
    </row>
    <row r="377" spans="2:35" s="511" customFormat="1" hidden="1" x14ac:dyDescent="0.25">
      <c r="B377" s="206"/>
      <c r="C377" s="293">
        <v>43504</v>
      </c>
      <c r="D377" s="248" t="s">
        <v>652</v>
      </c>
      <c r="E377" s="238" t="s">
        <v>664</v>
      </c>
      <c r="F377" s="238"/>
      <c r="G377" s="249" t="s">
        <v>651</v>
      </c>
      <c r="H377" s="285"/>
      <c r="I377" s="263">
        <v>320000</v>
      </c>
      <c r="J377" s="237">
        <f t="shared" si="5"/>
        <v>623647</v>
      </c>
      <c r="K377" s="251"/>
      <c r="L377" s="287"/>
      <c r="M377" s="238" t="s">
        <v>664</v>
      </c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</row>
    <row r="378" spans="2:35" s="511" customFormat="1" hidden="1" x14ac:dyDescent="0.25">
      <c r="B378" s="206"/>
      <c r="C378" s="293">
        <v>43505</v>
      </c>
      <c r="D378" s="248" t="s">
        <v>653</v>
      </c>
      <c r="E378" s="238" t="s">
        <v>665</v>
      </c>
      <c r="F378" s="238"/>
      <c r="G378" s="249" t="s">
        <v>291</v>
      </c>
      <c r="H378" s="285"/>
      <c r="I378" s="263">
        <v>83000</v>
      </c>
      <c r="J378" s="237">
        <f t="shared" si="5"/>
        <v>540647</v>
      </c>
      <c r="K378" s="251"/>
      <c r="L378" s="287"/>
      <c r="M378" s="238" t="s">
        <v>665</v>
      </c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</row>
    <row r="379" spans="2:35" s="511" customFormat="1" hidden="1" x14ac:dyDescent="0.25">
      <c r="B379" s="206"/>
      <c r="C379" s="206"/>
      <c r="D379" s="206"/>
      <c r="E379" s="206"/>
      <c r="F379" s="206"/>
      <c r="G379" s="208"/>
      <c r="H379" s="285"/>
      <c r="I379" s="210"/>
      <c r="J379" s="237">
        <f t="shared" si="5"/>
        <v>540647</v>
      </c>
      <c r="K379" s="251"/>
      <c r="L379" s="287"/>
      <c r="M379" s="206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</row>
    <row r="380" spans="2:35" s="511" customFormat="1" hidden="1" x14ac:dyDescent="0.25">
      <c r="B380" s="206"/>
      <c r="C380" s="206"/>
      <c r="D380" s="206"/>
      <c r="E380" s="206"/>
      <c r="F380" s="206"/>
      <c r="G380" s="208"/>
      <c r="H380" s="285">
        <v>14924553</v>
      </c>
      <c r="I380" s="210"/>
      <c r="J380" s="311">
        <f t="shared" si="5"/>
        <v>15465200</v>
      </c>
      <c r="K380" s="251"/>
      <c r="L380" s="287"/>
      <c r="M380" s="206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</row>
    <row r="381" spans="2:35" s="511" customFormat="1" hidden="1" x14ac:dyDescent="0.25">
      <c r="B381" s="206"/>
      <c r="C381" s="207">
        <v>43507</v>
      </c>
      <c r="D381" s="233" t="s">
        <v>666</v>
      </c>
      <c r="E381" s="252" t="s">
        <v>670</v>
      </c>
      <c r="F381" s="253"/>
      <c r="G381" s="242" t="s">
        <v>231</v>
      </c>
      <c r="H381" s="285"/>
      <c r="I381" s="236">
        <v>100000</v>
      </c>
      <c r="J381" s="237">
        <f t="shared" si="5"/>
        <v>15365200</v>
      </c>
      <c r="K381" s="251"/>
      <c r="L381" s="287"/>
      <c r="M381" s="252" t="s">
        <v>670</v>
      </c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</row>
    <row r="382" spans="2:35" s="511" customFormat="1" hidden="1" x14ac:dyDescent="0.25">
      <c r="B382" s="206"/>
      <c r="C382" s="207">
        <v>43507</v>
      </c>
      <c r="D382" s="233" t="s">
        <v>672</v>
      </c>
      <c r="E382" s="252" t="s">
        <v>669</v>
      </c>
      <c r="F382" s="253"/>
      <c r="G382" s="242" t="s">
        <v>671</v>
      </c>
      <c r="H382" s="285"/>
      <c r="I382" s="236">
        <v>350000</v>
      </c>
      <c r="J382" s="237">
        <f t="shared" si="5"/>
        <v>15015200</v>
      </c>
      <c r="K382" s="251"/>
      <c r="L382" s="287"/>
      <c r="M382" s="252" t="s">
        <v>669</v>
      </c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</row>
    <row r="383" spans="2:35" s="511" customFormat="1" hidden="1" x14ac:dyDescent="0.25">
      <c r="B383" s="206"/>
      <c r="C383" s="207">
        <v>43507</v>
      </c>
      <c r="D383" s="233" t="s">
        <v>674</v>
      </c>
      <c r="E383" s="252" t="s">
        <v>675</v>
      </c>
      <c r="F383" s="253"/>
      <c r="G383" s="242" t="s">
        <v>673</v>
      </c>
      <c r="H383" s="285"/>
      <c r="I383" s="236">
        <v>375000</v>
      </c>
      <c r="J383" s="237">
        <f t="shared" si="5"/>
        <v>14640200</v>
      </c>
      <c r="K383" s="251"/>
      <c r="L383" s="287"/>
      <c r="M383" s="252" t="s">
        <v>675</v>
      </c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</row>
    <row r="384" spans="2:35" s="511" customFormat="1" hidden="1" x14ac:dyDescent="0.25">
      <c r="B384" s="206"/>
      <c r="C384" s="207">
        <v>43507</v>
      </c>
      <c r="D384" s="233" t="s">
        <v>677</v>
      </c>
      <c r="E384" s="252" t="s">
        <v>676</v>
      </c>
      <c r="F384" s="253"/>
      <c r="G384" s="242" t="s">
        <v>671</v>
      </c>
      <c r="H384" s="285"/>
      <c r="I384" s="236">
        <v>350000</v>
      </c>
      <c r="J384" s="237">
        <f t="shared" si="5"/>
        <v>14290200</v>
      </c>
      <c r="K384" s="251"/>
      <c r="L384" s="287"/>
      <c r="M384" s="252" t="s">
        <v>676</v>
      </c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</row>
    <row r="385" spans="2:35" s="511" customFormat="1" hidden="1" x14ac:dyDescent="0.25">
      <c r="B385" s="206"/>
      <c r="C385" s="207">
        <v>43507</v>
      </c>
      <c r="D385" s="233" t="s">
        <v>680</v>
      </c>
      <c r="E385" s="252" t="s">
        <v>678</v>
      </c>
      <c r="F385" s="253"/>
      <c r="G385" s="242" t="s">
        <v>679</v>
      </c>
      <c r="H385" s="285"/>
      <c r="I385" s="236">
        <v>1201055</v>
      </c>
      <c r="J385" s="237">
        <f t="shared" si="5"/>
        <v>13089145</v>
      </c>
      <c r="K385" s="251"/>
      <c r="L385" s="287"/>
      <c r="M385" s="252" t="s">
        <v>678</v>
      </c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</row>
    <row r="386" spans="2:35" s="511" customFormat="1" hidden="1" x14ac:dyDescent="0.25">
      <c r="B386" s="206"/>
      <c r="C386" s="207">
        <v>43507</v>
      </c>
      <c r="D386" s="233" t="s">
        <v>564</v>
      </c>
      <c r="E386" s="252" t="s">
        <v>683</v>
      </c>
      <c r="F386" s="253"/>
      <c r="G386" s="242" t="s">
        <v>681</v>
      </c>
      <c r="H386" s="285"/>
      <c r="I386" s="236">
        <v>63000</v>
      </c>
      <c r="J386" s="237">
        <f t="shared" si="5"/>
        <v>13026145</v>
      </c>
      <c r="K386" s="251"/>
      <c r="L386" s="287"/>
      <c r="M386" s="252" t="s">
        <v>683</v>
      </c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</row>
    <row r="387" spans="2:35" s="511" customFormat="1" hidden="1" x14ac:dyDescent="0.25">
      <c r="B387" s="206"/>
      <c r="C387" s="207">
        <v>43508</v>
      </c>
      <c r="D387" s="233" t="s">
        <v>682</v>
      </c>
      <c r="E387" s="252" t="s">
        <v>684</v>
      </c>
      <c r="F387" s="253"/>
      <c r="G387" s="242" t="s">
        <v>365</v>
      </c>
      <c r="H387" s="285"/>
      <c r="I387" s="236">
        <v>646100</v>
      </c>
      <c r="J387" s="237">
        <f t="shared" si="5"/>
        <v>12380045</v>
      </c>
      <c r="K387" s="251"/>
      <c r="L387" s="287"/>
      <c r="M387" s="252" t="s">
        <v>684</v>
      </c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</row>
    <row r="388" spans="2:35" s="511" customFormat="1" hidden="1" x14ac:dyDescent="0.25">
      <c r="B388" s="206"/>
      <c r="C388" s="207">
        <v>43508</v>
      </c>
      <c r="D388" s="233" t="s">
        <v>686</v>
      </c>
      <c r="E388" s="252" t="s">
        <v>685</v>
      </c>
      <c r="F388" s="253"/>
      <c r="G388" s="242" t="s">
        <v>365</v>
      </c>
      <c r="H388" s="285"/>
      <c r="I388" s="236">
        <v>3600000</v>
      </c>
      <c r="J388" s="237">
        <f t="shared" si="5"/>
        <v>8780045</v>
      </c>
      <c r="K388" s="251"/>
      <c r="L388" s="287"/>
      <c r="M388" s="252" t="s">
        <v>685</v>
      </c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</row>
    <row r="389" spans="2:35" s="511" customFormat="1" hidden="1" x14ac:dyDescent="0.25">
      <c r="B389" s="206"/>
      <c r="C389" s="207">
        <v>43508</v>
      </c>
      <c r="D389" s="233" t="s">
        <v>689</v>
      </c>
      <c r="E389" s="252" t="s">
        <v>687</v>
      </c>
      <c r="F389" s="253"/>
      <c r="G389" s="242" t="s">
        <v>688</v>
      </c>
      <c r="H389" s="285"/>
      <c r="I389" s="236">
        <v>255000</v>
      </c>
      <c r="J389" s="237">
        <f t="shared" si="5"/>
        <v>8525045</v>
      </c>
      <c r="K389" s="251"/>
      <c r="L389" s="287"/>
      <c r="M389" s="252" t="s">
        <v>687</v>
      </c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</row>
    <row r="390" spans="2:35" s="511" customFormat="1" hidden="1" x14ac:dyDescent="0.25">
      <c r="B390" s="206"/>
      <c r="C390" s="292">
        <v>43508</v>
      </c>
      <c r="D390" s="233" t="s">
        <v>691</v>
      </c>
      <c r="E390" s="252" t="s">
        <v>690</v>
      </c>
      <c r="F390" s="253"/>
      <c r="G390" s="242" t="s">
        <v>327</v>
      </c>
      <c r="H390" s="285"/>
      <c r="I390" s="236">
        <v>2639000</v>
      </c>
      <c r="J390" s="237">
        <f t="shared" si="5"/>
        <v>5886045</v>
      </c>
      <c r="K390" s="251"/>
      <c r="L390" s="287"/>
      <c r="M390" s="252" t="s">
        <v>690</v>
      </c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</row>
    <row r="391" spans="2:35" s="511" customFormat="1" hidden="1" x14ac:dyDescent="0.25">
      <c r="B391" s="206"/>
      <c r="C391" s="292">
        <v>43508</v>
      </c>
      <c r="D391" s="233" t="s">
        <v>694</v>
      </c>
      <c r="E391" s="252" t="s">
        <v>692</v>
      </c>
      <c r="F391" s="253"/>
      <c r="G391" s="242" t="s">
        <v>532</v>
      </c>
      <c r="H391" s="285"/>
      <c r="I391" s="236">
        <v>1957143</v>
      </c>
      <c r="J391" s="237">
        <f t="shared" si="5"/>
        <v>3928902</v>
      </c>
      <c r="K391" s="251"/>
      <c r="L391" s="287"/>
      <c r="M391" s="252" t="s">
        <v>692</v>
      </c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</row>
    <row r="392" spans="2:35" s="511" customFormat="1" hidden="1" x14ac:dyDescent="0.25">
      <c r="B392" s="284"/>
      <c r="C392" s="292">
        <v>43508</v>
      </c>
      <c r="D392" s="233" t="s">
        <v>695</v>
      </c>
      <c r="E392" s="253" t="s">
        <v>693</v>
      </c>
      <c r="F392" s="253"/>
      <c r="G392" s="242" t="s">
        <v>543</v>
      </c>
      <c r="H392" s="297"/>
      <c r="I392" s="236">
        <v>1874000</v>
      </c>
      <c r="J392" s="237">
        <f t="shared" si="5"/>
        <v>2054902</v>
      </c>
      <c r="K392" s="282"/>
      <c r="L392" s="287"/>
      <c r="M392" s="253" t="s">
        <v>693</v>
      </c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  <c r="AA392" s="241"/>
      <c r="AB392" s="241"/>
      <c r="AC392" s="241"/>
      <c r="AD392" s="241"/>
      <c r="AE392" s="241"/>
      <c r="AF392" s="241"/>
      <c r="AG392" s="241"/>
      <c r="AH392" s="241"/>
      <c r="AI392" s="241"/>
    </row>
    <row r="393" spans="2:35" s="511" customFormat="1" hidden="1" x14ac:dyDescent="0.25">
      <c r="B393" s="284"/>
      <c r="C393" s="295">
        <v>43509</v>
      </c>
      <c r="D393" s="233" t="s">
        <v>699</v>
      </c>
      <c r="E393" s="253" t="s">
        <v>698</v>
      </c>
      <c r="F393" s="253"/>
      <c r="G393" s="242" t="s">
        <v>565</v>
      </c>
      <c r="H393" s="297"/>
      <c r="I393" s="236">
        <v>450000</v>
      </c>
      <c r="J393" s="237">
        <f t="shared" si="5"/>
        <v>1604902</v>
      </c>
      <c r="K393" s="282"/>
      <c r="L393" s="287"/>
      <c r="M393" s="253" t="s">
        <v>698</v>
      </c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  <c r="AA393" s="241"/>
      <c r="AB393" s="241"/>
      <c r="AC393" s="241"/>
      <c r="AD393" s="241"/>
      <c r="AE393" s="241"/>
      <c r="AF393" s="241"/>
      <c r="AG393" s="241"/>
      <c r="AH393" s="241"/>
      <c r="AI393" s="241"/>
    </row>
    <row r="394" spans="2:35" s="511" customFormat="1" hidden="1" x14ac:dyDescent="0.25">
      <c r="B394" s="206"/>
      <c r="C394" s="292">
        <v>43509</v>
      </c>
      <c r="D394" s="233" t="s">
        <v>701</v>
      </c>
      <c r="E394" s="252" t="s">
        <v>700</v>
      </c>
      <c r="F394" s="253"/>
      <c r="G394" s="242" t="s">
        <v>291</v>
      </c>
      <c r="H394" s="285"/>
      <c r="I394" s="263">
        <v>108000</v>
      </c>
      <c r="J394" s="237">
        <f t="shared" si="5"/>
        <v>1496902</v>
      </c>
      <c r="K394" s="251"/>
      <c r="L394" s="287"/>
      <c r="M394" s="252" t="s">
        <v>700</v>
      </c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  <c r="AA394" s="241"/>
      <c r="AB394" s="241"/>
      <c r="AC394" s="241"/>
      <c r="AD394" s="241"/>
      <c r="AE394" s="241"/>
      <c r="AF394" s="241"/>
      <c r="AG394" s="241"/>
      <c r="AH394" s="241"/>
      <c r="AI394" s="241"/>
    </row>
    <row r="395" spans="2:35" s="511" customFormat="1" hidden="1" x14ac:dyDescent="0.25">
      <c r="B395" s="206"/>
      <c r="C395" s="283">
        <v>43771</v>
      </c>
      <c r="D395" s="225" t="s">
        <v>667</v>
      </c>
      <c r="E395" s="206" t="s">
        <v>696</v>
      </c>
      <c r="F395" s="206"/>
      <c r="G395" s="235" t="s">
        <v>231</v>
      </c>
      <c r="H395" s="285"/>
      <c r="I395" s="312">
        <v>350000</v>
      </c>
      <c r="J395" s="237">
        <f t="shared" si="5"/>
        <v>1146902</v>
      </c>
      <c r="K395" s="251"/>
      <c r="L395" s="287"/>
      <c r="M395" s="206" t="s">
        <v>696</v>
      </c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</row>
    <row r="396" spans="2:35" s="511" customFormat="1" hidden="1" x14ac:dyDescent="0.25">
      <c r="B396" s="206"/>
      <c r="C396" s="283">
        <v>43771</v>
      </c>
      <c r="D396" s="225" t="s">
        <v>668</v>
      </c>
      <c r="E396" s="206" t="s">
        <v>697</v>
      </c>
      <c r="F396" s="206"/>
      <c r="G396" s="235" t="s">
        <v>231</v>
      </c>
      <c r="H396" s="285"/>
      <c r="I396" s="313">
        <v>840000</v>
      </c>
      <c r="J396" s="237">
        <f t="shared" si="5"/>
        <v>306902</v>
      </c>
      <c r="K396" s="251"/>
      <c r="L396" s="287"/>
      <c r="M396" s="206" t="s">
        <v>697</v>
      </c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</row>
    <row r="397" spans="2:35" s="511" customFormat="1" hidden="1" x14ac:dyDescent="0.25">
      <c r="B397" s="206"/>
      <c r="C397" s="283"/>
      <c r="D397" s="225"/>
      <c r="E397" s="206"/>
      <c r="F397" s="206"/>
      <c r="G397" s="235"/>
      <c r="H397" s="285">
        <v>13968298</v>
      </c>
      <c r="I397" s="235"/>
      <c r="J397" s="237">
        <f>+J396+H397-I397</f>
        <v>14275200</v>
      </c>
      <c r="K397" s="251"/>
      <c r="L397" s="562">
        <f>L365-J397</f>
        <v>3225000</v>
      </c>
      <c r="M397" s="206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  <c r="AA397" s="241"/>
      <c r="AB397" s="241"/>
      <c r="AC397" s="241"/>
      <c r="AD397" s="241"/>
      <c r="AE397" s="241"/>
      <c r="AF397" s="241"/>
      <c r="AG397" s="241"/>
      <c r="AH397" s="241"/>
      <c r="AI397" s="241"/>
    </row>
    <row r="398" spans="2:35" s="511" customFormat="1" hidden="1" x14ac:dyDescent="0.25">
      <c r="B398" s="206"/>
      <c r="C398" s="204">
        <v>43510</v>
      </c>
      <c r="D398" s="267" t="s">
        <v>702</v>
      </c>
      <c r="E398" s="268" t="s">
        <v>700</v>
      </c>
      <c r="F398" s="269"/>
      <c r="G398" s="270" t="s">
        <v>645</v>
      </c>
      <c r="H398" s="302"/>
      <c r="I398" s="271">
        <v>2270500</v>
      </c>
      <c r="J398" s="237">
        <f t="shared" ref="J398:J461" si="6">+J397+H398-I398</f>
        <v>12004700</v>
      </c>
      <c r="K398" s="314"/>
      <c r="L398" s="287"/>
      <c r="M398" s="268" t="s">
        <v>700</v>
      </c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  <c r="AA398" s="241"/>
      <c r="AB398" s="241"/>
      <c r="AC398" s="241"/>
      <c r="AD398" s="241"/>
      <c r="AE398" s="241"/>
      <c r="AF398" s="241"/>
      <c r="AG398" s="241"/>
      <c r="AH398" s="241"/>
      <c r="AI398" s="241"/>
    </row>
    <row r="399" spans="2:35" s="511" customFormat="1" hidden="1" x14ac:dyDescent="0.25">
      <c r="B399" s="206"/>
      <c r="C399" s="207">
        <v>43510</v>
      </c>
      <c r="D399" s="233" t="s">
        <v>703</v>
      </c>
      <c r="E399" s="252" t="s">
        <v>712</v>
      </c>
      <c r="F399" s="253"/>
      <c r="G399" s="242" t="s">
        <v>562</v>
      </c>
      <c r="H399" s="285"/>
      <c r="I399" s="236">
        <v>1655000</v>
      </c>
      <c r="J399" s="237">
        <f t="shared" si="6"/>
        <v>10349700</v>
      </c>
      <c r="K399" s="251"/>
      <c r="L399" s="287"/>
      <c r="M399" s="252" t="s">
        <v>712</v>
      </c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  <c r="AA399" s="241"/>
      <c r="AB399" s="241"/>
      <c r="AC399" s="241"/>
      <c r="AD399" s="241"/>
      <c r="AE399" s="241"/>
      <c r="AF399" s="241"/>
      <c r="AG399" s="241"/>
      <c r="AH399" s="241"/>
      <c r="AI399" s="241"/>
    </row>
    <row r="400" spans="2:35" s="511" customFormat="1" hidden="1" x14ac:dyDescent="0.25">
      <c r="B400" s="206"/>
      <c r="C400" s="207">
        <v>43510</v>
      </c>
      <c r="D400" s="233" t="s">
        <v>705</v>
      </c>
      <c r="E400" s="252" t="s">
        <v>713</v>
      </c>
      <c r="F400" s="253"/>
      <c r="G400" s="242" t="s">
        <v>704</v>
      </c>
      <c r="H400" s="285"/>
      <c r="I400" s="236">
        <v>4655000</v>
      </c>
      <c r="J400" s="237">
        <f t="shared" si="6"/>
        <v>5694700</v>
      </c>
      <c r="K400" s="251"/>
      <c r="L400" s="287"/>
      <c r="M400" s="252" t="s">
        <v>713</v>
      </c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  <c r="AA400" s="241"/>
      <c r="AB400" s="241"/>
      <c r="AC400" s="241"/>
      <c r="AD400" s="241"/>
      <c r="AE400" s="241"/>
      <c r="AF400" s="241"/>
      <c r="AG400" s="241"/>
      <c r="AH400" s="241"/>
      <c r="AI400" s="241"/>
    </row>
    <row r="401" spans="2:35" s="511" customFormat="1" hidden="1" x14ac:dyDescent="0.25">
      <c r="B401" s="206"/>
      <c r="C401" s="207">
        <v>43510</v>
      </c>
      <c r="D401" s="233" t="s">
        <v>707</v>
      </c>
      <c r="E401" s="252" t="s">
        <v>714</v>
      </c>
      <c r="F401" s="253"/>
      <c r="G401" s="242" t="s">
        <v>706</v>
      </c>
      <c r="H401" s="285"/>
      <c r="I401" s="236">
        <v>750000</v>
      </c>
      <c r="J401" s="237">
        <f t="shared" si="6"/>
        <v>4944700</v>
      </c>
      <c r="K401" s="251"/>
      <c r="L401" s="287"/>
      <c r="M401" s="252" t="s">
        <v>714</v>
      </c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  <c r="AA401" s="241"/>
      <c r="AB401" s="241"/>
      <c r="AC401" s="241"/>
      <c r="AD401" s="241"/>
      <c r="AE401" s="241"/>
      <c r="AF401" s="241"/>
      <c r="AG401" s="241"/>
      <c r="AH401" s="241"/>
      <c r="AI401" s="241"/>
    </row>
    <row r="402" spans="2:35" s="511" customFormat="1" hidden="1" x14ac:dyDescent="0.25">
      <c r="B402" s="206"/>
      <c r="C402" s="207">
        <v>43510</v>
      </c>
      <c r="D402" s="233" t="s">
        <v>709</v>
      </c>
      <c r="E402" s="252" t="s">
        <v>715</v>
      </c>
      <c r="F402" s="253"/>
      <c r="G402" s="242" t="s">
        <v>708</v>
      </c>
      <c r="H402" s="285"/>
      <c r="I402" s="236">
        <v>1650000</v>
      </c>
      <c r="J402" s="237">
        <f t="shared" si="6"/>
        <v>3294700</v>
      </c>
      <c r="K402" s="251"/>
      <c r="L402" s="287"/>
      <c r="M402" s="252" t="s">
        <v>715</v>
      </c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  <c r="AA402" s="241"/>
      <c r="AB402" s="241"/>
      <c r="AC402" s="241"/>
      <c r="AD402" s="241"/>
      <c r="AE402" s="241"/>
      <c r="AF402" s="241"/>
      <c r="AG402" s="241"/>
      <c r="AH402" s="241"/>
      <c r="AI402" s="241"/>
    </row>
    <row r="403" spans="2:35" s="511" customFormat="1" hidden="1" x14ac:dyDescent="0.25">
      <c r="B403" s="206"/>
      <c r="C403" s="207">
        <v>43510</v>
      </c>
      <c r="D403" s="233" t="s">
        <v>710</v>
      </c>
      <c r="E403" s="252" t="s">
        <v>716</v>
      </c>
      <c r="F403" s="253"/>
      <c r="G403" s="242" t="s">
        <v>559</v>
      </c>
      <c r="H403" s="285"/>
      <c r="I403" s="236">
        <v>20000</v>
      </c>
      <c r="J403" s="237">
        <f t="shared" si="6"/>
        <v>3274700</v>
      </c>
      <c r="K403" s="251"/>
      <c r="L403" s="287"/>
      <c r="M403" s="252" t="s">
        <v>716</v>
      </c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  <c r="AA403" s="241"/>
      <c r="AB403" s="241"/>
      <c r="AC403" s="241"/>
      <c r="AD403" s="241"/>
      <c r="AE403" s="241"/>
      <c r="AF403" s="241"/>
      <c r="AG403" s="241"/>
      <c r="AH403" s="241"/>
      <c r="AI403" s="241"/>
    </row>
    <row r="404" spans="2:35" s="511" customFormat="1" hidden="1" x14ac:dyDescent="0.25">
      <c r="B404" s="206"/>
      <c r="C404" s="207">
        <v>43510</v>
      </c>
      <c r="D404" s="233" t="s">
        <v>566</v>
      </c>
      <c r="E404" s="252" t="s">
        <v>717</v>
      </c>
      <c r="F404" s="253"/>
      <c r="G404" s="242" t="s">
        <v>565</v>
      </c>
      <c r="H404" s="285"/>
      <c r="I404" s="236">
        <v>30000</v>
      </c>
      <c r="J404" s="237">
        <f t="shared" si="6"/>
        <v>3244700</v>
      </c>
      <c r="K404" s="251"/>
      <c r="L404" s="287"/>
      <c r="M404" s="252" t="s">
        <v>717</v>
      </c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  <c r="AA404" s="241"/>
      <c r="AB404" s="241"/>
      <c r="AC404" s="241"/>
      <c r="AD404" s="241"/>
      <c r="AE404" s="241"/>
      <c r="AF404" s="241"/>
      <c r="AG404" s="241"/>
      <c r="AH404" s="241"/>
      <c r="AI404" s="241"/>
    </row>
    <row r="405" spans="2:35" s="511" customFormat="1" hidden="1" x14ac:dyDescent="0.25">
      <c r="B405" s="206"/>
      <c r="C405" s="207">
        <v>43510</v>
      </c>
      <c r="D405" s="233" t="s">
        <v>564</v>
      </c>
      <c r="E405" s="252" t="s">
        <v>718</v>
      </c>
      <c r="F405" s="253"/>
      <c r="G405" s="242" t="s">
        <v>681</v>
      </c>
      <c r="H405" s="285"/>
      <c r="I405" s="236">
        <v>63000</v>
      </c>
      <c r="J405" s="237">
        <f t="shared" si="6"/>
        <v>3181700</v>
      </c>
      <c r="K405" s="251"/>
      <c r="L405" s="287"/>
      <c r="M405" s="252" t="s">
        <v>718</v>
      </c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  <c r="AA405" s="241"/>
      <c r="AB405" s="241"/>
      <c r="AC405" s="241"/>
      <c r="AD405" s="241"/>
      <c r="AE405" s="241"/>
      <c r="AF405" s="241"/>
      <c r="AG405" s="241"/>
      <c r="AH405" s="241"/>
      <c r="AI405" s="241"/>
    </row>
    <row r="406" spans="2:35" s="511" customFormat="1" hidden="1" x14ac:dyDescent="0.25">
      <c r="B406" s="206"/>
      <c r="C406" s="207">
        <v>43510</v>
      </c>
      <c r="D406" s="233" t="s">
        <v>711</v>
      </c>
      <c r="E406" s="252" t="s">
        <v>719</v>
      </c>
      <c r="F406" s="253"/>
      <c r="G406" s="242" t="s">
        <v>291</v>
      </c>
      <c r="H406" s="285"/>
      <c r="I406" s="236">
        <v>842500</v>
      </c>
      <c r="J406" s="237">
        <f t="shared" si="6"/>
        <v>2339200</v>
      </c>
      <c r="K406" s="251"/>
      <c r="L406" s="287"/>
      <c r="M406" s="252" t="s">
        <v>719</v>
      </c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  <c r="AA406" s="241"/>
      <c r="AB406" s="241"/>
      <c r="AC406" s="241"/>
      <c r="AD406" s="241"/>
      <c r="AE406" s="241"/>
      <c r="AF406" s="241"/>
      <c r="AG406" s="241"/>
      <c r="AH406" s="241"/>
      <c r="AI406" s="241"/>
    </row>
    <row r="407" spans="2:35" s="511" customFormat="1" hidden="1" x14ac:dyDescent="0.25">
      <c r="B407" s="206"/>
      <c r="C407" s="232">
        <v>43512</v>
      </c>
      <c r="D407" s="309" t="s">
        <v>796</v>
      </c>
      <c r="E407" s="238"/>
      <c r="F407" s="238"/>
      <c r="G407" s="249"/>
      <c r="H407" s="285">
        <v>315000</v>
      </c>
      <c r="I407" s="310"/>
      <c r="J407" s="237">
        <f t="shared" si="6"/>
        <v>2654200</v>
      </c>
      <c r="K407" s="251"/>
      <c r="L407" s="287"/>
      <c r="M407" s="238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  <c r="AA407" s="241"/>
      <c r="AB407" s="241"/>
      <c r="AC407" s="241"/>
      <c r="AD407" s="241"/>
      <c r="AE407" s="241"/>
      <c r="AF407" s="241"/>
      <c r="AG407" s="241"/>
      <c r="AH407" s="241"/>
      <c r="AI407" s="241"/>
    </row>
    <row r="408" spans="2:35" s="511" customFormat="1" hidden="1" x14ac:dyDescent="0.25">
      <c r="B408" s="206"/>
      <c r="C408" s="232">
        <v>43512</v>
      </c>
      <c r="D408" s="225" t="s">
        <v>720</v>
      </c>
      <c r="E408" s="206" t="s">
        <v>721</v>
      </c>
      <c r="F408" s="206"/>
      <c r="G408" s="235" t="s">
        <v>282</v>
      </c>
      <c r="H408" s="285"/>
      <c r="I408" s="209">
        <v>1280000</v>
      </c>
      <c r="J408" s="237">
        <f t="shared" si="6"/>
        <v>1374200</v>
      </c>
      <c r="K408" s="251"/>
      <c r="L408" s="287"/>
      <c r="M408" s="206" t="s">
        <v>721</v>
      </c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  <c r="AA408" s="241"/>
      <c r="AB408" s="241"/>
      <c r="AC408" s="241"/>
      <c r="AD408" s="241"/>
      <c r="AE408" s="241"/>
      <c r="AF408" s="241"/>
      <c r="AG408" s="241"/>
      <c r="AH408" s="241"/>
      <c r="AI408" s="241"/>
    </row>
    <row r="409" spans="2:35" s="511" customFormat="1" hidden="1" x14ac:dyDescent="0.25">
      <c r="B409" s="284"/>
      <c r="C409" s="315">
        <v>43512</v>
      </c>
      <c r="D409" s="316" t="s">
        <v>722</v>
      </c>
      <c r="E409" s="284" t="s">
        <v>723</v>
      </c>
      <c r="F409" s="284"/>
      <c r="G409" s="281" t="s">
        <v>291</v>
      </c>
      <c r="H409" s="297"/>
      <c r="I409" s="317">
        <v>892500</v>
      </c>
      <c r="J409" s="237">
        <f t="shared" si="6"/>
        <v>481700</v>
      </c>
      <c r="K409" s="282"/>
      <c r="L409" s="343">
        <f>+I409+I408+I396+I395+I363</f>
        <v>5082500</v>
      </c>
      <c r="M409" s="284" t="s">
        <v>723</v>
      </c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  <c r="AA409" s="241"/>
      <c r="AB409" s="241"/>
      <c r="AC409" s="241"/>
      <c r="AD409" s="241"/>
      <c r="AE409" s="241"/>
      <c r="AF409" s="241"/>
      <c r="AG409" s="241"/>
      <c r="AH409" s="241"/>
      <c r="AI409" s="241"/>
    </row>
    <row r="410" spans="2:35" s="511" customFormat="1" hidden="1" x14ac:dyDescent="0.25">
      <c r="B410" s="206"/>
      <c r="C410" s="206"/>
      <c r="D410" s="206"/>
      <c r="E410" s="206"/>
      <c r="F410" s="206"/>
      <c r="G410" s="208"/>
      <c r="H410" s="285">
        <v>11936000</v>
      </c>
      <c r="I410" s="210"/>
      <c r="J410" s="237">
        <f t="shared" si="6"/>
        <v>12417700</v>
      </c>
      <c r="K410" s="251"/>
      <c r="L410" s="562">
        <f>+J410-L365</f>
        <v>-5082500</v>
      </c>
      <c r="M410" s="206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  <c r="AA410" s="241"/>
      <c r="AB410" s="241"/>
      <c r="AC410" s="241"/>
      <c r="AD410" s="241"/>
      <c r="AE410" s="241"/>
      <c r="AF410" s="241"/>
      <c r="AG410" s="241"/>
      <c r="AH410" s="241"/>
      <c r="AI410" s="241"/>
    </row>
    <row r="411" spans="2:35" s="511" customFormat="1" hidden="1" x14ac:dyDescent="0.25">
      <c r="B411" s="206"/>
      <c r="C411" s="204">
        <v>43514</v>
      </c>
      <c r="D411" s="318" t="s">
        <v>742</v>
      </c>
      <c r="E411" s="319" t="s">
        <v>724</v>
      </c>
      <c r="F411" s="255"/>
      <c r="G411" s="320" t="s">
        <v>559</v>
      </c>
      <c r="H411" s="285"/>
      <c r="I411" s="321">
        <v>35000</v>
      </c>
      <c r="J411" s="237">
        <f t="shared" si="6"/>
        <v>12382700</v>
      </c>
      <c r="K411" s="251"/>
      <c r="L411" s="287"/>
      <c r="M411" s="319" t="s">
        <v>724</v>
      </c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  <c r="AA411" s="241"/>
      <c r="AB411" s="241"/>
      <c r="AC411" s="241"/>
      <c r="AD411" s="241"/>
      <c r="AE411" s="241"/>
      <c r="AF411" s="241"/>
      <c r="AG411" s="241"/>
      <c r="AH411" s="241"/>
      <c r="AI411" s="241"/>
    </row>
    <row r="412" spans="2:35" s="511" customFormat="1" hidden="1" x14ac:dyDescent="0.25">
      <c r="B412" s="206"/>
      <c r="C412" s="204">
        <v>43514</v>
      </c>
      <c r="D412" s="267" t="s">
        <v>725</v>
      </c>
      <c r="E412" s="319" t="s">
        <v>731</v>
      </c>
      <c r="F412" s="322"/>
      <c r="G412" s="270" t="s">
        <v>365</v>
      </c>
      <c r="H412" s="285"/>
      <c r="I412" s="271">
        <v>600000</v>
      </c>
      <c r="J412" s="237">
        <f t="shared" si="6"/>
        <v>11782700</v>
      </c>
      <c r="K412" s="251"/>
      <c r="L412" s="287"/>
      <c r="M412" s="319" t="s">
        <v>731</v>
      </c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  <c r="AA412" s="241"/>
      <c r="AB412" s="241"/>
      <c r="AC412" s="241"/>
      <c r="AD412" s="241"/>
      <c r="AE412" s="241"/>
      <c r="AF412" s="241"/>
      <c r="AG412" s="241"/>
      <c r="AH412" s="241"/>
      <c r="AI412" s="241"/>
    </row>
    <row r="413" spans="2:35" s="511" customFormat="1" hidden="1" x14ac:dyDescent="0.25">
      <c r="B413" s="206"/>
      <c r="C413" s="207">
        <v>43514</v>
      </c>
      <c r="D413" s="233" t="s">
        <v>726</v>
      </c>
      <c r="E413" s="319" t="s">
        <v>732</v>
      </c>
      <c r="F413" s="322"/>
      <c r="G413" s="242" t="s">
        <v>645</v>
      </c>
      <c r="H413" s="285"/>
      <c r="I413" s="236">
        <v>1752000</v>
      </c>
      <c r="J413" s="237">
        <f t="shared" si="6"/>
        <v>10030700</v>
      </c>
      <c r="K413" s="251"/>
      <c r="L413" s="287"/>
      <c r="M413" s="319" t="s">
        <v>732</v>
      </c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  <c r="AA413" s="241"/>
      <c r="AB413" s="241"/>
      <c r="AC413" s="241"/>
      <c r="AD413" s="241"/>
      <c r="AE413" s="241"/>
      <c r="AF413" s="241"/>
      <c r="AG413" s="241"/>
      <c r="AH413" s="241"/>
      <c r="AI413" s="241"/>
    </row>
    <row r="414" spans="2:35" s="511" customFormat="1" hidden="1" x14ac:dyDescent="0.25">
      <c r="B414" s="206"/>
      <c r="C414" s="207">
        <v>43514</v>
      </c>
      <c r="D414" s="233" t="s">
        <v>607</v>
      </c>
      <c r="E414" s="319" t="s">
        <v>733</v>
      </c>
      <c r="F414" s="322"/>
      <c r="G414" s="242" t="s">
        <v>679</v>
      </c>
      <c r="H414" s="285"/>
      <c r="I414" s="236">
        <v>449831</v>
      </c>
      <c r="J414" s="237">
        <f t="shared" si="6"/>
        <v>9580869</v>
      </c>
      <c r="K414" s="251"/>
      <c r="L414" s="287"/>
      <c r="M414" s="319" t="s">
        <v>733</v>
      </c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  <c r="AA414" s="241"/>
      <c r="AB414" s="241"/>
      <c r="AC414" s="241"/>
      <c r="AD414" s="241"/>
      <c r="AE414" s="241"/>
      <c r="AF414" s="241"/>
      <c r="AG414" s="241"/>
      <c r="AH414" s="241"/>
      <c r="AI414" s="241"/>
    </row>
    <row r="415" spans="2:35" s="511" customFormat="1" hidden="1" x14ac:dyDescent="0.25">
      <c r="B415" s="206"/>
      <c r="C415" s="207">
        <v>43514</v>
      </c>
      <c r="D415" s="233" t="s">
        <v>727</v>
      </c>
      <c r="E415" s="319" t="s">
        <v>734</v>
      </c>
      <c r="F415" s="322"/>
      <c r="G415" s="242" t="s">
        <v>532</v>
      </c>
      <c r="H415" s="285"/>
      <c r="I415" s="236">
        <v>1385275</v>
      </c>
      <c r="J415" s="237">
        <f t="shared" si="6"/>
        <v>8195594</v>
      </c>
      <c r="K415" s="251"/>
      <c r="L415" s="287"/>
      <c r="M415" s="319" t="s">
        <v>734</v>
      </c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  <c r="AA415" s="241"/>
      <c r="AB415" s="241"/>
      <c r="AC415" s="241"/>
      <c r="AD415" s="241"/>
      <c r="AE415" s="241"/>
      <c r="AF415" s="241"/>
      <c r="AG415" s="241"/>
      <c r="AH415" s="241"/>
      <c r="AI415" s="241"/>
    </row>
    <row r="416" spans="2:35" s="511" customFormat="1" hidden="1" x14ac:dyDescent="0.25">
      <c r="B416" s="206"/>
      <c r="C416" s="207">
        <v>43514</v>
      </c>
      <c r="D416" s="225" t="s">
        <v>668</v>
      </c>
      <c r="E416" s="206" t="s">
        <v>697</v>
      </c>
      <c r="F416" s="206"/>
      <c r="G416" s="235" t="s">
        <v>231</v>
      </c>
      <c r="H416" s="285">
        <v>840000</v>
      </c>
      <c r="I416" s="236"/>
      <c r="J416" s="237">
        <f t="shared" si="6"/>
        <v>9035594</v>
      </c>
      <c r="K416" s="251"/>
      <c r="L416" s="287"/>
      <c r="M416" s="206" t="s">
        <v>697</v>
      </c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  <c r="AA416" s="241"/>
      <c r="AB416" s="241"/>
      <c r="AC416" s="241"/>
      <c r="AD416" s="241"/>
      <c r="AE416" s="241"/>
      <c r="AF416" s="241"/>
      <c r="AG416" s="241"/>
      <c r="AH416" s="241"/>
      <c r="AI416" s="241"/>
    </row>
    <row r="417" spans="2:35" s="511" customFormat="1" hidden="1" x14ac:dyDescent="0.25">
      <c r="B417" s="206"/>
      <c r="C417" s="207">
        <v>43514</v>
      </c>
      <c r="D417" s="233" t="s">
        <v>746</v>
      </c>
      <c r="E417" s="319" t="s">
        <v>735</v>
      </c>
      <c r="F417" s="322"/>
      <c r="G417" s="242" t="s">
        <v>534</v>
      </c>
      <c r="H417" s="285"/>
      <c r="I417" s="236">
        <v>1254000</v>
      </c>
      <c r="J417" s="237">
        <f t="shared" si="6"/>
        <v>7781594</v>
      </c>
      <c r="K417" s="251"/>
      <c r="L417" s="287"/>
      <c r="M417" s="319" t="s">
        <v>735</v>
      </c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  <c r="AA417" s="241"/>
      <c r="AB417" s="241"/>
      <c r="AC417" s="241"/>
      <c r="AD417" s="241"/>
      <c r="AE417" s="241"/>
      <c r="AF417" s="241"/>
      <c r="AG417" s="241"/>
      <c r="AH417" s="241"/>
      <c r="AI417" s="241"/>
    </row>
    <row r="418" spans="2:35" s="511" customFormat="1" hidden="1" x14ac:dyDescent="0.25">
      <c r="B418" s="206"/>
      <c r="C418" s="207">
        <v>43514</v>
      </c>
      <c r="D418" s="309" t="s">
        <v>795</v>
      </c>
      <c r="E418" s="319"/>
      <c r="F418" s="322"/>
      <c r="G418" s="242"/>
      <c r="H418" s="285">
        <v>1720000</v>
      </c>
      <c r="I418" s="236"/>
      <c r="J418" s="237">
        <f t="shared" si="6"/>
        <v>9501594</v>
      </c>
      <c r="K418" s="251"/>
      <c r="L418" s="287"/>
      <c r="M418" s="319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  <c r="AA418" s="241"/>
      <c r="AB418" s="241"/>
      <c r="AC418" s="241"/>
      <c r="AD418" s="241"/>
      <c r="AE418" s="241"/>
      <c r="AF418" s="241"/>
      <c r="AG418" s="241"/>
      <c r="AH418" s="241"/>
      <c r="AI418" s="241"/>
    </row>
    <row r="419" spans="2:35" s="511" customFormat="1" hidden="1" x14ac:dyDescent="0.25">
      <c r="B419" s="206"/>
      <c r="C419" s="207">
        <v>43514</v>
      </c>
      <c r="D419" s="233" t="s">
        <v>747</v>
      </c>
      <c r="E419" s="319" t="s">
        <v>736</v>
      </c>
      <c r="F419" s="322"/>
      <c r="G419" s="242" t="s">
        <v>534</v>
      </c>
      <c r="H419" s="285"/>
      <c r="I419" s="236">
        <v>1455000</v>
      </c>
      <c r="J419" s="237">
        <f t="shared" si="6"/>
        <v>8046594</v>
      </c>
      <c r="K419" s="251"/>
      <c r="L419" s="343">
        <f>+I419+I417</f>
        <v>2709000</v>
      </c>
      <c r="M419" s="319" t="s">
        <v>736</v>
      </c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  <c r="AA419" s="241"/>
      <c r="AB419" s="241"/>
      <c r="AC419" s="241"/>
      <c r="AD419" s="241"/>
      <c r="AE419" s="241"/>
      <c r="AF419" s="241"/>
      <c r="AG419" s="241"/>
      <c r="AH419" s="241"/>
      <c r="AI419" s="241"/>
    </row>
    <row r="420" spans="2:35" s="511" customFormat="1" hidden="1" x14ac:dyDescent="0.25">
      <c r="B420" s="206"/>
      <c r="C420" s="207">
        <v>43515</v>
      </c>
      <c r="D420" s="233" t="s">
        <v>729</v>
      </c>
      <c r="E420" s="319" t="s">
        <v>736</v>
      </c>
      <c r="F420" s="322"/>
      <c r="G420" s="242" t="s">
        <v>728</v>
      </c>
      <c r="H420" s="285"/>
      <c r="I420" s="236">
        <v>430000</v>
      </c>
      <c r="J420" s="237">
        <f t="shared" si="6"/>
        <v>7616594</v>
      </c>
      <c r="K420" s="251"/>
      <c r="L420" s="343">
        <f>+H418+H416</f>
        <v>2560000</v>
      </c>
      <c r="M420" s="319" t="s">
        <v>736</v>
      </c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  <c r="AA420" s="241"/>
      <c r="AB420" s="241"/>
      <c r="AC420" s="241"/>
      <c r="AD420" s="241"/>
      <c r="AE420" s="241"/>
      <c r="AF420" s="241"/>
      <c r="AG420" s="241"/>
      <c r="AH420" s="241"/>
      <c r="AI420" s="241"/>
    </row>
    <row r="421" spans="2:35" s="511" customFormat="1" hidden="1" x14ac:dyDescent="0.25">
      <c r="B421" s="284"/>
      <c r="C421" s="207">
        <v>43515</v>
      </c>
      <c r="D421" s="233" t="s">
        <v>564</v>
      </c>
      <c r="E421" s="319" t="s">
        <v>737</v>
      </c>
      <c r="F421" s="322"/>
      <c r="G421" s="242" t="s">
        <v>563</v>
      </c>
      <c r="H421" s="297"/>
      <c r="I421" s="236">
        <v>252000</v>
      </c>
      <c r="J421" s="237">
        <f t="shared" si="6"/>
        <v>7364594</v>
      </c>
      <c r="K421" s="282"/>
      <c r="L421" s="343">
        <f>+L419-L420</f>
        <v>149000</v>
      </c>
      <c r="M421" s="319" t="s">
        <v>737</v>
      </c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  <c r="AA421" s="241"/>
      <c r="AB421" s="241"/>
      <c r="AC421" s="241"/>
      <c r="AD421" s="241"/>
      <c r="AE421" s="241"/>
      <c r="AF421" s="241"/>
      <c r="AG421" s="241"/>
      <c r="AH421" s="241"/>
      <c r="AI421" s="241"/>
    </row>
    <row r="422" spans="2:35" s="511" customFormat="1" hidden="1" x14ac:dyDescent="0.25">
      <c r="B422" s="206"/>
      <c r="C422" s="207">
        <v>43516</v>
      </c>
      <c r="D422" s="233" t="s">
        <v>730</v>
      </c>
      <c r="E422" s="319" t="s">
        <v>738</v>
      </c>
      <c r="F422" s="322"/>
      <c r="G422" s="242" t="s">
        <v>565</v>
      </c>
      <c r="H422" s="285"/>
      <c r="I422" s="236">
        <v>580046</v>
      </c>
      <c r="J422" s="237">
        <f t="shared" si="6"/>
        <v>6784548</v>
      </c>
      <c r="K422" s="251"/>
      <c r="L422" s="287"/>
      <c r="M422" s="319" t="s">
        <v>738</v>
      </c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  <c r="AA422" s="241"/>
      <c r="AB422" s="241"/>
      <c r="AC422" s="241"/>
      <c r="AD422" s="241"/>
      <c r="AE422" s="241"/>
      <c r="AF422" s="241"/>
      <c r="AG422" s="241"/>
      <c r="AH422" s="241"/>
      <c r="AI422" s="241"/>
    </row>
    <row r="423" spans="2:35" s="511" customFormat="1" hidden="1" x14ac:dyDescent="0.25">
      <c r="B423" s="206"/>
      <c r="C423" s="207">
        <v>43517</v>
      </c>
      <c r="D423" s="233" t="s">
        <v>564</v>
      </c>
      <c r="E423" s="319" t="s">
        <v>743</v>
      </c>
      <c r="F423" s="322"/>
      <c r="G423" s="242" t="s">
        <v>563</v>
      </c>
      <c r="H423" s="285"/>
      <c r="I423" s="236">
        <v>63000</v>
      </c>
      <c r="J423" s="237">
        <f t="shared" si="6"/>
        <v>6721548</v>
      </c>
      <c r="K423" s="251"/>
      <c r="L423" s="287"/>
      <c r="M423" s="319" t="s">
        <v>743</v>
      </c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  <c r="AA423" s="241"/>
      <c r="AB423" s="241"/>
      <c r="AC423" s="241"/>
      <c r="AD423" s="241"/>
      <c r="AE423" s="241"/>
      <c r="AF423" s="241"/>
      <c r="AG423" s="241"/>
      <c r="AH423" s="241"/>
      <c r="AI423" s="241"/>
    </row>
    <row r="424" spans="2:35" s="511" customFormat="1" hidden="1" x14ac:dyDescent="0.25">
      <c r="B424" s="206"/>
      <c r="C424" s="292">
        <v>43517</v>
      </c>
      <c r="D424" s="233" t="s">
        <v>745</v>
      </c>
      <c r="E424" s="319" t="s">
        <v>744</v>
      </c>
      <c r="F424" s="322"/>
      <c r="G424" s="242" t="s">
        <v>327</v>
      </c>
      <c r="H424" s="285"/>
      <c r="I424" s="236">
        <v>3552589</v>
      </c>
      <c r="J424" s="237">
        <f t="shared" si="6"/>
        <v>3168959</v>
      </c>
      <c r="K424" s="251"/>
      <c r="L424" s="287"/>
      <c r="M424" s="319" t="s">
        <v>744</v>
      </c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  <c r="AA424" s="241"/>
      <c r="AB424" s="241"/>
      <c r="AC424" s="241"/>
      <c r="AD424" s="241"/>
      <c r="AE424" s="241"/>
      <c r="AF424" s="241"/>
      <c r="AG424" s="241"/>
      <c r="AH424" s="241"/>
      <c r="AI424" s="241"/>
    </row>
    <row r="425" spans="2:35" s="511" customFormat="1" hidden="1" x14ac:dyDescent="0.25">
      <c r="B425" s="284"/>
      <c r="C425" s="292">
        <v>43517</v>
      </c>
      <c r="D425" s="316" t="s">
        <v>722</v>
      </c>
      <c r="E425" s="284" t="s">
        <v>723</v>
      </c>
      <c r="F425" s="284"/>
      <c r="G425" s="281" t="s">
        <v>291</v>
      </c>
      <c r="H425" s="297">
        <v>892500</v>
      </c>
      <c r="I425" s="236"/>
      <c r="J425" s="237">
        <f t="shared" si="6"/>
        <v>4061459</v>
      </c>
      <c r="K425" s="282"/>
      <c r="L425" s="287"/>
      <c r="M425" s="284" t="s">
        <v>723</v>
      </c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  <c r="AA425" s="241"/>
      <c r="AB425" s="241"/>
      <c r="AC425" s="241"/>
      <c r="AD425" s="241"/>
      <c r="AE425" s="241"/>
      <c r="AF425" s="241"/>
      <c r="AG425" s="241"/>
      <c r="AH425" s="241"/>
      <c r="AI425" s="241"/>
    </row>
    <row r="426" spans="2:35" s="511" customFormat="1" hidden="1" x14ac:dyDescent="0.25">
      <c r="B426" s="284"/>
      <c r="C426" s="292">
        <v>43518</v>
      </c>
      <c r="D426" s="323" t="s">
        <v>749</v>
      </c>
      <c r="E426" s="238" t="s">
        <v>748</v>
      </c>
      <c r="F426" s="255"/>
      <c r="G426" s="324" t="s">
        <v>291</v>
      </c>
      <c r="H426" s="297"/>
      <c r="I426" s="236">
        <v>889000</v>
      </c>
      <c r="J426" s="237">
        <f t="shared" si="6"/>
        <v>3172459</v>
      </c>
      <c r="K426" s="282"/>
      <c r="L426" s="287"/>
      <c r="M426" s="238" t="s">
        <v>748</v>
      </c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  <c r="AA426" s="241"/>
      <c r="AB426" s="241"/>
      <c r="AC426" s="241"/>
      <c r="AD426" s="241"/>
      <c r="AE426" s="241"/>
      <c r="AF426" s="241"/>
      <c r="AG426" s="241"/>
      <c r="AH426" s="241"/>
      <c r="AI426" s="241"/>
    </row>
    <row r="427" spans="2:35" s="511" customFormat="1" hidden="1" x14ac:dyDescent="0.25">
      <c r="B427" s="206"/>
      <c r="C427" s="232">
        <v>43516</v>
      </c>
      <c r="D427" s="325" t="s">
        <v>739</v>
      </c>
      <c r="E427" s="206" t="s">
        <v>741</v>
      </c>
      <c r="F427" s="206"/>
      <c r="G427" s="235" t="s">
        <v>231</v>
      </c>
      <c r="H427" s="285"/>
      <c r="I427" s="326">
        <v>500000</v>
      </c>
      <c r="J427" s="237">
        <f t="shared" si="6"/>
        <v>2672459</v>
      </c>
      <c r="K427" s="251"/>
      <c r="L427" s="287"/>
      <c r="M427" s="206" t="s">
        <v>741</v>
      </c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  <c r="AA427" s="241"/>
      <c r="AB427" s="241"/>
      <c r="AC427" s="241"/>
      <c r="AD427" s="241"/>
      <c r="AE427" s="241"/>
      <c r="AF427" s="241"/>
      <c r="AG427" s="241"/>
      <c r="AH427" s="241"/>
      <c r="AI427" s="241"/>
    </row>
    <row r="428" spans="2:35" s="511" customFormat="1" hidden="1" x14ac:dyDescent="0.25">
      <c r="B428" s="284"/>
      <c r="C428" s="327">
        <v>43516</v>
      </c>
      <c r="D428" s="316" t="s">
        <v>740</v>
      </c>
      <c r="E428" s="284" t="s">
        <v>750</v>
      </c>
      <c r="F428" s="284"/>
      <c r="G428" s="256" t="s">
        <v>231</v>
      </c>
      <c r="H428" s="297"/>
      <c r="I428" s="328">
        <v>600000</v>
      </c>
      <c r="J428" s="237">
        <f t="shared" si="6"/>
        <v>2072459</v>
      </c>
      <c r="K428" s="282"/>
      <c r="L428" s="287"/>
      <c r="M428" s="284" t="s">
        <v>750</v>
      </c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  <c r="AA428" s="241"/>
      <c r="AB428" s="241"/>
      <c r="AC428" s="241"/>
      <c r="AD428" s="241"/>
      <c r="AE428" s="241"/>
      <c r="AF428" s="241"/>
      <c r="AG428" s="241"/>
      <c r="AH428" s="241"/>
      <c r="AI428" s="241"/>
    </row>
    <row r="429" spans="2:35" s="511" customFormat="1" hidden="1" x14ac:dyDescent="0.25">
      <c r="B429" s="206"/>
      <c r="C429" s="232">
        <v>43519</v>
      </c>
      <c r="D429" s="225" t="s">
        <v>751</v>
      </c>
      <c r="E429" s="206" t="s">
        <v>752</v>
      </c>
      <c r="F429" s="206"/>
      <c r="G429" s="286" t="s">
        <v>291</v>
      </c>
      <c r="H429" s="285"/>
      <c r="I429" s="313">
        <v>200000</v>
      </c>
      <c r="J429" s="237">
        <f t="shared" si="6"/>
        <v>1872459</v>
      </c>
      <c r="K429" s="251"/>
      <c r="L429" s="343">
        <f>+I429+I428+I427+I408+I395</f>
        <v>2930000</v>
      </c>
      <c r="M429" s="206" t="s">
        <v>752</v>
      </c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  <c r="AA429" s="241"/>
      <c r="AB429" s="241"/>
      <c r="AC429" s="241"/>
      <c r="AD429" s="241"/>
      <c r="AE429" s="241"/>
      <c r="AF429" s="241"/>
      <c r="AG429" s="241"/>
      <c r="AH429" s="241"/>
      <c r="AI429" s="241"/>
    </row>
    <row r="430" spans="2:35" s="511" customFormat="1" hidden="1" x14ac:dyDescent="0.25">
      <c r="B430" s="206"/>
      <c r="C430" s="206"/>
      <c r="D430" s="206"/>
      <c r="E430" s="206"/>
      <c r="F430" s="206"/>
      <c r="G430" s="208"/>
      <c r="H430" s="285"/>
      <c r="I430" s="210"/>
      <c r="J430" s="237">
        <f t="shared" si="6"/>
        <v>1872459</v>
      </c>
      <c r="K430" s="251"/>
      <c r="L430" s="287"/>
      <c r="M430" s="206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  <c r="AA430" s="241"/>
      <c r="AB430" s="241"/>
      <c r="AC430" s="241"/>
      <c r="AD430" s="241"/>
      <c r="AE430" s="241"/>
      <c r="AF430" s="241"/>
      <c r="AG430" s="241"/>
      <c r="AH430" s="241"/>
      <c r="AI430" s="241"/>
    </row>
    <row r="431" spans="2:35" s="511" customFormat="1" hidden="1" x14ac:dyDescent="0.25">
      <c r="B431" s="206"/>
      <c r="C431" s="245"/>
      <c r="D431" s="245"/>
      <c r="E431" s="245"/>
      <c r="F431" s="245"/>
      <c r="G431" s="266"/>
      <c r="H431" s="313">
        <v>12697741</v>
      </c>
      <c r="I431" s="209"/>
      <c r="J431" s="329">
        <f t="shared" si="6"/>
        <v>14570200</v>
      </c>
      <c r="K431" s="330"/>
      <c r="L431" s="562">
        <f>+L365-J431</f>
        <v>2930000</v>
      </c>
      <c r="M431" s="245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  <c r="AA431" s="241"/>
      <c r="AB431" s="241"/>
      <c r="AC431" s="241"/>
      <c r="AD431" s="241"/>
      <c r="AE431" s="241"/>
      <c r="AF431" s="241"/>
      <c r="AG431" s="241"/>
      <c r="AH431" s="241"/>
      <c r="AI431" s="241"/>
    </row>
    <row r="432" spans="2:35" s="511" customFormat="1" hidden="1" x14ac:dyDescent="0.25">
      <c r="B432" s="206"/>
      <c r="C432" s="204">
        <v>43516</v>
      </c>
      <c r="D432" s="318" t="s">
        <v>754</v>
      </c>
      <c r="E432" s="319" t="s">
        <v>753</v>
      </c>
      <c r="F432" s="255"/>
      <c r="G432" s="320" t="s">
        <v>555</v>
      </c>
      <c r="H432" s="285"/>
      <c r="I432" s="331">
        <v>2519900</v>
      </c>
      <c r="J432" s="329">
        <f t="shared" si="6"/>
        <v>12050300</v>
      </c>
      <c r="K432" s="251"/>
      <c r="L432" s="562">
        <f>+L429-L431</f>
        <v>0</v>
      </c>
      <c r="M432" s="319" t="s">
        <v>753</v>
      </c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  <c r="AA432" s="241"/>
      <c r="AB432" s="241"/>
      <c r="AC432" s="241"/>
      <c r="AD432" s="241"/>
      <c r="AE432" s="241"/>
      <c r="AF432" s="241"/>
      <c r="AG432" s="241"/>
      <c r="AH432" s="241"/>
      <c r="AI432" s="241"/>
    </row>
    <row r="433" spans="2:35" s="511" customFormat="1" hidden="1" x14ac:dyDescent="0.25">
      <c r="B433" s="206"/>
      <c r="C433" s="204">
        <v>43516</v>
      </c>
      <c r="D433" s="267" t="s">
        <v>755</v>
      </c>
      <c r="E433" s="319" t="s">
        <v>770</v>
      </c>
      <c r="F433" s="322"/>
      <c r="G433" s="270" t="s">
        <v>608</v>
      </c>
      <c r="H433" s="285"/>
      <c r="I433" s="332">
        <v>385000</v>
      </c>
      <c r="J433" s="329">
        <f t="shared" si="6"/>
        <v>11665300</v>
      </c>
      <c r="K433" s="251"/>
      <c r="L433" s="287"/>
      <c r="M433" s="319" t="s">
        <v>770</v>
      </c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  <c r="AA433" s="241"/>
      <c r="AB433" s="241"/>
      <c r="AC433" s="241"/>
      <c r="AD433" s="241"/>
      <c r="AE433" s="241"/>
      <c r="AF433" s="241"/>
      <c r="AG433" s="241"/>
      <c r="AH433" s="241"/>
      <c r="AI433" s="241"/>
    </row>
    <row r="434" spans="2:35" s="511" customFormat="1" hidden="1" x14ac:dyDescent="0.25">
      <c r="B434" s="206"/>
      <c r="C434" s="207">
        <v>43517</v>
      </c>
      <c r="D434" s="233" t="s">
        <v>757</v>
      </c>
      <c r="E434" s="319" t="s">
        <v>771</v>
      </c>
      <c r="F434" s="322"/>
      <c r="G434" s="242" t="s">
        <v>756</v>
      </c>
      <c r="H434" s="285"/>
      <c r="I434" s="333">
        <v>2754856</v>
      </c>
      <c r="J434" s="329">
        <f t="shared" si="6"/>
        <v>8910444</v>
      </c>
      <c r="K434" s="251"/>
      <c r="L434" s="287"/>
      <c r="M434" s="319" t="s">
        <v>771</v>
      </c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  <c r="AA434" s="241"/>
      <c r="AB434" s="241"/>
      <c r="AC434" s="241"/>
      <c r="AD434" s="241"/>
      <c r="AE434" s="241"/>
      <c r="AF434" s="241"/>
      <c r="AG434" s="241"/>
      <c r="AH434" s="241"/>
      <c r="AI434" s="241"/>
    </row>
    <row r="435" spans="2:35" s="511" customFormat="1" hidden="1" x14ac:dyDescent="0.25">
      <c r="B435" s="206"/>
      <c r="C435" s="207">
        <v>43518</v>
      </c>
      <c r="D435" s="233" t="s">
        <v>759</v>
      </c>
      <c r="E435" s="319" t="s">
        <v>772</v>
      </c>
      <c r="F435" s="322"/>
      <c r="G435" s="242" t="s">
        <v>758</v>
      </c>
      <c r="H435" s="285"/>
      <c r="I435" s="333">
        <v>1140000</v>
      </c>
      <c r="J435" s="329">
        <f t="shared" si="6"/>
        <v>7770444</v>
      </c>
      <c r="K435" s="251"/>
      <c r="L435" s="287"/>
      <c r="M435" s="319" t="s">
        <v>772</v>
      </c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  <c r="AA435" s="241"/>
      <c r="AB435" s="241"/>
      <c r="AC435" s="241"/>
      <c r="AD435" s="241"/>
      <c r="AE435" s="241"/>
      <c r="AF435" s="241"/>
      <c r="AG435" s="241"/>
      <c r="AH435" s="241"/>
      <c r="AI435" s="241"/>
    </row>
    <row r="436" spans="2:35" s="511" customFormat="1" hidden="1" x14ac:dyDescent="0.25">
      <c r="B436" s="206"/>
      <c r="C436" s="207">
        <v>43521</v>
      </c>
      <c r="D436" s="233" t="s">
        <v>790</v>
      </c>
      <c r="E436" s="319" t="s">
        <v>773</v>
      </c>
      <c r="F436" s="322"/>
      <c r="G436" s="242" t="s">
        <v>34</v>
      </c>
      <c r="H436" s="285"/>
      <c r="I436" s="333">
        <v>883000</v>
      </c>
      <c r="J436" s="329">
        <f t="shared" si="6"/>
        <v>6887444</v>
      </c>
      <c r="K436" s="251"/>
      <c r="L436" s="343">
        <f>+I436-H437</f>
        <v>383000</v>
      </c>
      <c r="M436" s="319" t="s">
        <v>773</v>
      </c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  <c r="AA436" s="241"/>
      <c r="AB436" s="241"/>
      <c r="AC436" s="241"/>
      <c r="AD436" s="241"/>
      <c r="AE436" s="241"/>
      <c r="AF436" s="241"/>
      <c r="AG436" s="241"/>
      <c r="AH436" s="241"/>
      <c r="AI436" s="241"/>
    </row>
    <row r="437" spans="2:35" s="511" customFormat="1" hidden="1" x14ac:dyDescent="0.25">
      <c r="B437" s="206"/>
      <c r="C437" s="207"/>
      <c r="D437" s="233"/>
      <c r="E437" s="206" t="s">
        <v>741</v>
      </c>
      <c r="F437" s="206"/>
      <c r="G437" s="235" t="s">
        <v>231</v>
      </c>
      <c r="H437" s="285">
        <v>500000</v>
      </c>
      <c r="I437" s="236"/>
      <c r="J437" s="329">
        <f t="shared" si="6"/>
        <v>7387444</v>
      </c>
      <c r="K437" s="251"/>
      <c r="L437" s="287"/>
      <c r="M437" s="206" t="s">
        <v>741</v>
      </c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  <c r="AA437" s="241"/>
      <c r="AB437" s="241"/>
      <c r="AC437" s="241"/>
      <c r="AD437" s="241"/>
      <c r="AE437" s="241"/>
      <c r="AF437" s="241"/>
      <c r="AG437" s="241"/>
      <c r="AH437" s="241"/>
      <c r="AI437" s="241"/>
    </row>
    <row r="438" spans="2:35" s="511" customFormat="1" hidden="1" x14ac:dyDescent="0.25">
      <c r="B438" s="206"/>
      <c r="C438" s="207">
        <v>43521</v>
      </c>
      <c r="D438" s="233" t="s">
        <v>761</v>
      </c>
      <c r="E438" s="322" t="s">
        <v>774</v>
      </c>
      <c r="F438" s="322"/>
      <c r="G438" s="242" t="s">
        <v>760</v>
      </c>
      <c r="H438" s="285"/>
      <c r="I438" s="333">
        <v>50000</v>
      </c>
      <c r="J438" s="329">
        <f t="shared" si="6"/>
        <v>7337444</v>
      </c>
      <c r="K438" s="251"/>
      <c r="L438" s="287"/>
      <c r="M438" s="322" t="s">
        <v>774</v>
      </c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  <c r="AA438" s="241"/>
      <c r="AB438" s="241"/>
      <c r="AC438" s="241"/>
      <c r="AD438" s="241"/>
      <c r="AE438" s="241"/>
      <c r="AF438" s="241"/>
      <c r="AG438" s="241"/>
      <c r="AH438" s="241"/>
      <c r="AI438" s="241"/>
    </row>
    <row r="439" spans="2:35" s="511" customFormat="1" hidden="1" x14ac:dyDescent="0.25">
      <c r="B439" s="206"/>
      <c r="C439" s="207">
        <v>43521</v>
      </c>
      <c r="D439" s="233" t="s">
        <v>797</v>
      </c>
      <c r="E439" s="319" t="s">
        <v>775</v>
      </c>
      <c r="F439" s="322"/>
      <c r="G439" s="242" t="s">
        <v>34</v>
      </c>
      <c r="H439" s="285">
        <v>600000</v>
      </c>
      <c r="I439" s="333"/>
      <c r="J439" s="329">
        <f t="shared" si="6"/>
        <v>7937444</v>
      </c>
      <c r="K439" s="251"/>
      <c r="L439" s="287"/>
      <c r="M439" s="319" t="s">
        <v>775</v>
      </c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  <c r="AA439" s="241"/>
      <c r="AB439" s="241"/>
      <c r="AC439" s="241"/>
      <c r="AD439" s="241"/>
      <c r="AE439" s="241"/>
      <c r="AF439" s="241"/>
      <c r="AG439" s="241"/>
      <c r="AH439" s="241"/>
      <c r="AI439" s="241"/>
    </row>
    <row r="440" spans="2:35" s="511" customFormat="1" hidden="1" x14ac:dyDescent="0.25">
      <c r="B440" s="206"/>
      <c r="C440" s="207">
        <v>43521</v>
      </c>
      <c r="D440" s="334" t="s">
        <v>798</v>
      </c>
      <c r="E440" s="284" t="s">
        <v>750</v>
      </c>
      <c r="F440" s="284"/>
      <c r="G440" s="256" t="s">
        <v>231</v>
      </c>
      <c r="H440" s="285"/>
      <c r="I440" s="236">
        <v>600000</v>
      </c>
      <c r="J440" s="329">
        <f t="shared" si="6"/>
        <v>7337444</v>
      </c>
      <c r="K440" s="251"/>
      <c r="L440" s="287"/>
      <c r="M440" s="284" t="s">
        <v>750</v>
      </c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  <c r="AA440" s="241"/>
      <c r="AB440" s="241"/>
      <c r="AC440" s="241"/>
      <c r="AD440" s="241"/>
      <c r="AE440" s="241"/>
      <c r="AF440" s="241"/>
      <c r="AG440" s="241"/>
      <c r="AH440" s="241"/>
      <c r="AI440" s="241"/>
    </row>
    <row r="441" spans="2:35" s="511" customFormat="1" hidden="1" x14ac:dyDescent="0.25">
      <c r="B441" s="206"/>
      <c r="C441" s="207">
        <v>43522</v>
      </c>
      <c r="D441" s="233" t="s">
        <v>763</v>
      </c>
      <c r="E441" s="319" t="s">
        <v>776</v>
      </c>
      <c r="F441" s="322"/>
      <c r="G441" s="242" t="s">
        <v>762</v>
      </c>
      <c r="H441" s="285"/>
      <c r="I441" s="333">
        <v>297000</v>
      </c>
      <c r="J441" s="329">
        <f t="shared" si="6"/>
        <v>7040444</v>
      </c>
      <c r="K441" s="251"/>
      <c r="L441" s="287"/>
      <c r="M441" s="319" t="s">
        <v>776</v>
      </c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  <c r="AA441" s="241"/>
      <c r="AB441" s="241"/>
      <c r="AC441" s="241"/>
      <c r="AD441" s="241"/>
      <c r="AE441" s="241"/>
      <c r="AF441" s="241"/>
      <c r="AG441" s="241"/>
      <c r="AH441" s="241"/>
      <c r="AI441" s="241"/>
    </row>
    <row r="442" spans="2:35" s="511" customFormat="1" hidden="1" x14ac:dyDescent="0.25">
      <c r="B442" s="206"/>
      <c r="C442" s="207">
        <v>43522</v>
      </c>
      <c r="D442" s="233" t="s">
        <v>765</v>
      </c>
      <c r="E442" s="319" t="s">
        <v>777</v>
      </c>
      <c r="F442" s="322"/>
      <c r="G442" s="242" t="s">
        <v>764</v>
      </c>
      <c r="H442" s="285"/>
      <c r="I442" s="333">
        <v>4524700</v>
      </c>
      <c r="J442" s="329">
        <f t="shared" si="6"/>
        <v>2515744</v>
      </c>
      <c r="K442" s="251"/>
      <c r="L442" s="287"/>
      <c r="M442" s="319" t="s">
        <v>777</v>
      </c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  <c r="AA442" s="241"/>
      <c r="AB442" s="241"/>
      <c r="AC442" s="241"/>
      <c r="AD442" s="241"/>
      <c r="AE442" s="241"/>
      <c r="AF442" s="241"/>
      <c r="AG442" s="241"/>
      <c r="AH442" s="241"/>
      <c r="AI442" s="241"/>
    </row>
    <row r="443" spans="2:35" s="511" customFormat="1" hidden="1" x14ac:dyDescent="0.25">
      <c r="B443" s="206"/>
      <c r="C443" s="207">
        <v>43522</v>
      </c>
      <c r="D443" s="233" t="s">
        <v>767</v>
      </c>
      <c r="E443" s="319" t="s">
        <v>778</v>
      </c>
      <c r="F443" s="322"/>
      <c r="G443" s="242" t="s">
        <v>766</v>
      </c>
      <c r="H443" s="285"/>
      <c r="I443" s="333">
        <v>318125</v>
      </c>
      <c r="J443" s="329">
        <f t="shared" si="6"/>
        <v>2197619</v>
      </c>
      <c r="K443" s="251"/>
      <c r="L443" s="287"/>
      <c r="M443" s="319" t="s">
        <v>778</v>
      </c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  <c r="AA443" s="241"/>
      <c r="AB443" s="241"/>
      <c r="AC443" s="241"/>
      <c r="AD443" s="241"/>
      <c r="AE443" s="241"/>
      <c r="AF443" s="241"/>
      <c r="AG443" s="241"/>
      <c r="AH443" s="241"/>
      <c r="AI443" s="241"/>
    </row>
    <row r="444" spans="2:35" s="511" customFormat="1" hidden="1" x14ac:dyDescent="0.25">
      <c r="B444" s="206"/>
      <c r="C444" s="207"/>
      <c r="D444" s="233"/>
      <c r="E444" s="206" t="s">
        <v>721</v>
      </c>
      <c r="F444" s="206"/>
      <c r="G444" s="235" t="s">
        <v>282</v>
      </c>
      <c r="H444" s="313">
        <v>1280000</v>
      </c>
      <c r="I444" s="236"/>
      <c r="J444" s="329">
        <f t="shared" si="6"/>
        <v>3477619</v>
      </c>
      <c r="K444" s="251"/>
      <c r="L444" s="343">
        <f>+I445-H444</f>
        <v>155000</v>
      </c>
      <c r="M444" s="206" t="s">
        <v>721</v>
      </c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  <c r="AA444" s="241"/>
      <c r="AB444" s="241"/>
      <c r="AC444" s="241"/>
      <c r="AD444" s="241"/>
      <c r="AE444" s="241"/>
      <c r="AF444" s="241"/>
      <c r="AG444" s="241"/>
      <c r="AH444" s="241"/>
      <c r="AI444" s="241"/>
    </row>
    <row r="445" spans="2:35" s="511" customFormat="1" hidden="1" x14ac:dyDescent="0.25">
      <c r="B445" s="206"/>
      <c r="C445" s="207">
        <v>43522</v>
      </c>
      <c r="D445" s="233" t="s">
        <v>789</v>
      </c>
      <c r="E445" s="319" t="s">
        <v>779</v>
      </c>
      <c r="F445" s="322"/>
      <c r="G445" s="242" t="s">
        <v>282</v>
      </c>
      <c r="H445" s="285"/>
      <c r="I445" s="333">
        <v>1435000</v>
      </c>
      <c r="J445" s="329">
        <f t="shared" si="6"/>
        <v>2042619</v>
      </c>
      <c r="K445" s="251"/>
      <c r="L445" s="343">
        <f>SUM(L436:L444)</f>
        <v>538000</v>
      </c>
      <c r="M445" s="319" t="s">
        <v>779</v>
      </c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  <c r="AA445" s="241"/>
      <c r="AB445" s="241"/>
      <c r="AC445" s="241"/>
      <c r="AD445" s="241"/>
      <c r="AE445" s="241"/>
      <c r="AF445" s="241"/>
      <c r="AG445" s="241"/>
      <c r="AH445" s="241"/>
      <c r="AI445" s="241"/>
    </row>
    <row r="446" spans="2:35" s="511" customFormat="1" hidden="1" x14ac:dyDescent="0.25">
      <c r="B446" s="206"/>
      <c r="C446" s="207">
        <v>43523</v>
      </c>
      <c r="D446" s="233" t="s">
        <v>768</v>
      </c>
      <c r="E446" s="319" t="s">
        <v>780</v>
      </c>
      <c r="F446" s="322"/>
      <c r="G446" s="242" t="s">
        <v>681</v>
      </c>
      <c r="H446" s="285"/>
      <c r="I446" s="333">
        <v>126000</v>
      </c>
      <c r="J446" s="329">
        <f t="shared" si="6"/>
        <v>1916619</v>
      </c>
      <c r="K446" s="251"/>
      <c r="L446" s="562">
        <f>+L445+J453</f>
        <v>601919</v>
      </c>
      <c r="M446" s="319" t="s">
        <v>780</v>
      </c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  <c r="AA446" s="241"/>
      <c r="AB446" s="241"/>
      <c r="AC446" s="241"/>
      <c r="AD446" s="241"/>
      <c r="AE446" s="241"/>
      <c r="AF446" s="241"/>
      <c r="AG446" s="241"/>
      <c r="AH446" s="241"/>
      <c r="AI446" s="241"/>
    </row>
    <row r="447" spans="2:35" s="511" customFormat="1" hidden="1" x14ac:dyDescent="0.25">
      <c r="B447" s="206"/>
      <c r="C447" s="292">
        <v>43523</v>
      </c>
      <c r="D447" s="233" t="s">
        <v>767</v>
      </c>
      <c r="E447" s="319" t="s">
        <v>781</v>
      </c>
      <c r="F447" s="322"/>
      <c r="G447" s="242" t="s">
        <v>365</v>
      </c>
      <c r="H447" s="285"/>
      <c r="I447" s="333"/>
      <c r="J447" s="329">
        <f t="shared" si="6"/>
        <v>1916619</v>
      </c>
      <c r="K447" s="251"/>
      <c r="L447" s="343"/>
      <c r="M447" s="319" t="s">
        <v>781</v>
      </c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  <c r="AA447" s="241"/>
      <c r="AB447" s="241"/>
      <c r="AC447" s="241"/>
      <c r="AD447" s="241"/>
      <c r="AE447" s="241"/>
      <c r="AF447" s="241"/>
      <c r="AG447" s="241"/>
      <c r="AH447" s="241"/>
      <c r="AI447" s="241"/>
    </row>
    <row r="448" spans="2:35" s="511" customFormat="1" hidden="1" x14ac:dyDescent="0.25">
      <c r="B448" s="206"/>
      <c r="C448" s="292">
        <v>43523</v>
      </c>
      <c r="D448" s="233" t="s">
        <v>769</v>
      </c>
      <c r="E448" s="319" t="s">
        <v>782</v>
      </c>
      <c r="F448" s="322"/>
      <c r="G448" s="242" t="s">
        <v>291</v>
      </c>
      <c r="H448" s="285"/>
      <c r="I448" s="333">
        <v>150000</v>
      </c>
      <c r="J448" s="329">
        <f t="shared" si="6"/>
        <v>1766619</v>
      </c>
      <c r="K448" s="251"/>
      <c r="L448" s="562"/>
      <c r="M448" s="319" t="s">
        <v>782</v>
      </c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  <c r="AA448" s="241"/>
      <c r="AB448" s="241"/>
      <c r="AC448" s="241"/>
      <c r="AD448" s="241"/>
      <c r="AE448" s="241"/>
      <c r="AF448" s="241"/>
      <c r="AG448" s="241"/>
      <c r="AH448" s="241"/>
      <c r="AI448" s="241"/>
    </row>
    <row r="449" spans="2:35" s="511" customFormat="1" hidden="1" x14ac:dyDescent="0.25">
      <c r="B449" s="206"/>
      <c r="C449" s="292">
        <v>43523</v>
      </c>
      <c r="D449" s="233" t="s">
        <v>783</v>
      </c>
      <c r="E449" s="319" t="s">
        <v>784</v>
      </c>
      <c r="F449" s="322"/>
      <c r="G449" s="242" t="s">
        <v>565</v>
      </c>
      <c r="H449" s="285"/>
      <c r="I449" s="333">
        <v>30000</v>
      </c>
      <c r="J449" s="329">
        <f t="shared" si="6"/>
        <v>1736619</v>
      </c>
      <c r="K449" s="251"/>
      <c r="L449" s="241"/>
      <c r="M449" s="319" t="s">
        <v>784</v>
      </c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  <c r="AA449" s="241"/>
      <c r="AB449" s="241"/>
      <c r="AC449" s="241"/>
      <c r="AD449" s="241"/>
      <c r="AE449" s="241"/>
      <c r="AF449" s="241"/>
      <c r="AG449" s="241"/>
      <c r="AH449" s="241"/>
      <c r="AI449" s="241"/>
    </row>
    <row r="450" spans="2:35" s="511" customFormat="1" hidden="1" x14ac:dyDescent="0.25">
      <c r="B450" s="258"/>
      <c r="C450" s="293">
        <v>43523</v>
      </c>
      <c r="D450" s="335" t="s">
        <v>791</v>
      </c>
      <c r="E450" s="319" t="s">
        <v>785</v>
      </c>
      <c r="F450" s="322"/>
      <c r="G450" s="242" t="s">
        <v>291</v>
      </c>
      <c r="H450" s="285"/>
      <c r="I450" s="336">
        <v>167700</v>
      </c>
      <c r="J450" s="329">
        <f t="shared" si="6"/>
        <v>1568919</v>
      </c>
      <c r="K450" s="251"/>
      <c r="L450" s="241"/>
      <c r="M450" s="319" t="s">
        <v>785</v>
      </c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  <c r="AA450" s="241"/>
      <c r="AB450" s="241"/>
      <c r="AC450" s="241"/>
      <c r="AD450" s="241"/>
      <c r="AE450" s="241"/>
      <c r="AF450" s="241"/>
      <c r="AG450" s="241"/>
      <c r="AH450" s="241"/>
      <c r="AI450" s="241"/>
    </row>
    <row r="451" spans="2:35" s="511" customFormat="1" hidden="1" x14ac:dyDescent="0.25">
      <c r="B451" s="206"/>
      <c r="C451" s="337"/>
      <c r="D451" s="206"/>
      <c r="E451" s="286" t="s">
        <v>752</v>
      </c>
      <c r="F451" s="286"/>
      <c r="G451" s="285" t="s">
        <v>291</v>
      </c>
      <c r="H451" s="235">
        <v>200000</v>
      </c>
      <c r="I451" s="277"/>
      <c r="J451" s="329">
        <f>+J450+H451-I451</f>
        <v>1768919</v>
      </c>
      <c r="K451" s="251"/>
      <c r="L451" s="241"/>
      <c r="M451" s="286" t="s">
        <v>752</v>
      </c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  <c r="AA451" s="241"/>
      <c r="AB451" s="241"/>
      <c r="AC451" s="241"/>
      <c r="AD451" s="241"/>
      <c r="AE451" s="241"/>
      <c r="AF451" s="241"/>
      <c r="AG451" s="241"/>
      <c r="AH451" s="241"/>
      <c r="AI451" s="241"/>
    </row>
    <row r="452" spans="2:35" s="511" customFormat="1" hidden="1" x14ac:dyDescent="0.25">
      <c r="B452" s="206"/>
      <c r="C452" s="232">
        <v>43522</v>
      </c>
      <c r="D452" s="225" t="s">
        <v>786</v>
      </c>
      <c r="E452" s="206" t="s">
        <v>792</v>
      </c>
      <c r="F452" s="206"/>
      <c r="G452" s="235" t="s">
        <v>787</v>
      </c>
      <c r="H452" s="285"/>
      <c r="I452" s="235">
        <v>1505000</v>
      </c>
      <c r="J452" s="329">
        <f t="shared" si="6"/>
        <v>263919</v>
      </c>
      <c r="K452" s="251"/>
      <c r="L452" s="241"/>
      <c r="M452" s="206" t="s">
        <v>792</v>
      </c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  <c r="AA452" s="241"/>
      <c r="AB452" s="241"/>
      <c r="AC452" s="241"/>
      <c r="AD452" s="241"/>
      <c r="AE452" s="241"/>
      <c r="AF452" s="241"/>
      <c r="AG452" s="241"/>
      <c r="AH452" s="241"/>
      <c r="AI452" s="241"/>
    </row>
    <row r="453" spans="2:35" s="511" customFormat="1" hidden="1" x14ac:dyDescent="0.25">
      <c r="B453" s="206"/>
      <c r="C453" s="232">
        <v>43522</v>
      </c>
      <c r="D453" s="325" t="s">
        <v>788</v>
      </c>
      <c r="E453" s="206" t="s">
        <v>793</v>
      </c>
      <c r="F453" s="287"/>
      <c r="G453" s="338" t="s">
        <v>559</v>
      </c>
      <c r="H453" s="285"/>
      <c r="I453" s="338">
        <v>200000</v>
      </c>
      <c r="J453" s="329">
        <f t="shared" si="6"/>
        <v>63919</v>
      </c>
      <c r="K453" s="251"/>
      <c r="L453" s="241"/>
      <c r="M453" s="206" t="s">
        <v>793</v>
      </c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</row>
    <row r="454" spans="2:35" s="511" customFormat="1" hidden="1" x14ac:dyDescent="0.25">
      <c r="B454" s="206"/>
      <c r="C454" s="206"/>
      <c r="D454" s="206"/>
      <c r="E454" s="206"/>
      <c r="F454" s="206"/>
      <c r="G454" s="208"/>
      <c r="H454" s="285">
        <v>15381281</v>
      </c>
      <c r="I454" s="210"/>
      <c r="J454" s="329">
        <f t="shared" si="6"/>
        <v>15445200</v>
      </c>
      <c r="K454" s="251"/>
      <c r="L454" s="241"/>
      <c r="M454" s="206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</row>
    <row r="455" spans="2:35" s="511" customFormat="1" hidden="1" x14ac:dyDescent="0.25">
      <c r="B455" s="206"/>
      <c r="C455" s="204">
        <v>43529</v>
      </c>
      <c r="D455" s="318" t="s">
        <v>607</v>
      </c>
      <c r="E455" s="319" t="s">
        <v>809</v>
      </c>
      <c r="F455" s="255"/>
      <c r="G455" s="320" t="s">
        <v>365</v>
      </c>
      <c r="H455" s="285"/>
      <c r="I455" s="321">
        <v>300000</v>
      </c>
      <c r="J455" s="329">
        <f t="shared" si="6"/>
        <v>15145200</v>
      </c>
      <c r="K455" s="251"/>
      <c r="L455" s="241"/>
      <c r="M455" s="319" t="s">
        <v>809</v>
      </c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</row>
    <row r="456" spans="2:35" s="511" customFormat="1" hidden="1" x14ac:dyDescent="0.25">
      <c r="B456" s="206"/>
      <c r="C456" s="204">
        <v>43529</v>
      </c>
      <c r="D456" s="267" t="s">
        <v>802</v>
      </c>
      <c r="E456" s="319" t="s">
        <v>810</v>
      </c>
      <c r="F456" s="322"/>
      <c r="G456" s="270" t="s">
        <v>231</v>
      </c>
      <c r="H456" s="285"/>
      <c r="I456" s="271">
        <v>100000</v>
      </c>
      <c r="J456" s="329">
        <f t="shared" si="6"/>
        <v>15045200</v>
      </c>
      <c r="K456" s="251"/>
      <c r="L456" s="241"/>
      <c r="M456" s="319" t="s">
        <v>810</v>
      </c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</row>
    <row r="457" spans="2:35" s="511" customFormat="1" hidden="1" x14ac:dyDescent="0.25">
      <c r="B457" s="206"/>
      <c r="C457" s="204">
        <v>43529</v>
      </c>
      <c r="D457" s="233" t="s">
        <v>564</v>
      </c>
      <c r="E457" s="319" t="s">
        <v>811</v>
      </c>
      <c r="F457" s="322"/>
      <c r="G457" s="242" t="s">
        <v>681</v>
      </c>
      <c r="H457" s="285"/>
      <c r="I457" s="236">
        <v>189000</v>
      </c>
      <c r="J457" s="329">
        <f t="shared" si="6"/>
        <v>14856200</v>
      </c>
      <c r="K457" s="251"/>
      <c r="L457" s="241"/>
      <c r="M457" s="319" t="s">
        <v>811</v>
      </c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</row>
    <row r="458" spans="2:35" s="511" customFormat="1" hidden="1" x14ac:dyDescent="0.25">
      <c r="B458" s="206"/>
      <c r="C458" s="204">
        <v>43529</v>
      </c>
      <c r="D458" s="233" t="s">
        <v>802</v>
      </c>
      <c r="E458" s="319" t="s">
        <v>812</v>
      </c>
      <c r="F458" s="322"/>
      <c r="G458" s="242" t="s">
        <v>636</v>
      </c>
      <c r="H458" s="285"/>
      <c r="I458" s="236">
        <v>100000</v>
      </c>
      <c r="J458" s="329">
        <f t="shared" si="6"/>
        <v>14756200</v>
      </c>
      <c r="K458" s="251"/>
      <c r="L458" s="241"/>
      <c r="M458" s="319" t="s">
        <v>812</v>
      </c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</row>
    <row r="459" spans="2:35" s="511" customFormat="1" hidden="1" x14ac:dyDescent="0.25">
      <c r="B459" s="206"/>
      <c r="C459" s="204">
        <v>43529</v>
      </c>
      <c r="D459" s="233" t="s">
        <v>803</v>
      </c>
      <c r="E459" s="319" t="s">
        <v>813</v>
      </c>
      <c r="F459" s="322"/>
      <c r="G459" s="242" t="s">
        <v>327</v>
      </c>
      <c r="H459" s="285"/>
      <c r="I459" s="236">
        <v>2794976</v>
      </c>
      <c r="J459" s="329">
        <f t="shared" si="6"/>
        <v>11961224</v>
      </c>
      <c r="K459" s="251"/>
      <c r="L459" s="241"/>
      <c r="M459" s="319" t="s">
        <v>813</v>
      </c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  <c r="AA459" s="241"/>
      <c r="AB459" s="241"/>
      <c r="AC459" s="241"/>
      <c r="AD459" s="241"/>
      <c r="AE459" s="241"/>
      <c r="AF459" s="241"/>
      <c r="AG459" s="241"/>
      <c r="AH459" s="241"/>
      <c r="AI459" s="241"/>
    </row>
    <row r="460" spans="2:35" s="511" customFormat="1" hidden="1" x14ac:dyDescent="0.25">
      <c r="B460" s="206"/>
      <c r="C460" s="204">
        <v>43529</v>
      </c>
      <c r="D460" s="233" t="s">
        <v>804</v>
      </c>
      <c r="E460" s="319" t="s">
        <v>814</v>
      </c>
      <c r="F460" s="322"/>
      <c r="G460" s="242" t="s">
        <v>645</v>
      </c>
      <c r="H460" s="285"/>
      <c r="I460" s="236">
        <v>2677000</v>
      </c>
      <c r="J460" s="329">
        <f t="shared" si="6"/>
        <v>9284224</v>
      </c>
      <c r="K460" s="251"/>
      <c r="L460" s="241"/>
      <c r="M460" s="319" t="s">
        <v>814</v>
      </c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  <c r="AA460" s="241"/>
      <c r="AB460" s="241"/>
      <c r="AC460" s="241"/>
      <c r="AD460" s="241"/>
      <c r="AE460" s="241"/>
      <c r="AF460" s="241"/>
      <c r="AG460" s="241"/>
      <c r="AH460" s="241"/>
      <c r="AI460" s="241"/>
    </row>
    <row r="461" spans="2:35" s="511" customFormat="1" hidden="1" x14ac:dyDescent="0.25">
      <c r="B461" s="206"/>
      <c r="C461" s="207">
        <v>43535</v>
      </c>
      <c r="D461" s="233" t="s">
        <v>805</v>
      </c>
      <c r="E461" s="319" t="s">
        <v>815</v>
      </c>
      <c r="F461" s="322"/>
      <c r="G461" s="242" t="s">
        <v>532</v>
      </c>
      <c r="H461" s="285"/>
      <c r="I461" s="236">
        <v>1606815</v>
      </c>
      <c r="J461" s="329">
        <f t="shared" si="6"/>
        <v>7677409</v>
      </c>
      <c r="K461" s="251"/>
      <c r="L461" s="241"/>
      <c r="M461" s="319" t="s">
        <v>815</v>
      </c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  <c r="AA461" s="241"/>
      <c r="AB461" s="241"/>
      <c r="AC461" s="241"/>
      <c r="AD461" s="241"/>
      <c r="AE461" s="241"/>
      <c r="AF461" s="241"/>
      <c r="AG461" s="241"/>
      <c r="AH461" s="241"/>
      <c r="AI461" s="241"/>
    </row>
    <row r="462" spans="2:35" s="511" customFormat="1" hidden="1" x14ac:dyDescent="0.25">
      <c r="B462" s="206"/>
      <c r="C462" s="207">
        <v>43535</v>
      </c>
      <c r="D462" s="233" t="s">
        <v>607</v>
      </c>
      <c r="E462" s="319" t="s">
        <v>816</v>
      </c>
      <c r="F462" s="322"/>
      <c r="G462" s="242" t="s">
        <v>327</v>
      </c>
      <c r="H462" s="285"/>
      <c r="I462" s="236">
        <v>451500</v>
      </c>
      <c r="J462" s="329">
        <f t="shared" ref="J462:J525" si="7">+J461+H462-I462</f>
        <v>7225909</v>
      </c>
      <c r="K462" s="251"/>
      <c r="L462" s="241"/>
      <c r="M462" s="319" t="s">
        <v>816</v>
      </c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  <c r="AA462" s="241"/>
      <c r="AB462" s="241"/>
      <c r="AC462" s="241"/>
      <c r="AD462" s="241"/>
      <c r="AE462" s="241"/>
      <c r="AF462" s="241"/>
      <c r="AG462" s="241"/>
      <c r="AH462" s="241"/>
      <c r="AI462" s="241"/>
    </row>
    <row r="463" spans="2:35" s="511" customFormat="1" hidden="1" x14ac:dyDescent="0.25">
      <c r="B463" s="206"/>
      <c r="C463" s="207">
        <v>43535</v>
      </c>
      <c r="D463" s="233" t="s">
        <v>806</v>
      </c>
      <c r="E463" s="319" t="s">
        <v>817</v>
      </c>
      <c r="F463" s="322"/>
      <c r="G463" s="242" t="s">
        <v>365</v>
      </c>
      <c r="H463" s="285"/>
      <c r="I463" s="236">
        <v>3650000</v>
      </c>
      <c r="J463" s="329">
        <f t="shared" si="7"/>
        <v>3575909</v>
      </c>
      <c r="K463" s="251"/>
      <c r="L463" s="241"/>
      <c r="M463" s="319" t="s">
        <v>817</v>
      </c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  <c r="AA463" s="241"/>
      <c r="AB463" s="241"/>
      <c r="AC463" s="241"/>
      <c r="AD463" s="241"/>
      <c r="AE463" s="241"/>
      <c r="AF463" s="241"/>
      <c r="AG463" s="241"/>
      <c r="AH463" s="241"/>
      <c r="AI463" s="241"/>
    </row>
    <row r="464" spans="2:35" s="511" customFormat="1" hidden="1" x14ac:dyDescent="0.25">
      <c r="B464" s="206"/>
      <c r="C464" s="207">
        <v>43535</v>
      </c>
      <c r="D464" s="233" t="s">
        <v>807</v>
      </c>
      <c r="E464" s="319" t="s">
        <v>818</v>
      </c>
      <c r="F464" s="322"/>
      <c r="G464" s="242" t="s">
        <v>291</v>
      </c>
      <c r="H464" s="285"/>
      <c r="I464" s="236">
        <v>150000</v>
      </c>
      <c r="J464" s="329">
        <f t="shared" si="7"/>
        <v>3425909</v>
      </c>
      <c r="K464" s="251"/>
      <c r="L464" s="241"/>
      <c r="M464" s="319" t="s">
        <v>818</v>
      </c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  <c r="AA464" s="241"/>
      <c r="AB464" s="241"/>
      <c r="AC464" s="241"/>
      <c r="AD464" s="241"/>
      <c r="AE464" s="241"/>
      <c r="AF464" s="241"/>
      <c r="AG464" s="241"/>
      <c r="AH464" s="241"/>
      <c r="AI464" s="241"/>
    </row>
    <row r="465" spans="2:35" s="511" customFormat="1" hidden="1" x14ac:dyDescent="0.25">
      <c r="B465" s="206"/>
      <c r="C465" s="207">
        <v>43535</v>
      </c>
      <c r="D465" s="233" t="s">
        <v>808</v>
      </c>
      <c r="E465" s="319" t="s">
        <v>819</v>
      </c>
      <c r="F465" s="322"/>
      <c r="G465" s="242" t="s">
        <v>559</v>
      </c>
      <c r="H465" s="285"/>
      <c r="I465" s="236">
        <v>183000</v>
      </c>
      <c r="J465" s="329">
        <f t="shared" si="7"/>
        <v>3242909</v>
      </c>
      <c r="K465" s="251"/>
      <c r="L465" s="241"/>
      <c r="M465" s="319" t="s">
        <v>819</v>
      </c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  <c r="AA465" s="241"/>
      <c r="AB465" s="241"/>
      <c r="AC465" s="241"/>
      <c r="AD465" s="241"/>
      <c r="AE465" s="241"/>
      <c r="AF465" s="241"/>
      <c r="AG465" s="241"/>
      <c r="AH465" s="241"/>
      <c r="AI465" s="241"/>
    </row>
    <row r="466" spans="2:35" s="511" customFormat="1" hidden="1" x14ac:dyDescent="0.25">
      <c r="B466" s="206"/>
      <c r="C466" s="207"/>
      <c r="D466" s="233"/>
      <c r="E466" s="206" t="s">
        <v>793</v>
      </c>
      <c r="F466" s="287"/>
      <c r="G466" s="338" t="s">
        <v>559</v>
      </c>
      <c r="H466" s="285">
        <v>200000</v>
      </c>
      <c r="I466" s="236"/>
      <c r="J466" s="329">
        <f t="shared" si="7"/>
        <v>3442909</v>
      </c>
      <c r="K466" s="251"/>
      <c r="L466" s="241"/>
      <c r="M466" s="206" t="s">
        <v>793</v>
      </c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  <c r="AA466" s="241"/>
      <c r="AB466" s="241"/>
      <c r="AC466" s="241"/>
      <c r="AD466" s="241"/>
      <c r="AE466" s="241"/>
      <c r="AF466" s="241"/>
      <c r="AG466" s="241"/>
      <c r="AH466" s="241"/>
      <c r="AI466" s="241"/>
    </row>
    <row r="467" spans="2:35" s="511" customFormat="1" hidden="1" x14ac:dyDescent="0.25">
      <c r="B467" s="206"/>
      <c r="C467" s="207">
        <v>43535</v>
      </c>
      <c r="D467" s="233" t="s">
        <v>564</v>
      </c>
      <c r="E467" s="319" t="s">
        <v>824</v>
      </c>
      <c r="F467" s="322"/>
      <c r="G467" s="242" t="s">
        <v>681</v>
      </c>
      <c r="H467" s="285"/>
      <c r="I467" s="236">
        <v>189000</v>
      </c>
      <c r="J467" s="329">
        <f t="shared" si="7"/>
        <v>3253909</v>
      </c>
      <c r="K467" s="251"/>
      <c r="L467" s="241"/>
      <c r="M467" s="319" t="s">
        <v>824</v>
      </c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  <c r="AA467" s="241"/>
      <c r="AB467" s="241"/>
      <c r="AC467" s="241"/>
      <c r="AD467" s="241"/>
      <c r="AE467" s="241"/>
      <c r="AF467" s="241"/>
      <c r="AG467" s="241"/>
      <c r="AH467" s="241"/>
      <c r="AI467" s="241"/>
    </row>
    <row r="468" spans="2:35" s="511" customFormat="1" hidden="1" x14ac:dyDescent="0.25">
      <c r="B468" s="206"/>
      <c r="C468" s="292">
        <v>43535</v>
      </c>
      <c r="D468" s="233" t="s">
        <v>828</v>
      </c>
      <c r="E468" s="319" t="s">
        <v>825</v>
      </c>
      <c r="F468" s="322"/>
      <c r="G468" s="242" t="s">
        <v>231</v>
      </c>
      <c r="H468" s="285"/>
      <c r="I468" s="236">
        <v>682000</v>
      </c>
      <c r="J468" s="329">
        <f t="shared" si="7"/>
        <v>2571909</v>
      </c>
      <c r="K468" s="251"/>
      <c r="L468" s="241"/>
      <c r="M468" s="319" t="s">
        <v>825</v>
      </c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  <c r="AA468" s="241"/>
      <c r="AB468" s="241"/>
      <c r="AC468" s="241"/>
      <c r="AD468" s="241"/>
      <c r="AE468" s="241"/>
      <c r="AF468" s="241"/>
      <c r="AG468" s="241"/>
      <c r="AH468" s="241"/>
      <c r="AI468" s="241"/>
    </row>
    <row r="469" spans="2:35" s="511" customFormat="1" hidden="1" x14ac:dyDescent="0.25">
      <c r="B469" s="206"/>
      <c r="C469" s="232">
        <v>43529</v>
      </c>
      <c r="D469" s="225" t="s">
        <v>799</v>
      </c>
      <c r="E469" s="206" t="s">
        <v>820</v>
      </c>
      <c r="F469" s="206"/>
      <c r="G469" s="235" t="s">
        <v>365</v>
      </c>
      <c r="H469" s="285"/>
      <c r="I469" s="339">
        <v>500000</v>
      </c>
      <c r="J469" s="329">
        <f t="shared" si="7"/>
        <v>2071909</v>
      </c>
      <c r="K469" s="251"/>
      <c r="L469" s="241"/>
      <c r="M469" s="206" t="s">
        <v>820</v>
      </c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  <c r="AA469" s="241"/>
      <c r="AB469" s="241"/>
      <c r="AC469" s="241"/>
      <c r="AD469" s="241"/>
      <c r="AE469" s="241"/>
      <c r="AF469" s="241"/>
      <c r="AG469" s="241"/>
      <c r="AH469" s="241"/>
      <c r="AI469" s="241"/>
    </row>
    <row r="470" spans="2:35" s="511" customFormat="1" hidden="1" x14ac:dyDescent="0.25">
      <c r="B470" s="206"/>
      <c r="C470" s="232">
        <v>43529</v>
      </c>
      <c r="D470" s="225" t="s">
        <v>800</v>
      </c>
      <c r="E470" s="206" t="s">
        <v>821</v>
      </c>
      <c r="F470" s="206"/>
      <c r="G470" s="235" t="s">
        <v>282</v>
      </c>
      <c r="H470" s="285"/>
      <c r="I470" s="339">
        <v>400000</v>
      </c>
      <c r="J470" s="329">
        <f t="shared" si="7"/>
        <v>1671909</v>
      </c>
      <c r="K470" s="251"/>
      <c r="L470" s="241"/>
      <c r="M470" s="206" t="s">
        <v>821</v>
      </c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  <c r="AA470" s="241"/>
      <c r="AB470" s="241"/>
      <c r="AC470" s="241"/>
      <c r="AD470" s="241"/>
      <c r="AE470" s="241"/>
      <c r="AF470" s="241"/>
      <c r="AG470" s="241"/>
      <c r="AH470" s="241"/>
      <c r="AI470" s="241"/>
    </row>
    <row r="471" spans="2:35" s="511" customFormat="1" hidden="1" x14ac:dyDescent="0.25">
      <c r="B471" s="206"/>
      <c r="C471" s="232">
        <v>43537</v>
      </c>
      <c r="D471" s="325" t="s">
        <v>801</v>
      </c>
      <c r="E471" s="206" t="s">
        <v>822</v>
      </c>
      <c r="F471" s="287"/>
      <c r="G471" s="338" t="s">
        <v>636</v>
      </c>
      <c r="H471" s="285"/>
      <c r="I471" s="340">
        <v>34000</v>
      </c>
      <c r="J471" s="329">
        <f t="shared" si="7"/>
        <v>1637909</v>
      </c>
      <c r="K471" s="251"/>
      <c r="L471" s="241"/>
      <c r="M471" s="206" t="s">
        <v>822</v>
      </c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  <c r="AA471" s="241"/>
      <c r="AB471" s="241"/>
      <c r="AC471" s="241"/>
      <c r="AD471" s="241"/>
      <c r="AE471" s="241"/>
      <c r="AF471" s="241"/>
      <c r="AG471" s="241"/>
      <c r="AH471" s="241"/>
      <c r="AI471" s="241"/>
    </row>
    <row r="472" spans="2:35" s="511" customFormat="1" hidden="1" x14ac:dyDescent="0.25">
      <c r="B472" s="206"/>
      <c r="C472" s="232"/>
      <c r="D472" s="206" t="s">
        <v>823</v>
      </c>
      <c r="E472" s="206" t="s">
        <v>792</v>
      </c>
      <c r="F472" s="206"/>
      <c r="G472" s="235" t="s">
        <v>787</v>
      </c>
      <c r="H472" s="285">
        <v>1505000</v>
      </c>
      <c r="I472" s="341"/>
      <c r="J472" s="329">
        <f t="shared" si="7"/>
        <v>3142909</v>
      </c>
      <c r="K472" s="251"/>
      <c r="L472" s="241"/>
      <c r="M472" s="206" t="s">
        <v>792</v>
      </c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  <c r="AA472" s="241"/>
      <c r="AB472" s="241"/>
      <c r="AC472" s="241"/>
      <c r="AD472" s="241"/>
      <c r="AE472" s="241"/>
      <c r="AF472" s="241"/>
      <c r="AG472" s="241"/>
      <c r="AH472" s="241"/>
      <c r="AI472" s="241"/>
    </row>
    <row r="473" spans="2:35" s="511" customFormat="1" hidden="1" x14ac:dyDescent="0.25">
      <c r="B473" s="206"/>
      <c r="C473" s="232">
        <v>43537</v>
      </c>
      <c r="D473" s="206" t="s">
        <v>832</v>
      </c>
      <c r="E473" s="319" t="s">
        <v>827</v>
      </c>
      <c r="F473" s="255"/>
      <c r="G473" s="286" t="s">
        <v>532</v>
      </c>
      <c r="H473" s="285"/>
      <c r="I473" s="210">
        <v>1556361</v>
      </c>
      <c r="J473" s="329">
        <f t="shared" si="7"/>
        <v>1586548</v>
      </c>
      <c r="K473" s="251"/>
      <c r="L473" s="241"/>
      <c r="M473" s="319" t="s">
        <v>827</v>
      </c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  <c r="AA473" s="241"/>
      <c r="AB473" s="241"/>
      <c r="AC473" s="241"/>
      <c r="AD473" s="241"/>
      <c r="AE473" s="241"/>
      <c r="AF473" s="241"/>
      <c r="AG473" s="241"/>
      <c r="AH473" s="241"/>
      <c r="AI473" s="241"/>
    </row>
    <row r="474" spans="2:35" s="511" customFormat="1" hidden="1" x14ac:dyDescent="0.25">
      <c r="B474" s="206"/>
      <c r="C474" s="232">
        <v>43537</v>
      </c>
      <c r="D474" s="206" t="s">
        <v>826</v>
      </c>
      <c r="E474" s="319" t="s">
        <v>829</v>
      </c>
      <c r="F474" s="255"/>
      <c r="G474" s="286" t="s">
        <v>231</v>
      </c>
      <c r="H474" s="285"/>
      <c r="I474" s="210">
        <v>350000</v>
      </c>
      <c r="J474" s="329">
        <f t="shared" si="7"/>
        <v>1236548</v>
      </c>
      <c r="K474" s="251"/>
      <c r="L474" s="241"/>
      <c r="M474" s="319" t="s">
        <v>829</v>
      </c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  <c r="AA474" s="241"/>
      <c r="AB474" s="241"/>
      <c r="AC474" s="241"/>
      <c r="AD474" s="241"/>
      <c r="AE474" s="241"/>
      <c r="AF474" s="241"/>
      <c r="AG474" s="241"/>
      <c r="AH474" s="241"/>
      <c r="AI474" s="241"/>
    </row>
    <row r="475" spans="2:35" s="511" customFormat="1" hidden="1" x14ac:dyDescent="0.25">
      <c r="B475" s="206"/>
      <c r="C475" s="206"/>
      <c r="D475" s="325" t="s">
        <v>833</v>
      </c>
      <c r="E475" s="206" t="s">
        <v>696</v>
      </c>
      <c r="F475" s="206"/>
      <c r="G475" s="235" t="s">
        <v>231</v>
      </c>
      <c r="H475" s="285">
        <v>350000</v>
      </c>
      <c r="I475" s="210"/>
      <c r="J475" s="329">
        <f t="shared" si="7"/>
        <v>1586548</v>
      </c>
      <c r="K475" s="251"/>
      <c r="L475" s="241"/>
      <c r="M475" s="206" t="s">
        <v>696</v>
      </c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  <c r="AA475" s="241"/>
      <c r="AB475" s="241"/>
      <c r="AC475" s="241"/>
      <c r="AD475" s="241"/>
      <c r="AE475" s="241"/>
      <c r="AF475" s="241"/>
      <c r="AG475" s="241"/>
      <c r="AH475" s="241"/>
      <c r="AI475" s="241"/>
    </row>
    <row r="476" spans="2:35" s="511" customFormat="1" hidden="1" x14ac:dyDescent="0.25">
      <c r="B476" s="206"/>
      <c r="C476" s="206"/>
      <c r="D476" s="206"/>
      <c r="E476" s="206"/>
      <c r="F476" s="206"/>
      <c r="G476" s="208"/>
      <c r="H476" s="285">
        <v>14979652</v>
      </c>
      <c r="I476" s="210"/>
      <c r="J476" s="329">
        <f t="shared" si="7"/>
        <v>16566200</v>
      </c>
      <c r="K476" s="251"/>
      <c r="L476" s="241"/>
      <c r="M476" s="206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</row>
    <row r="477" spans="2:35" s="511" customFormat="1" hidden="1" x14ac:dyDescent="0.25">
      <c r="B477" s="206"/>
      <c r="C477" s="204">
        <v>43538</v>
      </c>
      <c r="D477" s="318" t="s">
        <v>835</v>
      </c>
      <c r="E477" s="319" t="s">
        <v>834</v>
      </c>
      <c r="F477" s="255"/>
      <c r="G477" s="320" t="s">
        <v>634</v>
      </c>
      <c r="H477" s="285"/>
      <c r="I477" s="321">
        <v>2631833</v>
      </c>
      <c r="J477" s="329">
        <f t="shared" si="7"/>
        <v>13934367</v>
      </c>
      <c r="K477" s="251"/>
      <c r="L477" s="241"/>
      <c r="M477" s="319" t="s">
        <v>834</v>
      </c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  <c r="AA477" s="241"/>
      <c r="AB477" s="241"/>
      <c r="AC477" s="241"/>
      <c r="AD477" s="241"/>
      <c r="AE477" s="241"/>
      <c r="AF477" s="241"/>
      <c r="AG477" s="241"/>
      <c r="AH477" s="241"/>
      <c r="AI477" s="241"/>
    </row>
    <row r="478" spans="2:35" s="511" customFormat="1" hidden="1" x14ac:dyDescent="0.25">
      <c r="B478" s="206"/>
      <c r="C478" s="204">
        <v>43538</v>
      </c>
      <c r="D478" s="267" t="s">
        <v>836</v>
      </c>
      <c r="E478" s="319" t="s">
        <v>846</v>
      </c>
      <c r="F478" s="322"/>
      <c r="G478" s="270" t="s">
        <v>608</v>
      </c>
      <c r="H478" s="285"/>
      <c r="I478" s="271">
        <v>385000</v>
      </c>
      <c r="J478" s="329">
        <f t="shared" si="7"/>
        <v>13549367</v>
      </c>
      <c r="K478" s="251"/>
      <c r="L478" s="241"/>
      <c r="M478" s="319" t="s">
        <v>846</v>
      </c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  <c r="AA478" s="241"/>
      <c r="AB478" s="241"/>
      <c r="AC478" s="241"/>
      <c r="AD478" s="241"/>
      <c r="AE478" s="241"/>
      <c r="AF478" s="241"/>
      <c r="AG478" s="241"/>
      <c r="AH478" s="241"/>
      <c r="AI478" s="241"/>
    </row>
    <row r="479" spans="2:35" s="511" customFormat="1" hidden="1" x14ac:dyDescent="0.25">
      <c r="B479" s="206"/>
      <c r="C479" s="204">
        <v>43538</v>
      </c>
      <c r="D479" s="233" t="s">
        <v>837</v>
      </c>
      <c r="E479" s="319" t="s">
        <v>847</v>
      </c>
      <c r="F479" s="322"/>
      <c r="G479" s="242" t="s">
        <v>543</v>
      </c>
      <c r="H479" s="285"/>
      <c r="I479" s="236">
        <v>2187000</v>
      </c>
      <c r="J479" s="329">
        <f t="shared" si="7"/>
        <v>11362367</v>
      </c>
      <c r="K479" s="251"/>
      <c r="L479" s="241"/>
      <c r="M479" s="319" t="s">
        <v>847</v>
      </c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  <c r="AA479" s="241"/>
      <c r="AB479" s="241"/>
      <c r="AC479" s="241"/>
      <c r="AD479" s="241"/>
      <c r="AE479" s="241"/>
      <c r="AF479" s="241"/>
      <c r="AG479" s="241"/>
      <c r="AH479" s="241"/>
      <c r="AI479" s="241"/>
    </row>
    <row r="480" spans="2:35" s="511" customFormat="1" hidden="1" x14ac:dyDescent="0.25">
      <c r="B480" s="206"/>
      <c r="C480" s="204">
        <v>43538</v>
      </c>
      <c r="D480" s="233" t="s">
        <v>564</v>
      </c>
      <c r="E480" s="319" t="s">
        <v>848</v>
      </c>
      <c r="F480" s="322"/>
      <c r="G480" s="242" t="s">
        <v>563</v>
      </c>
      <c r="H480" s="285"/>
      <c r="I480" s="236">
        <v>61000</v>
      </c>
      <c r="J480" s="329">
        <f t="shared" si="7"/>
        <v>11301367</v>
      </c>
      <c r="K480" s="251"/>
      <c r="L480" s="241"/>
      <c r="M480" s="319" t="s">
        <v>848</v>
      </c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  <c r="AA480" s="241"/>
      <c r="AB480" s="241"/>
      <c r="AC480" s="241"/>
      <c r="AD480" s="241"/>
      <c r="AE480" s="241"/>
      <c r="AF480" s="241"/>
      <c r="AG480" s="241"/>
      <c r="AH480" s="241"/>
      <c r="AI480" s="241"/>
    </row>
    <row r="481" spans="2:35" s="511" customFormat="1" hidden="1" x14ac:dyDescent="0.25">
      <c r="B481" s="206"/>
      <c r="C481" s="204">
        <v>43538</v>
      </c>
      <c r="D481" s="233" t="s">
        <v>838</v>
      </c>
      <c r="E481" s="319" t="s">
        <v>849</v>
      </c>
      <c r="F481" s="322"/>
      <c r="G481" s="242" t="s">
        <v>645</v>
      </c>
      <c r="H481" s="285"/>
      <c r="I481" s="236">
        <v>945000</v>
      </c>
      <c r="J481" s="329">
        <f t="shared" si="7"/>
        <v>10356367</v>
      </c>
      <c r="K481" s="251"/>
      <c r="L481" s="241"/>
      <c r="M481" s="319" t="s">
        <v>849</v>
      </c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  <c r="AA481" s="241"/>
      <c r="AB481" s="241"/>
      <c r="AC481" s="241"/>
      <c r="AD481" s="241"/>
      <c r="AE481" s="241"/>
      <c r="AF481" s="241"/>
      <c r="AG481" s="241"/>
      <c r="AH481" s="241"/>
      <c r="AI481" s="241"/>
    </row>
    <row r="482" spans="2:35" s="511" customFormat="1" hidden="1" x14ac:dyDescent="0.25">
      <c r="B482" s="206"/>
      <c r="C482" s="204">
        <v>43538</v>
      </c>
      <c r="D482" s="233" t="s">
        <v>862</v>
      </c>
      <c r="E482" s="319" t="s">
        <v>850</v>
      </c>
      <c r="F482" s="322"/>
      <c r="G482" s="242" t="s">
        <v>365</v>
      </c>
      <c r="H482" s="285">
        <v>500000</v>
      </c>
      <c r="I482" s="236"/>
      <c r="J482" s="329">
        <f t="shared" si="7"/>
        <v>10856367</v>
      </c>
      <c r="K482" s="251"/>
      <c r="L482" s="241"/>
      <c r="M482" s="319" t="s">
        <v>850</v>
      </c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  <c r="AA482" s="241"/>
      <c r="AB482" s="241"/>
      <c r="AC482" s="241"/>
      <c r="AD482" s="241"/>
      <c r="AE482" s="241"/>
      <c r="AF482" s="241"/>
      <c r="AG482" s="241"/>
      <c r="AH482" s="241"/>
      <c r="AI482" s="241"/>
    </row>
    <row r="483" spans="2:35" s="511" customFormat="1" hidden="1" x14ac:dyDescent="0.25">
      <c r="B483" s="206"/>
      <c r="C483" s="204">
        <v>43538</v>
      </c>
      <c r="D483" s="233" t="s">
        <v>839</v>
      </c>
      <c r="E483" s="319" t="s">
        <v>851</v>
      </c>
      <c r="F483" s="322"/>
      <c r="G483" s="242" t="s">
        <v>365</v>
      </c>
      <c r="H483" s="285"/>
      <c r="I483" s="236">
        <v>465000</v>
      </c>
      <c r="J483" s="329">
        <f t="shared" si="7"/>
        <v>10391367</v>
      </c>
      <c r="K483" s="251"/>
      <c r="L483" s="241"/>
      <c r="M483" s="319" t="s">
        <v>851</v>
      </c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  <c r="AA483" s="241"/>
      <c r="AB483" s="241"/>
      <c r="AC483" s="241"/>
      <c r="AD483" s="241"/>
      <c r="AE483" s="241"/>
      <c r="AF483" s="241"/>
      <c r="AG483" s="241"/>
      <c r="AH483" s="241"/>
      <c r="AI483" s="241"/>
    </row>
    <row r="484" spans="2:35" s="511" customFormat="1" hidden="1" x14ac:dyDescent="0.25">
      <c r="B484" s="206"/>
      <c r="C484" s="204">
        <v>43538</v>
      </c>
      <c r="D484" s="233" t="s">
        <v>840</v>
      </c>
      <c r="E484" s="319" t="s">
        <v>852</v>
      </c>
      <c r="F484" s="322"/>
      <c r="G484" s="242" t="s">
        <v>291</v>
      </c>
      <c r="H484" s="285"/>
      <c r="I484" s="236">
        <v>94500</v>
      </c>
      <c r="J484" s="329">
        <f t="shared" si="7"/>
        <v>10296867</v>
      </c>
      <c r="K484" s="251"/>
      <c r="L484" s="241"/>
      <c r="M484" s="319" t="s">
        <v>852</v>
      </c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  <c r="AA484" s="241"/>
      <c r="AB484" s="241"/>
      <c r="AC484" s="241"/>
      <c r="AD484" s="241"/>
      <c r="AE484" s="241"/>
      <c r="AF484" s="241"/>
      <c r="AG484" s="241"/>
      <c r="AH484" s="241"/>
      <c r="AI484" s="241"/>
    </row>
    <row r="485" spans="2:35" s="511" customFormat="1" hidden="1" x14ac:dyDescent="0.25">
      <c r="B485" s="206"/>
      <c r="C485" s="204">
        <v>43538</v>
      </c>
      <c r="D485" s="233" t="s">
        <v>860</v>
      </c>
      <c r="E485" s="319" t="s">
        <v>853</v>
      </c>
      <c r="F485" s="322"/>
      <c r="G485" s="242" t="s">
        <v>636</v>
      </c>
      <c r="H485" s="285">
        <v>34000</v>
      </c>
      <c r="I485" s="236"/>
      <c r="J485" s="329">
        <f t="shared" si="7"/>
        <v>10330867</v>
      </c>
      <c r="K485" s="251"/>
      <c r="L485" s="241"/>
      <c r="M485" s="319" t="s">
        <v>853</v>
      </c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  <c r="AA485" s="241"/>
      <c r="AB485" s="241"/>
      <c r="AC485" s="241"/>
      <c r="AD485" s="241"/>
      <c r="AE485" s="241"/>
      <c r="AF485" s="241"/>
      <c r="AG485" s="241"/>
      <c r="AH485" s="241"/>
      <c r="AI485" s="241"/>
    </row>
    <row r="486" spans="2:35" s="511" customFormat="1" hidden="1" x14ac:dyDescent="0.25">
      <c r="B486" s="206"/>
      <c r="C486" s="204">
        <v>43538</v>
      </c>
      <c r="D486" s="233" t="s">
        <v>841</v>
      </c>
      <c r="E486" s="319" t="s">
        <v>854</v>
      </c>
      <c r="F486" s="322"/>
      <c r="G486" s="242" t="s">
        <v>636</v>
      </c>
      <c r="H486" s="285"/>
      <c r="I486" s="236">
        <v>21000</v>
      </c>
      <c r="J486" s="329">
        <f t="shared" si="7"/>
        <v>10309867</v>
      </c>
      <c r="K486" s="251"/>
      <c r="L486" s="241"/>
      <c r="M486" s="319" t="s">
        <v>854</v>
      </c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  <c r="AA486" s="241"/>
      <c r="AB486" s="241"/>
      <c r="AC486" s="241"/>
      <c r="AD486" s="241"/>
      <c r="AE486" s="241"/>
      <c r="AF486" s="241"/>
      <c r="AG486" s="241"/>
      <c r="AH486" s="241"/>
      <c r="AI486" s="241"/>
    </row>
    <row r="487" spans="2:35" s="511" customFormat="1" hidden="1" x14ac:dyDescent="0.25">
      <c r="B487" s="206"/>
      <c r="C487" s="204">
        <v>43538</v>
      </c>
      <c r="D487" s="233" t="s">
        <v>842</v>
      </c>
      <c r="E487" s="319" t="s">
        <v>855</v>
      </c>
      <c r="F487" s="322"/>
      <c r="G487" s="242" t="s">
        <v>541</v>
      </c>
      <c r="H487" s="285"/>
      <c r="I487" s="236">
        <v>5945000</v>
      </c>
      <c r="J487" s="329">
        <f t="shared" si="7"/>
        <v>4364867</v>
      </c>
      <c r="K487" s="251"/>
      <c r="L487" s="241"/>
      <c r="M487" s="319" t="s">
        <v>855</v>
      </c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  <c r="AA487" s="241"/>
      <c r="AB487" s="241"/>
      <c r="AC487" s="241"/>
      <c r="AD487" s="241"/>
      <c r="AE487" s="241"/>
      <c r="AF487" s="241"/>
      <c r="AG487" s="241"/>
      <c r="AH487" s="241"/>
      <c r="AI487" s="241"/>
    </row>
    <row r="488" spans="2:35" s="511" customFormat="1" hidden="1" x14ac:dyDescent="0.25">
      <c r="B488" s="206"/>
      <c r="C488" s="204">
        <v>43538</v>
      </c>
      <c r="D488" s="233" t="s">
        <v>783</v>
      </c>
      <c r="E488" s="319" t="s">
        <v>856</v>
      </c>
      <c r="F488" s="322"/>
      <c r="G488" s="242" t="s">
        <v>565</v>
      </c>
      <c r="H488" s="285"/>
      <c r="I488" s="236">
        <v>30000</v>
      </c>
      <c r="J488" s="329">
        <f t="shared" si="7"/>
        <v>4334867</v>
      </c>
      <c r="K488" s="251"/>
      <c r="L488" s="241"/>
      <c r="M488" s="319" t="s">
        <v>856</v>
      </c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  <c r="AA488" s="241"/>
      <c r="AB488" s="241"/>
      <c r="AC488" s="241"/>
      <c r="AD488" s="241"/>
      <c r="AE488" s="241"/>
      <c r="AF488" s="241"/>
      <c r="AG488" s="241"/>
      <c r="AH488" s="241"/>
      <c r="AI488" s="241"/>
    </row>
    <row r="489" spans="2:35" s="511" customFormat="1" hidden="1" x14ac:dyDescent="0.25">
      <c r="B489" s="206"/>
      <c r="C489" s="204">
        <v>43538</v>
      </c>
      <c r="D489" s="233" t="s">
        <v>843</v>
      </c>
      <c r="E489" s="319" t="s">
        <v>857</v>
      </c>
      <c r="F489" s="322"/>
      <c r="G489" s="242" t="s">
        <v>365</v>
      </c>
      <c r="H489" s="285"/>
      <c r="I489" s="236">
        <v>52000</v>
      </c>
      <c r="J489" s="329">
        <f t="shared" si="7"/>
        <v>4282867</v>
      </c>
      <c r="K489" s="251"/>
      <c r="L489" s="241"/>
      <c r="M489" s="319" t="s">
        <v>857</v>
      </c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  <c r="AA489" s="241"/>
      <c r="AB489" s="241"/>
      <c r="AC489" s="241"/>
      <c r="AD489" s="241"/>
      <c r="AE489" s="241"/>
      <c r="AF489" s="241"/>
      <c r="AG489" s="241"/>
      <c r="AH489" s="241"/>
      <c r="AI489" s="241"/>
    </row>
    <row r="490" spans="2:35" s="511" customFormat="1" hidden="1" x14ac:dyDescent="0.25">
      <c r="B490" s="206"/>
      <c r="C490" s="204">
        <v>43538</v>
      </c>
      <c r="D490" s="233" t="s">
        <v>844</v>
      </c>
      <c r="E490" s="319" t="s">
        <v>861</v>
      </c>
      <c r="F490" s="322"/>
      <c r="G490" s="242" t="s">
        <v>559</v>
      </c>
      <c r="H490" s="285"/>
      <c r="I490" s="236">
        <v>75100</v>
      </c>
      <c r="J490" s="329">
        <f t="shared" si="7"/>
        <v>4207767</v>
      </c>
      <c r="K490" s="251"/>
      <c r="L490" s="241"/>
      <c r="M490" s="319" t="s">
        <v>861</v>
      </c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  <c r="AA490" s="241"/>
      <c r="AB490" s="241"/>
      <c r="AC490" s="241"/>
      <c r="AD490" s="241"/>
      <c r="AE490" s="241"/>
      <c r="AF490" s="241"/>
      <c r="AG490" s="241"/>
      <c r="AH490" s="241"/>
      <c r="AI490" s="241"/>
    </row>
    <row r="491" spans="2:35" s="511" customFormat="1" hidden="1" x14ac:dyDescent="0.25">
      <c r="B491" s="206"/>
      <c r="C491" s="204">
        <v>43538</v>
      </c>
      <c r="D491" s="233" t="s">
        <v>845</v>
      </c>
      <c r="E491" s="319" t="s">
        <v>863</v>
      </c>
      <c r="F491" s="322"/>
      <c r="G491" s="242" t="s">
        <v>365</v>
      </c>
      <c r="H491" s="285"/>
      <c r="I491" s="236">
        <v>1055000</v>
      </c>
      <c r="J491" s="329">
        <f t="shared" si="7"/>
        <v>3152767</v>
      </c>
      <c r="K491" s="251"/>
      <c r="L491" s="241"/>
      <c r="M491" s="319" t="s">
        <v>863</v>
      </c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  <c r="AA491" s="241"/>
      <c r="AB491" s="241"/>
      <c r="AC491" s="241"/>
      <c r="AD491" s="241"/>
      <c r="AE491" s="241"/>
      <c r="AF491" s="241"/>
      <c r="AG491" s="241"/>
      <c r="AH491" s="241"/>
      <c r="AI491" s="241"/>
    </row>
    <row r="492" spans="2:35" s="511" customFormat="1" hidden="1" x14ac:dyDescent="0.25">
      <c r="B492" s="206"/>
      <c r="C492" s="342">
        <v>43537</v>
      </c>
      <c r="D492" s="325" t="s">
        <v>830</v>
      </c>
      <c r="E492" s="255" t="s">
        <v>831</v>
      </c>
      <c r="F492" s="255"/>
      <c r="G492" s="242" t="s">
        <v>231</v>
      </c>
      <c r="H492" s="343"/>
      <c r="I492" s="263">
        <v>1580000</v>
      </c>
      <c r="J492" s="329">
        <f t="shared" si="7"/>
        <v>1572767</v>
      </c>
      <c r="K492" s="251"/>
      <c r="L492" s="241"/>
      <c r="M492" s="255" t="s">
        <v>831</v>
      </c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  <c r="AA492" s="241"/>
      <c r="AB492" s="241"/>
      <c r="AC492" s="241"/>
      <c r="AD492" s="241"/>
      <c r="AE492" s="241"/>
      <c r="AF492" s="241"/>
      <c r="AG492" s="241"/>
      <c r="AH492" s="241"/>
      <c r="AI492" s="241"/>
    </row>
    <row r="493" spans="2:35" s="511" customFormat="1" hidden="1" x14ac:dyDescent="0.25">
      <c r="B493" s="206"/>
      <c r="C493" s="327">
        <v>43539</v>
      </c>
      <c r="D493" s="316" t="s">
        <v>858</v>
      </c>
      <c r="E493" s="206" t="s">
        <v>859</v>
      </c>
      <c r="F493" s="287"/>
      <c r="G493" s="344" t="s">
        <v>291</v>
      </c>
      <c r="H493" s="344"/>
      <c r="I493" s="210">
        <v>787000</v>
      </c>
      <c r="J493" s="329">
        <f t="shared" si="7"/>
        <v>785767</v>
      </c>
      <c r="K493" s="251"/>
      <c r="L493" s="241"/>
      <c r="M493" s="206" t="s">
        <v>859</v>
      </c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  <c r="AA493" s="241"/>
      <c r="AB493" s="241"/>
      <c r="AC493" s="241"/>
      <c r="AD493" s="241"/>
      <c r="AE493" s="241"/>
      <c r="AF493" s="241"/>
      <c r="AG493" s="241"/>
      <c r="AH493" s="241"/>
      <c r="AI493" s="241"/>
    </row>
    <row r="494" spans="2:35" s="511" customFormat="1" hidden="1" x14ac:dyDescent="0.25">
      <c r="B494" s="206"/>
      <c r="C494" s="206"/>
      <c r="D494" s="206"/>
      <c r="E494" s="206"/>
      <c r="F494" s="206"/>
      <c r="G494" s="208"/>
      <c r="H494" s="285">
        <v>13947433</v>
      </c>
      <c r="I494" s="210"/>
      <c r="J494" s="329">
        <f t="shared" si="7"/>
        <v>14733200</v>
      </c>
      <c r="K494" s="251"/>
      <c r="L494" s="241"/>
      <c r="M494" s="206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  <c r="AA494" s="241"/>
      <c r="AB494" s="241"/>
      <c r="AC494" s="241"/>
      <c r="AD494" s="241"/>
      <c r="AE494" s="241"/>
      <c r="AF494" s="241"/>
      <c r="AG494" s="241"/>
      <c r="AH494" s="241"/>
      <c r="AI494" s="241"/>
    </row>
    <row r="495" spans="2:35" s="511" customFormat="1" hidden="1" x14ac:dyDescent="0.25">
      <c r="B495" s="206"/>
      <c r="C495" s="204">
        <v>43539</v>
      </c>
      <c r="D495" s="318" t="s">
        <v>607</v>
      </c>
      <c r="E495" s="319" t="s">
        <v>861</v>
      </c>
      <c r="F495" s="255"/>
      <c r="G495" s="320" t="s">
        <v>365</v>
      </c>
      <c r="H495" s="285"/>
      <c r="I495" s="321">
        <v>300000</v>
      </c>
      <c r="J495" s="329">
        <f t="shared" si="7"/>
        <v>14433200</v>
      </c>
      <c r="K495" s="251"/>
      <c r="L495" s="241"/>
      <c r="M495" s="319" t="s">
        <v>861</v>
      </c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  <c r="AA495" s="241"/>
      <c r="AB495" s="241"/>
      <c r="AC495" s="241"/>
      <c r="AD495" s="241"/>
      <c r="AE495" s="241"/>
      <c r="AF495" s="241"/>
      <c r="AG495" s="241"/>
      <c r="AH495" s="241"/>
      <c r="AI495" s="241"/>
    </row>
    <row r="496" spans="2:35" s="511" customFormat="1" hidden="1" x14ac:dyDescent="0.25">
      <c r="B496" s="206"/>
      <c r="C496" s="204"/>
      <c r="D496" s="345" t="s">
        <v>912</v>
      </c>
      <c r="E496" s="346" t="s">
        <v>913</v>
      </c>
      <c r="F496" s="347"/>
      <c r="G496" s="348" t="s">
        <v>560</v>
      </c>
      <c r="H496" s="349">
        <v>400000</v>
      </c>
      <c r="I496" s="271"/>
      <c r="J496" s="329">
        <f t="shared" si="7"/>
        <v>14833200</v>
      </c>
      <c r="K496" s="251"/>
      <c r="L496" s="241"/>
      <c r="M496" s="346" t="s">
        <v>913</v>
      </c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  <c r="AA496" s="241"/>
      <c r="AB496" s="241"/>
      <c r="AC496" s="241"/>
      <c r="AD496" s="241"/>
      <c r="AE496" s="241"/>
      <c r="AF496" s="241"/>
      <c r="AG496" s="241"/>
      <c r="AH496" s="241"/>
      <c r="AI496" s="241"/>
    </row>
    <row r="497" spans="2:35" s="511" customFormat="1" hidden="1" x14ac:dyDescent="0.25">
      <c r="B497" s="206"/>
      <c r="C497" s="204">
        <v>43542</v>
      </c>
      <c r="D497" s="267" t="s">
        <v>864</v>
      </c>
      <c r="E497" s="319" t="s">
        <v>863</v>
      </c>
      <c r="F497" s="322"/>
      <c r="G497" s="270" t="s">
        <v>560</v>
      </c>
      <c r="H497" s="285"/>
      <c r="I497" s="271">
        <f>160000+190000</f>
        <v>350000</v>
      </c>
      <c r="J497" s="329">
        <f t="shared" si="7"/>
        <v>14483200</v>
      </c>
      <c r="K497" s="251"/>
      <c r="L497" s="241"/>
      <c r="M497" s="319" t="s">
        <v>863</v>
      </c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</row>
    <row r="498" spans="2:35" s="511" customFormat="1" hidden="1" x14ac:dyDescent="0.25">
      <c r="B498" s="206"/>
      <c r="C498" s="204">
        <v>43542</v>
      </c>
      <c r="D498" s="233" t="s">
        <v>564</v>
      </c>
      <c r="E498" s="319" t="s">
        <v>885</v>
      </c>
      <c r="F498" s="322"/>
      <c r="G498" s="242" t="s">
        <v>681</v>
      </c>
      <c r="H498" s="285"/>
      <c r="I498" s="236">
        <v>124000</v>
      </c>
      <c r="J498" s="329">
        <f t="shared" si="7"/>
        <v>14359200</v>
      </c>
      <c r="K498" s="251"/>
      <c r="L498" s="241"/>
      <c r="M498" s="319" t="s">
        <v>885</v>
      </c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</row>
    <row r="499" spans="2:35" s="511" customFormat="1" hidden="1" x14ac:dyDescent="0.25">
      <c r="B499" s="206"/>
      <c r="C499" s="204">
        <v>43542</v>
      </c>
      <c r="D499" s="233" t="s">
        <v>865</v>
      </c>
      <c r="E499" s="319" t="s">
        <v>886</v>
      </c>
      <c r="F499" s="322"/>
      <c r="G499" s="242" t="s">
        <v>343</v>
      </c>
      <c r="H499" s="285"/>
      <c r="I499" s="236">
        <v>2121969</v>
      </c>
      <c r="J499" s="329">
        <f t="shared" si="7"/>
        <v>12237231</v>
      </c>
      <c r="K499" s="251"/>
      <c r="L499" s="241"/>
      <c r="M499" s="319" t="s">
        <v>886</v>
      </c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</row>
    <row r="500" spans="2:35" s="511" customFormat="1" hidden="1" x14ac:dyDescent="0.25">
      <c r="B500" s="206"/>
      <c r="C500" s="204">
        <v>43542</v>
      </c>
      <c r="D500" s="233" t="s">
        <v>564</v>
      </c>
      <c r="E500" s="319" t="s">
        <v>887</v>
      </c>
      <c r="F500" s="322"/>
      <c r="G500" s="242" t="s">
        <v>681</v>
      </c>
      <c r="H500" s="285"/>
      <c r="I500" s="236">
        <v>183000</v>
      </c>
      <c r="J500" s="329">
        <f t="shared" si="7"/>
        <v>12054231</v>
      </c>
      <c r="K500" s="251"/>
      <c r="L500" s="241"/>
      <c r="M500" s="319" t="s">
        <v>887</v>
      </c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</row>
    <row r="501" spans="2:35" s="511" customFormat="1" hidden="1" x14ac:dyDescent="0.25">
      <c r="B501" s="206"/>
      <c r="C501" s="204">
        <v>43542</v>
      </c>
      <c r="D501" s="233" t="s">
        <v>866</v>
      </c>
      <c r="E501" s="319" t="s">
        <v>888</v>
      </c>
      <c r="F501" s="322"/>
      <c r="G501" s="242" t="s">
        <v>555</v>
      </c>
      <c r="H501" s="285"/>
      <c r="I501" s="236">
        <v>1588400</v>
      </c>
      <c r="J501" s="329">
        <f t="shared" si="7"/>
        <v>10465831</v>
      </c>
      <c r="K501" s="251"/>
      <c r="L501" s="241"/>
      <c r="M501" s="319" t="s">
        <v>888</v>
      </c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</row>
    <row r="502" spans="2:35" s="511" customFormat="1" hidden="1" x14ac:dyDescent="0.25">
      <c r="B502" s="206"/>
      <c r="C502" s="204">
        <v>43542</v>
      </c>
      <c r="D502" s="233" t="s">
        <v>867</v>
      </c>
      <c r="E502" s="319" t="s">
        <v>889</v>
      </c>
      <c r="F502" s="322"/>
      <c r="G502" s="242" t="s">
        <v>565</v>
      </c>
      <c r="H502" s="285"/>
      <c r="I502" s="236">
        <v>116500</v>
      </c>
      <c r="J502" s="329">
        <f t="shared" si="7"/>
        <v>10349331</v>
      </c>
      <c r="K502" s="251"/>
      <c r="L502" s="241"/>
      <c r="M502" s="319" t="s">
        <v>889</v>
      </c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</row>
    <row r="503" spans="2:35" s="511" customFormat="1" hidden="1" x14ac:dyDescent="0.25">
      <c r="B503" s="206"/>
      <c r="C503" s="204">
        <v>43542</v>
      </c>
      <c r="D503" s="233" t="s">
        <v>868</v>
      </c>
      <c r="E503" s="319" t="s">
        <v>890</v>
      </c>
      <c r="F503" s="322"/>
      <c r="G503" s="242" t="s">
        <v>559</v>
      </c>
      <c r="H503" s="285"/>
      <c r="I503" s="236">
        <v>30000</v>
      </c>
      <c r="J503" s="329">
        <f t="shared" si="7"/>
        <v>10319331</v>
      </c>
      <c r="K503" s="251"/>
      <c r="L503" s="241"/>
      <c r="M503" s="319" t="s">
        <v>890</v>
      </c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</row>
    <row r="504" spans="2:35" s="511" customFormat="1" hidden="1" x14ac:dyDescent="0.25">
      <c r="B504" s="206"/>
      <c r="C504" s="204">
        <v>43542</v>
      </c>
      <c r="D504" s="233" t="s">
        <v>870</v>
      </c>
      <c r="E504" s="319" t="s">
        <v>891</v>
      </c>
      <c r="F504" s="322"/>
      <c r="G504" s="242" t="s">
        <v>869</v>
      </c>
      <c r="H504" s="285"/>
      <c r="I504" s="236">
        <v>240000</v>
      </c>
      <c r="J504" s="329">
        <f t="shared" si="7"/>
        <v>10079331</v>
      </c>
      <c r="K504" s="251"/>
      <c r="L504" s="241"/>
      <c r="M504" s="319" t="s">
        <v>891</v>
      </c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</row>
    <row r="505" spans="2:35" s="511" customFormat="1" hidden="1" x14ac:dyDescent="0.25">
      <c r="B505" s="206"/>
      <c r="C505" s="204">
        <v>43543</v>
      </c>
      <c r="D505" s="233" t="s">
        <v>871</v>
      </c>
      <c r="E505" s="319" t="s">
        <v>892</v>
      </c>
      <c r="F505" s="322"/>
      <c r="G505" s="242" t="s">
        <v>706</v>
      </c>
      <c r="H505" s="285"/>
      <c r="I505" s="236">
        <v>1875000</v>
      </c>
      <c r="J505" s="329">
        <f t="shared" si="7"/>
        <v>8204331</v>
      </c>
      <c r="K505" s="251"/>
      <c r="L505" s="241"/>
      <c r="M505" s="319" t="s">
        <v>892</v>
      </c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</row>
    <row r="506" spans="2:35" s="511" customFormat="1" hidden="1" x14ac:dyDescent="0.25">
      <c r="B506" s="206"/>
      <c r="C506" s="327">
        <v>43539</v>
      </c>
      <c r="D506" s="350" t="s">
        <v>911</v>
      </c>
      <c r="E506" s="351" t="s">
        <v>859</v>
      </c>
      <c r="F506" s="352"/>
      <c r="G506" s="353" t="s">
        <v>291</v>
      </c>
      <c r="H506" s="349">
        <v>787000</v>
      </c>
      <c r="I506" s="236"/>
      <c r="J506" s="329">
        <f t="shared" si="7"/>
        <v>8991331</v>
      </c>
      <c r="K506" s="251"/>
      <c r="L506" s="241"/>
      <c r="M506" s="351" t="s">
        <v>859</v>
      </c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</row>
    <row r="507" spans="2:35" s="511" customFormat="1" hidden="1" x14ac:dyDescent="0.25">
      <c r="B507" s="206"/>
      <c r="C507" s="204">
        <v>43543</v>
      </c>
      <c r="D507" s="233" t="s">
        <v>872</v>
      </c>
      <c r="E507" s="319" t="s">
        <v>893</v>
      </c>
      <c r="F507" s="322"/>
      <c r="G507" s="242" t="s">
        <v>291</v>
      </c>
      <c r="H507" s="285"/>
      <c r="I507" s="236">
        <v>787500</v>
      </c>
      <c r="J507" s="329">
        <f t="shared" si="7"/>
        <v>8203831</v>
      </c>
      <c r="K507" s="251"/>
      <c r="L507" s="241"/>
      <c r="M507" s="319" t="s">
        <v>893</v>
      </c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</row>
    <row r="508" spans="2:35" s="511" customFormat="1" hidden="1" x14ac:dyDescent="0.25">
      <c r="B508" s="206"/>
      <c r="C508" s="204">
        <v>43543</v>
      </c>
      <c r="D508" s="233" t="s">
        <v>873</v>
      </c>
      <c r="E508" s="319" t="s">
        <v>894</v>
      </c>
      <c r="F508" s="322"/>
      <c r="G508" s="242" t="s">
        <v>532</v>
      </c>
      <c r="H508" s="285"/>
      <c r="I508" s="236">
        <v>916600</v>
      </c>
      <c r="J508" s="329">
        <f t="shared" si="7"/>
        <v>7287231</v>
      </c>
      <c r="K508" s="251"/>
      <c r="L508" s="241"/>
      <c r="M508" s="319" t="s">
        <v>894</v>
      </c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  <c r="AA508" s="241"/>
      <c r="AB508" s="241"/>
      <c r="AC508" s="241"/>
      <c r="AD508" s="241"/>
      <c r="AE508" s="241"/>
      <c r="AF508" s="241"/>
      <c r="AG508" s="241"/>
      <c r="AH508" s="241"/>
      <c r="AI508" s="241"/>
    </row>
    <row r="509" spans="2:35" s="511" customFormat="1" hidden="1" x14ac:dyDescent="0.25">
      <c r="B509" s="206"/>
      <c r="C509" s="204">
        <v>43543</v>
      </c>
      <c r="D509" s="233" t="s">
        <v>874</v>
      </c>
      <c r="E509" s="319" t="s">
        <v>895</v>
      </c>
      <c r="F509" s="322"/>
      <c r="G509" s="242" t="s">
        <v>559</v>
      </c>
      <c r="H509" s="285"/>
      <c r="I509" s="236">
        <v>40000</v>
      </c>
      <c r="J509" s="329">
        <f t="shared" si="7"/>
        <v>7247231</v>
      </c>
      <c r="K509" s="251"/>
      <c r="L509" s="241"/>
      <c r="M509" s="319" t="s">
        <v>895</v>
      </c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  <c r="AA509" s="241"/>
      <c r="AB509" s="241"/>
      <c r="AC509" s="241"/>
      <c r="AD509" s="241"/>
      <c r="AE509" s="241"/>
      <c r="AF509" s="241"/>
      <c r="AG509" s="241"/>
      <c r="AH509" s="241"/>
      <c r="AI509" s="241"/>
    </row>
    <row r="510" spans="2:35" s="511" customFormat="1" hidden="1" x14ac:dyDescent="0.25">
      <c r="B510" s="206"/>
      <c r="C510" s="204">
        <v>43543</v>
      </c>
      <c r="D510" s="233" t="s">
        <v>875</v>
      </c>
      <c r="E510" s="319" t="s">
        <v>896</v>
      </c>
      <c r="F510" s="322"/>
      <c r="G510" s="242" t="s">
        <v>560</v>
      </c>
      <c r="H510" s="285"/>
      <c r="I510" s="236">
        <v>342000</v>
      </c>
      <c r="J510" s="329">
        <f t="shared" si="7"/>
        <v>6905231</v>
      </c>
      <c r="K510" s="251"/>
      <c r="L510" s="241"/>
      <c r="M510" s="319" t="s">
        <v>896</v>
      </c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  <c r="AA510" s="241"/>
      <c r="AB510" s="241"/>
      <c r="AC510" s="241"/>
      <c r="AD510" s="241"/>
      <c r="AE510" s="241"/>
      <c r="AF510" s="241"/>
      <c r="AG510" s="241"/>
      <c r="AH510" s="241"/>
      <c r="AI510" s="241"/>
    </row>
    <row r="511" spans="2:35" s="511" customFormat="1" hidden="1" x14ac:dyDescent="0.25">
      <c r="B511" s="206"/>
      <c r="C511" s="342">
        <v>43537</v>
      </c>
      <c r="D511" s="350" t="s">
        <v>910</v>
      </c>
      <c r="E511" s="347" t="s">
        <v>831</v>
      </c>
      <c r="F511" s="347"/>
      <c r="G511" s="354" t="s">
        <v>231</v>
      </c>
      <c r="H511" s="349">
        <v>1580000</v>
      </c>
      <c r="I511" s="236"/>
      <c r="J511" s="329">
        <f t="shared" si="7"/>
        <v>8485231</v>
      </c>
      <c r="K511" s="251"/>
      <c r="L511" s="241"/>
      <c r="M511" s="347" t="s">
        <v>831</v>
      </c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  <c r="AA511" s="241"/>
      <c r="AB511" s="241"/>
      <c r="AC511" s="241"/>
      <c r="AD511" s="241"/>
      <c r="AE511" s="241"/>
      <c r="AF511" s="241"/>
      <c r="AG511" s="241"/>
      <c r="AH511" s="241"/>
      <c r="AI511" s="241"/>
    </row>
    <row r="512" spans="2:35" s="511" customFormat="1" hidden="1" x14ac:dyDescent="0.25">
      <c r="B512" s="206"/>
      <c r="C512" s="292">
        <v>43544</v>
      </c>
      <c r="D512" s="233" t="s">
        <v>876</v>
      </c>
      <c r="E512" s="319" t="s">
        <v>897</v>
      </c>
      <c r="F512" s="322"/>
      <c r="G512" s="242" t="s">
        <v>231</v>
      </c>
      <c r="H512" s="285"/>
      <c r="I512" s="236">
        <v>1308000</v>
      </c>
      <c r="J512" s="329">
        <f t="shared" si="7"/>
        <v>7177231</v>
      </c>
      <c r="K512" s="251"/>
      <c r="L512" s="241"/>
      <c r="M512" s="319" t="s">
        <v>897</v>
      </c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  <c r="AA512" s="241"/>
      <c r="AB512" s="241"/>
      <c r="AC512" s="241"/>
      <c r="AD512" s="241"/>
      <c r="AE512" s="241"/>
      <c r="AF512" s="241"/>
      <c r="AG512" s="241"/>
      <c r="AH512" s="241"/>
      <c r="AI512" s="241"/>
    </row>
    <row r="513" spans="2:35" s="511" customFormat="1" hidden="1" x14ac:dyDescent="0.25">
      <c r="B513" s="206"/>
      <c r="C513" s="292">
        <v>43546</v>
      </c>
      <c r="D513" s="233" t="s">
        <v>877</v>
      </c>
      <c r="E513" s="319" t="s">
        <v>898</v>
      </c>
      <c r="F513" s="322"/>
      <c r="G513" s="242" t="s">
        <v>565</v>
      </c>
      <c r="H513" s="285"/>
      <c r="I513" s="236">
        <v>56000</v>
      </c>
      <c r="J513" s="329">
        <f t="shared" si="7"/>
        <v>7121231</v>
      </c>
      <c r="K513" s="251"/>
      <c r="L513" s="241"/>
      <c r="M513" s="319" t="s">
        <v>898</v>
      </c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  <c r="AA513" s="241"/>
      <c r="AB513" s="241"/>
      <c r="AC513" s="241"/>
      <c r="AD513" s="241"/>
      <c r="AE513" s="241"/>
      <c r="AF513" s="241"/>
      <c r="AG513" s="241"/>
      <c r="AH513" s="241"/>
      <c r="AI513" s="241"/>
    </row>
    <row r="514" spans="2:35" s="511" customFormat="1" hidden="1" x14ac:dyDescent="0.25">
      <c r="B514" s="206"/>
      <c r="C514" s="292">
        <v>43546</v>
      </c>
      <c r="D514" s="233" t="s">
        <v>878</v>
      </c>
      <c r="E514" s="319" t="s">
        <v>899</v>
      </c>
      <c r="F514" s="322"/>
      <c r="G514" s="242" t="s">
        <v>291</v>
      </c>
      <c r="H514" s="285"/>
      <c r="I514" s="236">
        <v>62500</v>
      </c>
      <c r="J514" s="329">
        <f t="shared" si="7"/>
        <v>7058731</v>
      </c>
      <c r="K514" s="251"/>
      <c r="L514" s="241"/>
      <c r="M514" s="319" t="s">
        <v>899</v>
      </c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</row>
    <row r="515" spans="2:35" s="511" customFormat="1" hidden="1" x14ac:dyDescent="0.25">
      <c r="B515" s="206"/>
      <c r="C515" s="292">
        <v>43546</v>
      </c>
      <c r="D515" s="233" t="s">
        <v>879</v>
      </c>
      <c r="E515" s="319" t="s">
        <v>900</v>
      </c>
      <c r="F515" s="322"/>
      <c r="G515" s="242" t="s">
        <v>565</v>
      </c>
      <c r="H515" s="285"/>
      <c r="I515" s="236">
        <v>346241</v>
      </c>
      <c r="J515" s="329">
        <f t="shared" si="7"/>
        <v>6712490</v>
      </c>
      <c r="K515" s="251"/>
      <c r="L515" s="241"/>
      <c r="M515" s="319" t="s">
        <v>900</v>
      </c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</row>
    <row r="516" spans="2:35" s="511" customFormat="1" hidden="1" x14ac:dyDescent="0.25">
      <c r="B516" s="206"/>
      <c r="C516" s="292">
        <v>43546</v>
      </c>
      <c r="D516" s="233" t="s">
        <v>880</v>
      </c>
      <c r="E516" s="319" t="s">
        <v>901</v>
      </c>
      <c r="F516" s="322"/>
      <c r="G516" s="242" t="s">
        <v>231</v>
      </c>
      <c r="H516" s="285"/>
      <c r="I516" s="236">
        <v>100000</v>
      </c>
      <c r="J516" s="329">
        <f t="shared" si="7"/>
        <v>6612490</v>
      </c>
      <c r="K516" s="251"/>
      <c r="L516" s="241"/>
      <c r="M516" s="319" t="s">
        <v>901</v>
      </c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  <c r="AA516" s="241"/>
      <c r="AB516" s="241"/>
      <c r="AC516" s="241"/>
      <c r="AD516" s="241"/>
      <c r="AE516" s="241"/>
      <c r="AF516" s="241"/>
      <c r="AG516" s="241"/>
      <c r="AH516" s="241"/>
      <c r="AI516" s="241"/>
    </row>
    <row r="517" spans="2:35" s="511" customFormat="1" hidden="1" x14ac:dyDescent="0.25">
      <c r="B517" s="206"/>
      <c r="C517" s="292">
        <v>43546</v>
      </c>
      <c r="D517" s="233" t="s">
        <v>881</v>
      </c>
      <c r="E517" s="319" t="s">
        <v>902</v>
      </c>
      <c r="F517" s="322"/>
      <c r="G517" s="242" t="s">
        <v>634</v>
      </c>
      <c r="H517" s="285"/>
      <c r="I517" s="236">
        <v>837531</v>
      </c>
      <c r="J517" s="329">
        <f t="shared" si="7"/>
        <v>5774959</v>
      </c>
      <c r="K517" s="251"/>
      <c r="L517" s="241"/>
      <c r="M517" s="319" t="s">
        <v>902</v>
      </c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</row>
    <row r="518" spans="2:35" s="511" customFormat="1" hidden="1" x14ac:dyDescent="0.25">
      <c r="B518" s="206"/>
      <c r="C518" s="292">
        <v>43546</v>
      </c>
      <c r="D518" s="233" t="s">
        <v>607</v>
      </c>
      <c r="E518" s="319" t="s">
        <v>903</v>
      </c>
      <c r="F518" s="322"/>
      <c r="G518" s="242" t="s">
        <v>365</v>
      </c>
      <c r="H518" s="285"/>
      <c r="I518" s="236">
        <v>200000</v>
      </c>
      <c r="J518" s="329">
        <f t="shared" si="7"/>
        <v>5574959</v>
      </c>
      <c r="K518" s="251"/>
      <c r="L518" s="241"/>
      <c r="M518" s="319" t="s">
        <v>903</v>
      </c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</row>
    <row r="519" spans="2:35" s="511" customFormat="1" hidden="1" x14ac:dyDescent="0.25">
      <c r="B519" s="206"/>
      <c r="C519" s="292">
        <v>43546</v>
      </c>
      <c r="D519" s="233" t="s">
        <v>607</v>
      </c>
      <c r="E519" s="319" t="s">
        <v>904</v>
      </c>
      <c r="F519" s="322"/>
      <c r="G519" s="242" t="s">
        <v>869</v>
      </c>
      <c r="H519" s="285"/>
      <c r="I519" s="236">
        <v>360000</v>
      </c>
      <c r="J519" s="329">
        <f t="shared" si="7"/>
        <v>5214959</v>
      </c>
      <c r="K519" s="251"/>
      <c r="L519" s="241"/>
      <c r="M519" s="319" t="s">
        <v>904</v>
      </c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</row>
    <row r="520" spans="2:35" s="511" customFormat="1" hidden="1" x14ac:dyDescent="0.25">
      <c r="B520" s="206"/>
      <c r="C520" s="292">
        <v>43546</v>
      </c>
      <c r="D520" s="233" t="s">
        <v>906</v>
      </c>
      <c r="E520" s="319" t="s">
        <v>905</v>
      </c>
      <c r="F520" s="322"/>
      <c r="G520" s="242" t="s">
        <v>643</v>
      </c>
      <c r="H520" s="285"/>
      <c r="I520" s="236">
        <v>375000</v>
      </c>
      <c r="J520" s="329">
        <f t="shared" si="7"/>
        <v>4839959</v>
      </c>
      <c r="K520" s="251"/>
      <c r="L520" s="241"/>
      <c r="M520" s="319" t="s">
        <v>905</v>
      </c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</row>
    <row r="521" spans="2:35" s="511" customFormat="1" hidden="1" x14ac:dyDescent="0.25">
      <c r="B521" s="206"/>
      <c r="C521" s="232">
        <v>43543</v>
      </c>
      <c r="D521" s="225" t="s">
        <v>882</v>
      </c>
      <c r="E521" s="206" t="s">
        <v>907</v>
      </c>
      <c r="F521" s="206"/>
      <c r="G521" s="235" t="s">
        <v>787</v>
      </c>
      <c r="H521" s="285"/>
      <c r="I521" s="235">
        <v>3000000</v>
      </c>
      <c r="J521" s="329">
        <f t="shared" si="7"/>
        <v>1839959</v>
      </c>
      <c r="K521" s="251"/>
      <c r="L521" s="241"/>
      <c r="M521" s="206" t="s">
        <v>907</v>
      </c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</row>
    <row r="522" spans="2:35" s="511" customFormat="1" hidden="1" x14ac:dyDescent="0.25">
      <c r="B522" s="206"/>
      <c r="C522" s="232">
        <v>43543</v>
      </c>
      <c r="D522" s="325" t="s">
        <v>883</v>
      </c>
      <c r="E522" s="206" t="s">
        <v>908</v>
      </c>
      <c r="F522" s="287"/>
      <c r="G522" s="338" t="s">
        <v>291</v>
      </c>
      <c r="H522" s="285"/>
      <c r="I522" s="338">
        <v>70000</v>
      </c>
      <c r="J522" s="329">
        <f t="shared" si="7"/>
        <v>1769959</v>
      </c>
      <c r="K522" s="251"/>
      <c r="L522" s="241"/>
      <c r="M522" s="206" t="s">
        <v>908</v>
      </c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</row>
    <row r="523" spans="2:35" s="511" customFormat="1" hidden="1" x14ac:dyDescent="0.25">
      <c r="B523" s="206"/>
      <c r="C523" s="327">
        <v>43546</v>
      </c>
      <c r="D523" s="316" t="s">
        <v>884</v>
      </c>
      <c r="E523" s="206" t="s">
        <v>909</v>
      </c>
      <c r="F523" s="287"/>
      <c r="G523" s="344" t="s">
        <v>291</v>
      </c>
      <c r="H523" s="285"/>
      <c r="I523" s="344">
        <v>150000</v>
      </c>
      <c r="J523" s="329">
        <f t="shared" si="7"/>
        <v>1619959</v>
      </c>
      <c r="K523" s="251"/>
      <c r="L523" s="241"/>
      <c r="M523" s="206" t="s">
        <v>909</v>
      </c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</row>
    <row r="524" spans="2:35" s="511" customFormat="1" hidden="1" x14ac:dyDescent="0.25">
      <c r="B524" s="206"/>
      <c r="C524" s="206"/>
      <c r="D524" s="206"/>
      <c r="E524" s="206"/>
      <c r="F524" s="206"/>
      <c r="G524" s="208"/>
      <c r="H524" s="285">
        <v>12660241</v>
      </c>
      <c r="I524" s="210"/>
      <c r="J524" s="329">
        <f t="shared" si="7"/>
        <v>14280200</v>
      </c>
      <c r="K524" s="251"/>
      <c r="L524" s="241"/>
      <c r="M524" s="206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</row>
    <row r="525" spans="2:35" s="511" customFormat="1" hidden="1" x14ac:dyDescent="0.25">
      <c r="B525" s="206"/>
      <c r="C525" s="204">
        <v>43539</v>
      </c>
      <c r="D525" s="318" t="s">
        <v>917</v>
      </c>
      <c r="E525" s="319" t="s">
        <v>914</v>
      </c>
      <c r="F525" s="255"/>
      <c r="G525" s="320" t="s">
        <v>365</v>
      </c>
      <c r="H525" s="285"/>
      <c r="I525" s="321">
        <f>320700+3560000</f>
        <v>3880700</v>
      </c>
      <c r="J525" s="329">
        <f t="shared" si="7"/>
        <v>10399500</v>
      </c>
      <c r="K525" s="251"/>
      <c r="L525" s="241"/>
      <c r="M525" s="319" t="s">
        <v>914</v>
      </c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</row>
    <row r="526" spans="2:35" s="511" customFormat="1" hidden="1" x14ac:dyDescent="0.25">
      <c r="B526" s="206"/>
      <c r="C526" s="204">
        <v>43540</v>
      </c>
      <c r="D526" s="267" t="s">
        <v>915</v>
      </c>
      <c r="E526" s="322" t="s">
        <v>927</v>
      </c>
      <c r="F526" s="322"/>
      <c r="G526" s="270" t="s">
        <v>645</v>
      </c>
      <c r="H526" s="297"/>
      <c r="I526" s="271">
        <v>497500</v>
      </c>
      <c r="J526" s="329">
        <f t="shared" ref="J526:J589" si="8">+J525+H526-I526</f>
        <v>9902000</v>
      </c>
      <c r="K526" s="251"/>
      <c r="L526" s="241"/>
      <c r="M526" s="322" t="s">
        <v>927</v>
      </c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  <c r="AA526" s="241"/>
      <c r="AB526" s="241"/>
      <c r="AC526" s="241"/>
      <c r="AD526" s="241"/>
      <c r="AE526" s="241"/>
      <c r="AF526" s="241"/>
      <c r="AG526" s="241"/>
      <c r="AH526" s="241"/>
      <c r="AI526" s="241"/>
    </row>
    <row r="527" spans="2:35" s="511" customFormat="1" hidden="1" x14ac:dyDescent="0.25">
      <c r="B527" s="206"/>
      <c r="C527" s="204">
        <v>43542</v>
      </c>
      <c r="D527" s="355" t="s">
        <v>942</v>
      </c>
      <c r="E527" s="238"/>
      <c r="F527" s="238"/>
      <c r="G527" s="249" t="s">
        <v>291</v>
      </c>
      <c r="H527" s="285">
        <v>70000</v>
      </c>
      <c r="I527" s="263"/>
      <c r="J527" s="329">
        <f t="shared" si="8"/>
        <v>9972000</v>
      </c>
      <c r="K527" s="251"/>
      <c r="L527" s="241"/>
      <c r="M527" s="238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  <c r="AA527" s="241"/>
      <c r="AB527" s="241"/>
      <c r="AC527" s="241"/>
      <c r="AD527" s="241"/>
      <c r="AE527" s="241"/>
      <c r="AF527" s="241"/>
      <c r="AG527" s="241"/>
      <c r="AH527" s="241"/>
      <c r="AI527" s="241"/>
    </row>
    <row r="528" spans="2:35" s="511" customFormat="1" hidden="1" x14ac:dyDescent="0.25">
      <c r="B528" s="206"/>
      <c r="C528" s="204">
        <v>43542</v>
      </c>
      <c r="D528" s="267" t="s">
        <v>916</v>
      </c>
      <c r="E528" s="319" t="s">
        <v>928</v>
      </c>
      <c r="F528" s="322"/>
      <c r="G528" s="270" t="s">
        <v>291</v>
      </c>
      <c r="H528" s="302"/>
      <c r="I528" s="271">
        <v>119300</v>
      </c>
      <c r="J528" s="329">
        <f t="shared" si="8"/>
        <v>9852700</v>
      </c>
      <c r="K528" s="251"/>
      <c r="L528" s="241"/>
      <c r="M528" s="319" t="s">
        <v>928</v>
      </c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  <c r="AA528" s="241"/>
      <c r="AB528" s="241"/>
      <c r="AC528" s="241"/>
      <c r="AD528" s="241"/>
      <c r="AE528" s="241"/>
      <c r="AF528" s="241"/>
      <c r="AG528" s="241"/>
      <c r="AH528" s="241"/>
      <c r="AI528" s="241"/>
    </row>
    <row r="529" spans="2:35" s="511" customFormat="1" hidden="1" x14ac:dyDescent="0.25">
      <c r="B529" s="206"/>
      <c r="C529" s="204">
        <v>43543</v>
      </c>
      <c r="D529" s="233" t="s">
        <v>918</v>
      </c>
      <c r="E529" s="319" t="s">
        <v>929</v>
      </c>
      <c r="F529" s="322"/>
      <c r="G529" s="242" t="s">
        <v>708</v>
      </c>
      <c r="H529" s="285"/>
      <c r="I529" s="236">
        <v>320000</v>
      </c>
      <c r="J529" s="329">
        <f t="shared" si="8"/>
        <v>9532700</v>
      </c>
      <c r="K529" s="251"/>
      <c r="L529" s="241"/>
      <c r="M529" s="319" t="s">
        <v>929</v>
      </c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</row>
    <row r="530" spans="2:35" s="511" customFormat="1" hidden="1" x14ac:dyDescent="0.25">
      <c r="B530" s="206"/>
      <c r="C530" s="204">
        <v>43543</v>
      </c>
      <c r="D530" s="233" t="s">
        <v>919</v>
      </c>
      <c r="E530" s="319" t="s">
        <v>930</v>
      </c>
      <c r="F530" s="322"/>
      <c r="G530" s="242" t="s">
        <v>543</v>
      </c>
      <c r="H530" s="285"/>
      <c r="I530" s="236">
        <v>3558586</v>
      </c>
      <c r="J530" s="329">
        <f t="shared" si="8"/>
        <v>5974114</v>
      </c>
      <c r="K530" s="251"/>
      <c r="L530" s="241"/>
      <c r="M530" s="319" t="s">
        <v>930</v>
      </c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  <c r="AA530" s="241"/>
      <c r="AB530" s="241"/>
      <c r="AC530" s="241"/>
      <c r="AD530" s="241"/>
      <c r="AE530" s="241"/>
      <c r="AF530" s="241"/>
      <c r="AG530" s="241"/>
      <c r="AH530" s="241"/>
      <c r="AI530" s="241"/>
    </row>
    <row r="531" spans="2:35" s="511" customFormat="1" hidden="1" x14ac:dyDescent="0.25">
      <c r="B531" s="206"/>
      <c r="C531" s="204">
        <v>43546</v>
      </c>
      <c r="D531" s="233" t="s">
        <v>920</v>
      </c>
      <c r="E531" s="319" t="s">
        <v>931</v>
      </c>
      <c r="F531" s="322"/>
      <c r="G531" s="242" t="s">
        <v>543</v>
      </c>
      <c r="H531" s="285"/>
      <c r="I531" s="236">
        <v>2608000</v>
      </c>
      <c r="J531" s="329">
        <f t="shared" si="8"/>
        <v>3366114</v>
      </c>
      <c r="K531" s="251"/>
      <c r="L531" s="241"/>
      <c r="M531" s="319" t="s">
        <v>931</v>
      </c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  <c r="AA531" s="241"/>
      <c r="AB531" s="241"/>
      <c r="AC531" s="241"/>
      <c r="AD531" s="241"/>
      <c r="AE531" s="241"/>
      <c r="AF531" s="241"/>
      <c r="AG531" s="241"/>
      <c r="AH531" s="241"/>
      <c r="AI531" s="241"/>
    </row>
    <row r="532" spans="2:35" s="511" customFormat="1" hidden="1" x14ac:dyDescent="0.25">
      <c r="B532" s="206"/>
      <c r="C532" s="204">
        <v>43546</v>
      </c>
      <c r="D532" s="356" t="s">
        <v>941</v>
      </c>
      <c r="E532" s="319"/>
      <c r="F532" s="322"/>
      <c r="G532" s="242" t="s">
        <v>291</v>
      </c>
      <c r="H532" s="285">
        <v>150000</v>
      </c>
      <c r="I532" s="236"/>
      <c r="J532" s="329">
        <f t="shared" si="8"/>
        <v>3516114</v>
      </c>
      <c r="K532" s="251"/>
      <c r="L532" s="241"/>
      <c r="M532" s="319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  <c r="AA532" s="241"/>
      <c r="AB532" s="241"/>
      <c r="AC532" s="241"/>
      <c r="AD532" s="241"/>
      <c r="AE532" s="241"/>
      <c r="AF532" s="241"/>
      <c r="AG532" s="241"/>
      <c r="AH532" s="241"/>
      <c r="AI532" s="241"/>
    </row>
    <row r="533" spans="2:35" s="511" customFormat="1" hidden="1" x14ac:dyDescent="0.25">
      <c r="B533" s="206"/>
      <c r="C533" s="204">
        <v>43547</v>
      </c>
      <c r="D533" s="233" t="s">
        <v>921</v>
      </c>
      <c r="E533" s="319" t="s">
        <v>932</v>
      </c>
      <c r="F533" s="322"/>
      <c r="G533" s="242" t="s">
        <v>291</v>
      </c>
      <c r="H533" s="285"/>
      <c r="I533" s="236">
        <v>150250</v>
      </c>
      <c r="J533" s="329">
        <f t="shared" si="8"/>
        <v>3365864</v>
      </c>
      <c r="K533" s="251"/>
      <c r="L533" s="241"/>
      <c r="M533" s="319" t="s">
        <v>932</v>
      </c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  <c r="AA533" s="241"/>
      <c r="AB533" s="241"/>
      <c r="AC533" s="241"/>
      <c r="AD533" s="241"/>
      <c r="AE533" s="241"/>
      <c r="AF533" s="241"/>
      <c r="AG533" s="241"/>
      <c r="AH533" s="241"/>
      <c r="AI533" s="241"/>
    </row>
    <row r="534" spans="2:35" s="511" customFormat="1" hidden="1" x14ac:dyDescent="0.25">
      <c r="B534" s="206"/>
      <c r="C534" s="204">
        <v>43550</v>
      </c>
      <c r="D534" s="233" t="s">
        <v>922</v>
      </c>
      <c r="E534" s="319" t="s">
        <v>933</v>
      </c>
      <c r="F534" s="322"/>
      <c r="G534" s="242" t="s">
        <v>681</v>
      </c>
      <c r="H534" s="285"/>
      <c r="I534" s="236">
        <v>62000</v>
      </c>
      <c r="J534" s="329">
        <f t="shared" si="8"/>
        <v>3303864</v>
      </c>
      <c r="K534" s="251"/>
      <c r="L534" s="241"/>
      <c r="M534" s="319" t="s">
        <v>933</v>
      </c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  <c r="AA534" s="241"/>
      <c r="AB534" s="241"/>
      <c r="AC534" s="241"/>
      <c r="AD534" s="241"/>
      <c r="AE534" s="241"/>
      <c r="AF534" s="241"/>
      <c r="AG534" s="241"/>
      <c r="AH534" s="241"/>
      <c r="AI534" s="241"/>
    </row>
    <row r="535" spans="2:35" s="511" customFormat="1" hidden="1" x14ac:dyDescent="0.25">
      <c r="B535" s="206"/>
      <c r="C535" s="204">
        <v>43551</v>
      </c>
      <c r="D535" s="233" t="s">
        <v>924</v>
      </c>
      <c r="E535" s="319" t="s">
        <v>934</v>
      </c>
      <c r="F535" s="322"/>
      <c r="G535" s="242" t="s">
        <v>365</v>
      </c>
      <c r="H535" s="285"/>
      <c r="I535" s="236">
        <v>292500</v>
      </c>
      <c r="J535" s="329">
        <f t="shared" si="8"/>
        <v>3011364</v>
      </c>
      <c r="K535" s="251"/>
      <c r="L535" s="241"/>
      <c r="M535" s="319" t="s">
        <v>934</v>
      </c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  <c r="AA535" s="241"/>
      <c r="AB535" s="241"/>
      <c r="AC535" s="241"/>
      <c r="AD535" s="241"/>
      <c r="AE535" s="241"/>
      <c r="AF535" s="241"/>
      <c r="AG535" s="241"/>
      <c r="AH535" s="241"/>
      <c r="AI535" s="241"/>
    </row>
    <row r="536" spans="2:35" s="511" customFormat="1" hidden="1" x14ac:dyDescent="0.25">
      <c r="B536" s="206"/>
      <c r="C536" s="204">
        <v>43552</v>
      </c>
      <c r="D536" s="233" t="s">
        <v>922</v>
      </c>
      <c r="E536" s="319" t="s">
        <v>935</v>
      </c>
      <c r="F536" s="322"/>
      <c r="G536" s="242" t="s">
        <v>681</v>
      </c>
      <c r="H536" s="285"/>
      <c r="I536" s="236">
        <v>248000</v>
      </c>
      <c r="J536" s="329">
        <f t="shared" si="8"/>
        <v>2763364</v>
      </c>
      <c r="K536" s="251"/>
      <c r="L536" s="241"/>
      <c r="M536" s="319" t="s">
        <v>935</v>
      </c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  <c r="AA536" s="241"/>
      <c r="AB536" s="241"/>
      <c r="AC536" s="241"/>
      <c r="AD536" s="241"/>
      <c r="AE536" s="241"/>
      <c r="AF536" s="241"/>
      <c r="AG536" s="241"/>
      <c r="AH536" s="241"/>
      <c r="AI536" s="241"/>
    </row>
    <row r="537" spans="2:35" s="511" customFormat="1" hidden="1" x14ac:dyDescent="0.25">
      <c r="B537" s="206"/>
      <c r="C537" s="204">
        <v>43552</v>
      </c>
      <c r="D537" s="233" t="s">
        <v>923</v>
      </c>
      <c r="E537" s="319" t="s">
        <v>936</v>
      </c>
      <c r="F537" s="322"/>
      <c r="G537" s="242" t="s">
        <v>565</v>
      </c>
      <c r="H537" s="285"/>
      <c r="I537" s="236">
        <v>114000</v>
      </c>
      <c r="J537" s="329">
        <f t="shared" si="8"/>
        <v>2649364</v>
      </c>
      <c r="K537" s="251"/>
      <c r="L537" s="241"/>
      <c r="M537" s="319" t="s">
        <v>936</v>
      </c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  <c r="AA537" s="241"/>
      <c r="AB537" s="241"/>
      <c r="AC537" s="241"/>
      <c r="AD537" s="241"/>
      <c r="AE537" s="241"/>
      <c r="AF537" s="241"/>
      <c r="AG537" s="241"/>
      <c r="AH537" s="241"/>
      <c r="AI537" s="241"/>
    </row>
    <row r="538" spans="2:35" s="511" customFormat="1" hidden="1" x14ac:dyDescent="0.25">
      <c r="B538" s="206"/>
      <c r="C538" s="204">
        <v>43552</v>
      </c>
      <c r="D538" s="233" t="s">
        <v>925</v>
      </c>
      <c r="E538" s="319" t="s">
        <v>937</v>
      </c>
      <c r="F538" s="322"/>
      <c r="G538" s="242" t="s">
        <v>327</v>
      </c>
      <c r="H538" s="285"/>
      <c r="I538" s="236">
        <v>672900</v>
      </c>
      <c r="J538" s="329">
        <f t="shared" si="8"/>
        <v>1976464</v>
      </c>
      <c r="K538" s="251"/>
      <c r="L538" s="241"/>
      <c r="M538" s="319" t="s">
        <v>937</v>
      </c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  <c r="AA538" s="241"/>
      <c r="AB538" s="241"/>
      <c r="AC538" s="241"/>
      <c r="AD538" s="241"/>
      <c r="AE538" s="241"/>
      <c r="AF538" s="241"/>
      <c r="AG538" s="241"/>
      <c r="AH538" s="241"/>
      <c r="AI538" s="241"/>
    </row>
    <row r="539" spans="2:35" s="511" customFormat="1" hidden="1" x14ac:dyDescent="0.25">
      <c r="B539" s="206"/>
      <c r="C539" s="204">
        <v>43552</v>
      </c>
      <c r="D539" s="233" t="s">
        <v>926</v>
      </c>
      <c r="E539" s="319" t="s">
        <v>938</v>
      </c>
      <c r="F539" s="322"/>
      <c r="G539" s="242" t="s">
        <v>565</v>
      </c>
      <c r="H539" s="285"/>
      <c r="I539" s="236">
        <v>15500</v>
      </c>
      <c r="J539" s="329">
        <f t="shared" si="8"/>
        <v>1960964</v>
      </c>
      <c r="K539" s="251"/>
      <c r="L539" s="241"/>
      <c r="M539" s="319" t="s">
        <v>938</v>
      </c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  <c r="AA539" s="241"/>
      <c r="AB539" s="241"/>
      <c r="AC539" s="241"/>
      <c r="AD539" s="241"/>
      <c r="AE539" s="241"/>
      <c r="AF539" s="241"/>
      <c r="AG539" s="241"/>
      <c r="AH539" s="241"/>
      <c r="AI539" s="241"/>
    </row>
    <row r="540" spans="2:35" s="511" customFormat="1" hidden="1" x14ac:dyDescent="0.25">
      <c r="B540" s="284"/>
      <c r="C540" s="315">
        <v>43552</v>
      </c>
      <c r="D540" s="316" t="s">
        <v>939</v>
      </c>
      <c r="E540" s="284" t="s">
        <v>940</v>
      </c>
      <c r="F540" s="287"/>
      <c r="G540" s="344" t="s">
        <v>291</v>
      </c>
      <c r="H540" s="297"/>
      <c r="I540" s="344">
        <v>755000</v>
      </c>
      <c r="J540" s="357">
        <f t="shared" si="8"/>
        <v>1205964</v>
      </c>
      <c r="K540" s="282"/>
      <c r="L540" s="241"/>
      <c r="M540" s="284" t="s">
        <v>940</v>
      </c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  <c r="AA540" s="241"/>
      <c r="AB540" s="241"/>
      <c r="AC540" s="241"/>
      <c r="AD540" s="241"/>
      <c r="AE540" s="241"/>
      <c r="AF540" s="241"/>
      <c r="AG540" s="241"/>
      <c r="AH540" s="241"/>
      <c r="AI540" s="241"/>
    </row>
    <row r="541" spans="2:35" s="511" customFormat="1" hidden="1" x14ac:dyDescent="0.25">
      <c r="B541" s="284"/>
      <c r="C541" s="315"/>
      <c r="D541" s="241"/>
      <c r="E541" s="284"/>
      <c r="F541" s="287"/>
      <c r="G541" s="358"/>
      <c r="H541" s="297"/>
      <c r="I541" s="358"/>
      <c r="J541" s="357">
        <f t="shared" si="8"/>
        <v>1205964</v>
      </c>
      <c r="K541" s="282"/>
      <c r="L541" s="241"/>
      <c r="M541" s="284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  <c r="AA541" s="241"/>
      <c r="AB541" s="241"/>
      <c r="AC541" s="241"/>
      <c r="AD541" s="241"/>
      <c r="AE541" s="241"/>
      <c r="AF541" s="241"/>
      <c r="AG541" s="241"/>
      <c r="AH541" s="241"/>
      <c r="AI541" s="241"/>
    </row>
    <row r="542" spans="2:35" s="511" customFormat="1" hidden="1" x14ac:dyDescent="0.25">
      <c r="B542" s="206"/>
      <c r="C542" s="206"/>
      <c r="D542" s="206"/>
      <c r="E542" s="206"/>
      <c r="F542" s="206"/>
      <c r="G542" s="208"/>
      <c r="H542" s="285">
        <v>20039236</v>
      </c>
      <c r="I542" s="210"/>
      <c r="J542" s="357">
        <f t="shared" si="8"/>
        <v>21245200</v>
      </c>
      <c r="K542" s="251"/>
      <c r="L542" s="241"/>
      <c r="M542" s="206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  <c r="AA542" s="241"/>
      <c r="AB542" s="241"/>
      <c r="AC542" s="241"/>
      <c r="AD542" s="241"/>
      <c r="AE542" s="241"/>
      <c r="AF542" s="241"/>
      <c r="AG542" s="241"/>
      <c r="AH542" s="241"/>
      <c r="AI542" s="241"/>
    </row>
    <row r="543" spans="2:35" s="511" customFormat="1" hidden="1" x14ac:dyDescent="0.25">
      <c r="B543" s="206"/>
      <c r="C543" s="204">
        <v>43556</v>
      </c>
      <c r="D543" s="318" t="s">
        <v>944</v>
      </c>
      <c r="E543" s="319" t="s">
        <v>943</v>
      </c>
      <c r="F543" s="255"/>
      <c r="G543" s="320" t="s">
        <v>291</v>
      </c>
      <c r="H543" s="285"/>
      <c r="I543" s="321">
        <v>741250</v>
      </c>
      <c r="J543" s="357">
        <f t="shared" si="8"/>
        <v>20503950</v>
      </c>
      <c r="K543" s="251"/>
      <c r="L543" s="241"/>
      <c r="M543" s="319" t="s">
        <v>943</v>
      </c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  <c r="AA543" s="241"/>
      <c r="AB543" s="241"/>
      <c r="AC543" s="241"/>
      <c r="AD543" s="241"/>
      <c r="AE543" s="241"/>
      <c r="AF543" s="241"/>
      <c r="AG543" s="241"/>
      <c r="AH543" s="241"/>
      <c r="AI543" s="241"/>
    </row>
    <row r="544" spans="2:35" s="511" customFormat="1" hidden="1" x14ac:dyDescent="0.25">
      <c r="B544" s="206"/>
      <c r="C544" s="204">
        <v>43556</v>
      </c>
      <c r="D544" s="359" t="s">
        <v>982</v>
      </c>
      <c r="E544" s="360"/>
      <c r="F544" s="361"/>
      <c r="G544" s="362" t="s">
        <v>291</v>
      </c>
      <c r="H544" s="363">
        <v>755000</v>
      </c>
      <c r="I544" s="364"/>
      <c r="J544" s="357">
        <f t="shared" si="8"/>
        <v>21258950</v>
      </c>
      <c r="K544" s="365" t="s">
        <v>940</v>
      </c>
      <c r="L544" s="241"/>
      <c r="M544" s="360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  <c r="AA544" s="241"/>
      <c r="AB544" s="241"/>
      <c r="AC544" s="241"/>
      <c r="AD544" s="241"/>
      <c r="AE544" s="241"/>
      <c r="AF544" s="241"/>
      <c r="AG544" s="241"/>
      <c r="AH544" s="241"/>
      <c r="AI544" s="241"/>
    </row>
    <row r="545" spans="2:35" s="511" customFormat="1" hidden="1" x14ac:dyDescent="0.25">
      <c r="B545" s="206"/>
      <c r="C545" s="204">
        <v>43556</v>
      </c>
      <c r="D545" s="267" t="s">
        <v>579</v>
      </c>
      <c r="E545" s="319" t="s">
        <v>960</v>
      </c>
      <c r="F545" s="322"/>
      <c r="G545" s="270" t="s">
        <v>565</v>
      </c>
      <c r="H545" s="285"/>
      <c r="I545" s="271">
        <v>450000</v>
      </c>
      <c r="J545" s="357">
        <f t="shared" si="8"/>
        <v>20808950</v>
      </c>
      <c r="K545" s="251"/>
      <c r="L545" s="241"/>
      <c r="M545" s="319" t="s">
        <v>960</v>
      </c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  <c r="AA545" s="241"/>
      <c r="AB545" s="241"/>
      <c r="AC545" s="241"/>
      <c r="AD545" s="241"/>
      <c r="AE545" s="241"/>
      <c r="AF545" s="241"/>
      <c r="AG545" s="241"/>
      <c r="AH545" s="241"/>
      <c r="AI545" s="241"/>
    </row>
    <row r="546" spans="2:35" s="511" customFormat="1" hidden="1" x14ac:dyDescent="0.25">
      <c r="B546" s="206"/>
      <c r="C546" s="204">
        <v>43556</v>
      </c>
      <c r="D546" s="233" t="s">
        <v>607</v>
      </c>
      <c r="E546" s="319" t="s">
        <v>961</v>
      </c>
      <c r="F546" s="322"/>
      <c r="G546" s="242" t="s">
        <v>365</v>
      </c>
      <c r="H546" s="285"/>
      <c r="I546" s="236">
        <v>150000</v>
      </c>
      <c r="J546" s="357">
        <f t="shared" si="8"/>
        <v>20658950</v>
      </c>
      <c r="K546" s="251"/>
      <c r="L546" s="241"/>
      <c r="M546" s="319" t="s">
        <v>961</v>
      </c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  <c r="AA546" s="241"/>
      <c r="AB546" s="241"/>
      <c r="AC546" s="241"/>
      <c r="AD546" s="241"/>
      <c r="AE546" s="241"/>
      <c r="AF546" s="241"/>
      <c r="AG546" s="241"/>
      <c r="AH546" s="241"/>
      <c r="AI546" s="241"/>
    </row>
    <row r="547" spans="2:35" s="511" customFormat="1" hidden="1" x14ac:dyDescent="0.25">
      <c r="B547" s="206"/>
      <c r="C547" s="204">
        <v>43556</v>
      </c>
      <c r="D547" s="233" t="s">
        <v>945</v>
      </c>
      <c r="E547" s="319" t="s">
        <v>962</v>
      </c>
      <c r="F547" s="322"/>
      <c r="G547" s="242" t="s">
        <v>532</v>
      </c>
      <c r="H547" s="285"/>
      <c r="I547" s="236">
        <v>2682499</v>
      </c>
      <c r="J547" s="357">
        <f t="shared" si="8"/>
        <v>17976451</v>
      </c>
      <c r="K547" s="251"/>
      <c r="L547" s="241"/>
      <c r="M547" s="319" t="s">
        <v>962</v>
      </c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  <c r="AA547" s="241"/>
      <c r="AB547" s="241"/>
      <c r="AC547" s="241"/>
      <c r="AD547" s="241"/>
      <c r="AE547" s="241"/>
      <c r="AF547" s="241"/>
      <c r="AG547" s="241"/>
      <c r="AH547" s="241"/>
      <c r="AI547" s="241"/>
    </row>
    <row r="548" spans="2:35" s="511" customFormat="1" hidden="1" x14ac:dyDescent="0.25">
      <c r="B548" s="206"/>
      <c r="C548" s="204">
        <v>43556</v>
      </c>
      <c r="D548" s="356" t="s">
        <v>982</v>
      </c>
      <c r="E548" s="360"/>
      <c r="F548" s="366"/>
      <c r="G548" s="367" t="s">
        <v>532</v>
      </c>
      <c r="H548" s="363">
        <v>3000000</v>
      </c>
      <c r="I548" s="333"/>
      <c r="J548" s="357">
        <f t="shared" si="8"/>
        <v>20976451</v>
      </c>
      <c r="K548" s="365" t="s">
        <v>907</v>
      </c>
      <c r="L548" s="241"/>
      <c r="M548" s="360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  <c r="AA548" s="241"/>
      <c r="AB548" s="241"/>
      <c r="AC548" s="241"/>
      <c r="AD548" s="241"/>
      <c r="AE548" s="241"/>
      <c r="AF548" s="241"/>
      <c r="AG548" s="241"/>
      <c r="AH548" s="241"/>
      <c r="AI548" s="241"/>
    </row>
    <row r="549" spans="2:35" s="511" customFormat="1" hidden="1" x14ac:dyDescent="0.25">
      <c r="B549" s="206"/>
      <c r="C549" s="204">
        <v>43557</v>
      </c>
      <c r="D549" s="233" t="s">
        <v>947</v>
      </c>
      <c r="E549" s="319" t="s">
        <v>963</v>
      </c>
      <c r="F549" s="322"/>
      <c r="G549" s="242" t="s">
        <v>946</v>
      </c>
      <c r="H549" s="285"/>
      <c r="I549" s="236">
        <v>600000</v>
      </c>
      <c r="J549" s="357">
        <f t="shared" si="8"/>
        <v>20376451</v>
      </c>
      <c r="K549" s="251"/>
      <c r="L549" s="241"/>
      <c r="M549" s="319" t="s">
        <v>963</v>
      </c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  <c r="AA549" s="241"/>
      <c r="AB549" s="241"/>
      <c r="AC549" s="241"/>
      <c r="AD549" s="241"/>
      <c r="AE549" s="241"/>
      <c r="AF549" s="241"/>
      <c r="AG549" s="241"/>
      <c r="AH549" s="241"/>
      <c r="AI549" s="241"/>
    </row>
    <row r="550" spans="2:35" s="511" customFormat="1" hidden="1" x14ac:dyDescent="0.25">
      <c r="B550" s="206"/>
      <c r="C550" s="204">
        <v>43557</v>
      </c>
      <c r="D550" s="233" t="s">
        <v>607</v>
      </c>
      <c r="E550" s="319" t="s">
        <v>964</v>
      </c>
      <c r="F550" s="322"/>
      <c r="G550" s="242" t="s">
        <v>365</v>
      </c>
      <c r="H550" s="285"/>
      <c r="I550" s="236">
        <v>155000</v>
      </c>
      <c r="J550" s="357">
        <f t="shared" si="8"/>
        <v>20221451</v>
      </c>
      <c r="K550" s="251"/>
      <c r="L550" s="241"/>
      <c r="M550" s="319" t="s">
        <v>964</v>
      </c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  <c r="AA550" s="241"/>
      <c r="AB550" s="241"/>
      <c r="AC550" s="241"/>
      <c r="AD550" s="241"/>
      <c r="AE550" s="241"/>
      <c r="AF550" s="241"/>
      <c r="AG550" s="241"/>
      <c r="AH550" s="241"/>
      <c r="AI550" s="241"/>
    </row>
    <row r="551" spans="2:35" s="511" customFormat="1" hidden="1" x14ac:dyDescent="0.25">
      <c r="B551" s="206"/>
      <c r="C551" s="204">
        <v>43557</v>
      </c>
      <c r="D551" s="233" t="s">
        <v>564</v>
      </c>
      <c r="E551" s="319" t="s">
        <v>965</v>
      </c>
      <c r="F551" s="322"/>
      <c r="G551" s="242" t="s">
        <v>563</v>
      </c>
      <c r="H551" s="285"/>
      <c r="I551" s="236">
        <v>62000</v>
      </c>
      <c r="J551" s="357">
        <f t="shared" si="8"/>
        <v>20159451</v>
      </c>
      <c r="K551" s="251"/>
      <c r="L551" s="241"/>
      <c r="M551" s="319" t="s">
        <v>965</v>
      </c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  <c r="AA551" s="241"/>
      <c r="AB551" s="241"/>
      <c r="AC551" s="241"/>
      <c r="AD551" s="241"/>
      <c r="AE551" s="241"/>
      <c r="AF551" s="241"/>
      <c r="AG551" s="241"/>
      <c r="AH551" s="241"/>
      <c r="AI551" s="241"/>
    </row>
    <row r="552" spans="2:35" s="511" customFormat="1" hidden="1" x14ac:dyDescent="0.25">
      <c r="B552" s="206"/>
      <c r="C552" s="204">
        <v>43558</v>
      </c>
      <c r="D552" s="233" t="s">
        <v>948</v>
      </c>
      <c r="E552" s="319" t="s">
        <v>966</v>
      </c>
      <c r="F552" s="322"/>
      <c r="G552" s="242" t="s">
        <v>565</v>
      </c>
      <c r="H552" s="285"/>
      <c r="I552" s="236">
        <v>540000</v>
      </c>
      <c r="J552" s="357">
        <f t="shared" si="8"/>
        <v>19619451</v>
      </c>
      <c r="K552" s="251"/>
      <c r="L552" s="241"/>
      <c r="M552" s="319" t="s">
        <v>966</v>
      </c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  <c r="AA552" s="241"/>
      <c r="AB552" s="241"/>
      <c r="AC552" s="241"/>
      <c r="AD552" s="241"/>
      <c r="AE552" s="241"/>
      <c r="AF552" s="241"/>
      <c r="AG552" s="241"/>
      <c r="AH552" s="241"/>
      <c r="AI552" s="241"/>
    </row>
    <row r="553" spans="2:35" s="511" customFormat="1" hidden="1" x14ac:dyDescent="0.25">
      <c r="B553" s="206"/>
      <c r="C553" s="204">
        <v>43558</v>
      </c>
      <c r="D553" s="233" t="s">
        <v>949</v>
      </c>
      <c r="E553" s="319" t="s">
        <v>967</v>
      </c>
      <c r="F553" s="322"/>
      <c r="G553" s="242" t="s">
        <v>327</v>
      </c>
      <c r="H553" s="285"/>
      <c r="I553" s="236">
        <v>2200000</v>
      </c>
      <c r="J553" s="357">
        <f t="shared" si="8"/>
        <v>17419451</v>
      </c>
      <c r="K553" s="251"/>
      <c r="L553" s="241"/>
      <c r="M553" s="319" t="s">
        <v>967</v>
      </c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  <c r="AA553" s="241"/>
      <c r="AB553" s="241"/>
      <c r="AC553" s="241"/>
      <c r="AD553" s="241"/>
      <c r="AE553" s="241"/>
      <c r="AF553" s="241"/>
      <c r="AG553" s="241"/>
      <c r="AH553" s="241"/>
      <c r="AI553" s="241"/>
    </row>
    <row r="554" spans="2:35" s="511" customFormat="1" hidden="1" x14ac:dyDescent="0.25">
      <c r="B554" s="206"/>
      <c r="C554" s="204">
        <v>43558</v>
      </c>
      <c r="D554" s="233" t="s">
        <v>950</v>
      </c>
      <c r="E554" s="319" t="s">
        <v>968</v>
      </c>
      <c r="F554" s="322"/>
      <c r="G554" s="242" t="s">
        <v>708</v>
      </c>
      <c r="H554" s="285"/>
      <c r="I554" s="236">
        <v>1347500</v>
      </c>
      <c r="J554" s="357">
        <f t="shared" si="8"/>
        <v>16071951</v>
      </c>
      <c r="K554" s="251"/>
      <c r="L554" s="241"/>
      <c r="M554" s="319" t="s">
        <v>968</v>
      </c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  <c r="AA554" s="241"/>
      <c r="AB554" s="241"/>
      <c r="AC554" s="241"/>
      <c r="AD554" s="241"/>
      <c r="AE554" s="241"/>
      <c r="AF554" s="241"/>
      <c r="AG554" s="241"/>
      <c r="AH554" s="241"/>
      <c r="AI554" s="241"/>
    </row>
    <row r="555" spans="2:35" s="511" customFormat="1" hidden="1" x14ac:dyDescent="0.25">
      <c r="B555" s="206"/>
      <c r="C555" s="204">
        <v>43559</v>
      </c>
      <c r="D555" s="233" t="s">
        <v>951</v>
      </c>
      <c r="E555" s="319" t="s">
        <v>969</v>
      </c>
      <c r="F555" s="322"/>
      <c r="G555" s="242" t="s">
        <v>565</v>
      </c>
      <c r="H555" s="285"/>
      <c r="I555" s="236">
        <v>27000</v>
      </c>
      <c r="J555" s="357">
        <f t="shared" si="8"/>
        <v>16044951</v>
      </c>
      <c r="K555" s="251"/>
      <c r="L555" s="241"/>
      <c r="M555" s="319" t="s">
        <v>969</v>
      </c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  <c r="AA555" s="241"/>
      <c r="AB555" s="241"/>
      <c r="AC555" s="241"/>
      <c r="AD555" s="241"/>
      <c r="AE555" s="241"/>
      <c r="AF555" s="241"/>
      <c r="AG555" s="241"/>
      <c r="AH555" s="241"/>
      <c r="AI555" s="241"/>
    </row>
    <row r="556" spans="2:35" s="511" customFormat="1" hidden="1" x14ac:dyDescent="0.25">
      <c r="B556" s="206"/>
      <c r="C556" s="204">
        <v>43559</v>
      </c>
      <c r="D556" s="233" t="s">
        <v>952</v>
      </c>
      <c r="E556" s="319" t="s">
        <v>970</v>
      </c>
      <c r="F556" s="322"/>
      <c r="G556" s="242" t="s">
        <v>953</v>
      </c>
      <c r="H556" s="285"/>
      <c r="I556" s="236">
        <v>385000</v>
      </c>
      <c r="J556" s="357">
        <f t="shared" si="8"/>
        <v>15659951</v>
      </c>
      <c r="K556" s="251"/>
      <c r="L556" s="241"/>
      <c r="M556" s="319" t="s">
        <v>970</v>
      </c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</row>
    <row r="557" spans="2:35" s="511" customFormat="1" hidden="1" x14ac:dyDescent="0.25">
      <c r="B557" s="206"/>
      <c r="C557" s="204">
        <v>43559</v>
      </c>
      <c r="D557" s="233" t="s">
        <v>955</v>
      </c>
      <c r="E557" s="319" t="s">
        <v>971</v>
      </c>
      <c r="F557" s="322"/>
      <c r="G557" s="242" t="s">
        <v>954</v>
      </c>
      <c r="H557" s="285"/>
      <c r="I557" s="236">
        <v>330000</v>
      </c>
      <c r="J557" s="357">
        <f t="shared" si="8"/>
        <v>15329951</v>
      </c>
      <c r="K557" s="251"/>
      <c r="L557" s="241"/>
      <c r="M557" s="319" t="s">
        <v>971</v>
      </c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  <c r="AA557" s="241"/>
      <c r="AB557" s="241"/>
      <c r="AC557" s="241"/>
      <c r="AD557" s="241"/>
      <c r="AE557" s="241"/>
      <c r="AF557" s="241"/>
      <c r="AG557" s="241"/>
      <c r="AH557" s="241"/>
      <c r="AI557" s="241"/>
    </row>
    <row r="558" spans="2:35" s="511" customFormat="1" hidden="1" x14ac:dyDescent="0.25">
      <c r="B558" s="206"/>
      <c r="C558" s="204">
        <v>43559</v>
      </c>
      <c r="D558" s="233" t="s">
        <v>956</v>
      </c>
      <c r="E558" s="319" t="s">
        <v>972</v>
      </c>
      <c r="F558" s="322"/>
      <c r="G558" s="242" t="s">
        <v>634</v>
      </c>
      <c r="H558" s="285"/>
      <c r="I558" s="236">
        <v>795600</v>
      </c>
      <c r="J558" s="357">
        <f t="shared" si="8"/>
        <v>14534351</v>
      </c>
      <c r="K558" s="251"/>
      <c r="L558" s="241"/>
      <c r="M558" s="319" t="s">
        <v>972</v>
      </c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  <c r="AA558" s="241"/>
      <c r="AB558" s="241"/>
      <c r="AC558" s="241"/>
      <c r="AD558" s="241"/>
      <c r="AE558" s="241"/>
      <c r="AF558" s="241"/>
      <c r="AG558" s="241"/>
      <c r="AH558" s="241"/>
      <c r="AI558" s="241"/>
    </row>
    <row r="559" spans="2:35" s="511" customFormat="1" hidden="1" x14ac:dyDescent="0.25">
      <c r="B559" s="206"/>
      <c r="C559" s="204">
        <v>43559</v>
      </c>
      <c r="D559" s="233" t="s">
        <v>957</v>
      </c>
      <c r="E559" s="319" t="s">
        <v>973</v>
      </c>
      <c r="F559" s="322"/>
      <c r="G559" s="242" t="s">
        <v>645</v>
      </c>
      <c r="H559" s="285"/>
      <c r="I559" s="236">
        <v>1877000</v>
      </c>
      <c r="J559" s="357">
        <f t="shared" si="8"/>
        <v>12657351</v>
      </c>
      <c r="K559" s="251"/>
      <c r="L559" s="241"/>
      <c r="M559" s="319" t="s">
        <v>973</v>
      </c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  <c r="AD559" s="241"/>
      <c r="AE559" s="241"/>
      <c r="AF559" s="241"/>
      <c r="AG559" s="241"/>
      <c r="AH559" s="241"/>
      <c r="AI559" s="241"/>
    </row>
    <row r="560" spans="2:35" s="511" customFormat="1" hidden="1" x14ac:dyDescent="0.25">
      <c r="B560" s="206"/>
      <c r="C560" s="292">
        <v>43561</v>
      </c>
      <c r="D560" s="233" t="s">
        <v>958</v>
      </c>
      <c r="E560" s="319" t="s">
        <v>974</v>
      </c>
      <c r="F560" s="322"/>
      <c r="G560" s="242" t="s">
        <v>555</v>
      </c>
      <c r="H560" s="285"/>
      <c r="I560" s="236">
        <v>1899100</v>
      </c>
      <c r="J560" s="357">
        <f t="shared" si="8"/>
        <v>10758251</v>
      </c>
      <c r="K560" s="251"/>
      <c r="L560" s="241"/>
      <c r="M560" s="319" t="s">
        <v>974</v>
      </c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  <c r="AA560" s="241"/>
      <c r="AB560" s="241"/>
      <c r="AC560" s="241"/>
      <c r="AD560" s="241"/>
      <c r="AE560" s="241"/>
      <c r="AF560" s="241"/>
      <c r="AG560" s="241"/>
      <c r="AH560" s="241"/>
      <c r="AI560" s="241"/>
    </row>
    <row r="561" spans="2:35" s="511" customFormat="1" hidden="1" x14ac:dyDescent="0.25">
      <c r="B561" s="206"/>
      <c r="C561" s="292">
        <v>43561</v>
      </c>
      <c r="D561" s="233" t="s">
        <v>564</v>
      </c>
      <c r="E561" s="319" t="s">
        <v>975</v>
      </c>
      <c r="F561" s="322"/>
      <c r="G561" s="242" t="s">
        <v>563</v>
      </c>
      <c r="H561" s="285"/>
      <c r="I561" s="236">
        <v>124000</v>
      </c>
      <c r="J561" s="357">
        <f t="shared" si="8"/>
        <v>10634251</v>
      </c>
      <c r="K561" s="251"/>
      <c r="L561" s="241"/>
      <c r="M561" s="319" t="s">
        <v>975</v>
      </c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  <c r="AA561" s="241"/>
      <c r="AB561" s="241"/>
      <c r="AC561" s="241"/>
      <c r="AD561" s="241"/>
      <c r="AE561" s="241"/>
      <c r="AF561" s="241"/>
      <c r="AG561" s="241"/>
      <c r="AH561" s="241"/>
      <c r="AI561" s="241"/>
    </row>
    <row r="562" spans="2:35" s="511" customFormat="1" hidden="1" x14ac:dyDescent="0.25">
      <c r="B562" s="206"/>
      <c r="C562" s="292">
        <v>43561</v>
      </c>
      <c r="D562" s="233" t="s">
        <v>959</v>
      </c>
      <c r="E562" s="322" t="s">
        <v>976</v>
      </c>
      <c r="F562" s="322"/>
      <c r="G562" s="242" t="s">
        <v>291</v>
      </c>
      <c r="H562" s="285"/>
      <c r="I562" s="236">
        <v>141500</v>
      </c>
      <c r="J562" s="357">
        <f t="shared" si="8"/>
        <v>10492751</v>
      </c>
      <c r="K562" s="251"/>
      <c r="L562" s="241"/>
      <c r="M562" s="322" t="s">
        <v>976</v>
      </c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  <c r="AA562" s="241"/>
      <c r="AB562" s="241"/>
      <c r="AC562" s="241"/>
      <c r="AD562" s="241"/>
      <c r="AE562" s="241"/>
      <c r="AF562" s="241"/>
      <c r="AG562" s="241"/>
      <c r="AH562" s="241"/>
      <c r="AI562" s="241"/>
    </row>
    <row r="563" spans="2:35" s="511" customFormat="1" hidden="1" x14ac:dyDescent="0.25">
      <c r="B563" s="206"/>
      <c r="C563" s="337">
        <v>43500</v>
      </c>
      <c r="D563" s="225" t="s">
        <v>988</v>
      </c>
      <c r="E563" s="243" t="s">
        <v>983</v>
      </c>
      <c r="F563" s="368"/>
      <c r="G563" s="276" t="s">
        <v>532</v>
      </c>
      <c r="H563" s="285"/>
      <c r="I563" s="263">
        <v>317501</v>
      </c>
      <c r="J563" s="357">
        <f t="shared" si="8"/>
        <v>10175250</v>
      </c>
      <c r="K563" s="251"/>
      <c r="L563" s="241"/>
      <c r="M563" s="243" t="s">
        <v>983</v>
      </c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  <c r="AA563" s="241"/>
      <c r="AB563" s="241"/>
      <c r="AC563" s="241"/>
      <c r="AD563" s="241"/>
      <c r="AE563" s="241"/>
      <c r="AF563" s="241"/>
      <c r="AG563" s="241"/>
      <c r="AH563" s="241"/>
      <c r="AI563" s="241"/>
    </row>
    <row r="564" spans="2:35" s="511" customFormat="1" hidden="1" x14ac:dyDescent="0.25">
      <c r="B564" s="206"/>
      <c r="C564" s="283">
        <v>43557</v>
      </c>
      <c r="D564" s="225" t="s">
        <v>977</v>
      </c>
      <c r="E564" s="243" t="s">
        <v>984</v>
      </c>
      <c r="F564" s="369"/>
      <c r="G564" s="370" t="s">
        <v>532</v>
      </c>
      <c r="H564" s="285"/>
      <c r="I564" s="235">
        <v>2005000</v>
      </c>
      <c r="J564" s="357">
        <f t="shared" si="8"/>
        <v>8170250</v>
      </c>
      <c r="K564" s="251"/>
      <c r="L564" s="241"/>
      <c r="M564" s="243" t="s">
        <v>984</v>
      </c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  <c r="AA564" s="241"/>
      <c r="AB564" s="241"/>
      <c r="AC564" s="241"/>
      <c r="AD564" s="241"/>
      <c r="AE564" s="241"/>
      <c r="AF564" s="241"/>
      <c r="AG564" s="241"/>
      <c r="AH564" s="241"/>
      <c r="AI564" s="241"/>
    </row>
    <row r="565" spans="2:35" s="511" customFormat="1" hidden="1" x14ac:dyDescent="0.25">
      <c r="B565" s="206"/>
      <c r="C565" s="283">
        <v>43558</v>
      </c>
      <c r="D565" s="225" t="s">
        <v>978</v>
      </c>
      <c r="E565" s="243" t="s">
        <v>985</v>
      </c>
      <c r="F565" s="369"/>
      <c r="G565" s="370" t="s">
        <v>327</v>
      </c>
      <c r="H565" s="285"/>
      <c r="I565" s="235">
        <v>500000</v>
      </c>
      <c r="J565" s="357">
        <f t="shared" si="8"/>
        <v>7670250</v>
      </c>
      <c r="K565" s="251"/>
      <c r="L565" s="241"/>
      <c r="M565" s="243" t="s">
        <v>985</v>
      </c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  <c r="AA565" s="241"/>
      <c r="AB565" s="241"/>
      <c r="AC565" s="241"/>
      <c r="AD565" s="241"/>
      <c r="AE565" s="241"/>
      <c r="AF565" s="241"/>
      <c r="AG565" s="241"/>
      <c r="AH565" s="241"/>
      <c r="AI565" s="241"/>
    </row>
    <row r="566" spans="2:35" s="511" customFormat="1" hidden="1" x14ac:dyDescent="0.25">
      <c r="B566" s="206"/>
      <c r="C566" s="283">
        <v>43559</v>
      </c>
      <c r="D566" s="225" t="s">
        <v>979</v>
      </c>
      <c r="E566" s="243" t="s">
        <v>986</v>
      </c>
      <c r="F566" s="369"/>
      <c r="G566" s="370" t="s">
        <v>559</v>
      </c>
      <c r="H566" s="285"/>
      <c r="I566" s="235">
        <v>50000</v>
      </c>
      <c r="J566" s="357">
        <f t="shared" si="8"/>
        <v>7620250</v>
      </c>
      <c r="K566" s="251"/>
      <c r="L566" s="241"/>
      <c r="M566" s="243" t="s">
        <v>986</v>
      </c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</row>
    <row r="567" spans="2:35" s="511" customFormat="1" hidden="1" x14ac:dyDescent="0.25">
      <c r="B567" s="206"/>
      <c r="C567" s="283">
        <v>43559</v>
      </c>
      <c r="D567" s="225" t="s">
        <v>981</v>
      </c>
      <c r="E567" s="243" t="s">
        <v>987</v>
      </c>
      <c r="F567" s="369"/>
      <c r="G567" s="370" t="s">
        <v>560</v>
      </c>
      <c r="H567" s="285"/>
      <c r="I567" s="235">
        <v>2555000</v>
      </c>
      <c r="J567" s="357">
        <f t="shared" si="8"/>
        <v>5065250</v>
      </c>
      <c r="K567" s="251"/>
      <c r="L567" s="241"/>
      <c r="M567" s="243" t="s">
        <v>987</v>
      </c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</row>
    <row r="568" spans="2:35" s="511" customFormat="1" hidden="1" x14ac:dyDescent="0.25">
      <c r="B568" s="206"/>
      <c r="C568" s="283">
        <v>43560</v>
      </c>
      <c r="D568" s="225" t="s">
        <v>980</v>
      </c>
      <c r="E568" s="243" t="s">
        <v>989</v>
      </c>
      <c r="F568" s="369"/>
      <c r="G568" s="370" t="s">
        <v>327</v>
      </c>
      <c r="H568" s="285"/>
      <c r="I568" s="235">
        <v>500000</v>
      </c>
      <c r="J568" s="357">
        <f t="shared" si="8"/>
        <v>4565250</v>
      </c>
      <c r="K568" s="251"/>
      <c r="L568" s="241"/>
      <c r="M568" s="243" t="s">
        <v>989</v>
      </c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</row>
    <row r="569" spans="2:35" s="511" customFormat="1" hidden="1" x14ac:dyDescent="0.25">
      <c r="B569" s="206"/>
      <c r="C569" s="206"/>
      <c r="D569" s="206"/>
      <c r="E569" s="206"/>
      <c r="F569" s="206"/>
      <c r="G569" s="208"/>
      <c r="H569" s="285">
        <v>14507449</v>
      </c>
      <c r="I569" s="210"/>
      <c r="J569" s="357">
        <f t="shared" si="8"/>
        <v>19072699</v>
      </c>
      <c r="K569" s="251"/>
      <c r="L569" s="241"/>
      <c r="M569" s="206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</row>
    <row r="570" spans="2:35" s="511" customFormat="1" hidden="1" x14ac:dyDescent="0.25">
      <c r="B570" s="206"/>
      <c r="C570" s="204">
        <v>43564</v>
      </c>
      <c r="D570" s="318" t="s">
        <v>991</v>
      </c>
      <c r="E570" s="731" t="s">
        <v>990</v>
      </c>
      <c r="F570" s="371"/>
      <c r="G570" s="320" t="s">
        <v>327</v>
      </c>
      <c r="H570" s="285"/>
      <c r="I570" s="321">
        <v>1071201</v>
      </c>
      <c r="J570" s="357">
        <f t="shared" si="8"/>
        <v>18001498</v>
      </c>
      <c r="K570" s="251"/>
      <c r="L570" s="241"/>
      <c r="M570" s="731" t="s">
        <v>990</v>
      </c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</row>
    <row r="571" spans="2:35" s="511" customFormat="1" hidden="1" x14ac:dyDescent="0.25">
      <c r="B571" s="206"/>
      <c r="C571" s="204">
        <v>43564</v>
      </c>
      <c r="D571" s="734" t="s">
        <v>982</v>
      </c>
      <c r="E571" s="732"/>
      <c r="F571" s="372"/>
      <c r="G571" s="362" t="s">
        <v>327</v>
      </c>
      <c r="H571" s="363">
        <v>500000</v>
      </c>
      <c r="I571" s="263"/>
      <c r="J571" s="357">
        <f t="shared" si="8"/>
        <v>18501498</v>
      </c>
      <c r="K571" s="365" t="s">
        <v>985</v>
      </c>
      <c r="L571" s="241"/>
      <c r="M571" s="732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  <c r="AA571" s="241"/>
      <c r="AB571" s="241"/>
      <c r="AC571" s="241"/>
      <c r="AD571" s="241"/>
      <c r="AE571" s="241"/>
      <c r="AF571" s="241"/>
      <c r="AG571" s="241"/>
      <c r="AH571" s="241"/>
      <c r="AI571" s="241"/>
    </row>
    <row r="572" spans="2:35" s="511" customFormat="1" hidden="1" x14ac:dyDescent="0.25">
      <c r="B572" s="206"/>
      <c r="C572" s="204">
        <v>43564</v>
      </c>
      <c r="D572" s="734"/>
      <c r="E572" s="733"/>
      <c r="F572" s="373"/>
      <c r="G572" s="362" t="s">
        <v>327</v>
      </c>
      <c r="H572" s="363">
        <v>500000</v>
      </c>
      <c r="I572" s="263"/>
      <c r="J572" s="357">
        <f t="shared" si="8"/>
        <v>19001498</v>
      </c>
      <c r="K572" s="365" t="s">
        <v>989</v>
      </c>
      <c r="L572" s="241"/>
      <c r="M572" s="733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1"/>
      <c r="AC572" s="241"/>
      <c r="AD572" s="241"/>
      <c r="AE572" s="241"/>
      <c r="AF572" s="241"/>
      <c r="AG572" s="241"/>
      <c r="AH572" s="241"/>
      <c r="AI572" s="241"/>
    </row>
    <row r="573" spans="2:35" s="511" customFormat="1" hidden="1" x14ac:dyDescent="0.25">
      <c r="B573" s="206"/>
      <c r="C573" s="204">
        <v>43564</v>
      </c>
      <c r="D573" s="267" t="s">
        <v>607</v>
      </c>
      <c r="E573" s="319" t="s">
        <v>1004</v>
      </c>
      <c r="F573" s="322"/>
      <c r="G573" s="270" t="s">
        <v>365</v>
      </c>
      <c r="H573" s="285"/>
      <c r="I573" s="271">
        <v>200000</v>
      </c>
      <c r="J573" s="357">
        <f t="shared" si="8"/>
        <v>18801498</v>
      </c>
      <c r="K573" s="251"/>
      <c r="L573" s="241"/>
      <c r="M573" s="319" t="s">
        <v>1004</v>
      </c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  <c r="AA573" s="241"/>
      <c r="AB573" s="241"/>
      <c r="AC573" s="241"/>
      <c r="AD573" s="241"/>
      <c r="AE573" s="241"/>
      <c r="AF573" s="241"/>
      <c r="AG573" s="241"/>
      <c r="AH573" s="241"/>
      <c r="AI573" s="241"/>
    </row>
    <row r="574" spans="2:35" s="511" customFormat="1" hidden="1" x14ac:dyDescent="0.25">
      <c r="B574" s="206"/>
      <c r="C574" s="204">
        <v>43564</v>
      </c>
      <c r="D574" s="233" t="s">
        <v>992</v>
      </c>
      <c r="E574" s="729" t="s">
        <v>1005</v>
      </c>
      <c r="F574" s="374"/>
      <c r="G574" s="242" t="s">
        <v>532</v>
      </c>
      <c r="H574" s="285"/>
      <c r="I574" s="236">
        <v>1899209</v>
      </c>
      <c r="J574" s="357">
        <f t="shared" si="8"/>
        <v>16902289</v>
      </c>
      <c r="K574" s="251"/>
      <c r="L574" s="241"/>
      <c r="M574" s="729" t="s">
        <v>1005</v>
      </c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  <c r="AA574" s="241"/>
      <c r="AB574" s="241"/>
      <c r="AC574" s="241"/>
      <c r="AD574" s="241"/>
      <c r="AE574" s="241"/>
      <c r="AF574" s="241"/>
      <c r="AG574" s="241"/>
      <c r="AH574" s="241"/>
      <c r="AI574" s="241"/>
    </row>
    <row r="575" spans="2:35" s="511" customFormat="1" hidden="1" x14ac:dyDescent="0.25">
      <c r="B575" s="206"/>
      <c r="C575" s="204">
        <v>43564</v>
      </c>
      <c r="D575" s="356" t="s">
        <v>982</v>
      </c>
      <c r="E575" s="730"/>
      <c r="F575" s="375"/>
      <c r="G575" s="339" t="s">
        <v>532</v>
      </c>
      <c r="H575" s="339">
        <v>2005000</v>
      </c>
      <c r="I575" s="236"/>
      <c r="J575" s="357">
        <f t="shared" si="8"/>
        <v>18907289</v>
      </c>
      <c r="K575" s="365" t="s">
        <v>984</v>
      </c>
      <c r="L575" s="241"/>
      <c r="M575" s="730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  <c r="AA575" s="241"/>
      <c r="AB575" s="241"/>
      <c r="AC575" s="241"/>
      <c r="AD575" s="241"/>
      <c r="AE575" s="241"/>
      <c r="AF575" s="241"/>
      <c r="AG575" s="241"/>
      <c r="AH575" s="241"/>
      <c r="AI575" s="241"/>
    </row>
    <row r="576" spans="2:35" s="511" customFormat="1" hidden="1" x14ac:dyDescent="0.25">
      <c r="B576" s="206"/>
      <c r="C576" s="204">
        <v>43564</v>
      </c>
      <c r="D576" s="356" t="s">
        <v>1021</v>
      </c>
      <c r="E576" s="376"/>
      <c r="F576" s="375"/>
      <c r="G576" s="341" t="s">
        <v>532</v>
      </c>
      <c r="H576" s="339">
        <v>317501</v>
      </c>
      <c r="I576" s="236"/>
      <c r="J576" s="357">
        <f t="shared" si="8"/>
        <v>19224790</v>
      </c>
      <c r="K576" s="365"/>
      <c r="L576" s="241"/>
      <c r="M576" s="376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  <c r="AA576" s="241"/>
      <c r="AB576" s="241"/>
      <c r="AC576" s="241"/>
      <c r="AD576" s="241"/>
      <c r="AE576" s="241"/>
      <c r="AF576" s="241"/>
      <c r="AG576" s="241"/>
      <c r="AH576" s="241"/>
      <c r="AI576" s="241"/>
    </row>
    <row r="577" spans="2:35" s="511" customFormat="1" hidden="1" x14ac:dyDescent="0.25">
      <c r="B577" s="206"/>
      <c r="C577" s="204">
        <v>43564</v>
      </c>
      <c r="D577" s="233" t="s">
        <v>993</v>
      </c>
      <c r="E577" s="319" t="s">
        <v>1006</v>
      </c>
      <c r="F577" s="322"/>
      <c r="G577" s="270" t="s">
        <v>543</v>
      </c>
      <c r="H577" s="285"/>
      <c r="I577" s="236">
        <v>4198214</v>
      </c>
      <c r="J577" s="357">
        <f t="shared" si="8"/>
        <v>15026576</v>
      </c>
      <c r="K577" s="251"/>
      <c r="L577" s="241"/>
      <c r="M577" s="319" t="s">
        <v>1006</v>
      </c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  <c r="AA577" s="241"/>
      <c r="AB577" s="241"/>
      <c r="AC577" s="241"/>
      <c r="AD577" s="241"/>
      <c r="AE577" s="241"/>
      <c r="AF577" s="241"/>
      <c r="AG577" s="241"/>
      <c r="AH577" s="241"/>
      <c r="AI577" s="241"/>
    </row>
    <row r="578" spans="2:35" s="511" customFormat="1" hidden="1" x14ac:dyDescent="0.25">
      <c r="B578" s="206"/>
      <c r="C578" s="204">
        <v>43564</v>
      </c>
      <c r="D578" s="233" t="s">
        <v>994</v>
      </c>
      <c r="E578" s="319" t="s">
        <v>1007</v>
      </c>
      <c r="F578" s="322"/>
      <c r="G578" s="242" t="s">
        <v>327</v>
      </c>
      <c r="H578" s="285"/>
      <c r="I578" s="236">
        <v>52000</v>
      </c>
      <c r="J578" s="357">
        <f t="shared" si="8"/>
        <v>14974576</v>
      </c>
      <c r="K578" s="251"/>
      <c r="L578" s="241"/>
      <c r="M578" s="319" t="s">
        <v>1007</v>
      </c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  <c r="AA578" s="241"/>
      <c r="AB578" s="241"/>
      <c r="AC578" s="241"/>
      <c r="AD578" s="241"/>
      <c r="AE578" s="241"/>
      <c r="AF578" s="241"/>
      <c r="AG578" s="241"/>
      <c r="AH578" s="241"/>
      <c r="AI578" s="241"/>
    </row>
    <row r="579" spans="2:35" s="511" customFormat="1" hidden="1" x14ac:dyDescent="0.25">
      <c r="B579" s="206"/>
      <c r="C579" s="204">
        <v>43564</v>
      </c>
      <c r="D579" s="233" t="s">
        <v>995</v>
      </c>
      <c r="E579" s="319" t="s">
        <v>1008</v>
      </c>
      <c r="F579" s="322"/>
      <c r="G579" s="242" t="s">
        <v>762</v>
      </c>
      <c r="H579" s="285"/>
      <c r="I579" s="236">
        <v>270000</v>
      </c>
      <c r="J579" s="357">
        <f t="shared" si="8"/>
        <v>14704576</v>
      </c>
      <c r="K579" s="251"/>
      <c r="L579" s="241"/>
      <c r="M579" s="319" t="s">
        <v>1008</v>
      </c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  <c r="AA579" s="241"/>
      <c r="AB579" s="241"/>
      <c r="AC579" s="241"/>
      <c r="AD579" s="241"/>
      <c r="AE579" s="241"/>
      <c r="AF579" s="241"/>
      <c r="AG579" s="241"/>
      <c r="AH579" s="241"/>
      <c r="AI579" s="241"/>
    </row>
    <row r="580" spans="2:35" s="511" customFormat="1" hidden="1" x14ac:dyDescent="0.25">
      <c r="B580" s="206"/>
      <c r="C580" s="204">
        <v>43564</v>
      </c>
      <c r="D580" s="233" t="s">
        <v>996</v>
      </c>
      <c r="E580" s="319" t="s">
        <v>1009</v>
      </c>
      <c r="F580" s="322"/>
      <c r="G580" s="242" t="s">
        <v>706</v>
      </c>
      <c r="H580" s="285"/>
      <c r="I580" s="236">
        <v>375000</v>
      </c>
      <c r="J580" s="357">
        <f t="shared" si="8"/>
        <v>14329576</v>
      </c>
      <c r="K580" s="251"/>
      <c r="L580" s="241"/>
      <c r="M580" s="319" t="s">
        <v>1009</v>
      </c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  <c r="AA580" s="241"/>
      <c r="AB580" s="241"/>
      <c r="AC580" s="241"/>
      <c r="AD580" s="241"/>
      <c r="AE580" s="241"/>
      <c r="AF580" s="241"/>
      <c r="AG580" s="241"/>
      <c r="AH580" s="241"/>
      <c r="AI580" s="241"/>
    </row>
    <row r="581" spans="2:35" s="511" customFormat="1" hidden="1" x14ac:dyDescent="0.25">
      <c r="B581" s="206"/>
      <c r="C581" s="204">
        <v>43564</v>
      </c>
      <c r="D581" s="233" t="s">
        <v>997</v>
      </c>
      <c r="E581" s="319" t="s">
        <v>1010</v>
      </c>
      <c r="F581" s="322"/>
      <c r="G581" s="242" t="s">
        <v>135</v>
      </c>
      <c r="H581" s="285"/>
      <c r="I581" s="236">
        <v>600000</v>
      </c>
      <c r="J581" s="357">
        <f t="shared" si="8"/>
        <v>13729576</v>
      </c>
      <c r="K581" s="251"/>
      <c r="L581" s="241"/>
      <c r="M581" s="319" t="s">
        <v>1010</v>
      </c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  <c r="AA581" s="241"/>
      <c r="AB581" s="241"/>
      <c r="AC581" s="241"/>
      <c r="AD581" s="241"/>
      <c r="AE581" s="241"/>
      <c r="AF581" s="241"/>
      <c r="AG581" s="241"/>
      <c r="AH581" s="241"/>
      <c r="AI581" s="241"/>
    </row>
    <row r="582" spans="2:35" s="511" customFormat="1" hidden="1" x14ac:dyDescent="0.25">
      <c r="B582" s="206"/>
      <c r="C582" s="204">
        <v>43565</v>
      </c>
      <c r="D582" s="233" t="s">
        <v>998</v>
      </c>
      <c r="E582" s="319" t="s">
        <v>1011</v>
      </c>
      <c r="F582" s="322"/>
      <c r="G582" s="242" t="s">
        <v>560</v>
      </c>
      <c r="H582" s="285"/>
      <c r="I582" s="236">
        <f>2251145+250350</f>
        <v>2501495</v>
      </c>
      <c r="J582" s="357">
        <f t="shared" si="8"/>
        <v>11228081</v>
      </c>
      <c r="K582" s="251"/>
      <c r="L582" s="241"/>
      <c r="M582" s="319" t="s">
        <v>1011</v>
      </c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  <c r="AA582" s="241"/>
      <c r="AB582" s="241"/>
      <c r="AC582" s="241"/>
      <c r="AD582" s="241"/>
      <c r="AE582" s="241"/>
      <c r="AF582" s="241"/>
      <c r="AG582" s="241"/>
      <c r="AH582" s="241"/>
      <c r="AI582" s="241"/>
    </row>
    <row r="583" spans="2:35" s="511" customFormat="1" hidden="1" x14ac:dyDescent="0.25">
      <c r="B583" s="206"/>
      <c r="C583" s="204">
        <v>43565</v>
      </c>
      <c r="D583" s="356" t="s">
        <v>982</v>
      </c>
      <c r="E583" s="319"/>
      <c r="F583" s="322"/>
      <c r="G583" s="367" t="s">
        <v>560</v>
      </c>
      <c r="H583" s="363">
        <v>2555000</v>
      </c>
      <c r="I583" s="236"/>
      <c r="J583" s="357">
        <f t="shared" si="8"/>
        <v>13783081</v>
      </c>
      <c r="K583" s="365" t="s">
        <v>987</v>
      </c>
      <c r="L583" s="241"/>
      <c r="M583" s="319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  <c r="AA583" s="241"/>
      <c r="AB583" s="241"/>
      <c r="AC583" s="241"/>
      <c r="AD583" s="241"/>
      <c r="AE583" s="241"/>
      <c r="AF583" s="241"/>
      <c r="AG583" s="241"/>
      <c r="AH583" s="241"/>
      <c r="AI583" s="241"/>
    </row>
    <row r="584" spans="2:35" s="511" customFormat="1" hidden="1" x14ac:dyDescent="0.25">
      <c r="B584" s="206"/>
      <c r="C584" s="204">
        <v>43565</v>
      </c>
      <c r="D584" s="233" t="s">
        <v>51</v>
      </c>
      <c r="E584" s="319" t="s">
        <v>1012</v>
      </c>
      <c r="F584" s="322"/>
      <c r="G584" s="242" t="s">
        <v>704</v>
      </c>
      <c r="H584" s="285"/>
      <c r="I584" s="236">
        <v>5005000</v>
      </c>
      <c r="J584" s="357">
        <f t="shared" si="8"/>
        <v>8778081</v>
      </c>
      <c r="K584" s="251"/>
      <c r="L584" s="241"/>
      <c r="M584" s="319" t="s">
        <v>1012</v>
      </c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  <c r="AA584" s="241"/>
      <c r="AB584" s="241"/>
      <c r="AC584" s="241"/>
      <c r="AD584" s="241"/>
      <c r="AE584" s="241"/>
      <c r="AF584" s="241"/>
      <c r="AG584" s="241"/>
      <c r="AH584" s="241"/>
      <c r="AI584" s="241"/>
    </row>
    <row r="585" spans="2:35" s="511" customFormat="1" hidden="1" x14ac:dyDescent="0.25">
      <c r="B585" s="206"/>
      <c r="C585" s="204">
        <v>43565</v>
      </c>
      <c r="D585" s="233" t="s">
        <v>999</v>
      </c>
      <c r="E585" s="319" t="s">
        <v>1013</v>
      </c>
      <c r="F585" s="322"/>
      <c r="G585" s="242" t="s">
        <v>365</v>
      </c>
      <c r="H585" s="285"/>
      <c r="I585" s="236">
        <v>3650000</v>
      </c>
      <c r="J585" s="357">
        <f t="shared" si="8"/>
        <v>5128081</v>
      </c>
      <c r="K585" s="251"/>
      <c r="L585" s="241"/>
      <c r="M585" s="319" t="s">
        <v>1013</v>
      </c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  <c r="AA585" s="241"/>
      <c r="AB585" s="241"/>
      <c r="AC585" s="241"/>
      <c r="AD585" s="241"/>
      <c r="AE585" s="241"/>
      <c r="AF585" s="241"/>
      <c r="AG585" s="241"/>
      <c r="AH585" s="241"/>
      <c r="AI585" s="241"/>
    </row>
    <row r="586" spans="2:35" s="511" customFormat="1" hidden="1" x14ac:dyDescent="0.25">
      <c r="B586" s="206"/>
      <c r="C586" s="204">
        <v>43565</v>
      </c>
      <c r="D586" s="233" t="s">
        <v>1000</v>
      </c>
      <c r="E586" s="319" t="s">
        <v>1014</v>
      </c>
      <c r="F586" s="322"/>
      <c r="G586" s="242" t="s">
        <v>559</v>
      </c>
      <c r="H586" s="285"/>
      <c r="I586" s="236">
        <v>42000</v>
      </c>
      <c r="J586" s="357">
        <f t="shared" si="8"/>
        <v>5086081</v>
      </c>
      <c r="K586" s="251"/>
      <c r="L586" s="241"/>
      <c r="M586" s="319" t="s">
        <v>1014</v>
      </c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  <c r="AA586" s="241"/>
      <c r="AB586" s="241"/>
      <c r="AC586" s="241"/>
      <c r="AD586" s="241"/>
      <c r="AE586" s="241"/>
      <c r="AF586" s="241"/>
      <c r="AG586" s="241"/>
      <c r="AH586" s="241"/>
      <c r="AI586" s="241"/>
    </row>
    <row r="587" spans="2:35" s="511" customFormat="1" hidden="1" x14ac:dyDescent="0.25">
      <c r="B587" s="206"/>
      <c r="C587" s="204"/>
      <c r="D587" s="356" t="s">
        <v>982</v>
      </c>
      <c r="E587" s="319"/>
      <c r="F587" s="322"/>
      <c r="G587" s="242" t="s">
        <v>559</v>
      </c>
      <c r="H587" s="285">
        <v>50000</v>
      </c>
      <c r="I587" s="236"/>
      <c r="J587" s="357">
        <f t="shared" si="8"/>
        <v>5136081</v>
      </c>
      <c r="K587" s="365" t="s">
        <v>986</v>
      </c>
      <c r="L587" s="241"/>
      <c r="M587" s="319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  <c r="AA587" s="241"/>
      <c r="AB587" s="241"/>
      <c r="AC587" s="241"/>
      <c r="AD587" s="241"/>
      <c r="AE587" s="241"/>
      <c r="AF587" s="241"/>
      <c r="AG587" s="241"/>
      <c r="AH587" s="241"/>
      <c r="AI587" s="241"/>
    </row>
    <row r="588" spans="2:35" s="511" customFormat="1" hidden="1" x14ac:dyDescent="0.25">
      <c r="B588" s="206"/>
      <c r="C588" s="204">
        <v>43565</v>
      </c>
      <c r="D588" s="233" t="s">
        <v>1002</v>
      </c>
      <c r="E588" s="319" t="s">
        <v>1015</v>
      </c>
      <c r="F588" s="322"/>
      <c r="G588" s="242" t="s">
        <v>1001</v>
      </c>
      <c r="H588" s="285"/>
      <c r="I588" s="236">
        <v>385000</v>
      </c>
      <c r="J588" s="357">
        <f t="shared" si="8"/>
        <v>4751081</v>
      </c>
      <c r="K588" s="251"/>
      <c r="L588" s="241"/>
      <c r="M588" s="319" t="s">
        <v>1015</v>
      </c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  <c r="AA588" s="241"/>
      <c r="AB588" s="241"/>
      <c r="AC588" s="241"/>
      <c r="AD588" s="241"/>
      <c r="AE588" s="241"/>
      <c r="AF588" s="241"/>
      <c r="AG588" s="241"/>
      <c r="AH588" s="241"/>
      <c r="AI588" s="241"/>
    </row>
    <row r="589" spans="2:35" s="511" customFormat="1" hidden="1" x14ac:dyDescent="0.25">
      <c r="B589" s="206"/>
      <c r="C589" s="204">
        <v>43565</v>
      </c>
      <c r="D589" s="233" t="s">
        <v>1003</v>
      </c>
      <c r="E589" s="322" t="s">
        <v>1016</v>
      </c>
      <c r="F589" s="322"/>
      <c r="G589" s="242" t="s">
        <v>291</v>
      </c>
      <c r="H589" s="285"/>
      <c r="I589" s="236">
        <v>71400</v>
      </c>
      <c r="J589" s="357">
        <f t="shared" si="8"/>
        <v>4679681</v>
      </c>
      <c r="K589" s="251"/>
      <c r="L589" s="241"/>
      <c r="M589" s="322" t="s">
        <v>1016</v>
      </c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  <c r="AA589" s="241"/>
      <c r="AB589" s="241"/>
      <c r="AC589" s="241"/>
      <c r="AD589" s="241"/>
      <c r="AE589" s="241"/>
      <c r="AF589" s="241"/>
      <c r="AG589" s="241"/>
      <c r="AH589" s="241"/>
      <c r="AI589" s="241"/>
    </row>
    <row r="590" spans="2:35" s="511" customFormat="1" hidden="1" x14ac:dyDescent="0.25">
      <c r="B590" s="206"/>
      <c r="C590" s="283">
        <v>43564</v>
      </c>
      <c r="D590" s="225" t="s">
        <v>1017</v>
      </c>
      <c r="E590" s="377" t="s">
        <v>1019</v>
      </c>
      <c r="F590" s="377"/>
      <c r="G590" s="235" t="s">
        <v>532</v>
      </c>
      <c r="H590" s="285"/>
      <c r="I590" s="235">
        <v>1000000</v>
      </c>
      <c r="J590" s="357">
        <f t="shared" ref="J590:J653" si="9">+J589+H590-I590</f>
        <v>3679681</v>
      </c>
      <c r="K590" s="251"/>
      <c r="L590" s="241"/>
      <c r="M590" s="377" t="s">
        <v>1019</v>
      </c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  <c r="AA590" s="241"/>
      <c r="AB590" s="241"/>
      <c r="AC590" s="241"/>
      <c r="AD590" s="241"/>
      <c r="AE590" s="241"/>
      <c r="AF590" s="241"/>
      <c r="AG590" s="241"/>
      <c r="AH590" s="241"/>
      <c r="AI590" s="241"/>
    </row>
    <row r="591" spans="2:35" s="511" customFormat="1" hidden="1" x14ac:dyDescent="0.25">
      <c r="B591" s="206"/>
      <c r="C591" s="283">
        <v>43566</v>
      </c>
      <c r="D591" s="225" t="s">
        <v>1018</v>
      </c>
      <c r="E591" s="377" t="s">
        <v>1020</v>
      </c>
      <c r="F591" s="377"/>
      <c r="G591" s="235" t="s">
        <v>559</v>
      </c>
      <c r="H591" s="285"/>
      <c r="I591" s="235">
        <v>100000</v>
      </c>
      <c r="J591" s="357">
        <f t="shared" si="9"/>
        <v>3579681</v>
      </c>
      <c r="K591" s="251"/>
      <c r="L591" s="241"/>
      <c r="M591" s="377" t="s">
        <v>1020</v>
      </c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</row>
    <row r="592" spans="2:35" s="511" customFormat="1" hidden="1" x14ac:dyDescent="0.25">
      <c r="B592" s="206"/>
      <c r="C592" s="378"/>
      <c r="D592" s="379"/>
      <c r="E592" s="380"/>
      <c r="F592" s="380"/>
      <c r="G592" s="381"/>
      <c r="H592" s="285">
        <v>20320519</v>
      </c>
      <c r="I592" s="382"/>
      <c r="J592" s="357">
        <f t="shared" si="9"/>
        <v>23900200</v>
      </c>
      <c r="K592" s="251"/>
      <c r="L592" s="241"/>
      <c r="M592" s="380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  <c r="AA592" s="241"/>
      <c r="AB592" s="241"/>
      <c r="AC592" s="241"/>
      <c r="AD592" s="241"/>
      <c r="AE592" s="241"/>
      <c r="AF592" s="241"/>
      <c r="AG592" s="241"/>
      <c r="AH592" s="241"/>
      <c r="AI592" s="241"/>
    </row>
    <row r="593" spans="2:35" s="511" customFormat="1" hidden="1" x14ac:dyDescent="0.25">
      <c r="B593" s="206"/>
      <c r="C593" s="204">
        <v>43560</v>
      </c>
      <c r="D593" s="318" t="s">
        <v>1023</v>
      </c>
      <c r="E593" s="319" t="s">
        <v>1022</v>
      </c>
      <c r="F593" s="255"/>
      <c r="G593" s="320" t="s">
        <v>327</v>
      </c>
      <c r="H593" s="285"/>
      <c r="I593" s="321">
        <v>33500</v>
      </c>
      <c r="J593" s="357">
        <f t="shared" si="9"/>
        <v>23866700</v>
      </c>
      <c r="K593" s="251"/>
      <c r="L593" s="241"/>
      <c r="M593" s="319" t="s">
        <v>1022</v>
      </c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  <c r="AA593" s="241"/>
      <c r="AB593" s="241"/>
      <c r="AC593" s="241"/>
      <c r="AD593" s="241"/>
      <c r="AE593" s="241"/>
      <c r="AF593" s="241"/>
      <c r="AG593" s="241"/>
      <c r="AH593" s="241"/>
      <c r="AI593" s="241"/>
    </row>
    <row r="594" spans="2:35" s="511" customFormat="1" hidden="1" x14ac:dyDescent="0.25">
      <c r="B594" s="206"/>
      <c r="C594" s="204">
        <v>43567</v>
      </c>
      <c r="D594" s="267" t="s">
        <v>1025</v>
      </c>
      <c r="E594" s="319" t="s">
        <v>1024</v>
      </c>
      <c r="F594" s="322"/>
      <c r="G594" s="270" t="s">
        <v>291</v>
      </c>
      <c r="H594" s="285"/>
      <c r="I594" s="271">
        <v>163000</v>
      </c>
      <c r="J594" s="357">
        <f t="shared" si="9"/>
        <v>23703700</v>
      </c>
      <c r="K594" s="251"/>
      <c r="L594" s="241"/>
      <c r="M594" s="319" t="s">
        <v>1024</v>
      </c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  <c r="AA594" s="241"/>
      <c r="AB594" s="241"/>
      <c r="AC594" s="241"/>
      <c r="AD594" s="241"/>
      <c r="AE594" s="241"/>
      <c r="AF594" s="241"/>
      <c r="AG594" s="241"/>
      <c r="AH594" s="241"/>
      <c r="AI594" s="241"/>
    </row>
    <row r="595" spans="2:35" s="511" customFormat="1" hidden="1" x14ac:dyDescent="0.25">
      <c r="B595" s="206"/>
      <c r="C595" s="204">
        <v>43568</v>
      </c>
      <c r="D595" s="233" t="s">
        <v>1027</v>
      </c>
      <c r="E595" s="319" t="s">
        <v>1026</v>
      </c>
      <c r="F595" s="322"/>
      <c r="G595" s="242" t="s">
        <v>645</v>
      </c>
      <c r="H595" s="285"/>
      <c r="I595" s="236">
        <v>1498000</v>
      </c>
      <c r="J595" s="357">
        <f t="shared" si="9"/>
        <v>22205700</v>
      </c>
      <c r="K595" s="251"/>
      <c r="L595" s="241"/>
      <c r="M595" s="319" t="s">
        <v>1026</v>
      </c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  <c r="AA595" s="241"/>
      <c r="AB595" s="241"/>
      <c r="AC595" s="241"/>
      <c r="AD595" s="241"/>
      <c r="AE595" s="241"/>
      <c r="AF595" s="241"/>
      <c r="AG595" s="241"/>
      <c r="AH595" s="241"/>
      <c r="AI595" s="241"/>
    </row>
    <row r="596" spans="2:35" s="511" customFormat="1" hidden="1" x14ac:dyDescent="0.25">
      <c r="B596" s="206"/>
      <c r="C596" s="204">
        <v>43568</v>
      </c>
      <c r="D596" s="233" t="s">
        <v>1029</v>
      </c>
      <c r="E596" s="319" t="s">
        <v>1028</v>
      </c>
      <c r="F596" s="322"/>
      <c r="G596" s="242" t="s">
        <v>645</v>
      </c>
      <c r="H596" s="285"/>
      <c r="I596" s="236">
        <v>793500</v>
      </c>
      <c r="J596" s="357">
        <f t="shared" si="9"/>
        <v>21412200</v>
      </c>
      <c r="K596" s="251"/>
      <c r="L596" s="241"/>
      <c r="M596" s="319" t="s">
        <v>1028</v>
      </c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  <c r="AA596" s="241"/>
      <c r="AB596" s="241"/>
      <c r="AC596" s="241"/>
      <c r="AD596" s="241"/>
      <c r="AE596" s="241"/>
      <c r="AF596" s="241"/>
      <c r="AG596" s="241"/>
      <c r="AH596" s="241"/>
      <c r="AI596" s="241"/>
    </row>
    <row r="597" spans="2:35" s="511" customFormat="1" hidden="1" x14ac:dyDescent="0.25">
      <c r="B597" s="206"/>
      <c r="C597" s="204">
        <v>43568</v>
      </c>
      <c r="D597" s="233" t="s">
        <v>607</v>
      </c>
      <c r="E597" s="319" t="s">
        <v>1030</v>
      </c>
      <c r="F597" s="322"/>
      <c r="G597" s="242" t="s">
        <v>327</v>
      </c>
      <c r="H597" s="285"/>
      <c r="I597" s="236">
        <v>155000</v>
      </c>
      <c r="J597" s="357">
        <f t="shared" si="9"/>
        <v>21257200</v>
      </c>
      <c r="K597" s="251"/>
      <c r="L597" s="241"/>
      <c r="M597" s="319" t="s">
        <v>1030</v>
      </c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  <c r="AA597" s="241"/>
      <c r="AB597" s="241"/>
      <c r="AC597" s="241"/>
      <c r="AD597" s="241"/>
      <c r="AE597" s="241"/>
      <c r="AF597" s="241"/>
      <c r="AG597" s="241"/>
      <c r="AH597" s="241"/>
      <c r="AI597" s="241"/>
    </row>
    <row r="598" spans="2:35" s="511" customFormat="1" hidden="1" x14ac:dyDescent="0.25">
      <c r="B598" s="206"/>
      <c r="C598" s="204">
        <v>43568</v>
      </c>
      <c r="D598" s="233" t="s">
        <v>1032</v>
      </c>
      <c r="E598" s="319" t="s">
        <v>1031</v>
      </c>
      <c r="F598" s="322"/>
      <c r="G598" s="242" t="s">
        <v>532</v>
      </c>
      <c r="H598" s="285"/>
      <c r="I598" s="236">
        <v>1107000</v>
      </c>
      <c r="J598" s="357">
        <f t="shared" si="9"/>
        <v>20150200</v>
      </c>
      <c r="K598" s="251"/>
      <c r="L598" s="241"/>
      <c r="M598" s="319" t="s">
        <v>1031</v>
      </c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  <c r="AA598" s="241"/>
      <c r="AB598" s="241"/>
      <c r="AC598" s="241"/>
      <c r="AD598" s="241"/>
      <c r="AE598" s="241"/>
      <c r="AF598" s="241"/>
      <c r="AG598" s="241"/>
      <c r="AH598" s="241"/>
      <c r="AI598" s="241"/>
    </row>
    <row r="599" spans="2:35" s="511" customFormat="1" hidden="1" x14ac:dyDescent="0.25">
      <c r="B599" s="206"/>
      <c r="C599" s="204"/>
      <c r="D599" s="233" t="s">
        <v>982</v>
      </c>
      <c r="E599" s="319"/>
      <c r="F599" s="322"/>
      <c r="G599" s="242" t="s">
        <v>532</v>
      </c>
      <c r="H599" s="363">
        <v>1000000</v>
      </c>
      <c r="I599" s="236"/>
      <c r="J599" s="357">
        <f t="shared" si="9"/>
        <v>21150200</v>
      </c>
      <c r="K599" s="365" t="s">
        <v>1019</v>
      </c>
      <c r="L599" s="241"/>
      <c r="M599" s="319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  <c r="AA599" s="241"/>
      <c r="AB599" s="241"/>
      <c r="AC599" s="241"/>
      <c r="AD599" s="241"/>
      <c r="AE599" s="241"/>
      <c r="AF599" s="241"/>
      <c r="AG599" s="241"/>
      <c r="AH599" s="241"/>
      <c r="AI599" s="241"/>
    </row>
    <row r="600" spans="2:35" s="511" customFormat="1" hidden="1" x14ac:dyDescent="0.25">
      <c r="B600" s="206"/>
      <c r="C600" s="204">
        <v>43570</v>
      </c>
      <c r="D600" s="233" t="s">
        <v>1034</v>
      </c>
      <c r="E600" s="319" t="s">
        <v>1033</v>
      </c>
      <c r="F600" s="322"/>
      <c r="G600" s="242" t="s">
        <v>343</v>
      </c>
      <c r="H600" s="285"/>
      <c r="I600" s="236">
        <v>2396925</v>
      </c>
      <c r="J600" s="357">
        <f t="shared" si="9"/>
        <v>18753275</v>
      </c>
      <c r="K600" s="251"/>
      <c r="L600" s="241"/>
      <c r="M600" s="319" t="s">
        <v>1033</v>
      </c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  <c r="AA600" s="241"/>
      <c r="AB600" s="241"/>
      <c r="AC600" s="241"/>
      <c r="AD600" s="241"/>
      <c r="AE600" s="241"/>
      <c r="AF600" s="241"/>
      <c r="AG600" s="241"/>
      <c r="AH600" s="241"/>
      <c r="AI600" s="241"/>
    </row>
    <row r="601" spans="2:35" s="511" customFormat="1" hidden="1" x14ac:dyDescent="0.25">
      <c r="B601" s="206"/>
      <c r="C601" s="204">
        <v>43570</v>
      </c>
      <c r="D601" s="233" t="s">
        <v>580</v>
      </c>
      <c r="E601" s="319" t="s">
        <v>1035</v>
      </c>
      <c r="F601" s="322"/>
      <c r="G601" s="242" t="s">
        <v>563</v>
      </c>
      <c r="H601" s="285"/>
      <c r="I601" s="236">
        <v>248000</v>
      </c>
      <c r="J601" s="357">
        <f t="shared" si="9"/>
        <v>18505275</v>
      </c>
      <c r="K601" s="251"/>
      <c r="L601" s="241"/>
      <c r="M601" s="319" t="s">
        <v>1035</v>
      </c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  <c r="AA601" s="241"/>
      <c r="AB601" s="241"/>
      <c r="AC601" s="241"/>
      <c r="AD601" s="241"/>
      <c r="AE601" s="241"/>
      <c r="AF601" s="241"/>
      <c r="AG601" s="241"/>
      <c r="AH601" s="241"/>
      <c r="AI601" s="241"/>
    </row>
    <row r="602" spans="2:35" s="511" customFormat="1" hidden="1" x14ac:dyDescent="0.25">
      <c r="B602" s="206"/>
      <c r="C602" s="204">
        <v>43571</v>
      </c>
      <c r="D602" s="233" t="s">
        <v>1037</v>
      </c>
      <c r="E602" s="319" t="s">
        <v>1036</v>
      </c>
      <c r="F602" s="322"/>
      <c r="G602" s="242" t="s">
        <v>565</v>
      </c>
      <c r="H602" s="285"/>
      <c r="I602" s="236">
        <v>52000</v>
      </c>
      <c r="J602" s="357">
        <f t="shared" si="9"/>
        <v>18453275</v>
      </c>
      <c r="K602" s="251"/>
      <c r="L602" s="241"/>
      <c r="M602" s="319" t="s">
        <v>1036</v>
      </c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  <c r="AA602" s="241"/>
      <c r="AB602" s="241"/>
      <c r="AC602" s="241"/>
      <c r="AD602" s="241"/>
      <c r="AE602" s="241"/>
      <c r="AF602" s="241"/>
      <c r="AG602" s="241"/>
      <c r="AH602" s="241"/>
      <c r="AI602" s="241"/>
    </row>
    <row r="603" spans="2:35" s="511" customFormat="1" hidden="1" x14ac:dyDescent="0.25">
      <c r="B603" s="206"/>
      <c r="C603" s="204">
        <v>43571</v>
      </c>
      <c r="D603" s="233" t="s">
        <v>1039</v>
      </c>
      <c r="E603" s="319" t="s">
        <v>1038</v>
      </c>
      <c r="F603" s="322"/>
      <c r="G603" s="242" t="s">
        <v>327</v>
      </c>
      <c r="H603" s="285"/>
      <c r="I603" s="236">
        <v>778456</v>
      </c>
      <c r="J603" s="357">
        <f t="shared" si="9"/>
        <v>17674819</v>
      </c>
      <c r="K603" s="251"/>
      <c r="L603" s="241"/>
      <c r="M603" s="319" t="s">
        <v>1038</v>
      </c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  <c r="AA603" s="241"/>
      <c r="AB603" s="241"/>
      <c r="AC603" s="241"/>
      <c r="AD603" s="241"/>
      <c r="AE603" s="241"/>
      <c r="AF603" s="241"/>
      <c r="AG603" s="241"/>
      <c r="AH603" s="241"/>
      <c r="AI603" s="241"/>
    </row>
    <row r="604" spans="2:35" s="511" customFormat="1" hidden="1" x14ac:dyDescent="0.25">
      <c r="B604" s="206"/>
      <c r="C604" s="204">
        <v>43573</v>
      </c>
      <c r="D604" s="233" t="s">
        <v>1042</v>
      </c>
      <c r="E604" s="319" t="s">
        <v>1040</v>
      </c>
      <c r="F604" s="322"/>
      <c r="G604" s="242" t="s">
        <v>1041</v>
      </c>
      <c r="H604" s="285"/>
      <c r="I604" s="236">
        <v>750000</v>
      </c>
      <c r="J604" s="357">
        <f t="shared" si="9"/>
        <v>16924819</v>
      </c>
      <c r="K604" s="251"/>
      <c r="L604" s="241"/>
      <c r="M604" s="319" t="s">
        <v>1040</v>
      </c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  <c r="AA604" s="241"/>
      <c r="AB604" s="241"/>
      <c r="AC604" s="241"/>
      <c r="AD604" s="241"/>
      <c r="AE604" s="241"/>
      <c r="AF604" s="241"/>
      <c r="AG604" s="241"/>
      <c r="AH604" s="241"/>
      <c r="AI604" s="241"/>
    </row>
    <row r="605" spans="2:35" s="511" customFormat="1" hidden="1" x14ac:dyDescent="0.25">
      <c r="B605" s="206"/>
      <c r="C605" s="204">
        <v>43573</v>
      </c>
      <c r="D605" s="233" t="s">
        <v>1044</v>
      </c>
      <c r="E605" s="319" t="s">
        <v>1043</v>
      </c>
      <c r="F605" s="322"/>
      <c r="G605" s="242" t="s">
        <v>291</v>
      </c>
      <c r="H605" s="285"/>
      <c r="I605" s="236">
        <v>41000</v>
      </c>
      <c r="J605" s="357">
        <f t="shared" si="9"/>
        <v>16883819</v>
      </c>
      <c r="K605" s="251"/>
      <c r="L605" s="241"/>
      <c r="M605" s="319" t="s">
        <v>1043</v>
      </c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  <c r="AA605" s="241"/>
      <c r="AB605" s="241"/>
      <c r="AC605" s="241"/>
      <c r="AD605" s="241"/>
      <c r="AE605" s="241"/>
      <c r="AF605" s="241"/>
      <c r="AG605" s="241"/>
      <c r="AH605" s="241"/>
      <c r="AI605" s="241"/>
    </row>
    <row r="606" spans="2:35" s="511" customFormat="1" hidden="1" x14ac:dyDescent="0.25">
      <c r="B606" s="206"/>
      <c r="C606" s="204">
        <v>43573</v>
      </c>
      <c r="D606" s="233" t="s">
        <v>607</v>
      </c>
      <c r="E606" s="319" t="s">
        <v>1045</v>
      </c>
      <c r="F606" s="322"/>
      <c r="G606" s="242" t="s">
        <v>365</v>
      </c>
      <c r="H606" s="285"/>
      <c r="I606" s="236">
        <v>200000</v>
      </c>
      <c r="J606" s="357">
        <f t="shared" si="9"/>
        <v>16683819</v>
      </c>
      <c r="K606" s="251"/>
      <c r="L606" s="241"/>
      <c r="M606" s="319" t="s">
        <v>1045</v>
      </c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  <c r="AA606" s="241"/>
      <c r="AB606" s="241"/>
      <c r="AC606" s="241"/>
      <c r="AD606" s="241"/>
      <c r="AE606" s="241"/>
      <c r="AF606" s="241"/>
      <c r="AG606" s="241"/>
      <c r="AH606" s="241"/>
      <c r="AI606" s="241"/>
    </row>
    <row r="607" spans="2:35" s="511" customFormat="1" hidden="1" x14ac:dyDescent="0.25">
      <c r="B607" s="206"/>
      <c r="C607" s="204">
        <v>43574</v>
      </c>
      <c r="D607" s="233" t="s">
        <v>1047</v>
      </c>
      <c r="E607" s="319" t="s">
        <v>1046</v>
      </c>
      <c r="F607" s="322"/>
      <c r="G607" s="242" t="s">
        <v>291</v>
      </c>
      <c r="H607" s="285"/>
      <c r="I607" s="236">
        <v>82000</v>
      </c>
      <c r="J607" s="357">
        <f t="shared" si="9"/>
        <v>16601819</v>
      </c>
      <c r="K607" s="251"/>
      <c r="L607" s="241"/>
      <c r="M607" s="319" t="s">
        <v>1046</v>
      </c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  <c r="AA607" s="241"/>
      <c r="AB607" s="241"/>
      <c r="AC607" s="241"/>
      <c r="AD607" s="241"/>
      <c r="AE607" s="241"/>
      <c r="AF607" s="241"/>
      <c r="AG607" s="241"/>
      <c r="AH607" s="241"/>
      <c r="AI607" s="241"/>
    </row>
    <row r="608" spans="2:35" s="511" customFormat="1" hidden="1" x14ac:dyDescent="0.25">
      <c r="B608" s="206"/>
      <c r="C608" s="204">
        <v>43574</v>
      </c>
      <c r="D608" s="233" t="s">
        <v>1056</v>
      </c>
      <c r="E608" s="319" t="s">
        <v>1048</v>
      </c>
      <c r="F608" s="322"/>
      <c r="G608" s="242" t="s">
        <v>559</v>
      </c>
      <c r="H608" s="285"/>
      <c r="I608" s="236">
        <v>195105</v>
      </c>
      <c r="J608" s="357">
        <f t="shared" si="9"/>
        <v>16406714</v>
      </c>
      <c r="K608" s="251"/>
      <c r="L608" s="241"/>
      <c r="M608" s="319" t="s">
        <v>1048</v>
      </c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  <c r="AA608" s="241"/>
      <c r="AB608" s="241"/>
      <c r="AC608" s="241"/>
      <c r="AD608" s="241"/>
      <c r="AE608" s="241"/>
      <c r="AF608" s="241"/>
      <c r="AG608" s="241"/>
      <c r="AH608" s="241"/>
      <c r="AI608" s="241"/>
    </row>
    <row r="609" spans="2:35" s="511" customFormat="1" hidden="1" x14ac:dyDescent="0.25">
      <c r="B609" s="206"/>
      <c r="C609" s="204"/>
      <c r="D609" s="233" t="s">
        <v>982</v>
      </c>
      <c r="E609" s="319"/>
      <c r="F609" s="322"/>
      <c r="G609" s="242" t="s">
        <v>559</v>
      </c>
      <c r="H609" s="363">
        <v>100000</v>
      </c>
      <c r="I609" s="236"/>
      <c r="J609" s="357">
        <f t="shared" si="9"/>
        <v>16506714</v>
      </c>
      <c r="K609" s="365" t="s">
        <v>1020</v>
      </c>
      <c r="L609" s="241"/>
      <c r="M609" s="319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  <c r="AA609" s="241"/>
      <c r="AB609" s="241"/>
      <c r="AC609" s="241"/>
      <c r="AD609" s="241"/>
      <c r="AE609" s="241"/>
      <c r="AF609" s="241"/>
      <c r="AG609" s="241"/>
      <c r="AH609" s="241"/>
      <c r="AI609" s="241"/>
    </row>
    <row r="610" spans="2:35" s="511" customFormat="1" hidden="1" x14ac:dyDescent="0.25">
      <c r="B610" s="206"/>
      <c r="C610" s="204">
        <v>43574</v>
      </c>
      <c r="D610" s="233" t="s">
        <v>580</v>
      </c>
      <c r="E610" s="319" t="s">
        <v>1055</v>
      </c>
      <c r="F610" s="322"/>
      <c r="G610" s="242" t="s">
        <v>563</v>
      </c>
      <c r="H610" s="285"/>
      <c r="I610" s="236">
        <v>124000</v>
      </c>
      <c r="J610" s="357">
        <f t="shared" si="9"/>
        <v>16382714</v>
      </c>
      <c r="K610" s="251"/>
      <c r="L610" s="241"/>
      <c r="M610" s="319" t="s">
        <v>1055</v>
      </c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  <c r="AA610" s="241"/>
      <c r="AB610" s="241"/>
      <c r="AC610" s="241"/>
      <c r="AD610" s="241"/>
      <c r="AE610" s="241"/>
      <c r="AF610" s="241"/>
      <c r="AG610" s="241"/>
      <c r="AH610" s="241"/>
      <c r="AI610" s="241"/>
    </row>
    <row r="611" spans="2:35" s="511" customFormat="1" hidden="1" x14ac:dyDescent="0.25">
      <c r="B611" s="206"/>
      <c r="C611" s="283">
        <v>43568</v>
      </c>
      <c r="D611" s="225" t="s">
        <v>1049</v>
      </c>
      <c r="E611" s="206" t="s">
        <v>1052</v>
      </c>
      <c r="F611" s="206"/>
      <c r="G611" s="235" t="s">
        <v>532</v>
      </c>
      <c r="H611" s="285"/>
      <c r="I611" s="235">
        <v>1000000</v>
      </c>
      <c r="J611" s="357">
        <f t="shared" si="9"/>
        <v>15382714</v>
      </c>
      <c r="K611" s="251"/>
      <c r="L611" s="241"/>
      <c r="M611" s="206" t="s">
        <v>1052</v>
      </c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  <c r="AA611" s="241"/>
      <c r="AB611" s="241"/>
      <c r="AC611" s="241"/>
      <c r="AD611" s="241"/>
      <c r="AE611" s="241"/>
      <c r="AF611" s="241"/>
      <c r="AG611" s="241"/>
      <c r="AH611" s="241"/>
      <c r="AI611" s="241"/>
    </row>
    <row r="612" spans="2:35" s="511" customFormat="1" hidden="1" x14ac:dyDescent="0.25">
      <c r="B612" s="206"/>
      <c r="C612" s="283">
        <v>43574</v>
      </c>
      <c r="D612" s="225" t="s">
        <v>1050</v>
      </c>
      <c r="E612" s="206" t="s">
        <v>1053</v>
      </c>
      <c r="F612" s="206"/>
      <c r="G612" s="235" t="s">
        <v>291</v>
      </c>
      <c r="H612" s="285"/>
      <c r="I612" s="235">
        <v>1268000</v>
      </c>
      <c r="J612" s="357">
        <f t="shared" si="9"/>
        <v>14114714</v>
      </c>
      <c r="K612" s="251"/>
      <c r="L612" s="241"/>
      <c r="M612" s="206" t="s">
        <v>1053</v>
      </c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  <c r="AA612" s="241"/>
      <c r="AB612" s="241"/>
      <c r="AC612" s="241"/>
      <c r="AD612" s="241"/>
      <c r="AE612" s="241"/>
      <c r="AF612" s="241"/>
      <c r="AG612" s="241"/>
      <c r="AH612" s="241"/>
      <c r="AI612" s="241"/>
    </row>
    <row r="613" spans="2:35" s="511" customFormat="1" hidden="1" x14ac:dyDescent="0.25">
      <c r="B613" s="206"/>
      <c r="C613" s="283"/>
      <c r="D613" s="225"/>
      <c r="E613" s="206"/>
      <c r="F613" s="206"/>
      <c r="G613" s="235"/>
      <c r="H613" s="285"/>
      <c r="I613" s="235"/>
      <c r="J613" s="357">
        <f t="shared" si="9"/>
        <v>14114714</v>
      </c>
      <c r="K613" s="251"/>
      <c r="L613" s="241"/>
      <c r="M613" s="206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  <c r="AA613" s="241"/>
      <c r="AB613" s="241"/>
      <c r="AC613" s="241"/>
      <c r="AD613" s="241"/>
      <c r="AE613" s="241"/>
      <c r="AF613" s="241"/>
      <c r="AG613" s="241"/>
      <c r="AH613" s="241"/>
      <c r="AI613" s="241"/>
    </row>
    <row r="614" spans="2:35" s="511" customFormat="1" hidden="1" x14ac:dyDescent="0.25">
      <c r="B614" s="206"/>
      <c r="C614" s="283">
        <v>43574</v>
      </c>
      <c r="D614" s="225" t="s">
        <v>1051</v>
      </c>
      <c r="E614" s="206" t="s">
        <v>1054</v>
      </c>
      <c r="F614" s="206"/>
      <c r="G614" s="235" t="s">
        <v>291</v>
      </c>
      <c r="H614" s="285"/>
      <c r="I614" s="235">
        <v>250000</v>
      </c>
      <c r="J614" s="357">
        <f t="shared" si="9"/>
        <v>13864714</v>
      </c>
      <c r="K614" s="251"/>
      <c r="L614" s="241"/>
      <c r="M614" s="206" t="s">
        <v>1054</v>
      </c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  <c r="AA614" s="241"/>
      <c r="AB614" s="241"/>
      <c r="AC614" s="241"/>
      <c r="AD614" s="241"/>
      <c r="AE614" s="241"/>
      <c r="AF614" s="241"/>
      <c r="AG614" s="241"/>
      <c r="AH614" s="241"/>
      <c r="AI614" s="241"/>
    </row>
    <row r="615" spans="2:35" s="511" customFormat="1" hidden="1" x14ac:dyDescent="0.25">
      <c r="B615" s="206"/>
      <c r="C615" s="206"/>
      <c r="D615" s="377" t="s">
        <v>1078</v>
      </c>
      <c r="E615" s="206"/>
      <c r="F615" s="206"/>
      <c r="G615" s="208"/>
      <c r="H615" s="285">
        <v>8617486</v>
      </c>
      <c r="I615" s="210"/>
      <c r="J615" s="357">
        <f t="shared" si="9"/>
        <v>22482200</v>
      </c>
      <c r="K615" s="251"/>
      <c r="L615" s="241"/>
      <c r="M615" s="206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  <c r="AA615" s="241"/>
      <c r="AB615" s="241"/>
      <c r="AC615" s="241"/>
      <c r="AD615" s="241"/>
      <c r="AE615" s="241"/>
      <c r="AF615" s="241"/>
      <c r="AG615" s="241"/>
      <c r="AH615" s="241"/>
      <c r="AI615" s="241"/>
    </row>
    <row r="616" spans="2:35" s="511" customFormat="1" hidden="1" x14ac:dyDescent="0.25">
      <c r="B616" s="206"/>
      <c r="C616" s="204">
        <v>43574</v>
      </c>
      <c r="D616" s="318" t="s">
        <v>1058</v>
      </c>
      <c r="E616" s="319" t="s">
        <v>1057</v>
      </c>
      <c r="F616" s="255"/>
      <c r="G616" s="320" t="s">
        <v>565</v>
      </c>
      <c r="H616" s="285"/>
      <c r="I616" s="321">
        <v>630000</v>
      </c>
      <c r="J616" s="357">
        <f t="shared" si="9"/>
        <v>21852200</v>
      </c>
      <c r="K616" s="251"/>
      <c r="L616" s="241"/>
      <c r="M616" s="319" t="s">
        <v>1057</v>
      </c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  <c r="AA616" s="241"/>
      <c r="AB616" s="241"/>
      <c r="AC616" s="241"/>
      <c r="AD616" s="241"/>
      <c r="AE616" s="241"/>
      <c r="AF616" s="241"/>
      <c r="AG616" s="241"/>
      <c r="AH616" s="241"/>
      <c r="AI616" s="241"/>
    </row>
    <row r="617" spans="2:35" s="511" customFormat="1" hidden="1" x14ac:dyDescent="0.25">
      <c r="B617" s="206"/>
      <c r="C617" s="283">
        <v>43574</v>
      </c>
      <c r="D617" s="225" t="s">
        <v>1076</v>
      </c>
      <c r="E617" s="319" t="s">
        <v>1079</v>
      </c>
      <c r="F617" s="255"/>
      <c r="G617" s="235" t="s">
        <v>560</v>
      </c>
      <c r="H617" s="285"/>
      <c r="I617" s="235">
        <v>2510000</v>
      </c>
      <c r="J617" s="357">
        <f t="shared" si="9"/>
        <v>19342200</v>
      </c>
      <c r="K617" s="251"/>
      <c r="L617" s="241"/>
      <c r="M617" s="319" t="s">
        <v>1079</v>
      </c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  <c r="AA617" s="241"/>
      <c r="AB617" s="241"/>
      <c r="AC617" s="241"/>
      <c r="AD617" s="241"/>
      <c r="AE617" s="241"/>
      <c r="AF617" s="241"/>
      <c r="AG617" s="241"/>
      <c r="AH617" s="241"/>
      <c r="AI617" s="241"/>
    </row>
    <row r="618" spans="2:35" s="511" customFormat="1" hidden="1" x14ac:dyDescent="0.25">
      <c r="B618" s="206"/>
      <c r="C618" s="283">
        <v>43575</v>
      </c>
      <c r="D618" s="225" t="s">
        <v>1077</v>
      </c>
      <c r="E618" s="319" t="s">
        <v>1080</v>
      </c>
      <c r="F618" s="255"/>
      <c r="G618" s="235" t="s">
        <v>291</v>
      </c>
      <c r="H618" s="285"/>
      <c r="I618" s="235">
        <v>200000</v>
      </c>
      <c r="J618" s="357">
        <f t="shared" si="9"/>
        <v>19142200</v>
      </c>
      <c r="K618" s="251"/>
      <c r="L618" s="241"/>
      <c r="M618" s="319" t="s">
        <v>1080</v>
      </c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  <c r="AA618" s="241"/>
      <c r="AB618" s="241"/>
      <c r="AC618" s="241"/>
      <c r="AD618" s="241"/>
      <c r="AE618" s="241"/>
      <c r="AF618" s="241"/>
      <c r="AG618" s="241"/>
      <c r="AH618" s="241"/>
      <c r="AI618" s="241"/>
    </row>
    <row r="619" spans="2:35" s="511" customFormat="1" hidden="1" x14ac:dyDescent="0.25">
      <c r="B619" s="206"/>
      <c r="C619" s="204">
        <v>43578</v>
      </c>
      <c r="D619" s="267" t="s">
        <v>1059</v>
      </c>
      <c r="E619" s="319" t="s">
        <v>1060</v>
      </c>
      <c r="F619" s="322"/>
      <c r="G619" s="270" t="s">
        <v>560</v>
      </c>
      <c r="H619" s="285"/>
      <c r="I619" s="271">
        <v>200000</v>
      </c>
      <c r="J619" s="357">
        <f t="shared" si="9"/>
        <v>18942200</v>
      </c>
      <c r="K619" s="251"/>
      <c r="L619" s="241"/>
      <c r="M619" s="319" t="s">
        <v>1060</v>
      </c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  <c r="AA619" s="241"/>
      <c r="AB619" s="241"/>
      <c r="AC619" s="241"/>
      <c r="AD619" s="241"/>
      <c r="AE619" s="241"/>
      <c r="AF619" s="241"/>
      <c r="AG619" s="241"/>
      <c r="AH619" s="241"/>
      <c r="AI619" s="241"/>
    </row>
    <row r="620" spans="2:35" s="511" customFormat="1" hidden="1" x14ac:dyDescent="0.25">
      <c r="B620" s="206"/>
      <c r="C620" s="204">
        <v>43579</v>
      </c>
      <c r="D620" s="233" t="s">
        <v>1069</v>
      </c>
      <c r="E620" s="319" t="s">
        <v>1061</v>
      </c>
      <c r="F620" s="322"/>
      <c r="G620" s="242" t="s">
        <v>565</v>
      </c>
      <c r="H620" s="285"/>
      <c r="I620" s="236">
        <v>385705</v>
      </c>
      <c r="J620" s="357">
        <f t="shared" si="9"/>
        <v>18556495</v>
      </c>
      <c r="K620" s="251"/>
      <c r="L620" s="241"/>
      <c r="M620" s="319" t="s">
        <v>1061</v>
      </c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  <c r="AA620" s="241"/>
      <c r="AB620" s="241"/>
      <c r="AC620" s="241"/>
      <c r="AD620" s="241"/>
      <c r="AE620" s="241"/>
      <c r="AF620" s="241"/>
      <c r="AG620" s="241"/>
      <c r="AH620" s="241"/>
      <c r="AI620" s="241"/>
    </row>
    <row r="621" spans="2:35" s="511" customFormat="1" hidden="1" x14ac:dyDescent="0.25">
      <c r="B621" s="206"/>
      <c r="C621" s="204">
        <v>43579</v>
      </c>
      <c r="D621" s="233" t="s">
        <v>1070</v>
      </c>
      <c r="E621" s="319" t="s">
        <v>1062</v>
      </c>
      <c r="F621" s="322"/>
      <c r="G621" s="242" t="s">
        <v>555</v>
      </c>
      <c r="H621" s="285"/>
      <c r="I621" s="236">
        <v>2748900</v>
      </c>
      <c r="J621" s="357">
        <f t="shared" si="9"/>
        <v>15807595</v>
      </c>
      <c r="K621" s="251"/>
      <c r="L621" s="241"/>
      <c r="M621" s="319" t="s">
        <v>1062</v>
      </c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  <c r="AA621" s="241"/>
      <c r="AB621" s="241"/>
      <c r="AC621" s="241"/>
      <c r="AD621" s="241"/>
      <c r="AE621" s="241"/>
      <c r="AF621" s="241"/>
      <c r="AG621" s="241"/>
      <c r="AH621" s="241"/>
      <c r="AI621" s="241"/>
    </row>
    <row r="622" spans="2:35" s="511" customFormat="1" hidden="1" x14ac:dyDescent="0.25">
      <c r="B622" s="206"/>
      <c r="C622" s="204">
        <v>43579</v>
      </c>
      <c r="D622" s="233" t="s">
        <v>1071</v>
      </c>
      <c r="E622" s="319" t="s">
        <v>1063</v>
      </c>
      <c r="F622" s="322"/>
      <c r="G622" s="242" t="s">
        <v>327</v>
      </c>
      <c r="H622" s="285"/>
      <c r="I622" s="236">
        <v>862390</v>
      </c>
      <c r="J622" s="357">
        <f t="shared" si="9"/>
        <v>14945205</v>
      </c>
      <c r="K622" s="251"/>
      <c r="L622" s="241"/>
      <c r="M622" s="319" t="s">
        <v>1063</v>
      </c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  <c r="AA622" s="241"/>
      <c r="AB622" s="241"/>
      <c r="AC622" s="241"/>
      <c r="AD622" s="241"/>
      <c r="AE622" s="241"/>
      <c r="AF622" s="241"/>
      <c r="AG622" s="241"/>
      <c r="AH622" s="241"/>
      <c r="AI622" s="241"/>
    </row>
    <row r="623" spans="2:35" s="511" customFormat="1" hidden="1" x14ac:dyDescent="0.25">
      <c r="B623" s="206"/>
      <c r="C623" s="204">
        <v>43579</v>
      </c>
      <c r="D623" s="233" t="s">
        <v>1072</v>
      </c>
      <c r="E623" s="319" t="s">
        <v>1064</v>
      </c>
      <c r="F623" s="322"/>
      <c r="G623" s="242" t="s">
        <v>543</v>
      </c>
      <c r="H623" s="285"/>
      <c r="I623" s="236">
        <v>3523000</v>
      </c>
      <c r="J623" s="357">
        <f t="shared" si="9"/>
        <v>11422205</v>
      </c>
      <c r="K623" s="251"/>
      <c r="L623" s="241"/>
      <c r="M623" s="319" t="s">
        <v>1064</v>
      </c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  <c r="AA623" s="241"/>
      <c r="AB623" s="241"/>
      <c r="AC623" s="241"/>
      <c r="AD623" s="241"/>
      <c r="AE623" s="241"/>
      <c r="AF623" s="241"/>
      <c r="AG623" s="241"/>
      <c r="AH623" s="241"/>
      <c r="AI623" s="241"/>
    </row>
    <row r="624" spans="2:35" s="511" customFormat="1" hidden="1" x14ac:dyDescent="0.25">
      <c r="B624" s="206"/>
      <c r="C624" s="204">
        <v>43580</v>
      </c>
      <c r="D624" s="233" t="s">
        <v>607</v>
      </c>
      <c r="E624" s="319" t="s">
        <v>1065</v>
      </c>
      <c r="F624" s="322"/>
      <c r="G624" s="242" t="s">
        <v>327</v>
      </c>
      <c r="H624" s="285"/>
      <c r="I624" s="236">
        <v>155000</v>
      </c>
      <c r="J624" s="357">
        <f t="shared" si="9"/>
        <v>11267205</v>
      </c>
      <c r="K624" s="251"/>
      <c r="L624" s="241"/>
      <c r="M624" s="319" t="s">
        <v>1065</v>
      </c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  <c r="AA624" s="241"/>
      <c r="AB624" s="241"/>
      <c r="AC624" s="241"/>
      <c r="AD624" s="241"/>
      <c r="AE624" s="241"/>
      <c r="AF624" s="241"/>
      <c r="AG624" s="241"/>
      <c r="AH624" s="241"/>
      <c r="AI624" s="241"/>
    </row>
    <row r="625" spans="2:35" s="511" customFormat="1" hidden="1" x14ac:dyDescent="0.25">
      <c r="B625" s="206"/>
      <c r="C625" s="204">
        <v>43581</v>
      </c>
      <c r="D625" s="233" t="s">
        <v>564</v>
      </c>
      <c r="E625" s="319" t="s">
        <v>1066</v>
      </c>
      <c r="F625" s="322"/>
      <c r="G625" s="242" t="s">
        <v>563</v>
      </c>
      <c r="H625" s="285"/>
      <c r="I625" s="236">
        <v>248000</v>
      </c>
      <c r="J625" s="357">
        <f t="shared" si="9"/>
        <v>11019205</v>
      </c>
      <c r="K625" s="251"/>
      <c r="L625" s="241"/>
      <c r="M625" s="319" t="s">
        <v>1066</v>
      </c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  <c r="AA625" s="241"/>
      <c r="AB625" s="241"/>
      <c r="AC625" s="241"/>
      <c r="AD625" s="241"/>
      <c r="AE625" s="241"/>
      <c r="AF625" s="241"/>
      <c r="AG625" s="241"/>
      <c r="AH625" s="241"/>
      <c r="AI625" s="241"/>
    </row>
    <row r="626" spans="2:35" s="511" customFormat="1" hidden="1" x14ac:dyDescent="0.25">
      <c r="B626" s="206"/>
      <c r="C626" s="204">
        <v>43581</v>
      </c>
      <c r="D626" s="233" t="s">
        <v>1074</v>
      </c>
      <c r="E626" s="319" t="s">
        <v>1067</v>
      </c>
      <c r="F626" s="322"/>
      <c r="G626" s="242" t="s">
        <v>1073</v>
      </c>
      <c r="H626" s="285"/>
      <c r="I626" s="236">
        <v>1905000</v>
      </c>
      <c r="J626" s="357">
        <f t="shared" si="9"/>
        <v>9114205</v>
      </c>
      <c r="K626" s="251"/>
      <c r="L626" s="241"/>
      <c r="M626" s="319" t="s">
        <v>1067</v>
      </c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  <c r="AA626" s="241"/>
      <c r="AB626" s="241"/>
      <c r="AC626" s="241"/>
      <c r="AD626" s="241"/>
      <c r="AE626" s="241"/>
      <c r="AF626" s="241"/>
      <c r="AG626" s="241"/>
      <c r="AH626" s="241"/>
      <c r="AI626" s="241"/>
    </row>
    <row r="627" spans="2:35" s="511" customFormat="1" hidden="1" x14ac:dyDescent="0.25">
      <c r="B627" s="206"/>
      <c r="C627" s="204">
        <v>43581</v>
      </c>
      <c r="D627" s="233" t="s">
        <v>1075</v>
      </c>
      <c r="E627" s="319" t="s">
        <v>1068</v>
      </c>
      <c r="F627" s="322"/>
      <c r="G627" s="242" t="s">
        <v>634</v>
      </c>
      <c r="H627" s="285"/>
      <c r="I627" s="236">
        <v>3763151</v>
      </c>
      <c r="J627" s="357">
        <f t="shared" si="9"/>
        <v>5351054</v>
      </c>
      <c r="K627" s="251"/>
      <c r="L627" s="241"/>
      <c r="M627" s="319" t="s">
        <v>1068</v>
      </c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  <c r="AA627" s="241"/>
      <c r="AB627" s="241"/>
      <c r="AC627" s="241"/>
      <c r="AD627" s="241"/>
      <c r="AE627" s="241"/>
      <c r="AF627" s="241"/>
      <c r="AG627" s="241"/>
      <c r="AH627" s="241"/>
      <c r="AI627" s="241"/>
    </row>
    <row r="628" spans="2:35" s="511" customFormat="1" hidden="1" x14ac:dyDescent="0.25">
      <c r="B628" s="206"/>
      <c r="C628" s="206"/>
      <c r="D628" s="206"/>
      <c r="E628" s="206"/>
      <c r="F628" s="206"/>
      <c r="G628" s="208"/>
      <c r="H628" s="210">
        <v>14421146</v>
      </c>
      <c r="I628" s="285"/>
      <c r="J628" s="357">
        <f t="shared" si="9"/>
        <v>19772200</v>
      </c>
      <c r="K628" s="251"/>
      <c r="L628" s="241"/>
      <c r="M628" s="206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  <c r="AA628" s="241"/>
      <c r="AB628" s="241"/>
      <c r="AC628" s="241"/>
      <c r="AD628" s="241"/>
      <c r="AE628" s="241"/>
      <c r="AF628" s="241"/>
      <c r="AG628" s="241"/>
      <c r="AH628" s="241"/>
      <c r="AI628" s="241"/>
    </row>
    <row r="629" spans="2:35" s="511" customFormat="1" hidden="1" x14ac:dyDescent="0.25">
      <c r="B629" s="206"/>
      <c r="C629" s="207">
        <v>43585</v>
      </c>
      <c r="D629" s="383" t="s">
        <v>1081</v>
      </c>
      <c r="E629" s="238" t="s">
        <v>1057</v>
      </c>
      <c r="F629" s="238"/>
      <c r="G629" s="249" t="s">
        <v>534</v>
      </c>
      <c r="H629" s="285"/>
      <c r="I629" s="263">
        <v>100000</v>
      </c>
      <c r="J629" s="357">
        <f t="shared" si="9"/>
        <v>19672200</v>
      </c>
      <c r="K629" s="251"/>
      <c r="L629" s="241"/>
      <c r="M629" s="238" t="s">
        <v>1057</v>
      </c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  <c r="AA629" s="241"/>
      <c r="AB629" s="241"/>
      <c r="AC629" s="241"/>
      <c r="AD629" s="241"/>
      <c r="AE629" s="241"/>
      <c r="AF629" s="241"/>
      <c r="AG629" s="241"/>
      <c r="AH629" s="241"/>
      <c r="AI629" s="241"/>
    </row>
    <row r="630" spans="2:35" s="511" customFormat="1" hidden="1" x14ac:dyDescent="0.25">
      <c r="B630" s="206"/>
      <c r="C630" s="207">
        <v>43585</v>
      </c>
      <c r="D630" s="248" t="s">
        <v>1083</v>
      </c>
      <c r="E630" s="238" t="s">
        <v>1060</v>
      </c>
      <c r="F630" s="238"/>
      <c r="G630" s="249" t="s">
        <v>1082</v>
      </c>
      <c r="H630" s="285"/>
      <c r="I630" s="263">
        <v>128000</v>
      </c>
      <c r="J630" s="357">
        <f t="shared" si="9"/>
        <v>19544200</v>
      </c>
      <c r="K630" s="251"/>
      <c r="L630" s="241"/>
      <c r="M630" s="238" t="s">
        <v>1060</v>
      </c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  <c r="AA630" s="241"/>
      <c r="AB630" s="241"/>
      <c r="AC630" s="241"/>
      <c r="AD630" s="241"/>
      <c r="AE630" s="241"/>
      <c r="AF630" s="241"/>
      <c r="AG630" s="241"/>
      <c r="AH630" s="241"/>
      <c r="AI630" s="241"/>
    </row>
    <row r="631" spans="2:35" s="511" customFormat="1" hidden="1" x14ac:dyDescent="0.25">
      <c r="B631" s="206"/>
      <c r="C631" s="207"/>
      <c r="D631" s="248" t="s">
        <v>1099</v>
      </c>
      <c r="E631" s="238"/>
      <c r="F631" s="238"/>
      <c r="G631" s="249" t="s">
        <v>1082</v>
      </c>
      <c r="H631" s="285">
        <v>200000</v>
      </c>
      <c r="I631" s="263"/>
      <c r="J631" s="357">
        <f t="shared" si="9"/>
        <v>19744200</v>
      </c>
      <c r="K631" s="384" t="s">
        <v>1080</v>
      </c>
      <c r="L631" s="241"/>
      <c r="M631" s="238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  <c r="AA631" s="241"/>
      <c r="AB631" s="241"/>
      <c r="AC631" s="241"/>
      <c r="AD631" s="241"/>
      <c r="AE631" s="241"/>
      <c r="AF631" s="241"/>
      <c r="AG631" s="241"/>
      <c r="AH631" s="241"/>
      <c r="AI631" s="241"/>
    </row>
    <row r="632" spans="2:35" s="511" customFormat="1" hidden="1" x14ac:dyDescent="0.25">
      <c r="B632" s="206"/>
      <c r="C632" s="207">
        <v>43585</v>
      </c>
      <c r="D632" s="248" t="s">
        <v>1084</v>
      </c>
      <c r="E632" s="238" t="s">
        <v>1061</v>
      </c>
      <c r="F632" s="238"/>
      <c r="G632" s="249" t="s">
        <v>1082</v>
      </c>
      <c r="H632" s="285"/>
      <c r="I632" s="263">
        <v>800000</v>
      </c>
      <c r="J632" s="357">
        <f t="shared" si="9"/>
        <v>18944200</v>
      </c>
      <c r="K632" s="251"/>
      <c r="L632" s="241"/>
      <c r="M632" s="238" t="s">
        <v>1061</v>
      </c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  <c r="AA632" s="241"/>
      <c r="AB632" s="241"/>
      <c r="AC632" s="241"/>
      <c r="AD632" s="241"/>
      <c r="AE632" s="241"/>
      <c r="AF632" s="241"/>
      <c r="AG632" s="241"/>
      <c r="AH632" s="241"/>
      <c r="AI632" s="241"/>
    </row>
    <row r="633" spans="2:35" s="511" customFormat="1" hidden="1" x14ac:dyDescent="0.25">
      <c r="B633" s="206"/>
      <c r="C633" s="207">
        <v>43585</v>
      </c>
      <c r="D633" s="248" t="s">
        <v>1085</v>
      </c>
      <c r="E633" s="238" t="s">
        <v>1062</v>
      </c>
      <c r="F633" s="238"/>
      <c r="G633" s="249" t="s">
        <v>758</v>
      </c>
      <c r="H633" s="285"/>
      <c r="I633" s="263">
        <v>776000</v>
      </c>
      <c r="J633" s="357">
        <f t="shared" si="9"/>
        <v>18168200</v>
      </c>
      <c r="K633" s="251"/>
      <c r="L633" s="241"/>
      <c r="M633" s="238" t="s">
        <v>1062</v>
      </c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  <c r="AA633" s="241"/>
      <c r="AB633" s="241"/>
      <c r="AC633" s="241"/>
      <c r="AD633" s="241"/>
      <c r="AE633" s="241"/>
      <c r="AF633" s="241"/>
      <c r="AG633" s="241"/>
      <c r="AH633" s="241"/>
      <c r="AI633" s="241"/>
    </row>
    <row r="634" spans="2:35" s="511" customFormat="1" hidden="1" x14ac:dyDescent="0.25">
      <c r="B634" s="206"/>
      <c r="C634" s="207">
        <v>43585</v>
      </c>
      <c r="D634" s="248" t="s">
        <v>1086</v>
      </c>
      <c r="E634" s="238" t="s">
        <v>1063</v>
      </c>
      <c r="F634" s="238"/>
      <c r="G634" s="249" t="s">
        <v>327</v>
      </c>
      <c r="H634" s="285"/>
      <c r="I634" s="263">
        <v>1900000</v>
      </c>
      <c r="J634" s="357">
        <f t="shared" si="9"/>
        <v>16268200</v>
      </c>
      <c r="K634" s="251"/>
      <c r="L634" s="241"/>
      <c r="M634" s="238" t="s">
        <v>1063</v>
      </c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  <c r="AA634" s="241"/>
      <c r="AB634" s="241"/>
      <c r="AC634" s="241"/>
      <c r="AD634" s="241"/>
      <c r="AE634" s="241"/>
      <c r="AF634" s="241"/>
      <c r="AG634" s="241"/>
      <c r="AH634" s="241"/>
      <c r="AI634" s="241"/>
    </row>
    <row r="635" spans="2:35" s="511" customFormat="1" hidden="1" x14ac:dyDescent="0.25">
      <c r="B635" s="206"/>
      <c r="C635" s="207">
        <v>43586</v>
      </c>
      <c r="D635" s="248" t="s">
        <v>1087</v>
      </c>
      <c r="E635" s="238" t="s">
        <v>1064</v>
      </c>
      <c r="F635" s="238"/>
      <c r="G635" s="249" t="s">
        <v>560</v>
      </c>
      <c r="H635" s="285"/>
      <c r="I635" s="263">
        <v>2235911</v>
      </c>
      <c r="J635" s="357">
        <f t="shared" si="9"/>
        <v>14032289</v>
      </c>
      <c r="K635" s="251"/>
      <c r="L635" s="241"/>
      <c r="M635" s="238" t="s">
        <v>1064</v>
      </c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  <c r="AA635" s="241"/>
      <c r="AB635" s="241"/>
      <c r="AC635" s="241"/>
      <c r="AD635" s="241"/>
      <c r="AE635" s="241"/>
      <c r="AF635" s="241"/>
      <c r="AG635" s="241"/>
      <c r="AH635" s="241"/>
      <c r="AI635" s="241"/>
    </row>
    <row r="636" spans="2:35" s="511" customFormat="1" hidden="1" x14ac:dyDescent="0.25">
      <c r="B636" s="206"/>
      <c r="C636" s="207"/>
      <c r="D636" s="248" t="s">
        <v>1099</v>
      </c>
      <c r="E636" s="238"/>
      <c r="F636" s="238"/>
      <c r="G636" s="249" t="s">
        <v>560</v>
      </c>
      <c r="H636" s="235">
        <v>2510000</v>
      </c>
      <c r="I636" s="263"/>
      <c r="J636" s="357">
        <f t="shared" si="9"/>
        <v>16542289</v>
      </c>
      <c r="K636" s="384" t="s">
        <v>1079</v>
      </c>
      <c r="L636" s="241"/>
      <c r="M636" s="238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  <c r="AA636" s="241"/>
      <c r="AB636" s="241"/>
      <c r="AC636" s="241"/>
      <c r="AD636" s="241"/>
      <c r="AE636" s="241"/>
      <c r="AF636" s="241"/>
      <c r="AG636" s="241"/>
      <c r="AH636" s="241"/>
      <c r="AI636" s="241"/>
    </row>
    <row r="637" spans="2:35" s="511" customFormat="1" hidden="1" x14ac:dyDescent="0.25">
      <c r="B637" s="206"/>
      <c r="C637" s="207">
        <v>43587</v>
      </c>
      <c r="D637" s="248" t="s">
        <v>1088</v>
      </c>
      <c r="E637" s="238" t="s">
        <v>1065</v>
      </c>
      <c r="F637" s="238"/>
      <c r="G637" s="249" t="s">
        <v>706</v>
      </c>
      <c r="H637" s="285"/>
      <c r="I637" s="263">
        <v>1125000</v>
      </c>
      <c r="J637" s="357">
        <f t="shared" si="9"/>
        <v>15417289</v>
      </c>
      <c r="K637" s="251"/>
      <c r="L637" s="241"/>
      <c r="M637" s="238" t="s">
        <v>1065</v>
      </c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  <c r="AA637" s="241"/>
      <c r="AB637" s="241"/>
      <c r="AC637" s="241"/>
      <c r="AD637" s="241"/>
      <c r="AE637" s="241"/>
      <c r="AF637" s="241"/>
      <c r="AG637" s="241"/>
      <c r="AH637" s="241"/>
      <c r="AI637" s="241"/>
    </row>
    <row r="638" spans="2:35" s="511" customFormat="1" hidden="1" x14ac:dyDescent="0.25">
      <c r="B638" s="206"/>
      <c r="C638" s="207">
        <v>43587</v>
      </c>
      <c r="D638" s="248" t="s">
        <v>1089</v>
      </c>
      <c r="E638" s="238" t="s">
        <v>1066</v>
      </c>
      <c r="F638" s="238"/>
      <c r="G638" s="249" t="s">
        <v>543</v>
      </c>
      <c r="H638" s="285"/>
      <c r="I638" s="263">
        <v>5754267</v>
      </c>
      <c r="J638" s="357">
        <f t="shared" si="9"/>
        <v>9663022</v>
      </c>
      <c r="K638" s="251"/>
      <c r="L638" s="241"/>
      <c r="M638" s="238" t="s">
        <v>1066</v>
      </c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  <c r="AA638" s="241"/>
      <c r="AB638" s="241"/>
      <c r="AC638" s="241"/>
      <c r="AD638" s="241"/>
      <c r="AE638" s="241"/>
      <c r="AF638" s="241"/>
      <c r="AG638" s="241"/>
      <c r="AH638" s="241"/>
      <c r="AI638" s="241"/>
    </row>
    <row r="639" spans="2:35" s="511" customFormat="1" hidden="1" x14ac:dyDescent="0.25">
      <c r="B639" s="206"/>
      <c r="C639" s="207">
        <v>43587</v>
      </c>
      <c r="D639" s="248" t="s">
        <v>1090</v>
      </c>
      <c r="E639" s="238" t="s">
        <v>1067</v>
      </c>
      <c r="F639" s="238"/>
      <c r="G639" s="249" t="s">
        <v>532</v>
      </c>
      <c r="H639" s="285"/>
      <c r="I639" s="263">
        <v>3122265</v>
      </c>
      <c r="J639" s="357">
        <f t="shared" si="9"/>
        <v>6540757</v>
      </c>
      <c r="K639" s="251"/>
      <c r="L639" s="241"/>
      <c r="M639" s="238" t="s">
        <v>1067</v>
      </c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  <c r="AA639" s="241"/>
      <c r="AB639" s="241"/>
      <c r="AC639" s="241"/>
      <c r="AD639" s="241"/>
      <c r="AE639" s="241"/>
      <c r="AF639" s="241"/>
      <c r="AG639" s="241"/>
      <c r="AH639" s="241"/>
      <c r="AI639" s="241"/>
    </row>
    <row r="640" spans="2:35" s="511" customFormat="1" hidden="1" x14ac:dyDescent="0.25">
      <c r="B640" s="206"/>
      <c r="C640" s="207"/>
      <c r="D640" s="248" t="s">
        <v>1099</v>
      </c>
      <c r="E640" s="238"/>
      <c r="F640" s="238"/>
      <c r="G640" s="249" t="s">
        <v>532</v>
      </c>
      <c r="H640" s="285">
        <v>1000000</v>
      </c>
      <c r="I640" s="263"/>
      <c r="J640" s="357">
        <f t="shared" si="9"/>
        <v>7540757</v>
      </c>
      <c r="K640" s="258" t="s">
        <v>1052</v>
      </c>
      <c r="L640" s="241"/>
      <c r="M640" s="238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  <c r="AA640" s="241"/>
      <c r="AB640" s="241"/>
      <c r="AC640" s="241"/>
      <c r="AD640" s="241"/>
      <c r="AE640" s="241"/>
      <c r="AF640" s="241"/>
      <c r="AG640" s="241"/>
      <c r="AH640" s="241"/>
      <c r="AI640" s="241"/>
    </row>
    <row r="641" spans="2:35" s="511" customFormat="1" hidden="1" x14ac:dyDescent="0.25">
      <c r="B641" s="206"/>
      <c r="C641" s="207">
        <v>43587</v>
      </c>
      <c r="D641" s="248" t="s">
        <v>564</v>
      </c>
      <c r="E641" s="238" t="s">
        <v>1068</v>
      </c>
      <c r="F641" s="238"/>
      <c r="G641" s="249" t="s">
        <v>563</v>
      </c>
      <c r="H641" s="285"/>
      <c r="I641" s="263">
        <v>124000</v>
      </c>
      <c r="J641" s="357">
        <f t="shared" si="9"/>
        <v>7416757</v>
      </c>
      <c r="K641" s="251"/>
      <c r="L641" s="241"/>
      <c r="M641" s="238" t="s">
        <v>1068</v>
      </c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  <c r="AA641" s="241"/>
      <c r="AB641" s="241"/>
      <c r="AC641" s="241"/>
      <c r="AD641" s="241"/>
      <c r="AE641" s="241"/>
      <c r="AF641" s="241"/>
      <c r="AG641" s="241"/>
      <c r="AH641" s="241"/>
      <c r="AI641" s="241"/>
    </row>
    <row r="642" spans="2:35" s="511" customFormat="1" hidden="1" x14ac:dyDescent="0.25">
      <c r="B642" s="206"/>
      <c r="C642" s="207">
        <v>43587</v>
      </c>
      <c r="D642" s="248" t="s">
        <v>1092</v>
      </c>
      <c r="E642" s="238" t="s">
        <v>1091</v>
      </c>
      <c r="F642" s="238"/>
      <c r="G642" s="249" t="s">
        <v>1082</v>
      </c>
      <c r="H642" s="285"/>
      <c r="I642" s="263">
        <v>1263900</v>
      </c>
      <c r="J642" s="357">
        <f t="shared" si="9"/>
        <v>6152857</v>
      </c>
      <c r="K642" s="251"/>
      <c r="L642" s="241"/>
      <c r="M642" s="238" t="s">
        <v>1091</v>
      </c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  <c r="AA642" s="241"/>
      <c r="AB642" s="241"/>
      <c r="AC642" s="241"/>
      <c r="AD642" s="241"/>
      <c r="AE642" s="241"/>
      <c r="AF642" s="241"/>
      <c r="AG642" s="241"/>
      <c r="AH642" s="241"/>
      <c r="AI642" s="241"/>
    </row>
    <row r="643" spans="2:35" s="511" customFormat="1" hidden="1" x14ac:dyDescent="0.25">
      <c r="B643" s="206"/>
      <c r="C643" s="207"/>
      <c r="D643" s="248" t="s">
        <v>1100</v>
      </c>
      <c r="E643" s="238"/>
      <c r="F643" s="238"/>
      <c r="G643" s="249" t="s">
        <v>1082</v>
      </c>
      <c r="H643" s="235">
        <v>1268000</v>
      </c>
      <c r="I643" s="263"/>
      <c r="J643" s="357">
        <f t="shared" si="9"/>
        <v>7420857</v>
      </c>
      <c r="K643" s="385" t="s">
        <v>1101</v>
      </c>
      <c r="L643" s="241"/>
      <c r="M643" s="238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</row>
    <row r="644" spans="2:35" s="511" customFormat="1" hidden="1" x14ac:dyDescent="0.25">
      <c r="B644" s="206"/>
      <c r="C644" s="207">
        <v>43587</v>
      </c>
      <c r="D644" s="248" t="s">
        <v>1094</v>
      </c>
      <c r="E644" s="238" t="s">
        <v>1093</v>
      </c>
      <c r="F644" s="238"/>
      <c r="G644" s="249" t="s">
        <v>1082</v>
      </c>
      <c r="H644" s="285"/>
      <c r="I644" s="263">
        <v>209000</v>
      </c>
      <c r="J644" s="357">
        <f t="shared" si="9"/>
        <v>7211857</v>
      </c>
      <c r="K644" s="251"/>
      <c r="L644" s="241"/>
      <c r="M644" s="238" t="s">
        <v>1093</v>
      </c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</row>
    <row r="645" spans="2:35" s="511" customFormat="1" hidden="1" x14ac:dyDescent="0.25">
      <c r="B645" s="206"/>
      <c r="C645" s="207"/>
      <c r="D645" s="248" t="s">
        <v>1100</v>
      </c>
      <c r="E645" s="238"/>
      <c r="F645" s="238"/>
      <c r="G645" s="249" t="s">
        <v>1082</v>
      </c>
      <c r="H645" s="285">
        <v>250000</v>
      </c>
      <c r="I645" s="263"/>
      <c r="J645" s="357">
        <f t="shared" si="9"/>
        <v>7461857</v>
      </c>
      <c r="K645" s="258" t="s">
        <v>1054</v>
      </c>
      <c r="L645" s="241"/>
      <c r="M645" s="238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</row>
    <row r="646" spans="2:35" s="511" customFormat="1" hidden="1" x14ac:dyDescent="0.25">
      <c r="B646" s="206"/>
      <c r="C646" s="283">
        <v>43587</v>
      </c>
      <c r="D646" s="225" t="s">
        <v>1097</v>
      </c>
      <c r="E646" s="386" t="s">
        <v>1098</v>
      </c>
      <c r="F646" s="386"/>
      <c r="G646" s="235" t="s">
        <v>327</v>
      </c>
      <c r="H646" s="285"/>
      <c r="I646" s="235">
        <v>500000</v>
      </c>
      <c r="J646" s="357">
        <f t="shared" si="9"/>
        <v>6961857</v>
      </c>
      <c r="K646" s="251"/>
      <c r="L646" s="241"/>
      <c r="M646" s="386" t="s">
        <v>1098</v>
      </c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</row>
    <row r="647" spans="2:35" s="511" customFormat="1" hidden="1" x14ac:dyDescent="0.25">
      <c r="B647" s="206"/>
      <c r="C647" s="207">
        <v>43588</v>
      </c>
      <c r="D647" s="248" t="s">
        <v>1096</v>
      </c>
      <c r="E647" s="238" t="s">
        <v>1095</v>
      </c>
      <c r="F647" s="238"/>
      <c r="G647" s="249" t="s">
        <v>534</v>
      </c>
      <c r="H647" s="285"/>
      <c r="I647" s="263">
        <v>420000</v>
      </c>
      <c r="J647" s="357">
        <f t="shared" si="9"/>
        <v>6541857</v>
      </c>
      <c r="K647" s="251"/>
      <c r="L647" s="241"/>
      <c r="M647" s="238" t="s">
        <v>1095</v>
      </c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</row>
    <row r="648" spans="2:35" s="511" customFormat="1" hidden="1" x14ac:dyDescent="0.25">
      <c r="B648" s="206"/>
      <c r="C648" s="207"/>
      <c r="D648" s="377" t="s">
        <v>1123</v>
      </c>
      <c r="E648" s="206"/>
      <c r="F648" s="206"/>
      <c r="G648" s="208"/>
      <c r="H648" s="285">
        <v>17958343</v>
      </c>
      <c r="I648" s="210"/>
      <c r="J648" s="357">
        <f t="shared" si="9"/>
        <v>24500200</v>
      </c>
      <c r="K648" s="251"/>
      <c r="L648" s="241"/>
      <c r="M648" s="206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</row>
    <row r="649" spans="2:35" s="511" customFormat="1" hidden="1" x14ac:dyDescent="0.25">
      <c r="B649" s="206"/>
      <c r="C649" s="207">
        <v>43591</v>
      </c>
      <c r="D649" s="225" t="s">
        <v>1097</v>
      </c>
      <c r="E649" s="208" t="s">
        <v>1113</v>
      </c>
      <c r="F649" s="208"/>
      <c r="G649" s="235" t="s">
        <v>532</v>
      </c>
      <c r="H649" s="235"/>
      <c r="I649" s="235">
        <v>500000</v>
      </c>
      <c r="J649" s="357">
        <f t="shared" si="9"/>
        <v>24000200</v>
      </c>
      <c r="K649" s="251"/>
      <c r="L649" s="241"/>
      <c r="M649" s="208" t="s">
        <v>1113</v>
      </c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</row>
    <row r="650" spans="2:35" s="511" customFormat="1" hidden="1" x14ac:dyDescent="0.25">
      <c r="B650" s="206"/>
      <c r="C650" s="204">
        <v>43591</v>
      </c>
      <c r="D650" s="318" t="s">
        <v>1112</v>
      </c>
      <c r="E650" s="319" t="s">
        <v>1106</v>
      </c>
      <c r="F650" s="255"/>
      <c r="G650" s="320" t="s">
        <v>1102</v>
      </c>
      <c r="H650" s="285"/>
      <c r="I650" s="321">
        <v>350000</v>
      </c>
      <c r="J650" s="357">
        <f t="shared" si="9"/>
        <v>23650200</v>
      </c>
      <c r="K650" s="251"/>
      <c r="L650" s="241"/>
      <c r="M650" s="319" t="s">
        <v>1106</v>
      </c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</row>
    <row r="651" spans="2:35" s="511" customFormat="1" hidden="1" x14ac:dyDescent="0.25">
      <c r="B651" s="206"/>
      <c r="C651" s="204">
        <v>43591</v>
      </c>
      <c r="D651" s="267" t="s">
        <v>1103</v>
      </c>
      <c r="E651" s="322" t="s">
        <v>1104</v>
      </c>
      <c r="F651" s="322"/>
      <c r="G651" s="270" t="s">
        <v>327</v>
      </c>
      <c r="H651" s="297"/>
      <c r="I651" s="271">
        <v>1523940</v>
      </c>
      <c r="J651" s="357">
        <f t="shared" si="9"/>
        <v>22126260</v>
      </c>
      <c r="K651" s="251"/>
      <c r="L651" s="241"/>
      <c r="M651" s="322" t="s">
        <v>1104</v>
      </c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</row>
    <row r="652" spans="2:35" s="511" customFormat="1" hidden="1" x14ac:dyDescent="0.25">
      <c r="B652" s="206"/>
      <c r="C652" s="204"/>
      <c r="D652" s="248" t="s">
        <v>982</v>
      </c>
      <c r="E652" s="238" t="s">
        <v>1118</v>
      </c>
      <c r="F652" s="238"/>
      <c r="G652" s="249" t="s">
        <v>327</v>
      </c>
      <c r="H652" s="285">
        <v>500000</v>
      </c>
      <c r="I652" s="263"/>
      <c r="J652" s="329">
        <f t="shared" si="9"/>
        <v>22626260</v>
      </c>
      <c r="K652" s="251"/>
      <c r="L652" s="241"/>
      <c r="M652" s="238" t="s">
        <v>1118</v>
      </c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</row>
    <row r="653" spans="2:35" s="511" customFormat="1" hidden="1" x14ac:dyDescent="0.25">
      <c r="B653" s="206"/>
      <c r="C653" s="204">
        <v>43591</v>
      </c>
      <c r="D653" s="267" t="s">
        <v>865</v>
      </c>
      <c r="E653" s="319" t="s">
        <v>1105</v>
      </c>
      <c r="F653" s="322"/>
      <c r="G653" s="270" t="s">
        <v>611</v>
      </c>
      <c r="H653" s="302"/>
      <c r="I653" s="271">
        <v>2067132</v>
      </c>
      <c r="J653" s="387">
        <f t="shared" si="9"/>
        <v>20559128</v>
      </c>
      <c r="K653" s="251"/>
      <c r="L653" s="241"/>
      <c r="M653" s="319" t="s">
        <v>1105</v>
      </c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</row>
    <row r="654" spans="2:35" s="511" customFormat="1" hidden="1" x14ac:dyDescent="0.25">
      <c r="B654" s="206"/>
      <c r="C654" s="204">
        <v>43591</v>
      </c>
      <c r="D654" s="233" t="s">
        <v>1107</v>
      </c>
      <c r="E654" s="319" t="s">
        <v>1108</v>
      </c>
      <c r="F654" s="322"/>
      <c r="G654" s="242" t="s">
        <v>532</v>
      </c>
      <c r="H654" s="285"/>
      <c r="I654" s="236">
        <v>1373651</v>
      </c>
      <c r="J654" s="357">
        <f t="shared" ref="J654:J717" si="10">+J653+H654-I654</f>
        <v>19185477</v>
      </c>
      <c r="K654" s="251"/>
      <c r="L654" s="241"/>
      <c r="M654" s="319" t="s">
        <v>1108</v>
      </c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  <c r="AA654" s="241"/>
      <c r="AB654" s="241"/>
      <c r="AC654" s="241"/>
      <c r="AD654" s="241"/>
      <c r="AE654" s="241"/>
      <c r="AF654" s="241"/>
      <c r="AG654" s="241"/>
      <c r="AH654" s="241"/>
      <c r="AI654" s="241"/>
    </row>
    <row r="655" spans="2:35" s="511" customFormat="1" hidden="1" x14ac:dyDescent="0.25">
      <c r="B655" s="206"/>
      <c r="C655" s="204">
        <v>43592</v>
      </c>
      <c r="D655" s="233" t="s">
        <v>580</v>
      </c>
      <c r="E655" s="319" t="s">
        <v>1109</v>
      </c>
      <c r="F655" s="322"/>
      <c r="G655" s="242" t="s">
        <v>1110</v>
      </c>
      <c r="H655" s="285"/>
      <c r="I655" s="236">
        <v>62000</v>
      </c>
      <c r="J655" s="357">
        <f t="shared" si="10"/>
        <v>19123477</v>
      </c>
      <c r="K655" s="251"/>
      <c r="L655" s="241"/>
      <c r="M655" s="319" t="s">
        <v>1109</v>
      </c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  <c r="AA655" s="241"/>
      <c r="AB655" s="241"/>
      <c r="AC655" s="241"/>
      <c r="AD655" s="241"/>
      <c r="AE655" s="241"/>
      <c r="AF655" s="241"/>
      <c r="AG655" s="241"/>
      <c r="AH655" s="241"/>
      <c r="AI655" s="241"/>
    </row>
    <row r="656" spans="2:35" s="511" customFormat="1" hidden="1" x14ac:dyDescent="0.25">
      <c r="B656" s="206"/>
      <c r="C656" s="204">
        <v>43594</v>
      </c>
      <c r="D656" s="233" t="s">
        <v>1119</v>
      </c>
      <c r="E656" s="319" t="s">
        <v>1111</v>
      </c>
      <c r="F656" s="322"/>
      <c r="G656" s="242" t="s">
        <v>704</v>
      </c>
      <c r="H656" s="285"/>
      <c r="I656" s="236">
        <v>4612200</v>
      </c>
      <c r="J656" s="357">
        <f t="shared" si="10"/>
        <v>14511277</v>
      </c>
      <c r="K656" s="251"/>
      <c r="L656" s="241"/>
      <c r="M656" s="319" t="s">
        <v>1111</v>
      </c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  <c r="AA656" s="241"/>
      <c r="AB656" s="241"/>
      <c r="AC656" s="241"/>
      <c r="AD656" s="241"/>
      <c r="AE656" s="241"/>
      <c r="AF656" s="241"/>
      <c r="AG656" s="241"/>
      <c r="AH656" s="241"/>
      <c r="AI656" s="241"/>
    </row>
    <row r="657" spans="2:35" s="511" customFormat="1" hidden="1" x14ac:dyDescent="0.25">
      <c r="B657" s="206"/>
      <c r="C657" s="204">
        <v>43594</v>
      </c>
      <c r="D657" s="233" t="s">
        <v>1120</v>
      </c>
      <c r="E657" s="319" t="s">
        <v>1121</v>
      </c>
      <c r="F657" s="322"/>
      <c r="G657" s="242" t="s">
        <v>953</v>
      </c>
      <c r="H657" s="285"/>
      <c r="I657" s="236">
        <v>2085000</v>
      </c>
      <c r="J657" s="357">
        <f t="shared" si="10"/>
        <v>12426277</v>
      </c>
      <c r="K657" s="251"/>
      <c r="L657" s="241"/>
      <c r="M657" s="319" t="s">
        <v>1121</v>
      </c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  <c r="AD657" s="241"/>
      <c r="AE657" s="241"/>
      <c r="AF657" s="241"/>
      <c r="AG657" s="241"/>
      <c r="AH657" s="241"/>
      <c r="AI657" s="241"/>
    </row>
    <row r="658" spans="2:35" s="511" customFormat="1" hidden="1" x14ac:dyDescent="0.25">
      <c r="B658" s="206"/>
      <c r="C658" s="204">
        <v>43595</v>
      </c>
      <c r="D658" s="233" t="s">
        <v>580</v>
      </c>
      <c r="E658" s="319" t="s">
        <v>1122</v>
      </c>
      <c r="F658" s="322"/>
      <c r="G658" s="242" t="s">
        <v>1110</v>
      </c>
      <c r="H658" s="285"/>
      <c r="I658" s="236">
        <v>124000</v>
      </c>
      <c r="J658" s="357">
        <f t="shared" si="10"/>
        <v>12302277</v>
      </c>
      <c r="K658" s="251"/>
      <c r="L658" s="241"/>
      <c r="M658" s="319" t="s">
        <v>1122</v>
      </c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  <c r="AA658" s="241"/>
      <c r="AB658" s="241"/>
      <c r="AC658" s="241"/>
      <c r="AD658" s="241"/>
      <c r="AE658" s="241"/>
      <c r="AF658" s="241"/>
      <c r="AG658" s="241"/>
      <c r="AH658" s="241"/>
      <c r="AI658" s="241"/>
    </row>
    <row r="659" spans="2:35" s="511" customFormat="1" hidden="1" x14ac:dyDescent="0.25">
      <c r="B659" s="206"/>
      <c r="C659" s="207">
        <v>43595</v>
      </c>
      <c r="D659" s="225" t="s">
        <v>1115</v>
      </c>
      <c r="E659" s="208" t="s">
        <v>1117</v>
      </c>
      <c r="F659" s="208"/>
      <c r="G659" s="235" t="s">
        <v>1116</v>
      </c>
      <c r="H659" s="285"/>
      <c r="I659" s="210">
        <v>450000</v>
      </c>
      <c r="J659" s="357">
        <f t="shared" si="10"/>
        <v>11852277</v>
      </c>
      <c r="K659" s="251"/>
      <c r="L659" s="241"/>
      <c r="M659" s="208" t="s">
        <v>1117</v>
      </c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  <c r="AA659" s="241"/>
      <c r="AB659" s="241"/>
      <c r="AC659" s="241"/>
      <c r="AD659" s="241"/>
      <c r="AE659" s="241"/>
      <c r="AF659" s="241"/>
      <c r="AG659" s="241"/>
      <c r="AH659" s="241"/>
      <c r="AI659" s="241"/>
    </row>
    <row r="660" spans="2:35" s="511" customFormat="1" hidden="1" x14ac:dyDescent="0.25">
      <c r="B660" s="206"/>
      <c r="C660" s="206"/>
      <c r="D660" s="377" t="s">
        <v>1114</v>
      </c>
      <c r="E660" s="206"/>
      <c r="F660" s="206"/>
      <c r="G660" s="208"/>
      <c r="H660" s="285">
        <v>12197923</v>
      </c>
      <c r="I660" s="210"/>
      <c r="J660" s="357">
        <f t="shared" si="10"/>
        <v>24050200</v>
      </c>
      <c r="K660" s="251"/>
      <c r="L660" s="241"/>
      <c r="M660" s="206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  <c r="AA660" s="241"/>
      <c r="AB660" s="241"/>
      <c r="AC660" s="241"/>
      <c r="AD660" s="241"/>
      <c r="AE660" s="241"/>
      <c r="AF660" s="241"/>
      <c r="AG660" s="241"/>
      <c r="AH660" s="241"/>
      <c r="AI660" s="241"/>
    </row>
    <row r="661" spans="2:35" s="511" customFormat="1" hidden="1" x14ac:dyDescent="0.25">
      <c r="B661" s="206"/>
      <c r="C661" s="207">
        <v>43595</v>
      </c>
      <c r="D661" s="206" t="s">
        <v>607</v>
      </c>
      <c r="E661" s="206" t="s">
        <v>1124</v>
      </c>
      <c r="F661" s="206"/>
      <c r="G661" s="286" t="s">
        <v>365</v>
      </c>
      <c r="H661" s="285"/>
      <c r="I661" s="210">
        <v>196000</v>
      </c>
      <c r="J661" s="357">
        <f t="shared" si="10"/>
        <v>23854200</v>
      </c>
      <c r="K661" s="251"/>
      <c r="L661" s="241"/>
      <c r="M661" s="206" t="s">
        <v>1124</v>
      </c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  <c r="AA661" s="241"/>
      <c r="AB661" s="241"/>
      <c r="AC661" s="241"/>
      <c r="AD661" s="241"/>
      <c r="AE661" s="241"/>
      <c r="AF661" s="241"/>
      <c r="AG661" s="241"/>
      <c r="AH661" s="241"/>
      <c r="AI661" s="241"/>
    </row>
    <row r="662" spans="2:35" s="511" customFormat="1" hidden="1" x14ac:dyDescent="0.25">
      <c r="B662" s="206"/>
      <c r="C662" s="207">
        <v>43595</v>
      </c>
      <c r="D662" s="206" t="s">
        <v>868</v>
      </c>
      <c r="E662" s="206" t="s">
        <v>1142</v>
      </c>
      <c r="F662" s="206"/>
      <c r="G662" s="286" t="s">
        <v>565</v>
      </c>
      <c r="H662" s="285"/>
      <c r="I662" s="210">
        <v>38000</v>
      </c>
      <c r="J662" s="357">
        <f t="shared" si="10"/>
        <v>23816200</v>
      </c>
      <c r="K662" s="251"/>
      <c r="L662" s="241"/>
      <c r="M662" s="206" t="s">
        <v>1142</v>
      </c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  <c r="AA662" s="241"/>
      <c r="AB662" s="241"/>
      <c r="AC662" s="241"/>
      <c r="AD662" s="241"/>
      <c r="AE662" s="241"/>
      <c r="AF662" s="241"/>
      <c r="AG662" s="241"/>
      <c r="AH662" s="241"/>
      <c r="AI662" s="241"/>
    </row>
    <row r="663" spans="2:35" s="511" customFormat="1" hidden="1" x14ac:dyDescent="0.25">
      <c r="B663" s="206"/>
      <c r="C663" s="207">
        <v>43595</v>
      </c>
      <c r="D663" s="206" t="s">
        <v>1125</v>
      </c>
      <c r="E663" s="206" t="s">
        <v>1143</v>
      </c>
      <c r="F663" s="206"/>
      <c r="G663" s="286" t="s">
        <v>565</v>
      </c>
      <c r="H663" s="285"/>
      <c r="I663" s="210">
        <v>6450000</v>
      </c>
      <c r="J663" s="357">
        <f t="shared" si="10"/>
        <v>17366200</v>
      </c>
      <c r="K663" s="251"/>
      <c r="L663" s="241"/>
      <c r="M663" s="206" t="s">
        <v>1143</v>
      </c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</row>
    <row r="664" spans="2:35" s="511" customFormat="1" hidden="1" x14ac:dyDescent="0.25">
      <c r="B664" s="206"/>
      <c r="C664" s="207">
        <v>43595</v>
      </c>
      <c r="D664" s="206" t="s">
        <v>1126</v>
      </c>
      <c r="E664" s="206" t="s">
        <v>1144</v>
      </c>
      <c r="F664" s="206"/>
      <c r="G664" s="286" t="s">
        <v>651</v>
      </c>
      <c r="H664" s="285"/>
      <c r="I664" s="210">
        <v>320000</v>
      </c>
      <c r="J664" s="357">
        <f t="shared" si="10"/>
        <v>17046200</v>
      </c>
      <c r="K664" s="251"/>
      <c r="L664" s="241"/>
      <c r="M664" s="206" t="s">
        <v>1144</v>
      </c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</row>
    <row r="665" spans="2:35" s="511" customFormat="1" hidden="1" x14ac:dyDescent="0.25">
      <c r="B665" s="206"/>
      <c r="C665" s="207">
        <v>43598</v>
      </c>
      <c r="D665" s="206" t="s">
        <v>1127</v>
      </c>
      <c r="E665" s="206" t="s">
        <v>1145</v>
      </c>
      <c r="F665" s="206"/>
      <c r="G665" s="286" t="s">
        <v>565</v>
      </c>
      <c r="H665" s="285"/>
      <c r="I665" s="210">
        <v>50000</v>
      </c>
      <c r="J665" s="357">
        <f t="shared" si="10"/>
        <v>16996200</v>
      </c>
      <c r="K665" s="251"/>
      <c r="L665" s="241"/>
      <c r="M665" s="206" t="s">
        <v>1145</v>
      </c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</row>
    <row r="666" spans="2:35" s="511" customFormat="1" hidden="1" x14ac:dyDescent="0.25">
      <c r="B666" s="206"/>
      <c r="C666" s="207">
        <v>43599</v>
      </c>
      <c r="D666" s="206" t="s">
        <v>922</v>
      </c>
      <c r="E666" s="206" t="s">
        <v>1146</v>
      </c>
      <c r="F666" s="206"/>
      <c r="G666" s="286" t="s">
        <v>563</v>
      </c>
      <c r="H666" s="285"/>
      <c r="I666" s="210">
        <v>124000</v>
      </c>
      <c r="J666" s="357">
        <f t="shared" si="10"/>
        <v>16872200</v>
      </c>
      <c r="K666" s="251"/>
      <c r="L666" s="241"/>
      <c r="M666" s="206" t="s">
        <v>1146</v>
      </c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</row>
    <row r="667" spans="2:35" s="511" customFormat="1" hidden="1" x14ac:dyDescent="0.25">
      <c r="B667" s="206"/>
      <c r="C667" s="207">
        <v>43599</v>
      </c>
      <c r="D667" s="206" t="s">
        <v>1128</v>
      </c>
      <c r="E667" s="206" t="s">
        <v>1147</v>
      </c>
      <c r="F667" s="206"/>
      <c r="G667" s="286" t="s">
        <v>1116</v>
      </c>
      <c r="H667" s="285"/>
      <c r="I667" s="210">
        <v>430000</v>
      </c>
      <c r="J667" s="357">
        <f t="shared" si="10"/>
        <v>16442200</v>
      </c>
      <c r="K667" s="251"/>
      <c r="L667" s="241"/>
      <c r="M667" s="206" t="s">
        <v>1147</v>
      </c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</row>
    <row r="668" spans="2:35" s="511" customFormat="1" hidden="1" x14ac:dyDescent="0.25">
      <c r="B668" s="206"/>
      <c r="C668" s="206"/>
      <c r="D668" s="206" t="s">
        <v>982</v>
      </c>
      <c r="E668" s="206" t="s">
        <v>1148</v>
      </c>
      <c r="F668" s="206"/>
      <c r="G668" s="286" t="s">
        <v>1116</v>
      </c>
      <c r="H668" s="285">
        <v>450000</v>
      </c>
      <c r="I668" s="210"/>
      <c r="J668" s="357">
        <f t="shared" si="10"/>
        <v>16892200</v>
      </c>
      <c r="K668" s="251"/>
      <c r="L668" s="241"/>
      <c r="M668" s="206" t="s">
        <v>1148</v>
      </c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</row>
    <row r="669" spans="2:35" s="511" customFormat="1" hidden="1" x14ac:dyDescent="0.25">
      <c r="B669" s="206"/>
      <c r="C669" s="207">
        <v>43599</v>
      </c>
      <c r="D669" s="206" t="s">
        <v>1129</v>
      </c>
      <c r="E669" s="206" t="s">
        <v>1149</v>
      </c>
      <c r="F669" s="206"/>
      <c r="G669" s="286" t="s">
        <v>560</v>
      </c>
      <c r="H669" s="285"/>
      <c r="I669" s="210">
        <v>310550</v>
      </c>
      <c r="J669" s="357">
        <f t="shared" si="10"/>
        <v>16581650</v>
      </c>
      <c r="K669" s="251"/>
      <c r="L669" s="241"/>
      <c r="M669" s="206" t="s">
        <v>1149</v>
      </c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</row>
    <row r="670" spans="2:35" s="511" customFormat="1" hidden="1" x14ac:dyDescent="0.25">
      <c r="B670" s="206"/>
      <c r="C670" s="207">
        <v>43599</v>
      </c>
      <c r="D670" s="206" t="s">
        <v>1130</v>
      </c>
      <c r="E670" s="206" t="s">
        <v>1150</v>
      </c>
      <c r="F670" s="206"/>
      <c r="G670" s="286" t="s">
        <v>327</v>
      </c>
      <c r="H670" s="285"/>
      <c r="I670" s="210">
        <v>761230</v>
      </c>
      <c r="J670" s="357">
        <f t="shared" si="10"/>
        <v>15820420</v>
      </c>
      <c r="K670" s="251"/>
      <c r="L670" s="241"/>
      <c r="M670" s="206" t="s">
        <v>1150</v>
      </c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</row>
    <row r="671" spans="2:35" s="511" customFormat="1" hidden="1" x14ac:dyDescent="0.25">
      <c r="B671" s="206"/>
      <c r="C671" s="207">
        <v>43600</v>
      </c>
      <c r="D671" s="206" t="s">
        <v>1131</v>
      </c>
      <c r="E671" s="206" t="s">
        <v>1151</v>
      </c>
      <c r="F671" s="206"/>
      <c r="G671" s="286" t="s">
        <v>645</v>
      </c>
      <c r="H671" s="285"/>
      <c r="I671" s="210">
        <v>1493500</v>
      </c>
      <c r="J671" s="357">
        <f t="shared" si="10"/>
        <v>14326920</v>
      </c>
      <c r="K671" s="251"/>
      <c r="L671" s="241"/>
      <c r="M671" s="206" t="s">
        <v>1151</v>
      </c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</row>
    <row r="672" spans="2:35" s="511" customFormat="1" hidden="1" x14ac:dyDescent="0.25">
      <c r="B672" s="206"/>
      <c r="C672" s="207">
        <v>43600</v>
      </c>
      <c r="D672" s="206" t="s">
        <v>1132</v>
      </c>
      <c r="E672" s="206" t="s">
        <v>1152</v>
      </c>
      <c r="F672" s="206"/>
      <c r="G672" s="286" t="s">
        <v>645</v>
      </c>
      <c r="H672" s="285"/>
      <c r="I672" s="210">
        <v>2386600</v>
      </c>
      <c r="J672" s="357">
        <f t="shared" si="10"/>
        <v>11940320</v>
      </c>
      <c r="K672" s="251"/>
      <c r="L672" s="241"/>
      <c r="M672" s="206" t="s">
        <v>1152</v>
      </c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  <c r="AA672" s="241"/>
      <c r="AB672" s="241"/>
      <c r="AC672" s="241"/>
      <c r="AD672" s="241"/>
      <c r="AE672" s="241"/>
      <c r="AF672" s="241"/>
      <c r="AG672" s="241"/>
      <c r="AH672" s="241"/>
      <c r="AI672" s="241"/>
    </row>
    <row r="673" spans="2:35" s="511" customFormat="1" hidden="1" x14ac:dyDescent="0.25">
      <c r="B673" s="206"/>
      <c r="C673" s="207">
        <v>43600</v>
      </c>
      <c r="D673" s="206" t="s">
        <v>1133</v>
      </c>
      <c r="E673" s="206" t="s">
        <v>1153</v>
      </c>
      <c r="F673" s="206"/>
      <c r="G673" s="286" t="s">
        <v>645</v>
      </c>
      <c r="H673" s="285"/>
      <c r="I673" s="210">
        <v>706000</v>
      </c>
      <c r="J673" s="357">
        <f t="shared" si="10"/>
        <v>11234320</v>
      </c>
      <c r="K673" s="251"/>
      <c r="L673" s="241"/>
      <c r="M673" s="206" t="s">
        <v>1153</v>
      </c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  <c r="AA673" s="241"/>
      <c r="AB673" s="241"/>
      <c r="AC673" s="241"/>
      <c r="AD673" s="241"/>
      <c r="AE673" s="241"/>
      <c r="AF673" s="241"/>
      <c r="AG673" s="241"/>
      <c r="AH673" s="241"/>
      <c r="AI673" s="241"/>
    </row>
    <row r="674" spans="2:35" s="511" customFormat="1" hidden="1" x14ac:dyDescent="0.25">
      <c r="B674" s="206"/>
      <c r="C674" s="207">
        <v>43600</v>
      </c>
      <c r="D674" s="206" t="s">
        <v>1134</v>
      </c>
      <c r="E674" s="206" t="s">
        <v>1154</v>
      </c>
      <c r="F674" s="206"/>
      <c r="G674" s="286" t="s">
        <v>645</v>
      </c>
      <c r="H674" s="285"/>
      <c r="I674" s="210">
        <v>611200</v>
      </c>
      <c r="J674" s="357">
        <f t="shared" si="10"/>
        <v>10623120</v>
      </c>
      <c r="K674" s="251"/>
      <c r="L674" s="241"/>
      <c r="M674" s="206" t="s">
        <v>1154</v>
      </c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  <c r="AA674" s="241"/>
      <c r="AB674" s="241"/>
      <c r="AC674" s="241"/>
      <c r="AD674" s="241"/>
      <c r="AE674" s="241"/>
      <c r="AF674" s="241"/>
      <c r="AG674" s="241"/>
      <c r="AH674" s="241"/>
      <c r="AI674" s="241"/>
    </row>
    <row r="675" spans="2:35" s="511" customFormat="1" hidden="1" x14ac:dyDescent="0.25">
      <c r="B675" s="206"/>
      <c r="C675" s="207">
        <v>43600</v>
      </c>
      <c r="D675" s="206" t="s">
        <v>1135</v>
      </c>
      <c r="E675" s="206" t="s">
        <v>1155</v>
      </c>
      <c r="F675" s="206"/>
      <c r="G675" s="286" t="s">
        <v>608</v>
      </c>
      <c r="H675" s="285"/>
      <c r="I675" s="210">
        <v>353000</v>
      </c>
      <c r="J675" s="357">
        <f t="shared" si="10"/>
        <v>10270120</v>
      </c>
      <c r="K675" s="251"/>
      <c r="L675" s="241"/>
      <c r="M675" s="206" t="s">
        <v>1155</v>
      </c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  <c r="AA675" s="241"/>
      <c r="AB675" s="241"/>
      <c r="AC675" s="241"/>
      <c r="AD675" s="241"/>
      <c r="AE675" s="241"/>
      <c r="AF675" s="241"/>
      <c r="AG675" s="241"/>
      <c r="AH675" s="241"/>
      <c r="AI675" s="241"/>
    </row>
    <row r="676" spans="2:35" s="511" customFormat="1" hidden="1" x14ac:dyDescent="0.25">
      <c r="B676" s="206"/>
      <c r="C676" s="207">
        <v>43600</v>
      </c>
      <c r="D676" s="206" t="s">
        <v>1136</v>
      </c>
      <c r="E676" s="206" t="s">
        <v>1156</v>
      </c>
      <c r="F676" s="206"/>
      <c r="G676" s="286" t="s">
        <v>1110</v>
      </c>
      <c r="H676" s="285"/>
      <c r="I676" s="210">
        <v>62000</v>
      </c>
      <c r="J676" s="357">
        <f t="shared" si="10"/>
        <v>10208120</v>
      </c>
      <c r="K676" s="251"/>
      <c r="L676" s="241"/>
      <c r="M676" s="206" t="s">
        <v>1156</v>
      </c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  <c r="AA676" s="241"/>
      <c r="AB676" s="241"/>
      <c r="AC676" s="241"/>
      <c r="AD676" s="241"/>
      <c r="AE676" s="241"/>
      <c r="AF676" s="241"/>
      <c r="AG676" s="241"/>
      <c r="AH676" s="241"/>
      <c r="AI676" s="241"/>
    </row>
    <row r="677" spans="2:35" s="511" customFormat="1" hidden="1" x14ac:dyDescent="0.25">
      <c r="B677" s="206"/>
      <c r="C677" s="207">
        <v>43600</v>
      </c>
      <c r="D677" s="206" t="s">
        <v>1137</v>
      </c>
      <c r="E677" s="206" t="s">
        <v>1157</v>
      </c>
      <c r="F677" s="206"/>
      <c r="G677" s="286" t="s">
        <v>565</v>
      </c>
      <c r="H677" s="285"/>
      <c r="I677" s="210">
        <v>25000</v>
      </c>
      <c r="J677" s="357">
        <f t="shared" si="10"/>
        <v>10183120</v>
      </c>
      <c r="K677" s="251"/>
      <c r="L677" s="241"/>
      <c r="M677" s="206" t="s">
        <v>1157</v>
      </c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  <c r="AA677" s="241"/>
      <c r="AB677" s="241"/>
      <c r="AC677" s="241"/>
      <c r="AD677" s="241"/>
      <c r="AE677" s="241"/>
      <c r="AF677" s="241"/>
      <c r="AG677" s="241"/>
      <c r="AH677" s="241"/>
      <c r="AI677" s="241"/>
    </row>
    <row r="678" spans="2:35" s="511" customFormat="1" hidden="1" x14ac:dyDescent="0.25">
      <c r="B678" s="206"/>
      <c r="C678" s="207">
        <v>43601</v>
      </c>
      <c r="D678" s="206" t="s">
        <v>1138</v>
      </c>
      <c r="E678" s="206" t="s">
        <v>1158</v>
      </c>
      <c r="F678" s="206"/>
      <c r="G678" s="286" t="s">
        <v>532</v>
      </c>
      <c r="H678" s="285"/>
      <c r="I678" s="210">
        <v>419430</v>
      </c>
      <c r="J678" s="357">
        <f t="shared" si="10"/>
        <v>9763690</v>
      </c>
      <c r="K678" s="251"/>
      <c r="L678" s="241"/>
      <c r="M678" s="206" t="s">
        <v>1158</v>
      </c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  <c r="AA678" s="241"/>
      <c r="AB678" s="241"/>
      <c r="AC678" s="241"/>
      <c r="AD678" s="241"/>
      <c r="AE678" s="241"/>
      <c r="AF678" s="241"/>
      <c r="AG678" s="241"/>
      <c r="AH678" s="241"/>
      <c r="AI678" s="241"/>
    </row>
    <row r="679" spans="2:35" s="511" customFormat="1" hidden="1" x14ac:dyDescent="0.25">
      <c r="B679" s="206"/>
      <c r="C679" s="206"/>
      <c r="D679" s="206" t="s">
        <v>982</v>
      </c>
      <c r="E679" s="206" t="s">
        <v>1159</v>
      </c>
      <c r="F679" s="206"/>
      <c r="G679" s="286" t="s">
        <v>532</v>
      </c>
      <c r="H679" s="285">
        <v>500000</v>
      </c>
      <c r="I679" s="210"/>
      <c r="J679" s="357">
        <f t="shared" si="10"/>
        <v>10263690</v>
      </c>
      <c r="K679" s="251"/>
      <c r="L679" s="241"/>
      <c r="M679" s="206" t="s">
        <v>1159</v>
      </c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  <c r="AA679" s="241"/>
      <c r="AB679" s="241"/>
      <c r="AC679" s="241"/>
      <c r="AD679" s="241"/>
      <c r="AE679" s="241"/>
      <c r="AF679" s="241"/>
      <c r="AG679" s="241"/>
      <c r="AH679" s="241"/>
      <c r="AI679" s="241"/>
    </row>
    <row r="680" spans="2:35" s="511" customFormat="1" hidden="1" x14ac:dyDescent="0.25">
      <c r="B680" s="206"/>
      <c r="C680" s="207">
        <v>43601</v>
      </c>
      <c r="D680" s="206" t="s">
        <v>1139</v>
      </c>
      <c r="E680" s="206" t="s">
        <v>1160</v>
      </c>
      <c r="F680" s="206"/>
      <c r="G680" s="286" t="s">
        <v>532</v>
      </c>
      <c r="H680" s="285"/>
      <c r="I680" s="210">
        <v>1022785</v>
      </c>
      <c r="J680" s="357">
        <f t="shared" si="10"/>
        <v>9240905</v>
      </c>
      <c r="K680" s="251"/>
      <c r="L680" s="241"/>
      <c r="M680" s="206" t="s">
        <v>1160</v>
      </c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</row>
    <row r="681" spans="2:35" s="511" customFormat="1" hidden="1" x14ac:dyDescent="0.25">
      <c r="B681" s="206"/>
      <c r="C681" s="207">
        <v>43601</v>
      </c>
      <c r="D681" s="206" t="s">
        <v>1140</v>
      </c>
      <c r="E681" s="206" t="s">
        <v>1161</v>
      </c>
      <c r="F681" s="206"/>
      <c r="G681" s="286" t="s">
        <v>565</v>
      </c>
      <c r="H681" s="285"/>
      <c r="I681" s="210">
        <v>100000</v>
      </c>
      <c r="J681" s="357">
        <f t="shared" si="10"/>
        <v>9140905</v>
      </c>
      <c r="K681" s="251"/>
      <c r="L681" s="241"/>
      <c r="M681" s="206" t="s">
        <v>1161</v>
      </c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  <c r="AA681" s="241"/>
      <c r="AB681" s="241"/>
      <c r="AC681" s="241"/>
      <c r="AD681" s="241"/>
      <c r="AE681" s="241"/>
      <c r="AF681" s="241"/>
      <c r="AG681" s="241"/>
      <c r="AH681" s="241"/>
      <c r="AI681" s="241"/>
    </row>
    <row r="682" spans="2:35" s="511" customFormat="1" hidden="1" x14ac:dyDescent="0.25">
      <c r="B682" s="284"/>
      <c r="C682" s="388">
        <v>43602</v>
      </c>
      <c r="D682" s="284" t="s">
        <v>1141</v>
      </c>
      <c r="E682" s="284" t="s">
        <v>1162</v>
      </c>
      <c r="F682" s="284"/>
      <c r="G682" s="389" t="s">
        <v>1082</v>
      </c>
      <c r="H682" s="297"/>
      <c r="I682" s="390">
        <v>1800000</v>
      </c>
      <c r="J682" s="357">
        <f t="shared" si="10"/>
        <v>7340905</v>
      </c>
      <c r="K682" s="282"/>
      <c r="L682" s="241"/>
      <c r="M682" s="284" t="s">
        <v>1162</v>
      </c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  <c r="AA682" s="241"/>
      <c r="AB682" s="241"/>
      <c r="AC682" s="241"/>
      <c r="AD682" s="241"/>
      <c r="AE682" s="241"/>
      <c r="AF682" s="241"/>
      <c r="AG682" s="241"/>
      <c r="AH682" s="241"/>
      <c r="AI682" s="241"/>
    </row>
    <row r="683" spans="2:35" s="511" customFormat="1" hidden="1" x14ac:dyDescent="0.25">
      <c r="B683" s="206"/>
      <c r="C683" s="206"/>
      <c r="D683" s="377" t="s">
        <v>1179</v>
      </c>
      <c r="E683" s="206"/>
      <c r="F683" s="206"/>
      <c r="G683" s="208"/>
      <c r="H683" s="285">
        <v>15759295</v>
      </c>
      <c r="I683" s="210"/>
      <c r="J683" s="357">
        <f t="shared" si="10"/>
        <v>23100200</v>
      </c>
      <c r="K683" s="251"/>
      <c r="L683" s="241"/>
      <c r="M683" s="206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  <c r="AA683" s="241"/>
      <c r="AB683" s="241"/>
      <c r="AC683" s="241"/>
      <c r="AD683" s="241"/>
      <c r="AE683" s="241"/>
      <c r="AF683" s="241"/>
      <c r="AG683" s="241"/>
      <c r="AH683" s="241"/>
      <c r="AI683" s="241"/>
    </row>
    <row r="684" spans="2:35" s="511" customFormat="1" hidden="1" x14ac:dyDescent="0.25">
      <c r="B684" s="206"/>
      <c r="C684" s="204">
        <v>43600</v>
      </c>
      <c r="D684" s="318" t="s">
        <v>1164</v>
      </c>
      <c r="E684" s="319" t="s">
        <v>1124</v>
      </c>
      <c r="F684" s="255"/>
      <c r="G684" s="320" t="s">
        <v>758</v>
      </c>
      <c r="H684" s="285"/>
      <c r="I684" s="321">
        <v>1164001</v>
      </c>
      <c r="J684" s="357">
        <f t="shared" si="10"/>
        <v>21936199</v>
      </c>
      <c r="K684" s="251"/>
      <c r="L684" s="241"/>
      <c r="M684" s="319" t="s">
        <v>1124</v>
      </c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  <c r="AA684" s="241"/>
      <c r="AB684" s="241"/>
      <c r="AC684" s="241"/>
      <c r="AD684" s="241"/>
      <c r="AE684" s="241"/>
      <c r="AF684" s="241"/>
      <c r="AG684" s="241"/>
      <c r="AH684" s="241"/>
      <c r="AI684" s="241"/>
    </row>
    <row r="685" spans="2:35" s="511" customFormat="1" hidden="1" x14ac:dyDescent="0.25">
      <c r="B685" s="206"/>
      <c r="C685" s="204">
        <v>43605</v>
      </c>
      <c r="D685" s="267" t="s">
        <v>1165</v>
      </c>
      <c r="E685" s="319" t="s">
        <v>1142</v>
      </c>
      <c r="F685" s="322"/>
      <c r="G685" s="270" t="s">
        <v>1110</v>
      </c>
      <c r="H685" s="285"/>
      <c r="I685" s="271">
        <v>124000</v>
      </c>
      <c r="J685" s="357">
        <f t="shared" si="10"/>
        <v>21812199</v>
      </c>
      <c r="K685" s="251"/>
      <c r="L685" s="241"/>
      <c r="M685" s="319" t="s">
        <v>1142</v>
      </c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  <c r="AA685" s="241"/>
      <c r="AB685" s="241"/>
      <c r="AC685" s="241"/>
      <c r="AD685" s="241"/>
      <c r="AE685" s="241"/>
      <c r="AF685" s="241"/>
      <c r="AG685" s="241"/>
      <c r="AH685" s="241"/>
      <c r="AI685" s="241"/>
    </row>
    <row r="686" spans="2:35" s="511" customFormat="1" hidden="1" x14ac:dyDescent="0.25">
      <c r="B686" s="206"/>
      <c r="C686" s="204">
        <v>43606</v>
      </c>
      <c r="D686" s="233" t="s">
        <v>1166</v>
      </c>
      <c r="E686" s="319" t="s">
        <v>1143</v>
      </c>
      <c r="F686" s="322"/>
      <c r="G686" s="242" t="s">
        <v>543</v>
      </c>
      <c r="H686" s="285"/>
      <c r="I686" s="236">
        <v>5180472</v>
      </c>
      <c r="J686" s="357">
        <f t="shared" si="10"/>
        <v>16631727</v>
      </c>
      <c r="K686" s="251"/>
      <c r="L686" s="241"/>
      <c r="M686" s="319" t="s">
        <v>1143</v>
      </c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  <c r="AA686" s="241"/>
      <c r="AB686" s="241"/>
      <c r="AC686" s="241"/>
      <c r="AD686" s="241"/>
      <c r="AE686" s="241"/>
      <c r="AF686" s="241"/>
      <c r="AG686" s="241"/>
      <c r="AH686" s="241"/>
      <c r="AI686" s="241"/>
    </row>
    <row r="687" spans="2:35" s="511" customFormat="1" hidden="1" x14ac:dyDescent="0.25">
      <c r="B687" s="206"/>
      <c r="C687" s="204">
        <v>43606</v>
      </c>
      <c r="D687" s="233" t="s">
        <v>1167</v>
      </c>
      <c r="E687" s="319" t="s">
        <v>1144</v>
      </c>
      <c r="F687" s="322"/>
      <c r="G687" s="242" t="s">
        <v>555</v>
      </c>
      <c r="H687" s="285"/>
      <c r="I687" s="236">
        <v>2561700</v>
      </c>
      <c r="J687" s="357">
        <f t="shared" si="10"/>
        <v>14070027</v>
      </c>
      <c r="K687" s="251"/>
      <c r="L687" s="241"/>
      <c r="M687" s="319" t="s">
        <v>1144</v>
      </c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  <c r="AA687" s="241"/>
      <c r="AB687" s="241"/>
      <c r="AC687" s="241"/>
      <c r="AD687" s="241"/>
      <c r="AE687" s="241"/>
      <c r="AF687" s="241"/>
      <c r="AG687" s="241"/>
      <c r="AH687" s="241"/>
      <c r="AI687" s="241"/>
    </row>
    <row r="688" spans="2:35" s="511" customFormat="1" hidden="1" x14ac:dyDescent="0.25">
      <c r="B688" s="206"/>
      <c r="C688" s="204">
        <v>43606</v>
      </c>
      <c r="D688" s="233" t="s">
        <v>1168</v>
      </c>
      <c r="E688" s="319" t="s">
        <v>1145</v>
      </c>
      <c r="F688" s="322"/>
      <c r="G688" s="242" t="s">
        <v>565</v>
      </c>
      <c r="H688" s="285"/>
      <c r="I688" s="236">
        <v>52000</v>
      </c>
      <c r="J688" s="357">
        <f t="shared" si="10"/>
        <v>14018027</v>
      </c>
      <c r="K688" s="251"/>
      <c r="L688" s="241"/>
      <c r="M688" s="319" t="s">
        <v>1145</v>
      </c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  <c r="AA688" s="241"/>
      <c r="AB688" s="241"/>
      <c r="AC688" s="241"/>
      <c r="AD688" s="241"/>
      <c r="AE688" s="241"/>
      <c r="AF688" s="241"/>
      <c r="AG688" s="241"/>
      <c r="AH688" s="241"/>
      <c r="AI688" s="241"/>
    </row>
    <row r="689" spans="2:35" s="511" customFormat="1" hidden="1" x14ac:dyDescent="0.25">
      <c r="B689" s="206"/>
      <c r="C689" s="204">
        <v>43607</v>
      </c>
      <c r="D689" s="233" t="s">
        <v>1140</v>
      </c>
      <c r="E689" s="319" t="s">
        <v>1146</v>
      </c>
      <c r="F689" s="322"/>
      <c r="G689" s="242" t="s">
        <v>565</v>
      </c>
      <c r="H689" s="285"/>
      <c r="I689" s="236">
        <v>100000</v>
      </c>
      <c r="J689" s="357">
        <f t="shared" si="10"/>
        <v>13918027</v>
      </c>
      <c r="K689" s="251"/>
      <c r="L689" s="241"/>
      <c r="M689" s="319" t="s">
        <v>1146</v>
      </c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  <c r="AA689" s="241"/>
      <c r="AB689" s="241"/>
      <c r="AC689" s="241"/>
      <c r="AD689" s="241"/>
      <c r="AE689" s="241"/>
      <c r="AF689" s="241"/>
      <c r="AG689" s="241"/>
      <c r="AH689" s="241"/>
      <c r="AI689" s="241"/>
    </row>
    <row r="690" spans="2:35" s="511" customFormat="1" hidden="1" x14ac:dyDescent="0.25">
      <c r="B690" s="206"/>
      <c r="C690" s="204"/>
      <c r="D690" s="233" t="s">
        <v>982</v>
      </c>
      <c r="E690" s="319" t="s">
        <v>1180</v>
      </c>
      <c r="F690" s="322"/>
      <c r="G690" s="242" t="s">
        <v>565</v>
      </c>
      <c r="H690" s="285">
        <v>100000</v>
      </c>
      <c r="I690" s="236"/>
      <c r="J690" s="357">
        <f t="shared" si="10"/>
        <v>14018027</v>
      </c>
      <c r="K690" s="251"/>
      <c r="L690" s="241"/>
      <c r="M690" s="319" t="s">
        <v>1180</v>
      </c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  <c r="AA690" s="241"/>
      <c r="AB690" s="241"/>
      <c r="AC690" s="241"/>
      <c r="AD690" s="241"/>
      <c r="AE690" s="241"/>
      <c r="AF690" s="241"/>
      <c r="AG690" s="241"/>
      <c r="AH690" s="241"/>
      <c r="AI690" s="241"/>
    </row>
    <row r="691" spans="2:35" s="511" customFormat="1" hidden="1" x14ac:dyDescent="0.25">
      <c r="B691" s="206"/>
      <c r="C691" s="204">
        <v>43607</v>
      </c>
      <c r="D691" s="233" t="s">
        <v>1169</v>
      </c>
      <c r="E691" s="319" t="s">
        <v>1147</v>
      </c>
      <c r="F691" s="322"/>
      <c r="G691" s="242" t="s">
        <v>565</v>
      </c>
      <c r="H691" s="285"/>
      <c r="I691" s="236">
        <v>38000</v>
      </c>
      <c r="J691" s="357">
        <f t="shared" si="10"/>
        <v>13980027</v>
      </c>
      <c r="K691" s="251"/>
      <c r="L691" s="241"/>
      <c r="M691" s="319" t="s">
        <v>1147</v>
      </c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  <c r="AA691" s="241"/>
      <c r="AB691" s="241"/>
      <c r="AC691" s="241"/>
      <c r="AD691" s="241"/>
      <c r="AE691" s="241"/>
      <c r="AF691" s="241"/>
      <c r="AG691" s="241"/>
      <c r="AH691" s="241"/>
      <c r="AI691" s="241"/>
    </row>
    <row r="692" spans="2:35" s="511" customFormat="1" hidden="1" x14ac:dyDescent="0.25">
      <c r="B692" s="206"/>
      <c r="C692" s="204">
        <v>43607</v>
      </c>
      <c r="D692" s="233" t="s">
        <v>1170</v>
      </c>
      <c r="E692" s="319" t="s">
        <v>1149</v>
      </c>
      <c r="F692" s="322"/>
      <c r="G692" s="242" t="s">
        <v>565</v>
      </c>
      <c r="H692" s="285"/>
      <c r="I692" s="236">
        <v>222500</v>
      </c>
      <c r="J692" s="357">
        <f t="shared" si="10"/>
        <v>13757527</v>
      </c>
      <c r="K692" s="251"/>
      <c r="L692" s="241"/>
      <c r="M692" s="319" t="s">
        <v>1149</v>
      </c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  <c r="AA692" s="241"/>
      <c r="AB692" s="241"/>
      <c r="AC692" s="241"/>
      <c r="AD692" s="241"/>
      <c r="AE692" s="241"/>
      <c r="AF692" s="241"/>
      <c r="AG692" s="241"/>
      <c r="AH692" s="241"/>
      <c r="AI692" s="241"/>
    </row>
    <row r="693" spans="2:35" s="511" customFormat="1" hidden="1" x14ac:dyDescent="0.25">
      <c r="B693" s="206"/>
      <c r="C693" s="204">
        <v>43607</v>
      </c>
      <c r="D693" s="233" t="s">
        <v>1171</v>
      </c>
      <c r="E693" s="319" t="s">
        <v>1150</v>
      </c>
      <c r="F693" s="322"/>
      <c r="G693" s="242" t="s">
        <v>559</v>
      </c>
      <c r="H693" s="285"/>
      <c r="I693" s="236">
        <v>70000</v>
      </c>
      <c r="J693" s="357">
        <f t="shared" si="10"/>
        <v>13687527</v>
      </c>
      <c r="K693" s="251"/>
      <c r="L693" s="241"/>
      <c r="M693" s="319" t="s">
        <v>1150</v>
      </c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  <c r="AA693" s="241"/>
      <c r="AB693" s="241"/>
      <c r="AC693" s="241"/>
      <c r="AD693" s="241"/>
      <c r="AE693" s="241"/>
      <c r="AF693" s="241"/>
      <c r="AG693" s="241"/>
      <c r="AH693" s="241"/>
      <c r="AI693" s="241"/>
    </row>
    <row r="694" spans="2:35" s="511" customFormat="1" hidden="1" x14ac:dyDescent="0.25">
      <c r="B694" s="206"/>
      <c r="C694" s="204">
        <v>43607</v>
      </c>
      <c r="D694" s="233" t="s">
        <v>607</v>
      </c>
      <c r="E694" s="319" t="s">
        <v>1151</v>
      </c>
      <c r="F694" s="322"/>
      <c r="G694" s="242" t="s">
        <v>365</v>
      </c>
      <c r="H694" s="285"/>
      <c r="I694" s="236">
        <v>80000</v>
      </c>
      <c r="J694" s="357">
        <f t="shared" si="10"/>
        <v>13607527</v>
      </c>
      <c r="K694" s="251"/>
      <c r="L694" s="241"/>
      <c r="M694" s="319" t="s">
        <v>1151</v>
      </c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  <c r="AA694" s="241"/>
      <c r="AB694" s="241"/>
      <c r="AC694" s="241"/>
      <c r="AD694" s="241"/>
      <c r="AE694" s="241"/>
      <c r="AF694" s="241"/>
      <c r="AG694" s="241"/>
      <c r="AH694" s="241"/>
      <c r="AI694" s="241"/>
    </row>
    <row r="695" spans="2:35" s="511" customFormat="1" hidden="1" x14ac:dyDescent="0.25">
      <c r="B695" s="206"/>
      <c r="C695" s="204">
        <v>43607</v>
      </c>
      <c r="D695" s="233" t="s">
        <v>1172</v>
      </c>
      <c r="E695" s="319" t="s">
        <v>1152</v>
      </c>
      <c r="F695" s="322"/>
      <c r="G695" s="242" t="s">
        <v>1110</v>
      </c>
      <c r="H695" s="285"/>
      <c r="I695" s="236">
        <v>124000</v>
      </c>
      <c r="J695" s="357">
        <f t="shared" si="10"/>
        <v>13483527</v>
      </c>
      <c r="K695" s="251"/>
      <c r="L695" s="241"/>
      <c r="M695" s="319" t="s">
        <v>1152</v>
      </c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  <c r="AA695" s="241"/>
      <c r="AB695" s="241"/>
      <c r="AC695" s="241"/>
      <c r="AD695" s="241"/>
      <c r="AE695" s="241"/>
      <c r="AF695" s="241"/>
      <c r="AG695" s="241"/>
      <c r="AH695" s="241"/>
      <c r="AI695" s="241"/>
    </row>
    <row r="696" spans="2:35" s="511" customFormat="1" hidden="1" x14ac:dyDescent="0.25">
      <c r="B696" s="206"/>
      <c r="C696" s="204">
        <v>43608</v>
      </c>
      <c r="D696" s="233" t="s">
        <v>1173</v>
      </c>
      <c r="E696" s="319" t="s">
        <v>1153</v>
      </c>
      <c r="F696" s="322"/>
      <c r="G696" s="242" t="s">
        <v>559</v>
      </c>
      <c r="H696" s="285"/>
      <c r="I696" s="236">
        <v>33000</v>
      </c>
      <c r="J696" s="357">
        <f t="shared" si="10"/>
        <v>13450527</v>
      </c>
      <c r="K696" s="251"/>
      <c r="L696" s="241"/>
      <c r="M696" s="319" t="s">
        <v>1153</v>
      </c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  <c r="AA696" s="241"/>
      <c r="AB696" s="241"/>
      <c r="AC696" s="241"/>
      <c r="AD696" s="241"/>
      <c r="AE696" s="241"/>
      <c r="AF696" s="241"/>
      <c r="AG696" s="241"/>
      <c r="AH696" s="241"/>
      <c r="AI696" s="241"/>
    </row>
    <row r="697" spans="2:35" s="511" customFormat="1" hidden="1" x14ac:dyDescent="0.25">
      <c r="B697" s="206"/>
      <c r="C697" s="204">
        <v>43609</v>
      </c>
      <c r="D697" s="233" t="s">
        <v>1174</v>
      </c>
      <c r="E697" s="319" t="s">
        <v>1154</v>
      </c>
      <c r="F697" s="322"/>
      <c r="G697" s="242" t="s">
        <v>532</v>
      </c>
      <c r="H697" s="285"/>
      <c r="I697" s="236">
        <v>1257541</v>
      </c>
      <c r="J697" s="357">
        <f t="shared" si="10"/>
        <v>12192986</v>
      </c>
      <c r="K697" s="251"/>
      <c r="L697" s="241"/>
      <c r="M697" s="319" t="s">
        <v>1154</v>
      </c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  <c r="AA697" s="241"/>
      <c r="AB697" s="241"/>
      <c r="AC697" s="241"/>
      <c r="AD697" s="241"/>
      <c r="AE697" s="241"/>
      <c r="AF697" s="241"/>
      <c r="AG697" s="241"/>
      <c r="AH697" s="241"/>
      <c r="AI697" s="241"/>
    </row>
    <row r="698" spans="2:35" s="511" customFormat="1" hidden="1" x14ac:dyDescent="0.25">
      <c r="B698" s="206"/>
      <c r="C698" s="204">
        <v>43609</v>
      </c>
      <c r="D698" s="233" t="s">
        <v>1175</v>
      </c>
      <c r="E698" s="319" t="s">
        <v>1155</v>
      </c>
      <c r="F698" s="322"/>
      <c r="G698" s="242" t="s">
        <v>532</v>
      </c>
      <c r="H698" s="285"/>
      <c r="I698" s="236">
        <v>120000</v>
      </c>
      <c r="J698" s="357">
        <f t="shared" si="10"/>
        <v>12072986</v>
      </c>
      <c r="K698" s="251"/>
      <c r="L698" s="241"/>
      <c r="M698" s="319" t="s">
        <v>1155</v>
      </c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  <c r="AA698" s="241"/>
      <c r="AB698" s="241"/>
      <c r="AC698" s="241"/>
      <c r="AD698" s="241"/>
      <c r="AE698" s="241"/>
      <c r="AF698" s="241"/>
      <c r="AG698" s="241"/>
      <c r="AH698" s="241"/>
      <c r="AI698" s="241"/>
    </row>
    <row r="699" spans="2:35" s="511" customFormat="1" hidden="1" x14ac:dyDescent="0.25">
      <c r="B699" s="206"/>
      <c r="C699" s="204">
        <v>43609</v>
      </c>
      <c r="D699" s="233" t="s">
        <v>1176</v>
      </c>
      <c r="E699" s="319" t="s">
        <v>1156</v>
      </c>
      <c r="F699" s="322"/>
      <c r="G699" s="242" t="s">
        <v>559</v>
      </c>
      <c r="H699" s="285"/>
      <c r="I699" s="236">
        <v>50000</v>
      </c>
      <c r="J699" s="357">
        <f t="shared" si="10"/>
        <v>12022986</v>
      </c>
      <c r="K699" s="251"/>
      <c r="L699" s="241"/>
      <c r="M699" s="319" t="s">
        <v>1156</v>
      </c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  <c r="AA699" s="241"/>
      <c r="AB699" s="241"/>
      <c r="AC699" s="241"/>
      <c r="AD699" s="241"/>
      <c r="AE699" s="241"/>
      <c r="AF699" s="241"/>
      <c r="AG699" s="241"/>
      <c r="AH699" s="241"/>
      <c r="AI699" s="241"/>
    </row>
    <row r="700" spans="2:35" s="511" customFormat="1" hidden="1" x14ac:dyDescent="0.25">
      <c r="B700" s="206"/>
      <c r="C700" s="204">
        <v>43609</v>
      </c>
      <c r="D700" s="233" t="s">
        <v>1178</v>
      </c>
      <c r="E700" s="319" t="s">
        <v>1157</v>
      </c>
      <c r="F700" s="322"/>
      <c r="G700" s="242" t="s">
        <v>1177</v>
      </c>
      <c r="H700" s="285"/>
      <c r="I700" s="236">
        <v>3556800</v>
      </c>
      <c r="J700" s="357">
        <f t="shared" si="10"/>
        <v>8466186</v>
      </c>
      <c r="K700" s="251"/>
      <c r="L700" s="241"/>
      <c r="M700" s="319" t="s">
        <v>1157</v>
      </c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  <c r="AA700" s="241"/>
      <c r="AB700" s="241"/>
      <c r="AC700" s="241"/>
      <c r="AD700" s="241"/>
      <c r="AE700" s="241"/>
      <c r="AF700" s="241"/>
      <c r="AG700" s="241"/>
      <c r="AH700" s="241"/>
      <c r="AI700" s="241"/>
    </row>
    <row r="701" spans="2:35" s="511" customFormat="1" hidden="1" x14ac:dyDescent="0.25">
      <c r="B701" s="206"/>
      <c r="C701" s="207">
        <v>43610</v>
      </c>
      <c r="D701" s="225" t="s">
        <v>1163</v>
      </c>
      <c r="E701" s="206" t="s">
        <v>1181</v>
      </c>
      <c r="F701" s="206"/>
      <c r="G701" s="235" t="s">
        <v>291</v>
      </c>
      <c r="H701" s="285"/>
      <c r="I701" s="235">
        <v>1000000</v>
      </c>
      <c r="J701" s="357">
        <f t="shared" si="10"/>
        <v>7466186</v>
      </c>
      <c r="K701" s="251"/>
      <c r="L701" s="241"/>
      <c r="M701" s="206" t="s">
        <v>1181</v>
      </c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  <c r="AA701" s="241"/>
      <c r="AB701" s="241"/>
      <c r="AC701" s="241"/>
      <c r="AD701" s="241"/>
      <c r="AE701" s="241"/>
      <c r="AF701" s="241"/>
      <c r="AG701" s="241"/>
      <c r="AH701" s="241"/>
      <c r="AI701" s="241"/>
    </row>
    <row r="702" spans="2:35" s="511" customFormat="1" hidden="1" x14ac:dyDescent="0.25">
      <c r="B702" s="284"/>
      <c r="C702" s="284"/>
      <c r="D702" s="377" t="s">
        <v>1216</v>
      </c>
      <c r="E702" s="284"/>
      <c r="F702" s="284"/>
      <c r="G702" s="391"/>
      <c r="H702" s="392">
        <v>14734014</v>
      </c>
      <c r="I702" s="390"/>
      <c r="J702" s="357">
        <f t="shared" si="10"/>
        <v>22200200</v>
      </c>
      <c r="K702" s="282"/>
      <c r="L702" s="241"/>
      <c r="M702" s="284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  <c r="AA702" s="241"/>
      <c r="AB702" s="241"/>
      <c r="AC702" s="241"/>
      <c r="AD702" s="241"/>
      <c r="AE702" s="241"/>
      <c r="AF702" s="241"/>
      <c r="AG702" s="241"/>
      <c r="AH702" s="241"/>
      <c r="AI702" s="241"/>
    </row>
    <row r="703" spans="2:35" s="511" customFormat="1" hidden="1" x14ac:dyDescent="0.25">
      <c r="B703" s="206"/>
      <c r="C703" s="204">
        <v>43609</v>
      </c>
      <c r="D703" s="318" t="s">
        <v>1183</v>
      </c>
      <c r="E703" s="319" t="s">
        <v>1158</v>
      </c>
      <c r="F703" s="255"/>
      <c r="G703" s="320" t="s">
        <v>1182</v>
      </c>
      <c r="H703" s="285"/>
      <c r="I703" s="321">
        <v>120000</v>
      </c>
      <c r="J703" s="357">
        <f t="shared" si="10"/>
        <v>22080200</v>
      </c>
      <c r="K703" s="251"/>
      <c r="L703" s="241"/>
      <c r="M703" s="319" t="s">
        <v>1158</v>
      </c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  <c r="AA703" s="241"/>
      <c r="AB703" s="241"/>
      <c r="AC703" s="241"/>
      <c r="AD703" s="241"/>
      <c r="AE703" s="241"/>
      <c r="AF703" s="241"/>
      <c r="AG703" s="241"/>
      <c r="AH703" s="241"/>
      <c r="AI703" s="241"/>
    </row>
    <row r="704" spans="2:35" s="511" customFormat="1" hidden="1" x14ac:dyDescent="0.25">
      <c r="B704" s="206"/>
      <c r="C704" s="204">
        <v>43610</v>
      </c>
      <c r="D704" s="267" t="s">
        <v>1184</v>
      </c>
      <c r="E704" s="319" t="s">
        <v>1160</v>
      </c>
      <c r="F704" s="322"/>
      <c r="G704" s="270" t="s">
        <v>1182</v>
      </c>
      <c r="H704" s="285"/>
      <c r="I704" s="271">
        <v>1580413</v>
      </c>
      <c r="J704" s="357">
        <f t="shared" si="10"/>
        <v>20499787</v>
      </c>
      <c r="K704" s="251"/>
      <c r="L704" s="241"/>
      <c r="M704" s="319" t="s">
        <v>1160</v>
      </c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  <c r="AA704" s="241"/>
      <c r="AB704" s="241"/>
      <c r="AC704" s="241"/>
      <c r="AD704" s="241"/>
      <c r="AE704" s="241"/>
      <c r="AF704" s="241"/>
      <c r="AG704" s="241"/>
      <c r="AH704" s="241"/>
      <c r="AI704" s="241"/>
    </row>
    <row r="705" spans="2:35" s="511" customFormat="1" hidden="1" x14ac:dyDescent="0.25">
      <c r="B705" s="206"/>
      <c r="C705" s="204"/>
      <c r="D705" s="275" t="s">
        <v>982</v>
      </c>
      <c r="E705" s="319"/>
      <c r="F705" s="322"/>
      <c r="G705" s="270" t="s">
        <v>1182</v>
      </c>
      <c r="H705" s="285">
        <v>1800000</v>
      </c>
      <c r="I705" s="271"/>
      <c r="J705" s="357">
        <f t="shared" si="10"/>
        <v>22299787</v>
      </c>
      <c r="K705" s="251"/>
      <c r="L705" s="241"/>
      <c r="M705" s="319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  <c r="AA705" s="241"/>
      <c r="AB705" s="241"/>
      <c r="AC705" s="241"/>
      <c r="AD705" s="241"/>
      <c r="AE705" s="241"/>
      <c r="AF705" s="241"/>
      <c r="AG705" s="241"/>
      <c r="AH705" s="241"/>
      <c r="AI705" s="241"/>
    </row>
    <row r="706" spans="2:35" s="511" customFormat="1" hidden="1" x14ac:dyDescent="0.25">
      <c r="B706" s="206"/>
      <c r="C706" s="204">
        <v>43610</v>
      </c>
      <c r="D706" s="225" t="s">
        <v>1236</v>
      </c>
      <c r="E706" s="319" t="s">
        <v>1237</v>
      </c>
      <c r="F706" s="322"/>
      <c r="G706" s="270" t="s">
        <v>532</v>
      </c>
      <c r="H706" s="285"/>
      <c r="I706" s="271">
        <v>2000000</v>
      </c>
      <c r="J706" s="357">
        <f t="shared" si="10"/>
        <v>20299787</v>
      </c>
      <c r="K706" s="251"/>
      <c r="L706" s="241"/>
      <c r="M706" s="319" t="s">
        <v>1237</v>
      </c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  <c r="AA706" s="241"/>
      <c r="AB706" s="241"/>
      <c r="AC706" s="241"/>
      <c r="AD706" s="241"/>
      <c r="AE706" s="241"/>
      <c r="AF706" s="241"/>
      <c r="AG706" s="241"/>
      <c r="AH706" s="241"/>
      <c r="AI706" s="241"/>
    </row>
    <row r="707" spans="2:35" s="511" customFormat="1" hidden="1" x14ac:dyDescent="0.25">
      <c r="B707" s="206"/>
      <c r="C707" s="204">
        <v>43612</v>
      </c>
      <c r="D707" s="233" t="s">
        <v>1186</v>
      </c>
      <c r="E707" s="319" t="s">
        <v>1217</v>
      </c>
      <c r="F707" s="322"/>
      <c r="G707" s="242" t="s">
        <v>1185</v>
      </c>
      <c r="H707" s="285"/>
      <c r="I707" s="236">
        <v>66000</v>
      </c>
      <c r="J707" s="357">
        <f t="shared" si="10"/>
        <v>20233787</v>
      </c>
      <c r="K707" s="251"/>
      <c r="L707" s="241"/>
      <c r="M707" s="319" t="s">
        <v>1217</v>
      </c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  <c r="AA707" s="241"/>
      <c r="AB707" s="241"/>
      <c r="AC707" s="241"/>
      <c r="AD707" s="241"/>
      <c r="AE707" s="241"/>
      <c r="AF707" s="241"/>
      <c r="AG707" s="241"/>
      <c r="AH707" s="241"/>
      <c r="AI707" s="241"/>
    </row>
    <row r="708" spans="2:35" s="511" customFormat="1" hidden="1" x14ac:dyDescent="0.25">
      <c r="B708" s="206"/>
      <c r="C708" s="204">
        <v>43612</v>
      </c>
      <c r="D708" s="233" t="s">
        <v>1188</v>
      </c>
      <c r="E708" s="319" t="s">
        <v>1218</v>
      </c>
      <c r="F708" s="322"/>
      <c r="G708" s="242" t="s">
        <v>1187</v>
      </c>
      <c r="H708" s="285"/>
      <c r="I708" s="236">
        <v>420000</v>
      </c>
      <c r="J708" s="357">
        <f t="shared" si="10"/>
        <v>19813787</v>
      </c>
      <c r="K708" s="251"/>
      <c r="L708" s="241"/>
      <c r="M708" s="319" t="s">
        <v>1218</v>
      </c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  <c r="AA708" s="241"/>
      <c r="AB708" s="241"/>
      <c r="AC708" s="241"/>
      <c r="AD708" s="241"/>
      <c r="AE708" s="241"/>
      <c r="AF708" s="241"/>
      <c r="AG708" s="241"/>
      <c r="AH708" s="241"/>
      <c r="AI708" s="241"/>
    </row>
    <row r="709" spans="2:35" s="511" customFormat="1" hidden="1" x14ac:dyDescent="0.25">
      <c r="B709" s="206"/>
      <c r="C709" s="204">
        <v>43612</v>
      </c>
      <c r="D709" s="233" t="s">
        <v>1189</v>
      </c>
      <c r="E709" s="319" t="s">
        <v>1219</v>
      </c>
      <c r="F709" s="322"/>
      <c r="G709" s="242" t="s">
        <v>1182</v>
      </c>
      <c r="H709" s="285"/>
      <c r="I709" s="236">
        <v>1950000</v>
      </c>
      <c r="J709" s="357">
        <f t="shared" si="10"/>
        <v>17863787</v>
      </c>
      <c r="K709" s="251"/>
      <c r="L709" s="241"/>
      <c r="M709" s="319" t="s">
        <v>1219</v>
      </c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  <c r="AA709" s="241"/>
      <c r="AB709" s="241"/>
      <c r="AC709" s="241"/>
      <c r="AD709" s="241"/>
      <c r="AE709" s="241"/>
      <c r="AF709" s="241"/>
      <c r="AG709" s="241"/>
      <c r="AH709" s="241"/>
      <c r="AI709" s="241"/>
    </row>
    <row r="710" spans="2:35" s="511" customFormat="1" hidden="1" x14ac:dyDescent="0.25">
      <c r="B710" s="206"/>
      <c r="C710" s="204"/>
      <c r="D710" s="233" t="s">
        <v>982</v>
      </c>
      <c r="E710" s="319"/>
      <c r="F710" s="322"/>
      <c r="G710" s="242"/>
      <c r="H710" s="285">
        <v>1000000</v>
      </c>
      <c r="I710" s="236"/>
      <c r="J710" s="357">
        <f t="shared" si="10"/>
        <v>18863787</v>
      </c>
      <c r="K710" s="251" t="s">
        <v>1181</v>
      </c>
      <c r="L710" s="241"/>
      <c r="M710" s="319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  <c r="AA710" s="241"/>
      <c r="AB710" s="241"/>
      <c r="AC710" s="241"/>
      <c r="AD710" s="241"/>
      <c r="AE710" s="241"/>
      <c r="AF710" s="241"/>
      <c r="AG710" s="241"/>
      <c r="AH710" s="241"/>
      <c r="AI710" s="241"/>
    </row>
    <row r="711" spans="2:35" s="511" customFormat="1" hidden="1" x14ac:dyDescent="0.25">
      <c r="B711" s="206"/>
      <c r="C711" s="204">
        <v>43613</v>
      </c>
      <c r="D711" s="233" t="s">
        <v>1191</v>
      </c>
      <c r="E711" s="319" t="s">
        <v>1220</v>
      </c>
      <c r="F711" s="322"/>
      <c r="G711" s="242" t="s">
        <v>1190</v>
      </c>
      <c r="H711" s="285"/>
      <c r="I711" s="236">
        <v>2173534</v>
      </c>
      <c r="J711" s="357">
        <f t="shared" si="10"/>
        <v>16690253</v>
      </c>
      <c r="K711" s="251"/>
      <c r="L711" s="241"/>
      <c r="M711" s="319" t="s">
        <v>1220</v>
      </c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  <c r="AA711" s="241"/>
      <c r="AB711" s="241"/>
      <c r="AC711" s="241"/>
      <c r="AD711" s="241"/>
      <c r="AE711" s="241"/>
      <c r="AF711" s="241"/>
      <c r="AG711" s="241"/>
      <c r="AH711" s="241"/>
      <c r="AI711" s="241"/>
    </row>
    <row r="712" spans="2:35" s="511" customFormat="1" hidden="1" x14ac:dyDescent="0.25">
      <c r="B712" s="206"/>
      <c r="C712" s="204">
        <v>43613</v>
      </c>
      <c r="D712" s="233" t="s">
        <v>1193</v>
      </c>
      <c r="E712" s="319" t="s">
        <v>1221</v>
      </c>
      <c r="F712" s="322"/>
      <c r="G712" s="242" t="s">
        <v>1192</v>
      </c>
      <c r="H712" s="285"/>
      <c r="I712" s="236">
        <v>192000</v>
      </c>
      <c r="J712" s="357">
        <f t="shared" si="10"/>
        <v>16498253</v>
      </c>
      <c r="K712" s="251"/>
      <c r="L712" s="241"/>
      <c r="M712" s="319" t="s">
        <v>1221</v>
      </c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  <c r="AA712" s="241"/>
      <c r="AB712" s="241"/>
      <c r="AC712" s="241"/>
      <c r="AD712" s="241"/>
      <c r="AE712" s="241"/>
      <c r="AF712" s="241"/>
      <c r="AG712" s="241"/>
      <c r="AH712" s="241"/>
      <c r="AI712" s="241"/>
    </row>
    <row r="713" spans="2:35" s="511" customFormat="1" hidden="1" x14ac:dyDescent="0.25">
      <c r="B713" s="206"/>
      <c r="C713" s="204">
        <v>43613</v>
      </c>
      <c r="D713" s="233" t="s">
        <v>1195</v>
      </c>
      <c r="E713" s="319" t="s">
        <v>1222</v>
      </c>
      <c r="F713" s="322"/>
      <c r="G713" s="242" t="s">
        <v>1194</v>
      </c>
      <c r="H713" s="285"/>
      <c r="I713" s="236">
        <v>1586800</v>
      </c>
      <c r="J713" s="357">
        <f t="shared" si="10"/>
        <v>14911453</v>
      </c>
      <c r="K713" s="251"/>
      <c r="L713" s="241"/>
      <c r="M713" s="319" t="s">
        <v>1222</v>
      </c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  <c r="AA713" s="241"/>
      <c r="AB713" s="241"/>
      <c r="AC713" s="241"/>
      <c r="AD713" s="241"/>
      <c r="AE713" s="241"/>
      <c r="AF713" s="241"/>
      <c r="AG713" s="241"/>
      <c r="AH713" s="241"/>
      <c r="AI713" s="241"/>
    </row>
    <row r="714" spans="2:35" s="511" customFormat="1" hidden="1" x14ac:dyDescent="0.25">
      <c r="B714" s="206"/>
      <c r="C714" s="204">
        <v>43613</v>
      </c>
      <c r="D714" s="233" t="s">
        <v>1197</v>
      </c>
      <c r="E714" s="319" t="s">
        <v>1223</v>
      </c>
      <c r="F714" s="322"/>
      <c r="G714" s="242" t="s">
        <v>1196</v>
      </c>
      <c r="H714" s="285"/>
      <c r="I714" s="236">
        <v>399014</v>
      </c>
      <c r="J714" s="357">
        <f t="shared" si="10"/>
        <v>14512439</v>
      </c>
      <c r="K714" s="251"/>
      <c r="L714" s="241"/>
      <c r="M714" s="319" t="s">
        <v>1223</v>
      </c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  <c r="AA714" s="241"/>
      <c r="AB714" s="241"/>
      <c r="AC714" s="241"/>
      <c r="AD714" s="241"/>
      <c r="AE714" s="241"/>
      <c r="AF714" s="241"/>
      <c r="AG714" s="241"/>
      <c r="AH714" s="241"/>
      <c r="AI714" s="241"/>
    </row>
    <row r="715" spans="2:35" s="511" customFormat="1" hidden="1" x14ac:dyDescent="0.25">
      <c r="B715" s="206"/>
      <c r="C715" s="204">
        <v>43614</v>
      </c>
      <c r="D715" s="233" t="s">
        <v>1199</v>
      </c>
      <c r="E715" s="319" t="s">
        <v>1224</v>
      </c>
      <c r="F715" s="322"/>
      <c r="G715" s="242" t="s">
        <v>1198</v>
      </c>
      <c r="H715" s="285"/>
      <c r="I715" s="236">
        <v>33000</v>
      </c>
      <c r="J715" s="357">
        <f t="shared" si="10"/>
        <v>14479439</v>
      </c>
      <c r="K715" s="251"/>
      <c r="L715" s="241"/>
      <c r="M715" s="319" t="s">
        <v>1224</v>
      </c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  <c r="AA715" s="241"/>
      <c r="AB715" s="241"/>
      <c r="AC715" s="241"/>
      <c r="AD715" s="241"/>
      <c r="AE715" s="241"/>
      <c r="AF715" s="241"/>
      <c r="AG715" s="241"/>
      <c r="AH715" s="241"/>
      <c r="AI715" s="241"/>
    </row>
    <row r="716" spans="2:35" s="511" customFormat="1" hidden="1" x14ac:dyDescent="0.25">
      <c r="B716" s="206"/>
      <c r="C716" s="204">
        <v>43614</v>
      </c>
      <c r="D716" s="233" t="s">
        <v>1188</v>
      </c>
      <c r="E716" s="319" t="s">
        <v>1225</v>
      </c>
      <c r="F716" s="322"/>
      <c r="G716" s="242" t="s">
        <v>1198</v>
      </c>
      <c r="H716" s="285"/>
      <c r="I716" s="236">
        <v>100000</v>
      </c>
      <c r="J716" s="357">
        <f t="shared" si="10"/>
        <v>14379439</v>
      </c>
      <c r="K716" s="251"/>
      <c r="L716" s="241"/>
      <c r="M716" s="319" t="s">
        <v>1225</v>
      </c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</row>
    <row r="717" spans="2:35" s="511" customFormat="1" hidden="1" x14ac:dyDescent="0.25">
      <c r="B717" s="206"/>
      <c r="C717" s="204">
        <v>43614</v>
      </c>
      <c r="D717" s="233" t="s">
        <v>1201</v>
      </c>
      <c r="E717" s="319" t="s">
        <v>1226</v>
      </c>
      <c r="F717" s="322"/>
      <c r="G717" s="242" t="s">
        <v>1200</v>
      </c>
      <c r="H717" s="285"/>
      <c r="I717" s="236">
        <v>682500</v>
      </c>
      <c r="J717" s="357">
        <f t="shared" si="10"/>
        <v>13696939</v>
      </c>
      <c r="K717" s="251"/>
      <c r="L717" s="241"/>
      <c r="M717" s="319" t="s">
        <v>1226</v>
      </c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</row>
    <row r="718" spans="2:35" s="511" customFormat="1" hidden="1" x14ac:dyDescent="0.25">
      <c r="B718" s="206"/>
      <c r="C718" s="204">
        <v>43615</v>
      </c>
      <c r="D718" s="233" t="s">
        <v>1202</v>
      </c>
      <c r="E718" s="319" t="s">
        <v>1227</v>
      </c>
      <c r="F718" s="322"/>
      <c r="G718" s="242" t="s">
        <v>1198</v>
      </c>
      <c r="H718" s="285"/>
      <c r="I718" s="236">
        <v>690000</v>
      </c>
      <c r="J718" s="357">
        <f t="shared" ref="J718:J781" si="11">+J717+H718-I718</f>
        <v>13006939</v>
      </c>
      <c r="K718" s="251"/>
      <c r="L718" s="241"/>
      <c r="M718" s="319" t="s">
        <v>1227</v>
      </c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</row>
    <row r="719" spans="2:35" s="511" customFormat="1" hidden="1" x14ac:dyDescent="0.25">
      <c r="B719" s="206"/>
      <c r="C719" s="204">
        <v>43615</v>
      </c>
      <c r="D719" s="233" t="s">
        <v>1204</v>
      </c>
      <c r="E719" s="319" t="s">
        <v>1228</v>
      </c>
      <c r="F719" s="322"/>
      <c r="G719" s="242" t="s">
        <v>1203</v>
      </c>
      <c r="H719" s="285"/>
      <c r="I719" s="236">
        <v>2361621</v>
      </c>
      <c r="J719" s="357">
        <f t="shared" si="11"/>
        <v>10645318</v>
      </c>
      <c r="K719" s="251"/>
      <c r="L719" s="241"/>
      <c r="M719" s="319" t="s">
        <v>1228</v>
      </c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</row>
    <row r="720" spans="2:35" s="511" customFormat="1" hidden="1" x14ac:dyDescent="0.25">
      <c r="B720" s="206"/>
      <c r="C720" s="204">
        <v>43615</v>
      </c>
      <c r="D720" s="233" t="s">
        <v>1205</v>
      </c>
      <c r="E720" s="319" t="s">
        <v>1229</v>
      </c>
      <c r="F720" s="322"/>
      <c r="G720" s="242" t="s">
        <v>1187</v>
      </c>
      <c r="H720" s="285"/>
      <c r="I720" s="236">
        <v>1605350</v>
      </c>
      <c r="J720" s="357">
        <f t="shared" si="11"/>
        <v>9039968</v>
      </c>
      <c r="K720" s="251"/>
      <c r="L720" s="241"/>
      <c r="M720" s="319" t="s">
        <v>1229</v>
      </c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</row>
    <row r="721" spans="2:35" s="511" customFormat="1" hidden="1" x14ac:dyDescent="0.25">
      <c r="B721" s="206"/>
      <c r="C721" s="204">
        <v>43615</v>
      </c>
      <c r="D721" s="233" t="s">
        <v>1188</v>
      </c>
      <c r="E721" s="319" t="s">
        <v>1230</v>
      </c>
      <c r="F721" s="322"/>
      <c r="G721" s="242" t="s">
        <v>1206</v>
      </c>
      <c r="H721" s="285"/>
      <c r="I721" s="236">
        <v>105000</v>
      </c>
      <c r="J721" s="357">
        <f t="shared" si="11"/>
        <v>8934968</v>
      </c>
      <c r="K721" s="251"/>
      <c r="L721" s="241"/>
      <c r="M721" s="319" t="s">
        <v>1230</v>
      </c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  <c r="AA721" s="241"/>
      <c r="AB721" s="241"/>
      <c r="AC721" s="241"/>
      <c r="AD721" s="241"/>
      <c r="AE721" s="241"/>
      <c r="AF721" s="241"/>
      <c r="AG721" s="241"/>
      <c r="AH721" s="241"/>
      <c r="AI721" s="241"/>
    </row>
    <row r="722" spans="2:35" s="511" customFormat="1" hidden="1" x14ac:dyDescent="0.25">
      <c r="B722" s="206"/>
      <c r="C722" s="292">
        <v>43616</v>
      </c>
      <c r="D722" s="233" t="s">
        <v>1208</v>
      </c>
      <c r="E722" s="319" t="s">
        <v>1231</v>
      </c>
      <c r="F722" s="322"/>
      <c r="G722" s="242" t="s">
        <v>1207</v>
      </c>
      <c r="H722" s="285"/>
      <c r="I722" s="236">
        <v>320000</v>
      </c>
      <c r="J722" s="357">
        <f t="shared" si="11"/>
        <v>8614968</v>
      </c>
      <c r="K722" s="251"/>
      <c r="L722" s="241"/>
      <c r="M722" s="319" t="s">
        <v>1231</v>
      </c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</row>
    <row r="723" spans="2:35" s="511" customFormat="1" hidden="1" x14ac:dyDescent="0.25">
      <c r="B723" s="206"/>
      <c r="C723" s="292">
        <v>43616</v>
      </c>
      <c r="D723" s="233" t="s">
        <v>1209</v>
      </c>
      <c r="E723" s="319" t="s">
        <v>1232</v>
      </c>
      <c r="F723" s="322"/>
      <c r="G723" s="242" t="s">
        <v>1187</v>
      </c>
      <c r="H723" s="285"/>
      <c r="I723" s="236">
        <v>2200000</v>
      </c>
      <c r="J723" s="357">
        <f t="shared" si="11"/>
        <v>6414968</v>
      </c>
      <c r="K723" s="251"/>
      <c r="L723" s="241"/>
      <c r="M723" s="319" t="s">
        <v>1232</v>
      </c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</row>
    <row r="724" spans="2:35" s="511" customFormat="1" hidden="1" x14ac:dyDescent="0.25">
      <c r="B724" s="206"/>
      <c r="C724" s="292">
        <v>43616</v>
      </c>
      <c r="D724" s="233" t="s">
        <v>1211</v>
      </c>
      <c r="E724" s="319" t="s">
        <v>1233</v>
      </c>
      <c r="F724" s="322"/>
      <c r="G724" s="242" t="s">
        <v>1210</v>
      </c>
      <c r="H724" s="285"/>
      <c r="I724" s="236">
        <v>1787507</v>
      </c>
      <c r="J724" s="357">
        <f t="shared" si="11"/>
        <v>4627461</v>
      </c>
      <c r="K724" s="251"/>
      <c r="L724" s="241"/>
      <c r="M724" s="319" t="s">
        <v>1233</v>
      </c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</row>
    <row r="725" spans="2:35" s="511" customFormat="1" hidden="1" x14ac:dyDescent="0.25">
      <c r="B725" s="206"/>
      <c r="C725" s="292">
        <v>43616</v>
      </c>
      <c r="D725" s="233" t="s">
        <v>1213</v>
      </c>
      <c r="E725" s="319" t="s">
        <v>1234</v>
      </c>
      <c r="F725" s="322"/>
      <c r="G725" s="242" t="s">
        <v>1212</v>
      </c>
      <c r="H725" s="285"/>
      <c r="I725" s="236">
        <v>135000</v>
      </c>
      <c r="J725" s="357">
        <f t="shared" si="11"/>
        <v>4492461</v>
      </c>
      <c r="K725" s="251"/>
      <c r="L725" s="241"/>
      <c r="M725" s="319" t="s">
        <v>1234</v>
      </c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</row>
    <row r="726" spans="2:35" s="511" customFormat="1" hidden="1" x14ac:dyDescent="0.25">
      <c r="B726" s="206"/>
      <c r="C726" s="292">
        <v>43616</v>
      </c>
      <c r="D726" s="233" t="s">
        <v>1215</v>
      </c>
      <c r="E726" s="319" t="s">
        <v>1235</v>
      </c>
      <c r="F726" s="322"/>
      <c r="G726" s="242" t="s">
        <v>1214</v>
      </c>
      <c r="H726" s="285"/>
      <c r="I726" s="236">
        <v>100000</v>
      </c>
      <c r="J726" s="357">
        <f t="shared" si="11"/>
        <v>4392461</v>
      </c>
      <c r="K726" s="251"/>
      <c r="L726" s="241"/>
      <c r="M726" s="319" t="s">
        <v>1235</v>
      </c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  <c r="AA726" s="241"/>
      <c r="AB726" s="241"/>
      <c r="AC726" s="241"/>
      <c r="AD726" s="241"/>
      <c r="AE726" s="241"/>
      <c r="AF726" s="241"/>
      <c r="AG726" s="241"/>
      <c r="AH726" s="241"/>
      <c r="AI726" s="241"/>
    </row>
    <row r="727" spans="2:35" s="511" customFormat="1" hidden="1" x14ac:dyDescent="0.25">
      <c r="B727" s="284"/>
      <c r="C727" s="292">
        <v>43616</v>
      </c>
      <c r="D727" s="233" t="s">
        <v>1240</v>
      </c>
      <c r="E727" s="322" t="s">
        <v>1238</v>
      </c>
      <c r="F727" s="322"/>
      <c r="G727" s="242" t="s">
        <v>1239</v>
      </c>
      <c r="H727" s="297"/>
      <c r="I727" s="236">
        <v>353000</v>
      </c>
      <c r="J727" s="357">
        <f t="shared" si="11"/>
        <v>4039461</v>
      </c>
      <c r="K727" s="282"/>
      <c r="L727" s="241"/>
      <c r="M727" s="322" t="s">
        <v>1238</v>
      </c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  <c r="AA727" s="241"/>
      <c r="AB727" s="241"/>
      <c r="AC727" s="241"/>
      <c r="AD727" s="241"/>
      <c r="AE727" s="241"/>
      <c r="AF727" s="241"/>
      <c r="AG727" s="241"/>
      <c r="AH727" s="241"/>
      <c r="AI727" s="241"/>
    </row>
    <row r="728" spans="2:35" s="511" customFormat="1" hidden="1" x14ac:dyDescent="0.25">
      <c r="B728" s="206"/>
      <c r="C728" s="206"/>
      <c r="D728" s="377" t="s">
        <v>1276</v>
      </c>
      <c r="E728" s="206"/>
      <c r="F728" s="206"/>
      <c r="G728" s="208"/>
      <c r="H728" s="285">
        <v>18960739</v>
      </c>
      <c r="I728" s="210"/>
      <c r="J728" s="357">
        <f t="shared" si="11"/>
        <v>23000200</v>
      </c>
      <c r="K728" s="251"/>
      <c r="L728" s="241"/>
      <c r="M728" s="206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  <c r="AA728" s="241"/>
      <c r="AB728" s="241"/>
      <c r="AC728" s="241"/>
      <c r="AD728" s="241"/>
      <c r="AE728" s="241"/>
      <c r="AF728" s="241"/>
      <c r="AG728" s="241"/>
      <c r="AH728" s="241"/>
      <c r="AI728" s="241"/>
    </row>
    <row r="729" spans="2:35" s="511" customFormat="1" hidden="1" x14ac:dyDescent="0.25">
      <c r="B729" s="206"/>
      <c r="C729" s="204">
        <v>43617</v>
      </c>
      <c r="D729" s="318" t="s">
        <v>1243</v>
      </c>
      <c r="E729" s="319" t="s">
        <v>1241</v>
      </c>
      <c r="F729" s="255"/>
      <c r="G729" s="320" t="s">
        <v>1242</v>
      </c>
      <c r="H729" s="285"/>
      <c r="I729" s="321">
        <v>1250000</v>
      </c>
      <c r="J729" s="357">
        <f t="shared" si="11"/>
        <v>21750200</v>
      </c>
      <c r="K729" s="251"/>
      <c r="L729" s="241"/>
      <c r="M729" s="319" t="s">
        <v>1241</v>
      </c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  <c r="AA729" s="241"/>
      <c r="AB729" s="241"/>
      <c r="AC729" s="241"/>
      <c r="AD729" s="241"/>
      <c r="AE729" s="241"/>
      <c r="AF729" s="241"/>
      <c r="AG729" s="241"/>
      <c r="AH729" s="241"/>
      <c r="AI729" s="241"/>
    </row>
    <row r="730" spans="2:35" s="511" customFormat="1" hidden="1" x14ac:dyDescent="0.25">
      <c r="B730" s="206"/>
      <c r="C730" s="204">
        <v>43617</v>
      </c>
      <c r="D730" s="267" t="s">
        <v>1244</v>
      </c>
      <c r="E730" s="319" t="s">
        <v>1250</v>
      </c>
      <c r="F730" s="322"/>
      <c r="G730" s="270" t="s">
        <v>1198</v>
      </c>
      <c r="H730" s="285"/>
      <c r="I730" s="271">
        <v>540000</v>
      </c>
      <c r="J730" s="357">
        <f t="shared" si="11"/>
        <v>21210200</v>
      </c>
      <c r="K730" s="251"/>
      <c r="L730" s="241"/>
      <c r="M730" s="319" t="s">
        <v>1250</v>
      </c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  <c r="AA730" s="241"/>
      <c r="AB730" s="241"/>
      <c r="AC730" s="241"/>
      <c r="AD730" s="241"/>
      <c r="AE730" s="241"/>
      <c r="AF730" s="241"/>
      <c r="AG730" s="241"/>
      <c r="AH730" s="241"/>
      <c r="AI730" s="241"/>
    </row>
    <row r="731" spans="2:35" s="511" customFormat="1" hidden="1" x14ac:dyDescent="0.25">
      <c r="B731" s="206"/>
      <c r="C731" s="204">
        <v>43617</v>
      </c>
      <c r="D731" s="233" t="s">
        <v>1245</v>
      </c>
      <c r="E731" s="319" t="s">
        <v>1251</v>
      </c>
      <c r="F731" s="322"/>
      <c r="G731" s="242" t="s">
        <v>1185</v>
      </c>
      <c r="H731" s="285"/>
      <c r="I731" s="236">
        <v>100000</v>
      </c>
      <c r="J731" s="357">
        <f t="shared" si="11"/>
        <v>21110200</v>
      </c>
      <c r="K731" s="251"/>
      <c r="L731" s="241"/>
      <c r="M731" s="319" t="s">
        <v>1251</v>
      </c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  <c r="AA731" s="241"/>
      <c r="AB731" s="241"/>
      <c r="AC731" s="241"/>
      <c r="AD731" s="241"/>
      <c r="AE731" s="241"/>
      <c r="AF731" s="241"/>
      <c r="AG731" s="241"/>
      <c r="AH731" s="241"/>
      <c r="AI731" s="241"/>
    </row>
    <row r="732" spans="2:35" s="511" customFormat="1" hidden="1" x14ac:dyDescent="0.25">
      <c r="B732" s="206"/>
      <c r="C732" s="204">
        <v>43627</v>
      </c>
      <c r="D732" s="233" t="s">
        <v>1246</v>
      </c>
      <c r="E732" s="319" t="s">
        <v>1252</v>
      </c>
      <c r="F732" s="322"/>
      <c r="G732" s="242" t="s">
        <v>1198</v>
      </c>
      <c r="H732" s="285"/>
      <c r="I732" s="236">
        <v>6850000</v>
      </c>
      <c r="J732" s="357">
        <f t="shared" si="11"/>
        <v>14260200</v>
      </c>
      <c r="K732" s="251"/>
      <c r="L732" s="241"/>
      <c r="M732" s="319" t="s">
        <v>1252</v>
      </c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  <c r="AA732" s="241"/>
      <c r="AB732" s="241"/>
      <c r="AC732" s="241"/>
      <c r="AD732" s="241"/>
      <c r="AE732" s="241"/>
      <c r="AF732" s="241"/>
      <c r="AG732" s="241"/>
      <c r="AH732" s="241"/>
      <c r="AI732" s="241"/>
    </row>
    <row r="733" spans="2:35" s="511" customFormat="1" hidden="1" x14ac:dyDescent="0.25">
      <c r="B733" s="206"/>
      <c r="C733" s="204">
        <v>43627</v>
      </c>
      <c r="D733" s="233" t="s">
        <v>1248</v>
      </c>
      <c r="E733" s="319" t="s">
        <v>1253</v>
      </c>
      <c r="F733" s="322"/>
      <c r="G733" s="242" t="s">
        <v>1247</v>
      </c>
      <c r="H733" s="285"/>
      <c r="I733" s="236">
        <v>1573000</v>
      </c>
      <c r="J733" s="357">
        <f t="shared" si="11"/>
        <v>12687200</v>
      </c>
      <c r="K733" s="251"/>
      <c r="L733" s="241"/>
      <c r="M733" s="319" t="s">
        <v>1253</v>
      </c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  <c r="AA733" s="241"/>
      <c r="AB733" s="241"/>
      <c r="AC733" s="241"/>
      <c r="AD733" s="241"/>
      <c r="AE733" s="241"/>
      <c r="AF733" s="241"/>
      <c r="AG733" s="241"/>
      <c r="AH733" s="241"/>
      <c r="AI733" s="241"/>
    </row>
    <row r="734" spans="2:35" s="511" customFormat="1" hidden="1" x14ac:dyDescent="0.25">
      <c r="B734" s="206"/>
      <c r="C734" s="204">
        <v>43627</v>
      </c>
      <c r="D734" s="233" t="s">
        <v>1249</v>
      </c>
      <c r="E734" s="319" t="s">
        <v>1254</v>
      </c>
      <c r="F734" s="322"/>
      <c r="G734" s="242" t="s">
        <v>1206</v>
      </c>
      <c r="H734" s="285"/>
      <c r="I734" s="236">
        <v>263000</v>
      </c>
      <c r="J734" s="357">
        <f t="shared" si="11"/>
        <v>12424200</v>
      </c>
      <c r="K734" s="251"/>
      <c r="L734" s="241"/>
      <c r="M734" s="319" t="s">
        <v>1254</v>
      </c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  <c r="AA734" s="241"/>
      <c r="AB734" s="241"/>
      <c r="AC734" s="241"/>
      <c r="AD734" s="241"/>
      <c r="AE734" s="241"/>
      <c r="AF734" s="241"/>
      <c r="AG734" s="241"/>
      <c r="AH734" s="241"/>
      <c r="AI734" s="241"/>
    </row>
    <row r="735" spans="2:35" s="511" customFormat="1" hidden="1" x14ac:dyDescent="0.25">
      <c r="B735" s="206"/>
      <c r="C735" s="204">
        <v>43628</v>
      </c>
      <c r="D735" s="233" t="s">
        <v>1256</v>
      </c>
      <c r="E735" s="319" t="s">
        <v>1255</v>
      </c>
      <c r="F735" s="322"/>
      <c r="G735" s="242" t="s">
        <v>1192</v>
      </c>
      <c r="H735" s="285"/>
      <c r="I735" s="236">
        <v>124000</v>
      </c>
      <c r="J735" s="357">
        <f t="shared" si="11"/>
        <v>12300200</v>
      </c>
      <c r="K735" s="251"/>
      <c r="L735" s="241"/>
      <c r="M735" s="319" t="s">
        <v>1255</v>
      </c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  <c r="AA735" s="241"/>
      <c r="AB735" s="241"/>
      <c r="AC735" s="241"/>
      <c r="AD735" s="241"/>
      <c r="AE735" s="241"/>
      <c r="AF735" s="241"/>
      <c r="AG735" s="241"/>
      <c r="AH735" s="241"/>
      <c r="AI735" s="241"/>
    </row>
    <row r="736" spans="2:35" s="511" customFormat="1" hidden="1" x14ac:dyDescent="0.25">
      <c r="B736" s="206"/>
      <c r="C736" s="204">
        <v>43630</v>
      </c>
      <c r="D736" s="233" t="s">
        <v>1258</v>
      </c>
      <c r="E736" s="319" t="s">
        <v>1266</v>
      </c>
      <c r="F736" s="322"/>
      <c r="G736" s="242" t="s">
        <v>1257</v>
      </c>
      <c r="H736" s="285"/>
      <c r="I736" s="236">
        <v>605000</v>
      </c>
      <c r="J736" s="357">
        <f t="shared" si="11"/>
        <v>11695200</v>
      </c>
      <c r="K736" s="251"/>
      <c r="L736" s="241"/>
      <c r="M736" s="319" t="s">
        <v>1266</v>
      </c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</row>
    <row r="737" spans="2:35" s="511" customFormat="1" hidden="1" x14ac:dyDescent="0.25">
      <c r="B737" s="206"/>
      <c r="C737" s="204">
        <v>43630</v>
      </c>
      <c r="D737" s="233" t="s">
        <v>1259</v>
      </c>
      <c r="E737" s="319" t="s">
        <v>1267</v>
      </c>
      <c r="F737" s="322"/>
      <c r="G737" s="242" t="s">
        <v>1194</v>
      </c>
      <c r="H737" s="285"/>
      <c r="I737" s="236">
        <v>1612300</v>
      </c>
      <c r="J737" s="357">
        <f t="shared" si="11"/>
        <v>10082900</v>
      </c>
      <c r="K737" s="251"/>
      <c r="L737" s="241"/>
      <c r="M737" s="319" t="s">
        <v>1267</v>
      </c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</row>
    <row r="738" spans="2:35" s="511" customFormat="1" hidden="1" x14ac:dyDescent="0.25">
      <c r="B738" s="206"/>
      <c r="C738" s="204">
        <v>43630</v>
      </c>
      <c r="D738" s="233" t="s">
        <v>1261</v>
      </c>
      <c r="E738" s="319" t="s">
        <v>1268</v>
      </c>
      <c r="F738" s="322"/>
      <c r="G738" s="242" t="s">
        <v>1260</v>
      </c>
      <c r="H738" s="285"/>
      <c r="I738" s="236">
        <v>1000000</v>
      </c>
      <c r="J738" s="357">
        <f t="shared" si="11"/>
        <v>9082900</v>
      </c>
      <c r="K738" s="251"/>
      <c r="L738" s="241"/>
      <c r="M738" s="319" t="s">
        <v>1268</v>
      </c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</row>
    <row r="739" spans="2:35" s="511" customFormat="1" hidden="1" x14ac:dyDescent="0.25">
      <c r="B739" s="206"/>
      <c r="C739" s="204">
        <v>43630</v>
      </c>
      <c r="D739" s="233" t="s">
        <v>1262</v>
      </c>
      <c r="E739" s="319" t="s">
        <v>1269</v>
      </c>
      <c r="F739" s="322"/>
      <c r="G739" s="242" t="s">
        <v>1190</v>
      </c>
      <c r="H739" s="285"/>
      <c r="I739" s="236">
        <v>1591297</v>
      </c>
      <c r="J739" s="357">
        <f t="shared" si="11"/>
        <v>7491603</v>
      </c>
      <c r="K739" s="251"/>
      <c r="L739" s="241"/>
      <c r="M739" s="319" t="s">
        <v>1269</v>
      </c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</row>
    <row r="740" spans="2:35" s="511" customFormat="1" hidden="1" x14ac:dyDescent="0.25">
      <c r="B740" s="206"/>
      <c r="C740" s="204">
        <v>43631</v>
      </c>
      <c r="D740" s="233" t="s">
        <v>1263</v>
      </c>
      <c r="E740" s="319" t="s">
        <v>1270</v>
      </c>
      <c r="F740" s="322"/>
      <c r="G740" s="242" t="s">
        <v>1187</v>
      </c>
      <c r="H740" s="285"/>
      <c r="I740" s="236">
        <v>455000</v>
      </c>
      <c r="J740" s="357">
        <f t="shared" si="11"/>
        <v>7036603</v>
      </c>
      <c r="K740" s="251"/>
      <c r="L740" s="241"/>
      <c r="M740" s="319" t="s">
        <v>1270</v>
      </c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</row>
    <row r="741" spans="2:35" s="511" customFormat="1" hidden="1" x14ac:dyDescent="0.25">
      <c r="B741" s="206"/>
      <c r="C741" s="204">
        <v>43631</v>
      </c>
      <c r="D741" s="233" t="s">
        <v>1264</v>
      </c>
      <c r="E741" s="319" t="s">
        <v>1271</v>
      </c>
      <c r="F741" s="322"/>
      <c r="G741" s="242" t="s">
        <v>1182</v>
      </c>
      <c r="H741" s="285"/>
      <c r="I741" s="236">
        <v>102000</v>
      </c>
      <c r="J741" s="357">
        <f t="shared" si="11"/>
        <v>6934603</v>
      </c>
      <c r="K741" s="251"/>
      <c r="L741" s="241"/>
      <c r="M741" s="319" t="s">
        <v>1271</v>
      </c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</row>
    <row r="742" spans="2:35" s="511" customFormat="1" hidden="1" x14ac:dyDescent="0.25">
      <c r="B742" s="206"/>
      <c r="C742" s="204">
        <v>43631</v>
      </c>
      <c r="D742" s="233" t="s">
        <v>1265</v>
      </c>
      <c r="E742" s="319" t="s">
        <v>1272</v>
      </c>
      <c r="F742" s="322"/>
      <c r="G742" s="242" t="s">
        <v>1192</v>
      </c>
      <c r="H742" s="285"/>
      <c r="I742" s="236">
        <v>248000</v>
      </c>
      <c r="J742" s="357">
        <f t="shared" si="11"/>
        <v>6686603</v>
      </c>
      <c r="K742" s="251"/>
      <c r="L742" s="241"/>
      <c r="M742" s="319" t="s">
        <v>1272</v>
      </c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</row>
    <row r="743" spans="2:35" s="511" customFormat="1" hidden="1" x14ac:dyDescent="0.25">
      <c r="B743" s="206"/>
      <c r="C743" s="283">
        <v>43627</v>
      </c>
      <c r="D743" s="225" t="s">
        <v>1273</v>
      </c>
      <c r="E743" s="208" t="s">
        <v>1277</v>
      </c>
      <c r="F743" s="208"/>
      <c r="G743" s="235" t="s">
        <v>1185</v>
      </c>
      <c r="H743" s="285"/>
      <c r="I743" s="235">
        <v>250000</v>
      </c>
      <c r="J743" s="357">
        <f t="shared" si="11"/>
        <v>6436603</v>
      </c>
      <c r="K743" s="251"/>
      <c r="L743" s="241"/>
      <c r="M743" s="208" t="s">
        <v>1277</v>
      </c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</row>
    <row r="744" spans="2:35" s="511" customFormat="1" hidden="1" x14ac:dyDescent="0.25">
      <c r="B744" s="206"/>
      <c r="C744" s="283">
        <v>43628</v>
      </c>
      <c r="D744" s="225" t="s">
        <v>1274</v>
      </c>
      <c r="E744" s="208" t="s">
        <v>1278</v>
      </c>
      <c r="F744" s="208"/>
      <c r="G744" s="235" t="s">
        <v>1182</v>
      </c>
      <c r="H744" s="285"/>
      <c r="I744" s="235">
        <v>2500000</v>
      </c>
      <c r="J744" s="357">
        <f t="shared" si="11"/>
        <v>3936603</v>
      </c>
      <c r="K744" s="251"/>
      <c r="L744" s="241"/>
      <c r="M744" s="208" t="s">
        <v>1278</v>
      </c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  <c r="AA744" s="241"/>
      <c r="AB744" s="241"/>
      <c r="AC744" s="241"/>
      <c r="AD744" s="241"/>
      <c r="AE744" s="241"/>
      <c r="AF744" s="241"/>
      <c r="AG744" s="241"/>
      <c r="AH744" s="241"/>
      <c r="AI744" s="241"/>
    </row>
    <row r="745" spans="2:35" s="511" customFormat="1" hidden="1" x14ac:dyDescent="0.25">
      <c r="B745" s="206"/>
      <c r="C745" s="283">
        <v>43631</v>
      </c>
      <c r="D745" s="225" t="s">
        <v>1275</v>
      </c>
      <c r="E745" s="208" t="s">
        <v>1279</v>
      </c>
      <c r="F745" s="208"/>
      <c r="G745" s="235" t="s">
        <v>1187</v>
      </c>
      <c r="H745" s="285"/>
      <c r="I745" s="235">
        <v>500000</v>
      </c>
      <c r="J745" s="357">
        <f t="shared" si="11"/>
        <v>3436603</v>
      </c>
      <c r="K745" s="251"/>
      <c r="L745" s="241"/>
      <c r="M745" s="208" t="s">
        <v>1279</v>
      </c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  <c r="AA745" s="241"/>
      <c r="AB745" s="241"/>
      <c r="AC745" s="241"/>
      <c r="AD745" s="241"/>
      <c r="AE745" s="241"/>
      <c r="AF745" s="241"/>
      <c r="AG745" s="241"/>
      <c r="AH745" s="241"/>
      <c r="AI745" s="241"/>
    </row>
    <row r="746" spans="2:35" s="511" customFormat="1" hidden="1" x14ac:dyDescent="0.25">
      <c r="B746" s="206"/>
      <c r="C746" s="206"/>
      <c r="D746" s="377" t="s">
        <v>1315</v>
      </c>
      <c r="E746" s="206"/>
      <c r="F746" s="206"/>
      <c r="G746" s="208"/>
      <c r="H746" s="285">
        <v>16313597</v>
      </c>
      <c r="I746" s="210"/>
      <c r="J746" s="357">
        <f t="shared" si="11"/>
        <v>19750200</v>
      </c>
      <c r="K746" s="251"/>
      <c r="L746" s="241"/>
      <c r="M746" s="206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  <c r="AA746" s="241"/>
      <c r="AB746" s="241"/>
      <c r="AC746" s="241"/>
      <c r="AD746" s="241"/>
      <c r="AE746" s="241"/>
      <c r="AF746" s="241"/>
      <c r="AG746" s="241"/>
      <c r="AH746" s="241"/>
      <c r="AI746" s="241"/>
    </row>
    <row r="747" spans="2:35" s="511" customFormat="1" hidden="1" x14ac:dyDescent="0.25">
      <c r="B747" s="206"/>
      <c r="C747" s="204">
        <v>43633</v>
      </c>
      <c r="D747" s="318" t="s">
        <v>1282</v>
      </c>
      <c r="E747" s="319" t="s">
        <v>1280</v>
      </c>
      <c r="F747" s="255"/>
      <c r="G747" s="320" t="s">
        <v>1281</v>
      </c>
      <c r="H747" s="285"/>
      <c r="I747" s="321">
        <v>1653209</v>
      </c>
      <c r="J747" s="357">
        <f t="shared" si="11"/>
        <v>18096991</v>
      </c>
      <c r="K747" s="251"/>
      <c r="L747" s="241"/>
      <c r="M747" s="319" t="s">
        <v>1280</v>
      </c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  <c r="AA747" s="241"/>
      <c r="AB747" s="241"/>
      <c r="AC747" s="241"/>
      <c r="AD747" s="241"/>
      <c r="AE747" s="241"/>
      <c r="AF747" s="241"/>
      <c r="AG747" s="241"/>
      <c r="AH747" s="241"/>
      <c r="AI747" s="241"/>
    </row>
    <row r="748" spans="2:35" s="511" customFormat="1" hidden="1" x14ac:dyDescent="0.25">
      <c r="B748" s="206"/>
      <c r="C748" s="204">
        <v>43634</v>
      </c>
      <c r="D748" s="267" t="s">
        <v>1283</v>
      </c>
      <c r="E748" s="319" t="s">
        <v>1303</v>
      </c>
      <c r="F748" s="322"/>
      <c r="G748" s="270" t="s">
        <v>1206</v>
      </c>
      <c r="H748" s="285"/>
      <c r="I748" s="271">
        <v>100000</v>
      </c>
      <c r="J748" s="357">
        <f t="shared" si="11"/>
        <v>17996991</v>
      </c>
      <c r="K748" s="251"/>
      <c r="L748" s="241"/>
      <c r="M748" s="319" t="s">
        <v>1303</v>
      </c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  <c r="AA748" s="241"/>
      <c r="AB748" s="241"/>
      <c r="AC748" s="241"/>
      <c r="AD748" s="241"/>
      <c r="AE748" s="241"/>
      <c r="AF748" s="241"/>
      <c r="AG748" s="241"/>
      <c r="AH748" s="241"/>
      <c r="AI748" s="241"/>
    </row>
    <row r="749" spans="2:35" s="511" customFormat="1" hidden="1" x14ac:dyDescent="0.25">
      <c r="B749" s="206"/>
      <c r="C749" s="204">
        <v>43634</v>
      </c>
      <c r="D749" s="233" t="s">
        <v>1285</v>
      </c>
      <c r="E749" s="319" t="s">
        <v>1304</v>
      </c>
      <c r="F749" s="322"/>
      <c r="G749" s="242" t="s">
        <v>1284</v>
      </c>
      <c r="H749" s="285"/>
      <c r="I749" s="236">
        <v>750000</v>
      </c>
      <c r="J749" s="357">
        <f t="shared" si="11"/>
        <v>17246991</v>
      </c>
      <c r="K749" s="251"/>
      <c r="L749" s="241"/>
      <c r="M749" s="319" t="s">
        <v>1304</v>
      </c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  <c r="AA749" s="241"/>
      <c r="AB749" s="241"/>
      <c r="AC749" s="241"/>
      <c r="AD749" s="241"/>
      <c r="AE749" s="241"/>
      <c r="AF749" s="241"/>
      <c r="AG749" s="241"/>
      <c r="AH749" s="241"/>
      <c r="AI749" s="241"/>
    </row>
    <row r="750" spans="2:35" s="511" customFormat="1" hidden="1" x14ac:dyDescent="0.25">
      <c r="B750" s="206"/>
      <c r="C750" s="204">
        <v>43634</v>
      </c>
      <c r="D750" s="233" t="s">
        <v>1287</v>
      </c>
      <c r="E750" s="319" t="s">
        <v>1305</v>
      </c>
      <c r="F750" s="322"/>
      <c r="G750" s="242" t="s">
        <v>1286</v>
      </c>
      <c r="H750" s="285"/>
      <c r="I750" s="236">
        <v>62000</v>
      </c>
      <c r="J750" s="357">
        <f t="shared" si="11"/>
        <v>17184991</v>
      </c>
      <c r="K750" s="251"/>
      <c r="L750" s="241"/>
      <c r="M750" s="319" t="s">
        <v>1305</v>
      </c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  <c r="AA750" s="241"/>
      <c r="AB750" s="241"/>
      <c r="AC750" s="241"/>
      <c r="AD750" s="241"/>
      <c r="AE750" s="241"/>
      <c r="AF750" s="241"/>
      <c r="AG750" s="241"/>
      <c r="AH750" s="241"/>
      <c r="AI750" s="241"/>
    </row>
    <row r="751" spans="2:35" s="511" customFormat="1" hidden="1" x14ac:dyDescent="0.25">
      <c r="B751" s="206"/>
      <c r="C751" s="204">
        <v>43635</v>
      </c>
      <c r="D751" s="233" t="s">
        <v>1289</v>
      </c>
      <c r="E751" s="319" t="s">
        <v>1306</v>
      </c>
      <c r="F751" s="322"/>
      <c r="G751" s="242" t="s">
        <v>1288</v>
      </c>
      <c r="H751" s="285"/>
      <c r="I751" s="236">
        <v>404000</v>
      </c>
      <c r="J751" s="357">
        <f t="shared" si="11"/>
        <v>16780991</v>
      </c>
      <c r="K751" s="251"/>
      <c r="L751" s="241"/>
      <c r="M751" s="319" t="s">
        <v>1306</v>
      </c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  <c r="AA751" s="241"/>
      <c r="AB751" s="241"/>
      <c r="AC751" s="241"/>
      <c r="AD751" s="241"/>
      <c r="AE751" s="241"/>
      <c r="AF751" s="241"/>
      <c r="AG751" s="241"/>
      <c r="AH751" s="241"/>
      <c r="AI751" s="241"/>
    </row>
    <row r="752" spans="2:35" s="511" customFormat="1" hidden="1" x14ac:dyDescent="0.25">
      <c r="B752" s="206"/>
      <c r="C752" s="204">
        <v>43635</v>
      </c>
      <c r="D752" s="233" t="s">
        <v>1291</v>
      </c>
      <c r="E752" s="319" t="s">
        <v>1307</v>
      </c>
      <c r="F752" s="322"/>
      <c r="G752" s="242" t="s">
        <v>1290</v>
      </c>
      <c r="H752" s="285"/>
      <c r="I752" s="236">
        <v>1064845</v>
      </c>
      <c r="J752" s="357">
        <f t="shared" si="11"/>
        <v>15716146</v>
      </c>
      <c r="K752" s="251"/>
      <c r="L752" s="241"/>
      <c r="M752" s="319" t="s">
        <v>1307</v>
      </c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  <c r="AA752" s="241"/>
      <c r="AB752" s="241"/>
      <c r="AC752" s="241"/>
      <c r="AD752" s="241"/>
      <c r="AE752" s="241"/>
      <c r="AF752" s="241"/>
      <c r="AG752" s="241"/>
      <c r="AH752" s="241"/>
      <c r="AI752" s="241"/>
    </row>
    <row r="753" spans="2:35" s="511" customFormat="1" hidden="1" x14ac:dyDescent="0.25">
      <c r="B753" s="206"/>
      <c r="C753" s="204"/>
      <c r="D753" s="233" t="s">
        <v>1100</v>
      </c>
      <c r="E753" s="319"/>
      <c r="F753" s="322"/>
      <c r="G753" s="242"/>
      <c r="H753" s="285">
        <v>500000</v>
      </c>
      <c r="I753" s="236"/>
      <c r="J753" s="357">
        <f t="shared" si="11"/>
        <v>16216146</v>
      </c>
      <c r="K753" s="251" t="s">
        <v>1279</v>
      </c>
      <c r="L753" s="241"/>
      <c r="M753" s="319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  <c r="AA753" s="241"/>
      <c r="AB753" s="241"/>
      <c r="AC753" s="241"/>
      <c r="AD753" s="241"/>
      <c r="AE753" s="241"/>
      <c r="AF753" s="241"/>
      <c r="AG753" s="241"/>
      <c r="AH753" s="241"/>
      <c r="AI753" s="241"/>
    </row>
    <row r="754" spans="2:35" s="511" customFormat="1" hidden="1" x14ac:dyDescent="0.25">
      <c r="B754" s="206"/>
      <c r="C754" s="204">
        <v>43635</v>
      </c>
      <c r="D754" s="233" t="s">
        <v>1293</v>
      </c>
      <c r="E754" s="319" t="s">
        <v>1308</v>
      </c>
      <c r="F754" s="322"/>
      <c r="G754" s="242" t="s">
        <v>1292</v>
      </c>
      <c r="H754" s="285"/>
      <c r="I754" s="236">
        <v>150000</v>
      </c>
      <c r="J754" s="357">
        <f t="shared" si="11"/>
        <v>16066146</v>
      </c>
      <c r="K754" s="251"/>
      <c r="L754" s="241"/>
      <c r="M754" s="319" t="s">
        <v>1308</v>
      </c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  <c r="AA754" s="241"/>
      <c r="AB754" s="241"/>
      <c r="AC754" s="241"/>
      <c r="AD754" s="241"/>
      <c r="AE754" s="241"/>
      <c r="AF754" s="241"/>
      <c r="AG754" s="241"/>
      <c r="AH754" s="241"/>
      <c r="AI754" s="241"/>
    </row>
    <row r="755" spans="2:35" s="511" customFormat="1" hidden="1" x14ac:dyDescent="0.25">
      <c r="B755" s="206"/>
      <c r="C755" s="204">
        <v>43635</v>
      </c>
      <c r="D755" s="233" t="s">
        <v>1294</v>
      </c>
      <c r="E755" s="319" t="s">
        <v>1309</v>
      </c>
      <c r="F755" s="322"/>
      <c r="G755" s="242" t="s">
        <v>1292</v>
      </c>
      <c r="H755" s="285"/>
      <c r="I755" s="236">
        <v>262600</v>
      </c>
      <c r="J755" s="357">
        <f t="shared" si="11"/>
        <v>15803546</v>
      </c>
      <c r="K755" s="251"/>
      <c r="L755" s="241"/>
      <c r="M755" s="319" t="s">
        <v>1309</v>
      </c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  <c r="AA755" s="241"/>
      <c r="AB755" s="241"/>
      <c r="AC755" s="241"/>
      <c r="AD755" s="241"/>
      <c r="AE755" s="241"/>
      <c r="AF755" s="241"/>
      <c r="AG755" s="241"/>
      <c r="AH755" s="241"/>
      <c r="AI755" s="241"/>
    </row>
    <row r="756" spans="2:35" s="511" customFormat="1" hidden="1" x14ac:dyDescent="0.25">
      <c r="B756" s="206"/>
      <c r="C756" s="204"/>
      <c r="D756" s="233" t="s">
        <v>1100</v>
      </c>
      <c r="E756" s="319"/>
      <c r="F756" s="322"/>
      <c r="G756" s="242"/>
      <c r="H756" s="285">
        <v>250000</v>
      </c>
      <c r="I756" s="236"/>
      <c r="J756" s="357">
        <f t="shared" si="11"/>
        <v>16053546</v>
      </c>
      <c r="K756" s="251" t="s">
        <v>1277</v>
      </c>
      <c r="L756" s="241"/>
      <c r="M756" s="319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  <c r="AA756" s="241"/>
      <c r="AB756" s="241"/>
      <c r="AC756" s="241"/>
      <c r="AD756" s="241"/>
      <c r="AE756" s="241"/>
      <c r="AF756" s="241"/>
      <c r="AG756" s="241"/>
      <c r="AH756" s="241"/>
      <c r="AI756" s="241"/>
    </row>
    <row r="757" spans="2:35" s="511" customFormat="1" hidden="1" x14ac:dyDescent="0.25">
      <c r="B757" s="206"/>
      <c r="C757" s="204">
        <v>43637</v>
      </c>
      <c r="D757" s="233" t="s">
        <v>1296</v>
      </c>
      <c r="E757" s="319" t="s">
        <v>1310</v>
      </c>
      <c r="F757" s="322"/>
      <c r="G757" s="242" t="s">
        <v>1295</v>
      </c>
      <c r="H757" s="285"/>
      <c r="I757" s="236">
        <v>575870</v>
      </c>
      <c r="J757" s="357">
        <f t="shared" si="11"/>
        <v>15477676</v>
      </c>
      <c r="K757" s="251"/>
      <c r="L757" s="241"/>
      <c r="M757" s="319" t="s">
        <v>1310</v>
      </c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  <c r="AA757" s="241"/>
      <c r="AB757" s="241"/>
      <c r="AC757" s="241"/>
      <c r="AD757" s="241"/>
      <c r="AE757" s="241"/>
      <c r="AF757" s="241"/>
      <c r="AG757" s="241"/>
      <c r="AH757" s="241"/>
      <c r="AI757" s="241"/>
    </row>
    <row r="758" spans="2:35" s="511" customFormat="1" hidden="1" x14ac:dyDescent="0.25">
      <c r="B758" s="206"/>
      <c r="C758" s="204">
        <v>43637</v>
      </c>
      <c r="D758" s="233" t="s">
        <v>1298</v>
      </c>
      <c r="E758" s="319" t="s">
        <v>1311</v>
      </c>
      <c r="F758" s="322"/>
      <c r="G758" s="242" t="s">
        <v>1297</v>
      </c>
      <c r="H758" s="285"/>
      <c r="I758" s="236">
        <v>1970000</v>
      </c>
      <c r="J758" s="357">
        <f t="shared" si="11"/>
        <v>13507676</v>
      </c>
      <c r="K758" s="251"/>
      <c r="L758" s="241"/>
      <c r="M758" s="319" t="s">
        <v>1311</v>
      </c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  <c r="AA758" s="241"/>
      <c r="AB758" s="241"/>
      <c r="AC758" s="241"/>
      <c r="AD758" s="241"/>
      <c r="AE758" s="241"/>
      <c r="AF758" s="241"/>
      <c r="AG758" s="241"/>
      <c r="AH758" s="241"/>
      <c r="AI758" s="241"/>
    </row>
    <row r="759" spans="2:35" s="511" customFormat="1" hidden="1" x14ac:dyDescent="0.25">
      <c r="B759" s="206"/>
      <c r="C759" s="204">
        <v>43637</v>
      </c>
      <c r="D759" s="233" t="s">
        <v>1299</v>
      </c>
      <c r="E759" s="319" t="s">
        <v>1312</v>
      </c>
      <c r="F759" s="322"/>
      <c r="G759" s="242" t="s">
        <v>1295</v>
      </c>
      <c r="H759" s="285"/>
      <c r="I759" s="236">
        <v>64000</v>
      </c>
      <c r="J759" s="357">
        <f t="shared" si="11"/>
        <v>13443676</v>
      </c>
      <c r="K759" s="251"/>
      <c r="L759" s="241"/>
      <c r="M759" s="319" t="s">
        <v>1312</v>
      </c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  <c r="AA759" s="241"/>
      <c r="AB759" s="241"/>
      <c r="AC759" s="241"/>
      <c r="AD759" s="241"/>
      <c r="AE759" s="241"/>
      <c r="AF759" s="241"/>
      <c r="AG759" s="241"/>
      <c r="AH759" s="241"/>
      <c r="AI759" s="241"/>
    </row>
    <row r="760" spans="2:35" s="511" customFormat="1" hidden="1" x14ac:dyDescent="0.25">
      <c r="B760" s="206"/>
      <c r="C760" s="204">
        <v>43637</v>
      </c>
      <c r="D760" s="233" t="s">
        <v>1301</v>
      </c>
      <c r="E760" s="319" t="s">
        <v>1313</v>
      </c>
      <c r="F760" s="322"/>
      <c r="G760" s="242" t="s">
        <v>1300</v>
      </c>
      <c r="H760" s="285"/>
      <c r="I760" s="236">
        <v>100000</v>
      </c>
      <c r="J760" s="357">
        <f t="shared" si="11"/>
        <v>13343676</v>
      </c>
      <c r="K760" s="251"/>
      <c r="L760" s="241"/>
      <c r="M760" s="319" t="s">
        <v>1313</v>
      </c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  <c r="AA760" s="241"/>
      <c r="AB760" s="241"/>
      <c r="AC760" s="241"/>
      <c r="AD760" s="241"/>
      <c r="AE760" s="241"/>
      <c r="AF760" s="241"/>
      <c r="AG760" s="241"/>
      <c r="AH760" s="241"/>
      <c r="AI760" s="241"/>
    </row>
    <row r="761" spans="2:35" s="511" customFormat="1" hidden="1" x14ac:dyDescent="0.25">
      <c r="B761" s="206"/>
      <c r="C761" s="204">
        <v>43637</v>
      </c>
      <c r="D761" s="233" t="s">
        <v>1302</v>
      </c>
      <c r="E761" s="319" t="s">
        <v>1314</v>
      </c>
      <c r="F761" s="322"/>
      <c r="G761" s="242" t="s">
        <v>1300</v>
      </c>
      <c r="H761" s="285"/>
      <c r="I761" s="236">
        <v>2430100</v>
      </c>
      <c r="J761" s="357">
        <f t="shared" si="11"/>
        <v>10913576</v>
      </c>
      <c r="K761" s="251"/>
      <c r="L761" s="241"/>
      <c r="M761" s="319" t="s">
        <v>1314</v>
      </c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  <c r="AA761" s="241"/>
      <c r="AB761" s="241"/>
      <c r="AC761" s="241"/>
      <c r="AD761" s="241"/>
      <c r="AE761" s="241"/>
      <c r="AF761" s="241"/>
      <c r="AG761" s="241"/>
      <c r="AH761" s="241"/>
      <c r="AI761" s="241"/>
    </row>
    <row r="762" spans="2:35" s="511" customFormat="1" hidden="1" x14ac:dyDescent="0.25">
      <c r="B762" s="206"/>
      <c r="C762" s="206"/>
      <c r="D762" s="233" t="s">
        <v>1100</v>
      </c>
      <c r="E762" s="206"/>
      <c r="F762" s="206"/>
      <c r="G762" s="208"/>
      <c r="H762" s="235">
        <v>2500000</v>
      </c>
      <c r="I762" s="210"/>
      <c r="J762" s="357">
        <f t="shared" si="11"/>
        <v>13413576</v>
      </c>
      <c r="K762" s="251" t="s">
        <v>1316</v>
      </c>
      <c r="L762" s="241"/>
      <c r="M762" s="206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  <c r="AA762" s="241"/>
      <c r="AB762" s="241"/>
      <c r="AC762" s="241"/>
      <c r="AD762" s="241"/>
      <c r="AE762" s="241"/>
      <c r="AF762" s="241"/>
      <c r="AG762" s="241"/>
      <c r="AH762" s="241"/>
      <c r="AI762" s="241"/>
    </row>
    <row r="763" spans="2:35" s="511" customFormat="1" hidden="1" x14ac:dyDescent="0.25">
      <c r="B763" s="206"/>
      <c r="C763" s="206"/>
      <c r="D763" s="377" t="s">
        <v>1359</v>
      </c>
      <c r="E763" s="206"/>
      <c r="F763" s="206"/>
      <c r="G763" s="208"/>
      <c r="H763" s="285">
        <v>9586624</v>
      </c>
      <c r="I763" s="210"/>
      <c r="J763" s="357">
        <f t="shared" si="11"/>
        <v>23000200</v>
      </c>
      <c r="K763" s="251"/>
      <c r="L763" s="241"/>
      <c r="M763" s="206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  <c r="AA763" s="241"/>
      <c r="AB763" s="241"/>
      <c r="AC763" s="241"/>
      <c r="AD763" s="241"/>
      <c r="AE763" s="241"/>
      <c r="AF763" s="241"/>
      <c r="AG763" s="241"/>
      <c r="AH763" s="241"/>
      <c r="AI763" s="241"/>
    </row>
    <row r="764" spans="2:35" s="511" customFormat="1" hidden="1" x14ac:dyDescent="0.25">
      <c r="B764" s="206"/>
      <c r="C764" s="204">
        <v>43638</v>
      </c>
      <c r="D764" s="318" t="s">
        <v>1318</v>
      </c>
      <c r="E764" s="319" t="s">
        <v>1317</v>
      </c>
      <c r="F764" s="255"/>
      <c r="G764" s="320" t="s">
        <v>1281</v>
      </c>
      <c r="H764" s="285"/>
      <c r="I764" s="321">
        <v>1040434</v>
      </c>
      <c r="J764" s="357">
        <f t="shared" si="11"/>
        <v>21959766</v>
      </c>
      <c r="K764" s="251"/>
      <c r="L764" s="241"/>
      <c r="M764" s="319" t="s">
        <v>1317</v>
      </c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  <c r="AA764" s="241"/>
      <c r="AB764" s="241"/>
      <c r="AC764" s="241"/>
      <c r="AD764" s="241"/>
      <c r="AE764" s="241"/>
      <c r="AF764" s="241"/>
      <c r="AG764" s="241"/>
      <c r="AH764" s="241"/>
      <c r="AI764" s="241"/>
    </row>
    <row r="765" spans="2:35" s="511" customFormat="1" hidden="1" x14ac:dyDescent="0.25">
      <c r="B765" s="206"/>
      <c r="C765" s="204">
        <v>43640</v>
      </c>
      <c r="D765" s="267" t="s">
        <v>1319</v>
      </c>
      <c r="E765" s="319" t="s">
        <v>1322</v>
      </c>
      <c r="F765" s="322"/>
      <c r="G765" s="270" t="s">
        <v>565</v>
      </c>
      <c r="H765" s="285"/>
      <c r="I765" s="271">
        <v>38000</v>
      </c>
      <c r="J765" s="357">
        <f t="shared" si="11"/>
        <v>21921766</v>
      </c>
      <c r="K765" s="251"/>
      <c r="L765" s="241"/>
      <c r="M765" s="319" t="s">
        <v>1322</v>
      </c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  <c r="AA765" s="241"/>
      <c r="AB765" s="241"/>
      <c r="AC765" s="241"/>
      <c r="AD765" s="241"/>
      <c r="AE765" s="241"/>
      <c r="AF765" s="241"/>
      <c r="AG765" s="241"/>
      <c r="AH765" s="241"/>
      <c r="AI765" s="241"/>
    </row>
    <row r="766" spans="2:35" s="511" customFormat="1" hidden="1" x14ac:dyDescent="0.25">
      <c r="B766" s="206"/>
      <c r="C766" s="204">
        <v>43640</v>
      </c>
      <c r="D766" s="233" t="s">
        <v>1320</v>
      </c>
      <c r="E766" s="319" t="s">
        <v>1323</v>
      </c>
      <c r="F766" s="322"/>
      <c r="G766" s="242" t="s">
        <v>327</v>
      </c>
      <c r="H766" s="285"/>
      <c r="I766" s="236">
        <v>1003109</v>
      </c>
      <c r="J766" s="357">
        <f t="shared" si="11"/>
        <v>20918657</v>
      </c>
      <c r="K766" s="251"/>
      <c r="L766" s="241"/>
      <c r="M766" s="319" t="s">
        <v>1323</v>
      </c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  <c r="AA766" s="241"/>
      <c r="AB766" s="241"/>
      <c r="AC766" s="241"/>
      <c r="AD766" s="241"/>
      <c r="AE766" s="241"/>
      <c r="AF766" s="241"/>
      <c r="AG766" s="241"/>
      <c r="AH766" s="241"/>
      <c r="AI766" s="241"/>
    </row>
    <row r="767" spans="2:35" s="511" customFormat="1" hidden="1" x14ac:dyDescent="0.25">
      <c r="B767" s="206"/>
      <c r="C767" s="204">
        <v>43641</v>
      </c>
      <c r="D767" s="233" t="s">
        <v>1321</v>
      </c>
      <c r="E767" s="319" t="s">
        <v>1324</v>
      </c>
      <c r="F767" s="322"/>
      <c r="G767" s="242" t="s">
        <v>1182</v>
      </c>
      <c r="H767" s="285"/>
      <c r="I767" s="236">
        <v>235000</v>
      </c>
      <c r="J767" s="357">
        <f t="shared" si="11"/>
        <v>20683657</v>
      </c>
      <c r="K767" s="251"/>
      <c r="L767" s="241"/>
      <c r="M767" s="319" t="s">
        <v>1324</v>
      </c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  <c r="AA767" s="241"/>
      <c r="AB767" s="241"/>
      <c r="AC767" s="241"/>
      <c r="AD767" s="241"/>
      <c r="AE767" s="241"/>
      <c r="AF767" s="241"/>
      <c r="AG767" s="241"/>
      <c r="AH767" s="241"/>
      <c r="AI767" s="241"/>
    </row>
    <row r="768" spans="2:35" s="511" customFormat="1" hidden="1" x14ac:dyDescent="0.25">
      <c r="B768" s="206"/>
      <c r="C768" s="204">
        <v>43642</v>
      </c>
      <c r="D768" s="233" t="s">
        <v>1338</v>
      </c>
      <c r="E768" s="319" t="s">
        <v>1325</v>
      </c>
      <c r="F768" s="322"/>
      <c r="G768" s="242" t="s">
        <v>1337</v>
      </c>
      <c r="H768" s="285"/>
      <c r="I768" s="236">
        <v>255000</v>
      </c>
      <c r="J768" s="357">
        <f t="shared" si="11"/>
        <v>20428657</v>
      </c>
      <c r="K768" s="251"/>
      <c r="L768" s="241"/>
      <c r="M768" s="319" t="s">
        <v>1325</v>
      </c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  <c r="AA768" s="241"/>
      <c r="AB768" s="241"/>
      <c r="AC768" s="241"/>
      <c r="AD768" s="241"/>
      <c r="AE768" s="241"/>
      <c r="AF768" s="241"/>
      <c r="AG768" s="241"/>
      <c r="AH768" s="241"/>
      <c r="AI768" s="241"/>
    </row>
    <row r="769" spans="2:35" s="511" customFormat="1" hidden="1" x14ac:dyDescent="0.25">
      <c r="B769" s="206"/>
      <c r="C769" s="204">
        <v>43642</v>
      </c>
      <c r="D769" s="233" t="s">
        <v>1339</v>
      </c>
      <c r="E769" s="319" t="s">
        <v>1326</v>
      </c>
      <c r="F769" s="322"/>
      <c r="G769" s="242" t="s">
        <v>1242</v>
      </c>
      <c r="H769" s="285"/>
      <c r="I769" s="236">
        <v>1524500</v>
      </c>
      <c r="J769" s="357">
        <f t="shared" si="11"/>
        <v>18904157</v>
      </c>
      <c r="K769" s="251"/>
      <c r="L769" s="241"/>
      <c r="M769" s="319" t="s">
        <v>1326</v>
      </c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  <c r="AA769" s="241"/>
      <c r="AB769" s="241"/>
      <c r="AC769" s="241"/>
      <c r="AD769" s="241"/>
      <c r="AE769" s="241"/>
      <c r="AF769" s="241"/>
      <c r="AG769" s="241"/>
      <c r="AH769" s="241"/>
      <c r="AI769" s="241"/>
    </row>
    <row r="770" spans="2:35" s="511" customFormat="1" hidden="1" x14ac:dyDescent="0.25">
      <c r="B770" s="206"/>
      <c r="C770" s="204">
        <v>43642</v>
      </c>
      <c r="D770" s="233" t="s">
        <v>1340</v>
      </c>
      <c r="E770" s="319" t="s">
        <v>1327</v>
      </c>
      <c r="F770" s="322"/>
      <c r="G770" s="242" t="s">
        <v>1203</v>
      </c>
      <c r="H770" s="285"/>
      <c r="I770" s="236">
        <v>7062416</v>
      </c>
      <c r="J770" s="357">
        <f t="shared" si="11"/>
        <v>11841741</v>
      </c>
      <c r="K770" s="251"/>
      <c r="L770" s="241"/>
      <c r="M770" s="319" t="s">
        <v>1327</v>
      </c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  <c r="AA770" s="241"/>
      <c r="AB770" s="241"/>
      <c r="AC770" s="241"/>
      <c r="AD770" s="241"/>
      <c r="AE770" s="241"/>
      <c r="AF770" s="241"/>
      <c r="AG770" s="241"/>
      <c r="AH770" s="241"/>
      <c r="AI770" s="241"/>
    </row>
    <row r="771" spans="2:35" s="511" customFormat="1" hidden="1" x14ac:dyDescent="0.25">
      <c r="B771" s="206"/>
      <c r="C771" s="204">
        <v>43642</v>
      </c>
      <c r="D771" s="233" t="s">
        <v>1342</v>
      </c>
      <c r="E771" s="319" t="s">
        <v>1328</v>
      </c>
      <c r="F771" s="322"/>
      <c r="G771" s="242" t="s">
        <v>1341</v>
      </c>
      <c r="H771" s="285"/>
      <c r="I771" s="236">
        <v>800000</v>
      </c>
      <c r="J771" s="357">
        <f t="shared" si="11"/>
        <v>11041741</v>
      </c>
      <c r="K771" s="251"/>
      <c r="L771" s="241"/>
      <c r="M771" s="319" t="s">
        <v>1328</v>
      </c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  <c r="AA771" s="241"/>
      <c r="AB771" s="241"/>
      <c r="AC771" s="241"/>
      <c r="AD771" s="241"/>
      <c r="AE771" s="241"/>
      <c r="AF771" s="241"/>
      <c r="AG771" s="241"/>
      <c r="AH771" s="241"/>
      <c r="AI771" s="241"/>
    </row>
    <row r="772" spans="2:35" s="511" customFormat="1" hidden="1" x14ac:dyDescent="0.25">
      <c r="B772" s="206"/>
      <c r="C772" s="204">
        <v>43642</v>
      </c>
      <c r="D772" s="233" t="s">
        <v>1344</v>
      </c>
      <c r="E772" s="319" t="s">
        <v>1329</v>
      </c>
      <c r="F772" s="322"/>
      <c r="G772" s="242" t="s">
        <v>1343</v>
      </c>
      <c r="H772" s="285"/>
      <c r="I772" s="236">
        <v>1219300</v>
      </c>
      <c r="J772" s="357">
        <f t="shared" si="11"/>
        <v>9822441</v>
      </c>
      <c r="K772" s="251"/>
      <c r="L772" s="241"/>
      <c r="M772" s="319" t="s">
        <v>1329</v>
      </c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  <c r="AA772" s="241"/>
      <c r="AB772" s="241"/>
      <c r="AC772" s="241"/>
      <c r="AD772" s="241"/>
      <c r="AE772" s="241"/>
      <c r="AF772" s="241"/>
      <c r="AG772" s="241"/>
      <c r="AH772" s="241"/>
      <c r="AI772" s="241"/>
    </row>
    <row r="773" spans="2:35" s="511" customFormat="1" hidden="1" x14ac:dyDescent="0.25">
      <c r="B773" s="206"/>
      <c r="C773" s="204">
        <v>43642</v>
      </c>
      <c r="D773" s="233" t="s">
        <v>1346</v>
      </c>
      <c r="E773" s="319" t="s">
        <v>1330</v>
      </c>
      <c r="F773" s="322"/>
      <c r="G773" s="242" t="s">
        <v>1345</v>
      </c>
      <c r="H773" s="285"/>
      <c r="I773" s="236">
        <v>248000</v>
      </c>
      <c r="J773" s="357">
        <f t="shared" si="11"/>
        <v>9574441</v>
      </c>
      <c r="K773" s="251"/>
      <c r="L773" s="241"/>
      <c r="M773" s="319" t="s">
        <v>1330</v>
      </c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  <c r="AA773" s="241"/>
      <c r="AB773" s="241"/>
      <c r="AC773" s="241"/>
      <c r="AD773" s="241"/>
      <c r="AE773" s="241"/>
      <c r="AF773" s="241"/>
      <c r="AG773" s="241"/>
      <c r="AH773" s="241"/>
      <c r="AI773" s="241"/>
    </row>
    <row r="774" spans="2:35" s="511" customFormat="1" hidden="1" x14ac:dyDescent="0.25">
      <c r="B774" s="206"/>
      <c r="C774" s="204">
        <v>43642</v>
      </c>
      <c r="D774" s="233" t="s">
        <v>1348</v>
      </c>
      <c r="E774" s="319" t="s">
        <v>1331</v>
      </c>
      <c r="F774" s="322"/>
      <c r="G774" s="242" t="s">
        <v>1347</v>
      </c>
      <c r="H774" s="285"/>
      <c r="I774" s="236">
        <v>349250</v>
      </c>
      <c r="J774" s="357">
        <f t="shared" si="11"/>
        <v>9225191</v>
      </c>
      <c r="K774" s="251"/>
      <c r="L774" s="241"/>
      <c r="M774" s="319" t="s">
        <v>1331</v>
      </c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  <c r="AA774" s="241"/>
      <c r="AB774" s="241"/>
      <c r="AC774" s="241"/>
      <c r="AD774" s="241"/>
      <c r="AE774" s="241"/>
      <c r="AF774" s="241"/>
      <c r="AG774" s="241"/>
      <c r="AH774" s="241"/>
      <c r="AI774" s="241"/>
    </row>
    <row r="775" spans="2:35" s="511" customFormat="1" hidden="1" x14ac:dyDescent="0.25">
      <c r="B775" s="206"/>
      <c r="C775" s="204">
        <v>43643</v>
      </c>
      <c r="D775" s="233" t="s">
        <v>1349</v>
      </c>
      <c r="E775" s="319" t="s">
        <v>1332</v>
      </c>
      <c r="F775" s="322"/>
      <c r="G775" s="242" t="s">
        <v>1185</v>
      </c>
      <c r="H775" s="285"/>
      <c r="I775" s="236">
        <v>846500</v>
      </c>
      <c r="J775" s="357">
        <f t="shared" si="11"/>
        <v>8378691</v>
      </c>
      <c r="K775" s="251"/>
      <c r="L775" s="241"/>
      <c r="M775" s="319" t="s">
        <v>1332</v>
      </c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  <c r="AA775" s="241"/>
      <c r="AB775" s="241"/>
      <c r="AC775" s="241"/>
      <c r="AD775" s="241"/>
      <c r="AE775" s="241"/>
      <c r="AF775" s="241"/>
      <c r="AG775" s="241"/>
      <c r="AH775" s="241"/>
      <c r="AI775" s="241"/>
    </row>
    <row r="776" spans="2:35" s="511" customFormat="1" hidden="1" x14ac:dyDescent="0.25">
      <c r="B776" s="206"/>
      <c r="C776" s="204">
        <v>43643</v>
      </c>
      <c r="D776" s="233" t="s">
        <v>1350</v>
      </c>
      <c r="E776" s="319" t="s">
        <v>1333</v>
      </c>
      <c r="F776" s="322"/>
      <c r="G776" s="242" t="s">
        <v>1198</v>
      </c>
      <c r="H776" s="285"/>
      <c r="I776" s="236">
        <v>52000</v>
      </c>
      <c r="J776" s="357">
        <f t="shared" si="11"/>
        <v>8326691</v>
      </c>
      <c r="K776" s="251"/>
      <c r="L776" s="241"/>
      <c r="M776" s="319" t="s">
        <v>1333</v>
      </c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  <c r="AA776" s="241"/>
      <c r="AB776" s="241"/>
      <c r="AC776" s="241"/>
      <c r="AD776" s="241"/>
      <c r="AE776" s="241"/>
      <c r="AF776" s="241"/>
      <c r="AG776" s="241"/>
      <c r="AH776" s="241"/>
      <c r="AI776" s="241"/>
    </row>
    <row r="777" spans="2:35" s="511" customFormat="1" hidden="1" x14ac:dyDescent="0.25">
      <c r="B777" s="206"/>
      <c r="C777" s="204">
        <v>43643</v>
      </c>
      <c r="D777" s="233" t="s">
        <v>1351</v>
      </c>
      <c r="E777" s="319" t="s">
        <v>1334</v>
      </c>
      <c r="F777" s="322"/>
      <c r="G777" s="242" t="s">
        <v>1206</v>
      </c>
      <c r="H777" s="285"/>
      <c r="I777" s="236">
        <v>175000</v>
      </c>
      <c r="J777" s="357">
        <f t="shared" si="11"/>
        <v>8151691</v>
      </c>
      <c r="K777" s="251"/>
      <c r="L777" s="241"/>
      <c r="M777" s="319" t="s">
        <v>1334</v>
      </c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  <c r="AA777" s="241"/>
      <c r="AB777" s="241"/>
      <c r="AC777" s="241"/>
      <c r="AD777" s="241"/>
      <c r="AE777" s="241"/>
      <c r="AF777" s="241"/>
      <c r="AG777" s="241"/>
      <c r="AH777" s="241"/>
      <c r="AI777" s="241"/>
    </row>
    <row r="778" spans="2:35" s="511" customFormat="1" hidden="1" x14ac:dyDescent="0.25">
      <c r="B778" s="206"/>
      <c r="C778" s="204">
        <v>43643</v>
      </c>
      <c r="D778" s="233" t="s">
        <v>1353</v>
      </c>
      <c r="E778" s="319" t="s">
        <v>1335</v>
      </c>
      <c r="F778" s="322"/>
      <c r="G778" s="242" t="s">
        <v>1352</v>
      </c>
      <c r="H778" s="285"/>
      <c r="I778" s="236">
        <v>590848</v>
      </c>
      <c r="J778" s="357">
        <f t="shared" si="11"/>
        <v>7560843</v>
      </c>
      <c r="K778" s="251"/>
      <c r="L778" s="241"/>
      <c r="M778" s="319" t="s">
        <v>1335</v>
      </c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</row>
    <row r="779" spans="2:35" s="511" customFormat="1" hidden="1" x14ac:dyDescent="0.25">
      <c r="B779" s="206"/>
      <c r="C779" s="204">
        <v>43645</v>
      </c>
      <c r="D779" s="233" t="s">
        <v>1354</v>
      </c>
      <c r="E779" s="319" t="s">
        <v>1336</v>
      </c>
      <c r="F779" s="322"/>
      <c r="G779" s="242" t="s">
        <v>1207</v>
      </c>
      <c r="H779" s="285"/>
      <c r="I779" s="236">
        <v>240000</v>
      </c>
      <c r="J779" s="357">
        <f t="shared" si="11"/>
        <v>7320843</v>
      </c>
      <c r="K779" s="251"/>
      <c r="L779" s="241"/>
      <c r="M779" s="319" t="s">
        <v>1336</v>
      </c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</row>
    <row r="780" spans="2:35" s="511" customFormat="1" hidden="1" x14ac:dyDescent="0.25">
      <c r="B780" s="206"/>
      <c r="C780" s="204">
        <v>43638</v>
      </c>
      <c r="D780" s="225" t="s">
        <v>1355</v>
      </c>
      <c r="E780" s="208" t="s">
        <v>1357</v>
      </c>
      <c r="F780" s="208"/>
      <c r="G780" s="235" t="s">
        <v>1185</v>
      </c>
      <c r="H780" s="285"/>
      <c r="I780" s="235">
        <v>900000</v>
      </c>
      <c r="J780" s="357">
        <f t="shared" si="11"/>
        <v>6420843</v>
      </c>
      <c r="K780" s="251"/>
      <c r="L780" s="241"/>
      <c r="M780" s="208" t="s">
        <v>1357</v>
      </c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  <c r="AA780" s="241"/>
      <c r="AB780" s="241"/>
      <c r="AC780" s="241"/>
      <c r="AD780" s="241"/>
      <c r="AE780" s="241"/>
      <c r="AF780" s="241"/>
      <c r="AG780" s="241"/>
      <c r="AH780" s="241"/>
      <c r="AI780" s="241"/>
    </row>
    <row r="781" spans="2:35" s="511" customFormat="1" hidden="1" x14ac:dyDescent="0.25">
      <c r="B781" s="206"/>
      <c r="C781" s="204">
        <v>43638</v>
      </c>
      <c r="D781" s="225" t="s">
        <v>1356</v>
      </c>
      <c r="E781" s="208" t="s">
        <v>1358</v>
      </c>
      <c r="F781" s="208"/>
      <c r="G781" s="235" t="s">
        <v>1185</v>
      </c>
      <c r="H781" s="285"/>
      <c r="I781" s="235">
        <v>300000</v>
      </c>
      <c r="J781" s="357">
        <f t="shared" si="11"/>
        <v>6120843</v>
      </c>
      <c r="K781" s="251"/>
      <c r="L781" s="241"/>
      <c r="M781" s="208" t="s">
        <v>1358</v>
      </c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  <c r="AA781" s="241"/>
      <c r="AB781" s="241"/>
      <c r="AC781" s="241"/>
      <c r="AD781" s="241"/>
      <c r="AE781" s="241"/>
      <c r="AF781" s="241"/>
      <c r="AG781" s="241"/>
      <c r="AH781" s="241"/>
      <c r="AI781" s="241"/>
    </row>
    <row r="782" spans="2:35" s="511" customFormat="1" hidden="1" x14ac:dyDescent="0.25">
      <c r="B782" s="206"/>
      <c r="C782" s="204">
        <v>43637</v>
      </c>
      <c r="D782" s="225" t="s">
        <v>1360</v>
      </c>
      <c r="E782" s="208" t="s">
        <v>1362</v>
      </c>
      <c r="F782" s="208"/>
      <c r="G782" s="235" t="s">
        <v>1361</v>
      </c>
      <c r="H782" s="285"/>
      <c r="I782" s="235">
        <v>2480000</v>
      </c>
      <c r="J782" s="357">
        <f t="shared" ref="J782:J818" si="12">+J781+H782-I782</f>
        <v>3640843</v>
      </c>
      <c r="K782" s="251"/>
      <c r="L782" s="241"/>
      <c r="M782" s="208" t="s">
        <v>1362</v>
      </c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  <c r="AA782" s="241"/>
      <c r="AB782" s="241"/>
      <c r="AC782" s="241"/>
      <c r="AD782" s="241"/>
      <c r="AE782" s="241"/>
      <c r="AF782" s="241"/>
      <c r="AG782" s="241"/>
      <c r="AH782" s="241"/>
      <c r="AI782" s="241"/>
    </row>
    <row r="783" spans="2:35" s="511" customFormat="1" hidden="1" x14ac:dyDescent="0.25">
      <c r="B783" s="206"/>
      <c r="C783" s="206"/>
      <c r="D783" s="377" t="s">
        <v>1406</v>
      </c>
      <c r="E783" s="206"/>
      <c r="F783" s="206"/>
      <c r="G783" s="208"/>
      <c r="H783" s="285">
        <v>15679357</v>
      </c>
      <c r="I783" s="210"/>
      <c r="J783" s="357">
        <f t="shared" si="12"/>
        <v>19320200</v>
      </c>
      <c r="K783" s="251"/>
      <c r="L783" s="241"/>
      <c r="M783" s="206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  <c r="AA783" s="241"/>
      <c r="AB783" s="241"/>
      <c r="AC783" s="241"/>
      <c r="AD783" s="241"/>
      <c r="AE783" s="241"/>
      <c r="AF783" s="241"/>
      <c r="AG783" s="241"/>
      <c r="AH783" s="241"/>
      <c r="AI783" s="241"/>
    </row>
    <row r="784" spans="2:35" s="511" customFormat="1" hidden="1" x14ac:dyDescent="0.25">
      <c r="B784" s="206"/>
      <c r="C784" s="204">
        <v>43647</v>
      </c>
      <c r="D784" s="318" t="s">
        <v>1364</v>
      </c>
      <c r="E784" s="319" t="s">
        <v>1363</v>
      </c>
      <c r="F784" s="255"/>
      <c r="G784" s="320" t="s">
        <v>1182</v>
      </c>
      <c r="H784" s="285"/>
      <c r="I784" s="321">
        <v>63000</v>
      </c>
      <c r="J784" s="357">
        <f t="shared" si="12"/>
        <v>19257200</v>
      </c>
      <c r="K784" s="251"/>
      <c r="L784" s="241"/>
      <c r="M784" s="319" t="s">
        <v>1363</v>
      </c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  <c r="AA784" s="241"/>
      <c r="AB784" s="241"/>
      <c r="AC784" s="241"/>
      <c r="AD784" s="241"/>
      <c r="AE784" s="241"/>
      <c r="AF784" s="241"/>
      <c r="AG784" s="241"/>
      <c r="AH784" s="241"/>
      <c r="AI784" s="241"/>
    </row>
    <row r="785" spans="2:35" s="511" customFormat="1" hidden="1" x14ac:dyDescent="0.25">
      <c r="B785" s="206"/>
      <c r="C785" s="204">
        <v>43647</v>
      </c>
      <c r="D785" s="267" t="s">
        <v>1365</v>
      </c>
      <c r="E785" s="319" t="s">
        <v>1366</v>
      </c>
      <c r="F785" s="322"/>
      <c r="G785" s="270" t="s">
        <v>1185</v>
      </c>
      <c r="H785" s="285"/>
      <c r="I785" s="271">
        <v>900000</v>
      </c>
      <c r="J785" s="357">
        <f t="shared" si="12"/>
        <v>18357200</v>
      </c>
      <c r="K785" s="251"/>
      <c r="L785" s="241"/>
      <c r="M785" s="319" t="s">
        <v>1366</v>
      </c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  <c r="AA785" s="241"/>
      <c r="AB785" s="241"/>
      <c r="AC785" s="241"/>
      <c r="AD785" s="241"/>
      <c r="AE785" s="241"/>
      <c r="AF785" s="241"/>
      <c r="AG785" s="241"/>
      <c r="AH785" s="241"/>
      <c r="AI785" s="241"/>
    </row>
    <row r="786" spans="2:35" s="511" customFormat="1" hidden="1" x14ac:dyDescent="0.25">
      <c r="B786" s="206"/>
      <c r="C786" s="204"/>
      <c r="D786" s="267" t="s">
        <v>1100</v>
      </c>
      <c r="E786" s="319"/>
      <c r="F786" s="322"/>
      <c r="G786" s="270" t="s">
        <v>1185</v>
      </c>
      <c r="H786" s="285">
        <v>900000</v>
      </c>
      <c r="I786" s="271"/>
      <c r="J786" s="357">
        <f t="shared" si="12"/>
        <v>19257200</v>
      </c>
      <c r="K786" s="251" t="s">
        <v>1357</v>
      </c>
      <c r="L786" s="241"/>
      <c r="M786" s="319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  <c r="AA786" s="241"/>
      <c r="AB786" s="241"/>
      <c r="AC786" s="241"/>
      <c r="AD786" s="241"/>
      <c r="AE786" s="241"/>
      <c r="AF786" s="241"/>
      <c r="AG786" s="241"/>
      <c r="AH786" s="241"/>
      <c r="AI786" s="241"/>
    </row>
    <row r="787" spans="2:35" s="511" customFormat="1" hidden="1" x14ac:dyDescent="0.25">
      <c r="B787" s="206"/>
      <c r="C787" s="204">
        <v>43647</v>
      </c>
      <c r="D787" s="233" t="s">
        <v>1384</v>
      </c>
      <c r="E787" s="319" t="s">
        <v>1367</v>
      </c>
      <c r="F787" s="322"/>
      <c r="G787" s="242" t="s">
        <v>1190</v>
      </c>
      <c r="H787" s="285"/>
      <c r="I787" s="236">
        <v>2276406</v>
      </c>
      <c r="J787" s="357">
        <f t="shared" si="12"/>
        <v>16980794</v>
      </c>
      <c r="K787" s="251"/>
      <c r="L787" s="241"/>
      <c r="M787" s="319" t="s">
        <v>1367</v>
      </c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  <c r="AA787" s="241"/>
      <c r="AB787" s="241"/>
      <c r="AC787" s="241"/>
      <c r="AD787" s="241"/>
      <c r="AE787" s="241"/>
      <c r="AF787" s="241"/>
      <c r="AG787" s="241"/>
      <c r="AH787" s="241"/>
      <c r="AI787" s="241"/>
    </row>
    <row r="788" spans="2:35" s="511" customFormat="1" hidden="1" x14ac:dyDescent="0.25">
      <c r="B788" s="206"/>
      <c r="C788" s="204">
        <v>43647</v>
      </c>
      <c r="D788" s="233" t="s">
        <v>1386</v>
      </c>
      <c r="E788" s="319" t="s">
        <v>1368</v>
      </c>
      <c r="F788" s="322"/>
      <c r="G788" s="242" t="s">
        <v>1385</v>
      </c>
      <c r="H788" s="285"/>
      <c r="I788" s="236">
        <v>1000000</v>
      </c>
      <c r="J788" s="357">
        <f t="shared" si="12"/>
        <v>15980794</v>
      </c>
      <c r="K788" s="251"/>
      <c r="L788" s="241"/>
      <c r="M788" s="319" t="s">
        <v>1368</v>
      </c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  <c r="AA788" s="241"/>
      <c r="AB788" s="241"/>
      <c r="AC788" s="241"/>
      <c r="AD788" s="241"/>
      <c r="AE788" s="241"/>
      <c r="AF788" s="241"/>
      <c r="AG788" s="241"/>
      <c r="AH788" s="241"/>
      <c r="AI788" s="241"/>
    </row>
    <row r="789" spans="2:35" s="511" customFormat="1" hidden="1" x14ac:dyDescent="0.25">
      <c r="B789" s="206"/>
      <c r="C789" s="204">
        <v>43647</v>
      </c>
      <c r="D789" s="233" t="s">
        <v>1387</v>
      </c>
      <c r="E789" s="319" t="s">
        <v>1369</v>
      </c>
      <c r="F789" s="322"/>
      <c r="G789" s="242" t="s">
        <v>1284</v>
      </c>
      <c r="H789" s="285"/>
      <c r="I789" s="236">
        <v>1125000</v>
      </c>
      <c r="J789" s="357">
        <f t="shared" si="12"/>
        <v>14855794</v>
      </c>
      <c r="K789" s="251"/>
      <c r="L789" s="241"/>
      <c r="M789" s="319" t="s">
        <v>1369</v>
      </c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  <c r="AA789" s="241"/>
      <c r="AB789" s="241"/>
      <c r="AC789" s="241"/>
      <c r="AD789" s="241"/>
      <c r="AE789" s="241"/>
      <c r="AF789" s="241"/>
      <c r="AG789" s="241"/>
      <c r="AH789" s="241"/>
      <c r="AI789" s="241"/>
    </row>
    <row r="790" spans="2:35" s="511" customFormat="1" hidden="1" x14ac:dyDescent="0.25">
      <c r="B790" s="206"/>
      <c r="C790" s="204">
        <v>43647</v>
      </c>
      <c r="D790" s="233" t="s">
        <v>1388</v>
      </c>
      <c r="E790" s="319" t="s">
        <v>1370</v>
      </c>
      <c r="F790" s="322"/>
      <c r="G790" s="242" t="s">
        <v>1214</v>
      </c>
      <c r="H790" s="285"/>
      <c r="I790" s="236">
        <v>2431000</v>
      </c>
      <c r="J790" s="357">
        <f t="shared" si="12"/>
        <v>12424794</v>
      </c>
      <c r="K790" s="251"/>
      <c r="L790" s="241"/>
      <c r="M790" s="319" t="s">
        <v>1370</v>
      </c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  <c r="AA790" s="241"/>
      <c r="AB790" s="241"/>
      <c r="AC790" s="241"/>
      <c r="AD790" s="241"/>
      <c r="AE790" s="241"/>
      <c r="AF790" s="241"/>
      <c r="AG790" s="241"/>
      <c r="AH790" s="241"/>
      <c r="AI790" s="241"/>
    </row>
    <row r="791" spans="2:35" s="511" customFormat="1" hidden="1" x14ac:dyDescent="0.25">
      <c r="B791" s="206"/>
      <c r="C791" s="204"/>
      <c r="D791" s="267" t="s">
        <v>1100</v>
      </c>
      <c r="E791" s="319"/>
      <c r="F791" s="255"/>
      <c r="G791" s="235" t="s">
        <v>1361</v>
      </c>
      <c r="H791" s="235">
        <v>2480000</v>
      </c>
      <c r="I791" s="236"/>
      <c r="J791" s="357">
        <f t="shared" si="12"/>
        <v>14904794</v>
      </c>
      <c r="K791" s="393" t="s">
        <v>1362</v>
      </c>
      <c r="L791" s="241"/>
      <c r="M791" s="319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  <c r="AA791" s="241"/>
      <c r="AB791" s="241"/>
      <c r="AC791" s="241"/>
      <c r="AD791" s="241"/>
      <c r="AE791" s="241"/>
      <c r="AF791" s="241"/>
      <c r="AG791" s="241"/>
      <c r="AH791" s="241"/>
      <c r="AI791" s="241"/>
    </row>
    <row r="792" spans="2:35" s="511" customFormat="1" hidden="1" x14ac:dyDescent="0.25">
      <c r="B792" s="206"/>
      <c r="C792" s="204">
        <v>43647</v>
      </c>
      <c r="D792" s="233" t="s">
        <v>1389</v>
      </c>
      <c r="E792" s="319" t="s">
        <v>1371</v>
      </c>
      <c r="F792" s="322"/>
      <c r="G792" s="242" t="s">
        <v>1185</v>
      </c>
      <c r="H792" s="285"/>
      <c r="I792" s="236">
        <v>337600</v>
      </c>
      <c r="J792" s="357">
        <f t="shared" si="12"/>
        <v>14567194</v>
      </c>
      <c r="K792" s="251"/>
      <c r="L792" s="241"/>
      <c r="M792" s="319" t="s">
        <v>1371</v>
      </c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  <c r="AA792" s="241"/>
      <c r="AB792" s="241"/>
      <c r="AC792" s="241"/>
      <c r="AD792" s="241"/>
      <c r="AE792" s="241"/>
      <c r="AF792" s="241"/>
      <c r="AG792" s="241"/>
      <c r="AH792" s="241"/>
      <c r="AI792" s="241"/>
    </row>
    <row r="793" spans="2:35" s="511" customFormat="1" hidden="1" x14ac:dyDescent="0.25">
      <c r="B793" s="206"/>
      <c r="C793" s="204"/>
      <c r="D793" s="267" t="s">
        <v>1100</v>
      </c>
      <c r="E793" s="319"/>
      <c r="F793" s="322"/>
      <c r="G793" s="242" t="s">
        <v>1185</v>
      </c>
      <c r="H793" s="285">
        <v>300000</v>
      </c>
      <c r="I793" s="236"/>
      <c r="J793" s="357">
        <f t="shared" si="12"/>
        <v>14867194</v>
      </c>
      <c r="K793" s="393" t="s">
        <v>1358</v>
      </c>
      <c r="L793" s="241"/>
      <c r="M793" s="319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  <c r="AA793" s="241"/>
      <c r="AB793" s="241"/>
      <c r="AC793" s="241"/>
      <c r="AD793" s="241"/>
      <c r="AE793" s="241"/>
      <c r="AF793" s="241"/>
      <c r="AG793" s="241"/>
      <c r="AH793" s="241"/>
      <c r="AI793" s="241"/>
    </row>
    <row r="794" spans="2:35" s="511" customFormat="1" hidden="1" x14ac:dyDescent="0.25">
      <c r="B794" s="206"/>
      <c r="C794" s="204">
        <v>43648</v>
      </c>
      <c r="D794" s="233" t="s">
        <v>1390</v>
      </c>
      <c r="E794" s="319" t="s">
        <v>1372</v>
      </c>
      <c r="F794" s="322"/>
      <c r="G794" s="242" t="s">
        <v>1187</v>
      </c>
      <c r="H794" s="285"/>
      <c r="I794" s="236">
        <v>2452000</v>
      </c>
      <c r="J794" s="357">
        <f t="shared" si="12"/>
        <v>12415194</v>
      </c>
      <c r="K794" s="251"/>
      <c r="L794" s="241"/>
      <c r="M794" s="319" t="s">
        <v>1372</v>
      </c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  <c r="AA794" s="241"/>
      <c r="AB794" s="241"/>
      <c r="AC794" s="241"/>
      <c r="AD794" s="241"/>
      <c r="AE794" s="241"/>
      <c r="AF794" s="241"/>
      <c r="AG794" s="241"/>
      <c r="AH794" s="241"/>
      <c r="AI794" s="241"/>
    </row>
    <row r="795" spans="2:35" s="511" customFormat="1" hidden="1" x14ac:dyDescent="0.25">
      <c r="B795" s="206"/>
      <c r="C795" s="204">
        <v>43648</v>
      </c>
      <c r="D795" s="233" t="s">
        <v>1391</v>
      </c>
      <c r="E795" s="319" t="s">
        <v>1373</v>
      </c>
      <c r="F795" s="322"/>
      <c r="G795" s="242" t="s">
        <v>1192</v>
      </c>
      <c r="H795" s="285"/>
      <c r="I795" s="236">
        <v>186000</v>
      </c>
      <c r="J795" s="357">
        <f t="shared" si="12"/>
        <v>12229194</v>
      </c>
      <c r="K795" s="251"/>
      <c r="L795" s="241"/>
      <c r="M795" s="319" t="s">
        <v>1373</v>
      </c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  <c r="AA795" s="241"/>
      <c r="AB795" s="241"/>
      <c r="AC795" s="241"/>
      <c r="AD795" s="241"/>
      <c r="AE795" s="241"/>
      <c r="AF795" s="241"/>
      <c r="AG795" s="241"/>
      <c r="AH795" s="241"/>
      <c r="AI795" s="241"/>
    </row>
    <row r="796" spans="2:35" s="511" customFormat="1" hidden="1" x14ac:dyDescent="0.25">
      <c r="B796" s="206"/>
      <c r="C796" s="204">
        <v>43648</v>
      </c>
      <c r="D796" s="233" t="s">
        <v>1393</v>
      </c>
      <c r="E796" s="319" t="s">
        <v>1374</v>
      </c>
      <c r="F796" s="322"/>
      <c r="G796" s="242" t="s">
        <v>1392</v>
      </c>
      <c r="H796" s="285"/>
      <c r="I796" s="236">
        <v>1773200</v>
      </c>
      <c r="J796" s="357">
        <f t="shared" si="12"/>
        <v>10455994</v>
      </c>
      <c r="K796" s="251"/>
      <c r="L796" s="241"/>
      <c r="M796" s="319" t="s">
        <v>1374</v>
      </c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  <c r="AA796" s="241"/>
      <c r="AB796" s="241"/>
      <c r="AC796" s="241"/>
      <c r="AD796" s="241"/>
      <c r="AE796" s="241"/>
      <c r="AF796" s="241"/>
      <c r="AG796" s="241"/>
      <c r="AH796" s="241"/>
      <c r="AI796" s="241"/>
    </row>
    <row r="797" spans="2:35" s="511" customFormat="1" hidden="1" x14ac:dyDescent="0.25">
      <c r="B797" s="206"/>
      <c r="C797" s="204">
        <v>43648</v>
      </c>
      <c r="D797" s="233" t="s">
        <v>1395</v>
      </c>
      <c r="E797" s="319" t="s">
        <v>1375</v>
      </c>
      <c r="F797" s="322"/>
      <c r="G797" s="242" t="s">
        <v>1394</v>
      </c>
      <c r="H797" s="285"/>
      <c r="I797" s="236">
        <v>989109</v>
      </c>
      <c r="J797" s="357">
        <f t="shared" si="12"/>
        <v>9466885</v>
      </c>
      <c r="K797" s="251"/>
      <c r="L797" s="241"/>
      <c r="M797" s="319" t="s">
        <v>1375</v>
      </c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  <c r="AA797" s="241"/>
      <c r="AB797" s="241"/>
      <c r="AC797" s="241"/>
      <c r="AD797" s="241"/>
      <c r="AE797" s="241"/>
      <c r="AF797" s="241"/>
      <c r="AG797" s="241"/>
      <c r="AH797" s="241"/>
      <c r="AI797" s="241"/>
    </row>
    <row r="798" spans="2:35" s="511" customFormat="1" hidden="1" x14ac:dyDescent="0.25">
      <c r="B798" s="206"/>
      <c r="C798" s="204">
        <v>43649</v>
      </c>
      <c r="D798" s="233" t="s">
        <v>1396</v>
      </c>
      <c r="E798" s="319" t="s">
        <v>1376</v>
      </c>
      <c r="F798" s="322"/>
      <c r="G798" s="242" t="s">
        <v>1198</v>
      </c>
      <c r="H798" s="285"/>
      <c r="I798" s="236">
        <v>35000</v>
      </c>
      <c r="J798" s="357">
        <f t="shared" si="12"/>
        <v>9431885</v>
      </c>
      <c r="K798" s="251"/>
      <c r="L798" s="241"/>
      <c r="M798" s="319" t="s">
        <v>1376</v>
      </c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  <c r="AA798" s="241"/>
      <c r="AB798" s="241"/>
      <c r="AC798" s="241"/>
      <c r="AD798" s="241"/>
      <c r="AE798" s="241"/>
      <c r="AF798" s="241"/>
      <c r="AG798" s="241"/>
      <c r="AH798" s="241"/>
      <c r="AI798" s="241"/>
    </row>
    <row r="799" spans="2:35" s="511" customFormat="1" hidden="1" x14ac:dyDescent="0.25">
      <c r="B799" s="206"/>
      <c r="C799" s="204">
        <v>43649</v>
      </c>
      <c r="D799" s="233" t="s">
        <v>1397</v>
      </c>
      <c r="E799" s="319" t="s">
        <v>1377</v>
      </c>
      <c r="F799" s="322"/>
      <c r="G799" s="242" t="s">
        <v>1198</v>
      </c>
      <c r="H799" s="285"/>
      <c r="I799" s="236">
        <v>450000</v>
      </c>
      <c r="J799" s="357">
        <f t="shared" si="12"/>
        <v>8981885</v>
      </c>
      <c r="K799" s="251"/>
      <c r="L799" s="241"/>
      <c r="M799" s="319" t="s">
        <v>1377</v>
      </c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  <c r="AA799" s="241"/>
      <c r="AB799" s="241"/>
      <c r="AC799" s="241"/>
      <c r="AD799" s="241"/>
      <c r="AE799" s="241"/>
      <c r="AF799" s="241"/>
      <c r="AG799" s="241"/>
      <c r="AH799" s="241"/>
      <c r="AI799" s="241"/>
    </row>
    <row r="800" spans="2:35" s="511" customFormat="1" hidden="1" x14ac:dyDescent="0.25">
      <c r="B800" s="206"/>
      <c r="C800" s="204">
        <v>43649</v>
      </c>
      <c r="D800" s="233" t="s">
        <v>1398</v>
      </c>
      <c r="E800" s="319" t="s">
        <v>1378</v>
      </c>
      <c r="F800" s="322"/>
      <c r="G800" s="242" t="s">
        <v>1185</v>
      </c>
      <c r="H800" s="285"/>
      <c r="I800" s="236">
        <v>58000</v>
      </c>
      <c r="J800" s="357">
        <f t="shared" si="12"/>
        <v>8923885</v>
      </c>
      <c r="K800" s="251"/>
      <c r="L800" s="241"/>
      <c r="M800" s="319" t="s">
        <v>1378</v>
      </c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  <c r="AA800" s="241"/>
      <c r="AB800" s="241"/>
      <c r="AC800" s="241"/>
      <c r="AD800" s="241"/>
      <c r="AE800" s="241"/>
      <c r="AF800" s="241"/>
      <c r="AG800" s="241"/>
      <c r="AH800" s="241"/>
      <c r="AI800" s="241"/>
    </row>
    <row r="801" spans="2:35" s="511" customFormat="1" hidden="1" x14ac:dyDescent="0.25">
      <c r="B801" s="206"/>
      <c r="C801" s="204">
        <v>43650</v>
      </c>
      <c r="D801" s="233" t="s">
        <v>1399</v>
      </c>
      <c r="E801" s="319" t="s">
        <v>1379</v>
      </c>
      <c r="F801" s="322"/>
      <c r="G801" s="242" t="s">
        <v>1392</v>
      </c>
      <c r="H801" s="285"/>
      <c r="I801" s="236">
        <v>1744000</v>
      </c>
      <c r="J801" s="357">
        <f t="shared" si="12"/>
        <v>7179885</v>
      </c>
      <c r="K801" s="251"/>
      <c r="L801" s="241"/>
      <c r="M801" s="319" t="s">
        <v>1379</v>
      </c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  <c r="AA801" s="241"/>
      <c r="AB801" s="241"/>
      <c r="AC801" s="241"/>
      <c r="AD801" s="241"/>
      <c r="AE801" s="241"/>
      <c r="AF801" s="241"/>
      <c r="AG801" s="241"/>
      <c r="AH801" s="241"/>
      <c r="AI801" s="241"/>
    </row>
    <row r="802" spans="2:35" s="511" customFormat="1" hidden="1" x14ac:dyDescent="0.25">
      <c r="B802" s="206"/>
      <c r="C802" s="204">
        <v>43650</v>
      </c>
      <c r="D802" s="233" t="s">
        <v>1401</v>
      </c>
      <c r="E802" s="319" t="s">
        <v>1380</v>
      </c>
      <c r="F802" s="322"/>
      <c r="G802" s="242" t="s">
        <v>1400</v>
      </c>
      <c r="H802" s="285"/>
      <c r="I802" s="236">
        <v>330000</v>
      </c>
      <c r="J802" s="357">
        <f t="shared" si="12"/>
        <v>6849885</v>
      </c>
      <c r="K802" s="251"/>
      <c r="L802" s="241"/>
      <c r="M802" s="319" t="s">
        <v>1380</v>
      </c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  <c r="AA802" s="241"/>
      <c r="AB802" s="241"/>
      <c r="AC802" s="241"/>
      <c r="AD802" s="241"/>
      <c r="AE802" s="241"/>
      <c r="AF802" s="241"/>
      <c r="AG802" s="241"/>
      <c r="AH802" s="241"/>
      <c r="AI802" s="241"/>
    </row>
    <row r="803" spans="2:35" s="511" customFormat="1" hidden="1" x14ac:dyDescent="0.25">
      <c r="B803" s="206"/>
      <c r="C803" s="292">
        <v>43650</v>
      </c>
      <c r="D803" s="233" t="s">
        <v>1403</v>
      </c>
      <c r="E803" s="319" t="s">
        <v>1381</v>
      </c>
      <c r="F803" s="322"/>
      <c r="G803" s="242" t="s">
        <v>1402</v>
      </c>
      <c r="H803" s="285"/>
      <c r="I803" s="236">
        <v>195000</v>
      </c>
      <c r="J803" s="357">
        <f t="shared" si="12"/>
        <v>6654885</v>
      </c>
      <c r="K803" s="251"/>
      <c r="L803" s="241"/>
      <c r="M803" s="319" t="s">
        <v>1381</v>
      </c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  <c r="AA803" s="241"/>
      <c r="AB803" s="241"/>
      <c r="AC803" s="241"/>
      <c r="AD803" s="241"/>
      <c r="AE803" s="241"/>
      <c r="AF803" s="241"/>
      <c r="AG803" s="241"/>
      <c r="AH803" s="241"/>
      <c r="AI803" s="241"/>
    </row>
    <row r="804" spans="2:35" s="511" customFormat="1" hidden="1" x14ac:dyDescent="0.25">
      <c r="B804" s="284"/>
      <c r="C804" s="292">
        <v>43651</v>
      </c>
      <c r="D804" s="233" t="s">
        <v>1404</v>
      </c>
      <c r="E804" s="319" t="s">
        <v>1382</v>
      </c>
      <c r="F804" s="322"/>
      <c r="G804" s="242" t="s">
        <v>1198</v>
      </c>
      <c r="H804" s="297"/>
      <c r="I804" s="236">
        <v>90000</v>
      </c>
      <c r="J804" s="357">
        <f t="shared" si="12"/>
        <v>6564885</v>
      </c>
      <c r="K804" s="282"/>
      <c r="L804" s="241"/>
      <c r="M804" s="319" t="s">
        <v>1382</v>
      </c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  <c r="AA804" s="241"/>
      <c r="AB804" s="241"/>
      <c r="AC804" s="241"/>
      <c r="AD804" s="241"/>
      <c r="AE804" s="241"/>
      <c r="AF804" s="241"/>
      <c r="AG804" s="241"/>
      <c r="AH804" s="241"/>
      <c r="AI804" s="241"/>
    </row>
    <row r="805" spans="2:35" s="511" customFormat="1" hidden="1" x14ac:dyDescent="0.25">
      <c r="B805" s="206"/>
      <c r="C805" s="293">
        <v>43651</v>
      </c>
      <c r="D805" s="233" t="s">
        <v>1405</v>
      </c>
      <c r="E805" s="319" t="s">
        <v>1383</v>
      </c>
      <c r="F805" s="322"/>
      <c r="G805" s="242" t="s">
        <v>1203</v>
      </c>
      <c r="H805" s="285"/>
      <c r="I805" s="236">
        <v>2257024</v>
      </c>
      <c r="J805" s="357">
        <f t="shared" si="12"/>
        <v>4307861</v>
      </c>
      <c r="K805" s="251"/>
      <c r="L805" s="241"/>
      <c r="M805" s="319" t="s">
        <v>1383</v>
      </c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  <c r="AA805" s="241"/>
      <c r="AB805" s="241"/>
      <c r="AC805" s="241"/>
      <c r="AD805" s="241"/>
      <c r="AE805" s="241"/>
      <c r="AF805" s="241"/>
      <c r="AG805" s="241"/>
      <c r="AH805" s="241"/>
      <c r="AI805" s="241"/>
    </row>
    <row r="806" spans="2:35" s="511" customFormat="1" hidden="1" x14ac:dyDescent="0.25">
      <c r="B806" s="206"/>
      <c r="C806" s="206"/>
      <c r="D806" s="377" t="s">
        <v>1438</v>
      </c>
      <c r="E806" s="206"/>
      <c r="F806" s="206"/>
      <c r="G806" s="208"/>
      <c r="H806" s="285">
        <v>18692339</v>
      </c>
      <c r="I806" s="210"/>
      <c r="J806" s="357">
        <f t="shared" si="12"/>
        <v>23000200</v>
      </c>
      <c r="K806" s="251"/>
      <c r="L806" s="241"/>
      <c r="M806" s="206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  <c r="AA806" s="241"/>
      <c r="AB806" s="241"/>
      <c r="AC806" s="241"/>
      <c r="AD806" s="241"/>
      <c r="AE806" s="241"/>
      <c r="AF806" s="241"/>
      <c r="AG806" s="241"/>
      <c r="AH806" s="241"/>
      <c r="AI806" s="241"/>
    </row>
    <row r="807" spans="2:35" s="511" customFormat="1" hidden="1" x14ac:dyDescent="0.25">
      <c r="B807" s="206"/>
      <c r="C807" s="204">
        <v>43651</v>
      </c>
      <c r="D807" s="318" t="s">
        <v>1283</v>
      </c>
      <c r="E807" s="319" t="s">
        <v>1410</v>
      </c>
      <c r="F807" s="255"/>
      <c r="G807" s="320" t="s">
        <v>1361</v>
      </c>
      <c r="H807" s="285"/>
      <c r="I807" s="321">
        <v>100000</v>
      </c>
      <c r="J807" s="357">
        <f t="shared" si="12"/>
        <v>22900200</v>
      </c>
      <c r="K807" s="251"/>
      <c r="L807" s="241"/>
      <c r="M807" s="319" t="s">
        <v>1410</v>
      </c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  <c r="AA807" s="241"/>
      <c r="AB807" s="241"/>
      <c r="AC807" s="241"/>
      <c r="AD807" s="241"/>
      <c r="AE807" s="241"/>
      <c r="AF807" s="241"/>
      <c r="AG807" s="241"/>
      <c r="AH807" s="241"/>
      <c r="AI807" s="241"/>
    </row>
    <row r="808" spans="2:35" s="511" customFormat="1" hidden="1" x14ac:dyDescent="0.25">
      <c r="B808" s="206"/>
      <c r="C808" s="204">
        <v>43652</v>
      </c>
      <c r="D808" s="267" t="s">
        <v>1411</v>
      </c>
      <c r="E808" s="319" t="s">
        <v>1417</v>
      </c>
      <c r="F808" s="322"/>
      <c r="G808" s="270" t="s">
        <v>1182</v>
      </c>
      <c r="H808" s="285"/>
      <c r="I808" s="271">
        <v>156000</v>
      </c>
      <c r="J808" s="357">
        <f t="shared" si="12"/>
        <v>22744200</v>
      </c>
      <c r="K808" s="251"/>
      <c r="L808" s="241"/>
      <c r="M808" s="319" t="s">
        <v>1417</v>
      </c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  <c r="AA808" s="241"/>
      <c r="AB808" s="241"/>
      <c r="AC808" s="241"/>
      <c r="AD808" s="241"/>
      <c r="AE808" s="241"/>
      <c r="AF808" s="241"/>
      <c r="AG808" s="241"/>
      <c r="AH808" s="241"/>
      <c r="AI808" s="241"/>
    </row>
    <row r="809" spans="2:35" s="511" customFormat="1" hidden="1" x14ac:dyDescent="0.25">
      <c r="B809" s="206"/>
      <c r="C809" s="204">
        <v>43652</v>
      </c>
      <c r="D809" s="233" t="s">
        <v>1412</v>
      </c>
      <c r="E809" s="319" t="s">
        <v>1418</v>
      </c>
      <c r="F809" s="322"/>
      <c r="G809" s="242" t="s">
        <v>1210</v>
      </c>
      <c r="H809" s="285"/>
      <c r="I809" s="236">
        <v>3365189</v>
      </c>
      <c r="J809" s="357">
        <f t="shared" si="12"/>
        <v>19379011</v>
      </c>
      <c r="K809" s="251"/>
      <c r="L809" s="241"/>
      <c r="M809" s="319" t="s">
        <v>1418</v>
      </c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  <c r="AA809" s="241"/>
      <c r="AB809" s="241"/>
      <c r="AC809" s="241"/>
      <c r="AD809" s="241"/>
      <c r="AE809" s="241"/>
      <c r="AF809" s="241"/>
      <c r="AG809" s="241"/>
      <c r="AH809" s="241"/>
      <c r="AI809" s="241"/>
    </row>
    <row r="810" spans="2:35" s="511" customFormat="1" hidden="1" x14ac:dyDescent="0.25">
      <c r="B810" s="206"/>
      <c r="C810" s="204"/>
      <c r="D810" s="377" t="s">
        <v>1100</v>
      </c>
      <c r="E810" s="319"/>
      <c r="F810" s="322"/>
      <c r="G810" s="242" t="s">
        <v>1210</v>
      </c>
      <c r="H810" s="285">
        <v>2000000</v>
      </c>
      <c r="I810" s="236"/>
      <c r="J810" s="357">
        <f t="shared" si="12"/>
        <v>21379011</v>
      </c>
      <c r="K810" s="365" t="s">
        <v>1439</v>
      </c>
      <c r="L810" s="241"/>
      <c r="M810" s="319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  <c r="AA810" s="241"/>
      <c r="AB810" s="241"/>
      <c r="AC810" s="241"/>
      <c r="AD810" s="241"/>
      <c r="AE810" s="241"/>
      <c r="AF810" s="241"/>
      <c r="AG810" s="241"/>
      <c r="AH810" s="241"/>
      <c r="AI810" s="241"/>
    </row>
    <row r="811" spans="2:35" s="511" customFormat="1" hidden="1" x14ac:dyDescent="0.25">
      <c r="B811" s="206"/>
      <c r="C811" s="204">
        <v>43654</v>
      </c>
      <c r="D811" s="233" t="s">
        <v>1413</v>
      </c>
      <c r="E811" s="319" t="s">
        <v>1419</v>
      </c>
      <c r="F811" s="322"/>
      <c r="G811" s="242" t="s">
        <v>1414</v>
      </c>
      <c r="H811" s="285"/>
      <c r="I811" s="236">
        <v>1314129</v>
      </c>
      <c r="J811" s="357">
        <f t="shared" si="12"/>
        <v>20064882</v>
      </c>
      <c r="K811" s="251"/>
      <c r="L811" s="241"/>
      <c r="M811" s="319" t="s">
        <v>1419</v>
      </c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  <c r="AA811" s="241"/>
      <c r="AB811" s="241"/>
      <c r="AC811" s="241"/>
      <c r="AD811" s="241"/>
      <c r="AE811" s="241"/>
      <c r="AF811" s="241"/>
      <c r="AG811" s="241"/>
      <c r="AH811" s="241"/>
      <c r="AI811" s="241"/>
    </row>
    <row r="812" spans="2:35" s="511" customFormat="1" hidden="1" x14ac:dyDescent="0.25">
      <c r="B812" s="206"/>
      <c r="C812" s="204">
        <v>43654</v>
      </c>
      <c r="D812" s="233" t="s">
        <v>1416</v>
      </c>
      <c r="E812" s="319" t="s">
        <v>1420</v>
      </c>
      <c r="F812" s="322"/>
      <c r="G812" s="242" t="s">
        <v>1415</v>
      </c>
      <c r="H812" s="285"/>
      <c r="I812" s="236">
        <v>2660000</v>
      </c>
      <c r="J812" s="357">
        <f t="shared" si="12"/>
        <v>17404882</v>
      </c>
      <c r="K812" s="251"/>
      <c r="L812" s="241"/>
      <c r="M812" s="319" t="s">
        <v>1420</v>
      </c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  <c r="AA812" s="241"/>
      <c r="AB812" s="241"/>
      <c r="AC812" s="241"/>
      <c r="AD812" s="241"/>
      <c r="AE812" s="241"/>
      <c r="AF812" s="241"/>
      <c r="AG812" s="241"/>
      <c r="AH812" s="241"/>
      <c r="AI812" s="241"/>
    </row>
    <row r="813" spans="2:35" s="511" customFormat="1" hidden="1" x14ac:dyDescent="0.25">
      <c r="B813" s="206"/>
      <c r="C813" s="204">
        <v>43654</v>
      </c>
      <c r="D813" s="233" t="s">
        <v>1188</v>
      </c>
      <c r="E813" s="319" t="s">
        <v>1421</v>
      </c>
      <c r="F813" s="322"/>
      <c r="G813" s="242" t="s">
        <v>1198</v>
      </c>
      <c r="H813" s="285"/>
      <c r="I813" s="236">
        <v>100000</v>
      </c>
      <c r="J813" s="357">
        <f t="shared" si="12"/>
        <v>17304882</v>
      </c>
      <c r="K813" s="251"/>
      <c r="L813" s="241"/>
      <c r="M813" s="319" t="s">
        <v>1421</v>
      </c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  <c r="AA813" s="241"/>
      <c r="AB813" s="241"/>
      <c r="AC813" s="241"/>
      <c r="AD813" s="241"/>
      <c r="AE813" s="241"/>
      <c r="AF813" s="241"/>
      <c r="AG813" s="241"/>
      <c r="AH813" s="241"/>
      <c r="AI813" s="241"/>
    </row>
    <row r="814" spans="2:35" s="511" customFormat="1" hidden="1" x14ac:dyDescent="0.25">
      <c r="B814" s="206"/>
      <c r="C814" s="204">
        <v>43655</v>
      </c>
      <c r="D814" s="233" t="s">
        <v>1427</v>
      </c>
      <c r="E814" s="319" t="s">
        <v>1422</v>
      </c>
      <c r="F814" s="322"/>
      <c r="G814" s="242" t="s">
        <v>1198</v>
      </c>
      <c r="H814" s="285"/>
      <c r="I814" s="236">
        <v>30000</v>
      </c>
      <c r="J814" s="357">
        <f t="shared" si="12"/>
        <v>17274882</v>
      </c>
      <c r="K814" s="251"/>
      <c r="L814" s="241"/>
      <c r="M814" s="319" t="s">
        <v>1422</v>
      </c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  <c r="AA814" s="241"/>
      <c r="AB814" s="241"/>
      <c r="AC814" s="241"/>
      <c r="AD814" s="241"/>
      <c r="AE814" s="241"/>
      <c r="AF814" s="241"/>
      <c r="AG814" s="241"/>
      <c r="AH814" s="241"/>
      <c r="AI814" s="241"/>
    </row>
    <row r="815" spans="2:35" s="511" customFormat="1" hidden="1" x14ac:dyDescent="0.25">
      <c r="B815" s="206"/>
      <c r="C815" s="204">
        <v>43655</v>
      </c>
      <c r="D815" s="233" t="s">
        <v>1428</v>
      </c>
      <c r="E815" s="319" t="s">
        <v>1423</v>
      </c>
      <c r="F815" s="322"/>
      <c r="G815" s="242" t="s">
        <v>1187</v>
      </c>
      <c r="H815" s="285"/>
      <c r="I815" s="236">
        <v>100000</v>
      </c>
      <c r="J815" s="357">
        <f t="shared" si="12"/>
        <v>17174882</v>
      </c>
      <c r="K815" s="251"/>
      <c r="L815" s="241"/>
      <c r="M815" s="319" t="s">
        <v>1423</v>
      </c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  <c r="AA815" s="241"/>
      <c r="AB815" s="241"/>
      <c r="AC815" s="241"/>
      <c r="AD815" s="241"/>
      <c r="AE815" s="241"/>
      <c r="AF815" s="241"/>
      <c r="AG815" s="241"/>
      <c r="AH815" s="241"/>
      <c r="AI815" s="241"/>
    </row>
    <row r="816" spans="2:35" s="511" customFormat="1" hidden="1" x14ac:dyDescent="0.25">
      <c r="B816" s="206"/>
      <c r="C816" s="204">
        <v>43656</v>
      </c>
      <c r="D816" s="233" t="s">
        <v>1391</v>
      </c>
      <c r="E816" s="319" t="s">
        <v>1424</v>
      </c>
      <c r="F816" s="322"/>
      <c r="G816" s="242" t="s">
        <v>1345</v>
      </c>
      <c r="H816" s="285"/>
      <c r="I816" s="236">
        <v>189000</v>
      </c>
      <c r="J816" s="357">
        <f t="shared" si="12"/>
        <v>16985882</v>
      </c>
      <c r="K816" s="251"/>
      <c r="L816" s="241"/>
      <c r="M816" s="319" t="s">
        <v>1424</v>
      </c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  <c r="AA816" s="241"/>
      <c r="AB816" s="241"/>
      <c r="AC816" s="241"/>
      <c r="AD816" s="241"/>
      <c r="AE816" s="241"/>
      <c r="AF816" s="241"/>
      <c r="AG816" s="241"/>
      <c r="AH816" s="241"/>
      <c r="AI816" s="241"/>
    </row>
    <row r="817" spans="2:35" s="511" customFormat="1" hidden="1" x14ac:dyDescent="0.25">
      <c r="B817" s="206"/>
      <c r="C817" s="204">
        <v>43656</v>
      </c>
      <c r="D817" s="233" t="s">
        <v>1432</v>
      </c>
      <c r="E817" s="319" t="s">
        <v>1430</v>
      </c>
      <c r="F817" s="322"/>
      <c r="G817" s="242" t="s">
        <v>1429</v>
      </c>
      <c r="H817" s="285"/>
      <c r="I817" s="236">
        <v>800000</v>
      </c>
      <c r="J817" s="357">
        <f t="shared" si="12"/>
        <v>16185882</v>
      </c>
      <c r="K817" s="251"/>
      <c r="L817" s="241"/>
      <c r="M817" s="319" t="s">
        <v>1430</v>
      </c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  <c r="AA817" s="241"/>
      <c r="AB817" s="241"/>
      <c r="AC817" s="241"/>
      <c r="AD817" s="241"/>
      <c r="AE817" s="241"/>
      <c r="AF817" s="241"/>
      <c r="AG817" s="241"/>
      <c r="AH817" s="241"/>
      <c r="AI817" s="241"/>
    </row>
    <row r="818" spans="2:35" s="511" customFormat="1" hidden="1" x14ac:dyDescent="0.25">
      <c r="B818" s="206"/>
      <c r="C818" s="204">
        <v>43656</v>
      </c>
      <c r="D818" s="233" t="s">
        <v>1433</v>
      </c>
      <c r="E818" s="319" t="s">
        <v>1431</v>
      </c>
      <c r="F818" s="322"/>
      <c r="G818" s="242" t="s">
        <v>1429</v>
      </c>
      <c r="H818" s="285"/>
      <c r="I818" s="236">
        <v>1039500</v>
      </c>
      <c r="J818" s="357">
        <f t="shared" si="12"/>
        <v>15146382</v>
      </c>
      <c r="K818" s="251"/>
      <c r="L818" s="241"/>
      <c r="M818" s="319" t="s">
        <v>1431</v>
      </c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  <c r="AA818" s="241"/>
      <c r="AB818" s="241"/>
      <c r="AC818" s="241"/>
      <c r="AD818" s="241"/>
      <c r="AE818" s="241"/>
      <c r="AF818" s="241"/>
      <c r="AG818" s="241"/>
      <c r="AH818" s="241"/>
      <c r="AI818" s="241"/>
    </row>
    <row r="819" spans="2:35" s="511" customFormat="1" hidden="1" x14ac:dyDescent="0.25">
      <c r="B819" s="206"/>
      <c r="C819" s="204">
        <v>43656</v>
      </c>
      <c r="D819" s="233" t="s">
        <v>1434</v>
      </c>
      <c r="E819" s="319" t="s">
        <v>1425</v>
      </c>
      <c r="F819" s="322"/>
      <c r="G819" s="242" t="s">
        <v>1198</v>
      </c>
      <c r="H819" s="285"/>
      <c r="I819" s="236">
        <v>7200000</v>
      </c>
      <c r="J819" s="357">
        <f>+J818+H819-I819</f>
        <v>7946382</v>
      </c>
      <c r="K819" s="251"/>
      <c r="L819" s="241"/>
      <c r="M819" s="319" t="s">
        <v>1425</v>
      </c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  <c r="AA819" s="241"/>
      <c r="AB819" s="241"/>
      <c r="AC819" s="241"/>
      <c r="AD819" s="241"/>
      <c r="AE819" s="241"/>
      <c r="AF819" s="241"/>
      <c r="AG819" s="241"/>
      <c r="AH819" s="241"/>
      <c r="AI819" s="241"/>
    </row>
    <row r="820" spans="2:35" s="511" customFormat="1" hidden="1" x14ac:dyDescent="0.25">
      <c r="B820" s="206"/>
      <c r="C820" s="204">
        <v>43656</v>
      </c>
      <c r="D820" s="233" t="s">
        <v>1397</v>
      </c>
      <c r="E820" s="319" t="s">
        <v>1426</v>
      </c>
      <c r="F820" s="322"/>
      <c r="G820" s="242" t="s">
        <v>1435</v>
      </c>
      <c r="H820" s="285"/>
      <c r="I820" s="236">
        <v>450000</v>
      </c>
      <c r="J820" s="357">
        <f>+J819+H820-I820</f>
        <v>7496382</v>
      </c>
      <c r="K820" s="251"/>
      <c r="L820" s="241"/>
      <c r="M820" s="319" t="s">
        <v>1426</v>
      </c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  <c r="AA820" s="241"/>
      <c r="AB820" s="241"/>
      <c r="AC820" s="241"/>
      <c r="AD820" s="241"/>
      <c r="AE820" s="241"/>
      <c r="AF820" s="241"/>
      <c r="AG820" s="241"/>
      <c r="AH820" s="241"/>
      <c r="AI820" s="241"/>
    </row>
    <row r="821" spans="2:35" s="511" customFormat="1" hidden="1" x14ac:dyDescent="0.25">
      <c r="B821" s="206"/>
      <c r="C821" s="283">
        <v>43655</v>
      </c>
      <c r="D821" s="225" t="s">
        <v>1407</v>
      </c>
      <c r="E821" s="206" t="s">
        <v>1436</v>
      </c>
      <c r="F821" s="206"/>
      <c r="G821" s="235" t="s">
        <v>1214</v>
      </c>
      <c r="H821" s="285"/>
      <c r="I821" s="235">
        <v>1530000</v>
      </c>
      <c r="J821" s="357">
        <f>+J820+H821-I821</f>
        <v>5966382</v>
      </c>
      <c r="K821" s="251"/>
      <c r="L821" s="241"/>
      <c r="M821" s="206" t="s">
        <v>1436</v>
      </c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  <c r="AA821" s="241"/>
      <c r="AB821" s="241"/>
      <c r="AC821" s="241"/>
      <c r="AD821" s="241"/>
      <c r="AE821" s="241"/>
      <c r="AF821" s="241"/>
      <c r="AG821" s="241"/>
      <c r="AH821" s="241"/>
      <c r="AI821" s="241"/>
    </row>
    <row r="822" spans="2:35" s="511" customFormat="1" hidden="1" x14ac:dyDescent="0.25">
      <c r="B822" s="206"/>
      <c r="C822" s="283">
        <v>43658</v>
      </c>
      <c r="D822" s="225" t="s">
        <v>1409</v>
      </c>
      <c r="E822" s="206" t="s">
        <v>1437</v>
      </c>
      <c r="F822" s="206"/>
      <c r="G822" s="235" t="s">
        <v>1408</v>
      </c>
      <c r="H822" s="285"/>
      <c r="I822" s="235">
        <v>500000</v>
      </c>
      <c r="J822" s="357">
        <f>+J821+H822-I822</f>
        <v>5466382</v>
      </c>
      <c r="K822" s="251"/>
      <c r="L822" s="241"/>
      <c r="M822" s="206" t="s">
        <v>1437</v>
      </c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  <c r="AA822" s="241"/>
      <c r="AB822" s="241"/>
      <c r="AC822" s="241"/>
      <c r="AD822" s="241"/>
      <c r="AE822" s="241"/>
      <c r="AF822" s="241"/>
      <c r="AG822" s="241"/>
      <c r="AH822" s="241"/>
      <c r="AI822" s="241"/>
    </row>
    <row r="823" spans="2:35" s="511" customFormat="1" hidden="1" x14ac:dyDescent="0.25">
      <c r="B823" s="206"/>
      <c r="C823" s="206"/>
      <c r="D823" s="377" t="s">
        <v>1486</v>
      </c>
      <c r="E823" s="206"/>
      <c r="F823" s="206"/>
      <c r="G823" s="208"/>
      <c r="H823" s="285">
        <v>17503818</v>
      </c>
      <c r="I823" s="210"/>
      <c r="J823" s="357">
        <f t="shared" ref="J823:J886" si="13">+J822+H823-I823</f>
        <v>22970200</v>
      </c>
      <c r="K823" s="394"/>
      <c r="L823" s="241"/>
      <c r="M823" s="206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  <c r="AA823" s="241"/>
      <c r="AB823" s="241"/>
      <c r="AC823" s="241"/>
      <c r="AD823" s="241"/>
      <c r="AE823" s="241"/>
      <c r="AF823" s="241"/>
      <c r="AG823" s="241"/>
      <c r="AH823" s="241"/>
      <c r="AI823" s="241"/>
    </row>
    <row r="824" spans="2:35" s="511" customFormat="1" hidden="1" x14ac:dyDescent="0.25">
      <c r="B824" s="206"/>
      <c r="C824" s="204">
        <v>43658</v>
      </c>
      <c r="D824" s="318" t="s">
        <v>1443</v>
      </c>
      <c r="E824" s="319" t="s">
        <v>1441</v>
      </c>
      <c r="F824" s="255"/>
      <c r="G824" s="320" t="s">
        <v>1442</v>
      </c>
      <c r="H824" s="285"/>
      <c r="I824" s="321">
        <f>200000+1056900</f>
        <v>1256900</v>
      </c>
      <c r="J824" s="357">
        <f t="shared" si="13"/>
        <v>21713300</v>
      </c>
      <c r="K824" s="251"/>
      <c r="L824" s="241"/>
      <c r="M824" s="319" t="s">
        <v>1441</v>
      </c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  <c r="AA824" s="241"/>
      <c r="AB824" s="241"/>
      <c r="AC824" s="241"/>
      <c r="AD824" s="241"/>
      <c r="AE824" s="241"/>
      <c r="AF824" s="241"/>
      <c r="AG824" s="241"/>
      <c r="AH824" s="241"/>
      <c r="AI824" s="241"/>
    </row>
    <row r="825" spans="2:35" s="511" customFormat="1" hidden="1" x14ac:dyDescent="0.25">
      <c r="B825" s="206"/>
      <c r="C825" s="204">
        <v>43658</v>
      </c>
      <c r="D825" s="267" t="s">
        <v>1464</v>
      </c>
      <c r="E825" s="319" t="s">
        <v>1444</v>
      </c>
      <c r="F825" s="322"/>
      <c r="G825" s="270" t="s">
        <v>1182</v>
      </c>
      <c r="H825" s="285"/>
      <c r="I825" s="271">
        <v>2588300</v>
      </c>
      <c r="J825" s="357">
        <f t="shared" si="13"/>
        <v>19125000</v>
      </c>
      <c r="K825" s="251"/>
      <c r="L825" s="241"/>
      <c r="M825" s="319" t="s">
        <v>1444</v>
      </c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  <c r="AA825" s="241"/>
      <c r="AB825" s="241"/>
      <c r="AC825" s="241"/>
      <c r="AD825" s="241"/>
      <c r="AE825" s="241"/>
      <c r="AF825" s="241"/>
      <c r="AG825" s="241"/>
      <c r="AH825" s="241"/>
      <c r="AI825" s="241"/>
    </row>
    <row r="826" spans="2:35" s="511" customFormat="1" hidden="1" x14ac:dyDescent="0.25">
      <c r="B826" s="206"/>
      <c r="C826" s="204">
        <v>43658</v>
      </c>
      <c r="D826" s="233" t="s">
        <v>1465</v>
      </c>
      <c r="E826" s="319" t="s">
        <v>1445</v>
      </c>
      <c r="F826" s="322"/>
      <c r="G826" s="242" t="s">
        <v>1414</v>
      </c>
      <c r="H826" s="285"/>
      <c r="I826" s="236">
        <v>219500</v>
      </c>
      <c r="J826" s="357">
        <f t="shared" si="13"/>
        <v>18905500</v>
      </c>
      <c r="K826" s="251"/>
      <c r="L826" s="241"/>
      <c r="M826" s="319" t="s">
        <v>1445</v>
      </c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  <c r="AA826" s="241"/>
      <c r="AB826" s="241"/>
      <c r="AC826" s="241"/>
      <c r="AD826" s="241"/>
      <c r="AE826" s="241"/>
      <c r="AF826" s="241"/>
      <c r="AG826" s="241"/>
      <c r="AH826" s="241"/>
      <c r="AI826" s="241"/>
    </row>
    <row r="827" spans="2:35" s="511" customFormat="1" hidden="1" x14ac:dyDescent="0.25">
      <c r="B827" s="206"/>
      <c r="C827" s="204"/>
      <c r="D827" s="233" t="s">
        <v>1100</v>
      </c>
      <c r="E827" s="319"/>
      <c r="F827" s="322"/>
      <c r="G827" s="242" t="s">
        <v>1414</v>
      </c>
      <c r="H827" s="285">
        <v>500000</v>
      </c>
      <c r="I827" s="236"/>
      <c r="J827" s="357">
        <f t="shared" si="13"/>
        <v>19405500</v>
      </c>
      <c r="K827" s="258" t="s">
        <v>1437</v>
      </c>
      <c r="L827" s="241"/>
      <c r="M827" s="319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  <c r="AA827" s="241"/>
      <c r="AB827" s="241"/>
      <c r="AC827" s="241"/>
      <c r="AD827" s="241"/>
      <c r="AE827" s="241"/>
      <c r="AF827" s="241"/>
      <c r="AG827" s="241"/>
      <c r="AH827" s="241"/>
      <c r="AI827" s="241"/>
    </row>
    <row r="828" spans="2:35" s="511" customFormat="1" hidden="1" x14ac:dyDescent="0.25">
      <c r="B828" s="206"/>
      <c r="C828" s="204">
        <v>43659</v>
      </c>
      <c r="D828" s="233" t="s">
        <v>1466</v>
      </c>
      <c r="E828" s="319" t="s">
        <v>1446</v>
      </c>
      <c r="F828" s="322"/>
      <c r="G828" s="242" t="s">
        <v>1429</v>
      </c>
      <c r="H828" s="285"/>
      <c r="I828" s="236">
        <v>1163000</v>
      </c>
      <c r="J828" s="357">
        <f t="shared" si="13"/>
        <v>18242500</v>
      </c>
      <c r="K828" s="251"/>
      <c r="L828" s="241"/>
      <c r="M828" s="319" t="s">
        <v>1446</v>
      </c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  <c r="AA828" s="241"/>
      <c r="AB828" s="241"/>
      <c r="AC828" s="241"/>
      <c r="AD828" s="241"/>
      <c r="AE828" s="241"/>
      <c r="AF828" s="241"/>
      <c r="AG828" s="241"/>
      <c r="AH828" s="241"/>
      <c r="AI828" s="241"/>
    </row>
    <row r="829" spans="2:35" s="511" customFormat="1" hidden="1" x14ac:dyDescent="0.25">
      <c r="B829" s="206"/>
      <c r="C829" s="204">
        <v>43659</v>
      </c>
      <c r="D829" s="233" t="s">
        <v>1467</v>
      </c>
      <c r="E829" s="319" t="s">
        <v>1447</v>
      </c>
      <c r="F829" s="322"/>
      <c r="G829" s="242" t="s">
        <v>1429</v>
      </c>
      <c r="H829" s="285"/>
      <c r="I829" s="236">
        <v>840000</v>
      </c>
      <c r="J829" s="357">
        <f t="shared" si="13"/>
        <v>17402500</v>
      </c>
      <c r="K829" s="251"/>
      <c r="L829" s="241"/>
      <c r="M829" s="319" t="s">
        <v>1447</v>
      </c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  <c r="AA829" s="241"/>
      <c r="AB829" s="241"/>
      <c r="AC829" s="241"/>
      <c r="AD829" s="241"/>
      <c r="AE829" s="241"/>
      <c r="AF829" s="241"/>
      <c r="AG829" s="241"/>
      <c r="AH829" s="241"/>
      <c r="AI829" s="241"/>
    </row>
    <row r="830" spans="2:35" s="511" customFormat="1" hidden="1" x14ac:dyDescent="0.25">
      <c r="B830" s="206"/>
      <c r="C830" s="204">
        <v>43659</v>
      </c>
      <c r="D830" s="233" t="s">
        <v>1468</v>
      </c>
      <c r="E830" s="319" t="s">
        <v>1448</v>
      </c>
      <c r="F830" s="322"/>
      <c r="G830" s="242" t="s">
        <v>1182</v>
      </c>
      <c r="H830" s="285"/>
      <c r="I830" s="236">
        <v>135000</v>
      </c>
      <c r="J830" s="357">
        <f t="shared" si="13"/>
        <v>17267500</v>
      </c>
      <c r="K830" s="251"/>
      <c r="L830" s="241"/>
      <c r="M830" s="319" t="s">
        <v>1448</v>
      </c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  <c r="AA830" s="241"/>
      <c r="AB830" s="241"/>
      <c r="AC830" s="241"/>
      <c r="AD830" s="241"/>
      <c r="AE830" s="241"/>
      <c r="AF830" s="241"/>
      <c r="AG830" s="241"/>
      <c r="AH830" s="241"/>
      <c r="AI830" s="241"/>
    </row>
    <row r="831" spans="2:35" s="511" customFormat="1" hidden="1" x14ac:dyDescent="0.25">
      <c r="B831" s="206"/>
      <c r="C831" s="204">
        <v>43661</v>
      </c>
      <c r="D831" s="233" t="s">
        <v>1469</v>
      </c>
      <c r="E831" s="319" t="s">
        <v>1449</v>
      </c>
      <c r="F831" s="322"/>
      <c r="G831" s="242" t="s">
        <v>1345</v>
      </c>
      <c r="H831" s="285"/>
      <c r="I831" s="236">
        <v>256000</v>
      </c>
      <c r="J831" s="357">
        <f t="shared" si="13"/>
        <v>17011500</v>
      </c>
      <c r="K831" s="251"/>
      <c r="L831" s="241"/>
      <c r="M831" s="319" t="s">
        <v>1449</v>
      </c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  <c r="AA831" s="241"/>
      <c r="AB831" s="241"/>
      <c r="AC831" s="241"/>
      <c r="AD831" s="241"/>
      <c r="AE831" s="241"/>
      <c r="AF831" s="241"/>
      <c r="AG831" s="241"/>
      <c r="AH831" s="241"/>
      <c r="AI831" s="241"/>
    </row>
    <row r="832" spans="2:35" s="511" customFormat="1" hidden="1" x14ac:dyDescent="0.25">
      <c r="B832" s="206"/>
      <c r="C832" s="204">
        <v>43661</v>
      </c>
      <c r="D832" s="233" t="s">
        <v>1188</v>
      </c>
      <c r="E832" s="319" t="s">
        <v>1450</v>
      </c>
      <c r="F832" s="322"/>
      <c r="G832" s="242" t="s">
        <v>1198</v>
      </c>
      <c r="H832" s="285"/>
      <c r="I832" s="236">
        <v>100000</v>
      </c>
      <c r="J832" s="357">
        <f t="shared" si="13"/>
        <v>16911500</v>
      </c>
      <c r="K832" s="251"/>
      <c r="L832" s="241"/>
      <c r="M832" s="319" t="s">
        <v>1450</v>
      </c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  <c r="AA832" s="241"/>
      <c r="AB832" s="241"/>
      <c r="AC832" s="241"/>
      <c r="AD832" s="241"/>
      <c r="AE832" s="241"/>
      <c r="AF832" s="241"/>
      <c r="AG832" s="241"/>
      <c r="AH832" s="241"/>
      <c r="AI832" s="241"/>
    </row>
    <row r="833" spans="2:35" s="511" customFormat="1" hidden="1" x14ac:dyDescent="0.25">
      <c r="B833" s="206"/>
      <c r="C833" s="204">
        <v>43661</v>
      </c>
      <c r="D833" s="233" t="s">
        <v>1470</v>
      </c>
      <c r="E833" s="319" t="s">
        <v>1451</v>
      </c>
      <c r="F833" s="322"/>
      <c r="G833" s="242" t="s">
        <v>1247</v>
      </c>
      <c r="H833" s="285"/>
      <c r="I833" s="236">
        <v>2399400</v>
      </c>
      <c r="J833" s="357">
        <f t="shared" si="13"/>
        <v>14512100</v>
      </c>
      <c r="K833" s="251"/>
      <c r="L833" s="241"/>
      <c r="M833" s="319" t="s">
        <v>1451</v>
      </c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  <c r="AA833" s="241"/>
      <c r="AB833" s="241"/>
      <c r="AC833" s="241"/>
      <c r="AD833" s="241"/>
      <c r="AE833" s="241"/>
      <c r="AF833" s="241"/>
      <c r="AG833" s="241"/>
      <c r="AH833" s="241"/>
      <c r="AI833" s="241"/>
    </row>
    <row r="834" spans="2:35" s="511" customFormat="1" hidden="1" x14ac:dyDescent="0.25">
      <c r="B834" s="206"/>
      <c r="C834" s="204">
        <v>43662</v>
      </c>
      <c r="D834" s="233" t="s">
        <v>1471</v>
      </c>
      <c r="E834" s="319" t="s">
        <v>1452</v>
      </c>
      <c r="F834" s="322"/>
      <c r="G834" s="242" t="s">
        <v>1187</v>
      </c>
      <c r="H834" s="285"/>
      <c r="I834" s="236">
        <v>768000</v>
      </c>
      <c r="J834" s="357">
        <f t="shared" si="13"/>
        <v>13744100</v>
      </c>
      <c r="K834" s="251"/>
      <c r="L834" s="241"/>
      <c r="M834" s="319" t="s">
        <v>1452</v>
      </c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  <c r="AA834" s="241"/>
      <c r="AB834" s="241"/>
      <c r="AC834" s="241"/>
      <c r="AD834" s="241"/>
      <c r="AE834" s="241"/>
      <c r="AF834" s="241"/>
      <c r="AG834" s="241"/>
      <c r="AH834" s="241"/>
      <c r="AI834" s="241"/>
    </row>
    <row r="835" spans="2:35" s="511" customFormat="1" hidden="1" x14ac:dyDescent="0.25">
      <c r="B835" s="206"/>
      <c r="C835" s="204">
        <v>43662</v>
      </c>
      <c r="D835" s="233" t="s">
        <v>1472</v>
      </c>
      <c r="E835" s="319" t="s">
        <v>1453</v>
      </c>
      <c r="F835" s="322"/>
      <c r="G835" s="242" t="s">
        <v>1361</v>
      </c>
      <c r="H835" s="285"/>
      <c r="I835" s="236">
        <v>1531000</v>
      </c>
      <c r="J835" s="357">
        <f t="shared" si="13"/>
        <v>12213100</v>
      </c>
      <c r="K835" s="251"/>
      <c r="L835" s="241"/>
      <c r="M835" s="319" t="s">
        <v>1453</v>
      </c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  <c r="AA835" s="241"/>
      <c r="AB835" s="241"/>
      <c r="AC835" s="241"/>
      <c r="AD835" s="241"/>
      <c r="AE835" s="241"/>
      <c r="AF835" s="241"/>
      <c r="AG835" s="241"/>
      <c r="AH835" s="241"/>
      <c r="AI835" s="241"/>
    </row>
    <row r="836" spans="2:35" s="511" customFormat="1" hidden="1" x14ac:dyDescent="0.25">
      <c r="B836" s="206"/>
      <c r="C836" s="204"/>
      <c r="D836" s="233" t="s">
        <v>1100</v>
      </c>
      <c r="E836" s="319"/>
      <c r="F836" s="322"/>
      <c r="G836" s="242" t="s">
        <v>1361</v>
      </c>
      <c r="H836" s="235">
        <v>1530000</v>
      </c>
      <c r="I836" s="236"/>
      <c r="J836" s="357">
        <f t="shared" si="13"/>
        <v>13743100</v>
      </c>
      <c r="K836" s="258" t="s">
        <v>1436</v>
      </c>
      <c r="L836" s="241"/>
      <c r="M836" s="319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  <c r="AA836" s="241"/>
      <c r="AB836" s="241"/>
      <c r="AC836" s="241"/>
      <c r="AD836" s="241"/>
      <c r="AE836" s="241"/>
      <c r="AF836" s="241"/>
      <c r="AG836" s="241"/>
      <c r="AH836" s="241"/>
      <c r="AI836" s="241"/>
    </row>
    <row r="837" spans="2:35" s="511" customFormat="1" hidden="1" x14ac:dyDescent="0.25">
      <c r="B837" s="206"/>
      <c r="C837" s="204">
        <v>43662</v>
      </c>
      <c r="D837" s="233" t="s">
        <v>1473</v>
      </c>
      <c r="E837" s="319" t="s">
        <v>1454</v>
      </c>
      <c r="F837" s="322"/>
      <c r="G837" s="242" t="s">
        <v>1400</v>
      </c>
      <c r="H837" s="285"/>
      <c r="I837" s="236">
        <v>300000</v>
      </c>
      <c r="J837" s="357">
        <f t="shared" si="13"/>
        <v>13443100</v>
      </c>
      <c r="K837" s="251"/>
      <c r="L837" s="241"/>
      <c r="M837" s="319" t="s">
        <v>1454</v>
      </c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  <c r="AA837" s="241"/>
      <c r="AB837" s="241"/>
      <c r="AC837" s="241"/>
      <c r="AD837" s="241"/>
      <c r="AE837" s="241"/>
      <c r="AF837" s="241"/>
      <c r="AG837" s="241"/>
      <c r="AH837" s="241"/>
      <c r="AI837" s="241"/>
    </row>
    <row r="838" spans="2:35" s="511" customFormat="1" hidden="1" x14ac:dyDescent="0.25">
      <c r="B838" s="206"/>
      <c r="C838" s="204">
        <v>43662</v>
      </c>
      <c r="D838" s="233" t="s">
        <v>1475</v>
      </c>
      <c r="E838" s="319" t="s">
        <v>1455</v>
      </c>
      <c r="F838" s="322"/>
      <c r="G838" s="242" t="s">
        <v>1474</v>
      </c>
      <c r="H838" s="285"/>
      <c r="I838" s="236">
        <v>450000</v>
      </c>
      <c r="J838" s="357">
        <f t="shared" si="13"/>
        <v>12993100</v>
      </c>
      <c r="K838" s="251"/>
      <c r="L838" s="241"/>
      <c r="M838" s="319" t="s">
        <v>1455</v>
      </c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  <c r="AA838" s="241"/>
      <c r="AB838" s="241"/>
      <c r="AC838" s="241"/>
      <c r="AD838" s="241"/>
      <c r="AE838" s="241"/>
      <c r="AF838" s="241"/>
      <c r="AG838" s="241"/>
      <c r="AH838" s="241"/>
      <c r="AI838" s="241"/>
    </row>
    <row r="839" spans="2:35" s="511" customFormat="1" hidden="1" x14ac:dyDescent="0.25">
      <c r="B839" s="206"/>
      <c r="C839" s="204">
        <v>43662</v>
      </c>
      <c r="D839" s="233" t="s">
        <v>1476</v>
      </c>
      <c r="E839" s="319" t="s">
        <v>1456</v>
      </c>
      <c r="F839" s="322"/>
      <c r="G839" s="242" t="s">
        <v>1182</v>
      </c>
      <c r="H839" s="285"/>
      <c r="I839" s="236">
        <v>1267500</v>
      </c>
      <c r="J839" s="357">
        <f t="shared" si="13"/>
        <v>11725600</v>
      </c>
      <c r="K839" s="251"/>
      <c r="L839" s="241"/>
      <c r="M839" s="319" t="s">
        <v>1456</v>
      </c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  <c r="AA839" s="241"/>
      <c r="AB839" s="241"/>
      <c r="AC839" s="241"/>
      <c r="AD839" s="241"/>
      <c r="AE839" s="241"/>
      <c r="AF839" s="241"/>
      <c r="AG839" s="241"/>
      <c r="AH839" s="241"/>
      <c r="AI839" s="241"/>
    </row>
    <row r="840" spans="2:35" s="511" customFormat="1" hidden="1" x14ac:dyDescent="0.25">
      <c r="B840" s="206"/>
      <c r="C840" s="204">
        <v>43663</v>
      </c>
      <c r="D840" s="233" t="s">
        <v>1478</v>
      </c>
      <c r="E840" s="319" t="s">
        <v>1457</v>
      </c>
      <c r="F840" s="322"/>
      <c r="G840" s="242" t="s">
        <v>1477</v>
      </c>
      <c r="H840" s="285"/>
      <c r="I840" s="236">
        <v>765000</v>
      </c>
      <c r="J840" s="357">
        <f t="shared" si="13"/>
        <v>10960600</v>
      </c>
      <c r="K840" s="251"/>
      <c r="L840" s="241"/>
      <c r="M840" s="319" t="s">
        <v>1457</v>
      </c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  <c r="AA840" s="241"/>
      <c r="AB840" s="241"/>
      <c r="AC840" s="241"/>
      <c r="AD840" s="241"/>
      <c r="AE840" s="241"/>
      <c r="AF840" s="241"/>
      <c r="AG840" s="241"/>
      <c r="AH840" s="241"/>
      <c r="AI840" s="241"/>
    </row>
    <row r="841" spans="2:35" s="511" customFormat="1" hidden="1" x14ac:dyDescent="0.25">
      <c r="B841" s="206"/>
      <c r="C841" s="204">
        <v>43663</v>
      </c>
      <c r="D841" s="233" t="s">
        <v>1479</v>
      </c>
      <c r="E841" s="319" t="s">
        <v>1458</v>
      </c>
      <c r="F841" s="322"/>
      <c r="G841" s="242" t="s">
        <v>1198</v>
      </c>
      <c r="H841" s="285"/>
      <c r="I841" s="236">
        <v>30000</v>
      </c>
      <c r="J841" s="357">
        <f t="shared" si="13"/>
        <v>10930600</v>
      </c>
      <c r="K841" s="251"/>
      <c r="L841" s="241"/>
      <c r="M841" s="319" t="s">
        <v>1458</v>
      </c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  <c r="AA841" s="241"/>
      <c r="AB841" s="241"/>
      <c r="AC841" s="241"/>
      <c r="AD841" s="241"/>
      <c r="AE841" s="241"/>
      <c r="AF841" s="241"/>
      <c r="AG841" s="241"/>
      <c r="AH841" s="241"/>
      <c r="AI841" s="241"/>
    </row>
    <row r="842" spans="2:35" s="511" customFormat="1" hidden="1" x14ac:dyDescent="0.25">
      <c r="B842" s="206"/>
      <c r="C842" s="292">
        <v>43663</v>
      </c>
      <c r="D842" s="233" t="s">
        <v>1480</v>
      </c>
      <c r="E842" s="319" t="s">
        <v>1459</v>
      </c>
      <c r="F842" s="322"/>
      <c r="G842" s="242" t="s">
        <v>1198</v>
      </c>
      <c r="H842" s="285"/>
      <c r="I842" s="236">
        <v>450000</v>
      </c>
      <c r="J842" s="357">
        <f t="shared" si="13"/>
        <v>10480600</v>
      </c>
      <c r="K842" s="251"/>
      <c r="L842" s="241"/>
      <c r="M842" s="319" t="s">
        <v>1459</v>
      </c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  <c r="AA842" s="241"/>
      <c r="AB842" s="241"/>
      <c r="AC842" s="241"/>
      <c r="AD842" s="241"/>
      <c r="AE842" s="241"/>
      <c r="AF842" s="241"/>
      <c r="AG842" s="241"/>
      <c r="AH842" s="241"/>
      <c r="AI842" s="241"/>
    </row>
    <row r="843" spans="2:35" s="511" customFormat="1" hidden="1" x14ac:dyDescent="0.25">
      <c r="B843" s="206"/>
      <c r="C843" s="292">
        <v>43664</v>
      </c>
      <c r="D843" s="233" t="s">
        <v>1481</v>
      </c>
      <c r="E843" s="319" t="s">
        <v>1460</v>
      </c>
      <c r="F843" s="322"/>
      <c r="G843" s="242" t="s">
        <v>1198</v>
      </c>
      <c r="H843" s="285"/>
      <c r="I843" s="236">
        <v>405000</v>
      </c>
      <c r="J843" s="357">
        <f t="shared" si="13"/>
        <v>10075600</v>
      </c>
      <c r="K843" s="251"/>
      <c r="L843" s="241"/>
      <c r="M843" s="319" t="s">
        <v>1460</v>
      </c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  <c r="AA843" s="241"/>
      <c r="AB843" s="241"/>
      <c r="AC843" s="241"/>
      <c r="AD843" s="241"/>
      <c r="AE843" s="241"/>
      <c r="AF843" s="241"/>
      <c r="AG843" s="241"/>
      <c r="AH843" s="241"/>
      <c r="AI843" s="241"/>
    </row>
    <row r="844" spans="2:35" s="511" customFormat="1" hidden="1" x14ac:dyDescent="0.25">
      <c r="B844" s="206"/>
      <c r="C844" s="292">
        <v>43664</v>
      </c>
      <c r="D844" s="233" t="s">
        <v>1483</v>
      </c>
      <c r="E844" s="319" t="s">
        <v>1461</v>
      </c>
      <c r="F844" s="322"/>
      <c r="G844" s="242" t="s">
        <v>1482</v>
      </c>
      <c r="H844" s="285"/>
      <c r="I844" s="236">
        <v>2098791</v>
      </c>
      <c r="J844" s="357">
        <f t="shared" si="13"/>
        <v>7976809</v>
      </c>
      <c r="K844" s="251"/>
      <c r="L844" s="241"/>
      <c r="M844" s="319" t="s">
        <v>1461</v>
      </c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  <c r="AA844" s="241"/>
      <c r="AB844" s="241"/>
      <c r="AC844" s="241"/>
      <c r="AD844" s="241"/>
      <c r="AE844" s="241"/>
      <c r="AF844" s="241"/>
      <c r="AG844" s="241"/>
      <c r="AH844" s="241"/>
      <c r="AI844" s="241"/>
    </row>
    <row r="845" spans="2:35" s="511" customFormat="1" hidden="1" x14ac:dyDescent="0.25">
      <c r="B845" s="206"/>
      <c r="C845" s="292">
        <v>43664</v>
      </c>
      <c r="D845" s="233" t="s">
        <v>1484</v>
      </c>
      <c r="E845" s="319" t="s">
        <v>1462</v>
      </c>
      <c r="F845" s="322"/>
      <c r="G845" s="242" t="s">
        <v>1414</v>
      </c>
      <c r="H845" s="285"/>
      <c r="I845" s="236">
        <v>687528</v>
      </c>
      <c r="J845" s="357">
        <f t="shared" si="13"/>
        <v>7289281</v>
      </c>
      <c r="K845" s="251"/>
      <c r="L845" s="241"/>
      <c r="M845" s="319" t="s">
        <v>1462</v>
      </c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  <c r="AA845" s="241"/>
      <c r="AB845" s="241"/>
      <c r="AC845" s="241"/>
      <c r="AD845" s="241"/>
      <c r="AE845" s="241"/>
      <c r="AF845" s="241"/>
      <c r="AG845" s="241"/>
      <c r="AH845" s="241"/>
      <c r="AI845" s="241"/>
    </row>
    <row r="846" spans="2:35" s="511" customFormat="1" hidden="1" x14ac:dyDescent="0.25">
      <c r="B846" s="206"/>
      <c r="C846" s="292">
        <v>43664</v>
      </c>
      <c r="D846" s="233" t="s">
        <v>1485</v>
      </c>
      <c r="E846" s="319" t="s">
        <v>1463</v>
      </c>
      <c r="F846" s="322"/>
      <c r="G846" s="242" t="s">
        <v>1394</v>
      </c>
      <c r="H846" s="285"/>
      <c r="I846" s="236">
        <v>2030022</v>
      </c>
      <c r="J846" s="357">
        <f t="shared" si="13"/>
        <v>5259259</v>
      </c>
      <c r="K846" s="251"/>
      <c r="L846" s="241"/>
      <c r="M846" s="319" t="s">
        <v>1463</v>
      </c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  <c r="AA846" s="241"/>
      <c r="AB846" s="241"/>
      <c r="AC846" s="241"/>
      <c r="AD846" s="241"/>
      <c r="AE846" s="241"/>
      <c r="AF846" s="241"/>
      <c r="AG846" s="241"/>
      <c r="AH846" s="241"/>
      <c r="AI846" s="241"/>
    </row>
    <row r="847" spans="2:35" s="511" customFormat="1" hidden="1" x14ac:dyDescent="0.25">
      <c r="B847" s="206"/>
      <c r="C847" s="283">
        <v>43662</v>
      </c>
      <c r="D847" s="225" t="s">
        <v>1440</v>
      </c>
      <c r="E847" s="206" t="s">
        <v>1487</v>
      </c>
      <c r="F847" s="206"/>
      <c r="G847" s="235" t="s">
        <v>1210</v>
      </c>
      <c r="H847" s="285"/>
      <c r="I847" s="210">
        <v>1500000</v>
      </c>
      <c r="J847" s="357">
        <f t="shared" si="13"/>
        <v>3759259</v>
      </c>
      <c r="K847" s="251"/>
      <c r="L847" s="241"/>
      <c r="M847" s="206" t="s">
        <v>1487</v>
      </c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  <c r="AA847" s="241"/>
      <c r="AB847" s="241"/>
      <c r="AC847" s="241"/>
      <c r="AD847" s="241"/>
      <c r="AE847" s="241"/>
      <c r="AF847" s="241"/>
      <c r="AG847" s="241"/>
      <c r="AH847" s="241"/>
      <c r="AI847" s="241"/>
    </row>
    <row r="848" spans="2:35" s="511" customFormat="1" hidden="1" x14ac:dyDescent="0.25">
      <c r="B848" s="206"/>
      <c r="C848" s="283">
        <v>43663</v>
      </c>
      <c r="D848" s="225" t="s">
        <v>1488</v>
      </c>
      <c r="E848" s="206" t="s">
        <v>1489</v>
      </c>
      <c r="F848" s="206"/>
      <c r="G848" s="235" t="s">
        <v>1414</v>
      </c>
      <c r="H848" s="285"/>
      <c r="I848" s="210">
        <v>800000</v>
      </c>
      <c r="J848" s="357">
        <f t="shared" si="13"/>
        <v>2959259</v>
      </c>
      <c r="K848" s="251"/>
      <c r="L848" s="241"/>
      <c r="M848" s="206" t="s">
        <v>1489</v>
      </c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  <c r="AA848" s="241"/>
      <c r="AB848" s="241"/>
      <c r="AC848" s="241"/>
      <c r="AD848" s="241"/>
      <c r="AE848" s="241"/>
      <c r="AF848" s="241"/>
      <c r="AG848" s="241"/>
      <c r="AH848" s="241"/>
      <c r="AI848" s="241"/>
    </row>
    <row r="849" spans="2:35" s="511" customFormat="1" hidden="1" x14ac:dyDescent="0.25">
      <c r="B849" s="206"/>
      <c r="C849" s="206"/>
      <c r="D849" s="377" t="s">
        <v>1517</v>
      </c>
      <c r="E849" s="206"/>
      <c r="F849" s="206"/>
      <c r="G849" s="208"/>
      <c r="H849" s="285">
        <v>19740941</v>
      </c>
      <c r="I849" s="210"/>
      <c r="J849" s="357">
        <f t="shared" si="13"/>
        <v>22700200</v>
      </c>
      <c r="K849" s="251"/>
      <c r="L849" s="241"/>
      <c r="M849" s="206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  <c r="AA849" s="241"/>
      <c r="AB849" s="241"/>
      <c r="AC849" s="241"/>
      <c r="AD849" s="241"/>
      <c r="AE849" s="241"/>
      <c r="AF849" s="241"/>
      <c r="AG849" s="241"/>
      <c r="AH849" s="241"/>
      <c r="AI849" s="241"/>
    </row>
    <row r="850" spans="2:35" s="511" customFormat="1" hidden="1" x14ac:dyDescent="0.25">
      <c r="B850" s="206"/>
      <c r="C850" s="204">
        <v>43666</v>
      </c>
      <c r="D850" s="318" t="s">
        <v>1492</v>
      </c>
      <c r="E850" s="319" t="s">
        <v>1491</v>
      </c>
      <c r="F850" s="255"/>
      <c r="G850" s="320" t="s">
        <v>1182</v>
      </c>
      <c r="H850" s="285"/>
      <c r="I850" s="321">
        <v>135000</v>
      </c>
      <c r="J850" s="357">
        <f t="shared" si="13"/>
        <v>22565200</v>
      </c>
      <c r="K850" s="251"/>
      <c r="L850" s="241"/>
      <c r="M850" s="319" t="s">
        <v>1491</v>
      </c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  <c r="AA850" s="241"/>
      <c r="AB850" s="241"/>
      <c r="AC850" s="241"/>
      <c r="AD850" s="241"/>
      <c r="AE850" s="241"/>
      <c r="AF850" s="241"/>
      <c r="AG850" s="241"/>
      <c r="AH850" s="241"/>
      <c r="AI850" s="241"/>
    </row>
    <row r="851" spans="2:35" s="511" customFormat="1" hidden="1" x14ac:dyDescent="0.25">
      <c r="B851" s="206"/>
      <c r="C851" s="204">
        <v>43668</v>
      </c>
      <c r="D851" s="267" t="s">
        <v>1506</v>
      </c>
      <c r="E851" s="319" t="s">
        <v>1493</v>
      </c>
      <c r="F851" s="322"/>
      <c r="G851" s="270" t="s">
        <v>1203</v>
      </c>
      <c r="H851" s="285"/>
      <c r="I851" s="271">
        <v>5080412</v>
      </c>
      <c r="J851" s="357">
        <f t="shared" si="13"/>
        <v>17484788</v>
      </c>
      <c r="K851" s="251"/>
      <c r="L851" s="241"/>
      <c r="M851" s="319" t="s">
        <v>1493</v>
      </c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  <c r="AA851" s="241"/>
      <c r="AB851" s="241"/>
      <c r="AC851" s="241"/>
      <c r="AD851" s="241"/>
      <c r="AE851" s="241"/>
      <c r="AF851" s="241"/>
      <c r="AG851" s="241"/>
      <c r="AH851" s="241"/>
      <c r="AI851" s="241"/>
    </row>
    <row r="852" spans="2:35" s="511" customFormat="1" hidden="1" x14ac:dyDescent="0.25">
      <c r="B852" s="206"/>
      <c r="C852" s="204">
        <v>43668</v>
      </c>
      <c r="D852" s="233" t="s">
        <v>1507</v>
      </c>
      <c r="E852" s="319" t="s">
        <v>1494</v>
      </c>
      <c r="F852" s="322"/>
      <c r="G852" s="242" t="s">
        <v>1198</v>
      </c>
      <c r="H852" s="285"/>
      <c r="I852" s="236">
        <v>144623</v>
      </c>
      <c r="J852" s="357">
        <f t="shared" si="13"/>
        <v>17340165</v>
      </c>
      <c r="K852" s="251"/>
      <c r="L852" s="241"/>
      <c r="M852" s="319" t="s">
        <v>1494</v>
      </c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  <c r="AA852" s="241"/>
      <c r="AB852" s="241"/>
      <c r="AC852" s="241"/>
      <c r="AD852" s="241"/>
      <c r="AE852" s="241"/>
      <c r="AF852" s="241"/>
      <c r="AG852" s="241"/>
      <c r="AH852" s="241"/>
      <c r="AI852" s="241"/>
    </row>
    <row r="853" spans="2:35" s="511" customFormat="1" hidden="1" x14ac:dyDescent="0.25">
      <c r="B853" s="206"/>
      <c r="C853" s="204">
        <v>43668</v>
      </c>
      <c r="D853" s="233" t="s">
        <v>1508</v>
      </c>
      <c r="E853" s="319" t="s">
        <v>1495</v>
      </c>
      <c r="F853" s="322"/>
      <c r="G853" s="242" t="s">
        <v>1414</v>
      </c>
      <c r="H853" s="285"/>
      <c r="I853" s="236">
        <v>1600000</v>
      </c>
      <c r="J853" s="357">
        <f t="shared" si="13"/>
        <v>15740165</v>
      </c>
      <c r="K853" s="251"/>
      <c r="L853" s="241"/>
      <c r="M853" s="319" t="s">
        <v>1495</v>
      </c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  <c r="AA853" s="241"/>
      <c r="AB853" s="241"/>
      <c r="AC853" s="241"/>
      <c r="AD853" s="241"/>
      <c r="AE853" s="241"/>
      <c r="AF853" s="241"/>
      <c r="AG853" s="241"/>
      <c r="AH853" s="241"/>
      <c r="AI853" s="241"/>
    </row>
    <row r="854" spans="2:35" s="511" customFormat="1" hidden="1" x14ac:dyDescent="0.25">
      <c r="B854" s="206"/>
      <c r="C854" s="204"/>
      <c r="D854" s="233" t="s">
        <v>1100</v>
      </c>
      <c r="E854" s="319"/>
      <c r="F854" s="322"/>
      <c r="G854" s="242" t="s">
        <v>1414</v>
      </c>
      <c r="H854" s="285">
        <v>800000</v>
      </c>
      <c r="I854" s="236"/>
      <c r="J854" s="357">
        <f t="shared" si="13"/>
        <v>16540165</v>
      </c>
      <c r="K854" s="251" t="s">
        <v>1489</v>
      </c>
      <c r="L854" s="241"/>
      <c r="M854" s="319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  <c r="AA854" s="241"/>
      <c r="AB854" s="241"/>
      <c r="AC854" s="241"/>
      <c r="AD854" s="241"/>
      <c r="AE854" s="241"/>
      <c r="AF854" s="241"/>
      <c r="AG854" s="241"/>
      <c r="AH854" s="241"/>
      <c r="AI854" s="241"/>
    </row>
    <row r="855" spans="2:35" s="511" customFormat="1" hidden="1" x14ac:dyDescent="0.25">
      <c r="B855" s="206"/>
      <c r="C855" s="204">
        <v>43668</v>
      </c>
      <c r="D855" s="233" t="s">
        <v>1509</v>
      </c>
      <c r="E855" s="319" t="s">
        <v>1496</v>
      </c>
      <c r="F855" s="322"/>
      <c r="G855" s="242" t="s">
        <v>1284</v>
      </c>
      <c r="H855" s="285"/>
      <c r="I855" s="236">
        <v>1500000</v>
      </c>
      <c r="J855" s="357">
        <f t="shared" si="13"/>
        <v>15040165</v>
      </c>
      <c r="K855" s="251"/>
      <c r="L855" s="241"/>
      <c r="M855" s="319" t="s">
        <v>1496</v>
      </c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  <c r="AA855" s="241"/>
      <c r="AB855" s="241"/>
      <c r="AC855" s="241"/>
      <c r="AD855" s="241"/>
      <c r="AE855" s="241"/>
      <c r="AF855" s="241"/>
      <c r="AG855" s="241"/>
      <c r="AH855" s="241"/>
      <c r="AI855" s="241"/>
    </row>
    <row r="856" spans="2:35" s="511" customFormat="1" hidden="1" x14ac:dyDescent="0.25">
      <c r="B856" s="206"/>
      <c r="C856" s="204">
        <v>43669</v>
      </c>
      <c r="D856" s="233" t="s">
        <v>1510</v>
      </c>
      <c r="E856" s="319" t="s">
        <v>1497</v>
      </c>
      <c r="F856" s="322"/>
      <c r="G856" s="242" t="s">
        <v>1392</v>
      </c>
      <c r="H856" s="285"/>
      <c r="I856" s="236">
        <v>650000</v>
      </c>
      <c r="J856" s="357">
        <f t="shared" si="13"/>
        <v>14390165</v>
      </c>
      <c r="K856" s="251"/>
      <c r="L856" s="241"/>
      <c r="M856" s="319" t="s">
        <v>1497</v>
      </c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  <c r="AA856" s="241"/>
      <c r="AB856" s="241"/>
      <c r="AC856" s="241"/>
      <c r="AD856" s="241"/>
      <c r="AE856" s="241"/>
      <c r="AF856" s="241"/>
      <c r="AG856" s="241"/>
      <c r="AH856" s="241"/>
      <c r="AI856" s="241"/>
    </row>
    <row r="857" spans="2:35" s="511" customFormat="1" hidden="1" x14ac:dyDescent="0.25">
      <c r="B857" s="206"/>
      <c r="C857" s="204">
        <v>43669</v>
      </c>
      <c r="D857" s="233" t="s">
        <v>1511</v>
      </c>
      <c r="E857" s="319" t="s">
        <v>1498</v>
      </c>
      <c r="F857" s="322"/>
      <c r="G857" s="242" t="s">
        <v>1198</v>
      </c>
      <c r="H857" s="285"/>
      <c r="I857" s="236">
        <v>420000</v>
      </c>
      <c r="J857" s="357">
        <f t="shared" si="13"/>
        <v>13970165</v>
      </c>
      <c r="K857" s="251"/>
      <c r="L857" s="241"/>
      <c r="M857" s="319" t="s">
        <v>1498</v>
      </c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  <c r="AA857" s="241"/>
      <c r="AB857" s="241"/>
      <c r="AC857" s="241"/>
      <c r="AD857" s="241"/>
      <c r="AE857" s="241"/>
      <c r="AF857" s="241"/>
      <c r="AG857" s="241"/>
      <c r="AH857" s="241"/>
      <c r="AI857" s="241"/>
    </row>
    <row r="858" spans="2:35" s="511" customFormat="1" hidden="1" x14ac:dyDescent="0.25">
      <c r="B858" s="206"/>
      <c r="C858" s="204">
        <v>43669</v>
      </c>
      <c r="D858" s="233" t="s">
        <v>1512</v>
      </c>
      <c r="E858" s="319" t="s">
        <v>1499</v>
      </c>
      <c r="F858" s="322"/>
      <c r="G858" s="242" t="s">
        <v>1182</v>
      </c>
      <c r="H858" s="285"/>
      <c r="I858" s="236">
        <v>2221500</v>
      </c>
      <c r="J858" s="357">
        <f t="shared" si="13"/>
        <v>11748665</v>
      </c>
      <c r="K858" s="251"/>
      <c r="L858" s="241"/>
      <c r="M858" s="319" t="s">
        <v>1499</v>
      </c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  <c r="AA858" s="241"/>
      <c r="AB858" s="241"/>
      <c r="AC858" s="241"/>
      <c r="AD858" s="241"/>
      <c r="AE858" s="241"/>
      <c r="AF858" s="241"/>
      <c r="AG858" s="241"/>
      <c r="AH858" s="241"/>
      <c r="AI858" s="241"/>
    </row>
    <row r="859" spans="2:35" s="511" customFormat="1" hidden="1" x14ac:dyDescent="0.25">
      <c r="B859" s="206"/>
      <c r="C859" s="204">
        <v>43669</v>
      </c>
      <c r="D859" s="233" t="s">
        <v>1513</v>
      </c>
      <c r="E859" s="319" t="s">
        <v>1500</v>
      </c>
      <c r="F859" s="322"/>
      <c r="G859" s="242" t="s">
        <v>1198</v>
      </c>
      <c r="H859" s="285"/>
      <c r="I859" s="236">
        <v>35000</v>
      </c>
      <c r="J859" s="357">
        <f t="shared" si="13"/>
        <v>11713665</v>
      </c>
      <c r="K859" s="251"/>
      <c r="L859" s="241"/>
      <c r="M859" s="319" t="s">
        <v>1500</v>
      </c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  <c r="AA859" s="241"/>
      <c r="AB859" s="241"/>
      <c r="AC859" s="241"/>
      <c r="AD859" s="241"/>
      <c r="AE859" s="241"/>
      <c r="AF859" s="241"/>
      <c r="AG859" s="241"/>
      <c r="AH859" s="241"/>
      <c r="AI859" s="241"/>
    </row>
    <row r="860" spans="2:35" s="511" customFormat="1" hidden="1" x14ac:dyDescent="0.25">
      <c r="B860" s="206"/>
      <c r="C860" s="204">
        <v>43669</v>
      </c>
      <c r="D860" s="233" t="s">
        <v>1188</v>
      </c>
      <c r="E860" s="319" t="s">
        <v>1501</v>
      </c>
      <c r="F860" s="322"/>
      <c r="G860" s="242" t="s">
        <v>1198</v>
      </c>
      <c r="H860" s="285"/>
      <c r="I860" s="236">
        <v>100000</v>
      </c>
      <c r="J860" s="357">
        <f t="shared" si="13"/>
        <v>11613665</v>
      </c>
      <c r="K860" s="251"/>
      <c r="L860" s="241"/>
      <c r="M860" s="319" t="s">
        <v>1501</v>
      </c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  <c r="AA860" s="241"/>
      <c r="AB860" s="241"/>
      <c r="AC860" s="241"/>
      <c r="AD860" s="241"/>
      <c r="AE860" s="241"/>
      <c r="AF860" s="241"/>
      <c r="AG860" s="241"/>
      <c r="AH860" s="241"/>
      <c r="AI860" s="241"/>
    </row>
    <row r="861" spans="2:35" s="511" customFormat="1" hidden="1" x14ac:dyDescent="0.25">
      <c r="B861" s="206"/>
      <c r="C861" s="204">
        <v>43669</v>
      </c>
      <c r="D861" s="233" t="s">
        <v>1391</v>
      </c>
      <c r="E861" s="319" t="s">
        <v>1502</v>
      </c>
      <c r="F861" s="322"/>
      <c r="G861" s="242" t="s">
        <v>1345</v>
      </c>
      <c r="H861" s="285"/>
      <c r="I861" s="236">
        <v>186000</v>
      </c>
      <c r="J861" s="357">
        <f t="shared" si="13"/>
        <v>11427665</v>
      </c>
      <c r="K861" s="251"/>
      <c r="L861" s="241"/>
      <c r="M861" s="319" t="s">
        <v>1502</v>
      </c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</row>
    <row r="862" spans="2:35" s="511" customFormat="1" hidden="1" x14ac:dyDescent="0.25">
      <c r="B862" s="206"/>
      <c r="C862" s="204">
        <v>43669</v>
      </c>
      <c r="D862" s="233" t="s">
        <v>1514</v>
      </c>
      <c r="E862" s="319" t="s">
        <v>1503</v>
      </c>
      <c r="F862" s="322"/>
      <c r="G862" s="242" t="s">
        <v>1361</v>
      </c>
      <c r="H862" s="285"/>
      <c r="I862" s="236">
        <v>720000</v>
      </c>
      <c r="J862" s="357">
        <f t="shared" si="13"/>
        <v>10707665</v>
      </c>
      <c r="K862" s="251"/>
      <c r="L862" s="241"/>
      <c r="M862" s="319" t="s">
        <v>1503</v>
      </c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  <c r="AA862" s="241"/>
      <c r="AB862" s="241"/>
      <c r="AC862" s="241"/>
      <c r="AD862" s="241"/>
      <c r="AE862" s="241"/>
      <c r="AF862" s="241"/>
      <c r="AG862" s="241"/>
      <c r="AH862" s="241"/>
      <c r="AI862" s="241"/>
    </row>
    <row r="863" spans="2:35" s="511" customFormat="1" hidden="1" x14ac:dyDescent="0.25">
      <c r="B863" s="206"/>
      <c r="C863" s="204">
        <v>43671</v>
      </c>
      <c r="D863" s="233" t="s">
        <v>1515</v>
      </c>
      <c r="E863" s="319" t="s">
        <v>1504</v>
      </c>
      <c r="F863" s="322"/>
      <c r="G863" s="242" t="s">
        <v>1210</v>
      </c>
      <c r="H863" s="285"/>
      <c r="I863" s="236">
        <v>2706607</v>
      </c>
      <c r="J863" s="357">
        <f t="shared" si="13"/>
        <v>8001058</v>
      </c>
      <c r="K863" s="251"/>
      <c r="L863" s="241"/>
      <c r="M863" s="319" t="s">
        <v>1504</v>
      </c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  <c r="AA863" s="241"/>
      <c r="AB863" s="241"/>
      <c r="AC863" s="241"/>
      <c r="AD863" s="241"/>
      <c r="AE863" s="241"/>
      <c r="AF863" s="241"/>
      <c r="AG863" s="241"/>
      <c r="AH863" s="241"/>
      <c r="AI863" s="241"/>
    </row>
    <row r="864" spans="2:35" s="511" customFormat="1" hidden="1" x14ac:dyDescent="0.25">
      <c r="B864" s="206"/>
      <c r="C864" s="204"/>
      <c r="D864" s="233" t="s">
        <v>1100</v>
      </c>
      <c r="E864" s="319"/>
      <c r="F864" s="322"/>
      <c r="G864" s="242" t="s">
        <v>1210</v>
      </c>
      <c r="H864" s="285">
        <v>1500000</v>
      </c>
      <c r="I864" s="236"/>
      <c r="J864" s="357">
        <f t="shared" si="13"/>
        <v>9501058</v>
      </c>
      <c r="K864" s="251" t="s">
        <v>1487</v>
      </c>
      <c r="L864" s="241"/>
      <c r="M864" s="319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  <c r="AA864" s="241"/>
      <c r="AB864" s="241"/>
      <c r="AC864" s="241"/>
      <c r="AD864" s="241"/>
      <c r="AE864" s="241"/>
      <c r="AF864" s="241"/>
      <c r="AG864" s="241"/>
      <c r="AH864" s="241"/>
      <c r="AI864" s="241"/>
    </row>
    <row r="865" spans="2:35" s="511" customFormat="1" hidden="1" x14ac:dyDescent="0.25">
      <c r="B865" s="206"/>
      <c r="C865" s="204">
        <v>43672</v>
      </c>
      <c r="D865" s="233" t="s">
        <v>1516</v>
      </c>
      <c r="E865" s="319" t="s">
        <v>1505</v>
      </c>
      <c r="F865" s="322"/>
      <c r="G865" s="242" t="s">
        <v>1394</v>
      </c>
      <c r="H865" s="285"/>
      <c r="I865" s="236">
        <v>1874551</v>
      </c>
      <c r="J865" s="357">
        <f t="shared" si="13"/>
        <v>7626507</v>
      </c>
      <c r="K865" s="251"/>
      <c r="L865" s="241"/>
      <c r="M865" s="319" t="s">
        <v>1505</v>
      </c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  <c r="AA865" s="241"/>
      <c r="AB865" s="241"/>
      <c r="AC865" s="241"/>
      <c r="AD865" s="241"/>
      <c r="AE865" s="241"/>
      <c r="AF865" s="241"/>
      <c r="AG865" s="241"/>
      <c r="AH865" s="241"/>
      <c r="AI865" s="241"/>
    </row>
    <row r="866" spans="2:35" s="511" customFormat="1" hidden="1" x14ac:dyDescent="0.25">
      <c r="B866" s="206"/>
      <c r="C866" s="283">
        <v>43672</v>
      </c>
      <c r="D866" s="225" t="s">
        <v>1490</v>
      </c>
      <c r="E866" s="206" t="s">
        <v>1518</v>
      </c>
      <c r="F866" s="206"/>
      <c r="G866" s="235" t="s">
        <v>1187</v>
      </c>
      <c r="H866" s="285"/>
      <c r="I866" s="235">
        <v>1000000</v>
      </c>
      <c r="J866" s="357">
        <f t="shared" si="13"/>
        <v>6626507</v>
      </c>
      <c r="K866" s="251"/>
      <c r="L866" s="241"/>
      <c r="M866" s="206" t="s">
        <v>1518</v>
      </c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  <c r="AA866" s="241"/>
      <c r="AB866" s="241"/>
      <c r="AC866" s="241"/>
      <c r="AD866" s="241"/>
      <c r="AE866" s="241"/>
      <c r="AF866" s="241"/>
      <c r="AG866" s="241"/>
      <c r="AH866" s="241"/>
      <c r="AI866" s="241"/>
    </row>
    <row r="867" spans="2:35" s="511" customFormat="1" hidden="1" x14ac:dyDescent="0.25">
      <c r="B867" s="206"/>
      <c r="C867" s="206"/>
      <c r="D867" s="377" t="s">
        <v>1549</v>
      </c>
      <c r="E867" s="206"/>
      <c r="F867" s="206"/>
      <c r="G867" s="208"/>
      <c r="H867" s="285">
        <v>17373693</v>
      </c>
      <c r="I867" s="210"/>
      <c r="J867" s="357">
        <f t="shared" si="13"/>
        <v>24000200</v>
      </c>
      <c r="K867" s="251"/>
      <c r="L867" s="241"/>
      <c r="M867" s="206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  <c r="AA867" s="241"/>
      <c r="AB867" s="241"/>
      <c r="AC867" s="241"/>
      <c r="AD867" s="241"/>
      <c r="AE867" s="241"/>
      <c r="AF867" s="241"/>
      <c r="AG867" s="241"/>
      <c r="AH867" s="241"/>
      <c r="AI867" s="241"/>
    </row>
    <row r="868" spans="2:35" s="511" customFormat="1" hidden="1" x14ac:dyDescent="0.25">
      <c r="B868" s="206"/>
      <c r="C868" s="204">
        <v>43675</v>
      </c>
      <c r="D868" s="318" t="s">
        <v>1523</v>
      </c>
      <c r="E868" s="319" t="s">
        <v>1522</v>
      </c>
      <c r="F868" s="255"/>
      <c r="G868" s="320" t="s">
        <v>1182</v>
      </c>
      <c r="H868" s="285"/>
      <c r="I868" s="321">
        <v>165000</v>
      </c>
      <c r="J868" s="357">
        <f t="shared" si="13"/>
        <v>23835200</v>
      </c>
      <c r="K868" s="251"/>
      <c r="L868" s="241"/>
      <c r="M868" s="319" t="s">
        <v>1522</v>
      </c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  <c r="AA868" s="241"/>
      <c r="AB868" s="241"/>
      <c r="AC868" s="241"/>
      <c r="AD868" s="241"/>
      <c r="AE868" s="241"/>
      <c r="AF868" s="241"/>
      <c r="AG868" s="241"/>
      <c r="AH868" s="241"/>
      <c r="AI868" s="241"/>
    </row>
    <row r="869" spans="2:35" s="511" customFormat="1" hidden="1" x14ac:dyDescent="0.25">
      <c r="B869" s="206"/>
      <c r="C869" s="204">
        <v>43675</v>
      </c>
      <c r="D869" s="267" t="s">
        <v>1188</v>
      </c>
      <c r="E869" s="319" t="s">
        <v>1524</v>
      </c>
      <c r="F869" s="322"/>
      <c r="G869" s="270" t="s">
        <v>1198</v>
      </c>
      <c r="H869" s="285"/>
      <c r="I869" s="271">
        <v>100000</v>
      </c>
      <c r="J869" s="357">
        <f t="shared" si="13"/>
        <v>23735200</v>
      </c>
      <c r="K869" s="251"/>
      <c r="L869" s="241"/>
      <c r="M869" s="319" t="s">
        <v>1524</v>
      </c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  <c r="AA869" s="241"/>
      <c r="AB869" s="241"/>
      <c r="AC869" s="241"/>
      <c r="AD869" s="241"/>
      <c r="AE869" s="241"/>
      <c r="AF869" s="241"/>
      <c r="AG869" s="241"/>
      <c r="AH869" s="241"/>
      <c r="AI869" s="241"/>
    </row>
    <row r="870" spans="2:35" s="511" customFormat="1" hidden="1" x14ac:dyDescent="0.25">
      <c r="B870" s="206"/>
      <c r="C870" s="204">
        <v>43675</v>
      </c>
      <c r="D870" s="233" t="s">
        <v>1537</v>
      </c>
      <c r="E870" s="319" t="s">
        <v>1525</v>
      </c>
      <c r="F870" s="322"/>
      <c r="G870" s="242" t="s">
        <v>1345</v>
      </c>
      <c r="H870" s="285"/>
      <c r="I870" s="236">
        <v>308000</v>
      </c>
      <c r="J870" s="357">
        <f t="shared" si="13"/>
        <v>23427200</v>
      </c>
      <c r="K870" s="251"/>
      <c r="L870" s="241"/>
      <c r="M870" s="319" t="s">
        <v>1525</v>
      </c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  <c r="AA870" s="241"/>
      <c r="AB870" s="241"/>
      <c r="AC870" s="241"/>
      <c r="AD870" s="241"/>
      <c r="AE870" s="241"/>
      <c r="AF870" s="241"/>
      <c r="AG870" s="241"/>
      <c r="AH870" s="241"/>
      <c r="AI870" s="241"/>
    </row>
    <row r="871" spans="2:35" s="511" customFormat="1" hidden="1" x14ac:dyDescent="0.25">
      <c r="B871" s="206"/>
      <c r="C871" s="204">
        <v>43677</v>
      </c>
      <c r="D871" s="233" t="s">
        <v>1538</v>
      </c>
      <c r="E871" s="319" t="s">
        <v>1526</v>
      </c>
      <c r="F871" s="322"/>
      <c r="G871" s="242" t="s">
        <v>1198</v>
      </c>
      <c r="H871" s="285"/>
      <c r="I871" s="236">
        <v>30000</v>
      </c>
      <c r="J871" s="357">
        <f t="shared" si="13"/>
        <v>23397200</v>
      </c>
      <c r="K871" s="251"/>
      <c r="L871" s="241"/>
      <c r="M871" s="319" t="s">
        <v>1526</v>
      </c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  <c r="AA871" s="241"/>
      <c r="AB871" s="241"/>
      <c r="AC871" s="241"/>
      <c r="AD871" s="241"/>
      <c r="AE871" s="241"/>
      <c r="AF871" s="241"/>
      <c r="AG871" s="241"/>
      <c r="AH871" s="241"/>
      <c r="AI871" s="241"/>
    </row>
    <row r="872" spans="2:35" s="511" customFormat="1" hidden="1" x14ac:dyDescent="0.25">
      <c r="B872" s="206"/>
      <c r="C872" s="204">
        <v>43678</v>
      </c>
      <c r="D872" s="233" t="s">
        <v>1539</v>
      </c>
      <c r="E872" s="319" t="s">
        <v>1527</v>
      </c>
      <c r="F872" s="322"/>
      <c r="G872" s="242" t="s">
        <v>1203</v>
      </c>
      <c r="H872" s="285"/>
      <c r="I872" s="236">
        <v>2917331</v>
      </c>
      <c r="J872" s="357">
        <f t="shared" si="13"/>
        <v>20479869</v>
      </c>
      <c r="K872" s="251"/>
      <c r="L872" s="241"/>
      <c r="M872" s="319" t="s">
        <v>1527</v>
      </c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  <c r="AA872" s="241"/>
      <c r="AB872" s="241"/>
      <c r="AC872" s="241"/>
      <c r="AD872" s="241"/>
      <c r="AE872" s="241"/>
      <c r="AF872" s="241"/>
      <c r="AG872" s="241"/>
      <c r="AH872" s="241"/>
      <c r="AI872" s="241"/>
    </row>
    <row r="873" spans="2:35" s="511" customFormat="1" hidden="1" x14ac:dyDescent="0.25">
      <c r="B873" s="206"/>
      <c r="C873" s="204">
        <v>43678</v>
      </c>
      <c r="D873" s="233" t="s">
        <v>1540</v>
      </c>
      <c r="E873" s="319" t="s">
        <v>1528</v>
      </c>
      <c r="F873" s="322"/>
      <c r="G873" s="242" t="s">
        <v>1187</v>
      </c>
      <c r="H873" s="285"/>
      <c r="I873" s="236">
        <v>3538630</v>
      </c>
      <c r="J873" s="357">
        <f t="shared" si="13"/>
        <v>16941239</v>
      </c>
      <c r="K873" s="251"/>
      <c r="L873" s="241"/>
      <c r="M873" s="319" t="s">
        <v>1528</v>
      </c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  <c r="AA873" s="241"/>
      <c r="AB873" s="241"/>
      <c r="AC873" s="241"/>
      <c r="AD873" s="241"/>
      <c r="AE873" s="241"/>
      <c r="AF873" s="241"/>
      <c r="AG873" s="241"/>
      <c r="AH873" s="241"/>
      <c r="AI873" s="241"/>
    </row>
    <row r="874" spans="2:35" s="511" customFormat="1" hidden="1" x14ac:dyDescent="0.25">
      <c r="B874" s="206"/>
      <c r="C874" s="204"/>
      <c r="D874" s="233" t="s">
        <v>1100</v>
      </c>
      <c r="E874" s="319"/>
      <c r="F874" s="322"/>
      <c r="G874" s="242" t="s">
        <v>1187</v>
      </c>
      <c r="H874" s="285">
        <v>1000000</v>
      </c>
      <c r="I874" s="236"/>
      <c r="J874" s="357">
        <f t="shared" si="13"/>
        <v>17941239</v>
      </c>
      <c r="K874" s="251" t="s">
        <v>1518</v>
      </c>
      <c r="L874" s="241"/>
      <c r="M874" s="319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  <c r="AA874" s="241"/>
      <c r="AB874" s="241"/>
      <c r="AC874" s="241"/>
      <c r="AD874" s="241"/>
      <c r="AE874" s="241"/>
      <c r="AF874" s="241"/>
      <c r="AG874" s="241"/>
      <c r="AH874" s="241"/>
      <c r="AI874" s="241"/>
    </row>
    <row r="875" spans="2:35" s="511" customFormat="1" hidden="1" x14ac:dyDescent="0.25">
      <c r="B875" s="206"/>
      <c r="C875" s="204">
        <v>43678</v>
      </c>
      <c r="D875" s="233" t="s">
        <v>1541</v>
      </c>
      <c r="E875" s="319" t="s">
        <v>1529</v>
      </c>
      <c r="F875" s="322"/>
      <c r="G875" s="242" t="s">
        <v>1187</v>
      </c>
      <c r="H875" s="285"/>
      <c r="I875" s="236">
        <v>1900000</v>
      </c>
      <c r="J875" s="357">
        <f t="shared" si="13"/>
        <v>16041239</v>
      </c>
      <c r="K875" s="251"/>
      <c r="L875" s="241"/>
      <c r="M875" s="319" t="s">
        <v>1529</v>
      </c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  <c r="AA875" s="241"/>
      <c r="AB875" s="241"/>
      <c r="AC875" s="241"/>
      <c r="AD875" s="241"/>
      <c r="AE875" s="241"/>
      <c r="AF875" s="241"/>
      <c r="AG875" s="241"/>
      <c r="AH875" s="241"/>
      <c r="AI875" s="241"/>
    </row>
    <row r="876" spans="2:35" s="511" customFormat="1" hidden="1" x14ac:dyDescent="0.25">
      <c r="B876" s="206"/>
      <c r="C876" s="204">
        <v>43678</v>
      </c>
      <c r="D876" s="233" t="s">
        <v>1542</v>
      </c>
      <c r="E876" s="319" t="s">
        <v>1530</v>
      </c>
      <c r="F876" s="322"/>
      <c r="G876" s="242" t="s">
        <v>1392</v>
      </c>
      <c r="H876" s="285"/>
      <c r="I876" s="236">
        <v>2870200</v>
      </c>
      <c r="J876" s="357">
        <f t="shared" si="13"/>
        <v>13171039</v>
      </c>
      <c r="K876" s="251"/>
      <c r="L876" s="241"/>
      <c r="M876" s="319" t="s">
        <v>1530</v>
      </c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  <c r="AA876" s="241"/>
      <c r="AB876" s="241"/>
      <c r="AC876" s="241"/>
      <c r="AD876" s="241"/>
      <c r="AE876" s="241"/>
      <c r="AF876" s="241"/>
      <c r="AG876" s="241"/>
      <c r="AH876" s="241"/>
      <c r="AI876" s="241"/>
    </row>
    <row r="877" spans="2:35" s="511" customFormat="1" hidden="1" x14ac:dyDescent="0.25">
      <c r="B877" s="206"/>
      <c r="C877" s="204">
        <v>43678</v>
      </c>
      <c r="D877" s="233" t="s">
        <v>1543</v>
      </c>
      <c r="E877" s="319" t="s">
        <v>1531</v>
      </c>
      <c r="F877" s="322"/>
      <c r="G877" s="242" t="s">
        <v>1198</v>
      </c>
      <c r="H877" s="285"/>
      <c r="I877" s="236">
        <v>65000</v>
      </c>
      <c r="J877" s="357">
        <f t="shared" si="13"/>
        <v>13106039</v>
      </c>
      <c r="K877" s="251"/>
      <c r="L877" s="241"/>
      <c r="M877" s="319" t="s">
        <v>1531</v>
      </c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  <c r="AA877" s="241"/>
      <c r="AB877" s="241"/>
      <c r="AC877" s="241"/>
      <c r="AD877" s="241"/>
      <c r="AE877" s="241"/>
      <c r="AF877" s="241"/>
      <c r="AG877" s="241"/>
      <c r="AH877" s="241"/>
      <c r="AI877" s="241"/>
    </row>
    <row r="878" spans="2:35" s="511" customFormat="1" hidden="1" x14ac:dyDescent="0.25">
      <c r="B878" s="206"/>
      <c r="C878" s="204">
        <v>43678</v>
      </c>
      <c r="D878" s="233" t="s">
        <v>1545</v>
      </c>
      <c r="E878" s="319" t="s">
        <v>1532</v>
      </c>
      <c r="F878" s="322"/>
      <c r="G878" s="242" t="s">
        <v>1544</v>
      </c>
      <c r="H878" s="285"/>
      <c r="I878" s="236">
        <v>305000</v>
      </c>
      <c r="J878" s="357">
        <f t="shared" si="13"/>
        <v>12801039</v>
      </c>
      <c r="K878" s="251"/>
      <c r="L878" s="241"/>
      <c r="M878" s="319" t="s">
        <v>1532</v>
      </c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  <c r="AA878" s="241"/>
      <c r="AB878" s="241"/>
      <c r="AC878" s="241"/>
      <c r="AD878" s="241"/>
      <c r="AE878" s="241"/>
      <c r="AF878" s="241"/>
      <c r="AG878" s="241"/>
      <c r="AH878" s="241"/>
      <c r="AI878" s="241"/>
    </row>
    <row r="879" spans="2:35" s="511" customFormat="1" hidden="1" x14ac:dyDescent="0.25">
      <c r="B879" s="206"/>
      <c r="C879" s="204">
        <v>43679</v>
      </c>
      <c r="D879" s="233" t="s">
        <v>1540</v>
      </c>
      <c r="E879" s="319" t="s">
        <v>1533</v>
      </c>
      <c r="F879" s="322"/>
      <c r="G879" s="242" t="s">
        <v>1210</v>
      </c>
      <c r="H879" s="285"/>
      <c r="I879" s="236">
        <v>2457978</v>
      </c>
      <c r="J879" s="357">
        <f t="shared" si="13"/>
        <v>10343061</v>
      </c>
      <c r="K879" s="251"/>
      <c r="L879" s="241"/>
      <c r="M879" s="319" t="s">
        <v>1533</v>
      </c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  <c r="AA879" s="241"/>
      <c r="AB879" s="241"/>
      <c r="AC879" s="241"/>
      <c r="AD879" s="241"/>
      <c r="AE879" s="241"/>
      <c r="AF879" s="241"/>
      <c r="AG879" s="241"/>
      <c r="AH879" s="241"/>
      <c r="AI879" s="241"/>
    </row>
    <row r="880" spans="2:35" s="511" customFormat="1" hidden="1" x14ac:dyDescent="0.25">
      <c r="B880" s="206"/>
      <c r="C880" s="204">
        <v>43679</v>
      </c>
      <c r="D880" s="233" t="s">
        <v>1546</v>
      </c>
      <c r="E880" s="319" t="s">
        <v>1534</v>
      </c>
      <c r="F880" s="322"/>
      <c r="G880" s="242" t="s">
        <v>1394</v>
      </c>
      <c r="H880" s="285"/>
      <c r="I880" s="236">
        <v>478700</v>
      </c>
      <c r="J880" s="357">
        <f t="shared" si="13"/>
        <v>9864361</v>
      </c>
      <c r="K880" s="251"/>
      <c r="L880" s="241"/>
      <c r="M880" s="319" t="s">
        <v>1534</v>
      </c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  <c r="AA880" s="241"/>
      <c r="AB880" s="241"/>
      <c r="AC880" s="241"/>
      <c r="AD880" s="241"/>
      <c r="AE880" s="241"/>
      <c r="AF880" s="241"/>
      <c r="AG880" s="241"/>
      <c r="AH880" s="241"/>
      <c r="AI880" s="241"/>
    </row>
    <row r="881" spans="1:242" hidden="1" x14ac:dyDescent="0.25">
      <c r="B881" s="206"/>
      <c r="C881" s="204">
        <v>43679</v>
      </c>
      <c r="D881" s="233" t="s">
        <v>1547</v>
      </c>
      <c r="E881" s="319" t="s">
        <v>1535</v>
      </c>
      <c r="F881" s="322"/>
      <c r="G881" s="242" t="s">
        <v>1414</v>
      </c>
      <c r="H881" s="285"/>
      <c r="I881" s="236">
        <v>1116502</v>
      </c>
      <c r="J881" s="357">
        <f t="shared" si="13"/>
        <v>8747859</v>
      </c>
      <c r="K881" s="251"/>
      <c r="M881" s="319" t="s">
        <v>1535</v>
      </c>
    </row>
    <row r="882" spans="1:242" hidden="1" x14ac:dyDescent="0.25">
      <c r="B882" s="206"/>
      <c r="C882" s="204">
        <v>43679</v>
      </c>
      <c r="D882" s="233" t="s">
        <v>1548</v>
      </c>
      <c r="E882" s="319" t="s">
        <v>1536</v>
      </c>
      <c r="F882" s="322"/>
      <c r="G882" s="242" t="s">
        <v>1198</v>
      </c>
      <c r="H882" s="285"/>
      <c r="I882" s="236">
        <v>15000</v>
      </c>
      <c r="J882" s="357">
        <f t="shared" si="13"/>
        <v>8732859</v>
      </c>
      <c r="K882" s="251"/>
      <c r="M882" s="319" t="s">
        <v>1536</v>
      </c>
    </row>
    <row r="883" spans="1:242" hidden="1" x14ac:dyDescent="0.25">
      <c r="B883" s="206"/>
      <c r="C883" s="283">
        <v>43675</v>
      </c>
      <c r="D883" s="225" t="s">
        <v>1519</v>
      </c>
      <c r="E883" s="206" t="s">
        <v>1550</v>
      </c>
      <c r="F883" s="206"/>
      <c r="G883" s="235" t="s">
        <v>1361</v>
      </c>
      <c r="H883" s="285"/>
      <c r="I883" s="235">
        <v>1830000</v>
      </c>
      <c r="J883" s="357">
        <f t="shared" si="13"/>
        <v>6902859</v>
      </c>
      <c r="K883" s="251"/>
      <c r="M883" s="206" t="s">
        <v>1550</v>
      </c>
    </row>
    <row r="884" spans="1:242" hidden="1" x14ac:dyDescent="0.25">
      <c r="B884" s="284"/>
      <c r="C884" s="395">
        <v>43679</v>
      </c>
      <c r="D884" s="301" t="s">
        <v>1520</v>
      </c>
      <c r="E884" s="284" t="s">
        <v>1551</v>
      </c>
      <c r="F884" s="284"/>
      <c r="G884" s="256" t="s">
        <v>1521</v>
      </c>
      <c r="H884" s="297"/>
      <c r="I884" s="256">
        <v>1250000</v>
      </c>
      <c r="J884" s="357">
        <f t="shared" si="13"/>
        <v>5652859</v>
      </c>
      <c r="K884" s="282"/>
      <c r="M884" s="284" t="s">
        <v>1551</v>
      </c>
    </row>
    <row r="885" spans="1:242" s="225" customFormat="1" hidden="1" x14ac:dyDescent="0.25">
      <c r="A885" s="206"/>
      <c r="B885" s="206"/>
      <c r="C885" s="206"/>
      <c r="D885" s="377" t="s">
        <v>1590</v>
      </c>
      <c r="E885" s="206"/>
      <c r="F885" s="206"/>
      <c r="G885" s="208"/>
      <c r="H885" s="285">
        <v>16267341</v>
      </c>
      <c r="I885" s="210"/>
      <c r="J885" s="357">
        <f t="shared" si="13"/>
        <v>21920200</v>
      </c>
      <c r="K885" s="251"/>
      <c r="L885" s="287"/>
      <c r="M885" s="206"/>
      <c r="N885" s="287"/>
      <c r="O885" s="287"/>
      <c r="P885" s="287"/>
      <c r="Q885" s="287"/>
      <c r="R885" s="287"/>
      <c r="S885" s="287"/>
      <c r="T885" s="287"/>
      <c r="U885" s="287"/>
      <c r="V885" s="287"/>
      <c r="W885" s="287"/>
      <c r="X885" s="287"/>
      <c r="Y885" s="287"/>
      <c r="Z885" s="287"/>
      <c r="AA885" s="287"/>
      <c r="AB885" s="287"/>
      <c r="AC885" s="287"/>
      <c r="AD885" s="287"/>
      <c r="AE885" s="287"/>
      <c r="AF885" s="287"/>
      <c r="AG885" s="287"/>
      <c r="AH885" s="287"/>
      <c r="AI885" s="287"/>
      <c r="AJ885" s="449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06"/>
      <c r="BN885" s="206"/>
      <c r="BO885" s="206"/>
      <c r="BP885" s="206"/>
      <c r="BQ885" s="206"/>
      <c r="BR885" s="206"/>
      <c r="BS885" s="206"/>
      <c r="BT885" s="206"/>
      <c r="BU885" s="206"/>
      <c r="BV885" s="206"/>
      <c r="BW885" s="206"/>
      <c r="BX885" s="206"/>
      <c r="BY885" s="206"/>
      <c r="BZ885" s="206"/>
      <c r="CA885" s="206"/>
      <c r="CB885" s="206"/>
      <c r="CC885" s="206"/>
      <c r="CD885" s="206"/>
      <c r="CE885" s="206"/>
      <c r="CF885" s="206"/>
      <c r="CG885" s="206"/>
      <c r="CH885" s="206"/>
      <c r="CI885" s="206"/>
      <c r="CJ885" s="206"/>
      <c r="CK885" s="206"/>
      <c r="CL885" s="206"/>
      <c r="CM885" s="206"/>
      <c r="CN885" s="206"/>
      <c r="CO885" s="206"/>
      <c r="CP885" s="206"/>
      <c r="CQ885" s="206"/>
      <c r="CR885" s="206"/>
      <c r="CS885" s="206"/>
      <c r="CT885" s="206"/>
      <c r="CU885" s="206"/>
      <c r="CV885" s="206"/>
      <c r="CW885" s="206"/>
      <c r="CX885" s="206"/>
      <c r="CY885" s="206"/>
      <c r="CZ885" s="206"/>
      <c r="DA885" s="206"/>
      <c r="DB885" s="206"/>
      <c r="DC885" s="206"/>
      <c r="DD885" s="206"/>
      <c r="DE885" s="206"/>
      <c r="DF885" s="206"/>
      <c r="DG885" s="206"/>
      <c r="DH885" s="206"/>
      <c r="DI885" s="206"/>
      <c r="DJ885" s="206"/>
      <c r="DK885" s="206"/>
      <c r="DL885" s="206"/>
      <c r="DM885" s="206"/>
      <c r="DN885" s="206"/>
      <c r="DO885" s="206"/>
      <c r="DP885" s="206"/>
      <c r="DQ885" s="206"/>
      <c r="DR885" s="206"/>
      <c r="DS885" s="206"/>
      <c r="DT885" s="206"/>
      <c r="DU885" s="206"/>
      <c r="DV885" s="206"/>
      <c r="DW885" s="206"/>
      <c r="DX885" s="206"/>
      <c r="DY885" s="206"/>
      <c r="DZ885" s="206"/>
      <c r="EA885" s="206"/>
      <c r="EB885" s="206"/>
      <c r="EC885" s="206"/>
      <c r="ED885" s="206"/>
      <c r="EE885" s="206"/>
      <c r="EF885" s="206"/>
      <c r="EG885" s="206"/>
      <c r="EH885" s="206"/>
      <c r="EI885" s="206"/>
      <c r="EJ885" s="206"/>
      <c r="EK885" s="206"/>
      <c r="EL885" s="206"/>
      <c r="EM885" s="206"/>
      <c r="EN885" s="206"/>
      <c r="EO885" s="206"/>
      <c r="EP885" s="206"/>
      <c r="EQ885" s="206"/>
      <c r="ER885" s="206"/>
      <c r="ES885" s="206"/>
      <c r="ET885" s="206"/>
      <c r="EU885" s="206"/>
      <c r="EV885" s="206"/>
      <c r="EW885" s="206"/>
      <c r="EX885" s="206"/>
      <c r="EY885" s="206"/>
      <c r="EZ885" s="206"/>
      <c r="FA885" s="206"/>
      <c r="FB885" s="206"/>
      <c r="FC885" s="206"/>
      <c r="FD885" s="206"/>
      <c r="FE885" s="206"/>
      <c r="FF885" s="206"/>
      <c r="FG885" s="206"/>
      <c r="FH885" s="206"/>
      <c r="FI885" s="206"/>
      <c r="FJ885" s="206"/>
      <c r="FK885" s="206"/>
      <c r="FL885" s="206"/>
      <c r="FM885" s="206"/>
      <c r="FN885" s="206"/>
      <c r="FO885" s="206"/>
      <c r="FP885" s="206"/>
      <c r="FQ885" s="206"/>
      <c r="FR885" s="206"/>
      <c r="FS885" s="206"/>
      <c r="FT885" s="206"/>
      <c r="FU885" s="206"/>
      <c r="FV885" s="206"/>
      <c r="FW885" s="206"/>
      <c r="FX885" s="206"/>
      <c r="FY885" s="206"/>
      <c r="FZ885" s="206"/>
      <c r="GA885" s="206"/>
      <c r="GB885" s="206"/>
      <c r="GC885" s="206"/>
      <c r="GD885" s="206"/>
      <c r="GE885" s="206"/>
      <c r="GF885" s="206"/>
      <c r="GG885" s="206"/>
      <c r="GH885" s="206"/>
      <c r="GI885" s="206"/>
      <c r="GJ885" s="206"/>
      <c r="GK885" s="206"/>
      <c r="GL885" s="206"/>
      <c r="GM885" s="206"/>
      <c r="GN885" s="206"/>
      <c r="GO885" s="206"/>
      <c r="GP885" s="206"/>
      <c r="GQ885" s="206"/>
      <c r="GR885" s="206"/>
      <c r="GS885" s="206"/>
      <c r="GT885" s="206"/>
      <c r="GU885" s="206"/>
      <c r="GV885" s="206"/>
      <c r="GW885" s="206"/>
      <c r="GX885" s="206"/>
      <c r="GY885" s="206"/>
      <c r="GZ885" s="206"/>
      <c r="HA885" s="206"/>
      <c r="HB885" s="206"/>
      <c r="HC885" s="206"/>
      <c r="HD885" s="206"/>
      <c r="HE885" s="206"/>
      <c r="HF885" s="206"/>
      <c r="HG885" s="206"/>
      <c r="HH885" s="206"/>
      <c r="HI885" s="206"/>
      <c r="HJ885" s="206"/>
      <c r="HK885" s="206"/>
      <c r="HL885" s="206"/>
      <c r="HM885" s="206"/>
      <c r="HN885" s="206"/>
      <c r="HO885" s="206"/>
      <c r="HP885" s="206"/>
      <c r="HQ885" s="206"/>
      <c r="HR885" s="206"/>
      <c r="HS885" s="206"/>
      <c r="HT885" s="206"/>
      <c r="HU885" s="206"/>
      <c r="HV885" s="206"/>
      <c r="HW885" s="206"/>
      <c r="HX885" s="206"/>
      <c r="HY885" s="206"/>
      <c r="HZ885" s="206"/>
      <c r="IA885" s="206"/>
      <c r="IB885" s="206"/>
      <c r="IC885" s="206"/>
      <c r="ID885" s="206"/>
      <c r="IE885" s="206"/>
      <c r="IF885" s="206"/>
      <c r="IG885" s="206"/>
      <c r="IH885" s="206"/>
    </row>
    <row r="886" spans="1:242" s="225" customFormat="1" hidden="1" x14ac:dyDescent="0.25">
      <c r="A886" s="206"/>
      <c r="B886" s="206"/>
      <c r="C886" s="204">
        <v>43679</v>
      </c>
      <c r="D886" s="318" t="s">
        <v>607</v>
      </c>
      <c r="E886" s="319" t="s">
        <v>1553</v>
      </c>
      <c r="F886" s="255"/>
      <c r="G886" s="320" t="s">
        <v>1182</v>
      </c>
      <c r="H886" s="285"/>
      <c r="I886" s="321">
        <v>100000</v>
      </c>
      <c r="J886" s="357">
        <f t="shared" si="13"/>
        <v>21820200</v>
      </c>
      <c r="K886" s="251"/>
      <c r="L886" s="287"/>
      <c r="M886" s="319" t="s">
        <v>1553</v>
      </c>
      <c r="N886" s="287"/>
      <c r="O886" s="287"/>
      <c r="P886" s="287"/>
      <c r="Q886" s="287"/>
      <c r="R886" s="287"/>
      <c r="S886" s="287"/>
      <c r="T886" s="287"/>
      <c r="U886" s="287"/>
      <c r="V886" s="287"/>
      <c r="W886" s="287"/>
      <c r="X886" s="287"/>
      <c r="Y886" s="287"/>
      <c r="Z886" s="287"/>
      <c r="AA886" s="287"/>
      <c r="AB886" s="287"/>
      <c r="AC886" s="287"/>
      <c r="AD886" s="287"/>
      <c r="AE886" s="287"/>
      <c r="AF886" s="287"/>
      <c r="AG886" s="287"/>
      <c r="AH886" s="287"/>
      <c r="AI886" s="287"/>
      <c r="AJ886" s="449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06"/>
      <c r="BN886" s="206"/>
      <c r="BO886" s="206"/>
      <c r="BP886" s="206"/>
      <c r="BQ886" s="206"/>
      <c r="BR886" s="206"/>
      <c r="BS886" s="206"/>
      <c r="BT886" s="206"/>
      <c r="BU886" s="206"/>
      <c r="BV886" s="206"/>
      <c r="BW886" s="206"/>
      <c r="BX886" s="206"/>
      <c r="BY886" s="206"/>
      <c r="BZ886" s="206"/>
      <c r="CA886" s="206"/>
      <c r="CB886" s="206"/>
      <c r="CC886" s="206"/>
      <c r="CD886" s="206"/>
      <c r="CE886" s="206"/>
      <c r="CF886" s="206"/>
      <c r="CG886" s="206"/>
      <c r="CH886" s="206"/>
      <c r="CI886" s="206"/>
      <c r="CJ886" s="206"/>
      <c r="CK886" s="206"/>
      <c r="CL886" s="206"/>
      <c r="CM886" s="206"/>
      <c r="CN886" s="206"/>
      <c r="CO886" s="206"/>
      <c r="CP886" s="206"/>
      <c r="CQ886" s="206"/>
      <c r="CR886" s="206"/>
      <c r="CS886" s="206"/>
      <c r="CT886" s="206"/>
      <c r="CU886" s="206"/>
      <c r="CV886" s="206"/>
      <c r="CW886" s="206"/>
      <c r="CX886" s="206"/>
      <c r="CY886" s="206"/>
      <c r="CZ886" s="206"/>
      <c r="DA886" s="206"/>
      <c r="DB886" s="206"/>
      <c r="DC886" s="206"/>
      <c r="DD886" s="206"/>
      <c r="DE886" s="206"/>
      <c r="DF886" s="206"/>
      <c r="DG886" s="206"/>
      <c r="DH886" s="206"/>
      <c r="DI886" s="206"/>
      <c r="DJ886" s="206"/>
      <c r="DK886" s="206"/>
      <c r="DL886" s="206"/>
      <c r="DM886" s="206"/>
      <c r="DN886" s="206"/>
      <c r="DO886" s="206"/>
      <c r="DP886" s="206"/>
      <c r="DQ886" s="206"/>
      <c r="DR886" s="206"/>
      <c r="DS886" s="206"/>
      <c r="DT886" s="206"/>
      <c r="DU886" s="206"/>
      <c r="DV886" s="206"/>
      <c r="DW886" s="206"/>
      <c r="DX886" s="206"/>
      <c r="DY886" s="206"/>
      <c r="DZ886" s="206"/>
      <c r="EA886" s="206"/>
      <c r="EB886" s="206"/>
      <c r="EC886" s="206"/>
      <c r="ED886" s="206"/>
      <c r="EE886" s="206"/>
      <c r="EF886" s="206"/>
      <c r="EG886" s="206"/>
      <c r="EH886" s="206"/>
      <c r="EI886" s="206"/>
      <c r="EJ886" s="206"/>
      <c r="EK886" s="206"/>
      <c r="EL886" s="206"/>
      <c r="EM886" s="206"/>
      <c r="EN886" s="206"/>
      <c r="EO886" s="206"/>
      <c r="EP886" s="206"/>
      <c r="EQ886" s="206"/>
      <c r="ER886" s="206"/>
      <c r="ES886" s="206"/>
      <c r="ET886" s="206"/>
      <c r="EU886" s="206"/>
      <c r="EV886" s="206"/>
      <c r="EW886" s="206"/>
      <c r="EX886" s="206"/>
      <c r="EY886" s="206"/>
      <c r="EZ886" s="206"/>
      <c r="FA886" s="206"/>
      <c r="FB886" s="206"/>
      <c r="FC886" s="206"/>
      <c r="FD886" s="206"/>
      <c r="FE886" s="206"/>
      <c r="FF886" s="206"/>
      <c r="FG886" s="206"/>
      <c r="FH886" s="206"/>
      <c r="FI886" s="206"/>
      <c r="FJ886" s="206"/>
      <c r="FK886" s="206"/>
      <c r="FL886" s="206"/>
      <c r="FM886" s="206"/>
      <c r="FN886" s="206"/>
      <c r="FO886" s="206"/>
      <c r="FP886" s="206"/>
      <c r="FQ886" s="206"/>
      <c r="FR886" s="206"/>
      <c r="FS886" s="206"/>
      <c r="FT886" s="206"/>
      <c r="FU886" s="206"/>
      <c r="FV886" s="206"/>
      <c r="FW886" s="206"/>
      <c r="FX886" s="206"/>
      <c r="FY886" s="206"/>
      <c r="FZ886" s="206"/>
      <c r="GA886" s="206"/>
      <c r="GB886" s="206"/>
      <c r="GC886" s="206"/>
      <c r="GD886" s="206"/>
      <c r="GE886" s="206"/>
      <c r="GF886" s="206"/>
      <c r="GG886" s="206"/>
      <c r="GH886" s="206"/>
      <c r="GI886" s="206"/>
      <c r="GJ886" s="206"/>
      <c r="GK886" s="206"/>
      <c r="GL886" s="206"/>
      <c r="GM886" s="206"/>
      <c r="GN886" s="206"/>
      <c r="GO886" s="206"/>
      <c r="GP886" s="206"/>
      <c r="GQ886" s="206"/>
      <c r="GR886" s="206"/>
      <c r="GS886" s="206"/>
      <c r="GT886" s="206"/>
      <c r="GU886" s="206"/>
      <c r="GV886" s="206"/>
      <c r="GW886" s="206"/>
      <c r="GX886" s="206"/>
      <c r="GY886" s="206"/>
      <c r="GZ886" s="206"/>
      <c r="HA886" s="206"/>
      <c r="HB886" s="206"/>
      <c r="HC886" s="206"/>
      <c r="HD886" s="206"/>
      <c r="HE886" s="206"/>
      <c r="HF886" s="206"/>
      <c r="HG886" s="206"/>
      <c r="HH886" s="206"/>
      <c r="HI886" s="206"/>
      <c r="HJ886" s="206"/>
      <c r="HK886" s="206"/>
      <c r="HL886" s="206"/>
      <c r="HM886" s="206"/>
      <c r="HN886" s="206"/>
      <c r="HO886" s="206"/>
      <c r="HP886" s="206"/>
      <c r="HQ886" s="206"/>
      <c r="HR886" s="206"/>
      <c r="HS886" s="206"/>
      <c r="HT886" s="206"/>
      <c r="HU886" s="206"/>
      <c r="HV886" s="206"/>
      <c r="HW886" s="206"/>
      <c r="HX886" s="206"/>
      <c r="HY886" s="206"/>
      <c r="HZ886" s="206"/>
      <c r="IA886" s="206"/>
      <c r="IB886" s="206"/>
      <c r="IC886" s="206"/>
      <c r="ID886" s="206"/>
      <c r="IE886" s="206"/>
      <c r="IF886" s="206"/>
      <c r="IG886" s="206"/>
      <c r="IH886" s="206"/>
    </row>
    <row r="887" spans="1:242" s="225" customFormat="1" hidden="1" x14ac:dyDescent="0.25">
      <c r="A887" s="206"/>
      <c r="B887" s="206"/>
      <c r="C887" s="204">
        <v>43680</v>
      </c>
      <c r="D887" s="267" t="s">
        <v>1570</v>
      </c>
      <c r="E887" s="319" t="s">
        <v>1554</v>
      </c>
      <c r="F887" s="322"/>
      <c r="G887" s="270" t="s">
        <v>1569</v>
      </c>
      <c r="H887" s="285"/>
      <c r="I887" s="271">
        <v>3159900</v>
      </c>
      <c r="J887" s="357">
        <f t="shared" ref="J887:J950" si="14">+J886+H887-I887</f>
        <v>18660300</v>
      </c>
      <c r="K887" s="251"/>
      <c r="L887" s="287"/>
      <c r="M887" s="319" t="s">
        <v>1554</v>
      </c>
      <c r="N887" s="287"/>
      <c r="O887" s="287"/>
      <c r="P887" s="287"/>
      <c r="Q887" s="287"/>
      <c r="R887" s="287"/>
      <c r="S887" s="287"/>
      <c r="T887" s="287"/>
      <c r="U887" s="287"/>
      <c r="V887" s="287"/>
      <c r="W887" s="287"/>
      <c r="X887" s="287"/>
      <c r="Y887" s="287"/>
      <c r="Z887" s="287"/>
      <c r="AA887" s="287"/>
      <c r="AB887" s="287"/>
      <c r="AC887" s="287"/>
      <c r="AD887" s="287"/>
      <c r="AE887" s="287"/>
      <c r="AF887" s="287"/>
      <c r="AG887" s="287"/>
      <c r="AH887" s="287"/>
      <c r="AI887" s="287"/>
      <c r="AJ887" s="449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06"/>
      <c r="BN887" s="206"/>
      <c r="BO887" s="206"/>
      <c r="BP887" s="206"/>
      <c r="BQ887" s="206"/>
      <c r="BR887" s="206"/>
      <c r="BS887" s="206"/>
      <c r="BT887" s="206"/>
      <c r="BU887" s="206"/>
      <c r="BV887" s="206"/>
      <c r="BW887" s="206"/>
      <c r="BX887" s="206"/>
      <c r="BY887" s="206"/>
      <c r="BZ887" s="206"/>
      <c r="CA887" s="206"/>
      <c r="CB887" s="206"/>
      <c r="CC887" s="206"/>
      <c r="CD887" s="206"/>
      <c r="CE887" s="206"/>
      <c r="CF887" s="206"/>
      <c r="CG887" s="206"/>
      <c r="CH887" s="206"/>
      <c r="CI887" s="206"/>
      <c r="CJ887" s="206"/>
      <c r="CK887" s="206"/>
      <c r="CL887" s="206"/>
      <c r="CM887" s="206"/>
      <c r="CN887" s="206"/>
      <c r="CO887" s="206"/>
      <c r="CP887" s="206"/>
      <c r="CQ887" s="206"/>
      <c r="CR887" s="206"/>
      <c r="CS887" s="206"/>
      <c r="CT887" s="206"/>
      <c r="CU887" s="206"/>
      <c r="CV887" s="206"/>
      <c r="CW887" s="206"/>
      <c r="CX887" s="206"/>
      <c r="CY887" s="206"/>
      <c r="CZ887" s="206"/>
      <c r="DA887" s="206"/>
      <c r="DB887" s="206"/>
      <c r="DC887" s="206"/>
      <c r="DD887" s="206"/>
      <c r="DE887" s="206"/>
      <c r="DF887" s="206"/>
      <c r="DG887" s="206"/>
      <c r="DH887" s="206"/>
      <c r="DI887" s="206"/>
      <c r="DJ887" s="206"/>
      <c r="DK887" s="206"/>
      <c r="DL887" s="206"/>
      <c r="DM887" s="206"/>
      <c r="DN887" s="206"/>
      <c r="DO887" s="206"/>
      <c r="DP887" s="206"/>
      <c r="DQ887" s="206"/>
      <c r="DR887" s="206"/>
      <c r="DS887" s="206"/>
      <c r="DT887" s="206"/>
      <c r="DU887" s="206"/>
      <c r="DV887" s="206"/>
      <c r="DW887" s="206"/>
      <c r="DX887" s="206"/>
      <c r="DY887" s="206"/>
      <c r="DZ887" s="206"/>
      <c r="EA887" s="206"/>
      <c r="EB887" s="206"/>
      <c r="EC887" s="206"/>
      <c r="ED887" s="206"/>
      <c r="EE887" s="206"/>
      <c r="EF887" s="206"/>
      <c r="EG887" s="206"/>
      <c r="EH887" s="206"/>
      <c r="EI887" s="206"/>
      <c r="EJ887" s="206"/>
      <c r="EK887" s="206"/>
      <c r="EL887" s="206"/>
      <c r="EM887" s="206"/>
      <c r="EN887" s="206"/>
      <c r="EO887" s="206"/>
      <c r="EP887" s="206"/>
      <c r="EQ887" s="206"/>
      <c r="ER887" s="206"/>
      <c r="ES887" s="206"/>
      <c r="ET887" s="206"/>
      <c r="EU887" s="206"/>
      <c r="EV887" s="206"/>
      <c r="EW887" s="206"/>
      <c r="EX887" s="206"/>
      <c r="EY887" s="206"/>
      <c r="EZ887" s="206"/>
      <c r="FA887" s="206"/>
      <c r="FB887" s="206"/>
      <c r="FC887" s="206"/>
      <c r="FD887" s="206"/>
      <c r="FE887" s="206"/>
      <c r="FF887" s="206"/>
      <c r="FG887" s="206"/>
      <c r="FH887" s="206"/>
      <c r="FI887" s="206"/>
      <c r="FJ887" s="206"/>
      <c r="FK887" s="206"/>
      <c r="FL887" s="206"/>
      <c r="FM887" s="206"/>
      <c r="FN887" s="206"/>
      <c r="FO887" s="206"/>
      <c r="FP887" s="206"/>
      <c r="FQ887" s="206"/>
      <c r="FR887" s="206"/>
      <c r="FS887" s="206"/>
      <c r="FT887" s="206"/>
      <c r="FU887" s="206"/>
      <c r="FV887" s="206"/>
      <c r="FW887" s="206"/>
      <c r="FX887" s="206"/>
      <c r="FY887" s="206"/>
      <c r="FZ887" s="206"/>
      <c r="GA887" s="206"/>
      <c r="GB887" s="206"/>
      <c r="GC887" s="206"/>
      <c r="GD887" s="206"/>
      <c r="GE887" s="206"/>
      <c r="GF887" s="206"/>
      <c r="GG887" s="206"/>
      <c r="GH887" s="206"/>
      <c r="GI887" s="206"/>
      <c r="GJ887" s="206"/>
      <c r="GK887" s="206"/>
      <c r="GL887" s="206"/>
      <c r="GM887" s="206"/>
      <c r="GN887" s="206"/>
      <c r="GO887" s="206"/>
      <c r="GP887" s="206"/>
      <c r="GQ887" s="206"/>
      <c r="GR887" s="206"/>
      <c r="GS887" s="206"/>
      <c r="GT887" s="206"/>
      <c r="GU887" s="206"/>
      <c r="GV887" s="206"/>
      <c r="GW887" s="206"/>
      <c r="GX887" s="206"/>
      <c r="GY887" s="206"/>
      <c r="GZ887" s="206"/>
      <c r="HA887" s="206"/>
      <c r="HB887" s="206"/>
      <c r="HC887" s="206"/>
      <c r="HD887" s="206"/>
      <c r="HE887" s="206"/>
      <c r="HF887" s="206"/>
      <c r="HG887" s="206"/>
      <c r="HH887" s="206"/>
      <c r="HI887" s="206"/>
      <c r="HJ887" s="206"/>
      <c r="HK887" s="206"/>
      <c r="HL887" s="206"/>
      <c r="HM887" s="206"/>
      <c r="HN887" s="206"/>
      <c r="HO887" s="206"/>
      <c r="HP887" s="206"/>
      <c r="HQ887" s="206"/>
      <c r="HR887" s="206"/>
      <c r="HS887" s="206"/>
      <c r="HT887" s="206"/>
      <c r="HU887" s="206"/>
      <c r="HV887" s="206"/>
      <c r="HW887" s="206"/>
      <c r="HX887" s="206"/>
      <c r="HY887" s="206"/>
      <c r="HZ887" s="206"/>
      <c r="IA887" s="206"/>
      <c r="IB887" s="206"/>
      <c r="IC887" s="206"/>
      <c r="ID887" s="206"/>
      <c r="IE887" s="206"/>
      <c r="IF887" s="206"/>
      <c r="IG887" s="206"/>
      <c r="IH887" s="206"/>
    </row>
    <row r="888" spans="1:242" s="225" customFormat="1" hidden="1" x14ac:dyDescent="0.25">
      <c r="A888" s="206"/>
      <c r="B888" s="206"/>
      <c r="C888" s="204">
        <v>43682</v>
      </c>
      <c r="D888" s="233" t="s">
        <v>1571</v>
      </c>
      <c r="E888" s="319" t="s">
        <v>1555</v>
      </c>
      <c r="F888" s="322"/>
      <c r="G888" s="242" t="s">
        <v>1182</v>
      </c>
      <c r="H888" s="285"/>
      <c r="I888" s="236">
        <v>156000</v>
      </c>
      <c r="J888" s="357">
        <f t="shared" si="14"/>
        <v>18504300</v>
      </c>
      <c r="K888" s="251"/>
      <c r="L888" s="287"/>
      <c r="M888" s="319" t="s">
        <v>1555</v>
      </c>
      <c r="N888" s="287"/>
      <c r="O888" s="287"/>
      <c r="P888" s="287"/>
      <c r="Q888" s="287"/>
      <c r="R888" s="287"/>
      <c r="S888" s="287"/>
      <c r="T888" s="287"/>
      <c r="U888" s="287"/>
      <c r="V888" s="287"/>
      <c r="W888" s="287"/>
      <c r="X888" s="287"/>
      <c r="Y888" s="287"/>
      <c r="Z888" s="287"/>
      <c r="AA888" s="287"/>
      <c r="AB888" s="287"/>
      <c r="AC888" s="287"/>
      <c r="AD888" s="287"/>
      <c r="AE888" s="287"/>
      <c r="AF888" s="287"/>
      <c r="AG888" s="287"/>
      <c r="AH888" s="287"/>
      <c r="AI888" s="287"/>
      <c r="AJ888" s="449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06"/>
      <c r="BN888" s="206"/>
      <c r="BO888" s="206"/>
      <c r="BP888" s="206"/>
      <c r="BQ888" s="206"/>
      <c r="BR888" s="206"/>
      <c r="BS888" s="206"/>
      <c r="BT888" s="206"/>
      <c r="BU888" s="206"/>
      <c r="BV888" s="206"/>
      <c r="BW888" s="206"/>
      <c r="BX888" s="206"/>
      <c r="BY888" s="206"/>
      <c r="BZ888" s="206"/>
      <c r="CA888" s="206"/>
      <c r="CB888" s="206"/>
      <c r="CC888" s="206"/>
      <c r="CD888" s="206"/>
      <c r="CE888" s="206"/>
      <c r="CF888" s="206"/>
      <c r="CG888" s="206"/>
      <c r="CH888" s="206"/>
      <c r="CI888" s="206"/>
      <c r="CJ888" s="206"/>
      <c r="CK888" s="206"/>
      <c r="CL888" s="206"/>
      <c r="CM888" s="206"/>
      <c r="CN888" s="206"/>
      <c r="CO888" s="206"/>
      <c r="CP888" s="206"/>
      <c r="CQ888" s="206"/>
      <c r="CR888" s="206"/>
      <c r="CS888" s="206"/>
      <c r="CT888" s="206"/>
      <c r="CU888" s="206"/>
      <c r="CV888" s="206"/>
      <c r="CW888" s="206"/>
      <c r="CX888" s="206"/>
      <c r="CY888" s="206"/>
      <c r="CZ888" s="206"/>
      <c r="DA888" s="206"/>
      <c r="DB888" s="206"/>
      <c r="DC888" s="206"/>
      <c r="DD888" s="206"/>
      <c r="DE888" s="206"/>
      <c r="DF888" s="206"/>
      <c r="DG888" s="206"/>
      <c r="DH888" s="206"/>
      <c r="DI888" s="206"/>
      <c r="DJ888" s="206"/>
      <c r="DK888" s="206"/>
      <c r="DL888" s="206"/>
      <c r="DM888" s="206"/>
      <c r="DN888" s="206"/>
      <c r="DO888" s="206"/>
      <c r="DP888" s="206"/>
      <c r="DQ888" s="206"/>
      <c r="DR888" s="206"/>
      <c r="DS888" s="206"/>
      <c r="DT888" s="206"/>
      <c r="DU888" s="206"/>
      <c r="DV888" s="206"/>
      <c r="DW888" s="206"/>
      <c r="DX888" s="206"/>
      <c r="DY888" s="206"/>
      <c r="DZ888" s="206"/>
      <c r="EA888" s="206"/>
      <c r="EB888" s="206"/>
      <c r="EC888" s="206"/>
      <c r="ED888" s="206"/>
      <c r="EE888" s="206"/>
      <c r="EF888" s="206"/>
      <c r="EG888" s="206"/>
      <c r="EH888" s="206"/>
      <c r="EI888" s="206"/>
      <c r="EJ888" s="206"/>
      <c r="EK888" s="206"/>
      <c r="EL888" s="206"/>
      <c r="EM888" s="206"/>
      <c r="EN888" s="206"/>
      <c r="EO888" s="206"/>
      <c r="EP888" s="206"/>
      <c r="EQ888" s="206"/>
      <c r="ER888" s="206"/>
      <c r="ES888" s="206"/>
      <c r="ET888" s="206"/>
      <c r="EU888" s="206"/>
      <c r="EV888" s="206"/>
      <c r="EW888" s="206"/>
      <c r="EX888" s="206"/>
      <c r="EY888" s="206"/>
      <c r="EZ888" s="206"/>
      <c r="FA888" s="206"/>
      <c r="FB888" s="206"/>
      <c r="FC888" s="206"/>
      <c r="FD888" s="206"/>
      <c r="FE888" s="206"/>
      <c r="FF888" s="206"/>
      <c r="FG888" s="206"/>
      <c r="FH888" s="206"/>
      <c r="FI888" s="206"/>
      <c r="FJ888" s="206"/>
      <c r="FK888" s="206"/>
      <c r="FL888" s="206"/>
      <c r="FM888" s="206"/>
      <c r="FN888" s="206"/>
      <c r="FO888" s="206"/>
      <c r="FP888" s="206"/>
      <c r="FQ888" s="206"/>
      <c r="FR888" s="206"/>
      <c r="FS888" s="206"/>
      <c r="FT888" s="206"/>
      <c r="FU888" s="206"/>
      <c r="FV888" s="206"/>
      <c r="FW888" s="206"/>
      <c r="FX888" s="206"/>
      <c r="FY888" s="206"/>
      <c r="FZ888" s="206"/>
      <c r="GA888" s="206"/>
      <c r="GB888" s="206"/>
      <c r="GC888" s="206"/>
      <c r="GD888" s="206"/>
      <c r="GE888" s="206"/>
      <c r="GF888" s="206"/>
      <c r="GG888" s="206"/>
      <c r="GH888" s="206"/>
      <c r="GI888" s="206"/>
      <c r="GJ888" s="206"/>
      <c r="GK888" s="206"/>
      <c r="GL888" s="206"/>
      <c r="GM888" s="206"/>
      <c r="GN888" s="206"/>
      <c r="GO888" s="206"/>
      <c r="GP888" s="206"/>
      <c r="GQ888" s="206"/>
      <c r="GR888" s="206"/>
      <c r="GS888" s="206"/>
      <c r="GT888" s="206"/>
      <c r="GU888" s="206"/>
      <c r="GV888" s="206"/>
      <c r="GW888" s="206"/>
      <c r="GX888" s="206"/>
      <c r="GY888" s="206"/>
      <c r="GZ888" s="206"/>
      <c r="HA888" s="206"/>
      <c r="HB888" s="206"/>
      <c r="HC888" s="206"/>
      <c r="HD888" s="206"/>
      <c r="HE888" s="206"/>
      <c r="HF888" s="206"/>
      <c r="HG888" s="206"/>
      <c r="HH888" s="206"/>
      <c r="HI888" s="206"/>
      <c r="HJ888" s="206"/>
      <c r="HK888" s="206"/>
      <c r="HL888" s="206"/>
      <c r="HM888" s="206"/>
      <c r="HN888" s="206"/>
      <c r="HO888" s="206"/>
      <c r="HP888" s="206"/>
      <c r="HQ888" s="206"/>
      <c r="HR888" s="206"/>
      <c r="HS888" s="206"/>
      <c r="HT888" s="206"/>
      <c r="HU888" s="206"/>
      <c r="HV888" s="206"/>
      <c r="HW888" s="206"/>
      <c r="HX888" s="206"/>
      <c r="HY888" s="206"/>
      <c r="HZ888" s="206"/>
      <c r="IA888" s="206"/>
      <c r="IB888" s="206"/>
      <c r="IC888" s="206"/>
      <c r="ID888" s="206"/>
      <c r="IE888" s="206"/>
      <c r="IF888" s="206"/>
      <c r="IG888" s="206"/>
      <c r="IH888" s="206"/>
    </row>
    <row r="889" spans="1:242" s="225" customFormat="1" hidden="1" x14ac:dyDescent="0.25">
      <c r="A889" s="206"/>
      <c r="B889" s="206"/>
      <c r="C889" s="204">
        <v>43682</v>
      </c>
      <c r="D889" s="233" t="s">
        <v>1573</v>
      </c>
      <c r="E889" s="319" t="s">
        <v>1556</v>
      </c>
      <c r="F889" s="322"/>
      <c r="G889" s="242" t="s">
        <v>1572</v>
      </c>
      <c r="H889" s="285"/>
      <c r="I889" s="236">
        <v>450000</v>
      </c>
      <c r="J889" s="357">
        <f t="shared" si="14"/>
        <v>18054300</v>
      </c>
      <c r="K889" s="251"/>
      <c r="L889" s="287"/>
      <c r="M889" s="319" t="s">
        <v>1556</v>
      </c>
      <c r="N889" s="287"/>
      <c r="O889" s="287"/>
      <c r="P889" s="287"/>
      <c r="Q889" s="287"/>
      <c r="R889" s="287"/>
      <c r="S889" s="287"/>
      <c r="T889" s="287"/>
      <c r="U889" s="287"/>
      <c r="V889" s="287"/>
      <c r="W889" s="287"/>
      <c r="X889" s="287"/>
      <c r="Y889" s="287"/>
      <c r="Z889" s="287"/>
      <c r="AA889" s="287"/>
      <c r="AB889" s="287"/>
      <c r="AC889" s="287"/>
      <c r="AD889" s="287"/>
      <c r="AE889" s="287"/>
      <c r="AF889" s="287"/>
      <c r="AG889" s="287"/>
      <c r="AH889" s="287"/>
      <c r="AI889" s="287"/>
      <c r="AJ889" s="449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206"/>
      <c r="BN889" s="206"/>
      <c r="BO889" s="206"/>
      <c r="BP889" s="206"/>
      <c r="BQ889" s="206"/>
      <c r="BR889" s="206"/>
      <c r="BS889" s="206"/>
      <c r="BT889" s="206"/>
      <c r="BU889" s="206"/>
      <c r="BV889" s="206"/>
      <c r="BW889" s="206"/>
      <c r="BX889" s="206"/>
      <c r="BY889" s="206"/>
      <c r="BZ889" s="206"/>
      <c r="CA889" s="206"/>
      <c r="CB889" s="206"/>
      <c r="CC889" s="206"/>
      <c r="CD889" s="206"/>
      <c r="CE889" s="206"/>
      <c r="CF889" s="206"/>
      <c r="CG889" s="206"/>
      <c r="CH889" s="206"/>
      <c r="CI889" s="206"/>
      <c r="CJ889" s="206"/>
      <c r="CK889" s="206"/>
      <c r="CL889" s="206"/>
      <c r="CM889" s="206"/>
      <c r="CN889" s="206"/>
      <c r="CO889" s="206"/>
      <c r="CP889" s="206"/>
      <c r="CQ889" s="206"/>
      <c r="CR889" s="206"/>
      <c r="CS889" s="206"/>
      <c r="CT889" s="206"/>
      <c r="CU889" s="206"/>
      <c r="CV889" s="206"/>
      <c r="CW889" s="206"/>
      <c r="CX889" s="206"/>
      <c r="CY889" s="206"/>
      <c r="CZ889" s="206"/>
      <c r="DA889" s="206"/>
      <c r="DB889" s="206"/>
      <c r="DC889" s="206"/>
      <c r="DD889" s="206"/>
      <c r="DE889" s="206"/>
      <c r="DF889" s="206"/>
      <c r="DG889" s="206"/>
      <c r="DH889" s="206"/>
      <c r="DI889" s="206"/>
      <c r="DJ889" s="206"/>
      <c r="DK889" s="206"/>
      <c r="DL889" s="206"/>
      <c r="DM889" s="206"/>
      <c r="DN889" s="206"/>
      <c r="DO889" s="206"/>
      <c r="DP889" s="206"/>
      <c r="DQ889" s="206"/>
      <c r="DR889" s="206"/>
      <c r="DS889" s="206"/>
      <c r="DT889" s="206"/>
      <c r="DU889" s="206"/>
      <c r="DV889" s="206"/>
      <c r="DW889" s="206"/>
      <c r="DX889" s="206"/>
      <c r="DY889" s="206"/>
      <c r="DZ889" s="206"/>
      <c r="EA889" s="206"/>
      <c r="EB889" s="206"/>
      <c r="EC889" s="206"/>
      <c r="ED889" s="206"/>
      <c r="EE889" s="206"/>
      <c r="EF889" s="206"/>
      <c r="EG889" s="206"/>
      <c r="EH889" s="206"/>
      <c r="EI889" s="206"/>
      <c r="EJ889" s="206"/>
      <c r="EK889" s="206"/>
      <c r="EL889" s="206"/>
      <c r="EM889" s="206"/>
      <c r="EN889" s="206"/>
      <c r="EO889" s="206"/>
      <c r="EP889" s="206"/>
      <c r="EQ889" s="206"/>
      <c r="ER889" s="206"/>
      <c r="ES889" s="206"/>
      <c r="ET889" s="206"/>
      <c r="EU889" s="206"/>
      <c r="EV889" s="206"/>
      <c r="EW889" s="206"/>
      <c r="EX889" s="206"/>
      <c r="EY889" s="206"/>
      <c r="EZ889" s="206"/>
      <c r="FA889" s="206"/>
      <c r="FB889" s="206"/>
      <c r="FC889" s="206"/>
      <c r="FD889" s="206"/>
      <c r="FE889" s="206"/>
      <c r="FF889" s="206"/>
      <c r="FG889" s="206"/>
      <c r="FH889" s="206"/>
      <c r="FI889" s="206"/>
      <c r="FJ889" s="206"/>
      <c r="FK889" s="206"/>
      <c r="FL889" s="206"/>
      <c r="FM889" s="206"/>
      <c r="FN889" s="206"/>
      <c r="FO889" s="206"/>
      <c r="FP889" s="206"/>
      <c r="FQ889" s="206"/>
      <c r="FR889" s="206"/>
      <c r="FS889" s="206"/>
      <c r="FT889" s="206"/>
      <c r="FU889" s="206"/>
      <c r="FV889" s="206"/>
      <c r="FW889" s="206"/>
      <c r="FX889" s="206"/>
      <c r="FY889" s="206"/>
      <c r="FZ889" s="206"/>
      <c r="GA889" s="206"/>
      <c r="GB889" s="206"/>
      <c r="GC889" s="206"/>
      <c r="GD889" s="206"/>
      <c r="GE889" s="206"/>
      <c r="GF889" s="206"/>
      <c r="GG889" s="206"/>
      <c r="GH889" s="206"/>
      <c r="GI889" s="206"/>
      <c r="GJ889" s="206"/>
      <c r="GK889" s="206"/>
      <c r="GL889" s="206"/>
      <c r="GM889" s="206"/>
      <c r="GN889" s="206"/>
      <c r="GO889" s="206"/>
      <c r="GP889" s="206"/>
      <c r="GQ889" s="206"/>
      <c r="GR889" s="206"/>
      <c r="GS889" s="206"/>
      <c r="GT889" s="206"/>
      <c r="GU889" s="206"/>
      <c r="GV889" s="206"/>
      <c r="GW889" s="206"/>
      <c r="GX889" s="206"/>
      <c r="GY889" s="206"/>
      <c r="GZ889" s="206"/>
      <c r="HA889" s="206"/>
      <c r="HB889" s="206"/>
      <c r="HC889" s="206"/>
      <c r="HD889" s="206"/>
      <c r="HE889" s="206"/>
      <c r="HF889" s="206"/>
      <c r="HG889" s="206"/>
      <c r="HH889" s="206"/>
      <c r="HI889" s="206"/>
      <c r="HJ889" s="206"/>
      <c r="HK889" s="206"/>
      <c r="HL889" s="206"/>
      <c r="HM889" s="206"/>
      <c r="HN889" s="206"/>
      <c r="HO889" s="206"/>
      <c r="HP889" s="206"/>
      <c r="HQ889" s="206"/>
      <c r="HR889" s="206"/>
      <c r="HS889" s="206"/>
      <c r="HT889" s="206"/>
      <c r="HU889" s="206"/>
      <c r="HV889" s="206"/>
      <c r="HW889" s="206"/>
      <c r="HX889" s="206"/>
      <c r="HY889" s="206"/>
      <c r="HZ889" s="206"/>
      <c r="IA889" s="206"/>
      <c r="IB889" s="206"/>
      <c r="IC889" s="206"/>
      <c r="ID889" s="206"/>
      <c r="IE889" s="206"/>
      <c r="IF889" s="206"/>
      <c r="IG889" s="206"/>
      <c r="IH889" s="206"/>
    </row>
    <row r="890" spans="1:242" s="225" customFormat="1" hidden="1" x14ac:dyDescent="0.25">
      <c r="A890" s="206"/>
      <c r="B890" s="206"/>
      <c r="C890" s="204">
        <v>43682</v>
      </c>
      <c r="D890" s="233" t="s">
        <v>1574</v>
      </c>
      <c r="E890" s="319" t="s">
        <v>1557</v>
      </c>
      <c r="F890" s="322"/>
      <c r="G890" s="242" t="s">
        <v>1345</v>
      </c>
      <c r="H890" s="285"/>
      <c r="I890" s="236">
        <v>138000</v>
      </c>
      <c r="J890" s="357">
        <f t="shared" si="14"/>
        <v>17916300</v>
      </c>
      <c r="K890" s="251"/>
      <c r="L890" s="287"/>
      <c r="M890" s="319" t="s">
        <v>1557</v>
      </c>
      <c r="N890" s="287"/>
      <c r="O890" s="287"/>
      <c r="P890" s="287"/>
      <c r="Q890" s="287"/>
      <c r="R890" s="287"/>
      <c r="S890" s="287"/>
      <c r="T890" s="287"/>
      <c r="U890" s="287"/>
      <c r="V890" s="287"/>
      <c r="W890" s="287"/>
      <c r="X890" s="287"/>
      <c r="Y890" s="287"/>
      <c r="Z890" s="287"/>
      <c r="AA890" s="287"/>
      <c r="AB890" s="287"/>
      <c r="AC890" s="287"/>
      <c r="AD890" s="287"/>
      <c r="AE890" s="287"/>
      <c r="AF890" s="287"/>
      <c r="AG890" s="287"/>
      <c r="AH890" s="287"/>
      <c r="AI890" s="287"/>
      <c r="AJ890" s="449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206"/>
      <c r="BN890" s="206"/>
      <c r="BO890" s="206"/>
      <c r="BP890" s="206"/>
      <c r="BQ890" s="206"/>
      <c r="BR890" s="206"/>
      <c r="BS890" s="206"/>
      <c r="BT890" s="206"/>
      <c r="BU890" s="206"/>
      <c r="BV890" s="206"/>
      <c r="BW890" s="206"/>
      <c r="BX890" s="206"/>
      <c r="BY890" s="206"/>
      <c r="BZ890" s="206"/>
      <c r="CA890" s="206"/>
      <c r="CB890" s="206"/>
      <c r="CC890" s="206"/>
      <c r="CD890" s="206"/>
      <c r="CE890" s="206"/>
      <c r="CF890" s="206"/>
      <c r="CG890" s="206"/>
      <c r="CH890" s="206"/>
      <c r="CI890" s="206"/>
      <c r="CJ890" s="206"/>
      <c r="CK890" s="206"/>
      <c r="CL890" s="206"/>
      <c r="CM890" s="206"/>
      <c r="CN890" s="206"/>
      <c r="CO890" s="206"/>
      <c r="CP890" s="206"/>
      <c r="CQ890" s="206"/>
      <c r="CR890" s="206"/>
      <c r="CS890" s="206"/>
      <c r="CT890" s="206"/>
      <c r="CU890" s="206"/>
      <c r="CV890" s="206"/>
      <c r="CW890" s="206"/>
      <c r="CX890" s="206"/>
      <c r="CY890" s="206"/>
      <c r="CZ890" s="206"/>
      <c r="DA890" s="206"/>
      <c r="DB890" s="206"/>
      <c r="DC890" s="206"/>
      <c r="DD890" s="206"/>
      <c r="DE890" s="206"/>
      <c r="DF890" s="206"/>
      <c r="DG890" s="206"/>
      <c r="DH890" s="206"/>
      <c r="DI890" s="206"/>
      <c r="DJ890" s="206"/>
      <c r="DK890" s="206"/>
      <c r="DL890" s="206"/>
      <c r="DM890" s="206"/>
      <c r="DN890" s="206"/>
      <c r="DO890" s="206"/>
      <c r="DP890" s="206"/>
      <c r="DQ890" s="206"/>
      <c r="DR890" s="206"/>
      <c r="DS890" s="206"/>
      <c r="DT890" s="206"/>
      <c r="DU890" s="206"/>
      <c r="DV890" s="206"/>
      <c r="DW890" s="206"/>
      <c r="DX890" s="206"/>
      <c r="DY890" s="206"/>
      <c r="DZ890" s="206"/>
      <c r="EA890" s="206"/>
      <c r="EB890" s="206"/>
      <c r="EC890" s="206"/>
      <c r="ED890" s="206"/>
      <c r="EE890" s="206"/>
      <c r="EF890" s="206"/>
      <c r="EG890" s="206"/>
      <c r="EH890" s="206"/>
      <c r="EI890" s="206"/>
      <c r="EJ890" s="206"/>
      <c r="EK890" s="206"/>
      <c r="EL890" s="206"/>
      <c r="EM890" s="206"/>
      <c r="EN890" s="206"/>
      <c r="EO890" s="206"/>
      <c r="EP890" s="206"/>
      <c r="EQ890" s="206"/>
      <c r="ER890" s="206"/>
      <c r="ES890" s="206"/>
      <c r="ET890" s="206"/>
      <c r="EU890" s="206"/>
      <c r="EV890" s="206"/>
      <c r="EW890" s="206"/>
      <c r="EX890" s="206"/>
      <c r="EY890" s="206"/>
      <c r="EZ890" s="206"/>
      <c r="FA890" s="206"/>
      <c r="FB890" s="206"/>
      <c r="FC890" s="206"/>
      <c r="FD890" s="206"/>
      <c r="FE890" s="206"/>
      <c r="FF890" s="206"/>
      <c r="FG890" s="206"/>
      <c r="FH890" s="206"/>
      <c r="FI890" s="206"/>
      <c r="FJ890" s="206"/>
      <c r="FK890" s="206"/>
      <c r="FL890" s="206"/>
      <c r="FM890" s="206"/>
      <c r="FN890" s="206"/>
      <c r="FO890" s="206"/>
      <c r="FP890" s="206"/>
      <c r="FQ890" s="206"/>
      <c r="FR890" s="206"/>
      <c r="FS890" s="206"/>
      <c r="FT890" s="206"/>
      <c r="FU890" s="206"/>
      <c r="FV890" s="206"/>
      <c r="FW890" s="206"/>
      <c r="FX890" s="206"/>
      <c r="FY890" s="206"/>
      <c r="FZ890" s="206"/>
      <c r="GA890" s="206"/>
      <c r="GB890" s="206"/>
      <c r="GC890" s="206"/>
      <c r="GD890" s="206"/>
      <c r="GE890" s="206"/>
      <c r="GF890" s="206"/>
      <c r="GG890" s="206"/>
      <c r="GH890" s="206"/>
      <c r="GI890" s="206"/>
      <c r="GJ890" s="206"/>
      <c r="GK890" s="206"/>
      <c r="GL890" s="206"/>
      <c r="GM890" s="206"/>
      <c r="GN890" s="206"/>
      <c r="GO890" s="206"/>
      <c r="GP890" s="206"/>
      <c r="GQ890" s="206"/>
      <c r="GR890" s="206"/>
      <c r="GS890" s="206"/>
      <c r="GT890" s="206"/>
      <c r="GU890" s="206"/>
      <c r="GV890" s="206"/>
      <c r="GW890" s="206"/>
      <c r="GX890" s="206"/>
      <c r="GY890" s="206"/>
      <c r="GZ890" s="206"/>
      <c r="HA890" s="206"/>
      <c r="HB890" s="206"/>
      <c r="HC890" s="206"/>
      <c r="HD890" s="206"/>
      <c r="HE890" s="206"/>
      <c r="HF890" s="206"/>
      <c r="HG890" s="206"/>
      <c r="HH890" s="206"/>
      <c r="HI890" s="206"/>
      <c r="HJ890" s="206"/>
      <c r="HK890" s="206"/>
      <c r="HL890" s="206"/>
      <c r="HM890" s="206"/>
      <c r="HN890" s="206"/>
      <c r="HO890" s="206"/>
      <c r="HP890" s="206"/>
      <c r="HQ890" s="206"/>
      <c r="HR890" s="206"/>
      <c r="HS890" s="206"/>
      <c r="HT890" s="206"/>
      <c r="HU890" s="206"/>
      <c r="HV890" s="206"/>
      <c r="HW890" s="206"/>
      <c r="HX890" s="206"/>
      <c r="HY890" s="206"/>
      <c r="HZ890" s="206"/>
      <c r="IA890" s="206"/>
      <c r="IB890" s="206"/>
      <c r="IC890" s="206"/>
      <c r="ID890" s="206"/>
      <c r="IE890" s="206"/>
      <c r="IF890" s="206"/>
      <c r="IG890" s="206"/>
      <c r="IH890" s="206"/>
    </row>
    <row r="891" spans="1:242" s="225" customFormat="1" hidden="1" x14ac:dyDescent="0.25">
      <c r="A891" s="206"/>
      <c r="B891" s="206"/>
      <c r="C891" s="204">
        <v>43683</v>
      </c>
      <c r="D891" s="233" t="s">
        <v>1576</v>
      </c>
      <c r="E891" s="319" t="s">
        <v>1558</v>
      </c>
      <c r="F891" s="322"/>
      <c r="G891" s="242" t="s">
        <v>1575</v>
      </c>
      <c r="H891" s="285"/>
      <c r="I891" s="236">
        <v>6803952</v>
      </c>
      <c r="J891" s="357">
        <f t="shared" si="14"/>
        <v>11112348</v>
      </c>
      <c r="K891" s="251"/>
      <c r="L891" s="287"/>
      <c r="M891" s="319" t="s">
        <v>1558</v>
      </c>
      <c r="N891" s="287"/>
      <c r="O891" s="287"/>
      <c r="P891" s="287"/>
      <c r="Q891" s="287"/>
      <c r="R891" s="287"/>
      <c r="S891" s="287"/>
      <c r="T891" s="287"/>
      <c r="U891" s="287"/>
      <c r="V891" s="287"/>
      <c r="W891" s="287"/>
      <c r="X891" s="287"/>
      <c r="Y891" s="287"/>
      <c r="Z891" s="287"/>
      <c r="AA891" s="287"/>
      <c r="AB891" s="287"/>
      <c r="AC891" s="287"/>
      <c r="AD891" s="287"/>
      <c r="AE891" s="287"/>
      <c r="AF891" s="287"/>
      <c r="AG891" s="287"/>
      <c r="AH891" s="287"/>
      <c r="AI891" s="287"/>
      <c r="AJ891" s="449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206"/>
      <c r="BN891" s="206"/>
      <c r="BO891" s="206"/>
      <c r="BP891" s="206"/>
      <c r="BQ891" s="206"/>
      <c r="BR891" s="206"/>
      <c r="BS891" s="206"/>
      <c r="BT891" s="206"/>
      <c r="BU891" s="206"/>
      <c r="BV891" s="206"/>
      <c r="BW891" s="206"/>
      <c r="BX891" s="206"/>
      <c r="BY891" s="206"/>
      <c r="BZ891" s="206"/>
      <c r="CA891" s="206"/>
      <c r="CB891" s="206"/>
      <c r="CC891" s="206"/>
      <c r="CD891" s="206"/>
      <c r="CE891" s="206"/>
      <c r="CF891" s="206"/>
      <c r="CG891" s="206"/>
      <c r="CH891" s="206"/>
      <c r="CI891" s="206"/>
      <c r="CJ891" s="206"/>
      <c r="CK891" s="206"/>
      <c r="CL891" s="206"/>
      <c r="CM891" s="206"/>
      <c r="CN891" s="206"/>
      <c r="CO891" s="206"/>
      <c r="CP891" s="206"/>
      <c r="CQ891" s="206"/>
      <c r="CR891" s="206"/>
      <c r="CS891" s="206"/>
      <c r="CT891" s="206"/>
      <c r="CU891" s="206"/>
      <c r="CV891" s="206"/>
      <c r="CW891" s="206"/>
      <c r="CX891" s="206"/>
      <c r="CY891" s="206"/>
      <c r="CZ891" s="206"/>
      <c r="DA891" s="206"/>
      <c r="DB891" s="206"/>
      <c r="DC891" s="206"/>
      <c r="DD891" s="206"/>
      <c r="DE891" s="206"/>
      <c r="DF891" s="206"/>
      <c r="DG891" s="206"/>
      <c r="DH891" s="206"/>
      <c r="DI891" s="206"/>
      <c r="DJ891" s="206"/>
      <c r="DK891" s="206"/>
      <c r="DL891" s="206"/>
      <c r="DM891" s="206"/>
      <c r="DN891" s="206"/>
      <c r="DO891" s="206"/>
      <c r="DP891" s="206"/>
      <c r="DQ891" s="206"/>
      <c r="DR891" s="206"/>
      <c r="DS891" s="206"/>
      <c r="DT891" s="206"/>
      <c r="DU891" s="206"/>
      <c r="DV891" s="206"/>
      <c r="DW891" s="206"/>
      <c r="DX891" s="206"/>
      <c r="DY891" s="206"/>
      <c r="DZ891" s="206"/>
      <c r="EA891" s="206"/>
      <c r="EB891" s="206"/>
      <c r="EC891" s="206"/>
      <c r="ED891" s="206"/>
      <c r="EE891" s="206"/>
      <c r="EF891" s="206"/>
      <c r="EG891" s="206"/>
      <c r="EH891" s="206"/>
      <c r="EI891" s="206"/>
      <c r="EJ891" s="206"/>
      <c r="EK891" s="206"/>
      <c r="EL891" s="206"/>
      <c r="EM891" s="206"/>
      <c r="EN891" s="206"/>
      <c r="EO891" s="206"/>
      <c r="EP891" s="206"/>
      <c r="EQ891" s="206"/>
      <c r="ER891" s="206"/>
      <c r="ES891" s="206"/>
      <c r="ET891" s="206"/>
      <c r="EU891" s="206"/>
      <c r="EV891" s="206"/>
      <c r="EW891" s="206"/>
      <c r="EX891" s="206"/>
      <c r="EY891" s="206"/>
      <c r="EZ891" s="206"/>
      <c r="FA891" s="206"/>
      <c r="FB891" s="206"/>
      <c r="FC891" s="206"/>
      <c r="FD891" s="206"/>
      <c r="FE891" s="206"/>
      <c r="FF891" s="206"/>
      <c r="FG891" s="206"/>
      <c r="FH891" s="206"/>
      <c r="FI891" s="206"/>
      <c r="FJ891" s="206"/>
      <c r="FK891" s="206"/>
      <c r="FL891" s="206"/>
      <c r="FM891" s="206"/>
      <c r="FN891" s="206"/>
      <c r="FO891" s="206"/>
      <c r="FP891" s="206"/>
      <c r="FQ891" s="206"/>
      <c r="FR891" s="206"/>
      <c r="FS891" s="206"/>
      <c r="FT891" s="206"/>
      <c r="FU891" s="206"/>
      <c r="FV891" s="206"/>
      <c r="FW891" s="206"/>
      <c r="FX891" s="206"/>
      <c r="FY891" s="206"/>
      <c r="FZ891" s="206"/>
      <c r="GA891" s="206"/>
      <c r="GB891" s="206"/>
      <c r="GC891" s="206"/>
      <c r="GD891" s="206"/>
      <c r="GE891" s="206"/>
      <c r="GF891" s="206"/>
      <c r="GG891" s="206"/>
      <c r="GH891" s="206"/>
      <c r="GI891" s="206"/>
      <c r="GJ891" s="206"/>
      <c r="GK891" s="206"/>
      <c r="GL891" s="206"/>
      <c r="GM891" s="206"/>
      <c r="GN891" s="206"/>
      <c r="GO891" s="206"/>
      <c r="GP891" s="206"/>
      <c r="GQ891" s="206"/>
      <c r="GR891" s="206"/>
      <c r="GS891" s="206"/>
      <c r="GT891" s="206"/>
      <c r="GU891" s="206"/>
      <c r="GV891" s="206"/>
      <c r="GW891" s="206"/>
      <c r="GX891" s="206"/>
      <c r="GY891" s="206"/>
      <c r="GZ891" s="206"/>
      <c r="HA891" s="206"/>
      <c r="HB891" s="206"/>
      <c r="HC891" s="206"/>
      <c r="HD891" s="206"/>
      <c r="HE891" s="206"/>
      <c r="HF891" s="206"/>
      <c r="HG891" s="206"/>
      <c r="HH891" s="206"/>
      <c r="HI891" s="206"/>
      <c r="HJ891" s="206"/>
      <c r="HK891" s="206"/>
      <c r="HL891" s="206"/>
      <c r="HM891" s="206"/>
      <c r="HN891" s="206"/>
      <c r="HO891" s="206"/>
      <c r="HP891" s="206"/>
      <c r="HQ891" s="206"/>
      <c r="HR891" s="206"/>
      <c r="HS891" s="206"/>
      <c r="HT891" s="206"/>
      <c r="HU891" s="206"/>
      <c r="HV891" s="206"/>
      <c r="HW891" s="206"/>
      <c r="HX891" s="206"/>
      <c r="HY891" s="206"/>
      <c r="HZ891" s="206"/>
      <c r="IA891" s="206"/>
      <c r="IB891" s="206"/>
      <c r="IC891" s="206"/>
      <c r="ID891" s="206"/>
      <c r="IE891" s="206"/>
      <c r="IF891" s="206"/>
      <c r="IG891" s="206"/>
      <c r="IH891" s="206"/>
    </row>
    <row r="892" spans="1:242" s="225" customFormat="1" hidden="1" x14ac:dyDescent="0.25">
      <c r="A892" s="206"/>
      <c r="B892" s="206"/>
      <c r="C892" s="204">
        <v>43683</v>
      </c>
      <c r="D892" s="233" t="s">
        <v>1577</v>
      </c>
      <c r="E892" s="319" t="s">
        <v>1559</v>
      </c>
      <c r="F892" s="322"/>
      <c r="G892" s="242" t="s">
        <v>1361</v>
      </c>
      <c r="H892" s="285"/>
      <c r="I892" s="236">
        <v>1810357</v>
      </c>
      <c r="J892" s="357">
        <f t="shared" si="14"/>
        <v>9301991</v>
      </c>
      <c r="K892" s="251"/>
      <c r="L892" s="287"/>
      <c r="M892" s="319" t="s">
        <v>1559</v>
      </c>
      <c r="N892" s="287"/>
      <c r="O892" s="287"/>
      <c r="P892" s="287"/>
      <c r="Q892" s="287"/>
      <c r="R892" s="287"/>
      <c r="S892" s="287"/>
      <c r="T892" s="287"/>
      <c r="U892" s="287"/>
      <c r="V892" s="287"/>
      <c r="W892" s="287"/>
      <c r="X892" s="287"/>
      <c r="Y892" s="287"/>
      <c r="Z892" s="287"/>
      <c r="AA892" s="287"/>
      <c r="AB892" s="287"/>
      <c r="AC892" s="287"/>
      <c r="AD892" s="287"/>
      <c r="AE892" s="287"/>
      <c r="AF892" s="287"/>
      <c r="AG892" s="287"/>
      <c r="AH892" s="287"/>
      <c r="AI892" s="287"/>
      <c r="AJ892" s="449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206"/>
      <c r="BN892" s="206"/>
      <c r="BO892" s="206"/>
      <c r="BP892" s="206"/>
      <c r="BQ892" s="206"/>
      <c r="BR892" s="206"/>
      <c r="BS892" s="206"/>
      <c r="BT892" s="206"/>
      <c r="BU892" s="206"/>
      <c r="BV892" s="206"/>
      <c r="BW892" s="206"/>
      <c r="BX892" s="206"/>
      <c r="BY892" s="206"/>
      <c r="BZ892" s="206"/>
      <c r="CA892" s="206"/>
      <c r="CB892" s="206"/>
      <c r="CC892" s="206"/>
      <c r="CD892" s="206"/>
      <c r="CE892" s="206"/>
      <c r="CF892" s="206"/>
      <c r="CG892" s="206"/>
      <c r="CH892" s="206"/>
      <c r="CI892" s="206"/>
      <c r="CJ892" s="206"/>
      <c r="CK892" s="206"/>
      <c r="CL892" s="206"/>
      <c r="CM892" s="206"/>
      <c r="CN892" s="206"/>
      <c r="CO892" s="206"/>
      <c r="CP892" s="206"/>
      <c r="CQ892" s="206"/>
      <c r="CR892" s="206"/>
      <c r="CS892" s="206"/>
      <c r="CT892" s="206"/>
      <c r="CU892" s="206"/>
      <c r="CV892" s="206"/>
      <c r="CW892" s="206"/>
      <c r="CX892" s="206"/>
      <c r="CY892" s="206"/>
      <c r="CZ892" s="206"/>
      <c r="DA892" s="206"/>
      <c r="DB892" s="206"/>
      <c r="DC892" s="206"/>
      <c r="DD892" s="206"/>
      <c r="DE892" s="206"/>
      <c r="DF892" s="206"/>
      <c r="DG892" s="206"/>
      <c r="DH892" s="206"/>
      <c r="DI892" s="206"/>
      <c r="DJ892" s="206"/>
      <c r="DK892" s="206"/>
      <c r="DL892" s="206"/>
      <c r="DM892" s="206"/>
      <c r="DN892" s="206"/>
      <c r="DO892" s="206"/>
      <c r="DP892" s="206"/>
      <c r="DQ892" s="206"/>
      <c r="DR892" s="206"/>
      <c r="DS892" s="206"/>
      <c r="DT892" s="206"/>
      <c r="DU892" s="206"/>
      <c r="DV892" s="206"/>
      <c r="DW892" s="206"/>
      <c r="DX892" s="206"/>
      <c r="DY892" s="206"/>
      <c r="DZ892" s="206"/>
      <c r="EA892" s="206"/>
      <c r="EB892" s="206"/>
      <c r="EC892" s="206"/>
      <c r="ED892" s="206"/>
      <c r="EE892" s="206"/>
      <c r="EF892" s="206"/>
      <c r="EG892" s="206"/>
      <c r="EH892" s="206"/>
      <c r="EI892" s="206"/>
      <c r="EJ892" s="206"/>
      <c r="EK892" s="206"/>
      <c r="EL892" s="206"/>
      <c r="EM892" s="206"/>
      <c r="EN892" s="206"/>
      <c r="EO892" s="206"/>
      <c r="EP892" s="206"/>
      <c r="EQ892" s="206"/>
      <c r="ER892" s="206"/>
      <c r="ES892" s="206"/>
      <c r="ET892" s="206"/>
      <c r="EU892" s="206"/>
      <c r="EV892" s="206"/>
      <c r="EW892" s="206"/>
      <c r="EX892" s="206"/>
      <c r="EY892" s="206"/>
      <c r="EZ892" s="206"/>
      <c r="FA892" s="206"/>
      <c r="FB892" s="206"/>
      <c r="FC892" s="206"/>
      <c r="FD892" s="206"/>
      <c r="FE892" s="206"/>
      <c r="FF892" s="206"/>
      <c r="FG892" s="206"/>
      <c r="FH892" s="206"/>
      <c r="FI892" s="206"/>
      <c r="FJ892" s="206"/>
      <c r="FK892" s="206"/>
      <c r="FL892" s="206"/>
      <c r="FM892" s="206"/>
      <c r="FN892" s="206"/>
      <c r="FO892" s="206"/>
      <c r="FP892" s="206"/>
      <c r="FQ892" s="206"/>
      <c r="FR892" s="206"/>
      <c r="FS892" s="206"/>
      <c r="FT892" s="206"/>
      <c r="FU892" s="206"/>
      <c r="FV892" s="206"/>
      <c r="FW892" s="206"/>
      <c r="FX892" s="206"/>
      <c r="FY892" s="206"/>
      <c r="FZ892" s="206"/>
      <c r="GA892" s="206"/>
      <c r="GB892" s="206"/>
      <c r="GC892" s="206"/>
      <c r="GD892" s="206"/>
      <c r="GE892" s="206"/>
      <c r="GF892" s="206"/>
      <c r="GG892" s="206"/>
      <c r="GH892" s="206"/>
      <c r="GI892" s="206"/>
      <c r="GJ892" s="206"/>
      <c r="GK892" s="206"/>
      <c r="GL892" s="206"/>
      <c r="GM892" s="206"/>
      <c r="GN892" s="206"/>
      <c r="GO892" s="206"/>
      <c r="GP892" s="206"/>
      <c r="GQ892" s="206"/>
      <c r="GR892" s="206"/>
      <c r="GS892" s="206"/>
      <c r="GT892" s="206"/>
      <c r="GU892" s="206"/>
      <c r="GV892" s="206"/>
      <c r="GW892" s="206"/>
      <c r="GX892" s="206"/>
      <c r="GY892" s="206"/>
      <c r="GZ892" s="206"/>
      <c r="HA892" s="206"/>
      <c r="HB892" s="206"/>
      <c r="HC892" s="206"/>
      <c r="HD892" s="206"/>
      <c r="HE892" s="206"/>
      <c r="HF892" s="206"/>
      <c r="HG892" s="206"/>
      <c r="HH892" s="206"/>
      <c r="HI892" s="206"/>
      <c r="HJ892" s="206"/>
      <c r="HK892" s="206"/>
      <c r="HL892" s="206"/>
      <c r="HM892" s="206"/>
      <c r="HN892" s="206"/>
      <c r="HO892" s="206"/>
      <c r="HP892" s="206"/>
      <c r="HQ892" s="206"/>
      <c r="HR892" s="206"/>
      <c r="HS892" s="206"/>
      <c r="HT892" s="206"/>
      <c r="HU892" s="206"/>
      <c r="HV892" s="206"/>
      <c r="HW892" s="206"/>
      <c r="HX892" s="206"/>
      <c r="HY892" s="206"/>
      <c r="HZ892" s="206"/>
      <c r="IA892" s="206"/>
      <c r="IB892" s="206"/>
      <c r="IC892" s="206"/>
      <c r="ID892" s="206"/>
      <c r="IE892" s="206"/>
      <c r="IF892" s="206"/>
      <c r="IG892" s="206"/>
      <c r="IH892" s="206"/>
    </row>
    <row r="893" spans="1:242" s="225" customFormat="1" hidden="1" x14ac:dyDescent="0.25">
      <c r="A893" s="206"/>
      <c r="B893" s="206"/>
      <c r="C893" s="204"/>
      <c r="D893" s="233" t="s">
        <v>1100</v>
      </c>
      <c r="E893" s="319"/>
      <c r="F893" s="322"/>
      <c r="G893" s="242" t="s">
        <v>1361</v>
      </c>
      <c r="H893" s="285">
        <v>1830000</v>
      </c>
      <c r="I893" s="236"/>
      <c r="J893" s="357">
        <f t="shared" si="14"/>
        <v>11131991</v>
      </c>
      <c r="K893" s="251" t="s">
        <v>1550</v>
      </c>
      <c r="L893" s="287"/>
      <c r="M893" s="319"/>
      <c r="N893" s="287"/>
      <c r="O893" s="287"/>
      <c r="P893" s="287"/>
      <c r="Q893" s="287"/>
      <c r="R893" s="287"/>
      <c r="S893" s="287"/>
      <c r="T893" s="287"/>
      <c r="U893" s="287"/>
      <c r="V893" s="287"/>
      <c r="W893" s="287"/>
      <c r="X893" s="287"/>
      <c r="Y893" s="287"/>
      <c r="Z893" s="287"/>
      <c r="AA893" s="287"/>
      <c r="AB893" s="287"/>
      <c r="AC893" s="287"/>
      <c r="AD893" s="287"/>
      <c r="AE893" s="287"/>
      <c r="AF893" s="287"/>
      <c r="AG893" s="287"/>
      <c r="AH893" s="287"/>
      <c r="AI893" s="287"/>
      <c r="AJ893" s="449"/>
      <c r="AK893" s="206"/>
      <c r="AL893" s="206"/>
      <c r="AM893" s="206"/>
      <c r="AN893" s="206"/>
      <c r="AO893" s="206"/>
      <c r="AP893" s="206"/>
      <c r="AQ893" s="206"/>
      <c r="AR893" s="206"/>
      <c r="AS893" s="206"/>
      <c r="AT893" s="206"/>
      <c r="AU893" s="206"/>
      <c r="AV893" s="206"/>
      <c r="AW893" s="206"/>
      <c r="AX893" s="206"/>
      <c r="AY893" s="206"/>
      <c r="AZ893" s="206"/>
      <c r="BA893" s="206"/>
      <c r="BB893" s="206"/>
      <c r="BC893" s="206"/>
      <c r="BD893" s="206"/>
      <c r="BE893" s="206"/>
      <c r="BF893" s="206"/>
      <c r="BG893" s="206"/>
      <c r="BH893" s="206"/>
      <c r="BI893" s="206"/>
      <c r="BJ893" s="206"/>
      <c r="BK893" s="206"/>
      <c r="BL893" s="206"/>
      <c r="BM893" s="206"/>
      <c r="BN893" s="206"/>
      <c r="BO893" s="206"/>
      <c r="BP893" s="206"/>
      <c r="BQ893" s="206"/>
      <c r="BR893" s="206"/>
      <c r="BS893" s="206"/>
      <c r="BT893" s="206"/>
      <c r="BU893" s="206"/>
      <c r="BV893" s="206"/>
      <c r="BW893" s="206"/>
      <c r="BX893" s="206"/>
      <c r="BY893" s="206"/>
      <c r="BZ893" s="206"/>
      <c r="CA893" s="206"/>
      <c r="CB893" s="206"/>
      <c r="CC893" s="206"/>
      <c r="CD893" s="206"/>
      <c r="CE893" s="206"/>
      <c r="CF893" s="206"/>
      <c r="CG893" s="206"/>
      <c r="CH893" s="206"/>
      <c r="CI893" s="206"/>
      <c r="CJ893" s="206"/>
      <c r="CK893" s="206"/>
      <c r="CL893" s="206"/>
      <c r="CM893" s="206"/>
      <c r="CN893" s="206"/>
      <c r="CO893" s="206"/>
      <c r="CP893" s="206"/>
      <c r="CQ893" s="206"/>
      <c r="CR893" s="206"/>
      <c r="CS893" s="206"/>
      <c r="CT893" s="206"/>
      <c r="CU893" s="206"/>
      <c r="CV893" s="206"/>
      <c r="CW893" s="206"/>
      <c r="CX893" s="206"/>
      <c r="CY893" s="206"/>
      <c r="CZ893" s="206"/>
      <c r="DA893" s="206"/>
      <c r="DB893" s="206"/>
      <c r="DC893" s="206"/>
      <c r="DD893" s="206"/>
      <c r="DE893" s="206"/>
      <c r="DF893" s="206"/>
      <c r="DG893" s="206"/>
      <c r="DH893" s="206"/>
      <c r="DI893" s="206"/>
      <c r="DJ893" s="206"/>
      <c r="DK893" s="206"/>
      <c r="DL893" s="206"/>
      <c r="DM893" s="206"/>
      <c r="DN893" s="206"/>
      <c r="DO893" s="206"/>
      <c r="DP893" s="206"/>
      <c r="DQ893" s="206"/>
      <c r="DR893" s="206"/>
      <c r="DS893" s="206"/>
      <c r="DT893" s="206"/>
      <c r="DU893" s="206"/>
      <c r="DV893" s="206"/>
      <c r="DW893" s="206"/>
      <c r="DX893" s="206"/>
      <c r="DY893" s="206"/>
      <c r="DZ893" s="206"/>
      <c r="EA893" s="206"/>
      <c r="EB893" s="206"/>
      <c r="EC893" s="206"/>
      <c r="ED893" s="206"/>
      <c r="EE893" s="206"/>
      <c r="EF893" s="206"/>
      <c r="EG893" s="206"/>
      <c r="EH893" s="206"/>
      <c r="EI893" s="206"/>
      <c r="EJ893" s="206"/>
      <c r="EK893" s="206"/>
      <c r="EL893" s="206"/>
      <c r="EM893" s="206"/>
      <c r="EN893" s="206"/>
      <c r="EO893" s="206"/>
      <c r="EP893" s="206"/>
      <c r="EQ893" s="206"/>
      <c r="ER893" s="206"/>
      <c r="ES893" s="206"/>
      <c r="ET893" s="206"/>
      <c r="EU893" s="206"/>
      <c r="EV893" s="206"/>
      <c r="EW893" s="206"/>
      <c r="EX893" s="206"/>
      <c r="EY893" s="206"/>
      <c r="EZ893" s="206"/>
      <c r="FA893" s="206"/>
      <c r="FB893" s="206"/>
      <c r="FC893" s="206"/>
      <c r="FD893" s="206"/>
      <c r="FE893" s="206"/>
      <c r="FF893" s="206"/>
      <c r="FG893" s="206"/>
      <c r="FH893" s="206"/>
      <c r="FI893" s="206"/>
      <c r="FJ893" s="206"/>
      <c r="FK893" s="206"/>
      <c r="FL893" s="206"/>
      <c r="FM893" s="206"/>
      <c r="FN893" s="206"/>
      <c r="FO893" s="206"/>
      <c r="FP893" s="206"/>
      <c r="FQ893" s="206"/>
      <c r="FR893" s="206"/>
      <c r="FS893" s="206"/>
      <c r="FT893" s="206"/>
      <c r="FU893" s="206"/>
      <c r="FV893" s="206"/>
      <c r="FW893" s="206"/>
      <c r="FX893" s="206"/>
      <c r="FY893" s="206"/>
      <c r="FZ893" s="206"/>
      <c r="GA893" s="206"/>
      <c r="GB893" s="206"/>
      <c r="GC893" s="206"/>
      <c r="GD893" s="206"/>
      <c r="GE893" s="206"/>
      <c r="GF893" s="206"/>
      <c r="GG893" s="206"/>
      <c r="GH893" s="206"/>
      <c r="GI893" s="206"/>
      <c r="GJ893" s="206"/>
      <c r="GK893" s="206"/>
      <c r="GL893" s="206"/>
      <c r="GM893" s="206"/>
      <c r="GN893" s="206"/>
      <c r="GO893" s="206"/>
      <c r="GP893" s="206"/>
      <c r="GQ893" s="206"/>
      <c r="GR893" s="206"/>
      <c r="GS893" s="206"/>
      <c r="GT893" s="206"/>
      <c r="GU893" s="206"/>
      <c r="GV893" s="206"/>
      <c r="GW893" s="206"/>
      <c r="GX893" s="206"/>
      <c r="GY893" s="206"/>
      <c r="GZ893" s="206"/>
      <c r="HA893" s="206"/>
      <c r="HB893" s="206"/>
      <c r="HC893" s="206"/>
      <c r="HD893" s="206"/>
      <c r="HE893" s="206"/>
      <c r="HF893" s="206"/>
      <c r="HG893" s="206"/>
      <c r="HH893" s="206"/>
      <c r="HI893" s="206"/>
      <c r="HJ893" s="206"/>
      <c r="HK893" s="206"/>
      <c r="HL893" s="206"/>
      <c r="HM893" s="206"/>
      <c r="HN893" s="206"/>
      <c r="HO893" s="206"/>
      <c r="HP893" s="206"/>
      <c r="HQ893" s="206"/>
      <c r="HR893" s="206"/>
      <c r="HS893" s="206"/>
      <c r="HT893" s="206"/>
      <c r="HU893" s="206"/>
      <c r="HV893" s="206"/>
      <c r="HW893" s="206"/>
      <c r="HX893" s="206"/>
      <c r="HY893" s="206"/>
      <c r="HZ893" s="206"/>
      <c r="IA893" s="206"/>
      <c r="IB893" s="206"/>
      <c r="IC893" s="206"/>
      <c r="ID893" s="206"/>
      <c r="IE893" s="206"/>
      <c r="IF893" s="206"/>
      <c r="IG893" s="206"/>
      <c r="IH893" s="206"/>
    </row>
    <row r="894" spans="1:242" s="225" customFormat="1" hidden="1" x14ac:dyDescent="0.25">
      <c r="A894" s="206"/>
      <c r="B894" s="206"/>
      <c r="C894" s="204">
        <v>43683</v>
      </c>
      <c r="D894" s="233" t="s">
        <v>1578</v>
      </c>
      <c r="E894" s="319" t="s">
        <v>1560</v>
      </c>
      <c r="F894" s="322"/>
      <c r="G894" s="242" t="s">
        <v>1198</v>
      </c>
      <c r="H894" s="285"/>
      <c r="I894" s="236">
        <v>52000</v>
      </c>
      <c r="J894" s="357">
        <f t="shared" si="14"/>
        <v>11079991</v>
      </c>
      <c r="K894" s="251"/>
      <c r="L894" s="287"/>
      <c r="M894" s="319" t="s">
        <v>1560</v>
      </c>
      <c r="N894" s="287"/>
      <c r="O894" s="287"/>
      <c r="P894" s="287"/>
      <c r="Q894" s="287"/>
      <c r="R894" s="287"/>
      <c r="S894" s="287"/>
      <c r="T894" s="287"/>
      <c r="U894" s="287"/>
      <c r="V894" s="287"/>
      <c r="W894" s="287"/>
      <c r="X894" s="287"/>
      <c r="Y894" s="287"/>
      <c r="Z894" s="287"/>
      <c r="AA894" s="287"/>
      <c r="AB894" s="287"/>
      <c r="AC894" s="287"/>
      <c r="AD894" s="287"/>
      <c r="AE894" s="287"/>
      <c r="AF894" s="287"/>
      <c r="AG894" s="287"/>
      <c r="AH894" s="287"/>
      <c r="AI894" s="287"/>
      <c r="AJ894" s="449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206"/>
      <c r="BN894" s="206"/>
      <c r="BO894" s="206"/>
      <c r="BP894" s="206"/>
      <c r="BQ894" s="206"/>
      <c r="BR894" s="206"/>
      <c r="BS894" s="206"/>
      <c r="BT894" s="206"/>
      <c r="BU894" s="206"/>
      <c r="BV894" s="206"/>
      <c r="BW894" s="206"/>
      <c r="BX894" s="206"/>
      <c r="BY894" s="206"/>
      <c r="BZ894" s="206"/>
      <c r="CA894" s="206"/>
      <c r="CB894" s="206"/>
      <c r="CC894" s="206"/>
      <c r="CD894" s="206"/>
      <c r="CE894" s="206"/>
      <c r="CF894" s="206"/>
      <c r="CG894" s="206"/>
      <c r="CH894" s="206"/>
      <c r="CI894" s="206"/>
      <c r="CJ894" s="206"/>
      <c r="CK894" s="206"/>
      <c r="CL894" s="206"/>
      <c r="CM894" s="206"/>
      <c r="CN894" s="206"/>
      <c r="CO894" s="206"/>
      <c r="CP894" s="206"/>
      <c r="CQ894" s="206"/>
      <c r="CR894" s="206"/>
      <c r="CS894" s="206"/>
      <c r="CT894" s="206"/>
      <c r="CU894" s="206"/>
      <c r="CV894" s="206"/>
      <c r="CW894" s="206"/>
      <c r="CX894" s="206"/>
      <c r="CY894" s="206"/>
      <c r="CZ894" s="206"/>
      <c r="DA894" s="206"/>
      <c r="DB894" s="206"/>
      <c r="DC894" s="206"/>
      <c r="DD894" s="206"/>
      <c r="DE894" s="206"/>
      <c r="DF894" s="206"/>
      <c r="DG894" s="206"/>
      <c r="DH894" s="206"/>
      <c r="DI894" s="206"/>
      <c r="DJ894" s="206"/>
      <c r="DK894" s="206"/>
      <c r="DL894" s="206"/>
      <c r="DM894" s="206"/>
      <c r="DN894" s="206"/>
      <c r="DO894" s="206"/>
      <c r="DP894" s="206"/>
      <c r="DQ894" s="206"/>
      <c r="DR894" s="206"/>
      <c r="DS894" s="206"/>
      <c r="DT894" s="206"/>
      <c r="DU894" s="206"/>
      <c r="DV894" s="206"/>
      <c r="DW894" s="206"/>
      <c r="DX894" s="206"/>
      <c r="DY894" s="206"/>
      <c r="DZ894" s="206"/>
      <c r="EA894" s="206"/>
      <c r="EB894" s="206"/>
      <c r="EC894" s="206"/>
      <c r="ED894" s="206"/>
      <c r="EE894" s="206"/>
      <c r="EF894" s="206"/>
      <c r="EG894" s="206"/>
      <c r="EH894" s="206"/>
      <c r="EI894" s="206"/>
      <c r="EJ894" s="206"/>
      <c r="EK894" s="206"/>
      <c r="EL894" s="206"/>
      <c r="EM894" s="206"/>
      <c r="EN894" s="206"/>
      <c r="EO894" s="206"/>
      <c r="EP894" s="206"/>
      <c r="EQ894" s="206"/>
      <c r="ER894" s="206"/>
      <c r="ES894" s="206"/>
      <c r="ET894" s="206"/>
      <c r="EU894" s="206"/>
      <c r="EV894" s="206"/>
      <c r="EW894" s="206"/>
      <c r="EX894" s="206"/>
      <c r="EY894" s="206"/>
      <c r="EZ894" s="206"/>
      <c r="FA894" s="206"/>
      <c r="FB894" s="206"/>
      <c r="FC894" s="206"/>
      <c r="FD894" s="206"/>
      <c r="FE894" s="206"/>
      <c r="FF894" s="206"/>
      <c r="FG894" s="206"/>
      <c r="FH894" s="206"/>
      <c r="FI894" s="206"/>
      <c r="FJ894" s="206"/>
      <c r="FK894" s="206"/>
      <c r="FL894" s="206"/>
      <c r="FM894" s="206"/>
      <c r="FN894" s="206"/>
      <c r="FO894" s="206"/>
      <c r="FP894" s="206"/>
      <c r="FQ894" s="206"/>
      <c r="FR894" s="206"/>
      <c r="FS894" s="206"/>
      <c r="FT894" s="206"/>
      <c r="FU894" s="206"/>
      <c r="FV894" s="206"/>
      <c r="FW894" s="206"/>
      <c r="FX894" s="206"/>
      <c r="FY894" s="206"/>
      <c r="FZ894" s="206"/>
      <c r="GA894" s="206"/>
      <c r="GB894" s="206"/>
      <c r="GC894" s="206"/>
      <c r="GD894" s="206"/>
      <c r="GE894" s="206"/>
      <c r="GF894" s="206"/>
      <c r="GG894" s="206"/>
      <c r="GH894" s="206"/>
      <c r="GI894" s="206"/>
      <c r="GJ894" s="206"/>
      <c r="GK894" s="206"/>
      <c r="GL894" s="206"/>
      <c r="GM894" s="206"/>
      <c r="GN894" s="206"/>
      <c r="GO894" s="206"/>
      <c r="GP894" s="206"/>
      <c r="GQ894" s="206"/>
      <c r="GR894" s="206"/>
      <c r="GS894" s="206"/>
      <c r="GT894" s="206"/>
      <c r="GU894" s="206"/>
      <c r="GV894" s="206"/>
      <c r="GW894" s="206"/>
      <c r="GX894" s="206"/>
      <c r="GY894" s="206"/>
      <c r="GZ894" s="206"/>
      <c r="HA894" s="206"/>
      <c r="HB894" s="206"/>
      <c r="HC894" s="206"/>
      <c r="HD894" s="206"/>
      <c r="HE894" s="206"/>
      <c r="HF894" s="206"/>
      <c r="HG894" s="206"/>
      <c r="HH894" s="206"/>
      <c r="HI894" s="206"/>
      <c r="HJ894" s="206"/>
      <c r="HK894" s="206"/>
      <c r="HL894" s="206"/>
      <c r="HM894" s="206"/>
      <c r="HN894" s="206"/>
      <c r="HO894" s="206"/>
      <c r="HP894" s="206"/>
      <c r="HQ894" s="206"/>
      <c r="HR894" s="206"/>
      <c r="HS894" s="206"/>
      <c r="HT894" s="206"/>
      <c r="HU894" s="206"/>
      <c r="HV894" s="206"/>
      <c r="HW894" s="206"/>
      <c r="HX894" s="206"/>
      <c r="HY894" s="206"/>
      <c r="HZ894" s="206"/>
      <c r="IA894" s="206"/>
      <c r="IB894" s="206"/>
      <c r="IC894" s="206"/>
      <c r="ID894" s="206"/>
      <c r="IE894" s="206"/>
      <c r="IF894" s="206"/>
      <c r="IG894" s="206"/>
      <c r="IH894" s="206"/>
    </row>
    <row r="895" spans="1:242" s="225" customFormat="1" hidden="1" x14ac:dyDescent="0.25">
      <c r="A895" s="206"/>
      <c r="B895" s="206"/>
      <c r="C895" s="204">
        <v>43684</v>
      </c>
      <c r="D895" s="233" t="s">
        <v>1579</v>
      </c>
      <c r="E895" s="319" t="s">
        <v>1561</v>
      </c>
      <c r="F895" s="322"/>
      <c r="G895" s="242" t="s">
        <v>1182</v>
      </c>
      <c r="H895" s="285"/>
      <c r="I895" s="236">
        <v>412000</v>
      </c>
      <c r="J895" s="357">
        <f t="shared" si="14"/>
        <v>10667991</v>
      </c>
      <c r="K895" s="251"/>
      <c r="L895" s="287"/>
      <c r="M895" s="319" t="s">
        <v>1561</v>
      </c>
      <c r="N895" s="287"/>
      <c r="O895" s="287"/>
      <c r="P895" s="287"/>
      <c r="Q895" s="287"/>
      <c r="R895" s="287"/>
      <c r="S895" s="287"/>
      <c r="T895" s="287"/>
      <c r="U895" s="287"/>
      <c r="V895" s="287"/>
      <c r="W895" s="287"/>
      <c r="X895" s="287"/>
      <c r="Y895" s="287"/>
      <c r="Z895" s="287"/>
      <c r="AA895" s="287"/>
      <c r="AB895" s="287"/>
      <c r="AC895" s="287"/>
      <c r="AD895" s="287"/>
      <c r="AE895" s="287"/>
      <c r="AF895" s="287"/>
      <c r="AG895" s="287"/>
      <c r="AH895" s="287"/>
      <c r="AI895" s="287"/>
      <c r="AJ895" s="449"/>
      <c r="AK895" s="206"/>
      <c r="AL895" s="206"/>
      <c r="AM895" s="206"/>
      <c r="AN895" s="206"/>
      <c r="AO895" s="206"/>
      <c r="AP895" s="206"/>
      <c r="AQ895" s="206"/>
      <c r="AR895" s="206"/>
      <c r="AS895" s="206"/>
      <c r="AT895" s="206"/>
      <c r="AU895" s="206"/>
      <c r="AV895" s="206"/>
      <c r="AW895" s="206"/>
      <c r="AX895" s="206"/>
      <c r="AY895" s="206"/>
      <c r="AZ895" s="206"/>
      <c r="BA895" s="206"/>
      <c r="BB895" s="206"/>
      <c r="BC895" s="206"/>
      <c r="BD895" s="206"/>
      <c r="BE895" s="206"/>
      <c r="BF895" s="206"/>
      <c r="BG895" s="206"/>
      <c r="BH895" s="206"/>
      <c r="BI895" s="206"/>
      <c r="BJ895" s="206"/>
      <c r="BK895" s="206"/>
      <c r="BL895" s="206"/>
      <c r="BM895" s="206"/>
      <c r="BN895" s="206"/>
      <c r="BO895" s="206"/>
      <c r="BP895" s="206"/>
      <c r="BQ895" s="206"/>
      <c r="BR895" s="206"/>
      <c r="BS895" s="206"/>
      <c r="BT895" s="206"/>
      <c r="BU895" s="206"/>
      <c r="BV895" s="206"/>
      <c r="BW895" s="206"/>
      <c r="BX895" s="206"/>
      <c r="BY895" s="206"/>
      <c r="BZ895" s="206"/>
      <c r="CA895" s="206"/>
      <c r="CB895" s="206"/>
      <c r="CC895" s="206"/>
      <c r="CD895" s="206"/>
      <c r="CE895" s="206"/>
      <c r="CF895" s="206"/>
      <c r="CG895" s="206"/>
      <c r="CH895" s="206"/>
      <c r="CI895" s="206"/>
      <c r="CJ895" s="206"/>
      <c r="CK895" s="206"/>
      <c r="CL895" s="206"/>
      <c r="CM895" s="206"/>
      <c r="CN895" s="206"/>
      <c r="CO895" s="206"/>
      <c r="CP895" s="206"/>
      <c r="CQ895" s="206"/>
      <c r="CR895" s="206"/>
      <c r="CS895" s="206"/>
      <c r="CT895" s="206"/>
      <c r="CU895" s="206"/>
      <c r="CV895" s="206"/>
      <c r="CW895" s="206"/>
      <c r="CX895" s="206"/>
      <c r="CY895" s="206"/>
      <c r="CZ895" s="206"/>
      <c r="DA895" s="206"/>
      <c r="DB895" s="206"/>
      <c r="DC895" s="206"/>
      <c r="DD895" s="206"/>
      <c r="DE895" s="206"/>
      <c r="DF895" s="206"/>
      <c r="DG895" s="206"/>
      <c r="DH895" s="206"/>
      <c r="DI895" s="206"/>
      <c r="DJ895" s="206"/>
      <c r="DK895" s="206"/>
      <c r="DL895" s="206"/>
      <c r="DM895" s="206"/>
      <c r="DN895" s="206"/>
      <c r="DO895" s="206"/>
      <c r="DP895" s="206"/>
      <c r="DQ895" s="206"/>
      <c r="DR895" s="206"/>
      <c r="DS895" s="206"/>
      <c r="DT895" s="206"/>
      <c r="DU895" s="206"/>
      <c r="DV895" s="206"/>
      <c r="DW895" s="206"/>
      <c r="DX895" s="206"/>
      <c r="DY895" s="206"/>
      <c r="DZ895" s="206"/>
      <c r="EA895" s="206"/>
      <c r="EB895" s="206"/>
      <c r="EC895" s="206"/>
      <c r="ED895" s="206"/>
      <c r="EE895" s="206"/>
      <c r="EF895" s="206"/>
      <c r="EG895" s="206"/>
      <c r="EH895" s="206"/>
      <c r="EI895" s="206"/>
      <c r="EJ895" s="206"/>
      <c r="EK895" s="206"/>
      <c r="EL895" s="206"/>
      <c r="EM895" s="206"/>
      <c r="EN895" s="206"/>
      <c r="EO895" s="206"/>
      <c r="EP895" s="206"/>
      <c r="EQ895" s="206"/>
      <c r="ER895" s="206"/>
      <c r="ES895" s="206"/>
      <c r="ET895" s="206"/>
      <c r="EU895" s="206"/>
      <c r="EV895" s="206"/>
      <c r="EW895" s="206"/>
      <c r="EX895" s="206"/>
      <c r="EY895" s="206"/>
      <c r="EZ895" s="206"/>
      <c r="FA895" s="206"/>
      <c r="FB895" s="206"/>
      <c r="FC895" s="206"/>
      <c r="FD895" s="206"/>
      <c r="FE895" s="206"/>
      <c r="FF895" s="206"/>
      <c r="FG895" s="206"/>
      <c r="FH895" s="206"/>
      <c r="FI895" s="206"/>
      <c r="FJ895" s="206"/>
      <c r="FK895" s="206"/>
      <c r="FL895" s="206"/>
      <c r="FM895" s="206"/>
      <c r="FN895" s="206"/>
      <c r="FO895" s="206"/>
      <c r="FP895" s="206"/>
      <c r="FQ895" s="206"/>
      <c r="FR895" s="206"/>
      <c r="FS895" s="206"/>
      <c r="FT895" s="206"/>
      <c r="FU895" s="206"/>
      <c r="FV895" s="206"/>
      <c r="FW895" s="206"/>
      <c r="FX895" s="206"/>
      <c r="FY895" s="206"/>
      <c r="FZ895" s="206"/>
      <c r="GA895" s="206"/>
      <c r="GB895" s="206"/>
      <c r="GC895" s="206"/>
      <c r="GD895" s="206"/>
      <c r="GE895" s="206"/>
      <c r="GF895" s="206"/>
      <c r="GG895" s="206"/>
      <c r="GH895" s="206"/>
      <c r="GI895" s="206"/>
      <c r="GJ895" s="206"/>
      <c r="GK895" s="206"/>
      <c r="GL895" s="206"/>
      <c r="GM895" s="206"/>
      <c r="GN895" s="206"/>
      <c r="GO895" s="206"/>
      <c r="GP895" s="206"/>
      <c r="GQ895" s="206"/>
      <c r="GR895" s="206"/>
      <c r="GS895" s="206"/>
      <c r="GT895" s="206"/>
      <c r="GU895" s="206"/>
      <c r="GV895" s="206"/>
      <c r="GW895" s="206"/>
      <c r="GX895" s="206"/>
      <c r="GY895" s="206"/>
      <c r="GZ895" s="206"/>
      <c r="HA895" s="206"/>
      <c r="HB895" s="206"/>
      <c r="HC895" s="206"/>
      <c r="HD895" s="206"/>
      <c r="HE895" s="206"/>
      <c r="HF895" s="206"/>
      <c r="HG895" s="206"/>
      <c r="HH895" s="206"/>
      <c r="HI895" s="206"/>
      <c r="HJ895" s="206"/>
      <c r="HK895" s="206"/>
      <c r="HL895" s="206"/>
      <c r="HM895" s="206"/>
      <c r="HN895" s="206"/>
      <c r="HO895" s="206"/>
      <c r="HP895" s="206"/>
      <c r="HQ895" s="206"/>
      <c r="HR895" s="206"/>
      <c r="HS895" s="206"/>
      <c r="HT895" s="206"/>
      <c r="HU895" s="206"/>
      <c r="HV895" s="206"/>
      <c r="HW895" s="206"/>
      <c r="HX895" s="206"/>
      <c r="HY895" s="206"/>
      <c r="HZ895" s="206"/>
      <c r="IA895" s="206"/>
      <c r="IB895" s="206"/>
      <c r="IC895" s="206"/>
      <c r="ID895" s="206"/>
      <c r="IE895" s="206"/>
      <c r="IF895" s="206"/>
      <c r="IG895" s="206"/>
      <c r="IH895" s="206"/>
    </row>
    <row r="896" spans="1:242" s="225" customFormat="1" hidden="1" x14ac:dyDescent="0.25">
      <c r="A896" s="206"/>
      <c r="B896" s="206"/>
      <c r="C896" s="204">
        <v>43684</v>
      </c>
      <c r="D896" s="233" t="s">
        <v>1580</v>
      </c>
      <c r="E896" s="319" t="s">
        <v>1562</v>
      </c>
      <c r="F896" s="322"/>
      <c r="G896" s="242" t="s">
        <v>1442</v>
      </c>
      <c r="H896" s="285"/>
      <c r="I896" s="236">
        <v>1595400</v>
      </c>
      <c r="J896" s="357">
        <f t="shared" si="14"/>
        <v>9072591</v>
      </c>
      <c r="K896" s="251"/>
      <c r="L896" s="287"/>
      <c r="M896" s="319" t="s">
        <v>1562</v>
      </c>
      <c r="N896" s="287"/>
      <c r="O896" s="287"/>
      <c r="P896" s="287"/>
      <c r="Q896" s="287"/>
      <c r="R896" s="287"/>
      <c r="S896" s="287"/>
      <c r="T896" s="287"/>
      <c r="U896" s="287"/>
      <c r="V896" s="287"/>
      <c r="W896" s="287"/>
      <c r="X896" s="287"/>
      <c r="Y896" s="287"/>
      <c r="Z896" s="287"/>
      <c r="AA896" s="287"/>
      <c r="AB896" s="287"/>
      <c r="AC896" s="287"/>
      <c r="AD896" s="287"/>
      <c r="AE896" s="287"/>
      <c r="AF896" s="287"/>
      <c r="AG896" s="287"/>
      <c r="AH896" s="287"/>
      <c r="AI896" s="287"/>
      <c r="AJ896" s="449"/>
      <c r="AK896" s="206"/>
      <c r="AL896" s="206"/>
      <c r="AM896" s="206"/>
      <c r="AN896" s="206"/>
      <c r="AO896" s="206"/>
      <c r="AP896" s="206"/>
      <c r="AQ896" s="206"/>
      <c r="AR896" s="206"/>
      <c r="AS896" s="206"/>
      <c r="AT896" s="206"/>
      <c r="AU896" s="206"/>
      <c r="AV896" s="206"/>
      <c r="AW896" s="206"/>
      <c r="AX896" s="206"/>
      <c r="AY896" s="206"/>
      <c r="AZ896" s="206"/>
      <c r="BA896" s="206"/>
      <c r="BB896" s="206"/>
      <c r="BC896" s="206"/>
      <c r="BD896" s="206"/>
      <c r="BE896" s="206"/>
      <c r="BF896" s="206"/>
      <c r="BG896" s="206"/>
      <c r="BH896" s="206"/>
      <c r="BI896" s="206"/>
      <c r="BJ896" s="206"/>
      <c r="BK896" s="206"/>
      <c r="BL896" s="206"/>
      <c r="BM896" s="206"/>
      <c r="BN896" s="206"/>
      <c r="BO896" s="206"/>
      <c r="BP896" s="206"/>
      <c r="BQ896" s="206"/>
      <c r="BR896" s="206"/>
      <c r="BS896" s="206"/>
      <c r="BT896" s="206"/>
      <c r="BU896" s="206"/>
      <c r="BV896" s="206"/>
      <c r="BW896" s="206"/>
      <c r="BX896" s="206"/>
      <c r="BY896" s="206"/>
      <c r="BZ896" s="206"/>
      <c r="CA896" s="206"/>
      <c r="CB896" s="206"/>
      <c r="CC896" s="206"/>
      <c r="CD896" s="206"/>
      <c r="CE896" s="206"/>
      <c r="CF896" s="206"/>
      <c r="CG896" s="206"/>
      <c r="CH896" s="206"/>
      <c r="CI896" s="206"/>
      <c r="CJ896" s="206"/>
      <c r="CK896" s="206"/>
      <c r="CL896" s="206"/>
      <c r="CM896" s="206"/>
      <c r="CN896" s="206"/>
      <c r="CO896" s="206"/>
      <c r="CP896" s="206"/>
      <c r="CQ896" s="206"/>
      <c r="CR896" s="206"/>
      <c r="CS896" s="206"/>
      <c r="CT896" s="206"/>
      <c r="CU896" s="206"/>
      <c r="CV896" s="206"/>
      <c r="CW896" s="206"/>
      <c r="CX896" s="206"/>
      <c r="CY896" s="206"/>
      <c r="CZ896" s="206"/>
      <c r="DA896" s="206"/>
      <c r="DB896" s="206"/>
      <c r="DC896" s="206"/>
      <c r="DD896" s="206"/>
      <c r="DE896" s="206"/>
      <c r="DF896" s="206"/>
      <c r="DG896" s="206"/>
      <c r="DH896" s="206"/>
      <c r="DI896" s="206"/>
      <c r="DJ896" s="206"/>
      <c r="DK896" s="206"/>
      <c r="DL896" s="206"/>
      <c r="DM896" s="206"/>
      <c r="DN896" s="206"/>
      <c r="DO896" s="206"/>
      <c r="DP896" s="206"/>
      <c r="DQ896" s="206"/>
      <c r="DR896" s="206"/>
      <c r="DS896" s="206"/>
      <c r="DT896" s="206"/>
      <c r="DU896" s="206"/>
      <c r="DV896" s="206"/>
      <c r="DW896" s="206"/>
      <c r="DX896" s="206"/>
      <c r="DY896" s="206"/>
      <c r="DZ896" s="206"/>
      <c r="EA896" s="206"/>
      <c r="EB896" s="206"/>
      <c r="EC896" s="206"/>
      <c r="ED896" s="206"/>
      <c r="EE896" s="206"/>
      <c r="EF896" s="206"/>
      <c r="EG896" s="206"/>
      <c r="EH896" s="206"/>
      <c r="EI896" s="206"/>
      <c r="EJ896" s="206"/>
      <c r="EK896" s="206"/>
      <c r="EL896" s="206"/>
      <c r="EM896" s="206"/>
      <c r="EN896" s="206"/>
      <c r="EO896" s="206"/>
      <c r="EP896" s="206"/>
      <c r="EQ896" s="206"/>
      <c r="ER896" s="206"/>
      <c r="ES896" s="206"/>
      <c r="ET896" s="206"/>
      <c r="EU896" s="206"/>
      <c r="EV896" s="206"/>
      <c r="EW896" s="206"/>
      <c r="EX896" s="206"/>
      <c r="EY896" s="206"/>
      <c r="EZ896" s="206"/>
      <c r="FA896" s="206"/>
      <c r="FB896" s="206"/>
      <c r="FC896" s="206"/>
      <c r="FD896" s="206"/>
      <c r="FE896" s="206"/>
      <c r="FF896" s="206"/>
      <c r="FG896" s="206"/>
      <c r="FH896" s="206"/>
      <c r="FI896" s="206"/>
      <c r="FJ896" s="206"/>
      <c r="FK896" s="206"/>
      <c r="FL896" s="206"/>
      <c r="FM896" s="206"/>
      <c r="FN896" s="206"/>
      <c r="FO896" s="206"/>
      <c r="FP896" s="206"/>
      <c r="FQ896" s="206"/>
      <c r="FR896" s="206"/>
      <c r="FS896" s="206"/>
      <c r="FT896" s="206"/>
      <c r="FU896" s="206"/>
      <c r="FV896" s="206"/>
      <c r="FW896" s="206"/>
      <c r="FX896" s="206"/>
      <c r="FY896" s="206"/>
      <c r="FZ896" s="206"/>
      <c r="GA896" s="206"/>
      <c r="GB896" s="206"/>
      <c r="GC896" s="206"/>
      <c r="GD896" s="206"/>
      <c r="GE896" s="206"/>
      <c r="GF896" s="206"/>
      <c r="GG896" s="206"/>
      <c r="GH896" s="206"/>
      <c r="GI896" s="206"/>
      <c r="GJ896" s="206"/>
      <c r="GK896" s="206"/>
      <c r="GL896" s="206"/>
      <c r="GM896" s="206"/>
      <c r="GN896" s="206"/>
      <c r="GO896" s="206"/>
      <c r="GP896" s="206"/>
      <c r="GQ896" s="206"/>
      <c r="GR896" s="206"/>
      <c r="GS896" s="206"/>
      <c r="GT896" s="206"/>
      <c r="GU896" s="206"/>
      <c r="GV896" s="206"/>
      <c r="GW896" s="206"/>
      <c r="GX896" s="206"/>
      <c r="GY896" s="206"/>
      <c r="GZ896" s="206"/>
      <c r="HA896" s="206"/>
      <c r="HB896" s="206"/>
      <c r="HC896" s="206"/>
      <c r="HD896" s="206"/>
      <c r="HE896" s="206"/>
      <c r="HF896" s="206"/>
      <c r="HG896" s="206"/>
      <c r="HH896" s="206"/>
      <c r="HI896" s="206"/>
      <c r="HJ896" s="206"/>
      <c r="HK896" s="206"/>
      <c r="HL896" s="206"/>
      <c r="HM896" s="206"/>
      <c r="HN896" s="206"/>
      <c r="HO896" s="206"/>
      <c r="HP896" s="206"/>
      <c r="HQ896" s="206"/>
      <c r="HR896" s="206"/>
      <c r="HS896" s="206"/>
      <c r="HT896" s="206"/>
      <c r="HU896" s="206"/>
      <c r="HV896" s="206"/>
      <c r="HW896" s="206"/>
      <c r="HX896" s="206"/>
      <c r="HY896" s="206"/>
      <c r="HZ896" s="206"/>
      <c r="IA896" s="206"/>
      <c r="IB896" s="206"/>
      <c r="IC896" s="206"/>
      <c r="ID896" s="206"/>
      <c r="IE896" s="206"/>
      <c r="IF896" s="206"/>
      <c r="IG896" s="206"/>
      <c r="IH896" s="206"/>
    </row>
    <row r="897" spans="1:242" s="225" customFormat="1" hidden="1" x14ac:dyDescent="0.25">
      <c r="A897" s="206"/>
      <c r="B897" s="206"/>
      <c r="C897" s="204">
        <v>43685</v>
      </c>
      <c r="D897" s="233" t="s">
        <v>1582</v>
      </c>
      <c r="E897" s="319" t="s">
        <v>1563</v>
      </c>
      <c r="F897" s="322"/>
      <c r="G897" s="242" t="s">
        <v>1581</v>
      </c>
      <c r="H897" s="285"/>
      <c r="I897" s="236">
        <v>750000</v>
      </c>
      <c r="J897" s="357">
        <f t="shared" si="14"/>
        <v>8322591</v>
      </c>
      <c r="K897" s="251"/>
      <c r="L897" s="287"/>
      <c r="M897" s="319" t="s">
        <v>1563</v>
      </c>
      <c r="N897" s="287"/>
      <c r="O897" s="287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449"/>
      <c r="AK897" s="206"/>
      <c r="AL897" s="206"/>
      <c r="AM897" s="206"/>
      <c r="AN897" s="206"/>
      <c r="AO897" s="206"/>
      <c r="AP897" s="206"/>
      <c r="AQ897" s="206"/>
      <c r="AR897" s="206"/>
      <c r="AS897" s="206"/>
      <c r="AT897" s="206"/>
      <c r="AU897" s="206"/>
      <c r="AV897" s="206"/>
      <c r="AW897" s="206"/>
      <c r="AX897" s="206"/>
      <c r="AY897" s="206"/>
      <c r="AZ897" s="206"/>
      <c r="BA897" s="206"/>
      <c r="BB897" s="206"/>
      <c r="BC897" s="206"/>
      <c r="BD897" s="206"/>
      <c r="BE897" s="206"/>
      <c r="BF897" s="206"/>
      <c r="BG897" s="206"/>
      <c r="BH897" s="206"/>
      <c r="BI897" s="206"/>
      <c r="BJ897" s="206"/>
      <c r="BK897" s="206"/>
      <c r="BL897" s="206"/>
      <c r="BM897" s="206"/>
      <c r="BN897" s="206"/>
      <c r="BO897" s="206"/>
      <c r="BP897" s="206"/>
      <c r="BQ897" s="206"/>
      <c r="BR897" s="206"/>
      <c r="BS897" s="206"/>
      <c r="BT897" s="206"/>
      <c r="BU897" s="206"/>
      <c r="BV897" s="206"/>
      <c r="BW897" s="206"/>
      <c r="BX897" s="206"/>
      <c r="BY897" s="206"/>
      <c r="BZ897" s="206"/>
      <c r="CA897" s="206"/>
      <c r="CB897" s="206"/>
      <c r="CC897" s="206"/>
      <c r="CD897" s="206"/>
      <c r="CE897" s="206"/>
      <c r="CF897" s="206"/>
      <c r="CG897" s="206"/>
      <c r="CH897" s="206"/>
      <c r="CI897" s="206"/>
      <c r="CJ897" s="206"/>
      <c r="CK897" s="206"/>
      <c r="CL897" s="206"/>
      <c r="CM897" s="206"/>
      <c r="CN897" s="206"/>
      <c r="CO897" s="206"/>
      <c r="CP897" s="206"/>
      <c r="CQ897" s="206"/>
      <c r="CR897" s="206"/>
      <c r="CS897" s="206"/>
      <c r="CT897" s="206"/>
      <c r="CU897" s="206"/>
      <c r="CV897" s="206"/>
      <c r="CW897" s="206"/>
      <c r="CX897" s="206"/>
      <c r="CY897" s="206"/>
      <c r="CZ897" s="206"/>
      <c r="DA897" s="206"/>
      <c r="DB897" s="206"/>
      <c r="DC897" s="206"/>
      <c r="DD897" s="206"/>
      <c r="DE897" s="206"/>
      <c r="DF897" s="206"/>
      <c r="DG897" s="206"/>
      <c r="DH897" s="206"/>
      <c r="DI897" s="206"/>
      <c r="DJ897" s="206"/>
      <c r="DK897" s="206"/>
      <c r="DL897" s="206"/>
      <c r="DM897" s="206"/>
      <c r="DN897" s="206"/>
      <c r="DO897" s="206"/>
      <c r="DP897" s="206"/>
      <c r="DQ897" s="206"/>
      <c r="DR897" s="206"/>
      <c r="DS897" s="206"/>
      <c r="DT897" s="206"/>
      <c r="DU897" s="206"/>
      <c r="DV897" s="206"/>
      <c r="DW897" s="206"/>
      <c r="DX897" s="206"/>
      <c r="DY897" s="206"/>
      <c r="DZ897" s="206"/>
      <c r="EA897" s="206"/>
      <c r="EB897" s="206"/>
      <c r="EC897" s="206"/>
      <c r="ED897" s="206"/>
      <c r="EE897" s="206"/>
      <c r="EF897" s="206"/>
      <c r="EG897" s="206"/>
      <c r="EH897" s="206"/>
      <c r="EI897" s="206"/>
      <c r="EJ897" s="206"/>
      <c r="EK897" s="206"/>
      <c r="EL897" s="206"/>
      <c r="EM897" s="206"/>
      <c r="EN897" s="206"/>
      <c r="EO897" s="206"/>
      <c r="EP897" s="206"/>
      <c r="EQ897" s="206"/>
      <c r="ER897" s="206"/>
      <c r="ES897" s="206"/>
      <c r="ET897" s="206"/>
      <c r="EU897" s="206"/>
      <c r="EV897" s="206"/>
      <c r="EW897" s="206"/>
      <c r="EX897" s="206"/>
      <c r="EY897" s="206"/>
      <c r="EZ897" s="206"/>
      <c r="FA897" s="206"/>
      <c r="FB897" s="206"/>
      <c r="FC897" s="206"/>
      <c r="FD897" s="206"/>
      <c r="FE897" s="206"/>
      <c r="FF897" s="206"/>
      <c r="FG897" s="206"/>
      <c r="FH897" s="206"/>
      <c r="FI897" s="206"/>
      <c r="FJ897" s="206"/>
      <c r="FK897" s="206"/>
      <c r="FL897" s="206"/>
      <c r="FM897" s="206"/>
      <c r="FN897" s="206"/>
      <c r="FO897" s="206"/>
      <c r="FP897" s="206"/>
      <c r="FQ897" s="206"/>
      <c r="FR897" s="206"/>
      <c r="FS897" s="206"/>
      <c r="FT897" s="206"/>
      <c r="FU897" s="206"/>
      <c r="FV897" s="206"/>
      <c r="FW897" s="206"/>
      <c r="FX897" s="206"/>
      <c r="FY897" s="206"/>
      <c r="FZ897" s="206"/>
      <c r="GA897" s="206"/>
      <c r="GB897" s="206"/>
      <c r="GC897" s="206"/>
      <c r="GD897" s="206"/>
      <c r="GE897" s="206"/>
      <c r="GF897" s="206"/>
      <c r="GG897" s="206"/>
      <c r="GH897" s="206"/>
      <c r="GI897" s="206"/>
      <c r="GJ897" s="206"/>
      <c r="GK897" s="206"/>
      <c r="GL897" s="206"/>
      <c r="GM897" s="206"/>
      <c r="GN897" s="206"/>
      <c r="GO897" s="206"/>
      <c r="GP897" s="206"/>
      <c r="GQ897" s="206"/>
      <c r="GR897" s="206"/>
      <c r="GS897" s="206"/>
      <c r="GT897" s="206"/>
      <c r="GU897" s="206"/>
      <c r="GV897" s="206"/>
      <c r="GW897" s="206"/>
      <c r="GX897" s="206"/>
      <c r="GY897" s="206"/>
      <c r="GZ897" s="206"/>
      <c r="HA897" s="206"/>
      <c r="HB897" s="206"/>
      <c r="HC897" s="206"/>
      <c r="HD897" s="206"/>
      <c r="HE897" s="206"/>
      <c r="HF897" s="206"/>
      <c r="HG897" s="206"/>
      <c r="HH897" s="206"/>
      <c r="HI897" s="206"/>
      <c r="HJ897" s="206"/>
      <c r="HK897" s="206"/>
      <c r="HL897" s="206"/>
      <c r="HM897" s="206"/>
      <c r="HN897" s="206"/>
      <c r="HO897" s="206"/>
      <c r="HP897" s="206"/>
      <c r="HQ897" s="206"/>
      <c r="HR897" s="206"/>
      <c r="HS897" s="206"/>
      <c r="HT897" s="206"/>
      <c r="HU897" s="206"/>
      <c r="HV897" s="206"/>
      <c r="HW897" s="206"/>
      <c r="HX897" s="206"/>
      <c r="HY897" s="206"/>
      <c r="HZ897" s="206"/>
      <c r="IA897" s="206"/>
      <c r="IB897" s="206"/>
      <c r="IC897" s="206"/>
      <c r="ID897" s="206"/>
      <c r="IE897" s="206"/>
      <c r="IF897" s="206"/>
      <c r="IG897" s="206"/>
      <c r="IH897" s="206"/>
    </row>
    <row r="898" spans="1:242" s="225" customFormat="1" hidden="1" x14ac:dyDescent="0.25">
      <c r="A898" s="206"/>
      <c r="B898" s="206"/>
      <c r="C898" s="204">
        <v>43685</v>
      </c>
      <c r="D898" s="233" t="s">
        <v>1584</v>
      </c>
      <c r="E898" s="319" t="s">
        <v>1564</v>
      </c>
      <c r="F898" s="322"/>
      <c r="G898" s="242" t="s">
        <v>1583</v>
      </c>
      <c r="H898" s="285"/>
      <c r="I898" s="236">
        <v>30000</v>
      </c>
      <c r="J898" s="357">
        <f t="shared" si="14"/>
        <v>8292591</v>
      </c>
      <c r="K898" s="251"/>
      <c r="L898" s="287"/>
      <c r="M898" s="319" t="s">
        <v>1564</v>
      </c>
      <c r="N898" s="287"/>
      <c r="O898" s="287"/>
      <c r="P898" s="287"/>
      <c r="Q898" s="287"/>
      <c r="R898" s="287"/>
      <c r="S898" s="287"/>
      <c r="T898" s="287"/>
      <c r="U898" s="287"/>
      <c r="V898" s="287"/>
      <c r="W898" s="287"/>
      <c r="X898" s="287"/>
      <c r="Y898" s="287"/>
      <c r="Z898" s="287"/>
      <c r="AA898" s="287"/>
      <c r="AB898" s="287"/>
      <c r="AC898" s="287"/>
      <c r="AD898" s="287"/>
      <c r="AE898" s="287"/>
      <c r="AF898" s="287"/>
      <c r="AG898" s="287"/>
      <c r="AH898" s="287"/>
      <c r="AI898" s="287"/>
      <c r="AJ898" s="449"/>
      <c r="AK898" s="206"/>
      <c r="AL898" s="206"/>
      <c r="AM898" s="206"/>
      <c r="AN898" s="206"/>
      <c r="AO898" s="206"/>
      <c r="AP898" s="206"/>
      <c r="AQ898" s="206"/>
      <c r="AR898" s="206"/>
      <c r="AS898" s="206"/>
      <c r="AT898" s="206"/>
      <c r="AU898" s="206"/>
      <c r="AV898" s="206"/>
      <c r="AW898" s="206"/>
      <c r="AX898" s="206"/>
      <c r="AY898" s="206"/>
      <c r="AZ898" s="206"/>
      <c r="BA898" s="206"/>
      <c r="BB898" s="206"/>
      <c r="BC898" s="206"/>
      <c r="BD898" s="206"/>
      <c r="BE898" s="206"/>
      <c r="BF898" s="206"/>
      <c r="BG898" s="206"/>
      <c r="BH898" s="206"/>
      <c r="BI898" s="206"/>
      <c r="BJ898" s="206"/>
      <c r="BK898" s="206"/>
      <c r="BL898" s="206"/>
      <c r="BM898" s="206"/>
      <c r="BN898" s="206"/>
      <c r="BO898" s="206"/>
      <c r="BP898" s="206"/>
      <c r="BQ898" s="206"/>
      <c r="BR898" s="206"/>
      <c r="BS898" s="206"/>
      <c r="BT898" s="206"/>
      <c r="BU898" s="206"/>
      <c r="BV898" s="206"/>
      <c r="BW898" s="206"/>
      <c r="BX898" s="206"/>
      <c r="BY898" s="206"/>
      <c r="BZ898" s="206"/>
      <c r="CA898" s="206"/>
      <c r="CB898" s="206"/>
      <c r="CC898" s="206"/>
      <c r="CD898" s="206"/>
      <c r="CE898" s="206"/>
      <c r="CF898" s="206"/>
      <c r="CG898" s="206"/>
      <c r="CH898" s="206"/>
      <c r="CI898" s="206"/>
      <c r="CJ898" s="206"/>
      <c r="CK898" s="206"/>
      <c r="CL898" s="206"/>
      <c r="CM898" s="206"/>
      <c r="CN898" s="206"/>
      <c r="CO898" s="206"/>
      <c r="CP898" s="206"/>
      <c r="CQ898" s="206"/>
      <c r="CR898" s="206"/>
      <c r="CS898" s="206"/>
      <c r="CT898" s="206"/>
      <c r="CU898" s="206"/>
      <c r="CV898" s="206"/>
      <c r="CW898" s="206"/>
      <c r="CX898" s="206"/>
      <c r="CY898" s="206"/>
      <c r="CZ898" s="206"/>
      <c r="DA898" s="206"/>
      <c r="DB898" s="206"/>
      <c r="DC898" s="206"/>
      <c r="DD898" s="206"/>
      <c r="DE898" s="206"/>
      <c r="DF898" s="206"/>
      <c r="DG898" s="206"/>
      <c r="DH898" s="206"/>
      <c r="DI898" s="206"/>
      <c r="DJ898" s="206"/>
      <c r="DK898" s="206"/>
      <c r="DL898" s="206"/>
      <c r="DM898" s="206"/>
      <c r="DN898" s="206"/>
      <c r="DO898" s="206"/>
      <c r="DP898" s="206"/>
      <c r="DQ898" s="206"/>
      <c r="DR898" s="206"/>
      <c r="DS898" s="206"/>
      <c r="DT898" s="206"/>
      <c r="DU898" s="206"/>
      <c r="DV898" s="206"/>
      <c r="DW898" s="206"/>
      <c r="DX898" s="206"/>
      <c r="DY898" s="206"/>
      <c r="DZ898" s="206"/>
      <c r="EA898" s="206"/>
      <c r="EB898" s="206"/>
      <c r="EC898" s="206"/>
      <c r="ED898" s="206"/>
      <c r="EE898" s="206"/>
      <c r="EF898" s="206"/>
      <c r="EG898" s="206"/>
      <c r="EH898" s="206"/>
      <c r="EI898" s="206"/>
      <c r="EJ898" s="206"/>
      <c r="EK898" s="206"/>
      <c r="EL898" s="206"/>
      <c r="EM898" s="206"/>
      <c r="EN898" s="206"/>
      <c r="EO898" s="206"/>
      <c r="EP898" s="206"/>
      <c r="EQ898" s="206"/>
      <c r="ER898" s="206"/>
      <c r="ES898" s="206"/>
      <c r="ET898" s="206"/>
      <c r="EU898" s="206"/>
      <c r="EV898" s="206"/>
      <c r="EW898" s="206"/>
      <c r="EX898" s="206"/>
      <c r="EY898" s="206"/>
      <c r="EZ898" s="206"/>
      <c r="FA898" s="206"/>
      <c r="FB898" s="206"/>
      <c r="FC898" s="206"/>
      <c r="FD898" s="206"/>
      <c r="FE898" s="206"/>
      <c r="FF898" s="206"/>
      <c r="FG898" s="206"/>
      <c r="FH898" s="206"/>
      <c r="FI898" s="206"/>
      <c r="FJ898" s="206"/>
      <c r="FK898" s="206"/>
      <c r="FL898" s="206"/>
      <c r="FM898" s="206"/>
      <c r="FN898" s="206"/>
      <c r="FO898" s="206"/>
      <c r="FP898" s="206"/>
      <c r="FQ898" s="206"/>
      <c r="FR898" s="206"/>
      <c r="FS898" s="206"/>
      <c r="FT898" s="206"/>
      <c r="FU898" s="206"/>
      <c r="FV898" s="206"/>
      <c r="FW898" s="206"/>
      <c r="FX898" s="206"/>
      <c r="FY898" s="206"/>
      <c r="FZ898" s="206"/>
      <c r="GA898" s="206"/>
      <c r="GB898" s="206"/>
      <c r="GC898" s="206"/>
      <c r="GD898" s="206"/>
      <c r="GE898" s="206"/>
      <c r="GF898" s="206"/>
      <c r="GG898" s="206"/>
      <c r="GH898" s="206"/>
      <c r="GI898" s="206"/>
      <c r="GJ898" s="206"/>
      <c r="GK898" s="206"/>
      <c r="GL898" s="206"/>
      <c r="GM898" s="206"/>
      <c r="GN898" s="206"/>
      <c r="GO898" s="206"/>
      <c r="GP898" s="206"/>
      <c r="GQ898" s="206"/>
      <c r="GR898" s="206"/>
      <c r="GS898" s="206"/>
      <c r="GT898" s="206"/>
      <c r="GU898" s="206"/>
      <c r="GV898" s="206"/>
      <c r="GW898" s="206"/>
      <c r="GX898" s="206"/>
      <c r="GY898" s="206"/>
      <c r="GZ898" s="206"/>
      <c r="HA898" s="206"/>
      <c r="HB898" s="206"/>
      <c r="HC898" s="206"/>
      <c r="HD898" s="206"/>
      <c r="HE898" s="206"/>
      <c r="HF898" s="206"/>
      <c r="HG898" s="206"/>
      <c r="HH898" s="206"/>
      <c r="HI898" s="206"/>
      <c r="HJ898" s="206"/>
      <c r="HK898" s="206"/>
      <c r="HL898" s="206"/>
      <c r="HM898" s="206"/>
      <c r="HN898" s="206"/>
      <c r="HO898" s="206"/>
      <c r="HP898" s="206"/>
      <c r="HQ898" s="206"/>
      <c r="HR898" s="206"/>
      <c r="HS898" s="206"/>
      <c r="HT898" s="206"/>
      <c r="HU898" s="206"/>
      <c r="HV898" s="206"/>
      <c r="HW898" s="206"/>
      <c r="HX898" s="206"/>
      <c r="HY898" s="206"/>
      <c r="HZ898" s="206"/>
      <c r="IA898" s="206"/>
      <c r="IB898" s="206"/>
      <c r="IC898" s="206"/>
      <c r="ID898" s="206"/>
      <c r="IE898" s="206"/>
      <c r="IF898" s="206"/>
      <c r="IG898" s="206"/>
      <c r="IH898" s="206"/>
    </row>
    <row r="899" spans="1:242" s="225" customFormat="1" hidden="1" x14ac:dyDescent="0.25">
      <c r="A899" s="206"/>
      <c r="B899" s="206"/>
      <c r="C899" s="204">
        <v>43686</v>
      </c>
      <c r="D899" s="233" t="s">
        <v>1585</v>
      </c>
      <c r="E899" s="319" t="s">
        <v>1565</v>
      </c>
      <c r="F899" s="322"/>
      <c r="G899" s="242" t="s">
        <v>1182</v>
      </c>
      <c r="H899" s="285"/>
      <c r="I899" s="236">
        <v>270000</v>
      </c>
      <c r="J899" s="357">
        <f t="shared" si="14"/>
        <v>8022591</v>
      </c>
      <c r="K899" s="251"/>
      <c r="L899" s="287"/>
      <c r="M899" s="319" t="s">
        <v>1565</v>
      </c>
      <c r="N899" s="287"/>
      <c r="O899" s="287"/>
      <c r="P899" s="287"/>
      <c r="Q899" s="287"/>
      <c r="R899" s="287"/>
      <c r="S899" s="287"/>
      <c r="T899" s="287"/>
      <c r="U899" s="287"/>
      <c r="V899" s="287"/>
      <c r="W899" s="287"/>
      <c r="X899" s="287"/>
      <c r="Y899" s="287"/>
      <c r="Z899" s="287"/>
      <c r="AA899" s="287"/>
      <c r="AB899" s="287"/>
      <c r="AC899" s="287"/>
      <c r="AD899" s="287"/>
      <c r="AE899" s="287"/>
      <c r="AF899" s="287"/>
      <c r="AG899" s="287"/>
      <c r="AH899" s="287"/>
      <c r="AI899" s="287"/>
      <c r="AJ899" s="449"/>
      <c r="AK899" s="206"/>
      <c r="AL899" s="206"/>
      <c r="AM899" s="206"/>
      <c r="AN899" s="206"/>
      <c r="AO899" s="206"/>
      <c r="AP899" s="206"/>
      <c r="AQ899" s="206"/>
      <c r="AR899" s="206"/>
      <c r="AS899" s="206"/>
      <c r="AT899" s="206"/>
      <c r="AU899" s="206"/>
      <c r="AV899" s="206"/>
      <c r="AW899" s="206"/>
      <c r="AX899" s="206"/>
      <c r="AY899" s="206"/>
      <c r="AZ899" s="206"/>
      <c r="BA899" s="206"/>
      <c r="BB899" s="206"/>
      <c r="BC899" s="206"/>
      <c r="BD899" s="206"/>
      <c r="BE899" s="206"/>
      <c r="BF899" s="206"/>
      <c r="BG899" s="206"/>
      <c r="BH899" s="206"/>
      <c r="BI899" s="206"/>
      <c r="BJ899" s="206"/>
      <c r="BK899" s="206"/>
      <c r="BL899" s="206"/>
      <c r="BM899" s="206"/>
      <c r="BN899" s="206"/>
      <c r="BO899" s="206"/>
      <c r="BP899" s="206"/>
      <c r="BQ899" s="206"/>
      <c r="BR899" s="206"/>
      <c r="BS899" s="206"/>
      <c r="BT899" s="206"/>
      <c r="BU899" s="206"/>
      <c r="BV899" s="206"/>
      <c r="BW899" s="206"/>
      <c r="BX899" s="206"/>
      <c r="BY899" s="206"/>
      <c r="BZ899" s="206"/>
      <c r="CA899" s="206"/>
      <c r="CB899" s="206"/>
      <c r="CC899" s="206"/>
      <c r="CD899" s="206"/>
      <c r="CE899" s="206"/>
      <c r="CF899" s="206"/>
      <c r="CG899" s="206"/>
      <c r="CH899" s="206"/>
      <c r="CI899" s="206"/>
      <c r="CJ899" s="206"/>
      <c r="CK899" s="206"/>
      <c r="CL899" s="206"/>
      <c r="CM899" s="206"/>
      <c r="CN899" s="206"/>
      <c r="CO899" s="206"/>
      <c r="CP899" s="206"/>
      <c r="CQ899" s="206"/>
      <c r="CR899" s="206"/>
      <c r="CS899" s="206"/>
      <c r="CT899" s="206"/>
      <c r="CU899" s="206"/>
      <c r="CV899" s="206"/>
      <c r="CW899" s="206"/>
      <c r="CX899" s="206"/>
      <c r="CY899" s="206"/>
      <c r="CZ899" s="206"/>
      <c r="DA899" s="206"/>
      <c r="DB899" s="206"/>
      <c r="DC899" s="206"/>
      <c r="DD899" s="206"/>
      <c r="DE899" s="206"/>
      <c r="DF899" s="206"/>
      <c r="DG899" s="206"/>
      <c r="DH899" s="206"/>
      <c r="DI899" s="206"/>
      <c r="DJ899" s="206"/>
      <c r="DK899" s="206"/>
      <c r="DL899" s="206"/>
      <c r="DM899" s="206"/>
      <c r="DN899" s="206"/>
      <c r="DO899" s="206"/>
      <c r="DP899" s="206"/>
      <c r="DQ899" s="206"/>
      <c r="DR899" s="206"/>
      <c r="DS899" s="206"/>
      <c r="DT899" s="206"/>
      <c r="DU899" s="206"/>
      <c r="DV899" s="206"/>
      <c r="DW899" s="206"/>
      <c r="DX899" s="206"/>
      <c r="DY899" s="206"/>
      <c r="DZ899" s="206"/>
      <c r="EA899" s="206"/>
      <c r="EB899" s="206"/>
      <c r="EC899" s="206"/>
      <c r="ED899" s="206"/>
      <c r="EE899" s="206"/>
      <c r="EF899" s="206"/>
      <c r="EG899" s="206"/>
      <c r="EH899" s="206"/>
      <c r="EI899" s="206"/>
      <c r="EJ899" s="206"/>
      <c r="EK899" s="206"/>
      <c r="EL899" s="206"/>
      <c r="EM899" s="206"/>
      <c r="EN899" s="206"/>
      <c r="EO899" s="206"/>
      <c r="EP899" s="206"/>
      <c r="EQ899" s="206"/>
      <c r="ER899" s="206"/>
      <c r="ES899" s="206"/>
      <c r="ET899" s="206"/>
      <c r="EU899" s="206"/>
      <c r="EV899" s="206"/>
      <c r="EW899" s="206"/>
      <c r="EX899" s="206"/>
      <c r="EY899" s="206"/>
      <c r="EZ899" s="206"/>
      <c r="FA899" s="206"/>
      <c r="FB899" s="206"/>
      <c r="FC899" s="206"/>
      <c r="FD899" s="206"/>
      <c r="FE899" s="206"/>
      <c r="FF899" s="206"/>
      <c r="FG899" s="206"/>
      <c r="FH899" s="206"/>
      <c r="FI899" s="206"/>
      <c r="FJ899" s="206"/>
      <c r="FK899" s="206"/>
      <c r="FL899" s="206"/>
      <c r="FM899" s="206"/>
      <c r="FN899" s="206"/>
      <c r="FO899" s="206"/>
      <c r="FP899" s="206"/>
      <c r="FQ899" s="206"/>
      <c r="FR899" s="206"/>
      <c r="FS899" s="206"/>
      <c r="FT899" s="206"/>
      <c r="FU899" s="206"/>
      <c r="FV899" s="206"/>
      <c r="FW899" s="206"/>
      <c r="FX899" s="206"/>
      <c r="FY899" s="206"/>
      <c r="FZ899" s="206"/>
      <c r="GA899" s="206"/>
      <c r="GB899" s="206"/>
      <c r="GC899" s="206"/>
      <c r="GD899" s="206"/>
      <c r="GE899" s="206"/>
      <c r="GF899" s="206"/>
      <c r="GG899" s="206"/>
      <c r="GH899" s="206"/>
      <c r="GI899" s="206"/>
      <c r="GJ899" s="206"/>
      <c r="GK899" s="206"/>
      <c r="GL899" s="206"/>
      <c r="GM899" s="206"/>
      <c r="GN899" s="206"/>
      <c r="GO899" s="206"/>
      <c r="GP899" s="206"/>
      <c r="GQ899" s="206"/>
      <c r="GR899" s="206"/>
      <c r="GS899" s="206"/>
      <c r="GT899" s="206"/>
      <c r="GU899" s="206"/>
      <c r="GV899" s="206"/>
      <c r="GW899" s="206"/>
      <c r="GX899" s="206"/>
      <c r="GY899" s="206"/>
      <c r="GZ899" s="206"/>
      <c r="HA899" s="206"/>
      <c r="HB899" s="206"/>
      <c r="HC899" s="206"/>
      <c r="HD899" s="206"/>
      <c r="HE899" s="206"/>
      <c r="HF899" s="206"/>
      <c r="HG899" s="206"/>
      <c r="HH899" s="206"/>
      <c r="HI899" s="206"/>
      <c r="HJ899" s="206"/>
      <c r="HK899" s="206"/>
      <c r="HL899" s="206"/>
      <c r="HM899" s="206"/>
      <c r="HN899" s="206"/>
      <c r="HO899" s="206"/>
      <c r="HP899" s="206"/>
      <c r="HQ899" s="206"/>
      <c r="HR899" s="206"/>
      <c r="HS899" s="206"/>
      <c r="HT899" s="206"/>
      <c r="HU899" s="206"/>
      <c r="HV899" s="206"/>
      <c r="HW899" s="206"/>
      <c r="HX899" s="206"/>
      <c r="HY899" s="206"/>
      <c r="HZ899" s="206"/>
      <c r="IA899" s="206"/>
      <c r="IB899" s="206"/>
      <c r="IC899" s="206"/>
      <c r="ID899" s="206"/>
      <c r="IE899" s="206"/>
      <c r="IF899" s="206"/>
      <c r="IG899" s="206"/>
      <c r="IH899" s="206"/>
    </row>
    <row r="900" spans="1:242" s="225" customFormat="1" hidden="1" x14ac:dyDescent="0.25">
      <c r="A900" s="206"/>
      <c r="B900" s="206"/>
      <c r="C900" s="204">
        <v>43686</v>
      </c>
      <c r="D900" s="233" t="s">
        <v>1587</v>
      </c>
      <c r="E900" s="319" t="s">
        <v>1566</v>
      </c>
      <c r="F900" s="322"/>
      <c r="G900" s="242" t="s">
        <v>1586</v>
      </c>
      <c r="H900" s="285"/>
      <c r="I900" s="236">
        <v>794500</v>
      </c>
      <c r="J900" s="357">
        <f t="shared" si="14"/>
        <v>7228091</v>
      </c>
      <c r="K900" s="251"/>
      <c r="L900" s="287"/>
      <c r="M900" s="319" t="s">
        <v>1566</v>
      </c>
      <c r="N900" s="287"/>
      <c r="O900" s="287"/>
      <c r="P900" s="287"/>
      <c r="Q900" s="287"/>
      <c r="R900" s="287"/>
      <c r="S900" s="287"/>
      <c r="T900" s="287"/>
      <c r="U900" s="287"/>
      <c r="V900" s="287"/>
      <c r="W900" s="287"/>
      <c r="X900" s="287"/>
      <c r="Y900" s="287"/>
      <c r="Z900" s="287"/>
      <c r="AA900" s="287"/>
      <c r="AB900" s="287"/>
      <c r="AC900" s="287"/>
      <c r="AD900" s="287"/>
      <c r="AE900" s="287"/>
      <c r="AF900" s="287"/>
      <c r="AG900" s="287"/>
      <c r="AH900" s="287"/>
      <c r="AI900" s="287"/>
      <c r="AJ900" s="449"/>
      <c r="AK900" s="206"/>
      <c r="AL900" s="206"/>
      <c r="AM900" s="206"/>
      <c r="AN900" s="206"/>
      <c r="AO900" s="206"/>
      <c r="AP900" s="206"/>
      <c r="AQ900" s="206"/>
      <c r="AR900" s="206"/>
      <c r="AS900" s="206"/>
      <c r="AT900" s="206"/>
      <c r="AU900" s="206"/>
      <c r="AV900" s="206"/>
      <c r="AW900" s="206"/>
      <c r="AX900" s="206"/>
      <c r="AY900" s="206"/>
      <c r="AZ900" s="206"/>
      <c r="BA900" s="206"/>
      <c r="BB900" s="206"/>
      <c r="BC900" s="206"/>
      <c r="BD900" s="206"/>
      <c r="BE900" s="206"/>
      <c r="BF900" s="206"/>
      <c r="BG900" s="206"/>
      <c r="BH900" s="206"/>
      <c r="BI900" s="206"/>
      <c r="BJ900" s="206"/>
      <c r="BK900" s="206"/>
      <c r="BL900" s="206"/>
      <c r="BM900" s="206"/>
      <c r="BN900" s="206"/>
      <c r="BO900" s="206"/>
      <c r="BP900" s="206"/>
      <c r="BQ900" s="206"/>
      <c r="BR900" s="206"/>
      <c r="BS900" s="206"/>
      <c r="BT900" s="206"/>
      <c r="BU900" s="206"/>
      <c r="BV900" s="206"/>
      <c r="BW900" s="206"/>
      <c r="BX900" s="206"/>
      <c r="BY900" s="206"/>
      <c r="BZ900" s="206"/>
      <c r="CA900" s="206"/>
      <c r="CB900" s="206"/>
      <c r="CC900" s="206"/>
      <c r="CD900" s="206"/>
      <c r="CE900" s="206"/>
      <c r="CF900" s="206"/>
      <c r="CG900" s="206"/>
      <c r="CH900" s="206"/>
      <c r="CI900" s="206"/>
      <c r="CJ900" s="206"/>
      <c r="CK900" s="206"/>
      <c r="CL900" s="206"/>
      <c r="CM900" s="206"/>
      <c r="CN900" s="206"/>
      <c r="CO900" s="206"/>
      <c r="CP900" s="206"/>
      <c r="CQ900" s="206"/>
      <c r="CR900" s="206"/>
      <c r="CS900" s="206"/>
      <c r="CT900" s="206"/>
      <c r="CU900" s="206"/>
      <c r="CV900" s="206"/>
      <c r="CW900" s="206"/>
      <c r="CX900" s="206"/>
      <c r="CY900" s="206"/>
      <c r="CZ900" s="206"/>
      <c r="DA900" s="206"/>
      <c r="DB900" s="206"/>
      <c r="DC900" s="206"/>
      <c r="DD900" s="206"/>
      <c r="DE900" s="206"/>
      <c r="DF900" s="206"/>
      <c r="DG900" s="206"/>
      <c r="DH900" s="206"/>
      <c r="DI900" s="206"/>
      <c r="DJ900" s="206"/>
      <c r="DK900" s="206"/>
      <c r="DL900" s="206"/>
      <c r="DM900" s="206"/>
      <c r="DN900" s="206"/>
      <c r="DO900" s="206"/>
      <c r="DP900" s="206"/>
      <c r="DQ900" s="206"/>
      <c r="DR900" s="206"/>
      <c r="DS900" s="206"/>
      <c r="DT900" s="206"/>
      <c r="DU900" s="206"/>
      <c r="DV900" s="206"/>
      <c r="DW900" s="206"/>
      <c r="DX900" s="206"/>
      <c r="DY900" s="206"/>
      <c r="DZ900" s="206"/>
      <c r="EA900" s="206"/>
      <c r="EB900" s="206"/>
      <c r="EC900" s="206"/>
      <c r="ED900" s="206"/>
      <c r="EE900" s="206"/>
      <c r="EF900" s="206"/>
      <c r="EG900" s="206"/>
      <c r="EH900" s="206"/>
      <c r="EI900" s="206"/>
      <c r="EJ900" s="206"/>
      <c r="EK900" s="206"/>
      <c r="EL900" s="206"/>
      <c r="EM900" s="206"/>
      <c r="EN900" s="206"/>
      <c r="EO900" s="206"/>
      <c r="EP900" s="206"/>
      <c r="EQ900" s="206"/>
      <c r="ER900" s="206"/>
      <c r="ES900" s="206"/>
      <c r="ET900" s="206"/>
      <c r="EU900" s="206"/>
      <c r="EV900" s="206"/>
      <c r="EW900" s="206"/>
      <c r="EX900" s="206"/>
      <c r="EY900" s="206"/>
      <c r="EZ900" s="206"/>
      <c r="FA900" s="206"/>
      <c r="FB900" s="206"/>
      <c r="FC900" s="206"/>
      <c r="FD900" s="206"/>
      <c r="FE900" s="206"/>
      <c r="FF900" s="206"/>
      <c r="FG900" s="206"/>
      <c r="FH900" s="206"/>
      <c r="FI900" s="206"/>
      <c r="FJ900" s="206"/>
      <c r="FK900" s="206"/>
      <c r="FL900" s="206"/>
      <c r="FM900" s="206"/>
      <c r="FN900" s="206"/>
      <c r="FO900" s="206"/>
      <c r="FP900" s="206"/>
      <c r="FQ900" s="206"/>
      <c r="FR900" s="206"/>
      <c r="FS900" s="206"/>
      <c r="FT900" s="206"/>
      <c r="FU900" s="206"/>
      <c r="FV900" s="206"/>
      <c r="FW900" s="206"/>
      <c r="FX900" s="206"/>
      <c r="FY900" s="206"/>
      <c r="FZ900" s="206"/>
      <c r="GA900" s="206"/>
      <c r="GB900" s="206"/>
      <c r="GC900" s="206"/>
      <c r="GD900" s="206"/>
      <c r="GE900" s="206"/>
      <c r="GF900" s="206"/>
      <c r="GG900" s="206"/>
      <c r="GH900" s="206"/>
      <c r="GI900" s="206"/>
      <c r="GJ900" s="206"/>
      <c r="GK900" s="206"/>
      <c r="GL900" s="206"/>
      <c r="GM900" s="206"/>
      <c r="GN900" s="206"/>
      <c r="GO900" s="206"/>
      <c r="GP900" s="206"/>
      <c r="GQ900" s="206"/>
      <c r="GR900" s="206"/>
      <c r="GS900" s="206"/>
      <c r="GT900" s="206"/>
      <c r="GU900" s="206"/>
      <c r="GV900" s="206"/>
      <c r="GW900" s="206"/>
      <c r="GX900" s="206"/>
      <c r="GY900" s="206"/>
      <c r="GZ900" s="206"/>
      <c r="HA900" s="206"/>
      <c r="HB900" s="206"/>
      <c r="HC900" s="206"/>
      <c r="HD900" s="206"/>
      <c r="HE900" s="206"/>
      <c r="HF900" s="206"/>
      <c r="HG900" s="206"/>
      <c r="HH900" s="206"/>
      <c r="HI900" s="206"/>
      <c r="HJ900" s="206"/>
      <c r="HK900" s="206"/>
      <c r="HL900" s="206"/>
      <c r="HM900" s="206"/>
      <c r="HN900" s="206"/>
      <c r="HO900" s="206"/>
      <c r="HP900" s="206"/>
      <c r="HQ900" s="206"/>
      <c r="HR900" s="206"/>
      <c r="HS900" s="206"/>
      <c r="HT900" s="206"/>
      <c r="HU900" s="206"/>
      <c r="HV900" s="206"/>
      <c r="HW900" s="206"/>
      <c r="HX900" s="206"/>
      <c r="HY900" s="206"/>
      <c r="HZ900" s="206"/>
      <c r="IA900" s="206"/>
      <c r="IB900" s="206"/>
      <c r="IC900" s="206"/>
      <c r="ID900" s="206"/>
      <c r="IE900" s="206"/>
      <c r="IF900" s="206"/>
      <c r="IG900" s="206"/>
      <c r="IH900" s="206"/>
    </row>
    <row r="901" spans="1:242" s="225" customFormat="1" hidden="1" x14ac:dyDescent="0.25">
      <c r="A901" s="206"/>
      <c r="B901" s="206"/>
      <c r="C901" s="204">
        <v>43686</v>
      </c>
      <c r="D901" s="233" t="s">
        <v>1589</v>
      </c>
      <c r="E901" s="319" t="s">
        <v>1567</v>
      </c>
      <c r="F901" s="322"/>
      <c r="G901" s="242" t="s">
        <v>1588</v>
      </c>
      <c r="H901" s="285"/>
      <c r="I901" s="236">
        <v>350000</v>
      </c>
      <c r="J901" s="357">
        <f t="shared" si="14"/>
        <v>6878091</v>
      </c>
      <c r="K901" s="251"/>
      <c r="L901" s="287"/>
      <c r="M901" s="319" t="s">
        <v>1567</v>
      </c>
      <c r="N901" s="287"/>
      <c r="O901" s="287"/>
      <c r="P901" s="287"/>
      <c r="Q901" s="287"/>
      <c r="R901" s="287"/>
      <c r="S901" s="287"/>
      <c r="T901" s="287"/>
      <c r="U901" s="287"/>
      <c r="V901" s="287"/>
      <c r="W901" s="287"/>
      <c r="X901" s="287"/>
      <c r="Y901" s="287"/>
      <c r="Z901" s="287"/>
      <c r="AA901" s="287"/>
      <c r="AB901" s="287"/>
      <c r="AC901" s="287"/>
      <c r="AD901" s="287"/>
      <c r="AE901" s="287"/>
      <c r="AF901" s="287"/>
      <c r="AG901" s="287"/>
      <c r="AH901" s="287"/>
      <c r="AI901" s="287"/>
      <c r="AJ901" s="449"/>
      <c r="AK901" s="206"/>
      <c r="AL901" s="206"/>
      <c r="AM901" s="206"/>
      <c r="AN901" s="206"/>
      <c r="AO901" s="206"/>
      <c r="AP901" s="206"/>
      <c r="AQ901" s="206"/>
      <c r="AR901" s="206"/>
      <c r="AS901" s="206"/>
      <c r="AT901" s="206"/>
      <c r="AU901" s="206"/>
      <c r="AV901" s="206"/>
      <c r="AW901" s="206"/>
      <c r="AX901" s="206"/>
      <c r="AY901" s="206"/>
      <c r="AZ901" s="206"/>
      <c r="BA901" s="206"/>
      <c r="BB901" s="206"/>
      <c r="BC901" s="206"/>
      <c r="BD901" s="206"/>
      <c r="BE901" s="206"/>
      <c r="BF901" s="206"/>
      <c r="BG901" s="206"/>
      <c r="BH901" s="206"/>
      <c r="BI901" s="206"/>
      <c r="BJ901" s="206"/>
      <c r="BK901" s="206"/>
      <c r="BL901" s="206"/>
      <c r="BM901" s="206"/>
      <c r="BN901" s="206"/>
      <c r="BO901" s="206"/>
      <c r="BP901" s="206"/>
      <c r="BQ901" s="206"/>
      <c r="BR901" s="206"/>
      <c r="BS901" s="206"/>
      <c r="BT901" s="206"/>
      <c r="BU901" s="206"/>
      <c r="BV901" s="206"/>
      <c r="BW901" s="206"/>
      <c r="BX901" s="206"/>
      <c r="BY901" s="206"/>
      <c r="BZ901" s="206"/>
      <c r="CA901" s="206"/>
      <c r="CB901" s="206"/>
      <c r="CC901" s="206"/>
      <c r="CD901" s="206"/>
      <c r="CE901" s="206"/>
      <c r="CF901" s="206"/>
      <c r="CG901" s="206"/>
      <c r="CH901" s="206"/>
      <c r="CI901" s="206"/>
      <c r="CJ901" s="206"/>
      <c r="CK901" s="206"/>
      <c r="CL901" s="206"/>
      <c r="CM901" s="206"/>
      <c r="CN901" s="206"/>
      <c r="CO901" s="206"/>
      <c r="CP901" s="206"/>
      <c r="CQ901" s="206"/>
      <c r="CR901" s="206"/>
      <c r="CS901" s="206"/>
      <c r="CT901" s="206"/>
      <c r="CU901" s="206"/>
      <c r="CV901" s="206"/>
      <c r="CW901" s="206"/>
      <c r="CX901" s="206"/>
      <c r="CY901" s="206"/>
      <c r="CZ901" s="206"/>
      <c r="DA901" s="206"/>
      <c r="DB901" s="206"/>
      <c r="DC901" s="206"/>
      <c r="DD901" s="206"/>
      <c r="DE901" s="206"/>
      <c r="DF901" s="206"/>
      <c r="DG901" s="206"/>
      <c r="DH901" s="206"/>
      <c r="DI901" s="206"/>
      <c r="DJ901" s="206"/>
      <c r="DK901" s="206"/>
      <c r="DL901" s="206"/>
      <c r="DM901" s="206"/>
      <c r="DN901" s="206"/>
      <c r="DO901" s="206"/>
      <c r="DP901" s="206"/>
      <c r="DQ901" s="206"/>
      <c r="DR901" s="206"/>
      <c r="DS901" s="206"/>
      <c r="DT901" s="206"/>
      <c r="DU901" s="206"/>
      <c r="DV901" s="206"/>
      <c r="DW901" s="206"/>
      <c r="DX901" s="206"/>
      <c r="DY901" s="206"/>
      <c r="DZ901" s="206"/>
      <c r="EA901" s="206"/>
      <c r="EB901" s="206"/>
      <c r="EC901" s="206"/>
      <c r="ED901" s="206"/>
      <c r="EE901" s="206"/>
      <c r="EF901" s="206"/>
      <c r="EG901" s="206"/>
      <c r="EH901" s="206"/>
      <c r="EI901" s="206"/>
      <c r="EJ901" s="206"/>
      <c r="EK901" s="206"/>
      <c r="EL901" s="206"/>
      <c r="EM901" s="206"/>
      <c r="EN901" s="206"/>
      <c r="EO901" s="206"/>
      <c r="EP901" s="206"/>
      <c r="EQ901" s="206"/>
      <c r="ER901" s="206"/>
      <c r="ES901" s="206"/>
      <c r="ET901" s="206"/>
      <c r="EU901" s="206"/>
      <c r="EV901" s="206"/>
      <c r="EW901" s="206"/>
      <c r="EX901" s="206"/>
      <c r="EY901" s="206"/>
      <c r="EZ901" s="206"/>
      <c r="FA901" s="206"/>
      <c r="FB901" s="206"/>
      <c r="FC901" s="206"/>
      <c r="FD901" s="206"/>
      <c r="FE901" s="206"/>
      <c r="FF901" s="206"/>
      <c r="FG901" s="206"/>
      <c r="FH901" s="206"/>
      <c r="FI901" s="206"/>
      <c r="FJ901" s="206"/>
      <c r="FK901" s="206"/>
      <c r="FL901" s="206"/>
      <c r="FM901" s="206"/>
      <c r="FN901" s="206"/>
      <c r="FO901" s="206"/>
      <c r="FP901" s="206"/>
      <c r="FQ901" s="206"/>
      <c r="FR901" s="206"/>
      <c r="FS901" s="206"/>
      <c r="FT901" s="206"/>
      <c r="FU901" s="206"/>
      <c r="FV901" s="206"/>
      <c r="FW901" s="206"/>
      <c r="FX901" s="206"/>
      <c r="FY901" s="206"/>
      <c r="FZ901" s="206"/>
      <c r="GA901" s="206"/>
      <c r="GB901" s="206"/>
      <c r="GC901" s="206"/>
      <c r="GD901" s="206"/>
      <c r="GE901" s="206"/>
      <c r="GF901" s="206"/>
      <c r="GG901" s="206"/>
      <c r="GH901" s="206"/>
      <c r="GI901" s="206"/>
      <c r="GJ901" s="206"/>
      <c r="GK901" s="206"/>
      <c r="GL901" s="206"/>
      <c r="GM901" s="206"/>
      <c r="GN901" s="206"/>
      <c r="GO901" s="206"/>
      <c r="GP901" s="206"/>
      <c r="GQ901" s="206"/>
      <c r="GR901" s="206"/>
      <c r="GS901" s="206"/>
      <c r="GT901" s="206"/>
      <c r="GU901" s="206"/>
      <c r="GV901" s="206"/>
      <c r="GW901" s="206"/>
      <c r="GX901" s="206"/>
      <c r="GY901" s="206"/>
      <c r="GZ901" s="206"/>
      <c r="HA901" s="206"/>
      <c r="HB901" s="206"/>
      <c r="HC901" s="206"/>
      <c r="HD901" s="206"/>
      <c r="HE901" s="206"/>
      <c r="HF901" s="206"/>
      <c r="HG901" s="206"/>
      <c r="HH901" s="206"/>
      <c r="HI901" s="206"/>
      <c r="HJ901" s="206"/>
      <c r="HK901" s="206"/>
      <c r="HL901" s="206"/>
      <c r="HM901" s="206"/>
      <c r="HN901" s="206"/>
      <c r="HO901" s="206"/>
      <c r="HP901" s="206"/>
      <c r="HQ901" s="206"/>
      <c r="HR901" s="206"/>
      <c r="HS901" s="206"/>
      <c r="HT901" s="206"/>
      <c r="HU901" s="206"/>
      <c r="HV901" s="206"/>
      <c r="HW901" s="206"/>
      <c r="HX901" s="206"/>
      <c r="HY901" s="206"/>
      <c r="HZ901" s="206"/>
      <c r="IA901" s="206"/>
      <c r="IB901" s="206"/>
      <c r="IC901" s="206"/>
      <c r="ID901" s="206"/>
      <c r="IE901" s="206"/>
      <c r="IF901" s="206"/>
      <c r="IG901" s="206"/>
      <c r="IH901" s="206"/>
    </row>
    <row r="902" spans="1:242" s="225" customFormat="1" hidden="1" x14ac:dyDescent="0.25">
      <c r="A902" s="206"/>
      <c r="B902" s="206"/>
      <c r="C902" s="204">
        <v>43686</v>
      </c>
      <c r="D902" s="233" t="s">
        <v>1193</v>
      </c>
      <c r="E902" s="319" t="s">
        <v>1568</v>
      </c>
      <c r="F902" s="322"/>
      <c r="G902" s="242" t="s">
        <v>1345</v>
      </c>
      <c r="H902" s="285"/>
      <c r="I902" s="236">
        <v>64000</v>
      </c>
      <c r="J902" s="357">
        <f t="shared" si="14"/>
        <v>6814091</v>
      </c>
      <c r="K902" s="251"/>
      <c r="L902" s="287"/>
      <c r="M902" s="319" t="s">
        <v>1568</v>
      </c>
      <c r="N902" s="287"/>
      <c r="O902" s="287"/>
      <c r="P902" s="287"/>
      <c r="Q902" s="287"/>
      <c r="R902" s="287"/>
      <c r="S902" s="287"/>
      <c r="T902" s="287"/>
      <c r="U902" s="287"/>
      <c r="V902" s="287"/>
      <c r="W902" s="287"/>
      <c r="X902" s="287"/>
      <c r="Y902" s="287"/>
      <c r="Z902" s="287"/>
      <c r="AA902" s="287"/>
      <c r="AB902" s="287"/>
      <c r="AC902" s="287"/>
      <c r="AD902" s="287"/>
      <c r="AE902" s="287"/>
      <c r="AF902" s="287"/>
      <c r="AG902" s="287"/>
      <c r="AH902" s="287"/>
      <c r="AI902" s="287"/>
      <c r="AJ902" s="449"/>
      <c r="AK902" s="206"/>
      <c r="AL902" s="206"/>
      <c r="AM902" s="206"/>
      <c r="AN902" s="206"/>
      <c r="AO902" s="206"/>
      <c r="AP902" s="206"/>
      <c r="AQ902" s="206"/>
      <c r="AR902" s="206"/>
      <c r="AS902" s="206"/>
      <c r="AT902" s="206"/>
      <c r="AU902" s="206"/>
      <c r="AV902" s="206"/>
      <c r="AW902" s="206"/>
      <c r="AX902" s="206"/>
      <c r="AY902" s="206"/>
      <c r="AZ902" s="206"/>
      <c r="BA902" s="206"/>
      <c r="BB902" s="206"/>
      <c r="BC902" s="206"/>
      <c r="BD902" s="206"/>
      <c r="BE902" s="206"/>
      <c r="BF902" s="206"/>
      <c r="BG902" s="206"/>
      <c r="BH902" s="206"/>
      <c r="BI902" s="206"/>
      <c r="BJ902" s="206"/>
      <c r="BK902" s="206"/>
      <c r="BL902" s="206"/>
      <c r="BM902" s="206"/>
      <c r="BN902" s="206"/>
      <c r="BO902" s="206"/>
      <c r="BP902" s="206"/>
      <c r="BQ902" s="206"/>
      <c r="BR902" s="206"/>
      <c r="BS902" s="206"/>
      <c r="BT902" s="206"/>
      <c r="BU902" s="206"/>
      <c r="BV902" s="206"/>
      <c r="BW902" s="206"/>
      <c r="BX902" s="206"/>
      <c r="BY902" s="206"/>
      <c r="BZ902" s="206"/>
      <c r="CA902" s="206"/>
      <c r="CB902" s="206"/>
      <c r="CC902" s="206"/>
      <c r="CD902" s="206"/>
      <c r="CE902" s="206"/>
      <c r="CF902" s="206"/>
      <c r="CG902" s="206"/>
      <c r="CH902" s="206"/>
      <c r="CI902" s="206"/>
      <c r="CJ902" s="206"/>
      <c r="CK902" s="206"/>
      <c r="CL902" s="206"/>
      <c r="CM902" s="206"/>
      <c r="CN902" s="206"/>
      <c r="CO902" s="206"/>
      <c r="CP902" s="206"/>
      <c r="CQ902" s="206"/>
      <c r="CR902" s="206"/>
      <c r="CS902" s="206"/>
      <c r="CT902" s="206"/>
      <c r="CU902" s="206"/>
      <c r="CV902" s="206"/>
      <c r="CW902" s="206"/>
      <c r="CX902" s="206"/>
      <c r="CY902" s="206"/>
      <c r="CZ902" s="206"/>
      <c r="DA902" s="206"/>
      <c r="DB902" s="206"/>
      <c r="DC902" s="206"/>
      <c r="DD902" s="206"/>
      <c r="DE902" s="206"/>
      <c r="DF902" s="206"/>
      <c r="DG902" s="206"/>
      <c r="DH902" s="206"/>
      <c r="DI902" s="206"/>
      <c r="DJ902" s="206"/>
      <c r="DK902" s="206"/>
      <c r="DL902" s="206"/>
      <c r="DM902" s="206"/>
      <c r="DN902" s="206"/>
      <c r="DO902" s="206"/>
      <c r="DP902" s="206"/>
      <c r="DQ902" s="206"/>
      <c r="DR902" s="206"/>
      <c r="DS902" s="206"/>
      <c r="DT902" s="206"/>
      <c r="DU902" s="206"/>
      <c r="DV902" s="206"/>
      <c r="DW902" s="206"/>
      <c r="DX902" s="206"/>
      <c r="DY902" s="206"/>
      <c r="DZ902" s="206"/>
      <c r="EA902" s="206"/>
      <c r="EB902" s="206"/>
      <c r="EC902" s="206"/>
      <c r="ED902" s="206"/>
      <c r="EE902" s="206"/>
      <c r="EF902" s="206"/>
      <c r="EG902" s="206"/>
      <c r="EH902" s="206"/>
      <c r="EI902" s="206"/>
      <c r="EJ902" s="206"/>
      <c r="EK902" s="206"/>
      <c r="EL902" s="206"/>
      <c r="EM902" s="206"/>
      <c r="EN902" s="206"/>
      <c r="EO902" s="206"/>
      <c r="EP902" s="206"/>
      <c r="EQ902" s="206"/>
      <c r="ER902" s="206"/>
      <c r="ES902" s="206"/>
      <c r="ET902" s="206"/>
      <c r="EU902" s="206"/>
      <c r="EV902" s="206"/>
      <c r="EW902" s="206"/>
      <c r="EX902" s="206"/>
      <c r="EY902" s="206"/>
      <c r="EZ902" s="206"/>
      <c r="FA902" s="206"/>
      <c r="FB902" s="206"/>
      <c r="FC902" s="206"/>
      <c r="FD902" s="206"/>
      <c r="FE902" s="206"/>
      <c r="FF902" s="206"/>
      <c r="FG902" s="206"/>
      <c r="FH902" s="206"/>
      <c r="FI902" s="206"/>
      <c r="FJ902" s="206"/>
      <c r="FK902" s="206"/>
      <c r="FL902" s="206"/>
      <c r="FM902" s="206"/>
      <c r="FN902" s="206"/>
      <c r="FO902" s="206"/>
      <c r="FP902" s="206"/>
      <c r="FQ902" s="206"/>
      <c r="FR902" s="206"/>
      <c r="FS902" s="206"/>
      <c r="FT902" s="206"/>
      <c r="FU902" s="206"/>
      <c r="FV902" s="206"/>
      <c r="FW902" s="206"/>
      <c r="FX902" s="206"/>
      <c r="FY902" s="206"/>
      <c r="FZ902" s="206"/>
      <c r="GA902" s="206"/>
      <c r="GB902" s="206"/>
      <c r="GC902" s="206"/>
      <c r="GD902" s="206"/>
      <c r="GE902" s="206"/>
      <c r="GF902" s="206"/>
      <c r="GG902" s="206"/>
      <c r="GH902" s="206"/>
      <c r="GI902" s="206"/>
      <c r="GJ902" s="206"/>
      <c r="GK902" s="206"/>
      <c r="GL902" s="206"/>
      <c r="GM902" s="206"/>
      <c r="GN902" s="206"/>
      <c r="GO902" s="206"/>
      <c r="GP902" s="206"/>
      <c r="GQ902" s="206"/>
      <c r="GR902" s="206"/>
      <c r="GS902" s="206"/>
      <c r="GT902" s="206"/>
      <c r="GU902" s="206"/>
      <c r="GV902" s="206"/>
      <c r="GW902" s="206"/>
      <c r="GX902" s="206"/>
      <c r="GY902" s="206"/>
      <c r="GZ902" s="206"/>
      <c r="HA902" s="206"/>
      <c r="HB902" s="206"/>
      <c r="HC902" s="206"/>
      <c r="HD902" s="206"/>
      <c r="HE902" s="206"/>
      <c r="HF902" s="206"/>
      <c r="HG902" s="206"/>
      <c r="HH902" s="206"/>
      <c r="HI902" s="206"/>
      <c r="HJ902" s="206"/>
      <c r="HK902" s="206"/>
      <c r="HL902" s="206"/>
      <c r="HM902" s="206"/>
      <c r="HN902" s="206"/>
      <c r="HO902" s="206"/>
      <c r="HP902" s="206"/>
      <c r="HQ902" s="206"/>
      <c r="HR902" s="206"/>
      <c r="HS902" s="206"/>
      <c r="HT902" s="206"/>
      <c r="HU902" s="206"/>
      <c r="HV902" s="206"/>
      <c r="HW902" s="206"/>
      <c r="HX902" s="206"/>
      <c r="HY902" s="206"/>
      <c r="HZ902" s="206"/>
      <c r="IA902" s="206"/>
      <c r="IB902" s="206"/>
      <c r="IC902" s="206"/>
      <c r="ID902" s="206"/>
      <c r="IE902" s="206"/>
      <c r="IF902" s="206"/>
      <c r="IG902" s="206"/>
      <c r="IH902" s="206"/>
    </row>
    <row r="903" spans="1:242" s="225" customFormat="1" hidden="1" x14ac:dyDescent="0.25">
      <c r="A903" s="206"/>
      <c r="B903" s="206"/>
      <c r="C903" s="283">
        <v>43686</v>
      </c>
      <c r="D903" s="225" t="s">
        <v>1552</v>
      </c>
      <c r="E903" s="206" t="s">
        <v>1591</v>
      </c>
      <c r="F903" s="206"/>
      <c r="G903" s="235" t="s">
        <v>291</v>
      </c>
      <c r="H903" s="285"/>
      <c r="I903" s="235">
        <v>220000</v>
      </c>
      <c r="J903" s="357">
        <f t="shared" si="14"/>
        <v>6594091</v>
      </c>
      <c r="K903" s="251"/>
      <c r="L903" s="287"/>
      <c r="M903" s="206" t="s">
        <v>1591</v>
      </c>
      <c r="N903" s="287"/>
      <c r="O903" s="287"/>
      <c r="P903" s="287"/>
      <c r="Q903" s="287"/>
      <c r="R903" s="287"/>
      <c r="S903" s="287"/>
      <c r="T903" s="287"/>
      <c r="U903" s="287"/>
      <c r="V903" s="287"/>
      <c r="W903" s="287"/>
      <c r="X903" s="287"/>
      <c r="Y903" s="287"/>
      <c r="Z903" s="287"/>
      <c r="AA903" s="287"/>
      <c r="AB903" s="287"/>
      <c r="AC903" s="287"/>
      <c r="AD903" s="287"/>
      <c r="AE903" s="287"/>
      <c r="AF903" s="287"/>
      <c r="AG903" s="287"/>
      <c r="AH903" s="287"/>
      <c r="AI903" s="287"/>
      <c r="AJ903" s="449"/>
      <c r="AK903" s="206"/>
      <c r="AL903" s="206"/>
      <c r="AM903" s="206"/>
      <c r="AN903" s="206"/>
      <c r="AO903" s="206"/>
      <c r="AP903" s="206"/>
      <c r="AQ903" s="206"/>
      <c r="AR903" s="206"/>
      <c r="AS903" s="206"/>
      <c r="AT903" s="206"/>
      <c r="AU903" s="206"/>
      <c r="AV903" s="206"/>
      <c r="AW903" s="206"/>
      <c r="AX903" s="206"/>
      <c r="AY903" s="206"/>
      <c r="AZ903" s="206"/>
      <c r="BA903" s="206"/>
      <c r="BB903" s="206"/>
      <c r="BC903" s="206"/>
      <c r="BD903" s="206"/>
      <c r="BE903" s="206"/>
      <c r="BF903" s="206"/>
      <c r="BG903" s="206"/>
      <c r="BH903" s="206"/>
      <c r="BI903" s="206"/>
      <c r="BJ903" s="206"/>
      <c r="BK903" s="206"/>
      <c r="BL903" s="206"/>
      <c r="BM903" s="206"/>
      <c r="BN903" s="206"/>
      <c r="BO903" s="206"/>
      <c r="BP903" s="206"/>
      <c r="BQ903" s="206"/>
      <c r="BR903" s="206"/>
      <c r="BS903" s="206"/>
      <c r="BT903" s="206"/>
      <c r="BU903" s="206"/>
      <c r="BV903" s="206"/>
      <c r="BW903" s="206"/>
      <c r="BX903" s="206"/>
      <c r="BY903" s="206"/>
      <c r="BZ903" s="206"/>
      <c r="CA903" s="206"/>
      <c r="CB903" s="206"/>
      <c r="CC903" s="206"/>
      <c r="CD903" s="206"/>
      <c r="CE903" s="206"/>
      <c r="CF903" s="206"/>
      <c r="CG903" s="206"/>
      <c r="CH903" s="206"/>
      <c r="CI903" s="206"/>
      <c r="CJ903" s="206"/>
      <c r="CK903" s="206"/>
      <c r="CL903" s="206"/>
      <c r="CM903" s="206"/>
      <c r="CN903" s="206"/>
      <c r="CO903" s="206"/>
      <c r="CP903" s="206"/>
      <c r="CQ903" s="206"/>
      <c r="CR903" s="206"/>
      <c r="CS903" s="206"/>
      <c r="CT903" s="206"/>
      <c r="CU903" s="206"/>
      <c r="CV903" s="206"/>
      <c r="CW903" s="206"/>
      <c r="CX903" s="206"/>
      <c r="CY903" s="206"/>
      <c r="CZ903" s="206"/>
      <c r="DA903" s="206"/>
      <c r="DB903" s="206"/>
      <c r="DC903" s="206"/>
      <c r="DD903" s="206"/>
      <c r="DE903" s="206"/>
      <c r="DF903" s="206"/>
      <c r="DG903" s="206"/>
      <c r="DH903" s="206"/>
      <c r="DI903" s="206"/>
      <c r="DJ903" s="206"/>
      <c r="DK903" s="206"/>
      <c r="DL903" s="206"/>
      <c r="DM903" s="206"/>
      <c r="DN903" s="206"/>
      <c r="DO903" s="206"/>
      <c r="DP903" s="206"/>
      <c r="DQ903" s="206"/>
      <c r="DR903" s="206"/>
      <c r="DS903" s="206"/>
      <c r="DT903" s="206"/>
      <c r="DU903" s="206"/>
      <c r="DV903" s="206"/>
      <c r="DW903" s="206"/>
      <c r="DX903" s="206"/>
      <c r="DY903" s="206"/>
      <c r="DZ903" s="206"/>
      <c r="EA903" s="206"/>
      <c r="EB903" s="206"/>
      <c r="EC903" s="206"/>
      <c r="ED903" s="206"/>
      <c r="EE903" s="206"/>
      <c r="EF903" s="206"/>
      <c r="EG903" s="206"/>
      <c r="EH903" s="206"/>
      <c r="EI903" s="206"/>
      <c r="EJ903" s="206"/>
      <c r="EK903" s="206"/>
      <c r="EL903" s="206"/>
      <c r="EM903" s="206"/>
      <c r="EN903" s="206"/>
      <c r="EO903" s="206"/>
      <c r="EP903" s="206"/>
      <c r="EQ903" s="206"/>
      <c r="ER903" s="206"/>
      <c r="ES903" s="206"/>
      <c r="ET903" s="206"/>
      <c r="EU903" s="206"/>
      <c r="EV903" s="206"/>
      <c r="EW903" s="206"/>
      <c r="EX903" s="206"/>
      <c r="EY903" s="206"/>
      <c r="EZ903" s="206"/>
      <c r="FA903" s="206"/>
      <c r="FB903" s="206"/>
      <c r="FC903" s="206"/>
      <c r="FD903" s="206"/>
      <c r="FE903" s="206"/>
      <c r="FF903" s="206"/>
      <c r="FG903" s="206"/>
      <c r="FH903" s="206"/>
      <c r="FI903" s="206"/>
      <c r="FJ903" s="206"/>
      <c r="FK903" s="206"/>
      <c r="FL903" s="206"/>
      <c r="FM903" s="206"/>
      <c r="FN903" s="206"/>
      <c r="FO903" s="206"/>
      <c r="FP903" s="206"/>
      <c r="FQ903" s="206"/>
      <c r="FR903" s="206"/>
      <c r="FS903" s="206"/>
      <c r="FT903" s="206"/>
      <c r="FU903" s="206"/>
      <c r="FV903" s="206"/>
      <c r="FW903" s="206"/>
      <c r="FX903" s="206"/>
      <c r="FY903" s="206"/>
      <c r="FZ903" s="206"/>
      <c r="GA903" s="206"/>
      <c r="GB903" s="206"/>
      <c r="GC903" s="206"/>
      <c r="GD903" s="206"/>
      <c r="GE903" s="206"/>
      <c r="GF903" s="206"/>
      <c r="GG903" s="206"/>
      <c r="GH903" s="206"/>
      <c r="GI903" s="206"/>
      <c r="GJ903" s="206"/>
      <c r="GK903" s="206"/>
      <c r="GL903" s="206"/>
      <c r="GM903" s="206"/>
      <c r="GN903" s="206"/>
      <c r="GO903" s="206"/>
      <c r="GP903" s="206"/>
      <c r="GQ903" s="206"/>
      <c r="GR903" s="206"/>
      <c r="GS903" s="206"/>
      <c r="GT903" s="206"/>
      <c r="GU903" s="206"/>
      <c r="GV903" s="206"/>
      <c r="GW903" s="206"/>
      <c r="GX903" s="206"/>
      <c r="GY903" s="206"/>
      <c r="GZ903" s="206"/>
      <c r="HA903" s="206"/>
      <c r="HB903" s="206"/>
      <c r="HC903" s="206"/>
      <c r="HD903" s="206"/>
      <c r="HE903" s="206"/>
      <c r="HF903" s="206"/>
      <c r="HG903" s="206"/>
      <c r="HH903" s="206"/>
      <c r="HI903" s="206"/>
      <c r="HJ903" s="206"/>
      <c r="HK903" s="206"/>
      <c r="HL903" s="206"/>
      <c r="HM903" s="206"/>
      <c r="HN903" s="206"/>
      <c r="HO903" s="206"/>
      <c r="HP903" s="206"/>
      <c r="HQ903" s="206"/>
      <c r="HR903" s="206"/>
      <c r="HS903" s="206"/>
      <c r="HT903" s="206"/>
      <c r="HU903" s="206"/>
      <c r="HV903" s="206"/>
      <c r="HW903" s="206"/>
      <c r="HX903" s="206"/>
      <c r="HY903" s="206"/>
      <c r="HZ903" s="206"/>
      <c r="IA903" s="206"/>
      <c r="IB903" s="206"/>
      <c r="IC903" s="206"/>
      <c r="ID903" s="206"/>
      <c r="IE903" s="206"/>
      <c r="IF903" s="206"/>
      <c r="IG903" s="206"/>
      <c r="IH903" s="206"/>
    </row>
    <row r="904" spans="1:242" s="225" customFormat="1" hidden="1" x14ac:dyDescent="0.25">
      <c r="A904" s="206"/>
      <c r="B904" s="206"/>
      <c r="C904" s="206"/>
      <c r="D904" s="377" t="s">
        <v>1624</v>
      </c>
      <c r="E904" s="206"/>
      <c r="F904" s="206"/>
      <c r="G904" s="208"/>
      <c r="H904" s="285">
        <v>16936109</v>
      </c>
      <c r="I904" s="210"/>
      <c r="J904" s="357">
        <f t="shared" si="14"/>
        <v>23530200</v>
      </c>
      <c r="K904" s="251"/>
      <c r="L904" s="287"/>
      <c r="M904" s="206"/>
      <c r="N904" s="287"/>
      <c r="O904" s="287"/>
      <c r="P904" s="287"/>
      <c r="Q904" s="287"/>
      <c r="R904" s="287"/>
      <c r="S904" s="287"/>
      <c r="T904" s="287"/>
      <c r="U904" s="287"/>
      <c r="V904" s="287"/>
      <c r="W904" s="287"/>
      <c r="X904" s="287"/>
      <c r="Y904" s="287"/>
      <c r="Z904" s="287"/>
      <c r="AA904" s="287"/>
      <c r="AB904" s="287"/>
      <c r="AC904" s="287"/>
      <c r="AD904" s="287"/>
      <c r="AE904" s="287"/>
      <c r="AF904" s="287"/>
      <c r="AG904" s="287"/>
      <c r="AH904" s="287"/>
      <c r="AI904" s="287"/>
      <c r="AJ904" s="449"/>
      <c r="AK904" s="206"/>
      <c r="AL904" s="206"/>
      <c r="AM904" s="206"/>
      <c r="AN904" s="206"/>
      <c r="AO904" s="206"/>
      <c r="AP904" s="206"/>
      <c r="AQ904" s="206"/>
      <c r="AR904" s="206"/>
      <c r="AS904" s="206"/>
      <c r="AT904" s="206"/>
      <c r="AU904" s="206"/>
      <c r="AV904" s="206"/>
      <c r="AW904" s="206"/>
      <c r="AX904" s="206"/>
      <c r="AY904" s="206"/>
      <c r="AZ904" s="206"/>
      <c r="BA904" s="206"/>
      <c r="BB904" s="206"/>
      <c r="BC904" s="206"/>
      <c r="BD904" s="206"/>
      <c r="BE904" s="206"/>
      <c r="BF904" s="206"/>
      <c r="BG904" s="206"/>
      <c r="BH904" s="206"/>
      <c r="BI904" s="206"/>
      <c r="BJ904" s="206"/>
      <c r="BK904" s="206"/>
      <c r="BL904" s="206"/>
      <c r="BM904" s="206"/>
      <c r="BN904" s="206"/>
      <c r="BO904" s="206"/>
      <c r="BP904" s="206"/>
      <c r="BQ904" s="206"/>
      <c r="BR904" s="206"/>
      <c r="BS904" s="206"/>
      <c r="BT904" s="206"/>
      <c r="BU904" s="206"/>
      <c r="BV904" s="206"/>
      <c r="BW904" s="206"/>
      <c r="BX904" s="206"/>
      <c r="BY904" s="206"/>
      <c r="BZ904" s="206"/>
      <c r="CA904" s="206"/>
      <c r="CB904" s="206"/>
      <c r="CC904" s="206"/>
      <c r="CD904" s="206"/>
      <c r="CE904" s="206"/>
      <c r="CF904" s="206"/>
      <c r="CG904" s="206"/>
      <c r="CH904" s="206"/>
      <c r="CI904" s="206"/>
      <c r="CJ904" s="206"/>
      <c r="CK904" s="206"/>
      <c r="CL904" s="206"/>
      <c r="CM904" s="206"/>
      <c r="CN904" s="206"/>
      <c r="CO904" s="206"/>
      <c r="CP904" s="206"/>
      <c r="CQ904" s="206"/>
      <c r="CR904" s="206"/>
      <c r="CS904" s="206"/>
      <c r="CT904" s="206"/>
      <c r="CU904" s="206"/>
      <c r="CV904" s="206"/>
      <c r="CW904" s="206"/>
      <c r="CX904" s="206"/>
      <c r="CY904" s="206"/>
      <c r="CZ904" s="206"/>
      <c r="DA904" s="206"/>
      <c r="DB904" s="206"/>
      <c r="DC904" s="206"/>
      <c r="DD904" s="206"/>
      <c r="DE904" s="206"/>
      <c r="DF904" s="206"/>
      <c r="DG904" s="206"/>
      <c r="DH904" s="206"/>
      <c r="DI904" s="206"/>
      <c r="DJ904" s="206"/>
      <c r="DK904" s="206"/>
      <c r="DL904" s="206"/>
      <c r="DM904" s="206"/>
      <c r="DN904" s="206"/>
      <c r="DO904" s="206"/>
      <c r="DP904" s="206"/>
      <c r="DQ904" s="206"/>
      <c r="DR904" s="206"/>
      <c r="DS904" s="206"/>
      <c r="DT904" s="206"/>
      <c r="DU904" s="206"/>
      <c r="DV904" s="206"/>
      <c r="DW904" s="206"/>
      <c r="DX904" s="206"/>
      <c r="DY904" s="206"/>
      <c r="DZ904" s="206"/>
      <c r="EA904" s="206"/>
      <c r="EB904" s="206"/>
      <c r="EC904" s="206"/>
      <c r="ED904" s="206"/>
      <c r="EE904" s="206"/>
      <c r="EF904" s="206"/>
      <c r="EG904" s="206"/>
      <c r="EH904" s="206"/>
      <c r="EI904" s="206"/>
      <c r="EJ904" s="206"/>
      <c r="EK904" s="206"/>
      <c r="EL904" s="206"/>
      <c r="EM904" s="206"/>
      <c r="EN904" s="206"/>
      <c r="EO904" s="206"/>
      <c r="EP904" s="206"/>
      <c r="EQ904" s="206"/>
      <c r="ER904" s="206"/>
      <c r="ES904" s="206"/>
      <c r="ET904" s="206"/>
      <c r="EU904" s="206"/>
      <c r="EV904" s="206"/>
      <c r="EW904" s="206"/>
      <c r="EX904" s="206"/>
      <c r="EY904" s="206"/>
      <c r="EZ904" s="206"/>
      <c r="FA904" s="206"/>
      <c r="FB904" s="206"/>
      <c r="FC904" s="206"/>
      <c r="FD904" s="206"/>
      <c r="FE904" s="206"/>
      <c r="FF904" s="206"/>
      <c r="FG904" s="206"/>
      <c r="FH904" s="206"/>
      <c r="FI904" s="206"/>
      <c r="FJ904" s="206"/>
      <c r="FK904" s="206"/>
      <c r="FL904" s="206"/>
      <c r="FM904" s="206"/>
      <c r="FN904" s="206"/>
      <c r="FO904" s="206"/>
      <c r="FP904" s="206"/>
      <c r="FQ904" s="206"/>
      <c r="FR904" s="206"/>
      <c r="FS904" s="206"/>
      <c r="FT904" s="206"/>
      <c r="FU904" s="206"/>
      <c r="FV904" s="206"/>
      <c r="FW904" s="206"/>
      <c r="FX904" s="206"/>
      <c r="FY904" s="206"/>
      <c r="FZ904" s="206"/>
      <c r="GA904" s="206"/>
      <c r="GB904" s="206"/>
      <c r="GC904" s="206"/>
      <c r="GD904" s="206"/>
      <c r="GE904" s="206"/>
      <c r="GF904" s="206"/>
      <c r="GG904" s="206"/>
      <c r="GH904" s="206"/>
      <c r="GI904" s="206"/>
      <c r="GJ904" s="206"/>
      <c r="GK904" s="206"/>
      <c r="GL904" s="206"/>
      <c r="GM904" s="206"/>
      <c r="GN904" s="206"/>
      <c r="GO904" s="206"/>
      <c r="GP904" s="206"/>
      <c r="GQ904" s="206"/>
      <c r="GR904" s="206"/>
      <c r="GS904" s="206"/>
      <c r="GT904" s="206"/>
      <c r="GU904" s="206"/>
      <c r="GV904" s="206"/>
      <c r="GW904" s="206"/>
      <c r="GX904" s="206"/>
      <c r="GY904" s="206"/>
      <c r="GZ904" s="206"/>
      <c r="HA904" s="206"/>
      <c r="HB904" s="206"/>
      <c r="HC904" s="206"/>
      <c r="HD904" s="206"/>
      <c r="HE904" s="206"/>
      <c r="HF904" s="206"/>
      <c r="HG904" s="206"/>
      <c r="HH904" s="206"/>
      <c r="HI904" s="206"/>
      <c r="HJ904" s="206"/>
      <c r="HK904" s="206"/>
      <c r="HL904" s="206"/>
      <c r="HM904" s="206"/>
      <c r="HN904" s="206"/>
      <c r="HO904" s="206"/>
      <c r="HP904" s="206"/>
      <c r="HQ904" s="206"/>
      <c r="HR904" s="206"/>
      <c r="HS904" s="206"/>
      <c r="HT904" s="206"/>
      <c r="HU904" s="206"/>
      <c r="HV904" s="206"/>
      <c r="HW904" s="206"/>
      <c r="HX904" s="206"/>
      <c r="HY904" s="206"/>
      <c r="HZ904" s="206"/>
      <c r="IA904" s="206"/>
      <c r="IB904" s="206"/>
      <c r="IC904" s="206"/>
      <c r="ID904" s="206"/>
      <c r="IE904" s="206"/>
      <c r="IF904" s="206"/>
      <c r="IG904" s="206"/>
      <c r="IH904" s="206"/>
    </row>
    <row r="905" spans="1:242" s="225" customFormat="1" hidden="1" x14ac:dyDescent="0.25">
      <c r="A905" s="206"/>
      <c r="B905" s="206"/>
      <c r="C905" s="204">
        <v>43687</v>
      </c>
      <c r="D905" s="318" t="s">
        <v>1604</v>
      </c>
      <c r="E905" s="319" t="s">
        <v>1592</v>
      </c>
      <c r="F905" s="255"/>
      <c r="G905" s="320" t="s">
        <v>291</v>
      </c>
      <c r="H905" s="285"/>
      <c r="I905" s="321">
        <v>223000</v>
      </c>
      <c r="J905" s="357">
        <f t="shared" si="14"/>
        <v>23307200</v>
      </c>
      <c r="K905" s="251" t="s">
        <v>1591</v>
      </c>
      <c r="L905" s="287"/>
      <c r="M905" s="319" t="s">
        <v>1592</v>
      </c>
      <c r="N905" s="287"/>
      <c r="O905" s="287"/>
      <c r="P905" s="287"/>
      <c r="Q905" s="287"/>
      <c r="R905" s="287"/>
      <c r="S905" s="287"/>
      <c r="T905" s="287"/>
      <c r="U905" s="287"/>
      <c r="V905" s="287"/>
      <c r="W905" s="287"/>
      <c r="X905" s="287"/>
      <c r="Y905" s="287"/>
      <c r="Z905" s="287"/>
      <c r="AA905" s="287"/>
      <c r="AB905" s="287"/>
      <c r="AC905" s="287"/>
      <c r="AD905" s="287"/>
      <c r="AE905" s="287"/>
      <c r="AF905" s="287"/>
      <c r="AG905" s="287"/>
      <c r="AH905" s="287"/>
      <c r="AI905" s="287"/>
      <c r="AJ905" s="449"/>
      <c r="AK905" s="206"/>
      <c r="AL905" s="206"/>
      <c r="AM905" s="206"/>
      <c r="AN905" s="206"/>
      <c r="AO905" s="206"/>
      <c r="AP905" s="206"/>
      <c r="AQ905" s="206"/>
      <c r="AR905" s="206"/>
      <c r="AS905" s="206"/>
      <c r="AT905" s="206"/>
      <c r="AU905" s="206"/>
      <c r="AV905" s="206"/>
      <c r="AW905" s="206"/>
      <c r="AX905" s="206"/>
      <c r="AY905" s="206"/>
      <c r="AZ905" s="206"/>
      <c r="BA905" s="206"/>
      <c r="BB905" s="206"/>
      <c r="BC905" s="206"/>
      <c r="BD905" s="206"/>
      <c r="BE905" s="206"/>
      <c r="BF905" s="206"/>
      <c r="BG905" s="206"/>
      <c r="BH905" s="206"/>
      <c r="BI905" s="206"/>
      <c r="BJ905" s="206"/>
      <c r="BK905" s="206"/>
      <c r="BL905" s="206"/>
      <c r="BM905" s="206"/>
      <c r="BN905" s="206"/>
      <c r="BO905" s="206"/>
      <c r="BP905" s="206"/>
      <c r="BQ905" s="206"/>
      <c r="BR905" s="206"/>
      <c r="BS905" s="206"/>
      <c r="BT905" s="206"/>
      <c r="BU905" s="206"/>
      <c r="BV905" s="206"/>
      <c r="BW905" s="206"/>
      <c r="BX905" s="206"/>
      <c r="BY905" s="206"/>
      <c r="BZ905" s="206"/>
      <c r="CA905" s="206"/>
      <c r="CB905" s="206"/>
      <c r="CC905" s="206"/>
      <c r="CD905" s="206"/>
      <c r="CE905" s="206"/>
      <c r="CF905" s="206"/>
      <c r="CG905" s="206"/>
      <c r="CH905" s="206"/>
      <c r="CI905" s="206"/>
      <c r="CJ905" s="206"/>
      <c r="CK905" s="206"/>
      <c r="CL905" s="206"/>
      <c r="CM905" s="206"/>
      <c r="CN905" s="206"/>
      <c r="CO905" s="206"/>
      <c r="CP905" s="206"/>
      <c r="CQ905" s="206"/>
      <c r="CR905" s="206"/>
      <c r="CS905" s="206"/>
      <c r="CT905" s="206"/>
      <c r="CU905" s="206"/>
      <c r="CV905" s="206"/>
      <c r="CW905" s="206"/>
      <c r="CX905" s="206"/>
      <c r="CY905" s="206"/>
      <c r="CZ905" s="206"/>
      <c r="DA905" s="206"/>
      <c r="DB905" s="206"/>
      <c r="DC905" s="206"/>
      <c r="DD905" s="206"/>
      <c r="DE905" s="206"/>
      <c r="DF905" s="206"/>
      <c r="DG905" s="206"/>
      <c r="DH905" s="206"/>
      <c r="DI905" s="206"/>
      <c r="DJ905" s="206"/>
      <c r="DK905" s="206"/>
      <c r="DL905" s="206"/>
      <c r="DM905" s="206"/>
      <c r="DN905" s="206"/>
      <c r="DO905" s="206"/>
      <c r="DP905" s="206"/>
      <c r="DQ905" s="206"/>
      <c r="DR905" s="206"/>
      <c r="DS905" s="206"/>
      <c r="DT905" s="206"/>
      <c r="DU905" s="206"/>
      <c r="DV905" s="206"/>
      <c r="DW905" s="206"/>
      <c r="DX905" s="206"/>
      <c r="DY905" s="206"/>
      <c r="DZ905" s="206"/>
      <c r="EA905" s="206"/>
      <c r="EB905" s="206"/>
      <c r="EC905" s="206"/>
      <c r="ED905" s="206"/>
      <c r="EE905" s="206"/>
      <c r="EF905" s="206"/>
      <c r="EG905" s="206"/>
      <c r="EH905" s="206"/>
      <c r="EI905" s="206"/>
      <c r="EJ905" s="206"/>
      <c r="EK905" s="206"/>
      <c r="EL905" s="206"/>
      <c r="EM905" s="206"/>
      <c r="EN905" s="206"/>
      <c r="EO905" s="206"/>
      <c r="EP905" s="206"/>
      <c r="EQ905" s="206"/>
      <c r="ER905" s="206"/>
      <c r="ES905" s="206"/>
      <c r="ET905" s="206"/>
      <c r="EU905" s="206"/>
      <c r="EV905" s="206"/>
      <c r="EW905" s="206"/>
      <c r="EX905" s="206"/>
      <c r="EY905" s="206"/>
      <c r="EZ905" s="206"/>
      <c r="FA905" s="206"/>
      <c r="FB905" s="206"/>
      <c r="FC905" s="206"/>
      <c r="FD905" s="206"/>
      <c r="FE905" s="206"/>
      <c r="FF905" s="206"/>
      <c r="FG905" s="206"/>
      <c r="FH905" s="206"/>
      <c r="FI905" s="206"/>
      <c r="FJ905" s="206"/>
      <c r="FK905" s="206"/>
      <c r="FL905" s="206"/>
      <c r="FM905" s="206"/>
      <c r="FN905" s="206"/>
      <c r="FO905" s="206"/>
      <c r="FP905" s="206"/>
      <c r="FQ905" s="206"/>
      <c r="FR905" s="206"/>
      <c r="FS905" s="206"/>
      <c r="FT905" s="206"/>
      <c r="FU905" s="206"/>
      <c r="FV905" s="206"/>
      <c r="FW905" s="206"/>
      <c r="FX905" s="206"/>
      <c r="FY905" s="206"/>
      <c r="FZ905" s="206"/>
      <c r="GA905" s="206"/>
      <c r="GB905" s="206"/>
      <c r="GC905" s="206"/>
      <c r="GD905" s="206"/>
      <c r="GE905" s="206"/>
      <c r="GF905" s="206"/>
      <c r="GG905" s="206"/>
      <c r="GH905" s="206"/>
      <c r="GI905" s="206"/>
      <c r="GJ905" s="206"/>
      <c r="GK905" s="206"/>
      <c r="GL905" s="206"/>
      <c r="GM905" s="206"/>
      <c r="GN905" s="206"/>
      <c r="GO905" s="206"/>
      <c r="GP905" s="206"/>
      <c r="GQ905" s="206"/>
      <c r="GR905" s="206"/>
      <c r="GS905" s="206"/>
      <c r="GT905" s="206"/>
      <c r="GU905" s="206"/>
      <c r="GV905" s="206"/>
      <c r="GW905" s="206"/>
      <c r="GX905" s="206"/>
      <c r="GY905" s="206"/>
      <c r="GZ905" s="206"/>
      <c r="HA905" s="206"/>
      <c r="HB905" s="206"/>
      <c r="HC905" s="206"/>
      <c r="HD905" s="206"/>
      <c r="HE905" s="206"/>
      <c r="HF905" s="206"/>
      <c r="HG905" s="206"/>
      <c r="HH905" s="206"/>
      <c r="HI905" s="206"/>
      <c r="HJ905" s="206"/>
      <c r="HK905" s="206"/>
      <c r="HL905" s="206"/>
      <c r="HM905" s="206"/>
      <c r="HN905" s="206"/>
      <c r="HO905" s="206"/>
      <c r="HP905" s="206"/>
      <c r="HQ905" s="206"/>
      <c r="HR905" s="206"/>
      <c r="HS905" s="206"/>
      <c r="HT905" s="206"/>
      <c r="HU905" s="206"/>
      <c r="HV905" s="206"/>
      <c r="HW905" s="206"/>
      <c r="HX905" s="206"/>
      <c r="HY905" s="206"/>
      <c r="HZ905" s="206"/>
      <c r="IA905" s="206"/>
      <c r="IB905" s="206"/>
      <c r="IC905" s="206"/>
      <c r="ID905" s="206"/>
      <c r="IE905" s="206"/>
      <c r="IF905" s="206"/>
      <c r="IG905" s="206"/>
      <c r="IH905" s="206"/>
    </row>
    <row r="906" spans="1:242" s="225" customFormat="1" hidden="1" x14ac:dyDescent="0.25">
      <c r="A906" s="206"/>
      <c r="B906" s="206"/>
      <c r="C906" s="204"/>
      <c r="D906" s="396" t="s">
        <v>1100</v>
      </c>
      <c r="E906" s="319"/>
      <c r="F906" s="255"/>
      <c r="G906" s="397" t="s">
        <v>1182</v>
      </c>
      <c r="H906" s="285">
        <v>220000</v>
      </c>
      <c r="I906" s="271"/>
      <c r="J906" s="357">
        <f t="shared" si="14"/>
        <v>23527200</v>
      </c>
      <c r="K906" s="251"/>
      <c r="L906" s="287"/>
      <c r="M906" s="319"/>
      <c r="N906" s="287"/>
      <c r="O906" s="287"/>
      <c r="P906" s="287"/>
      <c r="Q906" s="287"/>
      <c r="R906" s="287"/>
      <c r="S906" s="287"/>
      <c r="T906" s="287"/>
      <c r="U906" s="287"/>
      <c r="V906" s="287"/>
      <c r="W906" s="287"/>
      <c r="X906" s="287"/>
      <c r="Y906" s="287"/>
      <c r="Z906" s="287"/>
      <c r="AA906" s="287"/>
      <c r="AB906" s="287"/>
      <c r="AC906" s="287"/>
      <c r="AD906" s="287"/>
      <c r="AE906" s="287"/>
      <c r="AF906" s="287"/>
      <c r="AG906" s="287"/>
      <c r="AH906" s="287"/>
      <c r="AI906" s="287"/>
      <c r="AJ906" s="449"/>
      <c r="AK906" s="206"/>
      <c r="AL906" s="206"/>
      <c r="AM906" s="206"/>
      <c r="AN906" s="206"/>
      <c r="AO906" s="206"/>
      <c r="AP906" s="206"/>
      <c r="AQ906" s="206"/>
      <c r="AR906" s="206"/>
      <c r="AS906" s="206"/>
      <c r="AT906" s="206"/>
      <c r="AU906" s="206"/>
      <c r="AV906" s="206"/>
      <c r="AW906" s="206"/>
      <c r="AX906" s="206"/>
      <c r="AY906" s="206"/>
      <c r="AZ906" s="206"/>
      <c r="BA906" s="206"/>
      <c r="BB906" s="206"/>
      <c r="BC906" s="206"/>
      <c r="BD906" s="206"/>
      <c r="BE906" s="206"/>
      <c r="BF906" s="206"/>
      <c r="BG906" s="206"/>
      <c r="BH906" s="206"/>
      <c r="BI906" s="206"/>
      <c r="BJ906" s="206"/>
      <c r="BK906" s="206"/>
      <c r="BL906" s="206"/>
      <c r="BM906" s="206"/>
      <c r="BN906" s="206"/>
      <c r="BO906" s="206"/>
      <c r="BP906" s="206"/>
      <c r="BQ906" s="206"/>
      <c r="BR906" s="206"/>
      <c r="BS906" s="206"/>
      <c r="BT906" s="206"/>
      <c r="BU906" s="206"/>
      <c r="BV906" s="206"/>
      <c r="BW906" s="206"/>
      <c r="BX906" s="206"/>
      <c r="BY906" s="206"/>
      <c r="BZ906" s="206"/>
      <c r="CA906" s="206"/>
      <c r="CB906" s="206"/>
      <c r="CC906" s="206"/>
      <c r="CD906" s="206"/>
      <c r="CE906" s="206"/>
      <c r="CF906" s="206"/>
      <c r="CG906" s="206"/>
      <c r="CH906" s="206"/>
      <c r="CI906" s="206"/>
      <c r="CJ906" s="206"/>
      <c r="CK906" s="206"/>
      <c r="CL906" s="206"/>
      <c r="CM906" s="206"/>
      <c r="CN906" s="206"/>
      <c r="CO906" s="206"/>
      <c r="CP906" s="206"/>
      <c r="CQ906" s="206"/>
      <c r="CR906" s="206"/>
      <c r="CS906" s="206"/>
      <c r="CT906" s="206"/>
      <c r="CU906" s="206"/>
      <c r="CV906" s="206"/>
      <c r="CW906" s="206"/>
      <c r="CX906" s="206"/>
      <c r="CY906" s="206"/>
      <c r="CZ906" s="206"/>
      <c r="DA906" s="206"/>
      <c r="DB906" s="206"/>
      <c r="DC906" s="206"/>
      <c r="DD906" s="206"/>
      <c r="DE906" s="206"/>
      <c r="DF906" s="206"/>
      <c r="DG906" s="206"/>
      <c r="DH906" s="206"/>
      <c r="DI906" s="206"/>
      <c r="DJ906" s="206"/>
      <c r="DK906" s="206"/>
      <c r="DL906" s="206"/>
      <c r="DM906" s="206"/>
      <c r="DN906" s="206"/>
      <c r="DO906" s="206"/>
      <c r="DP906" s="206"/>
      <c r="DQ906" s="206"/>
      <c r="DR906" s="206"/>
      <c r="DS906" s="206"/>
      <c r="DT906" s="206"/>
      <c r="DU906" s="206"/>
      <c r="DV906" s="206"/>
      <c r="DW906" s="206"/>
      <c r="DX906" s="206"/>
      <c r="DY906" s="206"/>
      <c r="DZ906" s="206"/>
      <c r="EA906" s="206"/>
      <c r="EB906" s="206"/>
      <c r="EC906" s="206"/>
      <c r="ED906" s="206"/>
      <c r="EE906" s="206"/>
      <c r="EF906" s="206"/>
      <c r="EG906" s="206"/>
      <c r="EH906" s="206"/>
      <c r="EI906" s="206"/>
      <c r="EJ906" s="206"/>
      <c r="EK906" s="206"/>
      <c r="EL906" s="206"/>
      <c r="EM906" s="206"/>
      <c r="EN906" s="206"/>
      <c r="EO906" s="206"/>
      <c r="EP906" s="206"/>
      <c r="EQ906" s="206"/>
      <c r="ER906" s="206"/>
      <c r="ES906" s="206"/>
      <c r="ET906" s="206"/>
      <c r="EU906" s="206"/>
      <c r="EV906" s="206"/>
      <c r="EW906" s="206"/>
      <c r="EX906" s="206"/>
      <c r="EY906" s="206"/>
      <c r="EZ906" s="206"/>
      <c r="FA906" s="206"/>
      <c r="FB906" s="206"/>
      <c r="FC906" s="206"/>
      <c r="FD906" s="206"/>
      <c r="FE906" s="206"/>
      <c r="FF906" s="206"/>
      <c r="FG906" s="206"/>
      <c r="FH906" s="206"/>
      <c r="FI906" s="206"/>
      <c r="FJ906" s="206"/>
      <c r="FK906" s="206"/>
      <c r="FL906" s="206"/>
      <c r="FM906" s="206"/>
      <c r="FN906" s="206"/>
      <c r="FO906" s="206"/>
      <c r="FP906" s="206"/>
      <c r="FQ906" s="206"/>
      <c r="FR906" s="206"/>
      <c r="FS906" s="206"/>
      <c r="FT906" s="206"/>
      <c r="FU906" s="206"/>
      <c r="FV906" s="206"/>
      <c r="FW906" s="206"/>
      <c r="FX906" s="206"/>
      <c r="FY906" s="206"/>
      <c r="FZ906" s="206"/>
      <c r="GA906" s="206"/>
      <c r="GB906" s="206"/>
      <c r="GC906" s="206"/>
      <c r="GD906" s="206"/>
      <c r="GE906" s="206"/>
      <c r="GF906" s="206"/>
      <c r="GG906" s="206"/>
      <c r="GH906" s="206"/>
      <c r="GI906" s="206"/>
      <c r="GJ906" s="206"/>
      <c r="GK906" s="206"/>
      <c r="GL906" s="206"/>
      <c r="GM906" s="206"/>
      <c r="GN906" s="206"/>
      <c r="GO906" s="206"/>
      <c r="GP906" s="206"/>
      <c r="GQ906" s="206"/>
      <c r="GR906" s="206"/>
      <c r="GS906" s="206"/>
      <c r="GT906" s="206"/>
      <c r="GU906" s="206"/>
      <c r="GV906" s="206"/>
      <c r="GW906" s="206"/>
      <c r="GX906" s="206"/>
      <c r="GY906" s="206"/>
      <c r="GZ906" s="206"/>
      <c r="HA906" s="206"/>
      <c r="HB906" s="206"/>
      <c r="HC906" s="206"/>
      <c r="HD906" s="206"/>
      <c r="HE906" s="206"/>
      <c r="HF906" s="206"/>
      <c r="HG906" s="206"/>
      <c r="HH906" s="206"/>
      <c r="HI906" s="206"/>
      <c r="HJ906" s="206"/>
      <c r="HK906" s="206"/>
      <c r="HL906" s="206"/>
      <c r="HM906" s="206"/>
      <c r="HN906" s="206"/>
      <c r="HO906" s="206"/>
      <c r="HP906" s="206"/>
      <c r="HQ906" s="206"/>
      <c r="HR906" s="206"/>
      <c r="HS906" s="206"/>
      <c r="HT906" s="206"/>
      <c r="HU906" s="206"/>
      <c r="HV906" s="206"/>
      <c r="HW906" s="206"/>
      <c r="HX906" s="206"/>
      <c r="HY906" s="206"/>
      <c r="HZ906" s="206"/>
      <c r="IA906" s="206"/>
      <c r="IB906" s="206"/>
      <c r="IC906" s="206"/>
      <c r="ID906" s="206"/>
      <c r="IE906" s="206"/>
      <c r="IF906" s="206"/>
      <c r="IG906" s="206"/>
      <c r="IH906" s="206"/>
    </row>
    <row r="907" spans="1:242" s="225" customFormat="1" hidden="1" x14ac:dyDescent="0.25">
      <c r="A907" s="206"/>
      <c r="B907" s="206"/>
      <c r="C907" s="204">
        <v>43689</v>
      </c>
      <c r="D907" s="267" t="s">
        <v>922</v>
      </c>
      <c r="E907" s="319" t="s">
        <v>1593</v>
      </c>
      <c r="F907" s="322"/>
      <c r="G907" s="270" t="s">
        <v>563</v>
      </c>
      <c r="H907" s="285"/>
      <c r="I907" s="271">
        <v>252000</v>
      </c>
      <c r="J907" s="357">
        <f t="shared" si="14"/>
        <v>23275200</v>
      </c>
      <c r="K907" s="251"/>
      <c r="L907" s="287"/>
      <c r="M907" s="319" t="s">
        <v>1593</v>
      </c>
      <c r="N907" s="287"/>
      <c r="O907" s="287"/>
      <c r="P907" s="287"/>
      <c r="Q907" s="287"/>
      <c r="R907" s="287"/>
      <c r="S907" s="287"/>
      <c r="T907" s="287"/>
      <c r="U907" s="287"/>
      <c r="V907" s="287"/>
      <c r="W907" s="287"/>
      <c r="X907" s="287"/>
      <c r="Y907" s="287"/>
      <c r="Z907" s="287"/>
      <c r="AA907" s="287"/>
      <c r="AB907" s="287"/>
      <c r="AC907" s="287"/>
      <c r="AD907" s="287"/>
      <c r="AE907" s="287"/>
      <c r="AF907" s="287"/>
      <c r="AG907" s="287"/>
      <c r="AH907" s="287"/>
      <c r="AI907" s="287"/>
      <c r="AJ907" s="449"/>
      <c r="AK907" s="206"/>
      <c r="AL907" s="206"/>
      <c r="AM907" s="206"/>
      <c r="AN907" s="206"/>
      <c r="AO907" s="206"/>
      <c r="AP907" s="206"/>
      <c r="AQ907" s="206"/>
      <c r="AR907" s="206"/>
      <c r="AS907" s="206"/>
      <c r="AT907" s="206"/>
      <c r="AU907" s="206"/>
      <c r="AV907" s="206"/>
      <c r="AW907" s="206"/>
      <c r="AX907" s="206"/>
      <c r="AY907" s="206"/>
      <c r="AZ907" s="206"/>
      <c r="BA907" s="206"/>
      <c r="BB907" s="206"/>
      <c r="BC907" s="206"/>
      <c r="BD907" s="206"/>
      <c r="BE907" s="206"/>
      <c r="BF907" s="206"/>
      <c r="BG907" s="206"/>
      <c r="BH907" s="206"/>
      <c r="BI907" s="206"/>
      <c r="BJ907" s="206"/>
      <c r="BK907" s="206"/>
      <c r="BL907" s="206"/>
      <c r="BM907" s="206"/>
      <c r="BN907" s="206"/>
      <c r="BO907" s="206"/>
      <c r="BP907" s="206"/>
      <c r="BQ907" s="206"/>
      <c r="BR907" s="206"/>
      <c r="BS907" s="206"/>
      <c r="BT907" s="206"/>
      <c r="BU907" s="206"/>
      <c r="BV907" s="206"/>
      <c r="BW907" s="206"/>
      <c r="BX907" s="206"/>
      <c r="BY907" s="206"/>
      <c r="BZ907" s="206"/>
      <c r="CA907" s="206"/>
      <c r="CB907" s="206"/>
      <c r="CC907" s="206"/>
      <c r="CD907" s="206"/>
      <c r="CE907" s="206"/>
      <c r="CF907" s="206"/>
      <c r="CG907" s="206"/>
      <c r="CH907" s="206"/>
      <c r="CI907" s="206"/>
      <c r="CJ907" s="206"/>
      <c r="CK907" s="206"/>
      <c r="CL907" s="206"/>
      <c r="CM907" s="206"/>
      <c r="CN907" s="206"/>
      <c r="CO907" s="206"/>
      <c r="CP907" s="206"/>
      <c r="CQ907" s="206"/>
      <c r="CR907" s="206"/>
      <c r="CS907" s="206"/>
      <c r="CT907" s="206"/>
      <c r="CU907" s="206"/>
      <c r="CV907" s="206"/>
      <c r="CW907" s="206"/>
      <c r="CX907" s="206"/>
      <c r="CY907" s="206"/>
      <c r="CZ907" s="206"/>
      <c r="DA907" s="206"/>
      <c r="DB907" s="206"/>
      <c r="DC907" s="206"/>
      <c r="DD907" s="206"/>
      <c r="DE907" s="206"/>
      <c r="DF907" s="206"/>
      <c r="DG907" s="206"/>
      <c r="DH907" s="206"/>
      <c r="DI907" s="206"/>
      <c r="DJ907" s="206"/>
      <c r="DK907" s="206"/>
      <c r="DL907" s="206"/>
      <c r="DM907" s="206"/>
      <c r="DN907" s="206"/>
      <c r="DO907" s="206"/>
      <c r="DP907" s="206"/>
      <c r="DQ907" s="206"/>
      <c r="DR907" s="206"/>
      <c r="DS907" s="206"/>
      <c r="DT907" s="206"/>
      <c r="DU907" s="206"/>
      <c r="DV907" s="206"/>
      <c r="DW907" s="206"/>
      <c r="DX907" s="206"/>
      <c r="DY907" s="206"/>
      <c r="DZ907" s="206"/>
      <c r="EA907" s="206"/>
      <c r="EB907" s="206"/>
      <c r="EC907" s="206"/>
      <c r="ED907" s="206"/>
      <c r="EE907" s="206"/>
      <c r="EF907" s="206"/>
      <c r="EG907" s="206"/>
      <c r="EH907" s="206"/>
      <c r="EI907" s="206"/>
      <c r="EJ907" s="206"/>
      <c r="EK907" s="206"/>
      <c r="EL907" s="206"/>
      <c r="EM907" s="206"/>
      <c r="EN907" s="206"/>
      <c r="EO907" s="206"/>
      <c r="EP907" s="206"/>
      <c r="EQ907" s="206"/>
      <c r="ER907" s="206"/>
      <c r="ES907" s="206"/>
      <c r="ET907" s="206"/>
      <c r="EU907" s="206"/>
      <c r="EV907" s="206"/>
      <c r="EW907" s="206"/>
      <c r="EX907" s="206"/>
      <c r="EY907" s="206"/>
      <c r="EZ907" s="206"/>
      <c r="FA907" s="206"/>
      <c r="FB907" s="206"/>
      <c r="FC907" s="206"/>
      <c r="FD907" s="206"/>
      <c r="FE907" s="206"/>
      <c r="FF907" s="206"/>
      <c r="FG907" s="206"/>
      <c r="FH907" s="206"/>
      <c r="FI907" s="206"/>
      <c r="FJ907" s="206"/>
      <c r="FK907" s="206"/>
      <c r="FL907" s="206"/>
      <c r="FM907" s="206"/>
      <c r="FN907" s="206"/>
      <c r="FO907" s="206"/>
      <c r="FP907" s="206"/>
      <c r="FQ907" s="206"/>
      <c r="FR907" s="206"/>
      <c r="FS907" s="206"/>
      <c r="FT907" s="206"/>
      <c r="FU907" s="206"/>
      <c r="FV907" s="206"/>
      <c r="FW907" s="206"/>
      <c r="FX907" s="206"/>
      <c r="FY907" s="206"/>
      <c r="FZ907" s="206"/>
      <c r="GA907" s="206"/>
      <c r="GB907" s="206"/>
      <c r="GC907" s="206"/>
      <c r="GD907" s="206"/>
      <c r="GE907" s="206"/>
      <c r="GF907" s="206"/>
      <c r="GG907" s="206"/>
      <c r="GH907" s="206"/>
      <c r="GI907" s="206"/>
      <c r="GJ907" s="206"/>
      <c r="GK907" s="206"/>
      <c r="GL907" s="206"/>
      <c r="GM907" s="206"/>
      <c r="GN907" s="206"/>
      <c r="GO907" s="206"/>
      <c r="GP907" s="206"/>
      <c r="GQ907" s="206"/>
      <c r="GR907" s="206"/>
      <c r="GS907" s="206"/>
      <c r="GT907" s="206"/>
      <c r="GU907" s="206"/>
      <c r="GV907" s="206"/>
      <c r="GW907" s="206"/>
      <c r="GX907" s="206"/>
      <c r="GY907" s="206"/>
      <c r="GZ907" s="206"/>
      <c r="HA907" s="206"/>
      <c r="HB907" s="206"/>
      <c r="HC907" s="206"/>
      <c r="HD907" s="206"/>
      <c r="HE907" s="206"/>
      <c r="HF907" s="206"/>
      <c r="HG907" s="206"/>
      <c r="HH907" s="206"/>
      <c r="HI907" s="206"/>
      <c r="HJ907" s="206"/>
      <c r="HK907" s="206"/>
      <c r="HL907" s="206"/>
      <c r="HM907" s="206"/>
      <c r="HN907" s="206"/>
      <c r="HO907" s="206"/>
      <c r="HP907" s="206"/>
      <c r="HQ907" s="206"/>
      <c r="HR907" s="206"/>
      <c r="HS907" s="206"/>
      <c r="HT907" s="206"/>
      <c r="HU907" s="206"/>
      <c r="HV907" s="206"/>
      <c r="HW907" s="206"/>
      <c r="HX907" s="206"/>
      <c r="HY907" s="206"/>
      <c r="HZ907" s="206"/>
      <c r="IA907" s="206"/>
      <c r="IB907" s="206"/>
      <c r="IC907" s="206"/>
      <c r="ID907" s="206"/>
      <c r="IE907" s="206"/>
      <c r="IF907" s="206"/>
      <c r="IG907" s="206"/>
      <c r="IH907" s="206"/>
    </row>
    <row r="908" spans="1:242" s="225" customFormat="1" hidden="1" x14ac:dyDescent="0.25">
      <c r="A908" s="206"/>
      <c r="B908" s="206"/>
      <c r="C908" s="204">
        <v>43689</v>
      </c>
      <c r="D908" s="233" t="s">
        <v>1605</v>
      </c>
      <c r="E908" s="319" t="s">
        <v>1594</v>
      </c>
      <c r="F908" s="322"/>
      <c r="G908" s="242" t="s">
        <v>565</v>
      </c>
      <c r="H908" s="285"/>
      <c r="I908" s="236">
        <v>8500000</v>
      </c>
      <c r="J908" s="357">
        <f t="shared" si="14"/>
        <v>14775200</v>
      </c>
      <c r="K908" s="251"/>
      <c r="L908" s="287"/>
      <c r="M908" s="319" t="s">
        <v>1594</v>
      </c>
      <c r="N908" s="287"/>
      <c r="O908" s="287"/>
      <c r="P908" s="287"/>
      <c r="Q908" s="287"/>
      <c r="R908" s="287"/>
      <c r="S908" s="287"/>
      <c r="T908" s="287"/>
      <c r="U908" s="287"/>
      <c r="V908" s="287"/>
      <c r="W908" s="287"/>
      <c r="X908" s="287"/>
      <c r="Y908" s="287"/>
      <c r="Z908" s="287"/>
      <c r="AA908" s="287"/>
      <c r="AB908" s="287"/>
      <c r="AC908" s="287"/>
      <c r="AD908" s="287"/>
      <c r="AE908" s="287"/>
      <c r="AF908" s="287"/>
      <c r="AG908" s="287"/>
      <c r="AH908" s="287"/>
      <c r="AI908" s="287"/>
      <c r="AJ908" s="449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206"/>
      <c r="BN908" s="206"/>
      <c r="BO908" s="206"/>
      <c r="BP908" s="206"/>
      <c r="BQ908" s="206"/>
      <c r="BR908" s="206"/>
      <c r="BS908" s="206"/>
      <c r="BT908" s="206"/>
      <c r="BU908" s="206"/>
      <c r="BV908" s="206"/>
      <c r="BW908" s="206"/>
      <c r="BX908" s="206"/>
      <c r="BY908" s="206"/>
      <c r="BZ908" s="206"/>
      <c r="CA908" s="206"/>
      <c r="CB908" s="206"/>
      <c r="CC908" s="206"/>
      <c r="CD908" s="206"/>
      <c r="CE908" s="206"/>
      <c r="CF908" s="206"/>
      <c r="CG908" s="206"/>
      <c r="CH908" s="206"/>
      <c r="CI908" s="206"/>
      <c r="CJ908" s="206"/>
      <c r="CK908" s="206"/>
      <c r="CL908" s="206"/>
      <c r="CM908" s="206"/>
      <c r="CN908" s="206"/>
      <c r="CO908" s="206"/>
      <c r="CP908" s="206"/>
      <c r="CQ908" s="206"/>
      <c r="CR908" s="206"/>
      <c r="CS908" s="206"/>
      <c r="CT908" s="206"/>
      <c r="CU908" s="206"/>
      <c r="CV908" s="206"/>
      <c r="CW908" s="206"/>
      <c r="CX908" s="206"/>
      <c r="CY908" s="206"/>
      <c r="CZ908" s="206"/>
      <c r="DA908" s="206"/>
      <c r="DB908" s="206"/>
      <c r="DC908" s="206"/>
      <c r="DD908" s="206"/>
      <c r="DE908" s="206"/>
      <c r="DF908" s="206"/>
      <c r="DG908" s="206"/>
      <c r="DH908" s="206"/>
      <c r="DI908" s="206"/>
      <c r="DJ908" s="206"/>
      <c r="DK908" s="206"/>
      <c r="DL908" s="206"/>
      <c r="DM908" s="206"/>
      <c r="DN908" s="206"/>
      <c r="DO908" s="206"/>
      <c r="DP908" s="206"/>
      <c r="DQ908" s="206"/>
      <c r="DR908" s="206"/>
      <c r="DS908" s="206"/>
      <c r="DT908" s="206"/>
      <c r="DU908" s="206"/>
      <c r="DV908" s="206"/>
      <c r="DW908" s="206"/>
      <c r="DX908" s="206"/>
      <c r="DY908" s="206"/>
      <c r="DZ908" s="206"/>
      <c r="EA908" s="206"/>
      <c r="EB908" s="206"/>
      <c r="EC908" s="206"/>
      <c r="ED908" s="206"/>
      <c r="EE908" s="206"/>
      <c r="EF908" s="206"/>
      <c r="EG908" s="206"/>
      <c r="EH908" s="206"/>
      <c r="EI908" s="206"/>
      <c r="EJ908" s="206"/>
      <c r="EK908" s="206"/>
      <c r="EL908" s="206"/>
      <c r="EM908" s="206"/>
      <c r="EN908" s="206"/>
      <c r="EO908" s="206"/>
      <c r="EP908" s="206"/>
      <c r="EQ908" s="206"/>
      <c r="ER908" s="206"/>
      <c r="ES908" s="206"/>
      <c r="ET908" s="206"/>
      <c r="EU908" s="206"/>
      <c r="EV908" s="206"/>
      <c r="EW908" s="206"/>
      <c r="EX908" s="206"/>
      <c r="EY908" s="206"/>
      <c r="EZ908" s="206"/>
      <c r="FA908" s="206"/>
      <c r="FB908" s="206"/>
      <c r="FC908" s="206"/>
      <c r="FD908" s="206"/>
      <c r="FE908" s="206"/>
      <c r="FF908" s="206"/>
      <c r="FG908" s="206"/>
      <c r="FH908" s="206"/>
      <c r="FI908" s="206"/>
      <c r="FJ908" s="206"/>
      <c r="FK908" s="206"/>
      <c r="FL908" s="206"/>
      <c r="FM908" s="206"/>
      <c r="FN908" s="206"/>
      <c r="FO908" s="206"/>
      <c r="FP908" s="206"/>
      <c r="FQ908" s="206"/>
      <c r="FR908" s="206"/>
      <c r="FS908" s="206"/>
      <c r="FT908" s="206"/>
      <c r="FU908" s="206"/>
      <c r="FV908" s="206"/>
      <c r="FW908" s="206"/>
      <c r="FX908" s="206"/>
      <c r="FY908" s="206"/>
      <c r="FZ908" s="206"/>
      <c r="GA908" s="206"/>
      <c r="GB908" s="206"/>
      <c r="GC908" s="206"/>
      <c r="GD908" s="206"/>
      <c r="GE908" s="206"/>
      <c r="GF908" s="206"/>
      <c r="GG908" s="206"/>
      <c r="GH908" s="206"/>
      <c r="GI908" s="206"/>
      <c r="GJ908" s="206"/>
      <c r="GK908" s="206"/>
      <c r="GL908" s="206"/>
      <c r="GM908" s="206"/>
      <c r="GN908" s="206"/>
      <c r="GO908" s="206"/>
      <c r="GP908" s="206"/>
      <c r="GQ908" s="206"/>
      <c r="GR908" s="206"/>
      <c r="GS908" s="206"/>
      <c r="GT908" s="206"/>
      <c r="GU908" s="206"/>
      <c r="GV908" s="206"/>
      <c r="GW908" s="206"/>
      <c r="GX908" s="206"/>
      <c r="GY908" s="206"/>
      <c r="GZ908" s="206"/>
      <c r="HA908" s="206"/>
      <c r="HB908" s="206"/>
      <c r="HC908" s="206"/>
      <c r="HD908" s="206"/>
      <c r="HE908" s="206"/>
      <c r="HF908" s="206"/>
      <c r="HG908" s="206"/>
      <c r="HH908" s="206"/>
      <c r="HI908" s="206"/>
      <c r="HJ908" s="206"/>
      <c r="HK908" s="206"/>
      <c r="HL908" s="206"/>
      <c r="HM908" s="206"/>
      <c r="HN908" s="206"/>
      <c r="HO908" s="206"/>
      <c r="HP908" s="206"/>
      <c r="HQ908" s="206"/>
      <c r="HR908" s="206"/>
      <c r="HS908" s="206"/>
      <c r="HT908" s="206"/>
      <c r="HU908" s="206"/>
      <c r="HV908" s="206"/>
      <c r="HW908" s="206"/>
      <c r="HX908" s="206"/>
      <c r="HY908" s="206"/>
      <c r="HZ908" s="206"/>
      <c r="IA908" s="206"/>
      <c r="IB908" s="206"/>
      <c r="IC908" s="206"/>
      <c r="ID908" s="206"/>
      <c r="IE908" s="206"/>
      <c r="IF908" s="206"/>
      <c r="IG908" s="206"/>
      <c r="IH908" s="206"/>
    </row>
    <row r="909" spans="1:242" s="225" customFormat="1" hidden="1" x14ac:dyDescent="0.25">
      <c r="A909" s="206"/>
      <c r="B909" s="206"/>
      <c r="C909" s="204">
        <v>43690</v>
      </c>
      <c r="D909" s="233" t="s">
        <v>1607</v>
      </c>
      <c r="E909" s="319" t="s">
        <v>1595</v>
      </c>
      <c r="F909" s="322"/>
      <c r="G909" s="242" t="s">
        <v>1606</v>
      </c>
      <c r="H909" s="285"/>
      <c r="I909" s="236">
        <v>1699000</v>
      </c>
      <c r="J909" s="357">
        <f t="shared" si="14"/>
        <v>13076200</v>
      </c>
      <c r="K909" s="251"/>
      <c r="L909" s="287"/>
      <c r="M909" s="319" t="s">
        <v>1595</v>
      </c>
      <c r="N909" s="287"/>
      <c r="O909" s="287"/>
      <c r="P909" s="287"/>
      <c r="Q909" s="287"/>
      <c r="R909" s="287"/>
      <c r="S909" s="287"/>
      <c r="T909" s="287"/>
      <c r="U909" s="287"/>
      <c r="V909" s="287"/>
      <c r="W909" s="287"/>
      <c r="X909" s="287"/>
      <c r="Y909" s="287"/>
      <c r="Z909" s="287"/>
      <c r="AA909" s="287"/>
      <c r="AB909" s="287"/>
      <c r="AC909" s="287"/>
      <c r="AD909" s="287"/>
      <c r="AE909" s="287"/>
      <c r="AF909" s="287"/>
      <c r="AG909" s="287"/>
      <c r="AH909" s="287"/>
      <c r="AI909" s="287"/>
      <c r="AJ909" s="449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206"/>
      <c r="BN909" s="206"/>
      <c r="BO909" s="206"/>
      <c r="BP909" s="206"/>
      <c r="BQ909" s="206"/>
      <c r="BR909" s="206"/>
      <c r="BS909" s="206"/>
      <c r="BT909" s="206"/>
      <c r="BU909" s="206"/>
      <c r="BV909" s="206"/>
      <c r="BW909" s="206"/>
      <c r="BX909" s="206"/>
      <c r="BY909" s="206"/>
      <c r="BZ909" s="206"/>
      <c r="CA909" s="206"/>
      <c r="CB909" s="206"/>
      <c r="CC909" s="206"/>
      <c r="CD909" s="206"/>
      <c r="CE909" s="206"/>
      <c r="CF909" s="206"/>
      <c r="CG909" s="206"/>
      <c r="CH909" s="206"/>
      <c r="CI909" s="206"/>
      <c r="CJ909" s="206"/>
      <c r="CK909" s="206"/>
      <c r="CL909" s="206"/>
      <c r="CM909" s="206"/>
      <c r="CN909" s="206"/>
      <c r="CO909" s="206"/>
      <c r="CP909" s="206"/>
      <c r="CQ909" s="206"/>
      <c r="CR909" s="206"/>
      <c r="CS909" s="206"/>
      <c r="CT909" s="206"/>
      <c r="CU909" s="206"/>
      <c r="CV909" s="206"/>
      <c r="CW909" s="206"/>
      <c r="CX909" s="206"/>
      <c r="CY909" s="206"/>
      <c r="CZ909" s="206"/>
      <c r="DA909" s="206"/>
      <c r="DB909" s="206"/>
      <c r="DC909" s="206"/>
      <c r="DD909" s="206"/>
      <c r="DE909" s="206"/>
      <c r="DF909" s="206"/>
      <c r="DG909" s="206"/>
      <c r="DH909" s="206"/>
      <c r="DI909" s="206"/>
      <c r="DJ909" s="206"/>
      <c r="DK909" s="206"/>
      <c r="DL909" s="206"/>
      <c r="DM909" s="206"/>
      <c r="DN909" s="206"/>
      <c r="DO909" s="206"/>
      <c r="DP909" s="206"/>
      <c r="DQ909" s="206"/>
      <c r="DR909" s="206"/>
      <c r="DS909" s="206"/>
      <c r="DT909" s="206"/>
      <c r="DU909" s="206"/>
      <c r="DV909" s="206"/>
      <c r="DW909" s="206"/>
      <c r="DX909" s="206"/>
      <c r="DY909" s="206"/>
      <c r="DZ909" s="206"/>
      <c r="EA909" s="206"/>
      <c r="EB909" s="206"/>
      <c r="EC909" s="206"/>
      <c r="ED909" s="206"/>
      <c r="EE909" s="206"/>
      <c r="EF909" s="206"/>
      <c r="EG909" s="206"/>
      <c r="EH909" s="206"/>
      <c r="EI909" s="206"/>
      <c r="EJ909" s="206"/>
      <c r="EK909" s="206"/>
      <c r="EL909" s="206"/>
      <c r="EM909" s="206"/>
      <c r="EN909" s="206"/>
      <c r="EO909" s="206"/>
      <c r="EP909" s="206"/>
      <c r="EQ909" s="206"/>
      <c r="ER909" s="206"/>
      <c r="ES909" s="206"/>
      <c r="ET909" s="206"/>
      <c r="EU909" s="206"/>
      <c r="EV909" s="206"/>
      <c r="EW909" s="206"/>
      <c r="EX909" s="206"/>
      <c r="EY909" s="206"/>
      <c r="EZ909" s="206"/>
      <c r="FA909" s="206"/>
      <c r="FB909" s="206"/>
      <c r="FC909" s="206"/>
      <c r="FD909" s="206"/>
      <c r="FE909" s="206"/>
      <c r="FF909" s="206"/>
      <c r="FG909" s="206"/>
      <c r="FH909" s="206"/>
      <c r="FI909" s="206"/>
      <c r="FJ909" s="206"/>
      <c r="FK909" s="206"/>
      <c r="FL909" s="206"/>
      <c r="FM909" s="206"/>
      <c r="FN909" s="206"/>
      <c r="FO909" s="206"/>
      <c r="FP909" s="206"/>
      <c r="FQ909" s="206"/>
      <c r="FR909" s="206"/>
      <c r="FS909" s="206"/>
      <c r="FT909" s="206"/>
      <c r="FU909" s="206"/>
      <c r="FV909" s="206"/>
      <c r="FW909" s="206"/>
      <c r="FX909" s="206"/>
      <c r="FY909" s="206"/>
      <c r="FZ909" s="206"/>
      <c r="GA909" s="206"/>
      <c r="GB909" s="206"/>
      <c r="GC909" s="206"/>
      <c r="GD909" s="206"/>
      <c r="GE909" s="206"/>
      <c r="GF909" s="206"/>
      <c r="GG909" s="206"/>
      <c r="GH909" s="206"/>
      <c r="GI909" s="206"/>
      <c r="GJ909" s="206"/>
      <c r="GK909" s="206"/>
      <c r="GL909" s="206"/>
      <c r="GM909" s="206"/>
      <c r="GN909" s="206"/>
      <c r="GO909" s="206"/>
      <c r="GP909" s="206"/>
      <c r="GQ909" s="206"/>
      <c r="GR909" s="206"/>
      <c r="GS909" s="206"/>
      <c r="GT909" s="206"/>
      <c r="GU909" s="206"/>
      <c r="GV909" s="206"/>
      <c r="GW909" s="206"/>
      <c r="GX909" s="206"/>
      <c r="GY909" s="206"/>
      <c r="GZ909" s="206"/>
      <c r="HA909" s="206"/>
      <c r="HB909" s="206"/>
      <c r="HC909" s="206"/>
      <c r="HD909" s="206"/>
      <c r="HE909" s="206"/>
      <c r="HF909" s="206"/>
      <c r="HG909" s="206"/>
      <c r="HH909" s="206"/>
      <c r="HI909" s="206"/>
      <c r="HJ909" s="206"/>
      <c r="HK909" s="206"/>
      <c r="HL909" s="206"/>
      <c r="HM909" s="206"/>
      <c r="HN909" s="206"/>
      <c r="HO909" s="206"/>
      <c r="HP909" s="206"/>
      <c r="HQ909" s="206"/>
      <c r="HR909" s="206"/>
      <c r="HS909" s="206"/>
      <c r="HT909" s="206"/>
      <c r="HU909" s="206"/>
      <c r="HV909" s="206"/>
      <c r="HW909" s="206"/>
      <c r="HX909" s="206"/>
      <c r="HY909" s="206"/>
      <c r="HZ909" s="206"/>
      <c r="IA909" s="206"/>
      <c r="IB909" s="206"/>
      <c r="IC909" s="206"/>
      <c r="ID909" s="206"/>
      <c r="IE909" s="206"/>
      <c r="IF909" s="206"/>
      <c r="IG909" s="206"/>
      <c r="IH909" s="206"/>
    </row>
    <row r="910" spans="1:242" s="225" customFormat="1" hidden="1" x14ac:dyDescent="0.25">
      <c r="A910" s="206"/>
      <c r="B910" s="206"/>
      <c r="C910" s="204">
        <v>43690</v>
      </c>
      <c r="D910" s="233" t="s">
        <v>1608</v>
      </c>
      <c r="E910" s="319" t="s">
        <v>1596</v>
      </c>
      <c r="F910" s="322"/>
      <c r="G910" s="242" t="s">
        <v>420</v>
      </c>
      <c r="H910" s="285"/>
      <c r="I910" s="236">
        <f>821500+729000</f>
        <v>1550500</v>
      </c>
      <c r="J910" s="357">
        <f t="shared" si="14"/>
        <v>11525700</v>
      </c>
      <c r="K910" s="251"/>
      <c r="L910" s="287"/>
      <c r="M910" s="319" t="s">
        <v>1596</v>
      </c>
      <c r="N910" s="287"/>
      <c r="O910" s="287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449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206"/>
      <c r="BN910" s="206"/>
      <c r="BO910" s="206"/>
      <c r="BP910" s="206"/>
      <c r="BQ910" s="206"/>
      <c r="BR910" s="206"/>
      <c r="BS910" s="206"/>
      <c r="BT910" s="206"/>
      <c r="BU910" s="206"/>
      <c r="BV910" s="206"/>
      <c r="BW910" s="206"/>
      <c r="BX910" s="206"/>
      <c r="BY910" s="206"/>
      <c r="BZ910" s="206"/>
      <c r="CA910" s="206"/>
      <c r="CB910" s="206"/>
      <c r="CC910" s="206"/>
      <c r="CD910" s="206"/>
      <c r="CE910" s="206"/>
      <c r="CF910" s="206"/>
      <c r="CG910" s="206"/>
      <c r="CH910" s="206"/>
      <c r="CI910" s="206"/>
      <c r="CJ910" s="206"/>
      <c r="CK910" s="206"/>
      <c r="CL910" s="206"/>
      <c r="CM910" s="206"/>
      <c r="CN910" s="206"/>
      <c r="CO910" s="206"/>
      <c r="CP910" s="206"/>
      <c r="CQ910" s="206"/>
      <c r="CR910" s="206"/>
      <c r="CS910" s="206"/>
      <c r="CT910" s="206"/>
      <c r="CU910" s="206"/>
      <c r="CV910" s="206"/>
      <c r="CW910" s="206"/>
      <c r="CX910" s="206"/>
      <c r="CY910" s="206"/>
      <c r="CZ910" s="206"/>
      <c r="DA910" s="206"/>
      <c r="DB910" s="206"/>
      <c r="DC910" s="206"/>
      <c r="DD910" s="206"/>
      <c r="DE910" s="206"/>
      <c r="DF910" s="206"/>
      <c r="DG910" s="206"/>
      <c r="DH910" s="206"/>
      <c r="DI910" s="206"/>
      <c r="DJ910" s="206"/>
      <c r="DK910" s="206"/>
      <c r="DL910" s="206"/>
      <c r="DM910" s="206"/>
      <c r="DN910" s="206"/>
      <c r="DO910" s="206"/>
      <c r="DP910" s="206"/>
      <c r="DQ910" s="206"/>
      <c r="DR910" s="206"/>
      <c r="DS910" s="206"/>
      <c r="DT910" s="206"/>
      <c r="DU910" s="206"/>
      <c r="DV910" s="206"/>
      <c r="DW910" s="206"/>
      <c r="DX910" s="206"/>
      <c r="DY910" s="206"/>
      <c r="DZ910" s="206"/>
      <c r="EA910" s="206"/>
      <c r="EB910" s="206"/>
      <c r="EC910" s="206"/>
      <c r="ED910" s="206"/>
      <c r="EE910" s="206"/>
      <c r="EF910" s="206"/>
      <c r="EG910" s="206"/>
      <c r="EH910" s="206"/>
      <c r="EI910" s="206"/>
      <c r="EJ910" s="206"/>
      <c r="EK910" s="206"/>
      <c r="EL910" s="206"/>
      <c r="EM910" s="206"/>
      <c r="EN910" s="206"/>
      <c r="EO910" s="206"/>
      <c r="EP910" s="206"/>
      <c r="EQ910" s="206"/>
      <c r="ER910" s="206"/>
      <c r="ES910" s="206"/>
      <c r="ET910" s="206"/>
      <c r="EU910" s="206"/>
      <c r="EV910" s="206"/>
      <c r="EW910" s="206"/>
      <c r="EX910" s="206"/>
      <c r="EY910" s="206"/>
      <c r="EZ910" s="206"/>
      <c r="FA910" s="206"/>
      <c r="FB910" s="206"/>
      <c r="FC910" s="206"/>
      <c r="FD910" s="206"/>
      <c r="FE910" s="206"/>
      <c r="FF910" s="206"/>
      <c r="FG910" s="206"/>
      <c r="FH910" s="206"/>
      <c r="FI910" s="206"/>
      <c r="FJ910" s="206"/>
      <c r="FK910" s="206"/>
      <c r="FL910" s="206"/>
      <c r="FM910" s="206"/>
      <c r="FN910" s="206"/>
      <c r="FO910" s="206"/>
      <c r="FP910" s="206"/>
      <c r="FQ910" s="206"/>
      <c r="FR910" s="206"/>
      <c r="FS910" s="206"/>
      <c r="FT910" s="206"/>
      <c r="FU910" s="206"/>
      <c r="FV910" s="206"/>
      <c r="FW910" s="206"/>
      <c r="FX910" s="206"/>
      <c r="FY910" s="206"/>
      <c r="FZ910" s="206"/>
      <c r="GA910" s="206"/>
      <c r="GB910" s="206"/>
      <c r="GC910" s="206"/>
      <c r="GD910" s="206"/>
      <c r="GE910" s="206"/>
      <c r="GF910" s="206"/>
      <c r="GG910" s="206"/>
      <c r="GH910" s="206"/>
      <c r="GI910" s="206"/>
      <c r="GJ910" s="206"/>
      <c r="GK910" s="206"/>
      <c r="GL910" s="206"/>
      <c r="GM910" s="206"/>
      <c r="GN910" s="206"/>
      <c r="GO910" s="206"/>
      <c r="GP910" s="206"/>
      <c r="GQ910" s="206"/>
      <c r="GR910" s="206"/>
      <c r="GS910" s="206"/>
      <c r="GT910" s="206"/>
      <c r="GU910" s="206"/>
      <c r="GV910" s="206"/>
      <c r="GW910" s="206"/>
      <c r="GX910" s="206"/>
      <c r="GY910" s="206"/>
      <c r="GZ910" s="206"/>
      <c r="HA910" s="206"/>
      <c r="HB910" s="206"/>
      <c r="HC910" s="206"/>
      <c r="HD910" s="206"/>
      <c r="HE910" s="206"/>
      <c r="HF910" s="206"/>
      <c r="HG910" s="206"/>
      <c r="HH910" s="206"/>
      <c r="HI910" s="206"/>
      <c r="HJ910" s="206"/>
      <c r="HK910" s="206"/>
      <c r="HL910" s="206"/>
      <c r="HM910" s="206"/>
      <c r="HN910" s="206"/>
      <c r="HO910" s="206"/>
      <c r="HP910" s="206"/>
      <c r="HQ910" s="206"/>
      <c r="HR910" s="206"/>
      <c r="HS910" s="206"/>
      <c r="HT910" s="206"/>
      <c r="HU910" s="206"/>
      <c r="HV910" s="206"/>
      <c r="HW910" s="206"/>
      <c r="HX910" s="206"/>
      <c r="HY910" s="206"/>
      <c r="HZ910" s="206"/>
      <c r="IA910" s="206"/>
      <c r="IB910" s="206"/>
      <c r="IC910" s="206"/>
      <c r="ID910" s="206"/>
      <c r="IE910" s="206"/>
      <c r="IF910" s="206"/>
      <c r="IG910" s="206"/>
      <c r="IH910" s="206"/>
    </row>
    <row r="911" spans="1:242" s="225" customFormat="1" hidden="1" x14ac:dyDescent="0.25">
      <c r="A911" s="206"/>
      <c r="B911" s="206"/>
      <c r="C911" s="204">
        <v>43690</v>
      </c>
      <c r="D911" s="233" t="s">
        <v>1609</v>
      </c>
      <c r="E911" s="319" t="s">
        <v>1597</v>
      </c>
      <c r="F911" s="322"/>
      <c r="G911" s="242" t="s">
        <v>532</v>
      </c>
      <c r="H911" s="285"/>
      <c r="I911" s="236">
        <v>1461112</v>
      </c>
      <c r="J911" s="357">
        <f t="shared" si="14"/>
        <v>10064588</v>
      </c>
      <c r="K911" s="251"/>
      <c r="L911" s="287"/>
      <c r="M911" s="319" t="s">
        <v>1597</v>
      </c>
      <c r="N911" s="287"/>
      <c r="O911" s="287"/>
      <c r="P911" s="287"/>
      <c r="Q911" s="287"/>
      <c r="R911" s="287"/>
      <c r="S911" s="287"/>
      <c r="T911" s="287"/>
      <c r="U911" s="287"/>
      <c r="V911" s="287"/>
      <c r="W911" s="287"/>
      <c r="X911" s="287"/>
      <c r="Y911" s="287"/>
      <c r="Z911" s="287"/>
      <c r="AA911" s="287"/>
      <c r="AB911" s="287"/>
      <c r="AC911" s="287"/>
      <c r="AD911" s="287"/>
      <c r="AE911" s="287"/>
      <c r="AF911" s="287"/>
      <c r="AG911" s="287"/>
      <c r="AH911" s="287"/>
      <c r="AI911" s="287"/>
      <c r="AJ911" s="449"/>
      <c r="AK911" s="206"/>
      <c r="AL911" s="206"/>
      <c r="AM911" s="206"/>
      <c r="AN911" s="206"/>
      <c r="AO911" s="206"/>
      <c r="AP911" s="206"/>
      <c r="AQ911" s="206"/>
      <c r="AR911" s="206"/>
      <c r="AS911" s="206"/>
      <c r="AT911" s="206"/>
      <c r="AU911" s="206"/>
      <c r="AV911" s="206"/>
      <c r="AW911" s="206"/>
      <c r="AX911" s="206"/>
      <c r="AY911" s="206"/>
      <c r="AZ911" s="206"/>
      <c r="BA911" s="206"/>
      <c r="BB911" s="206"/>
      <c r="BC911" s="206"/>
      <c r="BD911" s="206"/>
      <c r="BE911" s="206"/>
      <c r="BF911" s="206"/>
      <c r="BG911" s="206"/>
      <c r="BH911" s="206"/>
      <c r="BI911" s="206"/>
      <c r="BJ911" s="206"/>
      <c r="BK911" s="206"/>
      <c r="BL911" s="206"/>
      <c r="BM911" s="206"/>
      <c r="BN911" s="206"/>
      <c r="BO911" s="206"/>
      <c r="BP911" s="206"/>
      <c r="BQ911" s="206"/>
      <c r="BR911" s="206"/>
      <c r="BS911" s="206"/>
      <c r="BT911" s="206"/>
      <c r="BU911" s="206"/>
      <c r="BV911" s="206"/>
      <c r="BW911" s="206"/>
      <c r="BX911" s="206"/>
      <c r="BY911" s="206"/>
      <c r="BZ911" s="206"/>
      <c r="CA911" s="206"/>
      <c r="CB911" s="206"/>
      <c r="CC911" s="206"/>
      <c r="CD911" s="206"/>
      <c r="CE911" s="206"/>
      <c r="CF911" s="206"/>
      <c r="CG911" s="206"/>
      <c r="CH911" s="206"/>
      <c r="CI911" s="206"/>
      <c r="CJ911" s="206"/>
      <c r="CK911" s="206"/>
      <c r="CL911" s="206"/>
      <c r="CM911" s="206"/>
      <c r="CN911" s="206"/>
      <c r="CO911" s="206"/>
      <c r="CP911" s="206"/>
      <c r="CQ911" s="206"/>
      <c r="CR911" s="206"/>
      <c r="CS911" s="206"/>
      <c r="CT911" s="206"/>
      <c r="CU911" s="206"/>
      <c r="CV911" s="206"/>
      <c r="CW911" s="206"/>
      <c r="CX911" s="206"/>
      <c r="CY911" s="206"/>
      <c r="CZ911" s="206"/>
      <c r="DA911" s="206"/>
      <c r="DB911" s="206"/>
      <c r="DC911" s="206"/>
      <c r="DD911" s="206"/>
      <c r="DE911" s="206"/>
      <c r="DF911" s="206"/>
      <c r="DG911" s="206"/>
      <c r="DH911" s="206"/>
      <c r="DI911" s="206"/>
      <c r="DJ911" s="206"/>
      <c r="DK911" s="206"/>
      <c r="DL911" s="206"/>
      <c r="DM911" s="206"/>
      <c r="DN911" s="206"/>
      <c r="DO911" s="206"/>
      <c r="DP911" s="206"/>
      <c r="DQ911" s="206"/>
      <c r="DR911" s="206"/>
      <c r="DS911" s="206"/>
      <c r="DT911" s="206"/>
      <c r="DU911" s="206"/>
      <c r="DV911" s="206"/>
      <c r="DW911" s="206"/>
      <c r="DX911" s="206"/>
      <c r="DY911" s="206"/>
      <c r="DZ911" s="206"/>
      <c r="EA911" s="206"/>
      <c r="EB911" s="206"/>
      <c r="EC911" s="206"/>
      <c r="ED911" s="206"/>
      <c r="EE911" s="206"/>
      <c r="EF911" s="206"/>
      <c r="EG911" s="206"/>
      <c r="EH911" s="206"/>
      <c r="EI911" s="206"/>
      <c r="EJ911" s="206"/>
      <c r="EK911" s="206"/>
      <c r="EL911" s="206"/>
      <c r="EM911" s="206"/>
      <c r="EN911" s="206"/>
      <c r="EO911" s="206"/>
      <c r="EP911" s="206"/>
      <c r="EQ911" s="206"/>
      <c r="ER911" s="206"/>
      <c r="ES911" s="206"/>
      <c r="ET911" s="206"/>
      <c r="EU911" s="206"/>
      <c r="EV911" s="206"/>
      <c r="EW911" s="206"/>
      <c r="EX911" s="206"/>
      <c r="EY911" s="206"/>
      <c r="EZ911" s="206"/>
      <c r="FA911" s="206"/>
      <c r="FB911" s="206"/>
      <c r="FC911" s="206"/>
      <c r="FD911" s="206"/>
      <c r="FE911" s="206"/>
      <c r="FF911" s="206"/>
      <c r="FG911" s="206"/>
      <c r="FH911" s="206"/>
      <c r="FI911" s="206"/>
      <c r="FJ911" s="206"/>
      <c r="FK911" s="206"/>
      <c r="FL911" s="206"/>
      <c r="FM911" s="206"/>
      <c r="FN911" s="206"/>
      <c r="FO911" s="206"/>
      <c r="FP911" s="206"/>
      <c r="FQ911" s="206"/>
      <c r="FR911" s="206"/>
      <c r="FS911" s="206"/>
      <c r="FT911" s="206"/>
      <c r="FU911" s="206"/>
      <c r="FV911" s="206"/>
      <c r="FW911" s="206"/>
      <c r="FX911" s="206"/>
      <c r="FY911" s="206"/>
      <c r="FZ911" s="206"/>
      <c r="GA911" s="206"/>
      <c r="GB911" s="206"/>
      <c r="GC911" s="206"/>
      <c r="GD911" s="206"/>
      <c r="GE911" s="206"/>
      <c r="GF911" s="206"/>
      <c r="GG911" s="206"/>
      <c r="GH911" s="206"/>
      <c r="GI911" s="206"/>
      <c r="GJ911" s="206"/>
      <c r="GK911" s="206"/>
      <c r="GL911" s="206"/>
      <c r="GM911" s="206"/>
      <c r="GN911" s="206"/>
      <c r="GO911" s="206"/>
      <c r="GP911" s="206"/>
      <c r="GQ911" s="206"/>
      <c r="GR911" s="206"/>
      <c r="GS911" s="206"/>
      <c r="GT911" s="206"/>
      <c r="GU911" s="206"/>
      <c r="GV911" s="206"/>
      <c r="GW911" s="206"/>
      <c r="GX911" s="206"/>
      <c r="GY911" s="206"/>
      <c r="GZ911" s="206"/>
      <c r="HA911" s="206"/>
      <c r="HB911" s="206"/>
      <c r="HC911" s="206"/>
      <c r="HD911" s="206"/>
      <c r="HE911" s="206"/>
      <c r="HF911" s="206"/>
      <c r="HG911" s="206"/>
      <c r="HH911" s="206"/>
      <c r="HI911" s="206"/>
      <c r="HJ911" s="206"/>
      <c r="HK911" s="206"/>
      <c r="HL911" s="206"/>
      <c r="HM911" s="206"/>
      <c r="HN911" s="206"/>
      <c r="HO911" s="206"/>
      <c r="HP911" s="206"/>
      <c r="HQ911" s="206"/>
      <c r="HR911" s="206"/>
      <c r="HS911" s="206"/>
      <c r="HT911" s="206"/>
      <c r="HU911" s="206"/>
      <c r="HV911" s="206"/>
      <c r="HW911" s="206"/>
      <c r="HX911" s="206"/>
      <c r="HY911" s="206"/>
      <c r="HZ911" s="206"/>
      <c r="IA911" s="206"/>
      <c r="IB911" s="206"/>
      <c r="IC911" s="206"/>
      <c r="ID911" s="206"/>
      <c r="IE911" s="206"/>
      <c r="IF911" s="206"/>
      <c r="IG911" s="206"/>
      <c r="IH911" s="206"/>
    </row>
    <row r="912" spans="1:242" s="225" customFormat="1" hidden="1" x14ac:dyDescent="0.25">
      <c r="A912" s="206"/>
      <c r="B912" s="206"/>
      <c r="C912" s="204">
        <v>43690</v>
      </c>
      <c r="D912" s="233" t="s">
        <v>1610</v>
      </c>
      <c r="E912" s="319" t="s">
        <v>1598</v>
      </c>
      <c r="F912" s="322"/>
      <c r="G912" s="242" t="s">
        <v>543</v>
      </c>
      <c r="H912" s="285"/>
      <c r="I912" s="236">
        <v>2417000</v>
      </c>
      <c r="J912" s="357">
        <f t="shared" si="14"/>
        <v>7647588</v>
      </c>
      <c r="K912" s="251"/>
      <c r="L912" s="287"/>
      <c r="M912" s="319" t="s">
        <v>1598</v>
      </c>
      <c r="N912" s="287"/>
      <c r="O912" s="287"/>
      <c r="P912" s="287"/>
      <c r="Q912" s="287"/>
      <c r="R912" s="287"/>
      <c r="S912" s="287"/>
      <c r="T912" s="287"/>
      <c r="U912" s="287"/>
      <c r="V912" s="287"/>
      <c r="W912" s="287"/>
      <c r="X912" s="287"/>
      <c r="Y912" s="287"/>
      <c r="Z912" s="287"/>
      <c r="AA912" s="287"/>
      <c r="AB912" s="287"/>
      <c r="AC912" s="287"/>
      <c r="AD912" s="287"/>
      <c r="AE912" s="287"/>
      <c r="AF912" s="287"/>
      <c r="AG912" s="287"/>
      <c r="AH912" s="287"/>
      <c r="AI912" s="287"/>
      <c r="AJ912" s="449"/>
      <c r="AK912" s="206"/>
      <c r="AL912" s="206"/>
      <c r="AM912" s="206"/>
      <c r="AN912" s="206"/>
      <c r="AO912" s="206"/>
      <c r="AP912" s="206"/>
      <c r="AQ912" s="206"/>
      <c r="AR912" s="206"/>
      <c r="AS912" s="206"/>
      <c r="AT912" s="206"/>
      <c r="AU912" s="206"/>
      <c r="AV912" s="206"/>
      <c r="AW912" s="206"/>
      <c r="AX912" s="206"/>
      <c r="AY912" s="206"/>
      <c r="AZ912" s="206"/>
      <c r="BA912" s="206"/>
      <c r="BB912" s="206"/>
      <c r="BC912" s="206"/>
      <c r="BD912" s="206"/>
      <c r="BE912" s="206"/>
      <c r="BF912" s="206"/>
      <c r="BG912" s="206"/>
      <c r="BH912" s="206"/>
      <c r="BI912" s="206"/>
      <c r="BJ912" s="206"/>
      <c r="BK912" s="206"/>
      <c r="BL912" s="206"/>
      <c r="BM912" s="206"/>
      <c r="BN912" s="206"/>
      <c r="BO912" s="206"/>
      <c r="BP912" s="206"/>
      <c r="BQ912" s="206"/>
      <c r="BR912" s="206"/>
      <c r="BS912" s="206"/>
      <c r="BT912" s="206"/>
      <c r="BU912" s="206"/>
      <c r="BV912" s="206"/>
      <c r="BW912" s="206"/>
      <c r="BX912" s="206"/>
      <c r="BY912" s="206"/>
      <c r="BZ912" s="206"/>
      <c r="CA912" s="206"/>
      <c r="CB912" s="206"/>
      <c r="CC912" s="206"/>
      <c r="CD912" s="206"/>
      <c r="CE912" s="206"/>
      <c r="CF912" s="206"/>
      <c r="CG912" s="206"/>
      <c r="CH912" s="206"/>
      <c r="CI912" s="206"/>
      <c r="CJ912" s="206"/>
      <c r="CK912" s="206"/>
      <c r="CL912" s="206"/>
      <c r="CM912" s="206"/>
      <c r="CN912" s="206"/>
      <c r="CO912" s="206"/>
      <c r="CP912" s="206"/>
      <c r="CQ912" s="206"/>
      <c r="CR912" s="206"/>
      <c r="CS912" s="206"/>
      <c r="CT912" s="206"/>
      <c r="CU912" s="206"/>
      <c r="CV912" s="206"/>
      <c r="CW912" s="206"/>
      <c r="CX912" s="206"/>
      <c r="CY912" s="206"/>
      <c r="CZ912" s="206"/>
      <c r="DA912" s="206"/>
      <c r="DB912" s="206"/>
      <c r="DC912" s="206"/>
      <c r="DD912" s="206"/>
      <c r="DE912" s="206"/>
      <c r="DF912" s="206"/>
      <c r="DG912" s="206"/>
      <c r="DH912" s="206"/>
      <c r="DI912" s="206"/>
      <c r="DJ912" s="206"/>
      <c r="DK912" s="206"/>
      <c r="DL912" s="206"/>
      <c r="DM912" s="206"/>
      <c r="DN912" s="206"/>
      <c r="DO912" s="206"/>
      <c r="DP912" s="206"/>
      <c r="DQ912" s="206"/>
      <c r="DR912" s="206"/>
      <c r="DS912" s="206"/>
      <c r="DT912" s="206"/>
      <c r="DU912" s="206"/>
      <c r="DV912" s="206"/>
      <c r="DW912" s="206"/>
      <c r="DX912" s="206"/>
      <c r="DY912" s="206"/>
      <c r="DZ912" s="206"/>
      <c r="EA912" s="206"/>
      <c r="EB912" s="206"/>
      <c r="EC912" s="206"/>
      <c r="ED912" s="206"/>
      <c r="EE912" s="206"/>
      <c r="EF912" s="206"/>
      <c r="EG912" s="206"/>
      <c r="EH912" s="206"/>
      <c r="EI912" s="206"/>
      <c r="EJ912" s="206"/>
      <c r="EK912" s="206"/>
      <c r="EL912" s="206"/>
      <c r="EM912" s="206"/>
      <c r="EN912" s="206"/>
      <c r="EO912" s="206"/>
      <c r="EP912" s="206"/>
      <c r="EQ912" s="206"/>
      <c r="ER912" s="206"/>
      <c r="ES912" s="206"/>
      <c r="ET912" s="206"/>
      <c r="EU912" s="206"/>
      <c r="EV912" s="206"/>
      <c r="EW912" s="206"/>
      <c r="EX912" s="206"/>
      <c r="EY912" s="206"/>
      <c r="EZ912" s="206"/>
      <c r="FA912" s="206"/>
      <c r="FB912" s="206"/>
      <c r="FC912" s="206"/>
      <c r="FD912" s="206"/>
      <c r="FE912" s="206"/>
      <c r="FF912" s="206"/>
      <c r="FG912" s="206"/>
      <c r="FH912" s="206"/>
      <c r="FI912" s="206"/>
      <c r="FJ912" s="206"/>
      <c r="FK912" s="206"/>
      <c r="FL912" s="206"/>
      <c r="FM912" s="206"/>
      <c r="FN912" s="206"/>
      <c r="FO912" s="206"/>
      <c r="FP912" s="206"/>
      <c r="FQ912" s="206"/>
      <c r="FR912" s="206"/>
      <c r="FS912" s="206"/>
      <c r="FT912" s="206"/>
      <c r="FU912" s="206"/>
      <c r="FV912" s="206"/>
      <c r="FW912" s="206"/>
      <c r="FX912" s="206"/>
      <c r="FY912" s="206"/>
      <c r="FZ912" s="206"/>
      <c r="GA912" s="206"/>
      <c r="GB912" s="206"/>
      <c r="GC912" s="206"/>
      <c r="GD912" s="206"/>
      <c r="GE912" s="206"/>
      <c r="GF912" s="206"/>
      <c r="GG912" s="206"/>
      <c r="GH912" s="206"/>
      <c r="GI912" s="206"/>
      <c r="GJ912" s="206"/>
      <c r="GK912" s="206"/>
      <c r="GL912" s="206"/>
      <c r="GM912" s="206"/>
      <c r="GN912" s="206"/>
      <c r="GO912" s="206"/>
      <c r="GP912" s="206"/>
      <c r="GQ912" s="206"/>
      <c r="GR912" s="206"/>
      <c r="GS912" s="206"/>
      <c r="GT912" s="206"/>
      <c r="GU912" s="206"/>
      <c r="GV912" s="206"/>
      <c r="GW912" s="206"/>
      <c r="GX912" s="206"/>
      <c r="GY912" s="206"/>
      <c r="GZ912" s="206"/>
      <c r="HA912" s="206"/>
      <c r="HB912" s="206"/>
      <c r="HC912" s="206"/>
      <c r="HD912" s="206"/>
      <c r="HE912" s="206"/>
      <c r="HF912" s="206"/>
      <c r="HG912" s="206"/>
      <c r="HH912" s="206"/>
      <c r="HI912" s="206"/>
      <c r="HJ912" s="206"/>
      <c r="HK912" s="206"/>
      <c r="HL912" s="206"/>
      <c r="HM912" s="206"/>
      <c r="HN912" s="206"/>
      <c r="HO912" s="206"/>
      <c r="HP912" s="206"/>
      <c r="HQ912" s="206"/>
      <c r="HR912" s="206"/>
      <c r="HS912" s="206"/>
      <c r="HT912" s="206"/>
      <c r="HU912" s="206"/>
      <c r="HV912" s="206"/>
      <c r="HW912" s="206"/>
      <c r="HX912" s="206"/>
      <c r="HY912" s="206"/>
      <c r="HZ912" s="206"/>
      <c r="IA912" s="206"/>
      <c r="IB912" s="206"/>
      <c r="IC912" s="206"/>
      <c r="ID912" s="206"/>
      <c r="IE912" s="206"/>
      <c r="IF912" s="206"/>
      <c r="IG912" s="206"/>
      <c r="IH912" s="206"/>
    </row>
    <row r="913" spans="1:242" s="225" customFormat="1" hidden="1" x14ac:dyDescent="0.25">
      <c r="A913" s="206"/>
      <c r="B913" s="206"/>
      <c r="C913" s="204">
        <v>43690</v>
      </c>
      <c r="D913" s="233" t="s">
        <v>1612</v>
      </c>
      <c r="E913" s="319" t="s">
        <v>1599</v>
      </c>
      <c r="F913" s="322"/>
      <c r="G913" s="242" t="s">
        <v>1611</v>
      </c>
      <c r="H913" s="285"/>
      <c r="I913" s="236">
        <v>1000000</v>
      </c>
      <c r="J913" s="357">
        <f t="shared" si="14"/>
        <v>6647588</v>
      </c>
      <c r="K913" s="251"/>
      <c r="L913" s="287"/>
      <c r="M913" s="319" t="s">
        <v>1599</v>
      </c>
      <c r="N913" s="287"/>
      <c r="O913" s="287"/>
      <c r="P913" s="287"/>
      <c r="Q913" s="287"/>
      <c r="R913" s="287"/>
      <c r="S913" s="287"/>
      <c r="T913" s="287"/>
      <c r="U913" s="287"/>
      <c r="V913" s="287"/>
      <c r="W913" s="287"/>
      <c r="X913" s="287"/>
      <c r="Y913" s="287"/>
      <c r="Z913" s="287"/>
      <c r="AA913" s="287"/>
      <c r="AB913" s="287"/>
      <c r="AC913" s="287"/>
      <c r="AD913" s="287"/>
      <c r="AE913" s="287"/>
      <c r="AF913" s="287"/>
      <c r="AG913" s="287"/>
      <c r="AH913" s="287"/>
      <c r="AI913" s="287"/>
      <c r="AJ913" s="449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206"/>
      <c r="BN913" s="206"/>
      <c r="BO913" s="206"/>
      <c r="BP913" s="206"/>
      <c r="BQ913" s="206"/>
      <c r="BR913" s="206"/>
      <c r="BS913" s="206"/>
      <c r="BT913" s="206"/>
      <c r="BU913" s="206"/>
      <c r="BV913" s="206"/>
      <c r="BW913" s="206"/>
      <c r="BX913" s="206"/>
      <c r="BY913" s="206"/>
      <c r="BZ913" s="206"/>
      <c r="CA913" s="206"/>
      <c r="CB913" s="206"/>
      <c r="CC913" s="206"/>
      <c r="CD913" s="206"/>
      <c r="CE913" s="206"/>
      <c r="CF913" s="206"/>
      <c r="CG913" s="206"/>
      <c r="CH913" s="206"/>
      <c r="CI913" s="206"/>
      <c r="CJ913" s="206"/>
      <c r="CK913" s="206"/>
      <c r="CL913" s="206"/>
      <c r="CM913" s="206"/>
      <c r="CN913" s="206"/>
      <c r="CO913" s="206"/>
      <c r="CP913" s="206"/>
      <c r="CQ913" s="206"/>
      <c r="CR913" s="206"/>
      <c r="CS913" s="206"/>
      <c r="CT913" s="206"/>
      <c r="CU913" s="206"/>
      <c r="CV913" s="206"/>
      <c r="CW913" s="206"/>
      <c r="CX913" s="206"/>
      <c r="CY913" s="206"/>
      <c r="CZ913" s="206"/>
      <c r="DA913" s="206"/>
      <c r="DB913" s="206"/>
      <c r="DC913" s="206"/>
      <c r="DD913" s="206"/>
      <c r="DE913" s="206"/>
      <c r="DF913" s="206"/>
      <c r="DG913" s="206"/>
      <c r="DH913" s="206"/>
      <c r="DI913" s="206"/>
      <c r="DJ913" s="206"/>
      <c r="DK913" s="206"/>
      <c r="DL913" s="206"/>
      <c r="DM913" s="206"/>
      <c r="DN913" s="206"/>
      <c r="DO913" s="206"/>
      <c r="DP913" s="206"/>
      <c r="DQ913" s="206"/>
      <c r="DR913" s="206"/>
      <c r="DS913" s="206"/>
      <c r="DT913" s="206"/>
      <c r="DU913" s="206"/>
      <c r="DV913" s="206"/>
      <c r="DW913" s="206"/>
      <c r="DX913" s="206"/>
      <c r="DY913" s="206"/>
      <c r="DZ913" s="206"/>
      <c r="EA913" s="206"/>
      <c r="EB913" s="206"/>
      <c r="EC913" s="206"/>
      <c r="ED913" s="206"/>
      <c r="EE913" s="206"/>
      <c r="EF913" s="206"/>
      <c r="EG913" s="206"/>
      <c r="EH913" s="206"/>
      <c r="EI913" s="206"/>
      <c r="EJ913" s="206"/>
      <c r="EK913" s="206"/>
      <c r="EL913" s="206"/>
      <c r="EM913" s="206"/>
      <c r="EN913" s="206"/>
      <c r="EO913" s="206"/>
      <c r="EP913" s="206"/>
      <c r="EQ913" s="206"/>
      <c r="ER913" s="206"/>
      <c r="ES913" s="206"/>
      <c r="ET913" s="206"/>
      <c r="EU913" s="206"/>
      <c r="EV913" s="206"/>
      <c r="EW913" s="206"/>
      <c r="EX913" s="206"/>
      <c r="EY913" s="206"/>
      <c r="EZ913" s="206"/>
      <c r="FA913" s="206"/>
      <c r="FB913" s="206"/>
      <c r="FC913" s="206"/>
      <c r="FD913" s="206"/>
      <c r="FE913" s="206"/>
      <c r="FF913" s="206"/>
      <c r="FG913" s="206"/>
      <c r="FH913" s="206"/>
      <c r="FI913" s="206"/>
      <c r="FJ913" s="206"/>
      <c r="FK913" s="206"/>
      <c r="FL913" s="206"/>
      <c r="FM913" s="206"/>
      <c r="FN913" s="206"/>
      <c r="FO913" s="206"/>
      <c r="FP913" s="206"/>
      <c r="FQ913" s="206"/>
      <c r="FR913" s="206"/>
      <c r="FS913" s="206"/>
      <c r="FT913" s="206"/>
      <c r="FU913" s="206"/>
      <c r="FV913" s="206"/>
      <c r="FW913" s="206"/>
      <c r="FX913" s="206"/>
      <c r="FY913" s="206"/>
      <c r="FZ913" s="206"/>
      <c r="GA913" s="206"/>
      <c r="GB913" s="206"/>
      <c r="GC913" s="206"/>
      <c r="GD913" s="206"/>
      <c r="GE913" s="206"/>
      <c r="GF913" s="206"/>
      <c r="GG913" s="206"/>
      <c r="GH913" s="206"/>
      <c r="GI913" s="206"/>
      <c r="GJ913" s="206"/>
      <c r="GK913" s="206"/>
      <c r="GL913" s="206"/>
      <c r="GM913" s="206"/>
      <c r="GN913" s="206"/>
      <c r="GO913" s="206"/>
      <c r="GP913" s="206"/>
      <c r="GQ913" s="206"/>
      <c r="GR913" s="206"/>
      <c r="GS913" s="206"/>
      <c r="GT913" s="206"/>
      <c r="GU913" s="206"/>
      <c r="GV913" s="206"/>
      <c r="GW913" s="206"/>
      <c r="GX913" s="206"/>
      <c r="GY913" s="206"/>
      <c r="GZ913" s="206"/>
      <c r="HA913" s="206"/>
      <c r="HB913" s="206"/>
      <c r="HC913" s="206"/>
      <c r="HD913" s="206"/>
      <c r="HE913" s="206"/>
      <c r="HF913" s="206"/>
      <c r="HG913" s="206"/>
      <c r="HH913" s="206"/>
      <c r="HI913" s="206"/>
      <c r="HJ913" s="206"/>
      <c r="HK913" s="206"/>
      <c r="HL913" s="206"/>
      <c r="HM913" s="206"/>
      <c r="HN913" s="206"/>
      <c r="HO913" s="206"/>
      <c r="HP913" s="206"/>
      <c r="HQ913" s="206"/>
      <c r="HR913" s="206"/>
      <c r="HS913" s="206"/>
      <c r="HT913" s="206"/>
      <c r="HU913" s="206"/>
      <c r="HV913" s="206"/>
      <c r="HW913" s="206"/>
      <c r="HX913" s="206"/>
      <c r="HY913" s="206"/>
      <c r="HZ913" s="206"/>
      <c r="IA913" s="206"/>
      <c r="IB913" s="206"/>
      <c r="IC913" s="206"/>
      <c r="ID913" s="206"/>
      <c r="IE913" s="206"/>
      <c r="IF913" s="206"/>
      <c r="IG913" s="206"/>
      <c r="IH913" s="206"/>
    </row>
    <row r="914" spans="1:242" s="225" customFormat="1" hidden="1" x14ac:dyDescent="0.25">
      <c r="A914" s="206"/>
      <c r="B914" s="206"/>
      <c r="C914" s="204">
        <v>43690</v>
      </c>
      <c r="D914" s="233" t="s">
        <v>1622</v>
      </c>
      <c r="E914" s="319" t="s">
        <v>1600</v>
      </c>
      <c r="F914" s="322"/>
      <c r="G914" s="242" t="s">
        <v>1611</v>
      </c>
      <c r="H914" s="285"/>
      <c r="I914" s="236">
        <v>1166000</v>
      </c>
      <c r="J914" s="357">
        <f t="shared" si="14"/>
        <v>5481588</v>
      </c>
      <c r="K914" s="251"/>
      <c r="L914" s="287"/>
      <c r="M914" s="319" t="s">
        <v>1600</v>
      </c>
      <c r="N914" s="287"/>
      <c r="O914" s="287"/>
      <c r="P914" s="287"/>
      <c r="Q914" s="287"/>
      <c r="R914" s="287"/>
      <c r="S914" s="287"/>
      <c r="T914" s="287"/>
      <c r="U914" s="287"/>
      <c r="V914" s="287"/>
      <c r="W914" s="287"/>
      <c r="X914" s="287"/>
      <c r="Y914" s="287"/>
      <c r="Z914" s="287"/>
      <c r="AA914" s="287"/>
      <c r="AB914" s="287"/>
      <c r="AC914" s="287"/>
      <c r="AD914" s="287"/>
      <c r="AE914" s="287"/>
      <c r="AF914" s="287"/>
      <c r="AG914" s="287"/>
      <c r="AH914" s="287"/>
      <c r="AI914" s="287"/>
      <c r="AJ914" s="449"/>
      <c r="AK914" s="206"/>
      <c r="AL914" s="206"/>
      <c r="AM914" s="206"/>
      <c r="AN914" s="206"/>
      <c r="AO914" s="206"/>
      <c r="AP914" s="206"/>
      <c r="AQ914" s="206"/>
      <c r="AR914" s="206"/>
      <c r="AS914" s="206"/>
      <c r="AT914" s="206"/>
      <c r="AU914" s="206"/>
      <c r="AV914" s="206"/>
      <c r="AW914" s="206"/>
      <c r="AX914" s="206"/>
      <c r="AY914" s="206"/>
      <c r="AZ914" s="206"/>
      <c r="BA914" s="206"/>
      <c r="BB914" s="206"/>
      <c r="BC914" s="206"/>
      <c r="BD914" s="206"/>
      <c r="BE914" s="206"/>
      <c r="BF914" s="206"/>
      <c r="BG914" s="206"/>
      <c r="BH914" s="206"/>
      <c r="BI914" s="206"/>
      <c r="BJ914" s="206"/>
      <c r="BK914" s="206"/>
      <c r="BL914" s="206"/>
      <c r="BM914" s="206"/>
      <c r="BN914" s="206"/>
      <c r="BO914" s="206"/>
      <c r="BP914" s="206"/>
      <c r="BQ914" s="206"/>
      <c r="BR914" s="206"/>
      <c r="BS914" s="206"/>
      <c r="BT914" s="206"/>
      <c r="BU914" s="206"/>
      <c r="BV914" s="206"/>
      <c r="BW914" s="206"/>
      <c r="BX914" s="206"/>
      <c r="BY914" s="206"/>
      <c r="BZ914" s="206"/>
      <c r="CA914" s="206"/>
      <c r="CB914" s="206"/>
      <c r="CC914" s="206"/>
      <c r="CD914" s="206"/>
      <c r="CE914" s="206"/>
      <c r="CF914" s="206"/>
      <c r="CG914" s="206"/>
      <c r="CH914" s="206"/>
      <c r="CI914" s="206"/>
      <c r="CJ914" s="206"/>
      <c r="CK914" s="206"/>
      <c r="CL914" s="206"/>
      <c r="CM914" s="206"/>
      <c r="CN914" s="206"/>
      <c r="CO914" s="206"/>
      <c r="CP914" s="206"/>
      <c r="CQ914" s="206"/>
      <c r="CR914" s="206"/>
      <c r="CS914" s="206"/>
      <c r="CT914" s="206"/>
      <c r="CU914" s="206"/>
      <c r="CV914" s="206"/>
      <c r="CW914" s="206"/>
      <c r="CX914" s="206"/>
      <c r="CY914" s="206"/>
      <c r="CZ914" s="206"/>
      <c r="DA914" s="206"/>
      <c r="DB914" s="206"/>
      <c r="DC914" s="206"/>
      <c r="DD914" s="206"/>
      <c r="DE914" s="206"/>
      <c r="DF914" s="206"/>
      <c r="DG914" s="206"/>
      <c r="DH914" s="206"/>
      <c r="DI914" s="206"/>
      <c r="DJ914" s="206"/>
      <c r="DK914" s="206"/>
      <c r="DL914" s="206"/>
      <c r="DM914" s="206"/>
      <c r="DN914" s="206"/>
      <c r="DO914" s="206"/>
      <c r="DP914" s="206"/>
      <c r="DQ914" s="206"/>
      <c r="DR914" s="206"/>
      <c r="DS914" s="206"/>
      <c r="DT914" s="206"/>
      <c r="DU914" s="206"/>
      <c r="DV914" s="206"/>
      <c r="DW914" s="206"/>
      <c r="DX914" s="206"/>
      <c r="DY914" s="206"/>
      <c r="DZ914" s="206"/>
      <c r="EA914" s="206"/>
      <c r="EB914" s="206"/>
      <c r="EC914" s="206"/>
      <c r="ED914" s="206"/>
      <c r="EE914" s="206"/>
      <c r="EF914" s="206"/>
      <c r="EG914" s="206"/>
      <c r="EH914" s="206"/>
      <c r="EI914" s="206"/>
      <c r="EJ914" s="206"/>
      <c r="EK914" s="206"/>
      <c r="EL914" s="206"/>
      <c r="EM914" s="206"/>
      <c r="EN914" s="206"/>
      <c r="EO914" s="206"/>
      <c r="EP914" s="206"/>
      <c r="EQ914" s="206"/>
      <c r="ER914" s="206"/>
      <c r="ES914" s="206"/>
      <c r="ET914" s="206"/>
      <c r="EU914" s="206"/>
      <c r="EV914" s="206"/>
      <c r="EW914" s="206"/>
      <c r="EX914" s="206"/>
      <c r="EY914" s="206"/>
      <c r="EZ914" s="206"/>
      <c r="FA914" s="206"/>
      <c r="FB914" s="206"/>
      <c r="FC914" s="206"/>
      <c r="FD914" s="206"/>
      <c r="FE914" s="206"/>
      <c r="FF914" s="206"/>
      <c r="FG914" s="206"/>
      <c r="FH914" s="206"/>
      <c r="FI914" s="206"/>
      <c r="FJ914" s="206"/>
      <c r="FK914" s="206"/>
      <c r="FL914" s="206"/>
      <c r="FM914" s="206"/>
      <c r="FN914" s="206"/>
      <c r="FO914" s="206"/>
      <c r="FP914" s="206"/>
      <c r="FQ914" s="206"/>
      <c r="FR914" s="206"/>
      <c r="FS914" s="206"/>
      <c r="FT914" s="206"/>
      <c r="FU914" s="206"/>
      <c r="FV914" s="206"/>
      <c r="FW914" s="206"/>
      <c r="FX914" s="206"/>
      <c r="FY914" s="206"/>
      <c r="FZ914" s="206"/>
      <c r="GA914" s="206"/>
      <c r="GB914" s="206"/>
      <c r="GC914" s="206"/>
      <c r="GD914" s="206"/>
      <c r="GE914" s="206"/>
      <c r="GF914" s="206"/>
      <c r="GG914" s="206"/>
      <c r="GH914" s="206"/>
      <c r="GI914" s="206"/>
      <c r="GJ914" s="206"/>
      <c r="GK914" s="206"/>
      <c r="GL914" s="206"/>
      <c r="GM914" s="206"/>
      <c r="GN914" s="206"/>
      <c r="GO914" s="206"/>
      <c r="GP914" s="206"/>
      <c r="GQ914" s="206"/>
      <c r="GR914" s="206"/>
      <c r="GS914" s="206"/>
      <c r="GT914" s="206"/>
      <c r="GU914" s="206"/>
      <c r="GV914" s="206"/>
      <c r="GW914" s="206"/>
      <c r="GX914" s="206"/>
      <c r="GY914" s="206"/>
      <c r="GZ914" s="206"/>
      <c r="HA914" s="206"/>
      <c r="HB914" s="206"/>
      <c r="HC914" s="206"/>
      <c r="HD914" s="206"/>
      <c r="HE914" s="206"/>
      <c r="HF914" s="206"/>
      <c r="HG914" s="206"/>
      <c r="HH914" s="206"/>
      <c r="HI914" s="206"/>
      <c r="HJ914" s="206"/>
      <c r="HK914" s="206"/>
      <c r="HL914" s="206"/>
      <c r="HM914" s="206"/>
      <c r="HN914" s="206"/>
      <c r="HO914" s="206"/>
      <c r="HP914" s="206"/>
      <c r="HQ914" s="206"/>
      <c r="HR914" s="206"/>
      <c r="HS914" s="206"/>
      <c r="HT914" s="206"/>
      <c r="HU914" s="206"/>
      <c r="HV914" s="206"/>
      <c r="HW914" s="206"/>
      <c r="HX914" s="206"/>
      <c r="HY914" s="206"/>
      <c r="HZ914" s="206"/>
      <c r="IA914" s="206"/>
      <c r="IB914" s="206"/>
      <c r="IC914" s="206"/>
      <c r="ID914" s="206"/>
      <c r="IE914" s="206"/>
      <c r="IF914" s="206"/>
      <c r="IG914" s="206"/>
      <c r="IH914" s="206"/>
    </row>
    <row r="915" spans="1:242" s="225" customFormat="1" hidden="1" x14ac:dyDescent="0.25">
      <c r="A915" s="206"/>
      <c r="B915" s="206"/>
      <c r="C915" s="204"/>
      <c r="D915" s="396" t="s">
        <v>1100</v>
      </c>
      <c r="E915" s="319"/>
      <c r="F915" s="322"/>
      <c r="G915" s="242" t="s">
        <v>1611</v>
      </c>
      <c r="H915" s="285">
        <v>1250000</v>
      </c>
      <c r="I915" s="236"/>
      <c r="J915" s="357">
        <f t="shared" si="14"/>
        <v>6731588</v>
      </c>
      <c r="K915" s="251" t="s">
        <v>1551</v>
      </c>
      <c r="L915" s="287"/>
      <c r="M915" s="319"/>
      <c r="N915" s="287"/>
      <c r="O915" s="287"/>
      <c r="P915" s="287"/>
      <c r="Q915" s="287"/>
      <c r="R915" s="287"/>
      <c r="S915" s="287"/>
      <c r="T915" s="287"/>
      <c r="U915" s="287"/>
      <c r="V915" s="287"/>
      <c r="W915" s="287"/>
      <c r="X915" s="287"/>
      <c r="Y915" s="287"/>
      <c r="Z915" s="287"/>
      <c r="AA915" s="287"/>
      <c r="AB915" s="287"/>
      <c r="AC915" s="287"/>
      <c r="AD915" s="287"/>
      <c r="AE915" s="287"/>
      <c r="AF915" s="287"/>
      <c r="AG915" s="287"/>
      <c r="AH915" s="287"/>
      <c r="AI915" s="287"/>
      <c r="AJ915" s="449"/>
      <c r="AK915" s="206"/>
      <c r="AL915" s="206"/>
      <c r="AM915" s="206"/>
      <c r="AN915" s="206"/>
      <c r="AO915" s="206"/>
      <c r="AP915" s="206"/>
      <c r="AQ915" s="206"/>
      <c r="AR915" s="206"/>
      <c r="AS915" s="206"/>
      <c r="AT915" s="206"/>
      <c r="AU915" s="206"/>
      <c r="AV915" s="206"/>
      <c r="AW915" s="206"/>
      <c r="AX915" s="206"/>
      <c r="AY915" s="206"/>
      <c r="AZ915" s="206"/>
      <c r="BA915" s="206"/>
      <c r="BB915" s="206"/>
      <c r="BC915" s="206"/>
      <c r="BD915" s="206"/>
      <c r="BE915" s="206"/>
      <c r="BF915" s="206"/>
      <c r="BG915" s="206"/>
      <c r="BH915" s="206"/>
      <c r="BI915" s="206"/>
      <c r="BJ915" s="206"/>
      <c r="BK915" s="206"/>
      <c r="BL915" s="206"/>
      <c r="BM915" s="206"/>
      <c r="BN915" s="206"/>
      <c r="BO915" s="206"/>
      <c r="BP915" s="206"/>
      <c r="BQ915" s="206"/>
      <c r="BR915" s="206"/>
      <c r="BS915" s="206"/>
      <c r="BT915" s="206"/>
      <c r="BU915" s="206"/>
      <c r="BV915" s="206"/>
      <c r="BW915" s="206"/>
      <c r="BX915" s="206"/>
      <c r="BY915" s="206"/>
      <c r="BZ915" s="206"/>
      <c r="CA915" s="206"/>
      <c r="CB915" s="206"/>
      <c r="CC915" s="206"/>
      <c r="CD915" s="206"/>
      <c r="CE915" s="206"/>
      <c r="CF915" s="206"/>
      <c r="CG915" s="206"/>
      <c r="CH915" s="206"/>
      <c r="CI915" s="206"/>
      <c r="CJ915" s="206"/>
      <c r="CK915" s="206"/>
      <c r="CL915" s="206"/>
      <c r="CM915" s="206"/>
      <c r="CN915" s="206"/>
      <c r="CO915" s="206"/>
      <c r="CP915" s="206"/>
      <c r="CQ915" s="206"/>
      <c r="CR915" s="206"/>
      <c r="CS915" s="206"/>
      <c r="CT915" s="206"/>
      <c r="CU915" s="206"/>
      <c r="CV915" s="206"/>
      <c r="CW915" s="206"/>
      <c r="CX915" s="206"/>
      <c r="CY915" s="206"/>
      <c r="CZ915" s="206"/>
      <c r="DA915" s="206"/>
      <c r="DB915" s="206"/>
      <c r="DC915" s="206"/>
      <c r="DD915" s="206"/>
      <c r="DE915" s="206"/>
      <c r="DF915" s="206"/>
      <c r="DG915" s="206"/>
      <c r="DH915" s="206"/>
      <c r="DI915" s="206"/>
      <c r="DJ915" s="206"/>
      <c r="DK915" s="206"/>
      <c r="DL915" s="206"/>
      <c r="DM915" s="206"/>
      <c r="DN915" s="206"/>
      <c r="DO915" s="206"/>
      <c r="DP915" s="206"/>
      <c r="DQ915" s="206"/>
      <c r="DR915" s="206"/>
      <c r="DS915" s="206"/>
      <c r="DT915" s="206"/>
      <c r="DU915" s="206"/>
      <c r="DV915" s="206"/>
      <c r="DW915" s="206"/>
      <c r="DX915" s="206"/>
      <c r="DY915" s="206"/>
      <c r="DZ915" s="206"/>
      <c r="EA915" s="206"/>
      <c r="EB915" s="206"/>
      <c r="EC915" s="206"/>
      <c r="ED915" s="206"/>
      <c r="EE915" s="206"/>
      <c r="EF915" s="206"/>
      <c r="EG915" s="206"/>
      <c r="EH915" s="206"/>
      <c r="EI915" s="206"/>
      <c r="EJ915" s="206"/>
      <c r="EK915" s="206"/>
      <c r="EL915" s="206"/>
      <c r="EM915" s="206"/>
      <c r="EN915" s="206"/>
      <c r="EO915" s="206"/>
      <c r="EP915" s="206"/>
      <c r="EQ915" s="206"/>
      <c r="ER915" s="206"/>
      <c r="ES915" s="206"/>
      <c r="ET915" s="206"/>
      <c r="EU915" s="206"/>
      <c r="EV915" s="206"/>
      <c r="EW915" s="206"/>
      <c r="EX915" s="206"/>
      <c r="EY915" s="206"/>
      <c r="EZ915" s="206"/>
      <c r="FA915" s="206"/>
      <c r="FB915" s="206"/>
      <c r="FC915" s="206"/>
      <c r="FD915" s="206"/>
      <c r="FE915" s="206"/>
      <c r="FF915" s="206"/>
      <c r="FG915" s="206"/>
      <c r="FH915" s="206"/>
      <c r="FI915" s="206"/>
      <c r="FJ915" s="206"/>
      <c r="FK915" s="206"/>
      <c r="FL915" s="206"/>
      <c r="FM915" s="206"/>
      <c r="FN915" s="206"/>
      <c r="FO915" s="206"/>
      <c r="FP915" s="206"/>
      <c r="FQ915" s="206"/>
      <c r="FR915" s="206"/>
      <c r="FS915" s="206"/>
      <c r="FT915" s="206"/>
      <c r="FU915" s="206"/>
      <c r="FV915" s="206"/>
      <c r="FW915" s="206"/>
      <c r="FX915" s="206"/>
      <c r="FY915" s="206"/>
      <c r="FZ915" s="206"/>
      <c r="GA915" s="206"/>
      <c r="GB915" s="206"/>
      <c r="GC915" s="206"/>
      <c r="GD915" s="206"/>
      <c r="GE915" s="206"/>
      <c r="GF915" s="206"/>
      <c r="GG915" s="206"/>
      <c r="GH915" s="206"/>
      <c r="GI915" s="206"/>
      <c r="GJ915" s="206"/>
      <c r="GK915" s="206"/>
      <c r="GL915" s="206"/>
      <c r="GM915" s="206"/>
      <c r="GN915" s="206"/>
      <c r="GO915" s="206"/>
      <c r="GP915" s="206"/>
      <c r="GQ915" s="206"/>
      <c r="GR915" s="206"/>
      <c r="GS915" s="206"/>
      <c r="GT915" s="206"/>
      <c r="GU915" s="206"/>
      <c r="GV915" s="206"/>
      <c r="GW915" s="206"/>
      <c r="GX915" s="206"/>
      <c r="GY915" s="206"/>
      <c r="GZ915" s="206"/>
      <c r="HA915" s="206"/>
      <c r="HB915" s="206"/>
      <c r="HC915" s="206"/>
      <c r="HD915" s="206"/>
      <c r="HE915" s="206"/>
      <c r="HF915" s="206"/>
      <c r="HG915" s="206"/>
      <c r="HH915" s="206"/>
      <c r="HI915" s="206"/>
      <c r="HJ915" s="206"/>
      <c r="HK915" s="206"/>
      <c r="HL915" s="206"/>
      <c r="HM915" s="206"/>
      <c r="HN915" s="206"/>
      <c r="HO915" s="206"/>
      <c r="HP915" s="206"/>
      <c r="HQ915" s="206"/>
      <c r="HR915" s="206"/>
      <c r="HS915" s="206"/>
      <c r="HT915" s="206"/>
      <c r="HU915" s="206"/>
      <c r="HV915" s="206"/>
      <c r="HW915" s="206"/>
      <c r="HX915" s="206"/>
      <c r="HY915" s="206"/>
      <c r="HZ915" s="206"/>
      <c r="IA915" s="206"/>
      <c r="IB915" s="206"/>
      <c r="IC915" s="206"/>
      <c r="ID915" s="206"/>
      <c r="IE915" s="206"/>
      <c r="IF915" s="206"/>
      <c r="IG915" s="206"/>
      <c r="IH915" s="206"/>
    </row>
    <row r="916" spans="1:242" s="225" customFormat="1" hidden="1" x14ac:dyDescent="0.25">
      <c r="A916" s="206"/>
      <c r="B916" s="206"/>
      <c r="C916" s="204">
        <v>43690</v>
      </c>
      <c r="D916" s="233" t="s">
        <v>1615</v>
      </c>
      <c r="E916" s="319" t="s">
        <v>1623</v>
      </c>
      <c r="F916" s="322"/>
      <c r="G916" s="242" t="s">
        <v>327</v>
      </c>
      <c r="H916" s="285"/>
      <c r="I916" s="236">
        <v>500000</v>
      </c>
      <c r="J916" s="357">
        <f t="shared" si="14"/>
        <v>6231588</v>
      </c>
      <c r="K916" s="251"/>
      <c r="L916" s="287"/>
      <c r="M916" s="319" t="s">
        <v>1623</v>
      </c>
      <c r="N916" s="287"/>
      <c r="O916" s="287"/>
      <c r="P916" s="287"/>
      <c r="Q916" s="287"/>
      <c r="R916" s="287"/>
      <c r="S916" s="287"/>
      <c r="T916" s="287"/>
      <c r="U916" s="287"/>
      <c r="V916" s="287"/>
      <c r="W916" s="287"/>
      <c r="X916" s="287"/>
      <c r="Y916" s="287"/>
      <c r="Z916" s="287"/>
      <c r="AA916" s="287"/>
      <c r="AB916" s="287"/>
      <c r="AC916" s="287"/>
      <c r="AD916" s="287"/>
      <c r="AE916" s="287"/>
      <c r="AF916" s="287"/>
      <c r="AG916" s="287"/>
      <c r="AH916" s="287"/>
      <c r="AI916" s="287"/>
      <c r="AJ916" s="449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  <c r="BI916" s="206"/>
      <c r="BJ916" s="206"/>
      <c r="BK916" s="206"/>
      <c r="BL916" s="206"/>
      <c r="BM916" s="206"/>
      <c r="BN916" s="206"/>
      <c r="BO916" s="206"/>
      <c r="BP916" s="206"/>
      <c r="BQ916" s="206"/>
      <c r="BR916" s="206"/>
      <c r="BS916" s="206"/>
      <c r="BT916" s="206"/>
      <c r="BU916" s="206"/>
      <c r="BV916" s="206"/>
      <c r="BW916" s="206"/>
      <c r="BX916" s="206"/>
      <c r="BY916" s="206"/>
      <c r="BZ916" s="206"/>
      <c r="CA916" s="206"/>
      <c r="CB916" s="206"/>
      <c r="CC916" s="206"/>
      <c r="CD916" s="206"/>
      <c r="CE916" s="206"/>
      <c r="CF916" s="206"/>
      <c r="CG916" s="206"/>
      <c r="CH916" s="206"/>
      <c r="CI916" s="206"/>
      <c r="CJ916" s="206"/>
      <c r="CK916" s="206"/>
      <c r="CL916" s="206"/>
      <c r="CM916" s="206"/>
      <c r="CN916" s="206"/>
      <c r="CO916" s="206"/>
      <c r="CP916" s="206"/>
      <c r="CQ916" s="206"/>
      <c r="CR916" s="206"/>
      <c r="CS916" s="206"/>
      <c r="CT916" s="206"/>
      <c r="CU916" s="206"/>
      <c r="CV916" s="206"/>
      <c r="CW916" s="206"/>
      <c r="CX916" s="206"/>
      <c r="CY916" s="206"/>
      <c r="CZ916" s="206"/>
      <c r="DA916" s="206"/>
      <c r="DB916" s="206"/>
      <c r="DC916" s="206"/>
      <c r="DD916" s="206"/>
      <c r="DE916" s="206"/>
      <c r="DF916" s="206"/>
      <c r="DG916" s="206"/>
      <c r="DH916" s="206"/>
      <c r="DI916" s="206"/>
      <c r="DJ916" s="206"/>
      <c r="DK916" s="206"/>
      <c r="DL916" s="206"/>
      <c r="DM916" s="206"/>
      <c r="DN916" s="206"/>
      <c r="DO916" s="206"/>
      <c r="DP916" s="206"/>
      <c r="DQ916" s="206"/>
      <c r="DR916" s="206"/>
      <c r="DS916" s="206"/>
      <c r="DT916" s="206"/>
      <c r="DU916" s="206"/>
      <c r="DV916" s="206"/>
      <c r="DW916" s="206"/>
      <c r="DX916" s="206"/>
      <c r="DY916" s="206"/>
      <c r="DZ916" s="206"/>
      <c r="EA916" s="206"/>
      <c r="EB916" s="206"/>
      <c r="EC916" s="206"/>
      <c r="ED916" s="206"/>
      <c r="EE916" s="206"/>
      <c r="EF916" s="206"/>
      <c r="EG916" s="206"/>
      <c r="EH916" s="206"/>
      <c r="EI916" s="206"/>
      <c r="EJ916" s="206"/>
      <c r="EK916" s="206"/>
      <c r="EL916" s="206"/>
      <c r="EM916" s="206"/>
      <c r="EN916" s="206"/>
      <c r="EO916" s="206"/>
      <c r="EP916" s="206"/>
      <c r="EQ916" s="206"/>
      <c r="ER916" s="206"/>
      <c r="ES916" s="206"/>
      <c r="ET916" s="206"/>
      <c r="EU916" s="206"/>
      <c r="EV916" s="206"/>
      <c r="EW916" s="206"/>
      <c r="EX916" s="206"/>
      <c r="EY916" s="206"/>
      <c r="EZ916" s="206"/>
      <c r="FA916" s="206"/>
      <c r="FB916" s="206"/>
      <c r="FC916" s="206"/>
      <c r="FD916" s="206"/>
      <c r="FE916" s="206"/>
      <c r="FF916" s="206"/>
      <c r="FG916" s="206"/>
      <c r="FH916" s="206"/>
      <c r="FI916" s="206"/>
      <c r="FJ916" s="206"/>
      <c r="FK916" s="206"/>
      <c r="FL916" s="206"/>
      <c r="FM916" s="206"/>
      <c r="FN916" s="206"/>
      <c r="FO916" s="206"/>
      <c r="FP916" s="206"/>
      <c r="FQ916" s="206"/>
      <c r="FR916" s="206"/>
      <c r="FS916" s="206"/>
      <c r="FT916" s="206"/>
      <c r="FU916" s="206"/>
      <c r="FV916" s="206"/>
      <c r="FW916" s="206"/>
      <c r="FX916" s="206"/>
      <c r="FY916" s="206"/>
      <c r="FZ916" s="206"/>
      <c r="GA916" s="206"/>
      <c r="GB916" s="206"/>
      <c r="GC916" s="206"/>
      <c r="GD916" s="206"/>
      <c r="GE916" s="206"/>
      <c r="GF916" s="206"/>
      <c r="GG916" s="206"/>
      <c r="GH916" s="206"/>
      <c r="GI916" s="206"/>
      <c r="GJ916" s="206"/>
      <c r="GK916" s="206"/>
      <c r="GL916" s="206"/>
      <c r="GM916" s="206"/>
      <c r="GN916" s="206"/>
      <c r="GO916" s="206"/>
      <c r="GP916" s="206"/>
      <c r="GQ916" s="206"/>
      <c r="GR916" s="206"/>
      <c r="GS916" s="206"/>
      <c r="GT916" s="206"/>
      <c r="GU916" s="206"/>
      <c r="GV916" s="206"/>
      <c r="GW916" s="206"/>
      <c r="GX916" s="206"/>
      <c r="GY916" s="206"/>
      <c r="GZ916" s="206"/>
      <c r="HA916" s="206"/>
      <c r="HB916" s="206"/>
      <c r="HC916" s="206"/>
      <c r="HD916" s="206"/>
      <c r="HE916" s="206"/>
      <c r="HF916" s="206"/>
      <c r="HG916" s="206"/>
      <c r="HH916" s="206"/>
      <c r="HI916" s="206"/>
      <c r="HJ916" s="206"/>
      <c r="HK916" s="206"/>
      <c r="HL916" s="206"/>
      <c r="HM916" s="206"/>
      <c r="HN916" s="206"/>
      <c r="HO916" s="206"/>
      <c r="HP916" s="206"/>
      <c r="HQ916" s="206"/>
      <c r="HR916" s="206"/>
      <c r="HS916" s="206"/>
      <c r="HT916" s="206"/>
      <c r="HU916" s="206"/>
      <c r="HV916" s="206"/>
      <c r="HW916" s="206"/>
      <c r="HX916" s="206"/>
      <c r="HY916" s="206"/>
      <c r="HZ916" s="206"/>
      <c r="IA916" s="206"/>
      <c r="IB916" s="206"/>
      <c r="IC916" s="206"/>
      <c r="ID916" s="206"/>
      <c r="IE916" s="206"/>
      <c r="IF916" s="206"/>
      <c r="IG916" s="206"/>
      <c r="IH916" s="206"/>
    </row>
    <row r="917" spans="1:242" s="225" customFormat="1" hidden="1" x14ac:dyDescent="0.25">
      <c r="A917" s="206"/>
      <c r="B917" s="206"/>
      <c r="C917" s="204">
        <v>43691</v>
      </c>
      <c r="D917" s="233" t="s">
        <v>607</v>
      </c>
      <c r="E917" s="319" t="s">
        <v>1601</v>
      </c>
      <c r="F917" s="322"/>
      <c r="G917" s="242" t="s">
        <v>565</v>
      </c>
      <c r="H917" s="285"/>
      <c r="I917" s="236">
        <v>150000</v>
      </c>
      <c r="J917" s="357">
        <f t="shared" si="14"/>
        <v>6081588</v>
      </c>
      <c r="K917" s="251"/>
      <c r="L917" s="287"/>
      <c r="M917" s="319" t="s">
        <v>1601</v>
      </c>
      <c r="N917" s="287"/>
      <c r="O917" s="287"/>
      <c r="P917" s="287"/>
      <c r="Q917" s="287"/>
      <c r="R917" s="287"/>
      <c r="S917" s="287"/>
      <c r="T917" s="287"/>
      <c r="U917" s="287"/>
      <c r="V917" s="287"/>
      <c r="W917" s="287"/>
      <c r="X917" s="287"/>
      <c r="Y917" s="287"/>
      <c r="Z917" s="287"/>
      <c r="AA917" s="287"/>
      <c r="AB917" s="287"/>
      <c r="AC917" s="287"/>
      <c r="AD917" s="287"/>
      <c r="AE917" s="287"/>
      <c r="AF917" s="287"/>
      <c r="AG917" s="287"/>
      <c r="AH917" s="287"/>
      <c r="AI917" s="287"/>
      <c r="AJ917" s="449"/>
      <c r="AK917" s="206"/>
      <c r="AL917" s="206"/>
      <c r="AM917" s="206"/>
      <c r="AN917" s="206"/>
      <c r="AO917" s="206"/>
      <c r="AP917" s="206"/>
      <c r="AQ917" s="206"/>
      <c r="AR917" s="206"/>
      <c r="AS917" s="206"/>
      <c r="AT917" s="206"/>
      <c r="AU917" s="206"/>
      <c r="AV917" s="206"/>
      <c r="AW917" s="206"/>
      <c r="AX917" s="206"/>
      <c r="AY917" s="206"/>
      <c r="AZ917" s="206"/>
      <c r="BA917" s="206"/>
      <c r="BB917" s="206"/>
      <c r="BC917" s="206"/>
      <c r="BD917" s="206"/>
      <c r="BE917" s="206"/>
      <c r="BF917" s="206"/>
      <c r="BG917" s="206"/>
      <c r="BH917" s="206"/>
      <c r="BI917" s="206"/>
      <c r="BJ917" s="206"/>
      <c r="BK917" s="206"/>
      <c r="BL917" s="206"/>
      <c r="BM917" s="206"/>
      <c r="BN917" s="206"/>
      <c r="BO917" s="206"/>
      <c r="BP917" s="206"/>
      <c r="BQ917" s="206"/>
      <c r="BR917" s="206"/>
      <c r="BS917" s="206"/>
      <c r="BT917" s="206"/>
      <c r="BU917" s="206"/>
      <c r="BV917" s="206"/>
      <c r="BW917" s="206"/>
      <c r="BX917" s="206"/>
      <c r="BY917" s="206"/>
      <c r="BZ917" s="206"/>
      <c r="CA917" s="206"/>
      <c r="CB917" s="206"/>
      <c r="CC917" s="206"/>
      <c r="CD917" s="206"/>
      <c r="CE917" s="206"/>
      <c r="CF917" s="206"/>
      <c r="CG917" s="206"/>
      <c r="CH917" s="206"/>
      <c r="CI917" s="206"/>
      <c r="CJ917" s="206"/>
      <c r="CK917" s="206"/>
      <c r="CL917" s="206"/>
      <c r="CM917" s="206"/>
      <c r="CN917" s="206"/>
      <c r="CO917" s="206"/>
      <c r="CP917" s="206"/>
      <c r="CQ917" s="206"/>
      <c r="CR917" s="206"/>
      <c r="CS917" s="206"/>
      <c r="CT917" s="206"/>
      <c r="CU917" s="206"/>
      <c r="CV917" s="206"/>
      <c r="CW917" s="206"/>
      <c r="CX917" s="206"/>
      <c r="CY917" s="206"/>
      <c r="CZ917" s="206"/>
      <c r="DA917" s="206"/>
      <c r="DB917" s="206"/>
      <c r="DC917" s="206"/>
      <c r="DD917" s="206"/>
      <c r="DE917" s="206"/>
      <c r="DF917" s="206"/>
      <c r="DG917" s="206"/>
      <c r="DH917" s="206"/>
      <c r="DI917" s="206"/>
      <c r="DJ917" s="206"/>
      <c r="DK917" s="206"/>
      <c r="DL917" s="206"/>
      <c r="DM917" s="206"/>
      <c r="DN917" s="206"/>
      <c r="DO917" s="206"/>
      <c r="DP917" s="206"/>
      <c r="DQ917" s="206"/>
      <c r="DR917" s="206"/>
      <c r="DS917" s="206"/>
      <c r="DT917" s="206"/>
      <c r="DU917" s="206"/>
      <c r="DV917" s="206"/>
      <c r="DW917" s="206"/>
      <c r="DX917" s="206"/>
      <c r="DY917" s="206"/>
      <c r="DZ917" s="206"/>
      <c r="EA917" s="206"/>
      <c r="EB917" s="206"/>
      <c r="EC917" s="206"/>
      <c r="ED917" s="206"/>
      <c r="EE917" s="206"/>
      <c r="EF917" s="206"/>
      <c r="EG917" s="206"/>
      <c r="EH917" s="206"/>
      <c r="EI917" s="206"/>
      <c r="EJ917" s="206"/>
      <c r="EK917" s="206"/>
      <c r="EL917" s="206"/>
      <c r="EM917" s="206"/>
      <c r="EN917" s="206"/>
      <c r="EO917" s="206"/>
      <c r="EP917" s="206"/>
      <c r="EQ917" s="206"/>
      <c r="ER917" s="206"/>
      <c r="ES917" s="206"/>
      <c r="ET917" s="206"/>
      <c r="EU917" s="206"/>
      <c r="EV917" s="206"/>
      <c r="EW917" s="206"/>
      <c r="EX917" s="206"/>
      <c r="EY917" s="206"/>
      <c r="EZ917" s="206"/>
      <c r="FA917" s="206"/>
      <c r="FB917" s="206"/>
      <c r="FC917" s="206"/>
      <c r="FD917" s="206"/>
      <c r="FE917" s="206"/>
      <c r="FF917" s="206"/>
      <c r="FG917" s="206"/>
      <c r="FH917" s="206"/>
      <c r="FI917" s="206"/>
      <c r="FJ917" s="206"/>
      <c r="FK917" s="206"/>
      <c r="FL917" s="206"/>
      <c r="FM917" s="206"/>
      <c r="FN917" s="206"/>
      <c r="FO917" s="206"/>
      <c r="FP917" s="206"/>
      <c r="FQ917" s="206"/>
      <c r="FR917" s="206"/>
      <c r="FS917" s="206"/>
      <c r="FT917" s="206"/>
      <c r="FU917" s="206"/>
      <c r="FV917" s="206"/>
      <c r="FW917" s="206"/>
      <c r="FX917" s="206"/>
      <c r="FY917" s="206"/>
      <c r="FZ917" s="206"/>
      <c r="GA917" s="206"/>
      <c r="GB917" s="206"/>
      <c r="GC917" s="206"/>
      <c r="GD917" s="206"/>
      <c r="GE917" s="206"/>
      <c r="GF917" s="206"/>
      <c r="GG917" s="206"/>
      <c r="GH917" s="206"/>
      <c r="GI917" s="206"/>
      <c r="GJ917" s="206"/>
      <c r="GK917" s="206"/>
      <c r="GL917" s="206"/>
      <c r="GM917" s="206"/>
      <c r="GN917" s="206"/>
      <c r="GO917" s="206"/>
      <c r="GP917" s="206"/>
      <c r="GQ917" s="206"/>
      <c r="GR917" s="206"/>
      <c r="GS917" s="206"/>
      <c r="GT917" s="206"/>
      <c r="GU917" s="206"/>
      <c r="GV917" s="206"/>
      <c r="GW917" s="206"/>
      <c r="GX917" s="206"/>
      <c r="GY917" s="206"/>
      <c r="GZ917" s="206"/>
      <c r="HA917" s="206"/>
      <c r="HB917" s="206"/>
      <c r="HC917" s="206"/>
      <c r="HD917" s="206"/>
      <c r="HE917" s="206"/>
      <c r="HF917" s="206"/>
      <c r="HG917" s="206"/>
      <c r="HH917" s="206"/>
      <c r="HI917" s="206"/>
      <c r="HJ917" s="206"/>
      <c r="HK917" s="206"/>
      <c r="HL917" s="206"/>
      <c r="HM917" s="206"/>
      <c r="HN917" s="206"/>
      <c r="HO917" s="206"/>
      <c r="HP917" s="206"/>
      <c r="HQ917" s="206"/>
      <c r="HR917" s="206"/>
      <c r="HS917" s="206"/>
      <c r="HT917" s="206"/>
      <c r="HU917" s="206"/>
      <c r="HV917" s="206"/>
      <c r="HW917" s="206"/>
      <c r="HX917" s="206"/>
      <c r="HY917" s="206"/>
      <c r="HZ917" s="206"/>
      <c r="IA917" s="206"/>
      <c r="IB917" s="206"/>
      <c r="IC917" s="206"/>
      <c r="ID917" s="206"/>
      <c r="IE917" s="206"/>
      <c r="IF917" s="206"/>
      <c r="IG917" s="206"/>
      <c r="IH917" s="206"/>
    </row>
    <row r="918" spans="1:242" s="225" customFormat="1" hidden="1" x14ac:dyDescent="0.25">
      <c r="A918" s="206"/>
      <c r="B918" s="206"/>
      <c r="C918" s="204">
        <v>43691</v>
      </c>
      <c r="D918" s="233" t="s">
        <v>1614</v>
      </c>
      <c r="E918" s="319" t="s">
        <v>1602</v>
      </c>
      <c r="F918" s="322"/>
      <c r="G918" s="242" t="s">
        <v>1613</v>
      </c>
      <c r="H918" s="285"/>
      <c r="I918" s="236">
        <v>300000</v>
      </c>
      <c r="J918" s="357">
        <f t="shared" si="14"/>
        <v>5781588</v>
      </c>
      <c r="K918" s="251"/>
      <c r="L918" s="287"/>
      <c r="M918" s="319" t="s">
        <v>1602</v>
      </c>
      <c r="N918" s="287"/>
      <c r="O918" s="287"/>
      <c r="P918" s="287"/>
      <c r="Q918" s="287"/>
      <c r="R918" s="287"/>
      <c r="S918" s="287"/>
      <c r="T918" s="287"/>
      <c r="U918" s="287"/>
      <c r="V918" s="287"/>
      <c r="W918" s="287"/>
      <c r="X918" s="287"/>
      <c r="Y918" s="287"/>
      <c r="Z918" s="287"/>
      <c r="AA918" s="287"/>
      <c r="AB918" s="287"/>
      <c r="AC918" s="287"/>
      <c r="AD918" s="287"/>
      <c r="AE918" s="287"/>
      <c r="AF918" s="287"/>
      <c r="AG918" s="287"/>
      <c r="AH918" s="287"/>
      <c r="AI918" s="287"/>
      <c r="AJ918" s="449"/>
      <c r="AK918" s="206"/>
      <c r="AL918" s="206"/>
      <c r="AM918" s="206"/>
      <c r="AN918" s="206"/>
      <c r="AO918" s="206"/>
      <c r="AP918" s="206"/>
      <c r="AQ918" s="206"/>
      <c r="AR918" s="206"/>
      <c r="AS918" s="206"/>
      <c r="AT918" s="206"/>
      <c r="AU918" s="206"/>
      <c r="AV918" s="206"/>
      <c r="AW918" s="206"/>
      <c r="AX918" s="206"/>
      <c r="AY918" s="206"/>
      <c r="AZ918" s="206"/>
      <c r="BA918" s="206"/>
      <c r="BB918" s="206"/>
      <c r="BC918" s="206"/>
      <c r="BD918" s="206"/>
      <c r="BE918" s="206"/>
      <c r="BF918" s="206"/>
      <c r="BG918" s="206"/>
      <c r="BH918" s="206"/>
      <c r="BI918" s="206"/>
      <c r="BJ918" s="206"/>
      <c r="BK918" s="206"/>
      <c r="BL918" s="206"/>
      <c r="BM918" s="206"/>
      <c r="BN918" s="206"/>
      <c r="BO918" s="206"/>
      <c r="BP918" s="206"/>
      <c r="BQ918" s="206"/>
      <c r="BR918" s="206"/>
      <c r="BS918" s="206"/>
      <c r="BT918" s="206"/>
      <c r="BU918" s="206"/>
      <c r="BV918" s="206"/>
      <c r="BW918" s="206"/>
      <c r="BX918" s="206"/>
      <c r="BY918" s="206"/>
      <c r="BZ918" s="206"/>
      <c r="CA918" s="206"/>
      <c r="CB918" s="206"/>
      <c r="CC918" s="206"/>
      <c r="CD918" s="206"/>
      <c r="CE918" s="206"/>
      <c r="CF918" s="206"/>
      <c r="CG918" s="206"/>
      <c r="CH918" s="206"/>
      <c r="CI918" s="206"/>
      <c r="CJ918" s="206"/>
      <c r="CK918" s="206"/>
      <c r="CL918" s="206"/>
      <c r="CM918" s="206"/>
      <c r="CN918" s="206"/>
      <c r="CO918" s="206"/>
      <c r="CP918" s="206"/>
      <c r="CQ918" s="206"/>
      <c r="CR918" s="206"/>
      <c r="CS918" s="206"/>
      <c r="CT918" s="206"/>
      <c r="CU918" s="206"/>
      <c r="CV918" s="206"/>
      <c r="CW918" s="206"/>
      <c r="CX918" s="206"/>
      <c r="CY918" s="206"/>
      <c r="CZ918" s="206"/>
      <c r="DA918" s="206"/>
      <c r="DB918" s="206"/>
      <c r="DC918" s="206"/>
      <c r="DD918" s="206"/>
      <c r="DE918" s="206"/>
      <c r="DF918" s="206"/>
      <c r="DG918" s="206"/>
      <c r="DH918" s="206"/>
      <c r="DI918" s="206"/>
      <c r="DJ918" s="206"/>
      <c r="DK918" s="206"/>
      <c r="DL918" s="206"/>
      <c r="DM918" s="206"/>
      <c r="DN918" s="206"/>
      <c r="DO918" s="206"/>
      <c r="DP918" s="206"/>
      <c r="DQ918" s="206"/>
      <c r="DR918" s="206"/>
      <c r="DS918" s="206"/>
      <c r="DT918" s="206"/>
      <c r="DU918" s="206"/>
      <c r="DV918" s="206"/>
      <c r="DW918" s="206"/>
      <c r="DX918" s="206"/>
      <c r="DY918" s="206"/>
      <c r="DZ918" s="206"/>
      <c r="EA918" s="206"/>
      <c r="EB918" s="206"/>
      <c r="EC918" s="206"/>
      <c r="ED918" s="206"/>
      <c r="EE918" s="206"/>
      <c r="EF918" s="206"/>
      <c r="EG918" s="206"/>
      <c r="EH918" s="206"/>
      <c r="EI918" s="206"/>
      <c r="EJ918" s="206"/>
      <c r="EK918" s="206"/>
      <c r="EL918" s="206"/>
      <c r="EM918" s="206"/>
      <c r="EN918" s="206"/>
      <c r="EO918" s="206"/>
      <c r="EP918" s="206"/>
      <c r="EQ918" s="206"/>
      <c r="ER918" s="206"/>
      <c r="ES918" s="206"/>
      <c r="ET918" s="206"/>
      <c r="EU918" s="206"/>
      <c r="EV918" s="206"/>
      <c r="EW918" s="206"/>
      <c r="EX918" s="206"/>
      <c r="EY918" s="206"/>
      <c r="EZ918" s="206"/>
      <c r="FA918" s="206"/>
      <c r="FB918" s="206"/>
      <c r="FC918" s="206"/>
      <c r="FD918" s="206"/>
      <c r="FE918" s="206"/>
      <c r="FF918" s="206"/>
      <c r="FG918" s="206"/>
      <c r="FH918" s="206"/>
      <c r="FI918" s="206"/>
      <c r="FJ918" s="206"/>
      <c r="FK918" s="206"/>
      <c r="FL918" s="206"/>
      <c r="FM918" s="206"/>
      <c r="FN918" s="206"/>
      <c r="FO918" s="206"/>
      <c r="FP918" s="206"/>
      <c r="FQ918" s="206"/>
      <c r="FR918" s="206"/>
      <c r="FS918" s="206"/>
      <c r="FT918" s="206"/>
      <c r="FU918" s="206"/>
      <c r="FV918" s="206"/>
      <c r="FW918" s="206"/>
      <c r="FX918" s="206"/>
      <c r="FY918" s="206"/>
      <c r="FZ918" s="206"/>
      <c r="GA918" s="206"/>
      <c r="GB918" s="206"/>
      <c r="GC918" s="206"/>
      <c r="GD918" s="206"/>
      <c r="GE918" s="206"/>
      <c r="GF918" s="206"/>
      <c r="GG918" s="206"/>
      <c r="GH918" s="206"/>
      <c r="GI918" s="206"/>
      <c r="GJ918" s="206"/>
      <c r="GK918" s="206"/>
      <c r="GL918" s="206"/>
      <c r="GM918" s="206"/>
      <c r="GN918" s="206"/>
      <c r="GO918" s="206"/>
      <c r="GP918" s="206"/>
      <c r="GQ918" s="206"/>
      <c r="GR918" s="206"/>
      <c r="GS918" s="206"/>
      <c r="GT918" s="206"/>
      <c r="GU918" s="206"/>
      <c r="GV918" s="206"/>
      <c r="GW918" s="206"/>
      <c r="GX918" s="206"/>
      <c r="GY918" s="206"/>
      <c r="GZ918" s="206"/>
      <c r="HA918" s="206"/>
      <c r="HB918" s="206"/>
      <c r="HC918" s="206"/>
      <c r="HD918" s="206"/>
      <c r="HE918" s="206"/>
      <c r="HF918" s="206"/>
      <c r="HG918" s="206"/>
      <c r="HH918" s="206"/>
      <c r="HI918" s="206"/>
      <c r="HJ918" s="206"/>
      <c r="HK918" s="206"/>
      <c r="HL918" s="206"/>
      <c r="HM918" s="206"/>
      <c r="HN918" s="206"/>
      <c r="HO918" s="206"/>
      <c r="HP918" s="206"/>
      <c r="HQ918" s="206"/>
      <c r="HR918" s="206"/>
      <c r="HS918" s="206"/>
      <c r="HT918" s="206"/>
      <c r="HU918" s="206"/>
      <c r="HV918" s="206"/>
      <c r="HW918" s="206"/>
      <c r="HX918" s="206"/>
      <c r="HY918" s="206"/>
      <c r="HZ918" s="206"/>
      <c r="IA918" s="206"/>
      <c r="IB918" s="206"/>
      <c r="IC918" s="206"/>
      <c r="ID918" s="206"/>
      <c r="IE918" s="206"/>
      <c r="IF918" s="206"/>
      <c r="IG918" s="206"/>
      <c r="IH918" s="206"/>
    </row>
    <row r="919" spans="1:242" s="225" customFormat="1" hidden="1" x14ac:dyDescent="0.25">
      <c r="A919" s="206"/>
      <c r="B919" s="206"/>
      <c r="C919" s="204">
        <v>43693</v>
      </c>
      <c r="D919" s="233" t="s">
        <v>1615</v>
      </c>
      <c r="E919" s="322" t="s">
        <v>1603</v>
      </c>
      <c r="F919" s="322"/>
      <c r="G919" s="242" t="s">
        <v>327</v>
      </c>
      <c r="H919" s="297">
        <v>500000</v>
      </c>
      <c r="I919" s="236"/>
      <c r="J919" s="357">
        <f t="shared" si="14"/>
        <v>6281588</v>
      </c>
      <c r="K919" s="251"/>
      <c r="L919" s="287"/>
      <c r="M919" s="322" t="s">
        <v>1603</v>
      </c>
      <c r="N919" s="287"/>
      <c r="O919" s="287"/>
      <c r="P919" s="287"/>
      <c r="Q919" s="287"/>
      <c r="R919" s="287"/>
      <c r="S919" s="287"/>
      <c r="T919" s="287"/>
      <c r="U919" s="287"/>
      <c r="V919" s="287"/>
      <c r="W919" s="287"/>
      <c r="X919" s="287"/>
      <c r="Y919" s="287"/>
      <c r="Z919" s="287"/>
      <c r="AA919" s="287"/>
      <c r="AB919" s="287"/>
      <c r="AC919" s="287"/>
      <c r="AD919" s="287"/>
      <c r="AE919" s="287"/>
      <c r="AF919" s="287"/>
      <c r="AG919" s="287"/>
      <c r="AH919" s="287"/>
      <c r="AI919" s="287"/>
      <c r="AJ919" s="449"/>
      <c r="AK919" s="206"/>
      <c r="AL919" s="206"/>
      <c r="AM919" s="206"/>
      <c r="AN919" s="206"/>
      <c r="AO919" s="206"/>
      <c r="AP919" s="206"/>
      <c r="AQ919" s="206"/>
      <c r="AR919" s="206"/>
      <c r="AS919" s="206"/>
      <c r="AT919" s="206"/>
      <c r="AU919" s="206"/>
      <c r="AV919" s="206"/>
      <c r="AW919" s="206"/>
      <c r="AX919" s="206"/>
      <c r="AY919" s="206"/>
      <c r="AZ919" s="206"/>
      <c r="BA919" s="206"/>
      <c r="BB919" s="206"/>
      <c r="BC919" s="206"/>
      <c r="BD919" s="206"/>
      <c r="BE919" s="206"/>
      <c r="BF919" s="206"/>
      <c r="BG919" s="206"/>
      <c r="BH919" s="206"/>
      <c r="BI919" s="206"/>
      <c r="BJ919" s="206"/>
      <c r="BK919" s="206"/>
      <c r="BL919" s="206"/>
      <c r="BM919" s="206"/>
      <c r="BN919" s="206"/>
      <c r="BO919" s="206"/>
      <c r="BP919" s="206"/>
      <c r="BQ919" s="206"/>
      <c r="BR919" s="206"/>
      <c r="BS919" s="206"/>
      <c r="BT919" s="206"/>
      <c r="BU919" s="206"/>
      <c r="BV919" s="206"/>
      <c r="BW919" s="206"/>
      <c r="BX919" s="206"/>
      <c r="BY919" s="206"/>
      <c r="BZ919" s="206"/>
      <c r="CA919" s="206"/>
      <c r="CB919" s="206"/>
      <c r="CC919" s="206"/>
      <c r="CD919" s="206"/>
      <c r="CE919" s="206"/>
      <c r="CF919" s="206"/>
      <c r="CG919" s="206"/>
      <c r="CH919" s="206"/>
      <c r="CI919" s="206"/>
      <c r="CJ919" s="206"/>
      <c r="CK919" s="206"/>
      <c r="CL919" s="206"/>
      <c r="CM919" s="206"/>
      <c r="CN919" s="206"/>
      <c r="CO919" s="206"/>
      <c r="CP919" s="206"/>
      <c r="CQ919" s="206"/>
      <c r="CR919" s="206"/>
      <c r="CS919" s="206"/>
      <c r="CT919" s="206"/>
      <c r="CU919" s="206"/>
      <c r="CV919" s="206"/>
      <c r="CW919" s="206"/>
      <c r="CX919" s="206"/>
      <c r="CY919" s="206"/>
      <c r="CZ919" s="206"/>
      <c r="DA919" s="206"/>
      <c r="DB919" s="206"/>
      <c r="DC919" s="206"/>
      <c r="DD919" s="206"/>
      <c r="DE919" s="206"/>
      <c r="DF919" s="206"/>
      <c r="DG919" s="206"/>
      <c r="DH919" s="206"/>
      <c r="DI919" s="206"/>
      <c r="DJ919" s="206"/>
      <c r="DK919" s="206"/>
      <c r="DL919" s="206"/>
      <c r="DM919" s="206"/>
      <c r="DN919" s="206"/>
      <c r="DO919" s="206"/>
      <c r="DP919" s="206"/>
      <c r="DQ919" s="206"/>
      <c r="DR919" s="206"/>
      <c r="DS919" s="206"/>
      <c r="DT919" s="206"/>
      <c r="DU919" s="206"/>
      <c r="DV919" s="206"/>
      <c r="DW919" s="206"/>
      <c r="DX919" s="206"/>
      <c r="DY919" s="206"/>
      <c r="DZ919" s="206"/>
      <c r="EA919" s="206"/>
      <c r="EB919" s="206"/>
      <c r="EC919" s="206"/>
      <c r="ED919" s="206"/>
      <c r="EE919" s="206"/>
      <c r="EF919" s="206"/>
      <c r="EG919" s="206"/>
      <c r="EH919" s="206"/>
      <c r="EI919" s="206"/>
      <c r="EJ919" s="206"/>
      <c r="EK919" s="206"/>
      <c r="EL919" s="206"/>
      <c r="EM919" s="206"/>
      <c r="EN919" s="206"/>
      <c r="EO919" s="206"/>
      <c r="EP919" s="206"/>
      <c r="EQ919" s="206"/>
      <c r="ER919" s="206"/>
      <c r="ES919" s="206"/>
      <c r="ET919" s="206"/>
      <c r="EU919" s="206"/>
      <c r="EV919" s="206"/>
      <c r="EW919" s="206"/>
      <c r="EX919" s="206"/>
      <c r="EY919" s="206"/>
      <c r="EZ919" s="206"/>
      <c r="FA919" s="206"/>
      <c r="FB919" s="206"/>
      <c r="FC919" s="206"/>
      <c r="FD919" s="206"/>
      <c r="FE919" s="206"/>
      <c r="FF919" s="206"/>
      <c r="FG919" s="206"/>
      <c r="FH919" s="206"/>
      <c r="FI919" s="206"/>
      <c r="FJ919" s="206"/>
      <c r="FK919" s="206"/>
      <c r="FL919" s="206"/>
      <c r="FM919" s="206"/>
      <c r="FN919" s="206"/>
      <c r="FO919" s="206"/>
      <c r="FP919" s="206"/>
      <c r="FQ919" s="206"/>
      <c r="FR919" s="206"/>
      <c r="FS919" s="206"/>
      <c r="FT919" s="206"/>
      <c r="FU919" s="206"/>
      <c r="FV919" s="206"/>
      <c r="FW919" s="206"/>
      <c r="FX919" s="206"/>
      <c r="FY919" s="206"/>
      <c r="FZ919" s="206"/>
      <c r="GA919" s="206"/>
      <c r="GB919" s="206"/>
      <c r="GC919" s="206"/>
      <c r="GD919" s="206"/>
      <c r="GE919" s="206"/>
      <c r="GF919" s="206"/>
      <c r="GG919" s="206"/>
      <c r="GH919" s="206"/>
      <c r="GI919" s="206"/>
      <c r="GJ919" s="206"/>
      <c r="GK919" s="206"/>
      <c r="GL919" s="206"/>
      <c r="GM919" s="206"/>
      <c r="GN919" s="206"/>
      <c r="GO919" s="206"/>
      <c r="GP919" s="206"/>
      <c r="GQ919" s="206"/>
      <c r="GR919" s="206"/>
      <c r="GS919" s="206"/>
      <c r="GT919" s="206"/>
      <c r="GU919" s="206"/>
      <c r="GV919" s="206"/>
      <c r="GW919" s="206"/>
      <c r="GX919" s="206"/>
      <c r="GY919" s="206"/>
      <c r="GZ919" s="206"/>
      <c r="HA919" s="206"/>
      <c r="HB919" s="206"/>
      <c r="HC919" s="206"/>
      <c r="HD919" s="206"/>
      <c r="HE919" s="206"/>
      <c r="HF919" s="206"/>
      <c r="HG919" s="206"/>
      <c r="HH919" s="206"/>
      <c r="HI919" s="206"/>
      <c r="HJ919" s="206"/>
      <c r="HK919" s="206"/>
      <c r="HL919" s="206"/>
      <c r="HM919" s="206"/>
      <c r="HN919" s="206"/>
      <c r="HO919" s="206"/>
      <c r="HP919" s="206"/>
      <c r="HQ919" s="206"/>
      <c r="HR919" s="206"/>
      <c r="HS919" s="206"/>
      <c r="HT919" s="206"/>
      <c r="HU919" s="206"/>
      <c r="HV919" s="206"/>
      <c r="HW919" s="206"/>
      <c r="HX919" s="206"/>
      <c r="HY919" s="206"/>
      <c r="HZ919" s="206"/>
      <c r="IA919" s="206"/>
      <c r="IB919" s="206"/>
      <c r="IC919" s="206"/>
      <c r="ID919" s="206"/>
      <c r="IE919" s="206"/>
      <c r="IF919" s="206"/>
      <c r="IG919" s="206"/>
      <c r="IH919" s="206"/>
    </row>
    <row r="920" spans="1:242" s="225" customFormat="1" hidden="1" x14ac:dyDescent="0.25">
      <c r="A920" s="206"/>
      <c r="B920" s="206"/>
      <c r="C920" s="204"/>
      <c r="D920" s="248" t="s">
        <v>1100</v>
      </c>
      <c r="E920" s="238"/>
      <c r="F920" s="238"/>
      <c r="G920" s="249" t="s">
        <v>327</v>
      </c>
      <c r="H920" s="285"/>
      <c r="I920" s="263">
        <v>919980</v>
      </c>
      <c r="J920" s="357">
        <f t="shared" si="14"/>
        <v>5361608</v>
      </c>
      <c r="K920" s="251" t="s">
        <v>1623</v>
      </c>
      <c r="L920" s="287"/>
      <c r="M920" s="238"/>
      <c r="N920" s="287"/>
      <c r="O920" s="287"/>
      <c r="P920" s="287"/>
      <c r="Q920" s="287"/>
      <c r="R920" s="287"/>
      <c r="S920" s="287"/>
      <c r="T920" s="287"/>
      <c r="U920" s="287"/>
      <c r="V920" s="287"/>
      <c r="W920" s="287"/>
      <c r="X920" s="287"/>
      <c r="Y920" s="287"/>
      <c r="Z920" s="287"/>
      <c r="AA920" s="287"/>
      <c r="AB920" s="287"/>
      <c r="AC920" s="287"/>
      <c r="AD920" s="287"/>
      <c r="AE920" s="287"/>
      <c r="AF920" s="287"/>
      <c r="AG920" s="287"/>
      <c r="AH920" s="287"/>
      <c r="AI920" s="287"/>
      <c r="AJ920" s="449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206"/>
      <c r="BN920" s="206"/>
      <c r="BO920" s="206"/>
      <c r="BP920" s="206"/>
      <c r="BQ920" s="206"/>
      <c r="BR920" s="206"/>
      <c r="BS920" s="206"/>
      <c r="BT920" s="206"/>
      <c r="BU920" s="206"/>
      <c r="BV920" s="206"/>
      <c r="BW920" s="206"/>
      <c r="BX920" s="206"/>
      <c r="BY920" s="206"/>
      <c r="BZ920" s="206"/>
      <c r="CA920" s="206"/>
      <c r="CB920" s="206"/>
      <c r="CC920" s="206"/>
      <c r="CD920" s="206"/>
      <c r="CE920" s="206"/>
      <c r="CF920" s="206"/>
      <c r="CG920" s="206"/>
      <c r="CH920" s="206"/>
      <c r="CI920" s="206"/>
      <c r="CJ920" s="206"/>
      <c r="CK920" s="206"/>
      <c r="CL920" s="206"/>
      <c r="CM920" s="206"/>
      <c r="CN920" s="206"/>
      <c r="CO920" s="206"/>
      <c r="CP920" s="206"/>
      <c r="CQ920" s="206"/>
      <c r="CR920" s="206"/>
      <c r="CS920" s="206"/>
      <c r="CT920" s="206"/>
      <c r="CU920" s="206"/>
      <c r="CV920" s="206"/>
      <c r="CW920" s="206"/>
      <c r="CX920" s="206"/>
      <c r="CY920" s="206"/>
      <c r="CZ920" s="206"/>
      <c r="DA920" s="206"/>
      <c r="DB920" s="206"/>
      <c r="DC920" s="206"/>
      <c r="DD920" s="206"/>
      <c r="DE920" s="206"/>
      <c r="DF920" s="206"/>
      <c r="DG920" s="206"/>
      <c r="DH920" s="206"/>
      <c r="DI920" s="206"/>
      <c r="DJ920" s="206"/>
      <c r="DK920" s="206"/>
      <c r="DL920" s="206"/>
      <c r="DM920" s="206"/>
      <c r="DN920" s="206"/>
      <c r="DO920" s="206"/>
      <c r="DP920" s="206"/>
      <c r="DQ920" s="206"/>
      <c r="DR920" s="206"/>
      <c r="DS920" s="206"/>
      <c r="DT920" s="206"/>
      <c r="DU920" s="206"/>
      <c r="DV920" s="206"/>
      <c r="DW920" s="206"/>
      <c r="DX920" s="206"/>
      <c r="DY920" s="206"/>
      <c r="DZ920" s="206"/>
      <c r="EA920" s="206"/>
      <c r="EB920" s="206"/>
      <c r="EC920" s="206"/>
      <c r="ED920" s="206"/>
      <c r="EE920" s="206"/>
      <c r="EF920" s="206"/>
      <c r="EG920" s="206"/>
      <c r="EH920" s="206"/>
      <c r="EI920" s="206"/>
      <c r="EJ920" s="206"/>
      <c r="EK920" s="206"/>
      <c r="EL920" s="206"/>
      <c r="EM920" s="206"/>
      <c r="EN920" s="206"/>
      <c r="EO920" s="206"/>
      <c r="EP920" s="206"/>
      <c r="EQ920" s="206"/>
      <c r="ER920" s="206"/>
      <c r="ES920" s="206"/>
      <c r="ET920" s="206"/>
      <c r="EU920" s="206"/>
      <c r="EV920" s="206"/>
      <c r="EW920" s="206"/>
      <c r="EX920" s="206"/>
      <c r="EY920" s="206"/>
      <c r="EZ920" s="206"/>
      <c r="FA920" s="206"/>
      <c r="FB920" s="206"/>
      <c r="FC920" s="206"/>
      <c r="FD920" s="206"/>
      <c r="FE920" s="206"/>
      <c r="FF920" s="206"/>
      <c r="FG920" s="206"/>
      <c r="FH920" s="206"/>
      <c r="FI920" s="206"/>
      <c r="FJ920" s="206"/>
      <c r="FK920" s="206"/>
      <c r="FL920" s="206"/>
      <c r="FM920" s="206"/>
      <c r="FN920" s="206"/>
      <c r="FO920" s="206"/>
      <c r="FP920" s="206"/>
      <c r="FQ920" s="206"/>
      <c r="FR920" s="206"/>
      <c r="FS920" s="206"/>
      <c r="FT920" s="206"/>
      <c r="FU920" s="206"/>
      <c r="FV920" s="206"/>
      <c r="FW920" s="206"/>
      <c r="FX920" s="206"/>
      <c r="FY920" s="206"/>
      <c r="FZ920" s="206"/>
      <c r="GA920" s="206"/>
      <c r="GB920" s="206"/>
      <c r="GC920" s="206"/>
      <c r="GD920" s="206"/>
      <c r="GE920" s="206"/>
      <c r="GF920" s="206"/>
      <c r="GG920" s="206"/>
      <c r="GH920" s="206"/>
      <c r="GI920" s="206"/>
      <c r="GJ920" s="206"/>
      <c r="GK920" s="206"/>
      <c r="GL920" s="206"/>
      <c r="GM920" s="206"/>
      <c r="GN920" s="206"/>
      <c r="GO920" s="206"/>
      <c r="GP920" s="206"/>
      <c r="GQ920" s="206"/>
      <c r="GR920" s="206"/>
      <c r="GS920" s="206"/>
      <c r="GT920" s="206"/>
      <c r="GU920" s="206"/>
      <c r="GV920" s="206"/>
      <c r="GW920" s="206"/>
      <c r="GX920" s="206"/>
      <c r="GY920" s="206"/>
      <c r="GZ920" s="206"/>
      <c r="HA920" s="206"/>
      <c r="HB920" s="206"/>
      <c r="HC920" s="206"/>
      <c r="HD920" s="206"/>
      <c r="HE920" s="206"/>
      <c r="HF920" s="206"/>
      <c r="HG920" s="206"/>
      <c r="HH920" s="206"/>
      <c r="HI920" s="206"/>
      <c r="HJ920" s="206"/>
      <c r="HK920" s="206"/>
      <c r="HL920" s="206"/>
      <c r="HM920" s="206"/>
      <c r="HN920" s="206"/>
      <c r="HO920" s="206"/>
      <c r="HP920" s="206"/>
      <c r="HQ920" s="206"/>
      <c r="HR920" s="206"/>
      <c r="HS920" s="206"/>
      <c r="HT920" s="206"/>
      <c r="HU920" s="206"/>
      <c r="HV920" s="206"/>
      <c r="HW920" s="206"/>
      <c r="HX920" s="206"/>
      <c r="HY920" s="206"/>
      <c r="HZ920" s="206"/>
      <c r="IA920" s="206"/>
      <c r="IB920" s="206"/>
      <c r="IC920" s="206"/>
      <c r="ID920" s="206"/>
      <c r="IE920" s="206"/>
      <c r="IF920" s="206"/>
      <c r="IG920" s="206"/>
      <c r="IH920" s="206"/>
    </row>
    <row r="921" spans="1:242" s="225" customFormat="1" hidden="1" x14ac:dyDescent="0.25">
      <c r="A921" s="206"/>
      <c r="B921" s="206"/>
      <c r="C921" s="283">
        <v>43689</v>
      </c>
      <c r="D921" s="225" t="s">
        <v>1618</v>
      </c>
      <c r="E921" s="206" t="s">
        <v>1619</v>
      </c>
      <c r="F921" s="206"/>
      <c r="G921" s="235" t="s">
        <v>634</v>
      </c>
      <c r="H921" s="285"/>
      <c r="I921" s="235">
        <v>2195000</v>
      </c>
      <c r="J921" s="357">
        <f t="shared" si="14"/>
        <v>3166608</v>
      </c>
      <c r="K921" s="251"/>
      <c r="L921" s="287"/>
      <c r="M921" s="206" t="s">
        <v>1619</v>
      </c>
      <c r="N921" s="287"/>
      <c r="O921" s="287"/>
      <c r="P921" s="287"/>
      <c r="Q921" s="287"/>
      <c r="R921" s="287"/>
      <c r="S921" s="287"/>
      <c r="T921" s="287"/>
      <c r="U921" s="287"/>
      <c r="V921" s="287"/>
      <c r="W921" s="287"/>
      <c r="X921" s="287"/>
      <c r="Y921" s="287"/>
      <c r="Z921" s="287"/>
      <c r="AA921" s="287"/>
      <c r="AB921" s="287"/>
      <c r="AC921" s="287"/>
      <c r="AD921" s="287"/>
      <c r="AE921" s="287"/>
      <c r="AF921" s="287"/>
      <c r="AG921" s="287"/>
      <c r="AH921" s="287"/>
      <c r="AI921" s="287"/>
      <c r="AJ921" s="449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206"/>
      <c r="BN921" s="206"/>
      <c r="BO921" s="206"/>
      <c r="BP921" s="206"/>
      <c r="BQ921" s="206"/>
      <c r="BR921" s="206"/>
      <c r="BS921" s="206"/>
      <c r="BT921" s="206"/>
      <c r="BU921" s="206"/>
      <c r="BV921" s="206"/>
      <c r="BW921" s="206"/>
      <c r="BX921" s="206"/>
      <c r="BY921" s="206"/>
      <c r="BZ921" s="206"/>
      <c r="CA921" s="206"/>
      <c r="CB921" s="206"/>
      <c r="CC921" s="206"/>
      <c r="CD921" s="206"/>
      <c r="CE921" s="206"/>
      <c r="CF921" s="206"/>
      <c r="CG921" s="206"/>
      <c r="CH921" s="206"/>
      <c r="CI921" s="206"/>
      <c r="CJ921" s="206"/>
      <c r="CK921" s="206"/>
      <c r="CL921" s="206"/>
      <c r="CM921" s="206"/>
      <c r="CN921" s="206"/>
      <c r="CO921" s="206"/>
      <c r="CP921" s="206"/>
      <c r="CQ921" s="206"/>
      <c r="CR921" s="206"/>
      <c r="CS921" s="206"/>
      <c r="CT921" s="206"/>
      <c r="CU921" s="206"/>
      <c r="CV921" s="206"/>
      <c r="CW921" s="206"/>
      <c r="CX921" s="206"/>
      <c r="CY921" s="206"/>
      <c r="CZ921" s="206"/>
      <c r="DA921" s="206"/>
      <c r="DB921" s="206"/>
      <c r="DC921" s="206"/>
      <c r="DD921" s="206"/>
      <c r="DE921" s="206"/>
      <c r="DF921" s="206"/>
      <c r="DG921" s="206"/>
      <c r="DH921" s="206"/>
      <c r="DI921" s="206"/>
      <c r="DJ921" s="206"/>
      <c r="DK921" s="206"/>
      <c r="DL921" s="206"/>
      <c r="DM921" s="206"/>
      <c r="DN921" s="206"/>
      <c r="DO921" s="206"/>
      <c r="DP921" s="206"/>
      <c r="DQ921" s="206"/>
      <c r="DR921" s="206"/>
      <c r="DS921" s="206"/>
      <c r="DT921" s="206"/>
      <c r="DU921" s="206"/>
      <c r="DV921" s="206"/>
      <c r="DW921" s="206"/>
      <c r="DX921" s="206"/>
      <c r="DY921" s="206"/>
      <c r="DZ921" s="206"/>
      <c r="EA921" s="206"/>
      <c r="EB921" s="206"/>
      <c r="EC921" s="206"/>
      <c r="ED921" s="206"/>
      <c r="EE921" s="206"/>
      <c r="EF921" s="206"/>
      <c r="EG921" s="206"/>
      <c r="EH921" s="206"/>
      <c r="EI921" s="206"/>
      <c r="EJ921" s="206"/>
      <c r="EK921" s="206"/>
      <c r="EL921" s="206"/>
      <c r="EM921" s="206"/>
      <c r="EN921" s="206"/>
      <c r="EO921" s="206"/>
      <c r="EP921" s="206"/>
      <c r="EQ921" s="206"/>
      <c r="ER921" s="206"/>
      <c r="ES921" s="206"/>
      <c r="ET921" s="206"/>
      <c r="EU921" s="206"/>
      <c r="EV921" s="206"/>
      <c r="EW921" s="206"/>
      <c r="EX921" s="206"/>
      <c r="EY921" s="206"/>
      <c r="EZ921" s="206"/>
      <c r="FA921" s="206"/>
      <c r="FB921" s="206"/>
      <c r="FC921" s="206"/>
      <c r="FD921" s="206"/>
      <c r="FE921" s="206"/>
      <c r="FF921" s="206"/>
      <c r="FG921" s="206"/>
      <c r="FH921" s="206"/>
      <c r="FI921" s="206"/>
      <c r="FJ921" s="206"/>
      <c r="FK921" s="206"/>
      <c r="FL921" s="206"/>
      <c r="FM921" s="206"/>
      <c r="FN921" s="206"/>
      <c r="FO921" s="206"/>
      <c r="FP921" s="206"/>
      <c r="FQ921" s="206"/>
      <c r="FR921" s="206"/>
      <c r="FS921" s="206"/>
      <c r="FT921" s="206"/>
      <c r="FU921" s="206"/>
      <c r="FV921" s="206"/>
      <c r="FW921" s="206"/>
      <c r="FX921" s="206"/>
      <c r="FY921" s="206"/>
      <c r="FZ921" s="206"/>
      <c r="GA921" s="206"/>
      <c r="GB921" s="206"/>
      <c r="GC921" s="206"/>
      <c r="GD921" s="206"/>
      <c r="GE921" s="206"/>
      <c r="GF921" s="206"/>
      <c r="GG921" s="206"/>
      <c r="GH921" s="206"/>
      <c r="GI921" s="206"/>
      <c r="GJ921" s="206"/>
      <c r="GK921" s="206"/>
      <c r="GL921" s="206"/>
      <c r="GM921" s="206"/>
      <c r="GN921" s="206"/>
      <c r="GO921" s="206"/>
      <c r="GP921" s="206"/>
      <c r="GQ921" s="206"/>
      <c r="GR921" s="206"/>
      <c r="GS921" s="206"/>
      <c r="GT921" s="206"/>
      <c r="GU921" s="206"/>
      <c r="GV921" s="206"/>
      <c r="GW921" s="206"/>
      <c r="GX921" s="206"/>
      <c r="GY921" s="206"/>
      <c r="GZ921" s="206"/>
      <c r="HA921" s="206"/>
      <c r="HB921" s="206"/>
      <c r="HC921" s="206"/>
      <c r="HD921" s="206"/>
      <c r="HE921" s="206"/>
      <c r="HF921" s="206"/>
      <c r="HG921" s="206"/>
      <c r="HH921" s="206"/>
      <c r="HI921" s="206"/>
      <c r="HJ921" s="206"/>
      <c r="HK921" s="206"/>
      <c r="HL921" s="206"/>
      <c r="HM921" s="206"/>
      <c r="HN921" s="206"/>
      <c r="HO921" s="206"/>
      <c r="HP921" s="206"/>
      <c r="HQ921" s="206"/>
      <c r="HR921" s="206"/>
      <c r="HS921" s="206"/>
      <c r="HT921" s="206"/>
      <c r="HU921" s="206"/>
      <c r="HV921" s="206"/>
      <c r="HW921" s="206"/>
      <c r="HX921" s="206"/>
      <c r="HY921" s="206"/>
      <c r="HZ921" s="206"/>
      <c r="IA921" s="206"/>
      <c r="IB921" s="206"/>
      <c r="IC921" s="206"/>
      <c r="ID921" s="206"/>
      <c r="IE921" s="206"/>
      <c r="IF921" s="206"/>
      <c r="IG921" s="206"/>
      <c r="IH921" s="206"/>
    </row>
    <row r="922" spans="1:242" s="225" customFormat="1" hidden="1" x14ac:dyDescent="0.25">
      <c r="A922" s="206"/>
      <c r="B922" s="206"/>
      <c r="C922" s="283">
        <v>43690</v>
      </c>
      <c r="D922" s="225" t="s">
        <v>1616</v>
      </c>
      <c r="E922" s="206" t="s">
        <v>1620</v>
      </c>
      <c r="F922" s="206"/>
      <c r="G922" s="235" t="s">
        <v>787</v>
      </c>
      <c r="H922" s="285"/>
      <c r="I922" s="235">
        <v>1500000</v>
      </c>
      <c r="J922" s="357">
        <f t="shared" si="14"/>
        <v>1666608</v>
      </c>
      <c r="K922" s="251"/>
      <c r="L922" s="287"/>
      <c r="M922" s="206" t="s">
        <v>1620</v>
      </c>
      <c r="N922" s="287"/>
      <c r="O922" s="287"/>
      <c r="P922" s="287"/>
      <c r="Q922" s="287"/>
      <c r="R922" s="287"/>
      <c r="S922" s="287"/>
      <c r="T922" s="287"/>
      <c r="U922" s="287"/>
      <c r="V922" s="287"/>
      <c r="W922" s="287"/>
      <c r="X922" s="287"/>
      <c r="Y922" s="287"/>
      <c r="Z922" s="287"/>
      <c r="AA922" s="287"/>
      <c r="AB922" s="287"/>
      <c r="AC922" s="287"/>
      <c r="AD922" s="287"/>
      <c r="AE922" s="287"/>
      <c r="AF922" s="287"/>
      <c r="AG922" s="287"/>
      <c r="AH922" s="287"/>
      <c r="AI922" s="287"/>
      <c r="AJ922" s="449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206"/>
      <c r="BN922" s="206"/>
      <c r="BO922" s="206"/>
      <c r="BP922" s="206"/>
      <c r="BQ922" s="206"/>
      <c r="BR922" s="206"/>
      <c r="BS922" s="206"/>
      <c r="BT922" s="206"/>
      <c r="BU922" s="206"/>
      <c r="BV922" s="206"/>
      <c r="BW922" s="206"/>
      <c r="BX922" s="206"/>
      <c r="BY922" s="206"/>
      <c r="BZ922" s="206"/>
      <c r="CA922" s="206"/>
      <c r="CB922" s="206"/>
      <c r="CC922" s="206"/>
      <c r="CD922" s="206"/>
      <c r="CE922" s="206"/>
      <c r="CF922" s="206"/>
      <c r="CG922" s="206"/>
      <c r="CH922" s="206"/>
      <c r="CI922" s="206"/>
      <c r="CJ922" s="206"/>
      <c r="CK922" s="206"/>
      <c r="CL922" s="206"/>
      <c r="CM922" s="206"/>
      <c r="CN922" s="206"/>
      <c r="CO922" s="206"/>
      <c r="CP922" s="206"/>
      <c r="CQ922" s="206"/>
      <c r="CR922" s="206"/>
      <c r="CS922" s="206"/>
      <c r="CT922" s="206"/>
      <c r="CU922" s="206"/>
      <c r="CV922" s="206"/>
      <c r="CW922" s="206"/>
      <c r="CX922" s="206"/>
      <c r="CY922" s="206"/>
      <c r="CZ922" s="206"/>
      <c r="DA922" s="206"/>
      <c r="DB922" s="206"/>
      <c r="DC922" s="206"/>
      <c r="DD922" s="206"/>
      <c r="DE922" s="206"/>
      <c r="DF922" s="206"/>
      <c r="DG922" s="206"/>
      <c r="DH922" s="206"/>
      <c r="DI922" s="206"/>
      <c r="DJ922" s="206"/>
      <c r="DK922" s="206"/>
      <c r="DL922" s="206"/>
      <c r="DM922" s="206"/>
      <c r="DN922" s="206"/>
      <c r="DO922" s="206"/>
      <c r="DP922" s="206"/>
      <c r="DQ922" s="206"/>
      <c r="DR922" s="206"/>
      <c r="DS922" s="206"/>
      <c r="DT922" s="206"/>
      <c r="DU922" s="206"/>
      <c r="DV922" s="206"/>
      <c r="DW922" s="206"/>
      <c r="DX922" s="206"/>
      <c r="DY922" s="206"/>
      <c r="DZ922" s="206"/>
      <c r="EA922" s="206"/>
      <c r="EB922" s="206"/>
      <c r="EC922" s="206"/>
      <c r="ED922" s="206"/>
      <c r="EE922" s="206"/>
      <c r="EF922" s="206"/>
      <c r="EG922" s="206"/>
      <c r="EH922" s="206"/>
      <c r="EI922" s="206"/>
      <c r="EJ922" s="206"/>
      <c r="EK922" s="206"/>
      <c r="EL922" s="206"/>
      <c r="EM922" s="206"/>
      <c r="EN922" s="206"/>
      <c r="EO922" s="206"/>
      <c r="EP922" s="206"/>
      <c r="EQ922" s="206"/>
      <c r="ER922" s="206"/>
      <c r="ES922" s="206"/>
      <c r="ET922" s="206"/>
      <c r="EU922" s="206"/>
      <c r="EV922" s="206"/>
      <c r="EW922" s="206"/>
      <c r="EX922" s="206"/>
      <c r="EY922" s="206"/>
      <c r="EZ922" s="206"/>
      <c r="FA922" s="206"/>
      <c r="FB922" s="206"/>
      <c r="FC922" s="206"/>
      <c r="FD922" s="206"/>
      <c r="FE922" s="206"/>
      <c r="FF922" s="206"/>
      <c r="FG922" s="206"/>
      <c r="FH922" s="206"/>
      <c r="FI922" s="206"/>
      <c r="FJ922" s="206"/>
      <c r="FK922" s="206"/>
      <c r="FL922" s="206"/>
      <c r="FM922" s="206"/>
      <c r="FN922" s="206"/>
      <c r="FO922" s="206"/>
      <c r="FP922" s="206"/>
      <c r="FQ922" s="206"/>
      <c r="FR922" s="206"/>
      <c r="FS922" s="206"/>
      <c r="FT922" s="206"/>
      <c r="FU922" s="206"/>
      <c r="FV922" s="206"/>
      <c r="FW922" s="206"/>
      <c r="FX922" s="206"/>
      <c r="FY922" s="206"/>
      <c r="FZ922" s="206"/>
      <c r="GA922" s="206"/>
      <c r="GB922" s="206"/>
      <c r="GC922" s="206"/>
      <c r="GD922" s="206"/>
      <c r="GE922" s="206"/>
      <c r="GF922" s="206"/>
      <c r="GG922" s="206"/>
      <c r="GH922" s="206"/>
      <c r="GI922" s="206"/>
      <c r="GJ922" s="206"/>
      <c r="GK922" s="206"/>
      <c r="GL922" s="206"/>
      <c r="GM922" s="206"/>
      <c r="GN922" s="206"/>
      <c r="GO922" s="206"/>
      <c r="GP922" s="206"/>
      <c r="GQ922" s="206"/>
      <c r="GR922" s="206"/>
      <c r="GS922" s="206"/>
      <c r="GT922" s="206"/>
      <c r="GU922" s="206"/>
      <c r="GV922" s="206"/>
      <c r="GW922" s="206"/>
      <c r="GX922" s="206"/>
      <c r="GY922" s="206"/>
      <c r="GZ922" s="206"/>
      <c r="HA922" s="206"/>
      <c r="HB922" s="206"/>
      <c r="HC922" s="206"/>
      <c r="HD922" s="206"/>
      <c r="HE922" s="206"/>
      <c r="HF922" s="206"/>
      <c r="HG922" s="206"/>
      <c r="HH922" s="206"/>
      <c r="HI922" s="206"/>
      <c r="HJ922" s="206"/>
      <c r="HK922" s="206"/>
      <c r="HL922" s="206"/>
      <c r="HM922" s="206"/>
      <c r="HN922" s="206"/>
      <c r="HO922" s="206"/>
      <c r="HP922" s="206"/>
      <c r="HQ922" s="206"/>
      <c r="HR922" s="206"/>
      <c r="HS922" s="206"/>
      <c r="HT922" s="206"/>
      <c r="HU922" s="206"/>
      <c r="HV922" s="206"/>
      <c r="HW922" s="206"/>
      <c r="HX922" s="206"/>
      <c r="HY922" s="206"/>
      <c r="HZ922" s="206"/>
      <c r="IA922" s="206"/>
      <c r="IB922" s="206"/>
      <c r="IC922" s="206"/>
      <c r="ID922" s="206"/>
      <c r="IE922" s="206"/>
      <c r="IF922" s="206"/>
      <c r="IG922" s="206"/>
      <c r="IH922" s="206"/>
    </row>
    <row r="923" spans="1:242" s="225" customFormat="1" hidden="1" x14ac:dyDescent="0.25">
      <c r="A923" s="206"/>
      <c r="B923" s="206"/>
      <c r="C923" s="283">
        <v>43690</v>
      </c>
      <c r="D923" s="225" t="s">
        <v>1617</v>
      </c>
      <c r="E923" s="206" t="s">
        <v>1621</v>
      </c>
      <c r="F923" s="206"/>
      <c r="G923" s="235" t="s">
        <v>263</v>
      </c>
      <c r="H923" s="285"/>
      <c r="I923" s="235">
        <v>840000</v>
      </c>
      <c r="J923" s="357">
        <f t="shared" si="14"/>
        <v>826608</v>
      </c>
      <c r="K923" s="251"/>
      <c r="L923" s="287"/>
      <c r="M923" s="206" t="s">
        <v>1621</v>
      </c>
      <c r="N923" s="287"/>
      <c r="O923" s="287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449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6"/>
      <c r="BH923" s="206"/>
      <c r="BI923" s="206"/>
      <c r="BJ923" s="206"/>
      <c r="BK923" s="206"/>
      <c r="BL923" s="206"/>
      <c r="BM923" s="206"/>
      <c r="BN923" s="206"/>
      <c r="BO923" s="206"/>
      <c r="BP923" s="206"/>
      <c r="BQ923" s="206"/>
      <c r="BR923" s="206"/>
      <c r="BS923" s="206"/>
      <c r="BT923" s="206"/>
      <c r="BU923" s="206"/>
      <c r="BV923" s="206"/>
      <c r="BW923" s="206"/>
      <c r="BX923" s="206"/>
      <c r="BY923" s="206"/>
      <c r="BZ923" s="206"/>
      <c r="CA923" s="206"/>
      <c r="CB923" s="206"/>
      <c r="CC923" s="206"/>
      <c r="CD923" s="206"/>
      <c r="CE923" s="206"/>
      <c r="CF923" s="206"/>
      <c r="CG923" s="206"/>
      <c r="CH923" s="206"/>
      <c r="CI923" s="206"/>
      <c r="CJ923" s="206"/>
      <c r="CK923" s="206"/>
      <c r="CL923" s="206"/>
      <c r="CM923" s="206"/>
      <c r="CN923" s="206"/>
      <c r="CO923" s="206"/>
      <c r="CP923" s="206"/>
      <c r="CQ923" s="206"/>
      <c r="CR923" s="206"/>
      <c r="CS923" s="206"/>
      <c r="CT923" s="206"/>
      <c r="CU923" s="206"/>
      <c r="CV923" s="206"/>
      <c r="CW923" s="206"/>
      <c r="CX923" s="206"/>
      <c r="CY923" s="206"/>
      <c r="CZ923" s="206"/>
      <c r="DA923" s="206"/>
      <c r="DB923" s="206"/>
      <c r="DC923" s="206"/>
      <c r="DD923" s="206"/>
      <c r="DE923" s="206"/>
      <c r="DF923" s="206"/>
      <c r="DG923" s="206"/>
      <c r="DH923" s="206"/>
      <c r="DI923" s="206"/>
      <c r="DJ923" s="206"/>
      <c r="DK923" s="206"/>
      <c r="DL923" s="206"/>
      <c r="DM923" s="206"/>
      <c r="DN923" s="206"/>
      <c r="DO923" s="206"/>
      <c r="DP923" s="206"/>
      <c r="DQ923" s="206"/>
      <c r="DR923" s="206"/>
      <c r="DS923" s="206"/>
      <c r="DT923" s="206"/>
      <c r="DU923" s="206"/>
      <c r="DV923" s="206"/>
      <c r="DW923" s="206"/>
      <c r="DX923" s="206"/>
      <c r="DY923" s="206"/>
      <c r="DZ923" s="206"/>
      <c r="EA923" s="206"/>
      <c r="EB923" s="206"/>
      <c r="EC923" s="206"/>
      <c r="ED923" s="206"/>
      <c r="EE923" s="206"/>
      <c r="EF923" s="206"/>
      <c r="EG923" s="206"/>
      <c r="EH923" s="206"/>
      <c r="EI923" s="206"/>
      <c r="EJ923" s="206"/>
      <c r="EK923" s="206"/>
      <c r="EL923" s="206"/>
      <c r="EM923" s="206"/>
      <c r="EN923" s="206"/>
      <c r="EO923" s="206"/>
      <c r="EP923" s="206"/>
      <c r="EQ923" s="206"/>
      <c r="ER923" s="206"/>
      <c r="ES923" s="206"/>
      <c r="ET923" s="206"/>
      <c r="EU923" s="206"/>
      <c r="EV923" s="206"/>
      <c r="EW923" s="206"/>
      <c r="EX923" s="206"/>
      <c r="EY923" s="206"/>
      <c r="EZ923" s="206"/>
      <c r="FA923" s="206"/>
      <c r="FB923" s="206"/>
      <c r="FC923" s="206"/>
      <c r="FD923" s="206"/>
      <c r="FE923" s="206"/>
      <c r="FF923" s="206"/>
      <c r="FG923" s="206"/>
      <c r="FH923" s="206"/>
      <c r="FI923" s="206"/>
      <c r="FJ923" s="206"/>
      <c r="FK923" s="206"/>
      <c r="FL923" s="206"/>
      <c r="FM923" s="206"/>
      <c r="FN923" s="206"/>
      <c r="FO923" s="206"/>
      <c r="FP923" s="206"/>
      <c r="FQ923" s="206"/>
      <c r="FR923" s="206"/>
      <c r="FS923" s="206"/>
      <c r="FT923" s="206"/>
      <c r="FU923" s="206"/>
      <c r="FV923" s="206"/>
      <c r="FW923" s="206"/>
      <c r="FX923" s="206"/>
      <c r="FY923" s="206"/>
      <c r="FZ923" s="206"/>
      <c r="GA923" s="206"/>
      <c r="GB923" s="206"/>
      <c r="GC923" s="206"/>
      <c r="GD923" s="206"/>
      <c r="GE923" s="206"/>
      <c r="GF923" s="206"/>
      <c r="GG923" s="206"/>
      <c r="GH923" s="206"/>
      <c r="GI923" s="206"/>
      <c r="GJ923" s="206"/>
      <c r="GK923" s="206"/>
      <c r="GL923" s="206"/>
      <c r="GM923" s="206"/>
      <c r="GN923" s="206"/>
      <c r="GO923" s="206"/>
      <c r="GP923" s="206"/>
      <c r="GQ923" s="206"/>
      <c r="GR923" s="206"/>
      <c r="GS923" s="206"/>
      <c r="GT923" s="206"/>
      <c r="GU923" s="206"/>
      <c r="GV923" s="206"/>
      <c r="GW923" s="206"/>
      <c r="GX923" s="206"/>
      <c r="GY923" s="206"/>
      <c r="GZ923" s="206"/>
      <c r="HA923" s="206"/>
      <c r="HB923" s="206"/>
      <c r="HC923" s="206"/>
      <c r="HD923" s="206"/>
      <c r="HE923" s="206"/>
      <c r="HF923" s="206"/>
      <c r="HG923" s="206"/>
      <c r="HH923" s="206"/>
      <c r="HI923" s="206"/>
      <c r="HJ923" s="206"/>
      <c r="HK923" s="206"/>
      <c r="HL923" s="206"/>
      <c r="HM923" s="206"/>
      <c r="HN923" s="206"/>
      <c r="HO923" s="206"/>
      <c r="HP923" s="206"/>
      <c r="HQ923" s="206"/>
      <c r="HR923" s="206"/>
      <c r="HS923" s="206"/>
      <c r="HT923" s="206"/>
      <c r="HU923" s="206"/>
      <c r="HV923" s="206"/>
      <c r="HW923" s="206"/>
      <c r="HX923" s="206"/>
      <c r="HY923" s="206"/>
      <c r="HZ923" s="206"/>
      <c r="IA923" s="206"/>
      <c r="IB923" s="206"/>
      <c r="IC923" s="206"/>
      <c r="ID923" s="206"/>
      <c r="IE923" s="206"/>
      <c r="IF923" s="206"/>
      <c r="IG923" s="206"/>
      <c r="IH923" s="206"/>
    </row>
    <row r="924" spans="1:242" s="225" customFormat="1" hidden="1" x14ac:dyDescent="0.25">
      <c r="A924" s="206"/>
      <c r="B924" s="206"/>
      <c r="C924" s="206"/>
      <c r="D924" s="377" t="s">
        <v>1654</v>
      </c>
      <c r="E924" s="206"/>
      <c r="F924" s="206"/>
      <c r="G924" s="208"/>
      <c r="H924" s="285">
        <v>19638592</v>
      </c>
      <c r="I924" s="210"/>
      <c r="J924" s="357">
        <f t="shared" si="14"/>
        <v>20465200</v>
      </c>
      <c r="K924" s="251"/>
      <c r="L924" s="287"/>
      <c r="M924" s="206"/>
      <c r="N924" s="287"/>
      <c r="O924" s="287"/>
      <c r="P924" s="287"/>
      <c r="Q924" s="287"/>
      <c r="R924" s="287"/>
      <c r="S924" s="287"/>
      <c r="T924" s="287"/>
      <c r="U924" s="287"/>
      <c r="V924" s="287"/>
      <c r="W924" s="287"/>
      <c r="X924" s="287"/>
      <c r="Y924" s="287"/>
      <c r="Z924" s="287"/>
      <c r="AA924" s="287"/>
      <c r="AB924" s="287"/>
      <c r="AC924" s="287"/>
      <c r="AD924" s="287"/>
      <c r="AE924" s="287"/>
      <c r="AF924" s="287"/>
      <c r="AG924" s="287"/>
      <c r="AH924" s="287"/>
      <c r="AI924" s="287"/>
      <c r="AJ924" s="449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06"/>
      <c r="BN924" s="206"/>
      <c r="BO924" s="206"/>
      <c r="BP924" s="206"/>
      <c r="BQ924" s="206"/>
      <c r="BR924" s="206"/>
      <c r="BS924" s="206"/>
      <c r="BT924" s="206"/>
      <c r="BU924" s="206"/>
      <c r="BV924" s="206"/>
      <c r="BW924" s="206"/>
      <c r="BX924" s="206"/>
      <c r="BY924" s="206"/>
      <c r="BZ924" s="206"/>
      <c r="CA924" s="206"/>
      <c r="CB924" s="206"/>
      <c r="CC924" s="206"/>
      <c r="CD924" s="206"/>
      <c r="CE924" s="206"/>
      <c r="CF924" s="206"/>
      <c r="CG924" s="206"/>
      <c r="CH924" s="206"/>
      <c r="CI924" s="206"/>
      <c r="CJ924" s="206"/>
      <c r="CK924" s="206"/>
      <c r="CL924" s="206"/>
      <c r="CM924" s="206"/>
      <c r="CN924" s="206"/>
      <c r="CO924" s="206"/>
      <c r="CP924" s="206"/>
      <c r="CQ924" s="206"/>
      <c r="CR924" s="206"/>
      <c r="CS924" s="206"/>
      <c r="CT924" s="206"/>
      <c r="CU924" s="206"/>
      <c r="CV924" s="206"/>
      <c r="CW924" s="206"/>
      <c r="CX924" s="206"/>
      <c r="CY924" s="206"/>
      <c r="CZ924" s="206"/>
      <c r="DA924" s="206"/>
      <c r="DB924" s="206"/>
      <c r="DC924" s="206"/>
      <c r="DD924" s="206"/>
      <c r="DE924" s="206"/>
      <c r="DF924" s="206"/>
      <c r="DG924" s="206"/>
      <c r="DH924" s="206"/>
      <c r="DI924" s="206"/>
      <c r="DJ924" s="206"/>
      <c r="DK924" s="206"/>
      <c r="DL924" s="206"/>
      <c r="DM924" s="206"/>
      <c r="DN924" s="206"/>
      <c r="DO924" s="206"/>
      <c r="DP924" s="206"/>
      <c r="DQ924" s="206"/>
      <c r="DR924" s="206"/>
      <c r="DS924" s="206"/>
      <c r="DT924" s="206"/>
      <c r="DU924" s="206"/>
      <c r="DV924" s="206"/>
      <c r="DW924" s="206"/>
      <c r="DX924" s="206"/>
      <c r="DY924" s="206"/>
      <c r="DZ924" s="206"/>
      <c r="EA924" s="206"/>
      <c r="EB924" s="206"/>
      <c r="EC924" s="206"/>
      <c r="ED924" s="206"/>
      <c r="EE924" s="206"/>
      <c r="EF924" s="206"/>
      <c r="EG924" s="206"/>
      <c r="EH924" s="206"/>
      <c r="EI924" s="206"/>
      <c r="EJ924" s="206"/>
      <c r="EK924" s="206"/>
      <c r="EL924" s="206"/>
      <c r="EM924" s="206"/>
      <c r="EN924" s="206"/>
      <c r="EO924" s="206"/>
      <c r="EP924" s="206"/>
      <c r="EQ924" s="206"/>
      <c r="ER924" s="206"/>
      <c r="ES924" s="206"/>
      <c r="ET924" s="206"/>
      <c r="EU924" s="206"/>
      <c r="EV924" s="206"/>
      <c r="EW924" s="206"/>
      <c r="EX924" s="206"/>
      <c r="EY924" s="206"/>
      <c r="EZ924" s="206"/>
      <c r="FA924" s="206"/>
      <c r="FB924" s="206"/>
      <c r="FC924" s="206"/>
      <c r="FD924" s="206"/>
      <c r="FE924" s="206"/>
      <c r="FF924" s="206"/>
      <c r="FG924" s="206"/>
      <c r="FH924" s="206"/>
      <c r="FI924" s="206"/>
      <c r="FJ924" s="206"/>
      <c r="FK924" s="206"/>
      <c r="FL924" s="206"/>
      <c r="FM924" s="206"/>
      <c r="FN924" s="206"/>
      <c r="FO924" s="206"/>
      <c r="FP924" s="206"/>
      <c r="FQ924" s="206"/>
      <c r="FR924" s="206"/>
      <c r="FS924" s="206"/>
      <c r="FT924" s="206"/>
      <c r="FU924" s="206"/>
      <c r="FV924" s="206"/>
      <c r="FW924" s="206"/>
      <c r="FX924" s="206"/>
      <c r="FY924" s="206"/>
      <c r="FZ924" s="206"/>
      <c r="GA924" s="206"/>
      <c r="GB924" s="206"/>
      <c r="GC924" s="206"/>
      <c r="GD924" s="206"/>
      <c r="GE924" s="206"/>
      <c r="GF924" s="206"/>
      <c r="GG924" s="206"/>
      <c r="GH924" s="206"/>
      <c r="GI924" s="206"/>
      <c r="GJ924" s="206"/>
      <c r="GK924" s="206"/>
      <c r="GL924" s="206"/>
      <c r="GM924" s="206"/>
      <c r="GN924" s="206"/>
      <c r="GO924" s="206"/>
      <c r="GP924" s="206"/>
      <c r="GQ924" s="206"/>
      <c r="GR924" s="206"/>
      <c r="GS924" s="206"/>
      <c r="GT924" s="206"/>
      <c r="GU924" s="206"/>
      <c r="GV924" s="206"/>
      <c r="GW924" s="206"/>
      <c r="GX924" s="206"/>
      <c r="GY924" s="206"/>
      <c r="GZ924" s="206"/>
      <c r="HA924" s="206"/>
      <c r="HB924" s="206"/>
      <c r="HC924" s="206"/>
      <c r="HD924" s="206"/>
      <c r="HE924" s="206"/>
      <c r="HF924" s="206"/>
      <c r="HG924" s="206"/>
      <c r="HH924" s="206"/>
      <c r="HI924" s="206"/>
      <c r="HJ924" s="206"/>
      <c r="HK924" s="206"/>
      <c r="HL924" s="206"/>
      <c r="HM924" s="206"/>
      <c r="HN924" s="206"/>
      <c r="HO924" s="206"/>
      <c r="HP924" s="206"/>
      <c r="HQ924" s="206"/>
      <c r="HR924" s="206"/>
      <c r="HS924" s="206"/>
      <c r="HT924" s="206"/>
      <c r="HU924" s="206"/>
      <c r="HV924" s="206"/>
      <c r="HW924" s="206"/>
      <c r="HX924" s="206"/>
      <c r="HY924" s="206"/>
      <c r="HZ924" s="206"/>
      <c r="IA924" s="206"/>
      <c r="IB924" s="206"/>
      <c r="IC924" s="206"/>
      <c r="ID924" s="206"/>
      <c r="IE924" s="206"/>
      <c r="IF924" s="206"/>
      <c r="IG924" s="206"/>
      <c r="IH924" s="206"/>
    </row>
    <row r="925" spans="1:242" s="225" customFormat="1" hidden="1" x14ac:dyDescent="0.25">
      <c r="A925" s="206"/>
      <c r="B925" s="206"/>
      <c r="C925" s="207">
        <v>43691</v>
      </c>
      <c r="D925" s="383" t="s">
        <v>1638</v>
      </c>
      <c r="E925" s="238" t="s">
        <v>1625</v>
      </c>
      <c r="F925" s="238"/>
      <c r="G925" s="249" t="s">
        <v>1247</v>
      </c>
      <c r="H925" s="285"/>
      <c r="I925" s="321">
        <v>3088300</v>
      </c>
      <c r="J925" s="357">
        <f t="shared" si="14"/>
        <v>17376900</v>
      </c>
      <c r="K925" s="251"/>
      <c r="L925" s="287"/>
      <c r="M925" s="238" t="s">
        <v>1625</v>
      </c>
      <c r="N925" s="287"/>
      <c r="O925" s="287"/>
      <c r="P925" s="287"/>
      <c r="Q925" s="287"/>
      <c r="R925" s="287"/>
      <c r="S925" s="287"/>
      <c r="T925" s="287"/>
      <c r="U925" s="287"/>
      <c r="V925" s="287"/>
      <c r="W925" s="287"/>
      <c r="X925" s="287"/>
      <c r="Y925" s="287"/>
      <c r="Z925" s="287"/>
      <c r="AA925" s="287"/>
      <c r="AB925" s="287"/>
      <c r="AC925" s="287"/>
      <c r="AD925" s="287"/>
      <c r="AE925" s="287"/>
      <c r="AF925" s="287"/>
      <c r="AG925" s="287"/>
      <c r="AH925" s="287"/>
      <c r="AI925" s="287"/>
      <c r="AJ925" s="449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206"/>
      <c r="BN925" s="206"/>
      <c r="BO925" s="206"/>
      <c r="BP925" s="206"/>
      <c r="BQ925" s="206"/>
      <c r="BR925" s="206"/>
      <c r="BS925" s="206"/>
      <c r="BT925" s="206"/>
      <c r="BU925" s="206"/>
      <c r="BV925" s="206"/>
      <c r="BW925" s="206"/>
      <c r="BX925" s="206"/>
      <c r="BY925" s="206"/>
      <c r="BZ925" s="206"/>
      <c r="CA925" s="206"/>
      <c r="CB925" s="206"/>
      <c r="CC925" s="206"/>
      <c r="CD925" s="206"/>
      <c r="CE925" s="206"/>
      <c r="CF925" s="206"/>
      <c r="CG925" s="206"/>
      <c r="CH925" s="206"/>
      <c r="CI925" s="206"/>
      <c r="CJ925" s="206"/>
      <c r="CK925" s="206"/>
      <c r="CL925" s="206"/>
      <c r="CM925" s="206"/>
      <c r="CN925" s="206"/>
      <c r="CO925" s="206"/>
      <c r="CP925" s="206"/>
      <c r="CQ925" s="206"/>
      <c r="CR925" s="206"/>
      <c r="CS925" s="206"/>
      <c r="CT925" s="206"/>
      <c r="CU925" s="206"/>
      <c r="CV925" s="206"/>
      <c r="CW925" s="206"/>
      <c r="CX925" s="206"/>
      <c r="CY925" s="206"/>
      <c r="CZ925" s="206"/>
      <c r="DA925" s="206"/>
      <c r="DB925" s="206"/>
      <c r="DC925" s="206"/>
      <c r="DD925" s="206"/>
      <c r="DE925" s="206"/>
      <c r="DF925" s="206"/>
      <c r="DG925" s="206"/>
      <c r="DH925" s="206"/>
      <c r="DI925" s="206"/>
      <c r="DJ925" s="206"/>
      <c r="DK925" s="206"/>
      <c r="DL925" s="206"/>
      <c r="DM925" s="206"/>
      <c r="DN925" s="206"/>
      <c r="DO925" s="206"/>
      <c r="DP925" s="206"/>
      <c r="DQ925" s="206"/>
      <c r="DR925" s="206"/>
      <c r="DS925" s="206"/>
      <c r="DT925" s="206"/>
      <c r="DU925" s="206"/>
      <c r="DV925" s="206"/>
      <c r="DW925" s="206"/>
      <c r="DX925" s="206"/>
      <c r="DY925" s="206"/>
      <c r="DZ925" s="206"/>
      <c r="EA925" s="206"/>
      <c r="EB925" s="206"/>
      <c r="EC925" s="206"/>
      <c r="ED925" s="206"/>
      <c r="EE925" s="206"/>
      <c r="EF925" s="206"/>
      <c r="EG925" s="206"/>
      <c r="EH925" s="206"/>
      <c r="EI925" s="206"/>
      <c r="EJ925" s="206"/>
      <c r="EK925" s="206"/>
      <c r="EL925" s="206"/>
      <c r="EM925" s="206"/>
      <c r="EN925" s="206"/>
      <c r="EO925" s="206"/>
      <c r="EP925" s="206"/>
      <c r="EQ925" s="206"/>
      <c r="ER925" s="206"/>
      <c r="ES925" s="206"/>
      <c r="ET925" s="206"/>
      <c r="EU925" s="206"/>
      <c r="EV925" s="206"/>
      <c r="EW925" s="206"/>
      <c r="EX925" s="206"/>
      <c r="EY925" s="206"/>
      <c r="EZ925" s="206"/>
      <c r="FA925" s="206"/>
      <c r="FB925" s="206"/>
      <c r="FC925" s="206"/>
      <c r="FD925" s="206"/>
      <c r="FE925" s="206"/>
      <c r="FF925" s="206"/>
      <c r="FG925" s="206"/>
      <c r="FH925" s="206"/>
      <c r="FI925" s="206"/>
      <c r="FJ925" s="206"/>
      <c r="FK925" s="206"/>
      <c r="FL925" s="206"/>
      <c r="FM925" s="206"/>
      <c r="FN925" s="206"/>
      <c r="FO925" s="206"/>
      <c r="FP925" s="206"/>
      <c r="FQ925" s="206"/>
      <c r="FR925" s="206"/>
      <c r="FS925" s="206"/>
      <c r="FT925" s="206"/>
      <c r="FU925" s="206"/>
      <c r="FV925" s="206"/>
      <c r="FW925" s="206"/>
      <c r="FX925" s="206"/>
      <c r="FY925" s="206"/>
      <c r="FZ925" s="206"/>
      <c r="GA925" s="206"/>
      <c r="GB925" s="206"/>
      <c r="GC925" s="206"/>
      <c r="GD925" s="206"/>
      <c r="GE925" s="206"/>
      <c r="GF925" s="206"/>
      <c r="GG925" s="206"/>
      <c r="GH925" s="206"/>
      <c r="GI925" s="206"/>
      <c r="GJ925" s="206"/>
      <c r="GK925" s="206"/>
      <c r="GL925" s="206"/>
      <c r="GM925" s="206"/>
      <c r="GN925" s="206"/>
      <c r="GO925" s="206"/>
      <c r="GP925" s="206"/>
      <c r="GQ925" s="206"/>
      <c r="GR925" s="206"/>
      <c r="GS925" s="206"/>
      <c r="GT925" s="206"/>
      <c r="GU925" s="206"/>
      <c r="GV925" s="206"/>
      <c r="GW925" s="206"/>
      <c r="GX925" s="206"/>
      <c r="GY925" s="206"/>
      <c r="GZ925" s="206"/>
      <c r="HA925" s="206"/>
      <c r="HB925" s="206"/>
      <c r="HC925" s="206"/>
      <c r="HD925" s="206"/>
      <c r="HE925" s="206"/>
      <c r="HF925" s="206"/>
      <c r="HG925" s="206"/>
      <c r="HH925" s="206"/>
      <c r="HI925" s="206"/>
      <c r="HJ925" s="206"/>
      <c r="HK925" s="206"/>
      <c r="HL925" s="206"/>
      <c r="HM925" s="206"/>
      <c r="HN925" s="206"/>
      <c r="HO925" s="206"/>
      <c r="HP925" s="206"/>
      <c r="HQ925" s="206"/>
      <c r="HR925" s="206"/>
      <c r="HS925" s="206"/>
      <c r="HT925" s="206"/>
      <c r="HU925" s="206"/>
      <c r="HV925" s="206"/>
      <c r="HW925" s="206"/>
      <c r="HX925" s="206"/>
      <c r="HY925" s="206"/>
      <c r="HZ925" s="206"/>
      <c r="IA925" s="206"/>
      <c r="IB925" s="206"/>
      <c r="IC925" s="206"/>
      <c r="ID925" s="206"/>
      <c r="IE925" s="206"/>
      <c r="IF925" s="206"/>
      <c r="IG925" s="206"/>
      <c r="IH925" s="206"/>
    </row>
    <row r="926" spans="1:242" s="225" customFormat="1" hidden="1" x14ac:dyDescent="0.25">
      <c r="A926" s="206"/>
      <c r="B926" s="206"/>
      <c r="C926" s="207">
        <v>43696</v>
      </c>
      <c r="D926" s="248" t="s">
        <v>1639</v>
      </c>
      <c r="E926" s="238" t="s">
        <v>1626</v>
      </c>
      <c r="F926" s="238"/>
      <c r="G926" s="249" t="s">
        <v>1394</v>
      </c>
      <c r="H926" s="285"/>
      <c r="I926" s="271">
        <v>2079288</v>
      </c>
      <c r="J926" s="357">
        <f t="shared" si="14"/>
        <v>15297612</v>
      </c>
      <c r="K926" s="398"/>
      <c r="L926" s="287"/>
      <c r="M926" s="238" t="s">
        <v>1626</v>
      </c>
      <c r="N926" s="287"/>
      <c r="O926" s="287"/>
      <c r="P926" s="287"/>
      <c r="Q926" s="287"/>
      <c r="R926" s="287"/>
      <c r="S926" s="287"/>
      <c r="T926" s="287"/>
      <c r="U926" s="287"/>
      <c r="V926" s="287"/>
      <c r="W926" s="287"/>
      <c r="X926" s="287"/>
      <c r="Y926" s="287"/>
      <c r="Z926" s="287"/>
      <c r="AA926" s="287"/>
      <c r="AB926" s="287"/>
      <c r="AC926" s="287"/>
      <c r="AD926" s="287"/>
      <c r="AE926" s="287"/>
      <c r="AF926" s="287"/>
      <c r="AG926" s="287"/>
      <c r="AH926" s="287"/>
      <c r="AI926" s="287"/>
      <c r="AJ926" s="449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06"/>
      <c r="BN926" s="206"/>
      <c r="BO926" s="206"/>
      <c r="BP926" s="206"/>
      <c r="BQ926" s="206"/>
      <c r="BR926" s="206"/>
      <c r="BS926" s="206"/>
      <c r="BT926" s="206"/>
      <c r="BU926" s="206"/>
      <c r="BV926" s="206"/>
      <c r="BW926" s="206"/>
      <c r="BX926" s="206"/>
      <c r="BY926" s="206"/>
      <c r="BZ926" s="206"/>
      <c r="CA926" s="206"/>
      <c r="CB926" s="206"/>
      <c r="CC926" s="206"/>
      <c r="CD926" s="206"/>
      <c r="CE926" s="206"/>
      <c r="CF926" s="206"/>
      <c r="CG926" s="206"/>
      <c r="CH926" s="206"/>
      <c r="CI926" s="206"/>
      <c r="CJ926" s="206"/>
      <c r="CK926" s="206"/>
      <c r="CL926" s="206"/>
      <c r="CM926" s="206"/>
      <c r="CN926" s="206"/>
      <c r="CO926" s="206"/>
      <c r="CP926" s="206"/>
      <c r="CQ926" s="206"/>
      <c r="CR926" s="206"/>
      <c r="CS926" s="206"/>
      <c r="CT926" s="206"/>
      <c r="CU926" s="206"/>
      <c r="CV926" s="206"/>
      <c r="CW926" s="206"/>
      <c r="CX926" s="206"/>
      <c r="CY926" s="206"/>
      <c r="CZ926" s="206"/>
      <c r="DA926" s="206"/>
      <c r="DB926" s="206"/>
      <c r="DC926" s="206"/>
      <c r="DD926" s="206"/>
      <c r="DE926" s="206"/>
      <c r="DF926" s="206"/>
      <c r="DG926" s="206"/>
      <c r="DH926" s="206"/>
      <c r="DI926" s="206"/>
      <c r="DJ926" s="206"/>
      <c r="DK926" s="206"/>
      <c r="DL926" s="206"/>
      <c r="DM926" s="206"/>
      <c r="DN926" s="206"/>
      <c r="DO926" s="206"/>
      <c r="DP926" s="206"/>
      <c r="DQ926" s="206"/>
      <c r="DR926" s="206"/>
      <c r="DS926" s="206"/>
      <c r="DT926" s="206"/>
      <c r="DU926" s="206"/>
      <c r="DV926" s="206"/>
      <c r="DW926" s="206"/>
      <c r="DX926" s="206"/>
      <c r="DY926" s="206"/>
      <c r="DZ926" s="206"/>
      <c r="EA926" s="206"/>
      <c r="EB926" s="206"/>
      <c r="EC926" s="206"/>
      <c r="ED926" s="206"/>
      <c r="EE926" s="206"/>
      <c r="EF926" s="206"/>
      <c r="EG926" s="206"/>
      <c r="EH926" s="206"/>
      <c r="EI926" s="206"/>
      <c r="EJ926" s="206"/>
      <c r="EK926" s="206"/>
      <c r="EL926" s="206"/>
      <c r="EM926" s="206"/>
      <c r="EN926" s="206"/>
      <c r="EO926" s="206"/>
      <c r="EP926" s="206"/>
      <c r="EQ926" s="206"/>
      <c r="ER926" s="206"/>
      <c r="ES926" s="206"/>
      <c r="ET926" s="206"/>
      <c r="EU926" s="206"/>
      <c r="EV926" s="206"/>
      <c r="EW926" s="206"/>
      <c r="EX926" s="206"/>
      <c r="EY926" s="206"/>
      <c r="EZ926" s="206"/>
      <c r="FA926" s="206"/>
      <c r="FB926" s="206"/>
      <c r="FC926" s="206"/>
      <c r="FD926" s="206"/>
      <c r="FE926" s="206"/>
      <c r="FF926" s="206"/>
      <c r="FG926" s="206"/>
      <c r="FH926" s="206"/>
      <c r="FI926" s="206"/>
      <c r="FJ926" s="206"/>
      <c r="FK926" s="206"/>
      <c r="FL926" s="206"/>
      <c r="FM926" s="206"/>
      <c r="FN926" s="206"/>
      <c r="FO926" s="206"/>
      <c r="FP926" s="206"/>
      <c r="FQ926" s="206"/>
      <c r="FR926" s="206"/>
      <c r="FS926" s="206"/>
      <c r="FT926" s="206"/>
      <c r="FU926" s="206"/>
      <c r="FV926" s="206"/>
      <c r="FW926" s="206"/>
      <c r="FX926" s="206"/>
      <c r="FY926" s="206"/>
      <c r="FZ926" s="206"/>
      <c r="GA926" s="206"/>
      <c r="GB926" s="206"/>
      <c r="GC926" s="206"/>
      <c r="GD926" s="206"/>
      <c r="GE926" s="206"/>
      <c r="GF926" s="206"/>
      <c r="GG926" s="206"/>
      <c r="GH926" s="206"/>
      <c r="GI926" s="206"/>
      <c r="GJ926" s="206"/>
      <c r="GK926" s="206"/>
      <c r="GL926" s="206"/>
      <c r="GM926" s="206"/>
      <c r="GN926" s="206"/>
      <c r="GO926" s="206"/>
      <c r="GP926" s="206"/>
      <c r="GQ926" s="206"/>
      <c r="GR926" s="206"/>
      <c r="GS926" s="206"/>
      <c r="GT926" s="206"/>
      <c r="GU926" s="206"/>
      <c r="GV926" s="206"/>
      <c r="GW926" s="206"/>
      <c r="GX926" s="206"/>
      <c r="GY926" s="206"/>
      <c r="GZ926" s="206"/>
      <c r="HA926" s="206"/>
      <c r="HB926" s="206"/>
      <c r="HC926" s="206"/>
      <c r="HD926" s="206"/>
      <c r="HE926" s="206"/>
      <c r="HF926" s="206"/>
      <c r="HG926" s="206"/>
      <c r="HH926" s="206"/>
      <c r="HI926" s="206"/>
      <c r="HJ926" s="206"/>
      <c r="HK926" s="206"/>
      <c r="HL926" s="206"/>
      <c r="HM926" s="206"/>
      <c r="HN926" s="206"/>
      <c r="HO926" s="206"/>
      <c r="HP926" s="206"/>
      <c r="HQ926" s="206"/>
      <c r="HR926" s="206"/>
      <c r="HS926" s="206"/>
      <c r="HT926" s="206"/>
      <c r="HU926" s="206"/>
      <c r="HV926" s="206"/>
      <c r="HW926" s="206"/>
      <c r="HX926" s="206"/>
      <c r="HY926" s="206"/>
      <c r="HZ926" s="206"/>
      <c r="IA926" s="206"/>
      <c r="IB926" s="206"/>
      <c r="IC926" s="206"/>
      <c r="ID926" s="206"/>
      <c r="IE926" s="206"/>
      <c r="IF926" s="206"/>
      <c r="IG926" s="206"/>
      <c r="IH926" s="206"/>
    </row>
    <row r="927" spans="1:242" s="225" customFormat="1" hidden="1" x14ac:dyDescent="0.25">
      <c r="A927" s="206"/>
      <c r="B927" s="206"/>
      <c r="C927" s="207"/>
      <c r="D927" s="248" t="s">
        <v>1100</v>
      </c>
      <c r="E927" s="238"/>
      <c r="F927" s="238"/>
      <c r="G927" s="249" t="s">
        <v>1394</v>
      </c>
      <c r="H927" s="285">
        <v>2195000</v>
      </c>
      <c r="I927" s="271"/>
      <c r="J927" s="357">
        <f t="shared" si="14"/>
        <v>17492612</v>
      </c>
      <c r="K927" s="251" t="s">
        <v>1655</v>
      </c>
      <c r="L927" s="287"/>
      <c r="M927" s="238"/>
      <c r="N927" s="287"/>
      <c r="O927" s="287"/>
      <c r="P927" s="287"/>
      <c r="Q927" s="287"/>
      <c r="R927" s="287"/>
      <c r="S927" s="287"/>
      <c r="T927" s="287"/>
      <c r="U927" s="287"/>
      <c r="V927" s="287"/>
      <c r="W927" s="287"/>
      <c r="X927" s="287"/>
      <c r="Y927" s="287"/>
      <c r="Z927" s="287"/>
      <c r="AA927" s="287"/>
      <c r="AB927" s="287"/>
      <c r="AC927" s="287"/>
      <c r="AD927" s="287"/>
      <c r="AE927" s="287"/>
      <c r="AF927" s="287"/>
      <c r="AG927" s="287"/>
      <c r="AH927" s="287"/>
      <c r="AI927" s="287"/>
      <c r="AJ927" s="449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06"/>
      <c r="BN927" s="206"/>
      <c r="BO927" s="206"/>
      <c r="BP927" s="206"/>
      <c r="BQ927" s="206"/>
      <c r="BR927" s="206"/>
      <c r="BS927" s="206"/>
      <c r="BT927" s="206"/>
      <c r="BU927" s="206"/>
      <c r="BV927" s="206"/>
      <c r="BW927" s="206"/>
      <c r="BX927" s="206"/>
      <c r="BY927" s="206"/>
      <c r="BZ927" s="206"/>
      <c r="CA927" s="206"/>
      <c r="CB927" s="206"/>
      <c r="CC927" s="206"/>
      <c r="CD927" s="206"/>
      <c r="CE927" s="206"/>
      <c r="CF927" s="206"/>
      <c r="CG927" s="206"/>
      <c r="CH927" s="206"/>
      <c r="CI927" s="206"/>
      <c r="CJ927" s="206"/>
      <c r="CK927" s="206"/>
      <c r="CL927" s="206"/>
      <c r="CM927" s="206"/>
      <c r="CN927" s="206"/>
      <c r="CO927" s="206"/>
      <c r="CP927" s="206"/>
      <c r="CQ927" s="206"/>
      <c r="CR927" s="206"/>
      <c r="CS927" s="206"/>
      <c r="CT927" s="206"/>
      <c r="CU927" s="206"/>
      <c r="CV927" s="206"/>
      <c r="CW927" s="206"/>
      <c r="CX927" s="206"/>
      <c r="CY927" s="206"/>
      <c r="CZ927" s="206"/>
      <c r="DA927" s="206"/>
      <c r="DB927" s="206"/>
      <c r="DC927" s="206"/>
      <c r="DD927" s="206"/>
      <c r="DE927" s="206"/>
      <c r="DF927" s="206"/>
      <c r="DG927" s="206"/>
      <c r="DH927" s="206"/>
      <c r="DI927" s="206"/>
      <c r="DJ927" s="206"/>
      <c r="DK927" s="206"/>
      <c r="DL927" s="206"/>
      <c r="DM927" s="206"/>
      <c r="DN927" s="206"/>
      <c r="DO927" s="206"/>
      <c r="DP927" s="206"/>
      <c r="DQ927" s="206"/>
      <c r="DR927" s="206"/>
      <c r="DS927" s="206"/>
      <c r="DT927" s="206"/>
      <c r="DU927" s="206"/>
      <c r="DV927" s="206"/>
      <c r="DW927" s="206"/>
      <c r="DX927" s="206"/>
      <c r="DY927" s="206"/>
      <c r="DZ927" s="206"/>
      <c r="EA927" s="206"/>
      <c r="EB927" s="206"/>
      <c r="EC927" s="206"/>
      <c r="ED927" s="206"/>
      <c r="EE927" s="206"/>
      <c r="EF927" s="206"/>
      <c r="EG927" s="206"/>
      <c r="EH927" s="206"/>
      <c r="EI927" s="206"/>
      <c r="EJ927" s="206"/>
      <c r="EK927" s="206"/>
      <c r="EL927" s="206"/>
      <c r="EM927" s="206"/>
      <c r="EN927" s="206"/>
      <c r="EO927" s="206"/>
      <c r="EP927" s="206"/>
      <c r="EQ927" s="206"/>
      <c r="ER927" s="206"/>
      <c r="ES927" s="206"/>
      <c r="ET927" s="206"/>
      <c r="EU927" s="206"/>
      <c r="EV927" s="206"/>
      <c r="EW927" s="206"/>
      <c r="EX927" s="206"/>
      <c r="EY927" s="206"/>
      <c r="EZ927" s="206"/>
      <c r="FA927" s="206"/>
      <c r="FB927" s="206"/>
      <c r="FC927" s="206"/>
      <c r="FD927" s="206"/>
      <c r="FE927" s="206"/>
      <c r="FF927" s="206"/>
      <c r="FG927" s="206"/>
      <c r="FH927" s="206"/>
      <c r="FI927" s="206"/>
      <c r="FJ927" s="206"/>
      <c r="FK927" s="206"/>
      <c r="FL927" s="206"/>
      <c r="FM927" s="206"/>
      <c r="FN927" s="206"/>
      <c r="FO927" s="206"/>
      <c r="FP927" s="206"/>
      <c r="FQ927" s="206"/>
      <c r="FR927" s="206"/>
      <c r="FS927" s="206"/>
      <c r="FT927" s="206"/>
      <c r="FU927" s="206"/>
      <c r="FV927" s="206"/>
      <c r="FW927" s="206"/>
      <c r="FX927" s="206"/>
      <c r="FY927" s="206"/>
      <c r="FZ927" s="206"/>
      <c r="GA927" s="206"/>
      <c r="GB927" s="206"/>
      <c r="GC927" s="206"/>
      <c r="GD927" s="206"/>
      <c r="GE927" s="206"/>
      <c r="GF927" s="206"/>
      <c r="GG927" s="206"/>
      <c r="GH927" s="206"/>
      <c r="GI927" s="206"/>
      <c r="GJ927" s="206"/>
      <c r="GK927" s="206"/>
      <c r="GL927" s="206"/>
      <c r="GM927" s="206"/>
      <c r="GN927" s="206"/>
      <c r="GO927" s="206"/>
      <c r="GP927" s="206"/>
      <c r="GQ927" s="206"/>
      <c r="GR927" s="206"/>
      <c r="GS927" s="206"/>
      <c r="GT927" s="206"/>
      <c r="GU927" s="206"/>
      <c r="GV927" s="206"/>
      <c r="GW927" s="206"/>
      <c r="GX927" s="206"/>
      <c r="GY927" s="206"/>
      <c r="GZ927" s="206"/>
      <c r="HA927" s="206"/>
      <c r="HB927" s="206"/>
      <c r="HC927" s="206"/>
      <c r="HD927" s="206"/>
      <c r="HE927" s="206"/>
      <c r="HF927" s="206"/>
      <c r="HG927" s="206"/>
      <c r="HH927" s="206"/>
      <c r="HI927" s="206"/>
      <c r="HJ927" s="206"/>
      <c r="HK927" s="206"/>
      <c r="HL927" s="206"/>
      <c r="HM927" s="206"/>
      <c r="HN927" s="206"/>
      <c r="HO927" s="206"/>
      <c r="HP927" s="206"/>
      <c r="HQ927" s="206"/>
      <c r="HR927" s="206"/>
      <c r="HS927" s="206"/>
      <c r="HT927" s="206"/>
      <c r="HU927" s="206"/>
      <c r="HV927" s="206"/>
      <c r="HW927" s="206"/>
      <c r="HX927" s="206"/>
      <c r="HY927" s="206"/>
      <c r="HZ927" s="206"/>
      <c r="IA927" s="206"/>
      <c r="IB927" s="206"/>
      <c r="IC927" s="206"/>
      <c r="ID927" s="206"/>
      <c r="IE927" s="206"/>
      <c r="IF927" s="206"/>
      <c r="IG927" s="206"/>
      <c r="IH927" s="206"/>
    </row>
    <row r="928" spans="1:242" s="225" customFormat="1" hidden="1" x14ac:dyDescent="0.25">
      <c r="A928" s="206"/>
      <c r="B928" s="206"/>
      <c r="C928" s="207">
        <v>43696</v>
      </c>
      <c r="D928" s="248" t="s">
        <v>1640</v>
      </c>
      <c r="E928" s="238" t="s">
        <v>1627</v>
      </c>
      <c r="F928" s="238"/>
      <c r="G928" s="249" t="s">
        <v>1361</v>
      </c>
      <c r="H928" s="285"/>
      <c r="I928" s="236">
        <v>1226000</v>
      </c>
      <c r="J928" s="357">
        <f t="shared" si="14"/>
        <v>16266612</v>
      </c>
      <c r="K928" s="251"/>
      <c r="L928" s="287"/>
      <c r="M928" s="238" t="s">
        <v>1627</v>
      </c>
      <c r="N928" s="287"/>
      <c r="O928" s="287"/>
      <c r="P928" s="287"/>
      <c r="Q928" s="287"/>
      <c r="R928" s="287"/>
      <c r="S928" s="287"/>
      <c r="T928" s="287"/>
      <c r="U928" s="287"/>
      <c r="V928" s="287"/>
      <c r="W928" s="287"/>
      <c r="X928" s="287"/>
      <c r="Y928" s="287"/>
      <c r="Z928" s="287"/>
      <c r="AA928" s="287"/>
      <c r="AB928" s="287"/>
      <c r="AC928" s="287"/>
      <c r="AD928" s="287"/>
      <c r="AE928" s="287"/>
      <c r="AF928" s="287"/>
      <c r="AG928" s="287"/>
      <c r="AH928" s="287"/>
      <c r="AI928" s="287"/>
      <c r="AJ928" s="449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06"/>
      <c r="BN928" s="206"/>
      <c r="BO928" s="206"/>
      <c r="BP928" s="206"/>
      <c r="BQ928" s="206"/>
      <c r="BR928" s="206"/>
      <c r="BS928" s="206"/>
      <c r="BT928" s="206"/>
      <c r="BU928" s="206"/>
      <c r="BV928" s="206"/>
      <c r="BW928" s="206"/>
      <c r="BX928" s="206"/>
      <c r="BY928" s="206"/>
      <c r="BZ928" s="206"/>
      <c r="CA928" s="206"/>
      <c r="CB928" s="206"/>
      <c r="CC928" s="206"/>
      <c r="CD928" s="206"/>
      <c r="CE928" s="206"/>
      <c r="CF928" s="206"/>
      <c r="CG928" s="206"/>
      <c r="CH928" s="206"/>
      <c r="CI928" s="206"/>
      <c r="CJ928" s="206"/>
      <c r="CK928" s="206"/>
      <c r="CL928" s="206"/>
      <c r="CM928" s="206"/>
      <c r="CN928" s="206"/>
      <c r="CO928" s="206"/>
      <c r="CP928" s="206"/>
      <c r="CQ928" s="206"/>
      <c r="CR928" s="206"/>
      <c r="CS928" s="206"/>
      <c r="CT928" s="206"/>
      <c r="CU928" s="206"/>
      <c r="CV928" s="206"/>
      <c r="CW928" s="206"/>
      <c r="CX928" s="206"/>
      <c r="CY928" s="206"/>
      <c r="CZ928" s="206"/>
      <c r="DA928" s="206"/>
      <c r="DB928" s="206"/>
      <c r="DC928" s="206"/>
      <c r="DD928" s="206"/>
      <c r="DE928" s="206"/>
      <c r="DF928" s="206"/>
      <c r="DG928" s="206"/>
      <c r="DH928" s="206"/>
      <c r="DI928" s="206"/>
      <c r="DJ928" s="206"/>
      <c r="DK928" s="206"/>
      <c r="DL928" s="206"/>
      <c r="DM928" s="206"/>
      <c r="DN928" s="206"/>
      <c r="DO928" s="206"/>
      <c r="DP928" s="206"/>
      <c r="DQ928" s="206"/>
      <c r="DR928" s="206"/>
      <c r="DS928" s="206"/>
      <c r="DT928" s="206"/>
      <c r="DU928" s="206"/>
      <c r="DV928" s="206"/>
      <c r="DW928" s="206"/>
      <c r="DX928" s="206"/>
      <c r="DY928" s="206"/>
      <c r="DZ928" s="206"/>
      <c r="EA928" s="206"/>
      <c r="EB928" s="206"/>
      <c r="EC928" s="206"/>
      <c r="ED928" s="206"/>
      <c r="EE928" s="206"/>
      <c r="EF928" s="206"/>
      <c r="EG928" s="206"/>
      <c r="EH928" s="206"/>
      <c r="EI928" s="206"/>
      <c r="EJ928" s="206"/>
      <c r="EK928" s="206"/>
      <c r="EL928" s="206"/>
      <c r="EM928" s="206"/>
      <c r="EN928" s="206"/>
      <c r="EO928" s="206"/>
      <c r="EP928" s="206"/>
      <c r="EQ928" s="206"/>
      <c r="ER928" s="206"/>
      <c r="ES928" s="206"/>
      <c r="ET928" s="206"/>
      <c r="EU928" s="206"/>
      <c r="EV928" s="206"/>
      <c r="EW928" s="206"/>
      <c r="EX928" s="206"/>
      <c r="EY928" s="206"/>
      <c r="EZ928" s="206"/>
      <c r="FA928" s="206"/>
      <c r="FB928" s="206"/>
      <c r="FC928" s="206"/>
      <c r="FD928" s="206"/>
      <c r="FE928" s="206"/>
      <c r="FF928" s="206"/>
      <c r="FG928" s="206"/>
      <c r="FH928" s="206"/>
      <c r="FI928" s="206"/>
      <c r="FJ928" s="206"/>
      <c r="FK928" s="206"/>
      <c r="FL928" s="206"/>
      <c r="FM928" s="206"/>
      <c r="FN928" s="206"/>
      <c r="FO928" s="206"/>
      <c r="FP928" s="206"/>
      <c r="FQ928" s="206"/>
      <c r="FR928" s="206"/>
      <c r="FS928" s="206"/>
      <c r="FT928" s="206"/>
      <c r="FU928" s="206"/>
      <c r="FV928" s="206"/>
      <c r="FW928" s="206"/>
      <c r="FX928" s="206"/>
      <c r="FY928" s="206"/>
      <c r="FZ928" s="206"/>
      <c r="GA928" s="206"/>
      <c r="GB928" s="206"/>
      <c r="GC928" s="206"/>
      <c r="GD928" s="206"/>
      <c r="GE928" s="206"/>
      <c r="GF928" s="206"/>
      <c r="GG928" s="206"/>
      <c r="GH928" s="206"/>
      <c r="GI928" s="206"/>
      <c r="GJ928" s="206"/>
      <c r="GK928" s="206"/>
      <c r="GL928" s="206"/>
      <c r="GM928" s="206"/>
      <c r="GN928" s="206"/>
      <c r="GO928" s="206"/>
      <c r="GP928" s="206"/>
      <c r="GQ928" s="206"/>
      <c r="GR928" s="206"/>
      <c r="GS928" s="206"/>
      <c r="GT928" s="206"/>
      <c r="GU928" s="206"/>
      <c r="GV928" s="206"/>
      <c r="GW928" s="206"/>
      <c r="GX928" s="206"/>
      <c r="GY928" s="206"/>
      <c r="GZ928" s="206"/>
      <c r="HA928" s="206"/>
      <c r="HB928" s="206"/>
      <c r="HC928" s="206"/>
      <c r="HD928" s="206"/>
      <c r="HE928" s="206"/>
      <c r="HF928" s="206"/>
      <c r="HG928" s="206"/>
      <c r="HH928" s="206"/>
      <c r="HI928" s="206"/>
      <c r="HJ928" s="206"/>
      <c r="HK928" s="206"/>
      <c r="HL928" s="206"/>
      <c r="HM928" s="206"/>
      <c r="HN928" s="206"/>
      <c r="HO928" s="206"/>
      <c r="HP928" s="206"/>
      <c r="HQ928" s="206"/>
      <c r="HR928" s="206"/>
      <c r="HS928" s="206"/>
      <c r="HT928" s="206"/>
      <c r="HU928" s="206"/>
      <c r="HV928" s="206"/>
      <c r="HW928" s="206"/>
      <c r="HX928" s="206"/>
      <c r="HY928" s="206"/>
      <c r="HZ928" s="206"/>
      <c r="IA928" s="206"/>
      <c r="IB928" s="206"/>
      <c r="IC928" s="206"/>
      <c r="ID928" s="206"/>
      <c r="IE928" s="206"/>
      <c r="IF928" s="206"/>
      <c r="IG928" s="206"/>
      <c r="IH928" s="206"/>
    </row>
    <row r="929" spans="1:242" s="225" customFormat="1" hidden="1" x14ac:dyDescent="0.25">
      <c r="A929" s="206"/>
      <c r="B929" s="206"/>
      <c r="C929" s="207"/>
      <c r="D929" s="248" t="s">
        <v>1100</v>
      </c>
      <c r="E929" s="238"/>
      <c r="F929" s="238"/>
      <c r="G929" s="249" t="s">
        <v>1361</v>
      </c>
      <c r="H929" s="285">
        <v>840000</v>
      </c>
      <c r="I929" s="236"/>
      <c r="J929" s="357">
        <f t="shared" si="14"/>
        <v>17106612</v>
      </c>
      <c r="K929" s="251" t="s">
        <v>1657</v>
      </c>
      <c r="L929" s="287"/>
      <c r="M929" s="238"/>
      <c r="N929" s="287"/>
      <c r="O929" s="287"/>
      <c r="P929" s="287"/>
      <c r="Q929" s="287"/>
      <c r="R929" s="287"/>
      <c r="S929" s="287"/>
      <c r="T929" s="287"/>
      <c r="U929" s="287"/>
      <c r="V929" s="287"/>
      <c r="W929" s="287"/>
      <c r="X929" s="287"/>
      <c r="Y929" s="287"/>
      <c r="Z929" s="287"/>
      <c r="AA929" s="287"/>
      <c r="AB929" s="287"/>
      <c r="AC929" s="287"/>
      <c r="AD929" s="287"/>
      <c r="AE929" s="287"/>
      <c r="AF929" s="287"/>
      <c r="AG929" s="287"/>
      <c r="AH929" s="287"/>
      <c r="AI929" s="287"/>
      <c r="AJ929" s="449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206"/>
      <c r="BN929" s="206"/>
      <c r="BO929" s="206"/>
      <c r="BP929" s="206"/>
      <c r="BQ929" s="206"/>
      <c r="BR929" s="206"/>
      <c r="BS929" s="206"/>
      <c r="BT929" s="206"/>
      <c r="BU929" s="206"/>
      <c r="BV929" s="206"/>
      <c r="BW929" s="206"/>
      <c r="BX929" s="206"/>
      <c r="BY929" s="206"/>
      <c r="BZ929" s="206"/>
      <c r="CA929" s="206"/>
      <c r="CB929" s="206"/>
      <c r="CC929" s="206"/>
      <c r="CD929" s="206"/>
      <c r="CE929" s="206"/>
      <c r="CF929" s="206"/>
      <c r="CG929" s="206"/>
      <c r="CH929" s="206"/>
      <c r="CI929" s="206"/>
      <c r="CJ929" s="206"/>
      <c r="CK929" s="206"/>
      <c r="CL929" s="206"/>
      <c r="CM929" s="206"/>
      <c r="CN929" s="206"/>
      <c r="CO929" s="206"/>
      <c r="CP929" s="206"/>
      <c r="CQ929" s="206"/>
      <c r="CR929" s="206"/>
      <c r="CS929" s="206"/>
      <c r="CT929" s="206"/>
      <c r="CU929" s="206"/>
      <c r="CV929" s="206"/>
      <c r="CW929" s="206"/>
      <c r="CX929" s="206"/>
      <c r="CY929" s="206"/>
      <c r="CZ929" s="206"/>
      <c r="DA929" s="206"/>
      <c r="DB929" s="206"/>
      <c r="DC929" s="206"/>
      <c r="DD929" s="206"/>
      <c r="DE929" s="206"/>
      <c r="DF929" s="206"/>
      <c r="DG929" s="206"/>
      <c r="DH929" s="206"/>
      <c r="DI929" s="206"/>
      <c r="DJ929" s="206"/>
      <c r="DK929" s="206"/>
      <c r="DL929" s="206"/>
      <c r="DM929" s="206"/>
      <c r="DN929" s="206"/>
      <c r="DO929" s="206"/>
      <c r="DP929" s="206"/>
      <c r="DQ929" s="206"/>
      <c r="DR929" s="206"/>
      <c r="DS929" s="206"/>
      <c r="DT929" s="206"/>
      <c r="DU929" s="206"/>
      <c r="DV929" s="206"/>
      <c r="DW929" s="206"/>
      <c r="DX929" s="206"/>
      <c r="DY929" s="206"/>
      <c r="DZ929" s="206"/>
      <c r="EA929" s="206"/>
      <c r="EB929" s="206"/>
      <c r="EC929" s="206"/>
      <c r="ED929" s="206"/>
      <c r="EE929" s="206"/>
      <c r="EF929" s="206"/>
      <c r="EG929" s="206"/>
      <c r="EH929" s="206"/>
      <c r="EI929" s="206"/>
      <c r="EJ929" s="206"/>
      <c r="EK929" s="206"/>
      <c r="EL929" s="206"/>
      <c r="EM929" s="206"/>
      <c r="EN929" s="206"/>
      <c r="EO929" s="206"/>
      <c r="EP929" s="206"/>
      <c r="EQ929" s="206"/>
      <c r="ER929" s="206"/>
      <c r="ES929" s="206"/>
      <c r="ET929" s="206"/>
      <c r="EU929" s="206"/>
      <c r="EV929" s="206"/>
      <c r="EW929" s="206"/>
      <c r="EX929" s="206"/>
      <c r="EY929" s="206"/>
      <c r="EZ929" s="206"/>
      <c r="FA929" s="206"/>
      <c r="FB929" s="206"/>
      <c r="FC929" s="206"/>
      <c r="FD929" s="206"/>
      <c r="FE929" s="206"/>
      <c r="FF929" s="206"/>
      <c r="FG929" s="206"/>
      <c r="FH929" s="206"/>
      <c r="FI929" s="206"/>
      <c r="FJ929" s="206"/>
      <c r="FK929" s="206"/>
      <c r="FL929" s="206"/>
      <c r="FM929" s="206"/>
      <c r="FN929" s="206"/>
      <c r="FO929" s="206"/>
      <c r="FP929" s="206"/>
      <c r="FQ929" s="206"/>
      <c r="FR929" s="206"/>
      <c r="FS929" s="206"/>
      <c r="FT929" s="206"/>
      <c r="FU929" s="206"/>
      <c r="FV929" s="206"/>
      <c r="FW929" s="206"/>
      <c r="FX929" s="206"/>
      <c r="FY929" s="206"/>
      <c r="FZ929" s="206"/>
      <c r="GA929" s="206"/>
      <c r="GB929" s="206"/>
      <c r="GC929" s="206"/>
      <c r="GD929" s="206"/>
      <c r="GE929" s="206"/>
      <c r="GF929" s="206"/>
      <c r="GG929" s="206"/>
      <c r="GH929" s="206"/>
      <c r="GI929" s="206"/>
      <c r="GJ929" s="206"/>
      <c r="GK929" s="206"/>
      <c r="GL929" s="206"/>
      <c r="GM929" s="206"/>
      <c r="GN929" s="206"/>
      <c r="GO929" s="206"/>
      <c r="GP929" s="206"/>
      <c r="GQ929" s="206"/>
      <c r="GR929" s="206"/>
      <c r="GS929" s="206"/>
      <c r="GT929" s="206"/>
      <c r="GU929" s="206"/>
      <c r="GV929" s="206"/>
      <c r="GW929" s="206"/>
      <c r="GX929" s="206"/>
      <c r="GY929" s="206"/>
      <c r="GZ929" s="206"/>
      <c r="HA929" s="206"/>
      <c r="HB929" s="206"/>
      <c r="HC929" s="206"/>
      <c r="HD929" s="206"/>
      <c r="HE929" s="206"/>
      <c r="HF929" s="206"/>
      <c r="HG929" s="206"/>
      <c r="HH929" s="206"/>
      <c r="HI929" s="206"/>
      <c r="HJ929" s="206"/>
      <c r="HK929" s="206"/>
      <c r="HL929" s="206"/>
      <c r="HM929" s="206"/>
      <c r="HN929" s="206"/>
      <c r="HO929" s="206"/>
      <c r="HP929" s="206"/>
      <c r="HQ929" s="206"/>
      <c r="HR929" s="206"/>
      <c r="HS929" s="206"/>
      <c r="HT929" s="206"/>
      <c r="HU929" s="206"/>
      <c r="HV929" s="206"/>
      <c r="HW929" s="206"/>
      <c r="HX929" s="206"/>
      <c r="HY929" s="206"/>
      <c r="HZ929" s="206"/>
      <c r="IA929" s="206"/>
      <c r="IB929" s="206"/>
      <c r="IC929" s="206"/>
      <c r="ID929" s="206"/>
      <c r="IE929" s="206"/>
      <c r="IF929" s="206"/>
      <c r="IG929" s="206"/>
      <c r="IH929" s="206"/>
    </row>
    <row r="930" spans="1:242" s="225" customFormat="1" hidden="1" x14ac:dyDescent="0.25">
      <c r="A930" s="206"/>
      <c r="B930" s="206"/>
      <c r="C930" s="207">
        <v>43696</v>
      </c>
      <c r="D930" s="248" t="s">
        <v>1661</v>
      </c>
      <c r="E930" s="238" t="s">
        <v>1658</v>
      </c>
      <c r="F930" s="238"/>
      <c r="G930" s="249" t="s">
        <v>1290</v>
      </c>
      <c r="H930" s="285"/>
      <c r="I930" s="236">
        <v>500000</v>
      </c>
      <c r="J930" s="357">
        <f t="shared" si="14"/>
        <v>16606612</v>
      </c>
      <c r="K930" s="251"/>
      <c r="L930" s="287"/>
      <c r="M930" s="238" t="s">
        <v>1658</v>
      </c>
      <c r="N930" s="287"/>
      <c r="O930" s="287"/>
      <c r="P930" s="287"/>
      <c r="Q930" s="287"/>
      <c r="R930" s="287"/>
      <c r="S930" s="287"/>
      <c r="T930" s="287"/>
      <c r="U930" s="287"/>
      <c r="V930" s="287"/>
      <c r="W930" s="287"/>
      <c r="X930" s="287"/>
      <c r="Y930" s="287"/>
      <c r="Z930" s="287"/>
      <c r="AA930" s="287"/>
      <c r="AB930" s="287"/>
      <c r="AC930" s="287"/>
      <c r="AD930" s="287"/>
      <c r="AE930" s="287"/>
      <c r="AF930" s="287"/>
      <c r="AG930" s="287"/>
      <c r="AH930" s="287"/>
      <c r="AI930" s="287"/>
      <c r="AJ930" s="449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206"/>
      <c r="BN930" s="206"/>
      <c r="BO930" s="206"/>
      <c r="BP930" s="206"/>
      <c r="BQ930" s="206"/>
      <c r="BR930" s="206"/>
      <c r="BS930" s="206"/>
      <c r="BT930" s="206"/>
      <c r="BU930" s="206"/>
      <c r="BV930" s="206"/>
      <c r="BW930" s="206"/>
      <c r="BX930" s="206"/>
      <c r="BY930" s="206"/>
      <c r="BZ930" s="206"/>
      <c r="CA930" s="206"/>
      <c r="CB930" s="206"/>
      <c r="CC930" s="206"/>
      <c r="CD930" s="206"/>
      <c r="CE930" s="206"/>
      <c r="CF930" s="206"/>
      <c r="CG930" s="206"/>
      <c r="CH930" s="206"/>
      <c r="CI930" s="206"/>
      <c r="CJ930" s="206"/>
      <c r="CK930" s="206"/>
      <c r="CL930" s="206"/>
      <c r="CM930" s="206"/>
      <c r="CN930" s="206"/>
      <c r="CO930" s="206"/>
      <c r="CP930" s="206"/>
      <c r="CQ930" s="206"/>
      <c r="CR930" s="206"/>
      <c r="CS930" s="206"/>
      <c r="CT930" s="206"/>
      <c r="CU930" s="206"/>
      <c r="CV930" s="206"/>
      <c r="CW930" s="206"/>
      <c r="CX930" s="206"/>
      <c r="CY930" s="206"/>
      <c r="CZ930" s="206"/>
      <c r="DA930" s="206"/>
      <c r="DB930" s="206"/>
      <c r="DC930" s="206"/>
      <c r="DD930" s="206"/>
      <c r="DE930" s="206"/>
      <c r="DF930" s="206"/>
      <c r="DG930" s="206"/>
      <c r="DH930" s="206"/>
      <c r="DI930" s="206"/>
      <c r="DJ930" s="206"/>
      <c r="DK930" s="206"/>
      <c r="DL930" s="206"/>
      <c r="DM930" s="206"/>
      <c r="DN930" s="206"/>
      <c r="DO930" s="206"/>
      <c r="DP930" s="206"/>
      <c r="DQ930" s="206"/>
      <c r="DR930" s="206"/>
      <c r="DS930" s="206"/>
      <c r="DT930" s="206"/>
      <c r="DU930" s="206"/>
      <c r="DV930" s="206"/>
      <c r="DW930" s="206"/>
      <c r="DX930" s="206"/>
      <c r="DY930" s="206"/>
      <c r="DZ930" s="206"/>
      <c r="EA930" s="206"/>
      <c r="EB930" s="206"/>
      <c r="EC930" s="206"/>
      <c r="ED930" s="206"/>
      <c r="EE930" s="206"/>
      <c r="EF930" s="206"/>
      <c r="EG930" s="206"/>
      <c r="EH930" s="206"/>
      <c r="EI930" s="206"/>
      <c r="EJ930" s="206"/>
      <c r="EK930" s="206"/>
      <c r="EL930" s="206"/>
      <c r="EM930" s="206"/>
      <c r="EN930" s="206"/>
      <c r="EO930" s="206"/>
      <c r="EP930" s="206"/>
      <c r="EQ930" s="206"/>
      <c r="ER930" s="206"/>
      <c r="ES930" s="206"/>
      <c r="ET930" s="206"/>
      <c r="EU930" s="206"/>
      <c r="EV930" s="206"/>
      <c r="EW930" s="206"/>
      <c r="EX930" s="206"/>
      <c r="EY930" s="206"/>
      <c r="EZ930" s="206"/>
      <c r="FA930" s="206"/>
      <c r="FB930" s="206"/>
      <c r="FC930" s="206"/>
      <c r="FD930" s="206"/>
      <c r="FE930" s="206"/>
      <c r="FF930" s="206"/>
      <c r="FG930" s="206"/>
      <c r="FH930" s="206"/>
      <c r="FI930" s="206"/>
      <c r="FJ930" s="206"/>
      <c r="FK930" s="206"/>
      <c r="FL930" s="206"/>
      <c r="FM930" s="206"/>
      <c r="FN930" s="206"/>
      <c r="FO930" s="206"/>
      <c r="FP930" s="206"/>
      <c r="FQ930" s="206"/>
      <c r="FR930" s="206"/>
      <c r="FS930" s="206"/>
      <c r="FT930" s="206"/>
      <c r="FU930" s="206"/>
      <c r="FV930" s="206"/>
      <c r="FW930" s="206"/>
      <c r="FX930" s="206"/>
      <c r="FY930" s="206"/>
      <c r="FZ930" s="206"/>
      <c r="GA930" s="206"/>
      <c r="GB930" s="206"/>
      <c r="GC930" s="206"/>
      <c r="GD930" s="206"/>
      <c r="GE930" s="206"/>
      <c r="GF930" s="206"/>
      <c r="GG930" s="206"/>
      <c r="GH930" s="206"/>
      <c r="GI930" s="206"/>
      <c r="GJ930" s="206"/>
      <c r="GK930" s="206"/>
      <c r="GL930" s="206"/>
      <c r="GM930" s="206"/>
      <c r="GN930" s="206"/>
      <c r="GO930" s="206"/>
      <c r="GP930" s="206"/>
      <c r="GQ930" s="206"/>
      <c r="GR930" s="206"/>
      <c r="GS930" s="206"/>
      <c r="GT930" s="206"/>
      <c r="GU930" s="206"/>
      <c r="GV930" s="206"/>
      <c r="GW930" s="206"/>
      <c r="GX930" s="206"/>
      <c r="GY930" s="206"/>
      <c r="GZ930" s="206"/>
      <c r="HA930" s="206"/>
      <c r="HB930" s="206"/>
      <c r="HC930" s="206"/>
      <c r="HD930" s="206"/>
      <c r="HE930" s="206"/>
      <c r="HF930" s="206"/>
      <c r="HG930" s="206"/>
      <c r="HH930" s="206"/>
      <c r="HI930" s="206"/>
      <c r="HJ930" s="206"/>
      <c r="HK930" s="206"/>
      <c r="HL930" s="206"/>
      <c r="HM930" s="206"/>
      <c r="HN930" s="206"/>
      <c r="HO930" s="206"/>
      <c r="HP930" s="206"/>
      <c r="HQ930" s="206"/>
      <c r="HR930" s="206"/>
      <c r="HS930" s="206"/>
      <c r="HT930" s="206"/>
      <c r="HU930" s="206"/>
      <c r="HV930" s="206"/>
      <c r="HW930" s="206"/>
      <c r="HX930" s="206"/>
      <c r="HY930" s="206"/>
      <c r="HZ930" s="206"/>
      <c r="IA930" s="206"/>
      <c r="IB930" s="206"/>
      <c r="IC930" s="206"/>
      <c r="ID930" s="206"/>
      <c r="IE930" s="206"/>
      <c r="IF930" s="206"/>
      <c r="IG930" s="206"/>
      <c r="IH930" s="206"/>
    </row>
    <row r="931" spans="1:242" s="225" customFormat="1" hidden="1" x14ac:dyDescent="0.25">
      <c r="A931" s="206"/>
      <c r="B931" s="206"/>
      <c r="C931" s="207">
        <v>43697</v>
      </c>
      <c r="D931" s="248" t="s">
        <v>1642</v>
      </c>
      <c r="E931" s="238" t="s">
        <v>1628</v>
      </c>
      <c r="F931" s="238"/>
      <c r="G931" s="249" t="s">
        <v>1641</v>
      </c>
      <c r="H931" s="285"/>
      <c r="I931" s="236">
        <v>1525000</v>
      </c>
      <c r="J931" s="357">
        <f t="shared" si="14"/>
        <v>15081612</v>
      </c>
      <c r="K931" s="251"/>
      <c r="L931" s="287"/>
      <c r="M931" s="238" t="s">
        <v>1628</v>
      </c>
      <c r="N931" s="287"/>
      <c r="O931" s="287"/>
      <c r="P931" s="287"/>
      <c r="Q931" s="287"/>
      <c r="R931" s="287"/>
      <c r="S931" s="287"/>
      <c r="T931" s="287"/>
      <c r="U931" s="287"/>
      <c r="V931" s="287"/>
      <c r="W931" s="287"/>
      <c r="X931" s="287"/>
      <c r="Y931" s="287"/>
      <c r="Z931" s="287"/>
      <c r="AA931" s="287"/>
      <c r="AB931" s="287"/>
      <c r="AC931" s="287"/>
      <c r="AD931" s="287"/>
      <c r="AE931" s="287"/>
      <c r="AF931" s="287"/>
      <c r="AG931" s="287"/>
      <c r="AH931" s="287"/>
      <c r="AI931" s="287"/>
      <c r="AJ931" s="449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206"/>
      <c r="BN931" s="206"/>
      <c r="BO931" s="206"/>
      <c r="BP931" s="206"/>
      <c r="BQ931" s="206"/>
      <c r="BR931" s="206"/>
      <c r="BS931" s="206"/>
      <c r="BT931" s="206"/>
      <c r="BU931" s="206"/>
      <c r="BV931" s="206"/>
      <c r="BW931" s="206"/>
      <c r="BX931" s="206"/>
      <c r="BY931" s="206"/>
      <c r="BZ931" s="206"/>
      <c r="CA931" s="206"/>
      <c r="CB931" s="206"/>
      <c r="CC931" s="206"/>
      <c r="CD931" s="206"/>
      <c r="CE931" s="206"/>
      <c r="CF931" s="206"/>
      <c r="CG931" s="206"/>
      <c r="CH931" s="206"/>
      <c r="CI931" s="206"/>
      <c r="CJ931" s="206"/>
      <c r="CK931" s="206"/>
      <c r="CL931" s="206"/>
      <c r="CM931" s="206"/>
      <c r="CN931" s="206"/>
      <c r="CO931" s="206"/>
      <c r="CP931" s="206"/>
      <c r="CQ931" s="206"/>
      <c r="CR931" s="206"/>
      <c r="CS931" s="206"/>
      <c r="CT931" s="206"/>
      <c r="CU931" s="206"/>
      <c r="CV931" s="206"/>
      <c r="CW931" s="206"/>
      <c r="CX931" s="206"/>
      <c r="CY931" s="206"/>
      <c r="CZ931" s="206"/>
      <c r="DA931" s="206"/>
      <c r="DB931" s="206"/>
      <c r="DC931" s="206"/>
      <c r="DD931" s="206"/>
      <c r="DE931" s="206"/>
      <c r="DF931" s="206"/>
      <c r="DG931" s="206"/>
      <c r="DH931" s="206"/>
      <c r="DI931" s="206"/>
      <c r="DJ931" s="206"/>
      <c r="DK931" s="206"/>
      <c r="DL931" s="206"/>
      <c r="DM931" s="206"/>
      <c r="DN931" s="206"/>
      <c r="DO931" s="206"/>
      <c r="DP931" s="206"/>
      <c r="DQ931" s="206"/>
      <c r="DR931" s="206"/>
      <c r="DS931" s="206"/>
      <c r="DT931" s="206"/>
      <c r="DU931" s="206"/>
      <c r="DV931" s="206"/>
      <c r="DW931" s="206"/>
      <c r="DX931" s="206"/>
      <c r="DY931" s="206"/>
      <c r="DZ931" s="206"/>
      <c r="EA931" s="206"/>
      <c r="EB931" s="206"/>
      <c r="EC931" s="206"/>
      <c r="ED931" s="206"/>
      <c r="EE931" s="206"/>
      <c r="EF931" s="206"/>
      <c r="EG931" s="206"/>
      <c r="EH931" s="206"/>
      <c r="EI931" s="206"/>
      <c r="EJ931" s="206"/>
      <c r="EK931" s="206"/>
      <c r="EL931" s="206"/>
      <c r="EM931" s="206"/>
      <c r="EN931" s="206"/>
      <c r="EO931" s="206"/>
      <c r="EP931" s="206"/>
      <c r="EQ931" s="206"/>
      <c r="ER931" s="206"/>
      <c r="ES931" s="206"/>
      <c r="ET931" s="206"/>
      <c r="EU931" s="206"/>
      <c r="EV931" s="206"/>
      <c r="EW931" s="206"/>
      <c r="EX931" s="206"/>
      <c r="EY931" s="206"/>
      <c r="EZ931" s="206"/>
      <c r="FA931" s="206"/>
      <c r="FB931" s="206"/>
      <c r="FC931" s="206"/>
      <c r="FD931" s="206"/>
      <c r="FE931" s="206"/>
      <c r="FF931" s="206"/>
      <c r="FG931" s="206"/>
      <c r="FH931" s="206"/>
      <c r="FI931" s="206"/>
      <c r="FJ931" s="206"/>
      <c r="FK931" s="206"/>
      <c r="FL931" s="206"/>
      <c r="FM931" s="206"/>
      <c r="FN931" s="206"/>
      <c r="FO931" s="206"/>
      <c r="FP931" s="206"/>
      <c r="FQ931" s="206"/>
      <c r="FR931" s="206"/>
      <c r="FS931" s="206"/>
      <c r="FT931" s="206"/>
      <c r="FU931" s="206"/>
      <c r="FV931" s="206"/>
      <c r="FW931" s="206"/>
      <c r="FX931" s="206"/>
      <c r="FY931" s="206"/>
      <c r="FZ931" s="206"/>
      <c r="GA931" s="206"/>
      <c r="GB931" s="206"/>
      <c r="GC931" s="206"/>
      <c r="GD931" s="206"/>
      <c r="GE931" s="206"/>
      <c r="GF931" s="206"/>
      <c r="GG931" s="206"/>
      <c r="GH931" s="206"/>
      <c r="GI931" s="206"/>
      <c r="GJ931" s="206"/>
      <c r="GK931" s="206"/>
      <c r="GL931" s="206"/>
      <c r="GM931" s="206"/>
      <c r="GN931" s="206"/>
      <c r="GO931" s="206"/>
      <c r="GP931" s="206"/>
      <c r="GQ931" s="206"/>
      <c r="GR931" s="206"/>
      <c r="GS931" s="206"/>
      <c r="GT931" s="206"/>
      <c r="GU931" s="206"/>
      <c r="GV931" s="206"/>
      <c r="GW931" s="206"/>
      <c r="GX931" s="206"/>
      <c r="GY931" s="206"/>
      <c r="GZ931" s="206"/>
      <c r="HA931" s="206"/>
      <c r="HB931" s="206"/>
      <c r="HC931" s="206"/>
      <c r="HD931" s="206"/>
      <c r="HE931" s="206"/>
      <c r="HF931" s="206"/>
      <c r="HG931" s="206"/>
      <c r="HH931" s="206"/>
      <c r="HI931" s="206"/>
      <c r="HJ931" s="206"/>
      <c r="HK931" s="206"/>
      <c r="HL931" s="206"/>
      <c r="HM931" s="206"/>
      <c r="HN931" s="206"/>
      <c r="HO931" s="206"/>
      <c r="HP931" s="206"/>
      <c r="HQ931" s="206"/>
      <c r="HR931" s="206"/>
      <c r="HS931" s="206"/>
      <c r="HT931" s="206"/>
      <c r="HU931" s="206"/>
      <c r="HV931" s="206"/>
      <c r="HW931" s="206"/>
      <c r="HX931" s="206"/>
      <c r="HY931" s="206"/>
      <c r="HZ931" s="206"/>
      <c r="IA931" s="206"/>
      <c r="IB931" s="206"/>
      <c r="IC931" s="206"/>
      <c r="ID931" s="206"/>
      <c r="IE931" s="206"/>
      <c r="IF931" s="206"/>
      <c r="IG931" s="206"/>
      <c r="IH931" s="206"/>
    </row>
    <row r="932" spans="1:242" s="225" customFormat="1" hidden="1" x14ac:dyDescent="0.25">
      <c r="A932" s="206"/>
      <c r="B932" s="206"/>
      <c r="C932" s="207">
        <v>43697</v>
      </c>
      <c r="D932" s="248" t="s">
        <v>1643</v>
      </c>
      <c r="E932" s="238" t="s">
        <v>1629</v>
      </c>
      <c r="F932" s="238"/>
      <c r="G932" s="249" t="s">
        <v>1394</v>
      </c>
      <c r="H932" s="285"/>
      <c r="I932" s="236">
        <v>3705506</v>
      </c>
      <c r="J932" s="357">
        <f t="shared" si="14"/>
        <v>11376106</v>
      </c>
      <c r="K932" s="251"/>
      <c r="L932" s="287"/>
      <c r="M932" s="238" t="s">
        <v>1629</v>
      </c>
      <c r="N932" s="287"/>
      <c r="O932" s="287"/>
      <c r="P932" s="287"/>
      <c r="Q932" s="287"/>
      <c r="R932" s="287"/>
      <c r="S932" s="287"/>
      <c r="T932" s="287"/>
      <c r="U932" s="287"/>
      <c r="V932" s="287"/>
      <c r="W932" s="287"/>
      <c r="X932" s="287"/>
      <c r="Y932" s="287"/>
      <c r="Z932" s="287"/>
      <c r="AA932" s="287"/>
      <c r="AB932" s="287"/>
      <c r="AC932" s="287"/>
      <c r="AD932" s="287"/>
      <c r="AE932" s="287"/>
      <c r="AF932" s="287"/>
      <c r="AG932" s="287"/>
      <c r="AH932" s="287"/>
      <c r="AI932" s="287"/>
      <c r="AJ932" s="449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206"/>
      <c r="BN932" s="206"/>
      <c r="BO932" s="206"/>
      <c r="BP932" s="206"/>
      <c r="BQ932" s="206"/>
      <c r="BR932" s="206"/>
      <c r="BS932" s="206"/>
      <c r="BT932" s="206"/>
      <c r="BU932" s="206"/>
      <c r="BV932" s="206"/>
      <c r="BW932" s="206"/>
      <c r="BX932" s="206"/>
      <c r="BY932" s="206"/>
      <c r="BZ932" s="206"/>
      <c r="CA932" s="206"/>
      <c r="CB932" s="206"/>
      <c r="CC932" s="206"/>
      <c r="CD932" s="206"/>
      <c r="CE932" s="206"/>
      <c r="CF932" s="206"/>
      <c r="CG932" s="206"/>
      <c r="CH932" s="206"/>
      <c r="CI932" s="206"/>
      <c r="CJ932" s="206"/>
      <c r="CK932" s="206"/>
      <c r="CL932" s="206"/>
      <c r="CM932" s="206"/>
      <c r="CN932" s="206"/>
      <c r="CO932" s="206"/>
      <c r="CP932" s="206"/>
      <c r="CQ932" s="206"/>
      <c r="CR932" s="206"/>
      <c r="CS932" s="206"/>
      <c r="CT932" s="206"/>
      <c r="CU932" s="206"/>
      <c r="CV932" s="206"/>
      <c r="CW932" s="206"/>
      <c r="CX932" s="206"/>
      <c r="CY932" s="206"/>
      <c r="CZ932" s="206"/>
      <c r="DA932" s="206"/>
      <c r="DB932" s="206"/>
      <c r="DC932" s="206"/>
      <c r="DD932" s="206"/>
      <c r="DE932" s="206"/>
      <c r="DF932" s="206"/>
      <c r="DG932" s="206"/>
      <c r="DH932" s="206"/>
      <c r="DI932" s="206"/>
      <c r="DJ932" s="206"/>
      <c r="DK932" s="206"/>
      <c r="DL932" s="206"/>
      <c r="DM932" s="206"/>
      <c r="DN932" s="206"/>
      <c r="DO932" s="206"/>
      <c r="DP932" s="206"/>
      <c r="DQ932" s="206"/>
      <c r="DR932" s="206"/>
      <c r="DS932" s="206"/>
      <c r="DT932" s="206"/>
      <c r="DU932" s="206"/>
      <c r="DV932" s="206"/>
      <c r="DW932" s="206"/>
      <c r="DX932" s="206"/>
      <c r="DY932" s="206"/>
      <c r="DZ932" s="206"/>
      <c r="EA932" s="206"/>
      <c r="EB932" s="206"/>
      <c r="EC932" s="206"/>
      <c r="ED932" s="206"/>
      <c r="EE932" s="206"/>
      <c r="EF932" s="206"/>
      <c r="EG932" s="206"/>
      <c r="EH932" s="206"/>
      <c r="EI932" s="206"/>
      <c r="EJ932" s="206"/>
      <c r="EK932" s="206"/>
      <c r="EL932" s="206"/>
      <c r="EM932" s="206"/>
      <c r="EN932" s="206"/>
      <c r="EO932" s="206"/>
      <c r="EP932" s="206"/>
      <c r="EQ932" s="206"/>
      <c r="ER932" s="206"/>
      <c r="ES932" s="206"/>
      <c r="ET932" s="206"/>
      <c r="EU932" s="206"/>
      <c r="EV932" s="206"/>
      <c r="EW932" s="206"/>
      <c r="EX932" s="206"/>
      <c r="EY932" s="206"/>
      <c r="EZ932" s="206"/>
      <c r="FA932" s="206"/>
      <c r="FB932" s="206"/>
      <c r="FC932" s="206"/>
      <c r="FD932" s="206"/>
      <c r="FE932" s="206"/>
      <c r="FF932" s="206"/>
      <c r="FG932" s="206"/>
      <c r="FH932" s="206"/>
      <c r="FI932" s="206"/>
      <c r="FJ932" s="206"/>
      <c r="FK932" s="206"/>
      <c r="FL932" s="206"/>
      <c r="FM932" s="206"/>
      <c r="FN932" s="206"/>
      <c r="FO932" s="206"/>
      <c r="FP932" s="206"/>
      <c r="FQ932" s="206"/>
      <c r="FR932" s="206"/>
      <c r="FS932" s="206"/>
      <c r="FT932" s="206"/>
      <c r="FU932" s="206"/>
      <c r="FV932" s="206"/>
      <c r="FW932" s="206"/>
      <c r="FX932" s="206"/>
      <c r="FY932" s="206"/>
      <c r="FZ932" s="206"/>
      <c r="GA932" s="206"/>
      <c r="GB932" s="206"/>
      <c r="GC932" s="206"/>
      <c r="GD932" s="206"/>
      <c r="GE932" s="206"/>
      <c r="GF932" s="206"/>
      <c r="GG932" s="206"/>
      <c r="GH932" s="206"/>
      <c r="GI932" s="206"/>
      <c r="GJ932" s="206"/>
      <c r="GK932" s="206"/>
      <c r="GL932" s="206"/>
      <c r="GM932" s="206"/>
      <c r="GN932" s="206"/>
      <c r="GO932" s="206"/>
      <c r="GP932" s="206"/>
      <c r="GQ932" s="206"/>
      <c r="GR932" s="206"/>
      <c r="GS932" s="206"/>
      <c r="GT932" s="206"/>
      <c r="GU932" s="206"/>
      <c r="GV932" s="206"/>
      <c r="GW932" s="206"/>
      <c r="GX932" s="206"/>
      <c r="GY932" s="206"/>
      <c r="GZ932" s="206"/>
      <c r="HA932" s="206"/>
      <c r="HB932" s="206"/>
      <c r="HC932" s="206"/>
      <c r="HD932" s="206"/>
      <c r="HE932" s="206"/>
      <c r="HF932" s="206"/>
      <c r="HG932" s="206"/>
      <c r="HH932" s="206"/>
      <c r="HI932" s="206"/>
      <c r="HJ932" s="206"/>
      <c r="HK932" s="206"/>
      <c r="HL932" s="206"/>
      <c r="HM932" s="206"/>
      <c r="HN932" s="206"/>
      <c r="HO932" s="206"/>
      <c r="HP932" s="206"/>
      <c r="HQ932" s="206"/>
      <c r="HR932" s="206"/>
      <c r="HS932" s="206"/>
      <c r="HT932" s="206"/>
      <c r="HU932" s="206"/>
      <c r="HV932" s="206"/>
      <c r="HW932" s="206"/>
      <c r="HX932" s="206"/>
      <c r="HY932" s="206"/>
      <c r="HZ932" s="206"/>
      <c r="IA932" s="206"/>
      <c r="IB932" s="206"/>
      <c r="IC932" s="206"/>
      <c r="ID932" s="206"/>
      <c r="IE932" s="206"/>
      <c r="IF932" s="206"/>
      <c r="IG932" s="206"/>
      <c r="IH932" s="206"/>
    </row>
    <row r="933" spans="1:242" s="225" customFormat="1" hidden="1" x14ac:dyDescent="0.25">
      <c r="A933" s="206"/>
      <c r="B933" s="206"/>
      <c r="C933" s="207">
        <v>43697</v>
      </c>
      <c r="D933" s="248" t="s">
        <v>1188</v>
      </c>
      <c r="E933" s="238" t="s">
        <v>1630</v>
      </c>
      <c r="F933" s="238"/>
      <c r="G933" s="249" t="s">
        <v>1198</v>
      </c>
      <c r="H933" s="285"/>
      <c r="I933" s="236">
        <v>100000</v>
      </c>
      <c r="J933" s="357">
        <f t="shared" si="14"/>
        <v>11276106</v>
      </c>
      <c r="K933" s="251"/>
      <c r="L933" s="287"/>
      <c r="M933" s="238" t="s">
        <v>1630</v>
      </c>
      <c r="N933" s="287"/>
      <c r="O933" s="287"/>
      <c r="P933" s="287"/>
      <c r="Q933" s="287"/>
      <c r="R933" s="287"/>
      <c r="S933" s="287"/>
      <c r="T933" s="287"/>
      <c r="U933" s="287"/>
      <c r="V933" s="287"/>
      <c r="W933" s="287"/>
      <c r="X933" s="287"/>
      <c r="Y933" s="287"/>
      <c r="Z933" s="287"/>
      <c r="AA933" s="287"/>
      <c r="AB933" s="287"/>
      <c r="AC933" s="287"/>
      <c r="AD933" s="287"/>
      <c r="AE933" s="287"/>
      <c r="AF933" s="287"/>
      <c r="AG933" s="287"/>
      <c r="AH933" s="287"/>
      <c r="AI933" s="287"/>
      <c r="AJ933" s="449"/>
      <c r="AK933" s="206"/>
      <c r="AL933" s="206"/>
      <c r="AM933" s="206"/>
      <c r="AN933" s="206"/>
      <c r="AO933" s="206"/>
      <c r="AP933" s="206"/>
      <c r="AQ933" s="206"/>
      <c r="AR933" s="206"/>
      <c r="AS933" s="206"/>
      <c r="AT933" s="206"/>
      <c r="AU933" s="206"/>
      <c r="AV933" s="206"/>
      <c r="AW933" s="206"/>
      <c r="AX933" s="206"/>
      <c r="AY933" s="206"/>
      <c r="AZ933" s="206"/>
      <c r="BA933" s="206"/>
      <c r="BB933" s="206"/>
      <c r="BC933" s="206"/>
      <c r="BD933" s="206"/>
      <c r="BE933" s="206"/>
      <c r="BF933" s="206"/>
      <c r="BG933" s="206"/>
      <c r="BH933" s="206"/>
      <c r="BI933" s="206"/>
      <c r="BJ933" s="206"/>
      <c r="BK933" s="206"/>
      <c r="BL933" s="206"/>
      <c r="BM933" s="206"/>
      <c r="BN933" s="206"/>
      <c r="BO933" s="206"/>
      <c r="BP933" s="206"/>
      <c r="BQ933" s="206"/>
      <c r="BR933" s="206"/>
      <c r="BS933" s="206"/>
      <c r="BT933" s="206"/>
      <c r="BU933" s="206"/>
      <c r="BV933" s="206"/>
      <c r="BW933" s="206"/>
      <c r="BX933" s="206"/>
      <c r="BY933" s="206"/>
      <c r="BZ933" s="206"/>
      <c r="CA933" s="206"/>
      <c r="CB933" s="206"/>
      <c r="CC933" s="206"/>
      <c r="CD933" s="206"/>
      <c r="CE933" s="206"/>
      <c r="CF933" s="206"/>
      <c r="CG933" s="206"/>
      <c r="CH933" s="206"/>
      <c r="CI933" s="206"/>
      <c r="CJ933" s="206"/>
      <c r="CK933" s="206"/>
      <c r="CL933" s="206"/>
      <c r="CM933" s="206"/>
      <c r="CN933" s="206"/>
      <c r="CO933" s="206"/>
      <c r="CP933" s="206"/>
      <c r="CQ933" s="206"/>
      <c r="CR933" s="206"/>
      <c r="CS933" s="206"/>
      <c r="CT933" s="206"/>
      <c r="CU933" s="206"/>
      <c r="CV933" s="206"/>
      <c r="CW933" s="206"/>
      <c r="CX933" s="206"/>
      <c r="CY933" s="206"/>
      <c r="CZ933" s="206"/>
      <c r="DA933" s="206"/>
      <c r="DB933" s="206"/>
      <c r="DC933" s="206"/>
      <c r="DD933" s="206"/>
      <c r="DE933" s="206"/>
      <c r="DF933" s="206"/>
      <c r="DG933" s="206"/>
      <c r="DH933" s="206"/>
      <c r="DI933" s="206"/>
      <c r="DJ933" s="206"/>
      <c r="DK933" s="206"/>
      <c r="DL933" s="206"/>
      <c r="DM933" s="206"/>
      <c r="DN933" s="206"/>
      <c r="DO933" s="206"/>
      <c r="DP933" s="206"/>
      <c r="DQ933" s="206"/>
      <c r="DR933" s="206"/>
      <c r="DS933" s="206"/>
      <c r="DT933" s="206"/>
      <c r="DU933" s="206"/>
      <c r="DV933" s="206"/>
      <c r="DW933" s="206"/>
      <c r="DX933" s="206"/>
      <c r="DY933" s="206"/>
      <c r="DZ933" s="206"/>
      <c r="EA933" s="206"/>
      <c r="EB933" s="206"/>
      <c r="EC933" s="206"/>
      <c r="ED933" s="206"/>
      <c r="EE933" s="206"/>
      <c r="EF933" s="206"/>
      <c r="EG933" s="206"/>
      <c r="EH933" s="206"/>
      <c r="EI933" s="206"/>
      <c r="EJ933" s="206"/>
      <c r="EK933" s="206"/>
      <c r="EL933" s="206"/>
      <c r="EM933" s="206"/>
      <c r="EN933" s="206"/>
      <c r="EO933" s="206"/>
      <c r="EP933" s="206"/>
      <c r="EQ933" s="206"/>
      <c r="ER933" s="206"/>
      <c r="ES933" s="206"/>
      <c r="ET933" s="206"/>
      <c r="EU933" s="206"/>
      <c r="EV933" s="206"/>
      <c r="EW933" s="206"/>
      <c r="EX933" s="206"/>
      <c r="EY933" s="206"/>
      <c r="EZ933" s="206"/>
      <c r="FA933" s="206"/>
      <c r="FB933" s="206"/>
      <c r="FC933" s="206"/>
      <c r="FD933" s="206"/>
      <c r="FE933" s="206"/>
      <c r="FF933" s="206"/>
      <c r="FG933" s="206"/>
      <c r="FH933" s="206"/>
      <c r="FI933" s="206"/>
      <c r="FJ933" s="206"/>
      <c r="FK933" s="206"/>
      <c r="FL933" s="206"/>
      <c r="FM933" s="206"/>
      <c r="FN933" s="206"/>
      <c r="FO933" s="206"/>
      <c r="FP933" s="206"/>
      <c r="FQ933" s="206"/>
      <c r="FR933" s="206"/>
      <c r="FS933" s="206"/>
      <c r="FT933" s="206"/>
      <c r="FU933" s="206"/>
      <c r="FV933" s="206"/>
      <c r="FW933" s="206"/>
      <c r="FX933" s="206"/>
      <c r="FY933" s="206"/>
      <c r="FZ933" s="206"/>
      <c r="GA933" s="206"/>
      <c r="GB933" s="206"/>
      <c r="GC933" s="206"/>
      <c r="GD933" s="206"/>
      <c r="GE933" s="206"/>
      <c r="GF933" s="206"/>
      <c r="GG933" s="206"/>
      <c r="GH933" s="206"/>
      <c r="GI933" s="206"/>
      <c r="GJ933" s="206"/>
      <c r="GK933" s="206"/>
      <c r="GL933" s="206"/>
      <c r="GM933" s="206"/>
      <c r="GN933" s="206"/>
      <c r="GO933" s="206"/>
      <c r="GP933" s="206"/>
      <c r="GQ933" s="206"/>
      <c r="GR933" s="206"/>
      <c r="GS933" s="206"/>
      <c r="GT933" s="206"/>
      <c r="GU933" s="206"/>
      <c r="GV933" s="206"/>
      <c r="GW933" s="206"/>
      <c r="GX933" s="206"/>
      <c r="GY933" s="206"/>
      <c r="GZ933" s="206"/>
      <c r="HA933" s="206"/>
      <c r="HB933" s="206"/>
      <c r="HC933" s="206"/>
      <c r="HD933" s="206"/>
      <c r="HE933" s="206"/>
      <c r="HF933" s="206"/>
      <c r="HG933" s="206"/>
      <c r="HH933" s="206"/>
      <c r="HI933" s="206"/>
      <c r="HJ933" s="206"/>
      <c r="HK933" s="206"/>
      <c r="HL933" s="206"/>
      <c r="HM933" s="206"/>
      <c r="HN933" s="206"/>
      <c r="HO933" s="206"/>
      <c r="HP933" s="206"/>
      <c r="HQ933" s="206"/>
      <c r="HR933" s="206"/>
      <c r="HS933" s="206"/>
      <c r="HT933" s="206"/>
      <c r="HU933" s="206"/>
      <c r="HV933" s="206"/>
      <c r="HW933" s="206"/>
      <c r="HX933" s="206"/>
      <c r="HY933" s="206"/>
      <c r="HZ933" s="206"/>
      <c r="IA933" s="206"/>
      <c r="IB933" s="206"/>
      <c r="IC933" s="206"/>
      <c r="ID933" s="206"/>
      <c r="IE933" s="206"/>
      <c r="IF933" s="206"/>
      <c r="IG933" s="206"/>
      <c r="IH933" s="206"/>
    </row>
    <row r="934" spans="1:242" s="225" customFormat="1" hidden="1" x14ac:dyDescent="0.25">
      <c r="A934" s="206"/>
      <c r="B934" s="206"/>
      <c r="C934" s="207">
        <v>43698</v>
      </c>
      <c r="D934" s="248" t="s">
        <v>1644</v>
      </c>
      <c r="E934" s="238" t="s">
        <v>1631</v>
      </c>
      <c r="F934" s="238"/>
      <c r="G934" s="249" t="s">
        <v>1281</v>
      </c>
      <c r="H934" s="285"/>
      <c r="I934" s="236">
        <v>2528881</v>
      </c>
      <c r="J934" s="357">
        <f t="shared" si="14"/>
        <v>8747225</v>
      </c>
      <c r="K934" s="398"/>
      <c r="L934" s="287"/>
      <c r="M934" s="238" t="s">
        <v>1631</v>
      </c>
      <c r="N934" s="287"/>
      <c r="O934" s="287"/>
      <c r="P934" s="287"/>
      <c r="Q934" s="287"/>
      <c r="R934" s="287"/>
      <c r="S934" s="287"/>
      <c r="T934" s="287"/>
      <c r="U934" s="287"/>
      <c r="V934" s="287"/>
      <c r="W934" s="287"/>
      <c r="X934" s="287"/>
      <c r="Y934" s="287"/>
      <c r="Z934" s="287"/>
      <c r="AA934" s="287"/>
      <c r="AB934" s="287"/>
      <c r="AC934" s="287"/>
      <c r="AD934" s="287"/>
      <c r="AE934" s="287"/>
      <c r="AF934" s="287"/>
      <c r="AG934" s="287"/>
      <c r="AH934" s="287"/>
      <c r="AI934" s="287"/>
      <c r="AJ934" s="449"/>
      <c r="AK934" s="206"/>
      <c r="AL934" s="206"/>
      <c r="AM934" s="206"/>
      <c r="AN934" s="206"/>
      <c r="AO934" s="206"/>
      <c r="AP934" s="206"/>
      <c r="AQ934" s="206"/>
      <c r="AR934" s="206"/>
      <c r="AS934" s="206"/>
      <c r="AT934" s="206"/>
      <c r="AU934" s="206"/>
      <c r="AV934" s="206"/>
      <c r="AW934" s="206"/>
      <c r="AX934" s="206"/>
      <c r="AY934" s="206"/>
      <c r="AZ934" s="206"/>
      <c r="BA934" s="206"/>
      <c r="BB934" s="206"/>
      <c r="BC934" s="206"/>
      <c r="BD934" s="206"/>
      <c r="BE934" s="206"/>
      <c r="BF934" s="206"/>
      <c r="BG934" s="206"/>
      <c r="BH934" s="206"/>
      <c r="BI934" s="206"/>
      <c r="BJ934" s="206"/>
      <c r="BK934" s="206"/>
      <c r="BL934" s="206"/>
      <c r="BM934" s="206"/>
      <c r="BN934" s="206"/>
      <c r="BO934" s="206"/>
      <c r="BP934" s="206"/>
      <c r="BQ934" s="206"/>
      <c r="BR934" s="206"/>
      <c r="BS934" s="206"/>
      <c r="BT934" s="206"/>
      <c r="BU934" s="206"/>
      <c r="BV934" s="206"/>
      <c r="BW934" s="206"/>
      <c r="BX934" s="206"/>
      <c r="BY934" s="206"/>
      <c r="BZ934" s="206"/>
      <c r="CA934" s="206"/>
      <c r="CB934" s="206"/>
      <c r="CC934" s="206"/>
      <c r="CD934" s="206"/>
      <c r="CE934" s="206"/>
      <c r="CF934" s="206"/>
      <c r="CG934" s="206"/>
      <c r="CH934" s="206"/>
      <c r="CI934" s="206"/>
      <c r="CJ934" s="206"/>
      <c r="CK934" s="206"/>
      <c r="CL934" s="206"/>
      <c r="CM934" s="206"/>
      <c r="CN934" s="206"/>
      <c r="CO934" s="206"/>
      <c r="CP934" s="206"/>
      <c r="CQ934" s="206"/>
      <c r="CR934" s="206"/>
      <c r="CS934" s="206"/>
      <c r="CT934" s="206"/>
      <c r="CU934" s="206"/>
      <c r="CV934" s="206"/>
      <c r="CW934" s="206"/>
      <c r="CX934" s="206"/>
      <c r="CY934" s="206"/>
      <c r="CZ934" s="206"/>
      <c r="DA934" s="206"/>
      <c r="DB934" s="206"/>
      <c r="DC934" s="206"/>
      <c r="DD934" s="206"/>
      <c r="DE934" s="206"/>
      <c r="DF934" s="206"/>
      <c r="DG934" s="206"/>
      <c r="DH934" s="206"/>
      <c r="DI934" s="206"/>
      <c r="DJ934" s="206"/>
      <c r="DK934" s="206"/>
      <c r="DL934" s="206"/>
      <c r="DM934" s="206"/>
      <c r="DN934" s="206"/>
      <c r="DO934" s="206"/>
      <c r="DP934" s="206"/>
      <c r="DQ934" s="206"/>
      <c r="DR934" s="206"/>
      <c r="DS934" s="206"/>
      <c r="DT934" s="206"/>
      <c r="DU934" s="206"/>
      <c r="DV934" s="206"/>
      <c r="DW934" s="206"/>
      <c r="DX934" s="206"/>
      <c r="DY934" s="206"/>
      <c r="DZ934" s="206"/>
      <c r="EA934" s="206"/>
      <c r="EB934" s="206"/>
      <c r="EC934" s="206"/>
      <c r="ED934" s="206"/>
      <c r="EE934" s="206"/>
      <c r="EF934" s="206"/>
      <c r="EG934" s="206"/>
      <c r="EH934" s="206"/>
      <c r="EI934" s="206"/>
      <c r="EJ934" s="206"/>
      <c r="EK934" s="206"/>
      <c r="EL934" s="206"/>
      <c r="EM934" s="206"/>
      <c r="EN934" s="206"/>
      <c r="EO934" s="206"/>
      <c r="EP934" s="206"/>
      <c r="EQ934" s="206"/>
      <c r="ER934" s="206"/>
      <c r="ES934" s="206"/>
      <c r="ET934" s="206"/>
      <c r="EU934" s="206"/>
      <c r="EV934" s="206"/>
      <c r="EW934" s="206"/>
      <c r="EX934" s="206"/>
      <c r="EY934" s="206"/>
      <c r="EZ934" s="206"/>
      <c r="FA934" s="206"/>
      <c r="FB934" s="206"/>
      <c r="FC934" s="206"/>
      <c r="FD934" s="206"/>
      <c r="FE934" s="206"/>
      <c r="FF934" s="206"/>
      <c r="FG934" s="206"/>
      <c r="FH934" s="206"/>
      <c r="FI934" s="206"/>
      <c r="FJ934" s="206"/>
      <c r="FK934" s="206"/>
      <c r="FL934" s="206"/>
      <c r="FM934" s="206"/>
      <c r="FN934" s="206"/>
      <c r="FO934" s="206"/>
      <c r="FP934" s="206"/>
      <c r="FQ934" s="206"/>
      <c r="FR934" s="206"/>
      <c r="FS934" s="206"/>
      <c r="FT934" s="206"/>
      <c r="FU934" s="206"/>
      <c r="FV934" s="206"/>
      <c r="FW934" s="206"/>
      <c r="FX934" s="206"/>
      <c r="FY934" s="206"/>
      <c r="FZ934" s="206"/>
      <c r="GA934" s="206"/>
      <c r="GB934" s="206"/>
      <c r="GC934" s="206"/>
      <c r="GD934" s="206"/>
      <c r="GE934" s="206"/>
      <c r="GF934" s="206"/>
      <c r="GG934" s="206"/>
      <c r="GH934" s="206"/>
      <c r="GI934" s="206"/>
      <c r="GJ934" s="206"/>
      <c r="GK934" s="206"/>
      <c r="GL934" s="206"/>
      <c r="GM934" s="206"/>
      <c r="GN934" s="206"/>
      <c r="GO934" s="206"/>
      <c r="GP934" s="206"/>
      <c r="GQ934" s="206"/>
      <c r="GR934" s="206"/>
      <c r="GS934" s="206"/>
      <c r="GT934" s="206"/>
      <c r="GU934" s="206"/>
      <c r="GV934" s="206"/>
      <c r="GW934" s="206"/>
      <c r="GX934" s="206"/>
      <c r="GY934" s="206"/>
      <c r="GZ934" s="206"/>
      <c r="HA934" s="206"/>
      <c r="HB934" s="206"/>
      <c r="HC934" s="206"/>
      <c r="HD934" s="206"/>
      <c r="HE934" s="206"/>
      <c r="HF934" s="206"/>
      <c r="HG934" s="206"/>
      <c r="HH934" s="206"/>
      <c r="HI934" s="206"/>
      <c r="HJ934" s="206"/>
      <c r="HK934" s="206"/>
      <c r="HL934" s="206"/>
      <c r="HM934" s="206"/>
      <c r="HN934" s="206"/>
      <c r="HO934" s="206"/>
      <c r="HP934" s="206"/>
      <c r="HQ934" s="206"/>
      <c r="HR934" s="206"/>
      <c r="HS934" s="206"/>
      <c r="HT934" s="206"/>
      <c r="HU934" s="206"/>
      <c r="HV934" s="206"/>
      <c r="HW934" s="206"/>
      <c r="HX934" s="206"/>
      <c r="HY934" s="206"/>
      <c r="HZ934" s="206"/>
      <c r="IA934" s="206"/>
      <c r="IB934" s="206"/>
      <c r="IC934" s="206"/>
      <c r="ID934" s="206"/>
      <c r="IE934" s="206"/>
      <c r="IF934" s="206"/>
      <c r="IG934" s="206"/>
      <c r="IH934" s="206"/>
    </row>
    <row r="935" spans="1:242" s="225" customFormat="1" hidden="1" x14ac:dyDescent="0.25">
      <c r="A935" s="206"/>
      <c r="B935" s="206"/>
      <c r="C935" s="207"/>
      <c r="D935" s="248" t="s">
        <v>1100</v>
      </c>
      <c r="E935" s="238"/>
      <c r="F935" s="238"/>
      <c r="G935" s="249" t="s">
        <v>1281</v>
      </c>
      <c r="H935" s="285">
        <v>1500000</v>
      </c>
      <c r="I935" s="236"/>
      <c r="J935" s="357">
        <f t="shared" si="14"/>
        <v>10247225</v>
      </c>
      <c r="K935" s="251" t="s">
        <v>1656</v>
      </c>
      <c r="L935" s="287"/>
      <c r="M935" s="238"/>
      <c r="N935" s="287"/>
      <c r="O935" s="287"/>
      <c r="P935" s="287"/>
      <c r="Q935" s="287"/>
      <c r="R935" s="287"/>
      <c r="S935" s="287"/>
      <c r="T935" s="287"/>
      <c r="U935" s="287"/>
      <c r="V935" s="287"/>
      <c r="W935" s="287"/>
      <c r="X935" s="287"/>
      <c r="Y935" s="287"/>
      <c r="Z935" s="287"/>
      <c r="AA935" s="287"/>
      <c r="AB935" s="287"/>
      <c r="AC935" s="287"/>
      <c r="AD935" s="287"/>
      <c r="AE935" s="287"/>
      <c r="AF935" s="287"/>
      <c r="AG935" s="287"/>
      <c r="AH935" s="287"/>
      <c r="AI935" s="287"/>
      <c r="AJ935" s="449"/>
      <c r="AK935" s="206"/>
      <c r="AL935" s="206"/>
      <c r="AM935" s="206"/>
      <c r="AN935" s="206"/>
      <c r="AO935" s="206"/>
      <c r="AP935" s="206"/>
      <c r="AQ935" s="206"/>
      <c r="AR935" s="206"/>
      <c r="AS935" s="206"/>
      <c r="AT935" s="206"/>
      <c r="AU935" s="206"/>
      <c r="AV935" s="206"/>
      <c r="AW935" s="206"/>
      <c r="AX935" s="206"/>
      <c r="AY935" s="206"/>
      <c r="AZ935" s="206"/>
      <c r="BA935" s="206"/>
      <c r="BB935" s="206"/>
      <c r="BC935" s="206"/>
      <c r="BD935" s="206"/>
      <c r="BE935" s="206"/>
      <c r="BF935" s="206"/>
      <c r="BG935" s="206"/>
      <c r="BH935" s="206"/>
      <c r="BI935" s="206"/>
      <c r="BJ935" s="206"/>
      <c r="BK935" s="206"/>
      <c r="BL935" s="206"/>
      <c r="BM935" s="206"/>
      <c r="BN935" s="206"/>
      <c r="BO935" s="206"/>
      <c r="BP935" s="206"/>
      <c r="BQ935" s="206"/>
      <c r="BR935" s="206"/>
      <c r="BS935" s="206"/>
      <c r="BT935" s="206"/>
      <c r="BU935" s="206"/>
      <c r="BV935" s="206"/>
      <c r="BW935" s="206"/>
      <c r="BX935" s="206"/>
      <c r="BY935" s="206"/>
      <c r="BZ935" s="206"/>
      <c r="CA935" s="206"/>
      <c r="CB935" s="206"/>
      <c r="CC935" s="206"/>
      <c r="CD935" s="206"/>
      <c r="CE935" s="206"/>
      <c r="CF935" s="206"/>
      <c r="CG935" s="206"/>
      <c r="CH935" s="206"/>
      <c r="CI935" s="206"/>
      <c r="CJ935" s="206"/>
      <c r="CK935" s="206"/>
      <c r="CL935" s="206"/>
      <c r="CM935" s="206"/>
      <c r="CN935" s="206"/>
      <c r="CO935" s="206"/>
      <c r="CP935" s="206"/>
      <c r="CQ935" s="206"/>
      <c r="CR935" s="206"/>
      <c r="CS935" s="206"/>
      <c r="CT935" s="206"/>
      <c r="CU935" s="206"/>
      <c r="CV935" s="206"/>
      <c r="CW935" s="206"/>
      <c r="CX935" s="206"/>
      <c r="CY935" s="206"/>
      <c r="CZ935" s="206"/>
      <c r="DA935" s="206"/>
      <c r="DB935" s="206"/>
      <c r="DC935" s="206"/>
      <c r="DD935" s="206"/>
      <c r="DE935" s="206"/>
      <c r="DF935" s="206"/>
      <c r="DG935" s="206"/>
      <c r="DH935" s="206"/>
      <c r="DI935" s="206"/>
      <c r="DJ935" s="206"/>
      <c r="DK935" s="206"/>
      <c r="DL935" s="206"/>
      <c r="DM935" s="206"/>
      <c r="DN935" s="206"/>
      <c r="DO935" s="206"/>
      <c r="DP935" s="206"/>
      <c r="DQ935" s="206"/>
      <c r="DR935" s="206"/>
      <c r="DS935" s="206"/>
      <c r="DT935" s="206"/>
      <c r="DU935" s="206"/>
      <c r="DV935" s="206"/>
      <c r="DW935" s="206"/>
      <c r="DX935" s="206"/>
      <c r="DY935" s="206"/>
      <c r="DZ935" s="206"/>
      <c r="EA935" s="206"/>
      <c r="EB935" s="206"/>
      <c r="EC935" s="206"/>
      <c r="ED935" s="206"/>
      <c r="EE935" s="206"/>
      <c r="EF935" s="206"/>
      <c r="EG935" s="206"/>
      <c r="EH935" s="206"/>
      <c r="EI935" s="206"/>
      <c r="EJ935" s="206"/>
      <c r="EK935" s="206"/>
      <c r="EL935" s="206"/>
      <c r="EM935" s="206"/>
      <c r="EN935" s="206"/>
      <c r="EO935" s="206"/>
      <c r="EP935" s="206"/>
      <c r="EQ935" s="206"/>
      <c r="ER935" s="206"/>
      <c r="ES935" s="206"/>
      <c r="ET935" s="206"/>
      <c r="EU935" s="206"/>
      <c r="EV935" s="206"/>
      <c r="EW935" s="206"/>
      <c r="EX935" s="206"/>
      <c r="EY935" s="206"/>
      <c r="EZ935" s="206"/>
      <c r="FA935" s="206"/>
      <c r="FB935" s="206"/>
      <c r="FC935" s="206"/>
      <c r="FD935" s="206"/>
      <c r="FE935" s="206"/>
      <c r="FF935" s="206"/>
      <c r="FG935" s="206"/>
      <c r="FH935" s="206"/>
      <c r="FI935" s="206"/>
      <c r="FJ935" s="206"/>
      <c r="FK935" s="206"/>
      <c r="FL935" s="206"/>
      <c r="FM935" s="206"/>
      <c r="FN935" s="206"/>
      <c r="FO935" s="206"/>
      <c r="FP935" s="206"/>
      <c r="FQ935" s="206"/>
      <c r="FR935" s="206"/>
      <c r="FS935" s="206"/>
      <c r="FT935" s="206"/>
      <c r="FU935" s="206"/>
      <c r="FV935" s="206"/>
      <c r="FW935" s="206"/>
      <c r="FX935" s="206"/>
      <c r="FY935" s="206"/>
      <c r="FZ935" s="206"/>
      <c r="GA935" s="206"/>
      <c r="GB935" s="206"/>
      <c r="GC935" s="206"/>
      <c r="GD935" s="206"/>
      <c r="GE935" s="206"/>
      <c r="GF935" s="206"/>
      <c r="GG935" s="206"/>
      <c r="GH935" s="206"/>
      <c r="GI935" s="206"/>
      <c r="GJ935" s="206"/>
      <c r="GK935" s="206"/>
      <c r="GL935" s="206"/>
      <c r="GM935" s="206"/>
      <c r="GN935" s="206"/>
      <c r="GO935" s="206"/>
      <c r="GP935" s="206"/>
      <c r="GQ935" s="206"/>
      <c r="GR935" s="206"/>
      <c r="GS935" s="206"/>
      <c r="GT935" s="206"/>
      <c r="GU935" s="206"/>
      <c r="GV935" s="206"/>
      <c r="GW935" s="206"/>
      <c r="GX935" s="206"/>
      <c r="GY935" s="206"/>
      <c r="GZ935" s="206"/>
      <c r="HA935" s="206"/>
      <c r="HB935" s="206"/>
      <c r="HC935" s="206"/>
      <c r="HD935" s="206"/>
      <c r="HE935" s="206"/>
      <c r="HF935" s="206"/>
      <c r="HG935" s="206"/>
      <c r="HH935" s="206"/>
      <c r="HI935" s="206"/>
      <c r="HJ935" s="206"/>
      <c r="HK935" s="206"/>
      <c r="HL935" s="206"/>
      <c r="HM935" s="206"/>
      <c r="HN935" s="206"/>
      <c r="HO935" s="206"/>
      <c r="HP935" s="206"/>
      <c r="HQ935" s="206"/>
      <c r="HR935" s="206"/>
      <c r="HS935" s="206"/>
      <c r="HT935" s="206"/>
      <c r="HU935" s="206"/>
      <c r="HV935" s="206"/>
      <c r="HW935" s="206"/>
      <c r="HX935" s="206"/>
      <c r="HY935" s="206"/>
      <c r="HZ935" s="206"/>
      <c r="IA935" s="206"/>
      <c r="IB935" s="206"/>
      <c r="IC935" s="206"/>
      <c r="ID935" s="206"/>
      <c r="IE935" s="206"/>
      <c r="IF935" s="206"/>
      <c r="IG935" s="206"/>
      <c r="IH935" s="206"/>
    </row>
    <row r="936" spans="1:242" s="225" customFormat="1" hidden="1" x14ac:dyDescent="0.25">
      <c r="A936" s="206"/>
      <c r="B936" s="206"/>
      <c r="C936" s="207">
        <v>43698</v>
      </c>
      <c r="D936" s="248" t="s">
        <v>1645</v>
      </c>
      <c r="E936" s="238" t="s">
        <v>1632</v>
      </c>
      <c r="F936" s="238"/>
      <c r="G936" s="249" t="s">
        <v>1286</v>
      </c>
      <c r="H936" s="285"/>
      <c r="I936" s="236">
        <v>128000</v>
      </c>
      <c r="J936" s="357">
        <f t="shared" si="14"/>
        <v>10119225</v>
      </c>
      <c r="K936" s="251"/>
      <c r="L936" s="287"/>
      <c r="M936" s="238" t="s">
        <v>1632</v>
      </c>
      <c r="N936" s="287"/>
      <c r="O936" s="287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449"/>
      <c r="AK936" s="206"/>
      <c r="AL936" s="206"/>
      <c r="AM936" s="206"/>
      <c r="AN936" s="206"/>
      <c r="AO936" s="206"/>
      <c r="AP936" s="206"/>
      <c r="AQ936" s="206"/>
      <c r="AR936" s="206"/>
      <c r="AS936" s="206"/>
      <c r="AT936" s="206"/>
      <c r="AU936" s="206"/>
      <c r="AV936" s="206"/>
      <c r="AW936" s="206"/>
      <c r="AX936" s="206"/>
      <c r="AY936" s="206"/>
      <c r="AZ936" s="206"/>
      <c r="BA936" s="206"/>
      <c r="BB936" s="206"/>
      <c r="BC936" s="206"/>
      <c r="BD936" s="206"/>
      <c r="BE936" s="206"/>
      <c r="BF936" s="206"/>
      <c r="BG936" s="206"/>
      <c r="BH936" s="206"/>
      <c r="BI936" s="206"/>
      <c r="BJ936" s="206"/>
      <c r="BK936" s="206"/>
      <c r="BL936" s="206"/>
      <c r="BM936" s="206"/>
      <c r="BN936" s="206"/>
      <c r="BO936" s="206"/>
      <c r="BP936" s="206"/>
      <c r="BQ936" s="206"/>
      <c r="BR936" s="206"/>
      <c r="BS936" s="206"/>
      <c r="BT936" s="206"/>
      <c r="BU936" s="206"/>
      <c r="BV936" s="206"/>
      <c r="BW936" s="206"/>
      <c r="BX936" s="206"/>
      <c r="BY936" s="206"/>
      <c r="BZ936" s="206"/>
      <c r="CA936" s="206"/>
      <c r="CB936" s="206"/>
      <c r="CC936" s="206"/>
      <c r="CD936" s="206"/>
      <c r="CE936" s="206"/>
      <c r="CF936" s="206"/>
      <c r="CG936" s="206"/>
      <c r="CH936" s="206"/>
      <c r="CI936" s="206"/>
      <c r="CJ936" s="206"/>
      <c r="CK936" s="206"/>
      <c r="CL936" s="206"/>
      <c r="CM936" s="206"/>
      <c r="CN936" s="206"/>
      <c r="CO936" s="206"/>
      <c r="CP936" s="206"/>
      <c r="CQ936" s="206"/>
      <c r="CR936" s="206"/>
      <c r="CS936" s="206"/>
      <c r="CT936" s="206"/>
      <c r="CU936" s="206"/>
      <c r="CV936" s="206"/>
      <c r="CW936" s="206"/>
      <c r="CX936" s="206"/>
      <c r="CY936" s="206"/>
      <c r="CZ936" s="206"/>
      <c r="DA936" s="206"/>
      <c r="DB936" s="206"/>
      <c r="DC936" s="206"/>
      <c r="DD936" s="206"/>
      <c r="DE936" s="206"/>
      <c r="DF936" s="206"/>
      <c r="DG936" s="206"/>
      <c r="DH936" s="206"/>
      <c r="DI936" s="206"/>
      <c r="DJ936" s="206"/>
      <c r="DK936" s="206"/>
      <c r="DL936" s="206"/>
      <c r="DM936" s="206"/>
      <c r="DN936" s="206"/>
      <c r="DO936" s="206"/>
      <c r="DP936" s="206"/>
      <c r="DQ936" s="206"/>
      <c r="DR936" s="206"/>
      <c r="DS936" s="206"/>
      <c r="DT936" s="206"/>
      <c r="DU936" s="206"/>
      <c r="DV936" s="206"/>
      <c r="DW936" s="206"/>
      <c r="DX936" s="206"/>
      <c r="DY936" s="206"/>
      <c r="DZ936" s="206"/>
      <c r="EA936" s="206"/>
      <c r="EB936" s="206"/>
      <c r="EC936" s="206"/>
      <c r="ED936" s="206"/>
      <c r="EE936" s="206"/>
      <c r="EF936" s="206"/>
      <c r="EG936" s="206"/>
      <c r="EH936" s="206"/>
      <c r="EI936" s="206"/>
      <c r="EJ936" s="206"/>
      <c r="EK936" s="206"/>
      <c r="EL936" s="206"/>
      <c r="EM936" s="206"/>
      <c r="EN936" s="206"/>
      <c r="EO936" s="206"/>
      <c r="EP936" s="206"/>
      <c r="EQ936" s="206"/>
      <c r="ER936" s="206"/>
      <c r="ES936" s="206"/>
      <c r="ET936" s="206"/>
      <c r="EU936" s="206"/>
      <c r="EV936" s="206"/>
      <c r="EW936" s="206"/>
      <c r="EX936" s="206"/>
      <c r="EY936" s="206"/>
      <c r="EZ936" s="206"/>
      <c r="FA936" s="206"/>
      <c r="FB936" s="206"/>
      <c r="FC936" s="206"/>
      <c r="FD936" s="206"/>
      <c r="FE936" s="206"/>
      <c r="FF936" s="206"/>
      <c r="FG936" s="206"/>
      <c r="FH936" s="206"/>
      <c r="FI936" s="206"/>
      <c r="FJ936" s="206"/>
      <c r="FK936" s="206"/>
      <c r="FL936" s="206"/>
      <c r="FM936" s="206"/>
      <c r="FN936" s="206"/>
      <c r="FO936" s="206"/>
      <c r="FP936" s="206"/>
      <c r="FQ936" s="206"/>
      <c r="FR936" s="206"/>
      <c r="FS936" s="206"/>
      <c r="FT936" s="206"/>
      <c r="FU936" s="206"/>
      <c r="FV936" s="206"/>
      <c r="FW936" s="206"/>
      <c r="FX936" s="206"/>
      <c r="FY936" s="206"/>
      <c r="FZ936" s="206"/>
      <c r="GA936" s="206"/>
      <c r="GB936" s="206"/>
      <c r="GC936" s="206"/>
      <c r="GD936" s="206"/>
      <c r="GE936" s="206"/>
      <c r="GF936" s="206"/>
      <c r="GG936" s="206"/>
      <c r="GH936" s="206"/>
      <c r="GI936" s="206"/>
      <c r="GJ936" s="206"/>
      <c r="GK936" s="206"/>
      <c r="GL936" s="206"/>
      <c r="GM936" s="206"/>
      <c r="GN936" s="206"/>
      <c r="GO936" s="206"/>
      <c r="GP936" s="206"/>
      <c r="GQ936" s="206"/>
      <c r="GR936" s="206"/>
      <c r="GS936" s="206"/>
      <c r="GT936" s="206"/>
      <c r="GU936" s="206"/>
      <c r="GV936" s="206"/>
      <c r="GW936" s="206"/>
      <c r="GX936" s="206"/>
      <c r="GY936" s="206"/>
      <c r="GZ936" s="206"/>
      <c r="HA936" s="206"/>
      <c r="HB936" s="206"/>
      <c r="HC936" s="206"/>
      <c r="HD936" s="206"/>
      <c r="HE936" s="206"/>
      <c r="HF936" s="206"/>
      <c r="HG936" s="206"/>
      <c r="HH936" s="206"/>
      <c r="HI936" s="206"/>
      <c r="HJ936" s="206"/>
      <c r="HK936" s="206"/>
      <c r="HL936" s="206"/>
      <c r="HM936" s="206"/>
      <c r="HN936" s="206"/>
      <c r="HO936" s="206"/>
      <c r="HP936" s="206"/>
      <c r="HQ936" s="206"/>
      <c r="HR936" s="206"/>
      <c r="HS936" s="206"/>
      <c r="HT936" s="206"/>
      <c r="HU936" s="206"/>
      <c r="HV936" s="206"/>
      <c r="HW936" s="206"/>
      <c r="HX936" s="206"/>
      <c r="HY936" s="206"/>
      <c r="HZ936" s="206"/>
      <c r="IA936" s="206"/>
      <c r="IB936" s="206"/>
      <c r="IC936" s="206"/>
      <c r="ID936" s="206"/>
      <c r="IE936" s="206"/>
      <c r="IF936" s="206"/>
      <c r="IG936" s="206"/>
      <c r="IH936" s="206"/>
    </row>
    <row r="937" spans="1:242" s="225" customFormat="1" hidden="1" x14ac:dyDescent="0.25">
      <c r="A937" s="206"/>
      <c r="B937" s="206"/>
      <c r="C937" s="207">
        <v>43698</v>
      </c>
      <c r="D937" s="248" t="s">
        <v>1646</v>
      </c>
      <c r="E937" s="238" t="s">
        <v>1633</v>
      </c>
      <c r="F937" s="238"/>
      <c r="G937" s="249" t="s">
        <v>1290</v>
      </c>
      <c r="H937" s="285"/>
      <c r="I937" s="236">
        <v>1005171</v>
      </c>
      <c r="J937" s="357">
        <f t="shared" si="14"/>
        <v>9114054</v>
      </c>
      <c r="K937" s="251"/>
      <c r="L937" s="287"/>
      <c r="M937" s="238" t="s">
        <v>1633</v>
      </c>
      <c r="N937" s="287"/>
      <c r="O937" s="287"/>
      <c r="P937" s="287"/>
      <c r="Q937" s="287"/>
      <c r="R937" s="287"/>
      <c r="S937" s="287"/>
      <c r="T937" s="287"/>
      <c r="U937" s="287"/>
      <c r="V937" s="287"/>
      <c r="W937" s="287"/>
      <c r="X937" s="287"/>
      <c r="Y937" s="287"/>
      <c r="Z937" s="287"/>
      <c r="AA937" s="287"/>
      <c r="AB937" s="287"/>
      <c r="AC937" s="287"/>
      <c r="AD937" s="287"/>
      <c r="AE937" s="287"/>
      <c r="AF937" s="287"/>
      <c r="AG937" s="287"/>
      <c r="AH937" s="287"/>
      <c r="AI937" s="287"/>
      <c r="AJ937" s="449"/>
      <c r="AK937" s="206"/>
      <c r="AL937" s="206"/>
      <c r="AM937" s="206"/>
      <c r="AN937" s="206"/>
      <c r="AO937" s="206"/>
      <c r="AP937" s="206"/>
      <c r="AQ937" s="206"/>
      <c r="AR937" s="206"/>
      <c r="AS937" s="206"/>
      <c r="AT937" s="206"/>
      <c r="AU937" s="206"/>
      <c r="AV937" s="206"/>
      <c r="AW937" s="206"/>
      <c r="AX937" s="206"/>
      <c r="AY937" s="206"/>
      <c r="AZ937" s="206"/>
      <c r="BA937" s="206"/>
      <c r="BB937" s="206"/>
      <c r="BC937" s="206"/>
      <c r="BD937" s="206"/>
      <c r="BE937" s="206"/>
      <c r="BF937" s="206"/>
      <c r="BG937" s="206"/>
      <c r="BH937" s="206"/>
      <c r="BI937" s="206"/>
      <c r="BJ937" s="206"/>
      <c r="BK937" s="206"/>
      <c r="BL937" s="206"/>
      <c r="BM937" s="206"/>
      <c r="BN937" s="206"/>
      <c r="BO937" s="206"/>
      <c r="BP937" s="206"/>
      <c r="BQ937" s="206"/>
      <c r="BR937" s="206"/>
      <c r="BS937" s="206"/>
      <c r="BT937" s="206"/>
      <c r="BU937" s="206"/>
      <c r="BV937" s="206"/>
      <c r="BW937" s="206"/>
      <c r="BX937" s="206"/>
      <c r="BY937" s="206"/>
      <c r="BZ937" s="206"/>
      <c r="CA937" s="206"/>
      <c r="CB937" s="206"/>
      <c r="CC937" s="206"/>
      <c r="CD937" s="206"/>
      <c r="CE937" s="206"/>
      <c r="CF937" s="206"/>
      <c r="CG937" s="206"/>
      <c r="CH937" s="206"/>
      <c r="CI937" s="206"/>
      <c r="CJ937" s="206"/>
      <c r="CK937" s="206"/>
      <c r="CL937" s="206"/>
      <c r="CM937" s="206"/>
      <c r="CN937" s="206"/>
      <c r="CO937" s="206"/>
      <c r="CP937" s="206"/>
      <c r="CQ937" s="206"/>
      <c r="CR937" s="206"/>
      <c r="CS937" s="206"/>
      <c r="CT937" s="206"/>
      <c r="CU937" s="206"/>
      <c r="CV937" s="206"/>
      <c r="CW937" s="206"/>
      <c r="CX937" s="206"/>
      <c r="CY937" s="206"/>
      <c r="CZ937" s="206"/>
      <c r="DA937" s="206"/>
      <c r="DB937" s="206"/>
      <c r="DC937" s="206"/>
      <c r="DD937" s="206"/>
      <c r="DE937" s="206"/>
      <c r="DF937" s="206"/>
      <c r="DG937" s="206"/>
      <c r="DH937" s="206"/>
      <c r="DI937" s="206"/>
      <c r="DJ937" s="206"/>
      <c r="DK937" s="206"/>
      <c r="DL937" s="206"/>
      <c r="DM937" s="206"/>
      <c r="DN937" s="206"/>
      <c r="DO937" s="206"/>
      <c r="DP937" s="206"/>
      <c r="DQ937" s="206"/>
      <c r="DR937" s="206"/>
      <c r="DS937" s="206"/>
      <c r="DT937" s="206"/>
      <c r="DU937" s="206"/>
      <c r="DV937" s="206"/>
      <c r="DW937" s="206"/>
      <c r="DX937" s="206"/>
      <c r="DY937" s="206"/>
      <c r="DZ937" s="206"/>
      <c r="EA937" s="206"/>
      <c r="EB937" s="206"/>
      <c r="EC937" s="206"/>
      <c r="ED937" s="206"/>
      <c r="EE937" s="206"/>
      <c r="EF937" s="206"/>
      <c r="EG937" s="206"/>
      <c r="EH937" s="206"/>
      <c r="EI937" s="206"/>
      <c r="EJ937" s="206"/>
      <c r="EK937" s="206"/>
      <c r="EL937" s="206"/>
      <c r="EM937" s="206"/>
      <c r="EN937" s="206"/>
      <c r="EO937" s="206"/>
      <c r="EP937" s="206"/>
      <c r="EQ937" s="206"/>
      <c r="ER937" s="206"/>
      <c r="ES937" s="206"/>
      <c r="ET937" s="206"/>
      <c r="EU937" s="206"/>
      <c r="EV937" s="206"/>
      <c r="EW937" s="206"/>
      <c r="EX937" s="206"/>
      <c r="EY937" s="206"/>
      <c r="EZ937" s="206"/>
      <c r="FA937" s="206"/>
      <c r="FB937" s="206"/>
      <c r="FC937" s="206"/>
      <c r="FD937" s="206"/>
      <c r="FE937" s="206"/>
      <c r="FF937" s="206"/>
      <c r="FG937" s="206"/>
      <c r="FH937" s="206"/>
      <c r="FI937" s="206"/>
      <c r="FJ937" s="206"/>
      <c r="FK937" s="206"/>
      <c r="FL937" s="206"/>
      <c r="FM937" s="206"/>
      <c r="FN937" s="206"/>
      <c r="FO937" s="206"/>
      <c r="FP937" s="206"/>
      <c r="FQ937" s="206"/>
      <c r="FR937" s="206"/>
      <c r="FS937" s="206"/>
      <c r="FT937" s="206"/>
      <c r="FU937" s="206"/>
      <c r="FV937" s="206"/>
      <c r="FW937" s="206"/>
      <c r="FX937" s="206"/>
      <c r="FY937" s="206"/>
      <c r="FZ937" s="206"/>
      <c r="GA937" s="206"/>
      <c r="GB937" s="206"/>
      <c r="GC937" s="206"/>
      <c r="GD937" s="206"/>
      <c r="GE937" s="206"/>
      <c r="GF937" s="206"/>
      <c r="GG937" s="206"/>
      <c r="GH937" s="206"/>
      <c r="GI937" s="206"/>
      <c r="GJ937" s="206"/>
      <c r="GK937" s="206"/>
      <c r="GL937" s="206"/>
      <c r="GM937" s="206"/>
      <c r="GN937" s="206"/>
      <c r="GO937" s="206"/>
      <c r="GP937" s="206"/>
      <c r="GQ937" s="206"/>
      <c r="GR937" s="206"/>
      <c r="GS937" s="206"/>
      <c r="GT937" s="206"/>
      <c r="GU937" s="206"/>
      <c r="GV937" s="206"/>
      <c r="GW937" s="206"/>
      <c r="GX937" s="206"/>
      <c r="GY937" s="206"/>
      <c r="GZ937" s="206"/>
      <c r="HA937" s="206"/>
      <c r="HB937" s="206"/>
      <c r="HC937" s="206"/>
      <c r="HD937" s="206"/>
      <c r="HE937" s="206"/>
      <c r="HF937" s="206"/>
      <c r="HG937" s="206"/>
      <c r="HH937" s="206"/>
      <c r="HI937" s="206"/>
      <c r="HJ937" s="206"/>
      <c r="HK937" s="206"/>
      <c r="HL937" s="206"/>
      <c r="HM937" s="206"/>
      <c r="HN937" s="206"/>
      <c r="HO937" s="206"/>
      <c r="HP937" s="206"/>
      <c r="HQ937" s="206"/>
      <c r="HR937" s="206"/>
      <c r="HS937" s="206"/>
      <c r="HT937" s="206"/>
      <c r="HU937" s="206"/>
      <c r="HV937" s="206"/>
      <c r="HW937" s="206"/>
      <c r="HX937" s="206"/>
      <c r="HY937" s="206"/>
      <c r="HZ937" s="206"/>
      <c r="IA937" s="206"/>
      <c r="IB937" s="206"/>
      <c r="IC937" s="206"/>
      <c r="ID937" s="206"/>
      <c r="IE937" s="206"/>
      <c r="IF937" s="206"/>
      <c r="IG937" s="206"/>
      <c r="IH937" s="206"/>
    </row>
    <row r="938" spans="1:242" s="225" customFormat="1" hidden="1" x14ac:dyDescent="0.25">
      <c r="A938" s="206"/>
      <c r="B938" s="206"/>
      <c r="C938" s="207"/>
      <c r="D938" s="248" t="s">
        <v>1100</v>
      </c>
      <c r="E938" s="238"/>
      <c r="F938" s="238"/>
      <c r="G938" s="249" t="s">
        <v>1290</v>
      </c>
      <c r="H938" s="285">
        <v>500000</v>
      </c>
      <c r="I938" s="236"/>
      <c r="J938" s="357">
        <f t="shared" si="14"/>
        <v>9614054</v>
      </c>
      <c r="K938" s="251" t="s">
        <v>1658</v>
      </c>
      <c r="L938" s="287"/>
      <c r="M938" s="238"/>
      <c r="N938" s="287"/>
      <c r="O938" s="287"/>
      <c r="P938" s="287"/>
      <c r="Q938" s="287"/>
      <c r="R938" s="287"/>
      <c r="S938" s="287"/>
      <c r="T938" s="287"/>
      <c r="U938" s="287"/>
      <c r="V938" s="287"/>
      <c r="W938" s="287"/>
      <c r="X938" s="287"/>
      <c r="Y938" s="287"/>
      <c r="Z938" s="287"/>
      <c r="AA938" s="287"/>
      <c r="AB938" s="287"/>
      <c r="AC938" s="287"/>
      <c r="AD938" s="287"/>
      <c r="AE938" s="287"/>
      <c r="AF938" s="287"/>
      <c r="AG938" s="287"/>
      <c r="AH938" s="287"/>
      <c r="AI938" s="287"/>
      <c r="AJ938" s="449"/>
      <c r="AK938" s="206"/>
      <c r="AL938" s="206"/>
      <c r="AM938" s="206"/>
      <c r="AN938" s="206"/>
      <c r="AO938" s="206"/>
      <c r="AP938" s="206"/>
      <c r="AQ938" s="206"/>
      <c r="AR938" s="206"/>
      <c r="AS938" s="206"/>
      <c r="AT938" s="206"/>
      <c r="AU938" s="206"/>
      <c r="AV938" s="206"/>
      <c r="AW938" s="206"/>
      <c r="AX938" s="206"/>
      <c r="AY938" s="206"/>
      <c r="AZ938" s="206"/>
      <c r="BA938" s="206"/>
      <c r="BB938" s="206"/>
      <c r="BC938" s="206"/>
      <c r="BD938" s="206"/>
      <c r="BE938" s="206"/>
      <c r="BF938" s="206"/>
      <c r="BG938" s="206"/>
      <c r="BH938" s="206"/>
      <c r="BI938" s="206"/>
      <c r="BJ938" s="206"/>
      <c r="BK938" s="206"/>
      <c r="BL938" s="206"/>
      <c r="BM938" s="206"/>
      <c r="BN938" s="206"/>
      <c r="BO938" s="206"/>
      <c r="BP938" s="206"/>
      <c r="BQ938" s="206"/>
      <c r="BR938" s="206"/>
      <c r="BS938" s="206"/>
      <c r="BT938" s="206"/>
      <c r="BU938" s="206"/>
      <c r="BV938" s="206"/>
      <c r="BW938" s="206"/>
      <c r="BX938" s="206"/>
      <c r="BY938" s="206"/>
      <c r="BZ938" s="206"/>
      <c r="CA938" s="206"/>
      <c r="CB938" s="206"/>
      <c r="CC938" s="206"/>
      <c r="CD938" s="206"/>
      <c r="CE938" s="206"/>
      <c r="CF938" s="206"/>
      <c r="CG938" s="206"/>
      <c r="CH938" s="206"/>
      <c r="CI938" s="206"/>
      <c r="CJ938" s="206"/>
      <c r="CK938" s="206"/>
      <c r="CL938" s="206"/>
      <c r="CM938" s="206"/>
      <c r="CN938" s="206"/>
      <c r="CO938" s="206"/>
      <c r="CP938" s="206"/>
      <c r="CQ938" s="206"/>
      <c r="CR938" s="206"/>
      <c r="CS938" s="206"/>
      <c r="CT938" s="206"/>
      <c r="CU938" s="206"/>
      <c r="CV938" s="206"/>
      <c r="CW938" s="206"/>
      <c r="CX938" s="206"/>
      <c r="CY938" s="206"/>
      <c r="CZ938" s="206"/>
      <c r="DA938" s="206"/>
      <c r="DB938" s="206"/>
      <c r="DC938" s="206"/>
      <c r="DD938" s="206"/>
      <c r="DE938" s="206"/>
      <c r="DF938" s="206"/>
      <c r="DG938" s="206"/>
      <c r="DH938" s="206"/>
      <c r="DI938" s="206"/>
      <c r="DJ938" s="206"/>
      <c r="DK938" s="206"/>
      <c r="DL938" s="206"/>
      <c r="DM938" s="206"/>
      <c r="DN938" s="206"/>
      <c r="DO938" s="206"/>
      <c r="DP938" s="206"/>
      <c r="DQ938" s="206"/>
      <c r="DR938" s="206"/>
      <c r="DS938" s="206"/>
      <c r="DT938" s="206"/>
      <c r="DU938" s="206"/>
      <c r="DV938" s="206"/>
      <c r="DW938" s="206"/>
      <c r="DX938" s="206"/>
      <c r="DY938" s="206"/>
      <c r="DZ938" s="206"/>
      <c r="EA938" s="206"/>
      <c r="EB938" s="206"/>
      <c r="EC938" s="206"/>
      <c r="ED938" s="206"/>
      <c r="EE938" s="206"/>
      <c r="EF938" s="206"/>
      <c r="EG938" s="206"/>
      <c r="EH938" s="206"/>
      <c r="EI938" s="206"/>
      <c r="EJ938" s="206"/>
      <c r="EK938" s="206"/>
      <c r="EL938" s="206"/>
      <c r="EM938" s="206"/>
      <c r="EN938" s="206"/>
      <c r="EO938" s="206"/>
      <c r="EP938" s="206"/>
      <c r="EQ938" s="206"/>
      <c r="ER938" s="206"/>
      <c r="ES938" s="206"/>
      <c r="ET938" s="206"/>
      <c r="EU938" s="206"/>
      <c r="EV938" s="206"/>
      <c r="EW938" s="206"/>
      <c r="EX938" s="206"/>
      <c r="EY938" s="206"/>
      <c r="EZ938" s="206"/>
      <c r="FA938" s="206"/>
      <c r="FB938" s="206"/>
      <c r="FC938" s="206"/>
      <c r="FD938" s="206"/>
      <c r="FE938" s="206"/>
      <c r="FF938" s="206"/>
      <c r="FG938" s="206"/>
      <c r="FH938" s="206"/>
      <c r="FI938" s="206"/>
      <c r="FJ938" s="206"/>
      <c r="FK938" s="206"/>
      <c r="FL938" s="206"/>
      <c r="FM938" s="206"/>
      <c r="FN938" s="206"/>
      <c r="FO938" s="206"/>
      <c r="FP938" s="206"/>
      <c r="FQ938" s="206"/>
      <c r="FR938" s="206"/>
      <c r="FS938" s="206"/>
      <c r="FT938" s="206"/>
      <c r="FU938" s="206"/>
      <c r="FV938" s="206"/>
      <c r="FW938" s="206"/>
      <c r="FX938" s="206"/>
      <c r="FY938" s="206"/>
      <c r="FZ938" s="206"/>
      <c r="GA938" s="206"/>
      <c r="GB938" s="206"/>
      <c r="GC938" s="206"/>
      <c r="GD938" s="206"/>
      <c r="GE938" s="206"/>
      <c r="GF938" s="206"/>
      <c r="GG938" s="206"/>
      <c r="GH938" s="206"/>
      <c r="GI938" s="206"/>
      <c r="GJ938" s="206"/>
      <c r="GK938" s="206"/>
      <c r="GL938" s="206"/>
      <c r="GM938" s="206"/>
      <c r="GN938" s="206"/>
      <c r="GO938" s="206"/>
      <c r="GP938" s="206"/>
      <c r="GQ938" s="206"/>
      <c r="GR938" s="206"/>
      <c r="GS938" s="206"/>
      <c r="GT938" s="206"/>
      <c r="GU938" s="206"/>
      <c r="GV938" s="206"/>
      <c r="GW938" s="206"/>
      <c r="GX938" s="206"/>
      <c r="GY938" s="206"/>
      <c r="GZ938" s="206"/>
      <c r="HA938" s="206"/>
      <c r="HB938" s="206"/>
      <c r="HC938" s="206"/>
      <c r="HD938" s="206"/>
      <c r="HE938" s="206"/>
      <c r="HF938" s="206"/>
      <c r="HG938" s="206"/>
      <c r="HH938" s="206"/>
      <c r="HI938" s="206"/>
      <c r="HJ938" s="206"/>
      <c r="HK938" s="206"/>
      <c r="HL938" s="206"/>
      <c r="HM938" s="206"/>
      <c r="HN938" s="206"/>
      <c r="HO938" s="206"/>
      <c r="HP938" s="206"/>
      <c r="HQ938" s="206"/>
      <c r="HR938" s="206"/>
      <c r="HS938" s="206"/>
      <c r="HT938" s="206"/>
      <c r="HU938" s="206"/>
      <c r="HV938" s="206"/>
      <c r="HW938" s="206"/>
      <c r="HX938" s="206"/>
      <c r="HY938" s="206"/>
      <c r="HZ938" s="206"/>
      <c r="IA938" s="206"/>
      <c r="IB938" s="206"/>
      <c r="IC938" s="206"/>
      <c r="ID938" s="206"/>
      <c r="IE938" s="206"/>
      <c r="IF938" s="206"/>
      <c r="IG938" s="206"/>
      <c r="IH938" s="206"/>
    </row>
    <row r="939" spans="1:242" s="225" customFormat="1" hidden="1" x14ac:dyDescent="0.25">
      <c r="A939" s="206"/>
      <c r="B939" s="206"/>
      <c r="C939" s="207">
        <v>43698</v>
      </c>
      <c r="D939" s="248" t="s">
        <v>1647</v>
      </c>
      <c r="E939" s="238" t="s">
        <v>1634</v>
      </c>
      <c r="F939" s="238"/>
      <c r="G939" s="249" t="s">
        <v>1198</v>
      </c>
      <c r="H939" s="285"/>
      <c r="I939" s="236">
        <v>389216</v>
      </c>
      <c r="J939" s="357">
        <f t="shared" si="14"/>
        <v>9224838</v>
      </c>
      <c r="K939" s="251"/>
      <c r="L939" s="287"/>
      <c r="M939" s="238" t="s">
        <v>1634</v>
      </c>
      <c r="N939" s="287"/>
      <c r="O939" s="287"/>
      <c r="P939" s="287"/>
      <c r="Q939" s="287"/>
      <c r="R939" s="287"/>
      <c r="S939" s="287"/>
      <c r="T939" s="287"/>
      <c r="U939" s="287"/>
      <c r="V939" s="287"/>
      <c r="W939" s="287"/>
      <c r="X939" s="287"/>
      <c r="Y939" s="287"/>
      <c r="Z939" s="287"/>
      <c r="AA939" s="287"/>
      <c r="AB939" s="287"/>
      <c r="AC939" s="287"/>
      <c r="AD939" s="287"/>
      <c r="AE939" s="287"/>
      <c r="AF939" s="287"/>
      <c r="AG939" s="287"/>
      <c r="AH939" s="287"/>
      <c r="AI939" s="287"/>
      <c r="AJ939" s="449"/>
      <c r="AK939" s="206"/>
      <c r="AL939" s="206"/>
      <c r="AM939" s="206"/>
      <c r="AN939" s="206"/>
      <c r="AO939" s="206"/>
      <c r="AP939" s="206"/>
      <c r="AQ939" s="206"/>
      <c r="AR939" s="206"/>
      <c r="AS939" s="206"/>
      <c r="AT939" s="206"/>
      <c r="AU939" s="206"/>
      <c r="AV939" s="206"/>
      <c r="AW939" s="206"/>
      <c r="AX939" s="206"/>
      <c r="AY939" s="206"/>
      <c r="AZ939" s="206"/>
      <c r="BA939" s="206"/>
      <c r="BB939" s="206"/>
      <c r="BC939" s="206"/>
      <c r="BD939" s="206"/>
      <c r="BE939" s="206"/>
      <c r="BF939" s="206"/>
      <c r="BG939" s="206"/>
      <c r="BH939" s="206"/>
      <c r="BI939" s="206"/>
      <c r="BJ939" s="206"/>
      <c r="BK939" s="206"/>
      <c r="BL939" s="206"/>
      <c r="BM939" s="206"/>
      <c r="BN939" s="206"/>
      <c r="BO939" s="206"/>
      <c r="BP939" s="206"/>
      <c r="BQ939" s="206"/>
      <c r="BR939" s="206"/>
      <c r="BS939" s="206"/>
      <c r="BT939" s="206"/>
      <c r="BU939" s="206"/>
      <c r="BV939" s="206"/>
      <c r="BW939" s="206"/>
      <c r="BX939" s="206"/>
      <c r="BY939" s="206"/>
      <c r="BZ939" s="206"/>
      <c r="CA939" s="206"/>
      <c r="CB939" s="206"/>
      <c r="CC939" s="206"/>
      <c r="CD939" s="206"/>
      <c r="CE939" s="206"/>
      <c r="CF939" s="206"/>
      <c r="CG939" s="206"/>
      <c r="CH939" s="206"/>
      <c r="CI939" s="206"/>
      <c r="CJ939" s="206"/>
      <c r="CK939" s="206"/>
      <c r="CL939" s="206"/>
      <c r="CM939" s="206"/>
      <c r="CN939" s="206"/>
      <c r="CO939" s="206"/>
      <c r="CP939" s="206"/>
      <c r="CQ939" s="206"/>
      <c r="CR939" s="206"/>
      <c r="CS939" s="206"/>
      <c r="CT939" s="206"/>
      <c r="CU939" s="206"/>
      <c r="CV939" s="206"/>
      <c r="CW939" s="206"/>
      <c r="CX939" s="206"/>
      <c r="CY939" s="206"/>
      <c r="CZ939" s="206"/>
      <c r="DA939" s="206"/>
      <c r="DB939" s="206"/>
      <c r="DC939" s="206"/>
      <c r="DD939" s="206"/>
      <c r="DE939" s="206"/>
      <c r="DF939" s="206"/>
      <c r="DG939" s="206"/>
      <c r="DH939" s="206"/>
      <c r="DI939" s="206"/>
      <c r="DJ939" s="206"/>
      <c r="DK939" s="206"/>
      <c r="DL939" s="206"/>
      <c r="DM939" s="206"/>
      <c r="DN939" s="206"/>
      <c r="DO939" s="206"/>
      <c r="DP939" s="206"/>
      <c r="DQ939" s="206"/>
      <c r="DR939" s="206"/>
      <c r="DS939" s="206"/>
      <c r="DT939" s="206"/>
      <c r="DU939" s="206"/>
      <c r="DV939" s="206"/>
      <c r="DW939" s="206"/>
      <c r="DX939" s="206"/>
      <c r="DY939" s="206"/>
      <c r="DZ939" s="206"/>
      <c r="EA939" s="206"/>
      <c r="EB939" s="206"/>
      <c r="EC939" s="206"/>
      <c r="ED939" s="206"/>
      <c r="EE939" s="206"/>
      <c r="EF939" s="206"/>
      <c r="EG939" s="206"/>
      <c r="EH939" s="206"/>
      <c r="EI939" s="206"/>
      <c r="EJ939" s="206"/>
      <c r="EK939" s="206"/>
      <c r="EL939" s="206"/>
      <c r="EM939" s="206"/>
      <c r="EN939" s="206"/>
      <c r="EO939" s="206"/>
      <c r="EP939" s="206"/>
      <c r="EQ939" s="206"/>
      <c r="ER939" s="206"/>
      <c r="ES939" s="206"/>
      <c r="ET939" s="206"/>
      <c r="EU939" s="206"/>
      <c r="EV939" s="206"/>
      <c r="EW939" s="206"/>
      <c r="EX939" s="206"/>
      <c r="EY939" s="206"/>
      <c r="EZ939" s="206"/>
      <c r="FA939" s="206"/>
      <c r="FB939" s="206"/>
      <c r="FC939" s="206"/>
      <c r="FD939" s="206"/>
      <c r="FE939" s="206"/>
      <c r="FF939" s="206"/>
      <c r="FG939" s="206"/>
      <c r="FH939" s="206"/>
      <c r="FI939" s="206"/>
      <c r="FJ939" s="206"/>
      <c r="FK939" s="206"/>
      <c r="FL939" s="206"/>
      <c r="FM939" s="206"/>
      <c r="FN939" s="206"/>
      <c r="FO939" s="206"/>
      <c r="FP939" s="206"/>
      <c r="FQ939" s="206"/>
      <c r="FR939" s="206"/>
      <c r="FS939" s="206"/>
      <c r="FT939" s="206"/>
      <c r="FU939" s="206"/>
      <c r="FV939" s="206"/>
      <c r="FW939" s="206"/>
      <c r="FX939" s="206"/>
      <c r="FY939" s="206"/>
      <c r="FZ939" s="206"/>
      <c r="GA939" s="206"/>
      <c r="GB939" s="206"/>
      <c r="GC939" s="206"/>
      <c r="GD939" s="206"/>
      <c r="GE939" s="206"/>
      <c r="GF939" s="206"/>
      <c r="GG939" s="206"/>
      <c r="GH939" s="206"/>
      <c r="GI939" s="206"/>
      <c r="GJ939" s="206"/>
      <c r="GK939" s="206"/>
      <c r="GL939" s="206"/>
      <c r="GM939" s="206"/>
      <c r="GN939" s="206"/>
      <c r="GO939" s="206"/>
      <c r="GP939" s="206"/>
      <c r="GQ939" s="206"/>
      <c r="GR939" s="206"/>
      <c r="GS939" s="206"/>
      <c r="GT939" s="206"/>
      <c r="GU939" s="206"/>
      <c r="GV939" s="206"/>
      <c r="GW939" s="206"/>
      <c r="GX939" s="206"/>
      <c r="GY939" s="206"/>
      <c r="GZ939" s="206"/>
      <c r="HA939" s="206"/>
      <c r="HB939" s="206"/>
      <c r="HC939" s="206"/>
      <c r="HD939" s="206"/>
      <c r="HE939" s="206"/>
      <c r="HF939" s="206"/>
      <c r="HG939" s="206"/>
      <c r="HH939" s="206"/>
      <c r="HI939" s="206"/>
      <c r="HJ939" s="206"/>
      <c r="HK939" s="206"/>
      <c r="HL939" s="206"/>
      <c r="HM939" s="206"/>
      <c r="HN939" s="206"/>
      <c r="HO939" s="206"/>
      <c r="HP939" s="206"/>
      <c r="HQ939" s="206"/>
      <c r="HR939" s="206"/>
      <c r="HS939" s="206"/>
      <c r="HT939" s="206"/>
      <c r="HU939" s="206"/>
      <c r="HV939" s="206"/>
      <c r="HW939" s="206"/>
      <c r="HX939" s="206"/>
      <c r="HY939" s="206"/>
      <c r="HZ939" s="206"/>
      <c r="IA939" s="206"/>
      <c r="IB939" s="206"/>
      <c r="IC939" s="206"/>
      <c r="ID939" s="206"/>
      <c r="IE939" s="206"/>
      <c r="IF939" s="206"/>
      <c r="IG939" s="206"/>
      <c r="IH939" s="206"/>
    </row>
    <row r="940" spans="1:242" s="225" customFormat="1" hidden="1" x14ac:dyDescent="0.25">
      <c r="A940" s="206"/>
      <c r="B940" s="206"/>
      <c r="C940" s="207">
        <v>43698</v>
      </c>
      <c r="D940" s="248" t="s">
        <v>1649</v>
      </c>
      <c r="E940" s="238" t="s">
        <v>1635</v>
      </c>
      <c r="F940" s="238"/>
      <c r="G940" s="249" t="s">
        <v>1648</v>
      </c>
      <c r="H940" s="285"/>
      <c r="I940" s="236">
        <v>1228838</v>
      </c>
      <c r="J940" s="357">
        <f t="shared" si="14"/>
        <v>7996000</v>
      </c>
      <c r="K940" s="251"/>
      <c r="L940" s="287"/>
      <c r="M940" s="238" t="s">
        <v>1635</v>
      </c>
      <c r="N940" s="287"/>
      <c r="O940" s="287"/>
      <c r="P940" s="287"/>
      <c r="Q940" s="287"/>
      <c r="R940" s="287"/>
      <c r="S940" s="287"/>
      <c r="T940" s="287"/>
      <c r="U940" s="287"/>
      <c r="V940" s="287"/>
      <c r="W940" s="287"/>
      <c r="X940" s="287"/>
      <c r="Y940" s="287"/>
      <c r="Z940" s="287"/>
      <c r="AA940" s="287"/>
      <c r="AB940" s="287"/>
      <c r="AC940" s="287"/>
      <c r="AD940" s="287"/>
      <c r="AE940" s="287"/>
      <c r="AF940" s="287"/>
      <c r="AG940" s="287"/>
      <c r="AH940" s="287"/>
      <c r="AI940" s="287"/>
      <c r="AJ940" s="449"/>
      <c r="AK940" s="206"/>
      <c r="AL940" s="206"/>
      <c r="AM940" s="206"/>
      <c r="AN940" s="206"/>
      <c r="AO940" s="206"/>
      <c r="AP940" s="206"/>
      <c r="AQ940" s="206"/>
      <c r="AR940" s="206"/>
      <c r="AS940" s="206"/>
      <c r="AT940" s="206"/>
      <c r="AU940" s="206"/>
      <c r="AV940" s="206"/>
      <c r="AW940" s="206"/>
      <c r="AX940" s="206"/>
      <c r="AY940" s="206"/>
      <c r="AZ940" s="206"/>
      <c r="BA940" s="206"/>
      <c r="BB940" s="206"/>
      <c r="BC940" s="206"/>
      <c r="BD940" s="206"/>
      <c r="BE940" s="206"/>
      <c r="BF940" s="206"/>
      <c r="BG940" s="206"/>
      <c r="BH940" s="206"/>
      <c r="BI940" s="206"/>
      <c r="BJ940" s="206"/>
      <c r="BK940" s="206"/>
      <c r="BL940" s="206"/>
      <c r="BM940" s="206"/>
      <c r="BN940" s="206"/>
      <c r="BO940" s="206"/>
      <c r="BP940" s="206"/>
      <c r="BQ940" s="206"/>
      <c r="BR940" s="206"/>
      <c r="BS940" s="206"/>
      <c r="BT940" s="206"/>
      <c r="BU940" s="206"/>
      <c r="BV940" s="206"/>
      <c r="BW940" s="206"/>
      <c r="BX940" s="206"/>
      <c r="BY940" s="206"/>
      <c r="BZ940" s="206"/>
      <c r="CA940" s="206"/>
      <c r="CB940" s="206"/>
      <c r="CC940" s="206"/>
      <c r="CD940" s="206"/>
      <c r="CE940" s="206"/>
      <c r="CF940" s="206"/>
      <c r="CG940" s="206"/>
      <c r="CH940" s="206"/>
      <c r="CI940" s="206"/>
      <c r="CJ940" s="206"/>
      <c r="CK940" s="206"/>
      <c r="CL940" s="206"/>
      <c r="CM940" s="206"/>
      <c r="CN940" s="206"/>
      <c r="CO940" s="206"/>
      <c r="CP940" s="206"/>
      <c r="CQ940" s="206"/>
      <c r="CR940" s="206"/>
      <c r="CS940" s="206"/>
      <c r="CT940" s="206"/>
      <c r="CU940" s="206"/>
      <c r="CV940" s="206"/>
      <c r="CW940" s="206"/>
      <c r="CX940" s="206"/>
      <c r="CY940" s="206"/>
      <c r="CZ940" s="206"/>
      <c r="DA940" s="206"/>
      <c r="DB940" s="206"/>
      <c r="DC940" s="206"/>
      <c r="DD940" s="206"/>
      <c r="DE940" s="206"/>
      <c r="DF940" s="206"/>
      <c r="DG940" s="206"/>
      <c r="DH940" s="206"/>
      <c r="DI940" s="206"/>
      <c r="DJ940" s="206"/>
      <c r="DK940" s="206"/>
      <c r="DL940" s="206"/>
      <c r="DM940" s="206"/>
      <c r="DN940" s="206"/>
      <c r="DO940" s="206"/>
      <c r="DP940" s="206"/>
      <c r="DQ940" s="206"/>
      <c r="DR940" s="206"/>
      <c r="DS940" s="206"/>
      <c r="DT940" s="206"/>
      <c r="DU940" s="206"/>
      <c r="DV940" s="206"/>
      <c r="DW940" s="206"/>
      <c r="DX940" s="206"/>
      <c r="DY940" s="206"/>
      <c r="DZ940" s="206"/>
      <c r="EA940" s="206"/>
      <c r="EB940" s="206"/>
      <c r="EC940" s="206"/>
      <c r="ED940" s="206"/>
      <c r="EE940" s="206"/>
      <c r="EF940" s="206"/>
      <c r="EG940" s="206"/>
      <c r="EH940" s="206"/>
      <c r="EI940" s="206"/>
      <c r="EJ940" s="206"/>
      <c r="EK940" s="206"/>
      <c r="EL940" s="206"/>
      <c r="EM940" s="206"/>
      <c r="EN940" s="206"/>
      <c r="EO940" s="206"/>
      <c r="EP940" s="206"/>
      <c r="EQ940" s="206"/>
      <c r="ER940" s="206"/>
      <c r="ES940" s="206"/>
      <c r="ET940" s="206"/>
      <c r="EU940" s="206"/>
      <c r="EV940" s="206"/>
      <c r="EW940" s="206"/>
      <c r="EX940" s="206"/>
      <c r="EY940" s="206"/>
      <c r="EZ940" s="206"/>
      <c r="FA940" s="206"/>
      <c r="FB940" s="206"/>
      <c r="FC940" s="206"/>
      <c r="FD940" s="206"/>
      <c r="FE940" s="206"/>
      <c r="FF940" s="206"/>
      <c r="FG940" s="206"/>
      <c r="FH940" s="206"/>
      <c r="FI940" s="206"/>
      <c r="FJ940" s="206"/>
      <c r="FK940" s="206"/>
      <c r="FL940" s="206"/>
      <c r="FM940" s="206"/>
      <c r="FN940" s="206"/>
      <c r="FO940" s="206"/>
      <c r="FP940" s="206"/>
      <c r="FQ940" s="206"/>
      <c r="FR940" s="206"/>
      <c r="FS940" s="206"/>
      <c r="FT940" s="206"/>
      <c r="FU940" s="206"/>
      <c r="FV940" s="206"/>
      <c r="FW940" s="206"/>
      <c r="FX940" s="206"/>
      <c r="FY940" s="206"/>
      <c r="FZ940" s="206"/>
      <c r="GA940" s="206"/>
      <c r="GB940" s="206"/>
      <c r="GC940" s="206"/>
      <c r="GD940" s="206"/>
      <c r="GE940" s="206"/>
      <c r="GF940" s="206"/>
      <c r="GG940" s="206"/>
      <c r="GH940" s="206"/>
      <c r="GI940" s="206"/>
      <c r="GJ940" s="206"/>
      <c r="GK940" s="206"/>
      <c r="GL940" s="206"/>
      <c r="GM940" s="206"/>
      <c r="GN940" s="206"/>
      <c r="GO940" s="206"/>
      <c r="GP940" s="206"/>
      <c r="GQ940" s="206"/>
      <c r="GR940" s="206"/>
      <c r="GS940" s="206"/>
      <c r="GT940" s="206"/>
      <c r="GU940" s="206"/>
      <c r="GV940" s="206"/>
      <c r="GW940" s="206"/>
      <c r="GX940" s="206"/>
      <c r="GY940" s="206"/>
      <c r="GZ940" s="206"/>
      <c r="HA940" s="206"/>
      <c r="HB940" s="206"/>
      <c r="HC940" s="206"/>
      <c r="HD940" s="206"/>
      <c r="HE940" s="206"/>
      <c r="HF940" s="206"/>
      <c r="HG940" s="206"/>
      <c r="HH940" s="206"/>
      <c r="HI940" s="206"/>
      <c r="HJ940" s="206"/>
      <c r="HK940" s="206"/>
      <c r="HL940" s="206"/>
      <c r="HM940" s="206"/>
      <c r="HN940" s="206"/>
      <c r="HO940" s="206"/>
      <c r="HP940" s="206"/>
      <c r="HQ940" s="206"/>
      <c r="HR940" s="206"/>
      <c r="HS940" s="206"/>
      <c r="HT940" s="206"/>
      <c r="HU940" s="206"/>
      <c r="HV940" s="206"/>
      <c r="HW940" s="206"/>
      <c r="HX940" s="206"/>
      <c r="HY940" s="206"/>
      <c r="HZ940" s="206"/>
      <c r="IA940" s="206"/>
      <c r="IB940" s="206"/>
      <c r="IC940" s="206"/>
      <c r="ID940" s="206"/>
      <c r="IE940" s="206"/>
      <c r="IF940" s="206"/>
      <c r="IG940" s="206"/>
      <c r="IH940" s="206"/>
    </row>
    <row r="941" spans="1:242" s="225" customFormat="1" hidden="1" x14ac:dyDescent="0.25">
      <c r="A941" s="206"/>
      <c r="B941" s="206"/>
      <c r="C941" s="204">
        <v>43698</v>
      </c>
      <c r="D941" s="233" t="s">
        <v>1664</v>
      </c>
      <c r="E941" s="238" t="s">
        <v>1636</v>
      </c>
      <c r="F941" s="255"/>
      <c r="G941" s="242" t="s">
        <v>1198</v>
      </c>
      <c r="H941" s="285"/>
      <c r="I941" s="236">
        <v>655000</v>
      </c>
      <c r="J941" s="357">
        <f t="shared" si="14"/>
        <v>7341000</v>
      </c>
      <c r="K941" s="251"/>
      <c r="L941" s="287"/>
      <c r="M941" s="238" t="s">
        <v>1636</v>
      </c>
      <c r="N941" s="287"/>
      <c r="O941" s="287"/>
      <c r="P941" s="287"/>
      <c r="Q941" s="287"/>
      <c r="R941" s="287"/>
      <c r="S941" s="287"/>
      <c r="T941" s="287"/>
      <c r="U941" s="287"/>
      <c r="V941" s="287"/>
      <c r="W941" s="287"/>
      <c r="X941" s="287"/>
      <c r="Y941" s="287"/>
      <c r="Z941" s="287"/>
      <c r="AA941" s="287"/>
      <c r="AB941" s="287"/>
      <c r="AC941" s="287"/>
      <c r="AD941" s="287"/>
      <c r="AE941" s="287"/>
      <c r="AF941" s="287"/>
      <c r="AG941" s="287"/>
      <c r="AH941" s="287"/>
      <c r="AI941" s="287"/>
      <c r="AJ941" s="449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  <c r="BI941" s="206"/>
      <c r="BJ941" s="206"/>
      <c r="BK941" s="206"/>
      <c r="BL941" s="206"/>
      <c r="BM941" s="206"/>
      <c r="BN941" s="206"/>
      <c r="BO941" s="206"/>
      <c r="BP941" s="206"/>
      <c r="BQ941" s="206"/>
      <c r="BR941" s="206"/>
      <c r="BS941" s="206"/>
      <c r="BT941" s="206"/>
      <c r="BU941" s="206"/>
      <c r="BV941" s="206"/>
      <c r="BW941" s="206"/>
      <c r="BX941" s="206"/>
      <c r="BY941" s="206"/>
      <c r="BZ941" s="206"/>
      <c r="CA941" s="206"/>
      <c r="CB941" s="206"/>
      <c r="CC941" s="206"/>
      <c r="CD941" s="206"/>
      <c r="CE941" s="206"/>
      <c r="CF941" s="206"/>
      <c r="CG941" s="206"/>
      <c r="CH941" s="206"/>
      <c r="CI941" s="206"/>
      <c r="CJ941" s="206"/>
      <c r="CK941" s="206"/>
      <c r="CL941" s="206"/>
      <c r="CM941" s="206"/>
      <c r="CN941" s="206"/>
      <c r="CO941" s="206"/>
      <c r="CP941" s="206"/>
      <c r="CQ941" s="206"/>
      <c r="CR941" s="206"/>
      <c r="CS941" s="206"/>
      <c r="CT941" s="206"/>
      <c r="CU941" s="206"/>
      <c r="CV941" s="206"/>
      <c r="CW941" s="206"/>
      <c r="CX941" s="206"/>
      <c r="CY941" s="206"/>
      <c r="CZ941" s="206"/>
      <c r="DA941" s="206"/>
      <c r="DB941" s="206"/>
      <c r="DC941" s="206"/>
      <c r="DD941" s="206"/>
      <c r="DE941" s="206"/>
      <c r="DF941" s="206"/>
      <c r="DG941" s="206"/>
      <c r="DH941" s="206"/>
      <c r="DI941" s="206"/>
      <c r="DJ941" s="206"/>
      <c r="DK941" s="206"/>
      <c r="DL941" s="206"/>
      <c r="DM941" s="206"/>
      <c r="DN941" s="206"/>
      <c r="DO941" s="206"/>
      <c r="DP941" s="206"/>
      <c r="DQ941" s="206"/>
      <c r="DR941" s="206"/>
      <c r="DS941" s="206"/>
      <c r="DT941" s="206"/>
      <c r="DU941" s="206"/>
      <c r="DV941" s="206"/>
      <c r="DW941" s="206"/>
      <c r="DX941" s="206"/>
      <c r="DY941" s="206"/>
      <c r="DZ941" s="206"/>
      <c r="EA941" s="206"/>
      <c r="EB941" s="206"/>
      <c r="EC941" s="206"/>
      <c r="ED941" s="206"/>
      <c r="EE941" s="206"/>
      <c r="EF941" s="206"/>
      <c r="EG941" s="206"/>
      <c r="EH941" s="206"/>
      <c r="EI941" s="206"/>
      <c r="EJ941" s="206"/>
      <c r="EK941" s="206"/>
      <c r="EL941" s="206"/>
      <c r="EM941" s="206"/>
      <c r="EN941" s="206"/>
      <c r="EO941" s="206"/>
      <c r="EP941" s="206"/>
      <c r="EQ941" s="206"/>
      <c r="ER941" s="206"/>
      <c r="ES941" s="206"/>
      <c r="ET941" s="206"/>
      <c r="EU941" s="206"/>
      <c r="EV941" s="206"/>
      <c r="EW941" s="206"/>
      <c r="EX941" s="206"/>
      <c r="EY941" s="206"/>
      <c r="EZ941" s="206"/>
      <c r="FA941" s="206"/>
      <c r="FB941" s="206"/>
      <c r="FC941" s="206"/>
      <c r="FD941" s="206"/>
      <c r="FE941" s="206"/>
      <c r="FF941" s="206"/>
      <c r="FG941" s="206"/>
      <c r="FH941" s="206"/>
      <c r="FI941" s="206"/>
      <c r="FJ941" s="206"/>
      <c r="FK941" s="206"/>
      <c r="FL941" s="206"/>
      <c r="FM941" s="206"/>
      <c r="FN941" s="206"/>
      <c r="FO941" s="206"/>
      <c r="FP941" s="206"/>
      <c r="FQ941" s="206"/>
      <c r="FR941" s="206"/>
      <c r="FS941" s="206"/>
      <c r="FT941" s="206"/>
      <c r="FU941" s="206"/>
      <c r="FV941" s="206"/>
      <c r="FW941" s="206"/>
      <c r="FX941" s="206"/>
      <c r="FY941" s="206"/>
      <c r="FZ941" s="206"/>
      <c r="GA941" s="206"/>
      <c r="GB941" s="206"/>
      <c r="GC941" s="206"/>
      <c r="GD941" s="206"/>
      <c r="GE941" s="206"/>
      <c r="GF941" s="206"/>
      <c r="GG941" s="206"/>
      <c r="GH941" s="206"/>
      <c r="GI941" s="206"/>
      <c r="GJ941" s="206"/>
      <c r="GK941" s="206"/>
      <c r="GL941" s="206"/>
      <c r="GM941" s="206"/>
      <c r="GN941" s="206"/>
      <c r="GO941" s="206"/>
      <c r="GP941" s="206"/>
      <c r="GQ941" s="206"/>
      <c r="GR941" s="206"/>
      <c r="GS941" s="206"/>
      <c r="GT941" s="206"/>
      <c r="GU941" s="206"/>
      <c r="GV941" s="206"/>
      <c r="GW941" s="206"/>
      <c r="GX941" s="206"/>
      <c r="GY941" s="206"/>
      <c r="GZ941" s="206"/>
      <c r="HA941" s="206"/>
      <c r="HB941" s="206"/>
      <c r="HC941" s="206"/>
      <c r="HD941" s="206"/>
      <c r="HE941" s="206"/>
      <c r="HF941" s="206"/>
      <c r="HG941" s="206"/>
      <c r="HH941" s="206"/>
      <c r="HI941" s="206"/>
      <c r="HJ941" s="206"/>
      <c r="HK941" s="206"/>
      <c r="HL941" s="206"/>
      <c r="HM941" s="206"/>
      <c r="HN941" s="206"/>
      <c r="HO941" s="206"/>
      <c r="HP941" s="206"/>
      <c r="HQ941" s="206"/>
      <c r="HR941" s="206"/>
      <c r="HS941" s="206"/>
      <c r="HT941" s="206"/>
      <c r="HU941" s="206"/>
      <c r="HV941" s="206"/>
      <c r="HW941" s="206"/>
      <c r="HX941" s="206"/>
      <c r="HY941" s="206"/>
      <c r="HZ941" s="206"/>
      <c r="IA941" s="206"/>
      <c r="IB941" s="206"/>
      <c r="IC941" s="206"/>
      <c r="ID941" s="206"/>
      <c r="IE941" s="206"/>
      <c r="IF941" s="206"/>
      <c r="IG941" s="206"/>
      <c r="IH941" s="206"/>
    </row>
    <row r="942" spans="1:242" s="225" customFormat="1" hidden="1" x14ac:dyDescent="0.25">
      <c r="A942" s="206"/>
      <c r="B942" s="206"/>
      <c r="C942" s="207">
        <v>43701</v>
      </c>
      <c r="D942" s="248" t="s">
        <v>1653</v>
      </c>
      <c r="E942" s="238" t="s">
        <v>1637</v>
      </c>
      <c r="F942" s="238"/>
      <c r="G942" s="249" t="s">
        <v>1198</v>
      </c>
      <c r="H942" s="285"/>
      <c r="I942" s="236">
        <v>88500</v>
      </c>
      <c r="J942" s="357">
        <f t="shared" si="14"/>
        <v>7252500</v>
      </c>
      <c r="K942" s="251"/>
      <c r="L942" s="287"/>
      <c r="M942" s="238" t="s">
        <v>1637</v>
      </c>
      <c r="N942" s="287"/>
      <c r="O942" s="287"/>
      <c r="P942" s="287"/>
      <c r="Q942" s="287"/>
      <c r="R942" s="287"/>
      <c r="S942" s="287"/>
      <c r="T942" s="287"/>
      <c r="U942" s="287"/>
      <c r="V942" s="287"/>
      <c r="W942" s="287"/>
      <c r="X942" s="287"/>
      <c r="Y942" s="287"/>
      <c r="Z942" s="287"/>
      <c r="AA942" s="287"/>
      <c r="AB942" s="287"/>
      <c r="AC942" s="287"/>
      <c r="AD942" s="287"/>
      <c r="AE942" s="287"/>
      <c r="AF942" s="287"/>
      <c r="AG942" s="287"/>
      <c r="AH942" s="287"/>
      <c r="AI942" s="287"/>
      <c r="AJ942" s="449"/>
      <c r="AK942" s="206"/>
      <c r="AL942" s="206"/>
      <c r="AM942" s="206"/>
      <c r="AN942" s="206"/>
      <c r="AO942" s="206"/>
      <c r="AP942" s="206"/>
      <c r="AQ942" s="206"/>
      <c r="AR942" s="206"/>
      <c r="AS942" s="206"/>
      <c r="AT942" s="206"/>
      <c r="AU942" s="206"/>
      <c r="AV942" s="206"/>
      <c r="AW942" s="206"/>
      <c r="AX942" s="206"/>
      <c r="AY942" s="206"/>
      <c r="AZ942" s="206"/>
      <c r="BA942" s="206"/>
      <c r="BB942" s="206"/>
      <c r="BC942" s="206"/>
      <c r="BD942" s="206"/>
      <c r="BE942" s="206"/>
      <c r="BF942" s="206"/>
      <c r="BG942" s="206"/>
      <c r="BH942" s="206"/>
      <c r="BI942" s="206"/>
      <c r="BJ942" s="206"/>
      <c r="BK942" s="206"/>
      <c r="BL942" s="206"/>
      <c r="BM942" s="206"/>
      <c r="BN942" s="206"/>
      <c r="BO942" s="206"/>
      <c r="BP942" s="206"/>
      <c r="BQ942" s="206"/>
      <c r="BR942" s="206"/>
      <c r="BS942" s="206"/>
      <c r="BT942" s="206"/>
      <c r="BU942" s="206"/>
      <c r="BV942" s="206"/>
      <c r="BW942" s="206"/>
      <c r="BX942" s="206"/>
      <c r="BY942" s="206"/>
      <c r="BZ942" s="206"/>
      <c r="CA942" s="206"/>
      <c r="CB942" s="206"/>
      <c r="CC942" s="206"/>
      <c r="CD942" s="206"/>
      <c r="CE942" s="206"/>
      <c r="CF942" s="206"/>
      <c r="CG942" s="206"/>
      <c r="CH942" s="206"/>
      <c r="CI942" s="206"/>
      <c r="CJ942" s="206"/>
      <c r="CK942" s="206"/>
      <c r="CL942" s="206"/>
      <c r="CM942" s="206"/>
      <c r="CN942" s="206"/>
      <c r="CO942" s="206"/>
      <c r="CP942" s="206"/>
      <c r="CQ942" s="206"/>
      <c r="CR942" s="206"/>
      <c r="CS942" s="206"/>
      <c r="CT942" s="206"/>
      <c r="CU942" s="206"/>
      <c r="CV942" s="206"/>
      <c r="CW942" s="206"/>
      <c r="CX942" s="206"/>
      <c r="CY942" s="206"/>
      <c r="CZ942" s="206"/>
      <c r="DA942" s="206"/>
      <c r="DB942" s="206"/>
      <c r="DC942" s="206"/>
      <c r="DD942" s="206"/>
      <c r="DE942" s="206"/>
      <c r="DF942" s="206"/>
      <c r="DG942" s="206"/>
      <c r="DH942" s="206"/>
      <c r="DI942" s="206"/>
      <c r="DJ942" s="206"/>
      <c r="DK942" s="206"/>
      <c r="DL942" s="206"/>
      <c r="DM942" s="206"/>
      <c r="DN942" s="206"/>
      <c r="DO942" s="206"/>
      <c r="DP942" s="206"/>
      <c r="DQ942" s="206"/>
      <c r="DR942" s="206"/>
      <c r="DS942" s="206"/>
      <c r="DT942" s="206"/>
      <c r="DU942" s="206"/>
      <c r="DV942" s="206"/>
      <c r="DW942" s="206"/>
      <c r="DX942" s="206"/>
      <c r="DY942" s="206"/>
      <c r="DZ942" s="206"/>
      <c r="EA942" s="206"/>
      <c r="EB942" s="206"/>
      <c r="EC942" s="206"/>
      <c r="ED942" s="206"/>
      <c r="EE942" s="206"/>
      <c r="EF942" s="206"/>
      <c r="EG942" s="206"/>
      <c r="EH942" s="206"/>
      <c r="EI942" s="206"/>
      <c r="EJ942" s="206"/>
      <c r="EK942" s="206"/>
      <c r="EL942" s="206"/>
      <c r="EM942" s="206"/>
      <c r="EN942" s="206"/>
      <c r="EO942" s="206"/>
      <c r="EP942" s="206"/>
      <c r="EQ942" s="206"/>
      <c r="ER942" s="206"/>
      <c r="ES942" s="206"/>
      <c r="ET942" s="206"/>
      <c r="EU942" s="206"/>
      <c r="EV942" s="206"/>
      <c r="EW942" s="206"/>
      <c r="EX942" s="206"/>
      <c r="EY942" s="206"/>
      <c r="EZ942" s="206"/>
      <c r="FA942" s="206"/>
      <c r="FB942" s="206"/>
      <c r="FC942" s="206"/>
      <c r="FD942" s="206"/>
      <c r="FE942" s="206"/>
      <c r="FF942" s="206"/>
      <c r="FG942" s="206"/>
      <c r="FH942" s="206"/>
      <c r="FI942" s="206"/>
      <c r="FJ942" s="206"/>
      <c r="FK942" s="206"/>
      <c r="FL942" s="206"/>
      <c r="FM942" s="206"/>
      <c r="FN942" s="206"/>
      <c r="FO942" s="206"/>
      <c r="FP942" s="206"/>
      <c r="FQ942" s="206"/>
      <c r="FR942" s="206"/>
      <c r="FS942" s="206"/>
      <c r="FT942" s="206"/>
      <c r="FU942" s="206"/>
      <c r="FV942" s="206"/>
      <c r="FW942" s="206"/>
      <c r="FX942" s="206"/>
      <c r="FY942" s="206"/>
      <c r="FZ942" s="206"/>
      <c r="GA942" s="206"/>
      <c r="GB942" s="206"/>
      <c r="GC942" s="206"/>
      <c r="GD942" s="206"/>
      <c r="GE942" s="206"/>
      <c r="GF942" s="206"/>
      <c r="GG942" s="206"/>
      <c r="GH942" s="206"/>
      <c r="GI942" s="206"/>
      <c r="GJ942" s="206"/>
      <c r="GK942" s="206"/>
      <c r="GL942" s="206"/>
      <c r="GM942" s="206"/>
      <c r="GN942" s="206"/>
      <c r="GO942" s="206"/>
      <c r="GP942" s="206"/>
      <c r="GQ942" s="206"/>
      <c r="GR942" s="206"/>
      <c r="GS942" s="206"/>
      <c r="GT942" s="206"/>
      <c r="GU942" s="206"/>
      <c r="GV942" s="206"/>
      <c r="GW942" s="206"/>
      <c r="GX942" s="206"/>
      <c r="GY942" s="206"/>
      <c r="GZ942" s="206"/>
      <c r="HA942" s="206"/>
      <c r="HB942" s="206"/>
      <c r="HC942" s="206"/>
      <c r="HD942" s="206"/>
      <c r="HE942" s="206"/>
      <c r="HF942" s="206"/>
      <c r="HG942" s="206"/>
      <c r="HH942" s="206"/>
      <c r="HI942" s="206"/>
      <c r="HJ942" s="206"/>
      <c r="HK942" s="206"/>
      <c r="HL942" s="206"/>
      <c r="HM942" s="206"/>
      <c r="HN942" s="206"/>
      <c r="HO942" s="206"/>
      <c r="HP942" s="206"/>
      <c r="HQ942" s="206"/>
      <c r="HR942" s="206"/>
      <c r="HS942" s="206"/>
      <c r="HT942" s="206"/>
      <c r="HU942" s="206"/>
      <c r="HV942" s="206"/>
      <c r="HW942" s="206"/>
      <c r="HX942" s="206"/>
      <c r="HY942" s="206"/>
      <c r="HZ942" s="206"/>
      <c r="IA942" s="206"/>
      <c r="IB942" s="206"/>
      <c r="IC942" s="206"/>
      <c r="ID942" s="206"/>
      <c r="IE942" s="206"/>
      <c r="IF942" s="206"/>
      <c r="IG942" s="206"/>
      <c r="IH942" s="206"/>
    </row>
    <row r="943" spans="1:242" s="225" customFormat="1" hidden="1" x14ac:dyDescent="0.25">
      <c r="A943" s="206"/>
      <c r="B943" s="206"/>
      <c r="C943" s="204">
        <v>43701</v>
      </c>
      <c r="D943" s="248" t="s">
        <v>1660</v>
      </c>
      <c r="E943" s="238" t="s">
        <v>1663</v>
      </c>
      <c r="F943" s="238"/>
      <c r="G943" s="249" t="s">
        <v>1198</v>
      </c>
      <c r="H943" s="285"/>
      <c r="I943" s="277">
        <v>30000</v>
      </c>
      <c r="J943" s="357">
        <f t="shared" si="14"/>
        <v>7222500</v>
      </c>
      <c r="K943" s="251"/>
      <c r="L943" s="287"/>
      <c r="M943" s="238" t="s">
        <v>1663</v>
      </c>
      <c r="N943" s="287"/>
      <c r="O943" s="287"/>
      <c r="P943" s="287"/>
      <c r="Q943" s="287"/>
      <c r="R943" s="287"/>
      <c r="S943" s="287"/>
      <c r="T943" s="287"/>
      <c r="U943" s="287"/>
      <c r="V943" s="287"/>
      <c r="W943" s="287"/>
      <c r="X943" s="287"/>
      <c r="Y943" s="287"/>
      <c r="Z943" s="287"/>
      <c r="AA943" s="287"/>
      <c r="AB943" s="287"/>
      <c r="AC943" s="287"/>
      <c r="AD943" s="287"/>
      <c r="AE943" s="287"/>
      <c r="AF943" s="287"/>
      <c r="AG943" s="287"/>
      <c r="AH943" s="287"/>
      <c r="AI943" s="287"/>
      <c r="AJ943" s="449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206"/>
      <c r="BN943" s="206"/>
      <c r="BO943" s="206"/>
      <c r="BP943" s="206"/>
      <c r="BQ943" s="206"/>
      <c r="BR943" s="206"/>
      <c r="BS943" s="206"/>
      <c r="BT943" s="206"/>
      <c r="BU943" s="206"/>
      <c r="BV943" s="206"/>
      <c r="BW943" s="206"/>
      <c r="BX943" s="206"/>
      <c r="BY943" s="206"/>
      <c r="BZ943" s="206"/>
      <c r="CA943" s="206"/>
      <c r="CB943" s="206"/>
      <c r="CC943" s="206"/>
      <c r="CD943" s="206"/>
      <c r="CE943" s="206"/>
      <c r="CF943" s="206"/>
      <c r="CG943" s="206"/>
      <c r="CH943" s="206"/>
      <c r="CI943" s="206"/>
      <c r="CJ943" s="206"/>
      <c r="CK943" s="206"/>
      <c r="CL943" s="206"/>
      <c r="CM943" s="206"/>
      <c r="CN943" s="206"/>
      <c r="CO943" s="206"/>
      <c r="CP943" s="206"/>
      <c r="CQ943" s="206"/>
      <c r="CR943" s="206"/>
      <c r="CS943" s="206"/>
      <c r="CT943" s="206"/>
      <c r="CU943" s="206"/>
      <c r="CV943" s="206"/>
      <c r="CW943" s="206"/>
      <c r="CX943" s="206"/>
      <c r="CY943" s="206"/>
      <c r="CZ943" s="206"/>
      <c r="DA943" s="206"/>
      <c r="DB943" s="206"/>
      <c r="DC943" s="206"/>
      <c r="DD943" s="206"/>
      <c r="DE943" s="206"/>
      <c r="DF943" s="206"/>
      <c r="DG943" s="206"/>
      <c r="DH943" s="206"/>
      <c r="DI943" s="206"/>
      <c r="DJ943" s="206"/>
      <c r="DK943" s="206"/>
      <c r="DL943" s="206"/>
      <c r="DM943" s="206"/>
      <c r="DN943" s="206"/>
      <c r="DO943" s="206"/>
      <c r="DP943" s="206"/>
      <c r="DQ943" s="206"/>
      <c r="DR943" s="206"/>
      <c r="DS943" s="206"/>
      <c r="DT943" s="206"/>
      <c r="DU943" s="206"/>
      <c r="DV943" s="206"/>
      <c r="DW943" s="206"/>
      <c r="DX943" s="206"/>
      <c r="DY943" s="206"/>
      <c r="DZ943" s="206"/>
      <c r="EA943" s="206"/>
      <c r="EB943" s="206"/>
      <c r="EC943" s="206"/>
      <c r="ED943" s="206"/>
      <c r="EE943" s="206"/>
      <c r="EF943" s="206"/>
      <c r="EG943" s="206"/>
      <c r="EH943" s="206"/>
      <c r="EI943" s="206"/>
      <c r="EJ943" s="206"/>
      <c r="EK943" s="206"/>
      <c r="EL943" s="206"/>
      <c r="EM943" s="206"/>
      <c r="EN943" s="206"/>
      <c r="EO943" s="206"/>
      <c r="EP943" s="206"/>
      <c r="EQ943" s="206"/>
      <c r="ER943" s="206"/>
      <c r="ES943" s="206"/>
      <c r="ET943" s="206"/>
      <c r="EU943" s="206"/>
      <c r="EV943" s="206"/>
      <c r="EW943" s="206"/>
      <c r="EX943" s="206"/>
      <c r="EY943" s="206"/>
      <c r="EZ943" s="206"/>
      <c r="FA943" s="206"/>
      <c r="FB943" s="206"/>
      <c r="FC943" s="206"/>
      <c r="FD943" s="206"/>
      <c r="FE943" s="206"/>
      <c r="FF943" s="206"/>
      <c r="FG943" s="206"/>
      <c r="FH943" s="206"/>
      <c r="FI943" s="206"/>
      <c r="FJ943" s="206"/>
      <c r="FK943" s="206"/>
      <c r="FL943" s="206"/>
      <c r="FM943" s="206"/>
      <c r="FN943" s="206"/>
      <c r="FO943" s="206"/>
      <c r="FP943" s="206"/>
      <c r="FQ943" s="206"/>
      <c r="FR943" s="206"/>
      <c r="FS943" s="206"/>
      <c r="FT943" s="206"/>
      <c r="FU943" s="206"/>
      <c r="FV943" s="206"/>
      <c r="FW943" s="206"/>
      <c r="FX943" s="206"/>
      <c r="FY943" s="206"/>
      <c r="FZ943" s="206"/>
      <c r="GA943" s="206"/>
      <c r="GB943" s="206"/>
      <c r="GC943" s="206"/>
      <c r="GD943" s="206"/>
      <c r="GE943" s="206"/>
      <c r="GF943" s="206"/>
      <c r="GG943" s="206"/>
      <c r="GH943" s="206"/>
      <c r="GI943" s="206"/>
      <c r="GJ943" s="206"/>
      <c r="GK943" s="206"/>
      <c r="GL943" s="206"/>
      <c r="GM943" s="206"/>
      <c r="GN943" s="206"/>
      <c r="GO943" s="206"/>
      <c r="GP943" s="206"/>
      <c r="GQ943" s="206"/>
      <c r="GR943" s="206"/>
      <c r="GS943" s="206"/>
      <c r="GT943" s="206"/>
      <c r="GU943" s="206"/>
      <c r="GV943" s="206"/>
      <c r="GW943" s="206"/>
      <c r="GX943" s="206"/>
      <c r="GY943" s="206"/>
      <c r="GZ943" s="206"/>
      <c r="HA943" s="206"/>
      <c r="HB943" s="206"/>
      <c r="HC943" s="206"/>
      <c r="HD943" s="206"/>
      <c r="HE943" s="206"/>
      <c r="HF943" s="206"/>
      <c r="HG943" s="206"/>
      <c r="HH943" s="206"/>
      <c r="HI943" s="206"/>
      <c r="HJ943" s="206"/>
      <c r="HK943" s="206"/>
      <c r="HL943" s="206"/>
      <c r="HM943" s="206"/>
      <c r="HN943" s="206"/>
      <c r="HO943" s="206"/>
      <c r="HP943" s="206"/>
      <c r="HQ943" s="206"/>
      <c r="HR943" s="206"/>
      <c r="HS943" s="206"/>
      <c r="HT943" s="206"/>
      <c r="HU943" s="206"/>
      <c r="HV943" s="206"/>
      <c r="HW943" s="206"/>
      <c r="HX943" s="206"/>
      <c r="HY943" s="206"/>
      <c r="HZ943" s="206"/>
      <c r="IA943" s="206"/>
      <c r="IB943" s="206"/>
      <c r="IC943" s="206"/>
      <c r="ID943" s="206"/>
      <c r="IE943" s="206"/>
      <c r="IF943" s="206"/>
      <c r="IG943" s="206"/>
      <c r="IH943" s="206"/>
    </row>
    <row r="944" spans="1:242" s="225" customFormat="1" hidden="1" x14ac:dyDescent="0.25">
      <c r="A944" s="206"/>
      <c r="B944" s="206"/>
      <c r="C944" s="283">
        <v>43693</v>
      </c>
      <c r="D944" s="225" t="s">
        <v>1650</v>
      </c>
      <c r="E944" s="206" t="s">
        <v>1659</v>
      </c>
      <c r="F944" s="206"/>
      <c r="G944" s="235" t="s">
        <v>1394</v>
      </c>
      <c r="H944" s="285"/>
      <c r="I944" s="235">
        <v>1125000</v>
      </c>
      <c r="J944" s="357">
        <f t="shared" si="14"/>
        <v>6097500</v>
      </c>
      <c r="K944" s="251"/>
      <c r="L944" s="287"/>
      <c r="M944" s="206" t="s">
        <v>1659</v>
      </c>
      <c r="N944" s="287"/>
      <c r="O944" s="287"/>
      <c r="P944" s="287"/>
      <c r="Q944" s="287"/>
      <c r="R944" s="287"/>
      <c r="S944" s="287"/>
      <c r="T944" s="287"/>
      <c r="U944" s="287"/>
      <c r="V944" s="287"/>
      <c r="W944" s="287"/>
      <c r="X944" s="287"/>
      <c r="Y944" s="287"/>
      <c r="Z944" s="287"/>
      <c r="AA944" s="287"/>
      <c r="AB944" s="287"/>
      <c r="AC944" s="287"/>
      <c r="AD944" s="287"/>
      <c r="AE944" s="287"/>
      <c r="AF944" s="287"/>
      <c r="AG944" s="287"/>
      <c r="AH944" s="287"/>
      <c r="AI944" s="287"/>
      <c r="AJ944" s="449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206"/>
      <c r="BN944" s="206"/>
      <c r="BO944" s="206"/>
      <c r="BP944" s="206"/>
      <c r="BQ944" s="206"/>
      <c r="BR944" s="206"/>
      <c r="BS944" s="206"/>
      <c r="BT944" s="206"/>
      <c r="BU944" s="206"/>
      <c r="BV944" s="206"/>
      <c r="BW944" s="206"/>
      <c r="BX944" s="206"/>
      <c r="BY944" s="206"/>
      <c r="BZ944" s="206"/>
      <c r="CA944" s="206"/>
      <c r="CB944" s="206"/>
      <c r="CC944" s="206"/>
      <c r="CD944" s="206"/>
      <c r="CE944" s="206"/>
      <c r="CF944" s="206"/>
      <c r="CG944" s="206"/>
      <c r="CH944" s="206"/>
      <c r="CI944" s="206"/>
      <c r="CJ944" s="206"/>
      <c r="CK944" s="206"/>
      <c r="CL944" s="206"/>
      <c r="CM944" s="206"/>
      <c r="CN944" s="206"/>
      <c r="CO944" s="206"/>
      <c r="CP944" s="206"/>
      <c r="CQ944" s="206"/>
      <c r="CR944" s="206"/>
      <c r="CS944" s="206"/>
      <c r="CT944" s="206"/>
      <c r="CU944" s="206"/>
      <c r="CV944" s="206"/>
      <c r="CW944" s="206"/>
      <c r="CX944" s="206"/>
      <c r="CY944" s="206"/>
      <c r="CZ944" s="206"/>
      <c r="DA944" s="206"/>
      <c r="DB944" s="206"/>
      <c r="DC944" s="206"/>
      <c r="DD944" s="206"/>
      <c r="DE944" s="206"/>
      <c r="DF944" s="206"/>
      <c r="DG944" s="206"/>
      <c r="DH944" s="206"/>
      <c r="DI944" s="206"/>
      <c r="DJ944" s="206"/>
      <c r="DK944" s="206"/>
      <c r="DL944" s="206"/>
      <c r="DM944" s="206"/>
      <c r="DN944" s="206"/>
      <c r="DO944" s="206"/>
      <c r="DP944" s="206"/>
      <c r="DQ944" s="206"/>
      <c r="DR944" s="206"/>
      <c r="DS944" s="206"/>
      <c r="DT944" s="206"/>
      <c r="DU944" s="206"/>
      <c r="DV944" s="206"/>
      <c r="DW944" s="206"/>
      <c r="DX944" s="206"/>
      <c r="DY944" s="206"/>
      <c r="DZ944" s="206"/>
      <c r="EA944" s="206"/>
      <c r="EB944" s="206"/>
      <c r="EC944" s="206"/>
      <c r="ED944" s="206"/>
      <c r="EE944" s="206"/>
      <c r="EF944" s="206"/>
      <c r="EG944" s="206"/>
      <c r="EH944" s="206"/>
      <c r="EI944" s="206"/>
      <c r="EJ944" s="206"/>
      <c r="EK944" s="206"/>
      <c r="EL944" s="206"/>
      <c r="EM944" s="206"/>
      <c r="EN944" s="206"/>
      <c r="EO944" s="206"/>
      <c r="EP944" s="206"/>
      <c r="EQ944" s="206"/>
      <c r="ER944" s="206"/>
      <c r="ES944" s="206"/>
      <c r="ET944" s="206"/>
      <c r="EU944" s="206"/>
      <c r="EV944" s="206"/>
      <c r="EW944" s="206"/>
      <c r="EX944" s="206"/>
      <c r="EY944" s="206"/>
      <c r="EZ944" s="206"/>
      <c r="FA944" s="206"/>
      <c r="FB944" s="206"/>
      <c r="FC944" s="206"/>
      <c r="FD944" s="206"/>
      <c r="FE944" s="206"/>
      <c r="FF944" s="206"/>
      <c r="FG944" s="206"/>
      <c r="FH944" s="206"/>
      <c r="FI944" s="206"/>
      <c r="FJ944" s="206"/>
      <c r="FK944" s="206"/>
      <c r="FL944" s="206"/>
      <c r="FM944" s="206"/>
      <c r="FN944" s="206"/>
      <c r="FO944" s="206"/>
      <c r="FP944" s="206"/>
      <c r="FQ944" s="206"/>
      <c r="FR944" s="206"/>
      <c r="FS944" s="206"/>
      <c r="FT944" s="206"/>
      <c r="FU944" s="206"/>
      <c r="FV944" s="206"/>
      <c r="FW944" s="206"/>
      <c r="FX944" s="206"/>
      <c r="FY944" s="206"/>
      <c r="FZ944" s="206"/>
      <c r="GA944" s="206"/>
      <c r="GB944" s="206"/>
      <c r="GC944" s="206"/>
      <c r="GD944" s="206"/>
      <c r="GE944" s="206"/>
      <c r="GF944" s="206"/>
      <c r="GG944" s="206"/>
      <c r="GH944" s="206"/>
      <c r="GI944" s="206"/>
      <c r="GJ944" s="206"/>
      <c r="GK944" s="206"/>
      <c r="GL944" s="206"/>
      <c r="GM944" s="206"/>
      <c r="GN944" s="206"/>
      <c r="GO944" s="206"/>
      <c r="GP944" s="206"/>
      <c r="GQ944" s="206"/>
      <c r="GR944" s="206"/>
      <c r="GS944" s="206"/>
      <c r="GT944" s="206"/>
      <c r="GU944" s="206"/>
      <c r="GV944" s="206"/>
      <c r="GW944" s="206"/>
      <c r="GX944" s="206"/>
      <c r="GY944" s="206"/>
      <c r="GZ944" s="206"/>
      <c r="HA944" s="206"/>
      <c r="HB944" s="206"/>
      <c r="HC944" s="206"/>
      <c r="HD944" s="206"/>
      <c r="HE944" s="206"/>
      <c r="HF944" s="206"/>
      <c r="HG944" s="206"/>
      <c r="HH944" s="206"/>
      <c r="HI944" s="206"/>
      <c r="HJ944" s="206"/>
      <c r="HK944" s="206"/>
      <c r="HL944" s="206"/>
      <c r="HM944" s="206"/>
      <c r="HN944" s="206"/>
      <c r="HO944" s="206"/>
      <c r="HP944" s="206"/>
      <c r="HQ944" s="206"/>
      <c r="HR944" s="206"/>
      <c r="HS944" s="206"/>
      <c r="HT944" s="206"/>
      <c r="HU944" s="206"/>
      <c r="HV944" s="206"/>
      <c r="HW944" s="206"/>
      <c r="HX944" s="206"/>
      <c r="HY944" s="206"/>
      <c r="HZ944" s="206"/>
      <c r="IA944" s="206"/>
      <c r="IB944" s="206"/>
      <c r="IC944" s="206"/>
      <c r="ID944" s="206"/>
      <c r="IE944" s="206"/>
      <c r="IF944" s="206"/>
      <c r="IG944" s="206"/>
      <c r="IH944" s="206"/>
    </row>
    <row r="945" spans="1:242" s="225" customFormat="1" hidden="1" x14ac:dyDescent="0.25">
      <c r="A945" s="206"/>
      <c r="B945" s="206"/>
      <c r="C945" s="283">
        <v>43699</v>
      </c>
      <c r="D945" s="225" t="s">
        <v>1651</v>
      </c>
      <c r="E945" s="206" t="s">
        <v>1662</v>
      </c>
      <c r="F945" s="206"/>
      <c r="G945" s="235" t="s">
        <v>1652</v>
      </c>
      <c r="H945" s="285"/>
      <c r="I945" s="235">
        <v>1000000</v>
      </c>
      <c r="J945" s="357">
        <f t="shared" si="14"/>
        <v>5097500</v>
      </c>
      <c r="K945" s="251"/>
      <c r="L945" s="287"/>
      <c r="M945" s="206" t="s">
        <v>1662</v>
      </c>
      <c r="N945" s="287"/>
      <c r="O945" s="287"/>
      <c r="P945" s="287"/>
      <c r="Q945" s="287"/>
      <c r="R945" s="287"/>
      <c r="S945" s="287"/>
      <c r="T945" s="287"/>
      <c r="U945" s="287"/>
      <c r="V945" s="287"/>
      <c r="W945" s="287"/>
      <c r="X945" s="287"/>
      <c r="Y945" s="287"/>
      <c r="Z945" s="287"/>
      <c r="AA945" s="287"/>
      <c r="AB945" s="287"/>
      <c r="AC945" s="287"/>
      <c r="AD945" s="287"/>
      <c r="AE945" s="287"/>
      <c r="AF945" s="287"/>
      <c r="AG945" s="287"/>
      <c r="AH945" s="287"/>
      <c r="AI945" s="287"/>
      <c r="AJ945" s="449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206"/>
      <c r="BN945" s="206"/>
      <c r="BO945" s="206"/>
      <c r="BP945" s="206"/>
      <c r="BQ945" s="206"/>
      <c r="BR945" s="206"/>
      <c r="BS945" s="206"/>
      <c r="BT945" s="206"/>
      <c r="BU945" s="206"/>
      <c r="BV945" s="206"/>
      <c r="BW945" s="206"/>
      <c r="BX945" s="206"/>
      <c r="BY945" s="206"/>
      <c r="BZ945" s="206"/>
      <c r="CA945" s="206"/>
      <c r="CB945" s="206"/>
      <c r="CC945" s="206"/>
      <c r="CD945" s="206"/>
      <c r="CE945" s="206"/>
      <c r="CF945" s="206"/>
      <c r="CG945" s="206"/>
      <c r="CH945" s="206"/>
      <c r="CI945" s="206"/>
      <c r="CJ945" s="206"/>
      <c r="CK945" s="206"/>
      <c r="CL945" s="206"/>
      <c r="CM945" s="206"/>
      <c r="CN945" s="206"/>
      <c r="CO945" s="206"/>
      <c r="CP945" s="206"/>
      <c r="CQ945" s="206"/>
      <c r="CR945" s="206"/>
      <c r="CS945" s="206"/>
      <c r="CT945" s="206"/>
      <c r="CU945" s="206"/>
      <c r="CV945" s="206"/>
      <c r="CW945" s="206"/>
      <c r="CX945" s="206"/>
      <c r="CY945" s="206"/>
      <c r="CZ945" s="206"/>
      <c r="DA945" s="206"/>
      <c r="DB945" s="206"/>
      <c r="DC945" s="206"/>
      <c r="DD945" s="206"/>
      <c r="DE945" s="206"/>
      <c r="DF945" s="206"/>
      <c r="DG945" s="206"/>
      <c r="DH945" s="206"/>
      <c r="DI945" s="206"/>
      <c r="DJ945" s="206"/>
      <c r="DK945" s="206"/>
      <c r="DL945" s="206"/>
      <c r="DM945" s="206"/>
      <c r="DN945" s="206"/>
      <c r="DO945" s="206"/>
      <c r="DP945" s="206"/>
      <c r="DQ945" s="206"/>
      <c r="DR945" s="206"/>
      <c r="DS945" s="206"/>
      <c r="DT945" s="206"/>
      <c r="DU945" s="206"/>
      <c r="DV945" s="206"/>
      <c r="DW945" s="206"/>
      <c r="DX945" s="206"/>
      <c r="DY945" s="206"/>
      <c r="DZ945" s="206"/>
      <c r="EA945" s="206"/>
      <c r="EB945" s="206"/>
      <c r="EC945" s="206"/>
      <c r="ED945" s="206"/>
      <c r="EE945" s="206"/>
      <c r="EF945" s="206"/>
      <c r="EG945" s="206"/>
      <c r="EH945" s="206"/>
      <c r="EI945" s="206"/>
      <c r="EJ945" s="206"/>
      <c r="EK945" s="206"/>
      <c r="EL945" s="206"/>
      <c r="EM945" s="206"/>
      <c r="EN945" s="206"/>
      <c r="EO945" s="206"/>
      <c r="EP945" s="206"/>
      <c r="EQ945" s="206"/>
      <c r="ER945" s="206"/>
      <c r="ES945" s="206"/>
      <c r="ET945" s="206"/>
      <c r="EU945" s="206"/>
      <c r="EV945" s="206"/>
      <c r="EW945" s="206"/>
      <c r="EX945" s="206"/>
      <c r="EY945" s="206"/>
      <c r="EZ945" s="206"/>
      <c r="FA945" s="206"/>
      <c r="FB945" s="206"/>
      <c r="FC945" s="206"/>
      <c r="FD945" s="206"/>
      <c r="FE945" s="206"/>
      <c r="FF945" s="206"/>
      <c r="FG945" s="206"/>
      <c r="FH945" s="206"/>
      <c r="FI945" s="206"/>
      <c r="FJ945" s="206"/>
      <c r="FK945" s="206"/>
      <c r="FL945" s="206"/>
      <c r="FM945" s="206"/>
      <c r="FN945" s="206"/>
      <c r="FO945" s="206"/>
      <c r="FP945" s="206"/>
      <c r="FQ945" s="206"/>
      <c r="FR945" s="206"/>
      <c r="FS945" s="206"/>
      <c r="FT945" s="206"/>
      <c r="FU945" s="206"/>
      <c r="FV945" s="206"/>
      <c r="FW945" s="206"/>
      <c r="FX945" s="206"/>
      <c r="FY945" s="206"/>
      <c r="FZ945" s="206"/>
      <c r="GA945" s="206"/>
      <c r="GB945" s="206"/>
      <c r="GC945" s="206"/>
      <c r="GD945" s="206"/>
      <c r="GE945" s="206"/>
      <c r="GF945" s="206"/>
      <c r="GG945" s="206"/>
      <c r="GH945" s="206"/>
      <c r="GI945" s="206"/>
      <c r="GJ945" s="206"/>
      <c r="GK945" s="206"/>
      <c r="GL945" s="206"/>
      <c r="GM945" s="206"/>
      <c r="GN945" s="206"/>
      <c r="GO945" s="206"/>
      <c r="GP945" s="206"/>
      <c r="GQ945" s="206"/>
      <c r="GR945" s="206"/>
      <c r="GS945" s="206"/>
      <c r="GT945" s="206"/>
      <c r="GU945" s="206"/>
      <c r="GV945" s="206"/>
      <c r="GW945" s="206"/>
      <c r="GX945" s="206"/>
      <c r="GY945" s="206"/>
      <c r="GZ945" s="206"/>
      <c r="HA945" s="206"/>
      <c r="HB945" s="206"/>
      <c r="HC945" s="206"/>
      <c r="HD945" s="206"/>
      <c r="HE945" s="206"/>
      <c r="HF945" s="206"/>
      <c r="HG945" s="206"/>
      <c r="HH945" s="206"/>
      <c r="HI945" s="206"/>
      <c r="HJ945" s="206"/>
      <c r="HK945" s="206"/>
      <c r="HL945" s="206"/>
      <c r="HM945" s="206"/>
      <c r="HN945" s="206"/>
      <c r="HO945" s="206"/>
      <c r="HP945" s="206"/>
      <c r="HQ945" s="206"/>
      <c r="HR945" s="206"/>
      <c r="HS945" s="206"/>
      <c r="HT945" s="206"/>
      <c r="HU945" s="206"/>
      <c r="HV945" s="206"/>
      <c r="HW945" s="206"/>
      <c r="HX945" s="206"/>
      <c r="HY945" s="206"/>
      <c r="HZ945" s="206"/>
      <c r="IA945" s="206"/>
      <c r="IB945" s="206"/>
      <c r="IC945" s="206"/>
      <c r="ID945" s="206"/>
      <c r="IE945" s="206"/>
      <c r="IF945" s="206"/>
      <c r="IG945" s="206"/>
      <c r="IH945" s="206"/>
    </row>
    <row r="946" spans="1:242" s="225" customFormat="1" hidden="1" x14ac:dyDescent="0.25">
      <c r="A946" s="206"/>
      <c r="B946" s="206"/>
      <c r="C946" s="206"/>
      <c r="D946" s="377" t="s">
        <v>1689</v>
      </c>
      <c r="E946" s="206"/>
      <c r="F946" s="206"/>
      <c r="G946" s="208"/>
      <c r="H946" s="285">
        <v>17777700</v>
      </c>
      <c r="I946" s="210"/>
      <c r="J946" s="357">
        <f t="shared" si="14"/>
        <v>22875200</v>
      </c>
      <c r="K946" s="251"/>
      <c r="L946" s="287"/>
      <c r="M946" s="206"/>
      <c r="N946" s="287"/>
      <c r="O946" s="287"/>
      <c r="P946" s="287"/>
      <c r="Q946" s="287"/>
      <c r="R946" s="287"/>
      <c r="S946" s="287"/>
      <c r="T946" s="287"/>
      <c r="U946" s="287"/>
      <c r="V946" s="287"/>
      <c r="W946" s="287"/>
      <c r="X946" s="287"/>
      <c r="Y946" s="287"/>
      <c r="Z946" s="287"/>
      <c r="AA946" s="287"/>
      <c r="AB946" s="287"/>
      <c r="AC946" s="287"/>
      <c r="AD946" s="287"/>
      <c r="AE946" s="287"/>
      <c r="AF946" s="287"/>
      <c r="AG946" s="287"/>
      <c r="AH946" s="287"/>
      <c r="AI946" s="287"/>
      <c r="AJ946" s="449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206"/>
      <c r="BN946" s="206"/>
      <c r="BO946" s="206"/>
      <c r="BP946" s="206"/>
      <c r="BQ946" s="206"/>
      <c r="BR946" s="206"/>
      <c r="BS946" s="206"/>
      <c r="BT946" s="206"/>
      <c r="BU946" s="206"/>
      <c r="BV946" s="206"/>
      <c r="BW946" s="206"/>
      <c r="BX946" s="206"/>
      <c r="BY946" s="206"/>
      <c r="BZ946" s="206"/>
      <c r="CA946" s="206"/>
      <c r="CB946" s="206"/>
      <c r="CC946" s="206"/>
      <c r="CD946" s="206"/>
      <c r="CE946" s="206"/>
      <c r="CF946" s="206"/>
      <c r="CG946" s="206"/>
      <c r="CH946" s="206"/>
      <c r="CI946" s="206"/>
      <c r="CJ946" s="206"/>
      <c r="CK946" s="206"/>
      <c r="CL946" s="206"/>
      <c r="CM946" s="206"/>
      <c r="CN946" s="206"/>
      <c r="CO946" s="206"/>
      <c r="CP946" s="206"/>
      <c r="CQ946" s="206"/>
      <c r="CR946" s="206"/>
      <c r="CS946" s="206"/>
      <c r="CT946" s="206"/>
      <c r="CU946" s="206"/>
      <c r="CV946" s="206"/>
      <c r="CW946" s="206"/>
      <c r="CX946" s="206"/>
      <c r="CY946" s="206"/>
      <c r="CZ946" s="206"/>
      <c r="DA946" s="206"/>
      <c r="DB946" s="206"/>
      <c r="DC946" s="206"/>
      <c r="DD946" s="206"/>
      <c r="DE946" s="206"/>
      <c r="DF946" s="206"/>
      <c r="DG946" s="206"/>
      <c r="DH946" s="206"/>
      <c r="DI946" s="206"/>
      <c r="DJ946" s="206"/>
      <c r="DK946" s="206"/>
      <c r="DL946" s="206"/>
      <c r="DM946" s="206"/>
      <c r="DN946" s="206"/>
      <c r="DO946" s="206"/>
      <c r="DP946" s="206"/>
      <c r="DQ946" s="206"/>
      <c r="DR946" s="206"/>
      <c r="DS946" s="206"/>
      <c r="DT946" s="206"/>
      <c r="DU946" s="206"/>
      <c r="DV946" s="206"/>
      <c r="DW946" s="206"/>
      <c r="DX946" s="206"/>
      <c r="DY946" s="206"/>
      <c r="DZ946" s="206"/>
      <c r="EA946" s="206"/>
      <c r="EB946" s="206"/>
      <c r="EC946" s="206"/>
      <c r="ED946" s="206"/>
      <c r="EE946" s="206"/>
      <c r="EF946" s="206"/>
      <c r="EG946" s="206"/>
      <c r="EH946" s="206"/>
      <c r="EI946" s="206"/>
      <c r="EJ946" s="206"/>
      <c r="EK946" s="206"/>
      <c r="EL946" s="206"/>
      <c r="EM946" s="206"/>
      <c r="EN946" s="206"/>
      <c r="EO946" s="206"/>
      <c r="EP946" s="206"/>
      <c r="EQ946" s="206"/>
      <c r="ER946" s="206"/>
      <c r="ES946" s="206"/>
      <c r="ET946" s="206"/>
      <c r="EU946" s="206"/>
      <c r="EV946" s="206"/>
      <c r="EW946" s="206"/>
      <c r="EX946" s="206"/>
      <c r="EY946" s="206"/>
      <c r="EZ946" s="206"/>
      <c r="FA946" s="206"/>
      <c r="FB946" s="206"/>
      <c r="FC946" s="206"/>
      <c r="FD946" s="206"/>
      <c r="FE946" s="206"/>
      <c r="FF946" s="206"/>
      <c r="FG946" s="206"/>
      <c r="FH946" s="206"/>
      <c r="FI946" s="206"/>
      <c r="FJ946" s="206"/>
      <c r="FK946" s="206"/>
      <c r="FL946" s="206"/>
      <c r="FM946" s="206"/>
      <c r="FN946" s="206"/>
      <c r="FO946" s="206"/>
      <c r="FP946" s="206"/>
      <c r="FQ946" s="206"/>
      <c r="FR946" s="206"/>
      <c r="FS946" s="206"/>
      <c r="FT946" s="206"/>
      <c r="FU946" s="206"/>
      <c r="FV946" s="206"/>
      <c r="FW946" s="206"/>
      <c r="FX946" s="206"/>
      <c r="FY946" s="206"/>
      <c r="FZ946" s="206"/>
      <c r="GA946" s="206"/>
      <c r="GB946" s="206"/>
      <c r="GC946" s="206"/>
      <c r="GD946" s="206"/>
      <c r="GE946" s="206"/>
      <c r="GF946" s="206"/>
      <c r="GG946" s="206"/>
      <c r="GH946" s="206"/>
      <c r="GI946" s="206"/>
      <c r="GJ946" s="206"/>
      <c r="GK946" s="206"/>
      <c r="GL946" s="206"/>
      <c r="GM946" s="206"/>
      <c r="GN946" s="206"/>
      <c r="GO946" s="206"/>
      <c r="GP946" s="206"/>
      <c r="GQ946" s="206"/>
      <c r="GR946" s="206"/>
      <c r="GS946" s="206"/>
      <c r="GT946" s="206"/>
      <c r="GU946" s="206"/>
      <c r="GV946" s="206"/>
      <c r="GW946" s="206"/>
      <c r="GX946" s="206"/>
      <c r="GY946" s="206"/>
      <c r="GZ946" s="206"/>
      <c r="HA946" s="206"/>
      <c r="HB946" s="206"/>
      <c r="HC946" s="206"/>
      <c r="HD946" s="206"/>
      <c r="HE946" s="206"/>
      <c r="HF946" s="206"/>
      <c r="HG946" s="206"/>
      <c r="HH946" s="206"/>
      <c r="HI946" s="206"/>
      <c r="HJ946" s="206"/>
      <c r="HK946" s="206"/>
      <c r="HL946" s="206"/>
      <c r="HM946" s="206"/>
      <c r="HN946" s="206"/>
      <c r="HO946" s="206"/>
      <c r="HP946" s="206"/>
      <c r="HQ946" s="206"/>
      <c r="HR946" s="206"/>
      <c r="HS946" s="206"/>
      <c r="HT946" s="206"/>
      <c r="HU946" s="206"/>
      <c r="HV946" s="206"/>
      <c r="HW946" s="206"/>
      <c r="HX946" s="206"/>
      <c r="HY946" s="206"/>
      <c r="HZ946" s="206"/>
      <c r="IA946" s="206"/>
      <c r="IB946" s="206"/>
      <c r="IC946" s="206"/>
      <c r="ID946" s="206"/>
      <c r="IE946" s="206"/>
      <c r="IF946" s="206"/>
      <c r="IG946" s="206"/>
      <c r="IH946" s="206"/>
    </row>
    <row r="947" spans="1:242" s="225" customFormat="1" hidden="1" x14ac:dyDescent="0.25">
      <c r="A947" s="206"/>
      <c r="B947" s="206"/>
      <c r="C947" s="204">
        <v>43703</v>
      </c>
      <c r="D947" s="318" t="s">
        <v>1667</v>
      </c>
      <c r="E947" s="319" t="s">
        <v>1665</v>
      </c>
      <c r="F947" s="255"/>
      <c r="G947" s="320" t="s">
        <v>1666</v>
      </c>
      <c r="H947" s="285"/>
      <c r="I947" s="321">
        <v>450000</v>
      </c>
      <c r="J947" s="357">
        <f t="shared" si="14"/>
        <v>22425200</v>
      </c>
      <c r="K947" s="251"/>
      <c r="L947" s="287"/>
      <c r="M947" s="319" t="s">
        <v>1665</v>
      </c>
      <c r="N947" s="287"/>
      <c r="O947" s="287"/>
      <c r="P947" s="287"/>
      <c r="Q947" s="287"/>
      <c r="R947" s="287"/>
      <c r="S947" s="287"/>
      <c r="T947" s="287"/>
      <c r="U947" s="287"/>
      <c r="V947" s="287"/>
      <c r="W947" s="287"/>
      <c r="X947" s="287"/>
      <c r="Y947" s="287"/>
      <c r="Z947" s="287"/>
      <c r="AA947" s="287"/>
      <c r="AB947" s="287"/>
      <c r="AC947" s="287"/>
      <c r="AD947" s="287"/>
      <c r="AE947" s="287"/>
      <c r="AF947" s="287"/>
      <c r="AG947" s="287"/>
      <c r="AH947" s="287"/>
      <c r="AI947" s="287"/>
      <c r="AJ947" s="449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206"/>
      <c r="BN947" s="206"/>
      <c r="BO947" s="206"/>
      <c r="BP947" s="206"/>
      <c r="BQ947" s="206"/>
      <c r="BR947" s="206"/>
      <c r="BS947" s="206"/>
      <c r="BT947" s="206"/>
      <c r="BU947" s="206"/>
      <c r="BV947" s="206"/>
      <c r="BW947" s="206"/>
      <c r="BX947" s="206"/>
      <c r="BY947" s="206"/>
      <c r="BZ947" s="206"/>
      <c r="CA947" s="206"/>
      <c r="CB947" s="206"/>
      <c r="CC947" s="206"/>
      <c r="CD947" s="206"/>
      <c r="CE947" s="206"/>
      <c r="CF947" s="206"/>
      <c r="CG947" s="206"/>
      <c r="CH947" s="206"/>
      <c r="CI947" s="206"/>
      <c r="CJ947" s="206"/>
      <c r="CK947" s="206"/>
      <c r="CL947" s="206"/>
      <c r="CM947" s="206"/>
      <c r="CN947" s="206"/>
      <c r="CO947" s="206"/>
      <c r="CP947" s="206"/>
      <c r="CQ947" s="206"/>
      <c r="CR947" s="206"/>
      <c r="CS947" s="206"/>
      <c r="CT947" s="206"/>
      <c r="CU947" s="206"/>
      <c r="CV947" s="206"/>
      <c r="CW947" s="206"/>
      <c r="CX947" s="206"/>
      <c r="CY947" s="206"/>
      <c r="CZ947" s="206"/>
      <c r="DA947" s="206"/>
      <c r="DB947" s="206"/>
      <c r="DC947" s="206"/>
      <c r="DD947" s="206"/>
      <c r="DE947" s="206"/>
      <c r="DF947" s="206"/>
      <c r="DG947" s="206"/>
      <c r="DH947" s="206"/>
      <c r="DI947" s="206"/>
      <c r="DJ947" s="206"/>
      <c r="DK947" s="206"/>
      <c r="DL947" s="206"/>
      <c r="DM947" s="206"/>
      <c r="DN947" s="206"/>
      <c r="DO947" s="206"/>
      <c r="DP947" s="206"/>
      <c r="DQ947" s="206"/>
      <c r="DR947" s="206"/>
      <c r="DS947" s="206"/>
      <c r="DT947" s="206"/>
      <c r="DU947" s="206"/>
      <c r="DV947" s="206"/>
      <c r="DW947" s="206"/>
      <c r="DX947" s="206"/>
      <c r="DY947" s="206"/>
      <c r="DZ947" s="206"/>
      <c r="EA947" s="206"/>
      <c r="EB947" s="206"/>
      <c r="EC947" s="206"/>
      <c r="ED947" s="206"/>
      <c r="EE947" s="206"/>
      <c r="EF947" s="206"/>
      <c r="EG947" s="206"/>
      <c r="EH947" s="206"/>
      <c r="EI947" s="206"/>
      <c r="EJ947" s="206"/>
      <c r="EK947" s="206"/>
      <c r="EL947" s="206"/>
      <c r="EM947" s="206"/>
      <c r="EN947" s="206"/>
      <c r="EO947" s="206"/>
      <c r="EP947" s="206"/>
      <c r="EQ947" s="206"/>
      <c r="ER947" s="206"/>
      <c r="ES947" s="206"/>
      <c r="ET947" s="206"/>
      <c r="EU947" s="206"/>
      <c r="EV947" s="206"/>
      <c r="EW947" s="206"/>
      <c r="EX947" s="206"/>
      <c r="EY947" s="206"/>
      <c r="EZ947" s="206"/>
      <c r="FA947" s="206"/>
      <c r="FB947" s="206"/>
      <c r="FC947" s="206"/>
      <c r="FD947" s="206"/>
      <c r="FE947" s="206"/>
      <c r="FF947" s="206"/>
      <c r="FG947" s="206"/>
      <c r="FH947" s="206"/>
      <c r="FI947" s="206"/>
      <c r="FJ947" s="206"/>
      <c r="FK947" s="206"/>
      <c r="FL947" s="206"/>
      <c r="FM947" s="206"/>
      <c r="FN947" s="206"/>
      <c r="FO947" s="206"/>
      <c r="FP947" s="206"/>
      <c r="FQ947" s="206"/>
      <c r="FR947" s="206"/>
      <c r="FS947" s="206"/>
      <c r="FT947" s="206"/>
      <c r="FU947" s="206"/>
      <c r="FV947" s="206"/>
      <c r="FW947" s="206"/>
      <c r="FX947" s="206"/>
      <c r="FY947" s="206"/>
      <c r="FZ947" s="206"/>
      <c r="GA947" s="206"/>
      <c r="GB947" s="206"/>
      <c r="GC947" s="206"/>
      <c r="GD947" s="206"/>
      <c r="GE947" s="206"/>
      <c r="GF947" s="206"/>
      <c r="GG947" s="206"/>
      <c r="GH947" s="206"/>
      <c r="GI947" s="206"/>
      <c r="GJ947" s="206"/>
      <c r="GK947" s="206"/>
      <c r="GL947" s="206"/>
      <c r="GM947" s="206"/>
      <c r="GN947" s="206"/>
      <c r="GO947" s="206"/>
      <c r="GP947" s="206"/>
      <c r="GQ947" s="206"/>
      <c r="GR947" s="206"/>
      <c r="GS947" s="206"/>
      <c r="GT947" s="206"/>
      <c r="GU947" s="206"/>
      <c r="GV947" s="206"/>
      <c r="GW947" s="206"/>
      <c r="GX947" s="206"/>
      <c r="GY947" s="206"/>
      <c r="GZ947" s="206"/>
      <c r="HA947" s="206"/>
      <c r="HB947" s="206"/>
      <c r="HC947" s="206"/>
      <c r="HD947" s="206"/>
      <c r="HE947" s="206"/>
      <c r="HF947" s="206"/>
      <c r="HG947" s="206"/>
      <c r="HH947" s="206"/>
      <c r="HI947" s="206"/>
      <c r="HJ947" s="206"/>
      <c r="HK947" s="206"/>
      <c r="HL947" s="206"/>
      <c r="HM947" s="206"/>
      <c r="HN947" s="206"/>
      <c r="HO947" s="206"/>
      <c r="HP947" s="206"/>
      <c r="HQ947" s="206"/>
      <c r="HR947" s="206"/>
      <c r="HS947" s="206"/>
      <c r="HT947" s="206"/>
      <c r="HU947" s="206"/>
      <c r="HV947" s="206"/>
      <c r="HW947" s="206"/>
      <c r="HX947" s="206"/>
      <c r="HY947" s="206"/>
      <c r="HZ947" s="206"/>
      <c r="IA947" s="206"/>
      <c r="IB947" s="206"/>
      <c r="IC947" s="206"/>
      <c r="ID947" s="206"/>
      <c r="IE947" s="206"/>
      <c r="IF947" s="206"/>
      <c r="IG947" s="206"/>
      <c r="IH947" s="206"/>
    </row>
    <row r="948" spans="1:242" s="225" customFormat="1" hidden="1" x14ac:dyDescent="0.25">
      <c r="A948" s="206"/>
      <c r="B948" s="206"/>
      <c r="C948" s="204">
        <v>43703</v>
      </c>
      <c r="D948" s="267" t="s">
        <v>1676</v>
      </c>
      <c r="E948" s="319" t="s">
        <v>1668</v>
      </c>
      <c r="F948" s="322"/>
      <c r="G948" s="270" t="s">
        <v>1675</v>
      </c>
      <c r="H948" s="285"/>
      <c r="I948" s="271">
        <v>320000</v>
      </c>
      <c r="J948" s="357">
        <f t="shared" si="14"/>
        <v>22105200</v>
      </c>
      <c r="K948" s="251"/>
      <c r="L948" s="287"/>
      <c r="M948" s="319" t="s">
        <v>1668</v>
      </c>
      <c r="N948" s="287"/>
      <c r="O948" s="287"/>
      <c r="P948" s="287"/>
      <c r="Q948" s="287"/>
      <c r="R948" s="287"/>
      <c r="S948" s="287"/>
      <c r="T948" s="287"/>
      <c r="U948" s="287"/>
      <c r="V948" s="287"/>
      <c r="W948" s="287"/>
      <c r="X948" s="287"/>
      <c r="Y948" s="287"/>
      <c r="Z948" s="287"/>
      <c r="AA948" s="287"/>
      <c r="AB948" s="287"/>
      <c r="AC948" s="287"/>
      <c r="AD948" s="287"/>
      <c r="AE948" s="287"/>
      <c r="AF948" s="287"/>
      <c r="AG948" s="287"/>
      <c r="AH948" s="287"/>
      <c r="AI948" s="287"/>
      <c r="AJ948" s="449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206"/>
      <c r="BN948" s="206"/>
      <c r="BO948" s="206"/>
      <c r="BP948" s="206"/>
      <c r="BQ948" s="206"/>
      <c r="BR948" s="206"/>
      <c r="BS948" s="206"/>
      <c r="BT948" s="206"/>
      <c r="BU948" s="206"/>
      <c r="BV948" s="206"/>
      <c r="BW948" s="206"/>
      <c r="BX948" s="206"/>
      <c r="BY948" s="206"/>
      <c r="BZ948" s="206"/>
      <c r="CA948" s="206"/>
      <c r="CB948" s="206"/>
      <c r="CC948" s="206"/>
      <c r="CD948" s="206"/>
      <c r="CE948" s="206"/>
      <c r="CF948" s="206"/>
      <c r="CG948" s="206"/>
      <c r="CH948" s="206"/>
      <c r="CI948" s="206"/>
      <c r="CJ948" s="206"/>
      <c r="CK948" s="206"/>
      <c r="CL948" s="206"/>
      <c r="CM948" s="206"/>
      <c r="CN948" s="206"/>
      <c r="CO948" s="206"/>
      <c r="CP948" s="206"/>
      <c r="CQ948" s="206"/>
      <c r="CR948" s="206"/>
      <c r="CS948" s="206"/>
      <c r="CT948" s="206"/>
      <c r="CU948" s="206"/>
      <c r="CV948" s="206"/>
      <c r="CW948" s="206"/>
      <c r="CX948" s="206"/>
      <c r="CY948" s="206"/>
      <c r="CZ948" s="206"/>
      <c r="DA948" s="206"/>
      <c r="DB948" s="206"/>
      <c r="DC948" s="206"/>
      <c r="DD948" s="206"/>
      <c r="DE948" s="206"/>
      <c r="DF948" s="206"/>
      <c r="DG948" s="206"/>
      <c r="DH948" s="206"/>
      <c r="DI948" s="206"/>
      <c r="DJ948" s="206"/>
      <c r="DK948" s="206"/>
      <c r="DL948" s="206"/>
      <c r="DM948" s="206"/>
      <c r="DN948" s="206"/>
      <c r="DO948" s="206"/>
      <c r="DP948" s="206"/>
      <c r="DQ948" s="206"/>
      <c r="DR948" s="206"/>
      <c r="DS948" s="206"/>
      <c r="DT948" s="206"/>
      <c r="DU948" s="206"/>
      <c r="DV948" s="206"/>
      <c r="DW948" s="206"/>
      <c r="DX948" s="206"/>
      <c r="DY948" s="206"/>
      <c r="DZ948" s="206"/>
      <c r="EA948" s="206"/>
      <c r="EB948" s="206"/>
      <c r="EC948" s="206"/>
      <c r="ED948" s="206"/>
      <c r="EE948" s="206"/>
      <c r="EF948" s="206"/>
      <c r="EG948" s="206"/>
      <c r="EH948" s="206"/>
      <c r="EI948" s="206"/>
      <c r="EJ948" s="206"/>
      <c r="EK948" s="206"/>
      <c r="EL948" s="206"/>
      <c r="EM948" s="206"/>
      <c r="EN948" s="206"/>
      <c r="EO948" s="206"/>
      <c r="EP948" s="206"/>
      <c r="EQ948" s="206"/>
      <c r="ER948" s="206"/>
      <c r="ES948" s="206"/>
      <c r="ET948" s="206"/>
      <c r="EU948" s="206"/>
      <c r="EV948" s="206"/>
      <c r="EW948" s="206"/>
      <c r="EX948" s="206"/>
      <c r="EY948" s="206"/>
      <c r="EZ948" s="206"/>
      <c r="FA948" s="206"/>
      <c r="FB948" s="206"/>
      <c r="FC948" s="206"/>
      <c r="FD948" s="206"/>
      <c r="FE948" s="206"/>
      <c r="FF948" s="206"/>
      <c r="FG948" s="206"/>
      <c r="FH948" s="206"/>
      <c r="FI948" s="206"/>
      <c r="FJ948" s="206"/>
      <c r="FK948" s="206"/>
      <c r="FL948" s="206"/>
      <c r="FM948" s="206"/>
      <c r="FN948" s="206"/>
      <c r="FO948" s="206"/>
      <c r="FP948" s="206"/>
      <c r="FQ948" s="206"/>
      <c r="FR948" s="206"/>
      <c r="FS948" s="206"/>
      <c r="FT948" s="206"/>
      <c r="FU948" s="206"/>
      <c r="FV948" s="206"/>
      <c r="FW948" s="206"/>
      <c r="FX948" s="206"/>
      <c r="FY948" s="206"/>
      <c r="FZ948" s="206"/>
      <c r="GA948" s="206"/>
      <c r="GB948" s="206"/>
      <c r="GC948" s="206"/>
      <c r="GD948" s="206"/>
      <c r="GE948" s="206"/>
      <c r="GF948" s="206"/>
      <c r="GG948" s="206"/>
      <c r="GH948" s="206"/>
      <c r="GI948" s="206"/>
      <c r="GJ948" s="206"/>
      <c r="GK948" s="206"/>
      <c r="GL948" s="206"/>
      <c r="GM948" s="206"/>
      <c r="GN948" s="206"/>
      <c r="GO948" s="206"/>
      <c r="GP948" s="206"/>
      <c r="GQ948" s="206"/>
      <c r="GR948" s="206"/>
      <c r="GS948" s="206"/>
      <c r="GT948" s="206"/>
      <c r="GU948" s="206"/>
      <c r="GV948" s="206"/>
      <c r="GW948" s="206"/>
      <c r="GX948" s="206"/>
      <c r="GY948" s="206"/>
      <c r="GZ948" s="206"/>
      <c r="HA948" s="206"/>
      <c r="HB948" s="206"/>
      <c r="HC948" s="206"/>
      <c r="HD948" s="206"/>
      <c r="HE948" s="206"/>
      <c r="HF948" s="206"/>
      <c r="HG948" s="206"/>
      <c r="HH948" s="206"/>
      <c r="HI948" s="206"/>
      <c r="HJ948" s="206"/>
      <c r="HK948" s="206"/>
      <c r="HL948" s="206"/>
      <c r="HM948" s="206"/>
      <c r="HN948" s="206"/>
      <c r="HO948" s="206"/>
      <c r="HP948" s="206"/>
      <c r="HQ948" s="206"/>
      <c r="HR948" s="206"/>
      <c r="HS948" s="206"/>
      <c r="HT948" s="206"/>
      <c r="HU948" s="206"/>
      <c r="HV948" s="206"/>
      <c r="HW948" s="206"/>
      <c r="HX948" s="206"/>
      <c r="HY948" s="206"/>
      <c r="HZ948" s="206"/>
      <c r="IA948" s="206"/>
      <c r="IB948" s="206"/>
      <c r="IC948" s="206"/>
      <c r="ID948" s="206"/>
      <c r="IE948" s="206"/>
      <c r="IF948" s="206"/>
      <c r="IG948" s="206"/>
      <c r="IH948" s="206"/>
    </row>
    <row r="949" spans="1:242" s="225" customFormat="1" hidden="1" x14ac:dyDescent="0.25">
      <c r="A949" s="206"/>
      <c r="B949" s="206"/>
      <c r="C949" s="204">
        <v>43703</v>
      </c>
      <c r="D949" s="233" t="s">
        <v>1677</v>
      </c>
      <c r="E949" s="319" t="s">
        <v>1669</v>
      </c>
      <c r="F949" s="322"/>
      <c r="G949" s="242" t="s">
        <v>1394</v>
      </c>
      <c r="H949" s="285"/>
      <c r="I949" s="236">
        <v>937275</v>
      </c>
      <c r="J949" s="357">
        <f t="shared" si="14"/>
        <v>21167925</v>
      </c>
      <c r="K949" s="251"/>
      <c r="L949" s="287"/>
      <c r="M949" s="319" t="s">
        <v>1669</v>
      </c>
      <c r="N949" s="287"/>
      <c r="O949" s="287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449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206"/>
      <c r="BN949" s="206"/>
      <c r="BO949" s="206"/>
      <c r="BP949" s="206"/>
      <c r="BQ949" s="206"/>
      <c r="BR949" s="206"/>
      <c r="BS949" s="206"/>
      <c r="BT949" s="206"/>
      <c r="BU949" s="206"/>
      <c r="BV949" s="206"/>
      <c r="BW949" s="206"/>
      <c r="BX949" s="206"/>
      <c r="BY949" s="206"/>
      <c r="BZ949" s="206"/>
      <c r="CA949" s="206"/>
      <c r="CB949" s="206"/>
      <c r="CC949" s="206"/>
      <c r="CD949" s="206"/>
      <c r="CE949" s="206"/>
      <c r="CF949" s="206"/>
      <c r="CG949" s="206"/>
      <c r="CH949" s="206"/>
      <c r="CI949" s="206"/>
      <c r="CJ949" s="206"/>
      <c r="CK949" s="206"/>
      <c r="CL949" s="206"/>
      <c r="CM949" s="206"/>
      <c r="CN949" s="206"/>
      <c r="CO949" s="206"/>
      <c r="CP949" s="206"/>
      <c r="CQ949" s="206"/>
      <c r="CR949" s="206"/>
      <c r="CS949" s="206"/>
      <c r="CT949" s="206"/>
      <c r="CU949" s="206"/>
      <c r="CV949" s="206"/>
      <c r="CW949" s="206"/>
      <c r="CX949" s="206"/>
      <c r="CY949" s="206"/>
      <c r="CZ949" s="206"/>
      <c r="DA949" s="206"/>
      <c r="DB949" s="206"/>
      <c r="DC949" s="206"/>
      <c r="DD949" s="206"/>
      <c r="DE949" s="206"/>
      <c r="DF949" s="206"/>
      <c r="DG949" s="206"/>
      <c r="DH949" s="206"/>
      <c r="DI949" s="206"/>
      <c r="DJ949" s="206"/>
      <c r="DK949" s="206"/>
      <c r="DL949" s="206"/>
      <c r="DM949" s="206"/>
      <c r="DN949" s="206"/>
      <c r="DO949" s="206"/>
      <c r="DP949" s="206"/>
      <c r="DQ949" s="206"/>
      <c r="DR949" s="206"/>
      <c r="DS949" s="206"/>
      <c r="DT949" s="206"/>
      <c r="DU949" s="206"/>
      <c r="DV949" s="206"/>
      <c r="DW949" s="206"/>
      <c r="DX949" s="206"/>
      <c r="DY949" s="206"/>
      <c r="DZ949" s="206"/>
      <c r="EA949" s="206"/>
      <c r="EB949" s="206"/>
      <c r="EC949" s="206"/>
      <c r="ED949" s="206"/>
      <c r="EE949" s="206"/>
      <c r="EF949" s="206"/>
      <c r="EG949" s="206"/>
      <c r="EH949" s="206"/>
      <c r="EI949" s="206"/>
      <c r="EJ949" s="206"/>
      <c r="EK949" s="206"/>
      <c r="EL949" s="206"/>
      <c r="EM949" s="206"/>
      <c r="EN949" s="206"/>
      <c r="EO949" s="206"/>
      <c r="EP949" s="206"/>
      <c r="EQ949" s="206"/>
      <c r="ER949" s="206"/>
      <c r="ES949" s="206"/>
      <c r="ET949" s="206"/>
      <c r="EU949" s="206"/>
      <c r="EV949" s="206"/>
      <c r="EW949" s="206"/>
      <c r="EX949" s="206"/>
      <c r="EY949" s="206"/>
      <c r="EZ949" s="206"/>
      <c r="FA949" s="206"/>
      <c r="FB949" s="206"/>
      <c r="FC949" s="206"/>
      <c r="FD949" s="206"/>
      <c r="FE949" s="206"/>
      <c r="FF949" s="206"/>
      <c r="FG949" s="206"/>
      <c r="FH949" s="206"/>
      <c r="FI949" s="206"/>
      <c r="FJ949" s="206"/>
      <c r="FK949" s="206"/>
      <c r="FL949" s="206"/>
      <c r="FM949" s="206"/>
      <c r="FN949" s="206"/>
      <c r="FO949" s="206"/>
      <c r="FP949" s="206"/>
      <c r="FQ949" s="206"/>
      <c r="FR949" s="206"/>
      <c r="FS949" s="206"/>
      <c r="FT949" s="206"/>
      <c r="FU949" s="206"/>
      <c r="FV949" s="206"/>
      <c r="FW949" s="206"/>
      <c r="FX949" s="206"/>
      <c r="FY949" s="206"/>
      <c r="FZ949" s="206"/>
      <c r="GA949" s="206"/>
      <c r="GB949" s="206"/>
      <c r="GC949" s="206"/>
      <c r="GD949" s="206"/>
      <c r="GE949" s="206"/>
      <c r="GF949" s="206"/>
      <c r="GG949" s="206"/>
      <c r="GH949" s="206"/>
      <c r="GI949" s="206"/>
      <c r="GJ949" s="206"/>
      <c r="GK949" s="206"/>
      <c r="GL949" s="206"/>
      <c r="GM949" s="206"/>
      <c r="GN949" s="206"/>
      <c r="GO949" s="206"/>
      <c r="GP949" s="206"/>
      <c r="GQ949" s="206"/>
      <c r="GR949" s="206"/>
      <c r="GS949" s="206"/>
      <c r="GT949" s="206"/>
      <c r="GU949" s="206"/>
      <c r="GV949" s="206"/>
      <c r="GW949" s="206"/>
      <c r="GX949" s="206"/>
      <c r="GY949" s="206"/>
      <c r="GZ949" s="206"/>
      <c r="HA949" s="206"/>
      <c r="HB949" s="206"/>
      <c r="HC949" s="206"/>
      <c r="HD949" s="206"/>
      <c r="HE949" s="206"/>
      <c r="HF949" s="206"/>
      <c r="HG949" s="206"/>
      <c r="HH949" s="206"/>
      <c r="HI949" s="206"/>
      <c r="HJ949" s="206"/>
      <c r="HK949" s="206"/>
      <c r="HL949" s="206"/>
      <c r="HM949" s="206"/>
      <c r="HN949" s="206"/>
      <c r="HO949" s="206"/>
      <c r="HP949" s="206"/>
      <c r="HQ949" s="206"/>
      <c r="HR949" s="206"/>
      <c r="HS949" s="206"/>
      <c r="HT949" s="206"/>
      <c r="HU949" s="206"/>
      <c r="HV949" s="206"/>
      <c r="HW949" s="206"/>
      <c r="HX949" s="206"/>
      <c r="HY949" s="206"/>
      <c r="HZ949" s="206"/>
      <c r="IA949" s="206"/>
      <c r="IB949" s="206"/>
      <c r="IC949" s="206"/>
      <c r="ID949" s="206"/>
      <c r="IE949" s="206"/>
      <c r="IF949" s="206"/>
      <c r="IG949" s="206"/>
      <c r="IH949" s="206"/>
    </row>
    <row r="950" spans="1:242" s="225" customFormat="1" hidden="1" x14ac:dyDescent="0.25">
      <c r="A950" s="206"/>
      <c r="B950" s="206"/>
      <c r="C950" s="204"/>
      <c r="D950" s="233" t="s">
        <v>1100</v>
      </c>
      <c r="E950" s="319"/>
      <c r="F950" s="322"/>
      <c r="G950" s="242"/>
      <c r="H950" s="285">
        <v>1125000</v>
      </c>
      <c r="I950" s="236"/>
      <c r="J950" s="357">
        <f t="shared" si="14"/>
        <v>22292925</v>
      </c>
      <c r="K950" s="251" t="s">
        <v>1659</v>
      </c>
      <c r="L950" s="287"/>
      <c r="M950" s="319"/>
      <c r="N950" s="287"/>
      <c r="O950" s="287"/>
      <c r="P950" s="287"/>
      <c r="Q950" s="287"/>
      <c r="R950" s="287"/>
      <c r="S950" s="287"/>
      <c r="T950" s="287"/>
      <c r="U950" s="287"/>
      <c r="V950" s="287"/>
      <c r="W950" s="287"/>
      <c r="X950" s="287"/>
      <c r="Y950" s="287"/>
      <c r="Z950" s="287"/>
      <c r="AA950" s="287"/>
      <c r="AB950" s="287"/>
      <c r="AC950" s="287"/>
      <c r="AD950" s="287"/>
      <c r="AE950" s="287"/>
      <c r="AF950" s="287"/>
      <c r="AG950" s="287"/>
      <c r="AH950" s="287"/>
      <c r="AI950" s="287"/>
      <c r="AJ950" s="449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  <c r="BI950" s="206"/>
      <c r="BJ950" s="206"/>
      <c r="BK950" s="206"/>
      <c r="BL950" s="206"/>
      <c r="BM950" s="206"/>
      <c r="BN950" s="206"/>
      <c r="BO950" s="206"/>
      <c r="BP950" s="206"/>
      <c r="BQ950" s="206"/>
      <c r="BR950" s="206"/>
      <c r="BS950" s="206"/>
      <c r="BT950" s="206"/>
      <c r="BU950" s="206"/>
      <c r="BV950" s="206"/>
      <c r="BW950" s="206"/>
      <c r="BX950" s="206"/>
      <c r="BY950" s="206"/>
      <c r="BZ950" s="206"/>
      <c r="CA950" s="206"/>
      <c r="CB950" s="206"/>
      <c r="CC950" s="206"/>
      <c r="CD950" s="206"/>
      <c r="CE950" s="206"/>
      <c r="CF950" s="206"/>
      <c r="CG950" s="206"/>
      <c r="CH950" s="206"/>
      <c r="CI950" s="206"/>
      <c r="CJ950" s="206"/>
      <c r="CK950" s="206"/>
      <c r="CL950" s="206"/>
      <c r="CM950" s="206"/>
      <c r="CN950" s="206"/>
      <c r="CO950" s="206"/>
      <c r="CP950" s="206"/>
      <c r="CQ950" s="206"/>
      <c r="CR950" s="206"/>
      <c r="CS950" s="206"/>
      <c r="CT950" s="206"/>
      <c r="CU950" s="206"/>
      <c r="CV950" s="206"/>
      <c r="CW950" s="206"/>
      <c r="CX950" s="206"/>
      <c r="CY950" s="206"/>
      <c r="CZ950" s="206"/>
      <c r="DA950" s="206"/>
      <c r="DB950" s="206"/>
      <c r="DC950" s="206"/>
      <c r="DD950" s="206"/>
      <c r="DE950" s="206"/>
      <c r="DF950" s="206"/>
      <c r="DG950" s="206"/>
      <c r="DH950" s="206"/>
      <c r="DI950" s="206"/>
      <c r="DJ950" s="206"/>
      <c r="DK950" s="206"/>
      <c r="DL950" s="206"/>
      <c r="DM950" s="206"/>
      <c r="DN950" s="206"/>
      <c r="DO950" s="206"/>
      <c r="DP950" s="206"/>
      <c r="DQ950" s="206"/>
      <c r="DR950" s="206"/>
      <c r="DS950" s="206"/>
      <c r="DT950" s="206"/>
      <c r="DU950" s="206"/>
      <c r="DV950" s="206"/>
      <c r="DW950" s="206"/>
      <c r="DX950" s="206"/>
      <c r="DY950" s="206"/>
      <c r="DZ950" s="206"/>
      <c r="EA950" s="206"/>
      <c r="EB950" s="206"/>
      <c r="EC950" s="206"/>
      <c r="ED950" s="206"/>
      <c r="EE950" s="206"/>
      <c r="EF950" s="206"/>
      <c r="EG950" s="206"/>
      <c r="EH950" s="206"/>
      <c r="EI950" s="206"/>
      <c r="EJ950" s="206"/>
      <c r="EK950" s="206"/>
      <c r="EL950" s="206"/>
      <c r="EM950" s="206"/>
      <c r="EN950" s="206"/>
      <c r="EO950" s="206"/>
      <c r="EP950" s="206"/>
      <c r="EQ950" s="206"/>
      <c r="ER950" s="206"/>
      <c r="ES950" s="206"/>
      <c r="ET950" s="206"/>
      <c r="EU950" s="206"/>
      <c r="EV950" s="206"/>
      <c r="EW950" s="206"/>
      <c r="EX950" s="206"/>
      <c r="EY950" s="206"/>
      <c r="EZ950" s="206"/>
      <c r="FA950" s="206"/>
      <c r="FB950" s="206"/>
      <c r="FC950" s="206"/>
      <c r="FD950" s="206"/>
      <c r="FE950" s="206"/>
      <c r="FF950" s="206"/>
      <c r="FG950" s="206"/>
      <c r="FH950" s="206"/>
      <c r="FI950" s="206"/>
      <c r="FJ950" s="206"/>
      <c r="FK950" s="206"/>
      <c r="FL950" s="206"/>
      <c r="FM950" s="206"/>
      <c r="FN950" s="206"/>
      <c r="FO950" s="206"/>
      <c r="FP950" s="206"/>
      <c r="FQ950" s="206"/>
      <c r="FR950" s="206"/>
      <c r="FS950" s="206"/>
      <c r="FT950" s="206"/>
      <c r="FU950" s="206"/>
      <c r="FV950" s="206"/>
      <c r="FW950" s="206"/>
      <c r="FX950" s="206"/>
      <c r="FY950" s="206"/>
      <c r="FZ950" s="206"/>
      <c r="GA950" s="206"/>
      <c r="GB950" s="206"/>
      <c r="GC950" s="206"/>
      <c r="GD950" s="206"/>
      <c r="GE950" s="206"/>
      <c r="GF950" s="206"/>
      <c r="GG950" s="206"/>
      <c r="GH950" s="206"/>
      <c r="GI950" s="206"/>
      <c r="GJ950" s="206"/>
      <c r="GK950" s="206"/>
      <c r="GL950" s="206"/>
      <c r="GM950" s="206"/>
      <c r="GN950" s="206"/>
      <c r="GO950" s="206"/>
      <c r="GP950" s="206"/>
      <c r="GQ950" s="206"/>
      <c r="GR950" s="206"/>
      <c r="GS950" s="206"/>
      <c r="GT950" s="206"/>
      <c r="GU950" s="206"/>
      <c r="GV950" s="206"/>
      <c r="GW950" s="206"/>
      <c r="GX950" s="206"/>
      <c r="GY950" s="206"/>
      <c r="GZ950" s="206"/>
      <c r="HA950" s="206"/>
      <c r="HB950" s="206"/>
      <c r="HC950" s="206"/>
      <c r="HD950" s="206"/>
      <c r="HE950" s="206"/>
      <c r="HF950" s="206"/>
      <c r="HG950" s="206"/>
      <c r="HH950" s="206"/>
      <c r="HI950" s="206"/>
      <c r="HJ950" s="206"/>
      <c r="HK950" s="206"/>
      <c r="HL950" s="206"/>
      <c r="HM950" s="206"/>
      <c r="HN950" s="206"/>
      <c r="HO950" s="206"/>
      <c r="HP950" s="206"/>
      <c r="HQ950" s="206"/>
      <c r="HR950" s="206"/>
      <c r="HS950" s="206"/>
      <c r="HT950" s="206"/>
      <c r="HU950" s="206"/>
      <c r="HV950" s="206"/>
      <c r="HW950" s="206"/>
      <c r="HX950" s="206"/>
      <c r="HY950" s="206"/>
      <c r="HZ950" s="206"/>
      <c r="IA950" s="206"/>
      <c r="IB950" s="206"/>
      <c r="IC950" s="206"/>
      <c r="ID950" s="206"/>
      <c r="IE950" s="206"/>
      <c r="IF950" s="206"/>
      <c r="IG950" s="206"/>
      <c r="IH950" s="206"/>
    </row>
    <row r="951" spans="1:242" s="225" customFormat="1" hidden="1" x14ac:dyDescent="0.25">
      <c r="A951" s="206"/>
      <c r="B951" s="206"/>
      <c r="C951" s="204">
        <v>43705</v>
      </c>
      <c r="D951" s="233" t="s">
        <v>1679</v>
      </c>
      <c r="E951" s="319" t="s">
        <v>1670</v>
      </c>
      <c r="F951" s="322"/>
      <c r="G951" s="242" t="s">
        <v>1678</v>
      </c>
      <c r="H951" s="285"/>
      <c r="I951" s="236">
        <v>240000</v>
      </c>
      <c r="J951" s="357">
        <f t="shared" ref="J951:J1014" si="15">+J950+H951-I951</f>
        <v>22052925</v>
      </c>
      <c r="K951" s="251"/>
      <c r="L951" s="287"/>
      <c r="M951" s="319" t="s">
        <v>1670</v>
      </c>
      <c r="N951" s="287"/>
      <c r="O951" s="287"/>
      <c r="P951" s="287"/>
      <c r="Q951" s="287"/>
      <c r="R951" s="287"/>
      <c r="S951" s="287"/>
      <c r="T951" s="287"/>
      <c r="U951" s="287"/>
      <c r="V951" s="287"/>
      <c r="W951" s="287"/>
      <c r="X951" s="287"/>
      <c r="Y951" s="287"/>
      <c r="Z951" s="287"/>
      <c r="AA951" s="287"/>
      <c r="AB951" s="287"/>
      <c r="AC951" s="287"/>
      <c r="AD951" s="287"/>
      <c r="AE951" s="287"/>
      <c r="AF951" s="287"/>
      <c r="AG951" s="287"/>
      <c r="AH951" s="287"/>
      <c r="AI951" s="287"/>
      <c r="AJ951" s="449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206"/>
      <c r="BN951" s="206"/>
      <c r="BO951" s="206"/>
      <c r="BP951" s="206"/>
      <c r="BQ951" s="206"/>
      <c r="BR951" s="206"/>
      <c r="BS951" s="206"/>
      <c r="BT951" s="206"/>
      <c r="BU951" s="206"/>
      <c r="BV951" s="206"/>
      <c r="BW951" s="206"/>
      <c r="BX951" s="206"/>
      <c r="BY951" s="206"/>
      <c r="BZ951" s="206"/>
      <c r="CA951" s="206"/>
      <c r="CB951" s="206"/>
      <c r="CC951" s="206"/>
      <c r="CD951" s="206"/>
      <c r="CE951" s="206"/>
      <c r="CF951" s="206"/>
      <c r="CG951" s="206"/>
      <c r="CH951" s="206"/>
      <c r="CI951" s="206"/>
      <c r="CJ951" s="206"/>
      <c r="CK951" s="206"/>
      <c r="CL951" s="206"/>
      <c r="CM951" s="206"/>
      <c r="CN951" s="206"/>
      <c r="CO951" s="206"/>
      <c r="CP951" s="206"/>
      <c r="CQ951" s="206"/>
      <c r="CR951" s="206"/>
      <c r="CS951" s="206"/>
      <c r="CT951" s="206"/>
      <c r="CU951" s="206"/>
      <c r="CV951" s="206"/>
      <c r="CW951" s="206"/>
      <c r="CX951" s="206"/>
      <c r="CY951" s="206"/>
      <c r="CZ951" s="206"/>
      <c r="DA951" s="206"/>
      <c r="DB951" s="206"/>
      <c r="DC951" s="206"/>
      <c r="DD951" s="206"/>
      <c r="DE951" s="206"/>
      <c r="DF951" s="206"/>
      <c r="DG951" s="206"/>
      <c r="DH951" s="206"/>
      <c r="DI951" s="206"/>
      <c r="DJ951" s="206"/>
      <c r="DK951" s="206"/>
      <c r="DL951" s="206"/>
      <c r="DM951" s="206"/>
      <c r="DN951" s="206"/>
      <c r="DO951" s="206"/>
      <c r="DP951" s="206"/>
      <c r="DQ951" s="206"/>
      <c r="DR951" s="206"/>
      <c r="DS951" s="206"/>
      <c r="DT951" s="206"/>
      <c r="DU951" s="206"/>
      <c r="DV951" s="206"/>
      <c r="DW951" s="206"/>
      <c r="DX951" s="206"/>
      <c r="DY951" s="206"/>
      <c r="DZ951" s="206"/>
      <c r="EA951" s="206"/>
      <c r="EB951" s="206"/>
      <c r="EC951" s="206"/>
      <c r="ED951" s="206"/>
      <c r="EE951" s="206"/>
      <c r="EF951" s="206"/>
      <c r="EG951" s="206"/>
      <c r="EH951" s="206"/>
      <c r="EI951" s="206"/>
      <c r="EJ951" s="206"/>
      <c r="EK951" s="206"/>
      <c r="EL951" s="206"/>
      <c r="EM951" s="206"/>
      <c r="EN951" s="206"/>
      <c r="EO951" s="206"/>
      <c r="EP951" s="206"/>
      <c r="EQ951" s="206"/>
      <c r="ER951" s="206"/>
      <c r="ES951" s="206"/>
      <c r="ET951" s="206"/>
      <c r="EU951" s="206"/>
      <c r="EV951" s="206"/>
      <c r="EW951" s="206"/>
      <c r="EX951" s="206"/>
      <c r="EY951" s="206"/>
      <c r="EZ951" s="206"/>
      <c r="FA951" s="206"/>
      <c r="FB951" s="206"/>
      <c r="FC951" s="206"/>
      <c r="FD951" s="206"/>
      <c r="FE951" s="206"/>
      <c r="FF951" s="206"/>
      <c r="FG951" s="206"/>
      <c r="FH951" s="206"/>
      <c r="FI951" s="206"/>
      <c r="FJ951" s="206"/>
      <c r="FK951" s="206"/>
      <c r="FL951" s="206"/>
      <c r="FM951" s="206"/>
      <c r="FN951" s="206"/>
      <c r="FO951" s="206"/>
      <c r="FP951" s="206"/>
      <c r="FQ951" s="206"/>
      <c r="FR951" s="206"/>
      <c r="FS951" s="206"/>
      <c r="FT951" s="206"/>
      <c r="FU951" s="206"/>
      <c r="FV951" s="206"/>
      <c r="FW951" s="206"/>
      <c r="FX951" s="206"/>
      <c r="FY951" s="206"/>
      <c r="FZ951" s="206"/>
      <c r="GA951" s="206"/>
      <c r="GB951" s="206"/>
      <c r="GC951" s="206"/>
      <c r="GD951" s="206"/>
      <c r="GE951" s="206"/>
      <c r="GF951" s="206"/>
      <c r="GG951" s="206"/>
      <c r="GH951" s="206"/>
      <c r="GI951" s="206"/>
      <c r="GJ951" s="206"/>
      <c r="GK951" s="206"/>
      <c r="GL951" s="206"/>
      <c r="GM951" s="206"/>
      <c r="GN951" s="206"/>
      <c r="GO951" s="206"/>
      <c r="GP951" s="206"/>
      <c r="GQ951" s="206"/>
      <c r="GR951" s="206"/>
      <c r="GS951" s="206"/>
      <c r="GT951" s="206"/>
      <c r="GU951" s="206"/>
      <c r="GV951" s="206"/>
      <c r="GW951" s="206"/>
      <c r="GX951" s="206"/>
      <c r="GY951" s="206"/>
      <c r="GZ951" s="206"/>
      <c r="HA951" s="206"/>
      <c r="HB951" s="206"/>
      <c r="HC951" s="206"/>
      <c r="HD951" s="206"/>
      <c r="HE951" s="206"/>
      <c r="HF951" s="206"/>
      <c r="HG951" s="206"/>
      <c r="HH951" s="206"/>
      <c r="HI951" s="206"/>
      <c r="HJ951" s="206"/>
      <c r="HK951" s="206"/>
      <c r="HL951" s="206"/>
      <c r="HM951" s="206"/>
      <c r="HN951" s="206"/>
      <c r="HO951" s="206"/>
      <c r="HP951" s="206"/>
      <c r="HQ951" s="206"/>
      <c r="HR951" s="206"/>
      <c r="HS951" s="206"/>
      <c r="HT951" s="206"/>
      <c r="HU951" s="206"/>
      <c r="HV951" s="206"/>
      <c r="HW951" s="206"/>
      <c r="HX951" s="206"/>
      <c r="HY951" s="206"/>
      <c r="HZ951" s="206"/>
      <c r="IA951" s="206"/>
      <c r="IB951" s="206"/>
      <c r="IC951" s="206"/>
      <c r="ID951" s="206"/>
      <c r="IE951" s="206"/>
      <c r="IF951" s="206"/>
      <c r="IG951" s="206"/>
      <c r="IH951" s="206"/>
    </row>
    <row r="952" spans="1:242" s="225" customFormat="1" hidden="1" x14ac:dyDescent="0.25">
      <c r="A952" s="206"/>
      <c r="B952" s="206"/>
      <c r="C952" s="204">
        <v>43705</v>
      </c>
      <c r="D952" s="233" t="s">
        <v>1681</v>
      </c>
      <c r="E952" s="319" t="s">
        <v>1671</v>
      </c>
      <c r="F952" s="322"/>
      <c r="G952" s="242" t="s">
        <v>1680</v>
      </c>
      <c r="H952" s="285"/>
      <c r="I952" s="236">
        <v>308000</v>
      </c>
      <c r="J952" s="357">
        <f t="shared" si="15"/>
        <v>21744925</v>
      </c>
      <c r="K952" s="251"/>
      <c r="L952" s="287"/>
      <c r="M952" s="319" t="s">
        <v>1671</v>
      </c>
      <c r="N952" s="287"/>
      <c r="O952" s="287"/>
      <c r="P952" s="287"/>
      <c r="Q952" s="287"/>
      <c r="R952" s="287"/>
      <c r="S952" s="287"/>
      <c r="T952" s="287"/>
      <c r="U952" s="287"/>
      <c r="V952" s="287"/>
      <c r="W952" s="287"/>
      <c r="X952" s="287"/>
      <c r="Y952" s="287"/>
      <c r="Z952" s="287"/>
      <c r="AA952" s="287"/>
      <c r="AB952" s="287"/>
      <c r="AC952" s="287"/>
      <c r="AD952" s="287"/>
      <c r="AE952" s="287"/>
      <c r="AF952" s="287"/>
      <c r="AG952" s="287"/>
      <c r="AH952" s="287"/>
      <c r="AI952" s="287"/>
      <c r="AJ952" s="449"/>
      <c r="AK952" s="206"/>
      <c r="AL952" s="206"/>
      <c r="AM952" s="206"/>
      <c r="AN952" s="206"/>
      <c r="AO952" s="206"/>
      <c r="AP952" s="206"/>
      <c r="AQ952" s="206"/>
      <c r="AR952" s="206"/>
      <c r="AS952" s="206"/>
      <c r="AT952" s="206"/>
      <c r="AU952" s="206"/>
      <c r="AV952" s="206"/>
      <c r="AW952" s="206"/>
      <c r="AX952" s="206"/>
      <c r="AY952" s="206"/>
      <c r="AZ952" s="206"/>
      <c r="BA952" s="206"/>
      <c r="BB952" s="206"/>
      <c r="BC952" s="206"/>
      <c r="BD952" s="206"/>
      <c r="BE952" s="206"/>
      <c r="BF952" s="206"/>
      <c r="BG952" s="206"/>
      <c r="BH952" s="206"/>
      <c r="BI952" s="206"/>
      <c r="BJ952" s="206"/>
      <c r="BK952" s="206"/>
      <c r="BL952" s="206"/>
      <c r="BM952" s="206"/>
      <c r="BN952" s="206"/>
      <c r="BO952" s="206"/>
      <c r="BP952" s="206"/>
      <c r="BQ952" s="206"/>
      <c r="BR952" s="206"/>
      <c r="BS952" s="206"/>
      <c r="BT952" s="206"/>
      <c r="BU952" s="206"/>
      <c r="BV952" s="206"/>
      <c r="BW952" s="206"/>
      <c r="BX952" s="206"/>
      <c r="BY952" s="206"/>
      <c r="BZ952" s="206"/>
      <c r="CA952" s="206"/>
      <c r="CB952" s="206"/>
      <c r="CC952" s="206"/>
      <c r="CD952" s="206"/>
      <c r="CE952" s="206"/>
      <c r="CF952" s="206"/>
      <c r="CG952" s="206"/>
      <c r="CH952" s="206"/>
      <c r="CI952" s="206"/>
      <c r="CJ952" s="206"/>
      <c r="CK952" s="206"/>
      <c r="CL952" s="206"/>
      <c r="CM952" s="206"/>
      <c r="CN952" s="206"/>
      <c r="CO952" s="206"/>
      <c r="CP952" s="206"/>
      <c r="CQ952" s="206"/>
      <c r="CR952" s="206"/>
      <c r="CS952" s="206"/>
      <c r="CT952" s="206"/>
      <c r="CU952" s="206"/>
      <c r="CV952" s="206"/>
      <c r="CW952" s="206"/>
      <c r="CX952" s="206"/>
      <c r="CY952" s="206"/>
      <c r="CZ952" s="206"/>
      <c r="DA952" s="206"/>
      <c r="DB952" s="206"/>
      <c r="DC952" s="206"/>
      <c r="DD952" s="206"/>
      <c r="DE952" s="206"/>
      <c r="DF952" s="206"/>
      <c r="DG952" s="206"/>
      <c r="DH952" s="206"/>
      <c r="DI952" s="206"/>
      <c r="DJ952" s="206"/>
      <c r="DK952" s="206"/>
      <c r="DL952" s="206"/>
      <c r="DM952" s="206"/>
      <c r="DN952" s="206"/>
      <c r="DO952" s="206"/>
      <c r="DP952" s="206"/>
      <c r="DQ952" s="206"/>
      <c r="DR952" s="206"/>
      <c r="DS952" s="206"/>
      <c r="DT952" s="206"/>
      <c r="DU952" s="206"/>
      <c r="DV952" s="206"/>
      <c r="DW952" s="206"/>
      <c r="DX952" s="206"/>
      <c r="DY952" s="206"/>
      <c r="DZ952" s="206"/>
      <c r="EA952" s="206"/>
      <c r="EB952" s="206"/>
      <c r="EC952" s="206"/>
      <c r="ED952" s="206"/>
      <c r="EE952" s="206"/>
      <c r="EF952" s="206"/>
      <c r="EG952" s="206"/>
      <c r="EH952" s="206"/>
      <c r="EI952" s="206"/>
      <c r="EJ952" s="206"/>
      <c r="EK952" s="206"/>
      <c r="EL952" s="206"/>
      <c r="EM952" s="206"/>
      <c r="EN952" s="206"/>
      <c r="EO952" s="206"/>
      <c r="EP952" s="206"/>
      <c r="EQ952" s="206"/>
      <c r="ER952" s="206"/>
      <c r="ES952" s="206"/>
      <c r="ET952" s="206"/>
      <c r="EU952" s="206"/>
      <c r="EV952" s="206"/>
      <c r="EW952" s="206"/>
      <c r="EX952" s="206"/>
      <c r="EY952" s="206"/>
      <c r="EZ952" s="206"/>
      <c r="FA952" s="206"/>
      <c r="FB952" s="206"/>
      <c r="FC952" s="206"/>
      <c r="FD952" s="206"/>
      <c r="FE952" s="206"/>
      <c r="FF952" s="206"/>
      <c r="FG952" s="206"/>
      <c r="FH952" s="206"/>
      <c r="FI952" s="206"/>
      <c r="FJ952" s="206"/>
      <c r="FK952" s="206"/>
      <c r="FL952" s="206"/>
      <c r="FM952" s="206"/>
      <c r="FN952" s="206"/>
      <c r="FO952" s="206"/>
      <c r="FP952" s="206"/>
      <c r="FQ952" s="206"/>
      <c r="FR952" s="206"/>
      <c r="FS952" s="206"/>
      <c r="FT952" s="206"/>
      <c r="FU952" s="206"/>
      <c r="FV952" s="206"/>
      <c r="FW952" s="206"/>
      <c r="FX952" s="206"/>
      <c r="FY952" s="206"/>
      <c r="FZ952" s="206"/>
      <c r="GA952" s="206"/>
      <c r="GB952" s="206"/>
      <c r="GC952" s="206"/>
      <c r="GD952" s="206"/>
      <c r="GE952" s="206"/>
      <c r="GF952" s="206"/>
      <c r="GG952" s="206"/>
      <c r="GH952" s="206"/>
      <c r="GI952" s="206"/>
      <c r="GJ952" s="206"/>
      <c r="GK952" s="206"/>
      <c r="GL952" s="206"/>
      <c r="GM952" s="206"/>
      <c r="GN952" s="206"/>
      <c r="GO952" s="206"/>
      <c r="GP952" s="206"/>
      <c r="GQ952" s="206"/>
      <c r="GR952" s="206"/>
      <c r="GS952" s="206"/>
      <c r="GT952" s="206"/>
      <c r="GU952" s="206"/>
      <c r="GV952" s="206"/>
      <c r="GW952" s="206"/>
      <c r="GX952" s="206"/>
      <c r="GY952" s="206"/>
      <c r="GZ952" s="206"/>
      <c r="HA952" s="206"/>
      <c r="HB952" s="206"/>
      <c r="HC952" s="206"/>
      <c r="HD952" s="206"/>
      <c r="HE952" s="206"/>
      <c r="HF952" s="206"/>
      <c r="HG952" s="206"/>
      <c r="HH952" s="206"/>
      <c r="HI952" s="206"/>
      <c r="HJ952" s="206"/>
      <c r="HK952" s="206"/>
      <c r="HL952" s="206"/>
      <c r="HM952" s="206"/>
      <c r="HN952" s="206"/>
      <c r="HO952" s="206"/>
      <c r="HP952" s="206"/>
      <c r="HQ952" s="206"/>
      <c r="HR952" s="206"/>
      <c r="HS952" s="206"/>
      <c r="HT952" s="206"/>
      <c r="HU952" s="206"/>
      <c r="HV952" s="206"/>
      <c r="HW952" s="206"/>
      <c r="HX952" s="206"/>
      <c r="HY952" s="206"/>
      <c r="HZ952" s="206"/>
      <c r="IA952" s="206"/>
      <c r="IB952" s="206"/>
      <c r="IC952" s="206"/>
      <c r="ID952" s="206"/>
      <c r="IE952" s="206"/>
      <c r="IF952" s="206"/>
      <c r="IG952" s="206"/>
      <c r="IH952" s="206"/>
    </row>
    <row r="953" spans="1:242" s="225" customFormat="1" hidden="1" x14ac:dyDescent="0.25">
      <c r="A953" s="206"/>
      <c r="B953" s="206"/>
      <c r="C953" s="204">
        <v>43705</v>
      </c>
      <c r="D953" s="233" t="s">
        <v>1682</v>
      </c>
      <c r="E953" s="319" t="s">
        <v>1672</v>
      </c>
      <c r="F953" s="322"/>
      <c r="G953" s="242" t="s">
        <v>1680</v>
      </c>
      <c r="H953" s="285"/>
      <c r="I953" s="236">
        <v>782000</v>
      </c>
      <c r="J953" s="357">
        <f t="shared" si="15"/>
        <v>20962925</v>
      </c>
      <c r="K953" s="251"/>
      <c r="L953" s="287"/>
      <c r="M953" s="319" t="s">
        <v>1672</v>
      </c>
      <c r="N953" s="287"/>
      <c r="O953" s="287"/>
      <c r="P953" s="287"/>
      <c r="Q953" s="287"/>
      <c r="R953" s="287"/>
      <c r="S953" s="287"/>
      <c r="T953" s="287"/>
      <c r="U953" s="287"/>
      <c r="V953" s="287"/>
      <c r="W953" s="287"/>
      <c r="X953" s="287"/>
      <c r="Y953" s="287"/>
      <c r="Z953" s="287"/>
      <c r="AA953" s="287"/>
      <c r="AB953" s="287"/>
      <c r="AC953" s="287"/>
      <c r="AD953" s="287"/>
      <c r="AE953" s="287"/>
      <c r="AF953" s="287"/>
      <c r="AG953" s="287"/>
      <c r="AH953" s="287"/>
      <c r="AI953" s="287"/>
      <c r="AJ953" s="449"/>
      <c r="AK953" s="206"/>
      <c r="AL953" s="206"/>
      <c r="AM953" s="206"/>
      <c r="AN953" s="206"/>
      <c r="AO953" s="206"/>
      <c r="AP953" s="206"/>
      <c r="AQ953" s="206"/>
      <c r="AR953" s="206"/>
      <c r="AS953" s="206"/>
      <c r="AT953" s="206"/>
      <c r="AU953" s="206"/>
      <c r="AV953" s="206"/>
      <c r="AW953" s="206"/>
      <c r="AX953" s="206"/>
      <c r="AY953" s="206"/>
      <c r="AZ953" s="206"/>
      <c r="BA953" s="206"/>
      <c r="BB953" s="206"/>
      <c r="BC953" s="206"/>
      <c r="BD953" s="206"/>
      <c r="BE953" s="206"/>
      <c r="BF953" s="206"/>
      <c r="BG953" s="206"/>
      <c r="BH953" s="206"/>
      <c r="BI953" s="206"/>
      <c r="BJ953" s="206"/>
      <c r="BK953" s="206"/>
      <c r="BL953" s="206"/>
      <c r="BM953" s="206"/>
      <c r="BN953" s="206"/>
      <c r="BO953" s="206"/>
      <c r="BP953" s="206"/>
      <c r="BQ953" s="206"/>
      <c r="BR953" s="206"/>
      <c r="BS953" s="206"/>
      <c r="BT953" s="206"/>
      <c r="BU953" s="206"/>
      <c r="BV953" s="206"/>
      <c r="BW953" s="206"/>
      <c r="BX953" s="206"/>
      <c r="BY953" s="206"/>
      <c r="BZ953" s="206"/>
      <c r="CA953" s="206"/>
      <c r="CB953" s="206"/>
      <c r="CC953" s="206"/>
      <c r="CD953" s="206"/>
      <c r="CE953" s="206"/>
      <c r="CF953" s="206"/>
      <c r="CG953" s="206"/>
      <c r="CH953" s="206"/>
      <c r="CI953" s="206"/>
      <c r="CJ953" s="206"/>
      <c r="CK953" s="206"/>
      <c r="CL953" s="206"/>
      <c r="CM953" s="206"/>
      <c r="CN953" s="206"/>
      <c r="CO953" s="206"/>
      <c r="CP953" s="206"/>
      <c r="CQ953" s="206"/>
      <c r="CR953" s="206"/>
      <c r="CS953" s="206"/>
      <c r="CT953" s="206"/>
      <c r="CU953" s="206"/>
      <c r="CV953" s="206"/>
      <c r="CW953" s="206"/>
      <c r="CX953" s="206"/>
      <c r="CY953" s="206"/>
      <c r="CZ953" s="206"/>
      <c r="DA953" s="206"/>
      <c r="DB953" s="206"/>
      <c r="DC953" s="206"/>
      <c r="DD953" s="206"/>
      <c r="DE953" s="206"/>
      <c r="DF953" s="206"/>
      <c r="DG953" s="206"/>
      <c r="DH953" s="206"/>
      <c r="DI953" s="206"/>
      <c r="DJ953" s="206"/>
      <c r="DK953" s="206"/>
      <c r="DL953" s="206"/>
      <c r="DM953" s="206"/>
      <c r="DN953" s="206"/>
      <c r="DO953" s="206"/>
      <c r="DP953" s="206"/>
      <c r="DQ953" s="206"/>
      <c r="DR953" s="206"/>
      <c r="DS953" s="206"/>
      <c r="DT953" s="206"/>
      <c r="DU953" s="206"/>
      <c r="DV953" s="206"/>
      <c r="DW953" s="206"/>
      <c r="DX953" s="206"/>
      <c r="DY953" s="206"/>
      <c r="DZ953" s="206"/>
      <c r="EA953" s="206"/>
      <c r="EB953" s="206"/>
      <c r="EC953" s="206"/>
      <c r="ED953" s="206"/>
      <c r="EE953" s="206"/>
      <c r="EF953" s="206"/>
      <c r="EG953" s="206"/>
      <c r="EH953" s="206"/>
      <c r="EI953" s="206"/>
      <c r="EJ953" s="206"/>
      <c r="EK953" s="206"/>
      <c r="EL953" s="206"/>
      <c r="EM953" s="206"/>
      <c r="EN953" s="206"/>
      <c r="EO953" s="206"/>
      <c r="EP953" s="206"/>
      <c r="EQ953" s="206"/>
      <c r="ER953" s="206"/>
      <c r="ES953" s="206"/>
      <c r="ET953" s="206"/>
      <c r="EU953" s="206"/>
      <c r="EV953" s="206"/>
      <c r="EW953" s="206"/>
      <c r="EX953" s="206"/>
      <c r="EY953" s="206"/>
      <c r="EZ953" s="206"/>
      <c r="FA953" s="206"/>
      <c r="FB953" s="206"/>
      <c r="FC953" s="206"/>
      <c r="FD953" s="206"/>
      <c r="FE953" s="206"/>
      <c r="FF953" s="206"/>
      <c r="FG953" s="206"/>
      <c r="FH953" s="206"/>
      <c r="FI953" s="206"/>
      <c r="FJ953" s="206"/>
      <c r="FK953" s="206"/>
      <c r="FL953" s="206"/>
      <c r="FM953" s="206"/>
      <c r="FN953" s="206"/>
      <c r="FO953" s="206"/>
      <c r="FP953" s="206"/>
      <c r="FQ953" s="206"/>
      <c r="FR953" s="206"/>
      <c r="FS953" s="206"/>
      <c r="FT953" s="206"/>
      <c r="FU953" s="206"/>
      <c r="FV953" s="206"/>
      <c r="FW953" s="206"/>
      <c r="FX953" s="206"/>
      <c r="FY953" s="206"/>
      <c r="FZ953" s="206"/>
      <c r="GA953" s="206"/>
      <c r="GB953" s="206"/>
      <c r="GC953" s="206"/>
      <c r="GD953" s="206"/>
      <c r="GE953" s="206"/>
      <c r="GF953" s="206"/>
      <c r="GG953" s="206"/>
      <c r="GH953" s="206"/>
      <c r="GI953" s="206"/>
      <c r="GJ953" s="206"/>
      <c r="GK953" s="206"/>
      <c r="GL953" s="206"/>
      <c r="GM953" s="206"/>
      <c r="GN953" s="206"/>
      <c r="GO953" s="206"/>
      <c r="GP953" s="206"/>
      <c r="GQ953" s="206"/>
      <c r="GR953" s="206"/>
      <c r="GS953" s="206"/>
      <c r="GT953" s="206"/>
      <c r="GU953" s="206"/>
      <c r="GV953" s="206"/>
      <c r="GW953" s="206"/>
      <c r="GX953" s="206"/>
      <c r="GY953" s="206"/>
      <c r="GZ953" s="206"/>
      <c r="HA953" s="206"/>
      <c r="HB953" s="206"/>
      <c r="HC953" s="206"/>
      <c r="HD953" s="206"/>
      <c r="HE953" s="206"/>
      <c r="HF953" s="206"/>
      <c r="HG953" s="206"/>
      <c r="HH953" s="206"/>
      <c r="HI953" s="206"/>
      <c r="HJ953" s="206"/>
      <c r="HK953" s="206"/>
      <c r="HL953" s="206"/>
      <c r="HM953" s="206"/>
      <c r="HN953" s="206"/>
      <c r="HO953" s="206"/>
      <c r="HP953" s="206"/>
      <c r="HQ953" s="206"/>
      <c r="HR953" s="206"/>
      <c r="HS953" s="206"/>
      <c r="HT953" s="206"/>
      <c r="HU953" s="206"/>
      <c r="HV953" s="206"/>
      <c r="HW953" s="206"/>
      <c r="HX953" s="206"/>
      <c r="HY953" s="206"/>
      <c r="HZ953" s="206"/>
      <c r="IA953" s="206"/>
      <c r="IB953" s="206"/>
      <c r="IC953" s="206"/>
      <c r="ID953" s="206"/>
      <c r="IE953" s="206"/>
      <c r="IF953" s="206"/>
      <c r="IG953" s="206"/>
      <c r="IH953" s="206"/>
    </row>
    <row r="954" spans="1:242" s="225" customFormat="1" hidden="1" x14ac:dyDescent="0.25">
      <c r="A954" s="206"/>
      <c r="B954" s="206"/>
      <c r="C954" s="204">
        <v>43705</v>
      </c>
      <c r="D954" s="233" t="s">
        <v>1684</v>
      </c>
      <c r="E954" s="319" t="s">
        <v>1673</v>
      </c>
      <c r="F954" s="322"/>
      <c r="G954" s="242" t="s">
        <v>1683</v>
      </c>
      <c r="H954" s="285"/>
      <c r="I954" s="236">
        <v>461500</v>
      </c>
      <c r="J954" s="357">
        <f t="shared" si="15"/>
        <v>20501425</v>
      </c>
      <c r="K954" s="251"/>
      <c r="L954" s="287"/>
      <c r="M954" s="319" t="s">
        <v>1673</v>
      </c>
      <c r="N954" s="287"/>
      <c r="O954" s="287"/>
      <c r="P954" s="287"/>
      <c r="Q954" s="287"/>
      <c r="R954" s="287"/>
      <c r="S954" s="287"/>
      <c r="T954" s="287"/>
      <c r="U954" s="287"/>
      <c r="V954" s="287"/>
      <c r="W954" s="287"/>
      <c r="X954" s="287"/>
      <c r="Y954" s="287"/>
      <c r="Z954" s="287"/>
      <c r="AA954" s="287"/>
      <c r="AB954" s="287"/>
      <c r="AC954" s="287"/>
      <c r="AD954" s="287"/>
      <c r="AE954" s="287"/>
      <c r="AF954" s="287"/>
      <c r="AG954" s="287"/>
      <c r="AH954" s="287"/>
      <c r="AI954" s="287"/>
      <c r="AJ954" s="449"/>
      <c r="AK954" s="206"/>
      <c r="AL954" s="206"/>
      <c r="AM954" s="206"/>
      <c r="AN954" s="206"/>
      <c r="AO954" s="206"/>
      <c r="AP954" s="206"/>
      <c r="AQ954" s="206"/>
      <c r="AR954" s="206"/>
      <c r="AS954" s="206"/>
      <c r="AT954" s="206"/>
      <c r="AU954" s="206"/>
      <c r="AV954" s="206"/>
      <c r="AW954" s="206"/>
      <c r="AX954" s="206"/>
      <c r="AY954" s="206"/>
      <c r="AZ954" s="206"/>
      <c r="BA954" s="206"/>
      <c r="BB954" s="206"/>
      <c r="BC954" s="206"/>
      <c r="BD954" s="206"/>
      <c r="BE954" s="206"/>
      <c r="BF954" s="206"/>
      <c r="BG954" s="206"/>
      <c r="BH954" s="206"/>
      <c r="BI954" s="206"/>
      <c r="BJ954" s="206"/>
      <c r="BK954" s="206"/>
      <c r="BL954" s="206"/>
      <c r="BM954" s="206"/>
      <c r="BN954" s="206"/>
      <c r="BO954" s="206"/>
      <c r="BP954" s="206"/>
      <c r="BQ954" s="206"/>
      <c r="BR954" s="206"/>
      <c r="BS954" s="206"/>
      <c r="BT954" s="206"/>
      <c r="BU954" s="206"/>
      <c r="BV954" s="206"/>
      <c r="BW954" s="206"/>
      <c r="BX954" s="206"/>
      <c r="BY954" s="206"/>
      <c r="BZ954" s="206"/>
      <c r="CA954" s="206"/>
      <c r="CB954" s="206"/>
      <c r="CC954" s="206"/>
      <c r="CD954" s="206"/>
      <c r="CE954" s="206"/>
      <c r="CF954" s="206"/>
      <c r="CG954" s="206"/>
      <c r="CH954" s="206"/>
      <c r="CI954" s="206"/>
      <c r="CJ954" s="206"/>
      <c r="CK954" s="206"/>
      <c r="CL954" s="206"/>
      <c r="CM954" s="206"/>
      <c r="CN954" s="206"/>
      <c r="CO954" s="206"/>
      <c r="CP954" s="206"/>
      <c r="CQ954" s="206"/>
      <c r="CR954" s="206"/>
      <c r="CS954" s="206"/>
      <c r="CT954" s="206"/>
      <c r="CU954" s="206"/>
      <c r="CV954" s="206"/>
      <c r="CW954" s="206"/>
      <c r="CX954" s="206"/>
      <c r="CY954" s="206"/>
      <c r="CZ954" s="206"/>
      <c r="DA954" s="206"/>
      <c r="DB954" s="206"/>
      <c r="DC954" s="206"/>
      <c r="DD954" s="206"/>
      <c r="DE954" s="206"/>
      <c r="DF954" s="206"/>
      <c r="DG954" s="206"/>
      <c r="DH954" s="206"/>
      <c r="DI954" s="206"/>
      <c r="DJ954" s="206"/>
      <c r="DK954" s="206"/>
      <c r="DL954" s="206"/>
      <c r="DM954" s="206"/>
      <c r="DN954" s="206"/>
      <c r="DO954" s="206"/>
      <c r="DP954" s="206"/>
      <c r="DQ954" s="206"/>
      <c r="DR954" s="206"/>
      <c r="DS954" s="206"/>
      <c r="DT954" s="206"/>
      <c r="DU954" s="206"/>
      <c r="DV954" s="206"/>
      <c r="DW954" s="206"/>
      <c r="DX954" s="206"/>
      <c r="DY954" s="206"/>
      <c r="DZ954" s="206"/>
      <c r="EA954" s="206"/>
      <c r="EB954" s="206"/>
      <c r="EC954" s="206"/>
      <c r="ED954" s="206"/>
      <c r="EE954" s="206"/>
      <c r="EF954" s="206"/>
      <c r="EG954" s="206"/>
      <c r="EH954" s="206"/>
      <c r="EI954" s="206"/>
      <c r="EJ954" s="206"/>
      <c r="EK954" s="206"/>
      <c r="EL954" s="206"/>
      <c r="EM954" s="206"/>
      <c r="EN954" s="206"/>
      <c r="EO954" s="206"/>
      <c r="EP954" s="206"/>
      <c r="EQ954" s="206"/>
      <c r="ER954" s="206"/>
      <c r="ES954" s="206"/>
      <c r="ET954" s="206"/>
      <c r="EU954" s="206"/>
      <c r="EV954" s="206"/>
      <c r="EW954" s="206"/>
      <c r="EX954" s="206"/>
      <c r="EY954" s="206"/>
      <c r="EZ954" s="206"/>
      <c r="FA954" s="206"/>
      <c r="FB954" s="206"/>
      <c r="FC954" s="206"/>
      <c r="FD954" s="206"/>
      <c r="FE954" s="206"/>
      <c r="FF954" s="206"/>
      <c r="FG954" s="206"/>
      <c r="FH954" s="206"/>
      <c r="FI954" s="206"/>
      <c r="FJ954" s="206"/>
      <c r="FK954" s="206"/>
      <c r="FL954" s="206"/>
      <c r="FM954" s="206"/>
      <c r="FN954" s="206"/>
      <c r="FO954" s="206"/>
      <c r="FP954" s="206"/>
      <c r="FQ954" s="206"/>
      <c r="FR954" s="206"/>
      <c r="FS954" s="206"/>
      <c r="FT954" s="206"/>
      <c r="FU954" s="206"/>
      <c r="FV954" s="206"/>
      <c r="FW954" s="206"/>
      <c r="FX954" s="206"/>
      <c r="FY954" s="206"/>
      <c r="FZ954" s="206"/>
      <c r="GA954" s="206"/>
      <c r="GB954" s="206"/>
      <c r="GC954" s="206"/>
      <c r="GD954" s="206"/>
      <c r="GE954" s="206"/>
      <c r="GF954" s="206"/>
      <c r="GG954" s="206"/>
      <c r="GH954" s="206"/>
      <c r="GI954" s="206"/>
      <c r="GJ954" s="206"/>
      <c r="GK954" s="206"/>
      <c r="GL954" s="206"/>
      <c r="GM954" s="206"/>
      <c r="GN954" s="206"/>
      <c r="GO954" s="206"/>
      <c r="GP954" s="206"/>
      <c r="GQ954" s="206"/>
      <c r="GR954" s="206"/>
      <c r="GS954" s="206"/>
      <c r="GT954" s="206"/>
      <c r="GU954" s="206"/>
      <c r="GV954" s="206"/>
      <c r="GW954" s="206"/>
      <c r="GX954" s="206"/>
      <c r="GY954" s="206"/>
      <c r="GZ954" s="206"/>
      <c r="HA954" s="206"/>
      <c r="HB954" s="206"/>
      <c r="HC954" s="206"/>
      <c r="HD954" s="206"/>
      <c r="HE954" s="206"/>
      <c r="HF954" s="206"/>
      <c r="HG954" s="206"/>
      <c r="HH954" s="206"/>
      <c r="HI954" s="206"/>
      <c r="HJ954" s="206"/>
      <c r="HK954" s="206"/>
      <c r="HL954" s="206"/>
      <c r="HM954" s="206"/>
      <c r="HN954" s="206"/>
      <c r="HO954" s="206"/>
      <c r="HP954" s="206"/>
      <c r="HQ954" s="206"/>
      <c r="HR954" s="206"/>
      <c r="HS954" s="206"/>
      <c r="HT954" s="206"/>
      <c r="HU954" s="206"/>
      <c r="HV954" s="206"/>
      <c r="HW954" s="206"/>
      <c r="HX954" s="206"/>
      <c r="HY954" s="206"/>
      <c r="HZ954" s="206"/>
      <c r="IA954" s="206"/>
      <c r="IB954" s="206"/>
      <c r="IC954" s="206"/>
      <c r="ID954" s="206"/>
      <c r="IE954" s="206"/>
      <c r="IF954" s="206"/>
      <c r="IG954" s="206"/>
      <c r="IH954" s="206"/>
    </row>
    <row r="955" spans="1:242" s="225" customFormat="1" hidden="1" x14ac:dyDescent="0.25">
      <c r="A955" s="206"/>
      <c r="B955" s="206"/>
      <c r="C955" s="204">
        <v>43706</v>
      </c>
      <c r="D955" s="233" t="s">
        <v>1685</v>
      </c>
      <c r="E955" s="319" t="s">
        <v>1674</v>
      </c>
      <c r="F955" s="322"/>
      <c r="G955" s="242" t="s">
        <v>1288</v>
      </c>
      <c r="H955" s="285"/>
      <c r="I955" s="236">
        <v>440000</v>
      </c>
      <c r="J955" s="357">
        <f t="shared" si="15"/>
        <v>20061425</v>
      </c>
      <c r="K955" s="251"/>
      <c r="L955" s="287"/>
      <c r="M955" s="319" t="s">
        <v>1674</v>
      </c>
      <c r="N955" s="287"/>
      <c r="O955" s="287"/>
      <c r="P955" s="287"/>
      <c r="Q955" s="287"/>
      <c r="R955" s="287"/>
      <c r="S955" s="287"/>
      <c r="T955" s="287"/>
      <c r="U955" s="287"/>
      <c r="V955" s="287"/>
      <c r="W955" s="287"/>
      <c r="X955" s="287"/>
      <c r="Y955" s="287"/>
      <c r="Z955" s="287"/>
      <c r="AA955" s="287"/>
      <c r="AB955" s="287"/>
      <c r="AC955" s="287"/>
      <c r="AD955" s="287"/>
      <c r="AE955" s="287"/>
      <c r="AF955" s="287"/>
      <c r="AG955" s="287"/>
      <c r="AH955" s="287"/>
      <c r="AI955" s="287"/>
      <c r="AJ955" s="449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  <c r="BI955" s="206"/>
      <c r="BJ955" s="206"/>
      <c r="BK955" s="206"/>
      <c r="BL955" s="206"/>
      <c r="BM955" s="206"/>
      <c r="BN955" s="206"/>
      <c r="BO955" s="206"/>
      <c r="BP955" s="206"/>
      <c r="BQ955" s="206"/>
      <c r="BR955" s="206"/>
      <c r="BS955" s="206"/>
      <c r="BT955" s="206"/>
      <c r="BU955" s="206"/>
      <c r="BV955" s="206"/>
      <c r="BW955" s="206"/>
      <c r="BX955" s="206"/>
      <c r="BY955" s="206"/>
      <c r="BZ955" s="206"/>
      <c r="CA955" s="206"/>
      <c r="CB955" s="206"/>
      <c r="CC955" s="206"/>
      <c r="CD955" s="206"/>
      <c r="CE955" s="206"/>
      <c r="CF955" s="206"/>
      <c r="CG955" s="206"/>
      <c r="CH955" s="206"/>
      <c r="CI955" s="206"/>
      <c r="CJ955" s="206"/>
      <c r="CK955" s="206"/>
      <c r="CL955" s="206"/>
      <c r="CM955" s="206"/>
      <c r="CN955" s="206"/>
      <c r="CO955" s="206"/>
      <c r="CP955" s="206"/>
      <c r="CQ955" s="206"/>
      <c r="CR955" s="206"/>
      <c r="CS955" s="206"/>
      <c r="CT955" s="206"/>
      <c r="CU955" s="206"/>
      <c r="CV955" s="206"/>
      <c r="CW955" s="206"/>
      <c r="CX955" s="206"/>
      <c r="CY955" s="206"/>
      <c r="CZ955" s="206"/>
      <c r="DA955" s="206"/>
      <c r="DB955" s="206"/>
      <c r="DC955" s="206"/>
      <c r="DD955" s="206"/>
      <c r="DE955" s="206"/>
      <c r="DF955" s="206"/>
      <c r="DG955" s="206"/>
      <c r="DH955" s="206"/>
      <c r="DI955" s="206"/>
      <c r="DJ955" s="206"/>
      <c r="DK955" s="206"/>
      <c r="DL955" s="206"/>
      <c r="DM955" s="206"/>
      <c r="DN955" s="206"/>
      <c r="DO955" s="206"/>
      <c r="DP955" s="206"/>
      <c r="DQ955" s="206"/>
      <c r="DR955" s="206"/>
      <c r="DS955" s="206"/>
      <c r="DT955" s="206"/>
      <c r="DU955" s="206"/>
      <c r="DV955" s="206"/>
      <c r="DW955" s="206"/>
      <c r="DX955" s="206"/>
      <c r="DY955" s="206"/>
      <c r="DZ955" s="206"/>
      <c r="EA955" s="206"/>
      <c r="EB955" s="206"/>
      <c r="EC955" s="206"/>
      <c r="ED955" s="206"/>
      <c r="EE955" s="206"/>
      <c r="EF955" s="206"/>
      <c r="EG955" s="206"/>
      <c r="EH955" s="206"/>
      <c r="EI955" s="206"/>
      <c r="EJ955" s="206"/>
      <c r="EK955" s="206"/>
      <c r="EL955" s="206"/>
      <c r="EM955" s="206"/>
      <c r="EN955" s="206"/>
      <c r="EO955" s="206"/>
      <c r="EP955" s="206"/>
      <c r="EQ955" s="206"/>
      <c r="ER955" s="206"/>
      <c r="ES955" s="206"/>
      <c r="ET955" s="206"/>
      <c r="EU955" s="206"/>
      <c r="EV955" s="206"/>
      <c r="EW955" s="206"/>
      <c r="EX955" s="206"/>
      <c r="EY955" s="206"/>
      <c r="EZ955" s="206"/>
      <c r="FA955" s="206"/>
      <c r="FB955" s="206"/>
      <c r="FC955" s="206"/>
      <c r="FD955" s="206"/>
      <c r="FE955" s="206"/>
      <c r="FF955" s="206"/>
      <c r="FG955" s="206"/>
      <c r="FH955" s="206"/>
      <c r="FI955" s="206"/>
      <c r="FJ955" s="206"/>
      <c r="FK955" s="206"/>
      <c r="FL955" s="206"/>
      <c r="FM955" s="206"/>
      <c r="FN955" s="206"/>
      <c r="FO955" s="206"/>
      <c r="FP955" s="206"/>
      <c r="FQ955" s="206"/>
      <c r="FR955" s="206"/>
      <c r="FS955" s="206"/>
      <c r="FT955" s="206"/>
      <c r="FU955" s="206"/>
      <c r="FV955" s="206"/>
      <c r="FW955" s="206"/>
      <c r="FX955" s="206"/>
      <c r="FY955" s="206"/>
      <c r="FZ955" s="206"/>
      <c r="GA955" s="206"/>
      <c r="GB955" s="206"/>
      <c r="GC955" s="206"/>
      <c r="GD955" s="206"/>
      <c r="GE955" s="206"/>
      <c r="GF955" s="206"/>
      <c r="GG955" s="206"/>
      <c r="GH955" s="206"/>
      <c r="GI955" s="206"/>
      <c r="GJ955" s="206"/>
      <c r="GK955" s="206"/>
      <c r="GL955" s="206"/>
      <c r="GM955" s="206"/>
      <c r="GN955" s="206"/>
      <c r="GO955" s="206"/>
      <c r="GP955" s="206"/>
      <c r="GQ955" s="206"/>
      <c r="GR955" s="206"/>
      <c r="GS955" s="206"/>
      <c r="GT955" s="206"/>
      <c r="GU955" s="206"/>
      <c r="GV955" s="206"/>
      <c r="GW955" s="206"/>
      <c r="GX955" s="206"/>
      <c r="GY955" s="206"/>
      <c r="GZ955" s="206"/>
      <c r="HA955" s="206"/>
      <c r="HB955" s="206"/>
      <c r="HC955" s="206"/>
      <c r="HD955" s="206"/>
      <c r="HE955" s="206"/>
      <c r="HF955" s="206"/>
      <c r="HG955" s="206"/>
      <c r="HH955" s="206"/>
      <c r="HI955" s="206"/>
      <c r="HJ955" s="206"/>
      <c r="HK955" s="206"/>
      <c r="HL955" s="206"/>
      <c r="HM955" s="206"/>
      <c r="HN955" s="206"/>
      <c r="HO955" s="206"/>
      <c r="HP955" s="206"/>
      <c r="HQ955" s="206"/>
      <c r="HR955" s="206"/>
      <c r="HS955" s="206"/>
      <c r="HT955" s="206"/>
      <c r="HU955" s="206"/>
      <c r="HV955" s="206"/>
      <c r="HW955" s="206"/>
      <c r="HX955" s="206"/>
      <c r="HY955" s="206"/>
      <c r="HZ955" s="206"/>
      <c r="IA955" s="206"/>
      <c r="IB955" s="206"/>
      <c r="IC955" s="206"/>
      <c r="ID955" s="206"/>
      <c r="IE955" s="206"/>
      <c r="IF955" s="206"/>
      <c r="IG955" s="206"/>
      <c r="IH955" s="206"/>
    </row>
    <row r="956" spans="1:242" s="225" customFormat="1" hidden="1" x14ac:dyDescent="0.25">
      <c r="A956" s="206"/>
      <c r="B956" s="206"/>
      <c r="C956" s="283">
        <v>43705</v>
      </c>
      <c r="D956" s="225" t="s">
        <v>1686</v>
      </c>
      <c r="E956" s="206" t="s">
        <v>1690</v>
      </c>
      <c r="F956" s="206"/>
      <c r="G956" s="235" t="s">
        <v>1652</v>
      </c>
      <c r="H956" s="285"/>
      <c r="I956" s="235">
        <v>3505000</v>
      </c>
      <c r="J956" s="357">
        <f t="shared" si="15"/>
        <v>16556425</v>
      </c>
      <c r="K956" s="251"/>
      <c r="L956" s="287"/>
      <c r="M956" s="206" t="s">
        <v>1690</v>
      </c>
      <c r="N956" s="287"/>
      <c r="O956" s="287"/>
      <c r="P956" s="287"/>
      <c r="Q956" s="287"/>
      <c r="R956" s="287"/>
      <c r="S956" s="287"/>
      <c r="T956" s="287"/>
      <c r="U956" s="287"/>
      <c r="V956" s="287"/>
      <c r="W956" s="287"/>
      <c r="X956" s="287"/>
      <c r="Y956" s="287"/>
      <c r="Z956" s="287"/>
      <c r="AA956" s="287"/>
      <c r="AB956" s="287"/>
      <c r="AC956" s="287"/>
      <c r="AD956" s="287"/>
      <c r="AE956" s="287"/>
      <c r="AF956" s="287"/>
      <c r="AG956" s="287"/>
      <c r="AH956" s="287"/>
      <c r="AI956" s="287"/>
      <c r="AJ956" s="449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06"/>
      <c r="BN956" s="206"/>
      <c r="BO956" s="206"/>
      <c r="BP956" s="206"/>
      <c r="BQ956" s="206"/>
      <c r="BR956" s="206"/>
      <c r="BS956" s="206"/>
      <c r="BT956" s="206"/>
      <c r="BU956" s="206"/>
      <c r="BV956" s="206"/>
      <c r="BW956" s="206"/>
      <c r="BX956" s="206"/>
      <c r="BY956" s="206"/>
      <c r="BZ956" s="206"/>
      <c r="CA956" s="206"/>
      <c r="CB956" s="206"/>
      <c r="CC956" s="206"/>
      <c r="CD956" s="206"/>
      <c r="CE956" s="206"/>
      <c r="CF956" s="206"/>
      <c r="CG956" s="206"/>
      <c r="CH956" s="206"/>
      <c r="CI956" s="206"/>
      <c r="CJ956" s="206"/>
      <c r="CK956" s="206"/>
      <c r="CL956" s="206"/>
      <c r="CM956" s="206"/>
      <c r="CN956" s="206"/>
      <c r="CO956" s="206"/>
      <c r="CP956" s="206"/>
      <c r="CQ956" s="206"/>
      <c r="CR956" s="206"/>
      <c r="CS956" s="206"/>
      <c r="CT956" s="206"/>
      <c r="CU956" s="206"/>
      <c r="CV956" s="206"/>
      <c r="CW956" s="206"/>
      <c r="CX956" s="206"/>
      <c r="CY956" s="206"/>
      <c r="CZ956" s="206"/>
      <c r="DA956" s="206"/>
      <c r="DB956" s="206"/>
      <c r="DC956" s="206"/>
      <c r="DD956" s="206"/>
      <c r="DE956" s="206"/>
      <c r="DF956" s="206"/>
      <c r="DG956" s="206"/>
      <c r="DH956" s="206"/>
      <c r="DI956" s="206"/>
      <c r="DJ956" s="206"/>
      <c r="DK956" s="206"/>
      <c r="DL956" s="206"/>
      <c r="DM956" s="206"/>
      <c r="DN956" s="206"/>
      <c r="DO956" s="206"/>
      <c r="DP956" s="206"/>
      <c r="DQ956" s="206"/>
      <c r="DR956" s="206"/>
      <c r="DS956" s="206"/>
      <c r="DT956" s="206"/>
      <c r="DU956" s="206"/>
      <c r="DV956" s="206"/>
      <c r="DW956" s="206"/>
      <c r="DX956" s="206"/>
      <c r="DY956" s="206"/>
      <c r="DZ956" s="206"/>
      <c r="EA956" s="206"/>
      <c r="EB956" s="206"/>
      <c r="EC956" s="206"/>
      <c r="ED956" s="206"/>
      <c r="EE956" s="206"/>
      <c r="EF956" s="206"/>
      <c r="EG956" s="206"/>
      <c r="EH956" s="206"/>
      <c r="EI956" s="206"/>
      <c r="EJ956" s="206"/>
      <c r="EK956" s="206"/>
      <c r="EL956" s="206"/>
      <c r="EM956" s="206"/>
      <c r="EN956" s="206"/>
      <c r="EO956" s="206"/>
      <c r="EP956" s="206"/>
      <c r="EQ956" s="206"/>
      <c r="ER956" s="206"/>
      <c r="ES956" s="206"/>
      <c r="ET956" s="206"/>
      <c r="EU956" s="206"/>
      <c r="EV956" s="206"/>
      <c r="EW956" s="206"/>
      <c r="EX956" s="206"/>
      <c r="EY956" s="206"/>
      <c r="EZ956" s="206"/>
      <c r="FA956" s="206"/>
      <c r="FB956" s="206"/>
      <c r="FC956" s="206"/>
      <c r="FD956" s="206"/>
      <c r="FE956" s="206"/>
      <c r="FF956" s="206"/>
      <c r="FG956" s="206"/>
      <c r="FH956" s="206"/>
      <c r="FI956" s="206"/>
      <c r="FJ956" s="206"/>
      <c r="FK956" s="206"/>
      <c r="FL956" s="206"/>
      <c r="FM956" s="206"/>
      <c r="FN956" s="206"/>
      <c r="FO956" s="206"/>
      <c r="FP956" s="206"/>
      <c r="FQ956" s="206"/>
      <c r="FR956" s="206"/>
      <c r="FS956" s="206"/>
      <c r="FT956" s="206"/>
      <c r="FU956" s="206"/>
      <c r="FV956" s="206"/>
      <c r="FW956" s="206"/>
      <c r="FX956" s="206"/>
      <c r="FY956" s="206"/>
      <c r="FZ956" s="206"/>
      <c r="GA956" s="206"/>
      <c r="GB956" s="206"/>
      <c r="GC956" s="206"/>
      <c r="GD956" s="206"/>
      <c r="GE956" s="206"/>
      <c r="GF956" s="206"/>
      <c r="GG956" s="206"/>
      <c r="GH956" s="206"/>
      <c r="GI956" s="206"/>
      <c r="GJ956" s="206"/>
      <c r="GK956" s="206"/>
      <c r="GL956" s="206"/>
      <c r="GM956" s="206"/>
      <c r="GN956" s="206"/>
      <c r="GO956" s="206"/>
      <c r="GP956" s="206"/>
      <c r="GQ956" s="206"/>
      <c r="GR956" s="206"/>
      <c r="GS956" s="206"/>
      <c r="GT956" s="206"/>
      <c r="GU956" s="206"/>
      <c r="GV956" s="206"/>
      <c r="GW956" s="206"/>
      <c r="GX956" s="206"/>
      <c r="GY956" s="206"/>
      <c r="GZ956" s="206"/>
      <c r="HA956" s="206"/>
      <c r="HB956" s="206"/>
      <c r="HC956" s="206"/>
      <c r="HD956" s="206"/>
      <c r="HE956" s="206"/>
      <c r="HF956" s="206"/>
      <c r="HG956" s="206"/>
      <c r="HH956" s="206"/>
      <c r="HI956" s="206"/>
      <c r="HJ956" s="206"/>
      <c r="HK956" s="206"/>
      <c r="HL956" s="206"/>
      <c r="HM956" s="206"/>
      <c r="HN956" s="206"/>
      <c r="HO956" s="206"/>
      <c r="HP956" s="206"/>
      <c r="HQ956" s="206"/>
      <c r="HR956" s="206"/>
      <c r="HS956" s="206"/>
      <c r="HT956" s="206"/>
      <c r="HU956" s="206"/>
      <c r="HV956" s="206"/>
      <c r="HW956" s="206"/>
      <c r="HX956" s="206"/>
      <c r="HY956" s="206"/>
      <c r="HZ956" s="206"/>
      <c r="IA956" s="206"/>
      <c r="IB956" s="206"/>
      <c r="IC956" s="206"/>
      <c r="ID956" s="206"/>
      <c r="IE956" s="206"/>
      <c r="IF956" s="206"/>
      <c r="IG956" s="206"/>
      <c r="IH956" s="206"/>
    </row>
    <row r="957" spans="1:242" s="225" customFormat="1" hidden="1" x14ac:dyDescent="0.25">
      <c r="A957" s="206"/>
      <c r="B957" s="206"/>
      <c r="C957" s="283">
        <v>43707</v>
      </c>
      <c r="D957" s="225" t="s">
        <v>1688</v>
      </c>
      <c r="E957" s="206" t="s">
        <v>1691</v>
      </c>
      <c r="F957" s="206"/>
      <c r="G957" s="235" t="s">
        <v>1687</v>
      </c>
      <c r="H957" s="285"/>
      <c r="I957" s="235">
        <v>500000</v>
      </c>
      <c r="J957" s="357">
        <f t="shared" si="15"/>
        <v>16056425</v>
      </c>
      <c r="K957" s="251"/>
      <c r="L957" s="287"/>
      <c r="M957" s="206" t="s">
        <v>1691</v>
      </c>
      <c r="N957" s="287"/>
      <c r="O957" s="287"/>
      <c r="P957" s="287"/>
      <c r="Q957" s="287"/>
      <c r="R957" s="287"/>
      <c r="S957" s="287"/>
      <c r="T957" s="287"/>
      <c r="U957" s="287"/>
      <c r="V957" s="287"/>
      <c r="W957" s="287"/>
      <c r="X957" s="287"/>
      <c r="Y957" s="287"/>
      <c r="Z957" s="287"/>
      <c r="AA957" s="287"/>
      <c r="AB957" s="287"/>
      <c r="AC957" s="287"/>
      <c r="AD957" s="287"/>
      <c r="AE957" s="287"/>
      <c r="AF957" s="287"/>
      <c r="AG957" s="287"/>
      <c r="AH957" s="287"/>
      <c r="AI957" s="287"/>
      <c r="AJ957" s="449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06"/>
      <c r="BN957" s="206"/>
      <c r="BO957" s="206"/>
      <c r="BP957" s="206"/>
      <c r="BQ957" s="206"/>
      <c r="BR957" s="206"/>
      <c r="BS957" s="206"/>
      <c r="BT957" s="206"/>
      <c r="BU957" s="206"/>
      <c r="BV957" s="206"/>
      <c r="BW957" s="206"/>
      <c r="BX957" s="206"/>
      <c r="BY957" s="206"/>
      <c r="BZ957" s="206"/>
      <c r="CA957" s="206"/>
      <c r="CB957" s="206"/>
      <c r="CC957" s="206"/>
      <c r="CD957" s="206"/>
      <c r="CE957" s="206"/>
      <c r="CF957" s="206"/>
      <c r="CG957" s="206"/>
      <c r="CH957" s="206"/>
      <c r="CI957" s="206"/>
      <c r="CJ957" s="206"/>
      <c r="CK957" s="206"/>
      <c r="CL957" s="206"/>
      <c r="CM957" s="206"/>
      <c r="CN957" s="206"/>
      <c r="CO957" s="206"/>
      <c r="CP957" s="206"/>
      <c r="CQ957" s="206"/>
      <c r="CR957" s="206"/>
      <c r="CS957" s="206"/>
      <c r="CT957" s="206"/>
      <c r="CU957" s="206"/>
      <c r="CV957" s="206"/>
      <c r="CW957" s="206"/>
      <c r="CX957" s="206"/>
      <c r="CY957" s="206"/>
      <c r="CZ957" s="206"/>
      <c r="DA957" s="206"/>
      <c r="DB957" s="206"/>
      <c r="DC957" s="206"/>
      <c r="DD957" s="206"/>
      <c r="DE957" s="206"/>
      <c r="DF957" s="206"/>
      <c r="DG957" s="206"/>
      <c r="DH957" s="206"/>
      <c r="DI957" s="206"/>
      <c r="DJ957" s="206"/>
      <c r="DK957" s="206"/>
      <c r="DL957" s="206"/>
      <c r="DM957" s="206"/>
      <c r="DN957" s="206"/>
      <c r="DO957" s="206"/>
      <c r="DP957" s="206"/>
      <c r="DQ957" s="206"/>
      <c r="DR957" s="206"/>
      <c r="DS957" s="206"/>
      <c r="DT957" s="206"/>
      <c r="DU957" s="206"/>
      <c r="DV957" s="206"/>
      <c r="DW957" s="206"/>
      <c r="DX957" s="206"/>
      <c r="DY957" s="206"/>
      <c r="DZ957" s="206"/>
      <c r="EA957" s="206"/>
      <c r="EB957" s="206"/>
      <c r="EC957" s="206"/>
      <c r="ED957" s="206"/>
      <c r="EE957" s="206"/>
      <c r="EF957" s="206"/>
      <c r="EG957" s="206"/>
      <c r="EH957" s="206"/>
      <c r="EI957" s="206"/>
      <c r="EJ957" s="206"/>
      <c r="EK957" s="206"/>
      <c r="EL957" s="206"/>
      <c r="EM957" s="206"/>
      <c r="EN957" s="206"/>
      <c r="EO957" s="206"/>
      <c r="EP957" s="206"/>
      <c r="EQ957" s="206"/>
      <c r="ER957" s="206"/>
      <c r="ES957" s="206"/>
      <c r="ET957" s="206"/>
      <c r="EU957" s="206"/>
      <c r="EV957" s="206"/>
      <c r="EW957" s="206"/>
      <c r="EX957" s="206"/>
      <c r="EY957" s="206"/>
      <c r="EZ957" s="206"/>
      <c r="FA957" s="206"/>
      <c r="FB957" s="206"/>
      <c r="FC957" s="206"/>
      <c r="FD957" s="206"/>
      <c r="FE957" s="206"/>
      <c r="FF957" s="206"/>
      <c r="FG957" s="206"/>
      <c r="FH957" s="206"/>
      <c r="FI957" s="206"/>
      <c r="FJ957" s="206"/>
      <c r="FK957" s="206"/>
      <c r="FL957" s="206"/>
      <c r="FM957" s="206"/>
      <c r="FN957" s="206"/>
      <c r="FO957" s="206"/>
      <c r="FP957" s="206"/>
      <c r="FQ957" s="206"/>
      <c r="FR957" s="206"/>
      <c r="FS957" s="206"/>
      <c r="FT957" s="206"/>
      <c r="FU957" s="206"/>
      <c r="FV957" s="206"/>
      <c r="FW957" s="206"/>
      <c r="FX957" s="206"/>
      <c r="FY957" s="206"/>
      <c r="FZ957" s="206"/>
      <c r="GA957" s="206"/>
      <c r="GB957" s="206"/>
      <c r="GC957" s="206"/>
      <c r="GD957" s="206"/>
      <c r="GE957" s="206"/>
      <c r="GF957" s="206"/>
      <c r="GG957" s="206"/>
      <c r="GH957" s="206"/>
      <c r="GI957" s="206"/>
      <c r="GJ957" s="206"/>
      <c r="GK957" s="206"/>
      <c r="GL957" s="206"/>
      <c r="GM957" s="206"/>
      <c r="GN957" s="206"/>
      <c r="GO957" s="206"/>
      <c r="GP957" s="206"/>
      <c r="GQ957" s="206"/>
      <c r="GR957" s="206"/>
      <c r="GS957" s="206"/>
      <c r="GT957" s="206"/>
      <c r="GU957" s="206"/>
      <c r="GV957" s="206"/>
      <c r="GW957" s="206"/>
      <c r="GX957" s="206"/>
      <c r="GY957" s="206"/>
      <c r="GZ957" s="206"/>
      <c r="HA957" s="206"/>
      <c r="HB957" s="206"/>
      <c r="HC957" s="206"/>
      <c r="HD957" s="206"/>
      <c r="HE957" s="206"/>
      <c r="HF957" s="206"/>
      <c r="HG957" s="206"/>
      <c r="HH957" s="206"/>
      <c r="HI957" s="206"/>
      <c r="HJ957" s="206"/>
      <c r="HK957" s="206"/>
      <c r="HL957" s="206"/>
      <c r="HM957" s="206"/>
      <c r="HN957" s="206"/>
      <c r="HO957" s="206"/>
      <c r="HP957" s="206"/>
      <c r="HQ957" s="206"/>
      <c r="HR957" s="206"/>
      <c r="HS957" s="206"/>
      <c r="HT957" s="206"/>
      <c r="HU957" s="206"/>
      <c r="HV957" s="206"/>
      <c r="HW957" s="206"/>
      <c r="HX957" s="206"/>
      <c r="HY957" s="206"/>
      <c r="HZ957" s="206"/>
      <c r="IA957" s="206"/>
      <c r="IB957" s="206"/>
      <c r="IC957" s="206"/>
      <c r="ID957" s="206"/>
      <c r="IE957" s="206"/>
      <c r="IF957" s="206"/>
      <c r="IG957" s="206"/>
      <c r="IH957" s="206"/>
    </row>
    <row r="958" spans="1:242" s="225" customFormat="1" hidden="1" x14ac:dyDescent="0.25">
      <c r="A958" s="206"/>
      <c r="B958" s="206"/>
      <c r="C958" s="206"/>
      <c r="D958" s="377" t="s">
        <v>1689</v>
      </c>
      <c r="E958" s="206"/>
      <c r="F958" s="206"/>
      <c r="G958" s="208"/>
      <c r="H958" s="285">
        <v>3938775</v>
      </c>
      <c r="I958" s="210"/>
      <c r="J958" s="357">
        <f t="shared" si="15"/>
        <v>19995200</v>
      </c>
      <c r="K958" s="251"/>
      <c r="L958" s="287"/>
      <c r="M958" s="206"/>
      <c r="N958" s="287"/>
      <c r="O958" s="287"/>
      <c r="P958" s="287"/>
      <c r="Q958" s="287"/>
      <c r="R958" s="287"/>
      <c r="S958" s="287"/>
      <c r="T958" s="287"/>
      <c r="U958" s="287"/>
      <c r="V958" s="287"/>
      <c r="W958" s="287"/>
      <c r="X958" s="287"/>
      <c r="Y958" s="287"/>
      <c r="Z958" s="287"/>
      <c r="AA958" s="287"/>
      <c r="AB958" s="287"/>
      <c r="AC958" s="287"/>
      <c r="AD958" s="287"/>
      <c r="AE958" s="287"/>
      <c r="AF958" s="287"/>
      <c r="AG958" s="287"/>
      <c r="AH958" s="287"/>
      <c r="AI958" s="287"/>
      <c r="AJ958" s="449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06"/>
      <c r="BN958" s="206"/>
      <c r="BO958" s="206"/>
      <c r="BP958" s="206"/>
      <c r="BQ958" s="206"/>
      <c r="BR958" s="206"/>
      <c r="BS958" s="206"/>
      <c r="BT958" s="206"/>
      <c r="BU958" s="206"/>
      <c r="BV958" s="206"/>
      <c r="BW958" s="206"/>
      <c r="BX958" s="206"/>
      <c r="BY958" s="206"/>
      <c r="BZ958" s="206"/>
      <c r="CA958" s="206"/>
      <c r="CB958" s="206"/>
      <c r="CC958" s="206"/>
      <c r="CD958" s="206"/>
      <c r="CE958" s="206"/>
      <c r="CF958" s="206"/>
      <c r="CG958" s="206"/>
      <c r="CH958" s="206"/>
      <c r="CI958" s="206"/>
      <c r="CJ958" s="206"/>
      <c r="CK958" s="206"/>
      <c r="CL958" s="206"/>
      <c r="CM958" s="206"/>
      <c r="CN958" s="206"/>
      <c r="CO958" s="206"/>
      <c r="CP958" s="206"/>
      <c r="CQ958" s="206"/>
      <c r="CR958" s="206"/>
      <c r="CS958" s="206"/>
      <c r="CT958" s="206"/>
      <c r="CU958" s="206"/>
      <c r="CV958" s="206"/>
      <c r="CW958" s="206"/>
      <c r="CX958" s="206"/>
      <c r="CY958" s="206"/>
      <c r="CZ958" s="206"/>
      <c r="DA958" s="206"/>
      <c r="DB958" s="206"/>
      <c r="DC958" s="206"/>
      <c r="DD958" s="206"/>
      <c r="DE958" s="206"/>
      <c r="DF958" s="206"/>
      <c r="DG958" s="206"/>
      <c r="DH958" s="206"/>
      <c r="DI958" s="206"/>
      <c r="DJ958" s="206"/>
      <c r="DK958" s="206"/>
      <c r="DL958" s="206"/>
      <c r="DM958" s="206"/>
      <c r="DN958" s="206"/>
      <c r="DO958" s="206"/>
      <c r="DP958" s="206"/>
      <c r="DQ958" s="206"/>
      <c r="DR958" s="206"/>
      <c r="DS958" s="206"/>
      <c r="DT958" s="206"/>
      <c r="DU958" s="206"/>
      <c r="DV958" s="206"/>
      <c r="DW958" s="206"/>
      <c r="DX958" s="206"/>
      <c r="DY958" s="206"/>
      <c r="DZ958" s="206"/>
      <c r="EA958" s="206"/>
      <c r="EB958" s="206"/>
      <c r="EC958" s="206"/>
      <c r="ED958" s="206"/>
      <c r="EE958" s="206"/>
      <c r="EF958" s="206"/>
      <c r="EG958" s="206"/>
      <c r="EH958" s="206"/>
      <c r="EI958" s="206"/>
      <c r="EJ958" s="206"/>
      <c r="EK958" s="206"/>
      <c r="EL958" s="206"/>
      <c r="EM958" s="206"/>
      <c r="EN958" s="206"/>
      <c r="EO958" s="206"/>
      <c r="EP958" s="206"/>
      <c r="EQ958" s="206"/>
      <c r="ER958" s="206"/>
      <c r="ES958" s="206"/>
      <c r="ET958" s="206"/>
      <c r="EU958" s="206"/>
      <c r="EV958" s="206"/>
      <c r="EW958" s="206"/>
      <c r="EX958" s="206"/>
      <c r="EY958" s="206"/>
      <c r="EZ958" s="206"/>
      <c r="FA958" s="206"/>
      <c r="FB958" s="206"/>
      <c r="FC958" s="206"/>
      <c r="FD958" s="206"/>
      <c r="FE958" s="206"/>
      <c r="FF958" s="206"/>
      <c r="FG958" s="206"/>
      <c r="FH958" s="206"/>
      <c r="FI958" s="206"/>
      <c r="FJ958" s="206"/>
      <c r="FK958" s="206"/>
      <c r="FL958" s="206"/>
      <c r="FM958" s="206"/>
      <c r="FN958" s="206"/>
      <c r="FO958" s="206"/>
      <c r="FP958" s="206"/>
      <c r="FQ958" s="206"/>
      <c r="FR958" s="206"/>
      <c r="FS958" s="206"/>
      <c r="FT958" s="206"/>
      <c r="FU958" s="206"/>
      <c r="FV958" s="206"/>
      <c r="FW958" s="206"/>
      <c r="FX958" s="206"/>
      <c r="FY958" s="206"/>
      <c r="FZ958" s="206"/>
      <c r="GA958" s="206"/>
      <c r="GB958" s="206"/>
      <c r="GC958" s="206"/>
      <c r="GD958" s="206"/>
      <c r="GE958" s="206"/>
      <c r="GF958" s="206"/>
      <c r="GG958" s="206"/>
      <c r="GH958" s="206"/>
      <c r="GI958" s="206"/>
      <c r="GJ958" s="206"/>
      <c r="GK958" s="206"/>
      <c r="GL958" s="206"/>
      <c r="GM958" s="206"/>
      <c r="GN958" s="206"/>
      <c r="GO958" s="206"/>
      <c r="GP958" s="206"/>
      <c r="GQ958" s="206"/>
      <c r="GR958" s="206"/>
      <c r="GS958" s="206"/>
      <c r="GT958" s="206"/>
      <c r="GU958" s="206"/>
      <c r="GV958" s="206"/>
      <c r="GW958" s="206"/>
      <c r="GX958" s="206"/>
      <c r="GY958" s="206"/>
      <c r="GZ958" s="206"/>
      <c r="HA958" s="206"/>
      <c r="HB958" s="206"/>
      <c r="HC958" s="206"/>
      <c r="HD958" s="206"/>
      <c r="HE958" s="206"/>
      <c r="HF958" s="206"/>
      <c r="HG958" s="206"/>
      <c r="HH958" s="206"/>
      <c r="HI958" s="206"/>
      <c r="HJ958" s="206"/>
      <c r="HK958" s="206"/>
      <c r="HL958" s="206"/>
      <c r="HM958" s="206"/>
      <c r="HN958" s="206"/>
      <c r="HO958" s="206"/>
      <c r="HP958" s="206"/>
      <c r="HQ958" s="206"/>
      <c r="HR958" s="206"/>
      <c r="HS958" s="206"/>
      <c r="HT958" s="206"/>
      <c r="HU958" s="206"/>
      <c r="HV958" s="206"/>
      <c r="HW958" s="206"/>
      <c r="HX958" s="206"/>
      <c r="HY958" s="206"/>
      <c r="HZ958" s="206"/>
      <c r="IA958" s="206"/>
      <c r="IB958" s="206"/>
      <c r="IC958" s="206"/>
      <c r="ID958" s="206"/>
      <c r="IE958" s="206"/>
      <c r="IF958" s="206"/>
      <c r="IG958" s="206"/>
      <c r="IH958" s="206"/>
    </row>
    <row r="959" spans="1:242" s="225" customFormat="1" hidden="1" x14ac:dyDescent="0.25">
      <c r="A959" s="206"/>
      <c r="B959" s="206"/>
      <c r="C959" s="204">
        <v>43708</v>
      </c>
      <c r="D959" s="318" t="s">
        <v>1694</v>
      </c>
      <c r="E959" s="319" t="s">
        <v>1692</v>
      </c>
      <c r="F959" s="255"/>
      <c r="G959" s="320" t="s">
        <v>1693</v>
      </c>
      <c r="H959" s="285"/>
      <c r="I959" s="321">
        <v>150000</v>
      </c>
      <c r="J959" s="357">
        <f t="shared" si="15"/>
        <v>19845200</v>
      </c>
      <c r="K959" s="251"/>
      <c r="L959" s="287"/>
      <c r="M959" s="319" t="s">
        <v>1692</v>
      </c>
      <c r="N959" s="287"/>
      <c r="O959" s="287"/>
      <c r="P959" s="287"/>
      <c r="Q959" s="287"/>
      <c r="R959" s="287"/>
      <c r="S959" s="287"/>
      <c r="T959" s="287"/>
      <c r="U959" s="287"/>
      <c r="V959" s="287"/>
      <c r="W959" s="287"/>
      <c r="X959" s="287"/>
      <c r="Y959" s="287"/>
      <c r="Z959" s="287"/>
      <c r="AA959" s="287"/>
      <c r="AB959" s="287"/>
      <c r="AC959" s="287"/>
      <c r="AD959" s="287"/>
      <c r="AE959" s="287"/>
      <c r="AF959" s="287"/>
      <c r="AG959" s="287"/>
      <c r="AH959" s="287"/>
      <c r="AI959" s="287"/>
      <c r="AJ959" s="449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06"/>
      <c r="BN959" s="206"/>
      <c r="BO959" s="206"/>
      <c r="BP959" s="206"/>
      <c r="BQ959" s="206"/>
      <c r="BR959" s="206"/>
      <c r="BS959" s="206"/>
      <c r="BT959" s="206"/>
      <c r="BU959" s="206"/>
      <c r="BV959" s="206"/>
      <c r="BW959" s="206"/>
      <c r="BX959" s="206"/>
      <c r="BY959" s="206"/>
      <c r="BZ959" s="206"/>
      <c r="CA959" s="206"/>
      <c r="CB959" s="206"/>
      <c r="CC959" s="206"/>
      <c r="CD959" s="206"/>
      <c r="CE959" s="206"/>
      <c r="CF959" s="206"/>
      <c r="CG959" s="206"/>
      <c r="CH959" s="206"/>
      <c r="CI959" s="206"/>
      <c r="CJ959" s="206"/>
      <c r="CK959" s="206"/>
      <c r="CL959" s="206"/>
      <c r="CM959" s="206"/>
      <c r="CN959" s="206"/>
      <c r="CO959" s="206"/>
      <c r="CP959" s="206"/>
      <c r="CQ959" s="206"/>
      <c r="CR959" s="206"/>
      <c r="CS959" s="206"/>
      <c r="CT959" s="206"/>
      <c r="CU959" s="206"/>
      <c r="CV959" s="206"/>
      <c r="CW959" s="206"/>
      <c r="CX959" s="206"/>
      <c r="CY959" s="206"/>
      <c r="CZ959" s="206"/>
      <c r="DA959" s="206"/>
      <c r="DB959" s="206"/>
      <c r="DC959" s="206"/>
      <c r="DD959" s="206"/>
      <c r="DE959" s="206"/>
      <c r="DF959" s="206"/>
      <c r="DG959" s="206"/>
      <c r="DH959" s="206"/>
      <c r="DI959" s="206"/>
      <c r="DJ959" s="206"/>
      <c r="DK959" s="206"/>
      <c r="DL959" s="206"/>
      <c r="DM959" s="206"/>
      <c r="DN959" s="206"/>
      <c r="DO959" s="206"/>
      <c r="DP959" s="206"/>
      <c r="DQ959" s="206"/>
      <c r="DR959" s="206"/>
      <c r="DS959" s="206"/>
      <c r="DT959" s="206"/>
      <c r="DU959" s="206"/>
      <c r="DV959" s="206"/>
      <c r="DW959" s="206"/>
      <c r="DX959" s="206"/>
      <c r="DY959" s="206"/>
      <c r="DZ959" s="206"/>
      <c r="EA959" s="206"/>
      <c r="EB959" s="206"/>
      <c r="EC959" s="206"/>
      <c r="ED959" s="206"/>
      <c r="EE959" s="206"/>
      <c r="EF959" s="206"/>
      <c r="EG959" s="206"/>
      <c r="EH959" s="206"/>
      <c r="EI959" s="206"/>
      <c r="EJ959" s="206"/>
      <c r="EK959" s="206"/>
      <c r="EL959" s="206"/>
      <c r="EM959" s="206"/>
      <c r="EN959" s="206"/>
      <c r="EO959" s="206"/>
      <c r="EP959" s="206"/>
      <c r="EQ959" s="206"/>
      <c r="ER959" s="206"/>
      <c r="ES959" s="206"/>
      <c r="ET959" s="206"/>
      <c r="EU959" s="206"/>
      <c r="EV959" s="206"/>
      <c r="EW959" s="206"/>
      <c r="EX959" s="206"/>
      <c r="EY959" s="206"/>
      <c r="EZ959" s="206"/>
      <c r="FA959" s="206"/>
      <c r="FB959" s="206"/>
      <c r="FC959" s="206"/>
      <c r="FD959" s="206"/>
      <c r="FE959" s="206"/>
      <c r="FF959" s="206"/>
      <c r="FG959" s="206"/>
      <c r="FH959" s="206"/>
      <c r="FI959" s="206"/>
      <c r="FJ959" s="206"/>
      <c r="FK959" s="206"/>
      <c r="FL959" s="206"/>
      <c r="FM959" s="206"/>
      <c r="FN959" s="206"/>
      <c r="FO959" s="206"/>
      <c r="FP959" s="206"/>
      <c r="FQ959" s="206"/>
      <c r="FR959" s="206"/>
      <c r="FS959" s="206"/>
      <c r="FT959" s="206"/>
      <c r="FU959" s="206"/>
      <c r="FV959" s="206"/>
      <c r="FW959" s="206"/>
      <c r="FX959" s="206"/>
      <c r="FY959" s="206"/>
      <c r="FZ959" s="206"/>
      <c r="GA959" s="206"/>
      <c r="GB959" s="206"/>
      <c r="GC959" s="206"/>
      <c r="GD959" s="206"/>
      <c r="GE959" s="206"/>
      <c r="GF959" s="206"/>
      <c r="GG959" s="206"/>
      <c r="GH959" s="206"/>
      <c r="GI959" s="206"/>
      <c r="GJ959" s="206"/>
      <c r="GK959" s="206"/>
      <c r="GL959" s="206"/>
      <c r="GM959" s="206"/>
      <c r="GN959" s="206"/>
      <c r="GO959" s="206"/>
      <c r="GP959" s="206"/>
      <c r="GQ959" s="206"/>
      <c r="GR959" s="206"/>
      <c r="GS959" s="206"/>
      <c r="GT959" s="206"/>
      <c r="GU959" s="206"/>
      <c r="GV959" s="206"/>
      <c r="GW959" s="206"/>
      <c r="GX959" s="206"/>
      <c r="GY959" s="206"/>
      <c r="GZ959" s="206"/>
      <c r="HA959" s="206"/>
      <c r="HB959" s="206"/>
      <c r="HC959" s="206"/>
      <c r="HD959" s="206"/>
      <c r="HE959" s="206"/>
      <c r="HF959" s="206"/>
      <c r="HG959" s="206"/>
      <c r="HH959" s="206"/>
      <c r="HI959" s="206"/>
      <c r="HJ959" s="206"/>
      <c r="HK959" s="206"/>
      <c r="HL959" s="206"/>
      <c r="HM959" s="206"/>
      <c r="HN959" s="206"/>
      <c r="HO959" s="206"/>
      <c r="HP959" s="206"/>
      <c r="HQ959" s="206"/>
      <c r="HR959" s="206"/>
      <c r="HS959" s="206"/>
      <c r="HT959" s="206"/>
      <c r="HU959" s="206"/>
      <c r="HV959" s="206"/>
      <c r="HW959" s="206"/>
      <c r="HX959" s="206"/>
      <c r="HY959" s="206"/>
      <c r="HZ959" s="206"/>
      <c r="IA959" s="206"/>
      <c r="IB959" s="206"/>
      <c r="IC959" s="206"/>
      <c r="ID959" s="206"/>
      <c r="IE959" s="206"/>
      <c r="IF959" s="206"/>
      <c r="IG959" s="206"/>
      <c r="IH959" s="206"/>
    </row>
    <row r="960" spans="1:242" s="225" customFormat="1" hidden="1" x14ac:dyDescent="0.25">
      <c r="A960" s="206"/>
      <c r="B960" s="206"/>
      <c r="C960" s="204">
        <v>43710</v>
      </c>
      <c r="D960" s="267" t="s">
        <v>1193</v>
      </c>
      <c r="E960" s="319" t="s">
        <v>1695</v>
      </c>
      <c r="F960" s="322"/>
      <c r="G960" s="270" t="s">
        <v>1345</v>
      </c>
      <c r="H960" s="285"/>
      <c r="I960" s="271">
        <v>128000</v>
      </c>
      <c r="J960" s="357">
        <f t="shared" si="15"/>
        <v>19717200</v>
      </c>
      <c r="K960" s="251"/>
      <c r="L960" s="287"/>
      <c r="M960" s="319" t="s">
        <v>1695</v>
      </c>
      <c r="N960" s="287"/>
      <c r="O960" s="287"/>
      <c r="P960" s="287"/>
      <c r="Q960" s="287"/>
      <c r="R960" s="287"/>
      <c r="S960" s="287"/>
      <c r="T960" s="287"/>
      <c r="U960" s="287"/>
      <c r="V960" s="287"/>
      <c r="W960" s="287"/>
      <c r="X960" s="287"/>
      <c r="Y960" s="287"/>
      <c r="Z960" s="287"/>
      <c r="AA960" s="287"/>
      <c r="AB960" s="287"/>
      <c r="AC960" s="287"/>
      <c r="AD960" s="287"/>
      <c r="AE960" s="287"/>
      <c r="AF960" s="287"/>
      <c r="AG960" s="287"/>
      <c r="AH960" s="287"/>
      <c r="AI960" s="287"/>
      <c r="AJ960" s="449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06"/>
      <c r="BN960" s="206"/>
      <c r="BO960" s="206"/>
      <c r="BP960" s="206"/>
      <c r="BQ960" s="206"/>
      <c r="BR960" s="206"/>
      <c r="BS960" s="206"/>
      <c r="BT960" s="206"/>
      <c r="BU960" s="206"/>
      <c r="BV960" s="206"/>
      <c r="BW960" s="206"/>
      <c r="BX960" s="206"/>
      <c r="BY960" s="206"/>
      <c r="BZ960" s="206"/>
      <c r="CA960" s="206"/>
      <c r="CB960" s="206"/>
      <c r="CC960" s="206"/>
      <c r="CD960" s="206"/>
      <c r="CE960" s="206"/>
      <c r="CF960" s="206"/>
      <c r="CG960" s="206"/>
      <c r="CH960" s="206"/>
      <c r="CI960" s="206"/>
      <c r="CJ960" s="206"/>
      <c r="CK960" s="206"/>
      <c r="CL960" s="206"/>
      <c r="CM960" s="206"/>
      <c r="CN960" s="206"/>
      <c r="CO960" s="206"/>
      <c r="CP960" s="206"/>
      <c r="CQ960" s="206"/>
      <c r="CR960" s="206"/>
      <c r="CS960" s="206"/>
      <c r="CT960" s="206"/>
      <c r="CU960" s="206"/>
      <c r="CV960" s="206"/>
      <c r="CW960" s="206"/>
      <c r="CX960" s="206"/>
      <c r="CY960" s="206"/>
      <c r="CZ960" s="206"/>
      <c r="DA960" s="206"/>
      <c r="DB960" s="206"/>
      <c r="DC960" s="206"/>
      <c r="DD960" s="206"/>
      <c r="DE960" s="206"/>
      <c r="DF960" s="206"/>
      <c r="DG960" s="206"/>
      <c r="DH960" s="206"/>
      <c r="DI960" s="206"/>
      <c r="DJ960" s="206"/>
      <c r="DK960" s="206"/>
      <c r="DL960" s="206"/>
      <c r="DM960" s="206"/>
      <c r="DN960" s="206"/>
      <c r="DO960" s="206"/>
      <c r="DP960" s="206"/>
      <c r="DQ960" s="206"/>
      <c r="DR960" s="206"/>
      <c r="DS960" s="206"/>
      <c r="DT960" s="206"/>
      <c r="DU960" s="206"/>
      <c r="DV960" s="206"/>
      <c r="DW960" s="206"/>
      <c r="DX960" s="206"/>
      <c r="DY960" s="206"/>
      <c r="DZ960" s="206"/>
      <c r="EA960" s="206"/>
      <c r="EB960" s="206"/>
      <c r="EC960" s="206"/>
      <c r="ED960" s="206"/>
      <c r="EE960" s="206"/>
      <c r="EF960" s="206"/>
      <c r="EG960" s="206"/>
      <c r="EH960" s="206"/>
      <c r="EI960" s="206"/>
      <c r="EJ960" s="206"/>
      <c r="EK960" s="206"/>
      <c r="EL960" s="206"/>
      <c r="EM960" s="206"/>
      <c r="EN960" s="206"/>
      <c r="EO960" s="206"/>
      <c r="EP960" s="206"/>
      <c r="EQ960" s="206"/>
      <c r="ER960" s="206"/>
      <c r="ES960" s="206"/>
      <c r="ET960" s="206"/>
      <c r="EU960" s="206"/>
      <c r="EV960" s="206"/>
      <c r="EW960" s="206"/>
      <c r="EX960" s="206"/>
      <c r="EY960" s="206"/>
      <c r="EZ960" s="206"/>
      <c r="FA960" s="206"/>
      <c r="FB960" s="206"/>
      <c r="FC960" s="206"/>
      <c r="FD960" s="206"/>
      <c r="FE960" s="206"/>
      <c r="FF960" s="206"/>
      <c r="FG960" s="206"/>
      <c r="FH960" s="206"/>
      <c r="FI960" s="206"/>
      <c r="FJ960" s="206"/>
      <c r="FK960" s="206"/>
      <c r="FL960" s="206"/>
      <c r="FM960" s="206"/>
      <c r="FN960" s="206"/>
      <c r="FO960" s="206"/>
      <c r="FP960" s="206"/>
      <c r="FQ960" s="206"/>
      <c r="FR960" s="206"/>
      <c r="FS960" s="206"/>
      <c r="FT960" s="206"/>
      <c r="FU960" s="206"/>
      <c r="FV960" s="206"/>
      <c r="FW960" s="206"/>
      <c r="FX960" s="206"/>
      <c r="FY960" s="206"/>
      <c r="FZ960" s="206"/>
      <c r="GA960" s="206"/>
      <c r="GB960" s="206"/>
      <c r="GC960" s="206"/>
      <c r="GD960" s="206"/>
      <c r="GE960" s="206"/>
      <c r="GF960" s="206"/>
      <c r="GG960" s="206"/>
      <c r="GH960" s="206"/>
      <c r="GI960" s="206"/>
      <c r="GJ960" s="206"/>
      <c r="GK960" s="206"/>
      <c r="GL960" s="206"/>
      <c r="GM960" s="206"/>
      <c r="GN960" s="206"/>
      <c r="GO960" s="206"/>
      <c r="GP960" s="206"/>
      <c r="GQ960" s="206"/>
      <c r="GR960" s="206"/>
      <c r="GS960" s="206"/>
      <c r="GT960" s="206"/>
      <c r="GU960" s="206"/>
      <c r="GV960" s="206"/>
      <c r="GW960" s="206"/>
      <c r="GX960" s="206"/>
      <c r="GY960" s="206"/>
      <c r="GZ960" s="206"/>
      <c r="HA960" s="206"/>
      <c r="HB960" s="206"/>
      <c r="HC960" s="206"/>
      <c r="HD960" s="206"/>
      <c r="HE960" s="206"/>
      <c r="HF960" s="206"/>
      <c r="HG960" s="206"/>
      <c r="HH960" s="206"/>
      <c r="HI960" s="206"/>
      <c r="HJ960" s="206"/>
      <c r="HK960" s="206"/>
      <c r="HL960" s="206"/>
      <c r="HM960" s="206"/>
      <c r="HN960" s="206"/>
      <c r="HO960" s="206"/>
      <c r="HP960" s="206"/>
      <c r="HQ960" s="206"/>
      <c r="HR960" s="206"/>
      <c r="HS960" s="206"/>
      <c r="HT960" s="206"/>
      <c r="HU960" s="206"/>
      <c r="HV960" s="206"/>
      <c r="HW960" s="206"/>
      <c r="HX960" s="206"/>
      <c r="HY960" s="206"/>
      <c r="HZ960" s="206"/>
      <c r="IA960" s="206"/>
      <c r="IB960" s="206"/>
      <c r="IC960" s="206"/>
      <c r="ID960" s="206"/>
      <c r="IE960" s="206"/>
      <c r="IF960" s="206"/>
      <c r="IG960" s="206"/>
      <c r="IH960" s="206"/>
    </row>
    <row r="961" spans="1:242" s="225" customFormat="1" hidden="1" x14ac:dyDescent="0.25">
      <c r="A961" s="206"/>
      <c r="B961" s="206"/>
      <c r="C961" s="204">
        <v>43710</v>
      </c>
      <c r="D961" s="233" t="s">
        <v>1706</v>
      </c>
      <c r="E961" s="319" t="s">
        <v>1696</v>
      </c>
      <c r="F961" s="322"/>
      <c r="G961" s="242" t="s">
        <v>1705</v>
      </c>
      <c r="H961" s="285"/>
      <c r="I961" s="236">
        <v>325000</v>
      </c>
      <c r="J961" s="357">
        <f t="shared" si="15"/>
        <v>19392200</v>
      </c>
      <c r="K961" s="251"/>
      <c r="L961" s="287"/>
      <c r="M961" s="319" t="s">
        <v>1696</v>
      </c>
      <c r="N961" s="287"/>
      <c r="O961" s="287"/>
      <c r="P961" s="287"/>
      <c r="Q961" s="287"/>
      <c r="R961" s="287"/>
      <c r="S961" s="287"/>
      <c r="T961" s="287"/>
      <c r="U961" s="287"/>
      <c r="V961" s="287"/>
      <c r="W961" s="287"/>
      <c r="X961" s="287"/>
      <c r="Y961" s="287"/>
      <c r="Z961" s="287"/>
      <c r="AA961" s="287"/>
      <c r="AB961" s="287"/>
      <c r="AC961" s="287"/>
      <c r="AD961" s="287"/>
      <c r="AE961" s="287"/>
      <c r="AF961" s="287"/>
      <c r="AG961" s="287"/>
      <c r="AH961" s="287"/>
      <c r="AI961" s="287"/>
      <c r="AJ961" s="449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06"/>
      <c r="BN961" s="206"/>
      <c r="BO961" s="206"/>
      <c r="BP961" s="206"/>
      <c r="BQ961" s="206"/>
      <c r="BR961" s="206"/>
      <c r="BS961" s="206"/>
      <c r="BT961" s="206"/>
      <c r="BU961" s="206"/>
      <c r="BV961" s="206"/>
      <c r="BW961" s="206"/>
      <c r="BX961" s="206"/>
      <c r="BY961" s="206"/>
      <c r="BZ961" s="206"/>
      <c r="CA961" s="206"/>
      <c r="CB961" s="206"/>
      <c r="CC961" s="206"/>
      <c r="CD961" s="206"/>
      <c r="CE961" s="206"/>
      <c r="CF961" s="206"/>
      <c r="CG961" s="206"/>
      <c r="CH961" s="206"/>
      <c r="CI961" s="206"/>
      <c r="CJ961" s="206"/>
      <c r="CK961" s="206"/>
      <c r="CL961" s="206"/>
      <c r="CM961" s="206"/>
      <c r="CN961" s="206"/>
      <c r="CO961" s="206"/>
      <c r="CP961" s="206"/>
      <c r="CQ961" s="206"/>
      <c r="CR961" s="206"/>
      <c r="CS961" s="206"/>
      <c r="CT961" s="206"/>
      <c r="CU961" s="206"/>
      <c r="CV961" s="206"/>
      <c r="CW961" s="206"/>
      <c r="CX961" s="206"/>
      <c r="CY961" s="206"/>
      <c r="CZ961" s="206"/>
      <c r="DA961" s="206"/>
      <c r="DB961" s="206"/>
      <c r="DC961" s="206"/>
      <c r="DD961" s="206"/>
      <c r="DE961" s="206"/>
      <c r="DF961" s="206"/>
      <c r="DG961" s="206"/>
      <c r="DH961" s="206"/>
      <c r="DI961" s="206"/>
      <c r="DJ961" s="206"/>
      <c r="DK961" s="206"/>
      <c r="DL961" s="206"/>
      <c r="DM961" s="206"/>
      <c r="DN961" s="206"/>
      <c r="DO961" s="206"/>
      <c r="DP961" s="206"/>
      <c r="DQ961" s="206"/>
      <c r="DR961" s="206"/>
      <c r="DS961" s="206"/>
      <c r="DT961" s="206"/>
      <c r="DU961" s="206"/>
      <c r="DV961" s="206"/>
      <c r="DW961" s="206"/>
      <c r="DX961" s="206"/>
      <c r="DY961" s="206"/>
      <c r="DZ961" s="206"/>
      <c r="EA961" s="206"/>
      <c r="EB961" s="206"/>
      <c r="EC961" s="206"/>
      <c r="ED961" s="206"/>
      <c r="EE961" s="206"/>
      <c r="EF961" s="206"/>
      <c r="EG961" s="206"/>
      <c r="EH961" s="206"/>
      <c r="EI961" s="206"/>
      <c r="EJ961" s="206"/>
      <c r="EK961" s="206"/>
      <c r="EL961" s="206"/>
      <c r="EM961" s="206"/>
      <c r="EN961" s="206"/>
      <c r="EO961" s="206"/>
      <c r="EP961" s="206"/>
      <c r="EQ961" s="206"/>
      <c r="ER961" s="206"/>
      <c r="ES961" s="206"/>
      <c r="ET961" s="206"/>
      <c r="EU961" s="206"/>
      <c r="EV961" s="206"/>
      <c r="EW961" s="206"/>
      <c r="EX961" s="206"/>
      <c r="EY961" s="206"/>
      <c r="EZ961" s="206"/>
      <c r="FA961" s="206"/>
      <c r="FB961" s="206"/>
      <c r="FC961" s="206"/>
      <c r="FD961" s="206"/>
      <c r="FE961" s="206"/>
      <c r="FF961" s="206"/>
      <c r="FG961" s="206"/>
      <c r="FH961" s="206"/>
      <c r="FI961" s="206"/>
      <c r="FJ961" s="206"/>
      <c r="FK961" s="206"/>
      <c r="FL961" s="206"/>
      <c r="FM961" s="206"/>
      <c r="FN961" s="206"/>
      <c r="FO961" s="206"/>
      <c r="FP961" s="206"/>
      <c r="FQ961" s="206"/>
      <c r="FR961" s="206"/>
      <c r="FS961" s="206"/>
      <c r="FT961" s="206"/>
      <c r="FU961" s="206"/>
      <c r="FV961" s="206"/>
      <c r="FW961" s="206"/>
      <c r="FX961" s="206"/>
      <c r="FY961" s="206"/>
      <c r="FZ961" s="206"/>
      <c r="GA961" s="206"/>
      <c r="GB961" s="206"/>
      <c r="GC961" s="206"/>
      <c r="GD961" s="206"/>
      <c r="GE961" s="206"/>
      <c r="GF961" s="206"/>
      <c r="GG961" s="206"/>
      <c r="GH961" s="206"/>
      <c r="GI961" s="206"/>
      <c r="GJ961" s="206"/>
      <c r="GK961" s="206"/>
      <c r="GL961" s="206"/>
      <c r="GM961" s="206"/>
      <c r="GN961" s="206"/>
      <c r="GO961" s="206"/>
      <c r="GP961" s="206"/>
      <c r="GQ961" s="206"/>
      <c r="GR961" s="206"/>
      <c r="GS961" s="206"/>
      <c r="GT961" s="206"/>
      <c r="GU961" s="206"/>
      <c r="GV961" s="206"/>
      <c r="GW961" s="206"/>
      <c r="GX961" s="206"/>
      <c r="GY961" s="206"/>
      <c r="GZ961" s="206"/>
      <c r="HA961" s="206"/>
      <c r="HB961" s="206"/>
      <c r="HC961" s="206"/>
      <c r="HD961" s="206"/>
      <c r="HE961" s="206"/>
      <c r="HF961" s="206"/>
      <c r="HG961" s="206"/>
      <c r="HH961" s="206"/>
      <c r="HI961" s="206"/>
      <c r="HJ961" s="206"/>
      <c r="HK961" s="206"/>
      <c r="HL961" s="206"/>
      <c r="HM961" s="206"/>
      <c r="HN961" s="206"/>
      <c r="HO961" s="206"/>
      <c r="HP961" s="206"/>
      <c r="HQ961" s="206"/>
      <c r="HR961" s="206"/>
      <c r="HS961" s="206"/>
      <c r="HT961" s="206"/>
      <c r="HU961" s="206"/>
      <c r="HV961" s="206"/>
      <c r="HW961" s="206"/>
      <c r="HX961" s="206"/>
      <c r="HY961" s="206"/>
      <c r="HZ961" s="206"/>
      <c r="IA961" s="206"/>
      <c r="IB961" s="206"/>
      <c r="IC961" s="206"/>
      <c r="ID961" s="206"/>
      <c r="IE961" s="206"/>
      <c r="IF961" s="206"/>
      <c r="IG961" s="206"/>
      <c r="IH961" s="206"/>
    </row>
    <row r="962" spans="1:242" s="225" customFormat="1" hidden="1" x14ac:dyDescent="0.25">
      <c r="A962" s="206"/>
      <c r="B962" s="206"/>
      <c r="C962" s="204">
        <v>43710</v>
      </c>
      <c r="D962" s="233" t="s">
        <v>1707</v>
      </c>
      <c r="E962" s="319" t="s">
        <v>1697</v>
      </c>
      <c r="F962" s="322"/>
      <c r="G962" s="242" t="s">
        <v>1693</v>
      </c>
      <c r="H962" s="285"/>
      <c r="I962" s="236">
        <v>1079900</v>
      </c>
      <c r="J962" s="357">
        <f t="shared" si="15"/>
        <v>18312300</v>
      </c>
      <c r="K962" s="251"/>
      <c r="L962" s="287"/>
      <c r="M962" s="319" t="s">
        <v>1697</v>
      </c>
      <c r="N962" s="287"/>
      <c r="O962" s="287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449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06"/>
      <c r="BN962" s="206"/>
      <c r="BO962" s="206"/>
      <c r="BP962" s="206"/>
      <c r="BQ962" s="206"/>
      <c r="BR962" s="206"/>
      <c r="BS962" s="206"/>
      <c r="BT962" s="206"/>
      <c r="BU962" s="206"/>
      <c r="BV962" s="206"/>
      <c r="BW962" s="206"/>
      <c r="BX962" s="206"/>
      <c r="BY962" s="206"/>
      <c r="BZ962" s="206"/>
      <c r="CA962" s="206"/>
      <c r="CB962" s="206"/>
      <c r="CC962" s="206"/>
      <c r="CD962" s="206"/>
      <c r="CE962" s="206"/>
      <c r="CF962" s="206"/>
      <c r="CG962" s="206"/>
      <c r="CH962" s="206"/>
      <c r="CI962" s="206"/>
      <c r="CJ962" s="206"/>
      <c r="CK962" s="206"/>
      <c r="CL962" s="206"/>
      <c r="CM962" s="206"/>
      <c r="CN962" s="206"/>
      <c r="CO962" s="206"/>
      <c r="CP962" s="206"/>
      <c r="CQ962" s="206"/>
      <c r="CR962" s="206"/>
      <c r="CS962" s="206"/>
      <c r="CT962" s="206"/>
      <c r="CU962" s="206"/>
      <c r="CV962" s="206"/>
      <c r="CW962" s="206"/>
      <c r="CX962" s="206"/>
      <c r="CY962" s="206"/>
      <c r="CZ962" s="206"/>
      <c r="DA962" s="206"/>
      <c r="DB962" s="206"/>
      <c r="DC962" s="206"/>
      <c r="DD962" s="206"/>
      <c r="DE962" s="206"/>
      <c r="DF962" s="206"/>
      <c r="DG962" s="206"/>
      <c r="DH962" s="206"/>
      <c r="DI962" s="206"/>
      <c r="DJ962" s="206"/>
      <c r="DK962" s="206"/>
      <c r="DL962" s="206"/>
      <c r="DM962" s="206"/>
      <c r="DN962" s="206"/>
      <c r="DO962" s="206"/>
      <c r="DP962" s="206"/>
      <c r="DQ962" s="206"/>
      <c r="DR962" s="206"/>
      <c r="DS962" s="206"/>
      <c r="DT962" s="206"/>
      <c r="DU962" s="206"/>
      <c r="DV962" s="206"/>
      <c r="DW962" s="206"/>
      <c r="DX962" s="206"/>
      <c r="DY962" s="206"/>
      <c r="DZ962" s="206"/>
      <c r="EA962" s="206"/>
      <c r="EB962" s="206"/>
      <c r="EC962" s="206"/>
      <c r="ED962" s="206"/>
      <c r="EE962" s="206"/>
      <c r="EF962" s="206"/>
      <c r="EG962" s="206"/>
      <c r="EH962" s="206"/>
      <c r="EI962" s="206"/>
      <c r="EJ962" s="206"/>
      <c r="EK962" s="206"/>
      <c r="EL962" s="206"/>
      <c r="EM962" s="206"/>
      <c r="EN962" s="206"/>
      <c r="EO962" s="206"/>
      <c r="EP962" s="206"/>
      <c r="EQ962" s="206"/>
      <c r="ER962" s="206"/>
      <c r="ES962" s="206"/>
      <c r="ET962" s="206"/>
      <c r="EU962" s="206"/>
      <c r="EV962" s="206"/>
      <c r="EW962" s="206"/>
      <c r="EX962" s="206"/>
      <c r="EY962" s="206"/>
      <c r="EZ962" s="206"/>
      <c r="FA962" s="206"/>
      <c r="FB962" s="206"/>
      <c r="FC962" s="206"/>
      <c r="FD962" s="206"/>
      <c r="FE962" s="206"/>
      <c r="FF962" s="206"/>
      <c r="FG962" s="206"/>
      <c r="FH962" s="206"/>
      <c r="FI962" s="206"/>
      <c r="FJ962" s="206"/>
      <c r="FK962" s="206"/>
      <c r="FL962" s="206"/>
      <c r="FM962" s="206"/>
      <c r="FN962" s="206"/>
      <c r="FO962" s="206"/>
      <c r="FP962" s="206"/>
      <c r="FQ962" s="206"/>
      <c r="FR962" s="206"/>
      <c r="FS962" s="206"/>
      <c r="FT962" s="206"/>
      <c r="FU962" s="206"/>
      <c r="FV962" s="206"/>
      <c r="FW962" s="206"/>
      <c r="FX962" s="206"/>
      <c r="FY962" s="206"/>
      <c r="FZ962" s="206"/>
      <c r="GA962" s="206"/>
      <c r="GB962" s="206"/>
      <c r="GC962" s="206"/>
      <c r="GD962" s="206"/>
      <c r="GE962" s="206"/>
      <c r="GF962" s="206"/>
      <c r="GG962" s="206"/>
      <c r="GH962" s="206"/>
      <c r="GI962" s="206"/>
      <c r="GJ962" s="206"/>
      <c r="GK962" s="206"/>
      <c r="GL962" s="206"/>
      <c r="GM962" s="206"/>
      <c r="GN962" s="206"/>
      <c r="GO962" s="206"/>
      <c r="GP962" s="206"/>
      <c r="GQ962" s="206"/>
      <c r="GR962" s="206"/>
      <c r="GS962" s="206"/>
      <c r="GT962" s="206"/>
      <c r="GU962" s="206"/>
      <c r="GV962" s="206"/>
      <c r="GW962" s="206"/>
      <c r="GX962" s="206"/>
      <c r="GY962" s="206"/>
      <c r="GZ962" s="206"/>
      <c r="HA962" s="206"/>
      <c r="HB962" s="206"/>
      <c r="HC962" s="206"/>
      <c r="HD962" s="206"/>
      <c r="HE962" s="206"/>
      <c r="HF962" s="206"/>
      <c r="HG962" s="206"/>
      <c r="HH962" s="206"/>
      <c r="HI962" s="206"/>
      <c r="HJ962" s="206"/>
      <c r="HK962" s="206"/>
      <c r="HL962" s="206"/>
      <c r="HM962" s="206"/>
      <c r="HN962" s="206"/>
      <c r="HO962" s="206"/>
      <c r="HP962" s="206"/>
      <c r="HQ962" s="206"/>
      <c r="HR962" s="206"/>
      <c r="HS962" s="206"/>
      <c r="HT962" s="206"/>
      <c r="HU962" s="206"/>
      <c r="HV962" s="206"/>
      <c r="HW962" s="206"/>
      <c r="HX962" s="206"/>
      <c r="HY962" s="206"/>
      <c r="HZ962" s="206"/>
      <c r="IA962" s="206"/>
      <c r="IB962" s="206"/>
      <c r="IC962" s="206"/>
      <c r="ID962" s="206"/>
      <c r="IE962" s="206"/>
      <c r="IF962" s="206"/>
      <c r="IG962" s="206"/>
      <c r="IH962" s="206"/>
    </row>
    <row r="963" spans="1:242" s="225" customFormat="1" hidden="1" x14ac:dyDescent="0.25">
      <c r="A963" s="206"/>
      <c r="B963" s="206"/>
      <c r="C963" s="204">
        <v>43710</v>
      </c>
      <c r="D963" s="233" t="s">
        <v>1708</v>
      </c>
      <c r="E963" s="319" t="s">
        <v>1698</v>
      </c>
      <c r="F963" s="322"/>
      <c r="G963" s="242" t="s">
        <v>1198</v>
      </c>
      <c r="H963" s="285"/>
      <c r="I963" s="236">
        <v>40000</v>
      </c>
      <c r="J963" s="357">
        <f t="shared" si="15"/>
        <v>18272300</v>
      </c>
      <c r="K963" s="251"/>
      <c r="L963" s="287"/>
      <c r="M963" s="319" t="s">
        <v>1698</v>
      </c>
      <c r="N963" s="287"/>
      <c r="O963" s="287"/>
      <c r="P963" s="287"/>
      <c r="Q963" s="287"/>
      <c r="R963" s="287"/>
      <c r="S963" s="287"/>
      <c r="T963" s="287"/>
      <c r="U963" s="287"/>
      <c r="V963" s="287"/>
      <c r="W963" s="287"/>
      <c r="X963" s="287"/>
      <c r="Y963" s="287"/>
      <c r="Z963" s="287"/>
      <c r="AA963" s="287"/>
      <c r="AB963" s="287"/>
      <c r="AC963" s="287"/>
      <c r="AD963" s="287"/>
      <c r="AE963" s="287"/>
      <c r="AF963" s="287"/>
      <c r="AG963" s="287"/>
      <c r="AH963" s="287"/>
      <c r="AI963" s="287"/>
      <c r="AJ963" s="449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06"/>
      <c r="BN963" s="206"/>
      <c r="BO963" s="206"/>
      <c r="BP963" s="206"/>
      <c r="BQ963" s="206"/>
      <c r="BR963" s="206"/>
      <c r="BS963" s="206"/>
      <c r="BT963" s="206"/>
      <c r="BU963" s="206"/>
      <c r="BV963" s="206"/>
      <c r="BW963" s="206"/>
      <c r="BX963" s="206"/>
      <c r="BY963" s="206"/>
      <c r="BZ963" s="206"/>
      <c r="CA963" s="206"/>
      <c r="CB963" s="206"/>
      <c r="CC963" s="206"/>
      <c r="CD963" s="206"/>
      <c r="CE963" s="206"/>
      <c r="CF963" s="206"/>
      <c r="CG963" s="206"/>
      <c r="CH963" s="206"/>
      <c r="CI963" s="206"/>
      <c r="CJ963" s="206"/>
      <c r="CK963" s="206"/>
      <c r="CL963" s="206"/>
      <c r="CM963" s="206"/>
      <c r="CN963" s="206"/>
      <c r="CO963" s="206"/>
      <c r="CP963" s="206"/>
      <c r="CQ963" s="206"/>
      <c r="CR963" s="206"/>
      <c r="CS963" s="206"/>
      <c r="CT963" s="206"/>
      <c r="CU963" s="206"/>
      <c r="CV963" s="206"/>
      <c r="CW963" s="206"/>
      <c r="CX963" s="206"/>
      <c r="CY963" s="206"/>
      <c r="CZ963" s="206"/>
      <c r="DA963" s="206"/>
      <c r="DB963" s="206"/>
      <c r="DC963" s="206"/>
      <c r="DD963" s="206"/>
      <c r="DE963" s="206"/>
      <c r="DF963" s="206"/>
      <c r="DG963" s="206"/>
      <c r="DH963" s="206"/>
      <c r="DI963" s="206"/>
      <c r="DJ963" s="206"/>
      <c r="DK963" s="206"/>
      <c r="DL963" s="206"/>
      <c r="DM963" s="206"/>
      <c r="DN963" s="206"/>
      <c r="DO963" s="206"/>
      <c r="DP963" s="206"/>
      <c r="DQ963" s="206"/>
      <c r="DR963" s="206"/>
      <c r="DS963" s="206"/>
      <c r="DT963" s="206"/>
      <c r="DU963" s="206"/>
      <c r="DV963" s="206"/>
      <c r="DW963" s="206"/>
      <c r="DX963" s="206"/>
      <c r="DY963" s="206"/>
      <c r="DZ963" s="206"/>
      <c r="EA963" s="206"/>
      <c r="EB963" s="206"/>
      <c r="EC963" s="206"/>
      <c r="ED963" s="206"/>
      <c r="EE963" s="206"/>
      <c r="EF963" s="206"/>
      <c r="EG963" s="206"/>
      <c r="EH963" s="206"/>
      <c r="EI963" s="206"/>
      <c r="EJ963" s="206"/>
      <c r="EK963" s="206"/>
      <c r="EL963" s="206"/>
      <c r="EM963" s="206"/>
      <c r="EN963" s="206"/>
      <c r="EO963" s="206"/>
      <c r="EP963" s="206"/>
      <c r="EQ963" s="206"/>
      <c r="ER963" s="206"/>
      <c r="ES963" s="206"/>
      <c r="ET963" s="206"/>
      <c r="EU963" s="206"/>
      <c r="EV963" s="206"/>
      <c r="EW963" s="206"/>
      <c r="EX963" s="206"/>
      <c r="EY963" s="206"/>
      <c r="EZ963" s="206"/>
      <c r="FA963" s="206"/>
      <c r="FB963" s="206"/>
      <c r="FC963" s="206"/>
      <c r="FD963" s="206"/>
      <c r="FE963" s="206"/>
      <c r="FF963" s="206"/>
      <c r="FG963" s="206"/>
      <c r="FH963" s="206"/>
      <c r="FI963" s="206"/>
      <c r="FJ963" s="206"/>
      <c r="FK963" s="206"/>
      <c r="FL963" s="206"/>
      <c r="FM963" s="206"/>
      <c r="FN963" s="206"/>
      <c r="FO963" s="206"/>
      <c r="FP963" s="206"/>
      <c r="FQ963" s="206"/>
      <c r="FR963" s="206"/>
      <c r="FS963" s="206"/>
      <c r="FT963" s="206"/>
      <c r="FU963" s="206"/>
      <c r="FV963" s="206"/>
      <c r="FW963" s="206"/>
      <c r="FX963" s="206"/>
      <c r="FY963" s="206"/>
      <c r="FZ963" s="206"/>
      <c r="GA963" s="206"/>
      <c r="GB963" s="206"/>
      <c r="GC963" s="206"/>
      <c r="GD963" s="206"/>
      <c r="GE963" s="206"/>
      <c r="GF963" s="206"/>
      <c r="GG963" s="206"/>
      <c r="GH963" s="206"/>
      <c r="GI963" s="206"/>
      <c r="GJ963" s="206"/>
      <c r="GK963" s="206"/>
      <c r="GL963" s="206"/>
      <c r="GM963" s="206"/>
      <c r="GN963" s="206"/>
      <c r="GO963" s="206"/>
      <c r="GP963" s="206"/>
      <c r="GQ963" s="206"/>
      <c r="GR963" s="206"/>
      <c r="GS963" s="206"/>
      <c r="GT963" s="206"/>
      <c r="GU963" s="206"/>
      <c r="GV963" s="206"/>
      <c r="GW963" s="206"/>
      <c r="GX963" s="206"/>
      <c r="GY963" s="206"/>
      <c r="GZ963" s="206"/>
      <c r="HA963" s="206"/>
      <c r="HB963" s="206"/>
      <c r="HC963" s="206"/>
      <c r="HD963" s="206"/>
      <c r="HE963" s="206"/>
      <c r="HF963" s="206"/>
      <c r="HG963" s="206"/>
      <c r="HH963" s="206"/>
      <c r="HI963" s="206"/>
      <c r="HJ963" s="206"/>
      <c r="HK963" s="206"/>
      <c r="HL963" s="206"/>
      <c r="HM963" s="206"/>
      <c r="HN963" s="206"/>
      <c r="HO963" s="206"/>
      <c r="HP963" s="206"/>
      <c r="HQ963" s="206"/>
      <c r="HR963" s="206"/>
      <c r="HS963" s="206"/>
      <c r="HT963" s="206"/>
      <c r="HU963" s="206"/>
      <c r="HV963" s="206"/>
      <c r="HW963" s="206"/>
      <c r="HX963" s="206"/>
      <c r="HY963" s="206"/>
      <c r="HZ963" s="206"/>
      <c r="IA963" s="206"/>
      <c r="IB963" s="206"/>
      <c r="IC963" s="206"/>
      <c r="ID963" s="206"/>
      <c r="IE963" s="206"/>
      <c r="IF963" s="206"/>
      <c r="IG963" s="206"/>
      <c r="IH963" s="206"/>
    </row>
    <row r="964" spans="1:242" s="225" customFormat="1" hidden="1" x14ac:dyDescent="0.25">
      <c r="A964" s="206"/>
      <c r="B964" s="206"/>
      <c r="C964" s="204">
        <v>43710</v>
      </c>
      <c r="D964" s="233" t="s">
        <v>1188</v>
      </c>
      <c r="E964" s="319" t="s">
        <v>1699</v>
      </c>
      <c r="F964" s="322"/>
      <c r="G964" s="242" t="s">
        <v>1198</v>
      </c>
      <c r="H964" s="285"/>
      <c r="I964" s="236">
        <v>100000</v>
      </c>
      <c r="J964" s="357">
        <f t="shared" si="15"/>
        <v>18172300</v>
      </c>
      <c r="K964" s="251"/>
      <c r="L964" s="287"/>
      <c r="M964" s="319" t="s">
        <v>1699</v>
      </c>
      <c r="N964" s="287"/>
      <c r="O964" s="287"/>
      <c r="P964" s="287"/>
      <c r="Q964" s="287"/>
      <c r="R964" s="287"/>
      <c r="S964" s="287"/>
      <c r="T964" s="287"/>
      <c r="U964" s="287"/>
      <c r="V964" s="287"/>
      <c r="W964" s="287"/>
      <c r="X964" s="287"/>
      <c r="Y964" s="287"/>
      <c r="Z964" s="287"/>
      <c r="AA964" s="287"/>
      <c r="AB964" s="287"/>
      <c r="AC964" s="287"/>
      <c r="AD964" s="287"/>
      <c r="AE964" s="287"/>
      <c r="AF964" s="287"/>
      <c r="AG964" s="287"/>
      <c r="AH964" s="287"/>
      <c r="AI964" s="287"/>
      <c r="AJ964" s="449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06"/>
      <c r="BN964" s="206"/>
      <c r="BO964" s="206"/>
      <c r="BP964" s="206"/>
      <c r="BQ964" s="206"/>
      <c r="BR964" s="206"/>
      <c r="BS964" s="206"/>
      <c r="BT964" s="206"/>
      <c r="BU964" s="206"/>
      <c r="BV964" s="206"/>
      <c r="BW964" s="206"/>
      <c r="BX964" s="206"/>
      <c r="BY964" s="206"/>
      <c r="BZ964" s="206"/>
      <c r="CA964" s="206"/>
      <c r="CB964" s="206"/>
      <c r="CC964" s="206"/>
      <c r="CD964" s="206"/>
      <c r="CE964" s="206"/>
      <c r="CF964" s="206"/>
      <c r="CG964" s="206"/>
      <c r="CH964" s="206"/>
      <c r="CI964" s="206"/>
      <c r="CJ964" s="206"/>
      <c r="CK964" s="206"/>
      <c r="CL964" s="206"/>
      <c r="CM964" s="206"/>
      <c r="CN964" s="206"/>
      <c r="CO964" s="206"/>
      <c r="CP964" s="206"/>
      <c r="CQ964" s="206"/>
      <c r="CR964" s="206"/>
      <c r="CS964" s="206"/>
      <c r="CT964" s="206"/>
      <c r="CU964" s="206"/>
      <c r="CV964" s="206"/>
      <c r="CW964" s="206"/>
      <c r="CX964" s="206"/>
      <c r="CY964" s="206"/>
      <c r="CZ964" s="206"/>
      <c r="DA964" s="206"/>
      <c r="DB964" s="206"/>
      <c r="DC964" s="206"/>
      <c r="DD964" s="206"/>
      <c r="DE964" s="206"/>
      <c r="DF964" s="206"/>
      <c r="DG964" s="206"/>
      <c r="DH964" s="206"/>
      <c r="DI964" s="206"/>
      <c r="DJ964" s="206"/>
      <c r="DK964" s="206"/>
      <c r="DL964" s="206"/>
      <c r="DM964" s="206"/>
      <c r="DN964" s="206"/>
      <c r="DO964" s="206"/>
      <c r="DP964" s="206"/>
      <c r="DQ964" s="206"/>
      <c r="DR964" s="206"/>
      <c r="DS964" s="206"/>
      <c r="DT964" s="206"/>
      <c r="DU964" s="206"/>
      <c r="DV964" s="206"/>
      <c r="DW964" s="206"/>
      <c r="DX964" s="206"/>
      <c r="DY964" s="206"/>
      <c r="DZ964" s="206"/>
      <c r="EA964" s="206"/>
      <c r="EB964" s="206"/>
      <c r="EC964" s="206"/>
      <c r="ED964" s="206"/>
      <c r="EE964" s="206"/>
      <c r="EF964" s="206"/>
      <c r="EG964" s="206"/>
      <c r="EH964" s="206"/>
      <c r="EI964" s="206"/>
      <c r="EJ964" s="206"/>
      <c r="EK964" s="206"/>
      <c r="EL964" s="206"/>
      <c r="EM964" s="206"/>
      <c r="EN964" s="206"/>
      <c r="EO964" s="206"/>
      <c r="EP964" s="206"/>
      <c r="EQ964" s="206"/>
      <c r="ER964" s="206"/>
      <c r="ES964" s="206"/>
      <c r="ET964" s="206"/>
      <c r="EU964" s="206"/>
      <c r="EV964" s="206"/>
      <c r="EW964" s="206"/>
      <c r="EX964" s="206"/>
      <c r="EY964" s="206"/>
      <c r="EZ964" s="206"/>
      <c r="FA964" s="206"/>
      <c r="FB964" s="206"/>
      <c r="FC964" s="206"/>
      <c r="FD964" s="206"/>
      <c r="FE964" s="206"/>
      <c r="FF964" s="206"/>
      <c r="FG964" s="206"/>
      <c r="FH964" s="206"/>
      <c r="FI964" s="206"/>
      <c r="FJ964" s="206"/>
      <c r="FK964" s="206"/>
      <c r="FL964" s="206"/>
      <c r="FM964" s="206"/>
      <c r="FN964" s="206"/>
      <c r="FO964" s="206"/>
      <c r="FP964" s="206"/>
      <c r="FQ964" s="206"/>
      <c r="FR964" s="206"/>
      <c r="FS964" s="206"/>
      <c r="FT964" s="206"/>
      <c r="FU964" s="206"/>
      <c r="FV964" s="206"/>
      <c r="FW964" s="206"/>
      <c r="FX964" s="206"/>
      <c r="FY964" s="206"/>
      <c r="FZ964" s="206"/>
      <c r="GA964" s="206"/>
      <c r="GB964" s="206"/>
      <c r="GC964" s="206"/>
      <c r="GD964" s="206"/>
      <c r="GE964" s="206"/>
      <c r="GF964" s="206"/>
      <c r="GG964" s="206"/>
      <c r="GH964" s="206"/>
      <c r="GI964" s="206"/>
      <c r="GJ964" s="206"/>
      <c r="GK964" s="206"/>
      <c r="GL964" s="206"/>
      <c r="GM964" s="206"/>
      <c r="GN964" s="206"/>
      <c r="GO964" s="206"/>
      <c r="GP964" s="206"/>
      <c r="GQ964" s="206"/>
      <c r="GR964" s="206"/>
      <c r="GS964" s="206"/>
      <c r="GT964" s="206"/>
      <c r="GU964" s="206"/>
      <c r="GV964" s="206"/>
      <c r="GW964" s="206"/>
      <c r="GX964" s="206"/>
      <c r="GY964" s="206"/>
      <c r="GZ964" s="206"/>
      <c r="HA964" s="206"/>
      <c r="HB964" s="206"/>
      <c r="HC964" s="206"/>
      <c r="HD964" s="206"/>
      <c r="HE964" s="206"/>
      <c r="HF964" s="206"/>
      <c r="HG964" s="206"/>
      <c r="HH964" s="206"/>
      <c r="HI964" s="206"/>
      <c r="HJ964" s="206"/>
      <c r="HK964" s="206"/>
      <c r="HL964" s="206"/>
      <c r="HM964" s="206"/>
      <c r="HN964" s="206"/>
      <c r="HO964" s="206"/>
      <c r="HP964" s="206"/>
      <c r="HQ964" s="206"/>
      <c r="HR964" s="206"/>
      <c r="HS964" s="206"/>
      <c r="HT964" s="206"/>
      <c r="HU964" s="206"/>
      <c r="HV964" s="206"/>
      <c r="HW964" s="206"/>
      <c r="HX964" s="206"/>
      <c r="HY964" s="206"/>
      <c r="HZ964" s="206"/>
      <c r="IA964" s="206"/>
      <c r="IB964" s="206"/>
      <c r="IC964" s="206"/>
      <c r="ID964" s="206"/>
      <c r="IE964" s="206"/>
      <c r="IF964" s="206"/>
      <c r="IG964" s="206"/>
      <c r="IH964" s="206"/>
    </row>
    <row r="965" spans="1:242" s="225" customFormat="1" hidden="1" x14ac:dyDescent="0.25">
      <c r="A965" s="206"/>
      <c r="B965" s="206"/>
      <c r="C965" s="204">
        <v>43711</v>
      </c>
      <c r="D965" s="233" t="s">
        <v>1709</v>
      </c>
      <c r="E965" s="319" t="s">
        <v>1700</v>
      </c>
      <c r="F965" s="322"/>
      <c r="G965" s="242" t="s">
        <v>1290</v>
      </c>
      <c r="H965" s="285"/>
      <c r="I965" s="236">
        <v>2594000</v>
      </c>
      <c r="J965" s="357">
        <f t="shared" si="15"/>
        <v>15578300</v>
      </c>
      <c r="K965" s="251"/>
      <c r="L965" s="287"/>
      <c r="M965" s="319" t="s">
        <v>1700</v>
      </c>
      <c r="N965" s="287"/>
      <c r="O965" s="287"/>
      <c r="P965" s="287"/>
      <c r="Q965" s="287"/>
      <c r="R965" s="287"/>
      <c r="S965" s="287"/>
      <c r="T965" s="287"/>
      <c r="U965" s="287"/>
      <c r="V965" s="287"/>
      <c r="W965" s="287"/>
      <c r="X965" s="287"/>
      <c r="Y965" s="287"/>
      <c r="Z965" s="287"/>
      <c r="AA965" s="287"/>
      <c r="AB965" s="287"/>
      <c r="AC965" s="287"/>
      <c r="AD965" s="287"/>
      <c r="AE965" s="287"/>
      <c r="AF965" s="287"/>
      <c r="AG965" s="287"/>
      <c r="AH965" s="287"/>
      <c r="AI965" s="287"/>
      <c r="AJ965" s="449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06"/>
      <c r="BN965" s="206"/>
      <c r="BO965" s="206"/>
      <c r="BP965" s="206"/>
      <c r="BQ965" s="206"/>
      <c r="BR965" s="206"/>
      <c r="BS965" s="206"/>
      <c r="BT965" s="206"/>
      <c r="BU965" s="206"/>
      <c r="BV965" s="206"/>
      <c r="BW965" s="206"/>
      <c r="BX965" s="206"/>
      <c r="BY965" s="206"/>
      <c r="BZ965" s="206"/>
      <c r="CA965" s="206"/>
      <c r="CB965" s="206"/>
      <c r="CC965" s="206"/>
      <c r="CD965" s="206"/>
      <c r="CE965" s="206"/>
      <c r="CF965" s="206"/>
      <c r="CG965" s="206"/>
      <c r="CH965" s="206"/>
      <c r="CI965" s="206"/>
      <c r="CJ965" s="206"/>
      <c r="CK965" s="206"/>
      <c r="CL965" s="206"/>
      <c r="CM965" s="206"/>
      <c r="CN965" s="206"/>
      <c r="CO965" s="206"/>
      <c r="CP965" s="206"/>
      <c r="CQ965" s="206"/>
      <c r="CR965" s="206"/>
      <c r="CS965" s="206"/>
      <c r="CT965" s="206"/>
      <c r="CU965" s="206"/>
      <c r="CV965" s="206"/>
      <c r="CW965" s="206"/>
      <c r="CX965" s="206"/>
      <c r="CY965" s="206"/>
      <c r="CZ965" s="206"/>
      <c r="DA965" s="206"/>
      <c r="DB965" s="206"/>
      <c r="DC965" s="206"/>
      <c r="DD965" s="206"/>
      <c r="DE965" s="206"/>
      <c r="DF965" s="206"/>
      <c r="DG965" s="206"/>
      <c r="DH965" s="206"/>
      <c r="DI965" s="206"/>
      <c r="DJ965" s="206"/>
      <c r="DK965" s="206"/>
      <c r="DL965" s="206"/>
      <c r="DM965" s="206"/>
      <c r="DN965" s="206"/>
      <c r="DO965" s="206"/>
      <c r="DP965" s="206"/>
      <c r="DQ965" s="206"/>
      <c r="DR965" s="206"/>
      <c r="DS965" s="206"/>
      <c r="DT965" s="206"/>
      <c r="DU965" s="206"/>
      <c r="DV965" s="206"/>
      <c r="DW965" s="206"/>
      <c r="DX965" s="206"/>
      <c r="DY965" s="206"/>
      <c r="DZ965" s="206"/>
      <c r="EA965" s="206"/>
      <c r="EB965" s="206"/>
      <c r="EC965" s="206"/>
      <c r="ED965" s="206"/>
      <c r="EE965" s="206"/>
      <c r="EF965" s="206"/>
      <c r="EG965" s="206"/>
      <c r="EH965" s="206"/>
      <c r="EI965" s="206"/>
      <c r="EJ965" s="206"/>
      <c r="EK965" s="206"/>
      <c r="EL965" s="206"/>
      <c r="EM965" s="206"/>
      <c r="EN965" s="206"/>
      <c r="EO965" s="206"/>
      <c r="EP965" s="206"/>
      <c r="EQ965" s="206"/>
      <c r="ER965" s="206"/>
      <c r="ES965" s="206"/>
      <c r="ET965" s="206"/>
      <c r="EU965" s="206"/>
      <c r="EV965" s="206"/>
      <c r="EW965" s="206"/>
      <c r="EX965" s="206"/>
      <c r="EY965" s="206"/>
      <c r="EZ965" s="206"/>
      <c r="FA965" s="206"/>
      <c r="FB965" s="206"/>
      <c r="FC965" s="206"/>
      <c r="FD965" s="206"/>
      <c r="FE965" s="206"/>
      <c r="FF965" s="206"/>
      <c r="FG965" s="206"/>
      <c r="FH965" s="206"/>
      <c r="FI965" s="206"/>
      <c r="FJ965" s="206"/>
      <c r="FK965" s="206"/>
      <c r="FL965" s="206"/>
      <c r="FM965" s="206"/>
      <c r="FN965" s="206"/>
      <c r="FO965" s="206"/>
      <c r="FP965" s="206"/>
      <c r="FQ965" s="206"/>
      <c r="FR965" s="206"/>
      <c r="FS965" s="206"/>
      <c r="FT965" s="206"/>
      <c r="FU965" s="206"/>
      <c r="FV965" s="206"/>
      <c r="FW965" s="206"/>
      <c r="FX965" s="206"/>
      <c r="FY965" s="206"/>
      <c r="FZ965" s="206"/>
      <c r="GA965" s="206"/>
      <c r="GB965" s="206"/>
      <c r="GC965" s="206"/>
      <c r="GD965" s="206"/>
      <c r="GE965" s="206"/>
      <c r="GF965" s="206"/>
      <c r="GG965" s="206"/>
      <c r="GH965" s="206"/>
      <c r="GI965" s="206"/>
      <c r="GJ965" s="206"/>
      <c r="GK965" s="206"/>
      <c r="GL965" s="206"/>
      <c r="GM965" s="206"/>
      <c r="GN965" s="206"/>
      <c r="GO965" s="206"/>
      <c r="GP965" s="206"/>
      <c r="GQ965" s="206"/>
      <c r="GR965" s="206"/>
      <c r="GS965" s="206"/>
      <c r="GT965" s="206"/>
      <c r="GU965" s="206"/>
      <c r="GV965" s="206"/>
      <c r="GW965" s="206"/>
      <c r="GX965" s="206"/>
      <c r="GY965" s="206"/>
      <c r="GZ965" s="206"/>
      <c r="HA965" s="206"/>
      <c r="HB965" s="206"/>
      <c r="HC965" s="206"/>
      <c r="HD965" s="206"/>
      <c r="HE965" s="206"/>
      <c r="HF965" s="206"/>
      <c r="HG965" s="206"/>
      <c r="HH965" s="206"/>
      <c r="HI965" s="206"/>
      <c r="HJ965" s="206"/>
      <c r="HK965" s="206"/>
      <c r="HL965" s="206"/>
      <c r="HM965" s="206"/>
      <c r="HN965" s="206"/>
      <c r="HO965" s="206"/>
      <c r="HP965" s="206"/>
      <c r="HQ965" s="206"/>
      <c r="HR965" s="206"/>
      <c r="HS965" s="206"/>
      <c r="HT965" s="206"/>
      <c r="HU965" s="206"/>
      <c r="HV965" s="206"/>
      <c r="HW965" s="206"/>
      <c r="HX965" s="206"/>
      <c r="HY965" s="206"/>
      <c r="HZ965" s="206"/>
      <c r="IA965" s="206"/>
      <c r="IB965" s="206"/>
      <c r="IC965" s="206"/>
      <c r="ID965" s="206"/>
      <c r="IE965" s="206"/>
      <c r="IF965" s="206"/>
      <c r="IG965" s="206"/>
      <c r="IH965" s="206"/>
    </row>
    <row r="966" spans="1:242" s="225" customFormat="1" hidden="1" x14ac:dyDescent="0.25">
      <c r="A966" s="206"/>
      <c r="B966" s="206"/>
      <c r="C966" s="204">
        <v>43711</v>
      </c>
      <c r="D966" s="233" t="s">
        <v>1710</v>
      </c>
      <c r="E966" s="319" t="s">
        <v>1701</v>
      </c>
      <c r="F966" s="322"/>
      <c r="G966" s="242" t="s">
        <v>1575</v>
      </c>
      <c r="H966" s="285"/>
      <c r="I966" s="236">
        <v>2604425</v>
      </c>
      <c r="J966" s="357">
        <f t="shared" si="15"/>
        <v>12973875</v>
      </c>
      <c r="K966" s="251"/>
      <c r="L966" s="287"/>
      <c r="M966" s="319" t="s">
        <v>1701</v>
      </c>
      <c r="N966" s="287"/>
      <c r="O966" s="287"/>
      <c r="P966" s="287"/>
      <c r="Q966" s="287"/>
      <c r="R966" s="287"/>
      <c r="S966" s="287"/>
      <c r="T966" s="287"/>
      <c r="U966" s="287"/>
      <c r="V966" s="287"/>
      <c r="W966" s="287"/>
      <c r="X966" s="287"/>
      <c r="Y966" s="287"/>
      <c r="Z966" s="287"/>
      <c r="AA966" s="287"/>
      <c r="AB966" s="287"/>
      <c r="AC966" s="287"/>
      <c r="AD966" s="287"/>
      <c r="AE966" s="287"/>
      <c r="AF966" s="287"/>
      <c r="AG966" s="287"/>
      <c r="AH966" s="287"/>
      <c r="AI966" s="287"/>
      <c r="AJ966" s="449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206"/>
      <c r="BN966" s="206"/>
      <c r="BO966" s="206"/>
      <c r="BP966" s="206"/>
      <c r="BQ966" s="206"/>
      <c r="BR966" s="206"/>
      <c r="BS966" s="206"/>
      <c r="BT966" s="206"/>
      <c r="BU966" s="206"/>
      <c r="BV966" s="206"/>
      <c r="BW966" s="206"/>
      <c r="BX966" s="206"/>
      <c r="BY966" s="206"/>
      <c r="BZ966" s="206"/>
      <c r="CA966" s="206"/>
      <c r="CB966" s="206"/>
      <c r="CC966" s="206"/>
      <c r="CD966" s="206"/>
      <c r="CE966" s="206"/>
      <c r="CF966" s="206"/>
      <c r="CG966" s="206"/>
      <c r="CH966" s="206"/>
      <c r="CI966" s="206"/>
      <c r="CJ966" s="206"/>
      <c r="CK966" s="206"/>
      <c r="CL966" s="206"/>
      <c r="CM966" s="206"/>
      <c r="CN966" s="206"/>
      <c r="CO966" s="206"/>
      <c r="CP966" s="206"/>
      <c r="CQ966" s="206"/>
      <c r="CR966" s="206"/>
      <c r="CS966" s="206"/>
      <c r="CT966" s="206"/>
      <c r="CU966" s="206"/>
      <c r="CV966" s="206"/>
      <c r="CW966" s="206"/>
      <c r="CX966" s="206"/>
      <c r="CY966" s="206"/>
      <c r="CZ966" s="206"/>
      <c r="DA966" s="206"/>
      <c r="DB966" s="206"/>
      <c r="DC966" s="206"/>
      <c r="DD966" s="206"/>
      <c r="DE966" s="206"/>
      <c r="DF966" s="206"/>
      <c r="DG966" s="206"/>
      <c r="DH966" s="206"/>
      <c r="DI966" s="206"/>
      <c r="DJ966" s="206"/>
      <c r="DK966" s="206"/>
      <c r="DL966" s="206"/>
      <c r="DM966" s="206"/>
      <c r="DN966" s="206"/>
      <c r="DO966" s="206"/>
      <c r="DP966" s="206"/>
      <c r="DQ966" s="206"/>
      <c r="DR966" s="206"/>
      <c r="DS966" s="206"/>
      <c r="DT966" s="206"/>
      <c r="DU966" s="206"/>
      <c r="DV966" s="206"/>
      <c r="DW966" s="206"/>
      <c r="DX966" s="206"/>
      <c r="DY966" s="206"/>
      <c r="DZ966" s="206"/>
      <c r="EA966" s="206"/>
      <c r="EB966" s="206"/>
      <c r="EC966" s="206"/>
      <c r="ED966" s="206"/>
      <c r="EE966" s="206"/>
      <c r="EF966" s="206"/>
      <c r="EG966" s="206"/>
      <c r="EH966" s="206"/>
      <c r="EI966" s="206"/>
      <c r="EJ966" s="206"/>
      <c r="EK966" s="206"/>
      <c r="EL966" s="206"/>
      <c r="EM966" s="206"/>
      <c r="EN966" s="206"/>
      <c r="EO966" s="206"/>
      <c r="EP966" s="206"/>
      <c r="EQ966" s="206"/>
      <c r="ER966" s="206"/>
      <c r="ES966" s="206"/>
      <c r="ET966" s="206"/>
      <c r="EU966" s="206"/>
      <c r="EV966" s="206"/>
      <c r="EW966" s="206"/>
      <c r="EX966" s="206"/>
      <c r="EY966" s="206"/>
      <c r="EZ966" s="206"/>
      <c r="FA966" s="206"/>
      <c r="FB966" s="206"/>
      <c r="FC966" s="206"/>
      <c r="FD966" s="206"/>
      <c r="FE966" s="206"/>
      <c r="FF966" s="206"/>
      <c r="FG966" s="206"/>
      <c r="FH966" s="206"/>
      <c r="FI966" s="206"/>
      <c r="FJ966" s="206"/>
      <c r="FK966" s="206"/>
      <c r="FL966" s="206"/>
      <c r="FM966" s="206"/>
      <c r="FN966" s="206"/>
      <c r="FO966" s="206"/>
      <c r="FP966" s="206"/>
      <c r="FQ966" s="206"/>
      <c r="FR966" s="206"/>
      <c r="FS966" s="206"/>
      <c r="FT966" s="206"/>
      <c r="FU966" s="206"/>
      <c r="FV966" s="206"/>
      <c r="FW966" s="206"/>
      <c r="FX966" s="206"/>
      <c r="FY966" s="206"/>
      <c r="FZ966" s="206"/>
      <c r="GA966" s="206"/>
      <c r="GB966" s="206"/>
      <c r="GC966" s="206"/>
      <c r="GD966" s="206"/>
      <c r="GE966" s="206"/>
      <c r="GF966" s="206"/>
      <c r="GG966" s="206"/>
      <c r="GH966" s="206"/>
      <c r="GI966" s="206"/>
      <c r="GJ966" s="206"/>
      <c r="GK966" s="206"/>
      <c r="GL966" s="206"/>
      <c r="GM966" s="206"/>
      <c r="GN966" s="206"/>
      <c r="GO966" s="206"/>
      <c r="GP966" s="206"/>
      <c r="GQ966" s="206"/>
      <c r="GR966" s="206"/>
      <c r="GS966" s="206"/>
      <c r="GT966" s="206"/>
      <c r="GU966" s="206"/>
      <c r="GV966" s="206"/>
      <c r="GW966" s="206"/>
      <c r="GX966" s="206"/>
      <c r="GY966" s="206"/>
      <c r="GZ966" s="206"/>
      <c r="HA966" s="206"/>
      <c r="HB966" s="206"/>
      <c r="HC966" s="206"/>
      <c r="HD966" s="206"/>
      <c r="HE966" s="206"/>
      <c r="HF966" s="206"/>
      <c r="HG966" s="206"/>
      <c r="HH966" s="206"/>
      <c r="HI966" s="206"/>
      <c r="HJ966" s="206"/>
      <c r="HK966" s="206"/>
      <c r="HL966" s="206"/>
      <c r="HM966" s="206"/>
      <c r="HN966" s="206"/>
      <c r="HO966" s="206"/>
      <c r="HP966" s="206"/>
      <c r="HQ966" s="206"/>
      <c r="HR966" s="206"/>
      <c r="HS966" s="206"/>
      <c r="HT966" s="206"/>
      <c r="HU966" s="206"/>
      <c r="HV966" s="206"/>
      <c r="HW966" s="206"/>
      <c r="HX966" s="206"/>
      <c r="HY966" s="206"/>
      <c r="HZ966" s="206"/>
      <c r="IA966" s="206"/>
      <c r="IB966" s="206"/>
      <c r="IC966" s="206"/>
      <c r="ID966" s="206"/>
      <c r="IE966" s="206"/>
      <c r="IF966" s="206"/>
      <c r="IG966" s="206"/>
      <c r="IH966" s="206"/>
    </row>
    <row r="967" spans="1:242" s="225" customFormat="1" hidden="1" x14ac:dyDescent="0.25">
      <c r="A967" s="206"/>
      <c r="B967" s="206"/>
      <c r="C967" s="204">
        <v>43711</v>
      </c>
      <c r="D967" s="233" t="s">
        <v>1711</v>
      </c>
      <c r="E967" s="319" t="s">
        <v>1702</v>
      </c>
      <c r="F967" s="322"/>
      <c r="G967" s="242" t="s">
        <v>1281</v>
      </c>
      <c r="H967" s="285"/>
      <c r="I967" s="236">
        <v>2276461</v>
      </c>
      <c r="J967" s="357">
        <f t="shared" si="15"/>
        <v>10697414</v>
      </c>
      <c r="K967" s="251"/>
      <c r="L967" s="287"/>
      <c r="M967" s="319" t="s">
        <v>1702</v>
      </c>
      <c r="N967" s="287"/>
      <c r="O967" s="287"/>
      <c r="P967" s="287"/>
      <c r="Q967" s="287"/>
      <c r="R967" s="287"/>
      <c r="S967" s="287"/>
      <c r="T967" s="287"/>
      <c r="U967" s="287"/>
      <c r="V967" s="287"/>
      <c r="W967" s="287"/>
      <c r="X967" s="287"/>
      <c r="Y967" s="287"/>
      <c r="Z967" s="287"/>
      <c r="AA967" s="287"/>
      <c r="AB967" s="287"/>
      <c r="AC967" s="287"/>
      <c r="AD967" s="287"/>
      <c r="AE967" s="287"/>
      <c r="AF967" s="287"/>
      <c r="AG967" s="287"/>
      <c r="AH967" s="287"/>
      <c r="AI967" s="287"/>
      <c r="AJ967" s="449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206"/>
      <c r="BN967" s="206"/>
      <c r="BO967" s="206"/>
      <c r="BP967" s="206"/>
      <c r="BQ967" s="206"/>
      <c r="BR967" s="206"/>
      <c r="BS967" s="206"/>
      <c r="BT967" s="206"/>
      <c r="BU967" s="206"/>
      <c r="BV967" s="206"/>
      <c r="BW967" s="206"/>
      <c r="BX967" s="206"/>
      <c r="BY967" s="206"/>
      <c r="BZ967" s="206"/>
      <c r="CA967" s="206"/>
      <c r="CB967" s="206"/>
      <c r="CC967" s="206"/>
      <c r="CD967" s="206"/>
      <c r="CE967" s="206"/>
      <c r="CF967" s="206"/>
      <c r="CG967" s="206"/>
      <c r="CH967" s="206"/>
      <c r="CI967" s="206"/>
      <c r="CJ967" s="206"/>
      <c r="CK967" s="206"/>
      <c r="CL967" s="206"/>
      <c r="CM967" s="206"/>
      <c r="CN967" s="206"/>
      <c r="CO967" s="206"/>
      <c r="CP967" s="206"/>
      <c r="CQ967" s="206"/>
      <c r="CR967" s="206"/>
      <c r="CS967" s="206"/>
      <c r="CT967" s="206"/>
      <c r="CU967" s="206"/>
      <c r="CV967" s="206"/>
      <c r="CW967" s="206"/>
      <c r="CX967" s="206"/>
      <c r="CY967" s="206"/>
      <c r="CZ967" s="206"/>
      <c r="DA967" s="206"/>
      <c r="DB967" s="206"/>
      <c r="DC967" s="206"/>
      <c r="DD967" s="206"/>
      <c r="DE967" s="206"/>
      <c r="DF967" s="206"/>
      <c r="DG967" s="206"/>
      <c r="DH967" s="206"/>
      <c r="DI967" s="206"/>
      <c r="DJ967" s="206"/>
      <c r="DK967" s="206"/>
      <c r="DL967" s="206"/>
      <c r="DM967" s="206"/>
      <c r="DN967" s="206"/>
      <c r="DO967" s="206"/>
      <c r="DP967" s="206"/>
      <c r="DQ967" s="206"/>
      <c r="DR967" s="206"/>
      <c r="DS967" s="206"/>
      <c r="DT967" s="206"/>
      <c r="DU967" s="206"/>
      <c r="DV967" s="206"/>
      <c r="DW967" s="206"/>
      <c r="DX967" s="206"/>
      <c r="DY967" s="206"/>
      <c r="DZ967" s="206"/>
      <c r="EA967" s="206"/>
      <c r="EB967" s="206"/>
      <c r="EC967" s="206"/>
      <c r="ED967" s="206"/>
      <c r="EE967" s="206"/>
      <c r="EF967" s="206"/>
      <c r="EG967" s="206"/>
      <c r="EH967" s="206"/>
      <c r="EI967" s="206"/>
      <c r="EJ967" s="206"/>
      <c r="EK967" s="206"/>
      <c r="EL967" s="206"/>
      <c r="EM967" s="206"/>
      <c r="EN967" s="206"/>
      <c r="EO967" s="206"/>
      <c r="EP967" s="206"/>
      <c r="EQ967" s="206"/>
      <c r="ER967" s="206"/>
      <c r="ES967" s="206"/>
      <c r="ET967" s="206"/>
      <c r="EU967" s="206"/>
      <c r="EV967" s="206"/>
      <c r="EW967" s="206"/>
      <c r="EX967" s="206"/>
      <c r="EY967" s="206"/>
      <c r="EZ967" s="206"/>
      <c r="FA967" s="206"/>
      <c r="FB967" s="206"/>
      <c r="FC967" s="206"/>
      <c r="FD967" s="206"/>
      <c r="FE967" s="206"/>
      <c r="FF967" s="206"/>
      <c r="FG967" s="206"/>
      <c r="FH967" s="206"/>
      <c r="FI967" s="206"/>
      <c r="FJ967" s="206"/>
      <c r="FK967" s="206"/>
      <c r="FL967" s="206"/>
      <c r="FM967" s="206"/>
      <c r="FN967" s="206"/>
      <c r="FO967" s="206"/>
      <c r="FP967" s="206"/>
      <c r="FQ967" s="206"/>
      <c r="FR967" s="206"/>
      <c r="FS967" s="206"/>
      <c r="FT967" s="206"/>
      <c r="FU967" s="206"/>
      <c r="FV967" s="206"/>
      <c r="FW967" s="206"/>
      <c r="FX967" s="206"/>
      <c r="FY967" s="206"/>
      <c r="FZ967" s="206"/>
      <c r="GA967" s="206"/>
      <c r="GB967" s="206"/>
      <c r="GC967" s="206"/>
      <c r="GD967" s="206"/>
      <c r="GE967" s="206"/>
      <c r="GF967" s="206"/>
      <c r="GG967" s="206"/>
      <c r="GH967" s="206"/>
      <c r="GI967" s="206"/>
      <c r="GJ967" s="206"/>
      <c r="GK967" s="206"/>
      <c r="GL967" s="206"/>
      <c r="GM967" s="206"/>
      <c r="GN967" s="206"/>
      <c r="GO967" s="206"/>
      <c r="GP967" s="206"/>
      <c r="GQ967" s="206"/>
      <c r="GR967" s="206"/>
      <c r="GS967" s="206"/>
      <c r="GT967" s="206"/>
      <c r="GU967" s="206"/>
      <c r="GV967" s="206"/>
      <c r="GW967" s="206"/>
      <c r="GX967" s="206"/>
      <c r="GY967" s="206"/>
      <c r="GZ967" s="206"/>
      <c r="HA967" s="206"/>
      <c r="HB967" s="206"/>
      <c r="HC967" s="206"/>
      <c r="HD967" s="206"/>
      <c r="HE967" s="206"/>
      <c r="HF967" s="206"/>
      <c r="HG967" s="206"/>
      <c r="HH967" s="206"/>
      <c r="HI967" s="206"/>
      <c r="HJ967" s="206"/>
      <c r="HK967" s="206"/>
      <c r="HL967" s="206"/>
      <c r="HM967" s="206"/>
      <c r="HN967" s="206"/>
      <c r="HO967" s="206"/>
      <c r="HP967" s="206"/>
      <c r="HQ967" s="206"/>
      <c r="HR967" s="206"/>
      <c r="HS967" s="206"/>
      <c r="HT967" s="206"/>
      <c r="HU967" s="206"/>
      <c r="HV967" s="206"/>
      <c r="HW967" s="206"/>
      <c r="HX967" s="206"/>
      <c r="HY967" s="206"/>
      <c r="HZ967" s="206"/>
      <c r="IA967" s="206"/>
      <c r="IB967" s="206"/>
      <c r="IC967" s="206"/>
      <c r="ID967" s="206"/>
      <c r="IE967" s="206"/>
      <c r="IF967" s="206"/>
      <c r="IG967" s="206"/>
      <c r="IH967" s="206"/>
    </row>
    <row r="968" spans="1:242" s="225" customFormat="1" hidden="1" x14ac:dyDescent="0.25">
      <c r="A968" s="206"/>
      <c r="B968" s="206"/>
      <c r="C968" s="204"/>
      <c r="D968" s="233" t="s">
        <v>1100</v>
      </c>
      <c r="E968" s="319"/>
      <c r="F968" s="322"/>
      <c r="G968" s="242" t="s">
        <v>1281</v>
      </c>
      <c r="H968" s="285">
        <v>1000000</v>
      </c>
      <c r="I968" s="236"/>
      <c r="J968" s="357">
        <f t="shared" si="15"/>
        <v>11697414</v>
      </c>
      <c r="K968" s="251" t="s">
        <v>1662</v>
      </c>
      <c r="L968" s="287"/>
      <c r="M968" s="319"/>
      <c r="N968" s="287"/>
      <c r="O968" s="287"/>
      <c r="P968" s="287"/>
      <c r="Q968" s="287"/>
      <c r="R968" s="287"/>
      <c r="S968" s="287"/>
      <c r="T968" s="287"/>
      <c r="U968" s="287"/>
      <c r="V968" s="287"/>
      <c r="W968" s="287"/>
      <c r="X968" s="287"/>
      <c r="Y968" s="287"/>
      <c r="Z968" s="287"/>
      <c r="AA968" s="287"/>
      <c r="AB968" s="287"/>
      <c r="AC968" s="287"/>
      <c r="AD968" s="287"/>
      <c r="AE968" s="287"/>
      <c r="AF968" s="287"/>
      <c r="AG968" s="287"/>
      <c r="AH968" s="287"/>
      <c r="AI968" s="287"/>
      <c r="AJ968" s="449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206"/>
      <c r="BN968" s="206"/>
      <c r="BO968" s="206"/>
      <c r="BP968" s="206"/>
      <c r="BQ968" s="206"/>
      <c r="BR968" s="206"/>
      <c r="BS968" s="206"/>
      <c r="BT968" s="206"/>
      <c r="BU968" s="206"/>
      <c r="BV968" s="206"/>
      <c r="BW968" s="206"/>
      <c r="BX968" s="206"/>
      <c r="BY968" s="206"/>
      <c r="BZ968" s="206"/>
      <c r="CA968" s="206"/>
      <c r="CB968" s="206"/>
      <c r="CC968" s="206"/>
      <c r="CD968" s="206"/>
      <c r="CE968" s="206"/>
      <c r="CF968" s="206"/>
      <c r="CG968" s="206"/>
      <c r="CH968" s="206"/>
      <c r="CI968" s="206"/>
      <c r="CJ968" s="206"/>
      <c r="CK968" s="206"/>
      <c r="CL968" s="206"/>
      <c r="CM968" s="206"/>
      <c r="CN968" s="206"/>
      <c r="CO968" s="206"/>
      <c r="CP968" s="206"/>
      <c r="CQ968" s="206"/>
      <c r="CR968" s="206"/>
      <c r="CS968" s="206"/>
      <c r="CT968" s="206"/>
      <c r="CU968" s="206"/>
      <c r="CV968" s="206"/>
      <c r="CW968" s="206"/>
      <c r="CX968" s="206"/>
      <c r="CY968" s="206"/>
      <c r="CZ968" s="206"/>
      <c r="DA968" s="206"/>
      <c r="DB968" s="206"/>
      <c r="DC968" s="206"/>
      <c r="DD968" s="206"/>
      <c r="DE968" s="206"/>
      <c r="DF968" s="206"/>
      <c r="DG968" s="206"/>
      <c r="DH968" s="206"/>
      <c r="DI968" s="206"/>
      <c r="DJ968" s="206"/>
      <c r="DK968" s="206"/>
      <c r="DL968" s="206"/>
      <c r="DM968" s="206"/>
      <c r="DN968" s="206"/>
      <c r="DO968" s="206"/>
      <c r="DP968" s="206"/>
      <c r="DQ968" s="206"/>
      <c r="DR968" s="206"/>
      <c r="DS968" s="206"/>
      <c r="DT968" s="206"/>
      <c r="DU968" s="206"/>
      <c r="DV968" s="206"/>
      <c r="DW968" s="206"/>
      <c r="DX968" s="206"/>
      <c r="DY968" s="206"/>
      <c r="DZ968" s="206"/>
      <c r="EA968" s="206"/>
      <c r="EB968" s="206"/>
      <c r="EC968" s="206"/>
      <c r="ED968" s="206"/>
      <c r="EE968" s="206"/>
      <c r="EF968" s="206"/>
      <c r="EG968" s="206"/>
      <c r="EH968" s="206"/>
      <c r="EI968" s="206"/>
      <c r="EJ968" s="206"/>
      <c r="EK968" s="206"/>
      <c r="EL968" s="206"/>
      <c r="EM968" s="206"/>
      <c r="EN968" s="206"/>
      <c r="EO968" s="206"/>
      <c r="EP968" s="206"/>
      <c r="EQ968" s="206"/>
      <c r="ER968" s="206"/>
      <c r="ES968" s="206"/>
      <c r="ET968" s="206"/>
      <c r="EU968" s="206"/>
      <c r="EV968" s="206"/>
      <c r="EW968" s="206"/>
      <c r="EX968" s="206"/>
      <c r="EY968" s="206"/>
      <c r="EZ968" s="206"/>
      <c r="FA968" s="206"/>
      <c r="FB968" s="206"/>
      <c r="FC968" s="206"/>
      <c r="FD968" s="206"/>
      <c r="FE968" s="206"/>
      <c r="FF968" s="206"/>
      <c r="FG968" s="206"/>
      <c r="FH968" s="206"/>
      <c r="FI968" s="206"/>
      <c r="FJ968" s="206"/>
      <c r="FK968" s="206"/>
      <c r="FL968" s="206"/>
      <c r="FM968" s="206"/>
      <c r="FN968" s="206"/>
      <c r="FO968" s="206"/>
      <c r="FP968" s="206"/>
      <c r="FQ968" s="206"/>
      <c r="FR968" s="206"/>
      <c r="FS968" s="206"/>
      <c r="FT968" s="206"/>
      <c r="FU968" s="206"/>
      <c r="FV968" s="206"/>
      <c r="FW968" s="206"/>
      <c r="FX968" s="206"/>
      <c r="FY968" s="206"/>
      <c r="FZ968" s="206"/>
      <c r="GA968" s="206"/>
      <c r="GB968" s="206"/>
      <c r="GC968" s="206"/>
      <c r="GD968" s="206"/>
      <c r="GE968" s="206"/>
      <c r="GF968" s="206"/>
      <c r="GG968" s="206"/>
      <c r="GH968" s="206"/>
      <c r="GI968" s="206"/>
      <c r="GJ968" s="206"/>
      <c r="GK968" s="206"/>
      <c r="GL968" s="206"/>
      <c r="GM968" s="206"/>
      <c r="GN968" s="206"/>
      <c r="GO968" s="206"/>
      <c r="GP968" s="206"/>
      <c r="GQ968" s="206"/>
      <c r="GR968" s="206"/>
      <c r="GS968" s="206"/>
      <c r="GT968" s="206"/>
      <c r="GU968" s="206"/>
      <c r="GV968" s="206"/>
      <c r="GW968" s="206"/>
      <c r="GX968" s="206"/>
      <c r="GY968" s="206"/>
      <c r="GZ968" s="206"/>
      <c r="HA968" s="206"/>
      <c r="HB968" s="206"/>
      <c r="HC968" s="206"/>
      <c r="HD968" s="206"/>
      <c r="HE968" s="206"/>
      <c r="HF968" s="206"/>
      <c r="HG968" s="206"/>
      <c r="HH968" s="206"/>
      <c r="HI968" s="206"/>
      <c r="HJ968" s="206"/>
      <c r="HK968" s="206"/>
      <c r="HL968" s="206"/>
      <c r="HM968" s="206"/>
      <c r="HN968" s="206"/>
      <c r="HO968" s="206"/>
      <c r="HP968" s="206"/>
      <c r="HQ968" s="206"/>
      <c r="HR968" s="206"/>
      <c r="HS968" s="206"/>
      <c r="HT968" s="206"/>
      <c r="HU968" s="206"/>
      <c r="HV968" s="206"/>
      <c r="HW968" s="206"/>
      <c r="HX968" s="206"/>
      <c r="HY968" s="206"/>
      <c r="HZ968" s="206"/>
      <c r="IA968" s="206"/>
      <c r="IB968" s="206"/>
      <c r="IC968" s="206"/>
      <c r="ID968" s="206"/>
      <c r="IE968" s="206"/>
      <c r="IF968" s="206"/>
      <c r="IG968" s="206"/>
      <c r="IH968" s="206"/>
    </row>
    <row r="969" spans="1:242" s="225" customFormat="1" hidden="1" x14ac:dyDescent="0.25">
      <c r="A969" s="206"/>
      <c r="B969" s="206"/>
      <c r="C969" s="204">
        <v>43711</v>
      </c>
      <c r="D969" s="233" t="s">
        <v>1712</v>
      </c>
      <c r="E969" s="319" t="s">
        <v>1703</v>
      </c>
      <c r="F969" s="322"/>
      <c r="G969" s="242" t="s">
        <v>1281</v>
      </c>
      <c r="H969" s="285"/>
      <c r="I969" s="236">
        <v>1610314</v>
      </c>
      <c r="J969" s="357">
        <f t="shared" si="15"/>
        <v>10087100</v>
      </c>
      <c r="K969" s="251"/>
      <c r="L969" s="287"/>
      <c r="M969" s="319" t="s">
        <v>1703</v>
      </c>
      <c r="N969" s="287"/>
      <c r="O969" s="287"/>
      <c r="P969" s="287"/>
      <c r="Q969" s="287"/>
      <c r="R969" s="287"/>
      <c r="S969" s="287"/>
      <c r="T969" s="287"/>
      <c r="U969" s="287"/>
      <c r="V969" s="287"/>
      <c r="W969" s="287"/>
      <c r="X969" s="287"/>
      <c r="Y969" s="287"/>
      <c r="Z969" s="287"/>
      <c r="AA969" s="287"/>
      <c r="AB969" s="287"/>
      <c r="AC969" s="287"/>
      <c r="AD969" s="287"/>
      <c r="AE969" s="287"/>
      <c r="AF969" s="287"/>
      <c r="AG969" s="287"/>
      <c r="AH969" s="287"/>
      <c r="AI969" s="287"/>
      <c r="AJ969" s="449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206"/>
      <c r="BN969" s="206"/>
      <c r="BO969" s="206"/>
      <c r="BP969" s="206"/>
      <c r="BQ969" s="206"/>
      <c r="BR969" s="206"/>
      <c r="BS969" s="206"/>
      <c r="BT969" s="206"/>
      <c r="BU969" s="206"/>
      <c r="BV969" s="206"/>
      <c r="BW969" s="206"/>
      <c r="BX969" s="206"/>
      <c r="BY969" s="206"/>
      <c r="BZ969" s="206"/>
      <c r="CA969" s="206"/>
      <c r="CB969" s="206"/>
      <c r="CC969" s="206"/>
      <c r="CD969" s="206"/>
      <c r="CE969" s="206"/>
      <c r="CF969" s="206"/>
      <c r="CG969" s="206"/>
      <c r="CH969" s="206"/>
      <c r="CI969" s="206"/>
      <c r="CJ969" s="206"/>
      <c r="CK969" s="206"/>
      <c r="CL969" s="206"/>
      <c r="CM969" s="206"/>
      <c r="CN969" s="206"/>
      <c r="CO969" s="206"/>
      <c r="CP969" s="206"/>
      <c r="CQ969" s="206"/>
      <c r="CR969" s="206"/>
      <c r="CS969" s="206"/>
      <c r="CT969" s="206"/>
      <c r="CU969" s="206"/>
      <c r="CV969" s="206"/>
      <c r="CW969" s="206"/>
      <c r="CX969" s="206"/>
      <c r="CY969" s="206"/>
      <c r="CZ969" s="206"/>
      <c r="DA969" s="206"/>
      <c r="DB969" s="206"/>
      <c r="DC969" s="206"/>
      <c r="DD969" s="206"/>
      <c r="DE969" s="206"/>
      <c r="DF969" s="206"/>
      <c r="DG969" s="206"/>
      <c r="DH969" s="206"/>
      <c r="DI969" s="206"/>
      <c r="DJ969" s="206"/>
      <c r="DK969" s="206"/>
      <c r="DL969" s="206"/>
      <c r="DM969" s="206"/>
      <c r="DN969" s="206"/>
      <c r="DO969" s="206"/>
      <c r="DP969" s="206"/>
      <c r="DQ969" s="206"/>
      <c r="DR969" s="206"/>
      <c r="DS969" s="206"/>
      <c r="DT969" s="206"/>
      <c r="DU969" s="206"/>
      <c r="DV969" s="206"/>
      <c r="DW969" s="206"/>
      <c r="DX969" s="206"/>
      <c r="DY969" s="206"/>
      <c r="DZ969" s="206"/>
      <c r="EA969" s="206"/>
      <c r="EB969" s="206"/>
      <c r="EC969" s="206"/>
      <c r="ED969" s="206"/>
      <c r="EE969" s="206"/>
      <c r="EF969" s="206"/>
      <c r="EG969" s="206"/>
      <c r="EH969" s="206"/>
      <c r="EI969" s="206"/>
      <c r="EJ969" s="206"/>
      <c r="EK969" s="206"/>
      <c r="EL969" s="206"/>
      <c r="EM969" s="206"/>
      <c r="EN969" s="206"/>
      <c r="EO969" s="206"/>
      <c r="EP969" s="206"/>
      <c r="EQ969" s="206"/>
      <c r="ER969" s="206"/>
      <c r="ES969" s="206"/>
      <c r="ET969" s="206"/>
      <c r="EU969" s="206"/>
      <c r="EV969" s="206"/>
      <c r="EW969" s="206"/>
      <c r="EX969" s="206"/>
      <c r="EY969" s="206"/>
      <c r="EZ969" s="206"/>
      <c r="FA969" s="206"/>
      <c r="FB969" s="206"/>
      <c r="FC969" s="206"/>
      <c r="FD969" s="206"/>
      <c r="FE969" s="206"/>
      <c r="FF969" s="206"/>
      <c r="FG969" s="206"/>
      <c r="FH969" s="206"/>
      <c r="FI969" s="206"/>
      <c r="FJ969" s="206"/>
      <c r="FK969" s="206"/>
      <c r="FL969" s="206"/>
      <c r="FM969" s="206"/>
      <c r="FN969" s="206"/>
      <c r="FO969" s="206"/>
      <c r="FP969" s="206"/>
      <c r="FQ969" s="206"/>
      <c r="FR969" s="206"/>
      <c r="FS969" s="206"/>
      <c r="FT969" s="206"/>
      <c r="FU969" s="206"/>
      <c r="FV969" s="206"/>
      <c r="FW969" s="206"/>
      <c r="FX969" s="206"/>
      <c r="FY969" s="206"/>
      <c r="FZ969" s="206"/>
      <c r="GA969" s="206"/>
      <c r="GB969" s="206"/>
      <c r="GC969" s="206"/>
      <c r="GD969" s="206"/>
      <c r="GE969" s="206"/>
      <c r="GF969" s="206"/>
      <c r="GG969" s="206"/>
      <c r="GH969" s="206"/>
      <c r="GI969" s="206"/>
      <c r="GJ969" s="206"/>
      <c r="GK969" s="206"/>
      <c r="GL969" s="206"/>
      <c r="GM969" s="206"/>
      <c r="GN969" s="206"/>
      <c r="GO969" s="206"/>
      <c r="GP969" s="206"/>
      <c r="GQ969" s="206"/>
      <c r="GR969" s="206"/>
      <c r="GS969" s="206"/>
      <c r="GT969" s="206"/>
      <c r="GU969" s="206"/>
      <c r="GV969" s="206"/>
      <c r="GW969" s="206"/>
      <c r="GX969" s="206"/>
      <c r="GY969" s="206"/>
      <c r="GZ969" s="206"/>
      <c r="HA969" s="206"/>
      <c r="HB969" s="206"/>
      <c r="HC969" s="206"/>
      <c r="HD969" s="206"/>
      <c r="HE969" s="206"/>
      <c r="HF969" s="206"/>
      <c r="HG969" s="206"/>
      <c r="HH969" s="206"/>
      <c r="HI969" s="206"/>
      <c r="HJ969" s="206"/>
      <c r="HK969" s="206"/>
      <c r="HL969" s="206"/>
      <c r="HM969" s="206"/>
      <c r="HN969" s="206"/>
      <c r="HO969" s="206"/>
      <c r="HP969" s="206"/>
      <c r="HQ969" s="206"/>
      <c r="HR969" s="206"/>
      <c r="HS969" s="206"/>
      <c r="HT969" s="206"/>
      <c r="HU969" s="206"/>
      <c r="HV969" s="206"/>
      <c r="HW969" s="206"/>
      <c r="HX969" s="206"/>
      <c r="HY969" s="206"/>
      <c r="HZ969" s="206"/>
      <c r="IA969" s="206"/>
      <c r="IB969" s="206"/>
      <c r="IC969" s="206"/>
      <c r="ID969" s="206"/>
      <c r="IE969" s="206"/>
      <c r="IF969" s="206"/>
      <c r="IG969" s="206"/>
      <c r="IH969" s="206"/>
    </row>
    <row r="970" spans="1:242" s="225" customFormat="1" hidden="1" x14ac:dyDescent="0.25">
      <c r="A970" s="206"/>
      <c r="B970" s="206"/>
      <c r="C970" s="204">
        <v>43713</v>
      </c>
      <c r="D970" s="233" t="s">
        <v>1713</v>
      </c>
      <c r="E970" s="322" t="s">
        <v>1704</v>
      </c>
      <c r="F970" s="322"/>
      <c r="G970" s="242" t="s">
        <v>1648</v>
      </c>
      <c r="H970" s="285"/>
      <c r="I970" s="236">
        <v>1210674</v>
      </c>
      <c r="J970" s="357">
        <f t="shared" si="15"/>
        <v>8876426</v>
      </c>
      <c r="K970" s="251"/>
      <c r="L970" s="287"/>
      <c r="M970" s="322" t="s">
        <v>1704</v>
      </c>
      <c r="N970" s="287"/>
      <c r="O970" s="287"/>
      <c r="P970" s="287"/>
      <c r="Q970" s="287"/>
      <c r="R970" s="287"/>
      <c r="S970" s="287"/>
      <c r="T970" s="287"/>
      <c r="U970" s="287"/>
      <c r="V970" s="287"/>
      <c r="W970" s="287"/>
      <c r="X970" s="287"/>
      <c r="Y970" s="287"/>
      <c r="Z970" s="287"/>
      <c r="AA970" s="287"/>
      <c r="AB970" s="287"/>
      <c r="AC970" s="287"/>
      <c r="AD970" s="287"/>
      <c r="AE970" s="287"/>
      <c r="AF970" s="287"/>
      <c r="AG970" s="287"/>
      <c r="AH970" s="287"/>
      <c r="AI970" s="287"/>
      <c r="AJ970" s="449"/>
      <c r="AK970" s="206"/>
      <c r="AL970" s="206"/>
      <c r="AM970" s="206"/>
      <c r="AN970" s="206"/>
      <c r="AO970" s="206"/>
      <c r="AP970" s="206"/>
      <c r="AQ970" s="206"/>
      <c r="AR970" s="206"/>
      <c r="AS970" s="206"/>
      <c r="AT970" s="206"/>
      <c r="AU970" s="206"/>
      <c r="AV970" s="206"/>
      <c r="AW970" s="206"/>
      <c r="AX970" s="206"/>
      <c r="AY970" s="206"/>
      <c r="AZ970" s="206"/>
      <c r="BA970" s="206"/>
      <c r="BB970" s="206"/>
      <c r="BC970" s="206"/>
      <c r="BD970" s="206"/>
      <c r="BE970" s="206"/>
      <c r="BF970" s="206"/>
      <c r="BG970" s="206"/>
      <c r="BH970" s="206"/>
      <c r="BI970" s="206"/>
      <c r="BJ970" s="206"/>
      <c r="BK970" s="206"/>
      <c r="BL970" s="206"/>
      <c r="BM970" s="206"/>
      <c r="BN970" s="206"/>
      <c r="BO970" s="206"/>
      <c r="BP970" s="206"/>
      <c r="BQ970" s="206"/>
      <c r="BR970" s="206"/>
      <c r="BS970" s="206"/>
      <c r="BT970" s="206"/>
      <c r="BU970" s="206"/>
      <c r="BV970" s="206"/>
      <c r="BW970" s="206"/>
      <c r="BX970" s="206"/>
      <c r="BY970" s="206"/>
      <c r="BZ970" s="206"/>
      <c r="CA970" s="206"/>
      <c r="CB970" s="206"/>
      <c r="CC970" s="206"/>
      <c r="CD970" s="206"/>
      <c r="CE970" s="206"/>
      <c r="CF970" s="206"/>
      <c r="CG970" s="206"/>
      <c r="CH970" s="206"/>
      <c r="CI970" s="206"/>
      <c r="CJ970" s="206"/>
      <c r="CK970" s="206"/>
      <c r="CL970" s="206"/>
      <c r="CM970" s="206"/>
      <c r="CN970" s="206"/>
      <c r="CO970" s="206"/>
      <c r="CP970" s="206"/>
      <c r="CQ970" s="206"/>
      <c r="CR970" s="206"/>
      <c r="CS970" s="206"/>
      <c r="CT970" s="206"/>
      <c r="CU970" s="206"/>
      <c r="CV970" s="206"/>
      <c r="CW970" s="206"/>
      <c r="CX970" s="206"/>
      <c r="CY970" s="206"/>
      <c r="CZ970" s="206"/>
      <c r="DA970" s="206"/>
      <c r="DB970" s="206"/>
      <c r="DC970" s="206"/>
      <c r="DD970" s="206"/>
      <c r="DE970" s="206"/>
      <c r="DF970" s="206"/>
      <c r="DG970" s="206"/>
      <c r="DH970" s="206"/>
      <c r="DI970" s="206"/>
      <c r="DJ970" s="206"/>
      <c r="DK970" s="206"/>
      <c r="DL970" s="206"/>
      <c r="DM970" s="206"/>
      <c r="DN970" s="206"/>
      <c r="DO970" s="206"/>
      <c r="DP970" s="206"/>
      <c r="DQ970" s="206"/>
      <c r="DR970" s="206"/>
      <c r="DS970" s="206"/>
      <c r="DT970" s="206"/>
      <c r="DU970" s="206"/>
      <c r="DV970" s="206"/>
      <c r="DW970" s="206"/>
      <c r="DX970" s="206"/>
      <c r="DY970" s="206"/>
      <c r="DZ970" s="206"/>
      <c r="EA970" s="206"/>
      <c r="EB970" s="206"/>
      <c r="EC970" s="206"/>
      <c r="ED970" s="206"/>
      <c r="EE970" s="206"/>
      <c r="EF970" s="206"/>
      <c r="EG970" s="206"/>
      <c r="EH970" s="206"/>
      <c r="EI970" s="206"/>
      <c r="EJ970" s="206"/>
      <c r="EK970" s="206"/>
      <c r="EL970" s="206"/>
      <c r="EM970" s="206"/>
      <c r="EN970" s="206"/>
      <c r="EO970" s="206"/>
      <c r="EP970" s="206"/>
      <c r="EQ970" s="206"/>
      <c r="ER970" s="206"/>
      <c r="ES970" s="206"/>
      <c r="ET970" s="206"/>
      <c r="EU970" s="206"/>
      <c r="EV970" s="206"/>
      <c r="EW970" s="206"/>
      <c r="EX970" s="206"/>
      <c r="EY970" s="206"/>
      <c r="EZ970" s="206"/>
      <c r="FA970" s="206"/>
      <c r="FB970" s="206"/>
      <c r="FC970" s="206"/>
      <c r="FD970" s="206"/>
      <c r="FE970" s="206"/>
      <c r="FF970" s="206"/>
      <c r="FG970" s="206"/>
      <c r="FH970" s="206"/>
      <c r="FI970" s="206"/>
      <c r="FJ970" s="206"/>
      <c r="FK970" s="206"/>
      <c r="FL970" s="206"/>
      <c r="FM970" s="206"/>
      <c r="FN970" s="206"/>
      <c r="FO970" s="206"/>
      <c r="FP970" s="206"/>
      <c r="FQ970" s="206"/>
      <c r="FR970" s="206"/>
      <c r="FS970" s="206"/>
      <c r="FT970" s="206"/>
      <c r="FU970" s="206"/>
      <c r="FV970" s="206"/>
      <c r="FW970" s="206"/>
      <c r="FX970" s="206"/>
      <c r="FY970" s="206"/>
      <c r="FZ970" s="206"/>
      <c r="GA970" s="206"/>
      <c r="GB970" s="206"/>
      <c r="GC970" s="206"/>
      <c r="GD970" s="206"/>
      <c r="GE970" s="206"/>
      <c r="GF970" s="206"/>
      <c r="GG970" s="206"/>
      <c r="GH970" s="206"/>
      <c r="GI970" s="206"/>
      <c r="GJ970" s="206"/>
      <c r="GK970" s="206"/>
      <c r="GL970" s="206"/>
      <c r="GM970" s="206"/>
      <c r="GN970" s="206"/>
      <c r="GO970" s="206"/>
      <c r="GP970" s="206"/>
      <c r="GQ970" s="206"/>
      <c r="GR970" s="206"/>
      <c r="GS970" s="206"/>
      <c r="GT970" s="206"/>
      <c r="GU970" s="206"/>
      <c r="GV970" s="206"/>
      <c r="GW970" s="206"/>
      <c r="GX970" s="206"/>
      <c r="GY970" s="206"/>
      <c r="GZ970" s="206"/>
      <c r="HA970" s="206"/>
      <c r="HB970" s="206"/>
      <c r="HC970" s="206"/>
      <c r="HD970" s="206"/>
      <c r="HE970" s="206"/>
      <c r="HF970" s="206"/>
      <c r="HG970" s="206"/>
      <c r="HH970" s="206"/>
      <c r="HI970" s="206"/>
      <c r="HJ970" s="206"/>
      <c r="HK970" s="206"/>
      <c r="HL970" s="206"/>
      <c r="HM970" s="206"/>
      <c r="HN970" s="206"/>
      <c r="HO970" s="206"/>
      <c r="HP970" s="206"/>
      <c r="HQ970" s="206"/>
      <c r="HR970" s="206"/>
      <c r="HS970" s="206"/>
      <c r="HT970" s="206"/>
      <c r="HU970" s="206"/>
      <c r="HV970" s="206"/>
      <c r="HW970" s="206"/>
      <c r="HX970" s="206"/>
      <c r="HY970" s="206"/>
      <c r="HZ970" s="206"/>
      <c r="IA970" s="206"/>
      <c r="IB970" s="206"/>
      <c r="IC970" s="206"/>
      <c r="ID970" s="206"/>
      <c r="IE970" s="206"/>
      <c r="IF970" s="206"/>
      <c r="IG970" s="206"/>
      <c r="IH970" s="206"/>
    </row>
    <row r="971" spans="1:242" s="225" customFormat="1" hidden="1" x14ac:dyDescent="0.25">
      <c r="A971" s="206"/>
      <c r="B971" s="206"/>
      <c r="C971" s="206"/>
      <c r="D971" s="275" t="s">
        <v>1099</v>
      </c>
      <c r="E971" s="238"/>
      <c r="F971" s="255"/>
      <c r="G971" s="324" t="s">
        <v>1648</v>
      </c>
      <c r="H971" s="285">
        <v>500000</v>
      </c>
      <c r="I971" s="263"/>
      <c r="J971" s="357">
        <f t="shared" si="15"/>
        <v>9376426</v>
      </c>
      <c r="K971" s="251" t="s">
        <v>1691</v>
      </c>
      <c r="L971" s="287"/>
      <c r="M971" s="238"/>
      <c r="N971" s="287"/>
      <c r="O971" s="287"/>
      <c r="P971" s="287"/>
      <c r="Q971" s="287"/>
      <c r="R971" s="287"/>
      <c r="S971" s="287"/>
      <c r="T971" s="287"/>
      <c r="U971" s="287"/>
      <c r="V971" s="287"/>
      <c r="W971" s="287"/>
      <c r="X971" s="287"/>
      <c r="Y971" s="287"/>
      <c r="Z971" s="287"/>
      <c r="AA971" s="287"/>
      <c r="AB971" s="287"/>
      <c r="AC971" s="287"/>
      <c r="AD971" s="287"/>
      <c r="AE971" s="287"/>
      <c r="AF971" s="287"/>
      <c r="AG971" s="287"/>
      <c r="AH971" s="287"/>
      <c r="AI971" s="287"/>
      <c r="AJ971" s="449"/>
      <c r="AK971" s="206"/>
      <c r="AL971" s="206"/>
      <c r="AM971" s="206"/>
      <c r="AN971" s="206"/>
      <c r="AO971" s="206"/>
      <c r="AP971" s="206"/>
      <c r="AQ971" s="206"/>
      <c r="AR971" s="206"/>
      <c r="AS971" s="206"/>
      <c r="AT971" s="206"/>
      <c r="AU971" s="206"/>
      <c r="AV971" s="206"/>
      <c r="AW971" s="206"/>
      <c r="AX971" s="206"/>
      <c r="AY971" s="206"/>
      <c r="AZ971" s="206"/>
      <c r="BA971" s="206"/>
      <c r="BB971" s="206"/>
      <c r="BC971" s="206"/>
      <c r="BD971" s="206"/>
      <c r="BE971" s="206"/>
      <c r="BF971" s="206"/>
      <c r="BG971" s="206"/>
      <c r="BH971" s="206"/>
      <c r="BI971" s="206"/>
      <c r="BJ971" s="206"/>
      <c r="BK971" s="206"/>
      <c r="BL971" s="206"/>
      <c r="BM971" s="206"/>
      <c r="BN971" s="206"/>
      <c r="BO971" s="206"/>
      <c r="BP971" s="206"/>
      <c r="BQ971" s="206"/>
      <c r="BR971" s="206"/>
      <c r="BS971" s="206"/>
      <c r="BT971" s="206"/>
      <c r="BU971" s="206"/>
      <c r="BV971" s="206"/>
      <c r="BW971" s="206"/>
      <c r="BX971" s="206"/>
      <c r="BY971" s="206"/>
      <c r="BZ971" s="206"/>
      <c r="CA971" s="206"/>
      <c r="CB971" s="206"/>
      <c r="CC971" s="206"/>
      <c r="CD971" s="206"/>
      <c r="CE971" s="206"/>
      <c r="CF971" s="206"/>
      <c r="CG971" s="206"/>
      <c r="CH971" s="206"/>
      <c r="CI971" s="206"/>
      <c r="CJ971" s="206"/>
      <c r="CK971" s="206"/>
      <c r="CL971" s="206"/>
      <c r="CM971" s="206"/>
      <c r="CN971" s="206"/>
      <c r="CO971" s="206"/>
      <c r="CP971" s="206"/>
      <c r="CQ971" s="206"/>
      <c r="CR971" s="206"/>
      <c r="CS971" s="206"/>
      <c r="CT971" s="206"/>
      <c r="CU971" s="206"/>
      <c r="CV971" s="206"/>
      <c r="CW971" s="206"/>
      <c r="CX971" s="206"/>
      <c r="CY971" s="206"/>
      <c r="CZ971" s="206"/>
      <c r="DA971" s="206"/>
      <c r="DB971" s="206"/>
      <c r="DC971" s="206"/>
      <c r="DD971" s="206"/>
      <c r="DE971" s="206"/>
      <c r="DF971" s="206"/>
      <c r="DG971" s="206"/>
      <c r="DH971" s="206"/>
      <c r="DI971" s="206"/>
      <c r="DJ971" s="206"/>
      <c r="DK971" s="206"/>
      <c r="DL971" s="206"/>
      <c r="DM971" s="206"/>
      <c r="DN971" s="206"/>
      <c r="DO971" s="206"/>
      <c r="DP971" s="206"/>
      <c r="DQ971" s="206"/>
      <c r="DR971" s="206"/>
      <c r="DS971" s="206"/>
      <c r="DT971" s="206"/>
      <c r="DU971" s="206"/>
      <c r="DV971" s="206"/>
      <c r="DW971" s="206"/>
      <c r="DX971" s="206"/>
      <c r="DY971" s="206"/>
      <c r="DZ971" s="206"/>
      <c r="EA971" s="206"/>
      <c r="EB971" s="206"/>
      <c r="EC971" s="206"/>
      <c r="ED971" s="206"/>
      <c r="EE971" s="206"/>
      <c r="EF971" s="206"/>
      <c r="EG971" s="206"/>
      <c r="EH971" s="206"/>
      <c r="EI971" s="206"/>
      <c r="EJ971" s="206"/>
      <c r="EK971" s="206"/>
      <c r="EL971" s="206"/>
      <c r="EM971" s="206"/>
      <c r="EN971" s="206"/>
      <c r="EO971" s="206"/>
      <c r="EP971" s="206"/>
      <c r="EQ971" s="206"/>
      <c r="ER971" s="206"/>
      <c r="ES971" s="206"/>
      <c r="ET971" s="206"/>
      <c r="EU971" s="206"/>
      <c r="EV971" s="206"/>
      <c r="EW971" s="206"/>
      <c r="EX971" s="206"/>
      <c r="EY971" s="206"/>
      <c r="EZ971" s="206"/>
      <c r="FA971" s="206"/>
      <c r="FB971" s="206"/>
      <c r="FC971" s="206"/>
      <c r="FD971" s="206"/>
      <c r="FE971" s="206"/>
      <c r="FF971" s="206"/>
      <c r="FG971" s="206"/>
      <c r="FH971" s="206"/>
      <c r="FI971" s="206"/>
      <c r="FJ971" s="206"/>
      <c r="FK971" s="206"/>
      <c r="FL971" s="206"/>
      <c r="FM971" s="206"/>
      <c r="FN971" s="206"/>
      <c r="FO971" s="206"/>
      <c r="FP971" s="206"/>
      <c r="FQ971" s="206"/>
      <c r="FR971" s="206"/>
      <c r="FS971" s="206"/>
      <c r="FT971" s="206"/>
      <c r="FU971" s="206"/>
      <c r="FV971" s="206"/>
      <c r="FW971" s="206"/>
      <c r="FX971" s="206"/>
      <c r="FY971" s="206"/>
      <c r="FZ971" s="206"/>
      <c r="GA971" s="206"/>
      <c r="GB971" s="206"/>
      <c r="GC971" s="206"/>
      <c r="GD971" s="206"/>
      <c r="GE971" s="206"/>
      <c r="GF971" s="206"/>
      <c r="GG971" s="206"/>
      <c r="GH971" s="206"/>
      <c r="GI971" s="206"/>
      <c r="GJ971" s="206"/>
      <c r="GK971" s="206"/>
      <c r="GL971" s="206"/>
      <c r="GM971" s="206"/>
      <c r="GN971" s="206"/>
      <c r="GO971" s="206"/>
      <c r="GP971" s="206"/>
      <c r="GQ971" s="206"/>
      <c r="GR971" s="206"/>
      <c r="GS971" s="206"/>
      <c r="GT971" s="206"/>
      <c r="GU971" s="206"/>
      <c r="GV971" s="206"/>
      <c r="GW971" s="206"/>
      <c r="GX971" s="206"/>
      <c r="GY971" s="206"/>
      <c r="GZ971" s="206"/>
      <c r="HA971" s="206"/>
      <c r="HB971" s="206"/>
      <c r="HC971" s="206"/>
      <c r="HD971" s="206"/>
      <c r="HE971" s="206"/>
      <c r="HF971" s="206"/>
      <c r="HG971" s="206"/>
      <c r="HH971" s="206"/>
      <c r="HI971" s="206"/>
      <c r="HJ971" s="206"/>
      <c r="HK971" s="206"/>
      <c r="HL971" s="206"/>
      <c r="HM971" s="206"/>
      <c r="HN971" s="206"/>
      <c r="HO971" s="206"/>
      <c r="HP971" s="206"/>
      <c r="HQ971" s="206"/>
      <c r="HR971" s="206"/>
      <c r="HS971" s="206"/>
      <c r="HT971" s="206"/>
      <c r="HU971" s="206"/>
      <c r="HV971" s="206"/>
      <c r="HW971" s="206"/>
      <c r="HX971" s="206"/>
      <c r="HY971" s="206"/>
      <c r="HZ971" s="206"/>
      <c r="IA971" s="206"/>
      <c r="IB971" s="206"/>
      <c r="IC971" s="206"/>
      <c r="ID971" s="206"/>
      <c r="IE971" s="206"/>
      <c r="IF971" s="206"/>
      <c r="IG971" s="206"/>
      <c r="IH971" s="206"/>
    </row>
    <row r="972" spans="1:242" s="225" customFormat="1" hidden="1" x14ac:dyDescent="0.25">
      <c r="A972" s="206"/>
      <c r="B972" s="206"/>
      <c r="C972" s="283">
        <v>43711</v>
      </c>
      <c r="D972" s="225" t="s">
        <v>1716</v>
      </c>
      <c r="E972" s="206" t="s">
        <v>1721</v>
      </c>
      <c r="F972" s="206"/>
      <c r="G972" s="235" t="s">
        <v>1705</v>
      </c>
      <c r="H972" s="285"/>
      <c r="I972" s="235">
        <v>250000</v>
      </c>
      <c r="J972" s="357">
        <f t="shared" si="15"/>
        <v>9126426</v>
      </c>
      <c r="K972" s="251"/>
      <c r="L972" s="287"/>
      <c r="M972" s="206" t="s">
        <v>1721</v>
      </c>
      <c r="N972" s="287"/>
      <c r="O972" s="287"/>
      <c r="P972" s="287"/>
      <c r="Q972" s="287"/>
      <c r="R972" s="287"/>
      <c r="S972" s="287"/>
      <c r="T972" s="287"/>
      <c r="U972" s="287"/>
      <c r="V972" s="287"/>
      <c r="W972" s="287"/>
      <c r="X972" s="287"/>
      <c r="Y972" s="287"/>
      <c r="Z972" s="287"/>
      <c r="AA972" s="287"/>
      <c r="AB972" s="287"/>
      <c r="AC972" s="287"/>
      <c r="AD972" s="287"/>
      <c r="AE972" s="287"/>
      <c r="AF972" s="287"/>
      <c r="AG972" s="287"/>
      <c r="AH972" s="287"/>
      <c r="AI972" s="287"/>
      <c r="AJ972" s="449"/>
      <c r="AK972" s="206"/>
      <c r="AL972" s="206"/>
      <c r="AM972" s="206"/>
      <c r="AN972" s="206"/>
      <c r="AO972" s="206"/>
      <c r="AP972" s="206"/>
      <c r="AQ972" s="206"/>
      <c r="AR972" s="206"/>
      <c r="AS972" s="206"/>
      <c r="AT972" s="206"/>
      <c r="AU972" s="206"/>
      <c r="AV972" s="206"/>
      <c r="AW972" s="206"/>
      <c r="AX972" s="206"/>
      <c r="AY972" s="206"/>
      <c r="AZ972" s="206"/>
      <c r="BA972" s="206"/>
      <c r="BB972" s="206"/>
      <c r="BC972" s="206"/>
      <c r="BD972" s="206"/>
      <c r="BE972" s="206"/>
      <c r="BF972" s="206"/>
      <c r="BG972" s="206"/>
      <c r="BH972" s="206"/>
      <c r="BI972" s="206"/>
      <c r="BJ972" s="206"/>
      <c r="BK972" s="206"/>
      <c r="BL972" s="206"/>
      <c r="BM972" s="206"/>
      <c r="BN972" s="206"/>
      <c r="BO972" s="206"/>
      <c r="BP972" s="206"/>
      <c r="BQ972" s="206"/>
      <c r="BR972" s="206"/>
      <c r="BS972" s="206"/>
      <c r="BT972" s="206"/>
      <c r="BU972" s="206"/>
      <c r="BV972" s="206"/>
      <c r="BW972" s="206"/>
      <c r="BX972" s="206"/>
      <c r="BY972" s="206"/>
      <c r="BZ972" s="206"/>
      <c r="CA972" s="206"/>
      <c r="CB972" s="206"/>
      <c r="CC972" s="206"/>
      <c r="CD972" s="206"/>
      <c r="CE972" s="206"/>
      <c r="CF972" s="206"/>
      <c r="CG972" s="206"/>
      <c r="CH972" s="206"/>
      <c r="CI972" s="206"/>
      <c r="CJ972" s="206"/>
      <c r="CK972" s="206"/>
      <c r="CL972" s="206"/>
      <c r="CM972" s="206"/>
      <c r="CN972" s="206"/>
      <c r="CO972" s="206"/>
      <c r="CP972" s="206"/>
      <c r="CQ972" s="206"/>
      <c r="CR972" s="206"/>
      <c r="CS972" s="206"/>
      <c r="CT972" s="206"/>
      <c r="CU972" s="206"/>
      <c r="CV972" s="206"/>
      <c r="CW972" s="206"/>
      <c r="CX972" s="206"/>
      <c r="CY972" s="206"/>
      <c r="CZ972" s="206"/>
      <c r="DA972" s="206"/>
      <c r="DB972" s="206"/>
      <c r="DC972" s="206"/>
      <c r="DD972" s="206"/>
      <c r="DE972" s="206"/>
      <c r="DF972" s="206"/>
      <c r="DG972" s="206"/>
      <c r="DH972" s="206"/>
      <c r="DI972" s="206"/>
      <c r="DJ972" s="206"/>
      <c r="DK972" s="206"/>
      <c r="DL972" s="206"/>
      <c r="DM972" s="206"/>
      <c r="DN972" s="206"/>
      <c r="DO972" s="206"/>
      <c r="DP972" s="206"/>
      <c r="DQ972" s="206"/>
      <c r="DR972" s="206"/>
      <c r="DS972" s="206"/>
      <c r="DT972" s="206"/>
      <c r="DU972" s="206"/>
      <c r="DV972" s="206"/>
      <c r="DW972" s="206"/>
      <c r="DX972" s="206"/>
      <c r="DY972" s="206"/>
      <c r="DZ972" s="206"/>
      <c r="EA972" s="206"/>
      <c r="EB972" s="206"/>
      <c r="EC972" s="206"/>
      <c r="ED972" s="206"/>
      <c r="EE972" s="206"/>
      <c r="EF972" s="206"/>
      <c r="EG972" s="206"/>
      <c r="EH972" s="206"/>
      <c r="EI972" s="206"/>
      <c r="EJ972" s="206"/>
      <c r="EK972" s="206"/>
      <c r="EL972" s="206"/>
      <c r="EM972" s="206"/>
      <c r="EN972" s="206"/>
      <c r="EO972" s="206"/>
      <c r="EP972" s="206"/>
      <c r="EQ972" s="206"/>
      <c r="ER972" s="206"/>
      <c r="ES972" s="206"/>
      <c r="ET972" s="206"/>
      <c r="EU972" s="206"/>
      <c r="EV972" s="206"/>
      <c r="EW972" s="206"/>
      <c r="EX972" s="206"/>
      <c r="EY972" s="206"/>
      <c r="EZ972" s="206"/>
      <c r="FA972" s="206"/>
      <c r="FB972" s="206"/>
      <c r="FC972" s="206"/>
      <c r="FD972" s="206"/>
      <c r="FE972" s="206"/>
      <c r="FF972" s="206"/>
      <c r="FG972" s="206"/>
      <c r="FH972" s="206"/>
      <c r="FI972" s="206"/>
      <c r="FJ972" s="206"/>
      <c r="FK972" s="206"/>
      <c r="FL972" s="206"/>
      <c r="FM972" s="206"/>
      <c r="FN972" s="206"/>
      <c r="FO972" s="206"/>
      <c r="FP972" s="206"/>
      <c r="FQ972" s="206"/>
      <c r="FR972" s="206"/>
      <c r="FS972" s="206"/>
      <c r="FT972" s="206"/>
      <c r="FU972" s="206"/>
      <c r="FV972" s="206"/>
      <c r="FW972" s="206"/>
      <c r="FX972" s="206"/>
      <c r="FY972" s="206"/>
      <c r="FZ972" s="206"/>
      <c r="GA972" s="206"/>
      <c r="GB972" s="206"/>
      <c r="GC972" s="206"/>
      <c r="GD972" s="206"/>
      <c r="GE972" s="206"/>
      <c r="GF972" s="206"/>
      <c r="GG972" s="206"/>
      <c r="GH972" s="206"/>
      <c r="GI972" s="206"/>
      <c r="GJ972" s="206"/>
      <c r="GK972" s="206"/>
      <c r="GL972" s="206"/>
      <c r="GM972" s="206"/>
      <c r="GN972" s="206"/>
      <c r="GO972" s="206"/>
      <c r="GP972" s="206"/>
      <c r="GQ972" s="206"/>
      <c r="GR972" s="206"/>
      <c r="GS972" s="206"/>
      <c r="GT972" s="206"/>
      <c r="GU972" s="206"/>
      <c r="GV972" s="206"/>
      <c r="GW972" s="206"/>
      <c r="GX972" s="206"/>
      <c r="GY972" s="206"/>
      <c r="GZ972" s="206"/>
      <c r="HA972" s="206"/>
      <c r="HB972" s="206"/>
      <c r="HC972" s="206"/>
      <c r="HD972" s="206"/>
      <c r="HE972" s="206"/>
      <c r="HF972" s="206"/>
      <c r="HG972" s="206"/>
      <c r="HH972" s="206"/>
      <c r="HI972" s="206"/>
      <c r="HJ972" s="206"/>
      <c r="HK972" s="206"/>
      <c r="HL972" s="206"/>
      <c r="HM972" s="206"/>
      <c r="HN972" s="206"/>
      <c r="HO972" s="206"/>
      <c r="HP972" s="206"/>
      <c r="HQ972" s="206"/>
      <c r="HR972" s="206"/>
      <c r="HS972" s="206"/>
      <c r="HT972" s="206"/>
      <c r="HU972" s="206"/>
      <c r="HV972" s="206"/>
      <c r="HW972" s="206"/>
      <c r="HX972" s="206"/>
      <c r="HY972" s="206"/>
      <c r="HZ972" s="206"/>
      <c r="IA972" s="206"/>
      <c r="IB972" s="206"/>
      <c r="IC972" s="206"/>
      <c r="ID972" s="206"/>
      <c r="IE972" s="206"/>
      <c r="IF972" s="206"/>
      <c r="IG972" s="206"/>
      <c r="IH972" s="206"/>
    </row>
    <row r="973" spans="1:242" s="225" customFormat="1" hidden="1" x14ac:dyDescent="0.25">
      <c r="A973" s="206"/>
      <c r="B973" s="206"/>
      <c r="C973" s="206"/>
      <c r="D973" s="225" t="s">
        <v>1100</v>
      </c>
      <c r="E973" s="206"/>
      <c r="F973" s="206"/>
      <c r="G973" s="235" t="s">
        <v>1705</v>
      </c>
      <c r="H973" s="285">
        <v>250000</v>
      </c>
      <c r="I973" s="235"/>
      <c r="J973" s="357">
        <f t="shared" si="15"/>
        <v>9376426</v>
      </c>
      <c r="K973" s="251" t="s">
        <v>1721</v>
      </c>
      <c r="L973" s="287"/>
      <c r="M973" s="206"/>
      <c r="N973" s="287"/>
      <c r="O973" s="287"/>
      <c r="P973" s="287"/>
      <c r="Q973" s="287"/>
      <c r="R973" s="287"/>
      <c r="S973" s="287"/>
      <c r="T973" s="287"/>
      <c r="U973" s="287"/>
      <c r="V973" s="287"/>
      <c r="W973" s="287"/>
      <c r="X973" s="287"/>
      <c r="Y973" s="287"/>
      <c r="Z973" s="287"/>
      <c r="AA973" s="287"/>
      <c r="AB973" s="287"/>
      <c r="AC973" s="287"/>
      <c r="AD973" s="287"/>
      <c r="AE973" s="287"/>
      <c r="AF973" s="287"/>
      <c r="AG973" s="287"/>
      <c r="AH973" s="287"/>
      <c r="AI973" s="287"/>
      <c r="AJ973" s="449"/>
      <c r="AK973" s="206"/>
      <c r="AL973" s="206"/>
      <c r="AM973" s="206"/>
      <c r="AN973" s="206"/>
      <c r="AO973" s="206"/>
      <c r="AP973" s="206"/>
      <c r="AQ973" s="206"/>
      <c r="AR973" s="206"/>
      <c r="AS973" s="206"/>
      <c r="AT973" s="206"/>
      <c r="AU973" s="206"/>
      <c r="AV973" s="206"/>
      <c r="AW973" s="206"/>
      <c r="AX973" s="206"/>
      <c r="AY973" s="206"/>
      <c r="AZ973" s="206"/>
      <c r="BA973" s="206"/>
      <c r="BB973" s="206"/>
      <c r="BC973" s="206"/>
      <c r="BD973" s="206"/>
      <c r="BE973" s="206"/>
      <c r="BF973" s="206"/>
      <c r="BG973" s="206"/>
      <c r="BH973" s="206"/>
      <c r="BI973" s="206"/>
      <c r="BJ973" s="206"/>
      <c r="BK973" s="206"/>
      <c r="BL973" s="206"/>
      <c r="BM973" s="206"/>
      <c r="BN973" s="206"/>
      <c r="BO973" s="206"/>
      <c r="BP973" s="206"/>
      <c r="BQ973" s="206"/>
      <c r="BR973" s="206"/>
      <c r="BS973" s="206"/>
      <c r="BT973" s="206"/>
      <c r="BU973" s="206"/>
      <c r="BV973" s="206"/>
      <c r="BW973" s="206"/>
      <c r="BX973" s="206"/>
      <c r="BY973" s="206"/>
      <c r="BZ973" s="206"/>
      <c r="CA973" s="206"/>
      <c r="CB973" s="206"/>
      <c r="CC973" s="206"/>
      <c r="CD973" s="206"/>
      <c r="CE973" s="206"/>
      <c r="CF973" s="206"/>
      <c r="CG973" s="206"/>
      <c r="CH973" s="206"/>
      <c r="CI973" s="206"/>
      <c r="CJ973" s="206"/>
      <c r="CK973" s="206"/>
      <c r="CL973" s="206"/>
      <c r="CM973" s="206"/>
      <c r="CN973" s="206"/>
      <c r="CO973" s="206"/>
      <c r="CP973" s="206"/>
      <c r="CQ973" s="206"/>
      <c r="CR973" s="206"/>
      <c r="CS973" s="206"/>
      <c r="CT973" s="206"/>
      <c r="CU973" s="206"/>
      <c r="CV973" s="206"/>
      <c r="CW973" s="206"/>
      <c r="CX973" s="206"/>
      <c r="CY973" s="206"/>
      <c r="CZ973" s="206"/>
      <c r="DA973" s="206"/>
      <c r="DB973" s="206"/>
      <c r="DC973" s="206"/>
      <c r="DD973" s="206"/>
      <c r="DE973" s="206"/>
      <c r="DF973" s="206"/>
      <c r="DG973" s="206"/>
      <c r="DH973" s="206"/>
      <c r="DI973" s="206"/>
      <c r="DJ973" s="206"/>
      <c r="DK973" s="206"/>
      <c r="DL973" s="206"/>
      <c r="DM973" s="206"/>
      <c r="DN973" s="206"/>
      <c r="DO973" s="206"/>
      <c r="DP973" s="206"/>
      <c r="DQ973" s="206"/>
      <c r="DR973" s="206"/>
      <c r="DS973" s="206"/>
      <c r="DT973" s="206"/>
      <c r="DU973" s="206"/>
      <c r="DV973" s="206"/>
      <c r="DW973" s="206"/>
      <c r="DX973" s="206"/>
      <c r="DY973" s="206"/>
      <c r="DZ973" s="206"/>
      <c r="EA973" s="206"/>
      <c r="EB973" s="206"/>
      <c r="EC973" s="206"/>
      <c r="ED973" s="206"/>
      <c r="EE973" s="206"/>
      <c r="EF973" s="206"/>
      <c r="EG973" s="206"/>
      <c r="EH973" s="206"/>
      <c r="EI973" s="206"/>
      <c r="EJ973" s="206"/>
      <c r="EK973" s="206"/>
      <c r="EL973" s="206"/>
      <c r="EM973" s="206"/>
      <c r="EN973" s="206"/>
      <c r="EO973" s="206"/>
      <c r="EP973" s="206"/>
      <c r="EQ973" s="206"/>
      <c r="ER973" s="206"/>
      <c r="ES973" s="206"/>
      <c r="ET973" s="206"/>
      <c r="EU973" s="206"/>
      <c r="EV973" s="206"/>
      <c r="EW973" s="206"/>
      <c r="EX973" s="206"/>
      <c r="EY973" s="206"/>
      <c r="EZ973" s="206"/>
      <c r="FA973" s="206"/>
      <c r="FB973" s="206"/>
      <c r="FC973" s="206"/>
      <c r="FD973" s="206"/>
      <c r="FE973" s="206"/>
      <c r="FF973" s="206"/>
      <c r="FG973" s="206"/>
      <c r="FH973" s="206"/>
      <c r="FI973" s="206"/>
      <c r="FJ973" s="206"/>
      <c r="FK973" s="206"/>
      <c r="FL973" s="206"/>
      <c r="FM973" s="206"/>
      <c r="FN973" s="206"/>
      <c r="FO973" s="206"/>
      <c r="FP973" s="206"/>
      <c r="FQ973" s="206"/>
      <c r="FR973" s="206"/>
      <c r="FS973" s="206"/>
      <c r="FT973" s="206"/>
      <c r="FU973" s="206"/>
      <c r="FV973" s="206"/>
      <c r="FW973" s="206"/>
      <c r="FX973" s="206"/>
      <c r="FY973" s="206"/>
      <c r="FZ973" s="206"/>
      <c r="GA973" s="206"/>
      <c r="GB973" s="206"/>
      <c r="GC973" s="206"/>
      <c r="GD973" s="206"/>
      <c r="GE973" s="206"/>
      <c r="GF973" s="206"/>
      <c r="GG973" s="206"/>
      <c r="GH973" s="206"/>
      <c r="GI973" s="206"/>
      <c r="GJ973" s="206"/>
      <c r="GK973" s="206"/>
      <c r="GL973" s="206"/>
      <c r="GM973" s="206"/>
      <c r="GN973" s="206"/>
      <c r="GO973" s="206"/>
      <c r="GP973" s="206"/>
      <c r="GQ973" s="206"/>
      <c r="GR973" s="206"/>
      <c r="GS973" s="206"/>
      <c r="GT973" s="206"/>
      <c r="GU973" s="206"/>
      <c r="GV973" s="206"/>
      <c r="GW973" s="206"/>
      <c r="GX973" s="206"/>
      <c r="GY973" s="206"/>
      <c r="GZ973" s="206"/>
      <c r="HA973" s="206"/>
      <c r="HB973" s="206"/>
      <c r="HC973" s="206"/>
      <c r="HD973" s="206"/>
      <c r="HE973" s="206"/>
      <c r="HF973" s="206"/>
      <c r="HG973" s="206"/>
      <c r="HH973" s="206"/>
      <c r="HI973" s="206"/>
      <c r="HJ973" s="206"/>
      <c r="HK973" s="206"/>
      <c r="HL973" s="206"/>
      <c r="HM973" s="206"/>
      <c r="HN973" s="206"/>
      <c r="HO973" s="206"/>
      <c r="HP973" s="206"/>
      <c r="HQ973" s="206"/>
      <c r="HR973" s="206"/>
      <c r="HS973" s="206"/>
      <c r="HT973" s="206"/>
      <c r="HU973" s="206"/>
      <c r="HV973" s="206"/>
      <c r="HW973" s="206"/>
      <c r="HX973" s="206"/>
      <c r="HY973" s="206"/>
      <c r="HZ973" s="206"/>
      <c r="IA973" s="206"/>
      <c r="IB973" s="206"/>
      <c r="IC973" s="206"/>
      <c r="ID973" s="206"/>
      <c r="IE973" s="206"/>
      <c r="IF973" s="206"/>
      <c r="IG973" s="206"/>
      <c r="IH973" s="206"/>
    </row>
    <row r="974" spans="1:242" s="225" customFormat="1" hidden="1" x14ac:dyDescent="0.25">
      <c r="A974" s="206"/>
      <c r="B974" s="206"/>
      <c r="C974" s="204">
        <v>43713</v>
      </c>
      <c r="D974" s="233" t="s">
        <v>1729</v>
      </c>
      <c r="E974" s="319" t="s">
        <v>1726</v>
      </c>
      <c r="F974" s="255"/>
      <c r="G974" s="235" t="s">
        <v>1705</v>
      </c>
      <c r="H974" s="285"/>
      <c r="I974" s="236">
        <v>240000</v>
      </c>
      <c r="J974" s="357">
        <f t="shared" si="15"/>
        <v>9136426</v>
      </c>
      <c r="K974" s="251"/>
      <c r="L974" s="287"/>
      <c r="M974" s="319" t="s">
        <v>1726</v>
      </c>
      <c r="N974" s="287"/>
      <c r="O974" s="287"/>
      <c r="P974" s="287"/>
      <c r="Q974" s="287"/>
      <c r="R974" s="287"/>
      <c r="S974" s="287"/>
      <c r="T974" s="287"/>
      <c r="U974" s="287"/>
      <c r="V974" s="287"/>
      <c r="W974" s="287"/>
      <c r="X974" s="287"/>
      <c r="Y974" s="287"/>
      <c r="Z974" s="287"/>
      <c r="AA974" s="287"/>
      <c r="AB974" s="287"/>
      <c r="AC974" s="287"/>
      <c r="AD974" s="287"/>
      <c r="AE974" s="287"/>
      <c r="AF974" s="287"/>
      <c r="AG974" s="287"/>
      <c r="AH974" s="287"/>
      <c r="AI974" s="287"/>
      <c r="AJ974" s="449"/>
      <c r="AK974" s="206"/>
      <c r="AL974" s="206"/>
      <c r="AM974" s="206"/>
      <c r="AN974" s="206"/>
      <c r="AO974" s="206"/>
      <c r="AP974" s="206"/>
      <c r="AQ974" s="206"/>
      <c r="AR974" s="206"/>
      <c r="AS974" s="206"/>
      <c r="AT974" s="206"/>
      <c r="AU974" s="206"/>
      <c r="AV974" s="206"/>
      <c r="AW974" s="206"/>
      <c r="AX974" s="206"/>
      <c r="AY974" s="206"/>
      <c r="AZ974" s="206"/>
      <c r="BA974" s="206"/>
      <c r="BB974" s="206"/>
      <c r="BC974" s="206"/>
      <c r="BD974" s="206"/>
      <c r="BE974" s="206"/>
      <c r="BF974" s="206"/>
      <c r="BG974" s="206"/>
      <c r="BH974" s="206"/>
      <c r="BI974" s="206"/>
      <c r="BJ974" s="206"/>
      <c r="BK974" s="206"/>
      <c r="BL974" s="206"/>
      <c r="BM974" s="206"/>
      <c r="BN974" s="206"/>
      <c r="BO974" s="206"/>
      <c r="BP974" s="206"/>
      <c r="BQ974" s="206"/>
      <c r="BR974" s="206"/>
      <c r="BS974" s="206"/>
      <c r="BT974" s="206"/>
      <c r="BU974" s="206"/>
      <c r="BV974" s="206"/>
      <c r="BW974" s="206"/>
      <c r="BX974" s="206"/>
      <c r="BY974" s="206"/>
      <c r="BZ974" s="206"/>
      <c r="CA974" s="206"/>
      <c r="CB974" s="206"/>
      <c r="CC974" s="206"/>
      <c r="CD974" s="206"/>
      <c r="CE974" s="206"/>
      <c r="CF974" s="206"/>
      <c r="CG974" s="206"/>
      <c r="CH974" s="206"/>
      <c r="CI974" s="206"/>
      <c r="CJ974" s="206"/>
      <c r="CK974" s="206"/>
      <c r="CL974" s="206"/>
      <c r="CM974" s="206"/>
      <c r="CN974" s="206"/>
      <c r="CO974" s="206"/>
      <c r="CP974" s="206"/>
      <c r="CQ974" s="206"/>
      <c r="CR974" s="206"/>
      <c r="CS974" s="206"/>
      <c r="CT974" s="206"/>
      <c r="CU974" s="206"/>
      <c r="CV974" s="206"/>
      <c r="CW974" s="206"/>
      <c r="CX974" s="206"/>
      <c r="CY974" s="206"/>
      <c r="CZ974" s="206"/>
      <c r="DA974" s="206"/>
      <c r="DB974" s="206"/>
      <c r="DC974" s="206"/>
      <c r="DD974" s="206"/>
      <c r="DE974" s="206"/>
      <c r="DF974" s="206"/>
      <c r="DG974" s="206"/>
      <c r="DH974" s="206"/>
      <c r="DI974" s="206"/>
      <c r="DJ974" s="206"/>
      <c r="DK974" s="206"/>
      <c r="DL974" s="206"/>
      <c r="DM974" s="206"/>
      <c r="DN974" s="206"/>
      <c r="DO974" s="206"/>
      <c r="DP974" s="206"/>
      <c r="DQ974" s="206"/>
      <c r="DR974" s="206"/>
      <c r="DS974" s="206"/>
      <c r="DT974" s="206"/>
      <c r="DU974" s="206"/>
      <c r="DV974" s="206"/>
      <c r="DW974" s="206"/>
      <c r="DX974" s="206"/>
      <c r="DY974" s="206"/>
      <c r="DZ974" s="206"/>
      <c r="EA974" s="206"/>
      <c r="EB974" s="206"/>
      <c r="EC974" s="206"/>
      <c r="ED974" s="206"/>
      <c r="EE974" s="206"/>
      <c r="EF974" s="206"/>
      <c r="EG974" s="206"/>
      <c r="EH974" s="206"/>
      <c r="EI974" s="206"/>
      <c r="EJ974" s="206"/>
      <c r="EK974" s="206"/>
      <c r="EL974" s="206"/>
      <c r="EM974" s="206"/>
      <c r="EN974" s="206"/>
      <c r="EO974" s="206"/>
      <c r="EP974" s="206"/>
      <c r="EQ974" s="206"/>
      <c r="ER974" s="206"/>
      <c r="ES974" s="206"/>
      <c r="ET974" s="206"/>
      <c r="EU974" s="206"/>
      <c r="EV974" s="206"/>
      <c r="EW974" s="206"/>
      <c r="EX974" s="206"/>
      <c r="EY974" s="206"/>
      <c r="EZ974" s="206"/>
      <c r="FA974" s="206"/>
      <c r="FB974" s="206"/>
      <c r="FC974" s="206"/>
      <c r="FD974" s="206"/>
      <c r="FE974" s="206"/>
      <c r="FF974" s="206"/>
      <c r="FG974" s="206"/>
      <c r="FH974" s="206"/>
      <c r="FI974" s="206"/>
      <c r="FJ974" s="206"/>
      <c r="FK974" s="206"/>
      <c r="FL974" s="206"/>
      <c r="FM974" s="206"/>
      <c r="FN974" s="206"/>
      <c r="FO974" s="206"/>
      <c r="FP974" s="206"/>
      <c r="FQ974" s="206"/>
      <c r="FR974" s="206"/>
      <c r="FS974" s="206"/>
      <c r="FT974" s="206"/>
      <c r="FU974" s="206"/>
      <c r="FV974" s="206"/>
      <c r="FW974" s="206"/>
      <c r="FX974" s="206"/>
      <c r="FY974" s="206"/>
      <c r="FZ974" s="206"/>
      <c r="GA974" s="206"/>
      <c r="GB974" s="206"/>
      <c r="GC974" s="206"/>
      <c r="GD974" s="206"/>
      <c r="GE974" s="206"/>
      <c r="GF974" s="206"/>
      <c r="GG974" s="206"/>
      <c r="GH974" s="206"/>
      <c r="GI974" s="206"/>
      <c r="GJ974" s="206"/>
      <c r="GK974" s="206"/>
      <c r="GL974" s="206"/>
      <c r="GM974" s="206"/>
      <c r="GN974" s="206"/>
      <c r="GO974" s="206"/>
      <c r="GP974" s="206"/>
      <c r="GQ974" s="206"/>
      <c r="GR974" s="206"/>
      <c r="GS974" s="206"/>
      <c r="GT974" s="206"/>
      <c r="GU974" s="206"/>
      <c r="GV974" s="206"/>
      <c r="GW974" s="206"/>
      <c r="GX974" s="206"/>
      <c r="GY974" s="206"/>
      <c r="GZ974" s="206"/>
      <c r="HA974" s="206"/>
      <c r="HB974" s="206"/>
      <c r="HC974" s="206"/>
      <c r="HD974" s="206"/>
      <c r="HE974" s="206"/>
      <c r="HF974" s="206"/>
      <c r="HG974" s="206"/>
      <c r="HH974" s="206"/>
      <c r="HI974" s="206"/>
      <c r="HJ974" s="206"/>
      <c r="HK974" s="206"/>
      <c r="HL974" s="206"/>
      <c r="HM974" s="206"/>
      <c r="HN974" s="206"/>
      <c r="HO974" s="206"/>
      <c r="HP974" s="206"/>
      <c r="HQ974" s="206"/>
      <c r="HR974" s="206"/>
      <c r="HS974" s="206"/>
      <c r="HT974" s="206"/>
      <c r="HU974" s="206"/>
      <c r="HV974" s="206"/>
      <c r="HW974" s="206"/>
      <c r="HX974" s="206"/>
      <c r="HY974" s="206"/>
      <c r="HZ974" s="206"/>
      <c r="IA974" s="206"/>
      <c r="IB974" s="206"/>
      <c r="IC974" s="206"/>
      <c r="ID974" s="206"/>
      <c r="IE974" s="206"/>
      <c r="IF974" s="206"/>
      <c r="IG974" s="206"/>
      <c r="IH974" s="206"/>
    </row>
    <row r="975" spans="1:242" s="225" customFormat="1" hidden="1" x14ac:dyDescent="0.25">
      <c r="A975" s="206"/>
      <c r="B975" s="206"/>
      <c r="C975" s="206"/>
      <c r="D975" s="225" t="s">
        <v>1717</v>
      </c>
      <c r="E975" s="206" t="s">
        <v>1722</v>
      </c>
      <c r="F975" s="206"/>
      <c r="G975" s="235" t="s">
        <v>1705</v>
      </c>
      <c r="H975" s="285"/>
      <c r="I975" s="235">
        <v>896000</v>
      </c>
      <c r="J975" s="357">
        <f t="shared" si="15"/>
        <v>8240426</v>
      </c>
      <c r="K975" s="251"/>
      <c r="L975" s="287"/>
      <c r="M975" s="206" t="s">
        <v>1722</v>
      </c>
      <c r="N975" s="287"/>
      <c r="O975" s="287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449"/>
      <c r="AK975" s="206"/>
      <c r="AL975" s="206"/>
      <c r="AM975" s="206"/>
      <c r="AN975" s="206"/>
      <c r="AO975" s="206"/>
      <c r="AP975" s="206"/>
      <c r="AQ975" s="206"/>
      <c r="AR975" s="206"/>
      <c r="AS975" s="206"/>
      <c r="AT975" s="206"/>
      <c r="AU975" s="206"/>
      <c r="AV975" s="206"/>
      <c r="AW975" s="206"/>
      <c r="AX975" s="206"/>
      <c r="AY975" s="206"/>
      <c r="AZ975" s="206"/>
      <c r="BA975" s="206"/>
      <c r="BB975" s="206"/>
      <c r="BC975" s="206"/>
      <c r="BD975" s="206"/>
      <c r="BE975" s="206"/>
      <c r="BF975" s="206"/>
      <c r="BG975" s="206"/>
      <c r="BH975" s="206"/>
      <c r="BI975" s="206"/>
      <c r="BJ975" s="206"/>
      <c r="BK975" s="206"/>
      <c r="BL975" s="206"/>
      <c r="BM975" s="206"/>
      <c r="BN975" s="206"/>
      <c r="BO975" s="206"/>
      <c r="BP975" s="206"/>
      <c r="BQ975" s="206"/>
      <c r="BR975" s="206"/>
      <c r="BS975" s="206"/>
      <c r="BT975" s="206"/>
      <c r="BU975" s="206"/>
      <c r="BV975" s="206"/>
      <c r="BW975" s="206"/>
      <c r="BX975" s="206"/>
      <c r="BY975" s="206"/>
      <c r="BZ975" s="206"/>
      <c r="CA975" s="206"/>
      <c r="CB975" s="206"/>
      <c r="CC975" s="206"/>
      <c r="CD975" s="206"/>
      <c r="CE975" s="206"/>
      <c r="CF975" s="206"/>
      <c r="CG975" s="206"/>
      <c r="CH975" s="206"/>
      <c r="CI975" s="206"/>
      <c r="CJ975" s="206"/>
      <c r="CK975" s="206"/>
      <c r="CL975" s="206"/>
      <c r="CM975" s="206"/>
      <c r="CN975" s="206"/>
      <c r="CO975" s="206"/>
      <c r="CP975" s="206"/>
      <c r="CQ975" s="206"/>
      <c r="CR975" s="206"/>
      <c r="CS975" s="206"/>
      <c r="CT975" s="206"/>
      <c r="CU975" s="206"/>
      <c r="CV975" s="206"/>
      <c r="CW975" s="206"/>
      <c r="CX975" s="206"/>
      <c r="CY975" s="206"/>
      <c r="CZ975" s="206"/>
      <c r="DA975" s="206"/>
      <c r="DB975" s="206"/>
      <c r="DC975" s="206"/>
      <c r="DD975" s="206"/>
      <c r="DE975" s="206"/>
      <c r="DF975" s="206"/>
      <c r="DG975" s="206"/>
      <c r="DH975" s="206"/>
      <c r="DI975" s="206"/>
      <c r="DJ975" s="206"/>
      <c r="DK975" s="206"/>
      <c r="DL975" s="206"/>
      <c r="DM975" s="206"/>
      <c r="DN975" s="206"/>
      <c r="DO975" s="206"/>
      <c r="DP975" s="206"/>
      <c r="DQ975" s="206"/>
      <c r="DR975" s="206"/>
      <c r="DS975" s="206"/>
      <c r="DT975" s="206"/>
      <c r="DU975" s="206"/>
      <c r="DV975" s="206"/>
      <c r="DW975" s="206"/>
      <c r="DX975" s="206"/>
      <c r="DY975" s="206"/>
      <c r="DZ975" s="206"/>
      <c r="EA975" s="206"/>
      <c r="EB975" s="206"/>
      <c r="EC975" s="206"/>
      <c r="ED975" s="206"/>
      <c r="EE975" s="206"/>
      <c r="EF975" s="206"/>
      <c r="EG975" s="206"/>
      <c r="EH975" s="206"/>
      <c r="EI975" s="206"/>
      <c r="EJ975" s="206"/>
      <c r="EK975" s="206"/>
      <c r="EL975" s="206"/>
      <c r="EM975" s="206"/>
      <c r="EN975" s="206"/>
      <c r="EO975" s="206"/>
      <c r="EP975" s="206"/>
      <c r="EQ975" s="206"/>
      <c r="ER975" s="206"/>
      <c r="ES975" s="206"/>
      <c r="ET975" s="206"/>
      <c r="EU975" s="206"/>
      <c r="EV975" s="206"/>
      <c r="EW975" s="206"/>
      <c r="EX975" s="206"/>
      <c r="EY975" s="206"/>
      <c r="EZ975" s="206"/>
      <c r="FA975" s="206"/>
      <c r="FB975" s="206"/>
      <c r="FC975" s="206"/>
      <c r="FD975" s="206"/>
      <c r="FE975" s="206"/>
      <c r="FF975" s="206"/>
      <c r="FG975" s="206"/>
      <c r="FH975" s="206"/>
      <c r="FI975" s="206"/>
      <c r="FJ975" s="206"/>
      <c r="FK975" s="206"/>
      <c r="FL975" s="206"/>
      <c r="FM975" s="206"/>
      <c r="FN975" s="206"/>
      <c r="FO975" s="206"/>
      <c r="FP975" s="206"/>
      <c r="FQ975" s="206"/>
      <c r="FR975" s="206"/>
      <c r="FS975" s="206"/>
      <c r="FT975" s="206"/>
      <c r="FU975" s="206"/>
      <c r="FV975" s="206"/>
      <c r="FW975" s="206"/>
      <c r="FX975" s="206"/>
      <c r="FY975" s="206"/>
      <c r="FZ975" s="206"/>
      <c r="GA975" s="206"/>
      <c r="GB975" s="206"/>
      <c r="GC975" s="206"/>
      <c r="GD975" s="206"/>
      <c r="GE975" s="206"/>
      <c r="GF975" s="206"/>
      <c r="GG975" s="206"/>
      <c r="GH975" s="206"/>
      <c r="GI975" s="206"/>
      <c r="GJ975" s="206"/>
      <c r="GK975" s="206"/>
      <c r="GL975" s="206"/>
      <c r="GM975" s="206"/>
      <c r="GN975" s="206"/>
      <c r="GO975" s="206"/>
      <c r="GP975" s="206"/>
      <c r="GQ975" s="206"/>
      <c r="GR975" s="206"/>
      <c r="GS975" s="206"/>
      <c r="GT975" s="206"/>
      <c r="GU975" s="206"/>
      <c r="GV975" s="206"/>
      <c r="GW975" s="206"/>
      <c r="GX975" s="206"/>
      <c r="GY975" s="206"/>
      <c r="GZ975" s="206"/>
      <c r="HA975" s="206"/>
      <c r="HB975" s="206"/>
      <c r="HC975" s="206"/>
      <c r="HD975" s="206"/>
      <c r="HE975" s="206"/>
      <c r="HF975" s="206"/>
      <c r="HG975" s="206"/>
      <c r="HH975" s="206"/>
      <c r="HI975" s="206"/>
      <c r="HJ975" s="206"/>
      <c r="HK975" s="206"/>
      <c r="HL975" s="206"/>
      <c r="HM975" s="206"/>
      <c r="HN975" s="206"/>
      <c r="HO975" s="206"/>
      <c r="HP975" s="206"/>
      <c r="HQ975" s="206"/>
      <c r="HR975" s="206"/>
      <c r="HS975" s="206"/>
      <c r="HT975" s="206"/>
      <c r="HU975" s="206"/>
      <c r="HV975" s="206"/>
      <c r="HW975" s="206"/>
      <c r="HX975" s="206"/>
      <c r="HY975" s="206"/>
      <c r="HZ975" s="206"/>
      <c r="IA975" s="206"/>
      <c r="IB975" s="206"/>
      <c r="IC975" s="206"/>
      <c r="ID975" s="206"/>
      <c r="IE975" s="206"/>
      <c r="IF975" s="206"/>
      <c r="IG975" s="206"/>
      <c r="IH975" s="206"/>
    </row>
    <row r="976" spans="1:242" s="225" customFormat="1" hidden="1" x14ac:dyDescent="0.25">
      <c r="A976" s="206"/>
      <c r="B976" s="206"/>
      <c r="C976" s="205"/>
      <c r="D976" s="225" t="s">
        <v>1100</v>
      </c>
      <c r="E976" s="287"/>
      <c r="F976" s="287"/>
      <c r="G976" s="235" t="s">
        <v>1705</v>
      </c>
      <c r="H976" s="343">
        <v>896000</v>
      </c>
      <c r="I976" s="358"/>
      <c r="J976" s="357">
        <f t="shared" si="15"/>
        <v>9136426</v>
      </c>
      <c r="K976" s="251" t="s">
        <v>1722</v>
      </c>
      <c r="L976" s="287"/>
      <c r="M976" s="287"/>
      <c r="N976" s="287"/>
      <c r="O976" s="287"/>
      <c r="P976" s="287"/>
      <c r="Q976" s="287"/>
      <c r="R976" s="287"/>
      <c r="S976" s="287"/>
      <c r="T976" s="287"/>
      <c r="U976" s="287"/>
      <c r="V976" s="287"/>
      <c r="W976" s="287"/>
      <c r="X976" s="287"/>
      <c r="Y976" s="287"/>
      <c r="Z976" s="287"/>
      <c r="AA976" s="287"/>
      <c r="AB976" s="287"/>
      <c r="AC976" s="287"/>
      <c r="AD976" s="287"/>
      <c r="AE976" s="287"/>
      <c r="AF976" s="287"/>
      <c r="AG976" s="287"/>
      <c r="AH976" s="287"/>
      <c r="AI976" s="287"/>
      <c r="AJ976" s="449"/>
      <c r="AK976" s="206"/>
      <c r="AL976" s="206"/>
      <c r="AM976" s="206"/>
      <c r="AN976" s="206"/>
      <c r="AO976" s="206"/>
      <c r="AP976" s="206"/>
      <c r="AQ976" s="206"/>
      <c r="AR976" s="206"/>
      <c r="AS976" s="206"/>
      <c r="AT976" s="206"/>
      <c r="AU976" s="206"/>
      <c r="AV976" s="206"/>
      <c r="AW976" s="206"/>
      <c r="AX976" s="206"/>
      <c r="AY976" s="206"/>
      <c r="AZ976" s="206"/>
      <c r="BA976" s="206"/>
      <c r="BB976" s="206"/>
      <c r="BC976" s="206"/>
      <c r="BD976" s="206"/>
      <c r="BE976" s="206"/>
      <c r="BF976" s="206"/>
      <c r="BG976" s="206"/>
      <c r="BH976" s="206"/>
      <c r="BI976" s="206"/>
      <c r="BJ976" s="206"/>
      <c r="BK976" s="206"/>
      <c r="BL976" s="206"/>
      <c r="BM976" s="206"/>
      <c r="BN976" s="206"/>
      <c r="BO976" s="206"/>
      <c r="BP976" s="206"/>
      <c r="BQ976" s="206"/>
      <c r="BR976" s="206"/>
      <c r="BS976" s="206"/>
      <c r="BT976" s="206"/>
      <c r="BU976" s="206"/>
      <c r="BV976" s="206"/>
      <c r="BW976" s="206"/>
      <c r="BX976" s="206"/>
      <c r="BY976" s="206"/>
      <c r="BZ976" s="206"/>
      <c r="CA976" s="206"/>
      <c r="CB976" s="206"/>
      <c r="CC976" s="206"/>
      <c r="CD976" s="206"/>
      <c r="CE976" s="206"/>
      <c r="CF976" s="206"/>
      <c r="CG976" s="206"/>
      <c r="CH976" s="206"/>
      <c r="CI976" s="206"/>
      <c r="CJ976" s="206"/>
      <c r="CK976" s="206"/>
      <c r="CL976" s="206"/>
      <c r="CM976" s="206"/>
      <c r="CN976" s="206"/>
      <c r="CO976" s="206"/>
      <c r="CP976" s="206"/>
      <c r="CQ976" s="206"/>
      <c r="CR976" s="206"/>
      <c r="CS976" s="206"/>
      <c r="CT976" s="206"/>
      <c r="CU976" s="206"/>
      <c r="CV976" s="206"/>
      <c r="CW976" s="206"/>
      <c r="CX976" s="206"/>
      <c r="CY976" s="206"/>
      <c r="CZ976" s="206"/>
      <c r="DA976" s="206"/>
      <c r="DB976" s="206"/>
      <c r="DC976" s="206"/>
      <c r="DD976" s="206"/>
      <c r="DE976" s="206"/>
      <c r="DF976" s="206"/>
      <c r="DG976" s="206"/>
      <c r="DH976" s="206"/>
      <c r="DI976" s="206"/>
      <c r="DJ976" s="206"/>
      <c r="DK976" s="206"/>
      <c r="DL976" s="206"/>
      <c r="DM976" s="206"/>
      <c r="DN976" s="206"/>
      <c r="DO976" s="206"/>
      <c r="DP976" s="206"/>
      <c r="DQ976" s="206"/>
      <c r="DR976" s="206"/>
      <c r="DS976" s="206"/>
      <c r="DT976" s="206"/>
      <c r="DU976" s="206"/>
      <c r="DV976" s="206"/>
      <c r="DW976" s="206"/>
      <c r="DX976" s="206"/>
      <c r="DY976" s="206"/>
      <c r="DZ976" s="206"/>
      <c r="EA976" s="206"/>
      <c r="EB976" s="206"/>
      <c r="EC976" s="206"/>
      <c r="ED976" s="206"/>
      <c r="EE976" s="206"/>
      <c r="EF976" s="206"/>
      <c r="EG976" s="206"/>
      <c r="EH976" s="206"/>
      <c r="EI976" s="206"/>
      <c r="EJ976" s="206"/>
      <c r="EK976" s="206"/>
      <c r="EL976" s="206"/>
      <c r="EM976" s="206"/>
      <c r="EN976" s="206"/>
      <c r="EO976" s="206"/>
      <c r="EP976" s="206"/>
      <c r="EQ976" s="206"/>
      <c r="ER976" s="206"/>
      <c r="ES976" s="206"/>
      <c r="ET976" s="206"/>
      <c r="EU976" s="206"/>
      <c r="EV976" s="206"/>
      <c r="EW976" s="206"/>
      <c r="EX976" s="206"/>
      <c r="EY976" s="206"/>
      <c r="EZ976" s="206"/>
      <c r="FA976" s="206"/>
      <c r="FB976" s="206"/>
      <c r="FC976" s="206"/>
      <c r="FD976" s="206"/>
      <c r="FE976" s="206"/>
      <c r="FF976" s="206"/>
      <c r="FG976" s="206"/>
      <c r="FH976" s="206"/>
      <c r="FI976" s="206"/>
      <c r="FJ976" s="206"/>
      <c r="FK976" s="206"/>
      <c r="FL976" s="206"/>
      <c r="FM976" s="206"/>
      <c r="FN976" s="206"/>
      <c r="FO976" s="206"/>
      <c r="FP976" s="206"/>
      <c r="FQ976" s="206"/>
      <c r="FR976" s="206"/>
      <c r="FS976" s="206"/>
      <c r="FT976" s="206"/>
      <c r="FU976" s="206"/>
      <c r="FV976" s="206"/>
      <c r="FW976" s="206"/>
      <c r="FX976" s="206"/>
      <c r="FY976" s="206"/>
      <c r="FZ976" s="206"/>
      <c r="GA976" s="206"/>
      <c r="GB976" s="206"/>
      <c r="GC976" s="206"/>
      <c r="GD976" s="206"/>
      <c r="GE976" s="206"/>
      <c r="GF976" s="206"/>
      <c r="GG976" s="206"/>
      <c r="GH976" s="206"/>
      <c r="GI976" s="206"/>
      <c r="GJ976" s="206"/>
      <c r="GK976" s="206"/>
      <c r="GL976" s="206"/>
      <c r="GM976" s="206"/>
      <c r="GN976" s="206"/>
      <c r="GO976" s="206"/>
      <c r="GP976" s="206"/>
      <c r="GQ976" s="206"/>
      <c r="GR976" s="206"/>
      <c r="GS976" s="206"/>
      <c r="GT976" s="206"/>
      <c r="GU976" s="206"/>
      <c r="GV976" s="206"/>
      <c r="GW976" s="206"/>
      <c r="GX976" s="206"/>
      <c r="GY976" s="206"/>
      <c r="GZ976" s="206"/>
      <c r="HA976" s="206"/>
      <c r="HB976" s="206"/>
      <c r="HC976" s="206"/>
      <c r="HD976" s="206"/>
      <c r="HE976" s="206"/>
      <c r="HF976" s="206"/>
      <c r="HG976" s="206"/>
      <c r="HH976" s="206"/>
      <c r="HI976" s="206"/>
      <c r="HJ976" s="206"/>
      <c r="HK976" s="206"/>
      <c r="HL976" s="206"/>
      <c r="HM976" s="206"/>
      <c r="HN976" s="206"/>
      <c r="HO976" s="206"/>
      <c r="HP976" s="206"/>
      <c r="HQ976" s="206"/>
      <c r="HR976" s="206"/>
      <c r="HS976" s="206"/>
      <c r="HT976" s="206"/>
      <c r="HU976" s="206"/>
      <c r="HV976" s="206"/>
      <c r="HW976" s="206"/>
      <c r="HX976" s="206"/>
      <c r="HY976" s="206"/>
      <c r="HZ976" s="206"/>
      <c r="IA976" s="206"/>
      <c r="IB976" s="206"/>
      <c r="IC976" s="206"/>
      <c r="ID976" s="206"/>
      <c r="IE976" s="206"/>
      <c r="IF976" s="206"/>
      <c r="IG976" s="206"/>
      <c r="IH976" s="206"/>
    </row>
    <row r="977" spans="1:242" s="225" customFormat="1" hidden="1" x14ac:dyDescent="0.25">
      <c r="A977" s="206"/>
      <c r="B977" s="206"/>
      <c r="C977" s="204">
        <v>43713</v>
      </c>
      <c r="D977" s="323" t="s">
        <v>1728</v>
      </c>
      <c r="E977" s="238" t="s">
        <v>1725</v>
      </c>
      <c r="F977" s="238"/>
      <c r="G977" s="235"/>
      <c r="H977" s="236"/>
      <c r="I977" s="236">
        <v>624150</v>
      </c>
      <c r="J977" s="357">
        <f t="shared" si="15"/>
        <v>8512276</v>
      </c>
      <c r="K977" s="251"/>
      <c r="L977" s="287"/>
      <c r="M977" s="238" t="s">
        <v>1725</v>
      </c>
      <c r="N977" s="287"/>
      <c r="O977" s="287"/>
      <c r="P977" s="287"/>
      <c r="Q977" s="287"/>
      <c r="R977" s="287"/>
      <c r="S977" s="287"/>
      <c r="T977" s="287"/>
      <c r="U977" s="287"/>
      <c r="V977" s="287"/>
      <c r="W977" s="287"/>
      <c r="X977" s="287"/>
      <c r="Y977" s="287"/>
      <c r="Z977" s="287"/>
      <c r="AA977" s="287"/>
      <c r="AB977" s="287"/>
      <c r="AC977" s="287"/>
      <c r="AD977" s="287"/>
      <c r="AE977" s="287"/>
      <c r="AF977" s="287"/>
      <c r="AG977" s="287"/>
      <c r="AH977" s="287"/>
      <c r="AI977" s="287"/>
      <c r="AJ977" s="449"/>
      <c r="AK977" s="206"/>
      <c r="AL977" s="206"/>
      <c r="AM977" s="206"/>
      <c r="AN977" s="206"/>
      <c r="AO977" s="206"/>
      <c r="AP977" s="206"/>
      <c r="AQ977" s="206"/>
      <c r="AR977" s="206"/>
      <c r="AS977" s="206"/>
      <c r="AT977" s="206"/>
      <c r="AU977" s="206"/>
      <c r="AV977" s="206"/>
      <c r="AW977" s="206"/>
      <c r="AX977" s="206"/>
      <c r="AY977" s="206"/>
      <c r="AZ977" s="206"/>
      <c r="BA977" s="206"/>
      <c r="BB977" s="206"/>
      <c r="BC977" s="206"/>
      <c r="BD977" s="206"/>
      <c r="BE977" s="206"/>
      <c r="BF977" s="206"/>
      <c r="BG977" s="206"/>
      <c r="BH977" s="206"/>
      <c r="BI977" s="206"/>
      <c r="BJ977" s="206"/>
      <c r="BK977" s="206"/>
      <c r="BL977" s="206"/>
      <c r="BM977" s="206"/>
      <c r="BN977" s="206"/>
      <c r="BO977" s="206"/>
      <c r="BP977" s="206"/>
      <c r="BQ977" s="206"/>
      <c r="BR977" s="206"/>
      <c r="BS977" s="206"/>
      <c r="BT977" s="206"/>
      <c r="BU977" s="206"/>
      <c r="BV977" s="206"/>
      <c r="BW977" s="206"/>
      <c r="BX977" s="206"/>
      <c r="BY977" s="206"/>
      <c r="BZ977" s="206"/>
      <c r="CA977" s="206"/>
      <c r="CB977" s="206"/>
      <c r="CC977" s="206"/>
      <c r="CD977" s="206"/>
      <c r="CE977" s="206"/>
      <c r="CF977" s="206"/>
      <c r="CG977" s="206"/>
      <c r="CH977" s="206"/>
      <c r="CI977" s="206"/>
      <c r="CJ977" s="206"/>
      <c r="CK977" s="206"/>
      <c r="CL977" s="206"/>
      <c r="CM977" s="206"/>
      <c r="CN977" s="206"/>
      <c r="CO977" s="206"/>
      <c r="CP977" s="206"/>
      <c r="CQ977" s="206"/>
      <c r="CR977" s="206"/>
      <c r="CS977" s="206"/>
      <c r="CT977" s="206"/>
      <c r="CU977" s="206"/>
      <c r="CV977" s="206"/>
      <c r="CW977" s="206"/>
      <c r="CX977" s="206"/>
      <c r="CY977" s="206"/>
      <c r="CZ977" s="206"/>
      <c r="DA977" s="206"/>
      <c r="DB977" s="206"/>
      <c r="DC977" s="206"/>
      <c r="DD977" s="206"/>
      <c r="DE977" s="206"/>
      <c r="DF977" s="206"/>
      <c r="DG977" s="206"/>
      <c r="DH977" s="206"/>
      <c r="DI977" s="206"/>
      <c r="DJ977" s="206"/>
      <c r="DK977" s="206"/>
      <c r="DL977" s="206"/>
      <c r="DM977" s="206"/>
      <c r="DN977" s="206"/>
      <c r="DO977" s="206"/>
      <c r="DP977" s="206"/>
      <c r="DQ977" s="206"/>
      <c r="DR977" s="206"/>
      <c r="DS977" s="206"/>
      <c r="DT977" s="206"/>
      <c r="DU977" s="206"/>
      <c r="DV977" s="206"/>
      <c r="DW977" s="206"/>
      <c r="DX977" s="206"/>
      <c r="DY977" s="206"/>
      <c r="DZ977" s="206"/>
      <c r="EA977" s="206"/>
      <c r="EB977" s="206"/>
      <c r="EC977" s="206"/>
      <c r="ED977" s="206"/>
      <c r="EE977" s="206"/>
      <c r="EF977" s="206"/>
      <c r="EG977" s="206"/>
      <c r="EH977" s="206"/>
      <c r="EI977" s="206"/>
      <c r="EJ977" s="206"/>
      <c r="EK977" s="206"/>
      <c r="EL977" s="206"/>
      <c r="EM977" s="206"/>
      <c r="EN977" s="206"/>
      <c r="EO977" s="206"/>
      <c r="EP977" s="206"/>
      <c r="EQ977" s="206"/>
      <c r="ER977" s="206"/>
      <c r="ES977" s="206"/>
      <c r="ET977" s="206"/>
      <c r="EU977" s="206"/>
      <c r="EV977" s="206"/>
      <c r="EW977" s="206"/>
      <c r="EX977" s="206"/>
      <c r="EY977" s="206"/>
      <c r="EZ977" s="206"/>
      <c r="FA977" s="206"/>
      <c r="FB977" s="206"/>
      <c r="FC977" s="206"/>
      <c r="FD977" s="206"/>
      <c r="FE977" s="206"/>
      <c r="FF977" s="206"/>
      <c r="FG977" s="206"/>
      <c r="FH977" s="206"/>
      <c r="FI977" s="206"/>
      <c r="FJ977" s="206"/>
      <c r="FK977" s="206"/>
      <c r="FL977" s="206"/>
      <c r="FM977" s="206"/>
      <c r="FN977" s="206"/>
      <c r="FO977" s="206"/>
      <c r="FP977" s="206"/>
      <c r="FQ977" s="206"/>
      <c r="FR977" s="206"/>
      <c r="FS977" s="206"/>
      <c r="FT977" s="206"/>
      <c r="FU977" s="206"/>
      <c r="FV977" s="206"/>
      <c r="FW977" s="206"/>
      <c r="FX977" s="206"/>
      <c r="FY977" s="206"/>
      <c r="FZ977" s="206"/>
      <c r="GA977" s="206"/>
      <c r="GB977" s="206"/>
      <c r="GC977" s="206"/>
      <c r="GD977" s="206"/>
      <c r="GE977" s="206"/>
      <c r="GF977" s="206"/>
      <c r="GG977" s="206"/>
      <c r="GH977" s="206"/>
      <c r="GI977" s="206"/>
      <c r="GJ977" s="206"/>
      <c r="GK977" s="206"/>
      <c r="GL977" s="206"/>
      <c r="GM977" s="206"/>
      <c r="GN977" s="206"/>
      <c r="GO977" s="206"/>
      <c r="GP977" s="206"/>
      <c r="GQ977" s="206"/>
      <c r="GR977" s="206"/>
      <c r="GS977" s="206"/>
      <c r="GT977" s="206"/>
      <c r="GU977" s="206"/>
      <c r="GV977" s="206"/>
      <c r="GW977" s="206"/>
      <c r="GX977" s="206"/>
      <c r="GY977" s="206"/>
      <c r="GZ977" s="206"/>
      <c r="HA977" s="206"/>
      <c r="HB977" s="206"/>
      <c r="HC977" s="206"/>
      <c r="HD977" s="206"/>
      <c r="HE977" s="206"/>
      <c r="HF977" s="206"/>
      <c r="HG977" s="206"/>
      <c r="HH977" s="206"/>
      <c r="HI977" s="206"/>
      <c r="HJ977" s="206"/>
      <c r="HK977" s="206"/>
      <c r="HL977" s="206"/>
      <c r="HM977" s="206"/>
      <c r="HN977" s="206"/>
      <c r="HO977" s="206"/>
      <c r="HP977" s="206"/>
      <c r="HQ977" s="206"/>
      <c r="HR977" s="206"/>
      <c r="HS977" s="206"/>
      <c r="HT977" s="206"/>
      <c r="HU977" s="206"/>
      <c r="HV977" s="206"/>
      <c r="HW977" s="206"/>
      <c r="HX977" s="206"/>
      <c r="HY977" s="206"/>
      <c r="HZ977" s="206"/>
      <c r="IA977" s="206"/>
      <c r="IB977" s="206"/>
      <c r="IC977" s="206"/>
      <c r="ID977" s="206"/>
      <c r="IE977" s="206"/>
      <c r="IF977" s="206"/>
      <c r="IG977" s="206"/>
      <c r="IH977" s="206"/>
    </row>
    <row r="978" spans="1:242" s="225" customFormat="1" hidden="1" x14ac:dyDescent="0.25">
      <c r="A978" s="206"/>
      <c r="B978" s="206"/>
      <c r="C978" s="206"/>
      <c r="D978" s="225" t="s">
        <v>1718</v>
      </c>
      <c r="E978" s="206" t="s">
        <v>1723</v>
      </c>
      <c r="F978" s="206"/>
      <c r="G978" s="235" t="s">
        <v>1290</v>
      </c>
      <c r="H978" s="285"/>
      <c r="I978" s="235">
        <v>2500000</v>
      </c>
      <c r="J978" s="357">
        <f t="shared" si="15"/>
        <v>6012276</v>
      </c>
      <c r="K978" s="251"/>
      <c r="L978" s="287"/>
      <c r="M978" s="206" t="s">
        <v>1723</v>
      </c>
      <c r="N978" s="287"/>
      <c r="O978" s="287"/>
      <c r="P978" s="287"/>
      <c r="Q978" s="287"/>
      <c r="R978" s="287"/>
      <c r="S978" s="287"/>
      <c r="T978" s="287"/>
      <c r="U978" s="287"/>
      <c r="V978" s="287"/>
      <c r="W978" s="287"/>
      <c r="X978" s="287"/>
      <c r="Y978" s="287"/>
      <c r="Z978" s="287"/>
      <c r="AA978" s="287"/>
      <c r="AB978" s="287"/>
      <c r="AC978" s="287"/>
      <c r="AD978" s="287"/>
      <c r="AE978" s="287"/>
      <c r="AF978" s="287"/>
      <c r="AG978" s="287"/>
      <c r="AH978" s="287"/>
      <c r="AI978" s="287"/>
      <c r="AJ978" s="449"/>
      <c r="AK978" s="206"/>
      <c r="AL978" s="206"/>
      <c r="AM978" s="206"/>
      <c r="AN978" s="206"/>
      <c r="AO978" s="206"/>
      <c r="AP978" s="206"/>
      <c r="AQ978" s="206"/>
      <c r="AR978" s="206"/>
      <c r="AS978" s="206"/>
      <c r="AT978" s="206"/>
      <c r="AU978" s="206"/>
      <c r="AV978" s="206"/>
      <c r="AW978" s="206"/>
      <c r="AX978" s="206"/>
      <c r="AY978" s="206"/>
      <c r="AZ978" s="206"/>
      <c r="BA978" s="206"/>
      <c r="BB978" s="206"/>
      <c r="BC978" s="206"/>
      <c r="BD978" s="206"/>
      <c r="BE978" s="206"/>
      <c r="BF978" s="206"/>
      <c r="BG978" s="206"/>
      <c r="BH978" s="206"/>
      <c r="BI978" s="206"/>
      <c r="BJ978" s="206"/>
      <c r="BK978" s="206"/>
      <c r="BL978" s="206"/>
      <c r="BM978" s="206"/>
      <c r="BN978" s="206"/>
      <c r="BO978" s="206"/>
      <c r="BP978" s="206"/>
      <c r="BQ978" s="206"/>
      <c r="BR978" s="206"/>
      <c r="BS978" s="206"/>
      <c r="BT978" s="206"/>
      <c r="BU978" s="206"/>
      <c r="BV978" s="206"/>
      <c r="BW978" s="206"/>
      <c r="BX978" s="206"/>
      <c r="BY978" s="206"/>
      <c r="BZ978" s="206"/>
      <c r="CA978" s="206"/>
      <c r="CB978" s="206"/>
      <c r="CC978" s="206"/>
      <c r="CD978" s="206"/>
      <c r="CE978" s="206"/>
      <c r="CF978" s="206"/>
      <c r="CG978" s="206"/>
      <c r="CH978" s="206"/>
      <c r="CI978" s="206"/>
      <c r="CJ978" s="206"/>
      <c r="CK978" s="206"/>
      <c r="CL978" s="206"/>
      <c r="CM978" s="206"/>
      <c r="CN978" s="206"/>
      <c r="CO978" s="206"/>
      <c r="CP978" s="206"/>
      <c r="CQ978" s="206"/>
      <c r="CR978" s="206"/>
      <c r="CS978" s="206"/>
      <c r="CT978" s="206"/>
      <c r="CU978" s="206"/>
      <c r="CV978" s="206"/>
      <c r="CW978" s="206"/>
      <c r="CX978" s="206"/>
      <c r="CY978" s="206"/>
      <c r="CZ978" s="206"/>
      <c r="DA978" s="206"/>
      <c r="DB978" s="206"/>
      <c r="DC978" s="206"/>
      <c r="DD978" s="206"/>
      <c r="DE978" s="206"/>
      <c r="DF978" s="206"/>
      <c r="DG978" s="206"/>
      <c r="DH978" s="206"/>
      <c r="DI978" s="206"/>
      <c r="DJ978" s="206"/>
      <c r="DK978" s="206"/>
      <c r="DL978" s="206"/>
      <c r="DM978" s="206"/>
      <c r="DN978" s="206"/>
      <c r="DO978" s="206"/>
      <c r="DP978" s="206"/>
      <c r="DQ978" s="206"/>
      <c r="DR978" s="206"/>
      <c r="DS978" s="206"/>
      <c r="DT978" s="206"/>
      <c r="DU978" s="206"/>
      <c r="DV978" s="206"/>
      <c r="DW978" s="206"/>
      <c r="DX978" s="206"/>
      <c r="DY978" s="206"/>
      <c r="DZ978" s="206"/>
      <c r="EA978" s="206"/>
      <c r="EB978" s="206"/>
      <c r="EC978" s="206"/>
      <c r="ED978" s="206"/>
      <c r="EE978" s="206"/>
      <c r="EF978" s="206"/>
      <c r="EG978" s="206"/>
      <c r="EH978" s="206"/>
      <c r="EI978" s="206"/>
      <c r="EJ978" s="206"/>
      <c r="EK978" s="206"/>
      <c r="EL978" s="206"/>
      <c r="EM978" s="206"/>
      <c r="EN978" s="206"/>
      <c r="EO978" s="206"/>
      <c r="EP978" s="206"/>
      <c r="EQ978" s="206"/>
      <c r="ER978" s="206"/>
      <c r="ES978" s="206"/>
      <c r="ET978" s="206"/>
      <c r="EU978" s="206"/>
      <c r="EV978" s="206"/>
      <c r="EW978" s="206"/>
      <c r="EX978" s="206"/>
      <c r="EY978" s="206"/>
      <c r="EZ978" s="206"/>
      <c r="FA978" s="206"/>
      <c r="FB978" s="206"/>
      <c r="FC978" s="206"/>
      <c r="FD978" s="206"/>
      <c r="FE978" s="206"/>
      <c r="FF978" s="206"/>
      <c r="FG978" s="206"/>
      <c r="FH978" s="206"/>
      <c r="FI978" s="206"/>
      <c r="FJ978" s="206"/>
      <c r="FK978" s="206"/>
      <c r="FL978" s="206"/>
      <c r="FM978" s="206"/>
      <c r="FN978" s="206"/>
      <c r="FO978" s="206"/>
      <c r="FP978" s="206"/>
      <c r="FQ978" s="206"/>
      <c r="FR978" s="206"/>
      <c r="FS978" s="206"/>
      <c r="FT978" s="206"/>
      <c r="FU978" s="206"/>
      <c r="FV978" s="206"/>
      <c r="FW978" s="206"/>
      <c r="FX978" s="206"/>
      <c r="FY978" s="206"/>
      <c r="FZ978" s="206"/>
      <c r="GA978" s="206"/>
      <c r="GB978" s="206"/>
      <c r="GC978" s="206"/>
      <c r="GD978" s="206"/>
      <c r="GE978" s="206"/>
      <c r="GF978" s="206"/>
      <c r="GG978" s="206"/>
      <c r="GH978" s="206"/>
      <c r="GI978" s="206"/>
      <c r="GJ978" s="206"/>
      <c r="GK978" s="206"/>
      <c r="GL978" s="206"/>
      <c r="GM978" s="206"/>
      <c r="GN978" s="206"/>
      <c r="GO978" s="206"/>
      <c r="GP978" s="206"/>
      <c r="GQ978" s="206"/>
      <c r="GR978" s="206"/>
      <c r="GS978" s="206"/>
      <c r="GT978" s="206"/>
      <c r="GU978" s="206"/>
      <c r="GV978" s="206"/>
      <c r="GW978" s="206"/>
      <c r="GX978" s="206"/>
      <c r="GY978" s="206"/>
      <c r="GZ978" s="206"/>
      <c r="HA978" s="206"/>
      <c r="HB978" s="206"/>
      <c r="HC978" s="206"/>
      <c r="HD978" s="206"/>
      <c r="HE978" s="206"/>
      <c r="HF978" s="206"/>
      <c r="HG978" s="206"/>
      <c r="HH978" s="206"/>
      <c r="HI978" s="206"/>
      <c r="HJ978" s="206"/>
      <c r="HK978" s="206"/>
      <c r="HL978" s="206"/>
      <c r="HM978" s="206"/>
      <c r="HN978" s="206"/>
      <c r="HO978" s="206"/>
      <c r="HP978" s="206"/>
      <c r="HQ978" s="206"/>
      <c r="HR978" s="206"/>
      <c r="HS978" s="206"/>
      <c r="HT978" s="206"/>
      <c r="HU978" s="206"/>
      <c r="HV978" s="206"/>
      <c r="HW978" s="206"/>
      <c r="HX978" s="206"/>
      <c r="HY978" s="206"/>
      <c r="HZ978" s="206"/>
      <c r="IA978" s="206"/>
      <c r="IB978" s="206"/>
      <c r="IC978" s="206"/>
      <c r="ID978" s="206"/>
      <c r="IE978" s="206"/>
      <c r="IF978" s="206"/>
      <c r="IG978" s="206"/>
      <c r="IH978" s="206"/>
    </row>
    <row r="979" spans="1:242" s="225" customFormat="1" hidden="1" x14ac:dyDescent="0.25">
      <c r="A979" s="206"/>
      <c r="B979" s="206"/>
      <c r="C979" s="206"/>
      <c r="D979" s="225" t="s">
        <v>1100</v>
      </c>
      <c r="E979" s="206"/>
      <c r="F979" s="206"/>
      <c r="G979" s="235" t="s">
        <v>1290</v>
      </c>
      <c r="H979" s="285">
        <v>2500000</v>
      </c>
      <c r="I979" s="235"/>
      <c r="J979" s="357">
        <f t="shared" si="15"/>
        <v>8512276</v>
      </c>
      <c r="K979" s="251" t="s">
        <v>1723</v>
      </c>
      <c r="L979" s="287"/>
      <c r="M979" s="206"/>
      <c r="N979" s="287"/>
      <c r="O979" s="287"/>
      <c r="P979" s="287"/>
      <c r="Q979" s="287"/>
      <c r="R979" s="287"/>
      <c r="S979" s="287"/>
      <c r="T979" s="287"/>
      <c r="U979" s="287"/>
      <c r="V979" s="287"/>
      <c r="W979" s="287"/>
      <c r="X979" s="287"/>
      <c r="Y979" s="287"/>
      <c r="Z979" s="287"/>
      <c r="AA979" s="287"/>
      <c r="AB979" s="287"/>
      <c r="AC979" s="287"/>
      <c r="AD979" s="287"/>
      <c r="AE979" s="287"/>
      <c r="AF979" s="287"/>
      <c r="AG979" s="287"/>
      <c r="AH979" s="287"/>
      <c r="AI979" s="287"/>
      <c r="AJ979" s="449"/>
      <c r="AK979" s="206"/>
      <c r="AL979" s="206"/>
      <c r="AM979" s="206"/>
      <c r="AN979" s="206"/>
      <c r="AO979" s="206"/>
      <c r="AP979" s="206"/>
      <c r="AQ979" s="206"/>
      <c r="AR979" s="206"/>
      <c r="AS979" s="206"/>
      <c r="AT979" s="206"/>
      <c r="AU979" s="206"/>
      <c r="AV979" s="206"/>
      <c r="AW979" s="206"/>
      <c r="AX979" s="206"/>
      <c r="AY979" s="206"/>
      <c r="AZ979" s="206"/>
      <c r="BA979" s="206"/>
      <c r="BB979" s="206"/>
      <c r="BC979" s="206"/>
      <c r="BD979" s="206"/>
      <c r="BE979" s="206"/>
      <c r="BF979" s="206"/>
      <c r="BG979" s="206"/>
      <c r="BH979" s="206"/>
      <c r="BI979" s="206"/>
      <c r="BJ979" s="206"/>
      <c r="BK979" s="206"/>
      <c r="BL979" s="206"/>
      <c r="BM979" s="206"/>
      <c r="BN979" s="206"/>
      <c r="BO979" s="206"/>
      <c r="BP979" s="206"/>
      <c r="BQ979" s="206"/>
      <c r="BR979" s="206"/>
      <c r="BS979" s="206"/>
      <c r="BT979" s="206"/>
      <c r="BU979" s="206"/>
      <c r="BV979" s="206"/>
      <c r="BW979" s="206"/>
      <c r="BX979" s="206"/>
      <c r="BY979" s="206"/>
      <c r="BZ979" s="206"/>
      <c r="CA979" s="206"/>
      <c r="CB979" s="206"/>
      <c r="CC979" s="206"/>
      <c r="CD979" s="206"/>
      <c r="CE979" s="206"/>
      <c r="CF979" s="206"/>
      <c r="CG979" s="206"/>
      <c r="CH979" s="206"/>
      <c r="CI979" s="206"/>
      <c r="CJ979" s="206"/>
      <c r="CK979" s="206"/>
      <c r="CL979" s="206"/>
      <c r="CM979" s="206"/>
      <c r="CN979" s="206"/>
      <c r="CO979" s="206"/>
      <c r="CP979" s="206"/>
      <c r="CQ979" s="206"/>
      <c r="CR979" s="206"/>
      <c r="CS979" s="206"/>
      <c r="CT979" s="206"/>
      <c r="CU979" s="206"/>
      <c r="CV979" s="206"/>
      <c r="CW979" s="206"/>
      <c r="CX979" s="206"/>
      <c r="CY979" s="206"/>
      <c r="CZ979" s="206"/>
      <c r="DA979" s="206"/>
      <c r="DB979" s="206"/>
      <c r="DC979" s="206"/>
      <c r="DD979" s="206"/>
      <c r="DE979" s="206"/>
      <c r="DF979" s="206"/>
      <c r="DG979" s="206"/>
      <c r="DH979" s="206"/>
      <c r="DI979" s="206"/>
      <c r="DJ979" s="206"/>
      <c r="DK979" s="206"/>
      <c r="DL979" s="206"/>
      <c r="DM979" s="206"/>
      <c r="DN979" s="206"/>
      <c r="DO979" s="206"/>
      <c r="DP979" s="206"/>
      <c r="DQ979" s="206"/>
      <c r="DR979" s="206"/>
      <c r="DS979" s="206"/>
      <c r="DT979" s="206"/>
      <c r="DU979" s="206"/>
      <c r="DV979" s="206"/>
      <c r="DW979" s="206"/>
      <c r="DX979" s="206"/>
      <c r="DY979" s="206"/>
      <c r="DZ979" s="206"/>
      <c r="EA979" s="206"/>
      <c r="EB979" s="206"/>
      <c r="EC979" s="206"/>
      <c r="ED979" s="206"/>
      <c r="EE979" s="206"/>
      <c r="EF979" s="206"/>
      <c r="EG979" s="206"/>
      <c r="EH979" s="206"/>
      <c r="EI979" s="206"/>
      <c r="EJ979" s="206"/>
      <c r="EK979" s="206"/>
      <c r="EL979" s="206"/>
      <c r="EM979" s="206"/>
      <c r="EN979" s="206"/>
      <c r="EO979" s="206"/>
      <c r="EP979" s="206"/>
      <c r="EQ979" s="206"/>
      <c r="ER979" s="206"/>
      <c r="ES979" s="206"/>
      <c r="ET979" s="206"/>
      <c r="EU979" s="206"/>
      <c r="EV979" s="206"/>
      <c r="EW979" s="206"/>
      <c r="EX979" s="206"/>
      <c r="EY979" s="206"/>
      <c r="EZ979" s="206"/>
      <c r="FA979" s="206"/>
      <c r="FB979" s="206"/>
      <c r="FC979" s="206"/>
      <c r="FD979" s="206"/>
      <c r="FE979" s="206"/>
      <c r="FF979" s="206"/>
      <c r="FG979" s="206"/>
      <c r="FH979" s="206"/>
      <c r="FI979" s="206"/>
      <c r="FJ979" s="206"/>
      <c r="FK979" s="206"/>
      <c r="FL979" s="206"/>
      <c r="FM979" s="206"/>
      <c r="FN979" s="206"/>
      <c r="FO979" s="206"/>
      <c r="FP979" s="206"/>
      <c r="FQ979" s="206"/>
      <c r="FR979" s="206"/>
      <c r="FS979" s="206"/>
      <c r="FT979" s="206"/>
      <c r="FU979" s="206"/>
      <c r="FV979" s="206"/>
      <c r="FW979" s="206"/>
      <c r="FX979" s="206"/>
      <c r="FY979" s="206"/>
      <c r="FZ979" s="206"/>
      <c r="GA979" s="206"/>
      <c r="GB979" s="206"/>
      <c r="GC979" s="206"/>
      <c r="GD979" s="206"/>
      <c r="GE979" s="206"/>
      <c r="GF979" s="206"/>
      <c r="GG979" s="206"/>
      <c r="GH979" s="206"/>
      <c r="GI979" s="206"/>
      <c r="GJ979" s="206"/>
      <c r="GK979" s="206"/>
      <c r="GL979" s="206"/>
      <c r="GM979" s="206"/>
      <c r="GN979" s="206"/>
      <c r="GO979" s="206"/>
      <c r="GP979" s="206"/>
      <c r="GQ979" s="206"/>
      <c r="GR979" s="206"/>
      <c r="GS979" s="206"/>
      <c r="GT979" s="206"/>
      <c r="GU979" s="206"/>
      <c r="GV979" s="206"/>
      <c r="GW979" s="206"/>
      <c r="GX979" s="206"/>
      <c r="GY979" s="206"/>
      <c r="GZ979" s="206"/>
      <c r="HA979" s="206"/>
      <c r="HB979" s="206"/>
      <c r="HC979" s="206"/>
      <c r="HD979" s="206"/>
      <c r="HE979" s="206"/>
      <c r="HF979" s="206"/>
      <c r="HG979" s="206"/>
      <c r="HH979" s="206"/>
      <c r="HI979" s="206"/>
      <c r="HJ979" s="206"/>
      <c r="HK979" s="206"/>
      <c r="HL979" s="206"/>
      <c r="HM979" s="206"/>
      <c r="HN979" s="206"/>
      <c r="HO979" s="206"/>
      <c r="HP979" s="206"/>
      <c r="HQ979" s="206"/>
      <c r="HR979" s="206"/>
      <c r="HS979" s="206"/>
      <c r="HT979" s="206"/>
      <c r="HU979" s="206"/>
      <c r="HV979" s="206"/>
      <c r="HW979" s="206"/>
      <c r="HX979" s="206"/>
      <c r="HY979" s="206"/>
      <c r="HZ979" s="206"/>
      <c r="IA979" s="206"/>
      <c r="IB979" s="206"/>
      <c r="IC979" s="206"/>
      <c r="ID979" s="206"/>
      <c r="IE979" s="206"/>
      <c r="IF979" s="206"/>
      <c r="IG979" s="206"/>
      <c r="IH979" s="206"/>
    </row>
    <row r="980" spans="1:242" s="225" customFormat="1" hidden="1" x14ac:dyDescent="0.25">
      <c r="A980" s="206"/>
      <c r="B980" s="206"/>
      <c r="C980" s="204">
        <v>43714</v>
      </c>
      <c r="D980" s="233" t="s">
        <v>1730</v>
      </c>
      <c r="E980" s="319" t="s">
        <v>1727</v>
      </c>
      <c r="F980" s="255"/>
      <c r="G980" s="235" t="s">
        <v>1290</v>
      </c>
      <c r="H980" s="285"/>
      <c r="I980" s="236">
        <v>1495600</v>
      </c>
      <c r="J980" s="357">
        <f t="shared" si="15"/>
        <v>7016676</v>
      </c>
      <c r="K980" s="251"/>
      <c r="L980" s="287"/>
      <c r="M980" s="319" t="s">
        <v>1727</v>
      </c>
      <c r="N980" s="287"/>
      <c r="O980" s="287"/>
      <c r="P980" s="287"/>
      <c r="Q980" s="287"/>
      <c r="R980" s="287"/>
      <c r="S980" s="287"/>
      <c r="T980" s="287"/>
      <c r="U980" s="287"/>
      <c r="V980" s="287"/>
      <c r="W980" s="287"/>
      <c r="X980" s="287"/>
      <c r="Y980" s="287"/>
      <c r="Z980" s="287"/>
      <c r="AA980" s="287"/>
      <c r="AB980" s="287"/>
      <c r="AC980" s="287"/>
      <c r="AD980" s="287"/>
      <c r="AE980" s="287"/>
      <c r="AF980" s="287"/>
      <c r="AG980" s="287"/>
      <c r="AH980" s="287"/>
      <c r="AI980" s="287"/>
      <c r="AJ980" s="449"/>
      <c r="AK980" s="206"/>
      <c r="AL980" s="206"/>
      <c r="AM980" s="206"/>
      <c r="AN980" s="206"/>
      <c r="AO980" s="206"/>
      <c r="AP980" s="206"/>
      <c r="AQ980" s="206"/>
      <c r="AR980" s="206"/>
      <c r="AS980" s="206"/>
      <c r="AT980" s="206"/>
      <c r="AU980" s="206"/>
      <c r="AV980" s="206"/>
      <c r="AW980" s="206"/>
      <c r="AX980" s="206"/>
      <c r="AY980" s="206"/>
      <c r="AZ980" s="206"/>
      <c r="BA980" s="206"/>
      <c r="BB980" s="206"/>
      <c r="BC980" s="206"/>
      <c r="BD980" s="206"/>
      <c r="BE980" s="206"/>
      <c r="BF980" s="206"/>
      <c r="BG980" s="206"/>
      <c r="BH980" s="206"/>
      <c r="BI980" s="206"/>
      <c r="BJ980" s="206"/>
      <c r="BK980" s="206"/>
      <c r="BL980" s="206"/>
      <c r="BM980" s="206"/>
      <c r="BN980" s="206"/>
      <c r="BO980" s="206"/>
      <c r="BP980" s="206"/>
      <c r="BQ980" s="206"/>
      <c r="BR980" s="206"/>
      <c r="BS980" s="206"/>
      <c r="BT980" s="206"/>
      <c r="BU980" s="206"/>
      <c r="BV980" s="206"/>
      <c r="BW980" s="206"/>
      <c r="BX980" s="206"/>
      <c r="BY980" s="206"/>
      <c r="BZ980" s="206"/>
      <c r="CA980" s="206"/>
      <c r="CB980" s="206"/>
      <c r="CC980" s="206"/>
      <c r="CD980" s="206"/>
      <c r="CE980" s="206"/>
      <c r="CF980" s="206"/>
      <c r="CG980" s="206"/>
      <c r="CH980" s="206"/>
      <c r="CI980" s="206"/>
      <c r="CJ980" s="206"/>
      <c r="CK980" s="206"/>
      <c r="CL980" s="206"/>
      <c r="CM980" s="206"/>
      <c r="CN980" s="206"/>
      <c r="CO980" s="206"/>
      <c r="CP980" s="206"/>
      <c r="CQ980" s="206"/>
      <c r="CR980" s="206"/>
      <c r="CS980" s="206"/>
      <c r="CT980" s="206"/>
      <c r="CU980" s="206"/>
      <c r="CV980" s="206"/>
      <c r="CW980" s="206"/>
      <c r="CX980" s="206"/>
      <c r="CY980" s="206"/>
      <c r="CZ980" s="206"/>
      <c r="DA980" s="206"/>
      <c r="DB980" s="206"/>
      <c r="DC980" s="206"/>
      <c r="DD980" s="206"/>
      <c r="DE980" s="206"/>
      <c r="DF980" s="206"/>
      <c r="DG980" s="206"/>
      <c r="DH980" s="206"/>
      <c r="DI980" s="206"/>
      <c r="DJ980" s="206"/>
      <c r="DK980" s="206"/>
      <c r="DL980" s="206"/>
      <c r="DM980" s="206"/>
      <c r="DN980" s="206"/>
      <c r="DO980" s="206"/>
      <c r="DP980" s="206"/>
      <c r="DQ980" s="206"/>
      <c r="DR980" s="206"/>
      <c r="DS980" s="206"/>
      <c r="DT980" s="206"/>
      <c r="DU980" s="206"/>
      <c r="DV980" s="206"/>
      <c r="DW980" s="206"/>
      <c r="DX980" s="206"/>
      <c r="DY980" s="206"/>
      <c r="DZ980" s="206"/>
      <c r="EA980" s="206"/>
      <c r="EB980" s="206"/>
      <c r="EC980" s="206"/>
      <c r="ED980" s="206"/>
      <c r="EE980" s="206"/>
      <c r="EF980" s="206"/>
      <c r="EG980" s="206"/>
      <c r="EH980" s="206"/>
      <c r="EI980" s="206"/>
      <c r="EJ980" s="206"/>
      <c r="EK980" s="206"/>
      <c r="EL980" s="206"/>
      <c r="EM980" s="206"/>
      <c r="EN980" s="206"/>
      <c r="EO980" s="206"/>
      <c r="EP980" s="206"/>
      <c r="EQ980" s="206"/>
      <c r="ER980" s="206"/>
      <c r="ES980" s="206"/>
      <c r="ET980" s="206"/>
      <c r="EU980" s="206"/>
      <c r="EV980" s="206"/>
      <c r="EW980" s="206"/>
      <c r="EX980" s="206"/>
      <c r="EY980" s="206"/>
      <c r="EZ980" s="206"/>
      <c r="FA980" s="206"/>
      <c r="FB980" s="206"/>
      <c r="FC980" s="206"/>
      <c r="FD980" s="206"/>
      <c r="FE980" s="206"/>
      <c r="FF980" s="206"/>
      <c r="FG980" s="206"/>
      <c r="FH980" s="206"/>
      <c r="FI980" s="206"/>
      <c r="FJ980" s="206"/>
      <c r="FK980" s="206"/>
      <c r="FL980" s="206"/>
      <c r="FM980" s="206"/>
      <c r="FN980" s="206"/>
      <c r="FO980" s="206"/>
      <c r="FP980" s="206"/>
      <c r="FQ980" s="206"/>
      <c r="FR980" s="206"/>
      <c r="FS980" s="206"/>
      <c r="FT980" s="206"/>
      <c r="FU980" s="206"/>
      <c r="FV980" s="206"/>
      <c r="FW980" s="206"/>
      <c r="FX980" s="206"/>
      <c r="FY980" s="206"/>
      <c r="FZ980" s="206"/>
      <c r="GA980" s="206"/>
      <c r="GB980" s="206"/>
      <c r="GC980" s="206"/>
      <c r="GD980" s="206"/>
      <c r="GE980" s="206"/>
      <c r="GF980" s="206"/>
      <c r="GG980" s="206"/>
      <c r="GH980" s="206"/>
      <c r="GI980" s="206"/>
      <c r="GJ980" s="206"/>
      <c r="GK980" s="206"/>
      <c r="GL980" s="206"/>
      <c r="GM980" s="206"/>
      <c r="GN980" s="206"/>
      <c r="GO980" s="206"/>
      <c r="GP980" s="206"/>
      <c r="GQ980" s="206"/>
      <c r="GR980" s="206"/>
      <c r="GS980" s="206"/>
      <c r="GT980" s="206"/>
      <c r="GU980" s="206"/>
      <c r="GV980" s="206"/>
      <c r="GW980" s="206"/>
      <c r="GX980" s="206"/>
      <c r="GY980" s="206"/>
      <c r="GZ980" s="206"/>
      <c r="HA980" s="206"/>
      <c r="HB980" s="206"/>
      <c r="HC980" s="206"/>
      <c r="HD980" s="206"/>
      <c r="HE980" s="206"/>
      <c r="HF980" s="206"/>
      <c r="HG980" s="206"/>
      <c r="HH980" s="206"/>
      <c r="HI980" s="206"/>
      <c r="HJ980" s="206"/>
      <c r="HK980" s="206"/>
      <c r="HL980" s="206"/>
      <c r="HM980" s="206"/>
      <c r="HN980" s="206"/>
      <c r="HO980" s="206"/>
      <c r="HP980" s="206"/>
      <c r="HQ980" s="206"/>
      <c r="HR980" s="206"/>
      <c r="HS980" s="206"/>
      <c r="HT980" s="206"/>
      <c r="HU980" s="206"/>
      <c r="HV980" s="206"/>
      <c r="HW980" s="206"/>
      <c r="HX980" s="206"/>
      <c r="HY980" s="206"/>
      <c r="HZ980" s="206"/>
      <c r="IA980" s="206"/>
      <c r="IB980" s="206"/>
      <c r="IC980" s="206"/>
      <c r="ID980" s="206"/>
      <c r="IE980" s="206"/>
      <c r="IF980" s="206"/>
      <c r="IG980" s="206"/>
      <c r="IH980" s="206"/>
    </row>
    <row r="981" spans="1:242" s="225" customFormat="1" hidden="1" x14ac:dyDescent="0.25">
      <c r="A981" s="206"/>
      <c r="B981" s="206"/>
      <c r="C981" s="206"/>
      <c r="D981" s="225" t="s">
        <v>1714</v>
      </c>
      <c r="E981" s="206" t="s">
        <v>1720</v>
      </c>
      <c r="F981" s="206"/>
      <c r="G981" s="235" t="s">
        <v>1715</v>
      </c>
      <c r="H981" s="285"/>
      <c r="I981" s="235">
        <v>1880000</v>
      </c>
      <c r="J981" s="357">
        <f t="shared" si="15"/>
        <v>5136676</v>
      </c>
      <c r="K981" s="251"/>
      <c r="L981" s="287"/>
      <c r="M981" s="206" t="s">
        <v>1720</v>
      </c>
      <c r="N981" s="287"/>
      <c r="O981" s="287"/>
      <c r="P981" s="287"/>
      <c r="Q981" s="287"/>
      <c r="R981" s="287"/>
      <c r="S981" s="287"/>
      <c r="T981" s="287"/>
      <c r="U981" s="287"/>
      <c r="V981" s="287"/>
      <c r="W981" s="287"/>
      <c r="X981" s="287"/>
      <c r="Y981" s="287"/>
      <c r="Z981" s="287"/>
      <c r="AA981" s="287"/>
      <c r="AB981" s="287"/>
      <c r="AC981" s="287"/>
      <c r="AD981" s="287"/>
      <c r="AE981" s="287"/>
      <c r="AF981" s="287"/>
      <c r="AG981" s="287"/>
      <c r="AH981" s="287"/>
      <c r="AI981" s="287"/>
      <c r="AJ981" s="449"/>
      <c r="AK981" s="206"/>
      <c r="AL981" s="206"/>
      <c r="AM981" s="206"/>
      <c r="AN981" s="206"/>
      <c r="AO981" s="206"/>
      <c r="AP981" s="206"/>
      <c r="AQ981" s="206"/>
      <c r="AR981" s="206"/>
      <c r="AS981" s="206"/>
      <c r="AT981" s="206"/>
      <c r="AU981" s="206"/>
      <c r="AV981" s="206"/>
      <c r="AW981" s="206"/>
      <c r="AX981" s="206"/>
      <c r="AY981" s="206"/>
      <c r="AZ981" s="206"/>
      <c r="BA981" s="206"/>
      <c r="BB981" s="206"/>
      <c r="BC981" s="206"/>
      <c r="BD981" s="206"/>
      <c r="BE981" s="206"/>
      <c r="BF981" s="206"/>
      <c r="BG981" s="206"/>
      <c r="BH981" s="206"/>
      <c r="BI981" s="206"/>
      <c r="BJ981" s="206"/>
      <c r="BK981" s="206"/>
      <c r="BL981" s="206"/>
      <c r="BM981" s="206"/>
      <c r="BN981" s="206"/>
      <c r="BO981" s="206"/>
      <c r="BP981" s="206"/>
      <c r="BQ981" s="206"/>
      <c r="BR981" s="206"/>
      <c r="BS981" s="206"/>
      <c r="BT981" s="206"/>
      <c r="BU981" s="206"/>
      <c r="BV981" s="206"/>
      <c r="BW981" s="206"/>
      <c r="BX981" s="206"/>
      <c r="BY981" s="206"/>
      <c r="BZ981" s="206"/>
      <c r="CA981" s="206"/>
      <c r="CB981" s="206"/>
      <c r="CC981" s="206"/>
      <c r="CD981" s="206"/>
      <c r="CE981" s="206"/>
      <c r="CF981" s="206"/>
      <c r="CG981" s="206"/>
      <c r="CH981" s="206"/>
      <c r="CI981" s="206"/>
      <c r="CJ981" s="206"/>
      <c r="CK981" s="206"/>
      <c r="CL981" s="206"/>
      <c r="CM981" s="206"/>
      <c r="CN981" s="206"/>
      <c r="CO981" s="206"/>
      <c r="CP981" s="206"/>
      <c r="CQ981" s="206"/>
      <c r="CR981" s="206"/>
      <c r="CS981" s="206"/>
      <c r="CT981" s="206"/>
      <c r="CU981" s="206"/>
      <c r="CV981" s="206"/>
      <c r="CW981" s="206"/>
      <c r="CX981" s="206"/>
      <c r="CY981" s="206"/>
      <c r="CZ981" s="206"/>
      <c r="DA981" s="206"/>
      <c r="DB981" s="206"/>
      <c r="DC981" s="206"/>
      <c r="DD981" s="206"/>
      <c r="DE981" s="206"/>
      <c r="DF981" s="206"/>
      <c r="DG981" s="206"/>
      <c r="DH981" s="206"/>
      <c r="DI981" s="206"/>
      <c r="DJ981" s="206"/>
      <c r="DK981" s="206"/>
      <c r="DL981" s="206"/>
      <c r="DM981" s="206"/>
      <c r="DN981" s="206"/>
      <c r="DO981" s="206"/>
      <c r="DP981" s="206"/>
      <c r="DQ981" s="206"/>
      <c r="DR981" s="206"/>
      <c r="DS981" s="206"/>
      <c r="DT981" s="206"/>
      <c r="DU981" s="206"/>
      <c r="DV981" s="206"/>
      <c r="DW981" s="206"/>
      <c r="DX981" s="206"/>
      <c r="DY981" s="206"/>
      <c r="DZ981" s="206"/>
      <c r="EA981" s="206"/>
      <c r="EB981" s="206"/>
      <c r="EC981" s="206"/>
      <c r="ED981" s="206"/>
      <c r="EE981" s="206"/>
      <c r="EF981" s="206"/>
      <c r="EG981" s="206"/>
      <c r="EH981" s="206"/>
      <c r="EI981" s="206"/>
      <c r="EJ981" s="206"/>
      <c r="EK981" s="206"/>
      <c r="EL981" s="206"/>
      <c r="EM981" s="206"/>
      <c r="EN981" s="206"/>
      <c r="EO981" s="206"/>
      <c r="EP981" s="206"/>
      <c r="EQ981" s="206"/>
      <c r="ER981" s="206"/>
      <c r="ES981" s="206"/>
      <c r="ET981" s="206"/>
      <c r="EU981" s="206"/>
      <c r="EV981" s="206"/>
      <c r="EW981" s="206"/>
      <c r="EX981" s="206"/>
      <c r="EY981" s="206"/>
      <c r="EZ981" s="206"/>
      <c r="FA981" s="206"/>
      <c r="FB981" s="206"/>
      <c r="FC981" s="206"/>
      <c r="FD981" s="206"/>
      <c r="FE981" s="206"/>
      <c r="FF981" s="206"/>
      <c r="FG981" s="206"/>
      <c r="FH981" s="206"/>
      <c r="FI981" s="206"/>
      <c r="FJ981" s="206"/>
      <c r="FK981" s="206"/>
      <c r="FL981" s="206"/>
      <c r="FM981" s="206"/>
      <c r="FN981" s="206"/>
      <c r="FO981" s="206"/>
      <c r="FP981" s="206"/>
      <c r="FQ981" s="206"/>
      <c r="FR981" s="206"/>
      <c r="FS981" s="206"/>
      <c r="FT981" s="206"/>
      <c r="FU981" s="206"/>
      <c r="FV981" s="206"/>
      <c r="FW981" s="206"/>
      <c r="FX981" s="206"/>
      <c r="FY981" s="206"/>
      <c r="FZ981" s="206"/>
      <c r="GA981" s="206"/>
      <c r="GB981" s="206"/>
      <c r="GC981" s="206"/>
      <c r="GD981" s="206"/>
      <c r="GE981" s="206"/>
      <c r="GF981" s="206"/>
      <c r="GG981" s="206"/>
      <c r="GH981" s="206"/>
      <c r="GI981" s="206"/>
      <c r="GJ981" s="206"/>
      <c r="GK981" s="206"/>
      <c r="GL981" s="206"/>
      <c r="GM981" s="206"/>
      <c r="GN981" s="206"/>
      <c r="GO981" s="206"/>
      <c r="GP981" s="206"/>
      <c r="GQ981" s="206"/>
      <c r="GR981" s="206"/>
      <c r="GS981" s="206"/>
      <c r="GT981" s="206"/>
      <c r="GU981" s="206"/>
      <c r="GV981" s="206"/>
      <c r="GW981" s="206"/>
      <c r="GX981" s="206"/>
      <c r="GY981" s="206"/>
      <c r="GZ981" s="206"/>
      <c r="HA981" s="206"/>
      <c r="HB981" s="206"/>
      <c r="HC981" s="206"/>
      <c r="HD981" s="206"/>
      <c r="HE981" s="206"/>
      <c r="HF981" s="206"/>
      <c r="HG981" s="206"/>
      <c r="HH981" s="206"/>
      <c r="HI981" s="206"/>
      <c r="HJ981" s="206"/>
      <c r="HK981" s="206"/>
      <c r="HL981" s="206"/>
      <c r="HM981" s="206"/>
      <c r="HN981" s="206"/>
      <c r="HO981" s="206"/>
      <c r="HP981" s="206"/>
      <c r="HQ981" s="206"/>
      <c r="HR981" s="206"/>
      <c r="HS981" s="206"/>
      <c r="HT981" s="206"/>
      <c r="HU981" s="206"/>
      <c r="HV981" s="206"/>
      <c r="HW981" s="206"/>
      <c r="HX981" s="206"/>
      <c r="HY981" s="206"/>
      <c r="HZ981" s="206"/>
      <c r="IA981" s="206"/>
      <c r="IB981" s="206"/>
      <c r="IC981" s="206"/>
      <c r="ID981" s="206"/>
      <c r="IE981" s="206"/>
      <c r="IF981" s="206"/>
      <c r="IG981" s="206"/>
      <c r="IH981" s="206"/>
    </row>
    <row r="982" spans="1:242" s="225" customFormat="1" hidden="1" x14ac:dyDescent="0.25">
      <c r="A982" s="206"/>
      <c r="B982" s="206"/>
      <c r="C982" s="206"/>
      <c r="D982" s="225" t="s">
        <v>1759</v>
      </c>
      <c r="E982" s="206" t="s">
        <v>1724</v>
      </c>
      <c r="F982" s="284"/>
      <c r="G982" s="256" t="s">
        <v>1719</v>
      </c>
      <c r="H982" s="285"/>
      <c r="I982" s="256">
        <v>2505000</v>
      </c>
      <c r="J982" s="357">
        <f t="shared" si="15"/>
        <v>2631676</v>
      </c>
      <c r="K982" s="251"/>
      <c r="L982" s="287"/>
      <c r="M982" s="206" t="s">
        <v>1724</v>
      </c>
      <c r="N982" s="287"/>
      <c r="O982" s="287"/>
      <c r="P982" s="287"/>
      <c r="Q982" s="287"/>
      <c r="R982" s="287"/>
      <c r="S982" s="287"/>
      <c r="T982" s="287"/>
      <c r="U982" s="287"/>
      <c r="V982" s="287"/>
      <c r="W982" s="287"/>
      <c r="X982" s="287"/>
      <c r="Y982" s="287"/>
      <c r="Z982" s="287"/>
      <c r="AA982" s="287"/>
      <c r="AB982" s="287"/>
      <c r="AC982" s="287"/>
      <c r="AD982" s="287"/>
      <c r="AE982" s="287"/>
      <c r="AF982" s="287"/>
      <c r="AG982" s="287"/>
      <c r="AH982" s="287"/>
      <c r="AI982" s="287"/>
      <c r="AJ982" s="449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206"/>
      <c r="BN982" s="206"/>
      <c r="BO982" s="206"/>
      <c r="BP982" s="206"/>
      <c r="BQ982" s="206"/>
      <c r="BR982" s="206"/>
      <c r="BS982" s="206"/>
      <c r="BT982" s="206"/>
      <c r="BU982" s="206"/>
      <c r="BV982" s="206"/>
      <c r="BW982" s="206"/>
      <c r="BX982" s="206"/>
      <c r="BY982" s="206"/>
      <c r="BZ982" s="206"/>
      <c r="CA982" s="206"/>
      <c r="CB982" s="206"/>
      <c r="CC982" s="206"/>
      <c r="CD982" s="206"/>
      <c r="CE982" s="206"/>
      <c r="CF982" s="206"/>
      <c r="CG982" s="206"/>
      <c r="CH982" s="206"/>
      <c r="CI982" s="206"/>
      <c r="CJ982" s="206"/>
      <c r="CK982" s="206"/>
      <c r="CL982" s="206"/>
      <c r="CM982" s="206"/>
      <c r="CN982" s="206"/>
      <c r="CO982" s="206"/>
      <c r="CP982" s="206"/>
      <c r="CQ982" s="206"/>
      <c r="CR982" s="206"/>
      <c r="CS982" s="206"/>
      <c r="CT982" s="206"/>
      <c r="CU982" s="206"/>
      <c r="CV982" s="206"/>
      <c r="CW982" s="206"/>
      <c r="CX982" s="206"/>
      <c r="CY982" s="206"/>
      <c r="CZ982" s="206"/>
      <c r="DA982" s="206"/>
      <c r="DB982" s="206"/>
      <c r="DC982" s="206"/>
      <c r="DD982" s="206"/>
      <c r="DE982" s="206"/>
      <c r="DF982" s="206"/>
      <c r="DG982" s="206"/>
      <c r="DH982" s="206"/>
      <c r="DI982" s="206"/>
      <c r="DJ982" s="206"/>
      <c r="DK982" s="206"/>
      <c r="DL982" s="206"/>
      <c r="DM982" s="206"/>
      <c r="DN982" s="206"/>
      <c r="DO982" s="206"/>
      <c r="DP982" s="206"/>
      <c r="DQ982" s="206"/>
      <c r="DR982" s="206"/>
      <c r="DS982" s="206"/>
      <c r="DT982" s="206"/>
      <c r="DU982" s="206"/>
      <c r="DV982" s="206"/>
      <c r="DW982" s="206"/>
      <c r="DX982" s="206"/>
      <c r="DY982" s="206"/>
      <c r="DZ982" s="206"/>
      <c r="EA982" s="206"/>
      <c r="EB982" s="206"/>
      <c r="EC982" s="206"/>
      <c r="ED982" s="206"/>
      <c r="EE982" s="206"/>
      <c r="EF982" s="206"/>
      <c r="EG982" s="206"/>
      <c r="EH982" s="206"/>
      <c r="EI982" s="206"/>
      <c r="EJ982" s="206"/>
      <c r="EK982" s="206"/>
      <c r="EL982" s="206"/>
      <c r="EM982" s="206"/>
      <c r="EN982" s="206"/>
      <c r="EO982" s="206"/>
      <c r="EP982" s="206"/>
      <c r="EQ982" s="206"/>
      <c r="ER982" s="206"/>
      <c r="ES982" s="206"/>
      <c r="ET982" s="206"/>
      <c r="EU982" s="206"/>
      <c r="EV982" s="206"/>
      <c r="EW982" s="206"/>
      <c r="EX982" s="206"/>
      <c r="EY982" s="206"/>
      <c r="EZ982" s="206"/>
      <c r="FA982" s="206"/>
      <c r="FB982" s="206"/>
      <c r="FC982" s="206"/>
      <c r="FD982" s="206"/>
      <c r="FE982" s="206"/>
      <c r="FF982" s="206"/>
      <c r="FG982" s="206"/>
      <c r="FH982" s="206"/>
      <c r="FI982" s="206"/>
      <c r="FJ982" s="206"/>
      <c r="FK982" s="206"/>
      <c r="FL982" s="206"/>
      <c r="FM982" s="206"/>
      <c r="FN982" s="206"/>
      <c r="FO982" s="206"/>
      <c r="FP982" s="206"/>
      <c r="FQ982" s="206"/>
      <c r="FR982" s="206"/>
      <c r="FS982" s="206"/>
      <c r="FT982" s="206"/>
      <c r="FU982" s="206"/>
      <c r="FV982" s="206"/>
      <c r="FW982" s="206"/>
      <c r="FX982" s="206"/>
      <c r="FY982" s="206"/>
      <c r="FZ982" s="206"/>
      <c r="GA982" s="206"/>
      <c r="GB982" s="206"/>
      <c r="GC982" s="206"/>
      <c r="GD982" s="206"/>
      <c r="GE982" s="206"/>
      <c r="GF982" s="206"/>
      <c r="GG982" s="206"/>
      <c r="GH982" s="206"/>
      <c r="GI982" s="206"/>
      <c r="GJ982" s="206"/>
      <c r="GK982" s="206"/>
      <c r="GL982" s="206"/>
      <c r="GM982" s="206"/>
      <c r="GN982" s="206"/>
      <c r="GO982" s="206"/>
      <c r="GP982" s="206"/>
      <c r="GQ982" s="206"/>
      <c r="GR982" s="206"/>
      <c r="GS982" s="206"/>
      <c r="GT982" s="206"/>
      <c r="GU982" s="206"/>
      <c r="GV982" s="206"/>
      <c r="GW982" s="206"/>
      <c r="GX982" s="206"/>
      <c r="GY982" s="206"/>
      <c r="GZ982" s="206"/>
      <c r="HA982" s="206"/>
      <c r="HB982" s="206"/>
      <c r="HC982" s="206"/>
      <c r="HD982" s="206"/>
      <c r="HE982" s="206"/>
      <c r="HF982" s="206"/>
      <c r="HG982" s="206"/>
      <c r="HH982" s="206"/>
      <c r="HI982" s="206"/>
      <c r="HJ982" s="206"/>
      <c r="HK982" s="206"/>
      <c r="HL982" s="206"/>
      <c r="HM982" s="206"/>
      <c r="HN982" s="206"/>
      <c r="HO982" s="206"/>
      <c r="HP982" s="206"/>
      <c r="HQ982" s="206"/>
      <c r="HR982" s="206"/>
      <c r="HS982" s="206"/>
      <c r="HT982" s="206"/>
      <c r="HU982" s="206"/>
      <c r="HV982" s="206"/>
      <c r="HW982" s="206"/>
      <c r="HX982" s="206"/>
      <c r="HY982" s="206"/>
      <c r="HZ982" s="206"/>
      <c r="IA982" s="206"/>
      <c r="IB982" s="206"/>
      <c r="IC982" s="206"/>
      <c r="ID982" s="206"/>
      <c r="IE982" s="206"/>
      <c r="IF982" s="206"/>
      <c r="IG982" s="206"/>
      <c r="IH982" s="206"/>
    </row>
    <row r="983" spans="1:242" s="225" customFormat="1" hidden="1" x14ac:dyDescent="0.25">
      <c r="A983" s="206"/>
      <c r="B983" s="206"/>
      <c r="C983" s="206"/>
      <c r="D983" s="206"/>
      <c r="E983" s="206"/>
      <c r="F983" s="206"/>
      <c r="G983" s="208"/>
      <c r="H983" s="285">
        <v>14478524</v>
      </c>
      <c r="I983" s="210"/>
      <c r="J983" s="357">
        <f t="shared" si="15"/>
        <v>17110200</v>
      </c>
      <c r="K983" s="251"/>
      <c r="L983" s="287"/>
      <c r="M983" s="206"/>
      <c r="N983" s="287"/>
      <c r="O983" s="287"/>
      <c r="P983" s="287"/>
      <c r="Q983" s="287"/>
      <c r="R983" s="287"/>
      <c r="S983" s="287"/>
      <c r="T983" s="287"/>
      <c r="U983" s="287"/>
      <c r="V983" s="287"/>
      <c r="W983" s="287"/>
      <c r="X983" s="287"/>
      <c r="Y983" s="287"/>
      <c r="Z983" s="287"/>
      <c r="AA983" s="287"/>
      <c r="AB983" s="287"/>
      <c r="AC983" s="287"/>
      <c r="AD983" s="287"/>
      <c r="AE983" s="287"/>
      <c r="AF983" s="287"/>
      <c r="AG983" s="287"/>
      <c r="AH983" s="287"/>
      <c r="AI983" s="287"/>
      <c r="AJ983" s="449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206"/>
      <c r="BN983" s="206"/>
      <c r="BO983" s="206"/>
      <c r="BP983" s="206"/>
      <c r="BQ983" s="206"/>
      <c r="BR983" s="206"/>
      <c r="BS983" s="206"/>
      <c r="BT983" s="206"/>
      <c r="BU983" s="206"/>
      <c r="BV983" s="206"/>
      <c r="BW983" s="206"/>
      <c r="BX983" s="206"/>
      <c r="BY983" s="206"/>
      <c r="BZ983" s="206"/>
      <c r="CA983" s="206"/>
      <c r="CB983" s="206"/>
      <c r="CC983" s="206"/>
      <c r="CD983" s="206"/>
      <c r="CE983" s="206"/>
      <c r="CF983" s="206"/>
      <c r="CG983" s="206"/>
      <c r="CH983" s="206"/>
      <c r="CI983" s="206"/>
      <c r="CJ983" s="206"/>
      <c r="CK983" s="206"/>
      <c r="CL983" s="206"/>
      <c r="CM983" s="206"/>
      <c r="CN983" s="206"/>
      <c r="CO983" s="206"/>
      <c r="CP983" s="206"/>
      <c r="CQ983" s="206"/>
      <c r="CR983" s="206"/>
      <c r="CS983" s="206"/>
      <c r="CT983" s="206"/>
      <c r="CU983" s="206"/>
      <c r="CV983" s="206"/>
      <c r="CW983" s="206"/>
      <c r="CX983" s="206"/>
      <c r="CY983" s="206"/>
      <c r="CZ983" s="206"/>
      <c r="DA983" s="206"/>
      <c r="DB983" s="206"/>
      <c r="DC983" s="206"/>
      <c r="DD983" s="206"/>
      <c r="DE983" s="206"/>
      <c r="DF983" s="206"/>
      <c r="DG983" s="206"/>
      <c r="DH983" s="206"/>
      <c r="DI983" s="206"/>
      <c r="DJ983" s="206"/>
      <c r="DK983" s="206"/>
      <c r="DL983" s="206"/>
      <c r="DM983" s="206"/>
      <c r="DN983" s="206"/>
      <c r="DO983" s="206"/>
      <c r="DP983" s="206"/>
      <c r="DQ983" s="206"/>
      <c r="DR983" s="206"/>
      <c r="DS983" s="206"/>
      <c r="DT983" s="206"/>
      <c r="DU983" s="206"/>
      <c r="DV983" s="206"/>
      <c r="DW983" s="206"/>
      <c r="DX983" s="206"/>
      <c r="DY983" s="206"/>
      <c r="DZ983" s="206"/>
      <c r="EA983" s="206"/>
      <c r="EB983" s="206"/>
      <c r="EC983" s="206"/>
      <c r="ED983" s="206"/>
      <c r="EE983" s="206"/>
      <c r="EF983" s="206"/>
      <c r="EG983" s="206"/>
      <c r="EH983" s="206"/>
      <c r="EI983" s="206"/>
      <c r="EJ983" s="206"/>
      <c r="EK983" s="206"/>
      <c r="EL983" s="206"/>
      <c r="EM983" s="206"/>
      <c r="EN983" s="206"/>
      <c r="EO983" s="206"/>
      <c r="EP983" s="206"/>
      <c r="EQ983" s="206"/>
      <c r="ER983" s="206"/>
      <c r="ES983" s="206"/>
      <c r="ET983" s="206"/>
      <c r="EU983" s="206"/>
      <c r="EV983" s="206"/>
      <c r="EW983" s="206"/>
      <c r="EX983" s="206"/>
      <c r="EY983" s="206"/>
      <c r="EZ983" s="206"/>
      <c r="FA983" s="206"/>
      <c r="FB983" s="206"/>
      <c r="FC983" s="206"/>
      <c r="FD983" s="206"/>
      <c r="FE983" s="206"/>
      <c r="FF983" s="206"/>
      <c r="FG983" s="206"/>
      <c r="FH983" s="206"/>
      <c r="FI983" s="206"/>
      <c r="FJ983" s="206"/>
      <c r="FK983" s="206"/>
      <c r="FL983" s="206"/>
      <c r="FM983" s="206"/>
      <c r="FN983" s="206"/>
      <c r="FO983" s="206"/>
      <c r="FP983" s="206"/>
      <c r="FQ983" s="206"/>
      <c r="FR983" s="206"/>
      <c r="FS983" s="206"/>
      <c r="FT983" s="206"/>
      <c r="FU983" s="206"/>
      <c r="FV983" s="206"/>
      <c r="FW983" s="206"/>
      <c r="FX983" s="206"/>
      <c r="FY983" s="206"/>
      <c r="FZ983" s="206"/>
      <c r="GA983" s="206"/>
      <c r="GB983" s="206"/>
      <c r="GC983" s="206"/>
      <c r="GD983" s="206"/>
      <c r="GE983" s="206"/>
      <c r="GF983" s="206"/>
      <c r="GG983" s="206"/>
      <c r="GH983" s="206"/>
      <c r="GI983" s="206"/>
      <c r="GJ983" s="206"/>
      <c r="GK983" s="206"/>
      <c r="GL983" s="206"/>
      <c r="GM983" s="206"/>
      <c r="GN983" s="206"/>
      <c r="GO983" s="206"/>
      <c r="GP983" s="206"/>
      <c r="GQ983" s="206"/>
      <c r="GR983" s="206"/>
      <c r="GS983" s="206"/>
      <c r="GT983" s="206"/>
      <c r="GU983" s="206"/>
      <c r="GV983" s="206"/>
      <c r="GW983" s="206"/>
      <c r="GX983" s="206"/>
      <c r="GY983" s="206"/>
      <c r="GZ983" s="206"/>
      <c r="HA983" s="206"/>
      <c r="HB983" s="206"/>
      <c r="HC983" s="206"/>
      <c r="HD983" s="206"/>
      <c r="HE983" s="206"/>
      <c r="HF983" s="206"/>
      <c r="HG983" s="206"/>
      <c r="HH983" s="206"/>
      <c r="HI983" s="206"/>
      <c r="HJ983" s="206"/>
      <c r="HK983" s="206"/>
      <c r="HL983" s="206"/>
      <c r="HM983" s="206"/>
      <c r="HN983" s="206"/>
      <c r="HO983" s="206"/>
      <c r="HP983" s="206"/>
      <c r="HQ983" s="206"/>
      <c r="HR983" s="206"/>
      <c r="HS983" s="206"/>
      <c r="HT983" s="206"/>
      <c r="HU983" s="206"/>
      <c r="HV983" s="206"/>
      <c r="HW983" s="206"/>
      <c r="HX983" s="206"/>
      <c r="HY983" s="206"/>
      <c r="HZ983" s="206"/>
      <c r="IA983" s="206"/>
      <c r="IB983" s="206"/>
      <c r="IC983" s="206"/>
      <c r="ID983" s="206"/>
      <c r="IE983" s="206"/>
      <c r="IF983" s="206"/>
      <c r="IG983" s="206"/>
      <c r="IH983" s="206"/>
    </row>
    <row r="984" spans="1:242" s="225" customFormat="1" hidden="1" x14ac:dyDescent="0.25">
      <c r="A984" s="206"/>
      <c r="B984" s="206"/>
      <c r="C984" s="204">
        <v>43715</v>
      </c>
      <c r="D984" s="318" t="s">
        <v>1735</v>
      </c>
      <c r="E984" s="319" t="s">
        <v>1732</v>
      </c>
      <c r="F984" s="255"/>
      <c r="G984" s="320" t="s">
        <v>1693</v>
      </c>
      <c r="H984" s="285"/>
      <c r="I984" s="321">
        <v>167000</v>
      </c>
      <c r="J984" s="357">
        <f t="shared" si="15"/>
        <v>16943200</v>
      </c>
      <c r="K984" s="251"/>
      <c r="L984" s="287"/>
      <c r="M984" s="319" t="s">
        <v>1732</v>
      </c>
      <c r="N984" s="287"/>
      <c r="O984" s="287"/>
      <c r="P984" s="287"/>
      <c r="Q984" s="287"/>
      <c r="R984" s="287"/>
      <c r="S984" s="287"/>
      <c r="T984" s="287"/>
      <c r="U984" s="287"/>
      <c r="V984" s="287"/>
      <c r="W984" s="287"/>
      <c r="X984" s="287"/>
      <c r="Y984" s="287"/>
      <c r="Z984" s="287"/>
      <c r="AA984" s="287"/>
      <c r="AB984" s="287"/>
      <c r="AC984" s="287"/>
      <c r="AD984" s="287"/>
      <c r="AE984" s="287"/>
      <c r="AF984" s="287"/>
      <c r="AG984" s="287"/>
      <c r="AH984" s="287"/>
      <c r="AI984" s="287"/>
      <c r="AJ984" s="449"/>
      <c r="AK984" s="206"/>
      <c r="AL984" s="206"/>
      <c r="AM984" s="206"/>
      <c r="AN984" s="206"/>
      <c r="AO984" s="206"/>
      <c r="AP984" s="206"/>
      <c r="AQ984" s="206"/>
      <c r="AR984" s="206"/>
      <c r="AS984" s="206"/>
      <c r="AT984" s="206"/>
      <c r="AU984" s="206"/>
      <c r="AV984" s="206"/>
      <c r="AW984" s="206"/>
      <c r="AX984" s="206"/>
      <c r="AY984" s="206"/>
      <c r="AZ984" s="206"/>
      <c r="BA984" s="206"/>
      <c r="BB984" s="206"/>
      <c r="BC984" s="206"/>
      <c r="BD984" s="206"/>
      <c r="BE984" s="206"/>
      <c r="BF984" s="206"/>
      <c r="BG984" s="206"/>
      <c r="BH984" s="206"/>
      <c r="BI984" s="206"/>
      <c r="BJ984" s="206"/>
      <c r="BK984" s="206"/>
      <c r="BL984" s="206"/>
      <c r="BM984" s="206"/>
      <c r="BN984" s="206"/>
      <c r="BO984" s="206"/>
      <c r="BP984" s="206"/>
      <c r="BQ984" s="206"/>
      <c r="BR984" s="206"/>
      <c r="BS984" s="206"/>
      <c r="BT984" s="206"/>
      <c r="BU984" s="206"/>
      <c r="BV984" s="206"/>
      <c r="BW984" s="206"/>
      <c r="BX984" s="206"/>
      <c r="BY984" s="206"/>
      <c r="BZ984" s="206"/>
      <c r="CA984" s="206"/>
      <c r="CB984" s="206"/>
      <c r="CC984" s="206"/>
      <c r="CD984" s="206"/>
      <c r="CE984" s="206"/>
      <c r="CF984" s="206"/>
      <c r="CG984" s="206"/>
      <c r="CH984" s="206"/>
      <c r="CI984" s="206"/>
      <c r="CJ984" s="206"/>
      <c r="CK984" s="206"/>
      <c r="CL984" s="206"/>
      <c r="CM984" s="206"/>
      <c r="CN984" s="206"/>
      <c r="CO984" s="206"/>
      <c r="CP984" s="206"/>
      <c r="CQ984" s="206"/>
      <c r="CR984" s="206"/>
      <c r="CS984" s="206"/>
      <c r="CT984" s="206"/>
      <c r="CU984" s="206"/>
      <c r="CV984" s="206"/>
      <c r="CW984" s="206"/>
      <c r="CX984" s="206"/>
      <c r="CY984" s="206"/>
      <c r="CZ984" s="206"/>
      <c r="DA984" s="206"/>
      <c r="DB984" s="206"/>
      <c r="DC984" s="206"/>
      <c r="DD984" s="206"/>
      <c r="DE984" s="206"/>
      <c r="DF984" s="206"/>
      <c r="DG984" s="206"/>
      <c r="DH984" s="206"/>
      <c r="DI984" s="206"/>
      <c r="DJ984" s="206"/>
      <c r="DK984" s="206"/>
      <c r="DL984" s="206"/>
      <c r="DM984" s="206"/>
      <c r="DN984" s="206"/>
      <c r="DO984" s="206"/>
      <c r="DP984" s="206"/>
      <c r="DQ984" s="206"/>
      <c r="DR984" s="206"/>
      <c r="DS984" s="206"/>
      <c r="DT984" s="206"/>
      <c r="DU984" s="206"/>
      <c r="DV984" s="206"/>
      <c r="DW984" s="206"/>
      <c r="DX984" s="206"/>
      <c r="DY984" s="206"/>
      <c r="DZ984" s="206"/>
      <c r="EA984" s="206"/>
      <c r="EB984" s="206"/>
      <c r="EC984" s="206"/>
      <c r="ED984" s="206"/>
      <c r="EE984" s="206"/>
      <c r="EF984" s="206"/>
      <c r="EG984" s="206"/>
      <c r="EH984" s="206"/>
      <c r="EI984" s="206"/>
      <c r="EJ984" s="206"/>
      <c r="EK984" s="206"/>
      <c r="EL984" s="206"/>
      <c r="EM984" s="206"/>
      <c r="EN984" s="206"/>
      <c r="EO984" s="206"/>
      <c r="EP984" s="206"/>
      <c r="EQ984" s="206"/>
      <c r="ER984" s="206"/>
      <c r="ES984" s="206"/>
      <c r="ET984" s="206"/>
      <c r="EU984" s="206"/>
      <c r="EV984" s="206"/>
      <c r="EW984" s="206"/>
      <c r="EX984" s="206"/>
      <c r="EY984" s="206"/>
      <c r="EZ984" s="206"/>
      <c r="FA984" s="206"/>
      <c r="FB984" s="206"/>
      <c r="FC984" s="206"/>
      <c r="FD984" s="206"/>
      <c r="FE984" s="206"/>
      <c r="FF984" s="206"/>
      <c r="FG984" s="206"/>
      <c r="FH984" s="206"/>
      <c r="FI984" s="206"/>
      <c r="FJ984" s="206"/>
      <c r="FK984" s="206"/>
      <c r="FL984" s="206"/>
      <c r="FM984" s="206"/>
      <c r="FN984" s="206"/>
      <c r="FO984" s="206"/>
      <c r="FP984" s="206"/>
      <c r="FQ984" s="206"/>
      <c r="FR984" s="206"/>
      <c r="FS984" s="206"/>
      <c r="FT984" s="206"/>
      <c r="FU984" s="206"/>
      <c r="FV984" s="206"/>
      <c r="FW984" s="206"/>
      <c r="FX984" s="206"/>
      <c r="FY984" s="206"/>
      <c r="FZ984" s="206"/>
      <c r="GA984" s="206"/>
      <c r="GB984" s="206"/>
      <c r="GC984" s="206"/>
      <c r="GD984" s="206"/>
      <c r="GE984" s="206"/>
      <c r="GF984" s="206"/>
      <c r="GG984" s="206"/>
      <c r="GH984" s="206"/>
      <c r="GI984" s="206"/>
      <c r="GJ984" s="206"/>
      <c r="GK984" s="206"/>
      <c r="GL984" s="206"/>
      <c r="GM984" s="206"/>
      <c r="GN984" s="206"/>
      <c r="GO984" s="206"/>
      <c r="GP984" s="206"/>
      <c r="GQ984" s="206"/>
      <c r="GR984" s="206"/>
      <c r="GS984" s="206"/>
      <c r="GT984" s="206"/>
      <c r="GU984" s="206"/>
      <c r="GV984" s="206"/>
      <c r="GW984" s="206"/>
      <c r="GX984" s="206"/>
      <c r="GY984" s="206"/>
      <c r="GZ984" s="206"/>
      <c r="HA984" s="206"/>
      <c r="HB984" s="206"/>
      <c r="HC984" s="206"/>
      <c r="HD984" s="206"/>
      <c r="HE984" s="206"/>
      <c r="HF984" s="206"/>
      <c r="HG984" s="206"/>
      <c r="HH984" s="206"/>
      <c r="HI984" s="206"/>
      <c r="HJ984" s="206"/>
      <c r="HK984" s="206"/>
      <c r="HL984" s="206"/>
      <c r="HM984" s="206"/>
      <c r="HN984" s="206"/>
      <c r="HO984" s="206"/>
      <c r="HP984" s="206"/>
      <c r="HQ984" s="206"/>
      <c r="HR984" s="206"/>
      <c r="HS984" s="206"/>
      <c r="HT984" s="206"/>
      <c r="HU984" s="206"/>
      <c r="HV984" s="206"/>
      <c r="HW984" s="206"/>
      <c r="HX984" s="206"/>
      <c r="HY984" s="206"/>
      <c r="HZ984" s="206"/>
      <c r="IA984" s="206"/>
      <c r="IB984" s="206"/>
      <c r="IC984" s="206"/>
      <c r="ID984" s="206"/>
      <c r="IE984" s="206"/>
      <c r="IF984" s="206"/>
      <c r="IG984" s="206"/>
      <c r="IH984" s="206"/>
    </row>
    <row r="985" spans="1:242" s="225" customFormat="1" hidden="1" x14ac:dyDescent="0.25">
      <c r="A985" s="206"/>
      <c r="B985" s="206"/>
      <c r="C985" s="204">
        <v>43717</v>
      </c>
      <c r="D985" s="267" t="s">
        <v>1747</v>
      </c>
      <c r="E985" s="319" t="s">
        <v>1736</v>
      </c>
      <c r="F985" s="322"/>
      <c r="G985" s="270" t="s">
        <v>1198</v>
      </c>
      <c r="H985" s="285"/>
      <c r="I985" s="271">
        <v>400000</v>
      </c>
      <c r="J985" s="357">
        <f t="shared" si="15"/>
        <v>16543200</v>
      </c>
      <c r="K985" s="251"/>
      <c r="L985" s="287"/>
      <c r="M985" s="319" t="s">
        <v>1736</v>
      </c>
      <c r="N985" s="287"/>
      <c r="O985" s="287"/>
      <c r="P985" s="287"/>
      <c r="Q985" s="287"/>
      <c r="R985" s="287"/>
      <c r="S985" s="287"/>
      <c r="T985" s="287"/>
      <c r="U985" s="287"/>
      <c r="V985" s="287"/>
      <c r="W985" s="287"/>
      <c r="X985" s="287"/>
      <c r="Y985" s="287"/>
      <c r="Z985" s="287"/>
      <c r="AA985" s="287"/>
      <c r="AB985" s="287"/>
      <c r="AC985" s="287"/>
      <c r="AD985" s="287"/>
      <c r="AE985" s="287"/>
      <c r="AF985" s="287"/>
      <c r="AG985" s="287"/>
      <c r="AH985" s="287"/>
      <c r="AI985" s="287"/>
      <c r="AJ985" s="449"/>
      <c r="AK985" s="206"/>
      <c r="AL985" s="206"/>
      <c r="AM985" s="206"/>
      <c r="AN985" s="206"/>
      <c r="AO985" s="206"/>
      <c r="AP985" s="206"/>
      <c r="AQ985" s="206"/>
      <c r="AR985" s="206"/>
      <c r="AS985" s="206"/>
      <c r="AT985" s="206"/>
      <c r="AU985" s="206"/>
      <c r="AV985" s="206"/>
      <c r="AW985" s="206"/>
      <c r="AX985" s="206"/>
      <c r="AY985" s="206"/>
      <c r="AZ985" s="206"/>
      <c r="BA985" s="206"/>
      <c r="BB985" s="206"/>
      <c r="BC985" s="206"/>
      <c r="BD985" s="206"/>
      <c r="BE985" s="206"/>
      <c r="BF985" s="206"/>
      <c r="BG985" s="206"/>
      <c r="BH985" s="206"/>
      <c r="BI985" s="206"/>
      <c r="BJ985" s="206"/>
      <c r="BK985" s="206"/>
      <c r="BL985" s="206"/>
      <c r="BM985" s="206"/>
      <c r="BN985" s="206"/>
      <c r="BO985" s="206"/>
      <c r="BP985" s="206"/>
      <c r="BQ985" s="206"/>
      <c r="BR985" s="206"/>
      <c r="BS985" s="206"/>
      <c r="BT985" s="206"/>
      <c r="BU985" s="206"/>
      <c r="BV985" s="206"/>
      <c r="BW985" s="206"/>
      <c r="BX985" s="206"/>
      <c r="BY985" s="206"/>
      <c r="BZ985" s="206"/>
      <c r="CA985" s="206"/>
      <c r="CB985" s="206"/>
      <c r="CC985" s="206"/>
      <c r="CD985" s="206"/>
      <c r="CE985" s="206"/>
      <c r="CF985" s="206"/>
      <c r="CG985" s="206"/>
      <c r="CH985" s="206"/>
      <c r="CI985" s="206"/>
      <c r="CJ985" s="206"/>
      <c r="CK985" s="206"/>
      <c r="CL985" s="206"/>
      <c r="CM985" s="206"/>
      <c r="CN985" s="206"/>
      <c r="CO985" s="206"/>
      <c r="CP985" s="206"/>
      <c r="CQ985" s="206"/>
      <c r="CR985" s="206"/>
      <c r="CS985" s="206"/>
      <c r="CT985" s="206"/>
      <c r="CU985" s="206"/>
      <c r="CV985" s="206"/>
      <c r="CW985" s="206"/>
      <c r="CX985" s="206"/>
      <c r="CY985" s="206"/>
      <c r="CZ985" s="206"/>
      <c r="DA985" s="206"/>
      <c r="DB985" s="206"/>
      <c r="DC985" s="206"/>
      <c r="DD985" s="206"/>
      <c r="DE985" s="206"/>
      <c r="DF985" s="206"/>
      <c r="DG985" s="206"/>
      <c r="DH985" s="206"/>
      <c r="DI985" s="206"/>
      <c r="DJ985" s="206"/>
      <c r="DK985" s="206"/>
      <c r="DL985" s="206"/>
      <c r="DM985" s="206"/>
      <c r="DN985" s="206"/>
      <c r="DO985" s="206"/>
      <c r="DP985" s="206"/>
      <c r="DQ985" s="206"/>
      <c r="DR985" s="206"/>
      <c r="DS985" s="206"/>
      <c r="DT985" s="206"/>
      <c r="DU985" s="206"/>
      <c r="DV985" s="206"/>
      <c r="DW985" s="206"/>
      <c r="DX985" s="206"/>
      <c r="DY985" s="206"/>
      <c r="DZ985" s="206"/>
      <c r="EA985" s="206"/>
      <c r="EB985" s="206"/>
      <c r="EC985" s="206"/>
      <c r="ED985" s="206"/>
      <c r="EE985" s="206"/>
      <c r="EF985" s="206"/>
      <c r="EG985" s="206"/>
      <c r="EH985" s="206"/>
      <c r="EI985" s="206"/>
      <c r="EJ985" s="206"/>
      <c r="EK985" s="206"/>
      <c r="EL985" s="206"/>
      <c r="EM985" s="206"/>
      <c r="EN985" s="206"/>
      <c r="EO985" s="206"/>
      <c r="EP985" s="206"/>
      <c r="EQ985" s="206"/>
      <c r="ER985" s="206"/>
      <c r="ES985" s="206"/>
      <c r="ET985" s="206"/>
      <c r="EU985" s="206"/>
      <c r="EV985" s="206"/>
      <c r="EW985" s="206"/>
      <c r="EX985" s="206"/>
      <c r="EY985" s="206"/>
      <c r="EZ985" s="206"/>
      <c r="FA985" s="206"/>
      <c r="FB985" s="206"/>
      <c r="FC985" s="206"/>
      <c r="FD985" s="206"/>
      <c r="FE985" s="206"/>
      <c r="FF985" s="206"/>
      <c r="FG985" s="206"/>
      <c r="FH985" s="206"/>
      <c r="FI985" s="206"/>
      <c r="FJ985" s="206"/>
      <c r="FK985" s="206"/>
      <c r="FL985" s="206"/>
      <c r="FM985" s="206"/>
      <c r="FN985" s="206"/>
      <c r="FO985" s="206"/>
      <c r="FP985" s="206"/>
      <c r="FQ985" s="206"/>
      <c r="FR985" s="206"/>
      <c r="FS985" s="206"/>
      <c r="FT985" s="206"/>
      <c r="FU985" s="206"/>
      <c r="FV985" s="206"/>
      <c r="FW985" s="206"/>
      <c r="FX985" s="206"/>
      <c r="FY985" s="206"/>
      <c r="FZ985" s="206"/>
      <c r="GA985" s="206"/>
      <c r="GB985" s="206"/>
      <c r="GC985" s="206"/>
      <c r="GD985" s="206"/>
      <c r="GE985" s="206"/>
      <c r="GF985" s="206"/>
      <c r="GG985" s="206"/>
      <c r="GH985" s="206"/>
      <c r="GI985" s="206"/>
      <c r="GJ985" s="206"/>
      <c r="GK985" s="206"/>
      <c r="GL985" s="206"/>
      <c r="GM985" s="206"/>
      <c r="GN985" s="206"/>
      <c r="GO985" s="206"/>
      <c r="GP985" s="206"/>
      <c r="GQ985" s="206"/>
      <c r="GR985" s="206"/>
      <c r="GS985" s="206"/>
      <c r="GT985" s="206"/>
      <c r="GU985" s="206"/>
      <c r="GV985" s="206"/>
      <c r="GW985" s="206"/>
      <c r="GX985" s="206"/>
      <c r="GY985" s="206"/>
      <c r="GZ985" s="206"/>
      <c r="HA985" s="206"/>
      <c r="HB985" s="206"/>
      <c r="HC985" s="206"/>
      <c r="HD985" s="206"/>
      <c r="HE985" s="206"/>
      <c r="HF985" s="206"/>
      <c r="HG985" s="206"/>
      <c r="HH985" s="206"/>
      <c r="HI985" s="206"/>
      <c r="HJ985" s="206"/>
      <c r="HK985" s="206"/>
      <c r="HL985" s="206"/>
      <c r="HM985" s="206"/>
      <c r="HN985" s="206"/>
      <c r="HO985" s="206"/>
      <c r="HP985" s="206"/>
      <c r="HQ985" s="206"/>
      <c r="HR985" s="206"/>
      <c r="HS985" s="206"/>
      <c r="HT985" s="206"/>
      <c r="HU985" s="206"/>
      <c r="HV985" s="206"/>
      <c r="HW985" s="206"/>
      <c r="HX985" s="206"/>
      <c r="HY985" s="206"/>
      <c r="HZ985" s="206"/>
      <c r="IA985" s="206"/>
      <c r="IB985" s="206"/>
      <c r="IC985" s="206"/>
      <c r="ID985" s="206"/>
      <c r="IE985" s="206"/>
      <c r="IF985" s="206"/>
      <c r="IG985" s="206"/>
      <c r="IH985" s="206"/>
    </row>
    <row r="986" spans="1:242" s="225" customFormat="1" hidden="1" x14ac:dyDescent="0.25">
      <c r="A986" s="206"/>
      <c r="B986" s="206"/>
      <c r="C986" s="204">
        <v>43717</v>
      </c>
      <c r="D986" s="233" t="s">
        <v>1748</v>
      </c>
      <c r="E986" s="319" t="s">
        <v>1737</v>
      </c>
      <c r="F986" s="322"/>
      <c r="G986" s="242" t="s">
        <v>1400</v>
      </c>
      <c r="H986" s="285"/>
      <c r="I986" s="236">
        <v>270000</v>
      </c>
      <c r="J986" s="357">
        <f t="shared" si="15"/>
        <v>16273200</v>
      </c>
      <c r="K986" s="251"/>
      <c r="L986" s="287"/>
      <c r="M986" s="319" t="s">
        <v>1737</v>
      </c>
      <c r="N986" s="287"/>
      <c r="O986" s="287"/>
      <c r="P986" s="287"/>
      <c r="Q986" s="287"/>
      <c r="R986" s="287"/>
      <c r="S986" s="287"/>
      <c r="T986" s="287"/>
      <c r="U986" s="287"/>
      <c r="V986" s="287"/>
      <c r="W986" s="287"/>
      <c r="X986" s="287"/>
      <c r="Y986" s="287"/>
      <c r="Z986" s="287"/>
      <c r="AA986" s="287"/>
      <c r="AB986" s="287"/>
      <c r="AC986" s="287"/>
      <c r="AD986" s="287"/>
      <c r="AE986" s="287"/>
      <c r="AF986" s="287"/>
      <c r="AG986" s="287"/>
      <c r="AH986" s="287"/>
      <c r="AI986" s="287"/>
      <c r="AJ986" s="449"/>
      <c r="AK986" s="206"/>
      <c r="AL986" s="206"/>
      <c r="AM986" s="206"/>
      <c r="AN986" s="206"/>
      <c r="AO986" s="206"/>
      <c r="AP986" s="206"/>
      <c r="AQ986" s="206"/>
      <c r="AR986" s="206"/>
      <c r="AS986" s="206"/>
      <c r="AT986" s="206"/>
      <c r="AU986" s="206"/>
      <c r="AV986" s="206"/>
      <c r="AW986" s="206"/>
      <c r="AX986" s="206"/>
      <c r="AY986" s="206"/>
      <c r="AZ986" s="206"/>
      <c r="BA986" s="206"/>
      <c r="BB986" s="206"/>
      <c r="BC986" s="206"/>
      <c r="BD986" s="206"/>
      <c r="BE986" s="206"/>
      <c r="BF986" s="206"/>
      <c r="BG986" s="206"/>
      <c r="BH986" s="206"/>
      <c r="BI986" s="206"/>
      <c r="BJ986" s="206"/>
      <c r="BK986" s="206"/>
      <c r="BL986" s="206"/>
      <c r="BM986" s="206"/>
      <c r="BN986" s="206"/>
      <c r="BO986" s="206"/>
      <c r="BP986" s="206"/>
      <c r="BQ986" s="206"/>
      <c r="BR986" s="206"/>
      <c r="BS986" s="206"/>
      <c r="BT986" s="206"/>
      <c r="BU986" s="206"/>
      <c r="BV986" s="206"/>
      <c r="BW986" s="206"/>
      <c r="BX986" s="206"/>
      <c r="BY986" s="206"/>
      <c r="BZ986" s="206"/>
      <c r="CA986" s="206"/>
      <c r="CB986" s="206"/>
      <c r="CC986" s="206"/>
      <c r="CD986" s="206"/>
      <c r="CE986" s="206"/>
      <c r="CF986" s="206"/>
      <c r="CG986" s="206"/>
      <c r="CH986" s="206"/>
      <c r="CI986" s="206"/>
      <c r="CJ986" s="206"/>
      <c r="CK986" s="206"/>
      <c r="CL986" s="206"/>
      <c r="CM986" s="206"/>
      <c r="CN986" s="206"/>
      <c r="CO986" s="206"/>
      <c r="CP986" s="206"/>
      <c r="CQ986" s="206"/>
      <c r="CR986" s="206"/>
      <c r="CS986" s="206"/>
      <c r="CT986" s="206"/>
      <c r="CU986" s="206"/>
      <c r="CV986" s="206"/>
      <c r="CW986" s="206"/>
      <c r="CX986" s="206"/>
      <c r="CY986" s="206"/>
      <c r="CZ986" s="206"/>
      <c r="DA986" s="206"/>
      <c r="DB986" s="206"/>
      <c r="DC986" s="206"/>
      <c r="DD986" s="206"/>
      <c r="DE986" s="206"/>
      <c r="DF986" s="206"/>
      <c r="DG986" s="206"/>
      <c r="DH986" s="206"/>
      <c r="DI986" s="206"/>
      <c r="DJ986" s="206"/>
      <c r="DK986" s="206"/>
      <c r="DL986" s="206"/>
      <c r="DM986" s="206"/>
      <c r="DN986" s="206"/>
      <c r="DO986" s="206"/>
      <c r="DP986" s="206"/>
      <c r="DQ986" s="206"/>
      <c r="DR986" s="206"/>
      <c r="DS986" s="206"/>
      <c r="DT986" s="206"/>
      <c r="DU986" s="206"/>
      <c r="DV986" s="206"/>
      <c r="DW986" s="206"/>
      <c r="DX986" s="206"/>
      <c r="DY986" s="206"/>
      <c r="DZ986" s="206"/>
      <c r="EA986" s="206"/>
      <c r="EB986" s="206"/>
      <c r="EC986" s="206"/>
      <c r="ED986" s="206"/>
      <c r="EE986" s="206"/>
      <c r="EF986" s="206"/>
      <c r="EG986" s="206"/>
      <c r="EH986" s="206"/>
      <c r="EI986" s="206"/>
      <c r="EJ986" s="206"/>
      <c r="EK986" s="206"/>
      <c r="EL986" s="206"/>
      <c r="EM986" s="206"/>
      <c r="EN986" s="206"/>
      <c r="EO986" s="206"/>
      <c r="EP986" s="206"/>
      <c r="EQ986" s="206"/>
      <c r="ER986" s="206"/>
      <c r="ES986" s="206"/>
      <c r="ET986" s="206"/>
      <c r="EU986" s="206"/>
      <c r="EV986" s="206"/>
      <c r="EW986" s="206"/>
      <c r="EX986" s="206"/>
      <c r="EY986" s="206"/>
      <c r="EZ986" s="206"/>
      <c r="FA986" s="206"/>
      <c r="FB986" s="206"/>
      <c r="FC986" s="206"/>
      <c r="FD986" s="206"/>
      <c r="FE986" s="206"/>
      <c r="FF986" s="206"/>
      <c r="FG986" s="206"/>
      <c r="FH986" s="206"/>
      <c r="FI986" s="206"/>
      <c r="FJ986" s="206"/>
      <c r="FK986" s="206"/>
      <c r="FL986" s="206"/>
      <c r="FM986" s="206"/>
      <c r="FN986" s="206"/>
      <c r="FO986" s="206"/>
      <c r="FP986" s="206"/>
      <c r="FQ986" s="206"/>
      <c r="FR986" s="206"/>
      <c r="FS986" s="206"/>
      <c r="FT986" s="206"/>
      <c r="FU986" s="206"/>
      <c r="FV986" s="206"/>
      <c r="FW986" s="206"/>
      <c r="FX986" s="206"/>
      <c r="FY986" s="206"/>
      <c r="FZ986" s="206"/>
      <c r="GA986" s="206"/>
      <c r="GB986" s="206"/>
      <c r="GC986" s="206"/>
      <c r="GD986" s="206"/>
      <c r="GE986" s="206"/>
      <c r="GF986" s="206"/>
      <c r="GG986" s="206"/>
      <c r="GH986" s="206"/>
      <c r="GI986" s="206"/>
      <c r="GJ986" s="206"/>
      <c r="GK986" s="206"/>
      <c r="GL986" s="206"/>
      <c r="GM986" s="206"/>
      <c r="GN986" s="206"/>
      <c r="GO986" s="206"/>
      <c r="GP986" s="206"/>
      <c r="GQ986" s="206"/>
      <c r="GR986" s="206"/>
      <c r="GS986" s="206"/>
      <c r="GT986" s="206"/>
      <c r="GU986" s="206"/>
      <c r="GV986" s="206"/>
      <c r="GW986" s="206"/>
      <c r="GX986" s="206"/>
      <c r="GY986" s="206"/>
      <c r="GZ986" s="206"/>
      <c r="HA986" s="206"/>
      <c r="HB986" s="206"/>
      <c r="HC986" s="206"/>
      <c r="HD986" s="206"/>
      <c r="HE986" s="206"/>
      <c r="HF986" s="206"/>
      <c r="HG986" s="206"/>
      <c r="HH986" s="206"/>
      <c r="HI986" s="206"/>
      <c r="HJ986" s="206"/>
      <c r="HK986" s="206"/>
      <c r="HL986" s="206"/>
      <c r="HM986" s="206"/>
      <c r="HN986" s="206"/>
      <c r="HO986" s="206"/>
      <c r="HP986" s="206"/>
      <c r="HQ986" s="206"/>
      <c r="HR986" s="206"/>
      <c r="HS986" s="206"/>
      <c r="HT986" s="206"/>
      <c r="HU986" s="206"/>
      <c r="HV986" s="206"/>
      <c r="HW986" s="206"/>
      <c r="HX986" s="206"/>
      <c r="HY986" s="206"/>
      <c r="HZ986" s="206"/>
      <c r="IA986" s="206"/>
      <c r="IB986" s="206"/>
      <c r="IC986" s="206"/>
      <c r="ID986" s="206"/>
      <c r="IE986" s="206"/>
      <c r="IF986" s="206"/>
      <c r="IG986" s="206"/>
      <c r="IH986" s="206"/>
    </row>
    <row r="987" spans="1:242" s="225" customFormat="1" hidden="1" x14ac:dyDescent="0.25">
      <c r="A987" s="206"/>
      <c r="B987" s="206"/>
      <c r="C987" s="204">
        <v>43717</v>
      </c>
      <c r="D987" s="233" t="s">
        <v>1188</v>
      </c>
      <c r="E987" s="319" t="s">
        <v>1738</v>
      </c>
      <c r="F987" s="322"/>
      <c r="G987" s="242" t="s">
        <v>1198</v>
      </c>
      <c r="H987" s="285"/>
      <c r="I987" s="236">
        <v>100000</v>
      </c>
      <c r="J987" s="357">
        <f t="shared" si="15"/>
        <v>16173200</v>
      </c>
      <c r="K987" s="251"/>
      <c r="L987" s="287"/>
      <c r="M987" s="319" t="s">
        <v>1738</v>
      </c>
      <c r="N987" s="287"/>
      <c r="O987" s="287"/>
      <c r="P987" s="287"/>
      <c r="Q987" s="287"/>
      <c r="R987" s="287"/>
      <c r="S987" s="287"/>
      <c r="T987" s="287"/>
      <c r="U987" s="287"/>
      <c r="V987" s="287"/>
      <c r="W987" s="287"/>
      <c r="X987" s="287"/>
      <c r="Y987" s="287"/>
      <c r="Z987" s="287"/>
      <c r="AA987" s="287"/>
      <c r="AB987" s="287"/>
      <c r="AC987" s="287"/>
      <c r="AD987" s="287"/>
      <c r="AE987" s="287"/>
      <c r="AF987" s="287"/>
      <c r="AG987" s="287"/>
      <c r="AH987" s="287"/>
      <c r="AI987" s="287"/>
      <c r="AJ987" s="449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206"/>
      <c r="BN987" s="206"/>
      <c r="BO987" s="206"/>
      <c r="BP987" s="206"/>
      <c r="BQ987" s="206"/>
      <c r="BR987" s="206"/>
      <c r="BS987" s="206"/>
      <c r="BT987" s="206"/>
      <c r="BU987" s="206"/>
      <c r="BV987" s="206"/>
      <c r="BW987" s="206"/>
      <c r="BX987" s="206"/>
      <c r="BY987" s="206"/>
      <c r="BZ987" s="206"/>
      <c r="CA987" s="206"/>
      <c r="CB987" s="206"/>
      <c r="CC987" s="206"/>
      <c r="CD987" s="206"/>
      <c r="CE987" s="206"/>
      <c r="CF987" s="206"/>
      <c r="CG987" s="206"/>
      <c r="CH987" s="206"/>
      <c r="CI987" s="206"/>
      <c r="CJ987" s="206"/>
      <c r="CK987" s="206"/>
      <c r="CL987" s="206"/>
      <c r="CM987" s="206"/>
      <c r="CN987" s="206"/>
      <c r="CO987" s="206"/>
      <c r="CP987" s="206"/>
      <c r="CQ987" s="206"/>
      <c r="CR987" s="206"/>
      <c r="CS987" s="206"/>
      <c r="CT987" s="206"/>
      <c r="CU987" s="206"/>
      <c r="CV987" s="206"/>
      <c r="CW987" s="206"/>
      <c r="CX987" s="206"/>
      <c r="CY987" s="206"/>
      <c r="CZ987" s="206"/>
      <c r="DA987" s="206"/>
      <c r="DB987" s="206"/>
      <c r="DC987" s="206"/>
      <c r="DD987" s="206"/>
      <c r="DE987" s="206"/>
      <c r="DF987" s="206"/>
      <c r="DG987" s="206"/>
      <c r="DH987" s="206"/>
      <c r="DI987" s="206"/>
      <c r="DJ987" s="206"/>
      <c r="DK987" s="206"/>
      <c r="DL987" s="206"/>
      <c r="DM987" s="206"/>
      <c r="DN987" s="206"/>
      <c r="DO987" s="206"/>
      <c r="DP987" s="206"/>
      <c r="DQ987" s="206"/>
      <c r="DR987" s="206"/>
      <c r="DS987" s="206"/>
      <c r="DT987" s="206"/>
      <c r="DU987" s="206"/>
      <c r="DV987" s="206"/>
      <c r="DW987" s="206"/>
      <c r="DX987" s="206"/>
      <c r="DY987" s="206"/>
      <c r="DZ987" s="206"/>
      <c r="EA987" s="206"/>
      <c r="EB987" s="206"/>
      <c r="EC987" s="206"/>
      <c r="ED987" s="206"/>
      <c r="EE987" s="206"/>
      <c r="EF987" s="206"/>
      <c r="EG987" s="206"/>
      <c r="EH987" s="206"/>
      <c r="EI987" s="206"/>
      <c r="EJ987" s="206"/>
      <c r="EK987" s="206"/>
      <c r="EL987" s="206"/>
      <c r="EM987" s="206"/>
      <c r="EN987" s="206"/>
      <c r="EO987" s="206"/>
      <c r="EP987" s="206"/>
      <c r="EQ987" s="206"/>
      <c r="ER987" s="206"/>
      <c r="ES987" s="206"/>
      <c r="ET987" s="206"/>
      <c r="EU987" s="206"/>
      <c r="EV987" s="206"/>
      <c r="EW987" s="206"/>
      <c r="EX987" s="206"/>
      <c r="EY987" s="206"/>
      <c r="EZ987" s="206"/>
      <c r="FA987" s="206"/>
      <c r="FB987" s="206"/>
      <c r="FC987" s="206"/>
      <c r="FD987" s="206"/>
      <c r="FE987" s="206"/>
      <c r="FF987" s="206"/>
      <c r="FG987" s="206"/>
      <c r="FH987" s="206"/>
      <c r="FI987" s="206"/>
      <c r="FJ987" s="206"/>
      <c r="FK987" s="206"/>
      <c r="FL987" s="206"/>
      <c r="FM987" s="206"/>
      <c r="FN987" s="206"/>
      <c r="FO987" s="206"/>
      <c r="FP987" s="206"/>
      <c r="FQ987" s="206"/>
      <c r="FR987" s="206"/>
      <c r="FS987" s="206"/>
      <c r="FT987" s="206"/>
      <c r="FU987" s="206"/>
      <c r="FV987" s="206"/>
      <c r="FW987" s="206"/>
      <c r="FX987" s="206"/>
      <c r="FY987" s="206"/>
      <c r="FZ987" s="206"/>
      <c r="GA987" s="206"/>
      <c r="GB987" s="206"/>
      <c r="GC987" s="206"/>
      <c r="GD987" s="206"/>
      <c r="GE987" s="206"/>
      <c r="GF987" s="206"/>
      <c r="GG987" s="206"/>
      <c r="GH987" s="206"/>
      <c r="GI987" s="206"/>
      <c r="GJ987" s="206"/>
      <c r="GK987" s="206"/>
      <c r="GL987" s="206"/>
      <c r="GM987" s="206"/>
      <c r="GN987" s="206"/>
      <c r="GO987" s="206"/>
      <c r="GP987" s="206"/>
      <c r="GQ987" s="206"/>
      <c r="GR987" s="206"/>
      <c r="GS987" s="206"/>
      <c r="GT987" s="206"/>
      <c r="GU987" s="206"/>
      <c r="GV987" s="206"/>
      <c r="GW987" s="206"/>
      <c r="GX987" s="206"/>
      <c r="GY987" s="206"/>
      <c r="GZ987" s="206"/>
      <c r="HA987" s="206"/>
      <c r="HB987" s="206"/>
      <c r="HC987" s="206"/>
      <c r="HD987" s="206"/>
      <c r="HE987" s="206"/>
      <c r="HF987" s="206"/>
      <c r="HG987" s="206"/>
      <c r="HH987" s="206"/>
      <c r="HI987" s="206"/>
      <c r="HJ987" s="206"/>
      <c r="HK987" s="206"/>
      <c r="HL987" s="206"/>
      <c r="HM987" s="206"/>
      <c r="HN987" s="206"/>
      <c r="HO987" s="206"/>
      <c r="HP987" s="206"/>
      <c r="HQ987" s="206"/>
      <c r="HR987" s="206"/>
      <c r="HS987" s="206"/>
      <c r="HT987" s="206"/>
      <c r="HU987" s="206"/>
      <c r="HV987" s="206"/>
      <c r="HW987" s="206"/>
      <c r="HX987" s="206"/>
      <c r="HY987" s="206"/>
      <c r="HZ987" s="206"/>
      <c r="IA987" s="206"/>
      <c r="IB987" s="206"/>
      <c r="IC987" s="206"/>
      <c r="ID987" s="206"/>
      <c r="IE987" s="206"/>
      <c r="IF987" s="206"/>
      <c r="IG987" s="206"/>
      <c r="IH987" s="206"/>
    </row>
    <row r="988" spans="1:242" s="225" customFormat="1" hidden="1" x14ac:dyDescent="0.25">
      <c r="A988" s="206"/>
      <c r="B988" s="206"/>
      <c r="C988" s="204">
        <v>43718</v>
      </c>
      <c r="D988" s="233" t="s">
        <v>1750</v>
      </c>
      <c r="E988" s="319" t="s">
        <v>1739</v>
      </c>
      <c r="F988" s="322"/>
      <c r="G988" s="242" t="s">
        <v>1749</v>
      </c>
      <c r="H988" s="285"/>
      <c r="I988" s="236">
        <v>8300000</v>
      </c>
      <c r="J988" s="357">
        <f t="shared" si="15"/>
        <v>7873200</v>
      </c>
      <c r="K988" s="251"/>
      <c r="L988" s="287"/>
      <c r="M988" s="319" t="s">
        <v>1739</v>
      </c>
      <c r="N988" s="287"/>
      <c r="O988" s="287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449"/>
      <c r="AK988" s="206"/>
      <c r="AL988" s="206"/>
      <c r="AM988" s="206"/>
      <c r="AN988" s="206"/>
      <c r="AO988" s="206"/>
      <c r="AP988" s="206"/>
      <c r="AQ988" s="206"/>
      <c r="AR988" s="206"/>
      <c r="AS988" s="206"/>
      <c r="AT988" s="206"/>
      <c r="AU988" s="206"/>
      <c r="AV988" s="206"/>
      <c r="AW988" s="206"/>
      <c r="AX988" s="206"/>
      <c r="AY988" s="206"/>
      <c r="AZ988" s="206"/>
      <c r="BA988" s="206"/>
      <c r="BB988" s="206"/>
      <c r="BC988" s="206"/>
      <c r="BD988" s="206"/>
      <c r="BE988" s="206"/>
      <c r="BF988" s="206"/>
      <c r="BG988" s="206"/>
      <c r="BH988" s="206"/>
      <c r="BI988" s="206"/>
      <c r="BJ988" s="206"/>
      <c r="BK988" s="206"/>
      <c r="BL988" s="206"/>
      <c r="BM988" s="206"/>
      <c r="BN988" s="206"/>
      <c r="BO988" s="206"/>
      <c r="BP988" s="206"/>
      <c r="BQ988" s="206"/>
      <c r="BR988" s="206"/>
      <c r="BS988" s="206"/>
      <c r="BT988" s="206"/>
      <c r="BU988" s="206"/>
      <c r="BV988" s="206"/>
      <c r="BW988" s="206"/>
      <c r="BX988" s="206"/>
      <c r="BY988" s="206"/>
      <c r="BZ988" s="206"/>
      <c r="CA988" s="206"/>
      <c r="CB988" s="206"/>
      <c r="CC988" s="206"/>
      <c r="CD988" s="206"/>
      <c r="CE988" s="206"/>
      <c r="CF988" s="206"/>
      <c r="CG988" s="206"/>
      <c r="CH988" s="206"/>
      <c r="CI988" s="206"/>
      <c r="CJ988" s="206"/>
      <c r="CK988" s="206"/>
      <c r="CL988" s="206"/>
      <c r="CM988" s="206"/>
      <c r="CN988" s="206"/>
      <c r="CO988" s="206"/>
      <c r="CP988" s="206"/>
      <c r="CQ988" s="206"/>
      <c r="CR988" s="206"/>
      <c r="CS988" s="206"/>
      <c r="CT988" s="206"/>
      <c r="CU988" s="206"/>
      <c r="CV988" s="206"/>
      <c r="CW988" s="206"/>
      <c r="CX988" s="206"/>
      <c r="CY988" s="206"/>
      <c r="CZ988" s="206"/>
      <c r="DA988" s="206"/>
      <c r="DB988" s="206"/>
      <c r="DC988" s="206"/>
      <c r="DD988" s="206"/>
      <c r="DE988" s="206"/>
      <c r="DF988" s="206"/>
      <c r="DG988" s="206"/>
      <c r="DH988" s="206"/>
      <c r="DI988" s="206"/>
      <c r="DJ988" s="206"/>
      <c r="DK988" s="206"/>
      <c r="DL988" s="206"/>
      <c r="DM988" s="206"/>
      <c r="DN988" s="206"/>
      <c r="DO988" s="206"/>
      <c r="DP988" s="206"/>
      <c r="DQ988" s="206"/>
      <c r="DR988" s="206"/>
      <c r="DS988" s="206"/>
      <c r="DT988" s="206"/>
      <c r="DU988" s="206"/>
      <c r="DV988" s="206"/>
      <c r="DW988" s="206"/>
      <c r="DX988" s="206"/>
      <c r="DY988" s="206"/>
      <c r="DZ988" s="206"/>
      <c r="EA988" s="206"/>
      <c r="EB988" s="206"/>
      <c r="EC988" s="206"/>
      <c r="ED988" s="206"/>
      <c r="EE988" s="206"/>
      <c r="EF988" s="206"/>
      <c r="EG988" s="206"/>
      <c r="EH988" s="206"/>
      <c r="EI988" s="206"/>
      <c r="EJ988" s="206"/>
      <c r="EK988" s="206"/>
      <c r="EL988" s="206"/>
      <c r="EM988" s="206"/>
      <c r="EN988" s="206"/>
      <c r="EO988" s="206"/>
      <c r="EP988" s="206"/>
      <c r="EQ988" s="206"/>
      <c r="ER988" s="206"/>
      <c r="ES988" s="206"/>
      <c r="ET988" s="206"/>
      <c r="EU988" s="206"/>
      <c r="EV988" s="206"/>
      <c r="EW988" s="206"/>
      <c r="EX988" s="206"/>
      <c r="EY988" s="206"/>
      <c r="EZ988" s="206"/>
      <c r="FA988" s="206"/>
      <c r="FB988" s="206"/>
      <c r="FC988" s="206"/>
      <c r="FD988" s="206"/>
      <c r="FE988" s="206"/>
      <c r="FF988" s="206"/>
      <c r="FG988" s="206"/>
      <c r="FH988" s="206"/>
      <c r="FI988" s="206"/>
      <c r="FJ988" s="206"/>
      <c r="FK988" s="206"/>
      <c r="FL988" s="206"/>
      <c r="FM988" s="206"/>
      <c r="FN988" s="206"/>
      <c r="FO988" s="206"/>
      <c r="FP988" s="206"/>
      <c r="FQ988" s="206"/>
      <c r="FR988" s="206"/>
      <c r="FS988" s="206"/>
      <c r="FT988" s="206"/>
      <c r="FU988" s="206"/>
      <c r="FV988" s="206"/>
      <c r="FW988" s="206"/>
      <c r="FX988" s="206"/>
      <c r="FY988" s="206"/>
      <c r="FZ988" s="206"/>
      <c r="GA988" s="206"/>
      <c r="GB988" s="206"/>
      <c r="GC988" s="206"/>
      <c r="GD988" s="206"/>
      <c r="GE988" s="206"/>
      <c r="GF988" s="206"/>
      <c r="GG988" s="206"/>
      <c r="GH988" s="206"/>
      <c r="GI988" s="206"/>
      <c r="GJ988" s="206"/>
      <c r="GK988" s="206"/>
      <c r="GL988" s="206"/>
      <c r="GM988" s="206"/>
      <c r="GN988" s="206"/>
      <c r="GO988" s="206"/>
      <c r="GP988" s="206"/>
      <c r="GQ988" s="206"/>
      <c r="GR988" s="206"/>
      <c r="GS988" s="206"/>
      <c r="GT988" s="206"/>
      <c r="GU988" s="206"/>
      <c r="GV988" s="206"/>
      <c r="GW988" s="206"/>
      <c r="GX988" s="206"/>
      <c r="GY988" s="206"/>
      <c r="GZ988" s="206"/>
      <c r="HA988" s="206"/>
      <c r="HB988" s="206"/>
      <c r="HC988" s="206"/>
      <c r="HD988" s="206"/>
      <c r="HE988" s="206"/>
      <c r="HF988" s="206"/>
      <c r="HG988" s="206"/>
      <c r="HH988" s="206"/>
      <c r="HI988" s="206"/>
      <c r="HJ988" s="206"/>
      <c r="HK988" s="206"/>
      <c r="HL988" s="206"/>
      <c r="HM988" s="206"/>
      <c r="HN988" s="206"/>
      <c r="HO988" s="206"/>
      <c r="HP988" s="206"/>
      <c r="HQ988" s="206"/>
      <c r="HR988" s="206"/>
      <c r="HS988" s="206"/>
      <c r="HT988" s="206"/>
      <c r="HU988" s="206"/>
      <c r="HV988" s="206"/>
      <c r="HW988" s="206"/>
      <c r="HX988" s="206"/>
      <c r="HY988" s="206"/>
      <c r="HZ988" s="206"/>
      <c r="IA988" s="206"/>
      <c r="IB988" s="206"/>
      <c r="IC988" s="206"/>
      <c r="ID988" s="206"/>
      <c r="IE988" s="206"/>
      <c r="IF988" s="206"/>
      <c r="IG988" s="206"/>
      <c r="IH988" s="206"/>
    </row>
    <row r="989" spans="1:242" s="225" customFormat="1" hidden="1" x14ac:dyDescent="0.25">
      <c r="A989" s="206"/>
      <c r="B989" s="206"/>
      <c r="C989" s="204">
        <v>43718</v>
      </c>
      <c r="D989" s="233" t="s">
        <v>1751</v>
      </c>
      <c r="E989" s="319" t="s">
        <v>1740</v>
      </c>
      <c r="F989" s="322"/>
      <c r="G989" s="242" t="s">
        <v>1415</v>
      </c>
      <c r="H989" s="285"/>
      <c r="I989" s="236">
        <v>760000</v>
      </c>
      <c r="J989" s="357">
        <f t="shared" si="15"/>
        <v>7113200</v>
      </c>
      <c r="K989" s="251"/>
      <c r="L989" s="287"/>
      <c r="M989" s="319" t="s">
        <v>1740</v>
      </c>
      <c r="N989" s="287"/>
      <c r="O989" s="287"/>
      <c r="P989" s="287"/>
      <c r="Q989" s="287"/>
      <c r="R989" s="287"/>
      <c r="S989" s="287"/>
      <c r="T989" s="287"/>
      <c r="U989" s="287"/>
      <c r="V989" s="287"/>
      <c r="W989" s="287"/>
      <c r="X989" s="287"/>
      <c r="Y989" s="287"/>
      <c r="Z989" s="287"/>
      <c r="AA989" s="287"/>
      <c r="AB989" s="287"/>
      <c r="AC989" s="287"/>
      <c r="AD989" s="287"/>
      <c r="AE989" s="287"/>
      <c r="AF989" s="287"/>
      <c r="AG989" s="287"/>
      <c r="AH989" s="287"/>
      <c r="AI989" s="287"/>
      <c r="AJ989" s="449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6"/>
      <c r="AY989" s="206"/>
      <c r="AZ989" s="206"/>
      <c r="BA989" s="206"/>
      <c r="BB989" s="206"/>
      <c r="BC989" s="206"/>
      <c r="BD989" s="206"/>
      <c r="BE989" s="206"/>
      <c r="BF989" s="206"/>
      <c r="BG989" s="206"/>
      <c r="BH989" s="206"/>
      <c r="BI989" s="206"/>
      <c r="BJ989" s="206"/>
      <c r="BK989" s="206"/>
      <c r="BL989" s="206"/>
      <c r="BM989" s="206"/>
      <c r="BN989" s="206"/>
      <c r="BO989" s="206"/>
      <c r="BP989" s="206"/>
      <c r="BQ989" s="206"/>
      <c r="BR989" s="206"/>
      <c r="BS989" s="206"/>
      <c r="BT989" s="206"/>
      <c r="BU989" s="206"/>
      <c r="BV989" s="206"/>
      <c r="BW989" s="206"/>
      <c r="BX989" s="206"/>
      <c r="BY989" s="206"/>
      <c r="BZ989" s="206"/>
      <c r="CA989" s="206"/>
      <c r="CB989" s="206"/>
      <c r="CC989" s="206"/>
      <c r="CD989" s="206"/>
      <c r="CE989" s="206"/>
      <c r="CF989" s="206"/>
      <c r="CG989" s="206"/>
      <c r="CH989" s="206"/>
      <c r="CI989" s="206"/>
      <c r="CJ989" s="206"/>
      <c r="CK989" s="206"/>
      <c r="CL989" s="206"/>
      <c r="CM989" s="206"/>
      <c r="CN989" s="206"/>
      <c r="CO989" s="206"/>
      <c r="CP989" s="206"/>
      <c r="CQ989" s="206"/>
      <c r="CR989" s="206"/>
      <c r="CS989" s="206"/>
      <c r="CT989" s="206"/>
      <c r="CU989" s="206"/>
      <c r="CV989" s="206"/>
      <c r="CW989" s="206"/>
      <c r="CX989" s="206"/>
      <c r="CY989" s="206"/>
      <c r="CZ989" s="206"/>
      <c r="DA989" s="206"/>
      <c r="DB989" s="206"/>
      <c r="DC989" s="206"/>
      <c r="DD989" s="206"/>
      <c r="DE989" s="206"/>
      <c r="DF989" s="206"/>
      <c r="DG989" s="206"/>
      <c r="DH989" s="206"/>
      <c r="DI989" s="206"/>
      <c r="DJ989" s="206"/>
      <c r="DK989" s="206"/>
      <c r="DL989" s="206"/>
      <c r="DM989" s="206"/>
      <c r="DN989" s="206"/>
      <c r="DO989" s="206"/>
      <c r="DP989" s="206"/>
      <c r="DQ989" s="206"/>
      <c r="DR989" s="206"/>
      <c r="DS989" s="206"/>
      <c r="DT989" s="206"/>
      <c r="DU989" s="206"/>
      <c r="DV989" s="206"/>
      <c r="DW989" s="206"/>
      <c r="DX989" s="206"/>
      <c r="DY989" s="206"/>
      <c r="DZ989" s="206"/>
      <c r="EA989" s="206"/>
      <c r="EB989" s="206"/>
      <c r="EC989" s="206"/>
      <c r="ED989" s="206"/>
      <c r="EE989" s="206"/>
      <c r="EF989" s="206"/>
      <c r="EG989" s="206"/>
      <c r="EH989" s="206"/>
      <c r="EI989" s="206"/>
      <c r="EJ989" s="206"/>
      <c r="EK989" s="206"/>
      <c r="EL989" s="206"/>
      <c r="EM989" s="206"/>
      <c r="EN989" s="206"/>
      <c r="EO989" s="206"/>
      <c r="EP989" s="206"/>
      <c r="EQ989" s="206"/>
      <c r="ER989" s="206"/>
      <c r="ES989" s="206"/>
      <c r="ET989" s="206"/>
      <c r="EU989" s="206"/>
      <c r="EV989" s="206"/>
      <c r="EW989" s="206"/>
      <c r="EX989" s="206"/>
      <c r="EY989" s="206"/>
      <c r="EZ989" s="206"/>
      <c r="FA989" s="206"/>
      <c r="FB989" s="206"/>
      <c r="FC989" s="206"/>
      <c r="FD989" s="206"/>
      <c r="FE989" s="206"/>
      <c r="FF989" s="206"/>
      <c r="FG989" s="206"/>
      <c r="FH989" s="206"/>
      <c r="FI989" s="206"/>
      <c r="FJ989" s="206"/>
      <c r="FK989" s="206"/>
      <c r="FL989" s="206"/>
      <c r="FM989" s="206"/>
      <c r="FN989" s="206"/>
      <c r="FO989" s="206"/>
      <c r="FP989" s="206"/>
      <c r="FQ989" s="206"/>
      <c r="FR989" s="206"/>
      <c r="FS989" s="206"/>
      <c r="FT989" s="206"/>
      <c r="FU989" s="206"/>
      <c r="FV989" s="206"/>
      <c r="FW989" s="206"/>
      <c r="FX989" s="206"/>
      <c r="FY989" s="206"/>
      <c r="FZ989" s="206"/>
      <c r="GA989" s="206"/>
      <c r="GB989" s="206"/>
      <c r="GC989" s="206"/>
      <c r="GD989" s="206"/>
      <c r="GE989" s="206"/>
      <c r="GF989" s="206"/>
      <c r="GG989" s="206"/>
      <c r="GH989" s="206"/>
      <c r="GI989" s="206"/>
      <c r="GJ989" s="206"/>
      <c r="GK989" s="206"/>
      <c r="GL989" s="206"/>
      <c r="GM989" s="206"/>
      <c r="GN989" s="206"/>
      <c r="GO989" s="206"/>
      <c r="GP989" s="206"/>
      <c r="GQ989" s="206"/>
      <c r="GR989" s="206"/>
      <c r="GS989" s="206"/>
      <c r="GT989" s="206"/>
      <c r="GU989" s="206"/>
      <c r="GV989" s="206"/>
      <c r="GW989" s="206"/>
      <c r="GX989" s="206"/>
      <c r="GY989" s="206"/>
      <c r="GZ989" s="206"/>
      <c r="HA989" s="206"/>
      <c r="HB989" s="206"/>
      <c r="HC989" s="206"/>
      <c r="HD989" s="206"/>
      <c r="HE989" s="206"/>
      <c r="HF989" s="206"/>
      <c r="HG989" s="206"/>
      <c r="HH989" s="206"/>
      <c r="HI989" s="206"/>
      <c r="HJ989" s="206"/>
      <c r="HK989" s="206"/>
      <c r="HL989" s="206"/>
      <c r="HM989" s="206"/>
      <c r="HN989" s="206"/>
      <c r="HO989" s="206"/>
      <c r="HP989" s="206"/>
      <c r="HQ989" s="206"/>
      <c r="HR989" s="206"/>
      <c r="HS989" s="206"/>
      <c r="HT989" s="206"/>
      <c r="HU989" s="206"/>
      <c r="HV989" s="206"/>
      <c r="HW989" s="206"/>
      <c r="HX989" s="206"/>
      <c r="HY989" s="206"/>
      <c r="HZ989" s="206"/>
      <c r="IA989" s="206"/>
      <c r="IB989" s="206"/>
      <c r="IC989" s="206"/>
      <c r="ID989" s="206"/>
      <c r="IE989" s="206"/>
      <c r="IF989" s="206"/>
      <c r="IG989" s="206"/>
      <c r="IH989" s="206"/>
    </row>
    <row r="990" spans="1:242" s="225" customFormat="1" hidden="1" x14ac:dyDescent="0.25">
      <c r="A990" s="206"/>
      <c r="B990" s="206"/>
      <c r="C990" s="204">
        <v>43718</v>
      </c>
      <c r="D990" s="233" t="s">
        <v>1676</v>
      </c>
      <c r="E990" s="319" t="s">
        <v>1741</v>
      </c>
      <c r="F990" s="322"/>
      <c r="G990" s="242" t="s">
        <v>1286</v>
      </c>
      <c r="H990" s="285"/>
      <c r="I990" s="236">
        <v>320000</v>
      </c>
      <c r="J990" s="357">
        <f t="shared" si="15"/>
        <v>6793200</v>
      </c>
      <c r="K990" s="251"/>
      <c r="L990" s="287"/>
      <c r="M990" s="319" t="s">
        <v>1741</v>
      </c>
      <c r="N990" s="287"/>
      <c r="O990" s="287"/>
      <c r="P990" s="287"/>
      <c r="Q990" s="287"/>
      <c r="R990" s="287"/>
      <c r="S990" s="287"/>
      <c r="T990" s="287"/>
      <c r="U990" s="287"/>
      <c r="V990" s="287"/>
      <c r="W990" s="287"/>
      <c r="X990" s="287"/>
      <c r="Y990" s="287"/>
      <c r="Z990" s="287"/>
      <c r="AA990" s="287"/>
      <c r="AB990" s="287"/>
      <c r="AC990" s="287"/>
      <c r="AD990" s="287"/>
      <c r="AE990" s="287"/>
      <c r="AF990" s="287"/>
      <c r="AG990" s="287"/>
      <c r="AH990" s="287"/>
      <c r="AI990" s="287"/>
      <c r="AJ990" s="449"/>
      <c r="AK990" s="206"/>
      <c r="AL990" s="206"/>
      <c r="AM990" s="206"/>
      <c r="AN990" s="206"/>
      <c r="AO990" s="206"/>
      <c r="AP990" s="206"/>
      <c r="AQ990" s="206"/>
      <c r="AR990" s="206"/>
      <c r="AS990" s="206"/>
      <c r="AT990" s="206"/>
      <c r="AU990" s="206"/>
      <c r="AV990" s="206"/>
      <c r="AW990" s="206"/>
      <c r="AX990" s="206"/>
      <c r="AY990" s="206"/>
      <c r="AZ990" s="206"/>
      <c r="BA990" s="206"/>
      <c r="BB990" s="206"/>
      <c r="BC990" s="206"/>
      <c r="BD990" s="206"/>
      <c r="BE990" s="206"/>
      <c r="BF990" s="206"/>
      <c r="BG990" s="206"/>
      <c r="BH990" s="206"/>
      <c r="BI990" s="206"/>
      <c r="BJ990" s="206"/>
      <c r="BK990" s="206"/>
      <c r="BL990" s="206"/>
      <c r="BM990" s="206"/>
      <c r="BN990" s="206"/>
      <c r="BO990" s="206"/>
      <c r="BP990" s="206"/>
      <c r="BQ990" s="206"/>
      <c r="BR990" s="206"/>
      <c r="BS990" s="206"/>
      <c r="BT990" s="206"/>
      <c r="BU990" s="206"/>
      <c r="BV990" s="206"/>
      <c r="BW990" s="206"/>
      <c r="BX990" s="206"/>
      <c r="BY990" s="206"/>
      <c r="BZ990" s="206"/>
      <c r="CA990" s="206"/>
      <c r="CB990" s="206"/>
      <c r="CC990" s="206"/>
      <c r="CD990" s="206"/>
      <c r="CE990" s="206"/>
      <c r="CF990" s="206"/>
      <c r="CG990" s="206"/>
      <c r="CH990" s="206"/>
      <c r="CI990" s="206"/>
      <c r="CJ990" s="206"/>
      <c r="CK990" s="206"/>
      <c r="CL990" s="206"/>
      <c r="CM990" s="206"/>
      <c r="CN990" s="206"/>
      <c r="CO990" s="206"/>
      <c r="CP990" s="206"/>
      <c r="CQ990" s="206"/>
      <c r="CR990" s="206"/>
      <c r="CS990" s="206"/>
      <c r="CT990" s="206"/>
      <c r="CU990" s="206"/>
      <c r="CV990" s="206"/>
      <c r="CW990" s="206"/>
      <c r="CX990" s="206"/>
      <c r="CY990" s="206"/>
      <c r="CZ990" s="206"/>
      <c r="DA990" s="206"/>
      <c r="DB990" s="206"/>
      <c r="DC990" s="206"/>
      <c r="DD990" s="206"/>
      <c r="DE990" s="206"/>
      <c r="DF990" s="206"/>
      <c r="DG990" s="206"/>
      <c r="DH990" s="206"/>
      <c r="DI990" s="206"/>
      <c r="DJ990" s="206"/>
      <c r="DK990" s="206"/>
      <c r="DL990" s="206"/>
      <c r="DM990" s="206"/>
      <c r="DN990" s="206"/>
      <c r="DO990" s="206"/>
      <c r="DP990" s="206"/>
      <c r="DQ990" s="206"/>
      <c r="DR990" s="206"/>
      <c r="DS990" s="206"/>
      <c r="DT990" s="206"/>
      <c r="DU990" s="206"/>
      <c r="DV990" s="206"/>
      <c r="DW990" s="206"/>
      <c r="DX990" s="206"/>
      <c r="DY990" s="206"/>
      <c r="DZ990" s="206"/>
      <c r="EA990" s="206"/>
      <c r="EB990" s="206"/>
      <c r="EC990" s="206"/>
      <c r="ED990" s="206"/>
      <c r="EE990" s="206"/>
      <c r="EF990" s="206"/>
      <c r="EG990" s="206"/>
      <c r="EH990" s="206"/>
      <c r="EI990" s="206"/>
      <c r="EJ990" s="206"/>
      <c r="EK990" s="206"/>
      <c r="EL990" s="206"/>
      <c r="EM990" s="206"/>
      <c r="EN990" s="206"/>
      <c r="EO990" s="206"/>
      <c r="EP990" s="206"/>
      <c r="EQ990" s="206"/>
      <c r="ER990" s="206"/>
      <c r="ES990" s="206"/>
      <c r="ET990" s="206"/>
      <c r="EU990" s="206"/>
      <c r="EV990" s="206"/>
      <c r="EW990" s="206"/>
      <c r="EX990" s="206"/>
      <c r="EY990" s="206"/>
      <c r="EZ990" s="206"/>
      <c r="FA990" s="206"/>
      <c r="FB990" s="206"/>
      <c r="FC990" s="206"/>
      <c r="FD990" s="206"/>
      <c r="FE990" s="206"/>
      <c r="FF990" s="206"/>
      <c r="FG990" s="206"/>
      <c r="FH990" s="206"/>
      <c r="FI990" s="206"/>
      <c r="FJ990" s="206"/>
      <c r="FK990" s="206"/>
      <c r="FL990" s="206"/>
      <c r="FM990" s="206"/>
      <c r="FN990" s="206"/>
      <c r="FO990" s="206"/>
      <c r="FP990" s="206"/>
      <c r="FQ990" s="206"/>
      <c r="FR990" s="206"/>
      <c r="FS990" s="206"/>
      <c r="FT990" s="206"/>
      <c r="FU990" s="206"/>
      <c r="FV990" s="206"/>
      <c r="FW990" s="206"/>
      <c r="FX990" s="206"/>
      <c r="FY990" s="206"/>
      <c r="FZ990" s="206"/>
      <c r="GA990" s="206"/>
      <c r="GB990" s="206"/>
      <c r="GC990" s="206"/>
      <c r="GD990" s="206"/>
      <c r="GE990" s="206"/>
      <c r="GF990" s="206"/>
      <c r="GG990" s="206"/>
      <c r="GH990" s="206"/>
      <c r="GI990" s="206"/>
      <c r="GJ990" s="206"/>
      <c r="GK990" s="206"/>
      <c r="GL990" s="206"/>
      <c r="GM990" s="206"/>
      <c r="GN990" s="206"/>
      <c r="GO990" s="206"/>
      <c r="GP990" s="206"/>
      <c r="GQ990" s="206"/>
      <c r="GR990" s="206"/>
      <c r="GS990" s="206"/>
      <c r="GT990" s="206"/>
      <c r="GU990" s="206"/>
      <c r="GV990" s="206"/>
      <c r="GW990" s="206"/>
      <c r="GX990" s="206"/>
      <c r="GY990" s="206"/>
      <c r="GZ990" s="206"/>
      <c r="HA990" s="206"/>
      <c r="HB990" s="206"/>
      <c r="HC990" s="206"/>
      <c r="HD990" s="206"/>
      <c r="HE990" s="206"/>
      <c r="HF990" s="206"/>
      <c r="HG990" s="206"/>
      <c r="HH990" s="206"/>
      <c r="HI990" s="206"/>
      <c r="HJ990" s="206"/>
      <c r="HK990" s="206"/>
      <c r="HL990" s="206"/>
      <c r="HM990" s="206"/>
      <c r="HN990" s="206"/>
      <c r="HO990" s="206"/>
      <c r="HP990" s="206"/>
      <c r="HQ990" s="206"/>
      <c r="HR990" s="206"/>
      <c r="HS990" s="206"/>
      <c r="HT990" s="206"/>
      <c r="HU990" s="206"/>
      <c r="HV990" s="206"/>
      <c r="HW990" s="206"/>
      <c r="HX990" s="206"/>
      <c r="HY990" s="206"/>
      <c r="HZ990" s="206"/>
      <c r="IA990" s="206"/>
      <c r="IB990" s="206"/>
      <c r="IC990" s="206"/>
      <c r="ID990" s="206"/>
      <c r="IE990" s="206"/>
      <c r="IF990" s="206"/>
      <c r="IG990" s="206"/>
      <c r="IH990" s="206"/>
    </row>
    <row r="991" spans="1:242" s="225" customFormat="1" hidden="1" x14ac:dyDescent="0.25">
      <c r="A991" s="206"/>
      <c r="B991" s="206"/>
      <c r="C991" s="204"/>
      <c r="D991" s="225" t="s">
        <v>1714</v>
      </c>
      <c r="E991" s="319"/>
      <c r="F991" s="255"/>
      <c r="G991" s="235" t="s">
        <v>1715</v>
      </c>
      <c r="H991" s="285">
        <v>1880000</v>
      </c>
      <c r="I991" s="236"/>
      <c r="J991" s="357">
        <f t="shared" si="15"/>
        <v>8673200</v>
      </c>
      <c r="K991" s="251" t="s">
        <v>1720</v>
      </c>
      <c r="L991" s="287"/>
      <c r="M991" s="319"/>
      <c r="N991" s="287"/>
      <c r="O991" s="287"/>
      <c r="P991" s="287"/>
      <c r="Q991" s="287"/>
      <c r="R991" s="287"/>
      <c r="S991" s="287"/>
      <c r="T991" s="287"/>
      <c r="U991" s="287"/>
      <c r="V991" s="287"/>
      <c r="W991" s="287"/>
      <c r="X991" s="287"/>
      <c r="Y991" s="287"/>
      <c r="Z991" s="287"/>
      <c r="AA991" s="287"/>
      <c r="AB991" s="287"/>
      <c r="AC991" s="287"/>
      <c r="AD991" s="287"/>
      <c r="AE991" s="287"/>
      <c r="AF991" s="287"/>
      <c r="AG991" s="287"/>
      <c r="AH991" s="287"/>
      <c r="AI991" s="287"/>
      <c r="AJ991" s="449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  <c r="BI991" s="206"/>
      <c r="BJ991" s="206"/>
      <c r="BK991" s="206"/>
      <c r="BL991" s="206"/>
      <c r="BM991" s="206"/>
      <c r="BN991" s="206"/>
      <c r="BO991" s="206"/>
      <c r="BP991" s="206"/>
      <c r="BQ991" s="206"/>
      <c r="BR991" s="206"/>
      <c r="BS991" s="206"/>
      <c r="BT991" s="206"/>
      <c r="BU991" s="206"/>
      <c r="BV991" s="206"/>
      <c r="BW991" s="206"/>
      <c r="BX991" s="206"/>
      <c r="BY991" s="206"/>
      <c r="BZ991" s="206"/>
      <c r="CA991" s="206"/>
      <c r="CB991" s="206"/>
      <c r="CC991" s="206"/>
      <c r="CD991" s="206"/>
      <c r="CE991" s="206"/>
      <c r="CF991" s="206"/>
      <c r="CG991" s="206"/>
      <c r="CH991" s="206"/>
      <c r="CI991" s="206"/>
      <c r="CJ991" s="206"/>
      <c r="CK991" s="206"/>
      <c r="CL991" s="206"/>
      <c r="CM991" s="206"/>
      <c r="CN991" s="206"/>
      <c r="CO991" s="206"/>
      <c r="CP991" s="206"/>
      <c r="CQ991" s="206"/>
      <c r="CR991" s="206"/>
      <c r="CS991" s="206"/>
      <c r="CT991" s="206"/>
      <c r="CU991" s="206"/>
      <c r="CV991" s="206"/>
      <c r="CW991" s="206"/>
      <c r="CX991" s="206"/>
      <c r="CY991" s="206"/>
      <c r="CZ991" s="206"/>
      <c r="DA991" s="206"/>
      <c r="DB991" s="206"/>
      <c r="DC991" s="206"/>
      <c r="DD991" s="206"/>
      <c r="DE991" s="206"/>
      <c r="DF991" s="206"/>
      <c r="DG991" s="206"/>
      <c r="DH991" s="206"/>
      <c r="DI991" s="206"/>
      <c r="DJ991" s="206"/>
      <c r="DK991" s="206"/>
      <c r="DL991" s="206"/>
      <c r="DM991" s="206"/>
      <c r="DN991" s="206"/>
      <c r="DO991" s="206"/>
      <c r="DP991" s="206"/>
      <c r="DQ991" s="206"/>
      <c r="DR991" s="206"/>
      <c r="DS991" s="206"/>
      <c r="DT991" s="206"/>
      <c r="DU991" s="206"/>
      <c r="DV991" s="206"/>
      <c r="DW991" s="206"/>
      <c r="DX991" s="206"/>
      <c r="DY991" s="206"/>
      <c r="DZ991" s="206"/>
      <c r="EA991" s="206"/>
      <c r="EB991" s="206"/>
      <c r="EC991" s="206"/>
      <c r="ED991" s="206"/>
      <c r="EE991" s="206"/>
      <c r="EF991" s="206"/>
      <c r="EG991" s="206"/>
      <c r="EH991" s="206"/>
      <c r="EI991" s="206"/>
      <c r="EJ991" s="206"/>
      <c r="EK991" s="206"/>
      <c r="EL991" s="206"/>
      <c r="EM991" s="206"/>
      <c r="EN991" s="206"/>
      <c r="EO991" s="206"/>
      <c r="EP991" s="206"/>
      <c r="EQ991" s="206"/>
      <c r="ER991" s="206"/>
      <c r="ES991" s="206"/>
      <c r="ET991" s="206"/>
      <c r="EU991" s="206"/>
      <c r="EV991" s="206"/>
      <c r="EW991" s="206"/>
      <c r="EX991" s="206"/>
      <c r="EY991" s="206"/>
      <c r="EZ991" s="206"/>
      <c r="FA991" s="206"/>
      <c r="FB991" s="206"/>
      <c r="FC991" s="206"/>
      <c r="FD991" s="206"/>
      <c r="FE991" s="206"/>
      <c r="FF991" s="206"/>
      <c r="FG991" s="206"/>
      <c r="FH991" s="206"/>
      <c r="FI991" s="206"/>
      <c r="FJ991" s="206"/>
      <c r="FK991" s="206"/>
      <c r="FL991" s="206"/>
      <c r="FM991" s="206"/>
      <c r="FN991" s="206"/>
      <c r="FO991" s="206"/>
      <c r="FP991" s="206"/>
      <c r="FQ991" s="206"/>
      <c r="FR991" s="206"/>
      <c r="FS991" s="206"/>
      <c r="FT991" s="206"/>
      <c r="FU991" s="206"/>
      <c r="FV991" s="206"/>
      <c r="FW991" s="206"/>
      <c r="FX991" s="206"/>
      <c r="FY991" s="206"/>
      <c r="FZ991" s="206"/>
      <c r="GA991" s="206"/>
      <c r="GB991" s="206"/>
      <c r="GC991" s="206"/>
      <c r="GD991" s="206"/>
      <c r="GE991" s="206"/>
      <c r="GF991" s="206"/>
      <c r="GG991" s="206"/>
      <c r="GH991" s="206"/>
      <c r="GI991" s="206"/>
      <c r="GJ991" s="206"/>
      <c r="GK991" s="206"/>
      <c r="GL991" s="206"/>
      <c r="GM991" s="206"/>
      <c r="GN991" s="206"/>
      <c r="GO991" s="206"/>
      <c r="GP991" s="206"/>
      <c r="GQ991" s="206"/>
      <c r="GR991" s="206"/>
      <c r="GS991" s="206"/>
      <c r="GT991" s="206"/>
      <c r="GU991" s="206"/>
      <c r="GV991" s="206"/>
      <c r="GW991" s="206"/>
      <c r="GX991" s="206"/>
      <c r="GY991" s="206"/>
      <c r="GZ991" s="206"/>
      <c r="HA991" s="206"/>
      <c r="HB991" s="206"/>
      <c r="HC991" s="206"/>
      <c r="HD991" s="206"/>
      <c r="HE991" s="206"/>
      <c r="HF991" s="206"/>
      <c r="HG991" s="206"/>
      <c r="HH991" s="206"/>
      <c r="HI991" s="206"/>
      <c r="HJ991" s="206"/>
      <c r="HK991" s="206"/>
      <c r="HL991" s="206"/>
      <c r="HM991" s="206"/>
      <c r="HN991" s="206"/>
      <c r="HO991" s="206"/>
      <c r="HP991" s="206"/>
      <c r="HQ991" s="206"/>
      <c r="HR991" s="206"/>
      <c r="HS991" s="206"/>
      <c r="HT991" s="206"/>
      <c r="HU991" s="206"/>
      <c r="HV991" s="206"/>
      <c r="HW991" s="206"/>
      <c r="HX991" s="206"/>
      <c r="HY991" s="206"/>
      <c r="HZ991" s="206"/>
      <c r="IA991" s="206"/>
      <c r="IB991" s="206"/>
      <c r="IC991" s="206"/>
      <c r="ID991" s="206"/>
      <c r="IE991" s="206"/>
      <c r="IF991" s="206"/>
      <c r="IG991" s="206"/>
      <c r="IH991" s="206"/>
    </row>
    <row r="992" spans="1:242" s="225" customFormat="1" hidden="1" x14ac:dyDescent="0.25">
      <c r="A992" s="206"/>
      <c r="B992" s="206"/>
      <c r="C992" s="204">
        <v>43718</v>
      </c>
      <c r="D992" s="233" t="s">
        <v>1752</v>
      </c>
      <c r="E992" s="319" t="s">
        <v>1742</v>
      </c>
      <c r="F992" s="322"/>
      <c r="G992" s="242" t="s">
        <v>1361</v>
      </c>
      <c r="H992" s="285"/>
      <c r="I992" s="236">
        <v>1849260</v>
      </c>
      <c r="J992" s="357">
        <f t="shared" si="15"/>
        <v>6823940</v>
      </c>
      <c r="K992" s="251"/>
      <c r="L992" s="287"/>
      <c r="M992" s="319" t="s">
        <v>1742</v>
      </c>
      <c r="N992" s="287"/>
      <c r="O992" s="287"/>
      <c r="P992" s="287"/>
      <c r="Q992" s="287"/>
      <c r="R992" s="287"/>
      <c r="S992" s="287"/>
      <c r="T992" s="287"/>
      <c r="U992" s="287"/>
      <c r="V992" s="287"/>
      <c r="W992" s="287"/>
      <c r="X992" s="287"/>
      <c r="Y992" s="287"/>
      <c r="Z992" s="287"/>
      <c r="AA992" s="287"/>
      <c r="AB992" s="287"/>
      <c r="AC992" s="287"/>
      <c r="AD992" s="287"/>
      <c r="AE992" s="287"/>
      <c r="AF992" s="287"/>
      <c r="AG992" s="287"/>
      <c r="AH992" s="287"/>
      <c r="AI992" s="287"/>
      <c r="AJ992" s="449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206"/>
      <c r="BN992" s="206"/>
      <c r="BO992" s="206"/>
      <c r="BP992" s="206"/>
      <c r="BQ992" s="206"/>
      <c r="BR992" s="206"/>
      <c r="BS992" s="206"/>
      <c r="BT992" s="206"/>
      <c r="BU992" s="206"/>
      <c r="BV992" s="206"/>
      <c r="BW992" s="206"/>
      <c r="BX992" s="206"/>
      <c r="BY992" s="206"/>
      <c r="BZ992" s="206"/>
      <c r="CA992" s="206"/>
      <c r="CB992" s="206"/>
      <c r="CC992" s="206"/>
      <c r="CD992" s="206"/>
      <c r="CE992" s="206"/>
      <c r="CF992" s="206"/>
      <c r="CG992" s="206"/>
      <c r="CH992" s="206"/>
      <c r="CI992" s="206"/>
      <c r="CJ992" s="206"/>
      <c r="CK992" s="206"/>
      <c r="CL992" s="206"/>
      <c r="CM992" s="206"/>
      <c r="CN992" s="206"/>
      <c r="CO992" s="206"/>
      <c r="CP992" s="206"/>
      <c r="CQ992" s="206"/>
      <c r="CR992" s="206"/>
      <c r="CS992" s="206"/>
      <c r="CT992" s="206"/>
      <c r="CU992" s="206"/>
      <c r="CV992" s="206"/>
      <c r="CW992" s="206"/>
      <c r="CX992" s="206"/>
      <c r="CY992" s="206"/>
      <c r="CZ992" s="206"/>
      <c r="DA992" s="206"/>
      <c r="DB992" s="206"/>
      <c r="DC992" s="206"/>
      <c r="DD992" s="206"/>
      <c r="DE992" s="206"/>
      <c r="DF992" s="206"/>
      <c r="DG992" s="206"/>
      <c r="DH992" s="206"/>
      <c r="DI992" s="206"/>
      <c r="DJ992" s="206"/>
      <c r="DK992" s="206"/>
      <c r="DL992" s="206"/>
      <c r="DM992" s="206"/>
      <c r="DN992" s="206"/>
      <c r="DO992" s="206"/>
      <c r="DP992" s="206"/>
      <c r="DQ992" s="206"/>
      <c r="DR992" s="206"/>
      <c r="DS992" s="206"/>
      <c r="DT992" s="206"/>
      <c r="DU992" s="206"/>
      <c r="DV992" s="206"/>
      <c r="DW992" s="206"/>
      <c r="DX992" s="206"/>
      <c r="DY992" s="206"/>
      <c r="DZ992" s="206"/>
      <c r="EA992" s="206"/>
      <c r="EB992" s="206"/>
      <c r="EC992" s="206"/>
      <c r="ED992" s="206"/>
      <c r="EE992" s="206"/>
      <c r="EF992" s="206"/>
      <c r="EG992" s="206"/>
      <c r="EH992" s="206"/>
      <c r="EI992" s="206"/>
      <c r="EJ992" s="206"/>
      <c r="EK992" s="206"/>
      <c r="EL992" s="206"/>
      <c r="EM992" s="206"/>
      <c r="EN992" s="206"/>
      <c r="EO992" s="206"/>
      <c r="EP992" s="206"/>
      <c r="EQ992" s="206"/>
      <c r="ER992" s="206"/>
      <c r="ES992" s="206"/>
      <c r="ET992" s="206"/>
      <c r="EU992" s="206"/>
      <c r="EV992" s="206"/>
      <c r="EW992" s="206"/>
      <c r="EX992" s="206"/>
      <c r="EY992" s="206"/>
      <c r="EZ992" s="206"/>
      <c r="FA992" s="206"/>
      <c r="FB992" s="206"/>
      <c r="FC992" s="206"/>
      <c r="FD992" s="206"/>
      <c r="FE992" s="206"/>
      <c r="FF992" s="206"/>
      <c r="FG992" s="206"/>
      <c r="FH992" s="206"/>
      <c r="FI992" s="206"/>
      <c r="FJ992" s="206"/>
      <c r="FK992" s="206"/>
      <c r="FL992" s="206"/>
      <c r="FM992" s="206"/>
      <c r="FN992" s="206"/>
      <c r="FO992" s="206"/>
      <c r="FP992" s="206"/>
      <c r="FQ992" s="206"/>
      <c r="FR992" s="206"/>
      <c r="FS992" s="206"/>
      <c r="FT992" s="206"/>
      <c r="FU992" s="206"/>
      <c r="FV992" s="206"/>
      <c r="FW992" s="206"/>
      <c r="FX992" s="206"/>
      <c r="FY992" s="206"/>
      <c r="FZ992" s="206"/>
      <c r="GA992" s="206"/>
      <c r="GB992" s="206"/>
      <c r="GC992" s="206"/>
      <c r="GD992" s="206"/>
      <c r="GE992" s="206"/>
      <c r="GF992" s="206"/>
      <c r="GG992" s="206"/>
      <c r="GH992" s="206"/>
      <c r="GI992" s="206"/>
      <c r="GJ992" s="206"/>
      <c r="GK992" s="206"/>
      <c r="GL992" s="206"/>
      <c r="GM992" s="206"/>
      <c r="GN992" s="206"/>
      <c r="GO992" s="206"/>
      <c r="GP992" s="206"/>
      <c r="GQ992" s="206"/>
      <c r="GR992" s="206"/>
      <c r="GS992" s="206"/>
      <c r="GT992" s="206"/>
      <c r="GU992" s="206"/>
      <c r="GV992" s="206"/>
      <c r="GW992" s="206"/>
      <c r="GX992" s="206"/>
      <c r="GY992" s="206"/>
      <c r="GZ992" s="206"/>
      <c r="HA992" s="206"/>
      <c r="HB992" s="206"/>
      <c r="HC992" s="206"/>
      <c r="HD992" s="206"/>
      <c r="HE992" s="206"/>
      <c r="HF992" s="206"/>
      <c r="HG992" s="206"/>
      <c r="HH992" s="206"/>
      <c r="HI992" s="206"/>
      <c r="HJ992" s="206"/>
      <c r="HK992" s="206"/>
      <c r="HL992" s="206"/>
      <c r="HM992" s="206"/>
      <c r="HN992" s="206"/>
      <c r="HO992" s="206"/>
      <c r="HP992" s="206"/>
      <c r="HQ992" s="206"/>
      <c r="HR992" s="206"/>
      <c r="HS992" s="206"/>
      <c r="HT992" s="206"/>
      <c r="HU992" s="206"/>
      <c r="HV992" s="206"/>
      <c r="HW992" s="206"/>
      <c r="HX992" s="206"/>
      <c r="HY992" s="206"/>
      <c r="HZ992" s="206"/>
      <c r="IA992" s="206"/>
      <c r="IB992" s="206"/>
      <c r="IC992" s="206"/>
      <c r="ID992" s="206"/>
      <c r="IE992" s="206"/>
      <c r="IF992" s="206"/>
      <c r="IG992" s="206"/>
      <c r="IH992" s="206"/>
    </row>
    <row r="993" spans="1:242" s="225" customFormat="1" hidden="1" x14ac:dyDescent="0.25">
      <c r="A993" s="206"/>
      <c r="B993" s="206"/>
      <c r="C993" s="204">
        <v>43719</v>
      </c>
      <c r="D993" s="233" t="s">
        <v>1753</v>
      </c>
      <c r="E993" s="319" t="s">
        <v>1743</v>
      </c>
      <c r="F993" s="322"/>
      <c r="G993" s="242" t="s">
        <v>1392</v>
      </c>
      <c r="H993" s="285"/>
      <c r="I993" s="236">
        <v>3336000</v>
      </c>
      <c r="J993" s="357">
        <f t="shared" si="15"/>
        <v>3487940</v>
      </c>
      <c r="K993" s="251"/>
      <c r="L993" s="287"/>
      <c r="M993" s="319" t="s">
        <v>1743</v>
      </c>
      <c r="N993" s="287"/>
      <c r="O993" s="287"/>
      <c r="P993" s="287"/>
      <c r="Q993" s="287"/>
      <c r="R993" s="287"/>
      <c r="S993" s="287"/>
      <c r="T993" s="287"/>
      <c r="U993" s="287"/>
      <c r="V993" s="287"/>
      <c r="W993" s="287"/>
      <c r="X993" s="287"/>
      <c r="Y993" s="287"/>
      <c r="Z993" s="287"/>
      <c r="AA993" s="287"/>
      <c r="AB993" s="287"/>
      <c r="AC993" s="287"/>
      <c r="AD993" s="287"/>
      <c r="AE993" s="287"/>
      <c r="AF993" s="287"/>
      <c r="AG993" s="287"/>
      <c r="AH993" s="287"/>
      <c r="AI993" s="287"/>
      <c r="AJ993" s="449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6"/>
      <c r="BN993" s="206"/>
      <c r="BO993" s="206"/>
      <c r="BP993" s="206"/>
      <c r="BQ993" s="206"/>
      <c r="BR993" s="206"/>
      <c r="BS993" s="206"/>
      <c r="BT993" s="206"/>
      <c r="BU993" s="206"/>
      <c r="BV993" s="206"/>
      <c r="BW993" s="206"/>
      <c r="BX993" s="206"/>
      <c r="BY993" s="206"/>
      <c r="BZ993" s="206"/>
      <c r="CA993" s="206"/>
      <c r="CB993" s="206"/>
      <c r="CC993" s="206"/>
      <c r="CD993" s="206"/>
      <c r="CE993" s="206"/>
      <c r="CF993" s="206"/>
      <c r="CG993" s="206"/>
      <c r="CH993" s="206"/>
      <c r="CI993" s="206"/>
      <c r="CJ993" s="206"/>
      <c r="CK993" s="206"/>
      <c r="CL993" s="206"/>
      <c r="CM993" s="206"/>
      <c r="CN993" s="206"/>
      <c r="CO993" s="206"/>
      <c r="CP993" s="206"/>
      <c r="CQ993" s="206"/>
      <c r="CR993" s="206"/>
      <c r="CS993" s="206"/>
      <c r="CT993" s="206"/>
      <c r="CU993" s="206"/>
      <c r="CV993" s="206"/>
      <c r="CW993" s="206"/>
      <c r="CX993" s="206"/>
      <c r="CY993" s="206"/>
      <c r="CZ993" s="206"/>
      <c r="DA993" s="206"/>
      <c r="DB993" s="206"/>
      <c r="DC993" s="206"/>
      <c r="DD993" s="206"/>
      <c r="DE993" s="206"/>
      <c r="DF993" s="206"/>
      <c r="DG993" s="206"/>
      <c r="DH993" s="206"/>
      <c r="DI993" s="206"/>
      <c r="DJ993" s="206"/>
      <c r="DK993" s="206"/>
      <c r="DL993" s="206"/>
      <c r="DM993" s="206"/>
      <c r="DN993" s="206"/>
      <c r="DO993" s="206"/>
      <c r="DP993" s="206"/>
      <c r="DQ993" s="206"/>
      <c r="DR993" s="206"/>
      <c r="DS993" s="206"/>
      <c r="DT993" s="206"/>
      <c r="DU993" s="206"/>
      <c r="DV993" s="206"/>
      <c r="DW993" s="206"/>
      <c r="DX993" s="206"/>
      <c r="DY993" s="206"/>
      <c r="DZ993" s="206"/>
      <c r="EA993" s="206"/>
      <c r="EB993" s="206"/>
      <c r="EC993" s="206"/>
      <c r="ED993" s="206"/>
      <c r="EE993" s="206"/>
      <c r="EF993" s="206"/>
      <c r="EG993" s="206"/>
      <c r="EH993" s="206"/>
      <c r="EI993" s="206"/>
      <c r="EJ993" s="206"/>
      <c r="EK993" s="206"/>
      <c r="EL993" s="206"/>
      <c r="EM993" s="206"/>
      <c r="EN993" s="206"/>
      <c r="EO993" s="206"/>
      <c r="EP993" s="206"/>
      <c r="EQ993" s="206"/>
      <c r="ER993" s="206"/>
      <c r="ES993" s="206"/>
      <c r="ET993" s="206"/>
      <c r="EU993" s="206"/>
      <c r="EV993" s="206"/>
      <c r="EW993" s="206"/>
      <c r="EX993" s="206"/>
      <c r="EY993" s="206"/>
      <c r="EZ993" s="206"/>
      <c r="FA993" s="206"/>
      <c r="FB993" s="206"/>
      <c r="FC993" s="206"/>
      <c r="FD993" s="206"/>
      <c r="FE993" s="206"/>
      <c r="FF993" s="206"/>
      <c r="FG993" s="206"/>
      <c r="FH993" s="206"/>
      <c r="FI993" s="206"/>
      <c r="FJ993" s="206"/>
      <c r="FK993" s="206"/>
      <c r="FL993" s="206"/>
      <c r="FM993" s="206"/>
      <c r="FN993" s="206"/>
      <c r="FO993" s="206"/>
      <c r="FP993" s="206"/>
      <c r="FQ993" s="206"/>
      <c r="FR993" s="206"/>
      <c r="FS993" s="206"/>
      <c r="FT993" s="206"/>
      <c r="FU993" s="206"/>
      <c r="FV993" s="206"/>
      <c r="FW993" s="206"/>
      <c r="FX993" s="206"/>
      <c r="FY993" s="206"/>
      <c r="FZ993" s="206"/>
      <c r="GA993" s="206"/>
      <c r="GB993" s="206"/>
      <c r="GC993" s="206"/>
      <c r="GD993" s="206"/>
      <c r="GE993" s="206"/>
      <c r="GF993" s="206"/>
      <c r="GG993" s="206"/>
      <c r="GH993" s="206"/>
      <c r="GI993" s="206"/>
      <c r="GJ993" s="206"/>
      <c r="GK993" s="206"/>
      <c r="GL993" s="206"/>
      <c r="GM993" s="206"/>
      <c r="GN993" s="206"/>
      <c r="GO993" s="206"/>
      <c r="GP993" s="206"/>
      <c r="GQ993" s="206"/>
      <c r="GR993" s="206"/>
      <c r="GS993" s="206"/>
      <c r="GT993" s="206"/>
      <c r="GU993" s="206"/>
      <c r="GV993" s="206"/>
      <c r="GW993" s="206"/>
      <c r="GX993" s="206"/>
      <c r="GY993" s="206"/>
      <c r="GZ993" s="206"/>
      <c r="HA993" s="206"/>
      <c r="HB993" s="206"/>
      <c r="HC993" s="206"/>
      <c r="HD993" s="206"/>
      <c r="HE993" s="206"/>
      <c r="HF993" s="206"/>
      <c r="HG993" s="206"/>
      <c r="HH993" s="206"/>
      <c r="HI993" s="206"/>
      <c r="HJ993" s="206"/>
      <c r="HK993" s="206"/>
      <c r="HL993" s="206"/>
      <c r="HM993" s="206"/>
      <c r="HN993" s="206"/>
      <c r="HO993" s="206"/>
      <c r="HP993" s="206"/>
      <c r="HQ993" s="206"/>
      <c r="HR993" s="206"/>
      <c r="HS993" s="206"/>
      <c r="HT993" s="206"/>
      <c r="HU993" s="206"/>
      <c r="HV993" s="206"/>
      <c r="HW993" s="206"/>
      <c r="HX993" s="206"/>
      <c r="HY993" s="206"/>
      <c r="HZ993" s="206"/>
      <c r="IA993" s="206"/>
      <c r="IB993" s="206"/>
      <c r="IC993" s="206"/>
      <c r="ID993" s="206"/>
      <c r="IE993" s="206"/>
      <c r="IF993" s="206"/>
      <c r="IG993" s="206"/>
      <c r="IH993" s="206"/>
    </row>
    <row r="994" spans="1:242" s="225" customFormat="1" hidden="1" x14ac:dyDescent="0.25">
      <c r="A994" s="206"/>
      <c r="B994" s="206"/>
      <c r="C994" s="204">
        <v>43719</v>
      </c>
      <c r="D994" s="233" t="s">
        <v>1755</v>
      </c>
      <c r="E994" s="319" t="s">
        <v>1744</v>
      </c>
      <c r="F994" s="322"/>
      <c r="G994" s="242" t="s">
        <v>1754</v>
      </c>
      <c r="H994" s="285"/>
      <c r="I994" s="236">
        <v>52000</v>
      </c>
      <c r="J994" s="357">
        <f t="shared" si="15"/>
        <v>3435940</v>
      </c>
      <c r="K994" s="251"/>
      <c r="L994" s="287"/>
      <c r="M994" s="319" t="s">
        <v>1744</v>
      </c>
      <c r="N994" s="287"/>
      <c r="O994" s="287"/>
      <c r="P994" s="287"/>
      <c r="Q994" s="287"/>
      <c r="R994" s="287"/>
      <c r="S994" s="287"/>
      <c r="T994" s="287"/>
      <c r="U994" s="287"/>
      <c r="V994" s="287"/>
      <c r="W994" s="287"/>
      <c r="X994" s="287"/>
      <c r="Y994" s="287"/>
      <c r="Z994" s="287"/>
      <c r="AA994" s="287"/>
      <c r="AB994" s="287"/>
      <c r="AC994" s="287"/>
      <c r="AD994" s="287"/>
      <c r="AE994" s="287"/>
      <c r="AF994" s="287"/>
      <c r="AG994" s="287"/>
      <c r="AH994" s="287"/>
      <c r="AI994" s="287"/>
      <c r="AJ994" s="449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6"/>
      <c r="BN994" s="206"/>
      <c r="BO994" s="206"/>
      <c r="BP994" s="206"/>
      <c r="BQ994" s="206"/>
      <c r="BR994" s="206"/>
      <c r="BS994" s="206"/>
      <c r="BT994" s="206"/>
      <c r="BU994" s="206"/>
      <c r="BV994" s="206"/>
      <c r="BW994" s="206"/>
      <c r="BX994" s="206"/>
      <c r="BY994" s="206"/>
      <c r="BZ994" s="206"/>
      <c r="CA994" s="206"/>
      <c r="CB994" s="206"/>
      <c r="CC994" s="206"/>
      <c r="CD994" s="206"/>
      <c r="CE994" s="206"/>
      <c r="CF994" s="206"/>
      <c r="CG994" s="206"/>
      <c r="CH994" s="206"/>
      <c r="CI994" s="206"/>
      <c r="CJ994" s="206"/>
      <c r="CK994" s="206"/>
      <c r="CL994" s="206"/>
      <c r="CM994" s="206"/>
      <c r="CN994" s="206"/>
      <c r="CO994" s="206"/>
      <c r="CP994" s="206"/>
      <c r="CQ994" s="206"/>
      <c r="CR994" s="206"/>
      <c r="CS994" s="206"/>
      <c r="CT994" s="206"/>
      <c r="CU994" s="206"/>
      <c r="CV994" s="206"/>
      <c r="CW994" s="206"/>
      <c r="CX994" s="206"/>
      <c r="CY994" s="206"/>
      <c r="CZ994" s="206"/>
      <c r="DA994" s="206"/>
      <c r="DB994" s="206"/>
      <c r="DC994" s="206"/>
      <c r="DD994" s="206"/>
      <c r="DE994" s="206"/>
      <c r="DF994" s="206"/>
      <c r="DG994" s="206"/>
      <c r="DH994" s="206"/>
      <c r="DI994" s="206"/>
      <c r="DJ994" s="206"/>
      <c r="DK994" s="206"/>
      <c r="DL994" s="206"/>
      <c r="DM994" s="206"/>
      <c r="DN994" s="206"/>
      <c r="DO994" s="206"/>
      <c r="DP994" s="206"/>
      <c r="DQ994" s="206"/>
      <c r="DR994" s="206"/>
      <c r="DS994" s="206"/>
      <c r="DT994" s="206"/>
      <c r="DU994" s="206"/>
      <c r="DV994" s="206"/>
      <c r="DW994" s="206"/>
      <c r="DX994" s="206"/>
      <c r="DY994" s="206"/>
      <c r="DZ994" s="206"/>
      <c r="EA994" s="206"/>
      <c r="EB994" s="206"/>
      <c r="EC994" s="206"/>
      <c r="ED994" s="206"/>
      <c r="EE994" s="206"/>
      <c r="EF994" s="206"/>
      <c r="EG994" s="206"/>
      <c r="EH994" s="206"/>
      <c r="EI994" s="206"/>
      <c r="EJ994" s="206"/>
      <c r="EK994" s="206"/>
      <c r="EL994" s="206"/>
      <c r="EM994" s="206"/>
      <c r="EN994" s="206"/>
      <c r="EO994" s="206"/>
      <c r="EP994" s="206"/>
      <c r="EQ994" s="206"/>
      <c r="ER994" s="206"/>
      <c r="ES994" s="206"/>
      <c r="ET994" s="206"/>
      <c r="EU994" s="206"/>
      <c r="EV994" s="206"/>
      <c r="EW994" s="206"/>
      <c r="EX994" s="206"/>
      <c r="EY994" s="206"/>
      <c r="EZ994" s="206"/>
      <c r="FA994" s="206"/>
      <c r="FB994" s="206"/>
      <c r="FC994" s="206"/>
      <c r="FD994" s="206"/>
      <c r="FE994" s="206"/>
      <c r="FF994" s="206"/>
      <c r="FG994" s="206"/>
      <c r="FH994" s="206"/>
      <c r="FI994" s="206"/>
      <c r="FJ994" s="206"/>
      <c r="FK994" s="206"/>
      <c r="FL994" s="206"/>
      <c r="FM994" s="206"/>
      <c r="FN994" s="206"/>
      <c r="FO994" s="206"/>
      <c r="FP994" s="206"/>
      <c r="FQ994" s="206"/>
      <c r="FR994" s="206"/>
      <c r="FS994" s="206"/>
      <c r="FT994" s="206"/>
      <c r="FU994" s="206"/>
      <c r="FV994" s="206"/>
      <c r="FW994" s="206"/>
      <c r="FX994" s="206"/>
      <c r="FY994" s="206"/>
      <c r="FZ994" s="206"/>
      <c r="GA994" s="206"/>
      <c r="GB994" s="206"/>
      <c r="GC994" s="206"/>
      <c r="GD994" s="206"/>
      <c r="GE994" s="206"/>
      <c r="GF994" s="206"/>
      <c r="GG994" s="206"/>
      <c r="GH994" s="206"/>
      <c r="GI994" s="206"/>
      <c r="GJ994" s="206"/>
      <c r="GK994" s="206"/>
      <c r="GL994" s="206"/>
      <c r="GM994" s="206"/>
      <c r="GN994" s="206"/>
      <c r="GO994" s="206"/>
      <c r="GP994" s="206"/>
      <c r="GQ994" s="206"/>
      <c r="GR994" s="206"/>
      <c r="GS994" s="206"/>
      <c r="GT994" s="206"/>
      <c r="GU994" s="206"/>
      <c r="GV994" s="206"/>
      <c r="GW994" s="206"/>
      <c r="GX994" s="206"/>
      <c r="GY994" s="206"/>
      <c r="GZ994" s="206"/>
      <c r="HA994" s="206"/>
      <c r="HB994" s="206"/>
      <c r="HC994" s="206"/>
      <c r="HD994" s="206"/>
      <c r="HE994" s="206"/>
      <c r="HF994" s="206"/>
      <c r="HG994" s="206"/>
      <c r="HH994" s="206"/>
      <c r="HI994" s="206"/>
      <c r="HJ994" s="206"/>
      <c r="HK994" s="206"/>
      <c r="HL994" s="206"/>
      <c r="HM994" s="206"/>
      <c r="HN994" s="206"/>
      <c r="HO994" s="206"/>
      <c r="HP994" s="206"/>
      <c r="HQ994" s="206"/>
      <c r="HR994" s="206"/>
      <c r="HS994" s="206"/>
      <c r="HT994" s="206"/>
      <c r="HU994" s="206"/>
      <c r="HV994" s="206"/>
      <c r="HW994" s="206"/>
      <c r="HX994" s="206"/>
      <c r="HY994" s="206"/>
      <c r="HZ994" s="206"/>
      <c r="IA994" s="206"/>
      <c r="IB994" s="206"/>
      <c r="IC994" s="206"/>
      <c r="ID994" s="206"/>
      <c r="IE994" s="206"/>
      <c r="IF994" s="206"/>
      <c r="IG994" s="206"/>
      <c r="IH994" s="206"/>
    </row>
    <row r="995" spans="1:242" s="225" customFormat="1" hidden="1" x14ac:dyDescent="0.25">
      <c r="A995" s="206"/>
      <c r="B995" s="206"/>
      <c r="C995" s="204">
        <v>43720</v>
      </c>
      <c r="D995" s="233" t="s">
        <v>1758</v>
      </c>
      <c r="E995" s="319" t="s">
        <v>1760</v>
      </c>
      <c r="F995" s="322"/>
      <c r="G995" s="242" t="s">
        <v>1693</v>
      </c>
      <c r="H995" s="285"/>
      <c r="I995" s="236">
        <v>1215000</v>
      </c>
      <c r="J995" s="357">
        <f t="shared" si="15"/>
        <v>2220940</v>
      </c>
      <c r="K995" s="251"/>
      <c r="L995" s="287"/>
      <c r="M995" s="319" t="s">
        <v>1760</v>
      </c>
      <c r="N995" s="287"/>
      <c r="O995" s="287"/>
      <c r="P995" s="287"/>
      <c r="Q995" s="287"/>
      <c r="R995" s="287"/>
      <c r="S995" s="287"/>
      <c r="T995" s="287"/>
      <c r="U995" s="287"/>
      <c r="V995" s="287"/>
      <c r="W995" s="287"/>
      <c r="X995" s="287"/>
      <c r="Y995" s="287"/>
      <c r="Z995" s="287"/>
      <c r="AA995" s="287"/>
      <c r="AB995" s="287"/>
      <c r="AC995" s="287"/>
      <c r="AD995" s="287"/>
      <c r="AE995" s="287"/>
      <c r="AF995" s="287"/>
      <c r="AG995" s="287"/>
      <c r="AH995" s="287"/>
      <c r="AI995" s="287"/>
      <c r="AJ995" s="449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6"/>
      <c r="BN995" s="206"/>
      <c r="BO995" s="206"/>
      <c r="BP995" s="206"/>
      <c r="BQ995" s="206"/>
      <c r="BR995" s="206"/>
      <c r="BS995" s="206"/>
      <c r="BT995" s="206"/>
      <c r="BU995" s="206"/>
      <c r="BV995" s="206"/>
      <c r="BW995" s="206"/>
      <c r="BX995" s="206"/>
      <c r="BY995" s="206"/>
      <c r="BZ995" s="206"/>
      <c r="CA995" s="206"/>
      <c r="CB995" s="206"/>
      <c r="CC995" s="206"/>
      <c r="CD995" s="206"/>
      <c r="CE995" s="206"/>
      <c r="CF995" s="206"/>
      <c r="CG995" s="206"/>
      <c r="CH995" s="206"/>
      <c r="CI995" s="206"/>
      <c r="CJ995" s="206"/>
      <c r="CK995" s="206"/>
      <c r="CL995" s="206"/>
      <c r="CM995" s="206"/>
      <c r="CN995" s="206"/>
      <c r="CO995" s="206"/>
      <c r="CP995" s="206"/>
      <c r="CQ995" s="206"/>
      <c r="CR995" s="206"/>
      <c r="CS995" s="206"/>
      <c r="CT995" s="206"/>
      <c r="CU995" s="206"/>
      <c r="CV995" s="206"/>
      <c r="CW995" s="206"/>
      <c r="CX995" s="206"/>
      <c r="CY995" s="206"/>
      <c r="CZ995" s="206"/>
      <c r="DA995" s="206"/>
      <c r="DB995" s="206"/>
      <c r="DC995" s="206"/>
      <c r="DD995" s="206"/>
      <c r="DE995" s="206"/>
      <c r="DF995" s="206"/>
      <c r="DG995" s="206"/>
      <c r="DH995" s="206"/>
      <c r="DI995" s="206"/>
      <c r="DJ995" s="206"/>
      <c r="DK995" s="206"/>
      <c r="DL995" s="206"/>
      <c r="DM995" s="206"/>
      <c r="DN995" s="206"/>
      <c r="DO995" s="206"/>
      <c r="DP995" s="206"/>
      <c r="DQ995" s="206"/>
      <c r="DR995" s="206"/>
      <c r="DS995" s="206"/>
      <c r="DT995" s="206"/>
      <c r="DU995" s="206"/>
      <c r="DV995" s="206"/>
      <c r="DW995" s="206"/>
      <c r="DX995" s="206"/>
      <c r="DY995" s="206"/>
      <c r="DZ995" s="206"/>
      <c r="EA995" s="206"/>
      <c r="EB995" s="206"/>
      <c r="EC995" s="206"/>
      <c r="ED995" s="206"/>
      <c r="EE995" s="206"/>
      <c r="EF995" s="206"/>
      <c r="EG995" s="206"/>
      <c r="EH995" s="206"/>
      <c r="EI995" s="206"/>
      <c r="EJ995" s="206"/>
      <c r="EK995" s="206"/>
      <c r="EL995" s="206"/>
      <c r="EM995" s="206"/>
      <c r="EN995" s="206"/>
      <c r="EO995" s="206"/>
      <c r="EP995" s="206"/>
      <c r="EQ995" s="206"/>
      <c r="ER995" s="206"/>
      <c r="ES995" s="206"/>
      <c r="ET995" s="206"/>
      <c r="EU995" s="206"/>
      <c r="EV995" s="206"/>
      <c r="EW995" s="206"/>
      <c r="EX995" s="206"/>
      <c r="EY995" s="206"/>
      <c r="EZ995" s="206"/>
      <c r="FA995" s="206"/>
      <c r="FB995" s="206"/>
      <c r="FC995" s="206"/>
      <c r="FD995" s="206"/>
      <c r="FE995" s="206"/>
      <c r="FF995" s="206"/>
      <c r="FG995" s="206"/>
      <c r="FH995" s="206"/>
      <c r="FI995" s="206"/>
      <c r="FJ995" s="206"/>
      <c r="FK995" s="206"/>
      <c r="FL995" s="206"/>
      <c r="FM995" s="206"/>
      <c r="FN995" s="206"/>
      <c r="FO995" s="206"/>
      <c r="FP995" s="206"/>
      <c r="FQ995" s="206"/>
      <c r="FR995" s="206"/>
      <c r="FS995" s="206"/>
      <c r="FT995" s="206"/>
      <c r="FU995" s="206"/>
      <c r="FV995" s="206"/>
      <c r="FW995" s="206"/>
      <c r="FX995" s="206"/>
      <c r="FY995" s="206"/>
      <c r="FZ995" s="206"/>
      <c r="GA995" s="206"/>
      <c r="GB995" s="206"/>
      <c r="GC995" s="206"/>
      <c r="GD995" s="206"/>
      <c r="GE995" s="206"/>
      <c r="GF995" s="206"/>
      <c r="GG995" s="206"/>
      <c r="GH995" s="206"/>
      <c r="GI995" s="206"/>
      <c r="GJ995" s="206"/>
      <c r="GK995" s="206"/>
      <c r="GL995" s="206"/>
      <c r="GM995" s="206"/>
      <c r="GN995" s="206"/>
      <c r="GO995" s="206"/>
      <c r="GP995" s="206"/>
      <c r="GQ995" s="206"/>
      <c r="GR995" s="206"/>
      <c r="GS995" s="206"/>
      <c r="GT995" s="206"/>
      <c r="GU995" s="206"/>
      <c r="GV995" s="206"/>
      <c r="GW995" s="206"/>
      <c r="GX995" s="206"/>
      <c r="GY995" s="206"/>
      <c r="GZ995" s="206"/>
      <c r="HA995" s="206"/>
      <c r="HB995" s="206"/>
      <c r="HC995" s="206"/>
      <c r="HD995" s="206"/>
      <c r="HE995" s="206"/>
      <c r="HF995" s="206"/>
      <c r="HG995" s="206"/>
      <c r="HH995" s="206"/>
      <c r="HI995" s="206"/>
      <c r="HJ995" s="206"/>
      <c r="HK995" s="206"/>
      <c r="HL995" s="206"/>
      <c r="HM995" s="206"/>
      <c r="HN995" s="206"/>
      <c r="HO995" s="206"/>
      <c r="HP995" s="206"/>
      <c r="HQ995" s="206"/>
      <c r="HR995" s="206"/>
      <c r="HS995" s="206"/>
      <c r="HT995" s="206"/>
      <c r="HU995" s="206"/>
      <c r="HV995" s="206"/>
      <c r="HW995" s="206"/>
      <c r="HX995" s="206"/>
      <c r="HY995" s="206"/>
      <c r="HZ995" s="206"/>
      <c r="IA995" s="206"/>
      <c r="IB995" s="206"/>
      <c r="IC995" s="206"/>
      <c r="ID995" s="206"/>
      <c r="IE995" s="206"/>
      <c r="IF995" s="206"/>
      <c r="IG995" s="206"/>
      <c r="IH995" s="206"/>
    </row>
    <row r="996" spans="1:242" s="225" customFormat="1" hidden="1" x14ac:dyDescent="0.25">
      <c r="A996" s="206"/>
      <c r="B996" s="206"/>
      <c r="C996" s="204"/>
      <c r="D996" s="225" t="s">
        <v>1759</v>
      </c>
      <c r="E996" s="319" t="s">
        <v>1724</v>
      </c>
      <c r="F996" s="322"/>
      <c r="G996" s="242"/>
      <c r="H996" s="285">
        <v>2505000</v>
      </c>
      <c r="I996" s="236"/>
      <c r="J996" s="357">
        <f t="shared" si="15"/>
        <v>4725940</v>
      </c>
      <c r="K996" s="251"/>
      <c r="L996" s="287"/>
      <c r="M996" s="319" t="s">
        <v>1724</v>
      </c>
      <c r="N996" s="287"/>
      <c r="O996" s="287"/>
      <c r="P996" s="287"/>
      <c r="Q996" s="287"/>
      <c r="R996" s="287"/>
      <c r="S996" s="287"/>
      <c r="T996" s="287"/>
      <c r="U996" s="287"/>
      <c r="V996" s="287"/>
      <c r="W996" s="287"/>
      <c r="X996" s="287"/>
      <c r="Y996" s="287"/>
      <c r="Z996" s="287"/>
      <c r="AA996" s="287"/>
      <c r="AB996" s="287"/>
      <c r="AC996" s="287"/>
      <c r="AD996" s="287"/>
      <c r="AE996" s="287"/>
      <c r="AF996" s="287"/>
      <c r="AG996" s="287"/>
      <c r="AH996" s="287"/>
      <c r="AI996" s="287"/>
      <c r="AJ996" s="449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6"/>
      <c r="BN996" s="206"/>
      <c r="BO996" s="206"/>
      <c r="BP996" s="206"/>
      <c r="BQ996" s="206"/>
      <c r="BR996" s="206"/>
      <c r="BS996" s="206"/>
      <c r="BT996" s="206"/>
      <c r="BU996" s="206"/>
      <c r="BV996" s="206"/>
      <c r="BW996" s="206"/>
      <c r="BX996" s="206"/>
      <c r="BY996" s="206"/>
      <c r="BZ996" s="206"/>
      <c r="CA996" s="206"/>
      <c r="CB996" s="206"/>
      <c r="CC996" s="206"/>
      <c r="CD996" s="206"/>
      <c r="CE996" s="206"/>
      <c r="CF996" s="206"/>
      <c r="CG996" s="206"/>
      <c r="CH996" s="206"/>
      <c r="CI996" s="206"/>
      <c r="CJ996" s="206"/>
      <c r="CK996" s="206"/>
      <c r="CL996" s="206"/>
      <c r="CM996" s="206"/>
      <c r="CN996" s="206"/>
      <c r="CO996" s="206"/>
      <c r="CP996" s="206"/>
      <c r="CQ996" s="206"/>
      <c r="CR996" s="206"/>
      <c r="CS996" s="206"/>
      <c r="CT996" s="206"/>
      <c r="CU996" s="206"/>
      <c r="CV996" s="206"/>
      <c r="CW996" s="206"/>
      <c r="CX996" s="206"/>
      <c r="CY996" s="206"/>
      <c r="CZ996" s="206"/>
      <c r="DA996" s="206"/>
      <c r="DB996" s="206"/>
      <c r="DC996" s="206"/>
      <c r="DD996" s="206"/>
      <c r="DE996" s="206"/>
      <c r="DF996" s="206"/>
      <c r="DG996" s="206"/>
      <c r="DH996" s="206"/>
      <c r="DI996" s="206"/>
      <c r="DJ996" s="206"/>
      <c r="DK996" s="206"/>
      <c r="DL996" s="206"/>
      <c r="DM996" s="206"/>
      <c r="DN996" s="206"/>
      <c r="DO996" s="206"/>
      <c r="DP996" s="206"/>
      <c r="DQ996" s="206"/>
      <c r="DR996" s="206"/>
      <c r="DS996" s="206"/>
      <c r="DT996" s="206"/>
      <c r="DU996" s="206"/>
      <c r="DV996" s="206"/>
      <c r="DW996" s="206"/>
      <c r="DX996" s="206"/>
      <c r="DY996" s="206"/>
      <c r="DZ996" s="206"/>
      <c r="EA996" s="206"/>
      <c r="EB996" s="206"/>
      <c r="EC996" s="206"/>
      <c r="ED996" s="206"/>
      <c r="EE996" s="206"/>
      <c r="EF996" s="206"/>
      <c r="EG996" s="206"/>
      <c r="EH996" s="206"/>
      <c r="EI996" s="206"/>
      <c r="EJ996" s="206"/>
      <c r="EK996" s="206"/>
      <c r="EL996" s="206"/>
      <c r="EM996" s="206"/>
      <c r="EN996" s="206"/>
      <c r="EO996" s="206"/>
      <c r="EP996" s="206"/>
      <c r="EQ996" s="206"/>
      <c r="ER996" s="206"/>
      <c r="ES996" s="206"/>
      <c r="ET996" s="206"/>
      <c r="EU996" s="206"/>
      <c r="EV996" s="206"/>
      <c r="EW996" s="206"/>
      <c r="EX996" s="206"/>
      <c r="EY996" s="206"/>
      <c r="EZ996" s="206"/>
      <c r="FA996" s="206"/>
      <c r="FB996" s="206"/>
      <c r="FC996" s="206"/>
      <c r="FD996" s="206"/>
      <c r="FE996" s="206"/>
      <c r="FF996" s="206"/>
      <c r="FG996" s="206"/>
      <c r="FH996" s="206"/>
      <c r="FI996" s="206"/>
      <c r="FJ996" s="206"/>
      <c r="FK996" s="206"/>
      <c r="FL996" s="206"/>
      <c r="FM996" s="206"/>
      <c r="FN996" s="206"/>
      <c r="FO996" s="206"/>
      <c r="FP996" s="206"/>
      <c r="FQ996" s="206"/>
      <c r="FR996" s="206"/>
      <c r="FS996" s="206"/>
      <c r="FT996" s="206"/>
      <c r="FU996" s="206"/>
      <c r="FV996" s="206"/>
      <c r="FW996" s="206"/>
      <c r="FX996" s="206"/>
      <c r="FY996" s="206"/>
      <c r="FZ996" s="206"/>
      <c r="GA996" s="206"/>
      <c r="GB996" s="206"/>
      <c r="GC996" s="206"/>
      <c r="GD996" s="206"/>
      <c r="GE996" s="206"/>
      <c r="GF996" s="206"/>
      <c r="GG996" s="206"/>
      <c r="GH996" s="206"/>
      <c r="GI996" s="206"/>
      <c r="GJ996" s="206"/>
      <c r="GK996" s="206"/>
      <c r="GL996" s="206"/>
      <c r="GM996" s="206"/>
      <c r="GN996" s="206"/>
      <c r="GO996" s="206"/>
      <c r="GP996" s="206"/>
      <c r="GQ996" s="206"/>
      <c r="GR996" s="206"/>
      <c r="GS996" s="206"/>
      <c r="GT996" s="206"/>
      <c r="GU996" s="206"/>
      <c r="GV996" s="206"/>
      <c r="GW996" s="206"/>
      <c r="GX996" s="206"/>
      <c r="GY996" s="206"/>
      <c r="GZ996" s="206"/>
      <c r="HA996" s="206"/>
      <c r="HB996" s="206"/>
      <c r="HC996" s="206"/>
      <c r="HD996" s="206"/>
      <c r="HE996" s="206"/>
      <c r="HF996" s="206"/>
      <c r="HG996" s="206"/>
      <c r="HH996" s="206"/>
      <c r="HI996" s="206"/>
      <c r="HJ996" s="206"/>
      <c r="HK996" s="206"/>
      <c r="HL996" s="206"/>
      <c r="HM996" s="206"/>
      <c r="HN996" s="206"/>
      <c r="HO996" s="206"/>
      <c r="HP996" s="206"/>
      <c r="HQ996" s="206"/>
      <c r="HR996" s="206"/>
      <c r="HS996" s="206"/>
      <c r="HT996" s="206"/>
      <c r="HU996" s="206"/>
      <c r="HV996" s="206"/>
      <c r="HW996" s="206"/>
      <c r="HX996" s="206"/>
      <c r="HY996" s="206"/>
      <c r="HZ996" s="206"/>
      <c r="IA996" s="206"/>
      <c r="IB996" s="206"/>
      <c r="IC996" s="206"/>
      <c r="ID996" s="206"/>
      <c r="IE996" s="206"/>
      <c r="IF996" s="206"/>
      <c r="IG996" s="206"/>
      <c r="IH996" s="206"/>
    </row>
    <row r="997" spans="1:242" s="225" customFormat="1" hidden="1" x14ac:dyDescent="0.25">
      <c r="A997" s="206"/>
      <c r="B997" s="206"/>
      <c r="C997" s="204">
        <v>43720</v>
      </c>
      <c r="D997" s="233" t="s">
        <v>1756</v>
      </c>
      <c r="E997" s="319" t="s">
        <v>1745</v>
      </c>
      <c r="F997" s="322"/>
      <c r="G997" s="242" t="s">
        <v>1394</v>
      </c>
      <c r="H997" s="285"/>
      <c r="I997" s="236">
        <v>2236510</v>
      </c>
      <c r="J997" s="357">
        <f t="shared" si="15"/>
        <v>2489430</v>
      </c>
      <c r="K997" s="251"/>
      <c r="L997" s="287"/>
      <c r="M997" s="319" t="s">
        <v>1745</v>
      </c>
      <c r="N997" s="287"/>
      <c r="O997" s="287"/>
      <c r="P997" s="287"/>
      <c r="Q997" s="287"/>
      <c r="R997" s="287"/>
      <c r="S997" s="287"/>
      <c r="T997" s="287"/>
      <c r="U997" s="287"/>
      <c r="V997" s="287"/>
      <c r="W997" s="287"/>
      <c r="X997" s="287"/>
      <c r="Y997" s="287"/>
      <c r="Z997" s="287"/>
      <c r="AA997" s="287"/>
      <c r="AB997" s="287"/>
      <c r="AC997" s="287"/>
      <c r="AD997" s="287"/>
      <c r="AE997" s="287"/>
      <c r="AF997" s="287"/>
      <c r="AG997" s="287"/>
      <c r="AH997" s="287"/>
      <c r="AI997" s="287"/>
      <c r="AJ997" s="449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6"/>
      <c r="BN997" s="206"/>
      <c r="BO997" s="206"/>
      <c r="BP997" s="206"/>
      <c r="BQ997" s="206"/>
      <c r="BR997" s="206"/>
      <c r="BS997" s="206"/>
      <c r="BT997" s="206"/>
      <c r="BU997" s="206"/>
      <c r="BV997" s="206"/>
      <c r="BW997" s="206"/>
      <c r="BX997" s="206"/>
      <c r="BY997" s="206"/>
      <c r="BZ997" s="206"/>
      <c r="CA997" s="206"/>
      <c r="CB997" s="206"/>
      <c r="CC997" s="206"/>
      <c r="CD997" s="206"/>
      <c r="CE997" s="206"/>
      <c r="CF997" s="206"/>
      <c r="CG997" s="206"/>
      <c r="CH997" s="206"/>
      <c r="CI997" s="206"/>
      <c r="CJ997" s="206"/>
      <c r="CK997" s="206"/>
      <c r="CL997" s="206"/>
      <c r="CM997" s="206"/>
      <c r="CN997" s="206"/>
      <c r="CO997" s="206"/>
      <c r="CP997" s="206"/>
      <c r="CQ997" s="206"/>
      <c r="CR997" s="206"/>
      <c r="CS997" s="206"/>
      <c r="CT997" s="206"/>
      <c r="CU997" s="206"/>
      <c r="CV997" s="206"/>
      <c r="CW997" s="206"/>
      <c r="CX997" s="206"/>
      <c r="CY997" s="206"/>
      <c r="CZ997" s="206"/>
      <c r="DA997" s="206"/>
      <c r="DB997" s="206"/>
      <c r="DC997" s="206"/>
      <c r="DD997" s="206"/>
      <c r="DE997" s="206"/>
      <c r="DF997" s="206"/>
      <c r="DG997" s="206"/>
      <c r="DH997" s="206"/>
      <c r="DI997" s="206"/>
      <c r="DJ997" s="206"/>
      <c r="DK997" s="206"/>
      <c r="DL997" s="206"/>
      <c r="DM997" s="206"/>
      <c r="DN997" s="206"/>
      <c r="DO997" s="206"/>
      <c r="DP997" s="206"/>
      <c r="DQ997" s="206"/>
      <c r="DR997" s="206"/>
      <c r="DS997" s="206"/>
      <c r="DT997" s="206"/>
      <c r="DU997" s="206"/>
      <c r="DV997" s="206"/>
      <c r="DW997" s="206"/>
      <c r="DX997" s="206"/>
      <c r="DY997" s="206"/>
      <c r="DZ997" s="206"/>
      <c r="EA997" s="206"/>
      <c r="EB997" s="206"/>
      <c r="EC997" s="206"/>
      <c r="ED997" s="206"/>
      <c r="EE997" s="206"/>
      <c r="EF997" s="206"/>
      <c r="EG997" s="206"/>
      <c r="EH997" s="206"/>
      <c r="EI997" s="206"/>
      <c r="EJ997" s="206"/>
      <c r="EK997" s="206"/>
      <c r="EL997" s="206"/>
      <c r="EM997" s="206"/>
      <c r="EN997" s="206"/>
      <c r="EO997" s="206"/>
      <c r="EP997" s="206"/>
      <c r="EQ997" s="206"/>
      <c r="ER997" s="206"/>
      <c r="ES997" s="206"/>
      <c r="ET997" s="206"/>
      <c r="EU997" s="206"/>
      <c r="EV997" s="206"/>
      <c r="EW997" s="206"/>
      <c r="EX997" s="206"/>
      <c r="EY997" s="206"/>
      <c r="EZ997" s="206"/>
      <c r="FA997" s="206"/>
      <c r="FB997" s="206"/>
      <c r="FC997" s="206"/>
      <c r="FD997" s="206"/>
      <c r="FE997" s="206"/>
      <c r="FF997" s="206"/>
      <c r="FG997" s="206"/>
      <c r="FH997" s="206"/>
      <c r="FI997" s="206"/>
      <c r="FJ997" s="206"/>
      <c r="FK997" s="206"/>
      <c r="FL997" s="206"/>
      <c r="FM997" s="206"/>
      <c r="FN997" s="206"/>
      <c r="FO997" s="206"/>
      <c r="FP997" s="206"/>
      <c r="FQ997" s="206"/>
      <c r="FR997" s="206"/>
      <c r="FS997" s="206"/>
      <c r="FT997" s="206"/>
      <c r="FU997" s="206"/>
      <c r="FV997" s="206"/>
      <c r="FW997" s="206"/>
      <c r="FX997" s="206"/>
      <c r="FY997" s="206"/>
      <c r="FZ997" s="206"/>
      <c r="GA997" s="206"/>
      <c r="GB997" s="206"/>
      <c r="GC997" s="206"/>
      <c r="GD997" s="206"/>
      <c r="GE997" s="206"/>
      <c r="GF997" s="206"/>
      <c r="GG997" s="206"/>
      <c r="GH997" s="206"/>
      <c r="GI997" s="206"/>
      <c r="GJ997" s="206"/>
      <c r="GK997" s="206"/>
      <c r="GL997" s="206"/>
      <c r="GM997" s="206"/>
      <c r="GN997" s="206"/>
      <c r="GO997" s="206"/>
      <c r="GP997" s="206"/>
      <c r="GQ997" s="206"/>
      <c r="GR997" s="206"/>
      <c r="GS997" s="206"/>
      <c r="GT997" s="206"/>
      <c r="GU997" s="206"/>
      <c r="GV997" s="206"/>
      <c r="GW997" s="206"/>
      <c r="GX997" s="206"/>
      <c r="GY997" s="206"/>
      <c r="GZ997" s="206"/>
      <c r="HA997" s="206"/>
      <c r="HB997" s="206"/>
      <c r="HC997" s="206"/>
      <c r="HD997" s="206"/>
      <c r="HE997" s="206"/>
      <c r="HF997" s="206"/>
      <c r="HG997" s="206"/>
      <c r="HH997" s="206"/>
      <c r="HI997" s="206"/>
      <c r="HJ997" s="206"/>
      <c r="HK997" s="206"/>
      <c r="HL997" s="206"/>
      <c r="HM997" s="206"/>
      <c r="HN997" s="206"/>
      <c r="HO997" s="206"/>
      <c r="HP997" s="206"/>
      <c r="HQ997" s="206"/>
      <c r="HR997" s="206"/>
      <c r="HS997" s="206"/>
      <c r="HT997" s="206"/>
      <c r="HU997" s="206"/>
      <c r="HV997" s="206"/>
      <c r="HW997" s="206"/>
      <c r="HX997" s="206"/>
      <c r="HY997" s="206"/>
      <c r="HZ997" s="206"/>
      <c r="IA997" s="206"/>
      <c r="IB997" s="206"/>
      <c r="IC997" s="206"/>
      <c r="ID997" s="206"/>
      <c r="IE997" s="206"/>
      <c r="IF997" s="206"/>
      <c r="IG997" s="206"/>
      <c r="IH997" s="206"/>
    </row>
    <row r="998" spans="1:242" s="225" customFormat="1" hidden="1" x14ac:dyDescent="0.25">
      <c r="A998" s="206"/>
      <c r="B998" s="206"/>
      <c r="C998" s="204">
        <v>43721</v>
      </c>
      <c r="D998" s="233" t="s">
        <v>1100</v>
      </c>
      <c r="E998" s="319"/>
      <c r="F998" s="322"/>
      <c r="G998" s="242"/>
      <c r="H998" s="285">
        <v>1215000</v>
      </c>
      <c r="I998" s="236"/>
      <c r="J998" s="357">
        <f t="shared" si="15"/>
        <v>3704430</v>
      </c>
      <c r="K998" s="251"/>
      <c r="L998" s="287"/>
      <c r="M998" s="319"/>
      <c r="N998" s="287"/>
      <c r="O998" s="287"/>
      <c r="P998" s="287"/>
      <c r="Q998" s="287"/>
      <c r="R998" s="287"/>
      <c r="S998" s="287"/>
      <c r="T998" s="287"/>
      <c r="U998" s="287"/>
      <c r="V998" s="287"/>
      <c r="W998" s="287"/>
      <c r="X998" s="287"/>
      <c r="Y998" s="287"/>
      <c r="Z998" s="287"/>
      <c r="AA998" s="287"/>
      <c r="AB998" s="287"/>
      <c r="AC998" s="287"/>
      <c r="AD998" s="287"/>
      <c r="AE998" s="287"/>
      <c r="AF998" s="287"/>
      <c r="AG998" s="287"/>
      <c r="AH998" s="287"/>
      <c r="AI998" s="287"/>
      <c r="AJ998" s="449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206"/>
      <c r="BN998" s="206"/>
      <c r="BO998" s="206"/>
      <c r="BP998" s="206"/>
      <c r="BQ998" s="206"/>
      <c r="BR998" s="206"/>
      <c r="BS998" s="206"/>
      <c r="BT998" s="206"/>
      <c r="BU998" s="206"/>
      <c r="BV998" s="206"/>
      <c r="BW998" s="206"/>
      <c r="BX998" s="206"/>
      <c r="BY998" s="206"/>
      <c r="BZ998" s="206"/>
      <c r="CA998" s="206"/>
      <c r="CB998" s="206"/>
      <c r="CC998" s="206"/>
      <c r="CD998" s="206"/>
      <c r="CE998" s="206"/>
      <c r="CF998" s="206"/>
      <c r="CG998" s="206"/>
      <c r="CH998" s="206"/>
      <c r="CI998" s="206"/>
      <c r="CJ998" s="206"/>
      <c r="CK998" s="206"/>
      <c r="CL998" s="206"/>
      <c r="CM998" s="206"/>
      <c r="CN998" s="206"/>
      <c r="CO998" s="206"/>
      <c r="CP998" s="206"/>
      <c r="CQ998" s="206"/>
      <c r="CR998" s="206"/>
      <c r="CS998" s="206"/>
      <c r="CT998" s="206"/>
      <c r="CU998" s="206"/>
      <c r="CV998" s="206"/>
      <c r="CW998" s="206"/>
      <c r="CX998" s="206"/>
      <c r="CY998" s="206"/>
      <c r="CZ998" s="206"/>
      <c r="DA998" s="206"/>
      <c r="DB998" s="206"/>
      <c r="DC998" s="206"/>
      <c r="DD998" s="206"/>
      <c r="DE998" s="206"/>
      <c r="DF998" s="206"/>
      <c r="DG998" s="206"/>
      <c r="DH998" s="206"/>
      <c r="DI998" s="206"/>
      <c r="DJ998" s="206"/>
      <c r="DK998" s="206"/>
      <c r="DL998" s="206"/>
      <c r="DM998" s="206"/>
      <c r="DN998" s="206"/>
      <c r="DO998" s="206"/>
      <c r="DP998" s="206"/>
      <c r="DQ998" s="206"/>
      <c r="DR998" s="206"/>
      <c r="DS998" s="206"/>
      <c r="DT998" s="206"/>
      <c r="DU998" s="206"/>
      <c r="DV998" s="206"/>
      <c r="DW998" s="206"/>
      <c r="DX998" s="206"/>
      <c r="DY998" s="206"/>
      <c r="DZ998" s="206"/>
      <c r="EA998" s="206"/>
      <c r="EB998" s="206"/>
      <c r="EC998" s="206"/>
      <c r="ED998" s="206"/>
      <c r="EE998" s="206"/>
      <c r="EF998" s="206"/>
      <c r="EG998" s="206"/>
      <c r="EH998" s="206"/>
      <c r="EI998" s="206"/>
      <c r="EJ998" s="206"/>
      <c r="EK998" s="206"/>
      <c r="EL998" s="206"/>
      <c r="EM998" s="206"/>
      <c r="EN998" s="206"/>
      <c r="EO998" s="206"/>
      <c r="EP998" s="206"/>
      <c r="EQ998" s="206"/>
      <c r="ER998" s="206"/>
      <c r="ES998" s="206"/>
      <c r="ET998" s="206"/>
      <c r="EU998" s="206"/>
      <c r="EV998" s="206"/>
      <c r="EW998" s="206"/>
      <c r="EX998" s="206"/>
      <c r="EY998" s="206"/>
      <c r="EZ998" s="206"/>
      <c r="FA998" s="206"/>
      <c r="FB998" s="206"/>
      <c r="FC998" s="206"/>
      <c r="FD998" s="206"/>
      <c r="FE998" s="206"/>
      <c r="FF998" s="206"/>
      <c r="FG998" s="206"/>
      <c r="FH998" s="206"/>
      <c r="FI998" s="206"/>
      <c r="FJ998" s="206"/>
      <c r="FK998" s="206"/>
      <c r="FL998" s="206"/>
      <c r="FM998" s="206"/>
      <c r="FN998" s="206"/>
      <c r="FO998" s="206"/>
      <c r="FP998" s="206"/>
      <c r="FQ998" s="206"/>
      <c r="FR998" s="206"/>
      <c r="FS998" s="206"/>
      <c r="FT998" s="206"/>
      <c r="FU998" s="206"/>
      <c r="FV998" s="206"/>
      <c r="FW998" s="206"/>
      <c r="FX998" s="206"/>
      <c r="FY998" s="206"/>
      <c r="FZ998" s="206"/>
      <c r="GA998" s="206"/>
      <c r="GB998" s="206"/>
      <c r="GC998" s="206"/>
      <c r="GD998" s="206"/>
      <c r="GE998" s="206"/>
      <c r="GF998" s="206"/>
      <c r="GG998" s="206"/>
      <c r="GH998" s="206"/>
      <c r="GI998" s="206"/>
      <c r="GJ998" s="206"/>
      <c r="GK998" s="206"/>
      <c r="GL998" s="206"/>
      <c r="GM998" s="206"/>
      <c r="GN998" s="206"/>
      <c r="GO998" s="206"/>
      <c r="GP998" s="206"/>
      <c r="GQ998" s="206"/>
      <c r="GR998" s="206"/>
      <c r="GS998" s="206"/>
      <c r="GT998" s="206"/>
      <c r="GU998" s="206"/>
      <c r="GV998" s="206"/>
      <c r="GW998" s="206"/>
      <c r="GX998" s="206"/>
      <c r="GY998" s="206"/>
      <c r="GZ998" s="206"/>
      <c r="HA998" s="206"/>
      <c r="HB998" s="206"/>
      <c r="HC998" s="206"/>
      <c r="HD998" s="206"/>
      <c r="HE998" s="206"/>
      <c r="HF998" s="206"/>
      <c r="HG998" s="206"/>
      <c r="HH998" s="206"/>
      <c r="HI998" s="206"/>
      <c r="HJ998" s="206"/>
      <c r="HK998" s="206"/>
      <c r="HL998" s="206"/>
      <c r="HM998" s="206"/>
      <c r="HN998" s="206"/>
      <c r="HO998" s="206"/>
      <c r="HP998" s="206"/>
      <c r="HQ998" s="206"/>
      <c r="HR998" s="206"/>
      <c r="HS998" s="206"/>
      <c r="HT998" s="206"/>
      <c r="HU998" s="206"/>
      <c r="HV998" s="206"/>
      <c r="HW998" s="206"/>
      <c r="HX998" s="206"/>
      <c r="HY998" s="206"/>
      <c r="HZ998" s="206"/>
      <c r="IA998" s="206"/>
      <c r="IB998" s="206"/>
      <c r="IC998" s="206"/>
      <c r="ID998" s="206"/>
      <c r="IE998" s="206"/>
      <c r="IF998" s="206"/>
      <c r="IG998" s="206"/>
      <c r="IH998" s="206"/>
    </row>
    <row r="999" spans="1:242" s="225" customFormat="1" hidden="1" x14ac:dyDescent="0.25">
      <c r="A999" s="206"/>
      <c r="B999" s="206"/>
      <c r="C999" s="204">
        <v>43721</v>
      </c>
      <c r="D999" s="233" t="s">
        <v>1757</v>
      </c>
      <c r="E999" s="319" t="s">
        <v>1746</v>
      </c>
      <c r="F999" s="322"/>
      <c r="G999" s="242" t="s">
        <v>1693</v>
      </c>
      <c r="H999" s="285"/>
      <c r="I999" s="236">
        <v>1004900</v>
      </c>
      <c r="J999" s="357">
        <f t="shared" si="15"/>
        <v>2699530</v>
      </c>
      <c r="K999" s="251" t="s">
        <v>1760</v>
      </c>
      <c r="L999" s="287"/>
      <c r="M999" s="319" t="s">
        <v>1746</v>
      </c>
      <c r="N999" s="287"/>
      <c r="O999" s="287"/>
      <c r="P999" s="287"/>
      <c r="Q999" s="287"/>
      <c r="R999" s="287"/>
      <c r="S999" s="287"/>
      <c r="T999" s="287"/>
      <c r="U999" s="287"/>
      <c r="V999" s="287"/>
      <c r="W999" s="287"/>
      <c r="X999" s="287"/>
      <c r="Y999" s="287"/>
      <c r="Z999" s="287"/>
      <c r="AA999" s="287"/>
      <c r="AB999" s="287"/>
      <c r="AC999" s="287"/>
      <c r="AD999" s="287"/>
      <c r="AE999" s="287"/>
      <c r="AF999" s="287"/>
      <c r="AG999" s="287"/>
      <c r="AH999" s="287"/>
      <c r="AI999" s="287"/>
      <c r="AJ999" s="449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206"/>
      <c r="BN999" s="206"/>
      <c r="BO999" s="206"/>
      <c r="BP999" s="206"/>
      <c r="BQ999" s="206"/>
      <c r="BR999" s="206"/>
      <c r="BS999" s="206"/>
      <c r="BT999" s="206"/>
      <c r="BU999" s="206"/>
      <c r="BV999" s="206"/>
      <c r="BW999" s="206"/>
      <c r="BX999" s="206"/>
      <c r="BY999" s="206"/>
      <c r="BZ999" s="206"/>
      <c r="CA999" s="206"/>
      <c r="CB999" s="206"/>
      <c r="CC999" s="206"/>
      <c r="CD999" s="206"/>
      <c r="CE999" s="206"/>
      <c r="CF999" s="206"/>
      <c r="CG999" s="206"/>
      <c r="CH999" s="206"/>
      <c r="CI999" s="206"/>
      <c r="CJ999" s="206"/>
      <c r="CK999" s="206"/>
      <c r="CL999" s="206"/>
      <c r="CM999" s="206"/>
      <c r="CN999" s="206"/>
      <c r="CO999" s="206"/>
      <c r="CP999" s="206"/>
      <c r="CQ999" s="206"/>
      <c r="CR999" s="206"/>
      <c r="CS999" s="206"/>
      <c r="CT999" s="206"/>
      <c r="CU999" s="206"/>
      <c r="CV999" s="206"/>
      <c r="CW999" s="206"/>
      <c r="CX999" s="206"/>
      <c r="CY999" s="206"/>
      <c r="CZ999" s="206"/>
      <c r="DA999" s="206"/>
      <c r="DB999" s="206"/>
      <c r="DC999" s="206"/>
      <c r="DD999" s="206"/>
      <c r="DE999" s="206"/>
      <c r="DF999" s="206"/>
      <c r="DG999" s="206"/>
      <c r="DH999" s="206"/>
      <c r="DI999" s="206"/>
      <c r="DJ999" s="206"/>
      <c r="DK999" s="206"/>
      <c r="DL999" s="206"/>
      <c r="DM999" s="206"/>
      <c r="DN999" s="206"/>
      <c r="DO999" s="206"/>
      <c r="DP999" s="206"/>
      <c r="DQ999" s="206"/>
      <c r="DR999" s="206"/>
      <c r="DS999" s="206"/>
      <c r="DT999" s="206"/>
      <c r="DU999" s="206"/>
      <c r="DV999" s="206"/>
      <c r="DW999" s="206"/>
      <c r="DX999" s="206"/>
      <c r="DY999" s="206"/>
      <c r="DZ999" s="206"/>
      <c r="EA999" s="206"/>
      <c r="EB999" s="206"/>
      <c r="EC999" s="206"/>
      <c r="ED999" s="206"/>
      <c r="EE999" s="206"/>
      <c r="EF999" s="206"/>
      <c r="EG999" s="206"/>
      <c r="EH999" s="206"/>
      <c r="EI999" s="206"/>
      <c r="EJ999" s="206"/>
      <c r="EK999" s="206"/>
      <c r="EL999" s="206"/>
      <c r="EM999" s="206"/>
      <c r="EN999" s="206"/>
      <c r="EO999" s="206"/>
      <c r="EP999" s="206"/>
      <c r="EQ999" s="206"/>
      <c r="ER999" s="206"/>
      <c r="ES999" s="206"/>
      <c r="ET999" s="206"/>
      <c r="EU999" s="206"/>
      <c r="EV999" s="206"/>
      <c r="EW999" s="206"/>
      <c r="EX999" s="206"/>
      <c r="EY999" s="206"/>
      <c r="EZ999" s="206"/>
      <c r="FA999" s="206"/>
      <c r="FB999" s="206"/>
      <c r="FC999" s="206"/>
      <c r="FD999" s="206"/>
      <c r="FE999" s="206"/>
      <c r="FF999" s="206"/>
      <c r="FG999" s="206"/>
      <c r="FH999" s="206"/>
      <c r="FI999" s="206"/>
      <c r="FJ999" s="206"/>
      <c r="FK999" s="206"/>
      <c r="FL999" s="206"/>
      <c r="FM999" s="206"/>
      <c r="FN999" s="206"/>
      <c r="FO999" s="206"/>
      <c r="FP999" s="206"/>
      <c r="FQ999" s="206"/>
      <c r="FR999" s="206"/>
      <c r="FS999" s="206"/>
      <c r="FT999" s="206"/>
      <c r="FU999" s="206"/>
      <c r="FV999" s="206"/>
      <c r="FW999" s="206"/>
      <c r="FX999" s="206"/>
      <c r="FY999" s="206"/>
      <c r="FZ999" s="206"/>
      <c r="GA999" s="206"/>
      <c r="GB999" s="206"/>
      <c r="GC999" s="206"/>
      <c r="GD999" s="206"/>
      <c r="GE999" s="206"/>
      <c r="GF999" s="206"/>
      <c r="GG999" s="206"/>
      <c r="GH999" s="206"/>
      <c r="GI999" s="206"/>
      <c r="GJ999" s="206"/>
      <c r="GK999" s="206"/>
      <c r="GL999" s="206"/>
      <c r="GM999" s="206"/>
      <c r="GN999" s="206"/>
      <c r="GO999" s="206"/>
      <c r="GP999" s="206"/>
      <c r="GQ999" s="206"/>
      <c r="GR999" s="206"/>
      <c r="GS999" s="206"/>
      <c r="GT999" s="206"/>
      <c r="GU999" s="206"/>
      <c r="GV999" s="206"/>
      <c r="GW999" s="206"/>
      <c r="GX999" s="206"/>
      <c r="GY999" s="206"/>
      <c r="GZ999" s="206"/>
      <c r="HA999" s="206"/>
      <c r="HB999" s="206"/>
      <c r="HC999" s="206"/>
      <c r="HD999" s="206"/>
      <c r="HE999" s="206"/>
      <c r="HF999" s="206"/>
      <c r="HG999" s="206"/>
      <c r="HH999" s="206"/>
      <c r="HI999" s="206"/>
      <c r="HJ999" s="206"/>
      <c r="HK999" s="206"/>
      <c r="HL999" s="206"/>
      <c r="HM999" s="206"/>
      <c r="HN999" s="206"/>
      <c r="HO999" s="206"/>
      <c r="HP999" s="206"/>
      <c r="HQ999" s="206"/>
      <c r="HR999" s="206"/>
      <c r="HS999" s="206"/>
      <c r="HT999" s="206"/>
      <c r="HU999" s="206"/>
      <c r="HV999" s="206"/>
      <c r="HW999" s="206"/>
      <c r="HX999" s="206"/>
      <c r="HY999" s="206"/>
      <c r="HZ999" s="206"/>
      <c r="IA999" s="206"/>
      <c r="IB999" s="206"/>
      <c r="IC999" s="206"/>
      <c r="ID999" s="206"/>
      <c r="IE999" s="206"/>
      <c r="IF999" s="206"/>
      <c r="IG999" s="206"/>
      <c r="IH999" s="206"/>
    </row>
    <row r="1000" spans="1:242" s="225" customFormat="1" hidden="1" x14ac:dyDescent="0.25">
      <c r="A1000" s="206"/>
      <c r="B1000" s="206"/>
      <c r="C1000" s="283">
        <v>43717</v>
      </c>
      <c r="D1000" s="225" t="s">
        <v>1731</v>
      </c>
      <c r="E1000" s="206" t="s">
        <v>1761</v>
      </c>
      <c r="F1000" s="206"/>
      <c r="G1000" s="235" t="s">
        <v>1652</v>
      </c>
      <c r="H1000" s="285"/>
      <c r="I1000" s="235">
        <v>2000000</v>
      </c>
      <c r="J1000" s="357">
        <f t="shared" si="15"/>
        <v>699530</v>
      </c>
      <c r="K1000" s="251"/>
      <c r="L1000" s="287"/>
      <c r="M1000" s="206" t="s">
        <v>1761</v>
      </c>
      <c r="N1000" s="287"/>
      <c r="O1000" s="287"/>
      <c r="P1000" s="287"/>
      <c r="Q1000" s="287"/>
      <c r="R1000" s="287"/>
      <c r="S1000" s="287"/>
      <c r="T1000" s="287"/>
      <c r="U1000" s="287"/>
      <c r="V1000" s="287"/>
      <c r="W1000" s="287"/>
      <c r="X1000" s="287"/>
      <c r="Y1000" s="287"/>
      <c r="Z1000" s="287"/>
      <c r="AA1000" s="287"/>
      <c r="AB1000" s="287"/>
      <c r="AC1000" s="287"/>
      <c r="AD1000" s="287"/>
      <c r="AE1000" s="287"/>
      <c r="AF1000" s="287"/>
      <c r="AG1000" s="287"/>
      <c r="AH1000" s="287"/>
      <c r="AI1000" s="287"/>
      <c r="AJ1000" s="449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206"/>
      <c r="BN1000" s="206"/>
      <c r="BO1000" s="206"/>
      <c r="BP1000" s="206"/>
      <c r="BQ1000" s="206"/>
      <c r="BR1000" s="206"/>
      <c r="BS1000" s="206"/>
      <c r="BT1000" s="206"/>
      <c r="BU1000" s="206"/>
      <c r="BV1000" s="206"/>
      <c r="BW1000" s="206"/>
      <c r="BX1000" s="206"/>
      <c r="BY1000" s="206"/>
      <c r="BZ1000" s="206"/>
      <c r="CA1000" s="206"/>
      <c r="CB1000" s="206"/>
      <c r="CC1000" s="206"/>
      <c r="CD1000" s="206"/>
      <c r="CE1000" s="206"/>
      <c r="CF1000" s="206"/>
      <c r="CG1000" s="206"/>
      <c r="CH1000" s="206"/>
      <c r="CI1000" s="206"/>
      <c r="CJ1000" s="206"/>
      <c r="CK1000" s="206"/>
      <c r="CL1000" s="206"/>
      <c r="CM1000" s="206"/>
      <c r="CN1000" s="206"/>
      <c r="CO1000" s="206"/>
      <c r="CP1000" s="206"/>
      <c r="CQ1000" s="206"/>
      <c r="CR1000" s="206"/>
      <c r="CS1000" s="206"/>
      <c r="CT1000" s="206"/>
      <c r="CU1000" s="206"/>
      <c r="CV1000" s="206"/>
      <c r="CW1000" s="206"/>
      <c r="CX1000" s="206"/>
      <c r="CY1000" s="206"/>
      <c r="CZ1000" s="206"/>
      <c r="DA1000" s="206"/>
      <c r="DB1000" s="206"/>
      <c r="DC1000" s="206"/>
      <c r="DD1000" s="206"/>
      <c r="DE1000" s="206"/>
      <c r="DF1000" s="206"/>
      <c r="DG1000" s="206"/>
      <c r="DH1000" s="206"/>
      <c r="DI1000" s="206"/>
      <c r="DJ1000" s="206"/>
      <c r="DK1000" s="206"/>
      <c r="DL1000" s="206"/>
      <c r="DM1000" s="206"/>
      <c r="DN1000" s="206"/>
      <c r="DO1000" s="206"/>
      <c r="DP1000" s="206"/>
      <c r="DQ1000" s="206"/>
      <c r="DR1000" s="206"/>
      <c r="DS1000" s="206"/>
      <c r="DT1000" s="206"/>
      <c r="DU1000" s="206"/>
      <c r="DV1000" s="206"/>
      <c r="DW1000" s="206"/>
      <c r="DX1000" s="206"/>
      <c r="DY1000" s="206"/>
      <c r="DZ1000" s="206"/>
      <c r="EA1000" s="206"/>
      <c r="EB1000" s="206"/>
      <c r="EC1000" s="206"/>
      <c r="ED1000" s="206"/>
      <c r="EE1000" s="206"/>
      <c r="EF1000" s="206"/>
      <c r="EG1000" s="206"/>
      <c r="EH1000" s="206"/>
      <c r="EI1000" s="206"/>
      <c r="EJ1000" s="206"/>
      <c r="EK1000" s="206"/>
      <c r="EL1000" s="206"/>
      <c r="EM1000" s="206"/>
      <c r="EN1000" s="206"/>
      <c r="EO1000" s="206"/>
      <c r="EP1000" s="206"/>
      <c r="EQ1000" s="206"/>
      <c r="ER1000" s="206"/>
      <c r="ES1000" s="206"/>
      <c r="ET1000" s="206"/>
      <c r="EU1000" s="206"/>
      <c r="EV1000" s="206"/>
      <c r="EW1000" s="206"/>
      <c r="EX1000" s="206"/>
      <c r="EY1000" s="206"/>
      <c r="EZ1000" s="206"/>
      <c r="FA1000" s="206"/>
      <c r="FB1000" s="206"/>
      <c r="FC1000" s="206"/>
      <c r="FD1000" s="206"/>
      <c r="FE1000" s="206"/>
      <c r="FF1000" s="206"/>
      <c r="FG1000" s="206"/>
      <c r="FH1000" s="206"/>
      <c r="FI1000" s="206"/>
      <c r="FJ1000" s="206"/>
      <c r="FK1000" s="206"/>
      <c r="FL1000" s="206"/>
      <c r="FM1000" s="206"/>
      <c r="FN1000" s="206"/>
      <c r="FO1000" s="206"/>
      <c r="FP1000" s="206"/>
      <c r="FQ1000" s="206"/>
      <c r="FR1000" s="206"/>
      <c r="FS1000" s="206"/>
      <c r="FT1000" s="206"/>
      <c r="FU1000" s="206"/>
      <c r="FV1000" s="206"/>
      <c r="FW1000" s="206"/>
      <c r="FX1000" s="206"/>
      <c r="FY1000" s="206"/>
      <c r="FZ1000" s="206"/>
      <c r="GA1000" s="206"/>
      <c r="GB1000" s="206"/>
      <c r="GC1000" s="206"/>
      <c r="GD1000" s="206"/>
      <c r="GE1000" s="206"/>
      <c r="GF1000" s="206"/>
      <c r="GG1000" s="206"/>
      <c r="GH1000" s="206"/>
      <c r="GI1000" s="206"/>
      <c r="GJ1000" s="206"/>
      <c r="GK1000" s="206"/>
      <c r="GL1000" s="206"/>
      <c r="GM1000" s="206"/>
      <c r="GN1000" s="206"/>
      <c r="GO1000" s="206"/>
      <c r="GP1000" s="206"/>
      <c r="GQ1000" s="206"/>
      <c r="GR1000" s="206"/>
      <c r="GS1000" s="206"/>
      <c r="GT1000" s="206"/>
      <c r="GU1000" s="206"/>
      <c r="GV1000" s="206"/>
      <c r="GW1000" s="206"/>
      <c r="GX1000" s="206"/>
      <c r="GY1000" s="206"/>
      <c r="GZ1000" s="206"/>
      <c r="HA1000" s="206"/>
      <c r="HB1000" s="206"/>
      <c r="HC1000" s="206"/>
      <c r="HD1000" s="206"/>
      <c r="HE1000" s="206"/>
      <c r="HF1000" s="206"/>
      <c r="HG1000" s="206"/>
      <c r="HH1000" s="206"/>
      <c r="HI1000" s="206"/>
      <c r="HJ1000" s="206"/>
      <c r="HK1000" s="206"/>
      <c r="HL1000" s="206"/>
      <c r="HM1000" s="206"/>
      <c r="HN1000" s="206"/>
      <c r="HO1000" s="206"/>
      <c r="HP1000" s="206"/>
      <c r="HQ1000" s="206"/>
      <c r="HR1000" s="206"/>
      <c r="HS1000" s="206"/>
      <c r="HT1000" s="206"/>
      <c r="HU1000" s="206"/>
      <c r="HV1000" s="206"/>
      <c r="HW1000" s="206"/>
      <c r="HX1000" s="206"/>
      <c r="HY1000" s="206"/>
      <c r="HZ1000" s="206"/>
      <c r="IA1000" s="206"/>
      <c r="IB1000" s="206"/>
      <c r="IC1000" s="206"/>
      <c r="ID1000" s="206"/>
      <c r="IE1000" s="206"/>
      <c r="IF1000" s="206"/>
      <c r="IG1000" s="206"/>
      <c r="IH1000" s="206"/>
    </row>
    <row r="1001" spans="1:242" s="225" customFormat="1" hidden="1" x14ac:dyDescent="0.25">
      <c r="A1001" s="206"/>
      <c r="B1001" s="206"/>
      <c r="C1001" s="395">
        <v>43721</v>
      </c>
      <c r="D1001" s="301" t="s">
        <v>1733</v>
      </c>
      <c r="E1001" s="206" t="s">
        <v>1762</v>
      </c>
      <c r="F1001" s="284"/>
      <c r="G1001" s="256" t="s">
        <v>1734</v>
      </c>
      <c r="H1001" s="285"/>
      <c r="I1001" s="256">
        <v>150000</v>
      </c>
      <c r="J1001" s="357">
        <f t="shared" si="15"/>
        <v>549530</v>
      </c>
      <c r="K1001" s="251"/>
      <c r="L1001" s="287"/>
      <c r="M1001" s="206" t="s">
        <v>1762</v>
      </c>
      <c r="N1001" s="287"/>
      <c r="O1001" s="287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449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206"/>
      <c r="BN1001" s="206"/>
      <c r="BO1001" s="206"/>
      <c r="BP1001" s="206"/>
      <c r="BQ1001" s="206"/>
      <c r="BR1001" s="206"/>
      <c r="BS1001" s="206"/>
      <c r="BT1001" s="206"/>
      <c r="BU1001" s="206"/>
      <c r="BV1001" s="206"/>
      <c r="BW1001" s="206"/>
      <c r="BX1001" s="206"/>
      <c r="BY1001" s="206"/>
      <c r="BZ1001" s="206"/>
      <c r="CA1001" s="206"/>
      <c r="CB1001" s="206"/>
      <c r="CC1001" s="206"/>
      <c r="CD1001" s="206"/>
      <c r="CE1001" s="206"/>
      <c r="CF1001" s="206"/>
      <c r="CG1001" s="206"/>
      <c r="CH1001" s="206"/>
      <c r="CI1001" s="206"/>
      <c r="CJ1001" s="206"/>
      <c r="CK1001" s="206"/>
      <c r="CL1001" s="206"/>
      <c r="CM1001" s="206"/>
      <c r="CN1001" s="206"/>
      <c r="CO1001" s="206"/>
      <c r="CP1001" s="206"/>
      <c r="CQ1001" s="206"/>
      <c r="CR1001" s="206"/>
      <c r="CS1001" s="206"/>
      <c r="CT1001" s="206"/>
      <c r="CU1001" s="206"/>
      <c r="CV1001" s="206"/>
      <c r="CW1001" s="206"/>
      <c r="CX1001" s="206"/>
      <c r="CY1001" s="206"/>
      <c r="CZ1001" s="206"/>
      <c r="DA1001" s="206"/>
      <c r="DB1001" s="206"/>
      <c r="DC1001" s="206"/>
      <c r="DD1001" s="206"/>
      <c r="DE1001" s="206"/>
      <c r="DF1001" s="206"/>
      <c r="DG1001" s="206"/>
      <c r="DH1001" s="206"/>
      <c r="DI1001" s="206"/>
      <c r="DJ1001" s="206"/>
      <c r="DK1001" s="206"/>
      <c r="DL1001" s="206"/>
      <c r="DM1001" s="206"/>
      <c r="DN1001" s="206"/>
      <c r="DO1001" s="206"/>
      <c r="DP1001" s="206"/>
      <c r="DQ1001" s="206"/>
      <c r="DR1001" s="206"/>
      <c r="DS1001" s="206"/>
      <c r="DT1001" s="206"/>
      <c r="DU1001" s="206"/>
      <c r="DV1001" s="206"/>
      <c r="DW1001" s="206"/>
      <c r="DX1001" s="206"/>
      <c r="DY1001" s="206"/>
      <c r="DZ1001" s="206"/>
      <c r="EA1001" s="206"/>
      <c r="EB1001" s="206"/>
      <c r="EC1001" s="206"/>
      <c r="ED1001" s="206"/>
      <c r="EE1001" s="206"/>
      <c r="EF1001" s="206"/>
      <c r="EG1001" s="206"/>
      <c r="EH1001" s="206"/>
      <c r="EI1001" s="206"/>
      <c r="EJ1001" s="206"/>
      <c r="EK1001" s="206"/>
      <c r="EL1001" s="206"/>
      <c r="EM1001" s="206"/>
      <c r="EN1001" s="206"/>
      <c r="EO1001" s="206"/>
      <c r="EP1001" s="206"/>
      <c r="EQ1001" s="206"/>
      <c r="ER1001" s="206"/>
      <c r="ES1001" s="206"/>
      <c r="ET1001" s="206"/>
      <c r="EU1001" s="206"/>
      <c r="EV1001" s="206"/>
      <c r="EW1001" s="206"/>
      <c r="EX1001" s="206"/>
      <c r="EY1001" s="206"/>
      <c r="EZ1001" s="206"/>
      <c r="FA1001" s="206"/>
      <c r="FB1001" s="206"/>
      <c r="FC1001" s="206"/>
      <c r="FD1001" s="206"/>
      <c r="FE1001" s="206"/>
      <c r="FF1001" s="206"/>
      <c r="FG1001" s="206"/>
      <c r="FH1001" s="206"/>
      <c r="FI1001" s="206"/>
      <c r="FJ1001" s="206"/>
      <c r="FK1001" s="206"/>
      <c r="FL1001" s="206"/>
      <c r="FM1001" s="206"/>
      <c r="FN1001" s="206"/>
      <c r="FO1001" s="206"/>
      <c r="FP1001" s="206"/>
      <c r="FQ1001" s="206"/>
      <c r="FR1001" s="206"/>
      <c r="FS1001" s="206"/>
      <c r="FT1001" s="206"/>
      <c r="FU1001" s="206"/>
      <c r="FV1001" s="206"/>
      <c r="FW1001" s="206"/>
      <c r="FX1001" s="206"/>
      <c r="FY1001" s="206"/>
      <c r="FZ1001" s="206"/>
      <c r="GA1001" s="206"/>
      <c r="GB1001" s="206"/>
      <c r="GC1001" s="206"/>
      <c r="GD1001" s="206"/>
      <c r="GE1001" s="206"/>
      <c r="GF1001" s="206"/>
      <c r="GG1001" s="206"/>
      <c r="GH1001" s="206"/>
      <c r="GI1001" s="206"/>
      <c r="GJ1001" s="206"/>
      <c r="GK1001" s="206"/>
      <c r="GL1001" s="206"/>
      <c r="GM1001" s="206"/>
      <c r="GN1001" s="206"/>
      <c r="GO1001" s="206"/>
      <c r="GP1001" s="206"/>
      <c r="GQ1001" s="206"/>
      <c r="GR1001" s="206"/>
      <c r="GS1001" s="206"/>
      <c r="GT1001" s="206"/>
      <c r="GU1001" s="206"/>
      <c r="GV1001" s="206"/>
      <c r="GW1001" s="206"/>
      <c r="GX1001" s="206"/>
      <c r="GY1001" s="206"/>
      <c r="GZ1001" s="206"/>
      <c r="HA1001" s="206"/>
      <c r="HB1001" s="206"/>
      <c r="HC1001" s="206"/>
      <c r="HD1001" s="206"/>
      <c r="HE1001" s="206"/>
      <c r="HF1001" s="206"/>
      <c r="HG1001" s="206"/>
      <c r="HH1001" s="206"/>
      <c r="HI1001" s="206"/>
      <c r="HJ1001" s="206"/>
      <c r="HK1001" s="206"/>
      <c r="HL1001" s="206"/>
      <c r="HM1001" s="206"/>
      <c r="HN1001" s="206"/>
      <c r="HO1001" s="206"/>
      <c r="HP1001" s="206"/>
      <c r="HQ1001" s="206"/>
      <c r="HR1001" s="206"/>
      <c r="HS1001" s="206"/>
      <c r="HT1001" s="206"/>
      <c r="HU1001" s="206"/>
      <c r="HV1001" s="206"/>
      <c r="HW1001" s="206"/>
      <c r="HX1001" s="206"/>
      <c r="HY1001" s="206"/>
      <c r="HZ1001" s="206"/>
      <c r="IA1001" s="206"/>
      <c r="IB1001" s="206"/>
      <c r="IC1001" s="206"/>
      <c r="ID1001" s="206"/>
      <c r="IE1001" s="206"/>
      <c r="IF1001" s="206"/>
      <c r="IG1001" s="206"/>
      <c r="IH1001" s="206"/>
    </row>
    <row r="1002" spans="1:242" s="225" customFormat="1" hidden="1" x14ac:dyDescent="0.25">
      <c r="A1002" s="206"/>
      <c r="B1002" s="206"/>
      <c r="C1002" s="206"/>
      <c r="D1002" s="206"/>
      <c r="E1002" s="206"/>
      <c r="F1002" s="206"/>
      <c r="G1002" s="208"/>
      <c r="H1002" s="285">
        <v>18795670</v>
      </c>
      <c r="I1002" s="210"/>
      <c r="J1002" s="357">
        <f t="shared" si="15"/>
        <v>19345200</v>
      </c>
      <c r="K1002" s="251"/>
      <c r="L1002" s="287"/>
      <c r="M1002" s="206"/>
      <c r="N1002" s="287"/>
      <c r="O1002" s="287"/>
      <c r="P1002" s="287"/>
      <c r="Q1002" s="287"/>
      <c r="R1002" s="287"/>
      <c r="S1002" s="287"/>
      <c r="T1002" s="287"/>
      <c r="U1002" s="287"/>
      <c r="V1002" s="287"/>
      <c r="W1002" s="287"/>
      <c r="X1002" s="287"/>
      <c r="Y1002" s="287"/>
      <c r="Z1002" s="287"/>
      <c r="AA1002" s="287"/>
      <c r="AB1002" s="287"/>
      <c r="AC1002" s="287"/>
      <c r="AD1002" s="287"/>
      <c r="AE1002" s="287"/>
      <c r="AF1002" s="287"/>
      <c r="AG1002" s="287"/>
      <c r="AH1002" s="287"/>
      <c r="AI1002" s="287"/>
      <c r="AJ1002" s="449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  <c r="BI1002" s="206"/>
      <c r="BJ1002" s="206"/>
      <c r="BK1002" s="206"/>
      <c r="BL1002" s="206"/>
      <c r="BM1002" s="206"/>
      <c r="BN1002" s="206"/>
      <c r="BO1002" s="206"/>
      <c r="BP1002" s="206"/>
      <c r="BQ1002" s="206"/>
      <c r="BR1002" s="206"/>
      <c r="BS1002" s="206"/>
      <c r="BT1002" s="206"/>
      <c r="BU1002" s="206"/>
      <c r="BV1002" s="206"/>
      <c r="BW1002" s="206"/>
      <c r="BX1002" s="206"/>
      <c r="BY1002" s="206"/>
      <c r="BZ1002" s="206"/>
      <c r="CA1002" s="206"/>
      <c r="CB1002" s="206"/>
      <c r="CC1002" s="206"/>
      <c r="CD1002" s="206"/>
      <c r="CE1002" s="206"/>
      <c r="CF1002" s="206"/>
      <c r="CG1002" s="206"/>
      <c r="CH1002" s="206"/>
      <c r="CI1002" s="206"/>
      <c r="CJ1002" s="206"/>
      <c r="CK1002" s="206"/>
      <c r="CL1002" s="206"/>
      <c r="CM1002" s="206"/>
      <c r="CN1002" s="206"/>
      <c r="CO1002" s="206"/>
      <c r="CP1002" s="206"/>
      <c r="CQ1002" s="206"/>
      <c r="CR1002" s="206"/>
      <c r="CS1002" s="206"/>
      <c r="CT1002" s="206"/>
      <c r="CU1002" s="206"/>
      <c r="CV1002" s="206"/>
      <c r="CW1002" s="206"/>
      <c r="CX1002" s="206"/>
      <c r="CY1002" s="206"/>
      <c r="CZ1002" s="206"/>
      <c r="DA1002" s="206"/>
      <c r="DB1002" s="206"/>
      <c r="DC1002" s="206"/>
      <c r="DD1002" s="206"/>
      <c r="DE1002" s="206"/>
      <c r="DF1002" s="206"/>
      <c r="DG1002" s="206"/>
      <c r="DH1002" s="206"/>
      <c r="DI1002" s="206"/>
      <c r="DJ1002" s="206"/>
      <c r="DK1002" s="206"/>
      <c r="DL1002" s="206"/>
      <c r="DM1002" s="206"/>
      <c r="DN1002" s="206"/>
      <c r="DO1002" s="206"/>
      <c r="DP1002" s="206"/>
      <c r="DQ1002" s="206"/>
      <c r="DR1002" s="206"/>
      <c r="DS1002" s="206"/>
      <c r="DT1002" s="206"/>
      <c r="DU1002" s="206"/>
      <c r="DV1002" s="206"/>
      <c r="DW1002" s="206"/>
      <c r="DX1002" s="206"/>
      <c r="DY1002" s="206"/>
      <c r="DZ1002" s="206"/>
      <c r="EA1002" s="206"/>
      <c r="EB1002" s="206"/>
      <c r="EC1002" s="206"/>
      <c r="ED1002" s="206"/>
      <c r="EE1002" s="206"/>
      <c r="EF1002" s="206"/>
      <c r="EG1002" s="206"/>
      <c r="EH1002" s="206"/>
      <c r="EI1002" s="206"/>
      <c r="EJ1002" s="206"/>
      <c r="EK1002" s="206"/>
      <c r="EL1002" s="206"/>
      <c r="EM1002" s="206"/>
      <c r="EN1002" s="206"/>
      <c r="EO1002" s="206"/>
      <c r="EP1002" s="206"/>
      <c r="EQ1002" s="206"/>
      <c r="ER1002" s="206"/>
      <c r="ES1002" s="206"/>
      <c r="ET1002" s="206"/>
      <c r="EU1002" s="206"/>
      <c r="EV1002" s="206"/>
      <c r="EW1002" s="206"/>
      <c r="EX1002" s="206"/>
      <c r="EY1002" s="206"/>
      <c r="EZ1002" s="206"/>
      <c r="FA1002" s="206"/>
      <c r="FB1002" s="206"/>
      <c r="FC1002" s="206"/>
      <c r="FD1002" s="206"/>
      <c r="FE1002" s="206"/>
      <c r="FF1002" s="206"/>
      <c r="FG1002" s="206"/>
      <c r="FH1002" s="206"/>
      <c r="FI1002" s="206"/>
      <c r="FJ1002" s="206"/>
      <c r="FK1002" s="206"/>
      <c r="FL1002" s="206"/>
      <c r="FM1002" s="206"/>
      <c r="FN1002" s="206"/>
      <c r="FO1002" s="206"/>
      <c r="FP1002" s="206"/>
      <c r="FQ1002" s="206"/>
      <c r="FR1002" s="206"/>
      <c r="FS1002" s="206"/>
      <c r="FT1002" s="206"/>
      <c r="FU1002" s="206"/>
      <c r="FV1002" s="206"/>
      <c r="FW1002" s="206"/>
      <c r="FX1002" s="206"/>
      <c r="FY1002" s="206"/>
      <c r="FZ1002" s="206"/>
      <c r="GA1002" s="206"/>
      <c r="GB1002" s="206"/>
      <c r="GC1002" s="206"/>
      <c r="GD1002" s="206"/>
      <c r="GE1002" s="206"/>
      <c r="GF1002" s="206"/>
      <c r="GG1002" s="206"/>
      <c r="GH1002" s="206"/>
      <c r="GI1002" s="206"/>
      <c r="GJ1002" s="206"/>
      <c r="GK1002" s="206"/>
      <c r="GL1002" s="206"/>
      <c r="GM1002" s="206"/>
      <c r="GN1002" s="206"/>
      <c r="GO1002" s="206"/>
      <c r="GP1002" s="206"/>
      <c r="GQ1002" s="206"/>
      <c r="GR1002" s="206"/>
      <c r="GS1002" s="206"/>
      <c r="GT1002" s="206"/>
      <c r="GU1002" s="206"/>
      <c r="GV1002" s="206"/>
      <c r="GW1002" s="206"/>
      <c r="GX1002" s="206"/>
      <c r="GY1002" s="206"/>
      <c r="GZ1002" s="206"/>
      <c r="HA1002" s="206"/>
      <c r="HB1002" s="206"/>
      <c r="HC1002" s="206"/>
      <c r="HD1002" s="206"/>
      <c r="HE1002" s="206"/>
      <c r="HF1002" s="206"/>
      <c r="HG1002" s="206"/>
      <c r="HH1002" s="206"/>
      <c r="HI1002" s="206"/>
      <c r="HJ1002" s="206"/>
      <c r="HK1002" s="206"/>
      <c r="HL1002" s="206"/>
      <c r="HM1002" s="206"/>
      <c r="HN1002" s="206"/>
      <c r="HO1002" s="206"/>
      <c r="HP1002" s="206"/>
      <c r="HQ1002" s="206"/>
      <c r="HR1002" s="206"/>
      <c r="HS1002" s="206"/>
      <c r="HT1002" s="206"/>
      <c r="HU1002" s="206"/>
      <c r="HV1002" s="206"/>
      <c r="HW1002" s="206"/>
      <c r="HX1002" s="206"/>
      <c r="HY1002" s="206"/>
      <c r="HZ1002" s="206"/>
      <c r="IA1002" s="206"/>
      <c r="IB1002" s="206"/>
      <c r="IC1002" s="206"/>
      <c r="ID1002" s="206"/>
      <c r="IE1002" s="206"/>
      <c r="IF1002" s="206"/>
      <c r="IG1002" s="206"/>
      <c r="IH1002" s="206"/>
    </row>
    <row r="1003" spans="1:242" s="225" customFormat="1" hidden="1" x14ac:dyDescent="0.25">
      <c r="A1003" s="206"/>
      <c r="B1003" s="206"/>
      <c r="C1003" s="204">
        <v>43722</v>
      </c>
      <c r="D1003" s="318" t="s">
        <v>1193</v>
      </c>
      <c r="E1003" s="319" t="s">
        <v>1763</v>
      </c>
      <c r="F1003" s="255"/>
      <c r="G1003" s="320" t="s">
        <v>1192</v>
      </c>
      <c r="H1003" s="285"/>
      <c r="I1003" s="321">
        <v>136000</v>
      </c>
      <c r="J1003" s="357">
        <f t="shared" si="15"/>
        <v>19209200</v>
      </c>
      <c r="K1003" s="251"/>
      <c r="L1003" s="287"/>
      <c r="M1003" s="319" t="s">
        <v>1763</v>
      </c>
      <c r="N1003" s="287"/>
      <c r="O1003" s="287"/>
      <c r="P1003" s="287"/>
      <c r="Q1003" s="287"/>
      <c r="R1003" s="287"/>
      <c r="S1003" s="287"/>
      <c r="T1003" s="287"/>
      <c r="U1003" s="287"/>
      <c r="V1003" s="287"/>
      <c r="W1003" s="287"/>
      <c r="X1003" s="287"/>
      <c r="Y1003" s="287"/>
      <c r="Z1003" s="287"/>
      <c r="AA1003" s="287"/>
      <c r="AB1003" s="287"/>
      <c r="AC1003" s="287"/>
      <c r="AD1003" s="287"/>
      <c r="AE1003" s="287"/>
      <c r="AF1003" s="287"/>
      <c r="AG1003" s="287"/>
      <c r="AH1003" s="287"/>
      <c r="AI1003" s="287"/>
      <c r="AJ1003" s="449"/>
      <c r="AK1003" s="206"/>
      <c r="AL1003" s="206"/>
      <c r="AM1003" s="206"/>
      <c r="AN1003" s="206"/>
      <c r="AO1003" s="206"/>
      <c r="AP1003" s="206"/>
      <c r="AQ1003" s="206"/>
      <c r="AR1003" s="206"/>
      <c r="AS1003" s="206"/>
      <c r="AT1003" s="206"/>
      <c r="AU1003" s="206"/>
      <c r="AV1003" s="206"/>
      <c r="AW1003" s="206"/>
      <c r="AX1003" s="206"/>
      <c r="AY1003" s="206"/>
      <c r="AZ1003" s="206"/>
      <c r="BA1003" s="206"/>
      <c r="BB1003" s="206"/>
      <c r="BC1003" s="206"/>
      <c r="BD1003" s="206"/>
      <c r="BE1003" s="206"/>
      <c r="BF1003" s="206"/>
      <c r="BG1003" s="206"/>
      <c r="BH1003" s="206"/>
      <c r="BI1003" s="206"/>
      <c r="BJ1003" s="206"/>
      <c r="BK1003" s="206"/>
      <c r="BL1003" s="206"/>
      <c r="BM1003" s="206"/>
      <c r="BN1003" s="206"/>
      <c r="BO1003" s="206"/>
      <c r="BP1003" s="206"/>
      <c r="BQ1003" s="206"/>
      <c r="BR1003" s="206"/>
      <c r="BS1003" s="206"/>
      <c r="BT1003" s="206"/>
      <c r="BU1003" s="206"/>
      <c r="BV1003" s="206"/>
      <c r="BW1003" s="206"/>
      <c r="BX1003" s="206"/>
      <c r="BY1003" s="206"/>
      <c r="BZ1003" s="206"/>
      <c r="CA1003" s="206"/>
      <c r="CB1003" s="206"/>
      <c r="CC1003" s="206"/>
      <c r="CD1003" s="206"/>
      <c r="CE1003" s="206"/>
      <c r="CF1003" s="206"/>
      <c r="CG1003" s="206"/>
      <c r="CH1003" s="206"/>
      <c r="CI1003" s="206"/>
      <c r="CJ1003" s="206"/>
      <c r="CK1003" s="206"/>
      <c r="CL1003" s="206"/>
      <c r="CM1003" s="206"/>
      <c r="CN1003" s="206"/>
      <c r="CO1003" s="206"/>
      <c r="CP1003" s="206"/>
      <c r="CQ1003" s="206"/>
      <c r="CR1003" s="206"/>
      <c r="CS1003" s="206"/>
      <c r="CT1003" s="206"/>
      <c r="CU1003" s="206"/>
      <c r="CV1003" s="206"/>
      <c r="CW1003" s="206"/>
      <c r="CX1003" s="206"/>
      <c r="CY1003" s="206"/>
      <c r="CZ1003" s="206"/>
      <c r="DA1003" s="206"/>
      <c r="DB1003" s="206"/>
      <c r="DC1003" s="206"/>
      <c r="DD1003" s="206"/>
      <c r="DE1003" s="206"/>
      <c r="DF1003" s="206"/>
      <c r="DG1003" s="206"/>
      <c r="DH1003" s="206"/>
      <c r="DI1003" s="206"/>
      <c r="DJ1003" s="206"/>
      <c r="DK1003" s="206"/>
      <c r="DL1003" s="206"/>
      <c r="DM1003" s="206"/>
      <c r="DN1003" s="206"/>
      <c r="DO1003" s="206"/>
      <c r="DP1003" s="206"/>
      <c r="DQ1003" s="206"/>
      <c r="DR1003" s="206"/>
      <c r="DS1003" s="206"/>
      <c r="DT1003" s="206"/>
      <c r="DU1003" s="206"/>
      <c r="DV1003" s="206"/>
      <c r="DW1003" s="206"/>
      <c r="DX1003" s="206"/>
      <c r="DY1003" s="206"/>
      <c r="DZ1003" s="206"/>
      <c r="EA1003" s="206"/>
      <c r="EB1003" s="206"/>
      <c r="EC1003" s="206"/>
      <c r="ED1003" s="206"/>
      <c r="EE1003" s="206"/>
      <c r="EF1003" s="206"/>
      <c r="EG1003" s="206"/>
      <c r="EH1003" s="206"/>
      <c r="EI1003" s="206"/>
      <c r="EJ1003" s="206"/>
      <c r="EK1003" s="206"/>
      <c r="EL1003" s="206"/>
      <c r="EM1003" s="206"/>
      <c r="EN1003" s="206"/>
      <c r="EO1003" s="206"/>
      <c r="EP1003" s="206"/>
      <c r="EQ1003" s="206"/>
      <c r="ER1003" s="206"/>
      <c r="ES1003" s="206"/>
      <c r="ET1003" s="206"/>
      <c r="EU1003" s="206"/>
      <c r="EV1003" s="206"/>
      <c r="EW1003" s="206"/>
      <c r="EX1003" s="206"/>
      <c r="EY1003" s="206"/>
      <c r="EZ1003" s="206"/>
      <c r="FA1003" s="206"/>
      <c r="FB1003" s="206"/>
      <c r="FC1003" s="206"/>
      <c r="FD1003" s="206"/>
      <c r="FE1003" s="206"/>
      <c r="FF1003" s="206"/>
      <c r="FG1003" s="206"/>
      <c r="FH1003" s="206"/>
      <c r="FI1003" s="206"/>
      <c r="FJ1003" s="206"/>
      <c r="FK1003" s="206"/>
      <c r="FL1003" s="206"/>
      <c r="FM1003" s="206"/>
      <c r="FN1003" s="206"/>
      <c r="FO1003" s="206"/>
      <c r="FP1003" s="206"/>
      <c r="FQ1003" s="206"/>
      <c r="FR1003" s="206"/>
      <c r="FS1003" s="206"/>
      <c r="FT1003" s="206"/>
      <c r="FU1003" s="206"/>
      <c r="FV1003" s="206"/>
      <c r="FW1003" s="206"/>
      <c r="FX1003" s="206"/>
      <c r="FY1003" s="206"/>
      <c r="FZ1003" s="206"/>
      <c r="GA1003" s="206"/>
      <c r="GB1003" s="206"/>
      <c r="GC1003" s="206"/>
      <c r="GD1003" s="206"/>
      <c r="GE1003" s="206"/>
      <c r="GF1003" s="206"/>
      <c r="GG1003" s="206"/>
      <c r="GH1003" s="206"/>
      <c r="GI1003" s="206"/>
      <c r="GJ1003" s="206"/>
      <c r="GK1003" s="206"/>
      <c r="GL1003" s="206"/>
      <c r="GM1003" s="206"/>
      <c r="GN1003" s="206"/>
      <c r="GO1003" s="206"/>
      <c r="GP1003" s="206"/>
      <c r="GQ1003" s="206"/>
      <c r="GR1003" s="206"/>
      <c r="GS1003" s="206"/>
      <c r="GT1003" s="206"/>
      <c r="GU1003" s="206"/>
      <c r="GV1003" s="206"/>
      <c r="GW1003" s="206"/>
      <c r="GX1003" s="206"/>
      <c r="GY1003" s="206"/>
      <c r="GZ1003" s="206"/>
      <c r="HA1003" s="206"/>
      <c r="HB1003" s="206"/>
      <c r="HC1003" s="206"/>
      <c r="HD1003" s="206"/>
      <c r="HE1003" s="206"/>
      <c r="HF1003" s="206"/>
      <c r="HG1003" s="206"/>
      <c r="HH1003" s="206"/>
      <c r="HI1003" s="206"/>
      <c r="HJ1003" s="206"/>
      <c r="HK1003" s="206"/>
      <c r="HL1003" s="206"/>
      <c r="HM1003" s="206"/>
      <c r="HN1003" s="206"/>
      <c r="HO1003" s="206"/>
      <c r="HP1003" s="206"/>
      <c r="HQ1003" s="206"/>
      <c r="HR1003" s="206"/>
      <c r="HS1003" s="206"/>
      <c r="HT1003" s="206"/>
      <c r="HU1003" s="206"/>
      <c r="HV1003" s="206"/>
      <c r="HW1003" s="206"/>
      <c r="HX1003" s="206"/>
      <c r="HY1003" s="206"/>
      <c r="HZ1003" s="206"/>
      <c r="IA1003" s="206"/>
      <c r="IB1003" s="206"/>
      <c r="IC1003" s="206"/>
      <c r="ID1003" s="206"/>
      <c r="IE1003" s="206"/>
      <c r="IF1003" s="206"/>
      <c r="IG1003" s="206"/>
      <c r="IH1003" s="206"/>
    </row>
    <row r="1004" spans="1:242" s="225" customFormat="1" hidden="1" x14ac:dyDescent="0.25">
      <c r="A1004" s="206"/>
      <c r="B1004" s="206"/>
      <c r="C1004" s="204">
        <v>43722</v>
      </c>
      <c r="D1004" s="267" t="s">
        <v>1765</v>
      </c>
      <c r="E1004" s="319" t="s">
        <v>1766</v>
      </c>
      <c r="F1004" s="322"/>
      <c r="G1004" s="270" t="s">
        <v>1764</v>
      </c>
      <c r="H1004" s="285"/>
      <c r="I1004" s="271">
        <v>700000</v>
      </c>
      <c r="J1004" s="357">
        <f t="shared" si="15"/>
        <v>18509200</v>
      </c>
      <c r="K1004" s="251"/>
      <c r="L1004" s="287"/>
      <c r="M1004" s="319" t="s">
        <v>1766</v>
      </c>
      <c r="N1004" s="287"/>
      <c r="O1004" s="287"/>
      <c r="P1004" s="287"/>
      <c r="Q1004" s="287"/>
      <c r="R1004" s="287"/>
      <c r="S1004" s="287"/>
      <c r="T1004" s="287"/>
      <c r="U1004" s="287"/>
      <c r="V1004" s="287"/>
      <c r="W1004" s="287"/>
      <c r="X1004" s="287"/>
      <c r="Y1004" s="287"/>
      <c r="Z1004" s="287"/>
      <c r="AA1004" s="287"/>
      <c r="AB1004" s="287"/>
      <c r="AC1004" s="287"/>
      <c r="AD1004" s="287"/>
      <c r="AE1004" s="287"/>
      <c r="AF1004" s="287"/>
      <c r="AG1004" s="287"/>
      <c r="AH1004" s="287"/>
      <c r="AI1004" s="287"/>
      <c r="AJ1004" s="449"/>
      <c r="AK1004" s="206"/>
      <c r="AL1004" s="206"/>
      <c r="AM1004" s="206"/>
      <c r="AN1004" s="206"/>
      <c r="AO1004" s="206"/>
      <c r="AP1004" s="206"/>
      <c r="AQ1004" s="206"/>
      <c r="AR1004" s="206"/>
      <c r="AS1004" s="206"/>
      <c r="AT1004" s="206"/>
      <c r="AU1004" s="206"/>
      <c r="AV1004" s="206"/>
      <c r="AW1004" s="206"/>
      <c r="AX1004" s="206"/>
      <c r="AY1004" s="206"/>
      <c r="AZ1004" s="206"/>
      <c r="BA1004" s="206"/>
      <c r="BB1004" s="206"/>
      <c r="BC1004" s="206"/>
      <c r="BD1004" s="206"/>
      <c r="BE1004" s="206"/>
      <c r="BF1004" s="206"/>
      <c r="BG1004" s="206"/>
      <c r="BH1004" s="206"/>
      <c r="BI1004" s="206"/>
      <c r="BJ1004" s="206"/>
      <c r="BK1004" s="206"/>
      <c r="BL1004" s="206"/>
      <c r="BM1004" s="206"/>
      <c r="BN1004" s="206"/>
      <c r="BO1004" s="206"/>
      <c r="BP1004" s="206"/>
      <c r="BQ1004" s="206"/>
      <c r="BR1004" s="206"/>
      <c r="BS1004" s="206"/>
      <c r="BT1004" s="206"/>
      <c r="BU1004" s="206"/>
      <c r="BV1004" s="206"/>
      <c r="BW1004" s="206"/>
      <c r="BX1004" s="206"/>
      <c r="BY1004" s="206"/>
      <c r="BZ1004" s="206"/>
      <c r="CA1004" s="206"/>
      <c r="CB1004" s="206"/>
      <c r="CC1004" s="206"/>
      <c r="CD1004" s="206"/>
      <c r="CE1004" s="206"/>
      <c r="CF1004" s="206"/>
      <c r="CG1004" s="206"/>
      <c r="CH1004" s="206"/>
      <c r="CI1004" s="206"/>
      <c r="CJ1004" s="206"/>
      <c r="CK1004" s="206"/>
      <c r="CL1004" s="206"/>
      <c r="CM1004" s="206"/>
      <c r="CN1004" s="206"/>
      <c r="CO1004" s="206"/>
      <c r="CP1004" s="206"/>
      <c r="CQ1004" s="206"/>
      <c r="CR1004" s="206"/>
      <c r="CS1004" s="206"/>
      <c r="CT1004" s="206"/>
      <c r="CU1004" s="206"/>
      <c r="CV1004" s="206"/>
      <c r="CW1004" s="206"/>
      <c r="CX1004" s="206"/>
      <c r="CY1004" s="206"/>
      <c r="CZ1004" s="206"/>
      <c r="DA1004" s="206"/>
      <c r="DB1004" s="206"/>
      <c r="DC1004" s="206"/>
      <c r="DD1004" s="206"/>
      <c r="DE1004" s="206"/>
      <c r="DF1004" s="206"/>
      <c r="DG1004" s="206"/>
      <c r="DH1004" s="206"/>
      <c r="DI1004" s="206"/>
      <c r="DJ1004" s="206"/>
      <c r="DK1004" s="206"/>
      <c r="DL1004" s="206"/>
      <c r="DM1004" s="206"/>
      <c r="DN1004" s="206"/>
      <c r="DO1004" s="206"/>
      <c r="DP1004" s="206"/>
      <c r="DQ1004" s="206"/>
      <c r="DR1004" s="206"/>
      <c r="DS1004" s="206"/>
      <c r="DT1004" s="206"/>
      <c r="DU1004" s="206"/>
      <c r="DV1004" s="206"/>
      <c r="DW1004" s="206"/>
      <c r="DX1004" s="206"/>
      <c r="DY1004" s="206"/>
      <c r="DZ1004" s="206"/>
      <c r="EA1004" s="206"/>
      <c r="EB1004" s="206"/>
      <c r="EC1004" s="206"/>
      <c r="ED1004" s="206"/>
      <c r="EE1004" s="206"/>
      <c r="EF1004" s="206"/>
      <c r="EG1004" s="206"/>
      <c r="EH1004" s="206"/>
      <c r="EI1004" s="206"/>
      <c r="EJ1004" s="206"/>
      <c r="EK1004" s="206"/>
      <c r="EL1004" s="206"/>
      <c r="EM1004" s="206"/>
      <c r="EN1004" s="206"/>
      <c r="EO1004" s="206"/>
      <c r="EP1004" s="206"/>
      <c r="EQ1004" s="206"/>
      <c r="ER1004" s="206"/>
      <c r="ES1004" s="206"/>
      <c r="ET1004" s="206"/>
      <c r="EU1004" s="206"/>
      <c r="EV1004" s="206"/>
      <c r="EW1004" s="206"/>
      <c r="EX1004" s="206"/>
      <c r="EY1004" s="206"/>
      <c r="EZ1004" s="206"/>
      <c r="FA1004" s="206"/>
      <c r="FB1004" s="206"/>
      <c r="FC1004" s="206"/>
      <c r="FD1004" s="206"/>
      <c r="FE1004" s="206"/>
      <c r="FF1004" s="206"/>
      <c r="FG1004" s="206"/>
      <c r="FH1004" s="206"/>
      <c r="FI1004" s="206"/>
      <c r="FJ1004" s="206"/>
      <c r="FK1004" s="206"/>
      <c r="FL1004" s="206"/>
      <c r="FM1004" s="206"/>
      <c r="FN1004" s="206"/>
      <c r="FO1004" s="206"/>
      <c r="FP1004" s="206"/>
      <c r="FQ1004" s="206"/>
      <c r="FR1004" s="206"/>
      <c r="FS1004" s="206"/>
      <c r="FT1004" s="206"/>
      <c r="FU1004" s="206"/>
      <c r="FV1004" s="206"/>
      <c r="FW1004" s="206"/>
      <c r="FX1004" s="206"/>
      <c r="FY1004" s="206"/>
      <c r="FZ1004" s="206"/>
      <c r="GA1004" s="206"/>
      <c r="GB1004" s="206"/>
      <c r="GC1004" s="206"/>
      <c r="GD1004" s="206"/>
      <c r="GE1004" s="206"/>
      <c r="GF1004" s="206"/>
      <c r="GG1004" s="206"/>
      <c r="GH1004" s="206"/>
      <c r="GI1004" s="206"/>
      <c r="GJ1004" s="206"/>
      <c r="GK1004" s="206"/>
      <c r="GL1004" s="206"/>
      <c r="GM1004" s="206"/>
      <c r="GN1004" s="206"/>
      <c r="GO1004" s="206"/>
      <c r="GP1004" s="206"/>
      <c r="GQ1004" s="206"/>
      <c r="GR1004" s="206"/>
      <c r="GS1004" s="206"/>
      <c r="GT1004" s="206"/>
      <c r="GU1004" s="206"/>
      <c r="GV1004" s="206"/>
      <c r="GW1004" s="206"/>
      <c r="GX1004" s="206"/>
      <c r="GY1004" s="206"/>
      <c r="GZ1004" s="206"/>
      <c r="HA1004" s="206"/>
      <c r="HB1004" s="206"/>
      <c r="HC1004" s="206"/>
      <c r="HD1004" s="206"/>
      <c r="HE1004" s="206"/>
      <c r="HF1004" s="206"/>
      <c r="HG1004" s="206"/>
      <c r="HH1004" s="206"/>
      <c r="HI1004" s="206"/>
      <c r="HJ1004" s="206"/>
      <c r="HK1004" s="206"/>
      <c r="HL1004" s="206"/>
      <c r="HM1004" s="206"/>
      <c r="HN1004" s="206"/>
      <c r="HO1004" s="206"/>
      <c r="HP1004" s="206"/>
      <c r="HQ1004" s="206"/>
      <c r="HR1004" s="206"/>
      <c r="HS1004" s="206"/>
      <c r="HT1004" s="206"/>
      <c r="HU1004" s="206"/>
      <c r="HV1004" s="206"/>
      <c r="HW1004" s="206"/>
      <c r="HX1004" s="206"/>
      <c r="HY1004" s="206"/>
      <c r="HZ1004" s="206"/>
      <c r="IA1004" s="206"/>
      <c r="IB1004" s="206"/>
      <c r="IC1004" s="206"/>
      <c r="ID1004" s="206"/>
      <c r="IE1004" s="206"/>
      <c r="IF1004" s="206"/>
      <c r="IG1004" s="206"/>
      <c r="IH1004" s="206"/>
    </row>
    <row r="1005" spans="1:242" s="225" customFormat="1" hidden="1" x14ac:dyDescent="0.25">
      <c r="A1005" s="206"/>
      <c r="B1005" s="206"/>
      <c r="C1005" s="204">
        <v>43724</v>
      </c>
      <c r="D1005" s="233" t="s">
        <v>1773</v>
      </c>
      <c r="E1005" s="319" t="s">
        <v>1767</v>
      </c>
      <c r="F1005" s="322"/>
      <c r="G1005" s="242" t="s">
        <v>1429</v>
      </c>
      <c r="H1005" s="285"/>
      <c r="I1005" s="236">
        <f>1157500+1547000+1158500</f>
        <v>3863000</v>
      </c>
      <c r="J1005" s="357">
        <f t="shared" si="15"/>
        <v>14646200</v>
      </c>
      <c r="K1005" s="251"/>
      <c r="L1005" s="287"/>
      <c r="M1005" s="319" t="s">
        <v>1767</v>
      </c>
      <c r="N1005" s="287"/>
      <c r="O1005" s="287"/>
      <c r="P1005" s="287"/>
      <c r="Q1005" s="287"/>
      <c r="R1005" s="287"/>
      <c r="S1005" s="287"/>
      <c r="T1005" s="287"/>
      <c r="U1005" s="287"/>
      <c r="V1005" s="287"/>
      <c r="W1005" s="287"/>
      <c r="X1005" s="287"/>
      <c r="Y1005" s="287"/>
      <c r="Z1005" s="287"/>
      <c r="AA1005" s="287"/>
      <c r="AB1005" s="287"/>
      <c r="AC1005" s="287"/>
      <c r="AD1005" s="287"/>
      <c r="AE1005" s="287"/>
      <c r="AF1005" s="287"/>
      <c r="AG1005" s="287"/>
      <c r="AH1005" s="287"/>
      <c r="AI1005" s="287"/>
      <c r="AJ1005" s="449"/>
      <c r="AK1005" s="206"/>
      <c r="AL1005" s="206"/>
      <c r="AM1005" s="206"/>
      <c r="AN1005" s="206"/>
      <c r="AO1005" s="206"/>
      <c r="AP1005" s="206"/>
      <c r="AQ1005" s="206"/>
      <c r="AR1005" s="206"/>
      <c r="AS1005" s="206"/>
      <c r="AT1005" s="206"/>
      <c r="AU1005" s="206"/>
      <c r="AV1005" s="206"/>
      <c r="AW1005" s="206"/>
      <c r="AX1005" s="206"/>
      <c r="AY1005" s="206"/>
      <c r="AZ1005" s="206"/>
      <c r="BA1005" s="206"/>
      <c r="BB1005" s="206"/>
      <c r="BC1005" s="206"/>
      <c r="BD1005" s="206"/>
      <c r="BE1005" s="206"/>
      <c r="BF1005" s="206"/>
      <c r="BG1005" s="206"/>
      <c r="BH1005" s="206"/>
      <c r="BI1005" s="206"/>
      <c r="BJ1005" s="206"/>
      <c r="BK1005" s="206"/>
      <c r="BL1005" s="206"/>
      <c r="BM1005" s="206"/>
      <c r="BN1005" s="206"/>
      <c r="BO1005" s="206"/>
      <c r="BP1005" s="206"/>
      <c r="BQ1005" s="206"/>
      <c r="BR1005" s="206"/>
      <c r="BS1005" s="206"/>
      <c r="BT1005" s="206"/>
      <c r="BU1005" s="206"/>
      <c r="BV1005" s="206"/>
      <c r="BW1005" s="206"/>
      <c r="BX1005" s="206"/>
      <c r="BY1005" s="206"/>
      <c r="BZ1005" s="206"/>
      <c r="CA1005" s="206"/>
      <c r="CB1005" s="206"/>
      <c r="CC1005" s="206"/>
      <c r="CD1005" s="206"/>
      <c r="CE1005" s="206"/>
      <c r="CF1005" s="206"/>
      <c r="CG1005" s="206"/>
      <c r="CH1005" s="206"/>
      <c r="CI1005" s="206"/>
      <c r="CJ1005" s="206"/>
      <c r="CK1005" s="206"/>
      <c r="CL1005" s="206"/>
      <c r="CM1005" s="206"/>
      <c r="CN1005" s="206"/>
      <c r="CO1005" s="206"/>
      <c r="CP1005" s="206"/>
      <c r="CQ1005" s="206"/>
      <c r="CR1005" s="206"/>
      <c r="CS1005" s="206"/>
      <c r="CT1005" s="206"/>
      <c r="CU1005" s="206"/>
      <c r="CV1005" s="206"/>
      <c r="CW1005" s="206"/>
      <c r="CX1005" s="206"/>
      <c r="CY1005" s="206"/>
      <c r="CZ1005" s="206"/>
      <c r="DA1005" s="206"/>
      <c r="DB1005" s="206"/>
      <c r="DC1005" s="206"/>
      <c r="DD1005" s="206"/>
      <c r="DE1005" s="206"/>
      <c r="DF1005" s="206"/>
      <c r="DG1005" s="206"/>
      <c r="DH1005" s="206"/>
      <c r="DI1005" s="206"/>
      <c r="DJ1005" s="206"/>
      <c r="DK1005" s="206"/>
      <c r="DL1005" s="206"/>
      <c r="DM1005" s="206"/>
      <c r="DN1005" s="206"/>
      <c r="DO1005" s="206"/>
      <c r="DP1005" s="206"/>
      <c r="DQ1005" s="206"/>
      <c r="DR1005" s="206"/>
      <c r="DS1005" s="206"/>
      <c r="DT1005" s="206"/>
      <c r="DU1005" s="206"/>
      <c r="DV1005" s="206"/>
      <c r="DW1005" s="206"/>
      <c r="DX1005" s="206"/>
      <c r="DY1005" s="206"/>
      <c r="DZ1005" s="206"/>
      <c r="EA1005" s="206"/>
      <c r="EB1005" s="206"/>
      <c r="EC1005" s="206"/>
      <c r="ED1005" s="206"/>
      <c r="EE1005" s="206"/>
      <c r="EF1005" s="206"/>
      <c r="EG1005" s="206"/>
      <c r="EH1005" s="206"/>
      <c r="EI1005" s="206"/>
      <c r="EJ1005" s="206"/>
      <c r="EK1005" s="206"/>
      <c r="EL1005" s="206"/>
      <c r="EM1005" s="206"/>
      <c r="EN1005" s="206"/>
      <c r="EO1005" s="206"/>
      <c r="EP1005" s="206"/>
      <c r="EQ1005" s="206"/>
      <c r="ER1005" s="206"/>
      <c r="ES1005" s="206"/>
      <c r="ET1005" s="206"/>
      <c r="EU1005" s="206"/>
      <c r="EV1005" s="206"/>
      <c r="EW1005" s="206"/>
      <c r="EX1005" s="206"/>
      <c r="EY1005" s="206"/>
      <c r="EZ1005" s="206"/>
      <c r="FA1005" s="206"/>
      <c r="FB1005" s="206"/>
      <c r="FC1005" s="206"/>
      <c r="FD1005" s="206"/>
      <c r="FE1005" s="206"/>
      <c r="FF1005" s="206"/>
      <c r="FG1005" s="206"/>
      <c r="FH1005" s="206"/>
      <c r="FI1005" s="206"/>
      <c r="FJ1005" s="206"/>
      <c r="FK1005" s="206"/>
      <c r="FL1005" s="206"/>
      <c r="FM1005" s="206"/>
      <c r="FN1005" s="206"/>
      <c r="FO1005" s="206"/>
      <c r="FP1005" s="206"/>
      <c r="FQ1005" s="206"/>
      <c r="FR1005" s="206"/>
      <c r="FS1005" s="206"/>
      <c r="FT1005" s="206"/>
      <c r="FU1005" s="206"/>
      <c r="FV1005" s="206"/>
      <c r="FW1005" s="206"/>
      <c r="FX1005" s="206"/>
      <c r="FY1005" s="206"/>
      <c r="FZ1005" s="206"/>
      <c r="GA1005" s="206"/>
      <c r="GB1005" s="206"/>
      <c r="GC1005" s="206"/>
      <c r="GD1005" s="206"/>
      <c r="GE1005" s="206"/>
      <c r="GF1005" s="206"/>
      <c r="GG1005" s="206"/>
      <c r="GH1005" s="206"/>
      <c r="GI1005" s="206"/>
      <c r="GJ1005" s="206"/>
      <c r="GK1005" s="206"/>
      <c r="GL1005" s="206"/>
      <c r="GM1005" s="206"/>
      <c r="GN1005" s="206"/>
      <c r="GO1005" s="206"/>
      <c r="GP1005" s="206"/>
      <c r="GQ1005" s="206"/>
      <c r="GR1005" s="206"/>
      <c r="GS1005" s="206"/>
      <c r="GT1005" s="206"/>
      <c r="GU1005" s="206"/>
      <c r="GV1005" s="206"/>
      <c r="GW1005" s="206"/>
      <c r="GX1005" s="206"/>
      <c r="GY1005" s="206"/>
      <c r="GZ1005" s="206"/>
      <c r="HA1005" s="206"/>
      <c r="HB1005" s="206"/>
      <c r="HC1005" s="206"/>
      <c r="HD1005" s="206"/>
      <c r="HE1005" s="206"/>
      <c r="HF1005" s="206"/>
      <c r="HG1005" s="206"/>
      <c r="HH1005" s="206"/>
      <c r="HI1005" s="206"/>
      <c r="HJ1005" s="206"/>
      <c r="HK1005" s="206"/>
      <c r="HL1005" s="206"/>
      <c r="HM1005" s="206"/>
      <c r="HN1005" s="206"/>
      <c r="HO1005" s="206"/>
      <c r="HP1005" s="206"/>
      <c r="HQ1005" s="206"/>
      <c r="HR1005" s="206"/>
      <c r="HS1005" s="206"/>
      <c r="HT1005" s="206"/>
      <c r="HU1005" s="206"/>
      <c r="HV1005" s="206"/>
      <c r="HW1005" s="206"/>
      <c r="HX1005" s="206"/>
      <c r="HY1005" s="206"/>
      <c r="HZ1005" s="206"/>
      <c r="IA1005" s="206"/>
      <c r="IB1005" s="206"/>
      <c r="IC1005" s="206"/>
      <c r="ID1005" s="206"/>
      <c r="IE1005" s="206"/>
      <c r="IF1005" s="206"/>
      <c r="IG1005" s="206"/>
      <c r="IH1005" s="206"/>
    </row>
    <row r="1006" spans="1:242" s="225" customFormat="1" hidden="1" x14ac:dyDescent="0.25">
      <c r="A1006" s="206"/>
      <c r="B1006" s="206"/>
      <c r="C1006" s="204">
        <v>43724</v>
      </c>
      <c r="D1006" s="233" t="s">
        <v>1774</v>
      </c>
      <c r="E1006" s="319" t="s">
        <v>1768</v>
      </c>
      <c r="F1006" s="322"/>
      <c r="G1006" s="242" t="s">
        <v>1198</v>
      </c>
      <c r="H1006" s="285"/>
      <c r="I1006" s="236">
        <v>35000</v>
      </c>
      <c r="J1006" s="357">
        <f t="shared" si="15"/>
        <v>14611200</v>
      </c>
      <c r="K1006" s="251"/>
      <c r="L1006" s="287"/>
      <c r="M1006" s="319" t="s">
        <v>1768</v>
      </c>
      <c r="N1006" s="287"/>
      <c r="O1006" s="287"/>
      <c r="P1006" s="287"/>
      <c r="Q1006" s="287"/>
      <c r="R1006" s="287"/>
      <c r="S1006" s="287"/>
      <c r="T1006" s="287"/>
      <c r="U1006" s="287"/>
      <c r="V1006" s="287"/>
      <c r="W1006" s="287"/>
      <c r="X1006" s="287"/>
      <c r="Y1006" s="287"/>
      <c r="Z1006" s="287"/>
      <c r="AA1006" s="287"/>
      <c r="AB1006" s="287"/>
      <c r="AC1006" s="287"/>
      <c r="AD1006" s="287"/>
      <c r="AE1006" s="287"/>
      <c r="AF1006" s="287"/>
      <c r="AG1006" s="287"/>
      <c r="AH1006" s="287"/>
      <c r="AI1006" s="287"/>
      <c r="AJ1006" s="449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206"/>
      <c r="BN1006" s="206"/>
      <c r="BO1006" s="206"/>
      <c r="BP1006" s="206"/>
      <c r="BQ1006" s="206"/>
      <c r="BR1006" s="206"/>
      <c r="BS1006" s="206"/>
      <c r="BT1006" s="206"/>
      <c r="BU1006" s="206"/>
      <c r="BV1006" s="206"/>
      <c r="BW1006" s="206"/>
      <c r="BX1006" s="206"/>
      <c r="BY1006" s="206"/>
      <c r="BZ1006" s="206"/>
      <c r="CA1006" s="206"/>
      <c r="CB1006" s="206"/>
      <c r="CC1006" s="206"/>
      <c r="CD1006" s="206"/>
      <c r="CE1006" s="206"/>
      <c r="CF1006" s="206"/>
      <c r="CG1006" s="206"/>
      <c r="CH1006" s="206"/>
      <c r="CI1006" s="206"/>
      <c r="CJ1006" s="206"/>
      <c r="CK1006" s="206"/>
      <c r="CL1006" s="206"/>
      <c r="CM1006" s="206"/>
      <c r="CN1006" s="206"/>
      <c r="CO1006" s="206"/>
      <c r="CP1006" s="206"/>
      <c r="CQ1006" s="206"/>
      <c r="CR1006" s="206"/>
      <c r="CS1006" s="206"/>
      <c r="CT1006" s="206"/>
      <c r="CU1006" s="206"/>
      <c r="CV1006" s="206"/>
      <c r="CW1006" s="206"/>
      <c r="CX1006" s="206"/>
      <c r="CY1006" s="206"/>
      <c r="CZ1006" s="206"/>
      <c r="DA1006" s="206"/>
      <c r="DB1006" s="206"/>
      <c r="DC1006" s="206"/>
      <c r="DD1006" s="206"/>
      <c r="DE1006" s="206"/>
      <c r="DF1006" s="206"/>
      <c r="DG1006" s="206"/>
      <c r="DH1006" s="206"/>
      <c r="DI1006" s="206"/>
      <c r="DJ1006" s="206"/>
      <c r="DK1006" s="206"/>
      <c r="DL1006" s="206"/>
      <c r="DM1006" s="206"/>
      <c r="DN1006" s="206"/>
      <c r="DO1006" s="206"/>
      <c r="DP1006" s="206"/>
      <c r="DQ1006" s="206"/>
      <c r="DR1006" s="206"/>
      <c r="DS1006" s="206"/>
      <c r="DT1006" s="206"/>
      <c r="DU1006" s="206"/>
      <c r="DV1006" s="206"/>
      <c r="DW1006" s="206"/>
      <c r="DX1006" s="206"/>
      <c r="DY1006" s="206"/>
      <c r="DZ1006" s="206"/>
      <c r="EA1006" s="206"/>
      <c r="EB1006" s="206"/>
      <c r="EC1006" s="206"/>
      <c r="ED1006" s="206"/>
      <c r="EE1006" s="206"/>
      <c r="EF1006" s="206"/>
      <c r="EG1006" s="206"/>
      <c r="EH1006" s="206"/>
      <c r="EI1006" s="206"/>
      <c r="EJ1006" s="206"/>
      <c r="EK1006" s="206"/>
      <c r="EL1006" s="206"/>
      <c r="EM1006" s="206"/>
      <c r="EN1006" s="206"/>
      <c r="EO1006" s="206"/>
      <c r="EP1006" s="206"/>
      <c r="EQ1006" s="206"/>
      <c r="ER1006" s="206"/>
      <c r="ES1006" s="206"/>
      <c r="ET1006" s="206"/>
      <c r="EU1006" s="206"/>
      <c r="EV1006" s="206"/>
      <c r="EW1006" s="206"/>
      <c r="EX1006" s="206"/>
      <c r="EY1006" s="206"/>
      <c r="EZ1006" s="206"/>
      <c r="FA1006" s="206"/>
      <c r="FB1006" s="206"/>
      <c r="FC1006" s="206"/>
      <c r="FD1006" s="206"/>
      <c r="FE1006" s="206"/>
      <c r="FF1006" s="206"/>
      <c r="FG1006" s="206"/>
      <c r="FH1006" s="206"/>
      <c r="FI1006" s="206"/>
      <c r="FJ1006" s="206"/>
      <c r="FK1006" s="206"/>
      <c r="FL1006" s="206"/>
      <c r="FM1006" s="206"/>
      <c r="FN1006" s="206"/>
      <c r="FO1006" s="206"/>
      <c r="FP1006" s="206"/>
      <c r="FQ1006" s="206"/>
      <c r="FR1006" s="206"/>
      <c r="FS1006" s="206"/>
      <c r="FT1006" s="206"/>
      <c r="FU1006" s="206"/>
      <c r="FV1006" s="206"/>
      <c r="FW1006" s="206"/>
      <c r="FX1006" s="206"/>
      <c r="FY1006" s="206"/>
      <c r="FZ1006" s="206"/>
      <c r="GA1006" s="206"/>
      <c r="GB1006" s="206"/>
      <c r="GC1006" s="206"/>
      <c r="GD1006" s="206"/>
      <c r="GE1006" s="206"/>
      <c r="GF1006" s="206"/>
      <c r="GG1006" s="206"/>
      <c r="GH1006" s="206"/>
      <c r="GI1006" s="206"/>
      <c r="GJ1006" s="206"/>
      <c r="GK1006" s="206"/>
      <c r="GL1006" s="206"/>
      <c r="GM1006" s="206"/>
      <c r="GN1006" s="206"/>
      <c r="GO1006" s="206"/>
      <c r="GP1006" s="206"/>
      <c r="GQ1006" s="206"/>
      <c r="GR1006" s="206"/>
      <c r="GS1006" s="206"/>
      <c r="GT1006" s="206"/>
      <c r="GU1006" s="206"/>
      <c r="GV1006" s="206"/>
      <c r="GW1006" s="206"/>
      <c r="GX1006" s="206"/>
      <c r="GY1006" s="206"/>
      <c r="GZ1006" s="206"/>
      <c r="HA1006" s="206"/>
      <c r="HB1006" s="206"/>
      <c r="HC1006" s="206"/>
      <c r="HD1006" s="206"/>
      <c r="HE1006" s="206"/>
      <c r="HF1006" s="206"/>
      <c r="HG1006" s="206"/>
      <c r="HH1006" s="206"/>
      <c r="HI1006" s="206"/>
      <c r="HJ1006" s="206"/>
      <c r="HK1006" s="206"/>
      <c r="HL1006" s="206"/>
      <c r="HM1006" s="206"/>
      <c r="HN1006" s="206"/>
      <c r="HO1006" s="206"/>
      <c r="HP1006" s="206"/>
      <c r="HQ1006" s="206"/>
      <c r="HR1006" s="206"/>
      <c r="HS1006" s="206"/>
      <c r="HT1006" s="206"/>
      <c r="HU1006" s="206"/>
      <c r="HV1006" s="206"/>
      <c r="HW1006" s="206"/>
      <c r="HX1006" s="206"/>
      <c r="HY1006" s="206"/>
      <c r="HZ1006" s="206"/>
      <c r="IA1006" s="206"/>
      <c r="IB1006" s="206"/>
      <c r="IC1006" s="206"/>
      <c r="ID1006" s="206"/>
      <c r="IE1006" s="206"/>
      <c r="IF1006" s="206"/>
      <c r="IG1006" s="206"/>
      <c r="IH1006" s="206"/>
    </row>
    <row r="1007" spans="1:242" s="225" customFormat="1" hidden="1" x14ac:dyDescent="0.25">
      <c r="A1007" s="206"/>
      <c r="B1007" s="206"/>
      <c r="C1007" s="204">
        <v>43724</v>
      </c>
      <c r="D1007" s="233" t="s">
        <v>1775</v>
      </c>
      <c r="E1007" s="319" t="s">
        <v>1769</v>
      </c>
      <c r="F1007" s="322"/>
      <c r="G1007" s="242" t="s">
        <v>1210</v>
      </c>
      <c r="H1007" s="285"/>
      <c r="I1007" s="236">
        <v>4552651</v>
      </c>
      <c r="J1007" s="357">
        <f t="shared" si="15"/>
        <v>10058549</v>
      </c>
      <c r="K1007" s="251"/>
      <c r="L1007" s="287"/>
      <c r="M1007" s="319" t="s">
        <v>1769</v>
      </c>
      <c r="N1007" s="287"/>
      <c r="O1007" s="287"/>
      <c r="P1007" s="287"/>
      <c r="Q1007" s="287"/>
      <c r="R1007" s="287"/>
      <c r="S1007" s="287"/>
      <c r="T1007" s="287"/>
      <c r="U1007" s="287"/>
      <c r="V1007" s="287"/>
      <c r="W1007" s="287"/>
      <c r="X1007" s="287"/>
      <c r="Y1007" s="287"/>
      <c r="Z1007" s="287"/>
      <c r="AA1007" s="287"/>
      <c r="AB1007" s="287"/>
      <c r="AC1007" s="287"/>
      <c r="AD1007" s="287"/>
      <c r="AE1007" s="287"/>
      <c r="AF1007" s="287"/>
      <c r="AG1007" s="287"/>
      <c r="AH1007" s="287"/>
      <c r="AI1007" s="287"/>
      <c r="AJ1007" s="449"/>
      <c r="AK1007" s="206"/>
      <c r="AL1007" s="206"/>
      <c r="AM1007" s="206"/>
      <c r="AN1007" s="206"/>
      <c r="AO1007" s="206"/>
      <c r="AP1007" s="206"/>
      <c r="AQ1007" s="206"/>
      <c r="AR1007" s="206"/>
      <c r="AS1007" s="206"/>
      <c r="AT1007" s="206"/>
      <c r="AU1007" s="206"/>
      <c r="AV1007" s="206"/>
      <c r="AW1007" s="206"/>
      <c r="AX1007" s="206"/>
      <c r="AY1007" s="206"/>
      <c r="AZ1007" s="206"/>
      <c r="BA1007" s="206"/>
      <c r="BB1007" s="206"/>
      <c r="BC1007" s="206"/>
      <c r="BD1007" s="206"/>
      <c r="BE1007" s="206"/>
      <c r="BF1007" s="206"/>
      <c r="BG1007" s="206"/>
      <c r="BH1007" s="206"/>
      <c r="BI1007" s="206"/>
      <c r="BJ1007" s="206"/>
      <c r="BK1007" s="206"/>
      <c r="BL1007" s="206"/>
      <c r="BM1007" s="206"/>
      <c r="BN1007" s="206"/>
      <c r="BO1007" s="206"/>
      <c r="BP1007" s="206"/>
      <c r="BQ1007" s="206"/>
      <c r="BR1007" s="206"/>
      <c r="BS1007" s="206"/>
      <c r="BT1007" s="206"/>
      <c r="BU1007" s="206"/>
      <c r="BV1007" s="206"/>
      <c r="BW1007" s="206"/>
      <c r="BX1007" s="206"/>
      <c r="BY1007" s="206"/>
      <c r="BZ1007" s="206"/>
      <c r="CA1007" s="206"/>
      <c r="CB1007" s="206"/>
      <c r="CC1007" s="206"/>
      <c r="CD1007" s="206"/>
      <c r="CE1007" s="206"/>
      <c r="CF1007" s="206"/>
      <c r="CG1007" s="206"/>
      <c r="CH1007" s="206"/>
      <c r="CI1007" s="206"/>
      <c r="CJ1007" s="206"/>
      <c r="CK1007" s="206"/>
      <c r="CL1007" s="206"/>
      <c r="CM1007" s="206"/>
      <c r="CN1007" s="206"/>
      <c r="CO1007" s="206"/>
      <c r="CP1007" s="206"/>
      <c r="CQ1007" s="206"/>
      <c r="CR1007" s="206"/>
      <c r="CS1007" s="206"/>
      <c r="CT1007" s="206"/>
      <c r="CU1007" s="206"/>
      <c r="CV1007" s="206"/>
      <c r="CW1007" s="206"/>
      <c r="CX1007" s="206"/>
      <c r="CY1007" s="206"/>
      <c r="CZ1007" s="206"/>
      <c r="DA1007" s="206"/>
      <c r="DB1007" s="206"/>
      <c r="DC1007" s="206"/>
      <c r="DD1007" s="206"/>
      <c r="DE1007" s="206"/>
      <c r="DF1007" s="206"/>
      <c r="DG1007" s="206"/>
      <c r="DH1007" s="206"/>
      <c r="DI1007" s="206"/>
      <c r="DJ1007" s="206"/>
      <c r="DK1007" s="206"/>
      <c r="DL1007" s="206"/>
      <c r="DM1007" s="206"/>
      <c r="DN1007" s="206"/>
      <c r="DO1007" s="206"/>
      <c r="DP1007" s="206"/>
      <c r="DQ1007" s="206"/>
      <c r="DR1007" s="206"/>
      <c r="DS1007" s="206"/>
      <c r="DT1007" s="206"/>
      <c r="DU1007" s="206"/>
      <c r="DV1007" s="206"/>
      <c r="DW1007" s="206"/>
      <c r="DX1007" s="206"/>
      <c r="DY1007" s="206"/>
      <c r="DZ1007" s="206"/>
      <c r="EA1007" s="206"/>
      <c r="EB1007" s="206"/>
      <c r="EC1007" s="206"/>
      <c r="ED1007" s="206"/>
      <c r="EE1007" s="206"/>
      <c r="EF1007" s="206"/>
      <c r="EG1007" s="206"/>
      <c r="EH1007" s="206"/>
      <c r="EI1007" s="206"/>
      <c r="EJ1007" s="206"/>
      <c r="EK1007" s="206"/>
      <c r="EL1007" s="206"/>
      <c r="EM1007" s="206"/>
      <c r="EN1007" s="206"/>
      <c r="EO1007" s="206"/>
      <c r="EP1007" s="206"/>
      <c r="EQ1007" s="206"/>
      <c r="ER1007" s="206"/>
      <c r="ES1007" s="206"/>
      <c r="ET1007" s="206"/>
      <c r="EU1007" s="206"/>
      <c r="EV1007" s="206"/>
      <c r="EW1007" s="206"/>
      <c r="EX1007" s="206"/>
      <c r="EY1007" s="206"/>
      <c r="EZ1007" s="206"/>
      <c r="FA1007" s="206"/>
      <c r="FB1007" s="206"/>
      <c r="FC1007" s="206"/>
      <c r="FD1007" s="206"/>
      <c r="FE1007" s="206"/>
      <c r="FF1007" s="206"/>
      <c r="FG1007" s="206"/>
      <c r="FH1007" s="206"/>
      <c r="FI1007" s="206"/>
      <c r="FJ1007" s="206"/>
      <c r="FK1007" s="206"/>
      <c r="FL1007" s="206"/>
      <c r="FM1007" s="206"/>
      <c r="FN1007" s="206"/>
      <c r="FO1007" s="206"/>
      <c r="FP1007" s="206"/>
      <c r="FQ1007" s="206"/>
      <c r="FR1007" s="206"/>
      <c r="FS1007" s="206"/>
      <c r="FT1007" s="206"/>
      <c r="FU1007" s="206"/>
      <c r="FV1007" s="206"/>
      <c r="FW1007" s="206"/>
      <c r="FX1007" s="206"/>
      <c r="FY1007" s="206"/>
      <c r="FZ1007" s="206"/>
      <c r="GA1007" s="206"/>
      <c r="GB1007" s="206"/>
      <c r="GC1007" s="206"/>
      <c r="GD1007" s="206"/>
      <c r="GE1007" s="206"/>
      <c r="GF1007" s="206"/>
      <c r="GG1007" s="206"/>
      <c r="GH1007" s="206"/>
      <c r="GI1007" s="206"/>
      <c r="GJ1007" s="206"/>
      <c r="GK1007" s="206"/>
      <c r="GL1007" s="206"/>
      <c r="GM1007" s="206"/>
      <c r="GN1007" s="206"/>
      <c r="GO1007" s="206"/>
      <c r="GP1007" s="206"/>
      <c r="GQ1007" s="206"/>
      <c r="GR1007" s="206"/>
      <c r="GS1007" s="206"/>
      <c r="GT1007" s="206"/>
      <c r="GU1007" s="206"/>
      <c r="GV1007" s="206"/>
      <c r="GW1007" s="206"/>
      <c r="GX1007" s="206"/>
      <c r="GY1007" s="206"/>
      <c r="GZ1007" s="206"/>
      <c r="HA1007" s="206"/>
      <c r="HB1007" s="206"/>
      <c r="HC1007" s="206"/>
      <c r="HD1007" s="206"/>
      <c r="HE1007" s="206"/>
      <c r="HF1007" s="206"/>
      <c r="HG1007" s="206"/>
      <c r="HH1007" s="206"/>
      <c r="HI1007" s="206"/>
      <c r="HJ1007" s="206"/>
      <c r="HK1007" s="206"/>
      <c r="HL1007" s="206"/>
      <c r="HM1007" s="206"/>
      <c r="HN1007" s="206"/>
      <c r="HO1007" s="206"/>
      <c r="HP1007" s="206"/>
      <c r="HQ1007" s="206"/>
      <c r="HR1007" s="206"/>
      <c r="HS1007" s="206"/>
      <c r="HT1007" s="206"/>
      <c r="HU1007" s="206"/>
      <c r="HV1007" s="206"/>
      <c r="HW1007" s="206"/>
      <c r="HX1007" s="206"/>
      <c r="HY1007" s="206"/>
      <c r="HZ1007" s="206"/>
      <c r="IA1007" s="206"/>
      <c r="IB1007" s="206"/>
      <c r="IC1007" s="206"/>
      <c r="ID1007" s="206"/>
      <c r="IE1007" s="206"/>
      <c r="IF1007" s="206"/>
      <c r="IG1007" s="206"/>
      <c r="IH1007" s="206"/>
    </row>
    <row r="1008" spans="1:242" s="225" customFormat="1" hidden="1" x14ac:dyDescent="0.25">
      <c r="A1008" s="206"/>
      <c r="B1008" s="206"/>
      <c r="C1008" s="204"/>
      <c r="D1008" s="233" t="s">
        <v>1100</v>
      </c>
      <c r="E1008" s="319"/>
      <c r="F1008" s="322"/>
      <c r="G1008" s="242" t="s">
        <v>1210</v>
      </c>
      <c r="H1008" s="285">
        <v>3505000</v>
      </c>
      <c r="I1008" s="236"/>
      <c r="J1008" s="357">
        <f t="shared" si="15"/>
        <v>13563549</v>
      </c>
      <c r="K1008" s="251" t="s">
        <v>1690</v>
      </c>
      <c r="L1008" s="287"/>
      <c r="M1008" s="319"/>
      <c r="N1008" s="287"/>
      <c r="O1008" s="287"/>
      <c r="P1008" s="287"/>
      <c r="Q1008" s="287"/>
      <c r="R1008" s="287"/>
      <c r="S1008" s="287"/>
      <c r="T1008" s="287"/>
      <c r="U1008" s="287"/>
      <c r="V1008" s="287"/>
      <c r="W1008" s="287"/>
      <c r="X1008" s="287"/>
      <c r="Y1008" s="287"/>
      <c r="Z1008" s="287"/>
      <c r="AA1008" s="287"/>
      <c r="AB1008" s="287"/>
      <c r="AC1008" s="287"/>
      <c r="AD1008" s="287"/>
      <c r="AE1008" s="287"/>
      <c r="AF1008" s="287"/>
      <c r="AG1008" s="287"/>
      <c r="AH1008" s="287"/>
      <c r="AI1008" s="287"/>
      <c r="AJ1008" s="449"/>
      <c r="AK1008" s="206"/>
      <c r="AL1008" s="206"/>
      <c r="AM1008" s="206"/>
      <c r="AN1008" s="206"/>
      <c r="AO1008" s="206"/>
      <c r="AP1008" s="206"/>
      <c r="AQ1008" s="206"/>
      <c r="AR1008" s="206"/>
      <c r="AS1008" s="206"/>
      <c r="AT1008" s="206"/>
      <c r="AU1008" s="206"/>
      <c r="AV1008" s="206"/>
      <c r="AW1008" s="206"/>
      <c r="AX1008" s="206"/>
      <c r="AY1008" s="206"/>
      <c r="AZ1008" s="206"/>
      <c r="BA1008" s="206"/>
      <c r="BB1008" s="206"/>
      <c r="BC1008" s="206"/>
      <c r="BD1008" s="206"/>
      <c r="BE1008" s="206"/>
      <c r="BF1008" s="206"/>
      <c r="BG1008" s="206"/>
      <c r="BH1008" s="206"/>
      <c r="BI1008" s="206"/>
      <c r="BJ1008" s="206"/>
      <c r="BK1008" s="206"/>
      <c r="BL1008" s="206"/>
      <c r="BM1008" s="206"/>
      <c r="BN1008" s="206"/>
      <c r="BO1008" s="206"/>
      <c r="BP1008" s="206"/>
      <c r="BQ1008" s="206"/>
      <c r="BR1008" s="206"/>
      <c r="BS1008" s="206"/>
      <c r="BT1008" s="206"/>
      <c r="BU1008" s="206"/>
      <c r="BV1008" s="206"/>
      <c r="BW1008" s="206"/>
      <c r="BX1008" s="206"/>
      <c r="BY1008" s="206"/>
      <c r="BZ1008" s="206"/>
      <c r="CA1008" s="206"/>
      <c r="CB1008" s="206"/>
      <c r="CC1008" s="206"/>
      <c r="CD1008" s="206"/>
      <c r="CE1008" s="206"/>
      <c r="CF1008" s="206"/>
      <c r="CG1008" s="206"/>
      <c r="CH1008" s="206"/>
      <c r="CI1008" s="206"/>
      <c r="CJ1008" s="206"/>
      <c r="CK1008" s="206"/>
      <c r="CL1008" s="206"/>
      <c r="CM1008" s="206"/>
      <c r="CN1008" s="206"/>
      <c r="CO1008" s="206"/>
      <c r="CP1008" s="206"/>
      <c r="CQ1008" s="206"/>
      <c r="CR1008" s="206"/>
      <c r="CS1008" s="206"/>
      <c r="CT1008" s="206"/>
      <c r="CU1008" s="206"/>
      <c r="CV1008" s="206"/>
      <c r="CW1008" s="206"/>
      <c r="CX1008" s="206"/>
      <c r="CY1008" s="206"/>
      <c r="CZ1008" s="206"/>
      <c r="DA1008" s="206"/>
      <c r="DB1008" s="206"/>
      <c r="DC1008" s="206"/>
      <c r="DD1008" s="206"/>
      <c r="DE1008" s="206"/>
      <c r="DF1008" s="206"/>
      <c r="DG1008" s="206"/>
      <c r="DH1008" s="206"/>
      <c r="DI1008" s="206"/>
      <c r="DJ1008" s="206"/>
      <c r="DK1008" s="206"/>
      <c r="DL1008" s="206"/>
      <c r="DM1008" s="206"/>
      <c r="DN1008" s="206"/>
      <c r="DO1008" s="206"/>
      <c r="DP1008" s="206"/>
      <c r="DQ1008" s="206"/>
      <c r="DR1008" s="206"/>
      <c r="DS1008" s="206"/>
      <c r="DT1008" s="206"/>
      <c r="DU1008" s="206"/>
      <c r="DV1008" s="206"/>
      <c r="DW1008" s="206"/>
      <c r="DX1008" s="206"/>
      <c r="DY1008" s="206"/>
      <c r="DZ1008" s="206"/>
      <c r="EA1008" s="206"/>
      <c r="EB1008" s="206"/>
      <c r="EC1008" s="206"/>
      <c r="ED1008" s="206"/>
      <c r="EE1008" s="206"/>
      <c r="EF1008" s="206"/>
      <c r="EG1008" s="206"/>
      <c r="EH1008" s="206"/>
      <c r="EI1008" s="206"/>
      <c r="EJ1008" s="206"/>
      <c r="EK1008" s="206"/>
      <c r="EL1008" s="206"/>
      <c r="EM1008" s="206"/>
      <c r="EN1008" s="206"/>
      <c r="EO1008" s="206"/>
      <c r="EP1008" s="206"/>
      <c r="EQ1008" s="206"/>
      <c r="ER1008" s="206"/>
      <c r="ES1008" s="206"/>
      <c r="ET1008" s="206"/>
      <c r="EU1008" s="206"/>
      <c r="EV1008" s="206"/>
      <c r="EW1008" s="206"/>
      <c r="EX1008" s="206"/>
      <c r="EY1008" s="206"/>
      <c r="EZ1008" s="206"/>
      <c r="FA1008" s="206"/>
      <c r="FB1008" s="206"/>
      <c r="FC1008" s="206"/>
      <c r="FD1008" s="206"/>
      <c r="FE1008" s="206"/>
      <c r="FF1008" s="206"/>
      <c r="FG1008" s="206"/>
      <c r="FH1008" s="206"/>
      <c r="FI1008" s="206"/>
      <c r="FJ1008" s="206"/>
      <c r="FK1008" s="206"/>
      <c r="FL1008" s="206"/>
      <c r="FM1008" s="206"/>
      <c r="FN1008" s="206"/>
      <c r="FO1008" s="206"/>
      <c r="FP1008" s="206"/>
      <c r="FQ1008" s="206"/>
      <c r="FR1008" s="206"/>
      <c r="FS1008" s="206"/>
      <c r="FT1008" s="206"/>
      <c r="FU1008" s="206"/>
      <c r="FV1008" s="206"/>
      <c r="FW1008" s="206"/>
      <c r="FX1008" s="206"/>
      <c r="FY1008" s="206"/>
      <c r="FZ1008" s="206"/>
      <c r="GA1008" s="206"/>
      <c r="GB1008" s="206"/>
      <c r="GC1008" s="206"/>
      <c r="GD1008" s="206"/>
      <c r="GE1008" s="206"/>
      <c r="GF1008" s="206"/>
      <c r="GG1008" s="206"/>
      <c r="GH1008" s="206"/>
      <c r="GI1008" s="206"/>
      <c r="GJ1008" s="206"/>
      <c r="GK1008" s="206"/>
      <c r="GL1008" s="206"/>
      <c r="GM1008" s="206"/>
      <c r="GN1008" s="206"/>
      <c r="GO1008" s="206"/>
      <c r="GP1008" s="206"/>
      <c r="GQ1008" s="206"/>
      <c r="GR1008" s="206"/>
      <c r="GS1008" s="206"/>
      <c r="GT1008" s="206"/>
      <c r="GU1008" s="206"/>
      <c r="GV1008" s="206"/>
      <c r="GW1008" s="206"/>
      <c r="GX1008" s="206"/>
      <c r="GY1008" s="206"/>
      <c r="GZ1008" s="206"/>
      <c r="HA1008" s="206"/>
      <c r="HB1008" s="206"/>
      <c r="HC1008" s="206"/>
      <c r="HD1008" s="206"/>
      <c r="HE1008" s="206"/>
      <c r="HF1008" s="206"/>
      <c r="HG1008" s="206"/>
      <c r="HH1008" s="206"/>
      <c r="HI1008" s="206"/>
      <c r="HJ1008" s="206"/>
      <c r="HK1008" s="206"/>
      <c r="HL1008" s="206"/>
      <c r="HM1008" s="206"/>
      <c r="HN1008" s="206"/>
      <c r="HO1008" s="206"/>
      <c r="HP1008" s="206"/>
      <c r="HQ1008" s="206"/>
      <c r="HR1008" s="206"/>
      <c r="HS1008" s="206"/>
      <c r="HT1008" s="206"/>
      <c r="HU1008" s="206"/>
      <c r="HV1008" s="206"/>
      <c r="HW1008" s="206"/>
      <c r="HX1008" s="206"/>
      <c r="HY1008" s="206"/>
      <c r="HZ1008" s="206"/>
      <c r="IA1008" s="206"/>
      <c r="IB1008" s="206"/>
      <c r="IC1008" s="206"/>
      <c r="ID1008" s="206"/>
      <c r="IE1008" s="206"/>
      <c r="IF1008" s="206"/>
      <c r="IG1008" s="206"/>
      <c r="IH1008" s="206"/>
    </row>
    <row r="1009" spans="1:242" s="225" customFormat="1" hidden="1" x14ac:dyDescent="0.25">
      <c r="A1009" s="206"/>
      <c r="B1009" s="206"/>
      <c r="C1009" s="204"/>
      <c r="D1009" s="233" t="s">
        <v>1100</v>
      </c>
      <c r="E1009" s="319"/>
      <c r="F1009" s="322"/>
      <c r="G1009" s="242" t="s">
        <v>1210</v>
      </c>
      <c r="H1009" s="285">
        <v>2000000</v>
      </c>
      <c r="I1009" s="236"/>
      <c r="J1009" s="357">
        <f t="shared" si="15"/>
        <v>15563549</v>
      </c>
      <c r="K1009" s="251" t="s">
        <v>1761</v>
      </c>
      <c r="L1009" s="287"/>
      <c r="M1009" s="319"/>
      <c r="N1009" s="287"/>
      <c r="O1009" s="287"/>
      <c r="P1009" s="287"/>
      <c r="Q1009" s="287"/>
      <c r="R1009" s="287"/>
      <c r="S1009" s="287"/>
      <c r="T1009" s="287"/>
      <c r="U1009" s="287"/>
      <c r="V1009" s="287"/>
      <c r="W1009" s="287"/>
      <c r="X1009" s="287"/>
      <c r="Y1009" s="287"/>
      <c r="Z1009" s="287"/>
      <c r="AA1009" s="287"/>
      <c r="AB1009" s="287"/>
      <c r="AC1009" s="287"/>
      <c r="AD1009" s="287"/>
      <c r="AE1009" s="287"/>
      <c r="AF1009" s="287"/>
      <c r="AG1009" s="287"/>
      <c r="AH1009" s="287"/>
      <c r="AI1009" s="287"/>
      <c r="AJ1009" s="449"/>
      <c r="AK1009" s="206"/>
      <c r="AL1009" s="206"/>
      <c r="AM1009" s="206"/>
      <c r="AN1009" s="206"/>
      <c r="AO1009" s="206"/>
      <c r="AP1009" s="206"/>
      <c r="AQ1009" s="206"/>
      <c r="AR1009" s="206"/>
      <c r="AS1009" s="206"/>
      <c r="AT1009" s="206"/>
      <c r="AU1009" s="206"/>
      <c r="AV1009" s="206"/>
      <c r="AW1009" s="206"/>
      <c r="AX1009" s="206"/>
      <c r="AY1009" s="206"/>
      <c r="AZ1009" s="206"/>
      <c r="BA1009" s="206"/>
      <c r="BB1009" s="206"/>
      <c r="BC1009" s="206"/>
      <c r="BD1009" s="206"/>
      <c r="BE1009" s="206"/>
      <c r="BF1009" s="206"/>
      <c r="BG1009" s="206"/>
      <c r="BH1009" s="206"/>
      <c r="BI1009" s="206"/>
      <c r="BJ1009" s="206"/>
      <c r="BK1009" s="206"/>
      <c r="BL1009" s="206"/>
      <c r="BM1009" s="206"/>
      <c r="BN1009" s="206"/>
      <c r="BO1009" s="206"/>
      <c r="BP1009" s="206"/>
      <c r="BQ1009" s="206"/>
      <c r="BR1009" s="206"/>
      <c r="BS1009" s="206"/>
      <c r="BT1009" s="206"/>
      <c r="BU1009" s="206"/>
      <c r="BV1009" s="206"/>
      <c r="BW1009" s="206"/>
      <c r="BX1009" s="206"/>
      <c r="BY1009" s="206"/>
      <c r="BZ1009" s="206"/>
      <c r="CA1009" s="206"/>
      <c r="CB1009" s="206"/>
      <c r="CC1009" s="206"/>
      <c r="CD1009" s="206"/>
      <c r="CE1009" s="206"/>
      <c r="CF1009" s="206"/>
      <c r="CG1009" s="206"/>
      <c r="CH1009" s="206"/>
      <c r="CI1009" s="206"/>
      <c r="CJ1009" s="206"/>
      <c r="CK1009" s="206"/>
      <c r="CL1009" s="206"/>
      <c r="CM1009" s="206"/>
      <c r="CN1009" s="206"/>
      <c r="CO1009" s="206"/>
      <c r="CP1009" s="206"/>
      <c r="CQ1009" s="206"/>
      <c r="CR1009" s="206"/>
      <c r="CS1009" s="206"/>
      <c r="CT1009" s="206"/>
      <c r="CU1009" s="206"/>
      <c r="CV1009" s="206"/>
      <c r="CW1009" s="206"/>
      <c r="CX1009" s="206"/>
      <c r="CY1009" s="206"/>
      <c r="CZ1009" s="206"/>
      <c r="DA1009" s="206"/>
      <c r="DB1009" s="206"/>
      <c r="DC1009" s="206"/>
      <c r="DD1009" s="206"/>
      <c r="DE1009" s="206"/>
      <c r="DF1009" s="206"/>
      <c r="DG1009" s="206"/>
      <c r="DH1009" s="206"/>
      <c r="DI1009" s="206"/>
      <c r="DJ1009" s="206"/>
      <c r="DK1009" s="206"/>
      <c r="DL1009" s="206"/>
      <c r="DM1009" s="206"/>
      <c r="DN1009" s="206"/>
      <c r="DO1009" s="206"/>
      <c r="DP1009" s="206"/>
      <c r="DQ1009" s="206"/>
      <c r="DR1009" s="206"/>
      <c r="DS1009" s="206"/>
      <c r="DT1009" s="206"/>
      <c r="DU1009" s="206"/>
      <c r="DV1009" s="206"/>
      <c r="DW1009" s="206"/>
      <c r="DX1009" s="206"/>
      <c r="DY1009" s="206"/>
      <c r="DZ1009" s="206"/>
      <c r="EA1009" s="206"/>
      <c r="EB1009" s="206"/>
      <c r="EC1009" s="206"/>
      <c r="ED1009" s="206"/>
      <c r="EE1009" s="206"/>
      <c r="EF1009" s="206"/>
      <c r="EG1009" s="206"/>
      <c r="EH1009" s="206"/>
      <c r="EI1009" s="206"/>
      <c r="EJ1009" s="206"/>
      <c r="EK1009" s="206"/>
      <c r="EL1009" s="206"/>
      <c r="EM1009" s="206"/>
      <c r="EN1009" s="206"/>
      <c r="EO1009" s="206"/>
      <c r="EP1009" s="206"/>
      <c r="EQ1009" s="206"/>
      <c r="ER1009" s="206"/>
      <c r="ES1009" s="206"/>
      <c r="ET1009" s="206"/>
      <c r="EU1009" s="206"/>
      <c r="EV1009" s="206"/>
      <c r="EW1009" s="206"/>
      <c r="EX1009" s="206"/>
      <c r="EY1009" s="206"/>
      <c r="EZ1009" s="206"/>
      <c r="FA1009" s="206"/>
      <c r="FB1009" s="206"/>
      <c r="FC1009" s="206"/>
      <c r="FD1009" s="206"/>
      <c r="FE1009" s="206"/>
      <c r="FF1009" s="206"/>
      <c r="FG1009" s="206"/>
      <c r="FH1009" s="206"/>
      <c r="FI1009" s="206"/>
      <c r="FJ1009" s="206"/>
      <c r="FK1009" s="206"/>
      <c r="FL1009" s="206"/>
      <c r="FM1009" s="206"/>
      <c r="FN1009" s="206"/>
      <c r="FO1009" s="206"/>
      <c r="FP1009" s="206"/>
      <c r="FQ1009" s="206"/>
      <c r="FR1009" s="206"/>
      <c r="FS1009" s="206"/>
      <c r="FT1009" s="206"/>
      <c r="FU1009" s="206"/>
      <c r="FV1009" s="206"/>
      <c r="FW1009" s="206"/>
      <c r="FX1009" s="206"/>
      <c r="FY1009" s="206"/>
      <c r="FZ1009" s="206"/>
      <c r="GA1009" s="206"/>
      <c r="GB1009" s="206"/>
      <c r="GC1009" s="206"/>
      <c r="GD1009" s="206"/>
      <c r="GE1009" s="206"/>
      <c r="GF1009" s="206"/>
      <c r="GG1009" s="206"/>
      <c r="GH1009" s="206"/>
      <c r="GI1009" s="206"/>
      <c r="GJ1009" s="206"/>
      <c r="GK1009" s="206"/>
      <c r="GL1009" s="206"/>
      <c r="GM1009" s="206"/>
      <c r="GN1009" s="206"/>
      <c r="GO1009" s="206"/>
      <c r="GP1009" s="206"/>
      <c r="GQ1009" s="206"/>
      <c r="GR1009" s="206"/>
      <c r="GS1009" s="206"/>
      <c r="GT1009" s="206"/>
      <c r="GU1009" s="206"/>
      <c r="GV1009" s="206"/>
      <c r="GW1009" s="206"/>
      <c r="GX1009" s="206"/>
      <c r="GY1009" s="206"/>
      <c r="GZ1009" s="206"/>
      <c r="HA1009" s="206"/>
      <c r="HB1009" s="206"/>
      <c r="HC1009" s="206"/>
      <c r="HD1009" s="206"/>
      <c r="HE1009" s="206"/>
      <c r="HF1009" s="206"/>
      <c r="HG1009" s="206"/>
      <c r="HH1009" s="206"/>
      <c r="HI1009" s="206"/>
      <c r="HJ1009" s="206"/>
      <c r="HK1009" s="206"/>
      <c r="HL1009" s="206"/>
      <c r="HM1009" s="206"/>
      <c r="HN1009" s="206"/>
      <c r="HO1009" s="206"/>
      <c r="HP1009" s="206"/>
      <c r="HQ1009" s="206"/>
      <c r="HR1009" s="206"/>
      <c r="HS1009" s="206"/>
      <c r="HT1009" s="206"/>
      <c r="HU1009" s="206"/>
      <c r="HV1009" s="206"/>
      <c r="HW1009" s="206"/>
      <c r="HX1009" s="206"/>
      <c r="HY1009" s="206"/>
      <c r="HZ1009" s="206"/>
      <c r="IA1009" s="206"/>
      <c r="IB1009" s="206"/>
      <c r="IC1009" s="206"/>
      <c r="ID1009" s="206"/>
      <c r="IE1009" s="206"/>
      <c r="IF1009" s="206"/>
      <c r="IG1009" s="206"/>
      <c r="IH1009" s="206"/>
    </row>
    <row r="1010" spans="1:242" s="225" customFormat="1" hidden="1" x14ac:dyDescent="0.25">
      <c r="A1010" s="206"/>
      <c r="B1010" s="206"/>
      <c r="C1010" s="204">
        <v>43724</v>
      </c>
      <c r="D1010" s="233" t="s">
        <v>1773</v>
      </c>
      <c r="E1010" s="319" t="s">
        <v>1770</v>
      </c>
      <c r="F1010" s="322"/>
      <c r="G1010" s="242" t="s">
        <v>1776</v>
      </c>
      <c r="H1010" s="285"/>
      <c r="I1010" s="236">
        <v>4756000</v>
      </c>
      <c r="J1010" s="357">
        <f t="shared" si="15"/>
        <v>10807549</v>
      </c>
      <c r="K1010" s="251"/>
      <c r="L1010" s="287"/>
      <c r="M1010" s="319" t="s">
        <v>1770</v>
      </c>
      <c r="N1010" s="287"/>
      <c r="O1010" s="287"/>
      <c r="P1010" s="287"/>
      <c r="Q1010" s="287"/>
      <c r="R1010" s="287"/>
      <c r="S1010" s="287"/>
      <c r="T1010" s="287"/>
      <c r="U1010" s="287"/>
      <c r="V1010" s="287"/>
      <c r="W1010" s="287"/>
      <c r="X1010" s="287"/>
      <c r="Y1010" s="287"/>
      <c r="Z1010" s="287"/>
      <c r="AA1010" s="287"/>
      <c r="AB1010" s="287"/>
      <c r="AC1010" s="287"/>
      <c r="AD1010" s="287"/>
      <c r="AE1010" s="287"/>
      <c r="AF1010" s="287"/>
      <c r="AG1010" s="287"/>
      <c r="AH1010" s="287"/>
      <c r="AI1010" s="287"/>
      <c r="AJ1010" s="449"/>
      <c r="AK1010" s="206"/>
      <c r="AL1010" s="206"/>
      <c r="AM1010" s="206"/>
      <c r="AN1010" s="206"/>
      <c r="AO1010" s="206"/>
      <c r="AP1010" s="206"/>
      <c r="AQ1010" s="206"/>
      <c r="AR1010" s="206"/>
      <c r="AS1010" s="206"/>
      <c r="AT1010" s="206"/>
      <c r="AU1010" s="206"/>
      <c r="AV1010" s="206"/>
      <c r="AW1010" s="206"/>
      <c r="AX1010" s="206"/>
      <c r="AY1010" s="206"/>
      <c r="AZ1010" s="206"/>
      <c r="BA1010" s="206"/>
      <c r="BB1010" s="206"/>
      <c r="BC1010" s="206"/>
      <c r="BD1010" s="206"/>
      <c r="BE1010" s="206"/>
      <c r="BF1010" s="206"/>
      <c r="BG1010" s="206"/>
      <c r="BH1010" s="206"/>
      <c r="BI1010" s="206"/>
      <c r="BJ1010" s="206"/>
      <c r="BK1010" s="206"/>
      <c r="BL1010" s="206"/>
      <c r="BM1010" s="206"/>
      <c r="BN1010" s="206"/>
      <c r="BO1010" s="206"/>
      <c r="BP1010" s="206"/>
      <c r="BQ1010" s="206"/>
      <c r="BR1010" s="206"/>
      <c r="BS1010" s="206"/>
      <c r="BT1010" s="206"/>
      <c r="BU1010" s="206"/>
      <c r="BV1010" s="206"/>
      <c r="BW1010" s="206"/>
      <c r="BX1010" s="206"/>
      <c r="BY1010" s="206"/>
      <c r="BZ1010" s="206"/>
      <c r="CA1010" s="206"/>
      <c r="CB1010" s="206"/>
      <c r="CC1010" s="206"/>
      <c r="CD1010" s="206"/>
      <c r="CE1010" s="206"/>
      <c r="CF1010" s="206"/>
      <c r="CG1010" s="206"/>
      <c r="CH1010" s="206"/>
      <c r="CI1010" s="206"/>
      <c r="CJ1010" s="206"/>
      <c r="CK1010" s="206"/>
      <c r="CL1010" s="206"/>
      <c r="CM1010" s="206"/>
      <c r="CN1010" s="206"/>
      <c r="CO1010" s="206"/>
      <c r="CP1010" s="206"/>
      <c r="CQ1010" s="206"/>
      <c r="CR1010" s="206"/>
      <c r="CS1010" s="206"/>
      <c r="CT1010" s="206"/>
      <c r="CU1010" s="206"/>
      <c r="CV1010" s="206"/>
      <c r="CW1010" s="206"/>
      <c r="CX1010" s="206"/>
      <c r="CY1010" s="206"/>
      <c r="CZ1010" s="206"/>
      <c r="DA1010" s="206"/>
      <c r="DB1010" s="206"/>
      <c r="DC1010" s="206"/>
      <c r="DD1010" s="206"/>
      <c r="DE1010" s="206"/>
      <c r="DF1010" s="206"/>
      <c r="DG1010" s="206"/>
      <c r="DH1010" s="206"/>
      <c r="DI1010" s="206"/>
      <c r="DJ1010" s="206"/>
      <c r="DK1010" s="206"/>
      <c r="DL1010" s="206"/>
      <c r="DM1010" s="206"/>
      <c r="DN1010" s="206"/>
      <c r="DO1010" s="206"/>
      <c r="DP1010" s="206"/>
      <c r="DQ1010" s="206"/>
      <c r="DR1010" s="206"/>
      <c r="DS1010" s="206"/>
      <c r="DT1010" s="206"/>
      <c r="DU1010" s="206"/>
      <c r="DV1010" s="206"/>
      <c r="DW1010" s="206"/>
      <c r="DX1010" s="206"/>
      <c r="DY1010" s="206"/>
      <c r="DZ1010" s="206"/>
      <c r="EA1010" s="206"/>
      <c r="EB1010" s="206"/>
      <c r="EC1010" s="206"/>
      <c r="ED1010" s="206"/>
      <c r="EE1010" s="206"/>
      <c r="EF1010" s="206"/>
      <c r="EG1010" s="206"/>
      <c r="EH1010" s="206"/>
      <c r="EI1010" s="206"/>
      <c r="EJ1010" s="206"/>
      <c r="EK1010" s="206"/>
      <c r="EL1010" s="206"/>
      <c r="EM1010" s="206"/>
      <c r="EN1010" s="206"/>
      <c r="EO1010" s="206"/>
      <c r="EP1010" s="206"/>
      <c r="EQ1010" s="206"/>
      <c r="ER1010" s="206"/>
      <c r="ES1010" s="206"/>
      <c r="ET1010" s="206"/>
      <c r="EU1010" s="206"/>
      <c r="EV1010" s="206"/>
      <c r="EW1010" s="206"/>
      <c r="EX1010" s="206"/>
      <c r="EY1010" s="206"/>
      <c r="EZ1010" s="206"/>
      <c r="FA1010" s="206"/>
      <c r="FB1010" s="206"/>
      <c r="FC1010" s="206"/>
      <c r="FD1010" s="206"/>
      <c r="FE1010" s="206"/>
      <c r="FF1010" s="206"/>
      <c r="FG1010" s="206"/>
      <c r="FH1010" s="206"/>
      <c r="FI1010" s="206"/>
      <c r="FJ1010" s="206"/>
      <c r="FK1010" s="206"/>
      <c r="FL1010" s="206"/>
      <c r="FM1010" s="206"/>
      <c r="FN1010" s="206"/>
      <c r="FO1010" s="206"/>
      <c r="FP1010" s="206"/>
      <c r="FQ1010" s="206"/>
      <c r="FR1010" s="206"/>
      <c r="FS1010" s="206"/>
      <c r="FT1010" s="206"/>
      <c r="FU1010" s="206"/>
      <c r="FV1010" s="206"/>
      <c r="FW1010" s="206"/>
      <c r="FX1010" s="206"/>
      <c r="FY1010" s="206"/>
      <c r="FZ1010" s="206"/>
      <c r="GA1010" s="206"/>
      <c r="GB1010" s="206"/>
      <c r="GC1010" s="206"/>
      <c r="GD1010" s="206"/>
      <c r="GE1010" s="206"/>
      <c r="GF1010" s="206"/>
      <c r="GG1010" s="206"/>
      <c r="GH1010" s="206"/>
      <c r="GI1010" s="206"/>
      <c r="GJ1010" s="206"/>
      <c r="GK1010" s="206"/>
      <c r="GL1010" s="206"/>
      <c r="GM1010" s="206"/>
      <c r="GN1010" s="206"/>
      <c r="GO1010" s="206"/>
      <c r="GP1010" s="206"/>
      <c r="GQ1010" s="206"/>
      <c r="GR1010" s="206"/>
      <c r="GS1010" s="206"/>
      <c r="GT1010" s="206"/>
      <c r="GU1010" s="206"/>
      <c r="GV1010" s="206"/>
      <c r="GW1010" s="206"/>
      <c r="GX1010" s="206"/>
      <c r="GY1010" s="206"/>
      <c r="GZ1010" s="206"/>
      <c r="HA1010" s="206"/>
      <c r="HB1010" s="206"/>
      <c r="HC1010" s="206"/>
      <c r="HD1010" s="206"/>
      <c r="HE1010" s="206"/>
      <c r="HF1010" s="206"/>
      <c r="HG1010" s="206"/>
      <c r="HH1010" s="206"/>
      <c r="HI1010" s="206"/>
      <c r="HJ1010" s="206"/>
      <c r="HK1010" s="206"/>
      <c r="HL1010" s="206"/>
      <c r="HM1010" s="206"/>
      <c r="HN1010" s="206"/>
      <c r="HO1010" s="206"/>
      <c r="HP1010" s="206"/>
      <c r="HQ1010" s="206"/>
      <c r="HR1010" s="206"/>
      <c r="HS1010" s="206"/>
      <c r="HT1010" s="206"/>
      <c r="HU1010" s="206"/>
      <c r="HV1010" s="206"/>
      <c r="HW1010" s="206"/>
      <c r="HX1010" s="206"/>
      <c r="HY1010" s="206"/>
      <c r="HZ1010" s="206"/>
      <c r="IA1010" s="206"/>
      <c r="IB1010" s="206"/>
      <c r="IC1010" s="206"/>
      <c r="ID1010" s="206"/>
      <c r="IE1010" s="206"/>
      <c r="IF1010" s="206"/>
      <c r="IG1010" s="206"/>
      <c r="IH1010" s="206"/>
    </row>
    <row r="1011" spans="1:242" s="225" customFormat="1" hidden="1" x14ac:dyDescent="0.25">
      <c r="A1011" s="206"/>
      <c r="B1011" s="206"/>
      <c r="C1011" s="204">
        <v>43724</v>
      </c>
      <c r="D1011" s="233" t="s">
        <v>1778</v>
      </c>
      <c r="E1011" s="319" t="s">
        <v>1771</v>
      </c>
      <c r="F1011" s="322"/>
      <c r="G1011" s="242" t="s">
        <v>1777</v>
      </c>
      <c r="H1011" s="285"/>
      <c r="I1011" s="236">
        <v>6058840</v>
      </c>
      <c r="J1011" s="357">
        <f t="shared" si="15"/>
        <v>4748709</v>
      </c>
      <c r="K1011" s="251"/>
      <c r="L1011" s="287"/>
      <c r="M1011" s="319" t="s">
        <v>1771</v>
      </c>
      <c r="N1011" s="287"/>
      <c r="O1011" s="287"/>
      <c r="P1011" s="287"/>
      <c r="Q1011" s="287"/>
      <c r="R1011" s="287"/>
      <c r="S1011" s="287"/>
      <c r="T1011" s="287"/>
      <c r="U1011" s="287"/>
      <c r="V1011" s="287"/>
      <c r="W1011" s="287"/>
      <c r="X1011" s="287"/>
      <c r="Y1011" s="287"/>
      <c r="Z1011" s="287"/>
      <c r="AA1011" s="287"/>
      <c r="AB1011" s="287"/>
      <c r="AC1011" s="287"/>
      <c r="AD1011" s="287"/>
      <c r="AE1011" s="287"/>
      <c r="AF1011" s="287"/>
      <c r="AG1011" s="287"/>
      <c r="AH1011" s="287"/>
      <c r="AI1011" s="287"/>
      <c r="AJ1011" s="449"/>
      <c r="AK1011" s="206"/>
      <c r="AL1011" s="206"/>
      <c r="AM1011" s="206"/>
      <c r="AN1011" s="206"/>
      <c r="AO1011" s="206"/>
      <c r="AP1011" s="206"/>
      <c r="AQ1011" s="206"/>
      <c r="AR1011" s="206"/>
      <c r="AS1011" s="206"/>
      <c r="AT1011" s="206"/>
      <c r="AU1011" s="206"/>
      <c r="AV1011" s="206"/>
      <c r="AW1011" s="206"/>
      <c r="AX1011" s="206"/>
      <c r="AY1011" s="206"/>
      <c r="AZ1011" s="206"/>
      <c r="BA1011" s="206"/>
      <c r="BB1011" s="206"/>
      <c r="BC1011" s="206"/>
      <c r="BD1011" s="206"/>
      <c r="BE1011" s="206"/>
      <c r="BF1011" s="206"/>
      <c r="BG1011" s="206"/>
      <c r="BH1011" s="206"/>
      <c r="BI1011" s="206"/>
      <c r="BJ1011" s="206"/>
      <c r="BK1011" s="206"/>
      <c r="BL1011" s="206"/>
      <c r="BM1011" s="206"/>
      <c r="BN1011" s="206"/>
      <c r="BO1011" s="206"/>
      <c r="BP1011" s="206"/>
      <c r="BQ1011" s="206"/>
      <c r="BR1011" s="206"/>
      <c r="BS1011" s="206"/>
      <c r="BT1011" s="206"/>
      <c r="BU1011" s="206"/>
      <c r="BV1011" s="206"/>
      <c r="BW1011" s="206"/>
      <c r="BX1011" s="206"/>
      <c r="BY1011" s="206"/>
      <c r="BZ1011" s="206"/>
      <c r="CA1011" s="206"/>
      <c r="CB1011" s="206"/>
      <c r="CC1011" s="206"/>
      <c r="CD1011" s="206"/>
      <c r="CE1011" s="206"/>
      <c r="CF1011" s="206"/>
      <c r="CG1011" s="206"/>
      <c r="CH1011" s="206"/>
      <c r="CI1011" s="206"/>
      <c r="CJ1011" s="206"/>
      <c r="CK1011" s="206"/>
      <c r="CL1011" s="206"/>
      <c r="CM1011" s="206"/>
      <c r="CN1011" s="206"/>
      <c r="CO1011" s="206"/>
      <c r="CP1011" s="206"/>
      <c r="CQ1011" s="206"/>
      <c r="CR1011" s="206"/>
      <c r="CS1011" s="206"/>
      <c r="CT1011" s="206"/>
      <c r="CU1011" s="206"/>
      <c r="CV1011" s="206"/>
      <c r="CW1011" s="206"/>
      <c r="CX1011" s="206"/>
      <c r="CY1011" s="206"/>
      <c r="CZ1011" s="206"/>
      <c r="DA1011" s="206"/>
      <c r="DB1011" s="206"/>
      <c r="DC1011" s="206"/>
      <c r="DD1011" s="206"/>
      <c r="DE1011" s="206"/>
      <c r="DF1011" s="206"/>
      <c r="DG1011" s="206"/>
      <c r="DH1011" s="206"/>
      <c r="DI1011" s="206"/>
      <c r="DJ1011" s="206"/>
      <c r="DK1011" s="206"/>
      <c r="DL1011" s="206"/>
      <c r="DM1011" s="206"/>
      <c r="DN1011" s="206"/>
      <c r="DO1011" s="206"/>
      <c r="DP1011" s="206"/>
      <c r="DQ1011" s="206"/>
      <c r="DR1011" s="206"/>
      <c r="DS1011" s="206"/>
      <c r="DT1011" s="206"/>
      <c r="DU1011" s="206"/>
      <c r="DV1011" s="206"/>
      <c r="DW1011" s="206"/>
      <c r="DX1011" s="206"/>
      <c r="DY1011" s="206"/>
      <c r="DZ1011" s="206"/>
      <c r="EA1011" s="206"/>
      <c r="EB1011" s="206"/>
      <c r="EC1011" s="206"/>
      <c r="ED1011" s="206"/>
      <c r="EE1011" s="206"/>
      <c r="EF1011" s="206"/>
      <c r="EG1011" s="206"/>
      <c r="EH1011" s="206"/>
      <c r="EI1011" s="206"/>
      <c r="EJ1011" s="206"/>
      <c r="EK1011" s="206"/>
      <c r="EL1011" s="206"/>
      <c r="EM1011" s="206"/>
      <c r="EN1011" s="206"/>
      <c r="EO1011" s="206"/>
      <c r="EP1011" s="206"/>
      <c r="EQ1011" s="206"/>
      <c r="ER1011" s="206"/>
      <c r="ES1011" s="206"/>
      <c r="ET1011" s="206"/>
      <c r="EU1011" s="206"/>
      <c r="EV1011" s="206"/>
      <c r="EW1011" s="206"/>
      <c r="EX1011" s="206"/>
      <c r="EY1011" s="206"/>
      <c r="EZ1011" s="206"/>
      <c r="FA1011" s="206"/>
      <c r="FB1011" s="206"/>
      <c r="FC1011" s="206"/>
      <c r="FD1011" s="206"/>
      <c r="FE1011" s="206"/>
      <c r="FF1011" s="206"/>
      <c r="FG1011" s="206"/>
      <c r="FH1011" s="206"/>
      <c r="FI1011" s="206"/>
      <c r="FJ1011" s="206"/>
      <c r="FK1011" s="206"/>
      <c r="FL1011" s="206"/>
      <c r="FM1011" s="206"/>
      <c r="FN1011" s="206"/>
      <c r="FO1011" s="206"/>
      <c r="FP1011" s="206"/>
      <c r="FQ1011" s="206"/>
      <c r="FR1011" s="206"/>
      <c r="FS1011" s="206"/>
      <c r="FT1011" s="206"/>
      <c r="FU1011" s="206"/>
      <c r="FV1011" s="206"/>
      <c r="FW1011" s="206"/>
      <c r="FX1011" s="206"/>
      <c r="FY1011" s="206"/>
      <c r="FZ1011" s="206"/>
      <c r="GA1011" s="206"/>
      <c r="GB1011" s="206"/>
      <c r="GC1011" s="206"/>
      <c r="GD1011" s="206"/>
      <c r="GE1011" s="206"/>
      <c r="GF1011" s="206"/>
      <c r="GG1011" s="206"/>
      <c r="GH1011" s="206"/>
      <c r="GI1011" s="206"/>
      <c r="GJ1011" s="206"/>
      <c r="GK1011" s="206"/>
      <c r="GL1011" s="206"/>
      <c r="GM1011" s="206"/>
      <c r="GN1011" s="206"/>
      <c r="GO1011" s="206"/>
      <c r="GP1011" s="206"/>
      <c r="GQ1011" s="206"/>
      <c r="GR1011" s="206"/>
      <c r="GS1011" s="206"/>
      <c r="GT1011" s="206"/>
      <c r="GU1011" s="206"/>
      <c r="GV1011" s="206"/>
      <c r="GW1011" s="206"/>
      <c r="GX1011" s="206"/>
      <c r="GY1011" s="206"/>
      <c r="GZ1011" s="206"/>
      <c r="HA1011" s="206"/>
      <c r="HB1011" s="206"/>
      <c r="HC1011" s="206"/>
      <c r="HD1011" s="206"/>
      <c r="HE1011" s="206"/>
      <c r="HF1011" s="206"/>
      <c r="HG1011" s="206"/>
      <c r="HH1011" s="206"/>
      <c r="HI1011" s="206"/>
      <c r="HJ1011" s="206"/>
      <c r="HK1011" s="206"/>
      <c r="HL1011" s="206"/>
      <c r="HM1011" s="206"/>
      <c r="HN1011" s="206"/>
      <c r="HO1011" s="206"/>
      <c r="HP1011" s="206"/>
      <c r="HQ1011" s="206"/>
      <c r="HR1011" s="206"/>
      <c r="HS1011" s="206"/>
      <c r="HT1011" s="206"/>
      <c r="HU1011" s="206"/>
      <c r="HV1011" s="206"/>
      <c r="HW1011" s="206"/>
      <c r="HX1011" s="206"/>
      <c r="HY1011" s="206"/>
      <c r="HZ1011" s="206"/>
      <c r="IA1011" s="206"/>
      <c r="IB1011" s="206"/>
      <c r="IC1011" s="206"/>
      <c r="ID1011" s="206"/>
      <c r="IE1011" s="206"/>
      <c r="IF1011" s="206"/>
      <c r="IG1011" s="206"/>
      <c r="IH1011" s="206"/>
    </row>
    <row r="1012" spans="1:242" s="225" customFormat="1" hidden="1" x14ac:dyDescent="0.25">
      <c r="A1012" s="206"/>
      <c r="B1012" s="206"/>
      <c r="C1012" s="204">
        <v>43725</v>
      </c>
      <c r="D1012" s="233" t="s">
        <v>1779</v>
      </c>
      <c r="E1012" s="319" t="s">
        <v>1772</v>
      </c>
      <c r="F1012" s="322"/>
      <c r="G1012" s="242" t="s">
        <v>1198</v>
      </c>
      <c r="H1012" s="285"/>
      <c r="I1012" s="236">
        <v>75000</v>
      </c>
      <c r="J1012" s="357">
        <f t="shared" si="15"/>
        <v>4673709</v>
      </c>
      <c r="K1012" s="251"/>
      <c r="L1012" s="287"/>
      <c r="M1012" s="319" t="s">
        <v>1772</v>
      </c>
      <c r="N1012" s="287"/>
      <c r="O1012" s="287"/>
      <c r="P1012" s="287"/>
      <c r="Q1012" s="287"/>
      <c r="R1012" s="287"/>
      <c r="S1012" s="287"/>
      <c r="T1012" s="287"/>
      <c r="U1012" s="287"/>
      <c r="V1012" s="287"/>
      <c r="W1012" s="287"/>
      <c r="X1012" s="287"/>
      <c r="Y1012" s="287"/>
      <c r="Z1012" s="287"/>
      <c r="AA1012" s="287"/>
      <c r="AB1012" s="287"/>
      <c r="AC1012" s="287"/>
      <c r="AD1012" s="287"/>
      <c r="AE1012" s="287"/>
      <c r="AF1012" s="287"/>
      <c r="AG1012" s="287"/>
      <c r="AH1012" s="287"/>
      <c r="AI1012" s="287"/>
      <c r="AJ1012" s="449"/>
      <c r="AK1012" s="206"/>
      <c r="AL1012" s="206"/>
      <c r="AM1012" s="206"/>
      <c r="AN1012" s="206"/>
      <c r="AO1012" s="206"/>
      <c r="AP1012" s="206"/>
      <c r="AQ1012" s="206"/>
      <c r="AR1012" s="206"/>
      <c r="AS1012" s="206"/>
      <c r="AT1012" s="206"/>
      <c r="AU1012" s="206"/>
      <c r="AV1012" s="206"/>
      <c r="AW1012" s="206"/>
      <c r="AX1012" s="206"/>
      <c r="AY1012" s="206"/>
      <c r="AZ1012" s="206"/>
      <c r="BA1012" s="206"/>
      <c r="BB1012" s="206"/>
      <c r="BC1012" s="206"/>
      <c r="BD1012" s="206"/>
      <c r="BE1012" s="206"/>
      <c r="BF1012" s="206"/>
      <c r="BG1012" s="206"/>
      <c r="BH1012" s="206"/>
      <c r="BI1012" s="206"/>
      <c r="BJ1012" s="206"/>
      <c r="BK1012" s="206"/>
      <c r="BL1012" s="206"/>
      <c r="BM1012" s="206"/>
      <c r="BN1012" s="206"/>
      <c r="BO1012" s="206"/>
      <c r="BP1012" s="206"/>
      <c r="BQ1012" s="206"/>
      <c r="BR1012" s="206"/>
      <c r="BS1012" s="206"/>
      <c r="BT1012" s="206"/>
      <c r="BU1012" s="206"/>
      <c r="BV1012" s="206"/>
      <c r="BW1012" s="206"/>
      <c r="BX1012" s="206"/>
      <c r="BY1012" s="206"/>
      <c r="BZ1012" s="206"/>
      <c r="CA1012" s="206"/>
      <c r="CB1012" s="206"/>
      <c r="CC1012" s="206"/>
      <c r="CD1012" s="206"/>
      <c r="CE1012" s="206"/>
      <c r="CF1012" s="206"/>
      <c r="CG1012" s="206"/>
      <c r="CH1012" s="206"/>
      <c r="CI1012" s="206"/>
      <c r="CJ1012" s="206"/>
      <c r="CK1012" s="206"/>
      <c r="CL1012" s="206"/>
      <c r="CM1012" s="206"/>
      <c r="CN1012" s="206"/>
      <c r="CO1012" s="206"/>
      <c r="CP1012" s="206"/>
      <c r="CQ1012" s="206"/>
      <c r="CR1012" s="206"/>
      <c r="CS1012" s="206"/>
      <c r="CT1012" s="206"/>
      <c r="CU1012" s="206"/>
      <c r="CV1012" s="206"/>
      <c r="CW1012" s="206"/>
      <c r="CX1012" s="206"/>
      <c r="CY1012" s="206"/>
      <c r="CZ1012" s="206"/>
      <c r="DA1012" s="206"/>
      <c r="DB1012" s="206"/>
      <c r="DC1012" s="206"/>
      <c r="DD1012" s="206"/>
      <c r="DE1012" s="206"/>
      <c r="DF1012" s="206"/>
      <c r="DG1012" s="206"/>
      <c r="DH1012" s="206"/>
      <c r="DI1012" s="206"/>
      <c r="DJ1012" s="206"/>
      <c r="DK1012" s="206"/>
      <c r="DL1012" s="206"/>
      <c r="DM1012" s="206"/>
      <c r="DN1012" s="206"/>
      <c r="DO1012" s="206"/>
      <c r="DP1012" s="206"/>
      <c r="DQ1012" s="206"/>
      <c r="DR1012" s="206"/>
      <c r="DS1012" s="206"/>
      <c r="DT1012" s="206"/>
      <c r="DU1012" s="206"/>
      <c r="DV1012" s="206"/>
      <c r="DW1012" s="206"/>
      <c r="DX1012" s="206"/>
      <c r="DY1012" s="206"/>
      <c r="DZ1012" s="206"/>
      <c r="EA1012" s="206"/>
      <c r="EB1012" s="206"/>
      <c r="EC1012" s="206"/>
      <c r="ED1012" s="206"/>
      <c r="EE1012" s="206"/>
      <c r="EF1012" s="206"/>
      <c r="EG1012" s="206"/>
      <c r="EH1012" s="206"/>
      <c r="EI1012" s="206"/>
      <c r="EJ1012" s="206"/>
      <c r="EK1012" s="206"/>
      <c r="EL1012" s="206"/>
      <c r="EM1012" s="206"/>
      <c r="EN1012" s="206"/>
      <c r="EO1012" s="206"/>
      <c r="EP1012" s="206"/>
      <c r="EQ1012" s="206"/>
      <c r="ER1012" s="206"/>
      <c r="ES1012" s="206"/>
      <c r="ET1012" s="206"/>
      <c r="EU1012" s="206"/>
      <c r="EV1012" s="206"/>
      <c r="EW1012" s="206"/>
      <c r="EX1012" s="206"/>
      <c r="EY1012" s="206"/>
      <c r="EZ1012" s="206"/>
      <c r="FA1012" s="206"/>
      <c r="FB1012" s="206"/>
      <c r="FC1012" s="206"/>
      <c r="FD1012" s="206"/>
      <c r="FE1012" s="206"/>
      <c r="FF1012" s="206"/>
      <c r="FG1012" s="206"/>
      <c r="FH1012" s="206"/>
      <c r="FI1012" s="206"/>
      <c r="FJ1012" s="206"/>
      <c r="FK1012" s="206"/>
      <c r="FL1012" s="206"/>
      <c r="FM1012" s="206"/>
      <c r="FN1012" s="206"/>
      <c r="FO1012" s="206"/>
      <c r="FP1012" s="206"/>
      <c r="FQ1012" s="206"/>
      <c r="FR1012" s="206"/>
      <c r="FS1012" s="206"/>
      <c r="FT1012" s="206"/>
      <c r="FU1012" s="206"/>
      <c r="FV1012" s="206"/>
      <c r="FW1012" s="206"/>
      <c r="FX1012" s="206"/>
      <c r="FY1012" s="206"/>
      <c r="FZ1012" s="206"/>
      <c r="GA1012" s="206"/>
      <c r="GB1012" s="206"/>
      <c r="GC1012" s="206"/>
      <c r="GD1012" s="206"/>
      <c r="GE1012" s="206"/>
      <c r="GF1012" s="206"/>
      <c r="GG1012" s="206"/>
      <c r="GH1012" s="206"/>
      <c r="GI1012" s="206"/>
      <c r="GJ1012" s="206"/>
      <c r="GK1012" s="206"/>
      <c r="GL1012" s="206"/>
      <c r="GM1012" s="206"/>
      <c r="GN1012" s="206"/>
      <c r="GO1012" s="206"/>
      <c r="GP1012" s="206"/>
      <c r="GQ1012" s="206"/>
      <c r="GR1012" s="206"/>
      <c r="GS1012" s="206"/>
      <c r="GT1012" s="206"/>
      <c r="GU1012" s="206"/>
      <c r="GV1012" s="206"/>
      <c r="GW1012" s="206"/>
      <c r="GX1012" s="206"/>
      <c r="GY1012" s="206"/>
      <c r="GZ1012" s="206"/>
      <c r="HA1012" s="206"/>
      <c r="HB1012" s="206"/>
      <c r="HC1012" s="206"/>
      <c r="HD1012" s="206"/>
      <c r="HE1012" s="206"/>
      <c r="HF1012" s="206"/>
      <c r="HG1012" s="206"/>
      <c r="HH1012" s="206"/>
      <c r="HI1012" s="206"/>
      <c r="HJ1012" s="206"/>
      <c r="HK1012" s="206"/>
      <c r="HL1012" s="206"/>
      <c r="HM1012" s="206"/>
      <c r="HN1012" s="206"/>
      <c r="HO1012" s="206"/>
      <c r="HP1012" s="206"/>
      <c r="HQ1012" s="206"/>
      <c r="HR1012" s="206"/>
      <c r="HS1012" s="206"/>
      <c r="HT1012" s="206"/>
      <c r="HU1012" s="206"/>
      <c r="HV1012" s="206"/>
      <c r="HW1012" s="206"/>
      <c r="HX1012" s="206"/>
      <c r="HY1012" s="206"/>
      <c r="HZ1012" s="206"/>
      <c r="IA1012" s="206"/>
      <c r="IB1012" s="206"/>
      <c r="IC1012" s="206"/>
      <c r="ID1012" s="206"/>
      <c r="IE1012" s="206"/>
      <c r="IF1012" s="206"/>
      <c r="IG1012" s="206"/>
      <c r="IH1012" s="206"/>
    </row>
    <row r="1013" spans="1:242" s="225" customFormat="1" hidden="1" x14ac:dyDescent="0.25">
      <c r="A1013" s="206"/>
      <c r="B1013" s="206"/>
      <c r="C1013" s="204">
        <v>43725</v>
      </c>
      <c r="D1013" s="233" t="s">
        <v>1791</v>
      </c>
      <c r="E1013" s="319" t="s">
        <v>1789</v>
      </c>
      <c r="F1013" s="322"/>
      <c r="G1013" s="242" t="s">
        <v>1790</v>
      </c>
      <c r="H1013" s="285"/>
      <c r="I1013" s="277">
        <v>474500</v>
      </c>
      <c r="J1013" s="357">
        <f t="shared" si="15"/>
        <v>4199209</v>
      </c>
      <c r="K1013" s="251"/>
      <c r="L1013" s="287"/>
      <c r="M1013" s="319" t="s">
        <v>1789</v>
      </c>
      <c r="N1013" s="287"/>
      <c r="O1013" s="287"/>
      <c r="P1013" s="287"/>
      <c r="Q1013" s="287"/>
      <c r="R1013" s="287"/>
      <c r="S1013" s="287"/>
      <c r="T1013" s="287"/>
      <c r="U1013" s="287"/>
      <c r="V1013" s="287"/>
      <c r="W1013" s="287"/>
      <c r="X1013" s="287"/>
      <c r="Y1013" s="287"/>
      <c r="Z1013" s="287"/>
      <c r="AA1013" s="287"/>
      <c r="AB1013" s="287"/>
      <c r="AC1013" s="287"/>
      <c r="AD1013" s="287"/>
      <c r="AE1013" s="287"/>
      <c r="AF1013" s="287"/>
      <c r="AG1013" s="287"/>
      <c r="AH1013" s="287"/>
      <c r="AI1013" s="287"/>
      <c r="AJ1013" s="449"/>
      <c r="AK1013" s="206"/>
      <c r="AL1013" s="206"/>
      <c r="AM1013" s="206"/>
      <c r="AN1013" s="206"/>
      <c r="AO1013" s="206"/>
      <c r="AP1013" s="206"/>
      <c r="AQ1013" s="206"/>
      <c r="AR1013" s="206"/>
      <c r="AS1013" s="206"/>
      <c r="AT1013" s="206"/>
      <c r="AU1013" s="206"/>
      <c r="AV1013" s="206"/>
      <c r="AW1013" s="206"/>
      <c r="AX1013" s="206"/>
      <c r="AY1013" s="206"/>
      <c r="AZ1013" s="206"/>
      <c r="BA1013" s="206"/>
      <c r="BB1013" s="206"/>
      <c r="BC1013" s="206"/>
      <c r="BD1013" s="206"/>
      <c r="BE1013" s="206"/>
      <c r="BF1013" s="206"/>
      <c r="BG1013" s="206"/>
      <c r="BH1013" s="206"/>
      <c r="BI1013" s="206"/>
      <c r="BJ1013" s="206"/>
      <c r="BK1013" s="206"/>
      <c r="BL1013" s="206"/>
      <c r="BM1013" s="206"/>
      <c r="BN1013" s="206"/>
      <c r="BO1013" s="206"/>
      <c r="BP1013" s="206"/>
      <c r="BQ1013" s="206"/>
      <c r="BR1013" s="206"/>
      <c r="BS1013" s="206"/>
      <c r="BT1013" s="206"/>
      <c r="BU1013" s="206"/>
      <c r="BV1013" s="206"/>
      <c r="BW1013" s="206"/>
      <c r="BX1013" s="206"/>
      <c r="BY1013" s="206"/>
      <c r="BZ1013" s="206"/>
      <c r="CA1013" s="206"/>
      <c r="CB1013" s="206"/>
      <c r="CC1013" s="206"/>
      <c r="CD1013" s="206"/>
      <c r="CE1013" s="206"/>
      <c r="CF1013" s="206"/>
      <c r="CG1013" s="206"/>
      <c r="CH1013" s="206"/>
      <c r="CI1013" s="206"/>
      <c r="CJ1013" s="206"/>
      <c r="CK1013" s="206"/>
      <c r="CL1013" s="206"/>
      <c r="CM1013" s="206"/>
      <c r="CN1013" s="206"/>
      <c r="CO1013" s="206"/>
      <c r="CP1013" s="206"/>
      <c r="CQ1013" s="206"/>
      <c r="CR1013" s="206"/>
      <c r="CS1013" s="206"/>
      <c r="CT1013" s="206"/>
      <c r="CU1013" s="206"/>
      <c r="CV1013" s="206"/>
      <c r="CW1013" s="206"/>
      <c r="CX1013" s="206"/>
      <c r="CY1013" s="206"/>
      <c r="CZ1013" s="206"/>
      <c r="DA1013" s="206"/>
      <c r="DB1013" s="206"/>
      <c r="DC1013" s="206"/>
      <c r="DD1013" s="206"/>
      <c r="DE1013" s="206"/>
      <c r="DF1013" s="206"/>
      <c r="DG1013" s="206"/>
      <c r="DH1013" s="206"/>
      <c r="DI1013" s="206"/>
      <c r="DJ1013" s="206"/>
      <c r="DK1013" s="206"/>
      <c r="DL1013" s="206"/>
      <c r="DM1013" s="206"/>
      <c r="DN1013" s="206"/>
      <c r="DO1013" s="206"/>
      <c r="DP1013" s="206"/>
      <c r="DQ1013" s="206"/>
      <c r="DR1013" s="206"/>
      <c r="DS1013" s="206"/>
      <c r="DT1013" s="206"/>
      <c r="DU1013" s="206"/>
      <c r="DV1013" s="206"/>
      <c r="DW1013" s="206"/>
      <c r="DX1013" s="206"/>
      <c r="DY1013" s="206"/>
      <c r="DZ1013" s="206"/>
      <c r="EA1013" s="206"/>
      <c r="EB1013" s="206"/>
      <c r="EC1013" s="206"/>
      <c r="ED1013" s="206"/>
      <c r="EE1013" s="206"/>
      <c r="EF1013" s="206"/>
      <c r="EG1013" s="206"/>
      <c r="EH1013" s="206"/>
      <c r="EI1013" s="206"/>
      <c r="EJ1013" s="206"/>
      <c r="EK1013" s="206"/>
      <c r="EL1013" s="206"/>
      <c r="EM1013" s="206"/>
      <c r="EN1013" s="206"/>
      <c r="EO1013" s="206"/>
      <c r="EP1013" s="206"/>
      <c r="EQ1013" s="206"/>
      <c r="ER1013" s="206"/>
      <c r="ES1013" s="206"/>
      <c r="ET1013" s="206"/>
      <c r="EU1013" s="206"/>
      <c r="EV1013" s="206"/>
      <c r="EW1013" s="206"/>
      <c r="EX1013" s="206"/>
      <c r="EY1013" s="206"/>
      <c r="EZ1013" s="206"/>
      <c r="FA1013" s="206"/>
      <c r="FB1013" s="206"/>
      <c r="FC1013" s="206"/>
      <c r="FD1013" s="206"/>
      <c r="FE1013" s="206"/>
      <c r="FF1013" s="206"/>
      <c r="FG1013" s="206"/>
      <c r="FH1013" s="206"/>
      <c r="FI1013" s="206"/>
      <c r="FJ1013" s="206"/>
      <c r="FK1013" s="206"/>
      <c r="FL1013" s="206"/>
      <c r="FM1013" s="206"/>
      <c r="FN1013" s="206"/>
      <c r="FO1013" s="206"/>
      <c r="FP1013" s="206"/>
      <c r="FQ1013" s="206"/>
      <c r="FR1013" s="206"/>
      <c r="FS1013" s="206"/>
      <c r="FT1013" s="206"/>
      <c r="FU1013" s="206"/>
      <c r="FV1013" s="206"/>
      <c r="FW1013" s="206"/>
      <c r="FX1013" s="206"/>
      <c r="FY1013" s="206"/>
      <c r="FZ1013" s="206"/>
      <c r="GA1013" s="206"/>
      <c r="GB1013" s="206"/>
      <c r="GC1013" s="206"/>
      <c r="GD1013" s="206"/>
      <c r="GE1013" s="206"/>
      <c r="GF1013" s="206"/>
      <c r="GG1013" s="206"/>
      <c r="GH1013" s="206"/>
      <c r="GI1013" s="206"/>
      <c r="GJ1013" s="206"/>
      <c r="GK1013" s="206"/>
      <c r="GL1013" s="206"/>
      <c r="GM1013" s="206"/>
      <c r="GN1013" s="206"/>
      <c r="GO1013" s="206"/>
      <c r="GP1013" s="206"/>
      <c r="GQ1013" s="206"/>
      <c r="GR1013" s="206"/>
      <c r="GS1013" s="206"/>
      <c r="GT1013" s="206"/>
      <c r="GU1013" s="206"/>
      <c r="GV1013" s="206"/>
      <c r="GW1013" s="206"/>
      <c r="GX1013" s="206"/>
      <c r="GY1013" s="206"/>
      <c r="GZ1013" s="206"/>
      <c r="HA1013" s="206"/>
      <c r="HB1013" s="206"/>
      <c r="HC1013" s="206"/>
      <c r="HD1013" s="206"/>
      <c r="HE1013" s="206"/>
      <c r="HF1013" s="206"/>
      <c r="HG1013" s="206"/>
      <c r="HH1013" s="206"/>
      <c r="HI1013" s="206"/>
      <c r="HJ1013" s="206"/>
      <c r="HK1013" s="206"/>
      <c r="HL1013" s="206"/>
      <c r="HM1013" s="206"/>
      <c r="HN1013" s="206"/>
      <c r="HO1013" s="206"/>
      <c r="HP1013" s="206"/>
      <c r="HQ1013" s="206"/>
      <c r="HR1013" s="206"/>
      <c r="HS1013" s="206"/>
      <c r="HT1013" s="206"/>
      <c r="HU1013" s="206"/>
      <c r="HV1013" s="206"/>
      <c r="HW1013" s="206"/>
      <c r="HX1013" s="206"/>
      <c r="HY1013" s="206"/>
      <c r="HZ1013" s="206"/>
      <c r="IA1013" s="206"/>
      <c r="IB1013" s="206"/>
      <c r="IC1013" s="206"/>
      <c r="ID1013" s="206"/>
      <c r="IE1013" s="206"/>
      <c r="IF1013" s="206"/>
      <c r="IG1013" s="206"/>
      <c r="IH1013" s="206"/>
    </row>
    <row r="1014" spans="1:242" s="225" customFormat="1" hidden="1" x14ac:dyDescent="0.25">
      <c r="A1014" s="206"/>
      <c r="B1014" s="206"/>
      <c r="C1014" s="232">
        <v>43724</v>
      </c>
      <c r="D1014" s="225" t="s">
        <v>1780</v>
      </c>
      <c r="E1014" s="206" t="s">
        <v>1784</v>
      </c>
      <c r="F1014" s="206"/>
      <c r="G1014" s="225" t="s">
        <v>1210</v>
      </c>
      <c r="H1014" s="285"/>
      <c r="I1014" s="256">
        <v>2000000</v>
      </c>
      <c r="J1014" s="357">
        <f t="shared" si="15"/>
        <v>2199209</v>
      </c>
      <c r="K1014" s="251"/>
      <c r="L1014" s="287"/>
      <c r="M1014" s="206" t="s">
        <v>1784</v>
      </c>
      <c r="N1014" s="287"/>
      <c r="O1014" s="287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449"/>
      <c r="AK1014" s="206"/>
      <c r="AL1014" s="206"/>
      <c r="AM1014" s="206"/>
      <c r="AN1014" s="206"/>
      <c r="AO1014" s="206"/>
      <c r="AP1014" s="206"/>
      <c r="AQ1014" s="206"/>
      <c r="AR1014" s="206"/>
      <c r="AS1014" s="206"/>
      <c r="AT1014" s="206"/>
      <c r="AU1014" s="206"/>
      <c r="AV1014" s="206"/>
      <c r="AW1014" s="206"/>
      <c r="AX1014" s="206"/>
      <c r="AY1014" s="206"/>
      <c r="AZ1014" s="206"/>
      <c r="BA1014" s="206"/>
      <c r="BB1014" s="206"/>
      <c r="BC1014" s="206"/>
      <c r="BD1014" s="206"/>
      <c r="BE1014" s="206"/>
      <c r="BF1014" s="206"/>
      <c r="BG1014" s="206"/>
      <c r="BH1014" s="206"/>
      <c r="BI1014" s="206"/>
      <c r="BJ1014" s="206"/>
      <c r="BK1014" s="206"/>
      <c r="BL1014" s="206"/>
      <c r="BM1014" s="206"/>
      <c r="BN1014" s="206"/>
      <c r="BO1014" s="206"/>
      <c r="BP1014" s="206"/>
      <c r="BQ1014" s="206"/>
      <c r="BR1014" s="206"/>
      <c r="BS1014" s="206"/>
      <c r="BT1014" s="206"/>
      <c r="BU1014" s="206"/>
      <c r="BV1014" s="206"/>
      <c r="BW1014" s="206"/>
      <c r="BX1014" s="206"/>
      <c r="BY1014" s="206"/>
      <c r="BZ1014" s="206"/>
      <c r="CA1014" s="206"/>
      <c r="CB1014" s="206"/>
      <c r="CC1014" s="206"/>
      <c r="CD1014" s="206"/>
      <c r="CE1014" s="206"/>
      <c r="CF1014" s="206"/>
      <c r="CG1014" s="206"/>
      <c r="CH1014" s="206"/>
      <c r="CI1014" s="206"/>
      <c r="CJ1014" s="206"/>
      <c r="CK1014" s="206"/>
      <c r="CL1014" s="206"/>
      <c r="CM1014" s="206"/>
      <c r="CN1014" s="206"/>
      <c r="CO1014" s="206"/>
      <c r="CP1014" s="206"/>
      <c r="CQ1014" s="206"/>
      <c r="CR1014" s="206"/>
      <c r="CS1014" s="206"/>
      <c r="CT1014" s="206"/>
      <c r="CU1014" s="206"/>
      <c r="CV1014" s="206"/>
      <c r="CW1014" s="206"/>
      <c r="CX1014" s="206"/>
      <c r="CY1014" s="206"/>
      <c r="CZ1014" s="206"/>
      <c r="DA1014" s="206"/>
      <c r="DB1014" s="206"/>
      <c r="DC1014" s="206"/>
      <c r="DD1014" s="206"/>
      <c r="DE1014" s="206"/>
      <c r="DF1014" s="206"/>
      <c r="DG1014" s="206"/>
      <c r="DH1014" s="206"/>
      <c r="DI1014" s="206"/>
      <c r="DJ1014" s="206"/>
      <c r="DK1014" s="206"/>
      <c r="DL1014" s="206"/>
      <c r="DM1014" s="206"/>
      <c r="DN1014" s="206"/>
      <c r="DO1014" s="206"/>
      <c r="DP1014" s="206"/>
      <c r="DQ1014" s="206"/>
      <c r="DR1014" s="206"/>
      <c r="DS1014" s="206"/>
      <c r="DT1014" s="206"/>
      <c r="DU1014" s="206"/>
      <c r="DV1014" s="206"/>
      <c r="DW1014" s="206"/>
      <c r="DX1014" s="206"/>
      <c r="DY1014" s="206"/>
      <c r="DZ1014" s="206"/>
      <c r="EA1014" s="206"/>
      <c r="EB1014" s="206"/>
      <c r="EC1014" s="206"/>
      <c r="ED1014" s="206"/>
      <c r="EE1014" s="206"/>
      <c r="EF1014" s="206"/>
      <c r="EG1014" s="206"/>
      <c r="EH1014" s="206"/>
      <c r="EI1014" s="206"/>
      <c r="EJ1014" s="206"/>
      <c r="EK1014" s="206"/>
      <c r="EL1014" s="206"/>
      <c r="EM1014" s="206"/>
      <c r="EN1014" s="206"/>
      <c r="EO1014" s="206"/>
      <c r="EP1014" s="206"/>
      <c r="EQ1014" s="206"/>
      <c r="ER1014" s="206"/>
      <c r="ES1014" s="206"/>
      <c r="ET1014" s="206"/>
      <c r="EU1014" s="206"/>
      <c r="EV1014" s="206"/>
      <c r="EW1014" s="206"/>
      <c r="EX1014" s="206"/>
      <c r="EY1014" s="206"/>
      <c r="EZ1014" s="206"/>
      <c r="FA1014" s="206"/>
      <c r="FB1014" s="206"/>
      <c r="FC1014" s="206"/>
      <c r="FD1014" s="206"/>
      <c r="FE1014" s="206"/>
      <c r="FF1014" s="206"/>
      <c r="FG1014" s="206"/>
      <c r="FH1014" s="206"/>
      <c r="FI1014" s="206"/>
      <c r="FJ1014" s="206"/>
      <c r="FK1014" s="206"/>
      <c r="FL1014" s="206"/>
      <c r="FM1014" s="206"/>
      <c r="FN1014" s="206"/>
      <c r="FO1014" s="206"/>
      <c r="FP1014" s="206"/>
      <c r="FQ1014" s="206"/>
      <c r="FR1014" s="206"/>
      <c r="FS1014" s="206"/>
      <c r="FT1014" s="206"/>
      <c r="FU1014" s="206"/>
      <c r="FV1014" s="206"/>
      <c r="FW1014" s="206"/>
      <c r="FX1014" s="206"/>
      <c r="FY1014" s="206"/>
      <c r="FZ1014" s="206"/>
      <c r="GA1014" s="206"/>
      <c r="GB1014" s="206"/>
      <c r="GC1014" s="206"/>
      <c r="GD1014" s="206"/>
      <c r="GE1014" s="206"/>
      <c r="GF1014" s="206"/>
      <c r="GG1014" s="206"/>
      <c r="GH1014" s="206"/>
      <c r="GI1014" s="206"/>
      <c r="GJ1014" s="206"/>
      <c r="GK1014" s="206"/>
      <c r="GL1014" s="206"/>
      <c r="GM1014" s="206"/>
      <c r="GN1014" s="206"/>
      <c r="GO1014" s="206"/>
      <c r="GP1014" s="206"/>
      <c r="GQ1014" s="206"/>
      <c r="GR1014" s="206"/>
      <c r="GS1014" s="206"/>
      <c r="GT1014" s="206"/>
      <c r="GU1014" s="206"/>
      <c r="GV1014" s="206"/>
      <c r="GW1014" s="206"/>
      <c r="GX1014" s="206"/>
      <c r="GY1014" s="206"/>
      <c r="GZ1014" s="206"/>
      <c r="HA1014" s="206"/>
      <c r="HB1014" s="206"/>
      <c r="HC1014" s="206"/>
      <c r="HD1014" s="206"/>
      <c r="HE1014" s="206"/>
      <c r="HF1014" s="206"/>
      <c r="HG1014" s="206"/>
      <c r="HH1014" s="206"/>
      <c r="HI1014" s="206"/>
      <c r="HJ1014" s="206"/>
      <c r="HK1014" s="206"/>
      <c r="HL1014" s="206"/>
      <c r="HM1014" s="206"/>
      <c r="HN1014" s="206"/>
      <c r="HO1014" s="206"/>
      <c r="HP1014" s="206"/>
      <c r="HQ1014" s="206"/>
      <c r="HR1014" s="206"/>
      <c r="HS1014" s="206"/>
      <c r="HT1014" s="206"/>
      <c r="HU1014" s="206"/>
      <c r="HV1014" s="206"/>
      <c r="HW1014" s="206"/>
      <c r="HX1014" s="206"/>
      <c r="HY1014" s="206"/>
      <c r="HZ1014" s="206"/>
      <c r="IA1014" s="206"/>
      <c r="IB1014" s="206"/>
      <c r="IC1014" s="206"/>
      <c r="ID1014" s="206"/>
      <c r="IE1014" s="206"/>
      <c r="IF1014" s="206"/>
      <c r="IG1014" s="206"/>
      <c r="IH1014" s="206"/>
    </row>
    <row r="1015" spans="1:242" s="225" customFormat="1" hidden="1" x14ac:dyDescent="0.25">
      <c r="A1015" s="206"/>
      <c r="B1015" s="206"/>
      <c r="C1015" s="232">
        <v>43725</v>
      </c>
      <c r="D1015" s="225" t="s">
        <v>1781</v>
      </c>
      <c r="E1015" s="206" t="s">
        <v>1785</v>
      </c>
      <c r="F1015" s="206"/>
      <c r="G1015" s="225" t="s">
        <v>1187</v>
      </c>
      <c r="H1015" s="285"/>
      <c r="I1015" s="256">
        <v>100000</v>
      </c>
      <c r="J1015" s="357">
        <f t="shared" ref="J1015:J1078" si="16">+J1014+H1015-I1015</f>
        <v>2099209</v>
      </c>
      <c r="K1015" s="251"/>
      <c r="L1015" s="287"/>
      <c r="M1015" s="206" t="s">
        <v>1785</v>
      </c>
      <c r="N1015" s="287"/>
      <c r="O1015" s="287"/>
      <c r="P1015" s="287"/>
      <c r="Q1015" s="287"/>
      <c r="R1015" s="287"/>
      <c r="S1015" s="287"/>
      <c r="T1015" s="287"/>
      <c r="U1015" s="287"/>
      <c r="V1015" s="287"/>
      <c r="W1015" s="287"/>
      <c r="X1015" s="287"/>
      <c r="Y1015" s="287"/>
      <c r="Z1015" s="287"/>
      <c r="AA1015" s="287"/>
      <c r="AB1015" s="287"/>
      <c r="AC1015" s="287"/>
      <c r="AD1015" s="287"/>
      <c r="AE1015" s="287"/>
      <c r="AF1015" s="287"/>
      <c r="AG1015" s="287"/>
      <c r="AH1015" s="287"/>
      <c r="AI1015" s="287"/>
      <c r="AJ1015" s="449"/>
      <c r="AK1015" s="206"/>
      <c r="AL1015" s="206"/>
      <c r="AM1015" s="206"/>
      <c r="AN1015" s="206"/>
      <c r="AO1015" s="206"/>
      <c r="AP1015" s="206"/>
      <c r="AQ1015" s="206"/>
      <c r="AR1015" s="206"/>
      <c r="AS1015" s="206"/>
      <c r="AT1015" s="206"/>
      <c r="AU1015" s="206"/>
      <c r="AV1015" s="206"/>
      <c r="AW1015" s="206"/>
      <c r="AX1015" s="206"/>
      <c r="AY1015" s="206"/>
      <c r="AZ1015" s="206"/>
      <c r="BA1015" s="206"/>
      <c r="BB1015" s="206"/>
      <c r="BC1015" s="206"/>
      <c r="BD1015" s="206"/>
      <c r="BE1015" s="206"/>
      <c r="BF1015" s="206"/>
      <c r="BG1015" s="206"/>
      <c r="BH1015" s="206"/>
      <c r="BI1015" s="206"/>
      <c r="BJ1015" s="206"/>
      <c r="BK1015" s="206"/>
      <c r="BL1015" s="206"/>
      <c r="BM1015" s="206"/>
      <c r="BN1015" s="206"/>
      <c r="BO1015" s="206"/>
      <c r="BP1015" s="206"/>
      <c r="BQ1015" s="206"/>
      <c r="BR1015" s="206"/>
      <c r="BS1015" s="206"/>
      <c r="BT1015" s="206"/>
      <c r="BU1015" s="206"/>
      <c r="BV1015" s="206"/>
      <c r="BW1015" s="206"/>
      <c r="BX1015" s="206"/>
      <c r="BY1015" s="206"/>
      <c r="BZ1015" s="206"/>
      <c r="CA1015" s="206"/>
      <c r="CB1015" s="206"/>
      <c r="CC1015" s="206"/>
      <c r="CD1015" s="206"/>
      <c r="CE1015" s="206"/>
      <c r="CF1015" s="206"/>
      <c r="CG1015" s="206"/>
      <c r="CH1015" s="206"/>
      <c r="CI1015" s="206"/>
      <c r="CJ1015" s="206"/>
      <c r="CK1015" s="206"/>
      <c r="CL1015" s="206"/>
      <c r="CM1015" s="206"/>
      <c r="CN1015" s="206"/>
      <c r="CO1015" s="206"/>
      <c r="CP1015" s="206"/>
      <c r="CQ1015" s="206"/>
      <c r="CR1015" s="206"/>
      <c r="CS1015" s="206"/>
      <c r="CT1015" s="206"/>
      <c r="CU1015" s="206"/>
      <c r="CV1015" s="206"/>
      <c r="CW1015" s="206"/>
      <c r="CX1015" s="206"/>
      <c r="CY1015" s="206"/>
      <c r="CZ1015" s="206"/>
      <c r="DA1015" s="206"/>
      <c r="DB1015" s="206"/>
      <c r="DC1015" s="206"/>
      <c r="DD1015" s="206"/>
      <c r="DE1015" s="206"/>
      <c r="DF1015" s="206"/>
      <c r="DG1015" s="206"/>
      <c r="DH1015" s="206"/>
      <c r="DI1015" s="206"/>
      <c r="DJ1015" s="206"/>
      <c r="DK1015" s="206"/>
      <c r="DL1015" s="206"/>
      <c r="DM1015" s="206"/>
      <c r="DN1015" s="206"/>
      <c r="DO1015" s="206"/>
      <c r="DP1015" s="206"/>
      <c r="DQ1015" s="206"/>
      <c r="DR1015" s="206"/>
      <c r="DS1015" s="206"/>
      <c r="DT1015" s="206"/>
      <c r="DU1015" s="206"/>
      <c r="DV1015" s="206"/>
      <c r="DW1015" s="206"/>
      <c r="DX1015" s="206"/>
      <c r="DY1015" s="206"/>
      <c r="DZ1015" s="206"/>
      <c r="EA1015" s="206"/>
      <c r="EB1015" s="206"/>
      <c r="EC1015" s="206"/>
      <c r="ED1015" s="206"/>
      <c r="EE1015" s="206"/>
      <c r="EF1015" s="206"/>
      <c r="EG1015" s="206"/>
      <c r="EH1015" s="206"/>
      <c r="EI1015" s="206"/>
      <c r="EJ1015" s="206"/>
      <c r="EK1015" s="206"/>
      <c r="EL1015" s="206"/>
      <c r="EM1015" s="206"/>
      <c r="EN1015" s="206"/>
      <c r="EO1015" s="206"/>
      <c r="EP1015" s="206"/>
      <c r="EQ1015" s="206"/>
      <c r="ER1015" s="206"/>
      <c r="ES1015" s="206"/>
      <c r="ET1015" s="206"/>
      <c r="EU1015" s="206"/>
      <c r="EV1015" s="206"/>
      <c r="EW1015" s="206"/>
      <c r="EX1015" s="206"/>
      <c r="EY1015" s="206"/>
      <c r="EZ1015" s="206"/>
      <c r="FA1015" s="206"/>
      <c r="FB1015" s="206"/>
      <c r="FC1015" s="206"/>
      <c r="FD1015" s="206"/>
      <c r="FE1015" s="206"/>
      <c r="FF1015" s="206"/>
      <c r="FG1015" s="206"/>
      <c r="FH1015" s="206"/>
      <c r="FI1015" s="206"/>
      <c r="FJ1015" s="206"/>
      <c r="FK1015" s="206"/>
      <c r="FL1015" s="206"/>
      <c r="FM1015" s="206"/>
      <c r="FN1015" s="206"/>
      <c r="FO1015" s="206"/>
      <c r="FP1015" s="206"/>
      <c r="FQ1015" s="206"/>
      <c r="FR1015" s="206"/>
      <c r="FS1015" s="206"/>
      <c r="FT1015" s="206"/>
      <c r="FU1015" s="206"/>
      <c r="FV1015" s="206"/>
      <c r="FW1015" s="206"/>
      <c r="FX1015" s="206"/>
      <c r="FY1015" s="206"/>
      <c r="FZ1015" s="206"/>
      <c r="GA1015" s="206"/>
      <c r="GB1015" s="206"/>
      <c r="GC1015" s="206"/>
      <c r="GD1015" s="206"/>
      <c r="GE1015" s="206"/>
      <c r="GF1015" s="206"/>
      <c r="GG1015" s="206"/>
      <c r="GH1015" s="206"/>
      <c r="GI1015" s="206"/>
      <c r="GJ1015" s="206"/>
      <c r="GK1015" s="206"/>
      <c r="GL1015" s="206"/>
      <c r="GM1015" s="206"/>
      <c r="GN1015" s="206"/>
      <c r="GO1015" s="206"/>
      <c r="GP1015" s="206"/>
      <c r="GQ1015" s="206"/>
      <c r="GR1015" s="206"/>
      <c r="GS1015" s="206"/>
      <c r="GT1015" s="206"/>
      <c r="GU1015" s="206"/>
      <c r="GV1015" s="206"/>
      <c r="GW1015" s="206"/>
      <c r="GX1015" s="206"/>
      <c r="GY1015" s="206"/>
      <c r="GZ1015" s="206"/>
      <c r="HA1015" s="206"/>
      <c r="HB1015" s="206"/>
      <c r="HC1015" s="206"/>
      <c r="HD1015" s="206"/>
      <c r="HE1015" s="206"/>
      <c r="HF1015" s="206"/>
      <c r="HG1015" s="206"/>
      <c r="HH1015" s="206"/>
      <c r="HI1015" s="206"/>
      <c r="HJ1015" s="206"/>
      <c r="HK1015" s="206"/>
      <c r="HL1015" s="206"/>
      <c r="HM1015" s="206"/>
      <c r="HN1015" s="206"/>
      <c r="HO1015" s="206"/>
      <c r="HP1015" s="206"/>
      <c r="HQ1015" s="206"/>
      <c r="HR1015" s="206"/>
      <c r="HS1015" s="206"/>
      <c r="HT1015" s="206"/>
      <c r="HU1015" s="206"/>
      <c r="HV1015" s="206"/>
      <c r="HW1015" s="206"/>
      <c r="HX1015" s="206"/>
      <c r="HY1015" s="206"/>
      <c r="HZ1015" s="206"/>
      <c r="IA1015" s="206"/>
      <c r="IB1015" s="206"/>
      <c r="IC1015" s="206"/>
      <c r="ID1015" s="206"/>
      <c r="IE1015" s="206"/>
      <c r="IF1015" s="206"/>
      <c r="IG1015" s="206"/>
      <c r="IH1015" s="206"/>
    </row>
    <row r="1016" spans="1:242" s="225" customFormat="1" hidden="1" x14ac:dyDescent="0.25">
      <c r="A1016" s="206"/>
      <c r="B1016" s="206"/>
      <c r="C1016" s="399">
        <v>43725</v>
      </c>
      <c r="D1016" s="226" t="s">
        <v>1782</v>
      </c>
      <c r="E1016" s="206" t="s">
        <v>1786</v>
      </c>
      <c r="F1016" s="205"/>
      <c r="G1016" s="261" t="s">
        <v>1198</v>
      </c>
      <c r="H1016" s="285"/>
      <c r="I1016" s="256">
        <v>966000</v>
      </c>
      <c r="J1016" s="357">
        <f t="shared" si="16"/>
        <v>1133209</v>
      </c>
      <c r="K1016" s="251"/>
      <c r="L1016" s="287"/>
      <c r="M1016" s="206" t="s">
        <v>1786</v>
      </c>
      <c r="N1016" s="287"/>
      <c r="O1016" s="287"/>
      <c r="P1016" s="287"/>
      <c r="Q1016" s="287"/>
      <c r="R1016" s="287"/>
      <c r="S1016" s="287"/>
      <c r="T1016" s="287"/>
      <c r="U1016" s="287"/>
      <c r="V1016" s="287"/>
      <c r="W1016" s="287"/>
      <c r="X1016" s="287"/>
      <c r="Y1016" s="287"/>
      <c r="Z1016" s="287"/>
      <c r="AA1016" s="287"/>
      <c r="AB1016" s="287"/>
      <c r="AC1016" s="287"/>
      <c r="AD1016" s="287"/>
      <c r="AE1016" s="287"/>
      <c r="AF1016" s="287"/>
      <c r="AG1016" s="287"/>
      <c r="AH1016" s="287"/>
      <c r="AI1016" s="287"/>
      <c r="AJ1016" s="449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206"/>
      <c r="BN1016" s="206"/>
      <c r="BO1016" s="206"/>
      <c r="BP1016" s="206"/>
      <c r="BQ1016" s="206"/>
      <c r="BR1016" s="206"/>
      <c r="BS1016" s="206"/>
      <c r="BT1016" s="206"/>
      <c r="BU1016" s="206"/>
      <c r="BV1016" s="206"/>
      <c r="BW1016" s="206"/>
      <c r="BX1016" s="206"/>
      <c r="BY1016" s="206"/>
      <c r="BZ1016" s="206"/>
      <c r="CA1016" s="206"/>
      <c r="CB1016" s="206"/>
      <c r="CC1016" s="206"/>
      <c r="CD1016" s="206"/>
      <c r="CE1016" s="206"/>
      <c r="CF1016" s="206"/>
      <c r="CG1016" s="206"/>
      <c r="CH1016" s="206"/>
      <c r="CI1016" s="206"/>
      <c r="CJ1016" s="206"/>
      <c r="CK1016" s="206"/>
      <c r="CL1016" s="206"/>
      <c r="CM1016" s="206"/>
      <c r="CN1016" s="206"/>
      <c r="CO1016" s="206"/>
      <c r="CP1016" s="206"/>
      <c r="CQ1016" s="206"/>
      <c r="CR1016" s="206"/>
      <c r="CS1016" s="206"/>
      <c r="CT1016" s="206"/>
      <c r="CU1016" s="206"/>
      <c r="CV1016" s="206"/>
      <c r="CW1016" s="206"/>
      <c r="CX1016" s="206"/>
      <c r="CY1016" s="206"/>
      <c r="CZ1016" s="206"/>
      <c r="DA1016" s="206"/>
      <c r="DB1016" s="206"/>
      <c r="DC1016" s="206"/>
      <c r="DD1016" s="206"/>
      <c r="DE1016" s="206"/>
      <c r="DF1016" s="206"/>
      <c r="DG1016" s="206"/>
      <c r="DH1016" s="206"/>
      <c r="DI1016" s="206"/>
      <c r="DJ1016" s="206"/>
      <c r="DK1016" s="206"/>
      <c r="DL1016" s="206"/>
      <c r="DM1016" s="206"/>
      <c r="DN1016" s="206"/>
      <c r="DO1016" s="206"/>
      <c r="DP1016" s="206"/>
      <c r="DQ1016" s="206"/>
      <c r="DR1016" s="206"/>
      <c r="DS1016" s="206"/>
      <c r="DT1016" s="206"/>
      <c r="DU1016" s="206"/>
      <c r="DV1016" s="206"/>
      <c r="DW1016" s="206"/>
      <c r="DX1016" s="206"/>
      <c r="DY1016" s="206"/>
      <c r="DZ1016" s="206"/>
      <c r="EA1016" s="206"/>
      <c r="EB1016" s="206"/>
      <c r="EC1016" s="206"/>
      <c r="ED1016" s="206"/>
      <c r="EE1016" s="206"/>
      <c r="EF1016" s="206"/>
      <c r="EG1016" s="206"/>
      <c r="EH1016" s="206"/>
      <c r="EI1016" s="206"/>
      <c r="EJ1016" s="206"/>
      <c r="EK1016" s="206"/>
      <c r="EL1016" s="206"/>
      <c r="EM1016" s="206"/>
      <c r="EN1016" s="206"/>
      <c r="EO1016" s="206"/>
      <c r="EP1016" s="206"/>
      <c r="EQ1016" s="206"/>
      <c r="ER1016" s="206"/>
      <c r="ES1016" s="206"/>
      <c r="ET1016" s="206"/>
      <c r="EU1016" s="206"/>
      <c r="EV1016" s="206"/>
      <c r="EW1016" s="206"/>
      <c r="EX1016" s="206"/>
      <c r="EY1016" s="206"/>
      <c r="EZ1016" s="206"/>
      <c r="FA1016" s="206"/>
      <c r="FB1016" s="206"/>
      <c r="FC1016" s="206"/>
      <c r="FD1016" s="206"/>
      <c r="FE1016" s="206"/>
      <c r="FF1016" s="206"/>
      <c r="FG1016" s="206"/>
      <c r="FH1016" s="206"/>
      <c r="FI1016" s="206"/>
      <c r="FJ1016" s="206"/>
      <c r="FK1016" s="206"/>
      <c r="FL1016" s="206"/>
      <c r="FM1016" s="206"/>
      <c r="FN1016" s="206"/>
      <c r="FO1016" s="206"/>
      <c r="FP1016" s="206"/>
      <c r="FQ1016" s="206"/>
      <c r="FR1016" s="206"/>
      <c r="FS1016" s="206"/>
      <c r="FT1016" s="206"/>
      <c r="FU1016" s="206"/>
      <c r="FV1016" s="206"/>
      <c r="FW1016" s="206"/>
      <c r="FX1016" s="206"/>
      <c r="FY1016" s="206"/>
      <c r="FZ1016" s="206"/>
      <c r="GA1016" s="206"/>
      <c r="GB1016" s="206"/>
      <c r="GC1016" s="206"/>
      <c r="GD1016" s="206"/>
      <c r="GE1016" s="206"/>
      <c r="GF1016" s="206"/>
      <c r="GG1016" s="206"/>
      <c r="GH1016" s="206"/>
      <c r="GI1016" s="206"/>
      <c r="GJ1016" s="206"/>
      <c r="GK1016" s="206"/>
      <c r="GL1016" s="206"/>
      <c r="GM1016" s="206"/>
      <c r="GN1016" s="206"/>
      <c r="GO1016" s="206"/>
      <c r="GP1016" s="206"/>
      <c r="GQ1016" s="206"/>
      <c r="GR1016" s="206"/>
      <c r="GS1016" s="206"/>
      <c r="GT1016" s="206"/>
      <c r="GU1016" s="206"/>
      <c r="GV1016" s="206"/>
      <c r="GW1016" s="206"/>
      <c r="GX1016" s="206"/>
      <c r="GY1016" s="206"/>
      <c r="GZ1016" s="206"/>
      <c r="HA1016" s="206"/>
      <c r="HB1016" s="206"/>
      <c r="HC1016" s="206"/>
      <c r="HD1016" s="206"/>
      <c r="HE1016" s="206"/>
      <c r="HF1016" s="206"/>
      <c r="HG1016" s="206"/>
      <c r="HH1016" s="206"/>
      <c r="HI1016" s="206"/>
      <c r="HJ1016" s="206"/>
      <c r="HK1016" s="206"/>
      <c r="HL1016" s="206"/>
      <c r="HM1016" s="206"/>
      <c r="HN1016" s="206"/>
      <c r="HO1016" s="206"/>
      <c r="HP1016" s="206"/>
      <c r="HQ1016" s="206"/>
      <c r="HR1016" s="206"/>
      <c r="HS1016" s="206"/>
      <c r="HT1016" s="206"/>
      <c r="HU1016" s="206"/>
      <c r="HV1016" s="206"/>
      <c r="HW1016" s="206"/>
      <c r="HX1016" s="206"/>
      <c r="HY1016" s="206"/>
      <c r="HZ1016" s="206"/>
      <c r="IA1016" s="206"/>
      <c r="IB1016" s="206"/>
      <c r="IC1016" s="206"/>
      <c r="ID1016" s="206"/>
      <c r="IE1016" s="206"/>
      <c r="IF1016" s="206"/>
      <c r="IG1016" s="206"/>
      <c r="IH1016" s="206"/>
    </row>
    <row r="1017" spans="1:242" s="225" customFormat="1" hidden="1" x14ac:dyDescent="0.25">
      <c r="A1017" s="206"/>
      <c r="B1017" s="206"/>
      <c r="C1017" s="264">
        <v>43726</v>
      </c>
      <c r="D1017" s="400" t="s">
        <v>1783</v>
      </c>
      <c r="E1017" s="206" t="s">
        <v>1787</v>
      </c>
      <c r="F1017" s="287"/>
      <c r="G1017" s="401" t="s">
        <v>1586</v>
      </c>
      <c r="H1017" s="285"/>
      <c r="I1017" s="256">
        <v>50000</v>
      </c>
      <c r="J1017" s="357">
        <f t="shared" si="16"/>
        <v>1083209</v>
      </c>
      <c r="K1017" s="251"/>
      <c r="L1017" s="287"/>
      <c r="M1017" s="206" t="s">
        <v>1787</v>
      </c>
      <c r="N1017" s="287"/>
      <c r="O1017" s="287"/>
      <c r="P1017" s="287"/>
      <c r="Q1017" s="287"/>
      <c r="R1017" s="287"/>
      <c r="S1017" s="287"/>
      <c r="T1017" s="287"/>
      <c r="U1017" s="287"/>
      <c r="V1017" s="287"/>
      <c r="W1017" s="287"/>
      <c r="X1017" s="287"/>
      <c r="Y1017" s="287"/>
      <c r="Z1017" s="287"/>
      <c r="AA1017" s="287"/>
      <c r="AB1017" s="287"/>
      <c r="AC1017" s="287"/>
      <c r="AD1017" s="287"/>
      <c r="AE1017" s="287"/>
      <c r="AF1017" s="287"/>
      <c r="AG1017" s="287"/>
      <c r="AH1017" s="287"/>
      <c r="AI1017" s="287"/>
      <c r="AJ1017" s="449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  <c r="BI1017" s="206"/>
      <c r="BJ1017" s="206"/>
      <c r="BK1017" s="206"/>
      <c r="BL1017" s="206"/>
      <c r="BM1017" s="206"/>
      <c r="BN1017" s="206"/>
      <c r="BO1017" s="206"/>
      <c r="BP1017" s="206"/>
      <c r="BQ1017" s="206"/>
      <c r="BR1017" s="206"/>
      <c r="BS1017" s="206"/>
      <c r="BT1017" s="206"/>
      <c r="BU1017" s="206"/>
      <c r="BV1017" s="206"/>
      <c r="BW1017" s="206"/>
      <c r="BX1017" s="206"/>
      <c r="BY1017" s="206"/>
      <c r="BZ1017" s="206"/>
      <c r="CA1017" s="206"/>
      <c r="CB1017" s="206"/>
      <c r="CC1017" s="206"/>
      <c r="CD1017" s="206"/>
      <c r="CE1017" s="206"/>
      <c r="CF1017" s="206"/>
      <c r="CG1017" s="206"/>
      <c r="CH1017" s="206"/>
      <c r="CI1017" s="206"/>
      <c r="CJ1017" s="206"/>
      <c r="CK1017" s="206"/>
      <c r="CL1017" s="206"/>
      <c r="CM1017" s="206"/>
      <c r="CN1017" s="206"/>
      <c r="CO1017" s="206"/>
      <c r="CP1017" s="206"/>
      <c r="CQ1017" s="206"/>
      <c r="CR1017" s="206"/>
      <c r="CS1017" s="206"/>
      <c r="CT1017" s="206"/>
      <c r="CU1017" s="206"/>
      <c r="CV1017" s="206"/>
      <c r="CW1017" s="206"/>
      <c r="CX1017" s="206"/>
      <c r="CY1017" s="206"/>
      <c r="CZ1017" s="206"/>
      <c r="DA1017" s="206"/>
      <c r="DB1017" s="206"/>
      <c r="DC1017" s="206"/>
      <c r="DD1017" s="206"/>
      <c r="DE1017" s="206"/>
      <c r="DF1017" s="206"/>
      <c r="DG1017" s="206"/>
      <c r="DH1017" s="206"/>
      <c r="DI1017" s="206"/>
      <c r="DJ1017" s="206"/>
      <c r="DK1017" s="206"/>
      <c r="DL1017" s="206"/>
      <c r="DM1017" s="206"/>
      <c r="DN1017" s="206"/>
      <c r="DO1017" s="206"/>
      <c r="DP1017" s="206"/>
      <c r="DQ1017" s="206"/>
      <c r="DR1017" s="206"/>
      <c r="DS1017" s="206"/>
      <c r="DT1017" s="206"/>
      <c r="DU1017" s="206"/>
      <c r="DV1017" s="206"/>
      <c r="DW1017" s="206"/>
      <c r="DX1017" s="206"/>
      <c r="DY1017" s="206"/>
      <c r="DZ1017" s="206"/>
      <c r="EA1017" s="206"/>
      <c r="EB1017" s="206"/>
      <c r="EC1017" s="206"/>
      <c r="ED1017" s="206"/>
      <c r="EE1017" s="206"/>
      <c r="EF1017" s="206"/>
      <c r="EG1017" s="206"/>
      <c r="EH1017" s="206"/>
      <c r="EI1017" s="206"/>
      <c r="EJ1017" s="206"/>
      <c r="EK1017" s="206"/>
      <c r="EL1017" s="206"/>
      <c r="EM1017" s="206"/>
      <c r="EN1017" s="206"/>
      <c r="EO1017" s="206"/>
      <c r="EP1017" s="206"/>
      <c r="EQ1017" s="206"/>
      <c r="ER1017" s="206"/>
      <c r="ES1017" s="206"/>
      <c r="ET1017" s="206"/>
      <c r="EU1017" s="206"/>
      <c r="EV1017" s="206"/>
      <c r="EW1017" s="206"/>
      <c r="EX1017" s="206"/>
      <c r="EY1017" s="206"/>
      <c r="EZ1017" s="206"/>
      <c r="FA1017" s="206"/>
      <c r="FB1017" s="206"/>
      <c r="FC1017" s="206"/>
      <c r="FD1017" s="206"/>
      <c r="FE1017" s="206"/>
      <c r="FF1017" s="206"/>
      <c r="FG1017" s="206"/>
      <c r="FH1017" s="206"/>
      <c r="FI1017" s="206"/>
      <c r="FJ1017" s="206"/>
      <c r="FK1017" s="206"/>
      <c r="FL1017" s="206"/>
      <c r="FM1017" s="206"/>
      <c r="FN1017" s="206"/>
      <c r="FO1017" s="206"/>
      <c r="FP1017" s="206"/>
      <c r="FQ1017" s="206"/>
      <c r="FR1017" s="206"/>
      <c r="FS1017" s="206"/>
      <c r="FT1017" s="206"/>
      <c r="FU1017" s="206"/>
      <c r="FV1017" s="206"/>
      <c r="FW1017" s="206"/>
      <c r="FX1017" s="206"/>
      <c r="FY1017" s="206"/>
      <c r="FZ1017" s="206"/>
      <c r="GA1017" s="206"/>
      <c r="GB1017" s="206"/>
      <c r="GC1017" s="206"/>
      <c r="GD1017" s="206"/>
      <c r="GE1017" s="206"/>
      <c r="GF1017" s="206"/>
      <c r="GG1017" s="206"/>
      <c r="GH1017" s="206"/>
      <c r="GI1017" s="206"/>
      <c r="GJ1017" s="206"/>
      <c r="GK1017" s="206"/>
      <c r="GL1017" s="206"/>
      <c r="GM1017" s="206"/>
      <c r="GN1017" s="206"/>
      <c r="GO1017" s="206"/>
      <c r="GP1017" s="206"/>
      <c r="GQ1017" s="206"/>
      <c r="GR1017" s="206"/>
      <c r="GS1017" s="206"/>
      <c r="GT1017" s="206"/>
      <c r="GU1017" s="206"/>
      <c r="GV1017" s="206"/>
      <c r="GW1017" s="206"/>
      <c r="GX1017" s="206"/>
      <c r="GY1017" s="206"/>
      <c r="GZ1017" s="206"/>
      <c r="HA1017" s="206"/>
      <c r="HB1017" s="206"/>
      <c r="HC1017" s="206"/>
      <c r="HD1017" s="206"/>
      <c r="HE1017" s="206"/>
      <c r="HF1017" s="206"/>
      <c r="HG1017" s="206"/>
      <c r="HH1017" s="206"/>
      <c r="HI1017" s="206"/>
      <c r="HJ1017" s="206"/>
      <c r="HK1017" s="206"/>
      <c r="HL1017" s="206"/>
      <c r="HM1017" s="206"/>
      <c r="HN1017" s="206"/>
      <c r="HO1017" s="206"/>
      <c r="HP1017" s="206"/>
      <c r="HQ1017" s="206"/>
      <c r="HR1017" s="206"/>
      <c r="HS1017" s="206"/>
      <c r="HT1017" s="206"/>
      <c r="HU1017" s="206"/>
      <c r="HV1017" s="206"/>
      <c r="HW1017" s="206"/>
      <c r="HX1017" s="206"/>
      <c r="HY1017" s="206"/>
      <c r="HZ1017" s="206"/>
      <c r="IA1017" s="206"/>
      <c r="IB1017" s="206"/>
      <c r="IC1017" s="206"/>
      <c r="ID1017" s="206"/>
      <c r="IE1017" s="206"/>
      <c r="IF1017" s="206"/>
      <c r="IG1017" s="206"/>
      <c r="IH1017" s="206"/>
    </row>
    <row r="1018" spans="1:242" s="225" customFormat="1" hidden="1" x14ac:dyDescent="0.25">
      <c r="A1018" s="206"/>
      <c r="B1018" s="206"/>
      <c r="C1018" s="206"/>
      <c r="D1018" s="206" t="s">
        <v>1830</v>
      </c>
      <c r="E1018" s="206"/>
      <c r="F1018" s="206"/>
      <c r="G1018" s="208"/>
      <c r="H1018" s="285">
        <v>20650991</v>
      </c>
      <c r="I1018" s="210"/>
      <c r="J1018" s="357">
        <f t="shared" si="16"/>
        <v>21734200</v>
      </c>
      <c r="K1018" s="251"/>
      <c r="L1018" s="287"/>
      <c r="M1018" s="206"/>
      <c r="N1018" s="287"/>
      <c r="O1018" s="287"/>
      <c r="P1018" s="287"/>
      <c r="Q1018" s="287"/>
      <c r="R1018" s="287"/>
      <c r="S1018" s="287"/>
      <c r="T1018" s="287"/>
      <c r="U1018" s="287"/>
      <c r="V1018" s="287"/>
      <c r="W1018" s="287"/>
      <c r="X1018" s="287"/>
      <c r="Y1018" s="287"/>
      <c r="Z1018" s="287"/>
      <c r="AA1018" s="287"/>
      <c r="AB1018" s="287"/>
      <c r="AC1018" s="287"/>
      <c r="AD1018" s="287"/>
      <c r="AE1018" s="287"/>
      <c r="AF1018" s="287"/>
      <c r="AG1018" s="287"/>
      <c r="AH1018" s="287"/>
      <c r="AI1018" s="287"/>
      <c r="AJ1018" s="449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206"/>
      <c r="BN1018" s="206"/>
      <c r="BO1018" s="206"/>
      <c r="BP1018" s="206"/>
      <c r="BQ1018" s="206"/>
      <c r="BR1018" s="206"/>
      <c r="BS1018" s="206"/>
      <c r="BT1018" s="206"/>
      <c r="BU1018" s="206"/>
      <c r="BV1018" s="206"/>
      <c r="BW1018" s="206"/>
      <c r="BX1018" s="206"/>
      <c r="BY1018" s="206"/>
      <c r="BZ1018" s="206"/>
      <c r="CA1018" s="206"/>
      <c r="CB1018" s="206"/>
      <c r="CC1018" s="206"/>
      <c r="CD1018" s="206"/>
      <c r="CE1018" s="206"/>
      <c r="CF1018" s="206"/>
      <c r="CG1018" s="206"/>
      <c r="CH1018" s="206"/>
      <c r="CI1018" s="206"/>
      <c r="CJ1018" s="206"/>
      <c r="CK1018" s="206"/>
      <c r="CL1018" s="206"/>
      <c r="CM1018" s="206"/>
      <c r="CN1018" s="206"/>
      <c r="CO1018" s="206"/>
      <c r="CP1018" s="206"/>
      <c r="CQ1018" s="206"/>
      <c r="CR1018" s="206"/>
      <c r="CS1018" s="206"/>
      <c r="CT1018" s="206"/>
      <c r="CU1018" s="206"/>
      <c r="CV1018" s="206"/>
      <c r="CW1018" s="206"/>
      <c r="CX1018" s="206"/>
      <c r="CY1018" s="206"/>
      <c r="CZ1018" s="206"/>
      <c r="DA1018" s="206"/>
      <c r="DB1018" s="206"/>
      <c r="DC1018" s="206"/>
      <c r="DD1018" s="206"/>
      <c r="DE1018" s="206"/>
      <c r="DF1018" s="206"/>
      <c r="DG1018" s="206"/>
      <c r="DH1018" s="206"/>
      <c r="DI1018" s="206"/>
      <c r="DJ1018" s="206"/>
      <c r="DK1018" s="206"/>
      <c r="DL1018" s="206"/>
      <c r="DM1018" s="206"/>
      <c r="DN1018" s="206"/>
      <c r="DO1018" s="206"/>
      <c r="DP1018" s="206"/>
      <c r="DQ1018" s="206"/>
      <c r="DR1018" s="206"/>
      <c r="DS1018" s="206"/>
      <c r="DT1018" s="206"/>
      <c r="DU1018" s="206"/>
      <c r="DV1018" s="206"/>
      <c r="DW1018" s="206"/>
      <c r="DX1018" s="206"/>
      <c r="DY1018" s="206"/>
      <c r="DZ1018" s="206"/>
      <c r="EA1018" s="206"/>
      <c r="EB1018" s="206"/>
      <c r="EC1018" s="206"/>
      <c r="ED1018" s="206"/>
      <c r="EE1018" s="206"/>
      <c r="EF1018" s="206"/>
      <c r="EG1018" s="206"/>
      <c r="EH1018" s="206"/>
      <c r="EI1018" s="206"/>
      <c r="EJ1018" s="206"/>
      <c r="EK1018" s="206"/>
      <c r="EL1018" s="206"/>
      <c r="EM1018" s="206"/>
      <c r="EN1018" s="206"/>
      <c r="EO1018" s="206"/>
      <c r="EP1018" s="206"/>
      <c r="EQ1018" s="206"/>
      <c r="ER1018" s="206"/>
      <c r="ES1018" s="206"/>
      <c r="ET1018" s="206"/>
      <c r="EU1018" s="206"/>
      <c r="EV1018" s="206"/>
      <c r="EW1018" s="206"/>
      <c r="EX1018" s="206"/>
      <c r="EY1018" s="206"/>
      <c r="EZ1018" s="206"/>
      <c r="FA1018" s="206"/>
      <c r="FB1018" s="206"/>
      <c r="FC1018" s="206"/>
      <c r="FD1018" s="206"/>
      <c r="FE1018" s="206"/>
      <c r="FF1018" s="206"/>
      <c r="FG1018" s="206"/>
      <c r="FH1018" s="206"/>
      <c r="FI1018" s="206"/>
      <c r="FJ1018" s="206"/>
      <c r="FK1018" s="206"/>
      <c r="FL1018" s="206"/>
      <c r="FM1018" s="206"/>
      <c r="FN1018" s="206"/>
      <c r="FO1018" s="206"/>
      <c r="FP1018" s="206"/>
      <c r="FQ1018" s="206"/>
      <c r="FR1018" s="206"/>
      <c r="FS1018" s="206"/>
      <c r="FT1018" s="206"/>
      <c r="FU1018" s="206"/>
      <c r="FV1018" s="206"/>
      <c r="FW1018" s="206"/>
      <c r="FX1018" s="206"/>
      <c r="FY1018" s="206"/>
      <c r="FZ1018" s="206"/>
      <c r="GA1018" s="206"/>
      <c r="GB1018" s="206"/>
      <c r="GC1018" s="206"/>
      <c r="GD1018" s="206"/>
      <c r="GE1018" s="206"/>
      <c r="GF1018" s="206"/>
      <c r="GG1018" s="206"/>
      <c r="GH1018" s="206"/>
      <c r="GI1018" s="206"/>
      <c r="GJ1018" s="206"/>
      <c r="GK1018" s="206"/>
      <c r="GL1018" s="206"/>
      <c r="GM1018" s="206"/>
      <c r="GN1018" s="206"/>
      <c r="GO1018" s="206"/>
      <c r="GP1018" s="206"/>
      <c r="GQ1018" s="206"/>
      <c r="GR1018" s="206"/>
      <c r="GS1018" s="206"/>
      <c r="GT1018" s="206"/>
      <c r="GU1018" s="206"/>
      <c r="GV1018" s="206"/>
      <c r="GW1018" s="206"/>
      <c r="GX1018" s="206"/>
      <c r="GY1018" s="206"/>
      <c r="GZ1018" s="206"/>
      <c r="HA1018" s="206"/>
      <c r="HB1018" s="206"/>
      <c r="HC1018" s="206"/>
      <c r="HD1018" s="206"/>
      <c r="HE1018" s="206"/>
      <c r="HF1018" s="206"/>
      <c r="HG1018" s="206"/>
      <c r="HH1018" s="206"/>
      <c r="HI1018" s="206"/>
      <c r="HJ1018" s="206"/>
      <c r="HK1018" s="206"/>
      <c r="HL1018" s="206"/>
      <c r="HM1018" s="206"/>
      <c r="HN1018" s="206"/>
      <c r="HO1018" s="206"/>
      <c r="HP1018" s="206"/>
      <c r="HQ1018" s="206"/>
      <c r="HR1018" s="206"/>
      <c r="HS1018" s="206"/>
      <c r="HT1018" s="206"/>
      <c r="HU1018" s="206"/>
      <c r="HV1018" s="206"/>
      <c r="HW1018" s="206"/>
      <c r="HX1018" s="206"/>
      <c r="HY1018" s="206"/>
      <c r="HZ1018" s="206"/>
      <c r="IA1018" s="206"/>
      <c r="IB1018" s="206"/>
      <c r="IC1018" s="206"/>
      <c r="ID1018" s="206"/>
      <c r="IE1018" s="206"/>
      <c r="IF1018" s="206"/>
      <c r="IG1018" s="206"/>
      <c r="IH1018" s="206"/>
    </row>
    <row r="1019" spans="1:242" s="225" customFormat="1" hidden="1" x14ac:dyDescent="0.25">
      <c r="A1019" s="206"/>
      <c r="B1019" s="206"/>
      <c r="C1019" s="402">
        <v>43727</v>
      </c>
      <c r="D1019" s="403" t="s">
        <v>1812</v>
      </c>
      <c r="E1019" s="322" t="s">
        <v>1792</v>
      </c>
      <c r="F1019" s="255"/>
      <c r="G1019" s="404" t="s">
        <v>420</v>
      </c>
      <c r="H1019" s="297"/>
      <c r="I1019" s="405">
        <v>921500</v>
      </c>
      <c r="J1019" s="357">
        <f t="shared" si="16"/>
        <v>20812700</v>
      </c>
      <c r="K1019" s="251"/>
      <c r="L1019" s="287"/>
      <c r="M1019" s="322" t="s">
        <v>1792</v>
      </c>
      <c r="N1019" s="287"/>
      <c r="O1019" s="287"/>
      <c r="P1019" s="287"/>
      <c r="Q1019" s="287"/>
      <c r="R1019" s="287"/>
      <c r="S1019" s="287"/>
      <c r="T1019" s="287"/>
      <c r="U1019" s="287"/>
      <c r="V1019" s="287"/>
      <c r="W1019" s="287"/>
      <c r="X1019" s="287"/>
      <c r="Y1019" s="287"/>
      <c r="Z1019" s="287"/>
      <c r="AA1019" s="287"/>
      <c r="AB1019" s="287"/>
      <c r="AC1019" s="287"/>
      <c r="AD1019" s="287"/>
      <c r="AE1019" s="287"/>
      <c r="AF1019" s="287"/>
      <c r="AG1019" s="287"/>
      <c r="AH1019" s="287"/>
      <c r="AI1019" s="287"/>
      <c r="AJ1019" s="449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206"/>
      <c r="BN1019" s="206"/>
      <c r="BO1019" s="206"/>
      <c r="BP1019" s="206"/>
      <c r="BQ1019" s="206"/>
      <c r="BR1019" s="206"/>
      <c r="BS1019" s="206"/>
      <c r="BT1019" s="206"/>
      <c r="BU1019" s="206"/>
      <c r="BV1019" s="206"/>
      <c r="BW1019" s="206"/>
      <c r="BX1019" s="206"/>
      <c r="BY1019" s="206"/>
      <c r="BZ1019" s="206"/>
      <c r="CA1019" s="206"/>
      <c r="CB1019" s="206"/>
      <c r="CC1019" s="206"/>
      <c r="CD1019" s="206"/>
      <c r="CE1019" s="206"/>
      <c r="CF1019" s="206"/>
      <c r="CG1019" s="206"/>
      <c r="CH1019" s="206"/>
      <c r="CI1019" s="206"/>
      <c r="CJ1019" s="206"/>
      <c r="CK1019" s="206"/>
      <c r="CL1019" s="206"/>
      <c r="CM1019" s="206"/>
      <c r="CN1019" s="206"/>
      <c r="CO1019" s="206"/>
      <c r="CP1019" s="206"/>
      <c r="CQ1019" s="206"/>
      <c r="CR1019" s="206"/>
      <c r="CS1019" s="206"/>
      <c r="CT1019" s="206"/>
      <c r="CU1019" s="206"/>
      <c r="CV1019" s="206"/>
      <c r="CW1019" s="206"/>
      <c r="CX1019" s="206"/>
      <c r="CY1019" s="206"/>
      <c r="CZ1019" s="206"/>
      <c r="DA1019" s="206"/>
      <c r="DB1019" s="206"/>
      <c r="DC1019" s="206"/>
      <c r="DD1019" s="206"/>
      <c r="DE1019" s="206"/>
      <c r="DF1019" s="206"/>
      <c r="DG1019" s="206"/>
      <c r="DH1019" s="206"/>
      <c r="DI1019" s="206"/>
      <c r="DJ1019" s="206"/>
      <c r="DK1019" s="206"/>
      <c r="DL1019" s="206"/>
      <c r="DM1019" s="206"/>
      <c r="DN1019" s="206"/>
      <c r="DO1019" s="206"/>
      <c r="DP1019" s="206"/>
      <c r="DQ1019" s="206"/>
      <c r="DR1019" s="206"/>
      <c r="DS1019" s="206"/>
      <c r="DT1019" s="206"/>
      <c r="DU1019" s="206"/>
      <c r="DV1019" s="206"/>
      <c r="DW1019" s="206"/>
      <c r="DX1019" s="206"/>
      <c r="DY1019" s="206"/>
      <c r="DZ1019" s="206"/>
      <c r="EA1019" s="206"/>
      <c r="EB1019" s="206"/>
      <c r="EC1019" s="206"/>
      <c r="ED1019" s="206"/>
      <c r="EE1019" s="206"/>
      <c r="EF1019" s="206"/>
      <c r="EG1019" s="206"/>
      <c r="EH1019" s="206"/>
      <c r="EI1019" s="206"/>
      <c r="EJ1019" s="206"/>
      <c r="EK1019" s="206"/>
      <c r="EL1019" s="206"/>
      <c r="EM1019" s="206"/>
      <c r="EN1019" s="206"/>
      <c r="EO1019" s="206"/>
      <c r="EP1019" s="206"/>
      <c r="EQ1019" s="206"/>
      <c r="ER1019" s="206"/>
      <c r="ES1019" s="206"/>
      <c r="ET1019" s="206"/>
      <c r="EU1019" s="206"/>
      <c r="EV1019" s="206"/>
      <c r="EW1019" s="206"/>
      <c r="EX1019" s="206"/>
      <c r="EY1019" s="206"/>
      <c r="EZ1019" s="206"/>
      <c r="FA1019" s="206"/>
      <c r="FB1019" s="206"/>
      <c r="FC1019" s="206"/>
      <c r="FD1019" s="206"/>
      <c r="FE1019" s="206"/>
      <c r="FF1019" s="206"/>
      <c r="FG1019" s="206"/>
      <c r="FH1019" s="206"/>
      <c r="FI1019" s="206"/>
      <c r="FJ1019" s="206"/>
      <c r="FK1019" s="206"/>
      <c r="FL1019" s="206"/>
      <c r="FM1019" s="206"/>
      <c r="FN1019" s="206"/>
      <c r="FO1019" s="206"/>
      <c r="FP1019" s="206"/>
      <c r="FQ1019" s="206"/>
      <c r="FR1019" s="206"/>
      <c r="FS1019" s="206"/>
      <c r="FT1019" s="206"/>
      <c r="FU1019" s="206"/>
      <c r="FV1019" s="206"/>
      <c r="FW1019" s="206"/>
      <c r="FX1019" s="206"/>
      <c r="FY1019" s="206"/>
      <c r="FZ1019" s="206"/>
      <c r="GA1019" s="206"/>
      <c r="GB1019" s="206"/>
      <c r="GC1019" s="206"/>
      <c r="GD1019" s="206"/>
      <c r="GE1019" s="206"/>
      <c r="GF1019" s="206"/>
      <c r="GG1019" s="206"/>
      <c r="GH1019" s="206"/>
      <c r="GI1019" s="206"/>
      <c r="GJ1019" s="206"/>
      <c r="GK1019" s="206"/>
      <c r="GL1019" s="206"/>
      <c r="GM1019" s="206"/>
      <c r="GN1019" s="206"/>
      <c r="GO1019" s="206"/>
      <c r="GP1019" s="206"/>
      <c r="GQ1019" s="206"/>
      <c r="GR1019" s="206"/>
      <c r="GS1019" s="206"/>
      <c r="GT1019" s="206"/>
      <c r="GU1019" s="206"/>
      <c r="GV1019" s="206"/>
      <c r="GW1019" s="206"/>
      <c r="GX1019" s="206"/>
      <c r="GY1019" s="206"/>
      <c r="GZ1019" s="206"/>
      <c r="HA1019" s="206"/>
      <c r="HB1019" s="206"/>
      <c r="HC1019" s="206"/>
      <c r="HD1019" s="206"/>
      <c r="HE1019" s="206"/>
      <c r="HF1019" s="206"/>
      <c r="HG1019" s="206"/>
      <c r="HH1019" s="206"/>
      <c r="HI1019" s="206"/>
      <c r="HJ1019" s="206"/>
      <c r="HK1019" s="206"/>
      <c r="HL1019" s="206"/>
      <c r="HM1019" s="206"/>
      <c r="HN1019" s="206"/>
      <c r="HO1019" s="206"/>
      <c r="HP1019" s="206"/>
      <c r="HQ1019" s="206"/>
      <c r="HR1019" s="206"/>
      <c r="HS1019" s="206"/>
      <c r="HT1019" s="206"/>
      <c r="HU1019" s="206"/>
      <c r="HV1019" s="206"/>
      <c r="HW1019" s="206"/>
      <c r="HX1019" s="206"/>
      <c r="HY1019" s="206"/>
      <c r="HZ1019" s="206"/>
      <c r="IA1019" s="206"/>
      <c r="IB1019" s="206"/>
      <c r="IC1019" s="206"/>
      <c r="ID1019" s="206"/>
      <c r="IE1019" s="206"/>
      <c r="IF1019" s="206"/>
      <c r="IG1019" s="206"/>
      <c r="IH1019" s="206"/>
    </row>
    <row r="1020" spans="1:242" s="225" customFormat="1" hidden="1" x14ac:dyDescent="0.25">
      <c r="A1020" s="206"/>
      <c r="B1020" s="206"/>
      <c r="C1020" s="207">
        <v>43727</v>
      </c>
      <c r="D1020" s="383" t="s">
        <v>1833</v>
      </c>
      <c r="E1020" s="238" t="s">
        <v>1831</v>
      </c>
      <c r="F1020" s="238"/>
      <c r="G1020" s="249" t="s">
        <v>291</v>
      </c>
      <c r="H1020" s="285"/>
      <c r="I1020" s="263">
        <v>990000</v>
      </c>
      <c r="J1020" s="357">
        <f t="shared" si="16"/>
        <v>19822700</v>
      </c>
      <c r="K1020" s="251"/>
      <c r="L1020" s="287"/>
      <c r="M1020" s="238" t="s">
        <v>1831</v>
      </c>
      <c r="N1020" s="287"/>
      <c r="O1020" s="287"/>
      <c r="P1020" s="287"/>
      <c r="Q1020" s="287"/>
      <c r="R1020" s="287"/>
      <c r="S1020" s="287"/>
      <c r="T1020" s="287"/>
      <c r="U1020" s="287"/>
      <c r="V1020" s="287"/>
      <c r="W1020" s="287"/>
      <c r="X1020" s="287"/>
      <c r="Y1020" s="287"/>
      <c r="Z1020" s="287"/>
      <c r="AA1020" s="287"/>
      <c r="AB1020" s="287"/>
      <c r="AC1020" s="287"/>
      <c r="AD1020" s="287"/>
      <c r="AE1020" s="287"/>
      <c r="AF1020" s="287"/>
      <c r="AG1020" s="287"/>
      <c r="AH1020" s="287"/>
      <c r="AI1020" s="287"/>
      <c r="AJ1020" s="449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206"/>
      <c r="BN1020" s="206"/>
      <c r="BO1020" s="206"/>
      <c r="BP1020" s="206"/>
      <c r="BQ1020" s="206"/>
      <c r="BR1020" s="206"/>
      <c r="BS1020" s="206"/>
      <c r="BT1020" s="206"/>
      <c r="BU1020" s="206"/>
      <c r="BV1020" s="206"/>
      <c r="BW1020" s="206"/>
      <c r="BX1020" s="206"/>
      <c r="BY1020" s="206"/>
      <c r="BZ1020" s="206"/>
      <c r="CA1020" s="206"/>
      <c r="CB1020" s="206"/>
      <c r="CC1020" s="206"/>
      <c r="CD1020" s="206"/>
      <c r="CE1020" s="206"/>
      <c r="CF1020" s="206"/>
      <c r="CG1020" s="206"/>
      <c r="CH1020" s="206"/>
      <c r="CI1020" s="206"/>
      <c r="CJ1020" s="206"/>
      <c r="CK1020" s="206"/>
      <c r="CL1020" s="206"/>
      <c r="CM1020" s="206"/>
      <c r="CN1020" s="206"/>
      <c r="CO1020" s="206"/>
      <c r="CP1020" s="206"/>
      <c r="CQ1020" s="206"/>
      <c r="CR1020" s="206"/>
      <c r="CS1020" s="206"/>
      <c r="CT1020" s="206"/>
      <c r="CU1020" s="206"/>
      <c r="CV1020" s="206"/>
      <c r="CW1020" s="206"/>
      <c r="CX1020" s="206"/>
      <c r="CY1020" s="206"/>
      <c r="CZ1020" s="206"/>
      <c r="DA1020" s="206"/>
      <c r="DB1020" s="206"/>
      <c r="DC1020" s="206"/>
      <c r="DD1020" s="206"/>
      <c r="DE1020" s="206"/>
      <c r="DF1020" s="206"/>
      <c r="DG1020" s="206"/>
      <c r="DH1020" s="206"/>
      <c r="DI1020" s="206"/>
      <c r="DJ1020" s="206"/>
      <c r="DK1020" s="206"/>
      <c r="DL1020" s="206"/>
      <c r="DM1020" s="206"/>
      <c r="DN1020" s="206"/>
      <c r="DO1020" s="206"/>
      <c r="DP1020" s="206"/>
      <c r="DQ1020" s="206"/>
      <c r="DR1020" s="206"/>
      <c r="DS1020" s="206"/>
      <c r="DT1020" s="206"/>
      <c r="DU1020" s="206"/>
      <c r="DV1020" s="206"/>
      <c r="DW1020" s="206"/>
      <c r="DX1020" s="206"/>
      <c r="DY1020" s="206"/>
      <c r="DZ1020" s="206"/>
      <c r="EA1020" s="206"/>
      <c r="EB1020" s="206"/>
      <c r="EC1020" s="206"/>
      <c r="ED1020" s="206"/>
      <c r="EE1020" s="206"/>
      <c r="EF1020" s="206"/>
      <c r="EG1020" s="206"/>
      <c r="EH1020" s="206"/>
      <c r="EI1020" s="206"/>
      <c r="EJ1020" s="206"/>
      <c r="EK1020" s="206"/>
      <c r="EL1020" s="206"/>
      <c r="EM1020" s="206"/>
      <c r="EN1020" s="206"/>
      <c r="EO1020" s="206"/>
      <c r="EP1020" s="206"/>
      <c r="EQ1020" s="206"/>
      <c r="ER1020" s="206"/>
      <c r="ES1020" s="206"/>
      <c r="ET1020" s="206"/>
      <c r="EU1020" s="206"/>
      <c r="EV1020" s="206"/>
      <c r="EW1020" s="206"/>
      <c r="EX1020" s="206"/>
      <c r="EY1020" s="206"/>
      <c r="EZ1020" s="206"/>
      <c r="FA1020" s="206"/>
      <c r="FB1020" s="206"/>
      <c r="FC1020" s="206"/>
      <c r="FD1020" s="206"/>
      <c r="FE1020" s="206"/>
      <c r="FF1020" s="206"/>
      <c r="FG1020" s="206"/>
      <c r="FH1020" s="206"/>
      <c r="FI1020" s="206"/>
      <c r="FJ1020" s="206"/>
      <c r="FK1020" s="206"/>
      <c r="FL1020" s="206"/>
      <c r="FM1020" s="206"/>
      <c r="FN1020" s="206"/>
      <c r="FO1020" s="206"/>
      <c r="FP1020" s="206"/>
      <c r="FQ1020" s="206"/>
      <c r="FR1020" s="206"/>
      <c r="FS1020" s="206"/>
      <c r="FT1020" s="206"/>
      <c r="FU1020" s="206"/>
      <c r="FV1020" s="206"/>
      <c r="FW1020" s="206"/>
      <c r="FX1020" s="206"/>
      <c r="FY1020" s="206"/>
      <c r="FZ1020" s="206"/>
      <c r="GA1020" s="206"/>
      <c r="GB1020" s="206"/>
      <c r="GC1020" s="206"/>
      <c r="GD1020" s="206"/>
      <c r="GE1020" s="206"/>
      <c r="GF1020" s="206"/>
      <c r="GG1020" s="206"/>
      <c r="GH1020" s="206"/>
      <c r="GI1020" s="206"/>
      <c r="GJ1020" s="206"/>
      <c r="GK1020" s="206"/>
      <c r="GL1020" s="206"/>
      <c r="GM1020" s="206"/>
      <c r="GN1020" s="206"/>
      <c r="GO1020" s="206"/>
      <c r="GP1020" s="206"/>
      <c r="GQ1020" s="206"/>
      <c r="GR1020" s="206"/>
      <c r="GS1020" s="206"/>
      <c r="GT1020" s="206"/>
      <c r="GU1020" s="206"/>
      <c r="GV1020" s="206"/>
      <c r="GW1020" s="206"/>
      <c r="GX1020" s="206"/>
      <c r="GY1020" s="206"/>
      <c r="GZ1020" s="206"/>
      <c r="HA1020" s="206"/>
      <c r="HB1020" s="206"/>
      <c r="HC1020" s="206"/>
      <c r="HD1020" s="206"/>
      <c r="HE1020" s="206"/>
      <c r="HF1020" s="206"/>
      <c r="HG1020" s="206"/>
      <c r="HH1020" s="206"/>
      <c r="HI1020" s="206"/>
      <c r="HJ1020" s="206"/>
      <c r="HK1020" s="206"/>
      <c r="HL1020" s="206"/>
      <c r="HM1020" s="206"/>
      <c r="HN1020" s="206"/>
      <c r="HO1020" s="206"/>
      <c r="HP1020" s="206"/>
      <c r="HQ1020" s="206"/>
      <c r="HR1020" s="206"/>
      <c r="HS1020" s="206"/>
      <c r="HT1020" s="206"/>
      <c r="HU1020" s="206"/>
      <c r="HV1020" s="206"/>
      <c r="HW1020" s="206"/>
      <c r="HX1020" s="206"/>
      <c r="HY1020" s="206"/>
      <c r="HZ1020" s="206"/>
      <c r="IA1020" s="206"/>
      <c r="IB1020" s="206"/>
      <c r="IC1020" s="206"/>
      <c r="ID1020" s="206"/>
      <c r="IE1020" s="206"/>
      <c r="IF1020" s="206"/>
      <c r="IG1020" s="206"/>
      <c r="IH1020" s="206"/>
    </row>
    <row r="1021" spans="1:242" s="225" customFormat="1" hidden="1" x14ac:dyDescent="0.25">
      <c r="A1021" s="206"/>
      <c r="B1021" s="206"/>
      <c r="C1021" s="204">
        <v>43728</v>
      </c>
      <c r="D1021" s="267" t="s">
        <v>1813</v>
      </c>
      <c r="E1021" s="319" t="s">
        <v>1793</v>
      </c>
      <c r="F1021" s="322"/>
      <c r="G1021" s="270" t="s">
        <v>634</v>
      </c>
      <c r="H1021" s="302"/>
      <c r="I1021" s="271">
        <v>839144</v>
      </c>
      <c r="J1021" s="357">
        <f t="shared" si="16"/>
        <v>18983556</v>
      </c>
      <c r="K1021" s="251"/>
      <c r="L1021" s="287"/>
      <c r="M1021" s="319" t="s">
        <v>1793</v>
      </c>
      <c r="N1021" s="287"/>
      <c r="O1021" s="287"/>
      <c r="P1021" s="287"/>
      <c r="Q1021" s="287"/>
      <c r="R1021" s="287"/>
      <c r="S1021" s="287"/>
      <c r="T1021" s="287"/>
      <c r="U1021" s="287"/>
      <c r="V1021" s="287"/>
      <c r="W1021" s="287"/>
      <c r="X1021" s="287"/>
      <c r="Y1021" s="287"/>
      <c r="Z1021" s="287"/>
      <c r="AA1021" s="287"/>
      <c r="AB1021" s="287"/>
      <c r="AC1021" s="287"/>
      <c r="AD1021" s="287"/>
      <c r="AE1021" s="287"/>
      <c r="AF1021" s="287"/>
      <c r="AG1021" s="287"/>
      <c r="AH1021" s="287"/>
      <c r="AI1021" s="287"/>
      <c r="AJ1021" s="449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206"/>
      <c r="BN1021" s="206"/>
      <c r="BO1021" s="206"/>
      <c r="BP1021" s="206"/>
      <c r="BQ1021" s="206"/>
      <c r="BR1021" s="206"/>
      <c r="BS1021" s="206"/>
      <c r="BT1021" s="206"/>
      <c r="BU1021" s="206"/>
      <c r="BV1021" s="206"/>
      <c r="BW1021" s="206"/>
      <c r="BX1021" s="206"/>
      <c r="BY1021" s="206"/>
      <c r="BZ1021" s="206"/>
      <c r="CA1021" s="206"/>
      <c r="CB1021" s="206"/>
      <c r="CC1021" s="206"/>
      <c r="CD1021" s="206"/>
      <c r="CE1021" s="206"/>
      <c r="CF1021" s="206"/>
      <c r="CG1021" s="206"/>
      <c r="CH1021" s="206"/>
      <c r="CI1021" s="206"/>
      <c r="CJ1021" s="206"/>
      <c r="CK1021" s="206"/>
      <c r="CL1021" s="206"/>
      <c r="CM1021" s="206"/>
      <c r="CN1021" s="206"/>
      <c r="CO1021" s="206"/>
      <c r="CP1021" s="206"/>
      <c r="CQ1021" s="206"/>
      <c r="CR1021" s="206"/>
      <c r="CS1021" s="206"/>
      <c r="CT1021" s="206"/>
      <c r="CU1021" s="206"/>
      <c r="CV1021" s="206"/>
      <c r="CW1021" s="206"/>
      <c r="CX1021" s="206"/>
      <c r="CY1021" s="206"/>
      <c r="CZ1021" s="206"/>
      <c r="DA1021" s="206"/>
      <c r="DB1021" s="206"/>
      <c r="DC1021" s="206"/>
      <c r="DD1021" s="206"/>
      <c r="DE1021" s="206"/>
      <c r="DF1021" s="206"/>
      <c r="DG1021" s="206"/>
      <c r="DH1021" s="206"/>
      <c r="DI1021" s="206"/>
      <c r="DJ1021" s="206"/>
      <c r="DK1021" s="206"/>
      <c r="DL1021" s="206"/>
      <c r="DM1021" s="206"/>
      <c r="DN1021" s="206"/>
      <c r="DO1021" s="206"/>
      <c r="DP1021" s="206"/>
      <c r="DQ1021" s="206"/>
      <c r="DR1021" s="206"/>
      <c r="DS1021" s="206"/>
      <c r="DT1021" s="206"/>
      <c r="DU1021" s="206"/>
      <c r="DV1021" s="206"/>
      <c r="DW1021" s="206"/>
      <c r="DX1021" s="206"/>
      <c r="DY1021" s="206"/>
      <c r="DZ1021" s="206"/>
      <c r="EA1021" s="206"/>
      <c r="EB1021" s="206"/>
      <c r="EC1021" s="206"/>
      <c r="ED1021" s="206"/>
      <c r="EE1021" s="206"/>
      <c r="EF1021" s="206"/>
      <c r="EG1021" s="206"/>
      <c r="EH1021" s="206"/>
      <c r="EI1021" s="206"/>
      <c r="EJ1021" s="206"/>
      <c r="EK1021" s="206"/>
      <c r="EL1021" s="206"/>
      <c r="EM1021" s="206"/>
      <c r="EN1021" s="206"/>
      <c r="EO1021" s="206"/>
      <c r="EP1021" s="206"/>
      <c r="EQ1021" s="206"/>
      <c r="ER1021" s="206"/>
      <c r="ES1021" s="206"/>
      <c r="ET1021" s="206"/>
      <c r="EU1021" s="206"/>
      <c r="EV1021" s="206"/>
      <c r="EW1021" s="206"/>
      <c r="EX1021" s="206"/>
      <c r="EY1021" s="206"/>
      <c r="EZ1021" s="206"/>
      <c r="FA1021" s="206"/>
      <c r="FB1021" s="206"/>
      <c r="FC1021" s="206"/>
      <c r="FD1021" s="206"/>
      <c r="FE1021" s="206"/>
      <c r="FF1021" s="206"/>
      <c r="FG1021" s="206"/>
      <c r="FH1021" s="206"/>
      <c r="FI1021" s="206"/>
      <c r="FJ1021" s="206"/>
      <c r="FK1021" s="206"/>
      <c r="FL1021" s="206"/>
      <c r="FM1021" s="206"/>
      <c r="FN1021" s="206"/>
      <c r="FO1021" s="206"/>
      <c r="FP1021" s="206"/>
      <c r="FQ1021" s="206"/>
      <c r="FR1021" s="206"/>
      <c r="FS1021" s="206"/>
      <c r="FT1021" s="206"/>
      <c r="FU1021" s="206"/>
      <c r="FV1021" s="206"/>
      <c r="FW1021" s="206"/>
      <c r="FX1021" s="206"/>
      <c r="FY1021" s="206"/>
      <c r="FZ1021" s="206"/>
      <c r="GA1021" s="206"/>
      <c r="GB1021" s="206"/>
      <c r="GC1021" s="206"/>
      <c r="GD1021" s="206"/>
      <c r="GE1021" s="206"/>
      <c r="GF1021" s="206"/>
      <c r="GG1021" s="206"/>
      <c r="GH1021" s="206"/>
      <c r="GI1021" s="206"/>
      <c r="GJ1021" s="206"/>
      <c r="GK1021" s="206"/>
      <c r="GL1021" s="206"/>
      <c r="GM1021" s="206"/>
      <c r="GN1021" s="206"/>
      <c r="GO1021" s="206"/>
      <c r="GP1021" s="206"/>
      <c r="GQ1021" s="206"/>
      <c r="GR1021" s="206"/>
      <c r="GS1021" s="206"/>
      <c r="GT1021" s="206"/>
      <c r="GU1021" s="206"/>
      <c r="GV1021" s="206"/>
      <c r="GW1021" s="206"/>
      <c r="GX1021" s="206"/>
      <c r="GY1021" s="206"/>
      <c r="GZ1021" s="206"/>
      <c r="HA1021" s="206"/>
      <c r="HB1021" s="206"/>
      <c r="HC1021" s="206"/>
      <c r="HD1021" s="206"/>
      <c r="HE1021" s="206"/>
      <c r="HF1021" s="206"/>
      <c r="HG1021" s="206"/>
      <c r="HH1021" s="206"/>
      <c r="HI1021" s="206"/>
      <c r="HJ1021" s="206"/>
      <c r="HK1021" s="206"/>
      <c r="HL1021" s="206"/>
      <c r="HM1021" s="206"/>
      <c r="HN1021" s="206"/>
      <c r="HO1021" s="206"/>
      <c r="HP1021" s="206"/>
      <c r="HQ1021" s="206"/>
      <c r="HR1021" s="206"/>
      <c r="HS1021" s="206"/>
      <c r="HT1021" s="206"/>
      <c r="HU1021" s="206"/>
      <c r="HV1021" s="206"/>
      <c r="HW1021" s="206"/>
      <c r="HX1021" s="206"/>
      <c r="HY1021" s="206"/>
      <c r="HZ1021" s="206"/>
      <c r="IA1021" s="206"/>
      <c r="IB1021" s="206"/>
      <c r="IC1021" s="206"/>
      <c r="ID1021" s="206"/>
      <c r="IE1021" s="206"/>
      <c r="IF1021" s="206"/>
      <c r="IG1021" s="206"/>
      <c r="IH1021" s="206"/>
    </row>
    <row r="1022" spans="1:242" s="225" customFormat="1" hidden="1" x14ac:dyDescent="0.25">
      <c r="A1022" s="206"/>
      <c r="B1022" s="206"/>
      <c r="C1022" s="204">
        <v>43728</v>
      </c>
      <c r="D1022" s="233" t="s">
        <v>1814</v>
      </c>
      <c r="E1022" s="319" t="s">
        <v>1794</v>
      </c>
      <c r="F1022" s="322"/>
      <c r="G1022" s="242" t="s">
        <v>953</v>
      </c>
      <c r="H1022" s="285"/>
      <c r="I1022" s="236">
        <v>765000</v>
      </c>
      <c r="J1022" s="357">
        <f t="shared" si="16"/>
        <v>18218556</v>
      </c>
      <c r="K1022" s="251"/>
      <c r="L1022" s="287"/>
      <c r="M1022" s="319" t="s">
        <v>1794</v>
      </c>
      <c r="N1022" s="287"/>
      <c r="O1022" s="287"/>
      <c r="P1022" s="287"/>
      <c r="Q1022" s="287"/>
      <c r="R1022" s="287"/>
      <c r="S1022" s="287"/>
      <c r="T1022" s="287"/>
      <c r="U1022" s="287"/>
      <c r="V1022" s="287"/>
      <c r="W1022" s="287"/>
      <c r="X1022" s="287"/>
      <c r="Y1022" s="287"/>
      <c r="Z1022" s="287"/>
      <c r="AA1022" s="287"/>
      <c r="AB1022" s="287"/>
      <c r="AC1022" s="287"/>
      <c r="AD1022" s="287"/>
      <c r="AE1022" s="287"/>
      <c r="AF1022" s="287"/>
      <c r="AG1022" s="287"/>
      <c r="AH1022" s="287"/>
      <c r="AI1022" s="287"/>
      <c r="AJ1022" s="449"/>
      <c r="AK1022" s="206"/>
      <c r="AL1022" s="206"/>
      <c r="AM1022" s="206"/>
      <c r="AN1022" s="206"/>
      <c r="AO1022" s="206"/>
      <c r="AP1022" s="206"/>
      <c r="AQ1022" s="206"/>
      <c r="AR1022" s="206"/>
      <c r="AS1022" s="206"/>
      <c r="AT1022" s="206"/>
      <c r="AU1022" s="206"/>
      <c r="AV1022" s="206"/>
      <c r="AW1022" s="206"/>
      <c r="AX1022" s="206"/>
      <c r="AY1022" s="206"/>
      <c r="AZ1022" s="206"/>
      <c r="BA1022" s="206"/>
      <c r="BB1022" s="206"/>
      <c r="BC1022" s="206"/>
      <c r="BD1022" s="206"/>
      <c r="BE1022" s="206"/>
      <c r="BF1022" s="206"/>
      <c r="BG1022" s="206"/>
      <c r="BH1022" s="206"/>
      <c r="BI1022" s="206"/>
      <c r="BJ1022" s="206"/>
      <c r="BK1022" s="206"/>
      <c r="BL1022" s="206"/>
      <c r="BM1022" s="206"/>
      <c r="BN1022" s="206"/>
      <c r="BO1022" s="206"/>
      <c r="BP1022" s="206"/>
      <c r="BQ1022" s="206"/>
      <c r="BR1022" s="206"/>
      <c r="BS1022" s="206"/>
      <c r="BT1022" s="206"/>
      <c r="BU1022" s="206"/>
      <c r="BV1022" s="206"/>
      <c r="BW1022" s="206"/>
      <c r="BX1022" s="206"/>
      <c r="BY1022" s="206"/>
      <c r="BZ1022" s="206"/>
      <c r="CA1022" s="206"/>
      <c r="CB1022" s="206"/>
      <c r="CC1022" s="206"/>
      <c r="CD1022" s="206"/>
      <c r="CE1022" s="206"/>
      <c r="CF1022" s="206"/>
      <c r="CG1022" s="206"/>
      <c r="CH1022" s="206"/>
      <c r="CI1022" s="206"/>
      <c r="CJ1022" s="206"/>
      <c r="CK1022" s="206"/>
      <c r="CL1022" s="206"/>
      <c r="CM1022" s="206"/>
      <c r="CN1022" s="206"/>
      <c r="CO1022" s="206"/>
      <c r="CP1022" s="206"/>
      <c r="CQ1022" s="206"/>
      <c r="CR1022" s="206"/>
      <c r="CS1022" s="206"/>
      <c r="CT1022" s="206"/>
      <c r="CU1022" s="206"/>
      <c r="CV1022" s="206"/>
      <c r="CW1022" s="206"/>
      <c r="CX1022" s="206"/>
      <c r="CY1022" s="206"/>
      <c r="CZ1022" s="206"/>
      <c r="DA1022" s="206"/>
      <c r="DB1022" s="206"/>
      <c r="DC1022" s="206"/>
      <c r="DD1022" s="206"/>
      <c r="DE1022" s="206"/>
      <c r="DF1022" s="206"/>
      <c r="DG1022" s="206"/>
      <c r="DH1022" s="206"/>
      <c r="DI1022" s="206"/>
      <c r="DJ1022" s="206"/>
      <c r="DK1022" s="206"/>
      <c r="DL1022" s="206"/>
      <c r="DM1022" s="206"/>
      <c r="DN1022" s="206"/>
      <c r="DO1022" s="206"/>
      <c r="DP1022" s="206"/>
      <c r="DQ1022" s="206"/>
      <c r="DR1022" s="206"/>
      <c r="DS1022" s="206"/>
      <c r="DT1022" s="206"/>
      <c r="DU1022" s="206"/>
      <c r="DV1022" s="206"/>
      <c r="DW1022" s="206"/>
      <c r="DX1022" s="206"/>
      <c r="DY1022" s="206"/>
      <c r="DZ1022" s="206"/>
      <c r="EA1022" s="206"/>
      <c r="EB1022" s="206"/>
      <c r="EC1022" s="206"/>
      <c r="ED1022" s="206"/>
      <c r="EE1022" s="206"/>
      <c r="EF1022" s="206"/>
      <c r="EG1022" s="206"/>
      <c r="EH1022" s="206"/>
      <c r="EI1022" s="206"/>
      <c r="EJ1022" s="206"/>
      <c r="EK1022" s="206"/>
      <c r="EL1022" s="206"/>
      <c r="EM1022" s="206"/>
      <c r="EN1022" s="206"/>
      <c r="EO1022" s="206"/>
      <c r="EP1022" s="206"/>
      <c r="EQ1022" s="206"/>
      <c r="ER1022" s="206"/>
      <c r="ES1022" s="206"/>
      <c r="ET1022" s="206"/>
      <c r="EU1022" s="206"/>
      <c r="EV1022" s="206"/>
      <c r="EW1022" s="206"/>
      <c r="EX1022" s="206"/>
      <c r="EY1022" s="206"/>
      <c r="EZ1022" s="206"/>
      <c r="FA1022" s="206"/>
      <c r="FB1022" s="206"/>
      <c r="FC1022" s="206"/>
      <c r="FD1022" s="206"/>
      <c r="FE1022" s="206"/>
      <c r="FF1022" s="206"/>
      <c r="FG1022" s="206"/>
      <c r="FH1022" s="206"/>
      <c r="FI1022" s="206"/>
      <c r="FJ1022" s="206"/>
      <c r="FK1022" s="206"/>
      <c r="FL1022" s="206"/>
      <c r="FM1022" s="206"/>
      <c r="FN1022" s="206"/>
      <c r="FO1022" s="206"/>
      <c r="FP1022" s="206"/>
      <c r="FQ1022" s="206"/>
      <c r="FR1022" s="206"/>
      <c r="FS1022" s="206"/>
      <c r="FT1022" s="206"/>
      <c r="FU1022" s="206"/>
      <c r="FV1022" s="206"/>
      <c r="FW1022" s="206"/>
      <c r="FX1022" s="206"/>
      <c r="FY1022" s="206"/>
      <c r="FZ1022" s="206"/>
      <c r="GA1022" s="206"/>
      <c r="GB1022" s="206"/>
      <c r="GC1022" s="206"/>
      <c r="GD1022" s="206"/>
      <c r="GE1022" s="206"/>
      <c r="GF1022" s="206"/>
      <c r="GG1022" s="206"/>
      <c r="GH1022" s="206"/>
      <c r="GI1022" s="206"/>
      <c r="GJ1022" s="206"/>
      <c r="GK1022" s="206"/>
      <c r="GL1022" s="206"/>
      <c r="GM1022" s="206"/>
      <c r="GN1022" s="206"/>
      <c r="GO1022" s="206"/>
      <c r="GP1022" s="206"/>
      <c r="GQ1022" s="206"/>
      <c r="GR1022" s="206"/>
      <c r="GS1022" s="206"/>
      <c r="GT1022" s="206"/>
      <c r="GU1022" s="206"/>
      <c r="GV1022" s="206"/>
      <c r="GW1022" s="206"/>
      <c r="GX1022" s="206"/>
      <c r="GY1022" s="206"/>
      <c r="GZ1022" s="206"/>
      <c r="HA1022" s="206"/>
      <c r="HB1022" s="206"/>
      <c r="HC1022" s="206"/>
      <c r="HD1022" s="206"/>
      <c r="HE1022" s="206"/>
      <c r="HF1022" s="206"/>
      <c r="HG1022" s="206"/>
      <c r="HH1022" s="206"/>
      <c r="HI1022" s="206"/>
      <c r="HJ1022" s="206"/>
      <c r="HK1022" s="206"/>
      <c r="HL1022" s="206"/>
      <c r="HM1022" s="206"/>
      <c r="HN1022" s="206"/>
      <c r="HO1022" s="206"/>
      <c r="HP1022" s="206"/>
      <c r="HQ1022" s="206"/>
      <c r="HR1022" s="206"/>
      <c r="HS1022" s="206"/>
      <c r="HT1022" s="206"/>
      <c r="HU1022" s="206"/>
      <c r="HV1022" s="206"/>
      <c r="HW1022" s="206"/>
      <c r="HX1022" s="206"/>
      <c r="HY1022" s="206"/>
      <c r="HZ1022" s="206"/>
      <c r="IA1022" s="206"/>
      <c r="IB1022" s="206"/>
      <c r="IC1022" s="206"/>
      <c r="ID1022" s="206"/>
      <c r="IE1022" s="206"/>
      <c r="IF1022" s="206"/>
      <c r="IG1022" s="206"/>
      <c r="IH1022" s="206"/>
    </row>
    <row r="1023" spans="1:242" s="225" customFormat="1" hidden="1" x14ac:dyDescent="0.25">
      <c r="A1023" s="206"/>
      <c r="B1023" s="206"/>
      <c r="C1023" s="204">
        <v>43728</v>
      </c>
      <c r="D1023" s="233" t="s">
        <v>1815</v>
      </c>
      <c r="E1023" s="319" t="s">
        <v>1795</v>
      </c>
      <c r="F1023" s="322"/>
      <c r="G1023" s="242" t="s">
        <v>543</v>
      </c>
      <c r="H1023" s="285"/>
      <c r="I1023" s="236">
        <v>1671179</v>
      </c>
      <c r="J1023" s="357">
        <f t="shared" si="16"/>
        <v>16547377</v>
      </c>
      <c r="K1023" s="251"/>
      <c r="L1023" s="287"/>
      <c r="M1023" s="319" t="s">
        <v>1795</v>
      </c>
      <c r="N1023" s="287"/>
      <c r="O1023" s="287"/>
      <c r="P1023" s="287"/>
      <c r="Q1023" s="287"/>
      <c r="R1023" s="287"/>
      <c r="S1023" s="287"/>
      <c r="T1023" s="287"/>
      <c r="U1023" s="287"/>
      <c r="V1023" s="287"/>
      <c r="W1023" s="287"/>
      <c r="X1023" s="287"/>
      <c r="Y1023" s="287"/>
      <c r="Z1023" s="287"/>
      <c r="AA1023" s="287"/>
      <c r="AB1023" s="287"/>
      <c r="AC1023" s="287"/>
      <c r="AD1023" s="287"/>
      <c r="AE1023" s="287"/>
      <c r="AF1023" s="287"/>
      <c r="AG1023" s="287"/>
      <c r="AH1023" s="287"/>
      <c r="AI1023" s="287"/>
      <c r="AJ1023" s="449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206"/>
      <c r="BN1023" s="206"/>
      <c r="BO1023" s="206"/>
      <c r="BP1023" s="206"/>
      <c r="BQ1023" s="206"/>
      <c r="BR1023" s="206"/>
      <c r="BS1023" s="206"/>
      <c r="BT1023" s="206"/>
      <c r="BU1023" s="206"/>
      <c r="BV1023" s="206"/>
      <c r="BW1023" s="206"/>
      <c r="BX1023" s="206"/>
      <c r="BY1023" s="206"/>
      <c r="BZ1023" s="206"/>
      <c r="CA1023" s="206"/>
      <c r="CB1023" s="206"/>
      <c r="CC1023" s="206"/>
      <c r="CD1023" s="206"/>
      <c r="CE1023" s="206"/>
      <c r="CF1023" s="206"/>
      <c r="CG1023" s="206"/>
      <c r="CH1023" s="206"/>
      <c r="CI1023" s="206"/>
      <c r="CJ1023" s="206"/>
      <c r="CK1023" s="206"/>
      <c r="CL1023" s="206"/>
      <c r="CM1023" s="206"/>
      <c r="CN1023" s="206"/>
      <c r="CO1023" s="206"/>
      <c r="CP1023" s="206"/>
      <c r="CQ1023" s="206"/>
      <c r="CR1023" s="206"/>
      <c r="CS1023" s="206"/>
      <c r="CT1023" s="206"/>
      <c r="CU1023" s="206"/>
      <c r="CV1023" s="206"/>
      <c r="CW1023" s="206"/>
      <c r="CX1023" s="206"/>
      <c r="CY1023" s="206"/>
      <c r="CZ1023" s="206"/>
      <c r="DA1023" s="206"/>
      <c r="DB1023" s="206"/>
      <c r="DC1023" s="206"/>
      <c r="DD1023" s="206"/>
      <c r="DE1023" s="206"/>
      <c r="DF1023" s="206"/>
      <c r="DG1023" s="206"/>
      <c r="DH1023" s="206"/>
      <c r="DI1023" s="206"/>
      <c r="DJ1023" s="206"/>
      <c r="DK1023" s="206"/>
      <c r="DL1023" s="206"/>
      <c r="DM1023" s="206"/>
      <c r="DN1023" s="206"/>
      <c r="DO1023" s="206"/>
      <c r="DP1023" s="206"/>
      <c r="DQ1023" s="206"/>
      <c r="DR1023" s="206"/>
      <c r="DS1023" s="206"/>
      <c r="DT1023" s="206"/>
      <c r="DU1023" s="206"/>
      <c r="DV1023" s="206"/>
      <c r="DW1023" s="206"/>
      <c r="DX1023" s="206"/>
      <c r="DY1023" s="206"/>
      <c r="DZ1023" s="206"/>
      <c r="EA1023" s="206"/>
      <c r="EB1023" s="206"/>
      <c r="EC1023" s="206"/>
      <c r="ED1023" s="206"/>
      <c r="EE1023" s="206"/>
      <c r="EF1023" s="206"/>
      <c r="EG1023" s="206"/>
      <c r="EH1023" s="206"/>
      <c r="EI1023" s="206"/>
      <c r="EJ1023" s="206"/>
      <c r="EK1023" s="206"/>
      <c r="EL1023" s="206"/>
      <c r="EM1023" s="206"/>
      <c r="EN1023" s="206"/>
      <c r="EO1023" s="206"/>
      <c r="EP1023" s="206"/>
      <c r="EQ1023" s="206"/>
      <c r="ER1023" s="206"/>
      <c r="ES1023" s="206"/>
      <c r="ET1023" s="206"/>
      <c r="EU1023" s="206"/>
      <c r="EV1023" s="206"/>
      <c r="EW1023" s="206"/>
      <c r="EX1023" s="206"/>
      <c r="EY1023" s="206"/>
      <c r="EZ1023" s="206"/>
      <c r="FA1023" s="206"/>
      <c r="FB1023" s="206"/>
      <c r="FC1023" s="206"/>
      <c r="FD1023" s="206"/>
      <c r="FE1023" s="206"/>
      <c r="FF1023" s="206"/>
      <c r="FG1023" s="206"/>
      <c r="FH1023" s="206"/>
      <c r="FI1023" s="206"/>
      <c r="FJ1023" s="206"/>
      <c r="FK1023" s="206"/>
      <c r="FL1023" s="206"/>
      <c r="FM1023" s="206"/>
      <c r="FN1023" s="206"/>
      <c r="FO1023" s="206"/>
      <c r="FP1023" s="206"/>
      <c r="FQ1023" s="206"/>
      <c r="FR1023" s="206"/>
      <c r="FS1023" s="206"/>
      <c r="FT1023" s="206"/>
      <c r="FU1023" s="206"/>
      <c r="FV1023" s="206"/>
      <c r="FW1023" s="206"/>
      <c r="FX1023" s="206"/>
      <c r="FY1023" s="206"/>
      <c r="FZ1023" s="206"/>
      <c r="GA1023" s="206"/>
      <c r="GB1023" s="206"/>
      <c r="GC1023" s="206"/>
      <c r="GD1023" s="206"/>
      <c r="GE1023" s="206"/>
      <c r="GF1023" s="206"/>
      <c r="GG1023" s="206"/>
      <c r="GH1023" s="206"/>
      <c r="GI1023" s="206"/>
      <c r="GJ1023" s="206"/>
      <c r="GK1023" s="206"/>
      <c r="GL1023" s="206"/>
      <c r="GM1023" s="206"/>
      <c r="GN1023" s="206"/>
      <c r="GO1023" s="206"/>
      <c r="GP1023" s="206"/>
      <c r="GQ1023" s="206"/>
      <c r="GR1023" s="206"/>
      <c r="GS1023" s="206"/>
      <c r="GT1023" s="206"/>
      <c r="GU1023" s="206"/>
      <c r="GV1023" s="206"/>
      <c r="GW1023" s="206"/>
      <c r="GX1023" s="206"/>
      <c r="GY1023" s="206"/>
      <c r="GZ1023" s="206"/>
      <c r="HA1023" s="206"/>
      <c r="HB1023" s="206"/>
      <c r="HC1023" s="206"/>
      <c r="HD1023" s="206"/>
      <c r="HE1023" s="206"/>
      <c r="HF1023" s="206"/>
      <c r="HG1023" s="206"/>
      <c r="HH1023" s="206"/>
      <c r="HI1023" s="206"/>
      <c r="HJ1023" s="206"/>
      <c r="HK1023" s="206"/>
      <c r="HL1023" s="206"/>
      <c r="HM1023" s="206"/>
      <c r="HN1023" s="206"/>
      <c r="HO1023" s="206"/>
      <c r="HP1023" s="206"/>
      <c r="HQ1023" s="206"/>
      <c r="HR1023" s="206"/>
      <c r="HS1023" s="206"/>
      <c r="HT1023" s="206"/>
      <c r="HU1023" s="206"/>
      <c r="HV1023" s="206"/>
      <c r="HW1023" s="206"/>
      <c r="HX1023" s="206"/>
      <c r="HY1023" s="206"/>
      <c r="HZ1023" s="206"/>
      <c r="IA1023" s="206"/>
      <c r="IB1023" s="206"/>
      <c r="IC1023" s="206"/>
      <c r="ID1023" s="206"/>
      <c r="IE1023" s="206"/>
      <c r="IF1023" s="206"/>
      <c r="IG1023" s="206"/>
      <c r="IH1023" s="206"/>
    </row>
    <row r="1024" spans="1:242" s="225" customFormat="1" hidden="1" x14ac:dyDescent="0.25">
      <c r="A1024" s="206"/>
      <c r="B1024" s="206"/>
      <c r="C1024" s="204">
        <v>43728</v>
      </c>
      <c r="D1024" s="233" t="s">
        <v>1817</v>
      </c>
      <c r="E1024" s="319" t="s">
        <v>1796</v>
      </c>
      <c r="F1024" s="322"/>
      <c r="G1024" s="242" t="s">
        <v>1816</v>
      </c>
      <c r="H1024" s="285"/>
      <c r="I1024" s="236">
        <v>344800</v>
      </c>
      <c r="J1024" s="357">
        <f t="shared" si="16"/>
        <v>16202577</v>
      </c>
      <c r="K1024" s="251"/>
      <c r="L1024" s="287"/>
      <c r="M1024" s="319" t="s">
        <v>1796</v>
      </c>
      <c r="N1024" s="287"/>
      <c r="O1024" s="287"/>
      <c r="P1024" s="287"/>
      <c r="Q1024" s="287"/>
      <c r="R1024" s="287"/>
      <c r="S1024" s="287"/>
      <c r="T1024" s="287"/>
      <c r="U1024" s="287"/>
      <c r="V1024" s="287"/>
      <c r="W1024" s="287"/>
      <c r="X1024" s="287"/>
      <c r="Y1024" s="287"/>
      <c r="Z1024" s="287"/>
      <c r="AA1024" s="287"/>
      <c r="AB1024" s="287"/>
      <c r="AC1024" s="287"/>
      <c r="AD1024" s="287"/>
      <c r="AE1024" s="287"/>
      <c r="AF1024" s="287"/>
      <c r="AG1024" s="287"/>
      <c r="AH1024" s="287"/>
      <c r="AI1024" s="287"/>
      <c r="AJ1024" s="449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  <c r="BI1024" s="206"/>
      <c r="BJ1024" s="206"/>
      <c r="BK1024" s="206"/>
      <c r="BL1024" s="206"/>
      <c r="BM1024" s="206"/>
      <c r="BN1024" s="206"/>
      <c r="BO1024" s="206"/>
      <c r="BP1024" s="206"/>
      <c r="BQ1024" s="206"/>
      <c r="BR1024" s="206"/>
      <c r="BS1024" s="206"/>
      <c r="BT1024" s="206"/>
      <c r="BU1024" s="206"/>
      <c r="BV1024" s="206"/>
      <c r="BW1024" s="206"/>
      <c r="BX1024" s="206"/>
      <c r="BY1024" s="206"/>
      <c r="BZ1024" s="206"/>
      <c r="CA1024" s="206"/>
      <c r="CB1024" s="206"/>
      <c r="CC1024" s="206"/>
      <c r="CD1024" s="206"/>
      <c r="CE1024" s="206"/>
      <c r="CF1024" s="206"/>
      <c r="CG1024" s="206"/>
      <c r="CH1024" s="206"/>
      <c r="CI1024" s="206"/>
      <c r="CJ1024" s="206"/>
      <c r="CK1024" s="206"/>
      <c r="CL1024" s="206"/>
      <c r="CM1024" s="206"/>
      <c r="CN1024" s="206"/>
      <c r="CO1024" s="206"/>
      <c r="CP1024" s="206"/>
      <c r="CQ1024" s="206"/>
      <c r="CR1024" s="206"/>
      <c r="CS1024" s="206"/>
      <c r="CT1024" s="206"/>
      <c r="CU1024" s="206"/>
      <c r="CV1024" s="206"/>
      <c r="CW1024" s="206"/>
      <c r="CX1024" s="206"/>
      <c r="CY1024" s="206"/>
      <c r="CZ1024" s="206"/>
      <c r="DA1024" s="206"/>
      <c r="DB1024" s="206"/>
      <c r="DC1024" s="206"/>
      <c r="DD1024" s="206"/>
      <c r="DE1024" s="206"/>
      <c r="DF1024" s="206"/>
      <c r="DG1024" s="206"/>
      <c r="DH1024" s="206"/>
      <c r="DI1024" s="206"/>
      <c r="DJ1024" s="206"/>
      <c r="DK1024" s="206"/>
      <c r="DL1024" s="206"/>
      <c r="DM1024" s="206"/>
      <c r="DN1024" s="206"/>
      <c r="DO1024" s="206"/>
      <c r="DP1024" s="206"/>
      <c r="DQ1024" s="206"/>
      <c r="DR1024" s="206"/>
      <c r="DS1024" s="206"/>
      <c r="DT1024" s="206"/>
      <c r="DU1024" s="206"/>
      <c r="DV1024" s="206"/>
      <c r="DW1024" s="206"/>
      <c r="DX1024" s="206"/>
      <c r="DY1024" s="206"/>
      <c r="DZ1024" s="206"/>
      <c r="EA1024" s="206"/>
      <c r="EB1024" s="206"/>
      <c r="EC1024" s="206"/>
      <c r="ED1024" s="206"/>
      <c r="EE1024" s="206"/>
      <c r="EF1024" s="206"/>
      <c r="EG1024" s="206"/>
      <c r="EH1024" s="206"/>
      <c r="EI1024" s="206"/>
      <c r="EJ1024" s="206"/>
      <c r="EK1024" s="206"/>
      <c r="EL1024" s="206"/>
      <c r="EM1024" s="206"/>
      <c r="EN1024" s="206"/>
      <c r="EO1024" s="206"/>
      <c r="EP1024" s="206"/>
      <c r="EQ1024" s="206"/>
      <c r="ER1024" s="206"/>
      <c r="ES1024" s="206"/>
      <c r="ET1024" s="206"/>
      <c r="EU1024" s="206"/>
      <c r="EV1024" s="206"/>
      <c r="EW1024" s="206"/>
      <c r="EX1024" s="206"/>
      <c r="EY1024" s="206"/>
      <c r="EZ1024" s="206"/>
      <c r="FA1024" s="206"/>
      <c r="FB1024" s="206"/>
      <c r="FC1024" s="206"/>
      <c r="FD1024" s="206"/>
      <c r="FE1024" s="206"/>
      <c r="FF1024" s="206"/>
      <c r="FG1024" s="206"/>
      <c r="FH1024" s="206"/>
      <c r="FI1024" s="206"/>
      <c r="FJ1024" s="206"/>
      <c r="FK1024" s="206"/>
      <c r="FL1024" s="206"/>
      <c r="FM1024" s="206"/>
      <c r="FN1024" s="206"/>
      <c r="FO1024" s="206"/>
      <c r="FP1024" s="206"/>
      <c r="FQ1024" s="206"/>
      <c r="FR1024" s="206"/>
      <c r="FS1024" s="206"/>
      <c r="FT1024" s="206"/>
      <c r="FU1024" s="206"/>
      <c r="FV1024" s="206"/>
      <c r="FW1024" s="206"/>
      <c r="FX1024" s="206"/>
      <c r="FY1024" s="206"/>
      <c r="FZ1024" s="206"/>
      <c r="GA1024" s="206"/>
      <c r="GB1024" s="206"/>
      <c r="GC1024" s="206"/>
      <c r="GD1024" s="206"/>
      <c r="GE1024" s="206"/>
      <c r="GF1024" s="206"/>
      <c r="GG1024" s="206"/>
      <c r="GH1024" s="206"/>
      <c r="GI1024" s="206"/>
      <c r="GJ1024" s="206"/>
      <c r="GK1024" s="206"/>
      <c r="GL1024" s="206"/>
      <c r="GM1024" s="206"/>
      <c r="GN1024" s="206"/>
      <c r="GO1024" s="206"/>
      <c r="GP1024" s="206"/>
      <c r="GQ1024" s="206"/>
      <c r="GR1024" s="206"/>
      <c r="GS1024" s="206"/>
      <c r="GT1024" s="206"/>
      <c r="GU1024" s="206"/>
      <c r="GV1024" s="206"/>
      <c r="GW1024" s="206"/>
      <c r="GX1024" s="206"/>
      <c r="GY1024" s="206"/>
      <c r="GZ1024" s="206"/>
      <c r="HA1024" s="206"/>
      <c r="HB1024" s="206"/>
      <c r="HC1024" s="206"/>
      <c r="HD1024" s="206"/>
      <c r="HE1024" s="206"/>
      <c r="HF1024" s="206"/>
      <c r="HG1024" s="206"/>
      <c r="HH1024" s="206"/>
      <c r="HI1024" s="206"/>
      <c r="HJ1024" s="206"/>
      <c r="HK1024" s="206"/>
      <c r="HL1024" s="206"/>
      <c r="HM1024" s="206"/>
      <c r="HN1024" s="206"/>
      <c r="HO1024" s="206"/>
      <c r="HP1024" s="206"/>
      <c r="HQ1024" s="206"/>
      <c r="HR1024" s="206"/>
      <c r="HS1024" s="206"/>
      <c r="HT1024" s="206"/>
      <c r="HU1024" s="206"/>
      <c r="HV1024" s="206"/>
      <c r="HW1024" s="206"/>
      <c r="HX1024" s="206"/>
      <c r="HY1024" s="206"/>
      <c r="HZ1024" s="206"/>
      <c r="IA1024" s="206"/>
      <c r="IB1024" s="206"/>
      <c r="IC1024" s="206"/>
      <c r="ID1024" s="206"/>
      <c r="IE1024" s="206"/>
      <c r="IF1024" s="206"/>
      <c r="IG1024" s="206"/>
      <c r="IH1024" s="206"/>
    </row>
    <row r="1025" spans="1:242" s="225" customFormat="1" hidden="1" x14ac:dyDescent="0.25">
      <c r="A1025" s="206"/>
      <c r="B1025" s="206"/>
      <c r="C1025" s="204">
        <v>43728</v>
      </c>
      <c r="D1025" s="233" t="s">
        <v>1818</v>
      </c>
      <c r="E1025" s="319" t="s">
        <v>1797</v>
      </c>
      <c r="F1025" s="322"/>
      <c r="G1025" s="242" t="s">
        <v>1816</v>
      </c>
      <c r="H1025" s="285"/>
      <c r="I1025" s="236">
        <v>1057700</v>
      </c>
      <c r="J1025" s="357">
        <f t="shared" si="16"/>
        <v>15144877</v>
      </c>
      <c r="K1025" s="251"/>
      <c r="L1025" s="287"/>
      <c r="M1025" s="319" t="s">
        <v>1797</v>
      </c>
      <c r="N1025" s="287"/>
      <c r="O1025" s="287"/>
      <c r="P1025" s="287"/>
      <c r="Q1025" s="287"/>
      <c r="R1025" s="287"/>
      <c r="S1025" s="287"/>
      <c r="T1025" s="287"/>
      <c r="U1025" s="287"/>
      <c r="V1025" s="287"/>
      <c r="W1025" s="287"/>
      <c r="X1025" s="287"/>
      <c r="Y1025" s="287"/>
      <c r="Z1025" s="287"/>
      <c r="AA1025" s="287"/>
      <c r="AB1025" s="287"/>
      <c r="AC1025" s="287"/>
      <c r="AD1025" s="287"/>
      <c r="AE1025" s="287"/>
      <c r="AF1025" s="287"/>
      <c r="AG1025" s="287"/>
      <c r="AH1025" s="287"/>
      <c r="AI1025" s="287"/>
      <c r="AJ1025" s="449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206"/>
      <c r="BN1025" s="206"/>
      <c r="BO1025" s="206"/>
      <c r="BP1025" s="206"/>
      <c r="BQ1025" s="206"/>
      <c r="BR1025" s="206"/>
      <c r="BS1025" s="206"/>
      <c r="BT1025" s="206"/>
      <c r="BU1025" s="206"/>
      <c r="BV1025" s="206"/>
      <c r="BW1025" s="206"/>
      <c r="BX1025" s="206"/>
      <c r="BY1025" s="206"/>
      <c r="BZ1025" s="206"/>
      <c r="CA1025" s="206"/>
      <c r="CB1025" s="206"/>
      <c r="CC1025" s="206"/>
      <c r="CD1025" s="206"/>
      <c r="CE1025" s="206"/>
      <c r="CF1025" s="206"/>
      <c r="CG1025" s="206"/>
      <c r="CH1025" s="206"/>
      <c r="CI1025" s="206"/>
      <c r="CJ1025" s="206"/>
      <c r="CK1025" s="206"/>
      <c r="CL1025" s="206"/>
      <c r="CM1025" s="206"/>
      <c r="CN1025" s="206"/>
      <c r="CO1025" s="206"/>
      <c r="CP1025" s="206"/>
      <c r="CQ1025" s="206"/>
      <c r="CR1025" s="206"/>
      <c r="CS1025" s="206"/>
      <c r="CT1025" s="206"/>
      <c r="CU1025" s="206"/>
      <c r="CV1025" s="206"/>
      <c r="CW1025" s="206"/>
      <c r="CX1025" s="206"/>
      <c r="CY1025" s="206"/>
      <c r="CZ1025" s="206"/>
      <c r="DA1025" s="206"/>
      <c r="DB1025" s="206"/>
      <c r="DC1025" s="206"/>
      <c r="DD1025" s="206"/>
      <c r="DE1025" s="206"/>
      <c r="DF1025" s="206"/>
      <c r="DG1025" s="206"/>
      <c r="DH1025" s="206"/>
      <c r="DI1025" s="206"/>
      <c r="DJ1025" s="206"/>
      <c r="DK1025" s="206"/>
      <c r="DL1025" s="206"/>
      <c r="DM1025" s="206"/>
      <c r="DN1025" s="206"/>
      <c r="DO1025" s="206"/>
      <c r="DP1025" s="206"/>
      <c r="DQ1025" s="206"/>
      <c r="DR1025" s="206"/>
      <c r="DS1025" s="206"/>
      <c r="DT1025" s="206"/>
      <c r="DU1025" s="206"/>
      <c r="DV1025" s="206"/>
      <c r="DW1025" s="206"/>
      <c r="DX1025" s="206"/>
      <c r="DY1025" s="206"/>
      <c r="DZ1025" s="206"/>
      <c r="EA1025" s="206"/>
      <c r="EB1025" s="206"/>
      <c r="EC1025" s="206"/>
      <c r="ED1025" s="206"/>
      <c r="EE1025" s="206"/>
      <c r="EF1025" s="206"/>
      <c r="EG1025" s="206"/>
      <c r="EH1025" s="206"/>
      <c r="EI1025" s="206"/>
      <c r="EJ1025" s="206"/>
      <c r="EK1025" s="206"/>
      <c r="EL1025" s="206"/>
      <c r="EM1025" s="206"/>
      <c r="EN1025" s="206"/>
      <c r="EO1025" s="206"/>
      <c r="EP1025" s="206"/>
      <c r="EQ1025" s="206"/>
      <c r="ER1025" s="206"/>
      <c r="ES1025" s="206"/>
      <c r="ET1025" s="206"/>
      <c r="EU1025" s="206"/>
      <c r="EV1025" s="206"/>
      <c r="EW1025" s="206"/>
      <c r="EX1025" s="206"/>
      <c r="EY1025" s="206"/>
      <c r="EZ1025" s="206"/>
      <c r="FA1025" s="206"/>
      <c r="FB1025" s="206"/>
      <c r="FC1025" s="206"/>
      <c r="FD1025" s="206"/>
      <c r="FE1025" s="206"/>
      <c r="FF1025" s="206"/>
      <c r="FG1025" s="206"/>
      <c r="FH1025" s="206"/>
      <c r="FI1025" s="206"/>
      <c r="FJ1025" s="206"/>
      <c r="FK1025" s="206"/>
      <c r="FL1025" s="206"/>
      <c r="FM1025" s="206"/>
      <c r="FN1025" s="206"/>
      <c r="FO1025" s="206"/>
      <c r="FP1025" s="206"/>
      <c r="FQ1025" s="206"/>
      <c r="FR1025" s="206"/>
      <c r="FS1025" s="206"/>
      <c r="FT1025" s="206"/>
      <c r="FU1025" s="206"/>
      <c r="FV1025" s="206"/>
      <c r="FW1025" s="206"/>
      <c r="FX1025" s="206"/>
      <c r="FY1025" s="206"/>
      <c r="FZ1025" s="206"/>
      <c r="GA1025" s="206"/>
      <c r="GB1025" s="206"/>
      <c r="GC1025" s="206"/>
      <c r="GD1025" s="206"/>
      <c r="GE1025" s="206"/>
      <c r="GF1025" s="206"/>
      <c r="GG1025" s="206"/>
      <c r="GH1025" s="206"/>
      <c r="GI1025" s="206"/>
      <c r="GJ1025" s="206"/>
      <c r="GK1025" s="206"/>
      <c r="GL1025" s="206"/>
      <c r="GM1025" s="206"/>
      <c r="GN1025" s="206"/>
      <c r="GO1025" s="206"/>
      <c r="GP1025" s="206"/>
      <c r="GQ1025" s="206"/>
      <c r="GR1025" s="206"/>
      <c r="GS1025" s="206"/>
      <c r="GT1025" s="206"/>
      <c r="GU1025" s="206"/>
      <c r="GV1025" s="206"/>
      <c r="GW1025" s="206"/>
      <c r="GX1025" s="206"/>
      <c r="GY1025" s="206"/>
      <c r="GZ1025" s="206"/>
      <c r="HA1025" s="206"/>
      <c r="HB1025" s="206"/>
      <c r="HC1025" s="206"/>
      <c r="HD1025" s="206"/>
      <c r="HE1025" s="206"/>
      <c r="HF1025" s="206"/>
      <c r="HG1025" s="206"/>
      <c r="HH1025" s="206"/>
      <c r="HI1025" s="206"/>
      <c r="HJ1025" s="206"/>
      <c r="HK1025" s="206"/>
      <c r="HL1025" s="206"/>
      <c r="HM1025" s="206"/>
      <c r="HN1025" s="206"/>
      <c r="HO1025" s="206"/>
      <c r="HP1025" s="206"/>
      <c r="HQ1025" s="206"/>
      <c r="HR1025" s="206"/>
      <c r="HS1025" s="206"/>
      <c r="HT1025" s="206"/>
      <c r="HU1025" s="206"/>
      <c r="HV1025" s="206"/>
      <c r="HW1025" s="206"/>
      <c r="HX1025" s="206"/>
      <c r="HY1025" s="206"/>
      <c r="HZ1025" s="206"/>
      <c r="IA1025" s="206"/>
      <c r="IB1025" s="206"/>
      <c r="IC1025" s="206"/>
      <c r="ID1025" s="206"/>
      <c r="IE1025" s="206"/>
      <c r="IF1025" s="206"/>
      <c r="IG1025" s="206"/>
      <c r="IH1025" s="206"/>
    </row>
    <row r="1026" spans="1:242" s="225" customFormat="1" hidden="1" x14ac:dyDescent="0.25">
      <c r="A1026" s="206"/>
      <c r="B1026" s="206"/>
      <c r="C1026" s="204">
        <v>43728</v>
      </c>
      <c r="D1026" s="233" t="s">
        <v>1819</v>
      </c>
      <c r="E1026" s="319" t="s">
        <v>1798</v>
      </c>
      <c r="F1026" s="322"/>
      <c r="G1026" s="242" t="s">
        <v>291</v>
      </c>
      <c r="H1026" s="285"/>
      <c r="I1026" s="236">
        <v>145000</v>
      </c>
      <c r="J1026" s="357">
        <f t="shared" si="16"/>
        <v>14999877</v>
      </c>
      <c r="K1026" s="251"/>
      <c r="L1026" s="287"/>
      <c r="M1026" s="319" t="s">
        <v>1798</v>
      </c>
      <c r="N1026" s="287"/>
      <c r="O1026" s="287"/>
      <c r="P1026" s="287"/>
      <c r="Q1026" s="287"/>
      <c r="R1026" s="287"/>
      <c r="S1026" s="287"/>
      <c r="T1026" s="287"/>
      <c r="U1026" s="287"/>
      <c r="V1026" s="287"/>
      <c r="W1026" s="287"/>
      <c r="X1026" s="287"/>
      <c r="Y1026" s="287"/>
      <c r="Z1026" s="287"/>
      <c r="AA1026" s="287"/>
      <c r="AB1026" s="287"/>
      <c r="AC1026" s="287"/>
      <c r="AD1026" s="287"/>
      <c r="AE1026" s="287"/>
      <c r="AF1026" s="287"/>
      <c r="AG1026" s="287"/>
      <c r="AH1026" s="287"/>
      <c r="AI1026" s="287"/>
      <c r="AJ1026" s="449"/>
      <c r="AK1026" s="206"/>
      <c r="AL1026" s="206"/>
      <c r="AM1026" s="206"/>
      <c r="AN1026" s="206"/>
      <c r="AO1026" s="206"/>
      <c r="AP1026" s="206"/>
      <c r="AQ1026" s="206"/>
      <c r="AR1026" s="206"/>
      <c r="AS1026" s="206"/>
      <c r="AT1026" s="206"/>
      <c r="AU1026" s="206"/>
      <c r="AV1026" s="206"/>
      <c r="AW1026" s="206"/>
      <c r="AX1026" s="206"/>
      <c r="AY1026" s="206"/>
      <c r="AZ1026" s="206"/>
      <c r="BA1026" s="206"/>
      <c r="BB1026" s="206"/>
      <c r="BC1026" s="206"/>
      <c r="BD1026" s="206"/>
      <c r="BE1026" s="206"/>
      <c r="BF1026" s="206"/>
      <c r="BG1026" s="206"/>
      <c r="BH1026" s="206"/>
      <c r="BI1026" s="206"/>
      <c r="BJ1026" s="206"/>
      <c r="BK1026" s="206"/>
      <c r="BL1026" s="206"/>
      <c r="BM1026" s="206"/>
      <c r="BN1026" s="206"/>
      <c r="BO1026" s="206"/>
      <c r="BP1026" s="206"/>
      <c r="BQ1026" s="206"/>
      <c r="BR1026" s="206"/>
      <c r="BS1026" s="206"/>
      <c r="BT1026" s="206"/>
      <c r="BU1026" s="206"/>
      <c r="BV1026" s="206"/>
      <c r="BW1026" s="206"/>
      <c r="BX1026" s="206"/>
      <c r="BY1026" s="206"/>
      <c r="BZ1026" s="206"/>
      <c r="CA1026" s="206"/>
      <c r="CB1026" s="206"/>
      <c r="CC1026" s="206"/>
      <c r="CD1026" s="206"/>
      <c r="CE1026" s="206"/>
      <c r="CF1026" s="206"/>
      <c r="CG1026" s="206"/>
      <c r="CH1026" s="206"/>
      <c r="CI1026" s="206"/>
      <c r="CJ1026" s="206"/>
      <c r="CK1026" s="206"/>
      <c r="CL1026" s="206"/>
      <c r="CM1026" s="206"/>
      <c r="CN1026" s="206"/>
      <c r="CO1026" s="206"/>
      <c r="CP1026" s="206"/>
      <c r="CQ1026" s="206"/>
      <c r="CR1026" s="206"/>
      <c r="CS1026" s="206"/>
      <c r="CT1026" s="206"/>
      <c r="CU1026" s="206"/>
      <c r="CV1026" s="206"/>
      <c r="CW1026" s="206"/>
      <c r="CX1026" s="206"/>
      <c r="CY1026" s="206"/>
      <c r="CZ1026" s="206"/>
      <c r="DA1026" s="206"/>
      <c r="DB1026" s="206"/>
      <c r="DC1026" s="206"/>
      <c r="DD1026" s="206"/>
      <c r="DE1026" s="206"/>
      <c r="DF1026" s="206"/>
      <c r="DG1026" s="206"/>
      <c r="DH1026" s="206"/>
      <c r="DI1026" s="206"/>
      <c r="DJ1026" s="206"/>
      <c r="DK1026" s="206"/>
      <c r="DL1026" s="206"/>
      <c r="DM1026" s="206"/>
      <c r="DN1026" s="206"/>
      <c r="DO1026" s="206"/>
      <c r="DP1026" s="206"/>
      <c r="DQ1026" s="206"/>
      <c r="DR1026" s="206"/>
      <c r="DS1026" s="206"/>
      <c r="DT1026" s="206"/>
      <c r="DU1026" s="206"/>
      <c r="DV1026" s="206"/>
      <c r="DW1026" s="206"/>
      <c r="DX1026" s="206"/>
      <c r="DY1026" s="206"/>
      <c r="DZ1026" s="206"/>
      <c r="EA1026" s="206"/>
      <c r="EB1026" s="206"/>
      <c r="EC1026" s="206"/>
      <c r="ED1026" s="206"/>
      <c r="EE1026" s="206"/>
      <c r="EF1026" s="206"/>
      <c r="EG1026" s="206"/>
      <c r="EH1026" s="206"/>
      <c r="EI1026" s="206"/>
      <c r="EJ1026" s="206"/>
      <c r="EK1026" s="206"/>
      <c r="EL1026" s="206"/>
      <c r="EM1026" s="206"/>
      <c r="EN1026" s="206"/>
      <c r="EO1026" s="206"/>
      <c r="EP1026" s="206"/>
      <c r="EQ1026" s="206"/>
      <c r="ER1026" s="206"/>
      <c r="ES1026" s="206"/>
      <c r="ET1026" s="206"/>
      <c r="EU1026" s="206"/>
      <c r="EV1026" s="206"/>
      <c r="EW1026" s="206"/>
      <c r="EX1026" s="206"/>
      <c r="EY1026" s="206"/>
      <c r="EZ1026" s="206"/>
      <c r="FA1026" s="206"/>
      <c r="FB1026" s="206"/>
      <c r="FC1026" s="206"/>
      <c r="FD1026" s="206"/>
      <c r="FE1026" s="206"/>
      <c r="FF1026" s="206"/>
      <c r="FG1026" s="206"/>
      <c r="FH1026" s="206"/>
      <c r="FI1026" s="206"/>
      <c r="FJ1026" s="206"/>
      <c r="FK1026" s="206"/>
      <c r="FL1026" s="206"/>
      <c r="FM1026" s="206"/>
      <c r="FN1026" s="206"/>
      <c r="FO1026" s="206"/>
      <c r="FP1026" s="206"/>
      <c r="FQ1026" s="206"/>
      <c r="FR1026" s="206"/>
      <c r="FS1026" s="206"/>
      <c r="FT1026" s="206"/>
      <c r="FU1026" s="206"/>
      <c r="FV1026" s="206"/>
      <c r="FW1026" s="206"/>
      <c r="FX1026" s="206"/>
      <c r="FY1026" s="206"/>
      <c r="FZ1026" s="206"/>
      <c r="GA1026" s="206"/>
      <c r="GB1026" s="206"/>
      <c r="GC1026" s="206"/>
      <c r="GD1026" s="206"/>
      <c r="GE1026" s="206"/>
      <c r="GF1026" s="206"/>
      <c r="GG1026" s="206"/>
      <c r="GH1026" s="206"/>
      <c r="GI1026" s="206"/>
      <c r="GJ1026" s="206"/>
      <c r="GK1026" s="206"/>
      <c r="GL1026" s="206"/>
      <c r="GM1026" s="206"/>
      <c r="GN1026" s="206"/>
      <c r="GO1026" s="206"/>
      <c r="GP1026" s="206"/>
      <c r="GQ1026" s="206"/>
      <c r="GR1026" s="206"/>
      <c r="GS1026" s="206"/>
      <c r="GT1026" s="206"/>
      <c r="GU1026" s="206"/>
      <c r="GV1026" s="206"/>
      <c r="GW1026" s="206"/>
      <c r="GX1026" s="206"/>
      <c r="GY1026" s="206"/>
      <c r="GZ1026" s="206"/>
      <c r="HA1026" s="206"/>
      <c r="HB1026" s="206"/>
      <c r="HC1026" s="206"/>
      <c r="HD1026" s="206"/>
      <c r="HE1026" s="206"/>
      <c r="HF1026" s="206"/>
      <c r="HG1026" s="206"/>
      <c r="HH1026" s="206"/>
      <c r="HI1026" s="206"/>
      <c r="HJ1026" s="206"/>
      <c r="HK1026" s="206"/>
      <c r="HL1026" s="206"/>
      <c r="HM1026" s="206"/>
      <c r="HN1026" s="206"/>
      <c r="HO1026" s="206"/>
      <c r="HP1026" s="206"/>
      <c r="HQ1026" s="206"/>
      <c r="HR1026" s="206"/>
      <c r="HS1026" s="206"/>
      <c r="HT1026" s="206"/>
      <c r="HU1026" s="206"/>
      <c r="HV1026" s="206"/>
      <c r="HW1026" s="206"/>
      <c r="HX1026" s="206"/>
      <c r="HY1026" s="206"/>
      <c r="HZ1026" s="206"/>
      <c r="IA1026" s="206"/>
      <c r="IB1026" s="206"/>
      <c r="IC1026" s="206"/>
      <c r="ID1026" s="206"/>
      <c r="IE1026" s="206"/>
      <c r="IF1026" s="206"/>
      <c r="IG1026" s="206"/>
      <c r="IH1026" s="206"/>
    </row>
    <row r="1027" spans="1:242" s="225" customFormat="1" hidden="1" x14ac:dyDescent="0.25">
      <c r="A1027" s="206"/>
      <c r="B1027" s="206"/>
      <c r="C1027" s="204"/>
      <c r="D1027" s="233" t="s">
        <v>1100</v>
      </c>
      <c r="E1027" s="319"/>
      <c r="F1027" s="322"/>
      <c r="G1027" s="242" t="s">
        <v>291</v>
      </c>
      <c r="H1027" s="285">
        <v>150000</v>
      </c>
      <c r="I1027" s="236"/>
      <c r="J1027" s="357">
        <f t="shared" si="16"/>
        <v>15149877</v>
      </c>
      <c r="K1027" s="251" t="s">
        <v>1762</v>
      </c>
      <c r="L1027" s="287"/>
      <c r="M1027" s="319"/>
      <c r="N1027" s="287"/>
      <c r="O1027" s="287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449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206"/>
      <c r="BN1027" s="206"/>
      <c r="BO1027" s="206"/>
      <c r="BP1027" s="206"/>
      <c r="BQ1027" s="206"/>
      <c r="BR1027" s="206"/>
      <c r="BS1027" s="206"/>
      <c r="BT1027" s="206"/>
      <c r="BU1027" s="206"/>
      <c r="BV1027" s="206"/>
      <c r="BW1027" s="206"/>
      <c r="BX1027" s="206"/>
      <c r="BY1027" s="206"/>
      <c r="BZ1027" s="206"/>
      <c r="CA1027" s="206"/>
      <c r="CB1027" s="206"/>
      <c r="CC1027" s="206"/>
      <c r="CD1027" s="206"/>
      <c r="CE1027" s="206"/>
      <c r="CF1027" s="206"/>
      <c r="CG1027" s="206"/>
      <c r="CH1027" s="206"/>
      <c r="CI1027" s="206"/>
      <c r="CJ1027" s="206"/>
      <c r="CK1027" s="206"/>
      <c r="CL1027" s="206"/>
      <c r="CM1027" s="206"/>
      <c r="CN1027" s="206"/>
      <c r="CO1027" s="206"/>
      <c r="CP1027" s="206"/>
      <c r="CQ1027" s="206"/>
      <c r="CR1027" s="206"/>
      <c r="CS1027" s="206"/>
      <c r="CT1027" s="206"/>
      <c r="CU1027" s="206"/>
      <c r="CV1027" s="206"/>
      <c r="CW1027" s="206"/>
      <c r="CX1027" s="206"/>
      <c r="CY1027" s="206"/>
      <c r="CZ1027" s="206"/>
      <c r="DA1027" s="206"/>
      <c r="DB1027" s="206"/>
      <c r="DC1027" s="206"/>
      <c r="DD1027" s="206"/>
      <c r="DE1027" s="206"/>
      <c r="DF1027" s="206"/>
      <c r="DG1027" s="206"/>
      <c r="DH1027" s="206"/>
      <c r="DI1027" s="206"/>
      <c r="DJ1027" s="206"/>
      <c r="DK1027" s="206"/>
      <c r="DL1027" s="206"/>
      <c r="DM1027" s="206"/>
      <c r="DN1027" s="206"/>
      <c r="DO1027" s="206"/>
      <c r="DP1027" s="206"/>
      <c r="DQ1027" s="206"/>
      <c r="DR1027" s="206"/>
      <c r="DS1027" s="206"/>
      <c r="DT1027" s="206"/>
      <c r="DU1027" s="206"/>
      <c r="DV1027" s="206"/>
      <c r="DW1027" s="206"/>
      <c r="DX1027" s="206"/>
      <c r="DY1027" s="206"/>
      <c r="DZ1027" s="206"/>
      <c r="EA1027" s="206"/>
      <c r="EB1027" s="206"/>
      <c r="EC1027" s="206"/>
      <c r="ED1027" s="206"/>
      <c r="EE1027" s="206"/>
      <c r="EF1027" s="206"/>
      <c r="EG1027" s="206"/>
      <c r="EH1027" s="206"/>
      <c r="EI1027" s="206"/>
      <c r="EJ1027" s="206"/>
      <c r="EK1027" s="206"/>
      <c r="EL1027" s="206"/>
      <c r="EM1027" s="206"/>
      <c r="EN1027" s="206"/>
      <c r="EO1027" s="206"/>
      <c r="EP1027" s="206"/>
      <c r="EQ1027" s="206"/>
      <c r="ER1027" s="206"/>
      <c r="ES1027" s="206"/>
      <c r="ET1027" s="206"/>
      <c r="EU1027" s="206"/>
      <c r="EV1027" s="206"/>
      <c r="EW1027" s="206"/>
      <c r="EX1027" s="206"/>
      <c r="EY1027" s="206"/>
      <c r="EZ1027" s="206"/>
      <c r="FA1027" s="206"/>
      <c r="FB1027" s="206"/>
      <c r="FC1027" s="206"/>
      <c r="FD1027" s="206"/>
      <c r="FE1027" s="206"/>
      <c r="FF1027" s="206"/>
      <c r="FG1027" s="206"/>
      <c r="FH1027" s="206"/>
      <c r="FI1027" s="206"/>
      <c r="FJ1027" s="206"/>
      <c r="FK1027" s="206"/>
      <c r="FL1027" s="206"/>
      <c r="FM1027" s="206"/>
      <c r="FN1027" s="206"/>
      <c r="FO1027" s="206"/>
      <c r="FP1027" s="206"/>
      <c r="FQ1027" s="206"/>
      <c r="FR1027" s="206"/>
      <c r="FS1027" s="206"/>
      <c r="FT1027" s="206"/>
      <c r="FU1027" s="206"/>
      <c r="FV1027" s="206"/>
      <c r="FW1027" s="206"/>
      <c r="FX1027" s="206"/>
      <c r="FY1027" s="206"/>
      <c r="FZ1027" s="206"/>
      <c r="GA1027" s="206"/>
      <c r="GB1027" s="206"/>
      <c r="GC1027" s="206"/>
      <c r="GD1027" s="206"/>
      <c r="GE1027" s="206"/>
      <c r="GF1027" s="206"/>
      <c r="GG1027" s="206"/>
      <c r="GH1027" s="206"/>
      <c r="GI1027" s="206"/>
      <c r="GJ1027" s="206"/>
      <c r="GK1027" s="206"/>
      <c r="GL1027" s="206"/>
      <c r="GM1027" s="206"/>
      <c r="GN1027" s="206"/>
      <c r="GO1027" s="206"/>
      <c r="GP1027" s="206"/>
      <c r="GQ1027" s="206"/>
      <c r="GR1027" s="206"/>
      <c r="GS1027" s="206"/>
      <c r="GT1027" s="206"/>
      <c r="GU1027" s="206"/>
      <c r="GV1027" s="206"/>
      <c r="GW1027" s="206"/>
      <c r="GX1027" s="206"/>
      <c r="GY1027" s="206"/>
      <c r="GZ1027" s="206"/>
      <c r="HA1027" s="206"/>
      <c r="HB1027" s="206"/>
      <c r="HC1027" s="206"/>
      <c r="HD1027" s="206"/>
      <c r="HE1027" s="206"/>
      <c r="HF1027" s="206"/>
      <c r="HG1027" s="206"/>
      <c r="HH1027" s="206"/>
      <c r="HI1027" s="206"/>
      <c r="HJ1027" s="206"/>
      <c r="HK1027" s="206"/>
      <c r="HL1027" s="206"/>
      <c r="HM1027" s="206"/>
      <c r="HN1027" s="206"/>
      <c r="HO1027" s="206"/>
      <c r="HP1027" s="206"/>
      <c r="HQ1027" s="206"/>
      <c r="HR1027" s="206"/>
      <c r="HS1027" s="206"/>
      <c r="HT1027" s="206"/>
      <c r="HU1027" s="206"/>
      <c r="HV1027" s="206"/>
      <c r="HW1027" s="206"/>
      <c r="HX1027" s="206"/>
      <c r="HY1027" s="206"/>
      <c r="HZ1027" s="206"/>
      <c r="IA1027" s="206"/>
      <c r="IB1027" s="206"/>
      <c r="IC1027" s="206"/>
      <c r="ID1027" s="206"/>
      <c r="IE1027" s="206"/>
      <c r="IF1027" s="206"/>
      <c r="IG1027" s="206"/>
      <c r="IH1027" s="206"/>
    </row>
    <row r="1028" spans="1:242" s="225" customFormat="1" hidden="1" x14ac:dyDescent="0.25">
      <c r="A1028" s="206"/>
      <c r="B1028" s="206"/>
      <c r="C1028" s="204">
        <v>43728</v>
      </c>
      <c r="D1028" s="233" t="s">
        <v>1820</v>
      </c>
      <c r="E1028" s="319" t="s">
        <v>1799</v>
      </c>
      <c r="F1028" s="322"/>
      <c r="G1028" s="242" t="s">
        <v>565</v>
      </c>
      <c r="H1028" s="285"/>
      <c r="I1028" s="236">
        <v>754900</v>
      </c>
      <c r="J1028" s="357">
        <f t="shared" si="16"/>
        <v>14394977</v>
      </c>
      <c r="K1028" s="251"/>
      <c r="L1028" s="287"/>
      <c r="M1028" s="319" t="s">
        <v>1799</v>
      </c>
      <c r="N1028" s="287"/>
      <c r="O1028" s="287"/>
      <c r="P1028" s="287"/>
      <c r="Q1028" s="287"/>
      <c r="R1028" s="287"/>
      <c r="S1028" s="287"/>
      <c r="T1028" s="287"/>
      <c r="U1028" s="287"/>
      <c r="V1028" s="287"/>
      <c r="W1028" s="287"/>
      <c r="X1028" s="287"/>
      <c r="Y1028" s="287"/>
      <c r="Z1028" s="287"/>
      <c r="AA1028" s="287"/>
      <c r="AB1028" s="287"/>
      <c r="AC1028" s="287"/>
      <c r="AD1028" s="287"/>
      <c r="AE1028" s="287"/>
      <c r="AF1028" s="287"/>
      <c r="AG1028" s="287"/>
      <c r="AH1028" s="287"/>
      <c r="AI1028" s="287"/>
      <c r="AJ1028" s="449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06"/>
      <c r="BN1028" s="206"/>
      <c r="BO1028" s="206"/>
      <c r="BP1028" s="206"/>
      <c r="BQ1028" s="206"/>
      <c r="BR1028" s="206"/>
      <c r="BS1028" s="206"/>
      <c r="BT1028" s="206"/>
      <c r="BU1028" s="206"/>
      <c r="BV1028" s="206"/>
      <c r="BW1028" s="206"/>
      <c r="BX1028" s="206"/>
      <c r="BY1028" s="206"/>
      <c r="BZ1028" s="206"/>
      <c r="CA1028" s="206"/>
      <c r="CB1028" s="206"/>
      <c r="CC1028" s="206"/>
      <c r="CD1028" s="206"/>
      <c r="CE1028" s="206"/>
      <c r="CF1028" s="206"/>
      <c r="CG1028" s="206"/>
      <c r="CH1028" s="206"/>
      <c r="CI1028" s="206"/>
      <c r="CJ1028" s="206"/>
      <c r="CK1028" s="206"/>
      <c r="CL1028" s="206"/>
      <c r="CM1028" s="206"/>
      <c r="CN1028" s="206"/>
      <c r="CO1028" s="206"/>
      <c r="CP1028" s="206"/>
      <c r="CQ1028" s="206"/>
      <c r="CR1028" s="206"/>
      <c r="CS1028" s="206"/>
      <c r="CT1028" s="206"/>
      <c r="CU1028" s="206"/>
      <c r="CV1028" s="206"/>
      <c r="CW1028" s="206"/>
      <c r="CX1028" s="206"/>
      <c r="CY1028" s="206"/>
      <c r="CZ1028" s="206"/>
      <c r="DA1028" s="206"/>
      <c r="DB1028" s="206"/>
      <c r="DC1028" s="206"/>
      <c r="DD1028" s="206"/>
      <c r="DE1028" s="206"/>
      <c r="DF1028" s="206"/>
      <c r="DG1028" s="206"/>
      <c r="DH1028" s="206"/>
      <c r="DI1028" s="206"/>
      <c r="DJ1028" s="206"/>
      <c r="DK1028" s="206"/>
      <c r="DL1028" s="206"/>
      <c r="DM1028" s="206"/>
      <c r="DN1028" s="206"/>
      <c r="DO1028" s="206"/>
      <c r="DP1028" s="206"/>
      <c r="DQ1028" s="206"/>
      <c r="DR1028" s="206"/>
      <c r="DS1028" s="206"/>
      <c r="DT1028" s="206"/>
      <c r="DU1028" s="206"/>
      <c r="DV1028" s="206"/>
      <c r="DW1028" s="206"/>
      <c r="DX1028" s="206"/>
      <c r="DY1028" s="206"/>
      <c r="DZ1028" s="206"/>
      <c r="EA1028" s="206"/>
      <c r="EB1028" s="206"/>
      <c r="EC1028" s="206"/>
      <c r="ED1028" s="206"/>
      <c r="EE1028" s="206"/>
      <c r="EF1028" s="206"/>
      <c r="EG1028" s="206"/>
      <c r="EH1028" s="206"/>
      <c r="EI1028" s="206"/>
      <c r="EJ1028" s="206"/>
      <c r="EK1028" s="206"/>
      <c r="EL1028" s="206"/>
      <c r="EM1028" s="206"/>
      <c r="EN1028" s="206"/>
      <c r="EO1028" s="206"/>
      <c r="EP1028" s="206"/>
      <c r="EQ1028" s="206"/>
      <c r="ER1028" s="206"/>
      <c r="ES1028" s="206"/>
      <c r="ET1028" s="206"/>
      <c r="EU1028" s="206"/>
      <c r="EV1028" s="206"/>
      <c r="EW1028" s="206"/>
      <c r="EX1028" s="206"/>
      <c r="EY1028" s="206"/>
      <c r="EZ1028" s="206"/>
      <c r="FA1028" s="206"/>
      <c r="FB1028" s="206"/>
      <c r="FC1028" s="206"/>
      <c r="FD1028" s="206"/>
      <c r="FE1028" s="206"/>
      <c r="FF1028" s="206"/>
      <c r="FG1028" s="206"/>
      <c r="FH1028" s="206"/>
      <c r="FI1028" s="206"/>
      <c r="FJ1028" s="206"/>
      <c r="FK1028" s="206"/>
      <c r="FL1028" s="206"/>
      <c r="FM1028" s="206"/>
      <c r="FN1028" s="206"/>
      <c r="FO1028" s="206"/>
      <c r="FP1028" s="206"/>
      <c r="FQ1028" s="206"/>
      <c r="FR1028" s="206"/>
      <c r="FS1028" s="206"/>
      <c r="FT1028" s="206"/>
      <c r="FU1028" s="206"/>
      <c r="FV1028" s="206"/>
      <c r="FW1028" s="206"/>
      <c r="FX1028" s="206"/>
      <c r="FY1028" s="206"/>
      <c r="FZ1028" s="206"/>
      <c r="GA1028" s="206"/>
      <c r="GB1028" s="206"/>
      <c r="GC1028" s="206"/>
      <c r="GD1028" s="206"/>
      <c r="GE1028" s="206"/>
      <c r="GF1028" s="206"/>
      <c r="GG1028" s="206"/>
      <c r="GH1028" s="206"/>
      <c r="GI1028" s="206"/>
      <c r="GJ1028" s="206"/>
      <c r="GK1028" s="206"/>
      <c r="GL1028" s="206"/>
      <c r="GM1028" s="206"/>
      <c r="GN1028" s="206"/>
      <c r="GO1028" s="206"/>
      <c r="GP1028" s="206"/>
      <c r="GQ1028" s="206"/>
      <c r="GR1028" s="206"/>
      <c r="GS1028" s="206"/>
      <c r="GT1028" s="206"/>
      <c r="GU1028" s="206"/>
      <c r="GV1028" s="206"/>
      <c r="GW1028" s="206"/>
      <c r="GX1028" s="206"/>
      <c r="GY1028" s="206"/>
      <c r="GZ1028" s="206"/>
      <c r="HA1028" s="206"/>
      <c r="HB1028" s="206"/>
      <c r="HC1028" s="206"/>
      <c r="HD1028" s="206"/>
      <c r="HE1028" s="206"/>
      <c r="HF1028" s="206"/>
      <c r="HG1028" s="206"/>
      <c r="HH1028" s="206"/>
      <c r="HI1028" s="206"/>
      <c r="HJ1028" s="206"/>
      <c r="HK1028" s="206"/>
      <c r="HL1028" s="206"/>
      <c r="HM1028" s="206"/>
      <c r="HN1028" s="206"/>
      <c r="HO1028" s="206"/>
      <c r="HP1028" s="206"/>
      <c r="HQ1028" s="206"/>
      <c r="HR1028" s="206"/>
      <c r="HS1028" s="206"/>
      <c r="HT1028" s="206"/>
      <c r="HU1028" s="206"/>
      <c r="HV1028" s="206"/>
      <c r="HW1028" s="206"/>
      <c r="HX1028" s="206"/>
      <c r="HY1028" s="206"/>
      <c r="HZ1028" s="206"/>
      <c r="IA1028" s="206"/>
      <c r="IB1028" s="206"/>
      <c r="IC1028" s="206"/>
      <c r="ID1028" s="206"/>
      <c r="IE1028" s="206"/>
      <c r="IF1028" s="206"/>
      <c r="IG1028" s="206"/>
      <c r="IH1028" s="206"/>
    </row>
    <row r="1029" spans="1:242" s="225" customFormat="1" hidden="1" x14ac:dyDescent="0.25">
      <c r="A1029" s="206"/>
      <c r="B1029" s="206"/>
      <c r="C1029" s="204"/>
      <c r="D1029" s="233" t="s">
        <v>1100</v>
      </c>
      <c r="E1029" s="319"/>
      <c r="F1029" s="322"/>
      <c r="G1029" s="242" t="s">
        <v>565</v>
      </c>
      <c r="H1029" s="285">
        <v>966000</v>
      </c>
      <c r="I1029" s="236"/>
      <c r="J1029" s="357">
        <f t="shared" si="16"/>
        <v>15360977</v>
      </c>
      <c r="K1029" s="251" t="s">
        <v>1786</v>
      </c>
      <c r="L1029" s="287"/>
      <c r="M1029" s="319"/>
      <c r="N1029" s="287"/>
      <c r="O1029" s="287"/>
      <c r="P1029" s="287"/>
      <c r="Q1029" s="287"/>
      <c r="R1029" s="287"/>
      <c r="S1029" s="287"/>
      <c r="T1029" s="287"/>
      <c r="U1029" s="287"/>
      <c r="V1029" s="287"/>
      <c r="W1029" s="287"/>
      <c r="X1029" s="287"/>
      <c r="Y1029" s="287"/>
      <c r="Z1029" s="287"/>
      <c r="AA1029" s="287"/>
      <c r="AB1029" s="287"/>
      <c r="AC1029" s="287"/>
      <c r="AD1029" s="287"/>
      <c r="AE1029" s="287"/>
      <c r="AF1029" s="287"/>
      <c r="AG1029" s="287"/>
      <c r="AH1029" s="287"/>
      <c r="AI1029" s="287"/>
      <c r="AJ1029" s="449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6"/>
      <c r="BN1029" s="206"/>
      <c r="BO1029" s="206"/>
      <c r="BP1029" s="206"/>
      <c r="BQ1029" s="206"/>
      <c r="BR1029" s="206"/>
      <c r="BS1029" s="206"/>
      <c r="BT1029" s="206"/>
      <c r="BU1029" s="206"/>
      <c r="BV1029" s="206"/>
      <c r="BW1029" s="206"/>
      <c r="BX1029" s="206"/>
      <c r="BY1029" s="206"/>
      <c r="BZ1029" s="206"/>
      <c r="CA1029" s="206"/>
      <c r="CB1029" s="206"/>
      <c r="CC1029" s="206"/>
      <c r="CD1029" s="206"/>
      <c r="CE1029" s="206"/>
      <c r="CF1029" s="206"/>
      <c r="CG1029" s="206"/>
      <c r="CH1029" s="206"/>
      <c r="CI1029" s="206"/>
      <c r="CJ1029" s="206"/>
      <c r="CK1029" s="206"/>
      <c r="CL1029" s="206"/>
      <c r="CM1029" s="206"/>
      <c r="CN1029" s="206"/>
      <c r="CO1029" s="206"/>
      <c r="CP1029" s="206"/>
      <c r="CQ1029" s="206"/>
      <c r="CR1029" s="206"/>
      <c r="CS1029" s="206"/>
      <c r="CT1029" s="206"/>
      <c r="CU1029" s="206"/>
      <c r="CV1029" s="206"/>
      <c r="CW1029" s="206"/>
      <c r="CX1029" s="206"/>
      <c r="CY1029" s="206"/>
      <c r="CZ1029" s="206"/>
      <c r="DA1029" s="206"/>
      <c r="DB1029" s="206"/>
      <c r="DC1029" s="206"/>
      <c r="DD1029" s="206"/>
      <c r="DE1029" s="206"/>
      <c r="DF1029" s="206"/>
      <c r="DG1029" s="206"/>
      <c r="DH1029" s="206"/>
      <c r="DI1029" s="206"/>
      <c r="DJ1029" s="206"/>
      <c r="DK1029" s="206"/>
      <c r="DL1029" s="206"/>
      <c r="DM1029" s="206"/>
      <c r="DN1029" s="206"/>
      <c r="DO1029" s="206"/>
      <c r="DP1029" s="206"/>
      <c r="DQ1029" s="206"/>
      <c r="DR1029" s="206"/>
      <c r="DS1029" s="206"/>
      <c r="DT1029" s="206"/>
      <c r="DU1029" s="206"/>
      <c r="DV1029" s="206"/>
      <c r="DW1029" s="206"/>
      <c r="DX1029" s="206"/>
      <c r="DY1029" s="206"/>
      <c r="DZ1029" s="206"/>
      <c r="EA1029" s="206"/>
      <c r="EB1029" s="206"/>
      <c r="EC1029" s="206"/>
      <c r="ED1029" s="206"/>
      <c r="EE1029" s="206"/>
      <c r="EF1029" s="206"/>
      <c r="EG1029" s="206"/>
      <c r="EH1029" s="206"/>
      <c r="EI1029" s="206"/>
      <c r="EJ1029" s="206"/>
      <c r="EK1029" s="206"/>
      <c r="EL1029" s="206"/>
      <c r="EM1029" s="206"/>
      <c r="EN1029" s="206"/>
      <c r="EO1029" s="206"/>
      <c r="EP1029" s="206"/>
      <c r="EQ1029" s="206"/>
      <c r="ER1029" s="206"/>
      <c r="ES1029" s="206"/>
      <c r="ET1029" s="206"/>
      <c r="EU1029" s="206"/>
      <c r="EV1029" s="206"/>
      <c r="EW1029" s="206"/>
      <c r="EX1029" s="206"/>
      <c r="EY1029" s="206"/>
      <c r="EZ1029" s="206"/>
      <c r="FA1029" s="206"/>
      <c r="FB1029" s="206"/>
      <c r="FC1029" s="206"/>
      <c r="FD1029" s="206"/>
      <c r="FE1029" s="206"/>
      <c r="FF1029" s="206"/>
      <c r="FG1029" s="206"/>
      <c r="FH1029" s="206"/>
      <c r="FI1029" s="206"/>
      <c r="FJ1029" s="206"/>
      <c r="FK1029" s="206"/>
      <c r="FL1029" s="206"/>
      <c r="FM1029" s="206"/>
      <c r="FN1029" s="206"/>
      <c r="FO1029" s="206"/>
      <c r="FP1029" s="206"/>
      <c r="FQ1029" s="206"/>
      <c r="FR1029" s="206"/>
      <c r="FS1029" s="206"/>
      <c r="FT1029" s="206"/>
      <c r="FU1029" s="206"/>
      <c r="FV1029" s="206"/>
      <c r="FW1029" s="206"/>
      <c r="FX1029" s="206"/>
      <c r="FY1029" s="206"/>
      <c r="FZ1029" s="206"/>
      <c r="GA1029" s="206"/>
      <c r="GB1029" s="206"/>
      <c r="GC1029" s="206"/>
      <c r="GD1029" s="206"/>
      <c r="GE1029" s="206"/>
      <c r="GF1029" s="206"/>
      <c r="GG1029" s="206"/>
      <c r="GH1029" s="206"/>
      <c r="GI1029" s="206"/>
      <c r="GJ1029" s="206"/>
      <c r="GK1029" s="206"/>
      <c r="GL1029" s="206"/>
      <c r="GM1029" s="206"/>
      <c r="GN1029" s="206"/>
      <c r="GO1029" s="206"/>
      <c r="GP1029" s="206"/>
      <c r="GQ1029" s="206"/>
      <c r="GR1029" s="206"/>
      <c r="GS1029" s="206"/>
      <c r="GT1029" s="206"/>
      <c r="GU1029" s="206"/>
      <c r="GV1029" s="206"/>
      <c r="GW1029" s="206"/>
      <c r="GX1029" s="206"/>
      <c r="GY1029" s="206"/>
      <c r="GZ1029" s="206"/>
      <c r="HA1029" s="206"/>
      <c r="HB1029" s="206"/>
      <c r="HC1029" s="206"/>
      <c r="HD1029" s="206"/>
      <c r="HE1029" s="206"/>
      <c r="HF1029" s="206"/>
      <c r="HG1029" s="206"/>
      <c r="HH1029" s="206"/>
      <c r="HI1029" s="206"/>
      <c r="HJ1029" s="206"/>
      <c r="HK1029" s="206"/>
      <c r="HL1029" s="206"/>
      <c r="HM1029" s="206"/>
      <c r="HN1029" s="206"/>
      <c r="HO1029" s="206"/>
      <c r="HP1029" s="206"/>
      <c r="HQ1029" s="206"/>
      <c r="HR1029" s="206"/>
      <c r="HS1029" s="206"/>
      <c r="HT1029" s="206"/>
      <c r="HU1029" s="206"/>
      <c r="HV1029" s="206"/>
      <c r="HW1029" s="206"/>
      <c r="HX1029" s="206"/>
      <c r="HY1029" s="206"/>
      <c r="HZ1029" s="206"/>
      <c r="IA1029" s="206"/>
      <c r="IB1029" s="206"/>
      <c r="IC1029" s="206"/>
      <c r="ID1029" s="206"/>
      <c r="IE1029" s="206"/>
      <c r="IF1029" s="206"/>
      <c r="IG1029" s="206"/>
      <c r="IH1029" s="206"/>
    </row>
    <row r="1030" spans="1:242" s="225" customFormat="1" hidden="1" x14ac:dyDescent="0.25">
      <c r="A1030" s="206"/>
      <c r="B1030" s="206"/>
      <c r="C1030" s="204">
        <v>43729</v>
      </c>
      <c r="D1030" s="233" t="s">
        <v>51</v>
      </c>
      <c r="E1030" s="319" t="s">
        <v>1800</v>
      </c>
      <c r="F1030" s="322"/>
      <c r="G1030" s="242" t="s">
        <v>327</v>
      </c>
      <c r="H1030" s="285"/>
      <c r="I1030" s="236">
        <v>450000</v>
      </c>
      <c r="J1030" s="357">
        <f t="shared" si="16"/>
        <v>14910977</v>
      </c>
      <c r="K1030" s="251"/>
      <c r="L1030" s="287"/>
      <c r="M1030" s="319" t="s">
        <v>1800</v>
      </c>
      <c r="N1030" s="287"/>
      <c r="O1030" s="287"/>
      <c r="P1030" s="287"/>
      <c r="Q1030" s="287"/>
      <c r="R1030" s="287"/>
      <c r="S1030" s="287"/>
      <c r="T1030" s="287"/>
      <c r="U1030" s="287"/>
      <c r="V1030" s="287"/>
      <c r="W1030" s="287"/>
      <c r="X1030" s="287"/>
      <c r="Y1030" s="287"/>
      <c r="Z1030" s="287"/>
      <c r="AA1030" s="287"/>
      <c r="AB1030" s="287"/>
      <c r="AC1030" s="287"/>
      <c r="AD1030" s="287"/>
      <c r="AE1030" s="287"/>
      <c r="AF1030" s="287"/>
      <c r="AG1030" s="287"/>
      <c r="AH1030" s="287"/>
      <c r="AI1030" s="287"/>
      <c r="AJ1030" s="449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6"/>
      <c r="BN1030" s="206"/>
      <c r="BO1030" s="206"/>
      <c r="BP1030" s="206"/>
      <c r="BQ1030" s="206"/>
      <c r="BR1030" s="206"/>
      <c r="BS1030" s="206"/>
      <c r="BT1030" s="206"/>
      <c r="BU1030" s="206"/>
      <c r="BV1030" s="206"/>
      <c r="BW1030" s="206"/>
      <c r="BX1030" s="206"/>
      <c r="BY1030" s="206"/>
      <c r="BZ1030" s="206"/>
      <c r="CA1030" s="206"/>
      <c r="CB1030" s="206"/>
      <c r="CC1030" s="206"/>
      <c r="CD1030" s="206"/>
      <c r="CE1030" s="206"/>
      <c r="CF1030" s="206"/>
      <c r="CG1030" s="206"/>
      <c r="CH1030" s="206"/>
      <c r="CI1030" s="206"/>
      <c r="CJ1030" s="206"/>
      <c r="CK1030" s="206"/>
      <c r="CL1030" s="206"/>
      <c r="CM1030" s="206"/>
      <c r="CN1030" s="206"/>
      <c r="CO1030" s="206"/>
      <c r="CP1030" s="206"/>
      <c r="CQ1030" s="206"/>
      <c r="CR1030" s="206"/>
      <c r="CS1030" s="206"/>
      <c r="CT1030" s="206"/>
      <c r="CU1030" s="206"/>
      <c r="CV1030" s="206"/>
      <c r="CW1030" s="206"/>
      <c r="CX1030" s="206"/>
      <c r="CY1030" s="206"/>
      <c r="CZ1030" s="206"/>
      <c r="DA1030" s="206"/>
      <c r="DB1030" s="206"/>
      <c r="DC1030" s="206"/>
      <c r="DD1030" s="206"/>
      <c r="DE1030" s="206"/>
      <c r="DF1030" s="206"/>
      <c r="DG1030" s="206"/>
      <c r="DH1030" s="206"/>
      <c r="DI1030" s="206"/>
      <c r="DJ1030" s="206"/>
      <c r="DK1030" s="206"/>
      <c r="DL1030" s="206"/>
      <c r="DM1030" s="206"/>
      <c r="DN1030" s="206"/>
      <c r="DO1030" s="206"/>
      <c r="DP1030" s="206"/>
      <c r="DQ1030" s="206"/>
      <c r="DR1030" s="206"/>
      <c r="DS1030" s="206"/>
      <c r="DT1030" s="206"/>
      <c r="DU1030" s="206"/>
      <c r="DV1030" s="206"/>
      <c r="DW1030" s="206"/>
      <c r="DX1030" s="206"/>
      <c r="DY1030" s="206"/>
      <c r="DZ1030" s="206"/>
      <c r="EA1030" s="206"/>
      <c r="EB1030" s="206"/>
      <c r="EC1030" s="206"/>
      <c r="ED1030" s="206"/>
      <c r="EE1030" s="206"/>
      <c r="EF1030" s="206"/>
      <c r="EG1030" s="206"/>
      <c r="EH1030" s="206"/>
      <c r="EI1030" s="206"/>
      <c r="EJ1030" s="206"/>
      <c r="EK1030" s="206"/>
      <c r="EL1030" s="206"/>
      <c r="EM1030" s="206"/>
      <c r="EN1030" s="206"/>
      <c r="EO1030" s="206"/>
      <c r="EP1030" s="206"/>
      <c r="EQ1030" s="206"/>
      <c r="ER1030" s="206"/>
      <c r="ES1030" s="206"/>
      <c r="ET1030" s="206"/>
      <c r="EU1030" s="206"/>
      <c r="EV1030" s="206"/>
      <c r="EW1030" s="206"/>
      <c r="EX1030" s="206"/>
      <c r="EY1030" s="206"/>
      <c r="EZ1030" s="206"/>
      <c r="FA1030" s="206"/>
      <c r="FB1030" s="206"/>
      <c r="FC1030" s="206"/>
      <c r="FD1030" s="206"/>
      <c r="FE1030" s="206"/>
      <c r="FF1030" s="206"/>
      <c r="FG1030" s="206"/>
      <c r="FH1030" s="206"/>
      <c r="FI1030" s="206"/>
      <c r="FJ1030" s="206"/>
      <c r="FK1030" s="206"/>
      <c r="FL1030" s="206"/>
      <c r="FM1030" s="206"/>
      <c r="FN1030" s="206"/>
      <c r="FO1030" s="206"/>
      <c r="FP1030" s="206"/>
      <c r="FQ1030" s="206"/>
      <c r="FR1030" s="206"/>
      <c r="FS1030" s="206"/>
      <c r="FT1030" s="206"/>
      <c r="FU1030" s="206"/>
      <c r="FV1030" s="206"/>
      <c r="FW1030" s="206"/>
      <c r="FX1030" s="206"/>
      <c r="FY1030" s="206"/>
      <c r="FZ1030" s="206"/>
      <c r="GA1030" s="206"/>
      <c r="GB1030" s="206"/>
      <c r="GC1030" s="206"/>
      <c r="GD1030" s="206"/>
      <c r="GE1030" s="206"/>
      <c r="GF1030" s="206"/>
      <c r="GG1030" s="206"/>
      <c r="GH1030" s="206"/>
      <c r="GI1030" s="206"/>
      <c r="GJ1030" s="206"/>
      <c r="GK1030" s="206"/>
      <c r="GL1030" s="206"/>
      <c r="GM1030" s="206"/>
      <c r="GN1030" s="206"/>
      <c r="GO1030" s="206"/>
      <c r="GP1030" s="206"/>
      <c r="GQ1030" s="206"/>
      <c r="GR1030" s="206"/>
      <c r="GS1030" s="206"/>
      <c r="GT1030" s="206"/>
      <c r="GU1030" s="206"/>
      <c r="GV1030" s="206"/>
      <c r="GW1030" s="206"/>
      <c r="GX1030" s="206"/>
      <c r="GY1030" s="206"/>
      <c r="GZ1030" s="206"/>
      <c r="HA1030" s="206"/>
      <c r="HB1030" s="206"/>
      <c r="HC1030" s="206"/>
      <c r="HD1030" s="206"/>
      <c r="HE1030" s="206"/>
      <c r="HF1030" s="206"/>
      <c r="HG1030" s="206"/>
      <c r="HH1030" s="206"/>
      <c r="HI1030" s="206"/>
      <c r="HJ1030" s="206"/>
      <c r="HK1030" s="206"/>
      <c r="HL1030" s="206"/>
      <c r="HM1030" s="206"/>
      <c r="HN1030" s="206"/>
      <c r="HO1030" s="206"/>
      <c r="HP1030" s="206"/>
      <c r="HQ1030" s="206"/>
      <c r="HR1030" s="206"/>
      <c r="HS1030" s="206"/>
      <c r="HT1030" s="206"/>
      <c r="HU1030" s="206"/>
      <c r="HV1030" s="206"/>
      <c r="HW1030" s="206"/>
      <c r="HX1030" s="206"/>
      <c r="HY1030" s="206"/>
      <c r="HZ1030" s="206"/>
      <c r="IA1030" s="206"/>
      <c r="IB1030" s="206"/>
      <c r="IC1030" s="206"/>
      <c r="ID1030" s="206"/>
      <c r="IE1030" s="206"/>
      <c r="IF1030" s="206"/>
      <c r="IG1030" s="206"/>
      <c r="IH1030" s="206"/>
    </row>
    <row r="1031" spans="1:242" s="225" customFormat="1" hidden="1" x14ac:dyDescent="0.25">
      <c r="A1031" s="206"/>
      <c r="B1031" s="206"/>
      <c r="C1031" s="204"/>
      <c r="D1031" s="233" t="s">
        <v>1100</v>
      </c>
      <c r="E1031" s="319"/>
      <c r="F1031" s="322"/>
      <c r="G1031" s="242" t="s">
        <v>327</v>
      </c>
      <c r="H1031" s="285">
        <v>100000</v>
      </c>
      <c r="I1031" s="236"/>
      <c r="J1031" s="357">
        <f t="shared" si="16"/>
        <v>15010977</v>
      </c>
      <c r="K1031" s="251" t="s">
        <v>1785</v>
      </c>
      <c r="L1031" s="287"/>
      <c r="M1031" s="319"/>
      <c r="N1031" s="287"/>
      <c r="O1031" s="287"/>
      <c r="P1031" s="287"/>
      <c r="Q1031" s="287"/>
      <c r="R1031" s="287"/>
      <c r="S1031" s="287"/>
      <c r="T1031" s="287"/>
      <c r="U1031" s="287"/>
      <c r="V1031" s="287"/>
      <c r="W1031" s="287"/>
      <c r="X1031" s="287"/>
      <c r="Y1031" s="287"/>
      <c r="Z1031" s="287"/>
      <c r="AA1031" s="287"/>
      <c r="AB1031" s="287"/>
      <c r="AC1031" s="287"/>
      <c r="AD1031" s="287"/>
      <c r="AE1031" s="287"/>
      <c r="AF1031" s="287"/>
      <c r="AG1031" s="287"/>
      <c r="AH1031" s="287"/>
      <c r="AI1031" s="287"/>
      <c r="AJ1031" s="449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6"/>
      <c r="BN1031" s="206"/>
      <c r="BO1031" s="206"/>
      <c r="BP1031" s="206"/>
      <c r="BQ1031" s="206"/>
      <c r="BR1031" s="206"/>
      <c r="BS1031" s="206"/>
      <c r="BT1031" s="206"/>
      <c r="BU1031" s="206"/>
      <c r="BV1031" s="206"/>
      <c r="BW1031" s="206"/>
      <c r="BX1031" s="206"/>
      <c r="BY1031" s="206"/>
      <c r="BZ1031" s="206"/>
      <c r="CA1031" s="206"/>
      <c r="CB1031" s="206"/>
      <c r="CC1031" s="206"/>
      <c r="CD1031" s="206"/>
      <c r="CE1031" s="206"/>
      <c r="CF1031" s="206"/>
      <c r="CG1031" s="206"/>
      <c r="CH1031" s="206"/>
      <c r="CI1031" s="206"/>
      <c r="CJ1031" s="206"/>
      <c r="CK1031" s="206"/>
      <c r="CL1031" s="206"/>
      <c r="CM1031" s="206"/>
      <c r="CN1031" s="206"/>
      <c r="CO1031" s="206"/>
      <c r="CP1031" s="206"/>
      <c r="CQ1031" s="206"/>
      <c r="CR1031" s="206"/>
      <c r="CS1031" s="206"/>
      <c r="CT1031" s="206"/>
      <c r="CU1031" s="206"/>
      <c r="CV1031" s="206"/>
      <c r="CW1031" s="206"/>
      <c r="CX1031" s="206"/>
      <c r="CY1031" s="206"/>
      <c r="CZ1031" s="206"/>
      <c r="DA1031" s="206"/>
      <c r="DB1031" s="206"/>
      <c r="DC1031" s="206"/>
      <c r="DD1031" s="206"/>
      <c r="DE1031" s="206"/>
      <c r="DF1031" s="206"/>
      <c r="DG1031" s="206"/>
      <c r="DH1031" s="206"/>
      <c r="DI1031" s="206"/>
      <c r="DJ1031" s="206"/>
      <c r="DK1031" s="206"/>
      <c r="DL1031" s="206"/>
      <c r="DM1031" s="206"/>
      <c r="DN1031" s="206"/>
      <c r="DO1031" s="206"/>
      <c r="DP1031" s="206"/>
      <c r="DQ1031" s="206"/>
      <c r="DR1031" s="206"/>
      <c r="DS1031" s="206"/>
      <c r="DT1031" s="206"/>
      <c r="DU1031" s="206"/>
      <c r="DV1031" s="206"/>
      <c r="DW1031" s="206"/>
      <c r="DX1031" s="206"/>
      <c r="DY1031" s="206"/>
      <c r="DZ1031" s="206"/>
      <c r="EA1031" s="206"/>
      <c r="EB1031" s="206"/>
      <c r="EC1031" s="206"/>
      <c r="ED1031" s="206"/>
      <c r="EE1031" s="206"/>
      <c r="EF1031" s="206"/>
      <c r="EG1031" s="206"/>
      <c r="EH1031" s="206"/>
      <c r="EI1031" s="206"/>
      <c r="EJ1031" s="206"/>
      <c r="EK1031" s="206"/>
      <c r="EL1031" s="206"/>
      <c r="EM1031" s="206"/>
      <c r="EN1031" s="206"/>
      <c r="EO1031" s="206"/>
      <c r="EP1031" s="206"/>
      <c r="EQ1031" s="206"/>
      <c r="ER1031" s="206"/>
      <c r="ES1031" s="206"/>
      <c r="ET1031" s="206"/>
      <c r="EU1031" s="206"/>
      <c r="EV1031" s="206"/>
      <c r="EW1031" s="206"/>
      <c r="EX1031" s="206"/>
      <c r="EY1031" s="206"/>
      <c r="EZ1031" s="206"/>
      <c r="FA1031" s="206"/>
      <c r="FB1031" s="206"/>
      <c r="FC1031" s="206"/>
      <c r="FD1031" s="206"/>
      <c r="FE1031" s="206"/>
      <c r="FF1031" s="206"/>
      <c r="FG1031" s="206"/>
      <c r="FH1031" s="206"/>
      <c r="FI1031" s="206"/>
      <c r="FJ1031" s="206"/>
      <c r="FK1031" s="206"/>
      <c r="FL1031" s="206"/>
      <c r="FM1031" s="206"/>
      <c r="FN1031" s="206"/>
      <c r="FO1031" s="206"/>
      <c r="FP1031" s="206"/>
      <c r="FQ1031" s="206"/>
      <c r="FR1031" s="206"/>
      <c r="FS1031" s="206"/>
      <c r="FT1031" s="206"/>
      <c r="FU1031" s="206"/>
      <c r="FV1031" s="206"/>
      <c r="FW1031" s="206"/>
      <c r="FX1031" s="206"/>
      <c r="FY1031" s="206"/>
      <c r="FZ1031" s="206"/>
      <c r="GA1031" s="206"/>
      <c r="GB1031" s="206"/>
      <c r="GC1031" s="206"/>
      <c r="GD1031" s="206"/>
      <c r="GE1031" s="206"/>
      <c r="GF1031" s="206"/>
      <c r="GG1031" s="206"/>
      <c r="GH1031" s="206"/>
      <c r="GI1031" s="206"/>
      <c r="GJ1031" s="206"/>
      <c r="GK1031" s="206"/>
      <c r="GL1031" s="206"/>
      <c r="GM1031" s="206"/>
      <c r="GN1031" s="206"/>
      <c r="GO1031" s="206"/>
      <c r="GP1031" s="206"/>
      <c r="GQ1031" s="206"/>
      <c r="GR1031" s="206"/>
      <c r="GS1031" s="206"/>
      <c r="GT1031" s="206"/>
      <c r="GU1031" s="206"/>
      <c r="GV1031" s="206"/>
      <c r="GW1031" s="206"/>
      <c r="GX1031" s="206"/>
      <c r="GY1031" s="206"/>
      <c r="GZ1031" s="206"/>
      <c r="HA1031" s="206"/>
      <c r="HB1031" s="206"/>
      <c r="HC1031" s="206"/>
      <c r="HD1031" s="206"/>
      <c r="HE1031" s="206"/>
      <c r="HF1031" s="206"/>
      <c r="HG1031" s="206"/>
      <c r="HH1031" s="206"/>
      <c r="HI1031" s="206"/>
      <c r="HJ1031" s="206"/>
      <c r="HK1031" s="206"/>
      <c r="HL1031" s="206"/>
      <c r="HM1031" s="206"/>
      <c r="HN1031" s="206"/>
      <c r="HO1031" s="206"/>
      <c r="HP1031" s="206"/>
      <c r="HQ1031" s="206"/>
      <c r="HR1031" s="206"/>
      <c r="HS1031" s="206"/>
      <c r="HT1031" s="206"/>
      <c r="HU1031" s="206"/>
      <c r="HV1031" s="206"/>
      <c r="HW1031" s="206"/>
      <c r="HX1031" s="206"/>
      <c r="HY1031" s="206"/>
      <c r="HZ1031" s="206"/>
      <c r="IA1031" s="206"/>
      <c r="IB1031" s="206"/>
      <c r="IC1031" s="206"/>
      <c r="ID1031" s="206"/>
      <c r="IE1031" s="206"/>
      <c r="IF1031" s="206"/>
      <c r="IG1031" s="206"/>
      <c r="IH1031" s="206"/>
    </row>
    <row r="1032" spans="1:242" s="225" customFormat="1" hidden="1" x14ac:dyDescent="0.25">
      <c r="A1032" s="206"/>
      <c r="B1032" s="206"/>
      <c r="C1032" s="204">
        <v>43729</v>
      </c>
      <c r="D1032" s="233" t="s">
        <v>1821</v>
      </c>
      <c r="E1032" s="319" t="s">
        <v>1801</v>
      </c>
      <c r="F1032" s="322"/>
      <c r="G1032" s="242" t="s">
        <v>532</v>
      </c>
      <c r="H1032" s="285"/>
      <c r="I1032" s="236">
        <v>1689687</v>
      </c>
      <c r="J1032" s="357">
        <f t="shared" si="16"/>
        <v>13321290</v>
      </c>
      <c r="K1032" s="251"/>
      <c r="L1032" s="287"/>
      <c r="M1032" s="319" t="s">
        <v>1801</v>
      </c>
      <c r="N1032" s="287"/>
      <c r="O1032" s="287"/>
      <c r="P1032" s="287"/>
      <c r="Q1032" s="287"/>
      <c r="R1032" s="287"/>
      <c r="S1032" s="287"/>
      <c r="T1032" s="287"/>
      <c r="U1032" s="287"/>
      <c r="V1032" s="287"/>
      <c r="W1032" s="287"/>
      <c r="X1032" s="287"/>
      <c r="Y1032" s="287"/>
      <c r="Z1032" s="287"/>
      <c r="AA1032" s="287"/>
      <c r="AB1032" s="287"/>
      <c r="AC1032" s="287"/>
      <c r="AD1032" s="287"/>
      <c r="AE1032" s="287"/>
      <c r="AF1032" s="287"/>
      <c r="AG1032" s="287"/>
      <c r="AH1032" s="287"/>
      <c r="AI1032" s="287"/>
      <c r="AJ1032" s="449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6"/>
      <c r="BN1032" s="206"/>
      <c r="BO1032" s="206"/>
      <c r="BP1032" s="206"/>
      <c r="BQ1032" s="206"/>
      <c r="BR1032" s="206"/>
      <c r="BS1032" s="206"/>
      <c r="BT1032" s="206"/>
      <c r="BU1032" s="206"/>
      <c r="BV1032" s="206"/>
      <c r="BW1032" s="206"/>
      <c r="BX1032" s="206"/>
      <c r="BY1032" s="206"/>
      <c r="BZ1032" s="206"/>
      <c r="CA1032" s="206"/>
      <c r="CB1032" s="206"/>
      <c r="CC1032" s="206"/>
      <c r="CD1032" s="206"/>
      <c r="CE1032" s="206"/>
      <c r="CF1032" s="206"/>
      <c r="CG1032" s="206"/>
      <c r="CH1032" s="206"/>
      <c r="CI1032" s="206"/>
      <c r="CJ1032" s="206"/>
      <c r="CK1032" s="206"/>
      <c r="CL1032" s="206"/>
      <c r="CM1032" s="206"/>
      <c r="CN1032" s="206"/>
      <c r="CO1032" s="206"/>
      <c r="CP1032" s="206"/>
      <c r="CQ1032" s="206"/>
      <c r="CR1032" s="206"/>
      <c r="CS1032" s="206"/>
      <c r="CT1032" s="206"/>
      <c r="CU1032" s="206"/>
      <c r="CV1032" s="206"/>
      <c r="CW1032" s="206"/>
      <c r="CX1032" s="206"/>
      <c r="CY1032" s="206"/>
      <c r="CZ1032" s="206"/>
      <c r="DA1032" s="206"/>
      <c r="DB1032" s="206"/>
      <c r="DC1032" s="206"/>
      <c r="DD1032" s="206"/>
      <c r="DE1032" s="206"/>
      <c r="DF1032" s="206"/>
      <c r="DG1032" s="206"/>
      <c r="DH1032" s="206"/>
      <c r="DI1032" s="206"/>
      <c r="DJ1032" s="206"/>
      <c r="DK1032" s="206"/>
      <c r="DL1032" s="206"/>
      <c r="DM1032" s="206"/>
      <c r="DN1032" s="206"/>
      <c r="DO1032" s="206"/>
      <c r="DP1032" s="206"/>
      <c r="DQ1032" s="206"/>
      <c r="DR1032" s="206"/>
      <c r="DS1032" s="206"/>
      <c r="DT1032" s="206"/>
      <c r="DU1032" s="206"/>
      <c r="DV1032" s="206"/>
      <c r="DW1032" s="206"/>
      <c r="DX1032" s="206"/>
      <c r="DY1032" s="206"/>
      <c r="DZ1032" s="206"/>
      <c r="EA1032" s="206"/>
      <c r="EB1032" s="206"/>
      <c r="EC1032" s="206"/>
      <c r="ED1032" s="206"/>
      <c r="EE1032" s="206"/>
      <c r="EF1032" s="206"/>
      <c r="EG1032" s="206"/>
      <c r="EH1032" s="206"/>
      <c r="EI1032" s="206"/>
      <c r="EJ1032" s="206"/>
      <c r="EK1032" s="206"/>
      <c r="EL1032" s="206"/>
      <c r="EM1032" s="206"/>
      <c r="EN1032" s="206"/>
      <c r="EO1032" s="206"/>
      <c r="EP1032" s="206"/>
      <c r="EQ1032" s="206"/>
      <c r="ER1032" s="206"/>
      <c r="ES1032" s="206"/>
      <c r="ET1032" s="206"/>
      <c r="EU1032" s="206"/>
      <c r="EV1032" s="206"/>
      <c r="EW1032" s="206"/>
      <c r="EX1032" s="206"/>
      <c r="EY1032" s="206"/>
      <c r="EZ1032" s="206"/>
      <c r="FA1032" s="206"/>
      <c r="FB1032" s="206"/>
      <c r="FC1032" s="206"/>
      <c r="FD1032" s="206"/>
      <c r="FE1032" s="206"/>
      <c r="FF1032" s="206"/>
      <c r="FG1032" s="206"/>
      <c r="FH1032" s="206"/>
      <c r="FI1032" s="206"/>
      <c r="FJ1032" s="206"/>
      <c r="FK1032" s="206"/>
      <c r="FL1032" s="206"/>
      <c r="FM1032" s="206"/>
      <c r="FN1032" s="206"/>
      <c r="FO1032" s="206"/>
      <c r="FP1032" s="206"/>
      <c r="FQ1032" s="206"/>
      <c r="FR1032" s="206"/>
      <c r="FS1032" s="206"/>
      <c r="FT1032" s="206"/>
      <c r="FU1032" s="206"/>
      <c r="FV1032" s="206"/>
      <c r="FW1032" s="206"/>
      <c r="FX1032" s="206"/>
      <c r="FY1032" s="206"/>
      <c r="FZ1032" s="206"/>
      <c r="GA1032" s="206"/>
      <c r="GB1032" s="206"/>
      <c r="GC1032" s="206"/>
      <c r="GD1032" s="206"/>
      <c r="GE1032" s="206"/>
      <c r="GF1032" s="206"/>
      <c r="GG1032" s="206"/>
      <c r="GH1032" s="206"/>
      <c r="GI1032" s="206"/>
      <c r="GJ1032" s="206"/>
      <c r="GK1032" s="206"/>
      <c r="GL1032" s="206"/>
      <c r="GM1032" s="206"/>
      <c r="GN1032" s="206"/>
      <c r="GO1032" s="206"/>
      <c r="GP1032" s="206"/>
      <c r="GQ1032" s="206"/>
      <c r="GR1032" s="206"/>
      <c r="GS1032" s="206"/>
      <c r="GT1032" s="206"/>
      <c r="GU1032" s="206"/>
      <c r="GV1032" s="206"/>
      <c r="GW1032" s="206"/>
      <c r="GX1032" s="206"/>
      <c r="GY1032" s="206"/>
      <c r="GZ1032" s="206"/>
      <c r="HA1032" s="206"/>
      <c r="HB1032" s="206"/>
      <c r="HC1032" s="206"/>
      <c r="HD1032" s="206"/>
      <c r="HE1032" s="206"/>
      <c r="HF1032" s="206"/>
      <c r="HG1032" s="206"/>
      <c r="HH1032" s="206"/>
      <c r="HI1032" s="206"/>
      <c r="HJ1032" s="206"/>
      <c r="HK1032" s="206"/>
      <c r="HL1032" s="206"/>
      <c r="HM1032" s="206"/>
      <c r="HN1032" s="206"/>
      <c r="HO1032" s="206"/>
      <c r="HP1032" s="206"/>
      <c r="HQ1032" s="206"/>
      <c r="HR1032" s="206"/>
      <c r="HS1032" s="206"/>
      <c r="HT1032" s="206"/>
      <c r="HU1032" s="206"/>
      <c r="HV1032" s="206"/>
      <c r="HW1032" s="206"/>
      <c r="HX1032" s="206"/>
      <c r="HY1032" s="206"/>
      <c r="HZ1032" s="206"/>
      <c r="IA1032" s="206"/>
      <c r="IB1032" s="206"/>
      <c r="IC1032" s="206"/>
      <c r="ID1032" s="206"/>
      <c r="IE1032" s="206"/>
      <c r="IF1032" s="206"/>
      <c r="IG1032" s="206"/>
      <c r="IH1032" s="206"/>
    </row>
    <row r="1033" spans="1:242" s="225" customFormat="1" hidden="1" x14ac:dyDescent="0.25">
      <c r="A1033" s="206"/>
      <c r="B1033" s="206"/>
      <c r="C1033" s="204">
        <v>43729</v>
      </c>
      <c r="D1033" s="233" t="s">
        <v>1822</v>
      </c>
      <c r="E1033" s="319" t="s">
        <v>1802</v>
      </c>
      <c r="F1033" s="322"/>
      <c r="G1033" s="242" t="s">
        <v>555</v>
      </c>
      <c r="H1033" s="285"/>
      <c r="I1033" s="236">
        <v>2780700</v>
      </c>
      <c r="J1033" s="357">
        <f t="shared" si="16"/>
        <v>10540590</v>
      </c>
      <c r="K1033" s="251"/>
      <c r="L1033" s="287"/>
      <c r="M1033" s="319" t="s">
        <v>1802</v>
      </c>
      <c r="N1033" s="287"/>
      <c r="O1033" s="287"/>
      <c r="P1033" s="287"/>
      <c r="Q1033" s="287"/>
      <c r="R1033" s="287"/>
      <c r="S1033" s="287"/>
      <c r="T1033" s="287"/>
      <c r="U1033" s="287"/>
      <c r="V1033" s="287"/>
      <c r="W1033" s="287"/>
      <c r="X1033" s="287"/>
      <c r="Y1033" s="287"/>
      <c r="Z1033" s="287"/>
      <c r="AA1033" s="287"/>
      <c r="AB1033" s="287"/>
      <c r="AC1033" s="287"/>
      <c r="AD1033" s="287"/>
      <c r="AE1033" s="287"/>
      <c r="AF1033" s="287"/>
      <c r="AG1033" s="287"/>
      <c r="AH1033" s="287"/>
      <c r="AI1033" s="287"/>
      <c r="AJ1033" s="449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6"/>
      <c r="BN1033" s="206"/>
      <c r="BO1033" s="206"/>
      <c r="BP1033" s="206"/>
      <c r="BQ1033" s="206"/>
      <c r="BR1033" s="206"/>
      <c r="BS1033" s="206"/>
      <c r="BT1033" s="206"/>
      <c r="BU1033" s="206"/>
      <c r="BV1033" s="206"/>
      <c r="BW1033" s="206"/>
      <c r="BX1033" s="206"/>
      <c r="BY1033" s="206"/>
      <c r="BZ1033" s="206"/>
      <c r="CA1033" s="206"/>
      <c r="CB1033" s="206"/>
      <c r="CC1033" s="206"/>
      <c r="CD1033" s="206"/>
      <c r="CE1033" s="206"/>
      <c r="CF1033" s="206"/>
      <c r="CG1033" s="206"/>
      <c r="CH1033" s="206"/>
      <c r="CI1033" s="206"/>
      <c r="CJ1033" s="206"/>
      <c r="CK1033" s="206"/>
      <c r="CL1033" s="206"/>
      <c r="CM1033" s="206"/>
      <c r="CN1033" s="206"/>
      <c r="CO1033" s="206"/>
      <c r="CP1033" s="206"/>
      <c r="CQ1033" s="206"/>
      <c r="CR1033" s="206"/>
      <c r="CS1033" s="206"/>
      <c r="CT1033" s="206"/>
      <c r="CU1033" s="206"/>
      <c r="CV1033" s="206"/>
      <c r="CW1033" s="206"/>
      <c r="CX1033" s="206"/>
      <c r="CY1033" s="206"/>
      <c r="CZ1033" s="206"/>
      <c r="DA1033" s="206"/>
      <c r="DB1033" s="206"/>
      <c r="DC1033" s="206"/>
      <c r="DD1033" s="206"/>
      <c r="DE1033" s="206"/>
      <c r="DF1033" s="206"/>
      <c r="DG1033" s="206"/>
      <c r="DH1033" s="206"/>
      <c r="DI1033" s="206"/>
      <c r="DJ1033" s="206"/>
      <c r="DK1033" s="206"/>
      <c r="DL1033" s="206"/>
      <c r="DM1033" s="206"/>
      <c r="DN1033" s="206"/>
      <c r="DO1033" s="206"/>
      <c r="DP1033" s="206"/>
      <c r="DQ1033" s="206"/>
      <c r="DR1033" s="206"/>
      <c r="DS1033" s="206"/>
      <c r="DT1033" s="206"/>
      <c r="DU1033" s="206"/>
      <c r="DV1033" s="206"/>
      <c r="DW1033" s="206"/>
      <c r="DX1033" s="206"/>
      <c r="DY1033" s="206"/>
      <c r="DZ1033" s="206"/>
      <c r="EA1033" s="206"/>
      <c r="EB1033" s="206"/>
      <c r="EC1033" s="206"/>
      <c r="ED1033" s="206"/>
      <c r="EE1033" s="206"/>
      <c r="EF1033" s="206"/>
      <c r="EG1033" s="206"/>
      <c r="EH1033" s="206"/>
      <c r="EI1033" s="206"/>
      <c r="EJ1033" s="206"/>
      <c r="EK1033" s="206"/>
      <c r="EL1033" s="206"/>
      <c r="EM1033" s="206"/>
      <c r="EN1033" s="206"/>
      <c r="EO1033" s="206"/>
      <c r="EP1033" s="206"/>
      <c r="EQ1033" s="206"/>
      <c r="ER1033" s="206"/>
      <c r="ES1033" s="206"/>
      <c r="ET1033" s="206"/>
      <c r="EU1033" s="206"/>
      <c r="EV1033" s="206"/>
      <c r="EW1033" s="206"/>
      <c r="EX1033" s="206"/>
      <c r="EY1033" s="206"/>
      <c r="EZ1033" s="206"/>
      <c r="FA1033" s="206"/>
      <c r="FB1033" s="206"/>
      <c r="FC1033" s="206"/>
      <c r="FD1033" s="206"/>
      <c r="FE1033" s="206"/>
      <c r="FF1033" s="206"/>
      <c r="FG1033" s="206"/>
      <c r="FH1033" s="206"/>
      <c r="FI1033" s="206"/>
      <c r="FJ1033" s="206"/>
      <c r="FK1033" s="206"/>
      <c r="FL1033" s="206"/>
      <c r="FM1033" s="206"/>
      <c r="FN1033" s="206"/>
      <c r="FO1033" s="206"/>
      <c r="FP1033" s="206"/>
      <c r="FQ1033" s="206"/>
      <c r="FR1033" s="206"/>
      <c r="FS1033" s="206"/>
      <c r="FT1033" s="206"/>
      <c r="FU1033" s="206"/>
      <c r="FV1033" s="206"/>
      <c r="FW1033" s="206"/>
      <c r="FX1033" s="206"/>
      <c r="FY1033" s="206"/>
      <c r="FZ1033" s="206"/>
      <c r="GA1033" s="206"/>
      <c r="GB1033" s="206"/>
      <c r="GC1033" s="206"/>
      <c r="GD1033" s="206"/>
      <c r="GE1033" s="206"/>
      <c r="GF1033" s="206"/>
      <c r="GG1033" s="206"/>
      <c r="GH1033" s="206"/>
      <c r="GI1033" s="206"/>
      <c r="GJ1033" s="206"/>
      <c r="GK1033" s="206"/>
      <c r="GL1033" s="206"/>
      <c r="GM1033" s="206"/>
      <c r="GN1033" s="206"/>
      <c r="GO1033" s="206"/>
      <c r="GP1033" s="206"/>
      <c r="GQ1033" s="206"/>
      <c r="GR1033" s="206"/>
      <c r="GS1033" s="206"/>
      <c r="GT1033" s="206"/>
      <c r="GU1033" s="206"/>
      <c r="GV1033" s="206"/>
      <c r="GW1033" s="206"/>
      <c r="GX1033" s="206"/>
      <c r="GY1033" s="206"/>
      <c r="GZ1033" s="206"/>
      <c r="HA1033" s="206"/>
      <c r="HB1033" s="206"/>
      <c r="HC1033" s="206"/>
      <c r="HD1033" s="206"/>
      <c r="HE1033" s="206"/>
      <c r="HF1033" s="206"/>
      <c r="HG1033" s="206"/>
      <c r="HH1033" s="206"/>
      <c r="HI1033" s="206"/>
      <c r="HJ1033" s="206"/>
      <c r="HK1033" s="206"/>
      <c r="HL1033" s="206"/>
      <c r="HM1033" s="206"/>
      <c r="HN1033" s="206"/>
      <c r="HO1033" s="206"/>
      <c r="HP1033" s="206"/>
      <c r="HQ1033" s="206"/>
      <c r="HR1033" s="206"/>
      <c r="HS1033" s="206"/>
      <c r="HT1033" s="206"/>
      <c r="HU1033" s="206"/>
      <c r="HV1033" s="206"/>
      <c r="HW1033" s="206"/>
      <c r="HX1033" s="206"/>
      <c r="HY1033" s="206"/>
      <c r="HZ1033" s="206"/>
      <c r="IA1033" s="206"/>
      <c r="IB1033" s="206"/>
      <c r="IC1033" s="206"/>
      <c r="ID1033" s="206"/>
      <c r="IE1033" s="206"/>
      <c r="IF1033" s="206"/>
      <c r="IG1033" s="206"/>
      <c r="IH1033" s="206"/>
    </row>
    <row r="1034" spans="1:242" s="225" customFormat="1" hidden="1" x14ac:dyDescent="0.25">
      <c r="A1034" s="206"/>
      <c r="B1034" s="206"/>
      <c r="C1034" s="204">
        <v>43729</v>
      </c>
      <c r="D1034" s="233" t="s">
        <v>1823</v>
      </c>
      <c r="E1034" s="319" t="s">
        <v>1803</v>
      </c>
      <c r="F1034" s="322"/>
      <c r="G1034" s="242" t="s">
        <v>565</v>
      </c>
      <c r="H1034" s="285"/>
      <c r="I1034" s="236">
        <v>86500</v>
      </c>
      <c r="J1034" s="357">
        <f t="shared" si="16"/>
        <v>10454090</v>
      </c>
      <c r="K1034" s="251"/>
      <c r="L1034" s="287"/>
      <c r="M1034" s="319" t="s">
        <v>1803</v>
      </c>
      <c r="N1034" s="287"/>
      <c r="O1034" s="287"/>
      <c r="P1034" s="287"/>
      <c r="Q1034" s="287"/>
      <c r="R1034" s="287"/>
      <c r="S1034" s="287"/>
      <c r="T1034" s="287"/>
      <c r="U1034" s="287"/>
      <c r="V1034" s="287"/>
      <c r="W1034" s="287"/>
      <c r="X1034" s="287"/>
      <c r="Y1034" s="287"/>
      <c r="Z1034" s="287"/>
      <c r="AA1034" s="287"/>
      <c r="AB1034" s="287"/>
      <c r="AC1034" s="287"/>
      <c r="AD1034" s="287"/>
      <c r="AE1034" s="287"/>
      <c r="AF1034" s="287"/>
      <c r="AG1034" s="287"/>
      <c r="AH1034" s="287"/>
      <c r="AI1034" s="287"/>
      <c r="AJ1034" s="449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206"/>
      <c r="BN1034" s="206"/>
      <c r="BO1034" s="206"/>
      <c r="BP1034" s="206"/>
      <c r="BQ1034" s="206"/>
      <c r="BR1034" s="206"/>
      <c r="BS1034" s="206"/>
      <c r="BT1034" s="206"/>
      <c r="BU1034" s="206"/>
      <c r="BV1034" s="206"/>
      <c r="BW1034" s="206"/>
      <c r="BX1034" s="206"/>
      <c r="BY1034" s="206"/>
      <c r="BZ1034" s="206"/>
      <c r="CA1034" s="206"/>
      <c r="CB1034" s="206"/>
      <c r="CC1034" s="206"/>
      <c r="CD1034" s="206"/>
      <c r="CE1034" s="206"/>
      <c r="CF1034" s="206"/>
      <c r="CG1034" s="206"/>
      <c r="CH1034" s="206"/>
      <c r="CI1034" s="206"/>
      <c r="CJ1034" s="206"/>
      <c r="CK1034" s="206"/>
      <c r="CL1034" s="206"/>
      <c r="CM1034" s="206"/>
      <c r="CN1034" s="206"/>
      <c r="CO1034" s="206"/>
      <c r="CP1034" s="206"/>
      <c r="CQ1034" s="206"/>
      <c r="CR1034" s="206"/>
      <c r="CS1034" s="206"/>
      <c r="CT1034" s="206"/>
      <c r="CU1034" s="206"/>
      <c r="CV1034" s="206"/>
      <c r="CW1034" s="206"/>
      <c r="CX1034" s="206"/>
      <c r="CY1034" s="206"/>
      <c r="CZ1034" s="206"/>
      <c r="DA1034" s="206"/>
      <c r="DB1034" s="206"/>
      <c r="DC1034" s="206"/>
      <c r="DD1034" s="206"/>
      <c r="DE1034" s="206"/>
      <c r="DF1034" s="206"/>
      <c r="DG1034" s="206"/>
      <c r="DH1034" s="206"/>
      <c r="DI1034" s="206"/>
      <c r="DJ1034" s="206"/>
      <c r="DK1034" s="206"/>
      <c r="DL1034" s="206"/>
      <c r="DM1034" s="206"/>
      <c r="DN1034" s="206"/>
      <c r="DO1034" s="206"/>
      <c r="DP1034" s="206"/>
      <c r="DQ1034" s="206"/>
      <c r="DR1034" s="206"/>
      <c r="DS1034" s="206"/>
      <c r="DT1034" s="206"/>
      <c r="DU1034" s="206"/>
      <c r="DV1034" s="206"/>
      <c r="DW1034" s="206"/>
      <c r="DX1034" s="206"/>
      <c r="DY1034" s="206"/>
      <c r="DZ1034" s="206"/>
      <c r="EA1034" s="206"/>
      <c r="EB1034" s="206"/>
      <c r="EC1034" s="206"/>
      <c r="ED1034" s="206"/>
      <c r="EE1034" s="206"/>
      <c r="EF1034" s="206"/>
      <c r="EG1034" s="206"/>
      <c r="EH1034" s="206"/>
      <c r="EI1034" s="206"/>
      <c r="EJ1034" s="206"/>
      <c r="EK1034" s="206"/>
      <c r="EL1034" s="206"/>
      <c r="EM1034" s="206"/>
      <c r="EN1034" s="206"/>
      <c r="EO1034" s="206"/>
      <c r="EP1034" s="206"/>
      <c r="EQ1034" s="206"/>
      <c r="ER1034" s="206"/>
      <c r="ES1034" s="206"/>
      <c r="ET1034" s="206"/>
      <c r="EU1034" s="206"/>
      <c r="EV1034" s="206"/>
      <c r="EW1034" s="206"/>
      <c r="EX1034" s="206"/>
      <c r="EY1034" s="206"/>
      <c r="EZ1034" s="206"/>
      <c r="FA1034" s="206"/>
      <c r="FB1034" s="206"/>
      <c r="FC1034" s="206"/>
      <c r="FD1034" s="206"/>
      <c r="FE1034" s="206"/>
      <c r="FF1034" s="206"/>
      <c r="FG1034" s="206"/>
      <c r="FH1034" s="206"/>
      <c r="FI1034" s="206"/>
      <c r="FJ1034" s="206"/>
      <c r="FK1034" s="206"/>
      <c r="FL1034" s="206"/>
      <c r="FM1034" s="206"/>
      <c r="FN1034" s="206"/>
      <c r="FO1034" s="206"/>
      <c r="FP1034" s="206"/>
      <c r="FQ1034" s="206"/>
      <c r="FR1034" s="206"/>
      <c r="FS1034" s="206"/>
      <c r="FT1034" s="206"/>
      <c r="FU1034" s="206"/>
      <c r="FV1034" s="206"/>
      <c r="FW1034" s="206"/>
      <c r="FX1034" s="206"/>
      <c r="FY1034" s="206"/>
      <c r="FZ1034" s="206"/>
      <c r="GA1034" s="206"/>
      <c r="GB1034" s="206"/>
      <c r="GC1034" s="206"/>
      <c r="GD1034" s="206"/>
      <c r="GE1034" s="206"/>
      <c r="GF1034" s="206"/>
      <c r="GG1034" s="206"/>
      <c r="GH1034" s="206"/>
      <c r="GI1034" s="206"/>
      <c r="GJ1034" s="206"/>
      <c r="GK1034" s="206"/>
      <c r="GL1034" s="206"/>
      <c r="GM1034" s="206"/>
      <c r="GN1034" s="206"/>
      <c r="GO1034" s="206"/>
      <c r="GP1034" s="206"/>
      <c r="GQ1034" s="206"/>
      <c r="GR1034" s="206"/>
      <c r="GS1034" s="206"/>
      <c r="GT1034" s="206"/>
      <c r="GU1034" s="206"/>
      <c r="GV1034" s="206"/>
      <c r="GW1034" s="206"/>
      <c r="GX1034" s="206"/>
      <c r="GY1034" s="206"/>
      <c r="GZ1034" s="206"/>
      <c r="HA1034" s="206"/>
      <c r="HB1034" s="206"/>
      <c r="HC1034" s="206"/>
      <c r="HD1034" s="206"/>
      <c r="HE1034" s="206"/>
      <c r="HF1034" s="206"/>
      <c r="HG1034" s="206"/>
      <c r="HH1034" s="206"/>
      <c r="HI1034" s="206"/>
      <c r="HJ1034" s="206"/>
      <c r="HK1034" s="206"/>
      <c r="HL1034" s="206"/>
      <c r="HM1034" s="206"/>
      <c r="HN1034" s="206"/>
      <c r="HO1034" s="206"/>
      <c r="HP1034" s="206"/>
      <c r="HQ1034" s="206"/>
      <c r="HR1034" s="206"/>
      <c r="HS1034" s="206"/>
      <c r="HT1034" s="206"/>
      <c r="HU1034" s="206"/>
      <c r="HV1034" s="206"/>
      <c r="HW1034" s="206"/>
      <c r="HX1034" s="206"/>
      <c r="HY1034" s="206"/>
      <c r="HZ1034" s="206"/>
      <c r="IA1034" s="206"/>
      <c r="IB1034" s="206"/>
      <c r="IC1034" s="206"/>
      <c r="ID1034" s="206"/>
      <c r="IE1034" s="206"/>
      <c r="IF1034" s="206"/>
      <c r="IG1034" s="206"/>
      <c r="IH1034" s="206"/>
    </row>
    <row r="1035" spans="1:242" s="225" customFormat="1" hidden="1" x14ac:dyDescent="0.25">
      <c r="A1035" s="206"/>
      <c r="B1035" s="206"/>
      <c r="C1035" s="204">
        <v>43731</v>
      </c>
      <c r="D1035" s="233" t="s">
        <v>1824</v>
      </c>
      <c r="E1035" s="319" t="s">
        <v>1804</v>
      </c>
      <c r="F1035" s="322"/>
      <c r="G1035" s="242" t="s">
        <v>291</v>
      </c>
      <c r="H1035" s="285"/>
      <c r="I1035" s="236">
        <v>876000</v>
      </c>
      <c r="J1035" s="357">
        <f t="shared" si="16"/>
        <v>9578090</v>
      </c>
      <c r="K1035" s="251"/>
      <c r="L1035" s="287"/>
      <c r="M1035" s="319" t="s">
        <v>1804</v>
      </c>
      <c r="N1035" s="287"/>
      <c r="O1035" s="287"/>
      <c r="P1035" s="287"/>
      <c r="Q1035" s="287"/>
      <c r="R1035" s="287"/>
      <c r="S1035" s="287"/>
      <c r="T1035" s="287"/>
      <c r="U1035" s="287"/>
      <c r="V1035" s="287"/>
      <c r="W1035" s="287"/>
      <c r="X1035" s="287"/>
      <c r="Y1035" s="287"/>
      <c r="Z1035" s="287"/>
      <c r="AA1035" s="287"/>
      <c r="AB1035" s="287"/>
      <c r="AC1035" s="287"/>
      <c r="AD1035" s="287"/>
      <c r="AE1035" s="287"/>
      <c r="AF1035" s="287"/>
      <c r="AG1035" s="287"/>
      <c r="AH1035" s="287"/>
      <c r="AI1035" s="287"/>
      <c r="AJ1035" s="449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206"/>
      <c r="BN1035" s="206"/>
      <c r="BO1035" s="206"/>
      <c r="BP1035" s="206"/>
      <c r="BQ1035" s="206"/>
      <c r="BR1035" s="206"/>
      <c r="BS1035" s="206"/>
      <c r="BT1035" s="206"/>
      <c r="BU1035" s="206"/>
      <c r="BV1035" s="206"/>
      <c r="BW1035" s="206"/>
      <c r="BX1035" s="206"/>
      <c r="BY1035" s="206"/>
      <c r="BZ1035" s="206"/>
      <c r="CA1035" s="206"/>
      <c r="CB1035" s="206"/>
      <c r="CC1035" s="206"/>
      <c r="CD1035" s="206"/>
      <c r="CE1035" s="206"/>
      <c r="CF1035" s="206"/>
      <c r="CG1035" s="206"/>
      <c r="CH1035" s="206"/>
      <c r="CI1035" s="206"/>
      <c r="CJ1035" s="206"/>
      <c r="CK1035" s="206"/>
      <c r="CL1035" s="206"/>
      <c r="CM1035" s="206"/>
      <c r="CN1035" s="206"/>
      <c r="CO1035" s="206"/>
      <c r="CP1035" s="206"/>
      <c r="CQ1035" s="206"/>
      <c r="CR1035" s="206"/>
      <c r="CS1035" s="206"/>
      <c r="CT1035" s="206"/>
      <c r="CU1035" s="206"/>
      <c r="CV1035" s="206"/>
      <c r="CW1035" s="206"/>
      <c r="CX1035" s="206"/>
      <c r="CY1035" s="206"/>
      <c r="CZ1035" s="206"/>
      <c r="DA1035" s="206"/>
      <c r="DB1035" s="206"/>
      <c r="DC1035" s="206"/>
      <c r="DD1035" s="206"/>
      <c r="DE1035" s="206"/>
      <c r="DF1035" s="206"/>
      <c r="DG1035" s="206"/>
      <c r="DH1035" s="206"/>
      <c r="DI1035" s="206"/>
      <c r="DJ1035" s="206"/>
      <c r="DK1035" s="206"/>
      <c r="DL1035" s="206"/>
      <c r="DM1035" s="206"/>
      <c r="DN1035" s="206"/>
      <c r="DO1035" s="206"/>
      <c r="DP1035" s="206"/>
      <c r="DQ1035" s="206"/>
      <c r="DR1035" s="206"/>
      <c r="DS1035" s="206"/>
      <c r="DT1035" s="206"/>
      <c r="DU1035" s="206"/>
      <c r="DV1035" s="206"/>
      <c r="DW1035" s="206"/>
      <c r="DX1035" s="206"/>
      <c r="DY1035" s="206"/>
      <c r="DZ1035" s="206"/>
      <c r="EA1035" s="206"/>
      <c r="EB1035" s="206"/>
      <c r="EC1035" s="206"/>
      <c r="ED1035" s="206"/>
      <c r="EE1035" s="206"/>
      <c r="EF1035" s="206"/>
      <c r="EG1035" s="206"/>
      <c r="EH1035" s="206"/>
      <c r="EI1035" s="206"/>
      <c r="EJ1035" s="206"/>
      <c r="EK1035" s="206"/>
      <c r="EL1035" s="206"/>
      <c r="EM1035" s="206"/>
      <c r="EN1035" s="206"/>
      <c r="EO1035" s="206"/>
      <c r="EP1035" s="206"/>
      <c r="EQ1035" s="206"/>
      <c r="ER1035" s="206"/>
      <c r="ES1035" s="206"/>
      <c r="ET1035" s="206"/>
      <c r="EU1035" s="206"/>
      <c r="EV1035" s="206"/>
      <c r="EW1035" s="206"/>
      <c r="EX1035" s="206"/>
      <c r="EY1035" s="206"/>
      <c r="EZ1035" s="206"/>
      <c r="FA1035" s="206"/>
      <c r="FB1035" s="206"/>
      <c r="FC1035" s="206"/>
      <c r="FD1035" s="206"/>
      <c r="FE1035" s="206"/>
      <c r="FF1035" s="206"/>
      <c r="FG1035" s="206"/>
      <c r="FH1035" s="206"/>
      <c r="FI1035" s="206"/>
      <c r="FJ1035" s="206"/>
      <c r="FK1035" s="206"/>
      <c r="FL1035" s="206"/>
      <c r="FM1035" s="206"/>
      <c r="FN1035" s="206"/>
      <c r="FO1035" s="206"/>
      <c r="FP1035" s="206"/>
      <c r="FQ1035" s="206"/>
      <c r="FR1035" s="206"/>
      <c r="FS1035" s="206"/>
      <c r="FT1035" s="206"/>
      <c r="FU1035" s="206"/>
      <c r="FV1035" s="206"/>
      <c r="FW1035" s="206"/>
      <c r="FX1035" s="206"/>
      <c r="FY1035" s="206"/>
      <c r="FZ1035" s="206"/>
      <c r="GA1035" s="206"/>
      <c r="GB1035" s="206"/>
      <c r="GC1035" s="206"/>
      <c r="GD1035" s="206"/>
      <c r="GE1035" s="206"/>
      <c r="GF1035" s="206"/>
      <c r="GG1035" s="206"/>
      <c r="GH1035" s="206"/>
      <c r="GI1035" s="206"/>
      <c r="GJ1035" s="206"/>
      <c r="GK1035" s="206"/>
      <c r="GL1035" s="206"/>
      <c r="GM1035" s="206"/>
      <c r="GN1035" s="206"/>
      <c r="GO1035" s="206"/>
      <c r="GP1035" s="206"/>
      <c r="GQ1035" s="206"/>
      <c r="GR1035" s="206"/>
      <c r="GS1035" s="206"/>
      <c r="GT1035" s="206"/>
      <c r="GU1035" s="206"/>
      <c r="GV1035" s="206"/>
      <c r="GW1035" s="206"/>
      <c r="GX1035" s="206"/>
      <c r="GY1035" s="206"/>
      <c r="GZ1035" s="206"/>
      <c r="HA1035" s="206"/>
      <c r="HB1035" s="206"/>
      <c r="HC1035" s="206"/>
      <c r="HD1035" s="206"/>
      <c r="HE1035" s="206"/>
      <c r="HF1035" s="206"/>
      <c r="HG1035" s="206"/>
      <c r="HH1035" s="206"/>
      <c r="HI1035" s="206"/>
      <c r="HJ1035" s="206"/>
      <c r="HK1035" s="206"/>
      <c r="HL1035" s="206"/>
      <c r="HM1035" s="206"/>
      <c r="HN1035" s="206"/>
      <c r="HO1035" s="206"/>
      <c r="HP1035" s="206"/>
      <c r="HQ1035" s="206"/>
      <c r="HR1035" s="206"/>
      <c r="HS1035" s="206"/>
      <c r="HT1035" s="206"/>
      <c r="HU1035" s="206"/>
      <c r="HV1035" s="206"/>
      <c r="HW1035" s="206"/>
      <c r="HX1035" s="206"/>
      <c r="HY1035" s="206"/>
      <c r="HZ1035" s="206"/>
      <c r="IA1035" s="206"/>
      <c r="IB1035" s="206"/>
      <c r="IC1035" s="206"/>
      <c r="ID1035" s="206"/>
      <c r="IE1035" s="206"/>
      <c r="IF1035" s="206"/>
      <c r="IG1035" s="206"/>
      <c r="IH1035" s="206"/>
    </row>
    <row r="1036" spans="1:242" s="225" customFormat="1" hidden="1" x14ac:dyDescent="0.25">
      <c r="A1036" s="206"/>
      <c r="B1036" s="206"/>
      <c r="C1036" s="204"/>
      <c r="D1036" s="233" t="s">
        <v>1100</v>
      </c>
      <c r="E1036" s="319"/>
      <c r="F1036" s="322"/>
      <c r="G1036" s="242" t="s">
        <v>291</v>
      </c>
      <c r="H1036" s="285">
        <v>990000</v>
      </c>
      <c r="I1036" s="236"/>
      <c r="J1036" s="357">
        <f t="shared" si="16"/>
        <v>10568090</v>
      </c>
      <c r="K1036" s="251" t="s">
        <v>1834</v>
      </c>
      <c r="L1036" s="287"/>
      <c r="M1036" s="319"/>
      <c r="N1036" s="287"/>
      <c r="O1036" s="287"/>
      <c r="P1036" s="287"/>
      <c r="Q1036" s="287"/>
      <c r="R1036" s="287"/>
      <c r="S1036" s="287"/>
      <c r="T1036" s="287"/>
      <c r="U1036" s="287"/>
      <c r="V1036" s="287"/>
      <c r="W1036" s="287"/>
      <c r="X1036" s="287"/>
      <c r="Y1036" s="287"/>
      <c r="Z1036" s="287"/>
      <c r="AA1036" s="287"/>
      <c r="AB1036" s="287"/>
      <c r="AC1036" s="287"/>
      <c r="AD1036" s="287"/>
      <c r="AE1036" s="287"/>
      <c r="AF1036" s="287"/>
      <c r="AG1036" s="287"/>
      <c r="AH1036" s="287"/>
      <c r="AI1036" s="287"/>
      <c r="AJ1036" s="449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206"/>
      <c r="BN1036" s="206"/>
      <c r="BO1036" s="206"/>
      <c r="BP1036" s="206"/>
      <c r="BQ1036" s="206"/>
      <c r="BR1036" s="206"/>
      <c r="BS1036" s="206"/>
      <c r="BT1036" s="206"/>
      <c r="BU1036" s="206"/>
      <c r="BV1036" s="206"/>
      <c r="BW1036" s="206"/>
      <c r="BX1036" s="206"/>
      <c r="BY1036" s="206"/>
      <c r="BZ1036" s="206"/>
      <c r="CA1036" s="206"/>
      <c r="CB1036" s="206"/>
      <c r="CC1036" s="206"/>
      <c r="CD1036" s="206"/>
      <c r="CE1036" s="206"/>
      <c r="CF1036" s="206"/>
      <c r="CG1036" s="206"/>
      <c r="CH1036" s="206"/>
      <c r="CI1036" s="206"/>
      <c r="CJ1036" s="206"/>
      <c r="CK1036" s="206"/>
      <c r="CL1036" s="206"/>
      <c r="CM1036" s="206"/>
      <c r="CN1036" s="206"/>
      <c r="CO1036" s="206"/>
      <c r="CP1036" s="206"/>
      <c r="CQ1036" s="206"/>
      <c r="CR1036" s="206"/>
      <c r="CS1036" s="206"/>
      <c r="CT1036" s="206"/>
      <c r="CU1036" s="206"/>
      <c r="CV1036" s="206"/>
      <c r="CW1036" s="206"/>
      <c r="CX1036" s="206"/>
      <c r="CY1036" s="206"/>
      <c r="CZ1036" s="206"/>
      <c r="DA1036" s="206"/>
      <c r="DB1036" s="206"/>
      <c r="DC1036" s="206"/>
      <c r="DD1036" s="206"/>
      <c r="DE1036" s="206"/>
      <c r="DF1036" s="206"/>
      <c r="DG1036" s="206"/>
      <c r="DH1036" s="206"/>
      <c r="DI1036" s="206"/>
      <c r="DJ1036" s="206"/>
      <c r="DK1036" s="206"/>
      <c r="DL1036" s="206"/>
      <c r="DM1036" s="206"/>
      <c r="DN1036" s="206"/>
      <c r="DO1036" s="206"/>
      <c r="DP1036" s="206"/>
      <c r="DQ1036" s="206"/>
      <c r="DR1036" s="206"/>
      <c r="DS1036" s="206"/>
      <c r="DT1036" s="206"/>
      <c r="DU1036" s="206"/>
      <c r="DV1036" s="206"/>
      <c r="DW1036" s="206"/>
      <c r="DX1036" s="206"/>
      <c r="DY1036" s="206"/>
      <c r="DZ1036" s="206"/>
      <c r="EA1036" s="206"/>
      <c r="EB1036" s="206"/>
      <c r="EC1036" s="206"/>
      <c r="ED1036" s="206"/>
      <c r="EE1036" s="206"/>
      <c r="EF1036" s="206"/>
      <c r="EG1036" s="206"/>
      <c r="EH1036" s="206"/>
      <c r="EI1036" s="206"/>
      <c r="EJ1036" s="206"/>
      <c r="EK1036" s="206"/>
      <c r="EL1036" s="206"/>
      <c r="EM1036" s="206"/>
      <c r="EN1036" s="206"/>
      <c r="EO1036" s="206"/>
      <c r="EP1036" s="206"/>
      <c r="EQ1036" s="206"/>
      <c r="ER1036" s="206"/>
      <c r="ES1036" s="206"/>
      <c r="ET1036" s="206"/>
      <c r="EU1036" s="206"/>
      <c r="EV1036" s="206"/>
      <c r="EW1036" s="206"/>
      <c r="EX1036" s="206"/>
      <c r="EY1036" s="206"/>
      <c r="EZ1036" s="206"/>
      <c r="FA1036" s="206"/>
      <c r="FB1036" s="206"/>
      <c r="FC1036" s="206"/>
      <c r="FD1036" s="206"/>
      <c r="FE1036" s="206"/>
      <c r="FF1036" s="206"/>
      <c r="FG1036" s="206"/>
      <c r="FH1036" s="206"/>
      <c r="FI1036" s="206"/>
      <c r="FJ1036" s="206"/>
      <c r="FK1036" s="206"/>
      <c r="FL1036" s="206"/>
      <c r="FM1036" s="206"/>
      <c r="FN1036" s="206"/>
      <c r="FO1036" s="206"/>
      <c r="FP1036" s="206"/>
      <c r="FQ1036" s="206"/>
      <c r="FR1036" s="206"/>
      <c r="FS1036" s="206"/>
      <c r="FT1036" s="206"/>
      <c r="FU1036" s="206"/>
      <c r="FV1036" s="206"/>
      <c r="FW1036" s="206"/>
      <c r="FX1036" s="206"/>
      <c r="FY1036" s="206"/>
      <c r="FZ1036" s="206"/>
      <c r="GA1036" s="206"/>
      <c r="GB1036" s="206"/>
      <c r="GC1036" s="206"/>
      <c r="GD1036" s="206"/>
      <c r="GE1036" s="206"/>
      <c r="GF1036" s="206"/>
      <c r="GG1036" s="206"/>
      <c r="GH1036" s="206"/>
      <c r="GI1036" s="206"/>
      <c r="GJ1036" s="206"/>
      <c r="GK1036" s="206"/>
      <c r="GL1036" s="206"/>
      <c r="GM1036" s="206"/>
      <c r="GN1036" s="206"/>
      <c r="GO1036" s="206"/>
      <c r="GP1036" s="206"/>
      <c r="GQ1036" s="206"/>
      <c r="GR1036" s="206"/>
      <c r="GS1036" s="206"/>
      <c r="GT1036" s="206"/>
      <c r="GU1036" s="206"/>
      <c r="GV1036" s="206"/>
      <c r="GW1036" s="206"/>
      <c r="GX1036" s="206"/>
      <c r="GY1036" s="206"/>
      <c r="GZ1036" s="206"/>
      <c r="HA1036" s="206"/>
      <c r="HB1036" s="206"/>
      <c r="HC1036" s="206"/>
      <c r="HD1036" s="206"/>
      <c r="HE1036" s="206"/>
      <c r="HF1036" s="206"/>
      <c r="HG1036" s="206"/>
      <c r="HH1036" s="206"/>
      <c r="HI1036" s="206"/>
      <c r="HJ1036" s="206"/>
      <c r="HK1036" s="206"/>
      <c r="HL1036" s="206"/>
      <c r="HM1036" s="206"/>
      <c r="HN1036" s="206"/>
      <c r="HO1036" s="206"/>
      <c r="HP1036" s="206"/>
      <c r="HQ1036" s="206"/>
      <c r="HR1036" s="206"/>
      <c r="HS1036" s="206"/>
      <c r="HT1036" s="206"/>
      <c r="HU1036" s="206"/>
      <c r="HV1036" s="206"/>
      <c r="HW1036" s="206"/>
      <c r="HX1036" s="206"/>
      <c r="HY1036" s="206"/>
      <c r="HZ1036" s="206"/>
      <c r="IA1036" s="206"/>
      <c r="IB1036" s="206"/>
      <c r="IC1036" s="206"/>
      <c r="ID1036" s="206"/>
      <c r="IE1036" s="206"/>
      <c r="IF1036" s="206"/>
      <c r="IG1036" s="206"/>
      <c r="IH1036" s="206"/>
    </row>
    <row r="1037" spans="1:242" s="225" customFormat="1" hidden="1" x14ac:dyDescent="0.25">
      <c r="A1037" s="206"/>
      <c r="B1037" s="206"/>
      <c r="C1037" s="204">
        <v>43732</v>
      </c>
      <c r="D1037" s="233" t="s">
        <v>607</v>
      </c>
      <c r="E1037" s="319" t="s">
        <v>1805</v>
      </c>
      <c r="F1037" s="322"/>
      <c r="G1037" s="242" t="s">
        <v>343</v>
      </c>
      <c r="H1037" s="285"/>
      <c r="I1037" s="236">
        <v>450000</v>
      </c>
      <c r="J1037" s="357">
        <f t="shared" si="16"/>
        <v>10118090</v>
      </c>
      <c r="K1037" s="251"/>
      <c r="L1037" s="287"/>
      <c r="M1037" s="319" t="s">
        <v>1805</v>
      </c>
      <c r="N1037" s="287"/>
      <c r="O1037" s="287"/>
      <c r="P1037" s="287"/>
      <c r="Q1037" s="287"/>
      <c r="R1037" s="287"/>
      <c r="S1037" s="287"/>
      <c r="T1037" s="287"/>
      <c r="U1037" s="287"/>
      <c r="V1037" s="287"/>
      <c r="W1037" s="287"/>
      <c r="X1037" s="287"/>
      <c r="Y1037" s="287"/>
      <c r="Z1037" s="287"/>
      <c r="AA1037" s="287"/>
      <c r="AB1037" s="287"/>
      <c r="AC1037" s="287"/>
      <c r="AD1037" s="287"/>
      <c r="AE1037" s="287"/>
      <c r="AF1037" s="287"/>
      <c r="AG1037" s="287"/>
      <c r="AH1037" s="287"/>
      <c r="AI1037" s="287"/>
      <c r="AJ1037" s="449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206"/>
      <c r="BN1037" s="206"/>
      <c r="BO1037" s="206"/>
      <c r="BP1037" s="206"/>
      <c r="BQ1037" s="206"/>
      <c r="BR1037" s="206"/>
      <c r="BS1037" s="206"/>
      <c r="BT1037" s="206"/>
      <c r="BU1037" s="206"/>
      <c r="BV1037" s="206"/>
      <c r="BW1037" s="206"/>
      <c r="BX1037" s="206"/>
      <c r="BY1037" s="206"/>
      <c r="BZ1037" s="206"/>
      <c r="CA1037" s="206"/>
      <c r="CB1037" s="206"/>
      <c r="CC1037" s="206"/>
      <c r="CD1037" s="206"/>
      <c r="CE1037" s="206"/>
      <c r="CF1037" s="206"/>
      <c r="CG1037" s="206"/>
      <c r="CH1037" s="206"/>
      <c r="CI1037" s="206"/>
      <c r="CJ1037" s="206"/>
      <c r="CK1037" s="206"/>
      <c r="CL1037" s="206"/>
      <c r="CM1037" s="206"/>
      <c r="CN1037" s="206"/>
      <c r="CO1037" s="206"/>
      <c r="CP1037" s="206"/>
      <c r="CQ1037" s="206"/>
      <c r="CR1037" s="206"/>
      <c r="CS1037" s="206"/>
      <c r="CT1037" s="206"/>
      <c r="CU1037" s="206"/>
      <c r="CV1037" s="206"/>
      <c r="CW1037" s="206"/>
      <c r="CX1037" s="206"/>
      <c r="CY1037" s="206"/>
      <c r="CZ1037" s="206"/>
      <c r="DA1037" s="206"/>
      <c r="DB1037" s="206"/>
      <c r="DC1037" s="206"/>
      <c r="DD1037" s="206"/>
      <c r="DE1037" s="206"/>
      <c r="DF1037" s="206"/>
      <c r="DG1037" s="206"/>
      <c r="DH1037" s="206"/>
      <c r="DI1037" s="206"/>
      <c r="DJ1037" s="206"/>
      <c r="DK1037" s="206"/>
      <c r="DL1037" s="206"/>
      <c r="DM1037" s="206"/>
      <c r="DN1037" s="206"/>
      <c r="DO1037" s="206"/>
      <c r="DP1037" s="206"/>
      <c r="DQ1037" s="206"/>
      <c r="DR1037" s="206"/>
      <c r="DS1037" s="206"/>
      <c r="DT1037" s="206"/>
      <c r="DU1037" s="206"/>
      <c r="DV1037" s="206"/>
      <c r="DW1037" s="206"/>
      <c r="DX1037" s="206"/>
      <c r="DY1037" s="206"/>
      <c r="DZ1037" s="206"/>
      <c r="EA1037" s="206"/>
      <c r="EB1037" s="206"/>
      <c r="EC1037" s="206"/>
      <c r="ED1037" s="206"/>
      <c r="EE1037" s="206"/>
      <c r="EF1037" s="206"/>
      <c r="EG1037" s="206"/>
      <c r="EH1037" s="206"/>
      <c r="EI1037" s="206"/>
      <c r="EJ1037" s="206"/>
      <c r="EK1037" s="206"/>
      <c r="EL1037" s="206"/>
      <c r="EM1037" s="206"/>
      <c r="EN1037" s="206"/>
      <c r="EO1037" s="206"/>
      <c r="EP1037" s="206"/>
      <c r="EQ1037" s="206"/>
      <c r="ER1037" s="206"/>
      <c r="ES1037" s="206"/>
      <c r="ET1037" s="206"/>
      <c r="EU1037" s="206"/>
      <c r="EV1037" s="206"/>
      <c r="EW1037" s="206"/>
      <c r="EX1037" s="206"/>
      <c r="EY1037" s="206"/>
      <c r="EZ1037" s="206"/>
      <c r="FA1037" s="206"/>
      <c r="FB1037" s="206"/>
      <c r="FC1037" s="206"/>
      <c r="FD1037" s="206"/>
      <c r="FE1037" s="206"/>
      <c r="FF1037" s="206"/>
      <c r="FG1037" s="206"/>
      <c r="FH1037" s="206"/>
      <c r="FI1037" s="206"/>
      <c r="FJ1037" s="206"/>
      <c r="FK1037" s="206"/>
      <c r="FL1037" s="206"/>
      <c r="FM1037" s="206"/>
      <c r="FN1037" s="206"/>
      <c r="FO1037" s="206"/>
      <c r="FP1037" s="206"/>
      <c r="FQ1037" s="206"/>
      <c r="FR1037" s="206"/>
      <c r="FS1037" s="206"/>
      <c r="FT1037" s="206"/>
      <c r="FU1037" s="206"/>
      <c r="FV1037" s="206"/>
      <c r="FW1037" s="206"/>
      <c r="FX1037" s="206"/>
      <c r="FY1037" s="206"/>
      <c r="FZ1037" s="206"/>
      <c r="GA1037" s="206"/>
      <c r="GB1037" s="206"/>
      <c r="GC1037" s="206"/>
      <c r="GD1037" s="206"/>
      <c r="GE1037" s="206"/>
      <c r="GF1037" s="206"/>
      <c r="GG1037" s="206"/>
      <c r="GH1037" s="206"/>
      <c r="GI1037" s="206"/>
      <c r="GJ1037" s="206"/>
      <c r="GK1037" s="206"/>
      <c r="GL1037" s="206"/>
      <c r="GM1037" s="206"/>
      <c r="GN1037" s="206"/>
      <c r="GO1037" s="206"/>
      <c r="GP1037" s="206"/>
      <c r="GQ1037" s="206"/>
      <c r="GR1037" s="206"/>
      <c r="GS1037" s="206"/>
      <c r="GT1037" s="206"/>
      <c r="GU1037" s="206"/>
      <c r="GV1037" s="206"/>
      <c r="GW1037" s="206"/>
      <c r="GX1037" s="206"/>
      <c r="GY1037" s="206"/>
      <c r="GZ1037" s="206"/>
      <c r="HA1037" s="206"/>
      <c r="HB1037" s="206"/>
      <c r="HC1037" s="206"/>
      <c r="HD1037" s="206"/>
      <c r="HE1037" s="206"/>
      <c r="HF1037" s="206"/>
      <c r="HG1037" s="206"/>
      <c r="HH1037" s="206"/>
      <c r="HI1037" s="206"/>
      <c r="HJ1037" s="206"/>
      <c r="HK1037" s="206"/>
      <c r="HL1037" s="206"/>
      <c r="HM1037" s="206"/>
      <c r="HN1037" s="206"/>
      <c r="HO1037" s="206"/>
      <c r="HP1037" s="206"/>
      <c r="HQ1037" s="206"/>
      <c r="HR1037" s="206"/>
      <c r="HS1037" s="206"/>
      <c r="HT1037" s="206"/>
      <c r="HU1037" s="206"/>
      <c r="HV1037" s="206"/>
      <c r="HW1037" s="206"/>
      <c r="HX1037" s="206"/>
      <c r="HY1037" s="206"/>
      <c r="HZ1037" s="206"/>
      <c r="IA1037" s="206"/>
      <c r="IB1037" s="206"/>
      <c r="IC1037" s="206"/>
      <c r="ID1037" s="206"/>
      <c r="IE1037" s="206"/>
      <c r="IF1037" s="206"/>
      <c r="IG1037" s="206"/>
      <c r="IH1037" s="206"/>
    </row>
    <row r="1038" spans="1:242" s="225" customFormat="1" hidden="1" x14ac:dyDescent="0.25">
      <c r="A1038" s="206"/>
      <c r="B1038" s="206"/>
      <c r="C1038" s="204">
        <v>43732</v>
      </c>
      <c r="D1038" s="233" t="s">
        <v>1825</v>
      </c>
      <c r="E1038" s="319" t="s">
        <v>1806</v>
      </c>
      <c r="F1038" s="322"/>
      <c r="G1038" s="242" t="s">
        <v>1611</v>
      </c>
      <c r="H1038" s="285"/>
      <c r="I1038" s="236">
        <v>100000</v>
      </c>
      <c r="J1038" s="357">
        <f t="shared" si="16"/>
        <v>10018090</v>
      </c>
      <c r="K1038" s="251"/>
      <c r="L1038" s="287"/>
      <c r="M1038" s="319" t="s">
        <v>1806</v>
      </c>
      <c r="N1038" s="287"/>
      <c r="O1038" s="287"/>
      <c r="P1038" s="287"/>
      <c r="Q1038" s="287"/>
      <c r="R1038" s="287"/>
      <c r="S1038" s="287"/>
      <c r="T1038" s="287"/>
      <c r="U1038" s="287"/>
      <c r="V1038" s="287"/>
      <c r="W1038" s="287"/>
      <c r="X1038" s="287"/>
      <c r="Y1038" s="287"/>
      <c r="Z1038" s="287"/>
      <c r="AA1038" s="287"/>
      <c r="AB1038" s="287"/>
      <c r="AC1038" s="287"/>
      <c r="AD1038" s="287"/>
      <c r="AE1038" s="287"/>
      <c r="AF1038" s="287"/>
      <c r="AG1038" s="287"/>
      <c r="AH1038" s="287"/>
      <c r="AI1038" s="287"/>
      <c r="AJ1038" s="449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206"/>
      <c r="BN1038" s="206"/>
      <c r="BO1038" s="206"/>
      <c r="BP1038" s="206"/>
      <c r="BQ1038" s="206"/>
      <c r="BR1038" s="206"/>
      <c r="BS1038" s="206"/>
      <c r="BT1038" s="206"/>
      <c r="BU1038" s="206"/>
      <c r="BV1038" s="206"/>
      <c r="BW1038" s="206"/>
      <c r="BX1038" s="206"/>
      <c r="BY1038" s="206"/>
      <c r="BZ1038" s="206"/>
      <c r="CA1038" s="206"/>
      <c r="CB1038" s="206"/>
      <c r="CC1038" s="206"/>
      <c r="CD1038" s="206"/>
      <c r="CE1038" s="206"/>
      <c r="CF1038" s="206"/>
      <c r="CG1038" s="206"/>
      <c r="CH1038" s="206"/>
      <c r="CI1038" s="206"/>
      <c r="CJ1038" s="206"/>
      <c r="CK1038" s="206"/>
      <c r="CL1038" s="206"/>
      <c r="CM1038" s="206"/>
      <c r="CN1038" s="206"/>
      <c r="CO1038" s="206"/>
      <c r="CP1038" s="206"/>
      <c r="CQ1038" s="206"/>
      <c r="CR1038" s="206"/>
      <c r="CS1038" s="206"/>
      <c r="CT1038" s="206"/>
      <c r="CU1038" s="206"/>
      <c r="CV1038" s="206"/>
      <c r="CW1038" s="206"/>
      <c r="CX1038" s="206"/>
      <c r="CY1038" s="206"/>
      <c r="CZ1038" s="206"/>
      <c r="DA1038" s="206"/>
      <c r="DB1038" s="206"/>
      <c r="DC1038" s="206"/>
      <c r="DD1038" s="206"/>
      <c r="DE1038" s="206"/>
      <c r="DF1038" s="206"/>
      <c r="DG1038" s="206"/>
      <c r="DH1038" s="206"/>
      <c r="DI1038" s="206"/>
      <c r="DJ1038" s="206"/>
      <c r="DK1038" s="206"/>
      <c r="DL1038" s="206"/>
      <c r="DM1038" s="206"/>
      <c r="DN1038" s="206"/>
      <c r="DO1038" s="206"/>
      <c r="DP1038" s="206"/>
      <c r="DQ1038" s="206"/>
      <c r="DR1038" s="206"/>
      <c r="DS1038" s="206"/>
      <c r="DT1038" s="206"/>
      <c r="DU1038" s="206"/>
      <c r="DV1038" s="206"/>
      <c r="DW1038" s="206"/>
      <c r="DX1038" s="206"/>
      <c r="DY1038" s="206"/>
      <c r="DZ1038" s="206"/>
      <c r="EA1038" s="206"/>
      <c r="EB1038" s="206"/>
      <c r="EC1038" s="206"/>
      <c r="ED1038" s="206"/>
      <c r="EE1038" s="206"/>
      <c r="EF1038" s="206"/>
      <c r="EG1038" s="206"/>
      <c r="EH1038" s="206"/>
      <c r="EI1038" s="206"/>
      <c r="EJ1038" s="206"/>
      <c r="EK1038" s="206"/>
      <c r="EL1038" s="206"/>
      <c r="EM1038" s="206"/>
      <c r="EN1038" s="206"/>
      <c r="EO1038" s="206"/>
      <c r="EP1038" s="206"/>
      <c r="EQ1038" s="206"/>
      <c r="ER1038" s="206"/>
      <c r="ES1038" s="206"/>
      <c r="ET1038" s="206"/>
      <c r="EU1038" s="206"/>
      <c r="EV1038" s="206"/>
      <c r="EW1038" s="206"/>
      <c r="EX1038" s="206"/>
      <c r="EY1038" s="206"/>
      <c r="EZ1038" s="206"/>
      <c r="FA1038" s="206"/>
      <c r="FB1038" s="206"/>
      <c r="FC1038" s="206"/>
      <c r="FD1038" s="206"/>
      <c r="FE1038" s="206"/>
      <c r="FF1038" s="206"/>
      <c r="FG1038" s="206"/>
      <c r="FH1038" s="206"/>
      <c r="FI1038" s="206"/>
      <c r="FJ1038" s="206"/>
      <c r="FK1038" s="206"/>
      <c r="FL1038" s="206"/>
      <c r="FM1038" s="206"/>
      <c r="FN1038" s="206"/>
      <c r="FO1038" s="206"/>
      <c r="FP1038" s="206"/>
      <c r="FQ1038" s="206"/>
      <c r="FR1038" s="206"/>
      <c r="FS1038" s="206"/>
      <c r="FT1038" s="206"/>
      <c r="FU1038" s="206"/>
      <c r="FV1038" s="206"/>
      <c r="FW1038" s="206"/>
      <c r="FX1038" s="206"/>
      <c r="FY1038" s="206"/>
      <c r="FZ1038" s="206"/>
      <c r="GA1038" s="206"/>
      <c r="GB1038" s="206"/>
      <c r="GC1038" s="206"/>
      <c r="GD1038" s="206"/>
      <c r="GE1038" s="206"/>
      <c r="GF1038" s="206"/>
      <c r="GG1038" s="206"/>
      <c r="GH1038" s="206"/>
      <c r="GI1038" s="206"/>
      <c r="GJ1038" s="206"/>
      <c r="GK1038" s="206"/>
      <c r="GL1038" s="206"/>
      <c r="GM1038" s="206"/>
      <c r="GN1038" s="206"/>
      <c r="GO1038" s="206"/>
      <c r="GP1038" s="206"/>
      <c r="GQ1038" s="206"/>
      <c r="GR1038" s="206"/>
      <c r="GS1038" s="206"/>
      <c r="GT1038" s="206"/>
      <c r="GU1038" s="206"/>
      <c r="GV1038" s="206"/>
      <c r="GW1038" s="206"/>
      <c r="GX1038" s="206"/>
      <c r="GY1038" s="206"/>
      <c r="GZ1038" s="206"/>
      <c r="HA1038" s="206"/>
      <c r="HB1038" s="206"/>
      <c r="HC1038" s="206"/>
      <c r="HD1038" s="206"/>
      <c r="HE1038" s="206"/>
      <c r="HF1038" s="206"/>
      <c r="HG1038" s="206"/>
      <c r="HH1038" s="206"/>
      <c r="HI1038" s="206"/>
      <c r="HJ1038" s="206"/>
      <c r="HK1038" s="206"/>
      <c r="HL1038" s="206"/>
      <c r="HM1038" s="206"/>
      <c r="HN1038" s="206"/>
      <c r="HO1038" s="206"/>
      <c r="HP1038" s="206"/>
      <c r="HQ1038" s="206"/>
      <c r="HR1038" s="206"/>
      <c r="HS1038" s="206"/>
      <c r="HT1038" s="206"/>
      <c r="HU1038" s="206"/>
      <c r="HV1038" s="206"/>
      <c r="HW1038" s="206"/>
      <c r="HX1038" s="206"/>
      <c r="HY1038" s="206"/>
      <c r="HZ1038" s="206"/>
      <c r="IA1038" s="206"/>
      <c r="IB1038" s="206"/>
      <c r="IC1038" s="206"/>
      <c r="ID1038" s="206"/>
      <c r="IE1038" s="206"/>
      <c r="IF1038" s="206"/>
      <c r="IG1038" s="206"/>
      <c r="IH1038" s="206"/>
    </row>
    <row r="1039" spans="1:242" s="225" customFormat="1" hidden="1" x14ac:dyDescent="0.25">
      <c r="A1039" s="206"/>
      <c r="B1039" s="206"/>
      <c r="C1039" s="204"/>
      <c r="D1039" s="233" t="s">
        <v>1100</v>
      </c>
      <c r="E1039" s="319"/>
      <c r="F1039" s="322"/>
      <c r="G1039" s="242" t="s">
        <v>1611</v>
      </c>
      <c r="H1039" s="285">
        <v>50000</v>
      </c>
      <c r="I1039" s="236"/>
      <c r="J1039" s="357">
        <f t="shared" si="16"/>
        <v>10068090</v>
      </c>
      <c r="K1039" s="251" t="s">
        <v>1787</v>
      </c>
      <c r="L1039" s="287"/>
      <c r="M1039" s="319"/>
      <c r="N1039" s="287"/>
      <c r="O1039" s="287"/>
      <c r="P1039" s="287"/>
      <c r="Q1039" s="287"/>
      <c r="R1039" s="287"/>
      <c r="S1039" s="287"/>
      <c r="T1039" s="287"/>
      <c r="U1039" s="287"/>
      <c r="V1039" s="287"/>
      <c r="W1039" s="287"/>
      <c r="X1039" s="287"/>
      <c r="Y1039" s="287"/>
      <c r="Z1039" s="287"/>
      <c r="AA1039" s="287"/>
      <c r="AB1039" s="287"/>
      <c r="AC1039" s="287"/>
      <c r="AD1039" s="287"/>
      <c r="AE1039" s="287"/>
      <c r="AF1039" s="287"/>
      <c r="AG1039" s="287"/>
      <c r="AH1039" s="287"/>
      <c r="AI1039" s="287"/>
      <c r="AJ1039" s="449"/>
      <c r="AK1039" s="206"/>
      <c r="AL1039" s="206"/>
      <c r="AM1039" s="206"/>
      <c r="AN1039" s="206"/>
      <c r="AO1039" s="206"/>
      <c r="AP1039" s="206"/>
      <c r="AQ1039" s="206"/>
      <c r="AR1039" s="206"/>
      <c r="AS1039" s="206"/>
      <c r="AT1039" s="206"/>
      <c r="AU1039" s="206"/>
      <c r="AV1039" s="206"/>
      <c r="AW1039" s="206"/>
      <c r="AX1039" s="206"/>
      <c r="AY1039" s="206"/>
      <c r="AZ1039" s="206"/>
      <c r="BA1039" s="206"/>
      <c r="BB1039" s="206"/>
      <c r="BC1039" s="206"/>
      <c r="BD1039" s="206"/>
      <c r="BE1039" s="206"/>
      <c r="BF1039" s="206"/>
      <c r="BG1039" s="206"/>
      <c r="BH1039" s="206"/>
      <c r="BI1039" s="206"/>
      <c r="BJ1039" s="206"/>
      <c r="BK1039" s="206"/>
      <c r="BL1039" s="206"/>
      <c r="BM1039" s="206"/>
      <c r="BN1039" s="206"/>
      <c r="BO1039" s="206"/>
      <c r="BP1039" s="206"/>
      <c r="BQ1039" s="206"/>
      <c r="BR1039" s="206"/>
      <c r="BS1039" s="206"/>
      <c r="BT1039" s="206"/>
      <c r="BU1039" s="206"/>
      <c r="BV1039" s="206"/>
      <c r="BW1039" s="206"/>
      <c r="BX1039" s="206"/>
      <c r="BY1039" s="206"/>
      <c r="BZ1039" s="206"/>
      <c r="CA1039" s="206"/>
      <c r="CB1039" s="206"/>
      <c r="CC1039" s="206"/>
      <c r="CD1039" s="206"/>
      <c r="CE1039" s="206"/>
      <c r="CF1039" s="206"/>
      <c r="CG1039" s="206"/>
      <c r="CH1039" s="206"/>
      <c r="CI1039" s="206"/>
      <c r="CJ1039" s="206"/>
      <c r="CK1039" s="206"/>
      <c r="CL1039" s="206"/>
      <c r="CM1039" s="206"/>
      <c r="CN1039" s="206"/>
      <c r="CO1039" s="206"/>
      <c r="CP1039" s="206"/>
      <c r="CQ1039" s="206"/>
      <c r="CR1039" s="206"/>
      <c r="CS1039" s="206"/>
      <c r="CT1039" s="206"/>
      <c r="CU1039" s="206"/>
      <c r="CV1039" s="206"/>
      <c r="CW1039" s="206"/>
      <c r="CX1039" s="206"/>
      <c r="CY1039" s="206"/>
      <c r="CZ1039" s="206"/>
      <c r="DA1039" s="206"/>
      <c r="DB1039" s="206"/>
      <c r="DC1039" s="206"/>
      <c r="DD1039" s="206"/>
      <c r="DE1039" s="206"/>
      <c r="DF1039" s="206"/>
      <c r="DG1039" s="206"/>
      <c r="DH1039" s="206"/>
      <c r="DI1039" s="206"/>
      <c r="DJ1039" s="206"/>
      <c r="DK1039" s="206"/>
      <c r="DL1039" s="206"/>
      <c r="DM1039" s="206"/>
      <c r="DN1039" s="206"/>
      <c r="DO1039" s="206"/>
      <c r="DP1039" s="206"/>
      <c r="DQ1039" s="206"/>
      <c r="DR1039" s="206"/>
      <c r="DS1039" s="206"/>
      <c r="DT1039" s="206"/>
      <c r="DU1039" s="206"/>
      <c r="DV1039" s="206"/>
      <c r="DW1039" s="206"/>
      <c r="DX1039" s="206"/>
      <c r="DY1039" s="206"/>
      <c r="DZ1039" s="206"/>
      <c r="EA1039" s="206"/>
      <c r="EB1039" s="206"/>
      <c r="EC1039" s="206"/>
      <c r="ED1039" s="206"/>
      <c r="EE1039" s="206"/>
      <c r="EF1039" s="206"/>
      <c r="EG1039" s="206"/>
      <c r="EH1039" s="206"/>
      <c r="EI1039" s="206"/>
      <c r="EJ1039" s="206"/>
      <c r="EK1039" s="206"/>
      <c r="EL1039" s="206"/>
      <c r="EM1039" s="206"/>
      <c r="EN1039" s="206"/>
      <c r="EO1039" s="206"/>
      <c r="EP1039" s="206"/>
      <c r="EQ1039" s="206"/>
      <c r="ER1039" s="206"/>
      <c r="ES1039" s="206"/>
      <c r="ET1039" s="206"/>
      <c r="EU1039" s="206"/>
      <c r="EV1039" s="206"/>
      <c r="EW1039" s="206"/>
      <c r="EX1039" s="206"/>
      <c r="EY1039" s="206"/>
      <c r="EZ1039" s="206"/>
      <c r="FA1039" s="206"/>
      <c r="FB1039" s="206"/>
      <c r="FC1039" s="206"/>
      <c r="FD1039" s="206"/>
      <c r="FE1039" s="206"/>
      <c r="FF1039" s="206"/>
      <c r="FG1039" s="206"/>
      <c r="FH1039" s="206"/>
      <c r="FI1039" s="206"/>
      <c r="FJ1039" s="206"/>
      <c r="FK1039" s="206"/>
      <c r="FL1039" s="206"/>
      <c r="FM1039" s="206"/>
      <c r="FN1039" s="206"/>
      <c r="FO1039" s="206"/>
      <c r="FP1039" s="206"/>
      <c r="FQ1039" s="206"/>
      <c r="FR1039" s="206"/>
      <c r="FS1039" s="206"/>
      <c r="FT1039" s="206"/>
      <c r="FU1039" s="206"/>
      <c r="FV1039" s="206"/>
      <c r="FW1039" s="206"/>
      <c r="FX1039" s="206"/>
      <c r="FY1039" s="206"/>
      <c r="FZ1039" s="206"/>
      <c r="GA1039" s="206"/>
      <c r="GB1039" s="206"/>
      <c r="GC1039" s="206"/>
      <c r="GD1039" s="206"/>
      <c r="GE1039" s="206"/>
      <c r="GF1039" s="206"/>
      <c r="GG1039" s="206"/>
      <c r="GH1039" s="206"/>
      <c r="GI1039" s="206"/>
      <c r="GJ1039" s="206"/>
      <c r="GK1039" s="206"/>
      <c r="GL1039" s="206"/>
      <c r="GM1039" s="206"/>
      <c r="GN1039" s="206"/>
      <c r="GO1039" s="206"/>
      <c r="GP1039" s="206"/>
      <c r="GQ1039" s="206"/>
      <c r="GR1039" s="206"/>
      <c r="GS1039" s="206"/>
      <c r="GT1039" s="206"/>
      <c r="GU1039" s="206"/>
      <c r="GV1039" s="206"/>
      <c r="GW1039" s="206"/>
      <c r="GX1039" s="206"/>
      <c r="GY1039" s="206"/>
      <c r="GZ1039" s="206"/>
      <c r="HA1039" s="206"/>
      <c r="HB1039" s="206"/>
      <c r="HC1039" s="206"/>
      <c r="HD1039" s="206"/>
      <c r="HE1039" s="206"/>
      <c r="HF1039" s="206"/>
      <c r="HG1039" s="206"/>
      <c r="HH1039" s="206"/>
      <c r="HI1039" s="206"/>
      <c r="HJ1039" s="206"/>
      <c r="HK1039" s="206"/>
      <c r="HL1039" s="206"/>
      <c r="HM1039" s="206"/>
      <c r="HN1039" s="206"/>
      <c r="HO1039" s="206"/>
      <c r="HP1039" s="206"/>
      <c r="HQ1039" s="206"/>
      <c r="HR1039" s="206"/>
      <c r="HS1039" s="206"/>
      <c r="HT1039" s="206"/>
      <c r="HU1039" s="206"/>
      <c r="HV1039" s="206"/>
      <c r="HW1039" s="206"/>
      <c r="HX1039" s="206"/>
      <c r="HY1039" s="206"/>
      <c r="HZ1039" s="206"/>
      <c r="IA1039" s="206"/>
      <c r="IB1039" s="206"/>
      <c r="IC1039" s="206"/>
      <c r="ID1039" s="206"/>
      <c r="IE1039" s="206"/>
      <c r="IF1039" s="206"/>
      <c r="IG1039" s="206"/>
      <c r="IH1039" s="206"/>
    </row>
    <row r="1040" spans="1:242" s="225" customFormat="1" hidden="1" x14ac:dyDescent="0.25">
      <c r="A1040" s="206"/>
      <c r="B1040" s="206"/>
      <c r="C1040" s="204">
        <v>43732</v>
      </c>
      <c r="D1040" s="233" t="s">
        <v>1826</v>
      </c>
      <c r="E1040" s="319" t="s">
        <v>1807</v>
      </c>
      <c r="F1040" s="322"/>
      <c r="G1040" s="242" t="s">
        <v>651</v>
      </c>
      <c r="H1040" s="285"/>
      <c r="I1040" s="236">
        <v>585000</v>
      </c>
      <c r="J1040" s="357">
        <f t="shared" si="16"/>
        <v>9483090</v>
      </c>
      <c r="K1040" s="251"/>
      <c r="L1040" s="287"/>
      <c r="M1040" s="319" t="s">
        <v>1807</v>
      </c>
      <c r="N1040" s="287"/>
      <c r="O1040" s="287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449"/>
      <c r="AK1040" s="206"/>
      <c r="AL1040" s="206"/>
      <c r="AM1040" s="206"/>
      <c r="AN1040" s="206"/>
      <c r="AO1040" s="206"/>
      <c r="AP1040" s="206"/>
      <c r="AQ1040" s="206"/>
      <c r="AR1040" s="206"/>
      <c r="AS1040" s="206"/>
      <c r="AT1040" s="206"/>
      <c r="AU1040" s="206"/>
      <c r="AV1040" s="206"/>
      <c r="AW1040" s="206"/>
      <c r="AX1040" s="206"/>
      <c r="AY1040" s="206"/>
      <c r="AZ1040" s="206"/>
      <c r="BA1040" s="206"/>
      <c r="BB1040" s="206"/>
      <c r="BC1040" s="206"/>
      <c r="BD1040" s="206"/>
      <c r="BE1040" s="206"/>
      <c r="BF1040" s="206"/>
      <c r="BG1040" s="206"/>
      <c r="BH1040" s="206"/>
      <c r="BI1040" s="206"/>
      <c r="BJ1040" s="206"/>
      <c r="BK1040" s="206"/>
      <c r="BL1040" s="206"/>
      <c r="BM1040" s="206"/>
      <c r="BN1040" s="206"/>
      <c r="BO1040" s="206"/>
      <c r="BP1040" s="206"/>
      <c r="BQ1040" s="206"/>
      <c r="BR1040" s="206"/>
      <c r="BS1040" s="206"/>
      <c r="BT1040" s="206"/>
      <c r="BU1040" s="206"/>
      <c r="BV1040" s="206"/>
      <c r="BW1040" s="206"/>
      <c r="BX1040" s="206"/>
      <c r="BY1040" s="206"/>
      <c r="BZ1040" s="206"/>
      <c r="CA1040" s="206"/>
      <c r="CB1040" s="206"/>
      <c r="CC1040" s="206"/>
      <c r="CD1040" s="206"/>
      <c r="CE1040" s="206"/>
      <c r="CF1040" s="206"/>
      <c r="CG1040" s="206"/>
      <c r="CH1040" s="206"/>
      <c r="CI1040" s="206"/>
      <c r="CJ1040" s="206"/>
      <c r="CK1040" s="206"/>
      <c r="CL1040" s="206"/>
      <c r="CM1040" s="206"/>
      <c r="CN1040" s="206"/>
      <c r="CO1040" s="206"/>
      <c r="CP1040" s="206"/>
      <c r="CQ1040" s="206"/>
      <c r="CR1040" s="206"/>
      <c r="CS1040" s="206"/>
      <c r="CT1040" s="206"/>
      <c r="CU1040" s="206"/>
      <c r="CV1040" s="206"/>
      <c r="CW1040" s="206"/>
      <c r="CX1040" s="206"/>
      <c r="CY1040" s="206"/>
      <c r="CZ1040" s="206"/>
      <c r="DA1040" s="206"/>
      <c r="DB1040" s="206"/>
      <c r="DC1040" s="206"/>
      <c r="DD1040" s="206"/>
      <c r="DE1040" s="206"/>
      <c r="DF1040" s="206"/>
      <c r="DG1040" s="206"/>
      <c r="DH1040" s="206"/>
      <c r="DI1040" s="206"/>
      <c r="DJ1040" s="206"/>
      <c r="DK1040" s="206"/>
      <c r="DL1040" s="206"/>
      <c r="DM1040" s="206"/>
      <c r="DN1040" s="206"/>
      <c r="DO1040" s="206"/>
      <c r="DP1040" s="206"/>
      <c r="DQ1040" s="206"/>
      <c r="DR1040" s="206"/>
      <c r="DS1040" s="206"/>
      <c r="DT1040" s="206"/>
      <c r="DU1040" s="206"/>
      <c r="DV1040" s="206"/>
      <c r="DW1040" s="206"/>
      <c r="DX1040" s="206"/>
      <c r="DY1040" s="206"/>
      <c r="DZ1040" s="206"/>
      <c r="EA1040" s="206"/>
      <c r="EB1040" s="206"/>
      <c r="EC1040" s="206"/>
      <c r="ED1040" s="206"/>
      <c r="EE1040" s="206"/>
      <c r="EF1040" s="206"/>
      <c r="EG1040" s="206"/>
      <c r="EH1040" s="206"/>
      <c r="EI1040" s="206"/>
      <c r="EJ1040" s="206"/>
      <c r="EK1040" s="206"/>
      <c r="EL1040" s="206"/>
      <c r="EM1040" s="206"/>
      <c r="EN1040" s="206"/>
      <c r="EO1040" s="206"/>
      <c r="EP1040" s="206"/>
      <c r="EQ1040" s="206"/>
      <c r="ER1040" s="206"/>
      <c r="ES1040" s="206"/>
      <c r="ET1040" s="206"/>
      <c r="EU1040" s="206"/>
      <c r="EV1040" s="206"/>
      <c r="EW1040" s="206"/>
      <c r="EX1040" s="206"/>
      <c r="EY1040" s="206"/>
      <c r="EZ1040" s="206"/>
      <c r="FA1040" s="206"/>
      <c r="FB1040" s="206"/>
      <c r="FC1040" s="206"/>
      <c r="FD1040" s="206"/>
      <c r="FE1040" s="206"/>
      <c r="FF1040" s="206"/>
      <c r="FG1040" s="206"/>
      <c r="FH1040" s="206"/>
      <c r="FI1040" s="206"/>
      <c r="FJ1040" s="206"/>
      <c r="FK1040" s="206"/>
      <c r="FL1040" s="206"/>
      <c r="FM1040" s="206"/>
      <c r="FN1040" s="206"/>
      <c r="FO1040" s="206"/>
      <c r="FP1040" s="206"/>
      <c r="FQ1040" s="206"/>
      <c r="FR1040" s="206"/>
      <c r="FS1040" s="206"/>
      <c r="FT1040" s="206"/>
      <c r="FU1040" s="206"/>
      <c r="FV1040" s="206"/>
      <c r="FW1040" s="206"/>
      <c r="FX1040" s="206"/>
      <c r="FY1040" s="206"/>
      <c r="FZ1040" s="206"/>
      <c r="GA1040" s="206"/>
      <c r="GB1040" s="206"/>
      <c r="GC1040" s="206"/>
      <c r="GD1040" s="206"/>
      <c r="GE1040" s="206"/>
      <c r="GF1040" s="206"/>
      <c r="GG1040" s="206"/>
      <c r="GH1040" s="206"/>
      <c r="GI1040" s="206"/>
      <c r="GJ1040" s="206"/>
      <c r="GK1040" s="206"/>
      <c r="GL1040" s="206"/>
      <c r="GM1040" s="206"/>
      <c r="GN1040" s="206"/>
      <c r="GO1040" s="206"/>
      <c r="GP1040" s="206"/>
      <c r="GQ1040" s="206"/>
      <c r="GR1040" s="206"/>
      <c r="GS1040" s="206"/>
      <c r="GT1040" s="206"/>
      <c r="GU1040" s="206"/>
      <c r="GV1040" s="206"/>
      <c r="GW1040" s="206"/>
      <c r="GX1040" s="206"/>
      <c r="GY1040" s="206"/>
      <c r="GZ1040" s="206"/>
      <c r="HA1040" s="206"/>
      <c r="HB1040" s="206"/>
      <c r="HC1040" s="206"/>
      <c r="HD1040" s="206"/>
      <c r="HE1040" s="206"/>
      <c r="HF1040" s="206"/>
      <c r="HG1040" s="206"/>
      <c r="HH1040" s="206"/>
      <c r="HI1040" s="206"/>
      <c r="HJ1040" s="206"/>
      <c r="HK1040" s="206"/>
      <c r="HL1040" s="206"/>
      <c r="HM1040" s="206"/>
      <c r="HN1040" s="206"/>
      <c r="HO1040" s="206"/>
      <c r="HP1040" s="206"/>
      <c r="HQ1040" s="206"/>
      <c r="HR1040" s="206"/>
      <c r="HS1040" s="206"/>
      <c r="HT1040" s="206"/>
      <c r="HU1040" s="206"/>
      <c r="HV1040" s="206"/>
      <c r="HW1040" s="206"/>
      <c r="HX1040" s="206"/>
      <c r="HY1040" s="206"/>
      <c r="HZ1040" s="206"/>
      <c r="IA1040" s="206"/>
      <c r="IB1040" s="206"/>
      <c r="IC1040" s="206"/>
      <c r="ID1040" s="206"/>
      <c r="IE1040" s="206"/>
      <c r="IF1040" s="206"/>
      <c r="IG1040" s="206"/>
      <c r="IH1040" s="206"/>
    </row>
    <row r="1041" spans="1:242" s="225" customFormat="1" hidden="1" x14ac:dyDescent="0.25">
      <c r="A1041" s="206"/>
      <c r="B1041" s="206"/>
      <c r="C1041" s="204">
        <v>43732</v>
      </c>
      <c r="D1041" s="233" t="s">
        <v>1827</v>
      </c>
      <c r="E1041" s="319" t="s">
        <v>1808</v>
      </c>
      <c r="F1041" s="322"/>
      <c r="G1041" s="242" t="s">
        <v>565</v>
      </c>
      <c r="H1041" s="285"/>
      <c r="I1041" s="236">
        <v>315073</v>
      </c>
      <c r="J1041" s="357">
        <f t="shared" si="16"/>
        <v>9168017</v>
      </c>
      <c r="K1041" s="251"/>
      <c r="L1041" s="287"/>
      <c r="M1041" s="319" t="s">
        <v>1808</v>
      </c>
      <c r="N1041" s="287"/>
      <c r="O1041" s="287"/>
      <c r="P1041" s="287"/>
      <c r="Q1041" s="287"/>
      <c r="R1041" s="287"/>
      <c r="S1041" s="287"/>
      <c r="T1041" s="287"/>
      <c r="U1041" s="287"/>
      <c r="V1041" s="287"/>
      <c r="W1041" s="287"/>
      <c r="X1041" s="287"/>
      <c r="Y1041" s="287"/>
      <c r="Z1041" s="287"/>
      <c r="AA1041" s="287"/>
      <c r="AB1041" s="287"/>
      <c r="AC1041" s="287"/>
      <c r="AD1041" s="287"/>
      <c r="AE1041" s="287"/>
      <c r="AF1041" s="287"/>
      <c r="AG1041" s="287"/>
      <c r="AH1041" s="287"/>
      <c r="AI1041" s="287"/>
      <c r="AJ1041" s="449"/>
      <c r="AK1041" s="206"/>
      <c r="AL1041" s="206"/>
      <c r="AM1041" s="206"/>
      <c r="AN1041" s="206"/>
      <c r="AO1041" s="206"/>
      <c r="AP1041" s="206"/>
      <c r="AQ1041" s="206"/>
      <c r="AR1041" s="206"/>
      <c r="AS1041" s="206"/>
      <c r="AT1041" s="206"/>
      <c r="AU1041" s="206"/>
      <c r="AV1041" s="206"/>
      <c r="AW1041" s="206"/>
      <c r="AX1041" s="206"/>
      <c r="AY1041" s="206"/>
      <c r="AZ1041" s="206"/>
      <c r="BA1041" s="206"/>
      <c r="BB1041" s="206"/>
      <c r="BC1041" s="206"/>
      <c r="BD1041" s="206"/>
      <c r="BE1041" s="206"/>
      <c r="BF1041" s="206"/>
      <c r="BG1041" s="206"/>
      <c r="BH1041" s="206"/>
      <c r="BI1041" s="206"/>
      <c r="BJ1041" s="206"/>
      <c r="BK1041" s="206"/>
      <c r="BL1041" s="206"/>
      <c r="BM1041" s="206"/>
      <c r="BN1041" s="206"/>
      <c r="BO1041" s="206"/>
      <c r="BP1041" s="206"/>
      <c r="BQ1041" s="206"/>
      <c r="BR1041" s="206"/>
      <c r="BS1041" s="206"/>
      <c r="BT1041" s="206"/>
      <c r="BU1041" s="206"/>
      <c r="BV1041" s="206"/>
      <c r="BW1041" s="206"/>
      <c r="BX1041" s="206"/>
      <c r="BY1041" s="206"/>
      <c r="BZ1041" s="206"/>
      <c r="CA1041" s="206"/>
      <c r="CB1041" s="206"/>
      <c r="CC1041" s="206"/>
      <c r="CD1041" s="206"/>
      <c r="CE1041" s="206"/>
      <c r="CF1041" s="206"/>
      <c r="CG1041" s="206"/>
      <c r="CH1041" s="206"/>
      <c r="CI1041" s="206"/>
      <c r="CJ1041" s="206"/>
      <c r="CK1041" s="206"/>
      <c r="CL1041" s="206"/>
      <c r="CM1041" s="206"/>
      <c r="CN1041" s="206"/>
      <c r="CO1041" s="206"/>
      <c r="CP1041" s="206"/>
      <c r="CQ1041" s="206"/>
      <c r="CR1041" s="206"/>
      <c r="CS1041" s="206"/>
      <c r="CT1041" s="206"/>
      <c r="CU1041" s="206"/>
      <c r="CV1041" s="206"/>
      <c r="CW1041" s="206"/>
      <c r="CX1041" s="206"/>
      <c r="CY1041" s="206"/>
      <c r="CZ1041" s="206"/>
      <c r="DA1041" s="206"/>
      <c r="DB1041" s="206"/>
      <c r="DC1041" s="206"/>
      <c r="DD1041" s="206"/>
      <c r="DE1041" s="206"/>
      <c r="DF1041" s="206"/>
      <c r="DG1041" s="206"/>
      <c r="DH1041" s="206"/>
      <c r="DI1041" s="206"/>
      <c r="DJ1041" s="206"/>
      <c r="DK1041" s="206"/>
      <c r="DL1041" s="206"/>
      <c r="DM1041" s="206"/>
      <c r="DN1041" s="206"/>
      <c r="DO1041" s="206"/>
      <c r="DP1041" s="206"/>
      <c r="DQ1041" s="206"/>
      <c r="DR1041" s="206"/>
      <c r="DS1041" s="206"/>
      <c r="DT1041" s="206"/>
      <c r="DU1041" s="206"/>
      <c r="DV1041" s="206"/>
      <c r="DW1041" s="206"/>
      <c r="DX1041" s="206"/>
      <c r="DY1041" s="206"/>
      <c r="DZ1041" s="206"/>
      <c r="EA1041" s="206"/>
      <c r="EB1041" s="206"/>
      <c r="EC1041" s="206"/>
      <c r="ED1041" s="206"/>
      <c r="EE1041" s="206"/>
      <c r="EF1041" s="206"/>
      <c r="EG1041" s="206"/>
      <c r="EH1041" s="206"/>
      <c r="EI1041" s="206"/>
      <c r="EJ1041" s="206"/>
      <c r="EK1041" s="206"/>
      <c r="EL1041" s="206"/>
      <c r="EM1041" s="206"/>
      <c r="EN1041" s="206"/>
      <c r="EO1041" s="206"/>
      <c r="EP1041" s="206"/>
      <c r="EQ1041" s="206"/>
      <c r="ER1041" s="206"/>
      <c r="ES1041" s="206"/>
      <c r="ET1041" s="206"/>
      <c r="EU1041" s="206"/>
      <c r="EV1041" s="206"/>
      <c r="EW1041" s="206"/>
      <c r="EX1041" s="206"/>
      <c r="EY1041" s="206"/>
      <c r="EZ1041" s="206"/>
      <c r="FA1041" s="206"/>
      <c r="FB1041" s="206"/>
      <c r="FC1041" s="206"/>
      <c r="FD1041" s="206"/>
      <c r="FE1041" s="206"/>
      <c r="FF1041" s="206"/>
      <c r="FG1041" s="206"/>
      <c r="FH1041" s="206"/>
      <c r="FI1041" s="206"/>
      <c r="FJ1041" s="206"/>
      <c r="FK1041" s="206"/>
      <c r="FL1041" s="206"/>
      <c r="FM1041" s="206"/>
      <c r="FN1041" s="206"/>
      <c r="FO1041" s="206"/>
      <c r="FP1041" s="206"/>
      <c r="FQ1041" s="206"/>
      <c r="FR1041" s="206"/>
      <c r="FS1041" s="206"/>
      <c r="FT1041" s="206"/>
      <c r="FU1041" s="206"/>
      <c r="FV1041" s="206"/>
      <c r="FW1041" s="206"/>
      <c r="FX1041" s="206"/>
      <c r="FY1041" s="206"/>
      <c r="FZ1041" s="206"/>
      <c r="GA1041" s="206"/>
      <c r="GB1041" s="206"/>
      <c r="GC1041" s="206"/>
      <c r="GD1041" s="206"/>
      <c r="GE1041" s="206"/>
      <c r="GF1041" s="206"/>
      <c r="GG1041" s="206"/>
      <c r="GH1041" s="206"/>
      <c r="GI1041" s="206"/>
      <c r="GJ1041" s="206"/>
      <c r="GK1041" s="206"/>
      <c r="GL1041" s="206"/>
      <c r="GM1041" s="206"/>
      <c r="GN1041" s="206"/>
      <c r="GO1041" s="206"/>
      <c r="GP1041" s="206"/>
      <c r="GQ1041" s="206"/>
      <c r="GR1041" s="206"/>
      <c r="GS1041" s="206"/>
      <c r="GT1041" s="206"/>
      <c r="GU1041" s="206"/>
      <c r="GV1041" s="206"/>
      <c r="GW1041" s="206"/>
      <c r="GX1041" s="206"/>
      <c r="GY1041" s="206"/>
      <c r="GZ1041" s="206"/>
      <c r="HA1041" s="206"/>
      <c r="HB1041" s="206"/>
      <c r="HC1041" s="206"/>
      <c r="HD1041" s="206"/>
      <c r="HE1041" s="206"/>
      <c r="HF1041" s="206"/>
      <c r="HG1041" s="206"/>
      <c r="HH1041" s="206"/>
      <c r="HI1041" s="206"/>
      <c r="HJ1041" s="206"/>
      <c r="HK1041" s="206"/>
      <c r="HL1041" s="206"/>
      <c r="HM1041" s="206"/>
      <c r="HN1041" s="206"/>
      <c r="HO1041" s="206"/>
      <c r="HP1041" s="206"/>
      <c r="HQ1041" s="206"/>
      <c r="HR1041" s="206"/>
      <c r="HS1041" s="206"/>
      <c r="HT1041" s="206"/>
      <c r="HU1041" s="206"/>
      <c r="HV1041" s="206"/>
      <c r="HW1041" s="206"/>
      <c r="HX1041" s="206"/>
      <c r="HY1041" s="206"/>
      <c r="HZ1041" s="206"/>
      <c r="IA1041" s="206"/>
      <c r="IB1041" s="206"/>
      <c r="IC1041" s="206"/>
      <c r="ID1041" s="206"/>
      <c r="IE1041" s="206"/>
      <c r="IF1041" s="206"/>
      <c r="IG1041" s="206"/>
      <c r="IH1041" s="206"/>
    </row>
    <row r="1042" spans="1:242" s="225" customFormat="1" hidden="1" x14ac:dyDescent="0.25">
      <c r="A1042" s="206"/>
      <c r="B1042" s="206"/>
      <c r="C1042" s="292">
        <v>43732</v>
      </c>
      <c r="D1042" s="233" t="s">
        <v>1828</v>
      </c>
      <c r="E1042" s="319" t="s">
        <v>1809</v>
      </c>
      <c r="F1042" s="322"/>
      <c r="G1042" s="242" t="s">
        <v>563</v>
      </c>
      <c r="H1042" s="285"/>
      <c r="I1042" s="236">
        <v>128000</v>
      </c>
      <c r="J1042" s="357">
        <f t="shared" si="16"/>
        <v>9040017</v>
      </c>
      <c r="K1042" s="251"/>
      <c r="L1042" s="287"/>
      <c r="M1042" s="319" t="s">
        <v>1809</v>
      </c>
      <c r="N1042" s="287"/>
      <c r="O1042" s="287"/>
      <c r="P1042" s="287"/>
      <c r="Q1042" s="287"/>
      <c r="R1042" s="287"/>
      <c r="S1042" s="287"/>
      <c r="T1042" s="287"/>
      <c r="U1042" s="287"/>
      <c r="V1042" s="287"/>
      <c r="W1042" s="287"/>
      <c r="X1042" s="287"/>
      <c r="Y1042" s="287"/>
      <c r="Z1042" s="287"/>
      <c r="AA1042" s="287"/>
      <c r="AB1042" s="287"/>
      <c r="AC1042" s="287"/>
      <c r="AD1042" s="287"/>
      <c r="AE1042" s="287"/>
      <c r="AF1042" s="287"/>
      <c r="AG1042" s="287"/>
      <c r="AH1042" s="287"/>
      <c r="AI1042" s="287"/>
      <c r="AJ1042" s="449"/>
      <c r="AK1042" s="206"/>
      <c r="AL1042" s="206"/>
      <c r="AM1042" s="206"/>
      <c r="AN1042" s="206"/>
      <c r="AO1042" s="206"/>
      <c r="AP1042" s="206"/>
      <c r="AQ1042" s="206"/>
      <c r="AR1042" s="206"/>
      <c r="AS1042" s="206"/>
      <c r="AT1042" s="206"/>
      <c r="AU1042" s="206"/>
      <c r="AV1042" s="206"/>
      <c r="AW1042" s="206"/>
      <c r="AX1042" s="206"/>
      <c r="AY1042" s="206"/>
      <c r="AZ1042" s="206"/>
      <c r="BA1042" s="206"/>
      <c r="BB1042" s="206"/>
      <c r="BC1042" s="206"/>
      <c r="BD1042" s="206"/>
      <c r="BE1042" s="206"/>
      <c r="BF1042" s="206"/>
      <c r="BG1042" s="206"/>
      <c r="BH1042" s="206"/>
      <c r="BI1042" s="206"/>
      <c r="BJ1042" s="206"/>
      <c r="BK1042" s="206"/>
      <c r="BL1042" s="206"/>
      <c r="BM1042" s="206"/>
      <c r="BN1042" s="206"/>
      <c r="BO1042" s="206"/>
      <c r="BP1042" s="206"/>
      <c r="BQ1042" s="206"/>
      <c r="BR1042" s="206"/>
      <c r="BS1042" s="206"/>
      <c r="BT1042" s="206"/>
      <c r="BU1042" s="206"/>
      <c r="BV1042" s="206"/>
      <c r="BW1042" s="206"/>
      <c r="BX1042" s="206"/>
      <c r="BY1042" s="206"/>
      <c r="BZ1042" s="206"/>
      <c r="CA1042" s="206"/>
      <c r="CB1042" s="206"/>
      <c r="CC1042" s="206"/>
      <c r="CD1042" s="206"/>
      <c r="CE1042" s="206"/>
      <c r="CF1042" s="206"/>
      <c r="CG1042" s="206"/>
      <c r="CH1042" s="206"/>
      <c r="CI1042" s="206"/>
      <c r="CJ1042" s="206"/>
      <c r="CK1042" s="206"/>
      <c r="CL1042" s="206"/>
      <c r="CM1042" s="206"/>
      <c r="CN1042" s="206"/>
      <c r="CO1042" s="206"/>
      <c r="CP1042" s="206"/>
      <c r="CQ1042" s="206"/>
      <c r="CR1042" s="206"/>
      <c r="CS1042" s="206"/>
      <c r="CT1042" s="206"/>
      <c r="CU1042" s="206"/>
      <c r="CV1042" s="206"/>
      <c r="CW1042" s="206"/>
      <c r="CX1042" s="206"/>
      <c r="CY1042" s="206"/>
      <c r="CZ1042" s="206"/>
      <c r="DA1042" s="206"/>
      <c r="DB1042" s="206"/>
      <c r="DC1042" s="206"/>
      <c r="DD1042" s="206"/>
      <c r="DE1042" s="206"/>
      <c r="DF1042" s="206"/>
      <c r="DG1042" s="206"/>
      <c r="DH1042" s="206"/>
      <c r="DI1042" s="206"/>
      <c r="DJ1042" s="206"/>
      <c r="DK1042" s="206"/>
      <c r="DL1042" s="206"/>
      <c r="DM1042" s="206"/>
      <c r="DN1042" s="206"/>
      <c r="DO1042" s="206"/>
      <c r="DP1042" s="206"/>
      <c r="DQ1042" s="206"/>
      <c r="DR1042" s="206"/>
      <c r="DS1042" s="206"/>
      <c r="DT1042" s="206"/>
      <c r="DU1042" s="206"/>
      <c r="DV1042" s="206"/>
      <c r="DW1042" s="206"/>
      <c r="DX1042" s="206"/>
      <c r="DY1042" s="206"/>
      <c r="DZ1042" s="206"/>
      <c r="EA1042" s="206"/>
      <c r="EB1042" s="206"/>
      <c r="EC1042" s="206"/>
      <c r="ED1042" s="206"/>
      <c r="EE1042" s="206"/>
      <c r="EF1042" s="206"/>
      <c r="EG1042" s="206"/>
      <c r="EH1042" s="206"/>
      <c r="EI1042" s="206"/>
      <c r="EJ1042" s="206"/>
      <c r="EK1042" s="206"/>
      <c r="EL1042" s="206"/>
      <c r="EM1042" s="206"/>
      <c r="EN1042" s="206"/>
      <c r="EO1042" s="206"/>
      <c r="EP1042" s="206"/>
      <c r="EQ1042" s="206"/>
      <c r="ER1042" s="206"/>
      <c r="ES1042" s="206"/>
      <c r="ET1042" s="206"/>
      <c r="EU1042" s="206"/>
      <c r="EV1042" s="206"/>
      <c r="EW1042" s="206"/>
      <c r="EX1042" s="206"/>
      <c r="EY1042" s="206"/>
      <c r="EZ1042" s="206"/>
      <c r="FA1042" s="206"/>
      <c r="FB1042" s="206"/>
      <c r="FC1042" s="206"/>
      <c r="FD1042" s="206"/>
      <c r="FE1042" s="206"/>
      <c r="FF1042" s="206"/>
      <c r="FG1042" s="206"/>
      <c r="FH1042" s="206"/>
      <c r="FI1042" s="206"/>
      <c r="FJ1042" s="206"/>
      <c r="FK1042" s="206"/>
      <c r="FL1042" s="206"/>
      <c r="FM1042" s="206"/>
      <c r="FN1042" s="206"/>
      <c r="FO1042" s="206"/>
      <c r="FP1042" s="206"/>
      <c r="FQ1042" s="206"/>
      <c r="FR1042" s="206"/>
      <c r="FS1042" s="206"/>
      <c r="FT1042" s="206"/>
      <c r="FU1042" s="206"/>
      <c r="FV1042" s="206"/>
      <c r="FW1042" s="206"/>
      <c r="FX1042" s="206"/>
      <c r="FY1042" s="206"/>
      <c r="FZ1042" s="206"/>
      <c r="GA1042" s="206"/>
      <c r="GB1042" s="206"/>
      <c r="GC1042" s="206"/>
      <c r="GD1042" s="206"/>
      <c r="GE1042" s="206"/>
      <c r="GF1042" s="206"/>
      <c r="GG1042" s="206"/>
      <c r="GH1042" s="206"/>
      <c r="GI1042" s="206"/>
      <c r="GJ1042" s="206"/>
      <c r="GK1042" s="206"/>
      <c r="GL1042" s="206"/>
      <c r="GM1042" s="206"/>
      <c r="GN1042" s="206"/>
      <c r="GO1042" s="206"/>
      <c r="GP1042" s="206"/>
      <c r="GQ1042" s="206"/>
      <c r="GR1042" s="206"/>
      <c r="GS1042" s="206"/>
      <c r="GT1042" s="206"/>
      <c r="GU1042" s="206"/>
      <c r="GV1042" s="206"/>
      <c r="GW1042" s="206"/>
      <c r="GX1042" s="206"/>
      <c r="GY1042" s="206"/>
      <c r="GZ1042" s="206"/>
      <c r="HA1042" s="206"/>
      <c r="HB1042" s="206"/>
      <c r="HC1042" s="206"/>
      <c r="HD1042" s="206"/>
      <c r="HE1042" s="206"/>
      <c r="HF1042" s="206"/>
      <c r="HG1042" s="206"/>
      <c r="HH1042" s="206"/>
      <c r="HI1042" s="206"/>
      <c r="HJ1042" s="206"/>
      <c r="HK1042" s="206"/>
      <c r="HL1042" s="206"/>
      <c r="HM1042" s="206"/>
      <c r="HN1042" s="206"/>
      <c r="HO1042" s="206"/>
      <c r="HP1042" s="206"/>
      <c r="HQ1042" s="206"/>
      <c r="HR1042" s="206"/>
      <c r="HS1042" s="206"/>
      <c r="HT1042" s="206"/>
      <c r="HU1042" s="206"/>
      <c r="HV1042" s="206"/>
      <c r="HW1042" s="206"/>
      <c r="HX1042" s="206"/>
      <c r="HY1042" s="206"/>
      <c r="HZ1042" s="206"/>
      <c r="IA1042" s="206"/>
      <c r="IB1042" s="206"/>
      <c r="IC1042" s="206"/>
      <c r="ID1042" s="206"/>
      <c r="IE1042" s="206"/>
      <c r="IF1042" s="206"/>
      <c r="IG1042" s="206"/>
      <c r="IH1042" s="206"/>
    </row>
    <row r="1043" spans="1:242" s="225" customFormat="1" hidden="1" x14ac:dyDescent="0.25">
      <c r="A1043" s="206"/>
      <c r="B1043" s="206"/>
      <c r="C1043" s="292">
        <v>43732</v>
      </c>
      <c r="D1043" s="233" t="s">
        <v>1828</v>
      </c>
      <c r="E1043" s="319" t="s">
        <v>1810</v>
      </c>
      <c r="F1043" s="322"/>
      <c r="G1043" s="242" t="s">
        <v>563</v>
      </c>
      <c r="H1043" s="285"/>
      <c r="I1043" s="236">
        <v>192000</v>
      </c>
      <c r="J1043" s="357">
        <f t="shared" si="16"/>
        <v>8848017</v>
      </c>
      <c r="K1043" s="251"/>
      <c r="L1043" s="287"/>
      <c r="M1043" s="319" t="s">
        <v>1810</v>
      </c>
      <c r="N1043" s="287"/>
      <c r="O1043" s="287"/>
      <c r="P1043" s="287"/>
      <c r="Q1043" s="287"/>
      <c r="R1043" s="287"/>
      <c r="S1043" s="287"/>
      <c r="T1043" s="287"/>
      <c r="U1043" s="287"/>
      <c r="V1043" s="287"/>
      <c r="W1043" s="287"/>
      <c r="X1043" s="287"/>
      <c r="Y1043" s="287"/>
      <c r="Z1043" s="287"/>
      <c r="AA1043" s="287"/>
      <c r="AB1043" s="287"/>
      <c r="AC1043" s="287"/>
      <c r="AD1043" s="287"/>
      <c r="AE1043" s="287"/>
      <c r="AF1043" s="287"/>
      <c r="AG1043" s="287"/>
      <c r="AH1043" s="287"/>
      <c r="AI1043" s="287"/>
      <c r="AJ1043" s="449"/>
      <c r="AK1043" s="206"/>
      <c r="AL1043" s="206"/>
      <c r="AM1043" s="206"/>
      <c r="AN1043" s="206"/>
      <c r="AO1043" s="206"/>
      <c r="AP1043" s="206"/>
      <c r="AQ1043" s="206"/>
      <c r="AR1043" s="206"/>
      <c r="AS1043" s="206"/>
      <c r="AT1043" s="206"/>
      <c r="AU1043" s="206"/>
      <c r="AV1043" s="206"/>
      <c r="AW1043" s="206"/>
      <c r="AX1043" s="206"/>
      <c r="AY1043" s="206"/>
      <c r="AZ1043" s="206"/>
      <c r="BA1043" s="206"/>
      <c r="BB1043" s="206"/>
      <c r="BC1043" s="206"/>
      <c r="BD1043" s="206"/>
      <c r="BE1043" s="206"/>
      <c r="BF1043" s="206"/>
      <c r="BG1043" s="206"/>
      <c r="BH1043" s="206"/>
      <c r="BI1043" s="206"/>
      <c r="BJ1043" s="206"/>
      <c r="BK1043" s="206"/>
      <c r="BL1043" s="206"/>
      <c r="BM1043" s="206"/>
      <c r="BN1043" s="206"/>
      <c r="BO1043" s="206"/>
      <c r="BP1043" s="206"/>
      <c r="BQ1043" s="206"/>
      <c r="BR1043" s="206"/>
      <c r="BS1043" s="206"/>
      <c r="BT1043" s="206"/>
      <c r="BU1043" s="206"/>
      <c r="BV1043" s="206"/>
      <c r="BW1043" s="206"/>
      <c r="BX1043" s="206"/>
      <c r="BY1043" s="206"/>
      <c r="BZ1043" s="206"/>
      <c r="CA1043" s="206"/>
      <c r="CB1043" s="206"/>
      <c r="CC1043" s="206"/>
      <c r="CD1043" s="206"/>
      <c r="CE1043" s="206"/>
      <c r="CF1043" s="206"/>
      <c r="CG1043" s="206"/>
      <c r="CH1043" s="206"/>
      <c r="CI1043" s="206"/>
      <c r="CJ1043" s="206"/>
      <c r="CK1043" s="206"/>
      <c r="CL1043" s="206"/>
      <c r="CM1043" s="206"/>
      <c r="CN1043" s="206"/>
      <c r="CO1043" s="206"/>
      <c r="CP1043" s="206"/>
      <c r="CQ1043" s="206"/>
      <c r="CR1043" s="206"/>
      <c r="CS1043" s="206"/>
      <c r="CT1043" s="206"/>
      <c r="CU1043" s="206"/>
      <c r="CV1043" s="206"/>
      <c r="CW1043" s="206"/>
      <c r="CX1043" s="206"/>
      <c r="CY1043" s="206"/>
      <c r="CZ1043" s="206"/>
      <c r="DA1043" s="206"/>
      <c r="DB1043" s="206"/>
      <c r="DC1043" s="206"/>
      <c r="DD1043" s="206"/>
      <c r="DE1043" s="206"/>
      <c r="DF1043" s="206"/>
      <c r="DG1043" s="206"/>
      <c r="DH1043" s="206"/>
      <c r="DI1043" s="206"/>
      <c r="DJ1043" s="206"/>
      <c r="DK1043" s="206"/>
      <c r="DL1043" s="206"/>
      <c r="DM1043" s="206"/>
      <c r="DN1043" s="206"/>
      <c r="DO1043" s="206"/>
      <c r="DP1043" s="206"/>
      <c r="DQ1043" s="206"/>
      <c r="DR1043" s="206"/>
      <c r="DS1043" s="206"/>
      <c r="DT1043" s="206"/>
      <c r="DU1043" s="206"/>
      <c r="DV1043" s="206"/>
      <c r="DW1043" s="206"/>
      <c r="DX1043" s="206"/>
      <c r="DY1043" s="206"/>
      <c r="DZ1043" s="206"/>
      <c r="EA1043" s="206"/>
      <c r="EB1043" s="206"/>
      <c r="EC1043" s="206"/>
      <c r="ED1043" s="206"/>
      <c r="EE1043" s="206"/>
      <c r="EF1043" s="206"/>
      <c r="EG1043" s="206"/>
      <c r="EH1043" s="206"/>
      <c r="EI1043" s="206"/>
      <c r="EJ1043" s="206"/>
      <c r="EK1043" s="206"/>
      <c r="EL1043" s="206"/>
      <c r="EM1043" s="206"/>
      <c r="EN1043" s="206"/>
      <c r="EO1043" s="206"/>
      <c r="EP1043" s="206"/>
      <c r="EQ1043" s="206"/>
      <c r="ER1043" s="206"/>
      <c r="ES1043" s="206"/>
      <c r="ET1043" s="206"/>
      <c r="EU1043" s="206"/>
      <c r="EV1043" s="206"/>
      <c r="EW1043" s="206"/>
      <c r="EX1043" s="206"/>
      <c r="EY1043" s="206"/>
      <c r="EZ1043" s="206"/>
      <c r="FA1043" s="206"/>
      <c r="FB1043" s="206"/>
      <c r="FC1043" s="206"/>
      <c r="FD1043" s="206"/>
      <c r="FE1043" s="206"/>
      <c r="FF1043" s="206"/>
      <c r="FG1043" s="206"/>
      <c r="FH1043" s="206"/>
      <c r="FI1043" s="206"/>
      <c r="FJ1043" s="206"/>
      <c r="FK1043" s="206"/>
      <c r="FL1043" s="206"/>
      <c r="FM1043" s="206"/>
      <c r="FN1043" s="206"/>
      <c r="FO1043" s="206"/>
      <c r="FP1043" s="206"/>
      <c r="FQ1043" s="206"/>
      <c r="FR1043" s="206"/>
      <c r="FS1043" s="206"/>
      <c r="FT1043" s="206"/>
      <c r="FU1043" s="206"/>
      <c r="FV1043" s="206"/>
      <c r="FW1043" s="206"/>
      <c r="FX1043" s="206"/>
      <c r="FY1043" s="206"/>
      <c r="FZ1043" s="206"/>
      <c r="GA1043" s="206"/>
      <c r="GB1043" s="206"/>
      <c r="GC1043" s="206"/>
      <c r="GD1043" s="206"/>
      <c r="GE1043" s="206"/>
      <c r="GF1043" s="206"/>
      <c r="GG1043" s="206"/>
      <c r="GH1043" s="206"/>
      <c r="GI1043" s="206"/>
      <c r="GJ1043" s="206"/>
      <c r="GK1043" s="206"/>
      <c r="GL1043" s="206"/>
      <c r="GM1043" s="206"/>
      <c r="GN1043" s="206"/>
      <c r="GO1043" s="206"/>
      <c r="GP1043" s="206"/>
      <c r="GQ1043" s="206"/>
      <c r="GR1043" s="206"/>
      <c r="GS1043" s="206"/>
      <c r="GT1043" s="206"/>
      <c r="GU1043" s="206"/>
      <c r="GV1043" s="206"/>
      <c r="GW1043" s="206"/>
      <c r="GX1043" s="206"/>
      <c r="GY1043" s="206"/>
      <c r="GZ1043" s="206"/>
      <c r="HA1043" s="206"/>
      <c r="HB1043" s="206"/>
      <c r="HC1043" s="206"/>
      <c r="HD1043" s="206"/>
      <c r="HE1043" s="206"/>
      <c r="HF1043" s="206"/>
      <c r="HG1043" s="206"/>
      <c r="HH1043" s="206"/>
      <c r="HI1043" s="206"/>
      <c r="HJ1043" s="206"/>
      <c r="HK1043" s="206"/>
      <c r="HL1043" s="206"/>
      <c r="HM1043" s="206"/>
      <c r="HN1043" s="206"/>
      <c r="HO1043" s="206"/>
      <c r="HP1043" s="206"/>
      <c r="HQ1043" s="206"/>
      <c r="HR1043" s="206"/>
      <c r="HS1043" s="206"/>
      <c r="HT1043" s="206"/>
      <c r="HU1043" s="206"/>
      <c r="HV1043" s="206"/>
      <c r="HW1043" s="206"/>
      <c r="HX1043" s="206"/>
      <c r="HY1043" s="206"/>
      <c r="HZ1043" s="206"/>
      <c r="IA1043" s="206"/>
      <c r="IB1043" s="206"/>
      <c r="IC1043" s="206"/>
      <c r="ID1043" s="206"/>
      <c r="IE1043" s="206"/>
      <c r="IF1043" s="206"/>
      <c r="IG1043" s="206"/>
      <c r="IH1043" s="206"/>
    </row>
    <row r="1044" spans="1:242" s="225" customFormat="1" hidden="1" x14ac:dyDescent="0.25">
      <c r="A1044" s="206"/>
      <c r="B1044" s="206"/>
      <c r="C1044" s="232">
        <v>43732</v>
      </c>
      <c r="D1044" s="225" t="s">
        <v>1780</v>
      </c>
      <c r="E1044" s="238" t="s">
        <v>1832</v>
      </c>
      <c r="F1044" s="238"/>
      <c r="G1044" s="225" t="s">
        <v>1187</v>
      </c>
      <c r="H1044" s="285"/>
      <c r="I1044" s="210">
        <v>1000000</v>
      </c>
      <c r="J1044" s="357">
        <f t="shared" si="16"/>
        <v>7848017</v>
      </c>
      <c r="K1044" s="251"/>
      <c r="L1044" s="287"/>
      <c r="M1044" s="238" t="s">
        <v>1832</v>
      </c>
      <c r="N1044" s="287"/>
      <c r="O1044" s="287"/>
      <c r="P1044" s="287"/>
      <c r="Q1044" s="287"/>
      <c r="R1044" s="287"/>
      <c r="S1044" s="287"/>
      <c r="T1044" s="287"/>
      <c r="U1044" s="287"/>
      <c r="V1044" s="287"/>
      <c r="W1044" s="287"/>
      <c r="X1044" s="287"/>
      <c r="Y1044" s="287"/>
      <c r="Z1044" s="287"/>
      <c r="AA1044" s="287"/>
      <c r="AB1044" s="287"/>
      <c r="AC1044" s="287"/>
      <c r="AD1044" s="287"/>
      <c r="AE1044" s="287"/>
      <c r="AF1044" s="287"/>
      <c r="AG1044" s="287"/>
      <c r="AH1044" s="287"/>
      <c r="AI1044" s="287"/>
      <c r="AJ1044" s="449"/>
      <c r="AK1044" s="206"/>
      <c r="AL1044" s="206"/>
      <c r="AM1044" s="206"/>
      <c r="AN1044" s="206"/>
      <c r="AO1044" s="206"/>
      <c r="AP1044" s="206"/>
      <c r="AQ1044" s="206"/>
      <c r="AR1044" s="206"/>
      <c r="AS1044" s="206"/>
      <c r="AT1044" s="206"/>
      <c r="AU1044" s="206"/>
      <c r="AV1044" s="206"/>
      <c r="AW1044" s="206"/>
      <c r="AX1044" s="206"/>
      <c r="AY1044" s="206"/>
      <c r="AZ1044" s="206"/>
      <c r="BA1044" s="206"/>
      <c r="BB1044" s="206"/>
      <c r="BC1044" s="206"/>
      <c r="BD1044" s="206"/>
      <c r="BE1044" s="206"/>
      <c r="BF1044" s="206"/>
      <c r="BG1044" s="206"/>
      <c r="BH1044" s="206"/>
      <c r="BI1044" s="206"/>
      <c r="BJ1044" s="206"/>
      <c r="BK1044" s="206"/>
      <c r="BL1044" s="206"/>
      <c r="BM1044" s="206"/>
      <c r="BN1044" s="206"/>
      <c r="BO1044" s="206"/>
      <c r="BP1044" s="206"/>
      <c r="BQ1044" s="206"/>
      <c r="BR1044" s="206"/>
      <c r="BS1044" s="206"/>
      <c r="BT1044" s="206"/>
      <c r="BU1044" s="206"/>
      <c r="BV1044" s="206"/>
      <c r="BW1044" s="206"/>
      <c r="BX1044" s="206"/>
      <c r="BY1044" s="206"/>
      <c r="BZ1044" s="206"/>
      <c r="CA1044" s="206"/>
      <c r="CB1044" s="206"/>
      <c r="CC1044" s="206"/>
      <c r="CD1044" s="206"/>
      <c r="CE1044" s="206"/>
      <c r="CF1044" s="206"/>
      <c r="CG1044" s="206"/>
      <c r="CH1044" s="206"/>
      <c r="CI1044" s="206"/>
      <c r="CJ1044" s="206"/>
      <c r="CK1044" s="206"/>
      <c r="CL1044" s="206"/>
      <c r="CM1044" s="206"/>
      <c r="CN1044" s="206"/>
      <c r="CO1044" s="206"/>
      <c r="CP1044" s="206"/>
      <c r="CQ1044" s="206"/>
      <c r="CR1044" s="206"/>
      <c r="CS1044" s="206"/>
      <c r="CT1044" s="206"/>
      <c r="CU1044" s="206"/>
      <c r="CV1044" s="206"/>
      <c r="CW1044" s="206"/>
      <c r="CX1044" s="206"/>
      <c r="CY1044" s="206"/>
      <c r="CZ1044" s="206"/>
      <c r="DA1044" s="206"/>
      <c r="DB1044" s="206"/>
      <c r="DC1044" s="206"/>
      <c r="DD1044" s="206"/>
      <c r="DE1044" s="206"/>
      <c r="DF1044" s="206"/>
      <c r="DG1044" s="206"/>
      <c r="DH1044" s="206"/>
      <c r="DI1044" s="206"/>
      <c r="DJ1044" s="206"/>
      <c r="DK1044" s="206"/>
      <c r="DL1044" s="206"/>
      <c r="DM1044" s="206"/>
      <c r="DN1044" s="206"/>
      <c r="DO1044" s="206"/>
      <c r="DP1044" s="206"/>
      <c r="DQ1044" s="206"/>
      <c r="DR1044" s="206"/>
      <c r="DS1044" s="206"/>
      <c r="DT1044" s="206"/>
      <c r="DU1044" s="206"/>
      <c r="DV1044" s="206"/>
      <c r="DW1044" s="206"/>
      <c r="DX1044" s="206"/>
      <c r="DY1044" s="206"/>
      <c r="DZ1044" s="206"/>
      <c r="EA1044" s="206"/>
      <c r="EB1044" s="206"/>
      <c r="EC1044" s="206"/>
      <c r="ED1044" s="206"/>
      <c r="EE1044" s="206"/>
      <c r="EF1044" s="206"/>
      <c r="EG1044" s="206"/>
      <c r="EH1044" s="206"/>
      <c r="EI1044" s="206"/>
      <c r="EJ1044" s="206"/>
      <c r="EK1044" s="206"/>
      <c r="EL1044" s="206"/>
      <c r="EM1044" s="206"/>
      <c r="EN1044" s="206"/>
      <c r="EO1044" s="206"/>
      <c r="EP1044" s="206"/>
      <c r="EQ1044" s="206"/>
      <c r="ER1044" s="206"/>
      <c r="ES1044" s="206"/>
      <c r="ET1044" s="206"/>
      <c r="EU1044" s="206"/>
      <c r="EV1044" s="206"/>
      <c r="EW1044" s="206"/>
      <c r="EX1044" s="206"/>
      <c r="EY1044" s="206"/>
      <c r="EZ1044" s="206"/>
      <c r="FA1044" s="206"/>
      <c r="FB1044" s="206"/>
      <c r="FC1044" s="206"/>
      <c r="FD1044" s="206"/>
      <c r="FE1044" s="206"/>
      <c r="FF1044" s="206"/>
      <c r="FG1044" s="206"/>
      <c r="FH1044" s="206"/>
      <c r="FI1044" s="206"/>
      <c r="FJ1044" s="206"/>
      <c r="FK1044" s="206"/>
      <c r="FL1044" s="206"/>
      <c r="FM1044" s="206"/>
      <c r="FN1044" s="206"/>
      <c r="FO1044" s="206"/>
      <c r="FP1044" s="206"/>
      <c r="FQ1044" s="206"/>
      <c r="FR1044" s="206"/>
      <c r="FS1044" s="206"/>
      <c r="FT1044" s="206"/>
      <c r="FU1044" s="206"/>
      <c r="FV1044" s="206"/>
      <c r="FW1044" s="206"/>
      <c r="FX1044" s="206"/>
      <c r="FY1044" s="206"/>
      <c r="FZ1044" s="206"/>
      <c r="GA1044" s="206"/>
      <c r="GB1044" s="206"/>
      <c r="GC1044" s="206"/>
      <c r="GD1044" s="206"/>
      <c r="GE1044" s="206"/>
      <c r="GF1044" s="206"/>
      <c r="GG1044" s="206"/>
      <c r="GH1044" s="206"/>
      <c r="GI1044" s="206"/>
      <c r="GJ1044" s="206"/>
      <c r="GK1044" s="206"/>
      <c r="GL1044" s="206"/>
      <c r="GM1044" s="206"/>
      <c r="GN1044" s="206"/>
      <c r="GO1044" s="206"/>
      <c r="GP1044" s="206"/>
      <c r="GQ1044" s="206"/>
      <c r="GR1044" s="206"/>
      <c r="GS1044" s="206"/>
      <c r="GT1044" s="206"/>
      <c r="GU1044" s="206"/>
      <c r="GV1044" s="206"/>
      <c r="GW1044" s="206"/>
      <c r="GX1044" s="206"/>
      <c r="GY1044" s="206"/>
      <c r="GZ1044" s="206"/>
      <c r="HA1044" s="206"/>
      <c r="HB1044" s="206"/>
      <c r="HC1044" s="206"/>
      <c r="HD1044" s="206"/>
      <c r="HE1044" s="206"/>
      <c r="HF1044" s="206"/>
      <c r="HG1044" s="206"/>
      <c r="HH1044" s="206"/>
      <c r="HI1044" s="206"/>
      <c r="HJ1044" s="206"/>
      <c r="HK1044" s="206"/>
      <c r="HL1044" s="206"/>
      <c r="HM1044" s="206"/>
      <c r="HN1044" s="206"/>
      <c r="HO1044" s="206"/>
      <c r="HP1044" s="206"/>
      <c r="HQ1044" s="206"/>
      <c r="HR1044" s="206"/>
      <c r="HS1044" s="206"/>
      <c r="HT1044" s="206"/>
      <c r="HU1044" s="206"/>
      <c r="HV1044" s="206"/>
      <c r="HW1044" s="206"/>
      <c r="HX1044" s="206"/>
      <c r="HY1044" s="206"/>
      <c r="HZ1044" s="206"/>
      <c r="IA1044" s="206"/>
      <c r="IB1044" s="206"/>
      <c r="IC1044" s="206"/>
      <c r="ID1044" s="206"/>
      <c r="IE1044" s="206"/>
      <c r="IF1044" s="206"/>
      <c r="IG1044" s="206"/>
      <c r="IH1044" s="206"/>
    </row>
    <row r="1045" spans="1:242" s="225" customFormat="1" hidden="1" x14ac:dyDescent="0.25">
      <c r="A1045" s="206"/>
      <c r="B1045" s="206"/>
      <c r="C1045" s="292">
        <v>43734</v>
      </c>
      <c r="D1045" s="233" t="s">
        <v>1829</v>
      </c>
      <c r="E1045" s="319" t="s">
        <v>1811</v>
      </c>
      <c r="F1045" s="322"/>
      <c r="G1045" s="242" t="s">
        <v>708</v>
      </c>
      <c r="H1045" s="285"/>
      <c r="I1045" s="236">
        <v>3489000</v>
      </c>
      <c r="J1045" s="357">
        <f t="shared" si="16"/>
        <v>4359017</v>
      </c>
      <c r="K1045" s="251"/>
      <c r="L1045" s="287"/>
      <c r="M1045" s="319" t="s">
        <v>1811</v>
      </c>
      <c r="N1045" s="287"/>
      <c r="O1045" s="287"/>
      <c r="P1045" s="287"/>
      <c r="Q1045" s="287"/>
      <c r="R1045" s="287"/>
      <c r="S1045" s="287"/>
      <c r="T1045" s="287"/>
      <c r="U1045" s="287"/>
      <c r="V1045" s="287"/>
      <c r="W1045" s="287"/>
      <c r="X1045" s="287"/>
      <c r="Y1045" s="287"/>
      <c r="Z1045" s="287"/>
      <c r="AA1045" s="287"/>
      <c r="AB1045" s="287"/>
      <c r="AC1045" s="287"/>
      <c r="AD1045" s="287"/>
      <c r="AE1045" s="287"/>
      <c r="AF1045" s="287"/>
      <c r="AG1045" s="287"/>
      <c r="AH1045" s="287"/>
      <c r="AI1045" s="287"/>
      <c r="AJ1045" s="449"/>
      <c r="AK1045" s="206"/>
      <c r="AL1045" s="206"/>
      <c r="AM1045" s="206"/>
      <c r="AN1045" s="206"/>
      <c r="AO1045" s="206"/>
      <c r="AP1045" s="206"/>
      <c r="AQ1045" s="206"/>
      <c r="AR1045" s="206"/>
      <c r="AS1045" s="206"/>
      <c r="AT1045" s="206"/>
      <c r="AU1045" s="206"/>
      <c r="AV1045" s="206"/>
      <c r="AW1045" s="206"/>
      <c r="AX1045" s="206"/>
      <c r="AY1045" s="206"/>
      <c r="AZ1045" s="206"/>
      <c r="BA1045" s="206"/>
      <c r="BB1045" s="206"/>
      <c r="BC1045" s="206"/>
      <c r="BD1045" s="206"/>
      <c r="BE1045" s="206"/>
      <c r="BF1045" s="206"/>
      <c r="BG1045" s="206"/>
      <c r="BH1045" s="206"/>
      <c r="BI1045" s="206"/>
      <c r="BJ1045" s="206"/>
      <c r="BK1045" s="206"/>
      <c r="BL1045" s="206"/>
      <c r="BM1045" s="206"/>
      <c r="BN1045" s="206"/>
      <c r="BO1045" s="206"/>
      <c r="BP1045" s="206"/>
      <c r="BQ1045" s="206"/>
      <c r="BR1045" s="206"/>
      <c r="BS1045" s="206"/>
      <c r="BT1045" s="206"/>
      <c r="BU1045" s="206"/>
      <c r="BV1045" s="206"/>
      <c r="BW1045" s="206"/>
      <c r="BX1045" s="206"/>
      <c r="BY1045" s="206"/>
      <c r="BZ1045" s="206"/>
      <c r="CA1045" s="206"/>
      <c r="CB1045" s="206"/>
      <c r="CC1045" s="206"/>
      <c r="CD1045" s="206"/>
      <c r="CE1045" s="206"/>
      <c r="CF1045" s="206"/>
      <c r="CG1045" s="206"/>
      <c r="CH1045" s="206"/>
      <c r="CI1045" s="206"/>
      <c r="CJ1045" s="206"/>
      <c r="CK1045" s="206"/>
      <c r="CL1045" s="206"/>
      <c r="CM1045" s="206"/>
      <c r="CN1045" s="206"/>
      <c r="CO1045" s="206"/>
      <c r="CP1045" s="206"/>
      <c r="CQ1045" s="206"/>
      <c r="CR1045" s="206"/>
      <c r="CS1045" s="206"/>
      <c r="CT1045" s="206"/>
      <c r="CU1045" s="206"/>
      <c r="CV1045" s="206"/>
      <c r="CW1045" s="206"/>
      <c r="CX1045" s="206"/>
      <c r="CY1045" s="206"/>
      <c r="CZ1045" s="206"/>
      <c r="DA1045" s="206"/>
      <c r="DB1045" s="206"/>
      <c r="DC1045" s="206"/>
      <c r="DD1045" s="206"/>
      <c r="DE1045" s="206"/>
      <c r="DF1045" s="206"/>
      <c r="DG1045" s="206"/>
      <c r="DH1045" s="206"/>
      <c r="DI1045" s="206"/>
      <c r="DJ1045" s="206"/>
      <c r="DK1045" s="206"/>
      <c r="DL1045" s="206"/>
      <c r="DM1045" s="206"/>
      <c r="DN1045" s="206"/>
      <c r="DO1045" s="206"/>
      <c r="DP1045" s="206"/>
      <c r="DQ1045" s="206"/>
      <c r="DR1045" s="206"/>
      <c r="DS1045" s="206"/>
      <c r="DT1045" s="206"/>
      <c r="DU1045" s="206"/>
      <c r="DV1045" s="206"/>
      <c r="DW1045" s="206"/>
      <c r="DX1045" s="206"/>
      <c r="DY1045" s="206"/>
      <c r="DZ1045" s="206"/>
      <c r="EA1045" s="206"/>
      <c r="EB1045" s="206"/>
      <c r="EC1045" s="206"/>
      <c r="ED1045" s="206"/>
      <c r="EE1045" s="206"/>
      <c r="EF1045" s="206"/>
      <c r="EG1045" s="206"/>
      <c r="EH1045" s="206"/>
      <c r="EI1045" s="206"/>
      <c r="EJ1045" s="206"/>
      <c r="EK1045" s="206"/>
      <c r="EL1045" s="206"/>
      <c r="EM1045" s="206"/>
      <c r="EN1045" s="206"/>
      <c r="EO1045" s="206"/>
      <c r="EP1045" s="206"/>
      <c r="EQ1045" s="206"/>
      <c r="ER1045" s="206"/>
      <c r="ES1045" s="206"/>
      <c r="ET1045" s="206"/>
      <c r="EU1045" s="206"/>
      <c r="EV1045" s="206"/>
      <c r="EW1045" s="206"/>
      <c r="EX1045" s="206"/>
      <c r="EY1045" s="206"/>
      <c r="EZ1045" s="206"/>
      <c r="FA1045" s="206"/>
      <c r="FB1045" s="206"/>
      <c r="FC1045" s="206"/>
      <c r="FD1045" s="206"/>
      <c r="FE1045" s="206"/>
      <c r="FF1045" s="206"/>
      <c r="FG1045" s="206"/>
      <c r="FH1045" s="206"/>
      <c r="FI1045" s="206"/>
      <c r="FJ1045" s="206"/>
      <c r="FK1045" s="206"/>
      <c r="FL1045" s="206"/>
      <c r="FM1045" s="206"/>
      <c r="FN1045" s="206"/>
      <c r="FO1045" s="206"/>
      <c r="FP1045" s="206"/>
      <c r="FQ1045" s="206"/>
      <c r="FR1045" s="206"/>
      <c r="FS1045" s="206"/>
      <c r="FT1045" s="206"/>
      <c r="FU1045" s="206"/>
      <c r="FV1045" s="206"/>
      <c r="FW1045" s="206"/>
      <c r="FX1045" s="206"/>
      <c r="FY1045" s="206"/>
      <c r="FZ1045" s="206"/>
      <c r="GA1045" s="206"/>
      <c r="GB1045" s="206"/>
      <c r="GC1045" s="206"/>
      <c r="GD1045" s="206"/>
      <c r="GE1045" s="206"/>
      <c r="GF1045" s="206"/>
      <c r="GG1045" s="206"/>
      <c r="GH1045" s="206"/>
      <c r="GI1045" s="206"/>
      <c r="GJ1045" s="206"/>
      <c r="GK1045" s="206"/>
      <c r="GL1045" s="206"/>
      <c r="GM1045" s="206"/>
      <c r="GN1045" s="206"/>
      <c r="GO1045" s="206"/>
      <c r="GP1045" s="206"/>
      <c r="GQ1045" s="206"/>
      <c r="GR1045" s="206"/>
      <c r="GS1045" s="206"/>
      <c r="GT1045" s="206"/>
      <c r="GU1045" s="206"/>
      <c r="GV1045" s="206"/>
      <c r="GW1045" s="206"/>
      <c r="GX1045" s="206"/>
      <c r="GY1045" s="206"/>
      <c r="GZ1045" s="206"/>
      <c r="HA1045" s="206"/>
      <c r="HB1045" s="206"/>
      <c r="HC1045" s="206"/>
      <c r="HD1045" s="206"/>
      <c r="HE1045" s="206"/>
      <c r="HF1045" s="206"/>
      <c r="HG1045" s="206"/>
      <c r="HH1045" s="206"/>
      <c r="HI1045" s="206"/>
      <c r="HJ1045" s="206"/>
      <c r="HK1045" s="206"/>
      <c r="HL1045" s="206"/>
      <c r="HM1045" s="206"/>
      <c r="HN1045" s="206"/>
      <c r="HO1045" s="206"/>
      <c r="HP1045" s="206"/>
      <c r="HQ1045" s="206"/>
      <c r="HR1045" s="206"/>
      <c r="HS1045" s="206"/>
      <c r="HT1045" s="206"/>
      <c r="HU1045" s="206"/>
      <c r="HV1045" s="206"/>
      <c r="HW1045" s="206"/>
      <c r="HX1045" s="206"/>
      <c r="HY1045" s="206"/>
      <c r="HZ1045" s="206"/>
      <c r="IA1045" s="206"/>
      <c r="IB1045" s="206"/>
      <c r="IC1045" s="206"/>
      <c r="ID1045" s="206"/>
      <c r="IE1045" s="206"/>
      <c r="IF1045" s="206"/>
      <c r="IG1045" s="206"/>
      <c r="IH1045" s="206"/>
    </row>
    <row r="1046" spans="1:242" s="225" customFormat="1" hidden="1" x14ac:dyDescent="0.25">
      <c r="A1046" s="206"/>
      <c r="B1046" s="206"/>
      <c r="C1046" s="292">
        <v>43735</v>
      </c>
      <c r="D1046" s="233" t="s">
        <v>1837</v>
      </c>
      <c r="E1046" s="319" t="s">
        <v>1835</v>
      </c>
      <c r="F1046" s="322"/>
      <c r="G1046" s="242" t="s">
        <v>1836</v>
      </c>
      <c r="H1046" s="285"/>
      <c r="I1046" s="210">
        <v>378000</v>
      </c>
      <c r="J1046" s="357">
        <f t="shared" si="16"/>
        <v>3981017</v>
      </c>
      <c r="K1046" s="251"/>
      <c r="L1046" s="287"/>
      <c r="M1046" s="319" t="s">
        <v>1835</v>
      </c>
      <c r="N1046" s="287"/>
      <c r="O1046" s="287"/>
      <c r="P1046" s="287"/>
      <c r="Q1046" s="287"/>
      <c r="R1046" s="287"/>
      <c r="S1046" s="287"/>
      <c r="T1046" s="287"/>
      <c r="U1046" s="287"/>
      <c r="V1046" s="287"/>
      <c r="W1046" s="287"/>
      <c r="X1046" s="287"/>
      <c r="Y1046" s="287"/>
      <c r="Z1046" s="287"/>
      <c r="AA1046" s="287"/>
      <c r="AB1046" s="287"/>
      <c r="AC1046" s="287"/>
      <c r="AD1046" s="287"/>
      <c r="AE1046" s="287"/>
      <c r="AF1046" s="287"/>
      <c r="AG1046" s="287"/>
      <c r="AH1046" s="287"/>
      <c r="AI1046" s="287"/>
      <c r="AJ1046" s="449"/>
      <c r="AK1046" s="206"/>
      <c r="AL1046" s="206"/>
      <c r="AM1046" s="206"/>
      <c r="AN1046" s="206"/>
      <c r="AO1046" s="206"/>
      <c r="AP1046" s="206"/>
      <c r="AQ1046" s="206"/>
      <c r="AR1046" s="206"/>
      <c r="AS1046" s="206"/>
      <c r="AT1046" s="206"/>
      <c r="AU1046" s="206"/>
      <c r="AV1046" s="206"/>
      <c r="AW1046" s="206"/>
      <c r="AX1046" s="206"/>
      <c r="AY1046" s="206"/>
      <c r="AZ1046" s="206"/>
      <c r="BA1046" s="206"/>
      <c r="BB1046" s="206"/>
      <c r="BC1046" s="206"/>
      <c r="BD1046" s="206"/>
      <c r="BE1046" s="206"/>
      <c r="BF1046" s="206"/>
      <c r="BG1046" s="206"/>
      <c r="BH1046" s="206"/>
      <c r="BI1046" s="206"/>
      <c r="BJ1046" s="206"/>
      <c r="BK1046" s="206"/>
      <c r="BL1046" s="206"/>
      <c r="BM1046" s="206"/>
      <c r="BN1046" s="206"/>
      <c r="BO1046" s="206"/>
      <c r="BP1046" s="206"/>
      <c r="BQ1046" s="206"/>
      <c r="BR1046" s="206"/>
      <c r="BS1046" s="206"/>
      <c r="BT1046" s="206"/>
      <c r="BU1046" s="206"/>
      <c r="BV1046" s="206"/>
      <c r="BW1046" s="206"/>
      <c r="BX1046" s="206"/>
      <c r="BY1046" s="206"/>
      <c r="BZ1046" s="206"/>
      <c r="CA1046" s="206"/>
      <c r="CB1046" s="206"/>
      <c r="CC1046" s="206"/>
      <c r="CD1046" s="206"/>
      <c r="CE1046" s="206"/>
      <c r="CF1046" s="206"/>
      <c r="CG1046" s="206"/>
      <c r="CH1046" s="206"/>
      <c r="CI1046" s="206"/>
      <c r="CJ1046" s="206"/>
      <c r="CK1046" s="206"/>
      <c r="CL1046" s="206"/>
      <c r="CM1046" s="206"/>
      <c r="CN1046" s="206"/>
      <c r="CO1046" s="206"/>
      <c r="CP1046" s="206"/>
      <c r="CQ1046" s="206"/>
      <c r="CR1046" s="206"/>
      <c r="CS1046" s="206"/>
      <c r="CT1046" s="206"/>
      <c r="CU1046" s="206"/>
      <c r="CV1046" s="206"/>
      <c r="CW1046" s="206"/>
      <c r="CX1046" s="206"/>
      <c r="CY1046" s="206"/>
      <c r="CZ1046" s="206"/>
      <c r="DA1046" s="206"/>
      <c r="DB1046" s="206"/>
      <c r="DC1046" s="206"/>
      <c r="DD1046" s="206"/>
      <c r="DE1046" s="206"/>
      <c r="DF1046" s="206"/>
      <c r="DG1046" s="206"/>
      <c r="DH1046" s="206"/>
      <c r="DI1046" s="206"/>
      <c r="DJ1046" s="206"/>
      <c r="DK1046" s="206"/>
      <c r="DL1046" s="206"/>
      <c r="DM1046" s="206"/>
      <c r="DN1046" s="206"/>
      <c r="DO1046" s="206"/>
      <c r="DP1046" s="206"/>
      <c r="DQ1046" s="206"/>
      <c r="DR1046" s="206"/>
      <c r="DS1046" s="206"/>
      <c r="DT1046" s="206"/>
      <c r="DU1046" s="206"/>
      <c r="DV1046" s="206"/>
      <c r="DW1046" s="206"/>
      <c r="DX1046" s="206"/>
      <c r="DY1046" s="206"/>
      <c r="DZ1046" s="206"/>
      <c r="EA1046" s="206"/>
      <c r="EB1046" s="206"/>
      <c r="EC1046" s="206"/>
      <c r="ED1046" s="206"/>
      <c r="EE1046" s="206"/>
      <c r="EF1046" s="206"/>
      <c r="EG1046" s="206"/>
      <c r="EH1046" s="206"/>
      <c r="EI1046" s="206"/>
      <c r="EJ1046" s="206"/>
      <c r="EK1046" s="206"/>
      <c r="EL1046" s="206"/>
      <c r="EM1046" s="206"/>
      <c r="EN1046" s="206"/>
      <c r="EO1046" s="206"/>
      <c r="EP1046" s="206"/>
      <c r="EQ1046" s="206"/>
      <c r="ER1046" s="206"/>
      <c r="ES1046" s="206"/>
      <c r="ET1046" s="206"/>
      <c r="EU1046" s="206"/>
      <c r="EV1046" s="206"/>
      <c r="EW1046" s="206"/>
      <c r="EX1046" s="206"/>
      <c r="EY1046" s="206"/>
      <c r="EZ1046" s="206"/>
      <c r="FA1046" s="206"/>
      <c r="FB1046" s="206"/>
      <c r="FC1046" s="206"/>
      <c r="FD1046" s="206"/>
      <c r="FE1046" s="206"/>
      <c r="FF1046" s="206"/>
      <c r="FG1046" s="206"/>
      <c r="FH1046" s="206"/>
      <c r="FI1046" s="206"/>
      <c r="FJ1046" s="206"/>
      <c r="FK1046" s="206"/>
      <c r="FL1046" s="206"/>
      <c r="FM1046" s="206"/>
      <c r="FN1046" s="206"/>
      <c r="FO1046" s="206"/>
      <c r="FP1046" s="206"/>
      <c r="FQ1046" s="206"/>
      <c r="FR1046" s="206"/>
      <c r="FS1046" s="206"/>
      <c r="FT1046" s="206"/>
      <c r="FU1046" s="206"/>
      <c r="FV1046" s="206"/>
      <c r="FW1046" s="206"/>
      <c r="FX1046" s="206"/>
      <c r="FY1046" s="206"/>
      <c r="FZ1046" s="206"/>
      <c r="GA1046" s="206"/>
      <c r="GB1046" s="206"/>
      <c r="GC1046" s="206"/>
      <c r="GD1046" s="206"/>
      <c r="GE1046" s="206"/>
      <c r="GF1046" s="206"/>
      <c r="GG1046" s="206"/>
      <c r="GH1046" s="206"/>
      <c r="GI1046" s="206"/>
      <c r="GJ1046" s="206"/>
      <c r="GK1046" s="206"/>
      <c r="GL1046" s="206"/>
      <c r="GM1046" s="206"/>
      <c r="GN1046" s="206"/>
      <c r="GO1046" s="206"/>
      <c r="GP1046" s="206"/>
      <c r="GQ1046" s="206"/>
      <c r="GR1046" s="206"/>
      <c r="GS1046" s="206"/>
      <c r="GT1046" s="206"/>
      <c r="GU1046" s="206"/>
      <c r="GV1046" s="206"/>
      <c r="GW1046" s="206"/>
      <c r="GX1046" s="206"/>
      <c r="GY1046" s="206"/>
      <c r="GZ1046" s="206"/>
      <c r="HA1046" s="206"/>
      <c r="HB1046" s="206"/>
      <c r="HC1046" s="206"/>
      <c r="HD1046" s="206"/>
      <c r="HE1046" s="206"/>
      <c r="HF1046" s="206"/>
      <c r="HG1046" s="206"/>
      <c r="HH1046" s="206"/>
      <c r="HI1046" s="206"/>
      <c r="HJ1046" s="206"/>
      <c r="HK1046" s="206"/>
      <c r="HL1046" s="206"/>
      <c r="HM1046" s="206"/>
      <c r="HN1046" s="206"/>
      <c r="HO1046" s="206"/>
      <c r="HP1046" s="206"/>
      <c r="HQ1046" s="206"/>
      <c r="HR1046" s="206"/>
      <c r="HS1046" s="206"/>
      <c r="HT1046" s="206"/>
      <c r="HU1046" s="206"/>
      <c r="HV1046" s="206"/>
      <c r="HW1046" s="206"/>
      <c r="HX1046" s="206"/>
      <c r="HY1046" s="206"/>
      <c r="HZ1046" s="206"/>
      <c r="IA1046" s="206"/>
      <c r="IB1046" s="206"/>
      <c r="IC1046" s="206"/>
      <c r="ID1046" s="206"/>
      <c r="IE1046" s="206"/>
      <c r="IF1046" s="206"/>
      <c r="IG1046" s="206"/>
      <c r="IH1046" s="206"/>
    </row>
    <row r="1047" spans="1:242" s="225" customFormat="1" hidden="1" x14ac:dyDescent="0.25">
      <c r="A1047" s="206"/>
      <c r="B1047" s="206"/>
      <c r="C1047" s="206"/>
      <c r="D1047" s="206"/>
      <c r="E1047" s="206"/>
      <c r="F1047" s="206"/>
      <c r="G1047" s="208"/>
      <c r="H1047" s="363">
        <v>18019183</v>
      </c>
      <c r="I1047" s="210"/>
      <c r="J1047" s="357">
        <f t="shared" si="16"/>
        <v>22000200</v>
      </c>
      <c r="K1047" s="251"/>
      <c r="L1047" s="287"/>
      <c r="M1047" s="206"/>
      <c r="N1047" s="287"/>
      <c r="O1047" s="287"/>
      <c r="P1047" s="287"/>
      <c r="Q1047" s="287"/>
      <c r="R1047" s="287"/>
      <c r="S1047" s="287"/>
      <c r="T1047" s="287"/>
      <c r="U1047" s="287"/>
      <c r="V1047" s="287"/>
      <c r="W1047" s="287"/>
      <c r="X1047" s="287"/>
      <c r="Y1047" s="287"/>
      <c r="Z1047" s="287"/>
      <c r="AA1047" s="287"/>
      <c r="AB1047" s="287"/>
      <c r="AC1047" s="287"/>
      <c r="AD1047" s="287"/>
      <c r="AE1047" s="287"/>
      <c r="AF1047" s="287"/>
      <c r="AG1047" s="287"/>
      <c r="AH1047" s="287"/>
      <c r="AI1047" s="287"/>
      <c r="AJ1047" s="449"/>
      <c r="AK1047" s="206"/>
      <c r="AL1047" s="206"/>
      <c r="AM1047" s="206"/>
      <c r="AN1047" s="206"/>
      <c r="AO1047" s="206"/>
      <c r="AP1047" s="206"/>
      <c r="AQ1047" s="206"/>
      <c r="AR1047" s="206"/>
      <c r="AS1047" s="206"/>
      <c r="AT1047" s="206"/>
      <c r="AU1047" s="206"/>
      <c r="AV1047" s="206"/>
      <c r="AW1047" s="206"/>
      <c r="AX1047" s="206"/>
      <c r="AY1047" s="206"/>
      <c r="AZ1047" s="206"/>
      <c r="BA1047" s="206"/>
      <c r="BB1047" s="206"/>
      <c r="BC1047" s="206"/>
      <c r="BD1047" s="206"/>
      <c r="BE1047" s="206"/>
      <c r="BF1047" s="206"/>
      <c r="BG1047" s="206"/>
      <c r="BH1047" s="206"/>
      <c r="BI1047" s="206"/>
      <c r="BJ1047" s="206"/>
      <c r="BK1047" s="206"/>
      <c r="BL1047" s="206"/>
      <c r="BM1047" s="206"/>
      <c r="BN1047" s="206"/>
      <c r="BO1047" s="206"/>
      <c r="BP1047" s="206"/>
      <c r="BQ1047" s="206"/>
      <c r="BR1047" s="206"/>
      <c r="BS1047" s="206"/>
      <c r="BT1047" s="206"/>
      <c r="BU1047" s="206"/>
      <c r="BV1047" s="206"/>
      <c r="BW1047" s="206"/>
      <c r="BX1047" s="206"/>
      <c r="BY1047" s="206"/>
      <c r="BZ1047" s="206"/>
      <c r="CA1047" s="206"/>
      <c r="CB1047" s="206"/>
      <c r="CC1047" s="206"/>
      <c r="CD1047" s="206"/>
      <c r="CE1047" s="206"/>
      <c r="CF1047" s="206"/>
      <c r="CG1047" s="206"/>
      <c r="CH1047" s="206"/>
      <c r="CI1047" s="206"/>
      <c r="CJ1047" s="206"/>
      <c r="CK1047" s="206"/>
      <c r="CL1047" s="206"/>
      <c r="CM1047" s="206"/>
      <c r="CN1047" s="206"/>
      <c r="CO1047" s="206"/>
      <c r="CP1047" s="206"/>
      <c r="CQ1047" s="206"/>
      <c r="CR1047" s="206"/>
      <c r="CS1047" s="206"/>
      <c r="CT1047" s="206"/>
      <c r="CU1047" s="206"/>
      <c r="CV1047" s="206"/>
      <c r="CW1047" s="206"/>
      <c r="CX1047" s="206"/>
      <c r="CY1047" s="206"/>
      <c r="CZ1047" s="206"/>
      <c r="DA1047" s="206"/>
      <c r="DB1047" s="206"/>
      <c r="DC1047" s="206"/>
      <c r="DD1047" s="206"/>
      <c r="DE1047" s="206"/>
      <c r="DF1047" s="206"/>
      <c r="DG1047" s="206"/>
      <c r="DH1047" s="206"/>
      <c r="DI1047" s="206"/>
      <c r="DJ1047" s="206"/>
      <c r="DK1047" s="206"/>
      <c r="DL1047" s="206"/>
      <c r="DM1047" s="206"/>
      <c r="DN1047" s="206"/>
      <c r="DO1047" s="206"/>
      <c r="DP1047" s="206"/>
      <c r="DQ1047" s="206"/>
      <c r="DR1047" s="206"/>
      <c r="DS1047" s="206"/>
      <c r="DT1047" s="206"/>
      <c r="DU1047" s="206"/>
      <c r="DV1047" s="206"/>
      <c r="DW1047" s="206"/>
      <c r="DX1047" s="206"/>
      <c r="DY1047" s="206"/>
      <c r="DZ1047" s="206"/>
      <c r="EA1047" s="206"/>
      <c r="EB1047" s="206"/>
      <c r="EC1047" s="206"/>
      <c r="ED1047" s="206"/>
      <c r="EE1047" s="206"/>
      <c r="EF1047" s="206"/>
      <c r="EG1047" s="206"/>
      <c r="EH1047" s="206"/>
      <c r="EI1047" s="206"/>
      <c r="EJ1047" s="206"/>
      <c r="EK1047" s="206"/>
      <c r="EL1047" s="206"/>
      <c r="EM1047" s="206"/>
      <c r="EN1047" s="206"/>
      <c r="EO1047" s="206"/>
      <c r="EP1047" s="206"/>
      <c r="EQ1047" s="206"/>
      <c r="ER1047" s="206"/>
      <c r="ES1047" s="206"/>
      <c r="ET1047" s="206"/>
      <c r="EU1047" s="206"/>
      <c r="EV1047" s="206"/>
      <c r="EW1047" s="206"/>
      <c r="EX1047" s="206"/>
      <c r="EY1047" s="206"/>
      <c r="EZ1047" s="206"/>
      <c r="FA1047" s="206"/>
      <c r="FB1047" s="206"/>
      <c r="FC1047" s="206"/>
      <c r="FD1047" s="206"/>
      <c r="FE1047" s="206"/>
      <c r="FF1047" s="206"/>
      <c r="FG1047" s="206"/>
      <c r="FH1047" s="206"/>
      <c r="FI1047" s="206"/>
      <c r="FJ1047" s="206"/>
      <c r="FK1047" s="206"/>
      <c r="FL1047" s="206"/>
      <c r="FM1047" s="206"/>
      <c r="FN1047" s="206"/>
      <c r="FO1047" s="206"/>
      <c r="FP1047" s="206"/>
      <c r="FQ1047" s="206"/>
      <c r="FR1047" s="206"/>
      <c r="FS1047" s="206"/>
      <c r="FT1047" s="206"/>
      <c r="FU1047" s="206"/>
      <c r="FV1047" s="206"/>
      <c r="FW1047" s="206"/>
      <c r="FX1047" s="206"/>
      <c r="FY1047" s="206"/>
      <c r="FZ1047" s="206"/>
      <c r="GA1047" s="206"/>
      <c r="GB1047" s="206"/>
      <c r="GC1047" s="206"/>
      <c r="GD1047" s="206"/>
      <c r="GE1047" s="206"/>
      <c r="GF1047" s="206"/>
      <c r="GG1047" s="206"/>
      <c r="GH1047" s="206"/>
      <c r="GI1047" s="206"/>
      <c r="GJ1047" s="206"/>
      <c r="GK1047" s="206"/>
      <c r="GL1047" s="206"/>
      <c r="GM1047" s="206"/>
      <c r="GN1047" s="206"/>
      <c r="GO1047" s="206"/>
      <c r="GP1047" s="206"/>
      <c r="GQ1047" s="206"/>
      <c r="GR1047" s="206"/>
      <c r="GS1047" s="206"/>
      <c r="GT1047" s="206"/>
      <c r="GU1047" s="206"/>
      <c r="GV1047" s="206"/>
      <c r="GW1047" s="206"/>
      <c r="GX1047" s="206"/>
      <c r="GY1047" s="206"/>
      <c r="GZ1047" s="206"/>
      <c r="HA1047" s="206"/>
      <c r="HB1047" s="206"/>
      <c r="HC1047" s="206"/>
      <c r="HD1047" s="206"/>
      <c r="HE1047" s="206"/>
      <c r="HF1047" s="206"/>
      <c r="HG1047" s="206"/>
      <c r="HH1047" s="206"/>
      <c r="HI1047" s="206"/>
      <c r="HJ1047" s="206"/>
      <c r="HK1047" s="206"/>
      <c r="HL1047" s="206"/>
      <c r="HM1047" s="206"/>
      <c r="HN1047" s="206"/>
      <c r="HO1047" s="206"/>
      <c r="HP1047" s="206"/>
      <c r="HQ1047" s="206"/>
      <c r="HR1047" s="206"/>
      <c r="HS1047" s="206"/>
      <c r="HT1047" s="206"/>
      <c r="HU1047" s="206"/>
      <c r="HV1047" s="206"/>
      <c r="HW1047" s="206"/>
      <c r="HX1047" s="206"/>
      <c r="HY1047" s="206"/>
      <c r="HZ1047" s="206"/>
      <c r="IA1047" s="206"/>
      <c r="IB1047" s="206"/>
      <c r="IC1047" s="206"/>
      <c r="ID1047" s="206"/>
      <c r="IE1047" s="206"/>
      <c r="IF1047" s="206"/>
      <c r="IG1047" s="206"/>
      <c r="IH1047" s="206"/>
    </row>
    <row r="1048" spans="1:242" s="225" customFormat="1" hidden="1" x14ac:dyDescent="0.25">
      <c r="A1048" s="206"/>
      <c r="B1048" s="206"/>
      <c r="C1048" s="204">
        <v>43736</v>
      </c>
      <c r="D1048" s="318" t="s">
        <v>580</v>
      </c>
      <c r="E1048" s="319" t="s">
        <v>1838</v>
      </c>
      <c r="F1048" s="255"/>
      <c r="G1048" s="320" t="s">
        <v>563</v>
      </c>
      <c r="H1048" s="285"/>
      <c r="I1048" s="321">
        <v>128000</v>
      </c>
      <c r="J1048" s="357">
        <f t="shared" si="16"/>
        <v>21872200</v>
      </c>
      <c r="K1048" s="251"/>
      <c r="L1048" s="287"/>
      <c r="M1048" s="319" t="s">
        <v>1838</v>
      </c>
      <c r="N1048" s="287"/>
      <c r="O1048" s="287"/>
      <c r="P1048" s="287"/>
      <c r="Q1048" s="287"/>
      <c r="R1048" s="287"/>
      <c r="S1048" s="287"/>
      <c r="T1048" s="287"/>
      <c r="U1048" s="287"/>
      <c r="V1048" s="287"/>
      <c r="W1048" s="287"/>
      <c r="X1048" s="287"/>
      <c r="Y1048" s="287"/>
      <c r="Z1048" s="287"/>
      <c r="AA1048" s="287"/>
      <c r="AB1048" s="287"/>
      <c r="AC1048" s="287"/>
      <c r="AD1048" s="287"/>
      <c r="AE1048" s="287"/>
      <c r="AF1048" s="287"/>
      <c r="AG1048" s="287"/>
      <c r="AH1048" s="287"/>
      <c r="AI1048" s="287"/>
      <c r="AJ1048" s="449"/>
      <c r="AK1048" s="206"/>
      <c r="AL1048" s="206"/>
      <c r="AM1048" s="206"/>
      <c r="AN1048" s="206"/>
      <c r="AO1048" s="206"/>
      <c r="AP1048" s="206"/>
      <c r="AQ1048" s="206"/>
      <c r="AR1048" s="206"/>
      <c r="AS1048" s="206"/>
      <c r="AT1048" s="206"/>
      <c r="AU1048" s="206"/>
      <c r="AV1048" s="206"/>
      <c r="AW1048" s="206"/>
      <c r="AX1048" s="206"/>
      <c r="AY1048" s="206"/>
      <c r="AZ1048" s="206"/>
      <c r="BA1048" s="206"/>
      <c r="BB1048" s="206"/>
      <c r="BC1048" s="206"/>
      <c r="BD1048" s="206"/>
      <c r="BE1048" s="206"/>
      <c r="BF1048" s="206"/>
      <c r="BG1048" s="206"/>
      <c r="BH1048" s="206"/>
      <c r="BI1048" s="206"/>
      <c r="BJ1048" s="206"/>
      <c r="BK1048" s="206"/>
      <c r="BL1048" s="206"/>
      <c r="BM1048" s="206"/>
      <c r="BN1048" s="206"/>
      <c r="BO1048" s="206"/>
      <c r="BP1048" s="206"/>
      <c r="BQ1048" s="206"/>
      <c r="BR1048" s="206"/>
      <c r="BS1048" s="206"/>
      <c r="BT1048" s="206"/>
      <c r="BU1048" s="206"/>
      <c r="BV1048" s="206"/>
      <c r="BW1048" s="206"/>
      <c r="BX1048" s="206"/>
      <c r="BY1048" s="206"/>
      <c r="BZ1048" s="206"/>
      <c r="CA1048" s="206"/>
      <c r="CB1048" s="206"/>
      <c r="CC1048" s="206"/>
      <c r="CD1048" s="206"/>
      <c r="CE1048" s="206"/>
      <c r="CF1048" s="206"/>
      <c r="CG1048" s="206"/>
      <c r="CH1048" s="206"/>
      <c r="CI1048" s="206"/>
      <c r="CJ1048" s="206"/>
      <c r="CK1048" s="206"/>
      <c r="CL1048" s="206"/>
      <c r="CM1048" s="206"/>
      <c r="CN1048" s="206"/>
      <c r="CO1048" s="206"/>
      <c r="CP1048" s="206"/>
      <c r="CQ1048" s="206"/>
      <c r="CR1048" s="206"/>
      <c r="CS1048" s="206"/>
      <c r="CT1048" s="206"/>
      <c r="CU1048" s="206"/>
      <c r="CV1048" s="206"/>
      <c r="CW1048" s="206"/>
      <c r="CX1048" s="206"/>
      <c r="CY1048" s="206"/>
      <c r="CZ1048" s="206"/>
      <c r="DA1048" s="206"/>
      <c r="DB1048" s="206"/>
      <c r="DC1048" s="206"/>
      <c r="DD1048" s="206"/>
      <c r="DE1048" s="206"/>
      <c r="DF1048" s="206"/>
      <c r="DG1048" s="206"/>
      <c r="DH1048" s="206"/>
      <c r="DI1048" s="206"/>
      <c r="DJ1048" s="206"/>
      <c r="DK1048" s="206"/>
      <c r="DL1048" s="206"/>
      <c r="DM1048" s="206"/>
      <c r="DN1048" s="206"/>
      <c r="DO1048" s="206"/>
      <c r="DP1048" s="206"/>
      <c r="DQ1048" s="206"/>
      <c r="DR1048" s="206"/>
      <c r="DS1048" s="206"/>
      <c r="DT1048" s="206"/>
      <c r="DU1048" s="206"/>
      <c r="DV1048" s="206"/>
      <c r="DW1048" s="206"/>
      <c r="DX1048" s="206"/>
      <c r="DY1048" s="206"/>
      <c r="DZ1048" s="206"/>
      <c r="EA1048" s="206"/>
      <c r="EB1048" s="206"/>
      <c r="EC1048" s="206"/>
      <c r="ED1048" s="206"/>
      <c r="EE1048" s="206"/>
      <c r="EF1048" s="206"/>
      <c r="EG1048" s="206"/>
      <c r="EH1048" s="206"/>
      <c r="EI1048" s="206"/>
      <c r="EJ1048" s="206"/>
      <c r="EK1048" s="206"/>
      <c r="EL1048" s="206"/>
      <c r="EM1048" s="206"/>
      <c r="EN1048" s="206"/>
      <c r="EO1048" s="206"/>
      <c r="EP1048" s="206"/>
      <c r="EQ1048" s="206"/>
      <c r="ER1048" s="206"/>
      <c r="ES1048" s="206"/>
      <c r="ET1048" s="206"/>
      <c r="EU1048" s="206"/>
      <c r="EV1048" s="206"/>
      <c r="EW1048" s="206"/>
      <c r="EX1048" s="206"/>
      <c r="EY1048" s="206"/>
      <c r="EZ1048" s="206"/>
      <c r="FA1048" s="206"/>
      <c r="FB1048" s="206"/>
      <c r="FC1048" s="206"/>
      <c r="FD1048" s="206"/>
      <c r="FE1048" s="206"/>
      <c r="FF1048" s="206"/>
      <c r="FG1048" s="206"/>
      <c r="FH1048" s="206"/>
      <c r="FI1048" s="206"/>
      <c r="FJ1048" s="206"/>
      <c r="FK1048" s="206"/>
      <c r="FL1048" s="206"/>
      <c r="FM1048" s="206"/>
      <c r="FN1048" s="206"/>
      <c r="FO1048" s="206"/>
      <c r="FP1048" s="206"/>
      <c r="FQ1048" s="206"/>
      <c r="FR1048" s="206"/>
      <c r="FS1048" s="206"/>
      <c r="FT1048" s="206"/>
      <c r="FU1048" s="206"/>
      <c r="FV1048" s="206"/>
      <c r="FW1048" s="206"/>
      <c r="FX1048" s="206"/>
      <c r="FY1048" s="206"/>
      <c r="FZ1048" s="206"/>
      <c r="GA1048" s="206"/>
      <c r="GB1048" s="206"/>
      <c r="GC1048" s="206"/>
      <c r="GD1048" s="206"/>
      <c r="GE1048" s="206"/>
      <c r="GF1048" s="206"/>
      <c r="GG1048" s="206"/>
      <c r="GH1048" s="206"/>
      <c r="GI1048" s="206"/>
      <c r="GJ1048" s="206"/>
      <c r="GK1048" s="206"/>
      <c r="GL1048" s="206"/>
      <c r="GM1048" s="206"/>
      <c r="GN1048" s="206"/>
      <c r="GO1048" s="206"/>
      <c r="GP1048" s="206"/>
      <c r="GQ1048" s="206"/>
      <c r="GR1048" s="206"/>
      <c r="GS1048" s="206"/>
      <c r="GT1048" s="206"/>
      <c r="GU1048" s="206"/>
      <c r="GV1048" s="206"/>
      <c r="GW1048" s="206"/>
      <c r="GX1048" s="206"/>
      <c r="GY1048" s="206"/>
      <c r="GZ1048" s="206"/>
      <c r="HA1048" s="206"/>
      <c r="HB1048" s="206"/>
      <c r="HC1048" s="206"/>
      <c r="HD1048" s="206"/>
      <c r="HE1048" s="206"/>
      <c r="HF1048" s="206"/>
      <c r="HG1048" s="206"/>
      <c r="HH1048" s="206"/>
      <c r="HI1048" s="206"/>
      <c r="HJ1048" s="206"/>
      <c r="HK1048" s="206"/>
      <c r="HL1048" s="206"/>
      <c r="HM1048" s="206"/>
      <c r="HN1048" s="206"/>
      <c r="HO1048" s="206"/>
      <c r="HP1048" s="206"/>
      <c r="HQ1048" s="206"/>
      <c r="HR1048" s="206"/>
      <c r="HS1048" s="206"/>
      <c r="HT1048" s="206"/>
      <c r="HU1048" s="206"/>
      <c r="HV1048" s="206"/>
      <c r="HW1048" s="206"/>
      <c r="HX1048" s="206"/>
      <c r="HY1048" s="206"/>
      <c r="HZ1048" s="206"/>
      <c r="IA1048" s="206"/>
      <c r="IB1048" s="206"/>
      <c r="IC1048" s="206"/>
      <c r="ID1048" s="206"/>
      <c r="IE1048" s="206"/>
      <c r="IF1048" s="206"/>
      <c r="IG1048" s="206"/>
      <c r="IH1048" s="206"/>
    </row>
    <row r="1049" spans="1:242" s="225" customFormat="1" hidden="1" x14ac:dyDescent="0.25">
      <c r="A1049" s="206"/>
      <c r="B1049" s="206"/>
      <c r="C1049" s="204">
        <v>43736</v>
      </c>
      <c r="D1049" s="267" t="s">
        <v>1850</v>
      </c>
      <c r="E1049" s="319" t="s">
        <v>1839</v>
      </c>
      <c r="F1049" s="322"/>
      <c r="G1049" s="270" t="s">
        <v>1611</v>
      </c>
      <c r="H1049" s="285"/>
      <c r="I1049" s="271">
        <v>750000</v>
      </c>
      <c r="J1049" s="357">
        <f t="shared" si="16"/>
        <v>21122200</v>
      </c>
      <c r="K1049" s="251"/>
      <c r="L1049" s="287"/>
      <c r="M1049" s="319" t="s">
        <v>1839</v>
      </c>
      <c r="N1049" s="287"/>
      <c r="O1049" s="287"/>
      <c r="P1049" s="287"/>
      <c r="Q1049" s="287"/>
      <c r="R1049" s="287"/>
      <c r="S1049" s="287"/>
      <c r="T1049" s="287"/>
      <c r="U1049" s="287"/>
      <c r="V1049" s="287"/>
      <c r="W1049" s="287"/>
      <c r="X1049" s="287"/>
      <c r="Y1049" s="287"/>
      <c r="Z1049" s="287"/>
      <c r="AA1049" s="287"/>
      <c r="AB1049" s="287"/>
      <c r="AC1049" s="287"/>
      <c r="AD1049" s="287"/>
      <c r="AE1049" s="287"/>
      <c r="AF1049" s="287"/>
      <c r="AG1049" s="287"/>
      <c r="AH1049" s="287"/>
      <c r="AI1049" s="287"/>
      <c r="AJ1049" s="449"/>
      <c r="AK1049" s="206"/>
      <c r="AL1049" s="206"/>
      <c r="AM1049" s="206"/>
      <c r="AN1049" s="206"/>
      <c r="AO1049" s="206"/>
      <c r="AP1049" s="206"/>
      <c r="AQ1049" s="206"/>
      <c r="AR1049" s="206"/>
      <c r="AS1049" s="206"/>
      <c r="AT1049" s="206"/>
      <c r="AU1049" s="206"/>
      <c r="AV1049" s="206"/>
      <c r="AW1049" s="206"/>
      <c r="AX1049" s="206"/>
      <c r="AY1049" s="206"/>
      <c r="AZ1049" s="206"/>
      <c r="BA1049" s="206"/>
      <c r="BB1049" s="206"/>
      <c r="BC1049" s="206"/>
      <c r="BD1049" s="206"/>
      <c r="BE1049" s="206"/>
      <c r="BF1049" s="206"/>
      <c r="BG1049" s="206"/>
      <c r="BH1049" s="206"/>
      <c r="BI1049" s="206"/>
      <c r="BJ1049" s="206"/>
      <c r="BK1049" s="206"/>
      <c r="BL1049" s="206"/>
      <c r="BM1049" s="206"/>
      <c r="BN1049" s="206"/>
      <c r="BO1049" s="206"/>
      <c r="BP1049" s="206"/>
      <c r="BQ1049" s="206"/>
      <c r="BR1049" s="206"/>
      <c r="BS1049" s="206"/>
      <c r="BT1049" s="206"/>
      <c r="BU1049" s="206"/>
      <c r="BV1049" s="206"/>
      <c r="BW1049" s="206"/>
      <c r="BX1049" s="206"/>
      <c r="BY1049" s="206"/>
      <c r="BZ1049" s="206"/>
      <c r="CA1049" s="206"/>
      <c r="CB1049" s="206"/>
      <c r="CC1049" s="206"/>
      <c r="CD1049" s="206"/>
      <c r="CE1049" s="206"/>
      <c r="CF1049" s="206"/>
      <c r="CG1049" s="206"/>
      <c r="CH1049" s="206"/>
      <c r="CI1049" s="206"/>
      <c r="CJ1049" s="206"/>
      <c r="CK1049" s="206"/>
      <c r="CL1049" s="206"/>
      <c r="CM1049" s="206"/>
      <c r="CN1049" s="206"/>
      <c r="CO1049" s="206"/>
      <c r="CP1049" s="206"/>
      <c r="CQ1049" s="206"/>
      <c r="CR1049" s="206"/>
      <c r="CS1049" s="206"/>
      <c r="CT1049" s="206"/>
      <c r="CU1049" s="206"/>
      <c r="CV1049" s="206"/>
      <c r="CW1049" s="206"/>
      <c r="CX1049" s="206"/>
      <c r="CY1049" s="206"/>
      <c r="CZ1049" s="206"/>
      <c r="DA1049" s="206"/>
      <c r="DB1049" s="206"/>
      <c r="DC1049" s="206"/>
      <c r="DD1049" s="206"/>
      <c r="DE1049" s="206"/>
      <c r="DF1049" s="206"/>
      <c r="DG1049" s="206"/>
      <c r="DH1049" s="206"/>
      <c r="DI1049" s="206"/>
      <c r="DJ1049" s="206"/>
      <c r="DK1049" s="206"/>
      <c r="DL1049" s="206"/>
      <c r="DM1049" s="206"/>
      <c r="DN1049" s="206"/>
      <c r="DO1049" s="206"/>
      <c r="DP1049" s="206"/>
      <c r="DQ1049" s="206"/>
      <c r="DR1049" s="206"/>
      <c r="DS1049" s="206"/>
      <c r="DT1049" s="206"/>
      <c r="DU1049" s="206"/>
      <c r="DV1049" s="206"/>
      <c r="DW1049" s="206"/>
      <c r="DX1049" s="206"/>
      <c r="DY1049" s="206"/>
      <c r="DZ1049" s="206"/>
      <c r="EA1049" s="206"/>
      <c r="EB1049" s="206"/>
      <c r="EC1049" s="206"/>
      <c r="ED1049" s="206"/>
      <c r="EE1049" s="206"/>
      <c r="EF1049" s="206"/>
      <c r="EG1049" s="206"/>
      <c r="EH1049" s="206"/>
      <c r="EI1049" s="206"/>
      <c r="EJ1049" s="206"/>
      <c r="EK1049" s="206"/>
      <c r="EL1049" s="206"/>
      <c r="EM1049" s="206"/>
      <c r="EN1049" s="206"/>
      <c r="EO1049" s="206"/>
      <c r="EP1049" s="206"/>
      <c r="EQ1049" s="206"/>
      <c r="ER1049" s="206"/>
      <c r="ES1049" s="206"/>
      <c r="ET1049" s="206"/>
      <c r="EU1049" s="206"/>
      <c r="EV1049" s="206"/>
      <c r="EW1049" s="206"/>
      <c r="EX1049" s="206"/>
      <c r="EY1049" s="206"/>
      <c r="EZ1049" s="206"/>
      <c r="FA1049" s="206"/>
      <c r="FB1049" s="206"/>
      <c r="FC1049" s="206"/>
      <c r="FD1049" s="206"/>
      <c r="FE1049" s="206"/>
      <c r="FF1049" s="206"/>
      <c r="FG1049" s="206"/>
      <c r="FH1049" s="206"/>
      <c r="FI1049" s="206"/>
      <c r="FJ1049" s="206"/>
      <c r="FK1049" s="206"/>
      <c r="FL1049" s="206"/>
      <c r="FM1049" s="206"/>
      <c r="FN1049" s="206"/>
      <c r="FO1049" s="206"/>
      <c r="FP1049" s="206"/>
      <c r="FQ1049" s="206"/>
      <c r="FR1049" s="206"/>
      <c r="FS1049" s="206"/>
      <c r="FT1049" s="206"/>
      <c r="FU1049" s="206"/>
      <c r="FV1049" s="206"/>
      <c r="FW1049" s="206"/>
      <c r="FX1049" s="206"/>
      <c r="FY1049" s="206"/>
      <c r="FZ1049" s="206"/>
      <c r="GA1049" s="206"/>
      <c r="GB1049" s="206"/>
      <c r="GC1049" s="206"/>
      <c r="GD1049" s="206"/>
      <c r="GE1049" s="206"/>
      <c r="GF1049" s="206"/>
      <c r="GG1049" s="206"/>
      <c r="GH1049" s="206"/>
      <c r="GI1049" s="206"/>
      <c r="GJ1049" s="206"/>
      <c r="GK1049" s="206"/>
      <c r="GL1049" s="206"/>
      <c r="GM1049" s="206"/>
      <c r="GN1049" s="206"/>
      <c r="GO1049" s="206"/>
      <c r="GP1049" s="206"/>
      <c r="GQ1049" s="206"/>
      <c r="GR1049" s="206"/>
      <c r="GS1049" s="206"/>
      <c r="GT1049" s="206"/>
      <c r="GU1049" s="206"/>
      <c r="GV1049" s="206"/>
      <c r="GW1049" s="206"/>
      <c r="GX1049" s="206"/>
      <c r="GY1049" s="206"/>
      <c r="GZ1049" s="206"/>
      <c r="HA1049" s="206"/>
      <c r="HB1049" s="206"/>
      <c r="HC1049" s="206"/>
      <c r="HD1049" s="206"/>
      <c r="HE1049" s="206"/>
      <c r="HF1049" s="206"/>
      <c r="HG1049" s="206"/>
      <c r="HH1049" s="206"/>
      <c r="HI1049" s="206"/>
      <c r="HJ1049" s="206"/>
      <c r="HK1049" s="206"/>
      <c r="HL1049" s="206"/>
      <c r="HM1049" s="206"/>
      <c r="HN1049" s="206"/>
      <c r="HO1049" s="206"/>
      <c r="HP1049" s="206"/>
      <c r="HQ1049" s="206"/>
      <c r="HR1049" s="206"/>
      <c r="HS1049" s="206"/>
      <c r="HT1049" s="206"/>
      <c r="HU1049" s="206"/>
      <c r="HV1049" s="206"/>
      <c r="HW1049" s="206"/>
      <c r="HX1049" s="206"/>
      <c r="HY1049" s="206"/>
      <c r="HZ1049" s="206"/>
      <c r="IA1049" s="206"/>
      <c r="IB1049" s="206"/>
      <c r="IC1049" s="206"/>
      <c r="ID1049" s="206"/>
      <c r="IE1049" s="206"/>
      <c r="IF1049" s="206"/>
      <c r="IG1049" s="206"/>
      <c r="IH1049" s="206"/>
    </row>
    <row r="1050" spans="1:242" s="225" customFormat="1" hidden="1" x14ac:dyDescent="0.25">
      <c r="A1050" s="206"/>
      <c r="B1050" s="206"/>
      <c r="C1050" s="204">
        <v>43736</v>
      </c>
      <c r="D1050" s="233" t="s">
        <v>1851</v>
      </c>
      <c r="E1050" s="319" t="s">
        <v>1840</v>
      </c>
      <c r="F1050" s="322"/>
      <c r="G1050" s="242" t="s">
        <v>1611</v>
      </c>
      <c r="H1050" s="285"/>
      <c r="I1050" s="236">
        <v>385000</v>
      </c>
      <c r="J1050" s="357">
        <f t="shared" si="16"/>
        <v>20737200</v>
      </c>
      <c r="K1050" s="251"/>
      <c r="L1050" s="287"/>
      <c r="M1050" s="319" t="s">
        <v>1840</v>
      </c>
      <c r="N1050" s="287"/>
      <c r="O1050" s="287"/>
      <c r="P1050" s="287"/>
      <c r="Q1050" s="287"/>
      <c r="R1050" s="287"/>
      <c r="S1050" s="287"/>
      <c r="T1050" s="287"/>
      <c r="U1050" s="287"/>
      <c r="V1050" s="287"/>
      <c r="W1050" s="287"/>
      <c r="X1050" s="287"/>
      <c r="Y1050" s="287"/>
      <c r="Z1050" s="287"/>
      <c r="AA1050" s="287"/>
      <c r="AB1050" s="287"/>
      <c r="AC1050" s="287"/>
      <c r="AD1050" s="287"/>
      <c r="AE1050" s="287"/>
      <c r="AF1050" s="287"/>
      <c r="AG1050" s="287"/>
      <c r="AH1050" s="287"/>
      <c r="AI1050" s="287"/>
      <c r="AJ1050" s="449"/>
      <c r="AK1050" s="206"/>
      <c r="AL1050" s="206"/>
      <c r="AM1050" s="206"/>
      <c r="AN1050" s="206"/>
      <c r="AO1050" s="206"/>
      <c r="AP1050" s="206"/>
      <c r="AQ1050" s="206"/>
      <c r="AR1050" s="206"/>
      <c r="AS1050" s="206"/>
      <c r="AT1050" s="206"/>
      <c r="AU1050" s="206"/>
      <c r="AV1050" s="206"/>
      <c r="AW1050" s="206"/>
      <c r="AX1050" s="206"/>
      <c r="AY1050" s="206"/>
      <c r="AZ1050" s="206"/>
      <c r="BA1050" s="206"/>
      <c r="BB1050" s="206"/>
      <c r="BC1050" s="206"/>
      <c r="BD1050" s="206"/>
      <c r="BE1050" s="206"/>
      <c r="BF1050" s="206"/>
      <c r="BG1050" s="206"/>
      <c r="BH1050" s="206"/>
      <c r="BI1050" s="206"/>
      <c r="BJ1050" s="206"/>
      <c r="BK1050" s="206"/>
      <c r="BL1050" s="206"/>
      <c r="BM1050" s="206"/>
      <c r="BN1050" s="206"/>
      <c r="BO1050" s="206"/>
      <c r="BP1050" s="206"/>
      <c r="BQ1050" s="206"/>
      <c r="BR1050" s="206"/>
      <c r="BS1050" s="206"/>
      <c r="BT1050" s="206"/>
      <c r="BU1050" s="206"/>
      <c r="BV1050" s="206"/>
      <c r="BW1050" s="206"/>
      <c r="BX1050" s="206"/>
      <c r="BY1050" s="206"/>
      <c r="BZ1050" s="206"/>
      <c r="CA1050" s="206"/>
      <c r="CB1050" s="206"/>
      <c r="CC1050" s="206"/>
      <c r="CD1050" s="206"/>
      <c r="CE1050" s="206"/>
      <c r="CF1050" s="206"/>
      <c r="CG1050" s="206"/>
      <c r="CH1050" s="206"/>
      <c r="CI1050" s="206"/>
      <c r="CJ1050" s="206"/>
      <c r="CK1050" s="206"/>
      <c r="CL1050" s="206"/>
      <c r="CM1050" s="206"/>
      <c r="CN1050" s="206"/>
      <c r="CO1050" s="206"/>
      <c r="CP1050" s="206"/>
      <c r="CQ1050" s="206"/>
      <c r="CR1050" s="206"/>
      <c r="CS1050" s="206"/>
      <c r="CT1050" s="206"/>
      <c r="CU1050" s="206"/>
      <c r="CV1050" s="206"/>
      <c r="CW1050" s="206"/>
      <c r="CX1050" s="206"/>
      <c r="CY1050" s="206"/>
      <c r="CZ1050" s="206"/>
      <c r="DA1050" s="206"/>
      <c r="DB1050" s="206"/>
      <c r="DC1050" s="206"/>
      <c r="DD1050" s="206"/>
      <c r="DE1050" s="206"/>
      <c r="DF1050" s="206"/>
      <c r="DG1050" s="206"/>
      <c r="DH1050" s="206"/>
      <c r="DI1050" s="206"/>
      <c r="DJ1050" s="206"/>
      <c r="DK1050" s="206"/>
      <c r="DL1050" s="206"/>
      <c r="DM1050" s="206"/>
      <c r="DN1050" s="206"/>
      <c r="DO1050" s="206"/>
      <c r="DP1050" s="206"/>
      <c r="DQ1050" s="206"/>
      <c r="DR1050" s="206"/>
      <c r="DS1050" s="206"/>
      <c r="DT1050" s="206"/>
      <c r="DU1050" s="206"/>
      <c r="DV1050" s="206"/>
      <c r="DW1050" s="206"/>
      <c r="DX1050" s="206"/>
      <c r="DY1050" s="206"/>
      <c r="DZ1050" s="206"/>
      <c r="EA1050" s="206"/>
      <c r="EB1050" s="206"/>
      <c r="EC1050" s="206"/>
      <c r="ED1050" s="206"/>
      <c r="EE1050" s="206"/>
      <c r="EF1050" s="206"/>
      <c r="EG1050" s="206"/>
      <c r="EH1050" s="206"/>
      <c r="EI1050" s="206"/>
      <c r="EJ1050" s="206"/>
      <c r="EK1050" s="206"/>
      <c r="EL1050" s="206"/>
      <c r="EM1050" s="206"/>
      <c r="EN1050" s="206"/>
      <c r="EO1050" s="206"/>
      <c r="EP1050" s="206"/>
      <c r="EQ1050" s="206"/>
      <c r="ER1050" s="206"/>
      <c r="ES1050" s="206"/>
      <c r="ET1050" s="206"/>
      <c r="EU1050" s="206"/>
      <c r="EV1050" s="206"/>
      <c r="EW1050" s="206"/>
      <c r="EX1050" s="206"/>
      <c r="EY1050" s="206"/>
      <c r="EZ1050" s="206"/>
      <c r="FA1050" s="206"/>
      <c r="FB1050" s="206"/>
      <c r="FC1050" s="206"/>
      <c r="FD1050" s="206"/>
      <c r="FE1050" s="206"/>
      <c r="FF1050" s="206"/>
      <c r="FG1050" s="206"/>
      <c r="FH1050" s="206"/>
      <c r="FI1050" s="206"/>
      <c r="FJ1050" s="206"/>
      <c r="FK1050" s="206"/>
      <c r="FL1050" s="206"/>
      <c r="FM1050" s="206"/>
      <c r="FN1050" s="206"/>
      <c r="FO1050" s="206"/>
      <c r="FP1050" s="206"/>
      <c r="FQ1050" s="206"/>
      <c r="FR1050" s="206"/>
      <c r="FS1050" s="206"/>
      <c r="FT1050" s="206"/>
      <c r="FU1050" s="206"/>
      <c r="FV1050" s="206"/>
      <c r="FW1050" s="206"/>
      <c r="FX1050" s="206"/>
      <c r="FY1050" s="206"/>
      <c r="FZ1050" s="206"/>
      <c r="GA1050" s="206"/>
      <c r="GB1050" s="206"/>
      <c r="GC1050" s="206"/>
      <c r="GD1050" s="206"/>
      <c r="GE1050" s="206"/>
      <c r="GF1050" s="206"/>
      <c r="GG1050" s="206"/>
      <c r="GH1050" s="206"/>
      <c r="GI1050" s="206"/>
      <c r="GJ1050" s="206"/>
      <c r="GK1050" s="206"/>
      <c r="GL1050" s="206"/>
      <c r="GM1050" s="206"/>
      <c r="GN1050" s="206"/>
      <c r="GO1050" s="206"/>
      <c r="GP1050" s="206"/>
      <c r="GQ1050" s="206"/>
      <c r="GR1050" s="206"/>
      <c r="GS1050" s="206"/>
      <c r="GT1050" s="206"/>
      <c r="GU1050" s="206"/>
      <c r="GV1050" s="206"/>
      <c r="GW1050" s="206"/>
      <c r="GX1050" s="206"/>
      <c r="GY1050" s="206"/>
      <c r="GZ1050" s="206"/>
      <c r="HA1050" s="206"/>
      <c r="HB1050" s="206"/>
      <c r="HC1050" s="206"/>
      <c r="HD1050" s="206"/>
      <c r="HE1050" s="206"/>
      <c r="HF1050" s="206"/>
      <c r="HG1050" s="206"/>
      <c r="HH1050" s="206"/>
      <c r="HI1050" s="206"/>
      <c r="HJ1050" s="206"/>
      <c r="HK1050" s="206"/>
      <c r="HL1050" s="206"/>
      <c r="HM1050" s="206"/>
      <c r="HN1050" s="206"/>
      <c r="HO1050" s="206"/>
      <c r="HP1050" s="206"/>
      <c r="HQ1050" s="206"/>
      <c r="HR1050" s="206"/>
      <c r="HS1050" s="206"/>
      <c r="HT1050" s="206"/>
      <c r="HU1050" s="206"/>
      <c r="HV1050" s="206"/>
      <c r="HW1050" s="206"/>
      <c r="HX1050" s="206"/>
      <c r="HY1050" s="206"/>
      <c r="HZ1050" s="206"/>
      <c r="IA1050" s="206"/>
      <c r="IB1050" s="206"/>
      <c r="IC1050" s="206"/>
      <c r="ID1050" s="206"/>
      <c r="IE1050" s="206"/>
      <c r="IF1050" s="206"/>
      <c r="IG1050" s="206"/>
      <c r="IH1050" s="206"/>
    </row>
    <row r="1051" spans="1:242" s="225" customFormat="1" hidden="1" x14ac:dyDescent="0.25">
      <c r="A1051" s="206"/>
      <c r="B1051" s="206"/>
      <c r="C1051" s="204">
        <v>43738</v>
      </c>
      <c r="D1051" s="233" t="s">
        <v>1853</v>
      </c>
      <c r="E1051" s="319" t="s">
        <v>1841</v>
      </c>
      <c r="F1051" s="322"/>
      <c r="G1051" s="242" t="s">
        <v>1852</v>
      </c>
      <c r="H1051" s="285"/>
      <c r="I1051" s="236">
        <v>450000</v>
      </c>
      <c r="J1051" s="357">
        <f t="shared" si="16"/>
        <v>20287200</v>
      </c>
      <c r="K1051" s="251"/>
      <c r="L1051" s="287"/>
      <c r="M1051" s="319" t="s">
        <v>1841</v>
      </c>
      <c r="N1051" s="287"/>
      <c r="O1051" s="287"/>
      <c r="P1051" s="287"/>
      <c r="Q1051" s="287"/>
      <c r="R1051" s="287"/>
      <c r="S1051" s="287"/>
      <c r="T1051" s="287"/>
      <c r="U1051" s="287"/>
      <c r="V1051" s="287"/>
      <c r="W1051" s="287"/>
      <c r="X1051" s="287"/>
      <c r="Y1051" s="287"/>
      <c r="Z1051" s="287"/>
      <c r="AA1051" s="287"/>
      <c r="AB1051" s="287"/>
      <c r="AC1051" s="287"/>
      <c r="AD1051" s="287"/>
      <c r="AE1051" s="287"/>
      <c r="AF1051" s="287"/>
      <c r="AG1051" s="287"/>
      <c r="AH1051" s="287"/>
      <c r="AI1051" s="287"/>
      <c r="AJ1051" s="449"/>
      <c r="AK1051" s="206"/>
      <c r="AL1051" s="206"/>
      <c r="AM1051" s="206"/>
      <c r="AN1051" s="206"/>
      <c r="AO1051" s="206"/>
      <c r="AP1051" s="206"/>
      <c r="AQ1051" s="206"/>
      <c r="AR1051" s="206"/>
      <c r="AS1051" s="206"/>
      <c r="AT1051" s="206"/>
      <c r="AU1051" s="206"/>
      <c r="AV1051" s="206"/>
      <c r="AW1051" s="206"/>
      <c r="AX1051" s="206"/>
      <c r="AY1051" s="206"/>
      <c r="AZ1051" s="206"/>
      <c r="BA1051" s="206"/>
      <c r="BB1051" s="206"/>
      <c r="BC1051" s="206"/>
      <c r="BD1051" s="206"/>
      <c r="BE1051" s="206"/>
      <c r="BF1051" s="206"/>
      <c r="BG1051" s="206"/>
      <c r="BH1051" s="206"/>
      <c r="BI1051" s="206"/>
      <c r="BJ1051" s="206"/>
      <c r="BK1051" s="206"/>
      <c r="BL1051" s="206"/>
      <c r="BM1051" s="206"/>
      <c r="BN1051" s="206"/>
      <c r="BO1051" s="206"/>
      <c r="BP1051" s="206"/>
      <c r="BQ1051" s="206"/>
      <c r="BR1051" s="206"/>
      <c r="BS1051" s="206"/>
      <c r="BT1051" s="206"/>
      <c r="BU1051" s="206"/>
      <c r="BV1051" s="206"/>
      <c r="BW1051" s="206"/>
      <c r="BX1051" s="206"/>
      <c r="BY1051" s="206"/>
      <c r="BZ1051" s="206"/>
      <c r="CA1051" s="206"/>
      <c r="CB1051" s="206"/>
      <c r="CC1051" s="206"/>
      <c r="CD1051" s="206"/>
      <c r="CE1051" s="206"/>
      <c r="CF1051" s="206"/>
      <c r="CG1051" s="206"/>
      <c r="CH1051" s="206"/>
      <c r="CI1051" s="206"/>
      <c r="CJ1051" s="206"/>
      <c r="CK1051" s="206"/>
      <c r="CL1051" s="206"/>
      <c r="CM1051" s="206"/>
      <c r="CN1051" s="206"/>
      <c r="CO1051" s="206"/>
      <c r="CP1051" s="206"/>
      <c r="CQ1051" s="206"/>
      <c r="CR1051" s="206"/>
      <c r="CS1051" s="206"/>
      <c r="CT1051" s="206"/>
      <c r="CU1051" s="206"/>
      <c r="CV1051" s="206"/>
      <c r="CW1051" s="206"/>
      <c r="CX1051" s="206"/>
      <c r="CY1051" s="206"/>
      <c r="CZ1051" s="206"/>
      <c r="DA1051" s="206"/>
      <c r="DB1051" s="206"/>
      <c r="DC1051" s="206"/>
      <c r="DD1051" s="206"/>
      <c r="DE1051" s="206"/>
      <c r="DF1051" s="206"/>
      <c r="DG1051" s="206"/>
      <c r="DH1051" s="206"/>
      <c r="DI1051" s="206"/>
      <c r="DJ1051" s="206"/>
      <c r="DK1051" s="206"/>
      <c r="DL1051" s="206"/>
      <c r="DM1051" s="206"/>
      <c r="DN1051" s="206"/>
      <c r="DO1051" s="206"/>
      <c r="DP1051" s="206"/>
      <c r="DQ1051" s="206"/>
      <c r="DR1051" s="206"/>
      <c r="DS1051" s="206"/>
      <c r="DT1051" s="206"/>
      <c r="DU1051" s="206"/>
      <c r="DV1051" s="206"/>
      <c r="DW1051" s="206"/>
      <c r="DX1051" s="206"/>
      <c r="DY1051" s="206"/>
      <c r="DZ1051" s="206"/>
      <c r="EA1051" s="206"/>
      <c r="EB1051" s="206"/>
      <c r="EC1051" s="206"/>
      <c r="ED1051" s="206"/>
      <c r="EE1051" s="206"/>
      <c r="EF1051" s="206"/>
      <c r="EG1051" s="206"/>
      <c r="EH1051" s="206"/>
      <c r="EI1051" s="206"/>
      <c r="EJ1051" s="206"/>
      <c r="EK1051" s="206"/>
      <c r="EL1051" s="206"/>
      <c r="EM1051" s="206"/>
      <c r="EN1051" s="206"/>
      <c r="EO1051" s="206"/>
      <c r="EP1051" s="206"/>
      <c r="EQ1051" s="206"/>
      <c r="ER1051" s="206"/>
      <c r="ES1051" s="206"/>
      <c r="ET1051" s="206"/>
      <c r="EU1051" s="206"/>
      <c r="EV1051" s="206"/>
      <c r="EW1051" s="206"/>
      <c r="EX1051" s="206"/>
      <c r="EY1051" s="206"/>
      <c r="EZ1051" s="206"/>
      <c r="FA1051" s="206"/>
      <c r="FB1051" s="206"/>
      <c r="FC1051" s="206"/>
      <c r="FD1051" s="206"/>
      <c r="FE1051" s="206"/>
      <c r="FF1051" s="206"/>
      <c r="FG1051" s="206"/>
      <c r="FH1051" s="206"/>
      <c r="FI1051" s="206"/>
      <c r="FJ1051" s="206"/>
      <c r="FK1051" s="206"/>
      <c r="FL1051" s="206"/>
      <c r="FM1051" s="206"/>
      <c r="FN1051" s="206"/>
      <c r="FO1051" s="206"/>
      <c r="FP1051" s="206"/>
      <c r="FQ1051" s="206"/>
      <c r="FR1051" s="206"/>
      <c r="FS1051" s="206"/>
      <c r="FT1051" s="206"/>
      <c r="FU1051" s="206"/>
      <c r="FV1051" s="206"/>
      <c r="FW1051" s="206"/>
      <c r="FX1051" s="206"/>
      <c r="FY1051" s="206"/>
      <c r="FZ1051" s="206"/>
      <c r="GA1051" s="206"/>
      <c r="GB1051" s="206"/>
      <c r="GC1051" s="206"/>
      <c r="GD1051" s="206"/>
      <c r="GE1051" s="206"/>
      <c r="GF1051" s="206"/>
      <c r="GG1051" s="206"/>
      <c r="GH1051" s="206"/>
      <c r="GI1051" s="206"/>
      <c r="GJ1051" s="206"/>
      <c r="GK1051" s="206"/>
      <c r="GL1051" s="206"/>
      <c r="GM1051" s="206"/>
      <c r="GN1051" s="206"/>
      <c r="GO1051" s="206"/>
      <c r="GP1051" s="206"/>
      <c r="GQ1051" s="206"/>
      <c r="GR1051" s="206"/>
      <c r="GS1051" s="206"/>
      <c r="GT1051" s="206"/>
      <c r="GU1051" s="206"/>
      <c r="GV1051" s="206"/>
      <c r="GW1051" s="206"/>
      <c r="GX1051" s="206"/>
      <c r="GY1051" s="206"/>
      <c r="GZ1051" s="206"/>
      <c r="HA1051" s="206"/>
      <c r="HB1051" s="206"/>
      <c r="HC1051" s="206"/>
      <c r="HD1051" s="206"/>
      <c r="HE1051" s="206"/>
      <c r="HF1051" s="206"/>
      <c r="HG1051" s="206"/>
      <c r="HH1051" s="206"/>
      <c r="HI1051" s="206"/>
      <c r="HJ1051" s="206"/>
      <c r="HK1051" s="206"/>
      <c r="HL1051" s="206"/>
      <c r="HM1051" s="206"/>
      <c r="HN1051" s="206"/>
      <c r="HO1051" s="206"/>
      <c r="HP1051" s="206"/>
      <c r="HQ1051" s="206"/>
      <c r="HR1051" s="206"/>
      <c r="HS1051" s="206"/>
      <c r="HT1051" s="206"/>
      <c r="HU1051" s="206"/>
      <c r="HV1051" s="206"/>
      <c r="HW1051" s="206"/>
      <c r="HX1051" s="206"/>
      <c r="HY1051" s="206"/>
      <c r="HZ1051" s="206"/>
      <c r="IA1051" s="206"/>
      <c r="IB1051" s="206"/>
      <c r="IC1051" s="206"/>
      <c r="ID1051" s="206"/>
      <c r="IE1051" s="206"/>
      <c r="IF1051" s="206"/>
      <c r="IG1051" s="206"/>
      <c r="IH1051" s="206"/>
    </row>
    <row r="1052" spans="1:242" s="225" customFormat="1" hidden="1" x14ac:dyDescent="0.25">
      <c r="A1052" s="206"/>
      <c r="B1052" s="206"/>
      <c r="C1052" s="204">
        <v>43738</v>
      </c>
      <c r="D1052" s="233" t="s">
        <v>1854</v>
      </c>
      <c r="E1052" s="319" t="s">
        <v>1842</v>
      </c>
      <c r="F1052" s="322"/>
      <c r="G1052" s="242" t="s">
        <v>706</v>
      </c>
      <c r="H1052" s="285"/>
      <c r="I1052" s="236">
        <v>750000</v>
      </c>
      <c r="J1052" s="357">
        <f t="shared" si="16"/>
        <v>19537200</v>
      </c>
      <c r="K1052" s="251"/>
      <c r="L1052" s="287"/>
      <c r="M1052" s="319" t="s">
        <v>1842</v>
      </c>
      <c r="N1052" s="287"/>
      <c r="O1052" s="287"/>
      <c r="P1052" s="287"/>
      <c r="Q1052" s="287"/>
      <c r="R1052" s="287"/>
      <c r="S1052" s="287"/>
      <c r="T1052" s="287"/>
      <c r="U1052" s="287"/>
      <c r="V1052" s="287"/>
      <c r="W1052" s="287"/>
      <c r="X1052" s="287"/>
      <c r="Y1052" s="287"/>
      <c r="Z1052" s="287"/>
      <c r="AA1052" s="287"/>
      <c r="AB1052" s="287"/>
      <c r="AC1052" s="287"/>
      <c r="AD1052" s="287"/>
      <c r="AE1052" s="287"/>
      <c r="AF1052" s="287"/>
      <c r="AG1052" s="287"/>
      <c r="AH1052" s="287"/>
      <c r="AI1052" s="287"/>
      <c r="AJ1052" s="449"/>
      <c r="AK1052" s="206"/>
      <c r="AL1052" s="206"/>
      <c r="AM1052" s="206"/>
      <c r="AN1052" s="206"/>
      <c r="AO1052" s="206"/>
      <c r="AP1052" s="206"/>
      <c r="AQ1052" s="206"/>
      <c r="AR1052" s="206"/>
      <c r="AS1052" s="206"/>
      <c r="AT1052" s="206"/>
      <c r="AU1052" s="206"/>
      <c r="AV1052" s="206"/>
      <c r="AW1052" s="206"/>
      <c r="AX1052" s="206"/>
      <c r="AY1052" s="206"/>
      <c r="AZ1052" s="206"/>
      <c r="BA1052" s="206"/>
      <c r="BB1052" s="206"/>
      <c r="BC1052" s="206"/>
      <c r="BD1052" s="206"/>
      <c r="BE1052" s="206"/>
      <c r="BF1052" s="206"/>
      <c r="BG1052" s="206"/>
      <c r="BH1052" s="206"/>
      <c r="BI1052" s="206"/>
      <c r="BJ1052" s="206"/>
      <c r="BK1052" s="206"/>
      <c r="BL1052" s="206"/>
      <c r="BM1052" s="206"/>
      <c r="BN1052" s="206"/>
      <c r="BO1052" s="206"/>
      <c r="BP1052" s="206"/>
      <c r="BQ1052" s="206"/>
      <c r="BR1052" s="206"/>
      <c r="BS1052" s="206"/>
      <c r="BT1052" s="206"/>
      <c r="BU1052" s="206"/>
      <c r="BV1052" s="206"/>
      <c r="BW1052" s="206"/>
      <c r="BX1052" s="206"/>
      <c r="BY1052" s="206"/>
      <c r="BZ1052" s="206"/>
      <c r="CA1052" s="206"/>
      <c r="CB1052" s="206"/>
      <c r="CC1052" s="206"/>
      <c r="CD1052" s="206"/>
      <c r="CE1052" s="206"/>
      <c r="CF1052" s="206"/>
      <c r="CG1052" s="206"/>
      <c r="CH1052" s="206"/>
      <c r="CI1052" s="206"/>
      <c r="CJ1052" s="206"/>
      <c r="CK1052" s="206"/>
      <c r="CL1052" s="206"/>
      <c r="CM1052" s="206"/>
      <c r="CN1052" s="206"/>
      <c r="CO1052" s="206"/>
      <c r="CP1052" s="206"/>
      <c r="CQ1052" s="206"/>
      <c r="CR1052" s="206"/>
      <c r="CS1052" s="206"/>
      <c r="CT1052" s="206"/>
      <c r="CU1052" s="206"/>
      <c r="CV1052" s="206"/>
      <c r="CW1052" s="206"/>
      <c r="CX1052" s="206"/>
      <c r="CY1052" s="206"/>
      <c r="CZ1052" s="206"/>
      <c r="DA1052" s="206"/>
      <c r="DB1052" s="206"/>
      <c r="DC1052" s="206"/>
      <c r="DD1052" s="206"/>
      <c r="DE1052" s="206"/>
      <c r="DF1052" s="206"/>
      <c r="DG1052" s="206"/>
      <c r="DH1052" s="206"/>
      <c r="DI1052" s="206"/>
      <c r="DJ1052" s="206"/>
      <c r="DK1052" s="206"/>
      <c r="DL1052" s="206"/>
      <c r="DM1052" s="206"/>
      <c r="DN1052" s="206"/>
      <c r="DO1052" s="206"/>
      <c r="DP1052" s="206"/>
      <c r="DQ1052" s="206"/>
      <c r="DR1052" s="206"/>
      <c r="DS1052" s="206"/>
      <c r="DT1052" s="206"/>
      <c r="DU1052" s="206"/>
      <c r="DV1052" s="206"/>
      <c r="DW1052" s="206"/>
      <c r="DX1052" s="206"/>
      <c r="DY1052" s="206"/>
      <c r="DZ1052" s="206"/>
      <c r="EA1052" s="206"/>
      <c r="EB1052" s="206"/>
      <c r="EC1052" s="206"/>
      <c r="ED1052" s="206"/>
      <c r="EE1052" s="206"/>
      <c r="EF1052" s="206"/>
      <c r="EG1052" s="206"/>
      <c r="EH1052" s="206"/>
      <c r="EI1052" s="206"/>
      <c r="EJ1052" s="206"/>
      <c r="EK1052" s="206"/>
      <c r="EL1052" s="206"/>
      <c r="EM1052" s="206"/>
      <c r="EN1052" s="206"/>
      <c r="EO1052" s="206"/>
      <c r="EP1052" s="206"/>
      <c r="EQ1052" s="206"/>
      <c r="ER1052" s="206"/>
      <c r="ES1052" s="206"/>
      <c r="ET1052" s="206"/>
      <c r="EU1052" s="206"/>
      <c r="EV1052" s="206"/>
      <c r="EW1052" s="206"/>
      <c r="EX1052" s="206"/>
      <c r="EY1052" s="206"/>
      <c r="EZ1052" s="206"/>
      <c r="FA1052" s="206"/>
      <c r="FB1052" s="206"/>
      <c r="FC1052" s="206"/>
      <c r="FD1052" s="206"/>
      <c r="FE1052" s="206"/>
      <c r="FF1052" s="206"/>
      <c r="FG1052" s="206"/>
      <c r="FH1052" s="206"/>
      <c r="FI1052" s="206"/>
      <c r="FJ1052" s="206"/>
      <c r="FK1052" s="206"/>
      <c r="FL1052" s="206"/>
      <c r="FM1052" s="206"/>
      <c r="FN1052" s="206"/>
      <c r="FO1052" s="206"/>
      <c r="FP1052" s="206"/>
      <c r="FQ1052" s="206"/>
      <c r="FR1052" s="206"/>
      <c r="FS1052" s="206"/>
      <c r="FT1052" s="206"/>
      <c r="FU1052" s="206"/>
      <c r="FV1052" s="206"/>
      <c r="FW1052" s="206"/>
      <c r="FX1052" s="206"/>
      <c r="FY1052" s="206"/>
      <c r="FZ1052" s="206"/>
      <c r="GA1052" s="206"/>
      <c r="GB1052" s="206"/>
      <c r="GC1052" s="206"/>
      <c r="GD1052" s="206"/>
      <c r="GE1052" s="206"/>
      <c r="GF1052" s="206"/>
      <c r="GG1052" s="206"/>
      <c r="GH1052" s="206"/>
      <c r="GI1052" s="206"/>
      <c r="GJ1052" s="206"/>
      <c r="GK1052" s="206"/>
      <c r="GL1052" s="206"/>
      <c r="GM1052" s="206"/>
      <c r="GN1052" s="206"/>
      <c r="GO1052" s="206"/>
      <c r="GP1052" s="206"/>
      <c r="GQ1052" s="206"/>
      <c r="GR1052" s="206"/>
      <c r="GS1052" s="206"/>
      <c r="GT1052" s="206"/>
      <c r="GU1052" s="206"/>
      <c r="GV1052" s="206"/>
      <c r="GW1052" s="206"/>
      <c r="GX1052" s="206"/>
      <c r="GY1052" s="206"/>
      <c r="GZ1052" s="206"/>
      <c r="HA1052" s="206"/>
      <c r="HB1052" s="206"/>
      <c r="HC1052" s="206"/>
      <c r="HD1052" s="206"/>
      <c r="HE1052" s="206"/>
      <c r="HF1052" s="206"/>
      <c r="HG1052" s="206"/>
      <c r="HH1052" s="206"/>
      <c r="HI1052" s="206"/>
      <c r="HJ1052" s="206"/>
      <c r="HK1052" s="206"/>
      <c r="HL1052" s="206"/>
      <c r="HM1052" s="206"/>
      <c r="HN1052" s="206"/>
      <c r="HO1052" s="206"/>
      <c r="HP1052" s="206"/>
      <c r="HQ1052" s="206"/>
      <c r="HR1052" s="206"/>
      <c r="HS1052" s="206"/>
      <c r="HT1052" s="206"/>
      <c r="HU1052" s="206"/>
      <c r="HV1052" s="206"/>
      <c r="HW1052" s="206"/>
      <c r="HX1052" s="206"/>
      <c r="HY1052" s="206"/>
      <c r="HZ1052" s="206"/>
      <c r="IA1052" s="206"/>
      <c r="IB1052" s="206"/>
      <c r="IC1052" s="206"/>
      <c r="ID1052" s="206"/>
      <c r="IE1052" s="206"/>
      <c r="IF1052" s="206"/>
      <c r="IG1052" s="206"/>
      <c r="IH1052" s="206"/>
    </row>
    <row r="1053" spans="1:242" s="225" customFormat="1" hidden="1" x14ac:dyDescent="0.25">
      <c r="A1053" s="206"/>
      <c r="B1053" s="206"/>
      <c r="C1053" s="232">
        <v>43738</v>
      </c>
      <c r="D1053" s="225" t="s">
        <v>1862</v>
      </c>
      <c r="E1053" s="319" t="s">
        <v>1864</v>
      </c>
      <c r="F1053" s="322"/>
      <c r="G1053" s="242" t="s">
        <v>1719</v>
      </c>
      <c r="H1053" s="285"/>
      <c r="I1053" s="236">
        <v>505000</v>
      </c>
      <c r="J1053" s="357">
        <f t="shared" si="16"/>
        <v>19032200</v>
      </c>
      <c r="K1053" s="251"/>
      <c r="L1053" s="287"/>
      <c r="M1053" s="319" t="s">
        <v>1864</v>
      </c>
      <c r="N1053" s="287"/>
      <c r="O1053" s="287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449"/>
      <c r="AK1053" s="206"/>
      <c r="AL1053" s="206"/>
      <c r="AM1053" s="206"/>
      <c r="AN1053" s="206"/>
      <c r="AO1053" s="206"/>
      <c r="AP1053" s="206"/>
      <c r="AQ1053" s="206"/>
      <c r="AR1053" s="206"/>
      <c r="AS1053" s="206"/>
      <c r="AT1053" s="206"/>
      <c r="AU1053" s="206"/>
      <c r="AV1053" s="206"/>
      <c r="AW1053" s="206"/>
      <c r="AX1053" s="206"/>
      <c r="AY1053" s="206"/>
      <c r="AZ1053" s="206"/>
      <c r="BA1053" s="206"/>
      <c r="BB1053" s="206"/>
      <c r="BC1053" s="206"/>
      <c r="BD1053" s="206"/>
      <c r="BE1053" s="206"/>
      <c r="BF1053" s="206"/>
      <c r="BG1053" s="206"/>
      <c r="BH1053" s="206"/>
      <c r="BI1053" s="206"/>
      <c r="BJ1053" s="206"/>
      <c r="BK1053" s="206"/>
      <c r="BL1053" s="206"/>
      <c r="BM1053" s="206"/>
      <c r="BN1053" s="206"/>
      <c r="BO1053" s="206"/>
      <c r="BP1053" s="206"/>
      <c r="BQ1053" s="206"/>
      <c r="BR1053" s="206"/>
      <c r="BS1053" s="206"/>
      <c r="BT1053" s="206"/>
      <c r="BU1053" s="206"/>
      <c r="BV1053" s="206"/>
      <c r="BW1053" s="206"/>
      <c r="BX1053" s="206"/>
      <c r="BY1053" s="206"/>
      <c r="BZ1053" s="206"/>
      <c r="CA1053" s="206"/>
      <c r="CB1053" s="206"/>
      <c r="CC1053" s="206"/>
      <c r="CD1053" s="206"/>
      <c r="CE1053" s="206"/>
      <c r="CF1053" s="206"/>
      <c r="CG1053" s="206"/>
      <c r="CH1053" s="206"/>
      <c r="CI1053" s="206"/>
      <c r="CJ1053" s="206"/>
      <c r="CK1053" s="206"/>
      <c r="CL1053" s="206"/>
      <c r="CM1053" s="206"/>
      <c r="CN1053" s="206"/>
      <c r="CO1053" s="206"/>
      <c r="CP1053" s="206"/>
      <c r="CQ1053" s="206"/>
      <c r="CR1053" s="206"/>
      <c r="CS1053" s="206"/>
      <c r="CT1053" s="206"/>
      <c r="CU1053" s="206"/>
      <c r="CV1053" s="206"/>
      <c r="CW1053" s="206"/>
      <c r="CX1053" s="206"/>
      <c r="CY1053" s="206"/>
      <c r="CZ1053" s="206"/>
      <c r="DA1053" s="206"/>
      <c r="DB1053" s="206"/>
      <c r="DC1053" s="206"/>
      <c r="DD1053" s="206"/>
      <c r="DE1053" s="206"/>
      <c r="DF1053" s="206"/>
      <c r="DG1053" s="206"/>
      <c r="DH1053" s="206"/>
      <c r="DI1053" s="206"/>
      <c r="DJ1053" s="206"/>
      <c r="DK1053" s="206"/>
      <c r="DL1053" s="206"/>
      <c r="DM1053" s="206"/>
      <c r="DN1053" s="206"/>
      <c r="DO1053" s="206"/>
      <c r="DP1053" s="206"/>
      <c r="DQ1053" s="206"/>
      <c r="DR1053" s="206"/>
      <c r="DS1053" s="206"/>
      <c r="DT1053" s="206"/>
      <c r="DU1053" s="206"/>
      <c r="DV1053" s="206"/>
      <c r="DW1053" s="206"/>
      <c r="DX1053" s="206"/>
      <c r="DY1053" s="206"/>
      <c r="DZ1053" s="206"/>
      <c r="EA1053" s="206"/>
      <c r="EB1053" s="206"/>
      <c r="EC1053" s="206"/>
      <c r="ED1053" s="206"/>
      <c r="EE1053" s="206"/>
      <c r="EF1053" s="206"/>
      <c r="EG1053" s="206"/>
      <c r="EH1053" s="206"/>
      <c r="EI1053" s="206"/>
      <c r="EJ1053" s="206"/>
      <c r="EK1053" s="206"/>
      <c r="EL1053" s="206"/>
      <c r="EM1053" s="206"/>
      <c r="EN1053" s="206"/>
      <c r="EO1053" s="206"/>
      <c r="EP1053" s="206"/>
      <c r="EQ1053" s="206"/>
      <c r="ER1053" s="206"/>
      <c r="ES1053" s="206"/>
      <c r="ET1053" s="206"/>
      <c r="EU1053" s="206"/>
      <c r="EV1053" s="206"/>
      <c r="EW1053" s="206"/>
      <c r="EX1053" s="206"/>
      <c r="EY1053" s="206"/>
      <c r="EZ1053" s="206"/>
      <c r="FA1053" s="206"/>
      <c r="FB1053" s="206"/>
      <c r="FC1053" s="206"/>
      <c r="FD1053" s="206"/>
      <c r="FE1053" s="206"/>
      <c r="FF1053" s="206"/>
      <c r="FG1053" s="206"/>
      <c r="FH1053" s="206"/>
      <c r="FI1053" s="206"/>
      <c r="FJ1053" s="206"/>
      <c r="FK1053" s="206"/>
      <c r="FL1053" s="206"/>
      <c r="FM1053" s="206"/>
      <c r="FN1053" s="206"/>
      <c r="FO1053" s="206"/>
      <c r="FP1053" s="206"/>
      <c r="FQ1053" s="206"/>
      <c r="FR1053" s="206"/>
      <c r="FS1053" s="206"/>
      <c r="FT1053" s="206"/>
      <c r="FU1053" s="206"/>
      <c r="FV1053" s="206"/>
      <c r="FW1053" s="206"/>
      <c r="FX1053" s="206"/>
      <c r="FY1053" s="206"/>
      <c r="FZ1053" s="206"/>
      <c r="GA1053" s="206"/>
      <c r="GB1053" s="206"/>
      <c r="GC1053" s="206"/>
      <c r="GD1053" s="206"/>
      <c r="GE1053" s="206"/>
      <c r="GF1053" s="206"/>
      <c r="GG1053" s="206"/>
      <c r="GH1053" s="206"/>
      <c r="GI1053" s="206"/>
      <c r="GJ1053" s="206"/>
      <c r="GK1053" s="206"/>
      <c r="GL1053" s="206"/>
      <c r="GM1053" s="206"/>
      <c r="GN1053" s="206"/>
      <c r="GO1053" s="206"/>
      <c r="GP1053" s="206"/>
      <c r="GQ1053" s="206"/>
      <c r="GR1053" s="206"/>
      <c r="GS1053" s="206"/>
      <c r="GT1053" s="206"/>
      <c r="GU1053" s="206"/>
      <c r="GV1053" s="206"/>
      <c r="GW1053" s="206"/>
      <c r="GX1053" s="206"/>
      <c r="GY1053" s="206"/>
      <c r="GZ1053" s="206"/>
      <c r="HA1053" s="206"/>
      <c r="HB1053" s="206"/>
      <c r="HC1053" s="206"/>
      <c r="HD1053" s="206"/>
      <c r="HE1053" s="206"/>
      <c r="HF1053" s="206"/>
      <c r="HG1053" s="206"/>
      <c r="HH1053" s="206"/>
      <c r="HI1053" s="206"/>
      <c r="HJ1053" s="206"/>
      <c r="HK1053" s="206"/>
      <c r="HL1053" s="206"/>
      <c r="HM1053" s="206"/>
      <c r="HN1053" s="206"/>
      <c r="HO1053" s="206"/>
      <c r="HP1053" s="206"/>
      <c r="HQ1053" s="206"/>
      <c r="HR1053" s="206"/>
      <c r="HS1053" s="206"/>
      <c r="HT1053" s="206"/>
      <c r="HU1053" s="206"/>
      <c r="HV1053" s="206"/>
      <c r="HW1053" s="206"/>
      <c r="HX1053" s="206"/>
      <c r="HY1053" s="206"/>
      <c r="HZ1053" s="206"/>
      <c r="IA1053" s="206"/>
      <c r="IB1053" s="206"/>
      <c r="IC1053" s="206"/>
      <c r="ID1053" s="206"/>
      <c r="IE1053" s="206"/>
      <c r="IF1053" s="206"/>
      <c r="IG1053" s="206"/>
      <c r="IH1053" s="206"/>
    </row>
    <row r="1054" spans="1:242" s="225" customFormat="1" hidden="1" x14ac:dyDescent="0.25">
      <c r="A1054" s="206"/>
      <c r="B1054" s="206"/>
      <c r="C1054" s="204">
        <v>43739</v>
      </c>
      <c r="D1054" s="233" t="s">
        <v>1855</v>
      </c>
      <c r="E1054" s="319" t="s">
        <v>1843</v>
      </c>
      <c r="F1054" s="322"/>
      <c r="G1054" s="242" t="s">
        <v>327</v>
      </c>
      <c r="H1054" s="285"/>
      <c r="I1054" s="236">
        <v>1900000</v>
      </c>
      <c r="J1054" s="357">
        <f t="shared" si="16"/>
        <v>17132200</v>
      </c>
      <c r="K1054" s="251"/>
      <c r="L1054" s="287"/>
      <c r="M1054" s="319" t="s">
        <v>1843</v>
      </c>
      <c r="N1054" s="287"/>
      <c r="O1054" s="287"/>
      <c r="P1054" s="287"/>
      <c r="Q1054" s="287"/>
      <c r="R1054" s="287"/>
      <c r="S1054" s="287"/>
      <c r="T1054" s="287"/>
      <c r="U1054" s="287"/>
      <c r="V1054" s="287"/>
      <c r="W1054" s="287"/>
      <c r="X1054" s="287"/>
      <c r="Y1054" s="287"/>
      <c r="Z1054" s="287"/>
      <c r="AA1054" s="287"/>
      <c r="AB1054" s="287"/>
      <c r="AC1054" s="287"/>
      <c r="AD1054" s="287"/>
      <c r="AE1054" s="287"/>
      <c r="AF1054" s="287"/>
      <c r="AG1054" s="287"/>
      <c r="AH1054" s="287"/>
      <c r="AI1054" s="287"/>
      <c r="AJ1054" s="449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206"/>
      <c r="BN1054" s="206"/>
      <c r="BO1054" s="206"/>
      <c r="BP1054" s="206"/>
      <c r="BQ1054" s="206"/>
      <c r="BR1054" s="206"/>
      <c r="BS1054" s="206"/>
      <c r="BT1054" s="206"/>
      <c r="BU1054" s="206"/>
      <c r="BV1054" s="206"/>
      <c r="BW1054" s="206"/>
      <c r="BX1054" s="206"/>
      <c r="BY1054" s="206"/>
      <c r="BZ1054" s="206"/>
      <c r="CA1054" s="206"/>
      <c r="CB1054" s="206"/>
      <c r="CC1054" s="206"/>
      <c r="CD1054" s="206"/>
      <c r="CE1054" s="206"/>
      <c r="CF1054" s="206"/>
      <c r="CG1054" s="206"/>
      <c r="CH1054" s="206"/>
      <c r="CI1054" s="206"/>
      <c r="CJ1054" s="206"/>
      <c r="CK1054" s="206"/>
      <c r="CL1054" s="206"/>
      <c r="CM1054" s="206"/>
      <c r="CN1054" s="206"/>
      <c r="CO1054" s="206"/>
      <c r="CP1054" s="206"/>
      <c r="CQ1054" s="206"/>
      <c r="CR1054" s="206"/>
      <c r="CS1054" s="206"/>
      <c r="CT1054" s="206"/>
      <c r="CU1054" s="206"/>
      <c r="CV1054" s="206"/>
      <c r="CW1054" s="206"/>
      <c r="CX1054" s="206"/>
      <c r="CY1054" s="206"/>
      <c r="CZ1054" s="206"/>
      <c r="DA1054" s="206"/>
      <c r="DB1054" s="206"/>
      <c r="DC1054" s="206"/>
      <c r="DD1054" s="206"/>
      <c r="DE1054" s="206"/>
      <c r="DF1054" s="206"/>
      <c r="DG1054" s="206"/>
      <c r="DH1054" s="206"/>
      <c r="DI1054" s="206"/>
      <c r="DJ1054" s="206"/>
      <c r="DK1054" s="206"/>
      <c r="DL1054" s="206"/>
      <c r="DM1054" s="206"/>
      <c r="DN1054" s="206"/>
      <c r="DO1054" s="206"/>
      <c r="DP1054" s="206"/>
      <c r="DQ1054" s="206"/>
      <c r="DR1054" s="206"/>
      <c r="DS1054" s="206"/>
      <c r="DT1054" s="206"/>
      <c r="DU1054" s="206"/>
      <c r="DV1054" s="206"/>
      <c r="DW1054" s="206"/>
      <c r="DX1054" s="206"/>
      <c r="DY1054" s="206"/>
      <c r="DZ1054" s="206"/>
      <c r="EA1054" s="206"/>
      <c r="EB1054" s="206"/>
      <c r="EC1054" s="206"/>
      <c r="ED1054" s="206"/>
      <c r="EE1054" s="206"/>
      <c r="EF1054" s="206"/>
      <c r="EG1054" s="206"/>
      <c r="EH1054" s="206"/>
      <c r="EI1054" s="206"/>
      <c r="EJ1054" s="206"/>
      <c r="EK1054" s="206"/>
      <c r="EL1054" s="206"/>
      <c r="EM1054" s="206"/>
      <c r="EN1054" s="206"/>
      <c r="EO1054" s="206"/>
      <c r="EP1054" s="206"/>
      <c r="EQ1054" s="206"/>
      <c r="ER1054" s="206"/>
      <c r="ES1054" s="206"/>
      <c r="ET1054" s="206"/>
      <c r="EU1054" s="206"/>
      <c r="EV1054" s="206"/>
      <c r="EW1054" s="206"/>
      <c r="EX1054" s="206"/>
      <c r="EY1054" s="206"/>
      <c r="EZ1054" s="206"/>
      <c r="FA1054" s="206"/>
      <c r="FB1054" s="206"/>
      <c r="FC1054" s="206"/>
      <c r="FD1054" s="206"/>
      <c r="FE1054" s="206"/>
      <c r="FF1054" s="206"/>
      <c r="FG1054" s="206"/>
      <c r="FH1054" s="206"/>
      <c r="FI1054" s="206"/>
      <c r="FJ1054" s="206"/>
      <c r="FK1054" s="206"/>
      <c r="FL1054" s="206"/>
      <c r="FM1054" s="206"/>
      <c r="FN1054" s="206"/>
      <c r="FO1054" s="206"/>
      <c r="FP1054" s="206"/>
      <c r="FQ1054" s="206"/>
      <c r="FR1054" s="206"/>
      <c r="FS1054" s="206"/>
      <c r="FT1054" s="206"/>
      <c r="FU1054" s="206"/>
      <c r="FV1054" s="206"/>
      <c r="FW1054" s="206"/>
      <c r="FX1054" s="206"/>
      <c r="FY1054" s="206"/>
      <c r="FZ1054" s="206"/>
      <c r="GA1054" s="206"/>
      <c r="GB1054" s="206"/>
      <c r="GC1054" s="206"/>
      <c r="GD1054" s="206"/>
      <c r="GE1054" s="206"/>
      <c r="GF1054" s="206"/>
      <c r="GG1054" s="206"/>
      <c r="GH1054" s="206"/>
      <c r="GI1054" s="206"/>
      <c r="GJ1054" s="206"/>
      <c r="GK1054" s="206"/>
      <c r="GL1054" s="206"/>
      <c r="GM1054" s="206"/>
      <c r="GN1054" s="206"/>
      <c r="GO1054" s="206"/>
      <c r="GP1054" s="206"/>
      <c r="GQ1054" s="206"/>
      <c r="GR1054" s="206"/>
      <c r="GS1054" s="206"/>
      <c r="GT1054" s="206"/>
      <c r="GU1054" s="206"/>
      <c r="GV1054" s="206"/>
      <c r="GW1054" s="206"/>
      <c r="GX1054" s="206"/>
      <c r="GY1054" s="206"/>
      <c r="GZ1054" s="206"/>
      <c r="HA1054" s="206"/>
      <c r="HB1054" s="206"/>
      <c r="HC1054" s="206"/>
      <c r="HD1054" s="206"/>
      <c r="HE1054" s="206"/>
      <c r="HF1054" s="206"/>
      <c r="HG1054" s="206"/>
      <c r="HH1054" s="206"/>
      <c r="HI1054" s="206"/>
      <c r="HJ1054" s="206"/>
      <c r="HK1054" s="206"/>
      <c r="HL1054" s="206"/>
      <c r="HM1054" s="206"/>
      <c r="HN1054" s="206"/>
      <c r="HO1054" s="206"/>
      <c r="HP1054" s="206"/>
      <c r="HQ1054" s="206"/>
      <c r="HR1054" s="206"/>
      <c r="HS1054" s="206"/>
      <c r="HT1054" s="206"/>
      <c r="HU1054" s="206"/>
      <c r="HV1054" s="206"/>
      <c r="HW1054" s="206"/>
      <c r="HX1054" s="206"/>
      <c r="HY1054" s="206"/>
      <c r="HZ1054" s="206"/>
      <c r="IA1054" s="206"/>
      <c r="IB1054" s="206"/>
      <c r="IC1054" s="206"/>
      <c r="ID1054" s="206"/>
      <c r="IE1054" s="206"/>
      <c r="IF1054" s="206"/>
      <c r="IG1054" s="206"/>
      <c r="IH1054" s="206"/>
    </row>
    <row r="1055" spans="1:242" s="225" customFormat="1" hidden="1" x14ac:dyDescent="0.25">
      <c r="A1055" s="206"/>
      <c r="B1055" s="206"/>
      <c r="C1055" s="204">
        <v>43740</v>
      </c>
      <c r="D1055" s="233" t="s">
        <v>1856</v>
      </c>
      <c r="E1055" s="319" t="s">
        <v>1844</v>
      </c>
      <c r="F1055" s="322"/>
      <c r="G1055" s="242" t="s">
        <v>327</v>
      </c>
      <c r="H1055" s="285"/>
      <c r="I1055" s="236">
        <v>1233600</v>
      </c>
      <c r="J1055" s="357">
        <f t="shared" si="16"/>
        <v>15898600</v>
      </c>
      <c r="K1055" s="251"/>
      <c r="L1055" s="287"/>
      <c r="M1055" s="319" t="s">
        <v>1844</v>
      </c>
      <c r="N1055" s="287"/>
      <c r="O1055" s="287"/>
      <c r="P1055" s="287"/>
      <c r="Q1055" s="287"/>
      <c r="R1055" s="287"/>
      <c r="S1055" s="287"/>
      <c r="T1055" s="287"/>
      <c r="U1055" s="287"/>
      <c r="V1055" s="287"/>
      <c r="W1055" s="287"/>
      <c r="X1055" s="287"/>
      <c r="Y1055" s="287"/>
      <c r="Z1055" s="287"/>
      <c r="AA1055" s="287"/>
      <c r="AB1055" s="287"/>
      <c r="AC1055" s="287"/>
      <c r="AD1055" s="287"/>
      <c r="AE1055" s="287"/>
      <c r="AF1055" s="287"/>
      <c r="AG1055" s="287"/>
      <c r="AH1055" s="287"/>
      <c r="AI1055" s="287"/>
      <c r="AJ1055" s="449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  <c r="BI1055" s="206"/>
      <c r="BJ1055" s="206"/>
      <c r="BK1055" s="206"/>
      <c r="BL1055" s="206"/>
      <c r="BM1055" s="206"/>
      <c r="BN1055" s="206"/>
      <c r="BO1055" s="206"/>
      <c r="BP1055" s="206"/>
      <c r="BQ1055" s="206"/>
      <c r="BR1055" s="206"/>
      <c r="BS1055" s="206"/>
      <c r="BT1055" s="206"/>
      <c r="BU1055" s="206"/>
      <c r="BV1055" s="206"/>
      <c r="BW1055" s="206"/>
      <c r="BX1055" s="206"/>
      <c r="BY1055" s="206"/>
      <c r="BZ1055" s="206"/>
      <c r="CA1055" s="206"/>
      <c r="CB1055" s="206"/>
      <c r="CC1055" s="206"/>
      <c r="CD1055" s="206"/>
      <c r="CE1055" s="206"/>
      <c r="CF1055" s="206"/>
      <c r="CG1055" s="206"/>
      <c r="CH1055" s="206"/>
      <c r="CI1055" s="206"/>
      <c r="CJ1055" s="206"/>
      <c r="CK1055" s="206"/>
      <c r="CL1055" s="206"/>
      <c r="CM1055" s="206"/>
      <c r="CN1055" s="206"/>
      <c r="CO1055" s="206"/>
      <c r="CP1055" s="206"/>
      <c r="CQ1055" s="206"/>
      <c r="CR1055" s="206"/>
      <c r="CS1055" s="206"/>
      <c r="CT1055" s="206"/>
      <c r="CU1055" s="206"/>
      <c r="CV1055" s="206"/>
      <c r="CW1055" s="206"/>
      <c r="CX1055" s="206"/>
      <c r="CY1055" s="206"/>
      <c r="CZ1055" s="206"/>
      <c r="DA1055" s="206"/>
      <c r="DB1055" s="206"/>
      <c r="DC1055" s="206"/>
      <c r="DD1055" s="206"/>
      <c r="DE1055" s="206"/>
      <c r="DF1055" s="206"/>
      <c r="DG1055" s="206"/>
      <c r="DH1055" s="206"/>
      <c r="DI1055" s="206"/>
      <c r="DJ1055" s="206"/>
      <c r="DK1055" s="206"/>
      <c r="DL1055" s="206"/>
      <c r="DM1055" s="206"/>
      <c r="DN1055" s="206"/>
      <c r="DO1055" s="206"/>
      <c r="DP1055" s="206"/>
      <c r="DQ1055" s="206"/>
      <c r="DR1055" s="206"/>
      <c r="DS1055" s="206"/>
      <c r="DT1055" s="206"/>
      <c r="DU1055" s="206"/>
      <c r="DV1055" s="206"/>
      <c r="DW1055" s="206"/>
      <c r="DX1055" s="206"/>
      <c r="DY1055" s="206"/>
      <c r="DZ1055" s="206"/>
      <c r="EA1055" s="206"/>
      <c r="EB1055" s="206"/>
      <c r="EC1055" s="206"/>
      <c r="ED1055" s="206"/>
      <c r="EE1055" s="206"/>
      <c r="EF1055" s="206"/>
      <c r="EG1055" s="206"/>
      <c r="EH1055" s="206"/>
      <c r="EI1055" s="206"/>
      <c r="EJ1055" s="206"/>
      <c r="EK1055" s="206"/>
      <c r="EL1055" s="206"/>
      <c r="EM1055" s="206"/>
      <c r="EN1055" s="206"/>
      <c r="EO1055" s="206"/>
      <c r="EP1055" s="206"/>
      <c r="EQ1055" s="206"/>
      <c r="ER1055" s="206"/>
      <c r="ES1055" s="206"/>
      <c r="ET1055" s="206"/>
      <c r="EU1055" s="206"/>
      <c r="EV1055" s="206"/>
      <c r="EW1055" s="206"/>
      <c r="EX1055" s="206"/>
      <c r="EY1055" s="206"/>
      <c r="EZ1055" s="206"/>
      <c r="FA1055" s="206"/>
      <c r="FB1055" s="206"/>
      <c r="FC1055" s="206"/>
      <c r="FD1055" s="206"/>
      <c r="FE1055" s="206"/>
      <c r="FF1055" s="206"/>
      <c r="FG1055" s="206"/>
      <c r="FH1055" s="206"/>
      <c r="FI1055" s="206"/>
      <c r="FJ1055" s="206"/>
      <c r="FK1055" s="206"/>
      <c r="FL1055" s="206"/>
      <c r="FM1055" s="206"/>
      <c r="FN1055" s="206"/>
      <c r="FO1055" s="206"/>
      <c r="FP1055" s="206"/>
      <c r="FQ1055" s="206"/>
      <c r="FR1055" s="206"/>
      <c r="FS1055" s="206"/>
      <c r="FT1055" s="206"/>
      <c r="FU1055" s="206"/>
      <c r="FV1055" s="206"/>
      <c r="FW1055" s="206"/>
      <c r="FX1055" s="206"/>
      <c r="FY1055" s="206"/>
      <c r="FZ1055" s="206"/>
      <c r="GA1055" s="206"/>
      <c r="GB1055" s="206"/>
      <c r="GC1055" s="206"/>
      <c r="GD1055" s="206"/>
      <c r="GE1055" s="206"/>
      <c r="GF1055" s="206"/>
      <c r="GG1055" s="206"/>
      <c r="GH1055" s="206"/>
      <c r="GI1055" s="206"/>
      <c r="GJ1055" s="206"/>
      <c r="GK1055" s="206"/>
      <c r="GL1055" s="206"/>
      <c r="GM1055" s="206"/>
      <c r="GN1055" s="206"/>
      <c r="GO1055" s="206"/>
      <c r="GP1055" s="206"/>
      <c r="GQ1055" s="206"/>
      <c r="GR1055" s="206"/>
      <c r="GS1055" s="206"/>
      <c r="GT1055" s="206"/>
      <c r="GU1055" s="206"/>
      <c r="GV1055" s="206"/>
      <c r="GW1055" s="206"/>
      <c r="GX1055" s="206"/>
      <c r="GY1055" s="206"/>
      <c r="GZ1055" s="206"/>
      <c r="HA1055" s="206"/>
      <c r="HB1055" s="206"/>
      <c r="HC1055" s="206"/>
      <c r="HD1055" s="206"/>
      <c r="HE1055" s="206"/>
      <c r="HF1055" s="206"/>
      <c r="HG1055" s="206"/>
      <c r="HH1055" s="206"/>
      <c r="HI1055" s="206"/>
      <c r="HJ1055" s="206"/>
      <c r="HK1055" s="206"/>
      <c r="HL1055" s="206"/>
      <c r="HM1055" s="206"/>
      <c r="HN1055" s="206"/>
      <c r="HO1055" s="206"/>
      <c r="HP1055" s="206"/>
      <c r="HQ1055" s="206"/>
      <c r="HR1055" s="206"/>
      <c r="HS1055" s="206"/>
      <c r="HT1055" s="206"/>
      <c r="HU1055" s="206"/>
      <c r="HV1055" s="206"/>
      <c r="HW1055" s="206"/>
      <c r="HX1055" s="206"/>
      <c r="HY1055" s="206"/>
      <c r="HZ1055" s="206"/>
      <c r="IA1055" s="206"/>
      <c r="IB1055" s="206"/>
      <c r="IC1055" s="206"/>
      <c r="ID1055" s="206"/>
      <c r="IE1055" s="206"/>
      <c r="IF1055" s="206"/>
      <c r="IG1055" s="206"/>
      <c r="IH1055" s="206"/>
    </row>
    <row r="1056" spans="1:242" s="225" customFormat="1" hidden="1" x14ac:dyDescent="0.25">
      <c r="A1056" s="206"/>
      <c r="B1056" s="206"/>
      <c r="C1056" s="204"/>
      <c r="D1056" s="233" t="s">
        <v>1100</v>
      </c>
      <c r="E1056" s="319"/>
      <c r="F1056" s="322"/>
      <c r="G1056" s="242" t="s">
        <v>327</v>
      </c>
      <c r="H1056" s="285">
        <v>1000000</v>
      </c>
      <c r="I1056" s="236"/>
      <c r="J1056" s="357">
        <f t="shared" si="16"/>
        <v>16898600</v>
      </c>
      <c r="K1056" s="251" t="s">
        <v>1832</v>
      </c>
      <c r="L1056" s="287"/>
      <c r="M1056" s="319"/>
      <c r="N1056" s="287"/>
      <c r="O1056" s="287"/>
      <c r="P1056" s="287"/>
      <c r="Q1056" s="287"/>
      <c r="R1056" s="287"/>
      <c r="S1056" s="287"/>
      <c r="T1056" s="287"/>
      <c r="U1056" s="287"/>
      <c r="V1056" s="287"/>
      <c r="W1056" s="287"/>
      <c r="X1056" s="287"/>
      <c r="Y1056" s="287"/>
      <c r="Z1056" s="287"/>
      <c r="AA1056" s="287"/>
      <c r="AB1056" s="287"/>
      <c r="AC1056" s="287"/>
      <c r="AD1056" s="287"/>
      <c r="AE1056" s="287"/>
      <c r="AF1056" s="287"/>
      <c r="AG1056" s="287"/>
      <c r="AH1056" s="287"/>
      <c r="AI1056" s="287"/>
      <c r="AJ1056" s="449"/>
      <c r="AK1056" s="206"/>
      <c r="AL1056" s="206"/>
      <c r="AM1056" s="206"/>
      <c r="AN1056" s="206"/>
      <c r="AO1056" s="206"/>
      <c r="AP1056" s="206"/>
      <c r="AQ1056" s="206"/>
      <c r="AR1056" s="206"/>
      <c r="AS1056" s="206"/>
      <c r="AT1056" s="206"/>
      <c r="AU1056" s="206"/>
      <c r="AV1056" s="206"/>
      <c r="AW1056" s="206"/>
      <c r="AX1056" s="206"/>
      <c r="AY1056" s="206"/>
      <c r="AZ1056" s="206"/>
      <c r="BA1056" s="206"/>
      <c r="BB1056" s="206"/>
      <c r="BC1056" s="206"/>
      <c r="BD1056" s="206"/>
      <c r="BE1056" s="206"/>
      <c r="BF1056" s="206"/>
      <c r="BG1056" s="206"/>
      <c r="BH1056" s="206"/>
      <c r="BI1056" s="206"/>
      <c r="BJ1056" s="206"/>
      <c r="BK1056" s="206"/>
      <c r="BL1056" s="206"/>
      <c r="BM1056" s="206"/>
      <c r="BN1056" s="206"/>
      <c r="BO1056" s="206"/>
      <c r="BP1056" s="206"/>
      <c r="BQ1056" s="206"/>
      <c r="BR1056" s="206"/>
      <c r="BS1056" s="206"/>
      <c r="BT1056" s="206"/>
      <c r="BU1056" s="206"/>
      <c r="BV1056" s="206"/>
      <c r="BW1056" s="206"/>
      <c r="BX1056" s="206"/>
      <c r="BY1056" s="206"/>
      <c r="BZ1056" s="206"/>
      <c r="CA1056" s="206"/>
      <c r="CB1056" s="206"/>
      <c r="CC1056" s="206"/>
      <c r="CD1056" s="206"/>
      <c r="CE1056" s="206"/>
      <c r="CF1056" s="206"/>
      <c r="CG1056" s="206"/>
      <c r="CH1056" s="206"/>
      <c r="CI1056" s="206"/>
      <c r="CJ1056" s="206"/>
      <c r="CK1056" s="206"/>
      <c r="CL1056" s="206"/>
      <c r="CM1056" s="206"/>
      <c r="CN1056" s="206"/>
      <c r="CO1056" s="206"/>
      <c r="CP1056" s="206"/>
      <c r="CQ1056" s="206"/>
      <c r="CR1056" s="206"/>
      <c r="CS1056" s="206"/>
      <c r="CT1056" s="206"/>
      <c r="CU1056" s="206"/>
      <c r="CV1056" s="206"/>
      <c r="CW1056" s="206"/>
      <c r="CX1056" s="206"/>
      <c r="CY1056" s="206"/>
      <c r="CZ1056" s="206"/>
      <c r="DA1056" s="206"/>
      <c r="DB1056" s="206"/>
      <c r="DC1056" s="206"/>
      <c r="DD1056" s="206"/>
      <c r="DE1056" s="206"/>
      <c r="DF1056" s="206"/>
      <c r="DG1056" s="206"/>
      <c r="DH1056" s="206"/>
      <c r="DI1056" s="206"/>
      <c r="DJ1056" s="206"/>
      <c r="DK1056" s="206"/>
      <c r="DL1056" s="206"/>
      <c r="DM1056" s="206"/>
      <c r="DN1056" s="206"/>
      <c r="DO1056" s="206"/>
      <c r="DP1056" s="206"/>
      <c r="DQ1056" s="206"/>
      <c r="DR1056" s="206"/>
      <c r="DS1056" s="206"/>
      <c r="DT1056" s="206"/>
      <c r="DU1056" s="206"/>
      <c r="DV1056" s="206"/>
      <c r="DW1056" s="206"/>
      <c r="DX1056" s="206"/>
      <c r="DY1056" s="206"/>
      <c r="DZ1056" s="206"/>
      <c r="EA1056" s="206"/>
      <c r="EB1056" s="206"/>
      <c r="EC1056" s="206"/>
      <c r="ED1056" s="206"/>
      <c r="EE1056" s="206"/>
      <c r="EF1056" s="206"/>
      <c r="EG1056" s="206"/>
      <c r="EH1056" s="206"/>
      <c r="EI1056" s="206"/>
      <c r="EJ1056" s="206"/>
      <c r="EK1056" s="206"/>
      <c r="EL1056" s="206"/>
      <c r="EM1056" s="206"/>
      <c r="EN1056" s="206"/>
      <c r="EO1056" s="206"/>
      <c r="EP1056" s="206"/>
      <c r="EQ1056" s="206"/>
      <c r="ER1056" s="206"/>
      <c r="ES1056" s="206"/>
      <c r="ET1056" s="206"/>
      <c r="EU1056" s="206"/>
      <c r="EV1056" s="206"/>
      <c r="EW1056" s="206"/>
      <c r="EX1056" s="206"/>
      <c r="EY1056" s="206"/>
      <c r="EZ1056" s="206"/>
      <c r="FA1056" s="206"/>
      <c r="FB1056" s="206"/>
      <c r="FC1056" s="206"/>
      <c r="FD1056" s="206"/>
      <c r="FE1056" s="206"/>
      <c r="FF1056" s="206"/>
      <c r="FG1056" s="206"/>
      <c r="FH1056" s="206"/>
      <c r="FI1056" s="206"/>
      <c r="FJ1056" s="206"/>
      <c r="FK1056" s="206"/>
      <c r="FL1056" s="206"/>
      <c r="FM1056" s="206"/>
      <c r="FN1056" s="206"/>
      <c r="FO1056" s="206"/>
      <c r="FP1056" s="206"/>
      <c r="FQ1056" s="206"/>
      <c r="FR1056" s="206"/>
      <c r="FS1056" s="206"/>
      <c r="FT1056" s="206"/>
      <c r="FU1056" s="206"/>
      <c r="FV1056" s="206"/>
      <c r="FW1056" s="206"/>
      <c r="FX1056" s="206"/>
      <c r="FY1056" s="206"/>
      <c r="FZ1056" s="206"/>
      <c r="GA1056" s="206"/>
      <c r="GB1056" s="206"/>
      <c r="GC1056" s="206"/>
      <c r="GD1056" s="206"/>
      <c r="GE1056" s="206"/>
      <c r="GF1056" s="206"/>
      <c r="GG1056" s="206"/>
      <c r="GH1056" s="206"/>
      <c r="GI1056" s="206"/>
      <c r="GJ1056" s="206"/>
      <c r="GK1056" s="206"/>
      <c r="GL1056" s="206"/>
      <c r="GM1056" s="206"/>
      <c r="GN1056" s="206"/>
      <c r="GO1056" s="206"/>
      <c r="GP1056" s="206"/>
      <c r="GQ1056" s="206"/>
      <c r="GR1056" s="206"/>
      <c r="GS1056" s="206"/>
      <c r="GT1056" s="206"/>
      <c r="GU1056" s="206"/>
      <c r="GV1056" s="206"/>
      <c r="GW1056" s="206"/>
      <c r="GX1056" s="206"/>
      <c r="GY1056" s="206"/>
      <c r="GZ1056" s="206"/>
      <c r="HA1056" s="206"/>
      <c r="HB1056" s="206"/>
      <c r="HC1056" s="206"/>
      <c r="HD1056" s="206"/>
      <c r="HE1056" s="206"/>
      <c r="HF1056" s="206"/>
      <c r="HG1056" s="206"/>
      <c r="HH1056" s="206"/>
      <c r="HI1056" s="206"/>
      <c r="HJ1056" s="206"/>
      <c r="HK1056" s="206"/>
      <c r="HL1056" s="206"/>
      <c r="HM1056" s="206"/>
      <c r="HN1056" s="206"/>
      <c r="HO1056" s="206"/>
      <c r="HP1056" s="206"/>
      <c r="HQ1056" s="206"/>
      <c r="HR1056" s="206"/>
      <c r="HS1056" s="206"/>
      <c r="HT1056" s="206"/>
      <c r="HU1056" s="206"/>
      <c r="HV1056" s="206"/>
      <c r="HW1056" s="206"/>
      <c r="HX1056" s="206"/>
      <c r="HY1056" s="206"/>
      <c r="HZ1056" s="206"/>
      <c r="IA1056" s="206"/>
      <c r="IB1056" s="206"/>
      <c r="IC1056" s="206"/>
      <c r="ID1056" s="206"/>
      <c r="IE1056" s="206"/>
      <c r="IF1056" s="206"/>
      <c r="IG1056" s="206"/>
      <c r="IH1056" s="206"/>
    </row>
    <row r="1057" spans="1:242" s="225" customFormat="1" hidden="1" x14ac:dyDescent="0.25">
      <c r="A1057" s="206"/>
      <c r="B1057" s="206"/>
      <c r="C1057" s="204">
        <v>43740</v>
      </c>
      <c r="D1057" s="233" t="s">
        <v>1857</v>
      </c>
      <c r="E1057" s="319" t="s">
        <v>1845</v>
      </c>
      <c r="F1057" s="322"/>
      <c r="G1057" s="242" t="s">
        <v>758</v>
      </c>
      <c r="H1057" s="285"/>
      <c r="I1057" s="236">
        <v>850000</v>
      </c>
      <c r="J1057" s="357">
        <f t="shared" si="16"/>
        <v>16048600</v>
      </c>
      <c r="K1057" s="251"/>
      <c r="L1057" s="287"/>
      <c r="M1057" s="319" t="s">
        <v>1845</v>
      </c>
      <c r="N1057" s="287"/>
      <c r="O1057" s="287"/>
      <c r="P1057" s="287"/>
      <c r="Q1057" s="287"/>
      <c r="R1057" s="287"/>
      <c r="S1057" s="287"/>
      <c r="T1057" s="287"/>
      <c r="U1057" s="287"/>
      <c r="V1057" s="287"/>
      <c r="W1057" s="287"/>
      <c r="X1057" s="287"/>
      <c r="Y1057" s="287"/>
      <c r="Z1057" s="287"/>
      <c r="AA1057" s="287"/>
      <c r="AB1057" s="287"/>
      <c r="AC1057" s="287"/>
      <c r="AD1057" s="287"/>
      <c r="AE1057" s="287"/>
      <c r="AF1057" s="287"/>
      <c r="AG1057" s="287"/>
      <c r="AH1057" s="287"/>
      <c r="AI1057" s="287"/>
      <c r="AJ1057" s="449"/>
      <c r="AK1057" s="206"/>
      <c r="AL1057" s="206"/>
      <c r="AM1057" s="206"/>
      <c r="AN1057" s="206"/>
      <c r="AO1057" s="206"/>
      <c r="AP1057" s="206"/>
      <c r="AQ1057" s="206"/>
      <c r="AR1057" s="206"/>
      <c r="AS1057" s="206"/>
      <c r="AT1057" s="206"/>
      <c r="AU1057" s="206"/>
      <c r="AV1057" s="206"/>
      <c r="AW1057" s="206"/>
      <c r="AX1057" s="206"/>
      <c r="AY1057" s="206"/>
      <c r="AZ1057" s="206"/>
      <c r="BA1057" s="206"/>
      <c r="BB1057" s="206"/>
      <c r="BC1057" s="206"/>
      <c r="BD1057" s="206"/>
      <c r="BE1057" s="206"/>
      <c r="BF1057" s="206"/>
      <c r="BG1057" s="206"/>
      <c r="BH1057" s="206"/>
      <c r="BI1057" s="206"/>
      <c r="BJ1057" s="206"/>
      <c r="BK1057" s="206"/>
      <c r="BL1057" s="206"/>
      <c r="BM1057" s="206"/>
      <c r="BN1057" s="206"/>
      <c r="BO1057" s="206"/>
      <c r="BP1057" s="206"/>
      <c r="BQ1057" s="206"/>
      <c r="BR1057" s="206"/>
      <c r="BS1057" s="206"/>
      <c r="BT1057" s="206"/>
      <c r="BU1057" s="206"/>
      <c r="BV1057" s="206"/>
      <c r="BW1057" s="206"/>
      <c r="BX1057" s="206"/>
      <c r="BY1057" s="206"/>
      <c r="BZ1057" s="206"/>
      <c r="CA1057" s="206"/>
      <c r="CB1057" s="206"/>
      <c r="CC1057" s="206"/>
      <c r="CD1057" s="206"/>
      <c r="CE1057" s="206"/>
      <c r="CF1057" s="206"/>
      <c r="CG1057" s="206"/>
      <c r="CH1057" s="206"/>
      <c r="CI1057" s="206"/>
      <c r="CJ1057" s="206"/>
      <c r="CK1057" s="206"/>
      <c r="CL1057" s="206"/>
      <c r="CM1057" s="206"/>
      <c r="CN1057" s="206"/>
      <c r="CO1057" s="206"/>
      <c r="CP1057" s="206"/>
      <c r="CQ1057" s="206"/>
      <c r="CR1057" s="206"/>
      <c r="CS1057" s="206"/>
      <c r="CT1057" s="206"/>
      <c r="CU1057" s="206"/>
      <c r="CV1057" s="206"/>
      <c r="CW1057" s="206"/>
      <c r="CX1057" s="206"/>
      <c r="CY1057" s="206"/>
      <c r="CZ1057" s="206"/>
      <c r="DA1057" s="206"/>
      <c r="DB1057" s="206"/>
      <c r="DC1057" s="206"/>
      <c r="DD1057" s="206"/>
      <c r="DE1057" s="206"/>
      <c r="DF1057" s="206"/>
      <c r="DG1057" s="206"/>
      <c r="DH1057" s="206"/>
      <c r="DI1057" s="206"/>
      <c r="DJ1057" s="206"/>
      <c r="DK1057" s="206"/>
      <c r="DL1057" s="206"/>
      <c r="DM1057" s="206"/>
      <c r="DN1057" s="206"/>
      <c r="DO1057" s="206"/>
      <c r="DP1057" s="206"/>
      <c r="DQ1057" s="206"/>
      <c r="DR1057" s="206"/>
      <c r="DS1057" s="206"/>
      <c r="DT1057" s="206"/>
      <c r="DU1057" s="206"/>
      <c r="DV1057" s="206"/>
      <c r="DW1057" s="206"/>
      <c r="DX1057" s="206"/>
      <c r="DY1057" s="206"/>
      <c r="DZ1057" s="206"/>
      <c r="EA1057" s="206"/>
      <c r="EB1057" s="206"/>
      <c r="EC1057" s="206"/>
      <c r="ED1057" s="206"/>
      <c r="EE1057" s="206"/>
      <c r="EF1057" s="206"/>
      <c r="EG1057" s="206"/>
      <c r="EH1057" s="206"/>
      <c r="EI1057" s="206"/>
      <c r="EJ1057" s="206"/>
      <c r="EK1057" s="206"/>
      <c r="EL1057" s="206"/>
      <c r="EM1057" s="206"/>
      <c r="EN1057" s="206"/>
      <c r="EO1057" s="206"/>
      <c r="EP1057" s="206"/>
      <c r="EQ1057" s="206"/>
      <c r="ER1057" s="206"/>
      <c r="ES1057" s="206"/>
      <c r="ET1057" s="206"/>
      <c r="EU1057" s="206"/>
      <c r="EV1057" s="206"/>
      <c r="EW1057" s="206"/>
      <c r="EX1057" s="206"/>
      <c r="EY1057" s="206"/>
      <c r="EZ1057" s="206"/>
      <c r="FA1057" s="206"/>
      <c r="FB1057" s="206"/>
      <c r="FC1057" s="206"/>
      <c r="FD1057" s="206"/>
      <c r="FE1057" s="206"/>
      <c r="FF1057" s="206"/>
      <c r="FG1057" s="206"/>
      <c r="FH1057" s="206"/>
      <c r="FI1057" s="206"/>
      <c r="FJ1057" s="206"/>
      <c r="FK1057" s="206"/>
      <c r="FL1057" s="206"/>
      <c r="FM1057" s="206"/>
      <c r="FN1057" s="206"/>
      <c r="FO1057" s="206"/>
      <c r="FP1057" s="206"/>
      <c r="FQ1057" s="206"/>
      <c r="FR1057" s="206"/>
      <c r="FS1057" s="206"/>
      <c r="FT1057" s="206"/>
      <c r="FU1057" s="206"/>
      <c r="FV1057" s="206"/>
      <c r="FW1057" s="206"/>
      <c r="FX1057" s="206"/>
      <c r="FY1057" s="206"/>
      <c r="FZ1057" s="206"/>
      <c r="GA1057" s="206"/>
      <c r="GB1057" s="206"/>
      <c r="GC1057" s="206"/>
      <c r="GD1057" s="206"/>
      <c r="GE1057" s="206"/>
      <c r="GF1057" s="206"/>
      <c r="GG1057" s="206"/>
      <c r="GH1057" s="206"/>
      <c r="GI1057" s="206"/>
      <c r="GJ1057" s="206"/>
      <c r="GK1057" s="206"/>
      <c r="GL1057" s="206"/>
      <c r="GM1057" s="206"/>
      <c r="GN1057" s="206"/>
      <c r="GO1057" s="206"/>
      <c r="GP1057" s="206"/>
      <c r="GQ1057" s="206"/>
      <c r="GR1057" s="206"/>
      <c r="GS1057" s="206"/>
      <c r="GT1057" s="206"/>
      <c r="GU1057" s="206"/>
      <c r="GV1057" s="206"/>
      <c r="GW1057" s="206"/>
      <c r="GX1057" s="206"/>
      <c r="GY1057" s="206"/>
      <c r="GZ1057" s="206"/>
      <c r="HA1057" s="206"/>
      <c r="HB1057" s="206"/>
      <c r="HC1057" s="206"/>
      <c r="HD1057" s="206"/>
      <c r="HE1057" s="206"/>
      <c r="HF1057" s="206"/>
      <c r="HG1057" s="206"/>
      <c r="HH1057" s="206"/>
      <c r="HI1057" s="206"/>
      <c r="HJ1057" s="206"/>
      <c r="HK1057" s="206"/>
      <c r="HL1057" s="206"/>
      <c r="HM1057" s="206"/>
      <c r="HN1057" s="206"/>
      <c r="HO1057" s="206"/>
      <c r="HP1057" s="206"/>
      <c r="HQ1057" s="206"/>
      <c r="HR1057" s="206"/>
      <c r="HS1057" s="206"/>
      <c r="HT1057" s="206"/>
      <c r="HU1057" s="206"/>
      <c r="HV1057" s="206"/>
      <c r="HW1057" s="206"/>
      <c r="HX1057" s="206"/>
      <c r="HY1057" s="206"/>
      <c r="HZ1057" s="206"/>
      <c r="IA1057" s="206"/>
      <c r="IB1057" s="206"/>
      <c r="IC1057" s="206"/>
      <c r="ID1057" s="206"/>
      <c r="IE1057" s="206"/>
      <c r="IF1057" s="206"/>
      <c r="IG1057" s="206"/>
      <c r="IH1057" s="206"/>
    </row>
    <row r="1058" spans="1:242" s="225" customFormat="1" hidden="1" x14ac:dyDescent="0.25">
      <c r="A1058" s="206"/>
      <c r="B1058" s="206"/>
      <c r="C1058" s="204">
        <v>43741</v>
      </c>
      <c r="D1058" s="233" t="s">
        <v>1858</v>
      </c>
      <c r="E1058" s="319" t="s">
        <v>1846</v>
      </c>
      <c r="F1058" s="322"/>
      <c r="G1058" s="242" t="s">
        <v>327</v>
      </c>
      <c r="H1058" s="285"/>
      <c r="I1058" s="236">
        <v>230000</v>
      </c>
      <c r="J1058" s="357">
        <f t="shared" si="16"/>
        <v>15818600</v>
      </c>
      <c r="K1058" s="251"/>
      <c r="L1058" s="287"/>
      <c r="M1058" s="319" t="s">
        <v>1846</v>
      </c>
      <c r="N1058" s="287"/>
      <c r="O1058" s="287"/>
      <c r="P1058" s="287"/>
      <c r="Q1058" s="287"/>
      <c r="R1058" s="287"/>
      <c r="S1058" s="287"/>
      <c r="T1058" s="287"/>
      <c r="U1058" s="287"/>
      <c r="V1058" s="287"/>
      <c r="W1058" s="287"/>
      <c r="X1058" s="287"/>
      <c r="Y1058" s="287"/>
      <c r="Z1058" s="287"/>
      <c r="AA1058" s="287"/>
      <c r="AB1058" s="287"/>
      <c r="AC1058" s="287"/>
      <c r="AD1058" s="287"/>
      <c r="AE1058" s="287"/>
      <c r="AF1058" s="287"/>
      <c r="AG1058" s="287"/>
      <c r="AH1058" s="287"/>
      <c r="AI1058" s="287"/>
      <c r="AJ1058" s="449"/>
      <c r="AK1058" s="206"/>
      <c r="AL1058" s="206"/>
      <c r="AM1058" s="206"/>
      <c r="AN1058" s="206"/>
      <c r="AO1058" s="206"/>
      <c r="AP1058" s="206"/>
      <c r="AQ1058" s="206"/>
      <c r="AR1058" s="206"/>
      <c r="AS1058" s="206"/>
      <c r="AT1058" s="206"/>
      <c r="AU1058" s="206"/>
      <c r="AV1058" s="206"/>
      <c r="AW1058" s="206"/>
      <c r="AX1058" s="206"/>
      <c r="AY1058" s="206"/>
      <c r="AZ1058" s="206"/>
      <c r="BA1058" s="206"/>
      <c r="BB1058" s="206"/>
      <c r="BC1058" s="206"/>
      <c r="BD1058" s="206"/>
      <c r="BE1058" s="206"/>
      <c r="BF1058" s="206"/>
      <c r="BG1058" s="206"/>
      <c r="BH1058" s="206"/>
      <c r="BI1058" s="206"/>
      <c r="BJ1058" s="206"/>
      <c r="BK1058" s="206"/>
      <c r="BL1058" s="206"/>
      <c r="BM1058" s="206"/>
      <c r="BN1058" s="206"/>
      <c r="BO1058" s="206"/>
      <c r="BP1058" s="206"/>
      <c r="BQ1058" s="206"/>
      <c r="BR1058" s="206"/>
      <c r="BS1058" s="206"/>
      <c r="BT1058" s="206"/>
      <c r="BU1058" s="206"/>
      <c r="BV1058" s="206"/>
      <c r="BW1058" s="206"/>
      <c r="BX1058" s="206"/>
      <c r="BY1058" s="206"/>
      <c r="BZ1058" s="206"/>
      <c r="CA1058" s="206"/>
      <c r="CB1058" s="206"/>
      <c r="CC1058" s="206"/>
      <c r="CD1058" s="206"/>
      <c r="CE1058" s="206"/>
      <c r="CF1058" s="206"/>
      <c r="CG1058" s="206"/>
      <c r="CH1058" s="206"/>
      <c r="CI1058" s="206"/>
      <c r="CJ1058" s="206"/>
      <c r="CK1058" s="206"/>
      <c r="CL1058" s="206"/>
      <c r="CM1058" s="206"/>
      <c r="CN1058" s="206"/>
      <c r="CO1058" s="206"/>
      <c r="CP1058" s="206"/>
      <c r="CQ1058" s="206"/>
      <c r="CR1058" s="206"/>
      <c r="CS1058" s="206"/>
      <c r="CT1058" s="206"/>
      <c r="CU1058" s="206"/>
      <c r="CV1058" s="206"/>
      <c r="CW1058" s="206"/>
      <c r="CX1058" s="206"/>
      <c r="CY1058" s="206"/>
      <c r="CZ1058" s="206"/>
      <c r="DA1058" s="206"/>
      <c r="DB1058" s="206"/>
      <c r="DC1058" s="206"/>
      <c r="DD1058" s="206"/>
      <c r="DE1058" s="206"/>
      <c r="DF1058" s="206"/>
      <c r="DG1058" s="206"/>
      <c r="DH1058" s="206"/>
      <c r="DI1058" s="206"/>
      <c r="DJ1058" s="206"/>
      <c r="DK1058" s="206"/>
      <c r="DL1058" s="206"/>
      <c r="DM1058" s="206"/>
      <c r="DN1058" s="206"/>
      <c r="DO1058" s="206"/>
      <c r="DP1058" s="206"/>
      <c r="DQ1058" s="206"/>
      <c r="DR1058" s="206"/>
      <c r="DS1058" s="206"/>
      <c r="DT1058" s="206"/>
      <c r="DU1058" s="206"/>
      <c r="DV1058" s="206"/>
      <c r="DW1058" s="206"/>
      <c r="DX1058" s="206"/>
      <c r="DY1058" s="206"/>
      <c r="DZ1058" s="206"/>
      <c r="EA1058" s="206"/>
      <c r="EB1058" s="206"/>
      <c r="EC1058" s="206"/>
      <c r="ED1058" s="206"/>
      <c r="EE1058" s="206"/>
      <c r="EF1058" s="206"/>
      <c r="EG1058" s="206"/>
      <c r="EH1058" s="206"/>
      <c r="EI1058" s="206"/>
      <c r="EJ1058" s="206"/>
      <c r="EK1058" s="206"/>
      <c r="EL1058" s="206"/>
      <c r="EM1058" s="206"/>
      <c r="EN1058" s="206"/>
      <c r="EO1058" s="206"/>
      <c r="EP1058" s="206"/>
      <c r="EQ1058" s="206"/>
      <c r="ER1058" s="206"/>
      <c r="ES1058" s="206"/>
      <c r="ET1058" s="206"/>
      <c r="EU1058" s="206"/>
      <c r="EV1058" s="206"/>
      <c r="EW1058" s="206"/>
      <c r="EX1058" s="206"/>
      <c r="EY1058" s="206"/>
      <c r="EZ1058" s="206"/>
      <c r="FA1058" s="206"/>
      <c r="FB1058" s="206"/>
      <c r="FC1058" s="206"/>
      <c r="FD1058" s="206"/>
      <c r="FE1058" s="206"/>
      <c r="FF1058" s="206"/>
      <c r="FG1058" s="206"/>
      <c r="FH1058" s="206"/>
      <c r="FI1058" s="206"/>
      <c r="FJ1058" s="206"/>
      <c r="FK1058" s="206"/>
      <c r="FL1058" s="206"/>
      <c r="FM1058" s="206"/>
      <c r="FN1058" s="206"/>
      <c r="FO1058" s="206"/>
      <c r="FP1058" s="206"/>
      <c r="FQ1058" s="206"/>
      <c r="FR1058" s="206"/>
      <c r="FS1058" s="206"/>
      <c r="FT1058" s="206"/>
      <c r="FU1058" s="206"/>
      <c r="FV1058" s="206"/>
      <c r="FW1058" s="206"/>
      <c r="FX1058" s="206"/>
      <c r="FY1058" s="206"/>
      <c r="FZ1058" s="206"/>
      <c r="GA1058" s="206"/>
      <c r="GB1058" s="206"/>
      <c r="GC1058" s="206"/>
      <c r="GD1058" s="206"/>
      <c r="GE1058" s="206"/>
      <c r="GF1058" s="206"/>
      <c r="GG1058" s="206"/>
      <c r="GH1058" s="206"/>
      <c r="GI1058" s="206"/>
      <c r="GJ1058" s="206"/>
      <c r="GK1058" s="206"/>
      <c r="GL1058" s="206"/>
      <c r="GM1058" s="206"/>
      <c r="GN1058" s="206"/>
      <c r="GO1058" s="206"/>
      <c r="GP1058" s="206"/>
      <c r="GQ1058" s="206"/>
      <c r="GR1058" s="206"/>
      <c r="GS1058" s="206"/>
      <c r="GT1058" s="206"/>
      <c r="GU1058" s="206"/>
      <c r="GV1058" s="206"/>
      <c r="GW1058" s="206"/>
      <c r="GX1058" s="206"/>
      <c r="GY1058" s="206"/>
      <c r="GZ1058" s="206"/>
      <c r="HA1058" s="206"/>
      <c r="HB1058" s="206"/>
      <c r="HC1058" s="206"/>
      <c r="HD1058" s="206"/>
      <c r="HE1058" s="206"/>
      <c r="HF1058" s="206"/>
      <c r="HG1058" s="206"/>
      <c r="HH1058" s="206"/>
      <c r="HI1058" s="206"/>
      <c r="HJ1058" s="206"/>
      <c r="HK1058" s="206"/>
      <c r="HL1058" s="206"/>
      <c r="HM1058" s="206"/>
      <c r="HN1058" s="206"/>
      <c r="HO1058" s="206"/>
      <c r="HP1058" s="206"/>
      <c r="HQ1058" s="206"/>
      <c r="HR1058" s="206"/>
      <c r="HS1058" s="206"/>
      <c r="HT1058" s="206"/>
      <c r="HU1058" s="206"/>
      <c r="HV1058" s="206"/>
      <c r="HW1058" s="206"/>
      <c r="HX1058" s="206"/>
      <c r="HY1058" s="206"/>
      <c r="HZ1058" s="206"/>
      <c r="IA1058" s="206"/>
      <c r="IB1058" s="206"/>
      <c r="IC1058" s="206"/>
      <c r="ID1058" s="206"/>
      <c r="IE1058" s="206"/>
      <c r="IF1058" s="206"/>
      <c r="IG1058" s="206"/>
      <c r="IH1058" s="206"/>
    </row>
    <row r="1059" spans="1:242" s="225" customFormat="1" hidden="1" x14ac:dyDescent="0.25">
      <c r="A1059" s="206"/>
      <c r="B1059" s="206"/>
      <c r="C1059" s="204">
        <v>43741</v>
      </c>
      <c r="D1059" s="233" t="s">
        <v>1859</v>
      </c>
      <c r="E1059" s="319" t="s">
        <v>1847</v>
      </c>
      <c r="F1059" s="322"/>
      <c r="G1059" s="242" t="s">
        <v>532</v>
      </c>
      <c r="H1059" s="285"/>
      <c r="I1059" s="236">
        <v>1380217</v>
      </c>
      <c r="J1059" s="357">
        <f t="shared" si="16"/>
        <v>14438383</v>
      </c>
      <c r="K1059" s="251"/>
      <c r="L1059" s="287"/>
      <c r="M1059" s="319" t="s">
        <v>1847</v>
      </c>
      <c r="N1059" s="287"/>
      <c r="O1059" s="287"/>
      <c r="P1059" s="287"/>
      <c r="Q1059" s="287"/>
      <c r="R1059" s="287"/>
      <c r="S1059" s="287"/>
      <c r="T1059" s="287"/>
      <c r="U1059" s="287"/>
      <c r="V1059" s="287"/>
      <c r="W1059" s="287"/>
      <c r="X1059" s="287"/>
      <c r="Y1059" s="287"/>
      <c r="Z1059" s="287"/>
      <c r="AA1059" s="287"/>
      <c r="AB1059" s="287"/>
      <c r="AC1059" s="287"/>
      <c r="AD1059" s="287"/>
      <c r="AE1059" s="287"/>
      <c r="AF1059" s="287"/>
      <c r="AG1059" s="287"/>
      <c r="AH1059" s="287"/>
      <c r="AI1059" s="287"/>
      <c r="AJ1059" s="449"/>
      <c r="AK1059" s="206"/>
      <c r="AL1059" s="206"/>
      <c r="AM1059" s="206"/>
      <c r="AN1059" s="206"/>
      <c r="AO1059" s="206"/>
      <c r="AP1059" s="206"/>
      <c r="AQ1059" s="206"/>
      <c r="AR1059" s="206"/>
      <c r="AS1059" s="206"/>
      <c r="AT1059" s="206"/>
      <c r="AU1059" s="206"/>
      <c r="AV1059" s="206"/>
      <c r="AW1059" s="206"/>
      <c r="AX1059" s="206"/>
      <c r="AY1059" s="206"/>
      <c r="AZ1059" s="206"/>
      <c r="BA1059" s="206"/>
      <c r="BB1059" s="206"/>
      <c r="BC1059" s="206"/>
      <c r="BD1059" s="206"/>
      <c r="BE1059" s="206"/>
      <c r="BF1059" s="206"/>
      <c r="BG1059" s="206"/>
      <c r="BH1059" s="206"/>
      <c r="BI1059" s="206"/>
      <c r="BJ1059" s="206"/>
      <c r="BK1059" s="206"/>
      <c r="BL1059" s="206"/>
      <c r="BM1059" s="206"/>
      <c r="BN1059" s="206"/>
      <c r="BO1059" s="206"/>
      <c r="BP1059" s="206"/>
      <c r="BQ1059" s="206"/>
      <c r="BR1059" s="206"/>
      <c r="BS1059" s="206"/>
      <c r="BT1059" s="206"/>
      <c r="BU1059" s="206"/>
      <c r="BV1059" s="206"/>
      <c r="BW1059" s="206"/>
      <c r="BX1059" s="206"/>
      <c r="BY1059" s="206"/>
      <c r="BZ1059" s="206"/>
      <c r="CA1059" s="206"/>
      <c r="CB1059" s="206"/>
      <c r="CC1059" s="206"/>
      <c r="CD1059" s="206"/>
      <c r="CE1059" s="206"/>
      <c r="CF1059" s="206"/>
      <c r="CG1059" s="206"/>
      <c r="CH1059" s="206"/>
      <c r="CI1059" s="206"/>
      <c r="CJ1059" s="206"/>
      <c r="CK1059" s="206"/>
      <c r="CL1059" s="206"/>
      <c r="CM1059" s="206"/>
      <c r="CN1059" s="206"/>
      <c r="CO1059" s="206"/>
      <c r="CP1059" s="206"/>
      <c r="CQ1059" s="206"/>
      <c r="CR1059" s="206"/>
      <c r="CS1059" s="206"/>
      <c r="CT1059" s="206"/>
      <c r="CU1059" s="206"/>
      <c r="CV1059" s="206"/>
      <c r="CW1059" s="206"/>
      <c r="CX1059" s="206"/>
      <c r="CY1059" s="206"/>
      <c r="CZ1059" s="206"/>
      <c r="DA1059" s="206"/>
      <c r="DB1059" s="206"/>
      <c r="DC1059" s="206"/>
      <c r="DD1059" s="206"/>
      <c r="DE1059" s="206"/>
      <c r="DF1059" s="206"/>
      <c r="DG1059" s="206"/>
      <c r="DH1059" s="206"/>
      <c r="DI1059" s="206"/>
      <c r="DJ1059" s="206"/>
      <c r="DK1059" s="206"/>
      <c r="DL1059" s="206"/>
      <c r="DM1059" s="206"/>
      <c r="DN1059" s="206"/>
      <c r="DO1059" s="206"/>
      <c r="DP1059" s="206"/>
      <c r="DQ1059" s="206"/>
      <c r="DR1059" s="206"/>
      <c r="DS1059" s="206"/>
      <c r="DT1059" s="206"/>
      <c r="DU1059" s="206"/>
      <c r="DV1059" s="206"/>
      <c r="DW1059" s="206"/>
      <c r="DX1059" s="206"/>
      <c r="DY1059" s="206"/>
      <c r="DZ1059" s="206"/>
      <c r="EA1059" s="206"/>
      <c r="EB1059" s="206"/>
      <c r="EC1059" s="206"/>
      <c r="ED1059" s="206"/>
      <c r="EE1059" s="206"/>
      <c r="EF1059" s="206"/>
      <c r="EG1059" s="206"/>
      <c r="EH1059" s="206"/>
      <c r="EI1059" s="206"/>
      <c r="EJ1059" s="206"/>
      <c r="EK1059" s="206"/>
      <c r="EL1059" s="206"/>
      <c r="EM1059" s="206"/>
      <c r="EN1059" s="206"/>
      <c r="EO1059" s="206"/>
      <c r="EP1059" s="206"/>
      <c r="EQ1059" s="206"/>
      <c r="ER1059" s="206"/>
      <c r="ES1059" s="206"/>
      <c r="ET1059" s="206"/>
      <c r="EU1059" s="206"/>
      <c r="EV1059" s="206"/>
      <c r="EW1059" s="206"/>
      <c r="EX1059" s="206"/>
      <c r="EY1059" s="206"/>
      <c r="EZ1059" s="206"/>
      <c r="FA1059" s="206"/>
      <c r="FB1059" s="206"/>
      <c r="FC1059" s="206"/>
      <c r="FD1059" s="206"/>
      <c r="FE1059" s="206"/>
      <c r="FF1059" s="206"/>
      <c r="FG1059" s="206"/>
      <c r="FH1059" s="206"/>
      <c r="FI1059" s="206"/>
      <c r="FJ1059" s="206"/>
      <c r="FK1059" s="206"/>
      <c r="FL1059" s="206"/>
      <c r="FM1059" s="206"/>
      <c r="FN1059" s="206"/>
      <c r="FO1059" s="206"/>
      <c r="FP1059" s="206"/>
      <c r="FQ1059" s="206"/>
      <c r="FR1059" s="206"/>
      <c r="FS1059" s="206"/>
      <c r="FT1059" s="206"/>
      <c r="FU1059" s="206"/>
      <c r="FV1059" s="206"/>
      <c r="FW1059" s="206"/>
      <c r="FX1059" s="206"/>
      <c r="FY1059" s="206"/>
      <c r="FZ1059" s="206"/>
      <c r="GA1059" s="206"/>
      <c r="GB1059" s="206"/>
      <c r="GC1059" s="206"/>
      <c r="GD1059" s="206"/>
      <c r="GE1059" s="206"/>
      <c r="GF1059" s="206"/>
      <c r="GG1059" s="206"/>
      <c r="GH1059" s="206"/>
      <c r="GI1059" s="206"/>
      <c r="GJ1059" s="206"/>
      <c r="GK1059" s="206"/>
      <c r="GL1059" s="206"/>
      <c r="GM1059" s="206"/>
      <c r="GN1059" s="206"/>
      <c r="GO1059" s="206"/>
      <c r="GP1059" s="206"/>
      <c r="GQ1059" s="206"/>
      <c r="GR1059" s="206"/>
      <c r="GS1059" s="206"/>
      <c r="GT1059" s="206"/>
      <c r="GU1059" s="206"/>
      <c r="GV1059" s="206"/>
      <c r="GW1059" s="206"/>
      <c r="GX1059" s="206"/>
      <c r="GY1059" s="206"/>
      <c r="GZ1059" s="206"/>
      <c r="HA1059" s="206"/>
      <c r="HB1059" s="206"/>
      <c r="HC1059" s="206"/>
      <c r="HD1059" s="206"/>
      <c r="HE1059" s="206"/>
      <c r="HF1059" s="206"/>
      <c r="HG1059" s="206"/>
      <c r="HH1059" s="206"/>
      <c r="HI1059" s="206"/>
      <c r="HJ1059" s="206"/>
      <c r="HK1059" s="206"/>
      <c r="HL1059" s="206"/>
      <c r="HM1059" s="206"/>
      <c r="HN1059" s="206"/>
      <c r="HO1059" s="206"/>
      <c r="HP1059" s="206"/>
      <c r="HQ1059" s="206"/>
      <c r="HR1059" s="206"/>
      <c r="HS1059" s="206"/>
      <c r="HT1059" s="206"/>
      <c r="HU1059" s="206"/>
      <c r="HV1059" s="206"/>
      <c r="HW1059" s="206"/>
      <c r="HX1059" s="206"/>
      <c r="HY1059" s="206"/>
      <c r="HZ1059" s="206"/>
      <c r="IA1059" s="206"/>
      <c r="IB1059" s="206"/>
      <c r="IC1059" s="206"/>
      <c r="ID1059" s="206"/>
      <c r="IE1059" s="206"/>
      <c r="IF1059" s="206"/>
      <c r="IG1059" s="206"/>
      <c r="IH1059" s="206"/>
    </row>
    <row r="1060" spans="1:242" s="225" customFormat="1" hidden="1" x14ac:dyDescent="0.25">
      <c r="A1060" s="206"/>
      <c r="B1060" s="206"/>
      <c r="C1060" s="204">
        <v>43741</v>
      </c>
      <c r="D1060" s="233" t="s">
        <v>1859</v>
      </c>
      <c r="E1060" s="319" t="s">
        <v>1848</v>
      </c>
      <c r="F1060" s="322"/>
      <c r="G1060" s="242" t="s">
        <v>543</v>
      </c>
      <c r="H1060" s="285"/>
      <c r="I1060" s="236">
        <v>2842703</v>
      </c>
      <c r="J1060" s="357">
        <f t="shared" si="16"/>
        <v>11595680</v>
      </c>
      <c r="K1060" s="251"/>
      <c r="L1060" s="287"/>
      <c r="M1060" s="319" t="s">
        <v>1848</v>
      </c>
      <c r="N1060" s="287"/>
      <c r="O1060" s="287"/>
      <c r="P1060" s="287"/>
      <c r="Q1060" s="287"/>
      <c r="R1060" s="287"/>
      <c r="S1060" s="287"/>
      <c r="T1060" s="287"/>
      <c r="U1060" s="287"/>
      <c r="V1060" s="287"/>
      <c r="W1060" s="287"/>
      <c r="X1060" s="287"/>
      <c r="Y1060" s="287"/>
      <c r="Z1060" s="287"/>
      <c r="AA1060" s="287"/>
      <c r="AB1060" s="287"/>
      <c r="AC1060" s="287"/>
      <c r="AD1060" s="287"/>
      <c r="AE1060" s="287"/>
      <c r="AF1060" s="287"/>
      <c r="AG1060" s="287"/>
      <c r="AH1060" s="287"/>
      <c r="AI1060" s="287"/>
      <c r="AJ1060" s="449"/>
      <c r="AK1060" s="206"/>
      <c r="AL1060" s="206"/>
      <c r="AM1060" s="206"/>
      <c r="AN1060" s="206"/>
      <c r="AO1060" s="206"/>
      <c r="AP1060" s="206"/>
      <c r="AQ1060" s="206"/>
      <c r="AR1060" s="206"/>
      <c r="AS1060" s="206"/>
      <c r="AT1060" s="206"/>
      <c r="AU1060" s="206"/>
      <c r="AV1060" s="206"/>
      <c r="AW1060" s="206"/>
      <c r="AX1060" s="206"/>
      <c r="AY1060" s="206"/>
      <c r="AZ1060" s="206"/>
      <c r="BA1060" s="206"/>
      <c r="BB1060" s="206"/>
      <c r="BC1060" s="206"/>
      <c r="BD1060" s="206"/>
      <c r="BE1060" s="206"/>
      <c r="BF1060" s="206"/>
      <c r="BG1060" s="206"/>
      <c r="BH1060" s="206"/>
      <c r="BI1060" s="206"/>
      <c r="BJ1060" s="206"/>
      <c r="BK1060" s="206"/>
      <c r="BL1060" s="206"/>
      <c r="BM1060" s="206"/>
      <c r="BN1060" s="206"/>
      <c r="BO1060" s="206"/>
      <c r="BP1060" s="206"/>
      <c r="BQ1060" s="206"/>
      <c r="BR1060" s="206"/>
      <c r="BS1060" s="206"/>
      <c r="BT1060" s="206"/>
      <c r="BU1060" s="206"/>
      <c r="BV1060" s="206"/>
      <c r="BW1060" s="206"/>
      <c r="BX1060" s="206"/>
      <c r="BY1060" s="206"/>
      <c r="BZ1060" s="206"/>
      <c r="CA1060" s="206"/>
      <c r="CB1060" s="206"/>
      <c r="CC1060" s="206"/>
      <c r="CD1060" s="206"/>
      <c r="CE1060" s="206"/>
      <c r="CF1060" s="206"/>
      <c r="CG1060" s="206"/>
      <c r="CH1060" s="206"/>
      <c r="CI1060" s="206"/>
      <c r="CJ1060" s="206"/>
      <c r="CK1060" s="206"/>
      <c r="CL1060" s="206"/>
      <c r="CM1060" s="206"/>
      <c r="CN1060" s="206"/>
      <c r="CO1060" s="206"/>
      <c r="CP1060" s="206"/>
      <c r="CQ1060" s="206"/>
      <c r="CR1060" s="206"/>
      <c r="CS1060" s="206"/>
      <c r="CT1060" s="206"/>
      <c r="CU1060" s="206"/>
      <c r="CV1060" s="206"/>
      <c r="CW1060" s="206"/>
      <c r="CX1060" s="206"/>
      <c r="CY1060" s="206"/>
      <c r="CZ1060" s="206"/>
      <c r="DA1060" s="206"/>
      <c r="DB1060" s="206"/>
      <c r="DC1060" s="206"/>
      <c r="DD1060" s="206"/>
      <c r="DE1060" s="206"/>
      <c r="DF1060" s="206"/>
      <c r="DG1060" s="206"/>
      <c r="DH1060" s="206"/>
      <c r="DI1060" s="206"/>
      <c r="DJ1060" s="206"/>
      <c r="DK1060" s="206"/>
      <c r="DL1060" s="206"/>
      <c r="DM1060" s="206"/>
      <c r="DN1060" s="206"/>
      <c r="DO1060" s="206"/>
      <c r="DP1060" s="206"/>
      <c r="DQ1060" s="206"/>
      <c r="DR1060" s="206"/>
      <c r="DS1060" s="206"/>
      <c r="DT1060" s="206"/>
      <c r="DU1060" s="206"/>
      <c r="DV1060" s="206"/>
      <c r="DW1060" s="206"/>
      <c r="DX1060" s="206"/>
      <c r="DY1060" s="206"/>
      <c r="DZ1060" s="206"/>
      <c r="EA1060" s="206"/>
      <c r="EB1060" s="206"/>
      <c r="EC1060" s="206"/>
      <c r="ED1060" s="206"/>
      <c r="EE1060" s="206"/>
      <c r="EF1060" s="206"/>
      <c r="EG1060" s="206"/>
      <c r="EH1060" s="206"/>
      <c r="EI1060" s="206"/>
      <c r="EJ1060" s="206"/>
      <c r="EK1060" s="206"/>
      <c r="EL1060" s="206"/>
      <c r="EM1060" s="206"/>
      <c r="EN1060" s="206"/>
      <c r="EO1060" s="206"/>
      <c r="EP1060" s="206"/>
      <c r="EQ1060" s="206"/>
      <c r="ER1060" s="206"/>
      <c r="ES1060" s="206"/>
      <c r="ET1060" s="206"/>
      <c r="EU1060" s="206"/>
      <c r="EV1060" s="206"/>
      <c r="EW1060" s="206"/>
      <c r="EX1060" s="206"/>
      <c r="EY1060" s="206"/>
      <c r="EZ1060" s="206"/>
      <c r="FA1060" s="206"/>
      <c r="FB1060" s="206"/>
      <c r="FC1060" s="206"/>
      <c r="FD1060" s="206"/>
      <c r="FE1060" s="206"/>
      <c r="FF1060" s="206"/>
      <c r="FG1060" s="206"/>
      <c r="FH1060" s="206"/>
      <c r="FI1060" s="206"/>
      <c r="FJ1060" s="206"/>
      <c r="FK1060" s="206"/>
      <c r="FL1060" s="206"/>
      <c r="FM1060" s="206"/>
      <c r="FN1060" s="206"/>
      <c r="FO1060" s="206"/>
      <c r="FP1060" s="206"/>
      <c r="FQ1060" s="206"/>
      <c r="FR1060" s="206"/>
      <c r="FS1060" s="206"/>
      <c r="FT1060" s="206"/>
      <c r="FU1060" s="206"/>
      <c r="FV1060" s="206"/>
      <c r="FW1060" s="206"/>
      <c r="FX1060" s="206"/>
      <c r="FY1060" s="206"/>
      <c r="FZ1060" s="206"/>
      <c r="GA1060" s="206"/>
      <c r="GB1060" s="206"/>
      <c r="GC1060" s="206"/>
      <c r="GD1060" s="206"/>
      <c r="GE1060" s="206"/>
      <c r="GF1060" s="206"/>
      <c r="GG1060" s="206"/>
      <c r="GH1060" s="206"/>
      <c r="GI1060" s="206"/>
      <c r="GJ1060" s="206"/>
      <c r="GK1060" s="206"/>
      <c r="GL1060" s="206"/>
      <c r="GM1060" s="206"/>
      <c r="GN1060" s="206"/>
      <c r="GO1060" s="206"/>
      <c r="GP1060" s="206"/>
      <c r="GQ1060" s="206"/>
      <c r="GR1060" s="206"/>
      <c r="GS1060" s="206"/>
      <c r="GT1060" s="206"/>
      <c r="GU1060" s="206"/>
      <c r="GV1060" s="206"/>
      <c r="GW1060" s="206"/>
      <c r="GX1060" s="206"/>
      <c r="GY1060" s="206"/>
      <c r="GZ1060" s="206"/>
      <c r="HA1060" s="206"/>
      <c r="HB1060" s="206"/>
      <c r="HC1060" s="206"/>
      <c r="HD1060" s="206"/>
      <c r="HE1060" s="206"/>
      <c r="HF1060" s="206"/>
      <c r="HG1060" s="206"/>
      <c r="HH1060" s="206"/>
      <c r="HI1060" s="206"/>
      <c r="HJ1060" s="206"/>
      <c r="HK1060" s="206"/>
      <c r="HL1060" s="206"/>
      <c r="HM1060" s="206"/>
      <c r="HN1060" s="206"/>
      <c r="HO1060" s="206"/>
      <c r="HP1060" s="206"/>
      <c r="HQ1060" s="206"/>
      <c r="HR1060" s="206"/>
      <c r="HS1060" s="206"/>
      <c r="HT1060" s="206"/>
      <c r="HU1060" s="206"/>
      <c r="HV1060" s="206"/>
      <c r="HW1060" s="206"/>
      <c r="HX1060" s="206"/>
      <c r="HY1060" s="206"/>
      <c r="HZ1060" s="206"/>
      <c r="IA1060" s="206"/>
      <c r="IB1060" s="206"/>
      <c r="IC1060" s="206"/>
      <c r="ID1060" s="206"/>
      <c r="IE1060" s="206"/>
      <c r="IF1060" s="206"/>
      <c r="IG1060" s="206"/>
      <c r="IH1060" s="206"/>
    </row>
    <row r="1061" spans="1:242" s="225" customFormat="1" hidden="1" x14ac:dyDescent="0.25">
      <c r="A1061" s="206"/>
      <c r="B1061" s="206"/>
      <c r="C1061" s="204">
        <v>43741</v>
      </c>
      <c r="D1061" s="233" t="s">
        <v>1861</v>
      </c>
      <c r="E1061" s="319" t="s">
        <v>1849</v>
      </c>
      <c r="F1061" s="322"/>
      <c r="G1061" s="242" t="s">
        <v>1860</v>
      </c>
      <c r="H1061" s="285"/>
      <c r="I1061" s="236">
        <v>60000</v>
      </c>
      <c r="J1061" s="357">
        <f t="shared" si="16"/>
        <v>11535680</v>
      </c>
      <c r="K1061" s="251"/>
      <c r="L1061" s="287"/>
      <c r="M1061" s="319" t="s">
        <v>1849</v>
      </c>
      <c r="N1061" s="287"/>
      <c r="O1061" s="287"/>
      <c r="P1061" s="287"/>
      <c r="Q1061" s="287"/>
      <c r="R1061" s="287"/>
      <c r="S1061" s="287"/>
      <c r="T1061" s="287"/>
      <c r="U1061" s="287"/>
      <c r="V1061" s="287"/>
      <c r="W1061" s="287"/>
      <c r="X1061" s="287"/>
      <c r="Y1061" s="287"/>
      <c r="Z1061" s="287"/>
      <c r="AA1061" s="287"/>
      <c r="AB1061" s="287"/>
      <c r="AC1061" s="287"/>
      <c r="AD1061" s="287"/>
      <c r="AE1061" s="287"/>
      <c r="AF1061" s="287"/>
      <c r="AG1061" s="287"/>
      <c r="AH1061" s="287"/>
      <c r="AI1061" s="287"/>
      <c r="AJ1061" s="449"/>
      <c r="AK1061" s="206"/>
      <c r="AL1061" s="206"/>
      <c r="AM1061" s="206"/>
      <c r="AN1061" s="206"/>
      <c r="AO1061" s="206"/>
      <c r="AP1061" s="206"/>
      <c r="AQ1061" s="206"/>
      <c r="AR1061" s="206"/>
      <c r="AS1061" s="206"/>
      <c r="AT1061" s="206"/>
      <c r="AU1061" s="206"/>
      <c r="AV1061" s="206"/>
      <c r="AW1061" s="206"/>
      <c r="AX1061" s="206"/>
      <c r="AY1061" s="206"/>
      <c r="AZ1061" s="206"/>
      <c r="BA1061" s="206"/>
      <c r="BB1061" s="206"/>
      <c r="BC1061" s="206"/>
      <c r="BD1061" s="206"/>
      <c r="BE1061" s="206"/>
      <c r="BF1061" s="206"/>
      <c r="BG1061" s="206"/>
      <c r="BH1061" s="206"/>
      <c r="BI1061" s="206"/>
      <c r="BJ1061" s="206"/>
      <c r="BK1061" s="206"/>
      <c r="BL1061" s="206"/>
      <c r="BM1061" s="206"/>
      <c r="BN1061" s="206"/>
      <c r="BO1061" s="206"/>
      <c r="BP1061" s="206"/>
      <c r="BQ1061" s="206"/>
      <c r="BR1061" s="206"/>
      <c r="BS1061" s="206"/>
      <c r="BT1061" s="206"/>
      <c r="BU1061" s="206"/>
      <c r="BV1061" s="206"/>
      <c r="BW1061" s="206"/>
      <c r="BX1061" s="206"/>
      <c r="BY1061" s="206"/>
      <c r="BZ1061" s="206"/>
      <c r="CA1061" s="206"/>
      <c r="CB1061" s="206"/>
      <c r="CC1061" s="206"/>
      <c r="CD1061" s="206"/>
      <c r="CE1061" s="206"/>
      <c r="CF1061" s="206"/>
      <c r="CG1061" s="206"/>
      <c r="CH1061" s="206"/>
      <c r="CI1061" s="206"/>
      <c r="CJ1061" s="206"/>
      <c r="CK1061" s="206"/>
      <c r="CL1061" s="206"/>
      <c r="CM1061" s="206"/>
      <c r="CN1061" s="206"/>
      <c r="CO1061" s="206"/>
      <c r="CP1061" s="206"/>
      <c r="CQ1061" s="206"/>
      <c r="CR1061" s="206"/>
      <c r="CS1061" s="206"/>
      <c r="CT1061" s="206"/>
      <c r="CU1061" s="206"/>
      <c r="CV1061" s="206"/>
      <c r="CW1061" s="206"/>
      <c r="CX1061" s="206"/>
      <c r="CY1061" s="206"/>
      <c r="CZ1061" s="206"/>
      <c r="DA1061" s="206"/>
      <c r="DB1061" s="206"/>
      <c r="DC1061" s="206"/>
      <c r="DD1061" s="206"/>
      <c r="DE1061" s="206"/>
      <c r="DF1061" s="206"/>
      <c r="DG1061" s="206"/>
      <c r="DH1061" s="206"/>
      <c r="DI1061" s="206"/>
      <c r="DJ1061" s="206"/>
      <c r="DK1061" s="206"/>
      <c r="DL1061" s="206"/>
      <c r="DM1061" s="206"/>
      <c r="DN1061" s="206"/>
      <c r="DO1061" s="206"/>
      <c r="DP1061" s="206"/>
      <c r="DQ1061" s="206"/>
      <c r="DR1061" s="206"/>
      <c r="DS1061" s="206"/>
      <c r="DT1061" s="206"/>
      <c r="DU1061" s="206"/>
      <c r="DV1061" s="206"/>
      <c r="DW1061" s="206"/>
      <c r="DX1061" s="206"/>
      <c r="DY1061" s="206"/>
      <c r="DZ1061" s="206"/>
      <c r="EA1061" s="206"/>
      <c r="EB1061" s="206"/>
      <c r="EC1061" s="206"/>
      <c r="ED1061" s="206"/>
      <c r="EE1061" s="206"/>
      <c r="EF1061" s="206"/>
      <c r="EG1061" s="206"/>
      <c r="EH1061" s="206"/>
      <c r="EI1061" s="206"/>
      <c r="EJ1061" s="206"/>
      <c r="EK1061" s="206"/>
      <c r="EL1061" s="206"/>
      <c r="EM1061" s="206"/>
      <c r="EN1061" s="206"/>
      <c r="EO1061" s="206"/>
      <c r="EP1061" s="206"/>
      <c r="EQ1061" s="206"/>
      <c r="ER1061" s="206"/>
      <c r="ES1061" s="206"/>
      <c r="ET1061" s="206"/>
      <c r="EU1061" s="206"/>
      <c r="EV1061" s="206"/>
      <c r="EW1061" s="206"/>
      <c r="EX1061" s="206"/>
      <c r="EY1061" s="206"/>
      <c r="EZ1061" s="206"/>
      <c r="FA1061" s="206"/>
      <c r="FB1061" s="206"/>
      <c r="FC1061" s="206"/>
      <c r="FD1061" s="206"/>
      <c r="FE1061" s="206"/>
      <c r="FF1061" s="206"/>
      <c r="FG1061" s="206"/>
      <c r="FH1061" s="206"/>
      <c r="FI1061" s="206"/>
      <c r="FJ1061" s="206"/>
      <c r="FK1061" s="206"/>
      <c r="FL1061" s="206"/>
      <c r="FM1061" s="206"/>
      <c r="FN1061" s="206"/>
      <c r="FO1061" s="206"/>
      <c r="FP1061" s="206"/>
      <c r="FQ1061" s="206"/>
      <c r="FR1061" s="206"/>
      <c r="FS1061" s="206"/>
      <c r="FT1061" s="206"/>
      <c r="FU1061" s="206"/>
      <c r="FV1061" s="206"/>
      <c r="FW1061" s="206"/>
      <c r="FX1061" s="206"/>
      <c r="FY1061" s="206"/>
      <c r="FZ1061" s="206"/>
      <c r="GA1061" s="206"/>
      <c r="GB1061" s="206"/>
      <c r="GC1061" s="206"/>
      <c r="GD1061" s="206"/>
      <c r="GE1061" s="206"/>
      <c r="GF1061" s="206"/>
      <c r="GG1061" s="206"/>
      <c r="GH1061" s="206"/>
      <c r="GI1061" s="206"/>
      <c r="GJ1061" s="206"/>
      <c r="GK1061" s="206"/>
      <c r="GL1061" s="206"/>
      <c r="GM1061" s="206"/>
      <c r="GN1061" s="206"/>
      <c r="GO1061" s="206"/>
      <c r="GP1061" s="206"/>
      <c r="GQ1061" s="206"/>
      <c r="GR1061" s="206"/>
      <c r="GS1061" s="206"/>
      <c r="GT1061" s="206"/>
      <c r="GU1061" s="206"/>
      <c r="GV1061" s="206"/>
      <c r="GW1061" s="206"/>
      <c r="GX1061" s="206"/>
      <c r="GY1061" s="206"/>
      <c r="GZ1061" s="206"/>
      <c r="HA1061" s="206"/>
      <c r="HB1061" s="206"/>
      <c r="HC1061" s="206"/>
      <c r="HD1061" s="206"/>
      <c r="HE1061" s="206"/>
      <c r="HF1061" s="206"/>
      <c r="HG1061" s="206"/>
      <c r="HH1061" s="206"/>
      <c r="HI1061" s="206"/>
      <c r="HJ1061" s="206"/>
      <c r="HK1061" s="206"/>
      <c r="HL1061" s="206"/>
      <c r="HM1061" s="206"/>
      <c r="HN1061" s="206"/>
      <c r="HO1061" s="206"/>
      <c r="HP1061" s="206"/>
      <c r="HQ1061" s="206"/>
      <c r="HR1061" s="206"/>
      <c r="HS1061" s="206"/>
      <c r="HT1061" s="206"/>
      <c r="HU1061" s="206"/>
      <c r="HV1061" s="206"/>
      <c r="HW1061" s="206"/>
      <c r="HX1061" s="206"/>
      <c r="HY1061" s="206"/>
      <c r="HZ1061" s="206"/>
      <c r="IA1061" s="206"/>
      <c r="IB1061" s="206"/>
      <c r="IC1061" s="206"/>
      <c r="ID1061" s="206"/>
      <c r="IE1061" s="206"/>
      <c r="IF1061" s="206"/>
      <c r="IG1061" s="206"/>
      <c r="IH1061" s="206"/>
    </row>
    <row r="1062" spans="1:242" s="225" customFormat="1" hidden="1" x14ac:dyDescent="0.25">
      <c r="A1062" s="206"/>
      <c r="B1062" s="206"/>
      <c r="C1062" s="399">
        <v>43741</v>
      </c>
      <c r="D1062" s="226" t="s">
        <v>1863</v>
      </c>
      <c r="E1062" s="208" t="s">
        <v>1865</v>
      </c>
      <c r="F1062" s="208"/>
      <c r="G1062" s="286" t="s">
        <v>1719</v>
      </c>
      <c r="H1062" s="285"/>
      <c r="I1062" s="210">
        <v>2505000</v>
      </c>
      <c r="J1062" s="357">
        <f t="shared" si="16"/>
        <v>9030680</v>
      </c>
      <c r="K1062" s="251"/>
      <c r="L1062" s="287"/>
      <c r="M1062" s="208" t="s">
        <v>1865</v>
      </c>
      <c r="N1062" s="287"/>
      <c r="O1062" s="287"/>
      <c r="P1062" s="287"/>
      <c r="Q1062" s="287"/>
      <c r="R1062" s="287"/>
      <c r="S1062" s="287"/>
      <c r="T1062" s="287"/>
      <c r="U1062" s="287"/>
      <c r="V1062" s="287"/>
      <c r="W1062" s="287"/>
      <c r="X1062" s="287"/>
      <c r="Y1062" s="287"/>
      <c r="Z1062" s="287"/>
      <c r="AA1062" s="287"/>
      <c r="AB1062" s="287"/>
      <c r="AC1062" s="287"/>
      <c r="AD1062" s="287"/>
      <c r="AE1062" s="287"/>
      <c r="AF1062" s="287"/>
      <c r="AG1062" s="287"/>
      <c r="AH1062" s="287"/>
      <c r="AI1062" s="287"/>
      <c r="AJ1062" s="449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  <c r="BI1062" s="206"/>
      <c r="BJ1062" s="206"/>
      <c r="BK1062" s="206"/>
      <c r="BL1062" s="206"/>
      <c r="BM1062" s="206"/>
      <c r="BN1062" s="206"/>
      <c r="BO1062" s="206"/>
      <c r="BP1062" s="206"/>
      <c r="BQ1062" s="206"/>
      <c r="BR1062" s="206"/>
      <c r="BS1062" s="206"/>
      <c r="BT1062" s="206"/>
      <c r="BU1062" s="206"/>
      <c r="BV1062" s="206"/>
      <c r="BW1062" s="206"/>
      <c r="BX1062" s="206"/>
      <c r="BY1062" s="206"/>
      <c r="BZ1062" s="206"/>
      <c r="CA1062" s="206"/>
      <c r="CB1062" s="206"/>
      <c r="CC1062" s="206"/>
      <c r="CD1062" s="206"/>
      <c r="CE1062" s="206"/>
      <c r="CF1062" s="206"/>
      <c r="CG1062" s="206"/>
      <c r="CH1062" s="206"/>
      <c r="CI1062" s="206"/>
      <c r="CJ1062" s="206"/>
      <c r="CK1062" s="206"/>
      <c r="CL1062" s="206"/>
      <c r="CM1062" s="206"/>
      <c r="CN1062" s="206"/>
      <c r="CO1062" s="206"/>
      <c r="CP1062" s="206"/>
      <c r="CQ1062" s="206"/>
      <c r="CR1062" s="206"/>
      <c r="CS1062" s="206"/>
      <c r="CT1062" s="206"/>
      <c r="CU1062" s="206"/>
      <c r="CV1062" s="206"/>
      <c r="CW1062" s="206"/>
      <c r="CX1062" s="206"/>
      <c r="CY1062" s="206"/>
      <c r="CZ1062" s="206"/>
      <c r="DA1062" s="206"/>
      <c r="DB1062" s="206"/>
      <c r="DC1062" s="206"/>
      <c r="DD1062" s="206"/>
      <c r="DE1062" s="206"/>
      <c r="DF1062" s="206"/>
      <c r="DG1062" s="206"/>
      <c r="DH1062" s="206"/>
      <c r="DI1062" s="206"/>
      <c r="DJ1062" s="206"/>
      <c r="DK1062" s="206"/>
      <c r="DL1062" s="206"/>
      <c r="DM1062" s="206"/>
      <c r="DN1062" s="206"/>
      <c r="DO1062" s="206"/>
      <c r="DP1062" s="206"/>
      <c r="DQ1062" s="206"/>
      <c r="DR1062" s="206"/>
      <c r="DS1062" s="206"/>
      <c r="DT1062" s="206"/>
      <c r="DU1062" s="206"/>
      <c r="DV1062" s="206"/>
      <c r="DW1062" s="206"/>
      <c r="DX1062" s="206"/>
      <c r="DY1062" s="206"/>
      <c r="DZ1062" s="206"/>
      <c r="EA1062" s="206"/>
      <c r="EB1062" s="206"/>
      <c r="EC1062" s="206"/>
      <c r="ED1062" s="206"/>
      <c r="EE1062" s="206"/>
      <c r="EF1062" s="206"/>
      <c r="EG1062" s="206"/>
      <c r="EH1062" s="206"/>
      <c r="EI1062" s="206"/>
      <c r="EJ1062" s="206"/>
      <c r="EK1062" s="206"/>
      <c r="EL1062" s="206"/>
      <c r="EM1062" s="206"/>
      <c r="EN1062" s="206"/>
      <c r="EO1062" s="206"/>
      <c r="EP1062" s="206"/>
      <c r="EQ1062" s="206"/>
      <c r="ER1062" s="206"/>
      <c r="ES1062" s="206"/>
      <c r="ET1062" s="206"/>
      <c r="EU1062" s="206"/>
      <c r="EV1062" s="206"/>
      <c r="EW1062" s="206"/>
      <c r="EX1062" s="206"/>
      <c r="EY1062" s="206"/>
      <c r="EZ1062" s="206"/>
      <c r="FA1062" s="206"/>
      <c r="FB1062" s="206"/>
      <c r="FC1062" s="206"/>
      <c r="FD1062" s="206"/>
      <c r="FE1062" s="206"/>
      <c r="FF1062" s="206"/>
      <c r="FG1062" s="206"/>
      <c r="FH1062" s="206"/>
      <c r="FI1062" s="206"/>
      <c r="FJ1062" s="206"/>
      <c r="FK1062" s="206"/>
      <c r="FL1062" s="206"/>
      <c r="FM1062" s="206"/>
      <c r="FN1062" s="206"/>
      <c r="FO1062" s="206"/>
      <c r="FP1062" s="206"/>
      <c r="FQ1062" s="206"/>
      <c r="FR1062" s="206"/>
      <c r="FS1062" s="206"/>
      <c r="FT1062" s="206"/>
      <c r="FU1062" s="206"/>
      <c r="FV1062" s="206"/>
      <c r="FW1062" s="206"/>
      <c r="FX1062" s="206"/>
      <c r="FY1062" s="206"/>
      <c r="FZ1062" s="206"/>
      <c r="GA1062" s="206"/>
      <c r="GB1062" s="206"/>
      <c r="GC1062" s="206"/>
      <c r="GD1062" s="206"/>
      <c r="GE1062" s="206"/>
      <c r="GF1062" s="206"/>
      <c r="GG1062" s="206"/>
      <c r="GH1062" s="206"/>
      <c r="GI1062" s="206"/>
      <c r="GJ1062" s="206"/>
      <c r="GK1062" s="206"/>
      <c r="GL1062" s="206"/>
      <c r="GM1062" s="206"/>
      <c r="GN1062" s="206"/>
      <c r="GO1062" s="206"/>
      <c r="GP1062" s="206"/>
      <c r="GQ1062" s="206"/>
      <c r="GR1062" s="206"/>
      <c r="GS1062" s="206"/>
      <c r="GT1062" s="206"/>
      <c r="GU1062" s="206"/>
      <c r="GV1062" s="206"/>
      <c r="GW1062" s="206"/>
      <c r="GX1062" s="206"/>
      <c r="GY1062" s="206"/>
      <c r="GZ1062" s="206"/>
      <c r="HA1062" s="206"/>
      <c r="HB1062" s="206"/>
      <c r="HC1062" s="206"/>
      <c r="HD1062" s="206"/>
      <c r="HE1062" s="206"/>
      <c r="HF1062" s="206"/>
      <c r="HG1062" s="206"/>
      <c r="HH1062" s="206"/>
      <c r="HI1062" s="206"/>
      <c r="HJ1062" s="206"/>
      <c r="HK1062" s="206"/>
      <c r="HL1062" s="206"/>
      <c r="HM1062" s="206"/>
      <c r="HN1062" s="206"/>
      <c r="HO1062" s="206"/>
      <c r="HP1062" s="206"/>
      <c r="HQ1062" s="206"/>
      <c r="HR1062" s="206"/>
      <c r="HS1062" s="206"/>
      <c r="HT1062" s="206"/>
      <c r="HU1062" s="206"/>
      <c r="HV1062" s="206"/>
      <c r="HW1062" s="206"/>
      <c r="HX1062" s="206"/>
      <c r="HY1062" s="206"/>
      <c r="HZ1062" s="206"/>
      <c r="IA1062" s="206"/>
      <c r="IB1062" s="206"/>
      <c r="IC1062" s="206"/>
      <c r="ID1062" s="206"/>
      <c r="IE1062" s="206"/>
      <c r="IF1062" s="206"/>
      <c r="IG1062" s="206"/>
      <c r="IH1062" s="206"/>
    </row>
    <row r="1063" spans="1:242" s="225" customFormat="1" hidden="1" x14ac:dyDescent="0.25">
      <c r="A1063" s="206"/>
      <c r="B1063" s="206"/>
      <c r="C1063" s="204">
        <v>43742</v>
      </c>
      <c r="D1063" s="233" t="s">
        <v>1867</v>
      </c>
      <c r="E1063" s="319" t="s">
        <v>1866</v>
      </c>
      <c r="F1063" s="322"/>
      <c r="G1063" s="242" t="s">
        <v>532</v>
      </c>
      <c r="H1063" s="285"/>
      <c r="I1063" s="210">
        <v>1728170</v>
      </c>
      <c r="J1063" s="357">
        <f t="shared" si="16"/>
        <v>7302510</v>
      </c>
      <c r="K1063" s="251"/>
      <c r="L1063" s="287"/>
      <c r="M1063" s="319" t="s">
        <v>1866</v>
      </c>
      <c r="N1063" s="287"/>
      <c r="O1063" s="287"/>
      <c r="P1063" s="287"/>
      <c r="Q1063" s="287"/>
      <c r="R1063" s="287"/>
      <c r="S1063" s="287"/>
      <c r="T1063" s="287"/>
      <c r="U1063" s="287"/>
      <c r="V1063" s="287"/>
      <c r="W1063" s="287"/>
      <c r="X1063" s="287"/>
      <c r="Y1063" s="287"/>
      <c r="Z1063" s="287"/>
      <c r="AA1063" s="287"/>
      <c r="AB1063" s="287"/>
      <c r="AC1063" s="287"/>
      <c r="AD1063" s="287"/>
      <c r="AE1063" s="287"/>
      <c r="AF1063" s="287"/>
      <c r="AG1063" s="287"/>
      <c r="AH1063" s="287"/>
      <c r="AI1063" s="287"/>
      <c r="AJ1063" s="449"/>
      <c r="AK1063" s="206"/>
      <c r="AL1063" s="206"/>
      <c r="AM1063" s="206"/>
      <c r="AN1063" s="206"/>
      <c r="AO1063" s="206"/>
      <c r="AP1063" s="206"/>
      <c r="AQ1063" s="206"/>
      <c r="AR1063" s="206"/>
      <c r="AS1063" s="206"/>
      <c r="AT1063" s="206"/>
      <c r="AU1063" s="206"/>
      <c r="AV1063" s="206"/>
      <c r="AW1063" s="206"/>
      <c r="AX1063" s="206"/>
      <c r="AY1063" s="206"/>
      <c r="AZ1063" s="206"/>
      <c r="BA1063" s="206"/>
      <c r="BB1063" s="206"/>
      <c r="BC1063" s="206"/>
      <c r="BD1063" s="206"/>
      <c r="BE1063" s="206"/>
      <c r="BF1063" s="206"/>
      <c r="BG1063" s="206"/>
      <c r="BH1063" s="206"/>
      <c r="BI1063" s="206"/>
      <c r="BJ1063" s="206"/>
      <c r="BK1063" s="206"/>
      <c r="BL1063" s="206"/>
      <c r="BM1063" s="206"/>
      <c r="BN1063" s="206"/>
      <c r="BO1063" s="206"/>
      <c r="BP1063" s="206"/>
      <c r="BQ1063" s="206"/>
      <c r="BR1063" s="206"/>
      <c r="BS1063" s="206"/>
      <c r="BT1063" s="206"/>
      <c r="BU1063" s="206"/>
      <c r="BV1063" s="206"/>
      <c r="BW1063" s="206"/>
      <c r="BX1063" s="206"/>
      <c r="BY1063" s="206"/>
      <c r="BZ1063" s="206"/>
      <c r="CA1063" s="206"/>
      <c r="CB1063" s="206"/>
      <c r="CC1063" s="206"/>
      <c r="CD1063" s="206"/>
      <c r="CE1063" s="206"/>
      <c r="CF1063" s="206"/>
      <c r="CG1063" s="206"/>
      <c r="CH1063" s="206"/>
      <c r="CI1063" s="206"/>
      <c r="CJ1063" s="206"/>
      <c r="CK1063" s="206"/>
      <c r="CL1063" s="206"/>
      <c r="CM1063" s="206"/>
      <c r="CN1063" s="206"/>
      <c r="CO1063" s="206"/>
      <c r="CP1063" s="206"/>
      <c r="CQ1063" s="206"/>
      <c r="CR1063" s="206"/>
      <c r="CS1063" s="206"/>
      <c r="CT1063" s="206"/>
      <c r="CU1063" s="206"/>
      <c r="CV1063" s="206"/>
      <c r="CW1063" s="206"/>
      <c r="CX1063" s="206"/>
      <c r="CY1063" s="206"/>
      <c r="CZ1063" s="206"/>
      <c r="DA1063" s="206"/>
      <c r="DB1063" s="206"/>
      <c r="DC1063" s="206"/>
      <c r="DD1063" s="206"/>
      <c r="DE1063" s="206"/>
      <c r="DF1063" s="206"/>
      <c r="DG1063" s="206"/>
      <c r="DH1063" s="206"/>
      <c r="DI1063" s="206"/>
      <c r="DJ1063" s="206"/>
      <c r="DK1063" s="206"/>
      <c r="DL1063" s="206"/>
      <c r="DM1063" s="206"/>
      <c r="DN1063" s="206"/>
      <c r="DO1063" s="206"/>
      <c r="DP1063" s="206"/>
      <c r="DQ1063" s="206"/>
      <c r="DR1063" s="206"/>
      <c r="DS1063" s="206"/>
      <c r="DT1063" s="206"/>
      <c r="DU1063" s="206"/>
      <c r="DV1063" s="206"/>
      <c r="DW1063" s="206"/>
      <c r="DX1063" s="206"/>
      <c r="DY1063" s="206"/>
      <c r="DZ1063" s="206"/>
      <c r="EA1063" s="206"/>
      <c r="EB1063" s="206"/>
      <c r="EC1063" s="206"/>
      <c r="ED1063" s="206"/>
      <c r="EE1063" s="206"/>
      <c r="EF1063" s="206"/>
      <c r="EG1063" s="206"/>
      <c r="EH1063" s="206"/>
      <c r="EI1063" s="206"/>
      <c r="EJ1063" s="206"/>
      <c r="EK1063" s="206"/>
      <c r="EL1063" s="206"/>
      <c r="EM1063" s="206"/>
      <c r="EN1063" s="206"/>
      <c r="EO1063" s="206"/>
      <c r="EP1063" s="206"/>
      <c r="EQ1063" s="206"/>
      <c r="ER1063" s="206"/>
      <c r="ES1063" s="206"/>
      <c r="ET1063" s="206"/>
      <c r="EU1063" s="206"/>
      <c r="EV1063" s="206"/>
      <c r="EW1063" s="206"/>
      <c r="EX1063" s="206"/>
      <c r="EY1063" s="206"/>
      <c r="EZ1063" s="206"/>
      <c r="FA1063" s="206"/>
      <c r="FB1063" s="206"/>
      <c r="FC1063" s="206"/>
      <c r="FD1063" s="206"/>
      <c r="FE1063" s="206"/>
      <c r="FF1063" s="206"/>
      <c r="FG1063" s="206"/>
      <c r="FH1063" s="206"/>
      <c r="FI1063" s="206"/>
      <c r="FJ1063" s="206"/>
      <c r="FK1063" s="206"/>
      <c r="FL1063" s="206"/>
      <c r="FM1063" s="206"/>
      <c r="FN1063" s="206"/>
      <c r="FO1063" s="206"/>
      <c r="FP1063" s="206"/>
      <c r="FQ1063" s="206"/>
      <c r="FR1063" s="206"/>
      <c r="FS1063" s="206"/>
      <c r="FT1063" s="206"/>
      <c r="FU1063" s="206"/>
      <c r="FV1063" s="206"/>
      <c r="FW1063" s="206"/>
      <c r="FX1063" s="206"/>
      <c r="FY1063" s="206"/>
      <c r="FZ1063" s="206"/>
      <c r="GA1063" s="206"/>
      <c r="GB1063" s="206"/>
      <c r="GC1063" s="206"/>
      <c r="GD1063" s="206"/>
      <c r="GE1063" s="206"/>
      <c r="GF1063" s="206"/>
      <c r="GG1063" s="206"/>
      <c r="GH1063" s="206"/>
      <c r="GI1063" s="206"/>
      <c r="GJ1063" s="206"/>
      <c r="GK1063" s="206"/>
      <c r="GL1063" s="206"/>
      <c r="GM1063" s="206"/>
      <c r="GN1063" s="206"/>
      <c r="GO1063" s="206"/>
      <c r="GP1063" s="206"/>
      <c r="GQ1063" s="206"/>
      <c r="GR1063" s="206"/>
      <c r="GS1063" s="206"/>
      <c r="GT1063" s="206"/>
      <c r="GU1063" s="206"/>
      <c r="GV1063" s="206"/>
      <c r="GW1063" s="206"/>
      <c r="GX1063" s="206"/>
      <c r="GY1063" s="206"/>
      <c r="GZ1063" s="206"/>
      <c r="HA1063" s="206"/>
      <c r="HB1063" s="206"/>
      <c r="HC1063" s="206"/>
      <c r="HD1063" s="206"/>
      <c r="HE1063" s="206"/>
      <c r="HF1063" s="206"/>
      <c r="HG1063" s="206"/>
      <c r="HH1063" s="206"/>
      <c r="HI1063" s="206"/>
      <c r="HJ1063" s="206"/>
      <c r="HK1063" s="206"/>
      <c r="HL1063" s="206"/>
      <c r="HM1063" s="206"/>
      <c r="HN1063" s="206"/>
      <c r="HO1063" s="206"/>
      <c r="HP1063" s="206"/>
      <c r="HQ1063" s="206"/>
      <c r="HR1063" s="206"/>
      <c r="HS1063" s="206"/>
      <c r="HT1063" s="206"/>
      <c r="HU1063" s="206"/>
      <c r="HV1063" s="206"/>
      <c r="HW1063" s="206"/>
      <c r="HX1063" s="206"/>
      <c r="HY1063" s="206"/>
      <c r="HZ1063" s="206"/>
      <c r="IA1063" s="206"/>
      <c r="IB1063" s="206"/>
      <c r="IC1063" s="206"/>
      <c r="ID1063" s="206"/>
      <c r="IE1063" s="206"/>
      <c r="IF1063" s="206"/>
      <c r="IG1063" s="206"/>
      <c r="IH1063" s="206"/>
    </row>
    <row r="1064" spans="1:242" s="225" customFormat="1" hidden="1" x14ac:dyDescent="0.25">
      <c r="A1064" s="206"/>
      <c r="B1064" s="206"/>
      <c r="C1064" s="206"/>
      <c r="D1064" s="206"/>
      <c r="E1064" s="206"/>
      <c r="F1064" s="206"/>
      <c r="G1064" s="208"/>
      <c r="H1064" s="363">
        <v>12687690</v>
      </c>
      <c r="I1064" s="210"/>
      <c r="J1064" s="357">
        <f t="shared" si="16"/>
        <v>19990200</v>
      </c>
      <c r="K1064" s="251"/>
      <c r="L1064" s="287"/>
      <c r="M1064" s="206"/>
      <c r="N1064" s="287"/>
      <c r="O1064" s="287"/>
      <c r="P1064" s="287"/>
      <c r="Q1064" s="287"/>
      <c r="R1064" s="287"/>
      <c r="S1064" s="287"/>
      <c r="T1064" s="287"/>
      <c r="U1064" s="287"/>
      <c r="V1064" s="287"/>
      <c r="W1064" s="287"/>
      <c r="X1064" s="287"/>
      <c r="Y1064" s="287"/>
      <c r="Z1064" s="287"/>
      <c r="AA1064" s="287"/>
      <c r="AB1064" s="287"/>
      <c r="AC1064" s="287"/>
      <c r="AD1064" s="287"/>
      <c r="AE1064" s="287"/>
      <c r="AF1064" s="287"/>
      <c r="AG1064" s="287"/>
      <c r="AH1064" s="287"/>
      <c r="AI1064" s="287"/>
      <c r="AJ1064" s="449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6"/>
      <c r="BN1064" s="206"/>
      <c r="BO1064" s="206"/>
      <c r="BP1064" s="206"/>
      <c r="BQ1064" s="206"/>
      <c r="BR1064" s="206"/>
      <c r="BS1064" s="206"/>
      <c r="BT1064" s="206"/>
      <c r="BU1064" s="206"/>
      <c r="BV1064" s="206"/>
      <c r="BW1064" s="206"/>
      <c r="BX1064" s="206"/>
      <c r="BY1064" s="206"/>
      <c r="BZ1064" s="206"/>
      <c r="CA1064" s="206"/>
      <c r="CB1064" s="206"/>
      <c r="CC1064" s="206"/>
      <c r="CD1064" s="206"/>
      <c r="CE1064" s="206"/>
      <c r="CF1064" s="206"/>
      <c r="CG1064" s="206"/>
      <c r="CH1064" s="206"/>
      <c r="CI1064" s="206"/>
      <c r="CJ1064" s="206"/>
      <c r="CK1064" s="206"/>
      <c r="CL1064" s="206"/>
      <c r="CM1064" s="206"/>
      <c r="CN1064" s="206"/>
      <c r="CO1064" s="206"/>
      <c r="CP1064" s="206"/>
      <c r="CQ1064" s="206"/>
      <c r="CR1064" s="206"/>
      <c r="CS1064" s="206"/>
      <c r="CT1064" s="206"/>
      <c r="CU1064" s="206"/>
      <c r="CV1064" s="206"/>
      <c r="CW1064" s="206"/>
      <c r="CX1064" s="206"/>
      <c r="CY1064" s="206"/>
      <c r="CZ1064" s="206"/>
      <c r="DA1064" s="206"/>
      <c r="DB1064" s="206"/>
      <c r="DC1064" s="206"/>
      <c r="DD1064" s="206"/>
      <c r="DE1064" s="206"/>
      <c r="DF1064" s="206"/>
      <c r="DG1064" s="206"/>
      <c r="DH1064" s="206"/>
      <c r="DI1064" s="206"/>
      <c r="DJ1064" s="206"/>
      <c r="DK1064" s="206"/>
      <c r="DL1064" s="206"/>
      <c r="DM1064" s="206"/>
      <c r="DN1064" s="206"/>
      <c r="DO1064" s="206"/>
      <c r="DP1064" s="206"/>
      <c r="DQ1064" s="206"/>
      <c r="DR1064" s="206"/>
      <c r="DS1064" s="206"/>
      <c r="DT1064" s="206"/>
      <c r="DU1064" s="206"/>
      <c r="DV1064" s="206"/>
      <c r="DW1064" s="206"/>
      <c r="DX1064" s="206"/>
      <c r="DY1064" s="206"/>
      <c r="DZ1064" s="206"/>
      <c r="EA1064" s="206"/>
      <c r="EB1064" s="206"/>
      <c r="EC1064" s="206"/>
      <c r="ED1064" s="206"/>
      <c r="EE1064" s="206"/>
      <c r="EF1064" s="206"/>
      <c r="EG1064" s="206"/>
      <c r="EH1064" s="206"/>
      <c r="EI1064" s="206"/>
      <c r="EJ1064" s="206"/>
      <c r="EK1064" s="206"/>
      <c r="EL1064" s="206"/>
      <c r="EM1064" s="206"/>
      <c r="EN1064" s="206"/>
      <c r="EO1064" s="206"/>
      <c r="EP1064" s="206"/>
      <c r="EQ1064" s="206"/>
      <c r="ER1064" s="206"/>
      <c r="ES1064" s="206"/>
      <c r="ET1064" s="206"/>
      <c r="EU1064" s="206"/>
      <c r="EV1064" s="206"/>
      <c r="EW1064" s="206"/>
      <c r="EX1064" s="206"/>
      <c r="EY1064" s="206"/>
      <c r="EZ1064" s="206"/>
      <c r="FA1064" s="206"/>
      <c r="FB1064" s="206"/>
      <c r="FC1064" s="206"/>
      <c r="FD1064" s="206"/>
      <c r="FE1064" s="206"/>
      <c r="FF1064" s="206"/>
      <c r="FG1064" s="206"/>
      <c r="FH1064" s="206"/>
      <c r="FI1064" s="206"/>
      <c r="FJ1064" s="206"/>
      <c r="FK1064" s="206"/>
      <c r="FL1064" s="206"/>
      <c r="FM1064" s="206"/>
      <c r="FN1064" s="206"/>
      <c r="FO1064" s="206"/>
      <c r="FP1064" s="206"/>
      <c r="FQ1064" s="206"/>
      <c r="FR1064" s="206"/>
      <c r="FS1064" s="206"/>
      <c r="FT1064" s="206"/>
      <c r="FU1064" s="206"/>
      <c r="FV1064" s="206"/>
      <c r="FW1064" s="206"/>
      <c r="FX1064" s="206"/>
      <c r="FY1064" s="206"/>
      <c r="FZ1064" s="206"/>
      <c r="GA1064" s="206"/>
      <c r="GB1064" s="206"/>
      <c r="GC1064" s="206"/>
      <c r="GD1064" s="206"/>
      <c r="GE1064" s="206"/>
      <c r="GF1064" s="206"/>
      <c r="GG1064" s="206"/>
      <c r="GH1064" s="206"/>
      <c r="GI1064" s="206"/>
      <c r="GJ1064" s="206"/>
      <c r="GK1064" s="206"/>
      <c r="GL1064" s="206"/>
      <c r="GM1064" s="206"/>
      <c r="GN1064" s="206"/>
      <c r="GO1064" s="206"/>
      <c r="GP1064" s="206"/>
      <c r="GQ1064" s="206"/>
      <c r="GR1064" s="206"/>
      <c r="GS1064" s="206"/>
      <c r="GT1064" s="206"/>
      <c r="GU1064" s="206"/>
      <c r="GV1064" s="206"/>
      <c r="GW1064" s="206"/>
      <c r="GX1064" s="206"/>
      <c r="GY1064" s="206"/>
      <c r="GZ1064" s="206"/>
      <c r="HA1064" s="206"/>
      <c r="HB1064" s="206"/>
      <c r="HC1064" s="206"/>
      <c r="HD1064" s="206"/>
      <c r="HE1064" s="206"/>
      <c r="HF1064" s="206"/>
      <c r="HG1064" s="206"/>
      <c r="HH1064" s="206"/>
      <c r="HI1064" s="206"/>
      <c r="HJ1064" s="206"/>
      <c r="HK1064" s="206"/>
      <c r="HL1064" s="206"/>
      <c r="HM1064" s="206"/>
      <c r="HN1064" s="206"/>
      <c r="HO1064" s="206"/>
      <c r="HP1064" s="206"/>
      <c r="HQ1064" s="206"/>
      <c r="HR1064" s="206"/>
      <c r="HS1064" s="206"/>
      <c r="HT1064" s="206"/>
      <c r="HU1064" s="206"/>
      <c r="HV1064" s="206"/>
      <c r="HW1064" s="206"/>
      <c r="HX1064" s="206"/>
      <c r="HY1064" s="206"/>
      <c r="HZ1064" s="206"/>
      <c r="IA1064" s="206"/>
      <c r="IB1064" s="206"/>
      <c r="IC1064" s="206"/>
      <c r="ID1064" s="206"/>
      <c r="IE1064" s="206"/>
      <c r="IF1064" s="206"/>
      <c r="IG1064" s="206"/>
      <c r="IH1064" s="206"/>
    </row>
    <row r="1065" spans="1:242" s="225" customFormat="1" hidden="1" x14ac:dyDescent="0.25">
      <c r="A1065" s="206"/>
      <c r="B1065" s="206"/>
      <c r="C1065" s="204">
        <v>43742</v>
      </c>
      <c r="D1065" s="406" t="s">
        <v>580</v>
      </c>
      <c r="E1065" s="319" t="s">
        <v>1871</v>
      </c>
      <c r="F1065" s="255"/>
      <c r="G1065" s="320" t="s">
        <v>563</v>
      </c>
      <c r="H1065" s="285"/>
      <c r="I1065" s="321">
        <v>192000</v>
      </c>
      <c r="J1065" s="357">
        <f t="shared" si="16"/>
        <v>19798200</v>
      </c>
      <c r="K1065" s="251"/>
      <c r="L1065" s="287"/>
      <c r="M1065" s="319" t="s">
        <v>1871</v>
      </c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449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206"/>
      <c r="BN1065" s="206"/>
      <c r="BO1065" s="206"/>
      <c r="BP1065" s="206"/>
      <c r="BQ1065" s="206"/>
      <c r="BR1065" s="206"/>
      <c r="BS1065" s="206"/>
      <c r="BT1065" s="206"/>
      <c r="BU1065" s="206"/>
      <c r="BV1065" s="206"/>
      <c r="BW1065" s="206"/>
      <c r="BX1065" s="206"/>
      <c r="BY1065" s="206"/>
      <c r="BZ1065" s="206"/>
      <c r="CA1065" s="206"/>
      <c r="CB1065" s="206"/>
      <c r="CC1065" s="206"/>
      <c r="CD1065" s="206"/>
      <c r="CE1065" s="206"/>
      <c r="CF1065" s="206"/>
      <c r="CG1065" s="206"/>
      <c r="CH1065" s="206"/>
      <c r="CI1065" s="206"/>
      <c r="CJ1065" s="206"/>
      <c r="CK1065" s="206"/>
      <c r="CL1065" s="206"/>
      <c r="CM1065" s="206"/>
      <c r="CN1065" s="206"/>
      <c r="CO1065" s="206"/>
      <c r="CP1065" s="206"/>
      <c r="CQ1065" s="206"/>
      <c r="CR1065" s="206"/>
      <c r="CS1065" s="206"/>
      <c r="CT1065" s="206"/>
      <c r="CU1065" s="206"/>
      <c r="CV1065" s="206"/>
      <c r="CW1065" s="206"/>
      <c r="CX1065" s="206"/>
      <c r="CY1065" s="206"/>
      <c r="CZ1065" s="206"/>
      <c r="DA1065" s="206"/>
      <c r="DB1065" s="206"/>
      <c r="DC1065" s="206"/>
      <c r="DD1065" s="206"/>
      <c r="DE1065" s="206"/>
      <c r="DF1065" s="206"/>
      <c r="DG1065" s="206"/>
      <c r="DH1065" s="206"/>
      <c r="DI1065" s="206"/>
      <c r="DJ1065" s="206"/>
      <c r="DK1065" s="206"/>
      <c r="DL1065" s="206"/>
      <c r="DM1065" s="206"/>
      <c r="DN1065" s="206"/>
      <c r="DO1065" s="206"/>
      <c r="DP1065" s="206"/>
      <c r="DQ1065" s="206"/>
      <c r="DR1065" s="206"/>
      <c r="DS1065" s="206"/>
      <c r="DT1065" s="206"/>
      <c r="DU1065" s="206"/>
      <c r="DV1065" s="206"/>
      <c r="DW1065" s="206"/>
      <c r="DX1065" s="206"/>
      <c r="DY1065" s="206"/>
      <c r="DZ1065" s="206"/>
      <c r="EA1065" s="206"/>
      <c r="EB1065" s="206"/>
      <c r="EC1065" s="206"/>
      <c r="ED1065" s="206"/>
      <c r="EE1065" s="206"/>
      <c r="EF1065" s="206"/>
      <c r="EG1065" s="206"/>
      <c r="EH1065" s="206"/>
      <c r="EI1065" s="206"/>
      <c r="EJ1065" s="206"/>
      <c r="EK1065" s="206"/>
      <c r="EL1065" s="206"/>
      <c r="EM1065" s="206"/>
      <c r="EN1065" s="206"/>
      <c r="EO1065" s="206"/>
      <c r="EP1065" s="206"/>
      <c r="EQ1065" s="206"/>
      <c r="ER1065" s="206"/>
      <c r="ES1065" s="206"/>
      <c r="ET1065" s="206"/>
      <c r="EU1065" s="206"/>
      <c r="EV1065" s="206"/>
      <c r="EW1065" s="206"/>
      <c r="EX1065" s="206"/>
      <c r="EY1065" s="206"/>
      <c r="EZ1065" s="206"/>
      <c r="FA1065" s="206"/>
      <c r="FB1065" s="206"/>
      <c r="FC1065" s="206"/>
      <c r="FD1065" s="206"/>
      <c r="FE1065" s="206"/>
      <c r="FF1065" s="206"/>
      <c r="FG1065" s="206"/>
      <c r="FH1065" s="206"/>
      <c r="FI1065" s="206"/>
      <c r="FJ1065" s="206"/>
      <c r="FK1065" s="206"/>
      <c r="FL1065" s="206"/>
      <c r="FM1065" s="206"/>
      <c r="FN1065" s="206"/>
      <c r="FO1065" s="206"/>
      <c r="FP1065" s="206"/>
      <c r="FQ1065" s="206"/>
      <c r="FR1065" s="206"/>
      <c r="FS1065" s="206"/>
      <c r="FT1065" s="206"/>
      <c r="FU1065" s="206"/>
      <c r="FV1065" s="206"/>
      <c r="FW1065" s="206"/>
      <c r="FX1065" s="206"/>
      <c r="FY1065" s="206"/>
      <c r="FZ1065" s="206"/>
      <c r="GA1065" s="206"/>
      <c r="GB1065" s="206"/>
      <c r="GC1065" s="206"/>
      <c r="GD1065" s="206"/>
      <c r="GE1065" s="206"/>
      <c r="GF1065" s="206"/>
      <c r="GG1065" s="206"/>
      <c r="GH1065" s="206"/>
      <c r="GI1065" s="206"/>
      <c r="GJ1065" s="206"/>
      <c r="GK1065" s="206"/>
      <c r="GL1065" s="206"/>
      <c r="GM1065" s="206"/>
      <c r="GN1065" s="206"/>
      <c r="GO1065" s="206"/>
      <c r="GP1065" s="206"/>
      <c r="GQ1065" s="206"/>
      <c r="GR1065" s="206"/>
      <c r="GS1065" s="206"/>
      <c r="GT1065" s="206"/>
      <c r="GU1065" s="206"/>
      <c r="GV1065" s="206"/>
      <c r="GW1065" s="206"/>
      <c r="GX1065" s="206"/>
      <c r="GY1065" s="206"/>
      <c r="GZ1065" s="206"/>
      <c r="HA1065" s="206"/>
      <c r="HB1065" s="206"/>
      <c r="HC1065" s="206"/>
      <c r="HD1065" s="206"/>
      <c r="HE1065" s="206"/>
      <c r="HF1065" s="206"/>
      <c r="HG1065" s="206"/>
      <c r="HH1065" s="206"/>
      <c r="HI1065" s="206"/>
      <c r="HJ1065" s="206"/>
      <c r="HK1065" s="206"/>
      <c r="HL1065" s="206"/>
      <c r="HM1065" s="206"/>
      <c r="HN1065" s="206"/>
      <c r="HO1065" s="206"/>
      <c r="HP1065" s="206"/>
      <c r="HQ1065" s="206"/>
      <c r="HR1065" s="206"/>
      <c r="HS1065" s="206"/>
      <c r="HT1065" s="206"/>
      <c r="HU1065" s="206"/>
      <c r="HV1065" s="206"/>
      <c r="HW1065" s="206"/>
      <c r="HX1065" s="206"/>
      <c r="HY1065" s="206"/>
      <c r="HZ1065" s="206"/>
      <c r="IA1065" s="206"/>
      <c r="IB1065" s="206"/>
      <c r="IC1065" s="206"/>
      <c r="ID1065" s="206"/>
      <c r="IE1065" s="206"/>
      <c r="IF1065" s="206"/>
      <c r="IG1065" s="206"/>
      <c r="IH1065" s="206"/>
    </row>
    <row r="1066" spans="1:242" s="225" customFormat="1" hidden="1" x14ac:dyDescent="0.25">
      <c r="A1066" s="206"/>
      <c r="B1066" s="206"/>
      <c r="C1066" s="204">
        <v>43743</v>
      </c>
      <c r="D1066" s="407" t="s">
        <v>1886</v>
      </c>
      <c r="E1066" s="319" t="s">
        <v>1872</v>
      </c>
      <c r="F1066" s="322"/>
      <c r="G1066" s="270" t="s">
        <v>1885</v>
      </c>
      <c r="H1066" s="285"/>
      <c r="I1066" s="271">
        <v>70000</v>
      </c>
      <c r="J1066" s="357">
        <f t="shared" si="16"/>
        <v>19728200</v>
      </c>
      <c r="K1066" s="251"/>
      <c r="L1066" s="287"/>
      <c r="M1066" s="319" t="s">
        <v>1872</v>
      </c>
      <c r="N1066" s="287"/>
      <c r="O1066" s="287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449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206"/>
      <c r="BN1066" s="206"/>
      <c r="BO1066" s="206"/>
      <c r="BP1066" s="206"/>
      <c r="BQ1066" s="206"/>
      <c r="BR1066" s="206"/>
      <c r="BS1066" s="206"/>
      <c r="BT1066" s="206"/>
      <c r="BU1066" s="206"/>
      <c r="BV1066" s="206"/>
      <c r="BW1066" s="206"/>
      <c r="BX1066" s="206"/>
      <c r="BY1066" s="206"/>
      <c r="BZ1066" s="206"/>
      <c r="CA1066" s="206"/>
      <c r="CB1066" s="206"/>
      <c r="CC1066" s="206"/>
      <c r="CD1066" s="206"/>
      <c r="CE1066" s="206"/>
      <c r="CF1066" s="206"/>
      <c r="CG1066" s="206"/>
      <c r="CH1066" s="206"/>
      <c r="CI1066" s="206"/>
      <c r="CJ1066" s="206"/>
      <c r="CK1066" s="206"/>
      <c r="CL1066" s="206"/>
      <c r="CM1066" s="206"/>
      <c r="CN1066" s="206"/>
      <c r="CO1066" s="206"/>
      <c r="CP1066" s="206"/>
      <c r="CQ1066" s="206"/>
      <c r="CR1066" s="206"/>
      <c r="CS1066" s="206"/>
      <c r="CT1066" s="206"/>
      <c r="CU1066" s="206"/>
      <c r="CV1066" s="206"/>
      <c r="CW1066" s="206"/>
      <c r="CX1066" s="206"/>
      <c r="CY1066" s="206"/>
      <c r="CZ1066" s="206"/>
      <c r="DA1066" s="206"/>
      <c r="DB1066" s="206"/>
      <c r="DC1066" s="206"/>
      <c r="DD1066" s="206"/>
      <c r="DE1066" s="206"/>
      <c r="DF1066" s="206"/>
      <c r="DG1066" s="206"/>
      <c r="DH1066" s="206"/>
      <c r="DI1066" s="206"/>
      <c r="DJ1066" s="206"/>
      <c r="DK1066" s="206"/>
      <c r="DL1066" s="206"/>
      <c r="DM1066" s="206"/>
      <c r="DN1066" s="206"/>
      <c r="DO1066" s="206"/>
      <c r="DP1066" s="206"/>
      <c r="DQ1066" s="206"/>
      <c r="DR1066" s="206"/>
      <c r="DS1066" s="206"/>
      <c r="DT1066" s="206"/>
      <c r="DU1066" s="206"/>
      <c r="DV1066" s="206"/>
      <c r="DW1066" s="206"/>
      <c r="DX1066" s="206"/>
      <c r="DY1066" s="206"/>
      <c r="DZ1066" s="206"/>
      <c r="EA1066" s="206"/>
      <c r="EB1066" s="206"/>
      <c r="EC1066" s="206"/>
      <c r="ED1066" s="206"/>
      <c r="EE1066" s="206"/>
      <c r="EF1066" s="206"/>
      <c r="EG1066" s="206"/>
      <c r="EH1066" s="206"/>
      <c r="EI1066" s="206"/>
      <c r="EJ1066" s="206"/>
      <c r="EK1066" s="206"/>
      <c r="EL1066" s="206"/>
      <c r="EM1066" s="206"/>
      <c r="EN1066" s="206"/>
      <c r="EO1066" s="206"/>
      <c r="EP1066" s="206"/>
      <c r="EQ1066" s="206"/>
      <c r="ER1066" s="206"/>
      <c r="ES1066" s="206"/>
      <c r="ET1066" s="206"/>
      <c r="EU1066" s="206"/>
      <c r="EV1066" s="206"/>
      <c r="EW1066" s="206"/>
      <c r="EX1066" s="206"/>
      <c r="EY1066" s="206"/>
      <c r="EZ1066" s="206"/>
      <c r="FA1066" s="206"/>
      <c r="FB1066" s="206"/>
      <c r="FC1066" s="206"/>
      <c r="FD1066" s="206"/>
      <c r="FE1066" s="206"/>
      <c r="FF1066" s="206"/>
      <c r="FG1066" s="206"/>
      <c r="FH1066" s="206"/>
      <c r="FI1066" s="206"/>
      <c r="FJ1066" s="206"/>
      <c r="FK1066" s="206"/>
      <c r="FL1066" s="206"/>
      <c r="FM1066" s="206"/>
      <c r="FN1066" s="206"/>
      <c r="FO1066" s="206"/>
      <c r="FP1066" s="206"/>
      <c r="FQ1066" s="206"/>
      <c r="FR1066" s="206"/>
      <c r="FS1066" s="206"/>
      <c r="FT1066" s="206"/>
      <c r="FU1066" s="206"/>
      <c r="FV1066" s="206"/>
      <c r="FW1066" s="206"/>
      <c r="FX1066" s="206"/>
      <c r="FY1066" s="206"/>
      <c r="FZ1066" s="206"/>
      <c r="GA1066" s="206"/>
      <c r="GB1066" s="206"/>
      <c r="GC1066" s="206"/>
      <c r="GD1066" s="206"/>
      <c r="GE1066" s="206"/>
      <c r="GF1066" s="206"/>
      <c r="GG1066" s="206"/>
      <c r="GH1066" s="206"/>
      <c r="GI1066" s="206"/>
      <c r="GJ1066" s="206"/>
      <c r="GK1066" s="206"/>
      <c r="GL1066" s="206"/>
      <c r="GM1066" s="206"/>
      <c r="GN1066" s="206"/>
      <c r="GO1066" s="206"/>
      <c r="GP1066" s="206"/>
      <c r="GQ1066" s="206"/>
      <c r="GR1066" s="206"/>
      <c r="GS1066" s="206"/>
      <c r="GT1066" s="206"/>
      <c r="GU1066" s="206"/>
      <c r="GV1066" s="206"/>
      <c r="GW1066" s="206"/>
      <c r="GX1066" s="206"/>
      <c r="GY1066" s="206"/>
      <c r="GZ1066" s="206"/>
      <c r="HA1066" s="206"/>
      <c r="HB1066" s="206"/>
      <c r="HC1066" s="206"/>
      <c r="HD1066" s="206"/>
      <c r="HE1066" s="206"/>
      <c r="HF1066" s="206"/>
      <c r="HG1066" s="206"/>
      <c r="HH1066" s="206"/>
      <c r="HI1066" s="206"/>
      <c r="HJ1066" s="206"/>
      <c r="HK1066" s="206"/>
      <c r="HL1066" s="206"/>
      <c r="HM1066" s="206"/>
      <c r="HN1066" s="206"/>
      <c r="HO1066" s="206"/>
      <c r="HP1066" s="206"/>
      <c r="HQ1066" s="206"/>
      <c r="HR1066" s="206"/>
      <c r="HS1066" s="206"/>
      <c r="HT1066" s="206"/>
      <c r="HU1066" s="206"/>
      <c r="HV1066" s="206"/>
      <c r="HW1066" s="206"/>
      <c r="HX1066" s="206"/>
      <c r="HY1066" s="206"/>
      <c r="HZ1066" s="206"/>
      <c r="IA1066" s="206"/>
      <c r="IB1066" s="206"/>
      <c r="IC1066" s="206"/>
      <c r="ID1066" s="206"/>
      <c r="IE1066" s="206"/>
      <c r="IF1066" s="206"/>
      <c r="IG1066" s="206"/>
      <c r="IH1066" s="206"/>
    </row>
    <row r="1067" spans="1:242" s="225" customFormat="1" hidden="1" x14ac:dyDescent="0.25">
      <c r="A1067" s="206"/>
      <c r="B1067" s="206"/>
      <c r="C1067" s="204">
        <v>43743</v>
      </c>
      <c r="D1067" s="233" t="s">
        <v>1888</v>
      </c>
      <c r="E1067" s="319" t="s">
        <v>1887</v>
      </c>
      <c r="F1067" s="322"/>
      <c r="G1067" s="242" t="s">
        <v>565</v>
      </c>
      <c r="H1067" s="285"/>
      <c r="I1067" s="236">
        <v>64500</v>
      </c>
      <c r="J1067" s="357">
        <f t="shared" si="16"/>
        <v>19663700</v>
      </c>
      <c r="K1067" s="251"/>
      <c r="L1067" s="287"/>
      <c r="M1067" s="319" t="s">
        <v>1887</v>
      </c>
      <c r="N1067" s="287"/>
      <c r="O1067" s="287"/>
      <c r="P1067" s="287"/>
      <c r="Q1067" s="287"/>
      <c r="R1067" s="287"/>
      <c r="S1067" s="287"/>
      <c r="T1067" s="287"/>
      <c r="U1067" s="287"/>
      <c r="V1067" s="287"/>
      <c r="W1067" s="287"/>
      <c r="X1067" s="287"/>
      <c r="Y1067" s="287"/>
      <c r="Z1067" s="287"/>
      <c r="AA1067" s="287"/>
      <c r="AB1067" s="287"/>
      <c r="AC1067" s="287"/>
      <c r="AD1067" s="287"/>
      <c r="AE1067" s="287"/>
      <c r="AF1067" s="287"/>
      <c r="AG1067" s="287"/>
      <c r="AH1067" s="287"/>
      <c r="AI1067" s="287"/>
      <c r="AJ1067" s="449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206"/>
      <c r="BN1067" s="206"/>
      <c r="BO1067" s="206"/>
      <c r="BP1067" s="206"/>
      <c r="BQ1067" s="206"/>
      <c r="BR1067" s="206"/>
      <c r="BS1067" s="206"/>
      <c r="BT1067" s="206"/>
      <c r="BU1067" s="206"/>
      <c r="BV1067" s="206"/>
      <c r="BW1067" s="206"/>
      <c r="BX1067" s="206"/>
      <c r="BY1067" s="206"/>
      <c r="BZ1067" s="206"/>
      <c r="CA1067" s="206"/>
      <c r="CB1067" s="206"/>
      <c r="CC1067" s="206"/>
      <c r="CD1067" s="206"/>
      <c r="CE1067" s="206"/>
      <c r="CF1067" s="206"/>
      <c r="CG1067" s="206"/>
      <c r="CH1067" s="206"/>
      <c r="CI1067" s="206"/>
      <c r="CJ1067" s="206"/>
      <c r="CK1067" s="206"/>
      <c r="CL1067" s="206"/>
      <c r="CM1067" s="206"/>
      <c r="CN1067" s="206"/>
      <c r="CO1067" s="206"/>
      <c r="CP1067" s="206"/>
      <c r="CQ1067" s="206"/>
      <c r="CR1067" s="206"/>
      <c r="CS1067" s="206"/>
      <c r="CT1067" s="206"/>
      <c r="CU1067" s="206"/>
      <c r="CV1067" s="206"/>
      <c r="CW1067" s="206"/>
      <c r="CX1067" s="206"/>
      <c r="CY1067" s="206"/>
      <c r="CZ1067" s="206"/>
      <c r="DA1067" s="206"/>
      <c r="DB1067" s="206"/>
      <c r="DC1067" s="206"/>
      <c r="DD1067" s="206"/>
      <c r="DE1067" s="206"/>
      <c r="DF1067" s="206"/>
      <c r="DG1067" s="206"/>
      <c r="DH1067" s="206"/>
      <c r="DI1067" s="206"/>
      <c r="DJ1067" s="206"/>
      <c r="DK1067" s="206"/>
      <c r="DL1067" s="206"/>
      <c r="DM1067" s="206"/>
      <c r="DN1067" s="206"/>
      <c r="DO1067" s="206"/>
      <c r="DP1067" s="206"/>
      <c r="DQ1067" s="206"/>
      <c r="DR1067" s="206"/>
      <c r="DS1067" s="206"/>
      <c r="DT1067" s="206"/>
      <c r="DU1067" s="206"/>
      <c r="DV1067" s="206"/>
      <c r="DW1067" s="206"/>
      <c r="DX1067" s="206"/>
      <c r="DY1067" s="206"/>
      <c r="DZ1067" s="206"/>
      <c r="EA1067" s="206"/>
      <c r="EB1067" s="206"/>
      <c r="EC1067" s="206"/>
      <c r="ED1067" s="206"/>
      <c r="EE1067" s="206"/>
      <c r="EF1067" s="206"/>
      <c r="EG1067" s="206"/>
      <c r="EH1067" s="206"/>
      <c r="EI1067" s="206"/>
      <c r="EJ1067" s="206"/>
      <c r="EK1067" s="206"/>
      <c r="EL1067" s="206"/>
      <c r="EM1067" s="206"/>
      <c r="EN1067" s="206"/>
      <c r="EO1067" s="206"/>
      <c r="EP1067" s="206"/>
      <c r="EQ1067" s="206"/>
      <c r="ER1067" s="206"/>
      <c r="ES1067" s="206"/>
      <c r="ET1067" s="206"/>
      <c r="EU1067" s="206"/>
      <c r="EV1067" s="206"/>
      <c r="EW1067" s="206"/>
      <c r="EX1067" s="206"/>
      <c r="EY1067" s="206"/>
      <c r="EZ1067" s="206"/>
      <c r="FA1067" s="206"/>
      <c r="FB1067" s="206"/>
      <c r="FC1067" s="206"/>
      <c r="FD1067" s="206"/>
      <c r="FE1067" s="206"/>
      <c r="FF1067" s="206"/>
      <c r="FG1067" s="206"/>
      <c r="FH1067" s="206"/>
      <c r="FI1067" s="206"/>
      <c r="FJ1067" s="206"/>
      <c r="FK1067" s="206"/>
      <c r="FL1067" s="206"/>
      <c r="FM1067" s="206"/>
      <c r="FN1067" s="206"/>
      <c r="FO1067" s="206"/>
      <c r="FP1067" s="206"/>
      <c r="FQ1067" s="206"/>
      <c r="FR1067" s="206"/>
      <c r="FS1067" s="206"/>
      <c r="FT1067" s="206"/>
      <c r="FU1067" s="206"/>
      <c r="FV1067" s="206"/>
      <c r="FW1067" s="206"/>
      <c r="FX1067" s="206"/>
      <c r="FY1067" s="206"/>
      <c r="FZ1067" s="206"/>
      <c r="GA1067" s="206"/>
      <c r="GB1067" s="206"/>
      <c r="GC1067" s="206"/>
      <c r="GD1067" s="206"/>
      <c r="GE1067" s="206"/>
      <c r="GF1067" s="206"/>
      <c r="GG1067" s="206"/>
      <c r="GH1067" s="206"/>
      <c r="GI1067" s="206"/>
      <c r="GJ1067" s="206"/>
      <c r="GK1067" s="206"/>
      <c r="GL1067" s="206"/>
      <c r="GM1067" s="206"/>
      <c r="GN1067" s="206"/>
      <c r="GO1067" s="206"/>
      <c r="GP1067" s="206"/>
      <c r="GQ1067" s="206"/>
      <c r="GR1067" s="206"/>
      <c r="GS1067" s="206"/>
      <c r="GT1067" s="206"/>
      <c r="GU1067" s="206"/>
      <c r="GV1067" s="206"/>
      <c r="GW1067" s="206"/>
      <c r="GX1067" s="206"/>
      <c r="GY1067" s="206"/>
      <c r="GZ1067" s="206"/>
      <c r="HA1067" s="206"/>
      <c r="HB1067" s="206"/>
      <c r="HC1067" s="206"/>
      <c r="HD1067" s="206"/>
      <c r="HE1067" s="206"/>
      <c r="HF1067" s="206"/>
      <c r="HG1067" s="206"/>
      <c r="HH1067" s="206"/>
      <c r="HI1067" s="206"/>
      <c r="HJ1067" s="206"/>
      <c r="HK1067" s="206"/>
      <c r="HL1067" s="206"/>
      <c r="HM1067" s="206"/>
      <c r="HN1067" s="206"/>
      <c r="HO1067" s="206"/>
      <c r="HP1067" s="206"/>
      <c r="HQ1067" s="206"/>
      <c r="HR1067" s="206"/>
      <c r="HS1067" s="206"/>
      <c r="HT1067" s="206"/>
      <c r="HU1067" s="206"/>
      <c r="HV1067" s="206"/>
      <c r="HW1067" s="206"/>
      <c r="HX1067" s="206"/>
      <c r="HY1067" s="206"/>
      <c r="HZ1067" s="206"/>
      <c r="IA1067" s="206"/>
      <c r="IB1067" s="206"/>
      <c r="IC1067" s="206"/>
      <c r="ID1067" s="206"/>
      <c r="IE1067" s="206"/>
      <c r="IF1067" s="206"/>
      <c r="IG1067" s="206"/>
      <c r="IH1067" s="206"/>
    </row>
    <row r="1068" spans="1:242" s="225" customFormat="1" hidden="1" x14ac:dyDescent="0.25">
      <c r="A1068" s="206"/>
      <c r="B1068" s="206"/>
      <c r="C1068" s="204">
        <v>43743</v>
      </c>
      <c r="D1068" s="233" t="s">
        <v>1889</v>
      </c>
      <c r="E1068" s="319" t="s">
        <v>1873</v>
      </c>
      <c r="F1068" s="322"/>
      <c r="G1068" s="242" t="s">
        <v>611</v>
      </c>
      <c r="H1068" s="285"/>
      <c r="I1068" s="236">
        <v>700000</v>
      </c>
      <c r="J1068" s="357">
        <f t="shared" si="16"/>
        <v>18963700</v>
      </c>
      <c r="K1068" s="251"/>
      <c r="L1068" s="287"/>
      <c r="M1068" s="319" t="s">
        <v>1873</v>
      </c>
      <c r="N1068" s="287"/>
      <c r="O1068" s="287"/>
      <c r="P1068" s="287"/>
      <c r="Q1068" s="287"/>
      <c r="R1068" s="287"/>
      <c r="S1068" s="287"/>
      <c r="T1068" s="287"/>
      <c r="U1068" s="287"/>
      <c r="V1068" s="287"/>
      <c r="W1068" s="287"/>
      <c r="X1068" s="287"/>
      <c r="Y1068" s="287"/>
      <c r="Z1068" s="287"/>
      <c r="AA1068" s="287"/>
      <c r="AB1068" s="287"/>
      <c r="AC1068" s="287"/>
      <c r="AD1068" s="287"/>
      <c r="AE1068" s="287"/>
      <c r="AF1068" s="287"/>
      <c r="AG1068" s="287"/>
      <c r="AH1068" s="287"/>
      <c r="AI1068" s="287"/>
      <c r="AJ1068" s="449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206"/>
      <c r="BN1068" s="206"/>
      <c r="BO1068" s="206"/>
      <c r="BP1068" s="206"/>
      <c r="BQ1068" s="206"/>
      <c r="BR1068" s="206"/>
      <c r="BS1068" s="206"/>
      <c r="BT1068" s="206"/>
      <c r="BU1068" s="206"/>
      <c r="BV1068" s="206"/>
      <c r="BW1068" s="206"/>
      <c r="BX1068" s="206"/>
      <c r="BY1068" s="206"/>
      <c r="BZ1068" s="206"/>
      <c r="CA1068" s="206"/>
      <c r="CB1068" s="206"/>
      <c r="CC1068" s="206"/>
      <c r="CD1068" s="206"/>
      <c r="CE1068" s="206"/>
      <c r="CF1068" s="206"/>
      <c r="CG1068" s="206"/>
      <c r="CH1068" s="206"/>
      <c r="CI1068" s="206"/>
      <c r="CJ1068" s="206"/>
      <c r="CK1068" s="206"/>
      <c r="CL1068" s="206"/>
      <c r="CM1068" s="206"/>
      <c r="CN1068" s="206"/>
      <c r="CO1068" s="206"/>
      <c r="CP1068" s="206"/>
      <c r="CQ1068" s="206"/>
      <c r="CR1068" s="206"/>
      <c r="CS1068" s="206"/>
      <c r="CT1068" s="206"/>
      <c r="CU1068" s="206"/>
      <c r="CV1068" s="206"/>
      <c r="CW1068" s="206"/>
      <c r="CX1068" s="206"/>
      <c r="CY1068" s="206"/>
      <c r="CZ1068" s="206"/>
      <c r="DA1068" s="206"/>
      <c r="DB1068" s="206"/>
      <c r="DC1068" s="206"/>
      <c r="DD1068" s="206"/>
      <c r="DE1068" s="206"/>
      <c r="DF1068" s="206"/>
      <c r="DG1068" s="206"/>
      <c r="DH1068" s="206"/>
      <c r="DI1068" s="206"/>
      <c r="DJ1068" s="206"/>
      <c r="DK1068" s="206"/>
      <c r="DL1068" s="206"/>
      <c r="DM1068" s="206"/>
      <c r="DN1068" s="206"/>
      <c r="DO1068" s="206"/>
      <c r="DP1068" s="206"/>
      <c r="DQ1068" s="206"/>
      <c r="DR1068" s="206"/>
      <c r="DS1068" s="206"/>
      <c r="DT1068" s="206"/>
      <c r="DU1068" s="206"/>
      <c r="DV1068" s="206"/>
      <c r="DW1068" s="206"/>
      <c r="DX1068" s="206"/>
      <c r="DY1068" s="206"/>
      <c r="DZ1068" s="206"/>
      <c r="EA1068" s="206"/>
      <c r="EB1068" s="206"/>
      <c r="EC1068" s="206"/>
      <c r="ED1068" s="206"/>
      <c r="EE1068" s="206"/>
      <c r="EF1068" s="206"/>
      <c r="EG1068" s="206"/>
      <c r="EH1068" s="206"/>
      <c r="EI1068" s="206"/>
      <c r="EJ1068" s="206"/>
      <c r="EK1068" s="206"/>
      <c r="EL1068" s="206"/>
      <c r="EM1068" s="206"/>
      <c r="EN1068" s="206"/>
      <c r="EO1068" s="206"/>
      <c r="EP1068" s="206"/>
      <c r="EQ1068" s="206"/>
      <c r="ER1068" s="206"/>
      <c r="ES1068" s="206"/>
      <c r="ET1068" s="206"/>
      <c r="EU1068" s="206"/>
      <c r="EV1068" s="206"/>
      <c r="EW1068" s="206"/>
      <c r="EX1068" s="206"/>
      <c r="EY1068" s="206"/>
      <c r="EZ1068" s="206"/>
      <c r="FA1068" s="206"/>
      <c r="FB1068" s="206"/>
      <c r="FC1068" s="206"/>
      <c r="FD1068" s="206"/>
      <c r="FE1068" s="206"/>
      <c r="FF1068" s="206"/>
      <c r="FG1068" s="206"/>
      <c r="FH1068" s="206"/>
      <c r="FI1068" s="206"/>
      <c r="FJ1068" s="206"/>
      <c r="FK1068" s="206"/>
      <c r="FL1068" s="206"/>
      <c r="FM1068" s="206"/>
      <c r="FN1068" s="206"/>
      <c r="FO1068" s="206"/>
      <c r="FP1068" s="206"/>
      <c r="FQ1068" s="206"/>
      <c r="FR1068" s="206"/>
      <c r="FS1068" s="206"/>
      <c r="FT1068" s="206"/>
      <c r="FU1068" s="206"/>
      <c r="FV1068" s="206"/>
      <c r="FW1068" s="206"/>
      <c r="FX1068" s="206"/>
      <c r="FY1068" s="206"/>
      <c r="FZ1068" s="206"/>
      <c r="GA1068" s="206"/>
      <c r="GB1068" s="206"/>
      <c r="GC1068" s="206"/>
      <c r="GD1068" s="206"/>
      <c r="GE1068" s="206"/>
      <c r="GF1068" s="206"/>
      <c r="GG1068" s="206"/>
      <c r="GH1068" s="206"/>
      <c r="GI1068" s="206"/>
      <c r="GJ1068" s="206"/>
      <c r="GK1068" s="206"/>
      <c r="GL1068" s="206"/>
      <c r="GM1068" s="206"/>
      <c r="GN1068" s="206"/>
      <c r="GO1068" s="206"/>
      <c r="GP1068" s="206"/>
      <c r="GQ1068" s="206"/>
      <c r="GR1068" s="206"/>
      <c r="GS1068" s="206"/>
      <c r="GT1068" s="206"/>
      <c r="GU1068" s="206"/>
      <c r="GV1068" s="206"/>
      <c r="GW1068" s="206"/>
      <c r="GX1068" s="206"/>
      <c r="GY1068" s="206"/>
      <c r="GZ1068" s="206"/>
      <c r="HA1068" s="206"/>
      <c r="HB1068" s="206"/>
      <c r="HC1068" s="206"/>
      <c r="HD1068" s="206"/>
      <c r="HE1068" s="206"/>
      <c r="HF1068" s="206"/>
      <c r="HG1068" s="206"/>
      <c r="HH1068" s="206"/>
      <c r="HI1068" s="206"/>
      <c r="HJ1068" s="206"/>
      <c r="HK1068" s="206"/>
      <c r="HL1068" s="206"/>
      <c r="HM1068" s="206"/>
      <c r="HN1068" s="206"/>
      <c r="HO1068" s="206"/>
      <c r="HP1068" s="206"/>
      <c r="HQ1068" s="206"/>
      <c r="HR1068" s="206"/>
      <c r="HS1068" s="206"/>
      <c r="HT1068" s="206"/>
      <c r="HU1068" s="206"/>
      <c r="HV1068" s="206"/>
      <c r="HW1068" s="206"/>
      <c r="HX1068" s="206"/>
      <c r="HY1068" s="206"/>
      <c r="HZ1068" s="206"/>
      <c r="IA1068" s="206"/>
      <c r="IB1068" s="206"/>
      <c r="IC1068" s="206"/>
      <c r="ID1068" s="206"/>
      <c r="IE1068" s="206"/>
      <c r="IF1068" s="206"/>
      <c r="IG1068" s="206"/>
      <c r="IH1068" s="206"/>
    </row>
    <row r="1069" spans="1:242" s="225" customFormat="1" hidden="1" x14ac:dyDescent="0.25">
      <c r="A1069" s="206"/>
      <c r="B1069" s="206"/>
      <c r="C1069" s="204">
        <v>43745</v>
      </c>
      <c r="D1069" s="233" t="s">
        <v>1891</v>
      </c>
      <c r="E1069" s="319" t="s">
        <v>1890</v>
      </c>
      <c r="F1069" s="322"/>
      <c r="G1069" s="242" t="s">
        <v>561</v>
      </c>
      <c r="H1069" s="285"/>
      <c r="I1069" s="236">
        <v>26000</v>
      </c>
      <c r="J1069" s="357">
        <f t="shared" si="16"/>
        <v>18937700</v>
      </c>
      <c r="K1069" s="251"/>
      <c r="L1069" s="287"/>
      <c r="M1069" s="319" t="s">
        <v>1890</v>
      </c>
      <c r="N1069" s="287"/>
      <c r="O1069" s="287"/>
      <c r="P1069" s="287"/>
      <c r="Q1069" s="287"/>
      <c r="R1069" s="287"/>
      <c r="S1069" s="287"/>
      <c r="T1069" s="287"/>
      <c r="U1069" s="287"/>
      <c r="V1069" s="287"/>
      <c r="W1069" s="287"/>
      <c r="X1069" s="287"/>
      <c r="Y1069" s="287"/>
      <c r="Z1069" s="287"/>
      <c r="AA1069" s="287"/>
      <c r="AB1069" s="287"/>
      <c r="AC1069" s="287"/>
      <c r="AD1069" s="287"/>
      <c r="AE1069" s="287"/>
      <c r="AF1069" s="287"/>
      <c r="AG1069" s="287"/>
      <c r="AH1069" s="287"/>
      <c r="AI1069" s="287"/>
      <c r="AJ1069" s="449"/>
      <c r="AK1069" s="206"/>
      <c r="AL1069" s="206"/>
      <c r="AM1069" s="206"/>
      <c r="AN1069" s="206"/>
      <c r="AO1069" s="206"/>
      <c r="AP1069" s="206"/>
      <c r="AQ1069" s="206"/>
      <c r="AR1069" s="206"/>
      <c r="AS1069" s="206"/>
      <c r="AT1069" s="206"/>
      <c r="AU1069" s="206"/>
      <c r="AV1069" s="206"/>
      <c r="AW1069" s="206"/>
      <c r="AX1069" s="206"/>
      <c r="AY1069" s="206"/>
      <c r="AZ1069" s="206"/>
      <c r="BA1069" s="206"/>
      <c r="BB1069" s="206"/>
      <c r="BC1069" s="206"/>
      <c r="BD1069" s="206"/>
      <c r="BE1069" s="206"/>
      <c r="BF1069" s="206"/>
      <c r="BG1069" s="206"/>
      <c r="BH1069" s="206"/>
      <c r="BI1069" s="206"/>
      <c r="BJ1069" s="206"/>
      <c r="BK1069" s="206"/>
      <c r="BL1069" s="206"/>
      <c r="BM1069" s="206"/>
      <c r="BN1069" s="206"/>
      <c r="BO1069" s="206"/>
      <c r="BP1069" s="206"/>
      <c r="BQ1069" s="206"/>
      <c r="BR1069" s="206"/>
      <c r="BS1069" s="206"/>
      <c r="BT1069" s="206"/>
      <c r="BU1069" s="206"/>
      <c r="BV1069" s="206"/>
      <c r="BW1069" s="206"/>
      <c r="BX1069" s="206"/>
      <c r="BY1069" s="206"/>
      <c r="BZ1069" s="206"/>
      <c r="CA1069" s="206"/>
      <c r="CB1069" s="206"/>
      <c r="CC1069" s="206"/>
      <c r="CD1069" s="206"/>
      <c r="CE1069" s="206"/>
      <c r="CF1069" s="206"/>
      <c r="CG1069" s="206"/>
      <c r="CH1069" s="206"/>
      <c r="CI1069" s="206"/>
      <c r="CJ1069" s="206"/>
      <c r="CK1069" s="206"/>
      <c r="CL1069" s="206"/>
      <c r="CM1069" s="206"/>
      <c r="CN1069" s="206"/>
      <c r="CO1069" s="206"/>
      <c r="CP1069" s="206"/>
      <c r="CQ1069" s="206"/>
      <c r="CR1069" s="206"/>
      <c r="CS1069" s="206"/>
      <c r="CT1069" s="206"/>
      <c r="CU1069" s="206"/>
      <c r="CV1069" s="206"/>
      <c r="CW1069" s="206"/>
      <c r="CX1069" s="206"/>
      <c r="CY1069" s="206"/>
      <c r="CZ1069" s="206"/>
      <c r="DA1069" s="206"/>
      <c r="DB1069" s="206"/>
      <c r="DC1069" s="206"/>
      <c r="DD1069" s="206"/>
      <c r="DE1069" s="206"/>
      <c r="DF1069" s="206"/>
      <c r="DG1069" s="206"/>
      <c r="DH1069" s="206"/>
      <c r="DI1069" s="206"/>
      <c r="DJ1069" s="206"/>
      <c r="DK1069" s="206"/>
      <c r="DL1069" s="206"/>
      <c r="DM1069" s="206"/>
      <c r="DN1069" s="206"/>
      <c r="DO1069" s="206"/>
      <c r="DP1069" s="206"/>
      <c r="DQ1069" s="206"/>
      <c r="DR1069" s="206"/>
      <c r="DS1069" s="206"/>
      <c r="DT1069" s="206"/>
      <c r="DU1069" s="206"/>
      <c r="DV1069" s="206"/>
      <c r="DW1069" s="206"/>
      <c r="DX1069" s="206"/>
      <c r="DY1069" s="206"/>
      <c r="DZ1069" s="206"/>
      <c r="EA1069" s="206"/>
      <c r="EB1069" s="206"/>
      <c r="EC1069" s="206"/>
      <c r="ED1069" s="206"/>
      <c r="EE1069" s="206"/>
      <c r="EF1069" s="206"/>
      <c r="EG1069" s="206"/>
      <c r="EH1069" s="206"/>
      <c r="EI1069" s="206"/>
      <c r="EJ1069" s="206"/>
      <c r="EK1069" s="206"/>
      <c r="EL1069" s="206"/>
      <c r="EM1069" s="206"/>
      <c r="EN1069" s="206"/>
      <c r="EO1069" s="206"/>
      <c r="EP1069" s="206"/>
      <c r="EQ1069" s="206"/>
      <c r="ER1069" s="206"/>
      <c r="ES1069" s="206"/>
      <c r="ET1069" s="206"/>
      <c r="EU1069" s="206"/>
      <c r="EV1069" s="206"/>
      <c r="EW1069" s="206"/>
      <c r="EX1069" s="206"/>
      <c r="EY1069" s="206"/>
      <c r="EZ1069" s="206"/>
      <c r="FA1069" s="206"/>
      <c r="FB1069" s="206"/>
      <c r="FC1069" s="206"/>
      <c r="FD1069" s="206"/>
      <c r="FE1069" s="206"/>
      <c r="FF1069" s="206"/>
      <c r="FG1069" s="206"/>
      <c r="FH1069" s="206"/>
      <c r="FI1069" s="206"/>
      <c r="FJ1069" s="206"/>
      <c r="FK1069" s="206"/>
      <c r="FL1069" s="206"/>
      <c r="FM1069" s="206"/>
      <c r="FN1069" s="206"/>
      <c r="FO1069" s="206"/>
      <c r="FP1069" s="206"/>
      <c r="FQ1069" s="206"/>
      <c r="FR1069" s="206"/>
      <c r="FS1069" s="206"/>
      <c r="FT1069" s="206"/>
      <c r="FU1069" s="206"/>
      <c r="FV1069" s="206"/>
      <c r="FW1069" s="206"/>
      <c r="FX1069" s="206"/>
      <c r="FY1069" s="206"/>
      <c r="FZ1069" s="206"/>
      <c r="GA1069" s="206"/>
      <c r="GB1069" s="206"/>
      <c r="GC1069" s="206"/>
      <c r="GD1069" s="206"/>
      <c r="GE1069" s="206"/>
      <c r="GF1069" s="206"/>
      <c r="GG1069" s="206"/>
      <c r="GH1069" s="206"/>
      <c r="GI1069" s="206"/>
      <c r="GJ1069" s="206"/>
      <c r="GK1069" s="206"/>
      <c r="GL1069" s="206"/>
      <c r="GM1069" s="206"/>
      <c r="GN1069" s="206"/>
      <c r="GO1069" s="206"/>
      <c r="GP1069" s="206"/>
      <c r="GQ1069" s="206"/>
      <c r="GR1069" s="206"/>
      <c r="GS1069" s="206"/>
      <c r="GT1069" s="206"/>
      <c r="GU1069" s="206"/>
      <c r="GV1069" s="206"/>
      <c r="GW1069" s="206"/>
      <c r="GX1069" s="206"/>
      <c r="GY1069" s="206"/>
      <c r="GZ1069" s="206"/>
      <c r="HA1069" s="206"/>
      <c r="HB1069" s="206"/>
      <c r="HC1069" s="206"/>
      <c r="HD1069" s="206"/>
      <c r="HE1069" s="206"/>
      <c r="HF1069" s="206"/>
      <c r="HG1069" s="206"/>
      <c r="HH1069" s="206"/>
      <c r="HI1069" s="206"/>
      <c r="HJ1069" s="206"/>
      <c r="HK1069" s="206"/>
      <c r="HL1069" s="206"/>
      <c r="HM1069" s="206"/>
      <c r="HN1069" s="206"/>
      <c r="HO1069" s="206"/>
      <c r="HP1069" s="206"/>
      <c r="HQ1069" s="206"/>
      <c r="HR1069" s="206"/>
      <c r="HS1069" s="206"/>
      <c r="HT1069" s="206"/>
      <c r="HU1069" s="206"/>
      <c r="HV1069" s="206"/>
      <c r="HW1069" s="206"/>
      <c r="HX1069" s="206"/>
      <c r="HY1069" s="206"/>
      <c r="HZ1069" s="206"/>
      <c r="IA1069" s="206"/>
      <c r="IB1069" s="206"/>
      <c r="IC1069" s="206"/>
      <c r="ID1069" s="206"/>
      <c r="IE1069" s="206"/>
      <c r="IF1069" s="206"/>
      <c r="IG1069" s="206"/>
      <c r="IH1069" s="206"/>
    </row>
    <row r="1070" spans="1:242" s="225" customFormat="1" hidden="1" x14ac:dyDescent="0.25">
      <c r="A1070" s="206"/>
      <c r="B1070" s="206"/>
      <c r="C1070" s="204">
        <v>43745</v>
      </c>
      <c r="D1070" s="233" t="s">
        <v>1892</v>
      </c>
      <c r="E1070" s="319" t="s">
        <v>1874</v>
      </c>
      <c r="F1070" s="322"/>
      <c r="G1070" s="242" t="s">
        <v>532</v>
      </c>
      <c r="H1070" s="285"/>
      <c r="I1070" s="236">
        <v>1301245</v>
      </c>
      <c r="J1070" s="357">
        <f t="shared" si="16"/>
        <v>17636455</v>
      </c>
      <c r="K1070" s="251"/>
      <c r="L1070" s="287"/>
      <c r="M1070" s="319" t="s">
        <v>1874</v>
      </c>
      <c r="N1070" s="287"/>
      <c r="O1070" s="287"/>
      <c r="P1070" s="287"/>
      <c r="Q1070" s="287"/>
      <c r="R1070" s="287"/>
      <c r="S1070" s="287"/>
      <c r="T1070" s="287"/>
      <c r="U1070" s="287"/>
      <c r="V1070" s="287"/>
      <c r="W1070" s="287"/>
      <c r="X1070" s="287"/>
      <c r="Y1070" s="287"/>
      <c r="Z1070" s="287"/>
      <c r="AA1070" s="287"/>
      <c r="AB1070" s="287"/>
      <c r="AC1070" s="287"/>
      <c r="AD1070" s="287"/>
      <c r="AE1070" s="287"/>
      <c r="AF1070" s="287"/>
      <c r="AG1070" s="287"/>
      <c r="AH1070" s="287"/>
      <c r="AI1070" s="287"/>
      <c r="AJ1070" s="449"/>
      <c r="AK1070" s="206"/>
      <c r="AL1070" s="206"/>
      <c r="AM1070" s="206"/>
      <c r="AN1070" s="206"/>
      <c r="AO1070" s="206"/>
      <c r="AP1070" s="206"/>
      <c r="AQ1070" s="206"/>
      <c r="AR1070" s="206"/>
      <c r="AS1070" s="206"/>
      <c r="AT1070" s="206"/>
      <c r="AU1070" s="206"/>
      <c r="AV1070" s="206"/>
      <c r="AW1070" s="206"/>
      <c r="AX1070" s="206"/>
      <c r="AY1070" s="206"/>
      <c r="AZ1070" s="206"/>
      <c r="BA1070" s="206"/>
      <c r="BB1070" s="206"/>
      <c r="BC1070" s="206"/>
      <c r="BD1070" s="206"/>
      <c r="BE1070" s="206"/>
      <c r="BF1070" s="206"/>
      <c r="BG1070" s="206"/>
      <c r="BH1070" s="206"/>
      <c r="BI1070" s="206"/>
      <c r="BJ1070" s="206"/>
      <c r="BK1070" s="206"/>
      <c r="BL1070" s="206"/>
      <c r="BM1070" s="206"/>
      <c r="BN1070" s="206"/>
      <c r="BO1070" s="206"/>
      <c r="BP1070" s="206"/>
      <c r="BQ1070" s="206"/>
      <c r="BR1070" s="206"/>
      <c r="BS1070" s="206"/>
      <c r="BT1070" s="206"/>
      <c r="BU1070" s="206"/>
      <c r="BV1070" s="206"/>
      <c r="BW1070" s="206"/>
      <c r="BX1070" s="206"/>
      <c r="BY1070" s="206"/>
      <c r="BZ1070" s="206"/>
      <c r="CA1070" s="206"/>
      <c r="CB1070" s="206"/>
      <c r="CC1070" s="206"/>
      <c r="CD1070" s="206"/>
      <c r="CE1070" s="206"/>
      <c r="CF1070" s="206"/>
      <c r="CG1070" s="206"/>
      <c r="CH1070" s="206"/>
      <c r="CI1070" s="206"/>
      <c r="CJ1070" s="206"/>
      <c r="CK1070" s="206"/>
      <c r="CL1070" s="206"/>
      <c r="CM1070" s="206"/>
      <c r="CN1070" s="206"/>
      <c r="CO1070" s="206"/>
      <c r="CP1070" s="206"/>
      <c r="CQ1070" s="206"/>
      <c r="CR1070" s="206"/>
      <c r="CS1070" s="206"/>
      <c r="CT1070" s="206"/>
      <c r="CU1070" s="206"/>
      <c r="CV1070" s="206"/>
      <c r="CW1070" s="206"/>
      <c r="CX1070" s="206"/>
      <c r="CY1070" s="206"/>
      <c r="CZ1070" s="206"/>
      <c r="DA1070" s="206"/>
      <c r="DB1070" s="206"/>
      <c r="DC1070" s="206"/>
      <c r="DD1070" s="206"/>
      <c r="DE1070" s="206"/>
      <c r="DF1070" s="206"/>
      <c r="DG1070" s="206"/>
      <c r="DH1070" s="206"/>
      <c r="DI1070" s="206"/>
      <c r="DJ1070" s="206"/>
      <c r="DK1070" s="206"/>
      <c r="DL1070" s="206"/>
      <c r="DM1070" s="206"/>
      <c r="DN1070" s="206"/>
      <c r="DO1070" s="206"/>
      <c r="DP1070" s="206"/>
      <c r="DQ1070" s="206"/>
      <c r="DR1070" s="206"/>
      <c r="DS1070" s="206"/>
      <c r="DT1070" s="206"/>
      <c r="DU1070" s="206"/>
      <c r="DV1070" s="206"/>
      <c r="DW1070" s="206"/>
      <c r="DX1070" s="206"/>
      <c r="DY1070" s="206"/>
      <c r="DZ1070" s="206"/>
      <c r="EA1070" s="206"/>
      <c r="EB1070" s="206"/>
      <c r="EC1070" s="206"/>
      <c r="ED1070" s="206"/>
      <c r="EE1070" s="206"/>
      <c r="EF1070" s="206"/>
      <c r="EG1070" s="206"/>
      <c r="EH1070" s="206"/>
      <c r="EI1070" s="206"/>
      <c r="EJ1070" s="206"/>
      <c r="EK1070" s="206"/>
      <c r="EL1070" s="206"/>
      <c r="EM1070" s="206"/>
      <c r="EN1070" s="206"/>
      <c r="EO1070" s="206"/>
      <c r="EP1070" s="206"/>
      <c r="EQ1070" s="206"/>
      <c r="ER1070" s="206"/>
      <c r="ES1070" s="206"/>
      <c r="ET1070" s="206"/>
      <c r="EU1070" s="206"/>
      <c r="EV1070" s="206"/>
      <c r="EW1070" s="206"/>
      <c r="EX1070" s="206"/>
      <c r="EY1070" s="206"/>
      <c r="EZ1070" s="206"/>
      <c r="FA1070" s="206"/>
      <c r="FB1070" s="206"/>
      <c r="FC1070" s="206"/>
      <c r="FD1070" s="206"/>
      <c r="FE1070" s="206"/>
      <c r="FF1070" s="206"/>
      <c r="FG1070" s="206"/>
      <c r="FH1070" s="206"/>
      <c r="FI1070" s="206"/>
      <c r="FJ1070" s="206"/>
      <c r="FK1070" s="206"/>
      <c r="FL1070" s="206"/>
      <c r="FM1070" s="206"/>
      <c r="FN1070" s="206"/>
      <c r="FO1070" s="206"/>
      <c r="FP1070" s="206"/>
      <c r="FQ1070" s="206"/>
      <c r="FR1070" s="206"/>
      <c r="FS1070" s="206"/>
      <c r="FT1070" s="206"/>
      <c r="FU1070" s="206"/>
      <c r="FV1070" s="206"/>
      <c r="FW1070" s="206"/>
      <c r="FX1070" s="206"/>
      <c r="FY1070" s="206"/>
      <c r="FZ1070" s="206"/>
      <c r="GA1070" s="206"/>
      <c r="GB1070" s="206"/>
      <c r="GC1070" s="206"/>
      <c r="GD1070" s="206"/>
      <c r="GE1070" s="206"/>
      <c r="GF1070" s="206"/>
      <c r="GG1070" s="206"/>
      <c r="GH1070" s="206"/>
      <c r="GI1070" s="206"/>
      <c r="GJ1070" s="206"/>
      <c r="GK1070" s="206"/>
      <c r="GL1070" s="206"/>
      <c r="GM1070" s="206"/>
      <c r="GN1070" s="206"/>
      <c r="GO1070" s="206"/>
      <c r="GP1070" s="206"/>
      <c r="GQ1070" s="206"/>
      <c r="GR1070" s="206"/>
      <c r="GS1070" s="206"/>
      <c r="GT1070" s="206"/>
      <c r="GU1070" s="206"/>
      <c r="GV1070" s="206"/>
      <c r="GW1070" s="206"/>
      <c r="GX1070" s="206"/>
      <c r="GY1070" s="206"/>
      <c r="GZ1070" s="206"/>
      <c r="HA1070" s="206"/>
      <c r="HB1070" s="206"/>
      <c r="HC1070" s="206"/>
      <c r="HD1070" s="206"/>
      <c r="HE1070" s="206"/>
      <c r="HF1070" s="206"/>
      <c r="HG1070" s="206"/>
      <c r="HH1070" s="206"/>
      <c r="HI1070" s="206"/>
      <c r="HJ1070" s="206"/>
      <c r="HK1070" s="206"/>
      <c r="HL1070" s="206"/>
      <c r="HM1070" s="206"/>
      <c r="HN1070" s="206"/>
      <c r="HO1070" s="206"/>
      <c r="HP1070" s="206"/>
      <c r="HQ1070" s="206"/>
      <c r="HR1070" s="206"/>
      <c r="HS1070" s="206"/>
      <c r="HT1070" s="206"/>
      <c r="HU1070" s="206"/>
      <c r="HV1070" s="206"/>
      <c r="HW1070" s="206"/>
      <c r="HX1070" s="206"/>
      <c r="HY1070" s="206"/>
      <c r="HZ1070" s="206"/>
      <c r="IA1070" s="206"/>
      <c r="IB1070" s="206"/>
      <c r="IC1070" s="206"/>
      <c r="ID1070" s="206"/>
      <c r="IE1070" s="206"/>
      <c r="IF1070" s="206"/>
      <c r="IG1070" s="206"/>
      <c r="IH1070" s="206"/>
    </row>
    <row r="1071" spans="1:242" s="225" customFormat="1" hidden="1" x14ac:dyDescent="0.25">
      <c r="A1071" s="206"/>
      <c r="B1071" s="206"/>
      <c r="C1071" s="204">
        <v>43747</v>
      </c>
      <c r="D1071" s="233" t="s">
        <v>580</v>
      </c>
      <c r="E1071" s="319" t="s">
        <v>1875</v>
      </c>
      <c r="F1071" s="322"/>
      <c r="G1071" s="242" t="s">
        <v>563</v>
      </c>
      <c r="H1071" s="285"/>
      <c r="I1071" s="236">
        <v>128000</v>
      </c>
      <c r="J1071" s="357">
        <f t="shared" si="16"/>
        <v>17508455</v>
      </c>
      <c r="K1071" s="251"/>
      <c r="L1071" s="287"/>
      <c r="M1071" s="319" t="s">
        <v>1875</v>
      </c>
      <c r="N1071" s="287"/>
      <c r="O1071" s="287"/>
      <c r="P1071" s="287"/>
      <c r="Q1071" s="287"/>
      <c r="R1071" s="287"/>
      <c r="S1071" s="287"/>
      <c r="T1071" s="287"/>
      <c r="U1071" s="287"/>
      <c r="V1071" s="287"/>
      <c r="W1071" s="287"/>
      <c r="X1071" s="287"/>
      <c r="Y1071" s="287"/>
      <c r="Z1071" s="287"/>
      <c r="AA1071" s="287"/>
      <c r="AB1071" s="287"/>
      <c r="AC1071" s="287"/>
      <c r="AD1071" s="287"/>
      <c r="AE1071" s="287"/>
      <c r="AF1071" s="287"/>
      <c r="AG1071" s="287"/>
      <c r="AH1071" s="287"/>
      <c r="AI1071" s="287"/>
      <c r="AJ1071" s="449"/>
      <c r="AK1071" s="206"/>
      <c r="AL1071" s="206"/>
      <c r="AM1071" s="206"/>
      <c r="AN1071" s="206"/>
      <c r="AO1071" s="206"/>
      <c r="AP1071" s="206"/>
      <c r="AQ1071" s="206"/>
      <c r="AR1071" s="206"/>
      <c r="AS1071" s="206"/>
      <c r="AT1071" s="206"/>
      <c r="AU1071" s="206"/>
      <c r="AV1071" s="206"/>
      <c r="AW1071" s="206"/>
      <c r="AX1071" s="206"/>
      <c r="AY1071" s="206"/>
      <c r="AZ1071" s="206"/>
      <c r="BA1071" s="206"/>
      <c r="BB1071" s="206"/>
      <c r="BC1071" s="206"/>
      <c r="BD1071" s="206"/>
      <c r="BE1071" s="206"/>
      <c r="BF1071" s="206"/>
      <c r="BG1071" s="206"/>
      <c r="BH1071" s="206"/>
      <c r="BI1071" s="206"/>
      <c r="BJ1071" s="206"/>
      <c r="BK1071" s="206"/>
      <c r="BL1071" s="206"/>
      <c r="BM1071" s="206"/>
      <c r="BN1071" s="206"/>
      <c r="BO1071" s="206"/>
      <c r="BP1071" s="206"/>
      <c r="BQ1071" s="206"/>
      <c r="BR1071" s="206"/>
      <c r="BS1071" s="206"/>
      <c r="BT1071" s="206"/>
      <c r="BU1071" s="206"/>
      <c r="BV1071" s="206"/>
      <c r="BW1071" s="206"/>
      <c r="BX1071" s="206"/>
      <c r="BY1071" s="206"/>
      <c r="BZ1071" s="206"/>
      <c r="CA1071" s="206"/>
      <c r="CB1071" s="206"/>
      <c r="CC1071" s="206"/>
      <c r="CD1071" s="206"/>
      <c r="CE1071" s="206"/>
      <c r="CF1071" s="206"/>
      <c r="CG1071" s="206"/>
      <c r="CH1071" s="206"/>
      <c r="CI1071" s="206"/>
      <c r="CJ1071" s="206"/>
      <c r="CK1071" s="206"/>
      <c r="CL1071" s="206"/>
      <c r="CM1071" s="206"/>
      <c r="CN1071" s="206"/>
      <c r="CO1071" s="206"/>
      <c r="CP1071" s="206"/>
      <c r="CQ1071" s="206"/>
      <c r="CR1071" s="206"/>
      <c r="CS1071" s="206"/>
      <c r="CT1071" s="206"/>
      <c r="CU1071" s="206"/>
      <c r="CV1071" s="206"/>
      <c r="CW1071" s="206"/>
      <c r="CX1071" s="206"/>
      <c r="CY1071" s="206"/>
      <c r="CZ1071" s="206"/>
      <c r="DA1071" s="206"/>
      <c r="DB1071" s="206"/>
      <c r="DC1071" s="206"/>
      <c r="DD1071" s="206"/>
      <c r="DE1071" s="206"/>
      <c r="DF1071" s="206"/>
      <c r="DG1071" s="206"/>
      <c r="DH1071" s="206"/>
      <c r="DI1071" s="206"/>
      <c r="DJ1071" s="206"/>
      <c r="DK1071" s="206"/>
      <c r="DL1071" s="206"/>
      <c r="DM1071" s="206"/>
      <c r="DN1071" s="206"/>
      <c r="DO1071" s="206"/>
      <c r="DP1071" s="206"/>
      <c r="DQ1071" s="206"/>
      <c r="DR1071" s="206"/>
      <c r="DS1071" s="206"/>
      <c r="DT1071" s="206"/>
      <c r="DU1071" s="206"/>
      <c r="DV1071" s="206"/>
      <c r="DW1071" s="206"/>
      <c r="DX1071" s="206"/>
      <c r="DY1071" s="206"/>
      <c r="DZ1071" s="206"/>
      <c r="EA1071" s="206"/>
      <c r="EB1071" s="206"/>
      <c r="EC1071" s="206"/>
      <c r="ED1071" s="206"/>
      <c r="EE1071" s="206"/>
      <c r="EF1071" s="206"/>
      <c r="EG1071" s="206"/>
      <c r="EH1071" s="206"/>
      <c r="EI1071" s="206"/>
      <c r="EJ1071" s="206"/>
      <c r="EK1071" s="206"/>
      <c r="EL1071" s="206"/>
      <c r="EM1071" s="206"/>
      <c r="EN1071" s="206"/>
      <c r="EO1071" s="206"/>
      <c r="EP1071" s="206"/>
      <c r="EQ1071" s="206"/>
      <c r="ER1071" s="206"/>
      <c r="ES1071" s="206"/>
      <c r="ET1071" s="206"/>
      <c r="EU1071" s="206"/>
      <c r="EV1071" s="206"/>
      <c r="EW1071" s="206"/>
      <c r="EX1071" s="206"/>
      <c r="EY1071" s="206"/>
      <c r="EZ1071" s="206"/>
      <c r="FA1071" s="206"/>
      <c r="FB1071" s="206"/>
      <c r="FC1071" s="206"/>
      <c r="FD1071" s="206"/>
      <c r="FE1071" s="206"/>
      <c r="FF1071" s="206"/>
      <c r="FG1071" s="206"/>
      <c r="FH1071" s="206"/>
      <c r="FI1071" s="206"/>
      <c r="FJ1071" s="206"/>
      <c r="FK1071" s="206"/>
      <c r="FL1071" s="206"/>
      <c r="FM1071" s="206"/>
      <c r="FN1071" s="206"/>
      <c r="FO1071" s="206"/>
      <c r="FP1071" s="206"/>
      <c r="FQ1071" s="206"/>
      <c r="FR1071" s="206"/>
      <c r="FS1071" s="206"/>
      <c r="FT1071" s="206"/>
      <c r="FU1071" s="206"/>
      <c r="FV1071" s="206"/>
      <c r="FW1071" s="206"/>
      <c r="FX1071" s="206"/>
      <c r="FY1071" s="206"/>
      <c r="FZ1071" s="206"/>
      <c r="GA1071" s="206"/>
      <c r="GB1071" s="206"/>
      <c r="GC1071" s="206"/>
      <c r="GD1071" s="206"/>
      <c r="GE1071" s="206"/>
      <c r="GF1071" s="206"/>
      <c r="GG1071" s="206"/>
      <c r="GH1071" s="206"/>
      <c r="GI1071" s="206"/>
      <c r="GJ1071" s="206"/>
      <c r="GK1071" s="206"/>
      <c r="GL1071" s="206"/>
      <c r="GM1071" s="206"/>
      <c r="GN1071" s="206"/>
      <c r="GO1071" s="206"/>
      <c r="GP1071" s="206"/>
      <c r="GQ1071" s="206"/>
      <c r="GR1071" s="206"/>
      <c r="GS1071" s="206"/>
      <c r="GT1071" s="206"/>
      <c r="GU1071" s="206"/>
      <c r="GV1071" s="206"/>
      <c r="GW1071" s="206"/>
      <c r="GX1071" s="206"/>
      <c r="GY1071" s="206"/>
      <c r="GZ1071" s="206"/>
      <c r="HA1071" s="206"/>
      <c r="HB1071" s="206"/>
      <c r="HC1071" s="206"/>
      <c r="HD1071" s="206"/>
      <c r="HE1071" s="206"/>
      <c r="HF1071" s="206"/>
      <c r="HG1071" s="206"/>
      <c r="HH1071" s="206"/>
      <c r="HI1071" s="206"/>
      <c r="HJ1071" s="206"/>
      <c r="HK1071" s="206"/>
      <c r="HL1071" s="206"/>
      <c r="HM1071" s="206"/>
      <c r="HN1071" s="206"/>
      <c r="HO1071" s="206"/>
      <c r="HP1071" s="206"/>
      <c r="HQ1071" s="206"/>
      <c r="HR1071" s="206"/>
      <c r="HS1071" s="206"/>
      <c r="HT1071" s="206"/>
      <c r="HU1071" s="206"/>
      <c r="HV1071" s="206"/>
      <c r="HW1071" s="206"/>
      <c r="HX1071" s="206"/>
      <c r="HY1071" s="206"/>
      <c r="HZ1071" s="206"/>
      <c r="IA1071" s="206"/>
      <c r="IB1071" s="206"/>
      <c r="IC1071" s="206"/>
      <c r="ID1071" s="206"/>
      <c r="IE1071" s="206"/>
      <c r="IF1071" s="206"/>
      <c r="IG1071" s="206"/>
      <c r="IH1071" s="206"/>
    </row>
    <row r="1072" spans="1:242" s="225" customFormat="1" hidden="1" x14ac:dyDescent="0.25">
      <c r="A1072" s="206"/>
      <c r="B1072" s="206"/>
      <c r="C1072" s="204">
        <v>43747</v>
      </c>
      <c r="D1072" s="233" t="s">
        <v>1894</v>
      </c>
      <c r="E1072" s="319" t="s">
        <v>1898</v>
      </c>
      <c r="F1072" s="322"/>
      <c r="G1072" s="242" t="s">
        <v>1611</v>
      </c>
      <c r="H1072" s="285"/>
      <c r="I1072" s="236">
        <v>300000</v>
      </c>
      <c r="J1072" s="357">
        <f t="shared" si="16"/>
        <v>17208455</v>
      </c>
      <c r="K1072" s="251"/>
      <c r="L1072" s="287"/>
      <c r="M1072" s="319" t="s">
        <v>1898</v>
      </c>
      <c r="N1072" s="287"/>
      <c r="O1072" s="287"/>
      <c r="P1072" s="287"/>
      <c r="Q1072" s="287"/>
      <c r="R1072" s="287"/>
      <c r="S1072" s="287"/>
      <c r="T1072" s="287"/>
      <c r="U1072" s="287"/>
      <c r="V1072" s="287"/>
      <c r="W1072" s="287"/>
      <c r="X1072" s="287"/>
      <c r="Y1072" s="287"/>
      <c r="Z1072" s="287"/>
      <c r="AA1072" s="287"/>
      <c r="AB1072" s="287"/>
      <c r="AC1072" s="287"/>
      <c r="AD1072" s="287"/>
      <c r="AE1072" s="287"/>
      <c r="AF1072" s="287"/>
      <c r="AG1072" s="287"/>
      <c r="AH1072" s="287"/>
      <c r="AI1072" s="287"/>
      <c r="AJ1072" s="449"/>
      <c r="AK1072" s="206"/>
      <c r="AL1072" s="206"/>
      <c r="AM1072" s="206"/>
      <c r="AN1072" s="206"/>
      <c r="AO1072" s="206"/>
      <c r="AP1072" s="206"/>
      <c r="AQ1072" s="206"/>
      <c r="AR1072" s="206"/>
      <c r="AS1072" s="206"/>
      <c r="AT1072" s="206"/>
      <c r="AU1072" s="206"/>
      <c r="AV1072" s="206"/>
      <c r="AW1072" s="206"/>
      <c r="AX1072" s="206"/>
      <c r="AY1072" s="206"/>
      <c r="AZ1072" s="206"/>
      <c r="BA1072" s="206"/>
      <c r="BB1072" s="206"/>
      <c r="BC1072" s="206"/>
      <c r="BD1072" s="206"/>
      <c r="BE1072" s="206"/>
      <c r="BF1072" s="206"/>
      <c r="BG1072" s="206"/>
      <c r="BH1072" s="206"/>
      <c r="BI1072" s="206"/>
      <c r="BJ1072" s="206"/>
      <c r="BK1072" s="206"/>
      <c r="BL1072" s="206"/>
      <c r="BM1072" s="206"/>
      <c r="BN1072" s="206"/>
      <c r="BO1072" s="206"/>
      <c r="BP1072" s="206"/>
      <c r="BQ1072" s="206"/>
      <c r="BR1072" s="206"/>
      <c r="BS1072" s="206"/>
      <c r="BT1072" s="206"/>
      <c r="BU1072" s="206"/>
      <c r="BV1072" s="206"/>
      <c r="BW1072" s="206"/>
      <c r="BX1072" s="206"/>
      <c r="BY1072" s="206"/>
      <c r="BZ1072" s="206"/>
      <c r="CA1072" s="206"/>
      <c r="CB1072" s="206"/>
      <c r="CC1072" s="206"/>
      <c r="CD1072" s="206"/>
      <c r="CE1072" s="206"/>
      <c r="CF1072" s="206"/>
      <c r="CG1072" s="206"/>
      <c r="CH1072" s="206"/>
      <c r="CI1072" s="206"/>
      <c r="CJ1072" s="206"/>
      <c r="CK1072" s="206"/>
      <c r="CL1072" s="206"/>
      <c r="CM1072" s="206"/>
      <c r="CN1072" s="206"/>
      <c r="CO1072" s="206"/>
      <c r="CP1072" s="206"/>
      <c r="CQ1072" s="206"/>
      <c r="CR1072" s="206"/>
      <c r="CS1072" s="206"/>
      <c r="CT1072" s="206"/>
      <c r="CU1072" s="206"/>
      <c r="CV1072" s="206"/>
      <c r="CW1072" s="206"/>
      <c r="CX1072" s="206"/>
      <c r="CY1072" s="206"/>
      <c r="CZ1072" s="206"/>
      <c r="DA1072" s="206"/>
      <c r="DB1072" s="206"/>
      <c r="DC1072" s="206"/>
      <c r="DD1072" s="206"/>
      <c r="DE1072" s="206"/>
      <c r="DF1072" s="206"/>
      <c r="DG1072" s="206"/>
      <c r="DH1072" s="206"/>
      <c r="DI1072" s="206"/>
      <c r="DJ1072" s="206"/>
      <c r="DK1072" s="206"/>
      <c r="DL1072" s="206"/>
      <c r="DM1072" s="206"/>
      <c r="DN1072" s="206"/>
      <c r="DO1072" s="206"/>
      <c r="DP1072" s="206"/>
      <c r="DQ1072" s="206"/>
      <c r="DR1072" s="206"/>
      <c r="DS1072" s="206"/>
      <c r="DT1072" s="206"/>
      <c r="DU1072" s="206"/>
      <c r="DV1072" s="206"/>
      <c r="DW1072" s="206"/>
      <c r="DX1072" s="206"/>
      <c r="DY1072" s="206"/>
      <c r="DZ1072" s="206"/>
      <c r="EA1072" s="206"/>
      <c r="EB1072" s="206"/>
      <c r="EC1072" s="206"/>
      <c r="ED1072" s="206"/>
      <c r="EE1072" s="206"/>
      <c r="EF1072" s="206"/>
      <c r="EG1072" s="206"/>
      <c r="EH1072" s="206"/>
      <c r="EI1072" s="206"/>
      <c r="EJ1072" s="206"/>
      <c r="EK1072" s="206"/>
      <c r="EL1072" s="206"/>
      <c r="EM1072" s="206"/>
      <c r="EN1072" s="206"/>
      <c r="EO1072" s="206"/>
      <c r="EP1072" s="206"/>
      <c r="EQ1072" s="206"/>
      <c r="ER1072" s="206"/>
      <c r="ES1072" s="206"/>
      <c r="ET1072" s="206"/>
      <c r="EU1072" s="206"/>
      <c r="EV1072" s="206"/>
      <c r="EW1072" s="206"/>
      <c r="EX1072" s="206"/>
      <c r="EY1072" s="206"/>
      <c r="EZ1072" s="206"/>
      <c r="FA1072" s="206"/>
      <c r="FB1072" s="206"/>
      <c r="FC1072" s="206"/>
      <c r="FD1072" s="206"/>
      <c r="FE1072" s="206"/>
      <c r="FF1072" s="206"/>
      <c r="FG1072" s="206"/>
      <c r="FH1072" s="206"/>
      <c r="FI1072" s="206"/>
      <c r="FJ1072" s="206"/>
      <c r="FK1072" s="206"/>
      <c r="FL1072" s="206"/>
      <c r="FM1072" s="206"/>
      <c r="FN1072" s="206"/>
      <c r="FO1072" s="206"/>
      <c r="FP1072" s="206"/>
      <c r="FQ1072" s="206"/>
      <c r="FR1072" s="206"/>
      <c r="FS1072" s="206"/>
      <c r="FT1072" s="206"/>
      <c r="FU1072" s="206"/>
      <c r="FV1072" s="206"/>
      <c r="FW1072" s="206"/>
      <c r="FX1072" s="206"/>
      <c r="FY1072" s="206"/>
      <c r="FZ1072" s="206"/>
      <c r="GA1072" s="206"/>
      <c r="GB1072" s="206"/>
      <c r="GC1072" s="206"/>
      <c r="GD1072" s="206"/>
      <c r="GE1072" s="206"/>
      <c r="GF1072" s="206"/>
      <c r="GG1072" s="206"/>
      <c r="GH1072" s="206"/>
      <c r="GI1072" s="206"/>
      <c r="GJ1072" s="206"/>
      <c r="GK1072" s="206"/>
      <c r="GL1072" s="206"/>
      <c r="GM1072" s="206"/>
      <c r="GN1072" s="206"/>
      <c r="GO1072" s="206"/>
      <c r="GP1072" s="206"/>
      <c r="GQ1072" s="206"/>
      <c r="GR1072" s="206"/>
      <c r="GS1072" s="206"/>
      <c r="GT1072" s="206"/>
      <c r="GU1072" s="206"/>
      <c r="GV1072" s="206"/>
      <c r="GW1072" s="206"/>
      <c r="GX1072" s="206"/>
      <c r="GY1072" s="206"/>
      <c r="GZ1072" s="206"/>
      <c r="HA1072" s="206"/>
      <c r="HB1072" s="206"/>
      <c r="HC1072" s="206"/>
      <c r="HD1072" s="206"/>
      <c r="HE1072" s="206"/>
      <c r="HF1072" s="206"/>
      <c r="HG1072" s="206"/>
      <c r="HH1072" s="206"/>
      <c r="HI1072" s="206"/>
      <c r="HJ1072" s="206"/>
      <c r="HK1072" s="206"/>
      <c r="HL1072" s="206"/>
      <c r="HM1072" s="206"/>
      <c r="HN1072" s="206"/>
      <c r="HO1072" s="206"/>
      <c r="HP1072" s="206"/>
      <c r="HQ1072" s="206"/>
      <c r="HR1072" s="206"/>
      <c r="HS1072" s="206"/>
      <c r="HT1072" s="206"/>
      <c r="HU1072" s="206"/>
      <c r="HV1072" s="206"/>
      <c r="HW1072" s="206"/>
      <c r="HX1072" s="206"/>
      <c r="HY1072" s="206"/>
      <c r="HZ1072" s="206"/>
      <c r="IA1072" s="206"/>
      <c r="IB1072" s="206"/>
      <c r="IC1072" s="206"/>
      <c r="ID1072" s="206"/>
      <c r="IE1072" s="206"/>
      <c r="IF1072" s="206"/>
      <c r="IG1072" s="206"/>
      <c r="IH1072" s="206"/>
    </row>
    <row r="1073" spans="1:242" s="225" customFormat="1" hidden="1" x14ac:dyDescent="0.25">
      <c r="A1073" s="206"/>
      <c r="B1073" s="206"/>
      <c r="C1073" s="204">
        <v>43748</v>
      </c>
      <c r="D1073" s="233" t="s">
        <v>1893</v>
      </c>
      <c r="E1073" s="319" t="s">
        <v>1876</v>
      </c>
      <c r="F1073" s="322"/>
      <c r="G1073" s="242" t="s">
        <v>565</v>
      </c>
      <c r="H1073" s="285"/>
      <c r="I1073" s="236">
        <v>8300000</v>
      </c>
      <c r="J1073" s="357">
        <f t="shared" si="16"/>
        <v>8908455</v>
      </c>
      <c r="K1073" s="251"/>
      <c r="L1073" s="287"/>
      <c r="M1073" s="319" t="s">
        <v>1876</v>
      </c>
      <c r="N1073" s="287"/>
      <c r="O1073" s="287"/>
      <c r="P1073" s="287"/>
      <c r="Q1073" s="287"/>
      <c r="R1073" s="287"/>
      <c r="S1073" s="287"/>
      <c r="T1073" s="287"/>
      <c r="U1073" s="287"/>
      <c r="V1073" s="287"/>
      <c r="W1073" s="287"/>
      <c r="X1073" s="287"/>
      <c r="Y1073" s="287"/>
      <c r="Z1073" s="287"/>
      <c r="AA1073" s="287"/>
      <c r="AB1073" s="287"/>
      <c r="AC1073" s="287"/>
      <c r="AD1073" s="287"/>
      <c r="AE1073" s="287"/>
      <c r="AF1073" s="287"/>
      <c r="AG1073" s="287"/>
      <c r="AH1073" s="287"/>
      <c r="AI1073" s="287"/>
      <c r="AJ1073" s="449"/>
      <c r="AK1073" s="206"/>
      <c r="AL1073" s="206"/>
      <c r="AM1073" s="206"/>
      <c r="AN1073" s="206"/>
      <c r="AO1073" s="206"/>
      <c r="AP1073" s="206"/>
      <c r="AQ1073" s="206"/>
      <c r="AR1073" s="206"/>
      <c r="AS1073" s="206"/>
      <c r="AT1073" s="206"/>
      <c r="AU1073" s="206"/>
      <c r="AV1073" s="206"/>
      <c r="AW1073" s="206"/>
      <c r="AX1073" s="206"/>
      <c r="AY1073" s="206"/>
      <c r="AZ1073" s="206"/>
      <c r="BA1073" s="206"/>
      <c r="BB1073" s="206"/>
      <c r="BC1073" s="206"/>
      <c r="BD1073" s="206"/>
      <c r="BE1073" s="206"/>
      <c r="BF1073" s="206"/>
      <c r="BG1073" s="206"/>
      <c r="BH1073" s="206"/>
      <c r="BI1073" s="206"/>
      <c r="BJ1073" s="206"/>
      <c r="BK1073" s="206"/>
      <c r="BL1073" s="206"/>
      <c r="BM1073" s="206"/>
      <c r="BN1073" s="206"/>
      <c r="BO1073" s="206"/>
      <c r="BP1073" s="206"/>
      <c r="BQ1073" s="206"/>
      <c r="BR1073" s="206"/>
      <c r="BS1073" s="206"/>
      <c r="BT1073" s="206"/>
      <c r="BU1073" s="206"/>
      <c r="BV1073" s="206"/>
      <c r="BW1073" s="206"/>
      <c r="BX1073" s="206"/>
      <c r="BY1073" s="206"/>
      <c r="BZ1073" s="206"/>
      <c r="CA1073" s="206"/>
      <c r="CB1073" s="206"/>
      <c r="CC1073" s="206"/>
      <c r="CD1073" s="206"/>
      <c r="CE1073" s="206"/>
      <c r="CF1073" s="206"/>
      <c r="CG1073" s="206"/>
      <c r="CH1073" s="206"/>
      <c r="CI1073" s="206"/>
      <c r="CJ1073" s="206"/>
      <c r="CK1073" s="206"/>
      <c r="CL1073" s="206"/>
      <c r="CM1073" s="206"/>
      <c r="CN1073" s="206"/>
      <c r="CO1073" s="206"/>
      <c r="CP1073" s="206"/>
      <c r="CQ1073" s="206"/>
      <c r="CR1073" s="206"/>
      <c r="CS1073" s="206"/>
      <c r="CT1073" s="206"/>
      <c r="CU1073" s="206"/>
      <c r="CV1073" s="206"/>
      <c r="CW1073" s="206"/>
      <c r="CX1073" s="206"/>
      <c r="CY1073" s="206"/>
      <c r="CZ1073" s="206"/>
      <c r="DA1073" s="206"/>
      <c r="DB1073" s="206"/>
      <c r="DC1073" s="206"/>
      <c r="DD1073" s="206"/>
      <c r="DE1073" s="206"/>
      <c r="DF1073" s="206"/>
      <c r="DG1073" s="206"/>
      <c r="DH1073" s="206"/>
      <c r="DI1073" s="206"/>
      <c r="DJ1073" s="206"/>
      <c r="DK1073" s="206"/>
      <c r="DL1073" s="206"/>
      <c r="DM1073" s="206"/>
      <c r="DN1073" s="206"/>
      <c r="DO1073" s="206"/>
      <c r="DP1073" s="206"/>
      <c r="DQ1073" s="206"/>
      <c r="DR1073" s="206"/>
      <c r="DS1073" s="206"/>
      <c r="DT1073" s="206"/>
      <c r="DU1073" s="206"/>
      <c r="DV1073" s="206"/>
      <c r="DW1073" s="206"/>
      <c r="DX1073" s="206"/>
      <c r="DY1073" s="206"/>
      <c r="DZ1073" s="206"/>
      <c r="EA1073" s="206"/>
      <c r="EB1073" s="206"/>
      <c r="EC1073" s="206"/>
      <c r="ED1073" s="206"/>
      <c r="EE1073" s="206"/>
      <c r="EF1073" s="206"/>
      <c r="EG1073" s="206"/>
      <c r="EH1073" s="206"/>
      <c r="EI1073" s="206"/>
      <c r="EJ1073" s="206"/>
      <c r="EK1073" s="206"/>
      <c r="EL1073" s="206"/>
      <c r="EM1073" s="206"/>
      <c r="EN1073" s="206"/>
      <c r="EO1073" s="206"/>
      <c r="EP1073" s="206"/>
      <c r="EQ1073" s="206"/>
      <c r="ER1073" s="206"/>
      <c r="ES1073" s="206"/>
      <c r="ET1073" s="206"/>
      <c r="EU1073" s="206"/>
      <c r="EV1073" s="206"/>
      <c r="EW1073" s="206"/>
      <c r="EX1073" s="206"/>
      <c r="EY1073" s="206"/>
      <c r="EZ1073" s="206"/>
      <c r="FA1073" s="206"/>
      <c r="FB1073" s="206"/>
      <c r="FC1073" s="206"/>
      <c r="FD1073" s="206"/>
      <c r="FE1073" s="206"/>
      <c r="FF1073" s="206"/>
      <c r="FG1073" s="206"/>
      <c r="FH1073" s="206"/>
      <c r="FI1073" s="206"/>
      <c r="FJ1073" s="206"/>
      <c r="FK1073" s="206"/>
      <c r="FL1073" s="206"/>
      <c r="FM1073" s="206"/>
      <c r="FN1073" s="206"/>
      <c r="FO1073" s="206"/>
      <c r="FP1073" s="206"/>
      <c r="FQ1073" s="206"/>
      <c r="FR1073" s="206"/>
      <c r="FS1073" s="206"/>
      <c r="FT1073" s="206"/>
      <c r="FU1073" s="206"/>
      <c r="FV1073" s="206"/>
      <c r="FW1073" s="206"/>
      <c r="FX1073" s="206"/>
      <c r="FY1073" s="206"/>
      <c r="FZ1073" s="206"/>
      <c r="GA1073" s="206"/>
      <c r="GB1073" s="206"/>
      <c r="GC1073" s="206"/>
      <c r="GD1073" s="206"/>
      <c r="GE1073" s="206"/>
      <c r="GF1073" s="206"/>
      <c r="GG1073" s="206"/>
      <c r="GH1073" s="206"/>
      <c r="GI1073" s="206"/>
      <c r="GJ1073" s="206"/>
      <c r="GK1073" s="206"/>
      <c r="GL1073" s="206"/>
      <c r="GM1073" s="206"/>
      <c r="GN1073" s="206"/>
      <c r="GO1073" s="206"/>
      <c r="GP1073" s="206"/>
      <c r="GQ1073" s="206"/>
      <c r="GR1073" s="206"/>
      <c r="GS1073" s="206"/>
      <c r="GT1073" s="206"/>
      <c r="GU1073" s="206"/>
      <c r="GV1073" s="206"/>
      <c r="GW1073" s="206"/>
      <c r="GX1073" s="206"/>
      <c r="GY1073" s="206"/>
      <c r="GZ1073" s="206"/>
      <c r="HA1073" s="206"/>
      <c r="HB1073" s="206"/>
      <c r="HC1073" s="206"/>
      <c r="HD1073" s="206"/>
      <c r="HE1073" s="206"/>
      <c r="HF1073" s="206"/>
      <c r="HG1073" s="206"/>
      <c r="HH1073" s="206"/>
      <c r="HI1073" s="206"/>
      <c r="HJ1073" s="206"/>
      <c r="HK1073" s="206"/>
      <c r="HL1073" s="206"/>
      <c r="HM1073" s="206"/>
      <c r="HN1073" s="206"/>
      <c r="HO1073" s="206"/>
      <c r="HP1073" s="206"/>
      <c r="HQ1073" s="206"/>
      <c r="HR1073" s="206"/>
      <c r="HS1073" s="206"/>
      <c r="HT1073" s="206"/>
      <c r="HU1073" s="206"/>
      <c r="HV1073" s="206"/>
      <c r="HW1073" s="206"/>
      <c r="HX1073" s="206"/>
      <c r="HY1073" s="206"/>
      <c r="HZ1073" s="206"/>
      <c r="IA1073" s="206"/>
      <c r="IB1073" s="206"/>
      <c r="IC1073" s="206"/>
      <c r="ID1073" s="206"/>
      <c r="IE1073" s="206"/>
      <c r="IF1073" s="206"/>
      <c r="IG1073" s="206"/>
      <c r="IH1073" s="206"/>
    </row>
    <row r="1074" spans="1:242" s="225" customFormat="1" hidden="1" x14ac:dyDescent="0.25">
      <c r="A1074" s="206"/>
      <c r="B1074" s="206"/>
      <c r="C1074" s="204">
        <v>43748</v>
      </c>
      <c r="D1074" s="233" t="s">
        <v>1894</v>
      </c>
      <c r="E1074" s="319" t="s">
        <v>1877</v>
      </c>
      <c r="F1074" s="322"/>
      <c r="G1074" s="242" t="s">
        <v>1611</v>
      </c>
      <c r="H1074" s="285"/>
      <c r="I1074" s="236">
        <v>129500</v>
      </c>
      <c r="J1074" s="357">
        <f t="shared" si="16"/>
        <v>8778955</v>
      </c>
      <c r="K1074" s="251"/>
      <c r="L1074" s="287"/>
      <c r="M1074" s="319" t="s">
        <v>1877</v>
      </c>
      <c r="N1074" s="287"/>
      <c r="O1074" s="287"/>
      <c r="P1074" s="287"/>
      <c r="Q1074" s="287"/>
      <c r="R1074" s="287"/>
      <c r="S1074" s="287"/>
      <c r="T1074" s="287"/>
      <c r="U1074" s="287"/>
      <c r="V1074" s="287"/>
      <c r="W1074" s="287"/>
      <c r="X1074" s="287"/>
      <c r="Y1074" s="287"/>
      <c r="Z1074" s="287"/>
      <c r="AA1074" s="287"/>
      <c r="AB1074" s="287"/>
      <c r="AC1074" s="287"/>
      <c r="AD1074" s="287"/>
      <c r="AE1074" s="287"/>
      <c r="AF1074" s="287"/>
      <c r="AG1074" s="287"/>
      <c r="AH1074" s="287"/>
      <c r="AI1074" s="287"/>
      <c r="AJ1074" s="449"/>
      <c r="AK1074" s="206"/>
      <c r="AL1074" s="206"/>
      <c r="AM1074" s="206"/>
      <c r="AN1074" s="206"/>
      <c r="AO1074" s="206"/>
      <c r="AP1074" s="206"/>
      <c r="AQ1074" s="206"/>
      <c r="AR1074" s="206"/>
      <c r="AS1074" s="206"/>
      <c r="AT1074" s="206"/>
      <c r="AU1074" s="206"/>
      <c r="AV1074" s="206"/>
      <c r="AW1074" s="206"/>
      <c r="AX1074" s="206"/>
      <c r="AY1074" s="206"/>
      <c r="AZ1074" s="206"/>
      <c r="BA1074" s="206"/>
      <c r="BB1074" s="206"/>
      <c r="BC1074" s="206"/>
      <c r="BD1074" s="206"/>
      <c r="BE1074" s="206"/>
      <c r="BF1074" s="206"/>
      <c r="BG1074" s="206"/>
      <c r="BH1074" s="206"/>
      <c r="BI1074" s="206"/>
      <c r="BJ1074" s="206"/>
      <c r="BK1074" s="206"/>
      <c r="BL1074" s="206"/>
      <c r="BM1074" s="206"/>
      <c r="BN1074" s="206"/>
      <c r="BO1074" s="206"/>
      <c r="BP1074" s="206"/>
      <c r="BQ1074" s="206"/>
      <c r="BR1074" s="206"/>
      <c r="BS1074" s="206"/>
      <c r="BT1074" s="206"/>
      <c r="BU1074" s="206"/>
      <c r="BV1074" s="206"/>
      <c r="BW1074" s="206"/>
      <c r="BX1074" s="206"/>
      <c r="BY1074" s="206"/>
      <c r="BZ1074" s="206"/>
      <c r="CA1074" s="206"/>
      <c r="CB1074" s="206"/>
      <c r="CC1074" s="206"/>
      <c r="CD1074" s="206"/>
      <c r="CE1074" s="206"/>
      <c r="CF1074" s="206"/>
      <c r="CG1074" s="206"/>
      <c r="CH1074" s="206"/>
      <c r="CI1074" s="206"/>
      <c r="CJ1074" s="206"/>
      <c r="CK1074" s="206"/>
      <c r="CL1074" s="206"/>
      <c r="CM1074" s="206"/>
      <c r="CN1074" s="206"/>
      <c r="CO1074" s="206"/>
      <c r="CP1074" s="206"/>
      <c r="CQ1074" s="206"/>
      <c r="CR1074" s="206"/>
      <c r="CS1074" s="206"/>
      <c r="CT1074" s="206"/>
      <c r="CU1074" s="206"/>
      <c r="CV1074" s="206"/>
      <c r="CW1074" s="206"/>
      <c r="CX1074" s="206"/>
      <c r="CY1074" s="206"/>
      <c r="CZ1074" s="206"/>
      <c r="DA1074" s="206"/>
      <c r="DB1074" s="206"/>
      <c r="DC1074" s="206"/>
      <c r="DD1074" s="206"/>
      <c r="DE1074" s="206"/>
      <c r="DF1074" s="206"/>
      <c r="DG1074" s="206"/>
      <c r="DH1074" s="206"/>
      <c r="DI1074" s="206"/>
      <c r="DJ1074" s="206"/>
      <c r="DK1074" s="206"/>
      <c r="DL1074" s="206"/>
      <c r="DM1074" s="206"/>
      <c r="DN1074" s="206"/>
      <c r="DO1074" s="206"/>
      <c r="DP1074" s="206"/>
      <c r="DQ1074" s="206"/>
      <c r="DR1074" s="206"/>
      <c r="DS1074" s="206"/>
      <c r="DT1074" s="206"/>
      <c r="DU1074" s="206"/>
      <c r="DV1074" s="206"/>
      <c r="DW1074" s="206"/>
      <c r="DX1074" s="206"/>
      <c r="DY1074" s="206"/>
      <c r="DZ1074" s="206"/>
      <c r="EA1074" s="206"/>
      <c r="EB1074" s="206"/>
      <c r="EC1074" s="206"/>
      <c r="ED1074" s="206"/>
      <c r="EE1074" s="206"/>
      <c r="EF1074" s="206"/>
      <c r="EG1074" s="206"/>
      <c r="EH1074" s="206"/>
      <c r="EI1074" s="206"/>
      <c r="EJ1074" s="206"/>
      <c r="EK1074" s="206"/>
      <c r="EL1074" s="206"/>
      <c r="EM1074" s="206"/>
      <c r="EN1074" s="206"/>
      <c r="EO1074" s="206"/>
      <c r="EP1074" s="206"/>
      <c r="EQ1074" s="206"/>
      <c r="ER1074" s="206"/>
      <c r="ES1074" s="206"/>
      <c r="ET1074" s="206"/>
      <c r="EU1074" s="206"/>
      <c r="EV1074" s="206"/>
      <c r="EW1074" s="206"/>
      <c r="EX1074" s="206"/>
      <c r="EY1074" s="206"/>
      <c r="EZ1074" s="206"/>
      <c r="FA1074" s="206"/>
      <c r="FB1074" s="206"/>
      <c r="FC1074" s="206"/>
      <c r="FD1074" s="206"/>
      <c r="FE1074" s="206"/>
      <c r="FF1074" s="206"/>
      <c r="FG1074" s="206"/>
      <c r="FH1074" s="206"/>
      <c r="FI1074" s="206"/>
      <c r="FJ1074" s="206"/>
      <c r="FK1074" s="206"/>
      <c r="FL1074" s="206"/>
      <c r="FM1074" s="206"/>
      <c r="FN1074" s="206"/>
      <c r="FO1074" s="206"/>
      <c r="FP1074" s="206"/>
      <c r="FQ1074" s="206"/>
      <c r="FR1074" s="206"/>
      <c r="FS1074" s="206"/>
      <c r="FT1074" s="206"/>
      <c r="FU1074" s="206"/>
      <c r="FV1074" s="206"/>
      <c r="FW1074" s="206"/>
      <c r="FX1074" s="206"/>
      <c r="FY1074" s="206"/>
      <c r="FZ1074" s="206"/>
      <c r="GA1074" s="206"/>
      <c r="GB1074" s="206"/>
      <c r="GC1074" s="206"/>
      <c r="GD1074" s="206"/>
      <c r="GE1074" s="206"/>
      <c r="GF1074" s="206"/>
      <c r="GG1074" s="206"/>
      <c r="GH1074" s="206"/>
      <c r="GI1074" s="206"/>
      <c r="GJ1074" s="206"/>
      <c r="GK1074" s="206"/>
      <c r="GL1074" s="206"/>
      <c r="GM1074" s="206"/>
      <c r="GN1074" s="206"/>
      <c r="GO1074" s="206"/>
      <c r="GP1074" s="206"/>
      <c r="GQ1074" s="206"/>
      <c r="GR1074" s="206"/>
      <c r="GS1074" s="206"/>
      <c r="GT1074" s="206"/>
      <c r="GU1074" s="206"/>
      <c r="GV1074" s="206"/>
      <c r="GW1074" s="206"/>
      <c r="GX1074" s="206"/>
      <c r="GY1074" s="206"/>
      <c r="GZ1074" s="206"/>
      <c r="HA1074" s="206"/>
      <c r="HB1074" s="206"/>
      <c r="HC1074" s="206"/>
      <c r="HD1074" s="206"/>
      <c r="HE1074" s="206"/>
      <c r="HF1074" s="206"/>
      <c r="HG1074" s="206"/>
      <c r="HH1074" s="206"/>
      <c r="HI1074" s="206"/>
      <c r="HJ1074" s="206"/>
      <c r="HK1074" s="206"/>
      <c r="HL1074" s="206"/>
      <c r="HM1074" s="206"/>
      <c r="HN1074" s="206"/>
      <c r="HO1074" s="206"/>
      <c r="HP1074" s="206"/>
      <c r="HQ1074" s="206"/>
      <c r="HR1074" s="206"/>
      <c r="HS1074" s="206"/>
      <c r="HT1074" s="206"/>
      <c r="HU1074" s="206"/>
      <c r="HV1074" s="206"/>
      <c r="HW1074" s="206"/>
      <c r="HX1074" s="206"/>
      <c r="HY1074" s="206"/>
      <c r="HZ1074" s="206"/>
      <c r="IA1074" s="206"/>
      <c r="IB1074" s="206"/>
      <c r="IC1074" s="206"/>
      <c r="ID1074" s="206"/>
      <c r="IE1074" s="206"/>
      <c r="IF1074" s="206"/>
      <c r="IG1074" s="206"/>
      <c r="IH1074" s="206"/>
    </row>
    <row r="1075" spans="1:242" s="225" customFormat="1" hidden="1" x14ac:dyDescent="0.25">
      <c r="A1075" s="206"/>
      <c r="B1075" s="206"/>
      <c r="C1075" s="204"/>
      <c r="D1075" s="233" t="s">
        <v>982</v>
      </c>
      <c r="E1075" s="319"/>
      <c r="F1075" s="322"/>
      <c r="G1075" s="242" t="s">
        <v>1611</v>
      </c>
      <c r="H1075" s="285">
        <v>300000</v>
      </c>
      <c r="I1075" s="236"/>
      <c r="J1075" s="357">
        <f t="shared" si="16"/>
        <v>9078955</v>
      </c>
      <c r="K1075" s="251"/>
      <c r="L1075" s="287"/>
      <c r="M1075" s="319"/>
      <c r="N1075" s="287"/>
      <c r="O1075" s="287"/>
      <c r="P1075" s="287"/>
      <c r="Q1075" s="287"/>
      <c r="R1075" s="287"/>
      <c r="S1075" s="287"/>
      <c r="T1075" s="287"/>
      <c r="U1075" s="287"/>
      <c r="V1075" s="287"/>
      <c r="W1075" s="287"/>
      <c r="X1075" s="287"/>
      <c r="Y1075" s="287"/>
      <c r="Z1075" s="287"/>
      <c r="AA1075" s="287"/>
      <c r="AB1075" s="287"/>
      <c r="AC1075" s="287"/>
      <c r="AD1075" s="287"/>
      <c r="AE1075" s="287"/>
      <c r="AF1075" s="287"/>
      <c r="AG1075" s="287"/>
      <c r="AH1075" s="287"/>
      <c r="AI1075" s="287"/>
      <c r="AJ1075" s="449"/>
      <c r="AK1075" s="206"/>
      <c r="AL1075" s="206"/>
      <c r="AM1075" s="206"/>
      <c r="AN1075" s="206"/>
      <c r="AO1075" s="206"/>
      <c r="AP1075" s="206"/>
      <c r="AQ1075" s="206"/>
      <c r="AR1075" s="206"/>
      <c r="AS1075" s="206"/>
      <c r="AT1075" s="206"/>
      <c r="AU1075" s="206"/>
      <c r="AV1075" s="206"/>
      <c r="AW1075" s="206"/>
      <c r="AX1075" s="206"/>
      <c r="AY1075" s="206"/>
      <c r="AZ1075" s="206"/>
      <c r="BA1075" s="206"/>
      <c r="BB1075" s="206"/>
      <c r="BC1075" s="206"/>
      <c r="BD1075" s="206"/>
      <c r="BE1075" s="206"/>
      <c r="BF1075" s="206"/>
      <c r="BG1075" s="206"/>
      <c r="BH1075" s="206"/>
      <c r="BI1075" s="206"/>
      <c r="BJ1075" s="206"/>
      <c r="BK1075" s="206"/>
      <c r="BL1075" s="206"/>
      <c r="BM1075" s="206"/>
      <c r="BN1075" s="206"/>
      <c r="BO1075" s="206"/>
      <c r="BP1075" s="206"/>
      <c r="BQ1075" s="206"/>
      <c r="BR1075" s="206"/>
      <c r="BS1075" s="206"/>
      <c r="BT1075" s="206"/>
      <c r="BU1075" s="206"/>
      <c r="BV1075" s="206"/>
      <c r="BW1075" s="206"/>
      <c r="BX1075" s="206"/>
      <c r="BY1075" s="206"/>
      <c r="BZ1075" s="206"/>
      <c r="CA1075" s="206"/>
      <c r="CB1075" s="206"/>
      <c r="CC1075" s="206"/>
      <c r="CD1075" s="206"/>
      <c r="CE1075" s="206"/>
      <c r="CF1075" s="206"/>
      <c r="CG1075" s="206"/>
      <c r="CH1075" s="206"/>
      <c r="CI1075" s="206"/>
      <c r="CJ1075" s="206"/>
      <c r="CK1075" s="206"/>
      <c r="CL1075" s="206"/>
      <c r="CM1075" s="206"/>
      <c r="CN1075" s="206"/>
      <c r="CO1075" s="206"/>
      <c r="CP1075" s="206"/>
      <c r="CQ1075" s="206"/>
      <c r="CR1075" s="206"/>
      <c r="CS1075" s="206"/>
      <c r="CT1075" s="206"/>
      <c r="CU1075" s="206"/>
      <c r="CV1075" s="206"/>
      <c r="CW1075" s="206"/>
      <c r="CX1075" s="206"/>
      <c r="CY1075" s="206"/>
      <c r="CZ1075" s="206"/>
      <c r="DA1075" s="206"/>
      <c r="DB1075" s="206"/>
      <c r="DC1075" s="206"/>
      <c r="DD1075" s="206"/>
      <c r="DE1075" s="206"/>
      <c r="DF1075" s="206"/>
      <c r="DG1075" s="206"/>
      <c r="DH1075" s="206"/>
      <c r="DI1075" s="206"/>
      <c r="DJ1075" s="206"/>
      <c r="DK1075" s="206"/>
      <c r="DL1075" s="206"/>
      <c r="DM1075" s="206"/>
      <c r="DN1075" s="206"/>
      <c r="DO1075" s="206"/>
      <c r="DP1075" s="206"/>
      <c r="DQ1075" s="206"/>
      <c r="DR1075" s="206"/>
      <c r="DS1075" s="206"/>
      <c r="DT1075" s="206"/>
      <c r="DU1075" s="206"/>
      <c r="DV1075" s="206"/>
      <c r="DW1075" s="206"/>
      <c r="DX1075" s="206"/>
      <c r="DY1075" s="206"/>
      <c r="DZ1075" s="206"/>
      <c r="EA1075" s="206"/>
      <c r="EB1075" s="206"/>
      <c r="EC1075" s="206"/>
      <c r="ED1075" s="206"/>
      <c r="EE1075" s="206"/>
      <c r="EF1075" s="206"/>
      <c r="EG1075" s="206"/>
      <c r="EH1075" s="206"/>
      <c r="EI1075" s="206"/>
      <c r="EJ1075" s="206"/>
      <c r="EK1075" s="206"/>
      <c r="EL1075" s="206"/>
      <c r="EM1075" s="206"/>
      <c r="EN1075" s="206"/>
      <c r="EO1075" s="206"/>
      <c r="EP1075" s="206"/>
      <c r="EQ1075" s="206"/>
      <c r="ER1075" s="206"/>
      <c r="ES1075" s="206"/>
      <c r="ET1075" s="206"/>
      <c r="EU1075" s="206"/>
      <c r="EV1075" s="206"/>
      <c r="EW1075" s="206"/>
      <c r="EX1075" s="206"/>
      <c r="EY1075" s="206"/>
      <c r="EZ1075" s="206"/>
      <c r="FA1075" s="206"/>
      <c r="FB1075" s="206"/>
      <c r="FC1075" s="206"/>
      <c r="FD1075" s="206"/>
      <c r="FE1075" s="206"/>
      <c r="FF1075" s="206"/>
      <c r="FG1075" s="206"/>
      <c r="FH1075" s="206"/>
      <c r="FI1075" s="206"/>
      <c r="FJ1075" s="206"/>
      <c r="FK1075" s="206"/>
      <c r="FL1075" s="206"/>
      <c r="FM1075" s="206"/>
      <c r="FN1075" s="206"/>
      <c r="FO1075" s="206"/>
      <c r="FP1075" s="206"/>
      <c r="FQ1075" s="206"/>
      <c r="FR1075" s="206"/>
      <c r="FS1075" s="206"/>
      <c r="FT1075" s="206"/>
      <c r="FU1075" s="206"/>
      <c r="FV1075" s="206"/>
      <c r="FW1075" s="206"/>
      <c r="FX1075" s="206"/>
      <c r="FY1075" s="206"/>
      <c r="FZ1075" s="206"/>
      <c r="GA1075" s="206"/>
      <c r="GB1075" s="206"/>
      <c r="GC1075" s="206"/>
      <c r="GD1075" s="206"/>
      <c r="GE1075" s="206"/>
      <c r="GF1075" s="206"/>
      <c r="GG1075" s="206"/>
      <c r="GH1075" s="206"/>
      <c r="GI1075" s="206"/>
      <c r="GJ1075" s="206"/>
      <c r="GK1075" s="206"/>
      <c r="GL1075" s="206"/>
      <c r="GM1075" s="206"/>
      <c r="GN1075" s="206"/>
      <c r="GO1075" s="206"/>
      <c r="GP1075" s="206"/>
      <c r="GQ1075" s="206"/>
      <c r="GR1075" s="206"/>
      <c r="GS1075" s="206"/>
      <c r="GT1075" s="206"/>
      <c r="GU1075" s="206"/>
      <c r="GV1075" s="206"/>
      <c r="GW1075" s="206"/>
      <c r="GX1075" s="206"/>
      <c r="GY1075" s="206"/>
      <c r="GZ1075" s="206"/>
      <c r="HA1075" s="206"/>
      <c r="HB1075" s="206"/>
      <c r="HC1075" s="206"/>
      <c r="HD1075" s="206"/>
      <c r="HE1075" s="206"/>
      <c r="HF1075" s="206"/>
      <c r="HG1075" s="206"/>
      <c r="HH1075" s="206"/>
      <c r="HI1075" s="206"/>
      <c r="HJ1075" s="206"/>
      <c r="HK1075" s="206"/>
      <c r="HL1075" s="206"/>
      <c r="HM1075" s="206"/>
      <c r="HN1075" s="206"/>
      <c r="HO1075" s="206"/>
      <c r="HP1075" s="206"/>
      <c r="HQ1075" s="206"/>
      <c r="HR1075" s="206"/>
      <c r="HS1075" s="206"/>
      <c r="HT1075" s="206"/>
      <c r="HU1075" s="206"/>
      <c r="HV1075" s="206"/>
      <c r="HW1075" s="206"/>
      <c r="HX1075" s="206"/>
      <c r="HY1075" s="206"/>
      <c r="HZ1075" s="206"/>
      <c r="IA1075" s="206"/>
      <c r="IB1075" s="206"/>
      <c r="IC1075" s="206"/>
      <c r="ID1075" s="206"/>
      <c r="IE1075" s="206"/>
      <c r="IF1075" s="206"/>
      <c r="IG1075" s="206"/>
      <c r="IH1075" s="206"/>
    </row>
    <row r="1076" spans="1:242" s="225" customFormat="1" hidden="1" x14ac:dyDescent="0.25">
      <c r="A1076" s="206"/>
      <c r="B1076" s="206"/>
      <c r="C1076" s="204">
        <v>43749</v>
      </c>
      <c r="D1076" s="233" t="s">
        <v>1895</v>
      </c>
      <c r="E1076" s="319" t="s">
        <v>1878</v>
      </c>
      <c r="F1076" s="322"/>
      <c r="G1076" s="242" t="s">
        <v>420</v>
      </c>
      <c r="H1076" s="285"/>
      <c r="I1076" s="236">
        <v>1158000</v>
      </c>
      <c r="J1076" s="357">
        <f t="shared" si="16"/>
        <v>7920955</v>
      </c>
      <c r="K1076" s="251"/>
      <c r="L1076" s="287"/>
      <c r="M1076" s="319" t="s">
        <v>1878</v>
      </c>
      <c r="N1076" s="287"/>
      <c r="O1076" s="287"/>
      <c r="P1076" s="287"/>
      <c r="Q1076" s="287"/>
      <c r="R1076" s="287"/>
      <c r="S1076" s="287"/>
      <c r="T1076" s="287"/>
      <c r="U1076" s="287"/>
      <c r="V1076" s="287"/>
      <c r="W1076" s="287"/>
      <c r="X1076" s="287"/>
      <c r="Y1076" s="287"/>
      <c r="Z1076" s="287"/>
      <c r="AA1076" s="287"/>
      <c r="AB1076" s="287"/>
      <c r="AC1076" s="287"/>
      <c r="AD1076" s="287"/>
      <c r="AE1076" s="287"/>
      <c r="AF1076" s="287"/>
      <c r="AG1076" s="287"/>
      <c r="AH1076" s="287"/>
      <c r="AI1076" s="287"/>
      <c r="AJ1076" s="449"/>
      <c r="AK1076" s="206"/>
      <c r="AL1076" s="206"/>
      <c r="AM1076" s="206"/>
      <c r="AN1076" s="206"/>
      <c r="AO1076" s="206"/>
      <c r="AP1076" s="206"/>
      <c r="AQ1076" s="206"/>
      <c r="AR1076" s="206"/>
      <c r="AS1076" s="206"/>
      <c r="AT1076" s="206"/>
      <c r="AU1076" s="206"/>
      <c r="AV1076" s="206"/>
      <c r="AW1076" s="206"/>
      <c r="AX1076" s="206"/>
      <c r="AY1076" s="206"/>
      <c r="AZ1076" s="206"/>
      <c r="BA1076" s="206"/>
      <c r="BB1076" s="206"/>
      <c r="BC1076" s="206"/>
      <c r="BD1076" s="206"/>
      <c r="BE1076" s="206"/>
      <c r="BF1076" s="206"/>
      <c r="BG1076" s="206"/>
      <c r="BH1076" s="206"/>
      <c r="BI1076" s="206"/>
      <c r="BJ1076" s="206"/>
      <c r="BK1076" s="206"/>
      <c r="BL1076" s="206"/>
      <c r="BM1076" s="206"/>
      <c r="BN1076" s="206"/>
      <c r="BO1076" s="206"/>
      <c r="BP1076" s="206"/>
      <c r="BQ1076" s="206"/>
      <c r="BR1076" s="206"/>
      <c r="BS1076" s="206"/>
      <c r="BT1076" s="206"/>
      <c r="BU1076" s="206"/>
      <c r="BV1076" s="206"/>
      <c r="BW1076" s="206"/>
      <c r="BX1076" s="206"/>
      <c r="BY1076" s="206"/>
      <c r="BZ1076" s="206"/>
      <c r="CA1076" s="206"/>
      <c r="CB1076" s="206"/>
      <c r="CC1076" s="206"/>
      <c r="CD1076" s="206"/>
      <c r="CE1076" s="206"/>
      <c r="CF1076" s="206"/>
      <c r="CG1076" s="206"/>
      <c r="CH1076" s="206"/>
      <c r="CI1076" s="206"/>
      <c r="CJ1076" s="206"/>
      <c r="CK1076" s="206"/>
      <c r="CL1076" s="206"/>
      <c r="CM1076" s="206"/>
      <c r="CN1076" s="206"/>
      <c r="CO1076" s="206"/>
      <c r="CP1076" s="206"/>
      <c r="CQ1076" s="206"/>
      <c r="CR1076" s="206"/>
      <c r="CS1076" s="206"/>
      <c r="CT1076" s="206"/>
      <c r="CU1076" s="206"/>
      <c r="CV1076" s="206"/>
      <c r="CW1076" s="206"/>
      <c r="CX1076" s="206"/>
      <c r="CY1076" s="206"/>
      <c r="CZ1076" s="206"/>
      <c r="DA1076" s="206"/>
      <c r="DB1076" s="206"/>
      <c r="DC1076" s="206"/>
      <c r="DD1076" s="206"/>
      <c r="DE1076" s="206"/>
      <c r="DF1076" s="206"/>
      <c r="DG1076" s="206"/>
      <c r="DH1076" s="206"/>
      <c r="DI1076" s="206"/>
      <c r="DJ1076" s="206"/>
      <c r="DK1076" s="206"/>
      <c r="DL1076" s="206"/>
      <c r="DM1076" s="206"/>
      <c r="DN1076" s="206"/>
      <c r="DO1076" s="206"/>
      <c r="DP1076" s="206"/>
      <c r="DQ1076" s="206"/>
      <c r="DR1076" s="206"/>
      <c r="DS1076" s="206"/>
      <c r="DT1076" s="206"/>
      <c r="DU1076" s="206"/>
      <c r="DV1076" s="206"/>
      <c r="DW1076" s="206"/>
      <c r="DX1076" s="206"/>
      <c r="DY1076" s="206"/>
      <c r="DZ1076" s="206"/>
      <c r="EA1076" s="206"/>
      <c r="EB1076" s="206"/>
      <c r="EC1076" s="206"/>
      <c r="ED1076" s="206"/>
      <c r="EE1076" s="206"/>
      <c r="EF1076" s="206"/>
      <c r="EG1076" s="206"/>
      <c r="EH1076" s="206"/>
      <c r="EI1076" s="206"/>
      <c r="EJ1076" s="206"/>
      <c r="EK1076" s="206"/>
      <c r="EL1076" s="206"/>
      <c r="EM1076" s="206"/>
      <c r="EN1076" s="206"/>
      <c r="EO1076" s="206"/>
      <c r="EP1076" s="206"/>
      <c r="EQ1076" s="206"/>
      <c r="ER1076" s="206"/>
      <c r="ES1076" s="206"/>
      <c r="ET1076" s="206"/>
      <c r="EU1076" s="206"/>
      <c r="EV1076" s="206"/>
      <c r="EW1076" s="206"/>
      <c r="EX1076" s="206"/>
      <c r="EY1076" s="206"/>
      <c r="EZ1076" s="206"/>
      <c r="FA1076" s="206"/>
      <c r="FB1076" s="206"/>
      <c r="FC1076" s="206"/>
      <c r="FD1076" s="206"/>
      <c r="FE1076" s="206"/>
      <c r="FF1076" s="206"/>
      <c r="FG1076" s="206"/>
      <c r="FH1076" s="206"/>
      <c r="FI1076" s="206"/>
      <c r="FJ1076" s="206"/>
      <c r="FK1076" s="206"/>
      <c r="FL1076" s="206"/>
      <c r="FM1076" s="206"/>
      <c r="FN1076" s="206"/>
      <c r="FO1076" s="206"/>
      <c r="FP1076" s="206"/>
      <c r="FQ1076" s="206"/>
      <c r="FR1076" s="206"/>
      <c r="FS1076" s="206"/>
      <c r="FT1076" s="206"/>
      <c r="FU1076" s="206"/>
      <c r="FV1076" s="206"/>
      <c r="FW1076" s="206"/>
      <c r="FX1076" s="206"/>
      <c r="FY1076" s="206"/>
      <c r="FZ1076" s="206"/>
      <c r="GA1076" s="206"/>
      <c r="GB1076" s="206"/>
      <c r="GC1076" s="206"/>
      <c r="GD1076" s="206"/>
      <c r="GE1076" s="206"/>
      <c r="GF1076" s="206"/>
      <c r="GG1076" s="206"/>
      <c r="GH1076" s="206"/>
      <c r="GI1076" s="206"/>
      <c r="GJ1076" s="206"/>
      <c r="GK1076" s="206"/>
      <c r="GL1076" s="206"/>
      <c r="GM1076" s="206"/>
      <c r="GN1076" s="206"/>
      <c r="GO1076" s="206"/>
      <c r="GP1076" s="206"/>
      <c r="GQ1076" s="206"/>
      <c r="GR1076" s="206"/>
      <c r="GS1076" s="206"/>
      <c r="GT1076" s="206"/>
      <c r="GU1076" s="206"/>
      <c r="GV1076" s="206"/>
      <c r="GW1076" s="206"/>
      <c r="GX1076" s="206"/>
      <c r="GY1076" s="206"/>
      <c r="GZ1076" s="206"/>
      <c r="HA1076" s="206"/>
      <c r="HB1076" s="206"/>
      <c r="HC1076" s="206"/>
      <c r="HD1076" s="206"/>
      <c r="HE1076" s="206"/>
      <c r="HF1076" s="206"/>
      <c r="HG1076" s="206"/>
      <c r="HH1076" s="206"/>
      <c r="HI1076" s="206"/>
      <c r="HJ1076" s="206"/>
      <c r="HK1076" s="206"/>
      <c r="HL1076" s="206"/>
      <c r="HM1076" s="206"/>
      <c r="HN1076" s="206"/>
      <c r="HO1076" s="206"/>
      <c r="HP1076" s="206"/>
      <c r="HQ1076" s="206"/>
      <c r="HR1076" s="206"/>
      <c r="HS1076" s="206"/>
      <c r="HT1076" s="206"/>
      <c r="HU1076" s="206"/>
      <c r="HV1076" s="206"/>
      <c r="HW1076" s="206"/>
      <c r="HX1076" s="206"/>
      <c r="HY1076" s="206"/>
      <c r="HZ1076" s="206"/>
      <c r="IA1076" s="206"/>
      <c r="IB1076" s="206"/>
      <c r="IC1076" s="206"/>
      <c r="ID1076" s="206"/>
      <c r="IE1076" s="206"/>
      <c r="IF1076" s="206"/>
      <c r="IG1076" s="206"/>
      <c r="IH1076" s="206"/>
    </row>
    <row r="1077" spans="1:242" s="225" customFormat="1" hidden="1" x14ac:dyDescent="0.25">
      <c r="A1077" s="206"/>
      <c r="B1077" s="206"/>
      <c r="C1077" s="204">
        <v>43749</v>
      </c>
      <c r="D1077" s="233" t="s">
        <v>1896</v>
      </c>
      <c r="E1077" s="319" t="s">
        <v>1879</v>
      </c>
      <c r="F1077" s="322"/>
      <c r="G1077" s="242" t="s">
        <v>543</v>
      </c>
      <c r="H1077" s="285"/>
      <c r="I1077" s="236">
        <v>5648751</v>
      </c>
      <c r="J1077" s="357">
        <f t="shared" si="16"/>
        <v>2272204</v>
      </c>
      <c r="K1077" s="251"/>
      <c r="L1077" s="287"/>
      <c r="M1077" s="319" t="s">
        <v>1879</v>
      </c>
      <c r="N1077" s="287"/>
      <c r="O1077" s="287"/>
      <c r="P1077" s="287"/>
      <c r="Q1077" s="287"/>
      <c r="R1077" s="287"/>
      <c r="S1077" s="287"/>
      <c r="T1077" s="287"/>
      <c r="U1077" s="287"/>
      <c r="V1077" s="287"/>
      <c r="W1077" s="287"/>
      <c r="X1077" s="287"/>
      <c r="Y1077" s="287"/>
      <c r="Z1077" s="287"/>
      <c r="AA1077" s="287"/>
      <c r="AB1077" s="287"/>
      <c r="AC1077" s="287"/>
      <c r="AD1077" s="287"/>
      <c r="AE1077" s="287"/>
      <c r="AF1077" s="287"/>
      <c r="AG1077" s="287"/>
      <c r="AH1077" s="287"/>
      <c r="AI1077" s="287"/>
      <c r="AJ1077" s="449"/>
      <c r="AK1077" s="206"/>
      <c r="AL1077" s="206"/>
      <c r="AM1077" s="206"/>
      <c r="AN1077" s="206"/>
      <c r="AO1077" s="206"/>
      <c r="AP1077" s="206"/>
      <c r="AQ1077" s="206"/>
      <c r="AR1077" s="206"/>
      <c r="AS1077" s="206"/>
      <c r="AT1077" s="206"/>
      <c r="AU1077" s="206"/>
      <c r="AV1077" s="206"/>
      <c r="AW1077" s="206"/>
      <c r="AX1077" s="206"/>
      <c r="AY1077" s="206"/>
      <c r="AZ1077" s="206"/>
      <c r="BA1077" s="206"/>
      <c r="BB1077" s="206"/>
      <c r="BC1077" s="206"/>
      <c r="BD1077" s="206"/>
      <c r="BE1077" s="206"/>
      <c r="BF1077" s="206"/>
      <c r="BG1077" s="206"/>
      <c r="BH1077" s="206"/>
      <c r="BI1077" s="206"/>
      <c r="BJ1077" s="206"/>
      <c r="BK1077" s="206"/>
      <c r="BL1077" s="206"/>
      <c r="BM1077" s="206"/>
      <c r="BN1077" s="206"/>
      <c r="BO1077" s="206"/>
      <c r="BP1077" s="206"/>
      <c r="BQ1077" s="206"/>
      <c r="BR1077" s="206"/>
      <c r="BS1077" s="206"/>
      <c r="BT1077" s="206"/>
      <c r="BU1077" s="206"/>
      <c r="BV1077" s="206"/>
      <c r="BW1077" s="206"/>
      <c r="BX1077" s="206"/>
      <c r="BY1077" s="206"/>
      <c r="BZ1077" s="206"/>
      <c r="CA1077" s="206"/>
      <c r="CB1077" s="206"/>
      <c r="CC1077" s="206"/>
      <c r="CD1077" s="206"/>
      <c r="CE1077" s="206"/>
      <c r="CF1077" s="206"/>
      <c r="CG1077" s="206"/>
      <c r="CH1077" s="206"/>
      <c r="CI1077" s="206"/>
      <c r="CJ1077" s="206"/>
      <c r="CK1077" s="206"/>
      <c r="CL1077" s="206"/>
      <c r="CM1077" s="206"/>
      <c r="CN1077" s="206"/>
      <c r="CO1077" s="206"/>
      <c r="CP1077" s="206"/>
      <c r="CQ1077" s="206"/>
      <c r="CR1077" s="206"/>
      <c r="CS1077" s="206"/>
      <c r="CT1077" s="206"/>
      <c r="CU1077" s="206"/>
      <c r="CV1077" s="206"/>
      <c r="CW1077" s="206"/>
      <c r="CX1077" s="206"/>
      <c r="CY1077" s="206"/>
      <c r="CZ1077" s="206"/>
      <c r="DA1077" s="206"/>
      <c r="DB1077" s="206"/>
      <c r="DC1077" s="206"/>
      <c r="DD1077" s="206"/>
      <c r="DE1077" s="206"/>
      <c r="DF1077" s="206"/>
      <c r="DG1077" s="206"/>
      <c r="DH1077" s="206"/>
      <c r="DI1077" s="206"/>
      <c r="DJ1077" s="206"/>
      <c r="DK1077" s="206"/>
      <c r="DL1077" s="206"/>
      <c r="DM1077" s="206"/>
      <c r="DN1077" s="206"/>
      <c r="DO1077" s="206"/>
      <c r="DP1077" s="206"/>
      <c r="DQ1077" s="206"/>
      <c r="DR1077" s="206"/>
      <c r="DS1077" s="206"/>
      <c r="DT1077" s="206"/>
      <c r="DU1077" s="206"/>
      <c r="DV1077" s="206"/>
      <c r="DW1077" s="206"/>
      <c r="DX1077" s="206"/>
      <c r="DY1077" s="206"/>
      <c r="DZ1077" s="206"/>
      <c r="EA1077" s="206"/>
      <c r="EB1077" s="206"/>
      <c r="EC1077" s="206"/>
      <c r="ED1077" s="206"/>
      <c r="EE1077" s="206"/>
      <c r="EF1077" s="206"/>
      <c r="EG1077" s="206"/>
      <c r="EH1077" s="206"/>
      <c r="EI1077" s="206"/>
      <c r="EJ1077" s="206"/>
      <c r="EK1077" s="206"/>
      <c r="EL1077" s="206"/>
      <c r="EM1077" s="206"/>
      <c r="EN1077" s="206"/>
      <c r="EO1077" s="206"/>
      <c r="EP1077" s="206"/>
      <c r="EQ1077" s="206"/>
      <c r="ER1077" s="206"/>
      <c r="ES1077" s="206"/>
      <c r="ET1077" s="206"/>
      <c r="EU1077" s="206"/>
      <c r="EV1077" s="206"/>
      <c r="EW1077" s="206"/>
      <c r="EX1077" s="206"/>
      <c r="EY1077" s="206"/>
      <c r="EZ1077" s="206"/>
      <c r="FA1077" s="206"/>
      <c r="FB1077" s="206"/>
      <c r="FC1077" s="206"/>
      <c r="FD1077" s="206"/>
      <c r="FE1077" s="206"/>
      <c r="FF1077" s="206"/>
      <c r="FG1077" s="206"/>
      <c r="FH1077" s="206"/>
      <c r="FI1077" s="206"/>
      <c r="FJ1077" s="206"/>
      <c r="FK1077" s="206"/>
      <c r="FL1077" s="206"/>
      <c r="FM1077" s="206"/>
      <c r="FN1077" s="206"/>
      <c r="FO1077" s="206"/>
      <c r="FP1077" s="206"/>
      <c r="FQ1077" s="206"/>
      <c r="FR1077" s="206"/>
      <c r="FS1077" s="206"/>
      <c r="FT1077" s="206"/>
      <c r="FU1077" s="206"/>
      <c r="FV1077" s="206"/>
      <c r="FW1077" s="206"/>
      <c r="FX1077" s="206"/>
      <c r="FY1077" s="206"/>
      <c r="FZ1077" s="206"/>
      <c r="GA1077" s="206"/>
      <c r="GB1077" s="206"/>
      <c r="GC1077" s="206"/>
      <c r="GD1077" s="206"/>
      <c r="GE1077" s="206"/>
      <c r="GF1077" s="206"/>
      <c r="GG1077" s="206"/>
      <c r="GH1077" s="206"/>
      <c r="GI1077" s="206"/>
      <c r="GJ1077" s="206"/>
      <c r="GK1077" s="206"/>
      <c r="GL1077" s="206"/>
      <c r="GM1077" s="206"/>
      <c r="GN1077" s="206"/>
      <c r="GO1077" s="206"/>
      <c r="GP1077" s="206"/>
      <c r="GQ1077" s="206"/>
      <c r="GR1077" s="206"/>
      <c r="GS1077" s="206"/>
      <c r="GT1077" s="206"/>
      <c r="GU1077" s="206"/>
      <c r="GV1077" s="206"/>
      <c r="GW1077" s="206"/>
      <c r="GX1077" s="206"/>
      <c r="GY1077" s="206"/>
      <c r="GZ1077" s="206"/>
      <c r="HA1077" s="206"/>
      <c r="HB1077" s="206"/>
      <c r="HC1077" s="206"/>
      <c r="HD1077" s="206"/>
      <c r="HE1077" s="206"/>
      <c r="HF1077" s="206"/>
      <c r="HG1077" s="206"/>
      <c r="HH1077" s="206"/>
      <c r="HI1077" s="206"/>
      <c r="HJ1077" s="206"/>
      <c r="HK1077" s="206"/>
      <c r="HL1077" s="206"/>
      <c r="HM1077" s="206"/>
      <c r="HN1077" s="206"/>
      <c r="HO1077" s="206"/>
      <c r="HP1077" s="206"/>
      <c r="HQ1077" s="206"/>
      <c r="HR1077" s="206"/>
      <c r="HS1077" s="206"/>
      <c r="HT1077" s="206"/>
      <c r="HU1077" s="206"/>
      <c r="HV1077" s="206"/>
      <c r="HW1077" s="206"/>
      <c r="HX1077" s="206"/>
      <c r="HY1077" s="206"/>
      <c r="HZ1077" s="206"/>
      <c r="IA1077" s="206"/>
      <c r="IB1077" s="206"/>
      <c r="IC1077" s="206"/>
      <c r="ID1077" s="206"/>
      <c r="IE1077" s="206"/>
      <c r="IF1077" s="206"/>
      <c r="IG1077" s="206"/>
      <c r="IH1077" s="206"/>
    </row>
    <row r="1078" spans="1:242" s="225" customFormat="1" hidden="1" x14ac:dyDescent="0.25">
      <c r="A1078" s="206"/>
      <c r="B1078" s="206"/>
      <c r="C1078" s="204">
        <v>43749</v>
      </c>
      <c r="D1078" s="233" t="s">
        <v>1897</v>
      </c>
      <c r="E1078" s="322" t="s">
        <v>1880</v>
      </c>
      <c r="F1078" s="322"/>
      <c r="G1078" s="242" t="s">
        <v>1899</v>
      </c>
      <c r="H1078" s="297"/>
      <c r="I1078" s="236">
        <v>2194654</v>
      </c>
      <c r="J1078" s="357">
        <f t="shared" si="16"/>
        <v>77550</v>
      </c>
      <c r="K1078" s="251"/>
      <c r="L1078" s="287"/>
      <c r="M1078" s="322" t="s">
        <v>1880</v>
      </c>
      <c r="N1078" s="287"/>
      <c r="O1078" s="287"/>
      <c r="P1078" s="287"/>
      <c r="Q1078" s="287"/>
      <c r="R1078" s="287"/>
      <c r="S1078" s="287"/>
      <c r="T1078" s="287"/>
      <c r="U1078" s="287"/>
      <c r="V1078" s="287"/>
      <c r="W1078" s="287"/>
      <c r="X1078" s="287"/>
      <c r="Y1078" s="287"/>
      <c r="Z1078" s="287"/>
      <c r="AA1078" s="287"/>
      <c r="AB1078" s="287"/>
      <c r="AC1078" s="287"/>
      <c r="AD1078" s="287"/>
      <c r="AE1078" s="287"/>
      <c r="AF1078" s="287"/>
      <c r="AG1078" s="287"/>
      <c r="AH1078" s="287"/>
      <c r="AI1078" s="287"/>
      <c r="AJ1078" s="449"/>
      <c r="AK1078" s="206"/>
      <c r="AL1078" s="206"/>
      <c r="AM1078" s="206"/>
      <c r="AN1078" s="206"/>
      <c r="AO1078" s="206"/>
      <c r="AP1078" s="206"/>
      <c r="AQ1078" s="206"/>
      <c r="AR1078" s="206"/>
      <c r="AS1078" s="206"/>
      <c r="AT1078" s="206"/>
      <c r="AU1078" s="206"/>
      <c r="AV1078" s="206"/>
      <c r="AW1078" s="206"/>
      <c r="AX1078" s="206"/>
      <c r="AY1078" s="206"/>
      <c r="AZ1078" s="206"/>
      <c r="BA1078" s="206"/>
      <c r="BB1078" s="206"/>
      <c r="BC1078" s="206"/>
      <c r="BD1078" s="206"/>
      <c r="BE1078" s="206"/>
      <c r="BF1078" s="206"/>
      <c r="BG1078" s="206"/>
      <c r="BH1078" s="206"/>
      <c r="BI1078" s="206"/>
      <c r="BJ1078" s="206"/>
      <c r="BK1078" s="206"/>
      <c r="BL1078" s="206"/>
      <c r="BM1078" s="206"/>
      <c r="BN1078" s="206"/>
      <c r="BO1078" s="206"/>
      <c r="BP1078" s="206"/>
      <c r="BQ1078" s="206"/>
      <c r="BR1078" s="206"/>
      <c r="BS1078" s="206"/>
      <c r="BT1078" s="206"/>
      <c r="BU1078" s="206"/>
      <c r="BV1078" s="206"/>
      <c r="BW1078" s="206"/>
      <c r="BX1078" s="206"/>
      <c r="BY1078" s="206"/>
      <c r="BZ1078" s="206"/>
      <c r="CA1078" s="206"/>
      <c r="CB1078" s="206"/>
      <c r="CC1078" s="206"/>
      <c r="CD1078" s="206"/>
      <c r="CE1078" s="206"/>
      <c r="CF1078" s="206"/>
      <c r="CG1078" s="206"/>
      <c r="CH1078" s="206"/>
      <c r="CI1078" s="206"/>
      <c r="CJ1078" s="206"/>
      <c r="CK1078" s="206"/>
      <c r="CL1078" s="206"/>
      <c r="CM1078" s="206"/>
      <c r="CN1078" s="206"/>
      <c r="CO1078" s="206"/>
      <c r="CP1078" s="206"/>
      <c r="CQ1078" s="206"/>
      <c r="CR1078" s="206"/>
      <c r="CS1078" s="206"/>
      <c r="CT1078" s="206"/>
      <c r="CU1078" s="206"/>
      <c r="CV1078" s="206"/>
      <c r="CW1078" s="206"/>
      <c r="CX1078" s="206"/>
      <c r="CY1078" s="206"/>
      <c r="CZ1078" s="206"/>
      <c r="DA1078" s="206"/>
      <c r="DB1078" s="206"/>
      <c r="DC1078" s="206"/>
      <c r="DD1078" s="206"/>
      <c r="DE1078" s="206"/>
      <c r="DF1078" s="206"/>
      <c r="DG1078" s="206"/>
      <c r="DH1078" s="206"/>
      <c r="DI1078" s="206"/>
      <c r="DJ1078" s="206"/>
      <c r="DK1078" s="206"/>
      <c r="DL1078" s="206"/>
      <c r="DM1078" s="206"/>
      <c r="DN1078" s="206"/>
      <c r="DO1078" s="206"/>
      <c r="DP1078" s="206"/>
      <c r="DQ1078" s="206"/>
      <c r="DR1078" s="206"/>
      <c r="DS1078" s="206"/>
      <c r="DT1078" s="206"/>
      <c r="DU1078" s="206"/>
      <c r="DV1078" s="206"/>
      <c r="DW1078" s="206"/>
      <c r="DX1078" s="206"/>
      <c r="DY1078" s="206"/>
      <c r="DZ1078" s="206"/>
      <c r="EA1078" s="206"/>
      <c r="EB1078" s="206"/>
      <c r="EC1078" s="206"/>
      <c r="ED1078" s="206"/>
      <c r="EE1078" s="206"/>
      <c r="EF1078" s="206"/>
      <c r="EG1078" s="206"/>
      <c r="EH1078" s="206"/>
      <c r="EI1078" s="206"/>
      <c r="EJ1078" s="206"/>
      <c r="EK1078" s="206"/>
      <c r="EL1078" s="206"/>
      <c r="EM1078" s="206"/>
      <c r="EN1078" s="206"/>
      <c r="EO1078" s="206"/>
      <c r="EP1078" s="206"/>
      <c r="EQ1078" s="206"/>
      <c r="ER1078" s="206"/>
      <c r="ES1078" s="206"/>
      <c r="ET1078" s="206"/>
      <c r="EU1078" s="206"/>
      <c r="EV1078" s="206"/>
      <c r="EW1078" s="206"/>
      <c r="EX1078" s="206"/>
      <c r="EY1078" s="206"/>
      <c r="EZ1078" s="206"/>
      <c r="FA1078" s="206"/>
      <c r="FB1078" s="206"/>
      <c r="FC1078" s="206"/>
      <c r="FD1078" s="206"/>
      <c r="FE1078" s="206"/>
      <c r="FF1078" s="206"/>
      <c r="FG1078" s="206"/>
      <c r="FH1078" s="206"/>
      <c r="FI1078" s="206"/>
      <c r="FJ1078" s="206"/>
      <c r="FK1078" s="206"/>
      <c r="FL1078" s="206"/>
      <c r="FM1078" s="206"/>
      <c r="FN1078" s="206"/>
      <c r="FO1078" s="206"/>
      <c r="FP1078" s="206"/>
      <c r="FQ1078" s="206"/>
      <c r="FR1078" s="206"/>
      <c r="FS1078" s="206"/>
      <c r="FT1078" s="206"/>
      <c r="FU1078" s="206"/>
      <c r="FV1078" s="206"/>
      <c r="FW1078" s="206"/>
      <c r="FX1078" s="206"/>
      <c r="FY1078" s="206"/>
      <c r="FZ1078" s="206"/>
      <c r="GA1078" s="206"/>
      <c r="GB1078" s="206"/>
      <c r="GC1078" s="206"/>
      <c r="GD1078" s="206"/>
      <c r="GE1078" s="206"/>
      <c r="GF1078" s="206"/>
      <c r="GG1078" s="206"/>
      <c r="GH1078" s="206"/>
      <c r="GI1078" s="206"/>
      <c r="GJ1078" s="206"/>
      <c r="GK1078" s="206"/>
      <c r="GL1078" s="206"/>
      <c r="GM1078" s="206"/>
      <c r="GN1078" s="206"/>
      <c r="GO1078" s="206"/>
      <c r="GP1078" s="206"/>
      <c r="GQ1078" s="206"/>
      <c r="GR1078" s="206"/>
      <c r="GS1078" s="206"/>
      <c r="GT1078" s="206"/>
      <c r="GU1078" s="206"/>
      <c r="GV1078" s="206"/>
      <c r="GW1078" s="206"/>
      <c r="GX1078" s="206"/>
      <c r="GY1078" s="206"/>
      <c r="GZ1078" s="206"/>
      <c r="HA1078" s="206"/>
      <c r="HB1078" s="206"/>
      <c r="HC1078" s="206"/>
      <c r="HD1078" s="206"/>
      <c r="HE1078" s="206"/>
      <c r="HF1078" s="206"/>
      <c r="HG1078" s="206"/>
      <c r="HH1078" s="206"/>
      <c r="HI1078" s="206"/>
      <c r="HJ1078" s="206"/>
      <c r="HK1078" s="206"/>
      <c r="HL1078" s="206"/>
      <c r="HM1078" s="206"/>
      <c r="HN1078" s="206"/>
      <c r="HO1078" s="206"/>
      <c r="HP1078" s="206"/>
      <c r="HQ1078" s="206"/>
      <c r="HR1078" s="206"/>
      <c r="HS1078" s="206"/>
      <c r="HT1078" s="206"/>
      <c r="HU1078" s="206"/>
      <c r="HV1078" s="206"/>
      <c r="HW1078" s="206"/>
      <c r="HX1078" s="206"/>
      <c r="HY1078" s="206"/>
      <c r="HZ1078" s="206"/>
      <c r="IA1078" s="206"/>
      <c r="IB1078" s="206"/>
      <c r="IC1078" s="206"/>
      <c r="ID1078" s="206"/>
      <c r="IE1078" s="206"/>
      <c r="IF1078" s="206"/>
      <c r="IG1078" s="206"/>
      <c r="IH1078" s="206"/>
    </row>
    <row r="1079" spans="1:242" s="225" customFormat="1" hidden="1" x14ac:dyDescent="0.25">
      <c r="A1079" s="206"/>
      <c r="B1079" s="206"/>
      <c r="C1079" s="408"/>
      <c r="D1079" s="248" t="s">
        <v>1904</v>
      </c>
      <c r="E1079" s="238"/>
      <c r="F1079" s="255"/>
      <c r="G1079" s="242" t="s">
        <v>1899</v>
      </c>
      <c r="H1079" s="285">
        <v>505000</v>
      </c>
      <c r="I1079" s="263"/>
      <c r="J1079" s="357">
        <f t="shared" ref="J1079:J1142" si="17">+J1078+H1079-I1079</f>
        <v>582550</v>
      </c>
      <c r="K1079" s="251" t="s">
        <v>1900</v>
      </c>
      <c r="L1079" s="287"/>
      <c r="M1079" s="238"/>
      <c r="N1079" s="287"/>
      <c r="O1079" s="287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449"/>
      <c r="AK1079" s="206"/>
      <c r="AL1079" s="206"/>
      <c r="AM1079" s="206"/>
      <c r="AN1079" s="206"/>
      <c r="AO1079" s="206"/>
      <c r="AP1079" s="206"/>
      <c r="AQ1079" s="206"/>
      <c r="AR1079" s="206"/>
      <c r="AS1079" s="206"/>
      <c r="AT1079" s="206"/>
      <c r="AU1079" s="206"/>
      <c r="AV1079" s="206"/>
      <c r="AW1079" s="206"/>
      <c r="AX1079" s="206"/>
      <c r="AY1079" s="206"/>
      <c r="AZ1079" s="206"/>
      <c r="BA1079" s="206"/>
      <c r="BB1079" s="206"/>
      <c r="BC1079" s="206"/>
      <c r="BD1079" s="206"/>
      <c r="BE1079" s="206"/>
      <c r="BF1079" s="206"/>
      <c r="BG1079" s="206"/>
      <c r="BH1079" s="206"/>
      <c r="BI1079" s="206"/>
      <c r="BJ1079" s="206"/>
      <c r="BK1079" s="206"/>
      <c r="BL1079" s="206"/>
      <c r="BM1079" s="206"/>
      <c r="BN1079" s="206"/>
      <c r="BO1079" s="206"/>
      <c r="BP1079" s="206"/>
      <c r="BQ1079" s="206"/>
      <c r="BR1079" s="206"/>
      <c r="BS1079" s="206"/>
      <c r="BT1079" s="206"/>
      <c r="BU1079" s="206"/>
      <c r="BV1079" s="206"/>
      <c r="BW1079" s="206"/>
      <c r="BX1079" s="206"/>
      <c r="BY1079" s="206"/>
      <c r="BZ1079" s="206"/>
      <c r="CA1079" s="206"/>
      <c r="CB1079" s="206"/>
      <c r="CC1079" s="206"/>
      <c r="CD1079" s="206"/>
      <c r="CE1079" s="206"/>
      <c r="CF1079" s="206"/>
      <c r="CG1079" s="206"/>
      <c r="CH1079" s="206"/>
      <c r="CI1079" s="206"/>
      <c r="CJ1079" s="206"/>
      <c r="CK1079" s="206"/>
      <c r="CL1079" s="206"/>
      <c r="CM1079" s="206"/>
      <c r="CN1079" s="206"/>
      <c r="CO1079" s="206"/>
      <c r="CP1079" s="206"/>
      <c r="CQ1079" s="206"/>
      <c r="CR1079" s="206"/>
      <c r="CS1079" s="206"/>
      <c r="CT1079" s="206"/>
      <c r="CU1079" s="206"/>
      <c r="CV1079" s="206"/>
      <c r="CW1079" s="206"/>
      <c r="CX1079" s="206"/>
      <c r="CY1079" s="206"/>
      <c r="CZ1079" s="206"/>
      <c r="DA1079" s="206"/>
      <c r="DB1079" s="206"/>
      <c r="DC1079" s="206"/>
      <c r="DD1079" s="206"/>
      <c r="DE1079" s="206"/>
      <c r="DF1079" s="206"/>
      <c r="DG1079" s="206"/>
      <c r="DH1079" s="206"/>
      <c r="DI1079" s="206"/>
      <c r="DJ1079" s="206"/>
      <c r="DK1079" s="206"/>
      <c r="DL1079" s="206"/>
      <c r="DM1079" s="206"/>
      <c r="DN1079" s="206"/>
      <c r="DO1079" s="206"/>
      <c r="DP1079" s="206"/>
      <c r="DQ1079" s="206"/>
      <c r="DR1079" s="206"/>
      <c r="DS1079" s="206"/>
      <c r="DT1079" s="206"/>
      <c r="DU1079" s="206"/>
      <c r="DV1079" s="206"/>
      <c r="DW1079" s="206"/>
      <c r="DX1079" s="206"/>
      <c r="DY1079" s="206"/>
      <c r="DZ1079" s="206"/>
      <c r="EA1079" s="206"/>
      <c r="EB1079" s="206"/>
      <c r="EC1079" s="206"/>
      <c r="ED1079" s="206"/>
      <c r="EE1079" s="206"/>
      <c r="EF1079" s="206"/>
      <c r="EG1079" s="206"/>
      <c r="EH1079" s="206"/>
      <c r="EI1079" s="206"/>
      <c r="EJ1079" s="206"/>
      <c r="EK1079" s="206"/>
      <c r="EL1079" s="206"/>
      <c r="EM1079" s="206"/>
      <c r="EN1079" s="206"/>
      <c r="EO1079" s="206"/>
      <c r="EP1079" s="206"/>
      <c r="EQ1079" s="206"/>
      <c r="ER1079" s="206"/>
      <c r="ES1079" s="206"/>
      <c r="ET1079" s="206"/>
      <c r="EU1079" s="206"/>
      <c r="EV1079" s="206"/>
      <c r="EW1079" s="206"/>
      <c r="EX1079" s="206"/>
      <c r="EY1079" s="206"/>
      <c r="EZ1079" s="206"/>
      <c r="FA1079" s="206"/>
      <c r="FB1079" s="206"/>
      <c r="FC1079" s="206"/>
      <c r="FD1079" s="206"/>
      <c r="FE1079" s="206"/>
      <c r="FF1079" s="206"/>
      <c r="FG1079" s="206"/>
      <c r="FH1079" s="206"/>
      <c r="FI1079" s="206"/>
      <c r="FJ1079" s="206"/>
      <c r="FK1079" s="206"/>
      <c r="FL1079" s="206"/>
      <c r="FM1079" s="206"/>
      <c r="FN1079" s="206"/>
      <c r="FO1079" s="206"/>
      <c r="FP1079" s="206"/>
      <c r="FQ1079" s="206"/>
      <c r="FR1079" s="206"/>
      <c r="FS1079" s="206"/>
      <c r="FT1079" s="206"/>
      <c r="FU1079" s="206"/>
      <c r="FV1079" s="206"/>
      <c r="FW1079" s="206"/>
      <c r="FX1079" s="206"/>
      <c r="FY1079" s="206"/>
      <c r="FZ1079" s="206"/>
      <c r="GA1079" s="206"/>
      <c r="GB1079" s="206"/>
      <c r="GC1079" s="206"/>
      <c r="GD1079" s="206"/>
      <c r="GE1079" s="206"/>
      <c r="GF1079" s="206"/>
      <c r="GG1079" s="206"/>
      <c r="GH1079" s="206"/>
      <c r="GI1079" s="206"/>
      <c r="GJ1079" s="206"/>
      <c r="GK1079" s="206"/>
      <c r="GL1079" s="206"/>
      <c r="GM1079" s="206"/>
      <c r="GN1079" s="206"/>
      <c r="GO1079" s="206"/>
      <c r="GP1079" s="206"/>
      <c r="GQ1079" s="206"/>
      <c r="GR1079" s="206"/>
      <c r="GS1079" s="206"/>
      <c r="GT1079" s="206"/>
      <c r="GU1079" s="206"/>
      <c r="GV1079" s="206"/>
      <c r="GW1079" s="206"/>
      <c r="GX1079" s="206"/>
      <c r="GY1079" s="206"/>
      <c r="GZ1079" s="206"/>
      <c r="HA1079" s="206"/>
      <c r="HB1079" s="206"/>
      <c r="HC1079" s="206"/>
      <c r="HD1079" s="206"/>
      <c r="HE1079" s="206"/>
      <c r="HF1079" s="206"/>
      <c r="HG1079" s="206"/>
      <c r="HH1079" s="206"/>
      <c r="HI1079" s="206"/>
      <c r="HJ1079" s="206"/>
      <c r="HK1079" s="206"/>
      <c r="HL1079" s="206"/>
      <c r="HM1079" s="206"/>
      <c r="HN1079" s="206"/>
      <c r="HO1079" s="206"/>
      <c r="HP1079" s="206"/>
      <c r="HQ1079" s="206"/>
      <c r="HR1079" s="206"/>
      <c r="HS1079" s="206"/>
      <c r="HT1079" s="206"/>
      <c r="HU1079" s="206"/>
      <c r="HV1079" s="206"/>
      <c r="HW1079" s="206"/>
      <c r="HX1079" s="206"/>
      <c r="HY1079" s="206"/>
      <c r="HZ1079" s="206"/>
      <c r="IA1079" s="206"/>
      <c r="IB1079" s="206"/>
      <c r="IC1079" s="206"/>
      <c r="ID1079" s="206"/>
      <c r="IE1079" s="206"/>
      <c r="IF1079" s="206"/>
      <c r="IG1079" s="206"/>
      <c r="IH1079" s="206"/>
    </row>
    <row r="1080" spans="1:242" s="225" customFormat="1" hidden="1" x14ac:dyDescent="0.25">
      <c r="A1080" s="206"/>
      <c r="B1080" s="206"/>
      <c r="C1080" s="408"/>
      <c r="D1080" s="248" t="s">
        <v>1905</v>
      </c>
      <c r="E1080" s="238"/>
      <c r="F1080" s="255"/>
      <c r="G1080" s="242" t="s">
        <v>1899</v>
      </c>
      <c r="H1080" s="285">
        <v>2505000</v>
      </c>
      <c r="I1080" s="263"/>
      <c r="J1080" s="357">
        <f t="shared" si="17"/>
        <v>3087550</v>
      </c>
      <c r="K1080" s="251" t="s">
        <v>1901</v>
      </c>
      <c r="L1080" s="287"/>
      <c r="M1080" s="238"/>
      <c r="N1080" s="287"/>
      <c r="O1080" s="287"/>
      <c r="P1080" s="287"/>
      <c r="Q1080" s="287"/>
      <c r="R1080" s="287"/>
      <c r="S1080" s="287"/>
      <c r="T1080" s="287"/>
      <c r="U1080" s="287"/>
      <c r="V1080" s="287"/>
      <c r="W1080" s="287"/>
      <c r="X1080" s="287"/>
      <c r="Y1080" s="287"/>
      <c r="Z1080" s="287"/>
      <c r="AA1080" s="287"/>
      <c r="AB1080" s="287"/>
      <c r="AC1080" s="287"/>
      <c r="AD1080" s="287"/>
      <c r="AE1080" s="287"/>
      <c r="AF1080" s="287"/>
      <c r="AG1080" s="287"/>
      <c r="AH1080" s="287"/>
      <c r="AI1080" s="287"/>
      <c r="AJ1080" s="449"/>
      <c r="AK1080" s="206"/>
      <c r="AL1080" s="206"/>
      <c r="AM1080" s="206"/>
      <c r="AN1080" s="206"/>
      <c r="AO1080" s="206"/>
      <c r="AP1080" s="206"/>
      <c r="AQ1080" s="206"/>
      <c r="AR1080" s="206"/>
      <c r="AS1080" s="206"/>
      <c r="AT1080" s="206"/>
      <c r="AU1080" s="206"/>
      <c r="AV1080" s="206"/>
      <c r="AW1080" s="206"/>
      <c r="AX1080" s="206"/>
      <c r="AY1080" s="206"/>
      <c r="AZ1080" s="206"/>
      <c r="BA1080" s="206"/>
      <c r="BB1080" s="206"/>
      <c r="BC1080" s="206"/>
      <c r="BD1080" s="206"/>
      <c r="BE1080" s="206"/>
      <c r="BF1080" s="206"/>
      <c r="BG1080" s="206"/>
      <c r="BH1080" s="206"/>
      <c r="BI1080" s="206"/>
      <c r="BJ1080" s="206"/>
      <c r="BK1080" s="206"/>
      <c r="BL1080" s="206"/>
      <c r="BM1080" s="206"/>
      <c r="BN1080" s="206"/>
      <c r="BO1080" s="206"/>
      <c r="BP1080" s="206"/>
      <c r="BQ1080" s="206"/>
      <c r="BR1080" s="206"/>
      <c r="BS1080" s="206"/>
      <c r="BT1080" s="206"/>
      <c r="BU1080" s="206"/>
      <c r="BV1080" s="206"/>
      <c r="BW1080" s="206"/>
      <c r="BX1080" s="206"/>
      <c r="BY1080" s="206"/>
      <c r="BZ1080" s="206"/>
      <c r="CA1080" s="206"/>
      <c r="CB1080" s="206"/>
      <c r="CC1080" s="206"/>
      <c r="CD1080" s="206"/>
      <c r="CE1080" s="206"/>
      <c r="CF1080" s="206"/>
      <c r="CG1080" s="206"/>
      <c r="CH1080" s="206"/>
      <c r="CI1080" s="206"/>
      <c r="CJ1080" s="206"/>
      <c r="CK1080" s="206"/>
      <c r="CL1080" s="206"/>
      <c r="CM1080" s="206"/>
      <c r="CN1080" s="206"/>
      <c r="CO1080" s="206"/>
      <c r="CP1080" s="206"/>
      <c r="CQ1080" s="206"/>
      <c r="CR1080" s="206"/>
      <c r="CS1080" s="206"/>
      <c r="CT1080" s="206"/>
      <c r="CU1080" s="206"/>
      <c r="CV1080" s="206"/>
      <c r="CW1080" s="206"/>
      <c r="CX1080" s="206"/>
      <c r="CY1080" s="206"/>
      <c r="CZ1080" s="206"/>
      <c r="DA1080" s="206"/>
      <c r="DB1080" s="206"/>
      <c r="DC1080" s="206"/>
      <c r="DD1080" s="206"/>
      <c r="DE1080" s="206"/>
      <c r="DF1080" s="206"/>
      <c r="DG1080" s="206"/>
      <c r="DH1080" s="206"/>
      <c r="DI1080" s="206"/>
      <c r="DJ1080" s="206"/>
      <c r="DK1080" s="206"/>
      <c r="DL1080" s="206"/>
      <c r="DM1080" s="206"/>
      <c r="DN1080" s="206"/>
      <c r="DO1080" s="206"/>
      <c r="DP1080" s="206"/>
      <c r="DQ1080" s="206"/>
      <c r="DR1080" s="206"/>
      <c r="DS1080" s="206"/>
      <c r="DT1080" s="206"/>
      <c r="DU1080" s="206"/>
      <c r="DV1080" s="206"/>
      <c r="DW1080" s="206"/>
      <c r="DX1080" s="206"/>
      <c r="DY1080" s="206"/>
      <c r="DZ1080" s="206"/>
      <c r="EA1080" s="206"/>
      <c r="EB1080" s="206"/>
      <c r="EC1080" s="206"/>
      <c r="ED1080" s="206"/>
      <c r="EE1080" s="206"/>
      <c r="EF1080" s="206"/>
      <c r="EG1080" s="206"/>
      <c r="EH1080" s="206"/>
      <c r="EI1080" s="206"/>
      <c r="EJ1080" s="206"/>
      <c r="EK1080" s="206"/>
      <c r="EL1080" s="206"/>
      <c r="EM1080" s="206"/>
      <c r="EN1080" s="206"/>
      <c r="EO1080" s="206"/>
      <c r="EP1080" s="206"/>
      <c r="EQ1080" s="206"/>
      <c r="ER1080" s="206"/>
      <c r="ES1080" s="206"/>
      <c r="ET1080" s="206"/>
      <c r="EU1080" s="206"/>
      <c r="EV1080" s="206"/>
      <c r="EW1080" s="206"/>
      <c r="EX1080" s="206"/>
      <c r="EY1080" s="206"/>
      <c r="EZ1080" s="206"/>
      <c r="FA1080" s="206"/>
      <c r="FB1080" s="206"/>
      <c r="FC1080" s="206"/>
      <c r="FD1080" s="206"/>
      <c r="FE1080" s="206"/>
      <c r="FF1080" s="206"/>
      <c r="FG1080" s="206"/>
      <c r="FH1080" s="206"/>
      <c r="FI1080" s="206"/>
      <c r="FJ1080" s="206"/>
      <c r="FK1080" s="206"/>
      <c r="FL1080" s="206"/>
      <c r="FM1080" s="206"/>
      <c r="FN1080" s="206"/>
      <c r="FO1080" s="206"/>
      <c r="FP1080" s="206"/>
      <c r="FQ1080" s="206"/>
      <c r="FR1080" s="206"/>
      <c r="FS1080" s="206"/>
      <c r="FT1080" s="206"/>
      <c r="FU1080" s="206"/>
      <c r="FV1080" s="206"/>
      <c r="FW1080" s="206"/>
      <c r="FX1080" s="206"/>
      <c r="FY1080" s="206"/>
      <c r="FZ1080" s="206"/>
      <c r="GA1080" s="206"/>
      <c r="GB1080" s="206"/>
      <c r="GC1080" s="206"/>
      <c r="GD1080" s="206"/>
      <c r="GE1080" s="206"/>
      <c r="GF1080" s="206"/>
      <c r="GG1080" s="206"/>
      <c r="GH1080" s="206"/>
      <c r="GI1080" s="206"/>
      <c r="GJ1080" s="206"/>
      <c r="GK1080" s="206"/>
      <c r="GL1080" s="206"/>
      <c r="GM1080" s="206"/>
      <c r="GN1080" s="206"/>
      <c r="GO1080" s="206"/>
      <c r="GP1080" s="206"/>
      <c r="GQ1080" s="206"/>
      <c r="GR1080" s="206"/>
      <c r="GS1080" s="206"/>
      <c r="GT1080" s="206"/>
      <c r="GU1080" s="206"/>
      <c r="GV1080" s="206"/>
      <c r="GW1080" s="206"/>
      <c r="GX1080" s="206"/>
      <c r="GY1080" s="206"/>
      <c r="GZ1080" s="206"/>
      <c r="HA1080" s="206"/>
      <c r="HB1080" s="206"/>
      <c r="HC1080" s="206"/>
      <c r="HD1080" s="206"/>
      <c r="HE1080" s="206"/>
      <c r="HF1080" s="206"/>
      <c r="HG1080" s="206"/>
      <c r="HH1080" s="206"/>
      <c r="HI1080" s="206"/>
      <c r="HJ1080" s="206"/>
      <c r="HK1080" s="206"/>
      <c r="HL1080" s="206"/>
      <c r="HM1080" s="206"/>
      <c r="HN1080" s="206"/>
      <c r="HO1080" s="206"/>
      <c r="HP1080" s="206"/>
      <c r="HQ1080" s="206"/>
      <c r="HR1080" s="206"/>
      <c r="HS1080" s="206"/>
      <c r="HT1080" s="206"/>
      <c r="HU1080" s="206"/>
      <c r="HV1080" s="206"/>
      <c r="HW1080" s="206"/>
      <c r="HX1080" s="206"/>
      <c r="HY1080" s="206"/>
      <c r="HZ1080" s="206"/>
      <c r="IA1080" s="206"/>
      <c r="IB1080" s="206"/>
      <c r="IC1080" s="206"/>
      <c r="ID1080" s="206"/>
      <c r="IE1080" s="206"/>
      <c r="IF1080" s="206"/>
      <c r="IG1080" s="206"/>
      <c r="IH1080" s="206"/>
    </row>
    <row r="1081" spans="1:242" s="225" customFormat="1" hidden="1" x14ac:dyDescent="0.25">
      <c r="A1081" s="206"/>
      <c r="B1081" s="206"/>
      <c r="C1081" s="232">
        <v>43746</v>
      </c>
      <c r="D1081" s="225" t="s">
        <v>1868</v>
      </c>
      <c r="E1081" s="205" t="s">
        <v>1882</v>
      </c>
      <c r="F1081" s="205"/>
      <c r="G1081" s="225" t="s">
        <v>1869</v>
      </c>
      <c r="H1081" s="285"/>
      <c r="I1081" s="256">
        <v>605000</v>
      </c>
      <c r="J1081" s="357">
        <f t="shared" si="17"/>
        <v>2482550</v>
      </c>
      <c r="K1081" s="251"/>
      <c r="L1081" s="287"/>
      <c r="M1081" s="205" t="s">
        <v>1882</v>
      </c>
      <c r="N1081" s="287"/>
      <c r="O1081" s="287"/>
      <c r="P1081" s="287"/>
      <c r="Q1081" s="287"/>
      <c r="R1081" s="287"/>
      <c r="S1081" s="287"/>
      <c r="T1081" s="287"/>
      <c r="U1081" s="287"/>
      <c r="V1081" s="287"/>
      <c r="W1081" s="287"/>
      <c r="X1081" s="287"/>
      <c r="Y1081" s="287"/>
      <c r="Z1081" s="287"/>
      <c r="AA1081" s="287"/>
      <c r="AB1081" s="287"/>
      <c r="AC1081" s="287"/>
      <c r="AD1081" s="287"/>
      <c r="AE1081" s="287"/>
      <c r="AF1081" s="287"/>
      <c r="AG1081" s="287"/>
      <c r="AH1081" s="287"/>
      <c r="AI1081" s="287"/>
      <c r="AJ1081" s="449"/>
      <c r="AK1081" s="206"/>
      <c r="AL1081" s="206"/>
      <c r="AM1081" s="206"/>
      <c r="AN1081" s="206"/>
      <c r="AO1081" s="206"/>
      <c r="AP1081" s="206"/>
      <c r="AQ1081" s="206"/>
      <c r="AR1081" s="206"/>
      <c r="AS1081" s="206"/>
      <c r="AT1081" s="206"/>
      <c r="AU1081" s="206"/>
      <c r="AV1081" s="206"/>
      <c r="AW1081" s="206"/>
      <c r="AX1081" s="206"/>
      <c r="AY1081" s="206"/>
      <c r="AZ1081" s="206"/>
      <c r="BA1081" s="206"/>
      <c r="BB1081" s="206"/>
      <c r="BC1081" s="206"/>
      <c r="BD1081" s="206"/>
      <c r="BE1081" s="206"/>
      <c r="BF1081" s="206"/>
      <c r="BG1081" s="206"/>
      <c r="BH1081" s="206"/>
      <c r="BI1081" s="206"/>
      <c r="BJ1081" s="206"/>
      <c r="BK1081" s="206"/>
      <c r="BL1081" s="206"/>
      <c r="BM1081" s="206"/>
      <c r="BN1081" s="206"/>
      <c r="BO1081" s="206"/>
      <c r="BP1081" s="206"/>
      <c r="BQ1081" s="206"/>
      <c r="BR1081" s="206"/>
      <c r="BS1081" s="206"/>
      <c r="BT1081" s="206"/>
      <c r="BU1081" s="206"/>
      <c r="BV1081" s="206"/>
      <c r="BW1081" s="206"/>
      <c r="BX1081" s="206"/>
      <c r="BY1081" s="206"/>
      <c r="BZ1081" s="206"/>
      <c r="CA1081" s="206"/>
      <c r="CB1081" s="206"/>
      <c r="CC1081" s="206"/>
      <c r="CD1081" s="206"/>
      <c r="CE1081" s="206"/>
      <c r="CF1081" s="206"/>
      <c r="CG1081" s="206"/>
      <c r="CH1081" s="206"/>
      <c r="CI1081" s="206"/>
      <c r="CJ1081" s="206"/>
      <c r="CK1081" s="206"/>
      <c r="CL1081" s="206"/>
      <c r="CM1081" s="206"/>
      <c r="CN1081" s="206"/>
      <c r="CO1081" s="206"/>
      <c r="CP1081" s="206"/>
      <c r="CQ1081" s="206"/>
      <c r="CR1081" s="206"/>
      <c r="CS1081" s="206"/>
      <c r="CT1081" s="206"/>
      <c r="CU1081" s="206"/>
      <c r="CV1081" s="206"/>
      <c r="CW1081" s="206"/>
      <c r="CX1081" s="206"/>
      <c r="CY1081" s="206"/>
      <c r="CZ1081" s="206"/>
      <c r="DA1081" s="206"/>
      <c r="DB1081" s="206"/>
      <c r="DC1081" s="206"/>
      <c r="DD1081" s="206"/>
      <c r="DE1081" s="206"/>
      <c r="DF1081" s="206"/>
      <c r="DG1081" s="206"/>
      <c r="DH1081" s="206"/>
      <c r="DI1081" s="206"/>
      <c r="DJ1081" s="206"/>
      <c r="DK1081" s="206"/>
      <c r="DL1081" s="206"/>
      <c r="DM1081" s="206"/>
      <c r="DN1081" s="206"/>
      <c r="DO1081" s="206"/>
      <c r="DP1081" s="206"/>
      <c r="DQ1081" s="206"/>
      <c r="DR1081" s="206"/>
      <c r="DS1081" s="206"/>
      <c r="DT1081" s="206"/>
      <c r="DU1081" s="206"/>
      <c r="DV1081" s="206"/>
      <c r="DW1081" s="206"/>
      <c r="DX1081" s="206"/>
      <c r="DY1081" s="206"/>
      <c r="DZ1081" s="206"/>
      <c r="EA1081" s="206"/>
      <c r="EB1081" s="206"/>
      <c r="EC1081" s="206"/>
      <c r="ED1081" s="206"/>
      <c r="EE1081" s="206"/>
      <c r="EF1081" s="206"/>
      <c r="EG1081" s="206"/>
      <c r="EH1081" s="206"/>
      <c r="EI1081" s="206"/>
      <c r="EJ1081" s="206"/>
      <c r="EK1081" s="206"/>
      <c r="EL1081" s="206"/>
      <c r="EM1081" s="206"/>
      <c r="EN1081" s="206"/>
      <c r="EO1081" s="206"/>
      <c r="EP1081" s="206"/>
      <c r="EQ1081" s="206"/>
      <c r="ER1081" s="206"/>
      <c r="ES1081" s="206"/>
      <c r="ET1081" s="206"/>
      <c r="EU1081" s="206"/>
      <c r="EV1081" s="206"/>
      <c r="EW1081" s="206"/>
      <c r="EX1081" s="206"/>
      <c r="EY1081" s="206"/>
      <c r="EZ1081" s="206"/>
      <c r="FA1081" s="206"/>
      <c r="FB1081" s="206"/>
      <c r="FC1081" s="206"/>
      <c r="FD1081" s="206"/>
      <c r="FE1081" s="206"/>
      <c r="FF1081" s="206"/>
      <c r="FG1081" s="206"/>
      <c r="FH1081" s="206"/>
      <c r="FI1081" s="206"/>
      <c r="FJ1081" s="206"/>
      <c r="FK1081" s="206"/>
      <c r="FL1081" s="206"/>
      <c r="FM1081" s="206"/>
      <c r="FN1081" s="206"/>
      <c r="FO1081" s="206"/>
      <c r="FP1081" s="206"/>
      <c r="FQ1081" s="206"/>
      <c r="FR1081" s="206"/>
      <c r="FS1081" s="206"/>
      <c r="FT1081" s="206"/>
      <c r="FU1081" s="206"/>
      <c r="FV1081" s="206"/>
      <c r="FW1081" s="206"/>
      <c r="FX1081" s="206"/>
      <c r="FY1081" s="206"/>
      <c r="FZ1081" s="206"/>
      <c r="GA1081" s="206"/>
      <c r="GB1081" s="206"/>
      <c r="GC1081" s="206"/>
      <c r="GD1081" s="206"/>
      <c r="GE1081" s="206"/>
      <c r="GF1081" s="206"/>
      <c r="GG1081" s="206"/>
      <c r="GH1081" s="206"/>
      <c r="GI1081" s="206"/>
      <c r="GJ1081" s="206"/>
      <c r="GK1081" s="206"/>
      <c r="GL1081" s="206"/>
      <c r="GM1081" s="206"/>
      <c r="GN1081" s="206"/>
      <c r="GO1081" s="206"/>
      <c r="GP1081" s="206"/>
      <c r="GQ1081" s="206"/>
      <c r="GR1081" s="206"/>
      <c r="GS1081" s="206"/>
      <c r="GT1081" s="206"/>
      <c r="GU1081" s="206"/>
      <c r="GV1081" s="206"/>
      <c r="GW1081" s="206"/>
      <c r="GX1081" s="206"/>
      <c r="GY1081" s="206"/>
      <c r="GZ1081" s="206"/>
      <c r="HA1081" s="206"/>
      <c r="HB1081" s="206"/>
      <c r="HC1081" s="206"/>
      <c r="HD1081" s="206"/>
      <c r="HE1081" s="206"/>
      <c r="HF1081" s="206"/>
      <c r="HG1081" s="206"/>
      <c r="HH1081" s="206"/>
      <c r="HI1081" s="206"/>
      <c r="HJ1081" s="206"/>
      <c r="HK1081" s="206"/>
      <c r="HL1081" s="206"/>
      <c r="HM1081" s="206"/>
      <c r="HN1081" s="206"/>
      <c r="HO1081" s="206"/>
      <c r="HP1081" s="206"/>
      <c r="HQ1081" s="206"/>
      <c r="HR1081" s="206"/>
      <c r="HS1081" s="206"/>
      <c r="HT1081" s="206"/>
      <c r="HU1081" s="206"/>
      <c r="HV1081" s="206"/>
      <c r="HW1081" s="206"/>
      <c r="HX1081" s="206"/>
      <c r="HY1081" s="206"/>
      <c r="HZ1081" s="206"/>
      <c r="IA1081" s="206"/>
      <c r="IB1081" s="206"/>
      <c r="IC1081" s="206"/>
      <c r="ID1081" s="206"/>
      <c r="IE1081" s="206"/>
      <c r="IF1081" s="206"/>
      <c r="IG1081" s="206"/>
      <c r="IH1081" s="206"/>
    </row>
    <row r="1082" spans="1:242" s="225" customFormat="1" hidden="1" x14ac:dyDescent="0.25">
      <c r="A1082" s="206"/>
      <c r="B1082" s="206"/>
      <c r="C1082" s="399">
        <v>43748</v>
      </c>
      <c r="D1082" s="226" t="s">
        <v>1884</v>
      </c>
      <c r="E1082" s="206" t="s">
        <v>1883</v>
      </c>
      <c r="F1082" s="206"/>
      <c r="G1082" s="225" t="s">
        <v>1705</v>
      </c>
      <c r="H1082" s="285"/>
      <c r="I1082" s="256">
        <v>500000</v>
      </c>
      <c r="J1082" s="357">
        <f t="shared" si="17"/>
        <v>1982550</v>
      </c>
      <c r="K1082" s="251"/>
      <c r="L1082" s="287"/>
      <c r="M1082" s="206" t="s">
        <v>1883</v>
      </c>
      <c r="N1082" s="287"/>
      <c r="O1082" s="287"/>
      <c r="P1082" s="287"/>
      <c r="Q1082" s="287"/>
      <c r="R1082" s="287"/>
      <c r="S1082" s="287"/>
      <c r="T1082" s="287"/>
      <c r="U1082" s="287"/>
      <c r="V1082" s="287"/>
      <c r="W1082" s="287"/>
      <c r="X1082" s="287"/>
      <c r="Y1082" s="287"/>
      <c r="Z1082" s="287"/>
      <c r="AA1082" s="287"/>
      <c r="AB1082" s="287"/>
      <c r="AC1082" s="287"/>
      <c r="AD1082" s="287"/>
      <c r="AE1082" s="287"/>
      <c r="AF1082" s="287"/>
      <c r="AG1082" s="287"/>
      <c r="AH1082" s="287"/>
      <c r="AI1082" s="287"/>
      <c r="AJ1082" s="449"/>
      <c r="AK1082" s="206"/>
      <c r="AL1082" s="206"/>
      <c r="AM1082" s="206"/>
      <c r="AN1082" s="206"/>
      <c r="AO1082" s="206"/>
      <c r="AP1082" s="206"/>
      <c r="AQ1082" s="206"/>
      <c r="AR1082" s="206"/>
      <c r="AS1082" s="206"/>
      <c r="AT1082" s="206"/>
      <c r="AU1082" s="206"/>
      <c r="AV1082" s="206"/>
      <c r="AW1082" s="206"/>
      <c r="AX1082" s="206"/>
      <c r="AY1082" s="206"/>
      <c r="AZ1082" s="206"/>
      <c r="BA1082" s="206"/>
      <c r="BB1082" s="206"/>
      <c r="BC1082" s="206"/>
      <c r="BD1082" s="206"/>
      <c r="BE1082" s="206"/>
      <c r="BF1082" s="206"/>
      <c r="BG1082" s="206"/>
      <c r="BH1082" s="206"/>
      <c r="BI1082" s="206"/>
      <c r="BJ1082" s="206"/>
      <c r="BK1082" s="206"/>
      <c r="BL1082" s="206"/>
      <c r="BM1082" s="206"/>
      <c r="BN1082" s="206"/>
      <c r="BO1082" s="206"/>
      <c r="BP1082" s="206"/>
      <c r="BQ1082" s="206"/>
      <c r="BR1082" s="206"/>
      <c r="BS1082" s="206"/>
      <c r="BT1082" s="206"/>
      <c r="BU1082" s="206"/>
      <c r="BV1082" s="206"/>
      <c r="BW1082" s="206"/>
      <c r="BX1082" s="206"/>
      <c r="BY1082" s="206"/>
      <c r="BZ1082" s="206"/>
      <c r="CA1082" s="206"/>
      <c r="CB1082" s="206"/>
      <c r="CC1082" s="206"/>
      <c r="CD1082" s="206"/>
      <c r="CE1082" s="206"/>
      <c r="CF1082" s="206"/>
      <c r="CG1082" s="206"/>
      <c r="CH1082" s="206"/>
      <c r="CI1082" s="206"/>
      <c r="CJ1082" s="206"/>
      <c r="CK1082" s="206"/>
      <c r="CL1082" s="206"/>
      <c r="CM1082" s="206"/>
      <c r="CN1082" s="206"/>
      <c r="CO1082" s="206"/>
      <c r="CP1082" s="206"/>
      <c r="CQ1082" s="206"/>
      <c r="CR1082" s="206"/>
      <c r="CS1082" s="206"/>
      <c r="CT1082" s="206"/>
      <c r="CU1082" s="206"/>
      <c r="CV1082" s="206"/>
      <c r="CW1082" s="206"/>
      <c r="CX1082" s="206"/>
      <c r="CY1082" s="206"/>
      <c r="CZ1082" s="206"/>
      <c r="DA1082" s="206"/>
      <c r="DB1082" s="206"/>
      <c r="DC1082" s="206"/>
      <c r="DD1082" s="206"/>
      <c r="DE1082" s="206"/>
      <c r="DF1082" s="206"/>
      <c r="DG1082" s="206"/>
      <c r="DH1082" s="206"/>
      <c r="DI1082" s="206"/>
      <c r="DJ1082" s="206"/>
      <c r="DK1082" s="206"/>
      <c r="DL1082" s="206"/>
      <c r="DM1082" s="206"/>
      <c r="DN1082" s="206"/>
      <c r="DO1082" s="206"/>
      <c r="DP1082" s="206"/>
      <c r="DQ1082" s="206"/>
      <c r="DR1082" s="206"/>
      <c r="DS1082" s="206"/>
      <c r="DT1082" s="206"/>
      <c r="DU1082" s="206"/>
      <c r="DV1082" s="206"/>
      <c r="DW1082" s="206"/>
      <c r="DX1082" s="206"/>
      <c r="DY1082" s="206"/>
      <c r="DZ1082" s="206"/>
      <c r="EA1082" s="206"/>
      <c r="EB1082" s="206"/>
      <c r="EC1082" s="206"/>
      <c r="ED1082" s="206"/>
      <c r="EE1082" s="206"/>
      <c r="EF1082" s="206"/>
      <c r="EG1082" s="206"/>
      <c r="EH1082" s="206"/>
      <c r="EI1082" s="206"/>
      <c r="EJ1082" s="206"/>
      <c r="EK1082" s="206"/>
      <c r="EL1082" s="206"/>
      <c r="EM1082" s="206"/>
      <c r="EN1082" s="206"/>
      <c r="EO1082" s="206"/>
      <c r="EP1082" s="206"/>
      <c r="EQ1082" s="206"/>
      <c r="ER1082" s="206"/>
      <c r="ES1082" s="206"/>
      <c r="ET1082" s="206"/>
      <c r="EU1082" s="206"/>
      <c r="EV1082" s="206"/>
      <c r="EW1082" s="206"/>
      <c r="EX1082" s="206"/>
      <c r="EY1082" s="206"/>
      <c r="EZ1082" s="206"/>
      <c r="FA1082" s="206"/>
      <c r="FB1082" s="206"/>
      <c r="FC1082" s="206"/>
      <c r="FD1082" s="206"/>
      <c r="FE1082" s="206"/>
      <c r="FF1082" s="206"/>
      <c r="FG1082" s="206"/>
      <c r="FH1082" s="206"/>
      <c r="FI1082" s="206"/>
      <c r="FJ1082" s="206"/>
      <c r="FK1082" s="206"/>
      <c r="FL1082" s="206"/>
      <c r="FM1082" s="206"/>
      <c r="FN1082" s="206"/>
      <c r="FO1082" s="206"/>
      <c r="FP1082" s="206"/>
      <c r="FQ1082" s="206"/>
      <c r="FR1082" s="206"/>
      <c r="FS1082" s="206"/>
      <c r="FT1082" s="206"/>
      <c r="FU1082" s="206"/>
      <c r="FV1082" s="206"/>
      <c r="FW1082" s="206"/>
      <c r="FX1082" s="206"/>
      <c r="FY1082" s="206"/>
      <c r="FZ1082" s="206"/>
      <c r="GA1082" s="206"/>
      <c r="GB1082" s="206"/>
      <c r="GC1082" s="206"/>
      <c r="GD1082" s="206"/>
      <c r="GE1082" s="206"/>
      <c r="GF1082" s="206"/>
      <c r="GG1082" s="206"/>
      <c r="GH1082" s="206"/>
      <c r="GI1082" s="206"/>
      <c r="GJ1082" s="206"/>
      <c r="GK1082" s="206"/>
      <c r="GL1082" s="206"/>
      <c r="GM1082" s="206"/>
      <c r="GN1082" s="206"/>
      <c r="GO1082" s="206"/>
      <c r="GP1082" s="206"/>
      <c r="GQ1082" s="206"/>
      <c r="GR1082" s="206"/>
      <c r="GS1082" s="206"/>
      <c r="GT1082" s="206"/>
      <c r="GU1082" s="206"/>
      <c r="GV1082" s="206"/>
      <c r="GW1082" s="206"/>
      <c r="GX1082" s="206"/>
      <c r="GY1082" s="206"/>
      <c r="GZ1082" s="206"/>
      <c r="HA1082" s="206"/>
      <c r="HB1082" s="206"/>
      <c r="HC1082" s="206"/>
      <c r="HD1082" s="206"/>
      <c r="HE1082" s="206"/>
      <c r="HF1082" s="206"/>
      <c r="HG1082" s="206"/>
      <c r="HH1082" s="206"/>
      <c r="HI1082" s="206"/>
      <c r="HJ1082" s="206"/>
      <c r="HK1082" s="206"/>
      <c r="HL1082" s="206"/>
      <c r="HM1082" s="206"/>
      <c r="HN1082" s="206"/>
      <c r="HO1082" s="206"/>
      <c r="HP1082" s="206"/>
      <c r="HQ1082" s="206"/>
      <c r="HR1082" s="206"/>
      <c r="HS1082" s="206"/>
      <c r="HT1082" s="206"/>
      <c r="HU1082" s="206"/>
      <c r="HV1082" s="206"/>
      <c r="HW1082" s="206"/>
      <c r="HX1082" s="206"/>
      <c r="HY1082" s="206"/>
      <c r="HZ1082" s="206"/>
      <c r="IA1082" s="206"/>
      <c r="IB1082" s="206"/>
      <c r="IC1082" s="206"/>
      <c r="ID1082" s="206"/>
      <c r="IE1082" s="206"/>
      <c r="IF1082" s="206"/>
      <c r="IG1082" s="206"/>
      <c r="IH1082" s="206"/>
    </row>
    <row r="1083" spans="1:242" s="225" customFormat="1" hidden="1" x14ac:dyDescent="0.25">
      <c r="A1083" s="206"/>
      <c r="B1083" s="206"/>
      <c r="C1083" s="399">
        <v>43749</v>
      </c>
      <c r="D1083" s="226" t="s">
        <v>1870</v>
      </c>
      <c r="E1083" s="206" t="s">
        <v>1902</v>
      </c>
      <c r="F1083" s="206"/>
      <c r="G1083" s="225" t="s">
        <v>1345</v>
      </c>
      <c r="H1083" s="285"/>
      <c r="I1083" s="256">
        <v>138000</v>
      </c>
      <c r="J1083" s="357">
        <f t="shared" si="17"/>
        <v>1844550</v>
      </c>
      <c r="K1083" s="251"/>
      <c r="L1083" s="287"/>
      <c r="M1083" s="206" t="s">
        <v>1902</v>
      </c>
      <c r="N1083" s="287"/>
      <c r="O1083" s="287"/>
      <c r="P1083" s="287"/>
      <c r="Q1083" s="287"/>
      <c r="R1083" s="287"/>
      <c r="S1083" s="287"/>
      <c r="T1083" s="287"/>
      <c r="U1083" s="287"/>
      <c r="V1083" s="287"/>
      <c r="W1083" s="287"/>
      <c r="X1083" s="287"/>
      <c r="Y1083" s="287"/>
      <c r="Z1083" s="287"/>
      <c r="AA1083" s="287"/>
      <c r="AB1083" s="287"/>
      <c r="AC1083" s="287"/>
      <c r="AD1083" s="287"/>
      <c r="AE1083" s="287"/>
      <c r="AF1083" s="287"/>
      <c r="AG1083" s="287"/>
      <c r="AH1083" s="287"/>
      <c r="AI1083" s="287"/>
      <c r="AJ1083" s="449"/>
      <c r="AK1083" s="206"/>
      <c r="AL1083" s="206"/>
      <c r="AM1083" s="206"/>
      <c r="AN1083" s="206"/>
      <c r="AO1083" s="206"/>
      <c r="AP1083" s="206"/>
      <c r="AQ1083" s="206"/>
      <c r="AR1083" s="206"/>
      <c r="AS1083" s="206"/>
      <c r="AT1083" s="206"/>
      <c r="AU1083" s="206"/>
      <c r="AV1083" s="206"/>
      <c r="AW1083" s="206"/>
      <c r="AX1083" s="206"/>
      <c r="AY1083" s="206"/>
      <c r="AZ1083" s="206"/>
      <c r="BA1083" s="206"/>
      <c r="BB1083" s="206"/>
      <c r="BC1083" s="206"/>
      <c r="BD1083" s="206"/>
      <c r="BE1083" s="206"/>
      <c r="BF1083" s="206"/>
      <c r="BG1083" s="206"/>
      <c r="BH1083" s="206"/>
      <c r="BI1083" s="206"/>
      <c r="BJ1083" s="206"/>
      <c r="BK1083" s="206"/>
      <c r="BL1083" s="206"/>
      <c r="BM1083" s="206"/>
      <c r="BN1083" s="206"/>
      <c r="BO1083" s="206"/>
      <c r="BP1083" s="206"/>
      <c r="BQ1083" s="206"/>
      <c r="BR1083" s="206"/>
      <c r="BS1083" s="206"/>
      <c r="BT1083" s="206"/>
      <c r="BU1083" s="206"/>
      <c r="BV1083" s="206"/>
      <c r="BW1083" s="206"/>
      <c r="BX1083" s="206"/>
      <c r="BY1083" s="206"/>
      <c r="BZ1083" s="206"/>
      <c r="CA1083" s="206"/>
      <c r="CB1083" s="206"/>
      <c r="CC1083" s="206"/>
      <c r="CD1083" s="206"/>
      <c r="CE1083" s="206"/>
      <c r="CF1083" s="206"/>
      <c r="CG1083" s="206"/>
      <c r="CH1083" s="206"/>
      <c r="CI1083" s="206"/>
      <c r="CJ1083" s="206"/>
      <c r="CK1083" s="206"/>
      <c r="CL1083" s="206"/>
      <c r="CM1083" s="206"/>
      <c r="CN1083" s="206"/>
      <c r="CO1083" s="206"/>
      <c r="CP1083" s="206"/>
      <c r="CQ1083" s="206"/>
      <c r="CR1083" s="206"/>
      <c r="CS1083" s="206"/>
      <c r="CT1083" s="206"/>
      <c r="CU1083" s="206"/>
      <c r="CV1083" s="206"/>
      <c r="CW1083" s="206"/>
      <c r="CX1083" s="206"/>
      <c r="CY1083" s="206"/>
      <c r="CZ1083" s="206"/>
      <c r="DA1083" s="206"/>
      <c r="DB1083" s="206"/>
      <c r="DC1083" s="206"/>
      <c r="DD1083" s="206"/>
      <c r="DE1083" s="206"/>
      <c r="DF1083" s="206"/>
      <c r="DG1083" s="206"/>
      <c r="DH1083" s="206"/>
      <c r="DI1083" s="206"/>
      <c r="DJ1083" s="206"/>
      <c r="DK1083" s="206"/>
      <c r="DL1083" s="206"/>
      <c r="DM1083" s="206"/>
      <c r="DN1083" s="206"/>
      <c r="DO1083" s="206"/>
      <c r="DP1083" s="206"/>
      <c r="DQ1083" s="206"/>
      <c r="DR1083" s="206"/>
      <c r="DS1083" s="206"/>
      <c r="DT1083" s="206"/>
      <c r="DU1083" s="206"/>
      <c r="DV1083" s="206"/>
      <c r="DW1083" s="206"/>
      <c r="DX1083" s="206"/>
      <c r="DY1083" s="206"/>
      <c r="DZ1083" s="206"/>
      <c r="EA1083" s="206"/>
      <c r="EB1083" s="206"/>
      <c r="EC1083" s="206"/>
      <c r="ED1083" s="206"/>
      <c r="EE1083" s="206"/>
      <c r="EF1083" s="206"/>
      <c r="EG1083" s="206"/>
      <c r="EH1083" s="206"/>
      <c r="EI1083" s="206"/>
      <c r="EJ1083" s="206"/>
      <c r="EK1083" s="206"/>
      <c r="EL1083" s="206"/>
      <c r="EM1083" s="206"/>
      <c r="EN1083" s="206"/>
      <c r="EO1083" s="206"/>
      <c r="EP1083" s="206"/>
      <c r="EQ1083" s="206"/>
      <c r="ER1083" s="206"/>
      <c r="ES1083" s="206"/>
      <c r="ET1083" s="206"/>
      <c r="EU1083" s="206"/>
      <c r="EV1083" s="206"/>
      <c r="EW1083" s="206"/>
      <c r="EX1083" s="206"/>
      <c r="EY1083" s="206"/>
      <c r="EZ1083" s="206"/>
      <c r="FA1083" s="206"/>
      <c r="FB1083" s="206"/>
      <c r="FC1083" s="206"/>
      <c r="FD1083" s="206"/>
      <c r="FE1083" s="206"/>
      <c r="FF1083" s="206"/>
      <c r="FG1083" s="206"/>
      <c r="FH1083" s="206"/>
      <c r="FI1083" s="206"/>
      <c r="FJ1083" s="206"/>
      <c r="FK1083" s="206"/>
      <c r="FL1083" s="206"/>
      <c r="FM1083" s="206"/>
      <c r="FN1083" s="206"/>
      <c r="FO1083" s="206"/>
      <c r="FP1083" s="206"/>
      <c r="FQ1083" s="206"/>
      <c r="FR1083" s="206"/>
      <c r="FS1083" s="206"/>
      <c r="FT1083" s="206"/>
      <c r="FU1083" s="206"/>
      <c r="FV1083" s="206"/>
      <c r="FW1083" s="206"/>
      <c r="FX1083" s="206"/>
      <c r="FY1083" s="206"/>
      <c r="FZ1083" s="206"/>
      <c r="GA1083" s="206"/>
      <c r="GB1083" s="206"/>
      <c r="GC1083" s="206"/>
      <c r="GD1083" s="206"/>
      <c r="GE1083" s="206"/>
      <c r="GF1083" s="206"/>
      <c r="GG1083" s="206"/>
      <c r="GH1083" s="206"/>
      <c r="GI1083" s="206"/>
      <c r="GJ1083" s="206"/>
      <c r="GK1083" s="206"/>
      <c r="GL1083" s="206"/>
      <c r="GM1083" s="206"/>
      <c r="GN1083" s="206"/>
      <c r="GO1083" s="206"/>
      <c r="GP1083" s="206"/>
      <c r="GQ1083" s="206"/>
      <c r="GR1083" s="206"/>
      <c r="GS1083" s="206"/>
      <c r="GT1083" s="206"/>
      <c r="GU1083" s="206"/>
      <c r="GV1083" s="206"/>
      <c r="GW1083" s="206"/>
      <c r="GX1083" s="206"/>
      <c r="GY1083" s="206"/>
      <c r="GZ1083" s="206"/>
      <c r="HA1083" s="206"/>
      <c r="HB1083" s="206"/>
      <c r="HC1083" s="206"/>
      <c r="HD1083" s="206"/>
      <c r="HE1083" s="206"/>
      <c r="HF1083" s="206"/>
      <c r="HG1083" s="206"/>
      <c r="HH1083" s="206"/>
      <c r="HI1083" s="206"/>
      <c r="HJ1083" s="206"/>
      <c r="HK1083" s="206"/>
      <c r="HL1083" s="206"/>
      <c r="HM1083" s="206"/>
      <c r="HN1083" s="206"/>
      <c r="HO1083" s="206"/>
      <c r="HP1083" s="206"/>
      <c r="HQ1083" s="206"/>
      <c r="HR1083" s="206"/>
      <c r="HS1083" s="206"/>
      <c r="HT1083" s="206"/>
      <c r="HU1083" s="206"/>
      <c r="HV1083" s="206"/>
      <c r="HW1083" s="206"/>
      <c r="HX1083" s="206"/>
      <c r="HY1083" s="206"/>
      <c r="HZ1083" s="206"/>
      <c r="IA1083" s="206"/>
      <c r="IB1083" s="206"/>
      <c r="IC1083" s="206"/>
      <c r="ID1083" s="206"/>
      <c r="IE1083" s="206"/>
      <c r="IF1083" s="206"/>
      <c r="IG1083" s="206"/>
      <c r="IH1083" s="206"/>
    </row>
    <row r="1084" spans="1:242" s="225" customFormat="1" hidden="1" x14ac:dyDescent="0.25">
      <c r="A1084" s="206"/>
      <c r="B1084" s="206"/>
      <c r="C1084" s="264">
        <v>43749</v>
      </c>
      <c r="D1084" s="400" t="s">
        <v>1881</v>
      </c>
      <c r="E1084" s="206" t="s">
        <v>1903</v>
      </c>
      <c r="F1084" s="287"/>
      <c r="G1084" s="401" t="s">
        <v>1869</v>
      </c>
      <c r="H1084" s="285"/>
      <c r="I1084" s="256">
        <v>1070000</v>
      </c>
      <c r="J1084" s="357">
        <f t="shared" si="17"/>
        <v>774550</v>
      </c>
      <c r="K1084" s="251"/>
      <c r="L1084" s="287"/>
      <c r="M1084" s="206" t="s">
        <v>1903</v>
      </c>
      <c r="N1084" s="287"/>
      <c r="O1084" s="287"/>
      <c r="P1084" s="287"/>
      <c r="Q1084" s="287"/>
      <c r="R1084" s="287"/>
      <c r="S1084" s="287"/>
      <c r="T1084" s="287"/>
      <c r="U1084" s="287"/>
      <c r="V1084" s="287"/>
      <c r="W1084" s="287"/>
      <c r="X1084" s="287"/>
      <c r="Y1084" s="287"/>
      <c r="Z1084" s="287"/>
      <c r="AA1084" s="287"/>
      <c r="AB1084" s="287"/>
      <c r="AC1084" s="287"/>
      <c r="AD1084" s="287"/>
      <c r="AE1084" s="287"/>
      <c r="AF1084" s="287"/>
      <c r="AG1084" s="287"/>
      <c r="AH1084" s="287"/>
      <c r="AI1084" s="287"/>
      <c r="AJ1084" s="449"/>
      <c r="AK1084" s="206"/>
      <c r="AL1084" s="206"/>
      <c r="AM1084" s="206"/>
      <c r="AN1084" s="206"/>
      <c r="AO1084" s="206"/>
      <c r="AP1084" s="206"/>
      <c r="AQ1084" s="206"/>
      <c r="AR1084" s="206"/>
      <c r="AS1084" s="206"/>
      <c r="AT1084" s="206"/>
      <c r="AU1084" s="206"/>
      <c r="AV1084" s="206"/>
      <c r="AW1084" s="206"/>
      <c r="AX1084" s="206"/>
      <c r="AY1084" s="206"/>
      <c r="AZ1084" s="206"/>
      <c r="BA1084" s="206"/>
      <c r="BB1084" s="206"/>
      <c r="BC1084" s="206"/>
      <c r="BD1084" s="206"/>
      <c r="BE1084" s="206"/>
      <c r="BF1084" s="206"/>
      <c r="BG1084" s="206"/>
      <c r="BH1084" s="206"/>
      <c r="BI1084" s="206"/>
      <c r="BJ1084" s="206"/>
      <c r="BK1084" s="206"/>
      <c r="BL1084" s="206"/>
      <c r="BM1084" s="206"/>
      <c r="BN1084" s="206"/>
      <c r="BO1084" s="206"/>
      <c r="BP1084" s="206"/>
      <c r="BQ1084" s="206"/>
      <c r="BR1084" s="206"/>
      <c r="BS1084" s="206"/>
      <c r="BT1084" s="206"/>
      <c r="BU1084" s="206"/>
      <c r="BV1084" s="206"/>
      <c r="BW1084" s="206"/>
      <c r="BX1084" s="206"/>
      <c r="BY1084" s="206"/>
      <c r="BZ1084" s="206"/>
      <c r="CA1084" s="206"/>
      <c r="CB1084" s="206"/>
      <c r="CC1084" s="206"/>
      <c r="CD1084" s="206"/>
      <c r="CE1084" s="206"/>
      <c r="CF1084" s="206"/>
      <c r="CG1084" s="206"/>
      <c r="CH1084" s="206"/>
      <c r="CI1084" s="206"/>
      <c r="CJ1084" s="206"/>
      <c r="CK1084" s="206"/>
      <c r="CL1084" s="206"/>
      <c r="CM1084" s="206"/>
      <c r="CN1084" s="206"/>
      <c r="CO1084" s="206"/>
      <c r="CP1084" s="206"/>
      <c r="CQ1084" s="206"/>
      <c r="CR1084" s="206"/>
      <c r="CS1084" s="206"/>
      <c r="CT1084" s="206"/>
      <c r="CU1084" s="206"/>
      <c r="CV1084" s="206"/>
      <c r="CW1084" s="206"/>
      <c r="CX1084" s="206"/>
      <c r="CY1084" s="206"/>
      <c r="CZ1084" s="206"/>
      <c r="DA1084" s="206"/>
      <c r="DB1084" s="206"/>
      <c r="DC1084" s="206"/>
      <c r="DD1084" s="206"/>
      <c r="DE1084" s="206"/>
      <c r="DF1084" s="206"/>
      <c r="DG1084" s="206"/>
      <c r="DH1084" s="206"/>
      <c r="DI1084" s="206"/>
      <c r="DJ1084" s="206"/>
      <c r="DK1084" s="206"/>
      <c r="DL1084" s="206"/>
      <c r="DM1084" s="206"/>
      <c r="DN1084" s="206"/>
      <c r="DO1084" s="206"/>
      <c r="DP1084" s="206"/>
      <c r="DQ1084" s="206"/>
      <c r="DR1084" s="206"/>
      <c r="DS1084" s="206"/>
      <c r="DT1084" s="206"/>
      <c r="DU1084" s="206"/>
      <c r="DV1084" s="206"/>
      <c r="DW1084" s="206"/>
      <c r="DX1084" s="206"/>
      <c r="DY1084" s="206"/>
      <c r="DZ1084" s="206"/>
      <c r="EA1084" s="206"/>
      <c r="EB1084" s="206"/>
      <c r="EC1084" s="206"/>
      <c r="ED1084" s="206"/>
      <c r="EE1084" s="206"/>
      <c r="EF1084" s="206"/>
      <c r="EG1084" s="206"/>
      <c r="EH1084" s="206"/>
      <c r="EI1084" s="206"/>
      <c r="EJ1084" s="206"/>
      <c r="EK1084" s="206"/>
      <c r="EL1084" s="206"/>
      <c r="EM1084" s="206"/>
      <c r="EN1084" s="206"/>
      <c r="EO1084" s="206"/>
      <c r="EP1084" s="206"/>
      <c r="EQ1084" s="206"/>
      <c r="ER1084" s="206"/>
      <c r="ES1084" s="206"/>
      <c r="ET1084" s="206"/>
      <c r="EU1084" s="206"/>
      <c r="EV1084" s="206"/>
      <c r="EW1084" s="206"/>
      <c r="EX1084" s="206"/>
      <c r="EY1084" s="206"/>
      <c r="EZ1084" s="206"/>
      <c r="FA1084" s="206"/>
      <c r="FB1084" s="206"/>
      <c r="FC1084" s="206"/>
      <c r="FD1084" s="206"/>
      <c r="FE1084" s="206"/>
      <c r="FF1084" s="206"/>
      <c r="FG1084" s="206"/>
      <c r="FH1084" s="206"/>
      <c r="FI1084" s="206"/>
      <c r="FJ1084" s="206"/>
      <c r="FK1084" s="206"/>
      <c r="FL1084" s="206"/>
      <c r="FM1084" s="206"/>
      <c r="FN1084" s="206"/>
      <c r="FO1084" s="206"/>
      <c r="FP1084" s="206"/>
      <c r="FQ1084" s="206"/>
      <c r="FR1084" s="206"/>
      <c r="FS1084" s="206"/>
      <c r="FT1084" s="206"/>
      <c r="FU1084" s="206"/>
      <c r="FV1084" s="206"/>
      <c r="FW1084" s="206"/>
      <c r="FX1084" s="206"/>
      <c r="FY1084" s="206"/>
      <c r="FZ1084" s="206"/>
      <c r="GA1084" s="206"/>
      <c r="GB1084" s="206"/>
      <c r="GC1084" s="206"/>
      <c r="GD1084" s="206"/>
      <c r="GE1084" s="206"/>
      <c r="GF1084" s="206"/>
      <c r="GG1084" s="206"/>
      <c r="GH1084" s="206"/>
      <c r="GI1084" s="206"/>
      <c r="GJ1084" s="206"/>
      <c r="GK1084" s="206"/>
      <c r="GL1084" s="206"/>
      <c r="GM1084" s="206"/>
      <c r="GN1084" s="206"/>
      <c r="GO1084" s="206"/>
      <c r="GP1084" s="206"/>
      <c r="GQ1084" s="206"/>
      <c r="GR1084" s="206"/>
      <c r="GS1084" s="206"/>
      <c r="GT1084" s="206"/>
      <c r="GU1084" s="206"/>
      <c r="GV1084" s="206"/>
      <c r="GW1084" s="206"/>
      <c r="GX1084" s="206"/>
      <c r="GY1084" s="206"/>
      <c r="GZ1084" s="206"/>
      <c r="HA1084" s="206"/>
      <c r="HB1084" s="206"/>
      <c r="HC1084" s="206"/>
      <c r="HD1084" s="206"/>
      <c r="HE1084" s="206"/>
      <c r="HF1084" s="206"/>
      <c r="HG1084" s="206"/>
      <c r="HH1084" s="206"/>
      <c r="HI1084" s="206"/>
      <c r="HJ1084" s="206"/>
      <c r="HK1084" s="206"/>
      <c r="HL1084" s="206"/>
      <c r="HM1084" s="206"/>
      <c r="HN1084" s="206"/>
      <c r="HO1084" s="206"/>
      <c r="HP1084" s="206"/>
      <c r="HQ1084" s="206"/>
      <c r="HR1084" s="206"/>
      <c r="HS1084" s="206"/>
      <c r="HT1084" s="206"/>
      <c r="HU1084" s="206"/>
      <c r="HV1084" s="206"/>
      <c r="HW1084" s="206"/>
      <c r="HX1084" s="206"/>
      <c r="HY1084" s="206"/>
      <c r="HZ1084" s="206"/>
      <c r="IA1084" s="206"/>
      <c r="IB1084" s="206"/>
      <c r="IC1084" s="206"/>
      <c r="ID1084" s="206"/>
      <c r="IE1084" s="206"/>
      <c r="IF1084" s="206"/>
      <c r="IG1084" s="206"/>
      <c r="IH1084" s="206"/>
    </row>
    <row r="1085" spans="1:242" s="225" customFormat="1" hidden="1" x14ac:dyDescent="0.25">
      <c r="A1085" s="206"/>
      <c r="B1085" s="206"/>
      <c r="C1085" s="206"/>
      <c r="D1085" s="206"/>
      <c r="E1085" s="206"/>
      <c r="F1085" s="206"/>
      <c r="G1085" s="208"/>
      <c r="H1085" s="285">
        <v>19912650</v>
      </c>
      <c r="I1085" s="210"/>
      <c r="J1085" s="357">
        <f t="shared" si="17"/>
        <v>20687200</v>
      </c>
      <c r="K1085" s="251"/>
      <c r="L1085" s="287"/>
      <c r="M1085" s="206"/>
      <c r="N1085" s="287"/>
      <c r="O1085" s="287"/>
      <c r="P1085" s="287"/>
      <c r="Q1085" s="287"/>
      <c r="R1085" s="287"/>
      <c r="S1085" s="287"/>
      <c r="T1085" s="287"/>
      <c r="U1085" s="287"/>
      <c r="V1085" s="287"/>
      <c r="W1085" s="287"/>
      <c r="X1085" s="287"/>
      <c r="Y1085" s="287"/>
      <c r="Z1085" s="287"/>
      <c r="AA1085" s="287"/>
      <c r="AB1085" s="287"/>
      <c r="AC1085" s="287"/>
      <c r="AD1085" s="287"/>
      <c r="AE1085" s="287"/>
      <c r="AF1085" s="287"/>
      <c r="AG1085" s="287"/>
      <c r="AH1085" s="287"/>
      <c r="AI1085" s="287"/>
      <c r="AJ1085" s="449"/>
      <c r="AK1085" s="206"/>
      <c r="AL1085" s="206"/>
      <c r="AM1085" s="206"/>
      <c r="AN1085" s="206"/>
      <c r="AO1085" s="206"/>
      <c r="AP1085" s="206"/>
      <c r="AQ1085" s="206"/>
      <c r="AR1085" s="206"/>
      <c r="AS1085" s="206"/>
      <c r="AT1085" s="206"/>
      <c r="AU1085" s="206"/>
      <c r="AV1085" s="206"/>
      <c r="AW1085" s="206"/>
      <c r="AX1085" s="206"/>
      <c r="AY1085" s="206"/>
      <c r="AZ1085" s="206"/>
      <c r="BA1085" s="206"/>
      <c r="BB1085" s="206"/>
      <c r="BC1085" s="206"/>
      <c r="BD1085" s="206"/>
      <c r="BE1085" s="206"/>
      <c r="BF1085" s="206"/>
      <c r="BG1085" s="206"/>
      <c r="BH1085" s="206"/>
      <c r="BI1085" s="206"/>
      <c r="BJ1085" s="206"/>
      <c r="BK1085" s="206"/>
      <c r="BL1085" s="206"/>
      <c r="BM1085" s="206"/>
      <c r="BN1085" s="206"/>
      <c r="BO1085" s="206"/>
      <c r="BP1085" s="206"/>
      <c r="BQ1085" s="206"/>
      <c r="BR1085" s="206"/>
      <c r="BS1085" s="206"/>
      <c r="BT1085" s="206"/>
      <c r="BU1085" s="206"/>
      <c r="BV1085" s="206"/>
      <c r="BW1085" s="206"/>
      <c r="BX1085" s="206"/>
      <c r="BY1085" s="206"/>
      <c r="BZ1085" s="206"/>
      <c r="CA1085" s="206"/>
      <c r="CB1085" s="206"/>
      <c r="CC1085" s="206"/>
      <c r="CD1085" s="206"/>
      <c r="CE1085" s="206"/>
      <c r="CF1085" s="206"/>
      <c r="CG1085" s="206"/>
      <c r="CH1085" s="206"/>
      <c r="CI1085" s="206"/>
      <c r="CJ1085" s="206"/>
      <c r="CK1085" s="206"/>
      <c r="CL1085" s="206"/>
      <c r="CM1085" s="206"/>
      <c r="CN1085" s="206"/>
      <c r="CO1085" s="206"/>
      <c r="CP1085" s="206"/>
      <c r="CQ1085" s="206"/>
      <c r="CR1085" s="206"/>
      <c r="CS1085" s="206"/>
      <c r="CT1085" s="206"/>
      <c r="CU1085" s="206"/>
      <c r="CV1085" s="206"/>
      <c r="CW1085" s="206"/>
      <c r="CX1085" s="206"/>
      <c r="CY1085" s="206"/>
      <c r="CZ1085" s="206"/>
      <c r="DA1085" s="206"/>
      <c r="DB1085" s="206"/>
      <c r="DC1085" s="206"/>
      <c r="DD1085" s="206"/>
      <c r="DE1085" s="206"/>
      <c r="DF1085" s="206"/>
      <c r="DG1085" s="206"/>
      <c r="DH1085" s="206"/>
      <c r="DI1085" s="206"/>
      <c r="DJ1085" s="206"/>
      <c r="DK1085" s="206"/>
      <c r="DL1085" s="206"/>
      <c r="DM1085" s="206"/>
      <c r="DN1085" s="206"/>
      <c r="DO1085" s="206"/>
      <c r="DP1085" s="206"/>
      <c r="DQ1085" s="206"/>
      <c r="DR1085" s="206"/>
      <c r="DS1085" s="206"/>
      <c r="DT1085" s="206"/>
      <c r="DU1085" s="206"/>
      <c r="DV1085" s="206"/>
      <c r="DW1085" s="206"/>
      <c r="DX1085" s="206"/>
      <c r="DY1085" s="206"/>
      <c r="DZ1085" s="206"/>
      <c r="EA1085" s="206"/>
      <c r="EB1085" s="206"/>
      <c r="EC1085" s="206"/>
      <c r="ED1085" s="206"/>
      <c r="EE1085" s="206"/>
      <c r="EF1085" s="206"/>
      <c r="EG1085" s="206"/>
      <c r="EH1085" s="206"/>
      <c r="EI1085" s="206"/>
      <c r="EJ1085" s="206"/>
      <c r="EK1085" s="206"/>
      <c r="EL1085" s="206"/>
      <c r="EM1085" s="206"/>
      <c r="EN1085" s="206"/>
      <c r="EO1085" s="206"/>
      <c r="EP1085" s="206"/>
      <c r="EQ1085" s="206"/>
      <c r="ER1085" s="206"/>
      <c r="ES1085" s="206"/>
      <c r="ET1085" s="206"/>
      <c r="EU1085" s="206"/>
      <c r="EV1085" s="206"/>
      <c r="EW1085" s="206"/>
      <c r="EX1085" s="206"/>
      <c r="EY1085" s="206"/>
      <c r="EZ1085" s="206"/>
      <c r="FA1085" s="206"/>
      <c r="FB1085" s="206"/>
      <c r="FC1085" s="206"/>
      <c r="FD1085" s="206"/>
      <c r="FE1085" s="206"/>
      <c r="FF1085" s="206"/>
      <c r="FG1085" s="206"/>
      <c r="FH1085" s="206"/>
      <c r="FI1085" s="206"/>
      <c r="FJ1085" s="206"/>
      <c r="FK1085" s="206"/>
      <c r="FL1085" s="206"/>
      <c r="FM1085" s="206"/>
      <c r="FN1085" s="206"/>
      <c r="FO1085" s="206"/>
      <c r="FP1085" s="206"/>
      <c r="FQ1085" s="206"/>
      <c r="FR1085" s="206"/>
      <c r="FS1085" s="206"/>
      <c r="FT1085" s="206"/>
      <c r="FU1085" s="206"/>
      <c r="FV1085" s="206"/>
      <c r="FW1085" s="206"/>
      <c r="FX1085" s="206"/>
      <c r="FY1085" s="206"/>
      <c r="FZ1085" s="206"/>
      <c r="GA1085" s="206"/>
      <c r="GB1085" s="206"/>
      <c r="GC1085" s="206"/>
      <c r="GD1085" s="206"/>
      <c r="GE1085" s="206"/>
      <c r="GF1085" s="206"/>
      <c r="GG1085" s="206"/>
      <c r="GH1085" s="206"/>
      <c r="GI1085" s="206"/>
      <c r="GJ1085" s="206"/>
      <c r="GK1085" s="206"/>
      <c r="GL1085" s="206"/>
      <c r="GM1085" s="206"/>
      <c r="GN1085" s="206"/>
      <c r="GO1085" s="206"/>
      <c r="GP1085" s="206"/>
      <c r="GQ1085" s="206"/>
      <c r="GR1085" s="206"/>
      <c r="GS1085" s="206"/>
      <c r="GT1085" s="206"/>
      <c r="GU1085" s="206"/>
      <c r="GV1085" s="206"/>
      <c r="GW1085" s="206"/>
      <c r="GX1085" s="206"/>
      <c r="GY1085" s="206"/>
      <c r="GZ1085" s="206"/>
      <c r="HA1085" s="206"/>
      <c r="HB1085" s="206"/>
      <c r="HC1085" s="206"/>
      <c r="HD1085" s="206"/>
      <c r="HE1085" s="206"/>
      <c r="HF1085" s="206"/>
      <c r="HG1085" s="206"/>
      <c r="HH1085" s="206"/>
      <c r="HI1085" s="206"/>
      <c r="HJ1085" s="206"/>
      <c r="HK1085" s="206"/>
      <c r="HL1085" s="206"/>
      <c r="HM1085" s="206"/>
      <c r="HN1085" s="206"/>
      <c r="HO1085" s="206"/>
      <c r="HP1085" s="206"/>
      <c r="HQ1085" s="206"/>
      <c r="HR1085" s="206"/>
      <c r="HS1085" s="206"/>
      <c r="HT1085" s="206"/>
      <c r="HU1085" s="206"/>
      <c r="HV1085" s="206"/>
      <c r="HW1085" s="206"/>
      <c r="HX1085" s="206"/>
      <c r="HY1085" s="206"/>
      <c r="HZ1085" s="206"/>
      <c r="IA1085" s="206"/>
      <c r="IB1085" s="206"/>
      <c r="IC1085" s="206"/>
      <c r="ID1085" s="206"/>
      <c r="IE1085" s="206"/>
      <c r="IF1085" s="206"/>
      <c r="IG1085" s="206"/>
      <c r="IH1085" s="206"/>
    </row>
    <row r="1086" spans="1:242" s="225" customFormat="1" hidden="1" x14ac:dyDescent="0.25">
      <c r="A1086" s="206"/>
      <c r="B1086" s="206"/>
      <c r="C1086" s="204">
        <v>43749</v>
      </c>
      <c r="D1086" s="406" t="s">
        <v>1907</v>
      </c>
      <c r="E1086" s="319" t="s">
        <v>1906</v>
      </c>
      <c r="F1086" s="255"/>
      <c r="G1086" s="320" t="s">
        <v>563</v>
      </c>
      <c r="H1086" s="285"/>
      <c r="I1086" s="321">
        <v>136000</v>
      </c>
      <c r="J1086" s="357">
        <f t="shared" si="17"/>
        <v>20551200</v>
      </c>
      <c r="K1086" s="251"/>
      <c r="L1086" s="287"/>
      <c r="M1086" s="319" t="s">
        <v>1906</v>
      </c>
      <c r="N1086" s="287"/>
      <c r="O1086" s="287"/>
      <c r="P1086" s="287"/>
      <c r="Q1086" s="287"/>
      <c r="R1086" s="287"/>
      <c r="S1086" s="287"/>
      <c r="T1086" s="287"/>
      <c r="U1086" s="287"/>
      <c r="V1086" s="287"/>
      <c r="W1086" s="287"/>
      <c r="X1086" s="287"/>
      <c r="Y1086" s="287"/>
      <c r="Z1086" s="287"/>
      <c r="AA1086" s="287"/>
      <c r="AB1086" s="287"/>
      <c r="AC1086" s="287"/>
      <c r="AD1086" s="287"/>
      <c r="AE1086" s="287"/>
      <c r="AF1086" s="287"/>
      <c r="AG1086" s="287"/>
      <c r="AH1086" s="287"/>
      <c r="AI1086" s="287"/>
      <c r="AJ1086" s="449"/>
      <c r="AK1086" s="206"/>
      <c r="AL1086" s="206"/>
      <c r="AM1086" s="206"/>
      <c r="AN1086" s="206"/>
      <c r="AO1086" s="206"/>
      <c r="AP1086" s="206"/>
      <c r="AQ1086" s="206"/>
      <c r="AR1086" s="206"/>
      <c r="AS1086" s="206"/>
      <c r="AT1086" s="206"/>
      <c r="AU1086" s="206"/>
      <c r="AV1086" s="206"/>
      <c r="AW1086" s="206"/>
      <c r="AX1086" s="206"/>
      <c r="AY1086" s="206"/>
      <c r="AZ1086" s="206"/>
      <c r="BA1086" s="206"/>
      <c r="BB1086" s="206"/>
      <c r="BC1086" s="206"/>
      <c r="BD1086" s="206"/>
      <c r="BE1086" s="206"/>
      <c r="BF1086" s="206"/>
      <c r="BG1086" s="206"/>
      <c r="BH1086" s="206"/>
      <c r="BI1086" s="206"/>
      <c r="BJ1086" s="206"/>
      <c r="BK1086" s="206"/>
      <c r="BL1086" s="206"/>
      <c r="BM1086" s="206"/>
      <c r="BN1086" s="206"/>
      <c r="BO1086" s="206"/>
      <c r="BP1086" s="206"/>
      <c r="BQ1086" s="206"/>
      <c r="BR1086" s="206"/>
      <c r="BS1086" s="206"/>
      <c r="BT1086" s="206"/>
      <c r="BU1086" s="206"/>
      <c r="BV1086" s="206"/>
      <c r="BW1086" s="206"/>
      <c r="BX1086" s="206"/>
      <c r="BY1086" s="206"/>
      <c r="BZ1086" s="206"/>
      <c r="CA1086" s="206"/>
      <c r="CB1086" s="206"/>
      <c r="CC1086" s="206"/>
      <c r="CD1086" s="206"/>
      <c r="CE1086" s="206"/>
      <c r="CF1086" s="206"/>
      <c r="CG1086" s="206"/>
      <c r="CH1086" s="206"/>
      <c r="CI1086" s="206"/>
      <c r="CJ1086" s="206"/>
      <c r="CK1086" s="206"/>
      <c r="CL1086" s="206"/>
      <c r="CM1086" s="206"/>
      <c r="CN1086" s="206"/>
      <c r="CO1086" s="206"/>
      <c r="CP1086" s="206"/>
      <c r="CQ1086" s="206"/>
      <c r="CR1086" s="206"/>
      <c r="CS1086" s="206"/>
      <c r="CT1086" s="206"/>
      <c r="CU1086" s="206"/>
      <c r="CV1086" s="206"/>
      <c r="CW1086" s="206"/>
      <c r="CX1086" s="206"/>
      <c r="CY1086" s="206"/>
      <c r="CZ1086" s="206"/>
      <c r="DA1086" s="206"/>
      <c r="DB1086" s="206"/>
      <c r="DC1086" s="206"/>
      <c r="DD1086" s="206"/>
      <c r="DE1086" s="206"/>
      <c r="DF1086" s="206"/>
      <c r="DG1086" s="206"/>
      <c r="DH1086" s="206"/>
      <c r="DI1086" s="206"/>
      <c r="DJ1086" s="206"/>
      <c r="DK1086" s="206"/>
      <c r="DL1086" s="206"/>
      <c r="DM1086" s="206"/>
      <c r="DN1086" s="206"/>
      <c r="DO1086" s="206"/>
      <c r="DP1086" s="206"/>
      <c r="DQ1086" s="206"/>
      <c r="DR1086" s="206"/>
      <c r="DS1086" s="206"/>
      <c r="DT1086" s="206"/>
      <c r="DU1086" s="206"/>
      <c r="DV1086" s="206"/>
      <c r="DW1086" s="206"/>
      <c r="DX1086" s="206"/>
      <c r="DY1086" s="206"/>
      <c r="DZ1086" s="206"/>
      <c r="EA1086" s="206"/>
      <c r="EB1086" s="206"/>
      <c r="EC1086" s="206"/>
      <c r="ED1086" s="206"/>
      <c r="EE1086" s="206"/>
      <c r="EF1086" s="206"/>
      <c r="EG1086" s="206"/>
      <c r="EH1086" s="206"/>
      <c r="EI1086" s="206"/>
      <c r="EJ1086" s="206"/>
      <c r="EK1086" s="206"/>
      <c r="EL1086" s="206"/>
      <c r="EM1086" s="206"/>
      <c r="EN1086" s="206"/>
      <c r="EO1086" s="206"/>
      <c r="EP1086" s="206"/>
      <c r="EQ1086" s="206"/>
      <c r="ER1086" s="206"/>
      <c r="ES1086" s="206"/>
      <c r="ET1086" s="206"/>
      <c r="EU1086" s="206"/>
      <c r="EV1086" s="206"/>
      <c r="EW1086" s="206"/>
      <c r="EX1086" s="206"/>
      <c r="EY1086" s="206"/>
      <c r="EZ1086" s="206"/>
      <c r="FA1086" s="206"/>
      <c r="FB1086" s="206"/>
      <c r="FC1086" s="206"/>
      <c r="FD1086" s="206"/>
      <c r="FE1086" s="206"/>
      <c r="FF1086" s="206"/>
      <c r="FG1086" s="206"/>
      <c r="FH1086" s="206"/>
      <c r="FI1086" s="206"/>
      <c r="FJ1086" s="206"/>
      <c r="FK1086" s="206"/>
      <c r="FL1086" s="206"/>
      <c r="FM1086" s="206"/>
      <c r="FN1086" s="206"/>
      <c r="FO1086" s="206"/>
      <c r="FP1086" s="206"/>
      <c r="FQ1086" s="206"/>
      <c r="FR1086" s="206"/>
      <c r="FS1086" s="206"/>
      <c r="FT1086" s="206"/>
      <c r="FU1086" s="206"/>
      <c r="FV1086" s="206"/>
      <c r="FW1086" s="206"/>
      <c r="FX1086" s="206"/>
      <c r="FY1086" s="206"/>
      <c r="FZ1086" s="206"/>
      <c r="GA1086" s="206"/>
      <c r="GB1086" s="206"/>
      <c r="GC1086" s="206"/>
      <c r="GD1086" s="206"/>
      <c r="GE1086" s="206"/>
      <c r="GF1086" s="206"/>
      <c r="GG1086" s="206"/>
      <c r="GH1086" s="206"/>
      <c r="GI1086" s="206"/>
      <c r="GJ1086" s="206"/>
      <c r="GK1086" s="206"/>
      <c r="GL1086" s="206"/>
      <c r="GM1086" s="206"/>
      <c r="GN1086" s="206"/>
      <c r="GO1086" s="206"/>
      <c r="GP1086" s="206"/>
      <c r="GQ1086" s="206"/>
      <c r="GR1086" s="206"/>
      <c r="GS1086" s="206"/>
      <c r="GT1086" s="206"/>
      <c r="GU1086" s="206"/>
      <c r="GV1086" s="206"/>
      <c r="GW1086" s="206"/>
      <c r="GX1086" s="206"/>
      <c r="GY1086" s="206"/>
      <c r="GZ1086" s="206"/>
      <c r="HA1086" s="206"/>
      <c r="HB1086" s="206"/>
      <c r="HC1086" s="206"/>
      <c r="HD1086" s="206"/>
      <c r="HE1086" s="206"/>
      <c r="HF1086" s="206"/>
      <c r="HG1086" s="206"/>
      <c r="HH1086" s="206"/>
      <c r="HI1086" s="206"/>
      <c r="HJ1086" s="206"/>
      <c r="HK1086" s="206"/>
      <c r="HL1086" s="206"/>
      <c r="HM1086" s="206"/>
      <c r="HN1086" s="206"/>
      <c r="HO1086" s="206"/>
      <c r="HP1086" s="206"/>
      <c r="HQ1086" s="206"/>
      <c r="HR1086" s="206"/>
      <c r="HS1086" s="206"/>
      <c r="HT1086" s="206"/>
      <c r="HU1086" s="206"/>
      <c r="HV1086" s="206"/>
      <c r="HW1086" s="206"/>
      <c r="HX1086" s="206"/>
      <c r="HY1086" s="206"/>
      <c r="HZ1086" s="206"/>
      <c r="IA1086" s="206"/>
      <c r="IB1086" s="206"/>
      <c r="IC1086" s="206"/>
      <c r="ID1086" s="206"/>
      <c r="IE1086" s="206"/>
      <c r="IF1086" s="206"/>
      <c r="IG1086" s="206"/>
      <c r="IH1086" s="206"/>
    </row>
    <row r="1087" spans="1:242" s="225" customFormat="1" hidden="1" x14ac:dyDescent="0.25">
      <c r="A1087" s="206"/>
      <c r="B1087" s="206"/>
      <c r="C1087" s="204"/>
      <c r="D1087" s="396" t="s">
        <v>1100</v>
      </c>
      <c r="E1087" s="319"/>
      <c r="F1087" s="255"/>
      <c r="G1087" s="320" t="s">
        <v>563</v>
      </c>
      <c r="H1087" s="285">
        <v>138000</v>
      </c>
      <c r="I1087" s="271"/>
      <c r="J1087" s="357">
        <f t="shared" si="17"/>
        <v>20689200</v>
      </c>
      <c r="K1087" s="251" t="s">
        <v>1978</v>
      </c>
      <c r="L1087" s="287"/>
      <c r="M1087" s="319"/>
      <c r="N1087" s="287"/>
      <c r="O1087" s="287"/>
      <c r="P1087" s="287"/>
      <c r="Q1087" s="287"/>
      <c r="R1087" s="287"/>
      <c r="S1087" s="287"/>
      <c r="T1087" s="287"/>
      <c r="U1087" s="287"/>
      <c r="V1087" s="287"/>
      <c r="W1087" s="287"/>
      <c r="X1087" s="287"/>
      <c r="Y1087" s="287"/>
      <c r="Z1087" s="287"/>
      <c r="AA1087" s="287"/>
      <c r="AB1087" s="287"/>
      <c r="AC1087" s="287"/>
      <c r="AD1087" s="287"/>
      <c r="AE1087" s="287"/>
      <c r="AF1087" s="287"/>
      <c r="AG1087" s="287"/>
      <c r="AH1087" s="287"/>
      <c r="AI1087" s="287"/>
      <c r="AJ1087" s="449"/>
      <c r="AK1087" s="206"/>
      <c r="AL1087" s="206"/>
      <c r="AM1087" s="206"/>
      <c r="AN1087" s="206"/>
      <c r="AO1087" s="206"/>
      <c r="AP1087" s="206"/>
      <c r="AQ1087" s="206"/>
      <c r="AR1087" s="206"/>
      <c r="AS1087" s="206"/>
      <c r="AT1087" s="206"/>
      <c r="AU1087" s="206"/>
      <c r="AV1087" s="206"/>
      <c r="AW1087" s="206"/>
      <c r="AX1087" s="206"/>
      <c r="AY1087" s="206"/>
      <c r="AZ1087" s="206"/>
      <c r="BA1087" s="206"/>
      <c r="BB1087" s="206"/>
      <c r="BC1087" s="206"/>
      <c r="BD1087" s="206"/>
      <c r="BE1087" s="206"/>
      <c r="BF1087" s="206"/>
      <c r="BG1087" s="206"/>
      <c r="BH1087" s="206"/>
      <c r="BI1087" s="206"/>
      <c r="BJ1087" s="206"/>
      <c r="BK1087" s="206"/>
      <c r="BL1087" s="206"/>
      <c r="BM1087" s="206"/>
      <c r="BN1087" s="206"/>
      <c r="BO1087" s="206"/>
      <c r="BP1087" s="206"/>
      <c r="BQ1087" s="206"/>
      <c r="BR1087" s="206"/>
      <c r="BS1087" s="206"/>
      <c r="BT1087" s="206"/>
      <c r="BU1087" s="206"/>
      <c r="BV1087" s="206"/>
      <c r="BW1087" s="206"/>
      <c r="BX1087" s="206"/>
      <c r="BY1087" s="206"/>
      <c r="BZ1087" s="206"/>
      <c r="CA1087" s="206"/>
      <c r="CB1087" s="206"/>
      <c r="CC1087" s="206"/>
      <c r="CD1087" s="206"/>
      <c r="CE1087" s="206"/>
      <c r="CF1087" s="206"/>
      <c r="CG1087" s="206"/>
      <c r="CH1087" s="206"/>
      <c r="CI1087" s="206"/>
      <c r="CJ1087" s="206"/>
      <c r="CK1087" s="206"/>
      <c r="CL1087" s="206"/>
      <c r="CM1087" s="206"/>
      <c r="CN1087" s="206"/>
      <c r="CO1087" s="206"/>
      <c r="CP1087" s="206"/>
      <c r="CQ1087" s="206"/>
      <c r="CR1087" s="206"/>
      <c r="CS1087" s="206"/>
      <c r="CT1087" s="206"/>
      <c r="CU1087" s="206"/>
      <c r="CV1087" s="206"/>
      <c r="CW1087" s="206"/>
      <c r="CX1087" s="206"/>
      <c r="CY1087" s="206"/>
      <c r="CZ1087" s="206"/>
      <c r="DA1087" s="206"/>
      <c r="DB1087" s="206"/>
      <c r="DC1087" s="206"/>
      <c r="DD1087" s="206"/>
      <c r="DE1087" s="206"/>
      <c r="DF1087" s="206"/>
      <c r="DG1087" s="206"/>
      <c r="DH1087" s="206"/>
      <c r="DI1087" s="206"/>
      <c r="DJ1087" s="206"/>
      <c r="DK1087" s="206"/>
      <c r="DL1087" s="206"/>
      <c r="DM1087" s="206"/>
      <c r="DN1087" s="206"/>
      <c r="DO1087" s="206"/>
      <c r="DP1087" s="206"/>
      <c r="DQ1087" s="206"/>
      <c r="DR1087" s="206"/>
      <c r="DS1087" s="206"/>
      <c r="DT1087" s="206"/>
      <c r="DU1087" s="206"/>
      <c r="DV1087" s="206"/>
      <c r="DW1087" s="206"/>
      <c r="DX1087" s="206"/>
      <c r="DY1087" s="206"/>
      <c r="DZ1087" s="206"/>
      <c r="EA1087" s="206"/>
      <c r="EB1087" s="206"/>
      <c r="EC1087" s="206"/>
      <c r="ED1087" s="206"/>
      <c r="EE1087" s="206"/>
      <c r="EF1087" s="206"/>
      <c r="EG1087" s="206"/>
      <c r="EH1087" s="206"/>
      <c r="EI1087" s="206"/>
      <c r="EJ1087" s="206"/>
      <c r="EK1087" s="206"/>
      <c r="EL1087" s="206"/>
      <c r="EM1087" s="206"/>
      <c r="EN1087" s="206"/>
      <c r="EO1087" s="206"/>
      <c r="EP1087" s="206"/>
      <c r="EQ1087" s="206"/>
      <c r="ER1087" s="206"/>
      <c r="ES1087" s="206"/>
      <c r="ET1087" s="206"/>
      <c r="EU1087" s="206"/>
      <c r="EV1087" s="206"/>
      <c r="EW1087" s="206"/>
      <c r="EX1087" s="206"/>
      <c r="EY1087" s="206"/>
      <c r="EZ1087" s="206"/>
      <c r="FA1087" s="206"/>
      <c r="FB1087" s="206"/>
      <c r="FC1087" s="206"/>
      <c r="FD1087" s="206"/>
      <c r="FE1087" s="206"/>
      <c r="FF1087" s="206"/>
      <c r="FG1087" s="206"/>
      <c r="FH1087" s="206"/>
      <c r="FI1087" s="206"/>
      <c r="FJ1087" s="206"/>
      <c r="FK1087" s="206"/>
      <c r="FL1087" s="206"/>
      <c r="FM1087" s="206"/>
      <c r="FN1087" s="206"/>
      <c r="FO1087" s="206"/>
      <c r="FP1087" s="206"/>
      <c r="FQ1087" s="206"/>
      <c r="FR1087" s="206"/>
      <c r="FS1087" s="206"/>
      <c r="FT1087" s="206"/>
      <c r="FU1087" s="206"/>
      <c r="FV1087" s="206"/>
      <c r="FW1087" s="206"/>
      <c r="FX1087" s="206"/>
      <c r="FY1087" s="206"/>
      <c r="FZ1087" s="206"/>
      <c r="GA1087" s="206"/>
      <c r="GB1087" s="206"/>
      <c r="GC1087" s="206"/>
      <c r="GD1087" s="206"/>
      <c r="GE1087" s="206"/>
      <c r="GF1087" s="206"/>
      <c r="GG1087" s="206"/>
      <c r="GH1087" s="206"/>
      <c r="GI1087" s="206"/>
      <c r="GJ1087" s="206"/>
      <c r="GK1087" s="206"/>
      <c r="GL1087" s="206"/>
      <c r="GM1087" s="206"/>
      <c r="GN1087" s="206"/>
      <c r="GO1087" s="206"/>
      <c r="GP1087" s="206"/>
      <c r="GQ1087" s="206"/>
      <c r="GR1087" s="206"/>
      <c r="GS1087" s="206"/>
      <c r="GT1087" s="206"/>
      <c r="GU1087" s="206"/>
      <c r="GV1087" s="206"/>
      <c r="GW1087" s="206"/>
      <c r="GX1087" s="206"/>
      <c r="GY1087" s="206"/>
      <c r="GZ1087" s="206"/>
      <c r="HA1087" s="206"/>
      <c r="HB1087" s="206"/>
      <c r="HC1087" s="206"/>
      <c r="HD1087" s="206"/>
      <c r="HE1087" s="206"/>
      <c r="HF1087" s="206"/>
      <c r="HG1087" s="206"/>
      <c r="HH1087" s="206"/>
      <c r="HI1087" s="206"/>
      <c r="HJ1087" s="206"/>
      <c r="HK1087" s="206"/>
      <c r="HL1087" s="206"/>
      <c r="HM1087" s="206"/>
      <c r="HN1087" s="206"/>
      <c r="HO1087" s="206"/>
      <c r="HP1087" s="206"/>
      <c r="HQ1087" s="206"/>
      <c r="HR1087" s="206"/>
      <c r="HS1087" s="206"/>
      <c r="HT1087" s="206"/>
      <c r="HU1087" s="206"/>
      <c r="HV1087" s="206"/>
      <c r="HW1087" s="206"/>
      <c r="HX1087" s="206"/>
      <c r="HY1087" s="206"/>
      <c r="HZ1087" s="206"/>
      <c r="IA1087" s="206"/>
      <c r="IB1087" s="206"/>
      <c r="IC1087" s="206"/>
      <c r="ID1087" s="206"/>
      <c r="IE1087" s="206"/>
      <c r="IF1087" s="206"/>
      <c r="IG1087" s="206"/>
      <c r="IH1087" s="206"/>
    </row>
    <row r="1088" spans="1:242" s="225" customFormat="1" hidden="1" x14ac:dyDescent="0.25">
      <c r="A1088" s="206"/>
      <c r="B1088" s="206"/>
      <c r="C1088" s="204">
        <v>43750</v>
      </c>
      <c r="D1088" s="407" t="s">
        <v>92</v>
      </c>
      <c r="E1088" s="319" t="s">
        <v>1908</v>
      </c>
      <c r="F1088" s="322"/>
      <c r="G1088" s="270" t="s">
        <v>327</v>
      </c>
      <c r="H1088" s="285"/>
      <c r="I1088" s="271">
        <v>488000</v>
      </c>
      <c r="J1088" s="357">
        <f t="shared" si="17"/>
        <v>20201200</v>
      </c>
      <c r="K1088" s="251"/>
      <c r="L1088" s="287"/>
      <c r="M1088" s="319" t="s">
        <v>1908</v>
      </c>
      <c r="N1088" s="287"/>
      <c r="O1088" s="287"/>
      <c r="P1088" s="287"/>
      <c r="Q1088" s="287"/>
      <c r="R1088" s="287"/>
      <c r="S1088" s="287"/>
      <c r="T1088" s="287"/>
      <c r="U1088" s="287"/>
      <c r="V1088" s="287"/>
      <c r="W1088" s="287"/>
      <c r="X1088" s="287"/>
      <c r="Y1088" s="287"/>
      <c r="Z1088" s="287"/>
      <c r="AA1088" s="287"/>
      <c r="AB1088" s="287"/>
      <c r="AC1088" s="287"/>
      <c r="AD1088" s="287"/>
      <c r="AE1088" s="287"/>
      <c r="AF1088" s="287"/>
      <c r="AG1088" s="287"/>
      <c r="AH1088" s="287"/>
      <c r="AI1088" s="287"/>
      <c r="AJ1088" s="449"/>
      <c r="AK1088" s="206"/>
      <c r="AL1088" s="206"/>
      <c r="AM1088" s="206"/>
      <c r="AN1088" s="206"/>
      <c r="AO1088" s="206"/>
      <c r="AP1088" s="206"/>
      <c r="AQ1088" s="206"/>
      <c r="AR1088" s="206"/>
      <c r="AS1088" s="206"/>
      <c r="AT1088" s="206"/>
      <c r="AU1088" s="206"/>
      <c r="AV1088" s="206"/>
      <c r="AW1088" s="206"/>
      <c r="AX1088" s="206"/>
      <c r="AY1088" s="206"/>
      <c r="AZ1088" s="206"/>
      <c r="BA1088" s="206"/>
      <c r="BB1088" s="206"/>
      <c r="BC1088" s="206"/>
      <c r="BD1088" s="206"/>
      <c r="BE1088" s="206"/>
      <c r="BF1088" s="206"/>
      <c r="BG1088" s="206"/>
      <c r="BH1088" s="206"/>
      <c r="BI1088" s="206"/>
      <c r="BJ1088" s="206"/>
      <c r="BK1088" s="206"/>
      <c r="BL1088" s="206"/>
      <c r="BM1088" s="206"/>
      <c r="BN1088" s="206"/>
      <c r="BO1088" s="206"/>
      <c r="BP1088" s="206"/>
      <c r="BQ1088" s="206"/>
      <c r="BR1088" s="206"/>
      <c r="BS1088" s="206"/>
      <c r="BT1088" s="206"/>
      <c r="BU1088" s="206"/>
      <c r="BV1088" s="206"/>
      <c r="BW1088" s="206"/>
      <c r="BX1088" s="206"/>
      <c r="BY1088" s="206"/>
      <c r="BZ1088" s="206"/>
      <c r="CA1088" s="206"/>
      <c r="CB1088" s="206"/>
      <c r="CC1088" s="206"/>
      <c r="CD1088" s="206"/>
      <c r="CE1088" s="206"/>
      <c r="CF1088" s="206"/>
      <c r="CG1088" s="206"/>
      <c r="CH1088" s="206"/>
      <c r="CI1088" s="206"/>
      <c r="CJ1088" s="206"/>
      <c r="CK1088" s="206"/>
      <c r="CL1088" s="206"/>
      <c r="CM1088" s="206"/>
      <c r="CN1088" s="206"/>
      <c r="CO1088" s="206"/>
      <c r="CP1088" s="206"/>
      <c r="CQ1088" s="206"/>
      <c r="CR1088" s="206"/>
      <c r="CS1088" s="206"/>
      <c r="CT1088" s="206"/>
      <c r="CU1088" s="206"/>
      <c r="CV1088" s="206"/>
      <c r="CW1088" s="206"/>
      <c r="CX1088" s="206"/>
      <c r="CY1088" s="206"/>
      <c r="CZ1088" s="206"/>
      <c r="DA1088" s="206"/>
      <c r="DB1088" s="206"/>
      <c r="DC1088" s="206"/>
      <c r="DD1088" s="206"/>
      <c r="DE1088" s="206"/>
      <c r="DF1088" s="206"/>
      <c r="DG1088" s="206"/>
      <c r="DH1088" s="206"/>
      <c r="DI1088" s="206"/>
      <c r="DJ1088" s="206"/>
      <c r="DK1088" s="206"/>
      <c r="DL1088" s="206"/>
      <c r="DM1088" s="206"/>
      <c r="DN1088" s="206"/>
      <c r="DO1088" s="206"/>
      <c r="DP1088" s="206"/>
      <c r="DQ1088" s="206"/>
      <c r="DR1088" s="206"/>
      <c r="DS1088" s="206"/>
      <c r="DT1088" s="206"/>
      <c r="DU1088" s="206"/>
      <c r="DV1088" s="206"/>
      <c r="DW1088" s="206"/>
      <c r="DX1088" s="206"/>
      <c r="DY1088" s="206"/>
      <c r="DZ1088" s="206"/>
      <c r="EA1088" s="206"/>
      <c r="EB1088" s="206"/>
      <c r="EC1088" s="206"/>
      <c r="ED1088" s="206"/>
      <c r="EE1088" s="206"/>
      <c r="EF1088" s="206"/>
      <c r="EG1088" s="206"/>
      <c r="EH1088" s="206"/>
      <c r="EI1088" s="206"/>
      <c r="EJ1088" s="206"/>
      <c r="EK1088" s="206"/>
      <c r="EL1088" s="206"/>
      <c r="EM1088" s="206"/>
      <c r="EN1088" s="206"/>
      <c r="EO1088" s="206"/>
      <c r="EP1088" s="206"/>
      <c r="EQ1088" s="206"/>
      <c r="ER1088" s="206"/>
      <c r="ES1088" s="206"/>
      <c r="ET1088" s="206"/>
      <c r="EU1088" s="206"/>
      <c r="EV1088" s="206"/>
      <c r="EW1088" s="206"/>
      <c r="EX1088" s="206"/>
      <c r="EY1088" s="206"/>
      <c r="EZ1088" s="206"/>
      <c r="FA1088" s="206"/>
      <c r="FB1088" s="206"/>
      <c r="FC1088" s="206"/>
      <c r="FD1088" s="206"/>
      <c r="FE1088" s="206"/>
      <c r="FF1088" s="206"/>
      <c r="FG1088" s="206"/>
      <c r="FH1088" s="206"/>
      <c r="FI1088" s="206"/>
      <c r="FJ1088" s="206"/>
      <c r="FK1088" s="206"/>
      <c r="FL1088" s="206"/>
      <c r="FM1088" s="206"/>
      <c r="FN1088" s="206"/>
      <c r="FO1088" s="206"/>
      <c r="FP1088" s="206"/>
      <c r="FQ1088" s="206"/>
      <c r="FR1088" s="206"/>
      <c r="FS1088" s="206"/>
      <c r="FT1088" s="206"/>
      <c r="FU1088" s="206"/>
      <c r="FV1088" s="206"/>
      <c r="FW1088" s="206"/>
      <c r="FX1088" s="206"/>
      <c r="FY1088" s="206"/>
      <c r="FZ1088" s="206"/>
      <c r="GA1088" s="206"/>
      <c r="GB1088" s="206"/>
      <c r="GC1088" s="206"/>
      <c r="GD1088" s="206"/>
      <c r="GE1088" s="206"/>
      <c r="GF1088" s="206"/>
      <c r="GG1088" s="206"/>
      <c r="GH1088" s="206"/>
      <c r="GI1088" s="206"/>
      <c r="GJ1088" s="206"/>
      <c r="GK1088" s="206"/>
      <c r="GL1088" s="206"/>
      <c r="GM1088" s="206"/>
      <c r="GN1088" s="206"/>
      <c r="GO1088" s="206"/>
      <c r="GP1088" s="206"/>
      <c r="GQ1088" s="206"/>
      <c r="GR1088" s="206"/>
      <c r="GS1088" s="206"/>
      <c r="GT1088" s="206"/>
      <c r="GU1088" s="206"/>
      <c r="GV1088" s="206"/>
      <c r="GW1088" s="206"/>
      <c r="GX1088" s="206"/>
      <c r="GY1088" s="206"/>
      <c r="GZ1088" s="206"/>
      <c r="HA1088" s="206"/>
      <c r="HB1088" s="206"/>
      <c r="HC1088" s="206"/>
      <c r="HD1088" s="206"/>
      <c r="HE1088" s="206"/>
      <c r="HF1088" s="206"/>
      <c r="HG1088" s="206"/>
      <c r="HH1088" s="206"/>
      <c r="HI1088" s="206"/>
      <c r="HJ1088" s="206"/>
      <c r="HK1088" s="206"/>
      <c r="HL1088" s="206"/>
      <c r="HM1088" s="206"/>
      <c r="HN1088" s="206"/>
      <c r="HO1088" s="206"/>
      <c r="HP1088" s="206"/>
      <c r="HQ1088" s="206"/>
      <c r="HR1088" s="206"/>
      <c r="HS1088" s="206"/>
      <c r="HT1088" s="206"/>
      <c r="HU1088" s="206"/>
      <c r="HV1088" s="206"/>
      <c r="HW1088" s="206"/>
      <c r="HX1088" s="206"/>
      <c r="HY1088" s="206"/>
      <c r="HZ1088" s="206"/>
      <c r="IA1088" s="206"/>
      <c r="IB1088" s="206"/>
      <c r="IC1088" s="206"/>
      <c r="ID1088" s="206"/>
      <c r="IE1088" s="206"/>
      <c r="IF1088" s="206"/>
      <c r="IG1088" s="206"/>
      <c r="IH1088" s="206"/>
    </row>
    <row r="1089" spans="1:242" s="225" customFormat="1" hidden="1" x14ac:dyDescent="0.25">
      <c r="A1089" s="206"/>
      <c r="B1089" s="206"/>
      <c r="C1089" s="204">
        <v>43750</v>
      </c>
      <c r="D1089" s="233" t="s">
        <v>1922</v>
      </c>
      <c r="E1089" s="319" t="s">
        <v>1909</v>
      </c>
      <c r="F1089" s="322"/>
      <c r="G1089" s="242" t="s">
        <v>1611</v>
      </c>
      <c r="H1089" s="285"/>
      <c r="I1089" s="236">
        <v>393300</v>
      </c>
      <c r="J1089" s="357">
        <f t="shared" si="17"/>
        <v>19807900</v>
      </c>
      <c r="K1089" s="251"/>
      <c r="L1089" s="287"/>
      <c r="M1089" s="319" t="s">
        <v>1909</v>
      </c>
      <c r="N1089" s="287"/>
      <c r="O1089" s="287"/>
      <c r="P1089" s="287"/>
      <c r="Q1089" s="287"/>
      <c r="R1089" s="287"/>
      <c r="S1089" s="287"/>
      <c r="T1089" s="287"/>
      <c r="U1089" s="287"/>
      <c r="V1089" s="287"/>
      <c r="W1089" s="287"/>
      <c r="X1089" s="287"/>
      <c r="Y1089" s="287"/>
      <c r="Z1089" s="287"/>
      <c r="AA1089" s="287"/>
      <c r="AB1089" s="287"/>
      <c r="AC1089" s="287"/>
      <c r="AD1089" s="287"/>
      <c r="AE1089" s="287"/>
      <c r="AF1089" s="287"/>
      <c r="AG1089" s="287"/>
      <c r="AH1089" s="287"/>
      <c r="AI1089" s="287"/>
      <c r="AJ1089" s="449"/>
      <c r="AK1089" s="206"/>
      <c r="AL1089" s="206"/>
      <c r="AM1089" s="206"/>
      <c r="AN1089" s="206"/>
      <c r="AO1089" s="206"/>
      <c r="AP1089" s="206"/>
      <c r="AQ1089" s="206"/>
      <c r="AR1089" s="206"/>
      <c r="AS1089" s="206"/>
      <c r="AT1089" s="206"/>
      <c r="AU1089" s="206"/>
      <c r="AV1089" s="206"/>
      <c r="AW1089" s="206"/>
      <c r="AX1089" s="206"/>
      <c r="AY1089" s="206"/>
      <c r="AZ1089" s="206"/>
      <c r="BA1089" s="206"/>
      <c r="BB1089" s="206"/>
      <c r="BC1089" s="206"/>
      <c r="BD1089" s="206"/>
      <c r="BE1089" s="206"/>
      <c r="BF1089" s="206"/>
      <c r="BG1089" s="206"/>
      <c r="BH1089" s="206"/>
      <c r="BI1089" s="206"/>
      <c r="BJ1089" s="206"/>
      <c r="BK1089" s="206"/>
      <c r="BL1089" s="206"/>
      <c r="BM1089" s="206"/>
      <c r="BN1089" s="206"/>
      <c r="BO1089" s="206"/>
      <c r="BP1089" s="206"/>
      <c r="BQ1089" s="206"/>
      <c r="BR1089" s="206"/>
      <c r="BS1089" s="206"/>
      <c r="BT1089" s="206"/>
      <c r="BU1089" s="206"/>
      <c r="BV1089" s="206"/>
      <c r="BW1089" s="206"/>
      <c r="BX1089" s="206"/>
      <c r="BY1089" s="206"/>
      <c r="BZ1089" s="206"/>
      <c r="CA1089" s="206"/>
      <c r="CB1089" s="206"/>
      <c r="CC1089" s="206"/>
      <c r="CD1089" s="206"/>
      <c r="CE1089" s="206"/>
      <c r="CF1089" s="206"/>
      <c r="CG1089" s="206"/>
      <c r="CH1089" s="206"/>
      <c r="CI1089" s="206"/>
      <c r="CJ1089" s="206"/>
      <c r="CK1089" s="206"/>
      <c r="CL1089" s="206"/>
      <c r="CM1089" s="206"/>
      <c r="CN1089" s="206"/>
      <c r="CO1089" s="206"/>
      <c r="CP1089" s="206"/>
      <c r="CQ1089" s="206"/>
      <c r="CR1089" s="206"/>
      <c r="CS1089" s="206"/>
      <c r="CT1089" s="206"/>
      <c r="CU1089" s="206"/>
      <c r="CV1089" s="206"/>
      <c r="CW1089" s="206"/>
      <c r="CX1089" s="206"/>
      <c r="CY1089" s="206"/>
      <c r="CZ1089" s="206"/>
      <c r="DA1089" s="206"/>
      <c r="DB1089" s="206"/>
      <c r="DC1089" s="206"/>
      <c r="DD1089" s="206"/>
      <c r="DE1089" s="206"/>
      <c r="DF1089" s="206"/>
      <c r="DG1089" s="206"/>
      <c r="DH1089" s="206"/>
      <c r="DI1089" s="206"/>
      <c r="DJ1089" s="206"/>
      <c r="DK1089" s="206"/>
      <c r="DL1089" s="206"/>
      <c r="DM1089" s="206"/>
      <c r="DN1089" s="206"/>
      <c r="DO1089" s="206"/>
      <c r="DP1089" s="206"/>
      <c r="DQ1089" s="206"/>
      <c r="DR1089" s="206"/>
      <c r="DS1089" s="206"/>
      <c r="DT1089" s="206"/>
      <c r="DU1089" s="206"/>
      <c r="DV1089" s="206"/>
      <c r="DW1089" s="206"/>
      <c r="DX1089" s="206"/>
      <c r="DY1089" s="206"/>
      <c r="DZ1089" s="206"/>
      <c r="EA1089" s="206"/>
      <c r="EB1089" s="206"/>
      <c r="EC1089" s="206"/>
      <c r="ED1089" s="206"/>
      <c r="EE1089" s="206"/>
      <c r="EF1089" s="206"/>
      <c r="EG1089" s="206"/>
      <c r="EH1089" s="206"/>
      <c r="EI1089" s="206"/>
      <c r="EJ1089" s="206"/>
      <c r="EK1089" s="206"/>
      <c r="EL1089" s="206"/>
      <c r="EM1089" s="206"/>
      <c r="EN1089" s="206"/>
      <c r="EO1089" s="206"/>
      <c r="EP1089" s="206"/>
      <c r="EQ1089" s="206"/>
      <c r="ER1089" s="206"/>
      <c r="ES1089" s="206"/>
      <c r="ET1089" s="206"/>
      <c r="EU1089" s="206"/>
      <c r="EV1089" s="206"/>
      <c r="EW1089" s="206"/>
      <c r="EX1089" s="206"/>
      <c r="EY1089" s="206"/>
      <c r="EZ1089" s="206"/>
      <c r="FA1089" s="206"/>
      <c r="FB1089" s="206"/>
      <c r="FC1089" s="206"/>
      <c r="FD1089" s="206"/>
      <c r="FE1089" s="206"/>
      <c r="FF1089" s="206"/>
      <c r="FG1089" s="206"/>
      <c r="FH1089" s="206"/>
      <c r="FI1089" s="206"/>
      <c r="FJ1089" s="206"/>
      <c r="FK1089" s="206"/>
      <c r="FL1089" s="206"/>
      <c r="FM1089" s="206"/>
      <c r="FN1089" s="206"/>
      <c r="FO1089" s="206"/>
      <c r="FP1089" s="206"/>
      <c r="FQ1089" s="206"/>
      <c r="FR1089" s="206"/>
      <c r="FS1089" s="206"/>
      <c r="FT1089" s="206"/>
      <c r="FU1089" s="206"/>
      <c r="FV1089" s="206"/>
      <c r="FW1089" s="206"/>
      <c r="FX1089" s="206"/>
      <c r="FY1089" s="206"/>
      <c r="FZ1089" s="206"/>
      <c r="GA1089" s="206"/>
      <c r="GB1089" s="206"/>
      <c r="GC1089" s="206"/>
      <c r="GD1089" s="206"/>
      <c r="GE1089" s="206"/>
      <c r="GF1089" s="206"/>
      <c r="GG1089" s="206"/>
      <c r="GH1089" s="206"/>
      <c r="GI1089" s="206"/>
      <c r="GJ1089" s="206"/>
      <c r="GK1089" s="206"/>
      <c r="GL1089" s="206"/>
      <c r="GM1089" s="206"/>
      <c r="GN1089" s="206"/>
      <c r="GO1089" s="206"/>
      <c r="GP1089" s="206"/>
      <c r="GQ1089" s="206"/>
      <c r="GR1089" s="206"/>
      <c r="GS1089" s="206"/>
      <c r="GT1089" s="206"/>
      <c r="GU1089" s="206"/>
      <c r="GV1089" s="206"/>
      <c r="GW1089" s="206"/>
      <c r="GX1089" s="206"/>
      <c r="GY1089" s="206"/>
      <c r="GZ1089" s="206"/>
      <c r="HA1089" s="206"/>
      <c r="HB1089" s="206"/>
      <c r="HC1089" s="206"/>
      <c r="HD1089" s="206"/>
      <c r="HE1089" s="206"/>
      <c r="HF1089" s="206"/>
      <c r="HG1089" s="206"/>
      <c r="HH1089" s="206"/>
      <c r="HI1089" s="206"/>
      <c r="HJ1089" s="206"/>
      <c r="HK1089" s="206"/>
      <c r="HL1089" s="206"/>
      <c r="HM1089" s="206"/>
      <c r="HN1089" s="206"/>
      <c r="HO1089" s="206"/>
      <c r="HP1089" s="206"/>
      <c r="HQ1089" s="206"/>
      <c r="HR1089" s="206"/>
      <c r="HS1089" s="206"/>
      <c r="HT1089" s="206"/>
      <c r="HU1089" s="206"/>
      <c r="HV1089" s="206"/>
      <c r="HW1089" s="206"/>
      <c r="HX1089" s="206"/>
      <c r="HY1089" s="206"/>
      <c r="HZ1089" s="206"/>
      <c r="IA1089" s="206"/>
      <c r="IB1089" s="206"/>
      <c r="IC1089" s="206"/>
      <c r="ID1089" s="206"/>
      <c r="IE1089" s="206"/>
      <c r="IF1089" s="206"/>
      <c r="IG1089" s="206"/>
      <c r="IH1089" s="206"/>
    </row>
    <row r="1090" spans="1:242" s="225" customFormat="1" hidden="1" x14ac:dyDescent="0.25">
      <c r="A1090" s="206"/>
      <c r="B1090" s="206"/>
      <c r="C1090" s="204"/>
      <c r="D1090" s="233" t="s">
        <v>1100</v>
      </c>
      <c r="E1090" s="319"/>
      <c r="F1090" s="322"/>
      <c r="G1090" s="242" t="s">
        <v>1611</v>
      </c>
      <c r="H1090" s="285">
        <v>500000</v>
      </c>
      <c r="I1090" s="236"/>
      <c r="J1090" s="357">
        <f t="shared" si="17"/>
        <v>20307900</v>
      </c>
      <c r="K1090" s="251" t="s">
        <v>1979</v>
      </c>
      <c r="L1090" s="287"/>
      <c r="M1090" s="319"/>
      <c r="N1090" s="287"/>
      <c r="O1090" s="287"/>
      <c r="P1090" s="287"/>
      <c r="Q1090" s="287"/>
      <c r="R1090" s="287"/>
      <c r="S1090" s="287"/>
      <c r="T1090" s="287"/>
      <c r="U1090" s="287"/>
      <c r="V1090" s="287"/>
      <c r="W1090" s="287"/>
      <c r="X1090" s="287"/>
      <c r="Y1090" s="287"/>
      <c r="Z1090" s="287"/>
      <c r="AA1090" s="287"/>
      <c r="AB1090" s="287"/>
      <c r="AC1090" s="287"/>
      <c r="AD1090" s="287"/>
      <c r="AE1090" s="287"/>
      <c r="AF1090" s="287"/>
      <c r="AG1090" s="287"/>
      <c r="AH1090" s="287"/>
      <c r="AI1090" s="287"/>
      <c r="AJ1090" s="449"/>
      <c r="AK1090" s="206"/>
      <c r="AL1090" s="206"/>
      <c r="AM1090" s="206"/>
      <c r="AN1090" s="206"/>
      <c r="AO1090" s="206"/>
      <c r="AP1090" s="206"/>
      <c r="AQ1090" s="206"/>
      <c r="AR1090" s="206"/>
      <c r="AS1090" s="206"/>
      <c r="AT1090" s="206"/>
      <c r="AU1090" s="206"/>
      <c r="AV1090" s="206"/>
      <c r="AW1090" s="206"/>
      <c r="AX1090" s="206"/>
      <c r="AY1090" s="206"/>
      <c r="AZ1090" s="206"/>
      <c r="BA1090" s="206"/>
      <c r="BB1090" s="206"/>
      <c r="BC1090" s="206"/>
      <c r="BD1090" s="206"/>
      <c r="BE1090" s="206"/>
      <c r="BF1090" s="206"/>
      <c r="BG1090" s="206"/>
      <c r="BH1090" s="206"/>
      <c r="BI1090" s="206"/>
      <c r="BJ1090" s="206"/>
      <c r="BK1090" s="206"/>
      <c r="BL1090" s="206"/>
      <c r="BM1090" s="206"/>
      <c r="BN1090" s="206"/>
      <c r="BO1090" s="206"/>
      <c r="BP1090" s="206"/>
      <c r="BQ1090" s="206"/>
      <c r="BR1090" s="206"/>
      <c r="BS1090" s="206"/>
      <c r="BT1090" s="206"/>
      <c r="BU1090" s="206"/>
      <c r="BV1090" s="206"/>
      <c r="BW1090" s="206"/>
      <c r="BX1090" s="206"/>
      <c r="BY1090" s="206"/>
      <c r="BZ1090" s="206"/>
      <c r="CA1090" s="206"/>
      <c r="CB1090" s="206"/>
      <c r="CC1090" s="206"/>
      <c r="CD1090" s="206"/>
      <c r="CE1090" s="206"/>
      <c r="CF1090" s="206"/>
      <c r="CG1090" s="206"/>
      <c r="CH1090" s="206"/>
      <c r="CI1090" s="206"/>
      <c r="CJ1090" s="206"/>
      <c r="CK1090" s="206"/>
      <c r="CL1090" s="206"/>
      <c r="CM1090" s="206"/>
      <c r="CN1090" s="206"/>
      <c r="CO1090" s="206"/>
      <c r="CP1090" s="206"/>
      <c r="CQ1090" s="206"/>
      <c r="CR1090" s="206"/>
      <c r="CS1090" s="206"/>
      <c r="CT1090" s="206"/>
      <c r="CU1090" s="206"/>
      <c r="CV1090" s="206"/>
      <c r="CW1090" s="206"/>
      <c r="CX1090" s="206"/>
      <c r="CY1090" s="206"/>
      <c r="CZ1090" s="206"/>
      <c r="DA1090" s="206"/>
      <c r="DB1090" s="206"/>
      <c r="DC1090" s="206"/>
      <c r="DD1090" s="206"/>
      <c r="DE1090" s="206"/>
      <c r="DF1090" s="206"/>
      <c r="DG1090" s="206"/>
      <c r="DH1090" s="206"/>
      <c r="DI1090" s="206"/>
      <c r="DJ1090" s="206"/>
      <c r="DK1090" s="206"/>
      <c r="DL1090" s="206"/>
      <c r="DM1090" s="206"/>
      <c r="DN1090" s="206"/>
      <c r="DO1090" s="206"/>
      <c r="DP1090" s="206"/>
      <c r="DQ1090" s="206"/>
      <c r="DR1090" s="206"/>
      <c r="DS1090" s="206"/>
      <c r="DT1090" s="206"/>
      <c r="DU1090" s="206"/>
      <c r="DV1090" s="206"/>
      <c r="DW1090" s="206"/>
      <c r="DX1090" s="206"/>
      <c r="DY1090" s="206"/>
      <c r="DZ1090" s="206"/>
      <c r="EA1090" s="206"/>
      <c r="EB1090" s="206"/>
      <c r="EC1090" s="206"/>
      <c r="ED1090" s="206"/>
      <c r="EE1090" s="206"/>
      <c r="EF1090" s="206"/>
      <c r="EG1090" s="206"/>
      <c r="EH1090" s="206"/>
      <c r="EI1090" s="206"/>
      <c r="EJ1090" s="206"/>
      <c r="EK1090" s="206"/>
      <c r="EL1090" s="206"/>
      <c r="EM1090" s="206"/>
      <c r="EN1090" s="206"/>
      <c r="EO1090" s="206"/>
      <c r="EP1090" s="206"/>
      <c r="EQ1090" s="206"/>
      <c r="ER1090" s="206"/>
      <c r="ES1090" s="206"/>
      <c r="ET1090" s="206"/>
      <c r="EU1090" s="206"/>
      <c r="EV1090" s="206"/>
      <c r="EW1090" s="206"/>
      <c r="EX1090" s="206"/>
      <c r="EY1090" s="206"/>
      <c r="EZ1090" s="206"/>
      <c r="FA1090" s="206"/>
      <c r="FB1090" s="206"/>
      <c r="FC1090" s="206"/>
      <c r="FD1090" s="206"/>
      <c r="FE1090" s="206"/>
      <c r="FF1090" s="206"/>
      <c r="FG1090" s="206"/>
      <c r="FH1090" s="206"/>
      <c r="FI1090" s="206"/>
      <c r="FJ1090" s="206"/>
      <c r="FK1090" s="206"/>
      <c r="FL1090" s="206"/>
      <c r="FM1090" s="206"/>
      <c r="FN1090" s="206"/>
      <c r="FO1090" s="206"/>
      <c r="FP1090" s="206"/>
      <c r="FQ1090" s="206"/>
      <c r="FR1090" s="206"/>
      <c r="FS1090" s="206"/>
      <c r="FT1090" s="206"/>
      <c r="FU1090" s="206"/>
      <c r="FV1090" s="206"/>
      <c r="FW1090" s="206"/>
      <c r="FX1090" s="206"/>
      <c r="FY1090" s="206"/>
      <c r="FZ1090" s="206"/>
      <c r="GA1090" s="206"/>
      <c r="GB1090" s="206"/>
      <c r="GC1090" s="206"/>
      <c r="GD1090" s="206"/>
      <c r="GE1090" s="206"/>
      <c r="GF1090" s="206"/>
      <c r="GG1090" s="206"/>
      <c r="GH1090" s="206"/>
      <c r="GI1090" s="206"/>
      <c r="GJ1090" s="206"/>
      <c r="GK1090" s="206"/>
      <c r="GL1090" s="206"/>
      <c r="GM1090" s="206"/>
      <c r="GN1090" s="206"/>
      <c r="GO1090" s="206"/>
      <c r="GP1090" s="206"/>
      <c r="GQ1090" s="206"/>
      <c r="GR1090" s="206"/>
      <c r="GS1090" s="206"/>
      <c r="GT1090" s="206"/>
      <c r="GU1090" s="206"/>
      <c r="GV1090" s="206"/>
      <c r="GW1090" s="206"/>
      <c r="GX1090" s="206"/>
      <c r="GY1090" s="206"/>
      <c r="GZ1090" s="206"/>
      <c r="HA1090" s="206"/>
      <c r="HB1090" s="206"/>
      <c r="HC1090" s="206"/>
      <c r="HD1090" s="206"/>
      <c r="HE1090" s="206"/>
      <c r="HF1090" s="206"/>
      <c r="HG1090" s="206"/>
      <c r="HH1090" s="206"/>
      <c r="HI1090" s="206"/>
      <c r="HJ1090" s="206"/>
      <c r="HK1090" s="206"/>
      <c r="HL1090" s="206"/>
      <c r="HM1090" s="206"/>
      <c r="HN1090" s="206"/>
      <c r="HO1090" s="206"/>
      <c r="HP1090" s="206"/>
      <c r="HQ1090" s="206"/>
      <c r="HR1090" s="206"/>
      <c r="HS1090" s="206"/>
      <c r="HT1090" s="206"/>
      <c r="HU1090" s="206"/>
      <c r="HV1090" s="206"/>
      <c r="HW1090" s="206"/>
      <c r="HX1090" s="206"/>
      <c r="HY1090" s="206"/>
      <c r="HZ1090" s="206"/>
      <c r="IA1090" s="206"/>
      <c r="IB1090" s="206"/>
      <c r="IC1090" s="206"/>
      <c r="ID1090" s="206"/>
      <c r="IE1090" s="206"/>
      <c r="IF1090" s="206"/>
      <c r="IG1090" s="206"/>
      <c r="IH1090" s="206"/>
    </row>
    <row r="1091" spans="1:242" s="225" customFormat="1" hidden="1" x14ac:dyDescent="0.25">
      <c r="A1091" s="206"/>
      <c r="B1091" s="206"/>
      <c r="C1091" s="204">
        <v>43750</v>
      </c>
      <c r="D1091" s="233" t="s">
        <v>1923</v>
      </c>
      <c r="E1091" s="319" t="s">
        <v>1910</v>
      </c>
      <c r="F1091" s="322"/>
      <c r="G1091" s="242" t="s">
        <v>532</v>
      </c>
      <c r="H1091" s="285"/>
      <c r="I1091" s="236">
        <v>289904</v>
      </c>
      <c r="J1091" s="357">
        <f t="shared" si="17"/>
        <v>20017996</v>
      </c>
      <c r="K1091" s="251"/>
      <c r="L1091" s="287"/>
      <c r="M1091" s="319" t="s">
        <v>1910</v>
      </c>
      <c r="N1091" s="287"/>
      <c r="O1091" s="287"/>
      <c r="P1091" s="287"/>
      <c r="Q1091" s="287"/>
      <c r="R1091" s="287"/>
      <c r="S1091" s="287"/>
      <c r="T1091" s="287"/>
      <c r="U1091" s="287"/>
      <c r="V1091" s="287"/>
      <c r="W1091" s="287"/>
      <c r="X1091" s="287"/>
      <c r="Y1091" s="287"/>
      <c r="Z1091" s="287"/>
      <c r="AA1091" s="287"/>
      <c r="AB1091" s="287"/>
      <c r="AC1091" s="287"/>
      <c r="AD1091" s="287"/>
      <c r="AE1091" s="287"/>
      <c r="AF1091" s="287"/>
      <c r="AG1091" s="287"/>
      <c r="AH1091" s="287"/>
      <c r="AI1091" s="287"/>
      <c r="AJ1091" s="449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206"/>
      <c r="BN1091" s="206"/>
      <c r="BO1091" s="206"/>
      <c r="BP1091" s="206"/>
      <c r="BQ1091" s="206"/>
      <c r="BR1091" s="206"/>
      <c r="BS1091" s="206"/>
      <c r="BT1091" s="206"/>
      <c r="BU1091" s="206"/>
      <c r="BV1091" s="206"/>
      <c r="BW1091" s="206"/>
      <c r="BX1091" s="206"/>
      <c r="BY1091" s="206"/>
      <c r="BZ1091" s="206"/>
      <c r="CA1091" s="206"/>
      <c r="CB1091" s="206"/>
      <c r="CC1091" s="206"/>
      <c r="CD1091" s="206"/>
      <c r="CE1091" s="206"/>
      <c r="CF1091" s="206"/>
      <c r="CG1091" s="206"/>
      <c r="CH1091" s="206"/>
      <c r="CI1091" s="206"/>
      <c r="CJ1091" s="206"/>
      <c r="CK1091" s="206"/>
      <c r="CL1091" s="206"/>
      <c r="CM1091" s="206"/>
      <c r="CN1091" s="206"/>
      <c r="CO1091" s="206"/>
      <c r="CP1091" s="206"/>
      <c r="CQ1091" s="206"/>
      <c r="CR1091" s="206"/>
      <c r="CS1091" s="206"/>
      <c r="CT1091" s="206"/>
      <c r="CU1091" s="206"/>
      <c r="CV1091" s="206"/>
      <c r="CW1091" s="206"/>
      <c r="CX1091" s="206"/>
      <c r="CY1091" s="206"/>
      <c r="CZ1091" s="206"/>
      <c r="DA1091" s="206"/>
      <c r="DB1091" s="206"/>
      <c r="DC1091" s="206"/>
      <c r="DD1091" s="206"/>
      <c r="DE1091" s="206"/>
      <c r="DF1091" s="206"/>
      <c r="DG1091" s="206"/>
      <c r="DH1091" s="206"/>
      <c r="DI1091" s="206"/>
      <c r="DJ1091" s="206"/>
      <c r="DK1091" s="206"/>
      <c r="DL1091" s="206"/>
      <c r="DM1091" s="206"/>
      <c r="DN1091" s="206"/>
      <c r="DO1091" s="206"/>
      <c r="DP1091" s="206"/>
      <c r="DQ1091" s="206"/>
      <c r="DR1091" s="206"/>
      <c r="DS1091" s="206"/>
      <c r="DT1091" s="206"/>
      <c r="DU1091" s="206"/>
      <c r="DV1091" s="206"/>
      <c r="DW1091" s="206"/>
      <c r="DX1091" s="206"/>
      <c r="DY1091" s="206"/>
      <c r="DZ1091" s="206"/>
      <c r="EA1091" s="206"/>
      <c r="EB1091" s="206"/>
      <c r="EC1091" s="206"/>
      <c r="ED1091" s="206"/>
      <c r="EE1091" s="206"/>
      <c r="EF1091" s="206"/>
      <c r="EG1091" s="206"/>
      <c r="EH1091" s="206"/>
      <c r="EI1091" s="206"/>
      <c r="EJ1091" s="206"/>
      <c r="EK1091" s="206"/>
      <c r="EL1091" s="206"/>
      <c r="EM1091" s="206"/>
      <c r="EN1091" s="206"/>
      <c r="EO1091" s="206"/>
      <c r="EP1091" s="206"/>
      <c r="EQ1091" s="206"/>
      <c r="ER1091" s="206"/>
      <c r="ES1091" s="206"/>
      <c r="ET1091" s="206"/>
      <c r="EU1091" s="206"/>
      <c r="EV1091" s="206"/>
      <c r="EW1091" s="206"/>
      <c r="EX1091" s="206"/>
      <c r="EY1091" s="206"/>
      <c r="EZ1091" s="206"/>
      <c r="FA1091" s="206"/>
      <c r="FB1091" s="206"/>
      <c r="FC1091" s="206"/>
      <c r="FD1091" s="206"/>
      <c r="FE1091" s="206"/>
      <c r="FF1091" s="206"/>
      <c r="FG1091" s="206"/>
      <c r="FH1091" s="206"/>
      <c r="FI1091" s="206"/>
      <c r="FJ1091" s="206"/>
      <c r="FK1091" s="206"/>
      <c r="FL1091" s="206"/>
      <c r="FM1091" s="206"/>
      <c r="FN1091" s="206"/>
      <c r="FO1091" s="206"/>
      <c r="FP1091" s="206"/>
      <c r="FQ1091" s="206"/>
      <c r="FR1091" s="206"/>
      <c r="FS1091" s="206"/>
      <c r="FT1091" s="206"/>
      <c r="FU1091" s="206"/>
      <c r="FV1091" s="206"/>
      <c r="FW1091" s="206"/>
      <c r="FX1091" s="206"/>
      <c r="FY1091" s="206"/>
      <c r="FZ1091" s="206"/>
      <c r="GA1091" s="206"/>
      <c r="GB1091" s="206"/>
      <c r="GC1091" s="206"/>
      <c r="GD1091" s="206"/>
      <c r="GE1091" s="206"/>
      <c r="GF1091" s="206"/>
      <c r="GG1091" s="206"/>
      <c r="GH1091" s="206"/>
      <c r="GI1091" s="206"/>
      <c r="GJ1091" s="206"/>
      <c r="GK1091" s="206"/>
      <c r="GL1091" s="206"/>
      <c r="GM1091" s="206"/>
      <c r="GN1091" s="206"/>
      <c r="GO1091" s="206"/>
      <c r="GP1091" s="206"/>
      <c r="GQ1091" s="206"/>
      <c r="GR1091" s="206"/>
      <c r="GS1091" s="206"/>
      <c r="GT1091" s="206"/>
      <c r="GU1091" s="206"/>
      <c r="GV1091" s="206"/>
      <c r="GW1091" s="206"/>
      <c r="GX1091" s="206"/>
      <c r="GY1091" s="206"/>
      <c r="GZ1091" s="206"/>
      <c r="HA1091" s="206"/>
      <c r="HB1091" s="206"/>
      <c r="HC1091" s="206"/>
      <c r="HD1091" s="206"/>
      <c r="HE1091" s="206"/>
      <c r="HF1091" s="206"/>
      <c r="HG1091" s="206"/>
      <c r="HH1091" s="206"/>
      <c r="HI1091" s="206"/>
      <c r="HJ1091" s="206"/>
      <c r="HK1091" s="206"/>
      <c r="HL1091" s="206"/>
      <c r="HM1091" s="206"/>
      <c r="HN1091" s="206"/>
      <c r="HO1091" s="206"/>
      <c r="HP1091" s="206"/>
      <c r="HQ1091" s="206"/>
      <c r="HR1091" s="206"/>
      <c r="HS1091" s="206"/>
      <c r="HT1091" s="206"/>
      <c r="HU1091" s="206"/>
      <c r="HV1091" s="206"/>
      <c r="HW1091" s="206"/>
      <c r="HX1091" s="206"/>
      <c r="HY1091" s="206"/>
      <c r="HZ1091" s="206"/>
      <c r="IA1091" s="206"/>
      <c r="IB1091" s="206"/>
      <c r="IC1091" s="206"/>
      <c r="ID1091" s="206"/>
      <c r="IE1091" s="206"/>
      <c r="IF1091" s="206"/>
      <c r="IG1091" s="206"/>
      <c r="IH1091" s="206"/>
    </row>
    <row r="1092" spans="1:242" s="225" customFormat="1" hidden="1" x14ac:dyDescent="0.25">
      <c r="A1092" s="206"/>
      <c r="B1092" s="206"/>
      <c r="C1092" s="204">
        <v>43750</v>
      </c>
      <c r="D1092" s="233" t="s">
        <v>1924</v>
      </c>
      <c r="E1092" s="319" t="s">
        <v>1911</v>
      </c>
      <c r="F1092" s="322"/>
      <c r="G1092" s="242" t="s">
        <v>343</v>
      </c>
      <c r="H1092" s="285"/>
      <c r="I1092" s="236">
        <v>450000</v>
      </c>
      <c r="J1092" s="357">
        <f t="shared" si="17"/>
        <v>19567996</v>
      </c>
      <c r="K1092" s="251"/>
      <c r="L1092" s="287"/>
      <c r="M1092" s="319" t="s">
        <v>1911</v>
      </c>
      <c r="N1092" s="287"/>
      <c r="O1092" s="287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449"/>
      <c r="AK1092" s="206"/>
      <c r="AL1092" s="206"/>
      <c r="AM1092" s="206"/>
      <c r="AN1092" s="206"/>
      <c r="AO1092" s="206"/>
      <c r="AP1092" s="206"/>
      <c r="AQ1092" s="206"/>
      <c r="AR1092" s="206"/>
      <c r="AS1092" s="206"/>
      <c r="AT1092" s="206"/>
      <c r="AU1092" s="206"/>
      <c r="AV1092" s="206"/>
      <c r="AW1092" s="206"/>
      <c r="AX1092" s="206"/>
      <c r="AY1092" s="206"/>
      <c r="AZ1092" s="206"/>
      <c r="BA1092" s="206"/>
      <c r="BB1092" s="206"/>
      <c r="BC1092" s="206"/>
      <c r="BD1092" s="206"/>
      <c r="BE1092" s="206"/>
      <c r="BF1092" s="206"/>
      <c r="BG1092" s="206"/>
      <c r="BH1092" s="206"/>
      <c r="BI1092" s="206"/>
      <c r="BJ1092" s="206"/>
      <c r="BK1092" s="206"/>
      <c r="BL1092" s="206"/>
      <c r="BM1092" s="206"/>
      <c r="BN1092" s="206"/>
      <c r="BO1092" s="206"/>
      <c r="BP1092" s="206"/>
      <c r="BQ1092" s="206"/>
      <c r="BR1092" s="206"/>
      <c r="BS1092" s="206"/>
      <c r="BT1092" s="206"/>
      <c r="BU1092" s="206"/>
      <c r="BV1092" s="206"/>
      <c r="BW1092" s="206"/>
      <c r="BX1092" s="206"/>
      <c r="BY1092" s="206"/>
      <c r="BZ1092" s="206"/>
      <c r="CA1092" s="206"/>
      <c r="CB1092" s="206"/>
      <c r="CC1092" s="206"/>
      <c r="CD1092" s="206"/>
      <c r="CE1092" s="206"/>
      <c r="CF1092" s="206"/>
      <c r="CG1092" s="206"/>
      <c r="CH1092" s="206"/>
      <c r="CI1092" s="206"/>
      <c r="CJ1092" s="206"/>
      <c r="CK1092" s="206"/>
      <c r="CL1092" s="206"/>
      <c r="CM1092" s="206"/>
      <c r="CN1092" s="206"/>
      <c r="CO1092" s="206"/>
      <c r="CP1092" s="206"/>
      <c r="CQ1092" s="206"/>
      <c r="CR1092" s="206"/>
      <c r="CS1092" s="206"/>
      <c r="CT1092" s="206"/>
      <c r="CU1092" s="206"/>
      <c r="CV1092" s="206"/>
      <c r="CW1092" s="206"/>
      <c r="CX1092" s="206"/>
      <c r="CY1092" s="206"/>
      <c r="CZ1092" s="206"/>
      <c r="DA1092" s="206"/>
      <c r="DB1092" s="206"/>
      <c r="DC1092" s="206"/>
      <c r="DD1092" s="206"/>
      <c r="DE1092" s="206"/>
      <c r="DF1092" s="206"/>
      <c r="DG1092" s="206"/>
      <c r="DH1092" s="206"/>
      <c r="DI1092" s="206"/>
      <c r="DJ1092" s="206"/>
      <c r="DK1092" s="206"/>
      <c r="DL1092" s="206"/>
      <c r="DM1092" s="206"/>
      <c r="DN1092" s="206"/>
      <c r="DO1092" s="206"/>
      <c r="DP1092" s="206"/>
      <c r="DQ1092" s="206"/>
      <c r="DR1092" s="206"/>
      <c r="DS1092" s="206"/>
      <c r="DT1092" s="206"/>
      <c r="DU1092" s="206"/>
      <c r="DV1092" s="206"/>
      <c r="DW1092" s="206"/>
      <c r="DX1092" s="206"/>
      <c r="DY1092" s="206"/>
      <c r="DZ1092" s="206"/>
      <c r="EA1092" s="206"/>
      <c r="EB1092" s="206"/>
      <c r="EC1092" s="206"/>
      <c r="ED1092" s="206"/>
      <c r="EE1092" s="206"/>
      <c r="EF1092" s="206"/>
      <c r="EG1092" s="206"/>
      <c r="EH1092" s="206"/>
      <c r="EI1092" s="206"/>
      <c r="EJ1092" s="206"/>
      <c r="EK1092" s="206"/>
      <c r="EL1092" s="206"/>
      <c r="EM1092" s="206"/>
      <c r="EN1092" s="206"/>
      <c r="EO1092" s="206"/>
      <c r="EP1092" s="206"/>
      <c r="EQ1092" s="206"/>
      <c r="ER1092" s="206"/>
      <c r="ES1092" s="206"/>
      <c r="ET1092" s="206"/>
      <c r="EU1092" s="206"/>
      <c r="EV1092" s="206"/>
      <c r="EW1092" s="206"/>
      <c r="EX1092" s="206"/>
      <c r="EY1092" s="206"/>
      <c r="EZ1092" s="206"/>
      <c r="FA1092" s="206"/>
      <c r="FB1092" s="206"/>
      <c r="FC1092" s="206"/>
      <c r="FD1092" s="206"/>
      <c r="FE1092" s="206"/>
      <c r="FF1092" s="206"/>
      <c r="FG1092" s="206"/>
      <c r="FH1092" s="206"/>
      <c r="FI1092" s="206"/>
      <c r="FJ1092" s="206"/>
      <c r="FK1092" s="206"/>
      <c r="FL1092" s="206"/>
      <c r="FM1092" s="206"/>
      <c r="FN1092" s="206"/>
      <c r="FO1092" s="206"/>
      <c r="FP1092" s="206"/>
      <c r="FQ1092" s="206"/>
      <c r="FR1092" s="206"/>
      <c r="FS1092" s="206"/>
      <c r="FT1092" s="206"/>
      <c r="FU1092" s="206"/>
      <c r="FV1092" s="206"/>
      <c r="FW1092" s="206"/>
      <c r="FX1092" s="206"/>
      <c r="FY1092" s="206"/>
      <c r="FZ1092" s="206"/>
      <c r="GA1092" s="206"/>
      <c r="GB1092" s="206"/>
      <c r="GC1092" s="206"/>
      <c r="GD1092" s="206"/>
      <c r="GE1092" s="206"/>
      <c r="GF1092" s="206"/>
      <c r="GG1092" s="206"/>
      <c r="GH1092" s="206"/>
      <c r="GI1092" s="206"/>
      <c r="GJ1092" s="206"/>
      <c r="GK1092" s="206"/>
      <c r="GL1092" s="206"/>
      <c r="GM1092" s="206"/>
      <c r="GN1092" s="206"/>
      <c r="GO1092" s="206"/>
      <c r="GP1092" s="206"/>
      <c r="GQ1092" s="206"/>
      <c r="GR1092" s="206"/>
      <c r="GS1092" s="206"/>
      <c r="GT1092" s="206"/>
      <c r="GU1092" s="206"/>
      <c r="GV1092" s="206"/>
      <c r="GW1092" s="206"/>
      <c r="GX1092" s="206"/>
      <c r="GY1092" s="206"/>
      <c r="GZ1092" s="206"/>
      <c r="HA1092" s="206"/>
      <c r="HB1092" s="206"/>
      <c r="HC1092" s="206"/>
      <c r="HD1092" s="206"/>
      <c r="HE1092" s="206"/>
      <c r="HF1092" s="206"/>
      <c r="HG1092" s="206"/>
      <c r="HH1092" s="206"/>
      <c r="HI1092" s="206"/>
      <c r="HJ1092" s="206"/>
      <c r="HK1092" s="206"/>
      <c r="HL1092" s="206"/>
      <c r="HM1092" s="206"/>
      <c r="HN1092" s="206"/>
      <c r="HO1092" s="206"/>
      <c r="HP1092" s="206"/>
      <c r="HQ1092" s="206"/>
      <c r="HR1092" s="206"/>
      <c r="HS1092" s="206"/>
      <c r="HT1092" s="206"/>
      <c r="HU1092" s="206"/>
      <c r="HV1092" s="206"/>
      <c r="HW1092" s="206"/>
      <c r="HX1092" s="206"/>
      <c r="HY1092" s="206"/>
      <c r="HZ1092" s="206"/>
      <c r="IA1092" s="206"/>
      <c r="IB1092" s="206"/>
      <c r="IC1092" s="206"/>
      <c r="ID1092" s="206"/>
      <c r="IE1092" s="206"/>
      <c r="IF1092" s="206"/>
      <c r="IG1092" s="206"/>
      <c r="IH1092" s="206"/>
    </row>
    <row r="1093" spans="1:242" s="225" customFormat="1" hidden="1" x14ac:dyDescent="0.25">
      <c r="A1093" s="206"/>
      <c r="B1093" s="206"/>
      <c r="C1093" s="204">
        <v>43752</v>
      </c>
      <c r="D1093" s="233" t="s">
        <v>92</v>
      </c>
      <c r="E1093" s="319" t="s">
        <v>1912</v>
      </c>
      <c r="F1093" s="322"/>
      <c r="G1093" s="242" t="s">
        <v>541</v>
      </c>
      <c r="H1093" s="285"/>
      <c r="I1093" s="236">
        <v>3098000</v>
      </c>
      <c r="J1093" s="357">
        <f t="shared" si="17"/>
        <v>16469996</v>
      </c>
      <c r="K1093" s="251"/>
      <c r="L1093" s="287"/>
      <c r="M1093" s="319" t="s">
        <v>1912</v>
      </c>
      <c r="N1093" s="287"/>
      <c r="O1093" s="287"/>
      <c r="P1093" s="287"/>
      <c r="Q1093" s="287"/>
      <c r="R1093" s="287"/>
      <c r="S1093" s="287"/>
      <c r="T1093" s="287"/>
      <c r="U1093" s="287"/>
      <c r="V1093" s="287"/>
      <c r="W1093" s="287"/>
      <c r="X1093" s="287"/>
      <c r="Y1093" s="287"/>
      <c r="Z1093" s="287"/>
      <c r="AA1093" s="287"/>
      <c r="AB1093" s="287"/>
      <c r="AC1093" s="287"/>
      <c r="AD1093" s="287"/>
      <c r="AE1093" s="287"/>
      <c r="AF1093" s="287"/>
      <c r="AG1093" s="287"/>
      <c r="AH1093" s="287"/>
      <c r="AI1093" s="287"/>
      <c r="AJ1093" s="449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  <c r="BI1093" s="206"/>
      <c r="BJ1093" s="206"/>
      <c r="BK1093" s="206"/>
      <c r="BL1093" s="206"/>
      <c r="BM1093" s="206"/>
      <c r="BN1093" s="206"/>
      <c r="BO1093" s="206"/>
      <c r="BP1093" s="206"/>
      <c r="BQ1093" s="206"/>
      <c r="BR1093" s="206"/>
      <c r="BS1093" s="206"/>
      <c r="BT1093" s="206"/>
      <c r="BU1093" s="206"/>
      <c r="BV1093" s="206"/>
      <c r="BW1093" s="206"/>
      <c r="BX1093" s="206"/>
      <c r="BY1093" s="206"/>
      <c r="BZ1093" s="206"/>
      <c r="CA1093" s="206"/>
      <c r="CB1093" s="206"/>
      <c r="CC1093" s="206"/>
      <c r="CD1093" s="206"/>
      <c r="CE1093" s="206"/>
      <c r="CF1093" s="206"/>
      <c r="CG1093" s="206"/>
      <c r="CH1093" s="206"/>
      <c r="CI1093" s="206"/>
      <c r="CJ1093" s="206"/>
      <c r="CK1093" s="206"/>
      <c r="CL1093" s="206"/>
      <c r="CM1093" s="206"/>
      <c r="CN1093" s="206"/>
      <c r="CO1093" s="206"/>
      <c r="CP1093" s="206"/>
      <c r="CQ1093" s="206"/>
      <c r="CR1093" s="206"/>
      <c r="CS1093" s="206"/>
      <c r="CT1093" s="206"/>
      <c r="CU1093" s="206"/>
      <c r="CV1093" s="206"/>
      <c r="CW1093" s="206"/>
      <c r="CX1093" s="206"/>
      <c r="CY1093" s="206"/>
      <c r="CZ1093" s="206"/>
      <c r="DA1093" s="206"/>
      <c r="DB1093" s="206"/>
      <c r="DC1093" s="206"/>
      <c r="DD1093" s="206"/>
      <c r="DE1093" s="206"/>
      <c r="DF1093" s="206"/>
      <c r="DG1093" s="206"/>
      <c r="DH1093" s="206"/>
      <c r="DI1093" s="206"/>
      <c r="DJ1093" s="206"/>
      <c r="DK1093" s="206"/>
      <c r="DL1093" s="206"/>
      <c r="DM1093" s="206"/>
      <c r="DN1093" s="206"/>
      <c r="DO1093" s="206"/>
      <c r="DP1093" s="206"/>
      <c r="DQ1093" s="206"/>
      <c r="DR1093" s="206"/>
      <c r="DS1093" s="206"/>
      <c r="DT1093" s="206"/>
      <c r="DU1093" s="206"/>
      <c r="DV1093" s="206"/>
      <c r="DW1093" s="206"/>
      <c r="DX1093" s="206"/>
      <c r="DY1093" s="206"/>
      <c r="DZ1093" s="206"/>
      <c r="EA1093" s="206"/>
      <c r="EB1093" s="206"/>
      <c r="EC1093" s="206"/>
      <c r="ED1093" s="206"/>
      <c r="EE1093" s="206"/>
      <c r="EF1093" s="206"/>
      <c r="EG1093" s="206"/>
      <c r="EH1093" s="206"/>
      <c r="EI1093" s="206"/>
      <c r="EJ1093" s="206"/>
      <c r="EK1093" s="206"/>
      <c r="EL1093" s="206"/>
      <c r="EM1093" s="206"/>
      <c r="EN1093" s="206"/>
      <c r="EO1093" s="206"/>
      <c r="EP1093" s="206"/>
      <c r="EQ1093" s="206"/>
      <c r="ER1093" s="206"/>
      <c r="ES1093" s="206"/>
      <c r="ET1093" s="206"/>
      <c r="EU1093" s="206"/>
      <c r="EV1093" s="206"/>
      <c r="EW1093" s="206"/>
      <c r="EX1093" s="206"/>
      <c r="EY1093" s="206"/>
      <c r="EZ1093" s="206"/>
      <c r="FA1093" s="206"/>
      <c r="FB1093" s="206"/>
      <c r="FC1093" s="206"/>
      <c r="FD1093" s="206"/>
      <c r="FE1093" s="206"/>
      <c r="FF1093" s="206"/>
      <c r="FG1093" s="206"/>
      <c r="FH1093" s="206"/>
      <c r="FI1093" s="206"/>
      <c r="FJ1093" s="206"/>
      <c r="FK1093" s="206"/>
      <c r="FL1093" s="206"/>
      <c r="FM1093" s="206"/>
      <c r="FN1093" s="206"/>
      <c r="FO1093" s="206"/>
      <c r="FP1093" s="206"/>
      <c r="FQ1093" s="206"/>
      <c r="FR1093" s="206"/>
      <c r="FS1093" s="206"/>
      <c r="FT1093" s="206"/>
      <c r="FU1093" s="206"/>
      <c r="FV1093" s="206"/>
      <c r="FW1093" s="206"/>
      <c r="FX1093" s="206"/>
      <c r="FY1093" s="206"/>
      <c r="FZ1093" s="206"/>
      <c r="GA1093" s="206"/>
      <c r="GB1093" s="206"/>
      <c r="GC1093" s="206"/>
      <c r="GD1093" s="206"/>
      <c r="GE1093" s="206"/>
      <c r="GF1093" s="206"/>
      <c r="GG1093" s="206"/>
      <c r="GH1093" s="206"/>
      <c r="GI1093" s="206"/>
      <c r="GJ1093" s="206"/>
      <c r="GK1093" s="206"/>
      <c r="GL1093" s="206"/>
      <c r="GM1093" s="206"/>
      <c r="GN1093" s="206"/>
      <c r="GO1093" s="206"/>
      <c r="GP1093" s="206"/>
      <c r="GQ1093" s="206"/>
      <c r="GR1093" s="206"/>
      <c r="GS1093" s="206"/>
      <c r="GT1093" s="206"/>
      <c r="GU1093" s="206"/>
      <c r="GV1093" s="206"/>
      <c r="GW1093" s="206"/>
      <c r="GX1093" s="206"/>
      <c r="GY1093" s="206"/>
      <c r="GZ1093" s="206"/>
      <c r="HA1093" s="206"/>
      <c r="HB1093" s="206"/>
      <c r="HC1093" s="206"/>
      <c r="HD1093" s="206"/>
      <c r="HE1093" s="206"/>
      <c r="HF1093" s="206"/>
      <c r="HG1093" s="206"/>
      <c r="HH1093" s="206"/>
      <c r="HI1093" s="206"/>
      <c r="HJ1093" s="206"/>
      <c r="HK1093" s="206"/>
      <c r="HL1093" s="206"/>
      <c r="HM1093" s="206"/>
      <c r="HN1093" s="206"/>
      <c r="HO1093" s="206"/>
      <c r="HP1093" s="206"/>
      <c r="HQ1093" s="206"/>
      <c r="HR1093" s="206"/>
      <c r="HS1093" s="206"/>
      <c r="HT1093" s="206"/>
      <c r="HU1093" s="206"/>
      <c r="HV1093" s="206"/>
      <c r="HW1093" s="206"/>
      <c r="HX1093" s="206"/>
      <c r="HY1093" s="206"/>
      <c r="HZ1093" s="206"/>
      <c r="IA1093" s="206"/>
      <c r="IB1093" s="206"/>
      <c r="IC1093" s="206"/>
      <c r="ID1093" s="206"/>
      <c r="IE1093" s="206"/>
      <c r="IF1093" s="206"/>
      <c r="IG1093" s="206"/>
      <c r="IH1093" s="206"/>
    </row>
    <row r="1094" spans="1:242" s="225" customFormat="1" hidden="1" x14ac:dyDescent="0.25">
      <c r="A1094" s="206"/>
      <c r="B1094" s="206"/>
      <c r="C1094" s="204">
        <v>43752</v>
      </c>
      <c r="D1094" s="233" t="s">
        <v>1925</v>
      </c>
      <c r="E1094" s="319" t="s">
        <v>1913</v>
      </c>
      <c r="F1094" s="322"/>
      <c r="G1094" s="242" t="s">
        <v>420</v>
      </c>
      <c r="H1094" s="285"/>
      <c r="I1094" s="236">
        <v>3488000</v>
      </c>
      <c r="J1094" s="357">
        <f t="shared" si="17"/>
        <v>12981996</v>
      </c>
      <c r="K1094" s="251"/>
      <c r="L1094" s="287"/>
      <c r="M1094" s="319" t="s">
        <v>1913</v>
      </c>
      <c r="N1094" s="287"/>
      <c r="O1094" s="287"/>
      <c r="P1094" s="287"/>
      <c r="Q1094" s="287"/>
      <c r="R1094" s="287"/>
      <c r="S1094" s="287"/>
      <c r="T1094" s="287"/>
      <c r="U1094" s="287"/>
      <c r="V1094" s="287"/>
      <c r="W1094" s="287"/>
      <c r="X1094" s="287"/>
      <c r="Y1094" s="287"/>
      <c r="Z1094" s="287"/>
      <c r="AA1094" s="287"/>
      <c r="AB1094" s="287"/>
      <c r="AC1094" s="287"/>
      <c r="AD1094" s="287"/>
      <c r="AE1094" s="287"/>
      <c r="AF1094" s="287"/>
      <c r="AG1094" s="287"/>
      <c r="AH1094" s="287"/>
      <c r="AI1094" s="287"/>
      <c r="AJ1094" s="449"/>
      <c r="AK1094" s="206"/>
      <c r="AL1094" s="206"/>
      <c r="AM1094" s="206"/>
      <c r="AN1094" s="206"/>
      <c r="AO1094" s="206"/>
      <c r="AP1094" s="206"/>
      <c r="AQ1094" s="206"/>
      <c r="AR1094" s="206"/>
      <c r="AS1094" s="206"/>
      <c r="AT1094" s="206"/>
      <c r="AU1094" s="206"/>
      <c r="AV1094" s="206"/>
      <c r="AW1094" s="206"/>
      <c r="AX1094" s="206"/>
      <c r="AY1094" s="206"/>
      <c r="AZ1094" s="206"/>
      <c r="BA1094" s="206"/>
      <c r="BB1094" s="206"/>
      <c r="BC1094" s="206"/>
      <c r="BD1094" s="206"/>
      <c r="BE1094" s="206"/>
      <c r="BF1094" s="206"/>
      <c r="BG1094" s="206"/>
      <c r="BH1094" s="206"/>
      <c r="BI1094" s="206"/>
      <c r="BJ1094" s="206"/>
      <c r="BK1094" s="206"/>
      <c r="BL1094" s="206"/>
      <c r="BM1094" s="206"/>
      <c r="BN1094" s="206"/>
      <c r="BO1094" s="206"/>
      <c r="BP1094" s="206"/>
      <c r="BQ1094" s="206"/>
      <c r="BR1094" s="206"/>
      <c r="BS1094" s="206"/>
      <c r="BT1094" s="206"/>
      <c r="BU1094" s="206"/>
      <c r="BV1094" s="206"/>
      <c r="BW1094" s="206"/>
      <c r="BX1094" s="206"/>
      <c r="BY1094" s="206"/>
      <c r="BZ1094" s="206"/>
      <c r="CA1094" s="206"/>
      <c r="CB1094" s="206"/>
      <c r="CC1094" s="206"/>
      <c r="CD1094" s="206"/>
      <c r="CE1094" s="206"/>
      <c r="CF1094" s="206"/>
      <c r="CG1094" s="206"/>
      <c r="CH1094" s="206"/>
      <c r="CI1094" s="206"/>
      <c r="CJ1094" s="206"/>
      <c r="CK1094" s="206"/>
      <c r="CL1094" s="206"/>
      <c r="CM1094" s="206"/>
      <c r="CN1094" s="206"/>
      <c r="CO1094" s="206"/>
      <c r="CP1094" s="206"/>
      <c r="CQ1094" s="206"/>
      <c r="CR1094" s="206"/>
      <c r="CS1094" s="206"/>
      <c r="CT1094" s="206"/>
      <c r="CU1094" s="206"/>
      <c r="CV1094" s="206"/>
      <c r="CW1094" s="206"/>
      <c r="CX1094" s="206"/>
      <c r="CY1094" s="206"/>
      <c r="CZ1094" s="206"/>
      <c r="DA1094" s="206"/>
      <c r="DB1094" s="206"/>
      <c r="DC1094" s="206"/>
      <c r="DD1094" s="206"/>
      <c r="DE1094" s="206"/>
      <c r="DF1094" s="206"/>
      <c r="DG1094" s="206"/>
      <c r="DH1094" s="206"/>
      <c r="DI1094" s="206"/>
      <c r="DJ1094" s="206"/>
      <c r="DK1094" s="206"/>
      <c r="DL1094" s="206"/>
      <c r="DM1094" s="206"/>
      <c r="DN1094" s="206"/>
      <c r="DO1094" s="206"/>
      <c r="DP1094" s="206"/>
      <c r="DQ1094" s="206"/>
      <c r="DR1094" s="206"/>
      <c r="DS1094" s="206"/>
      <c r="DT1094" s="206"/>
      <c r="DU1094" s="206"/>
      <c r="DV1094" s="206"/>
      <c r="DW1094" s="206"/>
      <c r="DX1094" s="206"/>
      <c r="DY1094" s="206"/>
      <c r="DZ1094" s="206"/>
      <c r="EA1094" s="206"/>
      <c r="EB1094" s="206"/>
      <c r="EC1094" s="206"/>
      <c r="ED1094" s="206"/>
      <c r="EE1094" s="206"/>
      <c r="EF1094" s="206"/>
      <c r="EG1094" s="206"/>
      <c r="EH1094" s="206"/>
      <c r="EI1094" s="206"/>
      <c r="EJ1094" s="206"/>
      <c r="EK1094" s="206"/>
      <c r="EL1094" s="206"/>
      <c r="EM1094" s="206"/>
      <c r="EN1094" s="206"/>
      <c r="EO1094" s="206"/>
      <c r="EP1094" s="206"/>
      <c r="EQ1094" s="206"/>
      <c r="ER1094" s="206"/>
      <c r="ES1094" s="206"/>
      <c r="ET1094" s="206"/>
      <c r="EU1094" s="206"/>
      <c r="EV1094" s="206"/>
      <c r="EW1094" s="206"/>
      <c r="EX1094" s="206"/>
      <c r="EY1094" s="206"/>
      <c r="EZ1094" s="206"/>
      <c r="FA1094" s="206"/>
      <c r="FB1094" s="206"/>
      <c r="FC1094" s="206"/>
      <c r="FD1094" s="206"/>
      <c r="FE1094" s="206"/>
      <c r="FF1094" s="206"/>
      <c r="FG1094" s="206"/>
      <c r="FH1094" s="206"/>
      <c r="FI1094" s="206"/>
      <c r="FJ1094" s="206"/>
      <c r="FK1094" s="206"/>
      <c r="FL1094" s="206"/>
      <c r="FM1094" s="206"/>
      <c r="FN1094" s="206"/>
      <c r="FO1094" s="206"/>
      <c r="FP1094" s="206"/>
      <c r="FQ1094" s="206"/>
      <c r="FR1094" s="206"/>
      <c r="FS1094" s="206"/>
      <c r="FT1094" s="206"/>
      <c r="FU1094" s="206"/>
      <c r="FV1094" s="206"/>
      <c r="FW1094" s="206"/>
      <c r="FX1094" s="206"/>
      <c r="FY1094" s="206"/>
      <c r="FZ1094" s="206"/>
      <c r="GA1094" s="206"/>
      <c r="GB1094" s="206"/>
      <c r="GC1094" s="206"/>
      <c r="GD1094" s="206"/>
      <c r="GE1094" s="206"/>
      <c r="GF1094" s="206"/>
      <c r="GG1094" s="206"/>
      <c r="GH1094" s="206"/>
      <c r="GI1094" s="206"/>
      <c r="GJ1094" s="206"/>
      <c r="GK1094" s="206"/>
      <c r="GL1094" s="206"/>
      <c r="GM1094" s="206"/>
      <c r="GN1094" s="206"/>
      <c r="GO1094" s="206"/>
      <c r="GP1094" s="206"/>
      <c r="GQ1094" s="206"/>
      <c r="GR1094" s="206"/>
      <c r="GS1094" s="206"/>
      <c r="GT1094" s="206"/>
      <c r="GU1094" s="206"/>
      <c r="GV1094" s="206"/>
      <c r="GW1094" s="206"/>
      <c r="GX1094" s="206"/>
      <c r="GY1094" s="206"/>
      <c r="GZ1094" s="206"/>
      <c r="HA1094" s="206"/>
      <c r="HB1094" s="206"/>
      <c r="HC1094" s="206"/>
      <c r="HD1094" s="206"/>
      <c r="HE1094" s="206"/>
      <c r="HF1094" s="206"/>
      <c r="HG1094" s="206"/>
      <c r="HH1094" s="206"/>
      <c r="HI1094" s="206"/>
      <c r="HJ1094" s="206"/>
      <c r="HK1094" s="206"/>
      <c r="HL1094" s="206"/>
      <c r="HM1094" s="206"/>
      <c r="HN1094" s="206"/>
      <c r="HO1094" s="206"/>
      <c r="HP1094" s="206"/>
      <c r="HQ1094" s="206"/>
      <c r="HR1094" s="206"/>
      <c r="HS1094" s="206"/>
      <c r="HT1094" s="206"/>
      <c r="HU1094" s="206"/>
      <c r="HV1094" s="206"/>
      <c r="HW1094" s="206"/>
      <c r="HX1094" s="206"/>
      <c r="HY1094" s="206"/>
      <c r="HZ1094" s="206"/>
      <c r="IA1094" s="206"/>
      <c r="IB1094" s="206"/>
      <c r="IC1094" s="206"/>
      <c r="ID1094" s="206"/>
      <c r="IE1094" s="206"/>
      <c r="IF1094" s="206"/>
      <c r="IG1094" s="206"/>
      <c r="IH1094" s="206"/>
    </row>
    <row r="1095" spans="1:242" s="225" customFormat="1" hidden="1" x14ac:dyDescent="0.25">
      <c r="A1095" s="206"/>
      <c r="B1095" s="206"/>
      <c r="C1095" s="204">
        <v>43752</v>
      </c>
      <c r="D1095" s="233" t="s">
        <v>1926</v>
      </c>
      <c r="E1095" s="319" t="s">
        <v>1914</v>
      </c>
      <c r="F1095" s="322"/>
      <c r="G1095" s="242" t="s">
        <v>565</v>
      </c>
      <c r="H1095" s="285"/>
      <c r="I1095" s="236">
        <v>10000</v>
      </c>
      <c r="J1095" s="357">
        <f t="shared" si="17"/>
        <v>12971996</v>
      </c>
      <c r="K1095" s="251"/>
      <c r="L1095" s="287"/>
      <c r="M1095" s="319" t="s">
        <v>1914</v>
      </c>
      <c r="N1095" s="287"/>
      <c r="O1095" s="287"/>
      <c r="P1095" s="287"/>
      <c r="Q1095" s="287"/>
      <c r="R1095" s="287"/>
      <c r="S1095" s="287"/>
      <c r="T1095" s="287"/>
      <c r="U1095" s="287"/>
      <c r="V1095" s="287"/>
      <c r="W1095" s="287"/>
      <c r="X1095" s="287"/>
      <c r="Y1095" s="287"/>
      <c r="Z1095" s="287"/>
      <c r="AA1095" s="287"/>
      <c r="AB1095" s="287"/>
      <c r="AC1095" s="287"/>
      <c r="AD1095" s="287"/>
      <c r="AE1095" s="287"/>
      <c r="AF1095" s="287"/>
      <c r="AG1095" s="287"/>
      <c r="AH1095" s="287"/>
      <c r="AI1095" s="287"/>
      <c r="AJ1095" s="449"/>
      <c r="AK1095" s="206"/>
      <c r="AL1095" s="206"/>
      <c r="AM1095" s="206"/>
      <c r="AN1095" s="206"/>
      <c r="AO1095" s="206"/>
      <c r="AP1095" s="206"/>
      <c r="AQ1095" s="206"/>
      <c r="AR1095" s="206"/>
      <c r="AS1095" s="206"/>
      <c r="AT1095" s="206"/>
      <c r="AU1095" s="206"/>
      <c r="AV1095" s="206"/>
      <c r="AW1095" s="206"/>
      <c r="AX1095" s="206"/>
      <c r="AY1095" s="206"/>
      <c r="AZ1095" s="206"/>
      <c r="BA1095" s="206"/>
      <c r="BB1095" s="206"/>
      <c r="BC1095" s="206"/>
      <c r="BD1095" s="206"/>
      <c r="BE1095" s="206"/>
      <c r="BF1095" s="206"/>
      <c r="BG1095" s="206"/>
      <c r="BH1095" s="206"/>
      <c r="BI1095" s="206"/>
      <c r="BJ1095" s="206"/>
      <c r="BK1095" s="206"/>
      <c r="BL1095" s="206"/>
      <c r="BM1095" s="206"/>
      <c r="BN1095" s="206"/>
      <c r="BO1095" s="206"/>
      <c r="BP1095" s="206"/>
      <c r="BQ1095" s="206"/>
      <c r="BR1095" s="206"/>
      <c r="BS1095" s="206"/>
      <c r="BT1095" s="206"/>
      <c r="BU1095" s="206"/>
      <c r="BV1095" s="206"/>
      <c r="BW1095" s="206"/>
      <c r="BX1095" s="206"/>
      <c r="BY1095" s="206"/>
      <c r="BZ1095" s="206"/>
      <c r="CA1095" s="206"/>
      <c r="CB1095" s="206"/>
      <c r="CC1095" s="206"/>
      <c r="CD1095" s="206"/>
      <c r="CE1095" s="206"/>
      <c r="CF1095" s="206"/>
      <c r="CG1095" s="206"/>
      <c r="CH1095" s="206"/>
      <c r="CI1095" s="206"/>
      <c r="CJ1095" s="206"/>
      <c r="CK1095" s="206"/>
      <c r="CL1095" s="206"/>
      <c r="CM1095" s="206"/>
      <c r="CN1095" s="206"/>
      <c r="CO1095" s="206"/>
      <c r="CP1095" s="206"/>
      <c r="CQ1095" s="206"/>
      <c r="CR1095" s="206"/>
      <c r="CS1095" s="206"/>
      <c r="CT1095" s="206"/>
      <c r="CU1095" s="206"/>
      <c r="CV1095" s="206"/>
      <c r="CW1095" s="206"/>
      <c r="CX1095" s="206"/>
      <c r="CY1095" s="206"/>
      <c r="CZ1095" s="206"/>
      <c r="DA1095" s="206"/>
      <c r="DB1095" s="206"/>
      <c r="DC1095" s="206"/>
      <c r="DD1095" s="206"/>
      <c r="DE1095" s="206"/>
      <c r="DF1095" s="206"/>
      <c r="DG1095" s="206"/>
      <c r="DH1095" s="206"/>
      <c r="DI1095" s="206"/>
      <c r="DJ1095" s="206"/>
      <c r="DK1095" s="206"/>
      <c r="DL1095" s="206"/>
      <c r="DM1095" s="206"/>
      <c r="DN1095" s="206"/>
      <c r="DO1095" s="206"/>
      <c r="DP1095" s="206"/>
      <c r="DQ1095" s="206"/>
      <c r="DR1095" s="206"/>
      <c r="DS1095" s="206"/>
      <c r="DT1095" s="206"/>
      <c r="DU1095" s="206"/>
      <c r="DV1095" s="206"/>
      <c r="DW1095" s="206"/>
      <c r="DX1095" s="206"/>
      <c r="DY1095" s="206"/>
      <c r="DZ1095" s="206"/>
      <c r="EA1095" s="206"/>
      <c r="EB1095" s="206"/>
      <c r="EC1095" s="206"/>
      <c r="ED1095" s="206"/>
      <c r="EE1095" s="206"/>
      <c r="EF1095" s="206"/>
      <c r="EG1095" s="206"/>
      <c r="EH1095" s="206"/>
      <c r="EI1095" s="206"/>
      <c r="EJ1095" s="206"/>
      <c r="EK1095" s="206"/>
      <c r="EL1095" s="206"/>
      <c r="EM1095" s="206"/>
      <c r="EN1095" s="206"/>
      <c r="EO1095" s="206"/>
      <c r="EP1095" s="206"/>
      <c r="EQ1095" s="206"/>
      <c r="ER1095" s="206"/>
      <c r="ES1095" s="206"/>
      <c r="ET1095" s="206"/>
      <c r="EU1095" s="206"/>
      <c r="EV1095" s="206"/>
      <c r="EW1095" s="206"/>
      <c r="EX1095" s="206"/>
      <c r="EY1095" s="206"/>
      <c r="EZ1095" s="206"/>
      <c r="FA1095" s="206"/>
      <c r="FB1095" s="206"/>
      <c r="FC1095" s="206"/>
      <c r="FD1095" s="206"/>
      <c r="FE1095" s="206"/>
      <c r="FF1095" s="206"/>
      <c r="FG1095" s="206"/>
      <c r="FH1095" s="206"/>
      <c r="FI1095" s="206"/>
      <c r="FJ1095" s="206"/>
      <c r="FK1095" s="206"/>
      <c r="FL1095" s="206"/>
      <c r="FM1095" s="206"/>
      <c r="FN1095" s="206"/>
      <c r="FO1095" s="206"/>
      <c r="FP1095" s="206"/>
      <c r="FQ1095" s="206"/>
      <c r="FR1095" s="206"/>
      <c r="FS1095" s="206"/>
      <c r="FT1095" s="206"/>
      <c r="FU1095" s="206"/>
      <c r="FV1095" s="206"/>
      <c r="FW1095" s="206"/>
      <c r="FX1095" s="206"/>
      <c r="FY1095" s="206"/>
      <c r="FZ1095" s="206"/>
      <c r="GA1095" s="206"/>
      <c r="GB1095" s="206"/>
      <c r="GC1095" s="206"/>
      <c r="GD1095" s="206"/>
      <c r="GE1095" s="206"/>
      <c r="GF1095" s="206"/>
      <c r="GG1095" s="206"/>
      <c r="GH1095" s="206"/>
      <c r="GI1095" s="206"/>
      <c r="GJ1095" s="206"/>
      <c r="GK1095" s="206"/>
      <c r="GL1095" s="206"/>
      <c r="GM1095" s="206"/>
      <c r="GN1095" s="206"/>
      <c r="GO1095" s="206"/>
      <c r="GP1095" s="206"/>
      <c r="GQ1095" s="206"/>
      <c r="GR1095" s="206"/>
      <c r="GS1095" s="206"/>
      <c r="GT1095" s="206"/>
      <c r="GU1095" s="206"/>
      <c r="GV1095" s="206"/>
      <c r="GW1095" s="206"/>
      <c r="GX1095" s="206"/>
      <c r="GY1095" s="206"/>
      <c r="GZ1095" s="206"/>
      <c r="HA1095" s="206"/>
      <c r="HB1095" s="206"/>
      <c r="HC1095" s="206"/>
      <c r="HD1095" s="206"/>
      <c r="HE1095" s="206"/>
      <c r="HF1095" s="206"/>
      <c r="HG1095" s="206"/>
      <c r="HH1095" s="206"/>
      <c r="HI1095" s="206"/>
      <c r="HJ1095" s="206"/>
      <c r="HK1095" s="206"/>
      <c r="HL1095" s="206"/>
      <c r="HM1095" s="206"/>
      <c r="HN1095" s="206"/>
      <c r="HO1095" s="206"/>
      <c r="HP1095" s="206"/>
      <c r="HQ1095" s="206"/>
      <c r="HR1095" s="206"/>
      <c r="HS1095" s="206"/>
      <c r="HT1095" s="206"/>
      <c r="HU1095" s="206"/>
      <c r="HV1095" s="206"/>
      <c r="HW1095" s="206"/>
      <c r="HX1095" s="206"/>
      <c r="HY1095" s="206"/>
      <c r="HZ1095" s="206"/>
      <c r="IA1095" s="206"/>
      <c r="IB1095" s="206"/>
      <c r="IC1095" s="206"/>
      <c r="ID1095" s="206"/>
      <c r="IE1095" s="206"/>
      <c r="IF1095" s="206"/>
      <c r="IG1095" s="206"/>
      <c r="IH1095" s="206"/>
    </row>
    <row r="1096" spans="1:242" s="225" customFormat="1" hidden="1" x14ac:dyDescent="0.25">
      <c r="A1096" s="206"/>
      <c r="B1096" s="206"/>
      <c r="C1096" s="204">
        <v>43752</v>
      </c>
      <c r="D1096" s="233" t="s">
        <v>1927</v>
      </c>
      <c r="E1096" s="319" t="s">
        <v>1915</v>
      </c>
      <c r="F1096" s="322"/>
      <c r="G1096" s="242" t="s">
        <v>565</v>
      </c>
      <c r="H1096" s="285"/>
      <c r="I1096" s="236">
        <v>98000</v>
      </c>
      <c r="J1096" s="357">
        <f t="shared" si="17"/>
        <v>12873996</v>
      </c>
      <c r="K1096" s="251"/>
      <c r="L1096" s="287"/>
      <c r="M1096" s="319" t="s">
        <v>1915</v>
      </c>
      <c r="N1096" s="287"/>
      <c r="O1096" s="287"/>
      <c r="P1096" s="287"/>
      <c r="Q1096" s="287"/>
      <c r="R1096" s="287"/>
      <c r="S1096" s="287"/>
      <c r="T1096" s="287"/>
      <c r="U1096" s="287"/>
      <c r="V1096" s="287"/>
      <c r="W1096" s="287"/>
      <c r="X1096" s="287"/>
      <c r="Y1096" s="287"/>
      <c r="Z1096" s="287"/>
      <c r="AA1096" s="287"/>
      <c r="AB1096" s="287"/>
      <c r="AC1096" s="287"/>
      <c r="AD1096" s="287"/>
      <c r="AE1096" s="287"/>
      <c r="AF1096" s="287"/>
      <c r="AG1096" s="287"/>
      <c r="AH1096" s="287"/>
      <c r="AI1096" s="287"/>
      <c r="AJ1096" s="449"/>
      <c r="AK1096" s="206"/>
      <c r="AL1096" s="206"/>
      <c r="AM1096" s="206"/>
      <c r="AN1096" s="206"/>
      <c r="AO1096" s="206"/>
      <c r="AP1096" s="206"/>
      <c r="AQ1096" s="206"/>
      <c r="AR1096" s="206"/>
      <c r="AS1096" s="206"/>
      <c r="AT1096" s="206"/>
      <c r="AU1096" s="206"/>
      <c r="AV1096" s="206"/>
      <c r="AW1096" s="206"/>
      <c r="AX1096" s="206"/>
      <c r="AY1096" s="206"/>
      <c r="AZ1096" s="206"/>
      <c r="BA1096" s="206"/>
      <c r="BB1096" s="206"/>
      <c r="BC1096" s="206"/>
      <c r="BD1096" s="206"/>
      <c r="BE1096" s="206"/>
      <c r="BF1096" s="206"/>
      <c r="BG1096" s="206"/>
      <c r="BH1096" s="206"/>
      <c r="BI1096" s="206"/>
      <c r="BJ1096" s="206"/>
      <c r="BK1096" s="206"/>
      <c r="BL1096" s="206"/>
      <c r="BM1096" s="206"/>
      <c r="BN1096" s="206"/>
      <c r="BO1096" s="206"/>
      <c r="BP1096" s="206"/>
      <c r="BQ1096" s="206"/>
      <c r="BR1096" s="206"/>
      <c r="BS1096" s="206"/>
      <c r="BT1096" s="206"/>
      <c r="BU1096" s="206"/>
      <c r="BV1096" s="206"/>
      <c r="BW1096" s="206"/>
      <c r="BX1096" s="206"/>
      <c r="BY1096" s="206"/>
      <c r="BZ1096" s="206"/>
      <c r="CA1096" s="206"/>
      <c r="CB1096" s="206"/>
      <c r="CC1096" s="206"/>
      <c r="CD1096" s="206"/>
      <c r="CE1096" s="206"/>
      <c r="CF1096" s="206"/>
      <c r="CG1096" s="206"/>
      <c r="CH1096" s="206"/>
      <c r="CI1096" s="206"/>
      <c r="CJ1096" s="206"/>
      <c r="CK1096" s="206"/>
      <c r="CL1096" s="206"/>
      <c r="CM1096" s="206"/>
      <c r="CN1096" s="206"/>
      <c r="CO1096" s="206"/>
      <c r="CP1096" s="206"/>
      <c r="CQ1096" s="206"/>
      <c r="CR1096" s="206"/>
      <c r="CS1096" s="206"/>
      <c r="CT1096" s="206"/>
      <c r="CU1096" s="206"/>
      <c r="CV1096" s="206"/>
      <c r="CW1096" s="206"/>
      <c r="CX1096" s="206"/>
      <c r="CY1096" s="206"/>
      <c r="CZ1096" s="206"/>
      <c r="DA1096" s="206"/>
      <c r="DB1096" s="206"/>
      <c r="DC1096" s="206"/>
      <c r="DD1096" s="206"/>
      <c r="DE1096" s="206"/>
      <c r="DF1096" s="206"/>
      <c r="DG1096" s="206"/>
      <c r="DH1096" s="206"/>
      <c r="DI1096" s="206"/>
      <c r="DJ1096" s="206"/>
      <c r="DK1096" s="206"/>
      <c r="DL1096" s="206"/>
      <c r="DM1096" s="206"/>
      <c r="DN1096" s="206"/>
      <c r="DO1096" s="206"/>
      <c r="DP1096" s="206"/>
      <c r="DQ1096" s="206"/>
      <c r="DR1096" s="206"/>
      <c r="DS1096" s="206"/>
      <c r="DT1096" s="206"/>
      <c r="DU1096" s="206"/>
      <c r="DV1096" s="206"/>
      <c r="DW1096" s="206"/>
      <c r="DX1096" s="206"/>
      <c r="DY1096" s="206"/>
      <c r="DZ1096" s="206"/>
      <c r="EA1096" s="206"/>
      <c r="EB1096" s="206"/>
      <c r="EC1096" s="206"/>
      <c r="ED1096" s="206"/>
      <c r="EE1096" s="206"/>
      <c r="EF1096" s="206"/>
      <c r="EG1096" s="206"/>
      <c r="EH1096" s="206"/>
      <c r="EI1096" s="206"/>
      <c r="EJ1096" s="206"/>
      <c r="EK1096" s="206"/>
      <c r="EL1096" s="206"/>
      <c r="EM1096" s="206"/>
      <c r="EN1096" s="206"/>
      <c r="EO1096" s="206"/>
      <c r="EP1096" s="206"/>
      <c r="EQ1096" s="206"/>
      <c r="ER1096" s="206"/>
      <c r="ES1096" s="206"/>
      <c r="ET1096" s="206"/>
      <c r="EU1096" s="206"/>
      <c r="EV1096" s="206"/>
      <c r="EW1096" s="206"/>
      <c r="EX1096" s="206"/>
      <c r="EY1096" s="206"/>
      <c r="EZ1096" s="206"/>
      <c r="FA1096" s="206"/>
      <c r="FB1096" s="206"/>
      <c r="FC1096" s="206"/>
      <c r="FD1096" s="206"/>
      <c r="FE1096" s="206"/>
      <c r="FF1096" s="206"/>
      <c r="FG1096" s="206"/>
      <c r="FH1096" s="206"/>
      <c r="FI1096" s="206"/>
      <c r="FJ1096" s="206"/>
      <c r="FK1096" s="206"/>
      <c r="FL1096" s="206"/>
      <c r="FM1096" s="206"/>
      <c r="FN1096" s="206"/>
      <c r="FO1096" s="206"/>
      <c r="FP1096" s="206"/>
      <c r="FQ1096" s="206"/>
      <c r="FR1096" s="206"/>
      <c r="FS1096" s="206"/>
      <c r="FT1096" s="206"/>
      <c r="FU1096" s="206"/>
      <c r="FV1096" s="206"/>
      <c r="FW1096" s="206"/>
      <c r="FX1096" s="206"/>
      <c r="FY1096" s="206"/>
      <c r="FZ1096" s="206"/>
      <c r="GA1096" s="206"/>
      <c r="GB1096" s="206"/>
      <c r="GC1096" s="206"/>
      <c r="GD1096" s="206"/>
      <c r="GE1096" s="206"/>
      <c r="GF1096" s="206"/>
      <c r="GG1096" s="206"/>
      <c r="GH1096" s="206"/>
      <c r="GI1096" s="206"/>
      <c r="GJ1096" s="206"/>
      <c r="GK1096" s="206"/>
      <c r="GL1096" s="206"/>
      <c r="GM1096" s="206"/>
      <c r="GN1096" s="206"/>
      <c r="GO1096" s="206"/>
      <c r="GP1096" s="206"/>
      <c r="GQ1096" s="206"/>
      <c r="GR1096" s="206"/>
      <c r="GS1096" s="206"/>
      <c r="GT1096" s="206"/>
      <c r="GU1096" s="206"/>
      <c r="GV1096" s="206"/>
      <c r="GW1096" s="206"/>
      <c r="GX1096" s="206"/>
      <c r="GY1096" s="206"/>
      <c r="GZ1096" s="206"/>
      <c r="HA1096" s="206"/>
      <c r="HB1096" s="206"/>
      <c r="HC1096" s="206"/>
      <c r="HD1096" s="206"/>
      <c r="HE1096" s="206"/>
      <c r="HF1096" s="206"/>
      <c r="HG1096" s="206"/>
      <c r="HH1096" s="206"/>
      <c r="HI1096" s="206"/>
      <c r="HJ1096" s="206"/>
      <c r="HK1096" s="206"/>
      <c r="HL1096" s="206"/>
      <c r="HM1096" s="206"/>
      <c r="HN1096" s="206"/>
      <c r="HO1096" s="206"/>
      <c r="HP1096" s="206"/>
      <c r="HQ1096" s="206"/>
      <c r="HR1096" s="206"/>
      <c r="HS1096" s="206"/>
      <c r="HT1096" s="206"/>
      <c r="HU1096" s="206"/>
      <c r="HV1096" s="206"/>
      <c r="HW1096" s="206"/>
      <c r="HX1096" s="206"/>
      <c r="HY1096" s="206"/>
      <c r="HZ1096" s="206"/>
      <c r="IA1096" s="206"/>
      <c r="IB1096" s="206"/>
      <c r="IC1096" s="206"/>
      <c r="ID1096" s="206"/>
      <c r="IE1096" s="206"/>
      <c r="IF1096" s="206"/>
      <c r="IG1096" s="206"/>
      <c r="IH1096" s="206"/>
    </row>
    <row r="1097" spans="1:242" s="225" customFormat="1" hidden="1" x14ac:dyDescent="0.25">
      <c r="A1097" s="206"/>
      <c r="B1097" s="206"/>
      <c r="C1097" s="204">
        <v>43752</v>
      </c>
      <c r="D1097" s="233" t="s">
        <v>1928</v>
      </c>
      <c r="E1097" s="319" t="s">
        <v>1916</v>
      </c>
      <c r="F1097" s="322"/>
      <c r="G1097" s="242" t="s">
        <v>1899</v>
      </c>
      <c r="H1097" s="285"/>
      <c r="I1097" s="236">
        <v>1291155</v>
      </c>
      <c r="J1097" s="357">
        <f t="shared" si="17"/>
        <v>11582841</v>
      </c>
      <c r="K1097" s="251" t="s">
        <v>1882</v>
      </c>
      <c r="L1097" s="287"/>
      <c r="M1097" s="319" t="s">
        <v>1916</v>
      </c>
      <c r="N1097" s="287"/>
      <c r="O1097" s="287"/>
      <c r="P1097" s="287"/>
      <c r="Q1097" s="287"/>
      <c r="R1097" s="287"/>
      <c r="S1097" s="287"/>
      <c r="T1097" s="287"/>
      <c r="U1097" s="287"/>
      <c r="V1097" s="287"/>
      <c r="W1097" s="287"/>
      <c r="X1097" s="287"/>
      <c r="Y1097" s="287"/>
      <c r="Z1097" s="287"/>
      <c r="AA1097" s="287"/>
      <c r="AB1097" s="287"/>
      <c r="AC1097" s="287"/>
      <c r="AD1097" s="287"/>
      <c r="AE1097" s="287"/>
      <c r="AF1097" s="287"/>
      <c r="AG1097" s="287"/>
      <c r="AH1097" s="287"/>
      <c r="AI1097" s="287"/>
      <c r="AJ1097" s="449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  <c r="BI1097" s="206"/>
      <c r="BJ1097" s="206"/>
      <c r="BK1097" s="206"/>
      <c r="BL1097" s="206"/>
      <c r="BM1097" s="206"/>
      <c r="BN1097" s="206"/>
      <c r="BO1097" s="206"/>
      <c r="BP1097" s="206"/>
      <c r="BQ1097" s="206"/>
      <c r="BR1097" s="206"/>
      <c r="BS1097" s="206"/>
      <c r="BT1097" s="206"/>
      <c r="BU1097" s="206"/>
      <c r="BV1097" s="206"/>
      <c r="BW1097" s="206"/>
      <c r="BX1097" s="206"/>
      <c r="BY1097" s="206"/>
      <c r="BZ1097" s="206"/>
      <c r="CA1097" s="206"/>
      <c r="CB1097" s="206"/>
      <c r="CC1097" s="206"/>
      <c r="CD1097" s="206"/>
      <c r="CE1097" s="206"/>
      <c r="CF1097" s="206"/>
      <c r="CG1097" s="206"/>
      <c r="CH1097" s="206"/>
      <c r="CI1097" s="206"/>
      <c r="CJ1097" s="206"/>
      <c r="CK1097" s="206"/>
      <c r="CL1097" s="206"/>
      <c r="CM1097" s="206"/>
      <c r="CN1097" s="206"/>
      <c r="CO1097" s="206"/>
      <c r="CP1097" s="206"/>
      <c r="CQ1097" s="206"/>
      <c r="CR1097" s="206"/>
      <c r="CS1097" s="206"/>
      <c r="CT1097" s="206"/>
      <c r="CU1097" s="206"/>
      <c r="CV1097" s="206"/>
      <c r="CW1097" s="206"/>
      <c r="CX1097" s="206"/>
      <c r="CY1097" s="206"/>
      <c r="CZ1097" s="206"/>
      <c r="DA1097" s="206"/>
      <c r="DB1097" s="206"/>
      <c r="DC1097" s="206"/>
      <c r="DD1097" s="206"/>
      <c r="DE1097" s="206"/>
      <c r="DF1097" s="206"/>
      <c r="DG1097" s="206"/>
      <c r="DH1097" s="206"/>
      <c r="DI1097" s="206"/>
      <c r="DJ1097" s="206"/>
      <c r="DK1097" s="206"/>
      <c r="DL1097" s="206"/>
      <c r="DM1097" s="206"/>
      <c r="DN1097" s="206"/>
      <c r="DO1097" s="206"/>
      <c r="DP1097" s="206"/>
      <c r="DQ1097" s="206"/>
      <c r="DR1097" s="206"/>
      <c r="DS1097" s="206"/>
      <c r="DT1097" s="206"/>
      <c r="DU1097" s="206"/>
      <c r="DV1097" s="206"/>
      <c r="DW1097" s="206"/>
      <c r="DX1097" s="206"/>
      <c r="DY1097" s="206"/>
      <c r="DZ1097" s="206"/>
      <c r="EA1097" s="206"/>
      <c r="EB1097" s="206"/>
      <c r="EC1097" s="206"/>
      <c r="ED1097" s="206"/>
      <c r="EE1097" s="206"/>
      <c r="EF1097" s="206"/>
      <c r="EG1097" s="206"/>
      <c r="EH1097" s="206"/>
      <c r="EI1097" s="206"/>
      <c r="EJ1097" s="206"/>
      <c r="EK1097" s="206"/>
      <c r="EL1097" s="206"/>
      <c r="EM1097" s="206"/>
      <c r="EN1097" s="206"/>
      <c r="EO1097" s="206"/>
      <c r="EP1097" s="206"/>
      <c r="EQ1097" s="206"/>
      <c r="ER1097" s="206"/>
      <c r="ES1097" s="206"/>
      <c r="ET1097" s="206"/>
      <c r="EU1097" s="206"/>
      <c r="EV1097" s="206"/>
      <c r="EW1097" s="206"/>
      <c r="EX1097" s="206"/>
      <c r="EY1097" s="206"/>
      <c r="EZ1097" s="206"/>
      <c r="FA1097" s="206"/>
      <c r="FB1097" s="206"/>
      <c r="FC1097" s="206"/>
      <c r="FD1097" s="206"/>
      <c r="FE1097" s="206"/>
      <c r="FF1097" s="206"/>
      <c r="FG1097" s="206"/>
      <c r="FH1097" s="206"/>
      <c r="FI1097" s="206"/>
      <c r="FJ1097" s="206"/>
      <c r="FK1097" s="206"/>
      <c r="FL1097" s="206"/>
      <c r="FM1097" s="206"/>
      <c r="FN1097" s="206"/>
      <c r="FO1097" s="206"/>
      <c r="FP1097" s="206"/>
      <c r="FQ1097" s="206"/>
      <c r="FR1097" s="206"/>
      <c r="FS1097" s="206"/>
      <c r="FT1097" s="206"/>
      <c r="FU1097" s="206"/>
      <c r="FV1097" s="206"/>
      <c r="FW1097" s="206"/>
      <c r="FX1097" s="206"/>
      <c r="FY1097" s="206"/>
      <c r="FZ1097" s="206"/>
      <c r="GA1097" s="206"/>
      <c r="GB1097" s="206"/>
      <c r="GC1097" s="206"/>
      <c r="GD1097" s="206"/>
      <c r="GE1097" s="206"/>
      <c r="GF1097" s="206"/>
      <c r="GG1097" s="206"/>
      <c r="GH1097" s="206"/>
      <c r="GI1097" s="206"/>
      <c r="GJ1097" s="206"/>
      <c r="GK1097" s="206"/>
      <c r="GL1097" s="206"/>
      <c r="GM1097" s="206"/>
      <c r="GN1097" s="206"/>
      <c r="GO1097" s="206"/>
      <c r="GP1097" s="206"/>
      <c r="GQ1097" s="206"/>
      <c r="GR1097" s="206"/>
      <c r="GS1097" s="206"/>
      <c r="GT1097" s="206"/>
      <c r="GU1097" s="206"/>
      <c r="GV1097" s="206"/>
      <c r="GW1097" s="206"/>
      <c r="GX1097" s="206"/>
      <c r="GY1097" s="206"/>
      <c r="GZ1097" s="206"/>
      <c r="HA1097" s="206"/>
      <c r="HB1097" s="206"/>
      <c r="HC1097" s="206"/>
      <c r="HD1097" s="206"/>
      <c r="HE1097" s="206"/>
      <c r="HF1097" s="206"/>
      <c r="HG1097" s="206"/>
      <c r="HH1097" s="206"/>
      <c r="HI1097" s="206"/>
      <c r="HJ1097" s="206"/>
      <c r="HK1097" s="206"/>
      <c r="HL1097" s="206"/>
      <c r="HM1097" s="206"/>
      <c r="HN1097" s="206"/>
      <c r="HO1097" s="206"/>
      <c r="HP1097" s="206"/>
      <c r="HQ1097" s="206"/>
      <c r="HR1097" s="206"/>
      <c r="HS1097" s="206"/>
      <c r="HT1097" s="206"/>
      <c r="HU1097" s="206"/>
      <c r="HV1097" s="206"/>
      <c r="HW1097" s="206"/>
      <c r="HX1097" s="206"/>
      <c r="HY1097" s="206"/>
      <c r="HZ1097" s="206"/>
      <c r="IA1097" s="206"/>
      <c r="IB1097" s="206"/>
      <c r="IC1097" s="206"/>
      <c r="ID1097" s="206"/>
      <c r="IE1097" s="206"/>
      <c r="IF1097" s="206"/>
      <c r="IG1097" s="206"/>
      <c r="IH1097" s="206"/>
    </row>
    <row r="1098" spans="1:242" s="225" customFormat="1" hidden="1" x14ac:dyDescent="0.25">
      <c r="A1098" s="206"/>
      <c r="B1098" s="206"/>
      <c r="C1098" s="204"/>
      <c r="D1098" s="233" t="s">
        <v>1100</v>
      </c>
      <c r="E1098" s="319"/>
      <c r="F1098" s="322"/>
      <c r="G1098" s="242" t="s">
        <v>1899</v>
      </c>
      <c r="H1098" s="285">
        <v>605000</v>
      </c>
      <c r="I1098" s="236"/>
      <c r="J1098" s="357">
        <f t="shared" si="17"/>
        <v>12187841</v>
      </c>
      <c r="K1098" s="251"/>
      <c r="L1098" s="287"/>
      <c r="M1098" s="319"/>
      <c r="N1098" s="287"/>
      <c r="O1098" s="287"/>
      <c r="P1098" s="287"/>
      <c r="Q1098" s="287"/>
      <c r="R1098" s="287"/>
      <c r="S1098" s="287"/>
      <c r="T1098" s="287"/>
      <c r="U1098" s="287"/>
      <c r="V1098" s="287"/>
      <c r="W1098" s="287"/>
      <c r="X1098" s="287"/>
      <c r="Y1098" s="287"/>
      <c r="Z1098" s="287"/>
      <c r="AA1098" s="287"/>
      <c r="AB1098" s="287"/>
      <c r="AC1098" s="287"/>
      <c r="AD1098" s="287"/>
      <c r="AE1098" s="287"/>
      <c r="AF1098" s="287"/>
      <c r="AG1098" s="287"/>
      <c r="AH1098" s="287"/>
      <c r="AI1098" s="287"/>
      <c r="AJ1098" s="449"/>
      <c r="AK1098" s="206"/>
      <c r="AL1098" s="206"/>
      <c r="AM1098" s="206"/>
      <c r="AN1098" s="206"/>
      <c r="AO1098" s="206"/>
      <c r="AP1098" s="206"/>
      <c r="AQ1098" s="206"/>
      <c r="AR1098" s="206"/>
      <c r="AS1098" s="206"/>
      <c r="AT1098" s="206"/>
      <c r="AU1098" s="206"/>
      <c r="AV1098" s="206"/>
      <c r="AW1098" s="206"/>
      <c r="AX1098" s="206"/>
      <c r="AY1098" s="206"/>
      <c r="AZ1098" s="206"/>
      <c r="BA1098" s="206"/>
      <c r="BB1098" s="206"/>
      <c r="BC1098" s="206"/>
      <c r="BD1098" s="206"/>
      <c r="BE1098" s="206"/>
      <c r="BF1098" s="206"/>
      <c r="BG1098" s="206"/>
      <c r="BH1098" s="206"/>
      <c r="BI1098" s="206"/>
      <c r="BJ1098" s="206"/>
      <c r="BK1098" s="206"/>
      <c r="BL1098" s="206"/>
      <c r="BM1098" s="206"/>
      <c r="BN1098" s="206"/>
      <c r="BO1098" s="206"/>
      <c r="BP1098" s="206"/>
      <c r="BQ1098" s="206"/>
      <c r="BR1098" s="206"/>
      <c r="BS1098" s="206"/>
      <c r="BT1098" s="206"/>
      <c r="BU1098" s="206"/>
      <c r="BV1098" s="206"/>
      <c r="BW1098" s="206"/>
      <c r="BX1098" s="206"/>
      <c r="BY1098" s="206"/>
      <c r="BZ1098" s="206"/>
      <c r="CA1098" s="206"/>
      <c r="CB1098" s="206"/>
      <c r="CC1098" s="206"/>
      <c r="CD1098" s="206"/>
      <c r="CE1098" s="206"/>
      <c r="CF1098" s="206"/>
      <c r="CG1098" s="206"/>
      <c r="CH1098" s="206"/>
      <c r="CI1098" s="206"/>
      <c r="CJ1098" s="206"/>
      <c r="CK1098" s="206"/>
      <c r="CL1098" s="206"/>
      <c r="CM1098" s="206"/>
      <c r="CN1098" s="206"/>
      <c r="CO1098" s="206"/>
      <c r="CP1098" s="206"/>
      <c r="CQ1098" s="206"/>
      <c r="CR1098" s="206"/>
      <c r="CS1098" s="206"/>
      <c r="CT1098" s="206"/>
      <c r="CU1098" s="206"/>
      <c r="CV1098" s="206"/>
      <c r="CW1098" s="206"/>
      <c r="CX1098" s="206"/>
      <c r="CY1098" s="206"/>
      <c r="CZ1098" s="206"/>
      <c r="DA1098" s="206"/>
      <c r="DB1098" s="206"/>
      <c r="DC1098" s="206"/>
      <c r="DD1098" s="206"/>
      <c r="DE1098" s="206"/>
      <c r="DF1098" s="206"/>
      <c r="DG1098" s="206"/>
      <c r="DH1098" s="206"/>
      <c r="DI1098" s="206"/>
      <c r="DJ1098" s="206"/>
      <c r="DK1098" s="206"/>
      <c r="DL1098" s="206"/>
      <c r="DM1098" s="206"/>
      <c r="DN1098" s="206"/>
      <c r="DO1098" s="206"/>
      <c r="DP1098" s="206"/>
      <c r="DQ1098" s="206"/>
      <c r="DR1098" s="206"/>
      <c r="DS1098" s="206"/>
      <c r="DT1098" s="206"/>
      <c r="DU1098" s="206"/>
      <c r="DV1098" s="206"/>
      <c r="DW1098" s="206"/>
      <c r="DX1098" s="206"/>
      <c r="DY1098" s="206"/>
      <c r="DZ1098" s="206"/>
      <c r="EA1098" s="206"/>
      <c r="EB1098" s="206"/>
      <c r="EC1098" s="206"/>
      <c r="ED1098" s="206"/>
      <c r="EE1098" s="206"/>
      <c r="EF1098" s="206"/>
      <c r="EG1098" s="206"/>
      <c r="EH1098" s="206"/>
      <c r="EI1098" s="206"/>
      <c r="EJ1098" s="206"/>
      <c r="EK1098" s="206"/>
      <c r="EL1098" s="206"/>
      <c r="EM1098" s="206"/>
      <c r="EN1098" s="206"/>
      <c r="EO1098" s="206"/>
      <c r="EP1098" s="206"/>
      <c r="EQ1098" s="206"/>
      <c r="ER1098" s="206"/>
      <c r="ES1098" s="206"/>
      <c r="ET1098" s="206"/>
      <c r="EU1098" s="206"/>
      <c r="EV1098" s="206"/>
      <c r="EW1098" s="206"/>
      <c r="EX1098" s="206"/>
      <c r="EY1098" s="206"/>
      <c r="EZ1098" s="206"/>
      <c r="FA1098" s="206"/>
      <c r="FB1098" s="206"/>
      <c r="FC1098" s="206"/>
      <c r="FD1098" s="206"/>
      <c r="FE1098" s="206"/>
      <c r="FF1098" s="206"/>
      <c r="FG1098" s="206"/>
      <c r="FH1098" s="206"/>
      <c r="FI1098" s="206"/>
      <c r="FJ1098" s="206"/>
      <c r="FK1098" s="206"/>
      <c r="FL1098" s="206"/>
      <c r="FM1098" s="206"/>
      <c r="FN1098" s="206"/>
      <c r="FO1098" s="206"/>
      <c r="FP1098" s="206"/>
      <c r="FQ1098" s="206"/>
      <c r="FR1098" s="206"/>
      <c r="FS1098" s="206"/>
      <c r="FT1098" s="206"/>
      <c r="FU1098" s="206"/>
      <c r="FV1098" s="206"/>
      <c r="FW1098" s="206"/>
      <c r="FX1098" s="206"/>
      <c r="FY1098" s="206"/>
      <c r="FZ1098" s="206"/>
      <c r="GA1098" s="206"/>
      <c r="GB1098" s="206"/>
      <c r="GC1098" s="206"/>
      <c r="GD1098" s="206"/>
      <c r="GE1098" s="206"/>
      <c r="GF1098" s="206"/>
      <c r="GG1098" s="206"/>
      <c r="GH1098" s="206"/>
      <c r="GI1098" s="206"/>
      <c r="GJ1098" s="206"/>
      <c r="GK1098" s="206"/>
      <c r="GL1098" s="206"/>
      <c r="GM1098" s="206"/>
      <c r="GN1098" s="206"/>
      <c r="GO1098" s="206"/>
      <c r="GP1098" s="206"/>
      <c r="GQ1098" s="206"/>
      <c r="GR1098" s="206"/>
      <c r="GS1098" s="206"/>
      <c r="GT1098" s="206"/>
      <c r="GU1098" s="206"/>
      <c r="GV1098" s="206"/>
      <c r="GW1098" s="206"/>
      <c r="GX1098" s="206"/>
      <c r="GY1098" s="206"/>
      <c r="GZ1098" s="206"/>
      <c r="HA1098" s="206"/>
      <c r="HB1098" s="206"/>
      <c r="HC1098" s="206"/>
      <c r="HD1098" s="206"/>
      <c r="HE1098" s="206"/>
      <c r="HF1098" s="206"/>
      <c r="HG1098" s="206"/>
      <c r="HH1098" s="206"/>
      <c r="HI1098" s="206"/>
      <c r="HJ1098" s="206"/>
      <c r="HK1098" s="206"/>
      <c r="HL1098" s="206"/>
      <c r="HM1098" s="206"/>
      <c r="HN1098" s="206"/>
      <c r="HO1098" s="206"/>
      <c r="HP1098" s="206"/>
      <c r="HQ1098" s="206"/>
      <c r="HR1098" s="206"/>
      <c r="HS1098" s="206"/>
      <c r="HT1098" s="206"/>
      <c r="HU1098" s="206"/>
      <c r="HV1098" s="206"/>
      <c r="HW1098" s="206"/>
      <c r="HX1098" s="206"/>
      <c r="HY1098" s="206"/>
      <c r="HZ1098" s="206"/>
      <c r="IA1098" s="206"/>
      <c r="IB1098" s="206"/>
      <c r="IC1098" s="206"/>
      <c r="ID1098" s="206"/>
      <c r="IE1098" s="206"/>
      <c r="IF1098" s="206"/>
      <c r="IG1098" s="206"/>
      <c r="IH1098" s="206"/>
    </row>
    <row r="1099" spans="1:242" s="225" customFormat="1" hidden="1" x14ac:dyDescent="0.25">
      <c r="A1099" s="206"/>
      <c r="B1099" s="206"/>
      <c r="C1099" s="204">
        <v>43753</v>
      </c>
      <c r="D1099" s="233" t="s">
        <v>1929</v>
      </c>
      <c r="E1099" s="319" t="s">
        <v>1917</v>
      </c>
      <c r="F1099" s="322"/>
      <c r="G1099" s="242" t="s">
        <v>565</v>
      </c>
      <c r="H1099" s="285"/>
      <c r="I1099" s="236">
        <v>51000</v>
      </c>
      <c r="J1099" s="357">
        <f t="shared" si="17"/>
        <v>12136841</v>
      </c>
      <c r="K1099" s="251"/>
      <c r="L1099" s="287"/>
      <c r="M1099" s="319" t="s">
        <v>1917</v>
      </c>
      <c r="N1099" s="287"/>
      <c r="O1099" s="287"/>
      <c r="P1099" s="287"/>
      <c r="Q1099" s="287"/>
      <c r="R1099" s="287"/>
      <c r="S1099" s="287"/>
      <c r="T1099" s="287"/>
      <c r="U1099" s="287"/>
      <c r="V1099" s="287"/>
      <c r="W1099" s="287"/>
      <c r="X1099" s="287"/>
      <c r="Y1099" s="287"/>
      <c r="Z1099" s="287"/>
      <c r="AA1099" s="287"/>
      <c r="AB1099" s="287"/>
      <c r="AC1099" s="287"/>
      <c r="AD1099" s="287"/>
      <c r="AE1099" s="287"/>
      <c r="AF1099" s="287"/>
      <c r="AG1099" s="287"/>
      <c r="AH1099" s="287"/>
      <c r="AI1099" s="287"/>
      <c r="AJ1099" s="449"/>
      <c r="AK1099" s="206"/>
      <c r="AL1099" s="206"/>
      <c r="AM1099" s="206"/>
      <c r="AN1099" s="206"/>
      <c r="AO1099" s="206"/>
      <c r="AP1099" s="206"/>
      <c r="AQ1099" s="206"/>
      <c r="AR1099" s="206"/>
      <c r="AS1099" s="206"/>
      <c r="AT1099" s="206"/>
      <c r="AU1099" s="206"/>
      <c r="AV1099" s="206"/>
      <c r="AW1099" s="206"/>
      <c r="AX1099" s="206"/>
      <c r="AY1099" s="206"/>
      <c r="AZ1099" s="206"/>
      <c r="BA1099" s="206"/>
      <c r="BB1099" s="206"/>
      <c r="BC1099" s="206"/>
      <c r="BD1099" s="206"/>
      <c r="BE1099" s="206"/>
      <c r="BF1099" s="206"/>
      <c r="BG1099" s="206"/>
      <c r="BH1099" s="206"/>
      <c r="BI1099" s="206"/>
      <c r="BJ1099" s="206"/>
      <c r="BK1099" s="206"/>
      <c r="BL1099" s="206"/>
      <c r="BM1099" s="206"/>
      <c r="BN1099" s="206"/>
      <c r="BO1099" s="206"/>
      <c r="BP1099" s="206"/>
      <c r="BQ1099" s="206"/>
      <c r="BR1099" s="206"/>
      <c r="BS1099" s="206"/>
      <c r="BT1099" s="206"/>
      <c r="BU1099" s="206"/>
      <c r="BV1099" s="206"/>
      <c r="BW1099" s="206"/>
      <c r="BX1099" s="206"/>
      <c r="BY1099" s="206"/>
      <c r="BZ1099" s="206"/>
      <c r="CA1099" s="206"/>
      <c r="CB1099" s="206"/>
      <c r="CC1099" s="206"/>
      <c r="CD1099" s="206"/>
      <c r="CE1099" s="206"/>
      <c r="CF1099" s="206"/>
      <c r="CG1099" s="206"/>
      <c r="CH1099" s="206"/>
      <c r="CI1099" s="206"/>
      <c r="CJ1099" s="206"/>
      <c r="CK1099" s="206"/>
      <c r="CL1099" s="206"/>
      <c r="CM1099" s="206"/>
      <c r="CN1099" s="206"/>
      <c r="CO1099" s="206"/>
      <c r="CP1099" s="206"/>
      <c r="CQ1099" s="206"/>
      <c r="CR1099" s="206"/>
      <c r="CS1099" s="206"/>
      <c r="CT1099" s="206"/>
      <c r="CU1099" s="206"/>
      <c r="CV1099" s="206"/>
      <c r="CW1099" s="206"/>
      <c r="CX1099" s="206"/>
      <c r="CY1099" s="206"/>
      <c r="CZ1099" s="206"/>
      <c r="DA1099" s="206"/>
      <c r="DB1099" s="206"/>
      <c r="DC1099" s="206"/>
      <c r="DD1099" s="206"/>
      <c r="DE1099" s="206"/>
      <c r="DF1099" s="206"/>
      <c r="DG1099" s="206"/>
      <c r="DH1099" s="206"/>
      <c r="DI1099" s="206"/>
      <c r="DJ1099" s="206"/>
      <c r="DK1099" s="206"/>
      <c r="DL1099" s="206"/>
      <c r="DM1099" s="206"/>
      <c r="DN1099" s="206"/>
      <c r="DO1099" s="206"/>
      <c r="DP1099" s="206"/>
      <c r="DQ1099" s="206"/>
      <c r="DR1099" s="206"/>
      <c r="DS1099" s="206"/>
      <c r="DT1099" s="206"/>
      <c r="DU1099" s="206"/>
      <c r="DV1099" s="206"/>
      <c r="DW1099" s="206"/>
      <c r="DX1099" s="206"/>
      <c r="DY1099" s="206"/>
      <c r="DZ1099" s="206"/>
      <c r="EA1099" s="206"/>
      <c r="EB1099" s="206"/>
      <c r="EC1099" s="206"/>
      <c r="ED1099" s="206"/>
      <c r="EE1099" s="206"/>
      <c r="EF1099" s="206"/>
      <c r="EG1099" s="206"/>
      <c r="EH1099" s="206"/>
      <c r="EI1099" s="206"/>
      <c r="EJ1099" s="206"/>
      <c r="EK1099" s="206"/>
      <c r="EL1099" s="206"/>
      <c r="EM1099" s="206"/>
      <c r="EN1099" s="206"/>
      <c r="EO1099" s="206"/>
      <c r="EP1099" s="206"/>
      <c r="EQ1099" s="206"/>
      <c r="ER1099" s="206"/>
      <c r="ES1099" s="206"/>
      <c r="ET1099" s="206"/>
      <c r="EU1099" s="206"/>
      <c r="EV1099" s="206"/>
      <c r="EW1099" s="206"/>
      <c r="EX1099" s="206"/>
      <c r="EY1099" s="206"/>
      <c r="EZ1099" s="206"/>
      <c r="FA1099" s="206"/>
      <c r="FB1099" s="206"/>
      <c r="FC1099" s="206"/>
      <c r="FD1099" s="206"/>
      <c r="FE1099" s="206"/>
      <c r="FF1099" s="206"/>
      <c r="FG1099" s="206"/>
      <c r="FH1099" s="206"/>
      <c r="FI1099" s="206"/>
      <c r="FJ1099" s="206"/>
      <c r="FK1099" s="206"/>
      <c r="FL1099" s="206"/>
      <c r="FM1099" s="206"/>
      <c r="FN1099" s="206"/>
      <c r="FO1099" s="206"/>
      <c r="FP1099" s="206"/>
      <c r="FQ1099" s="206"/>
      <c r="FR1099" s="206"/>
      <c r="FS1099" s="206"/>
      <c r="FT1099" s="206"/>
      <c r="FU1099" s="206"/>
      <c r="FV1099" s="206"/>
      <c r="FW1099" s="206"/>
      <c r="FX1099" s="206"/>
      <c r="FY1099" s="206"/>
      <c r="FZ1099" s="206"/>
      <c r="GA1099" s="206"/>
      <c r="GB1099" s="206"/>
      <c r="GC1099" s="206"/>
      <c r="GD1099" s="206"/>
      <c r="GE1099" s="206"/>
      <c r="GF1099" s="206"/>
      <c r="GG1099" s="206"/>
      <c r="GH1099" s="206"/>
      <c r="GI1099" s="206"/>
      <c r="GJ1099" s="206"/>
      <c r="GK1099" s="206"/>
      <c r="GL1099" s="206"/>
      <c r="GM1099" s="206"/>
      <c r="GN1099" s="206"/>
      <c r="GO1099" s="206"/>
      <c r="GP1099" s="206"/>
      <c r="GQ1099" s="206"/>
      <c r="GR1099" s="206"/>
      <c r="GS1099" s="206"/>
      <c r="GT1099" s="206"/>
      <c r="GU1099" s="206"/>
      <c r="GV1099" s="206"/>
      <c r="GW1099" s="206"/>
      <c r="GX1099" s="206"/>
      <c r="GY1099" s="206"/>
      <c r="GZ1099" s="206"/>
      <c r="HA1099" s="206"/>
      <c r="HB1099" s="206"/>
      <c r="HC1099" s="206"/>
      <c r="HD1099" s="206"/>
      <c r="HE1099" s="206"/>
      <c r="HF1099" s="206"/>
      <c r="HG1099" s="206"/>
      <c r="HH1099" s="206"/>
      <c r="HI1099" s="206"/>
      <c r="HJ1099" s="206"/>
      <c r="HK1099" s="206"/>
      <c r="HL1099" s="206"/>
      <c r="HM1099" s="206"/>
      <c r="HN1099" s="206"/>
      <c r="HO1099" s="206"/>
      <c r="HP1099" s="206"/>
      <c r="HQ1099" s="206"/>
      <c r="HR1099" s="206"/>
      <c r="HS1099" s="206"/>
      <c r="HT1099" s="206"/>
      <c r="HU1099" s="206"/>
      <c r="HV1099" s="206"/>
      <c r="HW1099" s="206"/>
      <c r="HX1099" s="206"/>
      <c r="HY1099" s="206"/>
      <c r="HZ1099" s="206"/>
      <c r="IA1099" s="206"/>
      <c r="IB1099" s="206"/>
      <c r="IC1099" s="206"/>
      <c r="ID1099" s="206"/>
      <c r="IE1099" s="206"/>
      <c r="IF1099" s="206"/>
      <c r="IG1099" s="206"/>
      <c r="IH1099" s="206"/>
    </row>
    <row r="1100" spans="1:242" s="225" customFormat="1" hidden="1" x14ac:dyDescent="0.25">
      <c r="A1100" s="206"/>
      <c r="B1100" s="206"/>
      <c r="C1100" s="204">
        <v>43755</v>
      </c>
      <c r="D1100" s="233" t="s">
        <v>1931</v>
      </c>
      <c r="E1100" s="319" t="s">
        <v>1918</v>
      </c>
      <c r="F1100" s="322"/>
      <c r="G1100" s="242" t="s">
        <v>1930</v>
      </c>
      <c r="H1100" s="285"/>
      <c r="I1100" s="236">
        <v>450000</v>
      </c>
      <c r="J1100" s="357">
        <f t="shared" si="17"/>
        <v>11686841</v>
      </c>
      <c r="K1100" s="251"/>
      <c r="L1100" s="287"/>
      <c r="M1100" s="319" t="s">
        <v>1918</v>
      </c>
      <c r="N1100" s="287"/>
      <c r="O1100" s="287"/>
      <c r="P1100" s="287"/>
      <c r="Q1100" s="287"/>
      <c r="R1100" s="287"/>
      <c r="S1100" s="287"/>
      <c r="T1100" s="287"/>
      <c r="U1100" s="287"/>
      <c r="V1100" s="287"/>
      <c r="W1100" s="287"/>
      <c r="X1100" s="287"/>
      <c r="Y1100" s="287"/>
      <c r="Z1100" s="287"/>
      <c r="AA1100" s="287"/>
      <c r="AB1100" s="287"/>
      <c r="AC1100" s="287"/>
      <c r="AD1100" s="287"/>
      <c r="AE1100" s="287"/>
      <c r="AF1100" s="287"/>
      <c r="AG1100" s="287"/>
      <c r="AH1100" s="287"/>
      <c r="AI1100" s="287"/>
      <c r="AJ1100" s="449"/>
      <c r="AK1100" s="206"/>
      <c r="AL1100" s="206"/>
      <c r="AM1100" s="206"/>
      <c r="AN1100" s="206"/>
      <c r="AO1100" s="206"/>
      <c r="AP1100" s="206"/>
      <c r="AQ1100" s="206"/>
      <c r="AR1100" s="206"/>
      <c r="AS1100" s="206"/>
      <c r="AT1100" s="206"/>
      <c r="AU1100" s="206"/>
      <c r="AV1100" s="206"/>
      <c r="AW1100" s="206"/>
      <c r="AX1100" s="206"/>
      <c r="AY1100" s="206"/>
      <c r="AZ1100" s="206"/>
      <c r="BA1100" s="206"/>
      <c r="BB1100" s="206"/>
      <c r="BC1100" s="206"/>
      <c r="BD1100" s="206"/>
      <c r="BE1100" s="206"/>
      <c r="BF1100" s="206"/>
      <c r="BG1100" s="206"/>
      <c r="BH1100" s="206"/>
      <c r="BI1100" s="206"/>
      <c r="BJ1100" s="206"/>
      <c r="BK1100" s="206"/>
      <c r="BL1100" s="206"/>
      <c r="BM1100" s="206"/>
      <c r="BN1100" s="206"/>
      <c r="BO1100" s="206"/>
      <c r="BP1100" s="206"/>
      <c r="BQ1100" s="206"/>
      <c r="BR1100" s="206"/>
      <c r="BS1100" s="206"/>
      <c r="BT1100" s="206"/>
      <c r="BU1100" s="206"/>
      <c r="BV1100" s="206"/>
      <c r="BW1100" s="206"/>
      <c r="BX1100" s="206"/>
      <c r="BY1100" s="206"/>
      <c r="BZ1100" s="206"/>
      <c r="CA1100" s="206"/>
      <c r="CB1100" s="206"/>
      <c r="CC1100" s="206"/>
      <c r="CD1100" s="206"/>
      <c r="CE1100" s="206"/>
      <c r="CF1100" s="206"/>
      <c r="CG1100" s="206"/>
      <c r="CH1100" s="206"/>
      <c r="CI1100" s="206"/>
      <c r="CJ1100" s="206"/>
      <c r="CK1100" s="206"/>
      <c r="CL1100" s="206"/>
      <c r="CM1100" s="206"/>
      <c r="CN1100" s="206"/>
      <c r="CO1100" s="206"/>
      <c r="CP1100" s="206"/>
      <c r="CQ1100" s="206"/>
      <c r="CR1100" s="206"/>
      <c r="CS1100" s="206"/>
      <c r="CT1100" s="206"/>
      <c r="CU1100" s="206"/>
      <c r="CV1100" s="206"/>
      <c r="CW1100" s="206"/>
      <c r="CX1100" s="206"/>
      <c r="CY1100" s="206"/>
      <c r="CZ1100" s="206"/>
      <c r="DA1100" s="206"/>
      <c r="DB1100" s="206"/>
      <c r="DC1100" s="206"/>
      <c r="DD1100" s="206"/>
      <c r="DE1100" s="206"/>
      <c r="DF1100" s="206"/>
      <c r="DG1100" s="206"/>
      <c r="DH1100" s="206"/>
      <c r="DI1100" s="206"/>
      <c r="DJ1100" s="206"/>
      <c r="DK1100" s="206"/>
      <c r="DL1100" s="206"/>
      <c r="DM1100" s="206"/>
      <c r="DN1100" s="206"/>
      <c r="DO1100" s="206"/>
      <c r="DP1100" s="206"/>
      <c r="DQ1100" s="206"/>
      <c r="DR1100" s="206"/>
      <c r="DS1100" s="206"/>
      <c r="DT1100" s="206"/>
      <c r="DU1100" s="206"/>
      <c r="DV1100" s="206"/>
      <c r="DW1100" s="206"/>
      <c r="DX1100" s="206"/>
      <c r="DY1100" s="206"/>
      <c r="DZ1100" s="206"/>
      <c r="EA1100" s="206"/>
      <c r="EB1100" s="206"/>
      <c r="EC1100" s="206"/>
      <c r="ED1100" s="206"/>
      <c r="EE1100" s="206"/>
      <c r="EF1100" s="206"/>
      <c r="EG1100" s="206"/>
      <c r="EH1100" s="206"/>
      <c r="EI1100" s="206"/>
      <c r="EJ1100" s="206"/>
      <c r="EK1100" s="206"/>
      <c r="EL1100" s="206"/>
      <c r="EM1100" s="206"/>
      <c r="EN1100" s="206"/>
      <c r="EO1100" s="206"/>
      <c r="EP1100" s="206"/>
      <c r="EQ1100" s="206"/>
      <c r="ER1100" s="206"/>
      <c r="ES1100" s="206"/>
      <c r="ET1100" s="206"/>
      <c r="EU1100" s="206"/>
      <c r="EV1100" s="206"/>
      <c r="EW1100" s="206"/>
      <c r="EX1100" s="206"/>
      <c r="EY1100" s="206"/>
      <c r="EZ1100" s="206"/>
      <c r="FA1100" s="206"/>
      <c r="FB1100" s="206"/>
      <c r="FC1100" s="206"/>
      <c r="FD1100" s="206"/>
      <c r="FE1100" s="206"/>
      <c r="FF1100" s="206"/>
      <c r="FG1100" s="206"/>
      <c r="FH1100" s="206"/>
      <c r="FI1100" s="206"/>
      <c r="FJ1100" s="206"/>
      <c r="FK1100" s="206"/>
      <c r="FL1100" s="206"/>
      <c r="FM1100" s="206"/>
      <c r="FN1100" s="206"/>
      <c r="FO1100" s="206"/>
      <c r="FP1100" s="206"/>
      <c r="FQ1100" s="206"/>
      <c r="FR1100" s="206"/>
      <c r="FS1100" s="206"/>
      <c r="FT1100" s="206"/>
      <c r="FU1100" s="206"/>
      <c r="FV1100" s="206"/>
      <c r="FW1100" s="206"/>
      <c r="FX1100" s="206"/>
      <c r="FY1100" s="206"/>
      <c r="FZ1100" s="206"/>
      <c r="GA1100" s="206"/>
      <c r="GB1100" s="206"/>
      <c r="GC1100" s="206"/>
      <c r="GD1100" s="206"/>
      <c r="GE1100" s="206"/>
      <c r="GF1100" s="206"/>
      <c r="GG1100" s="206"/>
      <c r="GH1100" s="206"/>
      <c r="GI1100" s="206"/>
      <c r="GJ1100" s="206"/>
      <c r="GK1100" s="206"/>
      <c r="GL1100" s="206"/>
      <c r="GM1100" s="206"/>
      <c r="GN1100" s="206"/>
      <c r="GO1100" s="206"/>
      <c r="GP1100" s="206"/>
      <c r="GQ1100" s="206"/>
      <c r="GR1100" s="206"/>
      <c r="GS1100" s="206"/>
      <c r="GT1100" s="206"/>
      <c r="GU1100" s="206"/>
      <c r="GV1100" s="206"/>
      <c r="GW1100" s="206"/>
      <c r="GX1100" s="206"/>
      <c r="GY1100" s="206"/>
      <c r="GZ1100" s="206"/>
      <c r="HA1100" s="206"/>
      <c r="HB1100" s="206"/>
      <c r="HC1100" s="206"/>
      <c r="HD1100" s="206"/>
      <c r="HE1100" s="206"/>
      <c r="HF1100" s="206"/>
      <c r="HG1100" s="206"/>
      <c r="HH1100" s="206"/>
      <c r="HI1100" s="206"/>
      <c r="HJ1100" s="206"/>
      <c r="HK1100" s="206"/>
      <c r="HL1100" s="206"/>
      <c r="HM1100" s="206"/>
      <c r="HN1100" s="206"/>
      <c r="HO1100" s="206"/>
      <c r="HP1100" s="206"/>
      <c r="HQ1100" s="206"/>
      <c r="HR1100" s="206"/>
      <c r="HS1100" s="206"/>
      <c r="HT1100" s="206"/>
      <c r="HU1100" s="206"/>
      <c r="HV1100" s="206"/>
      <c r="HW1100" s="206"/>
      <c r="HX1100" s="206"/>
      <c r="HY1100" s="206"/>
      <c r="HZ1100" s="206"/>
      <c r="IA1100" s="206"/>
      <c r="IB1100" s="206"/>
      <c r="IC1100" s="206"/>
      <c r="ID1100" s="206"/>
      <c r="IE1100" s="206"/>
      <c r="IF1100" s="206"/>
      <c r="IG1100" s="206"/>
      <c r="IH1100" s="206"/>
    </row>
    <row r="1101" spans="1:242" s="225" customFormat="1" hidden="1" x14ac:dyDescent="0.25">
      <c r="A1101" s="206"/>
      <c r="B1101" s="206"/>
      <c r="C1101" s="204">
        <v>43756</v>
      </c>
      <c r="D1101" s="233" t="s">
        <v>1932</v>
      </c>
      <c r="E1101" s="319" t="s">
        <v>1919</v>
      </c>
      <c r="F1101" s="322"/>
      <c r="G1101" s="242" t="s">
        <v>1611</v>
      </c>
      <c r="H1101" s="285"/>
      <c r="I1101" s="236">
        <v>600000</v>
      </c>
      <c r="J1101" s="357">
        <f t="shared" si="17"/>
        <v>11086841</v>
      </c>
      <c r="K1101" s="251"/>
      <c r="L1101" s="287"/>
      <c r="M1101" s="319" t="s">
        <v>1919</v>
      </c>
      <c r="N1101" s="287"/>
      <c r="O1101" s="287"/>
      <c r="P1101" s="287"/>
      <c r="Q1101" s="287"/>
      <c r="R1101" s="287"/>
      <c r="S1101" s="287"/>
      <c r="T1101" s="287"/>
      <c r="U1101" s="287"/>
      <c r="V1101" s="287"/>
      <c r="W1101" s="287"/>
      <c r="X1101" s="287"/>
      <c r="Y1101" s="287"/>
      <c r="Z1101" s="287"/>
      <c r="AA1101" s="287"/>
      <c r="AB1101" s="287"/>
      <c r="AC1101" s="287"/>
      <c r="AD1101" s="287"/>
      <c r="AE1101" s="287"/>
      <c r="AF1101" s="287"/>
      <c r="AG1101" s="287"/>
      <c r="AH1101" s="287"/>
      <c r="AI1101" s="287"/>
      <c r="AJ1101" s="449"/>
      <c r="AK1101" s="206"/>
      <c r="AL1101" s="206"/>
      <c r="AM1101" s="206"/>
      <c r="AN1101" s="206"/>
      <c r="AO1101" s="206"/>
      <c r="AP1101" s="206"/>
      <c r="AQ1101" s="206"/>
      <c r="AR1101" s="206"/>
      <c r="AS1101" s="206"/>
      <c r="AT1101" s="206"/>
      <c r="AU1101" s="206"/>
      <c r="AV1101" s="206"/>
      <c r="AW1101" s="206"/>
      <c r="AX1101" s="206"/>
      <c r="AY1101" s="206"/>
      <c r="AZ1101" s="206"/>
      <c r="BA1101" s="206"/>
      <c r="BB1101" s="206"/>
      <c r="BC1101" s="206"/>
      <c r="BD1101" s="206"/>
      <c r="BE1101" s="206"/>
      <c r="BF1101" s="206"/>
      <c r="BG1101" s="206"/>
      <c r="BH1101" s="206"/>
      <c r="BI1101" s="206"/>
      <c r="BJ1101" s="206"/>
      <c r="BK1101" s="206"/>
      <c r="BL1101" s="206"/>
      <c r="BM1101" s="206"/>
      <c r="BN1101" s="206"/>
      <c r="BO1101" s="206"/>
      <c r="BP1101" s="206"/>
      <c r="BQ1101" s="206"/>
      <c r="BR1101" s="206"/>
      <c r="BS1101" s="206"/>
      <c r="BT1101" s="206"/>
      <c r="BU1101" s="206"/>
      <c r="BV1101" s="206"/>
      <c r="BW1101" s="206"/>
      <c r="BX1101" s="206"/>
      <c r="BY1101" s="206"/>
      <c r="BZ1101" s="206"/>
      <c r="CA1101" s="206"/>
      <c r="CB1101" s="206"/>
      <c r="CC1101" s="206"/>
      <c r="CD1101" s="206"/>
      <c r="CE1101" s="206"/>
      <c r="CF1101" s="206"/>
      <c r="CG1101" s="206"/>
      <c r="CH1101" s="206"/>
      <c r="CI1101" s="206"/>
      <c r="CJ1101" s="206"/>
      <c r="CK1101" s="206"/>
      <c r="CL1101" s="206"/>
      <c r="CM1101" s="206"/>
      <c r="CN1101" s="206"/>
      <c r="CO1101" s="206"/>
      <c r="CP1101" s="206"/>
      <c r="CQ1101" s="206"/>
      <c r="CR1101" s="206"/>
      <c r="CS1101" s="206"/>
      <c r="CT1101" s="206"/>
      <c r="CU1101" s="206"/>
      <c r="CV1101" s="206"/>
      <c r="CW1101" s="206"/>
      <c r="CX1101" s="206"/>
      <c r="CY1101" s="206"/>
      <c r="CZ1101" s="206"/>
      <c r="DA1101" s="206"/>
      <c r="DB1101" s="206"/>
      <c r="DC1101" s="206"/>
      <c r="DD1101" s="206"/>
      <c r="DE1101" s="206"/>
      <c r="DF1101" s="206"/>
      <c r="DG1101" s="206"/>
      <c r="DH1101" s="206"/>
      <c r="DI1101" s="206"/>
      <c r="DJ1101" s="206"/>
      <c r="DK1101" s="206"/>
      <c r="DL1101" s="206"/>
      <c r="DM1101" s="206"/>
      <c r="DN1101" s="206"/>
      <c r="DO1101" s="206"/>
      <c r="DP1101" s="206"/>
      <c r="DQ1101" s="206"/>
      <c r="DR1101" s="206"/>
      <c r="DS1101" s="206"/>
      <c r="DT1101" s="206"/>
      <c r="DU1101" s="206"/>
      <c r="DV1101" s="206"/>
      <c r="DW1101" s="206"/>
      <c r="DX1101" s="206"/>
      <c r="DY1101" s="206"/>
      <c r="DZ1101" s="206"/>
      <c r="EA1101" s="206"/>
      <c r="EB1101" s="206"/>
      <c r="EC1101" s="206"/>
      <c r="ED1101" s="206"/>
      <c r="EE1101" s="206"/>
      <c r="EF1101" s="206"/>
      <c r="EG1101" s="206"/>
      <c r="EH1101" s="206"/>
      <c r="EI1101" s="206"/>
      <c r="EJ1101" s="206"/>
      <c r="EK1101" s="206"/>
      <c r="EL1101" s="206"/>
      <c r="EM1101" s="206"/>
      <c r="EN1101" s="206"/>
      <c r="EO1101" s="206"/>
      <c r="EP1101" s="206"/>
      <c r="EQ1101" s="206"/>
      <c r="ER1101" s="206"/>
      <c r="ES1101" s="206"/>
      <c r="ET1101" s="206"/>
      <c r="EU1101" s="206"/>
      <c r="EV1101" s="206"/>
      <c r="EW1101" s="206"/>
      <c r="EX1101" s="206"/>
      <c r="EY1101" s="206"/>
      <c r="EZ1101" s="206"/>
      <c r="FA1101" s="206"/>
      <c r="FB1101" s="206"/>
      <c r="FC1101" s="206"/>
      <c r="FD1101" s="206"/>
      <c r="FE1101" s="206"/>
      <c r="FF1101" s="206"/>
      <c r="FG1101" s="206"/>
      <c r="FH1101" s="206"/>
      <c r="FI1101" s="206"/>
      <c r="FJ1101" s="206"/>
      <c r="FK1101" s="206"/>
      <c r="FL1101" s="206"/>
      <c r="FM1101" s="206"/>
      <c r="FN1101" s="206"/>
      <c r="FO1101" s="206"/>
      <c r="FP1101" s="206"/>
      <c r="FQ1101" s="206"/>
      <c r="FR1101" s="206"/>
      <c r="FS1101" s="206"/>
      <c r="FT1101" s="206"/>
      <c r="FU1101" s="206"/>
      <c r="FV1101" s="206"/>
      <c r="FW1101" s="206"/>
      <c r="FX1101" s="206"/>
      <c r="FY1101" s="206"/>
      <c r="FZ1101" s="206"/>
      <c r="GA1101" s="206"/>
      <c r="GB1101" s="206"/>
      <c r="GC1101" s="206"/>
      <c r="GD1101" s="206"/>
      <c r="GE1101" s="206"/>
      <c r="GF1101" s="206"/>
      <c r="GG1101" s="206"/>
      <c r="GH1101" s="206"/>
      <c r="GI1101" s="206"/>
      <c r="GJ1101" s="206"/>
      <c r="GK1101" s="206"/>
      <c r="GL1101" s="206"/>
      <c r="GM1101" s="206"/>
      <c r="GN1101" s="206"/>
      <c r="GO1101" s="206"/>
      <c r="GP1101" s="206"/>
      <c r="GQ1101" s="206"/>
      <c r="GR1101" s="206"/>
      <c r="GS1101" s="206"/>
      <c r="GT1101" s="206"/>
      <c r="GU1101" s="206"/>
      <c r="GV1101" s="206"/>
      <c r="GW1101" s="206"/>
      <c r="GX1101" s="206"/>
      <c r="GY1101" s="206"/>
      <c r="GZ1101" s="206"/>
      <c r="HA1101" s="206"/>
      <c r="HB1101" s="206"/>
      <c r="HC1101" s="206"/>
      <c r="HD1101" s="206"/>
      <c r="HE1101" s="206"/>
      <c r="HF1101" s="206"/>
      <c r="HG1101" s="206"/>
      <c r="HH1101" s="206"/>
      <c r="HI1101" s="206"/>
      <c r="HJ1101" s="206"/>
      <c r="HK1101" s="206"/>
      <c r="HL1101" s="206"/>
      <c r="HM1101" s="206"/>
      <c r="HN1101" s="206"/>
      <c r="HO1101" s="206"/>
      <c r="HP1101" s="206"/>
      <c r="HQ1101" s="206"/>
      <c r="HR1101" s="206"/>
      <c r="HS1101" s="206"/>
      <c r="HT1101" s="206"/>
      <c r="HU1101" s="206"/>
      <c r="HV1101" s="206"/>
      <c r="HW1101" s="206"/>
      <c r="HX1101" s="206"/>
      <c r="HY1101" s="206"/>
      <c r="HZ1101" s="206"/>
      <c r="IA1101" s="206"/>
      <c r="IB1101" s="206"/>
      <c r="IC1101" s="206"/>
      <c r="ID1101" s="206"/>
      <c r="IE1101" s="206"/>
      <c r="IF1101" s="206"/>
      <c r="IG1101" s="206"/>
      <c r="IH1101" s="206"/>
    </row>
    <row r="1102" spans="1:242" s="225" customFormat="1" hidden="1" x14ac:dyDescent="0.25">
      <c r="A1102" s="206"/>
      <c r="B1102" s="206"/>
      <c r="C1102" s="204">
        <v>43756</v>
      </c>
      <c r="D1102" s="233" t="s">
        <v>564</v>
      </c>
      <c r="E1102" s="319" t="s">
        <v>1920</v>
      </c>
      <c r="F1102" s="322"/>
      <c r="G1102" s="242" t="s">
        <v>563</v>
      </c>
      <c r="H1102" s="285"/>
      <c r="I1102" s="236">
        <v>128000</v>
      </c>
      <c r="J1102" s="357">
        <f t="shared" si="17"/>
        <v>10958841</v>
      </c>
      <c r="K1102" s="251"/>
      <c r="L1102" s="287"/>
      <c r="M1102" s="319" t="s">
        <v>1920</v>
      </c>
      <c r="N1102" s="287"/>
      <c r="O1102" s="287"/>
      <c r="P1102" s="287"/>
      <c r="Q1102" s="287"/>
      <c r="R1102" s="287"/>
      <c r="S1102" s="287"/>
      <c r="T1102" s="287"/>
      <c r="U1102" s="287"/>
      <c r="V1102" s="287"/>
      <c r="W1102" s="287"/>
      <c r="X1102" s="287"/>
      <c r="Y1102" s="287"/>
      <c r="Z1102" s="287"/>
      <c r="AA1102" s="287"/>
      <c r="AB1102" s="287"/>
      <c r="AC1102" s="287"/>
      <c r="AD1102" s="287"/>
      <c r="AE1102" s="287"/>
      <c r="AF1102" s="287"/>
      <c r="AG1102" s="287"/>
      <c r="AH1102" s="287"/>
      <c r="AI1102" s="287"/>
      <c r="AJ1102" s="449"/>
      <c r="AK1102" s="206"/>
      <c r="AL1102" s="206"/>
      <c r="AM1102" s="206"/>
      <c r="AN1102" s="206"/>
      <c r="AO1102" s="206"/>
      <c r="AP1102" s="206"/>
      <c r="AQ1102" s="206"/>
      <c r="AR1102" s="206"/>
      <c r="AS1102" s="206"/>
      <c r="AT1102" s="206"/>
      <c r="AU1102" s="206"/>
      <c r="AV1102" s="206"/>
      <c r="AW1102" s="206"/>
      <c r="AX1102" s="206"/>
      <c r="AY1102" s="206"/>
      <c r="AZ1102" s="206"/>
      <c r="BA1102" s="206"/>
      <c r="BB1102" s="206"/>
      <c r="BC1102" s="206"/>
      <c r="BD1102" s="206"/>
      <c r="BE1102" s="206"/>
      <c r="BF1102" s="206"/>
      <c r="BG1102" s="206"/>
      <c r="BH1102" s="206"/>
      <c r="BI1102" s="206"/>
      <c r="BJ1102" s="206"/>
      <c r="BK1102" s="206"/>
      <c r="BL1102" s="206"/>
      <c r="BM1102" s="206"/>
      <c r="BN1102" s="206"/>
      <c r="BO1102" s="206"/>
      <c r="BP1102" s="206"/>
      <c r="BQ1102" s="206"/>
      <c r="BR1102" s="206"/>
      <c r="BS1102" s="206"/>
      <c r="BT1102" s="206"/>
      <c r="BU1102" s="206"/>
      <c r="BV1102" s="206"/>
      <c r="BW1102" s="206"/>
      <c r="BX1102" s="206"/>
      <c r="BY1102" s="206"/>
      <c r="BZ1102" s="206"/>
      <c r="CA1102" s="206"/>
      <c r="CB1102" s="206"/>
      <c r="CC1102" s="206"/>
      <c r="CD1102" s="206"/>
      <c r="CE1102" s="206"/>
      <c r="CF1102" s="206"/>
      <c r="CG1102" s="206"/>
      <c r="CH1102" s="206"/>
      <c r="CI1102" s="206"/>
      <c r="CJ1102" s="206"/>
      <c r="CK1102" s="206"/>
      <c r="CL1102" s="206"/>
      <c r="CM1102" s="206"/>
      <c r="CN1102" s="206"/>
      <c r="CO1102" s="206"/>
      <c r="CP1102" s="206"/>
      <c r="CQ1102" s="206"/>
      <c r="CR1102" s="206"/>
      <c r="CS1102" s="206"/>
      <c r="CT1102" s="206"/>
      <c r="CU1102" s="206"/>
      <c r="CV1102" s="206"/>
      <c r="CW1102" s="206"/>
      <c r="CX1102" s="206"/>
      <c r="CY1102" s="206"/>
      <c r="CZ1102" s="206"/>
      <c r="DA1102" s="206"/>
      <c r="DB1102" s="206"/>
      <c r="DC1102" s="206"/>
      <c r="DD1102" s="206"/>
      <c r="DE1102" s="206"/>
      <c r="DF1102" s="206"/>
      <c r="DG1102" s="206"/>
      <c r="DH1102" s="206"/>
      <c r="DI1102" s="206"/>
      <c r="DJ1102" s="206"/>
      <c r="DK1102" s="206"/>
      <c r="DL1102" s="206"/>
      <c r="DM1102" s="206"/>
      <c r="DN1102" s="206"/>
      <c r="DO1102" s="206"/>
      <c r="DP1102" s="206"/>
      <c r="DQ1102" s="206"/>
      <c r="DR1102" s="206"/>
      <c r="DS1102" s="206"/>
      <c r="DT1102" s="206"/>
      <c r="DU1102" s="206"/>
      <c r="DV1102" s="206"/>
      <c r="DW1102" s="206"/>
      <c r="DX1102" s="206"/>
      <c r="DY1102" s="206"/>
      <c r="DZ1102" s="206"/>
      <c r="EA1102" s="206"/>
      <c r="EB1102" s="206"/>
      <c r="EC1102" s="206"/>
      <c r="ED1102" s="206"/>
      <c r="EE1102" s="206"/>
      <c r="EF1102" s="206"/>
      <c r="EG1102" s="206"/>
      <c r="EH1102" s="206"/>
      <c r="EI1102" s="206"/>
      <c r="EJ1102" s="206"/>
      <c r="EK1102" s="206"/>
      <c r="EL1102" s="206"/>
      <c r="EM1102" s="206"/>
      <c r="EN1102" s="206"/>
      <c r="EO1102" s="206"/>
      <c r="EP1102" s="206"/>
      <c r="EQ1102" s="206"/>
      <c r="ER1102" s="206"/>
      <c r="ES1102" s="206"/>
      <c r="ET1102" s="206"/>
      <c r="EU1102" s="206"/>
      <c r="EV1102" s="206"/>
      <c r="EW1102" s="206"/>
      <c r="EX1102" s="206"/>
      <c r="EY1102" s="206"/>
      <c r="EZ1102" s="206"/>
      <c r="FA1102" s="206"/>
      <c r="FB1102" s="206"/>
      <c r="FC1102" s="206"/>
      <c r="FD1102" s="206"/>
      <c r="FE1102" s="206"/>
      <c r="FF1102" s="206"/>
      <c r="FG1102" s="206"/>
      <c r="FH1102" s="206"/>
      <c r="FI1102" s="206"/>
      <c r="FJ1102" s="206"/>
      <c r="FK1102" s="206"/>
      <c r="FL1102" s="206"/>
      <c r="FM1102" s="206"/>
      <c r="FN1102" s="206"/>
      <c r="FO1102" s="206"/>
      <c r="FP1102" s="206"/>
      <c r="FQ1102" s="206"/>
      <c r="FR1102" s="206"/>
      <c r="FS1102" s="206"/>
      <c r="FT1102" s="206"/>
      <c r="FU1102" s="206"/>
      <c r="FV1102" s="206"/>
      <c r="FW1102" s="206"/>
      <c r="FX1102" s="206"/>
      <c r="FY1102" s="206"/>
      <c r="FZ1102" s="206"/>
      <c r="GA1102" s="206"/>
      <c r="GB1102" s="206"/>
      <c r="GC1102" s="206"/>
      <c r="GD1102" s="206"/>
      <c r="GE1102" s="206"/>
      <c r="GF1102" s="206"/>
      <c r="GG1102" s="206"/>
      <c r="GH1102" s="206"/>
      <c r="GI1102" s="206"/>
      <c r="GJ1102" s="206"/>
      <c r="GK1102" s="206"/>
      <c r="GL1102" s="206"/>
      <c r="GM1102" s="206"/>
      <c r="GN1102" s="206"/>
      <c r="GO1102" s="206"/>
      <c r="GP1102" s="206"/>
      <c r="GQ1102" s="206"/>
      <c r="GR1102" s="206"/>
      <c r="GS1102" s="206"/>
      <c r="GT1102" s="206"/>
      <c r="GU1102" s="206"/>
      <c r="GV1102" s="206"/>
      <c r="GW1102" s="206"/>
      <c r="GX1102" s="206"/>
      <c r="GY1102" s="206"/>
      <c r="GZ1102" s="206"/>
      <c r="HA1102" s="206"/>
      <c r="HB1102" s="206"/>
      <c r="HC1102" s="206"/>
      <c r="HD1102" s="206"/>
      <c r="HE1102" s="206"/>
      <c r="HF1102" s="206"/>
      <c r="HG1102" s="206"/>
      <c r="HH1102" s="206"/>
      <c r="HI1102" s="206"/>
      <c r="HJ1102" s="206"/>
      <c r="HK1102" s="206"/>
      <c r="HL1102" s="206"/>
      <c r="HM1102" s="206"/>
      <c r="HN1102" s="206"/>
      <c r="HO1102" s="206"/>
      <c r="HP1102" s="206"/>
      <c r="HQ1102" s="206"/>
      <c r="HR1102" s="206"/>
      <c r="HS1102" s="206"/>
      <c r="HT1102" s="206"/>
      <c r="HU1102" s="206"/>
      <c r="HV1102" s="206"/>
      <c r="HW1102" s="206"/>
      <c r="HX1102" s="206"/>
      <c r="HY1102" s="206"/>
      <c r="HZ1102" s="206"/>
      <c r="IA1102" s="206"/>
      <c r="IB1102" s="206"/>
      <c r="IC1102" s="206"/>
      <c r="ID1102" s="206"/>
      <c r="IE1102" s="206"/>
      <c r="IF1102" s="206"/>
      <c r="IG1102" s="206"/>
      <c r="IH1102" s="206"/>
    </row>
    <row r="1103" spans="1:242" s="225" customFormat="1" hidden="1" x14ac:dyDescent="0.25">
      <c r="A1103" s="206"/>
      <c r="B1103" s="206"/>
      <c r="C1103" s="204">
        <v>43757</v>
      </c>
      <c r="D1103" s="233" t="s">
        <v>607</v>
      </c>
      <c r="E1103" s="319" t="s">
        <v>1921</v>
      </c>
      <c r="F1103" s="322"/>
      <c r="G1103" s="242" t="s">
        <v>343</v>
      </c>
      <c r="H1103" s="285"/>
      <c r="I1103" s="236">
        <v>250000</v>
      </c>
      <c r="J1103" s="357">
        <f t="shared" si="17"/>
        <v>10708841</v>
      </c>
      <c r="K1103" s="251"/>
      <c r="L1103" s="287"/>
      <c r="M1103" s="319" t="s">
        <v>1921</v>
      </c>
      <c r="N1103" s="287"/>
      <c r="O1103" s="287"/>
      <c r="P1103" s="287"/>
      <c r="Q1103" s="287"/>
      <c r="R1103" s="287"/>
      <c r="S1103" s="287"/>
      <c r="T1103" s="287"/>
      <c r="U1103" s="287"/>
      <c r="V1103" s="287"/>
      <c r="W1103" s="287"/>
      <c r="X1103" s="287"/>
      <c r="Y1103" s="287"/>
      <c r="Z1103" s="287"/>
      <c r="AA1103" s="287"/>
      <c r="AB1103" s="287"/>
      <c r="AC1103" s="287"/>
      <c r="AD1103" s="287"/>
      <c r="AE1103" s="287"/>
      <c r="AF1103" s="287"/>
      <c r="AG1103" s="287"/>
      <c r="AH1103" s="287"/>
      <c r="AI1103" s="287"/>
      <c r="AJ1103" s="449"/>
      <c r="AK1103" s="206"/>
      <c r="AL1103" s="206"/>
      <c r="AM1103" s="206"/>
      <c r="AN1103" s="206"/>
      <c r="AO1103" s="206"/>
      <c r="AP1103" s="206"/>
      <c r="AQ1103" s="206"/>
      <c r="AR1103" s="206"/>
      <c r="AS1103" s="206"/>
      <c r="AT1103" s="206"/>
      <c r="AU1103" s="206"/>
      <c r="AV1103" s="206"/>
      <c r="AW1103" s="206"/>
      <c r="AX1103" s="206"/>
      <c r="AY1103" s="206"/>
      <c r="AZ1103" s="206"/>
      <c r="BA1103" s="206"/>
      <c r="BB1103" s="206"/>
      <c r="BC1103" s="206"/>
      <c r="BD1103" s="206"/>
      <c r="BE1103" s="206"/>
      <c r="BF1103" s="206"/>
      <c r="BG1103" s="206"/>
      <c r="BH1103" s="206"/>
      <c r="BI1103" s="206"/>
      <c r="BJ1103" s="206"/>
      <c r="BK1103" s="206"/>
      <c r="BL1103" s="206"/>
      <c r="BM1103" s="206"/>
      <c r="BN1103" s="206"/>
      <c r="BO1103" s="206"/>
      <c r="BP1103" s="206"/>
      <c r="BQ1103" s="206"/>
      <c r="BR1103" s="206"/>
      <c r="BS1103" s="206"/>
      <c r="BT1103" s="206"/>
      <c r="BU1103" s="206"/>
      <c r="BV1103" s="206"/>
      <c r="BW1103" s="206"/>
      <c r="BX1103" s="206"/>
      <c r="BY1103" s="206"/>
      <c r="BZ1103" s="206"/>
      <c r="CA1103" s="206"/>
      <c r="CB1103" s="206"/>
      <c r="CC1103" s="206"/>
      <c r="CD1103" s="206"/>
      <c r="CE1103" s="206"/>
      <c r="CF1103" s="206"/>
      <c r="CG1103" s="206"/>
      <c r="CH1103" s="206"/>
      <c r="CI1103" s="206"/>
      <c r="CJ1103" s="206"/>
      <c r="CK1103" s="206"/>
      <c r="CL1103" s="206"/>
      <c r="CM1103" s="206"/>
      <c r="CN1103" s="206"/>
      <c r="CO1103" s="206"/>
      <c r="CP1103" s="206"/>
      <c r="CQ1103" s="206"/>
      <c r="CR1103" s="206"/>
      <c r="CS1103" s="206"/>
      <c r="CT1103" s="206"/>
      <c r="CU1103" s="206"/>
      <c r="CV1103" s="206"/>
      <c r="CW1103" s="206"/>
      <c r="CX1103" s="206"/>
      <c r="CY1103" s="206"/>
      <c r="CZ1103" s="206"/>
      <c r="DA1103" s="206"/>
      <c r="DB1103" s="206"/>
      <c r="DC1103" s="206"/>
      <c r="DD1103" s="206"/>
      <c r="DE1103" s="206"/>
      <c r="DF1103" s="206"/>
      <c r="DG1103" s="206"/>
      <c r="DH1103" s="206"/>
      <c r="DI1103" s="206"/>
      <c r="DJ1103" s="206"/>
      <c r="DK1103" s="206"/>
      <c r="DL1103" s="206"/>
      <c r="DM1103" s="206"/>
      <c r="DN1103" s="206"/>
      <c r="DO1103" s="206"/>
      <c r="DP1103" s="206"/>
      <c r="DQ1103" s="206"/>
      <c r="DR1103" s="206"/>
      <c r="DS1103" s="206"/>
      <c r="DT1103" s="206"/>
      <c r="DU1103" s="206"/>
      <c r="DV1103" s="206"/>
      <c r="DW1103" s="206"/>
      <c r="DX1103" s="206"/>
      <c r="DY1103" s="206"/>
      <c r="DZ1103" s="206"/>
      <c r="EA1103" s="206"/>
      <c r="EB1103" s="206"/>
      <c r="EC1103" s="206"/>
      <c r="ED1103" s="206"/>
      <c r="EE1103" s="206"/>
      <c r="EF1103" s="206"/>
      <c r="EG1103" s="206"/>
      <c r="EH1103" s="206"/>
      <c r="EI1103" s="206"/>
      <c r="EJ1103" s="206"/>
      <c r="EK1103" s="206"/>
      <c r="EL1103" s="206"/>
      <c r="EM1103" s="206"/>
      <c r="EN1103" s="206"/>
      <c r="EO1103" s="206"/>
      <c r="EP1103" s="206"/>
      <c r="EQ1103" s="206"/>
      <c r="ER1103" s="206"/>
      <c r="ES1103" s="206"/>
      <c r="ET1103" s="206"/>
      <c r="EU1103" s="206"/>
      <c r="EV1103" s="206"/>
      <c r="EW1103" s="206"/>
      <c r="EX1103" s="206"/>
      <c r="EY1103" s="206"/>
      <c r="EZ1103" s="206"/>
      <c r="FA1103" s="206"/>
      <c r="FB1103" s="206"/>
      <c r="FC1103" s="206"/>
      <c r="FD1103" s="206"/>
      <c r="FE1103" s="206"/>
      <c r="FF1103" s="206"/>
      <c r="FG1103" s="206"/>
      <c r="FH1103" s="206"/>
      <c r="FI1103" s="206"/>
      <c r="FJ1103" s="206"/>
      <c r="FK1103" s="206"/>
      <c r="FL1103" s="206"/>
      <c r="FM1103" s="206"/>
      <c r="FN1103" s="206"/>
      <c r="FO1103" s="206"/>
      <c r="FP1103" s="206"/>
      <c r="FQ1103" s="206"/>
      <c r="FR1103" s="206"/>
      <c r="FS1103" s="206"/>
      <c r="FT1103" s="206"/>
      <c r="FU1103" s="206"/>
      <c r="FV1103" s="206"/>
      <c r="FW1103" s="206"/>
      <c r="FX1103" s="206"/>
      <c r="FY1103" s="206"/>
      <c r="FZ1103" s="206"/>
      <c r="GA1103" s="206"/>
      <c r="GB1103" s="206"/>
      <c r="GC1103" s="206"/>
      <c r="GD1103" s="206"/>
      <c r="GE1103" s="206"/>
      <c r="GF1103" s="206"/>
      <c r="GG1103" s="206"/>
      <c r="GH1103" s="206"/>
      <c r="GI1103" s="206"/>
      <c r="GJ1103" s="206"/>
      <c r="GK1103" s="206"/>
      <c r="GL1103" s="206"/>
      <c r="GM1103" s="206"/>
      <c r="GN1103" s="206"/>
      <c r="GO1103" s="206"/>
      <c r="GP1103" s="206"/>
      <c r="GQ1103" s="206"/>
      <c r="GR1103" s="206"/>
      <c r="GS1103" s="206"/>
      <c r="GT1103" s="206"/>
      <c r="GU1103" s="206"/>
      <c r="GV1103" s="206"/>
      <c r="GW1103" s="206"/>
      <c r="GX1103" s="206"/>
      <c r="GY1103" s="206"/>
      <c r="GZ1103" s="206"/>
      <c r="HA1103" s="206"/>
      <c r="HB1103" s="206"/>
      <c r="HC1103" s="206"/>
      <c r="HD1103" s="206"/>
      <c r="HE1103" s="206"/>
      <c r="HF1103" s="206"/>
      <c r="HG1103" s="206"/>
      <c r="HH1103" s="206"/>
      <c r="HI1103" s="206"/>
      <c r="HJ1103" s="206"/>
      <c r="HK1103" s="206"/>
      <c r="HL1103" s="206"/>
      <c r="HM1103" s="206"/>
      <c r="HN1103" s="206"/>
      <c r="HO1103" s="206"/>
      <c r="HP1103" s="206"/>
      <c r="HQ1103" s="206"/>
      <c r="HR1103" s="206"/>
      <c r="HS1103" s="206"/>
      <c r="HT1103" s="206"/>
      <c r="HU1103" s="206"/>
      <c r="HV1103" s="206"/>
      <c r="HW1103" s="206"/>
      <c r="HX1103" s="206"/>
      <c r="HY1103" s="206"/>
      <c r="HZ1103" s="206"/>
      <c r="IA1103" s="206"/>
      <c r="IB1103" s="206"/>
      <c r="IC1103" s="206"/>
      <c r="ID1103" s="206"/>
      <c r="IE1103" s="206"/>
      <c r="IF1103" s="206"/>
      <c r="IG1103" s="206"/>
      <c r="IH1103" s="206"/>
    </row>
    <row r="1104" spans="1:242" s="225" customFormat="1" hidden="1" x14ac:dyDescent="0.25">
      <c r="A1104" s="206"/>
      <c r="B1104" s="206"/>
      <c r="C1104" s="232">
        <v>43752</v>
      </c>
      <c r="D1104" s="400" t="s">
        <v>1933</v>
      </c>
      <c r="E1104" s="206" t="s">
        <v>1936</v>
      </c>
      <c r="F1104" s="287"/>
      <c r="G1104" s="401" t="s">
        <v>1869</v>
      </c>
      <c r="H1104" s="285"/>
      <c r="I1104" s="256">
        <v>1135000</v>
      </c>
      <c r="J1104" s="357">
        <f t="shared" si="17"/>
        <v>9573841</v>
      </c>
      <c r="K1104" s="251"/>
      <c r="L1104" s="287"/>
      <c r="M1104" s="206" t="s">
        <v>1936</v>
      </c>
      <c r="N1104" s="287"/>
      <c r="O1104" s="287"/>
      <c r="P1104" s="287"/>
      <c r="Q1104" s="287"/>
      <c r="R1104" s="287"/>
      <c r="S1104" s="287"/>
      <c r="T1104" s="287"/>
      <c r="U1104" s="287"/>
      <c r="V1104" s="287"/>
      <c r="W1104" s="287"/>
      <c r="X1104" s="287"/>
      <c r="Y1104" s="287"/>
      <c r="Z1104" s="287"/>
      <c r="AA1104" s="287"/>
      <c r="AB1104" s="287"/>
      <c r="AC1104" s="287"/>
      <c r="AD1104" s="287"/>
      <c r="AE1104" s="287"/>
      <c r="AF1104" s="287"/>
      <c r="AG1104" s="287"/>
      <c r="AH1104" s="287"/>
      <c r="AI1104" s="287"/>
      <c r="AJ1104" s="449"/>
      <c r="AK1104" s="206"/>
      <c r="AL1104" s="206"/>
      <c r="AM1104" s="206"/>
      <c r="AN1104" s="206"/>
      <c r="AO1104" s="206"/>
      <c r="AP1104" s="206"/>
      <c r="AQ1104" s="206"/>
      <c r="AR1104" s="206"/>
      <c r="AS1104" s="206"/>
      <c r="AT1104" s="206"/>
      <c r="AU1104" s="206"/>
      <c r="AV1104" s="206"/>
      <c r="AW1104" s="206"/>
      <c r="AX1104" s="206"/>
      <c r="AY1104" s="206"/>
      <c r="AZ1104" s="206"/>
      <c r="BA1104" s="206"/>
      <c r="BB1104" s="206"/>
      <c r="BC1104" s="206"/>
      <c r="BD1104" s="206"/>
      <c r="BE1104" s="206"/>
      <c r="BF1104" s="206"/>
      <c r="BG1104" s="206"/>
      <c r="BH1104" s="206"/>
      <c r="BI1104" s="206"/>
      <c r="BJ1104" s="206"/>
      <c r="BK1104" s="206"/>
      <c r="BL1104" s="206"/>
      <c r="BM1104" s="206"/>
      <c r="BN1104" s="206"/>
      <c r="BO1104" s="206"/>
      <c r="BP1104" s="206"/>
      <c r="BQ1104" s="206"/>
      <c r="BR1104" s="206"/>
      <c r="BS1104" s="206"/>
      <c r="BT1104" s="206"/>
      <c r="BU1104" s="206"/>
      <c r="BV1104" s="206"/>
      <c r="BW1104" s="206"/>
      <c r="BX1104" s="206"/>
      <c r="BY1104" s="206"/>
      <c r="BZ1104" s="206"/>
      <c r="CA1104" s="206"/>
      <c r="CB1104" s="206"/>
      <c r="CC1104" s="206"/>
      <c r="CD1104" s="206"/>
      <c r="CE1104" s="206"/>
      <c r="CF1104" s="206"/>
      <c r="CG1104" s="206"/>
      <c r="CH1104" s="206"/>
      <c r="CI1104" s="206"/>
      <c r="CJ1104" s="206"/>
      <c r="CK1104" s="206"/>
      <c r="CL1104" s="206"/>
      <c r="CM1104" s="206"/>
      <c r="CN1104" s="206"/>
      <c r="CO1104" s="206"/>
      <c r="CP1104" s="206"/>
      <c r="CQ1104" s="206"/>
      <c r="CR1104" s="206"/>
      <c r="CS1104" s="206"/>
      <c r="CT1104" s="206"/>
      <c r="CU1104" s="206"/>
      <c r="CV1104" s="206"/>
      <c r="CW1104" s="206"/>
      <c r="CX1104" s="206"/>
      <c r="CY1104" s="206"/>
      <c r="CZ1104" s="206"/>
      <c r="DA1104" s="206"/>
      <c r="DB1104" s="206"/>
      <c r="DC1104" s="206"/>
      <c r="DD1104" s="206"/>
      <c r="DE1104" s="206"/>
      <c r="DF1104" s="206"/>
      <c r="DG1104" s="206"/>
      <c r="DH1104" s="206"/>
      <c r="DI1104" s="206"/>
      <c r="DJ1104" s="206"/>
      <c r="DK1104" s="206"/>
      <c r="DL1104" s="206"/>
      <c r="DM1104" s="206"/>
      <c r="DN1104" s="206"/>
      <c r="DO1104" s="206"/>
      <c r="DP1104" s="206"/>
      <c r="DQ1104" s="206"/>
      <c r="DR1104" s="206"/>
      <c r="DS1104" s="206"/>
      <c r="DT1104" s="206"/>
      <c r="DU1104" s="206"/>
      <c r="DV1104" s="206"/>
      <c r="DW1104" s="206"/>
      <c r="DX1104" s="206"/>
      <c r="DY1104" s="206"/>
      <c r="DZ1104" s="206"/>
      <c r="EA1104" s="206"/>
      <c r="EB1104" s="206"/>
      <c r="EC1104" s="206"/>
      <c r="ED1104" s="206"/>
      <c r="EE1104" s="206"/>
      <c r="EF1104" s="206"/>
      <c r="EG1104" s="206"/>
      <c r="EH1104" s="206"/>
      <c r="EI1104" s="206"/>
      <c r="EJ1104" s="206"/>
      <c r="EK1104" s="206"/>
      <c r="EL1104" s="206"/>
      <c r="EM1104" s="206"/>
      <c r="EN1104" s="206"/>
      <c r="EO1104" s="206"/>
      <c r="EP1104" s="206"/>
      <c r="EQ1104" s="206"/>
      <c r="ER1104" s="206"/>
      <c r="ES1104" s="206"/>
      <c r="ET1104" s="206"/>
      <c r="EU1104" s="206"/>
      <c r="EV1104" s="206"/>
      <c r="EW1104" s="206"/>
      <c r="EX1104" s="206"/>
      <c r="EY1104" s="206"/>
      <c r="EZ1104" s="206"/>
      <c r="FA1104" s="206"/>
      <c r="FB1104" s="206"/>
      <c r="FC1104" s="206"/>
      <c r="FD1104" s="206"/>
      <c r="FE1104" s="206"/>
      <c r="FF1104" s="206"/>
      <c r="FG1104" s="206"/>
      <c r="FH1104" s="206"/>
      <c r="FI1104" s="206"/>
      <c r="FJ1104" s="206"/>
      <c r="FK1104" s="206"/>
      <c r="FL1104" s="206"/>
      <c r="FM1104" s="206"/>
      <c r="FN1104" s="206"/>
      <c r="FO1104" s="206"/>
      <c r="FP1104" s="206"/>
      <c r="FQ1104" s="206"/>
      <c r="FR1104" s="206"/>
      <c r="FS1104" s="206"/>
      <c r="FT1104" s="206"/>
      <c r="FU1104" s="206"/>
      <c r="FV1104" s="206"/>
      <c r="FW1104" s="206"/>
      <c r="FX1104" s="206"/>
      <c r="FY1104" s="206"/>
      <c r="FZ1104" s="206"/>
      <c r="GA1104" s="206"/>
      <c r="GB1104" s="206"/>
      <c r="GC1104" s="206"/>
      <c r="GD1104" s="206"/>
      <c r="GE1104" s="206"/>
      <c r="GF1104" s="206"/>
      <c r="GG1104" s="206"/>
      <c r="GH1104" s="206"/>
      <c r="GI1104" s="206"/>
      <c r="GJ1104" s="206"/>
      <c r="GK1104" s="206"/>
      <c r="GL1104" s="206"/>
      <c r="GM1104" s="206"/>
      <c r="GN1104" s="206"/>
      <c r="GO1104" s="206"/>
      <c r="GP1104" s="206"/>
      <c r="GQ1104" s="206"/>
      <c r="GR1104" s="206"/>
      <c r="GS1104" s="206"/>
      <c r="GT1104" s="206"/>
      <c r="GU1104" s="206"/>
      <c r="GV1104" s="206"/>
      <c r="GW1104" s="206"/>
      <c r="GX1104" s="206"/>
      <c r="GY1104" s="206"/>
      <c r="GZ1104" s="206"/>
      <c r="HA1104" s="206"/>
      <c r="HB1104" s="206"/>
      <c r="HC1104" s="206"/>
      <c r="HD1104" s="206"/>
      <c r="HE1104" s="206"/>
      <c r="HF1104" s="206"/>
      <c r="HG1104" s="206"/>
      <c r="HH1104" s="206"/>
      <c r="HI1104" s="206"/>
      <c r="HJ1104" s="206"/>
      <c r="HK1104" s="206"/>
      <c r="HL1104" s="206"/>
      <c r="HM1104" s="206"/>
      <c r="HN1104" s="206"/>
      <c r="HO1104" s="206"/>
      <c r="HP1104" s="206"/>
      <c r="HQ1104" s="206"/>
      <c r="HR1104" s="206"/>
      <c r="HS1104" s="206"/>
      <c r="HT1104" s="206"/>
      <c r="HU1104" s="206"/>
      <c r="HV1104" s="206"/>
      <c r="HW1104" s="206"/>
      <c r="HX1104" s="206"/>
      <c r="HY1104" s="206"/>
      <c r="HZ1104" s="206"/>
      <c r="IA1104" s="206"/>
      <c r="IB1104" s="206"/>
      <c r="IC1104" s="206"/>
      <c r="ID1104" s="206"/>
      <c r="IE1104" s="206"/>
      <c r="IF1104" s="206"/>
      <c r="IG1104" s="206"/>
      <c r="IH1104" s="206"/>
    </row>
    <row r="1105" spans="1:242" s="225" customFormat="1" hidden="1" x14ac:dyDescent="0.25">
      <c r="A1105" s="206"/>
      <c r="B1105" s="206"/>
      <c r="C1105" s="399">
        <v>43752</v>
      </c>
      <c r="D1105" s="226" t="s">
        <v>1933</v>
      </c>
      <c r="E1105" s="206" t="s">
        <v>1937</v>
      </c>
      <c r="F1105" s="206"/>
      <c r="G1105" s="225" t="s">
        <v>1187</v>
      </c>
      <c r="H1105" s="285"/>
      <c r="I1105" s="256">
        <v>500000</v>
      </c>
      <c r="J1105" s="357">
        <f t="shared" si="17"/>
        <v>9073841</v>
      </c>
      <c r="K1105" s="251"/>
      <c r="L1105" s="287"/>
      <c r="M1105" s="206" t="s">
        <v>1937</v>
      </c>
      <c r="N1105" s="287"/>
      <c r="O1105" s="287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449"/>
      <c r="AK1105" s="206"/>
      <c r="AL1105" s="206"/>
      <c r="AM1105" s="206"/>
      <c r="AN1105" s="206"/>
      <c r="AO1105" s="206"/>
      <c r="AP1105" s="206"/>
      <c r="AQ1105" s="206"/>
      <c r="AR1105" s="206"/>
      <c r="AS1105" s="206"/>
      <c r="AT1105" s="206"/>
      <c r="AU1105" s="206"/>
      <c r="AV1105" s="206"/>
      <c r="AW1105" s="206"/>
      <c r="AX1105" s="206"/>
      <c r="AY1105" s="206"/>
      <c r="AZ1105" s="206"/>
      <c r="BA1105" s="206"/>
      <c r="BB1105" s="206"/>
      <c r="BC1105" s="206"/>
      <c r="BD1105" s="206"/>
      <c r="BE1105" s="206"/>
      <c r="BF1105" s="206"/>
      <c r="BG1105" s="206"/>
      <c r="BH1105" s="206"/>
      <c r="BI1105" s="206"/>
      <c r="BJ1105" s="206"/>
      <c r="BK1105" s="206"/>
      <c r="BL1105" s="206"/>
      <c r="BM1105" s="206"/>
      <c r="BN1105" s="206"/>
      <c r="BO1105" s="206"/>
      <c r="BP1105" s="206"/>
      <c r="BQ1105" s="206"/>
      <c r="BR1105" s="206"/>
      <c r="BS1105" s="206"/>
      <c r="BT1105" s="206"/>
      <c r="BU1105" s="206"/>
      <c r="BV1105" s="206"/>
      <c r="BW1105" s="206"/>
      <c r="BX1105" s="206"/>
      <c r="BY1105" s="206"/>
      <c r="BZ1105" s="206"/>
      <c r="CA1105" s="206"/>
      <c r="CB1105" s="206"/>
      <c r="CC1105" s="206"/>
      <c r="CD1105" s="206"/>
      <c r="CE1105" s="206"/>
      <c r="CF1105" s="206"/>
      <c r="CG1105" s="206"/>
      <c r="CH1105" s="206"/>
      <c r="CI1105" s="206"/>
      <c r="CJ1105" s="206"/>
      <c r="CK1105" s="206"/>
      <c r="CL1105" s="206"/>
      <c r="CM1105" s="206"/>
      <c r="CN1105" s="206"/>
      <c r="CO1105" s="206"/>
      <c r="CP1105" s="206"/>
      <c r="CQ1105" s="206"/>
      <c r="CR1105" s="206"/>
      <c r="CS1105" s="206"/>
      <c r="CT1105" s="206"/>
      <c r="CU1105" s="206"/>
      <c r="CV1105" s="206"/>
      <c r="CW1105" s="206"/>
      <c r="CX1105" s="206"/>
      <c r="CY1105" s="206"/>
      <c r="CZ1105" s="206"/>
      <c r="DA1105" s="206"/>
      <c r="DB1105" s="206"/>
      <c r="DC1105" s="206"/>
      <c r="DD1105" s="206"/>
      <c r="DE1105" s="206"/>
      <c r="DF1105" s="206"/>
      <c r="DG1105" s="206"/>
      <c r="DH1105" s="206"/>
      <c r="DI1105" s="206"/>
      <c r="DJ1105" s="206"/>
      <c r="DK1105" s="206"/>
      <c r="DL1105" s="206"/>
      <c r="DM1105" s="206"/>
      <c r="DN1105" s="206"/>
      <c r="DO1105" s="206"/>
      <c r="DP1105" s="206"/>
      <c r="DQ1105" s="206"/>
      <c r="DR1105" s="206"/>
      <c r="DS1105" s="206"/>
      <c r="DT1105" s="206"/>
      <c r="DU1105" s="206"/>
      <c r="DV1105" s="206"/>
      <c r="DW1105" s="206"/>
      <c r="DX1105" s="206"/>
      <c r="DY1105" s="206"/>
      <c r="DZ1105" s="206"/>
      <c r="EA1105" s="206"/>
      <c r="EB1105" s="206"/>
      <c r="EC1105" s="206"/>
      <c r="ED1105" s="206"/>
      <c r="EE1105" s="206"/>
      <c r="EF1105" s="206"/>
      <c r="EG1105" s="206"/>
      <c r="EH1105" s="206"/>
      <c r="EI1105" s="206"/>
      <c r="EJ1105" s="206"/>
      <c r="EK1105" s="206"/>
      <c r="EL1105" s="206"/>
      <c r="EM1105" s="206"/>
      <c r="EN1105" s="206"/>
      <c r="EO1105" s="206"/>
      <c r="EP1105" s="206"/>
      <c r="EQ1105" s="206"/>
      <c r="ER1105" s="206"/>
      <c r="ES1105" s="206"/>
      <c r="ET1105" s="206"/>
      <c r="EU1105" s="206"/>
      <c r="EV1105" s="206"/>
      <c r="EW1105" s="206"/>
      <c r="EX1105" s="206"/>
      <c r="EY1105" s="206"/>
      <c r="EZ1105" s="206"/>
      <c r="FA1105" s="206"/>
      <c r="FB1105" s="206"/>
      <c r="FC1105" s="206"/>
      <c r="FD1105" s="206"/>
      <c r="FE1105" s="206"/>
      <c r="FF1105" s="206"/>
      <c r="FG1105" s="206"/>
      <c r="FH1105" s="206"/>
      <c r="FI1105" s="206"/>
      <c r="FJ1105" s="206"/>
      <c r="FK1105" s="206"/>
      <c r="FL1105" s="206"/>
      <c r="FM1105" s="206"/>
      <c r="FN1105" s="206"/>
      <c r="FO1105" s="206"/>
      <c r="FP1105" s="206"/>
      <c r="FQ1105" s="206"/>
      <c r="FR1105" s="206"/>
      <c r="FS1105" s="206"/>
      <c r="FT1105" s="206"/>
      <c r="FU1105" s="206"/>
      <c r="FV1105" s="206"/>
      <c r="FW1105" s="206"/>
      <c r="FX1105" s="206"/>
      <c r="FY1105" s="206"/>
      <c r="FZ1105" s="206"/>
      <c r="GA1105" s="206"/>
      <c r="GB1105" s="206"/>
      <c r="GC1105" s="206"/>
      <c r="GD1105" s="206"/>
      <c r="GE1105" s="206"/>
      <c r="GF1105" s="206"/>
      <c r="GG1105" s="206"/>
      <c r="GH1105" s="206"/>
      <c r="GI1105" s="206"/>
      <c r="GJ1105" s="206"/>
      <c r="GK1105" s="206"/>
      <c r="GL1105" s="206"/>
      <c r="GM1105" s="206"/>
      <c r="GN1105" s="206"/>
      <c r="GO1105" s="206"/>
      <c r="GP1105" s="206"/>
      <c r="GQ1105" s="206"/>
      <c r="GR1105" s="206"/>
      <c r="GS1105" s="206"/>
      <c r="GT1105" s="206"/>
      <c r="GU1105" s="206"/>
      <c r="GV1105" s="206"/>
      <c r="GW1105" s="206"/>
      <c r="GX1105" s="206"/>
      <c r="GY1105" s="206"/>
      <c r="GZ1105" s="206"/>
      <c r="HA1105" s="206"/>
      <c r="HB1105" s="206"/>
      <c r="HC1105" s="206"/>
      <c r="HD1105" s="206"/>
      <c r="HE1105" s="206"/>
      <c r="HF1105" s="206"/>
      <c r="HG1105" s="206"/>
      <c r="HH1105" s="206"/>
      <c r="HI1105" s="206"/>
      <c r="HJ1105" s="206"/>
      <c r="HK1105" s="206"/>
      <c r="HL1105" s="206"/>
      <c r="HM1105" s="206"/>
      <c r="HN1105" s="206"/>
      <c r="HO1105" s="206"/>
      <c r="HP1105" s="206"/>
      <c r="HQ1105" s="206"/>
      <c r="HR1105" s="206"/>
      <c r="HS1105" s="206"/>
      <c r="HT1105" s="206"/>
      <c r="HU1105" s="206"/>
      <c r="HV1105" s="206"/>
      <c r="HW1105" s="206"/>
      <c r="HX1105" s="206"/>
      <c r="HY1105" s="206"/>
      <c r="HZ1105" s="206"/>
      <c r="IA1105" s="206"/>
      <c r="IB1105" s="206"/>
      <c r="IC1105" s="206"/>
      <c r="ID1105" s="206"/>
      <c r="IE1105" s="206"/>
      <c r="IF1105" s="206"/>
      <c r="IG1105" s="206"/>
      <c r="IH1105" s="206"/>
    </row>
    <row r="1106" spans="1:242" s="225" customFormat="1" hidden="1" x14ac:dyDescent="0.25">
      <c r="A1106" s="206"/>
      <c r="B1106" s="206"/>
      <c r="C1106" s="399">
        <v>43756</v>
      </c>
      <c r="D1106" s="226" t="s">
        <v>1934</v>
      </c>
      <c r="E1106" s="206" t="s">
        <v>1938</v>
      </c>
      <c r="F1106" s="206"/>
      <c r="G1106" s="225" t="s">
        <v>1521</v>
      </c>
      <c r="H1106" s="285"/>
      <c r="I1106" s="256">
        <v>1340000</v>
      </c>
      <c r="J1106" s="357">
        <f t="shared" si="17"/>
        <v>7733841</v>
      </c>
      <c r="K1106" s="251"/>
      <c r="L1106" s="287"/>
      <c r="M1106" s="206" t="s">
        <v>1938</v>
      </c>
      <c r="N1106" s="287"/>
      <c r="O1106" s="287"/>
      <c r="P1106" s="287"/>
      <c r="Q1106" s="287"/>
      <c r="R1106" s="287"/>
      <c r="S1106" s="287"/>
      <c r="T1106" s="287"/>
      <c r="U1106" s="287"/>
      <c r="V1106" s="287"/>
      <c r="W1106" s="287"/>
      <c r="X1106" s="287"/>
      <c r="Y1106" s="287"/>
      <c r="Z1106" s="287"/>
      <c r="AA1106" s="287"/>
      <c r="AB1106" s="287"/>
      <c r="AC1106" s="287"/>
      <c r="AD1106" s="287"/>
      <c r="AE1106" s="287"/>
      <c r="AF1106" s="287"/>
      <c r="AG1106" s="287"/>
      <c r="AH1106" s="287"/>
      <c r="AI1106" s="287"/>
      <c r="AJ1106" s="449"/>
      <c r="AK1106" s="206"/>
      <c r="AL1106" s="206"/>
      <c r="AM1106" s="206"/>
      <c r="AN1106" s="206"/>
      <c r="AO1106" s="206"/>
      <c r="AP1106" s="206"/>
      <c r="AQ1106" s="206"/>
      <c r="AR1106" s="206"/>
      <c r="AS1106" s="206"/>
      <c r="AT1106" s="206"/>
      <c r="AU1106" s="206"/>
      <c r="AV1106" s="206"/>
      <c r="AW1106" s="206"/>
      <c r="AX1106" s="206"/>
      <c r="AY1106" s="206"/>
      <c r="AZ1106" s="206"/>
      <c r="BA1106" s="206"/>
      <c r="BB1106" s="206"/>
      <c r="BC1106" s="206"/>
      <c r="BD1106" s="206"/>
      <c r="BE1106" s="206"/>
      <c r="BF1106" s="206"/>
      <c r="BG1106" s="206"/>
      <c r="BH1106" s="206"/>
      <c r="BI1106" s="206"/>
      <c r="BJ1106" s="206"/>
      <c r="BK1106" s="206"/>
      <c r="BL1106" s="206"/>
      <c r="BM1106" s="206"/>
      <c r="BN1106" s="206"/>
      <c r="BO1106" s="206"/>
      <c r="BP1106" s="206"/>
      <c r="BQ1106" s="206"/>
      <c r="BR1106" s="206"/>
      <c r="BS1106" s="206"/>
      <c r="BT1106" s="206"/>
      <c r="BU1106" s="206"/>
      <c r="BV1106" s="206"/>
      <c r="BW1106" s="206"/>
      <c r="BX1106" s="206"/>
      <c r="BY1106" s="206"/>
      <c r="BZ1106" s="206"/>
      <c r="CA1106" s="206"/>
      <c r="CB1106" s="206"/>
      <c r="CC1106" s="206"/>
      <c r="CD1106" s="206"/>
      <c r="CE1106" s="206"/>
      <c r="CF1106" s="206"/>
      <c r="CG1106" s="206"/>
      <c r="CH1106" s="206"/>
      <c r="CI1106" s="206"/>
      <c r="CJ1106" s="206"/>
      <c r="CK1106" s="206"/>
      <c r="CL1106" s="206"/>
      <c r="CM1106" s="206"/>
      <c r="CN1106" s="206"/>
      <c r="CO1106" s="206"/>
      <c r="CP1106" s="206"/>
      <c r="CQ1106" s="206"/>
      <c r="CR1106" s="206"/>
      <c r="CS1106" s="206"/>
      <c r="CT1106" s="206"/>
      <c r="CU1106" s="206"/>
      <c r="CV1106" s="206"/>
      <c r="CW1106" s="206"/>
      <c r="CX1106" s="206"/>
      <c r="CY1106" s="206"/>
      <c r="CZ1106" s="206"/>
      <c r="DA1106" s="206"/>
      <c r="DB1106" s="206"/>
      <c r="DC1106" s="206"/>
      <c r="DD1106" s="206"/>
      <c r="DE1106" s="206"/>
      <c r="DF1106" s="206"/>
      <c r="DG1106" s="206"/>
      <c r="DH1106" s="206"/>
      <c r="DI1106" s="206"/>
      <c r="DJ1106" s="206"/>
      <c r="DK1106" s="206"/>
      <c r="DL1106" s="206"/>
      <c r="DM1106" s="206"/>
      <c r="DN1106" s="206"/>
      <c r="DO1106" s="206"/>
      <c r="DP1106" s="206"/>
      <c r="DQ1106" s="206"/>
      <c r="DR1106" s="206"/>
      <c r="DS1106" s="206"/>
      <c r="DT1106" s="206"/>
      <c r="DU1106" s="206"/>
      <c r="DV1106" s="206"/>
      <c r="DW1106" s="206"/>
      <c r="DX1106" s="206"/>
      <c r="DY1106" s="206"/>
      <c r="DZ1106" s="206"/>
      <c r="EA1106" s="206"/>
      <c r="EB1106" s="206"/>
      <c r="EC1106" s="206"/>
      <c r="ED1106" s="206"/>
      <c r="EE1106" s="206"/>
      <c r="EF1106" s="206"/>
      <c r="EG1106" s="206"/>
      <c r="EH1106" s="206"/>
      <c r="EI1106" s="206"/>
      <c r="EJ1106" s="206"/>
      <c r="EK1106" s="206"/>
      <c r="EL1106" s="206"/>
      <c r="EM1106" s="206"/>
      <c r="EN1106" s="206"/>
      <c r="EO1106" s="206"/>
      <c r="EP1106" s="206"/>
      <c r="EQ1106" s="206"/>
      <c r="ER1106" s="206"/>
      <c r="ES1106" s="206"/>
      <c r="ET1106" s="206"/>
      <c r="EU1106" s="206"/>
      <c r="EV1106" s="206"/>
      <c r="EW1106" s="206"/>
      <c r="EX1106" s="206"/>
      <c r="EY1106" s="206"/>
      <c r="EZ1106" s="206"/>
      <c r="FA1106" s="206"/>
      <c r="FB1106" s="206"/>
      <c r="FC1106" s="206"/>
      <c r="FD1106" s="206"/>
      <c r="FE1106" s="206"/>
      <c r="FF1106" s="206"/>
      <c r="FG1106" s="206"/>
      <c r="FH1106" s="206"/>
      <c r="FI1106" s="206"/>
      <c r="FJ1106" s="206"/>
      <c r="FK1106" s="206"/>
      <c r="FL1106" s="206"/>
      <c r="FM1106" s="206"/>
      <c r="FN1106" s="206"/>
      <c r="FO1106" s="206"/>
      <c r="FP1106" s="206"/>
      <c r="FQ1106" s="206"/>
      <c r="FR1106" s="206"/>
      <c r="FS1106" s="206"/>
      <c r="FT1106" s="206"/>
      <c r="FU1106" s="206"/>
      <c r="FV1106" s="206"/>
      <c r="FW1106" s="206"/>
      <c r="FX1106" s="206"/>
      <c r="FY1106" s="206"/>
      <c r="FZ1106" s="206"/>
      <c r="GA1106" s="206"/>
      <c r="GB1106" s="206"/>
      <c r="GC1106" s="206"/>
      <c r="GD1106" s="206"/>
      <c r="GE1106" s="206"/>
      <c r="GF1106" s="206"/>
      <c r="GG1106" s="206"/>
      <c r="GH1106" s="206"/>
      <c r="GI1106" s="206"/>
      <c r="GJ1106" s="206"/>
      <c r="GK1106" s="206"/>
      <c r="GL1106" s="206"/>
      <c r="GM1106" s="206"/>
      <c r="GN1106" s="206"/>
      <c r="GO1106" s="206"/>
      <c r="GP1106" s="206"/>
      <c r="GQ1106" s="206"/>
      <c r="GR1106" s="206"/>
      <c r="GS1106" s="206"/>
      <c r="GT1106" s="206"/>
      <c r="GU1106" s="206"/>
      <c r="GV1106" s="206"/>
      <c r="GW1106" s="206"/>
      <c r="GX1106" s="206"/>
      <c r="GY1106" s="206"/>
      <c r="GZ1106" s="206"/>
      <c r="HA1106" s="206"/>
      <c r="HB1106" s="206"/>
      <c r="HC1106" s="206"/>
      <c r="HD1106" s="206"/>
      <c r="HE1106" s="206"/>
      <c r="HF1106" s="206"/>
      <c r="HG1106" s="206"/>
      <c r="HH1106" s="206"/>
      <c r="HI1106" s="206"/>
      <c r="HJ1106" s="206"/>
      <c r="HK1106" s="206"/>
      <c r="HL1106" s="206"/>
      <c r="HM1106" s="206"/>
      <c r="HN1106" s="206"/>
      <c r="HO1106" s="206"/>
      <c r="HP1106" s="206"/>
      <c r="HQ1106" s="206"/>
      <c r="HR1106" s="206"/>
      <c r="HS1106" s="206"/>
      <c r="HT1106" s="206"/>
      <c r="HU1106" s="206"/>
      <c r="HV1106" s="206"/>
      <c r="HW1106" s="206"/>
      <c r="HX1106" s="206"/>
      <c r="HY1106" s="206"/>
      <c r="HZ1106" s="206"/>
      <c r="IA1106" s="206"/>
      <c r="IB1106" s="206"/>
      <c r="IC1106" s="206"/>
      <c r="ID1106" s="206"/>
      <c r="IE1106" s="206"/>
      <c r="IF1106" s="206"/>
      <c r="IG1106" s="206"/>
      <c r="IH1106" s="206"/>
    </row>
    <row r="1107" spans="1:242" s="225" customFormat="1" hidden="1" x14ac:dyDescent="0.25">
      <c r="A1107" s="206"/>
      <c r="B1107" s="206"/>
      <c r="C1107" s="327">
        <v>43757</v>
      </c>
      <c r="D1107" s="316" t="s">
        <v>1935</v>
      </c>
      <c r="E1107" s="206" t="s">
        <v>1939</v>
      </c>
      <c r="F1107" s="287"/>
      <c r="G1107" s="344" t="s">
        <v>1521</v>
      </c>
      <c r="H1107" s="285"/>
      <c r="I1107" s="256">
        <v>390000</v>
      </c>
      <c r="J1107" s="357">
        <f t="shared" si="17"/>
        <v>7343841</v>
      </c>
      <c r="K1107" s="251"/>
      <c r="L1107" s="287"/>
      <c r="M1107" s="206" t="s">
        <v>1939</v>
      </c>
      <c r="N1107" s="287"/>
      <c r="O1107" s="287"/>
      <c r="P1107" s="287"/>
      <c r="Q1107" s="287"/>
      <c r="R1107" s="287"/>
      <c r="S1107" s="287"/>
      <c r="T1107" s="287"/>
      <c r="U1107" s="287"/>
      <c r="V1107" s="287"/>
      <c r="W1107" s="287"/>
      <c r="X1107" s="287"/>
      <c r="Y1107" s="287"/>
      <c r="Z1107" s="287"/>
      <c r="AA1107" s="287"/>
      <c r="AB1107" s="287"/>
      <c r="AC1107" s="287"/>
      <c r="AD1107" s="287"/>
      <c r="AE1107" s="287"/>
      <c r="AF1107" s="287"/>
      <c r="AG1107" s="287"/>
      <c r="AH1107" s="287"/>
      <c r="AI1107" s="287"/>
      <c r="AJ1107" s="449"/>
      <c r="AK1107" s="206"/>
      <c r="AL1107" s="206"/>
      <c r="AM1107" s="206"/>
      <c r="AN1107" s="206"/>
      <c r="AO1107" s="206"/>
      <c r="AP1107" s="206"/>
      <c r="AQ1107" s="206"/>
      <c r="AR1107" s="206"/>
      <c r="AS1107" s="206"/>
      <c r="AT1107" s="206"/>
      <c r="AU1107" s="206"/>
      <c r="AV1107" s="206"/>
      <c r="AW1107" s="206"/>
      <c r="AX1107" s="206"/>
      <c r="AY1107" s="206"/>
      <c r="AZ1107" s="206"/>
      <c r="BA1107" s="206"/>
      <c r="BB1107" s="206"/>
      <c r="BC1107" s="206"/>
      <c r="BD1107" s="206"/>
      <c r="BE1107" s="206"/>
      <c r="BF1107" s="206"/>
      <c r="BG1107" s="206"/>
      <c r="BH1107" s="206"/>
      <c r="BI1107" s="206"/>
      <c r="BJ1107" s="206"/>
      <c r="BK1107" s="206"/>
      <c r="BL1107" s="206"/>
      <c r="BM1107" s="206"/>
      <c r="BN1107" s="206"/>
      <c r="BO1107" s="206"/>
      <c r="BP1107" s="206"/>
      <c r="BQ1107" s="206"/>
      <c r="BR1107" s="206"/>
      <c r="BS1107" s="206"/>
      <c r="BT1107" s="206"/>
      <c r="BU1107" s="206"/>
      <c r="BV1107" s="206"/>
      <c r="BW1107" s="206"/>
      <c r="BX1107" s="206"/>
      <c r="BY1107" s="206"/>
      <c r="BZ1107" s="206"/>
      <c r="CA1107" s="206"/>
      <c r="CB1107" s="206"/>
      <c r="CC1107" s="206"/>
      <c r="CD1107" s="206"/>
      <c r="CE1107" s="206"/>
      <c r="CF1107" s="206"/>
      <c r="CG1107" s="206"/>
      <c r="CH1107" s="206"/>
      <c r="CI1107" s="206"/>
      <c r="CJ1107" s="206"/>
      <c r="CK1107" s="206"/>
      <c r="CL1107" s="206"/>
      <c r="CM1107" s="206"/>
      <c r="CN1107" s="206"/>
      <c r="CO1107" s="206"/>
      <c r="CP1107" s="206"/>
      <c r="CQ1107" s="206"/>
      <c r="CR1107" s="206"/>
      <c r="CS1107" s="206"/>
      <c r="CT1107" s="206"/>
      <c r="CU1107" s="206"/>
      <c r="CV1107" s="206"/>
      <c r="CW1107" s="206"/>
      <c r="CX1107" s="206"/>
      <c r="CY1107" s="206"/>
      <c r="CZ1107" s="206"/>
      <c r="DA1107" s="206"/>
      <c r="DB1107" s="206"/>
      <c r="DC1107" s="206"/>
      <c r="DD1107" s="206"/>
      <c r="DE1107" s="206"/>
      <c r="DF1107" s="206"/>
      <c r="DG1107" s="206"/>
      <c r="DH1107" s="206"/>
      <c r="DI1107" s="206"/>
      <c r="DJ1107" s="206"/>
      <c r="DK1107" s="206"/>
      <c r="DL1107" s="206"/>
      <c r="DM1107" s="206"/>
      <c r="DN1107" s="206"/>
      <c r="DO1107" s="206"/>
      <c r="DP1107" s="206"/>
      <c r="DQ1107" s="206"/>
      <c r="DR1107" s="206"/>
      <c r="DS1107" s="206"/>
      <c r="DT1107" s="206"/>
      <c r="DU1107" s="206"/>
      <c r="DV1107" s="206"/>
      <c r="DW1107" s="206"/>
      <c r="DX1107" s="206"/>
      <c r="DY1107" s="206"/>
      <c r="DZ1107" s="206"/>
      <c r="EA1107" s="206"/>
      <c r="EB1107" s="206"/>
      <c r="EC1107" s="206"/>
      <c r="ED1107" s="206"/>
      <c r="EE1107" s="206"/>
      <c r="EF1107" s="206"/>
      <c r="EG1107" s="206"/>
      <c r="EH1107" s="206"/>
      <c r="EI1107" s="206"/>
      <c r="EJ1107" s="206"/>
      <c r="EK1107" s="206"/>
      <c r="EL1107" s="206"/>
      <c r="EM1107" s="206"/>
      <c r="EN1107" s="206"/>
      <c r="EO1107" s="206"/>
      <c r="EP1107" s="206"/>
      <c r="EQ1107" s="206"/>
      <c r="ER1107" s="206"/>
      <c r="ES1107" s="206"/>
      <c r="ET1107" s="206"/>
      <c r="EU1107" s="206"/>
      <c r="EV1107" s="206"/>
      <c r="EW1107" s="206"/>
      <c r="EX1107" s="206"/>
      <c r="EY1107" s="206"/>
      <c r="EZ1107" s="206"/>
      <c r="FA1107" s="206"/>
      <c r="FB1107" s="206"/>
      <c r="FC1107" s="206"/>
      <c r="FD1107" s="206"/>
      <c r="FE1107" s="206"/>
      <c r="FF1107" s="206"/>
      <c r="FG1107" s="206"/>
      <c r="FH1107" s="206"/>
      <c r="FI1107" s="206"/>
      <c r="FJ1107" s="206"/>
      <c r="FK1107" s="206"/>
      <c r="FL1107" s="206"/>
      <c r="FM1107" s="206"/>
      <c r="FN1107" s="206"/>
      <c r="FO1107" s="206"/>
      <c r="FP1107" s="206"/>
      <c r="FQ1107" s="206"/>
      <c r="FR1107" s="206"/>
      <c r="FS1107" s="206"/>
      <c r="FT1107" s="206"/>
      <c r="FU1107" s="206"/>
      <c r="FV1107" s="206"/>
      <c r="FW1107" s="206"/>
      <c r="FX1107" s="206"/>
      <c r="FY1107" s="206"/>
      <c r="FZ1107" s="206"/>
      <c r="GA1107" s="206"/>
      <c r="GB1107" s="206"/>
      <c r="GC1107" s="206"/>
      <c r="GD1107" s="206"/>
      <c r="GE1107" s="206"/>
      <c r="GF1107" s="206"/>
      <c r="GG1107" s="206"/>
      <c r="GH1107" s="206"/>
      <c r="GI1107" s="206"/>
      <c r="GJ1107" s="206"/>
      <c r="GK1107" s="206"/>
      <c r="GL1107" s="206"/>
      <c r="GM1107" s="206"/>
      <c r="GN1107" s="206"/>
      <c r="GO1107" s="206"/>
      <c r="GP1107" s="206"/>
      <c r="GQ1107" s="206"/>
      <c r="GR1107" s="206"/>
      <c r="GS1107" s="206"/>
      <c r="GT1107" s="206"/>
      <c r="GU1107" s="206"/>
      <c r="GV1107" s="206"/>
      <c r="GW1107" s="206"/>
      <c r="GX1107" s="206"/>
      <c r="GY1107" s="206"/>
      <c r="GZ1107" s="206"/>
      <c r="HA1107" s="206"/>
      <c r="HB1107" s="206"/>
      <c r="HC1107" s="206"/>
      <c r="HD1107" s="206"/>
      <c r="HE1107" s="206"/>
      <c r="HF1107" s="206"/>
      <c r="HG1107" s="206"/>
      <c r="HH1107" s="206"/>
      <c r="HI1107" s="206"/>
      <c r="HJ1107" s="206"/>
      <c r="HK1107" s="206"/>
      <c r="HL1107" s="206"/>
      <c r="HM1107" s="206"/>
      <c r="HN1107" s="206"/>
      <c r="HO1107" s="206"/>
      <c r="HP1107" s="206"/>
      <c r="HQ1107" s="206"/>
      <c r="HR1107" s="206"/>
      <c r="HS1107" s="206"/>
      <c r="HT1107" s="206"/>
      <c r="HU1107" s="206"/>
      <c r="HV1107" s="206"/>
      <c r="HW1107" s="206"/>
      <c r="HX1107" s="206"/>
      <c r="HY1107" s="206"/>
      <c r="HZ1107" s="206"/>
      <c r="IA1107" s="206"/>
      <c r="IB1107" s="206"/>
      <c r="IC1107" s="206"/>
      <c r="ID1107" s="206"/>
      <c r="IE1107" s="206"/>
      <c r="IF1107" s="206"/>
      <c r="IG1107" s="206"/>
      <c r="IH1107" s="206"/>
    </row>
    <row r="1108" spans="1:242" s="225" customFormat="1" hidden="1" x14ac:dyDescent="0.25">
      <c r="A1108" s="206"/>
      <c r="B1108" s="206"/>
      <c r="C1108" s="327"/>
      <c r="D1108" s="206"/>
      <c r="E1108" s="206"/>
      <c r="F1108" s="206"/>
      <c r="G1108" s="208"/>
      <c r="H1108" s="285">
        <v>11221359</v>
      </c>
      <c r="I1108" s="210"/>
      <c r="J1108" s="357">
        <f t="shared" si="17"/>
        <v>18565200</v>
      </c>
      <c r="K1108" s="251"/>
      <c r="L1108" s="287"/>
      <c r="M1108" s="206"/>
      <c r="N1108" s="287"/>
      <c r="O1108" s="287"/>
      <c r="P1108" s="287"/>
      <c r="Q1108" s="287"/>
      <c r="R1108" s="287"/>
      <c r="S1108" s="287"/>
      <c r="T1108" s="287"/>
      <c r="U1108" s="287"/>
      <c r="V1108" s="287"/>
      <c r="W1108" s="287"/>
      <c r="X1108" s="287"/>
      <c r="Y1108" s="287"/>
      <c r="Z1108" s="287"/>
      <c r="AA1108" s="287"/>
      <c r="AB1108" s="287"/>
      <c r="AC1108" s="287"/>
      <c r="AD1108" s="287"/>
      <c r="AE1108" s="287"/>
      <c r="AF1108" s="287"/>
      <c r="AG1108" s="287"/>
      <c r="AH1108" s="287"/>
      <c r="AI1108" s="287"/>
      <c r="AJ1108" s="449"/>
      <c r="AK1108" s="206"/>
      <c r="AL1108" s="206"/>
      <c r="AM1108" s="206"/>
      <c r="AN1108" s="206"/>
      <c r="AO1108" s="206"/>
      <c r="AP1108" s="206"/>
      <c r="AQ1108" s="206"/>
      <c r="AR1108" s="206"/>
      <c r="AS1108" s="206"/>
      <c r="AT1108" s="206"/>
      <c r="AU1108" s="206"/>
      <c r="AV1108" s="206"/>
      <c r="AW1108" s="206"/>
      <c r="AX1108" s="206"/>
      <c r="AY1108" s="206"/>
      <c r="AZ1108" s="206"/>
      <c r="BA1108" s="206"/>
      <c r="BB1108" s="206"/>
      <c r="BC1108" s="206"/>
      <c r="BD1108" s="206"/>
      <c r="BE1108" s="206"/>
      <c r="BF1108" s="206"/>
      <c r="BG1108" s="206"/>
      <c r="BH1108" s="206"/>
      <c r="BI1108" s="206"/>
      <c r="BJ1108" s="206"/>
      <c r="BK1108" s="206"/>
      <c r="BL1108" s="206"/>
      <c r="BM1108" s="206"/>
      <c r="BN1108" s="206"/>
      <c r="BO1108" s="206"/>
      <c r="BP1108" s="206"/>
      <c r="BQ1108" s="206"/>
      <c r="BR1108" s="206"/>
      <c r="BS1108" s="206"/>
      <c r="BT1108" s="206"/>
      <c r="BU1108" s="206"/>
      <c r="BV1108" s="206"/>
      <c r="BW1108" s="206"/>
      <c r="BX1108" s="206"/>
      <c r="BY1108" s="206"/>
      <c r="BZ1108" s="206"/>
      <c r="CA1108" s="206"/>
      <c r="CB1108" s="206"/>
      <c r="CC1108" s="206"/>
      <c r="CD1108" s="206"/>
      <c r="CE1108" s="206"/>
      <c r="CF1108" s="206"/>
      <c r="CG1108" s="206"/>
      <c r="CH1108" s="206"/>
      <c r="CI1108" s="206"/>
      <c r="CJ1108" s="206"/>
      <c r="CK1108" s="206"/>
      <c r="CL1108" s="206"/>
      <c r="CM1108" s="206"/>
      <c r="CN1108" s="206"/>
      <c r="CO1108" s="206"/>
      <c r="CP1108" s="206"/>
      <c r="CQ1108" s="206"/>
      <c r="CR1108" s="206"/>
      <c r="CS1108" s="206"/>
      <c r="CT1108" s="206"/>
      <c r="CU1108" s="206"/>
      <c r="CV1108" s="206"/>
      <c r="CW1108" s="206"/>
      <c r="CX1108" s="206"/>
      <c r="CY1108" s="206"/>
      <c r="CZ1108" s="206"/>
      <c r="DA1108" s="206"/>
      <c r="DB1108" s="206"/>
      <c r="DC1108" s="206"/>
      <c r="DD1108" s="206"/>
      <c r="DE1108" s="206"/>
      <c r="DF1108" s="206"/>
      <c r="DG1108" s="206"/>
      <c r="DH1108" s="206"/>
      <c r="DI1108" s="206"/>
      <c r="DJ1108" s="206"/>
      <c r="DK1108" s="206"/>
      <c r="DL1108" s="206"/>
      <c r="DM1108" s="206"/>
      <c r="DN1108" s="206"/>
      <c r="DO1108" s="206"/>
      <c r="DP1108" s="206"/>
      <c r="DQ1108" s="206"/>
      <c r="DR1108" s="206"/>
      <c r="DS1108" s="206"/>
      <c r="DT1108" s="206"/>
      <c r="DU1108" s="206"/>
      <c r="DV1108" s="206"/>
      <c r="DW1108" s="206"/>
      <c r="DX1108" s="206"/>
      <c r="DY1108" s="206"/>
      <c r="DZ1108" s="206"/>
      <c r="EA1108" s="206"/>
      <c r="EB1108" s="206"/>
      <c r="EC1108" s="206"/>
      <c r="ED1108" s="206"/>
      <c r="EE1108" s="206"/>
      <c r="EF1108" s="206"/>
      <c r="EG1108" s="206"/>
      <c r="EH1108" s="206"/>
      <c r="EI1108" s="206"/>
      <c r="EJ1108" s="206"/>
      <c r="EK1108" s="206"/>
      <c r="EL1108" s="206"/>
      <c r="EM1108" s="206"/>
      <c r="EN1108" s="206"/>
      <c r="EO1108" s="206"/>
      <c r="EP1108" s="206"/>
      <c r="EQ1108" s="206"/>
      <c r="ER1108" s="206"/>
      <c r="ES1108" s="206"/>
      <c r="ET1108" s="206"/>
      <c r="EU1108" s="206"/>
      <c r="EV1108" s="206"/>
      <c r="EW1108" s="206"/>
      <c r="EX1108" s="206"/>
      <c r="EY1108" s="206"/>
      <c r="EZ1108" s="206"/>
      <c r="FA1108" s="206"/>
      <c r="FB1108" s="206"/>
      <c r="FC1108" s="206"/>
      <c r="FD1108" s="206"/>
      <c r="FE1108" s="206"/>
      <c r="FF1108" s="206"/>
      <c r="FG1108" s="206"/>
      <c r="FH1108" s="206"/>
      <c r="FI1108" s="206"/>
      <c r="FJ1108" s="206"/>
      <c r="FK1108" s="206"/>
      <c r="FL1108" s="206"/>
      <c r="FM1108" s="206"/>
      <c r="FN1108" s="206"/>
      <c r="FO1108" s="206"/>
      <c r="FP1108" s="206"/>
      <c r="FQ1108" s="206"/>
      <c r="FR1108" s="206"/>
      <c r="FS1108" s="206"/>
      <c r="FT1108" s="206"/>
      <c r="FU1108" s="206"/>
      <c r="FV1108" s="206"/>
      <c r="FW1108" s="206"/>
      <c r="FX1108" s="206"/>
      <c r="FY1108" s="206"/>
      <c r="FZ1108" s="206"/>
      <c r="GA1108" s="206"/>
      <c r="GB1108" s="206"/>
      <c r="GC1108" s="206"/>
      <c r="GD1108" s="206"/>
      <c r="GE1108" s="206"/>
      <c r="GF1108" s="206"/>
      <c r="GG1108" s="206"/>
      <c r="GH1108" s="206"/>
      <c r="GI1108" s="206"/>
      <c r="GJ1108" s="206"/>
      <c r="GK1108" s="206"/>
      <c r="GL1108" s="206"/>
      <c r="GM1108" s="206"/>
      <c r="GN1108" s="206"/>
      <c r="GO1108" s="206"/>
      <c r="GP1108" s="206"/>
      <c r="GQ1108" s="206"/>
      <c r="GR1108" s="206"/>
      <c r="GS1108" s="206"/>
      <c r="GT1108" s="206"/>
      <c r="GU1108" s="206"/>
      <c r="GV1108" s="206"/>
      <c r="GW1108" s="206"/>
      <c r="GX1108" s="206"/>
      <c r="GY1108" s="206"/>
      <c r="GZ1108" s="206"/>
      <c r="HA1108" s="206"/>
      <c r="HB1108" s="206"/>
      <c r="HC1108" s="206"/>
      <c r="HD1108" s="206"/>
      <c r="HE1108" s="206"/>
      <c r="HF1108" s="206"/>
      <c r="HG1108" s="206"/>
      <c r="HH1108" s="206"/>
      <c r="HI1108" s="206"/>
      <c r="HJ1108" s="206"/>
      <c r="HK1108" s="206"/>
      <c r="HL1108" s="206"/>
      <c r="HM1108" s="206"/>
      <c r="HN1108" s="206"/>
      <c r="HO1108" s="206"/>
      <c r="HP1108" s="206"/>
      <c r="HQ1108" s="206"/>
      <c r="HR1108" s="206"/>
      <c r="HS1108" s="206"/>
      <c r="HT1108" s="206"/>
      <c r="HU1108" s="206"/>
      <c r="HV1108" s="206"/>
      <c r="HW1108" s="206"/>
      <c r="HX1108" s="206"/>
      <c r="HY1108" s="206"/>
      <c r="HZ1108" s="206"/>
      <c r="IA1108" s="206"/>
      <c r="IB1108" s="206"/>
      <c r="IC1108" s="206"/>
      <c r="ID1108" s="206"/>
      <c r="IE1108" s="206"/>
      <c r="IF1108" s="206"/>
      <c r="IG1108" s="206"/>
      <c r="IH1108" s="206"/>
    </row>
    <row r="1109" spans="1:242" s="225" customFormat="1" hidden="1" x14ac:dyDescent="0.25">
      <c r="A1109" s="206"/>
      <c r="B1109" s="206"/>
      <c r="C1109" s="204">
        <v>43757</v>
      </c>
      <c r="D1109" s="406" t="s">
        <v>1955</v>
      </c>
      <c r="E1109" s="319" t="s">
        <v>1940</v>
      </c>
      <c r="F1109" s="255"/>
      <c r="G1109" s="320" t="s">
        <v>560</v>
      </c>
      <c r="H1109" s="285"/>
      <c r="I1109" s="321">
        <v>100000</v>
      </c>
      <c r="J1109" s="357">
        <f t="shared" si="17"/>
        <v>18465200</v>
      </c>
      <c r="K1109" s="251"/>
      <c r="L1109" s="287"/>
      <c r="M1109" s="319" t="s">
        <v>1940</v>
      </c>
      <c r="N1109" s="287"/>
      <c r="O1109" s="287"/>
      <c r="P1109" s="287"/>
      <c r="Q1109" s="287"/>
      <c r="R1109" s="287"/>
      <c r="S1109" s="287"/>
      <c r="T1109" s="287"/>
      <c r="U1109" s="287"/>
      <c r="V1109" s="287"/>
      <c r="W1109" s="287"/>
      <c r="X1109" s="287"/>
      <c r="Y1109" s="287"/>
      <c r="Z1109" s="287"/>
      <c r="AA1109" s="287"/>
      <c r="AB1109" s="287"/>
      <c r="AC1109" s="287"/>
      <c r="AD1109" s="287"/>
      <c r="AE1109" s="287"/>
      <c r="AF1109" s="287"/>
      <c r="AG1109" s="287"/>
      <c r="AH1109" s="287"/>
      <c r="AI1109" s="287"/>
      <c r="AJ1109" s="449"/>
      <c r="AK1109" s="206"/>
      <c r="AL1109" s="206"/>
      <c r="AM1109" s="206"/>
      <c r="AN1109" s="206"/>
      <c r="AO1109" s="206"/>
      <c r="AP1109" s="206"/>
      <c r="AQ1109" s="206"/>
      <c r="AR1109" s="206"/>
      <c r="AS1109" s="206"/>
      <c r="AT1109" s="206"/>
      <c r="AU1109" s="206"/>
      <c r="AV1109" s="206"/>
      <c r="AW1109" s="206"/>
      <c r="AX1109" s="206"/>
      <c r="AY1109" s="206"/>
      <c r="AZ1109" s="206"/>
      <c r="BA1109" s="206"/>
      <c r="BB1109" s="206"/>
      <c r="BC1109" s="206"/>
      <c r="BD1109" s="206"/>
      <c r="BE1109" s="206"/>
      <c r="BF1109" s="206"/>
      <c r="BG1109" s="206"/>
      <c r="BH1109" s="206"/>
      <c r="BI1109" s="206"/>
      <c r="BJ1109" s="206"/>
      <c r="BK1109" s="206"/>
      <c r="BL1109" s="206"/>
      <c r="BM1109" s="206"/>
      <c r="BN1109" s="206"/>
      <c r="BO1109" s="206"/>
      <c r="BP1109" s="206"/>
      <c r="BQ1109" s="206"/>
      <c r="BR1109" s="206"/>
      <c r="BS1109" s="206"/>
      <c r="BT1109" s="206"/>
      <c r="BU1109" s="206"/>
      <c r="BV1109" s="206"/>
      <c r="BW1109" s="206"/>
      <c r="BX1109" s="206"/>
      <c r="BY1109" s="206"/>
      <c r="BZ1109" s="206"/>
      <c r="CA1109" s="206"/>
      <c r="CB1109" s="206"/>
      <c r="CC1109" s="206"/>
      <c r="CD1109" s="206"/>
      <c r="CE1109" s="206"/>
      <c r="CF1109" s="206"/>
      <c r="CG1109" s="206"/>
      <c r="CH1109" s="206"/>
      <c r="CI1109" s="206"/>
      <c r="CJ1109" s="206"/>
      <c r="CK1109" s="206"/>
      <c r="CL1109" s="206"/>
      <c r="CM1109" s="206"/>
      <c r="CN1109" s="206"/>
      <c r="CO1109" s="206"/>
      <c r="CP1109" s="206"/>
      <c r="CQ1109" s="206"/>
      <c r="CR1109" s="206"/>
      <c r="CS1109" s="206"/>
      <c r="CT1109" s="206"/>
      <c r="CU1109" s="206"/>
      <c r="CV1109" s="206"/>
      <c r="CW1109" s="206"/>
      <c r="CX1109" s="206"/>
      <c r="CY1109" s="206"/>
      <c r="CZ1109" s="206"/>
      <c r="DA1109" s="206"/>
      <c r="DB1109" s="206"/>
      <c r="DC1109" s="206"/>
      <c r="DD1109" s="206"/>
      <c r="DE1109" s="206"/>
      <c r="DF1109" s="206"/>
      <c r="DG1109" s="206"/>
      <c r="DH1109" s="206"/>
      <c r="DI1109" s="206"/>
      <c r="DJ1109" s="206"/>
      <c r="DK1109" s="206"/>
      <c r="DL1109" s="206"/>
      <c r="DM1109" s="206"/>
      <c r="DN1109" s="206"/>
      <c r="DO1109" s="206"/>
      <c r="DP1109" s="206"/>
      <c r="DQ1109" s="206"/>
      <c r="DR1109" s="206"/>
      <c r="DS1109" s="206"/>
      <c r="DT1109" s="206"/>
      <c r="DU1109" s="206"/>
      <c r="DV1109" s="206"/>
      <c r="DW1109" s="206"/>
      <c r="DX1109" s="206"/>
      <c r="DY1109" s="206"/>
      <c r="DZ1109" s="206"/>
      <c r="EA1109" s="206"/>
      <c r="EB1109" s="206"/>
      <c r="EC1109" s="206"/>
      <c r="ED1109" s="206"/>
      <c r="EE1109" s="206"/>
      <c r="EF1109" s="206"/>
      <c r="EG1109" s="206"/>
      <c r="EH1109" s="206"/>
      <c r="EI1109" s="206"/>
      <c r="EJ1109" s="206"/>
      <c r="EK1109" s="206"/>
      <c r="EL1109" s="206"/>
      <c r="EM1109" s="206"/>
      <c r="EN1109" s="206"/>
      <c r="EO1109" s="206"/>
      <c r="EP1109" s="206"/>
      <c r="EQ1109" s="206"/>
      <c r="ER1109" s="206"/>
      <c r="ES1109" s="206"/>
      <c r="ET1109" s="206"/>
      <c r="EU1109" s="206"/>
      <c r="EV1109" s="206"/>
      <c r="EW1109" s="206"/>
      <c r="EX1109" s="206"/>
      <c r="EY1109" s="206"/>
      <c r="EZ1109" s="206"/>
      <c r="FA1109" s="206"/>
      <c r="FB1109" s="206"/>
      <c r="FC1109" s="206"/>
      <c r="FD1109" s="206"/>
      <c r="FE1109" s="206"/>
      <c r="FF1109" s="206"/>
      <c r="FG1109" s="206"/>
      <c r="FH1109" s="206"/>
      <c r="FI1109" s="206"/>
      <c r="FJ1109" s="206"/>
      <c r="FK1109" s="206"/>
      <c r="FL1109" s="206"/>
      <c r="FM1109" s="206"/>
      <c r="FN1109" s="206"/>
      <c r="FO1109" s="206"/>
      <c r="FP1109" s="206"/>
      <c r="FQ1109" s="206"/>
      <c r="FR1109" s="206"/>
      <c r="FS1109" s="206"/>
      <c r="FT1109" s="206"/>
      <c r="FU1109" s="206"/>
      <c r="FV1109" s="206"/>
      <c r="FW1109" s="206"/>
      <c r="FX1109" s="206"/>
      <c r="FY1109" s="206"/>
      <c r="FZ1109" s="206"/>
      <c r="GA1109" s="206"/>
      <c r="GB1109" s="206"/>
      <c r="GC1109" s="206"/>
      <c r="GD1109" s="206"/>
      <c r="GE1109" s="206"/>
      <c r="GF1109" s="206"/>
      <c r="GG1109" s="206"/>
      <c r="GH1109" s="206"/>
      <c r="GI1109" s="206"/>
      <c r="GJ1109" s="206"/>
      <c r="GK1109" s="206"/>
      <c r="GL1109" s="206"/>
      <c r="GM1109" s="206"/>
      <c r="GN1109" s="206"/>
      <c r="GO1109" s="206"/>
      <c r="GP1109" s="206"/>
      <c r="GQ1109" s="206"/>
      <c r="GR1109" s="206"/>
      <c r="GS1109" s="206"/>
      <c r="GT1109" s="206"/>
      <c r="GU1109" s="206"/>
      <c r="GV1109" s="206"/>
      <c r="GW1109" s="206"/>
      <c r="GX1109" s="206"/>
      <c r="GY1109" s="206"/>
      <c r="GZ1109" s="206"/>
      <c r="HA1109" s="206"/>
      <c r="HB1109" s="206"/>
      <c r="HC1109" s="206"/>
      <c r="HD1109" s="206"/>
      <c r="HE1109" s="206"/>
      <c r="HF1109" s="206"/>
      <c r="HG1109" s="206"/>
      <c r="HH1109" s="206"/>
      <c r="HI1109" s="206"/>
      <c r="HJ1109" s="206"/>
      <c r="HK1109" s="206"/>
      <c r="HL1109" s="206"/>
      <c r="HM1109" s="206"/>
      <c r="HN1109" s="206"/>
      <c r="HO1109" s="206"/>
      <c r="HP1109" s="206"/>
      <c r="HQ1109" s="206"/>
      <c r="HR1109" s="206"/>
      <c r="HS1109" s="206"/>
      <c r="HT1109" s="206"/>
      <c r="HU1109" s="206"/>
      <c r="HV1109" s="206"/>
      <c r="HW1109" s="206"/>
      <c r="HX1109" s="206"/>
      <c r="HY1109" s="206"/>
      <c r="HZ1109" s="206"/>
      <c r="IA1109" s="206"/>
      <c r="IB1109" s="206"/>
      <c r="IC1109" s="206"/>
      <c r="ID1109" s="206"/>
      <c r="IE1109" s="206"/>
      <c r="IF1109" s="206"/>
      <c r="IG1109" s="206"/>
      <c r="IH1109" s="206"/>
    </row>
    <row r="1110" spans="1:242" s="225" customFormat="1" hidden="1" x14ac:dyDescent="0.25">
      <c r="A1110" s="206"/>
      <c r="B1110" s="206"/>
      <c r="C1110" s="204">
        <v>43761</v>
      </c>
      <c r="D1110" s="407" t="s">
        <v>1956</v>
      </c>
      <c r="E1110" s="319" t="s">
        <v>1941</v>
      </c>
      <c r="F1110" s="322"/>
      <c r="G1110" s="270" t="s">
        <v>1611</v>
      </c>
      <c r="H1110" s="285"/>
      <c r="I1110" s="271">
        <v>378000</v>
      </c>
      <c r="J1110" s="357">
        <f t="shared" si="17"/>
        <v>18087200</v>
      </c>
      <c r="K1110" s="251"/>
      <c r="L1110" s="287"/>
      <c r="M1110" s="319" t="s">
        <v>1941</v>
      </c>
      <c r="N1110" s="287"/>
      <c r="O1110" s="287"/>
      <c r="P1110" s="287"/>
      <c r="Q1110" s="287"/>
      <c r="R1110" s="287"/>
      <c r="S1110" s="287"/>
      <c r="T1110" s="287"/>
      <c r="U1110" s="287"/>
      <c r="V1110" s="287"/>
      <c r="W1110" s="287"/>
      <c r="X1110" s="287"/>
      <c r="Y1110" s="287"/>
      <c r="Z1110" s="287"/>
      <c r="AA1110" s="287"/>
      <c r="AB1110" s="287"/>
      <c r="AC1110" s="287"/>
      <c r="AD1110" s="287"/>
      <c r="AE1110" s="287"/>
      <c r="AF1110" s="287"/>
      <c r="AG1110" s="287"/>
      <c r="AH1110" s="287"/>
      <c r="AI1110" s="287"/>
      <c r="AJ1110" s="449"/>
      <c r="AK1110" s="206"/>
      <c r="AL1110" s="206"/>
      <c r="AM1110" s="206"/>
      <c r="AN1110" s="206"/>
      <c r="AO1110" s="206"/>
      <c r="AP1110" s="206"/>
      <c r="AQ1110" s="206"/>
      <c r="AR1110" s="206"/>
      <c r="AS1110" s="206"/>
      <c r="AT1110" s="206"/>
      <c r="AU1110" s="206"/>
      <c r="AV1110" s="206"/>
      <c r="AW1110" s="206"/>
      <c r="AX1110" s="206"/>
      <c r="AY1110" s="206"/>
      <c r="AZ1110" s="206"/>
      <c r="BA1110" s="206"/>
      <c r="BB1110" s="206"/>
      <c r="BC1110" s="206"/>
      <c r="BD1110" s="206"/>
      <c r="BE1110" s="206"/>
      <c r="BF1110" s="206"/>
      <c r="BG1110" s="206"/>
      <c r="BH1110" s="206"/>
      <c r="BI1110" s="206"/>
      <c r="BJ1110" s="206"/>
      <c r="BK1110" s="206"/>
      <c r="BL1110" s="206"/>
      <c r="BM1110" s="206"/>
      <c r="BN1110" s="206"/>
      <c r="BO1110" s="206"/>
      <c r="BP1110" s="206"/>
      <c r="BQ1110" s="206"/>
      <c r="BR1110" s="206"/>
      <c r="BS1110" s="206"/>
      <c r="BT1110" s="206"/>
      <c r="BU1110" s="206"/>
      <c r="BV1110" s="206"/>
      <c r="BW1110" s="206"/>
      <c r="BX1110" s="206"/>
      <c r="BY1110" s="206"/>
      <c r="BZ1110" s="206"/>
      <c r="CA1110" s="206"/>
      <c r="CB1110" s="206"/>
      <c r="CC1110" s="206"/>
      <c r="CD1110" s="206"/>
      <c r="CE1110" s="206"/>
      <c r="CF1110" s="206"/>
      <c r="CG1110" s="206"/>
      <c r="CH1110" s="206"/>
      <c r="CI1110" s="206"/>
      <c r="CJ1110" s="206"/>
      <c r="CK1110" s="206"/>
      <c r="CL1110" s="206"/>
      <c r="CM1110" s="206"/>
      <c r="CN1110" s="206"/>
      <c r="CO1110" s="206"/>
      <c r="CP1110" s="206"/>
      <c r="CQ1110" s="206"/>
      <c r="CR1110" s="206"/>
      <c r="CS1110" s="206"/>
      <c r="CT1110" s="206"/>
      <c r="CU1110" s="206"/>
      <c r="CV1110" s="206"/>
      <c r="CW1110" s="206"/>
      <c r="CX1110" s="206"/>
      <c r="CY1110" s="206"/>
      <c r="CZ1110" s="206"/>
      <c r="DA1110" s="206"/>
      <c r="DB1110" s="206"/>
      <c r="DC1110" s="206"/>
      <c r="DD1110" s="206"/>
      <c r="DE1110" s="206"/>
      <c r="DF1110" s="206"/>
      <c r="DG1110" s="206"/>
      <c r="DH1110" s="206"/>
      <c r="DI1110" s="206"/>
      <c r="DJ1110" s="206"/>
      <c r="DK1110" s="206"/>
      <c r="DL1110" s="206"/>
      <c r="DM1110" s="206"/>
      <c r="DN1110" s="206"/>
      <c r="DO1110" s="206"/>
      <c r="DP1110" s="206"/>
      <c r="DQ1110" s="206"/>
      <c r="DR1110" s="206"/>
      <c r="DS1110" s="206"/>
      <c r="DT1110" s="206"/>
      <c r="DU1110" s="206"/>
      <c r="DV1110" s="206"/>
      <c r="DW1110" s="206"/>
      <c r="DX1110" s="206"/>
      <c r="DY1110" s="206"/>
      <c r="DZ1110" s="206"/>
      <c r="EA1110" s="206"/>
      <c r="EB1110" s="206"/>
      <c r="EC1110" s="206"/>
      <c r="ED1110" s="206"/>
      <c r="EE1110" s="206"/>
      <c r="EF1110" s="206"/>
      <c r="EG1110" s="206"/>
      <c r="EH1110" s="206"/>
      <c r="EI1110" s="206"/>
      <c r="EJ1110" s="206"/>
      <c r="EK1110" s="206"/>
      <c r="EL1110" s="206"/>
      <c r="EM1110" s="206"/>
      <c r="EN1110" s="206"/>
      <c r="EO1110" s="206"/>
      <c r="EP1110" s="206"/>
      <c r="EQ1110" s="206"/>
      <c r="ER1110" s="206"/>
      <c r="ES1110" s="206"/>
      <c r="ET1110" s="206"/>
      <c r="EU1110" s="206"/>
      <c r="EV1110" s="206"/>
      <c r="EW1110" s="206"/>
      <c r="EX1110" s="206"/>
      <c r="EY1110" s="206"/>
      <c r="EZ1110" s="206"/>
      <c r="FA1110" s="206"/>
      <c r="FB1110" s="206"/>
      <c r="FC1110" s="206"/>
      <c r="FD1110" s="206"/>
      <c r="FE1110" s="206"/>
      <c r="FF1110" s="206"/>
      <c r="FG1110" s="206"/>
      <c r="FH1110" s="206"/>
      <c r="FI1110" s="206"/>
      <c r="FJ1110" s="206"/>
      <c r="FK1110" s="206"/>
      <c r="FL1110" s="206"/>
      <c r="FM1110" s="206"/>
      <c r="FN1110" s="206"/>
      <c r="FO1110" s="206"/>
      <c r="FP1110" s="206"/>
      <c r="FQ1110" s="206"/>
      <c r="FR1110" s="206"/>
      <c r="FS1110" s="206"/>
      <c r="FT1110" s="206"/>
      <c r="FU1110" s="206"/>
      <c r="FV1110" s="206"/>
      <c r="FW1110" s="206"/>
      <c r="FX1110" s="206"/>
      <c r="FY1110" s="206"/>
      <c r="FZ1110" s="206"/>
      <c r="GA1110" s="206"/>
      <c r="GB1110" s="206"/>
      <c r="GC1110" s="206"/>
      <c r="GD1110" s="206"/>
      <c r="GE1110" s="206"/>
      <c r="GF1110" s="206"/>
      <c r="GG1110" s="206"/>
      <c r="GH1110" s="206"/>
      <c r="GI1110" s="206"/>
      <c r="GJ1110" s="206"/>
      <c r="GK1110" s="206"/>
      <c r="GL1110" s="206"/>
      <c r="GM1110" s="206"/>
      <c r="GN1110" s="206"/>
      <c r="GO1110" s="206"/>
      <c r="GP1110" s="206"/>
      <c r="GQ1110" s="206"/>
      <c r="GR1110" s="206"/>
      <c r="GS1110" s="206"/>
      <c r="GT1110" s="206"/>
      <c r="GU1110" s="206"/>
      <c r="GV1110" s="206"/>
      <c r="GW1110" s="206"/>
      <c r="GX1110" s="206"/>
      <c r="GY1110" s="206"/>
      <c r="GZ1110" s="206"/>
      <c r="HA1110" s="206"/>
      <c r="HB1110" s="206"/>
      <c r="HC1110" s="206"/>
      <c r="HD1110" s="206"/>
      <c r="HE1110" s="206"/>
      <c r="HF1110" s="206"/>
      <c r="HG1110" s="206"/>
      <c r="HH1110" s="206"/>
      <c r="HI1110" s="206"/>
      <c r="HJ1110" s="206"/>
      <c r="HK1110" s="206"/>
      <c r="HL1110" s="206"/>
      <c r="HM1110" s="206"/>
      <c r="HN1110" s="206"/>
      <c r="HO1110" s="206"/>
      <c r="HP1110" s="206"/>
      <c r="HQ1110" s="206"/>
      <c r="HR1110" s="206"/>
      <c r="HS1110" s="206"/>
      <c r="HT1110" s="206"/>
      <c r="HU1110" s="206"/>
      <c r="HV1110" s="206"/>
      <c r="HW1110" s="206"/>
      <c r="HX1110" s="206"/>
      <c r="HY1110" s="206"/>
      <c r="HZ1110" s="206"/>
      <c r="IA1110" s="206"/>
      <c r="IB1110" s="206"/>
      <c r="IC1110" s="206"/>
      <c r="ID1110" s="206"/>
      <c r="IE1110" s="206"/>
      <c r="IF1110" s="206"/>
      <c r="IG1110" s="206"/>
      <c r="IH1110" s="206"/>
    </row>
    <row r="1111" spans="1:242" s="225" customFormat="1" hidden="1" x14ac:dyDescent="0.25">
      <c r="A1111" s="206"/>
      <c r="B1111" s="206"/>
      <c r="C1111" s="204"/>
      <c r="D1111" s="407" t="s">
        <v>1976</v>
      </c>
      <c r="E1111" s="319"/>
      <c r="F1111" s="322"/>
      <c r="G1111" s="270" t="s">
        <v>1611</v>
      </c>
      <c r="H1111" s="285">
        <v>390000</v>
      </c>
      <c r="I1111" s="271"/>
      <c r="J1111" s="357">
        <f t="shared" si="17"/>
        <v>18477200</v>
      </c>
      <c r="K1111" s="251"/>
      <c r="L1111" s="287"/>
      <c r="M1111" s="319"/>
      <c r="N1111" s="287"/>
      <c r="O1111" s="287"/>
      <c r="P1111" s="287"/>
      <c r="Q1111" s="287"/>
      <c r="R1111" s="287"/>
      <c r="S1111" s="287"/>
      <c r="T1111" s="287"/>
      <c r="U1111" s="287"/>
      <c r="V1111" s="287"/>
      <c r="W1111" s="287"/>
      <c r="X1111" s="287"/>
      <c r="Y1111" s="287"/>
      <c r="Z1111" s="287"/>
      <c r="AA1111" s="287"/>
      <c r="AB1111" s="287"/>
      <c r="AC1111" s="287"/>
      <c r="AD1111" s="287"/>
      <c r="AE1111" s="287"/>
      <c r="AF1111" s="287"/>
      <c r="AG1111" s="287"/>
      <c r="AH1111" s="287"/>
      <c r="AI1111" s="287"/>
      <c r="AJ1111" s="449"/>
      <c r="AK1111" s="206"/>
      <c r="AL1111" s="206"/>
      <c r="AM1111" s="206"/>
      <c r="AN1111" s="206"/>
      <c r="AO1111" s="206"/>
      <c r="AP1111" s="206"/>
      <c r="AQ1111" s="206"/>
      <c r="AR1111" s="206"/>
      <c r="AS1111" s="206"/>
      <c r="AT1111" s="206"/>
      <c r="AU1111" s="206"/>
      <c r="AV1111" s="206"/>
      <c r="AW1111" s="206"/>
      <c r="AX1111" s="206"/>
      <c r="AY1111" s="206"/>
      <c r="AZ1111" s="206"/>
      <c r="BA1111" s="206"/>
      <c r="BB1111" s="206"/>
      <c r="BC1111" s="206"/>
      <c r="BD1111" s="206"/>
      <c r="BE1111" s="206"/>
      <c r="BF1111" s="206"/>
      <c r="BG1111" s="206"/>
      <c r="BH1111" s="206"/>
      <c r="BI1111" s="206"/>
      <c r="BJ1111" s="206"/>
      <c r="BK1111" s="206"/>
      <c r="BL1111" s="206"/>
      <c r="BM1111" s="206"/>
      <c r="BN1111" s="206"/>
      <c r="BO1111" s="206"/>
      <c r="BP1111" s="206"/>
      <c r="BQ1111" s="206"/>
      <c r="BR1111" s="206"/>
      <c r="BS1111" s="206"/>
      <c r="BT1111" s="206"/>
      <c r="BU1111" s="206"/>
      <c r="BV1111" s="206"/>
      <c r="BW1111" s="206"/>
      <c r="BX1111" s="206"/>
      <c r="BY1111" s="206"/>
      <c r="BZ1111" s="206"/>
      <c r="CA1111" s="206"/>
      <c r="CB1111" s="206"/>
      <c r="CC1111" s="206"/>
      <c r="CD1111" s="206"/>
      <c r="CE1111" s="206"/>
      <c r="CF1111" s="206"/>
      <c r="CG1111" s="206"/>
      <c r="CH1111" s="206"/>
      <c r="CI1111" s="206"/>
      <c r="CJ1111" s="206"/>
      <c r="CK1111" s="206"/>
      <c r="CL1111" s="206"/>
      <c r="CM1111" s="206"/>
      <c r="CN1111" s="206"/>
      <c r="CO1111" s="206"/>
      <c r="CP1111" s="206"/>
      <c r="CQ1111" s="206"/>
      <c r="CR1111" s="206"/>
      <c r="CS1111" s="206"/>
      <c r="CT1111" s="206"/>
      <c r="CU1111" s="206"/>
      <c r="CV1111" s="206"/>
      <c r="CW1111" s="206"/>
      <c r="CX1111" s="206"/>
      <c r="CY1111" s="206"/>
      <c r="CZ1111" s="206"/>
      <c r="DA1111" s="206"/>
      <c r="DB1111" s="206"/>
      <c r="DC1111" s="206"/>
      <c r="DD1111" s="206"/>
      <c r="DE1111" s="206"/>
      <c r="DF1111" s="206"/>
      <c r="DG1111" s="206"/>
      <c r="DH1111" s="206"/>
      <c r="DI1111" s="206"/>
      <c r="DJ1111" s="206"/>
      <c r="DK1111" s="206"/>
      <c r="DL1111" s="206"/>
      <c r="DM1111" s="206"/>
      <c r="DN1111" s="206"/>
      <c r="DO1111" s="206"/>
      <c r="DP1111" s="206"/>
      <c r="DQ1111" s="206"/>
      <c r="DR1111" s="206"/>
      <c r="DS1111" s="206"/>
      <c r="DT1111" s="206"/>
      <c r="DU1111" s="206"/>
      <c r="DV1111" s="206"/>
      <c r="DW1111" s="206"/>
      <c r="DX1111" s="206"/>
      <c r="DY1111" s="206"/>
      <c r="DZ1111" s="206"/>
      <c r="EA1111" s="206"/>
      <c r="EB1111" s="206"/>
      <c r="EC1111" s="206"/>
      <c r="ED1111" s="206"/>
      <c r="EE1111" s="206"/>
      <c r="EF1111" s="206"/>
      <c r="EG1111" s="206"/>
      <c r="EH1111" s="206"/>
      <c r="EI1111" s="206"/>
      <c r="EJ1111" s="206"/>
      <c r="EK1111" s="206"/>
      <c r="EL1111" s="206"/>
      <c r="EM1111" s="206"/>
      <c r="EN1111" s="206"/>
      <c r="EO1111" s="206"/>
      <c r="EP1111" s="206"/>
      <c r="EQ1111" s="206"/>
      <c r="ER1111" s="206"/>
      <c r="ES1111" s="206"/>
      <c r="ET1111" s="206"/>
      <c r="EU1111" s="206"/>
      <c r="EV1111" s="206"/>
      <c r="EW1111" s="206"/>
      <c r="EX1111" s="206"/>
      <c r="EY1111" s="206"/>
      <c r="EZ1111" s="206"/>
      <c r="FA1111" s="206"/>
      <c r="FB1111" s="206"/>
      <c r="FC1111" s="206"/>
      <c r="FD1111" s="206"/>
      <c r="FE1111" s="206"/>
      <c r="FF1111" s="206"/>
      <c r="FG1111" s="206"/>
      <c r="FH1111" s="206"/>
      <c r="FI1111" s="206"/>
      <c r="FJ1111" s="206"/>
      <c r="FK1111" s="206"/>
      <c r="FL1111" s="206"/>
      <c r="FM1111" s="206"/>
      <c r="FN1111" s="206"/>
      <c r="FO1111" s="206"/>
      <c r="FP1111" s="206"/>
      <c r="FQ1111" s="206"/>
      <c r="FR1111" s="206"/>
      <c r="FS1111" s="206"/>
      <c r="FT1111" s="206"/>
      <c r="FU1111" s="206"/>
      <c r="FV1111" s="206"/>
      <c r="FW1111" s="206"/>
      <c r="FX1111" s="206"/>
      <c r="FY1111" s="206"/>
      <c r="FZ1111" s="206"/>
      <c r="GA1111" s="206"/>
      <c r="GB1111" s="206"/>
      <c r="GC1111" s="206"/>
      <c r="GD1111" s="206"/>
      <c r="GE1111" s="206"/>
      <c r="GF1111" s="206"/>
      <c r="GG1111" s="206"/>
      <c r="GH1111" s="206"/>
      <c r="GI1111" s="206"/>
      <c r="GJ1111" s="206"/>
      <c r="GK1111" s="206"/>
      <c r="GL1111" s="206"/>
      <c r="GM1111" s="206"/>
      <c r="GN1111" s="206"/>
      <c r="GO1111" s="206"/>
      <c r="GP1111" s="206"/>
      <c r="GQ1111" s="206"/>
      <c r="GR1111" s="206"/>
      <c r="GS1111" s="206"/>
      <c r="GT1111" s="206"/>
      <c r="GU1111" s="206"/>
      <c r="GV1111" s="206"/>
      <c r="GW1111" s="206"/>
      <c r="GX1111" s="206"/>
      <c r="GY1111" s="206"/>
      <c r="GZ1111" s="206"/>
      <c r="HA1111" s="206"/>
      <c r="HB1111" s="206"/>
      <c r="HC1111" s="206"/>
      <c r="HD1111" s="206"/>
      <c r="HE1111" s="206"/>
      <c r="HF1111" s="206"/>
      <c r="HG1111" s="206"/>
      <c r="HH1111" s="206"/>
      <c r="HI1111" s="206"/>
      <c r="HJ1111" s="206"/>
      <c r="HK1111" s="206"/>
      <c r="HL1111" s="206"/>
      <c r="HM1111" s="206"/>
      <c r="HN1111" s="206"/>
      <c r="HO1111" s="206"/>
      <c r="HP1111" s="206"/>
      <c r="HQ1111" s="206"/>
      <c r="HR1111" s="206"/>
      <c r="HS1111" s="206"/>
      <c r="HT1111" s="206"/>
      <c r="HU1111" s="206"/>
      <c r="HV1111" s="206"/>
      <c r="HW1111" s="206"/>
      <c r="HX1111" s="206"/>
      <c r="HY1111" s="206"/>
      <c r="HZ1111" s="206"/>
      <c r="IA1111" s="206"/>
      <c r="IB1111" s="206"/>
      <c r="IC1111" s="206"/>
      <c r="ID1111" s="206"/>
      <c r="IE1111" s="206"/>
      <c r="IF1111" s="206"/>
      <c r="IG1111" s="206"/>
      <c r="IH1111" s="206"/>
    </row>
    <row r="1112" spans="1:242" s="225" customFormat="1" hidden="1" x14ac:dyDescent="0.25">
      <c r="A1112" s="206"/>
      <c r="B1112" s="206"/>
      <c r="C1112" s="204">
        <v>43761</v>
      </c>
      <c r="D1112" s="233" t="s">
        <v>1957</v>
      </c>
      <c r="E1112" s="319" t="s">
        <v>1942</v>
      </c>
      <c r="F1112" s="322"/>
      <c r="G1112" s="242" t="s">
        <v>1611</v>
      </c>
      <c r="H1112" s="285"/>
      <c r="I1112" s="236">
        <v>1264000</v>
      </c>
      <c r="J1112" s="357">
        <f t="shared" si="17"/>
        <v>17213200</v>
      </c>
      <c r="K1112" s="251"/>
      <c r="L1112" s="287"/>
      <c r="M1112" s="319" t="s">
        <v>1942</v>
      </c>
      <c r="N1112" s="287"/>
      <c r="O1112" s="287"/>
      <c r="P1112" s="287"/>
      <c r="Q1112" s="287"/>
      <c r="R1112" s="287"/>
      <c r="S1112" s="287"/>
      <c r="T1112" s="287"/>
      <c r="U1112" s="287"/>
      <c r="V1112" s="287"/>
      <c r="W1112" s="287"/>
      <c r="X1112" s="287"/>
      <c r="Y1112" s="287"/>
      <c r="Z1112" s="287"/>
      <c r="AA1112" s="287"/>
      <c r="AB1112" s="287"/>
      <c r="AC1112" s="287"/>
      <c r="AD1112" s="287"/>
      <c r="AE1112" s="287"/>
      <c r="AF1112" s="287"/>
      <c r="AG1112" s="287"/>
      <c r="AH1112" s="287"/>
      <c r="AI1112" s="287"/>
      <c r="AJ1112" s="449"/>
      <c r="AK1112" s="206"/>
      <c r="AL1112" s="206"/>
      <c r="AM1112" s="206"/>
      <c r="AN1112" s="206"/>
      <c r="AO1112" s="206"/>
      <c r="AP1112" s="206"/>
      <c r="AQ1112" s="206"/>
      <c r="AR1112" s="206"/>
      <c r="AS1112" s="206"/>
      <c r="AT1112" s="206"/>
      <c r="AU1112" s="206"/>
      <c r="AV1112" s="206"/>
      <c r="AW1112" s="206"/>
      <c r="AX1112" s="206"/>
      <c r="AY1112" s="206"/>
      <c r="AZ1112" s="206"/>
      <c r="BA1112" s="206"/>
      <c r="BB1112" s="206"/>
      <c r="BC1112" s="206"/>
      <c r="BD1112" s="206"/>
      <c r="BE1112" s="206"/>
      <c r="BF1112" s="206"/>
      <c r="BG1112" s="206"/>
      <c r="BH1112" s="206"/>
      <c r="BI1112" s="206"/>
      <c r="BJ1112" s="206"/>
      <c r="BK1112" s="206"/>
      <c r="BL1112" s="206"/>
      <c r="BM1112" s="206"/>
      <c r="BN1112" s="206"/>
      <c r="BO1112" s="206"/>
      <c r="BP1112" s="206"/>
      <c r="BQ1112" s="206"/>
      <c r="BR1112" s="206"/>
      <c r="BS1112" s="206"/>
      <c r="BT1112" s="206"/>
      <c r="BU1112" s="206"/>
      <c r="BV1112" s="206"/>
      <c r="BW1112" s="206"/>
      <c r="BX1112" s="206"/>
      <c r="BY1112" s="206"/>
      <c r="BZ1112" s="206"/>
      <c r="CA1112" s="206"/>
      <c r="CB1112" s="206"/>
      <c r="CC1112" s="206"/>
      <c r="CD1112" s="206"/>
      <c r="CE1112" s="206"/>
      <c r="CF1112" s="206"/>
      <c r="CG1112" s="206"/>
      <c r="CH1112" s="206"/>
      <c r="CI1112" s="206"/>
      <c r="CJ1112" s="206"/>
      <c r="CK1112" s="206"/>
      <c r="CL1112" s="206"/>
      <c r="CM1112" s="206"/>
      <c r="CN1112" s="206"/>
      <c r="CO1112" s="206"/>
      <c r="CP1112" s="206"/>
      <c r="CQ1112" s="206"/>
      <c r="CR1112" s="206"/>
      <c r="CS1112" s="206"/>
      <c r="CT1112" s="206"/>
      <c r="CU1112" s="206"/>
      <c r="CV1112" s="206"/>
      <c r="CW1112" s="206"/>
      <c r="CX1112" s="206"/>
      <c r="CY1112" s="206"/>
      <c r="CZ1112" s="206"/>
      <c r="DA1112" s="206"/>
      <c r="DB1112" s="206"/>
      <c r="DC1112" s="206"/>
      <c r="DD1112" s="206"/>
      <c r="DE1112" s="206"/>
      <c r="DF1112" s="206"/>
      <c r="DG1112" s="206"/>
      <c r="DH1112" s="206"/>
      <c r="DI1112" s="206"/>
      <c r="DJ1112" s="206"/>
      <c r="DK1112" s="206"/>
      <c r="DL1112" s="206"/>
      <c r="DM1112" s="206"/>
      <c r="DN1112" s="206"/>
      <c r="DO1112" s="206"/>
      <c r="DP1112" s="206"/>
      <c r="DQ1112" s="206"/>
      <c r="DR1112" s="206"/>
      <c r="DS1112" s="206"/>
      <c r="DT1112" s="206"/>
      <c r="DU1112" s="206"/>
      <c r="DV1112" s="206"/>
      <c r="DW1112" s="206"/>
      <c r="DX1112" s="206"/>
      <c r="DY1112" s="206"/>
      <c r="DZ1112" s="206"/>
      <c r="EA1112" s="206"/>
      <c r="EB1112" s="206"/>
      <c r="EC1112" s="206"/>
      <c r="ED1112" s="206"/>
      <c r="EE1112" s="206"/>
      <c r="EF1112" s="206"/>
      <c r="EG1112" s="206"/>
      <c r="EH1112" s="206"/>
      <c r="EI1112" s="206"/>
      <c r="EJ1112" s="206"/>
      <c r="EK1112" s="206"/>
      <c r="EL1112" s="206"/>
      <c r="EM1112" s="206"/>
      <c r="EN1112" s="206"/>
      <c r="EO1112" s="206"/>
      <c r="EP1112" s="206"/>
      <c r="EQ1112" s="206"/>
      <c r="ER1112" s="206"/>
      <c r="ES1112" s="206"/>
      <c r="ET1112" s="206"/>
      <c r="EU1112" s="206"/>
      <c r="EV1112" s="206"/>
      <c r="EW1112" s="206"/>
      <c r="EX1112" s="206"/>
      <c r="EY1112" s="206"/>
      <c r="EZ1112" s="206"/>
      <c r="FA1112" s="206"/>
      <c r="FB1112" s="206"/>
      <c r="FC1112" s="206"/>
      <c r="FD1112" s="206"/>
      <c r="FE1112" s="206"/>
      <c r="FF1112" s="206"/>
      <c r="FG1112" s="206"/>
      <c r="FH1112" s="206"/>
      <c r="FI1112" s="206"/>
      <c r="FJ1112" s="206"/>
      <c r="FK1112" s="206"/>
      <c r="FL1112" s="206"/>
      <c r="FM1112" s="206"/>
      <c r="FN1112" s="206"/>
      <c r="FO1112" s="206"/>
      <c r="FP1112" s="206"/>
      <c r="FQ1112" s="206"/>
      <c r="FR1112" s="206"/>
      <c r="FS1112" s="206"/>
      <c r="FT1112" s="206"/>
      <c r="FU1112" s="206"/>
      <c r="FV1112" s="206"/>
      <c r="FW1112" s="206"/>
      <c r="FX1112" s="206"/>
      <c r="FY1112" s="206"/>
      <c r="FZ1112" s="206"/>
      <c r="GA1112" s="206"/>
      <c r="GB1112" s="206"/>
      <c r="GC1112" s="206"/>
      <c r="GD1112" s="206"/>
      <c r="GE1112" s="206"/>
      <c r="GF1112" s="206"/>
      <c r="GG1112" s="206"/>
      <c r="GH1112" s="206"/>
      <c r="GI1112" s="206"/>
      <c r="GJ1112" s="206"/>
      <c r="GK1112" s="206"/>
      <c r="GL1112" s="206"/>
      <c r="GM1112" s="206"/>
      <c r="GN1112" s="206"/>
      <c r="GO1112" s="206"/>
      <c r="GP1112" s="206"/>
      <c r="GQ1112" s="206"/>
      <c r="GR1112" s="206"/>
      <c r="GS1112" s="206"/>
      <c r="GT1112" s="206"/>
      <c r="GU1112" s="206"/>
      <c r="GV1112" s="206"/>
      <c r="GW1112" s="206"/>
      <c r="GX1112" s="206"/>
      <c r="GY1112" s="206"/>
      <c r="GZ1112" s="206"/>
      <c r="HA1112" s="206"/>
      <c r="HB1112" s="206"/>
      <c r="HC1112" s="206"/>
      <c r="HD1112" s="206"/>
      <c r="HE1112" s="206"/>
      <c r="HF1112" s="206"/>
      <c r="HG1112" s="206"/>
      <c r="HH1112" s="206"/>
      <c r="HI1112" s="206"/>
      <c r="HJ1112" s="206"/>
      <c r="HK1112" s="206"/>
      <c r="HL1112" s="206"/>
      <c r="HM1112" s="206"/>
      <c r="HN1112" s="206"/>
      <c r="HO1112" s="206"/>
      <c r="HP1112" s="206"/>
      <c r="HQ1112" s="206"/>
      <c r="HR1112" s="206"/>
      <c r="HS1112" s="206"/>
      <c r="HT1112" s="206"/>
      <c r="HU1112" s="206"/>
      <c r="HV1112" s="206"/>
      <c r="HW1112" s="206"/>
      <c r="HX1112" s="206"/>
      <c r="HY1112" s="206"/>
      <c r="HZ1112" s="206"/>
      <c r="IA1112" s="206"/>
      <c r="IB1112" s="206"/>
      <c r="IC1112" s="206"/>
      <c r="ID1112" s="206"/>
      <c r="IE1112" s="206"/>
      <c r="IF1112" s="206"/>
      <c r="IG1112" s="206"/>
      <c r="IH1112" s="206"/>
    </row>
    <row r="1113" spans="1:242" s="225" customFormat="1" hidden="1" x14ac:dyDescent="0.25">
      <c r="A1113" s="206"/>
      <c r="B1113" s="206"/>
      <c r="C1113" s="204"/>
      <c r="D1113" s="407" t="s">
        <v>1977</v>
      </c>
      <c r="E1113" s="319"/>
      <c r="F1113" s="322"/>
      <c r="G1113" s="242" t="s">
        <v>1611</v>
      </c>
      <c r="H1113" s="285">
        <v>1340000</v>
      </c>
      <c r="I1113" s="236"/>
      <c r="J1113" s="357">
        <f t="shared" si="17"/>
        <v>18553200</v>
      </c>
      <c r="K1113" s="251"/>
      <c r="L1113" s="287"/>
      <c r="M1113" s="319"/>
      <c r="N1113" s="287"/>
      <c r="O1113" s="287"/>
      <c r="P1113" s="287"/>
      <c r="Q1113" s="287"/>
      <c r="R1113" s="287"/>
      <c r="S1113" s="287"/>
      <c r="T1113" s="287"/>
      <c r="U1113" s="287"/>
      <c r="V1113" s="287"/>
      <c r="W1113" s="287"/>
      <c r="X1113" s="287"/>
      <c r="Y1113" s="287"/>
      <c r="Z1113" s="287"/>
      <c r="AA1113" s="287"/>
      <c r="AB1113" s="287"/>
      <c r="AC1113" s="287"/>
      <c r="AD1113" s="287"/>
      <c r="AE1113" s="287"/>
      <c r="AF1113" s="287"/>
      <c r="AG1113" s="287"/>
      <c r="AH1113" s="287"/>
      <c r="AI1113" s="287"/>
      <c r="AJ1113" s="449"/>
      <c r="AK1113" s="206"/>
      <c r="AL1113" s="206"/>
      <c r="AM1113" s="206"/>
      <c r="AN1113" s="206"/>
      <c r="AO1113" s="206"/>
      <c r="AP1113" s="206"/>
      <c r="AQ1113" s="206"/>
      <c r="AR1113" s="206"/>
      <c r="AS1113" s="206"/>
      <c r="AT1113" s="206"/>
      <c r="AU1113" s="206"/>
      <c r="AV1113" s="206"/>
      <c r="AW1113" s="206"/>
      <c r="AX1113" s="206"/>
      <c r="AY1113" s="206"/>
      <c r="AZ1113" s="206"/>
      <c r="BA1113" s="206"/>
      <c r="BB1113" s="206"/>
      <c r="BC1113" s="206"/>
      <c r="BD1113" s="206"/>
      <c r="BE1113" s="206"/>
      <c r="BF1113" s="206"/>
      <c r="BG1113" s="206"/>
      <c r="BH1113" s="206"/>
      <c r="BI1113" s="206"/>
      <c r="BJ1113" s="206"/>
      <c r="BK1113" s="206"/>
      <c r="BL1113" s="206"/>
      <c r="BM1113" s="206"/>
      <c r="BN1113" s="206"/>
      <c r="BO1113" s="206"/>
      <c r="BP1113" s="206"/>
      <c r="BQ1113" s="206"/>
      <c r="BR1113" s="206"/>
      <c r="BS1113" s="206"/>
      <c r="BT1113" s="206"/>
      <c r="BU1113" s="206"/>
      <c r="BV1113" s="206"/>
      <c r="BW1113" s="206"/>
      <c r="BX1113" s="206"/>
      <c r="BY1113" s="206"/>
      <c r="BZ1113" s="206"/>
      <c r="CA1113" s="206"/>
      <c r="CB1113" s="206"/>
      <c r="CC1113" s="206"/>
      <c r="CD1113" s="206"/>
      <c r="CE1113" s="206"/>
      <c r="CF1113" s="206"/>
      <c r="CG1113" s="206"/>
      <c r="CH1113" s="206"/>
      <c r="CI1113" s="206"/>
      <c r="CJ1113" s="206"/>
      <c r="CK1113" s="206"/>
      <c r="CL1113" s="206"/>
      <c r="CM1113" s="206"/>
      <c r="CN1113" s="206"/>
      <c r="CO1113" s="206"/>
      <c r="CP1113" s="206"/>
      <c r="CQ1113" s="206"/>
      <c r="CR1113" s="206"/>
      <c r="CS1113" s="206"/>
      <c r="CT1113" s="206"/>
      <c r="CU1113" s="206"/>
      <c r="CV1113" s="206"/>
      <c r="CW1113" s="206"/>
      <c r="CX1113" s="206"/>
      <c r="CY1113" s="206"/>
      <c r="CZ1113" s="206"/>
      <c r="DA1113" s="206"/>
      <c r="DB1113" s="206"/>
      <c r="DC1113" s="206"/>
      <c r="DD1113" s="206"/>
      <c r="DE1113" s="206"/>
      <c r="DF1113" s="206"/>
      <c r="DG1113" s="206"/>
      <c r="DH1113" s="206"/>
      <c r="DI1113" s="206"/>
      <c r="DJ1113" s="206"/>
      <c r="DK1113" s="206"/>
      <c r="DL1113" s="206"/>
      <c r="DM1113" s="206"/>
      <c r="DN1113" s="206"/>
      <c r="DO1113" s="206"/>
      <c r="DP1113" s="206"/>
      <c r="DQ1113" s="206"/>
      <c r="DR1113" s="206"/>
      <c r="DS1113" s="206"/>
      <c r="DT1113" s="206"/>
      <c r="DU1113" s="206"/>
      <c r="DV1113" s="206"/>
      <c r="DW1113" s="206"/>
      <c r="DX1113" s="206"/>
      <c r="DY1113" s="206"/>
      <c r="DZ1113" s="206"/>
      <c r="EA1113" s="206"/>
      <c r="EB1113" s="206"/>
      <c r="EC1113" s="206"/>
      <c r="ED1113" s="206"/>
      <c r="EE1113" s="206"/>
      <c r="EF1113" s="206"/>
      <c r="EG1113" s="206"/>
      <c r="EH1113" s="206"/>
      <c r="EI1113" s="206"/>
      <c r="EJ1113" s="206"/>
      <c r="EK1113" s="206"/>
      <c r="EL1113" s="206"/>
      <c r="EM1113" s="206"/>
      <c r="EN1113" s="206"/>
      <c r="EO1113" s="206"/>
      <c r="EP1113" s="206"/>
      <c r="EQ1113" s="206"/>
      <c r="ER1113" s="206"/>
      <c r="ES1113" s="206"/>
      <c r="ET1113" s="206"/>
      <c r="EU1113" s="206"/>
      <c r="EV1113" s="206"/>
      <c r="EW1113" s="206"/>
      <c r="EX1113" s="206"/>
      <c r="EY1113" s="206"/>
      <c r="EZ1113" s="206"/>
      <c r="FA1113" s="206"/>
      <c r="FB1113" s="206"/>
      <c r="FC1113" s="206"/>
      <c r="FD1113" s="206"/>
      <c r="FE1113" s="206"/>
      <c r="FF1113" s="206"/>
      <c r="FG1113" s="206"/>
      <c r="FH1113" s="206"/>
      <c r="FI1113" s="206"/>
      <c r="FJ1113" s="206"/>
      <c r="FK1113" s="206"/>
      <c r="FL1113" s="206"/>
      <c r="FM1113" s="206"/>
      <c r="FN1113" s="206"/>
      <c r="FO1113" s="206"/>
      <c r="FP1113" s="206"/>
      <c r="FQ1113" s="206"/>
      <c r="FR1113" s="206"/>
      <c r="FS1113" s="206"/>
      <c r="FT1113" s="206"/>
      <c r="FU1113" s="206"/>
      <c r="FV1113" s="206"/>
      <c r="FW1113" s="206"/>
      <c r="FX1113" s="206"/>
      <c r="FY1113" s="206"/>
      <c r="FZ1113" s="206"/>
      <c r="GA1113" s="206"/>
      <c r="GB1113" s="206"/>
      <c r="GC1113" s="206"/>
      <c r="GD1113" s="206"/>
      <c r="GE1113" s="206"/>
      <c r="GF1113" s="206"/>
      <c r="GG1113" s="206"/>
      <c r="GH1113" s="206"/>
      <c r="GI1113" s="206"/>
      <c r="GJ1113" s="206"/>
      <c r="GK1113" s="206"/>
      <c r="GL1113" s="206"/>
      <c r="GM1113" s="206"/>
      <c r="GN1113" s="206"/>
      <c r="GO1113" s="206"/>
      <c r="GP1113" s="206"/>
      <c r="GQ1113" s="206"/>
      <c r="GR1113" s="206"/>
      <c r="GS1113" s="206"/>
      <c r="GT1113" s="206"/>
      <c r="GU1113" s="206"/>
      <c r="GV1113" s="206"/>
      <c r="GW1113" s="206"/>
      <c r="GX1113" s="206"/>
      <c r="GY1113" s="206"/>
      <c r="GZ1113" s="206"/>
      <c r="HA1113" s="206"/>
      <c r="HB1113" s="206"/>
      <c r="HC1113" s="206"/>
      <c r="HD1113" s="206"/>
      <c r="HE1113" s="206"/>
      <c r="HF1113" s="206"/>
      <c r="HG1113" s="206"/>
      <c r="HH1113" s="206"/>
      <c r="HI1113" s="206"/>
      <c r="HJ1113" s="206"/>
      <c r="HK1113" s="206"/>
      <c r="HL1113" s="206"/>
      <c r="HM1113" s="206"/>
      <c r="HN1113" s="206"/>
      <c r="HO1113" s="206"/>
      <c r="HP1113" s="206"/>
      <c r="HQ1113" s="206"/>
      <c r="HR1113" s="206"/>
      <c r="HS1113" s="206"/>
      <c r="HT1113" s="206"/>
      <c r="HU1113" s="206"/>
      <c r="HV1113" s="206"/>
      <c r="HW1113" s="206"/>
      <c r="HX1113" s="206"/>
      <c r="HY1113" s="206"/>
      <c r="HZ1113" s="206"/>
      <c r="IA1113" s="206"/>
      <c r="IB1113" s="206"/>
      <c r="IC1113" s="206"/>
      <c r="ID1113" s="206"/>
      <c r="IE1113" s="206"/>
      <c r="IF1113" s="206"/>
      <c r="IG1113" s="206"/>
      <c r="IH1113" s="206"/>
    </row>
    <row r="1114" spans="1:242" s="225" customFormat="1" hidden="1" x14ac:dyDescent="0.25">
      <c r="A1114" s="206"/>
      <c r="B1114" s="206"/>
      <c r="C1114" s="204">
        <v>43762</v>
      </c>
      <c r="D1114" s="233" t="s">
        <v>1958</v>
      </c>
      <c r="E1114" s="319" t="s">
        <v>1943</v>
      </c>
      <c r="F1114" s="322"/>
      <c r="G1114" s="242" t="s">
        <v>608</v>
      </c>
      <c r="H1114" s="285"/>
      <c r="I1114" s="236">
        <v>3045000</v>
      </c>
      <c r="J1114" s="357">
        <f t="shared" si="17"/>
        <v>15508200</v>
      </c>
      <c r="K1114" s="251"/>
      <c r="L1114" s="287"/>
      <c r="M1114" s="319" t="s">
        <v>1943</v>
      </c>
      <c r="N1114" s="287"/>
      <c r="O1114" s="287"/>
      <c r="P1114" s="287"/>
      <c r="Q1114" s="287"/>
      <c r="R1114" s="287"/>
      <c r="S1114" s="287"/>
      <c r="T1114" s="287"/>
      <c r="U1114" s="287"/>
      <c r="V1114" s="287"/>
      <c r="W1114" s="287"/>
      <c r="X1114" s="287"/>
      <c r="Y1114" s="287"/>
      <c r="Z1114" s="287"/>
      <c r="AA1114" s="287"/>
      <c r="AB1114" s="287"/>
      <c r="AC1114" s="287"/>
      <c r="AD1114" s="287"/>
      <c r="AE1114" s="287"/>
      <c r="AF1114" s="287"/>
      <c r="AG1114" s="287"/>
      <c r="AH1114" s="287"/>
      <c r="AI1114" s="287"/>
      <c r="AJ1114" s="449"/>
      <c r="AK1114" s="206"/>
      <c r="AL1114" s="206"/>
      <c r="AM1114" s="206"/>
      <c r="AN1114" s="206"/>
      <c r="AO1114" s="206"/>
      <c r="AP1114" s="206"/>
      <c r="AQ1114" s="206"/>
      <c r="AR1114" s="206"/>
      <c r="AS1114" s="206"/>
      <c r="AT1114" s="206"/>
      <c r="AU1114" s="206"/>
      <c r="AV1114" s="206"/>
      <c r="AW1114" s="206"/>
      <c r="AX1114" s="206"/>
      <c r="AY1114" s="206"/>
      <c r="AZ1114" s="206"/>
      <c r="BA1114" s="206"/>
      <c r="BB1114" s="206"/>
      <c r="BC1114" s="206"/>
      <c r="BD1114" s="206"/>
      <c r="BE1114" s="206"/>
      <c r="BF1114" s="206"/>
      <c r="BG1114" s="206"/>
      <c r="BH1114" s="206"/>
      <c r="BI1114" s="206"/>
      <c r="BJ1114" s="206"/>
      <c r="BK1114" s="206"/>
      <c r="BL1114" s="206"/>
      <c r="BM1114" s="206"/>
      <c r="BN1114" s="206"/>
      <c r="BO1114" s="206"/>
      <c r="BP1114" s="206"/>
      <c r="BQ1114" s="206"/>
      <c r="BR1114" s="206"/>
      <c r="BS1114" s="206"/>
      <c r="BT1114" s="206"/>
      <c r="BU1114" s="206"/>
      <c r="BV1114" s="206"/>
      <c r="BW1114" s="206"/>
      <c r="BX1114" s="206"/>
      <c r="BY1114" s="206"/>
      <c r="BZ1114" s="206"/>
      <c r="CA1114" s="206"/>
      <c r="CB1114" s="206"/>
      <c r="CC1114" s="206"/>
      <c r="CD1114" s="206"/>
      <c r="CE1114" s="206"/>
      <c r="CF1114" s="206"/>
      <c r="CG1114" s="206"/>
      <c r="CH1114" s="206"/>
      <c r="CI1114" s="206"/>
      <c r="CJ1114" s="206"/>
      <c r="CK1114" s="206"/>
      <c r="CL1114" s="206"/>
      <c r="CM1114" s="206"/>
      <c r="CN1114" s="206"/>
      <c r="CO1114" s="206"/>
      <c r="CP1114" s="206"/>
      <c r="CQ1114" s="206"/>
      <c r="CR1114" s="206"/>
      <c r="CS1114" s="206"/>
      <c r="CT1114" s="206"/>
      <c r="CU1114" s="206"/>
      <c r="CV1114" s="206"/>
      <c r="CW1114" s="206"/>
      <c r="CX1114" s="206"/>
      <c r="CY1114" s="206"/>
      <c r="CZ1114" s="206"/>
      <c r="DA1114" s="206"/>
      <c r="DB1114" s="206"/>
      <c r="DC1114" s="206"/>
      <c r="DD1114" s="206"/>
      <c r="DE1114" s="206"/>
      <c r="DF1114" s="206"/>
      <c r="DG1114" s="206"/>
      <c r="DH1114" s="206"/>
      <c r="DI1114" s="206"/>
      <c r="DJ1114" s="206"/>
      <c r="DK1114" s="206"/>
      <c r="DL1114" s="206"/>
      <c r="DM1114" s="206"/>
      <c r="DN1114" s="206"/>
      <c r="DO1114" s="206"/>
      <c r="DP1114" s="206"/>
      <c r="DQ1114" s="206"/>
      <c r="DR1114" s="206"/>
      <c r="DS1114" s="206"/>
      <c r="DT1114" s="206"/>
      <c r="DU1114" s="206"/>
      <c r="DV1114" s="206"/>
      <c r="DW1114" s="206"/>
      <c r="DX1114" s="206"/>
      <c r="DY1114" s="206"/>
      <c r="DZ1114" s="206"/>
      <c r="EA1114" s="206"/>
      <c r="EB1114" s="206"/>
      <c r="EC1114" s="206"/>
      <c r="ED1114" s="206"/>
      <c r="EE1114" s="206"/>
      <c r="EF1114" s="206"/>
      <c r="EG1114" s="206"/>
      <c r="EH1114" s="206"/>
      <c r="EI1114" s="206"/>
      <c r="EJ1114" s="206"/>
      <c r="EK1114" s="206"/>
      <c r="EL1114" s="206"/>
      <c r="EM1114" s="206"/>
      <c r="EN1114" s="206"/>
      <c r="EO1114" s="206"/>
      <c r="EP1114" s="206"/>
      <c r="EQ1114" s="206"/>
      <c r="ER1114" s="206"/>
      <c r="ES1114" s="206"/>
      <c r="ET1114" s="206"/>
      <c r="EU1114" s="206"/>
      <c r="EV1114" s="206"/>
      <c r="EW1114" s="206"/>
      <c r="EX1114" s="206"/>
      <c r="EY1114" s="206"/>
      <c r="EZ1114" s="206"/>
      <c r="FA1114" s="206"/>
      <c r="FB1114" s="206"/>
      <c r="FC1114" s="206"/>
      <c r="FD1114" s="206"/>
      <c r="FE1114" s="206"/>
      <c r="FF1114" s="206"/>
      <c r="FG1114" s="206"/>
      <c r="FH1114" s="206"/>
      <c r="FI1114" s="206"/>
      <c r="FJ1114" s="206"/>
      <c r="FK1114" s="206"/>
      <c r="FL1114" s="206"/>
      <c r="FM1114" s="206"/>
      <c r="FN1114" s="206"/>
      <c r="FO1114" s="206"/>
      <c r="FP1114" s="206"/>
      <c r="FQ1114" s="206"/>
      <c r="FR1114" s="206"/>
      <c r="FS1114" s="206"/>
      <c r="FT1114" s="206"/>
      <c r="FU1114" s="206"/>
      <c r="FV1114" s="206"/>
      <c r="FW1114" s="206"/>
      <c r="FX1114" s="206"/>
      <c r="FY1114" s="206"/>
      <c r="FZ1114" s="206"/>
      <c r="GA1114" s="206"/>
      <c r="GB1114" s="206"/>
      <c r="GC1114" s="206"/>
      <c r="GD1114" s="206"/>
      <c r="GE1114" s="206"/>
      <c r="GF1114" s="206"/>
      <c r="GG1114" s="206"/>
      <c r="GH1114" s="206"/>
      <c r="GI1114" s="206"/>
      <c r="GJ1114" s="206"/>
      <c r="GK1114" s="206"/>
      <c r="GL1114" s="206"/>
      <c r="GM1114" s="206"/>
      <c r="GN1114" s="206"/>
      <c r="GO1114" s="206"/>
      <c r="GP1114" s="206"/>
      <c r="GQ1114" s="206"/>
      <c r="GR1114" s="206"/>
      <c r="GS1114" s="206"/>
      <c r="GT1114" s="206"/>
      <c r="GU1114" s="206"/>
      <c r="GV1114" s="206"/>
      <c r="GW1114" s="206"/>
      <c r="GX1114" s="206"/>
      <c r="GY1114" s="206"/>
      <c r="GZ1114" s="206"/>
      <c r="HA1114" s="206"/>
      <c r="HB1114" s="206"/>
      <c r="HC1114" s="206"/>
      <c r="HD1114" s="206"/>
      <c r="HE1114" s="206"/>
      <c r="HF1114" s="206"/>
      <c r="HG1114" s="206"/>
      <c r="HH1114" s="206"/>
      <c r="HI1114" s="206"/>
      <c r="HJ1114" s="206"/>
      <c r="HK1114" s="206"/>
      <c r="HL1114" s="206"/>
      <c r="HM1114" s="206"/>
      <c r="HN1114" s="206"/>
      <c r="HO1114" s="206"/>
      <c r="HP1114" s="206"/>
      <c r="HQ1114" s="206"/>
      <c r="HR1114" s="206"/>
      <c r="HS1114" s="206"/>
      <c r="HT1114" s="206"/>
      <c r="HU1114" s="206"/>
      <c r="HV1114" s="206"/>
      <c r="HW1114" s="206"/>
      <c r="HX1114" s="206"/>
      <c r="HY1114" s="206"/>
      <c r="HZ1114" s="206"/>
      <c r="IA1114" s="206"/>
      <c r="IB1114" s="206"/>
      <c r="IC1114" s="206"/>
      <c r="ID1114" s="206"/>
      <c r="IE1114" s="206"/>
      <c r="IF1114" s="206"/>
      <c r="IG1114" s="206"/>
      <c r="IH1114" s="206"/>
    </row>
    <row r="1115" spans="1:242" s="225" customFormat="1" hidden="1" x14ac:dyDescent="0.25">
      <c r="A1115" s="206"/>
      <c r="B1115" s="206"/>
      <c r="C1115" s="204">
        <v>43762</v>
      </c>
      <c r="D1115" s="233" t="s">
        <v>1960</v>
      </c>
      <c r="E1115" s="319" t="s">
        <v>1944</v>
      </c>
      <c r="F1115" s="322"/>
      <c r="G1115" s="242" t="s">
        <v>1959</v>
      </c>
      <c r="H1115" s="285"/>
      <c r="I1115" s="236">
        <v>270000</v>
      </c>
      <c r="J1115" s="357">
        <f t="shared" si="17"/>
        <v>15238200</v>
      </c>
      <c r="K1115" s="251"/>
      <c r="L1115" s="287"/>
      <c r="M1115" s="319" t="s">
        <v>1944</v>
      </c>
      <c r="N1115" s="287"/>
      <c r="O1115" s="287"/>
      <c r="P1115" s="287"/>
      <c r="Q1115" s="287"/>
      <c r="R1115" s="287"/>
      <c r="S1115" s="287"/>
      <c r="T1115" s="287"/>
      <c r="U1115" s="287"/>
      <c r="V1115" s="287"/>
      <c r="W1115" s="287"/>
      <c r="X1115" s="287"/>
      <c r="Y1115" s="287"/>
      <c r="Z1115" s="287"/>
      <c r="AA1115" s="287"/>
      <c r="AB1115" s="287"/>
      <c r="AC1115" s="287"/>
      <c r="AD1115" s="287"/>
      <c r="AE1115" s="287"/>
      <c r="AF1115" s="287"/>
      <c r="AG1115" s="287"/>
      <c r="AH1115" s="287"/>
      <c r="AI1115" s="287"/>
      <c r="AJ1115" s="449"/>
      <c r="AK1115" s="206"/>
      <c r="AL1115" s="206"/>
      <c r="AM1115" s="206"/>
      <c r="AN1115" s="206"/>
      <c r="AO1115" s="206"/>
      <c r="AP1115" s="206"/>
      <c r="AQ1115" s="206"/>
      <c r="AR1115" s="206"/>
      <c r="AS1115" s="206"/>
      <c r="AT1115" s="206"/>
      <c r="AU1115" s="206"/>
      <c r="AV1115" s="206"/>
      <c r="AW1115" s="206"/>
      <c r="AX1115" s="206"/>
      <c r="AY1115" s="206"/>
      <c r="AZ1115" s="206"/>
      <c r="BA1115" s="206"/>
      <c r="BB1115" s="206"/>
      <c r="BC1115" s="206"/>
      <c r="BD1115" s="206"/>
      <c r="BE1115" s="206"/>
      <c r="BF1115" s="206"/>
      <c r="BG1115" s="206"/>
      <c r="BH1115" s="206"/>
      <c r="BI1115" s="206"/>
      <c r="BJ1115" s="206"/>
      <c r="BK1115" s="206"/>
      <c r="BL1115" s="206"/>
      <c r="BM1115" s="206"/>
      <c r="BN1115" s="206"/>
      <c r="BO1115" s="206"/>
      <c r="BP1115" s="206"/>
      <c r="BQ1115" s="206"/>
      <c r="BR1115" s="206"/>
      <c r="BS1115" s="206"/>
      <c r="BT1115" s="206"/>
      <c r="BU1115" s="206"/>
      <c r="BV1115" s="206"/>
      <c r="BW1115" s="206"/>
      <c r="BX1115" s="206"/>
      <c r="BY1115" s="206"/>
      <c r="BZ1115" s="206"/>
      <c r="CA1115" s="206"/>
      <c r="CB1115" s="206"/>
      <c r="CC1115" s="206"/>
      <c r="CD1115" s="206"/>
      <c r="CE1115" s="206"/>
      <c r="CF1115" s="206"/>
      <c r="CG1115" s="206"/>
      <c r="CH1115" s="206"/>
      <c r="CI1115" s="206"/>
      <c r="CJ1115" s="206"/>
      <c r="CK1115" s="206"/>
      <c r="CL1115" s="206"/>
      <c r="CM1115" s="206"/>
      <c r="CN1115" s="206"/>
      <c r="CO1115" s="206"/>
      <c r="CP1115" s="206"/>
      <c r="CQ1115" s="206"/>
      <c r="CR1115" s="206"/>
      <c r="CS1115" s="206"/>
      <c r="CT1115" s="206"/>
      <c r="CU1115" s="206"/>
      <c r="CV1115" s="206"/>
      <c r="CW1115" s="206"/>
      <c r="CX1115" s="206"/>
      <c r="CY1115" s="206"/>
      <c r="CZ1115" s="206"/>
      <c r="DA1115" s="206"/>
      <c r="DB1115" s="206"/>
      <c r="DC1115" s="206"/>
      <c r="DD1115" s="206"/>
      <c r="DE1115" s="206"/>
      <c r="DF1115" s="206"/>
      <c r="DG1115" s="206"/>
      <c r="DH1115" s="206"/>
      <c r="DI1115" s="206"/>
      <c r="DJ1115" s="206"/>
      <c r="DK1115" s="206"/>
      <c r="DL1115" s="206"/>
      <c r="DM1115" s="206"/>
      <c r="DN1115" s="206"/>
      <c r="DO1115" s="206"/>
      <c r="DP1115" s="206"/>
      <c r="DQ1115" s="206"/>
      <c r="DR1115" s="206"/>
      <c r="DS1115" s="206"/>
      <c r="DT1115" s="206"/>
      <c r="DU1115" s="206"/>
      <c r="DV1115" s="206"/>
      <c r="DW1115" s="206"/>
      <c r="DX1115" s="206"/>
      <c r="DY1115" s="206"/>
      <c r="DZ1115" s="206"/>
      <c r="EA1115" s="206"/>
      <c r="EB1115" s="206"/>
      <c r="EC1115" s="206"/>
      <c r="ED1115" s="206"/>
      <c r="EE1115" s="206"/>
      <c r="EF1115" s="206"/>
      <c r="EG1115" s="206"/>
      <c r="EH1115" s="206"/>
      <c r="EI1115" s="206"/>
      <c r="EJ1115" s="206"/>
      <c r="EK1115" s="206"/>
      <c r="EL1115" s="206"/>
      <c r="EM1115" s="206"/>
      <c r="EN1115" s="206"/>
      <c r="EO1115" s="206"/>
      <c r="EP1115" s="206"/>
      <c r="EQ1115" s="206"/>
      <c r="ER1115" s="206"/>
      <c r="ES1115" s="206"/>
      <c r="ET1115" s="206"/>
      <c r="EU1115" s="206"/>
      <c r="EV1115" s="206"/>
      <c r="EW1115" s="206"/>
      <c r="EX1115" s="206"/>
      <c r="EY1115" s="206"/>
      <c r="EZ1115" s="206"/>
      <c r="FA1115" s="206"/>
      <c r="FB1115" s="206"/>
      <c r="FC1115" s="206"/>
      <c r="FD1115" s="206"/>
      <c r="FE1115" s="206"/>
      <c r="FF1115" s="206"/>
      <c r="FG1115" s="206"/>
      <c r="FH1115" s="206"/>
      <c r="FI1115" s="206"/>
      <c r="FJ1115" s="206"/>
      <c r="FK1115" s="206"/>
      <c r="FL1115" s="206"/>
      <c r="FM1115" s="206"/>
      <c r="FN1115" s="206"/>
      <c r="FO1115" s="206"/>
      <c r="FP1115" s="206"/>
      <c r="FQ1115" s="206"/>
      <c r="FR1115" s="206"/>
      <c r="FS1115" s="206"/>
      <c r="FT1115" s="206"/>
      <c r="FU1115" s="206"/>
      <c r="FV1115" s="206"/>
      <c r="FW1115" s="206"/>
      <c r="FX1115" s="206"/>
      <c r="FY1115" s="206"/>
      <c r="FZ1115" s="206"/>
      <c r="GA1115" s="206"/>
      <c r="GB1115" s="206"/>
      <c r="GC1115" s="206"/>
      <c r="GD1115" s="206"/>
      <c r="GE1115" s="206"/>
      <c r="GF1115" s="206"/>
      <c r="GG1115" s="206"/>
      <c r="GH1115" s="206"/>
      <c r="GI1115" s="206"/>
      <c r="GJ1115" s="206"/>
      <c r="GK1115" s="206"/>
      <c r="GL1115" s="206"/>
      <c r="GM1115" s="206"/>
      <c r="GN1115" s="206"/>
      <c r="GO1115" s="206"/>
      <c r="GP1115" s="206"/>
      <c r="GQ1115" s="206"/>
      <c r="GR1115" s="206"/>
      <c r="GS1115" s="206"/>
      <c r="GT1115" s="206"/>
      <c r="GU1115" s="206"/>
      <c r="GV1115" s="206"/>
      <c r="GW1115" s="206"/>
      <c r="GX1115" s="206"/>
      <c r="GY1115" s="206"/>
      <c r="GZ1115" s="206"/>
      <c r="HA1115" s="206"/>
      <c r="HB1115" s="206"/>
      <c r="HC1115" s="206"/>
      <c r="HD1115" s="206"/>
      <c r="HE1115" s="206"/>
      <c r="HF1115" s="206"/>
      <c r="HG1115" s="206"/>
      <c r="HH1115" s="206"/>
      <c r="HI1115" s="206"/>
      <c r="HJ1115" s="206"/>
      <c r="HK1115" s="206"/>
      <c r="HL1115" s="206"/>
      <c r="HM1115" s="206"/>
      <c r="HN1115" s="206"/>
      <c r="HO1115" s="206"/>
      <c r="HP1115" s="206"/>
      <c r="HQ1115" s="206"/>
      <c r="HR1115" s="206"/>
      <c r="HS1115" s="206"/>
      <c r="HT1115" s="206"/>
      <c r="HU1115" s="206"/>
      <c r="HV1115" s="206"/>
      <c r="HW1115" s="206"/>
      <c r="HX1115" s="206"/>
      <c r="HY1115" s="206"/>
      <c r="HZ1115" s="206"/>
      <c r="IA1115" s="206"/>
      <c r="IB1115" s="206"/>
      <c r="IC1115" s="206"/>
      <c r="ID1115" s="206"/>
      <c r="IE1115" s="206"/>
      <c r="IF1115" s="206"/>
      <c r="IG1115" s="206"/>
      <c r="IH1115" s="206"/>
    </row>
    <row r="1116" spans="1:242" s="225" customFormat="1" hidden="1" x14ac:dyDescent="0.25">
      <c r="A1116" s="206"/>
      <c r="B1116" s="206"/>
      <c r="C1116" s="204">
        <v>43762</v>
      </c>
      <c r="D1116" s="233" t="s">
        <v>1961</v>
      </c>
      <c r="E1116" s="319" t="s">
        <v>1945</v>
      </c>
      <c r="F1116" s="322"/>
      <c r="G1116" s="242" t="s">
        <v>532</v>
      </c>
      <c r="H1116" s="285"/>
      <c r="I1116" s="236">
        <v>948620</v>
      </c>
      <c r="J1116" s="357">
        <f t="shared" si="17"/>
        <v>14289580</v>
      </c>
      <c r="K1116" s="251"/>
      <c r="L1116" s="287"/>
      <c r="M1116" s="319" t="s">
        <v>1945</v>
      </c>
      <c r="N1116" s="287"/>
      <c r="O1116" s="287"/>
      <c r="P1116" s="287"/>
      <c r="Q1116" s="287"/>
      <c r="R1116" s="287"/>
      <c r="S1116" s="287"/>
      <c r="T1116" s="287"/>
      <c r="U1116" s="287"/>
      <c r="V1116" s="287"/>
      <c r="W1116" s="287"/>
      <c r="X1116" s="287"/>
      <c r="Y1116" s="287"/>
      <c r="Z1116" s="287"/>
      <c r="AA1116" s="287"/>
      <c r="AB1116" s="287"/>
      <c r="AC1116" s="287"/>
      <c r="AD1116" s="287"/>
      <c r="AE1116" s="287"/>
      <c r="AF1116" s="287"/>
      <c r="AG1116" s="287"/>
      <c r="AH1116" s="287"/>
      <c r="AI1116" s="287"/>
      <c r="AJ1116" s="449"/>
      <c r="AK1116" s="206"/>
      <c r="AL1116" s="206"/>
      <c r="AM1116" s="206"/>
      <c r="AN1116" s="206"/>
      <c r="AO1116" s="206"/>
      <c r="AP1116" s="206"/>
      <c r="AQ1116" s="206"/>
      <c r="AR1116" s="206"/>
      <c r="AS1116" s="206"/>
      <c r="AT1116" s="206"/>
      <c r="AU1116" s="206"/>
      <c r="AV1116" s="206"/>
      <c r="AW1116" s="206"/>
      <c r="AX1116" s="206"/>
      <c r="AY1116" s="206"/>
      <c r="AZ1116" s="206"/>
      <c r="BA1116" s="206"/>
      <c r="BB1116" s="206"/>
      <c r="BC1116" s="206"/>
      <c r="BD1116" s="206"/>
      <c r="BE1116" s="206"/>
      <c r="BF1116" s="206"/>
      <c r="BG1116" s="206"/>
      <c r="BH1116" s="206"/>
      <c r="BI1116" s="206"/>
      <c r="BJ1116" s="206"/>
      <c r="BK1116" s="206"/>
      <c r="BL1116" s="206"/>
      <c r="BM1116" s="206"/>
      <c r="BN1116" s="206"/>
      <c r="BO1116" s="206"/>
      <c r="BP1116" s="206"/>
      <c r="BQ1116" s="206"/>
      <c r="BR1116" s="206"/>
      <c r="BS1116" s="206"/>
      <c r="BT1116" s="206"/>
      <c r="BU1116" s="206"/>
      <c r="BV1116" s="206"/>
      <c r="BW1116" s="206"/>
      <c r="BX1116" s="206"/>
      <c r="BY1116" s="206"/>
      <c r="BZ1116" s="206"/>
      <c r="CA1116" s="206"/>
      <c r="CB1116" s="206"/>
      <c r="CC1116" s="206"/>
      <c r="CD1116" s="206"/>
      <c r="CE1116" s="206"/>
      <c r="CF1116" s="206"/>
      <c r="CG1116" s="206"/>
      <c r="CH1116" s="206"/>
      <c r="CI1116" s="206"/>
      <c r="CJ1116" s="206"/>
      <c r="CK1116" s="206"/>
      <c r="CL1116" s="206"/>
      <c r="CM1116" s="206"/>
      <c r="CN1116" s="206"/>
      <c r="CO1116" s="206"/>
      <c r="CP1116" s="206"/>
      <c r="CQ1116" s="206"/>
      <c r="CR1116" s="206"/>
      <c r="CS1116" s="206"/>
      <c r="CT1116" s="206"/>
      <c r="CU1116" s="206"/>
      <c r="CV1116" s="206"/>
      <c r="CW1116" s="206"/>
      <c r="CX1116" s="206"/>
      <c r="CY1116" s="206"/>
      <c r="CZ1116" s="206"/>
      <c r="DA1116" s="206"/>
      <c r="DB1116" s="206"/>
      <c r="DC1116" s="206"/>
      <c r="DD1116" s="206"/>
      <c r="DE1116" s="206"/>
      <c r="DF1116" s="206"/>
      <c r="DG1116" s="206"/>
      <c r="DH1116" s="206"/>
      <c r="DI1116" s="206"/>
      <c r="DJ1116" s="206"/>
      <c r="DK1116" s="206"/>
      <c r="DL1116" s="206"/>
      <c r="DM1116" s="206"/>
      <c r="DN1116" s="206"/>
      <c r="DO1116" s="206"/>
      <c r="DP1116" s="206"/>
      <c r="DQ1116" s="206"/>
      <c r="DR1116" s="206"/>
      <c r="DS1116" s="206"/>
      <c r="DT1116" s="206"/>
      <c r="DU1116" s="206"/>
      <c r="DV1116" s="206"/>
      <c r="DW1116" s="206"/>
      <c r="DX1116" s="206"/>
      <c r="DY1116" s="206"/>
      <c r="DZ1116" s="206"/>
      <c r="EA1116" s="206"/>
      <c r="EB1116" s="206"/>
      <c r="EC1116" s="206"/>
      <c r="ED1116" s="206"/>
      <c r="EE1116" s="206"/>
      <c r="EF1116" s="206"/>
      <c r="EG1116" s="206"/>
      <c r="EH1116" s="206"/>
      <c r="EI1116" s="206"/>
      <c r="EJ1116" s="206"/>
      <c r="EK1116" s="206"/>
      <c r="EL1116" s="206"/>
      <c r="EM1116" s="206"/>
      <c r="EN1116" s="206"/>
      <c r="EO1116" s="206"/>
      <c r="EP1116" s="206"/>
      <c r="EQ1116" s="206"/>
      <c r="ER1116" s="206"/>
      <c r="ES1116" s="206"/>
      <c r="ET1116" s="206"/>
      <c r="EU1116" s="206"/>
      <c r="EV1116" s="206"/>
      <c r="EW1116" s="206"/>
      <c r="EX1116" s="206"/>
      <c r="EY1116" s="206"/>
      <c r="EZ1116" s="206"/>
      <c r="FA1116" s="206"/>
      <c r="FB1116" s="206"/>
      <c r="FC1116" s="206"/>
      <c r="FD1116" s="206"/>
      <c r="FE1116" s="206"/>
      <c r="FF1116" s="206"/>
      <c r="FG1116" s="206"/>
      <c r="FH1116" s="206"/>
      <c r="FI1116" s="206"/>
      <c r="FJ1116" s="206"/>
      <c r="FK1116" s="206"/>
      <c r="FL1116" s="206"/>
      <c r="FM1116" s="206"/>
      <c r="FN1116" s="206"/>
      <c r="FO1116" s="206"/>
      <c r="FP1116" s="206"/>
      <c r="FQ1116" s="206"/>
      <c r="FR1116" s="206"/>
      <c r="FS1116" s="206"/>
      <c r="FT1116" s="206"/>
      <c r="FU1116" s="206"/>
      <c r="FV1116" s="206"/>
      <c r="FW1116" s="206"/>
      <c r="FX1116" s="206"/>
      <c r="FY1116" s="206"/>
      <c r="FZ1116" s="206"/>
      <c r="GA1116" s="206"/>
      <c r="GB1116" s="206"/>
      <c r="GC1116" s="206"/>
      <c r="GD1116" s="206"/>
      <c r="GE1116" s="206"/>
      <c r="GF1116" s="206"/>
      <c r="GG1116" s="206"/>
      <c r="GH1116" s="206"/>
      <c r="GI1116" s="206"/>
      <c r="GJ1116" s="206"/>
      <c r="GK1116" s="206"/>
      <c r="GL1116" s="206"/>
      <c r="GM1116" s="206"/>
      <c r="GN1116" s="206"/>
      <c r="GO1116" s="206"/>
      <c r="GP1116" s="206"/>
      <c r="GQ1116" s="206"/>
      <c r="GR1116" s="206"/>
      <c r="GS1116" s="206"/>
      <c r="GT1116" s="206"/>
      <c r="GU1116" s="206"/>
      <c r="GV1116" s="206"/>
      <c r="GW1116" s="206"/>
      <c r="GX1116" s="206"/>
      <c r="GY1116" s="206"/>
      <c r="GZ1116" s="206"/>
      <c r="HA1116" s="206"/>
      <c r="HB1116" s="206"/>
      <c r="HC1116" s="206"/>
      <c r="HD1116" s="206"/>
      <c r="HE1116" s="206"/>
      <c r="HF1116" s="206"/>
      <c r="HG1116" s="206"/>
      <c r="HH1116" s="206"/>
      <c r="HI1116" s="206"/>
      <c r="HJ1116" s="206"/>
      <c r="HK1116" s="206"/>
      <c r="HL1116" s="206"/>
      <c r="HM1116" s="206"/>
      <c r="HN1116" s="206"/>
      <c r="HO1116" s="206"/>
      <c r="HP1116" s="206"/>
      <c r="HQ1116" s="206"/>
      <c r="HR1116" s="206"/>
      <c r="HS1116" s="206"/>
      <c r="HT1116" s="206"/>
      <c r="HU1116" s="206"/>
      <c r="HV1116" s="206"/>
      <c r="HW1116" s="206"/>
      <c r="HX1116" s="206"/>
      <c r="HY1116" s="206"/>
      <c r="HZ1116" s="206"/>
      <c r="IA1116" s="206"/>
      <c r="IB1116" s="206"/>
      <c r="IC1116" s="206"/>
      <c r="ID1116" s="206"/>
      <c r="IE1116" s="206"/>
      <c r="IF1116" s="206"/>
      <c r="IG1116" s="206"/>
      <c r="IH1116" s="206"/>
    </row>
    <row r="1117" spans="1:242" s="225" customFormat="1" hidden="1" x14ac:dyDescent="0.25">
      <c r="A1117" s="206"/>
      <c r="B1117" s="206"/>
      <c r="C1117" s="204">
        <v>43762</v>
      </c>
      <c r="D1117" s="233" t="s">
        <v>1962</v>
      </c>
      <c r="E1117" s="319" t="s">
        <v>1946</v>
      </c>
      <c r="F1117" s="322"/>
      <c r="G1117" s="242" t="s">
        <v>611</v>
      </c>
      <c r="H1117" s="285"/>
      <c r="I1117" s="236">
        <v>250000</v>
      </c>
      <c r="J1117" s="357">
        <f t="shared" si="17"/>
        <v>14039580</v>
      </c>
      <c r="K1117" s="251"/>
      <c r="L1117" s="287"/>
      <c r="M1117" s="319" t="s">
        <v>1946</v>
      </c>
      <c r="N1117" s="287"/>
      <c r="O1117" s="287"/>
      <c r="P1117" s="287"/>
      <c r="Q1117" s="287"/>
      <c r="R1117" s="287"/>
      <c r="S1117" s="287"/>
      <c r="T1117" s="287"/>
      <c r="U1117" s="287"/>
      <c r="V1117" s="287"/>
      <c r="W1117" s="287"/>
      <c r="X1117" s="287"/>
      <c r="Y1117" s="287"/>
      <c r="Z1117" s="287"/>
      <c r="AA1117" s="287"/>
      <c r="AB1117" s="287"/>
      <c r="AC1117" s="287"/>
      <c r="AD1117" s="287"/>
      <c r="AE1117" s="287"/>
      <c r="AF1117" s="287"/>
      <c r="AG1117" s="287"/>
      <c r="AH1117" s="287"/>
      <c r="AI1117" s="287"/>
      <c r="AJ1117" s="449"/>
      <c r="AK1117" s="206"/>
      <c r="AL1117" s="206"/>
      <c r="AM1117" s="206"/>
      <c r="AN1117" s="206"/>
      <c r="AO1117" s="206"/>
      <c r="AP1117" s="206"/>
      <c r="AQ1117" s="206"/>
      <c r="AR1117" s="206"/>
      <c r="AS1117" s="206"/>
      <c r="AT1117" s="206"/>
      <c r="AU1117" s="206"/>
      <c r="AV1117" s="206"/>
      <c r="AW1117" s="206"/>
      <c r="AX1117" s="206"/>
      <c r="AY1117" s="206"/>
      <c r="AZ1117" s="206"/>
      <c r="BA1117" s="206"/>
      <c r="BB1117" s="206"/>
      <c r="BC1117" s="206"/>
      <c r="BD1117" s="206"/>
      <c r="BE1117" s="206"/>
      <c r="BF1117" s="206"/>
      <c r="BG1117" s="206"/>
      <c r="BH1117" s="206"/>
      <c r="BI1117" s="206"/>
      <c r="BJ1117" s="206"/>
      <c r="BK1117" s="206"/>
      <c r="BL1117" s="206"/>
      <c r="BM1117" s="206"/>
      <c r="BN1117" s="206"/>
      <c r="BO1117" s="206"/>
      <c r="BP1117" s="206"/>
      <c r="BQ1117" s="206"/>
      <c r="BR1117" s="206"/>
      <c r="BS1117" s="206"/>
      <c r="BT1117" s="206"/>
      <c r="BU1117" s="206"/>
      <c r="BV1117" s="206"/>
      <c r="BW1117" s="206"/>
      <c r="BX1117" s="206"/>
      <c r="BY1117" s="206"/>
      <c r="BZ1117" s="206"/>
      <c r="CA1117" s="206"/>
      <c r="CB1117" s="206"/>
      <c r="CC1117" s="206"/>
      <c r="CD1117" s="206"/>
      <c r="CE1117" s="206"/>
      <c r="CF1117" s="206"/>
      <c r="CG1117" s="206"/>
      <c r="CH1117" s="206"/>
      <c r="CI1117" s="206"/>
      <c r="CJ1117" s="206"/>
      <c r="CK1117" s="206"/>
      <c r="CL1117" s="206"/>
      <c r="CM1117" s="206"/>
      <c r="CN1117" s="206"/>
      <c r="CO1117" s="206"/>
      <c r="CP1117" s="206"/>
      <c r="CQ1117" s="206"/>
      <c r="CR1117" s="206"/>
      <c r="CS1117" s="206"/>
      <c r="CT1117" s="206"/>
      <c r="CU1117" s="206"/>
      <c r="CV1117" s="206"/>
      <c r="CW1117" s="206"/>
      <c r="CX1117" s="206"/>
      <c r="CY1117" s="206"/>
      <c r="CZ1117" s="206"/>
      <c r="DA1117" s="206"/>
      <c r="DB1117" s="206"/>
      <c r="DC1117" s="206"/>
      <c r="DD1117" s="206"/>
      <c r="DE1117" s="206"/>
      <c r="DF1117" s="206"/>
      <c r="DG1117" s="206"/>
      <c r="DH1117" s="206"/>
      <c r="DI1117" s="206"/>
      <c r="DJ1117" s="206"/>
      <c r="DK1117" s="206"/>
      <c r="DL1117" s="206"/>
      <c r="DM1117" s="206"/>
      <c r="DN1117" s="206"/>
      <c r="DO1117" s="206"/>
      <c r="DP1117" s="206"/>
      <c r="DQ1117" s="206"/>
      <c r="DR1117" s="206"/>
      <c r="DS1117" s="206"/>
      <c r="DT1117" s="206"/>
      <c r="DU1117" s="206"/>
      <c r="DV1117" s="206"/>
      <c r="DW1117" s="206"/>
      <c r="DX1117" s="206"/>
      <c r="DY1117" s="206"/>
      <c r="DZ1117" s="206"/>
      <c r="EA1117" s="206"/>
      <c r="EB1117" s="206"/>
      <c r="EC1117" s="206"/>
      <c r="ED1117" s="206"/>
      <c r="EE1117" s="206"/>
      <c r="EF1117" s="206"/>
      <c r="EG1117" s="206"/>
      <c r="EH1117" s="206"/>
      <c r="EI1117" s="206"/>
      <c r="EJ1117" s="206"/>
      <c r="EK1117" s="206"/>
      <c r="EL1117" s="206"/>
      <c r="EM1117" s="206"/>
      <c r="EN1117" s="206"/>
      <c r="EO1117" s="206"/>
      <c r="EP1117" s="206"/>
      <c r="EQ1117" s="206"/>
      <c r="ER1117" s="206"/>
      <c r="ES1117" s="206"/>
      <c r="ET1117" s="206"/>
      <c r="EU1117" s="206"/>
      <c r="EV1117" s="206"/>
      <c r="EW1117" s="206"/>
      <c r="EX1117" s="206"/>
      <c r="EY1117" s="206"/>
      <c r="EZ1117" s="206"/>
      <c r="FA1117" s="206"/>
      <c r="FB1117" s="206"/>
      <c r="FC1117" s="206"/>
      <c r="FD1117" s="206"/>
      <c r="FE1117" s="206"/>
      <c r="FF1117" s="206"/>
      <c r="FG1117" s="206"/>
      <c r="FH1117" s="206"/>
      <c r="FI1117" s="206"/>
      <c r="FJ1117" s="206"/>
      <c r="FK1117" s="206"/>
      <c r="FL1117" s="206"/>
      <c r="FM1117" s="206"/>
      <c r="FN1117" s="206"/>
      <c r="FO1117" s="206"/>
      <c r="FP1117" s="206"/>
      <c r="FQ1117" s="206"/>
      <c r="FR1117" s="206"/>
      <c r="FS1117" s="206"/>
      <c r="FT1117" s="206"/>
      <c r="FU1117" s="206"/>
      <c r="FV1117" s="206"/>
      <c r="FW1117" s="206"/>
      <c r="FX1117" s="206"/>
      <c r="FY1117" s="206"/>
      <c r="FZ1117" s="206"/>
      <c r="GA1117" s="206"/>
      <c r="GB1117" s="206"/>
      <c r="GC1117" s="206"/>
      <c r="GD1117" s="206"/>
      <c r="GE1117" s="206"/>
      <c r="GF1117" s="206"/>
      <c r="GG1117" s="206"/>
      <c r="GH1117" s="206"/>
      <c r="GI1117" s="206"/>
      <c r="GJ1117" s="206"/>
      <c r="GK1117" s="206"/>
      <c r="GL1117" s="206"/>
      <c r="GM1117" s="206"/>
      <c r="GN1117" s="206"/>
      <c r="GO1117" s="206"/>
      <c r="GP1117" s="206"/>
      <c r="GQ1117" s="206"/>
      <c r="GR1117" s="206"/>
      <c r="GS1117" s="206"/>
      <c r="GT1117" s="206"/>
      <c r="GU1117" s="206"/>
      <c r="GV1117" s="206"/>
      <c r="GW1117" s="206"/>
      <c r="GX1117" s="206"/>
      <c r="GY1117" s="206"/>
      <c r="GZ1117" s="206"/>
      <c r="HA1117" s="206"/>
      <c r="HB1117" s="206"/>
      <c r="HC1117" s="206"/>
      <c r="HD1117" s="206"/>
      <c r="HE1117" s="206"/>
      <c r="HF1117" s="206"/>
      <c r="HG1117" s="206"/>
      <c r="HH1117" s="206"/>
      <c r="HI1117" s="206"/>
      <c r="HJ1117" s="206"/>
      <c r="HK1117" s="206"/>
      <c r="HL1117" s="206"/>
      <c r="HM1117" s="206"/>
      <c r="HN1117" s="206"/>
      <c r="HO1117" s="206"/>
      <c r="HP1117" s="206"/>
      <c r="HQ1117" s="206"/>
      <c r="HR1117" s="206"/>
      <c r="HS1117" s="206"/>
      <c r="HT1117" s="206"/>
      <c r="HU1117" s="206"/>
      <c r="HV1117" s="206"/>
      <c r="HW1117" s="206"/>
      <c r="HX1117" s="206"/>
      <c r="HY1117" s="206"/>
      <c r="HZ1117" s="206"/>
      <c r="IA1117" s="206"/>
      <c r="IB1117" s="206"/>
      <c r="IC1117" s="206"/>
      <c r="ID1117" s="206"/>
      <c r="IE1117" s="206"/>
      <c r="IF1117" s="206"/>
      <c r="IG1117" s="206"/>
      <c r="IH1117" s="206"/>
    </row>
    <row r="1118" spans="1:242" s="225" customFormat="1" hidden="1" x14ac:dyDescent="0.25">
      <c r="A1118" s="206"/>
      <c r="B1118" s="206"/>
      <c r="C1118" s="204">
        <v>43762</v>
      </c>
      <c r="D1118" s="233" t="s">
        <v>564</v>
      </c>
      <c r="E1118" s="319" t="s">
        <v>1947</v>
      </c>
      <c r="F1118" s="322"/>
      <c r="G1118" s="242" t="s">
        <v>563</v>
      </c>
      <c r="H1118" s="285"/>
      <c r="I1118" s="236">
        <v>320000</v>
      </c>
      <c r="J1118" s="357">
        <f t="shared" si="17"/>
        <v>13719580</v>
      </c>
      <c r="K1118" s="251"/>
      <c r="L1118" s="287"/>
      <c r="M1118" s="319" t="s">
        <v>1947</v>
      </c>
      <c r="N1118" s="287"/>
      <c r="O1118" s="287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449"/>
      <c r="AK1118" s="206"/>
      <c r="AL1118" s="206"/>
      <c r="AM1118" s="206"/>
      <c r="AN1118" s="206"/>
      <c r="AO1118" s="206"/>
      <c r="AP1118" s="206"/>
      <c r="AQ1118" s="206"/>
      <c r="AR1118" s="206"/>
      <c r="AS1118" s="206"/>
      <c r="AT1118" s="206"/>
      <c r="AU1118" s="206"/>
      <c r="AV1118" s="206"/>
      <c r="AW1118" s="206"/>
      <c r="AX1118" s="206"/>
      <c r="AY1118" s="206"/>
      <c r="AZ1118" s="206"/>
      <c r="BA1118" s="206"/>
      <c r="BB1118" s="206"/>
      <c r="BC1118" s="206"/>
      <c r="BD1118" s="206"/>
      <c r="BE1118" s="206"/>
      <c r="BF1118" s="206"/>
      <c r="BG1118" s="206"/>
      <c r="BH1118" s="206"/>
      <c r="BI1118" s="206"/>
      <c r="BJ1118" s="206"/>
      <c r="BK1118" s="206"/>
      <c r="BL1118" s="206"/>
      <c r="BM1118" s="206"/>
      <c r="BN1118" s="206"/>
      <c r="BO1118" s="206"/>
      <c r="BP1118" s="206"/>
      <c r="BQ1118" s="206"/>
      <c r="BR1118" s="206"/>
      <c r="BS1118" s="206"/>
      <c r="BT1118" s="206"/>
      <c r="BU1118" s="206"/>
      <c r="BV1118" s="206"/>
      <c r="BW1118" s="206"/>
      <c r="BX1118" s="206"/>
      <c r="BY1118" s="206"/>
      <c r="BZ1118" s="206"/>
      <c r="CA1118" s="206"/>
      <c r="CB1118" s="206"/>
      <c r="CC1118" s="206"/>
      <c r="CD1118" s="206"/>
      <c r="CE1118" s="206"/>
      <c r="CF1118" s="206"/>
      <c r="CG1118" s="206"/>
      <c r="CH1118" s="206"/>
      <c r="CI1118" s="206"/>
      <c r="CJ1118" s="206"/>
      <c r="CK1118" s="206"/>
      <c r="CL1118" s="206"/>
      <c r="CM1118" s="206"/>
      <c r="CN1118" s="206"/>
      <c r="CO1118" s="206"/>
      <c r="CP1118" s="206"/>
      <c r="CQ1118" s="206"/>
      <c r="CR1118" s="206"/>
      <c r="CS1118" s="206"/>
      <c r="CT1118" s="206"/>
      <c r="CU1118" s="206"/>
      <c r="CV1118" s="206"/>
      <c r="CW1118" s="206"/>
      <c r="CX1118" s="206"/>
      <c r="CY1118" s="206"/>
      <c r="CZ1118" s="206"/>
      <c r="DA1118" s="206"/>
      <c r="DB1118" s="206"/>
      <c r="DC1118" s="206"/>
      <c r="DD1118" s="206"/>
      <c r="DE1118" s="206"/>
      <c r="DF1118" s="206"/>
      <c r="DG1118" s="206"/>
      <c r="DH1118" s="206"/>
      <c r="DI1118" s="206"/>
      <c r="DJ1118" s="206"/>
      <c r="DK1118" s="206"/>
      <c r="DL1118" s="206"/>
      <c r="DM1118" s="206"/>
      <c r="DN1118" s="206"/>
      <c r="DO1118" s="206"/>
      <c r="DP1118" s="206"/>
      <c r="DQ1118" s="206"/>
      <c r="DR1118" s="206"/>
      <c r="DS1118" s="206"/>
      <c r="DT1118" s="206"/>
      <c r="DU1118" s="206"/>
      <c r="DV1118" s="206"/>
      <c r="DW1118" s="206"/>
      <c r="DX1118" s="206"/>
      <c r="DY1118" s="206"/>
      <c r="DZ1118" s="206"/>
      <c r="EA1118" s="206"/>
      <c r="EB1118" s="206"/>
      <c r="EC1118" s="206"/>
      <c r="ED1118" s="206"/>
      <c r="EE1118" s="206"/>
      <c r="EF1118" s="206"/>
      <c r="EG1118" s="206"/>
      <c r="EH1118" s="206"/>
      <c r="EI1118" s="206"/>
      <c r="EJ1118" s="206"/>
      <c r="EK1118" s="206"/>
      <c r="EL1118" s="206"/>
      <c r="EM1118" s="206"/>
      <c r="EN1118" s="206"/>
      <c r="EO1118" s="206"/>
      <c r="EP1118" s="206"/>
      <c r="EQ1118" s="206"/>
      <c r="ER1118" s="206"/>
      <c r="ES1118" s="206"/>
      <c r="ET1118" s="206"/>
      <c r="EU1118" s="206"/>
      <c r="EV1118" s="206"/>
      <c r="EW1118" s="206"/>
      <c r="EX1118" s="206"/>
      <c r="EY1118" s="206"/>
      <c r="EZ1118" s="206"/>
      <c r="FA1118" s="206"/>
      <c r="FB1118" s="206"/>
      <c r="FC1118" s="206"/>
      <c r="FD1118" s="206"/>
      <c r="FE1118" s="206"/>
      <c r="FF1118" s="206"/>
      <c r="FG1118" s="206"/>
      <c r="FH1118" s="206"/>
      <c r="FI1118" s="206"/>
      <c r="FJ1118" s="206"/>
      <c r="FK1118" s="206"/>
      <c r="FL1118" s="206"/>
      <c r="FM1118" s="206"/>
      <c r="FN1118" s="206"/>
      <c r="FO1118" s="206"/>
      <c r="FP1118" s="206"/>
      <c r="FQ1118" s="206"/>
      <c r="FR1118" s="206"/>
      <c r="FS1118" s="206"/>
      <c r="FT1118" s="206"/>
      <c r="FU1118" s="206"/>
      <c r="FV1118" s="206"/>
      <c r="FW1118" s="206"/>
      <c r="FX1118" s="206"/>
      <c r="FY1118" s="206"/>
      <c r="FZ1118" s="206"/>
      <c r="GA1118" s="206"/>
      <c r="GB1118" s="206"/>
      <c r="GC1118" s="206"/>
      <c r="GD1118" s="206"/>
      <c r="GE1118" s="206"/>
      <c r="GF1118" s="206"/>
      <c r="GG1118" s="206"/>
      <c r="GH1118" s="206"/>
      <c r="GI1118" s="206"/>
      <c r="GJ1118" s="206"/>
      <c r="GK1118" s="206"/>
      <c r="GL1118" s="206"/>
      <c r="GM1118" s="206"/>
      <c r="GN1118" s="206"/>
      <c r="GO1118" s="206"/>
      <c r="GP1118" s="206"/>
      <c r="GQ1118" s="206"/>
      <c r="GR1118" s="206"/>
      <c r="GS1118" s="206"/>
      <c r="GT1118" s="206"/>
      <c r="GU1118" s="206"/>
      <c r="GV1118" s="206"/>
      <c r="GW1118" s="206"/>
      <c r="GX1118" s="206"/>
      <c r="GY1118" s="206"/>
      <c r="GZ1118" s="206"/>
      <c r="HA1118" s="206"/>
      <c r="HB1118" s="206"/>
      <c r="HC1118" s="206"/>
      <c r="HD1118" s="206"/>
      <c r="HE1118" s="206"/>
      <c r="HF1118" s="206"/>
      <c r="HG1118" s="206"/>
      <c r="HH1118" s="206"/>
      <c r="HI1118" s="206"/>
      <c r="HJ1118" s="206"/>
      <c r="HK1118" s="206"/>
      <c r="HL1118" s="206"/>
      <c r="HM1118" s="206"/>
      <c r="HN1118" s="206"/>
      <c r="HO1118" s="206"/>
      <c r="HP1118" s="206"/>
      <c r="HQ1118" s="206"/>
      <c r="HR1118" s="206"/>
      <c r="HS1118" s="206"/>
      <c r="HT1118" s="206"/>
      <c r="HU1118" s="206"/>
      <c r="HV1118" s="206"/>
      <c r="HW1118" s="206"/>
      <c r="HX1118" s="206"/>
      <c r="HY1118" s="206"/>
      <c r="HZ1118" s="206"/>
      <c r="IA1118" s="206"/>
      <c r="IB1118" s="206"/>
      <c r="IC1118" s="206"/>
      <c r="ID1118" s="206"/>
      <c r="IE1118" s="206"/>
      <c r="IF1118" s="206"/>
      <c r="IG1118" s="206"/>
      <c r="IH1118" s="206"/>
    </row>
    <row r="1119" spans="1:242" s="225" customFormat="1" hidden="1" x14ac:dyDescent="0.25">
      <c r="A1119" s="206"/>
      <c r="B1119" s="206"/>
      <c r="C1119" s="204">
        <v>43763</v>
      </c>
      <c r="D1119" s="233" t="s">
        <v>1963</v>
      </c>
      <c r="E1119" s="319" t="s">
        <v>1948</v>
      </c>
      <c r="F1119" s="322"/>
      <c r="G1119" s="242" t="s">
        <v>420</v>
      </c>
      <c r="H1119" s="285"/>
      <c r="I1119" s="236">
        <v>1082000</v>
      </c>
      <c r="J1119" s="357">
        <f t="shared" si="17"/>
        <v>12637580</v>
      </c>
      <c r="K1119" s="251"/>
      <c r="L1119" s="287"/>
      <c r="M1119" s="319" t="s">
        <v>1948</v>
      </c>
      <c r="N1119" s="287"/>
      <c r="O1119" s="287"/>
      <c r="P1119" s="287"/>
      <c r="Q1119" s="287"/>
      <c r="R1119" s="287"/>
      <c r="S1119" s="287"/>
      <c r="T1119" s="287"/>
      <c r="U1119" s="287"/>
      <c r="V1119" s="287"/>
      <c r="W1119" s="287"/>
      <c r="X1119" s="287"/>
      <c r="Y1119" s="287"/>
      <c r="Z1119" s="287"/>
      <c r="AA1119" s="287"/>
      <c r="AB1119" s="287"/>
      <c r="AC1119" s="287"/>
      <c r="AD1119" s="287"/>
      <c r="AE1119" s="287"/>
      <c r="AF1119" s="287"/>
      <c r="AG1119" s="287"/>
      <c r="AH1119" s="287"/>
      <c r="AI1119" s="287"/>
      <c r="AJ1119" s="449"/>
      <c r="AK1119" s="206"/>
      <c r="AL1119" s="206"/>
      <c r="AM1119" s="206"/>
      <c r="AN1119" s="206"/>
      <c r="AO1119" s="206"/>
      <c r="AP1119" s="206"/>
      <c r="AQ1119" s="206"/>
      <c r="AR1119" s="206"/>
      <c r="AS1119" s="206"/>
      <c r="AT1119" s="206"/>
      <c r="AU1119" s="206"/>
      <c r="AV1119" s="206"/>
      <c r="AW1119" s="206"/>
      <c r="AX1119" s="206"/>
      <c r="AY1119" s="206"/>
      <c r="AZ1119" s="206"/>
      <c r="BA1119" s="206"/>
      <c r="BB1119" s="206"/>
      <c r="BC1119" s="206"/>
      <c r="BD1119" s="206"/>
      <c r="BE1119" s="206"/>
      <c r="BF1119" s="206"/>
      <c r="BG1119" s="206"/>
      <c r="BH1119" s="206"/>
      <c r="BI1119" s="206"/>
      <c r="BJ1119" s="206"/>
      <c r="BK1119" s="206"/>
      <c r="BL1119" s="206"/>
      <c r="BM1119" s="206"/>
      <c r="BN1119" s="206"/>
      <c r="BO1119" s="206"/>
      <c r="BP1119" s="206"/>
      <c r="BQ1119" s="206"/>
      <c r="BR1119" s="206"/>
      <c r="BS1119" s="206"/>
      <c r="BT1119" s="206"/>
      <c r="BU1119" s="206"/>
      <c r="BV1119" s="206"/>
      <c r="BW1119" s="206"/>
      <c r="BX1119" s="206"/>
      <c r="BY1119" s="206"/>
      <c r="BZ1119" s="206"/>
      <c r="CA1119" s="206"/>
      <c r="CB1119" s="206"/>
      <c r="CC1119" s="206"/>
      <c r="CD1119" s="206"/>
      <c r="CE1119" s="206"/>
      <c r="CF1119" s="206"/>
      <c r="CG1119" s="206"/>
      <c r="CH1119" s="206"/>
      <c r="CI1119" s="206"/>
      <c r="CJ1119" s="206"/>
      <c r="CK1119" s="206"/>
      <c r="CL1119" s="206"/>
      <c r="CM1119" s="206"/>
      <c r="CN1119" s="206"/>
      <c r="CO1119" s="206"/>
      <c r="CP1119" s="206"/>
      <c r="CQ1119" s="206"/>
      <c r="CR1119" s="206"/>
      <c r="CS1119" s="206"/>
      <c r="CT1119" s="206"/>
      <c r="CU1119" s="206"/>
      <c r="CV1119" s="206"/>
      <c r="CW1119" s="206"/>
      <c r="CX1119" s="206"/>
      <c r="CY1119" s="206"/>
      <c r="CZ1119" s="206"/>
      <c r="DA1119" s="206"/>
      <c r="DB1119" s="206"/>
      <c r="DC1119" s="206"/>
      <c r="DD1119" s="206"/>
      <c r="DE1119" s="206"/>
      <c r="DF1119" s="206"/>
      <c r="DG1119" s="206"/>
      <c r="DH1119" s="206"/>
      <c r="DI1119" s="206"/>
      <c r="DJ1119" s="206"/>
      <c r="DK1119" s="206"/>
      <c r="DL1119" s="206"/>
      <c r="DM1119" s="206"/>
      <c r="DN1119" s="206"/>
      <c r="DO1119" s="206"/>
      <c r="DP1119" s="206"/>
      <c r="DQ1119" s="206"/>
      <c r="DR1119" s="206"/>
      <c r="DS1119" s="206"/>
      <c r="DT1119" s="206"/>
      <c r="DU1119" s="206"/>
      <c r="DV1119" s="206"/>
      <c r="DW1119" s="206"/>
      <c r="DX1119" s="206"/>
      <c r="DY1119" s="206"/>
      <c r="DZ1119" s="206"/>
      <c r="EA1119" s="206"/>
      <c r="EB1119" s="206"/>
      <c r="EC1119" s="206"/>
      <c r="ED1119" s="206"/>
      <c r="EE1119" s="206"/>
      <c r="EF1119" s="206"/>
      <c r="EG1119" s="206"/>
      <c r="EH1119" s="206"/>
      <c r="EI1119" s="206"/>
      <c r="EJ1119" s="206"/>
      <c r="EK1119" s="206"/>
      <c r="EL1119" s="206"/>
      <c r="EM1119" s="206"/>
      <c r="EN1119" s="206"/>
      <c r="EO1119" s="206"/>
      <c r="EP1119" s="206"/>
      <c r="EQ1119" s="206"/>
      <c r="ER1119" s="206"/>
      <c r="ES1119" s="206"/>
      <c r="ET1119" s="206"/>
      <c r="EU1119" s="206"/>
      <c r="EV1119" s="206"/>
      <c r="EW1119" s="206"/>
      <c r="EX1119" s="206"/>
      <c r="EY1119" s="206"/>
      <c r="EZ1119" s="206"/>
      <c r="FA1119" s="206"/>
      <c r="FB1119" s="206"/>
      <c r="FC1119" s="206"/>
      <c r="FD1119" s="206"/>
      <c r="FE1119" s="206"/>
      <c r="FF1119" s="206"/>
      <c r="FG1119" s="206"/>
      <c r="FH1119" s="206"/>
      <c r="FI1119" s="206"/>
      <c r="FJ1119" s="206"/>
      <c r="FK1119" s="206"/>
      <c r="FL1119" s="206"/>
      <c r="FM1119" s="206"/>
      <c r="FN1119" s="206"/>
      <c r="FO1119" s="206"/>
      <c r="FP1119" s="206"/>
      <c r="FQ1119" s="206"/>
      <c r="FR1119" s="206"/>
      <c r="FS1119" s="206"/>
      <c r="FT1119" s="206"/>
      <c r="FU1119" s="206"/>
      <c r="FV1119" s="206"/>
      <c r="FW1119" s="206"/>
      <c r="FX1119" s="206"/>
      <c r="FY1119" s="206"/>
      <c r="FZ1119" s="206"/>
      <c r="GA1119" s="206"/>
      <c r="GB1119" s="206"/>
      <c r="GC1119" s="206"/>
      <c r="GD1119" s="206"/>
      <c r="GE1119" s="206"/>
      <c r="GF1119" s="206"/>
      <c r="GG1119" s="206"/>
      <c r="GH1119" s="206"/>
      <c r="GI1119" s="206"/>
      <c r="GJ1119" s="206"/>
      <c r="GK1119" s="206"/>
      <c r="GL1119" s="206"/>
      <c r="GM1119" s="206"/>
      <c r="GN1119" s="206"/>
      <c r="GO1119" s="206"/>
      <c r="GP1119" s="206"/>
      <c r="GQ1119" s="206"/>
      <c r="GR1119" s="206"/>
      <c r="GS1119" s="206"/>
      <c r="GT1119" s="206"/>
      <c r="GU1119" s="206"/>
      <c r="GV1119" s="206"/>
      <c r="GW1119" s="206"/>
      <c r="GX1119" s="206"/>
      <c r="GY1119" s="206"/>
      <c r="GZ1119" s="206"/>
      <c r="HA1119" s="206"/>
      <c r="HB1119" s="206"/>
      <c r="HC1119" s="206"/>
      <c r="HD1119" s="206"/>
      <c r="HE1119" s="206"/>
      <c r="HF1119" s="206"/>
      <c r="HG1119" s="206"/>
      <c r="HH1119" s="206"/>
      <c r="HI1119" s="206"/>
      <c r="HJ1119" s="206"/>
      <c r="HK1119" s="206"/>
      <c r="HL1119" s="206"/>
      <c r="HM1119" s="206"/>
      <c r="HN1119" s="206"/>
      <c r="HO1119" s="206"/>
      <c r="HP1119" s="206"/>
      <c r="HQ1119" s="206"/>
      <c r="HR1119" s="206"/>
      <c r="HS1119" s="206"/>
      <c r="HT1119" s="206"/>
      <c r="HU1119" s="206"/>
      <c r="HV1119" s="206"/>
      <c r="HW1119" s="206"/>
      <c r="HX1119" s="206"/>
      <c r="HY1119" s="206"/>
      <c r="HZ1119" s="206"/>
      <c r="IA1119" s="206"/>
      <c r="IB1119" s="206"/>
      <c r="IC1119" s="206"/>
      <c r="ID1119" s="206"/>
      <c r="IE1119" s="206"/>
      <c r="IF1119" s="206"/>
      <c r="IG1119" s="206"/>
      <c r="IH1119" s="206"/>
    </row>
    <row r="1120" spans="1:242" s="225" customFormat="1" hidden="1" x14ac:dyDescent="0.25">
      <c r="A1120" s="206"/>
      <c r="B1120" s="206"/>
      <c r="C1120" s="204">
        <v>43763</v>
      </c>
      <c r="D1120" s="233" t="s">
        <v>1965</v>
      </c>
      <c r="E1120" s="319" t="s">
        <v>1949</v>
      </c>
      <c r="F1120" s="322"/>
      <c r="G1120" s="242" t="s">
        <v>1964</v>
      </c>
      <c r="H1120" s="285"/>
      <c r="I1120" s="236">
        <v>1195000</v>
      </c>
      <c r="J1120" s="357">
        <f t="shared" si="17"/>
        <v>11442580</v>
      </c>
      <c r="K1120" s="251"/>
      <c r="L1120" s="287"/>
      <c r="M1120" s="319" t="s">
        <v>1949</v>
      </c>
      <c r="N1120" s="287"/>
      <c r="O1120" s="287"/>
      <c r="P1120" s="287"/>
      <c r="Q1120" s="287"/>
      <c r="R1120" s="287"/>
      <c r="S1120" s="287"/>
      <c r="T1120" s="287"/>
      <c r="U1120" s="287"/>
      <c r="V1120" s="287"/>
      <c r="W1120" s="287"/>
      <c r="X1120" s="287"/>
      <c r="Y1120" s="287"/>
      <c r="Z1120" s="287"/>
      <c r="AA1120" s="287"/>
      <c r="AB1120" s="287"/>
      <c r="AC1120" s="287"/>
      <c r="AD1120" s="287"/>
      <c r="AE1120" s="287"/>
      <c r="AF1120" s="287"/>
      <c r="AG1120" s="287"/>
      <c r="AH1120" s="287"/>
      <c r="AI1120" s="287"/>
      <c r="AJ1120" s="449"/>
      <c r="AK1120" s="206"/>
      <c r="AL1120" s="206"/>
      <c r="AM1120" s="206"/>
      <c r="AN1120" s="206"/>
      <c r="AO1120" s="206"/>
      <c r="AP1120" s="206"/>
      <c r="AQ1120" s="206"/>
      <c r="AR1120" s="206"/>
      <c r="AS1120" s="206"/>
      <c r="AT1120" s="206"/>
      <c r="AU1120" s="206"/>
      <c r="AV1120" s="206"/>
      <c r="AW1120" s="206"/>
      <c r="AX1120" s="206"/>
      <c r="AY1120" s="206"/>
      <c r="AZ1120" s="206"/>
      <c r="BA1120" s="206"/>
      <c r="BB1120" s="206"/>
      <c r="BC1120" s="206"/>
      <c r="BD1120" s="206"/>
      <c r="BE1120" s="206"/>
      <c r="BF1120" s="206"/>
      <c r="BG1120" s="206"/>
      <c r="BH1120" s="206"/>
      <c r="BI1120" s="206"/>
      <c r="BJ1120" s="206"/>
      <c r="BK1120" s="206"/>
      <c r="BL1120" s="206"/>
      <c r="BM1120" s="206"/>
      <c r="BN1120" s="206"/>
      <c r="BO1120" s="206"/>
      <c r="BP1120" s="206"/>
      <c r="BQ1120" s="206"/>
      <c r="BR1120" s="206"/>
      <c r="BS1120" s="206"/>
      <c r="BT1120" s="206"/>
      <c r="BU1120" s="206"/>
      <c r="BV1120" s="206"/>
      <c r="BW1120" s="206"/>
      <c r="BX1120" s="206"/>
      <c r="BY1120" s="206"/>
      <c r="BZ1120" s="206"/>
      <c r="CA1120" s="206"/>
      <c r="CB1120" s="206"/>
      <c r="CC1120" s="206"/>
      <c r="CD1120" s="206"/>
      <c r="CE1120" s="206"/>
      <c r="CF1120" s="206"/>
      <c r="CG1120" s="206"/>
      <c r="CH1120" s="206"/>
      <c r="CI1120" s="206"/>
      <c r="CJ1120" s="206"/>
      <c r="CK1120" s="206"/>
      <c r="CL1120" s="206"/>
      <c r="CM1120" s="206"/>
      <c r="CN1120" s="206"/>
      <c r="CO1120" s="206"/>
      <c r="CP1120" s="206"/>
      <c r="CQ1120" s="206"/>
      <c r="CR1120" s="206"/>
      <c r="CS1120" s="206"/>
      <c r="CT1120" s="206"/>
      <c r="CU1120" s="206"/>
      <c r="CV1120" s="206"/>
      <c r="CW1120" s="206"/>
      <c r="CX1120" s="206"/>
      <c r="CY1120" s="206"/>
      <c r="CZ1120" s="206"/>
      <c r="DA1120" s="206"/>
      <c r="DB1120" s="206"/>
      <c r="DC1120" s="206"/>
      <c r="DD1120" s="206"/>
      <c r="DE1120" s="206"/>
      <c r="DF1120" s="206"/>
      <c r="DG1120" s="206"/>
      <c r="DH1120" s="206"/>
      <c r="DI1120" s="206"/>
      <c r="DJ1120" s="206"/>
      <c r="DK1120" s="206"/>
      <c r="DL1120" s="206"/>
      <c r="DM1120" s="206"/>
      <c r="DN1120" s="206"/>
      <c r="DO1120" s="206"/>
      <c r="DP1120" s="206"/>
      <c r="DQ1120" s="206"/>
      <c r="DR1120" s="206"/>
      <c r="DS1120" s="206"/>
      <c r="DT1120" s="206"/>
      <c r="DU1120" s="206"/>
      <c r="DV1120" s="206"/>
      <c r="DW1120" s="206"/>
      <c r="DX1120" s="206"/>
      <c r="DY1120" s="206"/>
      <c r="DZ1120" s="206"/>
      <c r="EA1120" s="206"/>
      <c r="EB1120" s="206"/>
      <c r="EC1120" s="206"/>
      <c r="ED1120" s="206"/>
      <c r="EE1120" s="206"/>
      <c r="EF1120" s="206"/>
      <c r="EG1120" s="206"/>
      <c r="EH1120" s="206"/>
      <c r="EI1120" s="206"/>
      <c r="EJ1120" s="206"/>
      <c r="EK1120" s="206"/>
      <c r="EL1120" s="206"/>
      <c r="EM1120" s="206"/>
      <c r="EN1120" s="206"/>
      <c r="EO1120" s="206"/>
      <c r="EP1120" s="206"/>
      <c r="EQ1120" s="206"/>
      <c r="ER1120" s="206"/>
      <c r="ES1120" s="206"/>
      <c r="ET1120" s="206"/>
      <c r="EU1120" s="206"/>
      <c r="EV1120" s="206"/>
      <c r="EW1120" s="206"/>
      <c r="EX1120" s="206"/>
      <c r="EY1120" s="206"/>
      <c r="EZ1120" s="206"/>
      <c r="FA1120" s="206"/>
      <c r="FB1120" s="206"/>
      <c r="FC1120" s="206"/>
      <c r="FD1120" s="206"/>
      <c r="FE1120" s="206"/>
      <c r="FF1120" s="206"/>
      <c r="FG1120" s="206"/>
      <c r="FH1120" s="206"/>
      <c r="FI1120" s="206"/>
      <c r="FJ1120" s="206"/>
      <c r="FK1120" s="206"/>
      <c r="FL1120" s="206"/>
      <c r="FM1120" s="206"/>
      <c r="FN1120" s="206"/>
      <c r="FO1120" s="206"/>
      <c r="FP1120" s="206"/>
      <c r="FQ1120" s="206"/>
      <c r="FR1120" s="206"/>
      <c r="FS1120" s="206"/>
      <c r="FT1120" s="206"/>
      <c r="FU1120" s="206"/>
      <c r="FV1120" s="206"/>
      <c r="FW1120" s="206"/>
      <c r="FX1120" s="206"/>
      <c r="FY1120" s="206"/>
      <c r="FZ1120" s="206"/>
      <c r="GA1120" s="206"/>
      <c r="GB1120" s="206"/>
      <c r="GC1120" s="206"/>
      <c r="GD1120" s="206"/>
      <c r="GE1120" s="206"/>
      <c r="GF1120" s="206"/>
      <c r="GG1120" s="206"/>
      <c r="GH1120" s="206"/>
      <c r="GI1120" s="206"/>
      <c r="GJ1120" s="206"/>
      <c r="GK1120" s="206"/>
      <c r="GL1120" s="206"/>
      <c r="GM1120" s="206"/>
      <c r="GN1120" s="206"/>
      <c r="GO1120" s="206"/>
      <c r="GP1120" s="206"/>
      <c r="GQ1120" s="206"/>
      <c r="GR1120" s="206"/>
      <c r="GS1120" s="206"/>
      <c r="GT1120" s="206"/>
      <c r="GU1120" s="206"/>
      <c r="GV1120" s="206"/>
      <c r="GW1120" s="206"/>
      <c r="GX1120" s="206"/>
      <c r="GY1120" s="206"/>
      <c r="GZ1120" s="206"/>
      <c r="HA1120" s="206"/>
      <c r="HB1120" s="206"/>
      <c r="HC1120" s="206"/>
      <c r="HD1120" s="206"/>
      <c r="HE1120" s="206"/>
      <c r="HF1120" s="206"/>
      <c r="HG1120" s="206"/>
      <c r="HH1120" s="206"/>
      <c r="HI1120" s="206"/>
      <c r="HJ1120" s="206"/>
      <c r="HK1120" s="206"/>
      <c r="HL1120" s="206"/>
      <c r="HM1120" s="206"/>
      <c r="HN1120" s="206"/>
      <c r="HO1120" s="206"/>
      <c r="HP1120" s="206"/>
      <c r="HQ1120" s="206"/>
      <c r="HR1120" s="206"/>
      <c r="HS1120" s="206"/>
      <c r="HT1120" s="206"/>
      <c r="HU1120" s="206"/>
      <c r="HV1120" s="206"/>
      <c r="HW1120" s="206"/>
      <c r="HX1120" s="206"/>
      <c r="HY1120" s="206"/>
      <c r="HZ1120" s="206"/>
      <c r="IA1120" s="206"/>
      <c r="IB1120" s="206"/>
      <c r="IC1120" s="206"/>
      <c r="ID1120" s="206"/>
      <c r="IE1120" s="206"/>
      <c r="IF1120" s="206"/>
      <c r="IG1120" s="206"/>
      <c r="IH1120" s="206"/>
    </row>
    <row r="1121" spans="1:242" s="225" customFormat="1" hidden="1" x14ac:dyDescent="0.25">
      <c r="A1121" s="206"/>
      <c r="B1121" s="206"/>
      <c r="C1121" s="204">
        <v>43763</v>
      </c>
      <c r="D1121" s="233" t="s">
        <v>1966</v>
      </c>
      <c r="E1121" s="319" t="s">
        <v>1950</v>
      </c>
      <c r="F1121" s="322"/>
      <c r="G1121" s="242" t="s">
        <v>764</v>
      </c>
      <c r="H1121" s="285"/>
      <c r="I1121" s="236">
        <v>3050445</v>
      </c>
      <c r="J1121" s="357">
        <f t="shared" si="17"/>
        <v>8392135</v>
      </c>
      <c r="K1121" s="251"/>
      <c r="L1121" s="287"/>
      <c r="M1121" s="319" t="s">
        <v>1950</v>
      </c>
      <c r="N1121" s="287"/>
      <c r="O1121" s="287"/>
      <c r="P1121" s="287"/>
      <c r="Q1121" s="287"/>
      <c r="R1121" s="287"/>
      <c r="S1121" s="287"/>
      <c r="T1121" s="287"/>
      <c r="U1121" s="287"/>
      <c r="V1121" s="287"/>
      <c r="W1121" s="287"/>
      <c r="X1121" s="287"/>
      <c r="Y1121" s="287"/>
      <c r="Z1121" s="287"/>
      <c r="AA1121" s="287"/>
      <c r="AB1121" s="287"/>
      <c r="AC1121" s="287"/>
      <c r="AD1121" s="287"/>
      <c r="AE1121" s="287"/>
      <c r="AF1121" s="287"/>
      <c r="AG1121" s="287"/>
      <c r="AH1121" s="287"/>
      <c r="AI1121" s="287"/>
      <c r="AJ1121" s="449"/>
      <c r="AK1121" s="206"/>
      <c r="AL1121" s="206"/>
      <c r="AM1121" s="206"/>
      <c r="AN1121" s="206"/>
      <c r="AO1121" s="206"/>
      <c r="AP1121" s="206"/>
      <c r="AQ1121" s="206"/>
      <c r="AR1121" s="206"/>
      <c r="AS1121" s="206"/>
      <c r="AT1121" s="206"/>
      <c r="AU1121" s="206"/>
      <c r="AV1121" s="206"/>
      <c r="AW1121" s="206"/>
      <c r="AX1121" s="206"/>
      <c r="AY1121" s="206"/>
      <c r="AZ1121" s="206"/>
      <c r="BA1121" s="206"/>
      <c r="BB1121" s="206"/>
      <c r="BC1121" s="206"/>
      <c r="BD1121" s="206"/>
      <c r="BE1121" s="206"/>
      <c r="BF1121" s="206"/>
      <c r="BG1121" s="206"/>
      <c r="BH1121" s="206"/>
      <c r="BI1121" s="206"/>
      <c r="BJ1121" s="206"/>
      <c r="BK1121" s="206"/>
      <c r="BL1121" s="206"/>
      <c r="BM1121" s="206"/>
      <c r="BN1121" s="206"/>
      <c r="BO1121" s="206"/>
      <c r="BP1121" s="206"/>
      <c r="BQ1121" s="206"/>
      <c r="BR1121" s="206"/>
      <c r="BS1121" s="206"/>
      <c r="BT1121" s="206"/>
      <c r="BU1121" s="206"/>
      <c r="BV1121" s="206"/>
      <c r="BW1121" s="206"/>
      <c r="BX1121" s="206"/>
      <c r="BY1121" s="206"/>
      <c r="BZ1121" s="206"/>
      <c r="CA1121" s="206"/>
      <c r="CB1121" s="206"/>
      <c r="CC1121" s="206"/>
      <c r="CD1121" s="206"/>
      <c r="CE1121" s="206"/>
      <c r="CF1121" s="206"/>
      <c r="CG1121" s="206"/>
      <c r="CH1121" s="206"/>
      <c r="CI1121" s="206"/>
      <c r="CJ1121" s="206"/>
      <c r="CK1121" s="206"/>
      <c r="CL1121" s="206"/>
      <c r="CM1121" s="206"/>
      <c r="CN1121" s="206"/>
      <c r="CO1121" s="206"/>
      <c r="CP1121" s="206"/>
      <c r="CQ1121" s="206"/>
      <c r="CR1121" s="206"/>
      <c r="CS1121" s="206"/>
      <c r="CT1121" s="206"/>
      <c r="CU1121" s="206"/>
      <c r="CV1121" s="206"/>
      <c r="CW1121" s="206"/>
      <c r="CX1121" s="206"/>
      <c r="CY1121" s="206"/>
      <c r="CZ1121" s="206"/>
      <c r="DA1121" s="206"/>
      <c r="DB1121" s="206"/>
      <c r="DC1121" s="206"/>
      <c r="DD1121" s="206"/>
      <c r="DE1121" s="206"/>
      <c r="DF1121" s="206"/>
      <c r="DG1121" s="206"/>
      <c r="DH1121" s="206"/>
      <c r="DI1121" s="206"/>
      <c r="DJ1121" s="206"/>
      <c r="DK1121" s="206"/>
      <c r="DL1121" s="206"/>
      <c r="DM1121" s="206"/>
      <c r="DN1121" s="206"/>
      <c r="DO1121" s="206"/>
      <c r="DP1121" s="206"/>
      <c r="DQ1121" s="206"/>
      <c r="DR1121" s="206"/>
      <c r="DS1121" s="206"/>
      <c r="DT1121" s="206"/>
      <c r="DU1121" s="206"/>
      <c r="DV1121" s="206"/>
      <c r="DW1121" s="206"/>
      <c r="DX1121" s="206"/>
      <c r="DY1121" s="206"/>
      <c r="DZ1121" s="206"/>
      <c r="EA1121" s="206"/>
      <c r="EB1121" s="206"/>
      <c r="EC1121" s="206"/>
      <c r="ED1121" s="206"/>
      <c r="EE1121" s="206"/>
      <c r="EF1121" s="206"/>
      <c r="EG1121" s="206"/>
      <c r="EH1121" s="206"/>
      <c r="EI1121" s="206"/>
      <c r="EJ1121" s="206"/>
      <c r="EK1121" s="206"/>
      <c r="EL1121" s="206"/>
      <c r="EM1121" s="206"/>
      <c r="EN1121" s="206"/>
      <c r="EO1121" s="206"/>
      <c r="EP1121" s="206"/>
      <c r="EQ1121" s="206"/>
      <c r="ER1121" s="206"/>
      <c r="ES1121" s="206"/>
      <c r="ET1121" s="206"/>
      <c r="EU1121" s="206"/>
      <c r="EV1121" s="206"/>
      <c r="EW1121" s="206"/>
      <c r="EX1121" s="206"/>
      <c r="EY1121" s="206"/>
      <c r="EZ1121" s="206"/>
      <c r="FA1121" s="206"/>
      <c r="FB1121" s="206"/>
      <c r="FC1121" s="206"/>
      <c r="FD1121" s="206"/>
      <c r="FE1121" s="206"/>
      <c r="FF1121" s="206"/>
      <c r="FG1121" s="206"/>
      <c r="FH1121" s="206"/>
      <c r="FI1121" s="206"/>
      <c r="FJ1121" s="206"/>
      <c r="FK1121" s="206"/>
      <c r="FL1121" s="206"/>
      <c r="FM1121" s="206"/>
      <c r="FN1121" s="206"/>
      <c r="FO1121" s="206"/>
      <c r="FP1121" s="206"/>
      <c r="FQ1121" s="206"/>
      <c r="FR1121" s="206"/>
      <c r="FS1121" s="206"/>
      <c r="FT1121" s="206"/>
      <c r="FU1121" s="206"/>
      <c r="FV1121" s="206"/>
      <c r="FW1121" s="206"/>
      <c r="FX1121" s="206"/>
      <c r="FY1121" s="206"/>
      <c r="FZ1121" s="206"/>
      <c r="GA1121" s="206"/>
      <c r="GB1121" s="206"/>
      <c r="GC1121" s="206"/>
      <c r="GD1121" s="206"/>
      <c r="GE1121" s="206"/>
      <c r="GF1121" s="206"/>
      <c r="GG1121" s="206"/>
      <c r="GH1121" s="206"/>
      <c r="GI1121" s="206"/>
      <c r="GJ1121" s="206"/>
      <c r="GK1121" s="206"/>
      <c r="GL1121" s="206"/>
      <c r="GM1121" s="206"/>
      <c r="GN1121" s="206"/>
      <c r="GO1121" s="206"/>
      <c r="GP1121" s="206"/>
      <c r="GQ1121" s="206"/>
      <c r="GR1121" s="206"/>
      <c r="GS1121" s="206"/>
      <c r="GT1121" s="206"/>
      <c r="GU1121" s="206"/>
      <c r="GV1121" s="206"/>
      <c r="GW1121" s="206"/>
      <c r="GX1121" s="206"/>
      <c r="GY1121" s="206"/>
      <c r="GZ1121" s="206"/>
      <c r="HA1121" s="206"/>
      <c r="HB1121" s="206"/>
      <c r="HC1121" s="206"/>
      <c r="HD1121" s="206"/>
      <c r="HE1121" s="206"/>
      <c r="HF1121" s="206"/>
      <c r="HG1121" s="206"/>
      <c r="HH1121" s="206"/>
      <c r="HI1121" s="206"/>
      <c r="HJ1121" s="206"/>
      <c r="HK1121" s="206"/>
      <c r="HL1121" s="206"/>
      <c r="HM1121" s="206"/>
      <c r="HN1121" s="206"/>
      <c r="HO1121" s="206"/>
      <c r="HP1121" s="206"/>
      <c r="HQ1121" s="206"/>
      <c r="HR1121" s="206"/>
      <c r="HS1121" s="206"/>
      <c r="HT1121" s="206"/>
      <c r="HU1121" s="206"/>
      <c r="HV1121" s="206"/>
      <c r="HW1121" s="206"/>
      <c r="HX1121" s="206"/>
      <c r="HY1121" s="206"/>
      <c r="HZ1121" s="206"/>
      <c r="IA1121" s="206"/>
      <c r="IB1121" s="206"/>
      <c r="IC1121" s="206"/>
      <c r="ID1121" s="206"/>
      <c r="IE1121" s="206"/>
      <c r="IF1121" s="206"/>
      <c r="IG1121" s="206"/>
      <c r="IH1121" s="206"/>
    </row>
    <row r="1122" spans="1:242" s="225" customFormat="1" hidden="1" x14ac:dyDescent="0.25">
      <c r="A1122" s="206"/>
      <c r="B1122" s="206"/>
      <c r="C1122" s="204">
        <v>43763</v>
      </c>
      <c r="D1122" s="233" t="s">
        <v>1967</v>
      </c>
      <c r="E1122" s="319" t="s">
        <v>1951</v>
      </c>
      <c r="F1122" s="322"/>
      <c r="G1122" s="242" t="s">
        <v>327</v>
      </c>
      <c r="H1122" s="285"/>
      <c r="I1122" s="236">
        <v>587500</v>
      </c>
      <c r="J1122" s="357">
        <f t="shared" si="17"/>
        <v>7804635</v>
      </c>
      <c r="K1122" s="251"/>
      <c r="L1122" s="287"/>
      <c r="M1122" s="319" t="s">
        <v>1951</v>
      </c>
      <c r="N1122" s="287"/>
      <c r="O1122" s="287"/>
      <c r="P1122" s="287"/>
      <c r="Q1122" s="287"/>
      <c r="R1122" s="287"/>
      <c r="S1122" s="287"/>
      <c r="T1122" s="287"/>
      <c r="U1122" s="287"/>
      <c r="V1122" s="287"/>
      <c r="W1122" s="287"/>
      <c r="X1122" s="287"/>
      <c r="Y1122" s="287"/>
      <c r="Z1122" s="287"/>
      <c r="AA1122" s="287"/>
      <c r="AB1122" s="287"/>
      <c r="AC1122" s="287"/>
      <c r="AD1122" s="287"/>
      <c r="AE1122" s="287"/>
      <c r="AF1122" s="287"/>
      <c r="AG1122" s="287"/>
      <c r="AH1122" s="287"/>
      <c r="AI1122" s="287"/>
      <c r="AJ1122" s="449"/>
      <c r="AK1122" s="206"/>
      <c r="AL1122" s="206"/>
      <c r="AM1122" s="206"/>
      <c r="AN1122" s="206"/>
      <c r="AO1122" s="206"/>
      <c r="AP1122" s="206"/>
      <c r="AQ1122" s="206"/>
      <c r="AR1122" s="206"/>
      <c r="AS1122" s="206"/>
      <c r="AT1122" s="206"/>
      <c r="AU1122" s="206"/>
      <c r="AV1122" s="206"/>
      <c r="AW1122" s="206"/>
      <c r="AX1122" s="206"/>
      <c r="AY1122" s="206"/>
      <c r="AZ1122" s="206"/>
      <c r="BA1122" s="206"/>
      <c r="BB1122" s="206"/>
      <c r="BC1122" s="206"/>
      <c r="BD1122" s="206"/>
      <c r="BE1122" s="206"/>
      <c r="BF1122" s="206"/>
      <c r="BG1122" s="206"/>
      <c r="BH1122" s="206"/>
      <c r="BI1122" s="206"/>
      <c r="BJ1122" s="206"/>
      <c r="BK1122" s="206"/>
      <c r="BL1122" s="206"/>
      <c r="BM1122" s="206"/>
      <c r="BN1122" s="206"/>
      <c r="BO1122" s="206"/>
      <c r="BP1122" s="206"/>
      <c r="BQ1122" s="206"/>
      <c r="BR1122" s="206"/>
      <c r="BS1122" s="206"/>
      <c r="BT1122" s="206"/>
      <c r="BU1122" s="206"/>
      <c r="BV1122" s="206"/>
      <c r="BW1122" s="206"/>
      <c r="BX1122" s="206"/>
      <c r="BY1122" s="206"/>
      <c r="BZ1122" s="206"/>
      <c r="CA1122" s="206"/>
      <c r="CB1122" s="206"/>
      <c r="CC1122" s="206"/>
      <c r="CD1122" s="206"/>
      <c r="CE1122" s="206"/>
      <c r="CF1122" s="206"/>
      <c r="CG1122" s="206"/>
      <c r="CH1122" s="206"/>
      <c r="CI1122" s="206"/>
      <c r="CJ1122" s="206"/>
      <c r="CK1122" s="206"/>
      <c r="CL1122" s="206"/>
      <c r="CM1122" s="206"/>
      <c r="CN1122" s="206"/>
      <c r="CO1122" s="206"/>
      <c r="CP1122" s="206"/>
      <c r="CQ1122" s="206"/>
      <c r="CR1122" s="206"/>
      <c r="CS1122" s="206"/>
      <c r="CT1122" s="206"/>
      <c r="CU1122" s="206"/>
      <c r="CV1122" s="206"/>
      <c r="CW1122" s="206"/>
      <c r="CX1122" s="206"/>
      <c r="CY1122" s="206"/>
      <c r="CZ1122" s="206"/>
      <c r="DA1122" s="206"/>
      <c r="DB1122" s="206"/>
      <c r="DC1122" s="206"/>
      <c r="DD1122" s="206"/>
      <c r="DE1122" s="206"/>
      <c r="DF1122" s="206"/>
      <c r="DG1122" s="206"/>
      <c r="DH1122" s="206"/>
      <c r="DI1122" s="206"/>
      <c r="DJ1122" s="206"/>
      <c r="DK1122" s="206"/>
      <c r="DL1122" s="206"/>
      <c r="DM1122" s="206"/>
      <c r="DN1122" s="206"/>
      <c r="DO1122" s="206"/>
      <c r="DP1122" s="206"/>
      <c r="DQ1122" s="206"/>
      <c r="DR1122" s="206"/>
      <c r="DS1122" s="206"/>
      <c r="DT1122" s="206"/>
      <c r="DU1122" s="206"/>
      <c r="DV1122" s="206"/>
      <c r="DW1122" s="206"/>
      <c r="DX1122" s="206"/>
      <c r="DY1122" s="206"/>
      <c r="DZ1122" s="206"/>
      <c r="EA1122" s="206"/>
      <c r="EB1122" s="206"/>
      <c r="EC1122" s="206"/>
      <c r="ED1122" s="206"/>
      <c r="EE1122" s="206"/>
      <c r="EF1122" s="206"/>
      <c r="EG1122" s="206"/>
      <c r="EH1122" s="206"/>
      <c r="EI1122" s="206"/>
      <c r="EJ1122" s="206"/>
      <c r="EK1122" s="206"/>
      <c r="EL1122" s="206"/>
      <c r="EM1122" s="206"/>
      <c r="EN1122" s="206"/>
      <c r="EO1122" s="206"/>
      <c r="EP1122" s="206"/>
      <c r="EQ1122" s="206"/>
      <c r="ER1122" s="206"/>
      <c r="ES1122" s="206"/>
      <c r="ET1122" s="206"/>
      <c r="EU1122" s="206"/>
      <c r="EV1122" s="206"/>
      <c r="EW1122" s="206"/>
      <c r="EX1122" s="206"/>
      <c r="EY1122" s="206"/>
      <c r="EZ1122" s="206"/>
      <c r="FA1122" s="206"/>
      <c r="FB1122" s="206"/>
      <c r="FC1122" s="206"/>
      <c r="FD1122" s="206"/>
      <c r="FE1122" s="206"/>
      <c r="FF1122" s="206"/>
      <c r="FG1122" s="206"/>
      <c r="FH1122" s="206"/>
      <c r="FI1122" s="206"/>
      <c r="FJ1122" s="206"/>
      <c r="FK1122" s="206"/>
      <c r="FL1122" s="206"/>
      <c r="FM1122" s="206"/>
      <c r="FN1122" s="206"/>
      <c r="FO1122" s="206"/>
      <c r="FP1122" s="206"/>
      <c r="FQ1122" s="206"/>
      <c r="FR1122" s="206"/>
      <c r="FS1122" s="206"/>
      <c r="FT1122" s="206"/>
      <c r="FU1122" s="206"/>
      <c r="FV1122" s="206"/>
      <c r="FW1122" s="206"/>
      <c r="FX1122" s="206"/>
      <c r="FY1122" s="206"/>
      <c r="FZ1122" s="206"/>
      <c r="GA1122" s="206"/>
      <c r="GB1122" s="206"/>
      <c r="GC1122" s="206"/>
      <c r="GD1122" s="206"/>
      <c r="GE1122" s="206"/>
      <c r="GF1122" s="206"/>
      <c r="GG1122" s="206"/>
      <c r="GH1122" s="206"/>
      <c r="GI1122" s="206"/>
      <c r="GJ1122" s="206"/>
      <c r="GK1122" s="206"/>
      <c r="GL1122" s="206"/>
      <c r="GM1122" s="206"/>
      <c r="GN1122" s="206"/>
      <c r="GO1122" s="206"/>
      <c r="GP1122" s="206"/>
      <c r="GQ1122" s="206"/>
      <c r="GR1122" s="206"/>
      <c r="GS1122" s="206"/>
      <c r="GT1122" s="206"/>
      <c r="GU1122" s="206"/>
      <c r="GV1122" s="206"/>
      <c r="GW1122" s="206"/>
      <c r="GX1122" s="206"/>
      <c r="GY1122" s="206"/>
      <c r="GZ1122" s="206"/>
      <c r="HA1122" s="206"/>
      <c r="HB1122" s="206"/>
      <c r="HC1122" s="206"/>
      <c r="HD1122" s="206"/>
      <c r="HE1122" s="206"/>
      <c r="HF1122" s="206"/>
      <c r="HG1122" s="206"/>
      <c r="HH1122" s="206"/>
      <c r="HI1122" s="206"/>
      <c r="HJ1122" s="206"/>
      <c r="HK1122" s="206"/>
      <c r="HL1122" s="206"/>
      <c r="HM1122" s="206"/>
      <c r="HN1122" s="206"/>
      <c r="HO1122" s="206"/>
      <c r="HP1122" s="206"/>
      <c r="HQ1122" s="206"/>
      <c r="HR1122" s="206"/>
      <c r="HS1122" s="206"/>
      <c r="HT1122" s="206"/>
      <c r="HU1122" s="206"/>
      <c r="HV1122" s="206"/>
      <c r="HW1122" s="206"/>
      <c r="HX1122" s="206"/>
      <c r="HY1122" s="206"/>
      <c r="HZ1122" s="206"/>
      <c r="IA1122" s="206"/>
      <c r="IB1122" s="206"/>
      <c r="IC1122" s="206"/>
      <c r="ID1122" s="206"/>
      <c r="IE1122" s="206"/>
      <c r="IF1122" s="206"/>
      <c r="IG1122" s="206"/>
      <c r="IH1122" s="206"/>
    </row>
    <row r="1123" spans="1:242" s="225" customFormat="1" hidden="1" x14ac:dyDescent="0.25">
      <c r="A1123" s="206"/>
      <c r="B1123" s="206"/>
      <c r="C1123" s="204"/>
      <c r="D1123" s="233" t="s">
        <v>1975</v>
      </c>
      <c r="E1123" s="319"/>
      <c r="F1123" s="322"/>
      <c r="G1123" s="242" t="s">
        <v>327</v>
      </c>
      <c r="H1123" s="285">
        <v>500000</v>
      </c>
      <c r="I1123" s="236"/>
      <c r="J1123" s="357">
        <f t="shared" si="17"/>
        <v>8304635</v>
      </c>
      <c r="K1123" s="251"/>
      <c r="L1123" s="287"/>
      <c r="M1123" s="319"/>
      <c r="N1123" s="287"/>
      <c r="O1123" s="287"/>
      <c r="P1123" s="287"/>
      <c r="Q1123" s="287"/>
      <c r="R1123" s="287"/>
      <c r="S1123" s="287"/>
      <c r="T1123" s="287"/>
      <c r="U1123" s="287"/>
      <c r="V1123" s="287"/>
      <c r="W1123" s="287"/>
      <c r="X1123" s="287"/>
      <c r="Y1123" s="287"/>
      <c r="Z1123" s="287"/>
      <c r="AA1123" s="287"/>
      <c r="AB1123" s="287"/>
      <c r="AC1123" s="287"/>
      <c r="AD1123" s="287"/>
      <c r="AE1123" s="287"/>
      <c r="AF1123" s="287"/>
      <c r="AG1123" s="287"/>
      <c r="AH1123" s="287"/>
      <c r="AI1123" s="287"/>
      <c r="AJ1123" s="449"/>
      <c r="AK1123" s="206"/>
      <c r="AL1123" s="206"/>
      <c r="AM1123" s="206"/>
      <c r="AN1123" s="206"/>
      <c r="AO1123" s="206"/>
      <c r="AP1123" s="206"/>
      <c r="AQ1123" s="206"/>
      <c r="AR1123" s="206"/>
      <c r="AS1123" s="206"/>
      <c r="AT1123" s="206"/>
      <c r="AU1123" s="206"/>
      <c r="AV1123" s="206"/>
      <c r="AW1123" s="206"/>
      <c r="AX1123" s="206"/>
      <c r="AY1123" s="206"/>
      <c r="AZ1123" s="206"/>
      <c r="BA1123" s="206"/>
      <c r="BB1123" s="206"/>
      <c r="BC1123" s="206"/>
      <c r="BD1123" s="206"/>
      <c r="BE1123" s="206"/>
      <c r="BF1123" s="206"/>
      <c r="BG1123" s="206"/>
      <c r="BH1123" s="206"/>
      <c r="BI1123" s="206"/>
      <c r="BJ1123" s="206"/>
      <c r="BK1123" s="206"/>
      <c r="BL1123" s="206"/>
      <c r="BM1123" s="206"/>
      <c r="BN1123" s="206"/>
      <c r="BO1123" s="206"/>
      <c r="BP1123" s="206"/>
      <c r="BQ1123" s="206"/>
      <c r="BR1123" s="206"/>
      <c r="BS1123" s="206"/>
      <c r="BT1123" s="206"/>
      <c r="BU1123" s="206"/>
      <c r="BV1123" s="206"/>
      <c r="BW1123" s="206"/>
      <c r="BX1123" s="206"/>
      <c r="BY1123" s="206"/>
      <c r="BZ1123" s="206"/>
      <c r="CA1123" s="206"/>
      <c r="CB1123" s="206"/>
      <c r="CC1123" s="206"/>
      <c r="CD1123" s="206"/>
      <c r="CE1123" s="206"/>
      <c r="CF1123" s="206"/>
      <c r="CG1123" s="206"/>
      <c r="CH1123" s="206"/>
      <c r="CI1123" s="206"/>
      <c r="CJ1123" s="206"/>
      <c r="CK1123" s="206"/>
      <c r="CL1123" s="206"/>
      <c r="CM1123" s="206"/>
      <c r="CN1123" s="206"/>
      <c r="CO1123" s="206"/>
      <c r="CP1123" s="206"/>
      <c r="CQ1123" s="206"/>
      <c r="CR1123" s="206"/>
      <c r="CS1123" s="206"/>
      <c r="CT1123" s="206"/>
      <c r="CU1123" s="206"/>
      <c r="CV1123" s="206"/>
      <c r="CW1123" s="206"/>
      <c r="CX1123" s="206"/>
      <c r="CY1123" s="206"/>
      <c r="CZ1123" s="206"/>
      <c r="DA1123" s="206"/>
      <c r="DB1123" s="206"/>
      <c r="DC1123" s="206"/>
      <c r="DD1123" s="206"/>
      <c r="DE1123" s="206"/>
      <c r="DF1123" s="206"/>
      <c r="DG1123" s="206"/>
      <c r="DH1123" s="206"/>
      <c r="DI1123" s="206"/>
      <c r="DJ1123" s="206"/>
      <c r="DK1123" s="206"/>
      <c r="DL1123" s="206"/>
      <c r="DM1123" s="206"/>
      <c r="DN1123" s="206"/>
      <c r="DO1123" s="206"/>
      <c r="DP1123" s="206"/>
      <c r="DQ1123" s="206"/>
      <c r="DR1123" s="206"/>
      <c r="DS1123" s="206"/>
      <c r="DT1123" s="206"/>
      <c r="DU1123" s="206"/>
      <c r="DV1123" s="206"/>
      <c r="DW1123" s="206"/>
      <c r="DX1123" s="206"/>
      <c r="DY1123" s="206"/>
      <c r="DZ1123" s="206"/>
      <c r="EA1123" s="206"/>
      <c r="EB1123" s="206"/>
      <c r="EC1123" s="206"/>
      <c r="ED1123" s="206"/>
      <c r="EE1123" s="206"/>
      <c r="EF1123" s="206"/>
      <c r="EG1123" s="206"/>
      <c r="EH1123" s="206"/>
      <c r="EI1123" s="206"/>
      <c r="EJ1123" s="206"/>
      <c r="EK1123" s="206"/>
      <c r="EL1123" s="206"/>
      <c r="EM1123" s="206"/>
      <c r="EN1123" s="206"/>
      <c r="EO1123" s="206"/>
      <c r="EP1123" s="206"/>
      <c r="EQ1123" s="206"/>
      <c r="ER1123" s="206"/>
      <c r="ES1123" s="206"/>
      <c r="ET1123" s="206"/>
      <c r="EU1123" s="206"/>
      <c r="EV1123" s="206"/>
      <c r="EW1123" s="206"/>
      <c r="EX1123" s="206"/>
      <c r="EY1123" s="206"/>
      <c r="EZ1123" s="206"/>
      <c r="FA1123" s="206"/>
      <c r="FB1123" s="206"/>
      <c r="FC1123" s="206"/>
      <c r="FD1123" s="206"/>
      <c r="FE1123" s="206"/>
      <c r="FF1123" s="206"/>
      <c r="FG1123" s="206"/>
      <c r="FH1123" s="206"/>
      <c r="FI1123" s="206"/>
      <c r="FJ1123" s="206"/>
      <c r="FK1123" s="206"/>
      <c r="FL1123" s="206"/>
      <c r="FM1123" s="206"/>
      <c r="FN1123" s="206"/>
      <c r="FO1123" s="206"/>
      <c r="FP1123" s="206"/>
      <c r="FQ1123" s="206"/>
      <c r="FR1123" s="206"/>
      <c r="FS1123" s="206"/>
      <c r="FT1123" s="206"/>
      <c r="FU1123" s="206"/>
      <c r="FV1123" s="206"/>
      <c r="FW1123" s="206"/>
      <c r="FX1123" s="206"/>
      <c r="FY1123" s="206"/>
      <c r="FZ1123" s="206"/>
      <c r="GA1123" s="206"/>
      <c r="GB1123" s="206"/>
      <c r="GC1123" s="206"/>
      <c r="GD1123" s="206"/>
      <c r="GE1123" s="206"/>
      <c r="GF1123" s="206"/>
      <c r="GG1123" s="206"/>
      <c r="GH1123" s="206"/>
      <c r="GI1123" s="206"/>
      <c r="GJ1123" s="206"/>
      <c r="GK1123" s="206"/>
      <c r="GL1123" s="206"/>
      <c r="GM1123" s="206"/>
      <c r="GN1123" s="206"/>
      <c r="GO1123" s="206"/>
      <c r="GP1123" s="206"/>
      <c r="GQ1123" s="206"/>
      <c r="GR1123" s="206"/>
      <c r="GS1123" s="206"/>
      <c r="GT1123" s="206"/>
      <c r="GU1123" s="206"/>
      <c r="GV1123" s="206"/>
      <c r="GW1123" s="206"/>
      <c r="GX1123" s="206"/>
      <c r="GY1123" s="206"/>
      <c r="GZ1123" s="206"/>
      <c r="HA1123" s="206"/>
      <c r="HB1123" s="206"/>
      <c r="HC1123" s="206"/>
      <c r="HD1123" s="206"/>
      <c r="HE1123" s="206"/>
      <c r="HF1123" s="206"/>
      <c r="HG1123" s="206"/>
      <c r="HH1123" s="206"/>
      <c r="HI1123" s="206"/>
      <c r="HJ1123" s="206"/>
      <c r="HK1123" s="206"/>
      <c r="HL1123" s="206"/>
      <c r="HM1123" s="206"/>
      <c r="HN1123" s="206"/>
      <c r="HO1123" s="206"/>
      <c r="HP1123" s="206"/>
      <c r="HQ1123" s="206"/>
      <c r="HR1123" s="206"/>
      <c r="HS1123" s="206"/>
      <c r="HT1123" s="206"/>
      <c r="HU1123" s="206"/>
      <c r="HV1123" s="206"/>
      <c r="HW1123" s="206"/>
      <c r="HX1123" s="206"/>
      <c r="HY1123" s="206"/>
      <c r="HZ1123" s="206"/>
      <c r="IA1123" s="206"/>
      <c r="IB1123" s="206"/>
      <c r="IC1123" s="206"/>
      <c r="ID1123" s="206"/>
      <c r="IE1123" s="206"/>
      <c r="IF1123" s="206"/>
      <c r="IG1123" s="206"/>
      <c r="IH1123" s="206"/>
    </row>
    <row r="1124" spans="1:242" s="225" customFormat="1" hidden="1" x14ac:dyDescent="0.25">
      <c r="A1124" s="206"/>
      <c r="B1124" s="206"/>
      <c r="C1124" s="204">
        <v>43763</v>
      </c>
      <c r="D1124" s="233" t="s">
        <v>1968</v>
      </c>
      <c r="E1124" s="319" t="s">
        <v>1952</v>
      </c>
      <c r="F1124" s="322"/>
      <c r="G1124" s="242" t="s">
        <v>706</v>
      </c>
      <c r="H1124" s="285"/>
      <c r="I1124" s="236">
        <v>1100000</v>
      </c>
      <c r="J1124" s="357">
        <f t="shared" si="17"/>
        <v>7204635</v>
      </c>
      <c r="K1124" s="251"/>
      <c r="L1124" s="287"/>
      <c r="M1124" s="319" t="s">
        <v>1952</v>
      </c>
      <c r="N1124" s="287"/>
      <c r="O1124" s="287"/>
      <c r="P1124" s="287"/>
      <c r="Q1124" s="287"/>
      <c r="R1124" s="287"/>
      <c r="S1124" s="287"/>
      <c r="T1124" s="287"/>
      <c r="U1124" s="287"/>
      <c r="V1124" s="287"/>
      <c r="W1124" s="287"/>
      <c r="X1124" s="287"/>
      <c r="Y1124" s="287"/>
      <c r="Z1124" s="287"/>
      <c r="AA1124" s="287"/>
      <c r="AB1124" s="287"/>
      <c r="AC1124" s="287"/>
      <c r="AD1124" s="287"/>
      <c r="AE1124" s="287"/>
      <c r="AF1124" s="287"/>
      <c r="AG1124" s="287"/>
      <c r="AH1124" s="287"/>
      <c r="AI1124" s="287"/>
      <c r="AJ1124" s="449"/>
      <c r="AK1124" s="206"/>
      <c r="AL1124" s="206"/>
      <c r="AM1124" s="206"/>
      <c r="AN1124" s="206"/>
      <c r="AO1124" s="206"/>
      <c r="AP1124" s="206"/>
      <c r="AQ1124" s="206"/>
      <c r="AR1124" s="206"/>
      <c r="AS1124" s="206"/>
      <c r="AT1124" s="206"/>
      <c r="AU1124" s="206"/>
      <c r="AV1124" s="206"/>
      <c r="AW1124" s="206"/>
      <c r="AX1124" s="206"/>
      <c r="AY1124" s="206"/>
      <c r="AZ1124" s="206"/>
      <c r="BA1124" s="206"/>
      <c r="BB1124" s="206"/>
      <c r="BC1124" s="206"/>
      <c r="BD1124" s="206"/>
      <c r="BE1124" s="206"/>
      <c r="BF1124" s="206"/>
      <c r="BG1124" s="206"/>
      <c r="BH1124" s="206"/>
      <c r="BI1124" s="206"/>
      <c r="BJ1124" s="206"/>
      <c r="BK1124" s="206"/>
      <c r="BL1124" s="206"/>
      <c r="BM1124" s="206"/>
      <c r="BN1124" s="206"/>
      <c r="BO1124" s="206"/>
      <c r="BP1124" s="206"/>
      <c r="BQ1124" s="206"/>
      <c r="BR1124" s="206"/>
      <c r="BS1124" s="206"/>
      <c r="BT1124" s="206"/>
      <c r="BU1124" s="206"/>
      <c r="BV1124" s="206"/>
      <c r="BW1124" s="206"/>
      <c r="BX1124" s="206"/>
      <c r="BY1124" s="206"/>
      <c r="BZ1124" s="206"/>
      <c r="CA1124" s="206"/>
      <c r="CB1124" s="206"/>
      <c r="CC1124" s="206"/>
      <c r="CD1124" s="206"/>
      <c r="CE1124" s="206"/>
      <c r="CF1124" s="206"/>
      <c r="CG1124" s="206"/>
      <c r="CH1124" s="206"/>
      <c r="CI1124" s="206"/>
      <c r="CJ1124" s="206"/>
      <c r="CK1124" s="206"/>
      <c r="CL1124" s="206"/>
      <c r="CM1124" s="206"/>
      <c r="CN1124" s="206"/>
      <c r="CO1124" s="206"/>
      <c r="CP1124" s="206"/>
      <c r="CQ1124" s="206"/>
      <c r="CR1124" s="206"/>
      <c r="CS1124" s="206"/>
      <c r="CT1124" s="206"/>
      <c r="CU1124" s="206"/>
      <c r="CV1124" s="206"/>
      <c r="CW1124" s="206"/>
      <c r="CX1124" s="206"/>
      <c r="CY1124" s="206"/>
      <c r="CZ1124" s="206"/>
      <c r="DA1124" s="206"/>
      <c r="DB1124" s="206"/>
      <c r="DC1124" s="206"/>
      <c r="DD1124" s="206"/>
      <c r="DE1124" s="206"/>
      <c r="DF1124" s="206"/>
      <c r="DG1124" s="206"/>
      <c r="DH1124" s="206"/>
      <c r="DI1124" s="206"/>
      <c r="DJ1124" s="206"/>
      <c r="DK1124" s="206"/>
      <c r="DL1124" s="206"/>
      <c r="DM1124" s="206"/>
      <c r="DN1124" s="206"/>
      <c r="DO1124" s="206"/>
      <c r="DP1124" s="206"/>
      <c r="DQ1124" s="206"/>
      <c r="DR1124" s="206"/>
      <c r="DS1124" s="206"/>
      <c r="DT1124" s="206"/>
      <c r="DU1124" s="206"/>
      <c r="DV1124" s="206"/>
      <c r="DW1124" s="206"/>
      <c r="DX1124" s="206"/>
      <c r="DY1124" s="206"/>
      <c r="DZ1124" s="206"/>
      <c r="EA1124" s="206"/>
      <c r="EB1124" s="206"/>
      <c r="EC1124" s="206"/>
      <c r="ED1124" s="206"/>
      <c r="EE1124" s="206"/>
      <c r="EF1124" s="206"/>
      <c r="EG1124" s="206"/>
      <c r="EH1124" s="206"/>
      <c r="EI1124" s="206"/>
      <c r="EJ1124" s="206"/>
      <c r="EK1124" s="206"/>
      <c r="EL1124" s="206"/>
      <c r="EM1124" s="206"/>
      <c r="EN1124" s="206"/>
      <c r="EO1124" s="206"/>
      <c r="EP1124" s="206"/>
      <c r="EQ1124" s="206"/>
      <c r="ER1124" s="206"/>
      <c r="ES1124" s="206"/>
      <c r="ET1124" s="206"/>
      <c r="EU1124" s="206"/>
      <c r="EV1124" s="206"/>
      <c r="EW1124" s="206"/>
      <c r="EX1124" s="206"/>
      <c r="EY1124" s="206"/>
      <c r="EZ1124" s="206"/>
      <c r="FA1124" s="206"/>
      <c r="FB1124" s="206"/>
      <c r="FC1124" s="206"/>
      <c r="FD1124" s="206"/>
      <c r="FE1124" s="206"/>
      <c r="FF1124" s="206"/>
      <c r="FG1124" s="206"/>
      <c r="FH1124" s="206"/>
      <c r="FI1124" s="206"/>
      <c r="FJ1124" s="206"/>
      <c r="FK1124" s="206"/>
      <c r="FL1124" s="206"/>
      <c r="FM1124" s="206"/>
      <c r="FN1124" s="206"/>
      <c r="FO1124" s="206"/>
      <c r="FP1124" s="206"/>
      <c r="FQ1124" s="206"/>
      <c r="FR1124" s="206"/>
      <c r="FS1124" s="206"/>
      <c r="FT1124" s="206"/>
      <c r="FU1124" s="206"/>
      <c r="FV1124" s="206"/>
      <c r="FW1124" s="206"/>
      <c r="FX1124" s="206"/>
      <c r="FY1124" s="206"/>
      <c r="FZ1124" s="206"/>
      <c r="GA1124" s="206"/>
      <c r="GB1124" s="206"/>
      <c r="GC1124" s="206"/>
      <c r="GD1124" s="206"/>
      <c r="GE1124" s="206"/>
      <c r="GF1124" s="206"/>
      <c r="GG1124" s="206"/>
      <c r="GH1124" s="206"/>
      <c r="GI1124" s="206"/>
      <c r="GJ1124" s="206"/>
      <c r="GK1124" s="206"/>
      <c r="GL1124" s="206"/>
      <c r="GM1124" s="206"/>
      <c r="GN1124" s="206"/>
      <c r="GO1124" s="206"/>
      <c r="GP1124" s="206"/>
      <c r="GQ1124" s="206"/>
      <c r="GR1124" s="206"/>
      <c r="GS1124" s="206"/>
      <c r="GT1124" s="206"/>
      <c r="GU1124" s="206"/>
      <c r="GV1124" s="206"/>
      <c r="GW1124" s="206"/>
      <c r="GX1124" s="206"/>
      <c r="GY1124" s="206"/>
      <c r="GZ1124" s="206"/>
      <c r="HA1124" s="206"/>
      <c r="HB1124" s="206"/>
      <c r="HC1124" s="206"/>
      <c r="HD1124" s="206"/>
      <c r="HE1124" s="206"/>
      <c r="HF1124" s="206"/>
      <c r="HG1124" s="206"/>
      <c r="HH1124" s="206"/>
      <c r="HI1124" s="206"/>
      <c r="HJ1124" s="206"/>
      <c r="HK1124" s="206"/>
      <c r="HL1124" s="206"/>
      <c r="HM1124" s="206"/>
      <c r="HN1124" s="206"/>
      <c r="HO1124" s="206"/>
      <c r="HP1124" s="206"/>
      <c r="HQ1124" s="206"/>
      <c r="HR1124" s="206"/>
      <c r="HS1124" s="206"/>
      <c r="HT1124" s="206"/>
      <c r="HU1124" s="206"/>
      <c r="HV1124" s="206"/>
      <c r="HW1124" s="206"/>
      <c r="HX1124" s="206"/>
      <c r="HY1124" s="206"/>
      <c r="HZ1124" s="206"/>
      <c r="IA1124" s="206"/>
      <c r="IB1124" s="206"/>
      <c r="IC1124" s="206"/>
      <c r="ID1124" s="206"/>
      <c r="IE1124" s="206"/>
      <c r="IF1124" s="206"/>
      <c r="IG1124" s="206"/>
      <c r="IH1124" s="206"/>
    </row>
    <row r="1125" spans="1:242" s="225" customFormat="1" hidden="1" x14ac:dyDescent="0.25">
      <c r="A1125" s="206"/>
      <c r="B1125" s="206"/>
      <c r="C1125" s="204">
        <v>43763</v>
      </c>
      <c r="D1125" s="233" t="s">
        <v>1969</v>
      </c>
      <c r="E1125" s="322" t="s">
        <v>1953</v>
      </c>
      <c r="F1125" s="322"/>
      <c r="G1125" s="242" t="s">
        <v>634</v>
      </c>
      <c r="H1125" s="285"/>
      <c r="I1125" s="236">
        <v>1974151</v>
      </c>
      <c r="J1125" s="357">
        <f t="shared" si="17"/>
        <v>5230484</v>
      </c>
      <c r="K1125" s="251"/>
      <c r="L1125" s="287"/>
      <c r="M1125" s="322" t="s">
        <v>1953</v>
      </c>
      <c r="N1125" s="287"/>
      <c r="O1125" s="287"/>
      <c r="P1125" s="287"/>
      <c r="Q1125" s="287"/>
      <c r="R1125" s="287"/>
      <c r="S1125" s="287"/>
      <c r="T1125" s="287"/>
      <c r="U1125" s="287"/>
      <c r="V1125" s="287"/>
      <c r="W1125" s="287"/>
      <c r="X1125" s="287"/>
      <c r="Y1125" s="287"/>
      <c r="Z1125" s="287"/>
      <c r="AA1125" s="287"/>
      <c r="AB1125" s="287"/>
      <c r="AC1125" s="287"/>
      <c r="AD1125" s="287"/>
      <c r="AE1125" s="287"/>
      <c r="AF1125" s="287"/>
      <c r="AG1125" s="287"/>
      <c r="AH1125" s="287"/>
      <c r="AI1125" s="287"/>
      <c r="AJ1125" s="449"/>
      <c r="AK1125" s="206"/>
      <c r="AL1125" s="206"/>
      <c r="AM1125" s="206"/>
      <c r="AN1125" s="206"/>
      <c r="AO1125" s="206"/>
      <c r="AP1125" s="206"/>
      <c r="AQ1125" s="206"/>
      <c r="AR1125" s="206"/>
      <c r="AS1125" s="206"/>
      <c r="AT1125" s="206"/>
      <c r="AU1125" s="206"/>
      <c r="AV1125" s="206"/>
      <c r="AW1125" s="206"/>
      <c r="AX1125" s="206"/>
      <c r="AY1125" s="206"/>
      <c r="AZ1125" s="206"/>
      <c r="BA1125" s="206"/>
      <c r="BB1125" s="206"/>
      <c r="BC1125" s="206"/>
      <c r="BD1125" s="206"/>
      <c r="BE1125" s="206"/>
      <c r="BF1125" s="206"/>
      <c r="BG1125" s="206"/>
      <c r="BH1125" s="206"/>
      <c r="BI1125" s="206"/>
      <c r="BJ1125" s="206"/>
      <c r="BK1125" s="206"/>
      <c r="BL1125" s="206"/>
      <c r="BM1125" s="206"/>
      <c r="BN1125" s="206"/>
      <c r="BO1125" s="206"/>
      <c r="BP1125" s="206"/>
      <c r="BQ1125" s="206"/>
      <c r="BR1125" s="206"/>
      <c r="BS1125" s="206"/>
      <c r="BT1125" s="206"/>
      <c r="BU1125" s="206"/>
      <c r="BV1125" s="206"/>
      <c r="BW1125" s="206"/>
      <c r="BX1125" s="206"/>
      <c r="BY1125" s="206"/>
      <c r="BZ1125" s="206"/>
      <c r="CA1125" s="206"/>
      <c r="CB1125" s="206"/>
      <c r="CC1125" s="206"/>
      <c r="CD1125" s="206"/>
      <c r="CE1125" s="206"/>
      <c r="CF1125" s="206"/>
      <c r="CG1125" s="206"/>
      <c r="CH1125" s="206"/>
      <c r="CI1125" s="206"/>
      <c r="CJ1125" s="206"/>
      <c r="CK1125" s="206"/>
      <c r="CL1125" s="206"/>
      <c r="CM1125" s="206"/>
      <c r="CN1125" s="206"/>
      <c r="CO1125" s="206"/>
      <c r="CP1125" s="206"/>
      <c r="CQ1125" s="206"/>
      <c r="CR1125" s="206"/>
      <c r="CS1125" s="206"/>
      <c r="CT1125" s="206"/>
      <c r="CU1125" s="206"/>
      <c r="CV1125" s="206"/>
      <c r="CW1125" s="206"/>
      <c r="CX1125" s="206"/>
      <c r="CY1125" s="206"/>
      <c r="CZ1125" s="206"/>
      <c r="DA1125" s="206"/>
      <c r="DB1125" s="206"/>
      <c r="DC1125" s="206"/>
      <c r="DD1125" s="206"/>
      <c r="DE1125" s="206"/>
      <c r="DF1125" s="206"/>
      <c r="DG1125" s="206"/>
      <c r="DH1125" s="206"/>
      <c r="DI1125" s="206"/>
      <c r="DJ1125" s="206"/>
      <c r="DK1125" s="206"/>
      <c r="DL1125" s="206"/>
      <c r="DM1125" s="206"/>
      <c r="DN1125" s="206"/>
      <c r="DO1125" s="206"/>
      <c r="DP1125" s="206"/>
      <c r="DQ1125" s="206"/>
      <c r="DR1125" s="206"/>
      <c r="DS1125" s="206"/>
      <c r="DT1125" s="206"/>
      <c r="DU1125" s="206"/>
      <c r="DV1125" s="206"/>
      <c r="DW1125" s="206"/>
      <c r="DX1125" s="206"/>
      <c r="DY1125" s="206"/>
      <c r="DZ1125" s="206"/>
      <c r="EA1125" s="206"/>
      <c r="EB1125" s="206"/>
      <c r="EC1125" s="206"/>
      <c r="ED1125" s="206"/>
      <c r="EE1125" s="206"/>
      <c r="EF1125" s="206"/>
      <c r="EG1125" s="206"/>
      <c r="EH1125" s="206"/>
      <c r="EI1125" s="206"/>
      <c r="EJ1125" s="206"/>
      <c r="EK1125" s="206"/>
      <c r="EL1125" s="206"/>
      <c r="EM1125" s="206"/>
      <c r="EN1125" s="206"/>
      <c r="EO1125" s="206"/>
      <c r="EP1125" s="206"/>
      <c r="EQ1125" s="206"/>
      <c r="ER1125" s="206"/>
      <c r="ES1125" s="206"/>
      <c r="ET1125" s="206"/>
      <c r="EU1125" s="206"/>
      <c r="EV1125" s="206"/>
      <c r="EW1125" s="206"/>
      <c r="EX1125" s="206"/>
      <c r="EY1125" s="206"/>
      <c r="EZ1125" s="206"/>
      <c r="FA1125" s="206"/>
      <c r="FB1125" s="206"/>
      <c r="FC1125" s="206"/>
      <c r="FD1125" s="206"/>
      <c r="FE1125" s="206"/>
      <c r="FF1125" s="206"/>
      <c r="FG1125" s="206"/>
      <c r="FH1125" s="206"/>
      <c r="FI1125" s="206"/>
      <c r="FJ1125" s="206"/>
      <c r="FK1125" s="206"/>
      <c r="FL1125" s="206"/>
      <c r="FM1125" s="206"/>
      <c r="FN1125" s="206"/>
      <c r="FO1125" s="206"/>
      <c r="FP1125" s="206"/>
      <c r="FQ1125" s="206"/>
      <c r="FR1125" s="206"/>
      <c r="FS1125" s="206"/>
      <c r="FT1125" s="206"/>
      <c r="FU1125" s="206"/>
      <c r="FV1125" s="206"/>
      <c r="FW1125" s="206"/>
      <c r="FX1125" s="206"/>
      <c r="FY1125" s="206"/>
      <c r="FZ1125" s="206"/>
      <c r="GA1125" s="206"/>
      <c r="GB1125" s="206"/>
      <c r="GC1125" s="206"/>
      <c r="GD1125" s="206"/>
      <c r="GE1125" s="206"/>
      <c r="GF1125" s="206"/>
      <c r="GG1125" s="206"/>
      <c r="GH1125" s="206"/>
      <c r="GI1125" s="206"/>
      <c r="GJ1125" s="206"/>
      <c r="GK1125" s="206"/>
      <c r="GL1125" s="206"/>
      <c r="GM1125" s="206"/>
      <c r="GN1125" s="206"/>
      <c r="GO1125" s="206"/>
      <c r="GP1125" s="206"/>
      <c r="GQ1125" s="206"/>
      <c r="GR1125" s="206"/>
      <c r="GS1125" s="206"/>
      <c r="GT1125" s="206"/>
      <c r="GU1125" s="206"/>
      <c r="GV1125" s="206"/>
      <c r="GW1125" s="206"/>
      <c r="GX1125" s="206"/>
      <c r="GY1125" s="206"/>
      <c r="GZ1125" s="206"/>
      <c r="HA1125" s="206"/>
      <c r="HB1125" s="206"/>
      <c r="HC1125" s="206"/>
      <c r="HD1125" s="206"/>
      <c r="HE1125" s="206"/>
      <c r="HF1125" s="206"/>
      <c r="HG1125" s="206"/>
      <c r="HH1125" s="206"/>
      <c r="HI1125" s="206"/>
      <c r="HJ1125" s="206"/>
      <c r="HK1125" s="206"/>
      <c r="HL1125" s="206"/>
      <c r="HM1125" s="206"/>
      <c r="HN1125" s="206"/>
      <c r="HO1125" s="206"/>
      <c r="HP1125" s="206"/>
      <c r="HQ1125" s="206"/>
      <c r="HR1125" s="206"/>
      <c r="HS1125" s="206"/>
      <c r="HT1125" s="206"/>
      <c r="HU1125" s="206"/>
      <c r="HV1125" s="206"/>
      <c r="HW1125" s="206"/>
      <c r="HX1125" s="206"/>
      <c r="HY1125" s="206"/>
      <c r="HZ1125" s="206"/>
      <c r="IA1125" s="206"/>
      <c r="IB1125" s="206"/>
      <c r="IC1125" s="206"/>
      <c r="ID1125" s="206"/>
      <c r="IE1125" s="206"/>
      <c r="IF1125" s="206"/>
      <c r="IG1125" s="206"/>
      <c r="IH1125" s="206"/>
    </row>
    <row r="1126" spans="1:242" s="225" customFormat="1" hidden="1" x14ac:dyDescent="0.25">
      <c r="A1126" s="206"/>
      <c r="B1126" s="206"/>
      <c r="C1126" s="204"/>
      <c r="D1126" s="248" t="s">
        <v>1973</v>
      </c>
      <c r="E1126" s="238"/>
      <c r="F1126" s="255"/>
      <c r="G1126" s="324" t="s">
        <v>634</v>
      </c>
      <c r="H1126" s="256">
        <v>1070000</v>
      </c>
      <c r="I1126" s="236"/>
      <c r="J1126" s="357">
        <f t="shared" si="17"/>
        <v>6300484</v>
      </c>
      <c r="K1126" s="251" t="s">
        <v>1980</v>
      </c>
      <c r="L1126" s="287"/>
      <c r="M1126" s="238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449"/>
      <c r="AK1126" s="206"/>
      <c r="AL1126" s="206"/>
      <c r="AM1126" s="206"/>
      <c r="AN1126" s="206"/>
      <c r="AO1126" s="206"/>
      <c r="AP1126" s="206"/>
      <c r="AQ1126" s="206"/>
      <c r="AR1126" s="206"/>
      <c r="AS1126" s="206"/>
      <c r="AT1126" s="206"/>
      <c r="AU1126" s="206"/>
      <c r="AV1126" s="206"/>
      <c r="AW1126" s="206"/>
      <c r="AX1126" s="206"/>
      <c r="AY1126" s="206"/>
      <c r="AZ1126" s="206"/>
      <c r="BA1126" s="206"/>
      <c r="BB1126" s="206"/>
      <c r="BC1126" s="206"/>
      <c r="BD1126" s="206"/>
      <c r="BE1126" s="206"/>
      <c r="BF1126" s="206"/>
      <c r="BG1126" s="206"/>
      <c r="BH1126" s="206"/>
      <c r="BI1126" s="206"/>
      <c r="BJ1126" s="206"/>
      <c r="BK1126" s="206"/>
      <c r="BL1126" s="206"/>
      <c r="BM1126" s="206"/>
      <c r="BN1126" s="206"/>
      <c r="BO1126" s="206"/>
      <c r="BP1126" s="206"/>
      <c r="BQ1126" s="206"/>
      <c r="BR1126" s="206"/>
      <c r="BS1126" s="206"/>
      <c r="BT1126" s="206"/>
      <c r="BU1126" s="206"/>
      <c r="BV1126" s="206"/>
      <c r="BW1126" s="206"/>
      <c r="BX1126" s="206"/>
      <c r="BY1126" s="206"/>
      <c r="BZ1126" s="206"/>
      <c r="CA1126" s="206"/>
      <c r="CB1126" s="206"/>
      <c r="CC1126" s="206"/>
      <c r="CD1126" s="206"/>
      <c r="CE1126" s="206"/>
      <c r="CF1126" s="206"/>
      <c r="CG1126" s="206"/>
      <c r="CH1126" s="206"/>
      <c r="CI1126" s="206"/>
      <c r="CJ1126" s="206"/>
      <c r="CK1126" s="206"/>
      <c r="CL1126" s="206"/>
      <c r="CM1126" s="206"/>
      <c r="CN1126" s="206"/>
      <c r="CO1126" s="206"/>
      <c r="CP1126" s="206"/>
      <c r="CQ1126" s="206"/>
      <c r="CR1126" s="206"/>
      <c r="CS1126" s="206"/>
      <c r="CT1126" s="206"/>
      <c r="CU1126" s="206"/>
      <c r="CV1126" s="206"/>
      <c r="CW1126" s="206"/>
      <c r="CX1126" s="206"/>
      <c r="CY1126" s="206"/>
      <c r="CZ1126" s="206"/>
      <c r="DA1126" s="206"/>
      <c r="DB1126" s="206"/>
      <c r="DC1126" s="206"/>
      <c r="DD1126" s="206"/>
      <c r="DE1126" s="206"/>
      <c r="DF1126" s="206"/>
      <c r="DG1126" s="206"/>
      <c r="DH1126" s="206"/>
      <c r="DI1126" s="206"/>
      <c r="DJ1126" s="206"/>
      <c r="DK1126" s="206"/>
      <c r="DL1126" s="206"/>
      <c r="DM1126" s="206"/>
      <c r="DN1126" s="206"/>
      <c r="DO1126" s="206"/>
      <c r="DP1126" s="206"/>
      <c r="DQ1126" s="206"/>
      <c r="DR1126" s="206"/>
      <c r="DS1126" s="206"/>
      <c r="DT1126" s="206"/>
      <c r="DU1126" s="206"/>
      <c r="DV1126" s="206"/>
      <c r="DW1126" s="206"/>
      <c r="DX1126" s="206"/>
      <c r="DY1126" s="206"/>
      <c r="DZ1126" s="206"/>
      <c r="EA1126" s="206"/>
      <c r="EB1126" s="206"/>
      <c r="EC1126" s="206"/>
      <c r="ED1126" s="206"/>
      <c r="EE1126" s="206"/>
      <c r="EF1126" s="206"/>
      <c r="EG1126" s="206"/>
      <c r="EH1126" s="206"/>
      <c r="EI1126" s="206"/>
      <c r="EJ1126" s="206"/>
      <c r="EK1126" s="206"/>
      <c r="EL1126" s="206"/>
      <c r="EM1126" s="206"/>
      <c r="EN1126" s="206"/>
      <c r="EO1126" s="206"/>
      <c r="EP1126" s="206"/>
      <c r="EQ1126" s="206"/>
      <c r="ER1126" s="206"/>
      <c r="ES1126" s="206"/>
      <c r="ET1126" s="206"/>
      <c r="EU1126" s="206"/>
      <c r="EV1126" s="206"/>
      <c r="EW1126" s="206"/>
      <c r="EX1126" s="206"/>
      <c r="EY1126" s="206"/>
      <c r="EZ1126" s="206"/>
      <c r="FA1126" s="206"/>
      <c r="FB1126" s="206"/>
      <c r="FC1126" s="206"/>
      <c r="FD1126" s="206"/>
      <c r="FE1126" s="206"/>
      <c r="FF1126" s="206"/>
      <c r="FG1126" s="206"/>
      <c r="FH1126" s="206"/>
      <c r="FI1126" s="206"/>
      <c r="FJ1126" s="206"/>
      <c r="FK1126" s="206"/>
      <c r="FL1126" s="206"/>
      <c r="FM1126" s="206"/>
      <c r="FN1126" s="206"/>
      <c r="FO1126" s="206"/>
      <c r="FP1126" s="206"/>
      <c r="FQ1126" s="206"/>
      <c r="FR1126" s="206"/>
      <c r="FS1126" s="206"/>
      <c r="FT1126" s="206"/>
      <c r="FU1126" s="206"/>
      <c r="FV1126" s="206"/>
      <c r="FW1126" s="206"/>
      <c r="FX1126" s="206"/>
      <c r="FY1126" s="206"/>
      <c r="FZ1126" s="206"/>
      <c r="GA1126" s="206"/>
      <c r="GB1126" s="206"/>
      <c r="GC1126" s="206"/>
      <c r="GD1126" s="206"/>
      <c r="GE1126" s="206"/>
      <c r="GF1126" s="206"/>
      <c r="GG1126" s="206"/>
      <c r="GH1126" s="206"/>
      <c r="GI1126" s="206"/>
      <c r="GJ1126" s="206"/>
      <c r="GK1126" s="206"/>
      <c r="GL1126" s="206"/>
      <c r="GM1126" s="206"/>
      <c r="GN1126" s="206"/>
      <c r="GO1126" s="206"/>
      <c r="GP1126" s="206"/>
      <c r="GQ1126" s="206"/>
      <c r="GR1126" s="206"/>
      <c r="GS1126" s="206"/>
      <c r="GT1126" s="206"/>
      <c r="GU1126" s="206"/>
      <c r="GV1126" s="206"/>
      <c r="GW1126" s="206"/>
      <c r="GX1126" s="206"/>
      <c r="GY1126" s="206"/>
      <c r="GZ1126" s="206"/>
      <c r="HA1126" s="206"/>
      <c r="HB1126" s="206"/>
      <c r="HC1126" s="206"/>
      <c r="HD1126" s="206"/>
      <c r="HE1126" s="206"/>
      <c r="HF1126" s="206"/>
      <c r="HG1126" s="206"/>
      <c r="HH1126" s="206"/>
      <c r="HI1126" s="206"/>
      <c r="HJ1126" s="206"/>
      <c r="HK1126" s="206"/>
      <c r="HL1126" s="206"/>
      <c r="HM1126" s="206"/>
      <c r="HN1126" s="206"/>
      <c r="HO1126" s="206"/>
      <c r="HP1126" s="206"/>
      <c r="HQ1126" s="206"/>
      <c r="HR1126" s="206"/>
      <c r="HS1126" s="206"/>
      <c r="HT1126" s="206"/>
      <c r="HU1126" s="206"/>
      <c r="HV1126" s="206"/>
      <c r="HW1126" s="206"/>
      <c r="HX1126" s="206"/>
      <c r="HY1126" s="206"/>
      <c r="HZ1126" s="206"/>
      <c r="IA1126" s="206"/>
      <c r="IB1126" s="206"/>
      <c r="IC1126" s="206"/>
      <c r="ID1126" s="206"/>
      <c r="IE1126" s="206"/>
      <c r="IF1126" s="206"/>
      <c r="IG1126" s="206"/>
      <c r="IH1126" s="206"/>
    </row>
    <row r="1127" spans="1:242" s="225" customFormat="1" hidden="1" x14ac:dyDescent="0.25">
      <c r="A1127" s="206"/>
      <c r="B1127" s="206"/>
      <c r="C1127" s="204"/>
      <c r="D1127" s="248" t="s">
        <v>1974</v>
      </c>
      <c r="E1127" s="238"/>
      <c r="F1127" s="255"/>
      <c r="G1127" s="324" t="s">
        <v>634</v>
      </c>
      <c r="H1127" s="256">
        <v>1135000</v>
      </c>
      <c r="I1127" s="236"/>
      <c r="J1127" s="357">
        <f t="shared" si="17"/>
        <v>7435484</v>
      </c>
      <c r="K1127" s="251" t="s">
        <v>1981</v>
      </c>
      <c r="L1127" s="287"/>
      <c r="M1127" s="238"/>
      <c r="N1127" s="287"/>
      <c r="O1127" s="287"/>
      <c r="P1127" s="287"/>
      <c r="Q1127" s="287"/>
      <c r="R1127" s="287"/>
      <c r="S1127" s="287"/>
      <c r="T1127" s="287"/>
      <c r="U1127" s="287"/>
      <c r="V1127" s="287"/>
      <c r="W1127" s="287"/>
      <c r="X1127" s="287"/>
      <c r="Y1127" s="287"/>
      <c r="Z1127" s="287"/>
      <c r="AA1127" s="287"/>
      <c r="AB1127" s="287"/>
      <c r="AC1127" s="287"/>
      <c r="AD1127" s="287"/>
      <c r="AE1127" s="287"/>
      <c r="AF1127" s="287"/>
      <c r="AG1127" s="287"/>
      <c r="AH1127" s="287"/>
      <c r="AI1127" s="287"/>
      <c r="AJ1127" s="449"/>
      <c r="AK1127" s="206"/>
      <c r="AL1127" s="206"/>
      <c r="AM1127" s="206"/>
      <c r="AN1127" s="206"/>
      <c r="AO1127" s="206"/>
      <c r="AP1127" s="206"/>
      <c r="AQ1127" s="206"/>
      <c r="AR1127" s="206"/>
      <c r="AS1127" s="206"/>
      <c r="AT1127" s="206"/>
      <c r="AU1127" s="206"/>
      <c r="AV1127" s="206"/>
      <c r="AW1127" s="206"/>
      <c r="AX1127" s="206"/>
      <c r="AY1127" s="206"/>
      <c r="AZ1127" s="206"/>
      <c r="BA1127" s="206"/>
      <c r="BB1127" s="206"/>
      <c r="BC1127" s="206"/>
      <c r="BD1127" s="206"/>
      <c r="BE1127" s="206"/>
      <c r="BF1127" s="206"/>
      <c r="BG1127" s="206"/>
      <c r="BH1127" s="206"/>
      <c r="BI1127" s="206"/>
      <c r="BJ1127" s="206"/>
      <c r="BK1127" s="206"/>
      <c r="BL1127" s="206"/>
      <c r="BM1127" s="206"/>
      <c r="BN1127" s="206"/>
      <c r="BO1127" s="206"/>
      <c r="BP1127" s="206"/>
      <c r="BQ1127" s="206"/>
      <c r="BR1127" s="206"/>
      <c r="BS1127" s="206"/>
      <c r="BT1127" s="206"/>
      <c r="BU1127" s="206"/>
      <c r="BV1127" s="206"/>
      <c r="BW1127" s="206"/>
      <c r="BX1127" s="206"/>
      <c r="BY1127" s="206"/>
      <c r="BZ1127" s="206"/>
      <c r="CA1127" s="206"/>
      <c r="CB1127" s="206"/>
      <c r="CC1127" s="206"/>
      <c r="CD1127" s="206"/>
      <c r="CE1127" s="206"/>
      <c r="CF1127" s="206"/>
      <c r="CG1127" s="206"/>
      <c r="CH1127" s="206"/>
      <c r="CI1127" s="206"/>
      <c r="CJ1127" s="206"/>
      <c r="CK1127" s="206"/>
      <c r="CL1127" s="206"/>
      <c r="CM1127" s="206"/>
      <c r="CN1127" s="206"/>
      <c r="CO1127" s="206"/>
      <c r="CP1127" s="206"/>
      <c r="CQ1127" s="206"/>
      <c r="CR1127" s="206"/>
      <c r="CS1127" s="206"/>
      <c r="CT1127" s="206"/>
      <c r="CU1127" s="206"/>
      <c r="CV1127" s="206"/>
      <c r="CW1127" s="206"/>
      <c r="CX1127" s="206"/>
      <c r="CY1127" s="206"/>
      <c r="CZ1127" s="206"/>
      <c r="DA1127" s="206"/>
      <c r="DB1127" s="206"/>
      <c r="DC1127" s="206"/>
      <c r="DD1127" s="206"/>
      <c r="DE1127" s="206"/>
      <c r="DF1127" s="206"/>
      <c r="DG1127" s="206"/>
      <c r="DH1127" s="206"/>
      <c r="DI1127" s="206"/>
      <c r="DJ1127" s="206"/>
      <c r="DK1127" s="206"/>
      <c r="DL1127" s="206"/>
      <c r="DM1127" s="206"/>
      <c r="DN1127" s="206"/>
      <c r="DO1127" s="206"/>
      <c r="DP1127" s="206"/>
      <c r="DQ1127" s="206"/>
      <c r="DR1127" s="206"/>
      <c r="DS1127" s="206"/>
      <c r="DT1127" s="206"/>
      <c r="DU1127" s="206"/>
      <c r="DV1127" s="206"/>
      <c r="DW1127" s="206"/>
      <c r="DX1127" s="206"/>
      <c r="DY1127" s="206"/>
      <c r="DZ1127" s="206"/>
      <c r="EA1127" s="206"/>
      <c r="EB1127" s="206"/>
      <c r="EC1127" s="206"/>
      <c r="ED1127" s="206"/>
      <c r="EE1127" s="206"/>
      <c r="EF1127" s="206"/>
      <c r="EG1127" s="206"/>
      <c r="EH1127" s="206"/>
      <c r="EI1127" s="206"/>
      <c r="EJ1127" s="206"/>
      <c r="EK1127" s="206"/>
      <c r="EL1127" s="206"/>
      <c r="EM1127" s="206"/>
      <c r="EN1127" s="206"/>
      <c r="EO1127" s="206"/>
      <c r="EP1127" s="206"/>
      <c r="EQ1127" s="206"/>
      <c r="ER1127" s="206"/>
      <c r="ES1127" s="206"/>
      <c r="ET1127" s="206"/>
      <c r="EU1127" s="206"/>
      <c r="EV1127" s="206"/>
      <c r="EW1127" s="206"/>
      <c r="EX1127" s="206"/>
      <c r="EY1127" s="206"/>
      <c r="EZ1127" s="206"/>
      <c r="FA1127" s="206"/>
      <c r="FB1127" s="206"/>
      <c r="FC1127" s="206"/>
      <c r="FD1127" s="206"/>
      <c r="FE1127" s="206"/>
      <c r="FF1127" s="206"/>
      <c r="FG1127" s="206"/>
      <c r="FH1127" s="206"/>
      <c r="FI1127" s="206"/>
      <c r="FJ1127" s="206"/>
      <c r="FK1127" s="206"/>
      <c r="FL1127" s="206"/>
      <c r="FM1127" s="206"/>
      <c r="FN1127" s="206"/>
      <c r="FO1127" s="206"/>
      <c r="FP1127" s="206"/>
      <c r="FQ1127" s="206"/>
      <c r="FR1127" s="206"/>
      <c r="FS1127" s="206"/>
      <c r="FT1127" s="206"/>
      <c r="FU1127" s="206"/>
      <c r="FV1127" s="206"/>
      <c r="FW1127" s="206"/>
      <c r="FX1127" s="206"/>
      <c r="FY1127" s="206"/>
      <c r="FZ1127" s="206"/>
      <c r="GA1127" s="206"/>
      <c r="GB1127" s="206"/>
      <c r="GC1127" s="206"/>
      <c r="GD1127" s="206"/>
      <c r="GE1127" s="206"/>
      <c r="GF1127" s="206"/>
      <c r="GG1127" s="206"/>
      <c r="GH1127" s="206"/>
      <c r="GI1127" s="206"/>
      <c r="GJ1127" s="206"/>
      <c r="GK1127" s="206"/>
      <c r="GL1127" s="206"/>
      <c r="GM1127" s="206"/>
      <c r="GN1127" s="206"/>
      <c r="GO1127" s="206"/>
      <c r="GP1127" s="206"/>
      <c r="GQ1127" s="206"/>
      <c r="GR1127" s="206"/>
      <c r="GS1127" s="206"/>
      <c r="GT1127" s="206"/>
      <c r="GU1127" s="206"/>
      <c r="GV1127" s="206"/>
      <c r="GW1127" s="206"/>
      <c r="GX1127" s="206"/>
      <c r="GY1127" s="206"/>
      <c r="GZ1127" s="206"/>
      <c r="HA1127" s="206"/>
      <c r="HB1127" s="206"/>
      <c r="HC1127" s="206"/>
      <c r="HD1127" s="206"/>
      <c r="HE1127" s="206"/>
      <c r="HF1127" s="206"/>
      <c r="HG1127" s="206"/>
      <c r="HH1127" s="206"/>
      <c r="HI1127" s="206"/>
      <c r="HJ1127" s="206"/>
      <c r="HK1127" s="206"/>
      <c r="HL1127" s="206"/>
      <c r="HM1127" s="206"/>
      <c r="HN1127" s="206"/>
      <c r="HO1127" s="206"/>
      <c r="HP1127" s="206"/>
      <c r="HQ1127" s="206"/>
      <c r="HR1127" s="206"/>
      <c r="HS1127" s="206"/>
      <c r="HT1127" s="206"/>
      <c r="HU1127" s="206"/>
      <c r="HV1127" s="206"/>
      <c r="HW1127" s="206"/>
      <c r="HX1127" s="206"/>
      <c r="HY1127" s="206"/>
      <c r="HZ1127" s="206"/>
      <c r="IA1127" s="206"/>
      <c r="IB1127" s="206"/>
      <c r="IC1127" s="206"/>
      <c r="ID1127" s="206"/>
      <c r="IE1127" s="206"/>
      <c r="IF1127" s="206"/>
      <c r="IG1127" s="206"/>
      <c r="IH1127" s="206"/>
    </row>
    <row r="1128" spans="1:242" s="225" customFormat="1" hidden="1" x14ac:dyDescent="0.25">
      <c r="A1128" s="206"/>
      <c r="B1128" s="206"/>
      <c r="C1128" s="204">
        <v>43763</v>
      </c>
      <c r="D1128" s="248" t="s">
        <v>1970</v>
      </c>
      <c r="E1128" s="238" t="s">
        <v>1954</v>
      </c>
      <c r="F1128" s="238"/>
      <c r="G1128" s="249" t="s">
        <v>565</v>
      </c>
      <c r="H1128" s="285"/>
      <c r="I1128" s="236">
        <v>175200</v>
      </c>
      <c r="J1128" s="357">
        <f t="shared" si="17"/>
        <v>7260284</v>
      </c>
      <c r="K1128" s="251"/>
      <c r="L1128" s="287"/>
      <c r="M1128" s="238" t="s">
        <v>1954</v>
      </c>
      <c r="N1128" s="287"/>
      <c r="O1128" s="287"/>
      <c r="P1128" s="287"/>
      <c r="Q1128" s="287"/>
      <c r="R1128" s="287"/>
      <c r="S1128" s="287"/>
      <c r="T1128" s="287"/>
      <c r="U1128" s="287"/>
      <c r="V1128" s="287"/>
      <c r="W1128" s="287"/>
      <c r="X1128" s="287"/>
      <c r="Y1128" s="287"/>
      <c r="Z1128" s="287"/>
      <c r="AA1128" s="287"/>
      <c r="AB1128" s="287"/>
      <c r="AC1128" s="287"/>
      <c r="AD1128" s="287"/>
      <c r="AE1128" s="287"/>
      <c r="AF1128" s="287"/>
      <c r="AG1128" s="287"/>
      <c r="AH1128" s="287"/>
      <c r="AI1128" s="287"/>
      <c r="AJ1128" s="449"/>
      <c r="AK1128" s="206"/>
      <c r="AL1128" s="206"/>
      <c r="AM1128" s="206"/>
      <c r="AN1128" s="206"/>
      <c r="AO1128" s="206"/>
      <c r="AP1128" s="206"/>
      <c r="AQ1128" s="206"/>
      <c r="AR1128" s="206"/>
      <c r="AS1128" s="206"/>
      <c r="AT1128" s="206"/>
      <c r="AU1128" s="206"/>
      <c r="AV1128" s="206"/>
      <c r="AW1128" s="206"/>
      <c r="AX1128" s="206"/>
      <c r="AY1128" s="206"/>
      <c r="AZ1128" s="206"/>
      <c r="BA1128" s="206"/>
      <c r="BB1128" s="206"/>
      <c r="BC1128" s="206"/>
      <c r="BD1128" s="206"/>
      <c r="BE1128" s="206"/>
      <c r="BF1128" s="206"/>
      <c r="BG1128" s="206"/>
      <c r="BH1128" s="206"/>
      <c r="BI1128" s="206"/>
      <c r="BJ1128" s="206"/>
      <c r="BK1128" s="206"/>
      <c r="BL1128" s="206"/>
      <c r="BM1128" s="206"/>
      <c r="BN1128" s="206"/>
      <c r="BO1128" s="206"/>
      <c r="BP1128" s="206"/>
      <c r="BQ1128" s="206"/>
      <c r="BR1128" s="206"/>
      <c r="BS1128" s="206"/>
      <c r="BT1128" s="206"/>
      <c r="BU1128" s="206"/>
      <c r="BV1128" s="206"/>
      <c r="BW1128" s="206"/>
      <c r="BX1128" s="206"/>
      <c r="BY1128" s="206"/>
      <c r="BZ1128" s="206"/>
      <c r="CA1128" s="206"/>
      <c r="CB1128" s="206"/>
      <c r="CC1128" s="206"/>
      <c r="CD1128" s="206"/>
      <c r="CE1128" s="206"/>
      <c r="CF1128" s="206"/>
      <c r="CG1128" s="206"/>
      <c r="CH1128" s="206"/>
      <c r="CI1128" s="206"/>
      <c r="CJ1128" s="206"/>
      <c r="CK1128" s="206"/>
      <c r="CL1128" s="206"/>
      <c r="CM1128" s="206"/>
      <c r="CN1128" s="206"/>
      <c r="CO1128" s="206"/>
      <c r="CP1128" s="206"/>
      <c r="CQ1128" s="206"/>
      <c r="CR1128" s="206"/>
      <c r="CS1128" s="206"/>
      <c r="CT1128" s="206"/>
      <c r="CU1128" s="206"/>
      <c r="CV1128" s="206"/>
      <c r="CW1128" s="206"/>
      <c r="CX1128" s="206"/>
      <c r="CY1128" s="206"/>
      <c r="CZ1128" s="206"/>
      <c r="DA1128" s="206"/>
      <c r="DB1128" s="206"/>
      <c r="DC1128" s="206"/>
      <c r="DD1128" s="206"/>
      <c r="DE1128" s="206"/>
      <c r="DF1128" s="206"/>
      <c r="DG1128" s="206"/>
      <c r="DH1128" s="206"/>
      <c r="DI1128" s="206"/>
      <c r="DJ1128" s="206"/>
      <c r="DK1128" s="206"/>
      <c r="DL1128" s="206"/>
      <c r="DM1128" s="206"/>
      <c r="DN1128" s="206"/>
      <c r="DO1128" s="206"/>
      <c r="DP1128" s="206"/>
      <c r="DQ1128" s="206"/>
      <c r="DR1128" s="206"/>
      <c r="DS1128" s="206"/>
      <c r="DT1128" s="206"/>
      <c r="DU1128" s="206"/>
      <c r="DV1128" s="206"/>
      <c r="DW1128" s="206"/>
      <c r="DX1128" s="206"/>
      <c r="DY1128" s="206"/>
      <c r="DZ1128" s="206"/>
      <c r="EA1128" s="206"/>
      <c r="EB1128" s="206"/>
      <c r="EC1128" s="206"/>
      <c r="ED1128" s="206"/>
      <c r="EE1128" s="206"/>
      <c r="EF1128" s="206"/>
      <c r="EG1128" s="206"/>
      <c r="EH1128" s="206"/>
      <c r="EI1128" s="206"/>
      <c r="EJ1128" s="206"/>
      <c r="EK1128" s="206"/>
      <c r="EL1128" s="206"/>
      <c r="EM1128" s="206"/>
      <c r="EN1128" s="206"/>
      <c r="EO1128" s="206"/>
      <c r="EP1128" s="206"/>
      <c r="EQ1128" s="206"/>
      <c r="ER1128" s="206"/>
      <c r="ES1128" s="206"/>
      <c r="ET1128" s="206"/>
      <c r="EU1128" s="206"/>
      <c r="EV1128" s="206"/>
      <c r="EW1128" s="206"/>
      <c r="EX1128" s="206"/>
      <c r="EY1128" s="206"/>
      <c r="EZ1128" s="206"/>
      <c r="FA1128" s="206"/>
      <c r="FB1128" s="206"/>
      <c r="FC1128" s="206"/>
      <c r="FD1128" s="206"/>
      <c r="FE1128" s="206"/>
      <c r="FF1128" s="206"/>
      <c r="FG1128" s="206"/>
      <c r="FH1128" s="206"/>
      <c r="FI1128" s="206"/>
      <c r="FJ1128" s="206"/>
      <c r="FK1128" s="206"/>
      <c r="FL1128" s="206"/>
      <c r="FM1128" s="206"/>
      <c r="FN1128" s="206"/>
      <c r="FO1128" s="206"/>
      <c r="FP1128" s="206"/>
      <c r="FQ1128" s="206"/>
      <c r="FR1128" s="206"/>
      <c r="FS1128" s="206"/>
      <c r="FT1128" s="206"/>
      <c r="FU1128" s="206"/>
      <c r="FV1128" s="206"/>
      <c r="FW1128" s="206"/>
      <c r="FX1128" s="206"/>
      <c r="FY1128" s="206"/>
      <c r="FZ1128" s="206"/>
      <c r="GA1128" s="206"/>
      <c r="GB1128" s="206"/>
      <c r="GC1128" s="206"/>
      <c r="GD1128" s="206"/>
      <c r="GE1128" s="206"/>
      <c r="GF1128" s="206"/>
      <c r="GG1128" s="206"/>
      <c r="GH1128" s="206"/>
      <c r="GI1128" s="206"/>
      <c r="GJ1128" s="206"/>
      <c r="GK1128" s="206"/>
      <c r="GL1128" s="206"/>
      <c r="GM1128" s="206"/>
      <c r="GN1128" s="206"/>
      <c r="GO1128" s="206"/>
      <c r="GP1128" s="206"/>
      <c r="GQ1128" s="206"/>
      <c r="GR1128" s="206"/>
      <c r="GS1128" s="206"/>
      <c r="GT1128" s="206"/>
      <c r="GU1128" s="206"/>
      <c r="GV1128" s="206"/>
      <c r="GW1128" s="206"/>
      <c r="GX1128" s="206"/>
      <c r="GY1128" s="206"/>
      <c r="GZ1128" s="206"/>
      <c r="HA1128" s="206"/>
      <c r="HB1128" s="206"/>
      <c r="HC1128" s="206"/>
      <c r="HD1128" s="206"/>
      <c r="HE1128" s="206"/>
      <c r="HF1128" s="206"/>
      <c r="HG1128" s="206"/>
      <c r="HH1128" s="206"/>
      <c r="HI1128" s="206"/>
      <c r="HJ1128" s="206"/>
      <c r="HK1128" s="206"/>
      <c r="HL1128" s="206"/>
      <c r="HM1128" s="206"/>
      <c r="HN1128" s="206"/>
      <c r="HO1128" s="206"/>
      <c r="HP1128" s="206"/>
      <c r="HQ1128" s="206"/>
      <c r="HR1128" s="206"/>
      <c r="HS1128" s="206"/>
      <c r="HT1128" s="206"/>
      <c r="HU1128" s="206"/>
      <c r="HV1128" s="206"/>
      <c r="HW1128" s="206"/>
      <c r="HX1128" s="206"/>
      <c r="HY1128" s="206"/>
      <c r="HZ1128" s="206"/>
      <c r="IA1128" s="206"/>
      <c r="IB1128" s="206"/>
      <c r="IC1128" s="206"/>
      <c r="ID1128" s="206"/>
      <c r="IE1128" s="206"/>
      <c r="IF1128" s="206"/>
      <c r="IG1128" s="206"/>
      <c r="IH1128" s="206"/>
    </row>
    <row r="1129" spans="1:242" s="225" customFormat="1" hidden="1" x14ac:dyDescent="0.25">
      <c r="A1129" s="206"/>
      <c r="B1129" s="206"/>
      <c r="C1129" s="264">
        <v>43762</v>
      </c>
      <c r="D1129" s="225" t="s">
        <v>1971</v>
      </c>
      <c r="E1129" s="206" t="s">
        <v>1972</v>
      </c>
      <c r="F1129" s="206"/>
      <c r="G1129" s="235" t="s">
        <v>532</v>
      </c>
      <c r="H1129" s="285"/>
      <c r="I1129" s="256">
        <v>1500000</v>
      </c>
      <c r="J1129" s="357">
        <f t="shared" si="17"/>
        <v>5760284</v>
      </c>
      <c r="K1129" s="251"/>
      <c r="L1129" s="287"/>
      <c r="M1129" s="206" t="s">
        <v>1972</v>
      </c>
      <c r="N1129" s="287"/>
      <c r="O1129" s="287"/>
      <c r="P1129" s="287"/>
      <c r="Q1129" s="287"/>
      <c r="R1129" s="287"/>
      <c r="S1129" s="287"/>
      <c r="T1129" s="287"/>
      <c r="U1129" s="287"/>
      <c r="V1129" s="287"/>
      <c r="W1129" s="287"/>
      <c r="X1129" s="287"/>
      <c r="Y1129" s="287"/>
      <c r="Z1129" s="287"/>
      <c r="AA1129" s="287"/>
      <c r="AB1129" s="287"/>
      <c r="AC1129" s="287"/>
      <c r="AD1129" s="287"/>
      <c r="AE1129" s="287"/>
      <c r="AF1129" s="287"/>
      <c r="AG1129" s="287"/>
      <c r="AH1129" s="287"/>
      <c r="AI1129" s="287"/>
      <c r="AJ1129" s="449"/>
      <c r="AK1129" s="206"/>
      <c r="AL1129" s="206"/>
      <c r="AM1129" s="206"/>
      <c r="AN1129" s="206"/>
      <c r="AO1129" s="206"/>
      <c r="AP1129" s="206"/>
      <c r="AQ1129" s="206"/>
      <c r="AR1129" s="206"/>
      <c r="AS1129" s="206"/>
      <c r="AT1129" s="206"/>
      <c r="AU1129" s="206"/>
      <c r="AV1129" s="206"/>
      <c r="AW1129" s="206"/>
      <c r="AX1129" s="206"/>
      <c r="AY1129" s="206"/>
      <c r="AZ1129" s="206"/>
      <c r="BA1129" s="206"/>
      <c r="BB1129" s="206"/>
      <c r="BC1129" s="206"/>
      <c r="BD1129" s="206"/>
      <c r="BE1129" s="206"/>
      <c r="BF1129" s="206"/>
      <c r="BG1129" s="206"/>
      <c r="BH1129" s="206"/>
      <c r="BI1129" s="206"/>
      <c r="BJ1129" s="206"/>
      <c r="BK1129" s="206"/>
      <c r="BL1129" s="206"/>
      <c r="BM1129" s="206"/>
      <c r="BN1129" s="206"/>
      <c r="BO1129" s="206"/>
      <c r="BP1129" s="206"/>
      <c r="BQ1129" s="206"/>
      <c r="BR1129" s="206"/>
      <c r="BS1129" s="206"/>
      <c r="BT1129" s="206"/>
      <c r="BU1129" s="206"/>
      <c r="BV1129" s="206"/>
      <c r="BW1129" s="206"/>
      <c r="BX1129" s="206"/>
      <c r="BY1129" s="206"/>
      <c r="BZ1129" s="206"/>
      <c r="CA1129" s="206"/>
      <c r="CB1129" s="206"/>
      <c r="CC1129" s="206"/>
      <c r="CD1129" s="206"/>
      <c r="CE1129" s="206"/>
      <c r="CF1129" s="206"/>
      <c r="CG1129" s="206"/>
      <c r="CH1129" s="206"/>
      <c r="CI1129" s="206"/>
      <c r="CJ1129" s="206"/>
      <c r="CK1129" s="206"/>
      <c r="CL1129" s="206"/>
      <c r="CM1129" s="206"/>
      <c r="CN1129" s="206"/>
      <c r="CO1129" s="206"/>
      <c r="CP1129" s="206"/>
      <c r="CQ1129" s="206"/>
      <c r="CR1129" s="206"/>
      <c r="CS1129" s="206"/>
      <c r="CT1129" s="206"/>
      <c r="CU1129" s="206"/>
      <c r="CV1129" s="206"/>
      <c r="CW1129" s="206"/>
      <c r="CX1129" s="206"/>
      <c r="CY1129" s="206"/>
      <c r="CZ1129" s="206"/>
      <c r="DA1129" s="206"/>
      <c r="DB1129" s="206"/>
      <c r="DC1129" s="206"/>
      <c r="DD1129" s="206"/>
      <c r="DE1129" s="206"/>
      <c r="DF1129" s="206"/>
      <c r="DG1129" s="206"/>
      <c r="DH1129" s="206"/>
      <c r="DI1129" s="206"/>
      <c r="DJ1129" s="206"/>
      <c r="DK1129" s="206"/>
      <c r="DL1129" s="206"/>
      <c r="DM1129" s="206"/>
      <c r="DN1129" s="206"/>
      <c r="DO1129" s="206"/>
      <c r="DP1129" s="206"/>
      <c r="DQ1129" s="206"/>
      <c r="DR1129" s="206"/>
      <c r="DS1129" s="206"/>
      <c r="DT1129" s="206"/>
      <c r="DU1129" s="206"/>
      <c r="DV1129" s="206"/>
      <c r="DW1129" s="206"/>
      <c r="DX1129" s="206"/>
      <c r="DY1129" s="206"/>
      <c r="DZ1129" s="206"/>
      <c r="EA1129" s="206"/>
      <c r="EB1129" s="206"/>
      <c r="EC1129" s="206"/>
      <c r="ED1129" s="206"/>
      <c r="EE1129" s="206"/>
      <c r="EF1129" s="206"/>
      <c r="EG1129" s="206"/>
      <c r="EH1129" s="206"/>
      <c r="EI1129" s="206"/>
      <c r="EJ1129" s="206"/>
      <c r="EK1129" s="206"/>
      <c r="EL1129" s="206"/>
      <c r="EM1129" s="206"/>
      <c r="EN1129" s="206"/>
      <c r="EO1129" s="206"/>
      <c r="EP1129" s="206"/>
      <c r="EQ1129" s="206"/>
      <c r="ER1129" s="206"/>
      <c r="ES1129" s="206"/>
      <c r="ET1129" s="206"/>
      <c r="EU1129" s="206"/>
      <c r="EV1129" s="206"/>
      <c r="EW1129" s="206"/>
      <c r="EX1129" s="206"/>
      <c r="EY1129" s="206"/>
      <c r="EZ1129" s="206"/>
      <c r="FA1129" s="206"/>
      <c r="FB1129" s="206"/>
      <c r="FC1129" s="206"/>
      <c r="FD1129" s="206"/>
      <c r="FE1129" s="206"/>
      <c r="FF1129" s="206"/>
      <c r="FG1129" s="206"/>
      <c r="FH1129" s="206"/>
      <c r="FI1129" s="206"/>
      <c r="FJ1129" s="206"/>
      <c r="FK1129" s="206"/>
      <c r="FL1129" s="206"/>
      <c r="FM1129" s="206"/>
      <c r="FN1129" s="206"/>
      <c r="FO1129" s="206"/>
      <c r="FP1129" s="206"/>
      <c r="FQ1129" s="206"/>
      <c r="FR1129" s="206"/>
      <c r="FS1129" s="206"/>
      <c r="FT1129" s="206"/>
      <c r="FU1129" s="206"/>
      <c r="FV1129" s="206"/>
      <c r="FW1129" s="206"/>
      <c r="FX1129" s="206"/>
      <c r="FY1129" s="206"/>
      <c r="FZ1129" s="206"/>
      <c r="GA1129" s="206"/>
      <c r="GB1129" s="206"/>
      <c r="GC1129" s="206"/>
      <c r="GD1129" s="206"/>
      <c r="GE1129" s="206"/>
      <c r="GF1129" s="206"/>
      <c r="GG1129" s="206"/>
      <c r="GH1129" s="206"/>
      <c r="GI1129" s="206"/>
      <c r="GJ1129" s="206"/>
      <c r="GK1129" s="206"/>
      <c r="GL1129" s="206"/>
      <c r="GM1129" s="206"/>
      <c r="GN1129" s="206"/>
      <c r="GO1129" s="206"/>
      <c r="GP1129" s="206"/>
      <c r="GQ1129" s="206"/>
      <c r="GR1129" s="206"/>
      <c r="GS1129" s="206"/>
      <c r="GT1129" s="206"/>
      <c r="GU1129" s="206"/>
      <c r="GV1129" s="206"/>
      <c r="GW1129" s="206"/>
      <c r="GX1129" s="206"/>
      <c r="GY1129" s="206"/>
      <c r="GZ1129" s="206"/>
      <c r="HA1129" s="206"/>
      <c r="HB1129" s="206"/>
      <c r="HC1129" s="206"/>
      <c r="HD1129" s="206"/>
      <c r="HE1129" s="206"/>
      <c r="HF1129" s="206"/>
      <c r="HG1129" s="206"/>
      <c r="HH1129" s="206"/>
      <c r="HI1129" s="206"/>
      <c r="HJ1129" s="206"/>
      <c r="HK1129" s="206"/>
      <c r="HL1129" s="206"/>
      <c r="HM1129" s="206"/>
      <c r="HN1129" s="206"/>
      <c r="HO1129" s="206"/>
      <c r="HP1129" s="206"/>
      <c r="HQ1129" s="206"/>
      <c r="HR1129" s="206"/>
      <c r="HS1129" s="206"/>
      <c r="HT1129" s="206"/>
      <c r="HU1129" s="206"/>
      <c r="HV1129" s="206"/>
      <c r="HW1129" s="206"/>
      <c r="HX1129" s="206"/>
      <c r="HY1129" s="206"/>
      <c r="HZ1129" s="206"/>
      <c r="IA1129" s="206"/>
      <c r="IB1129" s="206"/>
      <c r="IC1129" s="206"/>
      <c r="ID1129" s="206"/>
      <c r="IE1129" s="206"/>
      <c r="IF1129" s="206"/>
      <c r="IG1129" s="206"/>
      <c r="IH1129" s="206"/>
    </row>
    <row r="1130" spans="1:242" s="225" customFormat="1" hidden="1" x14ac:dyDescent="0.25">
      <c r="A1130" s="206"/>
      <c r="B1130" s="206"/>
      <c r="C1130" s="206"/>
      <c r="D1130" s="206"/>
      <c r="E1130" s="206"/>
      <c r="F1130" s="206"/>
      <c r="G1130" s="208"/>
      <c r="H1130" s="285">
        <v>15739916</v>
      </c>
      <c r="I1130" s="210"/>
      <c r="J1130" s="357">
        <f t="shared" si="17"/>
        <v>21500200</v>
      </c>
      <c r="K1130" s="251"/>
      <c r="L1130" s="287"/>
      <c r="M1130" s="206"/>
      <c r="N1130" s="287"/>
      <c r="O1130" s="287"/>
      <c r="P1130" s="287"/>
      <c r="Q1130" s="287"/>
      <c r="R1130" s="287"/>
      <c r="S1130" s="287"/>
      <c r="T1130" s="287"/>
      <c r="U1130" s="287"/>
      <c r="V1130" s="287"/>
      <c r="W1130" s="287"/>
      <c r="X1130" s="287"/>
      <c r="Y1130" s="287"/>
      <c r="Z1130" s="287"/>
      <c r="AA1130" s="287"/>
      <c r="AB1130" s="287"/>
      <c r="AC1130" s="287"/>
      <c r="AD1130" s="287"/>
      <c r="AE1130" s="287"/>
      <c r="AF1130" s="287"/>
      <c r="AG1130" s="287"/>
      <c r="AH1130" s="287"/>
      <c r="AI1130" s="287"/>
      <c r="AJ1130" s="449"/>
      <c r="AK1130" s="206"/>
      <c r="AL1130" s="206"/>
      <c r="AM1130" s="206"/>
      <c r="AN1130" s="206"/>
      <c r="AO1130" s="206"/>
      <c r="AP1130" s="206"/>
      <c r="AQ1130" s="206"/>
      <c r="AR1130" s="206"/>
      <c r="AS1130" s="206"/>
      <c r="AT1130" s="206"/>
      <c r="AU1130" s="206"/>
      <c r="AV1130" s="206"/>
      <c r="AW1130" s="206"/>
      <c r="AX1130" s="206"/>
      <c r="AY1130" s="206"/>
      <c r="AZ1130" s="206"/>
      <c r="BA1130" s="206"/>
      <c r="BB1130" s="206"/>
      <c r="BC1130" s="206"/>
      <c r="BD1130" s="206"/>
      <c r="BE1130" s="206"/>
      <c r="BF1130" s="206"/>
      <c r="BG1130" s="206"/>
      <c r="BH1130" s="206"/>
      <c r="BI1130" s="206"/>
      <c r="BJ1130" s="206"/>
      <c r="BK1130" s="206"/>
      <c r="BL1130" s="206"/>
      <c r="BM1130" s="206"/>
      <c r="BN1130" s="206"/>
      <c r="BO1130" s="206"/>
      <c r="BP1130" s="206"/>
      <c r="BQ1130" s="206"/>
      <c r="BR1130" s="206"/>
      <c r="BS1130" s="206"/>
      <c r="BT1130" s="206"/>
      <c r="BU1130" s="206"/>
      <c r="BV1130" s="206"/>
      <c r="BW1130" s="206"/>
      <c r="BX1130" s="206"/>
      <c r="BY1130" s="206"/>
      <c r="BZ1130" s="206"/>
      <c r="CA1130" s="206"/>
      <c r="CB1130" s="206"/>
      <c r="CC1130" s="206"/>
      <c r="CD1130" s="206"/>
      <c r="CE1130" s="206"/>
      <c r="CF1130" s="206"/>
      <c r="CG1130" s="206"/>
      <c r="CH1130" s="206"/>
      <c r="CI1130" s="206"/>
      <c r="CJ1130" s="206"/>
      <c r="CK1130" s="206"/>
      <c r="CL1130" s="206"/>
      <c r="CM1130" s="206"/>
      <c r="CN1130" s="206"/>
      <c r="CO1130" s="206"/>
      <c r="CP1130" s="206"/>
      <c r="CQ1130" s="206"/>
      <c r="CR1130" s="206"/>
      <c r="CS1130" s="206"/>
      <c r="CT1130" s="206"/>
      <c r="CU1130" s="206"/>
      <c r="CV1130" s="206"/>
      <c r="CW1130" s="206"/>
      <c r="CX1130" s="206"/>
      <c r="CY1130" s="206"/>
      <c r="CZ1130" s="206"/>
      <c r="DA1130" s="206"/>
      <c r="DB1130" s="206"/>
      <c r="DC1130" s="206"/>
      <c r="DD1130" s="206"/>
      <c r="DE1130" s="206"/>
      <c r="DF1130" s="206"/>
      <c r="DG1130" s="206"/>
      <c r="DH1130" s="206"/>
      <c r="DI1130" s="206"/>
      <c r="DJ1130" s="206"/>
      <c r="DK1130" s="206"/>
      <c r="DL1130" s="206"/>
      <c r="DM1130" s="206"/>
      <c r="DN1130" s="206"/>
      <c r="DO1130" s="206"/>
      <c r="DP1130" s="206"/>
      <c r="DQ1130" s="206"/>
      <c r="DR1130" s="206"/>
      <c r="DS1130" s="206"/>
      <c r="DT1130" s="206"/>
      <c r="DU1130" s="206"/>
      <c r="DV1130" s="206"/>
      <c r="DW1130" s="206"/>
      <c r="DX1130" s="206"/>
      <c r="DY1130" s="206"/>
      <c r="DZ1130" s="206"/>
      <c r="EA1130" s="206"/>
      <c r="EB1130" s="206"/>
      <c r="EC1130" s="206"/>
      <c r="ED1130" s="206"/>
      <c r="EE1130" s="206"/>
      <c r="EF1130" s="206"/>
      <c r="EG1130" s="206"/>
      <c r="EH1130" s="206"/>
      <c r="EI1130" s="206"/>
      <c r="EJ1130" s="206"/>
      <c r="EK1130" s="206"/>
      <c r="EL1130" s="206"/>
      <c r="EM1130" s="206"/>
      <c r="EN1130" s="206"/>
      <c r="EO1130" s="206"/>
      <c r="EP1130" s="206"/>
      <c r="EQ1130" s="206"/>
      <c r="ER1130" s="206"/>
      <c r="ES1130" s="206"/>
      <c r="ET1130" s="206"/>
      <c r="EU1130" s="206"/>
      <c r="EV1130" s="206"/>
      <c r="EW1130" s="206"/>
      <c r="EX1130" s="206"/>
      <c r="EY1130" s="206"/>
      <c r="EZ1130" s="206"/>
      <c r="FA1130" s="206"/>
      <c r="FB1130" s="206"/>
      <c r="FC1130" s="206"/>
      <c r="FD1130" s="206"/>
      <c r="FE1130" s="206"/>
      <c r="FF1130" s="206"/>
      <c r="FG1130" s="206"/>
      <c r="FH1130" s="206"/>
      <c r="FI1130" s="206"/>
      <c r="FJ1130" s="206"/>
      <c r="FK1130" s="206"/>
      <c r="FL1130" s="206"/>
      <c r="FM1130" s="206"/>
      <c r="FN1130" s="206"/>
      <c r="FO1130" s="206"/>
      <c r="FP1130" s="206"/>
      <c r="FQ1130" s="206"/>
      <c r="FR1130" s="206"/>
      <c r="FS1130" s="206"/>
      <c r="FT1130" s="206"/>
      <c r="FU1130" s="206"/>
      <c r="FV1130" s="206"/>
      <c r="FW1130" s="206"/>
      <c r="FX1130" s="206"/>
      <c r="FY1130" s="206"/>
      <c r="FZ1130" s="206"/>
      <c r="GA1130" s="206"/>
      <c r="GB1130" s="206"/>
      <c r="GC1130" s="206"/>
      <c r="GD1130" s="206"/>
      <c r="GE1130" s="206"/>
      <c r="GF1130" s="206"/>
      <c r="GG1130" s="206"/>
      <c r="GH1130" s="206"/>
      <c r="GI1130" s="206"/>
      <c r="GJ1130" s="206"/>
      <c r="GK1130" s="206"/>
      <c r="GL1130" s="206"/>
      <c r="GM1130" s="206"/>
      <c r="GN1130" s="206"/>
      <c r="GO1130" s="206"/>
      <c r="GP1130" s="206"/>
      <c r="GQ1130" s="206"/>
      <c r="GR1130" s="206"/>
      <c r="GS1130" s="206"/>
      <c r="GT1130" s="206"/>
      <c r="GU1130" s="206"/>
      <c r="GV1130" s="206"/>
      <c r="GW1130" s="206"/>
      <c r="GX1130" s="206"/>
      <c r="GY1130" s="206"/>
      <c r="GZ1130" s="206"/>
      <c r="HA1130" s="206"/>
      <c r="HB1130" s="206"/>
      <c r="HC1130" s="206"/>
      <c r="HD1130" s="206"/>
      <c r="HE1130" s="206"/>
      <c r="HF1130" s="206"/>
      <c r="HG1130" s="206"/>
      <c r="HH1130" s="206"/>
      <c r="HI1130" s="206"/>
      <c r="HJ1130" s="206"/>
      <c r="HK1130" s="206"/>
      <c r="HL1130" s="206"/>
      <c r="HM1130" s="206"/>
      <c r="HN1130" s="206"/>
      <c r="HO1130" s="206"/>
      <c r="HP1130" s="206"/>
      <c r="HQ1130" s="206"/>
      <c r="HR1130" s="206"/>
      <c r="HS1130" s="206"/>
      <c r="HT1130" s="206"/>
      <c r="HU1130" s="206"/>
      <c r="HV1130" s="206"/>
      <c r="HW1130" s="206"/>
      <c r="HX1130" s="206"/>
      <c r="HY1130" s="206"/>
      <c r="HZ1130" s="206"/>
      <c r="IA1130" s="206"/>
      <c r="IB1130" s="206"/>
      <c r="IC1130" s="206"/>
      <c r="ID1130" s="206"/>
      <c r="IE1130" s="206"/>
      <c r="IF1130" s="206"/>
      <c r="IG1130" s="206"/>
      <c r="IH1130" s="206"/>
    </row>
    <row r="1131" spans="1:242" s="225" customFormat="1" hidden="1" x14ac:dyDescent="0.25">
      <c r="A1131" s="206"/>
      <c r="B1131" s="206"/>
      <c r="C1131" s="204">
        <v>43767</v>
      </c>
      <c r="D1131" s="406" t="s">
        <v>1983</v>
      </c>
      <c r="E1131" s="319" t="s">
        <v>1982</v>
      </c>
      <c r="F1131" s="255"/>
      <c r="G1131" s="320" t="s">
        <v>1569</v>
      </c>
      <c r="H1131" s="409"/>
      <c r="I1131" s="321">
        <v>3212900</v>
      </c>
      <c r="J1131" s="357">
        <f t="shared" si="17"/>
        <v>18287300</v>
      </c>
      <c r="K1131" s="251"/>
      <c r="L1131" s="287"/>
      <c r="M1131" s="319" t="s">
        <v>1982</v>
      </c>
      <c r="N1131" s="287"/>
      <c r="O1131" s="287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449"/>
      <c r="AK1131" s="206"/>
      <c r="AL1131" s="206"/>
      <c r="AM1131" s="206"/>
      <c r="AN1131" s="206"/>
      <c r="AO1131" s="206"/>
      <c r="AP1131" s="206"/>
      <c r="AQ1131" s="206"/>
      <c r="AR1131" s="206"/>
      <c r="AS1131" s="206"/>
      <c r="AT1131" s="206"/>
      <c r="AU1131" s="206"/>
      <c r="AV1131" s="206"/>
      <c r="AW1131" s="206"/>
      <c r="AX1131" s="206"/>
      <c r="AY1131" s="206"/>
      <c r="AZ1131" s="206"/>
      <c r="BA1131" s="206"/>
      <c r="BB1131" s="206"/>
      <c r="BC1131" s="206"/>
      <c r="BD1131" s="206"/>
      <c r="BE1131" s="206"/>
      <c r="BF1131" s="206"/>
      <c r="BG1131" s="206"/>
      <c r="BH1131" s="206"/>
      <c r="BI1131" s="206"/>
      <c r="BJ1131" s="206"/>
      <c r="BK1131" s="206"/>
      <c r="BL1131" s="206"/>
      <c r="BM1131" s="206"/>
      <c r="BN1131" s="206"/>
      <c r="BO1131" s="206"/>
      <c r="BP1131" s="206"/>
      <c r="BQ1131" s="206"/>
      <c r="BR1131" s="206"/>
      <c r="BS1131" s="206"/>
      <c r="BT1131" s="206"/>
      <c r="BU1131" s="206"/>
      <c r="BV1131" s="206"/>
      <c r="BW1131" s="206"/>
      <c r="BX1131" s="206"/>
      <c r="BY1131" s="206"/>
      <c r="BZ1131" s="206"/>
      <c r="CA1131" s="206"/>
      <c r="CB1131" s="206"/>
      <c r="CC1131" s="206"/>
      <c r="CD1131" s="206"/>
      <c r="CE1131" s="206"/>
      <c r="CF1131" s="206"/>
      <c r="CG1131" s="206"/>
      <c r="CH1131" s="206"/>
      <c r="CI1131" s="206"/>
      <c r="CJ1131" s="206"/>
      <c r="CK1131" s="206"/>
      <c r="CL1131" s="206"/>
      <c r="CM1131" s="206"/>
      <c r="CN1131" s="206"/>
      <c r="CO1131" s="206"/>
      <c r="CP1131" s="206"/>
      <c r="CQ1131" s="206"/>
      <c r="CR1131" s="206"/>
      <c r="CS1131" s="206"/>
      <c r="CT1131" s="206"/>
      <c r="CU1131" s="206"/>
      <c r="CV1131" s="206"/>
      <c r="CW1131" s="206"/>
      <c r="CX1131" s="206"/>
      <c r="CY1131" s="206"/>
      <c r="CZ1131" s="206"/>
      <c r="DA1131" s="206"/>
      <c r="DB1131" s="206"/>
      <c r="DC1131" s="206"/>
      <c r="DD1131" s="206"/>
      <c r="DE1131" s="206"/>
      <c r="DF1131" s="206"/>
      <c r="DG1131" s="206"/>
      <c r="DH1131" s="206"/>
      <c r="DI1131" s="206"/>
      <c r="DJ1131" s="206"/>
      <c r="DK1131" s="206"/>
      <c r="DL1131" s="206"/>
      <c r="DM1131" s="206"/>
      <c r="DN1131" s="206"/>
      <c r="DO1131" s="206"/>
      <c r="DP1131" s="206"/>
      <c r="DQ1131" s="206"/>
      <c r="DR1131" s="206"/>
      <c r="DS1131" s="206"/>
      <c r="DT1131" s="206"/>
      <c r="DU1131" s="206"/>
      <c r="DV1131" s="206"/>
      <c r="DW1131" s="206"/>
      <c r="DX1131" s="206"/>
      <c r="DY1131" s="206"/>
      <c r="DZ1131" s="206"/>
      <c r="EA1131" s="206"/>
      <c r="EB1131" s="206"/>
      <c r="EC1131" s="206"/>
      <c r="ED1131" s="206"/>
      <c r="EE1131" s="206"/>
      <c r="EF1131" s="206"/>
      <c r="EG1131" s="206"/>
      <c r="EH1131" s="206"/>
      <c r="EI1131" s="206"/>
      <c r="EJ1131" s="206"/>
      <c r="EK1131" s="206"/>
      <c r="EL1131" s="206"/>
      <c r="EM1131" s="206"/>
      <c r="EN1131" s="206"/>
      <c r="EO1131" s="206"/>
      <c r="EP1131" s="206"/>
      <c r="EQ1131" s="206"/>
      <c r="ER1131" s="206"/>
      <c r="ES1131" s="206"/>
      <c r="ET1131" s="206"/>
      <c r="EU1131" s="206"/>
      <c r="EV1131" s="206"/>
      <c r="EW1131" s="206"/>
      <c r="EX1131" s="206"/>
      <c r="EY1131" s="206"/>
      <c r="EZ1131" s="206"/>
      <c r="FA1131" s="206"/>
      <c r="FB1131" s="206"/>
      <c r="FC1131" s="206"/>
      <c r="FD1131" s="206"/>
      <c r="FE1131" s="206"/>
      <c r="FF1131" s="206"/>
      <c r="FG1131" s="206"/>
      <c r="FH1131" s="206"/>
      <c r="FI1131" s="206"/>
      <c r="FJ1131" s="206"/>
      <c r="FK1131" s="206"/>
      <c r="FL1131" s="206"/>
      <c r="FM1131" s="206"/>
      <c r="FN1131" s="206"/>
      <c r="FO1131" s="206"/>
      <c r="FP1131" s="206"/>
      <c r="FQ1131" s="206"/>
      <c r="FR1131" s="206"/>
      <c r="FS1131" s="206"/>
      <c r="FT1131" s="206"/>
      <c r="FU1131" s="206"/>
      <c r="FV1131" s="206"/>
      <c r="FW1131" s="206"/>
      <c r="FX1131" s="206"/>
      <c r="FY1131" s="206"/>
      <c r="FZ1131" s="206"/>
      <c r="GA1131" s="206"/>
      <c r="GB1131" s="206"/>
      <c r="GC1131" s="206"/>
      <c r="GD1131" s="206"/>
      <c r="GE1131" s="206"/>
      <c r="GF1131" s="206"/>
      <c r="GG1131" s="206"/>
      <c r="GH1131" s="206"/>
      <c r="GI1131" s="206"/>
      <c r="GJ1131" s="206"/>
      <c r="GK1131" s="206"/>
      <c r="GL1131" s="206"/>
      <c r="GM1131" s="206"/>
      <c r="GN1131" s="206"/>
      <c r="GO1131" s="206"/>
      <c r="GP1131" s="206"/>
      <c r="GQ1131" s="206"/>
      <c r="GR1131" s="206"/>
      <c r="GS1131" s="206"/>
      <c r="GT1131" s="206"/>
      <c r="GU1131" s="206"/>
      <c r="GV1131" s="206"/>
      <c r="GW1131" s="206"/>
      <c r="GX1131" s="206"/>
      <c r="GY1131" s="206"/>
      <c r="GZ1131" s="206"/>
      <c r="HA1131" s="206"/>
      <c r="HB1131" s="206"/>
      <c r="HC1131" s="206"/>
      <c r="HD1131" s="206"/>
      <c r="HE1131" s="206"/>
      <c r="HF1131" s="206"/>
      <c r="HG1131" s="206"/>
      <c r="HH1131" s="206"/>
      <c r="HI1131" s="206"/>
      <c r="HJ1131" s="206"/>
      <c r="HK1131" s="206"/>
      <c r="HL1131" s="206"/>
      <c r="HM1131" s="206"/>
      <c r="HN1131" s="206"/>
      <c r="HO1131" s="206"/>
      <c r="HP1131" s="206"/>
      <c r="HQ1131" s="206"/>
      <c r="HR1131" s="206"/>
      <c r="HS1131" s="206"/>
      <c r="HT1131" s="206"/>
      <c r="HU1131" s="206"/>
      <c r="HV1131" s="206"/>
      <c r="HW1131" s="206"/>
      <c r="HX1131" s="206"/>
      <c r="HY1131" s="206"/>
      <c r="HZ1131" s="206"/>
      <c r="IA1131" s="206"/>
      <c r="IB1131" s="206"/>
      <c r="IC1131" s="206"/>
      <c r="ID1131" s="206"/>
      <c r="IE1131" s="206"/>
      <c r="IF1131" s="206"/>
      <c r="IG1131" s="206"/>
      <c r="IH1131" s="206"/>
    </row>
    <row r="1132" spans="1:242" s="225" customFormat="1" hidden="1" x14ac:dyDescent="0.25">
      <c r="A1132" s="206"/>
      <c r="B1132" s="206"/>
      <c r="C1132" s="204">
        <v>43768</v>
      </c>
      <c r="D1132" s="407" t="s">
        <v>1994</v>
      </c>
      <c r="E1132" s="319" t="s">
        <v>1984</v>
      </c>
      <c r="F1132" s="322"/>
      <c r="G1132" s="270" t="s">
        <v>1361</v>
      </c>
      <c r="H1132" s="409"/>
      <c r="I1132" s="271">
        <v>696164</v>
      </c>
      <c r="J1132" s="357">
        <f t="shared" si="17"/>
        <v>17591136</v>
      </c>
      <c r="K1132" s="251"/>
      <c r="L1132" s="287"/>
      <c r="M1132" s="319" t="s">
        <v>1984</v>
      </c>
      <c r="N1132" s="287"/>
      <c r="O1132" s="287"/>
      <c r="P1132" s="287"/>
      <c r="Q1132" s="287"/>
      <c r="R1132" s="287"/>
      <c r="S1132" s="287"/>
      <c r="T1132" s="287"/>
      <c r="U1132" s="287"/>
      <c r="V1132" s="287"/>
      <c r="W1132" s="287"/>
      <c r="X1132" s="287"/>
      <c r="Y1132" s="287"/>
      <c r="Z1132" s="287"/>
      <c r="AA1132" s="287"/>
      <c r="AB1132" s="287"/>
      <c r="AC1132" s="287"/>
      <c r="AD1132" s="287"/>
      <c r="AE1132" s="287"/>
      <c r="AF1132" s="287"/>
      <c r="AG1132" s="287"/>
      <c r="AH1132" s="287"/>
      <c r="AI1132" s="287"/>
      <c r="AJ1132" s="449"/>
      <c r="AK1132" s="206"/>
      <c r="AL1132" s="206"/>
      <c r="AM1132" s="206"/>
      <c r="AN1132" s="206"/>
      <c r="AO1132" s="206"/>
      <c r="AP1132" s="206"/>
      <c r="AQ1132" s="206"/>
      <c r="AR1132" s="206"/>
      <c r="AS1132" s="206"/>
      <c r="AT1132" s="206"/>
      <c r="AU1132" s="206"/>
      <c r="AV1132" s="206"/>
      <c r="AW1132" s="206"/>
      <c r="AX1132" s="206"/>
      <c r="AY1132" s="206"/>
      <c r="AZ1132" s="206"/>
      <c r="BA1132" s="206"/>
      <c r="BB1132" s="206"/>
      <c r="BC1132" s="206"/>
      <c r="BD1132" s="206"/>
      <c r="BE1132" s="206"/>
      <c r="BF1132" s="206"/>
      <c r="BG1132" s="206"/>
      <c r="BH1132" s="206"/>
      <c r="BI1132" s="206"/>
      <c r="BJ1132" s="206"/>
      <c r="BK1132" s="206"/>
      <c r="BL1132" s="206"/>
      <c r="BM1132" s="206"/>
      <c r="BN1132" s="206"/>
      <c r="BO1132" s="206"/>
      <c r="BP1132" s="206"/>
      <c r="BQ1132" s="206"/>
      <c r="BR1132" s="206"/>
      <c r="BS1132" s="206"/>
      <c r="BT1132" s="206"/>
      <c r="BU1132" s="206"/>
      <c r="BV1132" s="206"/>
      <c r="BW1132" s="206"/>
      <c r="BX1132" s="206"/>
      <c r="BY1132" s="206"/>
      <c r="BZ1132" s="206"/>
      <c r="CA1132" s="206"/>
      <c r="CB1132" s="206"/>
      <c r="CC1132" s="206"/>
      <c r="CD1132" s="206"/>
      <c r="CE1132" s="206"/>
      <c r="CF1132" s="206"/>
      <c r="CG1132" s="206"/>
      <c r="CH1132" s="206"/>
      <c r="CI1132" s="206"/>
      <c r="CJ1132" s="206"/>
      <c r="CK1132" s="206"/>
      <c r="CL1132" s="206"/>
      <c r="CM1132" s="206"/>
      <c r="CN1132" s="206"/>
      <c r="CO1132" s="206"/>
      <c r="CP1132" s="206"/>
      <c r="CQ1132" s="206"/>
      <c r="CR1132" s="206"/>
      <c r="CS1132" s="206"/>
      <c r="CT1132" s="206"/>
      <c r="CU1132" s="206"/>
      <c r="CV1132" s="206"/>
      <c r="CW1132" s="206"/>
      <c r="CX1132" s="206"/>
      <c r="CY1132" s="206"/>
      <c r="CZ1132" s="206"/>
      <c r="DA1132" s="206"/>
      <c r="DB1132" s="206"/>
      <c r="DC1132" s="206"/>
      <c r="DD1132" s="206"/>
      <c r="DE1132" s="206"/>
      <c r="DF1132" s="206"/>
      <c r="DG1132" s="206"/>
      <c r="DH1132" s="206"/>
      <c r="DI1132" s="206"/>
      <c r="DJ1132" s="206"/>
      <c r="DK1132" s="206"/>
      <c r="DL1132" s="206"/>
      <c r="DM1132" s="206"/>
      <c r="DN1132" s="206"/>
      <c r="DO1132" s="206"/>
      <c r="DP1132" s="206"/>
      <c r="DQ1132" s="206"/>
      <c r="DR1132" s="206"/>
      <c r="DS1132" s="206"/>
      <c r="DT1132" s="206"/>
      <c r="DU1132" s="206"/>
      <c r="DV1132" s="206"/>
      <c r="DW1132" s="206"/>
      <c r="DX1132" s="206"/>
      <c r="DY1132" s="206"/>
      <c r="DZ1132" s="206"/>
      <c r="EA1132" s="206"/>
      <c r="EB1132" s="206"/>
      <c r="EC1132" s="206"/>
      <c r="ED1132" s="206"/>
      <c r="EE1132" s="206"/>
      <c r="EF1132" s="206"/>
      <c r="EG1132" s="206"/>
      <c r="EH1132" s="206"/>
      <c r="EI1132" s="206"/>
      <c r="EJ1132" s="206"/>
      <c r="EK1132" s="206"/>
      <c r="EL1132" s="206"/>
      <c r="EM1132" s="206"/>
      <c r="EN1132" s="206"/>
      <c r="EO1132" s="206"/>
      <c r="EP1132" s="206"/>
      <c r="EQ1132" s="206"/>
      <c r="ER1132" s="206"/>
      <c r="ES1132" s="206"/>
      <c r="ET1132" s="206"/>
      <c r="EU1132" s="206"/>
      <c r="EV1132" s="206"/>
      <c r="EW1132" s="206"/>
      <c r="EX1132" s="206"/>
      <c r="EY1132" s="206"/>
      <c r="EZ1132" s="206"/>
      <c r="FA1132" s="206"/>
      <c r="FB1132" s="206"/>
      <c r="FC1132" s="206"/>
      <c r="FD1132" s="206"/>
      <c r="FE1132" s="206"/>
      <c r="FF1132" s="206"/>
      <c r="FG1132" s="206"/>
      <c r="FH1132" s="206"/>
      <c r="FI1132" s="206"/>
      <c r="FJ1132" s="206"/>
      <c r="FK1132" s="206"/>
      <c r="FL1132" s="206"/>
      <c r="FM1132" s="206"/>
      <c r="FN1132" s="206"/>
      <c r="FO1132" s="206"/>
      <c r="FP1132" s="206"/>
      <c r="FQ1132" s="206"/>
      <c r="FR1132" s="206"/>
      <c r="FS1132" s="206"/>
      <c r="FT1132" s="206"/>
      <c r="FU1132" s="206"/>
      <c r="FV1132" s="206"/>
      <c r="FW1132" s="206"/>
      <c r="FX1132" s="206"/>
      <c r="FY1132" s="206"/>
      <c r="FZ1132" s="206"/>
      <c r="GA1132" s="206"/>
      <c r="GB1132" s="206"/>
      <c r="GC1132" s="206"/>
      <c r="GD1132" s="206"/>
      <c r="GE1132" s="206"/>
      <c r="GF1132" s="206"/>
      <c r="GG1132" s="206"/>
      <c r="GH1132" s="206"/>
      <c r="GI1132" s="206"/>
      <c r="GJ1132" s="206"/>
      <c r="GK1132" s="206"/>
      <c r="GL1132" s="206"/>
      <c r="GM1132" s="206"/>
      <c r="GN1132" s="206"/>
      <c r="GO1132" s="206"/>
      <c r="GP1132" s="206"/>
      <c r="GQ1132" s="206"/>
      <c r="GR1132" s="206"/>
      <c r="GS1132" s="206"/>
      <c r="GT1132" s="206"/>
      <c r="GU1132" s="206"/>
      <c r="GV1132" s="206"/>
      <c r="GW1132" s="206"/>
      <c r="GX1132" s="206"/>
      <c r="GY1132" s="206"/>
      <c r="GZ1132" s="206"/>
      <c r="HA1132" s="206"/>
      <c r="HB1132" s="206"/>
      <c r="HC1132" s="206"/>
      <c r="HD1132" s="206"/>
      <c r="HE1132" s="206"/>
      <c r="HF1132" s="206"/>
      <c r="HG1132" s="206"/>
      <c r="HH1132" s="206"/>
      <c r="HI1132" s="206"/>
      <c r="HJ1132" s="206"/>
      <c r="HK1132" s="206"/>
      <c r="HL1132" s="206"/>
      <c r="HM1132" s="206"/>
      <c r="HN1132" s="206"/>
      <c r="HO1132" s="206"/>
      <c r="HP1132" s="206"/>
      <c r="HQ1132" s="206"/>
      <c r="HR1132" s="206"/>
      <c r="HS1132" s="206"/>
      <c r="HT1132" s="206"/>
      <c r="HU1132" s="206"/>
      <c r="HV1132" s="206"/>
      <c r="HW1132" s="206"/>
      <c r="HX1132" s="206"/>
      <c r="HY1132" s="206"/>
      <c r="HZ1132" s="206"/>
      <c r="IA1132" s="206"/>
      <c r="IB1132" s="206"/>
      <c r="IC1132" s="206"/>
      <c r="ID1132" s="206"/>
      <c r="IE1132" s="206"/>
      <c r="IF1132" s="206"/>
      <c r="IG1132" s="206"/>
      <c r="IH1132" s="206"/>
    </row>
    <row r="1133" spans="1:242" s="225" customFormat="1" hidden="1" x14ac:dyDescent="0.25">
      <c r="A1133" s="206"/>
      <c r="B1133" s="206"/>
      <c r="C1133" s="204">
        <v>43769</v>
      </c>
      <c r="D1133" s="233" t="s">
        <v>1188</v>
      </c>
      <c r="E1133" s="319" t="s">
        <v>1985</v>
      </c>
      <c r="F1133" s="322"/>
      <c r="G1133" s="242" t="s">
        <v>1198</v>
      </c>
      <c r="H1133" s="409"/>
      <c r="I1133" s="236">
        <v>100000</v>
      </c>
      <c r="J1133" s="357">
        <f t="shared" si="17"/>
        <v>17491136</v>
      </c>
      <c r="K1133" s="251"/>
      <c r="L1133" s="287"/>
      <c r="M1133" s="319" t="s">
        <v>1985</v>
      </c>
      <c r="N1133" s="287"/>
      <c r="O1133" s="287"/>
      <c r="P1133" s="287"/>
      <c r="Q1133" s="287"/>
      <c r="R1133" s="287"/>
      <c r="S1133" s="287"/>
      <c r="T1133" s="287"/>
      <c r="U1133" s="287"/>
      <c r="V1133" s="287"/>
      <c r="W1133" s="287"/>
      <c r="X1133" s="287"/>
      <c r="Y1133" s="287"/>
      <c r="Z1133" s="287"/>
      <c r="AA1133" s="287"/>
      <c r="AB1133" s="287"/>
      <c r="AC1133" s="287"/>
      <c r="AD1133" s="287"/>
      <c r="AE1133" s="287"/>
      <c r="AF1133" s="287"/>
      <c r="AG1133" s="287"/>
      <c r="AH1133" s="287"/>
      <c r="AI1133" s="287"/>
      <c r="AJ1133" s="449"/>
      <c r="AK1133" s="206"/>
      <c r="AL1133" s="206"/>
      <c r="AM1133" s="206"/>
      <c r="AN1133" s="206"/>
      <c r="AO1133" s="206"/>
      <c r="AP1133" s="206"/>
      <c r="AQ1133" s="206"/>
      <c r="AR1133" s="206"/>
      <c r="AS1133" s="206"/>
      <c r="AT1133" s="206"/>
      <c r="AU1133" s="206"/>
      <c r="AV1133" s="206"/>
      <c r="AW1133" s="206"/>
      <c r="AX1133" s="206"/>
      <c r="AY1133" s="206"/>
      <c r="AZ1133" s="206"/>
      <c r="BA1133" s="206"/>
      <c r="BB1133" s="206"/>
      <c r="BC1133" s="206"/>
      <c r="BD1133" s="206"/>
      <c r="BE1133" s="206"/>
      <c r="BF1133" s="206"/>
      <c r="BG1133" s="206"/>
      <c r="BH1133" s="206"/>
      <c r="BI1133" s="206"/>
      <c r="BJ1133" s="206"/>
      <c r="BK1133" s="206"/>
      <c r="BL1133" s="206"/>
      <c r="BM1133" s="206"/>
      <c r="BN1133" s="206"/>
      <c r="BO1133" s="206"/>
      <c r="BP1133" s="206"/>
      <c r="BQ1133" s="206"/>
      <c r="BR1133" s="206"/>
      <c r="BS1133" s="206"/>
      <c r="BT1133" s="206"/>
      <c r="BU1133" s="206"/>
      <c r="BV1133" s="206"/>
      <c r="BW1133" s="206"/>
      <c r="BX1133" s="206"/>
      <c r="BY1133" s="206"/>
      <c r="BZ1133" s="206"/>
      <c r="CA1133" s="206"/>
      <c r="CB1133" s="206"/>
      <c r="CC1133" s="206"/>
      <c r="CD1133" s="206"/>
      <c r="CE1133" s="206"/>
      <c r="CF1133" s="206"/>
      <c r="CG1133" s="206"/>
      <c r="CH1133" s="206"/>
      <c r="CI1133" s="206"/>
      <c r="CJ1133" s="206"/>
      <c r="CK1133" s="206"/>
      <c r="CL1133" s="206"/>
      <c r="CM1133" s="206"/>
      <c r="CN1133" s="206"/>
      <c r="CO1133" s="206"/>
      <c r="CP1133" s="206"/>
      <c r="CQ1133" s="206"/>
      <c r="CR1133" s="206"/>
      <c r="CS1133" s="206"/>
      <c r="CT1133" s="206"/>
      <c r="CU1133" s="206"/>
      <c r="CV1133" s="206"/>
      <c r="CW1133" s="206"/>
      <c r="CX1133" s="206"/>
      <c r="CY1133" s="206"/>
      <c r="CZ1133" s="206"/>
      <c r="DA1133" s="206"/>
      <c r="DB1133" s="206"/>
      <c r="DC1133" s="206"/>
      <c r="DD1133" s="206"/>
      <c r="DE1133" s="206"/>
      <c r="DF1133" s="206"/>
      <c r="DG1133" s="206"/>
      <c r="DH1133" s="206"/>
      <c r="DI1133" s="206"/>
      <c r="DJ1133" s="206"/>
      <c r="DK1133" s="206"/>
      <c r="DL1133" s="206"/>
      <c r="DM1133" s="206"/>
      <c r="DN1133" s="206"/>
      <c r="DO1133" s="206"/>
      <c r="DP1133" s="206"/>
      <c r="DQ1133" s="206"/>
      <c r="DR1133" s="206"/>
      <c r="DS1133" s="206"/>
      <c r="DT1133" s="206"/>
      <c r="DU1133" s="206"/>
      <c r="DV1133" s="206"/>
      <c r="DW1133" s="206"/>
      <c r="DX1133" s="206"/>
      <c r="DY1133" s="206"/>
      <c r="DZ1133" s="206"/>
      <c r="EA1133" s="206"/>
      <c r="EB1133" s="206"/>
      <c r="EC1133" s="206"/>
      <c r="ED1133" s="206"/>
      <c r="EE1133" s="206"/>
      <c r="EF1133" s="206"/>
      <c r="EG1133" s="206"/>
      <c r="EH1133" s="206"/>
      <c r="EI1133" s="206"/>
      <c r="EJ1133" s="206"/>
      <c r="EK1133" s="206"/>
      <c r="EL1133" s="206"/>
      <c r="EM1133" s="206"/>
      <c r="EN1133" s="206"/>
      <c r="EO1133" s="206"/>
      <c r="EP1133" s="206"/>
      <c r="EQ1133" s="206"/>
      <c r="ER1133" s="206"/>
      <c r="ES1133" s="206"/>
      <c r="ET1133" s="206"/>
      <c r="EU1133" s="206"/>
      <c r="EV1133" s="206"/>
      <c r="EW1133" s="206"/>
      <c r="EX1133" s="206"/>
      <c r="EY1133" s="206"/>
      <c r="EZ1133" s="206"/>
      <c r="FA1133" s="206"/>
      <c r="FB1133" s="206"/>
      <c r="FC1133" s="206"/>
      <c r="FD1133" s="206"/>
      <c r="FE1133" s="206"/>
      <c r="FF1133" s="206"/>
      <c r="FG1133" s="206"/>
      <c r="FH1133" s="206"/>
      <c r="FI1133" s="206"/>
      <c r="FJ1133" s="206"/>
      <c r="FK1133" s="206"/>
      <c r="FL1133" s="206"/>
      <c r="FM1133" s="206"/>
      <c r="FN1133" s="206"/>
      <c r="FO1133" s="206"/>
      <c r="FP1133" s="206"/>
      <c r="FQ1133" s="206"/>
      <c r="FR1133" s="206"/>
      <c r="FS1133" s="206"/>
      <c r="FT1133" s="206"/>
      <c r="FU1133" s="206"/>
      <c r="FV1133" s="206"/>
      <c r="FW1133" s="206"/>
      <c r="FX1133" s="206"/>
      <c r="FY1133" s="206"/>
      <c r="FZ1133" s="206"/>
      <c r="GA1133" s="206"/>
      <c r="GB1133" s="206"/>
      <c r="GC1133" s="206"/>
      <c r="GD1133" s="206"/>
      <c r="GE1133" s="206"/>
      <c r="GF1133" s="206"/>
      <c r="GG1133" s="206"/>
      <c r="GH1133" s="206"/>
      <c r="GI1133" s="206"/>
      <c r="GJ1133" s="206"/>
      <c r="GK1133" s="206"/>
      <c r="GL1133" s="206"/>
      <c r="GM1133" s="206"/>
      <c r="GN1133" s="206"/>
      <c r="GO1133" s="206"/>
      <c r="GP1133" s="206"/>
      <c r="GQ1133" s="206"/>
      <c r="GR1133" s="206"/>
      <c r="GS1133" s="206"/>
      <c r="GT1133" s="206"/>
      <c r="GU1133" s="206"/>
      <c r="GV1133" s="206"/>
      <c r="GW1133" s="206"/>
      <c r="GX1133" s="206"/>
      <c r="GY1133" s="206"/>
      <c r="GZ1133" s="206"/>
      <c r="HA1133" s="206"/>
      <c r="HB1133" s="206"/>
      <c r="HC1133" s="206"/>
      <c r="HD1133" s="206"/>
      <c r="HE1133" s="206"/>
      <c r="HF1133" s="206"/>
      <c r="HG1133" s="206"/>
      <c r="HH1133" s="206"/>
      <c r="HI1133" s="206"/>
      <c r="HJ1133" s="206"/>
      <c r="HK1133" s="206"/>
      <c r="HL1133" s="206"/>
      <c r="HM1133" s="206"/>
      <c r="HN1133" s="206"/>
      <c r="HO1133" s="206"/>
      <c r="HP1133" s="206"/>
      <c r="HQ1133" s="206"/>
      <c r="HR1133" s="206"/>
      <c r="HS1133" s="206"/>
      <c r="HT1133" s="206"/>
      <c r="HU1133" s="206"/>
      <c r="HV1133" s="206"/>
      <c r="HW1133" s="206"/>
      <c r="HX1133" s="206"/>
      <c r="HY1133" s="206"/>
      <c r="HZ1133" s="206"/>
      <c r="IA1133" s="206"/>
      <c r="IB1133" s="206"/>
      <c r="IC1133" s="206"/>
      <c r="ID1133" s="206"/>
      <c r="IE1133" s="206"/>
      <c r="IF1133" s="206"/>
      <c r="IG1133" s="206"/>
      <c r="IH1133" s="206"/>
    </row>
    <row r="1134" spans="1:242" s="225" customFormat="1" hidden="1" x14ac:dyDescent="0.25">
      <c r="A1134" s="206"/>
      <c r="B1134" s="206"/>
      <c r="C1134" s="204">
        <v>43769</v>
      </c>
      <c r="D1134" s="233" t="s">
        <v>1995</v>
      </c>
      <c r="E1134" s="319" t="s">
        <v>1986</v>
      </c>
      <c r="F1134" s="322"/>
      <c r="G1134" s="242" t="s">
        <v>1198</v>
      </c>
      <c r="H1134" s="409"/>
      <c r="I1134" s="236">
        <v>24000</v>
      </c>
      <c r="J1134" s="357">
        <f t="shared" si="17"/>
        <v>17467136</v>
      </c>
      <c r="K1134" s="251"/>
      <c r="L1134" s="287"/>
      <c r="M1134" s="319" t="s">
        <v>1986</v>
      </c>
      <c r="N1134" s="287"/>
      <c r="O1134" s="287"/>
      <c r="P1134" s="287"/>
      <c r="Q1134" s="287"/>
      <c r="R1134" s="287"/>
      <c r="S1134" s="287"/>
      <c r="T1134" s="287"/>
      <c r="U1134" s="287"/>
      <c r="V1134" s="287"/>
      <c r="W1134" s="287"/>
      <c r="X1134" s="287"/>
      <c r="Y1134" s="287"/>
      <c r="Z1134" s="287"/>
      <c r="AA1134" s="287"/>
      <c r="AB1134" s="287"/>
      <c r="AC1134" s="287"/>
      <c r="AD1134" s="287"/>
      <c r="AE1134" s="287"/>
      <c r="AF1134" s="287"/>
      <c r="AG1134" s="287"/>
      <c r="AH1134" s="287"/>
      <c r="AI1134" s="287"/>
      <c r="AJ1134" s="449"/>
      <c r="AK1134" s="206"/>
      <c r="AL1134" s="206"/>
      <c r="AM1134" s="206"/>
      <c r="AN1134" s="206"/>
      <c r="AO1134" s="206"/>
      <c r="AP1134" s="206"/>
      <c r="AQ1134" s="206"/>
      <c r="AR1134" s="206"/>
      <c r="AS1134" s="206"/>
      <c r="AT1134" s="206"/>
      <c r="AU1134" s="206"/>
      <c r="AV1134" s="206"/>
      <c r="AW1134" s="206"/>
      <c r="AX1134" s="206"/>
      <c r="AY1134" s="206"/>
      <c r="AZ1134" s="206"/>
      <c r="BA1134" s="206"/>
      <c r="BB1134" s="206"/>
      <c r="BC1134" s="206"/>
      <c r="BD1134" s="206"/>
      <c r="BE1134" s="206"/>
      <c r="BF1134" s="206"/>
      <c r="BG1134" s="206"/>
      <c r="BH1134" s="206"/>
      <c r="BI1134" s="206"/>
      <c r="BJ1134" s="206"/>
      <c r="BK1134" s="206"/>
      <c r="BL1134" s="206"/>
      <c r="BM1134" s="206"/>
      <c r="BN1134" s="206"/>
      <c r="BO1134" s="206"/>
      <c r="BP1134" s="206"/>
      <c r="BQ1134" s="206"/>
      <c r="BR1134" s="206"/>
      <c r="BS1134" s="206"/>
      <c r="BT1134" s="206"/>
      <c r="BU1134" s="206"/>
      <c r="BV1134" s="206"/>
      <c r="BW1134" s="206"/>
      <c r="BX1134" s="206"/>
      <c r="BY1134" s="206"/>
      <c r="BZ1134" s="206"/>
      <c r="CA1134" s="206"/>
      <c r="CB1134" s="206"/>
      <c r="CC1134" s="206"/>
      <c r="CD1134" s="206"/>
      <c r="CE1134" s="206"/>
      <c r="CF1134" s="206"/>
      <c r="CG1134" s="206"/>
      <c r="CH1134" s="206"/>
      <c r="CI1134" s="206"/>
      <c r="CJ1134" s="206"/>
      <c r="CK1134" s="206"/>
      <c r="CL1134" s="206"/>
      <c r="CM1134" s="206"/>
      <c r="CN1134" s="206"/>
      <c r="CO1134" s="206"/>
      <c r="CP1134" s="206"/>
      <c r="CQ1134" s="206"/>
      <c r="CR1134" s="206"/>
      <c r="CS1134" s="206"/>
      <c r="CT1134" s="206"/>
      <c r="CU1134" s="206"/>
      <c r="CV1134" s="206"/>
      <c r="CW1134" s="206"/>
      <c r="CX1134" s="206"/>
      <c r="CY1134" s="206"/>
      <c r="CZ1134" s="206"/>
      <c r="DA1134" s="206"/>
      <c r="DB1134" s="206"/>
      <c r="DC1134" s="206"/>
      <c r="DD1134" s="206"/>
      <c r="DE1134" s="206"/>
      <c r="DF1134" s="206"/>
      <c r="DG1134" s="206"/>
      <c r="DH1134" s="206"/>
      <c r="DI1134" s="206"/>
      <c r="DJ1134" s="206"/>
      <c r="DK1134" s="206"/>
      <c r="DL1134" s="206"/>
      <c r="DM1134" s="206"/>
      <c r="DN1134" s="206"/>
      <c r="DO1134" s="206"/>
      <c r="DP1134" s="206"/>
      <c r="DQ1134" s="206"/>
      <c r="DR1134" s="206"/>
      <c r="DS1134" s="206"/>
      <c r="DT1134" s="206"/>
      <c r="DU1134" s="206"/>
      <c r="DV1134" s="206"/>
      <c r="DW1134" s="206"/>
      <c r="DX1134" s="206"/>
      <c r="DY1134" s="206"/>
      <c r="DZ1134" s="206"/>
      <c r="EA1134" s="206"/>
      <c r="EB1134" s="206"/>
      <c r="EC1134" s="206"/>
      <c r="ED1134" s="206"/>
      <c r="EE1134" s="206"/>
      <c r="EF1134" s="206"/>
      <c r="EG1134" s="206"/>
      <c r="EH1134" s="206"/>
      <c r="EI1134" s="206"/>
      <c r="EJ1134" s="206"/>
      <c r="EK1134" s="206"/>
      <c r="EL1134" s="206"/>
      <c r="EM1134" s="206"/>
      <c r="EN1134" s="206"/>
      <c r="EO1134" s="206"/>
      <c r="EP1134" s="206"/>
      <c r="EQ1134" s="206"/>
      <c r="ER1134" s="206"/>
      <c r="ES1134" s="206"/>
      <c r="ET1134" s="206"/>
      <c r="EU1134" s="206"/>
      <c r="EV1134" s="206"/>
      <c r="EW1134" s="206"/>
      <c r="EX1134" s="206"/>
      <c r="EY1134" s="206"/>
      <c r="EZ1134" s="206"/>
      <c r="FA1134" s="206"/>
      <c r="FB1134" s="206"/>
      <c r="FC1134" s="206"/>
      <c r="FD1134" s="206"/>
      <c r="FE1134" s="206"/>
      <c r="FF1134" s="206"/>
      <c r="FG1134" s="206"/>
      <c r="FH1134" s="206"/>
      <c r="FI1134" s="206"/>
      <c r="FJ1134" s="206"/>
      <c r="FK1134" s="206"/>
      <c r="FL1134" s="206"/>
      <c r="FM1134" s="206"/>
      <c r="FN1134" s="206"/>
      <c r="FO1134" s="206"/>
      <c r="FP1134" s="206"/>
      <c r="FQ1134" s="206"/>
      <c r="FR1134" s="206"/>
      <c r="FS1134" s="206"/>
      <c r="FT1134" s="206"/>
      <c r="FU1134" s="206"/>
      <c r="FV1134" s="206"/>
      <c r="FW1134" s="206"/>
      <c r="FX1134" s="206"/>
      <c r="FY1134" s="206"/>
      <c r="FZ1134" s="206"/>
      <c r="GA1134" s="206"/>
      <c r="GB1134" s="206"/>
      <c r="GC1134" s="206"/>
      <c r="GD1134" s="206"/>
      <c r="GE1134" s="206"/>
      <c r="GF1134" s="206"/>
      <c r="GG1134" s="206"/>
      <c r="GH1134" s="206"/>
      <c r="GI1134" s="206"/>
      <c r="GJ1134" s="206"/>
      <c r="GK1134" s="206"/>
      <c r="GL1134" s="206"/>
      <c r="GM1134" s="206"/>
      <c r="GN1134" s="206"/>
      <c r="GO1134" s="206"/>
      <c r="GP1134" s="206"/>
      <c r="GQ1134" s="206"/>
      <c r="GR1134" s="206"/>
      <c r="GS1134" s="206"/>
      <c r="GT1134" s="206"/>
      <c r="GU1134" s="206"/>
      <c r="GV1134" s="206"/>
      <c r="GW1134" s="206"/>
      <c r="GX1134" s="206"/>
      <c r="GY1134" s="206"/>
      <c r="GZ1134" s="206"/>
      <c r="HA1134" s="206"/>
      <c r="HB1134" s="206"/>
      <c r="HC1134" s="206"/>
      <c r="HD1134" s="206"/>
      <c r="HE1134" s="206"/>
      <c r="HF1134" s="206"/>
      <c r="HG1134" s="206"/>
      <c r="HH1134" s="206"/>
      <c r="HI1134" s="206"/>
      <c r="HJ1134" s="206"/>
      <c r="HK1134" s="206"/>
      <c r="HL1134" s="206"/>
      <c r="HM1134" s="206"/>
      <c r="HN1134" s="206"/>
      <c r="HO1134" s="206"/>
      <c r="HP1134" s="206"/>
      <c r="HQ1134" s="206"/>
      <c r="HR1134" s="206"/>
      <c r="HS1134" s="206"/>
      <c r="HT1134" s="206"/>
      <c r="HU1134" s="206"/>
      <c r="HV1134" s="206"/>
      <c r="HW1134" s="206"/>
      <c r="HX1134" s="206"/>
      <c r="HY1134" s="206"/>
      <c r="HZ1134" s="206"/>
      <c r="IA1134" s="206"/>
      <c r="IB1134" s="206"/>
      <c r="IC1134" s="206"/>
      <c r="ID1134" s="206"/>
      <c r="IE1134" s="206"/>
      <c r="IF1134" s="206"/>
      <c r="IG1134" s="206"/>
      <c r="IH1134" s="206"/>
    </row>
    <row r="1135" spans="1:242" s="225" customFormat="1" hidden="1" x14ac:dyDescent="0.25">
      <c r="A1135" s="206"/>
      <c r="B1135" s="206"/>
      <c r="C1135" s="204">
        <v>43769</v>
      </c>
      <c r="D1135" s="233" t="s">
        <v>1996</v>
      </c>
      <c r="E1135" s="319" t="s">
        <v>1987</v>
      </c>
      <c r="F1135" s="322"/>
      <c r="G1135" s="242" t="s">
        <v>1207</v>
      </c>
      <c r="H1135" s="409"/>
      <c r="I1135" s="236">
        <v>240000</v>
      </c>
      <c r="J1135" s="357">
        <f t="shared" si="17"/>
        <v>17227136</v>
      </c>
      <c r="K1135" s="251"/>
      <c r="L1135" s="287"/>
      <c r="M1135" s="319" t="s">
        <v>1987</v>
      </c>
      <c r="N1135" s="287"/>
      <c r="O1135" s="287"/>
      <c r="P1135" s="287"/>
      <c r="Q1135" s="287"/>
      <c r="R1135" s="287"/>
      <c r="S1135" s="287"/>
      <c r="T1135" s="287"/>
      <c r="U1135" s="287"/>
      <c r="V1135" s="287"/>
      <c r="W1135" s="287"/>
      <c r="X1135" s="287"/>
      <c r="Y1135" s="287"/>
      <c r="Z1135" s="287"/>
      <c r="AA1135" s="287"/>
      <c r="AB1135" s="287"/>
      <c r="AC1135" s="287"/>
      <c r="AD1135" s="287"/>
      <c r="AE1135" s="287"/>
      <c r="AF1135" s="287"/>
      <c r="AG1135" s="287"/>
      <c r="AH1135" s="287"/>
      <c r="AI1135" s="287"/>
      <c r="AJ1135" s="449"/>
      <c r="AK1135" s="206"/>
      <c r="AL1135" s="206"/>
      <c r="AM1135" s="206"/>
      <c r="AN1135" s="206"/>
      <c r="AO1135" s="206"/>
      <c r="AP1135" s="206"/>
      <c r="AQ1135" s="206"/>
      <c r="AR1135" s="206"/>
      <c r="AS1135" s="206"/>
      <c r="AT1135" s="206"/>
      <c r="AU1135" s="206"/>
      <c r="AV1135" s="206"/>
      <c r="AW1135" s="206"/>
      <c r="AX1135" s="206"/>
      <c r="AY1135" s="206"/>
      <c r="AZ1135" s="206"/>
      <c r="BA1135" s="206"/>
      <c r="BB1135" s="206"/>
      <c r="BC1135" s="206"/>
      <c r="BD1135" s="206"/>
      <c r="BE1135" s="206"/>
      <c r="BF1135" s="206"/>
      <c r="BG1135" s="206"/>
      <c r="BH1135" s="206"/>
      <c r="BI1135" s="206"/>
      <c r="BJ1135" s="206"/>
      <c r="BK1135" s="206"/>
      <c r="BL1135" s="206"/>
      <c r="BM1135" s="206"/>
      <c r="BN1135" s="206"/>
      <c r="BO1135" s="206"/>
      <c r="BP1135" s="206"/>
      <c r="BQ1135" s="206"/>
      <c r="BR1135" s="206"/>
      <c r="BS1135" s="206"/>
      <c r="BT1135" s="206"/>
      <c r="BU1135" s="206"/>
      <c r="BV1135" s="206"/>
      <c r="BW1135" s="206"/>
      <c r="BX1135" s="206"/>
      <c r="BY1135" s="206"/>
      <c r="BZ1135" s="206"/>
      <c r="CA1135" s="206"/>
      <c r="CB1135" s="206"/>
      <c r="CC1135" s="206"/>
      <c r="CD1135" s="206"/>
      <c r="CE1135" s="206"/>
      <c r="CF1135" s="206"/>
      <c r="CG1135" s="206"/>
      <c r="CH1135" s="206"/>
      <c r="CI1135" s="206"/>
      <c r="CJ1135" s="206"/>
      <c r="CK1135" s="206"/>
      <c r="CL1135" s="206"/>
      <c r="CM1135" s="206"/>
      <c r="CN1135" s="206"/>
      <c r="CO1135" s="206"/>
      <c r="CP1135" s="206"/>
      <c r="CQ1135" s="206"/>
      <c r="CR1135" s="206"/>
      <c r="CS1135" s="206"/>
      <c r="CT1135" s="206"/>
      <c r="CU1135" s="206"/>
      <c r="CV1135" s="206"/>
      <c r="CW1135" s="206"/>
      <c r="CX1135" s="206"/>
      <c r="CY1135" s="206"/>
      <c r="CZ1135" s="206"/>
      <c r="DA1135" s="206"/>
      <c r="DB1135" s="206"/>
      <c r="DC1135" s="206"/>
      <c r="DD1135" s="206"/>
      <c r="DE1135" s="206"/>
      <c r="DF1135" s="206"/>
      <c r="DG1135" s="206"/>
      <c r="DH1135" s="206"/>
      <c r="DI1135" s="206"/>
      <c r="DJ1135" s="206"/>
      <c r="DK1135" s="206"/>
      <c r="DL1135" s="206"/>
      <c r="DM1135" s="206"/>
      <c r="DN1135" s="206"/>
      <c r="DO1135" s="206"/>
      <c r="DP1135" s="206"/>
      <c r="DQ1135" s="206"/>
      <c r="DR1135" s="206"/>
      <c r="DS1135" s="206"/>
      <c r="DT1135" s="206"/>
      <c r="DU1135" s="206"/>
      <c r="DV1135" s="206"/>
      <c r="DW1135" s="206"/>
      <c r="DX1135" s="206"/>
      <c r="DY1135" s="206"/>
      <c r="DZ1135" s="206"/>
      <c r="EA1135" s="206"/>
      <c r="EB1135" s="206"/>
      <c r="EC1135" s="206"/>
      <c r="ED1135" s="206"/>
      <c r="EE1135" s="206"/>
      <c r="EF1135" s="206"/>
      <c r="EG1135" s="206"/>
      <c r="EH1135" s="206"/>
      <c r="EI1135" s="206"/>
      <c r="EJ1135" s="206"/>
      <c r="EK1135" s="206"/>
      <c r="EL1135" s="206"/>
      <c r="EM1135" s="206"/>
      <c r="EN1135" s="206"/>
      <c r="EO1135" s="206"/>
      <c r="EP1135" s="206"/>
      <c r="EQ1135" s="206"/>
      <c r="ER1135" s="206"/>
      <c r="ES1135" s="206"/>
      <c r="ET1135" s="206"/>
      <c r="EU1135" s="206"/>
      <c r="EV1135" s="206"/>
      <c r="EW1135" s="206"/>
      <c r="EX1135" s="206"/>
      <c r="EY1135" s="206"/>
      <c r="EZ1135" s="206"/>
      <c r="FA1135" s="206"/>
      <c r="FB1135" s="206"/>
      <c r="FC1135" s="206"/>
      <c r="FD1135" s="206"/>
      <c r="FE1135" s="206"/>
      <c r="FF1135" s="206"/>
      <c r="FG1135" s="206"/>
      <c r="FH1135" s="206"/>
      <c r="FI1135" s="206"/>
      <c r="FJ1135" s="206"/>
      <c r="FK1135" s="206"/>
      <c r="FL1135" s="206"/>
      <c r="FM1135" s="206"/>
      <c r="FN1135" s="206"/>
      <c r="FO1135" s="206"/>
      <c r="FP1135" s="206"/>
      <c r="FQ1135" s="206"/>
      <c r="FR1135" s="206"/>
      <c r="FS1135" s="206"/>
      <c r="FT1135" s="206"/>
      <c r="FU1135" s="206"/>
      <c r="FV1135" s="206"/>
      <c r="FW1135" s="206"/>
      <c r="FX1135" s="206"/>
      <c r="FY1135" s="206"/>
      <c r="FZ1135" s="206"/>
      <c r="GA1135" s="206"/>
      <c r="GB1135" s="206"/>
      <c r="GC1135" s="206"/>
      <c r="GD1135" s="206"/>
      <c r="GE1135" s="206"/>
      <c r="GF1135" s="206"/>
      <c r="GG1135" s="206"/>
      <c r="GH1135" s="206"/>
      <c r="GI1135" s="206"/>
      <c r="GJ1135" s="206"/>
      <c r="GK1135" s="206"/>
      <c r="GL1135" s="206"/>
      <c r="GM1135" s="206"/>
      <c r="GN1135" s="206"/>
      <c r="GO1135" s="206"/>
      <c r="GP1135" s="206"/>
      <c r="GQ1135" s="206"/>
      <c r="GR1135" s="206"/>
      <c r="GS1135" s="206"/>
      <c r="GT1135" s="206"/>
      <c r="GU1135" s="206"/>
      <c r="GV1135" s="206"/>
      <c r="GW1135" s="206"/>
      <c r="GX1135" s="206"/>
      <c r="GY1135" s="206"/>
      <c r="GZ1135" s="206"/>
      <c r="HA1135" s="206"/>
      <c r="HB1135" s="206"/>
      <c r="HC1135" s="206"/>
      <c r="HD1135" s="206"/>
      <c r="HE1135" s="206"/>
      <c r="HF1135" s="206"/>
      <c r="HG1135" s="206"/>
      <c r="HH1135" s="206"/>
      <c r="HI1135" s="206"/>
      <c r="HJ1135" s="206"/>
      <c r="HK1135" s="206"/>
      <c r="HL1135" s="206"/>
      <c r="HM1135" s="206"/>
      <c r="HN1135" s="206"/>
      <c r="HO1135" s="206"/>
      <c r="HP1135" s="206"/>
      <c r="HQ1135" s="206"/>
      <c r="HR1135" s="206"/>
      <c r="HS1135" s="206"/>
      <c r="HT1135" s="206"/>
      <c r="HU1135" s="206"/>
      <c r="HV1135" s="206"/>
      <c r="HW1135" s="206"/>
      <c r="HX1135" s="206"/>
      <c r="HY1135" s="206"/>
      <c r="HZ1135" s="206"/>
      <c r="IA1135" s="206"/>
      <c r="IB1135" s="206"/>
      <c r="IC1135" s="206"/>
      <c r="ID1135" s="206"/>
      <c r="IE1135" s="206"/>
      <c r="IF1135" s="206"/>
      <c r="IG1135" s="206"/>
      <c r="IH1135" s="206"/>
    </row>
    <row r="1136" spans="1:242" s="225" customFormat="1" hidden="1" x14ac:dyDescent="0.25">
      <c r="A1136" s="206"/>
      <c r="B1136" s="206"/>
      <c r="C1136" s="204">
        <v>43770</v>
      </c>
      <c r="D1136" s="233" t="s">
        <v>1997</v>
      </c>
      <c r="E1136" s="319" t="s">
        <v>1988</v>
      </c>
      <c r="F1136" s="322"/>
      <c r="G1136" s="242" t="s">
        <v>1187</v>
      </c>
      <c r="H1136" s="409"/>
      <c r="I1136" s="236">
        <v>2566500</v>
      </c>
      <c r="J1136" s="357">
        <f t="shared" si="17"/>
        <v>14660636</v>
      </c>
      <c r="K1136" s="251"/>
      <c r="L1136" s="287"/>
      <c r="M1136" s="319" t="s">
        <v>1988</v>
      </c>
      <c r="N1136" s="287"/>
      <c r="O1136" s="287"/>
      <c r="P1136" s="287"/>
      <c r="Q1136" s="287"/>
      <c r="R1136" s="287"/>
      <c r="S1136" s="287"/>
      <c r="T1136" s="287"/>
      <c r="U1136" s="287"/>
      <c r="V1136" s="287"/>
      <c r="W1136" s="287"/>
      <c r="X1136" s="287"/>
      <c r="Y1136" s="287"/>
      <c r="Z1136" s="287"/>
      <c r="AA1136" s="287"/>
      <c r="AB1136" s="287"/>
      <c r="AC1136" s="287"/>
      <c r="AD1136" s="287"/>
      <c r="AE1136" s="287"/>
      <c r="AF1136" s="287"/>
      <c r="AG1136" s="287"/>
      <c r="AH1136" s="287"/>
      <c r="AI1136" s="287"/>
      <c r="AJ1136" s="449"/>
      <c r="AK1136" s="206"/>
      <c r="AL1136" s="206"/>
      <c r="AM1136" s="206"/>
      <c r="AN1136" s="206"/>
      <c r="AO1136" s="206"/>
      <c r="AP1136" s="206"/>
      <c r="AQ1136" s="206"/>
      <c r="AR1136" s="206"/>
      <c r="AS1136" s="206"/>
      <c r="AT1136" s="206"/>
      <c r="AU1136" s="206"/>
      <c r="AV1136" s="206"/>
      <c r="AW1136" s="206"/>
      <c r="AX1136" s="206"/>
      <c r="AY1136" s="206"/>
      <c r="AZ1136" s="206"/>
      <c r="BA1136" s="206"/>
      <c r="BB1136" s="206"/>
      <c r="BC1136" s="206"/>
      <c r="BD1136" s="206"/>
      <c r="BE1136" s="206"/>
      <c r="BF1136" s="206"/>
      <c r="BG1136" s="206"/>
      <c r="BH1136" s="206"/>
      <c r="BI1136" s="206"/>
      <c r="BJ1136" s="206"/>
      <c r="BK1136" s="206"/>
      <c r="BL1136" s="206"/>
      <c r="BM1136" s="206"/>
      <c r="BN1136" s="206"/>
      <c r="BO1136" s="206"/>
      <c r="BP1136" s="206"/>
      <c r="BQ1136" s="206"/>
      <c r="BR1136" s="206"/>
      <c r="BS1136" s="206"/>
      <c r="BT1136" s="206"/>
      <c r="BU1136" s="206"/>
      <c r="BV1136" s="206"/>
      <c r="BW1136" s="206"/>
      <c r="BX1136" s="206"/>
      <c r="BY1136" s="206"/>
      <c r="BZ1136" s="206"/>
      <c r="CA1136" s="206"/>
      <c r="CB1136" s="206"/>
      <c r="CC1136" s="206"/>
      <c r="CD1136" s="206"/>
      <c r="CE1136" s="206"/>
      <c r="CF1136" s="206"/>
      <c r="CG1136" s="206"/>
      <c r="CH1136" s="206"/>
      <c r="CI1136" s="206"/>
      <c r="CJ1136" s="206"/>
      <c r="CK1136" s="206"/>
      <c r="CL1136" s="206"/>
      <c r="CM1136" s="206"/>
      <c r="CN1136" s="206"/>
      <c r="CO1136" s="206"/>
      <c r="CP1136" s="206"/>
      <c r="CQ1136" s="206"/>
      <c r="CR1136" s="206"/>
      <c r="CS1136" s="206"/>
      <c r="CT1136" s="206"/>
      <c r="CU1136" s="206"/>
      <c r="CV1136" s="206"/>
      <c r="CW1136" s="206"/>
      <c r="CX1136" s="206"/>
      <c r="CY1136" s="206"/>
      <c r="CZ1136" s="206"/>
      <c r="DA1136" s="206"/>
      <c r="DB1136" s="206"/>
      <c r="DC1136" s="206"/>
      <c r="DD1136" s="206"/>
      <c r="DE1136" s="206"/>
      <c r="DF1136" s="206"/>
      <c r="DG1136" s="206"/>
      <c r="DH1136" s="206"/>
      <c r="DI1136" s="206"/>
      <c r="DJ1136" s="206"/>
      <c r="DK1136" s="206"/>
      <c r="DL1136" s="206"/>
      <c r="DM1136" s="206"/>
      <c r="DN1136" s="206"/>
      <c r="DO1136" s="206"/>
      <c r="DP1136" s="206"/>
      <c r="DQ1136" s="206"/>
      <c r="DR1136" s="206"/>
      <c r="DS1136" s="206"/>
      <c r="DT1136" s="206"/>
      <c r="DU1136" s="206"/>
      <c r="DV1136" s="206"/>
      <c r="DW1136" s="206"/>
      <c r="DX1136" s="206"/>
      <c r="DY1136" s="206"/>
      <c r="DZ1136" s="206"/>
      <c r="EA1136" s="206"/>
      <c r="EB1136" s="206"/>
      <c r="EC1136" s="206"/>
      <c r="ED1136" s="206"/>
      <c r="EE1136" s="206"/>
      <c r="EF1136" s="206"/>
      <c r="EG1136" s="206"/>
      <c r="EH1136" s="206"/>
      <c r="EI1136" s="206"/>
      <c r="EJ1136" s="206"/>
      <c r="EK1136" s="206"/>
      <c r="EL1136" s="206"/>
      <c r="EM1136" s="206"/>
      <c r="EN1136" s="206"/>
      <c r="EO1136" s="206"/>
      <c r="EP1136" s="206"/>
      <c r="EQ1136" s="206"/>
      <c r="ER1136" s="206"/>
      <c r="ES1136" s="206"/>
      <c r="ET1136" s="206"/>
      <c r="EU1136" s="206"/>
      <c r="EV1136" s="206"/>
      <c r="EW1136" s="206"/>
      <c r="EX1136" s="206"/>
      <c r="EY1136" s="206"/>
      <c r="EZ1136" s="206"/>
      <c r="FA1136" s="206"/>
      <c r="FB1136" s="206"/>
      <c r="FC1136" s="206"/>
      <c r="FD1136" s="206"/>
      <c r="FE1136" s="206"/>
      <c r="FF1136" s="206"/>
      <c r="FG1136" s="206"/>
      <c r="FH1136" s="206"/>
      <c r="FI1136" s="206"/>
      <c r="FJ1136" s="206"/>
      <c r="FK1136" s="206"/>
      <c r="FL1136" s="206"/>
      <c r="FM1136" s="206"/>
      <c r="FN1136" s="206"/>
      <c r="FO1136" s="206"/>
      <c r="FP1136" s="206"/>
      <c r="FQ1136" s="206"/>
      <c r="FR1136" s="206"/>
      <c r="FS1136" s="206"/>
      <c r="FT1136" s="206"/>
      <c r="FU1136" s="206"/>
      <c r="FV1136" s="206"/>
      <c r="FW1136" s="206"/>
      <c r="FX1136" s="206"/>
      <c r="FY1136" s="206"/>
      <c r="FZ1136" s="206"/>
      <c r="GA1136" s="206"/>
      <c r="GB1136" s="206"/>
      <c r="GC1136" s="206"/>
      <c r="GD1136" s="206"/>
      <c r="GE1136" s="206"/>
      <c r="GF1136" s="206"/>
      <c r="GG1136" s="206"/>
      <c r="GH1136" s="206"/>
      <c r="GI1136" s="206"/>
      <c r="GJ1136" s="206"/>
      <c r="GK1136" s="206"/>
      <c r="GL1136" s="206"/>
      <c r="GM1136" s="206"/>
      <c r="GN1136" s="206"/>
      <c r="GO1136" s="206"/>
      <c r="GP1136" s="206"/>
      <c r="GQ1136" s="206"/>
      <c r="GR1136" s="206"/>
      <c r="GS1136" s="206"/>
      <c r="GT1136" s="206"/>
      <c r="GU1136" s="206"/>
      <c r="GV1136" s="206"/>
      <c r="GW1136" s="206"/>
      <c r="GX1136" s="206"/>
      <c r="GY1136" s="206"/>
      <c r="GZ1136" s="206"/>
      <c r="HA1136" s="206"/>
      <c r="HB1136" s="206"/>
      <c r="HC1136" s="206"/>
      <c r="HD1136" s="206"/>
      <c r="HE1136" s="206"/>
      <c r="HF1136" s="206"/>
      <c r="HG1136" s="206"/>
      <c r="HH1136" s="206"/>
      <c r="HI1136" s="206"/>
      <c r="HJ1136" s="206"/>
      <c r="HK1136" s="206"/>
      <c r="HL1136" s="206"/>
      <c r="HM1136" s="206"/>
      <c r="HN1136" s="206"/>
      <c r="HO1136" s="206"/>
      <c r="HP1136" s="206"/>
      <c r="HQ1136" s="206"/>
      <c r="HR1136" s="206"/>
      <c r="HS1136" s="206"/>
      <c r="HT1136" s="206"/>
      <c r="HU1136" s="206"/>
      <c r="HV1136" s="206"/>
      <c r="HW1136" s="206"/>
      <c r="HX1136" s="206"/>
      <c r="HY1136" s="206"/>
      <c r="HZ1136" s="206"/>
      <c r="IA1136" s="206"/>
      <c r="IB1136" s="206"/>
      <c r="IC1136" s="206"/>
      <c r="ID1136" s="206"/>
      <c r="IE1136" s="206"/>
      <c r="IF1136" s="206"/>
      <c r="IG1136" s="206"/>
      <c r="IH1136" s="206"/>
    </row>
    <row r="1137" spans="1:242" s="225" customFormat="1" hidden="1" x14ac:dyDescent="0.25">
      <c r="A1137" s="206"/>
      <c r="B1137" s="206"/>
      <c r="C1137" s="204">
        <v>43770</v>
      </c>
      <c r="D1137" s="233" t="s">
        <v>1998</v>
      </c>
      <c r="E1137" s="319" t="s">
        <v>1989</v>
      </c>
      <c r="F1137" s="322"/>
      <c r="G1137" s="242" t="s">
        <v>1190</v>
      </c>
      <c r="H1137" s="409"/>
      <c r="I1137" s="236">
        <v>900000</v>
      </c>
      <c r="J1137" s="357">
        <f t="shared" si="17"/>
        <v>13760636</v>
      </c>
      <c r="K1137" s="251"/>
      <c r="L1137" s="287"/>
      <c r="M1137" s="319" t="s">
        <v>1989</v>
      </c>
      <c r="N1137" s="287"/>
      <c r="O1137" s="287"/>
      <c r="P1137" s="287"/>
      <c r="Q1137" s="287"/>
      <c r="R1137" s="287"/>
      <c r="S1137" s="287"/>
      <c r="T1137" s="287"/>
      <c r="U1137" s="287"/>
      <c r="V1137" s="287"/>
      <c r="W1137" s="287"/>
      <c r="X1137" s="287"/>
      <c r="Y1137" s="287"/>
      <c r="Z1137" s="287"/>
      <c r="AA1137" s="287"/>
      <c r="AB1137" s="287"/>
      <c r="AC1137" s="287"/>
      <c r="AD1137" s="287"/>
      <c r="AE1137" s="287"/>
      <c r="AF1137" s="287"/>
      <c r="AG1137" s="287"/>
      <c r="AH1137" s="287"/>
      <c r="AI1137" s="287"/>
      <c r="AJ1137" s="449"/>
      <c r="AK1137" s="206"/>
      <c r="AL1137" s="206"/>
      <c r="AM1137" s="206"/>
      <c r="AN1137" s="206"/>
      <c r="AO1137" s="206"/>
      <c r="AP1137" s="206"/>
      <c r="AQ1137" s="206"/>
      <c r="AR1137" s="206"/>
      <c r="AS1137" s="206"/>
      <c r="AT1137" s="206"/>
      <c r="AU1137" s="206"/>
      <c r="AV1137" s="206"/>
      <c r="AW1137" s="206"/>
      <c r="AX1137" s="206"/>
      <c r="AY1137" s="206"/>
      <c r="AZ1137" s="206"/>
      <c r="BA1137" s="206"/>
      <c r="BB1137" s="206"/>
      <c r="BC1137" s="206"/>
      <c r="BD1137" s="206"/>
      <c r="BE1137" s="206"/>
      <c r="BF1137" s="206"/>
      <c r="BG1137" s="206"/>
      <c r="BH1137" s="206"/>
      <c r="BI1137" s="206"/>
      <c r="BJ1137" s="206"/>
      <c r="BK1137" s="206"/>
      <c r="BL1137" s="206"/>
      <c r="BM1137" s="206"/>
      <c r="BN1137" s="206"/>
      <c r="BO1137" s="206"/>
      <c r="BP1137" s="206"/>
      <c r="BQ1137" s="206"/>
      <c r="BR1137" s="206"/>
      <c r="BS1137" s="206"/>
      <c r="BT1137" s="206"/>
      <c r="BU1137" s="206"/>
      <c r="BV1137" s="206"/>
      <c r="BW1137" s="206"/>
      <c r="BX1137" s="206"/>
      <c r="BY1137" s="206"/>
      <c r="BZ1137" s="206"/>
      <c r="CA1137" s="206"/>
      <c r="CB1137" s="206"/>
      <c r="CC1137" s="206"/>
      <c r="CD1137" s="206"/>
      <c r="CE1137" s="206"/>
      <c r="CF1137" s="206"/>
      <c r="CG1137" s="206"/>
      <c r="CH1137" s="206"/>
      <c r="CI1137" s="206"/>
      <c r="CJ1137" s="206"/>
      <c r="CK1137" s="206"/>
      <c r="CL1137" s="206"/>
      <c r="CM1137" s="206"/>
      <c r="CN1137" s="206"/>
      <c r="CO1137" s="206"/>
      <c r="CP1137" s="206"/>
      <c r="CQ1137" s="206"/>
      <c r="CR1137" s="206"/>
      <c r="CS1137" s="206"/>
      <c r="CT1137" s="206"/>
      <c r="CU1137" s="206"/>
      <c r="CV1137" s="206"/>
      <c r="CW1137" s="206"/>
      <c r="CX1137" s="206"/>
      <c r="CY1137" s="206"/>
      <c r="CZ1137" s="206"/>
      <c r="DA1137" s="206"/>
      <c r="DB1137" s="206"/>
      <c r="DC1137" s="206"/>
      <c r="DD1137" s="206"/>
      <c r="DE1137" s="206"/>
      <c r="DF1137" s="206"/>
      <c r="DG1137" s="206"/>
      <c r="DH1137" s="206"/>
      <c r="DI1137" s="206"/>
      <c r="DJ1137" s="206"/>
      <c r="DK1137" s="206"/>
      <c r="DL1137" s="206"/>
      <c r="DM1137" s="206"/>
      <c r="DN1137" s="206"/>
      <c r="DO1137" s="206"/>
      <c r="DP1137" s="206"/>
      <c r="DQ1137" s="206"/>
      <c r="DR1137" s="206"/>
      <c r="DS1137" s="206"/>
      <c r="DT1137" s="206"/>
      <c r="DU1137" s="206"/>
      <c r="DV1137" s="206"/>
      <c r="DW1137" s="206"/>
      <c r="DX1137" s="206"/>
      <c r="DY1137" s="206"/>
      <c r="DZ1137" s="206"/>
      <c r="EA1137" s="206"/>
      <c r="EB1137" s="206"/>
      <c r="EC1137" s="206"/>
      <c r="ED1137" s="206"/>
      <c r="EE1137" s="206"/>
      <c r="EF1137" s="206"/>
      <c r="EG1137" s="206"/>
      <c r="EH1137" s="206"/>
      <c r="EI1137" s="206"/>
      <c r="EJ1137" s="206"/>
      <c r="EK1137" s="206"/>
      <c r="EL1137" s="206"/>
      <c r="EM1137" s="206"/>
      <c r="EN1137" s="206"/>
      <c r="EO1137" s="206"/>
      <c r="EP1137" s="206"/>
      <c r="EQ1137" s="206"/>
      <c r="ER1137" s="206"/>
      <c r="ES1137" s="206"/>
      <c r="ET1137" s="206"/>
      <c r="EU1137" s="206"/>
      <c r="EV1137" s="206"/>
      <c r="EW1137" s="206"/>
      <c r="EX1137" s="206"/>
      <c r="EY1137" s="206"/>
      <c r="EZ1137" s="206"/>
      <c r="FA1137" s="206"/>
      <c r="FB1137" s="206"/>
      <c r="FC1137" s="206"/>
      <c r="FD1137" s="206"/>
      <c r="FE1137" s="206"/>
      <c r="FF1137" s="206"/>
      <c r="FG1137" s="206"/>
      <c r="FH1137" s="206"/>
      <c r="FI1137" s="206"/>
      <c r="FJ1137" s="206"/>
      <c r="FK1137" s="206"/>
      <c r="FL1137" s="206"/>
      <c r="FM1137" s="206"/>
      <c r="FN1137" s="206"/>
      <c r="FO1137" s="206"/>
      <c r="FP1137" s="206"/>
      <c r="FQ1137" s="206"/>
      <c r="FR1137" s="206"/>
      <c r="FS1137" s="206"/>
      <c r="FT1137" s="206"/>
      <c r="FU1137" s="206"/>
      <c r="FV1137" s="206"/>
      <c r="FW1137" s="206"/>
      <c r="FX1137" s="206"/>
      <c r="FY1137" s="206"/>
      <c r="FZ1137" s="206"/>
      <c r="GA1137" s="206"/>
      <c r="GB1137" s="206"/>
      <c r="GC1137" s="206"/>
      <c r="GD1137" s="206"/>
      <c r="GE1137" s="206"/>
      <c r="GF1137" s="206"/>
      <c r="GG1137" s="206"/>
      <c r="GH1137" s="206"/>
      <c r="GI1137" s="206"/>
      <c r="GJ1137" s="206"/>
      <c r="GK1137" s="206"/>
      <c r="GL1137" s="206"/>
      <c r="GM1137" s="206"/>
      <c r="GN1137" s="206"/>
      <c r="GO1137" s="206"/>
      <c r="GP1137" s="206"/>
      <c r="GQ1137" s="206"/>
      <c r="GR1137" s="206"/>
      <c r="GS1137" s="206"/>
      <c r="GT1137" s="206"/>
      <c r="GU1137" s="206"/>
      <c r="GV1137" s="206"/>
      <c r="GW1137" s="206"/>
      <c r="GX1137" s="206"/>
      <c r="GY1137" s="206"/>
      <c r="GZ1137" s="206"/>
      <c r="HA1137" s="206"/>
      <c r="HB1137" s="206"/>
      <c r="HC1137" s="206"/>
      <c r="HD1137" s="206"/>
      <c r="HE1137" s="206"/>
      <c r="HF1137" s="206"/>
      <c r="HG1137" s="206"/>
      <c r="HH1137" s="206"/>
      <c r="HI1137" s="206"/>
      <c r="HJ1137" s="206"/>
      <c r="HK1137" s="206"/>
      <c r="HL1137" s="206"/>
      <c r="HM1137" s="206"/>
      <c r="HN1137" s="206"/>
      <c r="HO1137" s="206"/>
      <c r="HP1137" s="206"/>
      <c r="HQ1137" s="206"/>
      <c r="HR1137" s="206"/>
      <c r="HS1137" s="206"/>
      <c r="HT1137" s="206"/>
      <c r="HU1137" s="206"/>
      <c r="HV1137" s="206"/>
      <c r="HW1137" s="206"/>
      <c r="HX1137" s="206"/>
      <c r="HY1137" s="206"/>
      <c r="HZ1137" s="206"/>
      <c r="IA1137" s="206"/>
      <c r="IB1137" s="206"/>
      <c r="IC1137" s="206"/>
      <c r="ID1137" s="206"/>
      <c r="IE1137" s="206"/>
      <c r="IF1137" s="206"/>
      <c r="IG1137" s="206"/>
      <c r="IH1137" s="206"/>
    </row>
    <row r="1138" spans="1:242" s="225" customFormat="1" hidden="1" x14ac:dyDescent="0.25">
      <c r="A1138" s="206"/>
      <c r="B1138" s="206"/>
      <c r="C1138" s="204">
        <v>43770</v>
      </c>
      <c r="D1138" s="233" t="s">
        <v>2000</v>
      </c>
      <c r="E1138" s="319" t="s">
        <v>1990</v>
      </c>
      <c r="F1138" s="322"/>
      <c r="G1138" s="242" t="s">
        <v>1999</v>
      </c>
      <c r="H1138" s="409"/>
      <c r="I1138" s="236">
        <v>128000</v>
      </c>
      <c r="J1138" s="357">
        <f t="shared" si="17"/>
        <v>13632636</v>
      </c>
      <c r="K1138" s="251"/>
      <c r="L1138" s="287"/>
      <c r="M1138" s="319" t="s">
        <v>1990</v>
      </c>
      <c r="N1138" s="287"/>
      <c r="O1138" s="287"/>
      <c r="P1138" s="287"/>
      <c r="Q1138" s="287"/>
      <c r="R1138" s="287"/>
      <c r="S1138" s="287"/>
      <c r="T1138" s="287"/>
      <c r="U1138" s="287"/>
      <c r="V1138" s="287"/>
      <c r="W1138" s="287"/>
      <c r="X1138" s="287"/>
      <c r="Y1138" s="287"/>
      <c r="Z1138" s="287"/>
      <c r="AA1138" s="287"/>
      <c r="AB1138" s="287"/>
      <c r="AC1138" s="287"/>
      <c r="AD1138" s="287"/>
      <c r="AE1138" s="287"/>
      <c r="AF1138" s="287"/>
      <c r="AG1138" s="287"/>
      <c r="AH1138" s="287"/>
      <c r="AI1138" s="287"/>
      <c r="AJ1138" s="449"/>
      <c r="AK1138" s="206"/>
      <c r="AL1138" s="206"/>
      <c r="AM1138" s="206"/>
      <c r="AN1138" s="206"/>
      <c r="AO1138" s="206"/>
      <c r="AP1138" s="206"/>
      <c r="AQ1138" s="206"/>
      <c r="AR1138" s="206"/>
      <c r="AS1138" s="206"/>
      <c r="AT1138" s="206"/>
      <c r="AU1138" s="206"/>
      <c r="AV1138" s="206"/>
      <c r="AW1138" s="206"/>
      <c r="AX1138" s="206"/>
      <c r="AY1138" s="206"/>
      <c r="AZ1138" s="206"/>
      <c r="BA1138" s="206"/>
      <c r="BB1138" s="206"/>
      <c r="BC1138" s="206"/>
      <c r="BD1138" s="206"/>
      <c r="BE1138" s="206"/>
      <c r="BF1138" s="206"/>
      <c r="BG1138" s="206"/>
      <c r="BH1138" s="206"/>
      <c r="BI1138" s="206"/>
      <c r="BJ1138" s="206"/>
      <c r="BK1138" s="206"/>
      <c r="BL1138" s="206"/>
      <c r="BM1138" s="206"/>
      <c r="BN1138" s="206"/>
      <c r="BO1138" s="206"/>
      <c r="BP1138" s="206"/>
      <c r="BQ1138" s="206"/>
      <c r="BR1138" s="206"/>
      <c r="BS1138" s="206"/>
      <c r="BT1138" s="206"/>
      <c r="BU1138" s="206"/>
      <c r="BV1138" s="206"/>
      <c r="BW1138" s="206"/>
      <c r="BX1138" s="206"/>
      <c r="BY1138" s="206"/>
      <c r="BZ1138" s="206"/>
      <c r="CA1138" s="206"/>
      <c r="CB1138" s="206"/>
      <c r="CC1138" s="206"/>
      <c r="CD1138" s="206"/>
      <c r="CE1138" s="206"/>
      <c r="CF1138" s="206"/>
      <c r="CG1138" s="206"/>
      <c r="CH1138" s="206"/>
      <c r="CI1138" s="206"/>
      <c r="CJ1138" s="206"/>
      <c r="CK1138" s="206"/>
      <c r="CL1138" s="206"/>
      <c r="CM1138" s="206"/>
      <c r="CN1138" s="206"/>
      <c r="CO1138" s="206"/>
      <c r="CP1138" s="206"/>
      <c r="CQ1138" s="206"/>
      <c r="CR1138" s="206"/>
      <c r="CS1138" s="206"/>
      <c r="CT1138" s="206"/>
      <c r="CU1138" s="206"/>
      <c r="CV1138" s="206"/>
      <c r="CW1138" s="206"/>
      <c r="CX1138" s="206"/>
      <c r="CY1138" s="206"/>
      <c r="CZ1138" s="206"/>
      <c r="DA1138" s="206"/>
      <c r="DB1138" s="206"/>
      <c r="DC1138" s="206"/>
      <c r="DD1138" s="206"/>
      <c r="DE1138" s="206"/>
      <c r="DF1138" s="206"/>
      <c r="DG1138" s="206"/>
      <c r="DH1138" s="206"/>
      <c r="DI1138" s="206"/>
      <c r="DJ1138" s="206"/>
      <c r="DK1138" s="206"/>
      <c r="DL1138" s="206"/>
      <c r="DM1138" s="206"/>
      <c r="DN1138" s="206"/>
      <c r="DO1138" s="206"/>
      <c r="DP1138" s="206"/>
      <c r="DQ1138" s="206"/>
      <c r="DR1138" s="206"/>
      <c r="DS1138" s="206"/>
      <c r="DT1138" s="206"/>
      <c r="DU1138" s="206"/>
      <c r="DV1138" s="206"/>
      <c r="DW1138" s="206"/>
      <c r="DX1138" s="206"/>
      <c r="DY1138" s="206"/>
      <c r="DZ1138" s="206"/>
      <c r="EA1138" s="206"/>
      <c r="EB1138" s="206"/>
      <c r="EC1138" s="206"/>
      <c r="ED1138" s="206"/>
      <c r="EE1138" s="206"/>
      <c r="EF1138" s="206"/>
      <c r="EG1138" s="206"/>
      <c r="EH1138" s="206"/>
      <c r="EI1138" s="206"/>
      <c r="EJ1138" s="206"/>
      <c r="EK1138" s="206"/>
      <c r="EL1138" s="206"/>
      <c r="EM1138" s="206"/>
      <c r="EN1138" s="206"/>
      <c r="EO1138" s="206"/>
      <c r="EP1138" s="206"/>
      <c r="EQ1138" s="206"/>
      <c r="ER1138" s="206"/>
      <c r="ES1138" s="206"/>
      <c r="ET1138" s="206"/>
      <c r="EU1138" s="206"/>
      <c r="EV1138" s="206"/>
      <c r="EW1138" s="206"/>
      <c r="EX1138" s="206"/>
      <c r="EY1138" s="206"/>
      <c r="EZ1138" s="206"/>
      <c r="FA1138" s="206"/>
      <c r="FB1138" s="206"/>
      <c r="FC1138" s="206"/>
      <c r="FD1138" s="206"/>
      <c r="FE1138" s="206"/>
      <c r="FF1138" s="206"/>
      <c r="FG1138" s="206"/>
      <c r="FH1138" s="206"/>
      <c r="FI1138" s="206"/>
      <c r="FJ1138" s="206"/>
      <c r="FK1138" s="206"/>
      <c r="FL1138" s="206"/>
      <c r="FM1138" s="206"/>
      <c r="FN1138" s="206"/>
      <c r="FO1138" s="206"/>
      <c r="FP1138" s="206"/>
      <c r="FQ1138" s="206"/>
      <c r="FR1138" s="206"/>
      <c r="FS1138" s="206"/>
      <c r="FT1138" s="206"/>
      <c r="FU1138" s="206"/>
      <c r="FV1138" s="206"/>
      <c r="FW1138" s="206"/>
      <c r="FX1138" s="206"/>
      <c r="FY1138" s="206"/>
      <c r="FZ1138" s="206"/>
      <c r="GA1138" s="206"/>
      <c r="GB1138" s="206"/>
      <c r="GC1138" s="206"/>
      <c r="GD1138" s="206"/>
      <c r="GE1138" s="206"/>
      <c r="GF1138" s="206"/>
      <c r="GG1138" s="206"/>
      <c r="GH1138" s="206"/>
      <c r="GI1138" s="206"/>
      <c r="GJ1138" s="206"/>
      <c r="GK1138" s="206"/>
      <c r="GL1138" s="206"/>
      <c r="GM1138" s="206"/>
      <c r="GN1138" s="206"/>
      <c r="GO1138" s="206"/>
      <c r="GP1138" s="206"/>
      <c r="GQ1138" s="206"/>
      <c r="GR1138" s="206"/>
      <c r="GS1138" s="206"/>
      <c r="GT1138" s="206"/>
      <c r="GU1138" s="206"/>
      <c r="GV1138" s="206"/>
      <c r="GW1138" s="206"/>
      <c r="GX1138" s="206"/>
      <c r="GY1138" s="206"/>
      <c r="GZ1138" s="206"/>
      <c r="HA1138" s="206"/>
      <c r="HB1138" s="206"/>
      <c r="HC1138" s="206"/>
      <c r="HD1138" s="206"/>
      <c r="HE1138" s="206"/>
      <c r="HF1138" s="206"/>
      <c r="HG1138" s="206"/>
      <c r="HH1138" s="206"/>
      <c r="HI1138" s="206"/>
      <c r="HJ1138" s="206"/>
      <c r="HK1138" s="206"/>
      <c r="HL1138" s="206"/>
      <c r="HM1138" s="206"/>
      <c r="HN1138" s="206"/>
      <c r="HO1138" s="206"/>
      <c r="HP1138" s="206"/>
      <c r="HQ1138" s="206"/>
      <c r="HR1138" s="206"/>
      <c r="HS1138" s="206"/>
      <c r="HT1138" s="206"/>
      <c r="HU1138" s="206"/>
      <c r="HV1138" s="206"/>
      <c r="HW1138" s="206"/>
      <c r="HX1138" s="206"/>
      <c r="HY1138" s="206"/>
      <c r="HZ1138" s="206"/>
      <c r="IA1138" s="206"/>
      <c r="IB1138" s="206"/>
      <c r="IC1138" s="206"/>
      <c r="ID1138" s="206"/>
      <c r="IE1138" s="206"/>
      <c r="IF1138" s="206"/>
      <c r="IG1138" s="206"/>
      <c r="IH1138" s="206"/>
    </row>
    <row r="1139" spans="1:242" s="225" customFormat="1" hidden="1" x14ac:dyDescent="0.25">
      <c r="A1139" s="206"/>
      <c r="B1139" s="206"/>
      <c r="C1139" s="204">
        <v>43770</v>
      </c>
      <c r="D1139" s="233" t="s">
        <v>2001</v>
      </c>
      <c r="E1139" s="319" t="s">
        <v>1991</v>
      </c>
      <c r="F1139" s="322"/>
      <c r="G1139" s="242" t="s">
        <v>1210</v>
      </c>
      <c r="H1139" s="409"/>
      <c r="I1139" s="236">
        <v>1484234</v>
      </c>
      <c r="J1139" s="357">
        <f t="shared" si="17"/>
        <v>12148402</v>
      </c>
      <c r="K1139" s="251"/>
      <c r="L1139" s="287"/>
      <c r="M1139" s="319" t="s">
        <v>1991</v>
      </c>
      <c r="N1139" s="287"/>
      <c r="O1139" s="287"/>
      <c r="P1139" s="287"/>
      <c r="Q1139" s="287"/>
      <c r="R1139" s="287"/>
      <c r="S1139" s="287"/>
      <c r="T1139" s="287"/>
      <c r="U1139" s="287"/>
      <c r="V1139" s="287"/>
      <c r="W1139" s="287"/>
      <c r="X1139" s="287"/>
      <c r="Y1139" s="287"/>
      <c r="Z1139" s="287"/>
      <c r="AA1139" s="287"/>
      <c r="AB1139" s="287"/>
      <c r="AC1139" s="287"/>
      <c r="AD1139" s="287"/>
      <c r="AE1139" s="287"/>
      <c r="AF1139" s="287"/>
      <c r="AG1139" s="287"/>
      <c r="AH1139" s="287"/>
      <c r="AI1139" s="287"/>
      <c r="AJ1139" s="449"/>
      <c r="AK1139" s="206"/>
      <c r="AL1139" s="206"/>
      <c r="AM1139" s="206"/>
      <c r="AN1139" s="206"/>
      <c r="AO1139" s="206"/>
      <c r="AP1139" s="206"/>
      <c r="AQ1139" s="206"/>
      <c r="AR1139" s="206"/>
      <c r="AS1139" s="206"/>
      <c r="AT1139" s="206"/>
      <c r="AU1139" s="206"/>
      <c r="AV1139" s="206"/>
      <c r="AW1139" s="206"/>
      <c r="AX1139" s="206"/>
      <c r="AY1139" s="206"/>
      <c r="AZ1139" s="206"/>
      <c r="BA1139" s="206"/>
      <c r="BB1139" s="206"/>
      <c r="BC1139" s="206"/>
      <c r="BD1139" s="206"/>
      <c r="BE1139" s="206"/>
      <c r="BF1139" s="206"/>
      <c r="BG1139" s="206"/>
      <c r="BH1139" s="206"/>
      <c r="BI1139" s="206"/>
      <c r="BJ1139" s="206"/>
      <c r="BK1139" s="206"/>
      <c r="BL1139" s="206"/>
      <c r="BM1139" s="206"/>
      <c r="BN1139" s="206"/>
      <c r="BO1139" s="206"/>
      <c r="BP1139" s="206"/>
      <c r="BQ1139" s="206"/>
      <c r="BR1139" s="206"/>
      <c r="BS1139" s="206"/>
      <c r="BT1139" s="206"/>
      <c r="BU1139" s="206"/>
      <c r="BV1139" s="206"/>
      <c r="BW1139" s="206"/>
      <c r="BX1139" s="206"/>
      <c r="BY1139" s="206"/>
      <c r="BZ1139" s="206"/>
      <c r="CA1139" s="206"/>
      <c r="CB1139" s="206"/>
      <c r="CC1139" s="206"/>
      <c r="CD1139" s="206"/>
      <c r="CE1139" s="206"/>
      <c r="CF1139" s="206"/>
      <c r="CG1139" s="206"/>
      <c r="CH1139" s="206"/>
      <c r="CI1139" s="206"/>
      <c r="CJ1139" s="206"/>
      <c r="CK1139" s="206"/>
      <c r="CL1139" s="206"/>
      <c r="CM1139" s="206"/>
      <c r="CN1139" s="206"/>
      <c r="CO1139" s="206"/>
      <c r="CP1139" s="206"/>
      <c r="CQ1139" s="206"/>
      <c r="CR1139" s="206"/>
      <c r="CS1139" s="206"/>
      <c r="CT1139" s="206"/>
      <c r="CU1139" s="206"/>
      <c r="CV1139" s="206"/>
      <c r="CW1139" s="206"/>
      <c r="CX1139" s="206"/>
      <c r="CY1139" s="206"/>
      <c r="CZ1139" s="206"/>
      <c r="DA1139" s="206"/>
      <c r="DB1139" s="206"/>
      <c r="DC1139" s="206"/>
      <c r="DD1139" s="206"/>
      <c r="DE1139" s="206"/>
      <c r="DF1139" s="206"/>
      <c r="DG1139" s="206"/>
      <c r="DH1139" s="206"/>
      <c r="DI1139" s="206"/>
      <c r="DJ1139" s="206"/>
      <c r="DK1139" s="206"/>
      <c r="DL1139" s="206"/>
      <c r="DM1139" s="206"/>
      <c r="DN1139" s="206"/>
      <c r="DO1139" s="206"/>
      <c r="DP1139" s="206"/>
      <c r="DQ1139" s="206"/>
      <c r="DR1139" s="206"/>
      <c r="DS1139" s="206"/>
      <c r="DT1139" s="206"/>
      <c r="DU1139" s="206"/>
      <c r="DV1139" s="206"/>
      <c r="DW1139" s="206"/>
      <c r="DX1139" s="206"/>
      <c r="DY1139" s="206"/>
      <c r="DZ1139" s="206"/>
      <c r="EA1139" s="206"/>
      <c r="EB1139" s="206"/>
      <c r="EC1139" s="206"/>
      <c r="ED1139" s="206"/>
      <c r="EE1139" s="206"/>
      <c r="EF1139" s="206"/>
      <c r="EG1139" s="206"/>
      <c r="EH1139" s="206"/>
      <c r="EI1139" s="206"/>
      <c r="EJ1139" s="206"/>
      <c r="EK1139" s="206"/>
      <c r="EL1139" s="206"/>
      <c r="EM1139" s="206"/>
      <c r="EN1139" s="206"/>
      <c r="EO1139" s="206"/>
      <c r="EP1139" s="206"/>
      <c r="EQ1139" s="206"/>
      <c r="ER1139" s="206"/>
      <c r="ES1139" s="206"/>
      <c r="ET1139" s="206"/>
      <c r="EU1139" s="206"/>
      <c r="EV1139" s="206"/>
      <c r="EW1139" s="206"/>
      <c r="EX1139" s="206"/>
      <c r="EY1139" s="206"/>
      <c r="EZ1139" s="206"/>
      <c r="FA1139" s="206"/>
      <c r="FB1139" s="206"/>
      <c r="FC1139" s="206"/>
      <c r="FD1139" s="206"/>
      <c r="FE1139" s="206"/>
      <c r="FF1139" s="206"/>
      <c r="FG1139" s="206"/>
      <c r="FH1139" s="206"/>
      <c r="FI1139" s="206"/>
      <c r="FJ1139" s="206"/>
      <c r="FK1139" s="206"/>
      <c r="FL1139" s="206"/>
      <c r="FM1139" s="206"/>
      <c r="FN1139" s="206"/>
      <c r="FO1139" s="206"/>
      <c r="FP1139" s="206"/>
      <c r="FQ1139" s="206"/>
      <c r="FR1139" s="206"/>
      <c r="FS1139" s="206"/>
      <c r="FT1139" s="206"/>
      <c r="FU1139" s="206"/>
      <c r="FV1139" s="206"/>
      <c r="FW1139" s="206"/>
      <c r="FX1139" s="206"/>
      <c r="FY1139" s="206"/>
      <c r="FZ1139" s="206"/>
      <c r="GA1139" s="206"/>
      <c r="GB1139" s="206"/>
      <c r="GC1139" s="206"/>
      <c r="GD1139" s="206"/>
      <c r="GE1139" s="206"/>
      <c r="GF1139" s="206"/>
      <c r="GG1139" s="206"/>
      <c r="GH1139" s="206"/>
      <c r="GI1139" s="206"/>
      <c r="GJ1139" s="206"/>
      <c r="GK1139" s="206"/>
      <c r="GL1139" s="206"/>
      <c r="GM1139" s="206"/>
      <c r="GN1139" s="206"/>
      <c r="GO1139" s="206"/>
      <c r="GP1139" s="206"/>
      <c r="GQ1139" s="206"/>
      <c r="GR1139" s="206"/>
      <c r="GS1139" s="206"/>
      <c r="GT1139" s="206"/>
      <c r="GU1139" s="206"/>
      <c r="GV1139" s="206"/>
      <c r="GW1139" s="206"/>
      <c r="GX1139" s="206"/>
      <c r="GY1139" s="206"/>
      <c r="GZ1139" s="206"/>
      <c r="HA1139" s="206"/>
      <c r="HB1139" s="206"/>
      <c r="HC1139" s="206"/>
      <c r="HD1139" s="206"/>
      <c r="HE1139" s="206"/>
      <c r="HF1139" s="206"/>
      <c r="HG1139" s="206"/>
      <c r="HH1139" s="206"/>
      <c r="HI1139" s="206"/>
      <c r="HJ1139" s="206"/>
      <c r="HK1139" s="206"/>
      <c r="HL1139" s="206"/>
      <c r="HM1139" s="206"/>
      <c r="HN1139" s="206"/>
      <c r="HO1139" s="206"/>
      <c r="HP1139" s="206"/>
      <c r="HQ1139" s="206"/>
      <c r="HR1139" s="206"/>
      <c r="HS1139" s="206"/>
      <c r="HT1139" s="206"/>
      <c r="HU1139" s="206"/>
      <c r="HV1139" s="206"/>
      <c r="HW1139" s="206"/>
      <c r="HX1139" s="206"/>
      <c r="HY1139" s="206"/>
      <c r="HZ1139" s="206"/>
      <c r="IA1139" s="206"/>
      <c r="IB1139" s="206"/>
      <c r="IC1139" s="206"/>
      <c r="ID1139" s="206"/>
      <c r="IE1139" s="206"/>
      <c r="IF1139" s="206"/>
      <c r="IG1139" s="206"/>
      <c r="IH1139" s="206"/>
    </row>
    <row r="1140" spans="1:242" s="225" customFormat="1" hidden="1" x14ac:dyDescent="0.25">
      <c r="A1140" s="206"/>
      <c r="B1140" s="206"/>
      <c r="C1140" s="204">
        <v>43771</v>
      </c>
      <c r="D1140" s="233" t="s">
        <v>2002</v>
      </c>
      <c r="E1140" s="319" t="s">
        <v>1992</v>
      </c>
      <c r="F1140" s="322"/>
      <c r="G1140" s="242" t="s">
        <v>1198</v>
      </c>
      <c r="H1140" s="409"/>
      <c r="I1140" s="236">
        <v>88000</v>
      </c>
      <c r="J1140" s="357">
        <f t="shared" si="17"/>
        <v>12060402</v>
      </c>
      <c r="K1140" s="251"/>
      <c r="L1140" s="287"/>
      <c r="M1140" s="319" t="s">
        <v>1992</v>
      </c>
      <c r="N1140" s="287"/>
      <c r="O1140" s="287"/>
      <c r="P1140" s="287"/>
      <c r="Q1140" s="287"/>
      <c r="R1140" s="287"/>
      <c r="S1140" s="287"/>
      <c r="T1140" s="287"/>
      <c r="U1140" s="287"/>
      <c r="V1140" s="287"/>
      <c r="W1140" s="287"/>
      <c r="X1140" s="287"/>
      <c r="Y1140" s="287"/>
      <c r="Z1140" s="287"/>
      <c r="AA1140" s="287"/>
      <c r="AB1140" s="287"/>
      <c r="AC1140" s="287"/>
      <c r="AD1140" s="287"/>
      <c r="AE1140" s="287"/>
      <c r="AF1140" s="287"/>
      <c r="AG1140" s="287"/>
      <c r="AH1140" s="287"/>
      <c r="AI1140" s="287"/>
      <c r="AJ1140" s="449"/>
      <c r="AK1140" s="206"/>
      <c r="AL1140" s="206"/>
      <c r="AM1140" s="206"/>
      <c r="AN1140" s="206"/>
      <c r="AO1140" s="206"/>
      <c r="AP1140" s="206"/>
      <c r="AQ1140" s="206"/>
      <c r="AR1140" s="206"/>
      <c r="AS1140" s="206"/>
      <c r="AT1140" s="206"/>
      <c r="AU1140" s="206"/>
      <c r="AV1140" s="206"/>
      <c r="AW1140" s="206"/>
      <c r="AX1140" s="206"/>
      <c r="AY1140" s="206"/>
      <c r="AZ1140" s="206"/>
      <c r="BA1140" s="206"/>
      <c r="BB1140" s="206"/>
      <c r="BC1140" s="206"/>
      <c r="BD1140" s="206"/>
      <c r="BE1140" s="206"/>
      <c r="BF1140" s="206"/>
      <c r="BG1140" s="206"/>
      <c r="BH1140" s="206"/>
      <c r="BI1140" s="206"/>
      <c r="BJ1140" s="206"/>
      <c r="BK1140" s="206"/>
      <c r="BL1140" s="206"/>
      <c r="BM1140" s="206"/>
      <c r="BN1140" s="206"/>
      <c r="BO1140" s="206"/>
      <c r="BP1140" s="206"/>
      <c r="BQ1140" s="206"/>
      <c r="BR1140" s="206"/>
      <c r="BS1140" s="206"/>
      <c r="BT1140" s="206"/>
      <c r="BU1140" s="206"/>
      <c r="BV1140" s="206"/>
      <c r="BW1140" s="206"/>
      <c r="BX1140" s="206"/>
      <c r="BY1140" s="206"/>
      <c r="BZ1140" s="206"/>
      <c r="CA1140" s="206"/>
      <c r="CB1140" s="206"/>
      <c r="CC1140" s="206"/>
      <c r="CD1140" s="206"/>
      <c r="CE1140" s="206"/>
      <c r="CF1140" s="206"/>
      <c r="CG1140" s="206"/>
      <c r="CH1140" s="206"/>
      <c r="CI1140" s="206"/>
      <c r="CJ1140" s="206"/>
      <c r="CK1140" s="206"/>
      <c r="CL1140" s="206"/>
      <c r="CM1140" s="206"/>
      <c r="CN1140" s="206"/>
      <c r="CO1140" s="206"/>
      <c r="CP1140" s="206"/>
      <c r="CQ1140" s="206"/>
      <c r="CR1140" s="206"/>
      <c r="CS1140" s="206"/>
      <c r="CT1140" s="206"/>
      <c r="CU1140" s="206"/>
      <c r="CV1140" s="206"/>
      <c r="CW1140" s="206"/>
      <c r="CX1140" s="206"/>
      <c r="CY1140" s="206"/>
      <c r="CZ1140" s="206"/>
      <c r="DA1140" s="206"/>
      <c r="DB1140" s="206"/>
      <c r="DC1140" s="206"/>
      <c r="DD1140" s="206"/>
      <c r="DE1140" s="206"/>
      <c r="DF1140" s="206"/>
      <c r="DG1140" s="206"/>
      <c r="DH1140" s="206"/>
      <c r="DI1140" s="206"/>
      <c r="DJ1140" s="206"/>
      <c r="DK1140" s="206"/>
      <c r="DL1140" s="206"/>
      <c r="DM1140" s="206"/>
      <c r="DN1140" s="206"/>
      <c r="DO1140" s="206"/>
      <c r="DP1140" s="206"/>
      <c r="DQ1140" s="206"/>
      <c r="DR1140" s="206"/>
      <c r="DS1140" s="206"/>
      <c r="DT1140" s="206"/>
      <c r="DU1140" s="206"/>
      <c r="DV1140" s="206"/>
      <c r="DW1140" s="206"/>
      <c r="DX1140" s="206"/>
      <c r="DY1140" s="206"/>
      <c r="DZ1140" s="206"/>
      <c r="EA1140" s="206"/>
      <c r="EB1140" s="206"/>
      <c r="EC1140" s="206"/>
      <c r="ED1140" s="206"/>
      <c r="EE1140" s="206"/>
      <c r="EF1140" s="206"/>
      <c r="EG1140" s="206"/>
      <c r="EH1140" s="206"/>
      <c r="EI1140" s="206"/>
      <c r="EJ1140" s="206"/>
      <c r="EK1140" s="206"/>
      <c r="EL1140" s="206"/>
      <c r="EM1140" s="206"/>
      <c r="EN1140" s="206"/>
      <c r="EO1140" s="206"/>
      <c r="EP1140" s="206"/>
      <c r="EQ1140" s="206"/>
      <c r="ER1140" s="206"/>
      <c r="ES1140" s="206"/>
      <c r="ET1140" s="206"/>
      <c r="EU1140" s="206"/>
      <c r="EV1140" s="206"/>
      <c r="EW1140" s="206"/>
      <c r="EX1140" s="206"/>
      <c r="EY1140" s="206"/>
      <c r="EZ1140" s="206"/>
      <c r="FA1140" s="206"/>
      <c r="FB1140" s="206"/>
      <c r="FC1140" s="206"/>
      <c r="FD1140" s="206"/>
      <c r="FE1140" s="206"/>
      <c r="FF1140" s="206"/>
      <c r="FG1140" s="206"/>
      <c r="FH1140" s="206"/>
      <c r="FI1140" s="206"/>
      <c r="FJ1140" s="206"/>
      <c r="FK1140" s="206"/>
      <c r="FL1140" s="206"/>
      <c r="FM1140" s="206"/>
      <c r="FN1140" s="206"/>
      <c r="FO1140" s="206"/>
      <c r="FP1140" s="206"/>
      <c r="FQ1140" s="206"/>
      <c r="FR1140" s="206"/>
      <c r="FS1140" s="206"/>
      <c r="FT1140" s="206"/>
      <c r="FU1140" s="206"/>
      <c r="FV1140" s="206"/>
      <c r="FW1140" s="206"/>
      <c r="FX1140" s="206"/>
      <c r="FY1140" s="206"/>
      <c r="FZ1140" s="206"/>
      <c r="GA1140" s="206"/>
      <c r="GB1140" s="206"/>
      <c r="GC1140" s="206"/>
      <c r="GD1140" s="206"/>
      <c r="GE1140" s="206"/>
      <c r="GF1140" s="206"/>
      <c r="GG1140" s="206"/>
      <c r="GH1140" s="206"/>
      <c r="GI1140" s="206"/>
      <c r="GJ1140" s="206"/>
      <c r="GK1140" s="206"/>
      <c r="GL1140" s="206"/>
      <c r="GM1140" s="206"/>
      <c r="GN1140" s="206"/>
      <c r="GO1140" s="206"/>
      <c r="GP1140" s="206"/>
      <c r="GQ1140" s="206"/>
      <c r="GR1140" s="206"/>
      <c r="GS1140" s="206"/>
      <c r="GT1140" s="206"/>
      <c r="GU1140" s="206"/>
      <c r="GV1140" s="206"/>
      <c r="GW1140" s="206"/>
      <c r="GX1140" s="206"/>
      <c r="GY1140" s="206"/>
      <c r="GZ1140" s="206"/>
      <c r="HA1140" s="206"/>
      <c r="HB1140" s="206"/>
      <c r="HC1140" s="206"/>
      <c r="HD1140" s="206"/>
      <c r="HE1140" s="206"/>
      <c r="HF1140" s="206"/>
      <c r="HG1140" s="206"/>
      <c r="HH1140" s="206"/>
      <c r="HI1140" s="206"/>
      <c r="HJ1140" s="206"/>
      <c r="HK1140" s="206"/>
      <c r="HL1140" s="206"/>
      <c r="HM1140" s="206"/>
      <c r="HN1140" s="206"/>
      <c r="HO1140" s="206"/>
      <c r="HP1140" s="206"/>
      <c r="HQ1140" s="206"/>
      <c r="HR1140" s="206"/>
      <c r="HS1140" s="206"/>
      <c r="HT1140" s="206"/>
      <c r="HU1140" s="206"/>
      <c r="HV1140" s="206"/>
      <c r="HW1140" s="206"/>
      <c r="HX1140" s="206"/>
      <c r="HY1140" s="206"/>
      <c r="HZ1140" s="206"/>
      <c r="IA1140" s="206"/>
      <c r="IB1140" s="206"/>
      <c r="IC1140" s="206"/>
      <c r="ID1140" s="206"/>
      <c r="IE1140" s="206"/>
      <c r="IF1140" s="206"/>
      <c r="IG1140" s="206"/>
      <c r="IH1140" s="206"/>
    </row>
    <row r="1141" spans="1:242" s="225" customFormat="1" hidden="1" x14ac:dyDescent="0.25">
      <c r="A1141" s="206"/>
      <c r="B1141" s="206"/>
      <c r="C1141" s="204">
        <v>43771</v>
      </c>
      <c r="D1141" s="233" t="s">
        <v>2003</v>
      </c>
      <c r="E1141" s="319" t="s">
        <v>1993</v>
      </c>
      <c r="F1141" s="322"/>
      <c r="G1141" s="242" t="s">
        <v>1210</v>
      </c>
      <c r="H1141" s="409"/>
      <c r="I1141" s="236">
        <v>1881226</v>
      </c>
      <c r="J1141" s="357">
        <f t="shared" si="17"/>
        <v>10179176</v>
      </c>
      <c r="K1141" s="251"/>
      <c r="L1141" s="287"/>
      <c r="M1141" s="319" t="s">
        <v>1993</v>
      </c>
      <c r="N1141" s="287"/>
      <c r="O1141" s="287"/>
      <c r="P1141" s="287"/>
      <c r="Q1141" s="287"/>
      <c r="R1141" s="287"/>
      <c r="S1141" s="287"/>
      <c r="T1141" s="287"/>
      <c r="U1141" s="287"/>
      <c r="V1141" s="287"/>
      <c r="W1141" s="287"/>
      <c r="X1141" s="287"/>
      <c r="Y1141" s="287"/>
      <c r="Z1141" s="287"/>
      <c r="AA1141" s="287"/>
      <c r="AB1141" s="287"/>
      <c r="AC1141" s="287"/>
      <c r="AD1141" s="287"/>
      <c r="AE1141" s="287"/>
      <c r="AF1141" s="287"/>
      <c r="AG1141" s="287"/>
      <c r="AH1141" s="287"/>
      <c r="AI1141" s="287"/>
      <c r="AJ1141" s="449"/>
      <c r="AK1141" s="206"/>
      <c r="AL1141" s="206"/>
      <c r="AM1141" s="206"/>
      <c r="AN1141" s="206"/>
      <c r="AO1141" s="206"/>
      <c r="AP1141" s="206"/>
      <c r="AQ1141" s="206"/>
      <c r="AR1141" s="206"/>
      <c r="AS1141" s="206"/>
      <c r="AT1141" s="206"/>
      <c r="AU1141" s="206"/>
      <c r="AV1141" s="206"/>
      <c r="AW1141" s="206"/>
      <c r="AX1141" s="206"/>
      <c r="AY1141" s="206"/>
      <c r="AZ1141" s="206"/>
      <c r="BA1141" s="206"/>
      <c r="BB1141" s="206"/>
      <c r="BC1141" s="206"/>
      <c r="BD1141" s="206"/>
      <c r="BE1141" s="206"/>
      <c r="BF1141" s="206"/>
      <c r="BG1141" s="206"/>
      <c r="BH1141" s="206"/>
      <c r="BI1141" s="206"/>
      <c r="BJ1141" s="206"/>
      <c r="BK1141" s="206"/>
      <c r="BL1141" s="206"/>
      <c r="BM1141" s="206"/>
      <c r="BN1141" s="206"/>
      <c r="BO1141" s="206"/>
      <c r="BP1141" s="206"/>
      <c r="BQ1141" s="206"/>
      <c r="BR1141" s="206"/>
      <c r="BS1141" s="206"/>
      <c r="BT1141" s="206"/>
      <c r="BU1141" s="206"/>
      <c r="BV1141" s="206"/>
      <c r="BW1141" s="206"/>
      <c r="BX1141" s="206"/>
      <c r="BY1141" s="206"/>
      <c r="BZ1141" s="206"/>
      <c r="CA1141" s="206"/>
      <c r="CB1141" s="206"/>
      <c r="CC1141" s="206"/>
      <c r="CD1141" s="206"/>
      <c r="CE1141" s="206"/>
      <c r="CF1141" s="206"/>
      <c r="CG1141" s="206"/>
      <c r="CH1141" s="206"/>
      <c r="CI1141" s="206"/>
      <c r="CJ1141" s="206"/>
      <c r="CK1141" s="206"/>
      <c r="CL1141" s="206"/>
      <c r="CM1141" s="206"/>
      <c r="CN1141" s="206"/>
      <c r="CO1141" s="206"/>
      <c r="CP1141" s="206"/>
      <c r="CQ1141" s="206"/>
      <c r="CR1141" s="206"/>
      <c r="CS1141" s="206"/>
      <c r="CT1141" s="206"/>
      <c r="CU1141" s="206"/>
      <c r="CV1141" s="206"/>
      <c r="CW1141" s="206"/>
      <c r="CX1141" s="206"/>
      <c r="CY1141" s="206"/>
      <c r="CZ1141" s="206"/>
      <c r="DA1141" s="206"/>
      <c r="DB1141" s="206"/>
      <c r="DC1141" s="206"/>
      <c r="DD1141" s="206"/>
      <c r="DE1141" s="206"/>
      <c r="DF1141" s="206"/>
      <c r="DG1141" s="206"/>
      <c r="DH1141" s="206"/>
      <c r="DI1141" s="206"/>
      <c r="DJ1141" s="206"/>
      <c r="DK1141" s="206"/>
      <c r="DL1141" s="206"/>
      <c r="DM1141" s="206"/>
      <c r="DN1141" s="206"/>
      <c r="DO1141" s="206"/>
      <c r="DP1141" s="206"/>
      <c r="DQ1141" s="206"/>
      <c r="DR1141" s="206"/>
      <c r="DS1141" s="206"/>
      <c r="DT1141" s="206"/>
      <c r="DU1141" s="206"/>
      <c r="DV1141" s="206"/>
      <c r="DW1141" s="206"/>
      <c r="DX1141" s="206"/>
      <c r="DY1141" s="206"/>
      <c r="DZ1141" s="206"/>
      <c r="EA1141" s="206"/>
      <c r="EB1141" s="206"/>
      <c r="EC1141" s="206"/>
      <c r="ED1141" s="206"/>
      <c r="EE1141" s="206"/>
      <c r="EF1141" s="206"/>
      <c r="EG1141" s="206"/>
      <c r="EH1141" s="206"/>
      <c r="EI1141" s="206"/>
      <c r="EJ1141" s="206"/>
      <c r="EK1141" s="206"/>
      <c r="EL1141" s="206"/>
      <c r="EM1141" s="206"/>
      <c r="EN1141" s="206"/>
      <c r="EO1141" s="206"/>
      <c r="EP1141" s="206"/>
      <c r="EQ1141" s="206"/>
      <c r="ER1141" s="206"/>
      <c r="ES1141" s="206"/>
      <c r="ET1141" s="206"/>
      <c r="EU1141" s="206"/>
      <c r="EV1141" s="206"/>
      <c r="EW1141" s="206"/>
      <c r="EX1141" s="206"/>
      <c r="EY1141" s="206"/>
      <c r="EZ1141" s="206"/>
      <c r="FA1141" s="206"/>
      <c r="FB1141" s="206"/>
      <c r="FC1141" s="206"/>
      <c r="FD1141" s="206"/>
      <c r="FE1141" s="206"/>
      <c r="FF1141" s="206"/>
      <c r="FG1141" s="206"/>
      <c r="FH1141" s="206"/>
      <c r="FI1141" s="206"/>
      <c r="FJ1141" s="206"/>
      <c r="FK1141" s="206"/>
      <c r="FL1141" s="206"/>
      <c r="FM1141" s="206"/>
      <c r="FN1141" s="206"/>
      <c r="FO1141" s="206"/>
      <c r="FP1141" s="206"/>
      <c r="FQ1141" s="206"/>
      <c r="FR1141" s="206"/>
      <c r="FS1141" s="206"/>
      <c r="FT1141" s="206"/>
      <c r="FU1141" s="206"/>
      <c r="FV1141" s="206"/>
      <c r="FW1141" s="206"/>
      <c r="FX1141" s="206"/>
      <c r="FY1141" s="206"/>
      <c r="FZ1141" s="206"/>
      <c r="GA1141" s="206"/>
      <c r="GB1141" s="206"/>
      <c r="GC1141" s="206"/>
      <c r="GD1141" s="206"/>
      <c r="GE1141" s="206"/>
      <c r="GF1141" s="206"/>
      <c r="GG1141" s="206"/>
      <c r="GH1141" s="206"/>
      <c r="GI1141" s="206"/>
      <c r="GJ1141" s="206"/>
      <c r="GK1141" s="206"/>
      <c r="GL1141" s="206"/>
      <c r="GM1141" s="206"/>
      <c r="GN1141" s="206"/>
      <c r="GO1141" s="206"/>
      <c r="GP1141" s="206"/>
      <c r="GQ1141" s="206"/>
      <c r="GR1141" s="206"/>
      <c r="GS1141" s="206"/>
      <c r="GT1141" s="206"/>
      <c r="GU1141" s="206"/>
      <c r="GV1141" s="206"/>
      <c r="GW1141" s="206"/>
      <c r="GX1141" s="206"/>
      <c r="GY1141" s="206"/>
      <c r="GZ1141" s="206"/>
      <c r="HA1141" s="206"/>
      <c r="HB1141" s="206"/>
      <c r="HC1141" s="206"/>
      <c r="HD1141" s="206"/>
      <c r="HE1141" s="206"/>
      <c r="HF1141" s="206"/>
      <c r="HG1141" s="206"/>
      <c r="HH1141" s="206"/>
      <c r="HI1141" s="206"/>
      <c r="HJ1141" s="206"/>
      <c r="HK1141" s="206"/>
      <c r="HL1141" s="206"/>
      <c r="HM1141" s="206"/>
      <c r="HN1141" s="206"/>
      <c r="HO1141" s="206"/>
      <c r="HP1141" s="206"/>
      <c r="HQ1141" s="206"/>
      <c r="HR1141" s="206"/>
      <c r="HS1141" s="206"/>
      <c r="HT1141" s="206"/>
      <c r="HU1141" s="206"/>
      <c r="HV1141" s="206"/>
      <c r="HW1141" s="206"/>
      <c r="HX1141" s="206"/>
      <c r="HY1141" s="206"/>
      <c r="HZ1141" s="206"/>
      <c r="IA1141" s="206"/>
      <c r="IB1141" s="206"/>
      <c r="IC1141" s="206"/>
      <c r="ID1141" s="206"/>
      <c r="IE1141" s="206"/>
      <c r="IF1141" s="206"/>
      <c r="IG1141" s="206"/>
      <c r="IH1141" s="206"/>
    </row>
    <row r="1142" spans="1:242" s="225" customFormat="1" hidden="1" x14ac:dyDescent="0.25">
      <c r="A1142" s="206"/>
      <c r="B1142" s="206"/>
      <c r="C1142" s="204"/>
      <c r="D1142" s="233" t="s">
        <v>2011</v>
      </c>
      <c r="E1142" s="319"/>
      <c r="F1142" s="322"/>
      <c r="G1142" s="242" t="s">
        <v>1210</v>
      </c>
      <c r="H1142" s="409">
        <v>1500000</v>
      </c>
      <c r="I1142" s="236"/>
      <c r="J1142" s="357">
        <f t="shared" si="17"/>
        <v>11679176</v>
      </c>
      <c r="K1142" s="251" t="s">
        <v>2012</v>
      </c>
      <c r="L1142" s="287"/>
      <c r="M1142" s="319"/>
      <c r="N1142" s="287"/>
      <c r="O1142" s="287"/>
      <c r="P1142" s="287"/>
      <c r="Q1142" s="287"/>
      <c r="R1142" s="287"/>
      <c r="S1142" s="287"/>
      <c r="T1142" s="287"/>
      <c r="U1142" s="287"/>
      <c r="V1142" s="287"/>
      <c r="W1142" s="287"/>
      <c r="X1142" s="287"/>
      <c r="Y1142" s="287"/>
      <c r="Z1142" s="287"/>
      <c r="AA1142" s="287"/>
      <c r="AB1142" s="287"/>
      <c r="AC1142" s="287"/>
      <c r="AD1142" s="287"/>
      <c r="AE1142" s="287"/>
      <c r="AF1142" s="287"/>
      <c r="AG1142" s="287"/>
      <c r="AH1142" s="287"/>
      <c r="AI1142" s="287"/>
      <c r="AJ1142" s="449"/>
      <c r="AK1142" s="206"/>
      <c r="AL1142" s="206"/>
      <c r="AM1142" s="206"/>
      <c r="AN1142" s="206"/>
      <c r="AO1142" s="206"/>
      <c r="AP1142" s="206"/>
      <c r="AQ1142" s="206"/>
      <c r="AR1142" s="206"/>
      <c r="AS1142" s="206"/>
      <c r="AT1142" s="206"/>
      <c r="AU1142" s="206"/>
      <c r="AV1142" s="206"/>
      <c r="AW1142" s="206"/>
      <c r="AX1142" s="206"/>
      <c r="AY1142" s="206"/>
      <c r="AZ1142" s="206"/>
      <c r="BA1142" s="206"/>
      <c r="BB1142" s="206"/>
      <c r="BC1142" s="206"/>
      <c r="BD1142" s="206"/>
      <c r="BE1142" s="206"/>
      <c r="BF1142" s="206"/>
      <c r="BG1142" s="206"/>
      <c r="BH1142" s="206"/>
      <c r="BI1142" s="206"/>
      <c r="BJ1142" s="206"/>
      <c r="BK1142" s="206"/>
      <c r="BL1142" s="206"/>
      <c r="BM1142" s="206"/>
      <c r="BN1142" s="206"/>
      <c r="BO1142" s="206"/>
      <c r="BP1142" s="206"/>
      <c r="BQ1142" s="206"/>
      <c r="BR1142" s="206"/>
      <c r="BS1142" s="206"/>
      <c r="BT1142" s="206"/>
      <c r="BU1142" s="206"/>
      <c r="BV1142" s="206"/>
      <c r="BW1142" s="206"/>
      <c r="BX1142" s="206"/>
      <c r="BY1142" s="206"/>
      <c r="BZ1142" s="206"/>
      <c r="CA1142" s="206"/>
      <c r="CB1142" s="206"/>
      <c r="CC1142" s="206"/>
      <c r="CD1142" s="206"/>
      <c r="CE1142" s="206"/>
      <c r="CF1142" s="206"/>
      <c r="CG1142" s="206"/>
      <c r="CH1142" s="206"/>
      <c r="CI1142" s="206"/>
      <c r="CJ1142" s="206"/>
      <c r="CK1142" s="206"/>
      <c r="CL1142" s="206"/>
      <c r="CM1142" s="206"/>
      <c r="CN1142" s="206"/>
      <c r="CO1142" s="206"/>
      <c r="CP1142" s="206"/>
      <c r="CQ1142" s="206"/>
      <c r="CR1142" s="206"/>
      <c r="CS1142" s="206"/>
      <c r="CT1142" s="206"/>
      <c r="CU1142" s="206"/>
      <c r="CV1142" s="206"/>
      <c r="CW1142" s="206"/>
      <c r="CX1142" s="206"/>
      <c r="CY1142" s="206"/>
      <c r="CZ1142" s="206"/>
      <c r="DA1142" s="206"/>
      <c r="DB1142" s="206"/>
      <c r="DC1142" s="206"/>
      <c r="DD1142" s="206"/>
      <c r="DE1142" s="206"/>
      <c r="DF1142" s="206"/>
      <c r="DG1142" s="206"/>
      <c r="DH1142" s="206"/>
      <c r="DI1142" s="206"/>
      <c r="DJ1142" s="206"/>
      <c r="DK1142" s="206"/>
      <c r="DL1142" s="206"/>
      <c r="DM1142" s="206"/>
      <c r="DN1142" s="206"/>
      <c r="DO1142" s="206"/>
      <c r="DP1142" s="206"/>
      <c r="DQ1142" s="206"/>
      <c r="DR1142" s="206"/>
      <c r="DS1142" s="206"/>
      <c r="DT1142" s="206"/>
      <c r="DU1142" s="206"/>
      <c r="DV1142" s="206"/>
      <c r="DW1142" s="206"/>
      <c r="DX1142" s="206"/>
      <c r="DY1142" s="206"/>
      <c r="DZ1142" s="206"/>
      <c r="EA1142" s="206"/>
      <c r="EB1142" s="206"/>
      <c r="EC1142" s="206"/>
      <c r="ED1142" s="206"/>
      <c r="EE1142" s="206"/>
      <c r="EF1142" s="206"/>
      <c r="EG1142" s="206"/>
      <c r="EH1142" s="206"/>
      <c r="EI1142" s="206"/>
      <c r="EJ1142" s="206"/>
      <c r="EK1142" s="206"/>
      <c r="EL1142" s="206"/>
      <c r="EM1142" s="206"/>
      <c r="EN1142" s="206"/>
      <c r="EO1142" s="206"/>
      <c r="EP1142" s="206"/>
      <c r="EQ1142" s="206"/>
      <c r="ER1142" s="206"/>
      <c r="ES1142" s="206"/>
      <c r="ET1142" s="206"/>
      <c r="EU1142" s="206"/>
      <c r="EV1142" s="206"/>
      <c r="EW1142" s="206"/>
      <c r="EX1142" s="206"/>
      <c r="EY1142" s="206"/>
      <c r="EZ1142" s="206"/>
      <c r="FA1142" s="206"/>
      <c r="FB1142" s="206"/>
      <c r="FC1142" s="206"/>
      <c r="FD1142" s="206"/>
      <c r="FE1142" s="206"/>
      <c r="FF1142" s="206"/>
      <c r="FG1142" s="206"/>
      <c r="FH1142" s="206"/>
      <c r="FI1142" s="206"/>
      <c r="FJ1142" s="206"/>
      <c r="FK1142" s="206"/>
      <c r="FL1142" s="206"/>
      <c r="FM1142" s="206"/>
      <c r="FN1142" s="206"/>
      <c r="FO1142" s="206"/>
      <c r="FP1142" s="206"/>
      <c r="FQ1142" s="206"/>
      <c r="FR1142" s="206"/>
      <c r="FS1142" s="206"/>
      <c r="FT1142" s="206"/>
      <c r="FU1142" s="206"/>
      <c r="FV1142" s="206"/>
      <c r="FW1142" s="206"/>
      <c r="FX1142" s="206"/>
      <c r="FY1142" s="206"/>
      <c r="FZ1142" s="206"/>
      <c r="GA1142" s="206"/>
      <c r="GB1142" s="206"/>
      <c r="GC1142" s="206"/>
      <c r="GD1142" s="206"/>
      <c r="GE1142" s="206"/>
      <c r="GF1142" s="206"/>
      <c r="GG1142" s="206"/>
      <c r="GH1142" s="206"/>
      <c r="GI1142" s="206"/>
      <c r="GJ1142" s="206"/>
      <c r="GK1142" s="206"/>
      <c r="GL1142" s="206"/>
      <c r="GM1142" s="206"/>
      <c r="GN1142" s="206"/>
      <c r="GO1142" s="206"/>
      <c r="GP1142" s="206"/>
      <c r="GQ1142" s="206"/>
      <c r="GR1142" s="206"/>
      <c r="GS1142" s="206"/>
      <c r="GT1142" s="206"/>
      <c r="GU1142" s="206"/>
      <c r="GV1142" s="206"/>
      <c r="GW1142" s="206"/>
      <c r="GX1142" s="206"/>
      <c r="GY1142" s="206"/>
      <c r="GZ1142" s="206"/>
      <c r="HA1142" s="206"/>
      <c r="HB1142" s="206"/>
      <c r="HC1142" s="206"/>
      <c r="HD1142" s="206"/>
      <c r="HE1142" s="206"/>
      <c r="HF1142" s="206"/>
      <c r="HG1142" s="206"/>
      <c r="HH1142" s="206"/>
      <c r="HI1142" s="206"/>
      <c r="HJ1142" s="206"/>
      <c r="HK1142" s="206"/>
      <c r="HL1142" s="206"/>
      <c r="HM1142" s="206"/>
      <c r="HN1142" s="206"/>
      <c r="HO1142" s="206"/>
      <c r="HP1142" s="206"/>
      <c r="HQ1142" s="206"/>
      <c r="HR1142" s="206"/>
      <c r="HS1142" s="206"/>
      <c r="HT1142" s="206"/>
      <c r="HU1142" s="206"/>
      <c r="HV1142" s="206"/>
      <c r="HW1142" s="206"/>
      <c r="HX1142" s="206"/>
      <c r="HY1142" s="206"/>
      <c r="HZ1142" s="206"/>
      <c r="IA1142" s="206"/>
      <c r="IB1142" s="206"/>
      <c r="IC1142" s="206"/>
      <c r="ID1142" s="206"/>
      <c r="IE1142" s="206"/>
      <c r="IF1142" s="206"/>
      <c r="IG1142" s="206"/>
      <c r="IH1142" s="206"/>
    </row>
    <row r="1143" spans="1:242" s="225" customFormat="1" hidden="1" x14ac:dyDescent="0.25">
      <c r="A1143" s="206"/>
      <c r="B1143" s="206"/>
      <c r="C1143" s="204">
        <v>43773</v>
      </c>
      <c r="D1143" s="233" t="s">
        <v>2005</v>
      </c>
      <c r="E1143" s="319" t="s">
        <v>2004</v>
      </c>
      <c r="F1143" s="322"/>
      <c r="G1143" s="242" t="s">
        <v>1521</v>
      </c>
      <c r="H1143" s="409"/>
      <c r="I1143" s="236">
        <v>190000</v>
      </c>
      <c r="J1143" s="357">
        <f t="shared" ref="J1143:J1206" si="18">+J1142+H1143-I1143</f>
        <v>11489176</v>
      </c>
      <c r="K1143" s="251"/>
      <c r="L1143" s="287"/>
      <c r="M1143" s="319" t="s">
        <v>2004</v>
      </c>
      <c r="N1143" s="287"/>
      <c r="O1143" s="287"/>
      <c r="P1143" s="287"/>
      <c r="Q1143" s="287"/>
      <c r="R1143" s="287"/>
      <c r="S1143" s="287"/>
      <c r="T1143" s="287"/>
      <c r="U1143" s="287"/>
      <c r="V1143" s="287"/>
      <c r="W1143" s="287"/>
      <c r="X1143" s="287"/>
      <c r="Y1143" s="287"/>
      <c r="Z1143" s="287"/>
      <c r="AA1143" s="287"/>
      <c r="AB1143" s="287"/>
      <c r="AC1143" s="287"/>
      <c r="AD1143" s="287"/>
      <c r="AE1143" s="287"/>
      <c r="AF1143" s="287"/>
      <c r="AG1143" s="287"/>
      <c r="AH1143" s="287"/>
      <c r="AI1143" s="287"/>
      <c r="AJ1143" s="449"/>
      <c r="AK1143" s="206"/>
      <c r="AL1143" s="206"/>
      <c r="AM1143" s="206"/>
      <c r="AN1143" s="206"/>
      <c r="AO1143" s="206"/>
      <c r="AP1143" s="206"/>
      <c r="AQ1143" s="206"/>
      <c r="AR1143" s="206"/>
      <c r="AS1143" s="206"/>
      <c r="AT1143" s="206"/>
      <c r="AU1143" s="206"/>
      <c r="AV1143" s="206"/>
      <c r="AW1143" s="206"/>
      <c r="AX1143" s="206"/>
      <c r="AY1143" s="206"/>
      <c r="AZ1143" s="206"/>
      <c r="BA1143" s="206"/>
      <c r="BB1143" s="206"/>
      <c r="BC1143" s="206"/>
      <c r="BD1143" s="206"/>
      <c r="BE1143" s="206"/>
      <c r="BF1143" s="206"/>
      <c r="BG1143" s="206"/>
      <c r="BH1143" s="206"/>
      <c r="BI1143" s="206"/>
      <c r="BJ1143" s="206"/>
      <c r="BK1143" s="206"/>
      <c r="BL1143" s="206"/>
      <c r="BM1143" s="206"/>
      <c r="BN1143" s="206"/>
      <c r="BO1143" s="206"/>
      <c r="BP1143" s="206"/>
      <c r="BQ1143" s="206"/>
      <c r="BR1143" s="206"/>
      <c r="BS1143" s="206"/>
      <c r="BT1143" s="206"/>
      <c r="BU1143" s="206"/>
      <c r="BV1143" s="206"/>
      <c r="BW1143" s="206"/>
      <c r="BX1143" s="206"/>
      <c r="BY1143" s="206"/>
      <c r="BZ1143" s="206"/>
      <c r="CA1143" s="206"/>
      <c r="CB1143" s="206"/>
      <c r="CC1143" s="206"/>
      <c r="CD1143" s="206"/>
      <c r="CE1143" s="206"/>
      <c r="CF1143" s="206"/>
      <c r="CG1143" s="206"/>
      <c r="CH1143" s="206"/>
      <c r="CI1143" s="206"/>
      <c r="CJ1143" s="206"/>
      <c r="CK1143" s="206"/>
      <c r="CL1143" s="206"/>
      <c r="CM1143" s="206"/>
      <c r="CN1143" s="206"/>
      <c r="CO1143" s="206"/>
      <c r="CP1143" s="206"/>
      <c r="CQ1143" s="206"/>
      <c r="CR1143" s="206"/>
      <c r="CS1143" s="206"/>
      <c r="CT1143" s="206"/>
      <c r="CU1143" s="206"/>
      <c r="CV1143" s="206"/>
      <c r="CW1143" s="206"/>
      <c r="CX1143" s="206"/>
      <c r="CY1143" s="206"/>
      <c r="CZ1143" s="206"/>
      <c r="DA1143" s="206"/>
      <c r="DB1143" s="206"/>
      <c r="DC1143" s="206"/>
      <c r="DD1143" s="206"/>
      <c r="DE1143" s="206"/>
      <c r="DF1143" s="206"/>
      <c r="DG1143" s="206"/>
      <c r="DH1143" s="206"/>
      <c r="DI1143" s="206"/>
      <c r="DJ1143" s="206"/>
      <c r="DK1143" s="206"/>
      <c r="DL1143" s="206"/>
      <c r="DM1143" s="206"/>
      <c r="DN1143" s="206"/>
      <c r="DO1143" s="206"/>
      <c r="DP1143" s="206"/>
      <c r="DQ1143" s="206"/>
      <c r="DR1143" s="206"/>
      <c r="DS1143" s="206"/>
      <c r="DT1143" s="206"/>
      <c r="DU1143" s="206"/>
      <c r="DV1143" s="206"/>
      <c r="DW1143" s="206"/>
      <c r="DX1143" s="206"/>
      <c r="DY1143" s="206"/>
      <c r="DZ1143" s="206"/>
      <c r="EA1143" s="206"/>
      <c r="EB1143" s="206"/>
      <c r="EC1143" s="206"/>
      <c r="ED1143" s="206"/>
      <c r="EE1143" s="206"/>
      <c r="EF1143" s="206"/>
      <c r="EG1143" s="206"/>
      <c r="EH1143" s="206"/>
      <c r="EI1143" s="206"/>
      <c r="EJ1143" s="206"/>
      <c r="EK1143" s="206"/>
      <c r="EL1143" s="206"/>
      <c r="EM1143" s="206"/>
      <c r="EN1143" s="206"/>
      <c r="EO1143" s="206"/>
      <c r="EP1143" s="206"/>
      <c r="EQ1143" s="206"/>
      <c r="ER1143" s="206"/>
      <c r="ES1143" s="206"/>
      <c r="ET1143" s="206"/>
      <c r="EU1143" s="206"/>
      <c r="EV1143" s="206"/>
      <c r="EW1143" s="206"/>
      <c r="EX1143" s="206"/>
      <c r="EY1143" s="206"/>
      <c r="EZ1143" s="206"/>
      <c r="FA1143" s="206"/>
      <c r="FB1143" s="206"/>
      <c r="FC1143" s="206"/>
      <c r="FD1143" s="206"/>
      <c r="FE1143" s="206"/>
      <c r="FF1143" s="206"/>
      <c r="FG1143" s="206"/>
      <c r="FH1143" s="206"/>
      <c r="FI1143" s="206"/>
      <c r="FJ1143" s="206"/>
      <c r="FK1143" s="206"/>
      <c r="FL1143" s="206"/>
      <c r="FM1143" s="206"/>
      <c r="FN1143" s="206"/>
      <c r="FO1143" s="206"/>
      <c r="FP1143" s="206"/>
      <c r="FQ1143" s="206"/>
      <c r="FR1143" s="206"/>
      <c r="FS1143" s="206"/>
      <c r="FT1143" s="206"/>
      <c r="FU1143" s="206"/>
      <c r="FV1143" s="206"/>
      <c r="FW1143" s="206"/>
      <c r="FX1143" s="206"/>
      <c r="FY1143" s="206"/>
      <c r="FZ1143" s="206"/>
      <c r="GA1143" s="206"/>
      <c r="GB1143" s="206"/>
      <c r="GC1143" s="206"/>
      <c r="GD1143" s="206"/>
      <c r="GE1143" s="206"/>
      <c r="GF1143" s="206"/>
      <c r="GG1143" s="206"/>
      <c r="GH1143" s="206"/>
      <c r="GI1143" s="206"/>
      <c r="GJ1143" s="206"/>
      <c r="GK1143" s="206"/>
      <c r="GL1143" s="206"/>
      <c r="GM1143" s="206"/>
      <c r="GN1143" s="206"/>
      <c r="GO1143" s="206"/>
      <c r="GP1143" s="206"/>
      <c r="GQ1143" s="206"/>
      <c r="GR1143" s="206"/>
      <c r="GS1143" s="206"/>
      <c r="GT1143" s="206"/>
      <c r="GU1143" s="206"/>
      <c r="GV1143" s="206"/>
      <c r="GW1143" s="206"/>
      <c r="GX1143" s="206"/>
      <c r="GY1143" s="206"/>
      <c r="GZ1143" s="206"/>
      <c r="HA1143" s="206"/>
      <c r="HB1143" s="206"/>
      <c r="HC1143" s="206"/>
      <c r="HD1143" s="206"/>
      <c r="HE1143" s="206"/>
      <c r="HF1143" s="206"/>
      <c r="HG1143" s="206"/>
      <c r="HH1143" s="206"/>
      <c r="HI1143" s="206"/>
      <c r="HJ1143" s="206"/>
      <c r="HK1143" s="206"/>
      <c r="HL1143" s="206"/>
      <c r="HM1143" s="206"/>
      <c r="HN1143" s="206"/>
      <c r="HO1143" s="206"/>
      <c r="HP1143" s="206"/>
      <c r="HQ1143" s="206"/>
      <c r="HR1143" s="206"/>
      <c r="HS1143" s="206"/>
      <c r="HT1143" s="206"/>
      <c r="HU1143" s="206"/>
      <c r="HV1143" s="206"/>
      <c r="HW1143" s="206"/>
      <c r="HX1143" s="206"/>
      <c r="HY1143" s="206"/>
      <c r="HZ1143" s="206"/>
      <c r="IA1143" s="206"/>
      <c r="IB1143" s="206"/>
      <c r="IC1143" s="206"/>
      <c r="ID1143" s="206"/>
      <c r="IE1143" s="206"/>
      <c r="IF1143" s="206"/>
      <c r="IG1143" s="206"/>
      <c r="IH1143" s="206"/>
    </row>
    <row r="1144" spans="1:242" s="225" customFormat="1" hidden="1" x14ac:dyDescent="0.25">
      <c r="A1144" s="206"/>
      <c r="B1144" s="206"/>
      <c r="C1144" s="264">
        <v>43773</v>
      </c>
      <c r="D1144" s="400" t="s">
        <v>2006</v>
      </c>
      <c r="E1144" s="206" t="s">
        <v>2009</v>
      </c>
      <c r="F1144" s="287"/>
      <c r="G1144" s="401" t="s">
        <v>2007</v>
      </c>
      <c r="H1144" s="285"/>
      <c r="I1144" s="256">
        <v>955000</v>
      </c>
      <c r="J1144" s="357">
        <f t="shared" si="18"/>
        <v>10534176</v>
      </c>
      <c r="K1144" s="251"/>
      <c r="L1144" s="287"/>
      <c r="M1144" s="206" t="s">
        <v>2009</v>
      </c>
      <c r="N1144" s="287"/>
      <c r="O1144" s="287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449"/>
      <c r="AK1144" s="206"/>
      <c r="AL1144" s="206"/>
      <c r="AM1144" s="206"/>
      <c r="AN1144" s="206"/>
      <c r="AO1144" s="206"/>
      <c r="AP1144" s="206"/>
      <c r="AQ1144" s="206"/>
      <c r="AR1144" s="206"/>
      <c r="AS1144" s="206"/>
      <c r="AT1144" s="206"/>
      <c r="AU1144" s="206"/>
      <c r="AV1144" s="206"/>
      <c r="AW1144" s="206"/>
      <c r="AX1144" s="206"/>
      <c r="AY1144" s="206"/>
      <c r="AZ1144" s="206"/>
      <c r="BA1144" s="206"/>
      <c r="BB1144" s="206"/>
      <c r="BC1144" s="206"/>
      <c r="BD1144" s="206"/>
      <c r="BE1144" s="206"/>
      <c r="BF1144" s="206"/>
      <c r="BG1144" s="206"/>
      <c r="BH1144" s="206"/>
      <c r="BI1144" s="206"/>
      <c r="BJ1144" s="206"/>
      <c r="BK1144" s="206"/>
      <c r="BL1144" s="206"/>
      <c r="BM1144" s="206"/>
      <c r="BN1144" s="206"/>
      <c r="BO1144" s="206"/>
      <c r="BP1144" s="206"/>
      <c r="BQ1144" s="206"/>
      <c r="BR1144" s="206"/>
      <c r="BS1144" s="206"/>
      <c r="BT1144" s="206"/>
      <c r="BU1144" s="206"/>
      <c r="BV1144" s="206"/>
      <c r="BW1144" s="206"/>
      <c r="BX1144" s="206"/>
      <c r="BY1144" s="206"/>
      <c r="BZ1144" s="206"/>
      <c r="CA1144" s="206"/>
      <c r="CB1144" s="206"/>
      <c r="CC1144" s="206"/>
      <c r="CD1144" s="206"/>
      <c r="CE1144" s="206"/>
      <c r="CF1144" s="206"/>
      <c r="CG1144" s="206"/>
      <c r="CH1144" s="206"/>
      <c r="CI1144" s="206"/>
      <c r="CJ1144" s="206"/>
      <c r="CK1144" s="206"/>
      <c r="CL1144" s="206"/>
      <c r="CM1144" s="206"/>
      <c r="CN1144" s="206"/>
      <c r="CO1144" s="206"/>
      <c r="CP1144" s="206"/>
      <c r="CQ1144" s="206"/>
      <c r="CR1144" s="206"/>
      <c r="CS1144" s="206"/>
      <c r="CT1144" s="206"/>
      <c r="CU1144" s="206"/>
      <c r="CV1144" s="206"/>
      <c r="CW1144" s="206"/>
      <c r="CX1144" s="206"/>
      <c r="CY1144" s="206"/>
      <c r="CZ1144" s="206"/>
      <c r="DA1144" s="206"/>
      <c r="DB1144" s="206"/>
      <c r="DC1144" s="206"/>
      <c r="DD1144" s="206"/>
      <c r="DE1144" s="206"/>
      <c r="DF1144" s="206"/>
      <c r="DG1144" s="206"/>
      <c r="DH1144" s="206"/>
      <c r="DI1144" s="206"/>
      <c r="DJ1144" s="206"/>
      <c r="DK1144" s="206"/>
      <c r="DL1144" s="206"/>
      <c r="DM1144" s="206"/>
      <c r="DN1144" s="206"/>
      <c r="DO1144" s="206"/>
      <c r="DP1144" s="206"/>
      <c r="DQ1144" s="206"/>
      <c r="DR1144" s="206"/>
      <c r="DS1144" s="206"/>
      <c r="DT1144" s="206"/>
      <c r="DU1144" s="206"/>
      <c r="DV1144" s="206"/>
      <c r="DW1144" s="206"/>
      <c r="DX1144" s="206"/>
      <c r="DY1144" s="206"/>
      <c r="DZ1144" s="206"/>
      <c r="EA1144" s="206"/>
      <c r="EB1144" s="206"/>
      <c r="EC1144" s="206"/>
      <c r="ED1144" s="206"/>
      <c r="EE1144" s="206"/>
      <c r="EF1144" s="206"/>
      <c r="EG1144" s="206"/>
      <c r="EH1144" s="206"/>
      <c r="EI1144" s="206"/>
      <c r="EJ1144" s="206"/>
      <c r="EK1144" s="206"/>
      <c r="EL1144" s="206"/>
      <c r="EM1144" s="206"/>
      <c r="EN1144" s="206"/>
      <c r="EO1144" s="206"/>
      <c r="EP1144" s="206"/>
      <c r="EQ1144" s="206"/>
      <c r="ER1144" s="206"/>
      <c r="ES1144" s="206"/>
      <c r="ET1144" s="206"/>
      <c r="EU1144" s="206"/>
      <c r="EV1144" s="206"/>
      <c r="EW1144" s="206"/>
      <c r="EX1144" s="206"/>
      <c r="EY1144" s="206"/>
      <c r="EZ1144" s="206"/>
      <c r="FA1144" s="206"/>
      <c r="FB1144" s="206"/>
      <c r="FC1144" s="206"/>
      <c r="FD1144" s="206"/>
      <c r="FE1144" s="206"/>
      <c r="FF1144" s="206"/>
      <c r="FG1144" s="206"/>
      <c r="FH1144" s="206"/>
      <c r="FI1144" s="206"/>
      <c r="FJ1144" s="206"/>
      <c r="FK1144" s="206"/>
      <c r="FL1144" s="206"/>
      <c r="FM1144" s="206"/>
      <c r="FN1144" s="206"/>
      <c r="FO1144" s="206"/>
      <c r="FP1144" s="206"/>
      <c r="FQ1144" s="206"/>
      <c r="FR1144" s="206"/>
      <c r="FS1144" s="206"/>
      <c r="FT1144" s="206"/>
      <c r="FU1144" s="206"/>
      <c r="FV1144" s="206"/>
      <c r="FW1144" s="206"/>
      <c r="FX1144" s="206"/>
      <c r="FY1144" s="206"/>
      <c r="FZ1144" s="206"/>
      <c r="GA1144" s="206"/>
      <c r="GB1144" s="206"/>
      <c r="GC1144" s="206"/>
      <c r="GD1144" s="206"/>
      <c r="GE1144" s="206"/>
      <c r="GF1144" s="206"/>
      <c r="GG1144" s="206"/>
      <c r="GH1144" s="206"/>
      <c r="GI1144" s="206"/>
      <c r="GJ1144" s="206"/>
      <c r="GK1144" s="206"/>
      <c r="GL1144" s="206"/>
      <c r="GM1144" s="206"/>
      <c r="GN1144" s="206"/>
      <c r="GO1144" s="206"/>
      <c r="GP1144" s="206"/>
      <c r="GQ1144" s="206"/>
      <c r="GR1144" s="206"/>
      <c r="GS1144" s="206"/>
      <c r="GT1144" s="206"/>
      <c r="GU1144" s="206"/>
      <c r="GV1144" s="206"/>
      <c r="GW1144" s="206"/>
      <c r="GX1144" s="206"/>
      <c r="GY1144" s="206"/>
      <c r="GZ1144" s="206"/>
      <c r="HA1144" s="206"/>
      <c r="HB1144" s="206"/>
      <c r="HC1144" s="206"/>
      <c r="HD1144" s="206"/>
      <c r="HE1144" s="206"/>
      <c r="HF1144" s="206"/>
      <c r="HG1144" s="206"/>
      <c r="HH1144" s="206"/>
      <c r="HI1144" s="206"/>
      <c r="HJ1144" s="206"/>
      <c r="HK1144" s="206"/>
      <c r="HL1144" s="206"/>
      <c r="HM1144" s="206"/>
      <c r="HN1144" s="206"/>
      <c r="HO1144" s="206"/>
      <c r="HP1144" s="206"/>
      <c r="HQ1144" s="206"/>
      <c r="HR1144" s="206"/>
      <c r="HS1144" s="206"/>
      <c r="HT1144" s="206"/>
      <c r="HU1144" s="206"/>
      <c r="HV1144" s="206"/>
      <c r="HW1144" s="206"/>
      <c r="HX1144" s="206"/>
      <c r="HY1144" s="206"/>
      <c r="HZ1144" s="206"/>
      <c r="IA1144" s="206"/>
      <c r="IB1144" s="206"/>
      <c r="IC1144" s="206"/>
      <c r="ID1144" s="206"/>
      <c r="IE1144" s="206"/>
      <c r="IF1144" s="206"/>
      <c r="IG1144" s="206"/>
      <c r="IH1144" s="206"/>
    </row>
    <row r="1145" spans="1:242" s="225" customFormat="1" hidden="1" x14ac:dyDescent="0.25">
      <c r="A1145" s="206"/>
      <c r="B1145" s="206"/>
      <c r="C1145" s="232">
        <v>43773</v>
      </c>
      <c r="D1145" s="400" t="s">
        <v>2008</v>
      </c>
      <c r="E1145" s="206" t="s">
        <v>2010</v>
      </c>
      <c r="F1145" s="287"/>
      <c r="G1145" s="401" t="s">
        <v>1361</v>
      </c>
      <c r="H1145" s="285"/>
      <c r="I1145" s="256">
        <v>1820000</v>
      </c>
      <c r="J1145" s="357">
        <f t="shared" si="18"/>
        <v>8714176</v>
      </c>
      <c r="K1145" s="251"/>
      <c r="L1145" s="287"/>
      <c r="M1145" s="206" t="s">
        <v>2010</v>
      </c>
      <c r="N1145" s="287"/>
      <c r="O1145" s="287"/>
      <c r="P1145" s="287"/>
      <c r="Q1145" s="287"/>
      <c r="R1145" s="287"/>
      <c r="S1145" s="287"/>
      <c r="T1145" s="287"/>
      <c r="U1145" s="287"/>
      <c r="V1145" s="287"/>
      <c r="W1145" s="287"/>
      <c r="X1145" s="287"/>
      <c r="Y1145" s="287"/>
      <c r="Z1145" s="287"/>
      <c r="AA1145" s="287"/>
      <c r="AB1145" s="287"/>
      <c r="AC1145" s="287"/>
      <c r="AD1145" s="287"/>
      <c r="AE1145" s="287"/>
      <c r="AF1145" s="287"/>
      <c r="AG1145" s="287"/>
      <c r="AH1145" s="287"/>
      <c r="AI1145" s="287"/>
      <c r="AJ1145" s="449"/>
      <c r="AK1145" s="206"/>
      <c r="AL1145" s="206"/>
      <c r="AM1145" s="206"/>
      <c r="AN1145" s="206"/>
      <c r="AO1145" s="206"/>
      <c r="AP1145" s="206"/>
      <c r="AQ1145" s="206"/>
      <c r="AR1145" s="206"/>
      <c r="AS1145" s="206"/>
      <c r="AT1145" s="206"/>
      <c r="AU1145" s="206"/>
      <c r="AV1145" s="206"/>
      <c r="AW1145" s="206"/>
      <c r="AX1145" s="206"/>
      <c r="AY1145" s="206"/>
      <c r="AZ1145" s="206"/>
      <c r="BA1145" s="206"/>
      <c r="BB1145" s="206"/>
      <c r="BC1145" s="206"/>
      <c r="BD1145" s="206"/>
      <c r="BE1145" s="206"/>
      <c r="BF1145" s="206"/>
      <c r="BG1145" s="206"/>
      <c r="BH1145" s="206"/>
      <c r="BI1145" s="206"/>
      <c r="BJ1145" s="206"/>
      <c r="BK1145" s="206"/>
      <c r="BL1145" s="206"/>
      <c r="BM1145" s="206"/>
      <c r="BN1145" s="206"/>
      <c r="BO1145" s="206"/>
      <c r="BP1145" s="206"/>
      <c r="BQ1145" s="206"/>
      <c r="BR1145" s="206"/>
      <c r="BS1145" s="206"/>
      <c r="BT1145" s="206"/>
      <c r="BU1145" s="206"/>
      <c r="BV1145" s="206"/>
      <c r="BW1145" s="206"/>
      <c r="BX1145" s="206"/>
      <c r="BY1145" s="206"/>
      <c r="BZ1145" s="206"/>
      <c r="CA1145" s="206"/>
      <c r="CB1145" s="206"/>
      <c r="CC1145" s="206"/>
      <c r="CD1145" s="206"/>
      <c r="CE1145" s="206"/>
      <c r="CF1145" s="206"/>
      <c r="CG1145" s="206"/>
      <c r="CH1145" s="206"/>
      <c r="CI1145" s="206"/>
      <c r="CJ1145" s="206"/>
      <c r="CK1145" s="206"/>
      <c r="CL1145" s="206"/>
      <c r="CM1145" s="206"/>
      <c r="CN1145" s="206"/>
      <c r="CO1145" s="206"/>
      <c r="CP1145" s="206"/>
      <c r="CQ1145" s="206"/>
      <c r="CR1145" s="206"/>
      <c r="CS1145" s="206"/>
      <c r="CT1145" s="206"/>
      <c r="CU1145" s="206"/>
      <c r="CV1145" s="206"/>
      <c r="CW1145" s="206"/>
      <c r="CX1145" s="206"/>
      <c r="CY1145" s="206"/>
      <c r="CZ1145" s="206"/>
      <c r="DA1145" s="206"/>
      <c r="DB1145" s="206"/>
      <c r="DC1145" s="206"/>
      <c r="DD1145" s="206"/>
      <c r="DE1145" s="206"/>
      <c r="DF1145" s="206"/>
      <c r="DG1145" s="206"/>
      <c r="DH1145" s="206"/>
      <c r="DI1145" s="206"/>
      <c r="DJ1145" s="206"/>
      <c r="DK1145" s="206"/>
      <c r="DL1145" s="206"/>
      <c r="DM1145" s="206"/>
      <c r="DN1145" s="206"/>
      <c r="DO1145" s="206"/>
      <c r="DP1145" s="206"/>
      <c r="DQ1145" s="206"/>
      <c r="DR1145" s="206"/>
      <c r="DS1145" s="206"/>
      <c r="DT1145" s="206"/>
      <c r="DU1145" s="206"/>
      <c r="DV1145" s="206"/>
      <c r="DW1145" s="206"/>
      <c r="DX1145" s="206"/>
      <c r="DY1145" s="206"/>
      <c r="DZ1145" s="206"/>
      <c r="EA1145" s="206"/>
      <c r="EB1145" s="206"/>
      <c r="EC1145" s="206"/>
      <c r="ED1145" s="206"/>
      <c r="EE1145" s="206"/>
      <c r="EF1145" s="206"/>
      <c r="EG1145" s="206"/>
      <c r="EH1145" s="206"/>
      <c r="EI1145" s="206"/>
      <c r="EJ1145" s="206"/>
      <c r="EK1145" s="206"/>
      <c r="EL1145" s="206"/>
      <c r="EM1145" s="206"/>
      <c r="EN1145" s="206"/>
      <c r="EO1145" s="206"/>
      <c r="EP1145" s="206"/>
      <c r="EQ1145" s="206"/>
      <c r="ER1145" s="206"/>
      <c r="ES1145" s="206"/>
      <c r="ET1145" s="206"/>
      <c r="EU1145" s="206"/>
      <c r="EV1145" s="206"/>
      <c r="EW1145" s="206"/>
      <c r="EX1145" s="206"/>
      <c r="EY1145" s="206"/>
      <c r="EZ1145" s="206"/>
      <c r="FA1145" s="206"/>
      <c r="FB1145" s="206"/>
      <c r="FC1145" s="206"/>
      <c r="FD1145" s="206"/>
      <c r="FE1145" s="206"/>
      <c r="FF1145" s="206"/>
      <c r="FG1145" s="206"/>
      <c r="FH1145" s="206"/>
      <c r="FI1145" s="206"/>
      <c r="FJ1145" s="206"/>
      <c r="FK1145" s="206"/>
      <c r="FL1145" s="206"/>
      <c r="FM1145" s="206"/>
      <c r="FN1145" s="206"/>
      <c r="FO1145" s="206"/>
      <c r="FP1145" s="206"/>
      <c r="FQ1145" s="206"/>
      <c r="FR1145" s="206"/>
      <c r="FS1145" s="206"/>
      <c r="FT1145" s="206"/>
      <c r="FU1145" s="206"/>
      <c r="FV1145" s="206"/>
      <c r="FW1145" s="206"/>
      <c r="FX1145" s="206"/>
      <c r="FY1145" s="206"/>
      <c r="FZ1145" s="206"/>
      <c r="GA1145" s="206"/>
      <c r="GB1145" s="206"/>
      <c r="GC1145" s="206"/>
      <c r="GD1145" s="206"/>
      <c r="GE1145" s="206"/>
      <c r="GF1145" s="206"/>
      <c r="GG1145" s="206"/>
      <c r="GH1145" s="206"/>
      <c r="GI1145" s="206"/>
      <c r="GJ1145" s="206"/>
      <c r="GK1145" s="206"/>
      <c r="GL1145" s="206"/>
      <c r="GM1145" s="206"/>
      <c r="GN1145" s="206"/>
      <c r="GO1145" s="206"/>
      <c r="GP1145" s="206"/>
      <c r="GQ1145" s="206"/>
      <c r="GR1145" s="206"/>
      <c r="GS1145" s="206"/>
      <c r="GT1145" s="206"/>
      <c r="GU1145" s="206"/>
      <c r="GV1145" s="206"/>
      <c r="GW1145" s="206"/>
      <c r="GX1145" s="206"/>
      <c r="GY1145" s="206"/>
      <c r="GZ1145" s="206"/>
      <c r="HA1145" s="206"/>
      <c r="HB1145" s="206"/>
      <c r="HC1145" s="206"/>
      <c r="HD1145" s="206"/>
      <c r="HE1145" s="206"/>
      <c r="HF1145" s="206"/>
      <c r="HG1145" s="206"/>
      <c r="HH1145" s="206"/>
      <c r="HI1145" s="206"/>
      <c r="HJ1145" s="206"/>
      <c r="HK1145" s="206"/>
      <c r="HL1145" s="206"/>
      <c r="HM1145" s="206"/>
      <c r="HN1145" s="206"/>
      <c r="HO1145" s="206"/>
      <c r="HP1145" s="206"/>
      <c r="HQ1145" s="206"/>
      <c r="HR1145" s="206"/>
      <c r="HS1145" s="206"/>
      <c r="HT1145" s="206"/>
      <c r="HU1145" s="206"/>
      <c r="HV1145" s="206"/>
      <c r="HW1145" s="206"/>
      <c r="HX1145" s="206"/>
      <c r="HY1145" s="206"/>
      <c r="HZ1145" s="206"/>
      <c r="IA1145" s="206"/>
      <c r="IB1145" s="206"/>
      <c r="IC1145" s="206"/>
      <c r="ID1145" s="206"/>
      <c r="IE1145" s="206"/>
      <c r="IF1145" s="206"/>
      <c r="IG1145" s="206"/>
      <c r="IH1145" s="206"/>
    </row>
    <row r="1146" spans="1:242" s="225" customFormat="1" hidden="1" x14ac:dyDescent="0.25">
      <c r="A1146" s="206"/>
      <c r="B1146" s="206"/>
      <c r="C1146" s="206"/>
      <c r="D1146" s="206"/>
      <c r="E1146" s="206"/>
      <c r="F1146" s="206"/>
      <c r="G1146" s="208"/>
      <c r="H1146" s="285">
        <v>11511024</v>
      </c>
      <c r="I1146" s="210"/>
      <c r="J1146" s="357">
        <f t="shared" si="18"/>
        <v>20225200</v>
      </c>
      <c r="K1146" s="251"/>
      <c r="L1146" s="287"/>
      <c r="M1146" s="206"/>
      <c r="N1146" s="287"/>
      <c r="O1146" s="287"/>
      <c r="P1146" s="287"/>
      <c r="Q1146" s="287"/>
      <c r="R1146" s="287"/>
      <c r="S1146" s="287"/>
      <c r="T1146" s="287"/>
      <c r="U1146" s="287"/>
      <c r="V1146" s="287"/>
      <c r="W1146" s="287"/>
      <c r="X1146" s="287"/>
      <c r="Y1146" s="287"/>
      <c r="Z1146" s="287"/>
      <c r="AA1146" s="287"/>
      <c r="AB1146" s="287"/>
      <c r="AC1146" s="287"/>
      <c r="AD1146" s="287"/>
      <c r="AE1146" s="287"/>
      <c r="AF1146" s="287"/>
      <c r="AG1146" s="287"/>
      <c r="AH1146" s="287"/>
      <c r="AI1146" s="287"/>
      <c r="AJ1146" s="449"/>
      <c r="AK1146" s="206"/>
      <c r="AL1146" s="206"/>
      <c r="AM1146" s="206"/>
      <c r="AN1146" s="206"/>
      <c r="AO1146" s="206"/>
      <c r="AP1146" s="206"/>
      <c r="AQ1146" s="206"/>
      <c r="AR1146" s="206"/>
      <c r="AS1146" s="206"/>
      <c r="AT1146" s="206"/>
      <c r="AU1146" s="206"/>
      <c r="AV1146" s="206"/>
      <c r="AW1146" s="206"/>
      <c r="AX1146" s="206"/>
      <c r="AY1146" s="206"/>
      <c r="AZ1146" s="206"/>
      <c r="BA1146" s="206"/>
      <c r="BB1146" s="206"/>
      <c r="BC1146" s="206"/>
      <c r="BD1146" s="206"/>
      <c r="BE1146" s="206"/>
      <c r="BF1146" s="206"/>
      <c r="BG1146" s="206"/>
      <c r="BH1146" s="206"/>
      <c r="BI1146" s="206"/>
      <c r="BJ1146" s="206"/>
      <c r="BK1146" s="206"/>
      <c r="BL1146" s="206"/>
      <c r="BM1146" s="206"/>
      <c r="BN1146" s="206"/>
      <c r="BO1146" s="206"/>
      <c r="BP1146" s="206"/>
      <c r="BQ1146" s="206"/>
      <c r="BR1146" s="206"/>
      <c r="BS1146" s="206"/>
      <c r="BT1146" s="206"/>
      <c r="BU1146" s="206"/>
      <c r="BV1146" s="206"/>
      <c r="BW1146" s="206"/>
      <c r="BX1146" s="206"/>
      <c r="BY1146" s="206"/>
      <c r="BZ1146" s="206"/>
      <c r="CA1146" s="206"/>
      <c r="CB1146" s="206"/>
      <c r="CC1146" s="206"/>
      <c r="CD1146" s="206"/>
      <c r="CE1146" s="206"/>
      <c r="CF1146" s="206"/>
      <c r="CG1146" s="206"/>
      <c r="CH1146" s="206"/>
      <c r="CI1146" s="206"/>
      <c r="CJ1146" s="206"/>
      <c r="CK1146" s="206"/>
      <c r="CL1146" s="206"/>
      <c r="CM1146" s="206"/>
      <c r="CN1146" s="206"/>
      <c r="CO1146" s="206"/>
      <c r="CP1146" s="206"/>
      <c r="CQ1146" s="206"/>
      <c r="CR1146" s="206"/>
      <c r="CS1146" s="206"/>
      <c r="CT1146" s="206"/>
      <c r="CU1146" s="206"/>
      <c r="CV1146" s="206"/>
      <c r="CW1146" s="206"/>
      <c r="CX1146" s="206"/>
      <c r="CY1146" s="206"/>
      <c r="CZ1146" s="206"/>
      <c r="DA1146" s="206"/>
      <c r="DB1146" s="206"/>
      <c r="DC1146" s="206"/>
      <c r="DD1146" s="206"/>
      <c r="DE1146" s="206"/>
      <c r="DF1146" s="206"/>
      <c r="DG1146" s="206"/>
      <c r="DH1146" s="206"/>
      <c r="DI1146" s="206"/>
      <c r="DJ1146" s="206"/>
      <c r="DK1146" s="206"/>
      <c r="DL1146" s="206"/>
      <c r="DM1146" s="206"/>
      <c r="DN1146" s="206"/>
      <c r="DO1146" s="206"/>
      <c r="DP1146" s="206"/>
      <c r="DQ1146" s="206"/>
      <c r="DR1146" s="206"/>
      <c r="DS1146" s="206"/>
      <c r="DT1146" s="206"/>
      <c r="DU1146" s="206"/>
      <c r="DV1146" s="206"/>
      <c r="DW1146" s="206"/>
      <c r="DX1146" s="206"/>
      <c r="DY1146" s="206"/>
      <c r="DZ1146" s="206"/>
      <c r="EA1146" s="206"/>
      <c r="EB1146" s="206"/>
      <c r="EC1146" s="206"/>
      <c r="ED1146" s="206"/>
      <c r="EE1146" s="206"/>
      <c r="EF1146" s="206"/>
      <c r="EG1146" s="206"/>
      <c r="EH1146" s="206"/>
      <c r="EI1146" s="206"/>
      <c r="EJ1146" s="206"/>
      <c r="EK1146" s="206"/>
      <c r="EL1146" s="206"/>
      <c r="EM1146" s="206"/>
      <c r="EN1146" s="206"/>
      <c r="EO1146" s="206"/>
      <c r="EP1146" s="206"/>
      <c r="EQ1146" s="206"/>
      <c r="ER1146" s="206"/>
      <c r="ES1146" s="206"/>
      <c r="ET1146" s="206"/>
      <c r="EU1146" s="206"/>
      <c r="EV1146" s="206"/>
      <c r="EW1146" s="206"/>
      <c r="EX1146" s="206"/>
      <c r="EY1146" s="206"/>
      <c r="EZ1146" s="206"/>
      <c r="FA1146" s="206"/>
      <c r="FB1146" s="206"/>
      <c r="FC1146" s="206"/>
      <c r="FD1146" s="206"/>
      <c r="FE1146" s="206"/>
      <c r="FF1146" s="206"/>
      <c r="FG1146" s="206"/>
      <c r="FH1146" s="206"/>
      <c r="FI1146" s="206"/>
      <c r="FJ1146" s="206"/>
      <c r="FK1146" s="206"/>
      <c r="FL1146" s="206"/>
      <c r="FM1146" s="206"/>
      <c r="FN1146" s="206"/>
      <c r="FO1146" s="206"/>
      <c r="FP1146" s="206"/>
      <c r="FQ1146" s="206"/>
      <c r="FR1146" s="206"/>
      <c r="FS1146" s="206"/>
      <c r="FT1146" s="206"/>
      <c r="FU1146" s="206"/>
      <c r="FV1146" s="206"/>
      <c r="FW1146" s="206"/>
      <c r="FX1146" s="206"/>
      <c r="FY1146" s="206"/>
      <c r="FZ1146" s="206"/>
      <c r="GA1146" s="206"/>
      <c r="GB1146" s="206"/>
      <c r="GC1146" s="206"/>
      <c r="GD1146" s="206"/>
      <c r="GE1146" s="206"/>
      <c r="GF1146" s="206"/>
      <c r="GG1146" s="206"/>
      <c r="GH1146" s="206"/>
      <c r="GI1146" s="206"/>
      <c r="GJ1146" s="206"/>
      <c r="GK1146" s="206"/>
      <c r="GL1146" s="206"/>
      <c r="GM1146" s="206"/>
      <c r="GN1146" s="206"/>
      <c r="GO1146" s="206"/>
      <c r="GP1146" s="206"/>
      <c r="GQ1146" s="206"/>
      <c r="GR1146" s="206"/>
      <c r="GS1146" s="206"/>
      <c r="GT1146" s="206"/>
      <c r="GU1146" s="206"/>
      <c r="GV1146" s="206"/>
      <c r="GW1146" s="206"/>
      <c r="GX1146" s="206"/>
      <c r="GY1146" s="206"/>
      <c r="GZ1146" s="206"/>
      <c r="HA1146" s="206"/>
      <c r="HB1146" s="206"/>
      <c r="HC1146" s="206"/>
      <c r="HD1146" s="206"/>
      <c r="HE1146" s="206"/>
      <c r="HF1146" s="206"/>
      <c r="HG1146" s="206"/>
      <c r="HH1146" s="206"/>
      <c r="HI1146" s="206"/>
      <c r="HJ1146" s="206"/>
      <c r="HK1146" s="206"/>
      <c r="HL1146" s="206"/>
      <c r="HM1146" s="206"/>
      <c r="HN1146" s="206"/>
      <c r="HO1146" s="206"/>
      <c r="HP1146" s="206"/>
      <c r="HQ1146" s="206"/>
      <c r="HR1146" s="206"/>
      <c r="HS1146" s="206"/>
      <c r="HT1146" s="206"/>
      <c r="HU1146" s="206"/>
      <c r="HV1146" s="206"/>
      <c r="HW1146" s="206"/>
      <c r="HX1146" s="206"/>
      <c r="HY1146" s="206"/>
      <c r="HZ1146" s="206"/>
      <c r="IA1146" s="206"/>
      <c r="IB1146" s="206"/>
      <c r="IC1146" s="206"/>
      <c r="ID1146" s="206"/>
      <c r="IE1146" s="206"/>
      <c r="IF1146" s="206"/>
      <c r="IG1146" s="206"/>
      <c r="IH1146" s="206"/>
    </row>
    <row r="1147" spans="1:242" s="225" customFormat="1" hidden="1" x14ac:dyDescent="0.25">
      <c r="A1147" s="206"/>
      <c r="B1147" s="206"/>
      <c r="C1147" s="204">
        <v>43774</v>
      </c>
      <c r="D1147" s="406" t="s">
        <v>2027</v>
      </c>
      <c r="E1147" s="319" t="s">
        <v>2017</v>
      </c>
      <c r="F1147" s="255"/>
      <c r="G1147" s="320" t="s">
        <v>1198</v>
      </c>
      <c r="H1147" s="285"/>
      <c r="I1147" s="321">
        <v>35000</v>
      </c>
      <c r="J1147" s="357">
        <f t="shared" si="18"/>
        <v>20190200</v>
      </c>
      <c r="K1147" s="251"/>
      <c r="L1147" s="287"/>
      <c r="M1147" s="319" t="s">
        <v>2017</v>
      </c>
      <c r="N1147" s="287"/>
      <c r="O1147" s="287"/>
      <c r="P1147" s="287"/>
      <c r="Q1147" s="287"/>
      <c r="R1147" s="287"/>
      <c r="S1147" s="287"/>
      <c r="T1147" s="287"/>
      <c r="U1147" s="287"/>
      <c r="V1147" s="287"/>
      <c r="W1147" s="287"/>
      <c r="X1147" s="287"/>
      <c r="Y1147" s="287"/>
      <c r="Z1147" s="287"/>
      <c r="AA1147" s="287"/>
      <c r="AB1147" s="287"/>
      <c r="AC1147" s="287"/>
      <c r="AD1147" s="287"/>
      <c r="AE1147" s="287"/>
      <c r="AF1147" s="287"/>
      <c r="AG1147" s="287"/>
      <c r="AH1147" s="287"/>
      <c r="AI1147" s="287"/>
      <c r="AJ1147" s="449"/>
      <c r="AK1147" s="206"/>
      <c r="AL1147" s="206"/>
      <c r="AM1147" s="206"/>
      <c r="AN1147" s="206"/>
      <c r="AO1147" s="206"/>
      <c r="AP1147" s="206"/>
      <c r="AQ1147" s="206"/>
      <c r="AR1147" s="206"/>
      <c r="AS1147" s="206"/>
      <c r="AT1147" s="206"/>
      <c r="AU1147" s="206"/>
      <c r="AV1147" s="206"/>
      <c r="AW1147" s="206"/>
      <c r="AX1147" s="206"/>
      <c r="AY1147" s="206"/>
      <c r="AZ1147" s="206"/>
      <c r="BA1147" s="206"/>
      <c r="BB1147" s="206"/>
      <c r="BC1147" s="206"/>
      <c r="BD1147" s="206"/>
      <c r="BE1147" s="206"/>
      <c r="BF1147" s="206"/>
      <c r="BG1147" s="206"/>
      <c r="BH1147" s="206"/>
      <c r="BI1147" s="206"/>
      <c r="BJ1147" s="206"/>
      <c r="BK1147" s="206"/>
      <c r="BL1147" s="206"/>
      <c r="BM1147" s="206"/>
      <c r="BN1147" s="206"/>
      <c r="BO1147" s="206"/>
      <c r="BP1147" s="206"/>
      <c r="BQ1147" s="206"/>
      <c r="BR1147" s="206"/>
      <c r="BS1147" s="206"/>
      <c r="BT1147" s="206"/>
      <c r="BU1147" s="206"/>
      <c r="BV1147" s="206"/>
      <c r="BW1147" s="206"/>
      <c r="BX1147" s="206"/>
      <c r="BY1147" s="206"/>
      <c r="BZ1147" s="206"/>
      <c r="CA1147" s="206"/>
      <c r="CB1147" s="206"/>
      <c r="CC1147" s="206"/>
      <c r="CD1147" s="206"/>
      <c r="CE1147" s="206"/>
      <c r="CF1147" s="206"/>
      <c r="CG1147" s="206"/>
      <c r="CH1147" s="206"/>
      <c r="CI1147" s="206"/>
      <c r="CJ1147" s="206"/>
      <c r="CK1147" s="206"/>
      <c r="CL1147" s="206"/>
      <c r="CM1147" s="206"/>
      <c r="CN1147" s="206"/>
      <c r="CO1147" s="206"/>
      <c r="CP1147" s="206"/>
      <c r="CQ1147" s="206"/>
      <c r="CR1147" s="206"/>
      <c r="CS1147" s="206"/>
      <c r="CT1147" s="206"/>
      <c r="CU1147" s="206"/>
      <c r="CV1147" s="206"/>
      <c r="CW1147" s="206"/>
      <c r="CX1147" s="206"/>
      <c r="CY1147" s="206"/>
      <c r="CZ1147" s="206"/>
      <c r="DA1147" s="206"/>
      <c r="DB1147" s="206"/>
      <c r="DC1147" s="206"/>
      <c r="DD1147" s="206"/>
      <c r="DE1147" s="206"/>
      <c r="DF1147" s="206"/>
      <c r="DG1147" s="206"/>
      <c r="DH1147" s="206"/>
      <c r="DI1147" s="206"/>
      <c r="DJ1147" s="206"/>
      <c r="DK1147" s="206"/>
      <c r="DL1147" s="206"/>
      <c r="DM1147" s="206"/>
      <c r="DN1147" s="206"/>
      <c r="DO1147" s="206"/>
      <c r="DP1147" s="206"/>
      <c r="DQ1147" s="206"/>
      <c r="DR1147" s="206"/>
      <c r="DS1147" s="206"/>
      <c r="DT1147" s="206"/>
      <c r="DU1147" s="206"/>
      <c r="DV1147" s="206"/>
      <c r="DW1147" s="206"/>
      <c r="DX1147" s="206"/>
      <c r="DY1147" s="206"/>
      <c r="DZ1147" s="206"/>
      <c r="EA1147" s="206"/>
      <c r="EB1147" s="206"/>
      <c r="EC1147" s="206"/>
      <c r="ED1147" s="206"/>
      <c r="EE1147" s="206"/>
      <c r="EF1147" s="206"/>
      <c r="EG1147" s="206"/>
      <c r="EH1147" s="206"/>
      <c r="EI1147" s="206"/>
      <c r="EJ1147" s="206"/>
      <c r="EK1147" s="206"/>
      <c r="EL1147" s="206"/>
      <c r="EM1147" s="206"/>
      <c r="EN1147" s="206"/>
      <c r="EO1147" s="206"/>
      <c r="EP1147" s="206"/>
      <c r="EQ1147" s="206"/>
      <c r="ER1147" s="206"/>
      <c r="ES1147" s="206"/>
      <c r="ET1147" s="206"/>
      <c r="EU1147" s="206"/>
      <c r="EV1147" s="206"/>
      <c r="EW1147" s="206"/>
      <c r="EX1147" s="206"/>
      <c r="EY1147" s="206"/>
      <c r="EZ1147" s="206"/>
      <c r="FA1147" s="206"/>
      <c r="FB1147" s="206"/>
      <c r="FC1147" s="206"/>
      <c r="FD1147" s="206"/>
      <c r="FE1147" s="206"/>
      <c r="FF1147" s="206"/>
      <c r="FG1147" s="206"/>
      <c r="FH1147" s="206"/>
      <c r="FI1147" s="206"/>
      <c r="FJ1147" s="206"/>
      <c r="FK1147" s="206"/>
      <c r="FL1147" s="206"/>
      <c r="FM1147" s="206"/>
      <c r="FN1147" s="206"/>
      <c r="FO1147" s="206"/>
      <c r="FP1147" s="206"/>
      <c r="FQ1147" s="206"/>
      <c r="FR1147" s="206"/>
      <c r="FS1147" s="206"/>
      <c r="FT1147" s="206"/>
      <c r="FU1147" s="206"/>
      <c r="FV1147" s="206"/>
      <c r="FW1147" s="206"/>
      <c r="FX1147" s="206"/>
      <c r="FY1147" s="206"/>
      <c r="FZ1147" s="206"/>
      <c r="GA1147" s="206"/>
      <c r="GB1147" s="206"/>
      <c r="GC1147" s="206"/>
      <c r="GD1147" s="206"/>
      <c r="GE1147" s="206"/>
      <c r="GF1147" s="206"/>
      <c r="GG1147" s="206"/>
      <c r="GH1147" s="206"/>
      <c r="GI1147" s="206"/>
      <c r="GJ1147" s="206"/>
      <c r="GK1147" s="206"/>
      <c r="GL1147" s="206"/>
      <c r="GM1147" s="206"/>
      <c r="GN1147" s="206"/>
      <c r="GO1147" s="206"/>
      <c r="GP1147" s="206"/>
      <c r="GQ1147" s="206"/>
      <c r="GR1147" s="206"/>
      <c r="GS1147" s="206"/>
      <c r="GT1147" s="206"/>
      <c r="GU1147" s="206"/>
      <c r="GV1147" s="206"/>
      <c r="GW1147" s="206"/>
      <c r="GX1147" s="206"/>
      <c r="GY1147" s="206"/>
      <c r="GZ1147" s="206"/>
      <c r="HA1147" s="206"/>
      <c r="HB1147" s="206"/>
      <c r="HC1147" s="206"/>
      <c r="HD1147" s="206"/>
      <c r="HE1147" s="206"/>
      <c r="HF1147" s="206"/>
      <c r="HG1147" s="206"/>
      <c r="HH1147" s="206"/>
      <c r="HI1147" s="206"/>
      <c r="HJ1147" s="206"/>
      <c r="HK1147" s="206"/>
      <c r="HL1147" s="206"/>
      <c r="HM1147" s="206"/>
      <c r="HN1147" s="206"/>
      <c r="HO1147" s="206"/>
      <c r="HP1147" s="206"/>
      <c r="HQ1147" s="206"/>
      <c r="HR1147" s="206"/>
      <c r="HS1147" s="206"/>
      <c r="HT1147" s="206"/>
      <c r="HU1147" s="206"/>
      <c r="HV1147" s="206"/>
      <c r="HW1147" s="206"/>
      <c r="HX1147" s="206"/>
      <c r="HY1147" s="206"/>
      <c r="HZ1147" s="206"/>
      <c r="IA1147" s="206"/>
      <c r="IB1147" s="206"/>
      <c r="IC1147" s="206"/>
      <c r="ID1147" s="206"/>
      <c r="IE1147" s="206"/>
      <c r="IF1147" s="206"/>
      <c r="IG1147" s="206"/>
      <c r="IH1147" s="206"/>
    </row>
    <row r="1148" spans="1:242" s="225" customFormat="1" hidden="1" x14ac:dyDescent="0.25">
      <c r="A1148" s="206"/>
      <c r="B1148" s="206"/>
      <c r="C1148" s="204">
        <v>43774</v>
      </c>
      <c r="D1148" s="407" t="s">
        <v>2028</v>
      </c>
      <c r="E1148" s="319" t="s">
        <v>2018</v>
      </c>
      <c r="F1148" s="322"/>
      <c r="G1148" s="270" t="s">
        <v>1187</v>
      </c>
      <c r="H1148" s="285"/>
      <c r="I1148" s="271">
        <v>90000</v>
      </c>
      <c r="J1148" s="357">
        <f t="shared" si="18"/>
        <v>20100200</v>
      </c>
      <c r="K1148" s="251"/>
      <c r="L1148" s="287"/>
      <c r="M1148" s="319" t="s">
        <v>2018</v>
      </c>
      <c r="N1148" s="287"/>
      <c r="O1148" s="287"/>
      <c r="P1148" s="287"/>
      <c r="Q1148" s="287"/>
      <c r="R1148" s="287"/>
      <c r="S1148" s="287"/>
      <c r="T1148" s="287"/>
      <c r="U1148" s="287"/>
      <c r="V1148" s="287"/>
      <c r="W1148" s="287"/>
      <c r="X1148" s="287"/>
      <c r="Y1148" s="287"/>
      <c r="Z1148" s="287"/>
      <c r="AA1148" s="287"/>
      <c r="AB1148" s="287"/>
      <c r="AC1148" s="287"/>
      <c r="AD1148" s="287"/>
      <c r="AE1148" s="287"/>
      <c r="AF1148" s="287"/>
      <c r="AG1148" s="287"/>
      <c r="AH1148" s="287"/>
      <c r="AI1148" s="287"/>
      <c r="AJ1148" s="449"/>
      <c r="AK1148" s="206"/>
      <c r="AL1148" s="206"/>
      <c r="AM1148" s="206"/>
      <c r="AN1148" s="206"/>
      <c r="AO1148" s="206"/>
      <c r="AP1148" s="206"/>
      <c r="AQ1148" s="206"/>
      <c r="AR1148" s="206"/>
      <c r="AS1148" s="206"/>
      <c r="AT1148" s="206"/>
      <c r="AU1148" s="206"/>
      <c r="AV1148" s="206"/>
      <c r="AW1148" s="206"/>
      <c r="AX1148" s="206"/>
      <c r="AY1148" s="206"/>
      <c r="AZ1148" s="206"/>
      <c r="BA1148" s="206"/>
      <c r="BB1148" s="206"/>
      <c r="BC1148" s="206"/>
      <c r="BD1148" s="206"/>
      <c r="BE1148" s="206"/>
      <c r="BF1148" s="206"/>
      <c r="BG1148" s="206"/>
      <c r="BH1148" s="206"/>
      <c r="BI1148" s="206"/>
      <c r="BJ1148" s="206"/>
      <c r="BK1148" s="206"/>
      <c r="BL1148" s="206"/>
      <c r="BM1148" s="206"/>
      <c r="BN1148" s="206"/>
      <c r="BO1148" s="206"/>
      <c r="BP1148" s="206"/>
      <c r="BQ1148" s="206"/>
      <c r="BR1148" s="206"/>
      <c r="BS1148" s="206"/>
      <c r="BT1148" s="206"/>
      <c r="BU1148" s="206"/>
      <c r="BV1148" s="206"/>
      <c r="BW1148" s="206"/>
      <c r="BX1148" s="206"/>
      <c r="BY1148" s="206"/>
      <c r="BZ1148" s="206"/>
      <c r="CA1148" s="206"/>
      <c r="CB1148" s="206"/>
      <c r="CC1148" s="206"/>
      <c r="CD1148" s="206"/>
      <c r="CE1148" s="206"/>
      <c r="CF1148" s="206"/>
      <c r="CG1148" s="206"/>
      <c r="CH1148" s="206"/>
      <c r="CI1148" s="206"/>
      <c r="CJ1148" s="206"/>
      <c r="CK1148" s="206"/>
      <c r="CL1148" s="206"/>
      <c r="CM1148" s="206"/>
      <c r="CN1148" s="206"/>
      <c r="CO1148" s="206"/>
      <c r="CP1148" s="206"/>
      <c r="CQ1148" s="206"/>
      <c r="CR1148" s="206"/>
      <c r="CS1148" s="206"/>
      <c r="CT1148" s="206"/>
      <c r="CU1148" s="206"/>
      <c r="CV1148" s="206"/>
      <c r="CW1148" s="206"/>
      <c r="CX1148" s="206"/>
      <c r="CY1148" s="206"/>
      <c r="CZ1148" s="206"/>
      <c r="DA1148" s="206"/>
      <c r="DB1148" s="206"/>
      <c r="DC1148" s="206"/>
      <c r="DD1148" s="206"/>
      <c r="DE1148" s="206"/>
      <c r="DF1148" s="206"/>
      <c r="DG1148" s="206"/>
      <c r="DH1148" s="206"/>
      <c r="DI1148" s="206"/>
      <c r="DJ1148" s="206"/>
      <c r="DK1148" s="206"/>
      <c r="DL1148" s="206"/>
      <c r="DM1148" s="206"/>
      <c r="DN1148" s="206"/>
      <c r="DO1148" s="206"/>
      <c r="DP1148" s="206"/>
      <c r="DQ1148" s="206"/>
      <c r="DR1148" s="206"/>
      <c r="DS1148" s="206"/>
      <c r="DT1148" s="206"/>
      <c r="DU1148" s="206"/>
      <c r="DV1148" s="206"/>
      <c r="DW1148" s="206"/>
      <c r="DX1148" s="206"/>
      <c r="DY1148" s="206"/>
      <c r="DZ1148" s="206"/>
      <c r="EA1148" s="206"/>
      <c r="EB1148" s="206"/>
      <c r="EC1148" s="206"/>
      <c r="ED1148" s="206"/>
      <c r="EE1148" s="206"/>
      <c r="EF1148" s="206"/>
      <c r="EG1148" s="206"/>
      <c r="EH1148" s="206"/>
      <c r="EI1148" s="206"/>
      <c r="EJ1148" s="206"/>
      <c r="EK1148" s="206"/>
      <c r="EL1148" s="206"/>
      <c r="EM1148" s="206"/>
      <c r="EN1148" s="206"/>
      <c r="EO1148" s="206"/>
      <c r="EP1148" s="206"/>
      <c r="EQ1148" s="206"/>
      <c r="ER1148" s="206"/>
      <c r="ES1148" s="206"/>
      <c r="ET1148" s="206"/>
      <c r="EU1148" s="206"/>
      <c r="EV1148" s="206"/>
      <c r="EW1148" s="206"/>
      <c r="EX1148" s="206"/>
      <c r="EY1148" s="206"/>
      <c r="EZ1148" s="206"/>
      <c r="FA1148" s="206"/>
      <c r="FB1148" s="206"/>
      <c r="FC1148" s="206"/>
      <c r="FD1148" s="206"/>
      <c r="FE1148" s="206"/>
      <c r="FF1148" s="206"/>
      <c r="FG1148" s="206"/>
      <c r="FH1148" s="206"/>
      <c r="FI1148" s="206"/>
      <c r="FJ1148" s="206"/>
      <c r="FK1148" s="206"/>
      <c r="FL1148" s="206"/>
      <c r="FM1148" s="206"/>
      <c r="FN1148" s="206"/>
      <c r="FO1148" s="206"/>
      <c r="FP1148" s="206"/>
      <c r="FQ1148" s="206"/>
      <c r="FR1148" s="206"/>
      <c r="FS1148" s="206"/>
      <c r="FT1148" s="206"/>
      <c r="FU1148" s="206"/>
      <c r="FV1148" s="206"/>
      <c r="FW1148" s="206"/>
      <c r="FX1148" s="206"/>
      <c r="FY1148" s="206"/>
      <c r="FZ1148" s="206"/>
      <c r="GA1148" s="206"/>
      <c r="GB1148" s="206"/>
      <c r="GC1148" s="206"/>
      <c r="GD1148" s="206"/>
      <c r="GE1148" s="206"/>
      <c r="GF1148" s="206"/>
      <c r="GG1148" s="206"/>
      <c r="GH1148" s="206"/>
      <c r="GI1148" s="206"/>
      <c r="GJ1148" s="206"/>
      <c r="GK1148" s="206"/>
      <c r="GL1148" s="206"/>
      <c r="GM1148" s="206"/>
      <c r="GN1148" s="206"/>
      <c r="GO1148" s="206"/>
      <c r="GP1148" s="206"/>
      <c r="GQ1148" s="206"/>
      <c r="GR1148" s="206"/>
      <c r="GS1148" s="206"/>
      <c r="GT1148" s="206"/>
      <c r="GU1148" s="206"/>
      <c r="GV1148" s="206"/>
      <c r="GW1148" s="206"/>
      <c r="GX1148" s="206"/>
      <c r="GY1148" s="206"/>
      <c r="GZ1148" s="206"/>
      <c r="HA1148" s="206"/>
      <c r="HB1148" s="206"/>
      <c r="HC1148" s="206"/>
      <c r="HD1148" s="206"/>
      <c r="HE1148" s="206"/>
      <c r="HF1148" s="206"/>
      <c r="HG1148" s="206"/>
      <c r="HH1148" s="206"/>
      <c r="HI1148" s="206"/>
      <c r="HJ1148" s="206"/>
      <c r="HK1148" s="206"/>
      <c r="HL1148" s="206"/>
      <c r="HM1148" s="206"/>
      <c r="HN1148" s="206"/>
      <c r="HO1148" s="206"/>
      <c r="HP1148" s="206"/>
      <c r="HQ1148" s="206"/>
      <c r="HR1148" s="206"/>
      <c r="HS1148" s="206"/>
      <c r="HT1148" s="206"/>
      <c r="HU1148" s="206"/>
      <c r="HV1148" s="206"/>
      <c r="HW1148" s="206"/>
      <c r="HX1148" s="206"/>
      <c r="HY1148" s="206"/>
      <c r="HZ1148" s="206"/>
      <c r="IA1148" s="206"/>
      <c r="IB1148" s="206"/>
      <c r="IC1148" s="206"/>
      <c r="ID1148" s="206"/>
      <c r="IE1148" s="206"/>
      <c r="IF1148" s="206"/>
      <c r="IG1148" s="206"/>
      <c r="IH1148" s="206"/>
    </row>
    <row r="1149" spans="1:242" s="225" customFormat="1" hidden="1" x14ac:dyDescent="0.25">
      <c r="A1149" s="206"/>
      <c r="B1149" s="206"/>
      <c r="C1149" s="204">
        <v>43774</v>
      </c>
      <c r="D1149" s="233" t="s">
        <v>2029</v>
      </c>
      <c r="E1149" s="319" t="s">
        <v>2019</v>
      </c>
      <c r="F1149" s="322"/>
      <c r="G1149" s="242" t="s">
        <v>1198</v>
      </c>
      <c r="H1149" s="285"/>
      <c r="I1149" s="236">
        <v>38000</v>
      </c>
      <c r="J1149" s="357">
        <f t="shared" si="18"/>
        <v>20062200</v>
      </c>
      <c r="K1149" s="251"/>
      <c r="L1149" s="287"/>
      <c r="M1149" s="319" t="s">
        <v>2019</v>
      </c>
      <c r="N1149" s="287"/>
      <c r="O1149" s="287"/>
      <c r="P1149" s="287"/>
      <c r="Q1149" s="287"/>
      <c r="R1149" s="287"/>
      <c r="S1149" s="287"/>
      <c r="T1149" s="287"/>
      <c r="U1149" s="287"/>
      <c r="V1149" s="287"/>
      <c r="W1149" s="287"/>
      <c r="X1149" s="287"/>
      <c r="Y1149" s="287"/>
      <c r="Z1149" s="287"/>
      <c r="AA1149" s="287"/>
      <c r="AB1149" s="287"/>
      <c r="AC1149" s="287"/>
      <c r="AD1149" s="287"/>
      <c r="AE1149" s="287"/>
      <c r="AF1149" s="287"/>
      <c r="AG1149" s="287"/>
      <c r="AH1149" s="287"/>
      <c r="AI1149" s="287"/>
      <c r="AJ1149" s="449"/>
      <c r="AK1149" s="206"/>
      <c r="AL1149" s="206"/>
      <c r="AM1149" s="206"/>
      <c r="AN1149" s="206"/>
      <c r="AO1149" s="206"/>
      <c r="AP1149" s="206"/>
      <c r="AQ1149" s="206"/>
      <c r="AR1149" s="206"/>
      <c r="AS1149" s="206"/>
      <c r="AT1149" s="206"/>
      <c r="AU1149" s="206"/>
      <c r="AV1149" s="206"/>
      <c r="AW1149" s="206"/>
      <c r="AX1149" s="206"/>
      <c r="AY1149" s="206"/>
      <c r="AZ1149" s="206"/>
      <c r="BA1149" s="206"/>
      <c r="BB1149" s="206"/>
      <c r="BC1149" s="206"/>
      <c r="BD1149" s="206"/>
      <c r="BE1149" s="206"/>
      <c r="BF1149" s="206"/>
      <c r="BG1149" s="206"/>
      <c r="BH1149" s="206"/>
      <c r="BI1149" s="206"/>
      <c r="BJ1149" s="206"/>
      <c r="BK1149" s="206"/>
      <c r="BL1149" s="206"/>
      <c r="BM1149" s="206"/>
      <c r="BN1149" s="206"/>
      <c r="BO1149" s="206"/>
      <c r="BP1149" s="206"/>
      <c r="BQ1149" s="206"/>
      <c r="BR1149" s="206"/>
      <c r="BS1149" s="206"/>
      <c r="BT1149" s="206"/>
      <c r="BU1149" s="206"/>
      <c r="BV1149" s="206"/>
      <c r="BW1149" s="206"/>
      <c r="BX1149" s="206"/>
      <c r="BY1149" s="206"/>
      <c r="BZ1149" s="206"/>
      <c r="CA1149" s="206"/>
      <c r="CB1149" s="206"/>
      <c r="CC1149" s="206"/>
      <c r="CD1149" s="206"/>
      <c r="CE1149" s="206"/>
      <c r="CF1149" s="206"/>
      <c r="CG1149" s="206"/>
      <c r="CH1149" s="206"/>
      <c r="CI1149" s="206"/>
      <c r="CJ1149" s="206"/>
      <c r="CK1149" s="206"/>
      <c r="CL1149" s="206"/>
      <c r="CM1149" s="206"/>
      <c r="CN1149" s="206"/>
      <c r="CO1149" s="206"/>
      <c r="CP1149" s="206"/>
      <c r="CQ1149" s="206"/>
      <c r="CR1149" s="206"/>
      <c r="CS1149" s="206"/>
      <c r="CT1149" s="206"/>
      <c r="CU1149" s="206"/>
      <c r="CV1149" s="206"/>
      <c r="CW1149" s="206"/>
      <c r="CX1149" s="206"/>
      <c r="CY1149" s="206"/>
      <c r="CZ1149" s="206"/>
      <c r="DA1149" s="206"/>
      <c r="DB1149" s="206"/>
      <c r="DC1149" s="206"/>
      <c r="DD1149" s="206"/>
      <c r="DE1149" s="206"/>
      <c r="DF1149" s="206"/>
      <c r="DG1149" s="206"/>
      <c r="DH1149" s="206"/>
      <c r="DI1149" s="206"/>
      <c r="DJ1149" s="206"/>
      <c r="DK1149" s="206"/>
      <c r="DL1149" s="206"/>
      <c r="DM1149" s="206"/>
      <c r="DN1149" s="206"/>
      <c r="DO1149" s="206"/>
      <c r="DP1149" s="206"/>
      <c r="DQ1149" s="206"/>
      <c r="DR1149" s="206"/>
      <c r="DS1149" s="206"/>
      <c r="DT1149" s="206"/>
      <c r="DU1149" s="206"/>
      <c r="DV1149" s="206"/>
      <c r="DW1149" s="206"/>
      <c r="DX1149" s="206"/>
      <c r="DY1149" s="206"/>
      <c r="DZ1149" s="206"/>
      <c r="EA1149" s="206"/>
      <c r="EB1149" s="206"/>
      <c r="EC1149" s="206"/>
      <c r="ED1149" s="206"/>
      <c r="EE1149" s="206"/>
      <c r="EF1149" s="206"/>
      <c r="EG1149" s="206"/>
      <c r="EH1149" s="206"/>
      <c r="EI1149" s="206"/>
      <c r="EJ1149" s="206"/>
      <c r="EK1149" s="206"/>
      <c r="EL1149" s="206"/>
      <c r="EM1149" s="206"/>
      <c r="EN1149" s="206"/>
      <c r="EO1149" s="206"/>
      <c r="EP1149" s="206"/>
      <c r="EQ1149" s="206"/>
      <c r="ER1149" s="206"/>
      <c r="ES1149" s="206"/>
      <c r="ET1149" s="206"/>
      <c r="EU1149" s="206"/>
      <c r="EV1149" s="206"/>
      <c r="EW1149" s="206"/>
      <c r="EX1149" s="206"/>
      <c r="EY1149" s="206"/>
      <c r="EZ1149" s="206"/>
      <c r="FA1149" s="206"/>
      <c r="FB1149" s="206"/>
      <c r="FC1149" s="206"/>
      <c r="FD1149" s="206"/>
      <c r="FE1149" s="206"/>
      <c r="FF1149" s="206"/>
      <c r="FG1149" s="206"/>
      <c r="FH1149" s="206"/>
      <c r="FI1149" s="206"/>
      <c r="FJ1149" s="206"/>
      <c r="FK1149" s="206"/>
      <c r="FL1149" s="206"/>
      <c r="FM1149" s="206"/>
      <c r="FN1149" s="206"/>
      <c r="FO1149" s="206"/>
      <c r="FP1149" s="206"/>
      <c r="FQ1149" s="206"/>
      <c r="FR1149" s="206"/>
      <c r="FS1149" s="206"/>
      <c r="FT1149" s="206"/>
      <c r="FU1149" s="206"/>
      <c r="FV1149" s="206"/>
      <c r="FW1149" s="206"/>
      <c r="FX1149" s="206"/>
      <c r="FY1149" s="206"/>
      <c r="FZ1149" s="206"/>
      <c r="GA1149" s="206"/>
      <c r="GB1149" s="206"/>
      <c r="GC1149" s="206"/>
      <c r="GD1149" s="206"/>
      <c r="GE1149" s="206"/>
      <c r="GF1149" s="206"/>
      <c r="GG1149" s="206"/>
      <c r="GH1149" s="206"/>
      <c r="GI1149" s="206"/>
      <c r="GJ1149" s="206"/>
      <c r="GK1149" s="206"/>
      <c r="GL1149" s="206"/>
      <c r="GM1149" s="206"/>
      <c r="GN1149" s="206"/>
      <c r="GO1149" s="206"/>
      <c r="GP1149" s="206"/>
      <c r="GQ1149" s="206"/>
      <c r="GR1149" s="206"/>
      <c r="GS1149" s="206"/>
      <c r="GT1149" s="206"/>
      <c r="GU1149" s="206"/>
      <c r="GV1149" s="206"/>
      <c r="GW1149" s="206"/>
      <c r="GX1149" s="206"/>
      <c r="GY1149" s="206"/>
      <c r="GZ1149" s="206"/>
      <c r="HA1149" s="206"/>
      <c r="HB1149" s="206"/>
      <c r="HC1149" s="206"/>
      <c r="HD1149" s="206"/>
      <c r="HE1149" s="206"/>
      <c r="HF1149" s="206"/>
      <c r="HG1149" s="206"/>
      <c r="HH1149" s="206"/>
      <c r="HI1149" s="206"/>
      <c r="HJ1149" s="206"/>
      <c r="HK1149" s="206"/>
      <c r="HL1149" s="206"/>
      <c r="HM1149" s="206"/>
      <c r="HN1149" s="206"/>
      <c r="HO1149" s="206"/>
      <c r="HP1149" s="206"/>
      <c r="HQ1149" s="206"/>
      <c r="HR1149" s="206"/>
      <c r="HS1149" s="206"/>
      <c r="HT1149" s="206"/>
      <c r="HU1149" s="206"/>
      <c r="HV1149" s="206"/>
      <c r="HW1149" s="206"/>
      <c r="HX1149" s="206"/>
      <c r="HY1149" s="206"/>
      <c r="HZ1149" s="206"/>
      <c r="IA1149" s="206"/>
      <c r="IB1149" s="206"/>
      <c r="IC1149" s="206"/>
      <c r="ID1149" s="206"/>
      <c r="IE1149" s="206"/>
      <c r="IF1149" s="206"/>
      <c r="IG1149" s="206"/>
      <c r="IH1149" s="206"/>
    </row>
    <row r="1150" spans="1:242" s="225" customFormat="1" hidden="1" x14ac:dyDescent="0.25">
      <c r="A1150" s="206"/>
      <c r="B1150" s="206"/>
      <c r="C1150" s="204">
        <v>43775</v>
      </c>
      <c r="D1150" s="233" t="s">
        <v>2030</v>
      </c>
      <c r="E1150" s="319" t="s">
        <v>2020</v>
      </c>
      <c r="F1150" s="322"/>
      <c r="G1150" s="242" t="s">
        <v>1196</v>
      </c>
      <c r="H1150" s="285"/>
      <c r="I1150" s="236">
        <v>1759200</v>
      </c>
      <c r="J1150" s="357">
        <f t="shared" si="18"/>
        <v>18303000</v>
      </c>
      <c r="K1150" s="251"/>
      <c r="L1150" s="287"/>
      <c r="M1150" s="319" t="s">
        <v>2020</v>
      </c>
      <c r="N1150" s="287"/>
      <c r="O1150" s="287"/>
      <c r="P1150" s="287"/>
      <c r="Q1150" s="287"/>
      <c r="R1150" s="287"/>
      <c r="S1150" s="287"/>
      <c r="T1150" s="287"/>
      <c r="U1150" s="287"/>
      <c r="V1150" s="287"/>
      <c r="W1150" s="287"/>
      <c r="X1150" s="287"/>
      <c r="Y1150" s="287"/>
      <c r="Z1150" s="287"/>
      <c r="AA1150" s="287"/>
      <c r="AB1150" s="287"/>
      <c r="AC1150" s="287"/>
      <c r="AD1150" s="287"/>
      <c r="AE1150" s="287"/>
      <c r="AF1150" s="287"/>
      <c r="AG1150" s="287"/>
      <c r="AH1150" s="287"/>
      <c r="AI1150" s="287"/>
      <c r="AJ1150" s="449"/>
      <c r="AK1150" s="206"/>
      <c r="AL1150" s="206"/>
      <c r="AM1150" s="206"/>
      <c r="AN1150" s="206"/>
      <c r="AO1150" s="206"/>
      <c r="AP1150" s="206"/>
      <c r="AQ1150" s="206"/>
      <c r="AR1150" s="206"/>
      <c r="AS1150" s="206"/>
      <c r="AT1150" s="206"/>
      <c r="AU1150" s="206"/>
      <c r="AV1150" s="206"/>
      <c r="AW1150" s="206"/>
      <c r="AX1150" s="206"/>
      <c r="AY1150" s="206"/>
      <c r="AZ1150" s="206"/>
      <c r="BA1150" s="206"/>
      <c r="BB1150" s="206"/>
      <c r="BC1150" s="206"/>
      <c r="BD1150" s="206"/>
      <c r="BE1150" s="206"/>
      <c r="BF1150" s="206"/>
      <c r="BG1150" s="206"/>
      <c r="BH1150" s="206"/>
      <c r="BI1150" s="206"/>
      <c r="BJ1150" s="206"/>
      <c r="BK1150" s="206"/>
      <c r="BL1150" s="206"/>
      <c r="BM1150" s="206"/>
      <c r="BN1150" s="206"/>
      <c r="BO1150" s="206"/>
      <c r="BP1150" s="206"/>
      <c r="BQ1150" s="206"/>
      <c r="BR1150" s="206"/>
      <c r="BS1150" s="206"/>
      <c r="BT1150" s="206"/>
      <c r="BU1150" s="206"/>
      <c r="BV1150" s="206"/>
      <c r="BW1150" s="206"/>
      <c r="BX1150" s="206"/>
      <c r="BY1150" s="206"/>
      <c r="BZ1150" s="206"/>
      <c r="CA1150" s="206"/>
      <c r="CB1150" s="206"/>
      <c r="CC1150" s="206"/>
      <c r="CD1150" s="206"/>
      <c r="CE1150" s="206"/>
      <c r="CF1150" s="206"/>
      <c r="CG1150" s="206"/>
      <c r="CH1150" s="206"/>
      <c r="CI1150" s="206"/>
      <c r="CJ1150" s="206"/>
      <c r="CK1150" s="206"/>
      <c r="CL1150" s="206"/>
      <c r="CM1150" s="206"/>
      <c r="CN1150" s="206"/>
      <c r="CO1150" s="206"/>
      <c r="CP1150" s="206"/>
      <c r="CQ1150" s="206"/>
      <c r="CR1150" s="206"/>
      <c r="CS1150" s="206"/>
      <c r="CT1150" s="206"/>
      <c r="CU1150" s="206"/>
      <c r="CV1150" s="206"/>
      <c r="CW1150" s="206"/>
      <c r="CX1150" s="206"/>
      <c r="CY1150" s="206"/>
      <c r="CZ1150" s="206"/>
      <c r="DA1150" s="206"/>
      <c r="DB1150" s="206"/>
      <c r="DC1150" s="206"/>
      <c r="DD1150" s="206"/>
      <c r="DE1150" s="206"/>
      <c r="DF1150" s="206"/>
      <c r="DG1150" s="206"/>
      <c r="DH1150" s="206"/>
      <c r="DI1150" s="206"/>
      <c r="DJ1150" s="206"/>
      <c r="DK1150" s="206"/>
      <c r="DL1150" s="206"/>
      <c r="DM1150" s="206"/>
      <c r="DN1150" s="206"/>
      <c r="DO1150" s="206"/>
      <c r="DP1150" s="206"/>
      <c r="DQ1150" s="206"/>
      <c r="DR1150" s="206"/>
      <c r="DS1150" s="206"/>
      <c r="DT1150" s="206"/>
      <c r="DU1150" s="206"/>
      <c r="DV1150" s="206"/>
      <c r="DW1150" s="206"/>
      <c r="DX1150" s="206"/>
      <c r="DY1150" s="206"/>
      <c r="DZ1150" s="206"/>
      <c r="EA1150" s="206"/>
      <c r="EB1150" s="206"/>
      <c r="EC1150" s="206"/>
      <c r="ED1150" s="206"/>
      <c r="EE1150" s="206"/>
      <c r="EF1150" s="206"/>
      <c r="EG1150" s="206"/>
      <c r="EH1150" s="206"/>
      <c r="EI1150" s="206"/>
      <c r="EJ1150" s="206"/>
      <c r="EK1150" s="206"/>
      <c r="EL1150" s="206"/>
      <c r="EM1150" s="206"/>
      <c r="EN1150" s="206"/>
      <c r="EO1150" s="206"/>
      <c r="EP1150" s="206"/>
      <c r="EQ1150" s="206"/>
      <c r="ER1150" s="206"/>
      <c r="ES1150" s="206"/>
      <c r="ET1150" s="206"/>
      <c r="EU1150" s="206"/>
      <c r="EV1150" s="206"/>
      <c r="EW1150" s="206"/>
      <c r="EX1150" s="206"/>
      <c r="EY1150" s="206"/>
      <c r="EZ1150" s="206"/>
      <c r="FA1150" s="206"/>
      <c r="FB1150" s="206"/>
      <c r="FC1150" s="206"/>
      <c r="FD1150" s="206"/>
      <c r="FE1150" s="206"/>
      <c r="FF1150" s="206"/>
      <c r="FG1150" s="206"/>
      <c r="FH1150" s="206"/>
      <c r="FI1150" s="206"/>
      <c r="FJ1150" s="206"/>
      <c r="FK1150" s="206"/>
      <c r="FL1150" s="206"/>
      <c r="FM1150" s="206"/>
      <c r="FN1150" s="206"/>
      <c r="FO1150" s="206"/>
      <c r="FP1150" s="206"/>
      <c r="FQ1150" s="206"/>
      <c r="FR1150" s="206"/>
      <c r="FS1150" s="206"/>
      <c r="FT1150" s="206"/>
      <c r="FU1150" s="206"/>
      <c r="FV1150" s="206"/>
      <c r="FW1150" s="206"/>
      <c r="FX1150" s="206"/>
      <c r="FY1150" s="206"/>
      <c r="FZ1150" s="206"/>
      <c r="GA1150" s="206"/>
      <c r="GB1150" s="206"/>
      <c r="GC1150" s="206"/>
      <c r="GD1150" s="206"/>
      <c r="GE1150" s="206"/>
      <c r="GF1150" s="206"/>
      <c r="GG1150" s="206"/>
      <c r="GH1150" s="206"/>
      <c r="GI1150" s="206"/>
      <c r="GJ1150" s="206"/>
      <c r="GK1150" s="206"/>
      <c r="GL1150" s="206"/>
      <c r="GM1150" s="206"/>
      <c r="GN1150" s="206"/>
      <c r="GO1150" s="206"/>
      <c r="GP1150" s="206"/>
      <c r="GQ1150" s="206"/>
      <c r="GR1150" s="206"/>
      <c r="GS1150" s="206"/>
      <c r="GT1150" s="206"/>
      <c r="GU1150" s="206"/>
      <c r="GV1150" s="206"/>
      <c r="GW1150" s="206"/>
      <c r="GX1150" s="206"/>
      <c r="GY1150" s="206"/>
      <c r="GZ1150" s="206"/>
      <c r="HA1150" s="206"/>
      <c r="HB1150" s="206"/>
      <c r="HC1150" s="206"/>
      <c r="HD1150" s="206"/>
      <c r="HE1150" s="206"/>
      <c r="HF1150" s="206"/>
      <c r="HG1150" s="206"/>
      <c r="HH1150" s="206"/>
      <c r="HI1150" s="206"/>
      <c r="HJ1150" s="206"/>
      <c r="HK1150" s="206"/>
      <c r="HL1150" s="206"/>
      <c r="HM1150" s="206"/>
      <c r="HN1150" s="206"/>
      <c r="HO1150" s="206"/>
      <c r="HP1150" s="206"/>
      <c r="HQ1150" s="206"/>
      <c r="HR1150" s="206"/>
      <c r="HS1150" s="206"/>
      <c r="HT1150" s="206"/>
      <c r="HU1150" s="206"/>
      <c r="HV1150" s="206"/>
      <c r="HW1150" s="206"/>
      <c r="HX1150" s="206"/>
      <c r="HY1150" s="206"/>
      <c r="HZ1150" s="206"/>
      <c r="IA1150" s="206"/>
      <c r="IB1150" s="206"/>
      <c r="IC1150" s="206"/>
      <c r="ID1150" s="206"/>
      <c r="IE1150" s="206"/>
      <c r="IF1150" s="206"/>
      <c r="IG1150" s="206"/>
      <c r="IH1150" s="206"/>
    </row>
    <row r="1151" spans="1:242" s="225" customFormat="1" hidden="1" x14ac:dyDescent="0.25">
      <c r="A1151" s="206"/>
      <c r="B1151" s="206"/>
      <c r="C1151" s="204">
        <v>43775</v>
      </c>
      <c r="D1151" s="233" t="s">
        <v>2031</v>
      </c>
      <c r="E1151" s="319" t="s">
        <v>2021</v>
      </c>
      <c r="F1151" s="322"/>
      <c r="G1151" s="242" t="s">
        <v>1190</v>
      </c>
      <c r="H1151" s="285"/>
      <c r="I1151" s="236">
        <v>200000</v>
      </c>
      <c r="J1151" s="357">
        <f t="shared" si="18"/>
        <v>18103000</v>
      </c>
      <c r="K1151" s="251"/>
      <c r="L1151" s="287"/>
      <c r="M1151" s="319" t="s">
        <v>2021</v>
      </c>
      <c r="N1151" s="287"/>
      <c r="O1151" s="287"/>
      <c r="P1151" s="287"/>
      <c r="Q1151" s="287"/>
      <c r="R1151" s="287"/>
      <c r="S1151" s="287"/>
      <c r="T1151" s="287"/>
      <c r="U1151" s="287"/>
      <c r="V1151" s="287"/>
      <c r="W1151" s="287"/>
      <c r="X1151" s="287"/>
      <c r="Y1151" s="287"/>
      <c r="Z1151" s="287"/>
      <c r="AA1151" s="287"/>
      <c r="AB1151" s="287"/>
      <c r="AC1151" s="287"/>
      <c r="AD1151" s="287"/>
      <c r="AE1151" s="287"/>
      <c r="AF1151" s="287"/>
      <c r="AG1151" s="287"/>
      <c r="AH1151" s="287"/>
      <c r="AI1151" s="287"/>
      <c r="AJ1151" s="449"/>
      <c r="AK1151" s="206"/>
      <c r="AL1151" s="206"/>
      <c r="AM1151" s="206"/>
      <c r="AN1151" s="206"/>
      <c r="AO1151" s="206"/>
      <c r="AP1151" s="206"/>
      <c r="AQ1151" s="206"/>
      <c r="AR1151" s="206"/>
      <c r="AS1151" s="206"/>
      <c r="AT1151" s="206"/>
      <c r="AU1151" s="206"/>
      <c r="AV1151" s="206"/>
      <c r="AW1151" s="206"/>
      <c r="AX1151" s="206"/>
      <c r="AY1151" s="206"/>
      <c r="AZ1151" s="206"/>
      <c r="BA1151" s="206"/>
      <c r="BB1151" s="206"/>
      <c r="BC1151" s="206"/>
      <c r="BD1151" s="206"/>
      <c r="BE1151" s="206"/>
      <c r="BF1151" s="206"/>
      <c r="BG1151" s="206"/>
      <c r="BH1151" s="206"/>
      <c r="BI1151" s="206"/>
      <c r="BJ1151" s="206"/>
      <c r="BK1151" s="206"/>
      <c r="BL1151" s="206"/>
      <c r="BM1151" s="206"/>
      <c r="BN1151" s="206"/>
      <c r="BO1151" s="206"/>
      <c r="BP1151" s="206"/>
      <c r="BQ1151" s="206"/>
      <c r="BR1151" s="206"/>
      <c r="BS1151" s="206"/>
      <c r="BT1151" s="206"/>
      <c r="BU1151" s="206"/>
      <c r="BV1151" s="206"/>
      <c r="BW1151" s="206"/>
      <c r="BX1151" s="206"/>
      <c r="BY1151" s="206"/>
      <c r="BZ1151" s="206"/>
      <c r="CA1151" s="206"/>
      <c r="CB1151" s="206"/>
      <c r="CC1151" s="206"/>
      <c r="CD1151" s="206"/>
      <c r="CE1151" s="206"/>
      <c r="CF1151" s="206"/>
      <c r="CG1151" s="206"/>
      <c r="CH1151" s="206"/>
      <c r="CI1151" s="206"/>
      <c r="CJ1151" s="206"/>
      <c r="CK1151" s="206"/>
      <c r="CL1151" s="206"/>
      <c r="CM1151" s="206"/>
      <c r="CN1151" s="206"/>
      <c r="CO1151" s="206"/>
      <c r="CP1151" s="206"/>
      <c r="CQ1151" s="206"/>
      <c r="CR1151" s="206"/>
      <c r="CS1151" s="206"/>
      <c r="CT1151" s="206"/>
      <c r="CU1151" s="206"/>
      <c r="CV1151" s="206"/>
      <c r="CW1151" s="206"/>
      <c r="CX1151" s="206"/>
      <c r="CY1151" s="206"/>
      <c r="CZ1151" s="206"/>
      <c r="DA1151" s="206"/>
      <c r="DB1151" s="206"/>
      <c r="DC1151" s="206"/>
      <c r="DD1151" s="206"/>
      <c r="DE1151" s="206"/>
      <c r="DF1151" s="206"/>
      <c r="DG1151" s="206"/>
      <c r="DH1151" s="206"/>
      <c r="DI1151" s="206"/>
      <c r="DJ1151" s="206"/>
      <c r="DK1151" s="206"/>
      <c r="DL1151" s="206"/>
      <c r="DM1151" s="206"/>
      <c r="DN1151" s="206"/>
      <c r="DO1151" s="206"/>
      <c r="DP1151" s="206"/>
      <c r="DQ1151" s="206"/>
      <c r="DR1151" s="206"/>
      <c r="DS1151" s="206"/>
      <c r="DT1151" s="206"/>
      <c r="DU1151" s="206"/>
      <c r="DV1151" s="206"/>
      <c r="DW1151" s="206"/>
      <c r="DX1151" s="206"/>
      <c r="DY1151" s="206"/>
      <c r="DZ1151" s="206"/>
      <c r="EA1151" s="206"/>
      <c r="EB1151" s="206"/>
      <c r="EC1151" s="206"/>
      <c r="ED1151" s="206"/>
      <c r="EE1151" s="206"/>
      <c r="EF1151" s="206"/>
      <c r="EG1151" s="206"/>
      <c r="EH1151" s="206"/>
      <c r="EI1151" s="206"/>
      <c r="EJ1151" s="206"/>
      <c r="EK1151" s="206"/>
      <c r="EL1151" s="206"/>
      <c r="EM1151" s="206"/>
      <c r="EN1151" s="206"/>
      <c r="EO1151" s="206"/>
      <c r="EP1151" s="206"/>
      <c r="EQ1151" s="206"/>
      <c r="ER1151" s="206"/>
      <c r="ES1151" s="206"/>
      <c r="ET1151" s="206"/>
      <c r="EU1151" s="206"/>
      <c r="EV1151" s="206"/>
      <c r="EW1151" s="206"/>
      <c r="EX1151" s="206"/>
      <c r="EY1151" s="206"/>
      <c r="EZ1151" s="206"/>
      <c r="FA1151" s="206"/>
      <c r="FB1151" s="206"/>
      <c r="FC1151" s="206"/>
      <c r="FD1151" s="206"/>
      <c r="FE1151" s="206"/>
      <c r="FF1151" s="206"/>
      <c r="FG1151" s="206"/>
      <c r="FH1151" s="206"/>
      <c r="FI1151" s="206"/>
      <c r="FJ1151" s="206"/>
      <c r="FK1151" s="206"/>
      <c r="FL1151" s="206"/>
      <c r="FM1151" s="206"/>
      <c r="FN1151" s="206"/>
      <c r="FO1151" s="206"/>
      <c r="FP1151" s="206"/>
      <c r="FQ1151" s="206"/>
      <c r="FR1151" s="206"/>
      <c r="FS1151" s="206"/>
      <c r="FT1151" s="206"/>
      <c r="FU1151" s="206"/>
      <c r="FV1151" s="206"/>
      <c r="FW1151" s="206"/>
      <c r="FX1151" s="206"/>
      <c r="FY1151" s="206"/>
      <c r="FZ1151" s="206"/>
      <c r="GA1151" s="206"/>
      <c r="GB1151" s="206"/>
      <c r="GC1151" s="206"/>
      <c r="GD1151" s="206"/>
      <c r="GE1151" s="206"/>
      <c r="GF1151" s="206"/>
      <c r="GG1151" s="206"/>
      <c r="GH1151" s="206"/>
      <c r="GI1151" s="206"/>
      <c r="GJ1151" s="206"/>
      <c r="GK1151" s="206"/>
      <c r="GL1151" s="206"/>
      <c r="GM1151" s="206"/>
      <c r="GN1151" s="206"/>
      <c r="GO1151" s="206"/>
      <c r="GP1151" s="206"/>
      <c r="GQ1151" s="206"/>
      <c r="GR1151" s="206"/>
      <c r="GS1151" s="206"/>
      <c r="GT1151" s="206"/>
      <c r="GU1151" s="206"/>
      <c r="GV1151" s="206"/>
      <c r="GW1151" s="206"/>
      <c r="GX1151" s="206"/>
      <c r="GY1151" s="206"/>
      <c r="GZ1151" s="206"/>
      <c r="HA1151" s="206"/>
      <c r="HB1151" s="206"/>
      <c r="HC1151" s="206"/>
      <c r="HD1151" s="206"/>
      <c r="HE1151" s="206"/>
      <c r="HF1151" s="206"/>
      <c r="HG1151" s="206"/>
      <c r="HH1151" s="206"/>
      <c r="HI1151" s="206"/>
      <c r="HJ1151" s="206"/>
      <c r="HK1151" s="206"/>
      <c r="HL1151" s="206"/>
      <c r="HM1151" s="206"/>
      <c r="HN1151" s="206"/>
      <c r="HO1151" s="206"/>
      <c r="HP1151" s="206"/>
      <c r="HQ1151" s="206"/>
      <c r="HR1151" s="206"/>
      <c r="HS1151" s="206"/>
      <c r="HT1151" s="206"/>
      <c r="HU1151" s="206"/>
      <c r="HV1151" s="206"/>
      <c r="HW1151" s="206"/>
      <c r="HX1151" s="206"/>
      <c r="HY1151" s="206"/>
      <c r="HZ1151" s="206"/>
      <c r="IA1151" s="206"/>
      <c r="IB1151" s="206"/>
      <c r="IC1151" s="206"/>
      <c r="ID1151" s="206"/>
      <c r="IE1151" s="206"/>
      <c r="IF1151" s="206"/>
      <c r="IG1151" s="206"/>
      <c r="IH1151" s="206"/>
    </row>
    <row r="1152" spans="1:242" s="225" customFormat="1" hidden="1" x14ac:dyDescent="0.25">
      <c r="A1152" s="206"/>
      <c r="B1152" s="206"/>
      <c r="C1152" s="204">
        <v>43775</v>
      </c>
      <c r="D1152" s="233" t="s">
        <v>2032</v>
      </c>
      <c r="E1152" s="319" t="s">
        <v>2022</v>
      </c>
      <c r="F1152" s="322"/>
      <c r="G1152" s="242" t="s">
        <v>1392</v>
      </c>
      <c r="H1152" s="285"/>
      <c r="I1152" s="236">
        <v>1471800</v>
      </c>
      <c r="J1152" s="357">
        <f t="shared" si="18"/>
        <v>16631200</v>
      </c>
      <c r="K1152" s="251"/>
      <c r="L1152" s="287"/>
      <c r="M1152" s="319" t="s">
        <v>2022</v>
      </c>
      <c r="N1152" s="287"/>
      <c r="O1152" s="287"/>
      <c r="P1152" s="287"/>
      <c r="Q1152" s="287"/>
      <c r="R1152" s="287"/>
      <c r="S1152" s="287"/>
      <c r="T1152" s="287"/>
      <c r="U1152" s="287"/>
      <c r="V1152" s="287"/>
      <c r="W1152" s="287"/>
      <c r="X1152" s="287"/>
      <c r="Y1152" s="287"/>
      <c r="Z1152" s="287"/>
      <c r="AA1152" s="287"/>
      <c r="AB1152" s="287"/>
      <c r="AC1152" s="287"/>
      <c r="AD1152" s="287"/>
      <c r="AE1152" s="287"/>
      <c r="AF1152" s="287"/>
      <c r="AG1152" s="287"/>
      <c r="AH1152" s="287"/>
      <c r="AI1152" s="287"/>
      <c r="AJ1152" s="449"/>
      <c r="AK1152" s="206"/>
      <c r="AL1152" s="206"/>
      <c r="AM1152" s="206"/>
      <c r="AN1152" s="206"/>
      <c r="AO1152" s="206"/>
      <c r="AP1152" s="206"/>
      <c r="AQ1152" s="206"/>
      <c r="AR1152" s="206"/>
      <c r="AS1152" s="206"/>
      <c r="AT1152" s="206"/>
      <c r="AU1152" s="206"/>
      <c r="AV1152" s="206"/>
      <c r="AW1152" s="206"/>
      <c r="AX1152" s="206"/>
      <c r="AY1152" s="206"/>
      <c r="AZ1152" s="206"/>
      <c r="BA1152" s="206"/>
      <c r="BB1152" s="206"/>
      <c r="BC1152" s="206"/>
      <c r="BD1152" s="206"/>
      <c r="BE1152" s="206"/>
      <c r="BF1152" s="206"/>
      <c r="BG1152" s="206"/>
      <c r="BH1152" s="206"/>
      <c r="BI1152" s="206"/>
      <c r="BJ1152" s="206"/>
      <c r="BK1152" s="206"/>
      <c r="BL1152" s="206"/>
      <c r="BM1152" s="206"/>
      <c r="BN1152" s="206"/>
      <c r="BO1152" s="206"/>
      <c r="BP1152" s="206"/>
      <c r="BQ1152" s="206"/>
      <c r="BR1152" s="206"/>
      <c r="BS1152" s="206"/>
      <c r="BT1152" s="206"/>
      <c r="BU1152" s="206"/>
      <c r="BV1152" s="206"/>
      <c r="BW1152" s="206"/>
      <c r="BX1152" s="206"/>
      <c r="BY1152" s="206"/>
      <c r="BZ1152" s="206"/>
      <c r="CA1152" s="206"/>
      <c r="CB1152" s="206"/>
      <c r="CC1152" s="206"/>
      <c r="CD1152" s="206"/>
      <c r="CE1152" s="206"/>
      <c r="CF1152" s="206"/>
      <c r="CG1152" s="206"/>
      <c r="CH1152" s="206"/>
      <c r="CI1152" s="206"/>
      <c r="CJ1152" s="206"/>
      <c r="CK1152" s="206"/>
      <c r="CL1152" s="206"/>
      <c r="CM1152" s="206"/>
      <c r="CN1152" s="206"/>
      <c r="CO1152" s="206"/>
      <c r="CP1152" s="206"/>
      <c r="CQ1152" s="206"/>
      <c r="CR1152" s="206"/>
      <c r="CS1152" s="206"/>
      <c r="CT1152" s="206"/>
      <c r="CU1152" s="206"/>
      <c r="CV1152" s="206"/>
      <c r="CW1152" s="206"/>
      <c r="CX1152" s="206"/>
      <c r="CY1152" s="206"/>
      <c r="CZ1152" s="206"/>
      <c r="DA1152" s="206"/>
      <c r="DB1152" s="206"/>
      <c r="DC1152" s="206"/>
      <c r="DD1152" s="206"/>
      <c r="DE1152" s="206"/>
      <c r="DF1152" s="206"/>
      <c r="DG1152" s="206"/>
      <c r="DH1152" s="206"/>
      <c r="DI1152" s="206"/>
      <c r="DJ1152" s="206"/>
      <c r="DK1152" s="206"/>
      <c r="DL1152" s="206"/>
      <c r="DM1152" s="206"/>
      <c r="DN1152" s="206"/>
      <c r="DO1152" s="206"/>
      <c r="DP1152" s="206"/>
      <c r="DQ1152" s="206"/>
      <c r="DR1152" s="206"/>
      <c r="DS1152" s="206"/>
      <c r="DT1152" s="206"/>
      <c r="DU1152" s="206"/>
      <c r="DV1152" s="206"/>
      <c r="DW1152" s="206"/>
      <c r="DX1152" s="206"/>
      <c r="DY1152" s="206"/>
      <c r="DZ1152" s="206"/>
      <c r="EA1152" s="206"/>
      <c r="EB1152" s="206"/>
      <c r="EC1152" s="206"/>
      <c r="ED1152" s="206"/>
      <c r="EE1152" s="206"/>
      <c r="EF1152" s="206"/>
      <c r="EG1152" s="206"/>
      <c r="EH1152" s="206"/>
      <c r="EI1152" s="206"/>
      <c r="EJ1152" s="206"/>
      <c r="EK1152" s="206"/>
      <c r="EL1152" s="206"/>
      <c r="EM1152" s="206"/>
      <c r="EN1152" s="206"/>
      <c r="EO1152" s="206"/>
      <c r="EP1152" s="206"/>
      <c r="EQ1152" s="206"/>
      <c r="ER1152" s="206"/>
      <c r="ES1152" s="206"/>
      <c r="ET1152" s="206"/>
      <c r="EU1152" s="206"/>
      <c r="EV1152" s="206"/>
      <c r="EW1152" s="206"/>
      <c r="EX1152" s="206"/>
      <c r="EY1152" s="206"/>
      <c r="EZ1152" s="206"/>
      <c r="FA1152" s="206"/>
      <c r="FB1152" s="206"/>
      <c r="FC1152" s="206"/>
      <c r="FD1152" s="206"/>
      <c r="FE1152" s="206"/>
      <c r="FF1152" s="206"/>
      <c r="FG1152" s="206"/>
      <c r="FH1152" s="206"/>
      <c r="FI1152" s="206"/>
      <c r="FJ1152" s="206"/>
      <c r="FK1152" s="206"/>
      <c r="FL1152" s="206"/>
      <c r="FM1152" s="206"/>
      <c r="FN1152" s="206"/>
      <c r="FO1152" s="206"/>
      <c r="FP1152" s="206"/>
      <c r="FQ1152" s="206"/>
      <c r="FR1152" s="206"/>
      <c r="FS1152" s="206"/>
      <c r="FT1152" s="206"/>
      <c r="FU1152" s="206"/>
      <c r="FV1152" s="206"/>
      <c r="FW1152" s="206"/>
      <c r="FX1152" s="206"/>
      <c r="FY1152" s="206"/>
      <c r="FZ1152" s="206"/>
      <c r="GA1152" s="206"/>
      <c r="GB1152" s="206"/>
      <c r="GC1152" s="206"/>
      <c r="GD1152" s="206"/>
      <c r="GE1152" s="206"/>
      <c r="GF1152" s="206"/>
      <c r="GG1152" s="206"/>
      <c r="GH1152" s="206"/>
      <c r="GI1152" s="206"/>
      <c r="GJ1152" s="206"/>
      <c r="GK1152" s="206"/>
      <c r="GL1152" s="206"/>
      <c r="GM1152" s="206"/>
      <c r="GN1152" s="206"/>
      <c r="GO1152" s="206"/>
      <c r="GP1152" s="206"/>
      <c r="GQ1152" s="206"/>
      <c r="GR1152" s="206"/>
      <c r="GS1152" s="206"/>
      <c r="GT1152" s="206"/>
      <c r="GU1152" s="206"/>
      <c r="GV1152" s="206"/>
      <c r="GW1152" s="206"/>
      <c r="GX1152" s="206"/>
      <c r="GY1152" s="206"/>
      <c r="GZ1152" s="206"/>
      <c r="HA1152" s="206"/>
      <c r="HB1152" s="206"/>
      <c r="HC1152" s="206"/>
      <c r="HD1152" s="206"/>
      <c r="HE1152" s="206"/>
      <c r="HF1152" s="206"/>
      <c r="HG1152" s="206"/>
      <c r="HH1152" s="206"/>
      <c r="HI1152" s="206"/>
      <c r="HJ1152" s="206"/>
      <c r="HK1152" s="206"/>
      <c r="HL1152" s="206"/>
      <c r="HM1152" s="206"/>
      <c r="HN1152" s="206"/>
      <c r="HO1152" s="206"/>
      <c r="HP1152" s="206"/>
      <c r="HQ1152" s="206"/>
      <c r="HR1152" s="206"/>
      <c r="HS1152" s="206"/>
      <c r="HT1152" s="206"/>
      <c r="HU1152" s="206"/>
      <c r="HV1152" s="206"/>
      <c r="HW1152" s="206"/>
      <c r="HX1152" s="206"/>
      <c r="HY1152" s="206"/>
      <c r="HZ1152" s="206"/>
      <c r="IA1152" s="206"/>
      <c r="IB1152" s="206"/>
      <c r="IC1152" s="206"/>
      <c r="ID1152" s="206"/>
      <c r="IE1152" s="206"/>
      <c r="IF1152" s="206"/>
      <c r="IG1152" s="206"/>
      <c r="IH1152" s="206"/>
    </row>
    <row r="1153" spans="1:242" s="225" customFormat="1" hidden="1" x14ac:dyDescent="0.25">
      <c r="A1153" s="206"/>
      <c r="B1153" s="206"/>
      <c r="C1153" s="204">
        <v>43776</v>
      </c>
      <c r="D1153" s="233" t="s">
        <v>2034</v>
      </c>
      <c r="E1153" s="319" t="s">
        <v>2023</v>
      </c>
      <c r="F1153" s="322"/>
      <c r="G1153" s="242" t="s">
        <v>2033</v>
      </c>
      <c r="H1153" s="285"/>
      <c r="I1153" s="236">
        <v>273800</v>
      </c>
      <c r="J1153" s="357">
        <f t="shared" si="18"/>
        <v>16357400</v>
      </c>
      <c r="K1153" s="251"/>
      <c r="L1153" s="287"/>
      <c r="M1153" s="319" t="s">
        <v>2023</v>
      </c>
      <c r="N1153" s="287"/>
      <c r="O1153" s="287"/>
      <c r="P1153" s="287"/>
      <c r="Q1153" s="287"/>
      <c r="R1153" s="287"/>
      <c r="S1153" s="287"/>
      <c r="T1153" s="287"/>
      <c r="U1153" s="287"/>
      <c r="V1153" s="287"/>
      <c r="W1153" s="287"/>
      <c r="X1153" s="287"/>
      <c r="Y1153" s="287"/>
      <c r="Z1153" s="287"/>
      <c r="AA1153" s="287"/>
      <c r="AB1153" s="287"/>
      <c r="AC1153" s="287"/>
      <c r="AD1153" s="287"/>
      <c r="AE1153" s="287"/>
      <c r="AF1153" s="287"/>
      <c r="AG1153" s="287"/>
      <c r="AH1153" s="287"/>
      <c r="AI1153" s="287"/>
      <c r="AJ1153" s="449"/>
      <c r="AK1153" s="206"/>
      <c r="AL1153" s="206"/>
      <c r="AM1153" s="206"/>
      <c r="AN1153" s="206"/>
      <c r="AO1153" s="206"/>
      <c r="AP1153" s="206"/>
      <c r="AQ1153" s="206"/>
      <c r="AR1153" s="206"/>
      <c r="AS1153" s="206"/>
      <c r="AT1153" s="206"/>
      <c r="AU1153" s="206"/>
      <c r="AV1153" s="206"/>
      <c r="AW1153" s="206"/>
      <c r="AX1153" s="206"/>
      <c r="AY1153" s="206"/>
      <c r="AZ1153" s="206"/>
      <c r="BA1153" s="206"/>
      <c r="BB1153" s="206"/>
      <c r="BC1153" s="206"/>
      <c r="BD1153" s="206"/>
      <c r="BE1153" s="206"/>
      <c r="BF1153" s="206"/>
      <c r="BG1153" s="206"/>
      <c r="BH1153" s="206"/>
      <c r="BI1153" s="206"/>
      <c r="BJ1153" s="206"/>
      <c r="BK1153" s="206"/>
      <c r="BL1153" s="206"/>
      <c r="BM1153" s="206"/>
      <c r="BN1153" s="206"/>
      <c r="BO1153" s="206"/>
      <c r="BP1153" s="206"/>
      <c r="BQ1153" s="206"/>
      <c r="BR1153" s="206"/>
      <c r="BS1153" s="206"/>
      <c r="BT1153" s="206"/>
      <c r="BU1153" s="206"/>
      <c r="BV1153" s="206"/>
      <c r="BW1153" s="206"/>
      <c r="BX1153" s="206"/>
      <c r="BY1153" s="206"/>
      <c r="BZ1153" s="206"/>
      <c r="CA1153" s="206"/>
      <c r="CB1153" s="206"/>
      <c r="CC1153" s="206"/>
      <c r="CD1153" s="206"/>
      <c r="CE1153" s="206"/>
      <c r="CF1153" s="206"/>
      <c r="CG1153" s="206"/>
      <c r="CH1153" s="206"/>
      <c r="CI1153" s="206"/>
      <c r="CJ1153" s="206"/>
      <c r="CK1153" s="206"/>
      <c r="CL1153" s="206"/>
      <c r="CM1153" s="206"/>
      <c r="CN1153" s="206"/>
      <c r="CO1153" s="206"/>
      <c r="CP1153" s="206"/>
      <c r="CQ1153" s="206"/>
      <c r="CR1153" s="206"/>
      <c r="CS1153" s="206"/>
      <c r="CT1153" s="206"/>
      <c r="CU1153" s="206"/>
      <c r="CV1153" s="206"/>
      <c r="CW1153" s="206"/>
      <c r="CX1153" s="206"/>
      <c r="CY1153" s="206"/>
      <c r="CZ1153" s="206"/>
      <c r="DA1153" s="206"/>
      <c r="DB1153" s="206"/>
      <c r="DC1153" s="206"/>
      <c r="DD1153" s="206"/>
      <c r="DE1153" s="206"/>
      <c r="DF1153" s="206"/>
      <c r="DG1153" s="206"/>
      <c r="DH1153" s="206"/>
      <c r="DI1153" s="206"/>
      <c r="DJ1153" s="206"/>
      <c r="DK1153" s="206"/>
      <c r="DL1153" s="206"/>
      <c r="DM1153" s="206"/>
      <c r="DN1153" s="206"/>
      <c r="DO1153" s="206"/>
      <c r="DP1153" s="206"/>
      <c r="DQ1153" s="206"/>
      <c r="DR1153" s="206"/>
      <c r="DS1153" s="206"/>
      <c r="DT1153" s="206"/>
      <c r="DU1153" s="206"/>
      <c r="DV1153" s="206"/>
      <c r="DW1153" s="206"/>
      <c r="DX1153" s="206"/>
      <c r="DY1153" s="206"/>
      <c r="DZ1153" s="206"/>
      <c r="EA1153" s="206"/>
      <c r="EB1153" s="206"/>
      <c r="EC1153" s="206"/>
      <c r="ED1153" s="206"/>
      <c r="EE1153" s="206"/>
      <c r="EF1153" s="206"/>
      <c r="EG1153" s="206"/>
      <c r="EH1153" s="206"/>
      <c r="EI1153" s="206"/>
      <c r="EJ1153" s="206"/>
      <c r="EK1153" s="206"/>
      <c r="EL1153" s="206"/>
      <c r="EM1153" s="206"/>
      <c r="EN1153" s="206"/>
      <c r="EO1153" s="206"/>
      <c r="EP1153" s="206"/>
      <c r="EQ1153" s="206"/>
      <c r="ER1153" s="206"/>
      <c r="ES1153" s="206"/>
      <c r="ET1153" s="206"/>
      <c r="EU1153" s="206"/>
      <c r="EV1153" s="206"/>
      <c r="EW1153" s="206"/>
      <c r="EX1153" s="206"/>
      <c r="EY1153" s="206"/>
      <c r="EZ1153" s="206"/>
      <c r="FA1153" s="206"/>
      <c r="FB1153" s="206"/>
      <c r="FC1153" s="206"/>
      <c r="FD1153" s="206"/>
      <c r="FE1153" s="206"/>
      <c r="FF1153" s="206"/>
      <c r="FG1153" s="206"/>
      <c r="FH1153" s="206"/>
      <c r="FI1153" s="206"/>
      <c r="FJ1153" s="206"/>
      <c r="FK1153" s="206"/>
      <c r="FL1153" s="206"/>
      <c r="FM1153" s="206"/>
      <c r="FN1153" s="206"/>
      <c r="FO1153" s="206"/>
      <c r="FP1153" s="206"/>
      <c r="FQ1153" s="206"/>
      <c r="FR1153" s="206"/>
      <c r="FS1153" s="206"/>
      <c r="FT1153" s="206"/>
      <c r="FU1153" s="206"/>
      <c r="FV1153" s="206"/>
      <c r="FW1153" s="206"/>
      <c r="FX1153" s="206"/>
      <c r="FY1153" s="206"/>
      <c r="FZ1153" s="206"/>
      <c r="GA1153" s="206"/>
      <c r="GB1153" s="206"/>
      <c r="GC1153" s="206"/>
      <c r="GD1153" s="206"/>
      <c r="GE1153" s="206"/>
      <c r="GF1153" s="206"/>
      <c r="GG1153" s="206"/>
      <c r="GH1153" s="206"/>
      <c r="GI1153" s="206"/>
      <c r="GJ1153" s="206"/>
      <c r="GK1153" s="206"/>
      <c r="GL1153" s="206"/>
      <c r="GM1153" s="206"/>
      <c r="GN1153" s="206"/>
      <c r="GO1153" s="206"/>
      <c r="GP1153" s="206"/>
      <c r="GQ1153" s="206"/>
      <c r="GR1153" s="206"/>
      <c r="GS1153" s="206"/>
      <c r="GT1153" s="206"/>
      <c r="GU1153" s="206"/>
      <c r="GV1153" s="206"/>
      <c r="GW1153" s="206"/>
      <c r="GX1153" s="206"/>
      <c r="GY1153" s="206"/>
      <c r="GZ1153" s="206"/>
      <c r="HA1153" s="206"/>
      <c r="HB1153" s="206"/>
      <c r="HC1153" s="206"/>
      <c r="HD1153" s="206"/>
      <c r="HE1153" s="206"/>
      <c r="HF1153" s="206"/>
      <c r="HG1153" s="206"/>
      <c r="HH1153" s="206"/>
      <c r="HI1153" s="206"/>
      <c r="HJ1153" s="206"/>
      <c r="HK1153" s="206"/>
      <c r="HL1153" s="206"/>
      <c r="HM1153" s="206"/>
      <c r="HN1153" s="206"/>
      <c r="HO1153" s="206"/>
      <c r="HP1153" s="206"/>
      <c r="HQ1153" s="206"/>
      <c r="HR1153" s="206"/>
      <c r="HS1153" s="206"/>
      <c r="HT1153" s="206"/>
      <c r="HU1153" s="206"/>
      <c r="HV1153" s="206"/>
      <c r="HW1153" s="206"/>
      <c r="HX1153" s="206"/>
      <c r="HY1153" s="206"/>
      <c r="HZ1153" s="206"/>
      <c r="IA1153" s="206"/>
      <c r="IB1153" s="206"/>
      <c r="IC1153" s="206"/>
      <c r="ID1153" s="206"/>
      <c r="IE1153" s="206"/>
      <c r="IF1153" s="206"/>
      <c r="IG1153" s="206"/>
      <c r="IH1153" s="206"/>
    </row>
    <row r="1154" spans="1:242" s="225" customFormat="1" hidden="1" x14ac:dyDescent="0.25">
      <c r="A1154" s="206"/>
      <c r="B1154" s="206"/>
      <c r="C1154" s="204">
        <v>43776</v>
      </c>
      <c r="D1154" s="233" t="s">
        <v>1391</v>
      </c>
      <c r="E1154" s="319" t="s">
        <v>2024</v>
      </c>
      <c r="F1154" s="322"/>
      <c r="G1154" s="242" t="s">
        <v>1192</v>
      </c>
      <c r="H1154" s="285"/>
      <c r="I1154" s="236">
        <v>192000</v>
      </c>
      <c r="J1154" s="357">
        <f t="shared" si="18"/>
        <v>16165400</v>
      </c>
      <c r="K1154" s="251"/>
      <c r="L1154" s="287"/>
      <c r="M1154" s="319" t="s">
        <v>2024</v>
      </c>
      <c r="N1154" s="287"/>
      <c r="O1154" s="287"/>
      <c r="P1154" s="287"/>
      <c r="Q1154" s="287"/>
      <c r="R1154" s="287"/>
      <c r="S1154" s="287"/>
      <c r="T1154" s="287"/>
      <c r="U1154" s="287"/>
      <c r="V1154" s="287"/>
      <c r="W1154" s="287"/>
      <c r="X1154" s="287"/>
      <c r="Y1154" s="287"/>
      <c r="Z1154" s="287"/>
      <c r="AA1154" s="287"/>
      <c r="AB1154" s="287"/>
      <c r="AC1154" s="287"/>
      <c r="AD1154" s="287"/>
      <c r="AE1154" s="287"/>
      <c r="AF1154" s="287"/>
      <c r="AG1154" s="287"/>
      <c r="AH1154" s="287"/>
      <c r="AI1154" s="287"/>
      <c r="AJ1154" s="449"/>
      <c r="AK1154" s="206"/>
      <c r="AL1154" s="206"/>
      <c r="AM1154" s="206"/>
      <c r="AN1154" s="206"/>
      <c r="AO1154" s="206"/>
      <c r="AP1154" s="206"/>
      <c r="AQ1154" s="206"/>
      <c r="AR1154" s="206"/>
      <c r="AS1154" s="206"/>
      <c r="AT1154" s="206"/>
      <c r="AU1154" s="206"/>
      <c r="AV1154" s="206"/>
      <c r="AW1154" s="206"/>
      <c r="AX1154" s="206"/>
      <c r="AY1154" s="206"/>
      <c r="AZ1154" s="206"/>
      <c r="BA1154" s="206"/>
      <c r="BB1154" s="206"/>
      <c r="BC1154" s="206"/>
      <c r="BD1154" s="206"/>
      <c r="BE1154" s="206"/>
      <c r="BF1154" s="206"/>
      <c r="BG1154" s="206"/>
      <c r="BH1154" s="206"/>
      <c r="BI1154" s="206"/>
      <c r="BJ1154" s="206"/>
      <c r="BK1154" s="206"/>
      <c r="BL1154" s="206"/>
      <c r="BM1154" s="206"/>
      <c r="BN1154" s="206"/>
      <c r="BO1154" s="206"/>
      <c r="BP1154" s="206"/>
      <c r="BQ1154" s="206"/>
      <c r="BR1154" s="206"/>
      <c r="BS1154" s="206"/>
      <c r="BT1154" s="206"/>
      <c r="BU1154" s="206"/>
      <c r="BV1154" s="206"/>
      <c r="BW1154" s="206"/>
      <c r="BX1154" s="206"/>
      <c r="BY1154" s="206"/>
      <c r="BZ1154" s="206"/>
      <c r="CA1154" s="206"/>
      <c r="CB1154" s="206"/>
      <c r="CC1154" s="206"/>
      <c r="CD1154" s="206"/>
      <c r="CE1154" s="206"/>
      <c r="CF1154" s="206"/>
      <c r="CG1154" s="206"/>
      <c r="CH1154" s="206"/>
      <c r="CI1154" s="206"/>
      <c r="CJ1154" s="206"/>
      <c r="CK1154" s="206"/>
      <c r="CL1154" s="206"/>
      <c r="CM1154" s="206"/>
      <c r="CN1154" s="206"/>
      <c r="CO1154" s="206"/>
      <c r="CP1154" s="206"/>
      <c r="CQ1154" s="206"/>
      <c r="CR1154" s="206"/>
      <c r="CS1154" s="206"/>
      <c r="CT1154" s="206"/>
      <c r="CU1154" s="206"/>
      <c r="CV1154" s="206"/>
      <c r="CW1154" s="206"/>
      <c r="CX1154" s="206"/>
      <c r="CY1154" s="206"/>
      <c r="CZ1154" s="206"/>
      <c r="DA1154" s="206"/>
      <c r="DB1154" s="206"/>
      <c r="DC1154" s="206"/>
      <c r="DD1154" s="206"/>
      <c r="DE1154" s="206"/>
      <c r="DF1154" s="206"/>
      <c r="DG1154" s="206"/>
      <c r="DH1154" s="206"/>
      <c r="DI1154" s="206"/>
      <c r="DJ1154" s="206"/>
      <c r="DK1154" s="206"/>
      <c r="DL1154" s="206"/>
      <c r="DM1154" s="206"/>
      <c r="DN1154" s="206"/>
      <c r="DO1154" s="206"/>
      <c r="DP1154" s="206"/>
      <c r="DQ1154" s="206"/>
      <c r="DR1154" s="206"/>
      <c r="DS1154" s="206"/>
      <c r="DT1154" s="206"/>
      <c r="DU1154" s="206"/>
      <c r="DV1154" s="206"/>
      <c r="DW1154" s="206"/>
      <c r="DX1154" s="206"/>
      <c r="DY1154" s="206"/>
      <c r="DZ1154" s="206"/>
      <c r="EA1154" s="206"/>
      <c r="EB1154" s="206"/>
      <c r="EC1154" s="206"/>
      <c r="ED1154" s="206"/>
      <c r="EE1154" s="206"/>
      <c r="EF1154" s="206"/>
      <c r="EG1154" s="206"/>
      <c r="EH1154" s="206"/>
      <c r="EI1154" s="206"/>
      <c r="EJ1154" s="206"/>
      <c r="EK1154" s="206"/>
      <c r="EL1154" s="206"/>
      <c r="EM1154" s="206"/>
      <c r="EN1154" s="206"/>
      <c r="EO1154" s="206"/>
      <c r="EP1154" s="206"/>
      <c r="EQ1154" s="206"/>
      <c r="ER1154" s="206"/>
      <c r="ES1154" s="206"/>
      <c r="ET1154" s="206"/>
      <c r="EU1154" s="206"/>
      <c r="EV1154" s="206"/>
      <c r="EW1154" s="206"/>
      <c r="EX1154" s="206"/>
      <c r="EY1154" s="206"/>
      <c r="EZ1154" s="206"/>
      <c r="FA1154" s="206"/>
      <c r="FB1154" s="206"/>
      <c r="FC1154" s="206"/>
      <c r="FD1154" s="206"/>
      <c r="FE1154" s="206"/>
      <c r="FF1154" s="206"/>
      <c r="FG1154" s="206"/>
      <c r="FH1154" s="206"/>
      <c r="FI1154" s="206"/>
      <c r="FJ1154" s="206"/>
      <c r="FK1154" s="206"/>
      <c r="FL1154" s="206"/>
      <c r="FM1154" s="206"/>
      <c r="FN1154" s="206"/>
      <c r="FO1154" s="206"/>
      <c r="FP1154" s="206"/>
      <c r="FQ1154" s="206"/>
      <c r="FR1154" s="206"/>
      <c r="FS1154" s="206"/>
      <c r="FT1154" s="206"/>
      <c r="FU1154" s="206"/>
      <c r="FV1154" s="206"/>
      <c r="FW1154" s="206"/>
      <c r="FX1154" s="206"/>
      <c r="FY1154" s="206"/>
      <c r="FZ1154" s="206"/>
      <c r="GA1154" s="206"/>
      <c r="GB1154" s="206"/>
      <c r="GC1154" s="206"/>
      <c r="GD1154" s="206"/>
      <c r="GE1154" s="206"/>
      <c r="GF1154" s="206"/>
      <c r="GG1154" s="206"/>
      <c r="GH1154" s="206"/>
      <c r="GI1154" s="206"/>
      <c r="GJ1154" s="206"/>
      <c r="GK1154" s="206"/>
      <c r="GL1154" s="206"/>
      <c r="GM1154" s="206"/>
      <c r="GN1154" s="206"/>
      <c r="GO1154" s="206"/>
      <c r="GP1154" s="206"/>
      <c r="GQ1154" s="206"/>
      <c r="GR1154" s="206"/>
      <c r="GS1154" s="206"/>
      <c r="GT1154" s="206"/>
      <c r="GU1154" s="206"/>
      <c r="GV1154" s="206"/>
      <c r="GW1154" s="206"/>
      <c r="GX1154" s="206"/>
      <c r="GY1154" s="206"/>
      <c r="GZ1154" s="206"/>
      <c r="HA1154" s="206"/>
      <c r="HB1154" s="206"/>
      <c r="HC1154" s="206"/>
      <c r="HD1154" s="206"/>
      <c r="HE1154" s="206"/>
      <c r="HF1154" s="206"/>
      <c r="HG1154" s="206"/>
      <c r="HH1154" s="206"/>
      <c r="HI1154" s="206"/>
      <c r="HJ1154" s="206"/>
      <c r="HK1154" s="206"/>
      <c r="HL1154" s="206"/>
      <c r="HM1154" s="206"/>
      <c r="HN1154" s="206"/>
      <c r="HO1154" s="206"/>
      <c r="HP1154" s="206"/>
      <c r="HQ1154" s="206"/>
      <c r="HR1154" s="206"/>
      <c r="HS1154" s="206"/>
      <c r="HT1154" s="206"/>
      <c r="HU1154" s="206"/>
      <c r="HV1154" s="206"/>
      <c r="HW1154" s="206"/>
      <c r="HX1154" s="206"/>
      <c r="HY1154" s="206"/>
      <c r="HZ1154" s="206"/>
      <c r="IA1154" s="206"/>
      <c r="IB1154" s="206"/>
      <c r="IC1154" s="206"/>
      <c r="ID1154" s="206"/>
      <c r="IE1154" s="206"/>
      <c r="IF1154" s="206"/>
      <c r="IG1154" s="206"/>
      <c r="IH1154" s="206"/>
    </row>
    <row r="1155" spans="1:242" s="225" customFormat="1" hidden="1" x14ac:dyDescent="0.25">
      <c r="A1155" s="206"/>
      <c r="B1155" s="206"/>
      <c r="C1155" s="204">
        <v>43776</v>
      </c>
      <c r="D1155" s="233" t="s">
        <v>2035</v>
      </c>
      <c r="E1155" s="319" t="s">
        <v>2025</v>
      </c>
      <c r="F1155" s="322"/>
      <c r="G1155" s="242" t="s">
        <v>1790</v>
      </c>
      <c r="H1155" s="285"/>
      <c r="I1155" s="236">
        <v>450000</v>
      </c>
      <c r="J1155" s="357">
        <f t="shared" si="18"/>
        <v>15715400</v>
      </c>
      <c r="K1155" s="251"/>
      <c r="L1155" s="287"/>
      <c r="M1155" s="319" t="s">
        <v>2025</v>
      </c>
      <c r="N1155" s="287"/>
      <c r="O1155" s="287"/>
      <c r="P1155" s="287"/>
      <c r="Q1155" s="287"/>
      <c r="R1155" s="287"/>
      <c r="S1155" s="287"/>
      <c r="T1155" s="287"/>
      <c r="U1155" s="287"/>
      <c r="V1155" s="287"/>
      <c r="W1155" s="287"/>
      <c r="X1155" s="287"/>
      <c r="Y1155" s="287"/>
      <c r="Z1155" s="287"/>
      <c r="AA1155" s="287"/>
      <c r="AB1155" s="287"/>
      <c r="AC1155" s="287"/>
      <c r="AD1155" s="287"/>
      <c r="AE1155" s="287"/>
      <c r="AF1155" s="287"/>
      <c r="AG1155" s="287"/>
      <c r="AH1155" s="287"/>
      <c r="AI1155" s="287"/>
      <c r="AJ1155" s="449"/>
      <c r="AK1155" s="206"/>
      <c r="AL1155" s="206"/>
      <c r="AM1155" s="206"/>
      <c r="AN1155" s="206"/>
      <c r="AO1155" s="206"/>
      <c r="AP1155" s="206"/>
      <c r="AQ1155" s="206"/>
      <c r="AR1155" s="206"/>
      <c r="AS1155" s="206"/>
      <c r="AT1155" s="206"/>
      <c r="AU1155" s="206"/>
      <c r="AV1155" s="206"/>
      <c r="AW1155" s="206"/>
      <c r="AX1155" s="206"/>
      <c r="AY1155" s="206"/>
      <c r="AZ1155" s="206"/>
      <c r="BA1155" s="206"/>
      <c r="BB1155" s="206"/>
      <c r="BC1155" s="206"/>
      <c r="BD1155" s="206"/>
      <c r="BE1155" s="206"/>
      <c r="BF1155" s="206"/>
      <c r="BG1155" s="206"/>
      <c r="BH1155" s="206"/>
      <c r="BI1155" s="206"/>
      <c r="BJ1155" s="206"/>
      <c r="BK1155" s="206"/>
      <c r="BL1155" s="206"/>
      <c r="BM1155" s="206"/>
      <c r="BN1155" s="206"/>
      <c r="BO1155" s="206"/>
      <c r="BP1155" s="206"/>
      <c r="BQ1155" s="206"/>
      <c r="BR1155" s="206"/>
      <c r="BS1155" s="206"/>
      <c r="BT1155" s="206"/>
      <c r="BU1155" s="206"/>
      <c r="BV1155" s="206"/>
      <c r="BW1155" s="206"/>
      <c r="BX1155" s="206"/>
      <c r="BY1155" s="206"/>
      <c r="BZ1155" s="206"/>
      <c r="CA1155" s="206"/>
      <c r="CB1155" s="206"/>
      <c r="CC1155" s="206"/>
      <c r="CD1155" s="206"/>
      <c r="CE1155" s="206"/>
      <c r="CF1155" s="206"/>
      <c r="CG1155" s="206"/>
      <c r="CH1155" s="206"/>
      <c r="CI1155" s="206"/>
      <c r="CJ1155" s="206"/>
      <c r="CK1155" s="206"/>
      <c r="CL1155" s="206"/>
      <c r="CM1155" s="206"/>
      <c r="CN1155" s="206"/>
      <c r="CO1155" s="206"/>
      <c r="CP1155" s="206"/>
      <c r="CQ1155" s="206"/>
      <c r="CR1155" s="206"/>
      <c r="CS1155" s="206"/>
      <c r="CT1155" s="206"/>
      <c r="CU1155" s="206"/>
      <c r="CV1155" s="206"/>
      <c r="CW1155" s="206"/>
      <c r="CX1155" s="206"/>
      <c r="CY1155" s="206"/>
      <c r="CZ1155" s="206"/>
      <c r="DA1155" s="206"/>
      <c r="DB1155" s="206"/>
      <c r="DC1155" s="206"/>
      <c r="DD1155" s="206"/>
      <c r="DE1155" s="206"/>
      <c r="DF1155" s="206"/>
      <c r="DG1155" s="206"/>
      <c r="DH1155" s="206"/>
      <c r="DI1155" s="206"/>
      <c r="DJ1155" s="206"/>
      <c r="DK1155" s="206"/>
      <c r="DL1155" s="206"/>
      <c r="DM1155" s="206"/>
      <c r="DN1155" s="206"/>
      <c r="DO1155" s="206"/>
      <c r="DP1155" s="206"/>
      <c r="DQ1155" s="206"/>
      <c r="DR1155" s="206"/>
      <c r="DS1155" s="206"/>
      <c r="DT1155" s="206"/>
      <c r="DU1155" s="206"/>
      <c r="DV1155" s="206"/>
      <c r="DW1155" s="206"/>
      <c r="DX1155" s="206"/>
      <c r="DY1155" s="206"/>
      <c r="DZ1155" s="206"/>
      <c r="EA1155" s="206"/>
      <c r="EB1155" s="206"/>
      <c r="EC1155" s="206"/>
      <c r="ED1155" s="206"/>
      <c r="EE1155" s="206"/>
      <c r="EF1155" s="206"/>
      <c r="EG1155" s="206"/>
      <c r="EH1155" s="206"/>
      <c r="EI1155" s="206"/>
      <c r="EJ1155" s="206"/>
      <c r="EK1155" s="206"/>
      <c r="EL1155" s="206"/>
      <c r="EM1155" s="206"/>
      <c r="EN1155" s="206"/>
      <c r="EO1155" s="206"/>
      <c r="EP1155" s="206"/>
      <c r="EQ1155" s="206"/>
      <c r="ER1155" s="206"/>
      <c r="ES1155" s="206"/>
      <c r="ET1155" s="206"/>
      <c r="EU1155" s="206"/>
      <c r="EV1155" s="206"/>
      <c r="EW1155" s="206"/>
      <c r="EX1155" s="206"/>
      <c r="EY1155" s="206"/>
      <c r="EZ1155" s="206"/>
      <c r="FA1155" s="206"/>
      <c r="FB1155" s="206"/>
      <c r="FC1155" s="206"/>
      <c r="FD1155" s="206"/>
      <c r="FE1155" s="206"/>
      <c r="FF1155" s="206"/>
      <c r="FG1155" s="206"/>
      <c r="FH1155" s="206"/>
      <c r="FI1155" s="206"/>
      <c r="FJ1155" s="206"/>
      <c r="FK1155" s="206"/>
      <c r="FL1155" s="206"/>
      <c r="FM1155" s="206"/>
      <c r="FN1155" s="206"/>
      <c r="FO1155" s="206"/>
      <c r="FP1155" s="206"/>
      <c r="FQ1155" s="206"/>
      <c r="FR1155" s="206"/>
      <c r="FS1155" s="206"/>
      <c r="FT1155" s="206"/>
      <c r="FU1155" s="206"/>
      <c r="FV1155" s="206"/>
      <c r="FW1155" s="206"/>
      <c r="FX1155" s="206"/>
      <c r="FY1155" s="206"/>
      <c r="FZ1155" s="206"/>
      <c r="GA1155" s="206"/>
      <c r="GB1155" s="206"/>
      <c r="GC1155" s="206"/>
      <c r="GD1155" s="206"/>
      <c r="GE1155" s="206"/>
      <c r="GF1155" s="206"/>
      <c r="GG1155" s="206"/>
      <c r="GH1155" s="206"/>
      <c r="GI1155" s="206"/>
      <c r="GJ1155" s="206"/>
      <c r="GK1155" s="206"/>
      <c r="GL1155" s="206"/>
      <c r="GM1155" s="206"/>
      <c r="GN1155" s="206"/>
      <c r="GO1155" s="206"/>
      <c r="GP1155" s="206"/>
      <c r="GQ1155" s="206"/>
      <c r="GR1155" s="206"/>
      <c r="GS1155" s="206"/>
      <c r="GT1155" s="206"/>
      <c r="GU1155" s="206"/>
      <c r="GV1155" s="206"/>
      <c r="GW1155" s="206"/>
      <c r="GX1155" s="206"/>
      <c r="GY1155" s="206"/>
      <c r="GZ1155" s="206"/>
      <c r="HA1155" s="206"/>
      <c r="HB1155" s="206"/>
      <c r="HC1155" s="206"/>
      <c r="HD1155" s="206"/>
      <c r="HE1155" s="206"/>
      <c r="HF1155" s="206"/>
      <c r="HG1155" s="206"/>
      <c r="HH1155" s="206"/>
      <c r="HI1155" s="206"/>
      <c r="HJ1155" s="206"/>
      <c r="HK1155" s="206"/>
      <c r="HL1155" s="206"/>
      <c r="HM1155" s="206"/>
      <c r="HN1155" s="206"/>
      <c r="HO1155" s="206"/>
      <c r="HP1155" s="206"/>
      <c r="HQ1155" s="206"/>
      <c r="HR1155" s="206"/>
      <c r="HS1155" s="206"/>
      <c r="HT1155" s="206"/>
      <c r="HU1155" s="206"/>
      <c r="HV1155" s="206"/>
      <c r="HW1155" s="206"/>
      <c r="HX1155" s="206"/>
      <c r="HY1155" s="206"/>
      <c r="HZ1155" s="206"/>
      <c r="IA1155" s="206"/>
      <c r="IB1155" s="206"/>
      <c r="IC1155" s="206"/>
      <c r="ID1155" s="206"/>
      <c r="IE1155" s="206"/>
      <c r="IF1155" s="206"/>
      <c r="IG1155" s="206"/>
      <c r="IH1155" s="206"/>
    </row>
    <row r="1156" spans="1:242" s="225" customFormat="1" hidden="1" x14ac:dyDescent="0.25">
      <c r="A1156" s="206"/>
      <c r="B1156" s="206"/>
      <c r="C1156" s="204">
        <v>43777</v>
      </c>
      <c r="D1156" s="233" t="s">
        <v>2036</v>
      </c>
      <c r="E1156" s="319" t="s">
        <v>2026</v>
      </c>
      <c r="F1156" s="322"/>
      <c r="G1156" s="242" t="s">
        <v>1185</v>
      </c>
      <c r="H1156" s="285"/>
      <c r="I1156" s="236">
        <v>45000</v>
      </c>
      <c r="J1156" s="357">
        <f t="shared" si="18"/>
        <v>15670400</v>
      </c>
      <c r="K1156" s="251"/>
      <c r="L1156" s="287"/>
      <c r="M1156" s="319" t="s">
        <v>2026</v>
      </c>
      <c r="N1156" s="287"/>
      <c r="O1156" s="287"/>
      <c r="P1156" s="287"/>
      <c r="Q1156" s="287"/>
      <c r="R1156" s="287"/>
      <c r="S1156" s="287"/>
      <c r="T1156" s="287"/>
      <c r="U1156" s="287"/>
      <c r="V1156" s="287"/>
      <c r="W1156" s="287"/>
      <c r="X1156" s="287"/>
      <c r="Y1156" s="287"/>
      <c r="Z1156" s="287"/>
      <c r="AA1156" s="287"/>
      <c r="AB1156" s="287"/>
      <c r="AC1156" s="287"/>
      <c r="AD1156" s="287"/>
      <c r="AE1156" s="287"/>
      <c r="AF1156" s="287"/>
      <c r="AG1156" s="287"/>
      <c r="AH1156" s="287"/>
      <c r="AI1156" s="287"/>
      <c r="AJ1156" s="449"/>
      <c r="AK1156" s="206"/>
      <c r="AL1156" s="206"/>
      <c r="AM1156" s="206"/>
      <c r="AN1156" s="206"/>
      <c r="AO1156" s="206"/>
      <c r="AP1156" s="206"/>
      <c r="AQ1156" s="206"/>
      <c r="AR1156" s="206"/>
      <c r="AS1156" s="206"/>
      <c r="AT1156" s="206"/>
      <c r="AU1156" s="206"/>
      <c r="AV1156" s="206"/>
      <c r="AW1156" s="206"/>
      <c r="AX1156" s="206"/>
      <c r="AY1156" s="206"/>
      <c r="AZ1156" s="206"/>
      <c r="BA1156" s="206"/>
      <c r="BB1156" s="206"/>
      <c r="BC1156" s="206"/>
      <c r="BD1156" s="206"/>
      <c r="BE1156" s="206"/>
      <c r="BF1156" s="206"/>
      <c r="BG1156" s="206"/>
      <c r="BH1156" s="206"/>
      <c r="BI1156" s="206"/>
      <c r="BJ1156" s="206"/>
      <c r="BK1156" s="206"/>
      <c r="BL1156" s="206"/>
      <c r="BM1156" s="206"/>
      <c r="BN1156" s="206"/>
      <c r="BO1156" s="206"/>
      <c r="BP1156" s="206"/>
      <c r="BQ1156" s="206"/>
      <c r="BR1156" s="206"/>
      <c r="BS1156" s="206"/>
      <c r="BT1156" s="206"/>
      <c r="BU1156" s="206"/>
      <c r="BV1156" s="206"/>
      <c r="BW1156" s="206"/>
      <c r="BX1156" s="206"/>
      <c r="BY1156" s="206"/>
      <c r="BZ1156" s="206"/>
      <c r="CA1156" s="206"/>
      <c r="CB1156" s="206"/>
      <c r="CC1156" s="206"/>
      <c r="CD1156" s="206"/>
      <c r="CE1156" s="206"/>
      <c r="CF1156" s="206"/>
      <c r="CG1156" s="206"/>
      <c r="CH1156" s="206"/>
      <c r="CI1156" s="206"/>
      <c r="CJ1156" s="206"/>
      <c r="CK1156" s="206"/>
      <c r="CL1156" s="206"/>
      <c r="CM1156" s="206"/>
      <c r="CN1156" s="206"/>
      <c r="CO1156" s="206"/>
      <c r="CP1156" s="206"/>
      <c r="CQ1156" s="206"/>
      <c r="CR1156" s="206"/>
      <c r="CS1156" s="206"/>
      <c r="CT1156" s="206"/>
      <c r="CU1156" s="206"/>
      <c r="CV1156" s="206"/>
      <c r="CW1156" s="206"/>
      <c r="CX1156" s="206"/>
      <c r="CY1156" s="206"/>
      <c r="CZ1156" s="206"/>
      <c r="DA1156" s="206"/>
      <c r="DB1156" s="206"/>
      <c r="DC1156" s="206"/>
      <c r="DD1156" s="206"/>
      <c r="DE1156" s="206"/>
      <c r="DF1156" s="206"/>
      <c r="DG1156" s="206"/>
      <c r="DH1156" s="206"/>
      <c r="DI1156" s="206"/>
      <c r="DJ1156" s="206"/>
      <c r="DK1156" s="206"/>
      <c r="DL1156" s="206"/>
      <c r="DM1156" s="206"/>
      <c r="DN1156" s="206"/>
      <c r="DO1156" s="206"/>
      <c r="DP1156" s="206"/>
      <c r="DQ1156" s="206"/>
      <c r="DR1156" s="206"/>
      <c r="DS1156" s="206"/>
      <c r="DT1156" s="206"/>
      <c r="DU1156" s="206"/>
      <c r="DV1156" s="206"/>
      <c r="DW1156" s="206"/>
      <c r="DX1156" s="206"/>
      <c r="DY1156" s="206"/>
      <c r="DZ1156" s="206"/>
      <c r="EA1156" s="206"/>
      <c r="EB1156" s="206"/>
      <c r="EC1156" s="206"/>
      <c r="ED1156" s="206"/>
      <c r="EE1156" s="206"/>
      <c r="EF1156" s="206"/>
      <c r="EG1156" s="206"/>
      <c r="EH1156" s="206"/>
      <c r="EI1156" s="206"/>
      <c r="EJ1156" s="206"/>
      <c r="EK1156" s="206"/>
      <c r="EL1156" s="206"/>
      <c r="EM1156" s="206"/>
      <c r="EN1156" s="206"/>
      <c r="EO1156" s="206"/>
      <c r="EP1156" s="206"/>
      <c r="EQ1156" s="206"/>
      <c r="ER1156" s="206"/>
      <c r="ES1156" s="206"/>
      <c r="ET1156" s="206"/>
      <c r="EU1156" s="206"/>
      <c r="EV1156" s="206"/>
      <c r="EW1156" s="206"/>
      <c r="EX1156" s="206"/>
      <c r="EY1156" s="206"/>
      <c r="EZ1156" s="206"/>
      <c r="FA1156" s="206"/>
      <c r="FB1156" s="206"/>
      <c r="FC1156" s="206"/>
      <c r="FD1156" s="206"/>
      <c r="FE1156" s="206"/>
      <c r="FF1156" s="206"/>
      <c r="FG1156" s="206"/>
      <c r="FH1156" s="206"/>
      <c r="FI1156" s="206"/>
      <c r="FJ1156" s="206"/>
      <c r="FK1156" s="206"/>
      <c r="FL1156" s="206"/>
      <c r="FM1156" s="206"/>
      <c r="FN1156" s="206"/>
      <c r="FO1156" s="206"/>
      <c r="FP1156" s="206"/>
      <c r="FQ1156" s="206"/>
      <c r="FR1156" s="206"/>
      <c r="FS1156" s="206"/>
      <c r="FT1156" s="206"/>
      <c r="FU1156" s="206"/>
      <c r="FV1156" s="206"/>
      <c r="FW1156" s="206"/>
      <c r="FX1156" s="206"/>
      <c r="FY1156" s="206"/>
      <c r="FZ1156" s="206"/>
      <c r="GA1156" s="206"/>
      <c r="GB1156" s="206"/>
      <c r="GC1156" s="206"/>
      <c r="GD1156" s="206"/>
      <c r="GE1156" s="206"/>
      <c r="GF1156" s="206"/>
      <c r="GG1156" s="206"/>
      <c r="GH1156" s="206"/>
      <c r="GI1156" s="206"/>
      <c r="GJ1156" s="206"/>
      <c r="GK1156" s="206"/>
      <c r="GL1156" s="206"/>
      <c r="GM1156" s="206"/>
      <c r="GN1156" s="206"/>
      <c r="GO1156" s="206"/>
      <c r="GP1156" s="206"/>
      <c r="GQ1156" s="206"/>
      <c r="GR1156" s="206"/>
      <c r="GS1156" s="206"/>
      <c r="GT1156" s="206"/>
      <c r="GU1156" s="206"/>
      <c r="GV1156" s="206"/>
      <c r="GW1156" s="206"/>
      <c r="GX1156" s="206"/>
      <c r="GY1156" s="206"/>
      <c r="GZ1156" s="206"/>
      <c r="HA1156" s="206"/>
      <c r="HB1156" s="206"/>
      <c r="HC1156" s="206"/>
      <c r="HD1156" s="206"/>
      <c r="HE1156" s="206"/>
      <c r="HF1156" s="206"/>
      <c r="HG1156" s="206"/>
      <c r="HH1156" s="206"/>
      <c r="HI1156" s="206"/>
      <c r="HJ1156" s="206"/>
      <c r="HK1156" s="206"/>
      <c r="HL1156" s="206"/>
      <c r="HM1156" s="206"/>
      <c r="HN1156" s="206"/>
      <c r="HO1156" s="206"/>
      <c r="HP1156" s="206"/>
      <c r="HQ1156" s="206"/>
      <c r="HR1156" s="206"/>
      <c r="HS1156" s="206"/>
      <c r="HT1156" s="206"/>
      <c r="HU1156" s="206"/>
      <c r="HV1156" s="206"/>
      <c r="HW1156" s="206"/>
      <c r="HX1156" s="206"/>
      <c r="HY1156" s="206"/>
      <c r="HZ1156" s="206"/>
      <c r="IA1156" s="206"/>
      <c r="IB1156" s="206"/>
      <c r="IC1156" s="206"/>
      <c r="ID1156" s="206"/>
      <c r="IE1156" s="206"/>
      <c r="IF1156" s="206"/>
      <c r="IG1156" s="206"/>
      <c r="IH1156" s="206"/>
    </row>
    <row r="1157" spans="1:242" s="225" customFormat="1" hidden="1" x14ac:dyDescent="0.25">
      <c r="A1157" s="206"/>
      <c r="B1157" s="206"/>
      <c r="C1157" s="399">
        <v>43775</v>
      </c>
      <c r="D1157" s="226" t="s">
        <v>2013</v>
      </c>
      <c r="E1157" s="206" t="s">
        <v>2037</v>
      </c>
      <c r="F1157" s="206"/>
      <c r="G1157" s="225" t="s">
        <v>1210</v>
      </c>
      <c r="H1157" s="285"/>
      <c r="I1157" s="410">
        <v>1500000</v>
      </c>
      <c r="J1157" s="357">
        <f t="shared" si="18"/>
        <v>14170400</v>
      </c>
      <c r="K1157" s="251"/>
      <c r="L1157" s="287"/>
      <c r="M1157" s="206" t="s">
        <v>2037</v>
      </c>
      <c r="N1157" s="287"/>
      <c r="O1157" s="287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449"/>
      <c r="AK1157" s="206"/>
      <c r="AL1157" s="206"/>
      <c r="AM1157" s="206"/>
      <c r="AN1157" s="206"/>
      <c r="AO1157" s="206"/>
      <c r="AP1157" s="206"/>
      <c r="AQ1157" s="206"/>
      <c r="AR1157" s="206"/>
      <c r="AS1157" s="206"/>
      <c r="AT1157" s="206"/>
      <c r="AU1157" s="206"/>
      <c r="AV1157" s="206"/>
      <c r="AW1157" s="206"/>
      <c r="AX1157" s="206"/>
      <c r="AY1157" s="206"/>
      <c r="AZ1157" s="206"/>
      <c r="BA1157" s="206"/>
      <c r="BB1157" s="206"/>
      <c r="BC1157" s="206"/>
      <c r="BD1157" s="206"/>
      <c r="BE1157" s="206"/>
      <c r="BF1157" s="206"/>
      <c r="BG1157" s="206"/>
      <c r="BH1157" s="206"/>
      <c r="BI1157" s="206"/>
      <c r="BJ1157" s="206"/>
      <c r="BK1157" s="206"/>
      <c r="BL1157" s="206"/>
      <c r="BM1157" s="206"/>
      <c r="BN1157" s="206"/>
      <c r="BO1157" s="206"/>
      <c r="BP1157" s="206"/>
      <c r="BQ1157" s="206"/>
      <c r="BR1157" s="206"/>
      <c r="BS1157" s="206"/>
      <c r="BT1157" s="206"/>
      <c r="BU1157" s="206"/>
      <c r="BV1157" s="206"/>
      <c r="BW1157" s="206"/>
      <c r="BX1157" s="206"/>
      <c r="BY1157" s="206"/>
      <c r="BZ1157" s="206"/>
      <c r="CA1157" s="206"/>
      <c r="CB1157" s="206"/>
      <c r="CC1157" s="206"/>
      <c r="CD1157" s="206"/>
      <c r="CE1157" s="206"/>
      <c r="CF1157" s="206"/>
      <c r="CG1157" s="206"/>
      <c r="CH1157" s="206"/>
      <c r="CI1157" s="206"/>
      <c r="CJ1157" s="206"/>
      <c r="CK1157" s="206"/>
      <c r="CL1157" s="206"/>
      <c r="CM1157" s="206"/>
      <c r="CN1157" s="206"/>
      <c r="CO1157" s="206"/>
      <c r="CP1157" s="206"/>
      <c r="CQ1157" s="206"/>
      <c r="CR1157" s="206"/>
      <c r="CS1157" s="206"/>
      <c r="CT1157" s="206"/>
      <c r="CU1157" s="206"/>
      <c r="CV1157" s="206"/>
      <c r="CW1157" s="206"/>
      <c r="CX1157" s="206"/>
      <c r="CY1157" s="206"/>
      <c r="CZ1157" s="206"/>
      <c r="DA1157" s="206"/>
      <c r="DB1157" s="206"/>
      <c r="DC1157" s="206"/>
      <c r="DD1157" s="206"/>
      <c r="DE1157" s="206"/>
      <c r="DF1157" s="206"/>
      <c r="DG1157" s="206"/>
      <c r="DH1157" s="206"/>
      <c r="DI1157" s="206"/>
      <c r="DJ1157" s="206"/>
      <c r="DK1157" s="206"/>
      <c r="DL1157" s="206"/>
      <c r="DM1157" s="206"/>
      <c r="DN1157" s="206"/>
      <c r="DO1157" s="206"/>
      <c r="DP1157" s="206"/>
      <c r="DQ1157" s="206"/>
      <c r="DR1157" s="206"/>
      <c r="DS1157" s="206"/>
      <c r="DT1157" s="206"/>
      <c r="DU1157" s="206"/>
      <c r="DV1157" s="206"/>
      <c r="DW1157" s="206"/>
      <c r="DX1157" s="206"/>
      <c r="DY1157" s="206"/>
      <c r="DZ1157" s="206"/>
      <c r="EA1157" s="206"/>
      <c r="EB1157" s="206"/>
      <c r="EC1157" s="206"/>
      <c r="ED1157" s="206"/>
      <c r="EE1157" s="206"/>
      <c r="EF1157" s="206"/>
      <c r="EG1157" s="206"/>
      <c r="EH1157" s="206"/>
      <c r="EI1157" s="206"/>
      <c r="EJ1157" s="206"/>
      <c r="EK1157" s="206"/>
      <c r="EL1157" s="206"/>
      <c r="EM1157" s="206"/>
      <c r="EN1157" s="206"/>
      <c r="EO1157" s="206"/>
      <c r="EP1157" s="206"/>
      <c r="EQ1157" s="206"/>
      <c r="ER1157" s="206"/>
      <c r="ES1157" s="206"/>
      <c r="ET1157" s="206"/>
      <c r="EU1157" s="206"/>
      <c r="EV1157" s="206"/>
      <c r="EW1157" s="206"/>
      <c r="EX1157" s="206"/>
      <c r="EY1157" s="206"/>
      <c r="EZ1157" s="206"/>
      <c r="FA1157" s="206"/>
      <c r="FB1157" s="206"/>
      <c r="FC1157" s="206"/>
      <c r="FD1157" s="206"/>
      <c r="FE1157" s="206"/>
      <c r="FF1157" s="206"/>
      <c r="FG1157" s="206"/>
      <c r="FH1157" s="206"/>
      <c r="FI1157" s="206"/>
      <c r="FJ1157" s="206"/>
      <c r="FK1157" s="206"/>
      <c r="FL1157" s="206"/>
      <c r="FM1157" s="206"/>
      <c r="FN1157" s="206"/>
      <c r="FO1157" s="206"/>
      <c r="FP1157" s="206"/>
      <c r="FQ1157" s="206"/>
      <c r="FR1157" s="206"/>
      <c r="FS1157" s="206"/>
      <c r="FT1157" s="206"/>
      <c r="FU1157" s="206"/>
      <c r="FV1157" s="206"/>
      <c r="FW1157" s="206"/>
      <c r="FX1157" s="206"/>
      <c r="FY1157" s="206"/>
      <c r="FZ1157" s="206"/>
      <c r="GA1157" s="206"/>
      <c r="GB1157" s="206"/>
      <c r="GC1157" s="206"/>
      <c r="GD1157" s="206"/>
      <c r="GE1157" s="206"/>
      <c r="GF1157" s="206"/>
      <c r="GG1157" s="206"/>
      <c r="GH1157" s="206"/>
      <c r="GI1157" s="206"/>
      <c r="GJ1157" s="206"/>
      <c r="GK1157" s="206"/>
      <c r="GL1157" s="206"/>
      <c r="GM1157" s="206"/>
      <c r="GN1157" s="206"/>
      <c r="GO1157" s="206"/>
      <c r="GP1157" s="206"/>
      <c r="GQ1157" s="206"/>
      <c r="GR1157" s="206"/>
      <c r="GS1157" s="206"/>
      <c r="GT1157" s="206"/>
      <c r="GU1157" s="206"/>
      <c r="GV1157" s="206"/>
      <c r="GW1157" s="206"/>
      <c r="GX1157" s="206"/>
      <c r="GY1157" s="206"/>
      <c r="GZ1157" s="206"/>
      <c r="HA1157" s="206"/>
      <c r="HB1157" s="206"/>
      <c r="HC1157" s="206"/>
      <c r="HD1157" s="206"/>
      <c r="HE1157" s="206"/>
      <c r="HF1157" s="206"/>
      <c r="HG1157" s="206"/>
      <c r="HH1157" s="206"/>
      <c r="HI1157" s="206"/>
      <c r="HJ1157" s="206"/>
      <c r="HK1157" s="206"/>
      <c r="HL1157" s="206"/>
      <c r="HM1157" s="206"/>
      <c r="HN1157" s="206"/>
      <c r="HO1157" s="206"/>
      <c r="HP1157" s="206"/>
      <c r="HQ1157" s="206"/>
      <c r="HR1157" s="206"/>
      <c r="HS1157" s="206"/>
      <c r="HT1157" s="206"/>
      <c r="HU1157" s="206"/>
      <c r="HV1157" s="206"/>
      <c r="HW1157" s="206"/>
      <c r="HX1157" s="206"/>
      <c r="HY1157" s="206"/>
      <c r="HZ1157" s="206"/>
      <c r="IA1157" s="206"/>
      <c r="IB1157" s="206"/>
      <c r="IC1157" s="206"/>
      <c r="ID1157" s="206"/>
      <c r="IE1157" s="206"/>
      <c r="IF1157" s="206"/>
      <c r="IG1157" s="206"/>
      <c r="IH1157" s="206"/>
    </row>
    <row r="1158" spans="1:242" s="225" customFormat="1" hidden="1" x14ac:dyDescent="0.25">
      <c r="A1158" s="206"/>
      <c r="B1158" s="206"/>
      <c r="C1158" s="399">
        <v>43775</v>
      </c>
      <c r="D1158" s="226" t="s">
        <v>2014</v>
      </c>
      <c r="E1158" s="206" t="s">
        <v>2038</v>
      </c>
      <c r="F1158" s="206"/>
      <c r="G1158" s="225" t="s">
        <v>1521</v>
      </c>
      <c r="H1158" s="285"/>
      <c r="I1158" s="410">
        <v>500000</v>
      </c>
      <c r="J1158" s="357">
        <f t="shared" si="18"/>
        <v>13670400</v>
      </c>
      <c r="K1158" s="251"/>
      <c r="L1158" s="287"/>
      <c r="M1158" s="206" t="s">
        <v>2038</v>
      </c>
      <c r="N1158" s="287"/>
      <c r="O1158" s="287"/>
      <c r="P1158" s="287"/>
      <c r="Q1158" s="287"/>
      <c r="R1158" s="287"/>
      <c r="S1158" s="287"/>
      <c r="T1158" s="287"/>
      <c r="U1158" s="287"/>
      <c r="V1158" s="287"/>
      <c r="W1158" s="287"/>
      <c r="X1158" s="287"/>
      <c r="Y1158" s="287"/>
      <c r="Z1158" s="287"/>
      <c r="AA1158" s="287"/>
      <c r="AB1158" s="287"/>
      <c r="AC1158" s="287"/>
      <c r="AD1158" s="287"/>
      <c r="AE1158" s="287"/>
      <c r="AF1158" s="287"/>
      <c r="AG1158" s="287"/>
      <c r="AH1158" s="287"/>
      <c r="AI1158" s="287"/>
      <c r="AJ1158" s="449"/>
      <c r="AK1158" s="206"/>
      <c r="AL1158" s="206"/>
      <c r="AM1158" s="206"/>
      <c r="AN1158" s="206"/>
      <c r="AO1158" s="206"/>
      <c r="AP1158" s="206"/>
      <c r="AQ1158" s="206"/>
      <c r="AR1158" s="206"/>
      <c r="AS1158" s="206"/>
      <c r="AT1158" s="206"/>
      <c r="AU1158" s="206"/>
      <c r="AV1158" s="206"/>
      <c r="AW1158" s="206"/>
      <c r="AX1158" s="206"/>
      <c r="AY1158" s="206"/>
      <c r="AZ1158" s="206"/>
      <c r="BA1158" s="206"/>
      <c r="BB1158" s="206"/>
      <c r="BC1158" s="206"/>
      <c r="BD1158" s="206"/>
      <c r="BE1158" s="206"/>
      <c r="BF1158" s="206"/>
      <c r="BG1158" s="206"/>
      <c r="BH1158" s="206"/>
      <c r="BI1158" s="206"/>
      <c r="BJ1158" s="206"/>
      <c r="BK1158" s="206"/>
      <c r="BL1158" s="206"/>
      <c r="BM1158" s="206"/>
      <c r="BN1158" s="206"/>
      <c r="BO1158" s="206"/>
      <c r="BP1158" s="206"/>
      <c r="BQ1158" s="206"/>
      <c r="BR1158" s="206"/>
      <c r="BS1158" s="206"/>
      <c r="BT1158" s="206"/>
      <c r="BU1158" s="206"/>
      <c r="BV1158" s="206"/>
      <c r="BW1158" s="206"/>
      <c r="BX1158" s="206"/>
      <c r="BY1158" s="206"/>
      <c r="BZ1158" s="206"/>
      <c r="CA1158" s="206"/>
      <c r="CB1158" s="206"/>
      <c r="CC1158" s="206"/>
      <c r="CD1158" s="206"/>
      <c r="CE1158" s="206"/>
      <c r="CF1158" s="206"/>
      <c r="CG1158" s="206"/>
      <c r="CH1158" s="206"/>
      <c r="CI1158" s="206"/>
      <c r="CJ1158" s="206"/>
      <c r="CK1158" s="206"/>
      <c r="CL1158" s="206"/>
      <c r="CM1158" s="206"/>
      <c r="CN1158" s="206"/>
      <c r="CO1158" s="206"/>
      <c r="CP1158" s="206"/>
      <c r="CQ1158" s="206"/>
      <c r="CR1158" s="206"/>
      <c r="CS1158" s="206"/>
      <c r="CT1158" s="206"/>
      <c r="CU1158" s="206"/>
      <c r="CV1158" s="206"/>
      <c r="CW1158" s="206"/>
      <c r="CX1158" s="206"/>
      <c r="CY1158" s="206"/>
      <c r="CZ1158" s="206"/>
      <c r="DA1158" s="206"/>
      <c r="DB1158" s="206"/>
      <c r="DC1158" s="206"/>
      <c r="DD1158" s="206"/>
      <c r="DE1158" s="206"/>
      <c r="DF1158" s="206"/>
      <c r="DG1158" s="206"/>
      <c r="DH1158" s="206"/>
      <c r="DI1158" s="206"/>
      <c r="DJ1158" s="206"/>
      <c r="DK1158" s="206"/>
      <c r="DL1158" s="206"/>
      <c r="DM1158" s="206"/>
      <c r="DN1158" s="206"/>
      <c r="DO1158" s="206"/>
      <c r="DP1158" s="206"/>
      <c r="DQ1158" s="206"/>
      <c r="DR1158" s="206"/>
      <c r="DS1158" s="206"/>
      <c r="DT1158" s="206"/>
      <c r="DU1158" s="206"/>
      <c r="DV1158" s="206"/>
      <c r="DW1158" s="206"/>
      <c r="DX1158" s="206"/>
      <c r="DY1158" s="206"/>
      <c r="DZ1158" s="206"/>
      <c r="EA1158" s="206"/>
      <c r="EB1158" s="206"/>
      <c r="EC1158" s="206"/>
      <c r="ED1158" s="206"/>
      <c r="EE1158" s="206"/>
      <c r="EF1158" s="206"/>
      <c r="EG1158" s="206"/>
      <c r="EH1158" s="206"/>
      <c r="EI1158" s="206"/>
      <c r="EJ1158" s="206"/>
      <c r="EK1158" s="206"/>
      <c r="EL1158" s="206"/>
      <c r="EM1158" s="206"/>
      <c r="EN1158" s="206"/>
      <c r="EO1158" s="206"/>
      <c r="EP1158" s="206"/>
      <c r="EQ1158" s="206"/>
      <c r="ER1158" s="206"/>
      <c r="ES1158" s="206"/>
      <c r="ET1158" s="206"/>
      <c r="EU1158" s="206"/>
      <c r="EV1158" s="206"/>
      <c r="EW1158" s="206"/>
      <c r="EX1158" s="206"/>
      <c r="EY1158" s="206"/>
      <c r="EZ1158" s="206"/>
      <c r="FA1158" s="206"/>
      <c r="FB1158" s="206"/>
      <c r="FC1158" s="206"/>
      <c r="FD1158" s="206"/>
      <c r="FE1158" s="206"/>
      <c r="FF1158" s="206"/>
      <c r="FG1158" s="206"/>
      <c r="FH1158" s="206"/>
      <c r="FI1158" s="206"/>
      <c r="FJ1158" s="206"/>
      <c r="FK1158" s="206"/>
      <c r="FL1158" s="206"/>
      <c r="FM1158" s="206"/>
      <c r="FN1158" s="206"/>
      <c r="FO1158" s="206"/>
      <c r="FP1158" s="206"/>
      <c r="FQ1158" s="206"/>
      <c r="FR1158" s="206"/>
      <c r="FS1158" s="206"/>
      <c r="FT1158" s="206"/>
      <c r="FU1158" s="206"/>
      <c r="FV1158" s="206"/>
      <c r="FW1158" s="206"/>
      <c r="FX1158" s="206"/>
      <c r="FY1158" s="206"/>
      <c r="FZ1158" s="206"/>
      <c r="GA1158" s="206"/>
      <c r="GB1158" s="206"/>
      <c r="GC1158" s="206"/>
      <c r="GD1158" s="206"/>
      <c r="GE1158" s="206"/>
      <c r="GF1158" s="206"/>
      <c r="GG1158" s="206"/>
      <c r="GH1158" s="206"/>
      <c r="GI1158" s="206"/>
      <c r="GJ1158" s="206"/>
      <c r="GK1158" s="206"/>
      <c r="GL1158" s="206"/>
      <c r="GM1158" s="206"/>
      <c r="GN1158" s="206"/>
      <c r="GO1158" s="206"/>
      <c r="GP1158" s="206"/>
      <c r="GQ1158" s="206"/>
      <c r="GR1158" s="206"/>
      <c r="GS1158" s="206"/>
      <c r="GT1158" s="206"/>
      <c r="GU1158" s="206"/>
      <c r="GV1158" s="206"/>
      <c r="GW1158" s="206"/>
      <c r="GX1158" s="206"/>
      <c r="GY1158" s="206"/>
      <c r="GZ1158" s="206"/>
      <c r="HA1158" s="206"/>
      <c r="HB1158" s="206"/>
      <c r="HC1158" s="206"/>
      <c r="HD1158" s="206"/>
      <c r="HE1158" s="206"/>
      <c r="HF1158" s="206"/>
      <c r="HG1158" s="206"/>
      <c r="HH1158" s="206"/>
      <c r="HI1158" s="206"/>
      <c r="HJ1158" s="206"/>
      <c r="HK1158" s="206"/>
      <c r="HL1158" s="206"/>
      <c r="HM1158" s="206"/>
      <c r="HN1158" s="206"/>
      <c r="HO1158" s="206"/>
      <c r="HP1158" s="206"/>
      <c r="HQ1158" s="206"/>
      <c r="HR1158" s="206"/>
      <c r="HS1158" s="206"/>
      <c r="HT1158" s="206"/>
      <c r="HU1158" s="206"/>
      <c r="HV1158" s="206"/>
      <c r="HW1158" s="206"/>
      <c r="HX1158" s="206"/>
      <c r="HY1158" s="206"/>
      <c r="HZ1158" s="206"/>
      <c r="IA1158" s="206"/>
      <c r="IB1158" s="206"/>
      <c r="IC1158" s="206"/>
      <c r="ID1158" s="206"/>
      <c r="IE1158" s="206"/>
      <c r="IF1158" s="206"/>
      <c r="IG1158" s="206"/>
      <c r="IH1158" s="206"/>
    </row>
    <row r="1159" spans="1:242" s="225" customFormat="1" hidden="1" x14ac:dyDescent="0.25">
      <c r="A1159" s="206"/>
      <c r="B1159" s="206"/>
      <c r="C1159" s="327">
        <v>43776</v>
      </c>
      <c r="D1159" s="316" t="s">
        <v>2015</v>
      </c>
      <c r="E1159" s="206" t="s">
        <v>2039</v>
      </c>
      <c r="F1159" s="287"/>
      <c r="G1159" s="344" t="s">
        <v>2007</v>
      </c>
      <c r="H1159" s="285"/>
      <c r="I1159" s="410">
        <v>2455000</v>
      </c>
      <c r="J1159" s="357">
        <f t="shared" si="18"/>
        <v>11215400</v>
      </c>
      <c r="K1159" s="251"/>
      <c r="L1159" s="287"/>
      <c r="M1159" s="206" t="s">
        <v>2039</v>
      </c>
      <c r="N1159" s="287"/>
      <c r="O1159" s="287"/>
      <c r="P1159" s="287"/>
      <c r="Q1159" s="287"/>
      <c r="R1159" s="287"/>
      <c r="S1159" s="287"/>
      <c r="T1159" s="287"/>
      <c r="U1159" s="287"/>
      <c r="V1159" s="287"/>
      <c r="W1159" s="287"/>
      <c r="X1159" s="287"/>
      <c r="Y1159" s="287"/>
      <c r="Z1159" s="287"/>
      <c r="AA1159" s="287"/>
      <c r="AB1159" s="287"/>
      <c r="AC1159" s="287"/>
      <c r="AD1159" s="287"/>
      <c r="AE1159" s="287"/>
      <c r="AF1159" s="287"/>
      <c r="AG1159" s="287"/>
      <c r="AH1159" s="287"/>
      <c r="AI1159" s="287"/>
      <c r="AJ1159" s="449"/>
      <c r="AK1159" s="206"/>
      <c r="AL1159" s="206"/>
      <c r="AM1159" s="206"/>
      <c r="AN1159" s="206"/>
      <c r="AO1159" s="206"/>
      <c r="AP1159" s="206"/>
      <c r="AQ1159" s="206"/>
      <c r="AR1159" s="206"/>
      <c r="AS1159" s="206"/>
      <c r="AT1159" s="206"/>
      <c r="AU1159" s="206"/>
      <c r="AV1159" s="206"/>
      <c r="AW1159" s="206"/>
      <c r="AX1159" s="206"/>
      <c r="AY1159" s="206"/>
      <c r="AZ1159" s="206"/>
      <c r="BA1159" s="206"/>
      <c r="BB1159" s="206"/>
      <c r="BC1159" s="206"/>
      <c r="BD1159" s="206"/>
      <c r="BE1159" s="206"/>
      <c r="BF1159" s="206"/>
      <c r="BG1159" s="206"/>
      <c r="BH1159" s="206"/>
      <c r="BI1159" s="206"/>
      <c r="BJ1159" s="206"/>
      <c r="BK1159" s="206"/>
      <c r="BL1159" s="206"/>
      <c r="BM1159" s="206"/>
      <c r="BN1159" s="206"/>
      <c r="BO1159" s="206"/>
      <c r="BP1159" s="206"/>
      <c r="BQ1159" s="206"/>
      <c r="BR1159" s="206"/>
      <c r="BS1159" s="206"/>
      <c r="BT1159" s="206"/>
      <c r="BU1159" s="206"/>
      <c r="BV1159" s="206"/>
      <c r="BW1159" s="206"/>
      <c r="BX1159" s="206"/>
      <c r="BY1159" s="206"/>
      <c r="BZ1159" s="206"/>
      <c r="CA1159" s="206"/>
      <c r="CB1159" s="206"/>
      <c r="CC1159" s="206"/>
      <c r="CD1159" s="206"/>
      <c r="CE1159" s="206"/>
      <c r="CF1159" s="206"/>
      <c r="CG1159" s="206"/>
      <c r="CH1159" s="206"/>
      <c r="CI1159" s="206"/>
      <c r="CJ1159" s="206"/>
      <c r="CK1159" s="206"/>
      <c r="CL1159" s="206"/>
      <c r="CM1159" s="206"/>
      <c r="CN1159" s="206"/>
      <c r="CO1159" s="206"/>
      <c r="CP1159" s="206"/>
      <c r="CQ1159" s="206"/>
      <c r="CR1159" s="206"/>
      <c r="CS1159" s="206"/>
      <c r="CT1159" s="206"/>
      <c r="CU1159" s="206"/>
      <c r="CV1159" s="206"/>
      <c r="CW1159" s="206"/>
      <c r="CX1159" s="206"/>
      <c r="CY1159" s="206"/>
      <c r="CZ1159" s="206"/>
      <c r="DA1159" s="206"/>
      <c r="DB1159" s="206"/>
      <c r="DC1159" s="206"/>
      <c r="DD1159" s="206"/>
      <c r="DE1159" s="206"/>
      <c r="DF1159" s="206"/>
      <c r="DG1159" s="206"/>
      <c r="DH1159" s="206"/>
      <c r="DI1159" s="206"/>
      <c r="DJ1159" s="206"/>
      <c r="DK1159" s="206"/>
      <c r="DL1159" s="206"/>
      <c r="DM1159" s="206"/>
      <c r="DN1159" s="206"/>
      <c r="DO1159" s="206"/>
      <c r="DP1159" s="206"/>
      <c r="DQ1159" s="206"/>
      <c r="DR1159" s="206"/>
      <c r="DS1159" s="206"/>
      <c r="DT1159" s="206"/>
      <c r="DU1159" s="206"/>
      <c r="DV1159" s="206"/>
      <c r="DW1159" s="206"/>
      <c r="DX1159" s="206"/>
      <c r="DY1159" s="206"/>
      <c r="DZ1159" s="206"/>
      <c r="EA1159" s="206"/>
      <c r="EB1159" s="206"/>
      <c r="EC1159" s="206"/>
      <c r="ED1159" s="206"/>
      <c r="EE1159" s="206"/>
      <c r="EF1159" s="206"/>
      <c r="EG1159" s="206"/>
      <c r="EH1159" s="206"/>
      <c r="EI1159" s="206"/>
      <c r="EJ1159" s="206"/>
      <c r="EK1159" s="206"/>
      <c r="EL1159" s="206"/>
      <c r="EM1159" s="206"/>
      <c r="EN1159" s="206"/>
      <c r="EO1159" s="206"/>
      <c r="EP1159" s="206"/>
      <c r="EQ1159" s="206"/>
      <c r="ER1159" s="206"/>
      <c r="ES1159" s="206"/>
      <c r="ET1159" s="206"/>
      <c r="EU1159" s="206"/>
      <c r="EV1159" s="206"/>
      <c r="EW1159" s="206"/>
      <c r="EX1159" s="206"/>
      <c r="EY1159" s="206"/>
      <c r="EZ1159" s="206"/>
      <c r="FA1159" s="206"/>
      <c r="FB1159" s="206"/>
      <c r="FC1159" s="206"/>
      <c r="FD1159" s="206"/>
      <c r="FE1159" s="206"/>
      <c r="FF1159" s="206"/>
      <c r="FG1159" s="206"/>
      <c r="FH1159" s="206"/>
      <c r="FI1159" s="206"/>
      <c r="FJ1159" s="206"/>
      <c r="FK1159" s="206"/>
      <c r="FL1159" s="206"/>
      <c r="FM1159" s="206"/>
      <c r="FN1159" s="206"/>
      <c r="FO1159" s="206"/>
      <c r="FP1159" s="206"/>
      <c r="FQ1159" s="206"/>
      <c r="FR1159" s="206"/>
      <c r="FS1159" s="206"/>
      <c r="FT1159" s="206"/>
      <c r="FU1159" s="206"/>
      <c r="FV1159" s="206"/>
      <c r="FW1159" s="206"/>
      <c r="FX1159" s="206"/>
      <c r="FY1159" s="206"/>
      <c r="FZ1159" s="206"/>
      <c r="GA1159" s="206"/>
      <c r="GB1159" s="206"/>
      <c r="GC1159" s="206"/>
      <c r="GD1159" s="206"/>
      <c r="GE1159" s="206"/>
      <c r="GF1159" s="206"/>
      <c r="GG1159" s="206"/>
      <c r="GH1159" s="206"/>
      <c r="GI1159" s="206"/>
      <c r="GJ1159" s="206"/>
      <c r="GK1159" s="206"/>
      <c r="GL1159" s="206"/>
      <c r="GM1159" s="206"/>
      <c r="GN1159" s="206"/>
      <c r="GO1159" s="206"/>
      <c r="GP1159" s="206"/>
      <c r="GQ1159" s="206"/>
      <c r="GR1159" s="206"/>
      <c r="GS1159" s="206"/>
      <c r="GT1159" s="206"/>
      <c r="GU1159" s="206"/>
      <c r="GV1159" s="206"/>
      <c r="GW1159" s="206"/>
      <c r="GX1159" s="206"/>
      <c r="GY1159" s="206"/>
      <c r="GZ1159" s="206"/>
      <c r="HA1159" s="206"/>
      <c r="HB1159" s="206"/>
      <c r="HC1159" s="206"/>
      <c r="HD1159" s="206"/>
      <c r="HE1159" s="206"/>
      <c r="HF1159" s="206"/>
      <c r="HG1159" s="206"/>
      <c r="HH1159" s="206"/>
      <c r="HI1159" s="206"/>
      <c r="HJ1159" s="206"/>
      <c r="HK1159" s="206"/>
      <c r="HL1159" s="206"/>
      <c r="HM1159" s="206"/>
      <c r="HN1159" s="206"/>
      <c r="HO1159" s="206"/>
      <c r="HP1159" s="206"/>
      <c r="HQ1159" s="206"/>
      <c r="HR1159" s="206"/>
      <c r="HS1159" s="206"/>
      <c r="HT1159" s="206"/>
      <c r="HU1159" s="206"/>
      <c r="HV1159" s="206"/>
      <c r="HW1159" s="206"/>
      <c r="HX1159" s="206"/>
      <c r="HY1159" s="206"/>
      <c r="HZ1159" s="206"/>
      <c r="IA1159" s="206"/>
      <c r="IB1159" s="206"/>
      <c r="IC1159" s="206"/>
      <c r="ID1159" s="206"/>
      <c r="IE1159" s="206"/>
      <c r="IF1159" s="206"/>
      <c r="IG1159" s="206"/>
      <c r="IH1159" s="206"/>
    </row>
    <row r="1160" spans="1:242" s="225" customFormat="1" hidden="1" x14ac:dyDescent="0.25">
      <c r="A1160" s="206"/>
      <c r="B1160" s="206"/>
      <c r="C1160" s="327">
        <v>43777</v>
      </c>
      <c r="D1160" s="316" t="s">
        <v>2016</v>
      </c>
      <c r="E1160" s="206" t="s">
        <v>2040</v>
      </c>
      <c r="F1160" s="287"/>
      <c r="G1160" s="344" t="s">
        <v>1198</v>
      </c>
      <c r="H1160" s="285"/>
      <c r="I1160" s="411">
        <v>955000</v>
      </c>
      <c r="J1160" s="357">
        <f t="shared" si="18"/>
        <v>10260400</v>
      </c>
      <c r="K1160" s="251"/>
      <c r="L1160" s="287"/>
      <c r="M1160" s="206" t="s">
        <v>2040</v>
      </c>
      <c r="N1160" s="287"/>
      <c r="O1160" s="287"/>
      <c r="P1160" s="287"/>
      <c r="Q1160" s="287"/>
      <c r="R1160" s="287"/>
      <c r="S1160" s="287"/>
      <c r="T1160" s="287"/>
      <c r="U1160" s="287"/>
      <c r="V1160" s="287"/>
      <c r="W1160" s="287"/>
      <c r="X1160" s="287"/>
      <c r="Y1160" s="287"/>
      <c r="Z1160" s="287"/>
      <c r="AA1160" s="287"/>
      <c r="AB1160" s="287"/>
      <c r="AC1160" s="287"/>
      <c r="AD1160" s="287"/>
      <c r="AE1160" s="287"/>
      <c r="AF1160" s="287"/>
      <c r="AG1160" s="287"/>
      <c r="AH1160" s="287"/>
      <c r="AI1160" s="287"/>
      <c r="AJ1160" s="449"/>
      <c r="AK1160" s="206"/>
      <c r="AL1160" s="206"/>
      <c r="AM1160" s="206"/>
      <c r="AN1160" s="206"/>
      <c r="AO1160" s="206"/>
      <c r="AP1160" s="206"/>
      <c r="AQ1160" s="206"/>
      <c r="AR1160" s="206"/>
      <c r="AS1160" s="206"/>
      <c r="AT1160" s="206"/>
      <c r="AU1160" s="206"/>
      <c r="AV1160" s="206"/>
      <c r="AW1160" s="206"/>
      <c r="AX1160" s="206"/>
      <c r="AY1160" s="206"/>
      <c r="AZ1160" s="206"/>
      <c r="BA1160" s="206"/>
      <c r="BB1160" s="206"/>
      <c r="BC1160" s="206"/>
      <c r="BD1160" s="206"/>
      <c r="BE1160" s="206"/>
      <c r="BF1160" s="206"/>
      <c r="BG1160" s="206"/>
      <c r="BH1160" s="206"/>
      <c r="BI1160" s="206"/>
      <c r="BJ1160" s="206"/>
      <c r="BK1160" s="206"/>
      <c r="BL1160" s="206"/>
      <c r="BM1160" s="206"/>
      <c r="BN1160" s="206"/>
      <c r="BO1160" s="206"/>
      <c r="BP1160" s="206"/>
      <c r="BQ1160" s="206"/>
      <c r="BR1160" s="206"/>
      <c r="BS1160" s="206"/>
      <c r="BT1160" s="206"/>
      <c r="BU1160" s="206"/>
      <c r="BV1160" s="206"/>
      <c r="BW1160" s="206"/>
      <c r="BX1160" s="206"/>
      <c r="BY1160" s="206"/>
      <c r="BZ1160" s="206"/>
      <c r="CA1160" s="206"/>
      <c r="CB1160" s="206"/>
      <c r="CC1160" s="206"/>
      <c r="CD1160" s="206"/>
      <c r="CE1160" s="206"/>
      <c r="CF1160" s="206"/>
      <c r="CG1160" s="206"/>
      <c r="CH1160" s="206"/>
      <c r="CI1160" s="206"/>
      <c r="CJ1160" s="206"/>
      <c r="CK1160" s="206"/>
      <c r="CL1160" s="206"/>
      <c r="CM1160" s="206"/>
      <c r="CN1160" s="206"/>
      <c r="CO1160" s="206"/>
      <c r="CP1160" s="206"/>
      <c r="CQ1160" s="206"/>
      <c r="CR1160" s="206"/>
      <c r="CS1160" s="206"/>
      <c r="CT1160" s="206"/>
      <c r="CU1160" s="206"/>
      <c r="CV1160" s="206"/>
      <c r="CW1160" s="206"/>
      <c r="CX1160" s="206"/>
      <c r="CY1160" s="206"/>
      <c r="CZ1160" s="206"/>
      <c r="DA1160" s="206"/>
      <c r="DB1160" s="206"/>
      <c r="DC1160" s="206"/>
      <c r="DD1160" s="206"/>
      <c r="DE1160" s="206"/>
      <c r="DF1160" s="206"/>
      <c r="DG1160" s="206"/>
      <c r="DH1160" s="206"/>
      <c r="DI1160" s="206"/>
      <c r="DJ1160" s="206"/>
      <c r="DK1160" s="206"/>
      <c r="DL1160" s="206"/>
      <c r="DM1160" s="206"/>
      <c r="DN1160" s="206"/>
      <c r="DO1160" s="206"/>
      <c r="DP1160" s="206"/>
      <c r="DQ1160" s="206"/>
      <c r="DR1160" s="206"/>
      <c r="DS1160" s="206"/>
      <c r="DT1160" s="206"/>
      <c r="DU1160" s="206"/>
      <c r="DV1160" s="206"/>
      <c r="DW1160" s="206"/>
      <c r="DX1160" s="206"/>
      <c r="DY1160" s="206"/>
      <c r="DZ1160" s="206"/>
      <c r="EA1160" s="206"/>
      <c r="EB1160" s="206"/>
      <c r="EC1160" s="206"/>
      <c r="ED1160" s="206"/>
      <c r="EE1160" s="206"/>
      <c r="EF1160" s="206"/>
      <c r="EG1160" s="206"/>
      <c r="EH1160" s="206"/>
      <c r="EI1160" s="206"/>
      <c r="EJ1160" s="206"/>
      <c r="EK1160" s="206"/>
      <c r="EL1160" s="206"/>
      <c r="EM1160" s="206"/>
      <c r="EN1160" s="206"/>
      <c r="EO1160" s="206"/>
      <c r="EP1160" s="206"/>
      <c r="EQ1160" s="206"/>
      <c r="ER1160" s="206"/>
      <c r="ES1160" s="206"/>
      <c r="ET1160" s="206"/>
      <c r="EU1160" s="206"/>
      <c r="EV1160" s="206"/>
      <c r="EW1160" s="206"/>
      <c r="EX1160" s="206"/>
      <c r="EY1160" s="206"/>
      <c r="EZ1160" s="206"/>
      <c r="FA1160" s="206"/>
      <c r="FB1160" s="206"/>
      <c r="FC1160" s="206"/>
      <c r="FD1160" s="206"/>
      <c r="FE1160" s="206"/>
      <c r="FF1160" s="206"/>
      <c r="FG1160" s="206"/>
      <c r="FH1160" s="206"/>
      <c r="FI1160" s="206"/>
      <c r="FJ1160" s="206"/>
      <c r="FK1160" s="206"/>
      <c r="FL1160" s="206"/>
      <c r="FM1160" s="206"/>
      <c r="FN1160" s="206"/>
      <c r="FO1160" s="206"/>
      <c r="FP1160" s="206"/>
      <c r="FQ1160" s="206"/>
      <c r="FR1160" s="206"/>
      <c r="FS1160" s="206"/>
      <c r="FT1160" s="206"/>
      <c r="FU1160" s="206"/>
      <c r="FV1160" s="206"/>
      <c r="FW1160" s="206"/>
      <c r="FX1160" s="206"/>
      <c r="FY1160" s="206"/>
      <c r="FZ1160" s="206"/>
      <c r="GA1160" s="206"/>
      <c r="GB1160" s="206"/>
      <c r="GC1160" s="206"/>
      <c r="GD1160" s="206"/>
      <c r="GE1160" s="206"/>
      <c r="GF1160" s="206"/>
      <c r="GG1160" s="206"/>
      <c r="GH1160" s="206"/>
      <c r="GI1160" s="206"/>
      <c r="GJ1160" s="206"/>
      <c r="GK1160" s="206"/>
      <c r="GL1160" s="206"/>
      <c r="GM1160" s="206"/>
      <c r="GN1160" s="206"/>
      <c r="GO1160" s="206"/>
      <c r="GP1160" s="206"/>
      <c r="GQ1160" s="206"/>
      <c r="GR1160" s="206"/>
      <c r="GS1160" s="206"/>
      <c r="GT1160" s="206"/>
      <c r="GU1160" s="206"/>
      <c r="GV1160" s="206"/>
      <c r="GW1160" s="206"/>
      <c r="GX1160" s="206"/>
      <c r="GY1160" s="206"/>
      <c r="GZ1160" s="206"/>
      <c r="HA1160" s="206"/>
      <c r="HB1160" s="206"/>
      <c r="HC1160" s="206"/>
      <c r="HD1160" s="206"/>
      <c r="HE1160" s="206"/>
      <c r="HF1160" s="206"/>
      <c r="HG1160" s="206"/>
      <c r="HH1160" s="206"/>
      <c r="HI1160" s="206"/>
      <c r="HJ1160" s="206"/>
      <c r="HK1160" s="206"/>
      <c r="HL1160" s="206"/>
      <c r="HM1160" s="206"/>
      <c r="HN1160" s="206"/>
      <c r="HO1160" s="206"/>
      <c r="HP1160" s="206"/>
      <c r="HQ1160" s="206"/>
      <c r="HR1160" s="206"/>
      <c r="HS1160" s="206"/>
      <c r="HT1160" s="206"/>
      <c r="HU1160" s="206"/>
      <c r="HV1160" s="206"/>
      <c r="HW1160" s="206"/>
      <c r="HX1160" s="206"/>
      <c r="HY1160" s="206"/>
      <c r="HZ1160" s="206"/>
      <c r="IA1160" s="206"/>
      <c r="IB1160" s="206"/>
      <c r="IC1160" s="206"/>
      <c r="ID1160" s="206"/>
      <c r="IE1160" s="206"/>
      <c r="IF1160" s="206"/>
      <c r="IG1160" s="206"/>
      <c r="IH1160" s="206"/>
    </row>
    <row r="1161" spans="1:242" s="225" customFormat="1" hidden="1" x14ac:dyDescent="0.25">
      <c r="A1161" s="206"/>
      <c r="B1161" s="206"/>
      <c r="C1161" s="206"/>
      <c r="D1161" s="206"/>
      <c r="E1161" s="206"/>
      <c r="F1161" s="206"/>
      <c r="G1161" s="208"/>
      <c r="H1161" s="285"/>
      <c r="I1161" s="210"/>
      <c r="J1161" s="357">
        <f t="shared" si="18"/>
        <v>10260400</v>
      </c>
      <c r="K1161" s="251"/>
      <c r="L1161" s="287"/>
      <c r="M1161" s="206"/>
      <c r="N1161" s="287"/>
      <c r="O1161" s="287"/>
      <c r="P1161" s="287"/>
      <c r="Q1161" s="287"/>
      <c r="R1161" s="287"/>
      <c r="S1161" s="287"/>
      <c r="T1161" s="287"/>
      <c r="U1161" s="287"/>
      <c r="V1161" s="287"/>
      <c r="W1161" s="287"/>
      <c r="X1161" s="287"/>
      <c r="Y1161" s="287"/>
      <c r="Z1161" s="287"/>
      <c r="AA1161" s="287"/>
      <c r="AB1161" s="287"/>
      <c r="AC1161" s="287"/>
      <c r="AD1161" s="287"/>
      <c r="AE1161" s="287"/>
      <c r="AF1161" s="287"/>
      <c r="AG1161" s="287"/>
      <c r="AH1161" s="287"/>
      <c r="AI1161" s="287"/>
      <c r="AJ1161" s="449"/>
      <c r="AK1161" s="206"/>
      <c r="AL1161" s="206"/>
      <c r="AM1161" s="206"/>
      <c r="AN1161" s="206"/>
      <c r="AO1161" s="206"/>
      <c r="AP1161" s="206"/>
      <c r="AQ1161" s="206"/>
      <c r="AR1161" s="206"/>
      <c r="AS1161" s="206"/>
      <c r="AT1161" s="206"/>
      <c r="AU1161" s="206"/>
      <c r="AV1161" s="206"/>
      <c r="AW1161" s="206"/>
      <c r="AX1161" s="206"/>
      <c r="AY1161" s="206"/>
      <c r="AZ1161" s="206"/>
      <c r="BA1161" s="206"/>
      <c r="BB1161" s="206"/>
      <c r="BC1161" s="206"/>
      <c r="BD1161" s="206"/>
      <c r="BE1161" s="206"/>
      <c r="BF1161" s="206"/>
      <c r="BG1161" s="206"/>
      <c r="BH1161" s="206"/>
      <c r="BI1161" s="206"/>
      <c r="BJ1161" s="206"/>
      <c r="BK1161" s="206"/>
      <c r="BL1161" s="206"/>
      <c r="BM1161" s="206"/>
      <c r="BN1161" s="206"/>
      <c r="BO1161" s="206"/>
      <c r="BP1161" s="206"/>
      <c r="BQ1161" s="206"/>
      <c r="BR1161" s="206"/>
      <c r="BS1161" s="206"/>
      <c r="BT1161" s="206"/>
      <c r="BU1161" s="206"/>
      <c r="BV1161" s="206"/>
      <c r="BW1161" s="206"/>
      <c r="BX1161" s="206"/>
      <c r="BY1161" s="206"/>
      <c r="BZ1161" s="206"/>
      <c r="CA1161" s="206"/>
      <c r="CB1161" s="206"/>
      <c r="CC1161" s="206"/>
      <c r="CD1161" s="206"/>
      <c r="CE1161" s="206"/>
      <c r="CF1161" s="206"/>
      <c r="CG1161" s="206"/>
      <c r="CH1161" s="206"/>
      <c r="CI1161" s="206"/>
      <c r="CJ1161" s="206"/>
      <c r="CK1161" s="206"/>
      <c r="CL1161" s="206"/>
      <c r="CM1161" s="206"/>
      <c r="CN1161" s="206"/>
      <c r="CO1161" s="206"/>
      <c r="CP1161" s="206"/>
      <c r="CQ1161" s="206"/>
      <c r="CR1161" s="206"/>
      <c r="CS1161" s="206"/>
      <c r="CT1161" s="206"/>
      <c r="CU1161" s="206"/>
      <c r="CV1161" s="206"/>
      <c r="CW1161" s="206"/>
      <c r="CX1161" s="206"/>
      <c r="CY1161" s="206"/>
      <c r="CZ1161" s="206"/>
      <c r="DA1161" s="206"/>
      <c r="DB1161" s="206"/>
      <c r="DC1161" s="206"/>
      <c r="DD1161" s="206"/>
      <c r="DE1161" s="206"/>
      <c r="DF1161" s="206"/>
      <c r="DG1161" s="206"/>
      <c r="DH1161" s="206"/>
      <c r="DI1161" s="206"/>
      <c r="DJ1161" s="206"/>
      <c r="DK1161" s="206"/>
      <c r="DL1161" s="206"/>
      <c r="DM1161" s="206"/>
      <c r="DN1161" s="206"/>
      <c r="DO1161" s="206"/>
      <c r="DP1161" s="206"/>
      <c r="DQ1161" s="206"/>
      <c r="DR1161" s="206"/>
      <c r="DS1161" s="206"/>
      <c r="DT1161" s="206"/>
      <c r="DU1161" s="206"/>
      <c r="DV1161" s="206"/>
      <c r="DW1161" s="206"/>
      <c r="DX1161" s="206"/>
      <c r="DY1161" s="206"/>
      <c r="DZ1161" s="206"/>
      <c r="EA1161" s="206"/>
      <c r="EB1161" s="206"/>
      <c r="EC1161" s="206"/>
      <c r="ED1161" s="206"/>
      <c r="EE1161" s="206"/>
      <c r="EF1161" s="206"/>
      <c r="EG1161" s="206"/>
      <c r="EH1161" s="206"/>
      <c r="EI1161" s="206"/>
      <c r="EJ1161" s="206"/>
      <c r="EK1161" s="206"/>
      <c r="EL1161" s="206"/>
      <c r="EM1161" s="206"/>
      <c r="EN1161" s="206"/>
      <c r="EO1161" s="206"/>
      <c r="EP1161" s="206"/>
      <c r="EQ1161" s="206"/>
      <c r="ER1161" s="206"/>
      <c r="ES1161" s="206"/>
      <c r="ET1161" s="206"/>
      <c r="EU1161" s="206"/>
      <c r="EV1161" s="206"/>
      <c r="EW1161" s="206"/>
      <c r="EX1161" s="206"/>
      <c r="EY1161" s="206"/>
      <c r="EZ1161" s="206"/>
      <c r="FA1161" s="206"/>
      <c r="FB1161" s="206"/>
      <c r="FC1161" s="206"/>
      <c r="FD1161" s="206"/>
      <c r="FE1161" s="206"/>
      <c r="FF1161" s="206"/>
      <c r="FG1161" s="206"/>
      <c r="FH1161" s="206"/>
      <c r="FI1161" s="206"/>
      <c r="FJ1161" s="206"/>
      <c r="FK1161" s="206"/>
      <c r="FL1161" s="206"/>
      <c r="FM1161" s="206"/>
      <c r="FN1161" s="206"/>
      <c r="FO1161" s="206"/>
      <c r="FP1161" s="206"/>
      <c r="FQ1161" s="206"/>
      <c r="FR1161" s="206"/>
      <c r="FS1161" s="206"/>
      <c r="FT1161" s="206"/>
      <c r="FU1161" s="206"/>
      <c r="FV1161" s="206"/>
      <c r="FW1161" s="206"/>
      <c r="FX1161" s="206"/>
      <c r="FY1161" s="206"/>
      <c r="FZ1161" s="206"/>
      <c r="GA1161" s="206"/>
      <c r="GB1161" s="206"/>
      <c r="GC1161" s="206"/>
      <c r="GD1161" s="206"/>
      <c r="GE1161" s="206"/>
      <c r="GF1161" s="206"/>
      <c r="GG1161" s="206"/>
      <c r="GH1161" s="206"/>
      <c r="GI1161" s="206"/>
      <c r="GJ1161" s="206"/>
      <c r="GK1161" s="206"/>
      <c r="GL1161" s="206"/>
      <c r="GM1161" s="206"/>
      <c r="GN1161" s="206"/>
      <c r="GO1161" s="206"/>
      <c r="GP1161" s="206"/>
      <c r="GQ1161" s="206"/>
      <c r="GR1161" s="206"/>
      <c r="GS1161" s="206"/>
      <c r="GT1161" s="206"/>
      <c r="GU1161" s="206"/>
      <c r="GV1161" s="206"/>
      <c r="GW1161" s="206"/>
      <c r="GX1161" s="206"/>
      <c r="GY1161" s="206"/>
      <c r="GZ1161" s="206"/>
      <c r="HA1161" s="206"/>
      <c r="HB1161" s="206"/>
      <c r="HC1161" s="206"/>
      <c r="HD1161" s="206"/>
      <c r="HE1161" s="206"/>
      <c r="HF1161" s="206"/>
      <c r="HG1161" s="206"/>
      <c r="HH1161" s="206"/>
      <c r="HI1161" s="206"/>
      <c r="HJ1161" s="206"/>
      <c r="HK1161" s="206"/>
      <c r="HL1161" s="206"/>
      <c r="HM1161" s="206"/>
      <c r="HN1161" s="206"/>
      <c r="HO1161" s="206"/>
      <c r="HP1161" s="206"/>
      <c r="HQ1161" s="206"/>
      <c r="HR1161" s="206"/>
      <c r="HS1161" s="206"/>
      <c r="HT1161" s="206"/>
      <c r="HU1161" s="206"/>
      <c r="HV1161" s="206"/>
      <c r="HW1161" s="206"/>
      <c r="HX1161" s="206"/>
      <c r="HY1161" s="206"/>
      <c r="HZ1161" s="206"/>
      <c r="IA1161" s="206"/>
      <c r="IB1161" s="206"/>
      <c r="IC1161" s="206"/>
      <c r="ID1161" s="206"/>
      <c r="IE1161" s="206"/>
      <c r="IF1161" s="206"/>
      <c r="IG1161" s="206"/>
      <c r="IH1161" s="206"/>
    </row>
    <row r="1162" spans="1:242" s="225" customFormat="1" hidden="1" x14ac:dyDescent="0.25">
      <c r="A1162" s="206"/>
      <c r="B1162" s="206"/>
      <c r="C1162" s="206"/>
      <c r="D1162" s="206"/>
      <c r="E1162" s="206"/>
      <c r="F1162" s="206"/>
      <c r="G1162" s="208"/>
      <c r="H1162" s="285">
        <v>4554800</v>
      </c>
      <c r="I1162" s="210"/>
      <c r="J1162" s="357">
        <f t="shared" si="18"/>
        <v>14815200</v>
      </c>
      <c r="K1162" s="251"/>
      <c r="L1162" s="287"/>
      <c r="M1162" s="206"/>
      <c r="N1162" s="287"/>
      <c r="O1162" s="287"/>
      <c r="P1162" s="287"/>
      <c r="Q1162" s="287"/>
      <c r="R1162" s="287"/>
      <c r="S1162" s="287"/>
      <c r="T1162" s="287"/>
      <c r="U1162" s="287"/>
      <c r="V1162" s="287"/>
      <c r="W1162" s="287"/>
      <c r="X1162" s="287"/>
      <c r="Y1162" s="287"/>
      <c r="Z1162" s="287"/>
      <c r="AA1162" s="287"/>
      <c r="AB1162" s="287"/>
      <c r="AC1162" s="287"/>
      <c r="AD1162" s="287"/>
      <c r="AE1162" s="287"/>
      <c r="AF1162" s="287"/>
      <c r="AG1162" s="287"/>
      <c r="AH1162" s="287"/>
      <c r="AI1162" s="287"/>
      <c r="AJ1162" s="449"/>
      <c r="AK1162" s="206"/>
      <c r="AL1162" s="206"/>
      <c r="AM1162" s="206"/>
      <c r="AN1162" s="206"/>
      <c r="AO1162" s="206"/>
      <c r="AP1162" s="206"/>
      <c r="AQ1162" s="206"/>
      <c r="AR1162" s="206"/>
      <c r="AS1162" s="206"/>
      <c r="AT1162" s="206"/>
      <c r="AU1162" s="206"/>
      <c r="AV1162" s="206"/>
      <c r="AW1162" s="206"/>
      <c r="AX1162" s="206"/>
      <c r="AY1162" s="206"/>
      <c r="AZ1162" s="206"/>
      <c r="BA1162" s="206"/>
      <c r="BB1162" s="206"/>
      <c r="BC1162" s="206"/>
      <c r="BD1162" s="206"/>
      <c r="BE1162" s="206"/>
      <c r="BF1162" s="206"/>
      <c r="BG1162" s="206"/>
      <c r="BH1162" s="206"/>
      <c r="BI1162" s="206"/>
      <c r="BJ1162" s="206"/>
      <c r="BK1162" s="206"/>
      <c r="BL1162" s="206"/>
      <c r="BM1162" s="206"/>
      <c r="BN1162" s="206"/>
      <c r="BO1162" s="206"/>
      <c r="BP1162" s="206"/>
      <c r="BQ1162" s="206"/>
      <c r="BR1162" s="206"/>
      <c r="BS1162" s="206"/>
      <c r="BT1162" s="206"/>
      <c r="BU1162" s="206"/>
      <c r="BV1162" s="206"/>
      <c r="BW1162" s="206"/>
      <c r="BX1162" s="206"/>
      <c r="BY1162" s="206"/>
      <c r="BZ1162" s="206"/>
      <c r="CA1162" s="206"/>
      <c r="CB1162" s="206"/>
      <c r="CC1162" s="206"/>
      <c r="CD1162" s="206"/>
      <c r="CE1162" s="206"/>
      <c r="CF1162" s="206"/>
      <c r="CG1162" s="206"/>
      <c r="CH1162" s="206"/>
      <c r="CI1162" s="206"/>
      <c r="CJ1162" s="206"/>
      <c r="CK1162" s="206"/>
      <c r="CL1162" s="206"/>
      <c r="CM1162" s="206"/>
      <c r="CN1162" s="206"/>
      <c r="CO1162" s="206"/>
      <c r="CP1162" s="206"/>
      <c r="CQ1162" s="206"/>
      <c r="CR1162" s="206"/>
      <c r="CS1162" s="206"/>
      <c r="CT1162" s="206"/>
      <c r="CU1162" s="206"/>
      <c r="CV1162" s="206"/>
      <c r="CW1162" s="206"/>
      <c r="CX1162" s="206"/>
      <c r="CY1162" s="206"/>
      <c r="CZ1162" s="206"/>
      <c r="DA1162" s="206"/>
      <c r="DB1162" s="206"/>
      <c r="DC1162" s="206"/>
      <c r="DD1162" s="206"/>
      <c r="DE1162" s="206"/>
      <c r="DF1162" s="206"/>
      <c r="DG1162" s="206"/>
      <c r="DH1162" s="206"/>
      <c r="DI1162" s="206"/>
      <c r="DJ1162" s="206"/>
      <c r="DK1162" s="206"/>
      <c r="DL1162" s="206"/>
      <c r="DM1162" s="206"/>
      <c r="DN1162" s="206"/>
      <c r="DO1162" s="206"/>
      <c r="DP1162" s="206"/>
      <c r="DQ1162" s="206"/>
      <c r="DR1162" s="206"/>
      <c r="DS1162" s="206"/>
      <c r="DT1162" s="206"/>
      <c r="DU1162" s="206"/>
      <c r="DV1162" s="206"/>
      <c r="DW1162" s="206"/>
      <c r="DX1162" s="206"/>
      <c r="DY1162" s="206"/>
      <c r="DZ1162" s="206"/>
      <c r="EA1162" s="206"/>
      <c r="EB1162" s="206"/>
      <c r="EC1162" s="206"/>
      <c r="ED1162" s="206"/>
      <c r="EE1162" s="206"/>
      <c r="EF1162" s="206"/>
      <c r="EG1162" s="206"/>
      <c r="EH1162" s="206"/>
      <c r="EI1162" s="206"/>
      <c r="EJ1162" s="206"/>
      <c r="EK1162" s="206"/>
      <c r="EL1162" s="206"/>
      <c r="EM1162" s="206"/>
      <c r="EN1162" s="206"/>
      <c r="EO1162" s="206"/>
      <c r="EP1162" s="206"/>
      <c r="EQ1162" s="206"/>
      <c r="ER1162" s="206"/>
      <c r="ES1162" s="206"/>
      <c r="ET1162" s="206"/>
      <c r="EU1162" s="206"/>
      <c r="EV1162" s="206"/>
      <c r="EW1162" s="206"/>
      <c r="EX1162" s="206"/>
      <c r="EY1162" s="206"/>
      <c r="EZ1162" s="206"/>
      <c r="FA1162" s="206"/>
      <c r="FB1162" s="206"/>
      <c r="FC1162" s="206"/>
      <c r="FD1162" s="206"/>
      <c r="FE1162" s="206"/>
      <c r="FF1162" s="206"/>
      <c r="FG1162" s="206"/>
      <c r="FH1162" s="206"/>
      <c r="FI1162" s="206"/>
      <c r="FJ1162" s="206"/>
      <c r="FK1162" s="206"/>
      <c r="FL1162" s="206"/>
      <c r="FM1162" s="206"/>
      <c r="FN1162" s="206"/>
      <c r="FO1162" s="206"/>
      <c r="FP1162" s="206"/>
      <c r="FQ1162" s="206"/>
      <c r="FR1162" s="206"/>
      <c r="FS1162" s="206"/>
      <c r="FT1162" s="206"/>
      <c r="FU1162" s="206"/>
      <c r="FV1162" s="206"/>
      <c r="FW1162" s="206"/>
      <c r="FX1162" s="206"/>
      <c r="FY1162" s="206"/>
      <c r="FZ1162" s="206"/>
      <c r="GA1162" s="206"/>
      <c r="GB1162" s="206"/>
      <c r="GC1162" s="206"/>
      <c r="GD1162" s="206"/>
      <c r="GE1162" s="206"/>
      <c r="GF1162" s="206"/>
      <c r="GG1162" s="206"/>
      <c r="GH1162" s="206"/>
      <c r="GI1162" s="206"/>
      <c r="GJ1162" s="206"/>
      <c r="GK1162" s="206"/>
      <c r="GL1162" s="206"/>
      <c r="GM1162" s="206"/>
      <c r="GN1162" s="206"/>
      <c r="GO1162" s="206"/>
      <c r="GP1162" s="206"/>
      <c r="GQ1162" s="206"/>
      <c r="GR1162" s="206"/>
      <c r="GS1162" s="206"/>
      <c r="GT1162" s="206"/>
      <c r="GU1162" s="206"/>
      <c r="GV1162" s="206"/>
      <c r="GW1162" s="206"/>
      <c r="GX1162" s="206"/>
      <c r="GY1162" s="206"/>
      <c r="GZ1162" s="206"/>
      <c r="HA1162" s="206"/>
      <c r="HB1162" s="206"/>
      <c r="HC1162" s="206"/>
      <c r="HD1162" s="206"/>
      <c r="HE1162" s="206"/>
      <c r="HF1162" s="206"/>
      <c r="HG1162" s="206"/>
      <c r="HH1162" s="206"/>
      <c r="HI1162" s="206"/>
      <c r="HJ1162" s="206"/>
      <c r="HK1162" s="206"/>
      <c r="HL1162" s="206"/>
      <c r="HM1162" s="206"/>
      <c r="HN1162" s="206"/>
      <c r="HO1162" s="206"/>
      <c r="HP1162" s="206"/>
      <c r="HQ1162" s="206"/>
      <c r="HR1162" s="206"/>
      <c r="HS1162" s="206"/>
      <c r="HT1162" s="206"/>
      <c r="HU1162" s="206"/>
      <c r="HV1162" s="206"/>
      <c r="HW1162" s="206"/>
      <c r="HX1162" s="206"/>
      <c r="HY1162" s="206"/>
      <c r="HZ1162" s="206"/>
      <c r="IA1162" s="206"/>
      <c r="IB1162" s="206"/>
      <c r="IC1162" s="206"/>
      <c r="ID1162" s="206"/>
      <c r="IE1162" s="206"/>
      <c r="IF1162" s="206"/>
      <c r="IG1162" s="206"/>
      <c r="IH1162" s="206"/>
    </row>
    <row r="1163" spans="1:242" s="225" customFormat="1" hidden="1" x14ac:dyDescent="0.25">
      <c r="A1163" s="206"/>
      <c r="B1163" s="206"/>
      <c r="C1163" s="204">
        <v>43780</v>
      </c>
      <c r="D1163" s="406" t="s">
        <v>2042</v>
      </c>
      <c r="E1163" s="319" t="s">
        <v>2041</v>
      </c>
      <c r="F1163" s="255"/>
      <c r="G1163" s="320" t="s">
        <v>1198</v>
      </c>
      <c r="H1163" s="285"/>
      <c r="I1163" s="321">
        <v>8300000</v>
      </c>
      <c r="J1163" s="357">
        <f t="shared" si="18"/>
        <v>6515200</v>
      </c>
      <c r="K1163" s="251"/>
      <c r="L1163" s="287"/>
      <c r="M1163" s="319" t="s">
        <v>2041</v>
      </c>
      <c r="N1163" s="287"/>
      <c r="O1163" s="287"/>
      <c r="P1163" s="287"/>
      <c r="Q1163" s="287"/>
      <c r="R1163" s="287"/>
      <c r="S1163" s="287"/>
      <c r="T1163" s="287"/>
      <c r="U1163" s="287"/>
      <c r="V1163" s="287"/>
      <c r="W1163" s="287"/>
      <c r="X1163" s="287"/>
      <c r="Y1163" s="287"/>
      <c r="Z1163" s="287"/>
      <c r="AA1163" s="287"/>
      <c r="AB1163" s="287"/>
      <c r="AC1163" s="287"/>
      <c r="AD1163" s="287"/>
      <c r="AE1163" s="287"/>
      <c r="AF1163" s="287"/>
      <c r="AG1163" s="287"/>
      <c r="AH1163" s="287"/>
      <c r="AI1163" s="287"/>
      <c r="AJ1163" s="449"/>
      <c r="AK1163" s="206"/>
      <c r="AL1163" s="206"/>
      <c r="AM1163" s="206"/>
      <c r="AN1163" s="206"/>
      <c r="AO1163" s="206"/>
      <c r="AP1163" s="206"/>
      <c r="AQ1163" s="206"/>
      <c r="AR1163" s="206"/>
      <c r="AS1163" s="206"/>
      <c r="AT1163" s="206"/>
      <c r="AU1163" s="206"/>
      <c r="AV1163" s="206"/>
      <c r="AW1163" s="206"/>
      <c r="AX1163" s="206"/>
      <c r="AY1163" s="206"/>
      <c r="AZ1163" s="206"/>
      <c r="BA1163" s="206"/>
      <c r="BB1163" s="206"/>
      <c r="BC1163" s="206"/>
      <c r="BD1163" s="206"/>
      <c r="BE1163" s="206"/>
      <c r="BF1163" s="206"/>
      <c r="BG1163" s="206"/>
      <c r="BH1163" s="206"/>
      <c r="BI1163" s="206"/>
      <c r="BJ1163" s="206"/>
      <c r="BK1163" s="206"/>
      <c r="BL1163" s="206"/>
      <c r="BM1163" s="206"/>
      <c r="BN1163" s="206"/>
      <c r="BO1163" s="206"/>
      <c r="BP1163" s="206"/>
      <c r="BQ1163" s="206"/>
      <c r="BR1163" s="206"/>
      <c r="BS1163" s="206"/>
      <c r="BT1163" s="206"/>
      <c r="BU1163" s="206"/>
      <c r="BV1163" s="206"/>
      <c r="BW1163" s="206"/>
      <c r="BX1163" s="206"/>
      <c r="BY1163" s="206"/>
      <c r="BZ1163" s="206"/>
      <c r="CA1163" s="206"/>
      <c r="CB1163" s="206"/>
      <c r="CC1163" s="206"/>
      <c r="CD1163" s="206"/>
      <c r="CE1163" s="206"/>
      <c r="CF1163" s="206"/>
      <c r="CG1163" s="206"/>
      <c r="CH1163" s="206"/>
      <c r="CI1163" s="206"/>
      <c r="CJ1163" s="206"/>
      <c r="CK1163" s="206"/>
      <c r="CL1163" s="206"/>
      <c r="CM1163" s="206"/>
      <c r="CN1163" s="206"/>
      <c r="CO1163" s="206"/>
      <c r="CP1163" s="206"/>
      <c r="CQ1163" s="206"/>
      <c r="CR1163" s="206"/>
      <c r="CS1163" s="206"/>
      <c r="CT1163" s="206"/>
      <c r="CU1163" s="206"/>
      <c r="CV1163" s="206"/>
      <c r="CW1163" s="206"/>
      <c r="CX1163" s="206"/>
      <c r="CY1163" s="206"/>
      <c r="CZ1163" s="206"/>
      <c r="DA1163" s="206"/>
      <c r="DB1163" s="206"/>
      <c r="DC1163" s="206"/>
      <c r="DD1163" s="206"/>
      <c r="DE1163" s="206"/>
      <c r="DF1163" s="206"/>
      <c r="DG1163" s="206"/>
      <c r="DH1163" s="206"/>
      <c r="DI1163" s="206"/>
      <c r="DJ1163" s="206"/>
      <c r="DK1163" s="206"/>
      <c r="DL1163" s="206"/>
      <c r="DM1163" s="206"/>
      <c r="DN1163" s="206"/>
      <c r="DO1163" s="206"/>
      <c r="DP1163" s="206"/>
      <c r="DQ1163" s="206"/>
      <c r="DR1163" s="206"/>
      <c r="DS1163" s="206"/>
      <c r="DT1163" s="206"/>
      <c r="DU1163" s="206"/>
      <c r="DV1163" s="206"/>
      <c r="DW1163" s="206"/>
      <c r="DX1163" s="206"/>
      <c r="DY1163" s="206"/>
      <c r="DZ1163" s="206"/>
      <c r="EA1163" s="206"/>
      <c r="EB1163" s="206"/>
      <c r="EC1163" s="206"/>
      <c r="ED1163" s="206"/>
      <c r="EE1163" s="206"/>
      <c r="EF1163" s="206"/>
      <c r="EG1163" s="206"/>
      <c r="EH1163" s="206"/>
      <c r="EI1163" s="206"/>
      <c r="EJ1163" s="206"/>
      <c r="EK1163" s="206"/>
      <c r="EL1163" s="206"/>
      <c r="EM1163" s="206"/>
      <c r="EN1163" s="206"/>
      <c r="EO1163" s="206"/>
      <c r="EP1163" s="206"/>
      <c r="EQ1163" s="206"/>
      <c r="ER1163" s="206"/>
      <c r="ES1163" s="206"/>
      <c r="ET1163" s="206"/>
      <c r="EU1163" s="206"/>
      <c r="EV1163" s="206"/>
      <c r="EW1163" s="206"/>
      <c r="EX1163" s="206"/>
      <c r="EY1163" s="206"/>
      <c r="EZ1163" s="206"/>
      <c r="FA1163" s="206"/>
      <c r="FB1163" s="206"/>
      <c r="FC1163" s="206"/>
      <c r="FD1163" s="206"/>
      <c r="FE1163" s="206"/>
      <c r="FF1163" s="206"/>
      <c r="FG1163" s="206"/>
      <c r="FH1163" s="206"/>
      <c r="FI1163" s="206"/>
      <c r="FJ1163" s="206"/>
      <c r="FK1163" s="206"/>
      <c r="FL1163" s="206"/>
      <c r="FM1163" s="206"/>
      <c r="FN1163" s="206"/>
      <c r="FO1163" s="206"/>
      <c r="FP1163" s="206"/>
      <c r="FQ1163" s="206"/>
      <c r="FR1163" s="206"/>
      <c r="FS1163" s="206"/>
      <c r="FT1163" s="206"/>
      <c r="FU1163" s="206"/>
      <c r="FV1163" s="206"/>
      <c r="FW1163" s="206"/>
      <c r="FX1163" s="206"/>
      <c r="FY1163" s="206"/>
      <c r="FZ1163" s="206"/>
      <c r="GA1163" s="206"/>
      <c r="GB1163" s="206"/>
      <c r="GC1163" s="206"/>
      <c r="GD1163" s="206"/>
      <c r="GE1163" s="206"/>
      <c r="GF1163" s="206"/>
      <c r="GG1163" s="206"/>
      <c r="GH1163" s="206"/>
      <c r="GI1163" s="206"/>
      <c r="GJ1163" s="206"/>
      <c r="GK1163" s="206"/>
      <c r="GL1163" s="206"/>
      <c r="GM1163" s="206"/>
      <c r="GN1163" s="206"/>
      <c r="GO1163" s="206"/>
      <c r="GP1163" s="206"/>
      <c r="GQ1163" s="206"/>
      <c r="GR1163" s="206"/>
      <c r="GS1163" s="206"/>
      <c r="GT1163" s="206"/>
      <c r="GU1163" s="206"/>
      <c r="GV1163" s="206"/>
      <c r="GW1163" s="206"/>
      <c r="GX1163" s="206"/>
      <c r="GY1163" s="206"/>
      <c r="GZ1163" s="206"/>
      <c r="HA1163" s="206"/>
      <c r="HB1163" s="206"/>
      <c r="HC1163" s="206"/>
      <c r="HD1163" s="206"/>
      <c r="HE1163" s="206"/>
      <c r="HF1163" s="206"/>
      <c r="HG1163" s="206"/>
      <c r="HH1163" s="206"/>
      <c r="HI1163" s="206"/>
      <c r="HJ1163" s="206"/>
      <c r="HK1163" s="206"/>
      <c r="HL1163" s="206"/>
      <c r="HM1163" s="206"/>
      <c r="HN1163" s="206"/>
      <c r="HO1163" s="206"/>
      <c r="HP1163" s="206"/>
      <c r="HQ1163" s="206"/>
      <c r="HR1163" s="206"/>
      <c r="HS1163" s="206"/>
      <c r="HT1163" s="206"/>
      <c r="HU1163" s="206"/>
      <c r="HV1163" s="206"/>
      <c r="HW1163" s="206"/>
      <c r="HX1163" s="206"/>
      <c r="HY1163" s="206"/>
      <c r="HZ1163" s="206"/>
      <c r="IA1163" s="206"/>
      <c r="IB1163" s="206"/>
      <c r="IC1163" s="206"/>
      <c r="ID1163" s="206"/>
      <c r="IE1163" s="206"/>
      <c r="IF1163" s="206"/>
      <c r="IG1163" s="206"/>
      <c r="IH1163" s="206"/>
    </row>
    <row r="1164" spans="1:242" s="225" customFormat="1" hidden="1" x14ac:dyDescent="0.25">
      <c r="A1164" s="206"/>
      <c r="B1164" s="206"/>
      <c r="C1164" s="204">
        <v>43780</v>
      </c>
      <c r="D1164" s="407" t="s">
        <v>2043</v>
      </c>
      <c r="E1164" s="319" t="s">
        <v>2050</v>
      </c>
      <c r="F1164" s="322"/>
      <c r="G1164" s="270" t="s">
        <v>1198</v>
      </c>
      <c r="H1164" s="285"/>
      <c r="I1164" s="271">
        <v>1032700</v>
      </c>
      <c r="J1164" s="357">
        <f t="shared" si="18"/>
        <v>5482500</v>
      </c>
      <c r="K1164" s="251"/>
      <c r="L1164" s="287"/>
      <c r="M1164" s="319" t="s">
        <v>2050</v>
      </c>
      <c r="N1164" s="287"/>
      <c r="O1164" s="287"/>
      <c r="P1164" s="287"/>
      <c r="Q1164" s="287"/>
      <c r="R1164" s="287"/>
      <c r="S1164" s="287"/>
      <c r="T1164" s="287"/>
      <c r="U1164" s="287"/>
      <c r="V1164" s="287"/>
      <c r="W1164" s="287"/>
      <c r="X1164" s="287"/>
      <c r="Y1164" s="287"/>
      <c r="Z1164" s="287"/>
      <c r="AA1164" s="287"/>
      <c r="AB1164" s="287"/>
      <c r="AC1164" s="287"/>
      <c r="AD1164" s="287"/>
      <c r="AE1164" s="287"/>
      <c r="AF1164" s="287"/>
      <c r="AG1164" s="287"/>
      <c r="AH1164" s="287"/>
      <c r="AI1164" s="287"/>
      <c r="AJ1164" s="449"/>
      <c r="AK1164" s="206"/>
      <c r="AL1164" s="206"/>
      <c r="AM1164" s="206"/>
      <c r="AN1164" s="206"/>
      <c r="AO1164" s="206"/>
      <c r="AP1164" s="206"/>
      <c r="AQ1164" s="206"/>
      <c r="AR1164" s="206"/>
      <c r="AS1164" s="206"/>
      <c r="AT1164" s="206"/>
      <c r="AU1164" s="206"/>
      <c r="AV1164" s="206"/>
      <c r="AW1164" s="206"/>
      <c r="AX1164" s="206"/>
      <c r="AY1164" s="206"/>
      <c r="AZ1164" s="206"/>
      <c r="BA1164" s="206"/>
      <c r="BB1164" s="206"/>
      <c r="BC1164" s="206"/>
      <c r="BD1164" s="206"/>
      <c r="BE1164" s="206"/>
      <c r="BF1164" s="206"/>
      <c r="BG1164" s="206"/>
      <c r="BH1164" s="206"/>
      <c r="BI1164" s="206"/>
      <c r="BJ1164" s="206"/>
      <c r="BK1164" s="206"/>
      <c r="BL1164" s="206"/>
      <c r="BM1164" s="206"/>
      <c r="BN1164" s="206"/>
      <c r="BO1164" s="206"/>
      <c r="BP1164" s="206"/>
      <c r="BQ1164" s="206"/>
      <c r="BR1164" s="206"/>
      <c r="BS1164" s="206"/>
      <c r="BT1164" s="206"/>
      <c r="BU1164" s="206"/>
      <c r="BV1164" s="206"/>
      <c r="BW1164" s="206"/>
      <c r="BX1164" s="206"/>
      <c r="BY1164" s="206"/>
      <c r="BZ1164" s="206"/>
      <c r="CA1164" s="206"/>
      <c r="CB1164" s="206"/>
      <c r="CC1164" s="206"/>
      <c r="CD1164" s="206"/>
      <c r="CE1164" s="206"/>
      <c r="CF1164" s="206"/>
      <c r="CG1164" s="206"/>
      <c r="CH1164" s="206"/>
      <c r="CI1164" s="206"/>
      <c r="CJ1164" s="206"/>
      <c r="CK1164" s="206"/>
      <c r="CL1164" s="206"/>
      <c r="CM1164" s="206"/>
      <c r="CN1164" s="206"/>
      <c r="CO1164" s="206"/>
      <c r="CP1164" s="206"/>
      <c r="CQ1164" s="206"/>
      <c r="CR1164" s="206"/>
      <c r="CS1164" s="206"/>
      <c r="CT1164" s="206"/>
      <c r="CU1164" s="206"/>
      <c r="CV1164" s="206"/>
      <c r="CW1164" s="206"/>
      <c r="CX1164" s="206"/>
      <c r="CY1164" s="206"/>
      <c r="CZ1164" s="206"/>
      <c r="DA1164" s="206"/>
      <c r="DB1164" s="206"/>
      <c r="DC1164" s="206"/>
      <c r="DD1164" s="206"/>
      <c r="DE1164" s="206"/>
      <c r="DF1164" s="206"/>
      <c r="DG1164" s="206"/>
      <c r="DH1164" s="206"/>
      <c r="DI1164" s="206"/>
      <c r="DJ1164" s="206"/>
      <c r="DK1164" s="206"/>
      <c r="DL1164" s="206"/>
      <c r="DM1164" s="206"/>
      <c r="DN1164" s="206"/>
      <c r="DO1164" s="206"/>
      <c r="DP1164" s="206"/>
      <c r="DQ1164" s="206"/>
      <c r="DR1164" s="206"/>
      <c r="DS1164" s="206"/>
      <c r="DT1164" s="206"/>
      <c r="DU1164" s="206"/>
      <c r="DV1164" s="206"/>
      <c r="DW1164" s="206"/>
      <c r="DX1164" s="206"/>
      <c r="DY1164" s="206"/>
      <c r="DZ1164" s="206"/>
      <c r="EA1164" s="206"/>
      <c r="EB1164" s="206"/>
      <c r="EC1164" s="206"/>
      <c r="ED1164" s="206"/>
      <c r="EE1164" s="206"/>
      <c r="EF1164" s="206"/>
      <c r="EG1164" s="206"/>
      <c r="EH1164" s="206"/>
      <c r="EI1164" s="206"/>
      <c r="EJ1164" s="206"/>
      <c r="EK1164" s="206"/>
      <c r="EL1164" s="206"/>
      <c r="EM1164" s="206"/>
      <c r="EN1164" s="206"/>
      <c r="EO1164" s="206"/>
      <c r="EP1164" s="206"/>
      <c r="EQ1164" s="206"/>
      <c r="ER1164" s="206"/>
      <c r="ES1164" s="206"/>
      <c r="ET1164" s="206"/>
      <c r="EU1164" s="206"/>
      <c r="EV1164" s="206"/>
      <c r="EW1164" s="206"/>
      <c r="EX1164" s="206"/>
      <c r="EY1164" s="206"/>
      <c r="EZ1164" s="206"/>
      <c r="FA1164" s="206"/>
      <c r="FB1164" s="206"/>
      <c r="FC1164" s="206"/>
      <c r="FD1164" s="206"/>
      <c r="FE1164" s="206"/>
      <c r="FF1164" s="206"/>
      <c r="FG1164" s="206"/>
      <c r="FH1164" s="206"/>
      <c r="FI1164" s="206"/>
      <c r="FJ1164" s="206"/>
      <c r="FK1164" s="206"/>
      <c r="FL1164" s="206"/>
      <c r="FM1164" s="206"/>
      <c r="FN1164" s="206"/>
      <c r="FO1164" s="206"/>
      <c r="FP1164" s="206"/>
      <c r="FQ1164" s="206"/>
      <c r="FR1164" s="206"/>
      <c r="FS1164" s="206"/>
      <c r="FT1164" s="206"/>
      <c r="FU1164" s="206"/>
      <c r="FV1164" s="206"/>
      <c r="FW1164" s="206"/>
      <c r="FX1164" s="206"/>
      <c r="FY1164" s="206"/>
      <c r="FZ1164" s="206"/>
      <c r="GA1164" s="206"/>
      <c r="GB1164" s="206"/>
      <c r="GC1164" s="206"/>
      <c r="GD1164" s="206"/>
      <c r="GE1164" s="206"/>
      <c r="GF1164" s="206"/>
      <c r="GG1164" s="206"/>
      <c r="GH1164" s="206"/>
      <c r="GI1164" s="206"/>
      <c r="GJ1164" s="206"/>
      <c r="GK1164" s="206"/>
      <c r="GL1164" s="206"/>
      <c r="GM1164" s="206"/>
      <c r="GN1164" s="206"/>
      <c r="GO1164" s="206"/>
      <c r="GP1164" s="206"/>
      <c r="GQ1164" s="206"/>
      <c r="GR1164" s="206"/>
      <c r="GS1164" s="206"/>
      <c r="GT1164" s="206"/>
      <c r="GU1164" s="206"/>
      <c r="GV1164" s="206"/>
      <c r="GW1164" s="206"/>
      <c r="GX1164" s="206"/>
      <c r="GY1164" s="206"/>
      <c r="GZ1164" s="206"/>
      <c r="HA1164" s="206"/>
      <c r="HB1164" s="206"/>
      <c r="HC1164" s="206"/>
      <c r="HD1164" s="206"/>
      <c r="HE1164" s="206"/>
      <c r="HF1164" s="206"/>
      <c r="HG1164" s="206"/>
      <c r="HH1164" s="206"/>
      <c r="HI1164" s="206"/>
      <c r="HJ1164" s="206"/>
      <c r="HK1164" s="206"/>
      <c r="HL1164" s="206"/>
      <c r="HM1164" s="206"/>
      <c r="HN1164" s="206"/>
      <c r="HO1164" s="206"/>
      <c r="HP1164" s="206"/>
      <c r="HQ1164" s="206"/>
      <c r="HR1164" s="206"/>
      <c r="HS1164" s="206"/>
      <c r="HT1164" s="206"/>
      <c r="HU1164" s="206"/>
      <c r="HV1164" s="206"/>
      <c r="HW1164" s="206"/>
      <c r="HX1164" s="206"/>
      <c r="HY1164" s="206"/>
      <c r="HZ1164" s="206"/>
      <c r="IA1164" s="206"/>
      <c r="IB1164" s="206"/>
      <c r="IC1164" s="206"/>
      <c r="ID1164" s="206"/>
      <c r="IE1164" s="206"/>
      <c r="IF1164" s="206"/>
      <c r="IG1164" s="206"/>
      <c r="IH1164" s="206"/>
    </row>
    <row r="1165" spans="1:242" s="225" customFormat="1" hidden="1" x14ac:dyDescent="0.25">
      <c r="A1165" s="206"/>
      <c r="B1165" s="206"/>
      <c r="C1165" s="204"/>
      <c r="D1165" s="407" t="s">
        <v>1100</v>
      </c>
      <c r="E1165" s="319"/>
      <c r="F1165" s="322"/>
      <c r="G1165" s="270" t="s">
        <v>1198</v>
      </c>
      <c r="H1165" s="349">
        <v>955000</v>
      </c>
      <c r="I1165" s="271"/>
      <c r="J1165" s="357">
        <f t="shared" si="18"/>
        <v>6437500</v>
      </c>
      <c r="K1165" s="251" t="s">
        <v>2040</v>
      </c>
      <c r="L1165" s="287"/>
      <c r="M1165" s="319"/>
      <c r="N1165" s="287"/>
      <c r="O1165" s="287"/>
      <c r="P1165" s="287"/>
      <c r="Q1165" s="287"/>
      <c r="R1165" s="287"/>
      <c r="S1165" s="287"/>
      <c r="T1165" s="287"/>
      <c r="U1165" s="287"/>
      <c r="V1165" s="287"/>
      <c r="W1165" s="287"/>
      <c r="X1165" s="287"/>
      <c r="Y1165" s="287"/>
      <c r="Z1165" s="287"/>
      <c r="AA1165" s="287"/>
      <c r="AB1165" s="287"/>
      <c r="AC1165" s="287"/>
      <c r="AD1165" s="287"/>
      <c r="AE1165" s="287"/>
      <c r="AF1165" s="287"/>
      <c r="AG1165" s="287"/>
      <c r="AH1165" s="287"/>
      <c r="AI1165" s="287"/>
      <c r="AJ1165" s="449"/>
      <c r="AK1165" s="206"/>
      <c r="AL1165" s="206"/>
      <c r="AM1165" s="206"/>
      <c r="AN1165" s="206"/>
      <c r="AO1165" s="206"/>
      <c r="AP1165" s="206"/>
      <c r="AQ1165" s="206"/>
      <c r="AR1165" s="206"/>
      <c r="AS1165" s="206"/>
      <c r="AT1165" s="206"/>
      <c r="AU1165" s="206"/>
      <c r="AV1165" s="206"/>
      <c r="AW1165" s="206"/>
      <c r="AX1165" s="206"/>
      <c r="AY1165" s="206"/>
      <c r="AZ1165" s="206"/>
      <c r="BA1165" s="206"/>
      <c r="BB1165" s="206"/>
      <c r="BC1165" s="206"/>
      <c r="BD1165" s="206"/>
      <c r="BE1165" s="206"/>
      <c r="BF1165" s="206"/>
      <c r="BG1165" s="206"/>
      <c r="BH1165" s="206"/>
      <c r="BI1165" s="206"/>
      <c r="BJ1165" s="206"/>
      <c r="BK1165" s="206"/>
      <c r="BL1165" s="206"/>
      <c r="BM1165" s="206"/>
      <c r="BN1165" s="206"/>
      <c r="BO1165" s="206"/>
      <c r="BP1165" s="206"/>
      <c r="BQ1165" s="206"/>
      <c r="BR1165" s="206"/>
      <c r="BS1165" s="206"/>
      <c r="BT1165" s="206"/>
      <c r="BU1165" s="206"/>
      <c r="BV1165" s="206"/>
      <c r="BW1165" s="206"/>
      <c r="BX1165" s="206"/>
      <c r="BY1165" s="206"/>
      <c r="BZ1165" s="206"/>
      <c r="CA1165" s="206"/>
      <c r="CB1165" s="206"/>
      <c r="CC1165" s="206"/>
      <c r="CD1165" s="206"/>
      <c r="CE1165" s="206"/>
      <c r="CF1165" s="206"/>
      <c r="CG1165" s="206"/>
      <c r="CH1165" s="206"/>
      <c r="CI1165" s="206"/>
      <c r="CJ1165" s="206"/>
      <c r="CK1165" s="206"/>
      <c r="CL1165" s="206"/>
      <c r="CM1165" s="206"/>
      <c r="CN1165" s="206"/>
      <c r="CO1165" s="206"/>
      <c r="CP1165" s="206"/>
      <c r="CQ1165" s="206"/>
      <c r="CR1165" s="206"/>
      <c r="CS1165" s="206"/>
      <c r="CT1165" s="206"/>
      <c r="CU1165" s="206"/>
      <c r="CV1165" s="206"/>
      <c r="CW1165" s="206"/>
      <c r="CX1165" s="206"/>
      <c r="CY1165" s="206"/>
      <c r="CZ1165" s="206"/>
      <c r="DA1165" s="206"/>
      <c r="DB1165" s="206"/>
      <c r="DC1165" s="206"/>
      <c r="DD1165" s="206"/>
      <c r="DE1165" s="206"/>
      <c r="DF1165" s="206"/>
      <c r="DG1165" s="206"/>
      <c r="DH1165" s="206"/>
      <c r="DI1165" s="206"/>
      <c r="DJ1165" s="206"/>
      <c r="DK1165" s="206"/>
      <c r="DL1165" s="206"/>
      <c r="DM1165" s="206"/>
      <c r="DN1165" s="206"/>
      <c r="DO1165" s="206"/>
      <c r="DP1165" s="206"/>
      <c r="DQ1165" s="206"/>
      <c r="DR1165" s="206"/>
      <c r="DS1165" s="206"/>
      <c r="DT1165" s="206"/>
      <c r="DU1165" s="206"/>
      <c r="DV1165" s="206"/>
      <c r="DW1165" s="206"/>
      <c r="DX1165" s="206"/>
      <c r="DY1165" s="206"/>
      <c r="DZ1165" s="206"/>
      <c r="EA1165" s="206"/>
      <c r="EB1165" s="206"/>
      <c r="EC1165" s="206"/>
      <c r="ED1165" s="206"/>
      <c r="EE1165" s="206"/>
      <c r="EF1165" s="206"/>
      <c r="EG1165" s="206"/>
      <c r="EH1165" s="206"/>
      <c r="EI1165" s="206"/>
      <c r="EJ1165" s="206"/>
      <c r="EK1165" s="206"/>
      <c r="EL1165" s="206"/>
      <c r="EM1165" s="206"/>
      <c r="EN1165" s="206"/>
      <c r="EO1165" s="206"/>
      <c r="EP1165" s="206"/>
      <c r="EQ1165" s="206"/>
      <c r="ER1165" s="206"/>
      <c r="ES1165" s="206"/>
      <c r="ET1165" s="206"/>
      <c r="EU1165" s="206"/>
      <c r="EV1165" s="206"/>
      <c r="EW1165" s="206"/>
      <c r="EX1165" s="206"/>
      <c r="EY1165" s="206"/>
      <c r="EZ1165" s="206"/>
      <c r="FA1165" s="206"/>
      <c r="FB1165" s="206"/>
      <c r="FC1165" s="206"/>
      <c r="FD1165" s="206"/>
      <c r="FE1165" s="206"/>
      <c r="FF1165" s="206"/>
      <c r="FG1165" s="206"/>
      <c r="FH1165" s="206"/>
      <c r="FI1165" s="206"/>
      <c r="FJ1165" s="206"/>
      <c r="FK1165" s="206"/>
      <c r="FL1165" s="206"/>
      <c r="FM1165" s="206"/>
      <c r="FN1165" s="206"/>
      <c r="FO1165" s="206"/>
      <c r="FP1165" s="206"/>
      <c r="FQ1165" s="206"/>
      <c r="FR1165" s="206"/>
      <c r="FS1165" s="206"/>
      <c r="FT1165" s="206"/>
      <c r="FU1165" s="206"/>
      <c r="FV1165" s="206"/>
      <c r="FW1165" s="206"/>
      <c r="FX1165" s="206"/>
      <c r="FY1165" s="206"/>
      <c r="FZ1165" s="206"/>
      <c r="GA1165" s="206"/>
      <c r="GB1165" s="206"/>
      <c r="GC1165" s="206"/>
      <c r="GD1165" s="206"/>
      <c r="GE1165" s="206"/>
      <c r="GF1165" s="206"/>
      <c r="GG1165" s="206"/>
      <c r="GH1165" s="206"/>
      <c r="GI1165" s="206"/>
      <c r="GJ1165" s="206"/>
      <c r="GK1165" s="206"/>
      <c r="GL1165" s="206"/>
      <c r="GM1165" s="206"/>
      <c r="GN1165" s="206"/>
      <c r="GO1165" s="206"/>
      <c r="GP1165" s="206"/>
      <c r="GQ1165" s="206"/>
      <c r="GR1165" s="206"/>
      <c r="GS1165" s="206"/>
      <c r="GT1165" s="206"/>
      <c r="GU1165" s="206"/>
      <c r="GV1165" s="206"/>
      <c r="GW1165" s="206"/>
      <c r="GX1165" s="206"/>
      <c r="GY1165" s="206"/>
      <c r="GZ1165" s="206"/>
      <c r="HA1165" s="206"/>
      <c r="HB1165" s="206"/>
      <c r="HC1165" s="206"/>
      <c r="HD1165" s="206"/>
      <c r="HE1165" s="206"/>
      <c r="HF1165" s="206"/>
      <c r="HG1165" s="206"/>
      <c r="HH1165" s="206"/>
      <c r="HI1165" s="206"/>
      <c r="HJ1165" s="206"/>
      <c r="HK1165" s="206"/>
      <c r="HL1165" s="206"/>
      <c r="HM1165" s="206"/>
      <c r="HN1165" s="206"/>
      <c r="HO1165" s="206"/>
      <c r="HP1165" s="206"/>
      <c r="HQ1165" s="206"/>
      <c r="HR1165" s="206"/>
      <c r="HS1165" s="206"/>
      <c r="HT1165" s="206"/>
      <c r="HU1165" s="206"/>
      <c r="HV1165" s="206"/>
      <c r="HW1165" s="206"/>
      <c r="HX1165" s="206"/>
      <c r="HY1165" s="206"/>
      <c r="HZ1165" s="206"/>
      <c r="IA1165" s="206"/>
      <c r="IB1165" s="206"/>
      <c r="IC1165" s="206"/>
      <c r="ID1165" s="206"/>
      <c r="IE1165" s="206"/>
      <c r="IF1165" s="206"/>
      <c r="IG1165" s="206"/>
      <c r="IH1165" s="206"/>
    </row>
    <row r="1166" spans="1:242" s="225" customFormat="1" hidden="1" x14ac:dyDescent="0.25">
      <c r="A1166" s="206"/>
      <c r="B1166" s="206"/>
      <c r="C1166" s="204">
        <v>43780</v>
      </c>
      <c r="D1166" s="233" t="s">
        <v>1193</v>
      </c>
      <c r="E1166" s="319" t="s">
        <v>2051</v>
      </c>
      <c r="F1166" s="322"/>
      <c r="G1166" s="242" t="s">
        <v>1345</v>
      </c>
      <c r="H1166" s="285"/>
      <c r="I1166" s="236">
        <v>126000</v>
      </c>
      <c r="J1166" s="357">
        <f t="shared" si="18"/>
        <v>6311500</v>
      </c>
      <c r="K1166" s="251"/>
      <c r="L1166" s="287"/>
      <c r="M1166" s="319" t="s">
        <v>2051</v>
      </c>
      <c r="N1166" s="287"/>
      <c r="O1166" s="287"/>
      <c r="P1166" s="287"/>
      <c r="Q1166" s="287"/>
      <c r="R1166" s="287"/>
      <c r="S1166" s="287"/>
      <c r="T1166" s="287"/>
      <c r="U1166" s="287"/>
      <c r="V1166" s="287"/>
      <c r="W1166" s="287"/>
      <c r="X1166" s="287"/>
      <c r="Y1166" s="287"/>
      <c r="Z1166" s="287"/>
      <c r="AA1166" s="287"/>
      <c r="AB1166" s="287"/>
      <c r="AC1166" s="287"/>
      <c r="AD1166" s="287"/>
      <c r="AE1166" s="287"/>
      <c r="AF1166" s="287"/>
      <c r="AG1166" s="287"/>
      <c r="AH1166" s="287"/>
      <c r="AI1166" s="287"/>
      <c r="AJ1166" s="449"/>
      <c r="AK1166" s="206"/>
      <c r="AL1166" s="206"/>
      <c r="AM1166" s="206"/>
      <c r="AN1166" s="206"/>
      <c r="AO1166" s="206"/>
      <c r="AP1166" s="206"/>
      <c r="AQ1166" s="206"/>
      <c r="AR1166" s="206"/>
      <c r="AS1166" s="206"/>
      <c r="AT1166" s="206"/>
      <c r="AU1166" s="206"/>
      <c r="AV1166" s="206"/>
      <c r="AW1166" s="206"/>
      <c r="AX1166" s="206"/>
      <c r="AY1166" s="206"/>
      <c r="AZ1166" s="206"/>
      <c r="BA1166" s="206"/>
      <c r="BB1166" s="206"/>
      <c r="BC1166" s="206"/>
      <c r="BD1166" s="206"/>
      <c r="BE1166" s="206"/>
      <c r="BF1166" s="206"/>
      <c r="BG1166" s="206"/>
      <c r="BH1166" s="206"/>
      <c r="BI1166" s="206"/>
      <c r="BJ1166" s="206"/>
      <c r="BK1166" s="206"/>
      <c r="BL1166" s="206"/>
      <c r="BM1166" s="206"/>
      <c r="BN1166" s="206"/>
      <c r="BO1166" s="206"/>
      <c r="BP1166" s="206"/>
      <c r="BQ1166" s="206"/>
      <c r="BR1166" s="206"/>
      <c r="BS1166" s="206"/>
      <c r="BT1166" s="206"/>
      <c r="BU1166" s="206"/>
      <c r="BV1166" s="206"/>
      <c r="BW1166" s="206"/>
      <c r="BX1166" s="206"/>
      <c r="BY1166" s="206"/>
      <c r="BZ1166" s="206"/>
      <c r="CA1166" s="206"/>
      <c r="CB1166" s="206"/>
      <c r="CC1166" s="206"/>
      <c r="CD1166" s="206"/>
      <c r="CE1166" s="206"/>
      <c r="CF1166" s="206"/>
      <c r="CG1166" s="206"/>
      <c r="CH1166" s="206"/>
      <c r="CI1166" s="206"/>
      <c r="CJ1166" s="206"/>
      <c r="CK1166" s="206"/>
      <c r="CL1166" s="206"/>
      <c r="CM1166" s="206"/>
      <c r="CN1166" s="206"/>
      <c r="CO1166" s="206"/>
      <c r="CP1166" s="206"/>
      <c r="CQ1166" s="206"/>
      <c r="CR1166" s="206"/>
      <c r="CS1166" s="206"/>
      <c r="CT1166" s="206"/>
      <c r="CU1166" s="206"/>
      <c r="CV1166" s="206"/>
      <c r="CW1166" s="206"/>
      <c r="CX1166" s="206"/>
      <c r="CY1166" s="206"/>
      <c r="CZ1166" s="206"/>
      <c r="DA1166" s="206"/>
      <c r="DB1166" s="206"/>
      <c r="DC1166" s="206"/>
      <c r="DD1166" s="206"/>
      <c r="DE1166" s="206"/>
      <c r="DF1166" s="206"/>
      <c r="DG1166" s="206"/>
      <c r="DH1166" s="206"/>
      <c r="DI1166" s="206"/>
      <c r="DJ1166" s="206"/>
      <c r="DK1166" s="206"/>
      <c r="DL1166" s="206"/>
      <c r="DM1166" s="206"/>
      <c r="DN1166" s="206"/>
      <c r="DO1166" s="206"/>
      <c r="DP1166" s="206"/>
      <c r="DQ1166" s="206"/>
      <c r="DR1166" s="206"/>
      <c r="DS1166" s="206"/>
      <c r="DT1166" s="206"/>
      <c r="DU1166" s="206"/>
      <c r="DV1166" s="206"/>
      <c r="DW1166" s="206"/>
      <c r="DX1166" s="206"/>
      <c r="DY1166" s="206"/>
      <c r="DZ1166" s="206"/>
      <c r="EA1166" s="206"/>
      <c r="EB1166" s="206"/>
      <c r="EC1166" s="206"/>
      <c r="ED1166" s="206"/>
      <c r="EE1166" s="206"/>
      <c r="EF1166" s="206"/>
      <c r="EG1166" s="206"/>
      <c r="EH1166" s="206"/>
      <c r="EI1166" s="206"/>
      <c r="EJ1166" s="206"/>
      <c r="EK1166" s="206"/>
      <c r="EL1166" s="206"/>
      <c r="EM1166" s="206"/>
      <c r="EN1166" s="206"/>
      <c r="EO1166" s="206"/>
      <c r="EP1166" s="206"/>
      <c r="EQ1166" s="206"/>
      <c r="ER1166" s="206"/>
      <c r="ES1166" s="206"/>
      <c r="ET1166" s="206"/>
      <c r="EU1166" s="206"/>
      <c r="EV1166" s="206"/>
      <c r="EW1166" s="206"/>
      <c r="EX1166" s="206"/>
      <c r="EY1166" s="206"/>
      <c r="EZ1166" s="206"/>
      <c r="FA1166" s="206"/>
      <c r="FB1166" s="206"/>
      <c r="FC1166" s="206"/>
      <c r="FD1166" s="206"/>
      <c r="FE1166" s="206"/>
      <c r="FF1166" s="206"/>
      <c r="FG1166" s="206"/>
      <c r="FH1166" s="206"/>
      <c r="FI1166" s="206"/>
      <c r="FJ1166" s="206"/>
      <c r="FK1166" s="206"/>
      <c r="FL1166" s="206"/>
      <c r="FM1166" s="206"/>
      <c r="FN1166" s="206"/>
      <c r="FO1166" s="206"/>
      <c r="FP1166" s="206"/>
      <c r="FQ1166" s="206"/>
      <c r="FR1166" s="206"/>
      <c r="FS1166" s="206"/>
      <c r="FT1166" s="206"/>
      <c r="FU1166" s="206"/>
      <c r="FV1166" s="206"/>
      <c r="FW1166" s="206"/>
      <c r="FX1166" s="206"/>
      <c r="FY1166" s="206"/>
      <c r="FZ1166" s="206"/>
      <c r="GA1166" s="206"/>
      <c r="GB1166" s="206"/>
      <c r="GC1166" s="206"/>
      <c r="GD1166" s="206"/>
      <c r="GE1166" s="206"/>
      <c r="GF1166" s="206"/>
      <c r="GG1166" s="206"/>
      <c r="GH1166" s="206"/>
      <c r="GI1166" s="206"/>
      <c r="GJ1166" s="206"/>
      <c r="GK1166" s="206"/>
      <c r="GL1166" s="206"/>
      <c r="GM1166" s="206"/>
      <c r="GN1166" s="206"/>
      <c r="GO1166" s="206"/>
      <c r="GP1166" s="206"/>
      <c r="GQ1166" s="206"/>
      <c r="GR1166" s="206"/>
      <c r="GS1166" s="206"/>
      <c r="GT1166" s="206"/>
      <c r="GU1166" s="206"/>
      <c r="GV1166" s="206"/>
      <c r="GW1166" s="206"/>
      <c r="GX1166" s="206"/>
      <c r="GY1166" s="206"/>
      <c r="GZ1166" s="206"/>
      <c r="HA1166" s="206"/>
      <c r="HB1166" s="206"/>
      <c r="HC1166" s="206"/>
      <c r="HD1166" s="206"/>
      <c r="HE1166" s="206"/>
      <c r="HF1166" s="206"/>
      <c r="HG1166" s="206"/>
      <c r="HH1166" s="206"/>
      <c r="HI1166" s="206"/>
      <c r="HJ1166" s="206"/>
      <c r="HK1166" s="206"/>
      <c r="HL1166" s="206"/>
      <c r="HM1166" s="206"/>
      <c r="HN1166" s="206"/>
      <c r="HO1166" s="206"/>
      <c r="HP1166" s="206"/>
      <c r="HQ1166" s="206"/>
      <c r="HR1166" s="206"/>
      <c r="HS1166" s="206"/>
      <c r="HT1166" s="206"/>
      <c r="HU1166" s="206"/>
      <c r="HV1166" s="206"/>
      <c r="HW1166" s="206"/>
      <c r="HX1166" s="206"/>
      <c r="HY1166" s="206"/>
      <c r="HZ1166" s="206"/>
      <c r="IA1166" s="206"/>
      <c r="IB1166" s="206"/>
      <c r="IC1166" s="206"/>
      <c r="ID1166" s="206"/>
      <c r="IE1166" s="206"/>
      <c r="IF1166" s="206"/>
      <c r="IG1166" s="206"/>
      <c r="IH1166" s="206"/>
    </row>
    <row r="1167" spans="1:242" s="225" customFormat="1" hidden="1" x14ac:dyDescent="0.25">
      <c r="A1167" s="206"/>
      <c r="B1167" s="206"/>
      <c r="C1167" s="204">
        <v>43781</v>
      </c>
      <c r="D1167" s="233" t="s">
        <v>2044</v>
      </c>
      <c r="E1167" s="319" t="s">
        <v>2052</v>
      </c>
      <c r="F1167" s="322"/>
      <c r="G1167" s="242" t="s">
        <v>1394</v>
      </c>
      <c r="H1167" s="285"/>
      <c r="I1167" s="236">
        <v>622244</v>
      </c>
      <c r="J1167" s="357">
        <f t="shared" si="18"/>
        <v>5689256</v>
      </c>
      <c r="K1167" s="251"/>
      <c r="L1167" s="287"/>
      <c r="M1167" s="319" t="s">
        <v>2052</v>
      </c>
      <c r="N1167" s="287"/>
      <c r="O1167" s="287"/>
      <c r="P1167" s="287"/>
      <c r="Q1167" s="287"/>
      <c r="R1167" s="287"/>
      <c r="S1167" s="287"/>
      <c r="T1167" s="287"/>
      <c r="U1167" s="287"/>
      <c r="V1167" s="287"/>
      <c r="W1167" s="287"/>
      <c r="X1167" s="287"/>
      <c r="Y1167" s="287"/>
      <c r="Z1167" s="287"/>
      <c r="AA1167" s="287"/>
      <c r="AB1167" s="287"/>
      <c r="AC1167" s="287"/>
      <c r="AD1167" s="287"/>
      <c r="AE1167" s="287"/>
      <c r="AF1167" s="287"/>
      <c r="AG1167" s="287"/>
      <c r="AH1167" s="287"/>
      <c r="AI1167" s="287"/>
      <c r="AJ1167" s="449"/>
      <c r="AK1167" s="206"/>
      <c r="AL1167" s="206"/>
      <c r="AM1167" s="206"/>
      <c r="AN1167" s="206"/>
      <c r="AO1167" s="206"/>
      <c r="AP1167" s="206"/>
      <c r="AQ1167" s="206"/>
      <c r="AR1167" s="206"/>
      <c r="AS1167" s="206"/>
      <c r="AT1167" s="206"/>
      <c r="AU1167" s="206"/>
      <c r="AV1167" s="206"/>
      <c r="AW1167" s="206"/>
      <c r="AX1167" s="206"/>
      <c r="AY1167" s="206"/>
      <c r="AZ1167" s="206"/>
      <c r="BA1167" s="206"/>
      <c r="BB1167" s="206"/>
      <c r="BC1167" s="206"/>
      <c r="BD1167" s="206"/>
      <c r="BE1167" s="206"/>
      <c r="BF1167" s="206"/>
      <c r="BG1167" s="206"/>
      <c r="BH1167" s="206"/>
      <c r="BI1167" s="206"/>
      <c r="BJ1167" s="206"/>
      <c r="BK1167" s="206"/>
      <c r="BL1167" s="206"/>
      <c r="BM1167" s="206"/>
      <c r="BN1167" s="206"/>
      <c r="BO1167" s="206"/>
      <c r="BP1167" s="206"/>
      <c r="BQ1167" s="206"/>
      <c r="BR1167" s="206"/>
      <c r="BS1167" s="206"/>
      <c r="BT1167" s="206"/>
      <c r="BU1167" s="206"/>
      <c r="BV1167" s="206"/>
      <c r="BW1167" s="206"/>
      <c r="BX1167" s="206"/>
      <c r="BY1167" s="206"/>
      <c r="BZ1167" s="206"/>
      <c r="CA1167" s="206"/>
      <c r="CB1167" s="206"/>
      <c r="CC1167" s="206"/>
      <c r="CD1167" s="206"/>
      <c r="CE1167" s="206"/>
      <c r="CF1167" s="206"/>
      <c r="CG1167" s="206"/>
      <c r="CH1167" s="206"/>
      <c r="CI1167" s="206"/>
      <c r="CJ1167" s="206"/>
      <c r="CK1167" s="206"/>
      <c r="CL1167" s="206"/>
      <c r="CM1167" s="206"/>
      <c r="CN1167" s="206"/>
      <c r="CO1167" s="206"/>
      <c r="CP1167" s="206"/>
      <c r="CQ1167" s="206"/>
      <c r="CR1167" s="206"/>
      <c r="CS1167" s="206"/>
      <c r="CT1167" s="206"/>
      <c r="CU1167" s="206"/>
      <c r="CV1167" s="206"/>
      <c r="CW1167" s="206"/>
      <c r="CX1167" s="206"/>
      <c r="CY1167" s="206"/>
      <c r="CZ1167" s="206"/>
      <c r="DA1167" s="206"/>
      <c r="DB1167" s="206"/>
      <c r="DC1167" s="206"/>
      <c r="DD1167" s="206"/>
      <c r="DE1167" s="206"/>
      <c r="DF1167" s="206"/>
      <c r="DG1167" s="206"/>
      <c r="DH1167" s="206"/>
      <c r="DI1167" s="206"/>
      <c r="DJ1167" s="206"/>
      <c r="DK1167" s="206"/>
      <c r="DL1167" s="206"/>
      <c r="DM1167" s="206"/>
      <c r="DN1167" s="206"/>
      <c r="DO1167" s="206"/>
      <c r="DP1167" s="206"/>
      <c r="DQ1167" s="206"/>
      <c r="DR1167" s="206"/>
      <c r="DS1167" s="206"/>
      <c r="DT1167" s="206"/>
      <c r="DU1167" s="206"/>
      <c r="DV1167" s="206"/>
      <c r="DW1167" s="206"/>
      <c r="DX1167" s="206"/>
      <c r="DY1167" s="206"/>
      <c r="DZ1167" s="206"/>
      <c r="EA1167" s="206"/>
      <c r="EB1167" s="206"/>
      <c r="EC1167" s="206"/>
      <c r="ED1167" s="206"/>
      <c r="EE1167" s="206"/>
      <c r="EF1167" s="206"/>
      <c r="EG1167" s="206"/>
      <c r="EH1167" s="206"/>
      <c r="EI1167" s="206"/>
      <c r="EJ1167" s="206"/>
      <c r="EK1167" s="206"/>
      <c r="EL1167" s="206"/>
      <c r="EM1167" s="206"/>
      <c r="EN1167" s="206"/>
      <c r="EO1167" s="206"/>
      <c r="EP1167" s="206"/>
      <c r="EQ1167" s="206"/>
      <c r="ER1167" s="206"/>
      <c r="ES1167" s="206"/>
      <c r="ET1167" s="206"/>
      <c r="EU1167" s="206"/>
      <c r="EV1167" s="206"/>
      <c r="EW1167" s="206"/>
      <c r="EX1167" s="206"/>
      <c r="EY1167" s="206"/>
      <c r="EZ1167" s="206"/>
      <c r="FA1167" s="206"/>
      <c r="FB1167" s="206"/>
      <c r="FC1167" s="206"/>
      <c r="FD1167" s="206"/>
      <c r="FE1167" s="206"/>
      <c r="FF1167" s="206"/>
      <c r="FG1167" s="206"/>
      <c r="FH1167" s="206"/>
      <c r="FI1167" s="206"/>
      <c r="FJ1167" s="206"/>
      <c r="FK1167" s="206"/>
      <c r="FL1167" s="206"/>
      <c r="FM1167" s="206"/>
      <c r="FN1167" s="206"/>
      <c r="FO1167" s="206"/>
      <c r="FP1167" s="206"/>
      <c r="FQ1167" s="206"/>
      <c r="FR1167" s="206"/>
      <c r="FS1167" s="206"/>
      <c r="FT1167" s="206"/>
      <c r="FU1167" s="206"/>
      <c r="FV1167" s="206"/>
      <c r="FW1167" s="206"/>
      <c r="FX1167" s="206"/>
      <c r="FY1167" s="206"/>
      <c r="FZ1167" s="206"/>
      <c r="GA1167" s="206"/>
      <c r="GB1167" s="206"/>
      <c r="GC1167" s="206"/>
      <c r="GD1167" s="206"/>
      <c r="GE1167" s="206"/>
      <c r="GF1167" s="206"/>
      <c r="GG1167" s="206"/>
      <c r="GH1167" s="206"/>
      <c r="GI1167" s="206"/>
      <c r="GJ1167" s="206"/>
      <c r="GK1167" s="206"/>
      <c r="GL1167" s="206"/>
      <c r="GM1167" s="206"/>
      <c r="GN1167" s="206"/>
      <c r="GO1167" s="206"/>
      <c r="GP1167" s="206"/>
      <c r="GQ1167" s="206"/>
      <c r="GR1167" s="206"/>
      <c r="GS1167" s="206"/>
      <c r="GT1167" s="206"/>
      <c r="GU1167" s="206"/>
      <c r="GV1167" s="206"/>
      <c r="GW1167" s="206"/>
      <c r="GX1167" s="206"/>
      <c r="GY1167" s="206"/>
      <c r="GZ1167" s="206"/>
      <c r="HA1167" s="206"/>
      <c r="HB1167" s="206"/>
      <c r="HC1167" s="206"/>
      <c r="HD1167" s="206"/>
      <c r="HE1167" s="206"/>
      <c r="HF1167" s="206"/>
      <c r="HG1167" s="206"/>
      <c r="HH1167" s="206"/>
      <c r="HI1167" s="206"/>
      <c r="HJ1167" s="206"/>
      <c r="HK1167" s="206"/>
      <c r="HL1167" s="206"/>
      <c r="HM1167" s="206"/>
      <c r="HN1167" s="206"/>
      <c r="HO1167" s="206"/>
      <c r="HP1167" s="206"/>
      <c r="HQ1167" s="206"/>
      <c r="HR1167" s="206"/>
      <c r="HS1167" s="206"/>
      <c r="HT1167" s="206"/>
      <c r="HU1167" s="206"/>
      <c r="HV1167" s="206"/>
      <c r="HW1167" s="206"/>
      <c r="HX1167" s="206"/>
      <c r="HY1167" s="206"/>
      <c r="HZ1167" s="206"/>
      <c r="IA1167" s="206"/>
      <c r="IB1167" s="206"/>
      <c r="IC1167" s="206"/>
      <c r="ID1167" s="206"/>
      <c r="IE1167" s="206"/>
      <c r="IF1167" s="206"/>
      <c r="IG1167" s="206"/>
      <c r="IH1167" s="206"/>
    </row>
    <row r="1168" spans="1:242" s="225" customFormat="1" hidden="1" x14ac:dyDescent="0.25">
      <c r="A1168" s="206"/>
      <c r="B1168" s="206"/>
      <c r="C1168" s="204"/>
      <c r="D1168" s="233" t="s">
        <v>1100</v>
      </c>
      <c r="E1168" s="319"/>
      <c r="F1168" s="322"/>
      <c r="G1168" s="242" t="s">
        <v>1394</v>
      </c>
      <c r="H1168" s="285">
        <v>955000</v>
      </c>
      <c r="I1168" s="236"/>
      <c r="J1168" s="357">
        <f t="shared" si="18"/>
        <v>6644256</v>
      </c>
      <c r="K1168" s="251" t="s">
        <v>2009</v>
      </c>
      <c r="L1168" s="287"/>
      <c r="M1168" s="319"/>
      <c r="N1168" s="287"/>
      <c r="O1168" s="287"/>
      <c r="P1168" s="287"/>
      <c r="Q1168" s="287"/>
      <c r="R1168" s="287"/>
      <c r="S1168" s="287"/>
      <c r="T1168" s="287"/>
      <c r="U1168" s="287"/>
      <c r="V1168" s="287"/>
      <c r="W1168" s="287"/>
      <c r="X1168" s="287"/>
      <c r="Y1168" s="287"/>
      <c r="Z1168" s="287"/>
      <c r="AA1168" s="287"/>
      <c r="AB1168" s="287"/>
      <c r="AC1168" s="287"/>
      <c r="AD1168" s="287"/>
      <c r="AE1168" s="287"/>
      <c r="AF1168" s="287"/>
      <c r="AG1168" s="287"/>
      <c r="AH1168" s="287"/>
      <c r="AI1168" s="287"/>
      <c r="AJ1168" s="449"/>
      <c r="AK1168" s="206"/>
      <c r="AL1168" s="206"/>
      <c r="AM1168" s="206"/>
      <c r="AN1168" s="206"/>
      <c r="AO1168" s="206"/>
      <c r="AP1168" s="206"/>
      <c r="AQ1168" s="206"/>
      <c r="AR1168" s="206"/>
      <c r="AS1168" s="206"/>
      <c r="AT1168" s="206"/>
      <c r="AU1168" s="206"/>
      <c r="AV1168" s="206"/>
      <c r="AW1168" s="206"/>
      <c r="AX1168" s="206"/>
      <c r="AY1168" s="206"/>
      <c r="AZ1168" s="206"/>
      <c r="BA1168" s="206"/>
      <c r="BB1168" s="206"/>
      <c r="BC1168" s="206"/>
      <c r="BD1168" s="206"/>
      <c r="BE1168" s="206"/>
      <c r="BF1168" s="206"/>
      <c r="BG1168" s="206"/>
      <c r="BH1168" s="206"/>
      <c r="BI1168" s="206"/>
      <c r="BJ1168" s="206"/>
      <c r="BK1168" s="206"/>
      <c r="BL1168" s="206"/>
      <c r="BM1168" s="206"/>
      <c r="BN1168" s="206"/>
      <c r="BO1168" s="206"/>
      <c r="BP1168" s="206"/>
      <c r="BQ1168" s="206"/>
      <c r="BR1168" s="206"/>
      <c r="BS1168" s="206"/>
      <c r="BT1168" s="206"/>
      <c r="BU1168" s="206"/>
      <c r="BV1168" s="206"/>
      <c r="BW1168" s="206"/>
      <c r="BX1168" s="206"/>
      <c r="BY1168" s="206"/>
      <c r="BZ1168" s="206"/>
      <c r="CA1168" s="206"/>
      <c r="CB1168" s="206"/>
      <c r="CC1168" s="206"/>
      <c r="CD1168" s="206"/>
      <c r="CE1168" s="206"/>
      <c r="CF1168" s="206"/>
      <c r="CG1168" s="206"/>
      <c r="CH1168" s="206"/>
      <c r="CI1168" s="206"/>
      <c r="CJ1168" s="206"/>
      <c r="CK1168" s="206"/>
      <c r="CL1168" s="206"/>
      <c r="CM1168" s="206"/>
      <c r="CN1168" s="206"/>
      <c r="CO1168" s="206"/>
      <c r="CP1168" s="206"/>
      <c r="CQ1168" s="206"/>
      <c r="CR1168" s="206"/>
      <c r="CS1168" s="206"/>
      <c r="CT1168" s="206"/>
      <c r="CU1168" s="206"/>
      <c r="CV1168" s="206"/>
      <c r="CW1168" s="206"/>
      <c r="CX1168" s="206"/>
      <c r="CY1168" s="206"/>
      <c r="CZ1168" s="206"/>
      <c r="DA1168" s="206"/>
      <c r="DB1168" s="206"/>
      <c r="DC1168" s="206"/>
      <c r="DD1168" s="206"/>
      <c r="DE1168" s="206"/>
      <c r="DF1168" s="206"/>
      <c r="DG1168" s="206"/>
      <c r="DH1168" s="206"/>
      <c r="DI1168" s="206"/>
      <c r="DJ1168" s="206"/>
      <c r="DK1168" s="206"/>
      <c r="DL1168" s="206"/>
      <c r="DM1168" s="206"/>
      <c r="DN1168" s="206"/>
      <c r="DO1168" s="206"/>
      <c r="DP1168" s="206"/>
      <c r="DQ1168" s="206"/>
      <c r="DR1168" s="206"/>
      <c r="DS1168" s="206"/>
      <c r="DT1168" s="206"/>
      <c r="DU1168" s="206"/>
      <c r="DV1168" s="206"/>
      <c r="DW1168" s="206"/>
      <c r="DX1168" s="206"/>
      <c r="DY1168" s="206"/>
      <c r="DZ1168" s="206"/>
      <c r="EA1168" s="206"/>
      <c r="EB1168" s="206"/>
      <c r="EC1168" s="206"/>
      <c r="ED1168" s="206"/>
      <c r="EE1168" s="206"/>
      <c r="EF1168" s="206"/>
      <c r="EG1168" s="206"/>
      <c r="EH1168" s="206"/>
      <c r="EI1168" s="206"/>
      <c r="EJ1168" s="206"/>
      <c r="EK1168" s="206"/>
      <c r="EL1168" s="206"/>
      <c r="EM1168" s="206"/>
      <c r="EN1168" s="206"/>
      <c r="EO1168" s="206"/>
      <c r="EP1168" s="206"/>
      <c r="EQ1168" s="206"/>
      <c r="ER1168" s="206"/>
      <c r="ES1168" s="206"/>
      <c r="ET1168" s="206"/>
      <c r="EU1168" s="206"/>
      <c r="EV1168" s="206"/>
      <c r="EW1168" s="206"/>
      <c r="EX1168" s="206"/>
      <c r="EY1168" s="206"/>
      <c r="EZ1168" s="206"/>
      <c r="FA1168" s="206"/>
      <c r="FB1168" s="206"/>
      <c r="FC1168" s="206"/>
      <c r="FD1168" s="206"/>
      <c r="FE1168" s="206"/>
      <c r="FF1168" s="206"/>
      <c r="FG1168" s="206"/>
      <c r="FH1168" s="206"/>
      <c r="FI1168" s="206"/>
      <c r="FJ1168" s="206"/>
      <c r="FK1168" s="206"/>
      <c r="FL1168" s="206"/>
      <c r="FM1168" s="206"/>
      <c r="FN1168" s="206"/>
      <c r="FO1168" s="206"/>
      <c r="FP1168" s="206"/>
      <c r="FQ1168" s="206"/>
      <c r="FR1168" s="206"/>
      <c r="FS1168" s="206"/>
      <c r="FT1168" s="206"/>
      <c r="FU1168" s="206"/>
      <c r="FV1168" s="206"/>
      <c r="FW1168" s="206"/>
      <c r="FX1168" s="206"/>
      <c r="FY1168" s="206"/>
      <c r="FZ1168" s="206"/>
      <c r="GA1168" s="206"/>
      <c r="GB1168" s="206"/>
      <c r="GC1168" s="206"/>
      <c r="GD1168" s="206"/>
      <c r="GE1168" s="206"/>
      <c r="GF1168" s="206"/>
      <c r="GG1168" s="206"/>
      <c r="GH1168" s="206"/>
      <c r="GI1168" s="206"/>
      <c r="GJ1168" s="206"/>
      <c r="GK1168" s="206"/>
      <c r="GL1168" s="206"/>
      <c r="GM1168" s="206"/>
      <c r="GN1168" s="206"/>
      <c r="GO1168" s="206"/>
      <c r="GP1168" s="206"/>
      <c r="GQ1168" s="206"/>
      <c r="GR1168" s="206"/>
      <c r="GS1168" s="206"/>
      <c r="GT1168" s="206"/>
      <c r="GU1168" s="206"/>
      <c r="GV1168" s="206"/>
      <c r="GW1168" s="206"/>
      <c r="GX1168" s="206"/>
      <c r="GY1168" s="206"/>
      <c r="GZ1168" s="206"/>
      <c r="HA1168" s="206"/>
      <c r="HB1168" s="206"/>
      <c r="HC1168" s="206"/>
      <c r="HD1168" s="206"/>
      <c r="HE1168" s="206"/>
      <c r="HF1168" s="206"/>
      <c r="HG1168" s="206"/>
      <c r="HH1168" s="206"/>
      <c r="HI1168" s="206"/>
      <c r="HJ1168" s="206"/>
      <c r="HK1168" s="206"/>
      <c r="HL1168" s="206"/>
      <c r="HM1168" s="206"/>
      <c r="HN1168" s="206"/>
      <c r="HO1168" s="206"/>
      <c r="HP1168" s="206"/>
      <c r="HQ1168" s="206"/>
      <c r="HR1168" s="206"/>
      <c r="HS1168" s="206"/>
      <c r="HT1168" s="206"/>
      <c r="HU1168" s="206"/>
      <c r="HV1168" s="206"/>
      <c r="HW1168" s="206"/>
      <c r="HX1168" s="206"/>
      <c r="HY1168" s="206"/>
      <c r="HZ1168" s="206"/>
      <c r="IA1168" s="206"/>
      <c r="IB1168" s="206"/>
      <c r="IC1168" s="206"/>
      <c r="ID1168" s="206"/>
      <c r="IE1168" s="206"/>
      <c r="IF1168" s="206"/>
      <c r="IG1168" s="206"/>
      <c r="IH1168" s="206"/>
    </row>
    <row r="1169" spans="1:242" s="225" customFormat="1" hidden="1" x14ac:dyDescent="0.25">
      <c r="A1169" s="206"/>
      <c r="B1169" s="206"/>
      <c r="C1169" s="204">
        <v>43781</v>
      </c>
      <c r="D1169" s="233" t="s">
        <v>2045</v>
      </c>
      <c r="E1169" s="319" t="s">
        <v>2053</v>
      </c>
      <c r="F1169" s="322"/>
      <c r="G1169" s="242" t="s">
        <v>1203</v>
      </c>
      <c r="H1169" s="285"/>
      <c r="I1169" s="236">
        <v>2490562</v>
      </c>
      <c r="J1169" s="357">
        <f t="shared" si="18"/>
        <v>4153694</v>
      </c>
      <c r="K1169" s="251"/>
      <c r="L1169" s="287"/>
      <c r="M1169" s="319" t="s">
        <v>2053</v>
      </c>
      <c r="N1169" s="287"/>
      <c r="O1169" s="287"/>
      <c r="P1169" s="287"/>
      <c r="Q1169" s="287"/>
      <c r="R1169" s="287"/>
      <c r="S1169" s="287"/>
      <c r="T1169" s="287"/>
      <c r="U1169" s="287"/>
      <c r="V1169" s="287"/>
      <c r="W1169" s="287"/>
      <c r="X1169" s="287"/>
      <c r="Y1169" s="287"/>
      <c r="Z1169" s="287"/>
      <c r="AA1169" s="287"/>
      <c r="AB1169" s="287"/>
      <c r="AC1169" s="287"/>
      <c r="AD1169" s="287"/>
      <c r="AE1169" s="287"/>
      <c r="AF1169" s="287"/>
      <c r="AG1169" s="287"/>
      <c r="AH1169" s="287"/>
      <c r="AI1169" s="287"/>
      <c r="AJ1169" s="449"/>
      <c r="AK1169" s="206"/>
      <c r="AL1169" s="206"/>
      <c r="AM1169" s="206"/>
      <c r="AN1169" s="206"/>
      <c r="AO1169" s="206"/>
      <c r="AP1169" s="206"/>
      <c r="AQ1169" s="206"/>
      <c r="AR1169" s="206"/>
      <c r="AS1169" s="206"/>
      <c r="AT1169" s="206"/>
      <c r="AU1169" s="206"/>
      <c r="AV1169" s="206"/>
      <c r="AW1169" s="206"/>
      <c r="AX1169" s="206"/>
      <c r="AY1169" s="206"/>
      <c r="AZ1169" s="206"/>
      <c r="BA1169" s="206"/>
      <c r="BB1169" s="206"/>
      <c r="BC1169" s="206"/>
      <c r="BD1169" s="206"/>
      <c r="BE1169" s="206"/>
      <c r="BF1169" s="206"/>
      <c r="BG1169" s="206"/>
      <c r="BH1169" s="206"/>
      <c r="BI1169" s="206"/>
      <c r="BJ1169" s="206"/>
      <c r="BK1169" s="206"/>
      <c r="BL1169" s="206"/>
      <c r="BM1169" s="206"/>
      <c r="BN1169" s="206"/>
      <c r="BO1169" s="206"/>
      <c r="BP1169" s="206"/>
      <c r="BQ1169" s="206"/>
      <c r="BR1169" s="206"/>
      <c r="BS1169" s="206"/>
      <c r="BT1169" s="206"/>
      <c r="BU1169" s="206"/>
      <c r="BV1169" s="206"/>
      <c r="BW1169" s="206"/>
      <c r="BX1169" s="206"/>
      <c r="BY1169" s="206"/>
      <c r="BZ1169" s="206"/>
      <c r="CA1169" s="206"/>
      <c r="CB1169" s="206"/>
      <c r="CC1169" s="206"/>
      <c r="CD1169" s="206"/>
      <c r="CE1169" s="206"/>
      <c r="CF1169" s="206"/>
      <c r="CG1169" s="206"/>
      <c r="CH1169" s="206"/>
      <c r="CI1169" s="206"/>
      <c r="CJ1169" s="206"/>
      <c r="CK1169" s="206"/>
      <c r="CL1169" s="206"/>
      <c r="CM1169" s="206"/>
      <c r="CN1169" s="206"/>
      <c r="CO1169" s="206"/>
      <c r="CP1169" s="206"/>
      <c r="CQ1169" s="206"/>
      <c r="CR1169" s="206"/>
      <c r="CS1169" s="206"/>
      <c r="CT1169" s="206"/>
      <c r="CU1169" s="206"/>
      <c r="CV1169" s="206"/>
      <c r="CW1169" s="206"/>
      <c r="CX1169" s="206"/>
      <c r="CY1169" s="206"/>
      <c r="CZ1169" s="206"/>
      <c r="DA1169" s="206"/>
      <c r="DB1169" s="206"/>
      <c r="DC1169" s="206"/>
      <c r="DD1169" s="206"/>
      <c r="DE1169" s="206"/>
      <c r="DF1169" s="206"/>
      <c r="DG1169" s="206"/>
      <c r="DH1169" s="206"/>
      <c r="DI1169" s="206"/>
      <c r="DJ1169" s="206"/>
      <c r="DK1169" s="206"/>
      <c r="DL1169" s="206"/>
      <c r="DM1169" s="206"/>
      <c r="DN1169" s="206"/>
      <c r="DO1169" s="206"/>
      <c r="DP1169" s="206"/>
      <c r="DQ1169" s="206"/>
      <c r="DR1169" s="206"/>
      <c r="DS1169" s="206"/>
      <c r="DT1169" s="206"/>
      <c r="DU1169" s="206"/>
      <c r="DV1169" s="206"/>
      <c r="DW1169" s="206"/>
      <c r="DX1169" s="206"/>
      <c r="DY1169" s="206"/>
      <c r="DZ1169" s="206"/>
      <c r="EA1169" s="206"/>
      <c r="EB1169" s="206"/>
      <c r="EC1169" s="206"/>
      <c r="ED1169" s="206"/>
      <c r="EE1169" s="206"/>
      <c r="EF1169" s="206"/>
      <c r="EG1169" s="206"/>
      <c r="EH1169" s="206"/>
      <c r="EI1169" s="206"/>
      <c r="EJ1169" s="206"/>
      <c r="EK1169" s="206"/>
      <c r="EL1169" s="206"/>
      <c r="EM1169" s="206"/>
      <c r="EN1169" s="206"/>
      <c r="EO1169" s="206"/>
      <c r="EP1169" s="206"/>
      <c r="EQ1169" s="206"/>
      <c r="ER1169" s="206"/>
      <c r="ES1169" s="206"/>
      <c r="ET1169" s="206"/>
      <c r="EU1169" s="206"/>
      <c r="EV1169" s="206"/>
      <c r="EW1169" s="206"/>
      <c r="EX1169" s="206"/>
      <c r="EY1169" s="206"/>
      <c r="EZ1169" s="206"/>
      <c r="FA1169" s="206"/>
      <c r="FB1169" s="206"/>
      <c r="FC1169" s="206"/>
      <c r="FD1169" s="206"/>
      <c r="FE1169" s="206"/>
      <c r="FF1169" s="206"/>
      <c r="FG1169" s="206"/>
      <c r="FH1169" s="206"/>
      <c r="FI1169" s="206"/>
      <c r="FJ1169" s="206"/>
      <c r="FK1169" s="206"/>
      <c r="FL1169" s="206"/>
      <c r="FM1169" s="206"/>
      <c r="FN1169" s="206"/>
      <c r="FO1169" s="206"/>
      <c r="FP1169" s="206"/>
      <c r="FQ1169" s="206"/>
      <c r="FR1169" s="206"/>
      <c r="FS1169" s="206"/>
      <c r="FT1169" s="206"/>
      <c r="FU1169" s="206"/>
      <c r="FV1169" s="206"/>
      <c r="FW1169" s="206"/>
      <c r="FX1169" s="206"/>
      <c r="FY1169" s="206"/>
      <c r="FZ1169" s="206"/>
      <c r="GA1169" s="206"/>
      <c r="GB1169" s="206"/>
      <c r="GC1169" s="206"/>
      <c r="GD1169" s="206"/>
      <c r="GE1169" s="206"/>
      <c r="GF1169" s="206"/>
      <c r="GG1169" s="206"/>
      <c r="GH1169" s="206"/>
      <c r="GI1169" s="206"/>
      <c r="GJ1169" s="206"/>
      <c r="GK1169" s="206"/>
      <c r="GL1169" s="206"/>
      <c r="GM1169" s="206"/>
      <c r="GN1169" s="206"/>
      <c r="GO1169" s="206"/>
      <c r="GP1169" s="206"/>
      <c r="GQ1169" s="206"/>
      <c r="GR1169" s="206"/>
      <c r="GS1169" s="206"/>
      <c r="GT1169" s="206"/>
      <c r="GU1169" s="206"/>
      <c r="GV1169" s="206"/>
      <c r="GW1169" s="206"/>
      <c r="GX1169" s="206"/>
      <c r="GY1169" s="206"/>
      <c r="GZ1169" s="206"/>
      <c r="HA1169" s="206"/>
      <c r="HB1169" s="206"/>
      <c r="HC1169" s="206"/>
      <c r="HD1169" s="206"/>
      <c r="HE1169" s="206"/>
      <c r="HF1169" s="206"/>
      <c r="HG1169" s="206"/>
      <c r="HH1169" s="206"/>
      <c r="HI1169" s="206"/>
      <c r="HJ1169" s="206"/>
      <c r="HK1169" s="206"/>
      <c r="HL1169" s="206"/>
      <c r="HM1169" s="206"/>
      <c r="HN1169" s="206"/>
      <c r="HO1169" s="206"/>
      <c r="HP1169" s="206"/>
      <c r="HQ1169" s="206"/>
      <c r="HR1169" s="206"/>
      <c r="HS1169" s="206"/>
      <c r="HT1169" s="206"/>
      <c r="HU1169" s="206"/>
      <c r="HV1169" s="206"/>
      <c r="HW1169" s="206"/>
      <c r="HX1169" s="206"/>
      <c r="HY1169" s="206"/>
      <c r="HZ1169" s="206"/>
      <c r="IA1169" s="206"/>
      <c r="IB1169" s="206"/>
      <c r="IC1169" s="206"/>
      <c r="ID1169" s="206"/>
      <c r="IE1169" s="206"/>
      <c r="IF1169" s="206"/>
      <c r="IG1169" s="206"/>
      <c r="IH1169" s="206"/>
    </row>
    <row r="1170" spans="1:242" s="225" customFormat="1" hidden="1" x14ac:dyDescent="0.25">
      <c r="A1170" s="206"/>
      <c r="B1170" s="206"/>
      <c r="C1170" s="204">
        <v>43781</v>
      </c>
      <c r="D1170" s="233" t="s">
        <v>2046</v>
      </c>
      <c r="E1170" s="319" t="s">
        <v>2054</v>
      </c>
      <c r="F1170" s="322"/>
      <c r="G1170" s="242" t="s">
        <v>1394</v>
      </c>
      <c r="H1170" s="285"/>
      <c r="I1170" s="236">
        <v>2182531</v>
      </c>
      <c r="J1170" s="357">
        <f t="shared" si="18"/>
        <v>1971163</v>
      </c>
      <c r="K1170" s="251"/>
      <c r="L1170" s="287"/>
      <c r="M1170" s="319" t="s">
        <v>2054</v>
      </c>
      <c r="N1170" s="287"/>
      <c r="O1170" s="287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449"/>
      <c r="AK1170" s="206"/>
      <c r="AL1170" s="206"/>
      <c r="AM1170" s="206"/>
      <c r="AN1170" s="206"/>
      <c r="AO1170" s="206"/>
      <c r="AP1170" s="206"/>
      <c r="AQ1170" s="206"/>
      <c r="AR1170" s="206"/>
      <c r="AS1170" s="206"/>
      <c r="AT1170" s="206"/>
      <c r="AU1170" s="206"/>
      <c r="AV1170" s="206"/>
      <c r="AW1170" s="206"/>
      <c r="AX1170" s="206"/>
      <c r="AY1170" s="206"/>
      <c r="AZ1170" s="206"/>
      <c r="BA1170" s="206"/>
      <c r="BB1170" s="206"/>
      <c r="BC1170" s="206"/>
      <c r="BD1170" s="206"/>
      <c r="BE1170" s="206"/>
      <c r="BF1170" s="206"/>
      <c r="BG1170" s="206"/>
      <c r="BH1170" s="206"/>
      <c r="BI1170" s="206"/>
      <c r="BJ1170" s="206"/>
      <c r="BK1170" s="206"/>
      <c r="BL1170" s="206"/>
      <c r="BM1170" s="206"/>
      <c r="BN1170" s="206"/>
      <c r="BO1170" s="206"/>
      <c r="BP1170" s="206"/>
      <c r="BQ1170" s="206"/>
      <c r="BR1170" s="206"/>
      <c r="BS1170" s="206"/>
      <c r="BT1170" s="206"/>
      <c r="BU1170" s="206"/>
      <c r="BV1170" s="206"/>
      <c r="BW1170" s="206"/>
      <c r="BX1170" s="206"/>
      <c r="BY1170" s="206"/>
      <c r="BZ1170" s="206"/>
      <c r="CA1170" s="206"/>
      <c r="CB1170" s="206"/>
      <c r="CC1170" s="206"/>
      <c r="CD1170" s="206"/>
      <c r="CE1170" s="206"/>
      <c r="CF1170" s="206"/>
      <c r="CG1170" s="206"/>
      <c r="CH1170" s="206"/>
      <c r="CI1170" s="206"/>
      <c r="CJ1170" s="206"/>
      <c r="CK1170" s="206"/>
      <c r="CL1170" s="206"/>
      <c r="CM1170" s="206"/>
      <c r="CN1170" s="206"/>
      <c r="CO1170" s="206"/>
      <c r="CP1170" s="206"/>
      <c r="CQ1170" s="206"/>
      <c r="CR1170" s="206"/>
      <c r="CS1170" s="206"/>
      <c r="CT1170" s="206"/>
      <c r="CU1170" s="206"/>
      <c r="CV1170" s="206"/>
      <c r="CW1170" s="206"/>
      <c r="CX1170" s="206"/>
      <c r="CY1170" s="206"/>
      <c r="CZ1170" s="206"/>
      <c r="DA1170" s="206"/>
      <c r="DB1170" s="206"/>
      <c r="DC1170" s="206"/>
      <c r="DD1170" s="206"/>
      <c r="DE1170" s="206"/>
      <c r="DF1170" s="206"/>
      <c r="DG1170" s="206"/>
      <c r="DH1170" s="206"/>
      <c r="DI1170" s="206"/>
      <c r="DJ1170" s="206"/>
      <c r="DK1170" s="206"/>
      <c r="DL1170" s="206"/>
      <c r="DM1170" s="206"/>
      <c r="DN1170" s="206"/>
      <c r="DO1170" s="206"/>
      <c r="DP1170" s="206"/>
      <c r="DQ1170" s="206"/>
      <c r="DR1170" s="206"/>
      <c r="DS1170" s="206"/>
      <c r="DT1170" s="206"/>
      <c r="DU1170" s="206"/>
      <c r="DV1170" s="206"/>
      <c r="DW1170" s="206"/>
      <c r="DX1170" s="206"/>
      <c r="DY1170" s="206"/>
      <c r="DZ1170" s="206"/>
      <c r="EA1170" s="206"/>
      <c r="EB1170" s="206"/>
      <c r="EC1170" s="206"/>
      <c r="ED1170" s="206"/>
      <c r="EE1170" s="206"/>
      <c r="EF1170" s="206"/>
      <c r="EG1170" s="206"/>
      <c r="EH1170" s="206"/>
      <c r="EI1170" s="206"/>
      <c r="EJ1170" s="206"/>
      <c r="EK1170" s="206"/>
      <c r="EL1170" s="206"/>
      <c r="EM1170" s="206"/>
      <c r="EN1170" s="206"/>
      <c r="EO1170" s="206"/>
      <c r="EP1170" s="206"/>
      <c r="EQ1170" s="206"/>
      <c r="ER1170" s="206"/>
      <c r="ES1170" s="206"/>
      <c r="ET1170" s="206"/>
      <c r="EU1170" s="206"/>
      <c r="EV1170" s="206"/>
      <c r="EW1170" s="206"/>
      <c r="EX1170" s="206"/>
      <c r="EY1170" s="206"/>
      <c r="EZ1170" s="206"/>
      <c r="FA1170" s="206"/>
      <c r="FB1170" s="206"/>
      <c r="FC1170" s="206"/>
      <c r="FD1170" s="206"/>
      <c r="FE1170" s="206"/>
      <c r="FF1170" s="206"/>
      <c r="FG1170" s="206"/>
      <c r="FH1170" s="206"/>
      <c r="FI1170" s="206"/>
      <c r="FJ1170" s="206"/>
      <c r="FK1170" s="206"/>
      <c r="FL1170" s="206"/>
      <c r="FM1170" s="206"/>
      <c r="FN1170" s="206"/>
      <c r="FO1170" s="206"/>
      <c r="FP1170" s="206"/>
      <c r="FQ1170" s="206"/>
      <c r="FR1170" s="206"/>
      <c r="FS1170" s="206"/>
      <c r="FT1170" s="206"/>
      <c r="FU1170" s="206"/>
      <c r="FV1170" s="206"/>
      <c r="FW1170" s="206"/>
      <c r="FX1170" s="206"/>
      <c r="FY1170" s="206"/>
      <c r="FZ1170" s="206"/>
      <c r="GA1170" s="206"/>
      <c r="GB1170" s="206"/>
      <c r="GC1170" s="206"/>
      <c r="GD1170" s="206"/>
      <c r="GE1170" s="206"/>
      <c r="GF1170" s="206"/>
      <c r="GG1170" s="206"/>
      <c r="GH1170" s="206"/>
      <c r="GI1170" s="206"/>
      <c r="GJ1170" s="206"/>
      <c r="GK1170" s="206"/>
      <c r="GL1170" s="206"/>
      <c r="GM1170" s="206"/>
      <c r="GN1170" s="206"/>
      <c r="GO1170" s="206"/>
      <c r="GP1170" s="206"/>
      <c r="GQ1170" s="206"/>
      <c r="GR1170" s="206"/>
      <c r="GS1170" s="206"/>
      <c r="GT1170" s="206"/>
      <c r="GU1170" s="206"/>
      <c r="GV1170" s="206"/>
      <c r="GW1170" s="206"/>
      <c r="GX1170" s="206"/>
      <c r="GY1170" s="206"/>
      <c r="GZ1170" s="206"/>
      <c r="HA1170" s="206"/>
      <c r="HB1170" s="206"/>
      <c r="HC1170" s="206"/>
      <c r="HD1170" s="206"/>
      <c r="HE1170" s="206"/>
      <c r="HF1170" s="206"/>
      <c r="HG1170" s="206"/>
      <c r="HH1170" s="206"/>
      <c r="HI1170" s="206"/>
      <c r="HJ1170" s="206"/>
      <c r="HK1170" s="206"/>
      <c r="HL1170" s="206"/>
      <c r="HM1170" s="206"/>
      <c r="HN1170" s="206"/>
      <c r="HO1170" s="206"/>
      <c r="HP1170" s="206"/>
      <c r="HQ1170" s="206"/>
      <c r="HR1170" s="206"/>
      <c r="HS1170" s="206"/>
      <c r="HT1170" s="206"/>
      <c r="HU1170" s="206"/>
      <c r="HV1170" s="206"/>
      <c r="HW1170" s="206"/>
      <c r="HX1170" s="206"/>
      <c r="HY1170" s="206"/>
      <c r="HZ1170" s="206"/>
      <c r="IA1170" s="206"/>
      <c r="IB1170" s="206"/>
      <c r="IC1170" s="206"/>
      <c r="ID1170" s="206"/>
      <c r="IE1170" s="206"/>
      <c r="IF1170" s="206"/>
      <c r="IG1170" s="206"/>
      <c r="IH1170" s="206"/>
    </row>
    <row r="1171" spans="1:242" s="225" customFormat="1" hidden="1" x14ac:dyDescent="0.25">
      <c r="A1171" s="206"/>
      <c r="B1171" s="206"/>
      <c r="C1171" s="204"/>
      <c r="D1171" s="233" t="s">
        <v>1100</v>
      </c>
      <c r="E1171" s="319"/>
      <c r="F1171" s="322"/>
      <c r="G1171" s="242" t="s">
        <v>1899</v>
      </c>
      <c r="H1171" s="349">
        <v>2455000</v>
      </c>
      <c r="I1171" s="236"/>
      <c r="J1171" s="357">
        <f t="shared" si="18"/>
        <v>4426163</v>
      </c>
      <c r="K1171" s="251" t="s">
        <v>2039</v>
      </c>
      <c r="L1171" s="287"/>
      <c r="M1171" s="319"/>
      <c r="N1171" s="287"/>
      <c r="O1171" s="287"/>
      <c r="P1171" s="287"/>
      <c r="Q1171" s="287"/>
      <c r="R1171" s="287"/>
      <c r="S1171" s="287"/>
      <c r="T1171" s="287"/>
      <c r="U1171" s="287"/>
      <c r="V1171" s="287"/>
      <c r="W1171" s="287"/>
      <c r="X1171" s="287"/>
      <c r="Y1171" s="287"/>
      <c r="Z1171" s="287"/>
      <c r="AA1171" s="287"/>
      <c r="AB1171" s="287"/>
      <c r="AC1171" s="287"/>
      <c r="AD1171" s="287"/>
      <c r="AE1171" s="287"/>
      <c r="AF1171" s="287"/>
      <c r="AG1171" s="287"/>
      <c r="AH1171" s="287"/>
      <c r="AI1171" s="287"/>
      <c r="AJ1171" s="449"/>
      <c r="AK1171" s="206"/>
      <c r="AL1171" s="206"/>
      <c r="AM1171" s="206"/>
      <c r="AN1171" s="206"/>
      <c r="AO1171" s="206"/>
      <c r="AP1171" s="206"/>
      <c r="AQ1171" s="206"/>
      <c r="AR1171" s="206"/>
      <c r="AS1171" s="206"/>
      <c r="AT1171" s="206"/>
      <c r="AU1171" s="206"/>
      <c r="AV1171" s="206"/>
      <c r="AW1171" s="206"/>
      <c r="AX1171" s="206"/>
      <c r="AY1171" s="206"/>
      <c r="AZ1171" s="206"/>
      <c r="BA1171" s="206"/>
      <c r="BB1171" s="206"/>
      <c r="BC1171" s="206"/>
      <c r="BD1171" s="206"/>
      <c r="BE1171" s="206"/>
      <c r="BF1171" s="206"/>
      <c r="BG1171" s="206"/>
      <c r="BH1171" s="206"/>
      <c r="BI1171" s="206"/>
      <c r="BJ1171" s="206"/>
      <c r="BK1171" s="206"/>
      <c r="BL1171" s="206"/>
      <c r="BM1171" s="206"/>
      <c r="BN1171" s="206"/>
      <c r="BO1171" s="206"/>
      <c r="BP1171" s="206"/>
      <c r="BQ1171" s="206"/>
      <c r="BR1171" s="206"/>
      <c r="BS1171" s="206"/>
      <c r="BT1171" s="206"/>
      <c r="BU1171" s="206"/>
      <c r="BV1171" s="206"/>
      <c r="BW1171" s="206"/>
      <c r="BX1171" s="206"/>
      <c r="BY1171" s="206"/>
      <c r="BZ1171" s="206"/>
      <c r="CA1171" s="206"/>
      <c r="CB1171" s="206"/>
      <c r="CC1171" s="206"/>
      <c r="CD1171" s="206"/>
      <c r="CE1171" s="206"/>
      <c r="CF1171" s="206"/>
      <c r="CG1171" s="206"/>
      <c r="CH1171" s="206"/>
      <c r="CI1171" s="206"/>
      <c r="CJ1171" s="206"/>
      <c r="CK1171" s="206"/>
      <c r="CL1171" s="206"/>
      <c r="CM1171" s="206"/>
      <c r="CN1171" s="206"/>
      <c r="CO1171" s="206"/>
      <c r="CP1171" s="206"/>
      <c r="CQ1171" s="206"/>
      <c r="CR1171" s="206"/>
      <c r="CS1171" s="206"/>
      <c r="CT1171" s="206"/>
      <c r="CU1171" s="206"/>
      <c r="CV1171" s="206"/>
      <c r="CW1171" s="206"/>
      <c r="CX1171" s="206"/>
      <c r="CY1171" s="206"/>
      <c r="CZ1171" s="206"/>
      <c r="DA1171" s="206"/>
      <c r="DB1171" s="206"/>
      <c r="DC1171" s="206"/>
      <c r="DD1171" s="206"/>
      <c r="DE1171" s="206"/>
      <c r="DF1171" s="206"/>
      <c r="DG1171" s="206"/>
      <c r="DH1171" s="206"/>
      <c r="DI1171" s="206"/>
      <c r="DJ1171" s="206"/>
      <c r="DK1171" s="206"/>
      <c r="DL1171" s="206"/>
      <c r="DM1171" s="206"/>
      <c r="DN1171" s="206"/>
      <c r="DO1171" s="206"/>
      <c r="DP1171" s="206"/>
      <c r="DQ1171" s="206"/>
      <c r="DR1171" s="206"/>
      <c r="DS1171" s="206"/>
      <c r="DT1171" s="206"/>
      <c r="DU1171" s="206"/>
      <c r="DV1171" s="206"/>
      <c r="DW1171" s="206"/>
      <c r="DX1171" s="206"/>
      <c r="DY1171" s="206"/>
      <c r="DZ1171" s="206"/>
      <c r="EA1171" s="206"/>
      <c r="EB1171" s="206"/>
      <c r="EC1171" s="206"/>
      <c r="ED1171" s="206"/>
      <c r="EE1171" s="206"/>
      <c r="EF1171" s="206"/>
      <c r="EG1171" s="206"/>
      <c r="EH1171" s="206"/>
      <c r="EI1171" s="206"/>
      <c r="EJ1171" s="206"/>
      <c r="EK1171" s="206"/>
      <c r="EL1171" s="206"/>
      <c r="EM1171" s="206"/>
      <c r="EN1171" s="206"/>
      <c r="EO1171" s="206"/>
      <c r="EP1171" s="206"/>
      <c r="EQ1171" s="206"/>
      <c r="ER1171" s="206"/>
      <c r="ES1171" s="206"/>
      <c r="ET1171" s="206"/>
      <c r="EU1171" s="206"/>
      <c r="EV1171" s="206"/>
      <c r="EW1171" s="206"/>
      <c r="EX1171" s="206"/>
      <c r="EY1171" s="206"/>
      <c r="EZ1171" s="206"/>
      <c r="FA1171" s="206"/>
      <c r="FB1171" s="206"/>
      <c r="FC1171" s="206"/>
      <c r="FD1171" s="206"/>
      <c r="FE1171" s="206"/>
      <c r="FF1171" s="206"/>
      <c r="FG1171" s="206"/>
      <c r="FH1171" s="206"/>
      <c r="FI1171" s="206"/>
      <c r="FJ1171" s="206"/>
      <c r="FK1171" s="206"/>
      <c r="FL1171" s="206"/>
      <c r="FM1171" s="206"/>
      <c r="FN1171" s="206"/>
      <c r="FO1171" s="206"/>
      <c r="FP1171" s="206"/>
      <c r="FQ1171" s="206"/>
      <c r="FR1171" s="206"/>
      <c r="FS1171" s="206"/>
      <c r="FT1171" s="206"/>
      <c r="FU1171" s="206"/>
      <c r="FV1171" s="206"/>
      <c r="FW1171" s="206"/>
      <c r="FX1171" s="206"/>
      <c r="FY1171" s="206"/>
      <c r="FZ1171" s="206"/>
      <c r="GA1171" s="206"/>
      <c r="GB1171" s="206"/>
      <c r="GC1171" s="206"/>
      <c r="GD1171" s="206"/>
      <c r="GE1171" s="206"/>
      <c r="GF1171" s="206"/>
      <c r="GG1171" s="206"/>
      <c r="GH1171" s="206"/>
      <c r="GI1171" s="206"/>
      <c r="GJ1171" s="206"/>
      <c r="GK1171" s="206"/>
      <c r="GL1171" s="206"/>
      <c r="GM1171" s="206"/>
      <c r="GN1171" s="206"/>
      <c r="GO1171" s="206"/>
      <c r="GP1171" s="206"/>
      <c r="GQ1171" s="206"/>
      <c r="GR1171" s="206"/>
      <c r="GS1171" s="206"/>
      <c r="GT1171" s="206"/>
      <c r="GU1171" s="206"/>
      <c r="GV1171" s="206"/>
      <c r="GW1171" s="206"/>
      <c r="GX1171" s="206"/>
      <c r="GY1171" s="206"/>
      <c r="GZ1171" s="206"/>
      <c r="HA1171" s="206"/>
      <c r="HB1171" s="206"/>
      <c r="HC1171" s="206"/>
      <c r="HD1171" s="206"/>
      <c r="HE1171" s="206"/>
      <c r="HF1171" s="206"/>
      <c r="HG1171" s="206"/>
      <c r="HH1171" s="206"/>
      <c r="HI1171" s="206"/>
      <c r="HJ1171" s="206"/>
      <c r="HK1171" s="206"/>
      <c r="HL1171" s="206"/>
      <c r="HM1171" s="206"/>
      <c r="HN1171" s="206"/>
      <c r="HO1171" s="206"/>
      <c r="HP1171" s="206"/>
      <c r="HQ1171" s="206"/>
      <c r="HR1171" s="206"/>
      <c r="HS1171" s="206"/>
      <c r="HT1171" s="206"/>
      <c r="HU1171" s="206"/>
      <c r="HV1171" s="206"/>
      <c r="HW1171" s="206"/>
      <c r="HX1171" s="206"/>
      <c r="HY1171" s="206"/>
      <c r="HZ1171" s="206"/>
      <c r="IA1171" s="206"/>
      <c r="IB1171" s="206"/>
      <c r="IC1171" s="206"/>
      <c r="ID1171" s="206"/>
      <c r="IE1171" s="206"/>
      <c r="IF1171" s="206"/>
      <c r="IG1171" s="206"/>
      <c r="IH1171" s="206"/>
    </row>
    <row r="1172" spans="1:242" s="225" customFormat="1" hidden="1" x14ac:dyDescent="0.25">
      <c r="A1172" s="206"/>
      <c r="B1172" s="206"/>
      <c r="C1172" s="204">
        <v>43781</v>
      </c>
      <c r="D1172" s="233" t="s">
        <v>2047</v>
      </c>
      <c r="E1172" s="319" t="s">
        <v>2055</v>
      </c>
      <c r="F1172" s="322"/>
      <c r="G1172" s="242" t="s">
        <v>1198</v>
      </c>
      <c r="H1172" s="285"/>
      <c r="I1172" s="236">
        <v>38000</v>
      </c>
      <c r="J1172" s="357">
        <f t="shared" si="18"/>
        <v>4388163</v>
      </c>
      <c r="K1172" s="251"/>
      <c r="L1172" s="287"/>
      <c r="M1172" s="319" t="s">
        <v>2055</v>
      </c>
      <c r="N1172" s="287"/>
      <c r="O1172" s="287"/>
      <c r="P1172" s="287"/>
      <c r="Q1172" s="287"/>
      <c r="R1172" s="287"/>
      <c r="S1172" s="287"/>
      <c r="T1172" s="287"/>
      <c r="U1172" s="287"/>
      <c r="V1172" s="287"/>
      <c r="W1172" s="287"/>
      <c r="X1172" s="287"/>
      <c r="Y1172" s="287"/>
      <c r="Z1172" s="287"/>
      <c r="AA1172" s="287"/>
      <c r="AB1172" s="287"/>
      <c r="AC1172" s="287"/>
      <c r="AD1172" s="287"/>
      <c r="AE1172" s="287"/>
      <c r="AF1172" s="287"/>
      <c r="AG1172" s="287"/>
      <c r="AH1172" s="287"/>
      <c r="AI1172" s="287"/>
      <c r="AJ1172" s="449"/>
      <c r="AK1172" s="206"/>
      <c r="AL1172" s="206"/>
      <c r="AM1172" s="206"/>
      <c r="AN1172" s="206"/>
      <c r="AO1172" s="206"/>
      <c r="AP1172" s="206"/>
      <c r="AQ1172" s="206"/>
      <c r="AR1172" s="206"/>
      <c r="AS1172" s="206"/>
      <c r="AT1172" s="206"/>
      <c r="AU1172" s="206"/>
      <c r="AV1172" s="206"/>
      <c r="AW1172" s="206"/>
      <c r="AX1172" s="206"/>
      <c r="AY1172" s="206"/>
      <c r="AZ1172" s="206"/>
      <c r="BA1172" s="206"/>
      <c r="BB1172" s="206"/>
      <c r="BC1172" s="206"/>
      <c r="BD1172" s="206"/>
      <c r="BE1172" s="206"/>
      <c r="BF1172" s="206"/>
      <c r="BG1172" s="206"/>
      <c r="BH1172" s="206"/>
      <c r="BI1172" s="206"/>
      <c r="BJ1172" s="206"/>
      <c r="BK1172" s="206"/>
      <c r="BL1172" s="206"/>
      <c r="BM1172" s="206"/>
      <c r="BN1172" s="206"/>
      <c r="BO1172" s="206"/>
      <c r="BP1172" s="206"/>
      <c r="BQ1172" s="206"/>
      <c r="BR1172" s="206"/>
      <c r="BS1172" s="206"/>
      <c r="BT1172" s="206"/>
      <c r="BU1172" s="206"/>
      <c r="BV1172" s="206"/>
      <c r="BW1172" s="206"/>
      <c r="BX1172" s="206"/>
      <c r="BY1172" s="206"/>
      <c r="BZ1172" s="206"/>
      <c r="CA1172" s="206"/>
      <c r="CB1172" s="206"/>
      <c r="CC1172" s="206"/>
      <c r="CD1172" s="206"/>
      <c r="CE1172" s="206"/>
      <c r="CF1172" s="206"/>
      <c r="CG1172" s="206"/>
      <c r="CH1172" s="206"/>
      <c r="CI1172" s="206"/>
      <c r="CJ1172" s="206"/>
      <c r="CK1172" s="206"/>
      <c r="CL1172" s="206"/>
      <c r="CM1172" s="206"/>
      <c r="CN1172" s="206"/>
      <c r="CO1172" s="206"/>
      <c r="CP1172" s="206"/>
      <c r="CQ1172" s="206"/>
      <c r="CR1172" s="206"/>
      <c r="CS1172" s="206"/>
      <c r="CT1172" s="206"/>
      <c r="CU1172" s="206"/>
      <c r="CV1172" s="206"/>
      <c r="CW1172" s="206"/>
      <c r="CX1172" s="206"/>
      <c r="CY1172" s="206"/>
      <c r="CZ1172" s="206"/>
      <c r="DA1172" s="206"/>
      <c r="DB1172" s="206"/>
      <c r="DC1172" s="206"/>
      <c r="DD1172" s="206"/>
      <c r="DE1172" s="206"/>
      <c r="DF1172" s="206"/>
      <c r="DG1172" s="206"/>
      <c r="DH1172" s="206"/>
      <c r="DI1172" s="206"/>
      <c r="DJ1172" s="206"/>
      <c r="DK1172" s="206"/>
      <c r="DL1172" s="206"/>
      <c r="DM1172" s="206"/>
      <c r="DN1172" s="206"/>
      <c r="DO1172" s="206"/>
      <c r="DP1172" s="206"/>
      <c r="DQ1172" s="206"/>
      <c r="DR1172" s="206"/>
      <c r="DS1172" s="206"/>
      <c r="DT1172" s="206"/>
      <c r="DU1172" s="206"/>
      <c r="DV1172" s="206"/>
      <c r="DW1172" s="206"/>
      <c r="DX1172" s="206"/>
      <c r="DY1172" s="206"/>
      <c r="DZ1172" s="206"/>
      <c r="EA1172" s="206"/>
      <c r="EB1172" s="206"/>
      <c r="EC1172" s="206"/>
      <c r="ED1172" s="206"/>
      <c r="EE1172" s="206"/>
      <c r="EF1172" s="206"/>
      <c r="EG1172" s="206"/>
      <c r="EH1172" s="206"/>
      <c r="EI1172" s="206"/>
      <c r="EJ1172" s="206"/>
      <c r="EK1172" s="206"/>
      <c r="EL1172" s="206"/>
      <c r="EM1172" s="206"/>
      <c r="EN1172" s="206"/>
      <c r="EO1172" s="206"/>
      <c r="EP1172" s="206"/>
      <c r="EQ1172" s="206"/>
      <c r="ER1172" s="206"/>
      <c r="ES1172" s="206"/>
      <c r="ET1172" s="206"/>
      <c r="EU1172" s="206"/>
      <c r="EV1172" s="206"/>
      <c r="EW1172" s="206"/>
      <c r="EX1172" s="206"/>
      <c r="EY1172" s="206"/>
      <c r="EZ1172" s="206"/>
      <c r="FA1172" s="206"/>
      <c r="FB1172" s="206"/>
      <c r="FC1172" s="206"/>
      <c r="FD1172" s="206"/>
      <c r="FE1172" s="206"/>
      <c r="FF1172" s="206"/>
      <c r="FG1172" s="206"/>
      <c r="FH1172" s="206"/>
      <c r="FI1172" s="206"/>
      <c r="FJ1172" s="206"/>
      <c r="FK1172" s="206"/>
      <c r="FL1172" s="206"/>
      <c r="FM1172" s="206"/>
      <c r="FN1172" s="206"/>
      <c r="FO1172" s="206"/>
      <c r="FP1172" s="206"/>
      <c r="FQ1172" s="206"/>
      <c r="FR1172" s="206"/>
      <c r="FS1172" s="206"/>
      <c r="FT1172" s="206"/>
      <c r="FU1172" s="206"/>
      <c r="FV1172" s="206"/>
      <c r="FW1172" s="206"/>
      <c r="FX1172" s="206"/>
      <c r="FY1172" s="206"/>
      <c r="FZ1172" s="206"/>
      <c r="GA1172" s="206"/>
      <c r="GB1172" s="206"/>
      <c r="GC1172" s="206"/>
      <c r="GD1172" s="206"/>
      <c r="GE1172" s="206"/>
      <c r="GF1172" s="206"/>
      <c r="GG1172" s="206"/>
      <c r="GH1172" s="206"/>
      <c r="GI1172" s="206"/>
      <c r="GJ1172" s="206"/>
      <c r="GK1172" s="206"/>
      <c r="GL1172" s="206"/>
      <c r="GM1172" s="206"/>
      <c r="GN1172" s="206"/>
      <c r="GO1172" s="206"/>
      <c r="GP1172" s="206"/>
      <c r="GQ1172" s="206"/>
      <c r="GR1172" s="206"/>
      <c r="GS1172" s="206"/>
      <c r="GT1172" s="206"/>
      <c r="GU1172" s="206"/>
      <c r="GV1172" s="206"/>
      <c r="GW1172" s="206"/>
      <c r="GX1172" s="206"/>
      <c r="GY1172" s="206"/>
      <c r="GZ1172" s="206"/>
      <c r="HA1172" s="206"/>
      <c r="HB1172" s="206"/>
      <c r="HC1172" s="206"/>
      <c r="HD1172" s="206"/>
      <c r="HE1172" s="206"/>
      <c r="HF1172" s="206"/>
      <c r="HG1172" s="206"/>
      <c r="HH1172" s="206"/>
      <c r="HI1172" s="206"/>
      <c r="HJ1172" s="206"/>
      <c r="HK1172" s="206"/>
      <c r="HL1172" s="206"/>
      <c r="HM1172" s="206"/>
      <c r="HN1172" s="206"/>
      <c r="HO1172" s="206"/>
      <c r="HP1172" s="206"/>
      <c r="HQ1172" s="206"/>
      <c r="HR1172" s="206"/>
      <c r="HS1172" s="206"/>
      <c r="HT1172" s="206"/>
      <c r="HU1172" s="206"/>
      <c r="HV1172" s="206"/>
      <c r="HW1172" s="206"/>
      <c r="HX1172" s="206"/>
      <c r="HY1172" s="206"/>
      <c r="HZ1172" s="206"/>
      <c r="IA1172" s="206"/>
      <c r="IB1172" s="206"/>
      <c r="IC1172" s="206"/>
      <c r="ID1172" s="206"/>
      <c r="IE1172" s="206"/>
      <c r="IF1172" s="206"/>
      <c r="IG1172" s="206"/>
      <c r="IH1172" s="206"/>
    </row>
    <row r="1173" spans="1:242" s="225" customFormat="1" hidden="1" x14ac:dyDescent="0.25">
      <c r="A1173" s="206"/>
      <c r="B1173" s="206"/>
      <c r="C1173" s="204">
        <v>43781</v>
      </c>
      <c r="D1173" s="233" t="s">
        <v>1188</v>
      </c>
      <c r="E1173" s="319" t="s">
        <v>2056</v>
      </c>
      <c r="F1173" s="322"/>
      <c r="G1173" s="242" t="s">
        <v>1187</v>
      </c>
      <c r="H1173" s="285"/>
      <c r="I1173" s="236">
        <v>549500</v>
      </c>
      <c r="J1173" s="357">
        <f t="shared" si="18"/>
        <v>3838663</v>
      </c>
      <c r="K1173" s="251"/>
      <c r="L1173" s="287"/>
      <c r="M1173" s="319" t="s">
        <v>2056</v>
      </c>
      <c r="N1173" s="287"/>
      <c r="O1173" s="287"/>
      <c r="P1173" s="287"/>
      <c r="Q1173" s="287"/>
      <c r="R1173" s="287"/>
      <c r="S1173" s="287"/>
      <c r="T1173" s="287"/>
      <c r="U1173" s="287"/>
      <c r="V1173" s="287"/>
      <c r="W1173" s="287"/>
      <c r="X1173" s="287"/>
      <c r="Y1173" s="287"/>
      <c r="Z1173" s="287"/>
      <c r="AA1173" s="287"/>
      <c r="AB1173" s="287"/>
      <c r="AC1173" s="287"/>
      <c r="AD1173" s="287"/>
      <c r="AE1173" s="287"/>
      <c r="AF1173" s="287"/>
      <c r="AG1173" s="287"/>
      <c r="AH1173" s="287"/>
      <c r="AI1173" s="287"/>
      <c r="AJ1173" s="449"/>
      <c r="AK1173" s="206"/>
      <c r="AL1173" s="206"/>
      <c r="AM1173" s="206"/>
      <c r="AN1173" s="206"/>
      <c r="AO1173" s="206"/>
      <c r="AP1173" s="206"/>
      <c r="AQ1173" s="206"/>
      <c r="AR1173" s="206"/>
      <c r="AS1173" s="206"/>
      <c r="AT1173" s="206"/>
      <c r="AU1173" s="206"/>
      <c r="AV1173" s="206"/>
      <c r="AW1173" s="206"/>
      <c r="AX1173" s="206"/>
      <c r="AY1173" s="206"/>
      <c r="AZ1173" s="206"/>
      <c r="BA1173" s="206"/>
      <c r="BB1173" s="206"/>
      <c r="BC1173" s="206"/>
      <c r="BD1173" s="206"/>
      <c r="BE1173" s="206"/>
      <c r="BF1173" s="206"/>
      <c r="BG1173" s="206"/>
      <c r="BH1173" s="206"/>
      <c r="BI1173" s="206"/>
      <c r="BJ1173" s="206"/>
      <c r="BK1173" s="206"/>
      <c r="BL1173" s="206"/>
      <c r="BM1173" s="206"/>
      <c r="BN1173" s="206"/>
      <c r="BO1173" s="206"/>
      <c r="BP1173" s="206"/>
      <c r="BQ1173" s="206"/>
      <c r="BR1173" s="206"/>
      <c r="BS1173" s="206"/>
      <c r="BT1173" s="206"/>
      <c r="BU1173" s="206"/>
      <c r="BV1173" s="206"/>
      <c r="BW1173" s="206"/>
      <c r="BX1173" s="206"/>
      <c r="BY1173" s="206"/>
      <c r="BZ1173" s="206"/>
      <c r="CA1173" s="206"/>
      <c r="CB1173" s="206"/>
      <c r="CC1173" s="206"/>
      <c r="CD1173" s="206"/>
      <c r="CE1173" s="206"/>
      <c r="CF1173" s="206"/>
      <c r="CG1173" s="206"/>
      <c r="CH1173" s="206"/>
      <c r="CI1173" s="206"/>
      <c r="CJ1173" s="206"/>
      <c r="CK1173" s="206"/>
      <c r="CL1173" s="206"/>
      <c r="CM1173" s="206"/>
      <c r="CN1173" s="206"/>
      <c r="CO1173" s="206"/>
      <c r="CP1173" s="206"/>
      <c r="CQ1173" s="206"/>
      <c r="CR1173" s="206"/>
      <c r="CS1173" s="206"/>
      <c r="CT1173" s="206"/>
      <c r="CU1173" s="206"/>
      <c r="CV1173" s="206"/>
      <c r="CW1173" s="206"/>
      <c r="CX1173" s="206"/>
      <c r="CY1173" s="206"/>
      <c r="CZ1173" s="206"/>
      <c r="DA1173" s="206"/>
      <c r="DB1173" s="206"/>
      <c r="DC1173" s="206"/>
      <c r="DD1173" s="206"/>
      <c r="DE1173" s="206"/>
      <c r="DF1173" s="206"/>
      <c r="DG1173" s="206"/>
      <c r="DH1173" s="206"/>
      <c r="DI1173" s="206"/>
      <c r="DJ1173" s="206"/>
      <c r="DK1173" s="206"/>
      <c r="DL1173" s="206"/>
      <c r="DM1173" s="206"/>
      <c r="DN1173" s="206"/>
      <c r="DO1173" s="206"/>
      <c r="DP1173" s="206"/>
      <c r="DQ1173" s="206"/>
      <c r="DR1173" s="206"/>
      <c r="DS1173" s="206"/>
      <c r="DT1173" s="206"/>
      <c r="DU1173" s="206"/>
      <c r="DV1173" s="206"/>
      <c r="DW1173" s="206"/>
      <c r="DX1173" s="206"/>
      <c r="DY1173" s="206"/>
      <c r="DZ1173" s="206"/>
      <c r="EA1173" s="206"/>
      <c r="EB1173" s="206"/>
      <c r="EC1173" s="206"/>
      <c r="ED1173" s="206"/>
      <c r="EE1173" s="206"/>
      <c r="EF1173" s="206"/>
      <c r="EG1173" s="206"/>
      <c r="EH1173" s="206"/>
      <c r="EI1173" s="206"/>
      <c r="EJ1173" s="206"/>
      <c r="EK1173" s="206"/>
      <c r="EL1173" s="206"/>
      <c r="EM1173" s="206"/>
      <c r="EN1173" s="206"/>
      <c r="EO1173" s="206"/>
      <c r="EP1173" s="206"/>
      <c r="EQ1173" s="206"/>
      <c r="ER1173" s="206"/>
      <c r="ES1173" s="206"/>
      <c r="ET1173" s="206"/>
      <c r="EU1173" s="206"/>
      <c r="EV1173" s="206"/>
      <c r="EW1173" s="206"/>
      <c r="EX1173" s="206"/>
      <c r="EY1173" s="206"/>
      <c r="EZ1173" s="206"/>
      <c r="FA1173" s="206"/>
      <c r="FB1173" s="206"/>
      <c r="FC1173" s="206"/>
      <c r="FD1173" s="206"/>
      <c r="FE1173" s="206"/>
      <c r="FF1173" s="206"/>
      <c r="FG1173" s="206"/>
      <c r="FH1173" s="206"/>
      <c r="FI1173" s="206"/>
      <c r="FJ1173" s="206"/>
      <c r="FK1173" s="206"/>
      <c r="FL1173" s="206"/>
      <c r="FM1173" s="206"/>
      <c r="FN1173" s="206"/>
      <c r="FO1173" s="206"/>
      <c r="FP1173" s="206"/>
      <c r="FQ1173" s="206"/>
      <c r="FR1173" s="206"/>
      <c r="FS1173" s="206"/>
      <c r="FT1173" s="206"/>
      <c r="FU1173" s="206"/>
      <c r="FV1173" s="206"/>
      <c r="FW1173" s="206"/>
      <c r="FX1173" s="206"/>
      <c r="FY1173" s="206"/>
      <c r="FZ1173" s="206"/>
      <c r="GA1173" s="206"/>
      <c r="GB1173" s="206"/>
      <c r="GC1173" s="206"/>
      <c r="GD1173" s="206"/>
      <c r="GE1173" s="206"/>
      <c r="GF1173" s="206"/>
      <c r="GG1173" s="206"/>
      <c r="GH1173" s="206"/>
      <c r="GI1173" s="206"/>
      <c r="GJ1173" s="206"/>
      <c r="GK1173" s="206"/>
      <c r="GL1173" s="206"/>
      <c r="GM1173" s="206"/>
      <c r="GN1173" s="206"/>
      <c r="GO1173" s="206"/>
      <c r="GP1173" s="206"/>
      <c r="GQ1173" s="206"/>
      <c r="GR1173" s="206"/>
      <c r="GS1173" s="206"/>
      <c r="GT1173" s="206"/>
      <c r="GU1173" s="206"/>
      <c r="GV1173" s="206"/>
      <c r="GW1173" s="206"/>
      <c r="GX1173" s="206"/>
      <c r="GY1173" s="206"/>
      <c r="GZ1173" s="206"/>
      <c r="HA1173" s="206"/>
      <c r="HB1173" s="206"/>
      <c r="HC1173" s="206"/>
      <c r="HD1173" s="206"/>
      <c r="HE1173" s="206"/>
      <c r="HF1173" s="206"/>
      <c r="HG1173" s="206"/>
      <c r="HH1173" s="206"/>
      <c r="HI1173" s="206"/>
      <c r="HJ1173" s="206"/>
      <c r="HK1173" s="206"/>
      <c r="HL1173" s="206"/>
      <c r="HM1173" s="206"/>
      <c r="HN1173" s="206"/>
      <c r="HO1173" s="206"/>
      <c r="HP1173" s="206"/>
      <c r="HQ1173" s="206"/>
      <c r="HR1173" s="206"/>
      <c r="HS1173" s="206"/>
      <c r="HT1173" s="206"/>
      <c r="HU1173" s="206"/>
      <c r="HV1173" s="206"/>
      <c r="HW1173" s="206"/>
      <c r="HX1173" s="206"/>
      <c r="HY1173" s="206"/>
      <c r="HZ1173" s="206"/>
      <c r="IA1173" s="206"/>
      <c r="IB1173" s="206"/>
      <c r="IC1173" s="206"/>
      <c r="ID1173" s="206"/>
      <c r="IE1173" s="206"/>
      <c r="IF1173" s="206"/>
      <c r="IG1173" s="206"/>
      <c r="IH1173" s="206"/>
    </row>
    <row r="1174" spans="1:242" s="225" customFormat="1" hidden="1" x14ac:dyDescent="0.25">
      <c r="A1174" s="206"/>
      <c r="B1174" s="206"/>
      <c r="C1174" s="204">
        <v>43782</v>
      </c>
      <c r="D1174" s="233" t="s">
        <v>1188</v>
      </c>
      <c r="E1174" s="319" t="s">
        <v>2057</v>
      </c>
      <c r="F1174" s="322"/>
      <c r="G1174" s="242" t="s">
        <v>1198</v>
      </c>
      <c r="H1174" s="285"/>
      <c r="I1174" s="236">
        <v>100000</v>
      </c>
      <c r="J1174" s="357">
        <f t="shared" si="18"/>
        <v>3738663</v>
      </c>
      <c r="K1174" s="251"/>
      <c r="L1174" s="287"/>
      <c r="M1174" s="319" t="s">
        <v>2057</v>
      </c>
      <c r="N1174" s="287"/>
      <c r="O1174" s="287"/>
      <c r="P1174" s="287"/>
      <c r="Q1174" s="287"/>
      <c r="R1174" s="287"/>
      <c r="S1174" s="287"/>
      <c r="T1174" s="287"/>
      <c r="U1174" s="287"/>
      <c r="V1174" s="287"/>
      <c r="W1174" s="287"/>
      <c r="X1174" s="287"/>
      <c r="Y1174" s="287"/>
      <c r="Z1174" s="287"/>
      <c r="AA1174" s="287"/>
      <c r="AB1174" s="287"/>
      <c r="AC1174" s="287"/>
      <c r="AD1174" s="287"/>
      <c r="AE1174" s="287"/>
      <c r="AF1174" s="287"/>
      <c r="AG1174" s="287"/>
      <c r="AH1174" s="287"/>
      <c r="AI1174" s="287"/>
      <c r="AJ1174" s="449"/>
      <c r="AK1174" s="206"/>
      <c r="AL1174" s="206"/>
      <c r="AM1174" s="206"/>
      <c r="AN1174" s="206"/>
      <c r="AO1174" s="206"/>
      <c r="AP1174" s="206"/>
      <c r="AQ1174" s="206"/>
      <c r="AR1174" s="206"/>
      <c r="AS1174" s="206"/>
      <c r="AT1174" s="206"/>
      <c r="AU1174" s="206"/>
      <c r="AV1174" s="206"/>
      <c r="AW1174" s="206"/>
      <c r="AX1174" s="206"/>
      <c r="AY1174" s="206"/>
      <c r="AZ1174" s="206"/>
      <c r="BA1174" s="206"/>
      <c r="BB1174" s="206"/>
      <c r="BC1174" s="206"/>
      <c r="BD1174" s="206"/>
      <c r="BE1174" s="206"/>
      <c r="BF1174" s="206"/>
      <c r="BG1174" s="206"/>
      <c r="BH1174" s="206"/>
      <c r="BI1174" s="206"/>
      <c r="BJ1174" s="206"/>
      <c r="BK1174" s="206"/>
      <c r="BL1174" s="206"/>
      <c r="BM1174" s="206"/>
      <c r="BN1174" s="206"/>
      <c r="BO1174" s="206"/>
      <c r="BP1174" s="206"/>
      <c r="BQ1174" s="206"/>
      <c r="BR1174" s="206"/>
      <c r="BS1174" s="206"/>
      <c r="BT1174" s="206"/>
      <c r="BU1174" s="206"/>
      <c r="BV1174" s="206"/>
      <c r="BW1174" s="206"/>
      <c r="BX1174" s="206"/>
      <c r="BY1174" s="206"/>
      <c r="BZ1174" s="206"/>
      <c r="CA1174" s="206"/>
      <c r="CB1174" s="206"/>
      <c r="CC1174" s="206"/>
      <c r="CD1174" s="206"/>
      <c r="CE1174" s="206"/>
      <c r="CF1174" s="206"/>
      <c r="CG1174" s="206"/>
      <c r="CH1174" s="206"/>
      <c r="CI1174" s="206"/>
      <c r="CJ1174" s="206"/>
      <c r="CK1174" s="206"/>
      <c r="CL1174" s="206"/>
      <c r="CM1174" s="206"/>
      <c r="CN1174" s="206"/>
      <c r="CO1174" s="206"/>
      <c r="CP1174" s="206"/>
      <c r="CQ1174" s="206"/>
      <c r="CR1174" s="206"/>
      <c r="CS1174" s="206"/>
      <c r="CT1174" s="206"/>
      <c r="CU1174" s="206"/>
      <c r="CV1174" s="206"/>
      <c r="CW1174" s="206"/>
      <c r="CX1174" s="206"/>
      <c r="CY1174" s="206"/>
      <c r="CZ1174" s="206"/>
      <c r="DA1174" s="206"/>
      <c r="DB1174" s="206"/>
      <c r="DC1174" s="206"/>
      <c r="DD1174" s="206"/>
      <c r="DE1174" s="206"/>
      <c r="DF1174" s="206"/>
      <c r="DG1174" s="206"/>
      <c r="DH1174" s="206"/>
      <c r="DI1174" s="206"/>
      <c r="DJ1174" s="206"/>
      <c r="DK1174" s="206"/>
      <c r="DL1174" s="206"/>
      <c r="DM1174" s="206"/>
      <c r="DN1174" s="206"/>
      <c r="DO1174" s="206"/>
      <c r="DP1174" s="206"/>
      <c r="DQ1174" s="206"/>
      <c r="DR1174" s="206"/>
      <c r="DS1174" s="206"/>
      <c r="DT1174" s="206"/>
      <c r="DU1174" s="206"/>
      <c r="DV1174" s="206"/>
      <c r="DW1174" s="206"/>
      <c r="DX1174" s="206"/>
      <c r="DY1174" s="206"/>
      <c r="DZ1174" s="206"/>
      <c r="EA1174" s="206"/>
      <c r="EB1174" s="206"/>
      <c r="EC1174" s="206"/>
      <c r="ED1174" s="206"/>
      <c r="EE1174" s="206"/>
      <c r="EF1174" s="206"/>
      <c r="EG1174" s="206"/>
      <c r="EH1174" s="206"/>
      <c r="EI1174" s="206"/>
      <c r="EJ1174" s="206"/>
      <c r="EK1174" s="206"/>
      <c r="EL1174" s="206"/>
      <c r="EM1174" s="206"/>
      <c r="EN1174" s="206"/>
      <c r="EO1174" s="206"/>
      <c r="EP1174" s="206"/>
      <c r="EQ1174" s="206"/>
      <c r="ER1174" s="206"/>
      <c r="ES1174" s="206"/>
      <c r="ET1174" s="206"/>
      <c r="EU1174" s="206"/>
      <c r="EV1174" s="206"/>
      <c r="EW1174" s="206"/>
      <c r="EX1174" s="206"/>
      <c r="EY1174" s="206"/>
      <c r="EZ1174" s="206"/>
      <c r="FA1174" s="206"/>
      <c r="FB1174" s="206"/>
      <c r="FC1174" s="206"/>
      <c r="FD1174" s="206"/>
      <c r="FE1174" s="206"/>
      <c r="FF1174" s="206"/>
      <c r="FG1174" s="206"/>
      <c r="FH1174" s="206"/>
      <c r="FI1174" s="206"/>
      <c r="FJ1174" s="206"/>
      <c r="FK1174" s="206"/>
      <c r="FL1174" s="206"/>
      <c r="FM1174" s="206"/>
      <c r="FN1174" s="206"/>
      <c r="FO1174" s="206"/>
      <c r="FP1174" s="206"/>
      <c r="FQ1174" s="206"/>
      <c r="FR1174" s="206"/>
      <c r="FS1174" s="206"/>
      <c r="FT1174" s="206"/>
      <c r="FU1174" s="206"/>
      <c r="FV1174" s="206"/>
      <c r="FW1174" s="206"/>
      <c r="FX1174" s="206"/>
      <c r="FY1174" s="206"/>
      <c r="FZ1174" s="206"/>
      <c r="GA1174" s="206"/>
      <c r="GB1174" s="206"/>
      <c r="GC1174" s="206"/>
      <c r="GD1174" s="206"/>
      <c r="GE1174" s="206"/>
      <c r="GF1174" s="206"/>
      <c r="GG1174" s="206"/>
      <c r="GH1174" s="206"/>
      <c r="GI1174" s="206"/>
      <c r="GJ1174" s="206"/>
      <c r="GK1174" s="206"/>
      <c r="GL1174" s="206"/>
      <c r="GM1174" s="206"/>
      <c r="GN1174" s="206"/>
      <c r="GO1174" s="206"/>
      <c r="GP1174" s="206"/>
      <c r="GQ1174" s="206"/>
      <c r="GR1174" s="206"/>
      <c r="GS1174" s="206"/>
      <c r="GT1174" s="206"/>
      <c r="GU1174" s="206"/>
      <c r="GV1174" s="206"/>
      <c r="GW1174" s="206"/>
      <c r="GX1174" s="206"/>
      <c r="GY1174" s="206"/>
      <c r="GZ1174" s="206"/>
      <c r="HA1174" s="206"/>
      <c r="HB1174" s="206"/>
      <c r="HC1174" s="206"/>
      <c r="HD1174" s="206"/>
      <c r="HE1174" s="206"/>
      <c r="HF1174" s="206"/>
      <c r="HG1174" s="206"/>
      <c r="HH1174" s="206"/>
      <c r="HI1174" s="206"/>
      <c r="HJ1174" s="206"/>
      <c r="HK1174" s="206"/>
      <c r="HL1174" s="206"/>
      <c r="HM1174" s="206"/>
      <c r="HN1174" s="206"/>
      <c r="HO1174" s="206"/>
      <c r="HP1174" s="206"/>
      <c r="HQ1174" s="206"/>
      <c r="HR1174" s="206"/>
      <c r="HS1174" s="206"/>
      <c r="HT1174" s="206"/>
      <c r="HU1174" s="206"/>
      <c r="HV1174" s="206"/>
      <c r="HW1174" s="206"/>
      <c r="HX1174" s="206"/>
      <c r="HY1174" s="206"/>
      <c r="HZ1174" s="206"/>
      <c r="IA1174" s="206"/>
      <c r="IB1174" s="206"/>
      <c r="IC1174" s="206"/>
      <c r="ID1174" s="206"/>
      <c r="IE1174" s="206"/>
      <c r="IF1174" s="206"/>
      <c r="IG1174" s="206"/>
      <c r="IH1174" s="206"/>
    </row>
    <row r="1175" spans="1:242" s="225" customFormat="1" hidden="1" x14ac:dyDescent="0.25">
      <c r="A1175" s="206"/>
      <c r="B1175" s="206"/>
      <c r="C1175" s="204">
        <v>43782</v>
      </c>
      <c r="D1175" s="233" t="s">
        <v>2031</v>
      </c>
      <c r="E1175" s="319" t="s">
        <v>2058</v>
      </c>
      <c r="F1175" s="322"/>
      <c r="G1175" s="242" t="s">
        <v>1210</v>
      </c>
      <c r="H1175" s="285"/>
      <c r="I1175" s="236">
        <v>2134922</v>
      </c>
      <c r="J1175" s="357">
        <f t="shared" si="18"/>
        <v>1603741</v>
      </c>
      <c r="K1175" s="251"/>
      <c r="L1175" s="287"/>
      <c r="M1175" s="319" t="s">
        <v>2058</v>
      </c>
      <c r="N1175" s="287"/>
      <c r="O1175" s="287"/>
      <c r="P1175" s="287"/>
      <c r="Q1175" s="287"/>
      <c r="R1175" s="287"/>
      <c r="S1175" s="287"/>
      <c r="T1175" s="287"/>
      <c r="U1175" s="287"/>
      <c r="V1175" s="287"/>
      <c r="W1175" s="287"/>
      <c r="X1175" s="287"/>
      <c r="Y1175" s="287"/>
      <c r="Z1175" s="287"/>
      <c r="AA1175" s="287"/>
      <c r="AB1175" s="287"/>
      <c r="AC1175" s="287"/>
      <c r="AD1175" s="287"/>
      <c r="AE1175" s="287"/>
      <c r="AF1175" s="287"/>
      <c r="AG1175" s="287"/>
      <c r="AH1175" s="287"/>
      <c r="AI1175" s="287"/>
      <c r="AJ1175" s="449"/>
      <c r="AK1175" s="206"/>
      <c r="AL1175" s="206"/>
      <c r="AM1175" s="206"/>
      <c r="AN1175" s="206"/>
      <c r="AO1175" s="206"/>
      <c r="AP1175" s="206"/>
      <c r="AQ1175" s="206"/>
      <c r="AR1175" s="206"/>
      <c r="AS1175" s="206"/>
      <c r="AT1175" s="206"/>
      <c r="AU1175" s="206"/>
      <c r="AV1175" s="206"/>
      <c r="AW1175" s="206"/>
      <c r="AX1175" s="206"/>
      <c r="AY1175" s="206"/>
      <c r="AZ1175" s="206"/>
      <c r="BA1175" s="206"/>
      <c r="BB1175" s="206"/>
      <c r="BC1175" s="206"/>
      <c r="BD1175" s="206"/>
      <c r="BE1175" s="206"/>
      <c r="BF1175" s="206"/>
      <c r="BG1175" s="206"/>
      <c r="BH1175" s="206"/>
      <c r="BI1175" s="206"/>
      <c r="BJ1175" s="206"/>
      <c r="BK1175" s="206"/>
      <c r="BL1175" s="206"/>
      <c r="BM1175" s="206"/>
      <c r="BN1175" s="206"/>
      <c r="BO1175" s="206"/>
      <c r="BP1175" s="206"/>
      <c r="BQ1175" s="206"/>
      <c r="BR1175" s="206"/>
      <c r="BS1175" s="206"/>
      <c r="BT1175" s="206"/>
      <c r="BU1175" s="206"/>
      <c r="BV1175" s="206"/>
      <c r="BW1175" s="206"/>
      <c r="BX1175" s="206"/>
      <c r="BY1175" s="206"/>
      <c r="BZ1175" s="206"/>
      <c r="CA1175" s="206"/>
      <c r="CB1175" s="206"/>
      <c r="CC1175" s="206"/>
      <c r="CD1175" s="206"/>
      <c r="CE1175" s="206"/>
      <c r="CF1175" s="206"/>
      <c r="CG1175" s="206"/>
      <c r="CH1175" s="206"/>
      <c r="CI1175" s="206"/>
      <c r="CJ1175" s="206"/>
      <c r="CK1175" s="206"/>
      <c r="CL1175" s="206"/>
      <c r="CM1175" s="206"/>
      <c r="CN1175" s="206"/>
      <c r="CO1175" s="206"/>
      <c r="CP1175" s="206"/>
      <c r="CQ1175" s="206"/>
      <c r="CR1175" s="206"/>
      <c r="CS1175" s="206"/>
      <c r="CT1175" s="206"/>
      <c r="CU1175" s="206"/>
      <c r="CV1175" s="206"/>
      <c r="CW1175" s="206"/>
      <c r="CX1175" s="206"/>
      <c r="CY1175" s="206"/>
      <c r="CZ1175" s="206"/>
      <c r="DA1175" s="206"/>
      <c r="DB1175" s="206"/>
      <c r="DC1175" s="206"/>
      <c r="DD1175" s="206"/>
      <c r="DE1175" s="206"/>
      <c r="DF1175" s="206"/>
      <c r="DG1175" s="206"/>
      <c r="DH1175" s="206"/>
      <c r="DI1175" s="206"/>
      <c r="DJ1175" s="206"/>
      <c r="DK1175" s="206"/>
      <c r="DL1175" s="206"/>
      <c r="DM1175" s="206"/>
      <c r="DN1175" s="206"/>
      <c r="DO1175" s="206"/>
      <c r="DP1175" s="206"/>
      <c r="DQ1175" s="206"/>
      <c r="DR1175" s="206"/>
      <c r="DS1175" s="206"/>
      <c r="DT1175" s="206"/>
      <c r="DU1175" s="206"/>
      <c r="DV1175" s="206"/>
      <c r="DW1175" s="206"/>
      <c r="DX1175" s="206"/>
      <c r="DY1175" s="206"/>
      <c r="DZ1175" s="206"/>
      <c r="EA1175" s="206"/>
      <c r="EB1175" s="206"/>
      <c r="EC1175" s="206"/>
      <c r="ED1175" s="206"/>
      <c r="EE1175" s="206"/>
      <c r="EF1175" s="206"/>
      <c r="EG1175" s="206"/>
      <c r="EH1175" s="206"/>
      <c r="EI1175" s="206"/>
      <c r="EJ1175" s="206"/>
      <c r="EK1175" s="206"/>
      <c r="EL1175" s="206"/>
      <c r="EM1175" s="206"/>
      <c r="EN1175" s="206"/>
      <c r="EO1175" s="206"/>
      <c r="EP1175" s="206"/>
      <c r="EQ1175" s="206"/>
      <c r="ER1175" s="206"/>
      <c r="ES1175" s="206"/>
      <c r="ET1175" s="206"/>
      <c r="EU1175" s="206"/>
      <c r="EV1175" s="206"/>
      <c r="EW1175" s="206"/>
      <c r="EX1175" s="206"/>
      <c r="EY1175" s="206"/>
      <c r="EZ1175" s="206"/>
      <c r="FA1175" s="206"/>
      <c r="FB1175" s="206"/>
      <c r="FC1175" s="206"/>
      <c r="FD1175" s="206"/>
      <c r="FE1175" s="206"/>
      <c r="FF1175" s="206"/>
      <c r="FG1175" s="206"/>
      <c r="FH1175" s="206"/>
      <c r="FI1175" s="206"/>
      <c r="FJ1175" s="206"/>
      <c r="FK1175" s="206"/>
      <c r="FL1175" s="206"/>
      <c r="FM1175" s="206"/>
      <c r="FN1175" s="206"/>
      <c r="FO1175" s="206"/>
      <c r="FP1175" s="206"/>
      <c r="FQ1175" s="206"/>
      <c r="FR1175" s="206"/>
      <c r="FS1175" s="206"/>
      <c r="FT1175" s="206"/>
      <c r="FU1175" s="206"/>
      <c r="FV1175" s="206"/>
      <c r="FW1175" s="206"/>
      <c r="FX1175" s="206"/>
      <c r="FY1175" s="206"/>
      <c r="FZ1175" s="206"/>
      <c r="GA1175" s="206"/>
      <c r="GB1175" s="206"/>
      <c r="GC1175" s="206"/>
      <c r="GD1175" s="206"/>
      <c r="GE1175" s="206"/>
      <c r="GF1175" s="206"/>
      <c r="GG1175" s="206"/>
      <c r="GH1175" s="206"/>
      <c r="GI1175" s="206"/>
      <c r="GJ1175" s="206"/>
      <c r="GK1175" s="206"/>
      <c r="GL1175" s="206"/>
      <c r="GM1175" s="206"/>
      <c r="GN1175" s="206"/>
      <c r="GO1175" s="206"/>
      <c r="GP1175" s="206"/>
      <c r="GQ1175" s="206"/>
      <c r="GR1175" s="206"/>
      <c r="GS1175" s="206"/>
      <c r="GT1175" s="206"/>
      <c r="GU1175" s="206"/>
      <c r="GV1175" s="206"/>
      <c r="GW1175" s="206"/>
      <c r="GX1175" s="206"/>
      <c r="GY1175" s="206"/>
      <c r="GZ1175" s="206"/>
      <c r="HA1175" s="206"/>
      <c r="HB1175" s="206"/>
      <c r="HC1175" s="206"/>
      <c r="HD1175" s="206"/>
      <c r="HE1175" s="206"/>
      <c r="HF1175" s="206"/>
      <c r="HG1175" s="206"/>
      <c r="HH1175" s="206"/>
      <c r="HI1175" s="206"/>
      <c r="HJ1175" s="206"/>
      <c r="HK1175" s="206"/>
      <c r="HL1175" s="206"/>
      <c r="HM1175" s="206"/>
      <c r="HN1175" s="206"/>
      <c r="HO1175" s="206"/>
      <c r="HP1175" s="206"/>
      <c r="HQ1175" s="206"/>
      <c r="HR1175" s="206"/>
      <c r="HS1175" s="206"/>
      <c r="HT1175" s="206"/>
      <c r="HU1175" s="206"/>
      <c r="HV1175" s="206"/>
      <c r="HW1175" s="206"/>
      <c r="HX1175" s="206"/>
      <c r="HY1175" s="206"/>
      <c r="HZ1175" s="206"/>
      <c r="IA1175" s="206"/>
      <c r="IB1175" s="206"/>
      <c r="IC1175" s="206"/>
      <c r="ID1175" s="206"/>
      <c r="IE1175" s="206"/>
      <c r="IF1175" s="206"/>
      <c r="IG1175" s="206"/>
      <c r="IH1175" s="206"/>
    </row>
    <row r="1176" spans="1:242" s="225" customFormat="1" hidden="1" x14ac:dyDescent="0.25">
      <c r="A1176" s="206"/>
      <c r="B1176" s="206"/>
      <c r="C1176" s="204">
        <v>43782</v>
      </c>
      <c r="D1176" s="233" t="s">
        <v>2048</v>
      </c>
      <c r="E1176" s="319" t="s">
        <v>2059</v>
      </c>
      <c r="F1176" s="322"/>
      <c r="G1176" s="242" t="s">
        <v>1521</v>
      </c>
      <c r="H1176" s="285"/>
      <c r="I1176" s="236">
        <v>538000</v>
      </c>
      <c r="J1176" s="357">
        <f t="shared" si="18"/>
        <v>1065741</v>
      </c>
      <c r="K1176" s="251"/>
      <c r="L1176" s="287"/>
      <c r="M1176" s="319" t="s">
        <v>2059</v>
      </c>
      <c r="N1176" s="287"/>
      <c r="O1176" s="287"/>
      <c r="P1176" s="287"/>
      <c r="Q1176" s="287"/>
      <c r="R1176" s="287"/>
      <c r="S1176" s="287"/>
      <c r="T1176" s="287"/>
      <c r="U1176" s="287"/>
      <c r="V1176" s="287"/>
      <c r="W1176" s="287"/>
      <c r="X1176" s="287"/>
      <c r="Y1176" s="287"/>
      <c r="Z1176" s="287"/>
      <c r="AA1176" s="287"/>
      <c r="AB1176" s="287"/>
      <c r="AC1176" s="287"/>
      <c r="AD1176" s="287"/>
      <c r="AE1176" s="287"/>
      <c r="AF1176" s="287"/>
      <c r="AG1176" s="287"/>
      <c r="AH1176" s="287"/>
      <c r="AI1176" s="287"/>
      <c r="AJ1176" s="449"/>
      <c r="AK1176" s="206"/>
      <c r="AL1176" s="206"/>
      <c r="AM1176" s="206"/>
      <c r="AN1176" s="206"/>
      <c r="AO1176" s="206"/>
      <c r="AP1176" s="206"/>
      <c r="AQ1176" s="206"/>
      <c r="AR1176" s="206"/>
      <c r="AS1176" s="206"/>
      <c r="AT1176" s="206"/>
      <c r="AU1176" s="206"/>
      <c r="AV1176" s="206"/>
      <c r="AW1176" s="206"/>
      <c r="AX1176" s="206"/>
      <c r="AY1176" s="206"/>
      <c r="AZ1176" s="206"/>
      <c r="BA1176" s="206"/>
      <c r="BB1176" s="206"/>
      <c r="BC1176" s="206"/>
      <c r="BD1176" s="206"/>
      <c r="BE1176" s="206"/>
      <c r="BF1176" s="206"/>
      <c r="BG1176" s="206"/>
      <c r="BH1176" s="206"/>
      <c r="BI1176" s="206"/>
      <c r="BJ1176" s="206"/>
      <c r="BK1176" s="206"/>
      <c r="BL1176" s="206"/>
      <c r="BM1176" s="206"/>
      <c r="BN1176" s="206"/>
      <c r="BO1176" s="206"/>
      <c r="BP1176" s="206"/>
      <c r="BQ1176" s="206"/>
      <c r="BR1176" s="206"/>
      <c r="BS1176" s="206"/>
      <c r="BT1176" s="206"/>
      <c r="BU1176" s="206"/>
      <c r="BV1176" s="206"/>
      <c r="BW1176" s="206"/>
      <c r="BX1176" s="206"/>
      <c r="BY1176" s="206"/>
      <c r="BZ1176" s="206"/>
      <c r="CA1176" s="206"/>
      <c r="CB1176" s="206"/>
      <c r="CC1176" s="206"/>
      <c r="CD1176" s="206"/>
      <c r="CE1176" s="206"/>
      <c r="CF1176" s="206"/>
      <c r="CG1176" s="206"/>
      <c r="CH1176" s="206"/>
      <c r="CI1176" s="206"/>
      <c r="CJ1176" s="206"/>
      <c r="CK1176" s="206"/>
      <c r="CL1176" s="206"/>
      <c r="CM1176" s="206"/>
      <c r="CN1176" s="206"/>
      <c r="CO1176" s="206"/>
      <c r="CP1176" s="206"/>
      <c r="CQ1176" s="206"/>
      <c r="CR1176" s="206"/>
      <c r="CS1176" s="206"/>
      <c r="CT1176" s="206"/>
      <c r="CU1176" s="206"/>
      <c r="CV1176" s="206"/>
      <c r="CW1176" s="206"/>
      <c r="CX1176" s="206"/>
      <c r="CY1176" s="206"/>
      <c r="CZ1176" s="206"/>
      <c r="DA1176" s="206"/>
      <c r="DB1176" s="206"/>
      <c r="DC1176" s="206"/>
      <c r="DD1176" s="206"/>
      <c r="DE1176" s="206"/>
      <c r="DF1176" s="206"/>
      <c r="DG1176" s="206"/>
      <c r="DH1176" s="206"/>
      <c r="DI1176" s="206"/>
      <c r="DJ1176" s="206"/>
      <c r="DK1176" s="206"/>
      <c r="DL1176" s="206"/>
      <c r="DM1176" s="206"/>
      <c r="DN1176" s="206"/>
      <c r="DO1176" s="206"/>
      <c r="DP1176" s="206"/>
      <c r="DQ1176" s="206"/>
      <c r="DR1176" s="206"/>
      <c r="DS1176" s="206"/>
      <c r="DT1176" s="206"/>
      <c r="DU1176" s="206"/>
      <c r="DV1176" s="206"/>
      <c r="DW1176" s="206"/>
      <c r="DX1176" s="206"/>
      <c r="DY1176" s="206"/>
      <c r="DZ1176" s="206"/>
      <c r="EA1176" s="206"/>
      <c r="EB1176" s="206"/>
      <c r="EC1176" s="206"/>
      <c r="ED1176" s="206"/>
      <c r="EE1176" s="206"/>
      <c r="EF1176" s="206"/>
      <c r="EG1176" s="206"/>
      <c r="EH1176" s="206"/>
      <c r="EI1176" s="206"/>
      <c r="EJ1176" s="206"/>
      <c r="EK1176" s="206"/>
      <c r="EL1176" s="206"/>
      <c r="EM1176" s="206"/>
      <c r="EN1176" s="206"/>
      <c r="EO1176" s="206"/>
      <c r="EP1176" s="206"/>
      <c r="EQ1176" s="206"/>
      <c r="ER1176" s="206"/>
      <c r="ES1176" s="206"/>
      <c r="ET1176" s="206"/>
      <c r="EU1176" s="206"/>
      <c r="EV1176" s="206"/>
      <c r="EW1176" s="206"/>
      <c r="EX1176" s="206"/>
      <c r="EY1176" s="206"/>
      <c r="EZ1176" s="206"/>
      <c r="FA1176" s="206"/>
      <c r="FB1176" s="206"/>
      <c r="FC1176" s="206"/>
      <c r="FD1176" s="206"/>
      <c r="FE1176" s="206"/>
      <c r="FF1176" s="206"/>
      <c r="FG1176" s="206"/>
      <c r="FH1176" s="206"/>
      <c r="FI1176" s="206"/>
      <c r="FJ1176" s="206"/>
      <c r="FK1176" s="206"/>
      <c r="FL1176" s="206"/>
      <c r="FM1176" s="206"/>
      <c r="FN1176" s="206"/>
      <c r="FO1176" s="206"/>
      <c r="FP1176" s="206"/>
      <c r="FQ1176" s="206"/>
      <c r="FR1176" s="206"/>
      <c r="FS1176" s="206"/>
      <c r="FT1176" s="206"/>
      <c r="FU1176" s="206"/>
      <c r="FV1176" s="206"/>
      <c r="FW1176" s="206"/>
      <c r="FX1176" s="206"/>
      <c r="FY1176" s="206"/>
      <c r="FZ1176" s="206"/>
      <c r="GA1176" s="206"/>
      <c r="GB1176" s="206"/>
      <c r="GC1176" s="206"/>
      <c r="GD1176" s="206"/>
      <c r="GE1176" s="206"/>
      <c r="GF1176" s="206"/>
      <c r="GG1176" s="206"/>
      <c r="GH1176" s="206"/>
      <c r="GI1176" s="206"/>
      <c r="GJ1176" s="206"/>
      <c r="GK1176" s="206"/>
      <c r="GL1176" s="206"/>
      <c r="GM1176" s="206"/>
      <c r="GN1176" s="206"/>
      <c r="GO1176" s="206"/>
      <c r="GP1176" s="206"/>
      <c r="GQ1176" s="206"/>
      <c r="GR1176" s="206"/>
      <c r="GS1176" s="206"/>
      <c r="GT1176" s="206"/>
      <c r="GU1176" s="206"/>
      <c r="GV1176" s="206"/>
      <c r="GW1176" s="206"/>
      <c r="GX1176" s="206"/>
      <c r="GY1176" s="206"/>
      <c r="GZ1176" s="206"/>
      <c r="HA1176" s="206"/>
      <c r="HB1176" s="206"/>
      <c r="HC1176" s="206"/>
      <c r="HD1176" s="206"/>
      <c r="HE1176" s="206"/>
      <c r="HF1176" s="206"/>
      <c r="HG1176" s="206"/>
      <c r="HH1176" s="206"/>
      <c r="HI1176" s="206"/>
      <c r="HJ1176" s="206"/>
      <c r="HK1176" s="206"/>
      <c r="HL1176" s="206"/>
      <c r="HM1176" s="206"/>
      <c r="HN1176" s="206"/>
      <c r="HO1176" s="206"/>
      <c r="HP1176" s="206"/>
      <c r="HQ1176" s="206"/>
      <c r="HR1176" s="206"/>
      <c r="HS1176" s="206"/>
      <c r="HT1176" s="206"/>
      <c r="HU1176" s="206"/>
      <c r="HV1176" s="206"/>
      <c r="HW1176" s="206"/>
      <c r="HX1176" s="206"/>
      <c r="HY1176" s="206"/>
      <c r="HZ1176" s="206"/>
      <c r="IA1176" s="206"/>
      <c r="IB1176" s="206"/>
      <c r="IC1176" s="206"/>
      <c r="ID1176" s="206"/>
      <c r="IE1176" s="206"/>
      <c r="IF1176" s="206"/>
      <c r="IG1176" s="206"/>
      <c r="IH1176" s="206"/>
    </row>
    <row r="1177" spans="1:242" s="225" customFormat="1" hidden="1" x14ac:dyDescent="0.25">
      <c r="A1177" s="206"/>
      <c r="B1177" s="206"/>
      <c r="C1177" s="204"/>
      <c r="D1177" s="233" t="s">
        <v>1100</v>
      </c>
      <c r="E1177" s="319"/>
      <c r="F1177" s="322"/>
      <c r="G1177" s="242"/>
      <c r="H1177" s="349">
        <v>500000</v>
      </c>
      <c r="I1177" s="236"/>
      <c r="J1177" s="357">
        <f t="shared" si="18"/>
        <v>1565741</v>
      </c>
      <c r="K1177" s="251" t="s">
        <v>2038</v>
      </c>
      <c r="L1177" s="287"/>
      <c r="M1177" s="319"/>
      <c r="N1177" s="287"/>
      <c r="O1177" s="287"/>
      <c r="P1177" s="287"/>
      <c r="Q1177" s="287"/>
      <c r="R1177" s="287"/>
      <c r="S1177" s="287"/>
      <c r="T1177" s="287"/>
      <c r="U1177" s="287"/>
      <c r="V1177" s="287"/>
      <c r="W1177" s="287"/>
      <c r="X1177" s="287"/>
      <c r="Y1177" s="287"/>
      <c r="Z1177" s="287"/>
      <c r="AA1177" s="287"/>
      <c r="AB1177" s="287"/>
      <c r="AC1177" s="287"/>
      <c r="AD1177" s="287"/>
      <c r="AE1177" s="287"/>
      <c r="AF1177" s="287"/>
      <c r="AG1177" s="287"/>
      <c r="AH1177" s="287"/>
      <c r="AI1177" s="287"/>
      <c r="AJ1177" s="449"/>
      <c r="AK1177" s="206"/>
      <c r="AL1177" s="206"/>
      <c r="AM1177" s="206"/>
      <c r="AN1177" s="206"/>
      <c r="AO1177" s="206"/>
      <c r="AP1177" s="206"/>
      <c r="AQ1177" s="206"/>
      <c r="AR1177" s="206"/>
      <c r="AS1177" s="206"/>
      <c r="AT1177" s="206"/>
      <c r="AU1177" s="206"/>
      <c r="AV1177" s="206"/>
      <c r="AW1177" s="206"/>
      <c r="AX1177" s="206"/>
      <c r="AY1177" s="206"/>
      <c r="AZ1177" s="206"/>
      <c r="BA1177" s="206"/>
      <c r="BB1177" s="206"/>
      <c r="BC1177" s="206"/>
      <c r="BD1177" s="206"/>
      <c r="BE1177" s="206"/>
      <c r="BF1177" s="206"/>
      <c r="BG1177" s="206"/>
      <c r="BH1177" s="206"/>
      <c r="BI1177" s="206"/>
      <c r="BJ1177" s="206"/>
      <c r="BK1177" s="206"/>
      <c r="BL1177" s="206"/>
      <c r="BM1177" s="206"/>
      <c r="BN1177" s="206"/>
      <c r="BO1177" s="206"/>
      <c r="BP1177" s="206"/>
      <c r="BQ1177" s="206"/>
      <c r="BR1177" s="206"/>
      <c r="BS1177" s="206"/>
      <c r="BT1177" s="206"/>
      <c r="BU1177" s="206"/>
      <c r="BV1177" s="206"/>
      <c r="BW1177" s="206"/>
      <c r="BX1177" s="206"/>
      <c r="BY1177" s="206"/>
      <c r="BZ1177" s="206"/>
      <c r="CA1177" s="206"/>
      <c r="CB1177" s="206"/>
      <c r="CC1177" s="206"/>
      <c r="CD1177" s="206"/>
      <c r="CE1177" s="206"/>
      <c r="CF1177" s="206"/>
      <c r="CG1177" s="206"/>
      <c r="CH1177" s="206"/>
      <c r="CI1177" s="206"/>
      <c r="CJ1177" s="206"/>
      <c r="CK1177" s="206"/>
      <c r="CL1177" s="206"/>
      <c r="CM1177" s="206"/>
      <c r="CN1177" s="206"/>
      <c r="CO1177" s="206"/>
      <c r="CP1177" s="206"/>
      <c r="CQ1177" s="206"/>
      <c r="CR1177" s="206"/>
      <c r="CS1177" s="206"/>
      <c r="CT1177" s="206"/>
      <c r="CU1177" s="206"/>
      <c r="CV1177" s="206"/>
      <c r="CW1177" s="206"/>
      <c r="CX1177" s="206"/>
      <c r="CY1177" s="206"/>
      <c r="CZ1177" s="206"/>
      <c r="DA1177" s="206"/>
      <c r="DB1177" s="206"/>
      <c r="DC1177" s="206"/>
      <c r="DD1177" s="206"/>
      <c r="DE1177" s="206"/>
      <c r="DF1177" s="206"/>
      <c r="DG1177" s="206"/>
      <c r="DH1177" s="206"/>
      <c r="DI1177" s="206"/>
      <c r="DJ1177" s="206"/>
      <c r="DK1177" s="206"/>
      <c r="DL1177" s="206"/>
      <c r="DM1177" s="206"/>
      <c r="DN1177" s="206"/>
      <c r="DO1177" s="206"/>
      <c r="DP1177" s="206"/>
      <c r="DQ1177" s="206"/>
      <c r="DR1177" s="206"/>
      <c r="DS1177" s="206"/>
      <c r="DT1177" s="206"/>
      <c r="DU1177" s="206"/>
      <c r="DV1177" s="206"/>
      <c r="DW1177" s="206"/>
      <c r="DX1177" s="206"/>
      <c r="DY1177" s="206"/>
      <c r="DZ1177" s="206"/>
      <c r="EA1177" s="206"/>
      <c r="EB1177" s="206"/>
      <c r="EC1177" s="206"/>
      <c r="ED1177" s="206"/>
      <c r="EE1177" s="206"/>
      <c r="EF1177" s="206"/>
      <c r="EG1177" s="206"/>
      <c r="EH1177" s="206"/>
      <c r="EI1177" s="206"/>
      <c r="EJ1177" s="206"/>
      <c r="EK1177" s="206"/>
      <c r="EL1177" s="206"/>
      <c r="EM1177" s="206"/>
      <c r="EN1177" s="206"/>
      <c r="EO1177" s="206"/>
      <c r="EP1177" s="206"/>
      <c r="EQ1177" s="206"/>
      <c r="ER1177" s="206"/>
      <c r="ES1177" s="206"/>
      <c r="ET1177" s="206"/>
      <c r="EU1177" s="206"/>
      <c r="EV1177" s="206"/>
      <c r="EW1177" s="206"/>
      <c r="EX1177" s="206"/>
      <c r="EY1177" s="206"/>
      <c r="EZ1177" s="206"/>
      <c r="FA1177" s="206"/>
      <c r="FB1177" s="206"/>
      <c r="FC1177" s="206"/>
      <c r="FD1177" s="206"/>
      <c r="FE1177" s="206"/>
      <c r="FF1177" s="206"/>
      <c r="FG1177" s="206"/>
      <c r="FH1177" s="206"/>
      <c r="FI1177" s="206"/>
      <c r="FJ1177" s="206"/>
      <c r="FK1177" s="206"/>
      <c r="FL1177" s="206"/>
      <c r="FM1177" s="206"/>
      <c r="FN1177" s="206"/>
      <c r="FO1177" s="206"/>
      <c r="FP1177" s="206"/>
      <c r="FQ1177" s="206"/>
      <c r="FR1177" s="206"/>
      <c r="FS1177" s="206"/>
      <c r="FT1177" s="206"/>
      <c r="FU1177" s="206"/>
      <c r="FV1177" s="206"/>
      <c r="FW1177" s="206"/>
      <c r="FX1177" s="206"/>
      <c r="FY1177" s="206"/>
      <c r="FZ1177" s="206"/>
      <c r="GA1177" s="206"/>
      <c r="GB1177" s="206"/>
      <c r="GC1177" s="206"/>
      <c r="GD1177" s="206"/>
      <c r="GE1177" s="206"/>
      <c r="GF1177" s="206"/>
      <c r="GG1177" s="206"/>
      <c r="GH1177" s="206"/>
      <c r="GI1177" s="206"/>
      <c r="GJ1177" s="206"/>
      <c r="GK1177" s="206"/>
      <c r="GL1177" s="206"/>
      <c r="GM1177" s="206"/>
      <c r="GN1177" s="206"/>
      <c r="GO1177" s="206"/>
      <c r="GP1177" s="206"/>
      <c r="GQ1177" s="206"/>
      <c r="GR1177" s="206"/>
      <c r="GS1177" s="206"/>
      <c r="GT1177" s="206"/>
      <c r="GU1177" s="206"/>
      <c r="GV1177" s="206"/>
      <c r="GW1177" s="206"/>
      <c r="GX1177" s="206"/>
      <c r="GY1177" s="206"/>
      <c r="GZ1177" s="206"/>
      <c r="HA1177" s="206"/>
      <c r="HB1177" s="206"/>
      <c r="HC1177" s="206"/>
      <c r="HD1177" s="206"/>
      <c r="HE1177" s="206"/>
      <c r="HF1177" s="206"/>
      <c r="HG1177" s="206"/>
      <c r="HH1177" s="206"/>
      <c r="HI1177" s="206"/>
      <c r="HJ1177" s="206"/>
      <c r="HK1177" s="206"/>
      <c r="HL1177" s="206"/>
      <c r="HM1177" s="206"/>
      <c r="HN1177" s="206"/>
      <c r="HO1177" s="206"/>
      <c r="HP1177" s="206"/>
      <c r="HQ1177" s="206"/>
      <c r="HR1177" s="206"/>
      <c r="HS1177" s="206"/>
      <c r="HT1177" s="206"/>
      <c r="HU1177" s="206"/>
      <c r="HV1177" s="206"/>
      <c r="HW1177" s="206"/>
      <c r="HX1177" s="206"/>
      <c r="HY1177" s="206"/>
      <c r="HZ1177" s="206"/>
      <c r="IA1177" s="206"/>
      <c r="IB1177" s="206"/>
      <c r="IC1177" s="206"/>
      <c r="ID1177" s="206"/>
      <c r="IE1177" s="206"/>
      <c r="IF1177" s="206"/>
      <c r="IG1177" s="206"/>
      <c r="IH1177" s="206"/>
    </row>
    <row r="1178" spans="1:242" s="225" customFormat="1" hidden="1" x14ac:dyDescent="0.25">
      <c r="A1178" s="206"/>
      <c r="B1178" s="206"/>
      <c r="C1178" s="399"/>
      <c r="D1178" s="226" t="s">
        <v>1100</v>
      </c>
      <c r="E1178" s="206"/>
      <c r="F1178" s="287"/>
      <c r="G1178" s="242" t="s">
        <v>1361</v>
      </c>
      <c r="H1178" s="285">
        <v>1820000</v>
      </c>
      <c r="I1178" s="256"/>
      <c r="J1178" s="357">
        <f t="shared" si="18"/>
        <v>3385741</v>
      </c>
      <c r="K1178" s="251" t="s">
        <v>2010</v>
      </c>
      <c r="L1178" s="287"/>
      <c r="M1178" s="206"/>
      <c r="N1178" s="287"/>
      <c r="O1178" s="287"/>
      <c r="P1178" s="287"/>
      <c r="Q1178" s="287"/>
      <c r="R1178" s="287"/>
      <c r="S1178" s="287"/>
      <c r="T1178" s="287"/>
      <c r="U1178" s="287"/>
      <c r="V1178" s="287"/>
      <c r="W1178" s="287"/>
      <c r="X1178" s="287"/>
      <c r="Y1178" s="287"/>
      <c r="Z1178" s="287"/>
      <c r="AA1178" s="287"/>
      <c r="AB1178" s="287"/>
      <c r="AC1178" s="287"/>
      <c r="AD1178" s="287"/>
      <c r="AE1178" s="287"/>
      <c r="AF1178" s="287"/>
      <c r="AG1178" s="287"/>
      <c r="AH1178" s="287"/>
      <c r="AI1178" s="287"/>
      <c r="AJ1178" s="449"/>
      <c r="AK1178" s="206"/>
      <c r="AL1178" s="206"/>
      <c r="AM1178" s="206"/>
      <c r="AN1178" s="206"/>
      <c r="AO1178" s="206"/>
      <c r="AP1178" s="206"/>
      <c r="AQ1178" s="206"/>
      <c r="AR1178" s="206"/>
      <c r="AS1178" s="206"/>
      <c r="AT1178" s="206"/>
      <c r="AU1178" s="206"/>
      <c r="AV1178" s="206"/>
      <c r="AW1178" s="206"/>
      <c r="AX1178" s="206"/>
      <c r="AY1178" s="206"/>
      <c r="AZ1178" s="206"/>
      <c r="BA1178" s="206"/>
      <c r="BB1178" s="206"/>
      <c r="BC1178" s="206"/>
      <c r="BD1178" s="206"/>
      <c r="BE1178" s="206"/>
      <c r="BF1178" s="206"/>
      <c r="BG1178" s="206"/>
      <c r="BH1178" s="206"/>
      <c r="BI1178" s="206"/>
      <c r="BJ1178" s="206"/>
      <c r="BK1178" s="206"/>
      <c r="BL1178" s="206"/>
      <c r="BM1178" s="206"/>
      <c r="BN1178" s="206"/>
      <c r="BO1178" s="206"/>
      <c r="BP1178" s="206"/>
      <c r="BQ1178" s="206"/>
      <c r="BR1178" s="206"/>
      <c r="BS1178" s="206"/>
      <c r="BT1178" s="206"/>
      <c r="BU1178" s="206"/>
      <c r="BV1178" s="206"/>
      <c r="BW1178" s="206"/>
      <c r="BX1178" s="206"/>
      <c r="BY1178" s="206"/>
      <c r="BZ1178" s="206"/>
      <c r="CA1178" s="206"/>
      <c r="CB1178" s="206"/>
      <c r="CC1178" s="206"/>
      <c r="CD1178" s="206"/>
      <c r="CE1178" s="206"/>
      <c r="CF1178" s="206"/>
      <c r="CG1178" s="206"/>
      <c r="CH1178" s="206"/>
      <c r="CI1178" s="206"/>
      <c r="CJ1178" s="206"/>
      <c r="CK1178" s="206"/>
      <c r="CL1178" s="206"/>
      <c r="CM1178" s="206"/>
      <c r="CN1178" s="206"/>
      <c r="CO1178" s="206"/>
      <c r="CP1178" s="206"/>
      <c r="CQ1178" s="206"/>
      <c r="CR1178" s="206"/>
      <c r="CS1178" s="206"/>
      <c r="CT1178" s="206"/>
      <c r="CU1178" s="206"/>
      <c r="CV1178" s="206"/>
      <c r="CW1178" s="206"/>
      <c r="CX1178" s="206"/>
      <c r="CY1178" s="206"/>
      <c r="CZ1178" s="206"/>
      <c r="DA1178" s="206"/>
      <c r="DB1178" s="206"/>
      <c r="DC1178" s="206"/>
      <c r="DD1178" s="206"/>
      <c r="DE1178" s="206"/>
      <c r="DF1178" s="206"/>
      <c r="DG1178" s="206"/>
      <c r="DH1178" s="206"/>
      <c r="DI1178" s="206"/>
      <c r="DJ1178" s="206"/>
      <c r="DK1178" s="206"/>
      <c r="DL1178" s="206"/>
      <c r="DM1178" s="206"/>
      <c r="DN1178" s="206"/>
      <c r="DO1178" s="206"/>
      <c r="DP1178" s="206"/>
      <c r="DQ1178" s="206"/>
      <c r="DR1178" s="206"/>
      <c r="DS1178" s="206"/>
      <c r="DT1178" s="206"/>
      <c r="DU1178" s="206"/>
      <c r="DV1178" s="206"/>
      <c r="DW1178" s="206"/>
      <c r="DX1178" s="206"/>
      <c r="DY1178" s="206"/>
      <c r="DZ1178" s="206"/>
      <c r="EA1178" s="206"/>
      <c r="EB1178" s="206"/>
      <c r="EC1178" s="206"/>
      <c r="ED1178" s="206"/>
      <c r="EE1178" s="206"/>
      <c r="EF1178" s="206"/>
      <c r="EG1178" s="206"/>
      <c r="EH1178" s="206"/>
      <c r="EI1178" s="206"/>
      <c r="EJ1178" s="206"/>
      <c r="EK1178" s="206"/>
      <c r="EL1178" s="206"/>
      <c r="EM1178" s="206"/>
      <c r="EN1178" s="206"/>
      <c r="EO1178" s="206"/>
      <c r="EP1178" s="206"/>
      <c r="EQ1178" s="206"/>
      <c r="ER1178" s="206"/>
      <c r="ES1178" s="206"/>
      <c r="ET1178" s="206"/>
      <c r="EU1178" s="206"/>
      <c r="EV1178" s="206"/>
      <c r="EW1178" s="206"/>
      <c r="EX1178" s="206"/>
      <c r="EY1178" s="206"/>
      <c r="EZ1178" s="206"/>
      <c r="FA1178" s="206"/>
      <c r="FB1178" s="206"/>
      <c r="FC1178" s="206"/>
      <c r="FD1178" s="206"/>
      <c r="FE1178" s="206"/>
      <c r="FF1178" s="206"/>
      <c r="FG1178" s="206"/>
      <c r="FH1178" s="206"/>
      <c r="FI1178" s="206"/>
      <c r="FJ1178" s="206"/>
      <c r="FK1178" s="206"/>
      <c r="FL1178" s="206"/>
      <c r="FM1178" s="206"/>
      <c r="FN1178" s="206"/>
      <c r="FO1178" s="206"/>
      <c r="FP1178" s="206"/>
      <c r="FQ1178" s="206"/>
      <c r="FR1178" s="206"/>
      <c r="FS1178" s="206"/>
      <c r="FT1178" s="206"/>
      <c r="FU1178" s="206"/>
      <c r="FV1178" s="206"/>
      <c r="FW1178" s="206"/>
      <c r="FX1178" s="206"/>
      <c r="FY1178" s="206"/>
      <c r="FZ1178" s="206"/>
      <c r="GA1178" s="206"/>
      <c r="GB1178" s="206"/>
      <c r="GC1178" s="206"/>
      <c r="GD1178" s="206"/>
      <c r="GE1178" s="206"/>
      <c r="GF1178" s="206"/>
      <c r="GG1178" s="206"/>
      <c r="GH1178" s="206"/>
      <c r="GI1178" s="206"/>
      <c r="GJ1178" s="206"/>
      <c r="GK1178" s="206"/>
      <c r="GL1178" s="206"/>
      <c r="GM1178" s="206"/>
      <c r="GN1178" s="206"/>
      <c r="GO1178" s="206"/>
      <c r="GP1178" s="206"/>
      <c r="GQ1178" s="206"/>
      <c r="GR1178" s="206"/>
      <c r="GS1178" s="206"/>
      <c r="GT1178" s="206"/>
      <c r="GU1178" s="206"/>
      <c r="GV1178" s="206"/>
      <c r="GW1178" s="206"/>
      <c r="GX1178" s="206"/>
      <c r="GY1178" s="206"/>
      <c r="GZ1178" s="206"/>
      <c r="HA1178" s="206"/>
      <c r="HB1178" s="206"/>
      <c r="HC1178" s="206"/>
      <c r="HD1178" s="206"/>
      <c r="HE1178" s="206"/>
      <c r="HF1178" s="206"/>
      <c r="HG1178" s="206"/>
      <c r="HH1178" s="206"/>
      <c r="HI1178" s="206"/>
      <c r="HJ1178" s="206"/>
      <c r="HK1178" s="206"/>
      <c r="HL1178" s="206"/>
      <c r="HM1178" s="206"/>
      <c r="HN1178" s="206"/>
      <c r="HO1178" s="206"/>
      <c r="HP1178" s="206"/>
      <c r="HQ1178" s="206"/>
      <c r="HR1178" s="206"/>
      <c r="HS1178" s="206"/>
      <c r="HT1178" s="206"/>
      <c r="HU1178" s="206"/>
      <c r="HV1178" s="206"/>
      <c r="HW1178" s="206"/>
      <c r="HX1178" s="206"/>
      <c r="HY1178" s="206"/>
      <c r="HZ1178" s="206"/>
      <c r="IA1178" s="206"/>
      <c r="IB1178" s="206"/>
      <c r="IC1178" s="206"/>
      <c r="ID1178" s="206"/>
      <c r="IE1178" s="206"/>
      <c r="IF1178" s="206"/>
      <c r="IG1178" s="206"/>
      <c r="IH1178" s="206"/>
    </row>
    <row r="1179" spans="1:242" s="225" customFormat="1" hidden="1" x14ac:dyDescent="0.25">
      <c r="A1179" s="206"/>
      <c r="B1179" s="206"/>
      <c r="C1179" s="204">
        <v>43783</v>
      </c>
      <c r="D1179" s="233" t="s">
        <v>2049</v>
      </c>
      <c r="E1179" s="319" t="s">
        <v>2060</v>
      </c>
      <c r="F1179" s="322"/>
      <c r="G1179" s="242" t="s">
        <v>1361</v>
      </c>
      <c r="H1179" s="285"/>
      <c r="I1179" s="236">
        <v>1783245</v>
      </c>
      <c r="J1179" s="357">
        <f t="shared" si="18"/>
        <v>1602496</v>
      </c>
      <c r="K1179" s="251"/>
      <c r="L1179" s="287"/>
      <c r="M1179" s="319" t="s">
        <v>2060</v>
      </c>
      <c r="N1179" s="287"/>
      <c r="O1179" s="287"/>
      <c r="P1179" s="287"/>
      <c r="Q1179" s="287"/>
      <c r="R1179" s="287"/>
      <c r="S1179" s="287"/>
      <c r="T1179" s="287"/>
      <c r="U1179" s="287"/>
      <c r="V1179" s="287"/>
      <c r="W1179" s="287"/>
      <c r="X1179" s="287"/>
      <c r="Y1179" s="287"/>
      <c r="Z1179" s="287"/>
      <c r="AA1179" s="287"/>
      <c r="AB1179" s="287"/>
      <c r="AC1179" s="287"/>
      <c r="AD1179" s="287"/>
      <c r="AE1179" s="287"/>
      <c r="AF1179" s="287"/>
      <c r="AG1179" s="287"/>
      <c r="AH1179" s="287"/>
      <c r="AI1179" s="287"/>
      <c r="AJ1179" s="449"/>
      <c r="AK1179" s="206"/>
      <c r="AL1179" s="206"/>
      <c r="AM1179" s="206"/>
      <c r="AN1179" s="206"/>
      <c r="AO1179" s="206"/>
      <c r="AP1179" s="206"/>
      <c r="AQ1179" s="206"/>
      <c r="AR1179" s="206"/>
      <c r="AS1179" s="206"/>
      <c r="AT1179" s="206"/>
      <c r="AU1179" s="206"/>
      <c r="AV1179" s="206"/>
      <c r="AW1179" s="206"/>
      <c r="AX1179" s="206"/>
      <c r="AY1179" s="206"/>
      <c r="AZ1179" s="206"/>
      <c r="BA1179" s="206"/>
      <c r="BB1179" s="206"/>
      <c r="BC1179" s="206"/>
      <c r="BD1179" s="206"/>
      <c r="BE1179" s="206"/>
      <c r="BF1179" s="206"/>
      <c r="BG1179" s="206"/>
      <c r="BH1179" s="206"/>
      <c r="BI1179" s="206"/>
      <c r="BJ1179" s="206"/>
      <c r="BK1179" s="206"/>
      <c r="BL1179" s="206"/>
      <c r="BM1179" s="206"/>
      <c r="BN1179" s="206"/>
      <c r="BO1179" s="206"/>
      <c r="BP1179" s="206"/>
      <c r="BQ1179" s="206"/>
      <c r="BR1179" s="206"/>
      <c r="BS1179" s="206"/>
      <c r="BT1179" s="206"/>
      <c r="BU1179" s="206"/>
      <c r="BV1179" s="206"/>
      <c r="BW1179" s="206"/>
      <c r="BX1179" s="206"/>
      <c r="BY1179" s="206"/>
      <c r="BZ1179" s="206"/>
      <c r="CA1179" s="206"/>
      <c r="CB1179" s="206"/>
      <c r="CC1179" s="206"/>
      <c r="CD1179" s="206"/>
      <c r="CE1179" s="206"/>
      <c r="CF1179" s="206"/>
      <c r="CG1179" s="206"/>
      <c r="CH1179" s="206"/>
      <c r="CI1179" s="206"/>
      <c r="CJ1179" s="206"/>
      <c r="CK1179" s="206"/>
      <c r="CL1179" s="206"/>
      <c r="CM1179" s="206"/>
      <c r="CN1179" s="206"/>
      <c r="CO1179" s="206"/>
      <c r="CP1179" s="206"/>
      <c r="CQ1179" s="206"/>
      <c r="CR1179" s="206"/>
      <c r="CS1179" s="206"/>
      <c r="CT1179" s="206"/>
      <c r="CU1179" s="206"/>
      <c r="CV1179" s="206"/>
      <c r="CW1179" s="206"/>
      <c r="CX1179" s="206"/>
      <c r="CY1179" s="206"/>
      <c r="CZ1179" s="206"/>
      <c r="DA1179" s="206"/>
      <c r="DB1179" s="206"/>
      <c r="DC1179" s="206"/>
      <c r="DD1179" s="206"/>
      <c r="DE1179" s="206"/>
      <c r="DF1179" s="206"/>
      <c r="DG1179" s="206"/>
      <c r="DH1179" s="206"/>
      <c r="DI1179" s="206"/>
      <c r="DJ1179" s="206"/>
      <c r="DK1179" s="206"/>
      <c r="DL1179" s="206"/>
      <c r="DM1179" s="206"/>
      <c r="DN1179" s="206"/>
      <c r="DO1179" s="206"/>
      <c r="DP1179" s="206"/>
      <c r="DQ1179" s="206"/>
      <c r="DR1179" s="206"/>
      <c r="DS1179" s="206"/>
      <c r="DT1179" s="206"/>
      <c r="DU1179" s="206"/>
      <c r="DV1179" s="206"/>
      <c r="DW1179" s="206"/>
      <c r="DX1179" s="206"/>
      <c r="DY1179" s="206"/>
      <c r="DZ1179" s="206"/>
      <c r="EA1179" s="206"/>
      <c r="EB1179" s="206"/>
      <c r="EC1179" s="206"/>
      <c r="ED1179" s="206"/>
      <c r="EE1179" s="206"/>
      <c r="EF1179" s="206"/>
      <c r="EG1179" s="206"/>
      <c r="EH1179" s="206"/>
      <c r="EI1179" s="206"/>
      <c r="EJ1179" s="206"/>
      <c r="EK1179" s="206"/>
      <c r="EL1179" s="206"/>
      <c r="EM1179" s="206"/>
      <c r="EN1179" s="206"/>
      <c r="EO1179" s="206"/>
      <c r="EP1179" s="206"/>
      <c r="EQ1179" s="206"/>
      <c r="ER1179" s="206"/>
      <c r="ES1179" s="206"/>
      <c r="ET1179" s="206"/>
      <c r="EU1179" s="206"/>
      <c r="EV1179" s="206"/>
      <c r="EW1179" s="206"/>
      <c r="EX1179" s="206"/>
      <c r="EY1179" s="206"/>
      <c r="EZ1179" s="206"/>
      <c r="FA1179" s="206"/>
      <c r="FB1179" s="206"/>
      <c r="FC1179" s="206"/>
      <c r="FD1179" s="206"/>
      <c r="FE1179" s="206"/>
      <c r="FF1179" s="206"/>
      <c r="FG1179" s="206"/>
      <c r="FH1179" s="206"/>
      <c r="FI1179" s="206"/>
      <c r="FJ1179" s="206"/>
      <c r="FK1179" s="206"/>
      <c r="FL1179" s="206"/>
      <c r="FM1179" s="206"/>
      <c r="FN1179" s="206"/>
      <c r="FO1179" s="206"/>
      <c r="FP1179" s="206"/>
      <c r="FQ1179" s="206"/>
      <c r="FR1179" s="206"/>
      <c r="FS1179" s="206"/>
      <c r="FT1179" s="206"/>
      <c r="FU1179" s="206"/>
      <c r="FV1179" s="206"/>
      <c r="FW1179" s="206"/>
      <c r="FX1179" s="206"/>
      <c r="FY1179" s="206"/>
      <c r="FZ1179" s="206"/>
      <c r="GA1179" s="206"/>
      <c r="GB1179" s="206"/>
      <c r="GC1179" s="206"/>
      <c r="GD1179" s="206"/>
      <c r="GE1179" s="206"/>
      <c r="GF1179" s="206"/>
      <c r="GG1179" s="206"/>
      <c r="GH1179" s="206"/>
      <c r="GI1179" s="206"/>
      <c r="GJ1179" s="206"/>
      <c r="GK1179" s="206"/>
      <c r="GL1179" s="206"/>
      <c r="GM1179" s="206"/>
      <c r="GN1179" s="206"/>
      <c r="GO1179" s="206"/>
      <c r="GP1179" s="206"/>
      <c r="GQ1179" s="206"/>
      <c r="GR1179" s="206"/>
      <c r="GS1179" s="206"/>
      <c r="GT1179" s="206"/>
      <c r="GU1179" s="206"/>
      <c r="GV1179" s="206"/>
      <c r="GW1179" s="206"/>
      <c r="GX1179" s="206"/>
      <c r="GY1179" s="206"/>
      <c r="GZ1179" s="206"/>
      <c r="HA1179" s="206"/>
      <c r="HB1179" s="206"/>
      <c r="HC1179" s="206"/>
      <c r="HD1179" s="206"/>
      <c r="HE1179" s="206"/>
      <c r="HF1179" s="206"/>
      <c r="HG1179" s="206"/>
      <c r="HH1179" s="206"/>
      <c r="HI1179" s="206"/>
      <c r="HJ1179" s="206"/>
      <c r="HK1179" s="206"/>
      <c r="HL1179" s="206"/>
      <c r="HM1179" s="206"/>
      <c r="HN1179" s="206"/>
      <c r="HO1179" s="206"/>
      <c r="HP1179" s="206"/>
      <c r="HQ1179" s="206"/>
      <c r="HR1179" s="206"/>
      <c r="HS1179" s="206"/>
      <c r="HT1179" s="206"/>
      <c r="HU1179" s="206"/>
      <c r="HV1179" s="206"/>
      <c r="HW1179" s="206"/>
      <c r="HX1179" s="206"/>
      <c r="HY1179" s="206"/>
      <c r="HZ1179" s="206"/>
      <c r="IA1179" s="206"/>
      <c r="IB1179" s="206"/>
      <c r="IC1179" s="206"/>
      <c r="ID1179" s="206"/>
      <c r="IE1179" s="206"/>
      <c r="IF1179" s="206"/>
      <c r="IG1179" s="206"/>
      <c r="IH1179" s="206"/>
    </row>
    <row r="1180" spans="1:242" s="225" customFormat="1" hidden="1" x14ac:dyDescent="0.25">
      <c r="A1180" s="206"/>
      <c r="B1180" s="206"/>
      <c r="C1180" s="207">
        <v>43785</v>
      </c>
      <c r="D1180" s="225" t="s">
        <v>2061</v>
      </c>
      <c r="E1180" s="206" t="s">
        <v>2062</v>
      </c>
      <c r="F1180" s="206"/>
      <c r="G1180" s="225" t="s">
        <v>1187</v>
      </c>
      <c r="H1180" s="285"/>
      <c r="I1180" s="412">
        <v>500000</v>
      </c>
      <c r="J1180" s="357">
        <f t="shared" si="18"/>
        <v>1102496</v>
      </c>
      <c r="K1180" s="251"/>
      <c r="L1180" s="287"/>
      <c r="M1180" s="206" t="s">
        <v>2062</v>
      </c>
      <c r="N1180" s="287"/>
      <c r="O1180" s="287"/>
      <c r="P1180" s="287"/>
      <c r="Q1180" s="287"/>
      <c r="R1180" s="287"/>
      <c r="S1180" s="287"/>
      <c r="T1180" s="287"/>
      <c r="U1180" s="287"/>
      <c r="V1180" s="287"/>
      <c r="W1180" s="287"/>
      <c r="X1180" s="287"/>
      <c r="Y1180" s="287"/>
      <c r="Z1180" s="287"/>
      <c r="AA1180" s="287"/>
      <c r="AB1180" s="287"/>
      <c r="AC1180" s="287"/>
      <c r="AD1180" s="287"/>
      <c r="AE1180" s="287"/>
      <c r="AF1180" s="287"/>
      <c r="AG1180" s="287"/>
      <c r="AH1180" s="287"/>
      <c r="AI1180" s="287"/>
      <c r="AJ1180" s="449"/>
      <c r="AK1180" s="206"/>
      <c r="AL1180" s="206"/>
      <c r="AM1180" s="206"/>
      <c r="AN1180" s="206"/>
      <c r="AO1180" s="206"/>
      <c r="AP1180" s="206"/>
      <c r="AQ1180" s="206"/>
      <c r="AR1180" s="206"/>
      <c r="AS1180" s="206"/>
      <c r="AT1180" s="206"/>
      <c r="AU1180" s="206"/>
      <c r="AV1180" s="206"/>
      <c r="AW1180" s="206"/>
      <c r="AX1180" s="206"/>
      <c r="AY1180" s="206"/>
      <c r="AZ1180" s="206"/>
      <c r="BA1180" s="206"/>
      <c r="BB1180" s="206"/>
      <c r="BC1180" s="206"/>
      <c r="BD1180" s="206"/>
      <c r="BE1180" s="206"/>
      <c r="BF1180" s="206"/>
      <c r="BG1180" s="206"/>
      <c r="BH1180" s="206"/>
      <c r="BI1180" s="206"/>
      <c r="BJ1180" s="206"/>
      <c r="BK1180" s="206"/>
      <c r="BL1180" s="206"/>
      <c r="BM1180" s="206"/>
      <c r="BN1180" s="206"/>
      <c r="BO1180" s="206"/>
      <c r="BP1180" s="206"/>
      <c r="BQ1180" s="206"/>
      <c r="BR1180" s="206"/>
      <c r="BS1180" s="206"/>
      <c r="BT1180" s="206"/>
      <c r="BU1180" s="206"/>
      <c r="BV1180" s="206"/>
      <c r="BW1180" s="206"/>
      <c r="BX1180" s="206"/>
      <c r="BY1180" s="206"/>
      <c r="BZ1180" s="206"/>
      <c r="CA1180" s="206"/>
      <c r="CB1180" s="206"/>
      <c r="CC1180" s="206"/>
      <c r="CD1180" s="206"/>
      <c r="CE1180" s="206"/>
      <c r="CF1180" s="206"/>
      <c r="CG1180" s="206"/>
      <c r="CH1180" s="206"/>
      <c r="CI1180" s="206"/>
      <c r="CJ1180" s="206"/>
      <c r="CK1180" s="206"/>
      <c r="CL1180" s="206"/>
      <c r="CM1180" s="206"/>
      <c r="CN1180" s="206"/>
      <c r="CO1180" s="206"/>
      <c r="CP1180" s="206"/>
      <c r="CQ1180" s="206"/>
      <c r="CR1180" s="206"/>
      <c r="CS1180" s="206"/>
      <c r="CT1180" s="206"/>
      <c r="CU1180" s="206"/>
      <c r="CV1180" s="206"/>
      <c r="CW1180" s="206"/>
      <c r="CX1180" s="206"/>
      <c r="CY1180" s="206"/>
      <c r="CZ1180" s="206"/>
      <c r="DA1180" s="206"/>
      <c r="DB1180" s="206"/>
      <c r="DC1180" s="206"/>
      <c r="DD1180" s="206"/>
      <c r="DE1180" s="206"/>
      <c r="DF1180" s="206"/>
      <c r="DG1180" s="206"/>
      <c r="DH1180" s="206"/>
      <c r="DI1180" s="206"/>
      <c r="DJ1180" s="206"/>
      <c r="DK1180" s="206"/>
      <c r="DL1180" s="206"/>
      <c r="DM1180" s="206"/>
      <c r="DN1180" s="206"/>
      <c r="DO1180" s="206"/>
      <c r="DP1180" s="206"/>
      <c r="DQ1180" s="206"/>
      <c r="DR1180" s="206"/>
      <c r="DS1180" s="206"/>
      <c r="DT1180" s="206"/>
      <c r="DU1180" s="206"/>
      <c r="DV1180" s="206"/>
      <c r="DW1180" s="206"/>
      <c r="DX1180" s="206"/>
      <c r="DY1180" s="206"/>
      <c r="DZ1180" s="206"/>
      <c r="EA1180" s="206"/>
      <c r="EB1180" s="206"/>
      <c r="EC1180" s="206"/>
      <c r="ED1180" s="206"/>
      <c r="EE1180" s="206"/>
      <c r="EF1180" s="206"/>
      <c r="EG1180" s="206"/>
      <c r="EH1180" s="206"/>
      <c r="EI1180" s="206"/>
      <c r="EJ1180" s="206"/>
      <c r="EK1180" s="206"/>
      <c r="EL1180" s="206"/>
      <c r="EM1180" s="206"/>
      <c r="EN1180" s="206"/>
      <c r="EO1180" s="206"/>
      <c r="EP1180" s="206"/>
      <c r="EQ1180" s="206"/>
      <c r="ER1180" s="206"/>
      <c r="ES1180" s="206"/>
      <c r="ET1180" s="206"/>
      <c r="EU1180" s="206"/>
      <c r="EV1180" s="206"/>
      <c r="EW1180" s="206"/>
      <c r="EX1180" s="206"/>
      <c r="EY1180" s="206"/>
      <c r="EZ1180" s="206"/>
      <c r="FA1180" s="206"/>
      <c r="FB1180" s="206"/>
      <c r="FC1180" s="206"/>
      <c r="FD1180" s="206"/>
      <c r="FE1180" s="206"/>
      <c r="FF1180" s="206"/>
      <c r="FG1180" s="206"/>
      <c r="FH1180" s="206"/>
      <c r="FI1180" s="206"/>
      <c r="FJ1180" s="206"/>
      <c r="FK1180" s="206"/>
      <c r="FL1180" s="206"/>
      <c r="FM1180" s="206"/>
      <c r="FN1180" s="206"/>
      <c r="FO1180" s="206"/>
      <c r="FP1180" s="206"/>
      <c r="FQ1180" s="206"/>
      <c r="FR1180" s="206"/>
      <c r="FS1180" s="206"/>
      <c r="FT1180" s="206"/>
      <c r="FU1180" s="206"/>
      <c r="FV1180" s="206"/>
      <c r="FW1180" s="206"/>
      <c r="FX1180" s="206"/>
      <c r="FY1180" s="206"/>
      <c r="FZ1180" s="206"/>
      <c r="GA1180" s="206"/>
      <c r="GB1180" s="206"/>
      <c r="GC1180" s="206"/>
      <c r="GD1180" s="206"/>
      <c r="GE1180" s="206"/>
      <c r="GF1180" s="206"/>
      <c r="GG1180" s="206"/>
      <c r="GH1180" s="206"/>
      <c r="GI1180" s="206"/>
      <c r="GJ1180" s="206"/>
      <c r="GK1180" s="206"/>
      <c r="GL1180" s="206"/>
      <c r="GM1180" s="206"/>
      <c r="GN1180" s="206"/>
      <c r="GO1180" s="206"/>
      <c r="GP1180" s="206"/>
      <c r="GQ1180" s="206"/>
      <c r="GR1180" s="206"/>
      <c r="GS1180" s="206"/>
      <c r="GT1180" s="206"/>
      <c r="GU1180" s="206"/>
      <c r="GV1180" s="206"/>
      <c r="GW1180" s="206"/>
      <c r="GX1180" s="206"/>
      <c r="GY1180" s="206"/>
      <c r="GZ1180" s="206"/>
      <c r="HA1180" s="206"/>
      <c r="HB1180" s="206"/>
      <c r="HC1180" s="206"/>
      <c r="HD1180" s="206"/>
      <c r="HE1180" s="206"/>
      <c r="HF1180" s="206"/>
      <c r="HG1180" s="206"/>
      <c r="HH1180" s="206"/>
      <c r="HI1180" s="206"/>
      <c r="HJ1180" s="206"/>
      <c r="HK1180" s="206"/>
      <c r="HL1180" s="206"/>
      <c r="HM1180" s="206"/>
      <c r="HN1180" s="206"/>
      <c r="HO1180" s="206"/>
      <c r="HP1180" s="206"/>
      <c r="HQ1180" s="206"/>
      <c r="HR1180" s="206"/>
      <c r="HS1180" s="206"/>
      <c r="HT1180" s="206"/>
      <c r="HU1180" s="206"/>
      <c r="HV1180" s="206"/>
      <c r="HW1180" s="206"/>
      <c r="HX1180" s="206"/>
      <c r="HY1180" s="206"/>
      <c r="HZ1180" s="206"/>
      <c r="IA1180" s="206"/>
      <c r="IB1180" s="206"/>
      <c r="IC1180" s="206"/>
      <c r="ID1180" s="206"/>
      <c r="IE1180" s="206"/>
      <c r="IF1180" s="206"/>
      <c r="IG1180" s="206"/>
      <c r="IH1180" s="206"/>
    </row>
    <row r="1181" spans="1:242" s="225" customFormat="1" hidden="1" x14ac:dyDescent="0.25">
      <c r="A1181" s="206"/>
      <c r="B1181" s="206"/>
      <c r="C1181" s="207">
        <v>43785</v>
      </c>
      <c r="D1181" s="206" t="s">
        <v>2063</v>
      </c>
      <c r="E1181" s="206"/>
      <c r="F1181" s="206"/>
      <c r="G1181" s="208"/>
      <c r="H1181" s="285">
        <v>2000000</v>
      </c>
      <c r="I1181" s="210"/>
      <c r="J1181" s="357">
        <f t="shared" si="18"/>
        <v>3102496</v>
      </c>
      <c r="K1181" s="251" t="s">
        <v>1784</v>
      </c>
      <c r="L1181" s="287"/>
      <c r="M1181" s="206"/>
      <c r="N1181" s="287"/>
      <c r="O1181" s="287"/>
      <c r="P1181" s="287"/>
      <c r="Q1181" s="287"/>
      <c r="R1181" s="287"/>
      <c r="S1181" s="287"/>
      <c r="T1181" s="287"/>
      <c r="U1181" s="287"/>
      <c r="V1181" s="287"/>
      <c r="W1181" s="287"/>
      <c r="X1181" s="287"/>
      <c r="Y1181" s="287"/>
      <c r="Z1181" s="287"/>
      <c r="AA1181" s="287"/>
      <c r="AB1181" s="287"/>
      <c r="AC1181" s="287"/>
      <c r="AD1181" s="287"/>
      <c r="AE1181" s="287"/>
      <c r="AF1181" s="287"/>
      <c r="AG1181" s="287"/>
      <c r="AH1181" s="287"/>
      <c r="AI1181" s="287"/>
      <c r="AJ1181" s="449"/>
      <c r="AK1181" s="206"/>
      <c r="AL1181" s="206"/>
      <c r="AM1181" s="206"/>
      <c r="AN1181" s="206"/>
      <c r="AO1181" s="206"/>
      <c r="AP1181" s="206"/>
      <c r="AQ1181" s="206"/>
      <c r="AR1181" s="206"/>
      <c r="AS1181" s="206"/>
      <c r="AT1181" s="206"/>
      <c r="AU1181" s="206"/>
      <c r="AV1181" s="206"/>
      <c r="AW1181" s="206"/>
      <c r="AX1181" s="206"/>
      <c r="AY1181" s="206"/>
      <c r="AZ1181" s="206"/>
      <c r="BA1181" s="206"/>
      <c r="BB1181" s="206"/>
      <c r="BC1181" s="206"/>
      <c r="BD1181" s="206"/>
      <c r="BE1181" s="206"/>
      <c r="BF1181" s="206"/>
      <c r="BG1181" s="206"/>
      <c r="BH1181" s="206"/>
      <c r="BI1181" s="206"/>
      <c r="BJ1181" s="206"/>
      <c r="BK1181" s="206"/>
      <c r="BL1181" s="206"/>
      <c r="BM1181" s="206"/>
      <c r="BN1181" s="206"/>
      <c r="BO1181" s="206"/>
      <c r="BP1181" s="206"/>
      <c r="BQ1181" s="206"/>
      <c r="BR1181" s="206"/>
      <c r="BS1181" s="206"/>
      <c r="BT1181" s="206"/>
      <c r="BU1181" s="206"/>
      <c r="BV1181" s="206"/>
      <c r="BW1181" s="206"/>
      <c r="BX1181" s="206"/>
      <c r="BY1181" s="206"/>
      <c r="BZ1181" s="206"/>
      <c r="CA1181" s="206"/>
      <c r="CB1181" s="206"/>
      <c r="CC1181" s="206"/>
      <c r="CD1181" s="206"/>
      <c r="CE1181" s="206"/>
      <c r="CF1181" s="206"/>
      <c r="CG1181" s="206"/>
      <c r="CH1181" s="206"/>
      <c r="CI1181" s="206"/>
      <c r="CJ1181" s="206"/>
      <c r="CK1181" s="206"/>
      <c r="CL1181" s="206"/>
      <c r="CM1181" s="206"/>
      <c r="CN1181" s="206"/>
      <c r="CO1181" s="206"/>
      <c r="CP1181" s="206"/>
      <c r="CQ1181" s="206"/>
      <c r="CR1181" s="206"/>
      <c r="CS1181" s="206"/>
      <c r="CT1181" s="206"/>
      <c r="CU1181" s="206"/>
      <c r="CV1181" s="206"/>
      <c r="CW1181" s="206"/>
      <c r="CX1181" s="206"/>
      <c r="CY1181" s="206"/>
      <c r="CZ1181" s="206"/>
      <c r="DA1181" s="206"/>
      <c r="DB1181" s="206"/>
      <c r="DC1181" s="206"/>
      <c r="DD1181" s="206"/>
      <c r="DE1181" s="206"/>
      <c r="DF1181" s="206"/>
      <c r="DG1181" s="206"/>
      <c r="DH1181" s="206"/>
      <c r="DI1181" s="206"/>
      <c r="DJ1181" s="206"/>
      <c r="DK1181" s="206"/>
      <c r="DL1181" s="206"/>
      <c r="DM1181" s="206"/>
      <c r="DN1181" s="206"/>
      <c r="DO1181" s="206"/>
      <c r="DP1181" s="206"/>
      <c r="DQ1181" s="206"/>
      <c r="DR1181" s="206"/>
      <c r="DS1181" s="206"/>
      <c r="DT1181" s="206"/>
      <c r="DU1181" s="206"/>
      <c r="DV1181" s="206"/>
      <c r="DW1181" s="206"/>
      <c r="DX1181" s="206"/>
      <c r="DY1181" s="206"/>
      <c r="DZ1181" s="206"/>
      <c r="EA1181" s="206"/>
      <c r="EB1181" s="206"/>
      <c r="EC1181" s="206"/>
      <c r="ED1181" s="206"/>
      <c r="EE1181" s="206"/>
      <c r="EF1181" s="206"/>
      <c r="EG1181" s="206"/>
      <c r="EH1181" s="206"/>
      <c r="EI1181" s="206"/>
      <c r="EJ1181" s="206"/>
      <c r="EK1181" s="206"/>
      <c r="EL1181" s="206"/>
      <c r="EM1181" s="206"/>
      <c r="EN1181" s="206"/>
      <c r="EO1181" s="206"/>
      <c r="EP1181" s="206"/>
      <c r="EQ1181" s="206"/>
      <c r="ER1181" s="206"/>
      <c r="ES1181" s="206"/>
      <c r="ET1181" s="206"/>
      <c r="EU1181" s="206"/>
      <c r="EV1181" s="206"/>
      <c r="EW1181" s="206"/>
      <c r="EX1181" s="206"/>
      <c r="EY1181" s="206"/>
      <c r="EZ1181" s="206"/>
      <c r="FA1181" s="206"/>
      <c r="FB1181" s="206"/>
      <c r="FC1181" s="206"/>
      <c r="FD1181" s="206"/>
      <c r="FE1181" s="206"/>
      <c r="FF1181" s="206"/>
      <c r="FG1181" s="206"/>
      <c r="FH1181" s="206"/>
      <c r="FI1181" s="206"/>
      <c r="FJ1181" s="206"/>
      <c r="FK1181" s="206"/>
      <c r="FL1181" s="206"/>
      <c r="FM1181" s="206"/>
      <c r="FN1181" s="206"/>
      <c r="FO1181" s="206"/>
      <c r="FP1181" s="206"/>
      <c r="FQ1181" s="206"/>
      <c r="FR1181" s="206"/>
      <c r="FS1181" s="206"/>
      <c r="FT1181" s="206"/>
      <c r="FU1181" s="206"/>
      <c r="FV1181" s="206"/>
      <c r="FW1181" s="206"/>
      <c r="FX1181" s="206"/>
      <c r="FY1181" s="206"/>
      <c r="FZ1181" s="206"/>
      <c r="GA1181" s="206"/>
      <c r="GB1181" s="206"/>
      <c r="GC1181" s="206"/>
      <c r="GD1181" s="206"/>
      <c r="GE1181" s="206"/>
      <c r="GF1181" s="206"/>
      <c r="GG1181" s="206"/>
      <c r="GH1181" s="206"/>
      <c r="GI1181" s="206"/>
      <c r="GJ1181" s="206"/>
      <c r="GK1181" s="206"/>
      <c r="GL1181" s="206"/>
      <c r="GM1181" s="206"/>
      <c r="GN1181" s="206"/>
      <c r="GO1181" s="206"/>
      <c r="GP1181" s="206"/>
      <c r="GQ1181" s="206"/>
      <c r="GR1181" s="206"/>
      <c r="GS1181" s="206"/>
      <c r="GT1181" s="206"/>
      <c r="GU1181" s="206"/>
      <c r="GV1181" s="206"/>
      <c r="GW1181" s="206"/>
      <c r="GX1181" s="206"/>
      <c r="GY1181" s="206"/>
      <c r="GZ1181" s="206"/>
      <c r="HA1181" s="206"/>
      <c r="HB1181" s="206"/>
      <c r="HC1181" s="206"/>
      <c r="HD1181" s="206"/>
      <c r="HE1181" s="206"/>
      <c r="HF1181" s="206"/>
      <c r="HG1181" s="206"/>
      <c r="HH1181" s="206"/>
      <c r="HI1181" s="206"/>
      <c r="HJ1181" s="206"/>
      <c r="HK1181" s="206"/>
      <c r="HL1181" s="206"/>
      <c r="HM1181" s="206"/>
      <c r="HN1181" s="206"/>
      <c r="HO1181" s="206"/>
      <c r="HP1181" s="206"/>
      <c r="HQ1181" s="206"/>
      <c r="HR1181" s="206"/>
      <c r="HS1181" s="206"/>
      <c r="HT1181" s="206"/>
      <c r="HU1181" s="206"/>
      <c r="HV1181" s="206"/>
      <c r="HW1181" s="206"/>
      <c r="HX1181" s="206"/>
      <c r="HY1181" s="206"/>
      <c r="HZ1181" s="206"/>
      <c r="IA1181" s="206"/>
      <c r="IB1181" s="206"/>
      <c r="IC1181" s="206"/>
      <c r="ID1181" s="206"/>
      <c r="IE1181" s="206"/>
      <c r="IF1181" s="206"/>
      <c r="IG1181" s="206"/>
      <c r="IH1181" s="206"/>
    </row>
    <row r="1182" spans="1:242" s="225" customFormat="1" hidden="1" x14ac:dyDescent="0.25">
      <c r="A1182" s="206"/>
      <c r="B1182" s="206"/>
      <c r="C1182" s="207">
        <v>43785</v>
      </c>
      <c r="D1182" s="206" t="s">
        <v>2064</v>
      </c>
      <c r="E1182" s="206"/>
      <c r="F1182" s="206"/>
      <c r="G1182" s="208"/>
      <c r="H1182" s="349">
        <v>1500000</v>
      </c>
      <c r="I1182" s="210"/>
      <c r="J1182" s="357">
        <f t="shared" si="18"/>
        <v>4602496</v>
      </c>
      <c r="K1182" s="251" t="s">
        <v>2037</v>
      </c>
      <c r="L1182" s="287"/>
      <c r="M1182" s="206"/>
      <c r="N1182" s="287"/>
      <c r="O1182" s="287"/>
      <c r="P1182" s="287"/>
      <c r="Q1182" s="287"/>
      <c r="R1182" s="287"/>
      <c r="S1182" s="287"/>
      <c r="T1182" s="287"/>
      <c r="U1182" s="287"/>
      <c r="V1182" s="287"/>
      <c r="W1182" s="287"/>
      <c r="X1182" s="287"/>
      <c r="Y1182" s="287"/>
      <c r="Z1182" s="287"/>
      <c r="AA1182" s="287"/>
      <c r="AB1182" s="287"/>
      <c r="AC1182" s="287"/>
      <c r="AD1182" s="287"/>
      <c r="AE1182" s="287"/>
      <c r="AF1182" s="287"/>
      <c r="AG1182" s="287"/>
      <c r="AH1182" s="287"/>
      <c r="AI1182" s="287"/>
      <c r="AJ1182" s="449"/>
      <c r="AK1182" s="206"/>
      <c r="AL1182" s="206"/>
      <c r="AM1182" s="206"/>
      <c r="AN1182" s="206"/>
      <c r="AO1182" s="206"/>
      <c r="AP1182" s="206"/>
      <c r="AQ1182" s="206"/>
      <c r="AR1182" s="206"/>
      <c r="AS1182" s="206"/>
      <c r="AT1182" s="206"/>
      <c r="AU1182" s="206"/>
      <c r="AV1182" s="206"/>
      <c r="AW1182" s="206"/>
      <c r="AX1182" s="206"/>
      <c r="AY1182" s="206"/>
      <c r="AZ1182" s="206"/>
      <c r="BA1182" s="206"/>
      <c r="BB1182" s="206"/>
      <c r="BC1182" s="206"/>
      <c r="BD1182" s="206"/>
      <c r="BE1182" s="206"/>
      <c r="BF1182" s="206"/>
      <c r="BG1182" s="206"/>
      <c r="BH1182" s="206"/>
      <c r="BI1182" s="206"/>
      <c r="BJ1182" s="206"/>
      <c r="BK1182" s="206"/>
      <c r="BL1182" s="206"/>
      <c r="BM1182" s="206"/>
      <c r="BN1182" s="206"/>
      <c r="BO1182" s="206"/>
      <c r="BP1182" s="206"/>
      <c r="BQ1182" s="206"/>
      <c r="BR1182" s="206"/>
      <c r="BS1182" s="206"/>
      <c r="BT1182" s="206"/>
      <c r="BU1182" s="206"/>
      <c r="BV1182" s="206"/>
      <c r="BW1182" s="206"/>
      <c r="BX1182" s="206"/>
      <c r="BY1182" s="206"/>
      <c r="BZ1182" s="206"/>
      <c r="CA1182" s="206"/>
      <c r="CB1182" s="206"/>
      <c r="CC1182" s="206"/>
      <c r="CD1182" s="206"/>
      <c r="CE1182" s="206"/>
      <c r="CF1182" s="206"/>
      <c r="CG1182" s="206"/>
      <c r="CH1182" s="206"/>
      <c r="CI1182" s="206"/>
      <c r="CJ1182" s="206"/>
      <c r="CK1182" s="206"/>
      <c r="CL1182" s="206"/>
      <c r="CM1182" s="206"/>
      <c r="CN1182" s="206"/>
      <c r="CO1182" s="206"/>
      <c r="CP1182" s="206"/>
      <c r="CQ1182" s="206"/>
      <c r="CR1182" s="206"/>
      <c r="CS1182" s="206"/>
      <c r="CT1182" s="206"/>
      <c r="CU1182" s="206"/>
      <c r="CV1182" s="206"/>
      <c r="CW1182" s="206"/>
      <c r="CX1182" s="206"/>
      <c r="CY1182" s="206"/>
      <c r="CZ1182" s="206"/>
      <c r="DA1182" s="206"/>
      <c r="DB1182" s="206"/>
      <c r="DC1182" s="206"/>
      <c r="DD1182" s="206"/>
      <c r="DE1182" s="206"/>
      <c r="DF1182" s="206"/>
      <c r="DG1182" s="206"/>
      <c r="DH1182" s="206"/>
      <c r="DI1182" s="206"/>
      <c r="DJ1182" s="206"/>
      <c r="DK1182" s="206"/>
      <c r="DL1182" s="206"/>
      <c r="DM1182" s="206"/>
      <c r="DN1182" s="206"/>
      <c r="DO1182" s="206"/>
      <c r="DP1182" s="206"/>
      <c r="DQ1182" s="206"/>
      <c r="DR1182" s="206"/>
      <c r="DS1182" s="206"/>
      <c r="DT1182" s="206"/>
      <c r="DU1182" s="206"/>
      <c r="DV1182" s="206"/>
      <c r="DW1182" s="206"/>
      <c r="DX1182" s="206"/>
      <c r="DY1182" s="206"/>
      <c r="DZ1182" s="206"/>
      <c r="EA1182" s="206"/>
      <c r="EB1182" s="206"/>
      <c r="EC1182" s="206"/>
      <c r="ED1182" s="206"/>
      <c r="EE1182" s="206"/>
      <c r="EF1182" s="206"/>
      <c r="EG1182" s="206"/>
      <c r="EH1182" s="206"/>
      <c r="EI1182" s="206"/>
      <c r="EJ1182" s="206"/>
      <c r="EK1182" s="206"/>
      <c r="EL1182" s="206"/>
      <c r="EM1182" s="206"/>
      <c r="EN1182" s="206"/>
      <c r="EO1182" s="206"/>
      <c r="EP1182" s="206"/>
      <c r="EQ1182" s="206"/>
      <c r="ER1182" s="206"/>
      <c r="ES1182" s="206"/>
      <c r="ET1182" s="206"/>
      <c r="EU1182" s="206"/>
      <c r="EV1182" s="206"/>
      <c r="EW1182" s="206"/>
      <c r="EX1182" s="206"/>
      <c r="EY1182" s="206"/>
      <c r="EZ1182" s="206"/>
      <c r="FA1182" s="206"/>
      <c r="FB1182" s="206"/>
      <c r="FC1182" s="206"/>
      <c r="FD1182" s="206"/>
      <c r="FE1182" s="206"/>
      <c r="FF1182" s="206"/>
      <c r="FG1182" s="206"/>
      <c r="FH1182" s="206"/>
      <c r="FI1182" s="206"/>
      <c r="FJ1182" s="206"/>
      <c r="FK1182" s="206"/>
      <c r="FL1182" s="206"/>
      <c r="FM1182" s="206"/>
      <c r="FN1182" s="206"/>
      <c r="FO1182" s="206"/>
      <c r="FP1182" s="206"/>
      <c r="FQ1182" s="206"/>
      <c r="FR1182" s="206"/>
      <c r="FS1182" s="206"/>
      <c r="FT1182" s="206"/>
      <c r="FU1182" s="206"/>
      <c r="FV1182" s="206"/>
      <c r="FW1182" s="206"/>
      <c r="FX1182" s="206"/>
      <c r="FY1182" s="206"/>
      <c r="FZ1182" s="206"/>
      <c r="GA1182" s="206"/>
      <c r="GB1182" s="206"/>
      <c r="GC1182" s="206"/>
      <c r="GD1182" s="206"/>
      <c r="GE1182" s="206"/>
      <c r="GF1182" s="206"/>
      <c r="GG1182" s="206"/>
      <c r="GH1182" s="206"/>
      <c r="GI1182" s="206"/>
      <c r="GJ1182" s="206"/>
      <c r="GK1182" s="206"/>
      <c r="GL1182" s="206"/>
      <c r="GM1182" s="206"/>
      <c r="GN1182" s="206"/>
      <c r="GO1182" s="206"/>
      <c r="GP1182" s="206"/>
      <c r="GQ1182" s="206"/>
      <c r="GR1182" s="206"/>
      <c r="GS1182" s="206"/>
      <c r="GT1182" s="206"/>
      <c r="GU1182" s="206"/>
      <c r="GV1182" s="206"/>
      <c r="GW1182" s="206"/>
      <c r="GX1182" s="206"/>
      <c r="GY1182" s="206"/>
      <c r="GZ1182" s="206"/>
      <c r="HA1182" s="206"/>
      <c r="HB1182" s="206"/>
      <c r="HC1182" s="206"/>
      <c r="HD1182" s="206"/>
      <c r="HE1182" s="206"/>
      <c r="HF1182" s="206"/>
      <c r="HG1182" s="206"/>
      <c r="HH1182" s="206"/>
      <c r="HI1182" s="206"/>
      <c r="HJ1182" s="206"/>
      <c r="HK1182" s="206"/>
      <c r="HL1182" s="206"/>
      <c r="HM1182" s="206"/>
      <c r="HN1182" s="206"/>
      <c r="HO1182" s="206"/>
      <c r="HP1182" s="206"/>
      <c r="HQ1182" s="206"/>
      <c r="HR1182" s="206"/>
      <c r="HS1182" s="206"/>
      <c r="HT1182" s="206"/>
      <c r="HU1182" s="206"/>
      <c r="HV1182" s="206"/>
      <c r="HW1182" s="206"/>
      <c r="HX1182" s="206"/>
      <c r="HY1182" s="206"/>
      <c r="HZ1182" s="206"/>
      <c r="IA1182" s="206"/>
      <c r="IB1182" s="206"/>
      <c r="IC1182" s="206"/>
      <c r="ID1182" s="206"/>
      <c r="IE1182" s="206"/>
      <c r="IF1182" s="206"/>
      <c r="IG1182" s="206"/>
      <c r="IH1182" s="206"/>
    </row>
    <row r="1183" spans="1:242" s="225" customFormat="1" hidden="1" x14ac:dyDescent="0.25">
      <c r="A1183" s="206"/>
      <c r="B1183" s="206"/>
      <c r="C1183" s="206"/>
      <c r="D1183" s="206"/>
      <c r="E1183" s="206"/>
      <c r="F1183" s="206"/>
      <c r="G1183" s="208"/>
      <c r="H1183" s="285">
        <v>19897704</v>
      </c>
      <c r="I1183" s="210"/>
      <c r="J1183" s="357">
        <f t="shared" si="18"/>
        <v>24500200</v>
      </c>
      <c r="K1183" s="251"/>
      <c r="L1183" s="287"/>
      <c r="M1183" s="206"/>
      <c r="N1183" s="287"/>
      <c r="O1183" s="287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449"/>
      <c r="AK1183" s="206"/>
      <c r="AL1183" s="206"/>
      <c r="AM1183" s="206"/>
      <c r="AN1183" s="206"/>
      <c r="AO1183" s="206"/>
      <c r="AP1183" s="206"/>
      <c r="AQ1183" s="206"/>
      <c r="AR1183" s="206"/>
      <c r="AS1183" s="206"/>
      <c r="AT1183" s="206"/>
      <c r="AU1183" s="206"/>
      <c r="AV1183" s="206"/>
      <c r="AW1183" s="206"/>
      <c r="AX1183" s="206"/>
      <c r="AY1183" s="206"/>
      <c r="AZ1183" s="206"/>
      <c r="BA1183" s="206"/>
      <c r="BB1183" s="206"/>
      <c r="BC1183" s="206"/>
      <c r="BD1183" s="206"/>
      <c r="BE1183" s="206"/>
      <c r="BF1183" s="206"/>
      <c r="BG1183" s="206"/>
      <c r="BH1183" s="206"/>
      <c r="BI1183" s="206"/>
      <c r="BJ1183" s="206"/>
      <c r="BK1183" s="206"/>
      <c r="BL1183" s="206"/>
      <c r="BM1183" s="206"/>
      <c r="BN1183" s="206"/>
      <c r="BO1183" s="206"/>
      <c r="BP1183" s="206"/>
      <c r="BQ1183" s="206"/>
      <c r="BR1183" s="206"/>
      <c r="BS1183" s="206"/>
      <c r="BT1183" s="206"/>
      <c r="BU1183" s="206"/>
      <c r="BV1183" s="206"/>
      <c r="BW1183" s="206"/>
      <c r="BX1183" s="206"/>
      <c r="BY1183" s="206"/>
      <c r="BZ1183" s="206"/>
      <c r="CA1183" s="206"/>
      <c r="CB1183" s="206"/>
      <c r="CC1183" s="206"/>
      <c r="CD1183" s="206"/>
      <c r="CE1183" s="206"/>
      <c r="CF1183" s="206"/>
      <c r="CG1183" s="206"/>
      <c r="CH1183" s="206"/>
      <c r="CI1183" s="206"/>
      <c r="CJ1183" s="206"/>
      <c r="CK1183" s="206"/>
      <c r="CL1183" s="206"/>
      <c r="CM1183" s="206"/>
      <c r="CN1183" s="206"/>
      <c r="CO1183" s="206"/>
      <c r="CP1183" s="206"/>
      <c r="CQ1183" s="206"/>
      <c r="CR1183" s="206"/>
      <c r="CS1183" s="206"/>
      <c r="CT1183" s="206"/>
      <c r="CU1183" s="206"/>
      <c r="CV1183" s="206"/>
      <c r="CW1183" s="206"/>
      <c r="CX1183" s="206"/>
      <c r="CY1183" s="206"/>
      <c r="CZ1183" s="206"/>
      <c r="DA1183" s="206"/>
      <c r="DB1183" s="206"/>
      <c r="DC1183" s="206"/>
      <c r="DD1183" s="206"/>
      <c r="DE1183" s="206"/>
      <c r="DF1183" s="206"/>
      <c r="DG1183" s="206"/>
      <c r="DH1183" s="206"/>
      <c r="DI1183" s="206"/>
      <c r="DJ1183" s="206"/>
      <c r="DK1183" s="206"/>
      <c r="DL1183" s="206"/>
      <c r="DM1183" s="206"/>
      <c r="DN1183" s="206"/>
      <c r="DO1183" s="206"/>
      <c r="DP1183" s="206"/>
      <c r="DQ1183" s="206"/>
      <c r="DR1183" s="206"/>
      <c r="DS1183" s="206"/>
      <c r="DT1183" s="206"/>
      <c r="DU1183" s="206"/>
      <c r="DV1183" s="206"/>
      <c r="DW1183" s="206"/>
      <c r="DX1183" s="206"/>
      <c r="DY1183" s="206"/>
      <c r="DZ1183" s="206"/>
      <c r="EA1183" s="206"/>
      <c r="EB1183" s="206"/>
      <c r="EC1183" s="206"/>
      <c r="ED1183" s="206"/>
      <c r="EE1183" s="206"/>
      <c r="EF1183" s="206"/>
      <c r="EG1183" s="206"/>
      <c r="EH1183" s="206"/>
      <c r="EI1183" s="206"/>
      <c r="EJ1183" s="206"/>
      <c r="EK1183" s="206"/>
      <c r="EL1183" s="206"/>
      <c r="EM1183" s="206"/>
      <c r="EN1183" s="206"/>
      <c r="EO1183" s="206"/>
      <c r="EP1183" s="206"/>
      <c r="EQ1183" s="206"/>
      <c r="ER1183" s="206"/>
      <c r="ES1183" s="206"/>
      <c r="ET1183" s="206"/>
      <c r="EU1183" s="206"/>
      <c r="EV1183" s="206"/>
      <c r="EW1183" s="206"/>
      <c r="EX1183" s="206"/>
      <c r="EY1183" s="206"/>
      <c r="EZ1183" s="206"/>
      <c r="FA1183" s="206"/>
      <c r="FB1183" s="206"/>
      <c r="FC1183" s="206"/>
      <c r="FD1183" s="206"/>
      <c r="FE1183" s="206"/>
      <c r="FF1183" s="206"/>
      <c r="FG1183" s="206"/>
      <c r="FH1183" s="206"/>
      <c r="FI1183" s="206"/>
      <c r="FJ1183" s="206"/>
      <c r="FK1183" s="206"/>
      <c r="FL1183" s="206"/>
      <c r="FM1183" s="206"/>
      <c r="FN1183" s="206"/>
      <c r="FO1183" s="206"/>
      <c r="FP1183" s="206"/>
      <c r="FQ1183" s="206"/>
      <c r="FR1183" s="206"/>
      <c r="FS1183" s="206"/>
      <c r="FT1183" s="206"/>
      <c r="FU1183" s="206"/>
      <c r="FV1183" s="206"/>
      <c r="FW1183" s="206"/>
      <c r="FX1183" s="206"/>
      <c r="FY1183" s="206"/>
      <c r="FZ1183" s="206"/>
      <c r="GA1183" s="206"/>
      <c r="GB1183" s="206"/>
      <c r="GC1183" s="206"/>
      <c r="GD1183" s="206"/>
      <c r="GE1183" s="206"/>
      <c r="GF1183" s="206"/>
      <c r="GG1183" s="206"/>
      <c r="GH1183" s="206"/>
      <c r="GI1183" s="206"/>
      <c r="GJ1183" s="206"/>
      <c r="GK1183" s="206"/>
      <c r="GL1183" s="206"/>
      <c r="GM1183" s="206"/>
      <c r="GN1183" s="206"/>
      <c r="GO1183" s="206"/>
      <c r="GP1183" s="206"/>
      <c r="GQ1183" s="206"/>
      <c r="GR1183" s="206"/>
      <c r="GS1183" s="206"/>
      <c r="GT1183" s="206"/>
      <c r="GU1183" s="206"/>
      <c r="GV1183" s="206"/>
      <c r="GW1183" s="206"/>
      <c r="GX1183" s="206"/>
      <c r="GY1183" s="206"/>
      <c r="GZ1183" s="206"/>
      <c r="HA1183" s="206"/>
      <c r="HB1183" s="206"/>
      <c r="HC1183" s="206"/>
      <c r="HD1183" s="206"/>
      <c r="HE1183" s="206"/>
      <c r="HF1183" s="206"/>
      <c r="HG1183" s="206"/>
      <c r="HH1183" s="206"/>
      <c r="HI1183" s="206"/>
      <c r="HJ1183" s="206"/>
      <c r="HK1183" s="206"/>
      <c r="HL1183" s="206"/>
      <c r="HM1183" s="206"/>
      <c r="HN1183" s="206"/>
      <c r="HO1183" s="206"/>
      <c r="HP1183" s="206"/>
      <c r="HQ1183" s="206"/>
      <c r="HR1183" s="206"/>
      <c r="HS1183" s="206"/>
      <c r="HT1183" s="206"/>
      <c r="HU1183" s="206"/>
      <c r="HV1183" s="206"/>
      <c r="HW1183" s="206"/>
      <c r="HX1183" s="206"/>
      <c r="HY1183" s="206"/>
      <c r="HZ1183" s="206"/>
      <c r="IA1183" s="206"/>
      <c r="IB1183" s="206"/>
      <c r="IC1183" s="206"/>
      <c r="ID1183" s="206"/>
      <c r="IE1183" s="206"/>
      <c r="IF1183" s="206"/>
      <c r="IG1183" s="206"/>
      <c r="IH1183" s="206"/>
    </row>
    <row r="1184" spans="1:242" s="225" customFormat="1" hidden="1" x14ac:dyDescent="0.25">
      <c r="A1184" s="206"/>
      <c r="B1184" s="206"/>
      <c r="C1184" s="204">
        <v>43785</v>
      </c>
      <c r="D1184" s="406" t="s">
        <v>2066</v>
      </c>
      <c r="E1184" s="319" t="s">
        <v>2065</v>
      </c>
      <c r="F1184" s="255"/>
      <c r="G1184" s="320" t="s">
        <v>1198</v>
      </c>
      <c r="H1184" s="285"/>
      <c r="I1184" s="321">
        <v>100000</v>
      </c>
      <c r="J1184" s="357">
        <f t="shared" si="18"/>
        <v>24400200</v>
      </c>
      <c r="K1184" s="251"/>
      <c r="L1184" s="287"/>
      <c r="M1184" s="319" t="s">
        <v>2065</v>
      </c>
      <c r="N1184" s="287"/>
      <c r="O1184" s="287"/>
      <c r="P1184" s="287"/>
      <c r="Q1184" s="287"/>
      <c r="R1184" s="287"/>
      <c r="S1184" s="287"/>
      <c r="T1184" s="287"/>
      <c r="U1184" s="287"/>
      <c r="V1184" s="287"/>
      <c r="W1184" s="287"/>
      <c r="X1184" s="287"/>
      <c r="Y1184" s="287"/>
      <c r="Z1184" s="287"/>
      <c r="AA1184" s="287"/>
      <c r="AB1184" s="287"/>
      <c r="AC1184" s="287"/>
      <c r="AD1184" s="287"/>
      <c r="AE1184" s="287"/>
      <c r="AF1184" s="287"/>
      <c r="AG1184" s="287"/>
      <c r="AH1184" s="287"/>
      <c r="AI1184" s="287"/>
      <c r="AJ1184" s="449"/>
      <c r="AK1184" s="206"/>
      <c r="AL1184" s="206"/>
      <c r="AM1184" s="206"/>
      <c r="AN1184" s="206"/>
      <c r="AO1184" s="206"/>
      <c r="AP1184" s="206"/>
      <c r="AQ1184" s="206"/>
      <c r="AR1184" s="206"/>
      <c r="AS1184" s="206"/>
      <c r="AT1184" s="206"/>
      <c r="AU1184" s="206"/>
      <c r="AV1184" s="206"/>
      <c r="AW1184" s="206"/>
      <c r="AX1184" s="206"/>
      <c r="AY1184" s="206"/>
      <c r="AZ1184" s="206"/>
      <c r="BA1184" s="206"/>
      <c r="BB1184" s="206"/>
      <c r="BC1184" s="206"/>
      <c r="BD1184" s="206"/>
      <c r="BE1184" s="206"/>
      <c r="BF1184" s="206"/>
      <c r="BG1184" s="206"/>
      <c r="BH1184" s="206"/>
      <c r="BI1184" s="206"/>
      <c r="BJ1184" s="206"/>
      <c r="BK1184" s="206"/>
      <c r="BL1184" s="206"/>
      <c r="BM1184" s="206"/>
      <c r="BN1184" s="206"/>
      <c r="BO1184" s="206"/>
      <c r="BP1184" s="206"/>
      <c r="BQ1184" s="206"/>
      <c r="BR1184" s="206"/>
      <c r="BS1184" s="206"/>
      <c r="BT1184" s="206"/>
      <c r="BU1184" s="206"/>
      <c r="BV1184" s="206"/>
      <c r="BW1184" s="206"/>
      <c r="BX1184" s="206"/>
      <c r="BY1184" s="206"/>
      <c r="BZ1184" s="206"/>
      <c r="CA1184" s="206"/>
      <c r="CB1184" s="206"/>
      <c r="CC1184" s="206"/>
      <c r="CD1184" s="206"/>
      <c r="CE1184" s="206"/>
      <c r="CF1184" s="206"/>
      <c r="CG1184" s="206"/>
      <c r="CH1184" s="206"/>
      <c r="CI1184" s="206"/>
      <c r="CJ1184" s="206"/>
      <c r="CK1184" s="206"/>
      <c r="CL1184" s="206"/>
      <c r="CM1184" s="206"/>
      <c r="CN1184" s="206"/>
      <c r="CO1184" s="206"/>
      <c r="CP1184" s="206"/>
      <c r="CQ1184" s="206"/>
      <c r="CR1184" s="206"/>
      <c r="CS1184" s="206"/>
      <c r="CT1184" s="206"/>
      <c r="CU1184" s="206"/>
      <c r="CV1184" s="206"/>
      <c r="CW1184" s="206"/>
      <c r="CX1184" s="206"/>
      <c r="CY1184" s="206"/>
      <c r="CZ1184" s="206"/>
      <c r="DA1184" s="206"/>
      <c r="DB1184" s="206"/>
      <c r="DC1184" s="206"/>
      <c r="DD1184" s="206"/>
      <c r="DE1184" s="206"/>
      <c r="DF1184" s="206"/>
      <c r="DG1184" s="206"/>
      <c r="DH1184" s="206"/>
      <c r="DI1184" s="206"/>
      <c r="DJ1184" s="206"/>
      <c r="DK1184" s="206"/>
      <c r="DL1184" s="206"/>
      <c r="DM1184" s="206"/>
      <c r="DN1184" s="206"/>
      <c r="DO1184" s="206"/>
      <c r="DP1184" s="206"/>
      <c r="DQ1184" s="206"/>
      <c r="DR1184" s="206"/>
      <c r="DS1184" s="206"/>
      <c r="DT1184" s="206"/>
      <c r="DU1184" s="206"/>
      <c r="DV1184" s="206"/>
      <c r="DW1184" s="206"/>
      <c r="DX1184" s="206"/>
      <c r="DY1184" s="206"/>
      <c r="DZ1184" s="206"/>
      <c r="EA1184" s="206"/>
      <c r="EB1184" s="206"/>
      <c r="EC1184" s="206"/>
      <c r="ED1184" s="206"/>
      <c r="EE1184" s="206"/>
      <c r="EF1184" s="206"/>
      <c r="EG1184" s="206"/>
      <c r="EH1184" s="206"/>
      <c r="EI1184" s="206"/>
      <c r="EJ1184" s="206"/>
      <c r="EK1184" s="206"/>
      <c r="EL1184" s="206"/>
      <c r="EM1184" s="206"/>
      <c r="EN1184" s="206"/>
      <c r="EO1184" s="206"/>
      <c r="EP1184" s="206"/>
      <c r="EQ1184" s="206"/>
      <c r="ER1184" s="206"/>
      <c r="ES1184" s="206"/>
      <c r="ET1184" s="206"/>
      <c r="EU1184" s="206"/>
      <c r="EV1184" s="206"/>
      <c r="EW1184" s="206"/>
      <c r="EX1184" s="206"/>
      <c r="EY1184" s="206"/>
      <c r="EZ1184" s="206"/>
      <c r="FA1184" s="206"/>
      <c r="FB1184" s="206"/>
      <c r="FC1184" s="206"/>
      <c r="FD1184" s="206"/>
      <c r="FE1184" s="206"/>
      <c r="FF1184" s="206"/>
      <c r="FG1184" s="206"/>
      <c r="FH1184" s="206"/>
      <c r="FI1184" s="206"/>
      <c r="FJ1184" s="206"/>
      <c r="FK1184" s="206"/>
      <c r="FL1184" s="206"/>
      <c r="FM1184" s="206"/>
      <c r="FN1184" s="206"/>
      <c r="FO1184" s="206"/>
      <c r="FP1184" s="206"/>
      <c r="FQ1184" s="206"/>
      <c r="FR1184" s="206"/>
      <c r="FS1184" s="206"/>
      <c r="FT1184" s="206"/>
      <c r="FU1184" s="206"/>
      <c r="FV1184" s="206"/>
      <c r="FW1184" s="206"/>
      <c r="FX1184" s="206"/>
      <c r="FY1184" s="206"/>
      <c r="FZ1184" s="206"/>
      <c r="GA1184" s="206"/>
      <c r="GB1184" s="206"/>
      <c r="GC1184" s="206"/>
      <c r="GD1184" s="206"/>
      <c r="GE1184" s="206"/>
      <c r="GF1184" s="206"/>
      <c r="GG1184" s="206"/>
      <c r="GH1184" s="206"/>
      <c r="GI1184" s="206"/>
      <c r="GJ1184" s="206"/>
      <c r="GK1184" s="206"/>
      <c r="GL1184" s="206"/>
      <c r="GM1184" s="206"/>
      <c r="GN1184" s="206"/>
      <c r="GO1184" s="206"/>
      <c r="GP1184" s="206"/>
      <c r="GQ1184" s="206"/>
      <c r="GR1184" s="206"/>
      <c r="GS1184" s="206"/>
      <c r="GT1184" s="206"/>
      <c r="GU1184" s="206"/>
      <c r="GV1184" s="206"/>
      <c r="GW1184" s="206"/>
      <c r="GX1184" s="206"/>
      <c r="GY1184" s="206"/>
      <c r="GZ1184" s="206"/>
      <c r="HA1184" s="206"/>
      <c r="HB1184" s="206"/>
      <c r="HC1184" s="206"/>
      <c r="HD1184" s="206"/>
      <c r="HE1184" s="206"/>
      <c r="HF1184" s="206"/>
      <c r="HG1184" s="206"/>
      <c r="HH1184" s="206"/>
      <c r="HI1184" s="206"/>
      <c r="HJ1184" s="206"/>
      <c r="HK1184" s="206"/>
      <c r="HL1184" s="206"/>
      <c r="HM1184" s="206"/>
      <c r="HN1184" s="206"/>
      <c r="HO1184" s="206"/>
      <c r="HP1184" s="206"/>
      <c r="HQ1184" s="206"/>
      <c r="HR1184" s="206"/>
      <c r="HS1184" s="206"/>
      <c r="HT1184" s="206"/>
      <c r="HU1184" s="206"/>
      <c r="HV1184" s="206"/>
      <c r="HW1184" s="206"/>
      <c r="HX1184" s="206"/>
      <c r="HY1184" s="206"/>
      <c r="HZ1184" s="206"/>
      <c r="IA1184" s="206"/>
      <c r="IB1184" s="206"/>
      <c r="IC1184" s="206"/>
      <c r="ID1184" s="206"/>
      <c r="IE1184" s="206"/>
      <c r="IF1184" s="206"/>
      <c r="IG1184" s="206"/>
      <c r="IH1184" s="206"/>
    </row>
    <row r="1185" spans="1:242" s="225" customFormat="1" hidden="1" x14ac:dyDescent="0.25">
      <c r="A1185" s="206"/>
      <c r="B1185" s="206"/>
      <c r="C1185" s="204">
        <v>43788</v>
      </c>
      <c r="D1185" s="407" t="s">
        <v>2077</v>
      </c>
      <c r="E1185" s="319" t="s">
        <v>2067</v>
      </c>
      <c r="F1185" s="322"/>
      <c r="G1185" s="270" t="s">
        <v>1187</v>
      </c>
      <c r="H1185" s="285"/>
      <c r="I1185" s="271">
        <v>1137212</v>
      </c>
      <c r="J1185" s="357">
        <f t="shared" si="18"/>
        <v>23262988</v>
      </c>
      <c r="K1185" s="251"/>
      <c r="L1185" s="287"/>
      <c r="M1185" s="319" t="s">
        <v>2067</v>
      </c>
      <c r="N1185" s="287"/>
      <c r="O1185" s="287"/>
      <c r="P1185" s="287"/>
      <c r="Q1185" s="287"/>
      <c r="R1185" s="287"/>
      <c r="S1185" s="287"/>
      <c r="T1185" s="287"/>
      <c r="U1185" s="287"/>
      <c r="V1185" s="287"/>
      <c r="W1185" s="287"/>
      <c r="X1185" s="287"/>
      <c r="Y1185" s="287"/>
      <c r="Z1185" s="287"/>
      <c r="AA1185" s="287"/>
      <c r="AB1185" s="287"/>
      <c r="AC1185" s="287"/>
      <c r="AD1185" s="287"/>
      <c r="AE1185" s="287"/>
      <c r="AF1185" s="287"/>
      <c r="AG1185" s="287"/>
      <c r="AH1185" s="287"/>
      <c r="AI1185" s="287"/>
      <c r="AJ1185" s="449"/>
      <c r="AK1185" s="206"/>
      <c r="AL1185" s="206"/>
      <c r="AM1185" s="206"/>
      <c r="AN1185" s="206"/>
      <c r="AO1185" s="206"/>
      <c r="AP1185" s="206"/>
      <c r="AQ1185" s="206"/>
      <c r="AR1185" s="206"/>
      <c r="AS1185" s="206"/>
      <c r="AT1185" s="206"/>
      <c r="AU1185" s="206"/>
      <c r="AV1185" s="206"/>
      <c r="AW1185" s="206"/>
      <c r="AX1185" s="206"/>
      <c r="AY1185" s="206"/>
      <c r="AZ1185" s="206"/>
      <c r="BA1185" s="206"/>
      <c r="BB1185" s="206"/>
      <c r="BC1185" s="206"/>
      <c r="BD1185" s="206"/>
      <c r="BE1185" s="206"/>
      <c r="BF1185" s="206"/>
      <c r="BG1185" s="206"/>
      <c r="BH1185" s="206"/>
      <c r="BI1185" s="206"/>
      <c r="BJ1185" s="206"/>
      <c r="BK1185" s="206"/>
      <c r="BL1185" s="206"/>
      <c r="BM1185" s="206"/>
      <c r="BN1185" s="206"/>
      <c r="BO1185" s="206"/>
      <c r="BP1185" s="206"/>
      <c r="BQ1185" s="206"/>
      <c r="BR1185" s="206"/>
      <c r="BS1185" s="206"/>
      <c r="BT1185" s="206"/>
      <c r="BU1185" s="206"/>
      <c r="BV1185" s="206"/>
      <c r="BW1185" s="206"/>
      <c r="BX1185" s="206"/>
      <c r="BY1185" s="206"/>
      <c r="BZ1185" s="206"/>
      <c r="CA1185" s="206"/>
      <c r="CB1185" s="206"/>
      <c r="CC1185" s="206"/>
      <c r="CD1185" s="206"/>
      <c r="CE1185" s="206"/>
      <c r="CF1185" s="206"/>
      <c r="CG1185" s="206"/>
      <c r="CH1185" s="206"/>
      <c r="CI1185" s="206"/>
      <c r="CJ1185" s="206"/>
      <c r="CK1185" s="206"/>
      <c r="CL1185" s="206"/>
      <c r="CM1185" s="206"/>
      <c r="CN1185" s="206"/>
      <c r="CO1185" s="206"/>
      <c r="CP1185" s="206"/>
      <c r="CQ1185" s="206"/>
      <c r="CR1185" s="206"/>
      <c r="CS1185" s="206"/>
      <c r="CT1185" s="206"/>
      <c r="CU1185" s="206"/>
      <c r="CV1185" s="206"/>
      <c r="CW1185" s="206"/>
      <c r="CX1185" s="206"/>
      <c r="CY1185" s="206"/>
      <c r="CZ1185" s="206"/>
      <c r="DA1185" s="206"/>
      <c r="DB1185" s="206"/>
      <c r="DC1185" s="206"/>
      <c r="DD1185" s="206"/>
      <c r="DE1185" s="206"/>
      <c r="DF1185" s="206"/>
      <c r="DG1185" s="206"/>
      <c r="DH1185" s="206"/>
      <c r="DI1185" s="206"/>
      <c r="DJ1185" s="206"/>
      <c r="DK1185" s="206"/>
      <c r="DL1185" s="206"/>
      <c r="DM1185" s="206"/>
      <c r="DN1185" s="206"/>
      <c r="DO1185" s="206"/>
      <c r="DP1185" s="206"/>
      <c r="DQ1185" s="206"/>
      <c r="DR1185" s="206"/>
      <c r="DS1185" s="206"/>
      <c r="DT1185" s="206"/>
      <c r="DU1185" s="206"/>
      <c r="DV1185" s="206"/>
      <c r="DW1185" s="206"/>
      <c r="DX1185" s="206"/>
      <c r="DY1185" s="206"/>
      <c r="DZ1185" s="206"/>
      <c r="EA1185" s="206"/>
      <c r="EB1185" s="206"/>
      <c r="EC1185" s="206"/>
      <c r="ED1185" s="206"/>
      <c r="EE1185" s="206"/>
      <c r="EF1185" s="206"/>
      <c r="EG1185" s="206"/>
      <c r="EH1185" s="206"/>
      <c r="EI1185" s="206"/>
      <c r="EJ1185" s="206"/>
      <c r="EK1185" s="206"/>
      <c r="EL1185" s="206"/>
      <c r="EM1185" s="206"/>
      <c r="EN1185" s="206"/>
      <c r="EO1185" s="206"/>
      <c r="EP1185" s="206"/>
      <c r="EQ1185" s="206"/>
      <c r="ER1185" s="206"/>
      <c r="ES1185" s="206"/>
      <c r="ET1185" s="206"/>
      <c r="EU1185" s="206"/>
      <c r="EV1185" s="206"/>
      <c r="EW1185" s="206"/>
      <c r="EX1185" s="206"/>
      <c r="EY1185" s="206"/>
      <c r="EZ1185" s="206"/>
      <c r="FA1185" s="206"/>
      <c r="FB1185" s="206"/>
      <c r="FC1185" s="206"/>
      <c r="FD1185" s="206"/>
      <c r="FE1185" s="206"/>
      <c r="FF1185" s="206"/>
      <c r="FG1185" s="206"/>
      <c r="FH1185" s="206"/>
      <c r="FI1185" s="206"/>
      <c r="FJ1185" s="206"/>
      <c r="FK1185" s="206"/>
      <c r="FL1185" s="206"/>
      <c r="FM1185" s="206"/>
      <c r="FN1185" s="206"/>
      <c r="FO1185" s="206"/>
      <c r="FP1185" s="206"/>
      <c r="FQ1185" s="206"/>
      <c r="FR1185" s="206"/>
      <c r="FS1185" s="206"/>
      <c r="FT1185" s="206"/>
      <c r="FU1185" s="206"/>
      <c r="FV1185" s="206"/>
      <c r="FW1185" s="206"/>
      <c r="FX1185" s="206"/>
      <c r="FY1185" s="206"/>
      <c r="FZ1185" s="206"/>
      <c r="GA1185" s="206"/>
      <c r="GB1185" s="206"/>
      <c r="GC1185" s="206"/>
      <c r="GD1185" s="206"/>
      <c r="GE1185" s="206"/>
      <c r="GF1185" s="206"/>
      <c r="GG1185" s="206"/>
      <c r="GH1185" s="206"/>
      <c r="GI1185" s="206"/>
      <c r="GJ1185" s="206"/>
      <c r="GK1185" s="206"/>
      <c r="GL1185" s="206"/>
      <c r="GM1185" s="206"/>
      <c r="GN1185" s="206"/>
      <c r="GO1185" s="206"/>
      <c r="GP1185" s="206"/>
      <c r="GQ1185" s="206"/>
      <c r="GR1185" s="206"/>
      <c r="GS1185" s="206"/>
      <c r="GT1185" s="206"/>
      <c r="GU1185" s="206"/>
      <c r="GV1185" s="206"/>
      <c r="GW1185" s="206"/>
      <c r="GX1185" s="206"/>
      <c r="GY1185" s="206"/>
      <c r="GZ1185" s="206"/>
      <c r="HA1185" s="206"/>
      <c r="HB1185" s="206"/>
      <c r="HC1185" s="206"/>
      <c r="HD1185" s="206"/>
      <c r="HE1185" s="206"/>
      <c r="HF1185" s="206"/>
      <c r="HG1185" s="206"/>
      <c r="HH1185" s="206"/>
      <c r="HI1185" s="206"/>
      <c r="HJ1185" s="206"/>
      <c r="HK1185" s="206"/>
      <c r="HL1185" s="206"/>
      <c r="HM1185" s="206"/>
      <c r="HN1185" s="206"/>
      <c r="HO1185" s="206"/>
      <c r="HP1185" s="206"/>
      <c r="HQ1185" s="206"/>
      <c r="HR1185" s="206"/>
      <c r="HS1185" s="206"/>
      <c r="HT1185" s="206"/>
      <c r="HU1185" s="206"/>
      <c r="HV1185" s="206"/>
      <c r="HW1185" s="206"/>
      <c r="HX1185" s="206"/>
      <c r="HY1185" s="206"/>
      <c r="HZ1185" s="206"/>
      <c r="IA1185" s="206"/>
      <c r="IB1185" s="206"/>
      <c r="IC1185" s="206"/>
      <c r="ID1185" s="206"/>
      <c r="IE1185" s="206"/>
      <c r="IF1185" s="206"/>
      <c r="IG1185" s="206"/>
      <c r="IH1185" s="206"/>
    </row>
    <row r="1186" spans="1:242" s="225" customFormat="1" hidden="1" x14ac:dyDescent="0.25">
      <c r="A1186" s="206"/>
      <c r="B1186" s="206"/>
      <c r="C1186" s="204"/>
      <c r="D1186" s="407" t="s">
        <v>1100</v>
      </c>
      <c r="E1186" s="319"/>
      <c r="F1186" s="322"/>
      <c r="G1186" s="270" t="s">
        <v>1187</v>
      </c>
      <c r="H1186" s="349">
        <v>500000</v>
      </c>
      <c r="I1186" s="413"/>
      <c r="J1186" s="357">
        <f t="shared" si="18"/>
        <v>23762988</v>
      </c>
      <c r="K1186" s="251" t="s">
        <v>2062</v>
      </c>
      <c r="L1186" s="287"/>
      <c r="M1186" s="319"/>
      <c r="N1186" s="287"/>
      <c r="O1186" s="287"/>
      <c r="P1186" s="287"/>
      <c r="Q1186" s="287"/>
      <c r="R1186" s="287"/>
      <c r="S1186" s="287"/>
      <c r="T1186" s="287"/>
      <c r="U1186" s="287"/>
      <c r="V1186" s="287"/>
      <c r="W1186" s="287"/>
      <c r="X1186" s="287"/>
      <c r="Y1186" s="287"/>
      <c r="Z1186" s="287"/>
      <c r="AA1186" s="287"/>
      <c r="AB1186" s="287"/>
      <c r="AC1186" s="287"/>
      <c r="AD1186" s="287"/>
      <c r="AE1186" s="287"/>
      <c r="AF1186" s="287"/>
      <c r="AG1186" s="287"/>
      <c r="AH1186" s="287"/>
      <c r="AI1186" s="287"/>
      <c r="AJ1186" s="449"/>
      <c r="AK1186" s="206"/>
      <c r="AL1186" s="206"/>
      <c r="AM1186" s="206"/>
      <c r="AN1186" s="206"/>
      <c r="AO1186" s="206"/>
      <c r="AP1186" s="206"/>
      <c r="AQ1186" s="206"/>
      <c r="AR1186" s="206"/>
      <c r="AS1186" s="206"/>
      <c r="AT1186" s="206"/>
      <c r="AU1186" s="206"/>
      <c r="AV1186" s="206"/>
      <c r="AW1186" s="206"/>
      <c r="AX1186" s="206"/>
      <c r="AY1186" s="206"/>
      <c r="AZ1186" s="206"/>
      <c r="BA1186" s="206"/>
      <c r="BB1186" s="206"/>
      <c r="BC1186" s="206"/>
      <c r="BD1186" s="206"/>
      <c r="BE1186" s="206"/>
      <c r="BF1186" s="206"/>
      <c r="BG1186" s="206"/>
      <c r="BH1186" s="206"/>
      <c r="BI1186" s="206"/>
      <c r="BJ1186" s="206"/>
      <c r="BK1186" s="206"/>
      <c r="BL1186" s="206"/>
      <c r="BM1186" s="206"/>
      <c r="BN1186" s="206"/>
      <c r="BO1186" s="206"/>
      <c r="BP1186" s="206"/>
      <c r="BQ1186" s="206"/>
      <c r="BR1186" s="206"/>
      <c r="BS1186" s="206"/>
      <c r="BT1186" s="206"/>
      <c r="BU1186" s="206"/>
      <c r="BV1186" s="206"/>
      <c r="BW1186" s="206"/>
      <c r="BX1186" s="206"/>
      <c r="BY1186" s="206"/>
      <c r="BZ1186" s="206"/>
      <c r="CA1186" s="206"/>
      <c r="CB1186" s="206"/>
      <c r="CC1186" s="206"/>
      <c r="CD1186" s="206"/>
      <c r="CE1186" s="206"/>
      <c r="CF1186" s="206"/>
      <c r="CG1186" s="206"/>
      <c r="CH1186" s="206"/>
      <c r="CI1186" s="206"/>
      <c r="CJ1186" s="206"/>
      <c r="CK1186" s="206"/>
      <c r="CL1186" s="206"/>
      <c r="CM1186" s="206"/>
      <c r="CN1186" s="206"/>
      <c r="CO1186" s="206"/>
      <c r="CP1186" s="206"/>
      <c r="CQ1186" s="206"/>
      <c r="CR1186" s="206"/>
      <c r="CS1186" s="206"/>
      <c r="CT1186" s="206"/>
      <c r="CU1186" s="206"/>
      <c r="CV1186" s="206"/>
      <c r="CW1186" s="206"/>
      <c r="CX1186" s="206"/>
      <c r="CY1186" s="206"/>
      <c r="CZ1186" s="206"/>
      <c r="DA1186" s="206"/>
      <c r="DB1186" s="206"/>
      <c r="DC1186" s="206"/>
      <c r="DD1186" s="206"/>
      <c r="DE1186" s="206"/>
      <c r="DF1186" s="206"/>
      <c r="DG1186" s="206"/>
      <c r="DH1186" s="206"/>
      <c r="DI1186" s="206"/>
      <c r="DJ1186" s="206"/>
      <c r="DK1186" s="206"/>
      <c r="DL1186" s="206"/>
      <c r="DM1186" s="206"/>
      <c r="DN1186" s="206"/>
      <c r="DO1186" s="206"/>
      <c r="DP1186" s="206"/>
      <c r="DQ1186" s="206"/>
      <c r="DR1186" s="206"/>
      <c r="DS1186" s="206"/>
      <c r="DT1186" s="206"/>
      <c r="DU1186" s="206"/>
      <c r="DV1186" s="206"/>
      <c r="DW1186" s="206"/>
      <c r="DX1186" s="206"/>
      <c r="DY1186" s="206"/>
      <c r="DZ1186" s="206"/>
      <c r="EA1186" s="206"/>
      <c r="EB1186" s="206"/>
      <c r="EC1186" s="206"/>
      <c r="ED1186" s="206"/>
      <c r="EE1186" s="206"/>
      <c r="EF1186" s="206"/>
      <c r="EG1186" s="206"/>
      <c r="EH1186" s="206"/>
      <c r="EI1186" s="206"/>
      <c r="EJ1186" s="206"/>
      <c r="EK1186" s="206"/>
      <c r="EL1186" s="206"/>
      <c r="EM1186" s="206"/>
      <c r="EN1186" s="206"/>
      <c r="EO1186" s="206"/>
      <c r="EP1186" s="206"/>
      <c r="EQ1186" s="206"/>
      <c r="ER1186" s="206"/>
      <c r="ES1186" s="206"/>
      <c r="ET1186" s="206"/>
      <c r="EU1186" s="206"/>
      <c r="EV1186" s="206"/>
      <c r="EW1186" s="206"/>
      <c r="EX1186" s="206"/>
      <c r="EY1186" s="206"/>
      <c r="EZ1186" s="206"/>
      <c r="FA1186" s="206"/>
      <c r="FB1186" s="206"/>
      <c r="FC1186" s="206"/>
      <c r="FD1186" s="206"/>
      <c r="FE1186" s="206"/>
      <c r="FF1186" s="206"/>
      <c r="FG1186" s="206"/>
      <c r="FH1186" s="206"/>
      <c r="FI1186" s="206"/>
      <c r="FJ1186" s="206"/>
      <c r="FK1186" s="206"/>
      <c r="FL1186" s="206"/>
      <c r="FM1186" s="206"/>
      <c r="FN1186" s="206"/>
      <c r="FO1186" s="206"/>
      <c r="FP1186" s="206"/>
      <c r="FQ1186" s="206"/>
      <c r="FR1186" s="206"/>
      <c r="FS1186" s="206"/>
      <c r="FT1186" s="206"/>
      <c r="FU1186" s="206"/>
      <c r="FV1186" s="206"/>
      <c r="FW1186" s="206"/>
      <c r="FX1186" s="206"/>
      <c r="FY1186" s="206"/>
      <c r="FZ1186" s="206"/>
      <c r="GA1186" s="206"/>
      <c r="GB1186" s="206"/>
      <c r="GC1186" s="206"/>
      <c r="GD1186" s="206"/>
      <c r="GE1186" s="206"/>
      <c r="GF1186" s="206"/>
      <c r="GG1186" s="206"/>
      <c r="GH1186" s="206"/>
      <c r="GI1186" s="206"/>
      <c r="GJ1186" s="206"/>
      <c r="GK1186" s="206"/>
      <c r="GL1186" s="206"/>
      <c r="GM1186" s="206"/>
      <c r="GN1186" s="206"/>
      <c r="GO1186" s="206"/>
      <c r="GP1186" s="206"/>
      <c r="GQ1186" s="206"/>
      <c r="GR1186" s="206"/>
      <c r="GS1186" s="206"/>
      <c r="GT1186" s="206"/>
      <c r="GU1186" s="206"/>
      <c r="GV1186" s="206"/>
      <c r="GW1186" s="206"/>
      <c r="GX1186" s="206"/>
      <c r="GY1186" s="206"/>
      <c r="GZ1186" s="206"/>
      <c r="HA1186" s="206"/>
      <c r="HB1186" s="206"/>
      <c r="HC1186" s="206"/>
      <c r="HD1186" s="206"/>
      <c r="HE1186" s="206"/>
      <c r="HF1186" s="206"/>
      <c r="HG1186" s="206"/>
      <c r="HH1186" s="206"/>
      <c r="HI1186" s="206"/>
      <c r="HJ1186" s="206"/>
      <c r="HK1186" s="206"/>
      <c r="HL1186" s="206"/>
      <c r="HM1186" s="206"/>
      <c r="HN1186" s="206"/>
      <c r="HO1186" s="206"/>
      <c r="HP1186" s="206"/>
      <c r="HQ1186" s="206"/>
      <c r="HR1186" s="206"/>
      <c r="HS1186" s="206"/>
      <c r="HT1186" s="206"/>
      <c r="HU1186" s="206"/>
      <c r="HV1186" s="206"/>
      <c r="HW1186" s="206"/>
      <c r="HX1186" s="206"/>
      <c r="HY1186" s="206"/>
      <c r="HZ1186" s="206"/>
      <c r="IA1186" s="206"/>
      <c r="IB1186" s="206"/>
      <c r="IC1186" s="206"/>
      <c r="ID1186" s="206"/>
      <c r="IE1186" s="206"/>
      <c r="IF1186" s="206"/>
      <c r="IG1186" s="206"/>
      <c r="IH1186" s="206"/>
    </row>
    <row r="1187" spans="1:242" s="225" customFormat="1" hidden="1" x14ac:dyDescent="0.25">
      <c r="A1187" s="206"/>
      <c r="B1187" s="206"/>
      <c r="C1187" s="204">
        <v>43788</v>
      </c>
      <c r="D1187" s="233" t="s">
        <v>2078</v>
      </c>
      <c r="E1187" s="319" t="s">
        <v>2068</v>
      </c>
      <c r="F1187" s="322"/>
      <c r="G1187" s="242" t="s">
        <v>1361</v>
      </c>
      <c r="H1187" s="285"/>
      <c r="I1187" s="271">
        <v>963206</v>
      </c>
      <c r="J1187" s="357">
        <f t="shared" si="18"/>
        <v>22799782</v>
      </c>
      <c r="K1187" s="251"/>
      <c r="L1187" s="287"/>
      <c r="M1187" s="319" t="s">
        <v>2068</v>
      </c>
      <c r="N1187" s="287"/>
      <c r="O1187" s="287"/>
      <c r="P1187" s="287"/>
      <c r="Q1187" s="287"/>
      <c r="R1187" s="287"/>
      <c r="S1187" s="287"/>
      <c r="T1187" s="287"/>
      <c r="U1187" s="287"/>
      <c r="V1187" s="287"/>
      <c r="W1187" s="287"/>
      <c r="X1187" s="287"/>
      <c r="Y1187" s="287"/>
      <c r="Z1187" s="287"/>
      <c r="AA1187" s="287"/>
      <c r="AB1187" s="287"/>
      <c r="AC1187" s="287"/>
      <c r="AD1187" s="287"/>
      <c r="AE1187" s="287"/>
      <c r="AF1187" s="287"/>
      <c r="AG1187" s="287"/>
      <c r="AH1187" s="287"/>
      <c r="AI1187" s="287"/>
      <c r="AJ1187" s="449"/>
      <c r="AK1187" s="206"/>
      <c r="AL1187" s="206"/>
      <c r="AM1187" s="206"/>
      <c r="AN1187" s="206"/>
      <c r="AO1187" s="206"/>
      <c r="AP1187" s="206"/>
      <c r="AQ1187" s="206"/>
      <c r="AR1187" s="206"/>
      <c r="AS1187" s="206"/>
      <c r="AT1187" s="206"/>
      <c r="AU1187" s="206"/>
      <c r="AV1187" s="206"/>
      <c r="AW1187" s="206"/>
      <c r="AX1187" s="206"/>
      <c r="AY1187" s="206"/>
      <c r="AZ1187" s="206"/>
      <c r="BA1187" s="206"/>
      <c r="BB1187" s="206"/>
      <c r="BC1187" s="206"/>
      <c r="BD1187" s="206"/>
      <c r="BE1187" s="206"/>
      <c r="BF1187" s="206"/>
      <c r="BG1187" s="206"/>
      <c r="BH1187" s="206"/>
      <c r="BI1187" s="206"/>
      <c r="BJ1187" s="206"/>
      <c r="BK1187" s="206"/>
      <c r="BL1187" s="206"/>
      <c r="BM1187" s="206"/>
      <c r="BN1187" s="206"/>
      <c r="BO1187" s="206"/>
      <c r="BP1187" s="206"/>
      <c r="BQ1187" s="206"/>
      <c r="BR1187" s="206"/>
      <c r="BS1187" s="206"/>
      <c r="BT1187" s="206"/>
      <c r="BU1187" s="206"/>
      <c r="BV1187" s="206"/>
      <c r="BW1187" s="206"/>
      <c r="BX1187" s="206"/>
      <c r="BY1187" s="206"/>
      <c r="BZ1187" s="206"/>
      <c r="CA1187" s="206"/>
      <c r="CB1187" s="206"/>
      <c r="CC1187" s="206"/>
      <c r="CD1187" s="206"/>
      <c r="CE1187" s="206"/>
      <c r="CF1187" s="206"/>
      <c r="CG1187" s="206"/>
      <c r="CH1187" s="206"/>
      <c r="CI1187" s="206"/>
      <c r="CJ1187" s="206"/>
      <c r="CK1187" s="206"/>
      <c r="CL1187" s="206"/>
      <c r="CM1187" s="206"/>
      <c r="CN1187" s="206"/>
      <c r="CO1187" s="206"/>
      <c r="CP1187" s="206"/>
      <c r="CQ1187" s="206"/>
      <c r="CR1187" s="206"/>
      <c r="CS1187" s="206"/>
      <c r="CT1187" s="206"/>
      <c r="CU1187" s="206"/>
      <c r="CV1187" s="206"/>
      <c r="CW1187" s="206"/>
      <c r="CX1187" s="206"/>
      <c r="CY1187" s="206"/>
      <c r="CZ1187" s="206"/>
      <c r="DA1187" s="206"/>
      <c r="DB1187" s="206"/>
      <c r="DC1187" s="206"/>
      <c r="DD1187" s="206"/>
      <c r="DE1187" s="206"/>
      <c r="DF1187" s="206"/>
      <c r="DG1187" s="206"/>
      <c r="DH1187" s="206"/>
      <c r="DI1187" s="206"/>
      <c r="DJ1187" s="206"/>
      <c r="DK1187" s="206"/>
      <c r="DL1187" s="206"/>
      <c r="DM1187" s="206"/>
      <c r="DN1187" s="206"/>
      <c r="DO1187" s="206"/>
      <c r="DP1187" s="206"/>
      <c r="DQ1187" s="206"/>
      <c r="DR1187" s="206"/>
      <c r="DS1187" s="206"/>
      <c r="DT1187" s="206"/>
      <c r="DU1187" s="206"/>
      <c r="DV1187" s="206"/>
      <c r="DW1187" s="206"/>
      <c r="DX1187" s="206"/>
      <c r="DY1187" s="206"/>
      <c r="DZ1187" s="206"/>
      <c r="EA1187" s="206"/>
      <c r="EB1187" s="206"/>
      <c r="EC1187" s="206"/>
      <c r="ED1187" s="206"/>
      <c r="EE1187" s="206"/>
      <c r="EF1187" s="206"/>
      <c r="EG1187" s="206"/>
      <c r="EH1187" s="206"/>
      <c r="EI1187" s="206"/>
      <c r="EJ1187" s="206"/>
      <c r="EK1187" s="206"/>
      <c r="EL1187" s="206"/>
      <c r="EM1187" s="206"/>
      <c r="EN1187" s="206"/>
      <c r="EO1187" s="206"/>
      <c r="EP1187" s="206"/>
      <c r="EQ1187" s="206"/>
      <c r="ER1187" s="206"/>
      <c r="ES1187" s="206"/>
      <c r="ET1187" s="206"/>
      <c r="EU1187" s="206"/>
      <c r="EV1187" s="206"/>
      <c r="EW1187" s="206"/>
      <c r="EX1187" s="206"/>
      <c r="EY1187" s="206"/>
      <c r="EZ1187" s="206"/>
      <c r="FA1187" s="206"/>
      <c r="FB1187" s="206"/>
      <c r="FC1187" s="206"/>
      <c r="FD1187" s="206"/>
      <c r="FE1187" s="206"/>
      <c r="FF1187" s="206"/>
      <c r="FG1187" s="206"/>
      <c r="FH1187" s="206"/>
      <c r="FI1187" s="206"/>
      <c r="FJ1187" s="206"/>
      <c r="FK1187" s="206"/>
      <c r="FL1187" s="206"/>
      <c r="FM1187" s="206"/>
      <c r="FN1187" s="206"/>
      <c r="FO1187" s="206"/>
      <c r="FP1187" s="206"/>
      <c r="FQ1187" s="206"/>
      <c r="FR1187" s="206"/>
      <c r="FS1187" s="206"/>
      <c r="FT1187" s="206"/>
      <c r="FU1187" s="206"/>
      <c r="FV1187" s="206"/>
      <c r="FW1187" s="206"/>
      <c r="FX1187" s="206"/>
      <c r="FY1187" s="206"/>
      <c r="FZ1187" s="206"/>
      <c r="GA1187" s="206"/>
      <c r="GB1187" s="206"/>
      <c r="GC1187" s="206"/>
      <c r="GD1187" s="206"/>
      <c r="GE1187" s="206"/>
      <c r="GF1187" s="206"/>
      <c r="GG1187" s="206"/>
      <c r="GH1187" s="206"/>
      <c r="GI1187" s="206"/>
      <c r="GJ1187" s="206"/>
      <c r="GK1187" s="206"/>
      <c r="GL1187" s="206"/>
      <c r="GM1187" s="206"/>
      <c r="GN1187" s="206"/>
      <c r="GO1187" s="206"/>
      <c r="GP1187" s="206"/>
      <c r="GQ1187" s="206"/>
      <c r="GR1187" s="206"/>
      <c r="GS1187" s="206"/>
      <c r="GT1187" s="206"/>
      <c r="GU1187" s="206"/>
      <c r="GV1187" s="206"/>
      <c r="GW1187" s="206"/>
      <c r="GX1187" s="206"/>
      <c r="GY1187" s="206"/>
      <c r="GZ1187" s="206"/>
      <c r="HA1187" s="206"/>
      <c r="HB1187" s="206"/>
      <c r="HC1187" s="206"/>
      <c r="HD1187" s="206"/>
      <c r="HE1187" s="206"/>
      <c r="HF1187" s="206"/>
      <c r="HG1187" s="206"/>
      <c r="HH1187" s="206"/>
      <c r="HI1187" s="206"/>
      <c r="HJ1187" s="206"/>
      <c r="HK1187" s="206"/>
      <c r="HL1187" s="206"/>
      <c r="HM1187" s="206"/>
      <c r="HN1187" s="206"/>
      <c r="HO1187" s="206"/>
      <c r="HP1187" s="206"/>
      <c r="HQ1187" s="206"/>
      <c r="HR1187" s="206"/>
      <c r="HS1187" s="206"/>
      <c r="HT1187" s="206"/>
      <c r="HU1187" s="206"/>
      <c r="HV1187" s="206"/>
      <c r="HW1187" s="206"/>
      <c r="HX1187" s="206"/>
      <c r="HY1187" s="206"/>
      <c r="HZ1187" s="206"/>
      <c r="IA1187" s="206"/>
      <c r="IB1187" s="206"/>
      <c r="IC1187" s="206"/>
      <c r="ID1187" s="206"/>
      <c r="IE1187" s="206"/>
      <c r="IF1187" s="206"/>
      <c r="IG1187" s="206"/>
      <c r="IH1187" s="206"/>
    </row>
    <row r="1188" spans="1:242" s="225" customFormat="1" hidden="1" x14ac:dyDescent="0.25">
      <c r="A1188" s="206"/>
      <c r="B1188" s="206"/>
      <c r="C1188" s="204">
        <v>43788</v>
      </c>
      <c r="D1188" s="233" t="s">
        <v>2079</v>
      </c>
      <c r="E1188" s="319" t="s">
        <v>2069</v>
      </c>
      <c r="F1188" s="322"/>
      <c r="G1188" s="242" t="s">
        <v>1400</v>
      </c>
      <c r="H1188" s="285"/>
      <c r="I1188" s="236">
        <v>410000</v>
      </c>
      <c r="J1188" s="357">
        <f t="shared" si="18"/>
        <v>22389782</v>
      </c>
      <c r="K1188" s="251"/>
      <c r="L1188" s="287"/>
      <c r="M1188" s="319" t="s">
        <v>2069</v>
      </c>
      <c r="N1188" s="287"/>
      <c r="O1188" s="287"/>
      <c r="P1188" s="287"/>
      <c r="Q1188" s="287"/>
      <c r="R1188" s="287"/>
      <c r="S1188" s="287"/>
      <c r="T1188" s="287"/>
      <c r="U1188" s="287"/>
      <c r="V1188" s="287"/>
      <c r="W1188" s="287"/>
      <c r="X1188" s="287"/>
      <c r="Y1188" s="287"/>
      <c r="Z1188" s="287"/>
      <c r="AA1188" s="287"/>
      <c r="AB1188" s="287"/>
      <c r="AC1188" s="287"/>
      <c r="AD1188" s="287"/>
      <c r="AE1188" s="287"/>
      <c r="AF1188" s="287"/>
      <c r="AG1188" s="287"/>
      <c r="AH1188" s="287"/>
      <c r="AI1188" s="287"/>
      <c r="AJ1188" s="449"/>
      <c r="AK1188" s="206"/>
      <c r="AL1188" s="206"/>
      <c r="AM1188" s="206"/>
      <c r="AN1188" s="206"/>
      <c r="AO1188" s="206"/>
      <c r="AP1188" s="206"/>
      <c r="AQ1188" s="206"/>
      <c r="AR1188" s="206"/>
      <c r="AS1188" s="206"/>
      <c r="AT1188" s="206"/>
      <c r="AU1188" s="206"/>
      <c r="AV1188" s="206"/>
      <c r="AW1188" s="206"/>
      <c r="AX1188" s="206"/>
      <c r="AY1188" s="206"/>
      <c r="AZ1188" s="206"/>
      <c r="BA1188" s="206"/>
      <c r="BB1188" s="206"/>
      <c r="BC1188" s="206"/>
      <c r="BD1188" s="206"/>
      <c r="BE1188" s="206"/>
      <c r="BF1188" s="206"/>
      <c r="BG1188" s="206"/>
      <c r="BH1188" s="206"/>
      <c r="BI1188" s="206"/>
      <c r="BJ1188" s="206"/>
      <c r="BK1188" s="206"/>
      <c r="BL1188" s="206"/>
      <c r="BM1188" s="206"/>
      <c r="BN1188" s="206"/>
      <c r="BO1188" s="206"/>
      <c r="BP1188" s="206"/>
      <c r="BQ1188" s="206"/>
      <c r="BR1188" s="206"/>
      <c r="BS1188" s="206"/>
      <c r="BT1188" s="206"/>
      <c r="BU1188" s="206"/>
      <c r="BV1188" s="206"/>
      <c r="BW1188" s="206"/>
      <c r="BX1188" s="206"/>
      <c r="BY1188" s="206"/>
      <c r="BZ1188" s="206"/>
      <c r="CA1188" s="206"/>
      <c r="CB1188" s="206"/>
      <c r="CC1188" s="206"/>
      <c r="CD1188" s="206"/>
      <c r="CE1188" s="206"/>
      <c r="CF1188" s="206"/>
      <c r="CG1188" s="206"/>
      <c r="CH1188" s="206"/>
      <c r="CI1188" s="206"/>
      <c r="CJ1188" s="206"/>
      <c r="CK1188" s="206"/>
      <c r="CL1188" s="206"/>
      <c r="CM1188" s="206"/>
      <c r="CN1188" s="206"/>
      <c r="CO1188" s="206"/>
      <c r="CP1188" s="206"/>
      <c r="CQ1188" s="206"/>
      <c r="CR1188" s="206"/>
      <c r="CS1188" s="206"/>
      <c r="CT1188" s="206"/>
      <c r="CU1188" s="206"/>
      <c r="CV1188" s="206"/>
      <c r="CW1188" s="206"/>
      <c r="CX1188" s="206"/>
      <c r="CY1188" s="206"/>
      <c r="CZ1188" s="206"/>
      <c r="DA1188" s="206"/>
      <c r="DB1188" s="206"/>
      <c r="DC1188" s="206"/>
      <c r="DD1188" s="206"/>
      <c r="DE1188" s="206"/>
      <c r="DF1188" s="206"/>
      <c r="DG1188" s="206"/>
      <c r="DH1188" s="206"/>
      <c r="DI1188" s="206"/>
      <c r="DJ1188" s="206"/>
      <c r="DK1188" s="206"/>
      <c r="DL1188" s="206"/>
      <c r="DM1188" s="206"/>
      <c r="DN1188" s="206"/>
      <c r="DO1188" s="206"/>
      <c r="DP1188" s="206"/>
      <c r="DQ1188" s="206"/>
      <c r="DR1188" s="206"/>
      <c r="DS1188" s="206"/>
      <c r="DT1188" s="206"/>
      <c r="DU1188" s="206"/>
      <c r="DV1188" s="206"/>
      <c r="DW1188" s="206"/>
      <c r="DX1188" s="206"/>
      <c r="DY1188" s="206"/>
      <c r="DZ1188" s="206"/>
      <c r="EA1188" s="206"/>
      <c r="EB1188" s="206"/>
      <c r="EC1188" s="206"/>
      <c r="ED1188" s="206"/>
      <c r="EE1188" s="206"/>
      <c r="EF1188" s="206"/>
      <c r="EG1188" s="206"/>
      <c r="EH1188" s="206"/>
      <c r="EI1188" s="206"/>
      <c r="EJ1188" s="206"/>
      <c r="EK1188" s="206"/>
      <c r="EL1188" s="206"/>
      <c r="EM1188" s="206"/>
      <c r="EN1188" s="206"/>
      <c r="EO1188" s="206"/>
      <c r="EP1188" s="206"/>
      <c r="EQ1188" s="206"/>
      <c r="ER1188" s="206"/>
      <c r="ES1188" s="206"/>
      <c r="ET1188" s="206"/>
      <c r="EU1188" s="206"/>
      <c r="EV1188" s="206"/>
      <c r="EW1188" s="206"/>
      <c r="EX1188" s="206"/>
      <c r="EY1188" s="206"/>
      <c r="EZ1188" s="206"/>
      <c r="FA1188" s="206"/>
      <c r="FB1188" s="206"/>
      <c r="FC1188" s="206"/>
      <c r="FD1188" s="206"/>
      <c r="FE1188" s="206"/>
      <c r="FF1188" s="206"/>
      <c r="FG1188" s="206"/>
      <c r="FH1188" s="206"/>
      <c r="FI1188" s="206"/>
      <c r="FJ1188" s="206"/>
      <c r="FK1188" s="206"/>
      <c r="FL1188" s="206"/>
      <c r="FM1188" s="206"/>
      <c r="FN1188" s="206"/>
      <c r="FO1188" s="206"/>
      <c r="FP1188" s="206"/>
      <c r="FQ1188" s="206"/>
      <c r="FR1188" s="206"/>
      <c r="FS1188" s="206"/>
      <c r="FT1188" s="206"/>
      <c r="FU1188" s="206"/>
      <c r="FV1188" s="206"/>
      <c r="FW1188" s="206"/>
      <c r="FX1188" s="206"/>
      <c r="FY1188" s="206"/>
      <c r="FZ1188" s="206"/>
      <c r="GA1188" s="206"/>
      <c r="GB1188" s="206"/>
      <c r="GC1188" s="206"/>
      <c r="GD1188" s="206"/>
      <c r="GE1188" s="206"/>
      <c r="GF1188" s="206"/>
      <c r="GG1188" s="206"/>
      <c r="GH1188" s="206"/>
      <c r="GI1188" s="206"/>
      <c r="GJ1188" s="206"/>
      <c r="GK1188" s="206"/>
      <c r="GL1188" s="206"/>
      <c r="GM1188" s="206"/>
      <c r="GN1188" s="206"/>
      <c r="GO1188" s="206"/>
      <c r="GP1188" s="206"/>
      <c r="GQ1188" s="206"/>
      <c r="GR1188" s="206"/>
      <c r="GS1188" s="206"/>
      <c r="GT1188" s="206"/>
      <c r="GU1188" s="206"/>
      <c r="GV1188" s="206"/>
      <c r="GW1188" s="206"/>
      <c r="GX1188" s="206"/>
      <c r="GY1188" s="206"/>
      <c r="GZ1188" s="206"/>
      <c r="HA1188" s="206"/>
      <c r="HB1188" s="206"/>
      <c r="HC1188" s="206"/>
      <c r="HD1188" s="206"/>
      <c r="HE1188" s="206"/>
      <c r="HF1188" s="206"/>
      <c r="HG1188" s="206"/>
      <c r="HH1188" s="206"/>
      <c r="HI1188" s="206"/>
      <c r="HJ1188" s="206"/>
      <c r="HK1188" s="206"/>
      <c r="HL1188" s="206"/>
      <c r="HM1188" s="206"/>
      <c r="HN1188" s="206"/>
      <c r="HO1188" s="206"/>
      <c r="HP1188" s="206"/>
      <c r="HQ1188" s="206"/>
      <c r="HR1188" s="206"/>
      <c r="HS1188" s="206"/>
      <c r="HT1188" s="206"/>
      <c r="HU1188" s="206"/>
      <c r="HV1188" s="206"/>
      <c r="HW1188" s="206"/>
      <c r="HX1188" s="206"/>
      <c r="HY1188" s="206"/>
      <c r="HZ1188" s="206"/>
      <c r="IA1188" s="206"/>
      <c r="IB1188" s="206"/>
      <c r="IC1188" s="206"/>
      <c r="ID1188" s="206"/>
      <c r="IE1188" s="206"/>
      <c r="IF1188" s="206"/>
      <c r="IG1188" s="206"/>
      <c r="IH1188" s="206"/>
    </row>
    <row r="1189" spans="1:242" s="225" customFormat="1" hidden="1" x14ac:dyDescent="0.25">
      <c r="A1189" s="206"/>
      <c r="B1189" s="206"/>
      <c r="C1189" s="204">
        <v>43788</v>
      </c>
      <c r="D1189" s="233" t="s">
        <v>2080</v>
      </c>
      <c r="E1189" s="319" t="s">
        <v>2070</v>
      </c>
      <c r="F1189" s="322"/>
      <c r="G1189" s="242" t="s">
        <v>1190</v>
      </c>
      <c r="H1189" s="285"/>
      <c r="I1189" s="236">
        <v>1237400</v>
      </c>
      <c r="J1189" s="357">
        <f t="shared" si="18"/>
        <v>21152382</v>
      </c>
      <c r="K1189" s="251"/>
      <c r="L1189" s="287"/>
      <c r="M1189" s="319" t="s">
        <v>2070</v>
      </c>
      <c r="N1189" s="287"/>
      <c r="O1189" s="287"/>
      <c r="P1189" s="287"/>
      <c r="Q1189" s="287"/>
      <c r="R1189" s="287"/>
      <c r="S1189" s="287"/>
      <c r="T1189" s="287"/>
      <c r="U1189" s="287"/>
      <c r="V1189" s="287"/>
      <c r="W1189" s="287"/>
      <c r="X1189" s="287"/>
      <c r="Y1189" s="287"/>
      <c r="Z1189" s="287"/>
      <c r="AA1189" s="287"/>
      <c r="AB1189" s="287"/>
      <c r="AC1189" s="287"/>
      <c r="AD1189" s="287"/>
      <c r="AE1189" s="287"/>
      <c r="AF1189" s="287"/>
      <c r="AG1189" s="287"/>
      <c r="AH1189" s="287"/>
      <c r="AI1189" s="287"/>
      <c r="AJ1189" s="449"/>
      <c r="AK1189" s="206"/>
      <c r="AL1189" s="206"/>
      <c r="AM1189" s="206"/>
      <c r="AN1189" s="206"/>
      <c r="AO1189" s="206"/>
      <c r="AP1189" s="206"/>
      <c r="AQ1189" s="206"/>
      <c r="AR1189" s="206"/>
      <c r="AS1189" s="206"/>
      <c r="AT1189" s="206"/>
      <c r="AU1189" s="206"/>
      <c r="AV1189" s="206"/>
      <c r="AW1189" s="206"/>
      <c r="AX1189" s="206"/>
      <c r="AY1189" s="206"/>
      <c r="AZ1189" s="206"/>
      <c r="BA1189" s="206"/>
      <c r="BB1189" s="206"/>
      <c r="BC1189" s="206"/>
      <c r="BD1189" s="206"/>
      <c r="BE1189" s="206"/>
      <c r="BF1189" s="206"/>
      <c r="BG1189" s="206"/>
      <c r="BH1189" s="206"/>
      <c r="BI1189" s="206"/>
      <c r="BJ1189" s="206"/>
      <c r="BK1189" s="206"/>
      <c r="BL1189" s="206"/>
      <c r="BM1189" s="206"/>
      <c r="BN1189" s="206"/>
      <c r="BO1189" s="206"/>
      <c r="BP1189" s="206"/>
      <c r="BQ1189" s="206"/>
      <c r="BR1189" s="206"/>
      <c r="BS1189" s="206"/>
      <c r="BT1189" s="206"/>
      <c r="BU1189" s="206"/>
      <c r="BV1189" s="206"/>
      <c r="BW1189" s="206"/>
      <c r="BX1189" s="206"/>
      <c r="BY1189" s="206"/>
      <c r="BZ1189" s="206"/>
      <c r="CA1189" s="206"/>
      <c r="CB1189" s="206"/>
      <c r="CC1189" s="206"/>
      <c r="CD1189" s="206"/>
      <c r="CE1189" s="206"/>
      <c r="CF1189" s="206"/>
      <c r="CG1189" s="206"/>
      <c r="CH1189" s="206"/>
      <c r="CI1189" s="206"/>
      <c r="CJ1189" s="206"/>
      <c r="CK1189" s="206"/>
      <c r="CL1189" s="206"/>
      <c r="CM1189" s="206"/>
      <c r="CN1189" s="206"/>
      <c r="CO1189" s="206"/>
      <c r="CP1189" s="206"/>
      <c r="CQ1189" s="206"/>
      <c r="CR1189" s="206"/>
      <c r="CS1189" s="206"/>
      <c r="CT1189" s="206"/>
      <c r="CU1189" s="206"/>
      <c r="CV1189" s="206"/>
      <c r="CW1189" s="206"/>
      <c r="CX1189" s="206"/>
      <c r="CY1189" s="206"/>
      <c r="CZ1189" s="206"/>
      <c r="DA1189" s="206"/>
      <c r="DB1189" s="206"/>
      <c r="DC1189" s="206"/>
      <c r="DD1189" s="206"/>
      <c r="DE1189" s="206"/>
      <c r="DF1189" s="206"/>
      <c r="DG1189" s="206"/>
      <c r="DH1189" s="206"/>
      <c r="DI1189" s="206"/>
      <c r="DJ1189" s="206"/>
      <c r="DK1189" s="206"/>
      <c r="DL1189" s="206"/>
      <c r="DM1189" s="206"/>
      <c r="DN1189" s="206"/>
      <c r="DO1189" s="206"/>
      <c r="DP1189" s="206"/>
      <c r="DQ1189" s="206"/>
      <c r="DR1189" s="206"/>
      <c r="DS1189" s="206"/>
      <c r="DT1189" s="206"/>
      <c r="DU1189" s="206"/>
      <c r="DV1189" s="206"/>
      <c r="DW1189" s="206"/>
      <c r="DX1189" s="206"/>
      <c r="DY1189" s="206"/>
      <c r="DZ1189" s="206"/>
      <c r="EA1189" s="206"/>
      <c r="EB1189" s="206"/>
      <c r="EC1189" s="206"/>
      <c r="ED1189" s="206"/>
      <c r="EE1189" s="206"/>
      <c r="EF1189" s="206"/>
      <c r="EG1189" s="206"/>
      <c r="EH1189" s="206"/>
      <c r="EI1189" s="206"/>
      <c r="EJ1189" s="206"/>
      <c r="EK1189" s="206"/>
      <c r="EL1189" s="206"/>
      <c r="EM1189" s="206"/>
      <c r="EN1189" s="206"/>
      <c r="EO1189" s="206"/>
      <c r="EP1189" s="206"/>
      <c r="EQ1189" s="206"/>
      <c r="ER1189" s="206"/>
      <c r="ES1189" s="206"/>
      <c r="ET1189" s="206"/>
      <c r="EU1189" s="206"/>
      <c r="EV1189" s="206"/>
      <c r="EW1189" s="206"/>
      <c r="EX1189" s="206"/>
      <c r="EY1189" s="206"/>
      <c r="EZ1189" s="206"/>
      <c r="FA1189" s="206"/>
      <c r="FB1189" s="206"/>
      <c r="FC1189" s="206"/>
      <c r="FD1189" s="206"/>
      <c r="FE1189" s="206"/>
      <c r="FF1189" s="206"/>
      <c r="FG1189" s="206"/>
      <c r="FH1189" s="206"/>
      <c r="FI1189" s="206"/>
      <c r="FJ1189" s="206"/>
      <c r="FK1189" s="206"/>
      <c r="FL1189" s="206"/>
      <c r="FM1189" s="206"/>
      <c r="FN1189" s="206"/>
      <c r="FO1189" s="206"/>
      <c r="FP1189" s="206"/>
      <c r="FQ1189" s="206"/>
      <c r="FR1189" s="206"/>
      <c r="FS1189" s="206"/>
      <c r="FT1189" s="206"/>
      <c r="FU1189" s="206"/>
      <c r="FV1189" s="206"/>
      <c r="FW1189" s="206"/>
      <c r="FX1189" s="206"/>
      <c r="FY1189" s="206"/>
      <c r="FZ1189" s="206"/>
      <c r="GA1189" s="206"/>
      <c r="GB1189" s="206"/>
      <c r="GC1189" s="206"/>
      <c r="GD1189" s="206"/>
      <c r="GE1189" s="206"/>
      <c r="GF1189" s="206"/>
      <c r="GG1189" s="206"/>
      <c r="GH1189" s="206"/>
      <c r="GI1189" s="206"/>
      <c r="GJ1189" s="206"/>
      <c r="GK1189" s="206"/>
      <c r="GL1189" s="206"/>
      <c r="GM1189" s="206"/>
      <c r="GN1189" s="206"/>
      <c r="GO1189" s="206"/>
      <c r="GP1189" s="206"/>
      <c r="GQ1189" s="206"/>
      <c r="GR1189" s="206"/>
      <c r="GS1189" s="206"/>
      <c r="GT1189" s="206"/>
      <c r="GU1189" s="206"/>
      <c r="GV1189" s="206"/>
      <c r="GW1189" s="206"/>
      <c r="GX1189" s="206"/>
      <c r="GY1189" s="206"/>
      <c r="GZ1189" s="206"/>
      <c r="HA1189" s="206"/>
      <c r="HB1189" s="206"/>
      <c r="HC1189" s="206"/>
      <c r="HD1189" s="206"/>
      <c r="HE1189" s="206"/>
      <c r="HF1189" s="206"/>
      <c r="HG1189" s="206"/>
      <c r="HH1189" s="206"/>
      <c r="HI1189" s="206"/>
      <c r="HJ1189" s="206"/>
      <c r="HK1189" s="206"/>
      <c r="HL1189" s="206"/>
      <c r="HM1189" s="206"/>
      <c r="HN1189" s="206"/>
      <c r="HO1189" s="206"/>
      <c r="HP1189" s="206"/>
      <c r="HQ1189" s="206"/>
      <c r="HR1189" s="206"/>
      <c r="HS1189" s="206"/>
      <c r="HT1189" s="206"/>
      <c r="HU1189" s="206"/>
      <c r="HV1189" s="206"/>
      <c r="HW1189" s="206"/>
      <c r="HX1189" s="206"/>
      <c r="HY1189" s="206"/>
      <c r="HZ1189" s="206"/>
      <c r="IA1189" s="206"/>
      <c r="IB1189" s="206"/>
      <c r="IC1189" s="206"/>
      <c r="ID1189" s="206"/>
      <c r="IE1189" s="206"/>
      <c r="IF1189" s="206"/>
      <c r="IG1189" s="206"/>
      <c r="IH1189" s="206"/>
    </row>
    <row r="1190" spans="1:242" s="225" customFormat="1" hidden="1" x14ac:dyDescent="0.25">
      <c r="A1190" s="206"/>
      <c r="B1190" s="206"/>
      <c r="C1190" s="204">
        <v>43788</v>
      </c>
      <c r="D1190" s="233" t="s">
        <v>2081</v>
      </c>
      <c r="E1190" s="319" t="s">
        <v>2071</v>
      </c>
      <c r="F1190" s="322"/>
      <c r="G1190" s="242" t="s">
        <v>1521</v>
      </c>
      <c r="H1190" s="285"/>
      <c r="I1190" s="236">
        <v>60000</v>
      </c>
      <c r="J1190" s="357">
        <f t="shared" si="18"/>
        <v>21092382</v>
      </c>
      <c r="K1190" s="251"/>
      <c r="L1190" s="287"/>
      <c r="M1190" s="319" t="s">
        <v>2071</v>
      </c>
      <c r="N1190" s="287"/>
      <c r="O1190" s="287"/>
      <c r="P1190" s="287"/>
      <c r="Q1190" s="287"/>
      <c r="R1190" s="287"/>
      <c r="S1190" s="287"/>
      <c r="T1190" s="287"/>
      <c r="U1190" s="287"/>
      <c r="V1190" s="287"/>
      <c r="W1190" s="287"/>
      <c r="X1190" s="287"/>
      <c r="Y1190" s="287"/>
      <c r="Z1190" s="287"/>
      <c r="AA1190" s="287"/>
      <c r="AB1190" s="287"/>
      <c r="AC1190" s="287"/>
      <c r="AD1190" s="287"/>
      <c r="AE1190" s="287"/>
      <c r="AF1190" s="287"/>
      <c r="AG1190" s="287"/>
      <c r="AH1190" s="287"/>
      <c r="AI1190" s="287"/>
      <c r="AJ1190" s="449"/>
      <c r="AK1190" s="206"/>
      <c r="AL1190" s="206"/>
      <c r="AM1190" s="206"/>
      <c r="AN1190" s="206"/>
      <c r="AO1190" s="206"/>
      <c r="AP1190" s="206"/>
      <c r="AQ1190" s="206"/>
      <c r="AR1190" s="206"/>
      <c r="AS1190" s="206"/>
      <c r="AT1190" s="206"/>
      <c r="AU1190" s="206"/>
      <c r="AV1190" s="206"/>
      <c r="AW1190" s="206"/>
      <c r="AX1190" s="206"/>
      <c r="AY1190" s="206"/>
      <c r="AZ1190" s="206"/>
      <c r="BA1190" s="206"/>
      <c r="BB1190" s="206"/>
      <c r="BC1190" s="206"/>
      <c r="BD1190" s="206"/>
      <c r="BE1190" s="206"/>
      <c r="BF1190" s="206"/>
      <c r="BG1190" s="206"/>
      <c r="BH1190" s="206"/>
      <c r="BI1190" s="206"/>
      <c r="BJ1190" s="206"/>
      <c r="BK1190" s="206"/>
      <c r="BL1190" s="206"/>
      <c r="BM1190" s="206"/>
      <c r="BN1190" s="206"/>
      <c r="BO1190" s="206"/>
      <c r="BP1190" s="206"/>
      <c r="BQ1190" s="206"/>
      <c r="BR1190" s="206"/>
      <c r="BS1190" s="206"/>
      <c r="BT1190" s="206"/>
      <c r="BU1190" s="206"/>
      <c r="BV1190" s="206"/>
      <c r="BW1190" s="206"/>
      <c r="BX1190" s="206"/>
      <c r="BY1190" s="206"/>
      <c r="BZ1190" s="206"/>
      <c r="CA1190" s="206"/>
      <c r="CB1190" s="206"/>
      <c r="CC1190" s="206"/>
      <c r="CD1190" s="206"/>
      <c r="CE1190" s="206"/>
      <c r="CF1190" s="206"/>
      <c r="CG1190" s="206"/>
      <c r="CH1190" s="206"/>
      <c r="CI1190" s="206"/>
      <c r="CJ1190" s="206"/>
      <c r="CK1190" s="206"/>
      <c r="CL1190" s="206"/>
      <c r="CM1190" s="206"/>
      <c r="CN1190" s="206"/>
      <c r="CO1190" s="206"/>
      <c r="CP1190" s="206"/>
      <c r="CQ1190" s="206"/>
      <c r="CR1190" s="206"/>
      <c r="CS1190" s="206"/>
      <c r="CT1190" s="206"/>
      <c r="CU1190" s="206"/>
      <c r="CV1190" s="206"/>
      <c r="CW1190" s="206"/>
      <c r="CX1190" s="206"/>
      <c r="CY1190" s="206"/>
      <c r="CZ1190" s="206"/>
      <c r="DA1190" s="206"/>
      <c r="DB1190" s="206"/>
      <c r="DC1190" s="206"/>
      <c r="DD1190" s="206"/>
      <c r="DE1190" s="206"/>
      <c r="DF1190" s="206"/>
      <c r="DG1190" s="206"/>
      <c r="DH1190" s="206"/>
      <c r="DI1190" s="206"/>
      <c r="DJ1190" s="206"/>
      <c r="DK1190" s="206"/>
      <c r="DL1190" s="206"/>
      <c r="DM1190" s="206"/>
      <c r="DN1190" s="206"/>
      <c r="DO1190" s="206"/>
      <c r="DP1190" s="206"/>
      <c r="DQ1190" s="206"/>
      <c r="DR1190" s="206"/>
      <c r="DS1190" s="206"/>
      <c r="DT1190" s="206"/>
      <c r="DU1190" s="206"/>
      <c r="DV1190" s="206"/>
      <c r="DW1190" s="206"/>
      <c r="DX1190" s="206"/>
      <c r="DY1190" s="206"/>
      <c r="DZ1190" s="206"/>
      <c r="EA1190" s="206"/>
      <c r="EB1190" s="206"/>
      <c r="EC1190" s="206"/>
      <c r="ED1190" s="206"/>
      <c r="EE1190" s="206"/>
      <c r="EF1190" s="206"/>
      <c r="EG1190" s="206"/>
      <c r="EH1190" s="206"/>
      <c r="EI1190" s="206"/>
      <c r="EJ1190" s="206"/>
      <c r="EK1190" s="206"/>
      <c r="EL1190" s="206"/>
      <c r="EM1190" s="206"/>
      <c r="EN1190" s="206"/>
      <c r="EO1190" s="206"/>
      <c r="EP1190" s="206"/>
      <c r="EQ1190" s="206"/>
      <c r="ER1190" s="206"/>
      <c r="ES1190" s="206"/>
      <c r="ET1190" s="206"/>
      <c r="EU1190" s="206"/>
      <c r="EV1190" s="206"/>
      <c r="EW1190" s="206"/>
      <c r="EX1190" s="206"/>
      <c r="EY1190" s="206"/>
      <c r="EZ1190" s="206"/>
      <c r="FA1190" s="206"/>
      <c r="FB1190" s="206"/>
      <c r="FC1190" s="206"/>
      <c r="FD1190" s="206"/>
      <c r="FE1190" s="206"/>
      <c r="FF1190" s="206"/>
      <c r="FG1190" s="206"/>
      <c r="FH1190" s="206"/>
      <c r="FI1190" s="206"/>
      <c r="FJ1190" s="206"/>
      <c r="FK1190" s="206"/>
      <c r="FL1190" s="206"/>
      <c r="FM1190" s="206"/>
      <c r="FN1190" s="206"/>
      <c r="FO1190" s="206"/>
      <c r="FP1190" s="206"/>
      <c r="FQ1190" s="206"/>
      <c r="FR1190" s="206"/>
      <c r="FS1190" s="206"/>
      <c r="FT1190" s="206"/>
      <c r="FU1190" s="206"/>
      <c r="FV1190" s="206"/>
      <c r="FW1190" s="206"/>
      <c r="FX1190" s="206"/>
      <c r="FY1190" s="206"/>
      <c r="FZ1190" s="206"/>
      <c r="GA1190" s="206"/>
      <c r="GB1190" s="206"/>
      <c r="GC1190" s="206"/>
      <c r="GD1190" s="206"/>
      <c r="GE1190" s="206"/>
      <c r="GF1190" s="206"/>
      <c r="GG1190" s="206"/>
      <c r="GH1190" s="206"/>
      <c r="GI1190" s="206"/>
      <c r="GJ1190" s="206"/>
      <c r="GK1190" s="206"/>
      <c r="GL1190" s="206"/>
      <c r="GM1190" s="206"/>
      <c r="GN1190" s="206"/>
      <c r="GO1190" s="206"/>
      <c r="GP1190" s="206"/>
      <c r="GQ1190" s="206"/>
      <c r="GR1190" s="206"/>
      <c r="GS1190" s="206"/>
      <c r="GT1190" s="206"/>
      <c r="GU1190" s="206"/>
      <c r="GV1190" s="206"/>
      <c r="GW1190" s="206"/>
      <c r="GX1190" s="206"/>
      <c r="GY1190" s="206"/>
      <c r="GZ1190" s="206"/>
      <c r="HA1190" s="206"/>
      <c r="HB1190" s="206"/>
      <c r="HC1190" s="206"/>
      <c r="HD1190" s="206"/>
      <c r="HE1190" s="206"/>
      <c r="HF1190" s="206"/>
      <c r="HG1190" s="206"/>
      <c r="HH1190" s="206"/>
      <c r="HI1190" s="206"/>
      <c r="HJ1190" s="206"/>
      <c r="HK1190" s="206"/>
      <c r="HL1190" s="206"/>
      <c r="HM1190" s="206"/>
      <c r="HN1190" s="206"/>
      <c r="HO1190" s="206"/>
      <c r="HP1190" s="206"/>
      <c r="HQ1190" s="206"/>
      <c r="HR1190" s="206"/>
      <c r="HS1190" s="206"/>
      <c r="HT1190" s="206"/>
      <c r="HU1190" s="206"/>
      <c r="HV1190" s="206"/>
      <c r="HW1190" s="206"/>
      <c r="HX1190" s="206"/>
      <c r="HY1190" s="206"/>
      <c r="HZ1190" s="206"/>
      <c r="IA1190" s="206"/>
      <c r="IB1190" s="206"/>
      <c r="IC1190" s="206"/>
      <c r="ID1190" s="206"/>
      <c r="IE1190" s="206"/>
      <c r="IF1190" s="206"/>
      <c r="IG1190" s="206"/>
      <c r="IH1190" s="206"/>
    </row>
    <row r="1191" spans="1:242" s="225" customFormat="1" hidden="1" x14ac:dyDescent="0.25">
      <c r="A1191" s="206"/>
      <c r="B1191" s="206"/>
      <c r="C1191" s="204">
        <v>43789</v>
      </c>
      <c r="D1191" s="233" t="s">
        <v>2082</v>
      </c>
      <c r="E1191" s="319" t="s">
        <v>2072</v>
      </c>
      <c r="F1191" s="322"/>
      <c r="G1191" s="242" t="s">
        <v>1392</v>
      </c>
      <c r="H1191" s="285"/>
      <c r="I1191" s="236">
        <v>6120000</v>
      </c>
      <c r="J1191" s="357">
        <f t="shared" si="18"/>
        <v>14972382</v>
      </c>
      <c r="K1191" s="251"/>
      <c r="L1191" s="287"/>
      <c r="M1191" s="319" t="s">
        <v>2072</v>
      </c>
      <c r="N1191" s="287"/>
      <c r="O1191" s="287"/>
      <c r="P1191" s="287"/>
      <c r="Q1191" s="287"/>
      <c r="R1191" s="287"/>
      <c r="S1191" s="287"/>
      <c r="T1191" s="287"/>
      <c r="U1191" s="287"/>
      <c r="V1191" s="287"/>
      <c r="W1191" s="287"/>
      <c r="X1191" s="287"/>
      <c r="Y1191" s="287"/>
      <c r="Z1191" s="287"/>
      <c r="AA1191" s="287"/>
      <c r="AB1191" s="287"/>
      <c r="AC1191" s="287"/>
      <c r="AD1191" s="287"/>
      <c r="AE1191" s="287"/>
      <c r="AF1191" s="287"/>
      <c r="AG1191" s="287"/>
      <c r="AH1191" s="287"/>
      <c r="AI1191" s="287"/>
      <c r="AJ1191" s="449"/>
      <c r="AK1191" s="206"/>
      <c r="AL1191" s="206"/>
      <c r="AM1191" s="206"/>
      <c r="AN1191" s="206"/>
      <c r="AO1191" s="206"/>
      <c r="AP1191" s="206"/>
      <c r="AQ1191" s="206"/>
      <c r="AR1191" s="206"/>
      <c r="AS1191" s="206"/>
      <c r="AT1191" s="206"/>
      <c r="AU1191" s="206"/>
      <c r="AV1191" s="206"/>
      <c r="AW1191" s="206"/>
      <c r="AX1191" s="206"/>
      <c r="AY1191" s="206"/>
      <c r="AZ1191" s="206"/>
      <c r="BA1191" s="206"/>
      <c r="BB1191" s="206"/>
      <c r="BC1191" s="206"/>
      <c r="BD1191" s="206"/>
      <c r="BE1191" s="206"/>
      <c r="BF1191" s="206"/>
      <c r="BG1191" s="206"/>
      <c r="BH1191" s="206"/>
      <c r="BI1191" s="206"/>
      <c r="BJ1191" s="206"/>
      <c r="BK1191" s="206"/>
      <c r="BL1191" s="206"/>
      <c r="BM1191" s="206"/>
      <c r="BN1191" s="206"/>
      <c r="BO1191" s="206"/>
      <c r="BP1191" s="206"/>
      <c r="BQ1191" s="206"/>
      <c r="BR1191" s="206"/>
      <c r="BS1191" s="206"/>
      <c r="BT1191" s="206"/>
      <c r="BU1191" s="206"/>
      <c r="BV1191" s="206"/>
      <c r="BW1191" s="206"/>
      <c r="BX1191" s="206"/>
      <c r="BY1191" s="206"/>
      <c r="BZ1191" s="206"/>
      <c r="CA1191" s="206"/>
      <c r="CB1191" s="206"/>
      <c r="CC1191" s="206"/>
      <c r="CD1191" s="206"/>
      <c r="CE1191" s="206"/>
      <c r="CF1191" s="206"/>
      <c r="CG1191" s="206"/>
      <c r="CH1191" s="206"/>
      <c r="CI1191" s="206"/>
      <c r="CJ1191" s="206"/>
      <c r="CK1191" s="206"/>
      <c r="CL1191" s="206"/>
      <c r="CM1191" s="206"/>
      <c r="CN1191" s="206"/>
      <c r="CO1191" s="206"/>
      <c r="CP1191" s="206"/>
      <c r="CQ1191" s="206"/>
      <c r="CR1191" s="206"/>
      <c r="CS1191" s="206"/>
      <c r="CT1191" s="206"/>
      <c r="CU1191" s="206"/>
      <c r="CV1191" s="206"/>
      <c r="CW1191" s="206"/>
      <c r="CX1191" s="206"/>
      <c r="CY1191" s="206"/>
      <c r="CZ1191" s="206"/>
      <c r="DA1191" s="206"/>
      <c r="DB1191" s="206"/>
      <c r="DC1191" s="206"/>
      <c r="DD1191" s="206"/>
      <c r="DE1191" s="206"/>
      <c r="DF1191" s="206"/>
      <c r="DG1191" s="206"/>
      <c r="DH1191" s="206"/>
      <c r="DI1191" s="206"/>
      <c r="DJ1191" s="206"/>
      <c r="DK1191" s="206"/>
      <c r="DL1191" s="206"/>
      <c r="DM1191" s="206"/>
      <c r="DN1191" s="206"/>
      <c r="DO1191" s="206"/>
      <c r="DP1191" s="206"/>
      <c r="DQ1191" s="206"/>
      <c r="DR1191" s="206"/>
      <c r="DS1191" s="206"/>
      <c r="DT1191" s="206"/>
      <c r="DU1191" s="206"/>
      <c r="DV1191" s="206"/>
      <c r="DW1191" s="206"/>
      <c r="DX1191" s="206"/>
      <c r="DY1191" s="206"/>
      <c r="DZ1191" s="206"/>
      <c r="EA1191" s="206"/>
      <c r="EB1191" s="206"/>
      <c r="EC1191" s="206"/>
      <c r="ED1191" s="206"/>
      <c r="EE1191" s="206"/>
      <c r="EF1191" s="206"/>
      <c r="EG1191" s="206"/>
      <c r="EH1191" s="206"/>
      <c r="EI1191" s="206"/>
      <c r="EJ1191" s="206"/>
      <c r="EK1191" s="206"/>
      <c r="EL1191" s="206"/>
      <c r="EM1191" s="206"/>
      <c r="EN1191" s="206"/>
      <c r="EO1191" s="206"/>
      <c r="EP1191" s="206"/>
      <c r="EQ1191" s="206"/>
      <c r="ER1191" s="206"/>
      <c r="ES1191" s="206"/>
      <c r="ET1191" s="206"/>
      <c r="EU1191" s="206"/>
      <c r="EV1191" s="206"/>
      <c r="EW1191" s="206"/>
      <c r="EX1191" s="206"/>
      <c r="EY1191" s="206"/>
      <c r="EZ1191" s="206"/>
      <c r="FA1191" s="206"/>
      <c r="FB1191" s="206"/>
      <c r="FC1191" s="206"/>
      <c r="FD1191" s="206"/>
      <c r="FE1191" s="206"/>
      <c r="FF1191" s="206"/>
      <c r="FG1191" s="206"/>
      <c r="FH1191" s="206"/>
      <c r="FI1191" s="206"/>
      <c r="FJ1191" s="206"/>
      <c r="FK1191" s="206"/>
      <c r="FL1191" s="206"/>
      <c r="FM1191" s="206"/>
      <c r="FN1191" s="206"/>
      <c r="FO1191" s="206"/>
      <c r="FP1191" s="206"/>
      <c r="FQ1191" s="206"/>
      <c r="FR1191" s="206"/>
      <c r="FS1191" s="206"/>
      <c r="FT1191" s="206"/>
      <c r="FU1191" s="206"/>
      <c r="FV1191" s="206"/>
      <c r="FW1191" s="206"/>
      <c r="FX1191" s="206"/>
      <c r="FY1191" s="206"/>
      <c r="FZ1191" s="206"/>
      <c r="GA1191" s="206"/>
      <c r="GB1191" s="206"/>
      <c r="GC1191" s="206"/>
      <c r="GD1191" s="206"/>
      <c r="GE1191" s="206"/>
      <c r="GF1191" s="206"/>
      <c r="GG1191" s="206"/>
      <c r="GH1191" s="206"/>
      <c r="GI1191" s="206"/>
      <c r="GJ1191" s="206"/>
      <c r="GK1191" s="206"/>
      <c r="GL1191" s="206"/>
      <c r="GM1191" s="206"/>
      <c r="GN1191" s="206"/>
      <c r="GO1191" s="206"/>
      <c r="GP1191" s="206"/>
      <c r="GQ1191" s="206"/>
      <c r="GR1191" s="206"/>
      <c r="GS1191" s="206"/>
      <c r="GT1191" s="206"/>
      <c r="GU1191" s="206"/>
      <c r="GV1191" s="206"/>
      <c r="GW1191" s="206"/>
      <c r="GX1191" s="206"/>
      <c r="GY1191" s="206"/>
      <c r="GZ1191" s="206"/>
      <c r="HA1191" s="206"/>
      <c r="HB1191" s="206"/>
      <c r="HC1191" s="206"/>
      <c r="HD1191" s="206"/>
      <c r="HE1191" s="206"/>
      <c r="HF1191" s="206"/>
      <c r="HG1191" s="206"/>
      <c r="HH1191" s="206"/>
      <c r="HI1191" s="206"/>
      <c r="HJ1191" s="206"/>
      <c r="HK1191" s="206"/>
      <c r="HL1191" s="206"/>
      <c r="HM1191" s="206"/>
      <c r="HN1191" s="206"/>
      <c r="HO1191" s="206"/>
      <c r="HP1191" s="206"/>
      <c r="HQ1191" s="206"/>
      <c r="HR1191" s="206"/>
      <c r="HS1191" s="206"/>
      <c r="HT1191" s="206"/>
      <c r="HU1191" s="206"/>
      <c r="HV1191" s="206"/>
      <c r="HW1191" s="206"/>
      <c r="HX1191" s="206"/>
      <c r="HY1191" s="206"/>
      <c r="HZ1191" s="206"/>
      <c r="IA1191" s="206"/>
      <c r="IB1191" s="206"/>
      <c r="IC1191" s="206"/>
      <c r="ID1191" s="206"/>
      <c r="IE1191" s="206"/>
      <c r="IF1191" s="206"/>
      <c r="IG1191" s="206"/>
      <c r="IH1191" s="206"/>
    </row>
    <row r="1192" spans="1:242" s="225" customFormat="1" hidden="1" x14ac:dyDescent="0.25">
      <c r="A1192" s="206"/>
      <c r="B1192" s="206"/>
      <c r="C1192" s="204">
        <v>43789</v>
      </c>
      <c r="D1192" s="233" t="s">
        <v>2083</v>
      </c>
      <c r="E1192" s="319" t="s">
        <v>2073</v>
      </c>
      <c r="F1192" s="322"/>
      <c r="G1192" s="242" t="s">
        <v>1185</v>
      </c>
      <c r="H1192" s="285"/>
      <c r="I1192" s="236">
        <v>14000</v>
      </c>
      <c r="J1192" s="357">
        <f t="shared" si="18"/>
        <v>14958382</v>
      </c>
      <c r="K1192" s="251"/>
      <c r="L1192" s="287"/>
      <c r="M1192" s="319" t="s">
        <v>2073</v>
      </c>
      <c r="N1192" s="287"/>
      <c r="O1192" s="287"/>
      <c r="P1192" s="287"/>
      <c r="Q1192" s="287"/>
      <c r="R1192" s="287"/>
      <c r="S1192" s="287"/>
      <c r="T1192" s="287"/>
      <c r="U1192" s="287"/>
      <c r="V1192" s="287"/>
      <c r="W1192" s="287"/>
      <c r="X1192" s="287"/>
      <c r="Y1192" s="287"/>
      <c r="Z1192" s="287"/>
      <c r="AA1192" s="287"/>
      <c r="AB1192" s="287"/>
      <c r="AC1192" s="287"/>
      <c r="AD1192" s="287"/>
      <c r="AE1192" s="287"/>
      <c r="AF1192" s="287"/>
      <c r="AG1192" s="287"/>
      <c r="AH1192" s="287"/>
      <c r="AI1192" s="287"/>
      <c r="AJ1192" s="449"/>
      <c r="AK1192" s="206"/>
      <c r="AL1192" s="206"/>
      <c r="AM1192" s="206"/>
      <c r="AN1192" s="206"/>
      <c r="AO1192" s="206"/>
      <c r="AP1192" s="206"/>
      <c r="AQ1192" s="206"/>
      <c r="AR1192" s="206"/>
      <c r="AS1192" s="206"/>
      <c r="AT1192" s="206"/>
      <c r="AU1192" s="206"/>
      <c r="AV1192" s="206"/>
      <c r="AW1192" s="206"/>
      <c r="AX1192" s="206"/>
      <c r="AY1192" s="206"/>
      <c r="AZ1192" s="206"/>
      <c r="BA1192" s="206"/>
      <c r="BB1192" s="206"/>
      <c r="BC1192" s="206"/>
      <c r="BD1192" s="206"/>
      <c r="BE1192" s="206"/>
      <c r="BF1192" s="206"/>
      <c r="BG1192" s="206"/>
      <c r="BH1192" s="206"/>
      <c r="BI1192" s="206"/>
      <c r="BJ1192" s="206"/>
      <c r="BK1192" s="206"/>
      <c r="BL1192" s="206"/>
      <c r="BM1192" s="206"/>
      <c r="BN1192" s="206"/>
      <c r="BO1192" s="206"/>
      <c r="BP1192" s="206"/>
      <c r="BQ1192" s="206"/>
      <c r="BR1192" s="206"/>
      <c r="BS1192" s="206"/>
      <c r="BT1192" s="206"/>
      <c r="BU1192" s="206"/>
      <c r="BV1192" s="206"/>
      <c r="BW1192" s="206"/>
      <c r="BX1192" s="206"/>
      <c r="BY1192" s="206"/>
      <c r="BZ1192" s="206"/>
      <c r="CA1192" s="206"/>
      <c r="CB1192" s="206"/>
      <c r="CC1192" s="206"/>
      <c r="CD1192" s="206"/>
      <c r="CE1192" s="206"/>
      <c r="CF1192" s="206"/>
      <c r="CG1192" s="206"/>
      <c r="CH1192" s="206"/>
      <c r="CI1192" s="206"/>
      <c r="CJ1192" s="206"/>
      <c r="CK1192" s="206"/>
      <c r="CL1192" s="206"/>
      <c r="CM1192" s="206"/>
      <c r="CN1192" s="206"/>
      <c r="CO1192" s="206"/>
      <c r="CP1192" s="206"/>
      <c r="CQ1192" s="206"/>
      <c r="CR1192" s="206"/>
      <c r="CS1192" s="206"/>
      <c r="CT1192" s="206"/>
      <c r="CU1192" s="206"/>
      <c r="CV1192" s="206"/>
      <c r="CW1192" s="206"/>
      <c r="CX1192" s="206"/>
      <c r="CY1192" s="206"/>
      <c r="CZ1192" s="206"/>
      <c r="DA1192" s="206"/>
      <c r="DB1192" s="206"/>
      <c r="DC1192" s="206"/>
      <c r="DD1192" s="206"/>
      <c r="DE1192" s="206"/>
      <c r="DF1192" s="206"/>
      <c r="DG1192" s="206"/>
      <c r="DH1192" s="206"/>
      <c r="DI1192" s="206"/>
      <c r="DJ1192" s="206"/>
      <c r="DK1192" s="206"/>
      <c r="DL1192" s="206"/>
      <c r="DM1192" s="206"/>
      <c r="DN1192" s="206"/>
      <c r="DO1192" s="206"/>
      <c r="DP1192" s="206"/>
      <c r="DQ1192" s="206"/>
      <c r="DR1192" s="206"/>
      <c r="DS1192" s="206"/>
      <c r="DT1192" s="206"/>
      <c r="DU1192" s="206"/>
      <c r="DV1192" s="206"/>
      <c r="DW1192" s="206"/>
      <c r="DX1192" s="206"/>
      <c r="DY1192" s="206"/>
      <c r="DZ1192" s="206"/>
      <c r="EA1192" s="206"/>
      <c r="EB1192" s="206"/>
      <c r="EC1192" s="206"/>
      <c r="ED1192" s="206"/>
      <c r="EE1192" s="206"/>
      <c r="EF1192" s="206"/>
      <c r="EG1192" s="206"/>
      <c r="EH1192" s="206"/>
      <c r="EI1192" s="206"/>
      <c r="EJ1192" s="206"/>
      <c r="EK1192" s="206"/>
      <c r="EL1192" s="206"/>
      <c r="EM1192" s="206"/>
      <c r="EN1192" s="206"/>
      <c r="EO1192" s="206"/>
      <c r="EP1192" s="206"/>
      <c r="EQ1192" s="206"/>
      <c r="ER1192" s="206"/>
      <c r="ES1192" s="206"/>
      <c r="ET1192" s="206"/>
      <c r="EU1192" s="206"/>
      <c r="EV1192" s="206"/>
      <c r="EW1192" s="206"/>
      <c r="EX1192" s="206"/>
      <c r="EY1192" s="206"/>
      <c r="EZ1192" s="206"/>
      <c r="FA1192" s="206"/>
      <c r="FB1192" s="206"/>
      <c r="FC1192" s="206"/>
      <c r="FD1192" s="206"/>
      <c r="FE1192" s="206"/>
      <c r="FF1192" s="206"/>
      <c r="FG1192" s="206"/>
      <c r="FH1192" s="206"/>
      <c r="FI1192" s="206"/>
      <c r="FJ1192" s="206"/>
      <c r="FK1192" s="206"/>
      <c r="FL1192" s="206"/>
      <c r="FM1192" s="206"/>
      <c r="FN1192" s="206"/>
      <c r="FO1192" s="206"/>
      <c r="FP1192" s="206"/>
      <c r="FQ1192" s="206"/>
      <c r="FR1192" s="206"/>
      <c r="FS1192" s="206"/>
      <c r="FT1192" s="206"/>
      <c r="FU1192" s="206"/>
      <c r="FV1192" s="206"/>
      <c r="FW1192" s="206"/>
      <c r="FX1192" s="206"/>
      <c r="FY1192" s="206"/>
      <c r="FZ1192" s="206"/>
      <c r="GA1192" s="206"/>
      <c r="GB1192" s="206"/>
      <c r="GC1192" s="206"/>
      <c r="GD1192" s="206"/>
      <c r="GE1192" s="206"/>
      <c r="GF1192" s="206"/>
      <c r="GG1192" s="206"/>
      <c r="GH1192" s="206"/>
      <c r="GI1192" s="206"/>
      <c r="GJ1192" s="206"/>
      <c r="GK1192" s="206"/>
      <c r="GL1192" s="206"/>
      <c r="GM1192" s="206"/>
      <c r="GN1192" s="206"/>
      <c r="GO1192" s="206"/>
      <c r="GP1192" s="206"/>
      <c r="GQ1192" s="206"/>
      <c r="GR1192" s="206"/>
      <c r="GS1192" s="206"/>
      <c r="GT1192" s="206"/>
      <c r="GU1192" s="206"/>
      <c r="GV1192" s="206"/>
      <c r="GW1192" s="206"/>
      <c r="GX1192" s="206"/>
      <c r="GY1192" s="206"/>
      <c r="GZ1192" s="206"/>
      <c r="HA1192" s="206"/>
      <c r="HB1192" s="206"/>
      <c r="HC1192" s="206"/>
      <c r="HD1192" s="206"/>
      <c r="HE1192" s="206"/>
      <c r="HF1192" s="206"/>
      <c r="HG1192" s="206"/>
      <c r="HH1192" s="206"/>
      <c r="HI1192" s="206"/>
      <c r="HJ1192" s="206"/>
      <c r="HK1192" s="206"/>
      <c r="HL1192" s="206"/>
      <c r="HM1192" s="206"/>
      <c r="HN1192" s="206"/>
      <c r="HO1192" s="206"/>
      <c r="HP1192" s="206"/>
      <c r="HQ1192" s="206"/>
      <c r="HR1192" s="206"/>
      <c r="HS1192" s="206"/>
      <c r="HT1192" s="206"/>
      <c r="HU1192" s="206"/>
      <c r="HV1192" s="206"/>
      <c r="HW1192" s="206"/>
      <c r="HX1192" s="206"/>
      <c r="HY1192" s="206"/>
      <c r="HZ1192" s="206"/>
      <c r="IA1192" s="206"/>
      <c r="IB1192" s="206"/>
      <c r="IC1192" s="206"/>
      <c r="ID1192" s="206"/>
      <c r="IE1192" s="206"/>
      <c r="IF1192" s="206"/>
      <c r="IG1192" s="206"/>
      <c r="IH1192" s="206"/>
    </row>
    <row r="1193" spans="1:242" s="225" customFormat="1" hidden="1" x14ac:dyDescent="0.25">
      <c r="A1193" s="206"/>
      <c r="B1193" s="206"/>
      <c r="C1193" s="204">
        <v>43791</v>
      </c>
      <c r="D1193" s="233" t="s">
        <v>2084</v>
      </c>
      <c r="E1193" s="319" t="s">
        <v>2074</v>
      </c>
      <c r="F1193" s="322"/>
      <c r="G1193" s="242" t="s">
        <v>1198</v>
      </c>
      <c r="H1193" s="285"/>
      <c r="I1193" s="236">
        <v>66500</v>
      </c>
      <c r="J1193" s="357">
        <f t="shared" si="18"/>
        <v>14891882</v>
      </c>
      <c r="K1193" s="251"/>
      <c r="L1193" s="287"/>
      <c r="M1193" s="319" t="s">
        <v>2074</v>
      </c>
      <c r="N1193" s="287"/>
      <c r="O1193" s="287"/>
      <c r="P1193" s="287"/>
      <c r="Q1193" s="287"/>
      <c r="R1193" s="287"/>
      <c r="S1193" s="287"/>
      <c r="T1193" s="287"/>
      <c r="U1193" s="287"/>
      <c r="V1193" s="287"/>
      <c r="W1193" s="287"/>
      <c r="X1193" s="287"/>
      <c r="Y1193" s="287"/>
      <c r="Z1193" s="287"/>
      <c r="AA1193" s="287"/>
      <c r="AB1193" s="287"/>
      <c r="AC1193" s="287"/>
      <c r="AD1193" s="287"/>
      <c r="AE1193" s="287"/>
      <c r="AF1193" s="287"/>
      <c r="AG1193" s="287"/>
      <c r="AH1193" s="287"/>
      <c r="AI1193" s="287"/>
      <c r="AJ1193" s="449"/>
      <c r="AK1193" s="206"/>
      <c r="AL1193" s="206"/>
      <c r="AM1193" s="206"/>
      <c r="AN1193" s="206"/>
      <c r="AO1193" s="206"/>
      <c r="AP1193" s="206"/>
      <c r="AQ1193" s="206"/>
      <c r="AR1193" s="206"/>
      <c r="AS1193" s="206"/>
      <c r="AT1193" s="206"/>
      <c r="AU1193" s="206"/>
      <c r="AV1193" s="206"/>
      <c r="AW1193" s="206"/>
      <c r="AX1193" s="206"/>
      <c r="AY1193" s="206"/>
      <c r="AZ1193" s="206"/>
      <c r="BA1193" s="206"/>
      <c r="BB1193" s="206"/>
      <c r="BC1193" s="206"/>
      <c r="BD1193" s="206"/>
      <c r="BE1193" s="206"/>
      <c r="BF1193" s="206"/>
      <c r="BG1193" s="206"/>
      <c r="BH1193" s="206"/>
      <c r="BI1193" s="206"/>
      <c r="BJ1193" s="206"/>
      <c r="BK1193" s="206"/>
      <c r="BL1193" s="206"/>
      <c r="BM1193" s="206"/>
      <c r="BN1193" s="206"/>
      <c r="BO1193" s="206"/>
      <c r="BP1193" s="206"/>
      <c r="BQ1193" s="206"/>
      <c r="BR1193" s="206"/>
      <c r="BS1193" s="206"/>
      <c r="BT1193" s="206"/>
      <c r="BU1193" s="206"/>
      <c r="BV1193" s="206"/>
      <c r="BW1193" s="206"/>
      <c r="BX1193" s="206"/>
      <c r="BY1193" s="206"/>
      <c r="BZ1193" s="206"/>
      <c r="CA1193" s="206"/>
      <c r="CB1193" s="206"/>
      <c r="CC1193" s="206"/>
      <c r="CD1193" s="206"/>
      <c r="CE1193" s="206"/>
      <c r="CF1193" s="206"/>
      <c r="CG1193" s="206"/>
      <c r="CH1193" s="206"/>
      <c r="CI1193" s="206"/>
      <c r="CJ1193" s="206"/>
      <c r="CK1193" s="206"/>
      <c r="CL1193" s="206"/>
      <c r="CM1193" s="206"/>
      <c r="CN1193" s="206"/>
      <c r="CO1193" s="206"/>
      <c r="CP1193" s="206"/>
      <c r="CQ1193" s="206"/>
      <c r="CR1193" s="206"/>
      <c r="CS1193" s="206"/>
      <c r="CT1193" s="206"/>
      <c r="CU1193" s="206"/>
      <c r="CV1193" s="206"/>
      <c r="CW1193" s="206"/>
      <c r="CX1193" s="206"/>
      <c r="CY1193" s="206"/>
      <c r="CZ1193" s="206"/>
      <c r="DA1193" s="206"/>
      <c r="DB1193" s="206"/>
      <c r="DC1193" s="206"/>
      <c r="DD1193" s="206"/>
      <c r="DE1193" s="206"/>
      <c r="DF1193" s="206"/>
      <c r="DG1193" s="206"/>
      <c r="DH1193" s="206"/>
      <c r="DI1193" s="206"/>
      <c r="DJ1193" s="206"/>
      <c r="DK1193" s="206"/>
      <c r="DL1193" s="206"/>
      <c r="DM1193" s="206"/>
      <c r="DN1193" s="206"/>
      <c r="DO1193" s="206"/>
      <c r="DP1193" s="206"/>
      <c r="DQ1193" s="206"/>
      <c r="DR1193" s="206"/>
      <c r="DS1193" s="206"/>
      <c r="DT1193" s="206"/>
      <c r="DU1193" s="206"/>
      <c r="DV1193" s="206"/>
      <c r="DW1193" s="206"/>
      <c r="DX1193" s="206"/>
      <c r="DY1193" s="206"/>
      <c r="DZ1193" s="206"/>
      <c r="EA1193" s="206"/>
      <c r="EB1193" s="206"/>
      <c r="EC1193" s="206"/>
      <c r="ED1193" s="206"/>
      <c r="EE1193" s="206"/>
      <c r="EF1193" s="206"/>
      <c r="EG1193" s="206"/>
      <c r="EH1193" s="206"/>
      <c r="EI1193" s="206"/>
      <c r="EJ1193" s="206"/>
      <c r="EK1193" s="206"/>
      <c r="EL1193" s="206"/>
      <c r="EM1193" s="206"/>
      <c r="EN1193" s="206"/>
      <c r="EO1193" s="206"/>
      <c r="EP1193" s="206"/>
      <c r="EQ1193" s="206"/>
      <c r="ER1193" s="206"/>
      <c r="ES1193" s="206"/>
      <c r="ET1193" s="206"/>
      <c r="EU1193" s="206"/>
      <c r="EV1193" s="206"/>
      <c r="EW1193" s="206"/>
      <c r="EX1193" s="206"/>
      <c r="EY1193" s="206"/>
      <c r="EZ1193" s="206"/>
      <c r="FA1193" s="206"/>
      <c r="FB1193" s="206"/>
      <c r="FC1193" s="206"/>
      <c r="FD1193" s="206"/>
      <c r="FE1193" s="206"/>
      <c r="FF1193" s="206"/>
      <c r="FG1193" s="206"/>
      <c r="FH1193" s="206"/>
      <c r="FI1193" s="206"/>
      <c r="FJ1193" s="206"/>
      <c r="FK1193" s="206"/>
      <c r="FL1193" s="206"/>
      <c r="FM1193" s="206"/>
      <c r="FN1193" s="206"/>
      <c r="FO1193" s="206"/>
      <c r="FP1193" s="206"/>
      <c r="FQ1193" s="206"/>
      <c r="FR1193" s="206"/>
      <c r="FS1193" s="206"/>
      <c r="FT1193" s="206"/>
      <c r="FU1193" s="206"/>
      <c r="FV1193" s="206"/>
      <c r="FW1193" s="206"/>
      <c r="FX1193" s="206"/>
      <c r="FY1193" s="206"/>
      <c r="FZ1193" s="206"/>
      <c r="GA1193" s="206"/>
      <c r="GB1193" s="206"/>
      <c r="GC1193" s="206"/>
      <c r="GD1193" s="206"/>
      <c r="GE1193" s="206"/>
      <c r="GF1193" s="206"/>
      <c r="GG1193" s="206"/>
      <c r="GH1193" s="206"/>
      <c r="GI1193" s="206"/>
      <c r="GJ1193" s="206"/>
      <c r="GK1193" s="206"/>
      <c r="GL1193" s="206"/>
      <c r="GM1193" s="206"/>
      <c r="GN1193" s="206"/>
      <c r="GO1193" s="206"/>
      <c r="GP1193" s="206"/>
      <c r="GQ1193" s="206"/>
      <c r="GR1193" s="206"/>
      <c r="GS1193" s="206"/>
      <c r="GT1193" s="206"/>
      <c r="GU1193" s="206"/>
      <c r="GV1193" s="206"/>
      <c r="GW1193" s="206"/>
      <c r="GX1193" s="206"/>
      <c r="GY1193" s="206"/>
      <c r="GZ1193" s="206"/>
      <c r="HA1193" s="206"/>
      <c r="HB1193" s="206"/>
      <c r="HC1193" s="206"/>
      <c r="HD1193" s="206"/>
      <c r="HE1193" s="206"/>
      <c r="HF1193" s="206"/>
      <c r="HG1193" s="206"/>
      <c r="HH1193" s="206"/>
      <c r="HI1193" s="206"/>
      <c r="HJ1193" s="206"/>
      <c r="HK1193" s="206"/>
      <c r="HL1193" s="206"/>
      <c r="HM1193" s="206"/>
      <c r="HN1193" s="206"/>
      <c r="HO1193" s="206"/>
      <c r="HP1193" s="206"/>
      <c r="HQ1193" s="206"/>
      <c r="HR1193" s="206"/>
      <c r="HS1193" s="206"/>
      <c r="HT1193" s="206"/>
      <c r="HU1193" s="206"/>
      <c r="HV1193" s="206"/>
      <c r="HW1193" s="206"/>
      <c r="HX1193" s="206"/>
      <c r="HY1193" s="206"/>
      <c r="HZ1193" s="206"/>
      <c r="IA1193" s="206"/>
      <c r="IB1193" s="206"/>
      <c r="IC1193" s="206"/>
      <c r="ID1193" s="206"/>
      <c r="IE1193" s="206"/>
      <c r="IF1193" s="206"/>
      <c r="IG1193" s="206"/>
      <c r="IH1193" s="206"/>
    </row>
    <row r="1194" spans="1:242" s="225" customFormat="1" hidden="1" x14ac:dyDescent="0.25">
      <c r="A1194" s="206"/>
      <c r="B1194" s="206"/>
      <c r="C1194" s="204">
        <v>43791</v>
      </c>
      <c r="D1194" s="233" t="s">
        <v>2085</v>
      </c>
      <c r="E1194" s="319" t="s">
        <v>2075</v>
      </c>
      <c r="F1194" s="322"/>
      <c r="G1194" s="242" t="s">
        <v>1198</v>
      </c>
      <c r="H1194" s="285"/>
      <c r="I1194" s="236">
        <v>755000</v>
      </c>
      <c r="J1194" s="357">
        <f t="shared" si="18"/>
        <v>14136882</v>
      </c>
      <c r="K1194" s="251"/>
      <c r="L1194" s="287"/>
      <c r="M1194" s="319" t="s">
        <v>2075</v>
      </c>
      <c r="N1194" s="287"/>
      <c r="O1194" s="287"/>
      <c r="P1194" s="287"/>
      <c r="Q1194" s="287"/>
      <c r="R1194" s="287"/>
      <c r="S1194" s="287"/>
      <c r="T1194" s="287"/>
      <c r="U1194" s="287"/>
      <c r="V1194" s="287"/>
      <c r="W1194" s="287"/>
      <c r="X1194" s="287"/>
      <c r="Y1194" s="287"/>
      <c r="Z1194" s="287"/>
      <c r="AA1194" s="287"/>
      <c r="AB1194" s="287"/>
      <c r="AC1194" s="287"/>
      <c r="AD1194" s="287"/>
      <c r="AE1194" s="287"/>
      <c r="AF1194" s="287"/>
      <c r="AG1194" s="287"/>
      <c r="AH1194" s="287"/>
      <c r="AI1194" s="287"/>
      <c r="AJ1194" s="449"/>
      <c r="AK1194" s="206"/>
      <c r="AL1194" s="206"/>
      <c r="AM1194" s="206"/>
      <c r="AN1194" s="206"/>
      <c r="AO1194" s="206"/>
      <c r="AP1194" s="206"/>
      <c r="AQ1194" s="206"/>
      <c r="AR1194" s="206"/>
      <c r="AS1194" s="206"/>
      <c r="AT1194" s="206"/>
      <c r="AU1194" s="206"/>
      <c r="AV1194" s="206"/>
      <c r="AW1194" s="206"/>
      <c r="AX1194" s="206"/>
      <c r="AY1194" s="206"/>
      <c r="AZ1194" s="206"/>
      <c r="BA1194" s="206"/>
      <c r="BB1194" s="206"/>
      <c r="BC1194" s="206"/>
      <c r="BD1194" s="206"/>
      <c r="BE1194" s="206"/>
      <c r="BF1194" s="206"/>
      <c r="BG1194" s="206"/>
      <c r="BH1194" s="206"/>
      <c r="BI1194" s="206"/>
      <c r="BJ1194" s="206"/>
      <c r="BK1194" s="206"/>
      <c r="BL1194" s="206"/>
      <c r="BM1194" s="206"/>
      <c r="BN1194" s="206"/>
      <c r="BO1194" s="206"/>
      <c r="BP1194" s="206"/>
      <c r="BQ1194" s="206"/>
      <c r="BR1194" s="206"/>
      <c r="BS1194" s="206"/>
      <c r="BT1194" s="206"/>
      <c r="BU1194" s="206"/>
      <c r="BV1194" s="206"/>
      <c r="BW1194" s="206"/>
      <c r="BX1194" s="206"/>
      <c r="BY1194" s="206"/>
      <c r="BZ1194" s="206"/>
      <c r="CA1194" s="206"/>
      <c r="CB1194" s="206"/>
      <c r="CC1194" s="206"/>
      <c r="CD1194" s="206"/>
      <c r="CE1194" s="206"/>
      <c r="CF1194" s="206"/>
      <c r="CG1194" s="206"/>
      <c r="CH1194" s="206"/>
      <c r="CI1194" s="206"/>
      <c r="CJ1194" s="206"/>
      <c r="CK1194" s="206"/>
      <c r="CL1194" s="206"/>
      <c r="CM1194" s="206"/>
      <c r="CN1194" s="206"/>
      <c r="CO1194" s="206"/>
      <c r="CP1194" s="206"/>
      <c r="CQ1194" s="206"/>
      <c r="CR1194" s="206"/>
      <c r="CS1194" s="206"/>
      <c r="CT1194" s="206"/>
      <c r="CU1194" s="206"/>
      <c r="CV1194" s="206"/>
      <c r="CW1194" s="206"/>
      <c r="CX1194" s="206"/>
      <c r="CY1194" s="206"/>
      <c r="CZ1194" s="206"/>
      <c r="DA1194" s="206"/>
      <c r="DB1194" s="206"/>
      <c r="DC1194" s="206"/>
      <c r="DD1194" s="206"/>
      <c r="DE1194" s="206"/>
      <c r="DF1194" s="206"/>
      <c r="DG1194" s="206"/>
      <c r="DH1194" s="206"/>
      <c r="DI1194" s="206"/>
      <c r="DJ1194" s="206"/>
      <c r="DK1194" s="206"/>
      <c r="DL1194" s="206"/>
      <c r="DM1194" s="206"/>
      <c r="DN1194" s="206"/>
      <c r="DO1194" s="206"/>
      <c r="DP1194" s="206"/>
      <c r="DQ1194" s="206"/>
      <c r="DR1194" s="206"/>
      <c r="DS1194" s="206"/>
      <c r="DT1194" s="206"/>
      <c r="DU1194" s="206"/>
      <c r="DV1194" s="206"/>
      <c r="DW1194" s="206"/>
      <c r="DX1194" s="206"/>
      <c r="DY1194" s="206"/>
      <c r="DZ1194" s="206"/>
      <c r="EA1194" s="206"/>
      <c r="EB1194" s="206"/>
      <c r="EC1194" s="206"/>
      <c r="ED1194" s="206"/>
      <c r="EE1194" s="206"/>
      <c r="EF1194" s="206"/>
      <c r="EG1194" s="206"/>
      <c r="EH1194" s="206"/>
      <c r="EI1194" s="206"/>
      <c r="EJ1194" s="206"/>
      <c r="EK1194" s="206"/>
      <c r="EL1194" s="206"/>
      <c r="EM1194" s="206"/>
      <c r="EN1194" s="206"/>
      <c r="EO1194" s="206"/>
      <c r="EP1194" s="206"/>
      <c r="EQ1194" s="206"/>
      <c r="ER1194" s="206"/>
      <c r="ES1194" s="206"/>
      <c r="ET1194" s="206"/>
      <c r="EU1194" s="206"/>
      <c r="EV1194" s="206"/>
      <c r="EW1194" s="206"/>
      <c r="EX1194" s="206"/>
      <c r="EY1194" s="206"/>
      <c r="EZ1194" s="206"/>
      <c r="FA1194" s="206"/>
      <c r="FB1194" s="206"/>
      <c r="FC1194" s="206"/>
      <c r="FD1194" s="206"/>
      <c r="FE1194" s="206"/>
      <c r="FF1194" s="206"/>
      <c r="FG1194" s="206"/>
      <c r="FH1194" s="206"/>
      <c r="FI1194" s="206"/>
      <c r="FJ1194" s="206"/>
      <c r="FK1194" s="206"/>
      <c r="FL1194" s="206"/>
      <c r="FM1194" s="206"/>
      <c r="FN1194" s="206"/>
      <c r="FO1194" s="206"/>
      <c r="FP1194" s="206"/>
      <c r="FQ1194" s="206"/>
      <c r="FR1194" s="206"/>
      <c r="FS1194" s="206"/>
      <c r="FT1194" s="206"/>
      <c r="FU1194" s="206"/>
      <c r="FV1194" s="206"/>
      <c r="FW1194" s="206"/>
      <c r="FX1194" s="206"/>
      <c r="FY1194" s="206"/>
      <c r="FZ1194" s="206"/>
      <c r="GA1194" s="206"/>
      <c r="GB1194" s="206"/>
      <c r="GC1194" s="206"/>
      <c r="GD1194" s="206"/>
      <c r="GE1194" s="206"/>
      <c r="GF1194" s="206"/>
      <c r="GG1194" s="206"/>
      <c r="GH1194" s="206"/>
      <c r="GI1194" s="206"/>
      <c r="GJ1194" s="206"/>
      <c r="GK1194" s="206"/>
      <c r="GL1194" s="206"/>
      <c r="GM1194" s="206"/>
      <c r="GN1194" s="206"/>
      <c r="GO1194" s="206"/>
      <c r="GP1194" s="206"/>
      <c r="GQ1194" s="206"/>
      <c r="GR1194" s="206"/>
      <c r="GS1194" s="206"/>
      <c r="GT1194" s="206"/>
      <c r="GU1194" s="206"/>
      <c r="GV1194" s="206"/>
      <c r="GW1194" s="206"/>
      <c r="GX1194" s="206"/>
      <c r="GY1194" s="206"/>
      <c r="GZ1194" s="206"/>
      <c r="HA1194" s="206"/>
      <c r="HB1194" s="206"/>
      <c r="HC1194" s="206"/>
      <c r="HD1194" s="206"/>
      <c r="HE1194" s="206"/>
      <c r="HF1194" s="206"/>
      <c r="HG1194" s="206"/>
      <c r="HH1194" s="206"/>
      <c r="HI1194" s="206"/>
      <c r="HJ1194" s="206"/>
      <c r="HK1194" s="206"/>
      <c r="HL1194" s="206"/>
      <c r="HM1194" s="206"/>
      <c r="HN1194" s="206"/>
      <c r="HO1194" s="206"/>
      <c r="HP1194" s="206"/>
      <c r="HQ1194" s="206"/>
      <c r="HR1194" s="206"/>
      <c r="HS1194" s="206"/>
      <c r="HT1194" s="206"/>
      <c r="HU1194" s="206"/>
      <c r="HV1194" s="206"/>
      <c r="HW1194" s="206"/>
      <c r="HX1194" s="206"/>
      <c r="HY1194" s="206"/>
      <c r="HZ1194" s="206"/>
      <c r="IA1194" s="206"/>
      <c r="IB1194" s="206"/>
      <c r="IC1194" s="206"/>
      <c r="ID1194" s="206"/>
      <c r="IE1194" s="206"/>
      <c r="IF1194" s="206"/>
      <c r="IG1194" s="206"/>
      <c r="IH1194" s="206"/>
    </row>
    <row r="1195" spans="1:242" s="225" customFormat="1" hidden="1" x14ac:dyDescent="0.25">
      <c r="A1195" s="206"/>
      <c r="B1195" s="206"/>
      <c r="C1195" s="204">
        <v>43792</v>
      </c>
      <c r="D1195" s="233" t="s">
        <v>2086</v>
      </c>
      <c r="E1195" s="319" t="s">
        <v>2076</v>
      </c>
      <c r="F1195" s="322"/>
      <c r="G1195" s="242" t="s">
        <v>1198</v>
      </c>
      <c r="H1195" s="285"/>
      <c r="I1195" s="236">
        <v>102600</v>
      </c>
      <c r="J1195" s="357">
        <f t="shared" si="18"/>
        <v>14034282</v>
      </c>
      <c r="K1195" s="251"/>
      <c r="L1195" s="287"/>
      <c r="M1195" s="319" t="s">
        <v>2076</v>
      </c>
      <c r="N1195" s="287"/>
      <c r="O1195" s="287"/>
      <c r="P1195" s="287"/>
      <c r="Q1195" s="287"/>
      <c r="R1195" s="287"/>
      <c r="S1195" s="287"/>
      <c r="T1195" s="287"/>
      <c r="U1195" s="287"/>
      <c r="V1195" s="287"/>
      <c r="W1195" s="287"/>
      <c r="X1195" s="287"/>
      <c r="Y1195" s="287"/>
      <c r="Z1195" s="287"/>
      <c r="AA1195" s="287"/>
      <c r="AB1195" s="287"/>
      <c r="AC1195" s="287"/>
      <c r="AD1195" s="287"/>
      <c r="AE1195" s="287"/>
      <c r="AF1195" s="287"/>
      <c r="AG1195" s="287"/>
      <c r="AH1195" s="287"/>
      <c r="AI1195" s="287"/>
      <c r="AJ1195" s="449"/>
      <c r="AK1195" s="206"/>
      <c r="AL1195" s="206"/>
      <c r="AM1195" s="206"/>
      <c r="AN1195" s="206"/>
      <c r="AO1195" s="206"/>
      <c r="AP1195" s="206"/>
      <c r="AQ1195" s="206"/>
      <c r="AR1195" s="206"/>
      <c r="AS1195" s="206"/>
      <c r="AT1195" s="206"/>
      <c r="AU1195" s="206"/>
      <c r="AV1195" s="206"/>
      <c r="AW1195" s="206"/>
      <c r="AX1195" s="206"/>
      <c r="AY1195" s="206"/>
      <c r="AZ1195" s="206"/>
      <c r="BA1195" s="206"/>
      <c r="BB1195" s="206"/>
      <c r="BC1195" s="206"/>
      <c r="BD1195" s="206"/>
      <c r="BE1195" s="206"/>
      <c r="BF1195" s="206"/>
      <c r="BG1195" s="206"/>
      <c r="BH1195" s="206"/>
      <c r="BI1195" s="206"/>
      <c r="BJ1195" s="206"/>
      <c r="BK1195" s="206"/>
      <c r="BL1195" s="206"/>
      <c r="BM1195" s="206"/>
      <c r="BN1195" s="206"/>
      <c r="BO1195" s="206"/>
      <c r="BP1195" s="206"/>
      <c r="BQ1195" s="206"/>
      <c r="BR1195" s="206"/>
      <c r="BS1195" s="206"/>
      <c r="BT1195" s="206"/>
      <c r="BU1195" s="206"/>
      <c r="BV1195" s="206"/>
      <c r="BW1195" s="206"/>
      <c r="BX1195" s="206"/>
      <c r="BY1195" s="206"/>
      <c r="BZ1195" s="206"/>
      <c r="CA1195" s="206"/>
      <c r="CB1195" s="206"/>
      <c r="CC1195" s="206"/>
      <c r="CD1195" s="206"/>
      <c r="CE1195" s="206"/>
      <c r="CF1195" s="206"/>
      <c r="CG1195" s="206"/>
      <c r="CH1195" s="206"/>
      <c r="CI1195" s="206"/>
      <c r="CJ1195" s="206"/>
      <c r="CK1195" s="206"/>
      <c r="CL1195" s="206"/>
      <c r="CM1195" s="206"/>
      <c r="CN1195" s="206"/>
      <c r="CO1195" s="206"/>
      <c r="CP1195" s="206"/>
      <c r="CQ1195" s="206"/>
      <c r="CR1195" s="206"/>
      <c r="CS1195" s="206"/>
      <c r="CT1195" s="206"/>
      <c r="CU1195" s="206"/>
      <c r="CV1195" s="206"/>
      <c r="CW1195" s="206"/>
      <c r="CX1195" s="206"/>
      <c r="CY1195" s="206"/>
      <c r="CZ1195" s="206"/>
      <c r="DA1195" s="206"/>
      <c r="DB1195" s="206"/>
      <c r="DC1195" s="206"/>
      <c r="DD1195" s="206"/>
      <c r="DE1195" s="206"/>
      <c r="DF1195" s="206"/>
      <c r="DG1195" s="206"/>
      <c r="DH1195" s="206"/>
      <c r="DI1195" s="206"/>
      <c r="DJ1195" s="206"/>
      <c r="DK1195" s="206"/>
      <c r="DL1195" s="206"/>
      <c r="DM1195" s="206"/>
      <c r="DN1195" s="206"/>
      <c r="DO1195" s="206"/>
      <c r="DP1195" s="206"/>
      <c r="DQ1195" s="206"/>
      <c r="DR1195" s="206"/>
      <c r="DS1195" s="206"/>
      <c r="DT1195" s="206"/>
      <c r="DU1195" s="206"/>
      <c r="DV1195" s="206"/>
      <c r="DW1195" s="206"/>
      <c r="DX1195" s="206"/>
      <c r="DY1195" s="206"/>
      <c r="DZ1195" s="206"/>
      <c r="EA1195" s="206"/>
      <c r="EB1195" s="206"/>
      <c r="EC1195" s="206"/>
      <c r="ED1195" s="206"/>
      <c r="EE1195" s="206"/>
      <c r="EF1195" s="206"/>
      <c r="EG1195" s="206"/>
      <c r="EH1195" s="206"/>
      <c r="EI1195" s="206"/>
      <c r="EJ1195" s="206"/>
      <c r="EK1195" s="206"/>
      <c r="EL1195" s="206"/>
      <c r="EM1195" s="206"/>
      <c r="EN1195" s="206"/>
      <c r="EO1195" s="206"/>
      <c r="EP1195" s="206"/>
      <c r="EQ1195" s="206"/>
      <c r="ER1195" s="206"/>
      <c r="ES1195" s="206"/>
      <c r="ET1195" s="206"/>
      <c r="EU1195" s="206"/>
      <c r="EV1195" s="206"/>
      <c r="EW1195" s="206"/>
      <c r="EX1195" s="206"/>
      <c r="EY1195" s="206"/>
      <c r="EZ1195" s="206"/>
      <c r="FA1195" s="206"/>
      <c r="FB1195" s="206"/>
      <c r="FC1195" s="206"/>
      <c r="FD1195" s="206"/>
      <c r="FE1195" s="206"/>
      <c r="FF1195" s="206"/>
      <c r="FG1195" s="206"/>
      <c r="FH1195" s="206"/>
      <c r="FI1195" s="206"/>
      <c r="FJ1195" s="206"/>
      <c r="FK1195" s="206"/>
      <c r="FL1195" s="206"/>
      <c r="FM1195" s="206"/>
      <c r="FN1195" s="206"/>
      <c r="FO1195" s="206"/>
      <c r="FP1195" s="206"/>
      <c r="FQ1195" s="206"/>
      <c r="FR1195" s="206"/>
      <c r="FS1195" s="206"/>
      <c r="FT1195" s="206"/>
      <c r="FU1195" s="206"/>
      <c r="FV1195" s="206"/>
      <c r="FW1195" s="206"/>
      <c r="FX1195" s="206"/>
      <c r="FY1195" s="206"/>
      <c r="FZ1195" s="206"/>
      <c r="GA1195" s="206"/>
      <c r="GB1195" s="206"/>
      <c r="GC1195" s="206"/>
      <c r="GD1195" s="206"/>
      <c r="GE1195" s="206"/>
      <c r="GF1195" s="206"/>
      <c r="GG1195" s="206"/>
      <c r="GH1195" s="206"/>
      <c r="GI1195" s="206"/>
      <c r="GJ1195" s="206"/>
      <c r="GK1195" s="206"/>
      <c r="GL1195" s="206"/>
      <c r="GM1195" s="206"/>
      <c r="GN1195" s="206"/>
      <c r="GO1195" s="206"/>
      <c r="GP1195" s="206"/>
      <c r="GQ1195" s="206"/>
      <c r="GR1195" s="206"/>
      <c r="GS1195" s="206"/>
      <c r="GT1195" s="206"/>
      <c r="GU1195" s="206"/>
      <c r="GV1195" s="206"/>
      <c r="GW1195" s="206"/>
      <c r="GX1195" s="206"/>
      <c r="GY1195" s="206"/>
      <c r="GZ1195" s="206"/>
      <c r="HA1195" s="206"/>
      <c r="HB1195" s="206"/>
      <c r="HC1195" s="206"/>
      <c r="HD1195" s="206"/>
      <c r="HE1195" s="206"/>
      <c r="HF1195" s="206"/>
      <c r="HG1195" s="206"/>
      <c r="HH1195" s="206"/>
      <c r="HI1195" s="206"/>
      <c r="HJ1195" s="206"/>
      <c r="HK1195" s="206"/>
      <c r="HL1195" s="206"/>
      <c r="HM1195" s="206"/>
      <c r="HN1195" s="206"/>
      <c r="HO1195" s="206"/>
      <c r="HP1195" s="206"/>
      <c r="HQ1195" s="206"/>
      <c r="HR1195" s="206"/>
      <c r="HS1195" s="206"/>
      <c r="HT1195" s="206"/>
      <c r="HU1195" s="206"/>
      <c r="HV1195" s="206"/>
      <c r="HW1195" s="206"/>
      <c r="HX1195" s="206"/>
      <c r="HY1195" s="206"/>
      <c r="HZ1195" s="206"/>
      <c r="IA1195" s="206"/>
      <c r="IB1195" s="206"/>
      <c r="IC1195" s="206"/>
      <c r="ID1195" s="206"/>
      <c r="IE1195" s="206"/>
      <c r="IF1195" s="206"/>
      <c r="IG1195" s="206"/>
      <c r="IH1195" s="206"/>
    </row>
    <row r="1196" spans="1:242" s="225" customFormat="1" hidden="1" x14ac:dyDescent="0.25">
      <c r="A1196" s="206"/>
      <c r="B1196" s="206"/>
      <c r="C1196" s="204">
        <v>43792</v>
      </c>
      <c r="D1196" s="233" t="s">
        <v>1193</v>
      </c>
      <c r="E1196" s="319" t="s">
        <v>2089</v>
      </c>
      <c r="F1196" s="322"/>
      <c r="G1196" s="242" t="s">
        <v>2091</v>
      </c>
      <c r="H1196" s="285"/>
      <c r="I1196" s="236">
        <v>126000</v>
      </c>
      <c r="J1196" s="357">
        <f t="shared" si="18"/>
        <v>13908282</v>
      </c>
      <c r="K1196" s="251"/>
      <c r="L1196" s="287"/>
      <c r="M1196" s="319" t="s">
        <v>2089</v>
      </c>
      <c r="N1196" s="287"/>
      <c r="O1196" s="287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449"/>
      <c r="AK1196" s="206"/>
      <c r="AL1196" s="206"/>
      <c r="AM1196" s="206"/>
      <c r="AN1196" s="206"/>
      <c r="AO1196" s="206"/>
      <c r="AP1196" s="206"/>
      <c r="AQ1196" s="206"/>
      <c r="AR1196" s="206"/>
      <c r="AS1196" s="206"/>
      <c r="AT1196" s="206"/>
      <c r="AU1196" s="206"/>
      <c r="AV1196" s="206"/>
      <c r="AW1196" s="206"/>
      <c r="AX1196" s="206"/>
      <c r="AY1196" s="206"/>
      <c r="AZ1196" s="206"/>
      <c r="BA1196" s="206"/>
      <c r="BB1196" s="206"/>
      <c r="BC1196" s="206"/>
      <c r="BD1196" s="206"/>
      <c r="BE1196" s="206"/>
      <c r="BF1196" s="206"/>
      <c r="BG1196" s="206"/>
      <c r="BH1196" s="206"/>
      <c r="BI1196" s="206"/>
      <c r="BJ1196" s="206"/>
      <c r="BK1196" s="206"/>
      <c r="BL1196" s="206"/>
      <c r="BM1196" s="206"/>
      <c r="BN1196" s="206"/>
      <c r="BO1196" s="206"/>
      <c r="BP1196" s="206"/>
      <c r="BQ1196" s="206"/>
      <c r="BR1196" s="206"/>
      <c r="BS1196" s="206"/>
      <c r="BT1196" s="206"/>
      <c r="BU1196" s="206"/>
      <c r="BV1196" s="206"/>
      <c r="BW1196" s="206"/>
      <c r="BX1196" s="206"/>
      <c r="BY1196" s="206"/>
      <c r="BZ1196" s="206"/>
      <c r="CA1196" s="206"/>
      <c r="CB1196" s="206"/>
      <c r="CC1196" s="206"/>
      <c r="CD1196" s="206"/>
      <c r="CE1196" s="206"/>
      <c r="CF1196" s="206"/>
      <c r="CG1196" s="206"/>
      <c r="CH1196" s="206"/>
      <c r="CI1196" s="206"/>
      <c r="CJ1196" s="206"/>
      <c r="CK1196" s="206"/>
      <c r="CL1196" s="206"/>
      <c r="CM1196" s="206"/>
      <c r="CN1196" s="206"/>
      <c r="CO1196" s="206"/>
      <c r="CP1196" s="206"/>
      <c r="CQ1196" s="206"/>
      <c r="CR1196" s="206"/>
      <c r="CS1196" s="206"/>
      <c r="CT1196" s="206"/>
      <c r="CU1196" s="206"/>
      <c r="CV1196" s="206"/>
      <c r="CW1196" s="206"/>
      <c r="CX1196" s="206"/>
      <c r="CY1196" s="206"/>
      <c r="CZ1196" s="206"/>
      <c r="DA1196" s="206"/>
      <c r="DB1196" s="206"/>
      <c r="DC1196" s="206"/>
      <c r="DD1196" s="206"/>
      <c r="DE1196" s="206"/>
      <c r="DF1196" s="206"/>
      <c r="DG1196" s="206"/>
      <c r="DH1196" s="206"/>
      <c r="DI1196" s="206"/>
      <c r="DJ1196" s="206"/>
      <c r="DK1196" s="206"/>
      <c r="DL1196" s="206"/>
      <c r="DM1196" s="206"/>
      <c r="DN1196" s="206"/>
      <c r="DO1196" s="206"/>
      <c r="DP1196" s="206"/>
      <c r="DQ1196" s="206"/>
      <c r="DR1196" s="206"/>
      <c r="DS1196" s="206"/>
      <c r="DT1196" s="206"/>
      <c r="DU1196" s="206"/>
      <c r="DV1196" s="206"/>
      <c r="DW1196" s="206"/>
      <c r="DX1196" s="206"/>
      <c r="DY1196" s="206"/>
      <c r="DZ1196" s="206"/>
      <c r="EA1196" s="206"/>
      <c r="EB1196" s="206"/>
      <c r="EC1196" s="206"/>
      <c r="ED1196" s="206"/>
      <c r="EE1196" s="206"/>
      <c r="EF1196" s="206"/>
      <c r="EG1196" s="206"/>
      <c r="EH1196" s="206"/>
      <c r="EI1196" s="206"/>
      <c r="EJ1196" s="206"/>
      <c r="EK1196" s="206"/>
      <c r="EL1196" s="206"/>
      <c r="EM1196" s="206"/>
      <c r="EN1196" s="206"/>
      <c r="EO1196" s="206"/>
      <c r="EP1196" s="206"/>
      <c r="EQ1196" s="206"/>
      <c r="ER1196" s="206"/>
      <c r="ES1196" s="206"/>
      <c r="ET1196" s="206"/>
      <c r="EU1196" s="206"/>
      <c r="EV1196" s="206"/>
      <c r="EW1196" s="206"/>
      <c r="EX1196" s="206"/>
      <c r="EY1196" s="206"/>
      <c r="EZ1196" s="206"/>
      <c r="FA1196" s="206"/>
      <c r="FB1196" s="206"/>
      <c r="FC1196" s="206"/>
      <c r="FD1196" s="206"/>
      <c r="FE1196" s="206"/>
      <c r="FF1196" s="206"/>
      <c r="FG1196" s="206"/>
      <c r="FH1196" s="206"/>
      <c r="FI1196" s="206"/>
      <c r="FJ1196" s="206"/>
      <c r="FK1196" s="206"/>
      <c r="FL1196" s="206"/>
      <c r="FM1196" s="206"/>
      <c r="FN1196" s="206"/>
      <c r="FO1196" s="206"/>
      <c r="FP1196" s="206"/>
      <c r="FQ1196" s="206"/>
      <c r="FR1196" s="206"/>
      <c r="FS1196" s="206"/>
      <c r="FT1196" s="206"/>
      <c r="FU1196" s="206"/>
      <c r="FV1196" s="206"/>
      <c r="FW1196" s="206"/>
      <c r="FX1196" s="206"/>
      <c r="FY1196" s="206"/>
      <c r="FZ1196" s="206"/>
      <c r="GA1196" s="206"/>
      <c r="GB1196" s="206"/>
      <c r="GC1196" s="206"/>
      <c r="GD1196" s="206"/>
      <c r="GE1196" s="206"/>
      <c r="GF1196" s="206"/>
      <c r="GG1196" s="206"/>
      <c r="GH1196" s="206"/>
      <c r="GI1196" s="206"/>
      <c r="GJ1196" s="206"/>
      <c r="GK1196" s="206"/>
      <c r="GL1196" s="206"/>
      <c r="GM1196" s="206"/>
      <c r="GN1196" s="206"/>
      <c r="GO1196" s="206"/>
      <c r="GP1196" s="206"/>
      <c r="GQ1196" s="206"/>
      <c r="GR1196" s="206"/>
      <c r="GS1196" s="206"/>
      <c r="GT1196" s="206"/>
      <c r="GU1196" s="206"/>
      <c r="GV1196" s="206"/>
      <c r="GW1196" s="206"/>
      <c r="GX1196" s="206"/>
      <c r="GY1196" s="206"/>
      <c r="GZ1196" s="206"/>
      <c r="HA1196" s="206"/>
      <c r="HB1196" s="206"/>
      <c r="HC1196" s="206"/>
      <c r="HD1196" s="206"/>
      <c r="HE1196" s="206"/>
      <c r="HF1196" s="206"/>
      <c r="HG1196" s="206"/>
      <c r="HH1196" s="206"/>
      <c r="HI1196" s="206"/>
      <c r="HJ1196" s="206"/>
      <c r="HK1196" s="206"/>
      <c r="HL1196" s="206"/>
      <c r="HM1196" s="206"/>
      <c r="HN1196" s="206"/>
      <c r="HO1196" s="206"/>
      <c r="HP1196" s="206"/>
      <c r="HQ1196" s="206"/>
      <c r="HR1196" s="206"/>
      <c r="HS1196" s="206"/>
      <c r="HT1196" s="206"/>
      <c r="HU1196" s="206"/>
      <c r="HV1196" s="206"/>
      <c r="HW1196" s="206"/>
      <c r="HX1196" s="206"/>
      <c r="HY1196" s="206"/>
      <c r="HZ1196" s="206"/>
      <c r="IA1196" s="206"/>
      <c r="IB1196" s="206"/>
      <c r="IC1196" s="206"/>
      <c r="ID1196" s="206"/>
      <c r="IE1196" s="206"/>
      <c r="IF1196" s="206"/>
      <c r="IG1196" s="206"/>
      <c r="IH1196" s="206"/>
    </row>
    <row r="1197" spans="1:242" s="225" customFormat="1" hidden="1" x14ac:dyDescent="0.25">
      <c r="A1197" s="206"/>
      <c r="B1197" s="206"/>
      <c r="C1197" s="204">
        <v>43792</v>
      </c>
      <c r="D1197" s="233" t="s">
        <v>1193</v>
      </c>
      <c r="E1197" s="319" t="s">
        <v>2090</v>
      </c>
      <c r="F1197" s="322"/>
      <c r="G1197" s="242" t="s">
        <v>2091</v>
      </c>
      <c r="H1197" s="285"/>
      <c r="I1197" s="236">
        <v>192000</v>
      </c>
      <c r="J1197" s="357">
        <f t="shared" si="18"/>
        <v>13716282</v>
      </c>
      <c r="K1197" s="251"/>
      <c r="L1197" s="287"/>
      <c r="M1197" s="319" t="s">
        <v>2090</v>
      </c>
      <c r="N1197" s="287"/>
      <c r="O1197" s="287"/>
      <c r="P1197" s="287"/>
      <c r="Q1197" s="287"/>
      <c r="R1197" s="287"/>
      <c r="S1197" s="287"/>
      <c r="T1197" s="287"/>
      <c r="U1197" s="287"/>
      <c r="V1197" s="287"/>
      <c r="W1197" s="287"/>
      <c r="X1197" s="287"/>
      <c r="Y1197" s="287"/>
      <c r="Z1197" s="287"/>
      <c r="AA1197" s="287"/>
      <c r="AB1197" s="287"/>
      <c r="AC1197" s="287"/>
      <c r="AD1197" s="287"/>
      <c r="AE1197" s="287"/>
      <c r="AF1197" s="287"/>
      <c r="AG1197" s="287"/>
      <c r="AH1197" s="287"/>
      <c r="AI1197" s="287"/>
      <c r="AJ1197" s="449"/>
      <c r="AK1197" s="206"/>
      <c r="AL1197" s="206"/>
      <c r="AM1197" s="206"/>
      <c r="AN1197" s="206"/>
      <c r="AO1197" s="206"/>
      <c r="AP1197" s="206"/>
      <c r="AQ1197" s="206"/>
      <c r="AR1197" s="206"/>
      <c r="AS1197" s="206"/>
      <c r="AT1197" s="206"/>
      <c r="AU1197" s="206"/>
      <c r="AV1197" s="206"/>
      <c r="AW1197" s="206"/>
      <c r="AX1197" s="206"/>
      <c r="AY1197" s="206"/>
      <c r="AZ1197" s="206"/>
      <c r="BA1197" s="206"/>
      <c r="BB1197" s="206"/>
      <c r="BC1197" s="206"/>
      <c r="BD1197" s="206"/>
      <c r="BE1197" s="206"/>
      <c r="BF1197" s="206"/>
      <c r="BG1197" s="206"/>
      <c r="BH1197" s="206"/>
      <c r="BI1197" s="206"/>
      <c r="BJ1197" s="206"/>
      <c r="BK1197" s="206"/>
      <c r="BL1197" s="206"/>
      <c r="BM1197" s="206"/>
      <c r="BN1197" s="206"/>
      <c r="BO1197" s="206"/>
      <c r="BP1197" s="206"/>
      <c r="BQ1197" s="206"/>
      <c r="BR1197" s="206"/>
      <c r="BS1197" s="206"/>
      <c r="BT1197" s="206"/>
      <c r="BU1197" s="206"/>
      <c r="BV1197" s="206"/>
      <c r="BW1197" s="206"/>
      <c r="BX1197" s="206"/>
      <c r="BY1197" s="206"/>
      <c r="BZ1197" s="206"/>
      <c r="CA1197" s="206"/>
      <c r="CB1197" s="206"/>
      <c r="CC1197" s="206"/>
      <c r="CD1197" s="206"/>
      <c r="CE1197" s="206"/>
      <c r="CF1197" s="206"/>
      <c r="CG1197" s="206"/>
      <c r="CH1197" s="206"/>
      <c r="CI1197" s="206"/>
      <c r="CJ1197" s="206"/>
      <c r="CK1197" s="206"/>
      <c r="CL1197" s="206"/>
      <c r="CM1197" s="206"/>
      <c r="CN1197" s="206"/>
      <c r="CO1197" s="206"/>
      <c r="CP1197" s="206"/>
      <c r="CQ1197" s="206"/>
      <c r="CR1197" s="206"/>
      <c r="CS1197" s="206"/>
      <c r="CT1197" s="206"/>
      <c r="CU1197" s="206"/>
      <c r="CV1197" s="206"/>
      <c r="CW1197" s="206"/>
      <c r="CX1197" s="206"/>
      <c r="CY1197" s="206"/>
      <c r="CZ1197" s="206"/>
      <c r="DA1197" s="206"/>
      <c r="DB1197" s="206"/>
      <c r="DC1197" s="206"/>
      <c r="DD1197" s="206"/>
      <c r="DE1197" s="206"/>
      <c r="DF1197" s="206"/>
      <c r="DG1197" s="206"/>
      <c r="DH1197" s="206"/>
      <c r="DI1197" s="206"/>
      <c r="DJ1197" s="206"/>
      <c r="DK1197" s="206"/>
      <c r="DL1197" s="206"/>
      <c r="DM1197" s="206"/>
      <c r="DN1197" s="206"/>
      <c r="DO1197" s="206"/>
      <c r="DP1197" s="206"/>
      <c r="DQ1197" s="206"/>
      <c r="DR1197" s="206"/>
      <c r="DS1197" s="206"/>
      <c r="DT1197" s="206"/>
      <c r="DU1197" s="206"/>
      <c r="DV1197" s="206"/>
      <c r="DW1197" s="206"/>
      <c r="DX1197" s="206"/>
      <c r="DY1197" s="206"/>
      <c r="DZ1197" s="206"/>
      <c r="EA1197" s="206"/>
      <c r="EB1197" s="206"/>
      <c r="EC1197" s="206"/>
      <c r="ED1197" s="206"/>
      <c r="EE1197" s="206"/>
      <c r="EF1197" s="206"/>
      <c r="EG1197" s="206"/>
      <c r="EH1197" s="206"/>
      <c r="EI1197" s="206"/>
      <c r="EJ1197" s="206"/>
      <c r="EK1197" s="206"/>
      <c r="EL1197" s="206"/>
      <c r="EM1197" s="206"/>
      <c r="EN1197" s="206"/>
      <c r="EO1197" s="206"/>
      <c r="EP1197" s="206"/>
      <c r="EQ1197" s="206"/>
      <c r="ER1197" s="206"/>
      <c r="ES1197" s="206"/>
      <c r="ET1197" s="206"/>
      <c r="EU1197" s="206"/>
      <c r="EV1197" s="206"/>
      <c r="EW1197" s="206"/>
      <c r="EX1197" s="206"/>
      <c r="EY1197" s="206"/>
      <c r="EZ1197" s="206"/>
      <c r="FA1197" s="206"/>
      <c r="FB1197" s="206"/>
      <c r="FC1197" s="206"/>
      <c r="FD1197" s="206"/>
      <c r="FE1197" s="206"/>
      <c r="FF1197" s="206"/>
      <c r="FG1197" s="206"/>
      <c r="FH1197" s="206"/>
      <c r="FI1197" s="206"/>
      <c r="FJ1197" s="206"/>
      <c r="FK1197" s="206"/>
      <c r="FL1197" s="206"/>
      <c r="FM1197" s="206"/>
      <c r="FN1197" s="206"/>
      <c r="FO1197" s="206"/>
      <c r="FP1197" s="206"/>
      <c r="FQ1197" s="206"/>
      <c r="FR1197" s="206"/>
      <c r="FS1197" s="206"/>
      <c r="FT1197" s="206"/>
      <c r="FU1197" s="206"/>
      <c r="FV1197" s="206"/>
      <c r="FW1197" s="206"/>
      <c r="FX1197" s="206"/>
      <c r="FY1197" s="206"/>
      <c r="FZ1197" s="206"/>
      <c r="GA1197" s="206"/>
      <c r="GB1197" s="206"/>
      <c r="GC1197" s="206"/>
      <c r="GD1197" s="206"/>
      <c r="GE1197" s="206"/>
      <c r="GF1197" s="206"/>
      <c r="GG1197" s="206"/>
      <c r="GH1197" s="206"/>
      <c r="GI1197" s="206"/>
      <c r="GJ1197" s="206"/>
      <c r="GK1197" s="206"/>
      <c r="GL1197" s="206"/>
      <c r="GM1197" s="206"/>
      <c r="GN1197" s="206"/>
      <c r="GO1197" s="206"/>
      <c r="GP1197" s="206"/>
      <c r="GQ1197" s="206"/>
      <c r="GR1197" s="206"/>
      <c r="GS1197" s="206"/>
      <c r="GT1197" s="206"/>
      <c r="GU1197" s="206"/>
      <c r="GV1197" s="206"/>
      <c r="GW1197" s="206"/>
      <c r="GX1197" s="206"/>
      <c r="GY1197" s="206"/>
      <c r="GZ1197" s="206"/>
      <c r="HA1197" s="206"/>
      <c r="HB1197" s="206"/>
      <c r="HC1197" s="206"/>
      <c r="HD1197" s="206"/>
      <c r="HE1197" s="206"/>
      <c r="HF1197" s="206"/>
      <c r="HG1197" s="206"/>
      <c r="HH1197" s="206"/>
      <c r="HI1197" s="206"/>
      <c r="HJ1197" s="206"/>
      <c r="HK1197" s="206"/>
      <c r="HL1197" s="206"/>
      <c r="HM1197" s="206"/>
      <c r="HN1197" s="206"/>
      <c r="HO1197" s="206"/>
      <c r="HP1197" s="206"/>
      <c r="HQ1197" s="206"/>
      <c r="HR1197" s="206"/>
      <c r="HS1197" s="206"/>
      <c r="HT1197" s="206"/>
      <c r="HU1197" s="206"/>
      <c r="HV1197" s="206"/>
      <c r="HW1197" s="206"/>
      <c r="HX1197" s="206"/>
      <c r="HY1197" s="206"/>
      <c r="HZ1197" s="206"/>
      <c r="IA1197" s="206"/>
      <c r="IB1197" s="206"/>
      <c r="IC1197" s="206"/>
      <c r="ID1197" s="206"/>
      <c r="IE1197" s="206"/>
      <c r="IF1197" s="206"/>
      <c r="IG1197" s="206"/>
      <c r="IH1197" s="206"/>
    </row>
    <row r="1198" spans="1:242" s="225" customFormat="1" hidden="1" x14ac:dyDescent="0.25">
      <c r="A1198" s="206"/>
      <c r="B1198" s="206"/>
      <c r="C1198" s="204">
        <v>43792</v>
      </c>
      <c r="D1198" s="233" t="s">
        <v>2093</v>
      </c>
      <c r="E1198" s="319" t="s">
        <v>2092</v>
      </c>
      <c r="F1198" s="322"/>
      <c r="G1198" s="242" t="s">
        <v>1198</v>
      </c>
      <c r="H1198" s="285"/>
      <c r="I1198" s="236">
        <v>44137</v>
      </c>
      <c r="J1198" s="357">
        <f t="shared" si="18"/>
        <v>13672145</v>
      </c>
      <c r="K1198" s="251"/>
      <c r="L1198" s="287"/>
      <c r="M1198" s="319" t="s">
        <v>2092</v>
      </c>
      <c r="N1198" s="287"/>
      <c r="O1198" s="287"/>
      <c r="P1198" s="287"/>
      <c r="Q1198" s="287"/>
      <c r="R1198" s="287"/>
      <c r="S1198" s="287"/>
      <c r="T1198" s="287"/>
      <c r="U1198" s="287"/>
      <c r="V1198" s="287"/>
      <c r="W1198" s="287"/>
      <c r="X1198" s="287"/>
      <c r="Y1198" s="287"/>
      <c r="Z1198" s="287"/>
      <c r="AA1198" s="287"/>
      <c r="AB1198" s="287"/>
      <c r="AC1198" s="287"/>
      <c r="AD1198" s="287"/>
      <c r="AE1198" s="287"/>
      <c r="AF1198" s="287"/>
      <c r="AG1198" s="287"/>
      <c r="AH1198" s="287"/>
      <c r="AI1198" s="287"/>
      <c r="AJ1198" s="449"/>
      <c r="AK1198" s="206"/>
      <c r="AL1198" s="206"/>
      <c r="AM1198" s="206"/>
      <c r="AN1198" s="206"/>
      <c r="AO1198" s="206"/>
      <c r="AP1198" s="206"/>
      <c r="AQ1198" s="206"/>
      <c r="AR1198" s="206"/>
      <c r="AS1198" s="206"/>
      <c r="AT1198" s="206"/>
      <c r="AU1198" s="206"/>
      <c r="AV1198" s="206"/>
      <c r="AW1198" s="206"/>
      <c r="AX1198" s="206"/>
      <c r="AY1198" s="206"/>
      <c r="AZ1198" s="206"/>
      <c r="BA1198" s="206"/>
      <c r="BB1198" s="206"/>
      <c r="BC1198" s="206"/>
      <c r="BD1198" s="206"/>
      <c r="BE1198" s="206"/>
      <c r="BF1198" s="206"/>
      <c r="BG1198" s="206"/>
      <c r="BH1198" s="206"/>
      <c r="BI1198" s="206"/>
      <c r="BJ1198" s="206"/>
      <c r="BK1198" s="206"/>
      <c r="BL1198" s="206"/>
      <c r="BM1198" s="206"/>
      <c r="BN1198" s="206"/>
      <c r="BO1198" s="206"/>
      <c r="BP1198" s="206"/>
      <c r="BQ1198" s="206"/>
      <c r="BR1198" s="206"/>
      <c r="BS1198" s="206"/>
      <c r="BT1198" s="206"/>
      <c r="BU1198" s="206"/>
      <c r="BV1198" s="206"/>
      <c r="BW1198" s="206"/>
      <c r="BX1198" s="206"/>
      <c r="BY1198" s="206"/>
      <c r="BZ1198" s="206"/>
      <c r="CA1198" s="206"/>
      <c r="CB1198" s="206"/>
      <c r="CC1198" s="206"/>
      <c r="CD1198" s="206"/>
      <c r="CE1198" s="206"/>
      <c r="CF1198" s="206"/>
      <c r="CG1198" s="206"/>
      <c r="CH1198" s="206"/>
      <c r="CI1198" s="206"/>
      <c r="CJ1198" s="206"/>
      <c r="CK1198" s="206"/>
      <c r="CL1198" s="206"/>
      <c r="CM1198" s="206"/>
      <c r="CN1198" s="206"/>
      <c r="CO1198" s="206"/>
      <c r="CP1198" s="206"/>
      <c r="CQ1198" s="206"/>
      <c r="CR1198" s="206"/>
      <c r="CS1198" s="206"/>
      <c r="CT1198" s="206"/>
      <c r="CU1198" s="206"/>
      <c r="CV1198" s="206"/>
      <c r="CW1198" s="206"/>
      <c r="CX1198" s="206"/>
      <c r="CY1198" s="206"/>
      <c r="CZ1198" s="206"/>
      <c r="DA1198" s="206"/>
      <c r="DB1198" s="206"/>
      <c r="DC1198" s="206"/>
      <c r="DD1198" s="206"/>
      <c r="DE1198" s="206"/>
      <c r="DF1198" s="206"/>
      <c r="DG1198" s="206"/>
      <c r="DH1198" s="206"/>
      <c r="DI1198" s="206"/>
      <c r="DJ1198" s="206"/>
      <c r="DK1198" s="206"/>
      <c r="DL1198" s="206"/>
      <c r="DM1198" s="206"/>
      <c r="DN1198" s="206"/>
      <c r="DO1198" s="206"/>
      <c r="DP1198" s="206"/>
      <c r="DQ1198" s="206"/>
      <c r="DR1198" s="206"/>
      <c r="DS1198" s="206"/>
      <c r="DT1198" s="206"/>
      <c r="DU1198" s="206"/>
      <c r="DV1198" s="206"/>
      <c r="DW1198" s="206"/>
      <c r="DX1198" s="206"/>
      <c r="DY1198" s="206"/>
      <c r="DZ1198" s="206"/>
      <c r="EA1198" s="206"/>
      <c r="EB1198" s="206"/>
      <c r="EC1198" s="206"/>
      <c r="ED1198" s="206"/>
      <c r="EE1198" s="206"/>
      <c r="EF1198" s="206"/>
      <c r="EG1198" s="206"/>
      <c r="EH1198" s="206"/>
      <c r="EI1198" s="206"/>
      <c r="EJ1198" s="206"/>
      <c r="EK1198" s="206"/>
      <c r="EL1198" s="206"/>
      <c r="EM1198" s="206"/>
      <c r="EN1198" s="206"/>
      <c r="EO1198" s="206"/>
      <c r="EP1198" s="206"/>
      <c r="EQ1198" s="206"/>
      <c r="ER1198" s="206"/>
      <c r="ES1198" s="206"/>
      <c r="ET1198" s="206"/>
      <c r="EU1198" s="206"/>
      <c r="EV1198" s="206"/>
      <c r="EW1198" s="206"/>
      <c r="EX1198" s="206"/>
      <c r="EY1198" s="206"/>
      <c r="EZ1198" s="206"/>
      <c r="FA1198" s="206"/>
      <c r="FB1198" s="206"/>
      <c r="FC1198" s="206"/>
      <c r="FD1198" s="206"/>
      <c r="FE1198" s="206"/>
      <c r="FF1198" s="206"/>
      <c r="FG1198" s="206"/>
      <c r="FH1198" s="206"/>
      <c r="FI1198" s="206"/>
      <c r="FJ1198" s="206"/>
      <c r="FK1198" s="206"/>
      <c r="FL1198" s="206"/>
      <c r="FM1198" s="206"/>
      <c r="FN1198" s="206"/>
      <c r="FO1198" s="206"/>
      <c r="FP1198" s="206"/>
      <c r="FQ1198" s="206"/>
      <c r="FR1198" s="206"/>
      <c r="FS1198" s="206"/>
      <c r="FT1198" s="206"/>
      <c r="FU1198" s="206"/>
      <c r="FV1198" s="206"/>
      <c r="FW1198" s="206"/>
      <c r="FX1198" s="206"/>
      <c r="FY1198" s="206"/>
      <c r="FZ1198" s="206"/>
      <c r="GA1198" s="206"/>
      <c r="GB1198" s="206"/>
      <c r="GC1198" s="206"/>
      <c r="GD1198" s="206"/>
      <c r="GE1198" s="206"/>
      <c r="GF1198" s="206"/>
      <c r="GG1198" s="206"/>
      <c r="GH1198" s="206"/>
      <c r="GI1198" s="206"/>
      <c r="GJ1198" s="206"/>
      <c r="GK1198" s="206"/>
      <c r="GL1198" s="206"/>
      <c r="GM1198" s="206"/>
      <c r="GN1198" s="206"/>
      <c r="GO1198" s="206"/>
      <c r="GP1198" s="206"/>
      <c r="GQ1198" s="206"/>
      <c r="GR1198" s="206"/>
      <c r="GS1198" s="206"/>
      <c r="GT1198" s="206"/>
      <c r="GU1198" s="206"/>
      <c r="GV1198" s="206"/>
      <c r="GW1198" s="206"/>
      <c r="GX1198" s="206"/>
      <c r="GY1198" s="206"/>
      <c r="GZ1198" s="206"/>
      <c r="HA1198" s="206"/>
      <c r="HB1198" s="206"/>
      <c r="HC1198" s="206"/>
      <c r="HD1198" s="206"/>
      <c r="HE1198" s="206"/>
      <c r="HF1198" s="206"/>
      <c r="HG1198" s="206"/>
      <c r="HH1198" s="206"/>
      <c r="HI1198" s="206"/>
      <c r="HJ1198" s="206"/>
      <c r="HK1198" s="206"/>
      <c r="HL1198" s="206"/>
      <c r="HM1198" s="206"/>
      <c r="HN1198" s="206"/>
      <c r="HO1198" s="206"/>
      <c r="HP1198" s="206"/>
      <c r="HQ1198" s="206"/>
      <c r="HR1198" s="206"/>
      <c r="HS1198" s="206"/>
      <c r="HT1198" s="206"/>
      <c r="HU1198" s="206"/>
      <c r="HV1198" s="206"/>
      <c r="HW1198" s="206"/>
      <c r="HX1198" s="206"/>
      <c r="HY1198" s="206"/>
      <c r="HZ1198" s="206"/>
      <c r="IA1198" s="206"/>
      <c r="IB1198" s="206"/>
      <c r="IC1198" s="206"/>
      <c r="ID1198" s="206"/>
      <c r="IE1198" s="206"/>
      <c r="IF1198" s="206"/>
      <c r="IG1198" s="206"/>
      <c r="IH1198" s="206"/>
    </row>
    <row r="1199" spans="1:242" s="225" customFormat="1" hidden="1" x14ac:dyDescent="0.25">
      <c r="A1199" s="206"/>
      <c r="B1199" s="206"/>
      <c r="C1199" s="232">
        <v>43785</v>
      </c>
      <c r="D1199" s="225" t="s">
        <v>2061</v>
      </c>
      <c r="E1199" s="206" t="s">
        <v>2087</v>
      </c>
      <c r="F1199" s="206"/>
      <c r="G1199" s="225" t="s">
        <v>1210</v>
      </c>
      <c r="H1199" s="285"/>
      <c r="I1199" s="410">
        <v>1000000</v>
      </c>
      <c r="J1199" s="357">
        <f t="shared" si="18"/>
        <v>12672145</v>
      </c>
      <c r="K1199" s="251"/>
      <c r="L1199" s="287"/>
      <c r="M1199" s="206" t="s">
        <v>2087</v>
      </c>
      <c r="N1199" s="287"/>
      <c r="O1199" s="287"/>
      <c r="P1199" s="287"/>
      <c r="Q1199" s="287"/>
      <c r="R1199" s="287"/>
      <c r="S1199" s="287"/>
      <c r="T1199" s="287"/>
      <c r="U1199" s="287"/>
      <c r="V1199" s="287"/>
      <c r="W1199" s="287"/>
      <c r="X1199" s="287"/>
      <c r="Y1199" s="287"/>
      <c r="Z1199" s="287"/>
      <c r="AA1199" s="287"/>
      <c r="AB1199" s="287"/>
      <c r="AC1199" s="287"/>
      <c r="AD1199" s="287"/>
      <c r="AE1199" s="287"/>
      <c r="AF1199" s="287"/>
      <c r="AG1199" s="287"/>
      <c r="AH1199" s="287"/>
      <c r="AI1199" s="287"/>
      <c r="AJ1199" s="449"/>
      <c r="AK1199" s="206"/>
      <c r="AL1199" s="206"/>
      <c r="AM1199" s="206"/>
      <c r="AN1199" s="206"/>
      <c r="AO1199" s="206"/>
      <c r="AP1199" s="206"/>
      <c r="AQ1199" s="206"/>
      <c r="AR1199" s="206"/>
      <c r="AS1199" s="206"/>
      <c r="AT1199" s="206"/>
      <c r="AU1199" s="206"/>
      <c r="AV1199" s="206"/>
      <c r="AW1199" s="206"/>
      <c r="AX1199" s="206"/>
      <c r="AY1199" s="206"/>
      <c r="AZ1199" s="206"/>
      <c r="BA1199" s="206"/>
      <c r="BB1199" s="206"/>
      <c r="BC1199" s="206"/>
      <c r="BD1199" s="206"/>
      <c r="BE1199" s="206"/>
      <c r="BF1199" s="206"/>
      <c r="BG1199" s="206"/>
      <c r="BH1199" s="206"/>
      <c r="BI1199" s="206"/>
      <c r="BJ1199" s="206"/>
      <c r="BK1199" s="206"/>
      <c r="BL1199" s="206"/>
      <c r="BM1199" s="206"/>
      <c r="BN1199" s="206"/>
      <c r="BO1199" s="206"/>
      <c r="BP1199" s="206"/>
      <c r="BQ1199" s="206"/>
      <c r="BR1199" s="206"/>
      <c r="BS1199" s="206"/>
      <c r="BT1199" s="206"/>
      <c r="BU1199" s="206"/>
      <c r="BV1199" s="206"/>
      <c r="BW1199" s="206"/>
      <c r="BX1199" s="206"/>
      <c r="BY1199" s="206"/>
      <c r="BZ1199" s="206"/>
      <c r="CA1199" s="206"/>
      <c r="CB1199" s="206"/>
      <c r="CC1199" s="206"/>
      <c r="CD1199" s="206"/>
      <c r="CE1199" s="206"/>
      <c r="CF1199" s="206"/>
      <c r="CG1199" s="206"/>
      <c r="CH1199" s="206"/>
      <c r="CI1199" s="206"/>
      <c r="CJ1199" s="206"/>
      <c r="CK1199" s="206"/>
      <c r="CL1199" s="206"/>
      <c r="CM1199" s="206"/>
      <c r="CN1199" s="206"/>
      <c r="CO1199" s="206"/>
      <c r="CP1199" s="206"/>
      <c r="CQ1199" s="206"/>
      <c r="CR1199" s="206"/>
      <c r="CS1199" s="206"/>
      <c r="CT1199" s="206"/>
      <c r="CU1199" s="206"/>
      <c r="CV1199" s="206"/>
      <c r="CW1199" s="206"/>
      <c r="CX1199" s="206"/>
      <c r="CY1199" s="206"/>
      <c r="CZ1199" s="206"/>
      <c r="DA1199" s="206"/>
      <c r="DB1199" s="206"/>
      <c r="DC1199" s="206"/>
      <c r="DD1199" s="206"/>
      <c r="DE1199" s="206"/>
      <c r="DF1199" s="206"/>
      <c r="DG1199" s="206"/>
      <c r="DH1199" s="206"/>
      <c r="DI1199" s="206"/>
      <c r="DJ1199" s="206"/>
      <c r="DK1199" s="206"/>
      <c r="DL1199" s="206"/>
      <c r="DM1199" s="206"/>
      <c r="DN1199" s="206"/>
      <c r="DO1199" s="206"/>
      <c r="DP1199" s="206"/>
      <c r="DQ1199" s="206"/>
      <c r="DR1199" s="206"/>
      <c r="DS1199" s="206"/>
      <c r="DT1199" s="206"/>
      <c r="DU1199" s="206"/>
      <c r="DV1199" s="206"/>
      <c r="DW1199" s="206"/>
      <c r="DX1199" s="206"/>
      <c r="DY1199" s="206"/>
      <c r="DZ1199" s="206"/>
      <c r="EA1199" s="206"/>
      <c r="EB1199" s="206"/>
      <c r="EC1199" s="206"/>
      <c r="ED1199" s="206"/>
      <c r="EE1199" s="206"/>
      <c r="EF1199" s="206"/>
      <c r="EG1199" s="206"/>
      <c r="EH1199" s="206"/>
      <c r="EI1199" s="206"/>
      <c r="EJ1199" s="206"/>
      <c r="EK1199" s="206"/>
      <c r="EL1199" s="206"/>
      <c r="EM1199" s="206"/>
      <c r="EN1199" s="206"/>
      <c r="EO1199" s="206"/>
      <c r="EP1199" s="206"/>
      <c r="EQ1199" s="206"/>
      <c r="ER1199" s="206"/>
      <c r="ES1199" s="206"/>
      <c r="ET1199" s="206"/>
      <c r="EU1199" s="206"/>
      <c r="EV1199" s="206"/>
      <c r="EW1199" s="206"/>
      <c r="EX1199" s="206"/>
      <c r="EY1199" s="206"/>
      <c r="EZ1199" s="206"/>
      <c r="FA1199" s="206"/>
      <c r="FB1199" s="206"/>
      <c r="FC1199" s="206"/>
      <c r="FD1199" s="206"/>
      <c r="FE1199" s="206"/>
      <c r="FF1199" s="206"/>
      <c r="FG1199" s="206"/>
      <c r="FH1199" s="206"/>
      <c r="FI1199" s="206"/>
      <c r="FJ1199" s="206"/>
      <c r="FK1199" s="206"/>
      <c r="FL1199" s="206"/>
      <c r="FM1199" s="206"/>
      <c r="FN1199" s="206"/>
      <c r="FO1199" s="206"/>
      <c r="FP1199" s="206"/>
      <c r="FQ1199" s="206"/>
      <c r="FR1199" s="206"/>
      <c r="FS1199" s="206"/>
      <c r="FT1199" s="206"/>
      <c r="FU1199" s="206"/>
      <c r="FV1199" s="206"/>
      <c r="FW1199" s="206"/>
      <c r="FX1199" s="206"/>
      <c r="FY1199" s="206"/>
      <c r="FZ1199" s="206"/>
      <c r="GA1199" s="206"/>
      <c r="GB1199" s="206"/>
      <c r="GC1199" s="206"/>
      <c r="GD1199" s="206"/>
      <c r="GE1199" s="206"/>
      <c r="GF1199" s="206"/>
      <c r="GG1199" s="206"/>
      <c r="GH1199" s="206"/>
      <c r="GI1199" s="206"/>
      <c r="GJ1199" s="206"/>
      <c r="GK1199" s="206"/>
      <c r="GL1199" s="206"/>
      <c r="GM1199" s="206"/>
      <c r="GN1199" s="206"/>
      <c r="GO1199" s="206"/>
      <c r="GP1199" s="206"/>
      <c r="GQ1199" s="206"/>
      <c r="GR1199" s="206"/>
      <c r="GS1199" s="206"/>
      <c r="GT1199" s="206"/>
      <c r="GU1199" s="206"/>
      <c r="GV1199" s="206"/>
      <c r="GW1199" s="206"/>
      <c r="GX1199" s="206"/>
      <c r="GY1199" s="206"/>
      <c r="GZ1199" s="206"/>
      <c r="HA1199" s="206"/>
      <c r="HB1199" s="206"/>
      <c r="HC1199" s="206"/>
      <c r="HD1199" s="206"/>
      <c r="HE1199" s="206"/>
      <c r="HF1199" s="206"/>
      <c r="HG1199" s="206"/>
      <c r="HH1199" s="206"/>
      <c r="HI1199" s="206"/>
      <c r="HJ1199" s="206"/>
      <c r="HK1199" s="206"/>
      <c r="HL1199" s="206"/>
      <c r="HM1199" s="206"/>
      <c r="HN1199" s="206"/>
      <c r="HO1199" s="206"/>
      <c r="HP1199" s="206"/>
      <c r="HQ1199" s="206"/>
      <c r="HR1199" s="206"/>
      <c r="HS1199" s="206"/>
      <c r="HT1199" s="206"/>
      <c r="HU1199" s="206"/>
      <c r="HV1199" s="206"/>
      <c r="HW1199" s="206"/>
      <c r="HX1199" s="206"/>
      <c r="HY1199" s="206"/>
      <c r="HZ1199" s="206"/>
      <c r="IA1199" s="206"/>
      <c r="IB1199" s="206"/>
      <c r="IC1199" s="206"/>
      <c r="ID1199" s="206"/>
      <c r="IE1199" s="206"/>
      <c r="IF1199" s="206"/>
      <c r="IG1199" s="206"/>
      <c r="IH1199" s="206"/>
    </row>
    <row r="1200" spans="1:242" s="225" customFormat="1" hidden="1" x14ac:dyDescent="0.25">
      <c r="A1200" s="206"/>
      <c r="B1200" s="206"/>
      <c r="C1200" s="264">
        <v>43788</v>
      </c>
      <c r="D1200" s="400" t="s">
        <v>1490</v>
      </c>
      <c r="E1200" s="206" t="s">
        <v>2088</v>
      </c>
      <c r="F1200" s="287"/>
      <c r="G1200" s="401" t="s">
        <v>1190</v>
      </c>
      <c r="H1200" s="285"/>
      <c r="I1200" s="410">
        <v>2500000</v>
      </c>
      <c r="J1200" s="357">
        <f t="shared" si="18"/>
        <v>10172145</v>
      </c>
      <c r="K1200" s="251"/>
      <c r="L1200" s="287"/>
      <c r="M1200" s="206" t="s">
        <v>2088</v>
      </c>
      <c r="N1200" s="287"/>
      <c r="O1200" s="287"/>
      <c r="P1200" s="287"/>
      <c r="Q1200" s="287"/>
      <c r="R1200" s="287"/>
      <c r="S1200" s="287"/>
      <c r="T1200" s="287"/>
      <c r="U1200" s="287"/>
      <c r="V1200" s="287"/>
      <c r="W1200" s="287"/>
      <c r="X1200" s="287"/>
      <c r="Y1200" s="287"/>
      <c r="Z1200" s="287"/>
      <c r="AA1200" s="287"/>
      <c r="AB1200" s="287"/>
      <c r="AC1200" s="287"/>
      <c r="AD1200" s="287"/>
      <c r="AE1200" s="287"/>
      <c r="AF1200" s="287"/>
      <c r="AG1200" s="287"/>
      <c r="AH1200" s="287"/>
      <c r="AI1200" s="287"/>
      <c r="AJ1200" s="449"/>
      <c r="AK1200" s="206"/>
      <c r="AL1200" s="206"/>
      <c r="AM1200" s="206"/>
      <c r="AN1200" s="206"/>
      <c r="AO1200" s="206"/>
      <c r="AP1200" s="206"/>
      <c r="AQ1200" s="206"/>
      <c r="AR1200" s="206"/>
      <c r="AS1200" s="206"/>
      <c r="AT1200" s="206"/>
      <c r="AU1200" s="206"/>
      <c r="AV1200" s="206"/>
      <c r="AW1200" s="206"/>
      <c r="AX1200" s="206"/>
      <c r="AY1200" s="206"/>
      <c r="AZ1200" s="206"/>
      <c r="BA1200" s="206"/>
      <c r="BB1200" s="206"/>
      <c r="BC1200" s="206"/>
      <c r="BD1200" s="206"/>
      <c r="BE1200" s="206"/>
      <c r="BF1200" s="206"/>
      <c r="BG1200" s="206"/>
      <c r="BH1200" s="206"/>
      <c r="BI1200" s="206"/>
      <c r="BJ1200" s="206"/>
      <c r="BK1200" s="206"/>
      <c r="BL1200" s="206"/>
      <c r="BM1200" s="206"/>
      <c r="BN1200" s="206"/>
      <c r="BO1200" s="206"/>
      <c r="BP1200" s="206"/>
      <c r="BQ1200" s="206"/>
      <c r="BR1200" s="206"/>
      <c r="BS1200" s="206"/>
      <c r="BT1200" s="206"/>
      <c r="BU1200" s="206"/>
      <c r="BV1200" s="206"/>
      <c r="BW1200" s="206"/>
      <c r="BX1200" s="206"/>
      <c r="BY1200" s="206"/>
      <c r="BZ1200" s="206"/>
      <c r="CA1200" s="206"/>
      <c r="CB1200" s="206"/>
      <c r="CC1200" s="206"/>
      <c r="CD1200" s="206"/>
      <c r="CE1200" s="206"/>
      <c r="CF1200" s="206"/>
      <c r="CG1200" s="206"/>
      <c r="CH1200" s="206"/>
      <c r="CI1200" s="206"/>
      <c r="CJ1200" s="206"/>
      <c r="CK1200" s="206"/>
      <c r="CL1200" s="206"/>
      <c r="CM1200" s="206"/>
      <c r="CN1200" s="206"/>
      <c r="CO1200" s="206"/>
      <c r="CP1200" s="206"/>
      <c r="CQ1200" s="206"/>
      <c r="CR1200" s="206"/>
      <c r="CS1200" s="206"/>
      <c r="CT1200" s="206"/>
      <c r="CU1200" s="206"/>
      <c r="CV1200" s="206"/>
      <c r="CW1200" s="206"/>
      <c r="CX1200" s="206"/>
      <c r="CY1200" s="206"/>
      <c r="CZ1200" s="206"/>
      <c r="DA1200" s="206"/>
      <c r="DB1200" s="206"/>
      <c r="DC1200" s="206"/>
      <c r="DD1200" s="206"/>
      <c r="DE1200" s="206"/>
      <c r="DF1200" s="206"/>
      <c r="DG1200" s="206"/>
      <c r="DH1200" s="206"/>
      <c r="DI1200" s="206"/>
      <c r="DJ1200" s="206"/>
      <c r="DK1200" s="206"/>
      <c r="DL1200" s="206"/>
      <c r="DM1200" s="206"/>
      <c r="DN1200" s="206"/>
      <c r="DO1200" s="206"/>
      <c r="DP1200" s="206"/>
      <c r="DQ1200" s="206"/>
      <c r="DR1200" s="206"/>
      <c r="DS1200" s="206"/>
      <c r="DT1200" s="206"/>
      <c r="DU1200" s="206"/>
      <c r="DV1200" s="206"/>
      <c r="DW1200" s="206"/>
      <c r="DX1200" s="206"/>
      <c r="DY1200" s="206"/>
      <c r="DZ1200" s="206"/>
      <c r="EA1200" s="206"/>
      <c r="EB1200" s="206"/>
      <c r="EC1200" s="206"/>
      <c r="ED1200" s="206"/>
      <c r="EE1200" s="206"/>
      <c r="EF1200" s="206"/>
      <c r="EG1200" s="206"/>
      <c r="EH1200" s="206"/>
      <c r="EI1200" s="206"/>
      <c r="EJ1200" s="206"/>
      <c r="EK1200" s="206"/>
      <c r="EL1200" s="206"/>
      <c r="EM1200" s="206"/>
      <c r="EN1200" s="206"/>
      <c r="EO1200" s="206"/>
      <c r="EP1200" s="206"/>
      <c r="EQ1200" s="206"/>
      <c r="ER1200" s="206"/>
      <c r="ES1200" s="206"/>
      <c r="ET1200" s="206"/>
      <c r="EU1200" s="206"/>
      <c r="EV1200" s="206"/>
      <c r="EW1200" s="206"/>
      <c r="EX1200" s="206"/>
      <c r="EY1200" s="206"/>
      <c r="EZ1200" s="206"/>
      <c r="FA1200" s="206"/>
      <c r="FB1200" s="206"/>
      <c r="FC1200" s="206"/>
      <c r="FD1200" s="206"/>
      <c r="FE1200" s="206"/>
      <c r="FF1200" s="206"/>
      <c r="FG1200" s="206"/>
      <c r="FH1200" s="206"/>
      <c r="FI1200" s="206"/>
      <c r="FJ1200" s="206"/>
      <c r="FK1200" s="206"/>
      <c r="FL1200" s="206"/>
      <c r="FM1200" s="206"/>
      <c r="FN1200" s="206"/>
      <c r="FO1200" s="206"/>
      <c r="FP1200" s="206"/>
      <c r="FQ1200" s="206"/>
      <c r="FR1200" s="206"/>
      <c r="FS1200" s="206"/>
      <c r="FT1200" s="206"/>
      <c r="FU1200" s="206"/>
      <c r="FV1200" s="206"/>
      <c r="FW1200" s="206"/>
      <c r="FX1200" s="206"/>
      <c r="FY1200" s="206"/>
      <c r="FZ1200" s="206"/>
      <c r="GA1200" s="206"/>
      <c r="GB1200" s="206"/>
      <c r="GC1200" s="206"/>
      <c r="GD1200" s="206"/>
      <c r="GE1200" s="206"/>
      <c r="GF1200" s="206"/>
      <c r="GG1200" s="206"/>
      <c r="GH1200" s="206"/>
      <c r="GI1200" s="206"/>
      <c r="GJ1200" s="206"/>
      <c r="GK1200" s="206"/>
      <c r="GL1200" s="206"/>
      <c r="GM1200" s="206"/>
      <c r="GN1200" s="206"/>
      <c r="GO1200" s="206"/>
      <c r="GP1200" s="206"/>
      <c r="GQ1200" s="206"/>
      <c r="GR1200" s="206"/>
      <c r="GS1200" s="206"/>
      <c r="GT1200" s="206"/>
      <c r="GU1200" s="206"/>
      <c r="GV1200" s="206"/>
      <c r="GW1200" s="206"/>
      <c r="GX1200" s="206"/>
      <c r="GY1200" s="206"/>
      <c r="GZ1200" s="206"/>
      <c r="HA1200" s="206"/>
      <c r="HB1200" s="206"/>
      <c r="HC1200" s="206"/>
      <c r="HD1200" s="206"/>
      <c r="HE1200" s="206"/>
      <c r="HF1200" s="206"/>
      <c r="HG1200" s="206"/>
      <c r="HH1200" s="206"/>
      <c r="HI1200" s="206"/>
      <c r="HJ1200" s="206"/>
      <c r="HK1200" s="206"/>
      <c r="HL1200" s="206"/>
      <c r="HM1200" s="206"/>
      <c r="HN1200" s="206"/>
      <c r="HO1200" s="206"/>
      <c r="HP1200" s="206"/>
      <c r="HQ1200" s="206"/>
      <c r="HR1200" s="206"/>
      <c r="HS1200" s="206"/>
      <c r="HT1200" s="206"/>
      <c r="HU1200" s="206"/>
      <c r="HV1200" s="206"/>
      <c r="HW1200" s="206"/>
      <c r="HX1200" s="206"/>
      <c r="HY1200" s="206"/>
      <c r="HZ1200" s="206"/>
      <c r="IA1200" s="206"/>
      <c r="IB1200" s="206"/>
      <c r="IC1200" s="206"/>
      <c r="ID1200" s="206"/>
      <c r="IE1200" s="206"/>
      <c r="IF1200" s="206"/>
      <c r="IG1200" s="206"/>
      <c r="IH1200" s="206"/>
    </row>
    <row r="1201" spans="1:242" s="225" customFormat="1" hidden="1" x14ac:dyDescent="0.25">
      <c r="A1201" s="206"/>
      <c r="B1201" s="206"/>
      <c r="C1201" s="232"/>
      <c r="D1201" s="400"/>
      <c r="E1201" s="206"/>
      <c r="F1201" s="287"/>
      <c r="G1201" s="401"/>
      <c r="H1201" s="285">
        <v>11328055</v>
      </c>
      <c r="I1201" s="256"/>
      <c r="J1201" s="357">
        <f t="shared" si="18"/>
        <v>21500200</v>
      </c>
      <c r="K1201" s="251"/>
      <c r="L1201" s="287"/>
      <c r="M1201" s="206"/>
      <c r="N1201" s="287"/>
      <c r="O1201" s="287"/>
      <c r="P1201" s="287"/>
      <c r="Q1201" s="287"/>
      <c r="R1201" s="287"/>
      <c r="S1201" s="287"/>
      <c r="T1201" s="287"/>
      <c r="U1201" s="287"/>
      <c r="V1201" s="287"/>
      <c r="W1201" s="287"/>
      <c r="X1201" s="287"/>
      <c r="Y1201" s="287"/>
      <c r="Z1201" s="287"/>
      <c r="AA1201" s="287"/>
      <c r="AB1201" s="287"/>
      <c r="AC1201" s="287"/>
      <c r="AD1201" s="287"/>
      <c r="AE1201" s="287"/>
      <c r="AF1201" s="287"/>
      <c r="AG1201" s="287"/>
      <c r="AH1201" s="287"/>
      <c r="AI1201" s="287"/>
      <c r="AJ1201" s="449"/>
      <c r="AK1201" s="206"/>
      <c r="AL1201" s="206"/>
      <c r="AM1201" s="206"/>
      <c r="AN1201" s="206"/>
      <c r="AO1201" s="206"/>
      <c r="AP1201" s="206"/>
      <c r="AQ1201" s="206"/>
      <c r="AR1201" s="206"/>
      <c r="AS1201" s="206"/>
      <c r="AT1201" s="206"/>
      <c r="AU1201" s="206"/>
      <c r="AV1201" s="206"/>
      <c r="AW1201" s="206"/>
      <c r="AX1201" s="206"/>
      <c r="AY1201" s="206"/>
      <c r="AZ1201" s="206"/>
      <c r="BA1201" s="206"/>
      <c r="BB1201" s="206"/>
      <c r="BC1201" s="206"/>
      <c r="BD1201" s="206"/>
      <c r="BE1201" s="206"/>
      <c r="BF1201" s="206"/>
      <c r="BG1201" s="206"/>
      <c r="BH1201" s="206"/>
      <c r="BI1201" s="206"/>
      <c r="BJ1201" s="206"/>
      <c r="BK1201" s="206"/>
      <c r="BL1201" s="206"/>
      <c r="BM1201" s="206"/>
      <c r="BN1201" s="206"/>
      <c r="BO1201" s="206"/>
      <c r="BP1201" s="206"/>
      <c r="BQ1201" s="206"/>
      <c r="BR1201" s="206"/>
      <c r="BS1201" s="206"/>
      <c r="BT1201" s="206"/>
      <c r="BU1201" s="206"/>
      <c r="BV1201" s="206"/>
      <c r="BW1201" s="206"/>
      <c r="BX1201" s="206"/>
      <c r="BY1201" s="206"/>
      <c r="BZ1201" s="206"/>
      <c r="CA1201" s="206"/>
      <c r="CB1201" s="206"/>
      <c r="CC1201" s="206"/>
      <c r="CD1201" s="206"/>
      <c r="CE1201" s="206"/>
      <c r="CF1201" s="206"/>
      <c r="CG1201" s="206"/>
      <c r="CH1201" s="206"/>
      <c r="CI1201" s="206"/>
      <c r="CJ1201" s="206"/>
      <c r="CK1201" s="206"/>
      <c r="CL1201" s="206"/>
      <c r="CM1201" s="206"/>
      <c r="CN1201" s="206"/>
      <c r="CO1201" s="206"/>
      <c r="CP1201" s="206"/>
      <c r="CQ1201" s="206"/>
      <c r="CR1201" s="206"/>
      <c r="CS1201" s="206"/>
      <c r="CT1201" s="206"/>
      <c r="CU1201" s="206"/>
      <c r="CV1201" s="206"/>
      <c r="CW1201" s="206"/>
      <c r="CX1201" s="206"/>
      <c r="CY1201" s="206"/>
      <c r="CZ1201" s="206"/>
      <c r="DA1201" s="206"/>
      <c r="DB1201" s="206"/>
      <c r="DC1201" s="206"/>
      <c r="DD1201" s="206"/>
      <c r="DE1201" s="206"/>
      <c r="DF1201" s="206"/>
      <c r="DG1201" s="206"/>
      <c r="DH1201" s="206"/>
      <c r="DI1201" s="206"/>
      <c r="DJ1201" s="206"/>
      <c r="DK1201" s="206"/>
      <c r="DL1201" s="206"/>
      <c r="DM1201" s="206"/>
      <c r="DN1201" s="206"/>
      <c r="DO1201" s="206"/>
      <c r="DP1201" s="206"/>
      <c r="DQ1201" s="206"/>
      <c r="DR1201" s="206"/>
      <c r="DS1201" s="206"/>
      <c r="DT1201" s="206"/>
      <c r="DU1201" s="206"/>
      <c r="DV1201" s="206"/>
      <c r="DW1201" s="206"/>
      <c r="DX1201" s="206"/>
      <c r="DY1201" s="206"/>
      <c r="DZ1201" s="206"/>
      <c r="EA1201" s="206"/>
      <c r="EB1201" s="206"/>
      <c r="EC1201" s="206"/>
      <c r="ED1201" s="206"/>
      <c r="EE1201" s="206"/>
      <c r="EF1201" s="206"/>
      <c r="EG1201" s="206"/>
      <c r="EH1201" s="206"/>
      <c r="EI1201" s="206"/>
      <c r="EJ1201" s="206"/>
      <c r="EK1201" s="206"/>
      <c r="EL1201" s="206"/>
      <c r="EM1201" s="206"/>
      <c r="EN1201" s="206"/>
      <c r="EO1201" s="206"/>
      <c r="EP1201" s="206"/>
      <c r="EQ1201" s="206"/>
      <c r="ER1201" s="206"/>
      <c r="ES1201" s="206"/>
      <c r="ET1201" s="206"/>
      <c r="EU1201" s="206"/>
      <c r="EV1201" s="206"/>
      <c r="EW1201" s="206"/>
      <c r="EX1201" s="206"/>
      <c r="EY1201" s="206"/>
      <c r="EZ1201" s="206"/>
      <c r="FA1201" s="206"/>
      <c r="FB1201" s="206"/>
      <c r="FC1201" s="206"/>
      <c r="FD1201" s="206"/>
      <c r="FE1201" s="206"/>
      <c r="FF1201" s="206"/>
      <c r="FG1201" s="206"/>
      <c r="FH1201" s="206"/>
      <c r="FI1201" s="206"/>
      <c r="FJ1201" s="206"/>
      <c r="FK1201" s="206"/>
      <c r="FL1201" s="206"/>
      <c r="FM1201" s="206"/>
      <c r="FN1201" s="206"/>
      <c r="FO1201" s="206"/>
      <c r="FP1201" s="206"/>
      <c r="FQ1201" s="206"/>
      <c r="FR1201" s="206"/>
      <c r="FS1201" s="206"/>
      <c r="FT1201" s="206"/>
      <c r="FU1201" s="206"/>
      <c r="FV1201" s="206"/>
      <c r="FW1201" s="206"/>
      <c r="FX1201" s="206"/>
      <c r="FY1201" s="206"/>
      <c r="FZ1201" s="206"/>
      <c r="GA1201" s="206"/>
      <c r="GB1201" s="206"/>
      <c r="GC1201" s="206"/>
      <c r="GD1201" s="206"/>
      <c r="GE1201" s="206"/>
      <c r="GF1201" s="206"/>
      <c r="GG1201" s="206"/>
      <c r="GH1201" s="206"/>
      <c r="GI1201" s="206"/>
      <c r="GJ1201" s="206"/>
      <c r="GK1201" s="206"/>
      <c r="GL1201" s="206"/>
      <c r="GM1201" s="206"/>
      <c r="GN1201" s="206"/>
      <c r="GO1201" s="206"/>
      <c r="GP1201" s="206"/>
      <c r="GQ1201" s="206"/>
      <c r="GR1201" s="206"/>
      <c r="GS1201" s="206"/>
      <c r="GT1201" s="206"/>
      <c r="GU1201" s="206"/>
      <c r="GV1201" s="206"/>
      <c r="GW1201" s="206"/>
      <c r="GX1201" s="206"/>
      <c r="GY1201" s="206"/>
      <c r="GZ1201" s="206"/>
      <c r="HA1201" s="206"/>
      <c r="HB1201" s="206"/>
      <c r="HC1201" s="206"/>
      <c r="HD1201" s="206"/>
      <c r="HE1201" s="206"/>
      <c r="HF1201" s="206"/>
      <c r="HG1201" s="206"/>
      <c r="HH1201" s="206"/>
      <c r="HI1201" s="206"/>
      <c r="HJ1201" s="206"/>
      <c r="HK1201" s="206"/>
      <c r="HL1201" s="206"/>
      <c r="HM1201" s="206"/>
      <c r="HN1201" s="206"/>
      <c r="HO1201" s="206"/>
      <c r="HP1201" s="206"/>
      <c r="HQ1201" s="206"/>
      <c r="HR1201" s="206"/>
      <c r="HS1201" s="206"/>
      <c r="HT1201" s="206"/>
      <c r="HU1201" s="206"/>
      <c r="HV1201" s="206"/>
      <c r="HW1201" s="206"/>
      <c r="HX1201" s="206"/>
      <c r="HY1201" s="206"/>
      <c r="HZ1201" s="206"/>
      <c r="IA1201" s="206"/>
      <c r="IB1201" s="206"/>
      <c r="IC1201" s="206"/>
      <c r="ID1201" s="206"/>
      <c r="IE1201" s="206"/>
      <c r="IF1201" s="206"/>
      <c r="IG1201" s="206"/>
      <c r="IH1201" s="206"/>
    </row>
    <row r="1202" spans="1:242" s="225" customFormat="1" hidden="1" x14ac:dyDescent="0.25">
      <c r="A1202" s="206"/>
      <c r="B1202" s="206"/>
      <c r="C1202" s="204">
        <v>43795</v>
      </c>
      <c r="D1202" s="406" t="s">
        <v>2095</v>
      </c>
      <c r="E1202" s="319" t="s">
        <v>2094</v>
      </c>
      <c r="F1202" s="255"/>
      <c r="G1202" s="320" t="s">
        <v>1400</v>
      </c>
      <c r="H1202" s="285"/>
      <c r="I1202" s="321">
        <v>356815</v>
      </c>
      <c r="J1202" s="357">
        <f t="shared" si="18"/>
        <v>21143385</v>
      </c>
      <c r="K1202" s="251"/>
      <c r="L1202" s="287"/>
      <c r="M1202" s="319" t="s">
        <v>2094</v>
      </c>
      <c r="N1202" s="287"/>
      <c r="O1202" s="287"/>
      <c r="P1202" s="287"/>
      <c r="Q1202" s="287"/>
      <c r="R1202" s="287"/>
      <c r="S1202" s="287"/>
      <c r="T1202" s="287"/>
      <c r="U1202" s="287"/>
      <c r="V1202" s="287"/>
      <c r="W1202" s="287"/>
      <c r="X1202" s="287"/>
      <c r="Y1202" s="287"/>
      <c r="Z1202" s="287"/>
      <c r="AA1202" s="287"/>
      <c r="AB1202" s="287"/>
      <c r="AC1202" s="287"/>
      <c r="AD1202" s="287"/>
      <c r="AE1202" s="287"/>
      <c r="AF1202" s="287"/>
      <c r="AG1202" s="287"/>
      <c r="AH1202" s="287"/>
      <c r="AI1202" s="287"/>
      <c r="AJ1202" s="449"/>
      <c r="AK1202" s="206"/>
      <c r="AL1202" s="206"/>
      <c r="AM1202" s="206"/>
      <c r="AN1202" s="206"/>
      <c r="AO1202" s="206"/>
      <c r="AP1202" s="206"/>
      <c r="AQ1202" s="206"/>
      <c r="AR1202" s="206"/>
      <c r="AS1202" s="206"/>
      <c r="AT1202" s="206"/>
      <c r="AU1202" s="206"/>
      <c r="AV1202" s="206"/>
      <c r="AW1202" s="206"/>
      <c r="AX1202" s="206"/>
      <c r="AY1202" s="206"/>
      <c r="AZ1202" s="206"/>
      <c r="BA1202" s="206"/>
      <c r="BB1202" s="206"/>
      <c r="BC1202" s="206"/>
      <c r="BD1202" s="206"/>
      <c r="BE1202" s="206"/>
      <c r="BF1202" s="206"/>
      <c r="BG1202" s="206"/>
      <c r="BH1202" s="206"/>
      <c r="BI1202" s="206"/>
      <c r="BJ1202" s="206"/>
      <c r="BK1202" s="206"/>
      <c r="BL1202" s="206"/>
      <c r="BM1202" s="206"/>
      <c r="BN1202" s="206"/>
      <c r="BO1202" s="206"/>
      <c r="BP1202" s="206"/>
      <c r="BQ1202" s="206"/>
      <c r="BR1202" s="206"/>
      <c r="BS1202" s="206"/>
      <c r="BT1202" s="206"/>
      <c r="BU1202" s="206"/>
      <c r="BV1202" s="206"/>
      <c r="BW1202" s="206"/>
      <c r="BX1202" s="206"/>
      <c r="BY1202" s="206"/>
      <c r="BZ1202" s="206"/>
      <c r="CA1202" s="206"/>
      <c r="CB1202" s="206"/>
      <c r="CC1202" s="206"/>
      <c r="CD1202" s="206"/>
      <c r="CE1202" s="206"/>
      <c r="CF1202" s="206"/>
      <c r="CG1202" s="206"/>
      <c r="CH1202" s="206"/>
      <c r="CI1202" s="206"/>
      <c r="CJ1202" s="206"/>
      <c r="CK1202" s="206"/>
      <c r="CL1202" s="206"/>
      <c r="CM1202" s="206"/>
      <c r="CN1202" s="206"/>
      <c r="CO1202" s="206"/>
      <c r="CP1202" s="206"/>
      <c r="CQ1202" s="206"/>
      <c r="CR1202" s="206"/>
      <c r="CS1202" s="206"/>
      <c r="CT1202" s="206"/>
      <c r="CU1202" s="206"/>
      <c r="CV1202" s="206"/>
      <c r="CW1202" s="206"/>
      <c r="CX1202" s="206"/>
      <c r="CY1202" s="206"/>
      <c r="CZ1202" s="206"/>
      <c r="DA1202" s="206"/>
      <c r="DB1202" s="206"/>
      <c r="DC1202" s="206"/>
      <c r="DD1202" s="206"/>
      <c r="DE1202" s="206"/>
      <c r="DF1202" s="206"/>
      <c r="DG1202" s="206"/>
      <c r="DH1202" s="206"/>
      <c r="DI1202" s="206"/>
      <c r="DJ1202" s="206"/>
      <c r="DK1202" s="206"/>
      <c r="DL1202" s="206"/>
      <c r="DM1202" s="206"/>
      <c r="DN1202" s="206"/>
      <c r="DO1202" s="206"/>
      <c r="DP1202" s="206"/>
      <c r="DQ1202" s="206"/>
      <c r="DR1202" s="206"/>
      <c r="DS1202" s="206"/>
      <c r="DT1202" s="206"/>
      <c r="DU1202" s="206"/>
      <c r="DV1202" s="206"/>
      <c r="DW1202" s="206"/>
      <c r="DX1202" s="206"/>
      <c r="DY1202" s="206"/>
      <c r="DZ1202" s="206"/>
      <c r="EA1202" s="206"/>
      <c r="EB1202" s="206"/>
      <c r="EC1202" s="206"/>
      <c r="ED1202" s="206"/>
      <c r="EE1202" s="206"/>
      <c r="EF1202" s="206"/>
      <c r="EG1202" s="206"/>
      <c r="EH1202" s="206"/>
      <c r="EI1202" s="206"/>
      <c r="EJ1202" s="206"/>
      <c r="EK1202" s="206"/>
      <c r="EL1202" s="206"/>
      <c r="EM1202" s="206"/>
      <c r="EN1202" s="206"/>
      <c r="EO1202" s="206"/>
      <c r="EP1202" s="206"/>
      <c r="EQ1202" s="206"/>
      <c r="ER1202" s="206"/>
      <c r="ES1202" s="206"/>
      <c r="ET1202" s="206"/>
      <c r="EU1202" s="206"/>
      <c r="EV1202" s="206"/>
      <c r="EW1202" s="206"/>
      <c r="EX1202" s="206"/>
      <c r="EY1202" s="206"/>
      <c r="EZ1202" s="206"/>
      <c r="FA1202" s="206"/>
      <c r="FB1202" s="206"/>
      <c r="FC1202" s="206"/>
      <c r="FD1202" s="206"/>
      <c r="FE1202" s="206"/>
      <c r="FF1202" s="206"/>
      <c r="FG1202" s="206"/>
      <c r="FH1202" s="206"/>
      <c r="FI1202" s="206"/>
      <c r="FJ1202" s="206"/>
      <c r="FK1202" s="206"/>
      <c r="FL1202" s="206"/>
      <c r="FM1202" s="206"/>
      <c r="FN1202" s="206"/>
      <c r="FO1202" s="206"/>
      <c r="FP1202" s="206"/>
      <c r="FQ1202" s="206"/>
      <c r="FR1202" s="206"/>
      <c r="FS1202" s="206"/>
      <c r="FT1202" s="206"/>
      <c r="FU1202" s="206"/>
      <c r="FV1202" s="206"/>
      <c r="FW1202" s="206"/>
      <c r="FX1202" s="206"/>
      <c r="FY1202" s="206"/>
      <c r="FZ1202" s="206"/>
      <c r="GA1202" s="206"/>
      <c r="GB1202" s="206"/>
      <c r="GC1202" s="206"/>
      <c r="GD1202" s="206"/>
      <c r="GE1202" s="206"/>
      <c r="GF1202" s="206"/>
      <c r="GG1202" s="206"/>
      <c r="GH1202" s="206"/>
      <c r="GI1202" s="206"/>
      <c r="GJ1202" s="206"/>
      <c r="GK1202" s="206"/>
      <c r="GL1202" s="206"/>
      <c r="GM1202" s="206"/>
      <c r="GN1202" s="206"/>
      <c r="GO1202" s="206"/>
      <c r="GP1202" s="206"/>
      <c r="GQ1202" s="206"/>
      <c r="GR1202" s="206"/>
      <c r="GS1202" s="206"/>
      <c r="GT1202" s="206"/>
      <c r="GU1202" s="206"/>
      <c r="GV1202" s="206"/>
      <c r="GW1202" s="206"/>
      <c r="GX1202" s="206"/>
      <c r="GY1202" s="206"/>
      <c r="GZ1202" s="206"/>
      <c r="HA1202" s="206"/>
      <c r="HB1202" s="206"/>
      <c r="HC1202" s="206"/>
      <c r="HD1202" s="206"/>
      <c r="HE1202" s="206"/>
      <c r="HF1202" s="206"/>
      <c r="HG1202" s="206"/>
      <c r="HH1202" s="206"/>
      <c r="HI1202" s="206"/>
      <c r="HJ1202" s="206"/>
      <c r="HK1202" s="206"/>
      <c r="HL1202" s="206"/>
      <c r="HM1202" s="206"/>
      <c r="HN1202" s="206"/>
      <c r="HO1202" s="206"/>
      <c r="HP1202" s="206"/>
      <c r="HQ1202" s="206"/>
      <c r="HR1202" s="206"/>
      <c r="HS1202" s="206"/>
      <c r="HT1202" s="206"/>
      <c r="HU1202" s="206"/>
      <c r="HV1202" s="206"/>
      <c r="HW1202" s="206"/>
      <c r="HX1202" s="206"/>
      <c r="HY1202" s="206"/>
      <c r="HZ1202" s="206"/>
      <c r="IA1202" s="206"/>
      <c r="IB1202" s="206"/>
      <c r="IC1202" s="206"/>
      <c r="ID1202" s="206"/>
      <c r="IE1202" s="206"/>
      <c r="IF1202" s="206"/>
      <c r="IG1202" s="206"/>
      <c r="IH1202" s="206"/>
    </row>
    <row r="1203" spans="1:242" s="225" customFormat="1" hidden="1" x14ac:dyDescent="0.25">
      <c r="A1203" s="206"/>
      <c r="B1203" s="206"/>
      <c r="C1203" s="204">
        <v>43795</v>
      </c>
      <c r="D1203" s="407" t="s">
        <v>2104</v>
      </c>
      <c r="E1203" s="319" t="s">
        <v>2096</v>
      </c>
      <c r="F1203" s="322"/>
      <c r="G1203" s="270" t="s">
        <v>1187</v>
      </c>
      <c r="H1203" s="285"/>
      <c r="I1203" s="271">
        <v>2205500</v>
      </c>
      <c r="J1203" s="357">
        <f t="shared" si="18"/>
        <v>18937885</v>
      </c>
      <c r="K1203" s="251"/>
      <c r="L1203" s="287"/>
      <c r="M1203" s="319" t="s">
        <v>2096</v>
      </c>
      <c r="N1203" s="287"/>
      <c r="O1203" s="287"/>
      <c r="P1203" s="287"/>
      <c r="Q1203" s="287"/>
      <c r="R1203" s="287"/>
      <c r="S1203" s="287"/>
      <c r="T1203" s="287"/>
      <c r="U1203" s="287"/>
      <c r="V1203" s="287"/>
      <c r="W1203" s="287"/>
      <c r="X1203" s="287"/>
      <c r="Y1203" s="287"/>
      <c r="Z1203" s="287"/>
      <c r="AA1203" s="287"/>
      <c r="AB1203" s="287"/>
      <c r="AC1203" s="287"/>
      <c r="AD1203" s="287"/>
      <c r="AE1203" s="287"/>
      <c r="AF1203" s="287"/>
      <c r="AG1203" s="287"/>
      <c r="AH1203" s="287"/>
      <c r="AI1203" s="287"/>
      <c r="AJ1203" s="449"/>
      <c r="AK1203" s="206"/>
      <c r="AL1203" s="206"/>
      <c r="AM1203" s="206"/>
      <c r="AN1203" s="206"/>
      <c r="AO1203" s="206"/>
      <c r="AP1203" s="206"/>
      <c r="AQ1203" s="206"/>
      <c r="AR1203" s="206"/>
      <c r="AS1203" s="206"/>
      <c r="AT1203" s="206"/>
      <c r="AU1203" s="206"/>
      <c r="AV1203" s="206"/>
      <c r="AW1203" s="206"/>
      <c r="AX1203" s="206"/>
      <c r="AY1203" s="206"/>
      <c r="AZ1203" s="206"/>
      <c r="BA1203" s="206"/>
      <c r="BB1203" s="206"/>
      <c r="BC1203" s="206"/>
      <c r="BD1203" s="206"/>
      <c r="BE1203" s="206"/>
      <c r="BF1203" s="206"/>
      <c r="BG1203" s="206"/>
      <c r="BH1203" s="206"/>
      <c r="BI1203" s="206"/>
      <c r="BJ1203" s="206"/>
      <c r="BK1203" s="206"/>
      <c r="BL1203" s="206"/>
      <c r="BM1203" s="206"/>
      <c r="BN1203" s="206"/>
      <c r="BO1203" s="206"/>
      <c r="BP1203" s="206"/>
      <c r="BQ1203" s="206"/>
      <c r="BR1203" s="206"/>
      <c r="BS1203" s="206"/>
      <c r="BT1203" s="206"/>
      <c r="BU1203" s="206"/>
      <c r="BV1203" s="206"/>
      <c r="BW1203" s="206"/>
      <c r="BX1203" s="206"/>
      <c r="BY1203" s="206"/>
      <c r="BZ1203" s="206"/>
      <c r="CA1203" s="206"/>
      <c r="CB1203" s="206"/>
      <c r="CC1203" s="206"/>
      <c r="CD1203" s="206"/>
      <c r="CE1203" s="206"/>
      <c r="CF1203" s="206"/>
      <c r="CG1203" s="206"/>
      <c r="CH1203" s="206"/>
      <c r="CI1203" s="206"/>
      <c r="CJ1203" s="206"/>
      <c r="CK1203" s="206"/>
      <c r="CL1203" s="206"/>
      <c r="CM1203" s="206"/>
      <c r="CN1203" s="206"/>
      <c r="CO1203" s="206"/>
      <c r="CP1203" s="206"/>
      <c r="CQ1203" s="206"/>
      <c r="CR1203" s="206"/>
      <c r="CS1203" s="206"/>
      <c r="CT1203" s="206"/>
      <c r="CU1203" s="206"/>
      <c r="CV1203" s="206"/>
      <c r="CW1203" s="206"/>
      <c r="CX1203" s="206"/>
      <c r="CY1203" s="206"/>
      <c r="CZ1203" s="206"/>
      <c r="DA1203" s="206"/>
      <c r="DB1203" s="206"/>
      <c r="DC1203" s="206"/>
      <c r="DD1203" s="206"/>
      <c r="DE1203" s="206"/>
      <c r="DF1203" s="206"/>
      <c r="DG1203" s="206"/>
      <c r="DH1203" s="206"/>
      <c r="DI1203" s="206"/>
      <c r="DJ1203" s="206"/>
      <c r="DK1203" s="206"/>
      <c r="DL1203" s="206"/>
      <c r="DM1203" s="206"/>
      <c r="DN1203" s="206"/>
      <c r="DO1203" s="206"/>
      <c r="DP1203" s="206"/>
      <c r="DQ1203" s="206"/>
      <c r="DR1203" s="206"/>
      <c r="DS1203" s="206"/>
      <c r="DT1203" s="206"/>
      <c r="DU1203" s="206"/>
      <c r="DV1203" s="206"/>
      <c r="DW1203" s="206"/>
      <c r="DX1203" s="206"/>
      <c r="DY1203" s="206"/>
      <c r="DZ1203" s="206"/>
      <c r="EA1203" s="206"/>
      <c r="EB1203" s="206"/>
      <c r="EC1203" s="206"/>
      <c r="ED1203" s="206"/>
      <c r="EE1203" s="206"/>
      <c r="EF1203" s="206"/>
      <c r="EG1203" s="206"/>
      <c r="EH1203" s="206"/>
      <c r="EI1203" s="206"/>
      <c r="EJ1203" s="206"/>
      <c r="EK1203" s="206"/>
      <c r="EL1203" s="206"/>
      <c r="EM1203" s="206"/>
      <c r="EN1203" s="206"/>
      <c r="EO1203" s="206"/>
      <c r="EP1203" s="206"/>
      <c r="EQ1203" s="206"/>
      <c r="ER1203" s="206"/>
      <c r="ES1203" s="206"/>
      <c r="ET1203" s="206"/>
      <c r="EU1203" s="206"/>
      <c r="EV1203" s="206"/>
      <c r="EW1203" s="206"/>
      <c r="EX1203" s="206"/>
      <c r="EY1203" s="206"/>
      <c r="EZ1203" s="206"/>
      <c r="FA1203" s="206"/>
      <c r="FB1203" s="206"/>
      <c r="FC1203" s="206"/>
      <c r="FD1203" s="206"/>
      <c r="FE1203" s="206"/>
      <c r="FF1203" s="206"/>
      <c r="FG1203" s="206"/>
      <c r="FH1203" s="206"/>
      <c r="FI1203" s="206"/>
      <c r="FJ1203" s="206"/>
      <c r="FK1203" s="206"/>
      <c r="FL1203" s="206"/>
      <c r="FM1203" s="206"/>
      <c r="FN1203" s="206"/>
      <c r="FO1203" s="206"/>
      <c r="FP1203" s="206"/>
      <c r="FQ1203" s="206"/>
      <c r="FR1203" s="206"/>
      <c r="FS1203" s="206"/>
      <c r="FT1203" s="206"/>
      <c r="FU1203" s="206"/>
      <c r="FV1203" s="206"/>
      <c r="FW1203" s="206"/>
      <c r="FX1203" s="206"/>
      <c r="FY1203" s="206"/>
      <c r="FZ1203" s="206"/>
      <c r="GA1203" s="206"/>
      <c r="GB1203" s="206"/>
      <c r="GC1203" s="206"/>
      <c r="GD1203" s="206"/>
      <c r="GE1203" s="206"/>
      <c r="GF1203" s="206"/>
      <c r="GG1203" s="206"/>
      <c r="GH1203" s="206"/>
      <c r="GI1203" s="206"/>
      <c r="GJ1203" s="206"/>
      <c r="GK1203" s="206"/>
      <c r="GL1203" s="206"/>
      <c r="GM1203" s="206"/>
      <c r="GN1203" s="206"/>
      <c r="GO1203" s="206"/>
      <c r="GP1203" s="206"/>
      <c r="GQ1203" s="206"/>
      <c r="GR1203" s="206"/>
      <c r="GS1203" s="206"/>
      <c r="GT1203" s="206"/>
      <c r="GU1203" s="206"/>
      <c r="GV1203" s="206"/>
      <c r="GW1203" s="206"/>
      <c r="GX1203" s="206"/>
      <c r="GY1203" s="206"/>
      <c r="GZ1203" s="206"/>
      <c r="HA1203" s="206"/>
      <c r="HB1203" s="206"/>
      <c r="HC1203" s="206"/>
      <c r="HD1203" s="206"/>
      <c r="HE1203" s="206"/>
      <c r="HF1203" s="206"/>
      <c r="HG1203" s="206"/>
      <c r="HH1203" s="206"/>
      <c r="HI1203" s="206"/>
      <c r="HJ1203" s="206"/>
      <c r="HK1203" s="206"/>
      <c r="HL1203" s="206"/>
      <c r="HM1203" s="206"/>
      <c r="HN1203" s="206"/>
      <c r="HO1203" s="206"/>
      <c r="HP1203" s="206"/>
      <c r="HQ1203" s="206"/>
      <c r="HR1203" s="206"/>
      <c r="HS1203" s="206"/>
      <c r="HT1203" s="206"/>
      <c r="HU1203" s="206"/>
      <c r="HV1203" s="206"/>
      <c r="HW1203" s="206"/>
      <c r="HX1203" s="206"/>
      <c r="HY1203" s="206"/>
      <c r="HZ1203" s="206"/>
      <c r="IA1203" s="206"/>
      <c r="IB1203" s="206"/>
      <c r="IC1203" s="206"/>
      <c r="ID1203" s="206"/>
      <c r="IE1203" s="206"/>
      <c r="IF1203" s="206"/>
      <c r="IG1203" s="206"/>
      <c r="IH1203" s="206"/>
    </row>
    <row r="1204" spans="1:242" s="225" customFormat="1" hidden="1" x14ac:dyDescent="0.25">
      <c r="A1204" s="206"/>
      <c r="B1204" s="206"/>
      <c r="C1204" s="204">
        <v>43795</v>
      </c>
      <c r="D1204" s="233" t="s">
        <v>2105</v>
      </c>
      <c r="E1204" s="319" t="s">
        <v>2097</v>
      </c>
      <c r="F1204" s="322"/>
      <c r="G1204" s="242" t="s">
        <v>1203</v>
      </c>
      <c r="H1204" s="285"/>
      <c r="I1204" s="236">
        <v>4316365</v>
      </c>
      <c r="J1204" s="357">
        <f t="shared" si="18"/>
        <v>14621520</v>
      </c>
      <c r="K1204" s="251"/>
      <c r="L1204" s="287"/>
      <c r="M1204" s="319" t="s">
        <v>2097</v>
      </c>
      <c r="N1204" s="287"/>
      <c r="O1204" s="287"/>
      <c r="P1204" s="287"/>
      <c r="Q1204" s="287"/>
      <c r="R1204" s="287"/>
      <c r="S1204" s="287"/>
      <c r="T1204" s="287"/>
      <c r="U1204" s="287"/>
      <c r="V1204" s="287"/>
      <c r="W1204" s="287"/>
      <c r="X1204" s="287"/>
      <c r="Y1204" s="287"/>
      <c r="Z1204" s="287"/>
      <c r="AA1204" s="287"/>
      <c r="AB1204" s="287"/>
      <c r="AC1204" s="287"/>
      <c r="AD1204" s="287"/>
      <c r="AE1204" s="287"/>
      <c r="AF1204" s="287"/>
      <c r="AG1204" s="287"/>
      <c r="AH1204" s="287"/>
      <c r="AI1204" s="287"/>
      <c r="AJ1204" s="449"/>
      <c r="AK1204" s="206"/>
      <c r="AL1204" s="206"/>
      <c r="AM1204" s="206"/>
      <c r="AN1204" s="206"/>
      <c r="AO1204" s="206"/>
      <c r="AP1204" s="206"/>
      <c r="AQ1204" s="206"/>
      <c r="AR1204" s="206"/>
      <c r="AS1204" s="206"/>
      <c r="AT1204" s="206"/>
      <c r="AU1204" s="206"/>
      <c r="AV1204" s="206"/>
      <c r="AW1204" s="206"/>
      <c r="AX1204" s="206"/>
      <c r="AY1204" s="206"/>
      <c r="AZ1204" s="206"/>
      <c r="BA1204" s="206"/>
      <c r="BB1204" s="206"/>
      <c r="BC1204" s="206"/>
      <c r="BD1204" s="206"/>
      <c r="BE1204" s="206"/>
      <c r="BF1204" s="206"/>
      <c r="BG1204" s="206"/>
      <c r="BH1204" s="206"/>
      <c r="BI1204" s="206"/>
      <c r="BJ1204" s="206"/>
      <c r="BK1204" s="206"/>
      <c r="BL1204" s="206"/>
      <c r="BM1204" s="206"/>
      <c r="BN1204" s="206"/>
      <c r="BO1204" s="206"/>
      <c r="BP1204" s="206"/>
      <c r="BQ1204" s="206"/>
      <c r="BR1204" s="206"/>
      <c r="BS1204" s="206"/>
      <c r="BT1204" s="206"/>
      <c r="BU1204" s="206"/>
      <c r="BV1204" s="206"/>
      <c r="BW1204" s="206"/>
      <c r="BX1204" s="206"/>
      <c r="BY1204" s="206"/>
      <c r="BZ1204" s="206"/>
      <c r="CA1204" s="206"/>
      <c r="CB1204" s="206"/>
      <c r="CC1204" s="206"/>
      <c r="CD1204" s="206"/>
      <c r="CE1204" s="206"/>
      <c r="CF1204" s="206"/>
      <c r="CG1204" s="206"/>
      <c r="CH1204" s="206"/>
      <c r="CI1204" s="206"/>
      <c r="CJ1204" s="206"/>
      <c r="CK1204" s="206"/>
      <c r="CL1204" s="206"/>
      <c r="CM1204" s="206"/>
      <c r="CN1204" s="206"/>
      <c r="CO1204" s="206"/>
      <c r="CP1204" s="206"/>
      <c r="CQ1204" s="206"/>
      <c r="CR1204" s="206"/>
      <c r="CS1204" s="206"/>
      <c r="CT1204" s="206"/>
      <c r="CU1204" s="206"/>
      <c r="CV1204" s="206"/>
      <c r="CW1204" s="206"/>
      <c r="CX1204" s="206"/>
      <c r="CY1204" s="206"/>
      <c r="CZ1204" s="206"/>
      <c r="DA1204" s="206"/>
      <c r="DB1204" s="206"/>
      <c r="DC1204" s="206"/>
      <c r="DD1204" s="206"/>
      <c r="DE1204" s="206"/>
      <c r="DF1204" s="206"/>
      <c r="DG1204" s="206"/>
      <c r="DH1204" s="206"/>
      <c r="DI1204" s="206"/>
      <c r="DJ1204" s="206"/>
      <c r="DK1204" s="206"/>
      <c r="DL1204" s="206"/>
      <c r="DM1204" s="206"/>
      <c r="DN1204" s="206"/>
      <c r="DO1204" s="206"/>
      <c r="DP1204" s="206"/>
      <c r="DQ1204" s="206"/>
      <c r="DR1204" s="206"/>
      <c r="DS1204" s="206"/>
      <c r="DT1204" s="206"/>
      <c r="DU1204" s="206"/>
      <c r="DV1204" s="206"/>
      <c r="DW1204" s="206"/>
      <c r="DX1204" s="206"/>
      <c r="DY1204" s="206"/>
      <c r="DZ1204" s="206"/>
      <c r="EA1204" s="206"/>
      <c r="EB1204" s="206"/>
      <c r="EC1204" s="206"/>
      <c r="ED1204" s="206"/>
      <c r="EE1204" s="206"/>
      <c r="EF1204" s="206"/>
      <c r="EG1204" s="206"/>
      <c r="EH1204" s="206"/>
      <c r="EI1204" s="206"/>
      <c r="EJ1204" s="206"/>
      <c r="EK1204" s="206"/>
      <c r="EL1204" s="206"/>
      <c r="EM1204" s="206"/>
      <c r="EN1204" s="206"/>
      <c r="EO1204" s="206"/>
      <c r="EP1204" s="206"/>
      <c r="EQ1204" s="206"/>
      <c r="ER1204" s="206"/>
      <c r="ES1204" s="206"/>
      <c r="ET1204" s="206"/>
      <c r="EU1204" s="206"/>
      <c r="EV1204" s="206"/>
      <c r="EW1204" s="206"/>
      <c r="EX1204" s="206"/>
      <c r="EY1204" s="206"/>
      <c r="EZ1204" s="206"/>
      <c r="FA1204" s="206"/>
      <c r="FB1204" s="206"/>
      <c r="FC1204" s="206"/>
      <c r="FD1204" s="206"/>
      <c r="FE1204" s="206"/>
      <c r="FF1204" s="206"/>
      <c r="FG1204" s="206"/>
      <c r="FH1204" s="206"/>
      <c r="FI1204" s="206"/>
      <c r="FJ1204" s="206"/>
      <c r="FK1204" s="206"/>
      <c r="FL1204" s="206"/>
      <c r="FM1204" s="206"/>
      <c r="FN1204" s="206"/>
      <c r="FO1204" s="206"/>
      <c r="FP1204" s="206"/>
      <c r="FQ1204" s="206"/>
      <c r="FR1204" s="206"/>
      <c r="FS1204" s="206"/>
      <c r="FT1204" s="206"/>
      <c r="FU1204" s="206"/>
      <c r="FV1204" s="206"/>
      <c r="FW1204" s="206"/>
      <c r="FX1204" s="206"/>
      <c r="FY1204" s="206"/>
      <c r="FZ1204" s="206"/>
      <c r="GA1204" s="206"/>
      <c r="GB1204" s="206"/>
      <c r="GC1204" s="206"/>
      <c r="GD1204" s="206"/>
      <c r="GE1204" s="206"/>
      <c r="GF1204" s="206"/>
      <c r="GG1204" s="206"/>
      <c r="GH1204" s="206"/>
      <c r="GI1204" s="206"/>
      <c r="GJ1204" s="206"/>
      <c r="GK1204" s="206"/>
      <c r="GL1204" s="206"/>
      <c r="GM1204" s="206"/>
      <c r="GN1204" s="206"/>
      <c r="GO1204" s="206"/>
      <c r="GP1204" s="206"/>
      <c r="GQ1204" s="206"/>
      <c r="GR1204" s="206"/>
      <c r="GS1204" s="206"/>
      <c r="GT1204" s="206"/>
      <c r="GU1204" s="206"/>
      <c r="GV1204" s="206"/>
      <c r="GW1204" s="206"/>
      <c r="GX1204" s="206"/>
      <c r="GY1204" s="206"/>
      <c r="GZ1204" s="206"/>
      <c r="HA1204" s="206"/>
      <c r="HB1204" s="206"/>
      <c r="HC1204" s="206"/>
      <c r="HD1204" s="206"/>
      <c r="HE1204" s="206"/>
      <c r="HF1204" s="206"/>
      <c r="HG1204" s="206"/>
      <c r="HH1204" s="206"/>
      <c r="HI1204" s="206"/>
      <c r="HJ1204" s="206"/>
      <c r="HK1204" s="206"/>
      <c r="HL1204" s="206"/>
      <c r="HM1204" s="206"/>
      <c r="HN1204" s="206"/>
      <c r="HO1204" s="206"/>
      <c r="HP1204" s="206"/>
      <c r="HQ1204" s="206"/>
      <c r="HR1204" s="206"/>
      <c r="HS1204" s="206"/>
      <c r="HT1204" s="206"/>
      <c r="HU1204" s="206"/>
      <c r="HV1204" s="206"/>
      <c r="HW1204" s="206"/>
      <c r="HX1204" s="206"/>
      <c r="HY1204" s="206"/>
      <c r="HZ1204" s="206"/>
      <c r="IA1204" s="206"/>
      <c r="IB1204" s="206"/>
      <c r="IC1204" s="206"/>
      <c r="ID1204" s="206"/>
      <c r="IE1204" s="206"/>
      <c r="IF1204" s="206"/>
      <c r="IG1204" s="206"/>
      <c r="IH1204" s="206"/>
    </row>
    <row r="1205" spans="1:242" s="225" customFormat="1" hidden="1" x14ac:dyDescent="0.25">
      <c r="A1205" s="206"/>
      <c r="B1205" s="206"/>
      <c r="C1205" s="204">
        <v>43795</v>
      </c>
      <c r="D1205" s="233" t="s">
        <v>1391</v>
      </c>
      <c r="E1205" s="319" t="s">
        <v>2098</v>
      </c>
      <c r="F1205" s="322"/>
      <c r="G1205" s="242" t="s">
        <v>1345</v>
      </c>
      <c r="H1205" s="285"/>
      <c r="I1205" s="236">
        <v>128000</v>
      </c>
      <c r="J1205" s="357">
        <f t="shared" si="18"/>
        <v>14493520</v>
      </c>
      <c r="K1205" s="251"/>
      <c r="L1205" s="287"/>
      <c r="M1205" s="319" t="s">
        <v>2098</v>
      </c>
      <c r="N1205" s="287"/>
      <c r="O1205" s="287"/>
      <c r="P1205" s="287"/>
      <c r="Q1205" s="287"/>
      <c r="R1205" s="287"/>
      <c r="S1205" s="287"/>
      <c r="T1205" s="287"/>
      <c r="U1205" s="287"/>
      <c r="V1205" s="287"/>
      <c r="W1205" s="287"/>
      <c r="X1205" s="287"/>
      <c r="Y1205" s="287"/>
      <c r="Z1205" s="287"/>
      <c r="AA1205" s="287"/>
      <c r="AB1205" s="287"/>
      <c r="AC1205" s="287"/>
      <c r="AD1205" s="287"/>
      <c r="AE1205" s="287"/>
      <c r="AF1205" s="287"/>
      <c r="AG1205" s="287"/>
      <c r="AH1205" s="287"/>
      <c r="AI1205" s="287"/>
      <c r="AJ1205" s="449"/>
      <c r="AK1205" s="206"/>
      <c r="AL1205" s="206"/>
      <c r="AM1205" s="206"/>
      <c r="AN1205" s="206"/>
      <c r="AO1205" s="206"/>
      <c r="AP1205" s="206"/>
      <c r="AQ1205" s="206"/>
      <c r="AR1205" s="206"/>
      <c r="AS1205" s="206"/>
      <c r="AT1205" s="206"/>
      <c r="AU1205" s="206"/>
      <c r="AV1205" s="206"/>
      <c r="AW1205" s="206"/>
      <c r="AX1205" s="206"/>
      <c r="AY1205" s="206"/>
      <c r="AZ1205" s="206"/>
      <c r="BA1205" s="206"/>
      <c r="BB1205" s="206"/>
      <c r="BC1205" s="206"/>
      <c r="BD1205" s="206"/>
      <c r="BE1205" s="206"/>
      <c r="BF1205" s="206"/>
      <c r="BG1205" s="206"/>
      <c r="BH1205" s="206"/>
      <c r="BI1205" s="206"/>
      <c r="BJ1205" s="206"/>
      <c r="BK1205" s="206"/>
      <c r="BL1205" s="206"/>
      <c r="BM1205" s="206"/>
      <c r="BN1205" s="206"/>
      <c r="BO1205" s="206"/>
      <c r="BP1205" s="206"/>
      <c r="BQ1205" s="206"/>
      <c r="BR1205" s="206"/>
      <c r="BS1205" s="206"/>
      <c r="BT1205" s="206"/>
      <c r="BU1205" s="206"/>
      <c r="BV1205" s="206"/>
      <c r="BW1205" s="206"/>
      <c r="BX1205" s="206"/>
      <c r="BY1205" s="206"/>
      <c r="BZ1205" s="206"/>
      <c r="CA1205" s="206"/>
      <c r="CB1205" s="206"/>
      <c r="CC1205" s="206"/>
      <c r="CD1205" s="206"/>
      <c r="CE1205" s="206"/>
      <c r="CF1205" s="206"/>
      <c r="CG1205" s="206"/>
      <c r="CH1205" s="206"/>
      <c r="CI1205" s="206"/>
      <c r="CJ1205" s="206"/>
      <c r="CK1205" s="206"/>
      <c r="CL1205" s="206"/>
      <c r="CM1205" s="206"/>
      <c r="CN1205" s="206"/>
      <c r="CO1205" s="206"/>
      <c r="CP1205" s="206"/>
      <c r="CQ1205" s="206"/>
      <c r="CR1205" s="206"/>
      <c r="CS1205" s="206"/>
      <c r="CT1205" s="206"/>
      <c r="CU1205" s="206"/>
      <c r="CV1205" s="206"/>
      <c r="CW1205" s="206"/>
      <c r="CX1205" s="206"/>
      <c r="CY1205" s="206"/>
      <c r="CZ1205" s="206"/>
      <c r="DA1205" s="206"/>
      <c r="DB1205" s="206"/>
      <c r="DC1205" s="206"/>
      <c r="DD1205" s="206"/>
      <c r="DE1205" s="206"/>
      <c r="DF1205" s="206"/>
      <c r="DG1205" s="206"/>
      <c r="DH1205" s="206"/>
      <c r="DI1205" s="206"/>
      <c r="DJ1205" s="206"/>
      <c r="DK1205" s="206"/>
      <c r="DL1205" s="206"/>
      <c r="DM1205" s="206"/>
      <c r="DN1205" s="206"/>
      <c r="DO1205" s="206"/>
      <c r="DP1205" s="206"/>
      <c r="DQ1205" s="206"/>
      <c r="DR1205" s="206"/>
      <c r="DS1205" s="206"/>
      <c r="DT1205" s="206"/>
      <c r="DU1205" s="206"/>
      <c r="DV1205" s="206"/>
      <c r="DW1205" s="206"/>
      <c r="DX1205" s="206"/>
      <c r="DY1205" s="206"/>
      <c r="DZ1205" s="206"/>
      <c r="EA1205" s="206"/>
      <c r="EB1205" s="206"/>
      <c r="EC1205" s="206"/>
      <c r="ED1205" s="206"/>
      <c r="EE1205" s="206"/>
      <c r="EF1205" s="206"/>
      <c r="EG1205" s="206"/>
      <c r="EH1205" s="206"/>
      <c r="EI1205" s="206"/>
      <c r="EJ1205" s="206"/>
      <c r="EK1205" s="206"/>
      <c r="EL1205" s="206"/>
      <c r="EM1205" s="206"/>
      <c r="EN1205" s="206"/>
      <c r="EO1205" s="206"/>
      <c r="EP1205" s="206"/>
      <c r="EQ1205" s="206"/>
      <c r="ER1205" s="206"/>
      <c r="ES1205" s="206"/>
      <c r="ET1205" s="206"/>
      <c r="EU1205" s="206"/>
      <c r="EV1205" s="206"/>
      <c r="EW1205" s="206"/>
      <c r="EX1205" s="206"/>
      <c r="EY1205" s="206"/>
      <c r="EZ1205" s="206"/>
      <c r="FA1205" s="206"/>
      <c r="FB1205" s="206"/>
      <c r="FC1205" s="206"/>
      <c r="FD1205" s="206"/>
      <c r="FE1205" s="206"/>
      <c r="FF1205" s="206"/>
      <c r="FG1205" s="206"/>
      <c r="FH1205" s="206"/>
      <c r="FI1205" s="206"/>
      <c r="FJ1205" s="206"/>
      <c r="FK1205" s="206"/>
      <c r="FL1205" s="206"/>
      <c r="FM1205" s="206"/>
      <c r="FN1205" s="206"/>
      <c r="FO1205" s="206"/>
      <c r="FP1205" s="206"/>
      <c r="FQ1205" s="206"/>
      <c r="FR1205" s="206"/>
      <c r="FS1205" s="206"/>
      <c r="FT1205" s="206"/>
      <c r="FU1205" s="206"/>
      <c r="FV1205" s="206"/>
      <c r="FW1205" s="206"/>
      <c r="FX1205" s="206"/>
      <c r="FY1205" s="206"/>
      <c r="FZ1205" s="206"/>
      <c r="GA1205" s="206"/>
      <c r="GB1205" s="206"/>
      <c r="GC1205" s="206"/>
      <c r="GD1205" s="206"/>
      <c r="GE1205" s="206"/>
      <c r="GF1205" s="206"/>
      <c r="GG1205" s="206"/>
      <c r="GH1205" s="206"/>
      <c r="GI1205" s="206"/>
      <c r="GJ1205" s="206"/>
      <c r="GK1205" s="206"/>
      <c r="GL1205" s="206"/>
      <c r="GM1205" s="206"/>
      <c r="GN1205" s="206"/>
      <c r="GO1205" s="206"/>
      <c r="GP1205" s="206"/>
      <c r="GQ1205" s="206"/>
      <c r="GR1205" s="206"/>
      <c r="GS1205" s="206"/>
      <c r="GT1205" s="206"/>
      <c r="GU1205" s="206"/>
      <c r="GV1205" s="206"/>
      <c r="GW1205" s="206"/>
      <c r="GX1205" s="206"/>
      <c r="GY1205" s="206"/>
      <c r="GZ1205" s="206"/>
      <c r="HA1205" s="206"/>
      <c r="HB1205" s="206"/>
      <c r="HC1205" s="206"/>
      <c r="HD1205" s="206"/>
      <c r="HE1205" s="206"/>
      <c r="HF1205" s="206"/>
      <c r="HG1205" s="206"/>
      <c r="HH1205" s="206"/>
      <c r="HI1205" s="206"/>
      <c r="HJ1205" s="206"/>
      <c r="HK1205" s="206"/>
      <c r="HL1205" s="206"/>
      <c r="HM1205" s="206"/>
      <c r="HN1205" s="206"/>
      <c r="HO1205" s="206"/>
      <c r="HP1205" s="206"/>
      <c r="HQ1205" s="206"/>
      <c r="HR1205" s="206"/>
      <c r="HS1205" s="206"/>
      <c r="HT1205" s="206"/>
      <c r="HU1205" s="206"/>
      <c r="HV1205" s="206"/>
      <c r="HW1205" s="206"/>
      <c r="HX1205" s="206"/>
      <c r="HY1205" s="206"/>
      <c r="HZ1205" s="206"/>
      <c r="IA1205" s="206"/>
      <c r="IB1205" s="206"/>
      <c r="IC1205" s="206"/>
      <c r="ID1205" s="206"/>
      <c r="IE1205" s="206"/>
      <c r="IF1205" s="206"/>
      <c r="IG1205" s="206"/>
      <c r="IH1205" s="206"/>
    </row>
    <row r="1206" spans="1:242" s="225" customFormat="1" hidden="1" x14ac:dyDescent="0.25">
      <c r="A1206" s="206"/>
      <c r="B1206" s="206"/>
      <c r="C1206" s="204">
        <v>43796</v>
      </c>
      <c r="D1206" s="233" t="s">
        <v>2106</v>
      </c>
      <c r="E1206" s="319" t="s">
        <v>2099</v>
      </c>
      <c r="F1206" s="322"/>
      <c r="G1206" s="242" t="s">
        <v>1210</v>
      </c>
      <c r="H1206" s="285"/>
      <c r="I1206" s="236">
        <v>3364813</v>
      </c>
      <c r="J1206" s="357">
        <f t="shared" si="18"/>
        <v>11128707</v>
      </c>
      <c r="K1206" s="251"/>
      <c r="L1206" s="287"/>
      <c r="M1206" s="319" t="s">
        <v>2099</v>
      </c>
      <c r="N1206" s="287"/>
      <c r="O1206" s="287"/>
      <c r="P1206" s="287"/>
      <c r="Q1206" s="287"/>
      <c r="R1206" s="287"/>
      <c r="S1206" s="287"/>
      <c r="T1206" s="287"/>
      <c r="U1206" s="287"/>
      <c r="V1206" s="287"/>
      <c r="W1206" s="287"/>
      <c r="X1206" s="287"/>
      <c r="Y1206" s="287"/>
      <c r="Z1206" s="287"/>
      <c r="AA1206" s="287"/>
      <c r="AB1206" s="287"/>
      <c r="AC1206" s="287"/>
      <c r="AD1206" s="287"/>
      <c r="AE1206" s="287"/>
      <c r="AF1206" s="287"/>
      <c r="AG1206" s="287"/>
      <c r="AH1206" s="287"/>
      <c r="AI1206" s="287"/>
      <c r="AJ1206" s="449"/>
      <c r="AK1206" s="206"/>
      <c r="AL1206" s="206"/>
      <c r="AM1206" s="206"/>
      <c r="AN1206" s="206"/>
      <c r="AO1206" s="206"/>
      <c r="AP1206" s="206"/>
      <c r="AQ1206" s="206"/>
      <c r="AR1206" s="206"/>
      <c r="AS1206" s="206"/>
      <c r="AT1206" s="206"/>
      <c r="AU1206" s="206"/>
      <c r="AV1206" s="206"/>
      <c r="AW1206" s="206"/>
      <c r="AX1206" s="206"/>
      <c r="AY1206" s="206"/>
      <c r="AZ1206" s="206"/>
      <c r="BA1206" s="206"/>
      <c r="BB1206" s="206"/>
      <c r="BC1206" s="206"/>
      <c r="BD1206" s="206"/>
      <c r="BE1206" s="206"/>
      <c r="BF1206" s="206"/>
      <c r="BG1206" s="206"/>
      <c r="BH1206" s="206"/>
      <c r="BI1206" s="206"/>
      <c r="BJ1206" s="206"/>
      <c r="BK1206" s="206"/>
      <c r="BL1206" s="206"/>
      <c r="BM1206" s="206"/>
      <c r="BN1206" s="206"/>
      <c r="BO1206" s="206"/>
      <c r="BP1206" s="206"/>
      <c r="BQ1206" s="206"/>
      <c r="BR1206" s="206"/>
      <c r="BS1206" s="206"/>
      <c r="BT1206" s="206"/>
      <c r="BU1206" s="206"/>
      <c r="BV1206" s="206"/>
      <c r="BW1206" s="206"/>
      <c r="BX1206" s="206"/>
      <c r="BY1206" s="206"/>
      <c r="BZ1206" s="206"/>
      <c r="CA1206" s="206"/>
      <c r="CB1206" s="206"/>
      <c r="CC1206" s="206"/>
      <c r="CD1206" s="206"/>
      <c r="CE1206" s="206"/>
      <c r="CF1206" s="206"/>
      <c r="CG1206" s="206"/>
      <c r="CH1206" s="206"/>
      <c r="CI1206" s="206"/>
      <c r="CJ1206" s="206"/>
      <c r="CK1206" s="206"/>
      <c r="CL1206" s="206"/>
      <c r="CM1206" s="206"/>
      <c r="CN1206" s="206"/>
      <c r="CO1206" s="206"/>
      <c r="CP1206" s="206"/>
      <c r="CQ1206" s="206"/>
      <c r="CR1206" s="206"/>
      <c r="CS1206" s="206"/>
      <c r="CT1206" s="206"/>
      <c r="CU1206" s="206"/>
      <c r="CV1206" s="206"/>
      <c r="CW1206" s="206"/>
      <c r="CX1206" s="206"/>
      <c r="CY1206" s="206"/>
      <c r="CZ1206" s="206"/>
      <c r="DA1206" s="206"/>
      <c r="DB1206" s="206"/>
      <c r="DC1206" s="206"/>
      <c r="DD1206" s="206"/>
      <c r="DE1206" s="206"/>
      <c r="DF1206" s="206"/>
      <c r="DG1206" s="206"/>
      <c r="DH1206" s="206"/>
      <c r="DI1206" s="206"/>
      <c r="DJ1206" s="206"/>
      <c r="DK1206" s="206"/>
      <c r="DL1206" s="206"/>
      <c r="DM1206" s="206"/>
      <c r="DN1206" s="206"/>
      <c r="DO1206" s="206"/>
      <c r="DP1206" s="206"/>
      <c r="DQ1206" s="206"/>
      <c r="DR1206" s="206"/>
      <c r="DS1206" s="206"/>
      <c r="DT1206" s="206"/>
      <c r="DU1206" s="206"/>
      <c r="DV1206" s="206"/>
      <c r="DW1206" s="206"/>
      <c r="DX1206" s="206"/>
      <c r="DY1206" s="206"/>
      <c r="DZ1206" s="206"/>
      <c r="EA1206" s="206"/>
      <c r="EB1206" s="206"/>
      <c r="EC1206" s="206"/>
      <c r="ED1206" s="206"/>
      <c r="EE1206" s="206"/>
      <c r="EF1206" s="206"/>
      <c r="EG1206" s="206"/>
      <c r="EH1206" s="206"/>
      <c r="EI1206" s="206"/>
      <c r="EJ1206" s="206"/>
      <c r="EK1206" s="206"/>
      <c r="EL1206" s="206"/>
      <c r="EM1206" s="206"/>
      <c r="EN1206" s="206"/>
      <c r="EO1206" s="206"/>
      <c r="EP1206" s="206"/>
      <c r="EQ1206" s="206"/>
      <c r="ER1206" s="206"/>
      <c r="ES1206" s="206"/>
      <c r="ET1206" s="206"/>
      <c r="EU1206" s="206"/>
      <c r="EV1206" s="206"/>
      <c r="EW1206" s="206"/>
      <c r="EX1206" s="206"/>
      <c r="EY1206" s="206"/>
      <c r="EZ1206" s="206"/>
      <c r="FA1206" s="206"/>
      <c r="FB1206" s="206"/>
      <c r="FC1206" s="206"/>
      <c r="FD1206" s="206"/>
      <c r="FE1206" s="206"/>
      <c r="FF1206" s="206"/>
      <c r="FG1206" s="206"/>
      <c r="FH1206" s="206"/>
      <c r="FI1206" s="206"/>
      <c r="FJ1206" s="206"/>
      <c r="FK1206" s="206"/>
      <c r="FL1206" s="206"/>
      <c r="FM1206" s="206"/>
      <c r="FN1206" s="206"/>
      <c r="FO1206" s="206"/>
      <c r="FP1206" s="206"/>
      <c r="FQ1206" s="206"/>
      <c r="FR1206" s="206"/>
      <c r="FS1206" s="206"/>
      <c r="FT1206" s="206"/>
      <c r="FU1206" s="206"/>
      <c r="FV1206" s="206"/>
      <c r="FW1206" s="206"/>
      <c r="FX1206" s="206"/>
      <c r="FY1206" s="206"/>
      <c r="FZ1206" s="206"/>
      <c r="GA1206" s="206"/>
      <c r="GB1206" s="206"/>
      <c r="GC1206" s="206"/>
      <c r="GD1206" s="206"/>
      <c r="GE1206" s="206"/>
      <c r="GF1206" s="206"/>
      <c r="GG1206" s="206"/>
      <c r="GH1206" s="206"/>
      <c r="GI1206" s="206"/>
      <c r="GJ1206" s="206"/>
      <c r="GK1206" s="206"/>
      <c r="GL1206" s="206"/>
      <c r="GM1206" s="206"/>
      <c r="GN1206" s="206"/>
      <c r="GO1206" s="206"/>
      <c r="GP1206" s="206"/>
      <c r="GQ1206" s="206"/>
      <c r="GR1206" s="206"/>
      <c r="GS1206" s="206"/>
      <c r="GT1206" s="206"/>
      <c r="GU1206" s="206"/>
      <c r="GV1206" s="206"/>
      <c r="GW1206" s="206"/>
      <c r="GX1206" s="206"/>
      <c r="GY1206" s="206"/>
      <c r="GZ1206" s="206"/>
      <c r="HA1206" s="206"/>
      <c r="HB1206" s="206"/>
      <c r="HC1206" s="206"/>
      <c r="HD1206" s="206"/>
      <c r="HE1206" s="206"/>
      <c r="HF1206" s="206"/>
      <c r="HG1206" s="206"/>
      <c r="HH1206" s="206"/>
      <c r="HI1206" s="206"/>
      <c r="HJ1206" s="206"/>
      <c r="HK1206" s="206"/>
      <c r="HL1206" s="206"/>
      <c r="HM1206" s="206"/>
      <c r="HN1206" s="206"/>
      <c r="HO1206" s="206"/>
      <c r="HP1206" s="206"/>
      <c r="HQ1206" s="206"/>
      <c r="HR1206" s="206"/>
      <c r="HS1206" s="206"/>
      <c r="HT1206" s="206"/>
      <c r="HU1206" s="206"/>
      <c r="HV1206" s="206"/>
      <c r="HW1206" s="206"/>
      <c r="HX1206" s="206"/>
      <c r="HY1206" s="206"/>
      <c r="HZ1206" s="206"/>
      <c r="IA1206" s="206"/>
      <c r="IB1206" s="206"/>
      <c r="IC1206" s="206"/>
      <c r="ID1206" s="206"/>
      <c r="IE1206" s="206"/>
      <c r="IF1206" s="206"/>
      <c r="IG1206" s="206"/>
      <c r="IH1206" s="206"/>
    </row>
    <row r="1207" spans="1:242" s="225" customFormat="1" hidden="1" x14ac:dyDescent="0.25">
      <c r="A1207" s="206"/>
      <c r="B1207" s="206"/>
      <c r="C1207" s="204"/>
      <c r="D1207" s="233" t="s">
        <v>2113</v>
      </c>
      <c r="E1207" s="319"/>
      <c r="F1207" s="322"/>
      <c r="G1207" s="242" t="s">
        <v>1210</v>
      </c>
      <c r="H1207" s="349">
        <v>1000000</v>
      </c>
      <c r="I1207" s="236"/>
      <c r="J1207" s="357">
        <f t="shared" ref="J1207:J1214" si="19">+J1206+H1207-I1207</f>
        <v>12128707</v>
      </c>
      <c r="K1207" s="251" t="s">
        <v>2087</v>
      </c>
      <c r="L1207" s="287"/>
      <c r="M1207" s="319"/>
      <c r="N1207" s="287"/>
      <c r="O1207" s="287"/>
      <c r="P1207" s="287"/>
      <c r="Q1207" s="287"/>
      <c r="R1207" s="287"/>
      <c r="S1207" s="287"/>
      <c r="T1207" s="287"/>
      <c r="U1207" s="287"/>
      <c r="V1207" s="287"/>
      <c r="W1207" s="287"/>
      <c r="X1207" s="287"/>
      <c r="Y1207" s="287"/>
      <c r="Z1207" s="287"/>
      <c r="AA1207" s="287"/>
      <c r="AB1207" s="287"/>
      <c r="AC1207" s="287"/>
      <c r="AD1207" s="287"/>
      <c r="AE1207" s="287"/>
      <c r="AF1207" s="287"/>
      <c r="AG1207" s="287"/>
      <c r="AH1207" s="287"/>
      <c r="AI1207" s="287"/>
      <c r="AJ1207" s="449"/>
      <c r="AK1207" s="206"/>
      <c r="AL1207" s="206"/>
      <c r="AM1207" s="206"/>
      <c r="AN1207" s="206"/>
      <c r="AO1207" s="206"/>
      <c r="AP1207" s="206"/>
      <c r="AQ1207" s="206"/>
      <c r="AR1207" s="206"/>
      <c r="AS1207" s="206"/>
      <c r="AT1207" s="206"/>
      <c r="AU1207" s="206"/>
      <c r="AV1207" s="206"/>
      <c r="AW1207" s="206"/>
      <c r="AX1207" s="206"/>
      <c r="AY1207" s="206"/>
      <c r="AZ1207" s="206"/>
      <c r="BA1207" s="206"/>
      <c r="BB1207" s="206"/>
      <c r="BC1207" s="206"/>
      <c r="BD1207" s="206"/>
      <c r="BE1207" s="206"/>
      <c r="BF1207" s="206"/>
      <c r="BG1207" s="206"/>
      <c r="BH1207" s="206"/>
      <c r="BI1207" s="206"/>
      <c r="BJ1207" s="206"/>
      <c r="BK1207" s="206"/>
      <c r="BL1207" s="206"/>
      <c r="BM1207" s="206"/>
      <c r="BN1207" s="206"/>
      <c r="BO1207" s="206"/>
      <c r="BP1207" s="206"/>
      <c r="BQ1207" s="206"/>
      <c r="BR1207" s="206"/>
      <c r="BS1207" s="206"/>
      <c r="BT1207" s="206"/>
      <c r="BU1207" s="206"/>
      <c r="BV1207" s="206"/>
      <c r="BW1207" s="206"/>
      <c r="BX1207" s="206"/>
      <c r="BY1207" s="206"/>
      <c r="BZ1207" s="206"/>
      <c r="CA1207" s="206"/>
      <c r="CB1207" s="206"/>
      <c r="CC1207" s="206"/>
      <c r="CD1207" s="206"/>
      <c r="CE1207" s="206"/>
      <c r="CF1207" s="206"/>
      <c r="CG1207" s="206"/>
      <c r="CH1207" s="206"/>
      <c r="CI1207" s="206"/>
      <c r="CJ1207" s="206"/>
      <c r="CK1207" s="206"/>
      <c r="CL1207" s="206"/>
      <c r="CM1207" s="206"/>
      <c r="CN1207" s="206"/>
      <c r="CO1207" s="206"/>
      <c r="CP1207" s="206"/>
      <c r="CQ1207" s="206"/>
      <c r="CR1207" s="206"/>
      <c r="CS1207" s="206"/>
      <c r="CT1207" s="206"/>
      <c r="CU1207" s="206"/>
      <c r="CV1207" s="206"/>
      <c r="CW1207" s="206"/>
      <c r="CX1207" s="206"/>
      <c r="CY1207" s="206"/>
      <c r="CZ1207" s="206"/>
      <c r="DA1207" s="206"/>
      <c r="DB1207" s="206"/>
      <c r="DC1207" s="206"/>
      <c r="DD1207" s="206"/>
      <c r="DE1207" s="206"/>
      <c r="DF1207" s="206"/>
      <c r="DG1207" s="206"/>
      <c r="DH1207" s="206"/>
      <c r="DI1207" s="206"/>
      <c r="DJ1207" s="206"/>
      <c r="DK1207" s="206"/>
      <c r="DL1207" s="206"/>
      <c r="DM1207" s="206"/>
      <c r="DN1207" s="206"/>
      <c r="DO1207" s="206"/>
      <c r="DP1207" s="206"/>
      <c r="DQ1207" s="206"/>
      <c r="DR1207" s="206"/>
      <c r="DS1207" s="206"/>
      <c r="DT1207" s="206"/>
      <c r="DU1207" s="206"/>
      <c r="DV1207" s="206"/>
      <c r="DW1207" s="206"/>
      <c r="DX1207" s="206"/>
      <c r="DY1207" s="206"/>
      <c r="DZ1207" s="206"/>
      <c r="EA1207" s="206"/>
      <c r="EB1207" s="206"/>
      <c r="EC1207" s="206"/>
      <c r="ED1207" s="206"/>
      <c r="EE1207" s="206"/>
      <c r="EF1207" s="206"/>
      <c r="EG1207" s="206"/>
      <c r="EH1207" s="206"/>
      <c r="EI1207" s="206"/>
      <c r="EJ1207" s="206"/>
      <c r="EK1207" s="206"/>
      <c r="EL1207" s="206"/>
      <c r="EM1207" s="206"/>
      <c r="EN1207" s="206"/>
      <c r="EO1207" s="206"/>
      <c r="EP1207" s="206"/>
      <c r="EQ1207" s="206"/>
      <c r="ER1207" s="206"/>
      <c r="ES1207" s="206"/>
      <c r="ET1207" s="206"/>
      <c r="EU1207" s="206"/>
      <c r="EV1207" s="206"/>
      <c r="EW1207" s="206"/>
      <c r="EX1207" s="206"/>
      <c r="EY1207" s="206"/>
      <c r="EZ1207" s="206"/>
      <c r="FA1207" s="206"/>
      <c r="FB1207" s="206"/>
      <c r="FC1207" s="206"/>
      <c r="FD1207" s="206"/>
      <c r="FE1207" s="206"/>
      <c r="FF1207" s="206"/>
      <c r="FG1207" s="206"/>
      <c r="FH1207" s="206"/>
      <c r="FI1207" s="206"/>
      <c r="FJ1207" s="206"/>
      <c r="FK1207" s="206"/>
      <c r="FL1207" s="206"/>
      <c r="FM1207" s="206"/>
      <c r="FN1207" s="206"/>
      <c r="FO1207" s="206"/>
      <c r="FP1207" s="206"/>
      <c r="FQ1207" s="206"/>
      <c r="FR1207" s="206"/>
      <c r="FS1207" s="206"/>
      <c r="FT1207" s="206"/>
      <c r="FU1207" s="206"/>
      <c r="FV1207" s="206"/>
      <c r="FW1207" s="206"/>
      <c r="FX1207" s="206"/>
      <c r="FY1207" s="206"/>
      <c r="FZ1207" s="206"/>
      <c r="GA1207" s="206"/>
      <c r="GB1207" s="206"/>
      <c r="GC1207" s="206"/>
      <c r="GD1207" s="206"/>
      <c r="GE1207" s="206"/>
      <c r="GF1207" s="206"/>
      <c r="GG1207" s="206"/>
      <c r="GH1207" s="206"/>
      <c r="GI1207" s="206"/>
      <c r="GJ1207" s="206"/>
      <c r="GK1207" s="206"/>
      <c r="GL1207" s="206"/>
      <c r="GM1207" s="206"/>
      <c r="GN1207" s="206"/>
      <c r="GO1207" s="206"/>
      <c r="GP1207" s="206"/>
      <c r="GQ1207" s="206"/>
      <c r="GR1207" s="206"/>
      <c r="GS1207" s="206"/>
      <c r="GT1207" s="206"/>
      <c r="GU1207" s="206"/>
      <c r="GV1207" s="206"/>
      <c r="GW1207" s="206"/>
      <c r="GX1207" s="206"/>
      <c r="GY1207" s="206"/>
      <c r="GZ1207" s="206"/>
      <c r="HA1207" s="206"/>
      <c r="HB1207" s="206"/>
      <c r="HC1207" s="206"/>
      <c r="HD1207" s="206"/>
      <c r="HE1207" s="206"/>
      <c r="HF1207" s="206"/>
      <c r="HG1207" s="206"/>
      <c r="HH1207" s="206"/>
      <c r="HI1207" s="206"/>
      <c r="HJ1207" s="206"/>
      <c r="HK1207" s="206"/>
      <c r="HL1207" s="206"/>
      <c r="HM1207" s="206"/>
      <c r="HN1207" s="206"/>
      <c r="HO1207" s="206"/>
      <c r="HP1207" s="206"/>
      <c r="HQ1207" s="206"/>
      <c r="HR1207" s="206"/>
      <c r="HS1207" s="206"/>
      <c r="HT1207" s="206"/>
      <c r="HU1207" s="206"/>
      <c r="HV1207" s="206"/>
      <c r="HW1207" s="206"/>
      <c r="HX1207" s="206"/>
      <c r="HY1207" s="206"/>
      <c r="HZ1207" s="206"/>
      <c r="IA1207" s="206"/>
      <c r="IB1207" s="206"/>
      <c r="IC1207" s="206"/>
      <c r="ID1207" s="206"/>
      <c r="IE1207" s="206"/>
      <c r="IF1207" s="206"/>
      <c r="IG1207" s="206"/>
      <c r="IH1207" s="206"/>
    </row>
    <row r="1208" spans="1:242" s="225" customFormat="1" hidden="1" x14ac:dyDescent="0.25">
      <c r="A1208" s="206"/>
      <c r="B1208" s="206"/>
      <c r="C1208" s="204">
        <v>43796</v>
      </c>
      <c r="D1208" s="233" t="s">
        <v>2107</v>
      </c>
      <c r="E1208" s="319" t="s">
        <v>2100</v>
      </c>
      <c r="F1208" s="322"/>
      <c r="G1208" s="242" t="s">
        <v>1776</v>
      </c>
      <c r="H1208" s="285"/>
      <c r="I1208" s="236">
        <v>5421000</v>
      </c>
      <c r="J1208" s="357">
        <f t="shared" si="19"/>
        <v>6707707</v>
      </c>
      <c r="K1208" s="251"/>
      <c r="L1208" s="287"/>
      <c r="M1208" s="319" t="s">
        <v>2100</v>
      </c>
      <c r="N1208" s="287"/>
      <c r="O1208" s="287"/>
      <c r="P1208" s="287"/>
      <c r="Q1208" s="287"/>
      <c r="R1208" s="287"/>
      <c r="S1208" s="287"/>
      <c r="T1208" s="287"/>
      <c r="U1208" s="287"/>
      <c r="V1208" s="287"/>
      <c r="W1208" s="287"/>
      <c r="X1208" s="287"/>
      <c r="Y1208" s="287"/>
      <c r="Z1208" s="287"/>
      <c r="AA1208" s="287"/>
      <c r="AB1208" s="287"/>
      <c r="AC1208" s="287"/>
      <c r="AD1208" s="287"/>
      <c r="AE1208" s="287"/>
      <c r="AF1208" s="287"/>
      <c r="AG1208" s="287"/>
      <c r="AH1208" s="287"/>
      <c r="AI1208" s="287"/>
      <c r="AJ1208" s="449"/>
      <c r="AK1208" s="206"/>
      <c r="AL1208" s="206"/>
      <c r="AM1208" s="206"/>
      <c r="AN1208" s="206"/>
      <c r="AO1208" s="206"/>
      <c r="AP1208" s="206"/>
      <c r="AQ1208" s="206"/>
      <c r="AR1208" s="206"/>
      <c r="AS1208" s="206"/>
      <c r="AT1208" s="206"/>
      <c r="AU1208" s="206"/>
      <c r="AV1208" s="206"/>
      <c r="AW1208" s="206"/>
      <c r="AX1208" s="206"/>
      <c r="AY1208" s="206"/>
      <c r="AZ1208" s="206"/>
      <c r="BA1208" s="206"/>
      <c r="BB1208" s="206"/>
      <c r="BC1208" s="206"/>
      <c r="BD1208" s="206"/>
      <c r="BE1208" s="206"/>
      <c r="BF1208" s="206"/>
      <c r="BG1208" s="206"/>
      <c r="BH1208" s="206"/>
      <c r="BI1208" s="206"/>
      <c r="BJ1208" s="206"/>
      <c r="BK1208" s="206"/>
      <c r="BL1208" s="206"/>
      <c r="BM1208" s="206"/>
      <c r="BN1208" s="206"/>
      <c r="BO1208" s="206"/>
      <c r="BP1208" s="206"/>
      <c r="BQ1208" s="206"/>
      <c r="BR1208" s="206"/>
      <c r="BS1208" s="206"/>
      <c r="BT1208" s="206"/>
      <c r="BU1208" s="206"/>
      <c r="BV1208" s="206"/>
      <c r="BW1208" s="206"/>
      <c r="BX1208" s="206"/>
      <c r="BY1208" s="206"/>
      <c r="BZ1208" s="206"/>
      <c r="CA1208" s="206"/>
      <c r="CB1208" s="206"/>
      <c r="CC1208" s="206"/>
      <c r="CD1208" s="206"/>
      <c r="CE1208" s="206"/>
      <c r="CF1208" s="206"/>
      <c r="CG1208" s="206"/>
      <c r="CH1208" s="206"/>
      <c r="CI1208" s="206"/>
      <c r="CJ1208" s="206"/>
      <c r="CK1208" s="206"/>
      <c r="CL1208" s="206"/>
      <c r="CM1208" s="206"/>
      <c r="CN1208" s="206"/>
      <c r="CO1208" s="206"/>
      <c r="CP1208" s="206"/>
      <c r="CQ1208" s="206"/>
      <c r="CR1208" s="206"/>
      <c r="CS1208" s="206"/>
      <c r="CT1208" s="206"/>
      <c r="CU1208" s="206"/>
      <c r="CV1208" s="206"/>
      <c r="CW1208" s="206"/>
      <c r="CX1208" s="206"/>
      <c r="CY1208" s="206"/>
      <c r="CZ1208" s="206"/>
      <c r="DA1208" s="206"/>
      <c r="DB1208" s="206"/>
      <c r="DC1208" s="206"/>
      <c r="DD1208" s="206"/>
      <c r="DE1208" s="206"/>
      <c r="DF1208" s="206"/>
      <c r="DG1208" s="206"/>
      <c r="DH1208" s="206"/>
      <c r="DI1208" s="206"/>
      <c r="DJ1208" s="206"/>
      <c r="DK1208" s="206"/>
      <c r="DL1208" s="206"/>
      <c r="DM1208" s="206"/>
      <c r="DN1208" s="206"/>
      <c r="DO1208" s="206"/>
      <c r="DP1208" s="206"/>
      <c r="DQ1208" s="206"/>
      <c r="DR1208" s="206"/>
      <c r="DS1208" s="206"/>
      <c r="DT1208" s="206"/>
      <c r="DU1208" s="206"/>
      <c r="DV1208" s="206"/>
      <c r="DW1208" s="206"/>
      <c r="DX1208" s="206"/>
      <c r="DY1208" s="206"/>
      <c r="DZ1208" s="206"/>
      <c r="EA1208" s="206"/>
      <c r="EB1208" s="206"/>
      <c r="EC1208" s="206"/>
      <c r="ED1208" s="206"/>
      <c r="EE1208" s="206"/>
      <c r="EF1208" s="206"/>
      <c r="EG1208" s="206"/>
      <c r="EH1208" s="206"/>
      <c r="EI1208" s="206"/>
      <c r="EJ1208" s="206"/>
      <c r="EK1208" s="206"/>
      <c r="EL1208" s="206"/>
      <c r="EM1208" s="206"/>
      <c r="EN1208" s="206"/>
      <c r="EO1208" s="206"/>
      <c r="EP1208" s="206"/>
      <c r="EQ1208" s="206"/>
      <c r="ER1208" s="206"/>
      <c r="ES1208" s="206"/>
      <c r="ET1208" s="206"/>
      <c r="EU1208" s="206"/>
      <c r="EV1208" s="206"/>
      <c r="EW1208" s="206"/>
      <c r="EX1208" s="206"/>
      <c r="EY1208" s="206"/>
      <c r="EZ1208" s="206"/>
      <c r="FA1208" s="206"/>
      <c r="FB1208" s="206"/>
      <c r="FC1208" s="206"/>
      <c r="FD1208" s="206"/>
      <c r="FE1208" s="206"/>
      <c r="FF1208" s="206"/>
      <c r="FG1208" s="206"/>
      <c r="FH1208" s="206"/>
      <c r="FI1208" s="206"/>
      <c r="FJ1208" s="206"/>
      <c r="FK1208" s="206"/>
      <c r="FL1208" s="206"/>
      <c r="FM1208" s="206"/>
      <c r="FN1208" s="206"/>
      <c r="FO1208" s="206"/>
      <c r="FP1208" s="206"/>
      <c r="FQ1208" s="206"/>
      <c r="FR1208" s="206"/>
      <c r="FS1208" s="206"/>
      <c r="FT1208" s="206"/>
      <c r="FU1208" s="206"/>
      <c r="FV1208" s="206"/>
      <c r="FW1208" s="206"/>
      <c r="FX1208" s="206"/>
      <c r="FY1208" s="206"/>
      <c r="FZ1208" s="206"/>
      <c r="GA1208" s="206"/>
      <c r="GB1208" s="206"/>
      <c r="GC1208" s="206"/>
      <c r="GD1208" s="206"/>
      <c r="GE1208" s="206"/>
      <c r="GF1208" s="206"/>
      <c r="GG1208" s="206"/>
      <c r="GH1208" s="206"/>
      <c r="GI1208" s="206"/>
      <c r="GJ1208" s="206"/>
      <c r="GK1208" s="206"/>
      <c r="GL1208" s="206"/>
      <c r="GM1208" s="206"/>
      <c r="GN1208" s="206"/>
      <c r="GO1208" s="206"/>
      <c r="GP1208" s="206"/>
      <c r="GQ1208" s="206"/>
      <c r="GR1208" s="206"/>
      <c r="GS1208" s="206"/>
      <c r="GT1208" s="206"/>
      <c r="GU1208" s="206"/>
      <c r="GV1208" s="206"/>
      <c r="GW1208" s="206"/>
      <c r="GX1208" s="206"/>
      <c r="GY1208" s="206"/>
      <c r="GZ1208" s="206"/>
      <c r="HA1208" s="206"/>
      <c r="HB1208" s="206"/>
      <c r="HC1208" s="206"/>
      <c r="HD1208" s="206"/>
      <c r="HE1208" s="206"/>
      <c r="HF1208" s="206"/>
      <c r="HG1208" s="206"/>
      <c r="HH1208" s="206"/>
      <c r="HI1208" s="206"/>
      <c r="HJ1208" s="206"/>
      <c r="HK1208" s="206"/>
      <c r="HL1208" s="206"/>
      <c r="HM1208" s="206"/>
      <c r="HN1208" s="206"/>
      <c r="HO1208" s="206"/>
      <c r="HP1208" s="206"/>
      <c r="HQ1208" s="206"/>
      <c r="HR1208" s="206"/>
      <c r="HS1208" s="206"/>
      <c r="HT1208" s="206"/>
      <c r="HU1208" s="206"/>
      <c r="HV1208" s="206"/>
      <c r="HW1208" s="206"/>
      <c r="HX1208" s="206"/>
      <c r="HY1208" s="206"/>
      <c r="HZ1208" s="206"/>
      <c r="IA1208" s="206"/>
      <c r="IB1208" s="206"/>
      <c r="IC1208" s="206"/>
      <c r="ID1208" s="206"/>
      <c r="IE1208" s="206"/>
      <c r="IF1208" s="206"/>
      <c r="IG1208" s="206"/>
      <c r="IH1208" s="206"/>
    </row>
    <row r="1209" spans="1:242" s="225" customFormat="1" hidden="1" x14ac:dyDescent="0.25">
      <c r="A1209" s="206"/>
      <c r="B1209" s="206"/>
      <c r="C1209" s="204">
        <v>43796</v>
      </c>
      <c r="D1209" s="233" t="s">
        <v>2109</v>
      </c>
      <c r="E1209" s="319" t="s">
        <v>2101</v>
      </c>
      <c r="F1209" s="322"/>
      <c r="G1209" s="242" t="s">
        <v>2108</v>
      </c>
      <c r="H1209" s="285"/>
      <c r="I1209" s="236">
        <v>1074775</v>
      </c>
      <c r="J1209" s="357">
        <f t="shared" si="19"/>
        <v>5632932</v>
      </c>
      <c r="K1209" s="251"/>
      <c r="L1209" s="287"/>
      <c r="M1209" s="319" t="s">
        <v>2101</v>
      </c>
      <c r="N1209" s="287"/>
      <c r="O1209" s="287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449"/>
      <c r="AK1209" s="206"/>
      <c r="AL1209" s="206"/>
      <c r="AM1209" s="206"/>
      <c r="AN1209" s="206"/>
      <c r="AO1209" s="206"/>
      <c r="AP1209" s="206"/>
      <c r="AQ1209" s="206"/>
      <c r="AR1209" s="206"/>
      <c r="AS1209" s="206"/>
      <c r="AT1209" s="206"/>
      <c r="AU1209" s="206"/>
      <c r="AV1209" s="206"/>
      <c r="AW1209" s="206"/>
      <c r="AX1209" s="206"/>
      <c r="AY1209" s="206"/>
      <c r="AZ1209" s="206"/>
      <c r="BA1209" s="206"/>
      <c r="BB1209" s="206"/>
      <c r="BC1209" s="206"/>
      <c r="BD1209" s="206"/>
      <c r="BE1209" s="206"/>
      <c r="BF1209" s="206"/>
      <c r="BG1209" s="206"/>
      <c r="BH1209" s="206"/>
      <c r="BI1209" s="206"/>
      <c r="BJ1209" s="206"/>
      <c r="BK1209" s="206"/>
      <c r="BL1209" s="206"/>
      <c r="BM1209" s="206"/>
      <c r="BN1209" s="206"/>
      <c r="BO1209" s="206"/>
      <c r="BP1209" s="206"/>
      <c r="BQ1209" s="206"/>
      <c r="BR1209" s="206"/>
      <c r="BS1209" s="206"/>
      <c r="BT1209" s="206"/>
      <c r="BU1209" s="206"/>
      <c r="BV1209" s="206"/>
      <c r="BW1209" s="206"/>
      <c r="BX1209" s="206"/>
      <c r="BY1209" s="206"/>
      <c r="BZ1209" s="206"/>
      <c r="CA1209" s="206"/>
      <c r="CB1209" s="206"/>
      <c r="CC1209" s="206"/>
      <c r="CD1209" s="206"/>
      <c r="CE1209" s="206"/>
      <c r="CF1209" s="206"/>
      <c r="CG1209" s="206"/>
      <c r="CH1209" s="206"/>
      <c r="CI1209" s="206"/>
      <c r="CJ1209" s="206"/>
      <c r="CK1209" s="206"/>
      <c r="CL1209" s="206"/>
      <c r="CM1209" s="206"/>
      <c r="CN1209" s="206"/>
      <c r="CO1209" s="206"/>
      <c r="CP1209" s="206"/>
      <c r="CQ1209" s="206"/>
      <c r="CR1209" s="206"/>
      <c r="CS1209" s="206"/>
      <c r="CT1209" s="206"/>
      <c r="CU1209" s="206"/>
      <c r="CV1209" s="206"/>
      <c r="CW1209" s="206"/>
      <c r="CX1209" s="206"/>
      <c r="CY1209" s="206"/>
      <c r="CZ1209" s="206"/>
      <c r="DA1209" s="206"/>
      <c r="DB1209" s="206"/>
      <c r="DC1209" s="206"/>
      <c r="DD1209" s="206"/>
      <c r="DE1209" s="206"/>
      <c r="DF1209" s="206"/>
      <c r="DG1209" s="206"/>
      <c r="DH1209" s="206"/>
      <c r="DI1209" s="206"/>
      <c r="DJ1209" s="206"/>
      <c r="DK1209" s="206"/>
      <c r="DL1209" s="206"/>
      <c r="DM1209" s="206"/>
      <c r="DN1209" s="206"/>
      <c r="DO1209" s="206"/>
      <c r="DP1209" s="206"/>
      <c r="DQ1209" s="206"/>
      <c r="DR1209" s="206"/>
      <c r="DS1209" s="206"/>
      <c r="DT1209" s="206"/>
      <c r="DU1209" s="206"/>
      <c r="DV1209" s="206"/>
      <c r="DW1209" s="206"/>
      <c r="DX1209" s="206"/>
      <c r="DY1209" s="206"/>
      <c r="DZ1209" s="206"/>
      <c r="EA1209" s="206"/>
      <c r="EB1209" s="206"/>
      <c r="EC1209" s="206"/>
      <c r="ED1209" s="206"/>
      <c r="EE1209" s="206"/>
      <c r="EF1209" s="206"/>
      <c r="EG1209" s="206"/>
      <c r="EH1209" s="206"/>
      <c r="EI1209" s="206"/>
      <c r="EJ1209" s="206"/>
      <c r="EK1209" s="206"/>
      <c r="EL1209" s="206"/>
      <c r="EM1209" s="206"/>
      <c r="EN1209" s="206"/>
      <c r="EO1209" s="206"/>
      <c r="EP1209" s="206"/>
      <c r="EQ1209" s="206"/>
      <c r="ER1209" s="206"/>
      <c r="ES1209" s="206"/>
      <c r="ET1209" s="206"/>
      <c r="EU1209" s="206"/>
      <c r="EV1209" s="206"/>
      <c r="EW1209" s="206"/>
      <c r="EX1209" s="206"/>
      <c r="EY1209" s="206"/>
      <c r="EZ1209" s="206"/>
      <c r="FA1209" s="206"/>
      <c r="FB1209" s="206"/>
      <c r="FC1209" s="206"/>
      <c r="FD1209" s="206"/>
      <c r="FE1209" s="206"/>
      <c r="FF1209" s="206"/>
      <c r="FG1209" s="206"/>
      <c r="FH1209" s="206"/>
      <c r="FI1209" s="206"/>
      <c r="FJ1209" s="206"/>
      <c r="FK1209" s="206"/>
      <c r="FL1209" s="206"/>
      <c r="FM1209" s="206"/>
      <c r="FN1209" s="206"/>
      <c r="FO1209" s="206"/>
      <c r="FP1209" s="206"/>
      <c r="FQ1209" s="206"/>
      <c r="FR1209" s="206"/>
      <c r="FS1209" s="206"/>
      <c r="FT1209" s="206"/>
      <c r="FU1209" s="206"/>
      <c r="FV1209" s="206"/>
      <c r="FW1209" s="206"/>
      <c r="FX1209" s="206"/>
      <c r="FY1209" s="206"/>
      <c r="FZ1209" s="206"/>
      <c r="GA1209" s="206"/>
      <c r="GB1209" s="206"/>
      <c r="GC1209" s="206"/>
      <c r="GD1209" s="206"/>
      <c r="GE1209" s="206"/>
      <c r="GF1209" s="206"/>
      <c r="GG1209" s="206"/>
      <c r="GH1209" s="206"/>
      <c r="GI1209" s="206"/>
      <c r="GJ1209" s="206"/>
      <c r="GK1209" s="206"/>
      <c r="GL1209" s="206"/>
      <c r="GM1209" s="206"/>
      <c r="GN1209" s="206"/>
      <c r="GO1209" s="206"/>
      <c r="GP1209" s="206"/>
      <c r="GQ1209" s="206"/>
      <c r="GR1209" s="206"/>
      <c r="GS1209" s="206"/>
      <c r="GT1209" s="206"/>
      <c r="GU1209" s="206"/>
      <c r="GV1209" s="206"/>
      <c r="GW1209" s="206"/>
      <c r="GX1209" s="206"/>
      <c r="GY1209" s="206"/>
      <c r="GZ1209" s="206"/>
      <c r="HA1209" s="206"/>
      <c r="HB1209" s="206"/>
      <c r="HC1209" s="206"/>
      <c r="HD1209" s="206"/>
      <c r="HE1209" s="206"/>
      <c r="HF1209" s="206"/>
      <c r="HG1209" s="206"/>
      <c r="HH1209" s="206"/>
      <c r="HI1209" s="206"/>
      <c r="HJ1209" s="206"/>
      <c r="HK1209" s="206"/>
      <c r="HL1209" s="206"/>
      <c r="HM1209" s="206"/>
      <c r="HN1209" s="206"/>
      <c r="HO1209" s="206"/>
      <c r="HP1209" s="206"/>
      <c r="HQ1209" s="206"/>
      <c r="HR1209" s="206"/>
      <c r="HS1209" s="206"/>
      <c r="HT1209" s="206"/>
      <c r="HU1209" s="206"/>
      <c r="HV1209" s="206"/>
      <c r="HW1209" s="206"/>
      <c r="HX1209" s="206"/>
      <c r="HY1209" s="206"/>
      <c r="HZ1209" s="206"/>
      <c r="IA1209" s="206"/>
      <c r="IB1209" s="206"/>
      <c r="IC1209" s="206"/>
      <c r="ID1209" s="206"/>
      <c r="IE1209" s="206"/>
      <c r="IF1209" s="206"/>
      <c r="IG1209" s="206"/>
      <c r="IH1209" s="206"/>
    </row>
    <row r="1210" spans="1:242" s="225" customFormat="1" hidden="1" x14ac:dyDescent="0.25">
      <c r="A1210" s="206"/>
      <c r="B1210" s="206"/>
      <c r="C1210" s="204">
        <v>43796</v>
      </c>
      <c r="D1210" s="233" t="s">
        <v>2111</v>
      </c>
      <c r="E1210" s="319" t="s">
        <v>2102</v>
      </c>
      <c r="F1210" s="322"/>
      <c r="G1210" s="242" t="s">
        <v>2110</v>
      </c>
      <c r="H1210" s="285"/>
      <c r="I1210" s="236">
        <v>4155500</v>
      </c>
      <c r="J1210" s="357">
        <f t="shared" si="19"/>
        <v>1477432</v>
      </c>
      <c r="K1210" s="251"/>
      <c r="L1210" s="287"/>
      <c r="M1210" s="319" t="s">
        <v>2102</v>
      </c>
      <c r="N1210" s="287"/>
      <c r="O1210" s="287"/>
      <c r="P1210" s="287"/>
      <c r="Q1210" s="287"/>
      <c r="R1210" s="287"/>
      <c r="S1210" s="287"/>
      <c r="T1210" s="287"/>
      <c r="U1210" s="287"/>
      <c r="V1210" s="287"/>
      <c r="W1210" s="287"/>
      <c r="X1210" s="287"/>
      <c r="Y1210" s="287"/>
      <c r="Z1210" s="287"/>
      <c r="AA1210" s="287"/>
      <c r="AB1210" s="287"/>
      <c r="AC1210" s="287"/>
      <c r="AD1210" s="287"/>
      <c r="AE1210" s="287"/>
      <c r="AF1210" s="287"/>
      <c r="AG1210" s="287"/>
      <c r="AH1210" s="287"/>
      <c r="AI1210" s="287"/>
      <c r="AJ1210" s="449"/>
      <c r="AK1210" s="206"/>
      <c r="AL1210" s="206"/>
      <c r="AM1210" s="206"/>
      <c r="AN1210" s="206"/>
      <c r="AO1210" s="206"/>
      <c r="AP1210" s="206"/>
      <c r="AQ1210" s="206"/>
      <c r="AR1210" s="206"/>
      <c r="AS1210" s="206"/>
      <c r="AT1210" s="206"/>
      <c r="AU1210" s="206"/>
      <c r="AV1210" s="206"/>
      <c r="AW1210" s="206"/>
      <c r="AX1210" s="206"/>
      <c r="AY1210" s="206"/>
      <c r="AZ1210" s="206"/>
      <c r="BA1210" s="206"/>
      <c r="BB1210" s="206"/>
      <c r="BC1210" s="206"/>
      <c r="BD1210" s="206"/>
      <c r="BE1210" s="206"/>
      <c r="BF1210" s="206"/>
      <c r="BG1210" s="206"/>
      <c r="BH1210" s="206"/>
      <c r="BI1210" s="206"/>
      <c r="BJ1210" s="206"/>
      <c r="BK1210" s="206"/>
      <c r="BL1210" s="206"/>
      <c r="BM1210" s="206"/>
      <c r="BN1210" s="206"/>
      <c r="BO1210" s="206"/>
      <c r="BP1210" s="206"/>
      <c r="BQ1210" s="206"/>
      <c r="BR1210" s="206"/>
      <c r="BS1210" s="206"/>
      <c r="BT1210" s="206"/>
      <c r="BU1210" s="206"/>
      <c r="BV1210" s="206"/>
      <c r="BW1210" s="206"/>
      <c r="BX1210" s="206"/>
      <c r="BY1210" s="206"/>
      <c r="BZ1210" s="206"/>
      <c r="CA1210" s="206"/>
      <c r="CB1210" s="206"/>
      <c r="CC1210" s="206"/>
      <c r="CD1210" s="206"/>
      <c r="CE1210" s="206"/>
      <c r="CF1210" s="206"/>
      <c r="CG1210" s="206"/>
      <c r="CH1210" s="206"/>
      <c r="CI1210" s="206"/>
      <c r="CJ1210" s="206"/>
      <c r="CK1210" s="206"/>
      <c r="CL1210" s="206"/>
      <c r="CM1210" s="206"/>
      <c r="CN1210" s="206"/>
      <c r="CO1210" s="206"/>
      <c r="CP1210" s="206"/>
      <c r="CQ1210" s="206"/>
      <c r="CR1210" s="206"/>
      <c r="CS1210" s="206"/>
      <c r="CT1210" s="206"/>
      <c r="CU1210" s="206"/>
      <c r="CV1210" s="206"/>
      <c r="CW1210" s="206"/>
      <c r="CX1210" s="206"/>
      <c r="CY1210" s="206"/>
      <c r="CZ1210" s="206"/>
      <c r="DA1210" s="206"/>
      <c r="DB1210" s="206"/>
      <c r="DC1210" s="206"/>
      <c r="DD1210" s="206"/>
      <c r="DE1210" s="206"/>
      <c r="DF1210" s="206"/>
      <c r="DG1210" s="206"/>
      <c r="DH1210" s="206"/>
      <c r="DI1210" s="206"/>
      <c r="DJ1210" s="206"/>
      <c r="DK1210" s="206"/>
      <c r="DL1210" s="206"/>
      <c r="DM1210" s="206"/>
      <c r="DN1210" s="206"/>
      <c r="DO1210" s="206"/>
      <c r="DP1210" s="206"/>
      <c r="DQ1210" s="206"/>
      <c r="DR1210" s="206"/>
      <c r="DS1210" s="206"/>
      <c r="DT1210" s="206"/>
      <c r="DU1210" s="206"/>
      <c r="DV1210" s="206"/>
      <c r="DW1210" s="206"/>
      <c r="DX1210" s="206"/>
      <c r="DY1210" s="206"/>
      <c r="DZ1210" s="206"/>
      <c r="EA1210" s="206"/>
      <c r="EB1210" s="206"/>
      <c r="EC1210" s="206"/>
      <c r="ED1210" s="206"/>
      <c r="EE1210" s="206"/>
      <c r="EF1210" s="206"/>
      <c r="EG1210" s="206"/>
      <c r="EH1210" s="206"/>
      <c r="EI1210" s="206"/>
      <c r="EJ1210" s="206"/>
      <c r="EK1210" s="206"/>
      <c r="EL1210" s="206"/>
      <c r="EM1210" s="206"/>
      <c r="EN1210" s="206"/>
      <c r="EO1210" s="206"/>
      <c r="EP1210" s="206"/>
      <c r="EQ1210" s="206"/>
      <c r="ER1210" s="206"/>
      <c r="ES1210" s="206"/>
      <c r="ET1210" s="206"/>
      <c r="EU1210" s="206"/>
      <c r="EV1210" s="206"/>
      <c r="EW1210" s="206"/>
      <c r="EX1210" s="206"/>
      <c r="EY1210" s="206"/>
      <c r="EZ1210" s="206"/>
      <c r="FA1210" s="206"/>
      <c r="FB1210" s="206"/>
      <c r="FC1210" s="206"/>
      <c r="FD1210" s="206"/>
      <c r="FE1210" s="206"/>
      <c r="FF1210" s="206"/>
      <c r="FG1210" s="206"/>
      <c r="FH1210" s="206"/>
      <c r="FI1210" s="206"/>
      <c r="FJ1210" s="206"/>
      <c r="FK1210" s="206"/>
      <c r="FL1210" s="206"/>
      <c r="FM1210" s="206"/>
      <c r="FN1210" s="206"/>
      <c r="FO1210" s="206"/>
      <c r="FP1210" s="206"/>
      <c r="FQ1210" s="206"/>
      <c r="FR1210" s="206"/>
      <c r="FS1210" s="206"/>
      <c r="FT1210" s="206"/>
      <c r="FU1210" s="206"/>
      <c r="FV1210" s="206"/>
      <c r="FW1210" s="206"/>
      <c r="FX1210" s="206"/>
      <c r="FY1210" s="206"/>
      <c r="FZ1210" s="206"/>
      <c r="GA1210" s="206"/>
      <c r="GB1210" s="206"/>
      <c r="GC1210" s="206"/>
      <c r="GD1210" s="206"/>
      <c r="GE1210" s="206"/>
      <c r="GF1210" s="206"/>
      <c r="GG1210" s="206"/>
      <c r="GH1210" s="206"/>
      <c r="GI1210" s="206"/>
      <c r="GJ1210" s="206"/>
      <c r="GK1210" s="206"/>
      <c r="GL1210" s="206"/>
      <c r="GM1210" s="206"/>
      <c r="GN1210" s="206"/>
      <c r="GO1210" s="206"/>
      <c r="GP1210" s="206"/>
      <c r="GQ1210" s="206"/>
      <c r="GR1210" s="206"/>
      <c r="GS1210" s="206"/>
      <c r="GT1210" s="206"/>
      <c r="GU1210" s="206"/>
      <c r="GV1210" s="206"/>
      <c r="GW1210" s="206"/>
      <c r="GX1210" s="206"/>
      <c r="GY1210" s="206"/>
      <c r="GZ1210" s="206"/>
      <c r="HA1210" s="206"/>
      <c r="HB1210" s="206"/>
      <c r="HC1210" s="206"/>
      <c r="HD1210" s="206"/>
      <c r="HE1210" s="206"/>
      <c r="HF1210" s="206"/>
      <c r="HG1210" s="206"/>
      <c r="HH1210" s="206"/>
      <c r="HI1210" s="206"/>
      <c r="HJ1210" s="206"/>
      <c r="HK1210" s="206"/>
      <c r="HL1210" s="206"/>
      <c r="HM1210" s="206"/>
      <c r="HN1210" s="206"/>
      <c r="HO1210" s="206"/>
      <c r="HP1210" s="206"/>
      <c r="HQ1210" s="206"/>
      <c r="HR1210" s="206"/>
      <c r="HS1210" s="206"/>
      <c r="HT1210" s="206"/>
      <c r="HU1210" s="206"/>
      <c r="HV1210" s="206"/>
      <c r="HW1210" s="206"/>
      <c r="HX1210" s="206"/>
      <c r="HY1210" s="206"/>
      <c r="HZ1210" s="206"/>
      <c r="IA1210" s="206"/>
      <c r="IB1210" s="206"/>
      <c r="IC1210" s="206"/>
      <c r="ID1210" s="206"/>
      <c r="IE1210" s="206"/>
      <c r="IF1210" s="206"/>
      <c r="IG1210" s="206"/>
      <c r="IH1210" s="206"/>
    </row>
    <row r="1211" spans="1:242" s="225" customFormat="1" hidden="1" x14ac:dyDescent="0.25">
      <c r="A1211" s="206"/>
      <c r="B1211" s="206"/>
      <c r="C1211" s="204">
        <v>43796</v>
      </c>
      <c r="D1211" s="233" t="s">
        <v>2112</v>
      </c>
      <c r="E1211" s="319" t="s">
        <v>2103</v>
      </c>
      <c r="F1211" s="322"/>
      <c r="G1211" s="242" t="s">
        <v>1687</v>
      </c>
      <c r="H1211" s="285"/>
      <c r="I1211" s="236">
        <v>1194650</v>
      </c>
      <c r="J1211" s="357">
        <f t="shared" si="19"/>
        <v>282782</v>
      </c>
      <c r="K1211" s="251"/>
      <c r="L1211" s="287"/>
      <c r="M1211" s="319" t="s">
        <v>2103</v>
      </c>
      <c r="N1211" s="287"/>
      <c r="O1211" s="287"/>
      <c r="P1211" s="287"/>
      <c r="Q1211" s="287"/>
      <c r="R1211" s="287"/>
      <c r="S1211" s="287"/>
      <c r="T1211" s="287"/>
      <c r="U1211" s="287"/>
      <c r="V1211" s="287"/>
      <c r="W1211" s="287"/>
      <c r="X1211" s="287"/>
      <c r="Y1211" s="287"/>
      <c r="Z1211" s="287"/>
      <c r="AA1211" s="287"/>
      <c r="AB1211" s="287"/>
      <c r="AC1211" s="287"/>
      <c r="AD1211" s="287"/>
      <c r="AE1211" s="287"/>
      <c r="AF1211" s="287"/>
      <c r="AG1211" s="287"/>
      <c r="AH1211" s="287"/>
      <c r="AI1211" s="287"/>
      <c r="AJ1211" s="449"/>
      <c r="AK1211" s="206"/>
      <c r="AL1211" s="206"/>
      <c r="AM1211" s="206"/>
      <c r="AN1211" s="206"/>
      <c r="AO1211" s="206"/>
      <c r="AP1211" s="206"/>
      <c r="AQ1211" s="206"/>
      <c r="AR1211" s="206"/>
      <c r="AS1211" s="206"/>
      <c r="AT1211" s="206"/>
      <c r="AU1211" s="206"/>
      <c r="AV1211" s="206"/>
      <c r="AW1211" s="206"/>
      <c r="AX1211" s="206"/>
      <c r="AY1211" s="206"/>
      <c r="AZ1211" s="206"/>
      <c r="BA1211" s="206"/>
      <c r="BB1211" s="206"/>
      <c r="BC1211" s="206"/>
      <c r="BD1211" s="206"/>
      <c r="BE1211" s="206"/>
      <c r="BF1211" s="206"/>
      <c r="BG1211" s="206"/>
      <c r="BH1211" s="206"/>
      <c r="BI1211" s="206"/>
      <c r="BJ1211" s="206"/>
      <c r="BK1211" s="206"/>
      <c r="BL1211" s="206"/>
      <c r="BM1211" s="206"/>
      <c r="BN1211" s="206"/>
      <c r="BO1211" s="206"/>
      <c r="BP1211" s="206"/>
      <c r="BQ1211" s="206"/>
      <c r="BR1211" s="206"/>
      <c r="BS1211" s="206"/>
      <c r="BT1211" s="206"/>
      <c r="BU1211" s="206"/>
      <c r="BV1211" s="206"/>
      <c r="BW1211" s="206"/>
      <c r="BX1211" s="206"/>
      <c r="BY1211" s="206"/>
      <c r="BZ1211" s="206"/>
      <c r="CA1211" s="206"/>
      <c r="CB1211" s="206"/>
      <c r="CC1211" s="206"/>
      <c r="CD1211" s="206"/>
      <c r="CE1211" s="206"/>
      <c r="CF1211" s="206"/>
      <c r="CG1211" s="206"/>
      <c r="CH1211" s="206"/>
      <c r="CI1211" s="206"/>
      <c r="CJ1211" s="206"/>
      <c r="CK1211" s="206"/>
      <c r="CL1211" s="206"/>
      <c r="CM1211" s="206"/>
      <c r="CN1211" s="206"/>
      <c r="CO1211" s="206"/>
      <c r="CP1211" s="206"/>
      <c r="CQ1211" s="206"/>
      <c r="CR1211" s="206"/>
      <c r="CS1211" s="206"/>
      <c r="CT1211" s="206"/>
      <c r="CU1211" s="206"/>
      <c r="CV1211" s="206"/>
      <c r="CW1211" s="206"/>
      <c r="CX1211" s="206"/>
      <c r="CY1211" s="206"/>
      <c r="CZ1211" s="206"/>
      <c r="DA1211" s="206"/>
      <c r="DB1211" s="206"/>
      <c r="DC1211" s="206"/>
      <c r="DD1211" s="206"/>
      <c r="DE1211" s="206"/>
      <c r="DF1211" s="206"/>
      <c r="DG1211" s="206"/>
      <c r="DH1211" s="206"/>
      <c r="DI1211" s="206"/>
      <c r="DJ1211" s="206"/>
      <c r="DK1211" s="206"/>
      <c r="DL1211" s="206"/>
      <c r="DM1211" s="206"/>
      <c r="DN1211" s="206"/>
      <c r="DO1211" s="206"/>
      <c r="DP1211" s="206"/>
      <c r="DQ1211" s="206"/>
      <c r="DR1211" s="206"/>
      <c r="DS1211" s="206"/>
      <c r="DT1211" s="206"/>
      <c r="DU1211" s="206"/>
      <c r="DV1211" s="206"/>
      <c r="DW1211" s="206"/>
      <c r="DX1211" s="206"/>
      <c r="DY1211" s="206"/>
      <c r="DZ1211" s="206"/>
      <c r="EA1211" s="206"/>
      <c r="EB1211" s="206"/>
      <c r="EC1211" s="206"/>
      <c r="ED1211" s="206"/>
      <c r="EE1211" s="206"/>
      <c r="EF1211" s="206"/>
      <c r="EG1211" s="206"/>
      <c r="EH1211" s="206"/>
      <c r="EI1211" s="206"/>
      <c r="EJ1211" s="206"/>
      <c r="EK1211" s="206"/>
      <c r="EL1211" s="206"/>
      <c r="EM1211" s="206"/>
      <c r="EN1211" s="206"/>
      <c r="EO1211" s="206"/>
      <c r="EP1211" s="206"/>
      <c r="EQ1211" s="206"/>
      <c r="ER1211" s="206"/>
      <c r="ES1211" s="206"/>
      <c r="ET1211" s="206"/>
      <c r="EU1211" s="206"/>
      <c r="EV1211" s="206"/>
      <c r="EW1211" s="206"/>
      <c r="EX1211" s="206"/>
      <c r="EY1211" s="206"/>
      <c r="EZ1211" s="206"/>
      <c r="FA1211" s="206"/>
      <c r="FB1211" s="206"/>
      <c r="FC1211" s="206"/>
      <c r="FD1211" s="206"/>
      <c r="FE1211" s="206"/>
      <c r="FF1211" s="206"/>
      <c r="FG1211" s="206"/>
      <c r="FH1211" s="206"/>
      <c r="FI1211" s="206"/>
      <c r="FJ1211" s="206"/>
      <c r="FK1211" s="206"/>
      <c r="FL1211" s="206"/>
      <c r="FM1211" s="206"/>
      <c r="FN1211" s="206"/>
      <c r="FO1211" s="206"/>
      <c r="FP1211" s="206"/>
      <c r="FQ1211" s="206"/>
      <c r="FR1211" s="206"/>
      <c r="FS1211" s="206"/>
      <c r="FT1211" s="206"/>
      <c r="FU1211" s="206"/>
      <c r="FV1211" s="206"/>
      <c r="FW1211" s="206"/>
      <c r="FX1211" s="206"/>
      <c r="FY1211" s="206"/>
      <c r="FZ1211" s="206"/>
      <c r="GA1211" s="206"/>
      <c r="GB1211" s="206"/>
      <c r="GC1211" s="206"/>
      <c r="GD1211" s="206"/>
      <c r="GE1211" s="206"/>
      <c r="GF1211" s="206"/>
      <c r="GG1211" s="206"/>
      <c r="GH1211" s="206"/>
      <c r="GI1211" s="206"/>
      <c r="GJ1211" s="206"/>
      <c r="GK1211" s="206"/>
      <c r="GL1211" s="206"/>
      <c r="GM1211" s="206"/>
      <c r="GN1211" s="206"/>
      <c r="GO1211" s="206"/>
      <c r="GP1211" s="206"/>
      <c r="GQ1211" s="206"/>
      <c r="GR1211" s="206"/>
      <c r="GS1211" s="206"/>
      <c r="GT1211" s="206"/>
      <c r="GU1211" s="206"/>
      <c r="GV1211" s="206"/>
      <c r="GW1211" s="206"/>
      <c r="GX1211" s="206"/>
      <c r="GY1211" s="206"/>
      <c r="GZ1211" s="206"/>
      <c r="HA1211" s="206"/>
      <c r="HB1211" s="206"/>
      <c r="HC1211" s="206"/>
      <c r="HD1211" s="206"/>
      <c r="HE1211" s="206"/>
      <c r="HF1211" s="206"/>
      <c r="HG1211" s="206"/>
      <c r="HH1211" s="206"/>
      <c r="HI1211" s="206"/>
      <c r="HJ1211" s="206"/>
      <c r="HK1211" s="206"/>
      <c r="HL1211" s="206"/>
      <c r="HM1211" s="206"/>
      <c r="HN1211" s="206"/>
      <c r="HO1211" s="206"/>
      <c r="HP1211" s="206"/>
      <c r="HQ1211" s="206"/>
      <c r="HR1211" s="206"/>
      <c r="HS1211" s="206"/>
      <c r="HT1211" s="206"/>
      <c r="HU1211" s="206"/>
      <c r="HV1211" s="206"/>
      <c r="HW1211" s="206"/>
      <c r="HX1211" s="206"/>
      <c r="HY1211" s="206"/>
      <c r="HZ1211" s="206"/>
      <c r="IA1211" s="206"/>
      <c r="IB1211" s="206"/>
      <c r="IC1211" s="206"/>
      <c r="ID1211" s="206"/>
      <c r="IE1211" s="206"/>
      <c r="IF1211" s="206"/>
      <c r="IG1211" s="206"/>
      <c r="IH1211" s="206"/>
    </row>
    <row r="1212" spans="1:242" s="225" customFormat="1" hidden="1" x14ac:dyDescent="0.25">
      <c r="A1212" s="206"/>
      <c r="B1212" s="206"/>
      <c r="C1212" s="206"/>
      <c r="D1212" s="206" t="s">
        <v>2114</v>
      </c>
      <c r="E1212" s="206"/>
      <c r="F1212" s="287"/>
      <c r="G1212" s="242" t="s">
        <v>1687</v>
      </c>
      <c r="H1212" s="349">
        <v>2500000</v>
      </c>
      <c r="I1212" s="210"/>
      <c r="J1212" s="357">
        <f t="shared" si="19"/>
        <v>2782782</v>
      </c>
      <c r="K1212" s="251" t="s">
        <v>2088</v>
      </c>
      <c r="L1212" s="287"/>
      <c r="M1212" s="206"/>
      <c r="N1212" s="287"/>
      <c r="O1212" s="287"/>
      <c r="P1212" s="287"/>
      <c r="Q1212" s="287"/>
      <c r="R1212" s="287"/>
      <c r="S1212" s="287"/>
      <c r="T1212" s="287"/>
      <c r="U1212" s="287"/>
      <c r="V1212" s="287"/>
      <c r="W1212" s="287"/>
      <c r="X1212" s="287"/>
      <c r="Y1212" s="287"/>
      <c r="Z1212" s="287"/>
      <c r="AA1212" s="287"/>
      <c r="AB1212" s="287"/>
      <c r="AC1212" s="287"/>
      <c r="AD1212" s="287"/>
      <c r="AE1212" s="287"/>
      <c r="AF1212" s="287"/>
      <c r="AG1212" s="287"/>
      <c r="AH1212" s="287"/>
      <c r="AI1212" s="287"/>
      <c r="AJ1212" s="449"/>
      <c r="AK1212" s="206"/>
      <c r="AL1212" s="206"/>
      <c r="AM1212" s="206"/>
      <c r="AN1212" s="206"/>
      <c r="AO1212" s="206"/>
      <c r="AP1212" s="206"/>
      <c r="AQ1212" s="206"/>
      <c r="AR1212" s="206"/>
      <c r="AS1212" s="206"/>
      <c r="AT1212" s="206"/>
      <c r="AU1212" s="206"/>
      <c r="AV1212" s="206"/>
      <c r="AW1212" s="206"/>
      <c r="AX1212" s="206"/>
      <c r="AY1212" s="206"/>
      <c r="AZ1212" s="206"/>
      <c r="BA1212" s="206"/>
      <c r="BB1212" s="206"/>
      <c r="BC1212" s="206"/>
      <c r="BD1212" s="206"/>
      <c r="BE1212" s="206"/>
      <c r="BF1212" s="206"/>
      <c r="BG1212" s="206"/>
      <c r="BH1212" s="206"/>
      <c r="BI1212" s="206"/>
      <c r="BJ1212" s="206"/>
      <c r="BK1212" s="206"/>
      <c r="BL1212" s="206"/>
      <c r="BM1212" s="206"/>
      <c r="BN1212" s="206"/>
      <c r="BO1212" s="206"/>
      <c r="BP1212" s="206"/>
      <c r="BQ1212" s="206"/>
      <c r="BR1212" s="206"/>
      <c r="BS1212" s="206"/>
      <c r="BT1212" s="206"/>
      <c r="BU1212" s="206"/>
      <c r="BV1212" s="206"/>
      <c r="BW1212" s="206"/>
      <c r="BX1212" s="206"/>
      <c r="BY1212" s="206"/>
      <c r="BZ1212" s="206"/>
      <c r="CA1212" s="206"/>
      <c r="CB1212" s="206"/>
      <c r="CC1212" s="206"/>
      <c r="CD1212" s="206"/>
      <c r="CE1212" s="206"/>
      <c r="CF1212" s="206"/>
      <c r="CG1212" s="206"/>
      <c r="CH1212" s="206"/>
      <c r="CI1212" s="206"/>
      <c r="CJ1212" s="206"/>
      <c r="CK1212" s="206"/>
      <c r="CL1212" s="206"/>
      <c r="CM1212" s="206"/>
      <c r="CN1212" s="206"/>
      <c r="CO1212" s="206"/>
      <c r="CP1212" s="206"/>
      <c r="CQ1212" s="206"/>
      <c r="CR1212" s="206"/>
      <c r="CS1212" s="206"/>
      <c r="CT1212" s="206"/>
      <c r="CU1212" s="206"/>
      <c r="CV1212" s="206"/>
      <c r="CW1212" s="206"/>
      <c r="CX1212" s="206"/>
      <c r="CY1212" s="206"/>
      <c r="CZ1212" s="206"/>
      <c r="DA1212" s="206"/>
      <c r="DB1212" s="206"/>
      <c r="DC1212" s="206"/>
      <c r="DD1212" s="206"/>
      <c r="DE1212" s="206"/>
      <c r="DF1212" s="206"/>
      <c r="DG1212" s="206"/>
      <c r="DH1212" s="206"/>
      <c r="DI1212" s="206"/>
      <c r="DJ1212" s="206"/>
      <c r="DK1212" s="206"/>
      <c r="DL1212" s="206"/>
      <c r="DM1212" s="206"/>
      <c r="DN1212" s="206"/>
      <c r="DO1212" s="206"/>
      <c r="DP1212" s="206"/>
      <c r="DQ1212" s="206"/>
      <c r="DR1212" s="206"/>
      <c r="DS1212" s="206"/>
      <c r="DT1212" s="206"/>
      <c r="DU1212" s="206"/>
      <c r="DV1212" s="206"/>
      <c r="DW1212" s="206"/>
      <c r="DX1212" s="206"/>
      <c r="DY1212" s="206"/>
      <c r="DZ1212" s="206"/>
      <c r="EA1212" s="206"/>
      <c r="EB1212" s="206"/>
      <c r="EC1212" s="206"/>
      <c r="ED1212" s="206"/>
      <c r="EE1212" s="206"/>
      <c r="EF1212" s="206"/>
      <c r="EG1212" s="206"/>
      <c r="EH1212" s="206"/>
      <c r="EI1212" s="206"/>
      <c r="EJ1212" s="206"/>
      <c r="EK1212" s="206"/>
      <c r="EL1212" s="206"/>
      <c r="EM1212" s="206"/>
      <c r="EN1212" s="206"/>
      <c r="EO1212" s="206"/>
      <c r="EP1212" s="206"/>
      <c r="EQ1212" s="206"/>
      <c r="ER1212" s="206"/>
      <c r="ES1212" s="206"/>
      <c r="ET1212" s="206"/>
      <c r="EU1212" s="206"/>
      <c r="EV1212" s="206"/>
      <c r="EW1212" s="206"/>
      <c r="EX1212" s="206"/>
      <c r="EY1212" s="206"/>
      <c r="EZ1212" s="206"/>
      <c r="FA1212" s="206"/>
      <c r="FB1212" s="206"/>
      <c r="FC1212" s="206"/>
      <c r="FD1212" s="206"/>
      <c r="FE1212" s="206"/>
      <c r="FF1212" s="206"/>
      <c r="FG1212" s="206"/>
      <c r="FH1212" s="206"/>
      <c r="FI1212" s="206"/>
      <c r="FJ1212" s="206"/>
      <c r="FK1212" s="206"/>
      <c r="FL1212" s="206"/>
      <c r="FM1212" s="206"/>
      <c r="FN1212" s="206"/>
      <c r="FO1212" s="206"/>
      <c r="FP1212" s="206"/>
      <c r="FQ1212" s="206"/>
      <c r="FR1212" s="206"/>
      <c r="FS1212" s="206"/>
      <c r="FT1212" s="206"/>
      <c r="FU1212" s="206"/>
      <c r="FV1212" s="206"/>
      <c r="FW1212" s="206"/>
      <c r="FX1212" s="206"/>
      <c r="FY1212" s="206"/>
      <c r="FZ1212" s="206"/>
      <c r="GA1212" s="206"/>
      <c r="GB1212" s="206"/>
      <c r="GC1212" s="206"/>
      <c r="GD1212" s="206"/>
      <c r="GE1212" s="206"/>
      <c r="GF1212" s="206"/>
      <c r="GG1212" s="206"/>
      <c r="GH1212" s="206"/>
      <c r="GI1212" s="206"/>
      <c r="GJ1212" s="206"/>
      <c r="GK1212" s="206"/>
      <c r="GL1212" s="206"/>
      <c r="GM1212" s="206"/>
      <c r="GN1212" s="206"/>
      <c r="GO1212" s="206"/>
      <c r="GP1212" s="206"/>
      <c r="GQ1212" s="206"/>
      <c r="GR1212" s="206"/>
      <c r="GS1212" s="206"/>
      <c r="GT1212" s="206"/>
      <c r="GU1212" s="206"/>
      <c r="GV1212" s="206"/>
      <c r="GW1212" s="206"/>
      <c r="GX1212" s="206"/>
      <c r="GY1212" s="206"/>
      <c r="GZ1212" s="206"/>
      <c r="HA1212" s="206"/>
      <c r="HB1212" s="206"/>
      <c r="HC1212" s="206"/>
      <c r="HD1212" s="206"/>
      <c r="HE1212" s="206"/>
      <c r="HF1212" s="206"/>
      <c r="HG1212" s="206"/>
      <c r="HH1212" s="206"/>
      <c r="HI1212" s="206"/>
      <c r="HJ1212" s="206"/>
      <c r="HK1212" s="206"/>
      <c r="HL1212" s="206"/>
      <c r="HM1212" s="206"/>
      <c r="HN1212" s="206"/>
      <c r="HO1212" s="206"/>
      <c r="HP1212" s="206"/>
      <c r="HQ1212" s="206"/>
      <c r="HR1212" s="206"/>
      <c r="HS1212" s="206"/>
      <c r="HT1212" s="206"/>
      <c r="HU1212" s="206"/>
      <c r="HV1212" s="206"/>
      <c r="HW1212" s="206"/>
      <c r="HX1212" s="206"/>
      <c r="HY1212" s="206"/>
      <c r="HZ1212" s="206"/>
      <c r="IA1212" s="206"/>
      <c r="IB1212" s="206"/>
      <c r="IC1212" s="206"/>
      <c r="ID1212" s="206"/>
      <c r="IE1212" s="206"/>
      <c r="IF1212" s="206"/>
      <c r="IG1212" s="206"/>
      <c r="IH1212" s="206"/>
    </row>
    <row r="1213" spans="1:242" s="225" customFormat="1" hidden="1" x14ac:dyDescent="0.25">
      <c r="A1213" s="206"/>
      <c r="B1213" s="206"/>
      <c r="C1213" s="204">
        <v>43797</v>
      </c>
      <c r="D1213" s="233" t="s">
        <v>2123</v>
      </c>
      <c r="E1213" s="319" t="s">
        <v>2117</v>
      </c>
      <c r="F1213" s="322"/>
      <c r="G1213" s="242" t="s">
        <v>2121</v>
      </c>
      <c r="H1213" s="285"/>
      <c r="I1213" s="236">
        <v>200000</v>
      </c>
      <c r="J1213" s="357">
        <f t="shared" si="19"/>
        <v>2582782</v>
      </c>
      <c r="K1213" s="251"/>
      <c r="L1213" s="287"/>
      <c r="M1213" s="319" t="s">
        <v>2117</v>
      </c>
      <c r="N1213" s="287"/>
      <c r="O1213" s="287"/>
      <c r="P1213" s="287"/>
      <c r="Q1213" s="287"/>
      <c r="R1213" s="287"/>
      <c r="S1213" s="287"/>
      <c r="T1213" s="287"/>
      <c r="U1213" s="287"/>
      <c r="V1213" s="287"/>
      <c r="W1213" s="287"/>
      <c r="X1213" s="287"/>
      <c r="Y1213" s="287"/>
      <c r="Z1213" s="287"/>
      <c r="AA1213" s="287"/>
      <c r="AB1213" s="287"/>
      <c r="AC1213" s="287"/>
      <c r="AD1213" s="287"/>
      <c r="AE1213" s="287"/>
      <c r="AF1213" s="287"/>
      <c r="AG1213" s="287"/>
      <c r="AH1213" s="287"/>
      <c r="AI1213" s="287"/>
      <c r="AJ1213" s="449"/>
      <c r="AK1213" s="206"/>
      <c r="AL1213" s="206"/>
      <c r="AM1213" s="206"/>
      <c r="AN1213" s="206"/>
      <c r="AO1213" s="206"/>
      <c r="AP1213" s="206"/>
      <c r="AQ1213" s="206"/>
      <c r="AR1213" s="206"/>
      <c r="AS1213" s="206"/>
      <c r="AT1213" s="206"/>
      <c r="AU1213" s="206"/>
      <c r="AV1213" s="206"/>
      <c r="AW1213" s="206"/>
      <c r="AX1213" s="206"/>
      <c r="AY1213" s="206"/>
      <c r="AZ1213" s="206"/>
      <c r="BA1213" s="206"/>
      <c r="BB1213" s="206"/>
      <c r="BC1213" s="206"/>
      <c r="BD1213" s="206"/>
      <c r="BE1213" s="206"/>
      <c r="BF1213" s="206"/>
      <c r="BG1213" s="206"/>
      <c r="BH1213" s="206"/>
      <c r="BI1213" s="206"/>
      <c r="BJ1213" s="206"/>
      <c r="BK1213" s="206"/>
      <c r="BL1213" s="206"/>
      <c r="BM1213" s="206"/>
      <c r="BN1213" s="206"/>
      <c r="BO1213" s="206"/>
      <c r="BP1213" s="206"/>
      <c r="BQ1213" s="206"/>
      <c r="BR1213" s="206"/>
      <c r="BS1213" s="206"/>
      <c r="BT1213" s="206"/>
      <c r="BU1213" s="206"/>
      <c r="BV1213" s="206"/>
      <c r="BW1213" s="206"/>
      <c r="BX1213" s="206"/>
      <c r="BY1213" s="206"/>
      <c r="BZ1213" s="206"/>
      <c r="CA1213" s="206"/>
      <c r="CB1213" s="206"/>
      <c r="CC1213" s="206"/>
      <c r="CD1213" s="206"/>
      <c r="CE1213" s="206"/>
      <c r="CF1213" s="206"/>
      <c r="CG1213" s="206"/>
      <c r="CH1213" s="206"/>
      <c r="CI1213" s="206"/>
      <c r="CJ1213" s="206"/>
      <c r="CK1213" s="206"/>
      <c r="CL1213" s="206"/>
      <c r="CM1213" s="206"/>
      <c r="CN1213" s="206"/>
      <c r="CO1213" s="206"/>
      <c r="CP1213" s="206"/>
      <c r="CQ1213" s="206"/>
      <c r="CR1213" s="206"/>
      <c r="CS1213" s="206"/>
      <c r="CT1213" s="206"/>
      <c r="CU1213" s="206"/>
      <c r="CV1213" s="206"/>
      <c r="CW1213" s="206"/>
      <c r="CX1213" s="206"/>
      <c r="CY1213" s="206"/>
      <c r="CZ1213" s="206"/>
      <c r="DA1213" s="206"/>
      <c r="DB1213" s="206"/>
      <c r="DC1213" s="206"/>
      <c r="DD1213" s="206"/>
      <c r="DE1213" s="206"/>
      <c r="DF1213" s="206"/>
      <c r="DG1213" s="206"/>
      <c r="DH1213" s="206"/>
      <c r="DI1213" s="206"/>
      <c r="DJ1213" s="206"/>
      <c r="DK1213" s="206"/>
      <c r="DL1213" s="206"/>
      <c r="DM1213" s="206"/>
      <c r="DN1213" s="206"/>
      <c r="DO1213" s="206"/>
      <c r="DP1213" s="206"/>
      <c r="DQ1213" s="206"/>
      <c r="DR1213" s="206"/>
      <c r="DS1213" s="206"/>
      <c r="DT1213" s="206"/>
      <c r="DU1213" s="206"/>
      <c r="DV1213" s="206"/>
      <c r="DW1213" s="206"/>
      <c r="DX1213" s="206"/>
      <c r="DY1213" s="206"/>
      <c r="DZ1213" s="206"/>
      <c r="EA1213" s="206"/>
      <c r="EB1213" s="206"/>
      <c r="EC1213" s="206"/>
      <c r="ED1213" s="206"/>
      <c r="EE1213" s="206"/>
      <c r="EF1213" s="206"/>
      <c r="EG1213" s="206"/>
      <c r="EH1213" s="206"/>
      <c r="EI1213" s="206"/>
      <c r="EJ1213" s="206"/>
      <c r="EK1213" s="206"/>
      <c r="EL1213" s="206"/>
      <c r="EM1213" s="206"/>
      <c r="EN1213" s="206"/>
      <c r="EO1213" s="206"/>
      <c r="EP1213" s="206"/>
      <c r="EQ1213" s="206"/>
      <c r="ER1213" s="206"/>
      <c r="ES1213" s="206"/>
      <c r="ET1213" s="206"/>
      <c r="EU1213" s="206"/>
      <c r="EV1213" s="206"/>
      <c r="EW1213" s="206"/>
      <c r="EX1213" s="206"/>
      <c r="EY1213" s="206"/>
      <c r="EZ1213" s="206"/>
      <c r="FA1213" s="206"/>
      <c r="FB1213" s="206"/>
      <c r="FC1213" s="206"/>
      <c r="FD1213" s="206"/>
      <c r="FE1213" s="206"/>
      <c r="FF1213" s="206"/>
      <c r="FG1213" s="206"/>
      <c r="FH1213" s="206"/>
      <c r="FI1213" s="206"/>
      <c r="FJ1213" s="206"/>
      <c r="FK1213" s="206"/>
      <c r="FL1213" s="206"/>
      <c r="FM1213" s="206"/>
      <c r="FN1213" s="206"/>
      <c r="FO1213" s="206"/>
      <c r="FP1213" s="206"/>
      <c r="FQ1213" s="206"/>
      <c r="FR1213" s="206"/>
      <c r="FS1213" s="206"/>
      <c r="FT1213" s="206"/>
      <c r="FU1213" s="206"/>
      <c r="FV1213" s="206"/>
      <c r="FW1213" s="206"/>
      <c r="FX1213" s="206"/>
      <c r="FY1213" s="206"/>
      <c r="FZ1213" s="206"/>
      <c r="GA1213" s="206"/>
      <c r="GB1213" s="206"/>
      <c r="GC1213" s="206"/>
      <c r="GD1213" s="206"/>
      <c r="GE1213" s="206"/>
      <c r="GF1213" s="206"/>
      <c r="GG1213" s="206"/>
      <c r="GH1213" s="206"/>
      <c r="GI1213" s="206"/>
      <c r="GJ1213" s="206"/>
      <c r="GK1213" s="206"/>
      <c r="GL1213" s="206"/>
      <c r="GM1213" s="206"/>
      <c r="GN1213" s="206"/>
      <c r="GO1213" s="206"/>
      <c r="GP1213" s="206"/>
      <c r="GQ1213" s="206"/>
      <c r="GR1213" s="206"/>
      <c r="GS1213" s="206"/>
      <c r="GT1213" s="206"/>
      <c r="GU1213" s="206"/>
      <c r="GV1213" s="206"/>
      <c r="GW1213" s="206"/>
      <c r="GX1213" s="206"/>
      <c r="GY1213" s="206"/>
      <c r="GZ1213" s="206"/>
      <c r="HA1213" s="206"/>
      <c r="HB1213" s="206"/>
      <c r="HC1213" s="206"/>
      <c r="HD1213" s="206"/>
      <c r="HE1213" s="206"/>
      <c r="HF1213" s="206"/>
      <c r="HG1213" s="206"/>
      <c r="HH1213" s="206"/>
      <c r="HI1213" s="206"/>
      <c r="HJ1213" s="206"/>
      <c r="HK1213" s="206"/>
      <c r="HL1213" s="206"/>
      <c r="HM1213" s="206"/>
      <c r="HN1213" s="206"/>
      <c r="HO1213" s="206"/>
      <c r="HP1213" s="206"/>
      <c r="HQ1213" s="206"/>
      <c r="HR1213" s="206"/>
      <c r="HS1213" s="206"/>
      <c r="HT1213" s="206"/>
      <c r="HU1213" s="206"/>
      <c r="HV1213" s="206"/>
      <c r="HW1213" s="206"/>
      <c r="HX1213" s="206"/>
      <c r="HY1213" s="206"/>
      <c r="HZ1213" s="206"/>
      <c r="IA1213" s="206"/>
      <c r="IB1213" s="206"/>
      <c r="IC1213" s="206"/>
      <c r="ID1213" s="206"/>
      <c r="IE1213" s="206"/>
      <c r="IF1213" s="206"/>
      <c r="IG1213" s="206"/>
      <c r="IH1213" s="206"/>
    </row>
    <row r="1214" spans="1:242" s="225" customFormat="1" hidden="1" x14ac:dyDescent="0.25">
      <c r="A1214" s="206"/>
      <c r="B1214" s="206"/>
      <c r="C1214" s="414">
        <v>43797</v>
      </c>
      <c r="D1214" s="233" t="s">
        <v>2122</v>
      </c>
      <c r="E1214" s="319" t="s">
        <v>2118</v>
      </c>
      <c r="F1214" s="322"/>
      <c r="G1214" s="242" t="s">
        <v>2121</v>
      </c>
      <c r="H1214" s="285"/>
      <c r="I1214" s="236">
        <v>310500</v>
      </c>
      <c r="J1214" s="357">
        <f t="shared" si="19"/>
        <v>2272282</v>
      </c>
      <c r="K1214" s="251"/>
      <c r="L1214" s="287"/>
      <c r="M1214" s="319" t="s">
        <v>2118</v>
      </c>
      <c r="N1214" s="287"/>
      <c r="O1214" s="287"/>
      <c r="P1214" s="287"/>
      <c r="Q1214" s="287"/>
      <c r="R1214" s="287"/>
      <c r="S1214" s="287"/>
      <c r="T1214" s="287"/>
      <c r="U1214" s="287"/>
      <c r="V1214" s="287"/>
      <c r="W1214" s="287"/>
      <c r="X1214" s="287"/>
      <c r="Y1214" s="287"/>
      <c r="Z1214" s="287"/>
      <c r="AA1214" s="287"/>
      <c r="AB1214" s="287"/>
      <c r="AC1214" s="287"/>
      <c r="AD1214" s="287"/>
      <c r="AE1214" s="287"/>
      <c r="AF1214" s="287"/>
      <c r="AG1214" s="287"/>
      <c r="AH1214" s="287"/>
      <c r="AI1214" s="287"/>
      <c r="AJ1214" s="449"/>
      <c r="AK1214" s="206"/>
      <c r="AL1214" s="206"/>
      <c r="AM1214" s="206"/>
      <c r="AN1214" s="206"/>
      <c r="AO1214" s="206"/>
      <c r="AP1214" s="206"/>
      <c r="AQ1214" s="206"/>
      <c r="AR1214" s="206"/>
      <c r="AS1214" s="206"/>
      <c r="AT1214" s="206"/>
      <c r="AU1214" s="206"/>
      <c r="AV1214" s="206"/>
      <c r="AW1214" s="206"/>
      <c r="AX1214" s="206"/>
      <c r="AY1214" s="206"/>
      <c r="AZ1214" s="206"/>
      <c r="BA1214" s="206"/>
      <c r="BB1214" s="206"/>
      <c r="BC1214" s="206"/>
      <c r="BD1214" s="206"/>
      <c r="BE1214" s="206"/>
      <c r="BF1214" s="206"/>
      <c r="BG1214" s="206"/>
      <c r="BH1214" s="206"/>
      <c r="BI1214" s="206"/>
      <c r="BJ1214" s="206"/>
      <c r="BK1214" s="206"/>
      <c r="BL1214" s="206"/>
      <c r="BM1214" s="206"/>
      <c r="BN1214" s="206"/>
      <c r="BO1214" s="206"/>
      <c r="BP1214" s="206"/>
      <c r="BQ1214" s="206"/>
      <c r="BR1214" s="206"/>
      <c r="BS1214" s="206"/>
      <c r="BT1214" s="206"/>
      <c r="BU1214" s="206"/>
      <c r="BV1214" s="206"/>
      <c r="BW1214" s="206"/>
      <c r="BX1214" s="206"/>
      <c r="BY1214" s="206"/>
      <c r="BZ1214" s="206"/>
      <c r="CA1214" s="206"/>
      <c r="CB1214" s="206"/>
      <c r="CC1214" s="206"/>
      <c r="CD1214" s="206"/>
      <c r="CE1214" s="206"/>
      <c r="CF1214" s="206"/>
      <c r="CG1214" s="206"/>
      <c r="CH1214" s="206"/>
      <c r="CI1214" s="206"/>
      <c r="CJ1214" s="206"/>
      <c r="CK1214" s="206"/>
      <c r="CL1214" s="206"/>
      <c r="CM1214" s="206"/>
      <c r="CN1214" s="206"/>
      <c r="CO1214" s="206"/>
      <c r="CP1214" s="206"/>
      <c r="CQ1214" s="206"/>
      <c r="CR1214" s="206"/>
      <c r="CS1214" s="206"/>
      <c r="CT1214" s="206"/>
      <c r="CU1214" s="206"/>
      <c r="CV1214" s="206"/>
      <c r="CW1214" s="206"/>
      <c r="CX1214" s="206"/>
      <c r="CY1214" s="206"/>
      <c r="CZ1214" s="206"/>
      <c r="DA1214" s="206"/>
      <c r="DB1214" s="206"/>
      <c r="DC1214" s="206"/>
      <c r="DD1214" s="206"/>
      <c r="DE1214" s="206"/>
      <c r="DF1214" s="206"/>
      <c r="DG1214" s="206"/>
      <c r="DH1214" s="206"/>
      <c r="DI1214" s="206"/>
      <c r="DJ1214" s="206"/>
      <c r="DK1214" s="206"/>
      <c r="DL1214" s="206"/>
      <c r="DM1214" s="206"/>
      <c r="DN1214" s="206"/>
      <c r="DO1214" s="206"/>
      <c r="DP1214" s="206"/>
      <c r="DQ1214" s="206"/>
      <c r="DR1214" s="206"/>
      <c r="DS1214" s="206"/>
      <c r="DT1214" s="206"/>
      <c r="DU1214" s="206"/>
      <c r="DV1214" s="206"/>
      <c r="DW1214" s="206"/>
      <c r="DX1214" s="206"/>
      <c r="DY1214" s="206"/>
      <c r="DZ1214" s="206"/>
      <c r="EA1214" s="206"/>
      <c r="EB1214" s="206"/>
      <c r="EC1214" s="206"/>
      <c r="ED1214" s="206"/>
      <c r="EE1214" s="206"/>
      <c r="EF1214" s="206"/>
      <c r="EG1214" s="206"/>
      <c r="EH1214" s="206"/>
      <c r="EI1214" s="206"/>
      <c r="EJ1214" s="206"/>
      <c r="EK1214" s="206"/>
      <c r="EL1214" s="206"/>
      <c r="EM1214" s="206"/>
      <c r="EN1214" s="206"/>
      <c r="EO1214" s="206"/>
      <c r="EP1214" s="206"/>
      <c r="EQ1214" s="206"/>
      <c r="ER1214" s="206"/>
      <c r="ES1214" s="206"/>
      <c r="ET1214" s="206"/>
      <c r="EU1214" s="206"/>
      <c r="EV1214" s="206"/>
      <c r="EW1214" s="206"/>
      <c r="EX1214" s="206"/>
      <c r="EY1214" s="206"/>
      <c r="EZ1214" s="206"/>
      <c r="FA1214" s="206"/>
      <c r="FB1214" s="206"/>
      <c r="FC1214" s="206"/>
      <c r="FD1214" s="206"/>
      <c r="FE1214" s="206"/>
      <c r="FF1214" s="206"/>
      <c r="FG1214" s="206"/>
      <c r="FH1214" s="206"/>
      <c r="FI1214" s="206"/>
      <c r="FJ1214" s="206"/>
      <c r="FK1214" s="206"/>
      <c r="FL1214" s="206"/>
      <c r="FM1214" s="206"/>
      <c r="FN1214" s="206"/>
      <c r="FO1214" s="206"/>
      <c r="FP1214" s="206"/>
      <c r="FQ1214" s="206"/>
      <c r="FR1214" s="206"/>
      <c r="FS1214" s="206"/>
      <c r="FT1214" s="206"/>
      <c r="FU1214" s="206"/>
      <c r="FV1214" s="206"/>
      <c r="FW1214" s="206"/>
      <c r="FX1214" s="206"/>
      <c r="FY1214" s="206"/>
      <c r="FZ1214" s="206"/>
      <c r="GA1214" s="206"/>
      <c r="GB1214" s="206"/>
      <c r="GC1214" s="206"/>
      <c r="GD1214" s="206"/>
      <c r="GE1214" s="206"/>
      <c r="GF1214" s="206"/>
      <c r="GG1214" s="206"/>
      <c r="GH1214" s="206"/>
      <c r="GI1214" s="206"/>
      <c r="GJ1214" s="206"/>
      <c r="GK1214" s="206"/>
      <c r="GL1214" s="206"/>
      <c r="GM1214" s="206"/>
      <c r="GN1214" s="206"/>
      <c r="GO1214" s="206"/>
      <c r="GP1214" s="206"/>
      <c r="GQ1214" s="206"/>
      <c r="GR1214" s="206"/>
      <c r="GS1214" s="206"/>
      <c r="GT1214" s="206"/>
      <c r="GU1214" s="206"/>
      <c r="GV1214" s="206"/>
      <c r="GW1214" s="206"/>
      <c r="GX1214" s="206"/>
      <c r="GY1214" s="206"/>
      <c r="GZ1214" s="206"/>
      <c r="HA1214" s="206"/>
      <c r="HB1214" s="206"/>
      <c r="HC1214" s="206"/>
      <c r="HD1214" s="206"/>
      <c r="HE1214" s="206"/>
      <c r="HF1214" s="206"/>
      <c r="HG1214" s="206"/>
      <c r="HH1214" s="206"/>
      <c r="HI1214" s="206"/>
      <c r="HJ1214" s="206"/>
      <c r="HK1214" s="206"/>
      <c r="HL1214" s="206"/>
      <c r="HM1214" s="206"/>
      <c r="HN1214" s="206"/>
      <c r="HO1214" s="206"/>
      <c r="HP1214" s="206"/>
      <c r="HQ1214" s="206"/>
      <c r="HR1214" s="206"/>
      <c r="HS1214" s="206"/>
      <c r="HT1214" s="206"/>
      <c r="HU1214" s="206"/>
      <c r="HV1214" s="206"/>
      <c r="HW1214" s="206"/>
      <c r="HX1214" s="206"/>
      <c r="HY1214" s="206"/>
      <c r="HZ1214" s="206"/>
      <c r="IA1214" s="206"/>
      <c r="IB1214" s="206"/>
      <c r="IC1214" s="206"/>
      <c r="ID1214" s="206"/>
      <c r="IE1214" s="206"/>
      <c r="IF1214" s="206"/>
      <c r="IG1214" s="206"/>
      <c r="IH1214" s="206"/>
    </row>
    <row r="1215" spans="1:242" s="225" customFormat="1" hidden="1" x14ac:dyDescent="0.25">
      <c r="A1215" s="206"/>
      <c r="B1215" s="206"/>
      <c r="C1215" s="204">
        <v>43797</v>
      </c>
      <c r="D1215" s="233" t="s">
        <v>2124</v>
      </c>
      <c r="E1215" s="319" t="s">
        <v>2119</v>
      </c>
      <c r="F1215" s="322"/>
      <c r="G1215" s="242" t="s">
        <v>1295</v>
      </c>
      <c r="H1215" s="285"/>
      <c r="I1215" s="236">
        <v>450000</v>
      </c>
      <c r="J1215" s="357">
        <f>+J1214+H1215-I1215</f>
        <v>1822282</v>
      </c>
      <c r="K1215" s="251"/>
      <c r="L1215" s="287"/>
      <c r="M1215" s="319" t="s">
        <v>2119</v>
      </c>
      <c r="N1215" s="287"/>
      <c r="O1215" s="287"/>
      <c r="P1215" s="287"/>
      <c r="Q1215" s="287"/>
      <c r="R1215" s="287"/>
      <c r="S1215" s="287"/>
      <c r="T1215" s="287"/>
      <c r="U1215" s="287"/>
      <c r="V1215" s="287"/>
      <c r="W1215" s="287"/>
      <c r="X1215" s="287"/>
      <c r="Y1215" s="287"/>
      <c r="Z1215" s="287"/>
      <c r="AA1215" s="287"/>
      <c r="AB1215" s="287"/>
      <c r="AC1215" s="287"/>
      <c r="AD1215" s="287"/>
      <c r="AE1215" s="287"/>
      <c r="AF1215" s="287"/>
      <c r="AG1215" s="287"/>
      <c r="AH1215" s="287"/>
      <c r="AI1215" s="287"/>
      <c r="AJ1215" s="449"/>
      <c r="AK1215" s="206"/>
      <c r="AL1215" s="206"/>
      <c r="AM1215" s="206"/>
      <c r="AN1215" s="206"/>
      <c r="AO1215" s="206"/>
      <c r="AP1215" s="206"/>
      <c r="AQ1215" s="206"/>
      <c r="AR1215" s="206"/>
      <c r="AS1215" s="206"/>
      <c r="AT1215" s="206"/>
      <c r="AU1215" s="206"/>
      <c r="AV1215" s="206"/>
      <c r="AW1215" s="206"/>
      <c r="AX1215" s="206"/>
      <c r="AY1215" s="206"/>
      <c r="AZ1215" s="206"/>
      <c r="BA1215" s="206"/>
      <c r="BB1215" s="206"/>
      <c r="BC1215" s="206"/>
      <c r="BD1215" s="206"/>
      <c r="BE1215" s="206"/>
      <c r="BF1215" s="206"/>
      <c r="BG1215" s="206"/>
      <c r="BH1215" s="206"/>
      <c r="BI1215" s="206"/>
      <c r="BJ1215" s="206"/>
      <c r="BK1215" s="206"/>
      <c r="BL1215" s="206"/>
      <c r="BM1215" s="206"/>
      <c r="BN1215" s="206"/>
      <c r="BO1215" s="206"/>
      <c r="BP1215" s="206"/>
      <c r="BQ1215" s="206"/>
      <c r="BR1215" s="206"/>
      <c r="BS1215" s="206"/>
      <c r="BT1215" s="206"/>
      <c r="BU1215" s="206"/>
      <c r="BV1215" s="206"/>
      <c r="BW1215" s="206"/>
      <c r="BX1215" s="206"/>
      <c r="BY1215" s="206"/>
      <c r="BZ1215" s="206"/>
      <c r="CA1215" s="206"/>
      <c r="CB1215" s="206"/>
      <c r="CC1215" s="206"/>
      <c r="CD1215" s="206"/>
      <c r="CE1215" s="206"/>
      <c r="CF1215" s="206"/>
      <c r="CG1215" s="206"/>
      <c r="CH1215" s="206"/>
      <c r="CI1215" s="206"/>
      <c r="CJ1215" s="206"/>
      <c r="CK1215" s="206"/>
      <c r="CL1215" s="206"/>
      <c r="CM1215" s="206"/>
      <c r="CN1215" s="206"/>
      <c r="CO1215" s="206"/>
      <c r="CP1215" s="206"/>
      <c r="CQ1215" s="206"/>
      <c r="CR1215" s="206"/>
      <c r="CS1215" s="206"/>
      <c r="CT1215" s="206"/>
      <c r="CU1215" s="206"/>
      <c r="CV1215" s="206"/>
      <c r="CW1215" s="206"/>
      <c r="CX1215" s="206"/>
      <c r="CY1215" s="206"/>
      <c r="CZ1215" s="206"/>
      <c r="DA1215" s="206"/>
      <c r="DB1215" s="206"/>
      <c r="DC1215" s="206"/>
      <c r="DD1215" s="206"/>
      <c r="DE1215" s="206"/>
      <c r="DF1215" s="206"/>
      <c r="DG1215" s="206"/>
      <c r="DH1215" s="206"/>
      <c r="DI1215" s="206"/>
      <c r="DJ1215" s="206"/>
      <c r="DK1215" s="206"/>
      <c r="DL1215" s="206"/>
      <c r="DM1215" s="206"/>
      <c r="DN1215" s="206"/>
      <c r="DO1215" s="206"/>
      <c r="DP1215" s="206"/>
      <c r="DQ1215" s="206"/>
      <c r="DR1215" s="206"/>
      <c r="DS1215" s="206"/>
      <c r="DT1215" s="206"/>
      <c r="DU1215" s="206"/>
      <c r="DV1215" s="206"/>
      <c r="DW1215" s="206"/>
      <c r="DX1215" s="206"/>
      <c r="DY1215" s="206"/>
      <c r="DZ1215" s="206"/>
      <c r="EA1215" s="206"/>
      <c r="EB1215" s="206"/>
      <c r="EC1215" s="206"/>
      <c r="ED1215" s="206"/>
      <c r="EE1215" s="206"/>
      <c r="EF1215" s="206"/>
      <c r="EG1215" s="206"/>
      <c r="EH1215" s="206"/>
      <c r="EI1215" s="206"/>
      <c r="EJ1215" s="206"/>
      <c r="EK1215" s="206"/>
      <c r="EL1215" s="206"/>
      <c r="EM1215" s="206"/>
      <c r="EN1215" s="206"/>
      <c r="EO1215" s="206"/>
      <c r="EP1215" s="206"/>
      <c r="EQ1215" s="206"/>
      <c r="ER1215" s="206"/>
      <c r="ES1215" s="206"/>
      <c r="ET1215" s="206"/>
      <c r="EU1215" s="206"/>
      <c r="EV1215" s="206"/>
      <c r="EW1215" s="206"/>
      <c r="EX1215" s="206"/>
      <c r="EY1215" s="206"/>
      <c r="EZ1215" s="206"/>
      <c r="FA1215" s="206"/>
      <c r="FB1215" s="206"/>
      <c r="FC1215" s="206"/>
      <c r="FD1215" s="206"/>
      <c r="FE1215" s="206"/>
      <c r="FF1215" s="206"/>
      <c r="FG1215" s="206"/>
      <c r="FH1215" s="206"/>
      <c r="FI1215" s="206"/>
      <c r="FJ1215" s="206"/>
      <c r="FK1215" s="206"/>
      <c r="FL1215" s="206"/>
      <c r="FM1215" s="206"/>
      <c r="FN1215" s="206"/>
      <c r="FO1215" s="206"/>
      <c r="FP1215" s="206"/>
      <c r="FQ1215" s="206"/>
      <c r="FR1215" s="206"/>
      <c r="FS1215" s="206"/>
      <c r="FT1215" s="206"/>
      <c r="FU1215" s="206"/>
      <c r="FV1215" s="206"/>
      <c r="FW1215" s="206"/>
      <c r="FX1215" s="206"/>
      <c r="FY1215" s="206"/>
      <c r="FZ1215" s="206"/>
      <c r="GA1215" s="206"/>
      <c r="GB1215" s="206"/>
      <c r="GC1215" s="206"/>
      <c r="GD1215" s="206"/>
      <c r="GE1215" s="206"/>
      <c r="GF1215" s="206"/>
      <c r="GG1215" s="206"/>
      <c r="GH1215" s="206"/>
      <c r="GI1215" s="206"/>
      <c r="GJ1215" s="206"/>
      <c r="GK1215" s="206"/>
      <c r="GL1215" s="206"/>
      <c r="GM1215" s="206"/>
      <c r="GN1215" s="206"/>
      <c r="GO1215" s="206"/>
      <c r="GP1215" s="206"/>
      <c r="GQ1215" s="206"/>
      <c r="GR1215" s="206"/>
      <c r="GS1215" s="206"/>
      <c r="GT1215" s="206"/>
      <c r="GU1215" s="206"/>
      <c r="GV1215" s="206"/>
      <c r="GW1215" s="206"/>
      <c r="GX1215" s="206"/>
      <c r="GY1215" s="206"/>
      <c r="GZ1215" s="206"/>
      <c r="HA1215" s="206"/>
      <c r="HB1215" s="206"/>
      <c r="HC1215" s="206"/>
      <c r="HD1215" s="206"/>
      <c r="HE1215" s="206"/>
      <c r="HF1215" s="206"/>
      <c r="HG1215" s="206"/>
      <c r="HH1215" s="206"/>
      <c r="HI1215" s="206"/>
      <c r="HJ1215" s="206"/>
      <c r="HK1215" s="206"/>
      <c r="HL1215" s="206"/>
      <c r="HM1215" s="206"/>
      <c r="HN1215" s="206"/>
      <c r="HO1215" s="206"/>
      <c r="HP1215" s="206"/>
      <c r="HQ1215" s="206"/>
      <c r="HR1215" s="206"/>
      <c r="HS1215" s="206"/>
      <c r="HT1215" s="206"/>
      <c r="HU1215" s="206"/>
      <c r="HV1215" s="206"/>
      <c r="HW1215" s="206"/>
      <c r="HX1215" s="206"/>
      <c r="HY1215" s="206"/>
      <c r="HZ1215" s="206"/>
      <c r="IA1215" s="206"/>
      <c r="IB1215" s="206"/>
      <c r="IC1215" s="206"/>
      <c r="ID1215" s="206"/>
      <c r="IE1215" s="206"/>
      <c r="IF1215" s="206"/>
      <c r="IG1215" s="206"/>
      <c r="IH1215" s="206"/>
    </row>
    <row r="1216" spans="1:242" s="225" customFormat="1" hidden="1" x14ac:dyDescent="0.25">
      <c r="A1216" s="206"/>
      <c r="B1216" s="206"/>
      <c r="C1216" s="204">
        <v>43797</v>
      </c>
      <c r="D1216" s="233" t="s">
        <v>2126</v>
      </c>
      <c r="E1216" s="319" t="s">
        <v>2120</v>
      </c>
      <c r="F1216" s="322"/>
      <c r="G1216" s="242" t="s">
        <v>2125</v>
      </c>
      <c r="H1216" s="285"/>
      <c r="I1216" s="236">
        <v>1000000</v>
      </c>
      <c r="J1216" s="357">
        <f>+J1215+H1216-I1216</f>
        <v>822282</v>
      </c>
      <c r="K1216" s="251"/>
      <c r="L1216" s="287"/>
      <c r="M1216" s="319" t="s">
        <v>2120</v>
      </c>
      <c r="N1216" s="287"/>
      <c r="O1216" s="287"/>
      <c r="P1216" s="287"/>
      <c r="Q1216" s="287"/>
      <c r="R1216" s="287"/>
      <c r="S1216" s="287"/>
      <c r="T1216" s="287"/>
      <c r="U1216" s="287"/>
      <c r="V1216" s="287"/>
      <c r="W1216" s="287"/>
      <c r="X1216" s="287"/>
      <c r="Y1216" s="287"/>
      <c r="Z1216" s="287"/>
      <c r="AA1216" s="287"/>
      <c r="AB1216" s="287"/>
      <c r="AC1216" s="287"/>
      <c r="AD1216" s="287"/>
      <c r="AE1216" s="287"/>
      <c r="AF1216" s="287"/>
      <c r="AG1216" s="287"/>
      <c r="AH1216" s="287"/>
      <c r="AI1216" s="287"/>
      <c r="AJ1216" s="449"/>
      <c r="AK1216" s="206"/>
      <c r="AL1216" s="206"/>
      <c r="AM1216" s="206"/>
      <c r="AN1216" s="206"/>
      <c r="AO1216" s="206"/>
      <c r="AP1216" s="206"/>
      <c r="AQ1216" s="206"/>
      <c r="AR1216" s="206"/>
      <c r="AS1216" s="206"/>
      <c r="AT1216" s="206"/>
      <c r="AU1216" s="206"/>
      <c r="AV1216" s="206"/>
      <c r="AW1216" s="206"/>
      <c r="AX1216" s="206"/>
      <c r="AY1216" s="206"/>
      <c r="AZ1216" s="206"/>
      <c r="BA1216" s="206"/>
      <c r="BB1216" s="206"/>
      <c r="BC1216" s="206"/>
      <c r="BD1216" s="206"/>
      <c r="BE1216" s="206"/>
      <c r="BF1216" s="206"/>
      <c r="BG1216" s="206"/>
      <c r="BH1216" s="206"/>
      <c r="BI1216" s="206"/>
      <c r="BJ1216" s="206"/>
      <c r="BK1216" s="206"/>
      <c r="BL1216" s="206"/>
      <c r="BM1216" s="206"/>
      <c r="BN1216" s="206"/>
      <c r="BO1216" s="206"/>
      <c r="BP1216" s="206"/>
      <c r="BQ1216" s="206"/>
      <c r="BR1216" s="206"/>
      <c r="BS1216" s="206"/>
      <c r="BT1216" s="206"/>
      <c r="BU1216" s="206"/>
      <c r="BV1216" s="206"/>
      <c r="BW1216" s="206"/>
      <c r="BX1216" s="206"/>
      <c r="BY1216" s="206"/>
      <c r="BZ1216" s="206"/>
      <c r="CA1216" s="206"/>
      <c r="CB1216" s="206"/>
      <c r="CC1216" s="206"/>
      <c r="CD1216" s="206"/>
      <c r="CE1216" s="206"/>
      <c r="CF1216" s="206"/>
      <c r="CG1216" s="206"/>
      <c r="CH1216" s="206"/>
      <c r="CI1216" s="206"/>
      <c r="CJ1216" s="206"/>
      <c r="CK1216" s="206"/>
      <c r="CL1216" s="206"/>
      <c r="CM1216" s="206"/>
      <c r="CN1216" s="206"/>
      <c r="CO1216" s="206"/>
      <c r="CP1216" s="206"/>
      <c r="CQ1216" s="206"/>
      <c r="CR1216" s="206"/>
      <c r="CS1216" s="206"/>
      <c r="CT1216" s="206"/>
      <c r="CU1216" s="206"/>
      <c r="CV1216" s="206"/>
      <c r="CW1216" s="206"/>
      <c r="CX1216" s="206"/>
      <c r="CY1216" s="206"/>
      <c r="CZ1216" s="206"/>
      <c r="DA1216" s="206"/>
      <c r="DB1216" s="206"/>
      <c r="DC1216" s="206"/>
      <c r="DD1216" s="206"/>
      <c r="DE1216" s="206"/>
      <c r="DF1216" s="206"/>
      <c r="DG1216" s="206"/>
      <c r="DH1216" s="206"/>
      <c r="DI1216" s="206"/>
      <c r="DJ1216" s="206"/>
      <c r="DK1216" s="206"/>
      <c r="DL1216" s="206"/>
      <c r="DM1216" s="206"/>
      <c r="DN1216" s="206"/>
      <c r="DO1216" s="206"/>
      <c r="DP1216" s="206"/>
      <c r="DQ1216" s="206"/>
      <c r="DR1216" s="206"/>
      <c r="DS1216" s="206"/>
      <c r="DT1216" s="206"/>
      <c r="DU1216" s="206"/>
      <c r="DV1216" s="206"/>
      <c r="DW1216" s="206"/>
      <c r="DX1216" s="206"/>
      <c r="DY1216" s="206"/>
      <c r="DZ1216" s="206"/>
      <c r="EA1216" s="206"/>
      <c r="EB1216" s="206"/>
      <c r="EC1216" s="206"/>
      <c r="ED1216" s="206"/>
      <c r="EE1216" s="206"/>
      <c r="EF1216" s="206"/>
      <c r="EG1216" s="206"/>
      <c r="EH1216" s="206"/>
      <c r="EI1216" s="206"/>
      <c r="EJ1216" s="206"/>
      <c r="EK1216" s="206"/>
      <c r="EL1216" s="206"/>
      <c r="EM1216" s="206"/>
      <c r="EN1216" s="206"/>
      <c r="EO1216" s="206"/>
      <c r="EP1216" s="206"/>
      <c r="EQ1216" s="206"/>
      <c r="ER1216" s="206"/>
      <c r="ES1216" s="206"/>
      <c r="ET1216" s="206"/>
      <c r="EU1216" s="206"/>
      <c r="EV1216" s="206"/>
      <c r="EW1216" s="206"/>
      <c r="EX1216" s="206"/>
      <c r="EY1216" s="206"/>
      <c r="EZ1216" s="206"/>
      <c r="FA1216" s="206"/>
      <c r="FB1216" s="206"/>
      <c r="FC1216" s="206"/>
      <c r="FD1216" s="206"/>
      <c r="FE1216" s="206"/>
      <c r="FF1216" s="206"/>
      <c r="FG1216" s="206"/>
      <c r="FH1216" s="206"/>
      <c r="FI1216" s="206"/>
      <c r="FJ1216" s="206"/>
      <c r="FK1216" s="206"/>
      <c r="FL1216" s="206"/>
      <c r="FM1216" s="206"/>
      <c r="FN1216" s="206"/>
      <c r="FO1216" s="206"/>
      <c r="FP1216" s="206"/>
      <c r="FQ1216" s="206"/>
      <c r="FR1216" s="206"/>
      <c r="FS1216" s="206"/>
      <c r="FT1216" s="206"/>
      <c r="FU1216" s="206"/>
      <c r="FV1216" s="206"/>
      <c r="FW1216" s="206"/>
      <c r="FX1216" s="206"/>
      <c r="FY1216" s="206"/>
      <c r="FZ1216" s="206"/>
      <c r="GA1216" s="206"/>
      <c r="GB1216" s="206"/>
      <c r="GC1216" s="206"/>
      <c r="GD1216" s="206"/>
      <c r="GE1216" s="206"/>
      <c r="GF1216" s="206"/>
      <c r="GG1216" s="206"/>
      <c r="GH1216" s="206"/>
      <c r="GI1216" s="206"/>
      <c r="GJ1216" s="206"/>
      <c r="GK1216" s="206"/>
      <c r="GL1216" s="206"/>
      <c r="GM1216" s="206"/>
      <c r="GN1216" s="206"/>
      <c r="GO1216" s="206"/>
      <c r="GP1216" s="206"/>
      <c r="GQ1216" s="206"/>
      <c r="GR1216" s="206"/>
      <c r="GS1216" s="206"/>
      <c r="GT1216" s="206"/>
      <c r="GU1216" s="206"/>
      <c r="GV1216" s="206"/>
      <c r="GW1216" s="206"/>
      <c r="GX1216" s="206"/>
      <c r="GY1216" s="206"/>
      <c r="GZ1216" s="206"/>
      <c r="HA1216" s="206"/>
      <c r="HB1216" s="206"/>
      <c r="HC1216" s="206"/>
      <c r="HD1216" s="206"/>
      <c r="HE1216" s="206"/>
      <c r="HF1216" s="206"/>
      <c r="HG1216" s="206"/>
      <c r="HH1216" s="206"/>
      <c r="HI1216" s="206"/>
      <c r="HJ1216" s="206"/>
      <c r="HK1216" s="206"/>
      <c r="HL1216" s="206"/>
      <c r="HM1216" s="206"/>
      <c r="HN1216" s="206"/>
      <c r="HO1216" s="206"/>
      <c r="HP1216" s="206"/>
      <c r="HQ1216" s="206"/>
      <c r="HR1216" s="206"/>
      <c r="HS1216" s="206"/>
      <c r="HT1216" s="206"/>
      <c r="HU1216" s="206"/>
      <c r="HV1216" s="206"/>
      <c r="HW1216" s="206"/>
      <c r="HX1216" s="206"/>
      <c r="HY1216" s="206"/>
      <c r="HZ1216" s="206"/>
      <c r="IA1216" s="206"/>
      <c r="IB1216" s="206"/>
      <c r="IC1216" s="206"/>
      <c r="ID1216" s="206"/>
      <c r="IE1216" s="206"/>
      <c r="IF1216" s="206"/>
      <c r="IG1216" s="206"/>
      <c r="IH1216" s="206"/>
    </row>
    <row r="1217" spans="1:242" s="225" customFormat="1" hidden="1" x14ac:dyDescent="0.25">
      <c r="A1217" s="206"/>
      <c r="B1217" s="206"/>
      <c r="C1217" s="232">
        <v>43797</v>
      </c>
      <c r="D1217" s="225" t="s">
        <v>2116</v>
      </c>
      <c r="E1217" s="206" t="s">
        <v>2127</v>
      </c>
      <c r="F1217" s="206"/>
      <c r="G1217" s="235" t="s">
        <v>1705</v>
      </c>
      <c r="H1217" s="285"/>
      <c r="I1217" s="415">
        <v>500000</v>
      </c>
      <c r="J1217" s="357">
        <f>+J1216+H1217-I1217</f>
        <v>322282</v>
      </c>
      <c r="K1217" s="251"/>
      <c r="L1217" s="287"/>
      <c r="M1217" s="206" t="s">
        <v>2127</v>
      </c>
      <c r="N1217" s="287"/>
      <c r="O1217" s="287"/>
      <c r="P1217" s="287"/>
      <c r="Q1217" s="287"/>
      <c r="R1217" s="287"/>
      <c r="S1217" s="287"/>
      <c r="T1217" s="287"/>
      <c r="U1217" s="287"/>
      <c r="V1217" s="287"/>
      <c r="W1217" s="287"/>
      <c r="X1217" s="287"/>
      <c r="Y1217" s="287"/>
      <c r="Z1217" s="287"/>
      <c r="AA1217" s="287"/>
      <c r="AB1217" s="287"/>
      <c r="AC1217" s="287"/>
      <c r="AD1217" s="287"/>
      <c r="AE1217" s="287"/>
      <c r="AF1217" s="287"/>
      <c r="AG1217" s="287"/>
      <c r="AH1217" s="287"/>
      <c r="AI1217" s="287"/>
      <c r="AJ1217" s="449"/>
      <c r="AK1217" s="206"/>
      <c r="AL1217" s="206"/>
      <c r="AM1217" s="206"/>
      <c r="AN1217" s="206"/>
      <c r="AO1217" s="206"/>
      <c r="AP1217" s="206"/>
      <c r="AQ1217" s="206"/>
      <c r="AR1217" s="206"/>
      <c r="AS1217" s="206"/>
      <c r="AT1217" s="206"/>
      <c r="AU1217" s="206"/>
      <c r="AV1217" s="206"/>
      <c r="AW1217" s="206"/>
      <c r="AX1217" s="206"/>
      <c r="AY1217" s="206"/>
      <c r="AZ1217" s="206"/>
      <c r="BA1217" s="206"/>
      <c r="BB1217" s="206"/>
      <c r="BC1217" s="206"/>
      <c r="BD1217" s="206"/>
      <c r="BE1217" s="206"/>
      <c r="BF1217" s="206"/>
      <c r="BG1217" s="206"/>
      <c r="BH1217" s="206"/>
      <c r="BI1217" s="206"/>
      <c r="BJ1217" s="206"/>
      <c r="BK1217" s="206"/>
      <c r="BL1217" s="206"/>
      <c r="BM1217" s="206"/>
      <c r="BN1217" s="206"/>
      <c r="BO1217" s="206"/>
      <c r="BP1217" s="206"/>
      <c r="BQ1217" s="206"/>
      <c r="BR1217" s="206"/>
      <c r="BS1217" s="206"/>
      <c r="BT1217" s="206"/>
      <c r="BU1217" s="206"/>
      <c r="BV1217" s="206"/>
      <c r="BW1217" s="206"/>
      <c r="BX1217" s="206"/>
      <c r="BY1217" s="206"/>
      <c r="BZ1217" s="206"/>
      <c r="CA1217" s="206"/>
      <c r="CB1217" s="206"/>
      <c r="CC1217" s="206"/>
      <c r="CD1217" s="206"/>
      <c r="CE1217" s="206"/>
      <c r="CF1217" s="206"/>
      <c r="CG1217" s="206"/>
      <c r="CH1217" s="206"/>
      <c r="CI1217" s="206"/>
      <c r="CJ1217" s="206"/>
      <c r="CK1217" s="206"/>
      <c r="CL1217" s="206"/>
      <c r="CM1217" s="206"/>
      <c r="CN1217" s="206"/>
      <c r="CO1217" s="206"/>
      <c r="CP1217" s="206"/>
      <c r="CQ1217" s="206"/>
      <c r="CR1217" s="206"/>
      <c r="CS1217" s="206"/>
      <c r="CT1217" s="206"/>
      <c r="CU1217" s="206"/>
      <c r="CV1217" s="206"/>
      <c r="CW1217" s="206"/>
      <c r="CX1217" s="206"/>
      <c r="CY1217" s="206"/>
      <c r="CZ1217" s="206"/>
      <c r="DA1217" s="206"/>
      <c r="DB1217" s="206"/>
      <c r="DC1217" s="206"/>
      <c r="DD1217" s="206"/>
      <c r="DE1217" s="206"/>
      <c r="DF1217" s="206"/>
      <c r="DG1217" s="206"/>
      <c r="DH1217" s="206"/>
      <c r="DI1217" s="206"/>
      <c r="DJ1217" s="206"/>
      <c r="DK1217" s="206"/>
      <c r="DL1217" s="206"/>
      <c r="DM1217" s="206"/>
      <c r="DN1217" s="206"/>
      <c r="DO1217" s="206"/>
      <c r="DP1217" s="206"/>
      <c r="DQ1217" s="206"/>
      <c r="DR1217" s="206"/>
      <c r="DS1217" s="206"/>
      <c r="DT1217" s="206"/>
      <c r="DU1217" s="206"/>
      <c r="DV1217" s="206"/>
      <c r="DW1217" s="206"/>
      <c r="DX1217" s="206"/>
      <c r="DY1217" s="206"/>
      <c r="DZ1217" s="206"/>
      <c r="EA1217" s="206"/>
      <c r="EB1217" s="206"/>
      <c r="EC1217" s="206"/>
      <c r="ED1217" s="206"/>
      <c r="EE1217" s="206"/>
      <c r="EF1217" s="206"/>
      <c r="EG1217" s="206"/>
      <c r="EH1217" s="206"/>
      <c r="EI1217" s="206"/>
      <c r="EJ1217" s="206"/>
      <c r="EK1217" s="206"/>
      <c r="EL1217" s="206"/>
      <c r="EM1217" s="206"/>
      <c r="EN1217" s="206"/>
      <c r="EO1217" s="206"/>
      <c r="EP1217" s="206"/>
      <c r="EQ1217" s="206"/>
      <c r="ER1217" s="206"/>
      <c r="ES1217" s="206"/>
      <c r="ET1217" s="206"/>
      <c r="EU1217" s="206"/>
      <c r="EV1217" s="206"/>
      <c r="EW1217" s="206"/>
      <c r="EX1217" s="206"/>
      <c r="EY1217" s="206"/>
      <c r="EZ1217" s="206"/>
      <c r="FA1217" s="206"/>
      <c r="FB1217" s="206"/>
      <c r="FC1217" s="206"/>
      <c r="FD1217" s="206"/>
      <c r="FE1217" s="206"/>
      <c r="FF1217" s="206"/>
      <c r="FG1217" s="206"/>
      <c r="FH1217" s="206"/>
      <c r="FI1217" s="206"/>
      <c r="FJ1217" s="206"/>
      <c r="FK1217" s="206"/>
      <c r="FL1217" s="206"/>
      <c r="FM1217" s="206"/>
      <c r="FN1217" s="206"/>
      <c r="FO1217" s="206"/>
      <c r="FP1217" s="206"/>
      <c r="FQ1217" s="206"/>
      <c r="FR1217" s="206"/>
      <c r="FS1217" s="206"/>
      <c r="FT1217" s="206"/>
      <c r="FU1217" s="206"/>
      <c r="FV1217" s="206"/>
      <c r="FW1217" s="206"/>
      <c r="FX1217" s="206"/>
      <c r="FY1217" s="206"/>
      <c r="FZ1217" s="206"/>
      <c r="GA1217" s="206"/>
      <c r="GB1217" s="206"/>
      <c r="GC1217" s="206"/>
      <c r="GD1217" s="206"/>
      <c r="GE1217" s="206"/>
      <c r="GF1217" s="206"/>
      <c r="GG1217" s="206"/>
      <c r="GH1217" s="206"/>
      <c r="GI1217" s="206"/>
      <c r="GJ1217" s="206"/>
      <c r="GK1217" s="206"/>
      <c r="GL1217" s="206"/>
      <c r="GM1217" s="206"/>
      <c r="GN1217" s="206"/>
      <c r="GO1217" s="206"/>
      <c r="GP1217" s="206"/>
      <c r="GQ1217" s="206"/>
      <c r="GR1217" s="206"/>
      <c r="GS1217" s="206"/>
      <c r="GT1217" s="206"/>
      <c r="GU1217" s="206"/>
      <c r="GV1217" s="206"/>
      <c r="GW1217" s="206"/>
      <c r="GX1217" s="206"/>
      <c r="GY1217" s="206"/>
      <c r="GZ1217" s="206"/>
      <c r="HA1217" s="206"/>
      <c r="HB1217" s="206"/>
      <c r="HC1217" s="206"/>
      <c r="HD1217" s="206"/>
      <c r="HE1217" s="206"/>
      <c r="HF1217" s="206"/>
      <c r="HG1217" s="206"/>
      <c r="HH1217" s="206"/>
      <c r="HI1217" s="206"/>
      <c r="HJ1217" s="206"/>
      <c r="HK1217" s="206"/>
      <c r="HL1217" s="206"/>
      <c r="HM1217" s="206"/>
      <c r="HN1217" s="206"/>
      <c r="HO1217" s="206"/>
      <c r="HP1217" s="206"/>
      <c r="HQ1217" s="206"/>
      <c r="HR1217" s="206"/>
      <c r="HS1217" s="206"/>
      <c r="HT1217" s="206"/>
      <c r="HU1217" s="206"/>
      <c r="HV1217" s="206"/>
      <c r="HW1217" s="206"/>
      <c r="HX1217" s="206"/>
      <c r="HY1217" s="206"/>
      <c r="HZ1217" s="206"/>
      <c r="IA1217" s="206"/>
      <c r="IB1217" s="206"/>
      <c r="IC1217" s="206"/>
      <c r="ID1217" s="206"/>
      <c r="IE1217" s="206"/>
      <c r="IF1217" s="206"/>
      <c r="IG1217" s="206"/>
      <c r="IH1217" s="206"/>
    </row>
    <row r="1218" spans="1:242" s="225" customFormat="1" hidden="1" x14ac:dyDescent="0.25">
      <c r="A1218" s="206"/>
      <c r="B1218" s="284"/>
      <c r="C1218" s="416">
        <v>43798</v>
      </c>
      <c r="D1218" s="417" t="s">
        <v>2115</v>
      </c>
      <c r="E1218" s="284" t="s">
        <v>2128</v>
      </c>
      <c r="F1218" s="287"/>
      <c r="G1218" s="418" t="s">
        <v>1198</v>
      </c>
      <c r="H1218" s="297"/>
      <c r="I1218" s="410">
        <v>300000</v>
      </c>
      <c r="J1218" s="357">
        <f>+J1217+H1218-I1218</f>
        <v>22282</v>
      </c>
      <c r="K1218" s="282"/>
      <c r="L1218" s="287"/>
      <c r="M1218" s="284" t="s">
        <v>2128</v>
      </c>
      <c r="N1218" s="287"/>
      <c r="O1218" s="287"/>
      <c r="P1218" s="287"/>
      <c r="Q1218" s="287"/>
      <c r="R1218" s="287"/>
      <c r="S1218" s="287"/>
      <c r="T1218" s="287"/>
      <c r="U1218" s="287"/>
      <c r="V1218" s="287"/>
      <c r="W1218" s="287"/>
      <c r="X1218" s="287"/>
      <c r="Y1218" s="287"/>
      <c r="Z1218" s="287"/>
      <c r="AA1218" s="287"/>
      <c r="AB1218" s="287"/>
      <c r="AC1218" s="287"/>
      <c r="AD1218" s="287"/>
      <c r="AE1218" s="287"/>
      <c r="AF1218" s="287"/>
      <c r="AG1218" s="287"/>
      <c r="AH1218" s="287"/>
      <c r="AI1218" s="287"/>
      <c r="AJ1218" s="449"/>
      <c r="AK1218" s="206"/>
      <c r="AL1218" s="206"/>
      <c r="AM1218" s="206"/>
      <c r="AN1218" s="206"/>
      <c r="AO1218" s="206"/>
      <c r="AP1218" s="206"/>
      <c r="AQ1218" s="206"/>
      <c r="AR1218" s="206"/>
      <c r="AS1218" s="206"/>
      <c r="AT1218" s="206"/>
      <c r="AU1218" s="206"/>
      <c r="AV1218" s="206"/>
      <c r="AW1218" s="206"/>
      <c r="AX1218" s="206"/>
      <c r="AY1218" s="206"/>
      <c r="AZ1218" s="206"/>
      <c r="BA1218" s="206"/>
      <c r="BB1218" s="206"/>
      <c r="BC1218" s="206"/>
      <c r="BD1218" s="206"/>
      <c r="BE1218" s="206"/>
      <c r="BF1218" s="206"/>
      <c r="BG1218" s="206"/>
      <c r="BH1218" s="206"/>
      <c r="BI1218" s="206"/>
      <c r="BJ1218" s="206"/>
      <c r="BK1218" s="206"/>
      <c r="BL1218" s="206"/>
      <c r="BM1218" s="206"/>
      <c r="BN1218" s="206"/>
      <c r="BO1218" s="206"/>
      <c r="BP1218" s="206"/>
      <c r="BQ1218" s="206"/>
      <c r="BR1218" s="206"/>
      <c r="BS1218" s="206"/>
      <c r="BT1218" s="206"/>
      <c r="BU1218" s="206"/>
      <c r="BV1218" s="206"/>
      <c r="BW1218" s="206"/>
      <c r="BX1218" s="206"/>
      <c r="BY1218" s="206"/>
      <c r="BZ1218" s="206"/>
      <c r="CA1218" s="206"/>
      <c r="CB1218" s="206"/>
      <c r="CC1218" s="206"/>
      <c r="CD1218" s="206"/>
      <c r="CE1218" s="206"/>
      <c r="CF1218" s="206"/>
      <c r="CG1218" s="206"/>
      <c r="CH1218" s="206"/>
      <c r="CI1218" s="206"/>
      <c r="CJ1218" s="206"/>
      <c r="CK1218" s="206"/>
      <c r="CL1218" s="206"/>
      <c r="CM1218" s="206"/>
      <c r="CN1218" s="206"/>
      <c r="CO1218" s="206"/>
      <c r="CP1218" s="206"/>
      <c r="CQ1218" s="206"/>
      <c r="CR1218" s="206"/>
      <c r="CS1218" s="206"/>
      <c r="CT1218" s="206"/>
      <c r="CU1218" s="206"/>
      <c r="CV1218" s="206"/>
      <c r="CW1218" s="206"/>
      <c r="CX1218" s="206"/>
      <c r="CY1218" s="206"/>
      <c r="CZ1218" s="206"/>
      <c r="DA1218" s="206"/>
      <c r="DB1218" s="206"/>
      <c r="DC1218" s="206"/>
      <c r="DD1218" s="206"/>
      <c r="DE1218" s="206"/>
      <c r="DF1218" s="206"/>
      <c r="DG1218" s="206"/>
      <c r="DH1218" s="206"/>
      <c r="DI1218" s="206"/>
      <c r="DJ1218" s="206"/>
      <c r="DK1218" s="206"/>
      <c r="DL1218" s="206"/>
      <c r="DM1218" s="206"/>
      <c r="DN1218" s="206"/>
      <c r="DO1218" s="206"/>
      <c r="DP1218" s="206"/>
      <c r="DQ1218" s="206"/>
      <c r="DR1218" s="206"/>
      <c r="DS1218" s="206"/>
      <c r="DT1218" s="206"/>
      <c r="DU1218" s="206"/>
      <c r="DV1218" s="206"/>
      <c r="DW1218" s="206"/>
      <c r="DX1218" s="206"/>
      <c r="DY1218" s="206"/>
      <c r="DZ1218" s="206"/>
      <c r="EA1218" s="206"/>
      <c r="EB1218" s="206"/>
      <c r="EC1218" s="206"/>
      <c r="ED1218" s="206"/>
      <c r="EE1218" s="206"/>
      <c r="EF1218" s="206"/>
      <c r="EG1218" s="206"/>
      <c r="EH1218" s="206"/>
      <c r="EI1218" s="206"/>
      <c r="EJ1218" s="206"/>
      <c r="EK1218" s="206"/>
      <c r="EL1218" s="206"/>
      <c r="EM1218" s="206"/>
      <c r="EN1218" s="206"/>
      <c r="EO1218" s="206"/>
      <c r="EP1218" s="206"/>
      <c r="EQ1218" s="206"/>
      <c r="ER1218" s="206"/>
      <c r="ES1218" s="206"/>
      <c r="ET1218" s="206"/>
      <c r="EU1218" s="206"/>
      <c r="EV1218" s="206"/>
      <c r="EW1218" s="206"/>
      <c r="EX1218" s="206"/>
      <c r="EY1218" s="206"/>
      <c r="EZ1218" s="206"/>
      <c r="FA1218" s="206"/>
      <c r="FB1218" s="206"/>
      <c r="FC1218" s="206"/>
      <c r="FD1218" s="206"/>
      <c r="FE1218" s="206"/>
      <c r="FF1218" s="206"/>
      <c r="FG1218" s="206"/>
      <c r="FH1218" s="206"/>
      <c r="FI1218" s="206"/>
      <c r="FJ1218" s="206"/>
      <c r="FK1218" s="206"/>
      <c r="FL1218" s="206"/>
      <c r="FM1218" s="206"/>
      <c r="FN1218" s="206"/>
      <c r="FO1218" s="206"/>
      <c r="FP1218" s="206"/>
      <c r="FQ1218" s="206"/>
      <c r="FR1218" s="206"/>
      <c r="FS1218" s="206"/>
      <c r="FT1218" s="206"/>
      <c r="FU1218" s="206"/>
      <c r="FV1218" s="206"/>
      <c r="FW1218" s="206"/>
      <c r="FX1218" s="206"/>
      <c r="FY1218" s="206"/>
      <c r="FZ1218" s="206"/>
      <c r="GA1218" s="206"/>
      <c r="GB1218" s="206"/>
      <c r="GC1218" s="206"/>
      <c r="GD1218" s="206"/>
      <c r="GE1218" s="206"/>
      <c r="GF1218" s="206"/>
      <c r="GG1218" s="206"/>
      <c r="GH1218" s="206"/>
      <c r="GI1218" s="206"/>
      <c r="GJ1218" s="206"/>
      <c r="GK1218" s="206"/>
      <c r="GL1218" s="206"/>
      <c r="GM1218" s="206"/>
      <c r="GN1218" s="206"/>
      <c r="GO1218" s="206"/>
      <c r="GP1218" s="206"/>
      <c r="GQ1218" s="206"/>
      <c r="GR1218" s="206"/>
      <c r="GS1218" s="206"/>
      <c r="GT1218" s="206"/>
      <c r="GU1218" s="206"/>
      <c r="GV1218" s="206"/>
      <c r="GW1218" s="206"/>
      <c r="GX1218" s="206"/>
      <c r="GY1218" s="206"/>
      <c r="GZ1218" s="206"/>
      <c r="HA1218" s="206"/>
      <c r="HB1218" s="206"/>
      <c r="HC1218" s="206"/>
      <c r="HD1218" s="206"/>
      <c r="HE1218" s="206"/>
      <c r="HF1218" s="206"/>
      <c r="HG1218" s="206"/>
      <c r="HH1218" s="206"/>
      <c r="HI1218" s="206"/>
      <c r="HJ1218" s="206"/>
      <c r="HK1218" s="206"/>
      <c r="HL1218" s="206"/>
      <c r="HM1218" s="206"/>
      <c r="HN1218" s="206"/>
      <c r="HO1218" s="206"/>
      <c r="HP1218" s="206"/>
      <c r="HQ1218" s="206"/>
      <c r="HR1218" s="206"/>
      <c r="HS1218" s="206"/>
      <c r="HT1218" s="206"/>
      <c r="HU1218" s="206"/>
      <c r="HV1218" s="206"/>
      <c r="HW1218" s="206"/>
      <c r="HX1218" s="206"/>
      <c r="HY1218" s="206"/>
      <c r="HZ1218" s="206"/>
      <c r="IA1218" s="206"/>
      <c r="IB1218" s="206"/>
      <c r="IC1218" s="206"/>
      <c r="ID1218" s="206"/>
      <c r="IE1218" s="206"/>
      <c r="IF1218" s="206"/>
      <c r="IG1218" s="206"/>
      <c r="IH1218" s="206"/>
    </row>
    <row r="1219" spans="1:242" s="225" customFormat="1" hidden="1" x14ac:dyDescent="0.25">
      <c r="A1219" s="206"/>
      <c r="B1219" s="206"/>
      <c r="C1219" s="206"/>
      <c r="D1219" s="206"/>
      <c r="E1219" s="206"/>
      <c r="F1219" s="206"/>
      <c r="G1219" s="208"/>
      <c r="H1219" s="285">
        <v>24177918</v>
      </c>
      <c r="I1219" s="210"/>
      <c r="J1219" s="329">
        <f t="shared" ref="J1219:J1282" si="20">+J1218+H1219-I1219</f>
        <v>24200200</v>
      </c>
      <c r="K1219" s="419"/>
      <c r="L1219" s="287"/>
      <c r="M1219" s="206"/>
      <c r="N1219" s="287"/>
      <c r="O1219" s="287"/>
      <c r="P1219" s="287"/>
      <c r="Q1219" s="287"/>
      <c r="R1219" s="287"/>
      <c r="S1219" s="287"/>
      <c r="T1219" s="287"/>
      <c r="U1219" s="287"/>
      <c r="V1219" s="287"/>
      <c r="W1219" s="287"/>
      <c r="X1219" s="287"/>
      <c r="Y1219" s="287"/>
      <c r="Z1219" s="287"/>
      <c r="AA1219" s="287"/>
      <c r="AB1219" s="287"/>
      <c r="AC1219" s="287"/>
      <c r="AD1219" s="287"/>
      <c r="AE1219" s="287"/>
      <c r="AF1219" s="287"/>
      <c r="AG1219" s="287"/>
      <c r="AH1219" s="287"/>
      <c r="AI1219" s="287"/>
      <c r="AJ1219" s="449"/>
      <c r="AK1219" s="206"/>
      <c r="AL1219" s="206"/>
      <c r="AM1219" s="206"/>
      <c r="AN1219" s="206"/>
      <c r="AO1219" s="206"/>
      <c r="AP1219" s="206"/>
      <c r="AQ1219" s="206"/>
      <c r="AR1219" s="206"/>
      <c r="AS1219" s="206"/>
      <c r="AT1219" s="206"/>
      <c r="AU1219" s="206"/>
      <c r="AV1219" s="206"/>
      <c r="AW1219" s="206"/>
      <c r="AX1219" s="206"/>
      <c r="AY1219" s="206"/>
      <c r="AZ1219" s="206"/>
      <c r="BA1219" s="206"/>
      <c r="BB1219" s="206"/>
      <c r="BC1219" s="206"/>
      <c r="BD1219" s="206"/>
      <c r="BE1219" s="206"/>
      <c r="BF1219" s="206"/>
      <c r="BG1219" s="206"/>
      <c r="BH1219" s="206"/>
      <c r="BI1219" s="206"/>
      <c r="BJ1219" s="206"/>
      <c r="BK1219" s="206"/>
      <c r="BL1219" s="206"/>
      <c r="BM1219" s="206"/>
      <c r="BN1219" s="206"/>
      <c r="BO1219" s="206"/>
      <c r="BP1219" s="206"/>
      <c r="BQ1219" s="206"/>
      <c r="BR1219" s="206"/>
      <c r="BS1219" s="206"/>
      <c r="BT1219" s="206"/>
      <c r="BU1219" s="206"/>
      <c r="BV1219" s="206"/>
      <c r="BW1219" s="206"/>
      <c r="BX1219" s="206"/>
      <c r="BY1219" s="206"/>
      <c r="BZ1219" s="206"/>
      <c r="CA1219" s="206"/>
      <c r="CB1219" s="206"/>
      <c r="CC1219" s="206"/>
      <c r="CD1219" s="206"/>
      <c r="CE1219" s="206"/>
      <c r="CF1219" s="206"/>
      <c r="CG1219" s="206"/>
      <c r="CH1219" s="206"/>
      <c r="CI1219" s="206"/>
      <c r="CJ1219" s="206"/>
      <c r="CK1219" s="206"/>
      <c r="CL1219" s="206"/>
      <c r="CM1219" s="206"/>
      <c r="CN1219" s="206"/>
      <c r="CO1219" s="206"/>
      <c r="CP1219" s="206"/>
      <c r="CQ1219" s="206"/>
      <c r="CR1219" s="206"/>
      <c r="CS1219" s="206"/>
      <c r="CT1219" s="206"/>
      <c r="CU1219" s="206"/>
      <c r="CV1219" s="206"/>
      <c r="CW1219" s="206"/>
      <c r="CX1219" s="206"/>
      <c r="CY1219" s="206"/>
      <c r="CZ1219" s="206"/>
      <c r="DA1219" s="206"/>
      <c r="DB1219" s="206"/>
      <c r="DC1219" s="206"/>
      <c r="DD1219" s="206"/>
      <c r="DE1219" s="206"/>
      <c r="DF1219" s="206"/>
      <c r="DG1219" s="206"/>
      <c r="DH1219" s="206"/>
      <c r="DI1219" s="206"/>
      <c r="DJ1219" s="206"/>
      <c r="DK1219" s="206"/>
      <c r="DL1219" s="206"/>
      <c r="DM1219" s="206"/>
      <c r="DN1219" s="206"/>
      <c r="DO1219" s="206"/>
      <c r="DP1219" s="206"/>
      <c r="DQ1219" s="206"/>
      <c r="DR1219" s="206"/>
      <c r="DS1219" s="206"/>
      <c r="DT1219" s="206"/>
      <c r="DU1219" s="206"/>
      <c r="DV1219" s="206"/>
      <c r="DW1219" s="206"/>
      <c r="DX1219" s="206"/>
      <c r="DY1219" s="206"/>
      <c r="DZ1219" s="206"/>
      <c r="EA1219" s="206"/>
      <c r="EB1219" s="206"/>
      <c r="EC1219" s="206"/>
      <c r="ED1219" s="206"/>
      <c r="EE1219" s="206"/>
      <c r="EF1219" s="206"/>
      <c r="EG1219" s="206"/>
      <c r="EH1219" s="206"/>
      <c r="EI1219" s="206"/>
      <c r="EJ1219" s="206"/>
      <c r="EK1219" s="206"/>
      <c r="EL1219" s="206"/>
      <c r="EM1219" s="206"/>
      <c r="EN1219" s="206"/>
      <c r="EO1219" s="206"/>
      <c r="EP1219" s="206"/>
      <c r="EQ1219" s="206"/>
      <c r="ER1219" s="206"/>
      <c r="ES1219" s="206"/>
      <c r="ET1219" s="206"/>
      <c r="EU1219" s="206"/>
      <c r="EV1219" s="206"/>
      <c r="EW1219" s="206"/>
      <c r="EX1219" s="206"/>
      <c r="EY1219" s="206"/>
      <c r="EZ1219" s="206"/>
      <c r="FA1219" s="206"/>
      <c r="FB1219" s="206"/>
      <c r="FC1219" s="206"/>
      <c r="FD1219" s="206"/>
      <c r="FE1219" s="206"/>
      <c r="FF1219" s="206"/>
      <c r="FG1219" s="206"/>
      <c r="FH1219" s="206"/>
      <c r="FI1219" s="206"/>
      <c r="FJ1219" s="206"/>
      <c r="FK1219" s="206"/>
      <c r="FL1219" s="206"/>
      <c r="FM1219" s="206"/>
      <c r="FN1219" s="206"/>
      <c r="FO1219" s="206"/>
      <c r="FP1219" s="206"/>
      <c r="FQ1219" s="206"/>
      <c r="FR1219" s="206"/>
      <c r="FS1219" s="206"/>
      <c r="FT1219" s="206"/>
      <c r="FU1219" s="206"/>
      <c r="FV1219" s="206"/>
      <c r="FW1219" s="206"/>
      <c r="FX1219" s="206"/>
      <c r="FY1219" s="206"/>
      <c r="FZ1219" s="206"/>
      <c r="GA1219" s="206"/>
      <c r="GB1219" s="206"/>
      <c r="GC1219" s="206"/>
      <c r="GD1219" s="206"/>
      <c r="GE1219" s="206"/>
      <c r="GF1219" s="206"/>
      <c r="GG1219" s="206"/>
      <c r="GH1219" s="206"/>
      <c r="GI1219" s="206"/>
      <c r="GJ1219" s="206"/>
      <c r="GK1219" s="206"/>
      <c r="GL1219" s="206"/>
      <c r="GM1219" s="206"/>
      <c r="GN1219" s="206"/>
      <c r="GO1219" s="206"/>
      <c r="GP1219" s="206"/>
      <c r="GQ1219" s="206"/>
      <c r="GR1219" s="206"/>
      <c r="GS1219" s="206"/>
      <c r="GT1219" s="206"/>
      <c r="GU1219" s="206"/>
      <c r="GV1219" s="206"/>
      <c r="GW1219" s="206"/>
      <c r="GX1219" s="206"/>
      <c r="GY1219" s="206"/>
      <c r="GZ1219" s="206"/>
      <c r="HA1219" s="206"/>
      <c r="HB1219" s="206"/>
      <c r="HC1219" s="206"/>
      <c r="HD1219" s="206"/>
      <c r="HE1219" s="206"/>
      <c r="HF1219" s="206"/>
      <c r="HG1219" s="206"/>
      <c r="HH1219" s="206"/>
      <c r="HI1219" s="206"/>
      <c r="HJ1219" s="206"/>
      <c r="HK1219" s="206"/>
      <c r="HL1219" s="206"/>
      <c r="HM1219" s="206"/>
      <c r="HN1219" s="206"/>
      <c r="HO1219" s="206"/>
      <c r="HP1219" s="206"/>
      <c r="HQ1219" s="206"/>
      <c r="HR1219" s="206"/>
      <c r="HS1219" s="206"/>
      <c r="HT1219" s="206"/>
      <c r="HU1219" s="206"/>
      <c r="HV1219" s="206"/>
      <c r="HW1219" s="206"/>
      <c r="HX1219" s="206"/>
      <c r="HY1219" s="206"/>
      <c r="HZ1219" s="206"/>
      <c r="IA1219" s="206"/>
      <c r="IB1219" s="206"/>
      <c r="IC1219" s="206"/>
      <c r="ID1219" s="206"/>
      <c r="IE1219" s="206"/>
      <c r="IF1219" s="206"/>
      <c r="IG1219" s="206"/>
      <c r="IH1219" s="206"/>
    </row>
    <row r="1220" spans="1:242" s="225" customFormat="1" hidden="1" x14ac:dyDescent="0.25">
      <c r="A1220" s="206"/>
      <c r="B1220" s="206"/>
      <c r="C1220" s="207">
        <v>43801</v>
      </c>
      <c r="D1220" s="383" t="s">
        <v>2130</v>
      </c>
      <c r="E1220" s="238" t="s">
        <v>2129</v>
      </c>
      <c r="F1220" s="238"/>
      <c r="G1220" s="249" t="s">
        <v>1474</v>
      </c>
      <c r="H1220" s="285"/>
      <c r="I1220" s="263">
        <v>320000</v>
      </c>
      <c r="J1220" s="329">
        <f t="shared" si="20"/>
        <v>23880200</v>
      </c>
      <c r="K1220" s="419"/>
      <c r="L1220" s="287"/>
      <c r="M1220" s="238" t="s">
        <v>2129</v>
      </c>
      <c r="N1220" s="287"/>
      <c r="O1220" s="287"/>
      <c r="P1220" s="287"/>
      <c r="Q1220" s="287"/>
      <c r="R1220" s="287"/>
      <c r="S1220" s="287"/>
      <c r="T1220" s="287"/>
      <c r="U1220" s="287"/>
      <c r="V1220" s="287"/>
      <c r="W1220" s="287"/>
      <c r="X1220" s="287"/>
      <c r="Y1220" s="287"/>
      <c r="Z1220" s="287"/>
      <c r="AA1220" s="287"/>
      <c r="AB1220" s="287"/>
      <c r="AC1220" s="287"/>
      <c r="AD1220" s="287"/>
      <c r="AE1220" s="287"/>
      <c r="AF1220" s="287"/>
      <c r="AG1220" s="287"/>
      <c r="AH1220" s="287"/>
      <c r="AI1220" s="287"/>
      <c r="AJ1220" s="449"/>
      <c r="AK1220" s="206"/>
      <c r="AL1220" s="206"/>
      <c r="AM1220" s="206"/>
      <c r="AN1220" s="206"/>
      <c r="AO1220" s="206"/>
      <c r="AP1220" s="206"/>
      <c r="AQ1220" s="206"/>
      <c r="AR1220" s="206"/>
      <c r="AS1220" s="206"/>
      <c r="AT1220" s="206"/>
      <c r="AU1220" s="206"/>
      <c r="AV1220" s="206"/>
      <c r="AW1220" s="206"/>
      <c r="AX1220" s="206"/>
      <c r="AY1220" s="206"/>
      <c r="AZ1220" s="206"/>
      <c r="BA1220" s="206"/>
      <c r="BB1220" s="206"/>
      <c r="BC1220" s="206"/>
      <c r="BD1220" s="206"/>
      <c r="BE1220" s="206"/>
      <c r="BF1220" s="206"/>
      <c r="BG1220" s="206"/>
      <c r="BH1220" s="206"/>
      <c r="BI1220" s="206"/>
      <c r="BJ1220" s="206"/>
      <c r="BK1220" s="206"/>
      <c r="BL1220" s="206"/>
      <c r="BM1220" s="206"/>
      <c r="BN1220" s="206"/>
      <c r="BO1220" s="206"/>
      <c r="BP1220" s="206"/>
      <c r="BQ1220" s="206"/>
      <c r="BR1220" s="206"/>
      <c r="BS1220" s="206"/>
      <c r="BT1220" s="206"/>
      <c r="BU1220" s="206"/>
      <c r="BV1220" s="206"/>
      <c r="BW1220" s="206"/>
      <c r="BX1220" s="206"/>
      <c r="BY1220" s="206"/>
      <c r="BZ1220" s="206"/>
      <c r="CA1220" s="206"/>
      <c r="CB1220" s="206"/>
      <c r="CC1220" s="206"/>
      <c r="CD1220" s="206"/>
      <c r="CE1220" s="206"/>
      <c r="CF1220" s="206"/>
      <c r="CG1220" s="206"/>
      <c r="CH1220" s="206"/>
      <c r="CI1220" s="206"/>
      <c r="CJ1220" s="206"/>
      <c r="CK1220" s="206"/>
      <c r="CL1220" s="206"/>
      <c r="CM1220" s="206"/>
      <c r="CN1220" s="206"/>
      <c r="CO1220" s="206"/>
      <c r="CP1220" s="206"/>
      <c r="CQ1220" s="206"/>
      <c r="CR1220" s="206"/>
      <c r="CS1220" s="206"/>
      <c r="CT1220" s="206"/>
      <c r="CU1220" s="206"/>
      <c r="CV1220" s="206"/>
      <c r="CW1220" s="206"/>
      <c r="CX1220" s="206"/>
      <c r="CY1220" s="206"/>
      <c r="CZ1220" s="206"/>
      <c r="DA1220" s="206"/>
      <c r="DB1220" s="206"/>
      <c r="DC1220" s="206"/>
      <c r="DD1220" s="206"/>
      <c r="DE1220" s="206"/>
      <c r="DF1220" s="206"/>
      <c r="DG1220" s="206"/>
      <c r="DH1220" s="206"/>
      <c r="DI1220" s="206"/>
      <c r="DJ1220" s="206"/>
      <c r="DK1220" s="206"/>
      <c r="DL1220" s="206"/>
      <c r="DM1220" s="206"/>
      <c r="DN1220" s="206"/>
      <c r="DO1220" s="206"/>
      <c r="DP1220" s="206"/>
      <c r="DQ1220" s="206"/>
      <c r="DR1220" s="206"/>
      <c r="DS1220" s="206"/>
      <c r="DT1220" s="206"/>
      <c r="DU1220" s="206"/>
      <c r="DV1220" s="206"/>
      <c r="DW1220" s="206"/>
      <c r="DX1220" s="206"/>
      <c r="DY1220" s="206"/>
      <c r="DZ1220" s="206"/>
      <c r="EA1220" s="206"/>
      <c r="EB1220" s="206"/>
      <c r="EC1220" s="206"/>
      <c r="ED1220" s="206"/>
      <c r="EE1220" s="206"/>
      <c r="EF1220" s="206"/>
      <c r="EG1220" s="206"/>
      <c r="EH1220" s="206"/>
      <c r="EI1220" s="206"/>
      <c r="EJ1220" s="206"/>
      <c r="EK1220" s="206"/>
      <c r="EL1220" s="206"/>
      <c r="EM1220" s="206"/>
      <c r="EN1220" s="206"/>
      <c r="EO1220" s="206"/>
      <c r="EP1220" s="206"/>
      <c r="EQ1220" s="206"/>
      <c r="ER1220" s="206"/>
      <c r="ES1220" s="206"/>
      <c r="ET1220" s="206"/>
      <c r="EU1220" s="206"/>
      <c r="EV1220" s="206"/>
      <c r="EW1220" s="206"/>
      <c r="EX1220" s="206"/>
      <c r="EY1220" s="206"/>
      <c r="EZ1220" s="206"/>
      <c r="FA1220" s="206"/>
      <c r="FB1220" s="206"/>
      <c r="FC1220" s="206"/>
      <c r="FD1220" s="206"/>
      <c r="FE1220" s="206"/>
      <c r="FF1220" s="206"/>
      <c r="FG1220" s="206"/>
      <c r="FH1220" s="206"/>
      <c r="FI1220" s="206"/>
      <c r="FJ1220" s="206"/>
      <c r="FK1220" s="206"/>
      <c r="FL1220" s="206"/>
      <c r="FM1220" s="206"/>
      <c r="FN1220" s="206"/>
      <c r="FO1220" s="206"/>
      <c r="FP1220" s="206"/>
      <c r="FQ1220" s="206"/>
      <c r="FR1220" s="206"/>
      <c r="FS1220" s="206"/>
      <c r="FT1220" s="206"/>
      <c r="FU1220" s="206"/>
      <c r="FV1220" s="206"/>
      <c r="FW1220" s="206"/>
      <c r="FX1220" s="206"/>
      <c r="FY1220" s="206"/>
      <c r="FZ1220" s="206"/>
      <c r="GA1220" s="206"/>
      <c r="GB1220" s="206"/>
      <c r="GC1220" s="206"/>
      <c r="GD1220" s="206"/>
      <c r="GE1220" s="206"/>
      <c r="GF1220" s="206"/>
      <c r="GG1220" s="206"/>
      <c r="GH1220" s="206"/>
      <c r="GI1220" s="206"/>
      <c r="GJ1220" s="206"/>
      <c r="GK1220" s="206"/>
      <c r="GL1220" s="206"/>
      <c r="GM1220" s="206"/>
      <c r="GN1220" s="206"/>
      <c r="GO1220" s="206"/>
      <c r="GP1220" s="206"/>
      <c r="GQ1220" s="206"/>
      <c r="GR1220" s="206"/>
      <c r="GS1220" s="206"/>
      <c r="GT1220" s="206"/>
      <c r="GU1220" s="206"/>
      <c r="GV1220" s="206"/>
      <c r="GW1220" s="206"/>
      <c r="GX1220" s="206"/>
      <c r="GY1220" s="206"/>
      <c r="GZ1220" s="206"/>
      <c r="HA1220" s="206"/>
      <c r="HB1220" s="206"/>
      <c r="HC1220" s="206"/>
      <c r="HD1220" s="206"/>
      <c r="HE1220" s="206"/>
      <c r="HF1220" s="206"/>
      <c r="HG1220" s="206"/>
      <c r="HH1220" s="206"/>
      <c r="HI1220" s="206"/>
      <c r="HJ1220" s="206"/>
      <c r="HK1220" s="206"/>
      <c r="HL1220" s="206"/>
      <c r="HM1220" s="206"/>
      <c r="HN1220" s="206"/>
      <c r="HO1220" s="206"/>
      <c r="HP1220" s="206"/>
      <c r="HQ1220" s="206"/>
      <c r="HR1220" s="206"/>
      <c r="HS1220" s="206"/>
      <c r="HT1220" s="206"/>
      <c r="HU1220" s="206"/>
      <c r="HV1220" s="206"/>
      <c r="HW1220" s="206"/>
      <c r="HX1220" s="206"/>
      <c r="HY1220" s="206"/>
      <c r="HZ1220" s="206"/>
      <c r="IA1220" s="206"/>
      <c r="IB1220" s="206"/>
      <c r="IC1220" s="206"/>
      <c r="ID1220" s="206"/>
      <c r="IE1220" s="206"/>
      <c r="IF1220" s="206"/>
      <c r="IG1220" s="206"/>
      <c r="IH1220" s="206"/>
    </row>
    <row r="1221" spans="1:242" s="225" customFormat="1" hidden="1" x14ac:dyDescent="0.25">
      <c r="A1221" s="206"/>
      <c r="B1221" s="206"/>
      <c r="C1221" s="207">
        <v>43802</v>
      </c>
      <c r="D1221" s="248" t="s">
        <v>2145</v>
      </c>
      <c r="E1221" s="238" t="s">
        <v>2131</v>
      </c>
      <c r="F1221" s="238"/>
      <c r="G1221" s="249" t="s">
        <v>1790</v>
      </c>
      <c r="H1221" s="285"/>
      <c r="I1221" s="263">
        <v>38000</v>
      </c>
      <c r="J1221" s="329">
        <f t="shared" si="20"/>
        <v>23842200</v>
      </c>
      <c r="K1221" s="419"/>
      <c r="L1221" s="287"/>
      <c r="M1221" s="238" t="s">
        <v>2131</v>
      </c>
      <c r="N1221" s="287"/>
      <c r="O1221" s="287"/>
      <c r="P1221" s="287"/>
      <c r="Q1221" s="287"/>
      <c r="R1221" s="287"/>
      <c r="S1221" s="287"/>
      <c r="T1221" s="287"/>
      <c r="U1221" s="287"/>
      <c r="V1221" s="287"/>
      <c r="W1221" s="287"/>
      <c r="X1221" s="287"/>
      <c r="Y1221" s="287"/>
      <c r="Z1221" s="287"/>
      <c r="AA1221" s="287"/>
      <c r="AB1221" s="287"/>
      <c r="AC1221" s="287"/>
      <c r="AD1221" s="287"/>
      <c r="AE1221" s="287"/>
      <c r="AF1221" s="287"/>
      <c r="AG1221" s="287"/>
      <c r="AH1221" s="287"/>
      <c r="AI1221" s="287"/>
      <c r="AJ1221" s="449"/>
      <c r="AK1221" s="206"/>
      <c r="AL1221" s="206"/>
      <c r="AM1221" s="206"/>
      <c r="AN1221" s="206"/>
      <c r="AO1221" s="206"/>
      <c r="AP1221" s="206"/>
      <c r="AQ1221" s="206"/>
      <c r="AR1221" s="206"/>
      <c r="AS1221" s="206"/>
      <c r="AT1221" s="206"/>
      <c r="AU1221" s="206"/>
      <c r="AV1221" s="206"/>
      <c r="AW1221" s="206"/>
      <c r="AX1221" s="206"/>
      <c r="AY1221" s="206"/>
      <c r="AZ1221" s="206"/>
      <c r="BA1221" s="206"/>
      <c r="BB1221" s="206"/>
      <c r="BC1221" s="206"/>
      <c r="BD1221" s="206"/>
      <c r="BE1221" s="206"/>
      <c r="BF1221" s="206"/>
      <c r="BG1221" s="206"/>
      <c r="BH1221" s="206"/>
      <c r="BI1221" s="206"/>
      <c r="BJ1221" s="206"/>
      <c r="BK1221" s="206"/>
      <c r="BL1221" s="206"/>
      <c r="BM1221" s="206"/>
      <c r="BN1221" s="206"/>
      <c r="BO1221" s="206"/>
      <c r="BP1221" s="206"/>
      <c r="BQ1221" s="206"/>
      <c r="BR1221" s="206"/>
      <c r="BS1221" s="206"/>
      <c r="BT1221" s="206"/>
      <c r="BU1221" s="206"/>
      <c r="BV1221" s="206"/>
      <c r="BW1221" s="206"/>
      <c r="BX1221" s="206"/>
      <c r="BY1221" s="206"/>
      <c r="BZ1221" s="206"/>
      <c r="CA1221" s="206"/>
      <c r="CB1221" s="206"/>
      <c r="CC1221" s="206"/>
      <c r="CD1221" s="206"/>
      <c r="CE1221" s="206"/>
      <c r="CF1221" s="206"/>
      <c r="CG1221" s="206"/>
      <c r="CH1221" s="206"/>
      <c r="CI1221" s="206"/>
      <c r="CJ1221" s="206"/>
      <c r="CK1221" s="206"/>
      <c r="CL1221" s="206"/>
      <c r="CM1221" s="206"/>
      <c r="CN1221" s="206"/>
      <c r="CO1221" s="206"/>
      <c r="CP1221" s="206"/>
      <c r="CQ1221" s="206"/>
      <c r="CR1221" s="206"/>
      <c r="CS1221" s="206"/>
      <c r="CT1221" s="206"/>
      <c r="CU1221" s="206"/>
      <c r="CV1221" s="206"/>
      <c r="CW1221" s="206"/>
      <c r="CX1221" s="206"/>
      <c r="CY1221" s="206"/>
      <c r="CZ1221" s="206"/>
      <c r="DA1221" s="206"/>
      <c r="DB1221" s="206"/>
      <c r="DC1221" s="206"/>
      <c r="DD1221" s="206"/>
      <c r="DE1221" s="206"/>
      <c r="DF1221" s="206"/>
      <c r="DG1221" s="206"/>
      <c r="DH1221" s="206"/>
      <c r="DI1221" s="206"/>
      <c r="DJ1221" s="206"/>
      <c r="DK1221" s="206"/>
      <c r="DL1221" s="206"/>
      <c r="DM1221" s="206"/>
      <c r="DN1221" s="206"/>
      <c r="DO1221" s="206"/>
      <c r="DP1221" s="206"/>
      <c r="DQ1221" s="206"/>
      <c r="DR1221" s="206"/>
      <c r="DS1221" s="206"/>
      <c r="DT1221" s="206"/>
      <c r="DU1221" s="206"/>
      <c r="DV1221" s="206"/>
      <c r="DW1221" s="206"/>
      <c r="DX1221" s="206"/>
      <c r="DY1221" s="206"/>
      <c r="DZ1221" s="206"/>
      <c r="EA1221" s="206"/>
      <c r="EB1221" s="206"/>
      <c r="EC1221" s="206"/>
      <c r="ED1221" s="206"/>
      <c r="EE1221" s="206"/>
      <c r="EF1221" s="206"/>
      <c r="EG1221" s="206"/>
      <c r="EH1221" s="206"/>
      <c r="EI1221" s="206"/>
      <c r="EJ1221" s="206"/>
      <c r="EK1221" s="206"/>
      <c r="EL1221" s="206"/>
      <c r="EM1221" s="206"/>
      <c r="EN1221" s="206"/>
      <c r="EO1221" s="206"/>
      <c r="EP1221" s="206"/>
      <c r="EQ1221" s="206"/>
      <c r="ER1221" s="206"/>
      <c r="ES1221" s="206"/>
      <c r="ET1221" s="206"/>
      <c r="EU1221" s="206"/>
      <c r="EV1221" s="206"/>
      <c r="EW1221" s="206"/>
      <c r="EX1221" s="206"/>
      <c r="EY1221" s="206"/>
      <c r="EZ1221" s="206"/>
      <c r="FA1221" s="206"/>
      <c r="FB1221" s="206"/>
      <c r="FC1221" s="206"/>
      <c r="FD1221" s="206"/>
      <c r="FE1221" s="206"/>
      <c r="FF1221" s="206"/>
      <c r="FG1221" s="206"/>
      <c r="FH1221" s="206"/>
      <c r="FI1221" s="206"/>
      <c r="FJ1221" s="206"/>
      <c r="FK1221" s="206"/>
      <c r="FL1221" s="206"/>
      <c r="FM1221" s="206"/>
      <c r="FN1221" s="206"/>
      <c r="FO1221" s="206"/>
      <c r="FP1221" s="206"/>
      <c r="FQ1221" s="206"/>
      <c r="FR1221" s="206"/>
      <c r="FS1221" s="206"/>
      <c r="FT1221" s="206"/>
      <c r="FU1221" s="206"/>
      <c r="FV1221" s="206"/>
      <c r="FW1221" s="206"/>
      <c r="FX1221" s="206"/>
      <c r="FY1221" s="206"/>
      <c r="FZ1221" s="206"/>
      <c r="GA1221" s="206"/>
      <c r="GB1221" s="206"/>
      <c r="GC1221" s="206"/>
      <c r="GD1221" s="206"/>
      <c r="GE1221" s="206"/>
      <c r="GF1221" s="206"/>
      <c r="GG1221" s="206"/>
      <c r="GH1221" s="206"/>
      <c r="GI1221" s="206"/>
      <c r="GJ1221" s="206"/>
      <c r="GK1221" s="206"/>
      <c r="GL1221" s="206"/>
      <c r="GM1221" s="206"/>
      <c r="GN1221" s="206"/>
      <c r="GO1221" s="206"/>
      <c r="GP1221" s="206"/>
      <c r="GQ1221" s="206"/>
      <c r="GR1221" s="206"/>
      <c r="GS1221" s="206"/>
      <c r="GT1221" s="206"/>
      <c r="GU1221" s="206"/>
      <c r="GV1221" s="206"/>
      <c r="GW1221" s="206"/>
      <c r="GX1221" s="206"/>
      <c r="GY1221" s="206"/>
      <c r="GZ1221" s="206"/>
      <c r="HA1221" s="206"/>
      <c r="HB1221" s="206"/>
      <c r="HC1221" s="206"/>
      <c r="HD1221" s="206"/>
      <c r="HE1221" s="206"/>
      <c r="HF1221" s="206"/>
      <c r="HG1221" s="206"/>
      <c r="HH1221" s="206"/>
      <c r="HI1221" s="206"/>
      <c r="HJ1221" s="206"/>
      <c r="HK1221" s="206"/>
      <c r="HL1221" s="206"/>
      <c r="HM1221" s="206"/>
      <c r="HN1221" s="206"/>
      <c r="HO1221" s="206"/>
      <c r="HP1221" s="206"/>
      <c r="HQ1221" s="206"/>
      <c r="HR1221" s="206"/>
      <c r="HS1221" s="206"/>
      <c r="HT1221" s="206"/>
      <c r="HU1221" s="206"/>
      <c r="HV1221" s="206"/>
      <c r="HW1221" s="206"/>
      <c r="HX1221" s="206"/>
      <c r="HY1221" s="206"/>
      <c r="HZ1221" s="206"/>
      <c r="IA1221" s="206"/>
      <c r="IB1221" s="206"/>
      <c r="IC1221" s="206"/>
      <c r="ID1221" s="206"/>
      <c r="IE1221" s="206"/>
      <c r="IF1221" s="206"/>
      <c r="IG1221" s="206"/>
      <c r="IH1221" s="206"/>
    </row>
    <row r="1222" spans="1:242" s="225" customFormat="1" hidden="1" x14ac:dyDescent="0.25">
      <c r="A1222" s="206"/>
      <c r="B1222" s="206"/>
      <c r="C1222" s="207">
        <v>43802</v>
      </c>
      <c r="D1222" s="248" t="s">
        <v>2146</v>
      </c>
      <c r="E1222" s="238" t="s">
        <v>2132</v>
      </c>
      <c r="F1222" s="238"/>
      <c r="G1222" s="249" t="s">
        <v>1343</v>
      </c>
      <c r="H1222" s="285"/>
      <c r="I1222" s="263">
        <v>3264200</v>
      </c>
      <c r="J1222" s="329">
        <f t="shared" si="20"/>
        <v>20578000</v>
      </c>
      <c r="K1222" s="419"/>
      <c r="L1222" s="287"/>
      <c r="M1222" s="238" t="s">
        <v>2132</v>
      </c>
      <c r="N1222" s="287"/>
      <c r="O1222" s="287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449"/>
      <c r="AK1222" s="206"/>
      <c r="AL1222" s="206"/>
      <c r="AM1222" s="206"/>
      <c r="AN1222" s="206"/>
      <c r="AO1222" s="206"/>
      <c r="AP1222" s="206"/>
      <c r="AQ1222" s="206"/>
      <c r="AR1222" s="206"/>
      <c r="AS1222" s="206"/>
      <c r="AT1222" s="206"/>
      <c r="AU1222" s="206"/>
      <c r="AV1222" s="206"/>
      <c r="AW1222" s="206"/>
      <c r="AX1222" s="206"/>
      <c r="AY1222" s="206"/>
      <c r="AZ1222" s="206"/>
      <c r="BA1222" s="206"/>
      <c r="BB1222" s="206"/>
      <c r="BC1222" s="206"/>
      <c r="BD1222" s="206"/>
      <c r="BE1222" s="206"/>
      <c r="BF1222" s="206"/>
      <c r="BG1222" s="206"/>
      <c r="BH1222" s="206"/>
      <c r="BI1222" s="206"/>
      <c r="BJ1222" s="206"/>
      <c r="BK1222" s="206"/>
      <c r="BL1222" s="206"/>
      <c r="BM1222" s="206"/>
      <c r="BN1222" s="206"/>
      <c r="BO1222" s="206"/>
      <c r="BP1222" s="206"/>
      <c r="BQ1222" s="206"/>
      <c r="BR1222" s="206"/>
      <c r="BS1222" s="206"/>
      <c r="BT1222" s="206"/>
      <c r="BU1222" s="206"/>
      <c r="BV1222" s="206"/>
      <c r="BW1222" s="206"/>
      <c r="BX1222" s="206"/>
      <c r="BY1222" s="206"/>
      <c r="BZ1222" s="206"/>
      <c r="CA1222" s="206"/>
      <c r="CB1222" s="206"/>
      <c r="CC1222" s="206"/>
      <c r="CD1222" s="206"/>
      <c r="CE1222" s="206"/>
      <c r="CF1222" s="206"/>
      <c r="CG1222" s="206"/>
      <c r="CH1222" s="206"/>
      <c r="CI1222" s="206"/>
      <c r="CJ1222" s="206"/>
      <c r="CK1222" s="206"/>
      <c r="CL1222" s="206"/>
      <c r="CM1222" s="206"/>
      <c r="CN1222" s="206"/>
      <c r="CO1222" s="206"/>
      <c r="CP1222" s="206"/>
      <c r="CQ1222" s="206"/>
      <c r="CR1222" s="206"/>
      <c r="CS1222" s="206"/>
      <c r="CT1222" s="206"/>
      <c r="CU1222" s="206"/>
      <c r="CV1222" s="206"/>
      <c r="CW1222" s="206"/>
      <c r="CX1222" s="206"/>
      <c r="CY1222" s="206"/>
      <c r="CZ1222" s="206"/>
      <c r="DA1222" s="206"/>
      <c r="DB1222" s="206"/>
      <c r="DC1222" s="206"/>
      <c r="DD1222" s="206"/>
      <c r="DE1222" s="206"/>
      <c r="DF1222" s="206"/>
      <c r="DG1222" s="206"/>
      <c r="DH1222" s="206"/>
      <c r="DI1222" s="206"/>
      <c r="DJ1222" s="206"/>
      <c r="DK1222" s="206"/>
      <c r="DL1222" s="206"/>
      <c r="DM1222" s="206"/>
      <c r="DN1222" s="206"/>
      <c r="DO1222" s="206"/>
      <c r="DP1222" s="206"/>
      <c r="DQ1222" s="206"/>
      <c r="DR1222" s="206"/>
      <c r="DS1222" s="206"/>
      <c r="DT1222" s="206"/>
      <c r="DU1222" s="206"/>
      <c r="DV1222" s="206"/>
      <c r="DW1222" s="206"/>
      <c r="DX1222" s="206"/>
      <c r="DY1222" s="206"/>
      <c r="DZ1222" s="206"/>
      <c r="EA1222" s="206"/>
      <c r="EB1222" s="206"/>
      <c r="EC1222" s="206"/>
      <c r="ED1222" s="206"/>
      <c r="EE1222" s="206"/>
      <c r="EF1222" s="206"/>
      <c r="EG1222" s="206"/>
      <c r="EH1222" s="206"/>
      <c r="EI1222" s="206"/>
      <c r="EJ1222" s="206"/>
      <c r="EK1222" s="206"/>
      <c r="EL1222" s="206"/>
      <c r="EM1222" s="206"/>
      <c r="EN1222" s="206"/>
      <c r="EO1222" s="206"/>
      <c r="EP1222" s="206"/>
      <c r="EQ1222" s="206"/>
      <c r="ER1222" s="206"/>
      <c r="ES1222" s="206"/>
      <c r="ET1222" s="206"/>
      <c r="EU1222" s="206"/>
      <c r="EV1222" s="206"/>
      <c r="EW1222" s="206"/>
      <c r="EX1222" s="206"/>
      <c r="EY1222" s="206"/>
      <c r="EZ1222" s="206"/>
      <c r="FA1222" s="206"/>
      <c r="FB1222" s="206"/>
      <c r="FC1222" s="206"/>
      <c r="FD1222" s="206"/>
      <c r="FE1222" s="206"/>
      <c r="FF1222" s="206"/>
      <c r="FG1222" s="206"/>
      <c r="FH1222" s="206"/>
      <c r="FI1222" s="206"/>
      <c r="FJ1222" s="206"/>
      <c r="FK1222" s="206"/>
      <c r="FL1222" s="206"/>
      <c r="FM1222" s="206"/>
      <c r="FN1222" s="206"/>
      <c r="FO1222" s="206"/>
      <c r="FP1222" s="206"/>
      <c r="FQ1222" s="206"/>
      <c r="FR1222" s="206"/>
      <c r="FS1222" s="206"/>
      <c r="FT1222" s="206"/>
      <c r="FU1222" s="206"/>
      <c r="FV1222" s="206"/>
      <c r="FW1222" s="206"/>
      <c r="FX1222" s="206"/>
      <c r="FY1222" s="206"/>
      <c r="FZ1222" s="206"/>
      <c r="GA1222" s="206"/>
      <c r="GB1222" s="206"/>
      <c r="GC1222" s="206"/>
      <c r="GD1222" s="206"/>
      <c r="GE1222" s="206"/>
      <c r="GF1222" s="206"/>
      <c r="GG1222" s="206"/>
      <c r="GH1222" s="206"/>
      <c r="GI1222" s="206"/>
      <c r="GJ1222" s="206"/>
      <c r="GK1222" s="206"/>
      <c r="GL1222" s="206"/>
      <c r="GM1222" s="206"/>
      <c r="GN1222" s="206"/>
      <c r="GO1222" s="206"/>
      <c r="GP1222" s="206"/>
      <c r="GQ1222" s="206"/>
      <c r="GR1222" s="206"/>
      <c r="GS1222" s="206"/>
      <c r="GT1222" s="206"/>
      <c r="GU1222" s="206"/>
      <c r="GV1222" s="206"/>
      <c r="GW1222" s="206"/>
      <c r="GX1222" s="206"/>
      <c r="GY1222" s="206"/>
      <c r="GZ1222" s="206"/>
      <c r="HA1222" s="206"/>
      <c r="HB1222" s="206"/>
      <c r="HC1222" s="206"/>
      <c r="HD1222" s="206"/>
      <c r="HE1222" s="206"/>
      <c r="HF1222" s="206"/>
      <c r="HG1222" s="206"/>
      <c r="HH1222" s="206"/>
      <c r="HI1222" s="206"/>
      <c r="HJ1222" s="206"/>
      <c r="HK1222" s="206"/>
      <c r="HL1222" s="206"/>
      <c r="HM1222" s="206"/>
      <c r="HN1222" s="206"/>
      <c r="HO1222" s="206"/>
      <c r="HP1222" s="206"/>
      <c r="HQ1222" s="206"/>
      <c r="HR1222" s="206"/>
      <c r="HS1222" s="206"/>
      <c r="HT1222" s="206"/>
      <c r="HU1222" s="206"/>
      <c r="HV1222" s="206"/>
      <c r="HW1222" s="206"/>
      <c r="HX1222" s="206"/>
      <c r="HY1222" s="206"/>
      <c r="HZ1222" s="206"/>
      <c r="IA1222" s="206"/>
      <c r="IB1222" s="206"/>
      <c r="IC1222" s="206"/>
      <c r="ID1222" s="206"/>
      <c r="IE1222" s="206"/>
      <c r="IF1222" s="206"/>
      <c r="IG1222" s="206"/>
      <c r="IH1222" s="206"/>
    </row>
    <row r="1223" spans="1:242" s="225" customFormat="1" hidden="1" x14ac:dyDescent="0.25">
      <c r="A1223" s="206"/>
      <c r="B1223" s="206"/>
      <c r="C1223" s="207">
        <v>43802</v>
      </c>
      <c r="D1223" s="248" t="s">
        <v>2014</v>
      </c>
      <c r="E1223" s="238" t="s">
        <v>2133</v>
      </c>
      <c r="F1223" s="238"/>
      <c r="G1223" s="249" t="s">
        <v>1521</v>
      </c>
      <c r="H1223" s="285"/>
      <c r="I1223" s="263">
        <v>339000</v>
      </c>
      <c r="J1223" s="329">
        <f t="shared" si="20"/>
        <v>20239000</v>
      </c>
      <c r="K1223" s="419"/>
      <c r="L1223" s="287"/>
      <c r="M1223" s="238" t="s">
        <v>2133</v>
      </c>
      <c r="N1223" s="287"/>
      <c r="O1223" s="287"/>
      <c r="P1223" s="287"/>
      <c r="Q1223" s="287"/>
      <c r="R1223" s="287"/>
      <c r="S1223" s="287"/>
      <c r="T1223" s="287"/>
      <c r="U1223" s="287"/>
      <c r="V1223" s="287"/>
      <c r="W1223" s="287"/>
      <c r="X1223" s="287"/>
      <c r="Y1223" s="287"/>
      <c r="Z1223" s="287"/>
      <c r="AA1223" s="287"/>
      <c r="AB1223" s="287"/>
      <c r="AC1223" s="287"/>
      <c r="AD1223" s="287"/>
      <c r="AE1223" s="287"/>
      <c r="AF1223" s="287"/>
      <c r="AG1223" s="287"/>
      <c r="AH1223" s="287"/>
      <c r="AI1223" s="287"/>
      <c r="AJ1223" s="449"/>
      <c r="AK1223" s="206"/>
      <c r="AL1223" s="206"/>
      <c r="AM1223" s="206"/>
      <c r="AN1223" s="206"/>
      <c r="AO1223" s="206"/>
      <c r="AP1223" s="206"/>
      <c r="AQ1223" s="206"/>
      <c r="AR1223" s="206"/>
      <c r="AS1223" s="206"/>
      <c r="AT1223" s="206"/>
      <c r="AU1223" s="206"/>
      <c r="AV1223" s="206"/>
      <c r="AW1223" s="206"/>
      <c r="AX1223" s="206"/>
      <c r="AY1223" s="206"/>
      <c r="AZ1223" s="206"/>
      <c r="BA1223" s="206"/>
      <c r="BB1223" s="206"/>
      <c r="BC1223" s="206"/>
      <c r="BD1223" s="206"/>
      <c r="BE1223" s="206"/>
      <c r="BF1223" s="206"/>
      <c r="BG1223" s="206"/>
      <c r="BH1223" s="206"/>
      <c r="BI1223" s="206"/>
      <c r="BJ1223" s="206"/>
      <c r="BK1223" s="206"/>
      <c r="BL1223" s="206"/>
      <c r="BM1223" s="206"/>
      <c r="BN1223" s="206"/>
      <c r="BO1223" s="206"/>
      <c r="BP1223" s="206"/>
      <c r="BQ1223" s="206"/>
      <c r="BR1223" s="206"/>
      <c r="BS1223" s="206"/>
      <c r="BT1223" s="206"/>
      <c r="BU1223" s="206"/>
      <c r="BV1223" s="206"/>
      <c r="BW1223" s="206"/>
      <c r="BX1223" s="206"/>
      <c r="BY1223" s="206"/>
      <c r="BZ1223" s="206"/>
      <c r="CA1223" s="206"/>
      <c r="CB1223" s="206"/>
      <c r="CC1223" s="206"/>
      <c r="CD1223" s="206"/>
      <c r="CE1223" s="206"/>
      <c r="CF1223" s="206"/>
      <c r="CG1223" s="206"/>
      <c r="CH1223" s="206"/>
      <c r="CI1223" s="206"/>
      <c r="CJ1223" s="206"/>
      <c r="CK1223" s="206"/>
      <c r="CL1223" s="206"/>
      <c r="CM1223" s="206"/>
      <c r="CN1223" s="206"/>
      <c r="CO1223" s="206"/>
      <c r="CP1223" s="206"/>
      <c r="CQ1223" s="206"/>
      <c r="CR1223" s="206"/>
      <c r="CS1223" s="206"/>
      <c r="CT1223" s="206"/>
      <c r="CU1223" s="206"/>
      <c r="CV1223" s="206"/>
      <c r="CW1223" s="206"/>
      <c r="CX1223" s="206"/>
      <c r="CY1223" s="206"/>
      <c r="CZ1223" s="206"/>
      <c r="DA1223" s="206"/>
      <c r="DB1223" s="206"/>
      <c r="DC1223" s="206"/>
      <c r="DD1223" s="206"/>
      <c r="DE1223" s="206"/>
      <c r="DF1223" s="206"/>
      <c r="DG1223" s="206"/>
      <c r="DH1223" s="206"/>
      <c r="DI1223" s="206"/>
      <c r="DJ1223" s="206"/>
      <c r="DK1223" s="206"/>
      <c r="DL1223" s="206"/>
      <c r="DM1223" s="206"/>
      <c r="DN1223" s="206"/>
      <c r="DO1223" s="206"/>
      <c r="DP1223" s="206"/>
      <c r="DQ1223" s="206"/>
      <c r="DR1223" s="206"/>
      <c r="DS1223" s="206"/>
      <c r="DT1223" s="206"/>
      <c r="DU1223" s="206"/>
      <c r="DV1223" s="206"/>
      <c r="DW1223" s="206"/>
      <c r="DX1223" s="206"/>
      <c r="DY1223" s="206"/>
      <c r="DZ1223" s="206"/>
      <c r="EA1223" s="206"/>
      <c r="EB1223" s="206"/>
      <c r="EC1223" s="206"/>
      <c r="ED1223" s="206"/>
      <c r="EE1223" s="206"/>
      <c r="EF1223" s="206"/>
      <c r="EG1223" s="206"/>
      <c r="EH1223" s="206"/>
      <c r="EI1223" s="206"/>
      <c r="EJ1223" s="206"/>
      <c r="EK1223" s="206"/>
      <c r="EL1223" s="206"/>
      <c r="EM1223" s="206"/>
      <c r="EN1223" s="206"/>
      <c r="EO1223" s="206"/>
      <c r="EP1223" s="206"/>
      <c r="EQ1223" s="206"/>
      <c r="ER1223" s="206"/>
      <c r="ES1223" s="206"/>
      <c r="ET1223" s="206"/>
      <c r="EU1223" s="206"/>
      <c r="EV1223" s="206"/>
      <c r="EW1223" s="206"/>
      <c r="EX1223" s="206"/>
      <c r="EY1223" s="206"/>
      <c r="EZ1223" s="206"/>
      <c r="FA1223" s="206"/>
      <c r="FB1223" s="206"/>
      <c r="FC1223" s="206"/>
      <c r="FD1223" s="206"/>
      <c r="FE1223" s="206"/>
      <c r="FF1223" s="206"/>
      <c r="FG1223" s="206"/>
      <c r="FH1223" s="206"/>
      <c r="FI1223" s="206"/>
      <c r="FJ1223" s="206"/>
      <c r="FK1223" s="206"/>
      <c r="FL1223" s="206"/>
      <c r="FM1223" s="206"/>
      <c r="FN1223" s="206"/>
      <c r="FO1223" s="206"/>
      <c r="FP1223" s="206"/>
      <c r="FQ1223" s="206"/>
      <c r="FR1223" s="206"/>
      <c r="FS1223" s="206"/>
      <c r="FT1223" s="206"/>
      <c r="FU1223" s="206"/>
      <c r="FV1223" s="206"/>
      <c r="FW1223" s="206"/>
      <c r="FX1223" s="206"/>
      <c r="FY1223" s="206"/>
      <c r="FZ1223" s="206"/>
      <c r="GA1223" s="206"/>
      <c r="GB1223" s="206"/>
      <c r="GC1223" s="206"/>
      <c r="GD1223" s="206"/>
      <c r="GE1223" s="206"/>
      <c r="GF1223" s="206"/>
      <c r="GG1223" s="206"/>
      <c r="GH1223" s="206"/>
      <c r="GI1223" s="206"/>
      <c r="GJ1223" s="206"/>
      <c r="GK1223" s="206"/>
      <c r="GL1223" s="206"/>
      <c r="GM1223" s="206"/>
      <c r="GN1223" s="206"/>
      <c r="GO1223" s="206"/>
      <c r="GP1223" s="206"/>
      <c r="GQ1223" s="206"/>
      <c r="GR1223" s="206"/>
      <c r="GS1223" s="206"/>
      <c r="GT1223" s="206"/>
      <c r="GU1223" s="206"/>
      <c r="GV1223" s="206"/>
      <c r="GW1223" s="206"/>
      <c r="GX1223" s="206"/>
      <c r="GY1223" s="206"/>
      <c r="GZ1223" s="206"/>
      <c r="HA1223" s="206"/>
      <c r="HB1223" s="206"/>
      <c r="HC1223" s="206"/>
      <c r="HD1223" s="206"/>
      <c r="HE1223" s="206"/>
      <c r="HF1223" s="206"/>
      <c r="HG1223" s="206"/>
      <c r="HH1223" s="206"/>
      <c r="HI1223" s="206"/>
      <c r="HJ1223" s="206"/>
      <c r="HK1223" s="206"/>
      <c r="HL1223" s="206"/>
      <c r="HM1223" s="206"/>
      <c r="HN1223" s="206"/>
      <c r="HO1223" s="206"/>
      <c r="HP1223" s="206"/>
      <c r="HQ1223" s="206"/>
      <c r="HR1223" s="206"/>
      <c r="HS1223" s="206"/>
      <c r="HT1223" s="206"/>
      <c r="HU1223" s="206"/>
      <c r="HV1223" s="206"/>
      <c r="HW1223" s="206"/>
      <c r="HX1223" s="206"/>
      <c r="HY1223" s="206"/>
      <c r="HZ1223" s="206"/>
      <c r="IA1223" s="206"/>
      <c r="IB1223" s="206"/>
      <c r="IC1223" s="206"/>
      <c r="ID1223" s="206"/>
      <c r="IE1223" s="206"/>
      <c r="IF1223" s="206"/>
      <c r="IG1223" s="206"/>
      <c r="IH1223" s="206"/>
    </row>
    <row r="1224" spans="1:242" s="225" customFormat="1" hidden="1" x14ac:dyDescent="0.25">
      <c r="A1224" s="206"/>
      <c r="B1224" s="206"/>
      <c r="C1224" s="207"/>
      <c r="D1224" s="248" t="s">
        <v>2165</v>
      </c>
      <c r="E1224" s="238"/>
      <c r="F1224" s="238"/>
      <c r="G1224" s="249" t="s">
        <v>1521</v>
      </c>
      <c r="H1224" s="349">
        <v>500000</v>
      </c>
      <c r="I1224" s="263"/>
      <c r="J1224" s="329">
        <f t="shared" si="20"/>
        <v>20739000</v>
      </c>
      <c r="K1224" s="419" t="s">
        <v>2127</v>
      </c>
      <c r="L1224" s="287"/>
      <c r="M1224" s="238"/>
      <c r="N1224" s="287"/>
      <c r="O1224" s="287"/>
      <c r="P1224" s="287"/>
      <c r="Q1224" s="287"/>
      <c r="R1224" s="287"/>
      <c r="S1224" s="287"/>
      <c r="T1224" s="287"/>
      <c r="U1224" s="287"/>
      <c r="V1224" s="287"/>
      <c r="W1224" s="287"/>
      <c r="X1224" s="287"/>
      <c r="Y1224" s="287"/>
      <c r="Z1224" s="287"/>
      <c r="AA1224" s="287"/>
      <c r="AB1224" s="287"/>
      <c r="AC1224" s="287"/>
      <c r="AD1224" s="287"/>
      <c r="AE1224" s="287"/>
      <c r="AF1224" s="287"/>
      <c r="AG1224" s="287"/>
      <c r="AH1224" s="287"/>
      <c r="AI1224" s="287"/>
      <c r="AJ1224" s="449"/>
      <c r="AK1224" s="206"/>
      <c r="AL1224" s="206"/>
      <c r="AM1224" s="206"/>
      <c r="AN1224" s="206"/>
      <c r="AO1224" s="206"/>
      <c r="AP1224" s="206"/>
      <c r="AQ1224" s="206"/>
      <c r="AR1224" s="206"/>
      <c r="AS1224" s="206"/>
      <c r="AT1224" s="206"/>
      <c r="AU1224" s="206"/>
      <c r="AV1224" s="206"/>
      <c r="AW1224" s="206"/>
      <c r="AX1224" s="206"/>
      <c r="AY1224" s="206"/>
      <c r="AZ1224" s="206"/>
      <c r="BA1224" s="206"/>
      <c r="BB1224" s="206"/>
      <c r="BC1224" s="206"/>
      <c r="BD1224" s="206"/>
      <c r="BE1224" s="206"/>
      <c r="BF1224" s="206"/>
      <c r="BG1224" s="206"/>
      <c r="BH1224" s="206"/>
      <c r="BI1224" s="206"/>
      <c r="BJ1224" s="206"/>
      <c r="BK1224" s="206"/>
      <c r="BL1224" s="206"/>
      <c r="BM1224" s="206"/>
      <c r="BN1224" s="206"/>
      <c r="BO1224" s="206"/>
      <c r="BP1224" s="206"/>
      <c r="BQ1224" s="206"/>
      <c r="BR1224" s="206"/>
      <c r="BS1224" s="206"/>
      <c r="BT1224" s="206"/>
      <c r="BU1224" s="206"/>
      <c r="BV1224" s="206"/>
      <c r="BW1224" s="206"/>
      <c r="BX1224" s="206"/>
      <c r="BY1224" s="206"/>
      <c r="BZ1224" s="206"/>
      <c r="CA1224" s="206"/>
      <c r="CB1224" s="206"/>
      <c r="CC1224" s="206"/>
      <c r="CD1224" s="206"/>
      <c r="CE1224" s="206"/>
      <c r="CF1224" s="206"/>
      <c r="CG1224" s="206"/>
      <c r="CH1224" s="206"/>
      <c r="CI1224" s="206"/>
      <c r="CJ1224" s="206"/>
      <c r="CK1224" s="206"/>
      <c r="CL1224" s="206"/>
      <c r="CM1224" s="206"/>
      <c r="CN1224" s="206"/>
      <c r="CO1224" s="206"/>
      <c r="CP1224" s="206"/>
      <c r="CQ1224" s="206"/>
      <c r="CR1224" s="206"/>
      <c r="CS1224" s="206"/>
      <c r="CT1224" s="206"/>
      <c r="CU1224" s="206"/>
      <c r="CV1224" s="206"/>
      <c r="CW1224" s="206"/>
      <c r="CX1224" s="206"/>
      <c r="CY1224" s="206"/>
      <c r="CZ1224" s="206"/>
      <c r="DA1224" s="206"/>
      <c r="DB1224" s="206"/>
      <c r="DC1224" s="206"/>
      <c r="DD1224" s="206"/>
      <c r="DE1224" s="206"/>
      <c r="DF1224" s="206"/>
      <c r="DG1224" s="206"/>
      <c r="DH1224" s="206"/>
      <c r="DI1224" s="206"/>
      <c r="DJ1224" s="206"/>
      <c r="DK1224" s="206"/>
      <c r="DL1224" s="206"/>
      <c r="DM1224" s="206"/>
      <c r="DN1224" s="206"/>
      <c r="DO1224" s="206"/>
      <c r="DP1224" s="206"/>
      <c r="DQ1224" s="206"/>
      <c r="DR1224" s="206"/>
      <c r="DS1224" s="206"/>
      <c r="DT1224" s="206"/>
      <c r="DU1224" s="206"/>
      <c r="DV1224" s="206"/>
      <c r="DW1224" s="206"/>
      <c r="DX1224" s="206"/>
      <c r="DY1224" s="206"/>
      <c r="DZ1224" s="206"/>
      <c r="EA1224" s="206"/>
      <c r="EB1224" s="206"/>
      <c r="EC1224" s="206"/>
      <c r="ED1224" s="206"/>
      <c r="EE1224" s="206"/>
      <c r="EF1224" s="206"/>
      <c r="EG1224" s="206"/>
      <c r="EH1224" s="206"/>
      <c r="EI1224" s="206"/>
      <c r="EJ1224" s="206"/>
      <c r="EK1224" s="206"/>
      <c r="EL1224" s="206"/>
      <c r="EM1224" s="206"/>
      <c r="EN1224" s="206"/>
      <c r="EO1224" s="206"/>
      <c r="EP1224" s="206"/>
      <c r="EQ1224" s="206"/>
      <c r="ER1224" s="206"/>
      <c r="ES1224" s="206"/>
      <c r="ET1224" s="206"/>
      <c r="EU1224" s="206"/>
      <c r="EV1224" s="206"/>
      <c r="EW1224" s="206"/>
      <c r="EX1224" s="206"/>
      <c r="EY1224" s="206"/>
      <c r="EZ1224" s="206"/>
      <c r="FA1224" s="206"/>
      <c r="FB1224" s="206"/>
      <c r="FC1224" s="206"/>
      <c r="FD1224" s="206"/>
      <c r="FE1224" s="206"/>
      <c r="FF1224" s="206"/>
      <c r="FG1224" s="206"/>
      <c r="FH1224" s="206"/>
      <c r="FI1224" s="206"/>
      <c r="FJ1224" s="206"/>
      <c r="FK1224" s="206"/>
      <c r="FL1224" s="206"/>
      <c r="FM1224" s="206"/>
      <c r="FN1224" s="206"/>
      <c r="FO1224" s="206"/>
      <c r="FP1224" s="206"/>
      <c r="FQ1224" s="206"/>
      <c r="FR1224" s="206"/>
      <c r="FS1224" s="206"/>
      <c r="FT1224" s="206"/>
      <c r="FU1224" s="206"/>
      <c r="FV1224" s="206"/>
      <c r="FW1224" s="206"/>
      <c r="FX1224" s="206"/>
      <c r="FY1224" s="206"/>
      <c r="FZ1224" s="206"/>
      <c r="GA1224" s="206"/>
      <c r="GB1224" s="206"/>
      <c r="GC1224" s="206"/>
      <c r="GD1224" s="206"/>
      <c r="GE1224" s="206"/>
      <c r="GF1224" s="206"/>
      <c r="GG1224" s="206"/>
      <c r="GH1224" s="206"/>
      <c r="GI1224" s="206"/>
      <c r="GJ1224" s="206"/>
      <c r="GK1224" s="206"/>
      <c r="GL1224" s="206"/>
      <c r="GM1224" s="206"/>
      <c r="GN1224" s="206"/>
      <c r="GO1224" s="206"/>
      <c r="GP1224" s="206"/>
      <c r="GQ1224" s="206"/>
      <c r="GR1224" s="206"/>
      <c r="GS1224" s="206"/>
      <c r="GT1224" s="206"/>
      <c r="GU1224" s="206"/>
      <c r="GV1224" s="206"/>
      <c r="GW1224" s="206"/>
      <c r="GX1224" s="206"/>
      <c r="GY1224" s="206"/>
      <c r="GZ1224" s="206"/>
      <c r="HA1224" s="206"/>
      <c r="HB1224" s="206"/>
      <c r="HC1224" s="206"/>
      <c r="HD1224" s="206"/>
      <c r="HE1224" s="206"/>
      <c r="HF1224" s="206"/>
      <c r="HG1224" s="206"/>
      <c r="HH1224" s="206"/>
      <c r="HI1224" s="206"/>
      <c r="HJ1224" s="206"/>
      <c r="HK1224" s="206"/>
      <c r="HL1224" s="206"/>
      <c r="HM1224" s="206"/>
      <c r="HN1224" s="206"/>
      <c r="HO1224" s="206"/>
      <c r="HP1224" s="206"/>
      <c r="HQ1224" s="206"/>
      <c r="HR1224" s="206"/>
      <c r="HS1224" s="206"/>
      <c r="HT1224" s="206"/>
      <c r="HU1224" s="206"/>
      <c r="HV1224" s="206"/>
      <c r="HW1224" s="206"/>
      <c r="HX1224" s="206"/>
      <c r="HY1224" s="206"/>
      <c r="HZ1224" s="206"/>
      <c r="IA1224" s="206"/>
      <c r="IB1224" s="206"/>
      <c r="IC1224" s="206"/>
      <c r="ID1224" s="206"/>
      <c r="IE1224" s="206"/>
      <c r="IF1224" s="206"/>
      <c r="IG1224" s="206"/>
      <c r="IH1224" s="206"/>
    </row>
    <row r="1225" spans="1:242" s="225" customFormat="1" hidden="1" x14ac:dyDescent="0.25">
      <c r="A1225" s="206"/>
      <c r="B1225" s="206"/>
      <c r="C1225" s="207">
        <v>43802</v>
      </c>
      <c r="D1225" s="248" t="s">
        <v>1391</v>
      </c>
      <c r="E1225" s="238" t="s">
        <v>2134</v>
      </c>
      <c r="F1225" s="238"/>
      <c r="G1225" s="249" t="s">
        <v>1345</v>
      </c>
      <c r="H1225" s="285"/>
      <c r="I1225" s="263">
        <v>366000</v>
      </c>
      <c r="J1225" s="329">
        <f t="shared" si="20"/>
        <v>20373000</v>
      </c>
      <c r="K1225" s="419"/>
      <c r="L1225" s="287"/>
      <c r="M1225" s="238" t="s">
        <v>2134</v>
      </c>
      <c r="N1225" s="287"/>
      <c r="O1225" s="287"/>
      <c r="P1225" s="287"/>
      <c r="Q1225" s="287"/>
      <c r="R1225" s="287"/>
      <c r="S1225" s="287"/>
      <c r="T1225" s="287"/>
      <c r="U1225" s="287"/>
      <c r="V1225" s="287"/>
      <c r="W1225" s="287"/>
      <c r="X1225" s="287"/>
      <c r="Y1225" s="287"/>
      <c r="Z1225" s="287"/>
      <c r="AA1225" s="287"/>
      <c r="AB1225" s="287"/>
      <c r="AC1225" s="287"/>
      <c r="AD1225" s="287"/>
      <c r="AE1225" s="287"/>
      <c r="AF1225" s="287"/>
      <c r="AG1225" s="287"/>
      <c r="AH1225" s="287"/>
      <c r="AI1225" s="287"/>
      <c r="AJ1225" s="449"/>
      <c r="AK1225" s="206"/>
      <c r="AL1225" s="206"/>
      <c r="AM1225" s="206"/>
      <c r="AN1225" s="206"/>
      <c r="AO1225" s="206"/>
      <c r="AP1225" s="206"/>
      <c r="AQ1225" s="206"/>
      <c r="AR1225" s="206"/>
      <c r="AS1225" s="206"/>
      <c r="AT1225" s="206"/>
      <c r="AU1225" s="206"/>
      <c r="AV1225" s="206"/>
      <c r="AW1225" s="206"/>
      <c r="AX1225" s="206"/>
      <c r="AY1225" s="206"/>
      <c r="AZ1225" s="206"/>
      <c r="BA1225" s="206"/>
      <c r="BB1225" s="206"/>
      <c r="BC1225" s="206"/>
      <c r="BD1225" s="206"/>
      <c r="BE1225" s="206"/>
      <c r="BF1225" s="206"/>
      <c r="BG1225" s="206"/>
      <c r="BH1225" s="206"/>
      <c r="BI1225" s="206"/>
      <c r="BJ1225" s="206"/>
      <c r="BK1225" s="206"/>
      <c r="BL1225" s="206"/>
      <c r="BM1225" s="206"/>
      <c r="BN1225" s="206"/>
      <c r="BO1225" s="206"/>
      <c r="BP1225" s="206"/>
      <c r="BQ1225" s="206"/>
      <c r="BR1225" s="206"/>
      <c r="BS1225" s="206"/>
      <c r="BT1225" s="206"/>
      <c r="BU1225" s="206"/>
      <c r="BV1225" s="206"/>
      <c r="BW1225" s="206"/>
      <c r="BX1225" s="206"/>
      <c r="BY1225" s="206"/>
      <c r="BZ1225" s="206"/>
      <c r="CA1225" s="206"/>
      <c r="CB1225" s="206"/>
      <c r="CC1225" s="206"/>
      <c r="CD1225" s="206"/>
      <c r="CE1225" s="206"/>
      <c r="CF1225" s="206"/>
      <c r="CG1225" s="206"/>
      <c r="CH1225" s="206"/>
      <c r="CI1225" s="206"/>
      <c r="CJ1225" s="206"/>
      <c r="CK1225" s="206"/>
      <c r="CL1225" s="206"/>
      <c r="CM1225" s="206"/>
      <c r="CN1225" s="206"/>
      <c r="CO1225" s="206"/>
      <c r="CP1225" s="206"/>
      <c r="CQ1225" s="206"/>
      <c r="CR1225" s="206"/>
      <c r="CS1225" s="206"/>
      <c r="CT1225" s="206"/>
      <c r="CU1225" s="206"/>
      <c r="CV1225" s="206"/>
      <c r="CW1225" s="206"/>
      <c r="CX1225" s="206"/>
      <c r="CY1225" s="206"/>
      <c r="CZ1225" s="206"/>
      <c r="DA1225" s="206"/>
      <c r="DB1225" s="206"/>
      <c r="DC1225" s="206"/>
      <c r="DD1225" s="206"/>
      <c r="DE1225" s="206"/>
      <c r="DF1225" s="206"/>
      <c r="DG1225" s="206"/>
      <c r="DH1225" s="206"/>
      <c r="DI1225" s="206"/>
      <c r="DJ1225" s="206"/>
      <c r="DK1225" s="206"/>
      <c r="DL1225" s="206"/>
      <c r="DM1225" s="206"/>
      <c r="DN1225" s="206"/>
      <c r="DO1225" s="206"/>
      <c r="DP1225" s="206"/>
      <c r="DQ1225" s="206"/>
      <c r="DR1225" s="206"/>
      <c r="DS1225" s="206"/>
      <c r="DT1225" s="206"/>
      <c r="DU1225" s="206"/>
      <c r="DV1225" s="206"/>
      <c r="DW1225" s="206"/>
      <c r="DX1225" s="206"/>
      <c r="DY1225" s="206"/>
      <c r="DZ1225" s="206"/>
      <c r="EA1225" s="206"/>
      <c r="EB1225" s="206"/>
      <c r="EC1225" s="206"/>
      <c r="ED1225" s="206"/>
      <c r="EE1225" s="206"/>
      <c r="EF1225" s="206"/>
      <c r="EG1225" s="206"/>
      <c r="EH1225" s="206"/>
      <c r="EI1225" s="206"/>
      <c r="EJ1225" s="206"/>
      <c r="EK1225" s="206"/>
      <c r="EL1225" s="206"/>
      <c r="EM1225" s="206"/>
      <c r="EN1225" s="206"/>
      <c r="EO1225" s="206"/>
      <c r="EP1225" s="206"/>
      <c r="EQ1225" s="206"/>
      <c r="ER1225" s="206"/>
      <c r="ES1225" s="206"/>
      <c r="ET1225" s="206"/>
      <c r="EU1225" s="206"/>
      <c r="EV1225" s="206"/>
      <c r="EW1225" s="206"/>
      <c r="EX1225" s="206"/>
      <c r="EY1225" s="206"/>
      <c r="EZ1225" s="206"/>
      <c r="FA1225" s="206"/>
      <c r="FB1225" s="206"/>
      <c r="FC1225" s="206"/>
      <c r="FD1225" s="206"/>
      <c r="FE1225" s="206"/>
      <c r="FF1225" s="206"/>
      <c r="FG1225" s="206"/>
      <c r="FH1225" s="206"/>
      <c r="FI1225" s="206"/>
      <c r="FJ1225" s="206"/>
      <c r="FK1225" s="206"/>
      <c r="FL1225" s="206"/>
      <c r="FM1225" s="206"/>
      <c r="FN1225" s="206"/>
      <c r="FO1225" s="206"/>
      <c r="FP1225" s="206"/>
      <c r="FQ1225" s="206"/>
      <c r="FR1225" s="206"/>
      <c r="FS1225" s="206"/>
      <c r="FT1225" s="206"/>
      <c r="FU1225" s="206"/>
      <c r="FV1225" s="206"/>
      <c r="FW1225" s="206"/>
      <c r="FX1225" s="206"/>
      <c r="FY1225" s="206"/>
      <c r="FZ1225" s="206"/>
      <c r="GA1225" s="206"/>
      <c r="GB1225" s="206"/>
      <c r="GC1225" s="206"/>
      <c r="GD1225" s="206"/>
      <c r="GE1225" s="206"/>
      <c r="GF1225" s="206"/>
      <c r="GG1225" s="206"/>
      <c r="GH1225" s="206"/>
      <c r="GI1225" s="206"/>
      <c r="GJ1225" s="206"/>
      <c r="GK1225" s="206"/>
      <c r="GL1225" s="206"/>
      <c r="GM1225" s="206"/>
      <c r="GN1225" s="206"/>
      <c r="GO1225" s="206"/>
      <c r="GP1225" s="206"/>
      <c r="GQ1225" s="206"/>
      <c r="GR1225" s="206"/>
      <c r="GS1225" s="206"/>
      <c r="GT1225" s="206"/>
      <c r="GU1225" s="206"/>
      <c r="GV1225" s="206"/>
      <c r="GW1225" s="206"/>
      <c r="GX1225" s="206"/>
      <c r="GY1225" s="206"/>
      <c r="GZ1225" s="206"/>
      <c r="HA1225" s="206"/>
      <c r="HB1225" s="206"/>
      <c r="HC1225" s="206"/>
      <c r="HD1225" s="206"/>
      <c r="HE1225" s="206"/>
      <c r="HF1225" s="206"/>
      <c r="HG1225" s="206"/>
      <c r="HH1225" s="206"/>
      <c r="HI1225" s="206"/>
      <c r="HJ1225" s="206"/>
      <c r="HK1225" s="206"/>
      <c r="HL1225" s="206"/>
      <c r="HM1225" s="206"/>
      <c r="HN1225" s="206"/>
      <c r="HO1225" s="206"/>
      <c r="HP1225" s="206"/>
      <c r="HQ1225" s="206"/>
      <c r="HR1225" s="206"/>
      <c r="HS1225" s="206"/>
      <c r="HT1225" s="206"/>
      <c r="HU1225" s="206"/>
      <c r="HV1225" s="206"/>
      <c r="HW1225" s="206"/>
      <c r="HX1225" s="206"/>
      <c r="HY1225" s="206"/>
      <c r="HZ1225" s="206"/>
      <c r="IA1225" s="206"/>
      <c r="IB1225" s="206"/>
      <c r="IC1225" s="206"/>
      <c r="ID1225" s="206"/>
      <c r="IE1225" s="206"/>
      <c r="IF1225" s="206"/>
      <c r="IG1225" s="206"/>
      <c r="IH1225" s="206"/>
    </row>
    <row r="1226" spans="1:242" s="225" customFormat="1" hidden="1" x14ac:dyDescent="0.25">
      <c r="A1226" s="206"/>
      <c r="B1226" s="206"/>
      <c r="C1226" s="207">
        <v>43802</v>
      </c>
      <c r="D1226" s="248" t="s">
        <v>2147</v>
      </c>
      <c r="E1226" s="238" t="s">
        <v>2135</v>
      </c>
      <c r="F1226" s="238"/>
      <c r="G1226" s="249" t="s">
        <v>1187</v>
      </c>
      <c r="H1226" s="285"/>
      <c r="I1226" s="263">
        <v>2367000</v>
      </c>
      <c r="J1226" s="329">
        <f t="shared" si="20"/>
        <v>18006000</v>
      </c>
      <c r="K1226" s="419"/>
      <c r="L1226" s="287"/>
      <c r="M1226" s="238" t="s">
        <v>2135</v>
      </c>
      <c r="N1226" s="287"/>
      <c r="O1226" s="287"/>
      <c r="P1226" s="287"/>
      <c r="Q1226" s="287"/>
      <c r="R1226" s="287"/>
      <c r="S1226" s="287"/>
      <c r="T1226" s="287"/>
      <c r="U1226" s="287"/>
      <c r="V1226" s="287"/>
      <c r="W1226" s="287"/>
      <c r="X1226" s="287"/>
      <c r="Y1226" s="287"/>
      <c r="Z1226" s="287"/>
      <c r="AA1226" s="287"/>
      <c r="AB1226" s="287"/>
      <c r="AC1226" s="287"/>
      <c r="AD1226" s="287"/>
      <c r="AE1226" s="287"/>
      <c r="AF1226" s="287"/>
      <c r="AG1226" s="287"/>
      <c r="AH1226" s="287"/>
      <c r="AI1226" s="287"/>
      <c r="AJ1226" s="449"/>
      <c r="AK1226" s="206"/>
      <c r="AL1226" s="206"/>
      <c r="AM1226" s="206"/>
      <c r="AN1226" s="206"/>
      <c r="AO1226" s="206"/>
      <c r="AP1226" s="206"/>
      <c r="AQ1226" s="206"/>
      <c r="AR1226" s="206"/>
      <c r="AS1226" s="206"/>
      <c r="AT1226" s="206"/>
      <c r="AU1226" s="206"/>
      <c r="AV1226" s="206"/>
      <c r="AW1226" s="206"/>
      <c r="AX1226" s="206"/>
      <c r="AY1226" s="206"/>
      <c r="AZ1226" s="206"/>
      <c r="BA1226" s="206"/>
      <c r="BB1226" s="206"/>
      <c r="BC1226" s="206"/>
      <c r="BD1226" s="206"/>
      <c r="BE1226" s="206"/>
      <c r="BF1226" s="206"/>
      <c r="BG1226" s="206"/>
      <c r="BH1226" s="206"/>
      <c r="BI1226" s="206"/>
      <c r="BJ1226" s="206"/>
      <c r="BK1226" s="206"/>
      <c r="BL1226" s="206"/>
      <c r="BM1226" s="206"/>
      <c r="BN1226" s="206"/>
      <c r="BO1226" s="206"/>
      <c r="BP1226" s="206"/>
      <c r="BQ1226" s="206"/>
      <c r="BR1226" s="206"/>
      <c r="BS1226" s="206"/>
      <c r="BT1226" s="206"/>
      <c r="BU1226" s="206"/>
      <c r="BV1226" s="206"/>
      <c r="BW1226" s="206"/>
      <c r="BX1226" s="206"/>
      <c r="BY1226" s="206"/>
      <c r="BZ1226" s="206"/>
      <c r="CA1226" s="206"/>
      <c r="CB1226" s="206"/>
      <c r="CC1226" s="206"/>
      <c r="CD1226" s="206"/>
      <c r="CE1226" s="206"/>
      <c r="CF1226" s="206"/>
      <c r="CG1226" s="206"/>
      <c r="CH1226" s="206"/>
      <c r="CI1226" s="206"/>
      <c r="CJ1226" s="206"/>
      <c r="CK1226" s="206"/>
      <c r="CL1226" s="206"/>
      <c r="CM1226" s="206"/>
      <c r="CN1226" s="206"/>
      <c r="CO1226" s="206"/>
      <c r="CP1226" s="206"/>
      <c r="CQ1226" s="206"/>
      <c r="CR1226" s="206"/>
      <c r="CS1226" s="206"/>
      <c r="CT1226" s="206"/>
      <c r="CU1226" s="206"/>
      <c r="CV1226" s="206"/>
      <c r="CW1226" s="206"/>
      <c r="CX1226" s="206"/>
      <c r="CY1226" s="206"/>
      <c r="CZ1226" s="206"/>
      <c r="DA1226" s="206"/>
      <c r="DB1226" s="206"/>
      <c r="DC1226" s="206"/>
      <c r="DD1226" s="206"/>
      <c r="DE1226" s="206"/>
      <c r="DF1226" s="206"/>
      <c r="DG1226" s="206"/>
      <c r="DH1226" s="206"/>
      <c r="DI1226" s="206"/>
      <c r="DJ1226" s="206"/>
      <c r="DK1226" s="206"/>
      <c r="DL1226" s="206"/>
      <c r="DM1226" s="206"/>
      <c r="DN1226" s="206"/>
      <c r="DO1226" s="206"/>
      <c r="DP1226" s="206"/>
      <c r="DQ1226" s="206"/>
      <c r="DR1226" s="206"/>
      <c r="DS1226" s="206"/>
      <c r="DT1226" s="206"/>
      <c r="DU1226" s="206"/>
      <c r="DV1226" s="206"/>
      <c r="DW1226" s="206"/>
      <c r="DX1226" s="206"/>
      <c r="DY1226" s="206"/>
      <c r="DZ1226" s="206"/>
      <c r="EA1226" s="206"/>
      <c r="EB1226" s="206"/>
      <c r="EC1226" s="206"/>
      <c r="ED1226" s="206"/>
      <c r="EE1226" s="206"/>
      <c r="EF1226" s="206"/>
      <c r="EG1226" s="206"/>
      <c r="EH1226" s="206"/>
      <c r="EI1226" s="206"/>
      <c r="EJ1226" s="206"/>
      <c r="EK1226" s="206"/>
      <c r="EL1226" s="206"/>
      <c r="EM1226" s="206"/>
      <c r="EN1226" s="206"/>
      <c r="EO1226" s="206"/>
      <c r="EP1226" s="206"/>
      <c r="EQ1226" s="206"/>
      <c r="ER1226" s="206"/>
      <c r="ES1226" s="206"/>
      <c r="ET1226" s="206"/>
      <c r="EU1226" s="206"/>
      <c r="EV1226" s="206"/>
      <c r="EW1226" s="206"/>
      <c r="EX1226" s="206"/>
      <c r="EY1226" s="206"/>
      <c r="EZ1226" s="206"/>
      <c r="FA1226" s="206"/>
      <c r="FB1226" s="206"/>
      <c r="FC1226" s="206"/>
      <c r="FD1226" s="206"/>
      <c r="FE1226" s="206"/>
      <c r="FF1226" s="206"/>
      <c r="FG1226" s="206"/>
      <c r="FH1226" s="206"/>
      <c r="FI1226" s="206"/>
      <c r="FJ1226" s="206"/>
      <c r="FK1226" s="206"/>
      <c r="FL1226" s="206"/>
      <c r="FM1226" s="206"/>
      <c r="FN1226" s="206"/>
      <c r="FO1226" s="206"/>
      <c r="FP1226" s="206"/>
      <c r="FQ1226" s="206"/>
      <c r="FR1226" s="206"/>
      <c r="FS1226" s="206"/>
      <c r="FT1226" s="206"/>
      <c r="FU1226" s="206"/>
      <c r="FV1226" s="206"/>
      <c r="FW1226" s="206"/>
      <c r="FX1226" s="206"/>
      <c r="FY1226" s="206"/>
      <c r="FZ1226" s="206"/>
      <c r="GA1226" s="206"/>
      <c r="GB1226" s="206"/>
      <c r="GC1226" s="206"/>
      <c r="GD1226" s="206"/>
      <c r="GE1226" s="206"/>
      <c r="GF1226" s="206"/>
      <c r="GG1226" s="206"/>
      <c r="GH1226" s="206"/>
      <c r="GI1226" s="206"/>
      <c r="GJ1226" s="206"/>
      <c r="GK1226" s="206"/>
      <c r="GL1226" s="206"/>
      <c r="GM1226" s="206"/>
      <c r="GN1226" s="206"/>
      <c r="GO1226" s="206"/>
      <c r="GP1226" s="206"/>
      <c r="GQ1226" s="206"/>
      <c r="GR1226" s="206"/>
      <c r="GS1226" s="206"/>
      <c r="GT1226" s="206"/>
      <c r="GU1226" s="206"/>
      <c r="GV1226" s="206"/>
      <c r="GW1226" s="206"/>
      <c r="GX1226" s="206"/>
      <c r="GY1226" s="206"/>
      <c r="GZ1226" s="206"/>
      <c r="HA1226" s="206"/>
      <c r="HB1226" s="206"/>
      <c r="HC1226" s="206"/>
      <c r="HD1226" s="206"/>
      <c r="HE1226" s="206"/>
      <c r="HF1226" s="206"/>
      <c r="HG1226" s="206"/>
      <c r="HH1226" s="206"/>
      <c r="HI1226" s="206"/>
      <c r="HJ1226" s="206"/>
      <c r="HK1226" s="206"/>
      <c r="HL1226" s="206"/>
      <c r="HM1226" s="206"/>
      <c r="HN1226" s="206"/>
      <c r="HO1226" s="206"/>
      <c r="HP1226" s="206"/>
      <c r="HQ1226" s="206"/>
      <c r="HR1226" s="206"/>
      <c r="HS1226" s="206"/>
      <c r="HT1226" s="206"/>
      <c r="HU1226" s="206"/>
      <c r="HV1226" s="206"/>
      <c r="HW1226" s="206"/>
      <c r="HX1226" s="206"/>
      <c r="HY1226" s="206"/>
      <c r="HZ1226" s="206"/>
      <c r="IA1226" s="206"/>
      <c r="IB1226" s="206"/>
      <c r="IC1226" s="206"/>
      <c r="ID1226" s="206"/>
      <c r="IE1226" s="206"/>
      <c r="IF1226" s="206"/>
      <c r="IG1226" s="206"/>
      <c r="IH1226" s="206"/>
    </row>
    <row r="1227" spans="1:242" s="225" customFormat="1" hidden="1" x14ac:dyDescent="0.25">
      <c r="A1227" s="206"/>
      <c r="B1227" s="206"/>
      <c r="C1227" s="207">
        <v>43802</v>
      </c>
      <c r="D1227" s="248" t="s">
        <v>2148</v>
      </c>
      <c r="E1227" s="238" t="s">
        <v>2136</v>
      </c>
      <c r="F1227" s="238"/>
      <c r="G1227" s="249" t="s">
        <v>1392</v>
      </c>
      <c r="H1227" s="285"/>
      <c r="I1227" s="263">
        <v>1677500</v>
      </c>
      <c r="J1227" s="329">
        <f t="shared" si="20"/>
        <v>16328500</v>
      </c>
      <c r="K1227" s="419"/>
      <c r="L1227" s="287"/>
      <c r="M1227" s="238" t="s">
        <v>2136</v>
      </c>
      <c r="N1227" s="287"/>
      <c r="O1227" s="287"/>
      <c r="P1227" s="287"/>
      <c r="Q1227" s="287"/>
      <c r="R1227" s="287"/>
      <c r="S1227" s="287"/>
      <c r="T1227" s="287"/>
      <c r="U1227" s="287"/>
      <c r="V1227" s="287"/>
      <c r="W1227" s="287"/>
      <c r="X1227" s="287"/>
      <c r="Y1227" s="287"/>
      <c r="Z1227" s="287"/>
      <c r="AA1227" s="287"/>
      <c r="AB1227" s="287"/>
      <c r="AC1227" s="287"/>
      <c r="AD1227" s="287"/>
      <c r="AE1227" s="287"/>
      <c r="AF1227" s="287"/>
      <c r="AG1227" s="287"/>
      <c r="AH1227" s="287"/>
      <c r="AI1227" s="287"/>
      <c r="AJ1227" s="449"/>
      <c r="AK1227" s="206"/>
      <c r="AL1227" s="206"/>
      <c r="AM1227" s="206"/>
      <c r="AN1227" s="206"/>
      <c r="AO1227" s="206"/>
      <c r="AP1227" s="206"/>
      <c r="AQ1227" s="206"/>
      <c r="AR1227" s="206"/>
      <c r="AS1227" s="206"/>
      <c r="AT1227" s="206"/>
      <c r="AU1227" s="206"/>
      <c r="AV1227" s="206"/>
      <c r="AW1227" s="206"/>
      <c r="AX1227" s="206"/>
      <c r="AY1227" s="206"/>
      <c r="AZ1227" s="206"/>
      <c r="BA1227" s="206"/>
      <c r="BB1227" s="206"/>
      <c r="BC1227" s="206"/>
      <c r="BD1227" s="206"/>
      <c r="BE1227" s="206"/>
      <c r="BF1227" s="206"/>
      <c r="BG1227" s="206"/>
      <c r="BH1227" s="206"/>
      <c r="BI1227" s="206"/>
      <c r="BJ1227" s="206"/>
      <c r="BK1227" s="206"/>
      <c r="BL1227" s="206"/>
      <c r="BM1227" s="206"/>
      <c r="BN1227" s="206"/>
      <c r="BO1227" s="206"/>
      <c r="BP1227" s="206"/>
      <c r="BQ1227" s="206"/>
      <c r="BR1227" s="206"/>
      <c r="BS1227" s="206"/>
      <c r="BT1227" s="206"/>
      <c r="BU1227" s="206"/>
      <c r="BV1227" s="206"/>
      <c r="BW1227" s="206"/>
      <c r="BX1227" s="206"/>
      <c r="BY1227" s="206"/>
      <c r="BZ1227" s="206"/>
      <c r="CA1227" s="206"/>
      <c r="CB1227" s="206"/>
      <c r="CC1227" s="206"/>
      <c r="CD1227" s="206"/>
      <c r="CE1227" s="206"/>
      <c r="CF1227" s="206"/>
      <c r="CG1227" s="206"/>
      <c r="CH1227" s="206"/>
      <c r="CI1227" s="206"/>
      <c r="CJ1227" s="206"/>
      <c r="CK1227" s="206"/>
      <c r="CL1227" s="206"/>
      <c r="CM1227" s="206"/>
      <c r="CN1227" s="206"/>
      <c r="CO1227" s="206"/>
      <c r="CP1227" s="206"/>
      <c r="CQ1227" s="206"/>
      <c r="CR1227" s="206"/>
      <c r="CS1227" s="206"/>
      <c r="CT1227" s="206"/>
      <c r="CU1227" s="206"/>
      <c r="CV1227" s="206"/>
      <c r="CW1227" s="206"/>
      <c r="CX1227" s="206"/>
      <c r="CY1227" s="206"/>
      <c r="CZ1227" s="206"/>
      <c r="DA1227" s="206"/>
      <c r="DB1227" s="206"/>
      <c r="DC1227" s="206"/>
      <c r="DD1227" s="206"/>
      <c r="DE1227" s="206"/>
      <c r="DF1227" s="206"/>
      <c r="DG1227" s="206"/>
      <c r="DH1227" s="206"/>
      <c r="DI1227" s="206"/>
      <c r="DJ1227" s="206"/>
      <c r="DK1227" s="206"/>
      <c r="DL1227" s="206"/>
      <c r="DM1227" s="206"/>
      <c r="DN1227" s="206"/>
      <c r="DO1227" s="206"/>
      <c r="DP1227" s="206"/>
      <c r="DQ1227" s="206"/>
      <c r="DR1227" s="206"/>
      <c r="DS1227" s="206"/>
      <c r="DT1227" s="206"/>
      <c r="DU1227" s="206"/>
      <c r="DV1227" s="206"/>
      <c r="DW1227" s="206"/>
      <c r="DX1227" s="206"/>
      <c r="DY1227" s="206"/>
      <c r="DZ1227" s="206"/>
      <c r="EA1227" s="206"/>
      <c r="EB1227" s="206"/>
      <c r="EC1227" s="206"/>
      <c r="ED1227" s="206"/>
      <c r="EE1227" s="206"/>
      <c r="EF1227" s="206"/>
      <c r="EG1227" s="206"/>
      <c r="EH1227" s="206"/>
      <c r="EI1227" s="206"/>
      <c r="EJ1227" s="206"/>
      <c r="EK1227" s="206"/>
      <c r="EL1227" s="206"/>
      <c r="EM1227" s="206"/>
      <c r="EN1227" s="206"/>
      <c r="EO1227" s="206"/>
      <c r="EP1227" s="206"/>
      <c r="EQ1227" s="206"/>
      <c r="ER1227" s="206"/>
      <c r="ES1227" s="206"/>
      <c r="ET1227" s="206"/>
      <c r="EU1227" s="206"/>
      <c r="EV1227" s="206"/>
      <c r="EW1227" s="206"/>
      <c r="EX1227" s="206"/>
      <c r="EY1227" s="206"/>
      <c r="EZ1227" s="206"/>
      <c r="FA1227" s="206"/>
      <c r="FB1227" s="206"/>
      <c r="FC1227" s="206"/>
      <c r="FD1227" s="206"/>
      <c r="FE1227" s="206"/>
      <c r="FF1227" s="206"/>
      <c r="FG1227" s="206"/>
      <c r="FH1227" s="206"/>
      <c r="FI1227" s="206"/>
      <c r="FJ1227" s="206"/>
      <c r="FK1227" s="206"/>
      <c r="FL1227" s="206"/>
      <c r="FM1227" s="206"/>
      <c r="FN1227" s="206"/>
      <c r="FO1227" s="206"/>
      <c r="FP1227" s="206"/>
      <c r="FQ1227" s="206"/>
      <c r="FR1227" s="206"/>
      <c r="FS1227" s="206"/>
      <c r="FT1227" s="206"/>
      <c r="FU1227" s="206"/>
      <c r="FV1227" s="206"/>
      <c r="FW1227" s="206"/>
      <c r="FX1227" s="206"/>
      <c r="FY1227" s="206"/>
      <c r="FZ1227" s="206"/>
      <c r="GA1227" s="206"/>
      <c r="GB1227" s="206"/>
      <c r="GC1227" s="206"/>
      <c r="GD1227" s="206"/>
      <c r="GE1227" s="206"/>
      <c r="GF1227" s="206"/>
      <c r="GG1227" s="206"/>
      <c r="GH1227" s="206"/>
      <c r="GI1227" s="206"/>
      <c r="GJ1227" s="206"/>
      <c r="GK1227" s="206"/>
      <c r="GL1227" s="206"/>
      <c r="GM1227" s="206"/>
      <c r="GN1227" s="206"/>
      <c r="GO1227" s="206"/>
      <c r="GP1227" s="206"/>
      <c r="GQ1227" s="206"/>
      <c r="GR1227" s="206"/>
      <c r="GS1227" s="206"/>
      <c r="GT1227" s="206"/>
      <c r="GU1227" s="206"/>
      <c r="GV1227" s="206"/>
      <c r="GW1227" s="206"/>
      <c r="GX1227" s="206"/>
      <c r="GY1227" s="206"/>
      <c r="GZ1227" s="206"/>
      <c r="HA1227" s="206"/>
      <c r="HB1227" s="206"/>
      <c r="HC1227" s="206"/>
      <c r="HD1227" s="206"/>
      <c r="HE1227" s="206"/>
      <c r="HF1227" s="206"/>
      <c r="HG1227" s="206"/>
      <c r="HH1227" s="206"/>
      <c r="HI1227" s="206"/>
      <c r="HJ1227" s="206"/>
      <c r="HK1227" s="206"/>
      <c r="HL1227" s="206"/>
      <c r="HM1227" s="206"/>
      <c r="HN1227" s="206"/>
      <c r="HO1227" s="206"/>
      <c r="HP1227" s="206"/>
      <c r="HQ1227" s="206"/>
      <c r="HR1227" s="206"/>
      <c r="HS1227" s="206"/>
      <c r="HT1227" s="206"/>
      <c r="HU1227" s="206"/>
      <c r="HV1227" s="206"/>
      <c r="HW1227" s="206"/>
      <c r="HX1227" s="206"/>
      <c r="HY1227" s="206"/>
      <c r="HZ1227" s="206"/>
      <c r="IA1227" s="206"/>
      <c r="IB1227" s="206"/>
      <c r="IC1227" s="206"/>
      <c r="ID1227" s="206"/>
      <c r="IE1227" s="206"/>
      <c r="IF1227" s="206"/>
      <c r="IG1227" s="206"/>
      <c r="IH1227" s="206"/>
    </row>
    <row r="1228" spans="1:242" s="225" customFormat="1" hidden="1" x14ac:dyDescent="0.25">
      <c r="A1228" s="206"/>
      <c r="B1228" s="206"/>
      <c r="C1228" s="207">
        <v>43802</v>
      </c>
      <c r="D1228" s="248" t="s">
        <v>2150</v>
      </c>
      <c r="E1228" s="238" t="s">
        <v>2137</v>
      </c>
      <c r="F1228" s="238"/>
      <c r="G1228" s="249" t="s">
        <v>2149</v>
      </c>
      <c r="H1228" s="285"/>
      <c r="I1228" s="263">
        <v>385000</v>
      </c>
      <c r="J1228" s="329">
        <f t="shared" si="20"/>
        <v>15943500</v>
      </c>
      <c r="K1228" s="419"/>
      <c r="L1228" s="287"/>
      <c r="M1228" s="238" t="s">
        <v>2137</v>
      </c>
      <c r="N1228" s="287"/>
      <c r="O1228" s="287"/>
      <c r="P1228" s="287"/>
      <c r="Q1228" s="287"/>
      <c r="R1228" s="287"/>
      <c r="S1228" s="287"/>
      <c r="T1228" s="287"/>
      <c r="U1228" s="287"/>
      <c r="V1228" s="287"/>
      <c r="W1228" s="287"/>
      <c r="X1228" s="287"/>
      <c r="Y1228" s="287"/>
      <c r="Z1228" s="287"/>
      <c r="AA1228" s="287"/>
      <c r="AB1228" s="287"/>
      <c r="AC1228" s="287"/>
      <c r="AD1228" s="287"/>
      <c r="AE1228" s="287"/>
      <c r="AF1228" s="287"/>
      <c r="AG1228" s="287"/>
      <c r="AH1228" s="287"/>
      <c r="AI1228" s="287"/>
      <c r="AJ1228" s="449"/>
      <c r="AK1228" s="206"/>
      <c r="AL1228" s="206"/>
      <c r="AM1228" s="206"/>
      <c r="AN1228" s="206"/>
      <c r="AO1228" s="206"/>
      <c r="AP1228" s="206"/>
      <c r="AQ1228" s="206"/>
      <c r="AR1228" s="206"/>
      <c r="AS1228" s="206"/>
      <c r="AT1228" s="206"/>
      <c r="AU1228" s="206"/>
      <c r="AV1228" s="206"/>
      <c r="AW1228" s="206"/>
      <c r="AX1228" s="206"/>
      <c r="AY1228" s="206"/>
      <c r="AZ1228" s="206"/>
      <c r="BA1228" s="206"/>
      <c r="BB1228" s="206"/>
      <c r="BC1228" s="206"/>
      <c r="BD1228" s="206"/>
      <c r="BE1228" s="206"/>
      <c r="BF1228" s="206"/>
      <c r="BG1228" s="206"/>
      <c r="BH1228" s="206"/>
      <c r="BI1228" s="206"/>
      <c r="BJ1228" s="206"/>
      <c r="BK1228" s="206"/>
      <c r="BL1228" s="206"/>
      <c r="BM1228" s="206"/>
      <c r="BN1228" s="206"/>
      <c r="BO1228" s="206"/>
      <c r="BP1228" s="206"/>
      <c r="BQ1228" s="206"/>
      <c r="BR1228" s="206"/>
      <c r="BS1228" s="206"/>
      <c r="BT1228" s="206"/>
      <c r="BU1228" s="206"/>
      <c r="BV1228" s="206"/>
      <c r="BW1228" s="206"/>
      <c r="BX1228" s="206"/>
      <c r="BY1228" s="206"/>
      <c r="BZ1228" s="206"/>
      <c r="CA1228" s="206"/>
      <c r="CB1228" s="206"/>
      <c r="CC1228" s="206"/>
      <c r="CD1228" s="206"/>
      <c r="CE1228" s="206"/>
      <c r="CF1228" s="206"/>
      <c r="CG1228" s="206"/>
      <c r="CH1228" s="206"/>
      <c r="CI1228" s="206"/>
      <c r="CJ1228" s="206"/>
      <c r="CK1228" s="206"/>
      <c r="CL1228" s="206"/>
      <c r="CM1228" s="206"/>
      <c r="CN1228" s="206"/>
      <c r="CO1228" s="206"/>
      <c r="CP1228" s="206"/>
      <c r="CQ1228" s="206"/>
      <c r="CR1228" s="206"/>
      <c r="CS1228" s="206"/>
      <c r="CT1228" s="206"/>
      <c r="CU1228" s="206"/>
      <c r="CV1228" s="206"/>
      <c r="CW1228" s="206"/>
      <c r="CX1228" s="206"/>
      <c r="CY1228" s="206"/>
      <c r="CZ1228" s="206"/>
      <c r="DA1228" s="206"/>
      <c r="DB1228" s="206"/>
      <c r="DC1228" s="206"/>
      <c r="DD1228" s="206"/>
      <c r="DE1228" s="206"/>
      <c r="DF1228" s="206"/>
      <c r="DG1228" s="206"/>
      <c r="DH1228" s="206"/>
      <c r="DI1228" s="206"/>
      <c r="DJ1228" s="206"/>
      <c r="DK1228" s="206"/>
      <c r="DL1228" s="206"/>
      <c r="DM1228" s="206"/>
      <c r="DN1228" s="206"/>
      <c r="DO1228" s="206"/>
      <c r="DP1228" s="206"/>
      <c r="DQ1228" s="206"/>
      <c r="DR1228" s="206"/>
      <c r="DS1228" s="206"/>
      <c r="DT1228" s="206"/>
      <c r="DU1228" s="206"/>
      <c r="DV1228" s="206"/>
      <c r="DW1228" s="206"/>
      <c r="DX1228" s="206"/>
      <c r="DY1228" s="206"/>
      <c r="DZ1228" s="206"/>
      <c r="EA1228" s="206"/>
      <c r="EB1228" s="206"/>
      <c r="EC1228" s="206"/>
      <c r="ED1228" s="206"/>
      <c r="EE1228" s="206"/>
      <c r="EF1228" s="206"/>
      <c r="EG1228" s="206"/>
      <c r="EH1228" s="206"/>
      <c r="EI1228" s="206"/>
      <c r="EJ1228" s="206"/>
      <c r="EK1228" s="206"/>
      <c r="EL1228" s="206"/>
      <c r="EM1228" s="206"/>
      <c r="EN1228" s="206"/>
      <c r="EO1228" s="206"/>
      <c r="EP1228" s="206"/>
      <c r="EQ1228" s="206"/>
      <c r="ER1228" s="206"/>
      <c r="ES1228" s="206"/>
      <c r="ET1228" s="206"/>
      <c r="EU1228" s="206"/>
      <c r="EV1228" s="206"/>
      <c r="EW1228" s="206"/>
      <c r="EX1228" s="206"/>
      <c r="EY1228" s="206"/>
      <c r="EZ1228" s="206"/>
      <c r="FA1228" s="206"/>
      <c r="FB1228" s="206"/>
      <c r="FC1228" s="206"/>
      <c r="FD1228" s="206"/>
      <c r="FE1228" s="206"/>
      <c r="FF1228" s="206"/>
      <c r="FG1228" s="206"/>
      <c r="FH1228" s="206"/>
      <c r="FI1228" s="206"/>
      <c r="FJ1228" s="206"/>
      <c r="FK1228" s="206"/>
      <c r="FL1228" s="206"/>
      <c r="FM1228" s="206"/>
      <c r="FN1228" s="206"/>
      <c r="FO1228" s="206"/>
      <c r="FP1228" s="206"/>
      <c r="FQ1228" s="206"/>
      <c r="FR1228" s="206"/>
      <c r="FS1228" s="206"/>
      <c r="FT1228" s="206"/>
      <c r="FU1228" s="206"/>
      <c r="FV1228" s="206"/>
      <c r="FW1228" s="206"/>
      <c r="FX1228" s="206"/>
      <c r="FY1228" s="206"/>
      <c r="FZ1228" s="206"/>
      <c r="GA1228" s="206"/>
      <c r="GB1228" s="206"/>
      <c r="GC1228" s="206"/>
      <c r="GD1228" s="206"/>
      <c r="GE1228" s="206"/>
      <c r="GF1228" s="206"/>
      <c r="GG1228" s="206"/>
      <c r="GH1228" s="206"/>
      <c r="GI1228" s="206"/>
      <c r="GJ1228" s="206"/>
      <c r="GK1228" s="206"/>
      <c r="GL1228" s="206"/>
      <c r="GM1228" s="206"/>
      <c r="GN1228" s="206"/>
      <c r="GO1228" s="206"/>
      <c r="GP1228" s="206"/>
      <c r="GQ1228" s="206"/>
      <c r="GR1228" s="206"/>
      <c r="GS1228" s="206"/>
      <c r="GT1228" s="206"/>
      <c r="GU1228" s="206"/>
      <c r="GV1228" s="206"/>
      <c r="GW1228" s="206"/>
      <c r="GX1228" s="206"/>
      <c r="GY1228" s="206"/>
      <c r="GZ1228" s="206"/>
      <c r="HA1228" s="206"/>
      <c r="HB1228" s="206"/>
      <c r="HC1228" s="206"/>
      <c r="HD1228" s="206"/>
      <c r="HE1228" s="206"/>
      <c r="HF1228" s="206"/>
      <c r="HG1228" s="206"/>
      <c r="HH1228" s="206"/>
      <c r="HI1228" s="206"/>
      <c r="HJ1228" s="206"/>
      <c r="HK1228" s="206"/>
      <c r="HL1228" s="206"/>
      <c r="HM1228" s="206"/>
      <c r="HN1228" s="206"/>
      <c r="HO1228" s="206"/>
      <c r="HP1228" s="206"/>
      <c r="HQ1228" s="206"/>
      <c r="HR1228" s="206"/>
      <c r="HS1228" s="206"/>
      <c r="HT1228" s="206"/>
      <c r="HU1228" s="206"/>
      <c r="HV1228" s="206"/>
      <c r="HW1228" s="206"/>
      <c r="HX1228" s="206"/>
      <c r="HY1228" s="206"/>
      <c r="HZ1228" s="206"/>
      <c r="IA1228" s="206"/>
      <c r="IB1228" s="206"/>
      <c r="IC1228" s="206"/>
      <c r="ID1228" s="206"/>
      <c r="IE1228" s="206"/>
      <c r="IF1228" s="206"/>
      <c r="IG1228" s="206"/>
      <c r="IH1228" s="206"/>
    </row>
    <row r="1229" spans="1:242" s="225" customFormat="1" hidden="1" x14ac:dyDescent="0.25">
      <c r="A1229" s="206"/>
      <c r="B1229" s="206"/>
      <c r="C1229" s="207">
        <v>43803</v>
      </c>
      <c r="D1229" s="248" t="s">
        <v>2151</v>
      </c>
      <c r="E1229" s="238" t="s">
        <v>2138</v>
      </c>
      <c r="F1229" s="238"/>
      <c r="G1229" s="249" t="s">
        <v>1281</v>
      </c>
      <c r="H1229" s="285"/>
      <c r="I1229" s="263">
        <v>1504935</v>
      </c>
      <c r="J1229" s="329">
        <f t="shared" si="20"/>
        <v>14438565</v>
      </c>
      <c r="K1229" s="419"/>
      <c r="L1229" s="287"/>
      <c r="M1229" s="238" t="s">
        <v>2138</v>
      </c>
      <c r="N1229" s="287"/>
      <c r="O1229" s="287"/>
      <c r="P1229" s="287"/>
      <c r="Q1229" s="287"/>
      <c r="R1229" s="287"/>
      <c r="S1229" s="287"/>
      <c r="T1229" s="287"/>
      <c r="U1229" s="287"/>
      <c r="V1229" s="287"/>
      <c r="W1229" s="287"/>
      <c r="X1229" s="287"/>
      <c r="Y1229" s="287"/>
      <c r="Z1229" s="287"/>
      <c r="AA1229" s="287"/>
      <c r="AB1229" s="287"/>
      <c r="AC1229" s="287"/>
      <c r="AD1229" s="287"/>
      <c r="AE1229" s="287"/>
      <c r="AF1229" s="287"/>
      <c r="AG1229" s="287"/>
      <c r="AH1229" s="287"/>
      <c r="AI1229" s="287"/>
      <c r="AJ1229" s="449"/>
      <c r="AK1229" s="206"/>
      <c r="AL1229" s="206"/>
      <c r="AM1229" s="206"/>
      <c r="AN1229" s="206"/>
      <c r="AO1229" s="206"/>
      <c r="AP1229" s="206"/>
      <c r="AQ1229" s="206"/>
      <c r="AR1229" s="206"/>
      <c r="AS1229" s="206"/>
      <c r="AT1229" s="206"/>
      <c r="AU1229" s="206"/>
      <c r="AV1229" s="206"/>
      <c r="AW1229" s="206"/>
      <c r="AX1229" s="206"/>
      <c r="AY1229" s="206"/>
      <c r="AZ1229" s="206"/>
      <c r="BA1229" s="206"/>
      <c r="BB1229" s="206"/>
      <c r="BC1229" s="206"/>
      <c r="BD1229" s="206"/>
      <c r="BE1229" s="206"/>
      <c r="BF1229" s="206"/>
      <c r="BG1229" s="206"/>
      <c r="BH1229" s="206"/>
      <c r="BI1229" s="206"/>
      <c r="BJ1229" s="206"/>
      <c r="BK1229" s="206"/>
      <c r="BL1229" s="206"/>
      <c r="BM1229" s="206"/>
      <c r="BN1229" s="206"/>
      <c r="BO1229" s="206"/>
      <c r="BP1229" s="206"/>
      <c r="BQ1229" s="206"/>
      <c r="BR1229" s="206"/>
      <c r="BS1229" s="206"/>
      <c r="BT1229" s="206"/>
      <c r="BU1229" s="206"/>
      <c r="BV1229" s="206"/>
      <c r="BW1229" s="206"/>
      <c r="BX1229" s="206"/>
      <c r="BY1229" s="206"/>
      <c r="BZ1229" s="206"/>
      <c r="CA1229" s="206"/>
      <c r="CB1229" s="206"/>
      <c r="CC1229" s="206"/>
      <c r="CD1229" s="206"/>
      <c r="CE1229" s="206"/>
      <c r="CF1229" s="206"/>
      <c r="CG1229" s="206"/>
      <c r="CH1229" s="206"/>
      <c r="CI1229" s="206"/>
      <c r="CJ1229" s="206"/>
      <c r="CK1229" s="206"/>
      <c r="CL1229" s="206"/>
      <c r="CM1229" s="206"/>
      <c r="CN1229" s="206"/>
      <c r="CO1229" s="206"/>
      <c r="CP1229" s="206"/>
      <c r="CQ1229" s="206"/>
      <c r="CR1229" s="206"/>
      <c r="CS1229" s="206"/>
      <c r="CT1229" s="206"/>
      <c r="CU1229" s="206"/>
      <c r="CV1229" s="206"/>
      <c r="CW1229" s="206"/>
      <c r="CX1229" s="206"/>
      <c r="CY1229" s="206"/>
      <c r="CZ1229" s="206"/>
      <c r="DA1229" s="206"/>
      <c r="DB1229" s="206"/>
      <c r="DC1229" s="206"/>
      <c r="DD1229" s="206"/>
      <c r="DE1229" s="206"/>
      <c r="DF1229" s="206"/>
      <c r="DG1229" s="206"/>
      <c r="DH1229" s="206"/>
      <c r="DI1229" s="206"/>
      <c r="DJ1229" s="206"/>
      <c r="DK1229" s="206"/>
      <c r="DL1229" s="206"/>
      <c r="DM1229" s="206"/>
      <c r="DN1229" s="206"/>
      <c r="DO1229" s="206"/>
      <c r="DP1229" s="206"/>
      <c r="DQ1229" s="206"/>
      <c r="DR1229" s="206"/>
      <c r="DS1229" s="206"/>
      <c r="DT1229" s="206"/>
      <c r="DU1229" s="206"/>
      <c r="DV1229" s="206"/>
      <c r="DW1229" s="206"/>
      <c r="DX1229" s="206"/>
      <c r="DY1229" s="206"/>
      <c r="DZ1229" s="206"/>
      <c r="EA1229" s="206"/>
      <c r="EB1229" s="206"/>
      <c r="EC1229" s="206"/>
      <c r="ED1229" s="206"/>
      <c r="EE1229" s="206"/>
      <c r="EF1229" s="206"/>
      <c r="EG1229" s="206"/>
      <c r="EH1229" s="206"/>
      <c r="EI1229" s="206"/>
      <c r="EJ1229" s="206"/>
      <c r="EK1229" s="206"/>
      <c r="EL1229" s="206"/>
      <c r="EM1229" s="206"/>
      <c r="EN1229" s="206"/>
      <c r="EO1229" s="206"/>
      <c r="EP1229" s="206"/>
      <c r="EQ1229" s="206"/>
      <c r="ER1229" s="206"/>
      <c r="ES1229" s="206"/>
      <c r="ET1229" s="206"/>
      <c r="EU1229" s="206"/>
      <c r="EV1229" s="206"/>
      <c r="EW1229" s="206"/>
      <c r="EX1229" s="206"/>
      <c r="EY1229" s="206"/>
      <c r="EZ1229" s="206"/>
      <c r="FA1229" s="206"/>
      <c r="FB1229" s="206"/>
      <c r="FC1229" s="206"/>
      <c r="FD1229" s="206"/>
      <c r="FE1229" s="206"/>
      <c r="FF1229" s="206"/>
      <c r="FG1229" s="206"/>
      <c r="FH1229" s="206"/>
      <c r="FI1229" s="206"/>
      <c r="FJ1229" s="206"/>
      <c r="FK1229" s="206"/>
      <c r="FL1229" s="206"/>
      <c r="FM1229" s="206"/>
      <c r="FN1229" s="206"/>
      <c r="FO1229" s="206"/>
      <c r="FP1229" s="206"/>
      <c r="FQ1229" s="206"/>
      <c r="FR1229" s="206"/>
      <c r="FS1229" s="206"/>
      <c r="FT1229" s="206"/>
      <c r="FU1229" s="206"/>
      <c r="FV1229" s="206"/>
      <c r="FW1229" s="206"/>
      <c r="FX1229" s="206"/>
      <c r="FY1229" s="206"/>
      <c r="FZ1229" s="206"/>
      <c r="GA1229" s="206"/>
      <c r="GB1229" s="206"/>
      <c r="GC1229" s="206"/>
      <c r="GD1229" s="206"/>
      <c r="GE1229" s="206"/>
      <c r="GF1229" s="206"/>
      <c r="GG1229" s="206"/>
      <c r="GH1229" s="206"/>
      <c r="GI1229" s="206"/>
      <c r="GJ1229" s="206"/>
      <c r="GK1229" s="206"/>
      <c r="GL1229" s="206"/>
      <c r="GM1229" s="206"/>
      <c r="GN1229" s="206"/>
      <c r="GO1229" s="206"/>
      <c r="GP1229" s="206"/>
      <c r="GQ1229" s="206"/>
      <c r="GR1229" s="206"/>
      <c r="GS1229" s="206"/>
      <c r="GT1229" s="206"/>
      <c r="GU1229" s="206"/>
      <c r="GV1229" s="206"/>
      <c r="GW1229" s="206"/>
      <c r="GX1229" s="206"/>
      <c r="GY1229" s="206"/>
      <c r="GZ1229" s="206"/>
      <c r="HA1229" s="206"/>
      <c r="HB1229" s="206"/>
      <c r="HC1229" s="206"/>
      <c r="HD1229" s="206"/>
      <c r="HE1229" s="206"/>
      <c r="HF1229" s="206"/>
      <c r="HG1229" s="206"/>
      <c r="HH1229" s="206"/>
      <c r="HI1229" s="206"/>
      <c r="HJ1229" s="206"/>
      <c r="HK1229" s="206"/>
      <c r="HL1229" s="206"/>
      <c r="HM1229" s="206"/>
      <c r="HN1229" s="206"/>
      <c r="HO1229" s="206"/>
      <c r="HP1229" s="206"/>
      <c r="HQ1229" s="206"/>
      <c r="HR1229" s="206"/>
      <c r="HS1229" s="206"/>
      <c r="HT1229" s="206"/>
      <c r="HU1229" s="206"/>
      <c r="HV1229" s="206"/>
      <c r="HW1229" s="206"/>
      <c r="HX1229" s="206"/>
      <c r="HY1229" s="206"/>
      <c r="HZ1229" s="206"/>
      <c r="IA1229" s="206"/>
      <c r="IB1229" s="206"/>
      <c r="IC1229" s="206"/>
      <c r="ID1229" s="206"/>
      <c r="IE1229" s="206"/>
      <c r="IF1229" s="206"/>
      <c r="IG1229" s="206"/>
      <c r="IH1229" s="206"/>
    </row>
    <row r="1230" spans="1:242" s="225" customFormat="1" hidden="1" x14ac:dyDescent="0.25">
      <c r="A1230" s="206"/>
      <c r="B1230" s="206"/>
      <c r="C1230" s="207">
        <v>43803</v>
      </c>
      <c r="D1230" s="248" t="s">
        <v>2153</v>
      </c>
      <c r="E1230" s="238" t="s">
        <v>2139</v>
      </c>
      <c r="F1230" s="238"/>
      <c r="G1230" s="249" t="s">
        <v>2152</v>
      </c>
      <c r="H1230" s="285"/>
      <c r="I1230" s="263">
        <v>35000</v>
      </c>
      <c r="J1230" s="329">
        <f t="shared" si="20"/>
        <v>14403565</v>
      </c>
      <c r="K1230" s="419"/>
      <c r="L1230" s="287"/>
      <c r="M1230" s="238" t="s">
        <v>2139</v>
      </c>
      <c r="N1230" s="287"/>
      <c r="O1230" s="287"/>
      <c r="P1230" s="287"/>
      <c r="Q1230" s="287"/>
      <c r="R1230" s="287"/>
      <c r="S1230" s="287"/>
      <c r="T1230" s="287"/>
      <c r="U1230" s="287"/>
      <c r="V1230" s="287"/>
      <c r="W1230" s="287"/>
      <c r="X1230" s="287"/>
      <c r="Y1230" s="287"/>
      <c r="Z1230" s="287"/>
      <c r="AA1230" s="287"/>
      <c r="AB1230" s="287"/>
      <c r="AC1230" s="287"/>
      <c r="AD1230" s="287"/>
      <c r="AE1230" s="287"/>
      <c r="AF1230" s="287"/>
      <c r="AG1230" s="287"/>
      <c r="AH1230" s="287"/>
      <c r="AI1230" s="287"/>
      <c r="AJ1230" s="449"/>
      <c r="AK1230" s="206"/>
      <c r="AL1230" s="206"/>
      <c r="AM1230" s="206"/>
      <c r="AN1230" s="206"/>
      <c r="AO1230" s="206"/>
      <c r="AP1230" s="206"/>
      <c r="AQ1230" s="206"/>
      <c r="AR1230" s="206"/>
      <c r="AS1230" s="206"/>
      <c r="AT1230" s="206"/>
      <c r="AU1230" s="206"/>
      <c r="AV1230" s="206"/>
      <c r="AW1230" s="206"/>
      <c r="AX1230" s="206"/>
      <c r="AY1230" s="206"/>
      <c r="AZ1230" s="206"/>
      <c r="BA1230" s="206"/>
      <c r="BB1230" s="206"/>
      <c r="BC1230" s="206"/>
      <c r="BD1230" s="206"/>
      <c r="BE1230" s="206"/>
      <c r="BF1230" s="206"/>
      <c r="BG1230" s="206"/>
      <c r="BH1230" s="206"/>
      <c r="BI1230" s="206"/>
      <c r="BJ1230" s="206"/>
      <c r="BK1230" s="206"/>
      <c r="BL1230" s="206"/>
      <c r="BM1230" s="206"/>
      <c r="BN1230" s="206"/>
      <c r="BO1230" s="206"/>
      <c r="BP1230" s="206"/>
      <c r="BQ1230" s="206"/>
      <c r="BR1230" s="206"/>
      <c r="BS1230" s="206"/>
      <c r="BT1230" s="206"/>
      <c r="BU1230" s="206"/>
      <c r="BV1230" s="206"/>
      <c r="BW1230" s="206"/>
      <c r="BX1230" s="206"/>
      <c r="BY1230" s="206"/>
      <c r="BZ1230" s="206"/>
      <c r="CA1230" s="206"/>
      <c r="CB1230" s="206"/>
      <c r="CC1230" s="206"/>
      <c r="CD1230" s="206"/>
      <c r="CE1230" s="206"/>
      <c r="CF1230" s="206"/>
      <c r="CG1230" s="206"/>
      <c r="CH1230" s="206"/>
      <c r="CI1230" s="206"/>
      <c r="CJ1230" s="206"/>
      <c r="CK1230" s="206"/>
      <c r="CL1230" s="206"/>
      <c r="CM1230" s="206"/>
      <c r="CN1230" s="206"/>
      <c r="CO1230" s="206"/>
      <c r="CP1230" s="206"/>
      <c r="CQ1230" s="206"/>
      <c r="CR1230" s="206"/>
      <c r="CS1230" s="206"/>
      <c r="CT1230" s="206"/>
      <c r="CU1230" s="206"/>
      <c r="CV1230" s="206"/>
      <c r="CW1230" s="206"/>
      <c r="CX1230" s="206"/>
      <c r="CY1230" s="206"/>
      <c r="CZ1230" s="206"/>
      <c r="DA1230" s="206"/>
      <c r="DB1230" s="206"/>
      <c r="DC1230" s="206"/>
      <c r="DD1230" s="206"/>
      <c r="DE1230" s="206"/>
      <c r="DF1230" s="206"/>
      <c r="DG1230" s="206"/>
      <c r="DH1230" s="206"/>
      <c r="DI1230" s="206"/>
      <c r="DJ1230" s="206"/>
      <c r="DK1230" s="206"/>
      <c r="DL1230" s="206"/>
      <c r="DM1230" s="206"/>
      <c r="DN1230" s="206"/>
      <c r="DO1230" s="206"/>
      <c r="DP1230" s="206"/>
      <c r="DQ1230" s="206"/>
      <c r="DR1230" s="206"/>
      <c r="DS1230" s="206"/>
      <c r="DT1230" s="206"/>
      <c r="DU1230" s="206"/>
      <c r="DV1230" s="206"/>
      <c r="DW1230" s="206"/>
      <c r="DX1230" s="206"/>
      <c r="DY1230" s="206"/>
      <c r="DZ1230" s="206"/>
      <c r="EA1230" s="206"/>
      <c r="EB1230" s="206"/>
      <c r="EC1230" s="206"/>
      <c r="ED1230" s="206"/>
      <c r="EE1230" s="206"/>
      <c r="EF1230" s="206"/>
      <c r="EG1230" s="206"/>
      <c r="EH1230" s="206"/>
      <c r="EI1230" s="206"/>
      <c r="EJ1230" s="206"/>
      <c r="EK1230" s="206"/>
      <c r="EL1230" s="206"/>
      <c r="EM1230" s="206"/>
      <c r="EN1230" s="206"/>
      <c r="EO1230" s="206"/>
      <c r="EP1230" s="206"/>
      <c r="EQ1230" s="206"/>
      <c r="ER1230" s="206"/>
      <c r="ES1230" s="206"/>
      <c r="ET1230" s="206"/>
      <c r="EU1230" s="206"/>
      <c r="EV1230" s="206"/>
      <c r="EW1230" s="206"/>
      <c r="EX1230" s="206"/>
      <c r="EY1230" s="206"/>
      <c r="EZ1230" s="206"/>
      <c r="FA1230" s="206"/>
      <c r="FB1230" s="206"/>
      <c r="FC1230" s="206"/>
      <c r="FD1230" s="206"/>
      <c r="FE1230" s="206"/>
      <c r="FF1230" s="206"/>
      <c r="FG1230" s="206"/>
      <c r="FH1230" s="206"/>
      <c r="FI1230" s="206"/>
      <c r="FJ1230" s="206"/>
      <c r="FK1230" s="206"/>
      <c r="FL1230" s="206"/>
      <c r="FM1230" s="206"/>
      <c r="FN1230" s="206"/>
      <c r="FO1230" s="206"/>
      <c r="FP1230" s="206"/>
      <c r="FQ1230" s="206"/>
      <c r="FR1230" s="206"/>
      <c r="FS1230" s="206"/>
      <c r="FT1230" s="206"/>
      <c r="FU1230" s="206"/>
      <c r="FV1230" s="206"/>
      <c r="FW1230" s="206"/>
      <c r="FX1230" s="206"/>
      <c r="FY1230" s="206"/>
      <c r="FZ1230" s="206"/>
      <c r="GA1230" s="206"/>
      <c r="GB1230" s="206"/>
      <c r="GC1230" s="206"/>
      <c r="GD1230" s="206"/>
      <c r="GE1230" s="206"/>
      <c r="GF1230" s="206"/>
      <c r="GG1230" s="206"/>
      <c r="GH1230" s="206"/>
      <c r="GI1230" s="206"/>
      <c r="GJ1230" s="206"/>
      <c r="GK1230" s="206"/>
      <c r="GL1230" s="206"/>
      <c r="GM1230" s="206"/>
      <c r="GN1230" s="206"/>
      <c r="GO1230" s="206"/>
      <c r="GP1230" s="206"/>
      <c r="GQ1230" s="206"/>
      <c r="GR1230" s="206"/>
      <c r="GS1230" s="206"/>
      <c r="GT1230" s="206"/>
      <c r="GU1230" s="206"/>
      <c r="GV1230" s="206"/>
      <c r="GW1230" s="206"/>
      <c r="GX1230" s="206"/>
      <c r="GY1230" s="206"/>
      <c r="GZ1230" s="206"/>
      <c r="HA1230" s="206"/>
      <c r="HB1230" s="206"/>
      <c r="HC1230" s="206"/>
      <c r="HD1230" s="206"/>
      <c r="HE1230" s="206"/>
      <c r="HF1230" s="206"/>
      <c r="HG1230" s="206"/>
      <c r="HH1230" s="206"/>
      <c r="HI1230" s="206"/>
      <c r="HJ1230" s="206"/>
      <c r="HK1230" s="206"/>
      <c r="HL1230" s="206"/>
      <c r="HM1230" s="206"/>
      <c r="HN1230" s="206"/>
      <c r="HO1230" s="206"/>
      <c r="HP1230" s="206"/>
      <c r="HQ1230" s="206"/>
      <c r="HR1230" s="206"/>
      <c r="HS1230" s="206"/>
      <c r="HT1230" s="206"/>
      <c r="HU1230" s="206"/>
      <c r="HV1230" s="206"/>
      <c r="HW1230" s="206"/>
      <c r="HX1230" s="206"/>
      <c r="HY1230" s="206"/>
      <c r="HZ1230" s="206"/>
      <c r="IA1230" s="206"/>
      <c r="IB1230" s="206"/>
      <c r="IC1230" s="206"/>
      <c r="ID1230" s="206"/>
      <c r="IE1230" s="206"/>
      <c r="IF1230" s="206"/>
      <c r="IG1230" s="206"/>
      <c r="IH1230" s="206"/>
    </row>
    <row r="1231" spans="1:242" s="225" customFormat="1" hidden="1" x14ac:dyDescent="0.25">
      <c r="A1231" s="206"/>
      <c r="B1231" s="206"/>
      <c r="C1231" s="216">
        <v>43803</v>
      </c>
      <c r="D1231" s="248" t="s">
        <v>2154</v>
      </c>
      <c r="E1231" s="238" t="s">
        <v>2140</v>
      </c>
      <c r="F1231" s="238"/>
      <c r="G1231" s="249" t="s">
        <v>1575</v>
      </c>
      <c r="H1231" s="285"/>
      <c r="I1231" s="263">
        <v>3919622</v>
      </c>
      <c r="J1231" s="329">
        <f t="shared" si="20"/>
        <v>10483943</v>
      </c>
      <c r="K1231" s="419"/>
      <c r="L1231" s="287"/>
      <c r="M1231" s="238" t="s">
        <v>2140</v>
      </c>
      <c r="N1231" s="287"/>
      <c r="O1231" s="287"/>
      <c r="P1231" s="287"/>
      <c r="Q1231" s="287"/>
      <c r="R1231" s="287"/>
      <c r="S1231" s="287"/>
      <c r="T1231" s="287"/>
      <c r="U1231" s="287"/>
      <c r="V1231" s="287"/>
      <c r="W1231" s="287"/>
      <c r="X1231" s="287"/>
      <c r="Y1231" s="287"/>
      <c r="Z1231" s="287"/>
      <c r="AA1231" s="287"/>
      <c r="AB1231" s="287"/>
      <c r="AC1231" s="287"/>
      <c r="AD1231" s="287"/>
      <c r="AE1231" s="287"/>
      <c r="AF1231" s="287"/>
      <c r="AG1231" s="287"/>
      <c r="AH1231" s="287"/>
      <c r="AI1231" s="287"/>
      <c r="AJ1231" s="449"/>
      <c r="AK1231" s="206"/>
      <c r="AL1231" s="206"/>
      <c r="AM1231" s="206"/>
      <c r="AN1231" s="206"/>
      <c r="AO1231" s="206"/>
      <c r="AP1231" s="206"/>
      <c r="AQ1231" s="206"/>
      <c r="AR1231" s="206"/>
      <c r="AS1231" s="206"/>
      <c r="AT1231" s="206"/>
      <c r="AU1231" s="206"/>
      <c r="AV1231" s="206"/>
      <c r="AW1231" s="206"/>
      <c r="AX1231" s="206"/>
      <c r="AY1231" s="206"/>
      <c r="AZ1231" s="206"/>
      <c r="BA1231" s="206"/>
      <c r="BB1231" s="206"/>
      <c r="BC1231" s="206"/>
      <c r="BD1231" s="206"/>
      <c r="BE1231" s="206"/>
      <c r="BF1231" s="206"/>
      <c r="BG1231" s="206"/>
      <c r="BH1231" s="206"/>
      <c r="BI1231" s="206"/>
      <c r="BJ1231" s="206"/>
      <c r="BK1231" s="206"/>
      <c r="BL1231" s="206"/>
      <c r="BM1231" s="206"/>
      <c r="BN1231" s="206"/>
      <c r="BO1231" s="206"/>
      <c r="BP1231" s="206"/>
      <c r="BQ1231" s="206"/>
      <c r="BR1231" s="206"/>
      <c r="BS1231" s="206"/>
      <c r="BT1231" s="206"/>
      <c r="BU1231" s="206"/>
      <c r="BV1231" s="206"/>
      <c r="BW1231" s="206"/>
      <c r="BX1231" s="206"/>
      <c r="BY1231" s="206"/>
      <c r="BZ1231" s="206"/>
      <c r="CA1231" s="206"/>
      <c r="CB1231" s="206"/>
      <c r="CC1231" s="206"/>
      <c r="CD1231" s="206"/>
      <c r="CE1231" s="206"/>
      <c r="CF1231" s="206"/>
      <c r="CG1231" s="206"/>
      <c r="CH1231" s="206"/>
      <c r="CI1231" s="206"/>
      <c r="CJ1231" s="206"/>
      <c r="CK1231" s="206"/>
      <c r="CL1231" s="206"/>
      <c r="CM1231" s="206"/>
      <c r="CN1231" s="206"/>
      <c r="CO1231" s="206"/>
      <c r="CP1231" s="206"/>
      <c r="CQ1231" s="206"/>
      <c r="CR1231" s="206"/>
      <c r="CS1231" s="206"/>
      <c r="CT1231" s="206"/>
      <c r="CU1231" s="206"/>
      <c r="CV1231" s="206"/>
      <c r="CW1231" s="206"/>
      <c r="CX1231" s="206"/>
      <c r="CY1231" s="206"/>
      <c r="CZ1231" s="206"/>
      <c r="DA1231" s="206"/>
      <c r="DB1231" s="206"/>
      <c r="DC1231" s="206"/>
      <c r="DD1231" s="206"/>
      <c r="DE1231" s="206"/>
      <c r="DF1231" s="206"/>
      <c r="DG1231" s="206"/>
      <c r="DH1231" s="206"/>
      <c r="DI1231" s="206"/>
      <c r="DJ1231" s="206"/>
      <c r="DK1231" s="206"/>
      <c r="DL1231" s="206"/>
      <c r="DM1231" s="206"/>
      <c r="DN1231" s="206"/>
      <c r="DO1231" s="206"/>
      <c r="DP1231" s="206"/>
      <c r="DQ1231" s="206"/>
      <c r="DR1231" s="206"/>
      <c r="DS1231" s="206"/>
      <c r="DT1231" s="206"/>
      <c r="DU1231" s="206"/>
      <c r="DV1231" s="206"/>
      <c r="DW1231" s="206"/>
      <c r="DX1231" s="206"/>
      <c r="DY1231" s="206"/>
      <c r="DZ1231" s="206"/>
      <c r="EA1231" s="206"/>
      <c r="EB1231" s="206"/>
      <c r="EC1231" s="206"/>
      <c r="ED1231" s="206"/>
      <c r="EE1231" s="206"/>
      <c r="EF1231" s="206"/>
      <c r="EG1231" s="206"/>
      <c r="EH1231" s="206"/>
      <c r="EI1231" s="206"/>
      <c r="EJ1231" s="206"/>
      <c r="EK1231" s="206"/>
      <c r="EL1231" s="206"/>
      <c r="EM1231" s="206"/>
      <c r="EN1231" s="206"/>
      <c r="EO1231" s="206"/>
      <c r="EP1231" s="206"/>
      <c r="EQ1231" s="206"/>
      <c r="ER1231" s="206"/>
      <c r="ES1231" s="206"/>
      <c r="ET1231" s="206"/>
      <c r="EU1231" s="206"/>
      <c r="EV1231" s="206"/>
      <c r="EW1231" s="206"/>
      <c r="EX1231" s="206"/>
      <c r="EY1231" s="206"/>
      <c r="EZ1231" s="206"/>
      <c r="FA1231" s="206"/>
      <c r="FB1231" s="206"/>
      <c r="FC1231" s="206"/>
      <c r="FD1231" s="206"/>
      <c r="FE1231" s="206"/>
      <c r="FF1231" s="206"/>
      <c r="FG1231" s="206"/>
      <c r="FH1231" s="206"/>
      <c r="FI1231" s="206"/>
      <c r="FJ1231" s="206"/>
      <c r="FK1231" s="206"/>
      <c r="FL1231" s="206"/>
      <c r="FM1231" s="206"/>
      <c r="FN1231" s="206"/>
      <c r="FO1231" s="206"/>
      <c r="FP1231" s="206"/>
      <c r="FQ1231" s="206"/>
      <c r="FR1231" s="206"/>
      <c r="FS1231" s="206"/>
      <c r="FT1231" s="206"/>
      <c r="FU1231" s="206"/>
      <c r="FV1231" s="206"/>
      <c r="FW1231" s="206"/>
      <c r="FX1231" s="206"/>
      <c r="FY1231" s="206"/>
      <c r="FZ1231" s="206"/>
      <c r="GA1231" s="206"/>
      <c r="GB1231" s="206"/>
      <c r="GC1231" s="206"/>
      <c r="GD1231" s="206"/>
      <c r="GE1231" s="206"/>
      <c r="GF1231" s="206"/>
      <c r="GG1231" s="206"/>
      <c r="GH1231" s="206"/>
      <c r="GI1231" s="206"/>
      <c r="GJ1231" s="206"/>
      <c r="GK1231" s="206"/>
      <c r="GL1231" s="206"/>
      <c r="GM1231" s="206"/>
      <c r="GN1231" s="206"/>
      <c r="GO1231" s="206"/>
      <c r="GP1231" s="206"/>
      <c r="GQ1231" s="206"/>
      <c r="GR1231" s="206"/>
      <c r="GS1231" s="206"/>
      <c r="GT1231" s="206"/>
      <c r="GU1231" s="206"/>
      <c r="GV1231" s="206"/>
      <c r="GW1231" s="206"/>
      <c r="GX1231" s="206"/>
      <c r="GY1231" s="206"/>
      <c r="GZ1231" s="206"/>
      <c r="HA1231" s="206"/>
      <c r="HB1231" s="206"/>
      <c r="HC1231" s="206"/>
      <c r="HD1231" s="206"/>
      <c r="HE1231" s="206"/>
      <c r="HF1231" s="206"/>
      <c r="HG1231" s="206"/>
      <c r="HH1231" s="206"/>
      <c r="HI1231" s="206"/>
      <c r="HJ1231" s="206"/>
      <c r="HK1231" s="206"/>
      <c r="HL1231" s="206"/>
      <c r="HM1231" s="206"/>
      <c r="HN1231" s="206"/>
      <c r="HO1231" s="206"/>
      <c r="HP1231" s="206"/>
      <c r="HQ1231" s="206"/>
      <c r="HR1231" s="206"/>
      <c r="HS1231" s="206"/>
      <c r="HT1231" s="206"/>
      <c r="HU1231" s="206"/>
      <c r="HV1231" s="206"/>
      <c r="HW1231" s="206"/>
      <c r="HX1231" s="206"/>
      <c r="HY1231" s="206"/>
      <c r="HZ1231" s="206"/>
      <c r="IA1231" s="206"/>
      <c r="IB1231" s="206"/>
      <c r="IC1231" s="206"/>
      <c r="ID1231" s="206"/>
      <c r="IE1231" s="206"/>
      <c r="IF1231" s="206"/>
      <c r="IG1231" s="206"/>
      <c r="IH1231" s="206"/>
    </row>
    <row r="1232" spans="1:242" s="225" customFormat="1" hidden="1" x14ac:dyDescent="0.25">
      <c r="A1232" s="206"/>
      <c r="B1232" s="206"/>
      <c r="C1232" s="207">
        <v>43804</v>
      </c>
      <c r="D1232" s="248" t="s">
        <v>2155</v>
      </c>
      <c r="E1232" s="238" t="s">
        <v>2141</v>
      </c>
      <c r="F1232" s="238"/>
      <c r="G1232" s="249" t="s">
        <v>1295</v>
      </c>
      <c r="H1232" s="285"/>
      <c r="I1232" s="263">
        <v>12500</v>
      </c>
      <c r="J1232" s="329">
        <f t="shared" si="20"/>
        <v>10471443</v>
      </c>
      <c r="K1232" s="419"/>
      <c r="L1232" s="287"/>
      <c r="M1232" s="238" t="s">
        <v>2141</v>
      </c>
      <c r="N1232" s="287"/>
      <c r="O1232" s="287"/>
      <c r="P1232" s="287"/>
      <c r="Q1232" s="287"/>
      <c r="R1232" s="287"/>
      <c r="S1232" s="287"/>
      <c r="T1232" s="287"/>
      <c r="U1232" s="287"/>
      <c r="V1232" s="287"/>
      <c r="W1232" s="287"/>
      <c r="X1232" s="287"/>
      <c r="Y1232" s="287"/>
      <c r="Z1232" s="287"/>
      <c r="AA1232" s="287"/>
      <c r="AB1232" s="287"/>
      <c r="AC1232" s="287"/>
      <c r="AD1232" s="287"/>
      <c r="AE1232" s="287"/>
      <c r="AF1232" s="287"/>
      <c r="AG1232" s="287"/>
      <c r="AH1232" s="287"/>
      <c r="AI1232" s="287"/>
      <c r="AJ1232" s="449"/>
      <c r="AK1232" s="206"/>
      <c r="AL1232" s="206"/>
      <c r="AM1232" s="206"/>
      <c r="AN1232" s="206"/>
      <c r="AO1232" s="206"/>
      <c r="AP1232" s="206"/>
      <c r="AQ1232" s="206"/>
      <c r="AR1232" s="206"/>
      <c r="AS1232" s="206"/>
      <c r="AT1232" s="206"/>
      <c r="AU1232" s="206"/>
      <c r="AV1232" s="206"/>
      <c r="AW1232" s="206"/>
      <c r="AX1232" s="206"/>
      <c r="AY1232" s="206"/>
      <c r="AZ1232" s="206"/>
      <c r="BA1232" s="206"/>
      <c r="BB1232" s="206"/>
      <c r="BC1232" s="206"/>
      <c r="BD1232" s="206"/>
      <c r="BE1232" s="206"/>
      <c r="BF1232" s="206"/>
      <c r="BG1232" s="206"/>
      <c r="BH1232" s="206"/>
      <c r="BI1232" s="206"/>
      <c r="BJ1232" s="206"/>
      <c r="BK1232" s="206"/>
      <c r="BL1232" s="206"/>
      <c r="BM1232" s="206"/>
      <c r="BN1232" s="206"/>
      <c r="BO1232" s="206"/>
      <c r="BP1232" s="206"/>
      <c r="BQ1232" s="206"/>
      <c r="BR1232" s="206"/>
      <c r="BS1232" s="206"/>
      <c r="BT1232" s="206"/>
      <c r="BU1232" s="206"/>
      <c r="BV1232" s="206"/>
      <c r="BW1232" s="206"/>
      <c r="BX1232" s="206"/>
      <c r="BY1232" s="206"/>
      <c r="BZ1232" s="206"/>
      <c r="CA1232" s="206"/>
      <c r="CB1232" s="206"/>
      <c r="CC1232" s="206"/>
      <c r="CD1232" s="206"/>
      <c r="CE1232" s="206"/>
      <c r="CF1232" s="206"/>
      <c r="CG1232" s="206"/>
      <c r="CH1232" s="206"/>
      <c r="CI1232" s="206"/>
      <c r="CJ1232" s="206"/>
      <c r="CK1232" s="206"/>
      <c r="CL1232" s="206"/>
      <c r="CM1232" s="206"/>
      <c r="CN1232" s="206"/>
      <c r="CO1232" s="206"/>
      <c r="CP1232" s="206"/>
      <c r="CQ1232" s="206"/>
      <c r="CR1232" s="206"/>
      <c r="CS1232" s="206"/>
      <c r="CT1232" s="206"/>
      <c r="CU1232" s="206"/>
      <c r="CV1232" s="206"/>
      <c r="CW1232" s="206"/>
      <c r="CX1232" s="206"/>
      <c r="CY1232" s="206"/>
      <c r="CZ1232" s="206"/>
      <c r="DA1232" s="206"/>
      <c r="DB1232" s="206"/>
      <c r="DC1232" s="206"/>
      <c r="DD1232" s="206"/>
      <c r="DE1232" s="206"/>
      <c r="DF1232" s="206"/>
      <c r="DG1232" s="206"/>
      <c r="DH1232" s="206"/>
      <c r="DI1232" s="206"/>
      <c r="DJ1232" s="206"/>
      <c r="DK1232" s="206"/>
      <c r="DL1232" s="206"/>
      <c r="DM1232" s="206"/>
      <c r="DN1232" s="206"/>
      <c r="DO1232" s="206"/>
      <c r="DP1232" s="206"/>
      <c r="DQ1232" s="206"/>
      <c r="DR1232" s="206"/>
      <c r="DS1232" s="206"/>
      <c r="DT1232" s="206"/>
      <c r="DU1232" s="206"/>
      <c r="DV1232" s="206"/>
      <c r="DW1232" s="206"/>
      <c r="DX1232" s="206"/>
      <c r="DY1232" s="206"/>
      <c r="DZ1232" s="206"/>
      <c r="EA1232" s="206"/>
      <c r="EB1232" s="206"/>
      <c r="EC1232" s="206"/>
      <c r="ED1232" s="206"/>
      <c r="EE1232" s="206"/>
      <c r="EF1232" s="206"/>
      <c r="EG1232" s="206"/>
      <c r="EH1232" s="206"/>
      <c r="EI1232" s="206"/>
      <c r="EJ1232" s="206"/>
      <c r="EK1232" s="206"/>
      <c r="EL1232" s="206"/>
      <c r="EM1232" s="206"/>
      <c r="EN1232" s="206"/>
      <c r="EO1232" s="206"/>
      <c r="EP1232" s="206"/>
      <c r="EQ1232" s="206"/>
      <c r="ER1232" s="206"/>
      <c r="ES1232" s="206"/>
      <c r="ET1232" s="206"/>
      <c r="EU1232" s="206"/>
      <c r="EV1232" s="206"/>
      <c r="EW1232" s="206"/>
      <c r="EX1232" s="206"/>
      <c r="EY1232" s="206"/>
      <c r="EZ1232" s="206"/>
      <c r="FA1232" s="206"/>
      <c r="FB1232" s="206"/>
      <c r="FC1232" s="206"/>
      <c r="FD1232" s="206"/>
      <c r="FE1232" s="206"/>
      <c r="FF1232" s="206"/>
      <c r="FG1232" s="206"/>
      <c r="FH1232" s="206"/>
      <c r="FI1232" s="206"/>
      <c r="FJ1232" s="206"/>
      <c r="FK1232" s="206"/>
      <c r="FL1232" s="206"/>
      <c r="FM1232" s="206"/>
      <c r="FN1232" s="206"/>
      <c r="FO1232" s="206"/>
      <c r="FP1232" s="206"/>
      <c r="FQ1232" s="206"/>
      <c r="FR1232" s="206"/>
      <c r="FS1232" s="206"/>
      <c r="FT1232" s="206"/>
      <c r="FU1232" s="206"/>
      <c r="FV1232" s="206"/>
      <c r="FW1232" s="206"/>
      <c r="FX1232" s="206"/>
      <c r="FY1232" s="206"/>
      <c r="FZ1232" s="206"/>
      <c r="GA1232" s="206"/>
      <c r="GB1232" s="206"/>
      <c r="GC1232" s="206"/>
      <c r="GD1232" s="206"/>
      <c r="GE1232" s="206"/>
      <c r="GF1232" s="206"/>
      <c r="GG1232" s="206"/>
      <c r="GH1232" s="206"/>
      <c r="GI1232" s="206"/>
      <c r="GJ1232" s="206"/>
      <c r="GK1232" s="206"/>
      <c r="GL1232" s="206"/>
      <c r="GM1232" s="206"/>
      <c r="GN1232" s="206"/>
      <c r="GO1232" s="206"/>
      <c r="GP1232" s="206"/>
      <c r="GQ1232" s="206"/>
      <c r="GR1232" s="206"/>
      <c r="GS1232" s="206"/>
      <c r="GT1232" s="206"/>
      <c r="GU1232" s="206"/>
      <c r="GV1232" s="206"/>
      <c r="GW1232" s="206"/>
      <c r="GX1232" s="206"/>
      <c r="GY1232" s="206"/>
      <c r="GZ1232" s="206"/>
      <c r="HA1232" s="206"/>
      <c r="HB1232" s="206"/>
      <c r="HC1232" s="206"/>
      <c r="HD1232" s="206"/>
      <c r="HE1232" s="206"/>
      <c r="HF1232" s="206"/>
      <c r="HG1232" s="206"/>
      <c r="HH1232" s="206"/>
      <c r="HI1232" s="206"/>
      <c r="HJ1232" s="206"/>
      <c r="HK1232" s="206"/>
      <c r="HL1232" s="206"/>
      <c r="HM1232" s="206"/>
      <c r="HN1232" s="206"/>
      <c r="HO1232" s="206"/>
      <c r="HP1232" s="206"/>
      <c r="HQ1232" s="206"/>
      <c r="HR1232" s="206"/>
      <c r="HS1232" s="206"/>
      <c r="HT1232" s="206"/>
      <c r="HU1232" s="206"/>
      <c r="HV1232" s="206"/>
      <c r="HW1232" s="206"/>
      <c r="HX1232" s="206"/>
      <c r="HY1232" s="206"/>
      <c r="HZ1232" s="206"/>
      <c r="IA1232" s="206"/>
      <c r="IB1232" s="206"/>
      <c r="IC1232" s="206"/>
      <c r="ID1232" s="206"/>
      <c r="IE1232" s="206"/>
      <c r="IF1232" s="206"/>
      <c r="IG1232" s="206"/>
      <c r="IH1232" s="206"/>
    </row>
    <row r="1233" spans="1:242" s="225" customFormat="1" hidden="1" x14ac:dyDescent="0.25">
      <c r="A1233" s="206"/>
      <c r="B1233" s="206"/>
      <c r="C1233" s="207">
        <v>43804</v>
      </c>
      <c r="D1233" s="248" t="s">
        <v>2157</v>
      </c>
      <c r="E1233" s="238" t="s">
        <v>2142</v>
      </c>
      <c r="F1233" s="238"/>
      <c r="G1233" s="249" t="s">
        <v>2156</v>
      </c>
      <c r="H1233" s="285"/>
      <c r="I1233" s="263">
        <v>500000</v>
      </c>
      <c r="J1233" s="329">
        <f t="shared" si="20"/>
        <v>9971443</v>
      </c>
      <c r="K1233" s="419"/>
      <c r="L1233" s="287"/>
      <c r="M1233" s="238" t="s">
        <v>2142</v>
      </c>
      <c r="N1233" s="287"/>
      <c r="O1233" s="287"/>
      <c r="P1233" s="287"/>
      <c r="Q1233" s="287"/>
      <c r="R1233" s="287"/>
      <c r="S1233" s="287"/>
      <c r="T1233" s="287"/>
      <c r="U1233" s="287"/>
      <c r="V1233" s="287"/>
      <c r="W1233" s="287"/>
      <c r="X1233" s="287"/>
      <c r="Y1233" s="287"/>
      <c r="Z1233" s="287"/>
      <c r="AA1233" s="287"/>
      <c r="AB1233" s="287"/>
      <c r="AC1233" s="287"/>
      <c r="AD1233" s="287"/>
      <c r="AE1233" s="287"/>
      <c r="AF1233" s="287"/>
      <c r="AG1233" s="287"/>
      <c r="AH1233" s="287"/>
      <c r="AI1233" s="287"/>
      <c r="AJ1233" s="449"/>
      <c r="AK1233" s="206"/>
      <c r="AL1233" s="206"/>
      <c r="AM1233" s="206"/>
      <c r="AN1233" s="206"/>
      <c r="AO1233" s="206"/>
      <c r="AP1233" s="206"/>
      <c r="AQ1233" s="206"/>
      <c r="AR1233" s="206"/>
      <c r="AS1233" s="206"/>
      <c r="AT1233" s="206"/>
      <c r="AU1233" s="206"/>
      <c r="AV1233" s="206"/>
      <c r="AW1233" s="206"/>
      <c r="AX1233" s="206"/>
      <c r="AY1233" s="206"/>
      <c r="AZ1233" s="206"/>
      <c r="BA1233" s="206"/>
      <c r="BB1233" s="206"/>
      <c r="BC1233" s="206"/>
      <c r="BD1233" s="206"/>
      <c r="BE1233" s="206"/>
      <c r="BF1233" s="206"/>
      <c r="BG1233" s="206"/>
      <c r="BH1233" s="206"/>
      <c r="BI1233" s="206"/>
      <c r="BJ1233" s="206"/>
      <c r="BK1233" s="206"/>
      <c r="BL1233" s="206"/>
      <c r="BM1233" s="206"/>
      <c r="BN1233" s="206"/>
      <c r="BO1233" s="206"/>
      <c r="BP1233" s="206"/>
      <c r="BQ1233" s="206"/>
      <c r="BR1233" s="206"/>
      <c r="BS1233" s="206"/>
      <c r="BT1233" s="206"/>
      <c r="BU1233" s="206"/>
      <c r="BV1233" s="206"/>
      <c r="BW1233" s="206"/>
      <c r="BX1233" s="206"/>
      <c r="BY1233" s="206"/>
      <c r="BZ1233" s="206"/>
      <c r="CA1233" s="206"/>
      <c r="CB1233" s="206"/>
      <c r="CC1233" s="206"/>
      <c r="CD1233" s="206"/>
      <c r="CE1233" s="206"/>
      <c r="CF1233" s="206"/>
      <c r="CG1233" s="206"/>
      <c r="CH1233" s="206"/>
      <c r="CI1233" s="206"/>
      <c r="CJ1233" s="206"/>
      <c r="CK1233" s="206"/>
      <c r="CL1233" s="206"/>
      <c r="CM1233" s="206"/>
      <c r="CN1233" s="206"/>
      <c r="CO1233" s="206"/>
      <c r="CP1233" s="206"/>
      <c r="CQ1233" s="206"/>
      <c r="CR1233" s="206"/>
      <c r="CS1233" s="206"/>
      <c r="CT1233" s="206"/>
      <c r="CU1233" s="206"/>
      <c r="CV1233" s="206"/>
      <c r="CW1233" s="206"/>
      <c r="CX1233" s="206"/>
      <c r="CY1233" s="206"/>
      <c r="CZ1233" s="206"/>
      <c r="DA1233" s="206"/>
      <c r="DB1233" s="206"/>
      <c r="DC1233" s="206"/>
      <c r="DD1233" s="206"/>
      <c r="DE1233" s="206"/>
      <c r="DF1233" s="206"/>
      <c r="DG1233" s="206"/>
      <c r="DH1233" s="206"/>
      <c r="DI1233" s="206"/>
      <c r="DJ1233" s="206"/>
      <c r="DK1233" s="206"/>
      <c r="DL1233" s="206"/>
      <c r="DM1233" s="206"/>
      <c r="DN1233" s="206"/>
      <c r="DO1233" s="206"/>
      <c r="DP1233" s="206"/>
      <c r="DQ1233" s="206"/>
      <c r="DR1233" s="206"/>
      <c r="DS1233" s="206"/>
      <c r="DT1233" s="206"/>
      <c r="DU1233" s="206"/>
      <c r="DV1233" s="206"/>
      <c r="DW1233" s="206"/>
      <c r="DX1233" s="206"/>
      <c r="DY1233" s="206"/>
      <c r="DZ1233" s="206"/>
      <c r="EA1233" s="206"/>
      <c r="EB1233" s="206"/>
      <c r="EC1233" s="206"/>
      <c r="ED1233" s="206"/>
      <c r="EE1233" s="206"/>
      <c r="EF1233" s="206"/>
      <c r="EG1233" s="206"/>
      <c r="EH1233" s="206"/>
      <c r="EI1233" s="206"/>
      <c r="EJ1233" s="206"/>
      <c r="EK1233" s="206"/>
      <c r="EL1233" s="206"/>
      <c r="EM1233" s="206"/>
      <c r="EN1233" s="206"/>
      <c r="EO1233" s="206"/>
      <c r="EP1233" s="206"/>
      <c r="EQ1233" s="206"/>
      <c r="ER1233" s="206"/>
      <c r="ES1233" s="206"/>
      <c r="ET1233" s="206"/>
      <c r="EU1233" s="206"/>
      <c r="EV1233" s="206"/>
      <c r="EW1233" s="206"/>
      <c r="EX1233" s="206"/>
      <c r="EY1233" s="206"/>
      <c r="EZ1233" s="206"/>
      <c r="FA1233" s="206"/>
      <c r="FB1233" s="206"/>
      <c r="FC1233" s="206"/>
      <c r="FD1233" s="206"/>
      <c r="FE1233" s="206"/>
      <c r="FF1233" s="206"/>
      <c r="FG1233" s="206"/>
      <c r="FH1233" s="206"/>
      <c r="FI1233" s="206"/>
      <c r="FJ1233" s="206"/>
      <c r="FK1233" s="206"/>
      <c r="FL1233" s="206"/>
      <c r="FM1233" s="206"/>
      <c r="FN1233" s="206"/>
      <c r="FO1233" s="206"/>
      <c r="FP1233" s="206"/>
      <c r="FQ1233" s="206"/>
      <c r="FR1233" s="206"/>
      <c r="FS1233" s="206"/>
      <c r="FT1233" s="206"/>
      <c r="FU1233" s="206"/>
      <c r="FV1233" s="206"/>
      <c r="FW1233" s="206"/>
      <c r="FX1233" s="206"/>
      <c r="FY1233" s="206"/>
      <c r="FZ1233" s="206"/>
      <c r="GA1233" s="206"/>
      <c r="GB1233" s="206"/>
      <c r="GC1233" s="206"/>
      <c r="GD1233" s="206"/>
      <c r="GE1233" s="206"/>
      <c r="GF1233" s="206"/>
      <c r="GG1233" s="206"/>
      <c r="GH1233" s="206"/>
      <c r="GI1233" s="206"/>
      <c r="GJ1233" s="206"/>
      <c r="GK1233" s="206"/>
      <c r="GL1233" s="206"/>
      <c r="GM1233" s="206"/>
      <c r="GN1233" s="206"/>
      <c r="GO1233" s="206"/>
      <c r="GP1233" s="206"/>
      <c r="GQ1233" s="206"/>
      <c r="GR1233" s="206"/>
      <c r="GS1233" s="206"/>
      <c r="GT1233" s="206"/>
      <c r="GU1233" s="206"/>
      <c r="GV1233" s="206"/>
      <c r="GW1233" s="206"/>
      <c r="GX1233" s="206"/>
      <c r="GY1233" s="206"/>
      <c r="GZ1233" s="206"/>
      <c r="HA1233" s="206"/>
      <c r="HB1233" s="206"/>
      <c r="HC1233" s="206"/>
      <c r="HD1233" s="206"/>
      <c r="HE1233" s="206"/>
      <c r="HF1233" s="206"/>
      <c r="HG1233" s="206"/>
      <c r="HH1233" s="206"/>
      <c r="HI1233" s="206"/>
      <c r="HJ1233" s="206"/>
      <c r="HK1233" s="206"/>
      <c r="HL1233" s="206"/>
      <c r="HM1233" s="206"/>
      <c r="HN1233" s="206"/>
      <c r="HO1233" s="206"/>
      <c r="HP1233" s="206"/>
      <c r="HQ1233" s="206"/>
      <c r="HR1233" s="206"/>
      <c r="HS1233" s="206"/>
      <c r="HT1233" s="206"/>
      <c r="HU1233" s="206"/>
      <c r="HV1233" s="206"/>
      <c r="HW1233" s="206"/>
      <c r="HX1233" s="206"/>
      <c r="HY1233" s="206"/>
      <c r="HZ1233" s="206"/>
      <c r="IA1233" s="206"/>
      <c r="IB1233" s="206"/>
      <c r="IC1233" s="206"/>
      <c r="ID1233" s="206"/>
      <c r="IE1233" s="206"/>
      <c r="IF1233" s="206"/>
      <c r="IG1233" s="206"/>
      <c r="IH1233" s="206"/>
    </row>
    <row r="1234" spans="1:242" s="225" customFormat="1" hidden="1" x14ac:dyDescent="0.25">
      <c r="A1234" s="206"/>
      <c r="B1234" s="206"/>
      <c r="C1234" s="207">
        <v>43804</v>
      </c>
      <c r="D1234" s="248" t="s">
        <v>2158</v>
      </c>
      <c r="E1234" s="238" t="s">
        <v>2143</v>
      </c>
      <c r="F1234" s="238"/>
      <c r="G1234" s="249" t="s">
        <v>1185</v>
      </c>
      <c r="H1234" s="285"/>
      <c r="I1234" s="263">
        <v>634150</v>
      </c>
      <c r="J1234" s="329">
        <f t="shared" si="20"/>
        <v>9337293</v>
      </c>
      <c r="K1234" s="419"/>
      <c r="L1234" s="287"/>
      <c r="M1234" s="238" t="s">
        <v>2143</v>
      </c>
      <c r="N1234" s="287"/>
      <c r="O1234" s="287"/>
      <c r="P1234" s="287"/>
      <c r="Q1234" s="287"/>
      <c r="R1234" s="287"/>
      <c r="S1234" s="287"/>
      <c r="T1234" s="287"/>
      <c r="U1234" s="287"/>
      <c r="V1234" s="287"/>
      <c r="W1234" s="287"/>
      <c r="X1234" s="287"/>
      <c r="Y1234" s="287"/>
      <c r="Z1234" s="287"/>
      <c r="AA1234" s="287"/>
      <c r="AB1234" s="287"/>
      <c r="AC1234" s="287"/>
      <c r="AD1234" s="287"/>
      <c r="AE1234" s="287"/>
      <c r="AF1234" s="287"/>
      <c r="AG1234" s="287"/>
      <c r="AH1234" s="287"/>
      <c r="AI1234" s="287"/>
      <c r="AJ1234" s="449"/>
      <c r="AK1234" s="206"/>
      <c r="AL1234" s="206"/>
      <c r="AM1234" s="206"/>
      <c r="AN1234" s="206"/>
      <c r="AO1234" s="206"/>
      <c r="AP1234" s="206"/>
      <c r="AQ1234" s="206"/>
      <c r="AR1234" s="206"/>
      <c r="AS1234" s="206"/>
      <c r="AT1234" s="206"/>
      <c r="AU1234" s="206"/>
      <c r="AV1234" s="206"/>
      <c r="AW1234" s="206"/>
      <c r="AX1234" s="206"/>
      <c r="AY1234" s="206"/>
      <c r="AZ1234" s="206"/>
      <c r="BA1234" s="206"/>
      <c r="BB1234" s="206"/>
      <c r="BC1234" s="206"/>
      <c r="BD1234" s="206"/>
      <c r="BE1234" s="206"/>
      <c r="BF1234" s="206"/>
      <c r="BG1234" s="206"/>
      <c r="BH1234" s="206"/>
      <c r="BI1234" s="206"/>
      <c r="BJ1234" s="206"/>
      <c r="BK1234" s="206"/>
      <c r="BL1234" s="206"/>
      <c r="BM1234" s="206"/>
      <c r="BN1234" s="206"/>
      <c r="BO1234" s="206"/>
      <c r="BP1234" s="206"/>
      <c r="BQ1234" s="206"/>
      <c r="BR1234" s="206"/>
      <c r="BS1234" s="206"/>
      <c r="BT1234" s="206"/>
      <c r="BU1234" s="206"/>
      <c r="BV1234" s="206"/>
      <c r="BW1234" s="206"/>
      <c r="BX1234" s="206"/>
      <c r="BY1234" s="206"/>
      <c r="BZ1234" s="206"/>
      <c r="CA1234" s="206"/>
      <c r="CB1234" s="206"/>
      <c r="CC1234" s="206"/>
      <c r="CD1234" s="206"/>
      <c r="CE1234" s="206"/>
      <c r="CF1234" s="206"/>
      <c r="CG1234" s="206"/>
      <c r="CH1234" s="206"/>
      <c r="CI1234" s="206"/>
      <c r="CJ1234" s="206"/>
      <c r="CK1234" s="206"/>
      <c r="CL1234" s="206"/>
      <c r="CM1234" s="206"/>
      <c r="CN1234" s="206"/>
      <c r="CO1234" s="206"/>
      <c r="CP1234" s="206"/>
      <c r="CQ1234" s="206"/>
      <c r="CR1234" s="206"/>
      <c r="CS1234" s="206"/>
      <c r="CT1234" s="206"/>
      <c r="CU1234" s="206"/>
      <c r="CV1234" s="206"/>
      <c r="CW1234" s="206"/>
      <c r="CX1234" s="206"/>
      <c r="CY1234" s="206"/>
      <c r="CZ1234" s="206"/>
      <c r="DA1234" s="206"/>
      <c r="DB1234" s="206"/>
      <c r="DC1234" s="206"/>
      <c r="DD1234" s="206"/>
      <c r="DE1234" s="206"/>
      <c r="DF1234" s="206"/>
      <c r="DG1234" s="206"/>
      <c r="DH1234" s="206"/>
      <c r="DI1234" s="206"/>
      <c r="DJ1234" s="206"/>
      <c r="DK1234" s="206"/>
      <c r="DL1234" s="206"/>
      <c r="DM1234" s="206"/>
      <c r="DN1234" s="206"/>
      <c r="DO1234" s="206"/>
      <c r="DP1234" s="206"/>
      <c r="DQ1234" s="206"/>
      <c r="DR1234" s="206"/>
      <c r="DS1234" s="206"/>
      <c r="DT1234" s="206"/>
      <c r="DU1234" s="206"/>
      <c r="DV1234" s="206"/>
      <c r="DW1234" s="206"/>
      <c r="DX1234" s="206"/>
      <c r="DY1234" s="206"/>
      <c r="DZ1234" s="206"/>
      <c r="EA1234" s="206"/>
      <c r="EB1234" s="206"/>
      <c r="EC1234" s="206"/>
      <c r="ED1234" s="206"/>
      <c r="EE1234" s="206"/>
      <c r="EF1234" s="206"/>
      <c r="EG1234" s="206"/>
      <c r="EH1234" s="206"/>
      <c r="EI1234" s="206"/>
      <c r="EJ1234" s="206"/>
      <c r="EK1234" s="206"/>
      <c r="EL1234" s="206"/>
      <c r="EM1234" s="206"/>
      <c r="EN1234" s="206"/>
      <c r="EO1234" s="206"/>
      <c r="EP1234" s="206"/>
      <c r="EQ1234" s="206"/>
      <c r="ER1234" s="206"/>
      <c r="ES1234" s="206"/>
      <c r="ET1234" s="206"/>
      <c r="EU1234" s="206"/>
      <c r="EV1234" s="206"/>
      <c r="EW1234" s="206"/>
      <c r="EX1234" s="206"/>
      <c r="EY1234" s="206"/>
      <c r="EZ1234" s="206"/>
      <c r="FA1234" s="206"/>
      <c r="FB1234" s="206"/>
      <c r="FC1234" s="206"/>
      <c r="FD1234" s="206"/>
      <c r="FE1234" s="206"/>
      <c r="FF1234" s="206"/>
      <c r="FG1234" s="206"/>
      <c r="FH1234" s="206"/>
      <c r="FI1234" s="206"/>
      <c r="FJ1234" s="206"/>
      <c r="FK1234" s="206"/>
      <c r="FL1234" s="206"/>
      <c r="FM1234" s="206"/>
      <c r="FN1234" s="206"/>
      <c r="FO1234" s="206"/>
      <c r="FP1234" s="206"/>
      <c r="FQ1234" s="206"/>
      <c r="FR1234" s="206"/>
      <c r="FS1234" s="206"/>
      <c r="FT1234" s="206"/>
      <c r="FU1234" s="206"/>
      <c r="FV1234" s="206"/>
      <c r="FW1234" s="206"/>
      <c r="FX1234" s="206"/>
      <c r="FY1234" s="206"/>
      <c r="FZ1234" s="206"/>
      <c r="GA1234" s="206"/>
      <c r="GB1234" s="206"/>
      <c r="GC1234" s="206"/>
      <c r="GD1234" s="206"/>
      <c r="GE1234" s="206"/>
      <c r="GF1234" s="206"/>
      <c r="GG1234" s="206"/>
      <c r="GH1234" s="206"/>
      <c r="GI1234" s="206"/>
      <c r="GJ1234" s="206"/>
      <c r="GK1234" s="206"/>
      <c r="GL1234" s="206"/>
      <c r="GM1234" s="206"/>
      <c r="GN1234" s="206"/>
      <c r="GO1234" s="206"/>
      <c r="GP1234" s="206"/>
      <c r="GQ1234" s="206"/>
      <c r="GR1234" s="206"/>
      <c r="GS1234" s="206"/>
      <c r="GT1234" s="206"/>
      <c r="GU1234" s="206"/>
      <c r="GV1234" s="206"/>
      <c r="GW1234" s="206"/>
      <c r="GX1234" s="206"/>
      <c r="GY1234" s="206"/>
      <c r="GZ1234" s="206"/>
      <c r="HA1234" s="206"/>
      <c r="HB1234" s="206"/>
      <c r="HC1234" s="206"/>
      <c r="HD1234" s="206"/>
      <c r="HE1234" s="206"/>
      <c r="HF1234" s="206"/>
      <c r="HG1234" s="206"/>
      <c r="HH1234" s="206"/>
      <c r="HI1234" s="206"/>
      <c r="HJ1234" s="206"/>
      <c r="HK1234" s="206"/>
      <c r="HL1234" s="206"/>
      <c r="HM1234" s="206"/>
      <c r="HN1234" s="206"/>
      <c r="HO1234" s="206"/>
      <c r="HP1234" s="206"/>
      <c r="HQ1234" s="206"/>
      <c r="HR1234" s="206"/>
      <c r="HS1234" s="206"/>
      <c r="HT1234" s="206"/>
      <c r="HU1234" s="206"/>
      <c r="HV1234" s="206"/>
      <c r="HW1234" s="206"/>
      <c r="HX1234" s="206"/>
      <c r="HY1234" s="206"/>
      <c r="HZ1234" s="206"/>
      <c r="IA1234" s="206"/>
      <c r="IB1234" s="206"/>
      <c r="IC1234" s="206"/>
      <c r="ID1234" s="206"/>
      <c r="IE1234" s="206"/>
      <c r="IF1234" s="206"/>
      <c r="IG1234" s="206"/>
      <c r="IH1234" s="206"/>
    </row>
    <row r="1235" spans="1:242" s="225" customFormat="1" hidden="1" x14ac:dyDescent="0.25">
      <c r="A1235" s="206"/>
      <c r="B1235" s="206"/>
      <c r="C1235" s="207">
        <v>43805</v>
      </c>
      <c r="D1235" s="248" t="s">
        <v>2159</v>
      </c>
      <c r="E1235" s="238" t="s">
        <v>2144</v>
      </c>
      <c r="F1235" s="238"/>
      <c r="G1235" s="249" t="s">
        <v>1198</v>
      </c>
      <c r="H1235" s="285"/>
      <c r="I1235" s="263">
        <v>55500</v>
      </c>
      <c r="J1235" s="329">
        <f t="shared" si="20"/>
        <v>9281793</v>
      </c>
      <c r="K1235" s="419"/>
      <c r="L1235" s="287"/>
      <c r="M1235" s="238" t="s">
        <v>2144</v>
      </c>
      <c r="N1235" s="287"/>
      <c r="O1235" s="287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449"/>
      <c r="AK1235" s="206"/>
      <c r="AL1235" s="206"/>
      <c r="AM1235" s="206"/>
      <c r="AN1235" s="206"/>
      <c r="AO1235" s="206"/>
      <c r="AP1235" s="206"/>
      <c r="AQ1235" s="206"/>
      <c r="AR1235" s="206"/>
      <c r="AS1235" s="206"/>
      <c r="AT1235" s="206"/>
      <c r="AU1235" s="206"/>
      <c r="AV1235" s="206"/>
      <c r="AW1235" s="206"/>
      <c r="AX1235" s="206"/>
      <c r="AY1235" s="206"/>
      <c r="AZ1235" s="206"/>
      <c r="BA1235" s="206"/>
      <c r="BB1235" s="206"/>
      <c r="BC1235" s="206"/>
      <c r="BD1235" s="206"/>
      <c r="BE1235" s="206"/>
      <c r="BF1235" s="206"/>
      <c r="BG1235" s="206"/>
      <c r="BH1235" s="206"/>
      <c r="BI1235" s="206"/>
      <c r="BJ1235" s="206"/>
      <c r="BK1235" s="206"/>
      <c r="BL1235" s="206"/>
      <c r="BM1235" s="206"/>
      <c r="BN1235" s="206"/>
      <c r="BO1235" s="206"/>
      <c r="BP1235" s="206"/>
      <c r="BQ1235" s="206"/>
      <c r="BR1235" s="206"/>
      <c r="BS1235" s="206"/>
      <c r="BT1235" s="206"/>
      <c r="BU1235" s="206"/>
      <c r="BV1235" s="206"/>
      <c r="BW1235" s="206"/>
      <c r="BX1235" s="206"/>
      <c r="BY1235" s="206"/>
      <c r="BZ1235" s="206"/>
      <c r="CA1235" s="206"/>
      <c r="CB1235" s="206"/>
      <c r="CC1235" s="206"/>
      <c r="CD1235" s="206"/>
      <c r="CE1235" s="206"/>
      <c r="CF1235" s="206"/>
      <c r="CG1235" s="206"/>
      <c r="CH1235" s="206"/>
      <c r="CI1235" s="206"/>
      <c r="CJ1235" s="206"/>
      <c r="CK1235" s="206"/>
      <c r="CL1235" s="206"/>
      <c r="CM1235" s="206"/>
      <c r="CN1235" s="206"/>
      <c r="CO1235" s="206"/>
      <c r="CP1235" s="206"/>
      <c r="CQ1235" s="206"/>
      <c r="CR1235" s="206"/>
      <c r="CS1235" s="206"/>
      <c r="CT1235" s="206"/>
      <c r="CU1235" s="206"/>
      <c r="CV1235" s="206"/>
      <c r="CW1235" s="206"/>
      <c r="CX1235" s="206"/>
      <c r="CY1235" s="206"/>
      <c r="CZ1235" s="206"/>
      <c r="DA1235" s="206"/>
      <c r="DB1235" s="206"/>
      <c r="DC1235" s="206"/>
      <c r="DD1235" s="206"/>
      <c r="DE1235" s="206"/>
      <c r="DF1235" s="206"/>
      <c r="DG1235" s="206"/>
      <c r="DH1235" s="206"/>
      <c r="DI1235" s="206"/>
      <c r="DJ1235" s="206"/>
      <c r="DK1235" s="206"/>
      <c r="DL1235" s="206"/>
      <c r="DM1235" s="206"/>
      <c r="DN1235" s="206"/>
      <c r="DO1235" s="206"/>
      <c r="DP1235" s="206"/>
      <c r="DQ1235" s="206"/>
      <c r="DR1235" s="206"/>
      <c r="DS1235" s="206"/>
      <c r="DT1235" s="206"/>
      <c r="DU1235" s="206"/>
      <c r="DV1235" s="206"/>
      <c r="DW1235" s="206"/>
      <c r="DX1235" s="206"/>
      <c r="DY1235" s="206"/>
      <c r="DZ1235" s="206"/>
      <c r="EA1235" s="206"/>
      <c r="EB1235" s="206"/>
      <c r="EC1235" s="206"/>
      <c r="ED1235" s="206"/>
      <c r="EE1235" s="206"/>
      <c r="EF1235" s="206"/>
      <c r="EG1235" s="206"/>
      <c r="EH1235" s="206"/>
      <c r="EI1235" s="206"/>
      <c r="EJ1235" s="206"/>
      <c r="EK1235" s="206"/>
      <c r="EL1235" s="206"/>
      <c r="EM1235" s="206"/>
      <c r="EN1235" s="206"/>
      <c r="EO1235" s="206"/>
      <c r="EP1235" s="206"/>
      <c r="EQ1235" s="206"/>
      <c r="ER1235" s="206"/>
      <c r="ES1235" s="206"/>
      <c r="ET1235" s="206"/>
      <c r="EU1235" s="206"/>
      <c r="EV1235" s="206"/>
      <c r="EW1235" s="206"/>
      <c r="EX1235" s="206"/>
      <c r="EY1235" s="206"/>
      <c r="EZ1235" s="206"/>
      <c r="FA1235" s="206"/>
      <c r="FB1235" s="206"/>
      <c r="FC1235" s="206"/>
      <c r="FD1235" s="206"/>
      <c r="FE1235" s="206"/>
      <c r="FF1235" s="206"/>
      <c r="FG1235" s="206"/>
      <c r="FH1235" s="206"/>
      <c r="FI1235" s="206"/>
      <c r="FJ1235" s="206"/>
      <c r="FK1235" s="206"/>
      <c r="FL1235" s="206"/>
      <c r="FM1235" s="206"/>
      <c r="FN1235" s="206"/>
      <c r="FO1235" s="206"/>
      <c r="FP1235" s="206"/>
      <c r="FQ1235" s="206"/>
      <c r="FR1235" s="206"/>
      <c r="FS1235" s="206"/>
      <c r="FT1235" s="206"/>
      <c r="FU1235" s="206"/>
      <c r="FV1235" s="206"/>
      <c r="FW1235" s="206"/>
      <c r="FX1235" s="206"/>
      <c r="FY1235" s="206"/>
      <c r="FZ1235" s="206"/>
      <c r="GA1235" s="206"/>
      <c r="GB1235" s="206"/>
      <c r="GC1235" s="206"/>
      <c r="GD1235" s="206"/>
      <c r="GE1235" s="206"/>
      <c r="GF1235" s="206"/>
      <c r="GG1235" s="206"/>
      <c r="GH1235" s="206"/>
      <c r="GI1235" s="206"/>
      <c r="GJ1235" s="206"/>
      <c r="GK1235" s="206"/>
      <c r="GL1235" s="206"/>
      <c r="GM1235" s="206"/>
      <c r="GN1235" s="206"/>
      <c r="GO1235" s="206"/>
      <c r="GP1235" s="206"/>
      <c r="GQ1235" s="206"/>
      <c r="GR1235" s="206"/>
      <c r="GS1235" s="206"/>
      <c r="GT1235" s="206"/>
      <c r="GU1235" s="206"/>
      <c r="GV1235" s="206"/>
      <c r="GW1235" s="206"/>
      <c r="GX1235" s="206"/>
      <c r="GY1235" s="206"/>
      <c r="GZ1235" s="206"/>
      <c r="HA1235" s="206"/>
      <c r="HB1235" s="206"/>
      <c r="HC1235" s="206"/>
      <c r="HD1235" s="206"/>
      <c r="HE1235" s="206"/>
      <c r="HF1235" s="206"/>
      <c r="HG1235" s="206"/>
      <c r="HH1235" s="206"/>
      <c r="HI1235" s="206"/>
      <c r="HJ1235" s="206"/>
      <c r="HK1235" s="206"/>
      <c r="HL1235" s="206"/>
      <c r="HM1235" s="206"/>
      <c r="HN1235" s="206"/>
      <c r="HO1235" s="206"/>
      <c r="HP1235" s="206"/>
      <c r="HQ1235" s="206"/>
      <c r="HR1235" s="206"/>
      <c r="HS1235" s="206"/>
      <c r="HT1235" s="206"/>
      <c r="HU1235" s="206"/>
      <c r="HV1235" s="206"/>
      <c r="HW1235" s="206"/>
      <c r="HX1235" s="206"/>
      <c r="HY1235" s="206"/>
      <c r="HZ1235" s="206"/>
      <c r="IA1235" s="206"/>
      <c r="IB1235" s="206"/>
      <c r="IC1235" s="206"/>
      <c r="ID1235" s="206"/>
      <c r="IE1235" s="206"/>
      <c r="IF1235" s="206"/>
      <c r="IG1235" s="206"/>
      <c r="IH1235" s="206"/>
    </row>
    <row r="1236" spans="1:242" s="225" customFormat="1" hidden="1" x14ac:dyDescent="0.25">
      <c r="A1236" s="206"/>
      <c r="B1236" s="206"/>
      <c r="C1236" s="207">
        <v>43806</v>
      </c>
      <c r="D1236" s="248" t="s">
        <v>2161</v>
      </c>
      <c r="E1236" s="238" t="s">
        <v>2160</v>
      </c>
      <c r="F1236" s="238"/>
      <c r="G1236" s="249" t="s">
        <v>1295</v>
      </c>
      <c r="H1236" s="285"/>
      <c r="I1236" s="263">
        <v>109500</v>
      </c>
      <c r="J1236" s="329">
        <f t="shared" si="20"/>
        <v>9172293</v>
      </c>
      <c r="K1236" s="419"/>
      <c r="L1236" s="287"/>
      <c r="M1236" s="238" t="s">
        <v>2160</v>
      </c>
      <c r="N1236" s="287"/>
      <c r="O1236" s="287"/>
      <c r="P1236" s="287"/>
      <c r="Q1236" s="287"/>
      <c r="R1236" s="287"/>
      <c r="S1236" s="287"/>
      <c r="T1236" s="287"/>
      <c r="U1236" s="287"/>
      <c r="V1236" s="287"/>
      <c r="W1236" s="287"/>
      <c r="X1236" s="287"/>
      <c r="Y1236" s="287"/>
      <c r="Z1236" s="287"/>
      <c r="AA1236" s="287"/>
      <c r="AB1236" s="287"/>
      <c r="AC1236" s="287"/>
      <c r="AD1236" s="287"/>
      <c r="AE1236" s="287"/>
      <c r="AF1236" s="287"/>
      <c r="AG1236" s="287"/>
      <c r="AH1236" s="287"/>
      <c r="AI1236" s="287"/>
      <c r="AJ1236" s="449"/>
      <c r="AK1236" s="206"/>
      <c r="AL1236" s="206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06"/>
      <c r="AX1236" s="206"/>
      <c r="AY1236" s="206"/>
      <c r="AZ1236" s="206"/>
      <c r="BA1236" s="206"/>
      <c r="BB1236" s="206"/>
      <c r="BC1236" s="206"/>
      <c r="BD1236" s="206"/>
      <c r="BE1236" s="206"/>
      <c r="BF1236" s="206"/>
      <c r="BG1236" s="206"/>
      <c r="BH1236" s="206"/>
      <c r="BI1236" s="206"/>
      <c r="BJ1236" s="206"/>
      <c r="BK1236" s="206"/>
      <c r="BL1236" s="206"/>
      <c r="BM1236" s="206"/>
      <c r="BN1236" s="206"/>
      <c r="BO1236" s="206"/>
      <c r="BP1236" s="206"/>
      <c r="BQ1236" s="206"/>
      <c r="BR1236" s="206"/>
      <c r="BS1236" s="206"/>
      <c r="BT1236" s="206"/>
      <c r="BU1236" s="206"/>
      <c r="BV1236" s="206"/>
      <c r="BW1236" s="206"/>
      <c r="BX1236" s="206"/>
      <c r="BY1236" s="206"/>
      <c r="BZ1236" s="206"/>
      <c r="CA1236" s="206"/>
      <c r="CB1236" s="206"/>
      <c r="CC1236" s="206"/>
      <c r="CD1236" s="206"/>
      <c r="CE1236" s="206"/>
      <c r="CF1236" s="206"/>
      <c r="CG1236" s="206"/>
      <c r="CH1236" s="206"/>
      <c r="CI1236" s="206"/>
      <c r="CJ1236" s="206"/>
      <c r="CK1236" s="206"/>
      <c r="CL1236" s="206"/>
      <c r="CM1236" s="206"/>
      <c r="CN1236" s="206"/>
      <c r="CO1236" s="206"/>
      <c r="CP1236" s="206"/>
      <c r="CQ1236" s="206"/>
      <c r="CR1236" s="206"/>
      <c r="CS1236" s="206"/>
      <c r="CT1236" s="206"/>
      <c r="CU1236" s="206"/>
      <c r="CV1236" s="206"/>
      <c r="CW1236" s="206"/>
      <c r="CX1236" s="206"/>
      <c r="CY1236" s="206"/>
      <c r="CZ1236" s="206"/>
      <c r="DA1236" s="206"/>
      <c r="DB1236" s="206"/>
      <c r="DC1236" s="206"/>
      <c r="DD1236" s="206"/>
      <c r="DE1236" s="206"/>
      <c r="DF1236" s="206"/>
      <c r="DG1236" s="206"/>
      <c r="DH1236" s="206"/>
      <c r="DI1236" s="206"/>
      <c r="DJ1236" s="206"/>
      <c r="DK1236" s="206"/>
      <c r="DL1236" s="206"/>
      <c r="DM1236" s="206"/>
      <c r="DN1236" s="206"/>
      <c r="DO1236" s="206"/>
      <c r="DP1236" s="206"/>
      <c r="DQ1236" s="206"/>
      <c r="DR1236" s="206"/>
      <c r="DS1236" s="206"/>
      <c r="DT1236" s="206"/>
      <c r="DU1236" s="206"/>
      <c r="DV1236" s="206"/>
      <c r="DW1236" s="206"/>
      <c r="DX1236" s="206"/>
      <c r="DY1236" s="206"/>
      <c r="DZ1236" s="206"/>
      <c r="EA1236" s="206"/>
      <c r="EB1236" s="206"/>
      <c r="EC1236" s="206"/>
      <c r="ED1236" s="206"/>
      <c r="EE1236" s="206"/>
      <c r="EF1236" s="206"/>
      <c r="EG1236" s="206"/>
      <c r="EH1236" s="206"/>
      <c r="EI1236" s="206"/>
      <c r="EJ1236" s="206"/>
      <c r="EK1236" s="206"/>
      <c r="EL1236" s="206"/>
      <c r="EM1236" s="206"/>
      <c r="EN1236" s="206"/>
      <c r="EO1236" s="206"/>
      <c r="EP1236" s="206"/>
      <c r="EQ1236" s="206"/>
      <c r="ER1236" s="206"/>
      <c r="ES1236" s="206"/>
      <c r="ET1236" s="206"/>
      <c r="EU1236" s="206"/>
      <c r="EV1236" s="206"/>
      <c r="EW1236" s="206"/>
      <c r="EX1236" s="206"/>
      <c r="EY1236" s="206"/>
      <c r="EZ1236" s="206"/>
      <c r="FA1236" s="206"/>
      <c r="FB1236" s="206"/>
      <c r="FC1236" s="206"/>
      <c r="FD1236" s="206"/>
      <c r="FE1236" s="206"/>
      <c r="FF1236" s="206"/>
      <c r="FG1236" s="206"/>
      <c r="FH1236" s="206"/>
      <c r="FI1236" s="206"/>
      <c r="FJ1236" s="206"/>
      <c r="FK1236" s="206"/>
      <c r="FL1236" s="206"/>
      <c r="FM1236" s="206"/>
      <c r="FN1236" s="206"/>
      <c r="FO1236" s="206"/>
      <c r="FP1236" s="206"/>
      <c r="FQ1236" s="206"/>
      <c r="FR1236" s="206"/>
      <c r="FS1236" s="206"/>
      <c r="FT1236" s="206"/>
      <c r="FU1236" s="206"/>
      <c r="FV1236" s="206"/>
      <c r="FW1236" s="206"/>
      <c r="FX1236" s="206"/>
      <c r="FY1236" s="206"/>
      <c r="FZ1236" s="206"/>
      <c r="GA1236" s="206"/>
      <c r="GB1236" s="206"/>
      <c r="GC1236" s="206"/>
      <c r="GD1236" s="206"/>
      <c r="GE1236" s="206"/>
      <c r="GF1236" s="206"/>
      <c r="GG1236" s="206"/>
      <c r="GH1236" s="206"/>
      <c r="GI1236" s="206"/>
      <c r="GJ1236" s="206"/>
      <c r="GK1236" s="206"/>
      <c r="GL1236" s="206"/>
      <c r="GM1236" s="206"/>
      <c r="GN1236" s="206"/>
      <c r="GO1236" s="206"/>
      <c r="GP1236" s="206"/>
      <c r="GQ1236" s="206"/>
      <c r="GR1236" s="206"/>
      <c r="GS1236" s="206"/>
      <c r="GT1236" s="206"/>
      <c r="GU1236" s="206"/>
      <c r="GV1236" s="206"/>
      <c r="GW1236" s="206"/>
      <c r="GX1236" s="206"/>
      <c r="GY1236" s="206"/>
      <c r="GZ1236" s="206"/>
      <c r="HA1236" s="206"/>
      <c r="HB1236" s="206"/>
      <c r="HC1236" s="206"/>
      <c r="HD1236" s="206"/>
      <c r="HE1236" s="206"/>
      <c r="HF1236" s="206"/>
      <c r="HG1236" s="206"/>
      <c r="HH1236" s="206"/>
      <c r="HI1236" s="206"/>
      <c r="HJ1236" s="206"/>
      <c r="HK1236" s="206"/>
      <c r="HL1236" s="206"/>
      <c r="HM1236" s="206"/>
      <c r="HN1236" s="206"/>
      <c r="HO1236" s="206"/>
      <c r="HP1236" s="206"/>
      <c r="HQ1236" s="206"/>
      <c r="HR1236" s="206"/>
      <c r="HS1236" s="206"/>
      <c r="HT1236" s="206"/>
      <c r="HU1236" s="206"/>
      <c r="HV1236" s="206"/>
      <c r="HW1236" s="206"/>
      <c r="HX1236" s="206"/>
      <c r="HY1236" s="206"/>
      <c r="HZ1236" s="206"/>
      <c r="IA1236" s="206"/>
      <c r="IB1236" s="206"/>
      <c r="IC1236" s="206"/>
      <c r="ID1236" s="206"/>
      <c r="IE1236" s="206"/>
      <c r="IF1236" s="206"/>
      <c r="IG1236" s="206"/>
      <c r="IH1236" s="206"/>
    </row>
    <row r="1237" spans="1:242" s="225" customFormat="1" hidden="1" x14ac:dyDescent="0.25">
      <c r="A1237" s="206"/>
      <c r="B1237" s="206"/>
      <c r="C1237" s="232">
        <v>43801</v>
      </c>
      <c r="D1237" s="225" t="s">
        <v>2162</v>
      </c>
      <c r="E1237" s="206" t="s">
        <v>2166</v>
      </c>
      <c r="F1237" s="206"/>
      <c r="G1237" s="235" t="s">
        <v>2163</v>
      </c>
      <c r="H1237" s="285"/>
      <c r="I1237" s="415">
        <v>1305000</v>
      </c>
      <c r="J1237" s="329">
        <f t="shared" si="20"/>
        <v>7867293</v>
      </c>
      <c r="K1237" s="419"/>
      <c r="L1237" s="287"/>
      <c r="M1237" s="206" t="s">
        <v>2166</v>
      </c>
      <c r="N1237" s="287"/>
      <c r="O1237" s="287"/>
      <c r="P1237" s="287"/>
      <c r="Q1237" s="287"/>
      <c r="R1237" s="287"/>
      <c r="S1237" s="287"/>
      <c r="T1237" s="287"/>
      <c r="U1237" s="287"/>
      <c r="V1237" s="287"/>
      <c r="W1237" s="287"/>
      <c r="X1237" s="287"/>
      <c r="Y1237" s="287"/>
      <c r="Z1237" s="287"/>
      <c r="AA1237" s="287"/>
      <c r="AB1237" s="287"/>
      <c r="AC1237" s="287"/>
      <c r="AD1237" s="287"/>
      <c r="AE1237" s="287"/>
      <c r="AF1237" s="287"/>
      <c r="AG1237" s="287"/>
      <c r="AH1237" s="287"/>
      <c r="AI1237" s="287"/>
      <c r="AJ1237" s="449"/>
      <c r="AK1237" s="206"/>
      <c r="AL1237" s="206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06"/>
      <c r="AX1237" s="206"/>
      <c r="AY1237" s="206"/>
      <c r="AZ1237" s="206"/>
      <c r="BA1237" s="206"/>
      <c r="BB1237" s="206"/>
      <c r="BC1237" s="206"/>
      <c r="BD1237" s="206"/>
      <c r="BE1237" s="206"/>
      <c r="BF1237" s="206"/>
      <c r="BG1237" s="206"/>
      <c r="BH1237" s="206"/>
      <c r="BI1237" s="206"/>
      <c r="BJ1237" s="206"/>
      <c r="BK1237" s="206"/>
      <c r="BL1237" s="206"/>
      <c r="BM1237" s="206"/>
      <c r="BN1237" s="206"/>
      <c r="BO1237" s="206"/>
      <c r="BP1237" s="206"/>
      <c r="BQ1237" s="206"/>
      <c r="BR1237" s="206"/>
      <c r="BS1237" s="206"/>
      <c r="BT1237" s="206"/>
      <c r="BU1237" s="206"/>
      <c r="BV1237" s="206"/>
      <c r="BW1237" s="206"/>
      <c r="BX1237" s="206"/>
      <c r="BY1237" s="206"/>
      <c r="BZ1237" s="206"/>
      <c r="CA1237" s="206"/>
      <c r="CB1237" s="206"/>
      <c r="CC1237" s="206"/>
      <c r="CD1237" s="206"/>
      <c r="CE1237" s="206"/>
      <c r="CF1237" s="206"/>
      <c r="CG1237" s="206"/>
      <c r="CH1237" s="206"/>
      <c r="CI1237" s="206"/>
      <c r="CJ1237" s="206"/>
      <c r="CK1237" s="206"/>
      <c r="CL1237" s="206"/>
      <c r="CM1237" s="206"/>
      <c r="CN1237" s="206"/>
      <c r="CO1237" s="206"/>
      <c r="CP1237" s="206"/>
      <c r="CQ1237" s="206"/>
      <c r="CR1237" s="206"/>
      <c r="CS1237" s="206"/>
      <c r="CT1237" s="206"/>
      <c r="CU1237" s="206"/>
      <c r="CV1237" s="206"/>
      <c r="CW1237" s="206"/>
      <c r="CX1237" s="206"/>
      <c r="CY1237" s="206"/>
      <c r="CZ1237" s="206"/>
      <c r="DA1237" s="206"/>
      <c r="DB1237" s="206"/>
      <c r="DC1237" s="206"/>
      <c r="DD1237" s="206"/>
      <c r="DE1237" s="206"/>
      <c r="DF1237" s="206"/>
      <c r="DG1237" s="206"/>
      <c r="DH1237" s="206"/>
      <c r="DI1237" s="206"/>
      <c r="DJ1237" s="206"/>
      <c r="DK1237" s="206"/>
      <c r="DL1237" s="206"/>
      <c r="DM1237" s="206"/>
      <c r="DN1237" s="206"/>
      <c r="DO1237" s="206"/>
      <c r="DP1237" s="206"/>
      <c r="DQ1237" s="206"/>
      <c r="DR1237" s="206"/>
      <c r="DS1237" s="206"/>
      <c r="DT1237" s="206"/>
      <c r="DU1237" s="206"/>
      <c r="DV1237" s="206"/>
      <c r="DW1237" s="206"/>
      <c r="DX1237" s="206"/>
      <c r="DY1237" s="206"/>
      <c r="DZ1237" s="206"/>
      <c r="EA1237" s="206"/>
      <c r="EB1237" s="206"/>
      <c r="EC1237" s="206"/>
      <c r="ED1237" s="206"/>
      <c r="EE1237" s="206"/>
      <c r="EF1237" s="206"/>
      <c r="EG1237" s="206"/>
      <c r="EH1237" s="206"/>
      <c r="EI1237" s="206"/>
      <c r="EJ1237" s="206"/>
      <c r="EK1237" s="206"/>
      <c r="EL1237" s="206"/>
      <c r="EM1237" s="206"/>
      <c r="EN1237" s="206"/>
      <c r="EO1237" s="206"/>
      <c r="EP1237" s="206"/>
      <c r="EQ1237" s="206"/>
      <c r="ER1237" s="206"/>
      <c r="ES1237" s="206"/>
      <c r="ET1237" s="206"/>
      <c r="EU1237" s="206"/>
      <c r="EV1237" s="206"/>
      <c r="EW1237" s="206"/>
      <c r="EX1237" s="206"/>
      <c r="EY1237" s="206"/>
      <c r="EZ1237" s="206"/>
      <c r="FA1237" s="206"/>
      <c r="FB1237" s="206"/>
      <c r="FC1237" s="206"/>
      <c r="FD1237" s="206"/>
      <c r="FE1237" s="206"/>
      <c r="FF1237" s="206"/>
      <c r="FG1237" s="206"/>
      <c r="FH1237" s="206"/>
      <c r="FI1237" s="206"/>
      <c r="FJ1237" s="206"/>
      <c r="FK1237" s="206"/>
      <c r="FL1237" s="206"/>
      <c r="FM1237" s="206"/>
      <c r="FN1237" s="206"/>
      <c r="FO1237" s="206"/>
      <c r="FP1237" s="206"/>
      <c r="FQ1237" s="206"/>
      <c r="FR1237" s="206"/>
      <c r="FS1237" s="206"/>
      <c r="FT1237" s="206"/>
      <c r="FU1237" s="206"/>
      <c r="FV1237" s="206"/>
      <c r="FW1237" s="206"/>
      <c r="FX1237" s="206"/>
      <c r="FY1237" s="206"/>
      <c r="FZ1237" s="206"/>
      <c r="GA1237" s="206"/>
      <c r="GB1237" s="206"/>
      <c r="GC1237" s="206"/>
      <c r="GD1237" s="206"/>
      <c r="GE1237" s="206"/>
      <c r="GF1237" s="206"/>
      <c r="GG1237" s="206"/>
      <c r="GH1237" s="206"/>
      <c r="GI1237" s="206"/>
      <c r="GJ1237" s="206"/>
      <c r="GK1237" s="206"/>
      <c r="GL1237" s="206"/>
      <c r="GM1237" s="206"/>
      <c r="GN1237" s="206"/>
      <c r="GO1237" s="206"/>
      <c r="GP1237" s="206"/>
      <c r="GQ1237" s="206"/>
      <c r="GR1237" s="206"/>
      <c r="GS1237" s="206"/>
      <c r="GT1237" s="206"/>
      <c r="GU1237" s="206"/>
      <c r="GV1237" s="206"/>
      <c r="GW1237" s="206"/>
      <c r="GX1237" s="206"/>
      <c r="GY1237" s="206"/>
      <c r="GZ1237" s="206"/>
      <c r="HA1237" s="206"/>
      <c r="HB1237" s="206"/>
      <c r="HC1237" s="206"/>
      <c r="HD1237" s="206"/>
      <c r="HE1237" s="206"/>
      <c r="HF1237" s="206"/>
      <c r="HG1237" s="206"/>
      <c r="HH1237" s="206"/>
      <c r="HI1237" s="206"/>
      <c r="HJ1237" s="206"/>
      <c r="HK1237" s="206"/>
      <c r="HL1237" s="206"/>
      <c r="HM1237" s="206"/>
      <c r="HN1237" s="206"/>
      <c r="HO1237" s="206"/>
      <c r="HP1237" s="206"/>
      <c r="HQ1237" s="206"/>
      <c r="HR1237" s="206"/>
      <c r="HS1237" s="206"/>
      <c r="HT1237" s="206"/>
      <c r="HU1237" s="206"/>
      <c r="HV1237" s="206"/>
      <c r="HW1237" s="206"/>
      <c r="HX1237" s="206"/>
      <c r="HY1237" s="206"/>
      <c r="HZ1237" s="206"/>
      <c r="IA1237" s="206"/>
      <c r="IB1237" s="206"/>
      <c r="IC1237" s="206"/>
      <c r="ID1237" s="206"/>
      <c r="IE1237" s="206"/>
      <c r="IF1237" s="206"/>
      <c r="IG1237" s="206"/>
      <c r="IH1237" s="206"/>
    </row>
    <row r="1238" spans="1:242" s="225" customFormat="1" hidden="1" x14ac:dyDescent="0.25">
      <c r="A1238" s="206"/>
      <c r="B1238" s="206"/>
      <c r="C1238" s="232">
        <v>43806</v>
      </c>
      <c r="D1238" s="225" t="s">
        <v>2164</v>
      </c>
      <c r="E1238" s="206" t="s">
        <v>2167</v>
      </c>
      <c r="F1238" s="206"/>
      <c r="G1238" s="225" t="s">
        <v>1210</v>
      </c>
      <c r="H1238" s="285"/>
      <c r="I1238" s="415">
        <v>2500000</v>
      </c>
      <c r="J1238" s="329">
        <f t="shared" si="20"/>
        <v>5367293</v>
      </c>
      <c r="K1238" s="419"/>
      <c r="L1238" s="287"/>
      <c r="M1238" s="206" t="s">
        <v>2167</v>
      </c>
      <c r="N1238" s="287"/>
      <c r="O1238" s="287"/>
      <c r="P1238" s="287"/>
      <c r="Q1238" s="287"/>
      <c r="R1238" s="287"/>
      <c r="S1238" s="287"/>
      <c r="T1238" s="287"/>
      <c r="U1238" s="287"/>
      <c r="V1238" s="287"/>
      <c r="W1238" s="287"/>
      <c r="X1238" s="287"/>
      <c r="Y1238" s="287"/>
      <c r="Z1238" s="287"/>
      <c r="AA1238" s="287"/>
      <c r="AB1238" s="287"/>
      <c r="AC1238" s="287"/>
      <c r="AD1238" s="287"/>
      <c r="AE1238" s="287"/>
      <c r="AF1238" s="287"/>
      <c r="AG1238" s="287"/>
      <c r="AH1238" s="287"/>
      <c r="AI1238" s="287"/>
      <c r="AJ1238" s="449"/>
      <c r="AK1238" s="206"/>
      <c r="AL1238" s="206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06"/>
      <c r="AX1238" s="206"/>
      <c r="AY1238" s="206"/>
      <c r="AZ1238" s="206"/>
      <c r="BA1238" s="206"/>
      <c r="BB1238" s="206"/>
      <c r="BC1238" s="206"/>
      <c r="BD1238" s="206"/>
      <c r="BE1238" s="206"/>
      <c r="BF1238" s="206"/>
      <c r="BG1238" s="206"/>
      <c r="BH1238" s="206"/>
      <c r="BI1238" s="206"/>
      <c r="BJ1238" s="206"/>
      <c r="BK1238" s="206"/>
      <c r="BL1238" s="206"/>
      <c r="BM1238" s="206"/>
      <c r="BN1238" s="206"/>
      <c r="BO1238" s="206"/>
      <c r="BP1238" s="206"/>
      <c r="BQ1238" s="206"/>
      <c r="BR1238" s="206"/>
      <c r="BS1238" s="206"/>
      <c r="BT1238" s="206"/>
      <c r="BU1238" s="206"/>
      <c r="BV1238" s="206"/>
      <c r="BW1238" s="206"/>
      <c r="BX1238" s="206"/>
      <c r="BY1238" s="206"/>
      <c r="BZ1238" s="206"/>
      <c r="CA1238" s="206"/>
      <c r="CB1238" s="206"/>
      <c r="CC1238" s="206"/>
      <c r="CD1238" s="206"/>
      <c r="CE1238" s="206"/>
      <c r="CF1238" s="206"/>
      <c r="CG1238" s="206"/>
      <c r="CH1238" s="206"/>
      <c r="CI1238" s="206"/>
      <c r="CJ1238" s="206"/>
      <c r="CK1238" s="206"/>
      <c r="CL1238" s="206"/>
      <c r="CM1238" s="206"/>
      <c r="CN1238" s="206"/>
      <c r="CO1238" s="206"/>
      <c r="CP1238" s="206"/>
      <c r="CQ1238" s="206"/>
      <c r="CR1238" s="206"/>
      <c r="CS1238" s="206"/>
      <c r="CT1238" s="206"/>
      <c r="CU1238" s="206"/>
      <c r="CV1238" s="206"/>
      <c r="CW1238" s="206"/>
      <c r="CX1238" s="206"/>
      <c r="CY1238" s="206"/>
      <c r="CZ1238" s="206"/>
      <c r="DA1238" s="206"/>
      <c r="DB1238" s="206"/>
      <c r="DC1238" s="206"/>
      <c r="DD1238" s="206"/>
      <c r="DE1238" s="206"/>
      <c r="DF1238" s="206"/>
      <c r="DG1238" s="206"/>
      <c r="DH1238" s="206"/>
      <c r="DI1238" s="206"/>
      <c r="DJ1238" s="206"/>
      <c r="DK1238" s="206"/>
      <c r="DL1238" s="206"/>
      <c r="DM1238" s="206"/>
      <c r="DN1238" s="206"/>
      <c r="DO1238" s="206"/>
      <c r="DP1238" s="206"/>
      <c r="DQ1238" s="206"/>
      <c r="DR1238" s="206"/>
      <c r="DS1238" s="206"/>
      <c r="DT1238" s="206"/>
      <c r="DU1238" s="206"/>
      <c r="DV1238" s="206"/>
      <c r="DW1238" s="206"/>
      <c r="DX1238" s="206"/>
      <c r="DY1238" s="206"/>
      <c r="DZ1238" s="206"/>
      <c r="EA1238" s="206"/>
      <c r="EB1238" s="206"/>
      <c r="EC1238" s="206"/>
      <c r="ED1238" s="206"/>
      <c r="EE1238" s="206"/>
      <c r="EF1238" s="206"/>
      <c r="EG1238" s="206"/>
      <c r="EH1238" s="206"/>
      <c r="EI1238" s="206"/>
      <c r="EJ1238" s="206"/>
      <c r="EK1238" s="206"/>
      <c r="EL1238" s="206"/>
      <c r="EM1238" s="206"/>
      <c r="EN1238" s="206"/>
      <c r="EO1238" s="206"/>
      <c r="EP1238" s="206"/>
      <c r="EQ1238" s="206"/>
      <c r="ER1238" s="206"/>
      <c r="ES1238" s="206"/>
      <c r="ET1238" s="206"/>
      <c r="EU1238" s="206"/>
      <c r="EV1238" s="206"/>
      <c r="EW1238" s="206"/>
      <c r="EX1238" s="206"/>
      <c r="EY1238" s="206"/>
      <c r="EZ1238" s="206"/>
      <c r="FA1238" s="206"/>
      <c r="FB1238" s="206"/>
      <c r="FC1238" s="206"/>
      <c r="FD1238" s="206"/>
      <c r="FE1238" s="206"/>
      <c r="FF1238" s="206"/>
      <c r="FG1238" s="206"/>
      <c r="FH1238" s="206"/>
      <c r="FI1238" s="206"/>
      <c r="FJ1238" s="206"/>
      <c r="FK1238" s="206"/>
      <c r="FL1238" s="206"/>
      <c r="FM1238" s="206"/>
      <c r="FN1238" s="206"/>
      <c r="FO1238" s="206"/>
      <c r="FP1238" s="206"/>
      <c r="FQ1238" s="206"/>
      <c r="FR1238" s="206"/>
      <c r="FS1238" s="206"/>
      <c r="FT1238" s="206"/>
      <c r="FU1238" s="206"/>
      <c r="FV1238" s="206"/>
      <c r="FW1238" s="206"/>
      <c r="FX1238" s="206"/>
      <c r="FY1238" s="206"/>
      <c r="FZ1238" s="206"/>
      <c r="GA1238" s="206"/>
      <c r="GB1238" s="206"/>
      <c r="GC1238" s="206"/>
      <c r="GD1238" s="206"/>
      <c r="GE1238" s="206"/>
      <c r="GF1238" s="206"/>
      <c r="GG1238" s="206"/>
      <c r="GH1238" s="206"/>
      <c r="GI1238" s="206"/>
      <c r="GJ1238" s="206"/>
      <c r="GK1238" s="206"/>
      <c r="GL1238" s="206"/>
      <c r="GM1238" s="206"/>
      <c r="GN1238" s="206"/>
      <c r="GO1238" s="206"/>
      <c r="GP1238" s="206"/>
      <c r="GQ1238" s="206"/>
      <c r="GR1238" s="206"/>
      <c r="GS1238" s="206"/>
      <c r="GT1238" s="206"/>
      <c r="GU1238" s="206"/>
      <c r="GV1238" s="206"/>
      <c r="GW1238" s="206"/>
      <c r="GX1238" s="206"/>
      <c r="GY1238" s="206"/>
      <c r="GZ1238" s="206"/>
      <c r="HA1238" s="206"/>
      <c r="HB1238" s="206"/>
      <c r="HC1238" s="206"/>
      <c r="HD1238" s="206"/>
      <c r="HE1238" s="206"/>
      <c r="HF1238" s="206"/>
      <c r="HG1238" s="206"/>
      <c r="HH1238" s="206"/>
      <c r="HI1238" s="206"/>
      <c r="HJ1238" s="206"/>
      <c r="HK1238" s="206"/>
      <c r="HL1238" s="206"/>
      <c r="HM1238" s="206"/>
      <c r="HN1238" s="206"/>
      <c r="HO1238" s="206"/>
      <c r="HP1238" s="206"/>
      <c r="HQ1238" s="206"/>
      <c r="HR1238" s="206"/>
      <c r="HS1238" s="206"/>
      <c r="HT1238" s="206"/>
      <c r="HU1238" s="206"/>
      <c r="HV1238" s="206"/>
      <c r="HW1238" s="206"/>
      <c r="HX1238" s="206"/>
      <c r="HY1238" s="206"/>
      <c r="HZ1238" s="206"/>
      <c r="IA1238" s="206"/>
      <c r="IB1238" s="206"/>
      <c r="IC1238" s="206"/>
      <c r="ID1238" s="206"/>
      <c r="IE1238" s="206"/>
      <c r="IF1238" s="206"/>
      <c r="IG1238" s="206"/>
      <c r="IH1238" s="206"/>
    </row>
    <row r="1239" spans="1:242" s="225" customFormat="1" hidden="1" x14ac:dyDescent="0.25">
      <c r="A1239" s="206"/>
      <c r="B1239" s="206"/>
      <c r="C1239" s="206"/>
      <c r="D1239" s="206"/>
      <c r="E1239" s="206"/>
      <c r="F1239" s="206"/>
      <c r="G1239" s="208"/>
      <c r="H1239" s="285"/>
      <c r="I1239" s="210"/>
      <c r="J1239" s="329">
        <f t="shared" si="20"/>
        <v>5367293</v>
      </c>
      <c r="K1239" s="419"/>
      <c r="L1239" s="287"/>
      <c r="M1239" s="206"/>
      <c r="N1239" s="287"/>
      <c r="O1239" s="287"/>
      <c r="P1239" s="287"/>
      <c r="Q1239" s="287"/>
      <c r="R1239" s="287"/>
      <c r="S1239" s="287"/>
      <c r="T1239" s="287"/>
      <c r="U1239" s="287"/>
      <c r="V1239" s="287"/>
      <c r="W1239" s="287"/>
      <c r="X1239" s="287"/>
      <c r="Y1239" s="287"/>
      <c r="Z1239" s="287"/>
      <c r="AA1239" s="287"/>
      <c r="AB1239" s="287"/>
      <c r="AC1239" s="287"/>
      <c r="AD1239" s="287"/>
      <c r="AE1239" s="287"/>
      <c r="AF1239" s="287"/>
      <c r="AG1239" s="287"/>
      <c r="AH1239" s="287"/>
      <c r="AI1239" s="287"/>
      <c r="AJ1239" s="449"/>
      <c r="AK1239" s="206"/>
      <c r="AL1239" s="206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06"/>
      <c r="AX1239" s="206"/>
      <c r="AY1239" s="206"/>
      <c r="AZ1239" s="206"/>
      <c r="BA1239" s="206"/>
      <c r="BB1239" s="206"/>
      <c r="BC1239" s="206"/>
      <c r="BD1239" s="206"/>
      <c r="BE1239" s="206"/>
      <c r="BF1239" s="206"/>
      <c r="BG1239" s="206"/>
      <c r="BH1239" s="206"/>
      <c r="BI1239" s="206"/>
      <c r="BJ1239" s="206"/>
      <c r="BK1239" s="206"/>
      <c r="BL1239" s="206"/>
      <c r="BM1239" s="206"/>
      <c r="BN1239" s="206"/>
      <c r="BO1239" s="206"/>
      <c r="BP1239" s="206"/>
      <c r="BQ1239" s="206"/>
      <c r="BR1239" s="206"/>
      <c r="BS1239" s="206"/>
      <c r="BT1239" s="206"/>
      <c r="BU1239" s="206"/>
      <c r="BV1239" s="206"/>
      <c r="BW1239" s="206"/>
      <c r="BX1239" s="206"/>
      <c r="BY1239" s="206"/>
      <c r="BZ1239" s="206"/>
      <c r="CA1239" s="206"/>
      <c r="CB1239" s="206"/>
      <c r="CC1239" s="206"/>
      <c r="CD1239" s="206"/>
      <c r="CE1239" s="206"/>
      <c r="CF1239" s="206"/>
      <c r="CG1239" s="206"/>
      <c r="CH1239" s="206"/>
      <c r="CI1239" s="206"/>
      <c r="CJ1239" s="206"/>
      <c r="CK1239" s="206"/>
      <c r="CL1239" s="206"/>
      <c r="CM1239" s="206"/>
      <c r="CN1239" s="206"/>
      <c r="CO1239" s="206"/>
      <c r="CP1239" s="206"/>
      <c r="CQ1239" s="206"/>
      <c r="CR1239" s="206"/>
      <c r="CS1239" s="206"/>
      <c r="CT1239" s="206"/>
      <c r="CU1239" s="206"/>
      <c r="CV1239" s="206"/>
      <c r="CW1239" s="206"/>
      <c r="CX1239" s="206"/>
      <c r="CY1239" s="206"/>
      <c r="CZ1239" s="206"/>
      <c r="DA1239" s="206"/>
      <c r="DB1239" s="206"/>
      <c r="DC1239" s="206"/>
      <c r="DD1239" s="206"/>
      <c r="DE1239" s="206"/>
      <c r="DF1239" s="206"/>
      <c r="DG1239" s="206"/>
      <c r="DH1239" s="206"/>
      <c r="DI1239" s="206"/>
      <c r="DJ1239" s="206"/>
      <c r="DK1239" s="206"/>
      <c r="DL1239" s="206"/>
      <c r="DM1239" s="206"/>
      <c r="DN1239" s="206"/>
      <c r="DO1239" s="206"/>
      <c r="DP1239" s="206"/>
      <c r="DQ1239" s="206"/>
      <c r="DR1239" s="206"/>
      <c r="DS1239" s="206"/>
      <c r="DT1239" s="206"/>
      <c r="DU1239" s="206"/>
      <c r="DV1239" s="206"/>
      <c r="DW1239" s="206"/>
      <c r="DX1239" s="206"/>
      <c r="DY1239" s="206"/>
      <c r="DZ1239" s="206"/>
      <c r="EA1239" s="206"/>
      <c r="EB1239" s="206"/>
      <c r="EC1239" s="206"/>
      <c r="ED1239" s="206"/>
      <c r="EE1239" s="206"/>
      <c r="EF1239" s="206"/>
      <c r="EG1239" s="206"/>
      <c r="EH1239" s="206"/>
      <c r="EI1239" s="206"/>
      <c r="EJ1239" s="206"/>
      <c r="EK1239" s="206"/>
      <c r="EL1239" s="206"/>
      <c r="EM1239" s="206"/>
      <c r="EN1239" s="206"/>
      <c r="EO1239" s="206"/>
      <c r="EP1239" s="206"/>
      <c r="EQ1239" s="206"/>
      <c r="ER1239" s="206"/>
      <c r="ES1239" s="206"/>
      <c r="ET1239" s="206"/>
      <c r="EU1239" s="206"/>
      <c r="EV1239" s="206"/>
      <c r="EW1239" s="206"/>
      <c r="EX1239" s="206"/>
      <c r="EY1239" s="206"/>
      <c r="EZ1239" s="206"/>
      <c r="FA1239" s="206"/>
      <c r="FB1239" s="206"/>
      <c r="FC1239" s="206"/>
      <c r="FD1239" s="206"/>
      <c r="FE1239" s="206"/>
      <c r="FF1239" s="206"/>
      <c r="FG1239" s="206"/>
      <c r="FH1239" s="206"/>
      <c r="FI1239" s="206"/>
      <c r="FJ1239" s="206"/>
      <c r="FK1239" s="206"/>
      <c r="FL1239" s="206"/>
      <c r="FM1239" s="206"/>
      <c r="FN1239" s="206"/>
      <c r="FO1239" s="206"/>
      <c r="FP1239" s="206"/>
      <c r="FQ1239" s="206"/>
      <c r="FR1239" s="206"/>
      <c r="FS1239" s="206"/>
      <c r="FT1239" s="206"/>
      <c r="FU1239" s="206"/>
      <c r="FV1239" s="206"/>
      <c r="FW1239" s="206"/>
      <c r="FX1239" s="206"/>
      <c r="FY1239" s="206"/>
      <c r="FZ1239" s="206"/>
      <c r="GA1239" s="206"/>
      <c r="GB1239" s="206"/>
      <c r="GC1239" s="206"/>
      <c r="GD1239" s="206"/>
      <c r="GE1239" s="206"/>
      <c r="GF1239" s="206"/>
      <c r="GG1239" s="206"/>
      <c r="GH1239" s="206"/>
      <c r="GI1239" s="206"/>
      <c r="GJ1239" s="206"/>
      <c r="GK1239" s="206"/>
      <c r="GL1239" s="206"/>
      <c r="GM1239" s="206"/>
      <c r="GN1239" s="206"/>
      <c r="GO1239" s="206"/>
      <c r="GP1239" s="206"/>
      <c r="GQ1239" s="206"/>
      <c r="GR1239" s="206"/>
      <c r="GS1239" s="206"/>
      <c r="GT1239" s="206"/>
      <c r="GU1239" s="206"/>
      <c r="GV1239" s="206"/>
      <c r="GW1239" s="206"/>
      <c r="GX1239" s="206"/>
      <c r="GY1239" s="206"/>
      <c r="GZ1239" s="206"/>
      <c r="HA1239" s="206"/>
      <c r="HB1239" s="206"/>
      <c r="HC1239" s="206"/>
      <c r="HD1239" s="206"/>
      <c r="HE1239" s="206"/>
      <c r="HF1239" s="206"/>
      <c r="HG1239" s="206"/>
      <c r="HH1239" s="206"/>
      <c r="HI1239" s="206"/>
      <c r="HJ1239" s="206"/>
      <c r="HK1239" s="206"/>
      <c r="HL1239" s="206"/>
      <c r="HM1239" s="206"/>
      <c r="HN1239" s="206"/>
      <c r="HO1239" s="206"/>
      <c r="HP1239" s="206"/>
      <c r="HQ1239" s="206"/>
      <c r="HR1239" s="206"/>
      <c r="HS1239" s="206"/>
      <c r="HT1239" s="206"/>
      <c r="HU1239" s="206"/>
      <c r="HV1239" s="206"/>
      <c r="HW1239" s="206"/>
      <c r="HX1239" s="206"/>
      <c r="HY1239" s="206"/>
      <c r="HZ1239" s="206"/>
      <c r="IA1239" s="206"/>
      <c r="IB1239" s="206"/>
      <c r="IC1239" s="206"/>
      <c r="ID1239" s="206"/>
      <c r="IE1239" s="206"/>
      <c r="IF1239" s="206"/>
      <c r="IG1239" s="206"/>
      <c r="IH1239" s="206"/>
    </row>
    <row r="1240" spans="1:242" s="225" customFormat="1" hidden="1" x14ac:dyDescent="0.25">
      <c r="A1240" s="206"/>
      <c r="B1240" s="206"/>
      <c r="C1240" s="206"/>
      <c r="D1240" s="206"/>
      <c r="E1240" s="206"/>
      <c r="F1240" s="206"/>
      <c r="G1240" s="208"/>
      <c r="H1240" s="285">
        <v>15527907</v>
      </c>
      <c r="I1240" s="210"/>
      <c r="J1240" s="329">
        <f t="shared" si="20"/>
        <v>20895200</v>
      </c>
      <c r="K1240" s="419"/>
      <c r="L1240" s="287"/>
      <c r="M1240" s="206"/>
      <c r="N1240" s="287"/>
      <c r="O1240" s="287"/>
      <c r="P1240" s="287"/>
      <c r="Q1240" s="287"/>
      <c r="R1240" s="287"/>
      <c r="S1240" s="287"/>
      <c r="T1240" s="287"/>
      <c r="U1240" s="287"/>
      <c r="V1240" s="287"/>
      <c r="W1240" s="287"/>
      <c r="X1240" s="287"/>
      <c r="Y1240" s="287"/>
      <c r="Z1240" s="287"/>
      <c r="AA1240" s="287"/>
      <c r="AB1240" s="287"/>
      <c r="AC1240" s="287"/>
      <c r="AD1240" s="287"/>
      <c r="AE1240" s="287"/>
      <c r="AF1240" s="287"/>
      <c r="AG1240" s="287"/>
      <c r="AH1240" s="287"/>
      <c r="AI1240" s="287"/>
      <c r="AJ1240" s="449"/>
      <c r="AK1240" s="206"/>
      <c r="AL1240" s="206"/>
      <c r="AM1240" s="206"/>
      <c r="AN1240" s="206"/>
      <c r="AO1240" s="206"/>
      <c r="AP1240" s="206"/>
      <c r="AQ1240" s="206"/>
      <c r="AR1240" s="206"/>
      <c r="AS1240" s="206"/>
      <c r="AT1240" s="206"/>
      <c r="AU1240" s="206"/>
      <c r="AV1240" s="206"/>
      <c r="AW1240" s="206"/>
      <c r="AX1240" s="206"/>
      <c r="AY1240" s="206"/>
      <c r="AZ1240" s="206"/>
      <c r="BA1240" s="206"/>
      <c r="BB1240" s="206"/>
      <c r="BC1240" s="206"/>
      <c r="BD1240" s="206"/>
      <c r="BE1240" s="206"/>
      <c r="BF1240" s="206"/>
      <c r="BG1240" s="206"/>
      <c r="BH1240" s="206"/>
      <c r="BI1240" s="206"/>
      <c r="BJ1240" s="206"/>
      <c r="BK1240" s="206"/>
      <c r="BL1240" s="206"/>
      <c r="BM1240" s="206"/>
      <c r="BN1240" s="206"/>
      <c r="BO1240" s="206"/>
      <c r="BP1240" s="206"/>
      <c r="BQ1240" s="206"/>
      <c r="BR1240" s="206"/>
      <c r="BS1240" s="206"/>
      <c r="BT1240" s="206"/>
      <c r="BU1240" s="206"/>
      <c r="BV1240" s="206"/>
      <c r="BW1240" s="206"/>
      <c r="BX1240" s="206"/>
      <c r="BY1240" s="206"/>
      <c r="BZ1240" s="206"/>
      <c r="CA1240" s="206"/>
      <c r="CB1240" s="206"/>
      <c r="CC1240" s="206"/>
      <c r="CD1240" s="206"/>
      <c r="CE1240" s="206"/>
      <c r="CF1240" s="206"/>
      <c r="CG1240" s="206"/>
      <c r="CH1240" s="206"/>
      <c r="CI1240" s="206"/>
      <c r="CJ1240" s="206"/>
      <c r="CK1240" s="206"/>
      <c r="CL1240" s="206"/>
      <c r="CM1240" s="206"/>
      <c r="CN1240" s="206"/>
      <c r="CO1240" s="206"/>
      <c r="CP1240" s="206"/>
      <c r="CQ1240" s="206"/>
      <c r="CR1240" s="206"/>
      <c r="CS1240" s="206"/>
      <c r="CT1240" s="206"/>
      <c r="CU1240" s="206"/>
      <c r="CV1240" s="206"/>
      <c r="CW1240" s="206"/>
      <c r="CX1240" s="206"/>
      <c r="CY1240" s="206"/>
      <c r="CZ1240" s="206"/>
      <c r="DA1240" s="206"/>
      <c r="DB1240" s="206"/>
      <c r="DC1240" s="206"/>
      <c r="DD1240" s="206"/>
      <c r="DE1240" s="206"/>
      <c r="DF1240" s="206"/>
      <c r="DG1240" s="206"/>
      <c r="DH1240" s="206"/>
      <c r="DI1240" s="206"/>
      <c r="DJ1240" s="206"/>
      <c r="DK1240" s="206"/>
      <c r="DL1240" s="206"/>
      <c r="DM1240" s="206"/>
      <c r="DN1240" s="206"/>
      <c r="DO1240" s="206"/>
      <c r="DP1240" s="206"/>
      <c r="DQ1240" s="206"/>
      <c r="DR1240" s="206"/>
      <c r="DS1240" s="206"/>
      <c r="DT1240" s="206"/>
      <c r="DU1240" s="206"/>
      <c r="DV1240" s="206"/>
      <c r="DW1240" s="206"/>
      <c r="DX1240" s="206"/>
      <c r="DY1240" s="206"/>
      <c r="DZ1240" s="206"/>
      <c r="EA1240" s="206"/>
      <c r="EB1240" s="206"/>
      <c r="EC1240" s="206"/>
      <c r="ED1240" s="206"/>
      <c r="EE1240" s="206"/>
      <c r="EF1240" s="206"/>
      <c r="EG1240" s="206"/>
      <c r="EH1240" s="206"/>
      <c r="EI1240" s="206"/>
      <c r="EJ1240" s="206"/>
      <c r="EK1240" s="206"/>
      <c r="EL1240" s="206"/>
      <c r="EM1240" s="206"/>
      <c r="EN1240" s="206"/>
      <c r="EO1240" s="206"/>
      <c r="EP1240" s="206"/>
      <c r="EQ1240" s="206"/>
      <c r="ER1240" s="206"/>
      <c r="ES1240" s="206"/>
      <c r="ET1240" s="206"/>
      <c r="EU1240" s="206"/>
      <c r="EV1240" s="206"/>
      <c r="EW1240" s="206"/>
      <c r="EX1240" s="206"/>
      <c r="EY1240" s="206"/>
      <c r="EZ1240" s="206"/>
      <c r="FA1240" s="206"/>
      <c r="FB1240" s="206"/>
      <c r="FC1240" s="206"/>
      <c r="FD1240" s="206"/>
      <c r="FE1240" s="206"/>
      <c r="FF1240" s="206"/>
      <c r="FG1240" s="206"/>
      <c r="FH1240" s="206"/>
      <c r="FI1240" s="206"/>
      <c r="FJ1240" s="206"/>
      <c r="FK1240" s="206"/>
      <c r="FL1240" s="206"/>
      <c r="FM1240" s="206"/>
      <c r="FN1240" s="206"/>
      <c r="FO1240" s="206"/>
      <c r="FP1240" s="206"/>
      <c r="FQ1240" s="206"/>
      <c r="FR1240" s="206"/>
      <c r="FS1240" s="206"/>
      <c r="FT1240" s="206"/>
      <c r="FU1240" s="206"/>
      <c r="FV1240" s="206"/>
      <c r="FW1240" s="206"/>
      <c r="FX1240" s="206"/>
      <c r="FY1240" s="206"/>
      <c r="FZ1240" s="206"/>
      <c r="GA1240" s="206"/>
      <c r="GB1240" s="206"/>
      <c r="GC1240" s="206"/>
      <c r="GD1240" s="206"/>
      <c r="GE1240" s="206"/>
      <c r="GF1240" s="206"/>
      <c r="GG1240" s="206"/>
      <c r="GH1240" s="206"/>
      <c r="GI1240" s="206"/>
      <c r="GJ1240" s="206"/>
      <c r="GK1240" s="206"/>
      <c r="GL1240" s="206"/>
      <c r="GM1240" s="206"/>
      <c r="GN1240" s="206"/>
      <c r="GO1240" s="206"/>
      <c r="GP1240" s="206"/>
      <c r="GQ1240" s="206"/>
      <c r="GR1240" s="206"/>
      <c r="GS1240" s="206"/>
      <c r="GT1240" s="206"/>
      <c r="GU1240" s="206"/>
      <c r="GV1240" s="206"/>
      <c r="GW1240" s="206"/>
      <c r="GX1240" s="206"/>
      <c r="GY1240" s="206"/>
      <c r="GZ1240" s="206"/>
      <c r="HA1240" s="206"/>
      <c r="HB1240" s="206"/>
      <c r="HC1240" s="206"/>
      <c r="HD1240" s="206"/>
      <c r="HE1240" s="206"/>
      <c r="HF1240" s="206"/>
      <c r="HG1240" s="206"/>
      <c r="HH1240" s="206"/>
      <c r="HI1240" s="206"/>
      <c r="HJ1240" s="206"/>
      <c r="HK1240" s="206"/>
      <c r="HL1240" s="206"/>
      <c r="HM1240" s="206"/>
      <c r="HN1240" s="206"/>
      <c r="HO1240" s="206"/>
      <c r="HP1240" s="206"/>
      <c r="HQ1240" s="206"/>
      <c r="HR1240" s="206"/>
      <c r="HS1240" s="206"/>
      <c r="HT1240" s="206"/>
      <c r="HU1240" s="206"/>
      <c r="HV1240" s="206"/>
      <c r="HW1240" s="206"/>
      <c r="HX1240" s="206"/>
      <c r="HY1240" s="206"/>
      <c r="HZ1240" s="206"/>
      <c r="IA1240" s="206"/>
      <c r="IB1240" s="206"/>
      <c r="IC1240" s="206"/>
      <c r="ID1240" s="206"/>
      <c r="IE1240" s="206"/>
      <c r="IF1240" s="206"/>
      <c r="IG1240" s="206"/>
      <c r="IH1240" s="206"/>
    </row>
    <row r="1241" spans="1:242" s="225" customFormat="1" hidden="1" x14ac:dyDescent="0.25">
      <c r="A1241" s="206"/>
      <c r="B1241" s="206"/>
      <c r="C1241" s="207">
        <v>43805</v>
      </c>
      <c r="D1241" s="383" t="s">
        <v>2179</v>
      </c>
      <c r="E1241" s="238" t="s">
        <v>2169</v>
      </c>
      <c r="F1241" s="238"/>
      <c r="G1241" s="249" t="s">
        <v>2178</v>
      </c>
      <c r="H1241" s="285"/>
      <c r="I1241" s="263">
        <v>1377000</v>
      </c>
      <c r="J1241" s="329">
        <f t="shared" si="20"/>
        <v>19518200</v>
      </c>
      <c r="K1241" s="419"/>
      <c r="L1241" s="287"/>
      <c r="M1241" s="238" t="s">
        <v>2169</v>
      </c>
      <c r="N1241" s="287"/>
      <c r="O1241" s="287"/>
      <c r="P1241" s="287"/>
      <c r="Q1241" s="287"/>
      <c r="R1241" s="287"/>
      <c r="S1241" s="287"/>
      <c r="T1241" s="287"/>
      <c r="U1241" s="287"/>
      <c r="V1241" s="287"/>
      <c r="W1241" s="287"/>
      <c r="X1241" s="287"/>
      <c r="Y1241" s="287"/>
      <c r="Z1241" s="287"/>
      <c r="AA1241" s="287"/>
      <c r="AB1241" s="287"/>
      <c r="AC1241" s="287"/>
      <c r="AD1241" s="287"/>
      <c r="AE1241" s="287"/>
      <c r="AF1241" s="287"/>
      <c r="AG1241" s="287"/>
      <c r="AH1241" s="287"/>
      <c r="AI1241" s="287"/>
      <c r="AJ1241" s="449"/>
      <c r="AK1241" s="206"/>
      <c r="AL1241" s="206"/>
      <c r="AM1241" s="206"/>
      <c r="AN1241" s="206"/>
      <c r="AO1241" s="206"/>
      <c r="AP1241" s="206"/>
      <c r="AQ1241" s="206"/>
      <c r="AR1241" s="206"/>
      <c r="AS1241" s="206"/>
      <c r="AT1241" s="206"/>
      <c r="AU1241" s="206"/>
      <c r="AV1241" s="206"/>
      <c r="AW1241" s="206"/>
      <c r="AX1241" s="206"/>
      <c r="AY1241" s="206"/>
      <c r="AZ1241" s="206"/>
      <c r="BA1241" s="206"/>
      <c r="BB1241" s="206"/>
      <c r="BC1241" s="206"/>
      <c r="BD1241" s="206"/>
      <c r="BE1241" s="206"/>
      <c r="BF1241" s="206"/>
      <c r="BG1241" s="206"/>
      <c r="BH1241" s="206"/>
      <c r="BI1241" s="206"/>
      <c r="BJ1241" s="206"/>
      <c r="BK1241" s="206"/>
      <c r="BL1241" s="206"/>
      <c r="BM1241" s="206"/>
      <c r="BN1241" s="206"/>
      <c r="BO1241" s="206"/>
      <c r="BP1241" s="206"/>
      <c r="BQ1241" s="206"/>
      <c r="BR1241" s="206"/>
      <c r="BS1241" s="206"/>
      <c r="BT1241" s="206"/>
      <c r="BU1241" s="206"/>
      <c r="BV1241" s="206"/>
      <c r="BW1241" s="206"/>
      <c r="BX1241" s="206"/>
      <c r="BY1241" s="206"/>
      <c r="BZ1241" s="206"/>
      <c r="CA1241" s="206"/>
      <c r="CB1241" s="206"/>
      <c r="CC1241" s="206"/>
      <c r="CD1241" s="206"/>
      <c r="CE1241" s="206"/>
      <c r="CF1241" s="206"/>
      <c r="CG1241" s="206"/>
      <c r="CH1241" s="206"/>
      <c r="CI1241" s="206"/>
      <c r="CJ1241" s="206"/>
      <c r="CK1241" s="206"/>
      <c r="CL1241" s="206"/>
      <c r="CM1241" s="206"/>
      <c r="CN1241" s="206"/>
      <c r="CO1241" s="206"/>
      <c r="CP1241" s="206"/>
      <c r="CQ1241" s="206"/>
      <c r="CR1241" s="206"/>
      <c r="CS1241" s="206"/>
      <c r="CT1241" s="206"/>
      <c r="CU1241" s="206"/>
      <c r="CV1241" s="206"/>
      <c r="CW1241" s="206"/>
      <c r="CX1241" s="206"/>
      <c r="CY1241" s="206"/>
      <c r="CZ1241" s="206"/>
      <c r="DA1241" s="206"/>
      <c r="DB1241" s="206"/>
      <c r="DC1241" s="206"/>
      <c r="DD1241" s="206"/>
      <c r="DE1241" s="206"/>
      <c r="DF1241" s="206"/>
      <c r="DG1241" s="206"/>
      <c r="DH1241" s="206"/>
      <c r="DI1241" s="206"/>
      <c r="DJ1241" s="206"/>
      <c r="DK1241" s="206"/>
      <c r="DL1241" s="206"/>
      <c r="DM1241" s="206"/>
      <c r="DN1241" s="206"/>
      <c r="DO1241" s="206"/>
      <c r="DP1241" s="206"/>
      <c r="DQ1241" s="206"/>
      <c r="DR1241" s="206"/>
      <c r="DS1241" s="206"/>
      <c r="DT1241" s="206"/>
      <c r="DU1241" s="206"/>
      <c r="DV1241" s="206"/>
      <c r="DW1241" s="206"/>
      <c r="DX1241" s="206"/>
      <c r="DY1241" s="206"/>
      <c r="DZ1241" s="206"/>
      <c r="EA1241" s="206"/>
      <c r="EB1241" s="206"/>
      <c r="EC1241" s="206"/>
      <c r="ED1241" s="206"/>
      <c r="EE1241" s="206"/>
      <c r="EF1241" s="206"/>
      <c r="EG1241" s="206"/>
      <c r="EH1241" s="206"/>
      <c r="EI1241" s="206"/>
      <c r="EJ1241" s="206"/>
      <c r="EK1241" s="206"/>
      <c r="EL1241" s="206"/>
      <c r="EM1241" s="206"/>
      <c r="EN1241" s="206"/>
      <c r="EO1241" s="206"/>
      <c r="EP1241" s="206"/>
      <c r="EQ1241" s="206"/>
      <c r="ER1241" s="206"/>
      <c r="ES1241" s="206"/>
      <c r="ET1241" s="206"/>
      <c r="EU1241" s="206"/>
      <c r="EV1241" s="206"/>
      <c r="EW1241" s="206"/>
      <c r="EX1241" s="206"/>
      <c r="EY1241" s="206"/>
      <c r="EZ1241" s="206"/>
      <c r="FA1241" s="206"/>
      <c r="FB1241" s="206"/>
      <c r="FC1241" s="206"/>
      <c r="FD1241" s="206"/>
      <c r="FE1241" s="206"/>
      <c r="FF1241" s="206"/>
      <c r="FG1241" s="206"/>
      <c r="FH1241" s="206"/>
      <c r="FI1241" s="206"/>
      <c r="FJ1241" s="206"/>
      <c r="FK1241" s="206"/>
      <c r="FL1241" s="206"/>
      <c r="FM1241" s="206"/>
      <c r="FN1241" s="206"/>
      <c r="FO1241" s="206"/>
      <c r="FP1241" s="206"/>
      <c r="FQ1241" s="206"/>
      <c r="FR1241" s="206"/>
      <c r="FS1241" s="206"/>
      <c r="FT1241" s="206"/>
      <c r="FU1241" s="206"/>
      <c r="FV1241" s="206"/>
      <c r="FW1241" s="206"/>
      <c r="FX1241" s="206"/>
      <c r="FY1241" s="206"/>
      <c r="FZ1241" s="206"/>
      <c r="GA1241" s="206"/>
      <c r="GB1241" s="206"/>
      <c r="GC1241" s="206"/>
      <c r="GD1241" s="206"/>
      <c r="GE1241" s="206"/>
      <c r="GF1241" s="206"/>
      <c r="GG1241" s="206"/>
      <c r="GH1241" s="206"/>
      <c r="GI1241" s="206"/>
      <c r="GJ1241" s="206"/>
      <c r="GK1241" s="206"/>
      <c r="GL1241" s="206"/>
      <c r="GM1241" s="206"/>
      <c r="GN1241" s="206"/>
      <c r="GO1241" s="206"/>
      <c r="GP1241" s="206"/>
      <c r="GQ1241" s="206"/>
      <c r="GR1241" s="206"/>
      <c r="GS1241" s="206"/>
      <c r="GT1241" s="206"/>
      <c r="GU1241" s="206"/>
      <c r="GV1241" s="206"/>
      <c r="GW1241" s="206"/>
      <c r="GX1241" s="206"/>
      <c r="GY1241" s="206"/>
      <c r="GZ1241" s="206"/>
      <c r="HA1241" s="206"/>
      <c r="HB1241" s="206"/>
      <c r="HC1241" s="206"/>
      <c r="HD1241" s="206"/>
      <c r="HE1241" s="206"/>
      <c r="HF1241" s="206"/>
      <c r="HG1241" s="206"/>
      <c r="HH1241" s="206"/>
      <c r="HI1241" s="206"/>
      <c r="HJ1241" s="206"/>
      <c r="HK1241" s="206"/>
      <c r="HL1241" s="206"/>
      <c r="HM1241" s="206"/>
      <c r="HN1241" s="206"/>
      <c r="HO1241" s="206"/>
      <c r="HP1241" s="206"/>
      <c r="HQ1241" s="206"/>
      <c r="HR1241" s="206"/>
      <c r="HS1241" s="206"/>
      <c r="HT1241" s="206"/>
      <c r="HU1241" s="206"/>
      <c r="HV1241" s="206"/>
      <c r="HW1241" s="206"/>
      <c r="HX1241" s="206"/>
      <c r="HY1241" s="206"/>
      <c r="HZ1241" s="206"/>
      <c r="IA1241" s="206"/>
      <c r="IB1241" s="206"/>
      <c r="IC1241" s="206"/>
      <c r="ID1241" s="206"/>
      <c r="IE1241" s="206"/>
      <c r="IF1241" s="206"/>
      <c r="IG1241" s="206"/>
      <c r="IH1241" s="206"/>
    </row>
    <row r="1242" spans="1:242" s="225" customFormat="1" hidden="1" x14ac:dyDescent="0.25">
      <c r="A1242" s="206"/>
      <c r="B1242" s="206"/>
      <c r="C1242" s="207">
        <v>43808</v>
      </c>
      <c r="D1242" s="248" t="s">
        <v>2181</v>
      </c>
      <c r="E1242" s="238" t="s">
        <v>2170</v>
      </c>
      <c r="F1242" s="238"/>
      <c r="G1242" s="249" t="s">
        <v>2180</v>
      </c>
      <c r="H1242" s="285"/>
      <c r="I1242" s="263">
        <v>273500</v>
      </c>
      <c r="J1242" s="329">
        <f t="shared" si="20"/>
        <v>19244700</v>
      </c>
      <c r="K1242" s="419"/>
      <c r="L1242" s="287"/>
      <c r="M1242" s="238" t="s">
        <v>2170</v>
      </c>
      <c r="N1242" s="287"/>
      <c r="O1242" s="287"/>
      <c r="P1242" s="287"/>
      <c r="Q1242" s="287"/>
      <c r="R1242" s="287"/>
      <c r="S1242" s="287"/>
      <c r="T1242" s="287"/>
      <c r="U1242" s="287"/>
      <c r="V1242" s="287"/>
      <c r="W1242" s="287"/>
      <c r="X1242" s="287"/>
      <c r="Y1242" s="287"/>
      <c r="Z1242" s="287"/>
      <c r="AA1242" s="287"/>
      <c r="AB1242" s="287"/>
      <c r="AC1242" s="287"/>
      <c r="AD1242" s="287"/>
      <c r="AE1242" s="287"/>
      <c r="AF1242" s="287"/>
      <c r="AG1242" s="287"/>
      <c r="AH1242" s="287"/>
      <c r="AI1242" s="287"/>
      <c r="AJ1242" s="449"/>
      <c r="AK1242" s="206"/>
      <c r="AL1242" s="206"/>
      <c r="AM1242" s="206"/>
      <c r="AN1242" s="206"/>
      <c r="AO1242" s="206"/>
      <c r="AP1242" s="206"/>
      <c r="AQ1242" s="206"/>
      <c r="AR1242" s="206"/>
      <c r="AS1242" s="206"/>
      <c r="AT1242" s="206"/>
      <c r="AU1242" s="206"/>
      <c r="AV1242" s="206"/>
      <c r="AW1242" s="206"/>
      <c r="AX1242" s="206"/>
      <c r="AY1242" s="206"/>
      <c r="AZ1242" s="206"/>
      <c r="BA1242" s="206"/>
      <c r="BB1242" s="206"/>
      <c r="BC1242" s="206"/>
      <c r="BD1242" s="206"/>
      <c r="BE1242" s="206"/>
      <c r="BF1242" s="206"/>
      <c r="BG1242" s="206"/>
      <c r="BH1242" s="206"/>
      <c r="BI1242" s="206"/>
      <c r="BJ1242" s="206"/>
      <c r="BK1242" s="206"/>
      <c r="BL1242" s="206"/>
      <c r="BM1242" s="206"/>
      <c r="BN1242" s="206"/>
      <c r="BO1242" s="206"/>
      <c r="BP1242" s="206"/>
      <c r="BQ1242" s="206"/>
      <c r="BR1242" s="206"/>
      <c r="BS1242" s="206"/>
      <c r="BT1242" s="206"/>
      <c r="BU1242" s="206"/>
      <c r="BV1242" s="206"/>
      <c r="BW1242" s="206"/>
      <c r="BX1242" s="206"/>
      <c r="BY1242" s="206"/>
      <c r="BZ1242" s="206"/>
      <c r="CA1242" s="206"/>
      <c r="CB1242" s="206"/>
      <c r="CC1242" s="206"/>
      <c r="CD1242" s="206"/>
      <c r="CE1242" s="206"/>
      <c r="CF1242" s="206"/>
      <c r="CG1242" s="206"/>
      <c r="CH1242" s="206"/>
      <c r="CI1242" s="206"/>
      <c r="CJ1242" s="206"/>
      <c r="CK1242" s="206"/>
      <c r="CL1242" s="206"/>
      <c r="CM1242" s="206"/>
      <c r="CN1242" s="206"/>
      <c r="CO1242" s="206"/>
      <c r="CP1242" s="206"/>
      <c r="CQ1242" s="206"/>
      <c r="CR1242" s="206"/>
      <c r="CS1242" s="206"/>
      <c r="CT1242" s="206"/>
      <c r="CU1242" s="206"/>
      <c r="CV1242" s="206"/>
      <c r="CW1242" s="206"/>
      <c r="CX1242" s="206"/>
      <c r="CY1242" s="206"/>
      <c r="CZ1242" s="206"/>
      <c r="DA1242" s="206"/>
      <c r="DB1242" s="206"/>
      <c r="DC1242" s="206"/>
      <c r="DD1242" s="206"/>
      <c r="DE1242" s="206"/>
      <c r="DF1242" s="206"/>
      <c r="DG1242" s="206"/>
      <c r="DH1242" s="206"/>
      <c r="DI1242" s="206"/>
      <c r="DJ1242" s="206"/>
      <c r="DK1242" s="206"/>
      <c r="DL1242" s="206"/>
      <c r="DM1242" s="206"/>
      <c r="DN1242" s="206"/>
      <c r="DO1242" s="206"/>
      <c r="DP1242" s="206"/>
      <c r="DQ1242" s="206"/>
      <c r="DR1242" s="206"/>
      <c r="DS1242" s="206"/>
      <c r="DT1242" s="206"/>
      <c r="DU1242" s="206"/>
      <c r="DV1242" s="206"/>
      <c r="DW1242" s="206"/>
      <c r="DX1242" s="206"/>
      <c r="DY1242" s="206"/>
      <c r="DZ1242" s="206"/>
      <c r="EA1242" s="206"/>
      <c r="EB1242" s="206"/>
      <c r="EC1242" s="206"/>
      <c r="ED1242" s="206"/>
      <c r="EE1242" s="206"/>
      <c r="EF1242" s="206"/>
      <c r="EG1242" s="206"/>
      <c r="EH1242" s="206"/>
      <c r="EI1242" s="206"/>
      <c r="EJ1242" s="206"/>
      <c r="EK1242" s="206"/>
      <c r="EL1242" s="206"/>
      <c r="EM1242" s="206"/>
      <c r="EN1242" s="206"/>
      <c r="EO1242" s="206"/>
      <c r="EP1242" s="206"/>
      <c r="EQ1242" s="206"/>
      <c r="ER1242" s="206"/>
      <c r="ES1242" s="206"/>
      <c r="ET1242" s="206"/>
      <c r="EU1242" s="206"/>
      <c r="EV1242" s="206"/>
      <c r="EW1242" s="206"/>
      <c r="EX1242" s="206"/>
      <c r="EY1242" s="206"/>
      <c r="EZ1242" s="206"/>
      <c r="FA1242" s="206"/>
      <c r="FB1242" s="206"/>
      <c r="FC1242" s="206"/>
      <c r="FD1242" s="206"/>
      <c r="FE1242" s="206"/>
      <c r="FF1242" s="206"/>
      <c r="FG1242" s="206"/>
      <c r="FH1242" s="206"/>
      <c r="FI1242" s="206"/>
      <c r="FJ1242" s="206"/>
      <c r="FK1242" s="206"/>
      <c r="FL1242" s="206"/>
      <c r="FM1242" s="206"/>
      <c r="FN1242" s="206"/>
      <c r="FO1242" s="206"/>
      <c r="FP1242" s="206"/>
      <c r="FQ1242" s="206"/>
      <c r="FR1242" s="206"/>
      <c r="FS1242" s="206"/>
      <c r="FT1242" s="206"/>
      <c r="FU1242" s="206"/>
      <c r="FV1242" s="206"/>
      <c r="FW1242" s="206"/>
      <c r="FX1242" s="206"/>
      <c r="FY1242" s="206"/>
      <c r="FZ1242" s="206"/>
      <c r="GA1242" s="206"/>
      <c r="GB1242" s="206"/>
      <c r="GC1242" s="206"/>
      <c r="GD1242" s="206"/>
      <c r="GE1242" s="206"/>
      <c r="GF1242" s="206"/>
      <c r="GG1242" s="206"/>
      <c r="GH1242" s="206"/>
      <c r="GI1242" s="206"/>
      <c r="GJ1242" s="206"/>
      <c r="GK1242" s="206"/>
      <c r="GL1242" s="206"/>
      <c r="GM1242" s="206"/>
      <c r="GN1242" s="206"/>
      <c r="GO1242" s="206"/>
      <c r="GP1242" s="206"/>
      <c r="GQ1242" s="206"/>
      <c r="GR1242" s="206"/>
      <c r="GS1242" s="206"/>
      <c r="GT1242" s="206"/>
      <c r="GU1242" s="206"/>
      <c r="GV1242" s="206"/>
      <c r="GW1242" s="206"/>
      <c r="GX1242" s="206"/>
      <c r="GY1242" s="206"/>
      <c r="GZ1242" s="206"/>
      <c r="HA1242" s="206"/>
      <c r="HB1242" s="206"/>
      <c r="HC1242" s="206"/>
      <c r="HD1242" s="206"/>
      <c r="HE1242" s="206"/>
      <c r="HF1242" s="206"/>
      <c r="HG1242" s="206"/>
      <c r="HH1242" s="206"/>
      <c r="HI1242" s="206"/>
      <c r="HJ1242" s="206"/>
      <c r="HK1242" s="206"/>
      <c r="HL1242" s="206"/>
      <c r="HM1242" s="206"/>
      <c r="HN1242" s="206"/>
      <c r="HO1242" s="206"/>
      <c r="HP1242" s="206"/>
      <c r="HQ1242" s="206"/>
      <c r="HR1242" s="206"/>
      <c r="HS1242" s="206"/>
      <c r="HT1242" s="206"/>
      <c r="HU1242" s="206"/>
      <c r="HV1242" s="206"/>
      <c r="HW1242" s="206"/>
      <c r="HX1242" s="206"/>
      <c r="HY1242" s="206"/>
      <c r="HZ1242" s="206"/>
      <c r="IA1242" s="206"/>
      <c r="IB1242" s="206"/>
      <c r="IC1242" s="206"/>
      <c r="ID1242" s="206"/>
      <c r="IE1242" s="206"/>
      <c r="IF1242" s="206"/>
      <c r="IG1242" s="206"/>
      <c r="IH1242" s="206"/>
    </row>
    <row r="1243" spans="1:242" s="225" customFormat="1" hidden="1" x14ac:dyDescent="0.25">
      <c r="A1243" s="206"/>
      <c r="B1243" s="206"/>
      <c r="C1243" s="207">
        <v>43808</v>
      </c>
      <c r="D1243" s="248" t="s">
        <v>2182</v>
      </c>
      <c r="E1243" s="238" t="s">
        <v>2171</v>
      </c>
      <c r="F1243" s="238"/>
      <c r="G1243" s="249" t="s">
        <v>1581</v>
      </c>
      <c r="H1243" s="285"/>
      <c r="I1243" s="263">
        <v>2280000</v>
      </c>
      <c r="J1243" s="329">
        <f t="shared" si="20"/>
        <v>16964700</v>
      </c>
      <c r="K1243" s="419"/>
      <c r="L1243" s="287"/>
      <c r="M1243" s="238" t="s">
        <v>2171</v>
      </c>
      <c r="N1243" s="287"/>
      <c r="O1243" s="287"/>
      <c r="P1243" s="287"/>
      <c r="Q1243" s="287"/>
      <c r="R1243" s="287"/>
      <c r="S1243" s="287"/>
      <c r="T1243" s="287"/>
      <c r="U1243" s="287"/>
      <c r="V1243" s="287"/>
      <c r="W1243" s="287"/>
      <c r="X1243" s="287"/>
      <c r="Y1243" s="287"/>
      <c r="Z1243" s="287"/>
      <c r="AA1243" s="287"/>
      <c r="AB1243" s="287"/>
      <c r="AC1243" s="287"/>
      <c r="AD1243" s="287"/>
      <c r="AE1243" s="287"/>
      <c r="AF1243" s="287"/>
      <c r="AG1243" s="287"/>
      <c r="AH1243" s="287"/>
      <c r="AI1243" s="287"/>
      <c r="AJ1243" s="449"/>
      <c r="AK1243" s="206"/>
      <c r="AL1243" s="206"/>
      <c r="AM1243" s="206"/>
      <c r="AN1243" s="206"/>
      <c r="AO1243" s="206"/>
      <c r="AP1243" s="206"/>
      <c r="AQ1243" s="206"/>
      <c r="AR1243" s="206"/>
      <c r="AS1243" s="206"/>
      <c r="AT1243" s="206"/>
      <c r="AU1243" s="206"/>
      <c r="AV1243" s="206"/>
      <c r="AW1243" s="206"/>
      <c r="AX1243" s="206"/>
      <c r="AY1243" s="206"/>
      <c r="AZ1243" s="206"/>
      <c r="BA1243" s="206"/>
      <c r="BB1243" s="206"/>
      <c r="BC1243" s="206"/>
      <c r="BD1243" s="206"/>
      <c r="BE1243" s="206"/>
      <c r="BF1243" s="206"/>
      <c r="BG1243" s="206"/>
      <c r="BH1243" s="206"/>
      <c r="BI1243" s="206"/>
      <c r="BJ1243" s="206"/>
      <c r="BK1243" s="206"/>
      <c r="BL1243" s="206"/>
      <c r="BM1243" s="206"/>
      <c r="BN1243" s="206"/>
      <c r="BO1243" s="206"/>
      <c r="BP1243" s="206"/>
      <c r="BQ1243" s="206"/>
      <c r="BR1243" s="206"/>
      <c r="BS1243" s="206"/>
      <c r="BT1243" s="206"/>
      <c r="BU1243" s="206"/>
      <c r="BV1243" s="206"/>
      <c r="BW1243" s="206"/>
      <c r="BX1243" s="206"/>
      <c r="BY1243" s="206"/>
      <c r="BZ1243" s="206"/>
      <c r="CA1243" s="206"/>
      <c r="CB1243" s="206"/>
      <c r="CC1243" s="206"/>
      <c r="CD1243" s="206"/>
      <c r="CE1243" s="206"/>
      <c r="CF1243" s="206"/>
      <c r="CG1243" s="206"/>
      <c r="CH1243" s="206"/>
      <c r="CI1243" s="206"/>
      <c r="CJ1243" s="206"/>
      <c r="CK1243" s="206"/>
      <c r="CL1243" s="206"/>
      <c r="CM1243" s="206"/>
      <c r="CN1243" s="206"/>
      <c r="CO1243" s="206"/>
      <c r="CP1243" s="206"/>
      <c r="CQ1243" s="206"/>
      <c r="CR1243" s="206"/>
      <c r="CS1243" s="206"/>
      <c r="CT1243" s="206"/>
      <c r="CU1243" s="206"/>
      <c r="CV1243" s="206"/>
      <c r="CW1243" s="206"/>
      <c r="CX1243" s="206"/>
      <c r="CY1243" s="206"/>
      <c r="CZ1243" s="206"/>
      <c r="DA1243" s="206"/>
      <c r="DB1243" s="206"/>
      <c r="DC1243" s="206"/>
      <c r="DD1243" s="206"/>
      <c r="DE1243" s="206"/>
      <c r="DF1243" s="206"/>
      <c r="DG1243" s="206"/>
      <c r="DH1243" s="206"/>
      <c r="DI1243" s="206"/>
      <c r="DJ1243" s="206"/>
      <c r="DK1243" s="206"/>
      <c r="DL1243" s="206"/>
      <c r="DM1243" s="206"/>
      <c r="DN1243" s="206"/>
      <c r="DO1243" s="206"/>
      <c r="DP1243" s="206"/>
      <c r="DQ1243" s="206"/>
      <c r="DR1243" s="206"/>
      <c r="DS1243" s="206"/>
      <c r="DT1243" s="206"/>
      <c r="DU1243" s="206"/>
      <c r="DV1243" s="206"/>
      <c r="DW1243" s="206"/>
      <c r="DX1243" s="206"/>
      <c r="DY1243" s="206"/>
      <c r="DZ1243" s="206"/>
      <c r="EA1243" s="206"/>
      <c r="EB1243" s="206"/>
      <c r="EC1243" s="206"/>
      <c r="ED1243" s="206"/>
      <c r="EE1243" s="206"/>
      <c r="EF1243" s="206"/>
      <c r="EG1243" s="206"/>
      <c r="EH1243" s="206"/>
      <c r="EI1243" s="206"/>
      <c r="EJ1243" s="206"/>
      <c r="EK1243" s="206"/>
      <c r="EL1243" s="206"/>
      <c r="EM1243" s="206"/>
      <c r="EN1243" s="206"/>
      <c r="EO1243" s="206"/>
      <c r="EP1243" s="206"/>
      <c r="EQ1243" s="206"/>
      <c r="ER1243" s="206"/>
      <c r="ES1243" s="206"/>
      <c r="ET1243" s="206"/>
      <c r="EU1243" s="206"/>
      <c r="EV1243" s="206"/>
      <c r="EW1243" s="206"/>
      <c r="EX1243" s="206"/>
      <c r="EY1243" s="206"/>
      <c r="EZ1243" s="206"/>
      <c r="FA1243" s="206"/>
      <c r="FB1243" s="206"/>
      <c r="FC1243" s="206"/>
      <c r="FD1243" s="206"/>
      <c r="FE1243" s="206"/>
      <c r="FF1243" s="206"/>
      <c r="FG1243" s="206"/>
      <c r="FH1243" s="206"/>
      <c r="FI1243" s="206"/>
      <c r="FJ1243" s="206"/>
      <c r="FK1243" s="206"/>
      <c r="FL1243" s="206"/>
      <c r="FM1243" s="206"/>
      <c r="FN1243" s="206"/>
      <c r="FO1243" s="206"/>
      <c r="FP1243" s="206"/>
      <c r="FQ1243" s="206"/>
      <c r="FR1243" s="206"/>
      <c r="FS1243" s="206"/>
      <c r="FT1243" s="206"/>
      <c r="FU1243" s="206"/>
      <c r="FV1243" s="206"/>
      <c r="FW1243" s="206"/>
      <c r="FX1243" s="206"/>
      <c r="FY1243" s="206"/>
      <c r="FZ1243" s="206"/>
      <c r="GA1243" s="206"/>
      <c r="GB1243" s="206"/>
      <c r="GC1243" s="206"/>
      <c r="GD1243" s="206"/>
      <c r="GE1243" s="206"/>
      <c r="GF1243" s="206"/>
      <c r="GG1243" s="206"/>
      <c r="GH1243" s="206"/>
      <c r="GI1243" s="206"/>
      <c r="GJ1243" s="206"/>
      <c r="GK1243" s="206"/>
      <c r="GL1243" s="206"/>
      <c r="GM1243" s="206"/>
      <c r="GN1243" s="206"/>
      <c r="GO1243" s="206"/>
      <c r="GP1243" s="206"/>
      <c r="GQ1243" s="206"/>
      <c r="GR1243" s="206"/>
      <c r="GS1243" s="206"/>
      <c r="GT1243" s="206"/>
      <c r="GU1243" s="206"/>
      <c r="GV1243" s="206"/>
      <c r="GW1243" s="206"/>
      <c r="GX1243" s="206"/>
      <c r="GY1243" s="206"/>
      <c r="GZ1243" s="206"/>
      <c r="HA1243" s="206"/>
      <c r="HB1243" s="206"/>
      <c r="HC1243" s="206"/>
      <c r="HD1243" s="206"/>
      <c r="HE1243" s="206"/>
      <c r="HF1243" s="206"/>
      <c r="HG1243" s="206"/>
      <c r="HH1243" s="206"/>
      <c r="HI1243" s="206"/>
      <c r="HJ1243" s="206"/>
      <c r="HK1243" s="206"/>
      <c r="HL1243" s="206"/>
      <c r="HM1243" s="206"/>
      <c r="HN1243" s="206"/>
      <c r="HO1243" s="206"/>
      <c r="HP1243" s="206"/>
      <c r="HQ1243" s="206"/>
      <c r="HR1243" s="206"/>
      <c r="HS1243" s="206"/>
      <c r="HT1243" s="206"/>
      <c r="HU1243" s="206"/>
      <c r="HV1243" s="206"/>
      <c r="HW1243" s="206"/>
      <c r="HX1243" s="206"/>
      <c r="HY1243" s="206"/>
      <c r="HZ1243" s="206"/>
      <c r="IA1243" s="206"/>
      <c r="IB1243" s="206"/>
      <c r="IC1243" s="206"/>
      <c r="ID1243" s="206"/>
      <c r="IE1243" s="206"/>
      <c r="IF1243" s="206"/>
      <c r="IG1243" s="206"/>
      <c r="IH1243" s="206"/>
    </row>
    <row r="1244" spans="1:242" s="225" customFormat="1" hidden="1" x14ac:dyDescent="0.25">
      <c r="A1244" s="206"/>
      <c r="B1244" s="206"/>
      <c r="C1244" s="207">
        <v>43808</v>
      </c>
      <c r="D1244" s="248" t="s">
        <v>2184</v>
      </c>
      <c r="E1244" s="238" t="s">
        <v>2172</v>
      </c>
      <c r="F1244" s="238"/>
      <c r="G1244" s="249" t="s">
        <v>2183</v>
      </c>
      <c r="H1244" s="285"/>
      <c r="I1244" s="263">
        <v>750000</v>
      </c>
      <c r="J1244" s="329">
        <f t="shared" si="20"/>
        <v>16214700</v>
      </c>
      <c r="K1244" s="419"/>
      <c r="L1244" s="287"/>
      <c r="M1244" s="238" t="s">
        <v>2172</v>
      </c>
      <c r="N1244" s="287"/>
      <c r="O1244" s="287"/>
      <c r="P1244" s="287"/>
      <c r="Q1244" s="287"/>
      <c r="R1244" s="287"/>
      <c r="S1244" s="287"/>
      <c r="T1244" s="287"/>
      <c r="U1244" s="287"/>
      <c r="V1244" s="287"/>
      <c r="W1244" s="287"/>
      <c r="X1244" s="287"/>
      <c r="Y1244" s="287"/>
      <c r="Z1244" s="287"/>
      <c r="AA1244" s="287"/>
      <c r="AB1244" s="287"/>
      <c r="AC1244" s="287"/>
      <c r="AD1244" s="287"/>
      <c r="AE1244" s="287"/>
      <c r="AF1244" s="287"/>
      <c r="AG1244" s="287"/>
      <c r="AH1244" s="287"/>
      <c r="AI1244" s="287"/>
      <c r="AJ1244" s="449"/>
      <c r="AK1244" s="206"/>
      <c r="AL1244" s="206"/>
      <c r="AM1244" s="206"/>
      <c r="AN1244" s="206"/>
      <c r="AO1244" s="206"/>
      <c r="AP1244" s="206"/>
      <c r="AQ1244" s="206"/>
      <c r="AR1244" s="206"/>
      <c r="AS1244" s="206"/>
      <c r="AT1244" s="206"/>
      <c r="AU1244" s="206"/>
      <c r="AV1244" s="206"/>
      <c r="AW1244" s="206"/>
      <c r="AX1244" s="206"/>
      <c r="AY1244" s="206"/>
      <c r="AZ1244" s="206"/>
      <c r="BA1244" s="206"/>
      <c r="BB1244" s="206"/>
      <c r="BC1244" s="206"/>
      <c r="BD1244" s="206"/>
      <c r="BE1244" s="206"/>
      <c r="BF1244" s="206"/>
      <c r="BG1244" s="206"/>
      <c r="BH1244" s="206"/>
      <c r="BI1244" s="206"/>
      <c r="BJ1244" s="206"/>
      <c r="BK1244" s="206"/>
      <c r="BL1244" s="206"/>
      <c r="BM1244" s="206"/>
      <c r="BN1244" s="206"/>
      <c r="BO1244" s="206"/>
      <c r="BP1244" s="206"/>
      <c r="BQ1244" s="206"/>
      <c r="BR1244" s="206"/>
      <c r="BS1244" s="206"/>
      <c r="BT1244" s="206"/>
      <c r="BU1244" s="206"/>
      <c r="BV1244" s="206"/>
      <c r="BW1244" s="206"/>
      <c r="BX1244" s="206"/>
      <c r="BY1244" s="206"/>
      <c r="BZ1244" s="206"/>
      <c r="CA1244" s="206"/>
      <c r="CB1244" s="206"/>
      <c r="CC1244" s="206"/>
      <c r="CD1244" s="206"/>
      <c r="CE1244" s="206"/>
      <c r="CF1244" s="206"/>
      <c r="CG1244" s="206"/>
      <c r="CH1244" s="206"/>
      <c r="CI1244" s="206"/>
      <c r="CJ1244" s="206"/>
      <c r="CK1244" s="206"/>
      <c r="CL1244" s="206"/>
      <c r="CM1244" s="206"/>
      <c r="CN1244" s="206"/>
      <c r="CO1244" s="206"/>
      <c r="CP1244" s="206"/>
      <c r="CQ1244" s="206"/>
      <c r="CR1244" s="206"/>
      <c r="CS1244" s="206"/>
      <c r="CT1244" s="206"/>
      <c r="CU1244" s="206"/>
      <c r="CV1244" s="206"/>
      <c r="CW1244" s="206"/>
      <c r="CX1244" s="206"/>
      <c r="CY1244" s="206"/>
      <c r="CZ1244" s="206"/>
      <c r="DA1244" s="206"/>
      <c r="DB1244" s="206"/>
      <c r="DC1244" s="206"/>
      <c r="DD1244" s="206"/>
      <c r="DE1244" s="206"/>
      <c r="DF1244" s="206"/>
      <c r="DG1244" s="206"/>
      <c r="DH1244" s="206"/>
      <c r="DI1244" s="206"/>
      <c r="DJ1244" s="206"/>
      <c r="DK1244" s="206"/>
      <c r="DL1244" s="206"/>
      <c r="DM1244" s="206"/>
      <c r="DN1244" s="206"/>
      <c r="DO1244" s="206"/>
      <c r="DP1244" s="206"/>
      <c r="DQ1244" s="206"/>
      <c r="DR1244" s="206"/>
      <c r="DS1244" s="206"/>
      <c r="DT1244" s="206"/>
      <c r="DU1244" s="206"/>
      <c r="DV1244" s="206"/>
      <c r="DW1244" s="206"/>
      <c r="DX1244" s="206"/>
      <c r="DY1244" s="206"/>
      <c r="DZ1244" s="206"/>
      <c r="EA1244" s="206"/>
      <c r="EB1244" s="206"/>
      <c r="EC1244" s="206"/>
      <c r="ED1244" s="206"/>
      <c r="EE1244" s="206"/>
      <c r="EF1244" s="206"/>
      <c r="EG1244" s="206"/>
      <c r="EH1244" s="206"/>
      <c r="EI1244" s="206"/>
      <c r="EJ1244" s="206"/>
      <c r="EK1244" s="206"/>
      <c r="EL1244" s="206"/>
      <c r="EM1244" s="206"/>
      <c r="EN1244" s="206"/>
      <c r="EO1244" s="206"/>
      <c r="EP1244" s="206"/>
      <c r="EQ1244" s="206"/>
      <c r="ER1244" s="206"/>
      <c r="ES1244" s="206"/>
      <c r="ET1244" s="206"/>
      <c r="EU1244" s="206"/>
      <c r="EV1244" s="206"/>
      <c r="EW1244" s="206"/>
      <c r="EX1244" s="206"/>
      <c r="EY1244" s="206"/>
      <c r="EZ1244" s="206"/>
      <c r="FA1244" s="206"/>
      <c r="FB1244" s="206"/>
      <c r="FC1244" s="206"/>
      <c r="FD1244" s="206"/>
      <c r="FE1244" s="206"/>
      <c r="FF1244" s="206"/>
      <c r="FG1244" s="206"/>
      <c r="FH1244" s="206"/>
      <c r="FI1244" s="206"/>
      <c r="FJ1244" s="206"/>
      <c r="FK1244" s="206"/>
      <c r="FL1244" s="206"/>
      <c r="FM1244" s="206"/>
      <c r="FN1244" s="206"/>
      <c r="FO1244" s="206"/>
      <c r="FP1244" s="206"/>
      <c r="FQ1244" s="206"/>
      <c r="FR1244" s="206"/>
      <c r="FS1244" s="206"/>
      <c r="FT1244" s="206"/>
      <c r="FU1244" s="206"/>
      <c r="FV1244" s="206"/>
      <c r="FW1244" s="206"/>
      <c r="FX1244" s="206"/>
      <c r="FY1244" s="206"/>
      <c r="FZ1244" s="206"/>
      <c r="GA1244" s="206"/>
      <c r="GB1244" s="206"/>
      <c r="GC1244" s="206"/>
      <c r="GD1244" s="206"/>
      <c r="GE1244" s="206"/>
      <c r="GF1244" s="206"/>
      <c r="GG1244" s="206"/>
      <c r="GH1244" s="206"/>
      <c r="GI1244" s="206"/>
      <c r="GJ1244" s="206"/>
      <c r="GK1244" s="206"/>
      <c r="GL1244" s="206"/>
      <c r="GM1244" s="206"/>
      <c r="GN1244" s="206"/>
      <c r="GO1244" s="206"/>
      <c r="GP1244" s="206"/>
      <c r="GQ1244" s="206"/>
      <c r="GR1244" s="206"/>
      <c r="GS1244" s="206"/>
      <c r="GT1244" s="206"/>
      <c r="GU1244" s="206"/>
      <c r="GV1244" s="206"/>
      <c r="GW1244" s="206"/>
      <c r="GX1244" s="206"/>
      <c r="GY1244" s="206"/>
      <c r="GZ1244" s="206"/>
      <c r="HA1244" s="206"/>
      <c r="HB1244" s="206"/>
      <c r="HC1244" s="206"/>
      <c r="HD1244" s="206"/>
      <c r="HE1244" s="206"/>
      <c r="HF1244" s="206"/>
      <c r="HG1244" s="206"/>
      <c r="HH1244" s="206"/>
      <c r="HI1244" s="206"/>
      <c r="HJ1244" s="206"/>
      <c r="HK1244" s="206"/>
      <c r="HL1244" s="206"/>
      <c r="HM1244" s="206"/>
      <c r="HN1244" s="206"/>
      <c r="HO1244" s="206"/>
      <c r="HP1244" s="206"/>
      <c r="HQ1244" s="206"/>
      <c r="HR1244" s="206"/>
      <c r="HS1244" s="206"/>
      <c r="HT1244" s="206"/>
      <c r="HU1244" s="206"/>
      <c r="HV1244" s="206"/>
      <c r="HW1244" s="206"/>
      <c r="HX1244" s="206"/>
      <c r="HY1244" s="206"/>
      <c r="HZ1244" s="206"/>
      <c r="IA1244" s="206"/>
      <c r="IB1244" s="206"/>
      <c r="IC1244" s="206"/>
      <c r="ID1244" s="206"/>
      <c r="IE1244" s="206"/>
      <c r="IF1244" s="206"/>
      <c r="IG1244" s="206"/>
      <c r="IH1244" s="206"/>
    </row>
    <row r="1245" spans="1:242" s="225" customFormat="1" hidden="1" x14ac:dyDescent="0.25">
      <c r="A1245" s="206"/>
      <c r="B1245" s="206"/>
      <c r="C1245" s="207">
        <v>43808</v>
      </c>
      <c r="D1245" s="248" t="s">
        <v>2184</v>
      </c>
      <c r="E1245" s="238" t="s">
        <v>2173</v>
      </c>
      <c r="F1245" s="238"/>
      <c r="G1245" s="249" t="s">
        <v>2185</v>
      </c>
      <c r="H1245" s="285"/>
      <c r="I1245" s="263">
        <v>750000</v>
      </c>
      <c r="J1245" s="329">
        <f t="shared" si="20"/>
        <v>15464700</v>
      </c>
      <c r="K1245" s="419"/>
      <c r="L1245" s="287"/>
      <c r="M1245" s="238" t="s">
        <v>2173</v>
      </c>
      <c r="N1245" s="287"/>
      <c r="O1245" s="287"/>
      <c r="P1245" s="287"/>
      <c r="Q1245" s="287"/>
      <c r="R1245" s="287"/>
      <c r="S1245" s="287"/>
      <c r="T1245" s="287"/>
      <c r="U1245" s="287"/>
      <c r="V1245" s="287"/>
      <c r="W1245" s="287"/>
      <c r="X1245" s="287"/>
      <c r="Y1245" s="287"/>
      <c r="Z1245" s="287"/>
      <c r="AA1245" s="287"/>
      <c r="AB1245" s="287"/>
      <c r="AC1245" s="287"/>
      <c r="AD1245" s="287"/>
      <c r="AE1245" s="287"/>
      <c r="AF1245" s="287"/>
      <c r="AG1245" s="287"/>
      <c r="AH1245" s="287"/>
      <c r="AI1245" s="287"/>
      <c r="AJ1245" s="449"/>
      <c r="AK1245" s="206"/>
      <c r="AL1245" s="206"/>
      <c r="AM1245" s="206"/>
      <c r="AN1245" s="206"/>
      <c r="AO1245" s="206"/>
      <c r="AP1245" s="206"/>
      <c r="AQ1245" s="206"/>
      <c r="AR1245" s="206"/>
      <c r="AS1245" s="206"/>
      <c r="AT1245" s="206"/>
      <c r="AU1245" s="206"/>
      <c r="AV1245" s="206"/>
      <c r="AW1245" s="206"/>
      <c r="AX1245" s="206"/>
      <c r="AY1245" s="206"/>
      <c r="AZ1245" s="206"/>
      <c r="BA1245" s="206"/>
      <c r="BB1245" s="206"/>
      <c r="BC1245" s="206"/>
      <c r="BD1245" s="206"/>
      <c r="BE1245" s="206"/>
      <c r="BF1245" s="206"/>
      <c r="BG1245" s="206"/>
      <c r="BH1245" s="206"/>
      <c r="BI1245" s="206"/>
      <c r="BJ1245" s="206"/>
      <c r="BK1245" s="206"/>
      <c r="BL1245" s="206"/>
      <c r="BM1245" s="206"/>
      <c r="BN1245" s="206"/>
      <c r="BO1245" s="206"/>
      <c r="BP1245" s="206"/>
      <c r="BQ1245" s="206"/>
      <c r="BR1245" s="206"/>
      <c r="BS1245" s="206"/>
      <c r="BT1245" s="206"/>
      <c r="BU1245" s="206"/>
      <c r="BV1245" s="206"/>
      <c r="BW1245" s="206"/>
      <c r="BX1245" s="206"/>
      <c r="BY1245" s="206"/>
      <c r="BZ1245" s="206"/>
      <c r="CA1245" s="206"/>
      <c r="CB1245" s="206"/>
      <c r="CC1245" s="206"/>
      <c r="CD1245" s="206"/>
      <c r="CE1245" s="206"/>
      <c r="CF1245" s="206"/>
      <c r="CG1245" s="206"/>
      <c r="CH1245" s="206"/>
      <c r="CI1245" s="206"/>
      <c r="CJ1245" s="206"/>
      <c r="CK1245" s="206"/>
      <c r="CL1245" s="206"/>
      <c r="CM1245" s="206"/>
      <c r="CN1245" s="206"/>
      <c r="CO1245" s="206"/>
      <c r="CP1245" s="206"/>
      <c r="CQ1245" s="206"/>
      <c r="CR1245" s="206"/>
      <c r="CS1245" s="206"/>
      <c r="CT1245" s="206"/>
      <c r="CU1245" s="206"/>
      <c r="CV1245" s="206"/>
      <c r="CW1245" s="206"/>
      <c r="CX1245" s="206"/>
      <c r="CY1245" s="206"/>
      <c r="CZ1245" s="206"/>
      <c r="DA1245" s="206"/>
      <c r="DB1245" s="206"/>
      <c r="DC1245" s="206"/>
      <c r="DD1245" s="206"/>
      <c r="DE1245" s="206"/>
      <c r="DF1245" s="206"/>
      <c r="DG1245" s="206"/>
      <c r="DH1245" s="206"/>
      <c r="DI1245" s="206"/>
      <c r="DJ1245" s="206"/>
      <c r="DK1245" s="206"/>
      <c r="DL1245" s="206"/>
      <c r="DM1245" s="206"/>
      <c r="DN1245" s="206"/>
      <c r="DO1245" s="206"/>
      <c r="DP1245" s="206"/>
      <c r="DQ1245" s="206"/>
      <c r="DR1245" s="206"/>
      <c r="DS1245" s="206"/>
      <c r="DT1245" s="206"/>
      <c r="DU1245" s="206"/>
      <c r="DV1245" s="206"/>
      <c r="DW1245" s="206"/>
      <c r="DX1245" s="206"/>
      <c r="DY1245" s="206"/>
      <c r="DZ1245" s="206"/>
      <c r="EA1245" s="206"/>
      <c r="EB1245" s="206"/>
      <c r="EC1245" s="206"/>
      <c r="ED1245" s="206"/>
      <c r="EE1245" s="206"/>
      <c r="EF1245" s="206"/>
      <c r="EG1245" s="206"/>
      <c r="EH1245" s="206"/>
      <c r="EI1245" s="206"/>
      <c r="EJ1245" s="206"/>
      <c r="EK1245" s="206"/>
      <c r="EL1245" s="206"/>
      <c r="EM1245" s="206"/>
      <c r="EN1245" s="206"/>
      <c r="EO1245" s="206"/>
      <c r="EP1245" s="206"/>
      <c r="EQ1245" s="206"/>
      <c r="ER1245" s="206"/>
      <c r="ES1245" s="206"/>
      <c r="ET1245" s="206"/>
      <c r="EU1245" s="206"/>
      <c r="EV1245" s="206"/>
      <c r="EW1245" s="206"/>
      <c r="EX1245" s="206"/>
      <c r="EY1245" s="206"/>
      <c r="EZ1245" s="206"/>
      <c r="FA1245" s="206"/>
      <c r="FB1245" s="206"/>
      <c r="FC1245" s="206"/>
      <c r="FD1245" s="206"/>
      <c r="FE1245" s="206"/>
      <c r="FF1245" s="206"/>
      <c r="FG1245" s="206"/>
      <c r="FH1245" s="206"/>
      <c r="FI1245" s="206"/>
      <c r="FJ1245" s="206"/>
      <c r="FK1245" s="206"/>
      <c r="FL1245" s="206"/>
      <c r="FM1245" s="206"/>
      <c r="FN1245" s="206"/>
      <c r="FO1245" s="206"/>
      <c r="FP1245" s="206"/>
      <c r="FQ1245" s="206"/>
      <c r="FR1245" s="206"/>
      <c r="FS1245" s="206"/>
      <c r="FT1245" s="206"/>
      <c r="FU1245" s="206"/>
      <c r="FV1245" s="206"/>
      <c r="FW1245" s="206"/>
      <c r="FX1245" s="206"/>
      <c r="FY1245" s="206"/>
      <c r="FZ1245" s="206"/>
      <c r="GA1245" s="206"/>
      <c r="GB1245" s="206"/>
      <c r="GC1245" s="206"/>
      <c r="GD1245" s="206"/>
      <c r="GE1245" s="206"/>
      <c r="GF1245" s="206"/>
      <c r="GG1245" s="206"/>
      <c r="GH1245" s="206"/>
      <c r="GI1245" s="206"/>
      <c r="GJ1245" s="206"/>
      <c r="GK1245" s="206"/>
      <c r="GL1245" s="206"/>
      <c r="GM1245" s="206"/>
      <c r="GN1245" s="206"/>
      <c r="GO1245" s="206"/>
      <c r="GP1245" s="206"/>
      <c r="GQ1245" s="206"/>
      <c r="GR1245" s="206"/>
      <c r="GS1245" s="206"/>
      <c r="GT1245" s="206"/>
      <c r="GU1245" s="206"/>
      <c r="GV1245" s="206"/>
      <c r="GW1245" s="206"/>
      <c r="GX1245" s="206"/>
      <c r="GY1245" s="206"/>
      <c r="GZ1245" s="206"/>
      <c r="HA1245" s="206"/>
      <c r="HB1245" s="206"/>
      <c r="HC1245" s="206"/>
      <c r="HD1245" s="206"/>
      <c r="HE1245" s="206"/>
      <c r="HF1245" s="206"/>
      <c r="HG1245" s="206"/>
      <c r="HH1245" s="206"/>
      <c r="HI1245" s="206"/>
      <c r="HJ1245" s="206"/>
      <c r="HK1245" s="206"/>
      <c r="HL1245" s="206"/>
      <c r="HM1245" s="206"/>
      <c r="HN1245" s="206"/>
      <c r="HO1245" s="206"/>
      <c r="HP1245" s="206"/>
      <c r="HQ1245" s="206"/>
      <c r="HR1245" s="206"/>
      <c r="HS1245" s="206"/>
      <c r="HT1245" s="206"/>
      <c r="HU1245" s="206"/>
      <c r="HV1245" s="206"/>
      <c r="HW1245" s="206"/>
      <c r="HX1245" s="206"/>
      <c r="HY1245" s="206"/>
      <c r="HZ1245" s="206"/>
      <c r="IA1245" s="206"/>
      <c r="IB1245" s="206"/>
      <c r="IC1245" s="206"/>
      <c r="ID1245" s="206"/>
      <c r="IE1245" s="206"/>
      <c r="IF1245" s="206"/>
      <c r="IG1245" s="206"/>
      <c r="IH1245" s="206"/>
    </row>
    <row r="1246" spans="1:242" s="225" customFormat="1" hidden="1" x14ac:dyDescent="0.25">
      <c r="A1246" s="206"/>
      <c r="B1246" s="206"/>
      <c r="C1246" s="207">
        <v>43808</v>
      </c>
      <c r="D1246" s="248" t="s">
        <v>2186</v>
      </c>
      <c r="E1246" s="238" t="s">
        <v>2174</v>
      </c>
      <c r="F1246" s="238"/>
      <c r="G1246" s="249" t="s">
        <v>1295</v>
      </c>
      <c r="H1246" s="285"/>
      <c r="I1246" s="263">
        <v>100000</v>
      </c>
      <c r="J1246" s="329">
        <f t="shared" si="20"/>
        <v>15364700</v>
      </c>
      <c r="K1246" s="419"/>
      <c r="L1246" s="287"/>
      <c r="M1246" s="238" t="s">
        <v>2174</v>
      </c>
      <c r="N1246" s="287"/>
      <c r="O1246" s="287"/>
      <c r="P1246" s="287"/>
      <c r="Q1246" s="287"/>
      <c r="R1246" s="287"/>
      <c r="S1246" s="287"/>
      <c r="T1246" s="287"/>
      <c r="U1246" s="287"/>
      <c r="V1246" s="287"/>
      <c r="W1246" s="287"/>
      <c r="X1246" s="287"/>
      <c r="Y1246" s="287"/>
      <c r="Z1246" s="287"/>
      <c r="AA1246" s="287"/>
      <c r="AB1246" s="287"/>
      <c r="AC1246" s="287"/>
      <c r="AD1246" s="287"/>
      <c r="AE1246" s="287"/>
      <c r="AF1246" s="287"/>
      <c r="AG1246" s="287"/>
      <c r="AH1246" s="287"/>
      <c r="AI1246" s="287"/>
      <c r="AJ1246" s="449"/>
      <c r="AK1246" s="206"/>
      <c r="AL1246" s="206"/>
      <c r="AM1246" s="206"/>
      <c r="AN1246" s="206"/>
      <c r="AO1246" s="206"/>
      <c r="AP1246" s="206"/>
      <c r="AQ1246" s="206"/>
      <c r="AR1246" s="206"/>
      <c r="AS1246" s="206"/>
      <c r="AT1246" s="206"/>
      <c r="AU1246" s="206"/>
      <c r="AV1246" s="206"/>
      <c r="AW1246" s="206"/>
      <c r="AX1246" s="206"/>
      <c r="AY1246" s="206"/>
      <c r="AZ1246" s="206"/>
      <c r="BA1246" s="206"/>
      <c r="BB1246" s="206"/>
      <c r="BC1246" s="206"/>
      <c r="BD1246" s="206"/>
      <c r="BE1246" s="206"/>
      <c r="BF1246" s="206"/>
      <c r="BG1246" s="206"/>
      <c r="BH1246" s="206"/>
      <c r="BI1246" s="206"/>
      <c r="BJ1246" s="206"/>
      <c r="BK1246" s="206"/>
      <c r="BL1246" s="206"/>
      <c r="BM1246" s="206"/>
      <c r="BN1246" s="206"/>
      <c r="BO1246" s="206"/>
      <c r="BP1246" s="206"/>
      <c r="BQ1246" s="206"/>
      <c r="BR1246" s="206"/>
      <c r="BS1246" s="206"/>
      <c r="BT1246" s="206"/>
      <c r="BU1246" s="206"/>
      <c r="BV1246" s="206"/>
      <c r="BW1246" s="206"/>
      <c r="BX1246" s="206"/>
      <c r="BY1246" s="206"/>
      <c r="BZ1246" s="206"/>
      <c r="CA1246" s="206"/>
      <c r="CB1246" s="206"/>
      <c r="CC1246" s="206"/>
      <c r="CD1246" s="206"/>
      <c r="CE1246" s="206"/>
      <c r="CF1246" s="206"/>
      <c r="CG1246" s="206"/>
      <c r="CH1246" s="206"/>
      <c r="CI1246" s="206"/>
      <c r="CJ1246" s="206"/>
      <c r="CK1246" s="206"/>
      <c r="CL1246" s="206"/>
      <c r="CM1246" s="206"/>
      <c r="CN1246" s="206"/>
      <c r="CO1246" s="206"/>
      <c r="CP1246" s="206"/>
      <c r="CQ1246" s="206"/>
      <c r="CR1246" s="206"/>
      <c r="CS1246" s="206"/>
      <c r="CT1246" s="206"/>
      <c r="CU1246" s="206"/>
      <c r="CV1246" s="206"/>
      <c r="CW1246" s="206"/>
      <c r="CX1246" s="206"/>
      <c r="CY1246" s="206"/>
      <c r="CZ1246" s="206"/>
      <c r="DA1246" s="206"/>
      <c r="DB1246" s="206"/>
      <c r="DC1246" s="206"/>
      <c r="DD1246" s="206"/>
      <c r="DE1246" s="206"/>
      <c r="DF1246" s="206"/>
      <c r="DG1246" s="206"/>
      <c r="DH1246" s="206"/>
      <c r="DI1246" s="206"/>
      <c r="DJ1246" s="206"/>
      <c r="DK1246" s="206"/>
      <c r="DL1246" s="206"/>
      <c r="DM1246" s="206"/>
      <c r="DN1246" s="206"/>
      <c r="DO1246" s="206"/>
      <c r="DP1246" s="206"/>
      <c r="DQ1246" s="206"/>
      <c r="DR1246" s="206"/>
      <c r="DS1246" s="206"/>
      <c r="DT1246" s="206"/>
      <c r="DU1246" s="206"/>
      <c r="DV1246" s="206"/>
      <c r="DW1246" s="206"/>
      <c r="DX1246" s="206"/>
      <c r="DY1246" s="206"/>
      <c r="DZ1246" s="206"/>
      <c r="EA1246" s="206"/>
      <c r="EB1246" s="206"/>
      <c r="EC1246" s="206"/>
      <c r="ED1246" s="206"/>
      <c r="EE1246" s="206"/>
      <c r="EF1246" s="206"/>
      <c r="EG1246" s="206"/>
      <c r="EH1246" s="206"/>
      <c r="EI1246" s="206"/>
      <c r="EJ1246" s="206"/>
      <c r="EK1246" s="206"/>
      <c r="EL1246" s="206"/>
      <c r="EM1246" s="206"/>
      <c r="EN1246" s="206"/>
      <c r="EO1246" s="206"/>
      <c r="EP1246" s="206"/>
      <c r="EQ1246" s="206"/>
      <c r="ER1246" s="206"/>
      <c r="ES1246" s="206"/>
      <c r="ET1246" s="206"/>
      <c r="EU1246" s="206"/>
      <c r="EV1246" s="206"/>
      <c r="EW1246" s="206"/>
      <c r="EX1246" s="206"/>
      <c r="EY1246" s="206"/>
      <c r="EZ1246" s="206"/>
      <c r="FA1246" s="206"/>
      <c r="FB1246" s="206"/>
      <c r="FC1246" s="206"/>
      <c r="FD1246" s="206"/>
      <c r="FE1246" s="206"/>
      <c r="FF1246" s="206"/>
      <c r="FG1246" s="206"/>
      <c r="FH1246" s="206"/>
      <c r="FI1246" s="206"/>
      <c r="FJ1246" s="206"/>
      <c r="FK1246" s="206"/>
      <c r="FL1246" s="206"/>
      <c r="FM1246" s="206"/>
      <c r="FN1246" s="206"/>
      <c r="FO1246" s="206"/>
      <c r="FP1246" s="206"/>
      <c r="FQ1246" s="206"/>
      <c r="FR1246" s="206"/>
      <c r="FS1246" s="206"/>
      <c r="FT1246" s="206"/>
      <c r="FU1246" s="206"/>
      <c r="FV1246" s="206"/>
      <c r="FW1246" s="206"/>
      <c r="FX1246" s="206"/>
      <c r="FY1246" s="206"/>
      <c r="FZ1246" s="206"/>
      <c r="GA1246" s="206"/>
      <c r="GB1246" s="206"/>
      <c r="GC1246" s="206"/>
      <c r="GD1246" s="206"/>
      <c r="GE1246" s="206"/>
      <c r="GF1246" s="206"/>
      <c r="GG1246" s="206"/>
      <c r="GH1246" s="206"/>
      <c r="GI1246" s="206"/>
      <c r="GJ1246" s="206"/>
      <c r="GK1246" s="206"/>
      <c r="GL1246" s="206"/>
      <c r="GM1246" s="206"/>
      <c r="GN1246" s="206"/>
      <c r="GO1246" s="206"/>
      <c r="GP1246" s="206"/>
      <c r="GQ1246" s="206"/>
      <c r="GR1246" s="206"/>
      <c r="GS1246" s="206"/>
      <c r="GT1246" s="206"/>
      <c r="GU1246" s="206"/>
      <c r="GV1246" s="206"/>
      <c r="GW1246" s="206"/>
      <c r="GX1246" s="206"/>
      <c r="GY1246" s="206"/>
      <c r="GZ1246" s="206"/>
      <c r="HA1246" s="206"/>
      <c r="HB1246" s="206"/>
      <c r="HC1246" s="206"/>
      <c r="HD1246" s="206"/>
      <c r="HE1246" s="206"/>
      <c r="HF1246" s="206"/>
      <c r="HG1246" s="206"/>
      <c r="HH1246" s="206"/>
      <c r="HI1246" s="206"/>
      <c r="HJ1246" s="206"/>
      <c r="HK1246" s="206"/>
      <c r="HL1246" s="206"/>
      <c r="HM1246" s="206"/>
      <c r="HN1246" s="206"/>
      <c r="HO1246" s="206"/>
      <c r="HP1246" s="206"/>
      <c r="HQ1246" s="206"/>
      <c r="HR1246" s="206"/>
      <c r="HS1246" s="206"/>
      <c r="HT1246" s="206"/>
      <c r="HU1246" s="206"/>
      <c r="HV1246" s="206"/>
      <c r="HW1246" s="206"/>
      <c r="HX1246" s="206"/>
      <c r="HY1246" s="206"/>
      <c r="HZ1246" s="206"/>
      <c r="IA1246" s="206"/>
      <c r="IB1246" s="206"/>
      <c r="IC1246" s="206"/>
      <c r="ID1246" s="206"/>
      <c r="IE1246" s="206"/>
      <c r="IF1246" s="206"/>
      <c r="IG1246" s="206"/>
      <c r="IH1246" s="206"/>
    </row>
    <row r="1247" spans="1:242" s="225" customFormat="1" hidden="1" x14ac:dyDescent="0.25">
      <c r="A1247" s="206"/>
      <c r="B1247" s="206"/>
      <c r="C1247" s="207">
        <v>43808</v>
      </c>
      <c r="D1247" s="248" t="s">
        <v>2187</v>
      </c>
      <c r="E1247" s="238" t="s">
        <v>2175</v>
      </c>
      <c r="F1247" s="238"/>
      <c r="G1247" s="249" t="s">
        <v>1292</v>
      </c>
      <c r="H1247" s="420"/>
      <c r="I1247" s="421">
        <v>300000</v>
      </c>
      <c r="J1247" s="329">
        <f t="shared" si="20"/>
        <v>15064700</v>
      </c>
      <c r="K1247" s="419"/>
      <c r="L1247" s="287"/>
      <c r="M1247" s="238" t="s">
        <v>2175</v>
      </c>
      <c r="N1247" s="287"/>
      <c r="O1247" s="287"/>
      <c r="P1247" s="287"/>
      <c r="Q1247" s="287"/>
      <c r="R1247" s="287"/>
      <c r="S1247" s="287"/>
      <c r="T1247" s="287"/>
      <c r="U1247" s="287"/>
      <c r="V1247" s="287"/>
      <c r="W1247" s="287"/>
      <c r="X1247" s="287"/>
      <c r="Y1247" s="287"/>
      <c r="Z1247" s="287"/>
      <c r="AA1247" s="287"/>
      <c r="AB1247" s="287"/>
      <c r="AC1247" s="287"/>
      <c r="AD1247" s="287"/>
      <c r="AE1247" s="287"/>
      <c r="AF1247" s="287"/>
      <c r="AG1247" s="287"/>
      <c r="AH1247" s="287"/>
      <c r="AI1247" s="287"/>
      <c r="AJ1247" s="449"/>
      <c r="AK1247" s="206"/>
      <c r="AL1247" s="206"/>
      <c r="AM1247" s="206"/>
      <c r="AN1247" s="206"/>
      <c r="AO1247" s="206"/>
      <c r="AP1247" s="206"/>
      <c r="AQ1247" s="206"/>
      <c r="AR1247" s="206"/>
      <c r="AS1247" s="206"/>
      <c r="AT1247" s="206"/>
      <c r="AU1247" s="206"/>
      <c r="AV1247" s="206"/>
      <c r="AW1247" s="206"/>
      <c r="AX1247" s="206"/>
      <c r="AY1247" s="206"/>
      <c r="AZ1247" s="206"/>
      <c r="BA1247" s="206"/>
      <c r="BB1247" s="206"/>
      <c r="BC1247" s="206"/>
      <c r="BD1247" s="206"/>
      <c r="BE1247" s="206"/>
      <c r="BF1247" s="206"/>
      <c r="BG1247" s="206"/>
      <c r="BH1247" s="206"/>
      <c r="BI1247" s="206"/>
      <c r="BJ1247" s="206"/>
      <c r="BK1247" s="206"/>
      <c r="BL1247" s="206"/>
      <c r="BM1247" s="206"/>
      <c r="BN1247" s="206"/>
      <c r="BO1247" s="206"/>
      <c r="BP1247" s="206"/>
      <c r="BQ1247" s="206"/>
      <c r="BR1247" s="206"/>
      <c r="BS1247" s="206"/>
      <c r="BT1247" s="206"/>
      <c r="BU1247" s="206"/>
      <c r="BV1247" s="206"/>
      <c r="BW1247" s="206"/>
      <c r="BX1247" s="206"/>
      <c r="BY1247" s="206"/>
      <c r="BZ1247" s="206"/>
      <c r="CA1247" s="206"/>
      <c r="CB1247" s="206"/>
      <c r="CC1247" s="206"/>
      <c r="CD1247" s="206"/>
      <c r="CE1247" s="206"/>
      <c r="CF1247" s="206"/>
      <c r="CG1247" s="206"/>
      <c r="CH1247" s="206"/>
      <c r="CI1247" s="206"/>
      <c r="CJ1247" s="206"/>
      <c r="CK1247" s="206"/>
      <c r="CL1247" s="206"/>
      <c r="CM1247" s="206"/>
      <c r="CN1247" s="206"/>
      <c r="CO1247" s="206"/>
      <c r="CP1247" s="206"/>
      <c r="CQ1247" s="206"/>
      <c r="CR1247" s="206"/>
      <c r="CS1247" s="206"/>
      <c r="CT1247" s="206"/>
      <c r="CU1247" s="206"/>
      <c r="CV1247" s="206"/>
      <c r="CW1247" s="206"/>
      <c r="CX1247" s="206"/>
      <c r="CY1247" s="206"/>
      <c r="CZ1247" s="206"/>
      <c r="DA1247" s="206"/>
      <c r="DB1247" s="206"/>
      <c r="DC1247" s="206"/>
      <c r="DD1247" s="206"/>
      <c r="DE1247" s="206"/>
      <c r="DF1247" s="206"/>
      <c r="DG1247" s="206"/>
      <c r="DH1247" s="206"/>
      <c r="DI1247" s="206"/>
      <c r="DJ1247" s="206"/>
      <c r="DK1247" s="206"/>
      <c r="DL1247" s="206"/>
      <c r="DM1247" s="206"/>
      <c r="DN1247" s="206"/>
      <c r="DO1247" s="206"/>
      <c r="DP1247" s="206"/>
      <c r="DQ1247" s="206"/>
      <c r="DR1247" s="206"/>
      <c r="DS1247" s="206"/>
      <c r="DT1247" s="206"/>
      <c r="DU1247" s="206"/>
      <c r="DV1247" s="206"/>
      <c r="DW1247" s="206"/>
      <c r="DX1247" s="206"/>
      <c r="DY1247" s="206"/>
      <c r="DZ1247" s="206"/>
      <c r="EA1247" s="206"/>
      <c r="EB1247" s="206"/>
      <c r="EC1247" s="206"/>
      <c r="ED1247" s="206"/>
      <c r="EE1247" s="206"/>
      <c r="EF1247" s="206"/>
      <c r="EG1247" s="206"/>
      <c r="EH1247" s="206"/>
      <c r="EI1247" s="206"/>
      <c r="EJ1247" s="206"/>
      <c r="EK1247" s="206"/>
      <c r="EL1247" s="206"/>
      <c r="EM1247" s="206"/>
      <c r="EN1247" s="206"/>
      <c r="EO1247" s="206"/>
      <c r="EP1247" s="206"/>
      <c r="EQ1247" s="206"/>
      <c r="ER1247" s="206"/>
      <c r="ES1247" s="206"/>
      <c r="ET1247" s="206"/>
      <c r="EU1247" s="206"/>
      <c r="EV1247" s="206"/>
      <c r="EW1247" s="206"/>
      <c r="EX1247" s="206"/>
      <c r="EY1247" s="206"/>
      <c r="EZ1247" s="206"/>
      <c r="FA1247" s="206"/>
      <c r="FB1247" s="206"/>
      <c r="FC1247" s="206"/>
      <c r="FD1247" s="206"/>
      <c r="FE1247" s="206"/>
      <c r="FF1247" s="206"/>
      <c r="FG1247" s="206"/>
      <c r="FH1247" s="206"/>
      <c r="FI1247" s="206"/>
      <c r="FJ1247" s="206"/>
      <c r="FK1247" s="206"/>
      <c r="FL1247" s="206"/>
      <c r="FM1247" s="206"/>
      <c r="FN1247" s="206"/>
      <c r="FO1247" s="206"/>
      <c r="FP1247" s="206"/>
      <c r="FQ1247" s="206"/>
      <c r="FR1247" s="206"/>
      <c r="FS1247" s="206"/>
      <c r="FT1247" s="206"/>
      <c r="FU1247" s="206"/>
      <c r="FV1247" s="206"/>
      <c r="FW1247" s="206"/>
      <c r="FX1247" s="206"/>
      <c r="FY1247" s="206"/>
      <c r="FZ1247" s="206"/>
      <c r="GA1247" s="206"/>
      <c r="GB1247" s="206"/>
      <c r="GC1247" s="206"/>
      <c r="GD1247" s="206"/>
      <c r="GE1247" s="206"/>
      <c r="GF1247" s="206"/>
      <c r="GG1247" s="206"/>
      <c r="GH1247" s="206"/>
      <c r="GI1247" s="206"/>
      <c r="GJ1247" s="206"/>
      <c r="GK1247" s="206"/>
      <c r="GL1247" s="206"/>
      <c r="GM1247" s="206"/>
      <c r="GN1247" s="206"/>
      <c r="GO1247" s="206"/>
      <c r="GP1247" s="206"/>
      <c r="GQ1247" s="206"/>
      <c r="GR1247" s="206"/>
      <c r="GS1247" s="206"/>
      <c r="GT1247" s="206"/>
      <c r="GU1247" s="206"/>
      <c r="GV1247" s="206"/>
      <c r="GW1247" s="206"/>
      <c r="GX1247" s="206"/>
      <c r="GY1247" s="206"/>
      <c r="GZ1247" s="206"/>
      <c r="HA1247" s="206"/>
      <c r="HB1247" s="206"/>
      <c r="HC1247" s="206"/>
      <c r="HD1247" s="206"/>
      <c r="HE1247" s="206"/>
      <c r="HF1247" s="206"/>
      <c r="HG1247" s="206"/>
      <c r="HH1247" s="206"/>
      <c r="HI1247" s="206"/>
      <c r="HJ1247" s="206"/>
      <c r="HK1247" s="206"/>
      <c r="HL1247" s="206"/>
      <c r="HM1247" s="206"/>
      <c r="HN1247" s="206"/>
      <c r="HO1247" s="206"/>
      <c r="HP1247" s="206"/>
      <c r="HQ1247" s="206"/>
      <c r="HR1247" s="206"/>
      <c r="HS1247" s="206"/>
      <c r="HT1247" s="206"/>
      <c r="HU1247" s="206"/>
      <c r="HV1247" s="206"/>
      <c r="HW1247" s="206"/>
      <c r="HX1247" s="206"/>
      <c r="HY1247" s="206"/>
      <c r="HZ1247" s="206"/>
      <c r="IA1247" s="206"/>
      <c r="IB1247" s="206"/>
      <c r="IC1247" s="206"/>
      <c r="ID1247" s="206"/>
      <c r="IE1247" s="206"/>
      <c r="IF1247" s="206"/>
      <c r="IG1247" s="206"/>
      <c r="IH1247" s="206"/>
    </row>
    <row r="1248" spans="1:242" s="225" customFormat="1" hidden="1" x14ac:dyDescent="0.25">
      <c r="A1248" s="206"/>
      <c r="B1248" s="206"/>
      <c r="C1248" s="207"/>
      <c r="D1248" s="248" t="s">
        <v>1100</v>
      </c>
      <c r="E1248" s="238"/>
      <c r="F1248" s="238"/>
      <c r="G1248" s="249" t="s">
        <v>1292</v>
      </c>
      <c r="H1248" s="349">
        <v>300000</v>
      </c>
      <c r="I1248" s="421"/>
      <c r="J1248" s="329">
        <f t="shared" si="20"/>
        <v>15364700</v>
      </c>
      <c r="K1248" s="419"/>
      <c r="L1248" s="287"/>
      <c r="M1248" s="238"/>
      <c r="N1248" s="287"/>
      <c r="O1248" s="287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449"/>
      <c r="AK1248" s="206"/>
      <c r="AL1248" s="206"/>
      <c r="AM1248" s="206"/>
      <c r="AN1248" s="206"/>
      <c r="AO1248" s="206"/>
      <c r="AP1248" s="206"/>
      <c r="AQ1248" s="206"/>
      <c r="AR1248" s="206"/>
      <c r="AS1248" s="206"/>
      <c r="AT1248" s="206"/>
      <c r="AU1248" s="206"/>
      <c r="AV1248" s="206"/>
      <c r="AW1248" s="206"/>
      <c r="AX1248" s="206"/>
      <c r="AY1248" s="206"/>
      <c r="AZ1248" s="206"/>
      <c r="BA1248" s="206"/>
      <c r="BB1248" s="206"/>
      <c r="BC1248" s="206"/>
      <c r="BD1248" s="206"/>
      <c r="BE1248" s="206"/>
      <c r="BF1248" s="206"/>
      <c r="BG1248" s="206"/>
      <c r="BH1248" s="206"/>
      <c r="BI1248" s="206"/>
      <c r="BJ1248" s="206"/>
      <c r="BK1248" s="206"/>
      <c r="BL1248" s="206"/>
      <c r="BM1248" s="206"/>
      <c r="BN1248" s="206"/>
      <c r="BO1248" s="206"/>
      <c r="BP1248" s="206"/>
      <c r="BQ1248" s="206"/>
      <c r="BR1248" s="206"/>
      <c r="BS1248" s="206"/>
      <c r="BT1248" s="206"/>
      <c r="BU1248" s="206"/>
      <c r="BV1248" s="206"/>
      <c r="BW1248" s="206"/>
      <c r="BX1248" s="206"/>
      <c r="BY1248" s="206"/>
      <c r="BZ1248" s="206"/>
      <c r="CA1248" s="206"/>
      <c r="CB1248" s="206"/>
      <c r="CC1248" s="206"/>
      <c r="CD1248" s="206"/>
      <c r="CE1248" s="206"/>
      <c r="CF1248" s="206"/>
      <c r="CG1248" s="206"/>
      <c r="CH1248" s="206"/>
      <c r="CI1248" s="206"/>
      <c r="CJ1248" s="206"/>
      <c r="CK1248" s="206"/>
      <c r="CL1248" s="206"/>
      <c r="CM1248" s="206"/>
      <c r="CN1248" s="206"/>
      <c r="CO1248" s="206"/>
      <c r="CP1248" s="206"/>
      <c r="CQ1248" s="206"/>
      <c r="CR1248" s="206"/>
      <c r="CS1248" s="206"/>
      <c r="CT1248" s="206"/>
      <c r="CU1248" s="206"/>
      <c r="CV1248" s="206"/>
      <c r="CW1248" s="206"/>
      <c r="CX1248" s="206"/>
      <c r="CY1248" s="206"/>
      <c r="CZ1248" s="206"/>
      <c r="DA1248" s="206"/>
      <c r="DB1248" s="206"/>
      <c r="DC1248" s="206"/>
      <c r="DD1248" s="206"/>
      <c r="DE1248" s="206"/>
      <c r="DF1248" s="206"/>
      <c r="DG1248" s="206"/>
      <c r="DH1248" s="206"/>
      <c r="DI1248" s="206"/>
      <c r="DJ1248" s="206"/>
      <c r="DK1248" s="206"/>
      <c r="DL1248" s="206"/>
      <c r="DM1248" s="206"/>
      <c r="DN1248" s="206"/>
      <c r="DO1248" s="206"/>
      <c r="DP1248" s="206"/>
      <c r="DQ1248" s="206"/>
      <c r="DR1248" s="206"/>
      <c r="DS1248" s="206"/>
      <c r="DT1248" s="206"/>
      <c r="DU1248" s="206"/>
      <c r="DV1248" s="206"/>
      <c r="DW1248" s="206"/>
      <c r="DX1248" s="206"/>
      <c r="DY1248" s="206"/>
      <c r="DZ1248" s="206"/>
      <c r="EA1248" s="206"/>
      <c r="EB1248" s="206"/>
      <c r="EC1248" s="206"/>
      <c r="ED1248" s="206"/>
      <c r="EE1248" s="206"/>
      <c r="EF1248" s="206"/>
      <c r="EG1248" s="206"/>
      <c r="EH1248" s="206"/>
      <c r="EI1248" s="206"/>
      <c r="EJ1248" s="206"/>
      <c r="EK1248" s="206"/>
      <c r="EL1248" s="206"/>
      <c r="EM1248" s="206"/>
      <c r="EN1248" s="206"/>
      <c r="EO1248" s="206"/>
      <c r="EP1248" s="206"/>
      <c r="EQ1248" s="206"/>
      <c r="ER1248" s="206"/>
      <c r="ES1248" s="206"/>
      <c r="ET1248" s="206"/>
      <c r="EU1248" s="206"/>
      <c r="EV1248" s="206"/>
      <c r="EW1248" s="206"/>
      <c r="EX1248" s="206"/>
      <c r="EY1248" s="206"/>
      <c r="EZ1248" s="206"/>
      <c r="FA1248" s="206"/>
      <c r="FB1248" s="206"/>
      <c r="FC1248" s="206"/>
      <c r="FD1248" s="206"/>
      <c r="FE1248" s="206"/>
      <c r="FF1248" s="206"/>
      <c r="FG1248" s="206"/>
      <c r="FH1248" s="206"/>
      <c r="FI1248" s="206"/>
      <c r="FJ1248" s="206"/>
      <c r="FK1248" s="206"/>
      <c r="FL1248" s="206"/>
      <c r="FM1248" s="206"/>
      <c r="FN1248" s="206"/>
      <c r="FO1248" s="206"/>
      <c r="FP1248" s="206"/>
      <c r="FQ1248" s="206"/>
      <c r="FR1248" s="206"/>
      <c r="FS1248" s="206"/>
      <c r="FT1248" s="206"/>
      <c r="FU1248" s="206"/>
      <c r="FV1248" s="206"/>
      <c r="FW1248" s="206"/>
      <c r="FX1248" s="206"/>
      <c r="FY1248" s="206"/>
      <c r="FZ1248" s="206"/>
      <c r="GA1248" s="206"/>
      <c r="GB1248" s="206"/>
      <c r="GC1248" s="206"/>
      <c r="GD1248" s="206"/>
      <c r="GE1248" s="206"/>
      <c r="GF1248" s="206"/>
      <c r="GG1248" s="206"/>
      <c r="GH1248" s="206"/>
      <c r="GI1248" s="206"/>
      <c r="GJ1248" s="206"/>
      <c r="GK1248" s="206"/>
      <c r="GL1248" s="206"/>
      <c r="GM1248" s="206"/>
      <c r="GN1248" s="206"/>
      <c r="GO1248" s="206"/>
      <c r="GP1248" s="206"/>
      <c r="GQ1248" s="206"/>
      <c r="GR1248" s="206"/>
      <c r="GS1248" s="206"/>
      <c r="GT1248" s="206"/>
      <c r="GU1248" s="206"/>
      <c r="GV1248" s="206"/>
      <c r="GW1248" s="206"/>
      <c r="GX1248" s="206"/>
      <c r="GY1248" s="206"/>
      <c r="GZ1248" s="206"/>
      <c r="HA1248" s="206"/>
      <c r="HB1248" s="206"/>
      <c r="HC1248" s="206"/>
      <c r="HD1248" s="206"/>
      <c r="HE1248" s="206"/>
      <c r="HF1248" s="206"/>
      <c r="HG1248" s="206"/>
      <c r="HH1248" s="206"/>
      <c r="HI1248" s="206"/>
      <c r="HJ1248" s="206"/>
      <c r="HK1248" s="206"/>
      <c r="HL1248" s="206"/>
      <c r="HM1248" s="206"/>
      <c r="HN1248" s="206"/>
      <c r="HO1248" s="206"/>
      <c r="HP1248" s="206"/>
      <c r="HQ1248" s="206"/>
      <c r="HR1248" s="206"/>
      <c r="HS1248" s="206"/>
      <c r="HT1248" s="206"/>
      <c r="HU1248" s="206"/>
      <c r="HV1248" s="206"/>
      <c r="HW1248" s="206"/>
      <c r="HX1248" s="206"/>
      <c r="HY1248" s="206"/>
      <c r="HZ1248" s="206"/>
      <c r="IA1248" s="206"/>
      <c r="IB1248" s="206"/>
      <c r="IC1248" s="206"/>
      <c r="ID1248" s="206"/>
      <c r="IE1248" s="206"/>
      <c r="IF1248" s="206"/>
      <c r="IG1248" s="206"/>
      <c r="IH1248" s="206"/>
    </row>
    <row r="1249" spans="1:242" s="225" customFormat="1" hidden="1" x14ac:dyDescent="0.25">
      <c r="A1249" s="206"/>
      <c r="B1249" s="206"/>
      <c r="C1249" s="232">
        <v>43808</v>
      </c>
      <c r="D1249" s="225" t="s">
        <v>2168</v>
      </c>
      <c r="E1249" s="206" t="s">
        <v>2190</v>
      </c>
      <c r="F1249" s="206"/>
      <c r="G1249" s="225" t="s">
        <v>2163</v>
      </c>
      <c r="H1249" s="285"/>
      <c r="I1249" s="415">
        <v>2155000</v>
      </c>
      <c r="J1249" s="329">
        <f t="shared" si="20"/>
        <v>13209700</v>
      </c>
      <c r="K1249" s="419"/>
      <c r="L1249" s="287"/>
      <c r="M1249" s="206" t="s">
        <v>2190</v>
      </c>
      <c r="N1249" s="287"/>
      <c r="O1249" s="287"/>
      <c r="P1249" s="287"/>
      <c r="Q1249" s="287"/>
      <c r="R1249" s="287"/>
      <c r="S1249" s="287"/>
      <c r="T1249" s="287"/>
      <c r="U1249" s="287"/>
      <c r="V1249" s="287"/>
      <c r="W1249" s="287"/>
      <c r="X1249" s="287"/>
      <c r="Y1249" s="287"/>
      <c r="Z1249" s="287"/>
      <c r="AA1249" s="287"/>
      <c r="AB1249" s="287"/>
      <c r="AC1249" s="287"/>
      <c r="AD1249" s="287"/>
      <c r="AE1249" s="287"/>
      <c r="AF1249" s="287"/>
      <c r="AG1249" s="287"/>
      <c r="AH1249" s="287"/>
      <c r="AI1249" s="287"/>
      <c r="AJ1249" s="449"/>
      <c r="AK1249" s="206"/>
      <c r="AL1249" s="206"/>
      <c r="AM1249" s="206"/>
      <c r="AN1249" s="206"/>
      <c r="AO1249" s="206"/>
      <c r="AP1249" s="206"/>
      <c r="AQ1249" s="206"/>
      <c r="AR1249" s="206"/>
      <c r="AS1249" s="206"/>
      <c r="AT1249" s="206"/>
      <c r="AU1249" s="206"/>
      <c r="AV1249" s="206"/>
      <c r="AW1249" s="206"/>
      <c r="AX1249" s="206"/>
      <c r="AY1249" s="206"/>
      <c r="AZ1249" s="206"/>
      <c r="BA1249" s="206"/>
      <c r="BB1249" s="206"/>
      <c r="BC1249" s="206"/>
      <c r="BD1249" s="206"/>
      <c r="BE1249" s="206"/>
      <c r="BF1249" s="206"/>
      <c r="BG1249" s="206"/>
      <c r="BH1249" s="206"/>
      <c r="BI1249" s="206"/>
      <c r="BJ1249" s="206"/>
      <c r="BK1249" s="206"/>
      <c r="BL1249" s="206"/>
      <c r="BM1249" s="206"/>
      <c r="BN1249" s="206"/>
      <c r="BO1249" s="206"/>
      <c r="BP1249" s="206"/>
      <c r="BQ1249" s="206"/>
      <c r="BR1249" s="206"/>
      <c r="BS1249" s="206"/>
      <c r="BT1249" s="206"/>
      <c r="BU1249" s="206"/>
      <c r="BV1249" s="206"/>
      <c r="BW1249" s="206"/>
      <c r="BX1249" s="206"/>
      <c r="BY1249" s="206"/>
      <c r="BZ1249" s="206"/>
      <c r="CA1249" s="206"/>
      <c r="CB1249" s="206"/>
      <c r="CC1249" s="206"/>
      <c r="CD1249" s="206"/>
      <c r="CE1249" s="206"/>
      <c r="CF1249" s="206"/>
      <c r="CG1249" s="206"/>
      <c r="CH1249" s="206"/>
      <c r="CI1249" s="206"/>
      <c r="CJ1249" s="206"/>
      <c r="CK1249" s="206"/>
      <c r="CL1249" s="206"/>
      <c r="CM1249" s="206"/>
      <c r="CN1249" s="206"/>
      <c r="CO1249" s="206"/>
      <c r="CP1249" s="206"/>
      <c r="CQ1249" s="206"/>
      <c r="CR1249" s="206"/>
      <c r="CS1249" s="206"/>
      <c r="CT1249" s="206"/>
      <c r="CU1249" s="206"/>
      <c r="CV1249" s="206"/>
      <c r="CW1249" s="206"/>
      <c r="CX1249" s="206"/>
      <c r="CY1249" s="206"/>
      <c r="CZ1249" s="206"/>
      <c r="DA1249" s="206"/>
      <c r="DB1249" s="206"/>
      <c r="DC1249" s="206"/>
      <c r="DD1249" s="206"/>
      <c r="DE1249" s="206"/>
      <c r="DF1249" s="206"/>
      <c r="DG1249" s="206"/>
      <c r="DH1249" s="206"/>
      <c r="DI1249" s="206"/>
      <c r="DJ1249" s="206"/>
      <c r="DK1249" s="206"/>
      <c r="DL1249" s="206"/>
      <c r="DM1249" s="206"/>
      <c r="DN1249" s="206"/>
      <c r="DO1249" s="206"/>
      <c r="DP1249" s="206"/>
      <c r="DQ1249" s="206"/>
      <c r="DR1249" s="206"/>
      <c r="DS1249" s="206"/>
      <c r="DT1249" s="206"/>
      <c r="DU1249" s="206"/>
      <c r="DV1249" s="206"/>
      <c r="DW1249" s="206"/>
      <c r="DX1249" s="206"/>
      <c r="DY1249" s="206"/>
      <c r="DZ1249" s="206"/>
      <c r="EA1249" s="206"/>
      <c r="EB1249" s="206"/>
      <c r="EC1249" s="206"/>
      <c r="ED1249" s="206"/>
      <c r="EE1249" s="206"/>
      <c r="EF1249" s="206"/>
      <c r="EG1249" s="206"/>
      <c r="EH1249" s="206"/>
      <c r="EI1249" s="206"/>
      <c r="EJ1249" s="206"/>
      <c r="EK1249" s="206"/>
      <c r="EL1249" s="206"/>
      <c r="EM1249" s="206"/>
      <c r="EN1249" s="206"/>
      <c r="EO1249" s="206"/>
      <c r="EP1249" s="206"/>
      <c r="EQ1249" s="206"/>
      <c r="ER1249" s="206"/>
      <c r="ES1249" s="206"/>
      <c r="ET1249" s="206"/>
      <c r="EU1249" s="206"/>
      <c r="EV1249" s="206"/>
      <c r="EW1249" s="206"/>
      <c r="EX1249" s="206"/>
      <c r="EY1249" s="206"/>
      <c r="EZ1249" s="206"/>
      <c r="FA1249" s="206"/>
      <c r="FB1249" s="206"/>
      <c r="FC1249" s="206"/>
      <c r="FD1249" s="206"/>
      <c r="FE1249" s="206"/>
      <c r="FF1249" s="206"/>
      <c r="FG1249" s="206"/>
      <c r="FH1249" s="206"/>
      <c r="FI1249" s="206"/>
      <c r="FJ1249" s="206"/>
      <c r="FK1249" s="206"/>
      <c r="FL1249" s="206"/>
      <c r="FM1249" s="206"/>
      <c r="FN1249" s="206"/>
      <c r="FO1249" s="206"/>
      <c r="FP1249" s="206"/>
      <c r="FQ1249" s="206"/>
      <c r="FR1249" s="206"/>
      <c r="FS1249" s="206"/>
      <c r="FT1249" s="206"/>
      <c r="FU1249" s="206"/>
      <c r="FV1249" s="206"/>
      <c r="FW1249" s="206"/>
      <c r="FX1249" s="206"/>
      <c r="FY1249" s="206"/>
      <c r="FZ1249" s="206"/>
      <c r="GA1249" s="206"/>
      <c r="GB1249" s="206"/>
      <c r="GC1249" s="206"/>
      <c r="GD1249" s="206"/>
      <c r="GE1249" s="206"/>
      <c r="GF1249" s="206"/>
      <c r="GG1249" s="206"/>
      <c r="GH1249" s="206"/>
      <c r="GI1249" s="206"/>
      <c r="GJ1249" s="206"/>
      <c r="GK1249" s="206"/>
      <c r="GL1249" s="206"/>
      <c r="GM1249" s="206"/>
      <c r="GN1249" s="206"/>
      <c r="GO1249" s="206"/>
      <c r="GP1249" s="206"/>
      <c r="GQ1249" s="206"/>
      <c r="GR1249" s="206"/>
      <c r="GS1249" s="206"/>
      <c r="GT1249" s="206"/>
      <c r="GU1249" s="206"/>
      <c r="GV1249" s="206"/>
      <c r="GW1249" s="206"/>
      <c r="GX1249" s="206"/>
      <c r="GY1249" s="206"/>
      <c r="GZ1249" s="206"/>
      <c r="HA1249" s="206"/>
      <c r="HB1249" s="206"/>
      <c r="HC1249" s="206"/>
      <c r="HD1249" s="206"/>
      <c r="HE1249" s="206"/>
      <c r="HF1249" s="206"/>
      <c r="HG1249" s="206"/>
      <c r="HH1249" s="206"/>
      <c r="HI1249" s="206"/>
      <c r="HJ1249" s="206"/>
      <c r="HK1249" s="206"/>
      <c r="HL1249" s="206"/>
      <c r="HM1249" s="206"/>
      <c r="HN1249" s="206"/>
      <c r="HO1249" s="206"/>
      <c r="HP1249" s="206"/>
      <c r="HQ1249" s="206"/>
      <c r="HR1249" s="206"/>
      <c r="HS1249" s="206"/>
      <c r="HT1249" s="206"/>
      <c r="HU1249" s="206"/>
      <c r="HV1249" s="206"/>
      <c r="HW1249" s="206"/>
      <c r="HX1249" s="206"/>
      <c r="HY1249" s="206"/>
      <c r="HZ1249" s="206"/>
      <c r="IA1249" s="206"/>
      <c r="IB1249" s="206"/>
      <c r="IC1249" s="206"/>
      <c r="ID1249" s="206"/>
      <c r="IE1249" s="206"/>
      <c r="IF1249" s="206"/>
      <c r="IG1249" s="206"/>
      <c r="IH1249" s="206"/>
    </row>
    <row r="1250" spans="1:242" s="225" customFormat="1" hidden="1" x14ac:dyDescent="0.25">
      <c r="A1250" s="206"/>
      <c r="B1250" s="206"/>
      <c r="C1250" s="207">
        <v>43809</v>
      </c>
      <c r="D1250" s="248" t="s">
        <v>2188</v>
      </c>
      <c r="E1250" s="238" t="s">
        <v>2176</v>
      </c>
      <c r="F1250" s="238"/>
      <c r="G1250" s="249" t="s">
        <v>2156</v>
      </c>
      <c r="H1250" s="285"/>
      <c r="I1250" s="263">
        <v>624800</v>
      </c>
      <c r="J1250" s="329">
        <f t="shared" si="20"/>
        <v>12584900</v>
      </c>
      <c r="K1250" s="419"/>
      <c r="L1250" s="287"/>
      <c r="M1250" s="238" t="s">
        <v>2176</v>
      </c>
      <c r="N1250" s="287"/>
      <c r="O1250" s="287"/>
      <c r="P1250" s="287"/>
      <c r="Q1250" s="287"/>
      <c r="R1250" s="287"/>
      <c r="S1250" s="287"/>
      <c r="T1250" s="287"/>
      <c r="U1250" s="287"/>
      <c r="V1250" s="287"/>
      <c r="W1250" s="287"/>
      <c r="X1250" s="287"/>
      <c r="Y1250" s="287"/>
      <c r="Z1250" s="287"/>
      <c r="AA1250" s="287"/>
      <c r="AB1250" s="287"/>
      <c r="AC1250" s="287"/>
      <c r="AD1250" s="287"/>
      <c r="AE1250" s="287"/>
      <c r="AF1250" s="287"/>
      <c r="AG1250" s="287"/>
      <c r="AH1250" s="287"/>
      <c r="AI1250" s="287"/>
      <c r="AJ1250" s="449"/>
      <c r="AK1250" s="206"/>
      <c r="AL1250" s="206"/>
      <c r="AM1250" s="206"/>
      <c r="AN1250" s="206"/>
      <c r="AO1250" s="206"/>
      <c r="AP1250" s="206"/>
      <c r="AQ1250" s="206"/>
      <c r="AR1250" s="206"/>
      <c r="AS1250" s="206"/>
      <c r="AT1250" s="206"/>
      <c r="AU1250" s="206"/>
      <c r="AV1250" s="206"/>
      <c r="AW1250" s="206"/>
      <c r="AX1250" s="206"/>
      <c r="AY1250" s="206"/>
      <c r="AZ1250" s="206"/>
      <c r="BA1250" s="206"/>
      <c r="BB1250" s="206"/>
      <c r="BC1250" s="206"/>
      <c r="BD1250" s="206"/>
      <c r="BE1250" s="206"/>
      <c r="BF1250" s="206"/>
      <c r="BG1250" s="206"/>
      <c r="BH1250" s="206"/>
      <c r="BI1250" s="206"/>
      <c r="BJ1250" s="206"/>
      <c r="BK1250" s="206"/>
      <c r="BL1250" s="206"/>
      <c r="BM1250" s="206"/>
      <c r="BN1250" s="206"/>
      <c r="BO1250" s="206"/>
      <c r="BP1250" s="206"/>
      <c r="BQ1250" s="206"/>
      <c r="BR1250" s="206"/>
      <c r="BS1250" s="206"/>
      <c r="BT1250" s="206"/>
      <c r="BU1250" s="206"/>
      <c r="BV1250" s="206"/>
      <c r="BW1250" s="206"/>
      <c r="BX1250" s="206"/>
      <c r="BY1250" s="206"/>
      <c r="BZ1250" s="206"/>
      <c r="CA1250" s="206"/>
      <c r="CB1250" s="206"/>
      <c r="CC1250" s="206"/>
      <c r="CD1250" s="206"/>
      <c r="CE1250" s="206"/>
      <c r="CF1250" s="206"/>
      <c r="CG1250" s="206"/>
      <c r="CH1250" s="206"/>
      <c r="CI1250" s="206"/>
      <c r="CJ1250" s="206"/>
      <c r="CK1250" s="206"/>
      <c r="CL1250" s="206"/>
      <c r="CM1250" s="206"/>
      <c r="CN1250" s="206"/>
      <c r="CO1250" s="206"/>
      <c r="CP1250" s="206"/>
      <c r="CQ1250" s="206"/>
      <c r="CR1250" s="206"/>
      <c r="CS1250" s="206"/>
      <c r="CT1250" s="206"/>
      <c r="CU1250" s="206"/>
      <c r="CV1250" s="206"/>
      <c r="CW1250" s="206"/>
      <c r="CX1250" s="206"/>
      <c r="CY1250" s="206"/>
      <c r="CZ1250" s="206"/>
      <c r="DA1250" s="206"/>
      <c r="DB1250" s="206"/>
      <c r="DC1250" s="206"/>
      <c r="DD1250" s="206"/>
      <c r="DE1250" s="206"/>
      <c r="DF1250" s="206"/>
      <c r="DG1250" s="206"/>
      <c r="DH1250" s="206"/>
      <c r="DI1250" s="206"/>
      <c r="DJ1250" s="206"/>
      <c r="DK1250" s="206"/>
      <c r="DL1250" s="206"/>
      <c r="DM1250" s="206"/>
      <c r="DN1250" s="206"/>
      <c r="DO1250" s="206"/>
      <c r="DP1250" s="206"/>
      <c r="DQ1250" s="206"/>
      <c r="DR1250" s="206"/>
      <c r="DS1250" s="206"/>
      <c r="DT1250" s="206"/>
      <c r="DU1250" s="206"/>
      <c r="DV1250" s="206"/>
      <c r="DW1250" s="206"/>
      <c r="DX1250" s="206"/>
      <c r="DY1250" s="206"/>
      <c r="DZ1250" s="206"/>
      <c r="EA1250" s="206"/>
      <c r="EB1250" s="206"/>
      <c r="EC1250" s="206"/>
      <c r="ED1250" s="206"/>
      <c r="EE1250" s="206"/>
      <c r="EF1250" s="206"/>
      <c r="EG1250" s="206"/>
      <c r="EH1250" s="206"/>
      <c r="EI1250" s="206"/>
      <c r="EJ1250" s="206"/>
      <c r="EK1250" s="206"/>
      <c r="EL1250" s="206"/>
      <c r="EM1250" s="206"/>
      <c r="EN1250" s="206"/>
      <c r="EO1250" s="206"/>
      <c r="EP1250" s="206"/>
      <c r="EQ1250" s="206"/>
      <c r="ER1250" s="206"/>
      <c r="ES1250" s="206"/>
      <c r="ET1250" s="206"/>
      <c r="EU1250" s="206"/>
      <c r="EV1250" s="206"/>
      <c r="EW1250" s="206"/>
      <c r="EX1250" s="206"/>
      <c r="EY1250" s="206"/>
      <c r="EZ1250" s="206"/>
      <c r="FA1250" s="206"/>
      <c r="FB1250" s="206"/>
      <c r="FC1250" s="206"/>
      <c r="FD1250" s="206"/>
      <c r="FE1250" s="206"/>
      <c r="FF1250" s="206"/>
      <c r="FG1250" s="206"/>
      <c r="FH1250" s="206"/>
      <c r="FI1250" s="206"/>
      <c r="FJ1250" s="206"/>
      <c r="FK1250" s="206"/>
      <c r="FL1250" s="206"/>
      <c r="FM1250" s="206"/>
      <c r="FN1250" s="206"/>
      <c r="FO1250" s="206"/>
      <c r="FP1250" s="206"/>
      <c r="FQ1250" s="206"/>
      <c r="FR1250" s="206"/>
      <c r="FS1250" s="206"/>
      <c r="FT1250" s="206"/>
      <c r="FU1250" s="206"/>
      <c r="FV1250" s="206"/>
      <c r="FW1250" s="206"/>
      <c r="FX1250" s="206"/>
      <c r="FY1250" s="206"/>
      <c r="FZ1250" s="206"/>
      <c r="GA1250" s="206"/>
      <c r="GB1250" s="206"/>
      <c r="GC1250" s="206"/>
      <c r="GD1250" s="206"/>
      <c r="GE1250" s="206"/>
      <c r="GF1250" s="206"/>
      <c r="GG1250" s="206"/>
      <c r="GH1250" s="206"/>
      <c r="GI1250" s="206"/>
      <c r="GJ1250" s="206"/>
      <c r="GK1250" s="206"/>
      <c r="GL1250" s="206"/>
      <c r="GM1250" s="206"/>
      <c r="GN1250" s="206"/>
      <c r="GO1250" s="206"/>
      <c r="GP1250" s="206"/>
      <c r="GQ1250" s="206"/>
      <c r="GR1250" s="206"/>
      <c r="GS1250" s="206"/>
      <c r="GT1250" s="206"/>
      <c r="GU1250" s="206"/>
      <c r="GV1250" s="206"/>
      <c r="GW1250" s="206"/>
      <c r="GX1250" s="206"/>
      <c r="GY1250" s="206"/>
      <c r="GZ1250" s="206"/>
      <c r="HA1250" s="206"/>
      <c r="HB1250" s="206"/>
      <c r="HC1250" s="206"/>
      <c r="HD1250" s="206"/>
      <c r="HE1250" s="206"/>
      <c r="HF1250" s="206"/>
      <c r="HG1250" s="206"/>
      <c r="HH1250" s="206"/>
      <c r="HI1250" s="206"/>
      <c r="HJ1250" s="206"/>
      <c r="HK1250" s="206"/>
      <c r="HL1250" s="206"/>
      <c r="HM1250" s="206"/>
      <c r="HN1250" s="206"/>
      <c r="HO1250" s="206"/>
      <c r="HP1250" s="206"/>
      <c r="HQ1250" s="206"/>
      <c r="HR1250" s="206"/>
      <c r="HS1250" s="206"/>
      <c r="HT1250" s="206"/>
      <c r="HU1250" s="206"/>
      <c r="HV1250" s="206"/>
      <c r="HW1250" s="206"/>
      <c r="HX1250" s="206"/>
      <c r="HY1250" s="206"/>
      <c r="HZ1250" s="206"/>
      <c r="IA1250" s="206"/>
      <c r="IB1250" s="206"/>
      <c r="IC1250" s="206"/>
      <c r="ID1250" s="206"/>
      <c r="IE1250" s="206"/>
      <c r="IF1250" s="206"/>
      <c r="IG1250" s="206"/>
      <c r="IH1250" s="206"/>
    </row>
    <row r="1251" spans="1:242" s="225" customFormat="1" hidden="1" x14ac:dyDescent="0.25">
      <c r="A1251" s="206"/>
      <c r="B1251" s="206"/>
      <c r="C1251" s="207">
        <v>43810</v>
      </c>
      <c r="D1251" s="248" t="s">
        <v>2189</v>
      </c>
      <c r="E1251" s="238" t="s">
        <v>2177</v>
      </c>
      <c r="F1251" s="238"/>
      <c r="G1251" s="249" t="s">
        <v>1295</v>
      </c>
      <c r="H1251" s="285"/>
      <c r="I1251" s="263">
        <v>8400000</v>
      </c>
      <c r="J1251" s="329">
        <f t="shared" si="20"/>
        <v>4184900</v>
      </c>
      <c r="K1251" s="419"/>
      <c r="L1251" s="287"/>
      <c r="M1251" s="238" t="s">
        <v>2177</v>
      </c>
      <c r="N1251" s="287"/>
      <c r="O1251" s="287"/>
      <c r="P1251" s="287"/>
      <c r="Q1251" s="287"/>
      <c r="R1251" s="287"/>
      <c r="S1251" s="287"/>
      <c r="T1251" s="287"/>
      <c r="U1251" s="287"/>
      <c r="V1251" s="287"/>
      <c r="W1251" s="287"/>
      <c r="X1251" s="287"/>
      <c r="Y1251" s="287"/>
      <c r="Z1251" s="287"/>
      <c r="AA1251" s="287"/>
      <c r="AB1251" s="287"/>
      <c r="AC1251" s="287"/>
      <c r="AD1251" s="287"/>
      <c r="AE1251" s="287"/>
      <c r="AF1251" s="287"/>
      <c r="AG1251" s="287"/>
      <c r="AH1251" s="287"/>
      <c r="AI1251" s="287"/>
      <c r="AJ1251" s="449"/>
      <c r="AK1251" s="206"/>
      <c r="AL1251" s="206"/>
      <c r="AM1251" s="206"/>
      <c r="AN1251" s="206"/>
      <c r="AO1251" s="206"/>
      <c r="AP1251" s="206"/>
      <c r="AQ1251" s="206"/>
      <c r="AR1251" s="206"/>
      <c r="AS1251" s="206"/>
      <c r="AT1251" s="206"/>
      <c r="AU1251" s="206"/>
      <c r="AV1251" s="206"/>
      <c r="AW1251" s="206"/>
      <c r="AX1251" s="206"/>
      <c r="AY1251" s="206"/>
      <c r="AZ1251" s="206"/>
      <c r="BA1251" s="206"/>
      <c r="BB1251" s="206"/>
      <c r="BC1251" s="206"/>
      <c r="BD1251" s="206"/>
      <c r="BE1251" s="206"/>
      <c r="BF1251" s="206"/>
      <c r="BG1251" s="206"/>
      <c r="BH1251" s="206"/>
      <c r="BI1251" s="206"/>
      <c r="BJ1251" s="206"/>
      <c r="BK1251" s="206"/>
      <c r="BL1251" s="206"/>
      <c r="BM1251" s="206"/>
      <c r="BN1251" s="206"/>
      <c r="BO1251" s="206"/>
      <c r="BP1251" s="206"/>
      <c r="BQ1251" s="206"/>
      <c r="BR1251" s="206"/>
      <c r="BS1251" s="206"/>
      <c r="BT1251" s="206"/>
      <c r="BU1251" s="206"/>
      <c r="BV1251" s="206"/>
      <c r="BW1251" s="206"/>
      <c r="BX1251" s="206"/>
      <c r="BY1251" s="206"/>
      <c r="BZ1251" s="206"/>
      <c r="CA1251" s="206"/>
      <c r="CB1251" s="206"/>
      <c r="CC1251" s="206"/>
      <c r="CD1251" s="206"/>
      <c r="CE1251" s="206"/>
      <c r="CF1251" s="206"/>
      <c r="CG1251" s="206"/>
      <c r="CH1251" s="206"/>
      <c r="CI1251" s="206"/>
      <c r="CJ1251" s="206"/>
      <c r="CK1251" s="206"/>
      <c r="CL1251" s="206"/>
      <c r="CM1251" s="206"/>
      <c r="CN1251" s="206"/>
      <c r="CO1251" s="206"/>
      <c r="CP1251" s="206"/>
      <c r="CQ1251" s="206"/>
      <c r="CR1251" s="206"/>
      <c r="CS1251" s="206"/>
      <c r="CT1251" s="206"/>
      <c r="CU1251" s="206"/>
      <c r="CV1251" s="206"/>
      <c r="CW1251" s="206"/>
      <c r="CX1251" s="206"/>
      <c r="CY1251" s="206"/>
      <c r="CZ1251" s="206"/>
      <c r="DA1251" s="206"/>
      <c r="DB1251" s="206"/>
      <c r="DC1251" s="206"/>
      <c r="DD1251" s="206"/>
      <c r="DE1251" s="206"/>
      <c r="DF1251" s="206"/>
      <c r="DG1251" s="206"/>
      <c r="DH1251" s="206"/>
      <c r="DI1251" s="206"/>
      <c r="DJ1251" s="206"/>
      <c r="DK1251" s="206"/>
      <c r="DL1251" s="206"/>
      <c r="DM1251" s="206"/>
      <c r="DN1251" s="206"/>
      <c r="DO1251" s="206"/>
      <c r="DP1251" s="206"/>
      <c r="DQ1251" s="206"/>
      <c r="DR1251" s="206"/>
      <c r="DS1251" s="206"/>
      <c r="DT1251" s="206"/>
      <c r="DU1251" s="206"/>
      <c r="DV1251" s="206"/>
      <c r="DW1251" s="206"/>
      <c r="DX1251" s="206"/>
      <c r="DY1251" s="206"/>
      <c r="DZ1251" s="206"/>
      <c r="EA1251" s="206"/>
      <c r="EB1251" s="206"/>
      <c r="EC1251" s="206"/>
      <c r="ED1251" s="206"/>
      <c r="EE1251" s="206"/>
      <c r="EF1251" s="206"/>
      <c r="EG1251" s="206"/>
      <c r="EH1251" s="206"/>
      <c r="EI1251" s="206"/>
      <c r="EJ1251" s="206"/>
      <c r="EK1251" s="206"/>
      <c r="EL1251" s="206"/>
      <c r="EM1251" s="206"/>
      <c r="EN1251" s="206"/>
      <c r="EO1251" s="206"/>
      <c r="EP1251" s="206"/>
      <c r="EQ1251" s="206"/>
      <c r="ER1251" s="206"/>
      <c r="ES1251" s="206"/>
      <c r="ET1251" s="206"/>
      <c r="EU1251" s="206"/>
      <c r="EV1251" s="206"/>
      <c r="EW1251" s="206"/>
      <c r="EX1251" s="206"/>
      <c r="EY1251" s="206"/>
      <c r="EZ1251" s="206"/>
      <c r="FA1251" s="206"/>
      <c r="FB1251" s="206"/>
      <c r="FC1251" s="206"/>
      <c r="FD1251" s="206"/>
      <c r="FE1251" s="206"/>
      <c r="FF1251" s="206"/>
      <c r="FG1251" s="206"/>
      <c r="FH1251" s="206"/>
      <c r="FI1251" s="206"/>
      <c r="FJ1251" s="206"/>
      <c r="FK1251" s="206"/>
      <c r="FL1251" s="206"/>
      <c r="FM1251" s="206"/>
      <c r="FN1251" s="206"/>
      <c r="FO1251" s="206"/>
      <c r="FP1251" s="206"/>
      <c r="FQ1251" s="206"/>
      <c r="FR1251" s="206"/>
      <c r="FS1251" s="206"/>
      <c r="FT1251" s="206"/>
      <c r="FU1251" s="206"/>
      <c r="FV1251" s="206"/>
      <c r="FW1251" s="206"/>
      <c r="FX1251" s="206"/>
      <c r="FY1251" s="206"/>
      <c r="FZ1251" s="206"/>
      <c r="GA1251" s="206"/>
      <c r="GB1251" s="206"/>
      <c r="GC1251" s="206"/>
      <c r="GD1251" s="206"/>
      <c r="GE1251" s="206"/>
      <c r="GF1251" s="206"/>
      <c r="GG1251" s="206"/>
      <c r="GH1251" s="206"/>
      <c r="GI1251" s="206"/>
      <c r="GJ1251" s="206"/>
      <c r="GK1251" s="206"/>
      <c r="GL1251" s="206"/>
      <c r="GM1251" s="206"/>
      <c r="GN1251" s="206"/>
      <c r="GO1251" s="206"/>
      <c r="GP1251" s="206"/>
      <c r="GQ1251" s="206"/>
      <c r="GR1251" s="206"/>
      <c r="GS1251" s="206"/>
      <c r="GT1251" s="206"/>
      <c r="GU1251" s="206"/>
      <c r="GV1251" s="206"/>
      <c r="GW1251" s="206"/>
      <c r="GX1251" s="206"/>
      <c r="GY1251" s="206"/>
      <c r="GZ1251" s="206"/>
      <c r="HA1251" s="206"/>
      <c r="HB1251" s="206"/>
      <c r="HC1251" s="206"/>
      <c r="HD1251" s="206"/>
      <c r="HE1251" s="206"/>
      <c r="HF1251" s="206"/>
      <c r="HG1251" s="206"/>
      <c r="HH1251" s="206"/>
      <c r="HI1251" s="206"/>
      <c r="HJ1251" s="206"/>
      <c r="HK1251" s="206"/>
      <c r="HL1251" s="206"/>
      <c r="HM1251" s="206"/>
      <c r="HN1251" s="206"/>
      <c r="HO1251" s="206"/>
      <c r="HP1251" s="206"/>
      <c r="HQ1251" s="206"/>
      <c r="HR1251" s="206"/>
      <c r="HS1251" s="206"/>
      <c r="HT1251" s="206"/>
      <c r="HU1251" s="206"/>
      <c r="HV1251" s="206"/>
      <c r="HW1251" s="206"/>
      <c r="HX1251" s="206"/>
      <c r="HY1251" s="206"/>
      <c r="HZ1251" s="206"/>
      <c r="IA1251" s="206"/>
      <c r="IB1251" s="206"/>
      <c r="IC1251" s="206"/>
      <c r="ID1251" s="206"/>
      <c r="IE1251" s="206"/>
      <c r="IF1251" s="206"/>
      <c r="IG1251" s="206"/>
      <c r="IH1251" s="206"/>
    </row>
    <row r="1252" spans="1:242" s="225" customFormat="1" hidden="1" x14ac:dyDescent="0.25">
      <c r="A1252" s="206"/>
      <c r="B1252" s="206"/>
      <c r="C1252" s="207">
        <v>43810</v>
      </c>
      <c r="D1252" s="248" t="s">
        <v>2124</v>
      </c>
      <c r="E1252" s="238" t="s">
        <v>2192</v>
      </c>
      <c r="F1252" s="238"/>
      <c r="G1252" s="249" t="s">
        <v>1572</v>
      </c>
      <c r="H1252" s="285"/>
      <c r="I1252" s="263">
        <v>450000</v>
      </c>
      <c r="J1252" s="329">
        <f t="shared" si="20"/>
        <v>3734900</v>
      </c>
      <c r="K1252" s="419"/>
      <c r="L1252" s="287"/>
      <c r="M1252" s="238" t="s">
        <v>2192</v>
      </c>
      <c r="N1252" s="287"/>
      <c r="O1252" s="287"/>
      <c r="P1252" s="287"/>
      <c r="Q1252" s="287"/>
      <c r="R1252" s="287"/>
      <c r="S1252" s="287"/>
      <c r="T1252" s="287"/>
      <c r="U1252" s="287"/>
      <c r="V1252" s="287"/>
      <c r="W1252" s="287"/>
      <c r="X1252" s="287"/>
      <c r="Y1252" s="287"/>
      <c r="Z1252" s="287"/>
      <c r="AA1252" s="287"/>
      <c r="AB1252" s="287"/>
      <c r="AC1252" s="287"/>
      <c r="AD1252" s="287"/>
      <c r="AE1252" s="287"/>
      <c r="AF1252" s="287"/>
      <c r="AG1252" s="287"/>
      <c r="AH1252" s="287"/>
      <c r="AI1252" s="287"/>
      <c r="AJ1252" s="449"/>
      <c r="AK1252" s="206"/>
      <c r="AL1252" s="206"/>
      <c r="AM1252" s="206"/>
      <c r="AN1252" s="206"/>
      <c r="AO1252" s="206"/>
      <c r="AP1252" s="206"/>
      <c r="AQ1252" s="206"/>
      <c r="AR1252" s="206"/>
      <c r="AS1252" s="206"/>
      <c r="AT1252" s="206"/>
      <c r="AU1252" s="206"/>
      <c r="AV1252" s="206"/>
      <c r="AW1252" s="206"/>
      <c r="AX1252" s="206"/>
      <c r="AY1252" s="206"/>
      <c r="AZ1252" s="206"/>
      <c r="BA1252" s="206"/>
      <c r="BB1252" s="206"/>
      <c r="BC1252" s="206"/>
      <c r="BD1252" s="206"/>
      <c r="BE1252" s="206"/>
      <c r="BF1252" s="206"/>
      <c r="BG1252" s="206"/>
      <c r="BH1252" s="206"/>
      <c r="BI1252" s="206"/>
      <c r="BJ1252" s="206"/>
      <c r="BK1252" s="206"/>
      <c r="BL1252" s="206"/>
      <c r="BM1252" s="206"/>
      <c r="BN1252" s="206"/>
      <c r="BO1252" s="206"/>
      <c r="BP1252" s="206"/>
      <c r="BQ1252" s="206"/>
      <c r="BR1252" s="206"/>
      <c r="BS1252" s="206"/>
      <c r="BT1252" s="206"/>
      <c r="BU1252" s="206"/>
      <c r="BV1252" s="206"/>
      <c r="BW1252" s="206"/>
      <c r="BX1252" s="206"/>
      <c r="BY1252" s="206"/>
      <c r="BZ1252" s="206"/>
      <c r="CA1252" s="206"/>
      <c r="CB1252" s="206"/>
      <c r="CC1252" s="206"/>
      <c r="CD1252" s="206"/>
      <c r="CE1252" s="206"/>
      <c r="CF1252" s="206"/>
      <c r="CG1252" s="206"/>
      <c r="CH1252" s="206"/>
      <c r="CI1252" s="206"/>
      <c r="CJ1252" s="206"/>
      <c r="CK1252" s="206"/>
      <c r="CL1252" s="206"/>
      <c r="CM1252" s="206"/>
      <c r="CN1252" s="206"/>
      <c r="CO1252" s="206"/>
      <c r="CP1252" s="206"/>
      <c r="CQ1252" s="206"/>
      <c r="CR1252" s="206"/>
      <c r="CS1252" s="206"/>
      <c r="CT1252" s="206"/>
      <c r="CU1252" s="206"/>
      <c r="CV1252" s="206"/>
      <c r="CW1252" s="206"/>
      <c r="CX1252" s="206"/>
      <c r="CY1252" s="206"/>
      <c r="CZ1252" s="206"/>
      <c r="DA1252" s="206"/>
      <c r="DB1252" s="206"/>
      <c r="DC1252" s="206"/>
      <c r="DD1252" s="206"/>
      <c r="DE1252" s="206"/>
      <c r="DF1252" s="206"/>
      <c r="DG1252" s="206"/>
      <c r="DH1252" s="206"/>
      <c r="DI1252" s="206"/>
      <c r="DJ1252" s="206"/>
      <c r="DK1252" s="206"/>
      <c r="DL1252" s="206"/>
      <c r="DM1252" s="206"/>
      <c r="DN1252" s="206"/>
      <c r="DO1252" s="206"/>
      <c r="DP1252" s="206"/>
      <c r="DQ1252" s="206"/>
      <c r="DR1252" s="206"/>
      <c r="DS1252" s="206"/>
      <c r="DT1252" s="206"/>
      <c r="DU1252" s="206"/>
      <c r="DV1252" s="206"/>
      <c r="DW1252" s="206"/>
      <c r="DX1252" s="206"/>
      <c r="DY1252" s="206"/>
      <c r="DZ1252" s="206"/>
      <c r="EA1252" s="206"/>
      <c r="EB1252" s="206"/>
      <c r="EC1252" s="206"/>
      <c r="ED1252" s="206"/>
      <c r="EE1252" s="206"/>
      <c r="EF1252" s="206"/>
      <c r="EG1252" s="206"/>
      <c r="EH1252" s="206"/>
      <c r="EI1252" s="206"/>
      <c r="EJ1252" s="206"/>
      <c r="EK1252" s="206"/>
      <c r="EL1252" s="206"/>
      <c r="EM1252" s="206"/>
      <c r="EN1252" s="206"/>
      <c r="EO1252" s="206"/>
      <c r="EP1252" s="206"/>
      <c r="EQ1252" s="206"/>
      <c r="ER1252" s="206"/>
      <c r="ES1252" s="206"/>
      <c r="ET1252" s="206"/>
      <c r="EU1252" s="206"/>
      <c r="EV1252" s="206"/>
      <c r="EW1252" s="206"/>
      <c r="EX1252" s="206"/>
      <c r="EY1252" s="206"/>
      <c r="EZ1252" s="206"/>
      <c r="FA1252" s="206"/>
      <c r="FB1252" s="206"/>
      <c r="FC1252" s="206"/>
      <c r="FD1252" s="206"/>
      <c r="FE1252" s="206"/>
      <c r="FF1252" s="206"/>
      <c r="FG1252" s="206"/>
      <c r="FH1252" s="206"/>
      <c r="FI1252" s="206"/>
      <c r="FJ1252" s="206"/>
      <c r="FK1252" s="206"/>
      <c r="FL1252" s="206"/>
      <c r="FM1252" s="206"/>
      <c r="FN1252" s="206"/>
      <c r="FO1252" s="206"/>
      <c r="FP1252" s="206"/>
      <c r="FQ1252" s="206"/>
      <c r="FR1252" s="206"/>
      <c r="FS1252" s="206"/>
      <c r="FT1252" s="206"/>
      <c r="FU1252" s="206"/>
      <c r="FV1252" s="206"/>
      <c r="FW1252" s="206"/>
      <c r="FX1252" s="206"/>
      <c r="FY1252" s="206"/>
      <c r="FZ1252" s="206"/>
      <c r="GA1252" s="206"/>
      <c r="GB1252" s="206"/>
      <c r="GC1252" s="206"/>
      <c r="GD1252" s="206"/>
      <c r="GE1252" s="206"/>
      <c r="GF1252" s="206"/>
      <c r="GG1252" s="206"/>
      <c r="GH1252" s="206"/>
      <c r="GI1252" s="206"/>
      <c r="GJ1252" s="206"/>
      <c r="GK1252" s="206"/>
      <c r="GL1252" s="206"/>
      <c r="GM1252" s="206"/>
      <c r="GN1252" s="206"/>
      <c r="GO1252" s="206"/>
      <c r="GP1252" s="206"/>
      <c r="GQ1252" s="206"/>
      <c r="GR1252" s="206"/>
      <c r="GS1252" s="206"/>
      <c r="GT1252" s="206"/>
      <c r="GU1252" s="206"/>
      <c r="GV1252" s="206"/>
      <c r="GW1252" s="206"/>
      <c r="GX1252" s="206"/>
      <c r="GY1252" s="206"/>
      <c r="GZ1252" s="206"/>
      <c r="HA1252" s="206"/>
      <c r="HB1252" s="206"/>
      <c r="HC1252" s="206"/>
      <c r="HD1252" s="206"/>
      <c r="HE1252" s="206"/>
      <c r="HF1252" s="206"/>
      <c r="HG1252" s="206"/>
      <c r="HH1252" s="206"/>
      <c r="HI1252" s="206"/>
      <c r="HJ1252" s="206"/>
      <c r="HK1252" s="206"/>
      <c r="HL1252" s="206"/>
      <c r="HM1252" s="206"/>
      <c r="HN1252" s="206"/>
      <c r="HO1252" s="206"/>
      <c r="HP1252" s="206"/>
      <c r="HQ1252" s="206"/>
      <c r="HR1252" s="206"/>
      <c r="HS1252" s="206"/>
      <c r="HT1252" s="206"/>
      <c r="HU1252" s="206"/>
      <c r="HV1252" s="206"/>
      <c r="HW1252" s="206"/>
      <c r="HX1252" s="206"/>
      <c r="HY1252" s="206"/>
      <c r="HZ1252" s="206"/>
      <c r="IA1252" s="206"/>
      <c r="IB1252" s="206"/>
      <c r="IC1252" s="206"/>
      <c r="ID1252" s="206"/>
      <c r="IE1252" s="206"/>
      <c r="IF1252" s="206"/>
      <c r="IG1252" s="206"/>
      <c r="IH1252" s="206"/>
    </row>
    <row r="1253" spans="1:242" s="225" customFormat="1" hidden="1" x14ac:dyDescent="0.25">
      <c r="A1253" s="206"/>
      <c r="B1253" s="206"/>
      <c r="C1253" s="216">
        <v>43810</v>
      </c>
      <c r="D1253" s="248" t="s">
        <v>2197</v>
      </c>
      <c r="E1253" s="238" t="s">
        <v>2193</v>
      </c>
      <c r="F1253" s="238"/>
      <c r="G1253" s="249" t="s">
        <v>1210</v>
      </c>
      <c r="H1253" s="285"/>
      <c r="I1253" s="263">
        <v>3516083</v>
      </c>
      <c r="J1253" s="329">
        <f t="shared" si="20"/>
        <v>218817</v>
      </c>
      <c r="K1253" s="419"/>
      <c r="L1253" s="287"/>
      <c r="M1253" s="238" t="s">
        <v>2193</v>
      </c>
      <c r="N1253" s="287"/>
      <c r="O1253" s="287"/>
      <c r="P1253" s="287"/>
      <c r="Q1253" s="287"/>
      <c r="R1253" s="287"/>
      <c r="S1253" s="287"/>
      <c r="T1253" s="287"/>
      <c r="U1253" s="287"/>
      <c r="V1253" s="287"/>
      <c r="W1253" s="287"/>
      <c r="X1253" s="287"/>
      <c r="Y1253" s="287"/>
      <c r="Z1253" s="287"/>
      <c r="AA1253" s="287"/>
      <c r="AB1253" s="287"/>
      <c r="AC1253" s="287"/>
      <c r="AD1253" s="287"/>
      <c r="AE1253" s="287"/>
      <c r="AF1253" s="287"/>
      <c r="AG1253" s="287"/>
      <c r="AH1253" s="287"/>
      <c r="AI1253" s="287"/>
      <c r="AJ1253" s="449"/>
      <c r="AK1253" s="206"/>
      <c r="AL1253" s="206"/>
      <c r="AM1253" s="206"/>
      <c r="AN1253" s="206"/>
      <c r="AO1253" s="206"/>
      <c r="AP1253" s="206"/>
      <c r="AQ1253" s="206"/>
      <c r="AR1253" s="206"/>
      <c r="AS1253" s="206"/>
      <c r="AT1253" s="206"/>
      <c r="AU1253" s="206"/>
      <c r="AV1253" s="206"/>
      <c r="AW1253" s="206"/>
      <c r="AX1253" s="206"/>
      <c r="AY1253" s="206"/>
      <c r="AZ1253" s="206"/>
      <c r="BA1253" s="206"/>
      <c r="BB1253" s="206"/>
      <c r="BC1253" s="206"/>
      <c r="BD1253" s="206"/>
      <c r="BE1253" s="206"/>
      <c r="BF1253" s="206"/>
      <c r="BG1253" s="206"/>
      <c r="BH1253" s="206"/>
      <c r="BI1253" s="206"/>
      <c r="BJ1253" s="206"/>
      <c r="BK1253" s="206"/>
      <c r="BL1253" s="206"/>
      <c r="BM1253" s="206"/>
      <c r="BN1253" s="206"/>
      <c r="BO1253" s="206"/>
      <c r="BP1253" s="206"/>
      <c r="BQ1253" s="206"/>
      <c r="BR1253" s="206"/>
      <c r="BS1253" s="206"/>
      <c r="BT1253" s="206"/>
      <c r="BU1253" s="206"/>
      <c r="BV1253" s="206"/>
      <c r="BW1253" s="206"/>
      <c r="BX1253" s="206"/>
      <c r="BY1253" s="206"/>
      <c r="BZ1253" s="206"/>
      <c r="CA1253" s="206"/>
      <c r="CB1253" s="206"/>
      <c r="CC1253" s="206"/>
      <c r="CD1253" s="206"/>
      <c r="CE1253" s="206"/>
      <c r="CF1253" s="206"/>
      <c r="CG1253" s="206"/>
      <c r="CH1253" s="206"/>
      <c r="CI1253" s="206"/>
      <c r="CJ1253" s="206"/>
      <c r="CK1253" s="206"/>
      <c r="CL1253" s="206"/>
      <c r="CM1253" s="206"/>
      <c r="CN1253" s="206"/>
      <c r="CO1253" s="206"/>
      <c r="CP1253" s="206"/>
      <c r="CQ1253" s="206"/>
      <c r="CR1253" s="206"/>
      <c r="CS1253" s="206"/>
      <c r="CT1253" s="206"/>
      <c r="CU1253" s="206"/>
      <c r="CV1253" s="206"/>
      <c r="CW1253" s="206"/>
      <c r="CX1253" s="206"/>
      <c r="CY1253" s="206"/>
      <c r="CZ1253" s="206"/>
      <c r="DA1253" s="206"/>
      <c r="DB1253" s="206"/>
      <c r="DC1253" s="206"/>
      <c r="DD1253" s="206"/>
      <c r="DE1253" s="206"/>
      <c r="DF1253" s="206"/>
      <c r="DG1253" s="206"/>
      <c r="DH1253" s="206"/>
      <c r="DI1253" s="206"/>
      <c r="DJ1253" s="206"/>
      <c r="DK1253" s="206"/>
      <c r="DL1253" s="206"/>
      <c r="DM1253" s="206"/>
      <c r="DN1253" s="206"/>
      <c r="DO1253" s="206"/>
      <c r="DP1253" s="206"/>
      <c r="DQ1253" s="206"/>
      <c r="DR1253" s="206"/>
      <c r="DS1253" s="206"/>
      <c r="DT1253" s="206"/>
      <c r="DU1253" s="206"/>
      <c r="DV1253" s="206"/>
      <c r="DW1253" s="206"/>
      <c r="DX1253" s="206"/>
      <c r="DY1253" s="206"/>
      <c r="DZ1253" s="206"/>
      <c r="EA1253" s="206"/>
      <c r="EB1253" s="206"/>
      <c r="EC1253" s="206"/>
      <c r="ED1253" s="206"/>
      <c r="EE1253" s="206"/>
      <c r="EF1253" s="206"/>
      <c r="EG1253" s="206"/>
      <c r="EH1253" s="206"/>
      <c r="EI1253" s="206"/>
      <c r="EJ1253" s="206"/>
      <c r="EK1253" s="206"/>
      <c r="EL1253" s="206"/>
      <c r="EM1253" s="206"/>
      <c r="EN1253" s="206"/>
      <c r="EO1253" s="206"/>
      <c r="EP1253" s="206"/>
      <c r="EQ1253" s="206"/>
      <c r="ER1253" s="206"/>
      <c r="ES1253" s="206"/>
      <c r="ET1253" s="206"/>
      <c r="EU1253" s="206"/>
      <c r="EV1253" s="206"/>
      <c r="EW1253" s="206"/>
      <c r="EX1253" s="206"/>
      <c r="EY1253" s="206"/>
      <c r="EZ1253" s="206"/>
      <c r="FA1253" s="206"/>
      <c r="FB1253" s="206"/>
      <c r="FC1253" s="206"/>
      <c r="FD1253" s="206"/>
      <c r="FE1253" s="206"/>
      <c r="FF1253" s="206"/>
      <c r="FG1253" s="206"/>
      <c r="FH1253" s="206"/>
      <c r="FI1253" s="206"/>
      <c r="FJ1253" s="206"/>
      <c r="FK1253" s="206"/>
      <c r="FL1253" s="206"/>
      <c r="FM1253" s="206"/>
      <c r="FN1253" s="206"/>
      <c r="FO1253" s="206"/>
      <c r="FP1253" s="206"/>
      <c r="FQ1253" s="206"/>
      <c r="FR1253" s="206"/>
      <c r="FS1253" s="206"/>
      <c r="FT1253" s="206"/>
      <c r="FU1253" s="206"/>
      <c r="FV1253" s="206"/>
      <c r="FW1253" s="206"/>
      <c r="FX1253" s="206"/>
      <c r="FY1253" s="206"/>
      <c r="FZ1253" s="206"/>
      <c r="GA1253" s="206"/>
      <c r="GB1253" s="206"/>
      <c r="GC1253" s="206"/>
      <c r="GD1253" s="206"/>
      <c r="GE1253" s="206"/>
      <c r="GF1253" s="206"/>
      <c r="GG1253" s="206"/>
      <c r="GH1253" s="206"/>
      <c r="GI1253" s="206"/>
      <c r="GJ1253" s="206"/>
      <c r="GK1253" s="206"/>
      <c r="GL1253" s="206"/>
      <c r="GM1253" s="206"/>
      <c r="GN1253" s="206"/>
      <c r="GO1253" s="206"/>
      <c r="GP1253" s="206"/>
      <c r="GQ1253" s="206"/>
      <c r="GR1253" s="206"/>
      <c r="GS1253" s="206"/>
      <c r="GT1253" s="206"/>
      <c r="GU1253" s="206"/>
      <c r="GV1253" s="206"/>
      <c r="GW1253" s="206"/>
      <c r="GX1253" s="206"/>
      <c r="GY1253" s="206"/>
      <c r="GZ1253" s="206"/>
      <c r="HA1253" s="206"/>
      <c r="HB1253" s="206"/>
      <c r="HC1253" s="206"/>
      <c r="HD1253" s="206"/>
      <c r="HE1253" s="206"/>
      <c r="HF1253" s="206"/>
      <c r="HG1253" s="206"/>
      <c r="HH1253" s="206"/>
      <c r="HI1253" s="206"/>
      <c r="HJ1253" s="206"/>
      <c r="HK1253" s="206"/>
      <c r="HL1253" s="206"/>
      <c r="HM1253" s="206"/>
      <c r="HN1253" s="206"/>
      <c r="HO1253" s="206"/>
      <c r="HP1253" s="206"/>
      <c r="HQ1253" s="206"/>
      <c r="HR1253" s="206"/>
      <c r="HS1253" s="206"/>
      <c r="HT1253" s="206"/>
      <c r="HU1253" s="206"/>
      <c r="HV1253" s="206"/>
      <c r="HW1253" s="206"/>
      <c r="HX1253" s="206"/>
      <c r="HY1253" s="206"/>
      <c r="HZ1253" s="206"/>
      <c r="IA1253" s="206"/>
      <c r="IB1253" s="206"/>
      <c r="IC1253" s="206"/>
      <c r="ID1253" s="206"/>
      <c r="IE1253" s="206"/>
      <c r="IF1253" s="206"/>
      <c r="IG1253" s="206"/>
      <c r="IH1253" s="206"/>
    </row>
    <row r="1254" spans="1:242" s="225" customFormat="1" hidden="1" x14ac:dyDescent="0.25">
      <c r="A1254" s="206"/>
      <c r="B1254" s="206"/>
      <c r="C1254" s="216"/>
      <c r="D1254" s="248" t="s">
        <v>1100</v>
      </c>
      <c r="E1254" s="238"/>
      <c r="F1254" s="238"/>
      <c r="G1254" s="249" t="s">
        <v>1210</v>
      </c>
      <c r="H1254" s="349">
        <v>2500000</v>
      </c>
      <c r="I1254" s="263"/>
      <c r="J1254" s="329">
        <f t="shared" si="20"/>
        <v>2718817</v>
      </c>
      <c r="K1254" s="419" t="s">
        <v>2167</v>
      </c>
      <c r="L1254" s="287"/>
      <c r="M1254" s="238"/>
      <c r="N1254" s="287"/>
      <c r="O1254" s="287"/>
      <c r="P1254" s="287"/>
      <c r="Q1254" s="287"/>
      <c r="R1254" s="287"/>
      <c r="S1254" s="287"/>
      <c r="T1254" s="287"/>
      <c r="U1254" s="287"/>
      <c r="V1254" s="287"/>
      <c r="W1254" s="287"/>
      <c r="X1254" s="287"/>
      <c r="Y1254" s="287"/>
      <c r="Z1254" s="287"/>
      <c r="AA1254" s="287"/>
      <c r="AB1254" s="287"/>
      <c r="AC1254" s="287"/>
      <c r="AD1254" s="287"/>
      <c r="AE1254" s="287"/>
      <c r="AF1254" s="287"/>
      <c r="AG1254" s="287"/>
      <c r="AH1254" s="287"/>
      <c r="AI1254" s="287"/>
      <c r="AJ1254" s="449"/>
      <c r="AK1254" s="206"/>
      <c r="AL1254" s="206"/>
      <c r="AM1254" s="206"/>
      <c r="AN1254" s="206"/>
      <c r="AO1254" s="206"/>
      <c r="AP1254" s="206"/>
      <c r="AQ1254" s="206"/>
      <c r="AR1254" s="206"/>
      <c r="AS1254" s="206"/>
      <c r="AT1254" s="206"/>
      <c r="AU1254" s="206"/>
      <c r="AV1254" s="206"/>
      <c r="AW1254" s="206"/>
      <c r="AX1254" s="206"/>
      <c r="AY1254" s="206"/>
      <c r="AZ1254" s="206"/>
      <c r="BA1254" s="206"/>
      <c r="BB1254" s="206"/>
      <c r="BC1254" s="206"/>
      <c r="BD1254" s="206"/>
      <c r="BE1254" s="206"/>
      <c r="BF1254" s="206"/>
      <c r="BG1254" s="206"/>
      <c r="BH1254" s="206"/>
      <c r="BI1254" s="206"/>
      <c r="BJ1254" s="206"/>
      <c r="BK1254" s="206"/>
      <c r="BL1254" s="206"/>
      <c r="BM1254" s="206"/>
      <c r="BN1254" s="206"/>
      <c r="BO1254" s="206"/>
      <c r="BP1254" s="206"/>
      <c r="BQ1254" s="206"/>
      <c r="BR1254" s="206"/>
      <c r="BS1254" s="206"/>
      <c r="BT1254" s="206"/>
      <c r="BU1254" s="206"/>
      <c r="BV1254" s="206"/>
      <c r="BW1254" s="206"/>
      <c r="BX1254" s="206"/>
      <c r="BY1254" s="206"/>
      <c r="BZ1254" s="206"/>
      <c r="CA1254" s="206"/>
      <c r="CB1254" s="206"/>
      <c r="CC1254" s="206"/>
      <c r="CD1254" s="206"/>
      <c r="CE1254" s="206"/>
      <c r="CF1254" s="206"/>
      <c r="CG1254" s="206"/>
      <c r="CH1254" s="206"/>
      <c r="CI1254" s="206"/>
      <c r="CJ1254" s="206"/>
      <c r="CK1254" s="206"/>
      <c r="CL1254" s="206"/>
      <c r="CM1254" s="206"/>
      <c r="CN1254" s="206"/>
      <c r="CO1254" s="206"/>
      <c r="CP1254" s="206"/>
      <c r="CQ1254" s="206"/>
      <c r="CR1254" s="206"/>
      <c r="CS1254" s="206"/>
      <c r="CT1254" s="206"/>
      <c r="CU1254" s="206"/>
      <c r="CV1254" s="206"/>
      <c r="CW1254" s="206"/>
      <c r="CX1254" s="206"/>
      <c r="CY1254" s="206"/>
      <c r="CZ1254" s="206"/>
      <c r="DA1254" s="206"/>
      <c r="DB1254" s="206"/>
      <c r="DC1254" s="206"/>
      <c r="DD1254" s="206"/>
      <c r="DE1254" s="206"/>
      <c r="DF1254" s="206"/>
      <c r="DG1254" s="206"/>
      <c r="DH1254" s="206"/>
      <c r="DI1254" s="206"/>
      <c r="DJ1254" s="206"/>
      <c r="DK1254" s="206"/>
      <c r="DL1254" s="206"/>
      <c r="DM1254" s="206"/>
      <c r="DN1254" s="206"/>
      <c r="DO1254" s="206"/>
      <c r="DP1254" s="206"/>
      <c r="DQ1254" s="206"/>
      <c r="DR1254" s="206"/>
      <c r="DS1254" s="206"/>
      <c r="DT1254" s="206"/>
      <c r="DU1254" s="206"/>
      <c r="DV1254" s="206"/>
      <c r="DW1254" s="206"/>
      <c r="DX1254" s="206"/>
      <c r="DY1254" s="206"/>
      <c r="DZ1254" s="206"/>
      <c r="EA1254" s="206"/>
      <c r="EB1254" s="206"/>
      <c r="EC1254" s="206"/>
      <c r="ED1254" s="206"/>
      <c r="EE1254" s="206"/>
      <c r="EF1254" s="206"/>
      <c r="EG1254" s="206"/>
      <c r="EH1254" s="206"/>
      <c r="EI1254" s="206"/>
      <c r="EJ1254" s="206"/>
      <c r="EK1254" s="206"/>
      <c r="EL1254" s="206"/>
      <c r="EM1254" s="206"/>
      <c r="EN1254" s="206"/>
      <c r="EO1254" s="206"/>
      <c r="EP1254" s="206"/>
      <c r="EQ1254" s="206"/>
      <c r="ER1254" s="206"/>
      <c r="ES1254" s="206"/>
      <c r="ET1254" s="206"/>
      <c r="EU1254" s="206"/>
      <c r="EV1254" s="206"/>
      <c r="EW1254" s="206"/>
      <c r="EX1254" s="206"/>
      <c r="EY1254" s="206"/>
      <c r="EZ1254" s="206"/>
      <c r="FA1254" s="206"/>
      <c r="FB1254" s="206"/>
      <c r="FC1254" s="206"/>
      <c r="FD1254" s="206"/>
      <c r="FE1254" s="206"/>
      <c r="FF1254" s="206"/>
      <c r="FG1254" s="206"/>
      <c r="FH1254" s="206"/>
      <c r="FI1254" s="206"/>
      <c r="FJ1254" s="206"/>
      <c r="FK1254" s="206"/>
      <c r="FL1254" s="206"/>
      <c r="FM1254" s="206"/>
      <c r="FN1254" s="206"/>
      <c r="FO1254" s="206"/>
      <c r="FP1254" s="206"/>
      <c r="FQ1254" s="206"/>
      <c r="FR1254" s="206"/>
      <c r="FS1254" s="206"/>
      <c r="FT1254" s="206"/>
      <c r="FU1254" s="206"/>
      <c r="FV1254" s="206"/>
      <c r="FW1254" s="206"/>
      <c r="FX1254" s="206"/>
      <c r="FY1254" s="206"/>
      <c r="FZ1254" s="206"/>
      <c r="GA1254" s="206"/>
      <c r="GB1254" s="206"/>
      <c r="GC1254" s="206"/>
      <c r="GD1254" s="206"/>
      <c r="GE1254" s="206"/>
      <c r="GF1254" s="206"/>
      <c r="GG1254" s="206"/>
      <c r="GH1254" s="206"/>
      <c r="GI1254" s="206"/>
      <c r="GJ1254" s="206"/>
      <c r="GK1254" s="206"/>
      <c r="GL1254" s="206"/>
      <c r="GM1254" s="206"/>
      <c r="GN1254" s="206"/>
      <c r="GO1254" s="206"/>
      <c r="GP1254" s="206"/>
      <c r="GQ1254" s="206"/>
      <c r="GR1254" s="206"/>
      <c r="GS1254" s="206"/>
      <c r="GT1254" s="206"/>
      <c r="GU1254" s="206"/>
      <c r="GV1254" s="206"/>
      <c r="GW1254" s="206"/>
      <c r="GX1254" s="206"/>
      <c r="GY1254" s="206"/>
      <c r="GZ1254" s="206"/>
      <c r="HA1254" s="206"/>
      <c r="HB1254" s="206"/>
      <c r="HC1254" s="206"/>
      <c r="HD1254" s="206"/>
      <c r="HE1254" s="206"/>
      <c r="HF1254" s="206"/>
      <c r="HG1254" s="206"/>
      <c r="HH1254" s="206"/>
      <c r="HI1254" s="206"/>
      <c r="HJ1254" s="206"/>
      <c r="HK1254" s="206"/>
      <c r="HL1254" s="206"/>
      <c r="HM1254" s="206"/>
      <c r="HN1254" s="206"/>
      <c r="HO1254" s="206"/>
      <c r="HP1254" s="206"/>
      <c r="HQ1254" s="206"/>
      <c r="HR1254" s="206"/>
      <c r="HS1254" s="206"/>
      <c r="HT1254" s="206"/>
      <c r="HU1254" s="206"/>
      <c r="HV1254" s="206"/>
      <c r="HW1254" s="206"/>
      <c r="HX1254" s="206"/>
      <c r="HY1254" s="206"/>
      <c r="HZ1254" s="206"/>
      <c r="IA1254" s="206"/>
      <c r="IB1254" s="206"/>
      <c r="IC1254" s="206"/>
      <c r="ID1254" s="206"/>
      <c r="IE1254" s="206"/>
      <c r="IF1254" s="206"/>
      <c r="IG1254" s="206"/>
      <c r="IH1254" s="206"/>
    </row>
    <row r="1255" spans="1:242" s="225" customFormat="1" hidden="1" x14ac:dyDescent="0.25">
      <c r="A1255" s="206"/>
      <c r="B1255" s="206"/>
      <c r="C1255" s="207">
        <v>43810</v>
      </c>
      <c r="D1255" s="248" t="s">
        <v>2198</v>
      </c>
      <c r="E1255" s="238" t="s">
        <v>2194</v>
      </c>
      <c r="F1255" s="238"/>
      <c r="G1255" s="249" t="s">
        <v>1290</v>
      </c>
      <c r="H1255" s="285"/>
      <c r="I1255" s="263">
        <v>481500</v>
      </c>
      <c r="J1255" s="329">
        <f t="shared" si="20"/>
        <v>2237317</v>
      </c>
      <c r="K1255" s="419"/>
      <c r="L1255" s="287"/>
      <c r="M1255" s="238" t="s">
        <v>2194</v>
      </c>
      <c r="N1255" s="287"/>
      <c r="O1255" s="287"/>
      <c r="P1255" s="287"/>
      <c r="Q1255" s="287"/>
      <c r="R1255" s="287"/>
      <c r="S1255" s="287"/>
      <c r="T1255" s="287"/>
      <c r="U1255" s="287"/>
      <c r="V1255" s="287"/>
      <c r="W1255" s="287"/>
      <c r="X1255" s="287"/>
      <c r="Y1255" s="287"/>
      <c r="Z1255" s="287"/>
      <c r="AA1255" s="287"/>
      <c r="AB1255" s="287"/>
      <c r="AC1255" s="287"/>
      <c r="AD1255" s="287"/>
      <c r="AE1255" s="287"/>
      <c r="AF1255" s="287"/>
      <c r="AG1255" s="287"/>
      <c r="AH1255" s="287"/>
      <c r="AI1255" s="287"/>
      <c r="AJ1255" s="449"/>
      <c r="AK1255" s="206"/>
      <c r="AL1255" s="206"/>
      <c r="AM1255" s="206"/>
      <c r="AN1255" s="206"/>
      <c r="AO1255" s="206"/>
      <c r="AP1255" s="206"/>
      <c r="AQ1255" s="206"/>
      <c r="AR1255" s="206"/>
      <c r="AS1255" s="206"/>
      <c r="AT1255" s="206"/>
      <c r="AU1255" s="206"/>
      <c r="AV1255" s="206"/>
      <c r="AW1255" s="206"/>
      <c r="AX1255" s="206"/>
      <c r="AY1255" s="206"/>
      <c r="AZ1255" s="206"/>
      <c r="BA1255" s="206"/>
      <c r="BB1255" s="206"/>
      <c r="BC1255" s="206"/>
      <c r="BD1255" s="206"/>
      <c r="BE1255" s="206"/>
      <c r="BF1255" s="206"/>
      <c r="BG1255" s="206"/>
      <c r="BH1255" s="206"/>
      <c r="BI1255" s="206"/>
      <c r="BJ1255" s="206"/>
      <c r="BK1255" s="206"/>
      <c r="BL1255" s="206"/>
      <c r="BM1255" s="206"/>
      <c r="BN1255" s="206"/>
      <c r="BO1255" s="206"/>
      <c r="BP1255" s="206"/>
      <c r="BQ1255" s="206"/>
      <c r="BR1255" s="206"/>
      <c r="BS1255" s="206"/>
      <c r="BT1255" s="206"/>
      <c r="BU1255" s="206"/>
      <c r="BV1255" s="206"/>
      <c r="BW1255" s="206"/>
      <c r="BX1255" s="206"/>
      <c r="BY1255" s="206"/>
      <c r="BZ1255" s="206"/>
      <c r="CA1255" s="206"/>
      <c r="CB1255" s="206"/>
      <c r="CC1255" s="206"/>
      <c r="CD1255" s="206"/>
      <c r="CE1255" s="206"/>
      <c r="CF1255" s="206"/>
      <c r="CG1255" s="206"/>
      <c r="CH1255" s="206"/>
      <c r="CI1255" s="206"/>
      <c r="CJ1255" s="206"/>
      <c r="CK1255" s="206"/>
      <c r="CL1255" s="206"/>
      <c r="CM1255" s="206"/>
      <c r="CN1255" s="206"/>
      <c r="CO1255" s="206"/>
      <c r="CP1255" s="206"/>
      <c r="CQ1255" s="206"/>
      <c r="CR1255" s="206"/>
      <c r="CS1255" s="206"/>
      <c r="CT1255" s="206"/>
      <c r="CU1255" s="206"/>
      <c r="CV1255" s="206"/>
      <c r="CW1255" s="206"/>
      <c r="CX1255" s="206"/>
      <c r="CY1255" s="206"/>
      <c r="CZ1255" s="206"/>
      <c r="DA1255" s="206"/>
      <c r="DB1255" s="206"/>
      <c r="DC1255" s="206"/>
      <c r="DD1255" s="206"/>
      <c r="DE1255" s="206"/>
      <c r="DF1255" s="206"/>
      <c r="DG1255" s="206"/>
      <c r="DH1255" s="206"/>
      <c r="DI1255" s="206"/>
      <c r="DJ1255" s="206"/>
      <c r="DK1255" s="206"/>
      <c r="DL1255" s="206"/>
      <c r="DM1255" s="206"/>
      <c r="DN1255" s="206"/>
      <c r="DO1255" s="206"/>
      <c r="DP1255" s="206"/>
      <c r="DQ1255" s="206"/>
      <c r="DR1255" s="206"/>
      <c r="DS1255" s="206"/>
      <c r="DT1255" s="206"/>
      <c r="DU1255" s="206"/>
      <c r="DV1255" s="206"/>
      <c r="DW1255" s="206"/>
      <c r="DX1255" s="206"/>
      <c r="DY1255" s="206"/>
      <c r="DZ1255" s="206"/>
      <c r="EA1255" s="206"/>
      <c r="EB1255" s="206"/>
      <c r="EC1255" s="206"/>
      <c r="ED1255" s="206"/>
      <c r="EE1255" s="206"/>
      <c r="EF1255" s="206"/>
      <c r="EG1255" s="206"/>
      <c r="EH1255" s="206"/>
      <c r="EI1255" s="206"/>
      <c r="EJ1255" s="206"/>
      <c r="EK1255" s="206"/>
      <c r="EL1255" s="206"/>
      <c r="EM1255" s="206"/>
      <c r="EN1255" s="206"/>
      <c r="EO1255" s="206"/>
      <c r="EP1255" s="206"/>
      <c r="EQ1255" s="206"/>
      <c r="ER1255" s="206"/>
      <c r="ES1255" s="206"/>
      <c r="ET1255" s="206"/>
      <c r="EU1255" s="206"/>
      <c r="EV1255" s="206"/>
      <c r="EW1255" s="206"/>
      <c r="EX1255" s="206"/>
      <c r="EY1255" s="206"/>
      <c r="EZ1255" s="206"/>
      <c r="FA1255" s="206"/>
      <c r="FB1255" s="206"/>
      <c r="FC1255" s="206"/>
      <c r="FD1255" s="206"/>
      <c r="FE1255" s="206"/>
      <c r="FF1255" s="206"/>
      <c r="FG1255" s="206"/>
      <c r="FH1255" s="206"/>
      <c r="FI1255" s="206"/>
      <c r="FJ1255" s="206"/>
      <c r="FK1255" s="206"/>
      <c r="FL1255" s="206"/>
      <c r="FM1255" s="206"/>
      <c r="FN1255" s="206"/>
      <c r="FO1255" s="206"/>
      <c r="FP1255" s="206"/>
      <c r="FQ1255" s="206"/>
      <c r="FR1255" s="206"/>
      <c r="FS1255" s="206"/>
      <c r="FT1255" s="206"/>
      <c r="FU1255" s="206"/>
      <c r="FV1255" s="206"/>
      <c r="FW1255" s="206"/>
      <c r="FX1255" s="206"/>
      <c r="FY1255" s="206"/>
      <c r="FZ1255" s="206"/>
      <c r="GA1255" s="206"/>
      <c r="GB1255" s="206"/>
      <c r="GC1255" s="206"/>
      <c r="GD1255" s="206"/>
      <c r="GE1255" s="206"/>
      <c r="GF1255" s="206"/>
      <c r="GG1255" s="206"/>
      <c r="GH1255" s="206"/>
      <c r="GI1255" s="206"/>
      <c r="GJ1255" s="206"/>
      <c r="GK1255" s="206"/>
      <c r="GL1255" s="206"/>
      <c r="GM1255" s="206"/>
      <c r="GN1255" s="206"/>
      <c r="GO1255" s="206"/>
      <c r="GP1255" s="206"/>
      <c r="GQ1255" s="206"/>
      <c r="GR1255" s="206"/>
      <c r="GS1255" s="206"/>
      <c r="GT1255" s="206"/>
      <c r="GU1255" s="206"/>
      <c r="GV1255" s="206"/>
      <c r="GW1255" s="206"/>
      <c r="GX1255" s="206"/>
      <c r="GY1255" s="206"/>
      <c r="GZ1255" s="206"/>
      <c r="HA1255" s="206"/>
      <c r="HB1255" s="206"/>
      <c r="HC1255" s="206"/>
      <c r="HD1255" s="206"/>
      <c r="HE1255" s="206"/>
      <c r="HF1255" s="206"/>
      <c r="HG1255" s="206"/>
      <c r="HH1255" s="206"/>
      <c r="HI1255" s="206"/>
      <c r="HJ1255" s="206"/>
      <c r="HK1255" s="206"/>
      <c r="HL1255" s="206"/>
      <c r="HM1255" s="206"/>
      <c r="HN1255" s="206"/>
      <c r="HO1255" s="206"/>
      <c r="HP1255" s="206"/>
      <c r="HQ1255" s="206"/>
      <c r="HR1255" s="206"/>
      <c r="HS1255" s="206"/>
      <c r="HT1255" s="206"/>
      <c r="HU1255" s="206"/>
      <c r="HV1255" s="206"/>
      <c r="HW1255" s="206"/>
      <c r="HX1255" s="206"/>
      <c r="HY1255" s="206"/>
      <c r="HZ1255" s="206"/>
      <c r="IA1255" s="206"/>
      <c r="IB1255" s="206"/>
      <c r="IC1255" s="206"/>
      <c r="ID1255" s="206"/>
      <c r="IE1255" s="206"/>
      <c r="IF1255" s="206"/>
      <c r="IG1255" s="206"/>
      <c r="IH1255" s="206"/>
    </row>
    <row r="1256" spans="1:242" s="225" customFormat="1" hidden="1" x14ac:dyDescent="0.25">
      <c r="A1256" s="206"/>
      <c r="B1256" s="206"/>
      <c r="C1256" s="207">
        <v>43810</v>
      </c>
      <c r="D1256" s="248" t="s">
        <v>2199</v>
      </c>
      <c r="E1256" s="238" t="s">
        <v>2195</v>
      </c>
      <c r="F1256" s="238"/>
      <c r="G1256" s="249" t="s">
        <v>1292</v>
      </c>
      <c r="H1256" s="285"/>
      <c r="I1256" s="263">
        <v>61000</v>
      </c>
      <c r="J1256" s="329">
        <f t="shared" si="20"/>
        <v>2176317</v>
      </c>
      <c r="K1256" s="419"/>
      <c r="L1256" s="287"/>
      <c r="M1256" s="238" t="s">
        <v>2195</v>
      </c>
      <c r="N1256" s="287"/>
      <c r="O1256" s="287"/>
      <c r="P1256" s="287"/>
      <c r="Q1256" s="287"/>
      <c r="R1256" s="287"/>
      <c r="S1256" s="287"/>
      <c r="T1256" s="287"/>
      <c r="U1256" s="287"/>
      <c r="V1256" s="287"/>
      <c r="W1256" s="287"/>
      <c r="X1256" s="287"/>
      <c r="Y1256" s="287"/>
      <c r="Z1256" s="287"/>
      <c r="AA1256" s="287"/>
      <c r="AB1256" s="287"/>
      <c r="AC1256" s="287"/>
      <c r="AD1256" s="287"/>
      <c r="AE1256" s="287"/>
      <c r="AF1256" s="287"/>
      <c r="AG1256" s="287"/>
      <c r="AH1256" s="287"/>
      <c r="AI1256" s="287"/>
      <c r="AJ1256" s="449"/>
      <c r="AK1256" s="206"/>
      <c r="AL1256" s="206"/>
      <c r="AM1256" s="206"/>
      <c r="AN1256" s="206"/>
      <c r="AO1256" s="206"/>
      <c r="AP1256" s="206"/>
      <c r="AQ1256" s="206"/>
      <c r="AR1256" s="206"/>
      <c r="AS1256" s="206"/>
      <c r="AT1256" s="206"/>
      <c r="AU1256" s="206"/>
      <c r="AV1256" s="206"/>
      <c r="AW1256" s="206"/>
      <c r="AX1256" s="206"/>
      <c r="AY1256" s="206"/>
      <c r="AZ1256" s="206"/>
      <c r="BA1256" s="206"/>
      <c r="BB1256" s="206"/>
      <c r="BC1256" s="206"/>
      <c r="BD1256" s="206"/>
      <c r="BE1256" s="206"/>
      <c r="BF1256" s="206"/>
      <c r="BG1256" s="206"/>
      <c r="BH1256" s="206"/>
      <c r="BI1256" s="206"/>
      <c r="BJ1256" s="206"/>
      <c r="BK1256" s="206"/>
      <c r="BL1256" s="206"/>
      <c r="BM1256" s="206"/>
      <c r="BN1256" s="206"/>
      <c r="BO1256" s="206"/>
      <c r="BP1256" s="206"/>
      <c r="BQ1256" s="206"/>
      <c r="BR1256" s="206"/>
      <c r="BS1256" s="206"/>
      <c r="BT1256" s="206"/>
      <c r="BU1256" s="206"/>
      <c r="BV1256" s="206"/>
      <c r="BW1256" s="206"/>
      <c r="BX1256" s="206"/>
      <c r="BY1256" s="206"/>
      <c r="BZ1256" s="206"/>
      <c r="CA1256" s="206"/>
      <c r="CB1256" s="206"/>
      <c r="CC1256" s="206"/>
      <c r="CD1256" s="206"/>
      <c r="CE1256" s="206"/>
      <c r="CF1256" s="206"/>
      <c r="CG1256" s="206"/>
      <c r="CH1256" s="206"/>
      <c r="CI1256" s="206"/>
      <c r="CJ1256" s="206"/>
      <c r="CK1256" s="206"/>
      <c r="CL1256" s="206"/>
      <c r="CM1256" s="206"/>
      <c r="CN1256" s="206"/>
      <c r="CO1256" s="206"/>
      <c r="CP1256" s="206"/>
      <c r="CQ1256" s="206"/>
      <c r="CR1256" s="206"/>
      <c r="CS1256" s="206"/>
      <c r="CT1256" s="206"/>
      <c r="CU1256" s="206"/>
      <c r="CV1256" s="206"/>
      <c r="CW1256" s="206"/>
      <c r="CX1256" s="206"/>
      <c r="CY1256" s="206"/>
      <c r="CZ1256" s="206"/>
      <c r="DA1256" s="206"/>
      <c r="DB1256" s="206"/>
      <c r="DC1256" s="206"/>
      <c r="DD1256" s="206"/>
      <c r="DE1256" s="206"/>
      <c r="DF1256" s="206"/>
      <c r="DG1256" s="206"/>
      <c r="DH1256" s="206"/>
      <c r="DI1256" s="206"/>
      <c r="DJ1256" s="206"/>
      <c r="DK1256" s="206"/>
      <c r="DL1256" s="206"/>
      <c r="DM1256" s="206"/>
      <c r="DN1256" s="206"/>
      <c r="DO1256" s="206"/>
      <c r="DP1256" s="206"/>
      <c r="DQ1256" s="206"/>
      <c r="DR1256" s="206"/>
      <c r="DS1256" s="206"/>
      <c r="DT1256" s="206"/>
      <c r="DU1256" s="206"/>
      <c r="DV1256" s="206"/>
      <c r="DW1256" s="206"/>
      <c r="DX1256" s="206"/>
      <c r="DY1256" s="206"/>
      <c r="DZ1256" s="206"/>
      <c r="EA1256" s="206"/>
      <c r="EB1256" s="206"/>
      <c r="EC1256" s="206"/>
      <c r="ED1256" s="206"/>
      <c r="EE1256" s="206"/>
      <c r="EF1256" s="206"/>
      <c r="EG1256" s="206"/>
      <c r="EH1256" s="206"/>
      <c r="EI1256" s="206"/>
      <c r="EJ1256" s="206"/>
      <c r="EK1256" s="206"/>
      <c r="EL1256" s="206"/>
      <c r="EM1256" s="206"/>
      <c r="EN1256" s="206"/>
      <c r="EO1256" s="206"/>
      <c r="EP1256" s="206"/>
      <c r="EQ1256" s="206"/>
      <c r="ER1256" s="206"/>
      <c r="ES1256" s="206"/>
      <c r="ET1256" s="206"/>
      <c r="EU1256" s="206"/>
      <c r="EV1256" s="206"/>
      <c r="EW1256" s="206"/>
      <c r="EX1256" s="206"/>
      <c r="EY1256" s="206"/>
      <c r="EZ1256" s="206"/>
      <c r="FA1256" s="206"/>
      <c r="FB1256" s="206"/>
      <c r="FC1256" s="206"/>
      <c r="FD1256" s="206"/>
      <c r="FE1256" s="206"/>
      <c r="FF1256" s="206"/>
      <c r="FG1256" s="206"/>
      <c r="FH1256" s="206"/>
      <c r="FI1256" s="206"/>
      <c r="FJ1256" s="206"/>
      <c r="FK1256" s="206"/>
      <c r="FL1256" s="206"/>
      <c r="FM1256" s="206"/>
      <c r="FN1256" s="206"/>
      <c r="FO1256" s="206"/>
      <c r="FP1256" s="206"/>
      <c r="FQ1256" s="206"/>
      <c r="FR1256" s="206"/>
      <c r="FS1256" s="206"/>
      <c r="FT1256" s="206"/>
      <c r="FU1256" s="206"/>
      <c r="FV1256" s="206"/>
      <c r="FW1256" s="206"/>
      <c r="FX1256" s="206"/>
      <c r="FY1256" s="206"/>
      <c r="FZ1256" s="206"/>
      <c r="GA1256" s="206"/>
      <c r="GB1256" s="206"/>
      <c r="GC1256" s="206"/>
      <c r="GD1256" s="206"/>
      <c r="GE1256" s="206"/>
      <c r="GF1256" s="206"/>
      <c r="GG1256" s="206"/>
      <c r="GH1256" s="206"/>
      <c r="GI1256" s="206"/>
      <c r="GJ1256" s="206"/>
      <c r="GK1256" s="206"/>
      <c r="GL1256" s="206"/>
      <c r="GM1256" s="206"/>
      <c r="GN1256" s="206"/>
      <c r="GO1256" s="206"/>
      <c r="GP1256" s="206"/>
      <c r="GQ1256" s="206"/>
      <c r="GR1256" s="206"/>
      <c r="GS1256" s="206"/>
      <c r="GT1256" s="206"/>
      <c r="GU1256" s="206"/>
      <c r="GV1256" s="206"/>
      <c r="GW1256" s="206"/>
      <c r="GX1256" s="206"/>
      <c r="GY1256" s="206"/>
      <c r="GZ1256" s="206"/>
      <c r="HA1256" s="206"/>
      <c r="HB1256" s="206"/>
      <c r="HC1256" s="206"/>
      <c r="HD1256" s="206"/>
      <c r="HE1256" s="206"/>
      <c r="HF1256" s="206"/>
      <c r="HG1256" s="206"/>
      <c r="HH1256" s="206"/>
      <c r="HI1256" s="206"/>
      <c r="HJ1256" s="206"/>
      <c r="HK1256" s="206"/>
      <c r="HL1256" s="206"/>
      <c r="HM1256" s="206"/>
      <c r="HN1256" s="206"/>
      <c r="HO1256" s="206"/>
      <c r="HP1256" s="206"/>
      <c r="HQ1256" s="206"/>
      <c r="HR1256" s="206"/>
      <c r="HS1256" s="206"/>
      <c r="HT1256" s="206"/>
      <c r="HU1256" s="206"/>
      <c r="HV1256" s="206"/>
      <c r="HW1256" s="206"/>
      <c r="HX1256" s="206"/>
      <c r="HY1256" s="206"/>
      <c r="HZ1256" s="206"/>
      <c r="IA1256" s="206"/>
      <c r="IB1256" s="206"/>
      <c r="IC1256" s="206"/>
      <c r="ID1256" s="206"/>
      <c r="IE1256" s="206"/>
      <c r="IF1256" s="206"/>
      <c r="IG1256" s="206"/>
      <c r="IH1256" s="206"/>
    </row>
    <row r="1257" spans="1:242" s="225" customFormat="1" hidden="1" x14ac:dyDescent="0.25">
      <c r="A1257" s="206"/>
      <c r="B1257" s="206"/>
      <c r="C1257" s="207">
        <v>43810</v>
      </c>
      <c r="D1257" s="248" t="s">
        <v>2201</v>
      </c>
      <c r="E1257" s="238" t="s">
        <v>2196</v>
      </c>
      <c r="F1257" s="238"/>
      <c r="G1257" s="249" t="s">
        <v>2200</v>
      </c>
      <c r="H1257" s="285"/>
      <c r="I1257" s="263">
        <v>128000</v>
      </c>
      <c r="J1257" s="329">
        <f t="shared" si="20"/>
        <v>2048317</v>
      </c>
      <c r="K1257" s="419"/>
      <c r="L1257" s="287"/>
      <c r="M1257" s="238" t="s">
        <v>2196</v>
      </c>
      <c r="N1257" s="287"/>
      <c r="O1257" s="287"/>
      <c r="P1257" s="287"/>
      <c r="Q1257" s="287"/>
      <c r="R1257" s="287"/>
      <c r="S1257" s="287"/>
      <c r="T1257" s="287"/>
      <c r="U1257" s="287"/>
      <c r="V1257" s="287"/>
      <c r="W1257" s="287"/>
      <c r="X1257" s="287"/>
      <c r="Y1257" s="287"/>
      <c r="Z1257" s="287"/>
      <c r="AA1257" s="287"/>
      <c r="AB1257" s="287"/>
      <c r="AC1257" s="287"/>
      <c r="AD1257" s="287"/>
      <c r="AE1257" s="287"/>
      <c r="AF1257" s="287"/>
      <c r="AG1257" s="287"/>
      <c r="AH1257" s="287"/>
      <c r="AI1257" s="287"/>
      <c r="AJ1257" s="449"/>
      <c r="AK1257" s="206"/>
      <c r="AL1257" s="206"/>
      <c r="AM1257" s="206"/>
      <c r="AN1257" s="206"/>
      <c r="AO1257" s="206"/>
      <c r="AP1257" s="206"/>
      <c r="AQ1257" s="206"/>
      <c r="AR1257" s="206"/>
      <c r="AS1257" s="206"/>
      <c r="AT1257" s="206"/>
      <c r="AU1257" s="206"/>
      <c r="AV1257" s="206"/>
      <c r="AW1257" s="206"/>
      <c r="AX1257" s="206"/>
      <c r="AY1257" s="206"/>
      <c r="AZ1257" s="206"/>
      <c r="BA1257" s="206"/>
      <c r="BB1257" s="206"/>
      <c r="BC1257" s="206"/>
      <c r="BD1257" s="206"/>
      <c r="BE1257" s="206"/>
      <c r="BF1257" s="206"/>
      <c r="BG1257" s="206"/>
      <c r="BH1257" s="206"/>
      <c r="BI1257" s="206"/>
      <c r="BJ1257" s="206"/>
      <c r="BK1257" s="206"/>
      <c r="BL1257" s="206"/>
      <c r="BM1257" s="206"/>
      <c r="BN1257" s="206"/>
      <c r="BO1257" s="206"/>
      <c r="BP1257" s="206"/>
      <c r="BQ1257" s="206"/>
      <c r="BR1257" s="206"/>
      <c r="BS1257" s="206"/>
      <c r="BT1257" s="206"/>
      <c r="BU1257" s="206"/>
      <c r="BV1257" s="206"/>
      <c r="BW1257" s="206"/>
      <c r="BX1257" s="206"/>
      <c r="BY1257" s="206"/>
      <c r="BZ1257" s="206"/>
      <c r="CA1257" s="206"/>
      <c r="CB1257" s="206"/>
      <c r="CC1257" s="206"/>
      <c r="CD1257" s="206"/>
      <c r="CE1257" s="206"/>
      <c r="CF1257" s="206"/>
      <c r="CG1257" s="206"/>
      <c r="CH1257" s="206"/>
      <c r="CI1257" s="206"/>
      <c r="CJ1257" s="206"/>
      <c r="CK1257" s="206"/>
      <c r="CL1257" s="206"/>
      <c r="CM1257" s="206"/>
      <c r="CN1257" s="206"/>
      <c r="CO1257" s="206"/>
      <c r="CP1257" s="206"/>
      <c r="CQ1257" s="206"/>
      <c r="CR1257" s="206"/>
      <c r="CS1257" s="206"/>
      <c r="CT1257" s="206"/>
      <c r="CU1257" s="206"/>
      <c r="CV1257" s="206"/>
      <c r="CW1257" s="206"/>
      <c r="CX1257" s="206"/>
      <c r="CY1257" s="206"/>
      <c r="CZ1257" s="206"/>
      <c r="DA1257" s="206"/>
      <c r="DB1257" s="206"/>
      <c r="DC1257" s="206"/>
      <c r="DD1257" s="206"/>
      <c r="DE1257" s="206"/>
      <c r="DF1257" s="206"/>
      <c r="DG1257" s="206"/>
      <c r="DH1257" s="206"/>
      <c r="DI1257" s="206"/>
      <c r="DJ1257" s="206"/>
      <c r="DK1257" s="206"/>
      <c r="DL1257" s="206"/>
      <c r="DM1257" s="206"/>
      <c r="DN1257" s="206"/>
      <c r="DO1257" s="206"/>
      <c r="DP1257" s="206"/>
      <c r="DQ1257" s="206"/>
      <c r="DR1257" s="206"/>
      <c r="DS1257" s="206"/>
      <c r="DT1257" s="206"/>
      <c r="DU1257" s="206"/>
      <c r="DV1257" s="206"/>
      <c r="DW1257" s="206"/>
      <c r="DX1257" s="206"/>
      <c r="DY1257" s="206"/>
      <c r="DZ1257" s="206"/>
      <c r="EA1257" s="206"/>
      <c r="EB1257" s="206"/>
      <c r="EC1257" s="206"/>
      <c r="ED1257" s="206"/>
      <c r="EE1257" s="206"/>
      <c r="EF1257" s="206"/>
      <c r="EG1257" s="206"/>
      <c r="EH1257" s="206"/>
      <c r="EI1257" s="206"/>
      <c r="EJ1257" s="206"/>
      <c r="EK1257" s="206"/>
      <c r="EL1257" s="206"/>
      <c r="EM1257" s="206"/>
      <c r="EN1257" s="206"/>
      <c r="EO1257" s="206"/>
      <c r="EP1257" s="206"/>
      <c r="EQ1257" s="206"/>
      <c r="ER1257" s="206"/>
      <c r="ES1257" s="206"/>
      <c r="ET1257" s="206"/>
      <c r="EU1257" s="206"/>
      <c r="EV1257" s="206"/>
      <c r="EW1257" s="206"/>
      <c r="EX1257" s="206"/>
      <c r="EY1257" s="206"/>
      <c r="EZ1257" s="206"/>
      <c r="FA1257" s="206"/>
      <c r="FB1257" s="206"/>
      <c r="FC1257" s="206"/>
      <c r="FD1257" s="206"/>
      <c r="FE1257" s="206"/>
      <c r="FF1257" s="206"/>
      <c r="FG1257" s="206"/>
      <c r="FH1257" s="206"/>
      <c r="FI1257" s="206"/>
      <c r="FJ1257" s="206"/>
      <c r="FK1257" s="206"/>
      <c r="FL1257" s="206"/>
      <c r="FM1257" s="206"/>
      <c r="FN1257" s="206"/>
      <c r="FO1257" s="206"/>
      <c r="FP1257" s="206"/>
      <c r="FQ1257" s="206"/>
      <c r="FR1257" s="206"/>
      <c r="FS1257" s="206"/>
      <c r="FT1257" s="206"/>
      <c r="FU1257" s="206"/>
      <c r="FV1257" s="206"/>
      <c r="FW1257" s="206"/>
      <c r="FX1257" s="206"/>
      <c r="FY1257" s="206"/>
      <c r="FZ1257" s="206"/>
      <c r="GA1257" s="206"/>
      <c r="GB1257" s="206"/>
      <c r="GC1257" s="206"/>
      <c r="GD1257" s="206"/>
      <c r="GE1257" s="206"/>
      <c r="GF1257" s="206"/>
      <c r="GG1257" s="206"/>
      <c r="GH1257" s="206"/>
      <c r="GI1257" s="206"/>
      <c r="GJ1257" s="206"/>
      <c r="GK1257" s="206"/>
      <c r="GL1257" s="206"/>
      <c r="GM1257" s="206"/>
      <c r="GN1257" s="206"/>
      <c r="GO1257" s="206"/>
      <c r="GP1257" s="206"/>
      <c r="GQ1257" s="206"/>
      <c r="GR1257" s="206"/>
      <c r="GS1257" s="206"/>
      <c r="GT1257" s="206"/>
      <c r="GU1257" s="206"/>
      <c r="GV1257" s="206"/>
      <c r="GW1257" s="206"/>
      <c r="GX1257" s="206"/>
      <c r="GY1257" s="206"/>
      <c r="GZ1257" s="206"/>
      <c r="HA1257" s="206"/>
      <c r="HB1257" s="206"/>
      <c r="HC1257" s="206"/>
      <c r="HD1257" s="206"/>
      <c r="HE1257" s="206"/>
      <c r="HF1257" s="206"/>
      <c r="HG1257" s="206"/>
      <c r="HH1257" s="206"/>
      <c r="HI1257" s="206"/>
      <c r="HJ1257" s="206"/>
      <c r="HK1257" s="206"/>
      <c r="HL1257" s="206"/>
      <c r="HM1257" s="206"/>
      <c r="HN1257" s="206"/>
      <c r="HO1257" s="206"/>
      <c r="HP1257" s="206"/>
      <c r="HQ1257" s="206"/>
      <c r="HR1257" s="206"/>
      <c r="HS1257" s="206"/>
      <c r="HT1257" s="206"/>
      <c r="HU1257" s="206"/>
      <c r="HV1257" s="206"/>
      <c r="HW1257" s="206"/>
      <c r="HX1257" s="206"/>
      <c r="HY1257" s="206"/>
      <c r="HZ1257" s="206"/>
      <c r="IA1257" s="206"/>
      <c r="IB1257" s="206"/>
      <c r="IC1257" s="206"/>
      <c r="ID1257" s="206"/>
      <c r="IE1257" s="206"/>
      <c r="IF1257" s="206"/>
      <c r="IG1257" s="206"/>
      <c r="IH1257" s="206"/>
    </row>
    <row r="1258" spans="1:242" s="225" customFormat="1" hidden="1" x14ac:dyDescent="0.25">
      <c r="A1258" s="206"/>
      <c r="B1258" s="206"/>
      <c r="C1258" s="207">
        <v>43810</v>
      </c>
      <c r="D1258" s="248" t="s">
        <v>2191</v>
      </c>
      <c r="E1258" s="238" t="s">
        <v>2202</v>
      </c>
      <c r="F1258" s="238"/>
      <c r="G1258" s="249" t="s">
        <v>1521</v>
      </c>
      <c r="H1258" s="285"/>
      <c r="I1258" s="415">
        <v>400000</v>
      </c>
      <c r="J1258" s="329">
        <f t="shared" si="20"/>
        <v>1648317</v>
      </c>
      <c r="K1258" s="419"/>
      <c r="L1258" s="287"/>
      <c r="M1258" s="238" t="s">
        <v>2202</v>
      </c>
      <c r="N1258" s="287"/>
      <c r="O1258" s="287"/>
      <c r="P1258" s="287"/>
      <c r="Q1258" s="287"/>
      <c r="R1258" s="287"/>
      <c r="S1258" s="287"/>
      <c r="T1258" s="287"/>
      <c r="U1258" s="287"/>
      <c r="V1258" s="287"/>
      <c r="W1258" s="287"/>
      <c r="X1258" s="287"/>
      <c r="Y1258" s="287"/>
      <c r="Z1258" s="287"/>
      <c r="AA1258" s="287"/>
      <c r="AB1258" s="287"/>
      <c r="AC1258" s="287"/>
      <c r="AD1258" s="287"/>
      <c r="AE1258" s="287"/>
      <c r="AF1258" s="287"/>
      <c r="AG1258" s="287"/>
      <c r="AH1258" s="287"/>
      <c r="AI1258" s="287"/>
      <c r="AJ1258" s="449"/>
      <c r="AK1258" s="206"/>
      <c r="AL1258" s="206"/>
      <c r="AM1258" s="206"/>
      <c r="AN1258" s="206"/>
      <c r="AO1258" s="206"/>
      <c r="AP1258" s="206"/>
      <c r="AQ1258" s="206"/>
      <c r="AR1258" s="206"/>
      <c r="AS1258" s="206"/>
      <c r="AT1258" s="206"/>
      <c r="AU1258" s="206"/>
      <c r="AV1258" s="206"/>
      <c r="AW1258" s="206"/>
      <c r="AX1258" s="206"/>
      <c r="AY1258" s="206"/>
      <c r="AZ1258" s="206"/>
      <c r="BA1258" s="206"/>
      <c r="BB1258" s="206"/>
      <c r="BC1258" s="206"/>
      <c r="BD1258" s="206"/>
      <c r="BE1258" s="206"/>
      <c r="BF1258" s="206"/>
      <c r="BG1258" s="206"/>
      <c r="BH1258" s="206"/>
      <c r="BI1258" s="206"/>
      <c r="BJ1258" s="206"/>
      <c r="BK1258" s="206"/>
      <c r="BL1258" s="206"/>
      <c r="BM1258" s="206"/>
      <c r="BN1258" s="206"/>
      <c r="BO1258" s="206"/>
      <c r="BP1258" s="206"/>
      <c r="BQ1258" s="206"/>
      <c r="BR1258" s="206"/>
      <c r="BS1258" s="206"/>
      <c r="BT1258" s="206"/>
      <c r="BU1258" s="206"/>
      <c r="BV1258" s="206"/>
      <c r="BW1258" s="206"/>
      <c r="BX1258" s="206"/>
      <c r="BY1258" s="206"/>
      <c r="BZ1258" s="206"/>
      <c r="CA1258" s="206"/>
      <c r="CB1258" s="206"/>
      <c r="CC1258" s="206"/>
      <c r="CD1258" s="206"/>
      <c r="CE1258" s="206"/>
      <c r="CF1258" s="206"/>
      <c r="CG1258" s="206"/>
      <c r="CH1258" s="206"/>
      <c r="CI1258" s="206"/>
      <c r="CJ1258" s="206"/>
      <c r="CK1258" s="206"/>
      <c r="CL1258" s="206"/>
      <c r="CM1258" s="206"/>
      <c r="CN1258" s="206"/>
      <c r="CO1258" s="206"/>
      <c r="CP1258" s="206"/>
      <c r="CQ1258" s="206"/>
      <c r="CR1258" s="206"/>
      <c r="CS1258" s="206"/>
      <c r="CT1258" s="206"/>
      <c r="CU1258" s="206"/>
      <c r="CV1258" s="206"/>
      <c r="CW1258" s="206"/>
      <c r="CX1258" s="206"/>
      <c r="CY1258" s="206"/>
      <c r="CZ1258" s="206"/>
      <c r="DA1258" s="206"/>
      <c r="DB1258" s="206"/>
      <c r="DC1258" s="206"/>
      <c r="DD1258" s="206"/>
      <c r="DE1258" s="206"/>
      <c r="DF1258" s="206"/>
      <c r="DG1258" s="206"/>
      <c r="DH1258" s="206"/>
      <c r="DI1258" s="206"/>
      <c r="DJ1258" s="206"/>
      <c r="DK1258" s="206"/>
      <c r="DL1258" s="206"/>
      <c r="DM1258" s="206"/>
      <c r="DN1258" s="206"/>
      <c r="DO1258" s="206"/>
      <c r="DP1258" s="206"/>
      <c r="DQ1258" s="206"/>
      <c r="DR1258" s="206"/>
      <c r="DS1258" s="206"/>
      <c r="DT1258" s="206"/>
      <c r="DU1258" s="206"/>
      <c r="DV1258" s="206"/>
      <c r="DW1258" s="206"/>
      <c r="DX1258" s="206"/>
      <c r="DY1258" s="206"/>
      <c r="DZ1258" s="206"/>
      <c r="EA1258" s="206"/>
      <c r="EB1258" s="206"/>
      <c r="EC1258" s="206"/>
      <c r="ED1258" s="206"/>
      <c r="EE1258" s="206"/>
      <c r="EF1258" s="206"/>
      <c r="EG1258" s="206"/>
      <c r="EH1258" s="206"/>
      <c r="EI1258" s="206"/>
      <c r="EJ1258" s="206"/>
      <c r="EK1258" s="206"/>
      <c r="EL1258" s="206"/>
      <c r="EM1258" s="206"/>
      <c r="EN1258" s="206"/>
      <c r="EO1258" s="206"/>
      <c r="EP1258" s="206"/>
      <c r="EQ1258" s="206"/>
      <c r="ER1258" s="206"/>
      <c r="ES1258" s="206"/>
      <c r="ET1258" s="206"/>
      <c r="EU1258" s="206"/>
      <c r="EV1258" s="206"/>
      <c r="EW1258" s="206"/>
      <c r="EX1258" s="206"/>
      <c r="EY1258" s="206"/>
      <c r="EZ1258" s="206"/>
      <c r="FA1258" s="206"/>
      <c r="FB1258" s="206"/>
      <c r="FC1258" s="206"/>
      <c r="FD1258" s="206"/>
      <c r="FE1258" s="206"/>
      <c r="FF1258" s="206"/>
      <c r="FG1258" s="206"/>
      <c r="FH1258" s="206"/>
      <c r="FI1258" s="206"/>
      <c r="FJ1258" s="206"/>
      <c r="FK1258" s="206"/>
      <c r="FL1258" s="206"/>
      <c r="FM1258" s="206"/>
      <c r="FN1258" s="206"/>
      <c r="FO1258" s="206"/>
      <c r="FP1258" s="206"/>
      <c r="FQ1258" s="206"/>
      <c r="FR1258" s="206"/>
      <c r="FS1258" s="206"/>
      <c r="FT1258" s="206"/>
      <c r="FU1258" s="206"/>
      <c r="FV1258" s="206"/>
      <c r="FW1258" s="206"/>
      <c r="FX1258" s="206"/>
      <c r="FY1258" s="206"/>
      <c r="FZ1258" s="206"/>
      <c r="GA1258" s="206"/>
      <c r="GB1258" s="206"/>
      <c r="GC1258" s="206"/>
      <c r="GD1258" s="206"/>
      <c r="GE1258" s="206"/>
      <c r="GF1258" s="206"/>
      <c r="GG1258" s="206"/>
      <c r="GH1258" s="206"/>
      <c r="GI1258" s="206"/>
      <c r="GJ1258" s="206"/>
      <c r="GK1258" s="206"/>
      <c r="GL1258" s="206"/>
      <c r="GM1258" s="206"/>
      <c r="GN1258" s="206"/>
      <c r="GO1258" s="206"/>
      <c r="GP1258" s="206"/>
      <c r="GQ1258" s="206"/>
      <c r="GR1258" s="206"/>
      <c r="GS1258" s="206"/>
      <c r="GT1258" s="206"/>
      <c r="GU1258" s="206"/>
      <c r="GV1258" s="206"/>
      <c r="GW1258" s="206"/>
      <c r="GX1258" s="206"/>
      <c r="GY1258" s="206"/>
      <c r="GZ1258" s="206"/>
      <c r="HA1258" s="206"/>
      <c r="HB1258" s="206"/>
      <c r="HC1258" s="206"/>
      <c r="HD1258" s="206"/>
      <c r="HE1258" s="206"/>
      <c r="HF1258" s="206"/>
      <c r="HG1258" s="206"/>
      <c r="HH1258" s="206"/>
      <c r="HI1258" s="206"/>
      <c r="HJ1258" s="206"/>
      <c r="HK1258" s="206"/>
      <c r="HL1258" s="206"/>
      <c r="HM1258" s="206"/>
      <c r="HN1258" s="206"/>
      <c r="HO1258" s="206"/>
      <c r="HP1258" s="206"/>
      <c r="HQ1258" s="206"/>
      <c r="HR1258" s="206"/>
      <c r="HS1258" s="206"/>
      <c r="HT1258" s="206"/>
      <c r="HU1258" s="206"/>
      <c r="HV1258" s="206"/>
      <c r="HW1258" s="206"/>
      <c r="HX1258" s="206"/>
      <c r="HY1258" s="206"/>
      <c r="HZ1258" s="206"/>
      <c r="IA1258" s="206"/>
      <c r="IB1258" s="206"/>
      <c r="IC1258" s="206"/>
      <c r="ID1258" s="206"/>
      <c r="IE1258" s="206"/>
      <c r="IF1258" s="206"/>
      <c r="IG1258" s="206"/>
      <c r="IH1258" s="206"/>
    </row>
    <row r="1259" spans="1:242" s="225" customFormat="1" hidden="1" x14ac:dyDescent="0.25">
      <c r="A1259" s="206"/>
      <c r="B1259" s="206"/>
      <c r="C1259" s="207"/>
      <c r="D1259" s="248"/>
      <c r="E1259" s="238"/>
      <c r="F1259" s="238"/>
      <c r="G1259" s="249"/>
      <c r="H1259" s="285"/>
      <c r="I1259" s="263"/>
      <c r="J1259" s="329">
        <f t="shared" si="20"/>
        <v>1648317</v>
      </c>
      <c r="K1259" s="419"/>
      <c r="L1259" s="287"/>
      <c r="M1259" s="238"/>
      <c r="N1259" s="287"/>
      <c r="O1259" s="287"/>
      <c r="P1259" s="287"/>
      <c r="Q1259" s="287"/>
      <c r="R1259" s="287"/>
      <c r="S1259" s="287"/>
      <c r="T1259" s="287"/>
      <c r="U1259" s="287"/>
      <c r="V1259" s="287"/>
      <c r="W1259" s="287"/>
      <c r="X1259" s="287"/>
      <c r="Y1259" s="287"/>
      <c r="Z1259" s="287"/>
      <c r="AA1259" s="287"/>
      <c r="AB1259" s="287"/>
      <c r="AC1259" s="287"/>
      <c r="AD1259" s="287"/>
      <c r="AE1259" s="287"/>
      <c r="AF1259" s="287"/>
      <c r="AG1259" s="287"/>
      <c r="AH1259" s="287"/>
      <c r="AI1259" s="287"/>
      <c r="AJ1259" s="449"/>
      <c r="AK1259" s="206"/>
      <c r="AL1259" s="206"/>
      <c r="AM1259" s="206"/>
      <c r="AN1259" s="206"/>
      <c r="AO1259" s="206"/>
      <c r="AP1259" s="206"/>
      <c r="AQ1259" s="206"/>
      <c r="AR1259" s="206"/>
      <c r="AS1259" s="206"/>
      <c r="AT1259" s="206"/>
      <c r="AU1259" s="206"/>
      <c r="AV1259" s="206"/>
      <c r="AW1259" s="206"/>
      <c r="AX1259" s="206"/>
      <c r="AY1259" s="206"/>
      <c r="AZ1259" s="206"/>
      <c r="BA1259" s="206"/>
      <c r="BB1259" s="206"/>
      <c r="BC1259" s="206"/>
      <c r="BD1259" s="206"/>
      <c r="BE1259" s="206"/>
      <c r="BF1259" s="206"/>
      <c r="BG1259" s="206"/>
      <c r="BH1259" s="206"/>
      <c r="BI1259" s="206"/>
      <c r="BJ1259" s="206"/>
      <c r="BK1259" s="206"/>
      <c r="BL1259" s="206"/>
      <c r="BM1259" s="206"/>
      <c r="BN1259" s="206"/>
      <c r="BO1259" s="206"/>
      <c r="BP1259" s="206"/>
      <c r="BQ1259" s="206"/>
      <c r="BR1259" s="206"/>
      <c r="BS1259" s="206"/>
      <c r="BT1259" s="206"/>
      <c r="BU1259" s="206"/>
      <c r="BV1259" s="206"/>
      <c r="BW1259" s="206"/>
      <c r="BX1259" s="206"/>
      <c r="BY1259" s="206"/>
      <c r="BZ1259" s="206"/>
      <c r="CA1259" s="206"/>
      <c r="CB1259" s="206"/>
      <c r="CC1259" s="206"/>
      <c r="CD1259" s="206"/>
      <c r="CE1259" s="206"/>
      <c r="CF1259" s="206"/>
      <c r="CG1259" s="206"/>
      <c r="CH1259" s="206"/>
      <c r="CI1259" s="206"/>
      <c r="CJ1259" s="206"/>
      <c r="CK1259" s="206"/>
      <c r="CL1259" s="206"/>
      <c r="CM1259" s="206"/>
      <c r="CN1259" s="206"/>
      <c r="CO1259" s="206"/>
      <c r="CP1259" s="206"/>
      <c r="CQ1259" s="206"/>
      <c r="CR1259" s="206"/>
      <c r="CS1259" s="206"/>
      <c r="CT1259" s="206"/>
      <c r="CU1259" s="206"/>
      <c r="CV1259" s="206"/>
      <c r="CW1259" s="206"/>
      <c r="CX1259" s="206"/>
      <c r="CY1259" s="206"/>
      <c r="CZ1259" s="206"/>
      <c r="DA1259" s="206"/>
      <c r="DB1259" s="206"/>
      <c r="DC1259" s="206"/>
      <c r="DD1259" s="206"/>
      <c r="DE1259" s="206"/>
      <c r="DF1259" s="206"/>
      <c r="DG1259" s="206"/>
      <c r="DH1259" s="206"/>
      <c r="DI1259" s="206"/>
      <c r="DJ1259" s="206"/>
      <c r="DK1259" s="206"/>
      <c r="DL1259" s="206"/>
      <c r="DM1259" s="206"/>
      <c r="DN1259" s="206"/>
      <c r="DO1259" s="206"/>
      <c r="DP1259" s="206"/>
      <c r="DQ1259" s="206"/>
      <c r="DR1259" s="206"/>
      <c r="DS1259" s="206"/>
      <c r="DT1259" s="206"/>
      <c r="DU1259" s="206"/>
      <c r="DV1259" s="206"/>
      <c r="DW1259" s="206"/>
      <c r="DX1259" s="206"/>
      <c r="DY1259" s="206"/>
      <c r="DZ1259" s="206"/>
      <c r="EA1259" s="206"/>
      <c r="EB1259" s="206"/>
      <c r="EC1259" s="206"/>
      <c r="ED1259" s="206"/>
      <c r="EE1259" s="206"/>
      <c r="EF1259" s="206"/>
      <c r="EG1259" s="206"/>
      <c r="EH1259" s="206"/>
      <c r="EI1259" s="206"/>
      <c r="EJ1259" s="206"/>
      <c r="EK1259" s="206"/>
      <c r="EL1259" s="206"/>
      <c r="EM1259" s="206"/>
      <c r="EN1259" s="206"/>
      <c r="EO1259" s="206"/>
      <c r="EP1259" s="206"/>
      <c r="EQ1259" s="206"/>
      <c r="ER1259" s="206"/>
      <c r="ES1259" s="206"/>
      <c r="ET1259" s="206"/>
      <c r="EU1259" s="206"/>
      <c r="EV1259" s="206"/>
      <c r="EW1259" s="206"/>
      <c r="EX1259" s="206"/>
      <c r="EY1259" s="206"/>
      <c r="EZ1259" s="206"/>
      <c r="FA1259" s="206"/>
      <c r="FB1259" s="206"/>
      <c r="FC1259" s="206"/>
      <c r="FD1259" s="206"/>
      <c r="FE1259" s="206"/>
      <c r="FF1259" s="206"/>
      <c r="FG1259" s="206"/>
      <c r="FH1259" s="206"/>
      <c r="FI1259" s="206"/>
      <c r="FJ1259" s="206"/>
      <c r="FK1259" s="206"/>
      <c r="FL1259" s="206"/>
      <c r="FM1259" s="206"/>
      <c r="FN1259" s="206"/>
      <c r="FO1259" s="206"/>
      <c r="FP1259" s="206"/>
      <c r="FQ1259" s="206"/>
      <c r="FR1259" s="206"/>
      <c r="FS1259" s="206"/>
      <c r="FT1259" s="206"/>
      <c r="FU1259" s="206"/>
      <c r="FV1259" s="206"/>
      <c r="FW1259" s="206"/>
      <c r="FX1259" s="206"/>
      <c r="FY1259" s="206"/>
      <c r="FZ1259" s="206"/>
      <c r="GA1259" s="206"/>
      <c r="GB1259" s="206"/>
      <c r="GC1259" s="206"/>
      <c r="GD1259" s="206"/>
      <c r="GE1259" s="206"/>
      <c r="GF1259" s="206"/>
      <c r="GG1259" s="206"/>
      <c r="GH1259" s="206"/>
      <c r="GI1259" s="206"/>
      <c r="GJ1259" s="206"/>
      <c r="GK1259" s="206"/>
      <c r="GL1259" s="206"/>
      <c r="GM1259" s="206"/>
      <c r="GN1259" s="206"/>
      <c r="GO1259" s="206"/>
      <c r="GP1259" s="206"/>
      <c r="GQ1259" s="206"/>
      <c r="GR1259" s="206"/>
      <c r="GS1259" s="206"/>
      <c r="GT1259" s="206"/>
      <c r="GU1259" s="206"/>
      <c r="GV1259" s="206"/>
      <c r="GW1259" s="206"/>
      <c r="GX1259" s="206"/>
      <c r="GY1259" s="206"/>
      <c r="GZ1259" s="206"/>
      <c r="HA1259" s="206"/>
      <c r="HB1259" s="206"/>
      <c r="HC1259" s="206"/>
      <c r="HD1259" s="206"/>
      <c r="HE1259" s="206"/>
      <c r="HF1259" s="206"/>
      <c r="HG1259" s="206"/>
      <c r="HH1259" s="206"/>
      <c r="HI1259" s="206"/>
      <c r="HJ1259" s="206"/>
      <c r="HK1259" s="206"/>
      <c r="HL1259" s="206"/>
      <c r="HM1259" s="206"/>
      <c r="HN1259" s="206"/>
      <c r="HO1259" s="206"/>
      <c r="HP1259" s="206"/>
      <c r="HQ1259" s="206"/>
      <c r="HR1259" s="206"/>
      <c r="HS1259" s="206"/>
      <c r="HT1259" s="206"/>
      <c r="HU1259" s="206"/>
      <c r="HV1259" s="206"/>
      <c r="HW1259" s="206"/>
      <c r="HX1259" s="206"/>
      <c r="HY1259" s="206"/>
      <c r="HZ1259" s="206"/>
      <c r="IA1259" s="206"/>
      <c r="IB1259" s="206"/>
      <c r="IC1259" s="206"/>
      <c r="ID1259" s="206"/>
      <c r="IE1259" s="206"/>
      <c r="IF1259" s="206"/>
      <c r="IG1259" s="206"/>
      <c r="IH1259" s="206"/>
    </row>
    <row r="1260" spans="1:242" s="225" customFormat="1" hidden="1" x14ac:dyDescent="0.25">
      <c r="A1260" s="206"/>
      <c r="B1260" s="206"/>
      <c r="C1260" s="207"/>
      <c r="D1260" s="248" t="s">
        <v>2236</v>
      </c>
      <c r="E1260" s="238"/>
      <c r="F1260" s="238"/>
      <c r="G1260" s="249"/>
      <c r="H1260" s="285">
        <v>19491883</v>
      </c>
      <c r="I1260" s="263"/>
      <c r="J1260" s="329">
        <f t="shared" si="20"/>
        <v>21140200</v>
      </c>
      <c r="K1260" s="419"/>
      <c r="L1260" s="287"/>
      <c r="M1260" s="238"/>
      <c r="N1260" s="287"/>
      <c r="O1260" s="287"/>
      <c r="P1260" s="287"/>
      <c r="Q1260" s="287"/>
      <c r="R1260" s="287"/>
      <c r="S1260" s="287"/>
      <c r="T1260" s="287"/>
      <c r="U1260" s="287"/>
      <c r="V1260" s="287"/>
      <c r="W1260" s="287"/>
      <c r="X1260" s="287"/>
      <c r="Y1260" s="287"/>
      <c r="Z1260" s="287"/>
      <c r="AA1260" s="287"/>
      <c r="AB1260" s="287"/>
      <c r="AC1260" s="287"/>
      <c r="AD1260" s="287"/>
      <c r="AE1260" s="287"/>
      <c r="AF1260" s="287"/>
      <c r="AG1260" s="287"/>
      <c r="AH1260" s="287"/>
      <c r="AI1260" s="287"/>
      <c r="AJ1260" s="449"/>
      <c r="AK1260" s="206"/>
      <c r="AL1260" s="206"/>
      <c r="AM1260" s="206"/>
      <c r="AN1260" s="206"/>
      <c r="AO1260" s="206"/>
      <c r="AP1260" s="206"/>
      <c r="AQ1260" s="206"/>
      <c r="AR1260" s="206"/>
      <c r="AS1260" s="206"/>
      <c r="AT1260" s="206"/>
      <c r="AU1260" s="206"/>
      <c r="AV1260" s="206"/>
      <c r="AW1260" s="206"/>
      <c r="AX1260" s="206"/>
      <c r="AY1260" s="206"/>
      <c r="AZ1260" s="206"/>
      <c r="BA1260" s="206"/>
      <c r="BB1260" s="206"/>
      <c r="BC1260" s="206"/>
      <c r="BD1260" s="206"/>
      <c r="BE1260" s="206"/>
      <c r="BF1260" s="206"/>
      <c r="BG1260" s="206"/>
      <c r="BH1260" s="206"/>
      <c r="BI1260" s="206"/>
      <c r="BJ1260" s="206"/>
      <c r="BK1260" s="206"/>
      <c r="BL1260" s="206"/>
      <c r="BM1260" s="206"/>
      <c r="BN1260" s="206"/>
      <c r="BO1260" s="206"/>
      <c r="BP1260" s="206"/>
      <c r="BQ1260" s="206"/>
      <c r="BR1260" s="206"/>
      <c r="BS1260" s="206"/>
      <c r="BT1260" s="206"/>
      <c r="BU1260" s="206"/>
      <c r="BV1260" s="206"/>
      <c r="BW1260" s="206"/>
      <c r="BX1260" s="206"/>
      <c r="BY1260" s="206"/>
      <c r="BZ1260" s="206"/>
      <c r="CA1260" s="206"/>
      <c r="CB1260" s="206"/>
      <c r="CC1260" s="206"/>
      <c r="CD1260" s="206"/>
      <c r="CE1260" s="206"/>
      <c r="CF1260" s="206"/>
      <c r="CG1260" s="206"/>
      <c r="CH1260" s="206"/>
      <c r="CI1260" s="206"/>
      <c r="CJ1260" s="206"/>
      <c r="CK1260" s="206"/>
      <c r="CL1260" s="206"/>
      <c r="CM1260" s="206"/>
      <c r="CN1260" s="206"/>
      <c r="CO1260" s="206"/>
      <c r="CP1260" s="206"/>
      <c r="CQ1260" s="206"/>
      <c r="CR1260" s="206"/>
      <c r="CS1260" s="206"/>
      <c r="CT1260" s="206"/>
      <c r="CU1260" s="206"/>
      <c r="CV1260" s="206"/>
      <c r="CW1260" s="206"/>
      <c r="CX1260" s="206"/>
      <c r="CY1260" s="206"/>
      <c r="CZ1260" s="206"/>
      <c r="DA1260" s="206"/>
      <c r="DB1260" s="206"/>
      <c r="DC1260" s="206"/>
      <c r="DD1260" s="206"/>
      <c r="DE1260" s="206"/>
      <c r="DF1260" s="206"/>
      <c r="DG1260" s="206"/>
      <c r="DH1260" s="206"/>
      <c r="DI1260" s="206"/>
      <c r="DJ1260" s="206"/>
      <c r="DK1260" s="206"/>
      <c r="DL1260" s="206"/>
      <c r="DM1260" s="206"/>
      <c r="DN1260" s="206"/>
      <c r="DO1260" s="206"/>
      <c r="DP1260" s="206"/>
      <c r="DQ1260" s="206"/>
      <c r="DR1260" s="206"/>
      <c r="DS1260" s="206"/>
      <c r="DT1260" s="206"/>
      <c r="DU1260" s="206"/>
      <c r="DV1260" s="206"/>
      <c r="DW1260" s="206"/>
      <c r="DX1260" s="206"/>
      <c r="DY1260" s="206"/>
      <c r="DZ1260" s="206"/>
      <c r="EA1260" s="206"/>
      <c r="EB1260" s="206"/>
      <c r="EC1260" s="206"/>
      <c r="ED1260" s="206"/>
      <c r="EE1260" s="206"/>
      <c r="EF1260" s="206"/>
      <c r="EG1260" s="206"/>
      <c r="EH1260" s="206"/>
      <c r="EI1260" s="206"/>
      <c r="EJ1260" s="206"/>
      <c r="EK1260" s="206"/>
      <c r="EL1260" s="206"/>
      <c r="EM1260" s="206"/>
      <c r="EN1260" s="206"/>
      <c r="EO1260" s="206"/>
      <c r="EP1260" s="206"/>
      <c r="EQ1260" s="206"/>
      <c r="ER1260" s="206"/>
      <c r="ES1260" s="206"/>
      <c r="ET1260" s="206"/>
      <c r="EU1260" s="206"/>
      <c r="EV1260" s="206"/>
      <c r="EW1260" s="206"/>
      <c r="EX1260" s="206"/>
      <c r="EY1260" s="206"/>
      <c r="EZ1260" s="206"/>
      <c r="FA1260" s="206"/>
      <c r="FB1260" s="206"/>
      <c r="FC1260" s="206"/>
      <c r="FD1260" s="206"/>
      <c r="FE1260" s="206"/>
      <c r="FF1260" s="206"/>
      <c r="FG1260" s="206"/>
      <c r="FH1260" s="206"/>
      <c r="FI1260" s="206"/>
      <c r="FJ1260" s="206"/>
      <c r="FK1260" s="206"/>
      <c r="FL1260" s="206"/>
      <c r="FM1260" s="206"/>
      <c r="FN1260" s="206"/>
      <c r="FO1260" s="206"/>
      <c r="FP1260" s="206"/>
      <c r="FQ1260" s="206"/>
      <c r="FR1260" s="206"/>
      <c r="FS1260" s="206"/>
      <c r="FT1260" s="206"/>
      <c r="FU1260" s="206"/>
      <c r="FV1260" s="206"/>
      <c r="FW1260" s="206"/>
      <c r="FX1260" s="206"/>
      <c r="FY1260" s="206"/>
      <c r="FZ1260" s="206"/>
      <c r="GA1260" s="206"/>
      <c r="GB1260" s="206"/>
      <c r="GC1260" s="206"/>
      <c r="GD1260" s="206"/>
      <c r="GE1260" s="206"/>
      <c r="GF1260" s="206"/>
      <c r="GG1260" s="206"/>
      <c r="GH1260" s="206"/>
      <c r="GI1260" s="206"/>
      <c r="GJ1260" s="206"/>
      <c r="GK1260" s="206"/>
      <c r="GL1260" s="206"/>
      <c r="GM1260" s="206"/>
      <c r="GN1260" s="206"/>
      <c r="GO1260" s="206"/>
      <c r="GP1260" s="206"/>
      <c r="GQ1260" s="206"/>
      <c r="GR1260" s="206"/>
      <c r="GS1260" s="206"/>
      <c r="GT1260" s="206"/>
      <c r="GU1260" s="206"/>
      <c r="GV1260" s="206"/>
      <c r="GW1260" s="206"/>
      <c r="GX1260" s="206"/>
      <c r="GY1260" s="206"/>
      <c r="GZ1260" s="206"/>
      <c r="HA1260" s="206"/>
      <c r="HB1260" s="206"/>
      <c r="HC1260" s="206"/>
      <c r="HD1260" s="206"/>
      <c r="HE1260" s="206"/>
      <c r="HF1260" s="206"/>
      <c r="HG1260" s="206"/>
      <c r="HH1260" s="206"/>
      <c r="HI1260" s="206"/>
      <c r="HJ1260" s="206"/>
      <c r="HK1260" s="206"/>
      <c r="HL1260" s="206"/>
      <c r="HM1260" s="206"/>
      <c r="HN1260" s="206"/>
      <c r="HO1260" s="206"/>
      <c r="HP1260" s="206"/>
      <c r="HQ1260" s="206"/>
      <c r="HR1260" s="206"/>
      <c r="HS1260" s="206"/>
      <c r="HT1260" s="206"/>
      <c r="HU1260" s="206"/>
      <c r="HV1260" s="206"/>
      <c r="HW1260" s="206"/>
      <c r="HX1260" s="206"/>
      <c r="HY1260" s="206"/>
      <c r="HZ1260" s="206"/>
      <c r="IA1260" s="206"/>
      <c r="IB1260" s="206"/>
      <c r="IC1260" s="206"/>
      <c r="ID1260" s="206"/>
      <c r="IE1260" s="206"/>
      <c r="IF1260" s="206"/>
      <c r="IG1260" s="206"/>
      <c r="IH1260" s="206"/>
    </row>
    <row r="1261" spans="1:242" s="225" customFormat="1" hidden="1" x14ac:dyDescent="0.25">
      <c r="A1261" s="206"/>
      <c r="B1261" s="206"/>
      <c r="C1261" s="207">
        <v>43818</v>
      </c>
      <c r="D1261" s="248" t="s">
        <v>2203</v>
      </c>
      <c r="E1261" s="238" t="s">
        <v>2221</v>
      </c>
      <c r="F1261" s="238"/>
      <c r="G1261" s="249" t="s">
        <v>1442</v>
      </c>
      <c r="H1261" s="285"/>
      <c r="I1261" s="263">
        <v>1997000</v>
      </c>
      <c r="J1261" s="329">
        <f t="shared" si="20"/>
        <v>19143200</v>
      </c>
      <c r="K1261" s="419"/>
      <c r="L1261" s="287"/>
      <c r="M1261" s="238" t="s">
        <v>2221</v>
      </c>
      <c r="N1261" s="287"/>
      <c r="O1261" s="287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449"/>
      <c r="AK1261" s="206"/>
      <c r="AL1261" s="206"/>
      <c r="AM1261" s="206"/>
      <c r="AN1261" s="206"/>
      <c r="AO1261" s="206"/>
      <c r="AP1261" s="206"/>
      <c r="AQ1261" s="206"/>
      <c r="AR1261" s="206"/>
      <c r="AS1261" s="206"/>
      <c r="AT1261" s="206"/>
      <c r="AU1261" s="206"/>
      <c r="AV1261" s="206"/>
      <c r="AW1261" s="206"/>
      <c r="AX1261" s="206"/>
      <c r="AY1261" s="206"/>
      <c r="AZ1261" s="206"/>
      <c r="BA1261" s="206"/>
      <c r="BB1261" s="206"/>
      <c r="BC1261" s="206"/>
      <c r="BD1261" s="206"/>
      <c r="BE1261" s="206"/>
      <c r="BF1261" s="206"/>
      <c r="BG1261" s="206"/>
      <c r="BH1261" s="206"/>
      <c r="BI1261" s="206"/>
      <c r="BJ1261" s="206"/>
      <c r="BK1261" s="206"/>
      <c r="BL1261" s="206"/>
      <c r="BM1261" s="206"/>
      <c r="BN1261" s="206"/>
      <c r="BO1261" s="206"/>
      <c r="BP1261" s="206"/>
      <c r="BQ1261" s="206"/>
      <c r="BR1261" s="206"/>
      <c r="BS1261" s="206"/>
      <c r="BT1261" s="206"/>
      <c r="BU1261" s="206"/>
      <c r="BV1261" s="206"/>
      <c r="BW1261" s="206"/>
      <c r="BX1261" s="206"/>
      <c r="BY1261" s="206"/>
      <c r="BZ1261" s="206"/>
      <c r="CA1261" s="206"/>
      <c r="CB1261" s="206"/>
      <c r="CC1261" s="206"/>
      <c r="CD1261" s="206"/>
      <c r="CE1261" s="206"/>
      <c r="CF1261" s="206"/>
      <c r="CG1261" s="206"/>
      <c r="CH1261" s="206"/>
      <c r="CI1261" s="206"/>
      <c r="CJ1261" s="206"/>
      <c r="CK1261" s="206"/>
      <c r="CL1261" s="206"/>
      <c r="CM1261" s="206"/>
      <c r="CN1261" s="206"/>
      <c r="CO1261" s="206"/>
      <c r="CP1261" s="206"/>
      <c r="CQ1261" s="206"/>
      <c r="CR1261" s="206"/>
      <c r="CS1261" s="206"/>
      <c r="CT1261" s="206"/>
      <c r="CU1261" s="206"/>
      <c r="CV1261" s="206"/>
      <c r="CW1261" s="206"/>
      <c r="CX1261" s="206"/>
      <c r="CY1261" s="206"/>
      <c r="CZ1261" s="206"/>
      <c r="DA1261" s="206"/>
      <c r="DB1261" s="206"/>
      <c r="DC1261" s="206"/>
      <c r="DD1261" s="206"/>
      <c r="DE1261" s="206"/>
      <c r="DF1261" s="206"/>
      <c r="DG1261" s="206"/>
      <c r="DH1261" s="206"/>
      <c r="DI1261" s="206"/>
      <c r="DJ1261" s="206"/>
      <c r="DK1261" s="206"/>
      <c r="DL1261" s="206"/>
      <c r="DM1261" s="206"/>
      <c r="DN1261" s="206"/>
      <c r="DO1261" s="206"/>
      <c r="DP1261" s="206"/>
      <c r="DQ1261" s="206"/>
      <c r="DR1261" s="206"/>
      <c r="DS1261" s="206"/>
      <c r="DT1261" s="206"/>
      <c r="DU1261" s="206"/>
      <c r="DV1261" s="206"/>
      <c r="DW1261" s="206"/>
      <c r="DX1261" s="206"/>
      <c r="DY1261" s="206"/>
      <c r="DZ1261" s="206"/>
      <c r="EA1261" s="206"/>
      <c r="EB1261" s="206"/>
      <c r="EC1261" s="206"/>
      <c r="ED1261" s="206"/>
      <c r="EE1261" s="206"/>
      <c r="EF1261" s="206"/>
      <c r="EG1261" s="206"/>
      <c r="EH1261" s="206"/>
      <c r="EI1261" s="206"/>
      <c r="EJ1261" s="206"/>
      <c r="EK1261" s="206"/>
      <c r="EL1261" s="206"/>
      <c r="EM1261" s="206"/>
      <c r="EN1261" s="206"/>
      <c r="EO1261" s="206"/>
      <c r="EP1261" s="206"/>
      <c r="EQ1261" s="206"/>
      <c r="ER1261" s="206"/>
      <c r="ES1261" s="206"/>
      <c r="ET1261" s="206"/>
      <c r="EU1261" s="206"/>
      <c r="EV1261" s="206"/>
      <c r="EW1261" s="206"/>
      <c r="EX1261" s="206"/>
      <c r="EY1261" s="206"/>
      <c r="EZ1261" s="206"/>
      <c r="FA1261" s="206"/>
      <c r="FB1261" s="206"/>
      <c r="FC1261" s="206"/>
      <c r="FD1261" s="206"/>
      <c r="FE1261" s="206"/>
      <c r="FF1261" s="206"/>
      <c r="FG1261" s="206"/>
      <c r="FH1261" s="206"/>
      <c r="FI1261" s="206"/>
      <c r="FJ1261" s="206"/>
      <c r="FK1261" s="206"/>
      <c r="FL1261" s="206"/>
      <c r="FM1261" s="206"/>
      <c r="FN1261" s="206"/>
      <c r="FO1261" s="206"/>
      <c r="FP1261" s="206"/>
      <c r="FQ1261" s="206"/>
      <c r="FR1261" s="206"/>
      <c r="FS1261" s="206"/>
      <c r="FT1261" s="206"/>
      <c r="FU1261" s="206"/>
      <c r="FV1261" s="206"/>
      <c r="FW1261" s="206"/>
      <c r="FX1261" s="206"/>
      <c r="FY1261" s="206"/>
      <c r="FZ1261" s="206"/>
      <c r="GA1261" s="206"/>
      <c r="GB1261" s="206"/>
      <c r="GC1261" s="206"/>
      <c r="GD1261" s="206"/>
      <c r="GE1261" s="206"/>
      <c r="GF1261" s="206"/>
      <c r="GG1261" s="206"/>
      <c r="GH1261" s="206"/>
      <c r="GI1261" s="206"/>
      <c r="GJ1261" s="206"/>
      <c r="GK1261" s="206"/>
      <c r="GL1261" s="206"/>
      <c r="GM1261" s="206"/>
      <c r="GN1261" s="206"/>
      <c r="GO1261" s="206"/>
      <c r="GP1261" s="206"/>
      <c r="GQ1261" s="206"/>
      <c r="GR1261" s="206"/>
      <c r="GS1261" s="206"/>
      <c r="GT1261" s="206"/>
      <c r="GU1261" s="206"/>
      <c r="GV1261" s="206"/>
      <c r="GW1261" s="206"/>
      <c r="GX1261" s="206"/>
      <c r="GY1261" s="206"/>
      <c r="GZ1261" s="206"/>
      <c r="HA1261" s="206"/>
      <c r="HB1261" s="206"/>
      <c r="HC1261" s="206"/>
      <c r="HD1261" s="206"/>
      <c r="HE1261" s="206"/>
      <c r="HF1261" s="206"/>
      <c r="HG1261" s="206"/>
      <c r="HH1261" s="206"/>
      <c r="HI1261" s="206"/>
      <c r="HJ1261" s="206"/>
      <c r="HK1261" s="206"/>
      <c r="HL1261" s="206"/>
      <c r="HM1261" s="206"/>
      <c r="HN1261" s="206"/>
      <c r="HO1261" s="206"/>
      <c r="HP1261" s="206"/>
      <c r="HQ1261" s="206"/>
      <c r="HR1261" s="206"/>
      <c r="HS1261" s="206"/>
      <c r="HT1261" s="206"/>
      <c r="HU1261" s="206"/>
      <c r="HV1261" s="206"/>
      <c r="HW1261" s="206"/>
      <c r="HX1261" s="206"/>
      <c r="HY1261" s="206"/>
      <c r="HZ1261" s="206"/>
      <c r="IA1261" s="206"/>
      <c r="IB1261" s="206"/>
      <c r="IC1261" s="206"/>
      <c r="ID1261" s="206"/>
      <c r="IE1261" s="206"/>
      <c r="IF1261" s="206"/>
      <c r="IG1261" s="206"/>
      <c r="IH1261" s="206"/>
    </row>
    <row r="1262" spans="1:242" s="225" customFormat="1" hidden="1" x14ac:dyDescent="0.25">
      <c r="A1262" s="206"/>
      <c r="B1262" s="206"/>
      <c r="C1262" s="207">
        <v>43818</v>
      </c>
      <c r="D1262" s="248" t="s">
        <v>2204</v>
      </c>
      <c r="E1262" s="238" t="s">
        <v>2222</v>
      </c>
      <c r="F1262" s="238"/>
      <c r="G1262" s="249" t="s">
        <v>2205</v>
      </c>
      <c r="H1262" s="285"/>
      <c r="I1262" s="263">
        <v>510500</v>
      </c>
      <c r="J1262" s="329">
        <f t="shared" si="20"/>
        <v>18632700</v>
      </c>
      <c r="K1262" s="419"/>
      <c r="L1262" s="287"/>
      <c r="M1262" s="238" t="s">
        <v>2222</v>
      </c>
      <c r="N1262" s="287"/>
      <c r="O1262" s="287"/>
      <c r="P1262" s="287"/>
      <c r="Q1262" s="287"/>
      <c r="R1262" s="287"/>
      <c r="S1262" s="287"/>
      <c r="T1262" s="287"/>
      <c r="U1262" s="287"/>
      <c r="V1262" s="287"/>
      <c r="W1262" s="287"/>
      <c r="X1262" s="287"/>
      <c r="Y1262" s="287"/>
      <c r="Z1262" s="287"/>
      <c r="AA1262" s="287"/>
      <c r="AB1262" s="287"/>
      <c r="AC1262" s="287"/>
      <c r="AD1262" s="287"/>
      <c r="AE1262" s="287"/>
      <c r="AF1262" s="287"/>
      <c r="AG1262" s="287"/>
      <c r="AH1262" s="287"/>
      <c r="AI1262" s="287"/>
      <c r="AJ1262" s="449"/>
      <c r="AK1262" s="206"/>
      <c r="AL1262" s="206"/>
      <c r="AM1262" s="206"/>
      <c r="AN1262" s="206"/>
      <c r="AO1262" s="206"/>
      <c r="AP1262" s="206"/>
      <c r="AQ1262" s="206"/>
      <c r="AR1262" s="206"/>
      <c r="AS1262" s="206"/>
      <c r="AT1262" s="206"/>
      <c r="AU1262" s="206"/>
      <c r="AV1262" s="206"/>
      <c r="AW1262" s="206"/>
      <c r="AX1262" s="206"/>
      <c r="AY1262" s="206"/>
      <c r="AZ1262" s="206"/>
      <c r="BA1262" s="206"/>
      <c r="BB1262" s="206"/>
      <c r="BC1262" s="206"/>
      <c r="BD1262" s="206"/>
      <c r="BE1262" s="206"/>
      <c r="BF1262" s="206"/>
      <c r="BG1262" s="206"/>
      <c r="BH1262" s="206"/>
      <c r="BI1262" s="206"/>
      <c r="BJ1262" s="206"/>
      <c r="BK1262" s="206"/>
      <c r="BL1262" s="206"/>
      <c r="BM1262" s="206"/>
      <c r="BN1262" s="206"/>
      <c r="BO1262" s="206"/>
      <c r="BP1262" s="206"/>
      <c r="BQ1262" s="206"/>
      <c r="BR1262" s="206"/>
      <c r="BS1262" s="206"/>
      <c r="BT1262" s="206"/>
      <c r="BU1262" s="206"/>
      <c r="BV1262" s="206"/>
      <c r="BW1262" s="206"/>
      <c r="BX1262" s="206"/>
      <c r="BY1262" s="206"/>
      <c r="BZ1262" s="206"/>
      <c r="CA1262" s="206"/>
      <c r="CB1262" s="206"/>
      <c r="CC1262" s="206"/>
      <c r="CD1262" s="206"/>
      <c r="CE1262" s="206"/>
      <c r="CF1262" s="206"/>
      <c r="CG1262" s="206"/>
      <c r="CH1262" s="206"/>
      <c r="CI1262" s="206"/>
      <c r="CJ1262" s="206"/>
      <c r="CK1262" s="206"/>
      <c r="CL1262" s="206"/>
      <c r="CM1262" s="206"/>
      <c r="CN1262" s="206"/>
      <c r="CO1262" s="206"/>
      <c r="CP1262" s="206"/>
      <c r="CQ1262" s="206"/>
      <c r="CR1262" s="206"/>
      <c r="CS1262" s="206"/>
      <c r="CT1262" s="206"/>
      <c r="CU1262" s="206"/>
      <c r="CV1262" s="206"/>
      <c r="CW1262" s="206"/>
      <c r="CX1262" s="206"/>
      <c r="CY1262" s="206"/>
      <c r="CZ1262" s="206"/>
      <c r="DA1262" s="206"/>
      <c r="DB1262" s="206"/>
      <c r="DC1262" s="206"/>
      <c r="DD1262" s="206"/>
      <c r="DE1262" s="206"/>
      <c r="DF1262" s="206"/>
      <c r="DG1262" s="206"/>
      <c r="DH1262" s="206"/>
      <c r="DI1262" s="206"/>
      <c r="DJ1262" s="206"/>
      <c r="DK1262" s="206"/>
      <c r="DL1262" s="206"/>
      <c r="DM1262" s="206"/>
      <c r="DN1262" s="206"/>
      <c r="DO1262" s="206"/>
      <c r="DP1262" s="206"/>
      <c r="DQ1262" s="206"/>
      <c r="DR1262" s="206"/>
      <c r="DS1262" s="206"/>
      <c r="DT1262" s="206"/>
      <c r="DU1262" s="206"/>
      <c r="DV1262" s="206"/>
      <c r="DW1262" s="206"/>
      <c r="DX1262" s="206"/>
      <c r="DY1262" s="206"/>
      <c r="DZ1262" s="206"/>
      <c r="EA1262" s="206"/>
      <c r="EB1262" s="206"/>
      <c r="EC1262" s="206"/>
      <c r="ED1262" s="206"/>
      <c r="EE1262" s="206"/>
      <c r="EF1262" s="206"/>
      <c r="EG1262" s="206"/>
      <c r="EH1262" s="206"/>
      <c r="EI1262" s="206"/>
      <c r="EJ1262" s="206"/>
      <c r="EK1262" s="206"/>
      <c r="EL1262" s="206"/>
      <c r="EM1262" s="206"/>
      <c r="EN1262" s="206"/>
      <c r="EO1262" s="206"/>
      <c r="EP1262" s="206"/>
      <c r="EQ1262" s="206"/>
      <c r="ER1262" s="206"/>
      <c r="ES1262" s="206"/>
      <c r="ET1262" s="206"/>
      <c r="EU1262" s="206"/>
      <c r="EV1262" s="206"/>
      <c r="EW1262" s="206"/>
      <c r="EX1262" s="206"/>
      <c r="EY1262" s="206"/>
      <c r="EZ1262" s="206"/>
      <c r="FA1262" s="206"/>
      <c r="FB1262" s="206"/>
      <c r="FC1262" s="206"/>
      <c r="FD1262" s="206"/>
      <c r="FE1262" s="206"/>
      <c r="FF1262" s="206"/>
      <c r="FG1262" s="206"/>
      <c r="FH1262" s="206"/>
      <c r="FI1262" s="206"/>
      <c r="FJ1262" s="206"/>
      <c r="FK1262" s="206"/>
      <c r="FL1262" s="206"/>
      <c r="FM1262" s="206"/>
      <c r="FN1262" s="206"/>
      <c r="FO1262" s="206"/>
      <c r="FP1262" s="206"/>
      <c r="FQ1262" s="206"/>
      <c r="FR1262" s="206"/>
      <c r="FS1262" s="206"/>
      <c r="FT1262" s="206"/>
      <c r="FU1262" s="206"/>
      <c r="FV1262" s="206"/>
      <c r="FW1262" s="206"/>
      <c r="FX1262" s="206"/>
      <c r="FY1262" s="206"/>
      <c r="FZ1262" s="206"/>
      <c r="GA1262" s="206"/>
      <c r="GB1262" s="206"/>
      <c r="GC1262" s="206"/>
      <c r="GD1262" s="206"/>
      <c r="GE1262" s="206"/>
      <c r="GF1262" s="206"/>
      <c r="GG1262" s="206"/>
      <c r="GH1262" s="206"/>
      <c r="GI1262" s="206"/>
      <c r="GJ1262" s="206"/>
      <c r="GK1262" s="206"/>
      <c r="GL1262" s="206"/>
      <c r="GM1262" s="206"/>
      <c r="GN1262" s="206"/>
      <c r="GO1262" s="206"/>
      <c r="GP1262" s="206"/>
      <c r="GQ1262" s="206"/>
      <c r="GR1262" s="206"/>
      <c r="GS1262" s="206"/>
      <c r="GT1262" s="206"/>
      <c r="GU1262" s="206"/>
      <c r="GV1262" s="206"/>
      <c r="GW1262" s="206"/>
      <c r="GX1262" s="206"/>
      <c r="GY1262" s="206"/>
      <c r="GZ1262" s="206"/>
      <c r="HA1262" s="206"/>
      <c r="HB1262" s="206"/>
      <c r="HC1262" s="206"/>
      <c r="HD1262" s="206"/>
      <c r="HE1262" s="206"/>
      <c r="HF1262" s="206"/>
      <c r="HG1262" s="206"/>
      <c r="HH1262" s="206"/>
      <c r="HI1262" s="206"/>
      <c r="HJ1262" s="206"/>
      <c r="HK1262" s="206"/>
      <c r="HL1262" s="206"/>
      <c r="HM1262" s="206"/>
      <c r="HN1262" s="206"/>
      <c r="HO1262" s="206"/>
      <c r="HP1262" s="206"/>
      <c r="HQ1262" s="206"/>
      <c r="HR1262" s="206"/>
      <c r="HS1262" s="206"/>
      <c r="HT1262" s="206"/>
      <c r="HU1262" s="206"/>
      <c r="HV1262" s="206"/>
      <c r="HW1262" s="206"/>
      <c r="HX1262" s="206"/>
      <c r="HY1262" s="206"/>
      <c r="HZ1262" s="206"/>
      <c r="IA1262" s="206"/>
      <c r="IB1262" s="206"/>
      <c r="IC1262" s="206"/>
      <c r="ID1262" s="206"/>
      <c r="IE1262" s="206"/>
      <c r="IF1262" s="206"/>
      <c r="IG1262" s="206"/>
      <c r="IH1262" s="206"/>
    </row>
    <row r="1263" spans="1:242" s="225" customFormat="1" hidden="1" x14ac:dyDescent="0.25">
      <c r="A1263" s="206"/>
      <c r="B1263" s="206"/>
      <c r="C1263" s="207">
        <v>43818</v>
      </c>
      <c r="D1263" s="248" t="s">
        <v>2206</v>
      </c>
      <c r="E1263" s="238" t="s">
        <v>2223</v>
      </c>
      <c r="F1263" s="238"/>
      <c r="G1263" s="249" t="s">
        <v>2207</v>
      </c>
      <c r="H1263" s="285"/>
      <c r="I1263" s="263">
        <v>177301</v>
      </c>
      <c r="J1263" s="329">
        <f t="shared" si="20"/>
        <v>18455399</v>
      </c>
      <c r="K1263" s="419"/>
      <c r="L1263" s="287"/>
      <c r="M1263" s="238" t="s">
        <v>2223</v>
      </c>
      <c r="N1263" s="287"/>
      <c r="O1263" s="287"/>
      <c r="P1263" s="287"/>
      <c r="Q1263" s="287"/>
      <c r="R1263" s="287"/>
      <c r="S1263" s="287"/>
      <c r="T1263" s="287"/>
      <c r="U1263" s="287"/>
      <c r="V1263" s="287"/>
      <c r="W1263" s="287"/>
      <c r="X1263" s="287"/>
      <c r="Y1263" s="287"/>
      <c r="Z1263" s="287"/>
      <c r="AA1263" s="287"/>
      <c r="AB1263" s="287"/>
      <c r="AC1263" s="287"/>
      <c r="AD1263" s="287"/>
      <c r="AE1263" s="287"/>
      <c r="AF1263" s="287"/>
      <c r="AG1263" s="287"/>
      <c r="AH1263" s="287"/>
      <c r="AI1263" s="287"/>
      <c r="AJ1263" s="449"/>
      <c r="AK1263" s="206"/>
      <c r="AL1263" s="206"/>
      <c r="AM1263" s="206"/>
      <c r="AN1263" s="206"/>
      <c r="AO1263" s="206"/>
      <c r="AP1263" s="206"/>
      <c r="AQ1263" s="206"/>
      <c r="AR1263" s="206"/>
      <c r="AS1263" s="206"/>
      <c r="AT1263" s="206"/>
      <c r="AU1263" s="206"/>
      <c r="AV1263" s="206"/>
      <c r="AW1263" s="206"/>
      <c r="AX1263" s="206"/>
      <c r="AY1263" s="206"/>
      <c r="AZ1263" s="206"/>
      <c r="BA1263" s="206"/>
      <c r="BB1263" s="206"/>
      <c r="BC1263" s="206"/>
      <c r="BD1263" s="206"/>
      <c r="BE1263" s="206"/>
      <c r="BF1263" s="206"/>
      <c r="BG1263" s="206"/>
      <c r="BH1263" s="206"/>
      <c r="BI1263" s="206"/>
      <c r="BJ1263" s="206"/>
      <c r="BK1263" s="206"/>
      <c r="BL1263" s="206"/>
      <c r="BM1263" s="206"/>
      <c r="BN1263" s="206"/>
      <c r="BO1263" s="206"/>
      <c r="BP1263" s="206"/>
      <c r="BQ1263" s="206"/>
      <c r="BR1263" s="206"/>
      <c r="BS1263" s="206"/>
      <c r="BT1263" s="206"/>
      <c r="BU1263" s="206"/>
      <c r="BV1263" s="206"/>
      <c r="BW1263" s="206"/>
      <c r="BX1263" s="206"/>
      <c r="BY1263" s="206"/>
      <c r="BZ1263" s="206"/>
      <c r="CA1263" s="206"/>
      <c r="CB1263" s="206"/>
      <c r="CC1263" s="206"/>
      <c r="CD1263" s="206"/>
      <c r="CE1263" s="206"/>
      <c r="CF1263" s="206"/>
      <c r="CG1263" s="206"/>
      <c r="CH1263" s="206"/>
      <c r="CI1263" s="206"/>
      <c r="CJ1263" s="206"/>
      <c r="CK1263" s="206"/>
      <c r="CL1263" s="206"/>
      <c r="CM1263" s="206"/>
      <c r="CN1263" s="206"/>
      <c r="CO1263" s="206"/>
      <c r="CP1263" s="206"/>
      <c r="CQ1263" s="206"/>
      <c r="CR1263" s="206"/>
      <c r="CS1263" s="206"/>
      <c r="CT1263" s="206"/>
      <c r="CU1263" s="206"/>
      <c r="CV1263" s="206"/>
      <c r="CW1263" s="206"/>
      <c r="CX1263" s="206"/>
      <c r="CY1263" s="206"/>
      <c r="CZ1263" s="206"/>
      <c r="DA1263" s="206"/>
      <c r="DB1263" s="206"/>
      <c r="DC1263" s="206"/>
      <c r="DD1263" s="206"/>
      <c r="DE1263" s="206"/>
      <c r="DF1263" s="206"/>
      <c r="DG1263" s="206"/>
      <c r="DH1263" s="206"/>
      <c r="DI1263" s="206"/>
      <c r="DJ1263" s="206"/>
      <c r="DK1263" s="206"/>
      <c r="DL1263" s="206"/>
      <c r="DM1263" s="206"/>
      <c r="DN1263" s="206"/>
      <c r="DO1263" s="206"/>
      <c r="DP1263" s="206"/>
      <c r="DQ1263" s="206"/>
      <c r="DR1263" s="206"/>
      <c r="DS1263" s="206"/>
      <c r="DT1263" s="206"/>
      <c r="DU1263" s="206"/>
      <c r="DV1263" s="206"/>
      <c r="DW1263" s="206"/>
      <c r="DX1263" s="206"/>
      <c r="DY1263" s="206"/>
      <c r="DZ1263" s="206"/>
      <c r="EA1263" s="206"/>
      <c r="EB1263" s="206"/>
      <c r="EC1263" s="206"/>
      <c r="ED1263" s="206"/>
      <c r="EE1263" s="206"/>
      <c r="EF1263" s="206"/>
      <c r="EG1263" s="206"/>
      <c r="EH1263" s="206"/>
      <c r="EI1263" s="206"/>
      <c r="EJ1263" s="206"/>
      <c r="EK1263" s="206"/>
      <c r="EL1263" s="206"/>
      <c r="EM1263" s="206"/>
      <c r="EN1263" s="206"/>
      <c r="EO1263" s="206"/>
      <c r="EP1263" s="206"/>
      <c r="EQ1263" s="206"/>
      <c r="ER1263" s="206"/>
      <c r="ES1263" s="206"/>
      <c r="ET1263" s="206"/>
      <c r="EU1263" s="206"/>
      <c r="EV1263" s="206"/>
      <c r="EW1263" s="206"/>
      <c r="EX1263" s="206"/>
      <c r="EY1263" s="206"/>
      <c r="EZ1263" s="206"/>
      <c r="FA1263" s="206"/>
      <c r="FB1263" s="206"/>
      <c r="FC1263" s="206"/>
      <c r="FD1263" s="206"/>
      <c r="FE1263" s="206"/>
      <c r="FF1263" s="206"/>
      <c r="FG1263" s="206"/>
      <c r="FH1263" s="206"/>
      <c r="FI1263" s="206"/>
      <c r="FJ1263" s="206"/>
      <c r="FK1263" s="206"/>
      <c r="FL1263" s="206"/>
      <c r="FM1263" s="206"/>
      <c r="FN1263" s="206"/>
      <c r="FO1263" s="206"/>
      <c r="FP1263" s="206"/>
      <c r="FQ1263" s="206"/>
      <c r="FR1263" s="206"/>
      <c r="FS1263" s="206"/>
      <c r="FT1263" s="206"/>
      <c r="FU1263" s="206"/>
      <c r="FV1263" s="206"/>
      <c r="FW1263" s="206"/>
      <c r="FX1263" s="206"/>
      <c r="FY1263" s="206"/>
      <c r="FZ1263" s="206"/>
      <c r="GA1263" s="206"/>
      <c r="GB1263" s="206"/>
      <c r="GC1263" s="206"/>
      <c r="GD1263" s="206"/>
      <c r="GE1263" s="206"/>
      <c r="GF1263" s="206"/>
      <c r="GG1263" s="206"/>
      <c r="GH1263" s="206"/>
      <c r="GI1263" s="206"/>
      <c r="GJ1263" s="206"/>
      <c r="GK1263" s="206"/>
      <c r="GL1263" s="206"/>
      <c r="GM1263" s="206"/>
      <c r="GN1263" s="206"/>
      <c r="GO1263" s="206"/>
      <c r="GP1263" s="206"/>
      <c r="GQ1263" s="206"/>
      <c r="GR1263" s="206"/>
      <c r="GS1263" s="206"/>
      <c r="GT1263" s="206"/>
      <c r="GU1263" s="206"/>
      <c r="GV1263" s="206"/>
      <c r="GW1263" s="206"/>
      <c r="GX1263" s="206"/>
      <c r="GY1263" s="206"/>
      <c r="GZ1263" s="206"/>
      <c r="HA1263" s="206"/>
      <c r="HB1263" s="206"/>
      <c r="HC1263" s="206"/>
      <c r="HD1263" s="206"/>
      <c r="HE1263" s="206"/>
      <c r="HF1263" s="206"/>
      <c r="HG1263" s="206"/>
      <c r="HH1263" s="206"/>
      <c r="HI1263" s="206"/>
      <c r="HJ1263" s="206"/>
      <c r="HK1263" s="206"/>
      <c r="HL1263" s="206"/>
      <c r="HM1263" s="206"/>
      <c r="HN1263" s="206"/>
      <c r="HO1263" s="206"/>
      <c r="HP1263" s="206"/>
      <c r="HQ1263" s="206"/>
      <c r="HR1263" s="206"/>
      <c r="HS1263" s="206"/>
      <c r="HT1263" s="206"/>
      <c r="HU1263" s="206"/>
      <c r="HV1263" s="206"/>
      <c r="HW1263" s="206"/>
      <c r="HX1263" s="206"/>
      <c r="HY1263" s="206"/>
      <c r="HZ1263" s="206"/>
      <c r="IA1263" s="206"/>
      <c r="IB1263" s="206"/>
      <c r="IC1263" s="206"/>
      <c r="ID1263" s="206"/>
      <c r="IE1263" s="206"/>
      <c r="IF1263" s="206"/>
      <c r="IG1263" s="206"/>
      <c r="IH1263" s="206"/>
    </row>
    <row r="1264" spans="1:242" s="225" customFormat="1" hidden="1" x14ac:dyDescent="0.25">
      <c r="A1264" s="206"/>
      <c r="B1264" s="206"/>
      <c r="C1264" s="207">
        <v>43818</v>
      </c>
      <c r="D1264" s="248" t="s">
        <v>2208</v>
      </c>
      <c r="E1264" s="238" t="s">
        <v>2224</v>
      </c>
      <c r="F1264" s="238"/>
      <c r="G1264" s="249" t="s">
        <v>1749</v>
      </c>
      <c r="H1264" s="285"/>
      <c r="I1264" s="263">
        <v>1750000</v>
      </c>
      <c r="J1264" s="329">
        <f t="shared" si="20"/>
        <v>16705399</v>
      </c>
      <c r="K1264" s="419"/>
      <c r="L1264" s="287"/>
      <c r="M1264" s="238" t="s">
        <v>2224</v>
      </c>
      <c r="N1264" s="287"/>
      <c r="O1264" s="287"/>
      <c r="P1264" s="287"/>
      <c r="Q1264" s="287"/>
      <c r="R1264" s="287"/>
      <c r="S1264" s="287"/>
      <c r="T1264" s="287"/>
      <c r="U1264" s="287"/>
      <c r="V1264" s="287"/>
      <c r="W1264" s="287"/>
      <c r="X1264" s="287"/>
      <c r="Y1264" s="287"/>
      <c r="Z1264" s="287"/>
      <c r="AA1264" s="287"/>
      <c r="AB1264" s="287"/>
      <c r="AC1264" s="287"/>
      <c r="AD1264" s="287"/>
      <c r="AE1264" s="287"/>
      <c r="AF1264" s="287"/>
      <c r="AG1264" s="287"/>
      <c r="AH1264" s="287"/>
      <c r="AI1264" s="287"/>
      <c r="AJ1264" s="449"/>
      <c r="AK1264" s="206"/>
      <c r="AL1264" s="206"/>
      <c r="AM1264" s="206"/>
      <c r="AN1264" s="206"/>
      <c r="AO1264" s="206"/>
      <c r="AP1264" s="206"/>
      <c r="AQ1264" s="206"/>
      <c r="AR1264" s="206"/>
      <c r="AS1264" s="206"/>
      <c r="AT1264" s="206"/>
      <c r="AU1264" s="206"/>
      <c r="AV1264" s="206"/>
      <c r="AW1264" s="206"/>
      <c r="AX1264" s="206"/>
      <c r="AY1264" s="206"/>
      <c r="AZ1264" s="206"/>
      <c r="BA1264" s="206"/>
      <c r="BB1264" s="206"/>
      <c r="BC1264" s="206"/>
      <c r="BD1264" s="206"/>
      <c r="BE1264" s="206"/>
      <c r="BF1264" s="206"/>
      <c r="BG1264" s="206"/>
      <c r="BH1264" s="206"/>
      <c r="BI1264" s="206"/>
      <c r="BJ1264" s="206"/>
      <c r="BK1264" s="206"/>
      <c r="BL1264" s="206"/>
      <c r="BM1264" s="206"/>
      <c r="BN1264" s="206"/>
      <c r="BO1264" s="206"/>
      <c r="BP1264" s="206"/>
      <c r="BQ1264" s="206"/>
      <c r="BR1264" s="206"/>
      <c r="BS1264" s="206"/>
      <c r="BT1264" s="206"/>
      <c r="BU1264" s="206"/>
      <c r="BV1264" s="206"/>
      <c r="BW1264" s="206"/>
      <c r="BX1264" s="206"/>
      <c r="BY1264" s="206"/>
      <c r="BZ1264" s="206"/>
      <c r="CA1264" s="206"/>
      <c r="CB1264" s="206"/>
      <c r="CC1264" s="206"/>
      <c r="CD1264" s="206"/>
      <c r="CE1264" s="206"/>
      <c r="CF1264" s="206"/>
      <c r="CG1264" s="206"/>
      <c r="CH1264" s="206"/>
      <c r="CI1264" s="206"/>
      <c r="CJ1264" s="206"/>
      <c r="CK1264" s="206"/>
      <c r="CL1264" s="206"/>
      <c r="CM1264" s="206"/>
      <c r="CN1264" s="206"/>
      <c r="CO1264" s="206"/>
      <c r="CP1264" s="206"/>
      <c r="CQ1264" s="206"/>
      <c r="CR1264" s="206"/>
      <c r="CS1264" s="206"/>
      <c r="CT1264" s="206"/>
      <c r="CU1264" s="206"/>
      <c r="CV1264" s="206"/>
      <c r="CW1264" s="206"/>
      <c r="CX1264" s="206"/>
      <c r="CY1264" s="206"/>
      <c r="CZ1264" s="206"/>
      <c r="DA1264" s="206"/>
      <c r="DB1264" s="206"/>
      <c r="DC1264" s="206"/>
      <c r="DD1264" s="206"/>
      <c r="DE1264" s="206"/>
      <c r="DF1264" s="206"/>
      <c r="DG1264" s="206"/>
      <c r="DH1264" s="206"/>
      <c r="DI1264" s="206"/>
      <c r="DJ1264" s="206"/>
      <c r="DK1264" s="206"/>
      <c r="DL1264" s="206"/>
      <c r="DM1264" s="206"/>
      <c r="DN1264" s="206"/>
      <c r="DO1264" s="206"/>
      <c r="DP1264" s="206"/>
      <c r="DQ1264" s="206"/>
      <c r="DR1264" s="206"/>
      <c r="DS1264" s="206"/>
      <c r="DT1264" s="206"/>
      <c r="DU1264" s="206"/>
      <c r="DV1264" s="206"/>
      <c r="DW1264" s="206"/>
      <c r="DX1264" s="206"/>
      <c r="DY1264" s="206"/>
      <c r="DZ1264" s="206"/>
      <c r="EA1264" s="206"/>
      <c r="EB1264" s="206"/>
      <c r="EC1264" s="206"/>
      <c r="ED1264" s="206"/>
      <c r="EE1264" s="206"/>
      <c r="EF1264" s="206"/>
      <c r="EG1264" s="206"/>
      <c r="EH1264" s="206"/>
      <c r="EI1264" s="206"/>
      <c r="EJ1264" s="206"/>
      <c r="EK1264" s="206"/>
      <c r="EL1264" s="206"/>
      <c r="EM1264" s="206"/>
      <c r="EN1264" s="206"/>
      <c r="EO1264" s="206"/>
      <c r="EP1264" s="206"/>
      <c r="EQ1264" s="206"/>
      <c r="ER1264" s="206"/>
      <c r="ES1264" s="206"/>
      <c r="ET1264" s="206"/>
      <c r="EU1264" s="206"/>
      <c r="EV1264" s="206"/>
      <c r="EW1264" s="206"/>
      <c r="EX1264" s="206"/>
      <c r="EY1264" s="206"/>
      <c r="EZ1264" s="206"/>
      <c r="FA1264" s="206"/>
      <c r="FB1264" s="206"/>
      <c r="FC1264" s="206"/>
      <c r="FD1264" s="206"/>
      <c r="FE1264" s="206"/>
      <c r="FF1264" s="206"/>
      <c r="FG1264" s="206"/>
      <c r="FH1264" s="206"/>
      <c r="FI1264" s="206"/>
      <c r="FJ1264" s="206"/>
      <c r="FK1264" s="206"/>
      <c r="FL1264" s="206"/>
      <c r="FM1264" s="206"/>
      <c r="FN1264" s="206"/>
      <c r="FO1264" s="206"/>
      <c r="FP1264" s="206"/>
      <c r="FQ1264" s="206"/>
      <c r="FR1264" s="206"/>
      <c r="FS1264" s="206"/>
      <c r="FT1264" s="206"/>
      <c r="FU1264" s="206"/>
      <c r="FV1264" s="206"/>
      <c r="FW1264" s="206"/>
      <c r="FX1264" s="206"/>
      <c r="FY1264" s="206"/>
      <c r="FZ1264" s="206"/>
      <c r="GA1264" s="206"/>
      <c r="GB1264" s="206"/>
      <c r="GC1264" s="206"/>
      <c r="GD1264" s="206"/>
      <c r="GE1264" s="206"/>
      <c r="GF1264" s="206"/>
      <c r="GG1264" s="206"/>
      <c r="GH1264" s="206"/>
      <c r="GI1264" s="206"/>
      <c r="GJ1264" s="206"/>
      <c r="GK1264" s="206"/>
      <c r="GL1264" s="206"/>
      <c r="GM1264" s="206"/>
      <c r="GN1264" s="206"/>
      <c r="GO1264" s="206"/>
      <c r="GP1264" s="206"/>
      <c r="GQ1264" s="206"/>
      <c r="GR1264" s="206"/>
      <c r="GS1264" s="206"/>
      <c r="GT1264" s="206"/>
      <c r="GU1264" s="206"/>
      <c r="GV1264" s="206"/>
      <c r="GW1264" s="206"/>
      <c r="GX1264" s="206"/>
      <c r="GY1264" s="206"/>
      <c r="GZ1264" s="206"/>
      <c r="HA1264" s="206"/>
      <c r="HB1264" s="206"/>
      <c r="HC1264" s="206"/>
      <c r="HD1264" s="206"/>
      <c r="HE1264" s="206"/>
      <c r="HF1264" s="206"/>
      <c r="HG1264" s="206"/>
      <c r="HH1264" s="206"/>
      <c r="HI1264" s="206"/>
      <c r="HJ1264" s="206"/>
      <c r="HK1264" s="206"/>
      <c r="HL1264" s="206"/>
      <c r="HM1264" s="206"/>
      <c r="HN1264" s="206"/>
      <c r="HO1264" s="206"/>
      <c r="HP1264" s="206"/>
      <c r="HQ1264" s="206"/>
      <c r="HR1264" s="206"/>
      <c r="HS1264" s="206"/>
      <c r="HT1264" s="206"/>
      <c r="HU1264" s="206"/>
      <c r="HV1264" s="206"/>
      <c r="HW1264" s="206"/>
      <c r="HX1264" s="206"/>
      <c r="HY1264" s="206"/>
      <c r="HZ1264" s="206"/>
      <c r="IA1264" s="206"/>
      <c r="IB1264" s="206"/>
      <c r="IC1264" s="206"/>
      <c r="ID1264" s="206"/>
      <c r="IE1264" s="206"/>
      <c r="IF1264" s="206"/>
      <c r="IG1264" s="206"/>
      <c r="IH1264" s="206"/>
    </row>
    <row r="1265" spans="1:242" s="225" customFormat="1" hidden="1" x14ac:dyDescent="0.25">
      <c r="A1265" s="206"/>
      <c r="B1265" s="206"/>
      <c r="C1265" s="207">
        <v>43818</v>
      </c>
      <c r="D1265" s="248" t="s">
        <v>2209</v>
      </c>
      <c r="E1265" s="238" t="s">
        <v>2225</v>
      </c>
      <c r="F1265" s="238"/>
      <c r="G1265" s="249" t="s">
        <v>1999</v>
      </c>
      <c r="H1265" s="285"/>
      <c r="I1265" s="263">
        <v>136000</v>
      </c>
      <c r="J1265" s="329">
        <f t="shared" si="20"/>
        <v>16569399</v>
      </c>
      <c r="K1265" s="419"/>
      <c r="L1265" s="287"/>
      <c r="M1265" s="238" t="s">
        <v>2225</v>
      </c>
      <c r="N1265" s="287"/>
      <c r="O1265" s="287"/>
      <c r="P1265" s="287"/>
      <c r="Q1265" s="287"/>
      <c r="R1265" s="287"/>
      <c r="S1265" s="287"/>
      <c r="T1265" s="287"/>
      <c r="U1265" s="287"/>
      <c r="V1265" s="287"/>
      <c r="W1265" s="287"/>
      <c r="X1265" s="287"/>
      <c r="Y1265" s="287"/>
      <c r="Z1265" s="287"/>
      <c r="AA1265" s="287"/>
      <c r="AB1265" s="287"/>
      <c r="AC1265" s="287"/>
      <c r="AD1265" s="287"/>
      <c r="AE1265" s="287"/>
      <c r="AF1265" s="287"/>
      <c r="AG1265" s="287"/>
      <c r="AH1265" s="287"/>
      <c r="AI1265" s="287"/>
      <c r="AJ1265" s="449"/>
      <c r="AK1265" s="206"/>
      <c r="AL1265" s="206"/>
      <c r="AM1265" s="206"/>
      <c r="AN1265" s="206"/>
      <c r="AO1265" s="206"/>
      <c r="AP1265" s="206"/>
      <c r="AQ1265" s="206"/>
      <c r="AR1265" s="206"/>
      <c r="AS1265" s="206"/>
      <c r="AT1265" s="206"/>
      <c r="AU1265" s="206"/>
      <c r="AV1265" s="206"/>
      <c r="AW1265" s="206"/>
      <c r="AX1265" s="206"/>
      <c r="AY1265" s="206"/>
      <c r="AZ1265" s="206"/>
      <c r="BA1265" s="206"/>
      <c r="BB1265" s="206"/>
      <c r="BC1265" s="206"/>
      <c r="BD1265" s="206"/>
      <c r="BE1265" s="206"/>
      <c r="BF1265" s="206"/>
      <c r="BG1265" s="206"/>
      <c r="BH1265" s="206"/>
      <c r="BI1265" s="206"/>
      <c r="BJ1265" s="206"/>
      <c r="BK1265" s="206"/>
      <c r="BL1265" s="206"/>
      <c r="BM1265" s="206"/>
      <c r="BN1265" s="206"/>
      <c r="BO1265" s="206"/>
      <c r="BP1265" s="206"/>
      <c r="BQ1265" s="206"/>
      <c r="BR1265" s="206"/>
      <c r="BS1265" s="206"/>
      <c r="BT1265" s="206"/>
      <c r="BU1265" s="206"/>
      <c r="BV1265" s="206"/>
      <c r="BW1265" s="206"/>
      <c r="BX1265" s="206"/>
      <c r="BY1265" s="206"/>
      <c r="BZ1265" s="206"/>
      <c r="CA1265" s="206"/>
      <c r="CB1265" s="206"/>
      <c r="CC1265" s="206"/>
      <c r="CD1265" s="206"/>
      <c r="CE1265" s="206"/>
      <c r="CF1265" s="206"/>
      <c r="CG1265" s="206"/>
      <c r="CH1265" s="206"/>
      <c r="CI1265" s="206"/>
      <c r="CJ1265" s="206"/>
      <c r="CK1265" s="206"/>
      <c r="CL1265" s="206"/>
      <c r="CM1265" s="206"/>
      <c r="CN1265" s="206"/>
      <c r="CO1265" s="206"/>
      <c r="CP1265" s="206"/>
      <c r="CQ1265" s="206"/>
      <c r="CR1265" s="206"/>
      <c r="CS1265" s="206"/>
      <c r="CT1265" s="206"/>
      <c r="CU1265" s="206"/>
      <c r="CV1265" s="206"/>
      <c r="CW1265" s="206"/>
      <c r="CX1265" s="206"/>
      <c r="CY1265" s="206"/>
      <c r="CZ1265" s="206"/>
      <c r="DA1265" s="206"/>
      <c r="DB1265" s="206"/>
      <c r="DC1265" s="206"/>
      <c r="DD1265" s="206"/>
      <c r="DE1265" s="206"/>
      <c r="DF1265" s="206"/>
      <c r="DG1265" s="206"/>
      <c r="DH1265" s="206"/>
      <c r="DI1265" s="206"/>
      <c r="DJ1265" s="206"/>
      <c r="DK1265" s="206"/>
      <c r="DL1265" s="206"/>
      <c r="DM1265" s="206"/>
      <c r="DN1265" s="206"/>
      <c r="DO1265" s="206"/>
      <c r="DP1265" s="206"/>
      <c r="DQ1265" s="206"/>
      <c r="DR1265" s="206"/>
      <c r="DS1265" s="206"/>
      <c r="DT1265" s="206"/>
      <c r="DU1265" s="206"/>
      <c r="DV1265" s="206"/>
      <c r="DW1265" s="206"/>
      <c r="DX1265" s="206"/>
      <c r="DY1265" s="206"/>
      <c r="DZ1265" s="206"/>
      <c r="EA1265" s="206"/>
      <c r="EB1265" s="206"/>
      <c r="EC1265" s="206"/>
      <c r="ED1265" s="206"/>
      <c r="EE1265" s="206"/>
      <c r="EF1265" s="206"/>
      <c r="EG1265" s="206"/>
      <c r="EH1265" s="206"/>
      <c r="EI1265" s="206"/>
      <c r="EJ1265" s="206"/>
      <c r="EK1265" s="206"/>
      <c r="EL1265" s="206"/>
      <c r="EM1265" s="206"/>
      <c r="EN1265" s="206"/>
      <c r="EO1265" s="206"/>
      <c r="EP1265" s="206"/>
      <c r="EQ1265" s="206"/>
      <c r="ER1265" s="206"/>
      <c r="ES1265" s="206"/>
      <c r="ET1265" s="206"/>
      <c r="EU1265" s="206"/>
      <c r="EV1265" s="206"/>
      <c r="EW1265" s="206"/>
      <c r="EX1265" s="206"/>
      <c r="EY1265" s="206"/>
      <c r="EZ1265" s="206"/>
      <c r="FA1265" s="206"/>
      <c r="FB1265" s="206"/>
      <c r="FC1265" s="206"/>
      <c r="FD1265" s="206"/>
      <c r="FE1265" s="206"/>
      <c r="FF1265" s="206"/>
      <c r="FG1265" s="206"/>
      <c r="FH1265" s="206"/>
      <c r="FI1265" s="206"/>
      <c r="FJ1265" s="206"/>
      <c r="FK1265" s="206"/>
      <c r="FL1265" s="206"/>
      <c r="FM1265" s="206"/>
      <c r="FN1265" s="206"/>
      <c r="FO1265" s="206"/>
      <c r="FP1265" s="206"/>
      <c r="FQ1265" s="206"/>
      <c r="FR1265" s="206"/>
      <c r="FS1265" s="206"/>
      <c r="FT1265" s="206"/>
      <c r="FU1265" s="206"/>
      <c r="FV1265" s="206"/>
      <c r="FW1265" s="206"/>
      <c r="FX1265" s="206"/>
      <c r="FY1265" s="206"/>
      <c r="FZ1265" s="206"/>
      <c r="GA1265" s="206"/>
      <c r="GB1265" s="206"/>
      <c r="GC1265" s="206"/>
      <c r="GD1265" s="206"/>
      <c r="GE1265" s="206"/>
      <c r="GF1265" s="206"/>
      <c r="GG1265" s="206"/>
      <c r="GH1265" s="206"/>
      <c r="GI1265" s="206"/>
      <c r="GJ1265" s="206"/>
      <c r="GK1265" s="206"/>
      <c r="GL1265" s="206"/>
      <c r="GM1265" s="206"/>
      <c r="GN1265" s="206"/>
      <c r="GO1265" s="206"/>
      <c r="GP1265" s="206"/>
      <c r="GQ1265" s="206"/>
      <c r="GR1265" s="206"/>
      <c r="GS1265" s="206"/>
      <c r="GT1265" s="206"/>
      <c r="GU1265" s="206"/>
      <c r="GV1265" s="206"/>
      <c r="GW1265" s="206"/>
      <c r="GX1265" s="206"/>
      <c r="GY1265" s="206"/>
      <c r="GZ1265" s="206"/>
      <c r="HA1265" s="206"/>
      <c r="HB1265" s="206"/>
      <c r="HC1265" s="206"/>
      <c r="HD1265" s="206"/>
      <c r="HE1265" s="206"/>
      <c r="HF1265" s="206"/>
      <c r="HG1265" s="206"/>
      <c r="HH1265" s="206"/>
      <c r="HI1265" s="206"/>
      <c r="HJ1265" s="206"/>
      <c r="HK1265" s="206"/>
      <c r="HL1265" s="206"/>
      <c r="HM1265" s="206"/>
      <c r="HN1265" s="206"/>
      <c r="HO1265" s="206"/>
      <c r="HP1265" s="206"/>
      <c r="HQ1265" s="206"/>
      <c r="HR1265" s="206"/>
      <c r="HS1265" s="206"/>
      <c r="HT1265" s="206"/>
      <c r="HU1265" s="206"/>
      <c r="HV1265" s="206"/>
      <c r="HW1265" s="206"/>
      <c r="HX1265" s="206"/>
      <c r="HY1265" s="206"/>
      <c r="HZ1265" s="206"/>
      <c r="IA1265" s="206"/>
      <c r="IB1265" s="206"/>
      <c r="IC1265" s="206"/>
      <c r="ID1265" s="206"/>
      <c r="IE1265" s="206"/>
      <c r="IF1265" s="206"/>
      <c r="IG1265" s="206"/>
      <c r="IH1265" s="206"/>
    </row>
    <row r="1266" spans="1:242" s="225" customFormat="1" hidden="1" x14ac:dyDescent="0.25">
      <c r="A1266" s="206"/>
      <c r="B1266" s="206"/>
      <c r="C1266" s="207">
        <v>43818</v>
      </c>
      <c r="D1266" s="248" t="s">
        <v>2210</v>
      </c>
      <c r="E1266" s="238" t="s">
        <v>2226</v>
      </c>
      <c r="F1266" s="238"/>
      <c r="G1266" s="249" t="s">
        <v>1429</v>
      </c>
      <c r="H1266" s="285"/>
      <c r="I1266" s="263">
        <v>5431350</v>
      </c>
      <c r="J1266" s="329">
        <f t="shared" si="20"/>
        <v>11138049</v>
      </c>
      <c r="K1266" s="419"/>
      <c r="L1266" s="287"/>
      <c r="M1266" s="238" t="s">
        <v>2226</v>
      </c>
      <c r="N1266" s="287"/>
      <c r="O1266" s="287"/>
      <c r="P1266" s="287"/>
      <c r="Q1266" s="287"/>
      <c r="R1266" s="287"/>
      <c r="S1266" s="287"/>
      <c r="T1266" s="287"/>
      <c r="U1266" s="287"/>
      <c r="V1266" s="287"/>
      <c r="W1266" s="287"/>
      <c r="X1266" s="287"/>
      <c r="Y1266" s="287"/>
      <c r="Z1266" s="287"/>
      <c r="AA1266" s="287"/>
      <c r="AB1266" s="287"/>
      <c r="AC1266" s="287"/>
      <c r="AD1266" s="287"/>
      <c r="AE1266" s="287"/>
      <c r="AF1266" s="287"/>
      <c r="AG1266" s="287"/>
      <c r="AH1266" s="287"/>
      <c r="AI1266" s="287"/>
      <c r="AJ1266" s="449"/>
      <c r="AK1266" s="206"/>
      <c r="AL1266" s="206"/>
      <c r="AM1266" s="206"/>
      <c r="AN1266" s="206"/>
      <c r="AO1266" s="206"/>
      <c r="AP1266" s="206"/>
      <c r="AQ1266" s="206"/>
      <c r="AR1266" s="206"/>
      <c r="AS1266" s="206"/>
      <c r="AT1266" s="206"/>
      <c r="AU1266" s="206"/>
      <c r="AV1266" s="206"/>
      <c r="AW1266" s="206"/>
      <c r="AX1266" s="206"/>
      <c r="AY1266" s="206"/>
      <c r="AZ1266" s="206"/>
      <c r="BA1266" s="206"/>
      <c r="BB1266" s="206"/>
      <c r="BC1266" s="206"/>
      <c r="BD1266" s="206"/>
      <c r="BE1266" s="206"/>
      <c r="BF1266" s="206"/>
      <c r="BG1266" s="206"/>
      <c r="BH1266" s="206"/>
      <c r="BI1266" s="206"/>
      <c r="BJ1266" s="206"/>
      <c r="BK1266" s="206"/>
      <c r="BL1266" s="206"/>
      <c r="BM1266" s="206"/>
      <c r="BN1266" s="206"/>
      <c r="BO1266" s="206"/>
      <c r="BP1266" s="206"/>
      <c r="BQ1266" s="206"/>
      <c r="BR1266" s="206"/>
      <c r="BS1266" s="206"/>
      <c r="BT1266" s="206"/>
      <c r="BU1266" s="206"/>
      <c r="BV1266" s="206"/>
      <c r="BW1266" s="206"/>
      <c r="BX1266" s="206"/>
      <c r="BY1266" s="206"/>
      <c r="BZ1266" s="206"/>
      <c r="CA1266" s="206"/>
      <c r="CB1266" s="206"/>
      <c r="CC1266" s="206"/>
      <c r="CD1266" s="206"/>
      <c r="CE1266" s="206"/>
      <c r="CF1266" s="206"/>
      <c r="CG1266" s="206"/>
      <c r="CH1266" s="206"/>
      <c r="CI1266" s="206"/>
      <c r="CJ1266" s="206"/>
      <c r="CK1266" s="206"/>
      <c r="CL1266" s="206"/>
      <c r="CM1266" s="206"/>
      <c r="CN1266" s="206"/>
      <c r="CO1266" s="206"/>
      <c r="CP1266" s="206"/>
      <c r="CQ1266" s="206"/>
      <c r="CR1266" s="206"/>
      <c r="CS1266" s="206"/>
      <c r="CT1266" s="206"/>
      <c r="CU1266" s="206"/>
      <c r="CV1266" s="206"/>
      <c r="CW1266" s="206"/>
      <c r="CX1266" s="206"/>
      <c r="CY1266" s="206"/>
      <c r="CZ1266" s="206"/>
      <c r="DA1266" s="206"/>
      <c r="DB1266" s="206"/>
      <c r="DC1266" s="206"/>
      <c r="DD1266" s="206"/>
      <c r="DE1266" s="206"/>
      <c r="DF1266" s="206"/>
      <c r="DG1266" s="206"/>
      <c r="DH1266" s="206"/>
      <c r="DI1266" s="206"/>
      <c r="DJ1266" s="206"/>
      <c r="DK1266" s="206"/>
      <c r="DL1266" s="206"/>
      <c r="DM1266" s="206"/>
      <c r="DN1266" s="206"/>
      <c r="DO1266" s="206"/>
      <c r="DP1266" s="206"/>
      <c r="DQ1266" s="206"/>
      <c r="DR1266" s="206"/>
      <c r="DS1266" s="206"/>
      <c r="DT1266" s="206"/>
      <c r="DU1266" s="206"/>
      <c r="DV1266" s="206"/>
      <c r="DW1266" s="206"/>
      <c r="DX1266" s="206"/>
      <c r="DY1266" s="206"/>
      <c r="DZ1266" s="206"/>
      <c r="EA1266" s="206"/>
      <c r="EB1266" s="206"/>
      <c r="EC1266" s="206"/>
      <c r="ED1266" s="206"/>
      <c r="EE1266" s="206"/>
      <c r="EF1266" s="206"/>
      <c r="EG1266" s="206"/>
      <c r="EH1266" s="206"/>
      <c r="EI1266" s="206"/>
      <c r="EJ1266" s="206"/>
      <c r="EK1266" s="206"/>
      <c r="EL1266" s="206"/>
      <c r="EM1266" s="206"/>
      <c r="EN1266" s="206"/>
      <c r="EO1266" s="206"/>
      <c r="EP1266" s="206"/>
      <c r="EQ1266" s="206"/>
      <c r="ER1266" s="206"/>
      <c r="ES1266" s="206"/>
      <c r="ET1266" s="206"/>
      <c r="EU1266" s="206"/>
      <c r="EV1266" s="206"/>
      <c r="EW1266" s="206"/>
      <c r="EX1266" s="206"/>
      <c r="EY1266" s="206"/>
      <c r="EZ1266" s="206"/>
      <c r="FA1266" s="206"/>
      <c r="FB1266" s="206"/>
      <c r="FC1266" s="206"/>
      <c r="FD1266" s="206"/>
      <c r="FE1266" s="206"/>
      <c r="FF1266" s="206"/>
      <c r="FG1266" s="206"/>
      <c r="FH1266" s="206"/>
      <c r="FI1266" s="206"/>
      <c r="FJ1266" s="206"/>
      <c r="FK1266" s="206"/>
      <c r="FL1266" s="206"/>
      <c r="FM1266" s="206"/>
      <c r="FN1266" s="206"/>
      <c r="FO1266" s="206"/>
      <c r="FP1266" s="206"/>
      <c r="FQ1266" s="206"/>
      <c r="FR1266" s="206"/>
      <c r="FS1266" s="206"/>
      <c r="FT1266" s="206"/>
      <c r="FU1266" s="206"/>
      <c r="FV1266" s="206"/>
      <c r="FW1266" s="206"/>
      <c r="FX1266" s="206"/>
      <c r="FY1266" s="206"/>
      <c r="FZ1266" s="206"/>
      <c r="GA1266" s="206"/>
      <c r="GB1266" s="206"/>
      <c r="GC1266" s="206"/>
      <c r="GD1266" s="206"/>
      <c r="GE1266" s="206"/>
      <c r="GF1266" s="206"/>
      <c r="GG1266" s="206"/>
      <c r="GH1266" s="206"/>
      <c r="GI1266" s="206"/>
      <c r="GJ1266" s="206"/>
      <c r="GK1266" s="206"/>
      <c r="GL1266" s="206"/>
      <c r="GM1266" s="206"/>
      <c r="GN1266" s="206"/>
      <c r="GO1266" s="206"/>
      <c r="GP1266" s="206"/>
      <c r="GQ1266" s="206"/>
      <c r="GR1266" s="206"/>
      <c r="GS1266" s="206"/>
      <c r="GT1266" s="206"/>
      <c r="GU1266" s="206"/>
      <c r="GV1266" s="206"/>
      <c r="GW1266" s="206"/>
      <c r="GX1266" s="206"/>
      <c r="GY1266" s="206"/>
      <c r="GZ1266" s="206"/>
      <c r="HA1266" s="206"/>
      <c r="HB1266" s="206"/>
      <c r="HC1266" s="206"/>
      <c r="HD1266" s="206"/>
      <c r="HE1266" s="206"/>
      <c r="HF1266" s="206"/>
      <c r="HG1266" s="206"/>
      <c r="HH1266" s="206"/>
      <c r="HI1266" s="206"/>
      <c r="HJ1266" s="206"/>
      <c r="HK1266" s="206"/>
      <c r="HL1266" s="206"/>
      <c r="HM1266" s="206"/>
      <c r="HN1266" s="206"/>
      <c r="HO1266" s="206"/>
      <c r="HP1266" s="206"/>
      <c r="HQ1266" s="206"/>
      <c r="HR1266" s="206"/>
      <c r="HS1266" s="206"/>
      <c r="HT1266" s="206"/>
      <c r="HU1266" s="206"/>
      <c r="HV1266" s="206"/>
      <c r="HW1266" s="206"/>
      <c r="HX1266" s="206"/>
      <c r="HY1266" s="206"/>
      <c r="HZ1266" s="206"/>
      <c r="IA1266" s="206"/>
      <c r="IB1266" s="206"/>
      <c r="IC1266" s="206"/>
      <c r="ID1266" s="206"/>
      <c r="IE1266" s="206"/>
      <c r="IF1266" s="206"/>
      <c r="IG1266" s="206"/>
      <c r="IH1266" s="206"/>
    </row>
    <row r="1267" spans="1:242" s="225" customFormat="1" hidden="1" x14ac:dyDescent="0.25">
      <c r="A1267" s="206"/>
      <c r="B1267" s="206"/>
      <c r="C1267" s="207">
        <v>43818</v>
      </c>
      <c r="D1267" s="248" t="s">
        <v>2211</v>
      </c>
      <c r="E1267" s="238" t="s">
        <v>2227</v>
      </c>
      <c r="F1267" s="238"/>
      <c r="G1267" s="249" t="s">
        <v>2212</v>
      </c>
      <c r="H1267" s="285"/>
      <c r="I1267" s="263">
        <v>3415750</v>
      </c>
      <c r="J1267" s="329">
        <f t="shared" si="20"/>
        <v>7722299</v>
      </c>
      <c r="K1267" s="419"/>
      <c r="L1267" s="287"/>
      <c r="M1267" s="238" t="s">
        <v>2227</v>
      </c>
      <c r="N1267" s="287"/>
      <c r="O1267" s="287"/>
      <c r="P1267" s="287"/>
      <c r="Q1267" s="287"/>
      <c r="R1267" s="287"/>
      <c r="S1267" s="287"/>
      <c r="T1267" s="287"/>
      <c r="U1267" s="287"/>
      <c r="V1267" s="287"/>
      <c r="W1267" s="287"/>
      <c r="X1267" s="287"/>
      <c r="Y1267" s="287"/>
      <c r="Z1267" s="287"/>
      <c r="AA1267" s="287"/>
      <c r="AB1267" s="287"/>
      <c r="AC1267" s="287"/>
      <c r="AD1267" s="287"/>
      <c r="AE1267" s="287"/>
      <c r="AF1267" s="287"/>
      <c r="AG1267" s="287"/>
      <c r="AH1267" s="287"/>
      <c r="AI1267" s="287"/>
      <c r="AJ1267" s="449"/>
      <c r="AK1267" s="206"/>
      <c r="AL1267" s="206"/>
      <c r="AM1267" s="206"/>
      <c r="AN1267" s="206"/>
      <c r="AO1267" s="206"/>
      <c r="AP1267" s="206"/>
      <c r="AQ1267" s="206"/>
      <c r="AR1267" s="206"/>
      <c r="AS1267" s="206"/>
      <c r="AT1267" s="206"/>
      <c r="AU1267" s="206"/>
      <c r="AV1267" s="206"/>
      <c r="AW1267" s="206"/>
      <c r="AX1267" s="206"/>
      <c r="AY1267" s="206"/>
      <c r="AZ1267" s="206"/>
      <c r="BA1267" s="206"/>
      <c r="BB1267" s="206"/>
      <c r="BC1267" s="206"/>
      <c r="BD1267" s="206"/>
      <c r="BE1267" s="206"/>
      <c r="BF1267" s="206"/>
      <c r="BG1267" s="206"/>
      <c r="BH1267" s="206"/>
      <c r="BI1267" s="206"/>
      <c r="BJ1267" s="206"/>
      <c r="BK1267" s="206"/>
      <c r="BL1267" s="206"/>
      <c r="BM1267" s="206"/>
      <c r="BN1267" s="206"/>
      <c r="BO1267" s="206"/>
      <c r="BP1267" s="206"/>
      <c r="BQ1267" s="206"/>
      <c r="BR1267" s="206"/>
      <c r="BS1267" s="206"/>
      <c r="BT1267" s="206"/>
      <c r="BU1267" s="206"/>
      <c r="BV1267" s="206"/>
      <c r="BW1267" s="206"/>
      <c r="BX1267" s="206"/>
      <c r="BY1267" s="206"/>
      <c r="BZ1267" s="206"/>
      <c r="CA1267" s="206"/>
      <c r="CB1267" s="206"/>
      <c r="CC1267" s="206"/>
      <c r="CD1267" s="206"/>
      <c r="CE1267" s="206"/>
      <c r="CF1267" s="206"/>
      <c r="CG1267" s="206"/>
      <c r="CH1267" s="206"/>
      <c r="CI1267" s="206"/>
      <c r="CJ1267" s="206"/>
      <c r="CK1267" s="206"/>
      <c r="CL1267" s="206"/>
      <c r="CM1267" s="206"/>
      <c r="CN1267" s="206"/>
      <c r="CO1267" s="206"/>
      <c r="CP1267" s="206"/>
      <c r="CQ1267" s="206"/>
      <c r="CR1267" s="206"/>
      <c r="CS1267" s="206"/>
      <c r="CT1267" s="206"/>
      <c r="CU1267" s="206"/>
      <c r="CV1267" s="206"/>
      <c r="CW1267" s="206"/>
      <c r="CX1267" s="206"/>
      <c r="CY1267" s="206"/>
      <c r="CZ1267" s="206"/>
      <c r="DA1267" s="206"/>
      <c r="DB1267" s="206"/>
      <c r="DC1267" s="206"/>
      <c r="DD1267" s="206"/>
      <c r="DE1267" s="206"/>
      <c r="DF1267" s="206"/>
      <c r="DG1267" s="206"/>
      <c r="DH1267" s="206"/>
      <c r="DI1267" s="206"/>
      <c r="DJ1267" s="206"/>
      <c r="DK1267" s="206"/>
      <c r="DL1267" s="206"/>
      <c r="DM1267" s="206"/>
      <c r="DN1267" s="206"/>
      <c r="DO1267" s="206"/>
      <c r="DP1267" s="206"/>
      <c r="DQ1267" s="206"/>
      <c r="DR1267" s="206"/>
      <c r="DS1267" s="206"/>
      <c r="DT1267" s="206"/>
      <c r="DU1267" s="206"/>
      <c r="DV1267" s="206"/>
      <c r="DW1267" s="206"/>
      <c r="DX1267" s="206"/>
      <c r="DY1267" s="206"/>
      <c r="DZ1267" s="206"/>
      <c r="EA1267" s="206"/>
      <c r="EB1267" s="206"/>
      <c r="EC1267" s="206"/>
      <c r="ED1267" s="206"/>
      <c r="EE1267" s="206"/>
      <c r="EF1267" s="206"/>
      <c r="EG1267" s="206"/>
      <c r="EH1267" s="206"/>
      <c r="EI1267" s="206"/>
      <c r="EJ1267" s="206"/>
      <c r="EK1267" s="206"/>
      <c r="EL1267" s="206"/>
      <c r="EM1267" s="206"/>
      <c r="EN1267" s="206"/>
      <c r="EO1267" s="206"/>
      <c r="EP1267" s="206"/>
      <c r="EQ1267" s="206"/>
      <c r="ER1267" s="206"/>
      <c r="ES1267" s="206"/>
      <c r="ET1267" s="206"/>
      <c r="EU1267" s="206"/>
      <c r="EV1267" s="206"/>
      <c r="EW1267" s="206"/>
      <c r="EX1267" s="206"/>
      <c r="EY1267" s="206"/>
      <c r="EZ1267" s="206"/>
      <c r="FA1267" s="206"/>
      <c r="FB1267" s="206"/>
      <c r="FC1267" s="206"/>
      <c r="FD1267" s="206"/>
      <c r="FE1267" s="206"/>
      <c r="FF1267" s="206"/>
      <c r="FG1267" s="206"/>
      <c r="FH1267" s="206"/>
      <c r="FI1267" s="206"/>
      <c r="FJ1267" s="206"/>
      <c r="FK1267" s="206"/>
      <c r="FL1267" s="206"/>
      <c r="FM1267" s="206"/>
      <c r="FN1267" s="206"/>
      <c r="FO1267" s="206"/>
      <c r="FP1267" s="206"/>
      <c r="FQ1267" s="206"/>
      <c r="FR1267" s="206"/>
      <c r="FS1267" s="206"/>
      <c r="FT1267" s="206"/>
      <c r="FU1267" s="206"/>
      <c r="FV1267" s="206"/>
      <c r="FW1267" s="206"/>
      <c r="FX1267" s="206"/>
      <c r="FY1267" s="206"/>
      <c r="FZ1267" s="206"/>
      <c r="GA1267" s="206"/>
      <c r="GB1267" s="206"/>
      <c r="GC1267" s="206"/>
      <c r="GD1267" s="206"/>
      <c r="GE1267" s="206"/>
      <c r="GF1267" s="206"/>
      <c r="GG1267" s="206"/>
      <c r="GH1267" s="206"/>
      <c r="GI1267" s="206"/>
      <c r="GJ1267" s="206"/>
      <c r="GK1267" s="206"/>
      <c r="GL1267" s="206"/>
      <c r="GM1267" s="206"/>
      <c r="GN1267" s="206"/>
      <c r="GO1267" s="206"/>
      <c r="GP1267" s="206"/>
      <c r="GQ1267" s="206"/>
      <c r="GR1267" s="206"/>
      <c r="GS1267" s="206"/>
      <c r="GT1267" s="206"/>
      <c r="GU1267" s="206"/>
      <c r="GV1267" s="206"/>
      <c r="GW1267" s="206"/>
      <c r="GX1267" s="206"/>
      <c r="GY1267" s="206"/>
      <c r="GZ1267" s="206"/>
      <c r="HA1267" s="206"/>
      <c r="HB1267" s="206"/>
      <c r="HC1267" s="206"/>
      <c r="HD1267" s="206"/>
      <c r="HE1267" s="206"/>
      <c r="HF1267" s="206"/>
      <c r="HG1267" s="206"/>
      <c r="HH1267" s="206"/>
      <c r="HI1267" s="206"/>
      <c r="HJ1267" s="206"/>
      <c r="HK1267" s="206"/>
      <c r="HL1267" s="206"/>
      <c r="HM1267" s="206"/>
      <c r="HN1267" s="206"/>
      <c r="HO1267" s="206"/>
      <c r="HP1267" s="206"/>
      <c r="HQ1267" s="206"/>
      <c r="HR1267" s="206"/>
      <c r="HS1267" s="206"/>
      <c r="HT1267" s="206"/>
      <c r="HU1267" s="206"/>
      <c r="HV1267" s="206"/>
      <c r="HW1267" s="206"/>
      <c r="HX1267" s="206"/>
      <c r="HY1267" s="206"/>
      <c r="HZ1267" s="206"/>
      <c r="IA1267" s="206"/>
      <c r="IB1267" s="206"/>
      <c r="IC1267" s="206"/>
      <c r="ID1267" s="206"/>
      <c r="IE1267" s="206"/>
      <c r="IF1267" s="206"/>
      <c r="IG1267" s="206"/>
      <c r="IH1267" s="206"/>
    </row>
    <row r="1268" spans="1:242" s="225" customFormat="1" hidden="1" x14ac:dyDescent="0.25">
      <c r="A1268" s="206"/>
      <c r="B1268" s="206"/>
      <c r="C1268" s="207">
        <v>43818</v>
      </c>
      <c r="D1268" s="248" t="s">
        <v>2213</v>
      </c>
      <c r="E1268" s="238" t="s">
        <v>2228</v>
      </c>
      <c r="F1268" s="238"/>
      <c r="G1268" s="249" t="s">
        <v>1749</v>
      </c>
      <c r="H1268" s="285"/>
      <c r="I1268" s="263">
        <v>450000</v>
      </c>
      <c r="J1268" s="329">
        <f t="shared" si="20"/>
        <v>7272299</v>
      </c>
      <c r="K1268" s="419"/>
      <c r="L1268" s="287"/>
      <c r="M1268" s="238" t="s">
        <v>2228</v>
      </c>
      <c r="N1268" s="287"/>
      <c r="O1268" s="287"/>
      <c r="P1268" s="287"/>
      <c r="Q1268" s="287"/>
      <c r="R1268" s="287"/>
      <c r="S1268" s="287"/>
      <c r="T1268" s="287"/>
      <c r="U1268" s="287"/>
      <c r="V1268" s="287"/>
      <c r="W1268" s="287"/>
      <c r="X1268" s="287"/>
      <c r="Y1268" s="287"/>
      <c r="Z1268" s="287"/>
      <c r="AA1268" s="287"/>
      <c r="AB1268" s="287"/>
      <c r="AC1268" s="287"/>
      <c r="AD1268" s="287"/>
      <c r="AE1268" s="287"/>
      <c r="AF1268" s="287"/>
      <c r="AG1268" s="287"/>
      <c r="AH1268" s="287"/>
      <c r="AI1268" s="287"/>
      <c r="AJ1268" s="449"/>
      <c r="AK1268" s="206"/>
      <c r="AL1268" s="206"/>
      <c r="AM1268" s="206"/>
      <c r="AN1268" s="206"/>
      <c r="AO1268" s="206"/>
      <c r="AP1268" s="206"/>
      <c r="AQ1268" s="206"/>
      <c r="AR1268" s="206"/>
      <c r="AS1268" s="206"/>
      <c r="AT1268" s="206"/>
      <c r="AU1268" s="206"/>
      <c r="AV1268" s="206"/>
      <c r="AW1268" s="206"/>
      <c r="AX1268" s="206"/>
      <c r="AY1268" s="206"/>
      <c r="AZ1268" s="206"/>
      <c r="BA1268" s="206"/>
      <c r="BB1268" s="206"/>
      <c r="BC1268" s="206"/>
      <c r="BD1268" s="206"/>
      <c r="BE1268" s="206"/>
      <c r="BF1268" s="206"/>
      <c r="BG1268" s="206"/>
      <c r="BH1268" s="206"/>
      <c r="BI1268" s="206"/>
      <c r="BJ1268" s="206"/>
      <c r="BK1268" s="206"/>
      <c r="BL1268" s="206"/>
      <c r="BM1268" s="206"/>
      <c r="BN1268" s="206"/>
      <c r="BO1268" s="206"/>
      <c r="BP1268" s="206"/>
      <c r="BQ1268" s="206"/>
      <c r="BR1268" s="206"/>
      <c r="BS1268" s="206"/>
      <c r="BT1268" s="206"/>
      <c r="BU1268" s="206"/>
      <c r="BV1268" s="206"/>
      <c r="BW1268" s="206"/>
      <c r="BX1268" s="206"/>
      <c r="BY1268" s="206"/>
      <c r="BZ1268" s="206"/>
      <c r="CA1268" s="206"/>
      <c r="CB1268" s="206"/>
      <c r="CC1268" s="206"/>
      <c r="CD1268" s="206"/>
      <c r="CE1268" s="206"/>
      <c r="CF1268" s="206"/>
      <c r="CG1268" s="206"/>
      <c r="CH1268" s="206"/>
      <c r="CI1268" s="206"/>
      <c r="CJ1268" s="206"/>
      <c r="CK1268" s="206"/>
      <c r="CL1268" s="206"/>
      <c r="CM1268" s="206"/>
      <c r="CN1268" s="206"/>
      <c r="CO1268" s="206"/>
      <c r="CP1268" s="206"/>
      <c r="CQ1268" s="206"/>
      <c r="CR1268" s="206"/>
      <c r="CS1268" s="206"/>
      <c r="CT1268" s="206"/>
      <c r="CU1268" s="206"/>
      <c r="CV1268" s="206"/>
      <c r="CW1268" s="206"/>
      <c r="CX1268" s="206"/>
      <c r="CY1268" s="206"/>
      <c r="CZ1268" s="206"/>
      <c r="DA1268" s="206"/>
      <c r="DB1268" s="206"/>
      <c r="DC1268" s="206"/>
      <c r="DD1268" s="206"/>
      <c r="DE1268" s="206"/>
      <c r="DF1268" s="206"/>
      <c r="DG1268" s="206"/>
      <c r="DH1268" s="206"/>
      <c r="DI1268" s="206"/>
      <c r="DJ1268" s="206"/>
      <c r="DK1268" s="206"/>
      <c r="DL1268" s="206"/>
      <c r="DM1268" s="206"/>
      <c r="DN1268" s="206"/>
      <c r="DO1268" s="206"/>
      <c r="DP1268" s="206"/>
      <c r="DQ1268" s="206"/>
      <c r="DR1268" s="206"/>
      <c r="DS1268" s="206"/>
      <c r="DT1268" s="206"/>
      <c r="DU1268" s="206"/>
      <c r="DV1268" s="206"/>
      <c r="DW1268" s="206"/>
      <c r="DX1268" s="206"/>
      <c r="DY1268" s="206"/>
      <c r="DZ1268" s="206"/>
      <c r="EA1268" s="206"/>
      <c r="EB1268" s="206"/>
      <c r="EC1268" s="206"/>
      <c r="ED1268" s="206"/>
      <c r="EE1268" s="206"/>
      <c r="EF1268" s="206"/>
      <c r="EG1268" s="206"/>
      <c r="EH1268" s="206"/>
      <c r="EI1268" s="206"/>
      <c r="EJ1268" s="206"/>
      <c r="EK1268" s="206"/>
      <c r="EL1268" s="206"/>
      <c r="EM1268" s="206"/>
      <c r="EN1268" s="206"/>
      <c r="EO1268" s="206"/>
      <c r="EP1268" s="206"/>
      <c r="EQ1268" s="206"/>
      <c r="ER1268" s="206"/>
      <c r="ES1268" s="206"/>
      <c r="ET1268" s="206"/>
      <c r="EU1268" s="206"/>
      <c r="EV1268" s="206"/>
      <c r="EW1268" s="206"/>
      <c r="EX1268" s="206"/>
      <c r="EY1268" s="206"/>
      <c r="EZ1268" s="206"/>
      <c r="FA1268" s="206"/>
      <c r="FB1268" s="206"/>
      <c r="FC1268" s="206"/>
      <c r="FD1268" s="206"/>
      <c r="FE1268" s="206"/>
      <c r="FF1268" s="206"/>
      <c r="FG1268" s="206"/>
      <c r="FH1268" s="206"/>
      <c r="FI1268" s="206"/>
      <c r="FJ1268" s="206"/>
      <c r="FK1268" s="206"/>
      <c r="FL1268" s="206"/>
      <c r="FM1268" s="206"/>
      <c r="FN1268" s="206"/>
      <c r="FO1268" s="206"/>
      <c r="FP1268" s="206"/>
      <c r="FQ1268" s="206"/>
      <c r="FR1268" s="206"/>
      <c r="FS1268" s="206"/>
      <c r="FT1268" s="206"/>
      <c r="FU1268" s="206"/>
      <c r="FV1268" s="206"/>
      <c r="FW1268" s="206"/>
      <c r="FX1268" s="206"/>
      <c r="FY1268" s="206"/>
      <c r="FZ1268" s="206"/>
      <c r="GA1268" s="206"/>
      <c r="GB1268" s="206"/>
      <c r="GC1268" s="206"/>
      <c r="GD1268" s="206"/>
      <c r="GE1268" s="206"/>
      <c r="GF1268" s="206"/>
      <c r="GG1268" s="206"/>
      <c r="GH1268" s="206"/>
      <c r="GI1268" s="206"/>
      <c r="GJ1268" s="206"/>
      <c r="GK1268" s="206"/>
      <c r="GL1268" s="206"/>
      <c r="GM1268" s="206"/>
      <c r="GN1268" s="206"/>
      <c r="GO1268" s="206"/>
      <c r="GP1268" s="206"/>
      <c r="GQ1268" s="206"/>
      <c r="GR1268" s="206"/>
      <c r="GS1268" s="206"/>
      <c r="GT1268" s="206"/>
      <c r="GU1268" s="206"/>
      <c r="GV1268" s="206"/>
      <c r="GW1268" s="206"/>
      <c r="GX1268" s="206"/>
      <c r="GY1268" s="206"/>
      <c r="GZ1268" s="206"/>
      <c r="HA1268" s="206"/>
      <c r="HB1268" s="206"/>
      <c r="HC1268" s="206"/>
      <c r="HD1268" s="206"/>
      <c r="HE1268" s="206"/>
      <c r="HF1268" s="206"/>
      <c r="HG1268" s="206"/>
      <c r="HH1268" s="206"/>
      <c r="HI1268" s="206"/>
      <c r="HJ1268" s="206"/>
      <c r="HK1268" s="206"/>
      <c r="HL1268" s="206"/>
      <c r="HM1268" s="206"/>
      <c r="HN1268" s="206"/>
      <c r="HO1268" s="206"/>
      <c r="HP1268" s="206"/>
      <c r="HQ1268" s="206"/>
      <c r="HR1268" s="206"/>
      <c r="HS1268" s="206"/>
      <c r="HT1268" s="206"/>
      <c r="HU1268" s="206"/>
      <c r="HV1268" s="206"/>
      <c r="HW1268" s="206"/>
      <c r="HX1268" s="206"/>
      <c r="HY1268" s="206"/>
      <c r="HZ1268" s="206"/>
      <c r="IA1268" s="206"/>
      <c r="IB1268" s="206"/>
      <c r="IC1268" s="206"/>
      <c r="ID1268" s="206"/>
      <c r="IE1268" s="206"/>
      <c r="IF1268" s="206"/>
      <c r="IG1268" s="206"/>
      <c r="IH1268" s="206"/>
    </row>
    <row r="1269" spans="1:242" s="225" customFormat="1" hidden="1" x14ac:dyDescent="0.25">
      <c r="A1269" s="206"/>
      <c r="B1269" s="206"/>
      <c r="C1269" s="207">
        <v>43818</v>
      </c>
      <c r="D1269" s="248" t="s">
        <v>2214</v>
      </c>
      <c r="E1269" s="238" t="s">
        <v>2229</v>
      </c>
      <c r="F1269" s="238"/>
      <c r="G1269" s="249" t="s">
        <v>2215</v>
      </c>
      <c r="H1269" s="285"/>
      <c r="I1269" s="263">
        <v>100000</v>
      </c>
      <c r="J1269" s="329">
        <f t="shared" si="20"/>
        <v>7172299</v>
      </c>
      <c r="K1269" s="419"/>
      <c r="L1269" s="287"/>
      <c r="M1269" s="238" t="s">
        <v>2229</v>
      </c>
      <c r="N1269" s="287"/>
      <c r="O1269" s="287"/>
      <c r="P1269" s="287"/>
      <c r="Q1269" s="287"/>
      <c r="R1269" s="287"/>
      <c r="S1269" s="287"/>
      <c r="T1269" s="287"/>
      <c r="U1269" s="287"/>
      <c r="V1269" s="287"/>
      <c r="W1269" s="287"/>
      <c r="X1269" s="287"/>
      <c r="Y1269" s="287"/>
      <c r="Z1269" s="287"/>
      <c r="AA1269" s="287"/>
      <c r="AB1269" s="287"/>
      <c r="AC1269" s="287"/>
      <c r="AD1269" s="287"/>
      <c r="AE1269" s="287"/>
      <c r="AF1269" s="287"/>
      <c r="AG1269" s="287"/>
      <c r="AH1269" s="287"/>
      <c r="AI1269" s="287"/>
      <c r="AJ1269" s="449"/>
      <c r="AK1269" s="206"/>
      <c r="AL1269" s="206"/>
      <c r="AM1269" s="206"/>
      <c r="AN1269" s="206"/>
      <c r="AO1269" s="206"/>
      <c r="AP1269" s="206"/>
      <c r="AQ1269" s="206"/>
      <c r="AR1269" s="206"/>
      <c r="AS1269" s="206"/>
      <c r="AT1269" s="206"/>
      <c r="AU1269" s="206"/>
      <c r="AV1269" s="206"/>
      <c r="AW1269" s="206"/>
      <c r="AX1269" s="206"/>
      <c r="AY1269" s="206"/>
      <c r="AZ1269" s="206"/>
      <c r="BA1269" s="206"/>
      <c r="BB1269" s="206"/>
      <c r="BC1269" s="206"/>
      <c r="BD1269" s="206"/>
      <c r="BE1269" s="206"/>
      <c r="BF1269" s="206"/>
      <c r="BG1269" s="206"/>
      <c r="BH1269" s="206"/>
      <c r="BI1269" s="206"/>
      <c r="BJ1269" s="206"/>
      <c r="BK1269" s="206"/>
      <c r="BL1269" s="206"/>
      <c r="BM1269" s="206"/>
      <c r="BN1269" s="206"/>
      <c r="BO1269" s="206"/>
      <c r="BP1269" s="206"/>
      <c r="BQ1269" s="206"/>
      <c r="BR1269" s="206"/>
      <c r="BS1269" s="206"/>
      <c r="BT1269" s="206"/>
      <c r="BU1269" s="206"/>
      <c r="BV1269" s="206"/>
      <c r="BW1269" s="206"/>
      <c r="BX1269" s="206"/>
      <c r="BY1269" s="206"/>
      <c r="BZ1269" s="206"/>
      <c r="CA1269" s="206"/>
      <c r="CB1269" s="206"/>
      <c r="CC1269" s="206"/>
      <c r="CD1269" s="206"/>
      <c r="CE1269" s="206"/>
      <c r="CF1269" s="206"/>
      <c r="CG1269" s="206"/>
      <c r="CH1269" s="206"/>
      <c r="CI1269" s="206"/>
      <c r="CJ1269" s="206"/>
      <c r="CK1269" s="206"/>
      <c r="CL1269" s="206"/>
      <c r="CM1269" s="206"/>
      <c r="CN1269" s="206"/>
      <c r="CO1269" s="206"/>
      <c r="CP1269" s="206"/>
      <c r="CQ1269" s="206"/>
      <c r="CR1269" s="206"/>
      <c r="CS1269" s="206"/>
      <c r="CT1269" s="206"/>
      <c r="CU1269" s="206"/>
      <c r="CV1269" s="206"/>
      <c r="CW1269" s="206"/>
      <c r="CX1269" s="206"/>
      <c r="CY1269" s="206"/>
      <c r="CZ1269" s="206"/>
      <c r="DA1269" s="206"/>
      <c r="DB1269" s="206"/>
      <c r="DC1269" s="206"/>
      <c r="DD1269" s="206"/>
      <c r="DE1269" s="206"/>
      <c r="DF1269" s="206"/>
      <c r="DG1269" s="206"/>
      <c r="DH1269" s="206"/>
      <c r="DI1269" s="206"/>
      <c r="DJ1269" s="206"/>
      <c r="DK1269" s="206"/>
      <c r="DL1269" s="206"/>
      <c r="DM1269" s="206"/>
      <c r="DN1269" s="206"/>
      <c r="DO1269" s="206"/>
      <c r="DP1269" s="206"/>
      <c r="DQ1269" s="206"/>
      <c r="DR1269" s="206"/>
      <c r="DS1269" s="206"/>
      <c r="DT1269" s="206"/>
      <c r="DU1269" s="206"/>
      <c r="DV1269" s="206"/>
      <c r="DW1269" s="206"/>
      <c r="DX1269" s="206"/>
      <c r="DY1269" s="206"/>
      <c r="DZ1269" s="206"/>
      <c r="EA1269" s="206"/>
      <c r="EB1269" s="206"/>
      <c r="EC1269" s="206"/>
      <c r="ED1269" s="206"/>
      <c r="EE1269" s="206"/>
      <c r="EF1269" s="206"/>
      <c r="EG1269" s="206"/>
      <c r="EH1269" s="206"/>
      <c r="EI1269" s="206"/>
      <c r="EJ1269" s="206"/>
      <c r="EK1269" s="206"/>
      <c r="EL1269" s="206"/>
      <c r="EM1269" s="206"/>
      <c r="EN1269" s="206"/>
      <c r="EO1269" s="206"/>
      <c r="EP1269" s="206"/>
      <c r="EQ1269" s="206"/>
      <c r="ER1269" s="206"/>
      <c r="ES1269" s="206"/>
      <c r="ET1269" s="206"/>
      <c r="EU1269" s="206"/>
      <c r="EV1269" s="206"/>
      <c r="EW1269" s="206"/>
      <c r="EX1269" s="206"/>
      <c r="EY1269" s="206"/>
      <c r="EZ1269" s="206"/>
      <c r="FA1269" s="206"/>
      <c r="FB1269" s="206"/>
      <c r="FC1269" s="206"/>
      <c r="FD1269" s="206"/>
      <c r="FE1269" s="206"/>
      <c r="FF1269" s="206"/>
      <c r="FG1269" s="206"/>
      <c r="FH1269" s="206"/>
      <c r="FI1269" s="206"/>
      <c r="FJ1269" s="206"/>
      <c r="FK1269" s="206"/>
      <c r="FL1269" s="206"/>
      <c r="FM1269" s="206"/>
      <c r="FN1269" s="206"/>
      <c r="FO1269" s="206"/>
      <c r="FP1269" s="206"/>
      <c r="FQ1269" s="206"/>
      <c r="FR1269" s="206"/>
      <c r="FS1269" s="206"/>
      <c r="FT1269" s="206"/>
      <c r="FU1269" s="206"/>
      <c r="FV1269" s="206"/>
      <c r="FW1269" s="206"/>
      <c r="FX1269" s="206"/>
      <c r="FY1269" s="206"/>
      <c r="FZ1269" s="206"/>
      <c r="GA1269" s="206"/>
      <c r="GB1269" s="206"/>
      <c r="GC1269" s="206"/>
      <c r="GD1269" s="206"/>
      <c r="GE1269" s="206"/>
      <c r="GF1269" s="206"/>
      <c r="GG1269" s="206"/>
      <c r="GH1269" s="206"/>
      <c r="GI1269" s="206"/>
      <c r="GJ1269" s="206"/>
      <c r="GK1269" s="206"/>
      <c r="GL1269" s="206"/>
      <c r="GM1269" s="206"/>
      <c r="GN1269" s="206"/>
      <c r="GO1269" s="206"/>
      <c r="GP1269" s="206"/>
      <c r="GQ1269" s="206"/>
      <c r="GR1269" s="206"/>
      <c r="GS1269" s="206"/>
      <c r="GT1269" s="206"/>
      <c r="GU1269" s="206"/>
      <c r="GV1269" s="206"/>
      <c r="GW1269" s="206"/>
      <c r="GX1269" s="206"/>
      <c r="GY1269" s="206"/>
      <c r="GZ1269" s="206"/>
      <c r="HA1269" s="206"/>
      <c r="HB1269" s="206"/>
      <c r="HC1269" s="206"/>
      <c r="HD1269" s="206"/>
      <c r="HE1269" s="206"/>
      <c r="HF1269" s="206"/>
      <c r="HG1269" s="206"/>
      <c r="HH1269" s="206"/>
      <c r="HI1269" s="206"/>
      <c r="HJ1269" s="206"/>
      <c r="HK1269" s="206"/>
      <c r="HL1269" s="206"/>
      <c r="HM1269" s="206"/>
      <c r="HN1269" s="206"/>
      <c r="HO1269" s="206"/>
      <c r="HP1269" s="206"/>
      <c r="HQ1269" s="206"/>
      <c r="HR1269" s="206"/>
      <c r="HS1269" s="206"/>
      <c r="HT1269" s="206"/>
      <c r="HU1269" s="206"/>
      <c r="HV1269" s="206"/>
      <c r="HW1269" s="206"/>
      <c r="HX1269" s="206"/>
      <c r="HY1269" s="206"/>
      <c r="HZ1269" s="206"/>
      <c r="IA1269" s="206"/>
      <c r="IB1269" s="206"/>
      <c r="IC1269" s="206"/>
      <c r="ID1269" s="206"/>
      <c r="IE1269" s="206"/>
      <c r="IF1269" s="206"/>
      <c r="IG1269" s="206"/>
      <c r="IH1269" s="206"/>
    </row>
    <row r="1270" spans="1:242" s="225" customFormat="1" hidden="1" x14ac:dyDescent="0.25">
      <c r="A1270" s="206"/>
      <c r="B1270" s="206"/>
      <c r="C1270" s="207">
        <v>43818</v>
      </c>
      <c r="D1270" s="248" t="s">
        <v>2216</v>
      </c>
      <c r="E1270" s="238" t="s">
        <v>2230</v>
      </c>
      <c r="F1270" s="238"/>
      <c r="G1270" s="249" t="s">
        <v>2217</v>
      </c>
      <c r="H1270" s="285"/>
      <c r="I1270" s="263">
        <v>36500</v>
      </c>
      <c r="J1270" s="329">
        <f t="shared" si="20"/>
        <v>7135799</v>
      </c>
      <c r="K1270" s="419"/>
      <c r="L1270" s="287"/>
      <c r="M1270" s="238" t="s">
        <v>2230</v>
      </c>
      <c r="N1270" s="287"/>
      <c r="O1270" s="287"/>
      <c r="P1270" s="287"/>
      <c r="Q1270" s="287"/>
      <c r="R1270" s="287"/>
      <c r="S1270" s="287"/>
      <c r="T1270" s="287"/>
      <c r="U1270" s="287"/>
      <c r="V1270" s="287"/>
      <c r="W1270" s="287"/>
      <c r="X1270" s="287"/>
      <c r="Y1270" s="287"/>
      <c r="Z1270" s="287"/>
      <c r="AA1270" s="287"/>
      <c r="AB1270" s="287"/>
      <c r="AC1270" s="287"/>
      <c r="AD1270" s="287"/>
      <c r="AE1270" s="287"/>
      <c r="AF1270" s="287"/>
      <c r="AG1270" s="287"/>
      <c r="AH1270" s="287"/>
      <c r="AI1270" s="287"/>
      <c r="AJ1270" s="449"/>
      <c r="AK1270" s="206"/>
      <c r="AL1270" s="206"/>
      <c r="AM1270" s="206"/>
      <c r="AN1270" s="206"/>
      <c r="AO1270" s="206"/>
      <c r="AP1270" s="206"/>
      <c r="AQ1270" s="206"/>
      <c r="AR1270" s="206"/>
      <c r="AS1270" s="206"/>
      <c r="AT1270" s="206"/>
      <c r="AU1270" s="206"/>
      <c r="AV1270" s="206"/>
      <c r="AW1270" s="206"/>
      <c r="AX1270" s="206"/>
      <c r="AY1270" s="206"/>
      <c r="AZ1270" s="206"/>
      <c r="BA1270" s="206"/>
      <c r="BB1270" s="206"/>
      <c r="BC1270" s="206"/>
      <c r="BD1270" s="206"/>
      <c r="BE1270" s="206"/>
      <c r="BF1270" s="206"/>
      <c r="BG1270" s="206"/>
      <c r="BH1270" s="206"/>
      <c r="BI1270" s="206"/>
      <c r="BJ1270" s="206"/>
      <c r="BK1270" s="206"/>
      <c r="BL1270" s="206"/>
      <c r="BM1270" s="206"/>
      <c r="BN1270" s="206"/>
      <c r="BO1270" s="206"/>
      <c r="BP1270" s="206"/>
      <c r="BQ1270" s="206"/>
      <c r="BR1270" s="206"/>
      <c r="BS1270" s="206"/>
      <c r="BT1270" s="206"/>
      <c r="BU1270" s="206"/>
      <c r="BV1270" s="206"/>
      <c r="BW1270" s="206"/>
      <c r="BX1270" s="206"/>
      <c r="BY1270" s="206"/>
      <c r="BZ1270" s="206"/>
      <c r="CA1270" s="206"/>
      <c r="CB1270" s="206"/>
      <c r="CC1270" s="206"/>
      <c r="CD1270" s="206"/>
      <c r="CE1270" s="206"/>
      <c r="CF1270" s="206"/>
      <c r="CG1270" s="206"/>
      <c r="CH1270" s="206"/>
      <c r="CI1270" s="206"/>
      <c r="CJ1270" s="206"/>
      <c r="CK1270" s="206"/>
      <c r="CL1270" s="206"/>
      <c r="CM1270" s="206"/>
      <c r="CN1270" s="206"/>
      <c r="CO1270" s="206"/>
      <c r="CP1270" s="206"/>
      <c r="CQ1270" s="206"/>
      <c r="CR1270" s="206"/>
      <c r="CS1270" s="206"/>
      <c r="CT1270" s="206"/>
      <c r="CU1270" s="206"/>
      <c r="CV1270" s="206"/>
      <c r="CW1270" s="206"/>
      <c r="CX1270" s="206"/>
      <c r="CY1270" s="206"/>
      <c r="CZ1270" s="206"/>
      <c r="DA1270" s="206"/>
      <c r="DB1270" s="206"/>
      <c r="DC1270" s="206"/>
      <c r="DD1270" s="206"/>
      <c r="DE1270" s="206"/>
      <c r="DF1270" s="206"/>
      <c r="DG1270" s="206"/>
      <c r="DH1270" s="206"/>
      <c r="DI1270" s="206"/>
      <c r="DJ1270" s="206"/>
      <c r="DK1270" s="206"/>
      <c r="DL1270" s="206"/>
      <c r="DM1270" s="206"/>
      <c r="DN1270" s="206"/>
      <c r="DO1270" s="206"/>
      <c r="DP1270" s="206"/>
      <c r="DQ1270" s="206"/>
      <c r="DR1270" s="206"/>
      <c r="DS1270" s="206"/>
      <c r="DT1270" s="206"/>
      <c r="DU1270" s="206"/>
      <c r="DV1270" s="206"/>
      <c r="DW1270" s="206"/>
      <c r="DX1270" s="206"/>
      <c r="DY1270" s="206"/>
      <c r="DZ1270" s="206"/>
      <c r="EA1270" s="206"/>
      <c r="EB1270" s="206"/>
      <c r="EC1270" s="206"/>
      <c r="ED1270" s="206"/>
      <c r="EE1270" s="206"/>
      <c r="EF1270" s="206"/>
      <c r="EG1270" s="206"/>
      <c r="EH1270" s="206"/>
      <c r="EI1270" s="206"/>
      <c r="EJ1270" s="206"/>
      <c r="EK1270" s="206"/>
      <c r="EL1270" s="206"/>
      <c r="EM1270" s="206"/>
      <c r="EN1270" s="206"/>
      <c r="EO1270" s="206"/>
      <c r="EP1270" s="206"/>
      <c r="EQ1270" s="206"/>
      <c r="ER1270" s="206"/>
      <c r="ES1270" s="206"/>
      <c r="ET1270" s="206"/>
      <c r="EU1270" s="206"/>
      <c r="EV1270" s="206"/>
      <c r="EW1270" s="206"/>
      <c r="EX1270" s="206"/>
      <c r="EY1270" s="206"/>
      <c r="EZ1270" s="206"/>
      <c r="FA1270" s="206"/>
      <c r="FB1270" s="206"/>
      <c r="FC1270" s="206"/>
      <c r="FD1270" s="206"/>
      <c r="FE1270" s="206"/>
      <c r="FF1270" s="206"/>
      <c r="FG1270" s="206"/>
      <c r="FH1270" s="206"/>
      <c r="FI1270" s="206"/>
      <c r="FJ1270" s="206"/>
      <c r="FK1270" s="206"/>
      <c r="FL1270" s="206"/>
      <c r="FM1270" s="206"/>
      <c r="FN1270" s="206"/>
      <c r="FO1270" s="206"/>
      <c r="FP1270" s="206"/>
      <c r="FQ1270" s="206"/>
      <c r="FR1270" s="206"/>
      <c r="FS1270" s="206"/>
      <c r="FT1270" s="206"/>
      <c r="FU1270" s="206"/>
      <c r="FV1270" s="206"/>
      <c r="FW1270" s="206"/>
      <c r="FX1270" s="206"/>
      <c r="FY1270" s="206"/>
      <c r="FZ1270" s="206"/>
      <c r="GA1270" s="206"/>
      <c r="GB1270" s="206"/>
      <c r="GC1270" s="206"/>
      <c r="GD1270" s="206"/>
      <c r="GE1270" s="206"/>
      <c r="GF1270" s="206"/>
      <c r="GG1270" s="206"/>
      <c r="GH1270" s="206"/>
      <c r="GI1270" s="206"/>
      <c r="GJ1270" s="206"/>
      <c r="GK1270" s="206"/>
      <c r="GL1270" s="206"/>
      <c r="GM1270" s="206"/>
      <c r="GN1270" s="206"/>
      <c r="GO1270" s="206"/>
      <c r="GP1270" s="206"/>
      <c r="GQ1270" s="206"/>
      <c r="GR1270" s="206"/>
      <c r="GS1270" s="206"/>
      <c r="GT1270" s="206"/>
      <c r="GU1270" s="206"/>
      <c r="GV1270" s="206"/>
      <c r="GW1270" s="206"/>
      <c r="GX1270" s="206"/>
      <c r="GY1270" s="206"/>
      <c r="GZ1270" s="206"/>
      <c r="HA1270" s="206"/>
      <c r="HB1270" s="206"/>
      <c r="HC1270" s="206"/>
      <c r="HD1270" s="206"/>
      <c r="HE1270" s="206"/>
      <c r="HF1270" s="206"/>
      <c r="HG1270" s="206"/>
      <c r="HH1270" s="206"/>
      <c r="HI1270" s="206"/>
      <c r="HJ1270" s="206"/>
      <c r="HK1270" s="206"/>
      <c r="HL1270" s="206"/>
      <c r="HM1270" s="206"/>
      <c r="HN1270" s="206"/>
      <c r="HO1270" s="206"/>
      <c r="HP1270" s="206"/>
      <c r="HQ1270" s="206"/>
      <c r="HR1270" s="206"/>
      <c r="HS1270" s="206"/>
      <c r="HT1270" s="206"/>
      <c r="HU1270" s="206"/>
      <c r="HV1270" s="206"/>
      <c r="HW1270" s="206"/>
      <c r="HX1270" s="206"/>
      <c r="HY1270" s="206"/>
      <c r="HZ1270" s="206"/>
      <c r="IA1270" s="206"/>
      <c r="IB1270" s="206"/>
      <c r="IC1270" s="206"/>
      <c r="ID1270" s="206"/>
      <c r="IE1270" s="206"/>
      <c r="IF1270" s="206"/>
      <c r="IG1270" s="206"/>
      <c r="IH1270" s="206"/>
    </row>
    <row r="1271" spans="1:242" s="225" customFormat="1" hidden="1" x14ac:dyDescent="0.25">
      <c r="A1271" s="206"/>
      <c r="B1271" s="206"/>
      <c r="C1271" s="207">
        <v>43818</v>
      </c>
      <c r="D1271" s="248" t="s">
        <v>1193</v>
      </c>
      <c r="E1271" s="238" t="s">
        <v>2231</v>
      </c>
      <c r="F1271" s="238"/>
      <c r="G1271" s="249" t="s">
        <v>1999</v>
      </c>
      <c r="H1271" s="285"/>
      <c r="I1271" s="263">
        <v>126000</v>
      </c>
      <c r="J1271" s="329">
        <f t="shared" si="20"/>
        <v>7009799</v>
      </c>
      <c r="K1271" s="419"/>
      <c r="L1271" s="287"/>
      <c r="M1271" s="238" t="s">
        <v>2231</v>
      </c>
      <c r="N1271" s="287"/>
      <c r="O1271" s="287"/>
      <c r="P1271" s="287"/>
      <c r="Q1271" s="287"/>
      <c r="R1271" s="287"/>
      <c r="S1271" s="287"/>
      <c r="T1271" s="287"/>
      <c r="U1271" s="287"/>
      <c r="V1271" s="287"/>
      <c r="W1271" s="287"/>
      <c r="X1271" s="287"/>
      <c r="Y1271" s="287"/>
      <c r="Z1271" s="287"/>
      <c r="AA1271" s="287"/>
      <c r="AB1271" s="287"/>
      <c r="AC1271" s="287"/>
      <c r="AD1271" s="287"/>
      <c r="AE1271" s="287"/>
      <c r="AF1271" s="287"/>
      <c r="AG1271" s="287"/>
      <c r="AH1271" s="287"/>
      <c r="AI1271" s="287"/>
      <c r="AJ1271" s="449"/>
      <c r="AK1271" s="206"/>
      <c r="AL1271" s="206"/>
      <c r="AM1271" s="206"/>
      <c r="AN1271" s="206"/>
      <c r="AO1271" s="206"/>
      <c r="AP1271" s="206"/>
      <c r="AQ1271" s="206"/>
      <c r="AR1271" s="206"/>
      <c r="AS1271" s="206"/>
      <c r="AT1271" s="206"/>
      <c r="AU1271" s="206"/>
      <c r="AV1271" s="206"/>
      <c r="AW1271" s="206"/>
      <c r="AX1271" s="206"/>
      <c r="AY1271" s="206"/>
      <c r="AZ1271" s="206"/>
      <c r="BA1271" s="206"/>
      <c r="BB1271" s="206"/>
      <c r="BC1271" s="206"/>
      <c r="BD1271" s="206"/>
      <c r="BE1271" s="206"/>
      <c r="BF1271" s="206"/>
      <c r="BG1271" s="206"/>
      <c r="BH1271" s="206"/>
      <c r="BI1271" s="206"/>
      <c r="BJ1271" s="206"/>
      <c r="BK1271" s="206"/>
      <c r="BL1271" s="206"/>
      <c r="BM1271" s="206"/>
      <c r="BN1271" s="206"/>
      <c r="BO1271" s="206"/>
      <c r="BP1271" s="206"/>
      <c r="BQ1271" s="206"/>
      <c r="BR1271" s="206"/>
      <c r="BS1271" s="206"/>
      <c r="BT1271" s="206"/>
      <c r="BU1271" s="206"/>
      <c r="BV1271" s="206"/>
      <c r="BW1271" s="206"/>
      <c r="BX1271" s="206"/>
      <c r="BY1271" s="206"/>
      <c r="BZ1271" s="206"/>
      <c r="CA1271" s="206"/>
      <c r="CB1271" s="206"/>
      <c r="CC1271" s="206"/>
      <c r="CD1271" s="206"/>
      <c r="CE1271" s="206"/>
      <c r="CF1271" s="206"/>
      <c r="CG1271" s="206"/>
      <c r="CH1271" s="206"/>
      <c r="CI1271" s="206"/>
      <c r="CJ1271" s="206"/>
      <c r="CK1271" s="206"/>
      <c r="CL1271" s="206"/>
      <c r="CM1271" s="206"/>
      <c r="CN1271" s="206"/>
      <c r="CO1271" s="206"/>
      <c r="CP1271" s="206"/>
      <c r="CQ1271" s="206"/>
      <c r="CR1271" s="206"/>
      <c r="CS1271" s="206"/>
      <c r="CT1271" s="206"/>
      <c r="CU1271" s="206"/>
      <c r="CV1271" s="206"/>
      <c r="CW1271" s="206"/>
      <c r="CX1271" s="206"/>
      <c r="CY1271" s="206"/>
      <c r="CZ1271" s="206"/>
      <c r="DA1271" s="206"/>
      <c r="DB1271" s="206"/>
      <c r="DC1271" s="206"/>
      <c r="DD1271" s="206"/>
      <c r="DE1271" s="206"/>
      <c r="DF1271" s="206"/>
      <c r="DG1271" s="206"/>
      <c r="DH1271" s="206"/>
      <c r="DI1271" s="206"/>
      <c r="DJ1271" s="206"/>
      <c r="DK1271" s="206"/>
      <c r="DL1271" s="206"/>
      <c r="DM1271" s="206"/>
      <c r="DN1271" s="206"/>
      <c r="DO1271" s="206"/>
      <c r="DP1271" s="206"/>
      <c r="DQ1271" s="206"/>
      <c r="DR1271" s="206"/>
      <c r="DS1271" s="206"/>
      <c r="DT1271" s="206"/>
      <c r="DU1271" s="206"/>
      <c r="DV1271" s="206"/>
      <c r="DW1271" s="206"/>
      <c r="DX1271" s="206"/>
      <c r="DY1271" s="206"/>
      <c r="DZ1271" s="206"/>
      <c r="EA1271" s="206"/>
      <c r="EB1271" s="206"/>
      <c r="EC1271" s="206"/>
      <c r="ED1271" s="206"/>
      <c r="EE1271" s="206"/>
      <c r="EF1271" s="206"/>
      <c r="EG1271" s="206"/>
      <c r="EH1271" s="206"/>
      <c r="EI1271" s="206"/>
      <c r="EJ1271" s="206"/>
      <c r="EK1271" s="206"/>
      <c r="EL1271" s="206"/>
      <c r="EM1271" s="206"/>
      <c r="EN1271" s="206"/>
      <c r="EO1271" s="206"/>
      <c r="EP1271" s="206"/>
      <c r="EQ1271" s="206"/>
      <c r="ER1271" s="206"/>
      <c r="ES1271" s="206"/>
      <c r="ET1271" s="206"/>
      <c r="EU1271" s="206"/>
      <c r="EV1271" s="206"/>
      <c r="EW1271" s="206"/>
      <c r="EX1271" s="206"/>
      <c r="EY1271" s="206"/>
      <c r="EZ1271" s="206"/>
      <c r="FA1271" s="206"/>
      <c r="FB1271" s="206"/>
      <c r="FC1271" s="206"/>
      <c r="FD1271" s="206"/>
      <c r="FE1271" s="206"/>
      <c r="FF1271" s="206"/>
      <c r="FG1271" s="206"/>
      <c r="FH1271" s="206"/>
      <c r="FI1271" s="206"/>
      <c r="FJ1271" s="206"/>
      <c r="FK1271" s="206"/>
      <c r="FL1271" s="206"/>
      <c r="FM1271" s="206"/>
      <c r="FN1271" s="206"/>
      <c r="FO1271" s="206"/>
      <c r="FP1271" s="206"/>
      <c r="FQ1271" s="206"/>
      <c r="FR1271" s="206"/>
      <c r="FS1271" s="206"/>
      <c r="FT1271" s="206"/>
      <c r="FU1271" s="206"/>
      <c r="FV1271" s="206"/>
      <c r="FW1271" s="206"/>
      <c r="FX1271" s="206"/>
      <c r="FY1271" s="206"/>
      <c r="FZ1271" s="206"/>
      <c r="GA1271" s="206"/>
      <c r="GB1271" s="206"/>
      <c r="GC1271" s="206"/>
      <c r="GD1271" s="206"/>
      <c r="GE1271" s="206"/>
      <c r="GF1271" s="206"/>
      <c r="GG1271" s="206"/>
      <c r="GH1271" s="206"/>
      <c r="GI1271" s="206"/>
      <c r="GJ1271" s="206"/>
      <c r="GK1271" s="206"/>
      <c r="GL1271" s="206"/>
      <c r="GM1271" s="206"/>
      <c r="GN1271" s="206"/>
      <c r="GO1271" s="206"/>
      <c r="GP1271" s="206"/>
      <c r="GQ1271" s="206"/>
      <c r="GR1271" s="206"/>
      <c r="GS1271" s="206"/>
      <c r="GT1271" s="206"/>
      <c r="GU1271" s="206"/>
      <c r="GV1271" s="206"/>
      <c r="GW1271" s="206"/>
      <c r="GX1271" s="206"/>
      <c r="GY1271" s="206"/>
      <c r="GZ1271" s="206"/>
      <c r="HA1271" s="206"/>
      <c r="HB1271" s="206"/>
      <c r="HC1271" s="206"/>
      <c r="HD1271" s="206"/>
      <c r="HE1271" s="206"/>
      <c r="HF1271" s="206"/>
      <c r="HG1271" s="206"/>
      <c r="HH1271" s="206"/>
      <c r="HI1271" s="206"/>
      <c r="HJ1271" s="206"/>
      <c r="HK1271" s="206"/>
      <c r="HL1271" s="206"/>
      <c r="HM1271" s="206"/>
      <c r="HN1271" s="206"/>
      <c r="HO1271" s="206"/>
      <c r="HP1271" s="206"/>
      <c r="HQ1271" s="206"/>
      <c r="HR1271" s="206"/>
      <c r="HS1271" s="206"/>
      <c r="HT1271" s="206"/>
      <c r="HU1271" s="206"/>
      <c r="HV1271" s="206"/>
      <c r="HW1271" s="206"/>
      <c r="HX1271" s="206"/>
      <c r="HY1271" s="206"/>
      <c r="HZ1271" s="206"/>
      <c r="IA1271" s="206"/>
      <c r="IB1271" s="206"/>
      <c r="IC1271" s="206"/>
      <c r="ID1271" s="206"/>
      <c r="IE1271" s="206"/>
      <c r="IF1271" s="206"/>
      <c r="IG1271" s="206"/>
      <c r="IH1271" s="206"/>
    </row>
    <row r="1272" spans="1:242" s="225" customFormat="1" hidden="1" x14ac:dyDescent="0.25">
      <c r="A1272" s="206"/>
      <c r="B1272" s="206"/>
      <c r="C1272" s="207">
        <v>43818</v>
      </c>
      <c r="D1272" s="248" t="s">
        <v>2218</v>
      </c>
      <c r="E1272" s="238" t="s">
        <v>2232</v>
      </c>
      <c r="F1272" s="238"/>
      <c r="G1272" s="249" t="s">
        <v>2219</v>
      </c>
      <c r="H1272" s="285"/>
      <c r="I1272" s="263">
        <v>1890551</v>
      </c>
      <c r="J1272" s="329">
        <f t="shared" si="20"/>
        <v>5119248</v>
      </c>
      <c r="K1272" s="419"/>
      <c r="L1272" s="287"/>
      <c r="M1272" s="238" t="s">
        <v>2232</v>
      </c>
      <c r="N1272" s="287"/>
      <c r="O1272" s="287"/>
      <c r="P1272" s="287"/>
      <c r="Q1272" s="287"/>
      <c r="R1272" s="287"/>
      <c r="S1272" s="287"/>
      <c r="T1272" s="287"/>
      <c r="U1272" s="287"/>
      <c r="V1272" s="287"/>
      <c r="W1272" s="287"/>
      <c r="X1272" s="287"/>
      <c r="Y1272" s="287"/>
      <c r="Z1272" s="287"/>
      <c r="AA1272" s="287"/>
      <c r="AB1272" s="287"/>
      <c r="AC1272" s="287"/>
      <c r="AD1272" s="287"/>
      <c r="AE1272" s="287"/>
      <c r="AF1272" s="287"/>
      <c r="AG1272" s="287"/>
      <c r="AH1272" s="287"/>
      <c r="AI1272" s="287"/>
      <c r="AJ1272" s="449"/>
      <c r="AK1272" s="206"/>
      <c r="AL1272" s="206"/>
      <c r="AM1272" s="206"/>
      <c r="AN1272" s="206"/>
      <c r="AO1272" s="206"/>
      <c r="AP1272" s="206"/>
      <c r="AQ1272" s="206"/>
      <c r="AR1272" s="206"/>
      <c r="AS1272" s="206"/>
      <c r="AT1272" s="206"/>
      <c r="AU1272" s="206"/>
      <c r="AV1272" s="206"/>
      <c r="AW1272" s="206"/>
      <c r="AX1272" s="206"/>
      <c r="AY1272" s="206"/>
      <c r="AZ1272" s="206"/>
      <c r="BA1272" s="206"/>
      <c r="BB1272" s="206"/>
      <c r="BC1272" s="206"/>
      <c r="BD1272" s="206"/>
      <c r="BE1272" s="206"/>
      <c r="BF1272" s="206"/>
      <c r="BG1272" s="206"/>
      <c r="BH1272" s="206"/>
      <c r="BI1272" s="206"/>
      <c r="BJ1272" s="206"/>
      <c r="BK1272" s="206"/>
      <c r="BL1272" s="206"/>
      <c r="BM1272" s="206"/>
      <c r="BN1272" s="206"/>
      <c r="BO1272" s="206"/>
      <c r="BP1272" s="206"/>
      <c r="BQ1272" s="206"/>
      <c r="BR1272" s="206"/>
      <c r="BS1272" s="206"/>
      <c r="BT1272" s="206"/>
      <c r="BU1272" s="206"/>
      <c r="BV1272" s="206"/>
      <c r="BW1272" s="206"/>
      <c r="BX1272" s="206"/>
      <c r="BY1272" s="206"/>
      <c r="BZ1272" s="206"/>
      <c r="CA1272" s="206"/>
      <c r="CB1272" s="206"/>
      <c r="CC1272" s="206"/>
      <c r="CD1272" s="206"/>
      <c r="CE1272" s="206"/>
      <c r="CF1272" s="206"/>
      <c r="CG1272" s="206"/>
      <c r="CH1272" s="206"/>
      <c r="CI1272" s="206"/>
      <c r="CJ1272" s="206"/>
      <c r="CK1272" s="206"/>
      <c r="CL1272" s="206"/>
      <c r="CM1272" s="206"/>
      <c r="CN1272" s="206"/>
      <c r="CO1272" s="206"/>
      <c r="CP1272" s="206"/>
      <c r="CQ1272" s="206"/>
      <c r="CR1272" s="206"/>
      <c r="CS1272" s="206"/>
      <c r="CT1272" s="206"/>
      <c r="CU1272" s="206"/>
      <c r="CV1272" s="206"/>
      <c r="CW1272" s="206"/>
      <c r="CX1272" s="206"/>
      <c r="CY1272" s="206"/>
      <c r="CZ1272" s="206"/>
      <c r="DA1272" s="206"/>
      <c r="DB1272" s="206"/>
      <c r="DC1272" s="206"/>
      <c r="DD1272" s="206"/>
      <c r="DE1272" s="206"/>
      <c r="DF1272" s="206"/>
      <c r="DG1272" s="206"/>
      <c r="DH1272" s="206"/>
      <c r="DI1272" s="206"/>
      <c r="DJ1272" s="206"/>
      <c r="DK1272" s="206"/>
      <c r="DL1272" s="206"/>
      <c r="DM1272" s="206"/>
      <c r="DN1272" s="206"/>
      <c r="DO1272" s="206"/>
      <c r="DP1272" s="206"/>
      <c r="DQ1272" s="206"/>
      <c r="DR1272" s="206"/>
      <c r="DS1272" s="206"/>
      <c r="DT1272" s="206"/>
      <c r="DU1272" s="206"/>
      <c r="DV1272" s="206"/>
      <c r="DW1272" s="206"/>
      <c r="DX1272" s="206"/>
      <c r="DY1272" s="206"/>
      <c r="DZ1272" s="206"/>
      <c r="EA1272" s="206"/>
      <c r="EB1272" s="206"/>
      <c r="EC1272" s="206"/>
      <c r="ED1272" s="206"/>
      <c r="EE1272" s="206"/>
      <c r="EF1272" s="206"/>
      <c r="EG1272" s="206"/>
      <c r="EH1272" s="206"/>
      <c r="EI1272" s="206"/>
      <c r="EJ1272" s="206"/>
      <c r="EK1272" s="206"/>
      <c r="EL1272" s="206"/>
      <c r="EM1272" s="206"/>
      <c r="EN1272" s="206"/>
      <c r="EO1272" s="206"/>
      <c r="EP1272" s="206"/>
      <c r="EQ1272" s="206"/>
      <c r="ER1272" s="206"/>
      <c r="ES1272" s="206"/>
      <c r="ET1272" s="206"/>
      <c r="EU1272" s="206"/>
      <c r="EV1272" s="206"/>
      <c r="EW1272" s="206"/>
      <c r="EX1272" s="206"/>
      <c r="EY1272" s="206"/>
      <c r="EZ1272" s="206"/>
      <c r="FA1272" s="206"/>
      <c r="FB1272" s="206"/>
      <c r="FC1272" s="206"/>
      <c r="FD1272" s="206"/>
      <c r="FE1272" s="206"/>
      <c r="FF1272" s="206"/>
      <c r="FG1272" s="206"/>
      <c r="FH1272" s="206"/>
      <c r="FI1272" s="206"/>
      <c r="FJ1272" s="206"/>
      <c r="FK1272" s="206"/>
      <c r="FL1272" s="206"/>
      <c r="FM1272" s="206"/>
      <c r="FN1272" s="206"/>
      <c r="FO1272" s="206"/>
      <c r="FP1272" s="206"/>
      <c r="FQ1272" s="206"/>
      <c r="FR1272" s="206"/>
      <c r="FS1272" s="206"/>
      <c r="FT1272" s="206"/>
      <c r="FU1272" s="206"/>
      <c r="FV1272" s="206"/>
      <c r="FW1272" s="206"/>
      <c r="FX1272" s="206"/>
      <c r="FY1272" s="206"/>
      <c r="FZ1272" s="206"/>
      <c r="GA1272" s="206"/>
      <c r="GB1272" s="206"/>
      <c r="GC1272" s="206"/>
      <c r="GD1272" s="206"/>
      <c r="GE1272" s="206"/>
      <c r="GF1272" s="206"/>
      <c r="GG1272" s="206"/>
      <c r="GH1272" s="206"/>
      <c r="GI1272" s="206"/>
      <c r="GJ1272" s="206"/>
      <c r="GK1272" s="206"/>
      <c r="GL1272" s="206"/>
      <c r="GM1272" s="206"/>
      <c r="GN1272" s="206"/>
      <c r="GO1272" s="206"/>
      <c r="GP1272" s="206"/>
      <c r="GQ1272" s="206"/>
      <c r="GR1272" s="206"/>
      <c r="GS1272" s="206"/>
      <c r="GT1272" s="206"/>
      <c r="GU1272" s="206"/>
      <c r="GV1272" s="206"/>
      <c r="GW1272" s="206"/>
      <c r="GX1272" s="206"/>
      <c r="GY1272" s="206"/>
      <c r="GZ1272" s="206"/>
      <c r="HA1272" s="206"/>
      <c r="HB1272" s="206"/>
      <c r="HC1272" s="206"/>
      <c r="HD1272" s="206"/>
      <c r="HE1272" s="206"/>
      <c r="HF1272" s="206"/>
      <c r="HG1272" s="206"/>
      <c r="HH1272" s="206"/>
      <c r="HI1272" s="206"/>
      <c r="HJ1272" s="206"/>
      <c r="HK1272" s="206"/>
      <c r="HL1272" s="206"/>
      <c r="HM1272" s="206"/>
      <c r="HN1272" s="206"/>
      <c r="HO1272" s="206"/>
      <c r="HP1272" s="206"/>
      <c r="HQ1272" s="206"/>
      <c r="HR1272" s="206"/>
      <c r="HS1272" s="206"/>
      <c r="HT1272" s="206"/>
      <c r="HU1272" s="206"/>
      <c r="HV1272" s="206"/>
      <c r="HW1272" s="206"/>
      <c r="HX1272" s="206"/>
      <c r="HY1272" s="206"/>
      <c r="HZ1272" s="206"/>
      <c r="IA1272" s="206"/>
      <c r="IB1272" s="206"/>
      <c r="IC1272" s="206"/>
      <c r="ID1272" s="206"/>
      <c r="IE1272" s="206"/>
      <c r="IF1272" s="206"/>
      <c r="IG1272" s="206"/>
      <c r="IH1272" s="206"/>
    </row>
    <row r="1273" spans="1:242" s="225" customFormat="1" hidden="1" x14ac:dyDescent="0.25">
      <c r="A1273" s="206"/>
      <c r="B1273" s="206"/>
      <c r="C1273" s="207">
        <v>43818</v>
      </c>
      <c r="D1273" s="248" t="s">
        <v>2233</v>
      </c>
      <c r="E1273" s="238"/>
      <c r="F1273" s="238"/>
      <c r="G1273" s="249"/>
      <c r="H1273" s="349">
        <v>1305000</v>
      </c>
      <c r="I1273" s="263"/>
      <c r="J1273" s="329">
        <f t="shared" si="20"/>
        <v>6424248</v>
      </c>
      <c r="K1273" s="419"/>
      <c r="L1273" s="287"/>
      <c r="M1273" s="238"/>
      <c r="N1273" s="287"/>
      <c r="O1273" s="287"/>
      <c r="P1273" s="287"/>
      <c r="Q1273" s="287"/>
      <c r="R1273" s="287"/>
      <c r="S1273" s="287"/>
      <c r="T1273" s="287"/>
      <c r="U1273" s="287"/>
      <c r="V1273" s="287"/>
      <c r="W1273" s="287"/>
      <c r="X1273" s="287"/>
      <c r="Y1273" s="287"/>
      <c r="Z1273" s="287"/>
      <c r="AA1273" s="287"/>
      <c r="AB1273" s="287"/>
      <c r="AC1273" s="287"/>
      <c r="AD1273" s="287"/>
      <c r="AE1273" s="287"/>
      <c r="AF1273" s="287"/>
      <c r="AG1273" s="287"/>
      <c r="AH1273" s="287"/>
      <c r="AI1273" s="287"/>
      <c r="AJ1273" s="449"/>
      <c r="AK1273" s="206"/>
      <c r="AL1273" s="206"/>
      <c r="AM1273" s="206"/>
      <c r="AN1273" s="206"/>
      <c r="AO1273" s="206"/>
      <c r="AP1273" s="206"/>
      <c r="AQ1273" s="206"/>
      <c r="AR1273" s="206"/>
      <c r="AS1273" s="206"/>
      <c r="AT1273" s="206"/>
      <c r="AU1273" s="206"/>
      <c r="AV1273" s="206"/>
      <c r="AW1273" s="206"/>
      <c r="AX1273" s="206"/>
      <c r="AY1273" s="206"/>
      <c r="AZ1273" s="206"/>
      <c r="BA1273" s="206"/>
      <c r="BB1273" s="206"/>
      <c r="BC1273" s="206"/>
      <c r="BD1273" s="206"/>
      <c r="BE1273" s="206"/>
      <c r="BF1273" s="206"/>
      <c r="BG1273" s="206"/>
      <c r="BH1273" s="206"/>
      <c r="BI1273" s="206"/>
      <c r="BJ1273" s="206"/>
      <c r="BK1273" s="206"/>
      <c r="BL1273" s="206"/>
      <c r="BM1273" s="206"/>
      <c r="BN1273" s="206"/>
      <c r="BO1273" s="206"/>
      <c r="BP1273" s="206"/>
      <c r="BQ1273" s="206"/>
      <c r="BR1273" s="206"/>
      <c r="BS1273" s="206"/>
      <c r="BT1273" s="206"/>
      <c r="BU1273" s="206"/>
      <c r="BV1273" s="206"/>
      <c r="BW1273" s="206"/>
      <c r="BX1273" s="206"/>
      <c r="BY1273" s="206"/>
      <c r="BZ1273" s="206"/>
      <c r="CA1273" s="206"/>
      <c r="CB1273" s="206"/>
      <c r="CC1273" s="206"/>
      <c r="CD1273" s="206"/>
      <c r="CE1273" s="206"/>
      <c r="CF1273" s="206"/>
      <c r="CG1273" s="206"/>
      <c r="CH1273" s="206"/>
      <c r="CI1273" s="206"/>
      <c r="CJ1273" s="206"/>
      <c r="CK1273" s="206"/>
      <c r="CL1273" s="206"/>
      <c r="CM1273" s="206"/>
      <c r="CN1273" s="206"/>
      <c r="CO1273" s="206"/>
      <c r="CP1273" s="206"/>
      <c r="CQ1273" s="206"/>
      <c r="CR1273" s="206"/>
      <c r="CS1273" s="206"/>
      <c r="CT1273" s="206"/>
      <c r="CU1273" s="206"/>
      <c r="CV1273" s="206"/>
      <c r="CW1273" s="206"/>
      <c r="CX1273" s="206"/>
      <c r="CY1273" s="206"/>
      <c r="CZ1273" s="206"/>
      <c r="DA1273" s="206"/>
      <c r="DB1273" s="206"/>
      <c r="DC1273" s="206"/>
      <c r="DD1273" s="206"/>
      <c r="DE1273" s="206"/>
      <c r="DF1273" s="206"/>
      <c r="DG1273" s="206"/>
      <c r="DH1273" s="206"/>
      <c r="DI1273" s="206"/>
      <c r="DJ1273" s="206"/>
      <c r="DK1273" s="206"/>
      <c r="DL1273" s="206"/>
      <c r="DM1273" s="206"/>
      <c r="DN1273" s="206"/>
      <c r="DO1273" s="206"/>
      <c r="DP1273" s="206"/>
      <c r="DQ1273" s="206"/>
      <c r="DR1273" s="206"/>
      <c r="DS1273" s="206"/>
      <c r="DT1273" s="206"/>
      <c r="DU1273" s="206"/>
      <c r="DV1273" s="206"/>
      <c r="DW1273" s="206"/>
      <c r="DX1273" s="206"/>
      <c r="DY1273" s="206"/>
      <c r="DZ1273" s="206"/>
      <c r="EA1273" s="206"/>
      <c r="EB1273" s="206"/>
      <c r="EC1273" s="206"/>
      <c r="ED1273" s="206"/>
      <c r="EE1273" s="206"/>
      <c r="EF1273" s="206"/>
      <c r="EG1273" s="206"/>
      <c r="EH1273" s="206"/>
      <c r="EI1273" s="206"/>
      <c r="EJ1273" s="206"/>
      <c r="EK1273" s="206"/>
      <c r="EL1273" s="206"/>
      <c r="EM1273" s="206"/>
      <c r="EN1273" s="206"/>
      <c r="EO1273" s="206"/>
      <c r="EP1273" s="206"/>
      <c r="EQ1273" s="206"/>
      <c r="ER1273" s="206"/>
      <c r="ES1273" s="206"/>
      <c r="ET1273" s="206"/>
      <c r="EU1273" s="206"/>
      <c r="EV1273" s="206"/>
      <c r="EW1273" s="206"/>
      <c r="EX1273" s="206"/>
      <c r="EY1273" s="206"/>
      <c r="EZ1273" s="206"/>
      <c r="FA1273" s="206"/>
      <c r="FB1273" s="206"/>
      <c r="FC1273" s="206"/>
      <c r="FD1273" s="206"/>
      <c r="FE1273" s="206"/>
      <c r="FF1273" s="206"/>
      <c r="FG1273" s="206"/>
      <c r="FH1273" s="206"/>
      <c r="FI1273" s="206"/>
      <c r="FJ1273" s="206"/>
      <c r="FK1273" s="206"/>
      <c r="FL1273" s="206"/>
      <c r="FM1273" s="206"/>
      <c r="FN1273" s="206"/>
      <c r="FO1273" s="206"/>
      <c r="FP1273" s="206"/>
      <c r="FQ1273" s="206"/>
      <c r="FR1273" s="206"/>
      <c r="FS1273" s="206"/>
      <c r="FT1273" s="206"/>
      <c r="FU1273" s="206"/>
      <c r="FV1273" s="206"/>
      <c r="FW1273" s="206"/>
      <c r="FX1273" s="206"/>
      <c r="FY1273" s="206"/>
      <c r="FZ1273" s="206"/>
      <c r="GA1273" s="206"/>
      <c r="GB1273" s="206"/>
      <c r="GC1273" s="206"/>
      <c r="GD1273" s="206"/>
      <c r="GE1273" s="206"/>
      <c r="GF1273" s="206"/>
      <c r="GG1273" s="206"/>
      <c r="GH1273" s="206"/>
      <c r="GI1273" s="206"/>
      <c r="GJ1273" s="206"/>
      <c r="GK1273" s="206"/>
      <c r="GL1273" s="206"/>
      <c r="GM1273" s="206"/>
      <c r="GN1273" s="206"/>
      <c r="GO1273" s="206"/>
      <c r="GP1273" s="206"/>
      <c r="GQ1273" s="206"/>
      <c r="GR1273" s="206"/>
      <c r="GS1273" s="206"/>
      <c r="GT1273" s="206"/>
      <c r="GU1273" s="206"/>
      <c r="GV1273" s="206"/>
      <c r="GW1273" s="206"/>
      <c r="GX1273" s="206"/>
      <c r="GY1273" s="206"/>
      <c r="GZ1273" s="206"/>
      <c r="HA1273" s="206"/>
      <c r="HB1273" s="206"/>
      <c r="HC1273" s="206"/>
      <c r="HD1273" s="206"/>
      <c r="HE1273" s="206"/>
      <c r="HF1273" s="206"/>
      <c r="HG1273" s="206"/>
      <c r="HH1273" s="206"/>
      <c r="HI1273" s="206"/>
      <c r="HJ1273" s="206"/>
      <c r="HK1273" s="206"/>
      <c r="HL1273" s="206"/>
      <c r="HM1273" s="206"/>
      <c r="HN1273" s="206"/>
      <c r="HO1273" s="206"/>
      <c r="HP1273" s="206"/>
      <c r="HQ1273" s="206"/>
      <c r="HR1273" s="206"/>
      <c r="HS1273" s="206"/>
      <c r="HT1273" s="206"/>
      <c r="HU1273" s="206"/>
      <c r="HV1273" s="206"/>
      <c r="HW1273" s="206"/>
      <c r="HX1273" s="206"/>
      <c r="HY1273" s="206"/>
      <c r="HZ1273" s="206"/>
      <c r="IA1273" s="206"/>
      <c r="IB1273" s="206"/>
      <c r="IC1273" s="206"/>
      <c r="ID1273" s="206"/>
      <c r="IE1273" s="206"/>
      <c r="IF1273" s="206"/>
      <c r="IG1273" s="206"/>
      <c r="IH1273" s="206"/>
    </row>
    <row r="1274" spans="1:242" s="225" customFormat="1" hidden="1" x14ac:dyDescent="0.25">
      <c r="A1274" s="206"/>
      <c r="B1274" s="206"/>
      <c r="C1274" s="207">
        <v>43818</v>
      </c>
      <c r="D1274" s="248" t="s">
        <v>2220</v>
      </c>
      <c r="E1274" s="238" t="s">
        <v>2235</v>
      </c>
      <c r="F1274" s="238"/>
      <c r="G1274" s="249" t="s">
        <v>2219</v>
      </c>
      <c r="H1274" s="285"/>
      <c r="I1274" s="263">
        <v>1234053</v>
      </c>
      <c r="J1274" s="329">
        <f t="shared" si="20"/>
        <v>5190195</v>
      </c>
      <c r="K1274" s="419"/>
      <c r="L1274" s="287"/>
      <c r="M1274" s="238" t="s">
        <v>2235</v>
      </c>
      <c r="N1274" s="287"/>
      <c r="O1274" s="287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449"/>
      <c r="AK1274" s="206"/>
      <c r="AL1274" s="206"/>
      <c r="AM1274" s="206"/>
      <c r="AN1274" s="206"/>
      <c r="AO1274" s="206"/>
      <c r="AP1274" s="206"/>
      <c r="AQ1274" s="206"/>
      <c r="AR1274" s="206"/>
      <c r="AS1274" s="206"/>
      <c r="AT1274" s="206"/>
      <c r="AU1274" s="206"/>
      <c r="AV1274" s="206"/>
      <c r="AW1274" s="206"/>
      <c r="AX1274" s="206"/>
      <c r="AY1274" s="206"/>
      <c r="AZ1274" s="206"/>
      <c r="BA1274" s="206"/>
      <c r="BB1274" s="206"/>
      <c r="BC1274" s="206"/>
      <c r="BD1274" s="206"/>
      <c r="BE1274" s="206"/>
      <c r="BF1274" s="206"/>
      <c r="BG1274" s="206"/>
      <c r="BH1274" s="206"/>
      <c r="BI1274" s="206"/>
      <c r="BJ1274" s="206"/>
      <c r="BK1274" s="206"/>
      <c r="BL1274" s="206"/>
      <c r="BM1274" s="206"/>
      <c r="BN1274" s="206"/>
      <c r="BO1274" s="206"/>
      <c r="BP1274" s="206"/>
      <c r="BQ1274" s="206"/>
      <c r="BR1274" s="206"/>
      <c r="BS1274" s="206"/>
      <c r="BT1274" s="206"/>
      <c r="BU1274" s="206"/>
      <c r="BV1274" s="206"/>
      <c r="BW1274" s="206"/>
      <c r="BX1274" s="206"/>
      <c r="BY1274" s="206"/>
      <c r="BZ1274" s="206"/>
      <c r="CA1274" s="206"/>
      <c r="CB1274" s="206"/>
      <c r="CC1274" s="206"/>
      <c r="CD1274" s="206"/>
      <c r="CE1274" s="206"/>
      <c r="CF1274" s="206"/>
      <c r="CG1274" s="206"/>
      <c r="CH1274" s="206"/>
      <c r="CI1274" s="206"/>
      <c r="CJ1274" s="206"/>
      <c r="CK1274" s="206"/>
      <c r="CL1274" s="206"/>
      <c r="CM1274" s="206"/>
      <c r="CN1274" s="206"/>
      <c r="CO1274" s="206"/>
      <c r="CP1274" s="206"/>
      <c r="CQ1274" s="206"/>
      <c r="CR1274" s="206"/>
      <c r="CS1274" s="206"/>
      <c r="CT1274" s="206"/>
      <c r="CU1274" s="206"/>
      <c r="CV1274" s="206"/>
      <c r="CW1274" s="206"/>
      <c r="CX1274" s="206"/>
      <c r="CY1274" s="206"/>
      <c r="CZ1274" s="206"/>
      <c r="DA1274" s="206"/>
      <c r="DB1274" s="206"/>
      <c r="DC1274" s="206"/>
      <c r="DD1274" s="206"/>
      <c r="DE1274" s="206"/>
      <c r="DF1274" s="206"/>
      <c r="DG1274" s="206"/>
      <c r="DH1274" s="206"/>
      <c r="DI1274" s="206"/>
      <c r="DJ1274" s="206"/>
      <c r="DK1274" s="206"/>
      <c r="DL1274" s="206"/>
      <c r="DM1274" s="206"/>
      <c r="DN1274" s="206"/>
      <c r="DO1274" s="206"/>
      <c r="DP1274" s="206"/>
      <c r="DQ1274" s="206"/>
      <c r="DR1274" s="206"/>
      <c r="DS1274" s="206"/>
      <c r="DT1274" s="206"/>
      <c r="DU1274" s="206"/>
      <c r="DV1274" s="206"/>
      <c r="DW1274" s="206"/>
      <c r="DX1274" s="206"/>
      <c r="DY1274" s="206"/>
      <c r="DZ1274" s="206"/>
      <c r="EA1274" s="206"/>
      <c r="EB1274" s="206"/>
      <c r="EC1274" s="206"/>
      <c r="ED1274" s="206"/>
      <c r="EE1274" s="206"/>
      <c r="EF1274" s="206"/>
      <c r="EG1274" s="206"/>
      <c r="EH1274" s="206"/>
      <c r="EI1274" s="206"/>
      <c r="EJ1274" s="206"/>
      <c r="EK1274" s="206"/>
      <c r="EL1274" s="206"/>
      <c r="EM1274" s="206"/>
      <c r="EN1274" s="206"/>
      <c r="EO1274" s="206"/>
      <c r="EP1274" s="206"/>
      <c r="EQ1274" s="206"/>
      <c r="ER1274" s="206"/>
      <c r="ES1274" s="206"/>
      <c r="ET1274" s="206"/>
      <c r="EU1274" s="206"/>
      <c r="EV1274" s="206"/>
      <c r="EW1274" s="206"/>
      <c r="EX1274" s="206"/>
      <c r="EY1274" s="206"/>
      <c r="EZ1274" s="206"/>
      <c r="FA1274" s="206"/>
      <c r="FB1274" s="206"/>
      <c r="FC1274" s="206"/>
      <c r="FD1274" s="206"/>
      <c r="FE1274" s="206"/>
      <c r="FF1274" s="206"/>
      <c r="FG1274" s="206"/>
      <c r="FH1274" s="206"/>
      <c r="FI1274" s="206"/>
      <c r="FJ1274" s="206"/>
      <c r="FK1274" s="206"/>
      <c r="FL1274" s="206"/>
      <c r="FM1274" s="206"/>
      <c r="FN1274" s="206"/>
      <c r="FO1274" s="206"/>
      <c r="FP1274" s="206"/>
      <c r="FQ1274" s="206"/>
      <c r="FR1274" s="206"/>
      <c r="FS1274" s="206"/>
      <c r="FT1274" s="206"/>
      <c r="FU1274" s="206"/>
      <c r="FV1274" s="206"/>
      <c r="FW1274" s="206"/>
      <c r="FX1274" s="206"/>
      <c r="FY1274" s="206"/>
      <c r="FZ1274" s="206"/>
      <c r="GA1274" s="206"/>
      <c r="GB1274" s="206"/>
      <c r="GC1274" s="206"/>
      <c r="GD1274" s="206"/>
      <c r="GE1274" s="206"/>
      <c r="GF1274" s="206"/>
      <c r="GG1274" s="206"/>
      <c r="GH1274" s="206"/>
      <c r="GI1274" s="206"/>
      <c r="GJ1274" s="206"/>
      <c r="GK1274" s="206"/>
      <c r="GL1274" s="206"/>
      <c r="GM1274" s="206"/>
      <c r="GN1274" s="206"/>
      <c r="GO1274" s="206"/>
      <c r="GP1274" s="206"/>
      <c r="GQ1274" s="206"/>
      <c r="GR1274" s="206"/>
      <c r="GS1274" s="206"/>
      <c r="GT1274" s="206"/>
      <c r="GU1274" s="206"/>
      <c r="GV1274" s="206"/>
      <c r="GW1274" s="206"/>
      <c r="GX1274" s="206"/>
      <c r="GY1274" s="206"/>
      <c r="GZ1274" s="206"/>
      <c r="HA1274" s="206"/>
      <c r="HB1274" s="206"/>
      <c r="HC1274" s="206"/>
      <c r="HD1274" s="206"/>
      <c r="HE1274" s="206"/>
      <c r="HF1274" s="206"/>
      <c r="HG1274" s="206"/>
      <c r="HH1274" s="206"/>
      <c r="HI1274" s="206"/>
      <c r="HJ1274" s="206"/>
      <c r="HK1274" s="206"/>
      <c r="HL1274" s="206"/>
      <c r="HM1274" s="206"/>
      <c r="HN1274" s="206"/>
      <c r="HO1274" s="206"/>
      <c r="HP1274" s="206"/>
      <c r="HQ1274" s="206"/>
      <c r="HR1274" s="206"/>
      <c r="HS1274" s="206"/>
      <c r="HT1274" s="206"/>
      <c r="HU1274" s="206"/>
      <c r="HV1274" s="206"/>
      <c r="HW1274" s="206"/>
      <c r="HX1274" s="206"/>
      <c r="HY1274" s="206"/>
      <c r="HZ1274" s="206"/>
      <c r="IA1274" s="206"/>
      <c r="IB1274" s="206"/>
      <c r="IC1274" s="206"/>
      <c r="ID1274" s="206"/>
      <c r="IE1274" s="206"/>
      <c r="IF1274" s="206"/>
      <c r="IG1274" s="206"/>
      <c r="IH1274" s="206"/>
    </row>
    <row r="1275" spans="1:242" s="225" customFormat="1" hidden="1" x14ac:dyDescent="0.25">
      <c r="A1275" s="206"/>
      <c r="B1275" s="206"/>
      <c r="C1275" s="207">
        <v>43818</v>
      </c>
      <c r="D1275" s="248" t="s">
        <v>2234</v>
      </c>
      <c r="E1275" s="238"/>
      <c r="F1275" s="238"/>
      <c r="G1275" s="249"/>
      <c r="H1275" s="349">
        <v>2155000</v>
      </c>
      <c r="I1275" s="263"/>
      <c r="J1275" s="329">
        <f t="shared" si="20"/>
        <v>7345195</v>
      </c>
      <c r="K1275" s="419"/>
      <c r="L1275" s="287"/>
      <c r="M1275" s="238"/>
      <c r="N1275" s="287"/>
      <c r="O1275" s="287"/>
      <c r="P1275" s="287"/>
      <c r="Q1275" s="287"/>
      <c r="R1275" s="287"/>
      <c r="S1275" s="287"/>
      <c r="T1275" s="287"/>
      <c r="U1275" s="287"/>
      <c r="V1275" s="287"/>
      <c r="W1275" s="287"/>
      <c r="X1275" s="287"/>
      <c r="Y1275" s="287"/>
      <c r="Z1275" s="287"/>
      <c r="AA1275" s="287"/>
      <c r="AB1275" s="287"/>
      <c r="AC1275" s="287"/>
      <c r="AD1275" s="287"/>
      <c r="AE1275" s="287"/>
      <c r="AF1275" s="287"/>
      <c r="AG1275" s="287"/>
      <c r="AH1275" s="287"/>
      <c r="AI1275" s="287"/>
      <c r="AJ1275" s="449"/>
      <c r="AK1275" s="206"/>
      <c r="AL1275" s="206"/>
      <c r="AM1275" s="206"/>
      <c r="AN1275" s="206"/>
      <c r="AO1275" s="206"/>
      <c r="AP1275" s="206"/>
      <c r="AQ1275" s="206"/>
      <c r="AR1275" s="206"/>
      <c r="AS1275" s="206"/>
      <c r="AT1275" s="206"/>
      <c r="AU1275" s="206"/>
      <c r="AV1275" s="206"/>
      <c r="AW1275" s="206"/>
      <c r="AX1275" s="206"/>
      <c r="AY1275" s="206"/>
      <c r="AZ1275" s="206"/>
      <c r="BA1275" s="206"/>
      <c r="BB1275" s="206"/>
      <c r="BC1275" s="206"/>
      <c r="BD1275" s="206"/>
      <c r="BE1275" s="206"/>
      <c r="BF1275" s="206"/>
      <c r="BG1275" s="206"/>
      <c r="BH1275" s="206"/>
      <c r="BI1275" s="206"/>
      <c r="BJ1275" s="206"/>
      <c r="BK1275" s="206"/>
      <c r="BL1275" s="206"/>
      <c r="BM1275" s="206"/>
      <c r="BN1275" s="206"/>
      <c r="BO1275" s="206"/>
      <c r="BP1275" s="206"/>
      <c r="BQ1275" s="206"/>
      <c r="BR1275" s="206"/>
      <c r="BS1275" s="206"/>
      <c r="BT1275" s="206"/>
      <c r="BU1275" s="206"/>
      <c r="BV1275" s="206"/>
      <c r="BW1275" s="206"/>
      <c r="BX1275" s="206"/>
      <c r="BY1275" s="206"/>
      <c r="BZ1275" s="206"/>
      <c r="CA1275" s="206"/>
      <c r="CB1275" s="206"/>
      <c r="CC1275" s="206"/>
      <c r="CD1275" s="206"/>
      <c r="CE1275" s="206"/>
      <c r="CF1275" s="206"/>
      <c r="CG1275" s="206"/>
      <c r="CH1275" s="206"/>
      <c r="CI1275" s="206"/>
      <c r="CJ1275" s="206"/>
      <c r="CK1275" s="206"/>
      <c r="CL1275" s="206"/>
      <c r="CM1275" s="206"/>
      <c r="CN1275" s="206"/>
      <c r="CO1275" s="206"/>
      <c r="CP1275" s="206"/>
      <c r="CQ1275" s="206"/>
      <c r="CR1275" s="206"/>
      <c r="CS1275" s="206"/>
      <c r="CT1275" s="206"/>
      <c r="CU1275" s="206"/>
      <c r="CV1275" s="206"/>
      <c r="CW1275" s="206"/>
      <c r="CX1275" s="206"/>
      <c r="CY1275" s="206"/>
      <c r="CZ1275" s="206"/>
      <c r="DA1275" s="206"/>
      <c r="DB1275" s="206"/>
      <c r="DC1275" s="206"/>
      <c r="DD1275" s="206"/>
      <c r="DE1275" s="206"/>
      <c r="DF1275" s="206"/>
      <c r="DG1275" s="206"/>
      <c r="DH1275" s="206"/>
      <c r="DI1275" s="206"/>
      <c r="DJ1275" s="206"/>
      <c r="DK1275" s="206"/>
      <c r="DL1275" s="206"/>
      <c r="DM1275" s="206"/>
      <c r="DN1275" s="206"/>
      <c r="DO1275" s="206"/>
      <c r="DP1275" s="206"/>
      <c r="DQ1275" s="206"/>
      <c r="DR1275" s="206"/>
      <c r="DS1275" s="206"/>
      <c r="DT1275" s="206"/>
      <c r="DU1275" s="206"/>
      <c r="DV1275" s="206"/>
      <c r="DW1275" s="206"/>
      <c r="DX1275" s="206"/>
      <c r="DY1275" s="206"/>
      <c r="DZ1275" s="206"/>
      <c r="EA1275" s="206"/>
      <c r="EB1275" s="206"/>
      <c r="EC1275" s="206"/>
      <c r="ED1275" s="206"/>
      <c r="EE1275" s="206"/>
      <c r="EF1275" s="206"/>
      <c r="EG1275" s="206"/>
      <c r="EH1275" s="206"/>
      <c r="EI1275" s="206"/>
      <c r="EJ1275" s="206"/>
      <c r="EK1275" s="206"/>
      <c r="EL1275" s="206"/>
      <c r="EM1275" s="206"/>
      <c r="EN1275" s="206"/>
      <c r="EO1275" s="206"/>
      <c r="EP1275" s="206"/>
      <c r="EQ1275" s="206"/>
      <c r="ER1275" s="206"/>
      <c r="ES1275" s="206"/>
      <c r="ET1275" s="206"/>
      <c r="EU1275" s="206"/>
      <c r="EV1275" s="206"/>
      <c r="EW1275" s="206"/>
      <c r="EX1275" s="206"/>
      <c r="EY1275" s="206"/>
      <c r="EZ1275" s="206"/>
      <c r="FA1275" s="206"/>
      <c r="FB1275" s="206"/>
      <c r="FC1275" s="206"/>
      <c r="FD1275" s="206"/>
      <c r="FE1275" s="206"/>
      <c r="FF1275" s="206"/>
      <c r="FG1275" s="206"/>
      <c r="FH1275" s="206"/>
      <c r="FI1275" s="206"/>
      <c r="FJ1275" s="206"/>
      <c r="FK1275" s="206"/>
      <c r="FL1275" s="206"/>
      <c r="FM1275" s="206"/>
      <c r="FN1275" s="206"/>
      <c r="FO1275" s="206"/>
      <c r="FP1275" s="206"/>
      <c r="FQ1275" s="206"/>
      <c r="FR1275" s="206"/>
      <c r="FS1275" s="206"/>
      <c r="FT1275" s="206"/>
      <c r="FU1275" s="206"/>
      <c r="FV1275" s="206"/>
      <c r="FW1275" s="206"/>
      <c r="FX1275" s="206"/>
      <c r="FY1275" s="206"/>
      <c r="FZ1275" s="206"/>
      <c r="GA1275" s="206"/>
      <c r="GB1275" s="206"/>
      <c r="GC1275" s="206"/>
      <c r="GD1275" s="206"/>
      <c r="GE1275" s="206"/>
      <c r="GF1275" s="206"/>
      <c r="GG1275" s="206"/>
      <c r="GH1275" s="206"/>
      <c r="GI1275" s="206"/>
      <c r="GJ1275" s="206"/>
      <c r="GK1275" s="206"/>
      <c r="GL1275" s="206"/>
      <c r="GM1275" s="206"/>
      <c r="GN1275" s="206"/>
      <c r="GO1275" s="206"/>
      <c r="GP1275" s="206"/>
      <c r="GQ1275" s="206"/>
      <c r="GR1275" s="206"/>
      <c r="GS1275" s="206"/>
      <c r="GT1275" s="206"/>
      <c r="GU1275" s="206"/>
      <c r="GV1275" s="206"/>
      <c r="GW1275" s="206"/>
      <c r="GX1275" s="206"/>
      <c r="GY1275" s="206"/>
      <c r="GZ1275" s="206"/>
      <c r="HA1275" s="206"/>
      <c r="HB1275" s="206"/>
      <c r="HC1275" s="206"/>
      <c r="HD1275" s="206"/>
      <c r="HE1275" s="206"/>
      <c r="HF1275" s="206"/>
      <c r="HG1275" s="206"/>
      <c r="HH1275" s="206"/>
      <c r="HI1275" s="206"/>
      <c r="HJ1275" s="206"/>
      <c r="HK1275" s="206"/>
      <c r="HL1275" s="206"/>
      <c r="HM1275" s="206"/>
      <c r="HN1275" s="206"/>
      <c r="HO1275" s="206"/>
      <c r="HP1275" s="206"/>
      <c r="HQ1275" s="206"/>
      <c r="HR1275" s="206"/>
      <c r="HS1275" s="206"/>
      <c r="HT1275" s="206"/>
      <c r="HU1275" s="206"/>
      <c r="HV1275" s="206"/>
      <c r="HW1275" s="206"/>
      <c r="HX1275" s="206"/>
      <c r="HY1275" s="206"/>
      <c r="HZ1275" s="206"/>
      <c r="IA1275" s="206"/>
      <c r="IB1275" s="206"/>
      <c r="IC1275" s="206"/>
      <c r="ID1275" s="206"/>
      <c r="IE1275" s="206"/>
      <c r="IF1275" s="206"/>
      <c r="IG1275" s="206"/>
      <c r="IH1275" s="206"/>
    </row>
    <row r="1276" spans="1:242" s="225" customFormat="1" hidden="1" x14ac:dyDescent="0.25">
      <c r="A1276" s="206"/>
      <c r="B1276" s="206"/>
      <c r="C1276" s="207">
        <v>43818</v>
      </c>
      <c r="D1276" s="248" t="s">
        <v>2238</v>
      </c>
      <c r="E1276" s="238" t="s">
        <v>2237</v>
      </c>
      <c r="F1276" s="238"/>
      <c r="G1276" s="249" t="s">
        <v>1521</v>
      </c>
      <c r="H1276" s="285"/>
      <c r="I1276" s="415">
        <v>1197000</v>
      </c>
      <c r="J1276" s="329">
        <f t="shared" si="20"/>
        <v>6148195</v>
      </c>
      <c r="K1276" s="419"/>
      <c r="L1276" s="287"/>
      <c r="M1276" s="238" t="s">
        <v>2237</v>
      </c>
      <c r="N1276" s="287"/>
      <c r="O1276" s="287"/>
      <c r="P1276" s="287"/>
      <c r="Q1276" s="287"/>
      <c r="R1276" s="287"/>
      <c r="S1276" s="287"/>
      <c r="T1276" s="287"/>
      <c r="U1276" s="287"/>
      <c r="V1276" s="287"/>
      <c r="W1276" s="287"/>
      <c r="X1276" s="287"/>
      <c r="Y1276" s="287"/>
      <c r="Z1276" s="287"/>
      <c r="AA1276" s="287"/>
      <c r="AB1276" s="287"/>
      <c r="AC1276" s="287"/>
      <c r="AD1276" s="287"/>
      <c r="AE1276" s="287"/>
      <c r="AF1276" s="287"/>
      <c r="AG1276" s="287"/>
      <c r="AH1276" s="287"/>
      <c r="AI1276" s="287"/>
      <c r="AJ1276" s="449"/>
      <c r="AK1276" s="206"/>
      <c r="AL1276" s="206"/>
      <c r="AM1276" s="206"/>
      <c r="AN1276" s="206"/>
      <c r="AO1276" s="206"/>
      <c r="AP1276" s="206"/>
      <c r="AQ1276" s="206"/>
      <c r="AR1276" s="206"/>
      <c r="AS1276" s="206"/>
      <c r="AT1276" s="206"/>
      <c r="AU1276" s="206"/>
      <c r="AV1276" s="206"/>
      <c r="AW1276" s="206"/>
      <c r="AX1276" s="206"/>
      <c r="AY1276" s="206"/>
      <c r="AZ1276" s="206"/>
      <c r="BA1276" s="206"/>
      <c r="BB1276" s="206"/>
      <c r="BC1276" s="206"/>
      <c r="BD1276" s="206"/>
      <c r="BE1276" s="206"/>
      <c r="BF1276" s="206"/>
      <c r="BG1276" s="206"/>
      <c r="BH1276" s="206"/>
      <c r="BI1276" s="206"/>
      <c r="BJ1276" s="206"/>
      <c r="BK1276" s="206"/>
      <c r="BL1276" s="206"/>
      <c r="BM1276" s="206"/>
      <c r="BN1276" s="206"/>
      <c r="BO1276" s="206"/>
      <c r="BP1276" s="206"/>
      <c r="BQ1276" s="206"/>
      <c r="BR1276" s="206"/>
      <c r="BS1276" s="206"/>
      <c r="BT1276" s="206"/>
      <c r="BU1276" s="206"/>
      <c r="BV1276" s="206"/>
      <c r="BW1276" s="206"/>
      <c r="BX1276" s="206"/>
      <c r="BY1276" s="206"/>
      <c r="BZ1276" s="206"/>
      <c r="CA1276" s="206"/>
      <c r="CB1276" s="206"/>
      <c r="CC1276" s="206"/>
      <c r="CD1276" s="206"/>
      <c r="CE1276" s="206"/>
      <c r="CF1276" s="206"/>
      <c r="CG1276" s="206"/>
      <c r="CH1276" s="206"/>
      <c r="CI1276" s="206"/>
      <c r="CJ1276" s="206"/>
      <c r="CK1276" s="206"/>
      <c r="CL1276" s="206"/>
      <c r="CM1276" s="206"/>
      <c r="CN1276" s="206"/>
      <c r="CO1276" s="206"/>
      <c r="CP1276" s="206"/>
      <c r="CQ1276" s="206"/>
      <c r="CR1276" s="206"/>
      <c r="CS1276" s="206"/>
      <c r="CT1276" s="206"/>
      <c r="CU1276" s="206"/>
      <c r="CV1276" s="206"/>
      <c r="CW1276" s="206"/>
      <c r="CX1276" s="206"/>
      <c r="CY1276" s="206"/>
      <c r="CZ1276" s="206"/>
      <c r="DA1276" s="206"/>
      <c r="DB1276" s="206"/>
      <c r="DC1276" s="206"/>
      <c r="DD1276" s="206"/>
      <c r="DE1276" s="206"/>
      <c r="DF1276" s="206"/>
      <c r="DG1276" s="206"/>
      <c r="DH1276" s="206"/>
      <c r="DI1276" s="206"/>
      <c r="DJ1276" s="206"/>
      <c r="DK1276" s="206"/>
      <c r="DL1276" s="206"/>
      <c r="DM1276" s="206"/>
      <c r="DN1276" s="206"/>
      <c r="DO1276" s="206"/>
      <c r="DP1276" s="206"/>
      <c r="DQ1276" s="206"/>
      <c r="DR1276" s="206"/>
      <c r="DS1276" s="206"/>
      <c r="DT1276" s="206"/>
      <c r="DU1276" s="206"/>
      <c r="DV1276" s="206"/>
      <c r="DW1276" s="206"/>
      <c r="DX1276" s="206"/>
      <c r="DY1276" s="206"/>
      <c r="DZ1276" s="206"/>
      <c r="EA1276" s="206"/>
      <c r="EB1276" s="206"/>
      <c r="EC1276" s="206"/>
      <c r="ED1276" s="206"/>
      <c r="EE1276" s="206"/>
      <c r="EF1276" s="206"/>
      <c r="EG1276" s="206"/>
      <c r="EH1276" s="206"/>
      <c r="EI1276" s="206"/>
      <c r="EJ1276" s="206"/>
      <c r="EK1276" s="206"/>
      <c r="EL1276" s="206"/>
      <c r="EM1276" s="206"/>
      <c r="EN1276" s="206"/>
      <c r="EO1276" s="206"/>
      <c r="EP1276" s="206"/>
      <c r="EQ1276" s="206"/>
      <c r="ER1276" s="206"/>
      <c r="ES1276" s="206"/>
      <c r="ET1276" s="206"/>
      <c r="EU1276" s="206"/>
      <c r="EV1276" s="206"/>
      <c r="EW1276" s="206"/>
      <c r="EX1276" s="206"/>
      <c r="EY1276" s="206"/>
      <c r="EZ1276" s="206"/>
      <c r="FA1276" s="206"/>
      <c r="FB1276" s="206"/>
      <c r="FC1276" s="206"/>
      <c r="FD1276" s="206"/>
      <c r="FE1276" s="206"/>
      <c r="FF1276" s="206"/>
      <c r="FG1276" s="206"/>
      <c r="FH1276" s="206"/>
      <c r="FI1276" s="206"/>
      <c r="FJ1276" s="206"/>
      <c r="FK1276" s="206"/>
      <c r="FL1276" s="206"/>
      <c r="FM1276" s="206"/>
      <c r="FN1276" s="206"/>
      <c r="FO1276" s="206"/>
      <c r="FP1276" s="206"/>
      <c r="FQ1276" s="206"/>
      <c r="FR1276" s="206"/>
      <c r="FS1276" s="206"/>
      <c r="FT1276" s="206"/>
      <c r="FU1276" s="206"/>
      <c r="FV1276" s="206"/>
      <c r="FW1276" s="206"/>
      <c r="FX1276" s="206"/>
      <c r="FY1276" s="206"/>
      <c r="FZ1276" s="206"/>
      <c r="GA1276" s="206"/>
      <c r="GB1276" s="206"/>
      <c r="GC1276" s="206"/>
      <c r="GD1276" s="206"/>
      <c r="GE1276" s="206"/>
      <c r="GF1276" s="206"/>
      <c r="GG1276" s="206"/>
      <c r="GH1276" s="206"/>
      <c r="GI1276" s="206"/>
      <c r="GJ1276" s="206"/>
      <c r="GK1276" s="206"/>
      <c r="GL1276" s="206"/>
      <c r="GM1276" s="206"/>
      <c r="GN1276" s="206"/>
      <c r="GO1276" s="206"/>
      <c r="GP1276" s="206"/>
      <c r="GQ1276" s="206"/>
      <c r="GR1276" s="206"/>
      <c r="GS1276" s="206"/>
      <c r="GT1276" s="206"/>
      <c r="GU1276" s="206"/>
      <c r="GV1276" s="206"/>
      <c r="GW1276" s="206"/>
      <c r="GX1276" s="206"/>
      <c r="GY1276" s="206"/>
      <c r="GZ1276" s="206"/>
      <c r="HA1276" s="206"/>
      <c r="HB1276" s="206"/>
      <c r="HC1276" s="206"/>
      <c r="HD1276" s="206"/>
      <c r="HE1276" s="206"/>
      <c r="HF1276" s="206"/>
      <c r="HG1276" s="206"/>
      <c r="HH1276" s="206"/>
      <c r="HI1276" s="206"/>
      <c r="HJ1276" s="206"/>
      <c r="HK1276" s="206"/>
      <c r="HL1276" s="206"/>
      <c r="HM1276" s="206"/>
      <c r="HN1276" s="206"/>
      <c r="HO1276" s="206"/>
      <c r="HP1276" s="206"/>
      <c r="HQ1276" s="206"/>
      <c r="HR1276" s="206"/>
      <c r="HS1276" s="206"/>
      <c r="HT1276" s="206"/>
      <c r="HU1276" s="206"/>
      <c r="HV1276" s="206"/>
      <c r="HW1276" s="206"/>
      <c r="HX1276" s="206"/>
      <c r="HY1276" s="206"/>
      <c r="HZ1276" s="206"/>
      <c r="IA1276" s="206"/>
      <c r="IB1276" s="206"/>
      <c r="IC1276" s="206"/>
      <c r="ID1276" s="206"/>
      <c r="IE1276" s="206"/>
      <c r="IF1276" s="206"/>
      <c r="IG1276" s="206"/>
      <c r="IH1276" s="206"/>
    </row>
    <row r="1277" spans="1:242" s="225" customFormat="1" hidden="1" x14ac:dyDescent="0.25">
      <c r="A1277" s="206"/>
      <c r="B1277" s="206"/>
      <c r="C1277" s="207">
        <v>43818</v>
      </c>
      <c r="D1277" s="248" t="s">
        <v>2239</v>
      </c>
      <c r="E1277" s="238" t="s">
        <v>2240</v>
      </c>
      <c r="F1277" s="238"/>
      <c r="G1277" s="249" t="s">
        <v>1521</v>
      </c>
      <c r="H1277" s="285"/>
      <c r="I1277" s="415">
        <v>1568000</v>
      </c>
      <c r="J1277" s="329">
        <f t="shared" si="20"/>
        <v>4580195</v>
      </c>
      <c r="K1277" s="419"/>
      <c r="L1277" s="287"/>
      <c r="M1277" s="238" t="s">
        <v>2240</v>
      </c>
      <c r="N1277" s="287"/>
      <c r="O1277" s="287"/>
      <c r="P1277" s="287"/>
      <c r="Q1277" s="287"/>
      <c r="R1277" s="287"/>
      <c r="S1277" s="287"/>
      <c r="T1277" s="287"/>
      <c r="U1277" s="287"/>
      <c r="V1277" s="287"/>
      <c r="W1277" s="287"/>
      <c r="X1277" s="287"/>
      <c r="Y1277" s="287"/>
      <c r="Z1277" s="287"/>
      <c r="AA1277" s="287"/>
      <c r="AB1277" s="287"/>
      <c r="AC1277" s="287"/>
      <c r="AD1277" s="287"/>
      <c r="AE1277" s="287"/>
      <c r="AF1277" s="287"/>
      <c r="AG1277" s="287"/>
      <c r="AH1277" s="287"/>
      <c r="AI1277" s="287"/>
      <c r="AJ1277" s="449"/>
      <c r="AK1277" s="206"/>
      <c r="AL1277" s="206"/>
      <c r="AM1277" s="206"/>
      <c r="AN1277" s="206"/>
      <c r="AO1277" s="206"/>
      <c r="AP1277" s="206"/>
      <c r="AQ1277" s="206"/>
      <c r="AR1277" s="206"/>
      <c r="AS1277" s="206"/>
      <c r="AT1277" s="206"/>
      <c r="AU1277" s="206"/>
      <c r="AV1277" s="206"/>
      <c r="AW1277" s="206"/>
      <c r="AX1277" s="206"/>
      <c r="AY1277" s="206"/>
      <c r="AZ1277" s="206"/>
      <c r="BA1277" s="206"/>
      <c r="BB1277" s="206"/>
      <c r="BC1277" s="206"/>
      <c r="BD1277" s="206"/>
      <c r="BE1277" s="206"/>
      <c r="BF1277" s="206"/>
      <c r="BG1277" s="206"/>
      <c r="BH1277" s="206"/>
      <c r="BI1277" s="206"/>
      <c r="BJ1277" s="206"/>
      <c r="BK1277" s="206"/>
      <c r="BL1277" s="206"/>
      <c r="BM1277" s="206"/>
      <c r="BN1277" s="206"/>
      <c r="BO1277" s="206"/>
      <c r="BP1277" s="206"/>
      <c r="BQ1277" s="206"/>
      <c r="BR1277" s="206"/>
      <c r="BS1277" s="206"/>
      <c r="BT1277" s="206"/>
      <c r="BU1277" s="206"/>
      <c r="BV1277" s="206"/>
      <c r="BW1277" s="206"/>
      <c r="BX1277" s="206"/>
      <c r="BY1277" s="206"/>
      <c r="BZ1277" s="206"/>
      <c r="CA1277" s="206"/>
      <c r="CB1277" s="206"/>
      <c r="CC1277" s="206"/>
      <c r="CD1277" s="206"/>
      <c r="CE1277" s="206"/>
      <c r="CF1277" s="206"/>
      <c r="CG1277" s="206"/>
      <c r="CH1277" s="206"/>
      <c r="CI1277" s="206"/>
      <c r="CJ1277" s="206"/>
      <c r="CK1277" s="206"/>
      <c r="CL1277" s="206"/>
      <c r="CM1277" s="206"/>
      <c r="CN1277" s="206"/>
      <c r="CO1277" s="206"/>
      <c r="CP1277" s="206"/>
      <c r="CQ1277" s="206"/>
      <c r="CR1277" s="206"/>
      <c r="CS1277" s="206"/>
      <c r="CT1277" s="206"/>
      <c r="CU1277" s="206"/>
      <c r="CV1277" s="206"/>
      <c r="CW1277" s="206"/>
      <c r="CX1277" s="206"/>
      <c r="CY1277" s="206"/>
      <c r="CZ1277" s="206"/>
      <c r="DA1277" s="206"/>
      <c r="DB1277" s="206"/>
      <c r="DC1277" s="206"/>
      <c r="DD1277" s="206"/>
      <c r="DE1277" s="206"/>
      <c r="DF1277" s="206"/>
      <c r="DG1277" s="206"/>
      <c r="DH1277" s="206"/>
      <c r="DI1277" s="206"/>
      <c r="DJ1277" s="206"/>
      <c r="DK1277" s="206"/>
      <c r="DL1277" s="206"/>
      <c r="DM1277" s="206"/>
      <c r="DN1277" s="206"/>
      <c r="DO1277" s="206"/>
      <c r="DP1277" s="206"/>
      <c r="DQ1277" s="206"/>
      <c r="DR1277" s="206"/>
      <c r="DS1277" s="206"/>
      <c r="DT1277" s="206"/>
      <c r="DU1277" s="206"/>
      <c r="DV1277" s="206"/>
      <c r="DW1277" s="206"/>
      <c r="DX1277" s="206"/>
      <c r="DY1277" s="206"/>
      <c r="DZ1277" s="206"/>
      <c r="EA1277" s="206"/>
      <c r="EB1277" s="206"/>
      <c r="EC1277" s="206"/>
      <c r="ED1277" s="206"/>
      <c r="EE1277" s="206"/>
      <c r="EF1277" s="206"/>
      <c r="EG1277" s="206"/>
      <c r="EH1277" s="206"/>
      <c r="EI1277" s="206"/>
      <c r="EJ1277" s="206"/>
      <c r="EK1277" s="206"/>
      <c r="EL1277" s="206"/>
      <c r="EM1277" s="206"/>
      <c r="EN1277" s="206"/>
      <c r="EO1277" s="206"/>
      <c r="EP1277" s="206"/>
      <c r="EQ1277" s="206"/>
      <c r="ER1277" s="206"/>
      <c r="ES1277" s="206"/>
      <c r="ET1277" s="206"/>
      <c r="EU1277" s="206"/>
      <c r="EV1277" s="206"/>
      <c r="EW1277" s="206"/>
      <c r="EX1277" s="206"/>
      <c r="EY1277" s="206"/>
      <c r="EZ1277" s="206"/>
      <c r="FA1277" s="206"/>
      <c r="FB1277" s="206"/>
      <c r="FC1277" s="206"/>
      <c r="FD1277" s="206"/>
      <c r="FE1277" s="206"/>
      <c r="FF1277" s="206"/>
      <c r="FG1277" s="206"/>
      <c r="FH1277" s="206"/>
      <c r="FI1277" s="206"/>
      <c r="FJ1277" s="206"/>
      <c r="FK1277" s="206"/>
      <c r="FL1277" s="206"/>
      <c r="FM1277" s="206"/>
      <c r="FN1277" s="206"/>
      <c r="FO1277" s="206"/>
      <c r="FP1277" s="206"/>
      <c r="FQ1277" s="206"/>
      <c r="FR1277" s="206"/>
      <c r="FS1277" s="206"/>
      <c r="FT1277" s="206"/>
      <c r="FU1277" s="206"/>
      <c r="FV1277" s="206"/>
      <c r="FW1277" s="206"/>
      <c r="FX1277" s="206"/>
      <c r="FY1277" s="206"/>
      <c r="FZ1277" s="206"/>
      <c r="GA1277" s="206"/>
      <c r="GB1277" s="206"/>
      <c r="GC1277" s="206"/>
      <c r="GD1277" s="206"/>
      <c r="GE1277" s="206"/>
      <c r="GF1277" s="206"/>
      <c r="GG1277" s="206"/>
      <c r="GH1277" s="206"/>
      <c r="GI1277" s="206"/>
      <c r="GJ1277" s="206"/>
      <c r="GK1277" s="206"/>
      <c r="GL1277" s="206"/>
      <c r="GM1277" s="206"/>
      <c r="GN1277" s="206"/>
      <c r="GO1277" s="206"/>
      <c r="GP1277" s="206"/>
      <c r="GQ1277" s="206"/>
      <c r="GR1277" s="206"/>
      <c r="GS1277" s="206"/>
      <c r="GT1277" s="206"/>
      <c r="GU1277" s="206"/>
      <c r="GV1277" s="206"/>
      <c r="GW1277" s="206"/>
      <c r="GX1277" s="206"/>
      <c r="GY1277" s="206"/>
      <c r="GZ1277" s="206"/>
      <c r="HA1277" s="206"/>
      <c r="HB1277" s="206"/>
      <c r="HC1277" s="206"/>
      <c r="HD1277" s="206"/>
      <c r="HE1277" s="206"/>
      <c r="HF1277" s="206"/>
      <c r="HG1277" s="206"/>
      <c r="HH1277" s="206"/>
      <c r="HI1277" s="206"/>
      <c r="HJ1277" s="206"/>
      <c r="HK1277" s="206"/>
      <c r="HL1277" s="206"/>
      <c r="HM1277" s="206"/>
      <c r="HN1277" s="206"/>
      <c r="HO1277" s="206"/>
      <c r="HP1277" s="206"/>
      <c r="HQ1277" s="206"/>
      <c r="HR1277" s="206"/>
      <c r="HS1277" s="206"/>
      <c r="HT1277" s="206"/>
      <c r="HU1277" s="206"/>
      <c r="HV1277" s="206"/>
      <c r="HW1277" s="206"/>
      <c r="HX1277" s="206"/>
      <c r="HY1277" s="206"/>
      <c r="HZ1277" s="206"/>
      <c r="IA1277" s="206"/>
      <c r="IB1277" s="206"/>
      <c r="IC1277" s="206"/>
      <c r="ID1277" s="206"/>
      <c r="IE1277" s="206"/>
      <c r="IF1277" s="206"/>
      <c r="IG1277" s="206"/>
      <c r="IH1277" s="206"/>
    </row>
    <row r="1278" spans="1:242" s="225" customFormat="1" hidden="1" x14ac:dyDescent="0.25">
      <c r="A1278" s="206"/>
      <c r="B1278" s="206"/>
      <c r="C1278" s="207">
        <v>43818</v>
      </c>
      <c r="D1278" s="248" t="s">
        <v>2241</v>
      </c>
      <c r="E1278" s="238" t="s">
        <v>2242</v>
      </c>
      <c r="F1278" s="238"/>
      <c r="G1278" s="249" t="s">
        <v>2243</v>
      </c>
      <c r="H1278" s="285"/>
      <c r="I1278" s="415">
        <v>2000000</v>
      </c>
      <c r="J1278" s="329">
        <f t="shared" si="20"/>
        <v>2580195</v>
      </c>
      <c r="K1278" s="419"/>
      <c r="L1278" s="287"/>
      <c r="M1278" s="238" t="s">
        <v>2242</v>
      </c>
      <c r="N1278" s="287"/>
      <c r="O1278" s="287"/>
      <c r="P1278" s="287"/>
      <c r="Q1278" s="287"/>
      <c r="R1278" s="287"/>
      <c r="S1278" s="287"/>
      <c r="T1278" s="287"/>
      <c r="U1278" s="287"/>
      <c r="V1278" s="287"/>
      <c r="W1278" s="287"/>
      <c r="X1278" s="287"/>
      <c r="Y1278" s="287"/>
      <c r="Z1278" s="287"/>
      <c r="AA1278" s="287"/>
      <c r="AB1278" s="287"/>
      <c r="AC1278" s="287"/>
      <c r="AD1278" s="287"/>
      <c r="AE1278" s="287"/>
      <c r="AF1278" s="287"/>
      <c r="AG1278" s="287"/>
      <c r="AH1278" s="287"/>
      <c r="AI1278" s="287"/>
      <c r="AJ1278" s="449"/>
      <c r="AK1278" s="206"/>
      <c r="AL1278" s="206"/>
      <c r="AM1278" s="206"/>
      <c r="AN1278" s="206"/>
      <c r="AO1278" s="206"/>
      <c r="AP1278" s="206"/>
      <c r="AQ1278" s="206"/>
      <c r="AR1278" s="206"/>
      <c r="AS1278" s="206"/>
      <c r="AT1278" s="206"/>
      <c r="AU1278" s="206"/>
      <c r="AV1278" s="206"/>
      <c r="AW1278" s="206"/>
      <c r="AX1278" s="206"/>
      <c r="AY1278" s="206"/>
      <c r="AZ1278" s="206"/>
      <c r="BA1278" s="206"/>
      <c r="BB1278" s="206"/>
      <c r="BC1278" s="206"/>
      <c r="BD1278" s="206"/>
      <c r="BE1278" s="206"/>
      <c r="BF1278" s="206"/>
      <c r="BG1278" s="206"/>
      <c r="BH1278" s="206"/>
      <c r="BI1278" s="206"/>
      <c r="BJ1278" s="206"/>
      <c r="BK1278" s="206"/>
      <c r="BL1278" s="206"/>
      <c r="BM1278" s="206"/>
      <c r="BN1278" s="206"/>
      <c r="BO1278" s="206"/>
      <c r="BP1278" s="206"/>
      <c r="BQ1278" s="206"/>
      <c r="BR1278" s="206"/>
      <c r="BS1278" s="206"/>
      <c r="BT1278" s="206"/>
      <c r="BU1278" s="206"/>
      <c r="BV1278" s="206"/>
      <c r="BW1278" s="206"/>
      <c r="BX1278" s="206"/>
      <c r="BY1278" s="206"/>
      <c r="BZ1278" s="206"/>
      <c r="CA1278" s="206"/>
      <c r="CB1278" s="206"/>
      <c r="CC1278" s="206"/>
      <c r="CD1278" s="206"/>
      <c r="CE1278" s="206"/>
      <c r="CF1278" s="206"/>
      <c r="CG1278" s="206"/>
      <c r="CH1278" s="206"/>
      <c r="CI1278" s="206"/>
      <c r="CJ1278" s="206"/>
      <c r="CK1278" s="206"/>
      <c r="CL1278" s="206"/>
      <c r="CM1278" s="206"/>
      <c r="CN1278" s="206"/>
      <c r="CO1278" s="206"/>
      <c r="CP1278" s="206"/>
      <c r="CQ1278" s="206"/>
      <c r="CR1278" s="206"/>
      <c r="CS1278" s="206"/>
      <c r="CT1278" s="206"/>
      <c r="CU1278" s="206"/>
      <c r="CV1278" s="206"/>
      <c r="CW1278" s="206"/>
      <c r="CX1278" s="206"/>
      <c r="CY1278" s="206"/>
      <c r="CZ1278" s="206"/>
      <c r="DA1278" s="206"/>
      <c r="DB1278" s="206"/>
      <c r="DC1278" s="206"/>
      <c r="DD1278" s="206"/>
      <c r="DE1278" s="206"/>
      <c r="DF1278" s="206"/>
      <c r="DG1278" s="206"/>
      <c r="DH1278" s="206"/>
      <c r="DI1278" s="206"/>
      <c r="DJ1278" s="206"/>
      <c r="DK1278" s="206"/>
      <c r="DL1278" s="206"/>
      <c r="DM1278" s="206"/>
      <c r="DN1278" s="206"/>
      <c r="DO1278" s="206"/>
      <c r="DP1278" s="206"/>
      <c r="DQ1278" s="206"/>
      <c r="DR1278" s="206"/>
      <c r="DS1278" s="206"/>
      <c r="DT1278" s="206"/>
      <c r="DU1278" s="206"/>
      <c r="DV1278" s="206"/>
      <c r="DW1278" s="206"/>
      <c r="DX1278" s="206"/>
      <c r="DY1278" s="206"/>
      <c r="DZ1278" s="206"/>
      <c r="EA1278" s="206"/>
      <c r="EB1278" s="206"/>
      <c r="EC1278" s="206"/>
      <c r="ED1278" s="206"/>
      <c r="EE1278" s="206"/>
      <c r="EF1278" s="206"/>
      <c r="EG1278" s="206"/>
      <c r="EH1278" s="206"/>
      <c r="EI1278" s="206"/>
      <c r="EJ1278" s="206"/>
      <c r="EK1278" s="206"/>
      <c r="EL1278" s="206"/>
      <c r="EM1278" s="206"/>
      <c r="EN1278" s="206"/>
      <c r="EO1278" s="206"/>
      <c r="EP1278" s="206"/>
      <c r="EQ1278" s="206"/>
      <c r="ER1278" s="206"/>
      <c r="ES1278" s="206"/>
      <c r="ET1278" s="206"/>
      <c r="EU1278" s="206"/>
      <c r="EV1278" s="206"/>
      <c r="EW1278" s="206"/>
      <c r="EX1278" s="206"/>
      <c r="EY1278" s="206"/>
      <c r="EZ1278" s="206"/>
      <c r="FA1278" s="206"/>
      <c r="FB1278" s="206"/>
      <c r="FC1278" s="206"/>
      <c r="FD1278" s="206"/>
      <c r="FE1278" s="206"/>
      <c r="FF1278" s="206"/>
      <c r="FG1278" s="206"/>
      <c r="FH1278" s="206"/>
      <c r="FI1278" s="206"/>
      <c r="FJ1278" s="206"/>
      <c r="FK1278" s="206"/>
      <c r="FL1278" s="206"/>
      <c r="FM1278" s="206"/>
      <c r="FN1278" s="206"/>
      <c r="FO1278" s="206"/>
      <c r="FP1278" s="206"/>
      <c r="FQ1278" s="206"/>
      <c r="FR1278" s="206"/>
      <c r="FS1278" s="206"/>
      <c r="FT1278" s="206"/>
      <c r="FU1278" s="206"/>
      <c r="FV1278" s="206"/>
      <c r="FW1278" s="206"/>
      <c r="FX1278" s="206"/>
      <c r="FY1278" s="206"/>
      <c r="FZ1278" s="206"/>
      <c r="GA1278" s="206"/>
      <c r="GB1278" s="206"/>
      <c r="GC1278" s="206"/>
      <c r="GD1278" s="206"/>
      <c r="GE1278" s="206"/>
      <c r="GF1278" s="206"/>
      <c r="GG1278" s="206"/>
      <c r="GH1278" s="206"/>
      <c r="GI1278" s="206"/>
      <c r="GJ1278" s="206"/>
      <c r="GK1278" s="206"/>
      <c r="GL1278" s="206"/>
      <c r="GM1278" s="206"/>
      <c r="GN1278" s="206"/>
      <c r="GO1278" s="206"/>
      <c r="GP1278" s="206"/>
      <c r="GQ1278" s="206"/>
      <c r="GR1278" s="206"/>
      <c r="GS1278" s="206"/>
      <c r="GT1278" s="206"/>
      <c r="GU1278" s="206"/>
      <c r="GV1278" s="206"/>
      <c r="GW1278" s="206"/>
      <c r="GX1278" s="206"/>
      <c r="GY1278" s="206"/>
      <c r="GZ1278" s="206"/>
      <c r="HA1278" s="206"/>
      <c r="HB1278" s="206"/>
      <c r="HC1278" s="206"/>
      <c r="HD1278" s="206"/>
      <c r="HE1278" s="206"/>
      <c r="HF1278" s="206"/>
      <c r="HG1278" s="206"/>
      <c r="HH1278" s="206"/>
      <c r="HI1278" s="206"/>
      <c r="HJ1278" s="206"/>
      <c r="HK1278" s="206"/>
      <c r="HL1278" s="206"/>
      <c r="HM1278" s="206"/>
      <c r="HN1278" s="206"/>
      <c r="HO1278" s="206"/>
      <c r="HP1278" s="206"/>
      <c r="HQ1278" s="206"/>
      <c r="HR1278" s="206"/>
      <c r="HS1278" s="206"/>
      <c r="HT1278" s="206"/>
      <c r="HU1278" s="206"/>
      <c r="HV1278" s="206"/>
      <c r="HW1278" s="206"/>
      <c r="HX1278" s="206"/>
      <c r="HY1278" s="206"/>
      <c r="HZ1278" s="206"/>
      <c r="IA1278" s="206"/>
      <c r="IB1278" s="206"/>
      <c r="IC1278" s="206"/>
      <c r="ID1278" s="206"/>
      <c r="IE1278" s="206"/>
      <c r="IF1278" s="206"/>
      <c r="IG1278" s="206"/>
      <c r="IH1278" s="206"/>
    </row>
    <row r="1279" spans="1:242" s="225" customFormat="1" hidden="1" x14ac:dyDescent="0.25">
      <c r="A1279" s="206"/>
      <c r="B1279" s="206"/>
      <c r="C1279" s="207">
        <v>43818</v>
      </c>
      <c r="D1279" s="248" t="s">
        <v>2244</v>
      </c>
      <c r="E1279" s="238" t="s">
        <v>2245</v>
      </c>
      <c r="F1279" s="238"/>
      <c r="G1279" s="249" t="s">
        <v>2246</v>
      </c>
      <c r="H1279" s="285"/>
      <c r="I1279" s="415">
        <v>1500000</v>
      </c>
      <c r="J1279" s="329">
        <f t="shared" si="20"/>
        <v>1080195</v>
      </c>
      <c r="K1279" s="419"/>
      <c r="L1279" s="287"/>
      <c r="M1279" s="238" t="s">
        <v>2245</v>
      </c>
      <c r="N1279" s="287"/>
      <c r="O1279" s="287"/>
      <c r="P1279" s="287"/>
      <c r="Q1279" s="287"/>
      <c r="R1279" s="287"/>
      <c r="S1279" s="287"/>
      <c r="T1279" s="287"/>
      <c r="U1279" s="287"/>
      <c r="V1279" s="287"/>
      <c r="W1279" s="287"/>
      <c r="X1279" s="287"/>
      <c r="Y1279" s="287"/>
      <c r="Z1279" s="287"/>
      <c r="AA1279" s="287"/>
      <c r="AB1279" s="287"/>
      <c r="AC1279" s="287"/>
      <c r="AD1279" s="287"/>
      <c r="AE1279" s="287"/>
      <c r="AF1279" s="287"/>
      <c r="AG1279" s="287"/>
      <c r="AH1279" s="287"/>
      <c r="AI1279" s="287"/>
      <c r="AJ1279" s="449"/>
      <c r="AK1279" s="206"/>
      <c r="AL1279" s="206"/>
      <c r="AM1279" s="206"/>
      <c r="AN1279" s="206"/>
      <c r="AO1279" s="206"/>
      <c r="AP1279" s="206"/>
      <c r="AQ1279" s="206"/>
      <c r="AR1279" s="206"/>
      <c r="AS1279" s="206"/>
      <c r="AT1279" s="206"/>
      <c r="AU1279" s="206"/>
      <c r="AV1279" s="206"/>
      <c r="AW1279" s="206"/>
      <c r="AX1279" s="206"/>
      <c r="AY1279" s="206"/>
      <c r="AZ1279" s="206"/>
      <c r="BA1279" s="206"/>
      <c r="BB1279" s="206"/>
      <c r="BC1279" s="206"/>
      <c r="BD1279" s="206"/>
      <c r="BE1279" s="206"/>
      <c r="BF1279" s="206"/>
      <c r="BG1279" s="206"/>
      <c r="BH1279" s="206"/>
      <c r="BI1279" s="206"/>
      <c r="BJ1279" s="206"/>
      <c r="BK1279" s="206"/>
      <c r="BL1279" s="206"/>
      <c r="BM1279" s="206"/>
      <c r="BN1279" s="206"/>
      <c r="BO1279" s="206"/>
      <c r="BP1279" s="206"/>
      <c r="BQ1279" s="206"/>
      <c r="BR1279" s="206"/>
      <c r="BS1279" s="206"/>
      <c r="BT1279" s="206"/>
      <c r="BU1279" s="206"/>
      <c r="BV1279" s="206"/>
      <c r="BW1279" s="206"/>
      <c r="BX1279" s="206"/>
      <c r="BY1279" s="206"/>
      <c r="BZ1279" s="206"/>
      <c r="CA1279" s="206"/>
      <c r="CB1279" s="206"/>
      <c r="CC1279" s="206"/>
      <c r="CD1279" s="206"/>
      <c r="CE1279" s="206"/>
      <c r="CF1279" s="206"/>
      <c r="CG1279" s="206"/>
      <c r="CH1279" s="206"/>
      <c r="CI1279" s="206"/>
      <c r="CJ1279" s="206"/>
      <c r="CK1279" s="206"/>
      <c r="CL1279" s="206"/>
      <c r="CM1279" s="206"/>
      <c r="CN1279" s="206"/>
      <c r="CO1279" s="206"/>
      <c r="CP1279" s="206"/>
      <c r="CQ1279" s="206"/>
      <c r="CR1279" s="206"/>
      <c r="CS1279" s="206"/>
      <c r="CT1279" s="206"/>
      <c r="CU1279" s="206"/>
      <c r="CV1279" s="206"/>
      <c r="CW1279" s="206"/>
      <c r="CX1279" s="206"/>
      <c r="CY1279" s="206"/>
      <c r="CZ1279" s="206"/>
      <c r="DA1279" s="206"/>
      <c r="DB1279" s="206"/>
      <c r="DC1279" s="206"/>
      <c r="DD1279" s="206"/>
      <c r="DE1279" s="206"/>
      <c r="DF1279" s="206"/>
      <c r="DG1279" s="206"/>
      <c r="DH1279" s="206"/>
      <c r="DI1279" s="206"/>
      <c r="DJ1279" s="206"/>
      <c r="DK1279" s="206"/>
      <c r="DL1279" s="206"/>
      <c r="DM1279" s="206"/>
      <c r="DN1279" s="206"/>
      <c r="DO1279" s="206"/>
      <c r="DP1279" s="206"/>
      <c r="DQ1279" s="206"/>
      <c r="DR1279" s="206"/>
      <c r="DS1279" s="206"/>
      <c r="DT1279" s="206"/>
      <c r="DU1279" s="206"/>
      <c r="DV1279" s="206"/>
      <c r="DW1279" s="206"/>
      <c r="DX1279" s="206"/>
      <c r="DY1279" s="206"/>
      <c r="DZ1279" s="206"/>
      <c r="EA1279" s="206"/>
      <c r="EB1279" s="206"/>
      <c r="EC1279" s="206"/>
      <c r="ED1279" s="206"/>
      <c r="EE1279" s="206"/>
      <c r="EF1279" s="206"/>
      <c r="EG1279" s="206"/>
      <c r="EH1279" s="206"/>
      <c r="EI1279" s="206"/>
      <c r="EJ1279" s="206"/>
      <c r="EK1279" s="206"/>
      <c r="EL1279" s="206"/>
      <c r="EM1279" s="206"/>
      <c r="EN1279" s="206"/>
      <c r="EO1279" s="206"/>
      <c r="EP1279" s="206"/>
      <c r="EQ1279" s="206"/>
      <c r="ER1279" s="206"/>
      <c r="ES1279" s="206"/>
      <c r="ET1279" s="206"/>
      <c r="EU1279" s="206"/>
      <c r="EV1279" s="206"/>
      <c r="EW1279" s="206"/>
      <c r="EX1279" s="206"/>
      <c r="EY1279" s="206"/>
      <c r="EZ1279" s="206"/>
      <c r="FA1279" s="206"/>
      <c r="FB1279" s="206"/>
      <c r="FC1279" s="206"/>
      <c r="FD1279" s="206"/>
      <c r="FE1279" s="206"/>
      <c r="FF1279" s="206"/>
      <c r="FG1279" s="206"/>
      <c r="FH1279" s="206"/>
      <c r="FI1279" s="206"/>
      <c r="FJ1279" s="206"/>
      <c r="FK1279" s="206"/>
      <c r="FL1279" s="206"/>
      <c r="FM1279" s="206"/>
      <c r="FN1279" s="206"/>
      <c r="FO1279" s="206"/>
      <c r="FP1279" s="206"/>
      <c r="FQ1279" s="206"/>
      <c r="FR1279" s="206"/>
      <c r="FS1279" s="206"/>
      <c r="FT1279" s="206"/>
      <c r="FU1279" s="206"/>
      <c r="FV1279" s="206"/>
      <c r="FW1279" s="206"/>
      <c r="FX1279" s="206"/>
      <c r="FY1279" s="206"/>
      <c r="FZ1279" s="206"/>
      <c r="GA1279" s="206"/>
      <c r="GB1279" s="206"/>
      <c r="GC1279" s="206"/>
      <c r="GD1279" s="206"/>
      <c r="GE1279" s="206"/>
      <c r="GF1279" s="206"/>
      <c r="GG1279" s="206"/>
      <c r="GH1279" s="206"/>
      <c r="GI1279" s="206"/>
      <c r="GJ1279" s="206"/>
      <c r="GK1279" s="206"/>
      <c r="GL1279" s="206"/>
      <c r="GM1279" s="206"/>
      <c r="GN1279" s="206"/>
      <c r="GO1279" s="206"/>
      <c r="GP1279" s="206"/>
      <c r="GQ1279" s="206"/>
      <c r="GR1279" s="206"/>
      <c r="GS1279" s="206"/>
      <c r="GT1279" s="206"/>
      <c r="GU1279" s="206"/>
      <c r="GV1279" s="206"/>
      <c r="GW1279" s="206"/>
      <c r="GX1279" s="206"/>
      <c r="GY1279" s="206"/>
      <c r="GZ1279" s="206"/>
      <c r="HA1279" s="206"/>
      <c r="HB1279" s="206"/>
      <c r="HC1279" s="206"/>
      <c r="HD1279" s="206"/>
      <c r="HE1279" s="206"/>
      <c r="HF1279" s="206"/>
      <c r="HG1279" s="206"/>
      <c r="HH1279" s="206"/>
      <c r="HI1279" s="206"/>
      <c r="HJ1279" s="206"/>
      <c r="HK1279" s="206"/>
      <c r="HL1279" s="206"/>
      <c r="HM1279" s="206"/>
      <c r="HN1279" s="206"/>
      <c r="HO1279" s="206"/>
      <c r="HP1279" s="206"/>
      <c r="HQ1279" s="206"/>
      <c r="HR1279" s="206"/>
      <c r="HS1279" s="206"/>
      <c r="HT1279" s="206"/>
      <c r="HU1279" s="206"/>
      <c r="HV1279" s="206"/>
      <c r="HW1279" s="206"/>
      <c r="HX1279" s="206"/>
      <c r="HY1279" s="206"/>
      <c r="HZ1279" s="206"/>
      <c r="IA1279" s="206"/>
      <c r="IB1279" s="206"/>
      <c r="IC1279" s="206"/>
      <c r="ID1279" s="206"/>
      <c r="IE1279" s="206"/>
      <c r="IF1279" s="206"/>
      <c r="IG1279" s="206"/>
      <c r="IH1279" s="206"/>
    </row>
    <row r="1280" spans="1:242" s="225" customFormat="1" hidden="1" x14ac:dyDescent="0.25">
      <c r="A1280" s="206"/>
      <c r="B1280" s="206"/>
      <c r="C1280" s="207">
        <v>43818</v>
      </c>
      <c r="D1280" s="248" t="s">
        <v>2247</v>
      </c>
      <c r="E1280" s="238" t="s">
        <v>2248</v>
      </c>
      <c r="F1280" s="238"/>
      <c r="G1280" s="249" t="s">
        <v>2249</v>
      </c>
      <c r="H1280" s="285"/>
      <c r="I1280" s="415">
        <v>790000</v>
      </c>
      <c r="J1280" s="329">
        <f t="shared" si="20"/>
        <v>290195</v>
      </c>
      <c r="K1280" s="419"/>
      <c r="L1280" s="287"/>
      <c r="M1280" s="238" t="s">
        <v>2248</v>
      </c>
      <c r="N1280" s="287"/>
      <c r="O1280" s="287"/>
      <c r="P1280" s="287"/>
      <c r="Q1280" s="287"/>
      <c r="R1280" s="287"/>
      <c r="S1280" s="287"/>
      <c r="T1280" s="287"/>
      <c r="U1280" s="287"/>
      <c r="V1280" s="287"/>
      <c r="W1280" s="287"/>
      <c r="X1280" s="287"/>
      <c r="Y1280" s="287"/>
      <c r="Z1280" s="287"/>
      <c r="AA1280" s="287"/>
      <c r="AB1280" s="287"/>
      <c r="AC1280" s="287"/>
      <c r="AD1280" s="287"/>
      <c r="AE1280" s="287"/>
      <c r="AF1280" s="287"/>
      <c r="AG1280" s="287"/>
      <c r="AH1280" s="287"/>
      <c r="AI1280" s="287"/>
      <c r="AJ1280" s="449"/>
      <c r="AK1280" s="206"/>
      <c r="AL1280" s="206"/>
      <c r="AM1280" s="206"/>
      <c r="AN1280" s="206"/>
      <c r="AO1280" s="206"/>
      <c r="AP1280" s="206"/>
      <c r="AQ1280" s="206"/>
      <c r="AR1280" s="206"/>
      <c r="AS1280" s="206"/>
      <c r="AT1280" s="206"/>
      <c r="AU1280" s="206"/>
      <c r="AV1280" s="206"/>
      <c r="AW1280" s="206"/>
      <c r="AX1280" s="206"/>
      <c r="AY1280" s="206"/>
      <c r="AZ1280" s="206"/>
      <c r="BA1280" s="206"/>
      <c r="BB1280" s="206"/>
      <c r="BC1280" s="206"/>
      <c r="BD1280" s="206"/>
      <c r="BE1280" s="206"/>
      <c r="BF1280" s="206"/>
      <c r="BG1280" s="206"/>
      <c r="BH1280" s="206"/>
      <c r="BI1280" s="206"/>
      <c r="BJ1280" s="206"/>
      <c r="BK1280" s="206"/>
      <c r="BL1280" s="206"/>
      <c r="BM1280" s="206"/>
      <c r="BN1280" s="206"/>
      <c r="BO1280" s="206"/>
      <c r="BP1280" s="206"/>
      <c r="BQ1280" s="206"/>
      <c r="BR1280" s="206"/>
      <c r="BS1280" s="206"/>
      <c r="BT1280" s="206"/>
      <c r="BU1280" s="206"/>
      <c r="BV1280" s="206"/>
      <c r="BW1280" s="206"/>
      <c r="BX1280" s="206"/>
      <c r="BY1280" s="206"/>
      <c r="BZ1280" s="206"/>
      <c r="CA1280" s="206"/>
      <c r="CB1280" s="206"/>
      <c r="CC1280" s="206"/>
      <c r="CD1280" s="206"/>
      <c r="CE1280" s="206"/>
      <c r="CF1280" s="206"/>
      <c r="CG1280" s="206"/>
      <c r="CH1280" s="206"/>
      <c r="CI1280" s="206"/>
      <c r="CJ1280" s="206"/>
      <c r="CK1280" s="206"/>
      <c r="CL1280" s="206"/>
      <c r="CM1280" s="206"/>
      <c r="CN1280" s="206"/>
      <c r="CO1280" s="206"/>
      <c r="CP1280" s="206"/>
      <c r="CQ1280" s="206"/>
      <c r="CR1280" s="206"/>
      <c r="CS1280" s="206"/>
      <c r="CT1280" s="206"/>
      <c r="CU1280" s="206"/>
      <c r="CV1280" s="206"/>
      <c r="CW1280" s="206"/>
      <c r="CX1280" s="206"/>
      <c r="CY1280" s="206"/>
      <c r="CZ1280" s="206"/>
      <c r="DA1280" s="206"/>
      <c r="DB1280" s="206"/>
      <c r="DC1280" s="206"/>
      <c r="DD1280" s="206"/>
      <c r="DE1280" s="206"/>
      <c r="DF1280" s="206"/>
      <c r="DG1280" s="206"/>
      <c r="DH1280" s="206"/>
      <c r="DI1280" s="206"/>
      <c r="DJ1280" s="206"/>
      <c r="DK1280" s="206"/>
      <c r="DL1280" s="206"/>
      <c r="DM1280" s="206"/>
      <c r="DN1280" s="206"/>
      <c r="DO1280" s="206"/>
      <c r="DP1280" s="206"/>
      <c r="DQ1280" s="206"/>
      <c r="DR1280" s="206"/>
      <c r="DS1280" s="206"/>
      <c r="DT1280" s="206"/>
      <c r="DU1280" s="206"/>
      <c r="DV1280" s="206"/>
      <c r="DW1280" s="206"/>
      <c r="DX1280" s="206"/>
      <c r="DY1280" s="206"/>
      <c r="DZ1280" s="206"/>
      <c r="EA1280" s="206"/>
      <c r="EB1280" s="206"/>
      <c r="EC1280" s="206"/>
      <c r="ED1280" s="206"/>
      <c r="EE1280" s="206"/>
      <c r="EF1280" s="206"/>
      <c r="EG1280" s="206"/>
      <c r="EH1280" s="206"/>
      <c r="EI1280" s="206"/>
      <c r="EJ1280" s="206"/>
      <c r="EK1280" s="206"/>
      <c r="EL1280" s="206"/>
      <c r="EM1280" s="206"/>
      <c r="EN1280" s="206"/>
      <c r="EO1280" s="206"/>
      <c r="EP1280" s="206"/>
      <c r="EQ1280" s="206"/>
      <c r="ER1280" s="206"/>
      <c r="ES1280" s="206"/>
      <c r="ET1280" s="206"/>
      <c r="EU1280" s="206"/>
      <c r="EV1280" s="206"/>
      <c r="EW1280" s="206"/>
      <c r="EX1280" s="206"/>
      <c r="EY1280" s="206"/>
      <c r="EZ1280" s="206"/>
      <c r="FA1280" s="206"/>
      <c r="FB1280" s="206"/>
      <c r="FC1280" s="206"/>
      <c r="FD1280" s="206"/>
      <c r="FE1280" s="206"/>
      <c r="FF1280" s="206"/>
      <c r="FG1280" s="206"/>
      <c r="FH1280" s="206"/>
      <c r="FI1280" s="206"/>
      <c r="FJ1280" s="206"/>
      <c r="FK1280" s="206"/>
      <c r="FL1280" s="206"/>
      <c r="FM1280" s="206"/>
      <c r="FN1280" s="206"/>
      <c r="FO1280" s="206"/>
      <c r="FP1280" s="206"/>
      <c r="FQ1280" s="206"/>
      <c r="FR1280" s="206"/>
      <c r="FS1280" s="206"/>
      <c r="FT1280" s="206"/>
      <c r="FU1280" s="206"/>
      <c r="FV1280" s="206"/>
      <c r="FW1280" s="206"/>
      <c r="FX1280" s="206"/>
      <c r="FY1280" s="206"/>
      <c r="FZ1280" s="206"/>
      <c r="GA1280" s="206"/>
      <c r="GB1280" s="206"/>
      <c r="GC1280" s="206"/>
      <c r="GD1280" s="206"/>
      <c r="GE1280" s="206"/>
      <c r="GF1280" s="206"/>
      <c r="GG1280" s="206"/>
      <c r="GH1280" s="206"/>
      <c r="GI1280" s="206"/>
      <c r="GJ1280" s="206"/>
      <c r="GK1280" s="206"/>
      <c r="GL1280" s="206"/>
      <c r="GM1280" s="206"/>
      <c r="GN1280" s="206"/>
      <c r="GO1280" s="206"/>
      <c r="GP1280" s="206"/>
      <c r="GQ1280" s="206"/>
      <c r="GR1280" s="206"/>
      <c r="GS1280" s="206"/>
      <c r="GT1280" s="206"/>
      <c r="GU1280" s="206"/>
      <c r="GV1280" s="206"/>
      <c r="GW1280" s="206"/>
      <c r="GX1280" s="206"/>
      <c r="GY1280" s="206"/>
      <c r="GZ1280" s="206"/>
      <c r="HA1280" s="206"/>
      <c r="HB1280" s="206"/>
      <c r="HC1280" s="206"/>
      <c r="HD1280" s="206"/>
      <c r="HE1280" s="206"/>
      <c r="HF1280" s="206"/>
      <c r="HG1280" s="206"/>
      <c r="HH1280" s="206"/>
      <c r="HI1280" s="206"/>
      <c r="HJ1280" s="206"/>
      <c r="HK1280" s="206"/>
      <c r="HL1280" s="206"/>
      <c r="HM1280" s="206"/>
      <c r="HN1280" s="206"/>
      <c r="HO1280" s="206"/>
      <c r="HP1280" s="206"/>
      <c r="HQ1280" s="206"/>
      <c r="HR1280" s="206"/>
      <c r="HS1280" s="206"/>
      <c r="HT1280" s="206"/>
      <c r="HU1280" s="206"/>
      <c r="HV1280" s="206"/>
      <c r="HW1280" s="206"/>
      <c r="HX1280" s="206"/>
      <c r="HY1280" s="206"/>
      <c r="HZ1280" s="206"/>
      <c r="IA1280" s="206"/>
      <c r="IB1280" s="206"/>
      <c r="IC1280" s="206"/>
      <c r="ID1280" s="206"/>
      <c r="IE1280" s="206"/>
      <c r="IF1280" s="206"/>
      <c r="IG1280" s="206"/>
      <c r="IH1280" s="206"/>
    </row>
    <row r="1281" spans="1:242" s="225" customFormat="1" hidden="1" x14ac:dyDescent="0.25">
      <c r="A1281" s="206"/>
      <c r="B1281" s="206"/>
      <c r="C1281" s="207">
        <v>43818</v>
      </c>
      <c r="D1281" s="248" t="s">
        <v>2250</v>
      </c>
      <c r="E1281" s="238" t="s">
        <v>2251</v>
      </c>
      <c r="F1281" s="238"/>
      <c r="G1281" s="249" t="s">
        <v>1292</v>
      </c>
      <c r="H1281" s="285"/>
      <c r="I1281" s="415">
        <v>40000</v>
      </c>
      <c r="J1281" s="329">
        <f t="shared" si="20"/>
        <v>250195</v>
      </c>
      <c r="K1281" s="419"/>
      <c r="L1281" s="287"/>
      <c r="M1281" s="238" t="s">
        <v>2251</v>
      </c>
      <c r="N1281" s="287"/>
      <c r="O1281" s="287"/>
      <c r="P1281" s="287"/>
      <c r="Q1281" s="287"/>
      <c r="R1281" s="287"/>
      <c r="S1281" s="287"/>
      <c r="T1281" s="287"/>
      <c r="U1281" s="287"/>
      <c r="V1281" s="287"/>
      <c r="W1281" s="287"/>
      <c r="X1281" s="287"/>
      <c r="Y1281" s="287"/>
      <c r="Z1281" s="287"/>
      <c r="AA1281" s="287"/>
      <c r="AB1281" s="287"/>
      <c r="AC1281" s="287"/>
      <c r="AD1281" s="287"/>
      <c r="AE1281" s="287"/>
      <c r="AF1281" s="287"/>
      <c r="AG1281" s="287"/>
      <c r="AH1281" s="287"/>
      <c r="AI1281" s="287"/>
      <c r="AJ1281" s="449"/>
      <c r="AK1281" s="206"/>
      <c r="AL1281" s="206"/>
      <c r="AM1281" s="206"/>
      <c r="AN1281" s="206"/>
      <c r="AO1281" s="206"/>
      <c r="AP1281" s="206"/>
      <c r="AQ1281" s="206"/>
      <c r="AR1281" s="206"/>
      <c r="AS1281" s="206"/>
      <c r="AT1281" s="206"/>
      <c r="AU1281" s="206"/>
      <c r="AV1281" s="206"/>
      <c r="AW1281" s="206"/>
      <c r="AX1281" s="206"/>
      <c r="AY1281" s="206"/>
      <c r="AZ1281" s="206"/>
      <c r="BA1281" s="206"/>
      <c r="BB1281" s="206"/>
      <c r="BC1281" s="206"/>
      <c r="BD1281" s="206"/>
      <c r="BE1281" s="206"/>
      <c r="BF1281" s="206"/>
      <c r="BG1281" s="206"/>
      <c r="BH1281" s="206"/>
      <c r="BI1281" s="206"/>
      <c r="BJ1281" s="206"/>
      <c r="BK1281" s="206"/>
      <c r="BL1281" s="206"/>
      <c r="BM1281" s="206"/>
      <c r="BN1281" s="206"/>
      <c r="BO1281" s="206"/>
      <c r="BP1281" s="206"/>
      <c r="BQ1281" s="206"/>
      <c r="BR1281" s="206"/>
      <c r="BS1281" s="206"/>
      <c r="BT1281" s="206"/>
      <c r="BU1281" s="206"/>
      <c r="BV1281" s="206"/>
      <c r="BW1281" s="206"/>
      <c r="BX1281" s="206"/>
      <c r="BY1281" s="206"/>
      <c r="BZ1281" s="206"/>
      <c r="CA1281" s="206"/>
      <c r="CB1281" s="206"/>
      <c r="CC1281" s="206"/>
      <c r="CD1281" s="206"/>
      <c r="CE1281" s="206"/>
      <c r="CF1281" s="206"/>
      <c r="CG1281" s="206"/>
      <c r="CH1281" s="206"/>
      <c r="CI1281" s="206"/>
      <c r="CJ1281" s="206"/>
      <c r="CK1281" s="206"/>
      <c r="CL1281" s="206"/>
      <c r="CM1281" s="206"/>
      <c r="CN1281" s="206"/>
      <c r="CO1281" s="206"/>
      <c r="CP1281" s="206"/>
      <c r="CQ1281" s="206"/>
      <c r="CR1281" s="206"/>
      <c r="CS1281" s="206"/>
      <c r="CT1281" s="206"/>
      <c r="CU1281" s="206"/>
      <c r="CV1281" s="206"/>
      <c r="CW1281" s="206"/>
      <c r="CX1281" s="206"/>
      <c r="CY1281" s="206"/>
      <c r="CZ1281" s="206"/>
      <c r="DA1281" s="206"/>
      <c r="DB1281" s="206"/>
      <c r="DC1281" s="206"/>
      <c r="DD1281" s="206"/>
      <c r="DE1281" s="206"/>
      <c r="DF1281" s="206"/>
      <c r="DG1281" s="206"/>
      <c r="DH1281" s="206"/>
      <c r="DI1281" s="206"/>
      <c r="DJ1281" s="206"/>
      <c r="DK1281" s="206"/>
      <c r="DL1281" s="206"/>
      <c r="DM1281" s="206"/>
      <c r="DN1281" s="206"/>
      <c r="DO1281" s="206"/>
      <c r="DP1281" s="206"/>
      <c r="DQ1281" s="206"/>
      <c r="DR1281" s="206"/>
      <c r="DS1281" s="206"/>
      <c r="DT1281" s="206"/>
      <c r="DU1281" s="206"/>
      <c r="DV1281" s="206"/>
      <c r="DW1281" s="206"/>
      <c r="DX1281" s="206"/>
      <c r="DY1281" s="206"/>
      <c r="DZ1281" s="206"/>
      <c r="EA1281" s="206"/>
      <c r="EB1281" s="206"/>
      <c r="EC1281" s="206"/>
      <c r="ED1281" s="206"/>
      <c r="EE1281" s="206"/>
      <c r="EF1281" s="206"/>
      <c r="EG1281" s="206"/>
      <c r="EH1281" s="206"/>
      <c r="EI1281" s="206"/>
      <c r="EJ1281" s="206"/>
      <c r="EK1281" s="206"/>
      <c r="EL1281" s="206"/>
      <c r="EM1281" s="206"/>
      <c r="EN1281" s="206"/>
      <c r="EO1281" s="206"/>
      <c r="EP1281" s="206"/>
      <c r="EQ1281" s="206"/>
      <c r="ER1281" s="206"/>
      <c r="ES1281" s="206"/>
      <c r="ET1281" s="206"/>
      <c r="EU1281" s="206"/>
      <c r="EV1281" s="206"/>
      <c r="EW1281" s="206"/>
      <c r="EX1281" s="206"/>
      <c r="EY1281" s="206"/>
      <c r="EZ1281" s="206"/>
      <c r="FA1281" s="206"/>
      <c r="FB1281" s="206"/>
      <c r="FC1281" s="206"/>
      <c r="FD1281" s="206"/>
      <c r="FE1281" s="206"/>
      <c r="FF1281" s="206"/>
      <c r="FG1281" s="206"/>
      <c r="FH1281" s="206"/>
      <c r="FI1281" s="206"/>
      <c r="FJ1281" s="206"/>
      <c r="FK1281" s="206"/>
      <c r="FL1281" s="206"/>
      <c r="FM1281" s="206"/>
      <c r="FN1281" s="206"/>
      <c r="FO1281" s="206"/>
      <c r="FP1281" s="206"/>
      <c r="FQ1281" s="206"/>
      <c r="FR1281" s="206"/>
      <c r="FS1281" s="206"/>
      <c r="FT1281" s="206"/>
      <c r="FU1281" s="206"/>
      <c r="FV1281" s="206"/>
      <c r="FW1281" s="206"/>
      <c r="FX1281" s="206"/>
      <c r="FY1281" s="206"/>
      <c r="FZ1281" s="206"/>
      <c r="GA1281" s="206"/>
      <c r="GB1281" s="206"/>
      <c r="GC1281" s="206"/>
      <c r="GD1281" s="206"/>
      <c r="GE1281" s="206"/>
      <c r="GF1281" s="206"/>
      <c r="GG1281" s="206"/>
      <c r="GH1281" s="206"/>
      <c r="GI1281" s="206"/>
      <c r="GJ1281" s="206"/>
      <c r="GK1281" s="206"/>
      <c r="GL1281" s="206"/>
      <c r="GM1281" s="206"/>
      <c r="GN1281" s="206"/>
      <c r="GO1281" s="206"/>
      <c r="GP1281" s="206"/>
      <c r="GQ1281" s="206"/>
      <c r="GR1281" s="206"/>
      <c r="GS1281" s="206"/>
      <c r="GT1281" s="206"/>
      <c r="GU1281" s="206"/>
      <c r="GV1281" s="206"/>
      <c r="GW1281" s="206"/>
      <c r="GX1281" s="206"/>
      <c r="GY1281" s="206"/>
      <c r="GZ1281" s="206"/>
      <c r="HA1281" s="206"/>
      <c r="HB1281" s="206"/>
      <c r="HC1281" s="206"/>
      <c r="HD1281" s="206"/>
      <c r="HE1281" s="206"/>
      <c r="HF1281" s="206"/>
      <c r="HG1281" s="206"/>
      <c r="HH1281" s="206"/>
      <c r="HI1281" s="206"/>
      <c r="HJ1281" s="206"/>
      <c r="HK1281" s="206"/>
      <c r="HL1281" s="206"/>
      <c r="HM1281" s="206"/>
      <c r="HN1281" s="206"/>
      <c r="HO1281" s="206"/>
      <c r="HP1281" s="206"/>
      <c r="HQ1281" s="206"/>
      <c r="HR1281" s="206"/>
      <c r="HS1281" s="206"/>
      <c r="HT1281" s="206"/>
      <c r="HU1281" s="206"/>
      <c r="HV1281" s="206"/>
      <c r="HW1281" s="206"/>
      <c r="HX1281" s="206"/>
      <c r="HY1281" s="206"/>
      <c r="HZ1281" s="206"/>
      <c r="IA1281" s="206"/>
      <c r="IB1281" s="206"/>
      <c r="IC1281" s="206"/>
      <c r="ID1281" s="206"/>
      <c r="IE1281" s="206"/>
      <c r="IF1281" s="206"/>
      <c r="IG1281" s="206"/>
      <c r="IH1281" s="206"/>
    </row>
    <row r="1282" spans="1:242" s="564" customFormat="1" hidden="1" x14ac:dyDescent="0.25">
      <c r="A1282" s="351"/>
      <c r="B1282" s="351"/>
      <c r="C1282" s="351"/>
      <c r="D1282" s="351"/>
      <c r="E1282" s="351"/>
      <c r="F1282" s="351"/>
      <c r="G1282" s="422"/>
      <c r="H1282" s="349"/>
      <c r="I1282" s="412"/>
      <c r="J1282" s="423">
        <f t="shared" si="20"/>
        <v>250195</v>
      </c>
      <c r="K1282" s="424"/>
      <c r="L1282" s="352"/>
      <c r="M1282" s="351"/>
      <c r="N1282" s="352"/>
      <c r="O1282" s="352"/>
      <c r="P1282" s="352"/>
      <c r="Q1282" s="352"/>
      <c r="R1282" s="352"/>
      <c r="S1282" s="352"/>
      <c r="T1282" s="352"/>
      <c r="U1282" s="352"/>
      <c r="V1282" s="352"/>
      <c r="W1282" s="352"/>
      <c r="X1282" s="352"/>
      <c r="Y1282" s="352"/>
      <c r="Z1282" s="352"/>
      <c r="AA1282" s="352"/>
      <c r="AB1282" s="352"/>
      <c r="AC1282" s="352"/>
      <c r="AD1282" s="352"/>
      <c r="AE1282" s="352"/>
      <c r="AF1282" s="352"/>
      <c r="AG1282" s="352"/>
      <c r="AH1282" s="352"/>
      <c r="AI1282" s="352"/>
      <c r="AJ1282" s="563"/>
      <c r="AK1282" s="351"/>
      <c r="AL1282" s="351"/>
      <c r="AM1282" s="351"/>
      <c r="AN1282" s="351"/>
      <c r="AO1282" s="351"/>
      <c r="AP1282" s="351"/>
      <c r="AQ1282" s="351"/>
      <c r="AR1282" s="351"/>
      <c r="AS1282" s="351"/>
      <c r="AT1282" s="351"/>
      <c r="AU1282" s="351"/>
      <c r="AV1282" s="351"/>
      <c r="AW1282" s="351"/>
      <c r="AX1282" s="351"/>
      <c r="AY1282" s="351"/>
      <c r="AZ1282" s="351"/>
      <c r="BA1282" s="351"/>
      <c r="BB1282" s="351"/>
      <c r="BC1282" s="351"/>
      <c r="BD1282" s="351"/>
      <c r="BE1282" s="351"/>
      <c r="BF1282" s="351"/>
      <c r="BG1282" s="351"/>
      <c r="BH1282" s="351"/>
      <c r="BI1282" s="351"/>
      <c r="BJ1282" s="351"/>
      <c r="BK1282" s="351"/>
      <c r="BL1282" s="351"/>
      <c r="BM1282" s="351"/>
      <c r="BN1282" s="351"/>
      <c r="BO1282" s="351"/>
      <c r="BP1282" s="351"/>
      <c r="BQ1282" s="351"/>
      <c r="BR1282" s="351"/>
      <c r="BS1282" s="351"/>
      <c r="BT1282" s="351"/>
      <c r="BU1282" s="351"/>
      <c r="BV1282" s="351"/>
      <c r="BW1282" s="351"/>
      <c r="BX1282" s="351"/>
      <c r="BY1282" s="351"/>
      <c r="BZ1282" s="351"/>
      <c r="CA1282" s="351"/>
      <c r="CB1282" s="351"/>
      <c r="CC1282" s="351"/>
      <c r="CD1282" s="351"/>
      <c r="CE1282" s="351"/>
      <c r="CF1282" s="351"/>
      <c r="CG1282" s="351"/>
      <c r="CH1282" s="351"/>
      <c r="CI1282" s="351"/>
      <c r="CJ1282" s="351"/>
      <c r="CK1282" s="351"/>
      <c r="CL1282" s="351"/>
      <c r="CM1282" s="351"/>
      <c r="CN1282" s="351"/>
      <c r="CO1282" s="351"/>
      <c r="CP1282" s="351"/>
      <c r="CQ1282" s="351"/>
      <c r="CR1282" s="351"/>
      <c r="CS1282" s="351"/>
      <c r="CT1282" s="351"/>
      <c r="CU1282" s="351"/>
      <c r="CV1282" s="351"/>
      <c r="CW1282" s="351"/>
      <c r="CX1282" s="351"/>
      <c r="CY1282" s="351"/>
      <c r="CZ1282" s="351"/>
      <c r="DA1282" s="351"/>
      <c r="DB1282" s="351"/>
      <c r="DC1282" s="351"/>
      <c r="DD1282" s="351"/>
      <c r="DE1282" s="351"/>
      <c r="DF1282" s="351"/>
      <c r="DG1282" s="351"/>
      <c r="DH1282" s="351"/>
      <c r="DI1282" s="351"/>
      <c r="DJ1282" s="351"/>
      <c r="DK1282" s="351"/>
      <c r="DL1282" s="351"/>
      <c r="DM1282" s="351"/>
      <c r="DN1282" s="351"/>
      <c r="DO1282" s="351"/>
      <c r="DP1282" s="351"/>
      <c r="DQ1282" s="351"/>
      <c r="DR1282" s="351"/>
      <c r="DS1282" s="351"/>
      <c r="DT1282" s="351"/>
      <c r="DU1282" s="351"/>
      <c r="DV1282" s="351"/>
      <c r="DW1282" s="351"/>
      <c r="DX1282" s="351"/>
      <c r="DY1282" s="351"/>
      <c r="DZ1282" s="351"/>
      <c r="EA1282" s="351"/>
      <c r="EB1282" s="351"/>
      <c r="EC1282" s="351"/>
      <c r="ED1282" s="351"/>
      <c r="EE1282" s="351"/>
      <c r="EF1282" s="351"/>
      <c r="EG1282" s="351"/>
      <c r="EH1282" s="351"/>
      <c r="EI1282" s="351"/>
      <c r="EJ1282" s="351"/>
      <c r="EK1282" s="351"/>
      <c r="EL1282" s="351"/>
      <c r="EM1282" s="351"/>
      <c r="EN1282" s="351"/>
      <c r="EO1282" s="351"/>
      <c r="EP1282" s="351"/>
      <c r="EQ1282" s="351"/>
      <c r="ER1282" s="351"/>
      <c r="ES1282" s="351"/>
      <c r="ET1282" s="351"/>
      <c r="EU1282" s="351"/>
      <c r="EV1282" s="351"/>
      <c r="EW1282" s="351"/>
      <c r="EX1282" s="351"/>
      <c r="EY1282" s="351"/>
      <c r="EZ1282" s="351"/>
      <c r="FA1282" s="351"/>
      <c r="FB1282" s="351"/>
      <c r="FC1282" s="351"/>
      <c r="FD1282" s="351"/>
      <c r="FE1282" s="351"/>
      <c r="FF1282" s="351"/>
      <c r="FG1282" s="351"/>
      <c r="FH1282" s="351"/>
      <c r="FI1282" s="351"/>
      <c r="FJ1282" s="351"/>
      <c r="FK1282" s="351"/>
      <c r="FL1282" s="351"/>
      <c r="FM1282" s="351"/>
      <c r="FN1282" s="351"/>
      <c r="FO1282" s="351"/>
      <c r="FP1282" s="351"/>
      <c r="FQ1282" s="351"/>
      <c r="FR1282" s="351"/>
      <c r="FS1282" s="351"/>
      <c r="FT1282" s="351"/>
      <c r="FU1282" s="351"/>
      <c r="FV1282" s="351"/>
      <c r="FW1282" s="351"/>
      <c r="FX1282" s="351"/>
      <c r="FY1282" s="351"/>
      <c r="FZ1282" s="351"/>
      <c r="GA1282" s="351"/>
      <c r="GB1282" s="351"/>
      <c r="GC1282" s="351"/>
      <c r="GD1282" s="351"/>
      <c r="GE1282" s="351"/>
      <c r="GF1282" s="351"/>
      <c r="GG1282" s="351"/>
      <c r="GH1282" s="351"/>
      <c r="GI1282" s="351"/>
      <c r="GJ1282" s="351"/>
      <c r="GK1282" s="351"/>
      <c r="GL1282" s="351"/>
      <c r="GM1282" s="351"/>
      <c r="GN1282" s="351"/>
      <c r="GO1282" s="351"/>
      <c r="GP1282" s="351"/>
      <c r="GQ1282" s="351"/>
      <c r="GR1282" s="351"/>
      <c r="GS1282" s="351"/>
      <c r="GT1282" s="351"/>
      <c r="GU1282" s="351"/>
      <c r="GV1282" s="351"/>
      <c r="GW1282" s="351"/>
      <c r="GX1282" s="351"/>
      <c r="GY1282" s="351"/>
      <c r="GZ1282" s="351"/>
      <c r="HA1282" s="351"/>
      <c r="HB1282" s="351"/>
      <c r="HC1282" s="351"/>
      <c r="HD1282" s="351"/>
      <c r="HE1282" s="351"/>
      <c r="HF1282" s="351"/>
      <c r="HG1282" s="351"/>
      <c r="HH1282" s="351"/>
      <c r="HI1282" s="351"/>
      <c r="HJ1282" s="351"/>
      <c r="HK1282" s="351"/>
      <c r="HL1282" s="351"/>
      <c r="HM1282" s="351"/>
      <c r="HN1282" s="351"/>
      <c r="HO1282" s="351"/>
      <c r="HP1282" s="351"/>
      <c r="HQ1282" s="351"/>
      <c r="HR1282" s="351"/>
      <c r="HS1282" s="351"/>
      <c r="HT1282" s="351"/>
      <c r="HU1282" s="351"/>
      <c r="HV1282" s="351"/>
      <c r="HW1282" s="351"/>
      <c r="HX1282" s="351"/>
      <c r="HY1282" s="351"/>
      <c r="HZ1282" s="351"/>
      <c r="IA1282" s="351"/>
      <c r="IB1282" s="351"/>
      <c r="IC1282" s="351"/>
      <c r="ID1282" s="351"/>
      <c r="IE1282" s="351"/>
      <c r="IF1282" s="351"/>
      <c r="IG1282" s="351"/>
      <c r="IH1282" s="351"/>
    </row>
    <row r="1283" spans="1:242" s="225" customFormat="1" hidden="1" x14ac:dyDescent="0.25">
      <c r="A1283" s="206"/>
      <c r="B1283" s="206"/>
      <c r="C1283" s="206"/>
      <c r="D1283" s="206"/>
      <c r="E1283" s="206"/>
      <c r="F1283" s="206"/>
      <c r="G1283" s="208"/>
      <c r="H1283" s="285"/>
      <c r="I1283" s="210"/>
      <c r="J1283" s="329">
        <f>+J1282+H1283-I1283</f>
        <v>250195</v>
      </c>
      <c r="K1283" s="419"/>
      <c r="L1283" s="287"/>
      <c r="M1283" s="206"/>
      <c r="N1283" s="287"/>
      <c r="O1283" s="287"/>
      <c r="P1283" s="287"/>
      <c r="Q1283" s="287"/>
      <c r="R1283" s="287"/>
      <c r="S1283" s="287"/>
      <c r="T1283" s="287"/>
      <c r="U1283" s="287"/>
      <c r="V1283" s="287"/>
      <c r="W1283" s="287"/>
      <c r="X1283" s="287"/>
      <c r="Y1283" s="287"/>
      <c r="Z1283" s="287"/>
      <c r="AA1283" s="287"/>
      <c r="AB1283" s="287"/>
      <c r="AC1283" s="287"/>
      <c r="AD1283" s="287"/>
      <c r="AE1283" s="287"/>
      <c r="AF1283" s="287"/>
      <c r="AG1283" s="287"/>
      <c r="AH1283" s="287"/>
      <c r="AI1283" s="287"/>
      <c r="AJ1283" s="449"/>
      <c r="AK1283" s="206"/>
      <c r="AL1283" s="206"/>
      <c r="AM1283" s="206"/>
      <c r="AN1283" s="206"/>
      <c r="AO1283" s="206"/>
      <c r="AP1283" s="206"/>
      <c r="AQ1283" s="206"/>
      <c r="AR1283" s="206"/>
      <c r="AS1283" s="206"/>
      <c r="AT1283" s="206"/>
      <c r="AU1283" s="206"/>
      <c r="AV1283" s="206"/>
      <c r="AW1283" s="206"/>
      <c r="AX1283" s="206"/>
      <c r="AY1283" s="206"/>
      <c r="AZ1283" s="206"/>
      <c r="BA1283" s="206"/>
      <c r="BB1283" s="206"/>
      <c r="BC1283" s="206"/>
      <c r="BD1283" s="206"/>
      <c r="BE1283" s="206"/>
      <c r="BF1283" s="206"/>
      <c r="BG1283" s="206"/>
      <c r="BH1283" s="206"/>
      <c r="BI1283" s="206"/>
      <c r="BJ1283" s="206"/>
      <c r="BK1283" s="206"/>
      <c r="BL1283" s="206"/>
      <c r="BM1283" s="206"/>
      <c r="BN1283" s="206"/>
      <c r="BO1283" s="206"/>
      <c r="BP1283" s="206"/>
      <c r="BQ1283" s="206"/>
      <c r="BR1283" s="206"/>
      <c r="BS1283" s="206"/>
      <c r="BT1283" s="206"/>
      <c r="BU1283" s="206"/>
      <c r="BV1283" s="206"/>
      <c r="BW1283" s="206"/>
      <c r="BX1283" s="206"/>
      <c r="BY1283" s="206"/>
      <c r="BZ1283" s="206"/>
      <c r="CA1283" s="206"/>
      <c r="CB1283" s="206"/>
      <c r="CC1283" s="206"/>
      <c r="CD1283" s="206"/>
      <c r="CE1283" s="206"/>
      <c r="CF1283" s="206"/>
      <c r="CG1283" s="206"/>
      <c r="CH1283" s="206"/>
      <c r="CI1283" s="206"/>
      <c r="CJ1283" s="206"/>
      <c r="CK1283" s="206"/>
      <c r="CL1283" s="206"/>
      <c r="CM1283" s="206"/>
      <c r="CN1283" s="206"/>
      <c r="CO1283" s="206"/>
      <c r="CP1283" s="206"/>
      <c r="CQ1283" s="206"/>
      <c r="CR1283" s="206"/>
      <c r="CS1283" s="206"/>
      <c r="CT1283" s="206"/>
      <c r="CU1283" s="206"/>
      <c r="CV1283" s="206"/>
      <c r="CW1283" s="206"/>
      <c r="CX1283" s="206"/>
      <c r="CY1283" s="206"/>
      <c r="CZ1283" s="206"/>
      <c r="DA1283" s="206"/>
      <c r="DB1283" s="206"/>
      <c r="DC1283" s="206"/>
      <c r="DD1283" s="206"/>
      <c r="DE1283" s="206"/>
      <c r="DF1283" s="206"/>
      <c r="DG1283" s="206"/>
      <c r="DH1283" s="206"/>
      <c r="DI1283" s="206"/>
      <c r="DJ1283" s="206"/>
      <c r="DK1283" s="206"/>
      <c r="DL1283" s="206"/>
      <c r="DM1283" s="206"/>
      <c r="DN1283" s="206"/>
      <c r="DO1283" s="206"/>
      <c r="DP1283" s="206"/>
      <c r="DQ1283" s="206"/>
      <c r="DR1283" s="206"/>
      <c r="DS1283" s="206"/>
      <c r="DT1283" s="206"/>
      <c r="DU1283" s="206"/>
      <c r="DV1283" s="206"/>
      <c r="DW1283" s="206"/>
      <c r="DX1283" s="206"/>
      <c r="DY1283" s="206"/>
      <c r="DZ1283" s="206"/>
      <c r="EA1283" s="206"/>
      <c r="EB1283" s="206"/>
      <c r="EC1283" s="206"/>
      <c r="ED1283" s="206"/>
      <c r="EE1283" s="206"/>
      <c r="EF1283" s="206"/>
      <c r="EG1283" s="206"/>
      <c r="EH1283" s="206"/>
      <c r="EI1283" s="206"/>
      <c r="EJ1283" s="206"/>
      <c r="EK1283" s="206"/>
      <c r="EL1283" s="206"/>
      <c r="EM1283" s="206"/>
      <c r="EN1283" s="206"/>
      <c r="EO1283" s="206"/>
      <c r="EP1283" s="206"/>
      <c r="EQ1283" s="206"/>
      <c r="ER1283" s="206"/>
      <c r="ES1283" s="206"/>
      <c r="ET1283" s="206"/>
      <c r="EU1283" s="206"/>
      <c r="EV1283" s="206"/>
      <c r="EW1283" s="206"/>
      <c r="EX1283" s="206"/>
      <c r="EY1283" s="206"/>
      <c r="EZ1283" s="206"/>
      <c r="FA1283" s="206"/>
      <c r="FB1283" s="206"/>
      <c r="FC1283" s="206"/>
      <c r="FD1283" s="206"/>
      <c r="FE1283" s="206"/>
      <c r="FF1283" s="206"/>
      <c r="FG1283" s="206"/>
      <c r="FH1283" s="206"/>
      <c r="FI1283" s="206"/>
      <c r="FJ1283" s="206"/>
      <c r="FK1283" s="206"/>
      <c r="FL1283" s="206"/>
      <c r="FM1283" s="206"/>
      <c r="FN1283" s="206"/>
      <c r="FO1283" s="206"/>
      <c r="FP1283" s="206"/>
      <c r="FQ1283" s="206"/>
      <c r="FR1283" s="206"/>
      <c r="FS1283" s="206"/>
      <c r="FT1283" s="206"/>
      <c r="FU1283" s="206"/>
      <c r="FV1283" s="206"/>
      <c r="FW1283" s="206"/>
      <c r="FX1283" s="206"/>
      <c r="FY1283" s="206"/>
      <c r="FZ1283" s="206"/>
      <c r="GA1283" s="206"/>
      <c r="GB1283" s="206"/>
      <c r="GC1283" s="206"/>
      <c r="GD1283" s="206"/>
      <c r="GE1283" s="206"/>
      <c r="GF1283" s="206"/>
      <c r="GG1283" s="206"/>
      <c r="GH1283" s="206"/>
      <c r="GI1283" s="206"/>
      <c r="GJ1283" s="206"/>
      <c r="GK1283" s="206"/>
      <c r="GL1283" s="206"/>
      <c r="GM1283" s="206"/>
      <c r="GN1283" s="206"/>
      <c r="GO1283" s="206"/>
      <c r="GP1283" s="206"/>
      <c r="GQ1283" s="206"/>
      <c r="GR1283" s="206"/>
      <c r="GS1283" s="206"/>
      <c r="GT1283" s="206"/>
      <c r="GU1283" s="206"/>
      <c r="GV1283" s="206"/>
      <c r="GW1283" s="206"/>
      <c r="GX1283" s="206"/>
      <c r="GY1283" s="206"/>
      <c r="GZ1283" s="206"/>
      <c r="HA1283" s="206"/>
      <c r="HB1283" s="206"/>
      <c r="HC1283" s="206"/>
      <c r="HD1283" s="206"/>
      <c r="HE1283" s="206"/>
      <c r="HF1283" s="206"/>
      <c r="HG1283" s="206"/>
      <c r="HH1283" s="206"/>
      <c r="HI1283" s="206"/>
      <c r="HJ1283" s="206"/>
      <c r="HK1283" s="206"/>
      <c r="HL1283" s="206"/>
      <c r="HM1283" s="206"/>
      <c r="HN1283" s="206"/>
      <c r="HO1283" s="206"/>
      <c r="HP1283" s="206"/>
      <c r="HQ1283" s="206"/>
      <c r="HR1283" s="206"/>
      <c r="HS1283" s="206"/>
      <c r="HT1283" s="206"/>
      <c r="HU1283" s="206"/>
      <c r="HV1283" s="206"/>
      <c r="HW1283" s="206"/>
      <c r="HX1283" s="206"/>
      <c r="HY1283" s="206"/>
      <c r="HZ1283" s="206"/>
      <c r="IA1283" s="206"/>
      <c r="IB1283" s="206"/>
      <c r="IC1283" s="206"/>
      <c r="ID1283" s="206"/>
      <c r="IE1283" s="206"/>
      <c r="IF1283" s="206"/>
      <c r="IG1283" s="206"/>
      <c r="IH1283" s="206"/>
    </row>
    <row r="1284" spans="1:242" s="225" customFormat="1" hidden="1" x14ac:dyDescent="0.25">
      <c r="A1284" s="206"/>
      <c r="B1284" s="206"/>
      <c r="C1284" s="206"/>
      <c r="D1284" s="206" t="s">
        <v>2252</v>
      </c>
      <c r="E1284" s="206"/>
      <c r="F1284" s="206"/>
      <c r="G1284" s="208"/>
      <c r="H1284" s="285">
        <v>17255005</v>
      </c>
      <c r="I1284" s="210"/>
      <c r="J1284" s="329">
        <f>J1283+H1284-I1284</f>
        <v>17505200</v>
      </c>
      <c r="K1284" s="419"/>
      <c r="L1284" s="287"/>
      <c r="M1284" s="206"/>
      <c r="N1284" s="287"/>
      <c r="O1284" s="287"/>
      <c r="P1284" s="287"/>
      <c r="Q1284" s="287"/>
      <c r="R1284" s="287"/>
      <c r="S1284" s="287"/>
      <c r="T1284" s="287"/>
      <c r="U1284" s="287"/>
      <c r="V1284" s="287"/>
      <c r="W1284" s="287"/>
      <c r="X1284" s="287"/>
      <c r="Y1284" s="287"/>
      <c r="Z1284" s="287"/>
      <c r="AA1284" s="287"/>
      <c r="AB1284" s="287"/>
      <c r="AC1284" s="287"/>
      <c r="AD1284" s="287"/>
      <c r="AE1284" s="287"/>
      <c r="AF1284" s="287"/>
      <c r="AG1284" s="287"/>
      <c r="AH1284" s="287"/>
      <c r="AI1284" s="287"/>
      <c r="AJ1284" s="449"/>
      <c r="AK1284" s="206"/>
      <c r="AL1284" s="206"/>
      <c r="AM1284" s="206"/>
      <c r="AN1284" s="206"/>
      <c r="AO1284" s="206"/>
      <c r="AP1284" s="206"/>
      <c r="AQ1284" s="206"/>
      <c r="AR1284" s="206"/>
      <c r="AS1284" s="206"/>
      <c r="AT1284" s="206"/>
      <c r="AU1284" s="206"/>
      <c r="AV1284" s="206"/>
      <c r="AW1284" s="206"/>
      <c r="AX1284" s="206"/>
      <c r="AY1284" s="206"/>
      <c r="AZ1284" s="206"/>
      <c r="BA1284" s="206"/>
      <c r="BB1284" s="206"/>
      <c r="BC1284" s="206"/>
      <c r="BD1284" s="206"/>
      <c r="BE1284" s="206"/>
      <c r="BF1284" s="206"/>
      <c r="BG1284" s="206"/>
      <c r="BH1284" s="206"/>
      <c r="BI1284" s="206"/>
      <c r="BJ1284" s="206"/>
      <c r="BK1284" s="206"/>
      <c r="BL1284" s="206"/>
      <c r="BM1284" s="206"/>
      <c r="BN1284" s="206"/>
      <c r="BO1284" s="206"/>
      <c r="BP1284" s="206"/>
      <c r="BQ1284" s="206"/>
      <c r="BR1284" s="206"/>
      <c r="BS1284" s="206"/>
      <c r="BT1284" s="206"/>
      <c r="BU1284" s="206"/>
      <c r="BV1284" s="206"/>
      <c r="BW1284" s="206"/>
      <c r="BX1284" s="206"/>
      <c r="BY1284" s="206"/>
      <c r="BZ1284" s="206"/>
      <c r="CA1284" s="206"/>
      <c r="CB1284" s="206"/>
      <c r="CC1284" s="206"/>
      <c r="CD1284" s="206"/>
      <c r="CE1284" s="206"/>
      <c r="CF1284" s="206"/>
      <c r="CG1284" s="206"/>
      <c r="CH1284" s="206"/>
      <c r="CI1284" s="206"/>
      <c r="CJ1284" s="206"/>
      <c r="CK1284" s="206"/>
      <c r="CL1284" s="206"/>
      <c r="CM1284" s="206"/>
      <c r="CN1284" s="206"/>
      <c r="CO1284" s="206"/>
      <c r="CP1284" s="206"/>
      <c r="CQ1284" s="206"/>
      <c r="CR1284" s="206"/>
      <c r="CS1284" s="206"/>
      <c r="CT1284" s="206"/>
      <c r="CU1284" s="206"/>
      <c r="CV1284" s="206"/>
      <c r="CW1284" s="206"/>
      <c r="CX1284" s="206"/>
      <c r="CY1284" s="206"/>
      <c r="CZ1284" s="206"/>
      <c r="DA1284" s="206"/>
      <c r="DB1284" s="206"/>
      <c r="DC1284" s="206"/>
      <c r="DD1284" s="206"/>
      <c r="DE1284" s="206"/>
      <c r="DF1284" s="206"/>
      <c r="DG1284" s="206"/>
      <c r="DH1284" s="206"/>
      <c r="DI1284" s="206"/>
      <c r="DJ1284" s="206"/>
      <c r="DK1284" s="206"/>
      <c r="DL1284" s="206"/>
      <c r="DM1284" s="206"/>
      <c r="DN1284" s="206"/>
      <c r="DO1284" s="206"/>
      <c r="DP1284" s="206"/>
      <c r="DQ1284" s="206"/>
      <c r="DR1284" s="206"/>
      <c r="DS1284" s="206"/>
      <c r="DT1284" s="206"/>
      <c r="DU1284" s="206"/>
      <c r="DV1284" s="206"/>
      <c r="DW1284" s="206"/>
      <c r="DX1284" s="206"/>
      <c r="DY1284" s="206"/>
      <c r="DZ1284" s="206"/>
      <c r="EA1284" s="206"/>
      <c r="EB1284" s="206"/>
      <c r="EC1284" s="206"/>
      <c r="ED1284" s="206"/>
      <c r="EE1284" s="206"/>
      <c r="EF1284" s="206"/>
      <c r="EG1284" s="206"/>
      <c r="EH1284" s="206"/>
      <c r="EI1284" s="206"/>
      <c r="EJ1284" s="206"/>
      <c r="EK1284" s="206"/>
      <c r="EL1284" s="206"/>
      <c r="EM1284" s="206"/>
      <c r="EN1284" s="206"/>
      <c r="EO1284" s="206"/>
      <c r="EP1284" s="206"/>
      <c r="EQ1284" s="206"/>
      <c r="ER1284" s="206"/>
      <c r="ES1284" s="206"/>
      <c r="ET1284" s="206"/>
      <c r="EU1284" s="206"/>
      <c r="EV1284" s="206"/>
      <c r="EW1284" s="206"/>
      <c r="EX1284" s="206"/>
      <c r="EY1284" s="206"/>
      <c r="EZ1284" s="206"/>
      <c r="FA1284" s="206"/>
      <c r="FB1284" s="206"/>
      <c r="FC1284" s="206"/>
      <c r="FD1284" s="206"/>
      <c r="FE1284" s="206"/>
      <c r="FF1284" s="206"/>
      <c r="FG1284" s="206"/>
      <c r="FH1284" s="206"/>
      <c r="FI1284" s="206"/>
      <c r="FJ1284" s="206"/>
      <c r="FK1284" s="206"/>
      <c r="FL1284" s="206"/>
      <c r="FM1284" s="206"/>
      <c r="FN1284" s="206"/>
      <c r="FO1284" s="206"/>
      <c r="FP1284" s="206"/>
      <c r="FQ1284" s="206"/>
      <c r="FR1284" s="206"/>
      <c r="FS1284" s="206"/>
      <c r="FT1284" s="206"/>
      <c r="FU1284" s="206"/>
      <c r="FV1284" s="206"/>
      <c r="FW1284" s="206"/>
      <c r="FX1284" s="206"/>
      <c r="FY1284" s="206"/>
      <c r="FZ1284" s="206"/>
      <c r="GA1284" s="206"/>
      <c r="GB1284" s="206"/>
      <c r="GC1284" s="206"/>
      <c r="GD1284" s="206"/>
      <c r="GE1284" s="206"/>
      <c r="GF1284" s="206"/>
      <c r="GG1284" s="206"/>
      <c r="GH1284" s="206"/>
      <c r="GI1284" s="206"/>
      <c r="GJ1284" s="206"/>
      <c r="GK1284" s="206"/>
      <c r="GL1284" s="206"/>
      <c r="GM1284" s="206"/>
      <c r="GN1284" s="206"/>
      <c r="GO1284" s="206"/>
      <c r="GP1284" s="206"/>
      <c r="GQ1284" s="206"/>
      <c r="GR1284" s="206"/>
      <c r="GS1284" s="206"/>
      <c r="GT1284" s="206"/>
      <c r="GU1284" s="206"/>
      <c r="GV1284" s="206"/>
      <c r="GW1284" s="206"/>
      <c r="GX1284" s="206"/>
      <c r="GY1284" s="206"/>
      <c r="GZ1284" s="206"/>
      <c r="HA1284" s="206"/>
      <c r="HB1284" s="206"/>
      <c r="HC1284" s="206"/>
      <c r="HD1284" s="206"/>
      <c r="HE1284" s="206"/>
      <c r="HF1284" s="206"/>
      <c r="HG1284" s="206"/>
      <c r="HH1284" s="206"/>
      <c r="HI1284" s="206"/>
      <c r="HJ1284" s="206"/>
      <c r="HK1284" s="206"/>
      <c r="HL1284" s="206"/>
      <c r="HM1284" s="206"/>
      <c r="HN1284" s="206"/>
      <c r="HO1284" s="206"/>
      <c r="HP1284" s="206"/>
      <c r="HQ1284" s="206"/>
      <c r="HR1284" s="206"/>
      <c r="HS1284" s="206"/>
      <c r="HT1284" s="206"/>
      <c r="HU1284" s="206"/>
      <c r="HV1284" s="206"/>
      <c r="HW1284" s="206"/>
      <c r="HX1284" s="206"/>
      <c r="HY1284" s="206"/>
      <c r="HZ1284" s="206"/>
      <c r="IA1284" s="206"/>
      <c r="IB1284" s="206"/>
      <c r="IC1284" s="206"/>
      <c r="ID1284" s="206"/>
      <c r="IE1284" s="206"/>
      <c r="IF1284" s="206"/>
      <c r="IG1284" s="206"/>
      <c r="IH1284" s="206"/>
    </row>
    <row r="1285" spans="1:242" s="225" customFormat="1" hidden="1" x14ac:dyDescent="0.25">
      <c r="A1285" s="206"/>
      <c r="B1285" s="206"/>
      <c r="C1285" s="206"/>
      <c r="D1285" s="206"/>
      <c r="E1285" s="206"/>
      <c r="F1285" s="206"/>
      <c r="G1285" s="208"/>
      <c r="H1285" s="285"/>
      <c r="I1285" s="210"/>
      <c r="J1285" s="329">
        <f t="shared" ref="J1285:J1342" si="21">J1284+H1285-I1285</f>
        <v>17505200</v>
      </c>
      <c r="K1285" s="419"/>
      <c r="L1285" s="287"/>
      <c r="M1285" s="206"/>
      <c r="N1285" s="287"/>
      <c r="O1285" s="287"/>
      <c r="P1285" s="287"/>
      <c r="Q1285" s="287"/>
      <c r="R1285" s="287"/>
      <c r="S1285" s="287"/>
      <c r="T1285" s="287"/>
      <c r="U1285" s="287"/>
      <c r="V1285" s="287"/>
      <c r="W1285" s="287"/>
      <c r="X1285" s="287"/>
      <c r="Y1285" s="287"/>
      <c r="Z1285" s="287"/>
      <c r="AA1285" s="287"/>
      <c r="AB1285" s="287"/>
      <c r="AC1285" s="287"/>
      <c r="AD1285" s="287"/>
      <c r="AE1285" s="287"/>
      <c r="AF1285" s="287"/>
      <c r="AG1285" s="287"/>
      <c r="AH1285" s="287"/>
      <c r="AI1285" s="287"/>
      <c r="AJ1285" s="449"/>
      <c r="AK1285" s="206"/>
      <c r="AL1285" s="206"/>
      <c r="AM1285" s="206"/>
      <c r="AN1285" s="206"/>
      <c r="AO1285" s="206"/>
      <c r="AP1285" s="206"/>
      <c r="AQ1285" s="206"/>
      <c r="AR1285" s="206"/>
      <c r="AS1285" s="206"/>
      <c r="AT1285" s="206"/>
      <c r="AU1285" s="206"/>
      <c r="AV1285" s="206"/>
      <c r="AW1285" s="206"/>
      <c r="AX1285" s="206"/>
      <c r="AY1285" s="206"/>
      <c r="AZ1285" s="206"/>
      <c r="BA1285" s="206"/>
      <c r="BB1285" s="206"/>
      <c r="BC1285" s="206"/>
      <c r="BD1285" s="206"/>
      <c r="BE1285" s="206"/>
      <c r="BF1285" s="206"/>
      <c r="BG1285" s="206"/>
      <c r="BH1285" s="206"/>
      <c r="BI1285" s="206"/>
      <c r="BJ1285" s="206"/>
      <c r="BK1285" s="206"/>
      <c r="BL1285" s="206"/>
      <c r="BM1285" s="206"/>
      <c r="BN1285" s="206"/>
      <c r="BO1285" s="206"/>
      <c r="BP1285" s="206"/>
      <c r="BQ1285" s="206"/>
      <c r="BR1285" s="206"/>
      <c r="BS1285" s="206"/>
      <c r="BT1285" s="206"/>
      <c r="BU1285" s="206"/>
      <c r="BV1285" s="206"/>
      <c r="BW1285" s="206"/>
      <c r="BX1285" s="206"/>
      <c r="BY1285" s="206"/>
      <c r="BZ1285" s="206"/>
      <c r="CA1285" s="206"/>
      <c r="CB1285" s="206"/>
      <c r="CC1285" s="206"/>
      <c r="CD1285" s="206"/>
      <c r="CE1285" s="206"/>
      <c r="CF1285" s="206"/>
      <c r="CG1285" s="206"/>
      <c r="CH1285" s="206"/>
      <c r="CI1285" s="206"/>
      <c r="CJ1285" s="206"/>
      <c r="CK1285" s="206"/>
      <c r="CL1285" s="206"/>
      <c r="CM1285" s="206"/>
      <c r="CN1285" s="206"/>
      <c r="CO1285" s="206"/>
      <c r="CP1285" s="206"/>
      <c r="CQ1285" s="206"/>
      <c r="CR1285" s="206"/>
      <c r="CS1285" s="206"/>
      <c r="CT1285" s="206"/>
      <c r="CU1285" s="206"/>
      <c r="CV1285" s="206"/>
      <c r="CW1285" s="206"/>
      <c r="CX1285" s="206"/>
      <c r="CY1285" s="206"/>
      <c r="CZ1285" s="206"/>
      <c r="DA1285" s="206"/>
      <c r="DB1285" s="206"/>
      <c r="DC1285" s="206"/>
      <c r="DD1285" s="206"/>
      <c r="DE1285" s="206"/>
      <c r="DF1285" s="206"/>
      <c r="DG1285" s="206"/>
      <c r="DH1285" s="206"/>
      <c r="DI1285" s="206"/>
      <c r="DJ1285" s="206"/>
      <c r="DK1285" s="206"/>
      <c r="DL1285" s="206"/>
      <c r="DM1285" s="206"/>
      <c r="DN1285" s="206"/>
      <c r="DO1285" s="206"/>
      <c r="DP1285" s="206"/>
      <c r="DQ1285" s="206"/>
      <c r="DR1285" s="206"/>
      <c r="DS1285" s="206"/>
      <c r="DT1285" s="206"/>
      <c r="DU1285" s="206"/>
      <c r="DV1285" s="206"/>
      <c r="DW1285" s="206"/>
      <c r="DX1285" s="206"/>
      <c r="DY1285" s="206"/>
      <c r="DZ1285" s="206"/>
      <c r="EA1285" s="206"/>
      <c r="EB1285" s="206"/>
      <c r="EC1285" s="206"/>
      <c r="ED1285" s="206"/>
      <c r="EE1285" s="206"/>
      <c r="EF1285" s="206"/>
      <c r="EG1285" s="206"/>
      <c r="EH1285" s="206"/>
      <c r="EI1285" s="206"/>
      <c r="EJ1285" s="206"/>
      <c r="EK1285" s="206"/>
      <c r="EL1285" s="206"/>
      <c r="EM1285" s="206"/>
      <c r="EN1285" s="206"/>
      <c r="EO1285" s="206"/>
      <c r="EP1285" s="206"/>
      <c r="EQ1285" s="206"/>
      <c r="ER1285" s="206"/>
      <c r="ES1285" s="206"/>
      <c r="ET1285" s="206"/>
      <c r="EU1285" s="206"/>
      <c r="EV1285" s="206"/>
      <c r="EW1285" s="206"/>
      <c r="EX1285" s="206"/>
      <c r="EY1285" s="206"/>
      <c r="EZ1285" s="206"/>
      <c r="FA1285" s="206"/>
      <c r="FB1285" s="206"/>
      <c r="FC1285" s="206"/>
      <c r="FD1285" s="206"/>
      <c r="FE1285" s="206"/>
      <c r="FF1285" s="206"/>
      <c r="FG1285" s="206"/>
      <c r="FH1285" s="206"/>
      <c r="FI1285" s="206"/>
      <c r="FJ1285" s="206"/>
      <c r="FK1285" s="206"/>
      <c r="FL1285" s="206"/>
      <c r="FM1285" s="206"/>
      <c r="FN1285" s="206"/>
      <c r="FO1285" s="206"/>
      <c r="FP1285" s="206"/>
      <c r="FQ1285" s="206"/>
      <c r="FR1285" s="206"/>
      <c r="FS1285" s="206"/>
      <c r="FT1285" s="206"/>
      <c r="FU1285" s="206"/>
      <c r="FV1285" s="206"/>
      <c r="FW1285" s="206"/>
      <c r="FX1285" s="206"/>
      <c r="FY1285" s="206"/>
      <c r="FZ1285" s="206"/>
      <c r="GA1285" s="206"/>
      <c r="GB1285" s="206"/>
      <c r="GC1285" s="206"/>
      <c r="GD1285" s="206"/>
      <c r="GE1285" s="206"/>
      <c r="GF1285" s="206"/>
      <c r="GG1285" s="206"/>
      <c r="GH1285" s="206"/>
      <c r="GI1285" s="206"/>
      <c r="GJ1285" s="206"/>
      <c r="GK1285" s="206"/>
      <c r="GL1285" s="206"/>
      <c r="GM1285" s="206"/>
      <c r="GN1285" s="206"/>
      <c r="GO1285" s="206"/>
      <c r="GP1285" s="206"/>
      <c r="GQ1285" s="206"/>
      <c r="GR1285" s="206"/>
      <c r="GS1285" s="206"/>
      <c r="GT1285" s="206"/>
      <c r="GU1285" s="206"/>
      <c r="GV1285" s="206"/>
      <c r="GW1285" s="206"/>
      <c r="GX1285" s="206"/>
      <c r="GY1285" s="206"/>
      <c r="GZ1285" s="206"/>
      <c r="HA1285" s="206"/>
      <c r="HB1285" s="206"/>
      <c r="HC1285" s="206"/>
      <c r="HD1285" s="206"/>
      <c r="HE1285" s="206"/>
      <c r="HF1285" s="206"/>
      <c r="HG1285" s="206"/>
      <c r="HH1285" s="206"/>
      <c r="HI1285" s="206"/>
      <c r="HJ1285" s="206"/>
      <c r="HK1285" s="206"/>
      <c r="HL1285" s="206"/>
      <c r="HM1285" s="206"/>
      <c r="HN1285" s="206"/>
      <c r="HO1285" s="206"/>
      <c r="HP1285" s="206"/>
      <c r="HQ1285" s="206"/>
      <c r="HR1285" s="206"/>
      <c r="HS1285" s="206"/>
      <c r="HT1285" s="206"/>
      <c r="HU1285" s="206"/>
      <c r="HV1285" s="206"/>
      <c r="HW1285" s="206"/>
      <c r="HX1285" s="206"/>
      <c r="HY1285" s="206"/>
      <c r="HZ1285" s="206"/>
      <c r="IA1285" s="206"/>
      <c r="IB1285" s="206"/>
      <c r="IC1285" s="206"/>
      <c r="ID1285" s="206"/>
      <c r="IE1285" s="206"/>
      <c r="IF1285" s="206"/>
      <c r="IG1285" s="206"/>
      <c r="IH1285" s="206"/>
    </row>
    <row r="1286" spans="1:242" hidden="1" x14ac:dyDescent="0.25">
      <c r="B1286" s="206"/>
      <c r="C1286" s="207">
        <v>43815</v>
      </c>
      <c r="D1286" s="206" t="s">
        <v>2253</v>
      </c>
      <c r="E1286" s="238" t="s">
        <v>2254</v>
      </c>
      <c r="F1286" s="238"/>
      <c r="G1286" s="208" t="s">
        <v>1611</v>
      </c>
      <c r="H1286" s="285"/>
      <c r="I1286" s="210">
        <v>1143000</v>
      </c>
      <c r="J1286" s="329">
        <f t="shared" si="21"/>
        <v>16362200</v>
      </c>
      <c r="K1286" s="419"/>
      <c r="M1286" s="238" t="s">
        <v>2254</v>
      </c>
    </row>
    <row r="1287" spans="1:242" hidden="1" x14ac:dyDescent="0.25">
      <c r="B1287" s="206"/>
      <c r="C1287" s="207"/>
      <c r="D1287" s="206" t="s">
        <v>2310</v>
      </c>
      <c r="E1287" s="238"/>
      <c r="F1287" s="238"/>
      <c r="G1287" s="208"/>
      <c r="H1287" s="349">
        <v>1568000</v>
      </c>
      <c r="I1287" s="210"/>
      <c r="J1287" s="329">
        <f t="shared" si="21"/>
        <v>17930200</v>
      </c>
      <c r="K1287" s="419"/>
      <c r="M1287" s="238"/>
    </row>
    <row r="1288" spans="1:242" hidden="1" x14ac:dyDescent="0.25">
      <c r="B1288" s="206"/>
      <c r="C1288" s="207">
        <v>43819</v>
      </c>
      <c r="D1288" s="206" t="s">
        <v>2255</v>
      </c>
      <c r="E1288" s="238" t="s">
        <v>2256</v>
      </c>
      <c r="F1288" s="238"/>
      <c r="G1288" s="208" t="s">
        <v>2257</v>
      </c>
      <c r="H1288" s="285"/>
      <c r="I1288" s="210">
        <v>450000</v>
      </c>
      <c r="J1288" s="329">
        <f t="shared" si="21"/>
        <v>17480200</v>
      </c>
      <c r="K1288" s="419"/>
      <c r="M1288" s="238" t="s">
        <v>2256</v>
      </c>
    </row>
    <row r="1289" spans="1:242" hidden="1" x14ac:dyDescent="0.25">
      <c r="B1289" s="206"/>
      <c r="C1289" s="207">
        <v>43818</v>
      </c>
      <c r="D1289" s="206" t="s">
        <v>2258</v>
      </c>
      <c r="E1289" s="238" t="s">
        <v>2259</v>
      </c>
      <c r="F1289" s="238"/>
      <c r="G1289" s="208" t="s">
        <v>559</v>
      </c>
      <c r="H1289" s="285"/>
      <c r="I1289" s="210">
        <v>38000</v>
      </c>
      <c r="J1289" s="329">
        <f t="shared" si="21"/>
        <v>17442200</v>
      </c>
      <c r="K1289" s="419"/>
      <c r="M1289" s="238" t="s">
        <v>2259</v>
      </c>
    </row>
    <row r="1290" spans="1:242" hidden="1" x14ac:dyDescent="0.25">
      <c r="B1290" s="206"/>
      <c r="C1290" s="207"/>
      <c r="D1290" s="206" t="s">
        <v>2314</v>
      </c>
      <c r="E1290" s="238"/>
      <c r="F1290" s="238"/>
      <c r="G1290" s="208"/>
      <c r="H1290" s="349">
        <v>40000</v>
      </c>
      <c r="I1290" s="210"/>
      <c r="J1290" s="329">
        <f t="shared" si="21"/>
        <v>17482200</v>
      </c>
      <c r="K1290" s="419"/>
      <c r="M1290" s="238"/>
    </row>
    <row r="1291" spans="1:242" hidden="1" x14ac:dyDescent="0.25">
      <c r="B1291" s="206"/>
      <c r="C1291" s="207">
        <v>43819</v>
      </c>
      <c r="D1291" s="206" t="s">
        <v>2260</v>
      </c>
      <c r="E1291" s="238" t="s">
        <v>2261</v>
      </c>
      <c r="F1291" s="238"/>
      <c r="G1291" s="208" t="s">
        <v>2262</v>
      </c>
      <c r="H1291" s="285"/>
      <c r="I1291" s="210">
        <v>92800</v>
      </c>
      <c r="J1291" s="329">
        <f t="shared" si="21"/>
        <v>17389400</v>
      </c>
      <c r="K1291" s="419"/>
      <c r="M1291" s="238" t="s">
        <v>2261</v>
      </c>
    </row>
    <row r="1292" spans="1:242" hidden="1" x14ac:dyDescent="0.25">
      <c r="B1292" s="206"/>
      <c r="C1292" s="207">
        <v>43816</v>
      </c>
      <c r="D1292" s="206" t="s">
        <v>2264</v>
      </c>
      <c r="E1292" s="238" t="s">
        <v>2263</v>
      </c>
      <c r="F1292" s="238"/>
      <c r="G1292" s="208" t="s">
        <v>1611</v>
      </c>
      <c r="H1292" s="285"/>
      <c r="I1292" s="210">
        <v>280000</v>
      </c>
      <c r="J1292" s="329">
        <f t="shared" si="21"/>
        <v>17109400</v>
      </c>
      <c r="K1292" s="419"/>
      <c r="M1292" s="238" t="s">
        <v>2263</v>
      </c>
    </row>
    <row r="1293" spans="1:242" hidden="1" x14ac:dyDescent="0.25">
      <c r="B1293" s="206"/>
      <c r="C1293" s="207"/>
      <c r="D1293" s="206" t="s">
        <v>2325</v>
      </c>
      <c r="E1293" s="238"/>
      <c r="F1293" s="238"/>
      <c r="G1293" s="208"/>
      <c r="H1293" s="349">
        <v>400000</v>
      </c>
      <c r="I1293" s="210"/>
      <c r="J1293" s="329">
        <f t="shared" si="21"/>
        <v>17509400</v>
      </c>
      <c r="K1293" s="419"/>
      <c r="M1293" s="238"/>
    </row>
    <row r="1294" spans="1:242" hidden="1" x14ac:dyDescent="0.25">
      <c r="B1294" s="206"/>
      <c r="C1294" s="207">
        <v>43816</v>
      </c>
      <c r="D1294" s="206" t="s">
        <v>2265</v>
      </c>
      <c r="E1294" s="238" t="s">
        <v>2266</v>
      </c>
      <c r="F1294" s="238"/>
      <c r="G1294" s="208" t="s">
        <v>1611</v>
      </c>
      <c r="H1294" s="285"/>
      <c r="I1294" s="210">
        <v>353500</v>
      </c>
      <c r="J1294" s="329">
        <f t="shared" si="21"/>
        <v>17155900</v>
      </c>
      <c r="K1294" s="419"/>
      <c r="M1294" s="238" t="s">
        <v>2266</v>
      </c>
    </row>
    <row r="1295" spans="1:242" hidden="1" x14ac:dyDescent="0.25">
      <c r="B1295" s="206"/>
      <c r="C1295" s="207">
        <v>43813</v>
      </c>
      <c r="D1295" s="206" t="s">
        <v>2267</v>
      </c>
      <c r="E1295" s="238" t="s">
        <v>2268</v>
      </c>
      <c r="F1295" s="238"/>
      <c r="G1295" s="208" t="s">
        <v>1611</v>
      </c>
      <c r="H1295" s="285"/>
      <c r="I1295" s="210">
        <v>110000</v>
      </c>
      <c r="J1295" s="329">
        <f t="shared" si="21"/>
        <v>17045900</v>
      </c>
      <c r="K1295" s="419"/>
      <c r="M1295" s="238" t="s">
        <v>2268</v>
      </c>
    </row>
    <row r="1296" spans="1:242" hidden="1" x14ac:dyDescent="0.25">
      <c r="B1296" s="206"/>
      <c r="C1296" s="207">
        <v>43813</v>
      </c>
      <c r="D1296" s="206" t="s">
        <v>2264</v>
      </c>
      <c r="E1296" s="238" t="s">
        <v>2269</v>
      </c>
      <c r="F1296" s="238"/>
      <c r="G1296" s="208" t="s">
        <v>1611</v>
      </c>
      <c r="H1296" s="285"/>
      <c r="I1296" s="210">
        <v>314000</v>
      </c>
      <c r="J1296" s="329">
        <f t="shared" si="21"/>
        <v>16731900</v>
      </c>
      <c r="K1296" s="419"/>
      <c r="M1296" s="238" t="s">
        <v>2269</v>
      </c>
    </row>
    <row r="1297" spans="2:35" s="511" customFormat="1" hidden="1" x14ac:dyDescent="0.25">
      <c r="B1297" s="206"/>
      <c r="C1297" s="207">
        <v>43819</v>
      </c>
      <c r="D1297" s="206" t="s">
        <v>2270</v>
      </c>
      <c r="E1297" s="238" t="s">
        <v>2271</v>
      </c>
      <c r="F1297" s="238"/>
      <c r="G1297" s="208" t="s">
        <v>559</v>
      </c>
      <c r="H1297" s="285"/>
      <c r="I1297" s="210">
        <v>92500</v>
      </c>
      <c r="J1297" s="329">
        <f t="shared" si="21"/>
        <v>16639400</v>
      </c>
      <c r="K1297" s="419"/>
      <c r="L1297" s="287"/>
      <c r="M1297" s="238" t="s">
        <v>2271</v>
      </c>
      <c r="N1297" s="287"/>
      <c r="O1297" s="287"/>
      <c r="P1297" s="287"/>
      <c r="Q1297" s="287"/>
      <c r="R1297" s="287"/>
      <c r="S1297" s="287"/>
      <c r="T1297" s="241"/>
      <c r="U1297" s="241"/>
      <c r="V1297" s="241"/>
      <c r="W1297" s="241"/>
      <c r="X1297" s="241"/>
      <c r="Y1297" s="241"/>
      <c r="Z1297" s="241"/>
      <c r="AA1297" s="241"/>
      <c r="AB1297" s="241"/>
      <c r="AC1297" s="241"/>
      <c r="AD1297" s="241"/>
      <c r="AE1297" s="241"/>
      <c r="AF1297" s="241"/>
      <c r="AG1297" s="241"/>
      <c r="AH1297" s="241"/>
      <c r="AI1297" s="241"/>
    </row>
    <row r="1298" spans="2:35" s="511" customFormat="1" hidden="1" x14ac:dyDescent="0.25">
      <c r="B1298" s="206"/>
      <c r="C1298" s="207">
        <v>43822</v>
      </c>
      <c r="D1298" s="206" t="s">
        <v>2272</v>
      </c>
      <c r="E1298" s="238" t="s">
        <v>2273</v>
      </c>
      <c r="F1298" s="238"/>
      <c r="G1298" s="208" t="s">
        <v>327</v>
      </c>
      <c r="H1298" s="285"/>
      <c r="I1298" s="210">
        <v>2042855</v>
      </c>
      <c r="J1298" s="329">
        <f t="shared" si="21"/>
        <v>14596545</v>
      </c>
      <c r="K1298" s="419"/>
      <c r="L1298" s="287"/>
      <c r="M1298" s="238" t="s">
        <v>2273</v>
      </c>
      <c r="N1298" s="287"/>
      <c r="O1298" s="287"/>
      <c r="P1298" s="287"/>
      <c r="Q1298" s="287"/>
      <c r="R1298" s="287"/>
      <c r="S1298" s="287"/>
      <c r="T1298" s="241"/>
      <c r="U1298" s="241"/>
      <c r="V1298" s="241"/>
      <c r="W1298" s="241"/>
      <c r="X1298" s="241"/>
      <c r="Y1298" s="241"/>
      <c r="Z1298" s="241"/>
      <c r="AA1298" s="241"/>
      <c r="AB1298" s="241"/>
      <c r="AC1298" s="241"/>
      <c r="AD1298" s="241"/>
      <c r="AE1298" s="241"/>
      <c r="AF1298" s="241"/>
      <c r="AG1298" s="241"/>
      <c r="AH1298" s="241"/>
      <c r="AI1298" s="241"/>
    </row>
    <row r="1299" spans="2:35" s="511" customFormat="1" hidden="1" x14ac:dyDescent="0.25">
      <c r="B1299" s="206"/>
      <c r="C1299" s="207"/>
      <c r="D1299" s="206" t="s">
        <v>2313</v>
      </c>
      <c r="E1299" s="238"/>
      <c r="F1299" s="238"/>
      <c r="G1299" s="208"/>
      <c r="H1299" s="349">
        <v>1500000</v>
      </c>
      <c r="I1299" s="210"/>
      <c r="J1299" s="329">
        <f t="shared" si="21"/>
        <v>16096545</v>
      </c>
      <c r="K1299" s="419"/>
      <c r="L1299" s="287"/>
      <c r="M1299" s="238"/>
      <c r="N1299" s="287"/>
      <c r="O1299" s="287"/>
      <c r="P1299" s="287"/>
      <c r="Q1299" s="287"/>
      <c r="R1299" s="287"/>
      <c r="S1299" s="287"/>
      <c r="T1299" s="241"/>
      <c r="U1299" s="241"/>
      <c r="V1299" s="241"/>
      <c r="W1299" s="241"/>
      <c r="X1299" s="241"/>
      <c r="Y1299" s="241"/>
      <c r="Z1299" s="241"/>
      <c r="AA1299" s="241"/>
      <c r="AB1299" s="241"/>
      <c r="AC1299" s="241"/>
      <c r="AD1299" s="241"/>
      <c r="AE1299" s="241"/>
      <c r="AF1299" s="241"/>
      <c r="AG1299" s="241"/>
      <c r="AH1299" s="241"/>
      <c r="AI1299" s="241"/>
    </row>
    <row r="1300" spans="2:35" s="511" customFormat="1" hidden="1" x14ac:dyDescent="0.25">
      <c r="B1300" s="206"/>
      <c r="C1300" s="207">
        <v>43822</v>
      </c>
      <c r="D1300" s="206" t="s">
        <v>2275</v>
      </c>
      <c r="E1300" s="238" t="s">
        <v>2274</v>
      </c>
      <c r="F1300" s="238"/>
      <c r="G1300" s="208" t="s">
        <v>343</v>
      </c>
      <c r="H1300" s="285"/>
      <c r="I1300" s="210">
        <v>843000</v>
      </c>
      <c r="J1300" s="329">
        <f t="shared" si="21"/>
        <v>15253545</v>
      </c>
      <c r="K1300" s="419"/>
      <c r="L1300" s="287"/>
      <c r="M1300" s="238" t="s">
        <v>2274</v>
      </c>
      <c r="N1300" s="287"/>
      <c r="O1300" s="287"/>
      <c r="P1300" s="287"/>
      <c r="Q1300" s="287"/>
      <c r="R1300" s="287"/>
      <c r="S1300" s="287"/>
      <c r="T1300" s="241"/>
      <c r="U1300" s="241"/>
      <c r="V1300" s="241"/>
      <c r="W1300" s="241"/>
      <c r="X1300" s="241"/>
      <c r="Y1300" s="241"/>
      <c r="Z1300" s="241"/>
      <c r="AA1300" s="241"/>
      <c r="AB1300" s="241"/>
      <c r="AC1300" s="241"/>
      <c r="AD1300" s="241"/>
      <c r="AE1300" s="241"/>
      <c r="AF1300" s="241"/>
      <c r="AG1300" s="241"/>
      <c r="AH1300" s="241"/>
      <c r="AI1300" s="241"/>
    </row>
    <row r="1301" spans="2:35" s="511" customFormat="1" hidden="1" x14ac:dyDescent="0.25">
      <c r="B1301" s="206"/>
      <c r="C1301" s="207">
        <v>43822</v>
      </c>
      <c r="D1301" s="206" t="s">
        <v>2276</v>
      </c>
      <c r="E1301" s="238" t="s">
        <v>2277</v>
      </c>
      <c r="F1301" s="238"/>
      <c r="G1301" s="208" t="s">
        <v>343</v>
      </c>
      <c r="H1301" s="285"/>
      <c r="I1301" s="210">
        <v>360000</v>
      </c>
      <c r="J1301" s="329">
        <f t="shared" si="21"/>
        <v>14893545</v>
      </c>
      <c r="K1301" s="419"/>
      <c r="L1301" s="287"/>
      <c r="M1301" s="238" t="s">
        <v>2277</v>
      </c>
      <c r="N1301" s="287"/>
      <c r="O1301" s="287"/>
      <c r="P1301" s="287"/>
      <c r="Q1301" s="287"/>
      <c r="R1301" s="287"/>
      <c r="S1301" s="287"/>
      <c r="T1301" s="241"/>
      <c r="U1301" s="241"/>
      <c r="V1301" s="241"/>
      <c r="W1301" s="241"/>
      <c r="X1301" s="241"/>
      <c r="Y1301" s="241"/>
      <c r="Z1301" s="241"/>
      <c r="AA1301" s="241"/>
      <c r="AB1301" s="241"/>
      <c r="AC1301" s="241"/>
      <c r="AD1301" s="241"/>
      <c r="AE1301" s="241"/>
      <c r="AF1301" s="241"/>
      <c r="AG1301" s="241"/>
      <c r="AH1301" s="241"/>
      <c r="AI1301" s="241"/>
    </row>
    <row r="1302" spans="2:35" s="511" customFormat="1" hidden="1" x14ac:dyDescent="0.25">
      <c r="B1302" s="206"/>
      <c r="C1302" s="207">
        <v>43822</v>
      </c>
      <c r="D1302" s="206" t="s">
        <v>2278</v>
      </c>
      <c r="E1302" s="238" t="s">
        <v>2279</v>
      </c>
      <c r="F1302" s="238"/>
      <c r="G1302" s="208" t="s">
        <v>2280</v>
      </c>
      <c r="H1302" s="285"/>
      <c r="I1302" s="210">
        <v>397500</v>
      </c>
      <c r="J1302" s="329">
        <f t="shared" si="21"/>
        <v>14496045</v>
      </c>
      <c r="K1302" s="419"/>
      <c r="L1302" s="287"/>
      <c r="M1302" s="238" t="s">
        <v>2279</v>
      </c>
      <c r="N1302" s="287"/>
      <c r="O1302" s="287"/>
      <c r="P1302" s="287"/>
      <c r="Q1302" s="287"/>
      <c r="R1302" s="287"/>
      <c r="S1302" s="287"/>
      <c r="T1302" s="241"/>
      <c r="U1302" s="241"/>
      <c r="V1302" s="241"/>
      <c r="W1302" s="241"/>
      <c r="X1302" s="241"/>
      <c r="Y1302" s="241"/>
      <c r="Z1302" s="241"/>
      <c r="AA1302" s="241"/>
      <c r="AB1302" s="241"/>
      <c r="AC1302" s="241"/>
      <c r="AD1302" s="241"/>
      <c r="AE1302" s="241"/>
      <c r="AF1302" s="241"/>
      <c r="AG1302" s="241"/>
      <c r="AH1302" s="241"/>
      <c r="AI1302" s="241"/>
    </row>
    <row r="1303" spans="2:35" s="511" customFormat="1" hidden="1" x14ac:dyDescent="0.25">
      <c r="B1303" s="206"/>
      <c r="C1303" s="207">
        <v>43824</v>
      </c>
      <c r="D1303" s="206" t="s">
        <v>2281</v>
      </c>
      <c r="E1303" s="238" t="s">
        <v>2282</v>
      </c>
      <c r="F1303" s="238"/>
      <c r="G1303" s="208" t="s">
        <v>532</v>
      </c>
      <c r="H1303" s="285"/>
      <c r="I1303" s="210">
        <v>1638116</v>
      </c>
      <c r="J1303" s="329">
        <f t="shared" si="21"/>
        <v>12857929</v>
      </c>
      <c r="K1303" s="419"/>
      <c r="L1303" s="287"/>
      <c r="M1303" s="238" t="s">
        <v>2282</v>
      </c>
      <c r="N1303" s="287"/>
      <c r="O1303" s="287"/>
      <c r="P1303" s="287"/>
      <c r="Q1303" s="287"/>
      <c r="R1303" s="287"/>
      <c r="S1303" s="287"/>
      <c r="T1303" s="241"/>
      <c r="U1303" s="241"/>
      <c r="V1303" s="241"/>
      <c r="W1303" s="241"/>
      <c r="X1303" s="241"/>
      <c r="Y1303" s="241"/>
      <c r="Z1303" s="241"/>
      <c r="AA1303" s="241"/>
      <c r="AB1303" s="241"/>
      <c r="AC1303" s="241"/>
      <c r="AD1303" s="241"/>
      <c r="AE1303" s="241"/>
      <c r="AF1303" s="241"/>
      <c r="AG1303" s="241"/>
      <c r="AH1303" s="241"/>
      <c r="AI1303" s="241"/>
    </row>
    <row r="1304" spans="2:35" s="511" customFormat="1" hidden="1" x14ac:dyDescent="0.25">
      <c r="B1304" s="206"/>
      <c r="C1304" s="207"/>
      <c r="D1304" s="206" t="s">
        <v>2312</v>
      </c>
      <c r="E1304" s="238"/>
      <c r="F1304" s="238"/>
      <c r="G1304" s="208"/>
      <c r="H1304" s="349">
        <v>2000000</v>
      </c>
      <c r="I1304" s="210"/>
      <c r="J1304" s="329">
        <f t="shared" si="21"/>
        <v>14857929</v>
      </c>
      <c r="K1304" s="419"/>
      <c r="L1304" s="287"/>
      <c r="M1304" s="238"/>
      <c r="N1304" s="287"/>
      <c r="O1304" s="287"/>
      <c r="P1304" s="287"/>
      <c r="Q1304" s="287"/>
      <c r="R1304" s="287"/>
      <c r="S1304" s="287"/>
      <c r="T1304" s="241"/>
      <c r="U1304" s="241"/>
      <c r="V1304" s="241"/>
      <c r="W1304" s="241"/>
      <c r="X1304" s="241"/>
      <c r="Y1304" s="241"/>
      <c r="Z1304" s="241"/>
      <c r="AA1304" s="241"/>
      <c r="AB1304" s="241"/>
      <c r="AC1304" s="241"/>
      <c r="AD1304" s="241"/>
      <c r="AE1304" s="241"/>
      <c r="AF1304" s="241"/>
      <c r="AG1304" s="241"/>
      <c r="AH1304" s="241"/>
      <c r="AI1304" s="241"/>
    </row>
    <row r="1305" spans="2:35" s="511" customFormat="1" hidden="1" x14ac:dyDescent="0.25">
      <c r="B1305" s="206"/>
      <c r="C1305" s="207">
        <v>43824</v>
      </c>
      <c r="D1305" s="206" t="s">
        <v>2283</v>
      </c>
      <c r="E1305" s="238" t="s">
        <v>2284</v>
      </c>
      <c r="F1305" s="238"/>
      <c r="G1305" s="208" t="s">
        <v>532</v>
      </c>
      <c r="H1305" s="285"/>
      <c r="I1305" s="210">
        <v>2500000</v>
      </c>
      <c r="J1305" s="329">
        <f t="shared" si="21"/>
        <v>12357929</v>
      </c>
      <c r="K1305" s="419"/>
      <c r="L1305" s="287"/>
      <c r="M1305" s="238" t="s">
        <v>2284</v>
      </c>
      <c r="N1305" s="287"/>
      <c r="O1305" s="287"/>
      <c r="P1305" s="287"/>
      <c r="Q1305" s="287"/>
      <c r="R1305" s="287"/>
      <c r="S1305" s="287"/>
      <c r="T1305" s="241"/>
      <c r="U1305" s="241"/>
      <c r="V1305" s="241"/>
      <c r="W1305" s="241"/>
      <c r="X1305" s="241"/>
      <c r="Y1305" s="241"/>
      <c r="Z1305" s="241"/>
      <c r="AA1305" s="241"/>
      <c r="AB1305" s="241"/>
      <c r="AC1305" s="241"/>
      <c r="AD1305" s="241"/>
      <c r="AE1305" s="241"/>
      <c r="AF1305" s="241"/>
      <c r="AG1305" s="241"/>
      <c r="AH1305" s="241"/>
      <c r="AI1305" s="241"/>
    </row>
    <row r="1306" spans="2:35" s="511" customFormat="1" hidden="1" x14ac:dyDescent="0.25">
      <c r="B1306" s="206"/>
      <c r="C1306" s="207">
        <v>43824</v>
      </c>
      <c r="D1306" s="206" t="s">
        <v>2285</v>
      </c>
      <c r="E1306" s="238" t="s">
        <v>2286</v>
      </c>
      <c r="F1306" s="238"/>
      <c r="G1306" s="208" t="s">
        <v>1611</v>
      </c>
      <c r="H1306" s="285"/>
      <c r="I1306" s="210">
        <v>940800</v>
      </c>
      <c r="J1306" s="329">
        <f t="shared" si="21"/>
        <v>11417129</v>
      </c>
      <c r="K1306" s="419"/>
      <c r="L1306" s="287"/>
      <c r="M1306" s="238" t="s">
        <v>2286</v>
      </c>
      <c r="N1306" s="287"/>
      <c r="O1306" s="287"/>
      <c r="P1306" s="287"/>
      <c r="Q1306" s="287"/>
      <c r="R1306" s="287"/>
      <c r="S1306" s="287"/>
      <c r="T1306" s="241"/>
      <c r="U1306" s="241"/>
      <c r="V1306" s="241"/>
      <c r="W1306" s="241"/>
      <c r="X1306" s="241"/>
      <c r="Y1306" s="241"/>
      <c r="Z1306" s="241"/>
      <c r="AA1306" s="241"/>
      <c r="AB1306" s="241"/>
      <c r="AC1306" s="241"/>
      <c r="AD1306" s="241"/>
      <c r="AE1306" s="241"/>
      <c r="AF1306" s="241"/>
      <c r="AG1306" s="241"/>
      <c r="AH1306" s="241"/>
      <c r="AI1306" s="241"/>
    </row>
    <row r="1307" spans="2:35" s="511" customFormat="1" hidden="1" x14ac:dyDescent="0.25">
      <c r="B1307" s="206"/>
      <c r="C1307" s="207">
        <v>43824</v>
      </c>
      <c r="D1307" s="206" t="s">
        <v>2287</v>
      </c>
      <c r="E1307" s="238" t="s">
        <v>2288</v>
      </c>
      <c r="F1307" s="238"/>
      <c r="G1307" s="208" t="s">
        <v>1611</v>
      </c>
      <c r="H1307" s="285"/>
      <c r="I1307" s="210">
        <v>400000</v>
      </c>
      <c r="J1307" s="329">
        <f t="shared" si="21"/>
        <v>11017129</v>
      </c>
      <c r="K1307" s="419"/>
      <c r="L1307" s="287"/>
      <c r="M1307" s="238" t="s">
        <v>2288</v>
      </c>
      <c r="N1307" s="287"/>
      <c r="O1307" s="287"/>
      <c r="P1307" s="287"/>
      <c r="Q1307" s="287"/>
      <c r="R1307" s="287"/>
      <c r="S1307" s="287"/>
      <c r="T1307" s="241"/>
      <c r="U1307" s="241"/>
      <c r="V1307" s="241"/>
      <c r="W1307" s="241"/>
      <c r="X1307" s="241"/>
      <c r="Y1307" s="241"/>
      <c r="Z1307" s="241"/>
      <c r="AA1307" s="241"/>
      <c r="AB1307" s="241"/>
      <c r="AC1307" s="241"/>
      <c r="AD1307" s="241"/>
      <c r="AE1307" s="241"/>
      <c r="AF1307" s="241"/>
      <c r="AG1307" s="241"/>
      <c r="AH1307" s="241"/>
      <c r="AI1307" s="241"/>
    </row>
    <row r="1308" spans="2:35" s="511" customFormat="1" hidden="1" x14ac:dyDescent="0.25">
      <c r="B1308" s="206"/>
      <c r="C1308" s="207">
        <v>43824</v>
      </c>
      <c r="D1308" s="206" t="s">
        <v>2289</v>
      </c>
      <c r="E1308" s="238" t="s">
        <v>2290</v>
      </c>
      <c r="F1308" s="238"/>
      <c r="G1308" s="208" t="s">
        <v>1611</v>
      </c>
      <c r="H1308" s="285"/>
      <c r="I1308" s="210">
        <v>1037000</v>
      </c>
      <c r="J1308" s="329">
        <f t="shared" si="21"/>
        <v>9980129</v>
      </c>
      <c r="K1308" s="419"/>
      <c r="L1308" s="287"/>
      <c r="M1308" s="238" t="s">
        <v>2290</v>
      </c>
      <c r="N1308" s="287"/>
      <c r="O1308" s="287"/>
      <c r="P1308" s="287"/>
      <c r="Q1308" s="287"/>
      <c r="R1308" s="287"/>
      <c r="S1308" s="287"/>
      <c r="T1308" s="241"/>
      <c r="U1308" s="241"/>
      <c r="V1308" s="241"/>
      <c r="W1308" s="241"/>
      <c r="X1308" s="241"/>
      <c r="Y1308" s="241"/>
      <c r="Z1308" s="241"/>
      <c r="AA1308" s="241"/>
      <c r="AB1308" s="241"/>
      <c r="AC1308" s="241"/>
      <c r="AD1308" s="241"/>
      <c r="AE1308" s="241"/>
      <c r="AF1308" s="241"/>
      <c r="AG1308" s="241"/>
      <c r="AH1308" s="241"/>
      <c r="AI1308" s="241"/>
    </row>
    <row r="1309" spans="2:35" s="511" customFormat="1" hidden="1" x14ac:dyDescent="0.25">
      <c r="B1309" s="206"/>
      <c r="C1309" s="207">
        <v>43824</v>
      </c>
      <c r="D1309" s="206" t="s">
        <v>2291</v>
      </c>
      <c r="E1309" s="238" t="s">
        <v>2292</v>
      </c>
      <c r="F1309" s="238"/>
      <c r="G1309" s="208" t="s">
        <v>343</v>
      </c>
      <c r="H1309" s="285"/>
      <c r="I1309" s="210">
        <v>1207200</v>
      </c>
      <c r="J1309" s="329">
        <f t="shared" si="21"/>
        <v>8772929</v>
      </c>
      <c r="K1309" s="419"/>
      <c r="L1309" s="287"/>
      <c r="M1309" s="238" t="s">
        <v>2292</v>
      </c>
      <c r="N1309" s="287"/>
      <c r="O1309" s="287"/>
      <c r="P1309" s="287"/>
      <c r="Q1309" s="287"/>
      <c r="R1309" s="287"/>
      <c r="S1309" s="287"/>
      <c r="T1309" s="241"/>
      <c r="U1309" s="241"/>
      <c r="V1309" s="241"/>
      <c r="W1309" s="241"/>
      <c r="X1309" s="241"/>
      <c r="Y1309" s="241"/>
      <c r="Z1309" s="241"/>
      <c r="AA1309" s="241"/>
      <c r="AB1309" s="241"/>
      <c r="AC1309" s="241"/>
      <c r="AD1309" s="241"/>
      <c r="AE1309" s="241"/>
      <c r="AF1309" s="241"/>
      <c r="AG1309" s="241"/>
      <c r="AH1309" s="241"/>
      <c r="AI1309" s="241"/>
    </row>
    <row r="1310" spans="2:35" s="511" customFormat="1" hidden="1" x14ac:dyDescent="0.25">
      <c r="B1310" s="206"/>
      <c r="C1310" s="207"/>
      <c r="D1310" s="206" t="s">
        <v>2311</v>
      </c>
      <c r="E1310" s="238"/>
      <c r="F1310" s="238"/>
      <c r="G1310" s="208"/>
      <c r="H1310" s="349">
        <v>1197000</v>
      </c>
      <c r="I1310" s="210"/>
      <c r="J1310" s="329">
        <f t="shared" si="21"/>
        <v>9969929</v>
      </c>
      <c r="K1310" s="419"/>
      <c r="L1310" s="287"/>
      <c r="M1310" s="238"/>
      <c r="N1310" s="287"/>
      <c r="O1310" s="287"/>
      <c r="P1310" s="287"/>
      <c r="Q1310" s="287"/>
      <c r="R1310" s="287"/>
      <c r="S1310" s="287"/>
      <c r="T1310" s="241"/>
      <c r="U1310" s="241"/>
      <c r="V1310" s="241"/>
      <c r="W1310" s="241"/>
      <c r="X1310" s="241"/>
      <c r="Y1310" s="241"/>
      <c r="Z1310" s="241"/>
      <c r="AA1310" s="241"/>
      <c r="AB1310" s="241"/>
      <c r="AC1310" s="241"/>
      <c r="AD1310" s="241"/>
      <c r="AE1310" s="241"/>
      <c r="AF1310" s="241"/>
      <c r="AG1310" s="241"/>
      <c r="AH1310" s="241"/>
      <c r="AI1310" s="241"/>
    </row>
    <row r="1311" spans="2:35" s="511" customFormat="1" hidden="1" x14ac:dyDescent="0.25">
      <c r="B1311" s="206"/>
      <c r="C1311" s="207">
        <v>43824</v>
      </c>
      <c r="D1311" s="206" t="s">
        <v>2293</v>
      </c>
      <c r="E1311" s="238" t="s">
        <v>2294</v>
      </c>
      <c r="F1311" s="238"/>
      <c r="G1311" s="208" t="s">
        <v>2295</v>
      </c>
      <c r="H1311" s="285"/>
      <c r="I1311" s="210">
        <v>615000</v>
      </c>
      <c r="J1311" s="329">
        <f t="shared" si="21"/>
        <v>9354929</v>
      </c>
      <c r="K1311" s="419"/>
      <c r="L1311" s="287"/>
      <c r="M1311" s="238" t="s">
        <v>2294</v>
      </c>
      <c r="N1311" s="287"/>
      <c r="O1311" s="287"/>
      <c r="P1311" s="287"/>
      <c r="Q1311" s="287"/>
      <c r="R1311" s="287"/>
      <c r="S1311" s="287"/>
      <c r="T1311" s="241"/>
      <c r="U1311" s="241"/>
      <c r="V1311" s="241"/>
      <c r="W1311" s="241"/>
      <c r="X1311" s="241"/>
      <c r="Y1311" s="241"/>
      <c r="Z1311" s="241"/>
      <c r="AA1311" s="241"/>
      <c r="AB1311" s="241"/>
      <c r="AC1311" s="241"/>
      <c r="AD1311" s="241"/>
      <c r="AE1311" s="241"/>
      <c r="AF1311" s="241"/>
      <c r="AG1311" s="241"/>
      <c r="AH1311" s="241"/>
      <c r="AI1311" s="241"/>
    </row>
    <row r="1312" spans="2:35" s="511" customFormat="1" hidden="1" x14ac:dyDescent="0.25">
      <c r="B1312" s="206"/>
      <c r="C1312" s="207">
        <v>43824</v>
      </c>
      <c r="D1312" s="206" t="s">
        <v>2296</v>
      </c>
      <c r="E1312" s="238" t="s">
        <v>2297</v>
      </c>
      <c r="F1312" s="238"/>
      <c r="G1312" s="208" t="s">
        <v>1816</v>
      </c>
      <c r="H1312" s="285"/>
      <c r="I1312" s="210">
        <v>1071800</v>
      </c>
      <c r="J1312" s="329">
        <f t="shared" si="21"/>
        <v>8283129</v>
      </c>
      <c r="K1312" s="419"/>
      <c r="L1312" s="287"/>
      <c r="M1312" s="238" t="s">
        <v>2297</v>
      </c>
      <c r="N1312" s="287"/>
      <c r="O1312" s="287"/>
      <c r="P1312" s="287"/>
      <c r="Q1312" s="287"/>
      <c r="R1312" s="287"/>
      <c r="S1312" s="287"/>
      <c r="T1312" s="241"/>
      <c r="U1312" s="241"/>
      <c r="V1312" s="241"/>
      <c r="W1312" s="241"/>
      <c r="X1312" s="241"/>
      <c r="Y1312" s="241"/>
      <c r="Z1312" s="241"/>
      <c r="AA1312" s="241"/>
      <c r="AB1312" s="241"/>
      <c r="AC1312" s="241"/>
      <c r="AD1312" s="241"/>
      <c r="AE1312" s="241"/>
      <c r="AF1312" s="241"/>
      <c r="AG1312" s="241"/>
      <c r="AH1312" s="241"/>
      <c r="AI1312" s="241"/>
    </row>
    <row r="1313" spans="2:13" s="511" customFormat="1" hidden="1" x14ac:dyDescent="0.25">
      <c r="B1313" s="206"/>
      <c r="C1313" s="207">
        <v>43826</v>
      </c>
      <c r="D1313" s="206" t="s">
        <v>2298</v>
      </c>
      <c r="E1313" s="238" t="s">
        <v>2299</v>
      </c>
      <c r="F1313" s="238"/>
      <c r="G1313" s="208" t="s">
        <v>2295</v>
      </c>
      <c r="H1313" s="285"/>
      <c r="I1313" s="210">
        <v>250000</v>
      </c>
      <c r="J1313" s="329">
        <f t="shared" si="21"/>
        <v>8033129</v>
      </c>
      <c r="K1313" s="419"/>
      <c r="L1313" s="287"/>
      <c r="M1313" s="238" t="s">
        <v>2299</v>
      </c>
    </row>
    <row r="1314" spans="2:13" s="511" customFormat="1" hidden="1" x14ac:dyDescent="0.25">
      <c r="B1314" s="206"/>
      <c r="C1314" s="207">
        <v>43826</v>
      </c>
      <c r="D1314" s="206" t="s">
        <v>2300</v>
      </c>
      <c r="E1314" s="238" t="s">
        <v>2301</v>
      </c>
      <c r="F1314" s="238"/>
      <c r="G1314" s="208" t="s">
        <v>2302</v>
      </c>
      <c r="H1314" s="285"/>
      <c r="I1314" s="210">
        <v>135000</v>
      </c>
      <c r="J1314" s="329">
        <f t="shared" si="21"/>
        <v>7898129</v>
      </c>
      <c r="K1314" s="419"/>
      <c r="L1314" s="287"/>
      <c r="M1314" s="238" t="s">
        <v>2301</v>
      </c>
    </row>
    <row r="1315" spans="2:13" s="511" customFormat="1" hidden="1" x14ac:dyDescent="0.25">
      <c r="B1315" s="206"/>
      <c r="C1315" s="207">
        <v>43826</v>
      </c>
      <c r="D1315" s="206" t="s">
        <v>2303</v>
      </c>
      <c r="E1315" s="238" t="s">
        <v>2304</v>
      </c>
      <c r="F1315" s="238"/>
      <c r="G1315" s="208" t="s">
        <v>2295</v>
      </c>
      <c r="H1315" s="285"/>
      <c r="I1315" s="210">
        <v>220000</v>
      </c>
      <c r="J1315" s="329">
        <f t="shared" si="21"/>
        <v>7678129</v>
      </c>
      <c r="K1315" s="419"/>
      <c r="L1315" s="287"/>
      <c r="M1315" s="238" t="s">
        <v>2304</v>
      </c>
    </row>
    <row r="1316" spans="2:13" s="511" customFormat="1" hidden="1" x14ac:dyDescent="0.25">
      <c r="B1316" s="206"/>
      <c r="C1316" s="207">
        <v>43826</v>
      </c>
      <c r="D1316" s="206" t="s">
        <v>2305</v>
      </c>
      <c r="E1316" s="238" t="s">
        <v>2306</v>
      </c>
      <c r="F1316" s="238"/>
      <c r="G1316" s="208" t="s">
        <v>2295</v>
      </c>
      <c r="H1316" s="285"/>
      <c r="I1316" s="210">
        <v>10000</v>
      </c>
      <c r="J1316" s="329">
        <f t="shared" si="21"/>
        <v>7668129</v>
      </c>
      <c r="K1316" s="419"/>
      <c r="L1316" s="287"/>
      <c r="M1316" s="238" t="s">
        <v>2306</v>
      </c>
    </row>
    <row r="1317" spans="2:13" s="511" customFormat="1" hidden="1" x14ac:dyDescent="0.25">
      <c r="B1317" s="206"/>
      <c r="C1317" s="207">
        <v>43826</v>
      </c>
      <c r="D1317" s="206" t="s">
        <v>2307</v>
      </c>
      <c r="E1317" s="238" t="s">
        <v>2308</v>
      </c>
      <c r="F1317" s="238"/>
      <c r="G1317" s="208" t="s">
        <v>559</v>
      </c>
      <c r="H1317" s="285"/>
      <c r="I1317" s="210">
        <v>101950</v>
      </c>
      <c r="J1317" s="329">
        <f t="shared" si="21"/>
        <v>7566179</v>
      </c>
      <c r="K1317" s="419"/>
      <c r="L1317" s="287"/>
      <c r="M1317" s="238" t="s">
        <v>2308</v>
      </c>
    </row>
    <row r="1318" spans="2:13" s="511" customFormat="1" hidden="1" x14ac:dyDescent="0.25">
      <c r="B1318" s="206"/>
      <c r="C1318" s="207">
        <v>43826</v>
      </c>
      <c r="D1318" s="206" t="s">
        <v>564</v>
      </c>
      <c r="E1318" s="238" t="s">
        <v>2309</v>
      </c>
      <c r="F1318" s="238"/>
      <c r="G1318" s="208" t="s">
        <v>681</v>
      </c>
      <c r="H1318" s="285"/>
      <c r="I1318" s="210">
        <v>189000</v>
      </c>
      <c r="J1318" s="329">
        <f t="shared" si="21"/>
        <v>7377179</v>
      </c>
      <c r="K1318" s="419"/>
      <c r="L1318" s="287"/>
      <c r="M1318" s="238" t="s">
        <v>2309</v>
      </c>
    </row>
    <row r="1319" spans="2:13" s="511" customFormat="1" hidden="1" x14ac:dyDescent="0.25">
      <c r="B1319" s="206"/>
      <c r="C1319" s="207">
        <v>43826</v>
      </c>
      <c r="D1319" s="206" t="s">
        <v>2321</v>
      </c>
      <c r="E1319" s="238" t="s">
        <v>2322</v>
      </c>
      <c r="F1319" s="238"/>
      <c r="G1319" s="208" t="s">
        <v>2280</v>
      </c>
      <c r="H1319" s="285"/>
      <c r="I1319" s="210">
        <v>987500</v>
      </c>
      <c r="J1319" s="329">
        <f t="shared" si="21"/>
        <v>6389679</v>
      </c>
      <c r="K1319" s="419"/>
      <c r="L1319" s="287"/>
      <c r="M1319" s="238" t="s">
        <v>2322</v>
      </c>
    </row>
    <row r="1320" spans="2:13" s="511" customFormat="1" hidden="1" x14ac:dyDescent="0.25">
      <c r="B1320" s="206"/>
      <c r="C1320" s="207">
        <v>43826</v>
      </c>
      <c r="D1320" s="206" t="s">
        <v>2323</v>
      </c>
      <c r="E1320" s="238" t="s">
        <v>2324</v>
      </c>
      <c r="F1320" s="238"/>
      <c r="G1320" s="208" t="s">
        <v>2295</v>
      </c>
      <c r="H1320" s="285"/>
      <c r="I1320" s="210">
        <v>89000</v>
      </c>
      <c r="J1320" s="329">
        <f t="shared" si="21"/>
        <v>6300679</v>
      </c>
      <c r="K1320" s="419"/>
      <c r="L1320" s="287"/>
      <c r="M1320" s="238" t="s">
        <v>2324</v>
      </c>
    </row>
    <row r="1321" spans="2:13" s="511" customFormat="1" hidden="1" x14ac:dyDescent="0.25">
      <c r="B1321" s="206"/>
      <c r="C1321" s="207">
        <v>43826</v>
      </c>
      <c r="D1321" s="206" t="s">
        <v>2327</v>
      </c>
      <c r="E1321" s="238"/>
      <c r="F1321" s="238"/>
      <c r="G1321" s="208" t="s">
        <v>2249</v>
      </c>
      <c r="H1321" s="349">
        <v>790000</v>
      </c>
      <c r="I1321" s="210"/>
      <c r="J1321" s="329">
        <f t="shared" si="21"/>
        <v>7090679</v>
      </c>
      <c r="K1321" s="419"/>
      <c r="L1321" s="287"/>
      <c r="M1321" s="238"/>
    </row>
    <row r="1322" spans="2:13" s="511" customFormat="1" hidden="1" x14ac:dyDescent="0.25">
      <c r="B1322" s="206"/>
      <c r="C1322" s="207">
        <v>43826</v>
      </c>
      <c r="D1322" s="206" t="s">
        <v>2326</v>
      </c>
      <c r="E1322" s="238" t="s">
        <v>2328</v>
      </c>
      <c r="F1322" s="238"/>
      <c r="G1322" s="208" t="s">
        <v>2249</v>
      </c>
      <c r="H1322" s="285"/>
      <c r="I1322" s="210">
        <v>712756</v>
      </c>
      <c r="J1322" s="329">
        <f t="shared" si="21"/>
        <v>6377923</v>
      </c>
      <c r="K1322" s="419"/>
      <c r="L1322" s="287"/>
      <c r="M1322" s="238" t="s">
        <v>2328</v>
      </c>
    </row>
    <row r="1323" spans="2:13" s="511" customFormat="1" hidden="1" x14ac:dyDescent="0.25">
      <c r="B1323" s="206"/>
      <c r="C1323" s="207">
        <v>43826</v>
      </c>
      <c r="D1323" s="206" t="s">
        <v>2315</v>
      </c>
      <c r="E1323" s="238" t="s">
        <v>2316</v>
      </c>
      <c r="F1323" s="238"/>
      <c r="G1323" s="208" t="s">
        <v>2205</v>
      </c>
      <c r="H1323" s="285"/>
      <c r="I1323" s="412">
        <v>1000000</v>
      </c>
      <c r="J1323" s="329">
        <f t="shared" si="21"/>
        <v>5377923</v>
      </c>
      <c r="K1323" s="419"/>
      <c r="L1323" s="287"/>
      <c r="M1323" s="238" t="s">
        <v>2316</v>
      </c>
    </row>
    <row r="1324" spans="2:13" s="511" customFormat="1" hidden="1" x14ac:dyDescent="0.25">
      <c r="B1324" s="206"/>
      <c r="C1324" s="207">
        <v>43826</v>
      </c>
      <c r="D1324" s="206" t="s">
        <v>2317</v>
      </c>
      <c r="E1324" s="238" t="s">
        <v>2318</v>
      </c>
      <c r="F1324" s="238"/>
      <c r="G1324" s="208" t="s">
        <v>1281</v>
      </c>
      <c r="H1324" s="285"/>
      <c r="I1324" s="412">
        <v>3000000</v>
      </c>
      <c r="J1324" s="329">
        <f t="shared" si="21"/>
        <v>2377923</v>
      </c>
      <c r="K1324" s="419"/>
      <c r="L1324" s="287"/>
      <c r="M1324" s="238" t="s">
        <v>2318</v>
      </c>
    </row>
    <row r="1325" spans="2:13" s="511" customFormat="1" hidden="1" x14ac:dyDescent="0.25">
      <c r="B1325" s="206"/>
      <c r="C1325" s="207">
        <v>43826</v>
      </c>
      <c r="D1325" s="206" t="s">
        <v>2317</v>
      </c>
      <c r="E1325" s="238" t="s">
        <v>2319</v>
      </c>
      <c r="F1325" s="238"/>
      <c r="G1325" s="208" t="s">
        <v>2320</v>
      </c>
      <c r="H1325" s="285"/>
      <c r="I1325" s="412">
        <v>1500000</v>
      </c>
      <c r="J1325" s="329">
        <f t="shared" si="21"/>
        <v>877923</v>
      </c>
      <c r="K1325" s="419"/>
      <c r="L1325" s="287"/>
      <c r="M1325" s="238" t="s">
        <v>2319</v>
      </c>
    </row>
    <row r="1326" spans="2:13" s="511" customFormat="1" hidden="1" x14ac:dyDescent="0.25">
      <c r="B1326" s="206"/>
      <c r="C1326" s="207"/>
      <c r="D1326" s="206"/>
      <c r="E1326" s="238"/>
      <c r="F1326" s="238"/>
      <c r="G1326" s="208"/>
      <c r="H1326" s="285"/>
      <c r="I1326" s="210"/>
      <c r="J1326" s="329">
        <f t="shared" si="21"/>
        <v>877923</v>
      </c>
      <c r="K1326" s="419"/>
      <c r="L1326" s="287"/>
      <c r="M1326" s="238"/>
    </row>
    <row r="1327" spans="2:13" s="511" customFormat="1" hidden="1" x14ac:dyDescent="0.25">
      <c r="B1327" s="206"/>
      <c r="C1327" s="207"/>
      <c r="D1327" s="206"/>
      <c r="E1327" s="238"/>
      <c r="F1327" s="238"/>
      <c r="G1327" s="208"/>
      <c r="H1327" s="285">
        <v>18622277</v>
      </c>
      <c r="I1327" s="210"/>
      <c r="J1327" s="329">
        <f t="shared" si="21"/>
        <v>19500200</v>
      </c>
      <c r="K1327" s="419"/>
      <c r="L1327" s="287"/>
      <c r="M1327" s="238"/>
    </row>
    <row r="1328" spans="2:13" s="511" customFormat="1" hidden="1" x14ac:dyDescent="0.25">
      <c r="B1328" s="206"/>
      <c r="C1328" s="207">
        <v>43829</v>
      </c>
      <c r="D1328" s="206" t="s">
        <v>2329</v>
      </c>
      <c r="E1328" s="238" t="s">
        <v>2543</v>
      </c>
      <c r="F1328" s="238"/>
      <c r="G1328" s="208" t="s">
        <v>2331</v>
      </c>
      <c r="H1328" s="285"/>
      <c r="I1328" s="210">
        <v>6110250</v>
      </c>
      <c r="J1328" s="329">
        <f t="shared" si="21"/>
        <v>13389950</v>
      </c>
      <c r="K1328" s="419"/>
      <c r="L1328" s="287"/>
      <c r="M1328" s="238" t="s">
        <v>2330</v>
      </c>
    </row>
    <row r="1329" spans="2:13" s="511" customFormat="1" hidden="1" x14ac:dyDescent="0.25">
      <c r="B1329" s="206"/>
      <c r="C1329" s="207">
        <v>43831</v>
      </c>
      <c r="D1329" s="206" t="s">
        <v>2335</v>
      </c>
      <c r="E1329" s="238" t="s">
        <v>2544</v>
      </c>
      <c r="F1329" s="238"/>
      <c r="G1329" s="208" t="s">
        <v>2336</v>
      </c>
      <c r="H1329" s="285"/>
      <c r="I1329" s="210">
        <v>1900000</v>
      </c>
      <c r="J1329" s="329">
        <f t="shared" si="21"/>
        <v>11489950</v>
      </c>
      <c r="K1329" s="419"/>
      <c r="L1329" s="287"/>
      <c r="M1329" s="238" t="s">
        <v>2332</v>
      </c>
    </row>
    <row r="1330" spans="2:13" s="511" customFormat="1" hidden="1" x14ac:dyDescent="0.25">
      <c r="B1330" s="206"/>
      <c r="C1330" s="207">
        <v>43832</v>
      </c>
      <c r="D1330" s="206" t="s">
        <v>2339</v>
      </c>
      <c r="E1330" s="238" t="s">
        <v>2545</v>
      </c>
      <c r="F1330" s="238"/>
      <c r="G1330" s="208" t="s">
        <v>2337</v>
      </c>
      <c r="H1330" s="285"/>
      <c r="I1330" s="210">
        <v>5000</v>
      </c>
      <c r="J1330" s="329">
        <f t="shared" si="21"/>
        <v>11484950</v>
      </c>
      <c r="K1330" s="419"/>
      <c r="L1330" s="287"/>
      <c r="M1330" s="238" t="s">
        <v>2333</v>
      </c>
    </row>
    <row r="1331" spans="2:13" s="511" customFormat="1" hidden="1" x14ac:dyDescent="0.25">
      <c r="B1331" s="206"/>
      <c r="C1331" s="207">
        <v>43832</v>
      </c>
      <c r="D1331" s="206" t="s">
        <v>2340</v>
      </c>
      <c r="E1331" s="238" t="s">
        <v>2546</v>
      </c>
      <c r="F1331" s="238"/>
      <c r="G1331" s="208" t="s">
        <v>2338</v>
      </c>
      <c r="H1331" s="285"/>
      <c r="I1331" s="210">
        <v>189000</v>
      </c>
      <c r="J1331" s="329">
        <f t="shared" si="21"/>
        <v>11295950</v>
      </c>
      <c r="K1331" s="419"/>
      <c r="L1331" s="287"/>
      <c r="M1331" s="238" t="s">
        <v>2334</v>
      </c>
    </row>
    <row r="1332" spans="2:13" s="511" customFormat="1" hidden="1" x14ac:dyDescent="0.25">
      <c r="B1332" s="206"/>
      <c r="C1332" s="207">
        <v>43834</v>
      </c>
      <c r="D1332" s="206" t="s">
        <v>2341</v>
      </c>
      <c r="E1332" s="238" t="s">
        <v>2547</v>
      </c>
      <c r="F1332" s="238"/>
      <c r="G1332" s="208" t="s">
        <v>2342</v>
      </c>
      <c r="H1332" s="285"/>
      <c r="I1332" s="210">
        <v>101500</v>
      </c>
      <c r="J1332" s="329">
        <f t="shared" si="21"/>
        <v>11194450</v>
      </c>
      <c r="K1332" s="419"/>
      <c r="L1332" s="287"/>
      <c r="M1332" s="238" t="s">
        <v>2344</v>
      </c>
    </row>
    <row r="1333" spans="2:13" s="511" customFormat="1" hidden="1" x14ac:dyDescent="0.25">
      <c r="B1333" s="206"/>
      <c r="C1333" s="207">
        <v>43834</v>
      </c>
      <c r="D1333" s="206" t="s">
        <v>2343</v>
      </c>
      <c r="E1333" s="238" t="s">
        <v>2548</v>
      </c>
      <c r="F1333" s="238"/>
      <c r="G1333" s="208" t="s">
        <v>1687</v>
      </c>
      <c r="H1333" s="285"/>
      <c r="I1333" s="210">
        <v>952000</v>
      </c>
      <c r="J1333" s="329">
        <f t="shared" si="21"/>
        <v>10242450</v>
      </c>
      <c r="K1333" s="419"/>
      <c r="L1333" s="287"/>
      <c r="M1333" s="238" t="s">
        <v>2345</v>
      </c>
    </row>
    <row r="1334" spans="2:13" s="511" customFormat="1" hidden="1" x14ac:dyDescent="0.25">
      <c r="B1334" s="206"/>
      <c r="C1334" s="207">
        <v>43834</v>
      </c>
      <c r="D1334" s="206" t="s">
        <v>2346</v>
      </c>
      <c r="E1334" s="238" t="s">
        <v>2549</v>
      </c>
      <c r="F1334" s="238"/>
      <c r="G1334" s="208" t="s">
        <v>2348</v>
      </c>
      <c r="H1334" s="285"/>
      <c r="I1334" s="210">
        <v>323000</v>
      </c>
      <c r="J1334" s="329">
        <f t="shared" si="21"/>
        <v>9919450</v>
      </c>
      <c r="K1334" s="419"/>
      <c r="L1334" s="287"/>
      <c r="M1334" s="238" t="s">
        <v>2347</v>
      </c>
    </row>
    <row r="1335" spans="2:13" s="511" customFormat="1" hidden="1" x14ac:dyDescent="0.25">
      <c r="B1335" s="206"/>
      <c r="C1335" s="207">
        <v>43834</v>
      </c>
      <c r="D1335" s="206" t="s">
        <v>2350</v>
      </c>
      <c r="E1335" s="238" t="s">
        <v>2550</v>
      </c>
      <c r="F1335" s="238"/>
      <c r="G1335" s="208" t="s">
        <v>2243</v>
      </c>
      <c r="H1335" s="285"/>
      <c r="I1335" s="210">
        <v>2743114</v>
      </c>
      <c r="J1335" s="329">
        <f t="shared" si="21"/>
        <v>7176336</v>
      </c>
      <c r="K1335" s="419"/>
      <c r="L1335" s="287"/>
      <c r="M1335" s="238" t="s">
        <v>2349</v>
      </c>
    </row>
    <row r="1336" spans="2:13" s="511" customFormat="1" hidden="1" x14ac:dyDescent="0.25">
      <c r="B1336" s="206"/>
      <c r="C1336" s="207">
        <v>43834</v>
      </c>
      <c r="D1336" s="206" t="s">
        <v>2351</v>
      </c>
      <c r="E1336" s="238"/>
      <c r="F1336" s="238"/>
      <c r="G1336" s="208"/>
      <c r="H1336" s="349">
        <v>3000000</v>
      </c>
      <c r="I1336" s="210"/>
      <c r="J1336" s="329">
        <f t="shared" si="21"/>
        <v>10176336</v>
      </c>
      <c r="K1336" s="419"/>
      <c r="L1336" s="287"/>
      <c r="M1336" s="238"/>
    </row>
    <row r="1337" spans="2:13" s="511" customFormat="1" hidden="1" x14ac:dyDescent="0.25">
      <c r="B1337" s="206"/>
      <c r="C1337" s="207">
        <v>43834</v>
      </c>
      <c r="D1337" s="206" t="s">
        <v>2352</v>
      </c>
      <c r="E1337" s="238" t="s">
        <v>2551</v>
      </c>
      <c r="F1337" s="238"/>
      <c r="G1337" s="208" t="s">
        <v>2243</v>
      </c>
      <c r="H1337" s="285"/>
      <c r="I1337" s="210">
        <v>2669783</v>
      </c>
      <c r="J1337" s="329">
        <f t="shared" si="21"/>
        <v>7506553</v>
      </c>
      <c r="K1337" s="419"/>
      <c r="L1337" s="287"/>
      <c r="M1337" s="238" t="s">
        <v>2353</v>
      </c>
    </row>
    <row r="1338" spans="2:13" s="511" customFormat="1" hidden="1" x14ac:dyDescent="0.25">
      <c r="B1338" s="206"/>
      <c r="C1338" s="207">
        <v>43837</v>
      </c>
      <c r="D1338" s="206" t="s">
        <v>2354</v>
      </c>
      <c r="E1338" s="238" t="s">
        <v>2552</v>
      </c>
      <c r="F1338" s="238"/>
      <c r="G1338" s="208" t="s">
        <v>2249</v>
      </c>
      <c r="H1338" s="285"/>
      <c r="I1338" s="210">
        <v>2560000</v>
      </c>
      <c r="J1338" s="329">
        <f t="shared" si="21"/>
        <v>4946553</v>
      </c>
      <c r="K1338" s="419"/>
      <c r="L1338" s="287"/>
      <c r="M1338" s="238" t="s">
        <v>2355</v>
      </c>
    </row>
    <row r="1339" spans="2:13" s="511" customFormat="1" hidden="1" x14ac:dyDescent="0.25">
      <c r="B1339" s="206"/>
      <c r="C1339" s="207">
        <v>43837</v>
      </c>
      <c r="D1339" s="206" t="s">
        <v>2361</v>
      </c>
      <c r="E1339" s="238" t="s">
        <v>2553</v>
      </c>
      <c r="F1339" s="238"/>
      <c r="G1339" s="208" t="s">
        <v>2360</v>
      </c>
      <c r="H1339" s="285"/>
      <c r="I1339" s="210">
        <v>41500</v>
      </c>
      <c r="J1339" s="329">
        <f t="shared" si="21"/>
        <v>4905053</v>
      </c>
      <c r="K1339" s="419"/>
      <c r="L1339" s="287"/>
      <c r="M1339" s="238" t="s">
        <v>2359</v>
      </c>
    </row>
    <row r="1340" spans="2:13" s="511" customFormat="1" hidden="1" x14ac:dyDescent="0.25">
      <c r="B1340" s="206"/>
      <c r="C1340" s="207">
        <v>43837</v>
      </c>
      <c r="D1340" s="206" t="s">
        <v>2356</v>
      </c>
      <c r="E1340" s="206" t="s">
        <v>2357</v>
      </c>
      <c r="F1340" s="206"/>
      <c r="G1340" s="208" t="s">
        <v>2338</v>
      </c>
      <c r="H1340" s="285"/>
      <c r="I1340" s="412">
        <v>252000</v>
      </c>
      <c r="J1340" s="329">
        <f t="shared" si="21"/>
        <v>4653053</v>
      </c>
      <c r="K1340" s="419"/>
      <c r="L1340" s="287"/>
      <c r="M1340" s="206" t="s">
        <v>2357</v>
      </c>
    </row>
    <row r="1341" spans="2:13" s="511" customFormat="1" hidden="1" x14ac:dyDescent="0.25">
      <c r="B1341" s="206"/>
      <c r="C1341" s="207">
        <v>43837</v>
      </c>
      <c r="D1341" s="206" t="s">
        <v>2358</v>
      </c>
      <c r="E1341" s="206" t="s">
        <v>2364</v>
      </c>
      <c r="F1341" s="206"/>
      <c r="G1341" s="208" t="s">
        <v>2163</v>
      </c>
      <c r="H1341" s="285"/>
      <c r="I1341" s="412">
        <v>5005000</v>
      </c>
      <c r="J1341" s="329">
        <f t="shared" si="21"/>
        <v>-351947</v>
      </c>
      <c r="K1341" s="419"/>
      <c r="L1341" s="287"/>
      <c r="M1341" s="206" t="s">
        <v>2364</v>
      </c>
    </row>
    <row r="1342" spans="2:13" s="511" customFormat="1" hidden="1" x14ac:dyDescent="0.25">
      <c r="B1342" s="206"/>
      <c r="C1342" s="206"/>
      <c r="D1342" s="206"/>
      <c r="E1342" s="206"/>
      <c r="F1342" s="206"/>
      <c r="G1342" s="208"/>
      <c r="H1342" s="425">
        <v>762947</v>
      </c>
      <c r="I1342" s="210"/>
      <c r="J1342" s="329">
        <f t="shared" si="21"/>
        <v>411000</v>
      </c>
      <c r="K1342" s="426" t="s">
        <v>2362</v>
      </c>
      <c r="L1342" s="287"/>
      <c r="M1342" s="206"/>
    </row>
    <row r="1343" spans="2:13" s="511" customFormat="1" hidden="1" x14ac:dyDescent="0.25">
      <c r="B1343" s="206"/>
      <c r="C1343" s="206"/>
      <c r="D1343" s="206"/>
      <c r="E1343" s="206"/>
      <c r="F1343" s="206"/>
      <c r="G1343" s="208"/>
      <c r="H1343" s="285"/>
      <c r="I1343" s="210"/>
      <c r="J1343" s="329">
        <v>411000</v>
      </c>
      <c r="K1343" s="419" t="s">
        <v>2363</v>
      </c>
      <c r="L1343" s="287"/>
      <c r="M1343" s="206"/>
    </row>
    <row r="1344" spans="2:13" s="511" customFormat="1" hidden="1" x14ac:dyDescent="0.25">
      <c r="B1344" s="206"/>
      <c r="C1344" s="206"/>
      <c r="D1344" s="206"/>
      <c r="E1344" s="206"/>
      <c r="F1344" s="206"/>
      <c r="G1344" s="208"/>
      <c r="H1344" s="285">
        <v>16832000</v>
      </c>
      <c r="I1344" s="210"/>
      <c r="J1344" s="329">
        <f>J1343+H1344-I1344</f>
        <v>17243000</v>
      </c>
      <c r="K1344" s="419"/>
      <c r="L1344" s="287"/>
      <c r="M1344" s="206"/>
    </row>
    <row r="1345" spans="2:13" s="511" customFormat="1" hidden="1" x14ac:dyDescent="0.25">
      <c r="B1345" s="206"/>
      <c r="C1345" s="207">
        <v>43843</v>
      </c>
      <c r="D1345" s="206" t="s">
        <v>2365</v>
      </c>
      <c r="E1345" s="238" t="s">
        <v>2554</v>
      </c>
      <c r="F1345" s="238"/>
      <c r="G1345" s="208" t="s">
        <v>2367</v>
      </c>
      <c r="H1345" s="285"/>
      <c r="I1345" s="210">
        <v>851000</v>
      </c>
      <c r="J1345" s="329">
        <f t="shared" ref="J1345:J1355" si="22">J1344+H1345-I1345</f>
        <v>16392000</v>
      </c>
      <c r="K1345" s="419"/>
      <c r="L1345" s="287"/>
      <c r="M1345" s="238" t="s">
        <v>2366</v>
      </c>
    </row>
    <row r="1346" spans="2:13" s="511" customFormat="1" hidden="1" x14ac:dyDescent="0.25">
      <c r="B1346" s="206"/>
      <c r="C1346" s="207">
        <v>43843</v>
      </c>
      <c r="D1346" s="206" t="s">
        <v>2368</v>
      </c>
      <c r="E1346" s="238" t="s">
        <v>2555</v>
      </c>
      <c r="F1346" s="238"/>
      <c r="G1346" s="208" t="s">
        <v>2367</v>
      </c>
      <c r="H1346" s="285"/>
      <c r="I1346" s="210">
        <v>1124500</v>
      </c>
      <c r="J1346" s="329">
        <f t="shared" si="22"/>
        <v>15267500</v>
      </c>
      <c r="K1346" s="419"/>
      <c r="L1346" s="287"/>
      <c r="M1346" s="238" t="s">
        <v>2369</v>
      </c>
    </row>
    <row r="1347" spans="2:13" s="511" customFormat="1" hidden="1" x14ac:dyDescent="0.25">
      <c r="B1347" s="206"/>
      <c r="C1347" s="207">
        <v>43838</v>
      </c>
      <c r="D1347" s="206" t="s">
        <v>2376</v>
      </c>
      <c r="E1347" s="238"/>
      <c r="F1347" s="238"/>
      <c r="G1347" s="208"/>
      <c r="H1347" s="349">
        <v>252000</v>
      </c>
      <c r="I1347" s="210"/>
      <c r="J1347" s="329">
        <f t="shared" si="22"/>
        <v>15519500</v>
      </c>
      <c r="K1347" s="419"/>
      <c r="L1347" s="287"/>
      <c r="M1347" s="238"/>
    </row>
    <row r="1348" spans="2:13" s="511" customFormat="1" hidden="1" x14ac:dyDescent="0.25">
      <c r="B1348" s="206"/>
      <c r="C1348" s="207">
        <v>43838</v>
      </c>
      <c r="D1348" s="206" t="s">
        <v>2370</v>
      </c>
      <c r="E1348" s="238" t="s">
        <v>2556</v>
      </c>
      <c r="F1348" s="238"/>
      <c r="G1348" s="208" t="s">
        <v>2338</v>
      </c>
      <c r="H1348" s="285"/>
      <c r="I1348" s="210">
        <v>252000</v>
      </c>
      <c r="J1348" s="329">
        <f t="shared" si="22"/>
        <v>15267500</v>
      </c>
      <c r="K1348" s="419"/>
      <c r="L1348" s="287"/>
      <c r="M1348" s="238" t="s">
        <v>2371</v>
      </c>
    </row>
    <row r="1349" spans="2:13" s="511" customFormat="1" hidden="1" x14ac:dyDescent="0.25">
      <c r="B1349" s="206"/>
      <c r="C1349" s="207">
        <v>43838</v>
      </c>
      <c r="D1349" s="206" t="s">
        <v>2372</v>
      </c>
      <c r="E1349" s="238" t="s">
        <v>2557</v>
      </c>
      <c r="F1349" s="238"/>
      <c r="G1349" s="208" t="s">
        <v>2373</v>
      </c>
      <c r="H1349" s="285"/>
      <c r="I1349" s="210">
        <v>1600000</v>
      </c>
      <c r="J1349" s="329">
        <f t="shared" si="22"/>
        <v>13667500</v>
      </c>
      <c r="K1349" s="419"/>
      <c r="L1349" s="287"/>
      <c r="M1349" s="238" t="s">
        <v>2374</v>
      </c>
    </row>
    <row r="1350" spans="2:13" s="511" customFormat="1" hidden="1" x14ac:dyDescent="0.25">
      <c r="B1350" s="206"/>
      <c r="C1350" s="207">
        <v>43837</v>
      </c>
      <c r="D1350" s="206" t="s">
        <v>2391</v>
      </c>
      <c r="E1350" s="238" t="s">
        <v>2558</v>
      </c>
      <c r="F1350" s="238"/>
      <c r="G1350" s="208" t="s">
        <v>2336</v>
      </c>
      <c r="H1350" s="285"/>
      <c r="I1350" s="210">
        <v>1977000</v>
      </c>
      <c r="J1350" s="329">
        <f t="shared" si="22"/>
        <v>11690500</v>
      </c>
      <c r="K1350" s="419"/>
      <c r="L1350" s="287"/>
      <c r="M1350" s="238" t="s">
        <v>2375</v>
      </c>
    </row>
    <row r="1351" spans="2:13" s="511" customFormat="1" hidden="1" x14ac:dyDescent="0.25">
      <c r="B1351" s="206"/>
      <c r="C1351" s="207">
        <v>43840</v>
      </c>
      <c r="D1351" s="206" t="s">
        <v>2377</v>
      </c>
      <c r="E1351" s="238"/>
      <c r="F1351" s="238"/>
      <c r="G1351" s="208"/>
      <c r="H1351" s="349">
        <v>1000000</v>
      </c>
      <c r="I1351" s="210"/>
      <c r="J1351" s="329">
        <f t="shared" si="22"/>
        <v>12690500</v>
      </c>
      <c r="K1351" s="419"/>
      <c r="L1351" s="287"/>
      <c r="M1351" s="238"/>
    </row>
    <row r="1352" spans="2:13" s="511" customFormat="1" hidden="1" x14ac:dyDescent="0.25">
      <c r="B1352" s="206"/>
      <c r="C1352" s="207">
        <v>43840</v>
      </c>
      <c r="D1352" s="206" t="s">
        <v>2379</v>
      </c>
      <c r="E1352" s="238" t="s">
        <v>2559</v>
      </c>
      <c r="F1352" s="238"/>
      <c r="G1352" s="208" t="s">
        <v>2392</v>
      </c>
      <c r="H1352" s="285"/>
      <c r="I1352" s="210">
        <v>732917</v>
      </c>
      <c r="J1352" s="329">
        <f t="shared" si="22"/>
        <v>11957583</v>
      </c>
      <c r="K1352" s="419"/>
      <c r="L1352" s="287"/>
      <c r="M1352" s="238" t="s">
        <v>2378</v>
      </c>
    </row>
    <row r="1353" spans="2:13" s="511" customFormat="1" hidden="1" x14ac:dyDescent="0.25">
      <c r="B1353" s="206"/>
      <c r="C1353" s="207">
        <v>43843</v>
      </c>
      <c r="D1353" s="206" t="s">
        <v>2380</v>
      </c>
      <c r="E1353" s="238" t="s">
        <v>2560</v>
      </c>
      <c r="F1353" s="238"/>
      <c r="G1353" s="208" t="s">
        <v>2382</v>
      </c>
      <c r="H1353" s="285"/>
      <c r="I1353" s="210">
        <v>650000</v>
      </c>
      <c r="J1353" s="329">
        <f t="shared" si="22"/>
        <v>11307583</v>
      </c>
      <c r="K1353" s="419"/>
      <c r="L1353" s="287"/>
      <c r="M1353" s="238" t="s">
        <v>2381</v>
      </c>
    </row>
    <row r="1354" spans="2:13" s="511" customFormat="1" hidden="1" x14ac:dyDescent="0.25">
      <c r="B1354" s="206"/>
      <c r="C1354" s="207">
        <v>43843</v>
      </c>
      <c r="D1354" s="206" t="s">
        <v>2383</v>
      </c>
      <c r="E1354" s="238" t="s">
        <v>2561</v>
      </c>
      <c r="F1354" s="238"/>
      <c r="G1354" s="208" t="s">
        <v>2156</v>
      </c>
      <c r="H1354" s="285"/>
      <c r="I1354" s="210">
        <v>750000</v>
      </c>
      <c r="J1354" s="329">
        <f t="shared" si="22"/>
        <v>10557583</v>
      </c>
      <c r="K1354" s="419"/>
      <c r="L1354" s="287"/>
      <c r="M1354" s="238" t="s">
        <v>2384</v>
      </c>
    </row>
    <row r="1355" spans="2:13" s="511" customFormat="1" hidden="1" x14ac:dyDescent="0.25">
      <c r="B1355" s="206"/>
      <c r="C1355" s="207">
        <v>43843</v>
      </c>
      <c r="D1355" s="206" t="s">
        <v>2385</v>
      </c>
      <c r="E1355" s="238" t="s">
        <v>2562</v>
      </c>
      <c r="F1355" s="238"/>
      <c r="G1355" s="208" t="s">
        <v>1572</v>
      </c>
      <c r="H1355" s="285"/>
      <c r="I1355" s="210">
        <v>3177900</v>
      </c>
      <c r="J1355" s="329">
        <f t="shared" si="22"/>
        <v>7379683</v>
      </c>
      <c r="K1355" s="419"/>
      <c r="L1355" s="287"/>
      <c r="M1355" s="238" t="s">
        <v>2386</v>
      </c>
    </row>
    <row r="1356" spans="2:13" s="511" customFormat="1" hidden="1" x14ac:dyDescent="0.25">
      <c r="B1356" s="206"/>
      <c r="C1356" s="207">
        <v>43840</v>
      </c>
      <c r="D1356" s="206" t="s">
        <v>2387</v>
      </c>
      <c r="E1356" s="238" t="s">
        <v>2563</v>
      </c>
      <c r="F1356" s="238"/>
      <c r="G1356" s="208" t="s">
        <v>1572</v>
      </c>
      <c r="H1356" s="285"/>
      <c r="I1356" s="210">
        <v>5600000</v>
      </c>
      <c r="J1356" s="329">
        <f>J1355+H1356-I1356</f>
        <v>1779683</v>
      </c>
      <c r="K1356" s="419"/>
      <c r="L1356" s="287"/>
      <c r="M1356" s="238" t="s">
        <v>2388</v>
      </c>
    </row>
    <row r="1357" spans="2:13" s="511" customFormat="1" hidden="1" x14ac:dyDescent="0.25">
      <c r="B1357" s="206"/>
      <c r="C1357" s="207">
        <v>43841</v>
      </c>
      <c r="D1357" s="206" t="s">
        <v>2390</v>
      </c>
      <c r="E1357" s="206" t="s">
        <v>2389</v>
      </c>
      <c r="F1357" s="206"/>
      <c r="G1357" s="208" t="s">
        <v>1292</v>
      </c>
      <c r="H1357" s="285"/>
      <c r="I1357" s="412">
        <v>300000</v>
      </c>
      <c r="J1357" s="329">
        <f t="shared" ref="J1357:J1420" si="23">J1356+H1357-I1357</f>
        <v>1479683</v>
      </c>
      <c r="K1357" s="419"/>
      <c r="L1357" s="287"/>
      <c r="M1357" s="206" t="s">
        <v>2389</v>
      </c>
    </row>
    <row r="1358" spans="2:13" s="511" customFormat="1" hidden="1" x14ac:dyDescent="0.25">
      <c r="B1358" s="206"/>
      <c r="C1358" s="207"/>
      <c r="D1358" s="206"/>
      <c r="E1358" s="206"/>
      <c r="F1358" s="206"/>
      <c r="G1358" s="208"/>
      <c r="H1358" s="285"/>
      <c r="I1358" s="210"/>
      <c r="J1358" s="329">
        <f t="shared" si="23"/>
        <v>1479683</v>
      </c>
      <c r="K1358" s="419"/>
      <c r="L1358" s="287"/>
      <c r="M1358" s="206"/>
    </row>
    <row r="1359" spans="2:13" s="511" customFormat="1" hidden="1" x14ac:dyDescent="0.25">
      <c r="B1359" s="206"/>
      <c r="C1359" s="207"/>
      <c r="D1359" s="206" t="s">
        <v>2440</v>
      </c>
      <c r="E1359" s="206"/>
      <c r="F1359" s="206"/>
      <c r="G1359" s="208"/>
      <c r="H1359" s="427">
        <v>16715317</v>
      </c>
      <c r="I1359" s="210"/>
      <c r="J1359" s="329">
        <f t="shared" si="23"/>
        <v>18195000</v>
      </c>
      <c r="K1359" s="419"/>
      <c r="L1359" s="287"/>
      <c r="M1359" s="206"/>
    </row>
    <row r="1360" spans="2:13" s="511" customFormat="1" hidden="1" x14ac:dyDescent="0.25">
      <c r="B1360" s="206"/>
      <c r="C1360" s="207">
        <v>43845</v>
      </c>
      <c r="D1360" s="206" t="s">
        <v>2393</v>
      </c>
      <c r="E1360" s="238" t="s">
        <v>2564</v>
      </c>
      <c r="F1360" s="238"/>
      <c r="G1360" s="208" t="s">
        <v>2394</v>
      </c>
      <c r="H1360" s="285"/>
      <c r="I1360" s="210">
        <v>1638700</v>
      </c>
      <c r="J1360" s="329">
        <f t="shared" si="23"/>
        <v>16556300</v>
      </c>
      <c r="K1360" s="419"/>
      <c r="L1360" s="287"/>
      <c r="M1360" s="238" t="s">
        <v>2423</v>
      </c>
    </row>
    <row r="1361" spans="2:13" s="511" customFormat="1" hidden="1" x14ac:dyDescent="0.25">
      <c r="B1361" s="206"/>
      <c r="C1361" s="207">
        <v>43845</v>
      </c>
      <c r="D1361" s="206" t="s">
        <v>2396</v>
      </c>
      <c r="E1361" s="238" t="s">
        <v>2565</v>
      </c>
      <c r="F1361" s="238"/>
      <c r="G1361" s="208" t="s">
        <v>2395</v>
      </c>
      <c r="H1361" s="285"/>
      <c r="I1361" s="210">
        <v>1600000</v>
      </c>
      <c r="J1361" s="329">
        <f t="shared" si="23"/>
        <v>14956300</v>
      </c>
      <c r="K1361" s="419"/>
      <c r="L1361" s="287"/>
      <c r="M1361" s="238" t="s">
        <v>2424</v>
      </c>
    </row>
    <row r="1362" spans="2:13" s="511" customFormat="1" hidden="1" x14ac:dyDescent="0.25">
      <c r="B1362" s="206"/>
      <c r="C1362" s="207">
        <v>43845</v>
      </c>
      <c r="D1362" s="206" t="s">
        <v>2397</v>
      </c>
      <c r="E1362" s="238" t="s">
        <v>2566</v>
      </c>
      <c r="F1362" s="238"/>
      <c r="G1362" s="208" t="s">
        <v>2331</v>
      </c>
      <c r="H1362" s="285"/>
      <c r="I1362" s="210">
        <v>3721168</v>
      </c>
      <c r="J1362" s="329">
        <f t="shared" si="23"/>
        <v>11235132</v>
      </c>
      <c r="K1362" s="419"/>
      <c r="L1362" s="287"/>
      <c r="M1362" s="238" t="s">
        <v>2425</v>
      </c>
    </row>
    <row r="1363" spans="2:13" s="511" customFormat="1" hidden="1" x14ac:dyDescent="0.25">
      <c r="B1363" s="206"/>
      <c r="C1363" s="207">
        <v>43845</v>
      </c>
      <c r="D1363" s="206" t="s">
        <v>2398</v>
      </c>
      <c r="E1363" s="238"/>
      <c r="F1363" s="238"/>
      <c r="G1363" s="208" t="s">
        <v>2399</v>
      </c>
      <c r="H1363" s="420">
        <v>1500000</v>
      </c>
      <c r="I1363" s="210"/>
      <c r="J1363" s="329">
        <f t="shared" si="23"/>
        <v>12735132</v>
      </c>
      <c r="K1363" s="419"/>
      <c r="L1363" s="287"/>
      <c r="M1363" s="238"/>
    </row>
    <row r="1364" spans="2:13" s="511" customFormat="1" hidden="1" x14ac:dyDescent="0.25">
      <c r="B1364" s="206"/>
      <c r="C1364" s="207">
        <v>43845</v>
      </c>
      <c r="D1364" s="206" t="s">
        <v>2400</v>
      </c>
      <c r="E1364" s="238" t="s">
        <v>2567</v>
      </c>
      <c r="F1364" s="238"/>
      <c r="G1364" s="208" t="s">
        <v>2399</v>
      </c>
      <c r="H1364" s="285"/>
      <c r="I1364" s="210">
        <v>1260000</v>
      </c>
      <c r="J1364" s="329">
        <f t="shared" si="23"/>
        <v>11475132</v>
      </c>
      <c r="K1364" s="419"/>
      <c r="L1364" s="287"/>
      <c r="M1364" s="238" t="s">
        <v>2426</v>
      </c>
    </row>
    <row r="1365" spans="2:13" s="511" customFormat="1" hidden="1" x14ac:dyDescent="0.25">
      <c r="B1365" s="206"/>
      <c r="C1365" s="207">
        <v>43845</v>
      </c>
      <c r="D1365" s="206" t="s">
        <v>2401</v>
      </c>
      <c r="E1365" s="238" t="s">
        <v>2568</v>
      </c>
      <c r="F1365" s="238"/>
      <c r="G1365" s="208" t="s">
        <v>2399</v>
      </c>
      <c r="H1365" s="285"/>
      <c r="I1365" s="210">
        <v>710500</v>
      </c>
      <c r="J1365" s="329">
        <f t="shared" si="23"/>
        <v>10764632</v>
      </c>
      <c r="K1365" s="419"/>
      <c r="L1365" s="287"/>
      <c r="M1365" s="238" t="s">
        <v>2427</v>
      </c>
    </row>
    <row r="1366" spans="2:13" s="511" customFormat="1" hidden="1" x14ac:dyDescent="0.25">
      <c r="B1366" s="206"/>
      <c r="C1366" s="207">
        <v>43845</v>
      </c>
      <c r="D1366" s="206" t="s">
        <v>2402</v>
      </c>
      <c r="E1366" s="238" t="s">
        <v>2569</v>
      </c>
      <c r="F1366" s="238"/>
      <c r="G1366" s="208" t="s">
        <v>2399</v>
      </c>
      <c r="H1366" s="285"/>
      <c r="I1366" s="210">
        <v>753959</v>
      </c>
      <c r="J1366" s="329">
        <f t="shared" si="23"/>
        <v>10010673</v>
      </c>
      <c r="K1366" s="419"/>
      <c r="L1366" s="287"/>
      <c r="M1366" s="238" t="s">
        <v>2428</v>
      </c>
    </row>
    <row r="1367" spans="2:13" s="511" customFormat="1" hidden="1" x14ac:dyDescent="0.25">
      <c r="B1367" s="206"/>
      <c r="C1367" s="207">
        <v>43847</v>
      </c>
      <c r="D1367" s="206" t="s">
        <v>2405</v>
      </c>
      <c r="E1367" s="238" t="s">
        <v>2570</v>
      </c>
      <c r="F1367" s="238"/>
      <c r="G1367" s="208" t="s">
        <v>2404</v>
      </c>
      <c r="H1367" s="285"/>
      <c r="I1367" s="210">
        <v>595000</v>
      </c>
      <c r="J1367" s="329">
        <f t="shared" si="23"/>
        <v>9415673</v>
      </c>
      <c r="K1367" s="419"/>
      <c r="L1367" s="287"/>
      <c r="M1367" s="238" t="s">
        <v>2429</v>
      </c>
    </row>
    <row r="1368" spans="2:13" s="511" customFormat="1" hidden="1" x14ac:dyDescent="0.25">
      <c r="B1368" s="206"/>
      <c r="C1368" s="207">
        <v>43847</v>
      </c>
      <c r="D1368" s="206" t="s">
        <v>2403</v>
      </c>
      <c r="E1368" s="238" t="s">
        <v>2571</v>
      </c>
      <c r="F1368" s="238"/>
      <c r="G1368" s="208" t="s">
        <v>2404</v>
      </c>
      <c r="H1368" s="285"/>
      <c r="I1368" s="210">
        <v>1043000</v>
      </c>
      <c r="J1368" s="329">
        <f t="shared" si="23"/>
        <v>8372673</v>
      </c>
      <c r="K1368" s="419"/>
      <c r="L1368" s="287"/>
      <c r="M1368" s="238" t="s">
        <v>2430</v>
      </c>
    </row>
    <row r="1369" spans="2:13" s="511" customFormat="1" hidden="1" x14ac:dyDescent="0.25">
      <c r="B1369" s="206"/>
      <c r="C1369" s="207">
        <v>43847</v>
      </c>
      <c r="D1369" s="206" t="s">
        <v>2406</v>
      </c>
      <c r="E1369" s="238" t="s">
        <v>2572</v>
      </c>
      <c r="F1369" s="238"/>
      <c r="G1369" s="208" t="s">
        <v>2336</v>
      </c>
      <c r="H1369" s="285"/>
      <c r="I1369" s="210">
        <v>1779500</v>
      </c>
      <c r="J1369" s="329">
        <f t="shared" si="23"/>
        <v>6593173</v>
      </c>
      <c r="K1369" s="419"/>
      <c r="L1369" s="287"/>
      <c r="M1369" s="238" t="s">
        <v>2431</v>
      </c>
    </row>
    <row r="1370" spans="2:13" s="511" customFormat="1" hidden="1" x14ac:dyDescent="0.25">
      <c r="B1370" s="206"/>
      <c r="C1370" s="207">
        <v>43847</v>
      </c>
      <c r="D1370" s="206" t="s">
        <v>2407</v>
      </c>
      <c r="E1370" s="238" t="s">
        <v>2573</v>
      </c>
      <c r="F1370" s="238"/>
      <c r="G1370" s="208" t="s">
        <v>2243</v>
      </c>
      <c r="H1370" s="285"/>
      <c r="I1370" s="210">
        <v>1259121</v>
      </c>
      <c r="J1370" s="329">
        <f t="shared" si="23"/>
        <v>5334052</v>
      </c>
      <c r="K1370" s="419"/>
      <c r="L1370" s="287"/>
      <c r="M1370" s="238" t="s">
        <v>2432</v>
      </c>
    </row>
    <row r="1371" spans="2:13" s="511" customFormat="1" hidden="1" x14ac:dyDescent="0.25">
      <c r="B1371" s="206"/>
      <c r="C1371" s="207">
        <v>43847</v>
      </c>
      <c r="D1371" s="206" t="s">
        <v>2408</v>
      </c>
      <c r="E1371" s="238" t="s">
        <v>2574</v>
      </c>
      <c r="F1371" s="238"/>
      <c r="G1371" s="208" t="s">
        <v>2342</v>
      </c>
      <c r="H1371" s="285"/>
      <c r="I1371" s="210">
        <v>385000</v>
      </c>
      <c r="J1371" s="329">
        <f t="shared" si="23"/>
        <v>4949052</v>
      </c>
      <c r="K1371" s="419"/>
      <c r="L1371" s="287"/>
      <c r="M1371" s="238" t="s">
        <v>2433</v>
      </c>
    </row>
    <row r="1372" spans="2:13" s="511" customFormat="1" hidden="1" x14ac:dyDescent="0.25">
      <c r="B1372" s="206"/>
      <c r="C1372" s="207">
        <v>43847</v>
      </c>
      <c r="D1372" s="206" t="s">
        <v>2409</v>
      </c>
      <c r="E1372" s="238" t="s">
        <v>2575</v>
      </c>
      <c r="F1372" s="238"/>
      <c r="G1372" s="208" t="s">
        <v>2338</v>
      </c>
      <c r="H1372" s="285"/>
      <c r="I1372" s="210">
        <v>189000</v>
      </c>
      <c r="J1372" s="329">
        <f t="shared" si="23"/>
        <v>4760052</v>
      </c>
      <c r="K1372" s="419"/>
      <c r="L1372" s="287"/>
      <c r="M1372" s="238" t="s">
        <v>2434</v>
      </c>
    </row>
    <row r="1373" spans="2:13" s="511" customFormat="1" hidden="1" x14ac:dyDescent="0.25">
      <c r="B1373" s="206"/>
      <c r="C1373" s="207">
        <v>43847</v>
      </c>
      <c r="D1373" s="206" t="s">
        <v>2410</v>
      </c>
      <c r="E1373" s="238" t="s">
        <v>2576</v>
      </c>
      <c r="F1373" s="238"/>
      <c r="G1373" s="208" t="s">
        <v>2342</v>
      </c>
      <c r="H1373" s="285"/>
      <c r="I1373" s="210">
        <v>92000</v>
      </c>
      <c r="J1373" s="329">
        <f t="shared" si="23"/>
        <v>4668052</v>
      </c>
      <c r="K1373" s="419"/>
      <c r="L1373" s="287"/>
      <c r="M1373" s="238" t="s">
        <v>2435</v>
      </c>
    </row>
    <row r="1374" spans="2:13" s="511" customFormat="1" hidden="1" x14ac:dyDescent="0.25">
      <c r="B1374" s="206"/>
      <c r="C1374" s="207">
        <v>43847</v>
      </c>
      <c r="D1374" s="206" t="s">
        <v>2411</v>
      </c>
      <c r="E1374" s="238" t="s">
        <v>2577</v>
      </c>
      <c r="F1374" s="238"/>
      <c r="G1374" s="208" t="s">
        <v>1292</v>
      </c>
      <c r="H1374" s="285"/>
      <c r="I1374" s="210">
        <v>100000</v>
      </c>
      <c r="J1374" s="329">
        <f t="shared" si="23"/>
        <v>4568052</v>
      </c>
      <c r="K1374" s="419"/>
      <c r="L1374" s="287"/>
      <c r="M1374" s="238" t="s">
        <v>2437</v>
      </c>
    </row>
    <row r="1375" spans="2:13" s="511" customFormat="1" hidden="1" x14ac:dyDescent="0.25">
      <c r="B1375" s="206"/>
      <c r="C1375" s="207">
        <v>43847</v>
      </c>
      <c r="D1375" s="206" t="s">
        <v>2412</v>
      </c>
      <c r="E1375" s="238"/>
      <c r="F1375" s="238"/>
      <c r="G1375" s="208" t="s">
        <v>2163</v>
      </c>
      <c r="H1375" s="420">
        <v>5005000</v>
      </c>
      <c r="I1375" s="210"/>
      <c r="J1375" s="329">
        <f t="shared" si="23"/>
        <v>9573052</v>
      </c>
      <c r="K1375" s="419"/>
      <c r="L1375" s="287"/>
      <c r="M1375" s="238"/>
    </row>
    <row r="1376" spans="2:13" s="511" customFormat="1" hidden="1" x14ac:dyDescent="0.25">
      <c r="B1376" s="206"/>
      <c r="C1376" s="207">
        <v>43847</v>
      </c>
      <c r="D1376" s="206" t="s">
        <v>2413</v>
      </c>
      <c r="E1376" s="238" t="s">
        <v>2578</v>
      </c>
      <c r="F1376" s="238"/>
      <c r="G1376" s="208" t="s">
        <v>2163</v>
      </c>
      <c r="H1376" s="285"/>
      <c r="I1376" s="210">
        <v>440193</v>
      </c>
      <c r="J1376" s="329">
        <f t="shared" si="23"/>
        <v>9132859</v>
      </c>
      <c r="K1376" s="419"/>
      <c r="L1376" s="287"/>
      <c r="M1376" s="238" t="s">
        <v>2436</v>
      </c>
    </row>
    <row r="1377" spans="2:13" s="511" customFormat="1" hidden="1" x14ac:dyDescent="0.25">
      <c r="B1377" s="206"/>
      <c r="C1377" s="207">
        <v>43848</v>
      </c>
      <c r="D1377" s="206" t="s">
        <v>2414</v>
      </c>
      <c r="E1377" s="238" t="s">
        <v>2579</v>
      </c>
      <c r="F1377" s="238"/>
      <c r="G1377" s="208" t="s">
        <v>2163</v>
      </c>
      <c r="H1377" s="285"/>
      <c r="I1377" s="210">
        <v>4024150</v>
      </c>
      <c r="J1377" s="329">
        <f t="shared" si="23"/>
        <v>5108709</v>
      </c>
      <c r="K1377" s="419"/>
      <c r="L1377" s="287"/>
      <c r="M1377" s="238" t="s">
        <v>2438</v>
      </c>
    </row>
    <row r="1378" spans="2:13" s="511" customFormat="1" hidden="1" x14ac:dyDescent="0.25">
      <c r="B1378" s="206"/>
      <c r="C1378" s="207">
        <v>43848</v>
      </c>
      <c r="D1378" s="206" t="s">
        <v>2416</v>
      </c>
      <c r="E1378" s="238"/>
      <c r="F1378" s="238"/>
      <c r="G1378" s="208" t="s">
        <v>1292</v>
      </c>
      <c r="H1378" s="420">
        <v>300000</v>
      </c>
      <c r="I1378" s="210"/>
      <c r="J1378" s="329">
        <f t="shared" si="23"/>
        <v>5408709</v>
      </c>
      <c r="K1378" s="419"/>
      <c r="L1378" s="287"/>
      <c r="M1378" s="238"/>
    </row>
    <row r="1379" spans="2:13" s="511" customFormat="1" hidden="1" x14ac:dyDescent="0.25">
      <c r="B1379" s="206"/>
      <c r="C1379" s="207">
        <v>43848</v>
      </c>
      <c r="D1379" s="206" t="s">
        <v>2415</v>
      </c>
      <c r="E1379" s="238" t="s">
        <v>2580</v>
      </c>
      <c r="F1379" s="238"/>
      <c r="G1379" s="208" t="s">
        <v>2178</v>
      </c>
      <c r="H1379" s="285"/>
      <c r="I1379" s="210">
        <v>486450</v>
      </c>
      <c r="J1379" s="329">
        <f t="shared" si="23"/>
        <v>4922259</v>
      </c>
      <c r="K1379" s="419"/>
      <c r="L1379" s="287"/>
      <c r="M1379" s="238" t="s">
        <v>2439</v>
      </c>
    </row>
    <row r="1380" spans="2:13" s="511" customFormat="1" hidden="1" x14ac:dyDescent="0.25">
      <c r="B1380" s="206"/>
      <c r="C1380" s="207">
        <v>43848</v>
      </c>
      <c r="D1380" s="206" t="s">
        <v>2417</v>
      </c>
      <c r="E1380" s="206" t="s">
        <v>2419</v>
      </c>
      <c r="F1380" s="206"/>
      <c r="G1380" s="208" t="s">
        <v>2243</v>
      </c>
      <c r="H1380" s="285"/>
      <c r="I1380" s="412">
        <v>3000000</v>
      </c>
      <c r="J1380" s="329">
        <f t="shared" si="23"/>
        <v>1922259</v>
      </c>
      <c r="K1380" s="419"/>
      <c r="L1380" s="287"/>
      <c r="M1380" s="206" t="s">
        <v>2419</v>
      </c>
    </row>
    <row r="1381" spans="2:13" s="511" customFormat="1" hidden="1" x14ac:dyDescent="0.25">
      <c r="B1381" s="206"/>
      <c r="C1381" s="207">
        <v>43848</v>
      </c>
      <c r="D1381" s="206" t="s">
        <v>2418</v>
      </c>
      <c r="E1381" s="206" t="s">
        <v>2420</v>
      </c>
      <c r="F1381" s="206"/>
      <c r="G1381" s="208" t="s">
        <v>2338</v>
      </c>
      <c r="H1381" s="285"/>
      <c r="I1381" s="412">
        <v>262000</v>
      </c>
      <c r="J1381" s="329">
        <f t="shared" si="23"/>
        <v>1660259</v>
      </c>
      <c r="K1381" s="419"/>
      <c r="L1381" s="287"/>
      <c r="M1381" s="206" t="s">
        <v>2420</v>
      </c>
    </row>
    <row r="1382" spans="2:13" s="511" customFormat="1" hidden="1" x14ac:dyDescent="0.25">
      <c r="B1382" s="206"/>
      <c r="C1382" s="207">
        <v>43848</v>
      </c>
      <c r="D1382" s="206" t="s">
        <v>2421</v>
      </c>
      <c r="E1382" s="206" t="s">
        <v>2420</v>
      </c>
      <c r="F1382" s="206"/>
      <c r="G1382" s="208" t="s">
        <v>2422</v>
      </c>
      <c r="H1382" s="285"/>
      <c r="I1382" s="412">
        <v>700000</v>
      </c>
      <c r="J1382" s="329">
        <f t="shared" si="23"/>
        <v>960259</v>
      </c>
      <c r="K1382" s="419"/>
      <c r="L1382" s="287"/>
      <c r="M1382" s="206" t="s">
        <v>2420</v>
      </c>
    </row>
    <row r="1383" spans="2:13" s="511" customFormat="1" hidden="1" x14ac:dyDescent="0.25">
      <c r="B1383" s="206"/>
      <c r="C1383" s="207"/>
      <c r="D1383" s="206"/>
      <c r="E1383" s="206"/>
      <c r="F1383" s="206"/>
      <c r="G1383" s="208"/>
      <c r="H1383" s="285"/>
      <c r="I1383" s="210"/>
      <c r="J1383" s="329">
        <f t="shared" si="23"/>
        <v>960259</v>
      </c>
      <c r="K1383" s="419"/>
      <c r="L1383" s="287"/>
      <c r="M1383" s="206"/>
    </row>
    <row r="1384" spans="2:13" s="511" customFormat="1" hidden="1" x14ac:dyDescent="0.25">
      <c r="B1384" s="206"/>
      <c r="C1384" s="207"/>
      <c r="D1384" s="206" t="s">
        <v>2441</v>
      </c>
      <c r="E1384" s="206"/>
      <c r="F1384" s="206"/>
      <c r="G1384" s="208"/>
      <c r="H1384" s="427">
        <v>20077741</v>
      </c>
      <c r="I1384" s="210"/>
      <c r="J1384" s="329">
        <f t="shared" si="23"/>
        <v>21038000</v>
      </c>
      <c r="K1384" s="419"/>
      <c r="L1384" s="287"/>
      <c r="M1384" s="206"/>
    </row>
    <row r="1385" spans="2:13" s="511" customFormat="1" hidden="1" x14ac:dyDescent="0.25">
      <c r="B1385" s="206"/>
      <c r="C1385" s="207">
        <v>43850</v>
      </c>
      <c r="D1385" s="206" t="s">
        <v>2442</v>
      </c>
      <c r="E1385" s="238" t="s">
        <v>2581</v>
      </c>
      <c r="F1385" s="238"/>
      <c r="G1385" s="208" t="s">
        <v>2445</v>
      </c>
      <c r="H1385" s="285"/>
      <c r="I1385" s="210">
        <v>94584</v>
      </c>
      <c r="J1385" s="329">
        <f t="shared" si="23"/>
        <v>20943416</v>
      </c>
      <c r="K1385" s="419"/>
      <c r="L1385" s="287"/>
      <c r="M1385" s="238" t="s">
        <v>2449</v>
      </c>
    </row>
    <row r="1386" spans="2:13" s="511" customFormat="1" hidden="1" x14ac:dyDescent="0.25">
      <c r="B1386" s="206"/>
      <c r="C1386" s="207">
        <v>43850</v>
      </c>
      <c r="D1386" s="206" t="s">
        <v>2443</v>
      </c>
      <c r="E1386" s="238" t="s">
        <v>2582</v>
      </c>
      <c r="F1386" s="238"/>
      <c r="G1386" s="208" t="s">
        <v>2444</v>
      </c>
      <c r="H1386" s="285"/>
      <c r="I1386" s="210">
        <v>920000</v>
      </c>
      <c r="J1386" s="329">
        <f t="shared" si="23"/>
        <v>20023416</v>
      </c>
      <c r="K1386" s="419"/>
      <c r="L1386" s="287"/>
      <c r="M1386" s="238" t="s">
        <v>2450</v>
      </c>
    </row>
    <row r="1387" spans="2:13" s="511" customFormat="1" hidden="1" x14ac:dyDescent="0.25">
      <c r="B1387" s="206"/>
      <c r="C1387" s="207">
        <v>43850</v>
      </c>
      <c r="D1387" s="206" t="s">
        <v>2446</v>
      </c>
      <c r="E1387" s="238"/>
      <c r="F1387" s="238"/>
      <c r="G1387" s="208" t="s">
        <v>2338</v>
      </c>
      <c r="H1387" s="349">
        <v>262000</v>
      </c>
      <c r="I1387" s="210"/>
      <c r="J1387" s="329">
        <f t="shared" si="23"/>
        <v>20285416</v>
      </c>
      <c r="K1387" s="419"/>
      <c r="L1387" s="287"/>
      <c r="M1387" s="238"/>
    </row>
    <row r="1388" spans="2:13" s="511" customFormat="1" hidden="1" x14ac:dyDescent="0.25">
      <c r="B1388" s="206"/>
      <c r="C1388" s="207">
        <v>43850</v>
      </c>
      <c r="D1388" s="206" t="s">
        <v>2447</v>
      </c>
      <c r="E1388" s="238" t="s">
        <v>2583</v>
      </c>
      <c r="F1388" s="238"/>
      <c r="G1388" s="208" t="s">
        <v>2338</v>
      </c>
      <c r="H1388" s="285"/>
      <c r="I1388" s="210">
        <v>262000</v>
      </c>
      <c r="J1388" s="329">
        <f t="shared" si="23"/>
        <v>20023416</v>
      </c>
      <c r="K1388" s="419"/>
      <c r="L1388" s="287"/>
      <c r="M1388" s="238" t="s">
        <v>2451</v>
      </c>
    </row>
    <row r="1389" spans="2:13" s="511" customFormat="1" hidden="1" x14ac:dyDescent="0.25">
      <c r="B1389" s="206"/>
      <c r="C1389" s="207">
        <v>43851</v>
      </c>
      <c r="D1389" s="206" t="s">
        <v>2448</v>
      </c>
      <c r="E1389" s="238" t="s">
        <v>2584</v>
      </c>
      <c r="F1389" s="238"/>
      <c r="G1389" s="208" t="s">
        <v>1572</v>
      </c>
      <c r="H1389" s="285"/>
      <c r="I1389" s="210">
        <v>100000</v>
      </c>
      <c r="J1389" s="329">
        <f t="shared" si="23"/>
        <v>19923416</v>
      </c>
      <c r="K1389" s="419"/>
      <c r="L1389" s="287"/>
      <c r="M1389" s="238" t="s">
        <v>2452</v>
      </c>
    </row>
    <row r="1390" spans="2:13" s="511" customFormat="1" hidden="1" x14ac:dyDescent="0.25">
      <c r="B1390" s="206"/>
      <c r="C1390" s="207">
        <v>43852</v>
      </c>
      <c r="D1390" s="206" t="s">
        <v>2453</v>
      </c>
      <c r="E1390" s="238" t="s">
        <v>2585</v>
      </c>
      <c r="F1390" s="238"/>
      <c r="G1390" s="208" t="s">
        <v>1705</v>
      </c>
      <c r="H1390" s="285"/>
      <c r="I1390" s="210">
        <v>323000</v>
      </c>
      <c r="J1390" s="329">
        <f t="shared" si="23"/>
        <v>19600416</v>
      </c>
      <c r="K1390" s="419"/>
      <c r="L1390" s="287"/>
      <c r="M1390" s="238" t="s">
        <v>2454</v>
      </c>
    </row>
    <row r="1391" spans="2:13" s="511" customFormat="1" hidden="1" x14ac:dyDescent="0.25">
      <c r="B1391" s="206"/>
      <c r="C1391" s="207">
        <v>43852</v>
      </c>
      <c r="D1391" s="206" t="s">
        <v>2455</v>
      </c>
      <c r="E1391" s="238" t="s">
        <v>2586</v>
      </c>
      <c r="F1391" s="238"/>
      <c r="G1391" s="208" t="s">
        <v>2246</v>
      </c>
      <c r="H1391" s="285"/>
      <c r="I1391" s="210">
        <v>203000</v>
      </c>
      <c r="J1391" s="329">
        <f t="shared" si="23"/>
        <v>19397416</v>
      </c>
      <c r="K1391" s="419"/>
      <c r="L1391" s="287"/>
      <c r="M1391" s="238" t="s">
        <v>2456</v>
      </c>
    </row>
    <row r="1392" spans="2:13" s="511" customFormat="1" hidden="1" x14ac:dyDescent="0.25">
      <c r="B1392" s="206"/>
      <c r="C1392" s="207">
        <v>43852</v>
      </c>
      <c r="D1392" s="206" t="s">
        <v>2457</v>
      </c>
      <c r="E1392" s="238" t="s">
        <v>2587</v>
      </c>
      <c r="F1392" s="238"/>
      <c r="G1392" s="208" t="s">
        <v>2156</v>
      </c>
      <c r="H1392" s="285"/>
      <c r="I1392" s="210">
        <v>500000</v>
      </c>
      <c r="J1392" s="329">
        <f t="shared" si="23"/>
        <v>18897416</v>
      </c>
      <c r="K1392" s="419"/>
      <c r="L1392" s="287"/>
      <c r="M1392" s="238" t="s">
        <v>2461</v>
      </c>
    </row>
    <row r="1393" spans="2:13" s="511" customFormat="1" hidden="1" x14ac:dyDescent="0.25">
      <c r="B1393" s="206"/>
      <c r="C1393" s="207">
        <v>43852</v>
      </c>
      <c r="D1393" s="206" t="s">
        <v>2458</v>
      </c>
      <c r="E1393" s="238" t="s">
        <v>2588</v>
      </c>
      <c r="F1393" s="238"/>
      <c r="G1393" s="208" t="s">
        <v>2459</v>
      </c>
      <c r="H1393" s="285"/>
      <c r="I1393" s="210">
        <v>1400000</v>
      </c>
      <c r="J1393" s="329">
        <f t="shared" si="23"/>
        <v>17497416</v>
      </c>
      <c r="K1393" s="419"/>
      <c r="L1393" s="287"/>
      <c r="M1393" s="238" t="s">
        <v>2462</v>
      </c>
    </row>
    <row r="1394" spans="2:13" s="511" customFormat="1" hidden="1" x14ac:dyDescent="0.25">
      <c r="B1394" s="206"/>
      <c r="C1394" s="207">
        <v>43852</v>
      </c>
      <c r="D1394" s="206" t="s">
        <v>2460</v>
      </c>
      <c r="E1394" s="238" t="s">
        <v>2589</v>
      </c>
      <c r="F1394" s="238"/>
      <c r="G1394" s="208" t="s">
        <v>2464</v>
      </c>
      <c r="H1394" s="285"/>
      <c r="I1394" s="210">
        <v>1085000</v>
      </c>
      <c r="J1394" s="329">
        <f t="shared" si="23"/>
        <v>16412416</v>
      </c>
      <c r="K1394" s="419"/>
      <c r="L1394" s="287"/>
      <c r="M1394" s="238" t="s">
        <v>2463</v>
      </c>
    </row>
    <row r="1395" spans="2:13" s="511" customFormat="1" hidden="1" x14ac:dyDescent="0.25">
      <c r="B1395" s="206"/>
      <c r="C1395" s="207">
        <v>43854</v>
      </c>
      <c r="D1395" s="206" t="s">
        <v>2465</v>
      </c>
      <c r="E1395" s="238" t="s">
        <v>2590</v>
      </c>
      <c r="F1395" s="238"/>
      <c r="G1395" s="208" t="s">
        <v>2466</v>
      </c>
      <c r="H1395" s="285"/>
      <c r="I1395" s="210">
        <v>4045100</v>
      </c>
      <c r="J1395" s="329">
        <f t="shared" si="23"/>
        <v>12367316</v>
      </c>
      <c r="K1395" s="419"/>
      <c r="L1395" s="287"/>
      <c r="M1395" s="238" t="s">
        <v>2468</v>
      </c>
    </row>
    <row r="1396" spans="2:13" s="511" customFormat="1" hidden="1" x14ac:dyDescent="0.25">
      <c r="B1396" s="206"/>
      <c r="C1396" s="207">
        <v>43854</v>
      </c>
      <c r="D1396" s="206" t="s">
        <v>2467</v>
      </c>
      <c r="E1396" s="238" t="s">
        <v>2591</v>
      </c>
      <c r="F1396" s="238"/>
      <c r="G1396" s="208" t="s">
        <v>2331</v>
      </c>
      <c r="H1396" s="285"/>
      <c r="I1396" s="210">
        <v>1821700</v>
      </c>
      <c r="J1396" s="329">
        <f>J1395+H1396-I1396</f>
        <v>10545616</v>
      </c>
      <c r="K1396" s="419"/>
      <c r="L1396" s="287"/>
      <c r="M1396" s="238" t="s">
        <v>2469</v>
      </c>
    </row>
    <row r="1397" spans="2:13" s="511" customFormat="1" hidden="1" x14ac:dyDescent="0.25">
      <c r="B1397" s="206"/>
      <c r="C1397" s="207"/>
      <c r="D1397" s="206" t="s">
        <v>2470</v>
      </c>
      <c r="E1397" s="238"/>
      <c r="F1397" s="238"/>
      <c r="G1397" s="208" t="s">
        <v>2243</v>
      </c>
      <c r="H1397" s="349">
        <v>3000000</v>
      </c>
      <c r="I1397" s="210"/>
      <c r="J1397" s="329">
        <f>J1396+H1397-I1397</f>
        <v>13545616</v>
      </c>
      <c r="K1397" s="419"/>
      <c r="L1397" s="287"/>
      <c r="M1397" s="238"/>
    </row>
    <row r="1398" spans="2:13" s="511" customFormat="1" hidden="1" x14ac:dyDescent="0.25">
      <c r="B1398" s="206"/>
      <c r="C1398" s="207">
        <v>43854</v>
      </c>
      <c r="D1398" s="206" t="s">
        <v>2471</v>
      </c>
      <c r="E1398" s="238" t="s">
        <v>2592</v>
      </c>
      <c r="F1398" s="238"/>
      <c r="G1398" s="208" t="s">
        <v>2243</v>
      </c>
      <c r="H1398" s="285"/>
      <c r="I1398" s="210">
        <v>3381490</v>
      </c>
      <c r="J1398" s="329">
        <f t="shared" si="23"/>
        <v>10164126</v>
      </c>
      <c r="K1398" s="419"/>
      <c r="L1398" s="287">
        <v>108800</v>
      </c>
      <c r="M1398" s="238" t="s">
        <v>2472</v>
      </c>
    </row>
    <row r="1399" spans="2:13" s="511" customFormat="1" hidden="1" x14ac:dyDescent="0.25">
      <c r="B1399" s="206"/>
      <c r="C1399" s="207">
        <v>43854</v>
      </c>
      <c r="D1399" s="206" t="s">
        <v>2473</v>
      </c>
      <c r="E1399" s="238" t="s">
        <v>2593</v>
      </c>
      <c r="F1399" s="238"/>
      <c r="G1399" s="208" t="s">
        <v>2360</v>
      </c>
      <c r="H1399" s="285"/>
      <c r="I1399" s="210">
        <v>324500</v>
      </c>
      <c r="J1399" s="329">
        <f t="shared" si="23"/>
        <v>9839626</v>
      </c>
      <c r="K1399" s="419"/>
      <c r="L1399" s="287">
        <v>824175</v>
      </c>
      <c r="M1399" s="238" t="s">
        <v>2474</v>
      </c>
    </row>
    <row r="1400" spans="2:13" s="511" customFormat="1" hidden="1" x14ac:dyDescent="0.25">
      <c r="B1400" s="206"/>
      <c r="C1400" s="207">
        <v>43857</v>
      </c>
      <c r="D1400" s="206" t="s">
        <v>2475</v>
      </c>
      <c r="E1400" s="238" t="s">
        <v>2594</v>
      </c>
      <c r="F1400" s="238"/>
      <c r="G1400" s="208" t="s">
        <v>2477</v>
      </c>
      <c r="H1400" s="285"/>
      <c r="I1400" s="210">
        <v>859440</v>
      </c>
      <c r="J1400" s="329">
        <f t="shared" si="23"/>
        <v>8980186</v>
      </c>
      <c r="K1400" s="419"/>
      <c r="L1400" s="287">
        <f>SUM(L1398:L1399)</f>
        <v>932975</v>
      </c>
      <c r="M1400" s="238" t="s">
        <v>2476</v>
      </c>
    </row>
    <row r="1401" spans="2:13" s="511" customFormat="1" hidden="1" x14ac:dyDescent="0.25">
      <c r="B1401" s="206"/>
      <c r="C1401" s="207">
        <v>43858</v>
      </c>
      <c r="D1401" s="206" t="s">
        <v>2478</v>
      </c>
      <c r="E1401" s="238" t="s">
        <v>2595</v>
      </c>
      <c r="F1401" s="238"/>
      <c r="G1401" s="208" t="s">
        <v>2163</v>
      </c>
      <c r="H1401" s="285"/>
      <c r="I1401" s="210">
        <v>932975</v>
      </c>
      <c r="J1401" s="329">
        <f t="shared" si="23"/>
        <v>8047211</v>
      </c>
      <c r="K1401" s="419"/>
      <c r="L1401" s="287"/>
      <c r="M1401" s="238" t="s">
        <v>2479</v>
      </c>
    </row>
    <row r="1402" spans="2:13" s="511" customFormat="1" hidden="1" x14ac:dyDescent="0.25">
      <c r="B1402" s="206"/>
      <c r="C1402" s="207"/>
      <c r="D1402" s="206"/>
      <c r="E1402" s="238"/>
      <c r="F1402" s="238"/>
      <c r="G1402" s="208"/>
      <c r="H1402" s="285"/>
      <c r="I1402" s="210"/>
      <c r="J1402" s="329">
        <f t="shared" si="23"/>
        <v>8047211</v>
      </c>
      <c r="K1402" s="419"/>
      <c r="L1402" s="287"/>
      <c r="M1402" s="238"/>
    </row>
    <row r="1403" spans="2:13" s="511" customFormat="1" hidden="1" x14ac:dyDescent="0.25">
      <c r="B1403" s="206"/>
      <c r="C1403" s="207">
        <v>43851</v>
      </c>
      <c r="D1403" s="206" t="s">
        <v>2480</v>
      </c>
      <c r="E1403" s="238" t="s">
        <v>2487</v>
      </c>
      <c r="F1403" s="238"/>
      <c r="G1403" s="208" t="s">
        <v>2422</v>
      </c>
      <c r="H1403" s="285"/>
      <c r="I1403" s="412">
        <v>785000</v>
      </c>
      <c r="J1403" s="329">
        <f t="shared" si="23"/>
        <v>7262211</v>
      </c>
      <c r="K1403" s="419"/>
      <c r="L1403" s="287"/>
      <c r="M1403" s="238" t="s">
        <v>2487</v>
      </c>
    </row>
    <row r="1404" spans="2:13" s="511" customFormat="1" hidden="1" x14ac:dyDescent="0.25">
      <c r="B1404" s="206"/>
      <c r="C1404" s="207">
        <v>43854</v>
      </c>
      <c r="D1404" s="206" t="s">
        <v>2481</v>
      </c>
      <c r="E1404" s="238" t="s">
        <v>2488</v>
      </c>
      <c r="F1404" s="238"/>
      <c r="G1404" s="208" t="s">
        <v>2489</v>
      </c>
      <c r="H1404" s="285"/>
      <c r="I1404" s="412">
        <v>200000</v>
      </c>
      <c r="J1404" s="329">
        <f t="shared" si="23"/>
        <v>7062211</v>
      </c>
      <c r="K1404" s="419"/>
      <c r="L1404" s="287"/>
      <c r="M1404" s="238" t="s">
        <v>2488</v>
      </c>
    </row>
    <row r="1405" spans="2:13" s="511" customFormat="1" hidden="1" x14ac:dyDescent="0.25">
      <c r="B1405" s="206"/>
      <c r="C1405" s="207">
        <v>43854</v>
      </c>
      <c r="D1405" s="206" t="s">
        <v>2482</v>
      </c>
      <c r="E1405" s="238" t="s">
        <v>2490</v>
      </c>
      <c r="F1405" s="238"/>
      <c r="G1405" s="208" t="s">
        <v>2489</v>
      </c>
      <c r="H1405" s="285"/>
      <c r="I1405" s="412">
        <v>855000</v>
      </c>
      <c r="J1405" s="329">
        <f t="shared" si="23"/>
        <v>6207211</v>
      </c>
      <c r="K1405" s="419"/>
      <c r="L1405" s="287"/>
      <c r="M1405" s="238" t="s">
        <v>2490</v>
      </c>
    </row>
    <row r="1406" spans="2:13" s="511" customFormat="1" hidden="1" x14ac:dyDescent="0.25">
      <c r="B1406" s="206"/>
      <c r="C1406" s="207">
        <v>43857</v>
      </c>
      <c r="D1406" s="206" t="s">
        <v>2483</v>
      </c>
      <c r="E1406" s="238" t="s">
        <v>2491</v>
      </c>
      <c r="F1406" s="238"/>
      <c r="G1406" s="208" t="s">
        <v>2489</v>
      </c>
      <c r="H1406" s="285"/>
      <c r="I1406" s="412">
        <v>527000</v>
      </c>
      <c r="J1406" s="329">
        <f t="shared" si="23"/>
        <v>5680211</v>
      </c>
      <c r="K1406" s="419"/>
      <c r="L1406" s="287"/>
      <c r="M1406" s="238" t="s">
        <v>2491</v>
      </c>
    </row>
    <row r="1407" spans="2:13" s="511" customFormat="1" hidden="1" x14ac:dyDescent="0.25">
      <c r="B1407" s="206"/>
      <c r="C1407" s="207">
        <v>43857</v>
      </c>
      <c r="D1407" s="206" t="s">
        <v>2484</v>
      </c>
      <c r="E1407" s="238" t="s">
        <v>2492</v>
      </c>
      <c r="F1407" s="238"/>
      <c r="G1407" s="208" t="s">
        <v>2489</v>
      </c>
      <c r="H1407" s="285"/>
      <c r="I1407" s="412">
        <v>1037000</v>
      </c>
      <c r="J1407" s="329">
        <f t="shared" si="23"/>
        <v>4643211</v>
      </c>
      <c r="K1407" s="419"/>
      <c r="L1407" s="287"/>
      <c r="M1407" s="238" t="s">
        <v>2492</v>
      </c>
    </row>
    <row r="1408" spans="2:13" s="511" customFormat="1" hidden="1" x14ac:dyDescent="0.25">
      <c r="B1408" s="206"/>
      <c r="C1408" s="207">
        <v>43857</v>
      </c>
      <c r="D1408" s="206" t="s">
        <v>2485</v>
      </c>
      <c r="E1408" s="238" t="s">
        <v>2493</v>
      </c>
      <c r="F1408" s="238"/>
      <c r="G1408" s="208" t="s">
        <v>2246</v>
      </c>
      <c r="H1408" s="285"/>
      <c r="I1408" s="412">
        <v>1500000</v>
      </c>
      <c r="J1408" s="329">
        <f t="shared" si="23"/>
        <v>3143211</v>
      </c>
      <c r="K1408" s="419"/>
      <c r="L1408" s="287"/>
      <c r="M1408" s="238" t="s">
        <v>2493</v>
      </c>
    </row>
    <row r="1409" spans="2:13" s="511" customFormat="1" hidden="1" x14ac:dyDescent="0.25">
      <c r="B1409" s="206"/>
      <c r="C1409" s="207">
        <v>43858</v>
      </c>
      <c r="D1409" s="206" t="s">
        <v>2486</v>
      </c>
      <c r="E1409" s="238" t="s">
        <v>2494</v>
      </c>
      <c r="F1409" s="238"/>
      <c r="G1409" s="208" t="s">
        <v>2163</v>
      </c>
      <c r="H1409" s="285"/>
      <c r="I1409" s="412">
        <v>450000</v>
      </c>
      <c r="J1409" s="329">
        <f t="shared" si="23"/>
        <v>2693211</v>
      </c>
      <c r="K1409" s="419"/>
      <c r="L1409" s="287"/>
      <c r="M1409" s="238" t="s">
        <v>2494</v>
      </c>
    </row>
    <row r="1410" spans="2:13" s="511" customFormat="1" hidden="1" x14ac:dyDescent="0.25">
      <c r="B1410" s="206"/>
      <c r="C1410" s="207"/>
      <c r="D1410" s="206"/>
      <c r="E1410" s="206"/>
      <c r="F1410" s="206"/>
      <c r="G1410" s="208"/>
      <c r="H1410" s="285"/>
      <c r="I1410" s="210"/>
      <c r="J1410" s="329">
        <f t="shared" si="23"/>
        <v>2693211</v>
      </c>
      <c r="K1410" s="419"/>
      <c r="L1410" s="287"/>
      <c r="M1410" s="206"/>
    </row>
    <row r="1411" spans="2:13" s="511" customFormat="1" hidden="1" x14ac:dyDescent="0.25">
      <c r="B1411" s="206"/>
      <c r="C1411" s="428"/>
      <c r="D1411" s="429" t="s">
        <v>2495</v>
      </c>
      <c r="E1411" s="429"/>
      <c r="F1411" s="429"/>
      <c r="G1411" s="430"/>
      <c r="H1411" s="427">
        <v>16252789</v>
      </c>
      <c r="I1411" s="431"/>
      <c r="J1411" s="432">
        <f t="shared" si="23"/>
        <v>18946000</v>
      </c>
      <c r="K1411" s="419"/>
      <c r="L1411" s="287"/>
      <c r="M1411" s="429"/>
    </row>
    <row r="1412" spans="2:13" s="511" customFormat="1" hidden="1" x14ac:dyDescent="0.25">
      <c r="B1412" s="206"/>
      <c r="C1412" s="207">
        <v>43858</v>
      </c>
      <c r="D1412" s="206" t="s">
        <v>2447</v>
      </c>
      <c r="E1412" s="238" t="s">
        <v>2596</v>
      </c>
      <c r="F1412" s="238"/>
      <c r="G1412" s="208" t="s">
        <v>681</v>
      </c>
      <c r="H1412" s="285"/>
      <c r="I1412" s="210">
        <v>252000</v>
      </c>
      <c r="J1412" s="329">
        <f t="shared" si="23"/>
        <v>18694000</v>
      </c>
      <c r="K1412" s="419"/>
      <c r="L1412" s="287"/>
      <c r="M1412" s="238" t="s">
        <v>2502</v>
      </c>
    </row>
    <row r="1413" spans="2:13" s="511" customFormat="1" hidden="1" x14ac:dyDescent="0.25">
      <c r="B1413" s="206"/>
      <c r="C1413" s="207">
        <v>43858</v>
      </c>
      <c r="D1413" s="206" t="s">
        <v>2504</v>
      </c>
      <c r="E1413" s="238" t="s">
        <v>2597</v>
      </c>
      <c r="F1413" s="238"/>
      <c r="G1413" s="208" t="s">
        <v>2496</v>
      </c>
      <c r="H1413" s="285"/>
      <c r="I1413" s="210">
        <v>1891000</v>
      </c>
      <c r="J1413" s="329">
        <f t="shared" si="23"/>
        <v>16803000</v>
      </c>
      <c r="K1413" s="419"/>
      <c r="L1413" s="287"/>
      <c r="M1413" s="238" t="s">
        <v>2503</v>
      </c>
    </row>
    <row r="1414" spans="2:13" s="511" customFormat="1" hidden="1" x14ac:dyDescent="0.25">
      <c r="B1414" s="206"/>
      <c r="C1414" s="207">
        <v>43858</v>
      </c>
      <c r="D1414" s="206" t="s">
        <v>2505</v>
      </c>
      <c r="E1414" s="238" t="s">
        <v>2598</v>
      </c>
      <c r="F1414" s="238"/>
      <c r="G1414" s="208" t="s">
        <v>2496</v>
      </c>
      <c r="H1414" s="285"/>
      <c r="I1414" s="210">
        <v>2702000</v>
      </c>
      <c r="J1414" s="329">
        <f t="shared" si="23"/>
        <v>14101000</v>
      </c>
      <c r="K1414" s="419"/>
      <c r="L1414" s="287"/>
      <c r="M1414" s="238" t="s">
        <v>2507</v>
      </c>
    </row>
    <row r="1415" spans="2:13" s="511" customFormat="1" hidden="1" x14ac:dyDescent="0.25">
      <c r="B1415" s="206"/>
      <c r="C1415" s="207">
        <v>43858</v>
      </c>
      <c r="D1415" s="206" t="s">
        <v>2505</v>
      </c>
      <c r="E1415" s="238" t="s">
        <v>2599</v>
      </c>
      <c r="F1415" s="238"/>
      <c r="G1415" s="208" t="s">
        <v>2496</v>
      </c>
      <c r="H1415" s="285"/>
      <c r="I1415" s="210">
        <v>1798300</v>
      </c>
      <c r="J1415" s="329">
        <f t="shared" si="23"/>
        <v>12302700</v>
      </c>
      <c r="K1415" s="419"/>
      <c r="L1415" s="287"/>
      <c r="M1415" s="238" t="s">
        <v>2506</v>
      </c>
    </row>
    <row r="1416" spans="2:13" s="511" customFormat="1" hidden="1" x14ac:dyDescent="0.25">
      <c r="B1416" s="206"/>
      <c r="C1416" s="207">
        <v>43858</v>
      </c>
      <c r="D1416" s="206" t="s">
        <v>2508</v>
      </c>
      <c r="E1416" s="238" t="s">
        <v>2600</v>
      </c>
      <c r="F1416" s="238"/>
      <c r="G1416" s="208" t="s">
        <v>2498</v>
      </c>
      <c r="H1416" s="285"/>
      <c r="I1416" s="210">
        <v>4163198</v>
      </c>
      <c r="J1416" s="329">
        <f t="shared" si="23"/>
        <v>8139502</v>
      </c>
      <c r="K1416" s="419"/>
      <c r="L1416" s="287"/>
      <c r="M1416" s="238" t="s">
        <v>2509</v>
      </c>
    </row>
    <row r="1417" spans="2:13" s="511" customFormat="1" hidden="1" x14ac:dyDescent="0.25">
      <c r="B1417" s="206"/>
      <c r="C1417" s="207"/>
      <c r="D1417" s="206" t="s">
        <v>2638</v>
      </c>
      <c r="E1417" s="238"/>
      <c r="F1417" s="238"/>
      <c r="G1417" s="208" t="s">
        <v>2497</v>
      </c>
      <c r="H1417" s="412">
        <v>527000</v>
      </c>
      <c r="I1417" s="210"/>
      <c r="J1417" s="329">
        <f t="shared" si="23"/>
        <v>8666502</v>
      </c>
      <c r="K1417" s="419"/>
      <c r="L1417" s="287"/>
      <c r="M1417" s="238"/>
    </row>
    <row r="1418" spans="2:13" s="511" customFormat="1" hidden="1" x14ac:dyDescent="0.25">
      <c r="B1418" s="206"/>
      <c r="C1418" s="207">
        <v>43859</v>
      </c>
      <c r="D1418" s="206" t="s">
        <v>2500</v>
      </c>
      <c r="E1418" s="238" t="s">
        <v>2488</v>
      </c>
      <c r="F1418" s="238"/>
      <c r="G1418" s="208" t="s">
        <v>2497</v>
      </c>
      <c r="H1418" s="412">
        <v>200000</v>
      </c>
      <c r="I1418" s="210"/>
      <c r="J1418" s="329">
        <f t="shared" si="23"/>
        <v>8866502</v>
      </c>
      <c r="K1418" s="419"/>
      <c r="L1418" s="287"/>
      <c r="M1418" s="238" t="s">
        <v>2488</v>
      </c>
    </row>
    <row r="1419" spans="2:13" s="511" customFormat="1" hidden="1" x14ac:dyDescent="0.25">
      <c r="B1419" s="206"/>
      <c r="C1419" s="207">
        <v>43859</v>
      </c>
      <c r="D1419" s="206" t="s">
        <v>2500</v>
      </c>
      <c r="E1419" s="238" t="s">
        <v>2490</v>
      </c>
      <c r="F1419" s="238"/>
      <c r="G1419" s="208" t="s">
        <v>2497</v>
      </c>
      <c r="H1419" s="412">
        <v>855000</v>
      </c>
      <c r="I1419" s="210"/>
      <c r="J1419" s="329">
        <f t="shared" si="23"/>
        <v>9721502</v>
      </c>
      <c r="K1419" s="419"/>
      <c r="L1419" s="287"/>
      <c r="M1419" s="238" t="s">
        <v>2490</v>
      </c>
    </row>
    <row r="1420" spans="2:13" s="511" customFormat="1" hidden="1" x14ac:dyDescent="0.25">
      <c r="B1420" s="206"/>
      <c r="C1420" s="207">
        <v>43859</v>
      </c>
      <c r="D1420" s="206" t="s">
        <v>2510</v>
      </c>
      <c r="E1420" s="238" t="s">
        <v>2601</v>
      </c>
      <c r="F1420" s="238"/>
      <c r="G1420" s="208" t="s">
        <v>2497</v>
      </c>
      <c r="H1420" s="285"/>
      <c r="I1420" s="210">
        <v>1314500</v>
      </c>
      <c r="J1420" s="329">
        <f t="shared" si="23"/>
        <v>8407002</v>
      </c>
      <c r="K1420" s="419"/>
      <c r="L1420" s="287"/>
      <c r="M1420" s="238" t="s">
        <v>2511</v>
      </c>
    </row>
    <row r="1421" spans="2:13" s="511" customFormat="1" hidden="1" x14ac:dyDescent="0.25">
      <c r="B1421" s="206"/>
      <c r="C1421" s="207">
        <v>43860</v>
      </c>
      <c r="D1421" s="206" t="s">
        <v>2447</v>
      </c>
      <c r="E1421" s="238" t="s">
        <v>2602</v>
      </c>
      <c r="F1421" s="238"/>
      <c r="G1421" s="208" t="s">
        <v>681</v>
      </c>
      <c r="H1421" s="285"/>
      <c r="I1421" s="210">
        <v>189000</v>
      </c>
      <c r="J1421" s="329">
        <f t="shared" ref="J1421:J1484" si="24">J1420+H1421-I1421</f>
        <v>8218002</v>
      </c>
      <c r="K1421" s="419"/>
      <c r="L1421" s="287"/>
      <c r="M1421" s="238" t="s">
        <v>2512</v>
      </c>
    </row>
    <row r="1422" spans="2:13" s="511" customFormat="1" hidden="1" x14ac:dyDescent="0.25">
      <c r="B1422" s="206"/>
      <c r="C1422" s="207">
        <v>43861</v>
      </c>
      <c r="D1422" s="206" t="s">
        <v>2514</v>
      </c>
      <c r="E1422" s="238" t="s">
        <v>2603</v>
      </c>
      <c r="F1422" s="238"/>
      <c r="G1422" s="208" t="s">
        <v>343</v>
      </c>
      <c r="H1422" s="285"/>
      <c r="I1422" s="210">
        <v>540000</v>
      </c>
      <c r="J1422" s="329">
        <f t="shared" si="24"/>
        <v>7678002</v>
      </c>
      <c r="K1422" s="419"/>
      <c r="L1422" s="287"/>
      <c r="M1422" s="238" t="s">
        <v>2513</v>
      </c>
    </row>
    <row r="1423" spans="2:13" s="511" customFormat="1" hidden="1" x14ac:dyDescent="0.25">
      <c r="B1423" s="206"/>
      <c r="C1423" s="207">
        <v>43862</v>
      </c>
      <c r="D1423" s="206" t="s">
        <v>2515</v>
      </c>
      <c r="E1423" s="238" t="s">
        <v>2604</v>
      </c>
      <c r="F1423" s="238"/>
      <c r="G1423" s="208" t="s">
        <v>2498</v>
      </c>
      <c r="H1423" s="285"/>
      <c r="I1423" s="210">
        <v>1900000</v>
      </c>
      <c r="J1423" s="329">
        <f t="shared" si="24"/>
        <v>5778002</v>
      </c>
      <c r="K1423" s="419"/>
      <c r="L1423" s="287"/>
      <c r="M1423" s="238" t="s">
        <v>2516</v>
      </c>
    </row>
    <row r="1424" spans="2:13" s="511" customFormat="1" hidden="1" x14ac:dyDescent="0.25">
      <c r="B1424" s="206"/>
      <c r="C1424" s="207">
        <v>43862</v>
      </c>
      <c r="D1424" s="206" t="s">
        <v>2518</v>
      </c>
      <c r="E1424" s="238" t="s">
        <v>2605</v>
      </c>
      <c r="F1424" s="238"/>
      <c r="G1424" s="208" t="s">
        <v>1816</v>
      </c>
      <c r="H1424" s="285"/>
      <c r="I1424" s="210">
        <v>871300</v>
      </c>
      <c r="J1424" s="329">
        <f t="shared" si="24"/>
        <v>4906702</v>
      </c>
      <c r="K1424" s="419"/>
      <c r="L1424" s="287"/>
      <c r="M1424" s="238" t="s">
        <v>2517</v>
      </c>
    </row>
    <row r="1425" spans="2:13" s="511" customFormat="1" hidden="1" x14ac:dyDescent="0.25">
      <c r="B1425" s="206"/>
      <c r="C1425" s="207">
        <v>43864</v>
      </c>
      <c r="D1425" s="206" t="s">
        <v>2520</v>
      </c>
      <c r="E1425" s="238" t="s">
        <v>2606</v>
      </c>
      <c r="F1425" s="238"/>
      <c r="G1425" s="208" t="s">
        <v>2320</v>
      </c>
      <c r="H1425" s="285"/>
      <c r="I1425" s="210">
        <v>890000</v>
      </c>
      <c r="J1425" s="329">
        <f t="shared" si="24"/>
        <v>4016702</v>
      </c>
      <c r="K1425" s="419"/>
      <c r="L1425" s="287"/>
      <c r="M1425" s="238" t="s">
        <v>2519</v>
      </c>
    </row>
    <row r="1426" spans="2:13" s="511" customFormat="1" hidden="1" x14ac:dyDescent="0.25">
      <c r="B1426" s="206"/>
      <c r="C1426" s="207">
        <v>43865</v>
      </c>
      <c r="D1426" s="206" t="s">
        <v>2522</v>
      </c>
      <c r="E1426" s="238" t="s">
        <v>2607</v>
      </c>
      <c r="F1426" s="238"/>
      <c r="G1426" s="208" t="s">
        <v>1885</v>
      </c>
      <c r="H1426" s="285"/>
      <c r="I1426" s="210">
        <v>27000</v>
      </c>
      <c r="J1426" s="329">
        <f t="shared" si="24"/>
        <v>3989702</v>
      </c>
      <c r="K1426" s="419"/>
      <c r="L1426" s="287"/>
      <c r="M1426" s="238" t="s">
        <v>2521</v>
      </c>
    </row>
    <row r="1427" spans="2:13" s="511" customFormat="1" hidden="1" x14ac:dyDescent="0.25">
      <c r="B1427" s="206"/>
      <c r="C1427" s="207">
        <v>43865</v>
      </c>
      <c r="D1427" s="206" t="s">
        <v>2523</v>
      </c>
      <c r="E1427" s="238" t="s">
        <v>2608</v>
      </c>
      <c r="F1427" s="238"/>
      <c r="G1427" s="208" t="s">
        <v>1930</v>
      </c>
      <c r="H1427" s="285"/>
      <c r="I1427" s="210">
        <v>450000</v>
      </c>
      <c r="J1427" s="329">
        <f t="shared" si="24"/>
        <v>3539702</v>
      </c>
      <c r="K1427" s="419"/>
      <c r="L1427" s="287"/>
      <c r="M1427" s="238" t="s">
        <v>2524</v>
      </c>
    </row>
    <row r="1428" spans="2:13" s="511" customFormat="1" hidden="1" x14ac:dyDescent="0.25">
      <c r="B1428" s="206"/>
      <c r="C1428" s="207">
        <v>43865</v>
      </c>
      <c r="D1428" s="206" t="s">
        <v>2525</v>
      </c>
      <c r="E1428" s="238" t="s">
        <v>2609</v>
      </c>
      <c r="F1428" s="238"/>
      <c r="G1428" s="208" t="s">
        <v>1885</v>
      </c>
      <c r="H1428" s="285"/>
      <c r="I1428" s="210">
        <v>275000</v>
      </c>
      <c r="J1428" s="329">
        <f t="shared" si="24"/>
        <v>3264702</v>
      </c>
      <c r="K1428" s="419"/>
      <c r="L1428" s="287"/>
      <c r="M1428" s="238" t="s">
        <v>2526</v>
      </c>
    </row>
    <row r="1429" spans="2:13" s="511" customFormat="1" hidden="1" x14ac:dyDescent="0.25">
      <c r="B1429" s="206"/>
      <c r="C1429" s="207">
        <v>43865</v>
      </c>
      <c r="D1429" s="206" t="s">
        <v>2527</v>
      </c>
      <c r="E1429" s="238" t="s">
        <v>2610</v>
      </c>
      <c r="F1429" s="238"/>
      <c r="G1429" s="208" t="s">
        <v>1885</v>
      </c>
      <c r="H1429" s="285"/>
      <c r="I1429" s="210">
        <v>38000</v>
      </c>
      <c r="J1429" s="329">
        <f t="shared" si="24"/>
        <v>3226702</v>
      </c>
      <c r="K1429" s="419"/>
      <c r="L1429" s="287"/>
      <c r="M1429" s="238" t="s">
        <v>2528</v>
      </c>
    </row>
    <row r="1430" spans="2:13" s="511" customFormat="1" hidden="1" x14ac:dyDescent="0.25">
      <c r="B1430" s="206"/>
      <c r="C1430" s="207">
        <v>43866</v>
      </c>
      <c r="D1430" s="206" t="s">
        <v>2501</v>
      </c>
      <c r="E1430" s="206" t="s">
        <v>2420</v>
      </c>
      <c r="F1430" s="206"/>
      <c r="G1430" s="208" t="s">
        <v>2422</v>
      </c>
      <c r="H1430" s="349">
        <v>700000</v>
      </c>
      <c r="I1430" s="210"/>
      <c r="J1430" s="329">
        <f t="shared" si="24"/>
        <v>3926702</v>
      </c>
      <c r="K1430" s="419"/>
      <c r="L1430" s="287"/>
      <c r="M1430" s="206" t="s">
        <v>2420</v>
      </c>
    </row>
    <row r="1431" spans="2:13" s="511" customFormat="1" hidden="1" x14ac:dyDescent="0.25">
      <c r="B1431" s="206"/>
      <c r="C1431" s="207">
        <v>43866</v>
      </c>
      <c r="D1431" s="206" t="s">
        <v>2501</v>
      </c>
      <c r="E1431" s="206" t="s">
        <v>2487</v>
      </c>
      <c r="F1431" s="206"/>
      <c r="G1431" s="208" t="s">
        <v>2422</v>
      </c>
      <c r="H1431" s="412">
        <v>785000</v>
      </c>
      <c r="I1431" s="210"/>
      <c r="J1431" s="329">
        <f t="shared" si="24"/>
        <v>4711702</v>
      </c>
      <c r="K1431" s="419"/>
      <c r="L1431" s="287"/>
      <c r="M1431" s="206" t="s">
        <v>2487</v>
      </c>
    </row>
    <row r="1432" spans="2:13" s="511" customFormat="1" hidden="1" x14ac:dyDescent="0.25">
      <c r="B1432" s="206"/>
      <c r="C1432" s="207">
        <v>43866</v>
      </c>
      <c r="D1432" s="206" t="s">
        <v>2501</v>
      </c>
      <c r="E1432" s="206" t="s">
        <v>2493</v>
      </c>
      <c r="F1432" s="206"/>
      <c r="G1432" s="208" t="s">
        <v>2246</v>
      </c>
      <c r="H1432" s="412">
        <v>1500000</v>
      </c>
      <c r="I1432" s="210"/>
      <c r="J1432" s="329">
        <f t="shared" si="24"/>
        <v>6211702</v>
      </c>
      <c r="K1432" s="419"/>
      <c r="L1432" s="287"/>
      <c r="M1432" s="206" t="s">
        <v>2493</v>
      </c>
    </row>
    <row r="1433" spans="2:13" s="511" customFormat="1" hidden="1" x14ac:dyDescent="0.25">
      <c r="B1433" s="206"/>
      <c r="C1433" s="207">
        <v>43866</v>
      </c>
      <c r="D1433" s="206" t="s">
        <v>2529</v>
      </c>
      <c r="E1433" s="238" t="s">
        <v>2611</v>
      </c>
      <c r="F1433" s="238"/>
      <c r="G1433" s="208" t="s">
        <v>2466</v>
      </c>
      <c r="H1433" s="210"/>
      <c r="I1433" s="210">
        <v>1243500</v>
      </c>
      <c r="J1433" s="329">
        <f t="shared" si="24"/>
        <v>4968202</v>
      </c>
      <c r="K1433" s="419"/>
      <c r="L1433" s="287"/>
      <c r="M1433" s="238" t="s">
        <v>2530</v>
      </c>
    </row>
    <row r="1434" spans="2:13" s="511" customFormat="1" hidden="1" x14ac:dyDescent="0.25">
      <c r="B1434" s="206"/>
      <c r="C1434" s="207">
        <v>43866</v>
      </c>
      <c r="D1434" s="206" t="s">
        <v>2531</v>
      </c>
      <c r="E1434" s="238" t="s">
        <v>2612</v>
      </c>
      <c r="F1434" s="238"/>
      <c r="G1434" s="208" t="s">
        <v>2243</v>
      </c>
      <c r="H1434" s="210"/>
      <c r="I1434" s="210">
        <v>1909530</v>
      </c>
      <c r="J1434" s="329">
        <f t="shared" si="24"/>
        <v>3058672</v>
      </c>
      <c r="K1434" s="419"/>
      <c r="L1434" s="287"/>
      <c r="M1434" s="238" t="s">
        <v>2532</v>
      </c>
    </row>
    <row r="1435" spans="2:13" s="511" customFormat="1" hidden="1" x14ac:dyDescent="0.25">
      <c r="B1435" s="206"/>
      <c r="C1435" s="207">
        <v>43866</v>
      </c>
      <c r="D1435" s="206" t="s">
        <v>2534</v>
      </c>
      <c r="E1435" s="238" t="s">
        <v>2613</v>
      </c>
      <c r="F1435" s="238"/>
      <c r="G1435" s="208" t="s">
        <v>2243</v>
      </c>
      <c r="H1435" s="210"/>
      <c r="I1435" s="210">
        <v>1615830</v>
      </c>
      <c r="J1435" s="329">
        <f t="shared" si="24"/>
        <v>1442842</v>
      </c>
      <c r="K1435" s="419"/>
      <c r="L1435" s="287"/>
      <c r="M1435" s="238" t="s">
        <v>2533</v>
      </c>
    </row>
    <row r="1436" spans="2:13" s="511" customFormat="1" hidden="1" x14ac:dyDescent="0.25">
      <c r="B1436" s="206"/>
      <c r="C1436" s="207">
        <v>43866</v>
      </c>
      <c r="D1436" s="206" t="s">
        <v>2535</v>
      </c>
      <c r="E1436" s="206" t="s">
        <v>2492</v>
      </c>
      <c r="F1436" s="206"/>
      <c r="G1436" s="208"/>
      <c r="H1436" s="412">
        <v>1037000</v>
      </c>
      <c r="I1436" s="210"/>
      <c r="J1436" s="329">
        <f t="shared" si="24"/>
        <v>2479842</v>
      </c>
      <c r="K1436" s="419"/>
      <c r="L1436" s="287"/>
      <c r="M1436" s="206" t="s">
        <v>2492</v>
      </c>
    </row>
    <row r="1437" spans="2:13" s="511" customFormat="1" hidden="1" x14ac:dyDescent="0.25">
      <c r="B1437" s="206"/>
      <c r="C1437" s="207">
        <v>43866</v>
      </c>
      <c r="D1437" s="206" t="s">
        <v>2538</v>
      </c>
      <c r="E1437" s="238" t="s">
        <v>2614</v>
      </c>
      <c r="F1437" s="238"/>
      <c r="G1437" s="208" t="s">
        <v>2497</v>
      </c>
      <c r="H1437" s="210"/>
      <c r="I1437" s="210">
        <v>649000</v>
      </c>
      <c r="J1437" s="329">
        <f t="shared" si="24"/>
        <v>1830842</v>
      </c>
      <c r="K1437" s="419"/>
      <c r="L1437" s="287"/>
      <c r="M1437" s="238" t="s">
        <v>2536</v>
      </c>
    </row>
    <row r="1438" spans="2:13" s="511" customFormat="1" hidden="1" x14ac:dyDescent="0.25">
      <c r="B1438" s="206"/>
      <c r="C1438" s="207">
        <v>43866</v>
      </c>
      <c r="D1438" s="206" t="s">
        <v>2539</v>
      </c>
      <c r="E1438" s="238" t="s">
        <v>2615</v>
      </c>
      <c r="F1438" s="238"/>
      <c r="G1438" s="208" t="s">
        <v>2497</v>
      </c>
      <c r="H1438" s="210"/>
      <c r="I1438" s="210">
        <v>322984</v>
      </c>
      <c r="J1438" s="329">
        <f t="shared" si="24"/>
        <v>1507858</v>
      </c>
      <c r="K1438" s="419"/>
      <c r="L1438" s="287"/>
      <c r="M1438" s="238" t="s">
        <v>2537</v>
      </c>
    </row>
    <row r="1439" spans="2:13" s="511" customFormat="1" hidden="1" x14ac:dyDescent="0.25">
      <c r="B1439" s="206"/>
      <c r="C1439" s="207"/>
      <c r="D1439" s="206"/>
      <c r="E1439" s="206"/>
      <c r="F1439" s="206"/>
      <c r="G1439" s="208"/>
      <c r="H1439" s="210"/>
      <c r="I1439" s="210"/>
      <c r="J1439" s="329">
        <f t="shared" si="24"/>
        <v>1507858</v>
      </c>
      <c r="K1439" s="419"/>
      <c r="L1439" s="287"/>
      <c r="M1439" s="206"/>
    </row>
    <row r="1440" spans="2:13" s="511" customFormat="1" hidden="1" x14ac:dyDescent="0.25">
      <c r="B1440" s="206"/>
      <c r="C1440" s="207">
        <v>43864</v>
      </c>
      <c r="D1440" s="206" t="s">
        <v>2541</v>
      </c>
      <c r="E1440" s="206" t="s">
        <v>2540</v>
      </c>
      <c r="F1440" s="206"/>
      <c r="G1440" s="208" t="s">
        <v>2499</v>
      </c>
      <c r="H1440" s="285"/>
      <c r="I1440" s="412">
        <v>400000</v>
      </c>
      <c r="J1440" s="329">
        <f t="shared" si="24"/>
        <v>1107858</v>
      </c>
      <c r="K1440" s="419"/>
      <c r="L1440" s="287"/>
      <c r="M1440" s="206" t="s">
        <v>2540</v>
      </c>
    </row>
    <row r="1441" spans="2:13" s="511" customFormat="1" hidden="1" x14ac:dyDescent="0.25">
      <c r="B1441" s="206"/>
      <c r="C1441" s="207"/>
      <c r="D1441" s="206"/>
      <c r="E1441" s="206"/>
      <c r="F1441" s="206"/>
      <c r="G1441" s="208"/>
      <c r="H1441" s="285"/>
      <c r="I1441" s="210"/>
      <c r="J1441" s="329">
        <f t="shared" si="24"/>
        <v>1107858</v>
      </c>
      <c r="K1441" s="419"/>
      <c r="L1441" s="287"/>
      <c r="M1441" s="206"/>
    </row>
    <row r="1442" spans="2:13" s="511" customFormat="1" hidden="1" x14ac:dyDescent="0.25">
      <c r="B1442" s="206"/>
      <c r="C1442" s="207"/>
      <c r="D1442" s="429" t="s">
        <v>2542</v>
      </c>
      <c r="E1442" s="206"/>
      <c r="F1442" s="206"/>
      <c r="G1442" s="208"/>
      <c r="H1442" s="427">
        <v>23042142</v>
      </c>
      <c r="I1442" s="210"/>
      <c r="J1442" s="329">
        <f t="shared" si="24"/>
        <v>24150000</v>
      </c>
      <c r="K1442" s="419"/>
      <c r="L1442" s="287"/>
      <c r="M1442" s="206"/>
    </row>
    <row r="1443" spans="2:13" s="511" customFormat="1" hidden="1" x14ac:dyDescent="0.25">
      <c r="B1443" s="206"/>
      <c r="C1443" s="207">
        <v>43872</v>
      </c>
      <c r="D1443" s="206" t="s">
        <v>2617</v>
      </c>
      <c r="E1443" s="238" t="s">
        <v>2616</v>
      </c>
      <c r="F1443" s="238"/>
      <c r="G1443" s="208" t="s">
        <v>2331</v>
      </c>
      <c r="H1443" s="285"/>
      <c r="I1443" s="210">
        <v>5305878</v>
      </c>
      <c r="J1443" s="329">
        <f t="shared" si="24"/>
        <v>18844122</v>
      </c>
      <c r="K1443" s="419"/>
      <c r="L1443" s="287"/>
      <c r="M1443" s="206"/>
    </row>
    <row r="1444" spans="2:13" s="511" customFormat="1" hidden="1" x14ac:dyDescent="0.25">
      <c r="B1444" s="206"/>
      <c r="C1444" s="207">
        <v>43872</v>
      </c>
      <c r="D1444" s="206" t="s">
        <v>2618</v>
      </c>
      <c r="E1444" s="206"/>
      <c r="F1444" s="206"/>
      <c r="G1444" s="208" t="s">
        <v>2445</v>
      </c>
      <c r="H1444" s="349">
        <v>400000</v>
      </c>
      <c r="I1444" s="210"/>
      <c r="J1444" s="329">
        <f t="shared" si="24"/>
        <v>19244122</v>
      </c>
      <c r="K1444" s="419"/>
      <c r="L1444" s="287"/>
      <c r="M1444" s="206"/>
    </row>
    <row r="1445" spans="2:13" s="511" customFormat="1" hidden="1" x14ac:dyDescent="0.25">
      <c r="B1445" s="206"/>
      <c r="C1445" s="207">
        <v>43874</v>
      </c>
      <c r="D1445" s="206" t="s">
        <v>2619</v>
      </c>
      <c r="E1445" s="238" t="s">
        <v>2620</v>
      </c>
      <c r="F1445" s="238"/>
      <c r="G1445" s="208" t="s">
        <v>2445</v>
      </c>
      <c r="H1445" s="285"/>
      <c r="I1445" s="210">
        <v>612500</v>
      </c>
      <c r="J1445" s="329">
        <f t="shared" si="24"/>
        <v>18631622</v>
      </c>
      <c r="K1445" s="419"/>
      <c r="L1445" s="287"/>
      <c r="M1445" s="206"/>
    </row>
    <row r="1446" spans="2:13" s="511" customFormat="1" hidden="1" x14ac:dyDescent="0.25">
      <c r="B1446" s="206"/>
      <c r="C1446" s="207">
        <v>43874</v>
      </c>
      <c r="D1446" s="206" t="s">
        <v>2621</v>
      </c>
      <c r="E1446" s="206"/>
      <c r="F1446" s="206"/>
      <c r="G1446" s="208" t="s">
        <v>2163</v>
      </c>
      <c r="H1446" s="349">
        <v>450000</v>
      </c>
      <c r="I1446" s="210"/>
      <c r="J1446" s="329">
        <f t="shared" si="24"/>
        <v>19081622</v>
      </c>
      <c r="K1446" s="419"/>
      <c r="L1446" s="287"/>
      <c r="M1446" s="206"/>
    </row>
    <row r="1447" spans="2:13" s="511" customFormat="1" hidden="1" x14ac:dyDescent="0.25">
      <c r="B1447" s="206"/>
      <c r="C1447" s="207">
        <v>43874</v>
      </c>
      <c r="D1447" s="206" t="s">
        <v>2622</v>
      </c>
      <c r="E1447" s="238" t="s">
        <v>2623</v>
      </c>
      <c r="F1447" s="238"/>
      <c r="G1447" s="208" t="s">
        <v>2163</v>
      </c>
      <c r="H1447" s="285"/>
      <c r="I1447" s="210">
        <v>313418</v>
      </c>
      <c r="J1447" s="329">
        <f t="shared" si="24"/>
        <v>18768204</v>
      </c>
      <c r="K1447" s="419"/>
      <c r="L1447" s="287"/>
      <c r="M1447" s="206"/>
    </row>
    <row r="1448" spans="2:13" s="511" customFormat="1" hidden="1" x14ac:dyDescent="0.25">
      <c r="B1448" s="206"/>
      <c r="C1448" s="207">
        <v>43874</v>
      </c>
      <c r="D1448" s="206" t="s">
        <v>2624</v>
      </c>
      <c r="E1448" s="238" t="s">
        <v>2625</v>
      </c>
      <c r="F1448" s="238"/>
      <c r="G1448" s="208" t="s">
        <v>2163</v>
      </c>
      <c r="H1448" s="285"/>
      <c r="I1448" s="210">
        <v>2304401</v>
      </c>
      <c r="J1448" s="329">
        <f t="shared" si="24"/>
        <v>16463803</v>
      </c>
      <c r="K1448" s="419"/>
      <c r="L1448" s="287"/>
      <c r="M1448" s="206"/>
    </row>
    <row r="1449" spans="2:13" s="511" customFormat="1" hidden="1" x14ac:dyDescent="0.25">
      <c r="B1449" s="206"/>
      <c r="C1449" s="207">
        <v>43874</v>
      </c>
      <c r="D1449" s="206" t="s">
        <v>2525</v>
      </c>
      <c r="E1449" s="238" t="s">
        <v>2626</v>
      </c>
      <c r="F1449" s="238"/>
      <c r="G1449" s="208" t="s">
        <v>1572</v>
      </c>
      <c r="H1449" s="285"/>
      <c r="I1449" s="210">
        <v>255000</v>
      </c>
      <c r="J1449" s="329">
        <f t="shared" si="24"/>
        <v>16208803</v>
      </c>
      <c r="K1449" s="419"/>
      <c r="L1449" s="287"/>
      <c r="M1449" s="206"/>
    </row>
    <row r="1450" spans="2:13" s="511" customFormat="1" hidden="1" x14ac:dyDescent="0.25">
      <c r="B1450" s="206"/>
      <c r="C1450" s="207">
        <v>43874</v>
      </c>
      <c r="D1450" s="206" t="s">
        <v>2529</v>
      </c>
      <c r="E1450" s="238" t="s">
        <v>2627</v>
      </c>
      <c r="F1450" s="238"/>
      <c r="G1450" s="208" t="s">
        <v>2466</v>
      </c>
      <c r="H1450" s="285"/>
      <c r="I1450" s="210">
        <v>3817000</v>
      </c>
      <c r="J1450" s="329">
        <f t="shared" si="24"/>
        <v>12391803</v>
      </c>
      <c r="K1450" s="419"/>
      <c r="L1450" s="287"/>
      <c r="M1450" s="206"/>
    </row>
    <row r="1451" spans="2:13" s="511" customFormat="1" hidden="1" x14ac:dyDescent="0.25">
      <c r="B1451" s="206"/>
      <c r="C1451" s="207">
        <v>43874</v>
      </c>
      <c r="D1451" s="206" t="s">
        <v>2628</v>
      </c>
      <c r="E1451" s="238" t="s">
        <v>2629</v>
      </c>
      <c r="F1451" s="238"/>
      <c r="G1451" s="208" t="s">
        <v>2156</v>
      </c>
      <c r="H1451" s="285"/>
      <c r="I1451" s="210">
        <v>450000</v>
      </c>
      <c r="J1451" s="329">
        <f t="shared" si="24"/>
        <v>11941803</v>
      </c>
      <c r="K1451" s="419"/>
      <c r="L1451" s="287"/>
      <c r="M1451" s="206"/>
    </row>
    <row r="1452" spans="2:13" s="511" customFormat="1" hidden="1" x14ac:dyDescent="0.25">
      <c r="B1452" s="206"/>
      <c r="C1452" s="207">
        <v>43874</v>
      </c>
      <c r="D1452" s="206" t="s">
        <v>2919</v>
      </c>
      <c r="E1452" s="238" t="s">
        <v>2630</v>
      </c>
      <c r="F1452" s="238"/>
      <c r="G1452" s="208" t="s">
        <v>1572</v>
      </c>
      <c r="H1452" s="285"/>
      <c r="I1452" s="210">
        <v>5600000</v>
      </c>
      <c r="J1452" s="329">
        <f t="shared" si="24"/>
        <v>6341803</v>
      </c>
      <c r="K1452" s="419"/>
      <c r="L1452" s="287"/>
      <c r="M1452" s="206"/>
    </row>
    <row r="1453" spans="2:13" s="511" customFormat="1" hidden="1" x14ac:dyDescent="0.25">
      <c r="B1453" s="206"/>
      <c r="C1453" s="207">
        <v>43872</v>
      </c>
      <c r="D1453" s="206" t="s">
        <v>2631</v>
      </c>
      <c r="E1453" s="238" t="s">
        <v>2632</v>
      </c>
      <c r="F1453" s="238"/>
      <c r="G1453" s="208" t="s">
        <v>2633</v>
      </c>
      <c r="H1453" s="285"/>
      <c r="I1453" s="210">
        <v>880502</v>
      </c>
      <c r="J1453" s="329">
        <f t="shared" si="24"/>
        <v>5461301</v>
      </c>
      <c r="K1453" s="419"/>
      <c r="L1453" s="287"/>
      <c r="M1453" s="206"/>
    </row>
    <row r="1454" spans="2:13" s="511" customFormat="1" hidden="1" x14ac:dyDescent="0.25">
      <c r="B1454" s="206"/>
      <c r="C1454" s="207">
        <v>43872</v>
      </c>
      <c r="D1454" s="206" t="s">
        <v>2634</v>
      </c>
      <c r="E1454" s="238" t="s">
        <v>2635</v>
      </c>
      <c r="F1454" s="238"/>
      <c r="G1454" s="208" t="s">
        <v>2489</v>
      </c>
      <c r="H1454" s="285"/>
      <c r="I1454" s="210">
        <v>1626600</v>
      </c>
      <c r="J1454" s="329">
        <f t="shared" si="24"/>
        <v>3834701</v>
      </c>
      <c r="K1454" s="419"/>
      <c r="L1454" s="287"/>
      <c r="M1454" s="206"/>
    </row>
    <row r="1455" spans="2:13" s="511" customFormat="1" hidden="1" x14ac:dyDescent="0.25">
      <c r="B1455" s="206"/>
      <c r="C1455" s="207">
        <v>43873</v>
      </c>
      <c r="D1455" s="206" t="s">
        <v>2636</v>
      </c>
      <c r="E1455" s="206" t="s">
        <v>2637</v>
      </c>
      <c r="F1455" s="206"/>
      <c r="G1455" s="208" t="s">
        <v>2489</v>
      </c>
      <c r="H1455" s="285"/>
      <c r="I1455" s="412">
        <v>1201000</v>
      </c>
      <c r="J1455" s="329">
        <f t="shared" si="24"/>
        <v>2633701</v>
      </c>
      <c r="K1455" s="419"/>
      <c r="L1455" s="287"/>
      <c r="M1455" s="206"/>
    </row>
    <row r="1456" spans="2:13" s="511" customFormat="1" hidden="1" x14ac:dyDescent="0.25">
      <c r="B1456" s="206"/>
      <c r="C1456" s="207"/>
      <c r="D1456" s="206"/>
      <c r="E1456" s="206"/>
      <c r="F1456" s="206"/>
      <c r="G1456" s="208"/>
      <c r="H1456" s="285"/>
      <c r="I1456" s="210"/>
      <c r="J1456" s="329">
        <f t="shared" si="24"/>
        <v>2633701</v>
      </c>
      <c r="K1456" s="419"/>
      <c r="L1456" s="287"/>
      <c r="M1456" s="206"/>
    </row>
    <row r="1457" spans="2:13" s="511" customFormat="1" hidden="1" x14ac:dyDescent="0.25">
      <c r="B1457" s="206"/>
      <c r="C1457" s="207"/>
      <c r="D1457" s="429" t="s">
        <v>2639</v>
      </c>
      <c r="E1457" s="206"/>
      <c r="F1457" s="206"/>
      <c r="G1457" s="208"/>
      <c r="H1457" s="427">
        <f>21165299</f>
        <v>21165299</v>
      </c>
      <c r="I1457" s="210"/>
      <c r="J1457" s="329">
        <f t="shared" si="24"/>
        <v>23799000</v>
      </c>
      <c r="K1457" s="419"/>
      <c r="L1457" s="287"/>
      <c r="M1457" s="206"/>
    </row>
    <row r="1458" spans="2:13" s="511" customFormat="1" hidden="1" x14ac:dyDescent="0.25">
      <c r="B1458" s="206"/>
      <c r="C1458" s="207">
        <v>43875</v>
      </c>
      <c r="D1458" s="206" t="s">
        <v>2640</v>
      </c>
      <c r="E1458" s="238" t="s">
        <v>2641</v>
      </c>
      <c r="F1458" s="238"/>
      <c r="G1458" s="208" t="s">
        <v>2367</v>
      </c>
      <c r="H1458" s="285"/>
      <c r="I1458" s="210">
        <v>1013000</v>
      </c>
      <c r="J1458" s="329">
        <f t="shared" si="24"/>
        <v>22786000</v>
      </c>
      <c r="K1458" s="419"/>
      <c r="L1458" s="287"/>
      <c r="M1458" s="206"/>
    </row>
    <row r="1459" spans="2:13" s="511" customFormat="1" hidden="1" x14ac:dyDescent="0.25">
      <c r="B1459" s="206"/>
      <c r="C1459" s="207">
        <v>43875</v>
      </c>
      <c r="D1459" s="206" t="s">
        <v>2642</v>
      </c>
      <c r="E1459" s="238" t="s">
        <v>2643</v>
      </c>
      <c r="F1459" s="238"/>
      <c r="G1459" s="208" t="s">
        <v>2367</v>
      </c>
      <c r="H1459" s="285"/>
      <c r="I1459" s="210">
        <v>1438500</v>
      </c>
      <c r="J1459" s="329">
        <f t="shared" si="24"/>
        <v>21347500</v>
      </c>
      <c r="K1459" s="419"/>
      <c r="L1459" s="287"/>
      <c r="M1459" s="206"/>
    </row>
    <row r="1460" spans="2:13" s="511" customFormat="1" hidden="1" x14ac:dyDescent="0.25">
      <c r="B1460" s="206"/>
      <c r="C1460" s="207">
        <v>43876</v>
      </c>
      <c r="D1460" s="206" t="s">
        <v>2644</v>
      </c>
      <c r="E1460" s="238" t="s">
        <v>2645</v>
      </c>
      <c r="F1460" s="238"/>
      <c r="G1460" s="208" t="s">
        <v>2652</v>
      </c>
      <c r="H1460" s="285"/>
      <c r="I1460" s="210">
        <v>1053700</v>
      </c>
      <c r="J1460" s="329">
        <f t="shared" si="24"/>
        <v>20293800</v>
      </c>
      <c r="K1460" s="419"/>
      <c r="L1460" s="287"/>
      <c r="M1460" s="206"/>
    </row>
    <row r="1461" spans="2:13" s="511" customFormat="1" hidden="1" x14ac:dyDescent="0.25">
      <c r="B1461" s="206"/>
      <c r="C1461" s="207">
        <v>43876</v>
      </c>
      <c r="D1461" s="206" t="s">
        <v>2647</v>
      </c>
      <c r="E1461" s="238" t="s">
        <v>2646</v>
      </c>
      <c r="F1461" s="238"/>
      <c r="G1461" s="208" t="s">
        <v>2243</v>
      </c>
      <c r="H1461" s="285"/>
      <c r="I1461" s="210">
        <v>1692845</v>
      </c>
      <c r="J1461" s="329">
        <f t="shared" si="24"/>
        <v>18600955</v>
      </c>
      <c r="K1461" s="419"/>
      <c r="L1461" s="287"/>
      <c r="M1461" s="206"/>
    </row>
    <row r="1462" spans="2:13" s="511" customFormat="1" hidden="1" x14ac:dyDescent="0.25">
      <c r="B1462" s="206"/>
      <c r="C1462" s="207">
        <v>43876</v>
      </c>
      <c r="D1462" s="206" t="s">
        <v>2648</v>
      </c>
      <c r="E1462" s="238" t="s">
        <v>2649</v>
      </c>
      <c r="F1462" s="238"/>
      <c r="G1462" s="208" t="s">
        <v>2246</v>
      </c>
      <c r="H1462" s="285"/>
      <c r="I1462" s="210">
        <v>804000</v>
      </c>
      <c r="J1462" s="329">
        <f t="shared" si="24"/>
        <v>17796955</v>
      </c>
      <c r="K1462" s="419"/>
      <c r="L1462" s="287"/>
      <c r="M1462" s="206"/>
    </row>
    <row r="1463" spans="2:13" s="511" customFormat="1" hidden="1" x14ac:dyDescent="0.25">
      <c r="B1463" s="206"/>
      <c r="C1463" s="207">
        <v>43876</v>
      </c>
      <c r="D1463" s="206" t="s">
        <v>2650</v>
      </c>
      <c r="E1463" s="238" t="s">
        <v>2651</v>
      </c>
      <c r="F1463" s="238"/>
      <c r="G1463" s="208" t="s">
        <v>2338</v>
      </c>
      <c r="H1463" s="285"/>
      <c r="I1463" s="210">
        <v>192000</v>
      </c>
      <c r="J1463" s="329">
        <f t="shared" si="24"/>
        <v>17604955</v>
      </c>
      <c r="K1463" s="419"/>
      <c r="L1463" s="287"/>
      <c r="M1463" s="206"/>
    </row>
    <row r="1464" spans="2:13" s="511" customFormat="1" hidden="1" x14ac:dyDescent="0.25">
      <c r="B1464" s="206"/>
      <c r="C1464" s="207">
        <v>43876</v>
      </c>
      <c r="D1464" s="206" t="s">
        <v>2653</v>
      </c>
      <c r="E1464" s="238" t="s">
        <v>2654</v>
      </c>
      <c r="F1464" s="238"/>
      <c r="G1464" s="208" t="s">
        <v>2331</v>
      </c>
      <c r="H1464" s="285"/>
      <c r="I1464" s="210">
        <v>3847581</v>
      </c>
      <c r="J1464" s="329">
        <f t="shared" si="24"/>
        <v>13757374</v>
      </c>
      <c r="K1464" s="419"/>
      <c r="L1464" s="287"/>
      <c r="M1464" s="206"/>
    </row>
    <row r="1465" spans="2:13" s="511" customFormat="1" hidden="1" x14ac:dyDescent="0.25">
      <c r="B1465" s="206"/>
      <c r="C1465" s="207">
        <v>43876</v>
      </c>
      <c r="D1465" s="206" t="s">
        <v>2655</v>
      </c>
      <c r="E1465" s="238" t="s">
        <v>2656</v>
      </c>
      <c r="F1465" s="238"/>
      <c r="G1465" s="208" t="s">
        <v>2657</v>
      </c>
      <c r="H1465" s="285"/>
      <c r="I1465" s="210">
        <v>125000</v>
      </c>
      <c r="J1465" s="329">
        <f t="shared" si="24"/>
        <v>13632374</v>
      </c>
      <c r="K1465" s="419"/>
      <c r="L1465" s="287"/>
      <c r="M1465" s="206"/>
    </row>
    <row r="1466" spans="2:13" s="511" customFormat="1" hidden="1" x14ac:dyDescent="0.25">
      <c r="B1466" s="206"/>
      <c r="C1466" s="207"/>
      <c r="D1466" s="206" t="s">
        <v>2676</v>
      </c>
      <c r="E1466" s="238"/>
      <c r="F1466" s="238"/>
      <c r="G1466" s="208" t="s">
        <v>2657</v>
      </c>
      <c r="H1466" s="349">
        <v>1201000</v>
      </c>
      <c r="I1466" s="210"/>
      <c r="J1466" s="329">
        <f t="shared" si="24"/>
        <v>14833374</v>
      </c>
      <c r="K1466" s="419"/>
      <c r="L1466" s="287"/>
      <c r="M1466" s="206"/>
    </row>
    <row r="1467" spans="2:13" s="511" customFormat="1" hidden="1" x14ac:dyDescent="0.25">
      <c r="B1467" s="206"/>
      <c r="C1467" s="207">
        <v>43876</v>
      </c>
      <c r="D1467" s="206" t="s">
        <v>2658</v>
      </c>
      <c r="E1467" s="238" t="s">
        <v>2659</v>
      </c>
      <c r="F1467" s="238"/>
      <c r="G1467" s="208" t="s">
        <v>2657</v>
      </c>
      <c r="H1467" s="285"/>
      <c r="I1467" s="210">
        <v>986000</v>
      </c>
      <c r="J1467" s="329">
        <f t="shared" si="24"/>
        <v>13847374</v>
      </c>
      <c r="K1467" s="419"/>
      <c r="L1467" s="287"/>
      <c r="M1467" s="206"/>
    </row>
    <row r="1468" spans="2:13" s="511" customFormat="1" hidden="1" x14ac:dyDescent="0.25">
      <c r="B1468" s="206"/>
      <c r="C1468" s="207">
        <v>43878</v>
      </c>
      <c r="D1468" s="206" t="s">
        <v>2660</v>
      </c>
      <c r="E1468" s="238" t="s">
        <v>2661</v>
      </c>
      <c r="F1468" s="238"/>
      <c r="G1468" s="208" t="s">
        <v>2156</v>
      </c>
      <c r="H1468" s="285"/>
      <c r="I1468" s="210">
        <v>1082000</v>
      </c>
      <c r="J1468" s="329">
        <f t="shared" si="24"/>
        <v>12765374</v>
      </c>
      <c r="K1468" s="419"/>
      <c r="L1468" s="287"/>
      <c r="M1468" s="206"/>
    </row>
    <row r="1469" spans="2:13" s="511" customFormat="1" hidden="1" x14ac:dyDescent="0.25">
      <c r="B1469" s="206"/>
      <c r="C1469" s="207">
        <v>43878</v>
      </c>
      <c r="D1469" s="206" t="s">
        <v>2529</v>
      </c>
      <c r="E1469" s="238" t="s">
        <v>2662</v>
      </c>
      <c r="F1469" s="238"/>
      <c r="G1469" s="208" t="s">
        <v>2466</v>
      </c>
      <c r="H1469" s="285"/>
      <c r="I1469" s="210">
        <v>1553000</v>
      </c>
      <c r="J1469" s="329">
        <f t="shared" si="24"/>
        <v>11212374</v>
      </c>
      <c r="K1469" s="419"/>
      <c r="L1469" s="287"/>
      <c r="M1469" s="206"/>
    </row>
    <row r="1470" spans="2:13" s="511" customFormat="1" hidden="1" x14ac:dyDescent="0.25">
      <c r="B1470" s="206"/>
      <c r="C1470" s="207">
        <v>43879</v>
      </c>
      <c r="D1470" s="206" t="s">
        <v>2650</v>
      </c>
      <c r="E1470" s="238" t="s">
        <v>2663</v>
      </c>
      <c r="F1470" s="238"/>
      <c r="G1470" s="208" t="s">
        <v>2338</v>
      </c>
      <c r="H1470" s="285"/>
      <c r="I1470" s="210">
        <v>252000</v>
      </c>
      <c r="J1470" s="329">
        <f t="shared" si="24"/>
        <v>10960374</v>
      </c>
      <c r="K1470" s="419"/>
      <c r="L1470" s="287"/>
      <c r="M1470" s="206"/>
    </row>
    <row r="1471" spans="2:13" s="511" customFormat="1" hidden="1" x14ac:dyDescent="0.25">
      <c r="B1471" s="206"/>
      <c r="C1471" s="207">
        <v>43880</v>
      </c>
      <c r="D1471" s="206" t="s">
        <v>2664</v>
      </c>
      <c r="E1471" s="238" t="s">
        <v>2665</v>
      </c>
      <c r="F1471" s="238"/>
      <c r="G1471" s="208" t="s">
        <v>2666</v>
      </c>
      <c r="H1471" s="285"/>
      <c r="I1471" s="210">
        <v>654500</v>
      </c>
      <c r="J1471" s="329">
        <f t="shared" si="24"/>
        <v>10305874</v>
      </c>
      <c r="K1471" s="419"/>
      <c r="L1471" s="287"/>
      <c r="M1471" s="206"/>
    </row>
    <row r="1472" spans="2:13" s="511" customFormat="1" hidden="1" x14ac:dyDescent="0.25">
      <c r="B1472" s="206"/>
      <c r="C1472" s="207">
        <v>43881</v>
      </c>
      <c r="D1472" s="206" t="s">
        <v>2667</v>
      </c>
      <c r="E1472" s="238" t="s">
        <v>2668</v>
      </c>
      <c r="F1472" s="238"/>
      <c r="G1472" s="208" t="s">
        <v>1572</v>
      </c>
      <c r="H1472" s="285"/>
      <c r="I1472" s="210">
        <v>200000</v>
      </c>
      <c r="J1472" s="329">
        <f t="shared" si="24"/>
        <v>10105874</v>
      </c>
      <c r="K1472" s="419"/>
      <c r="L1472" s="287"/>
      <c r="M1472" s="206"/>
    </row>
    <row r="1473" spans="2:13" s="511" customFormat="1" hidden="1" x14ac:dyDescent="0.25">
      <c r="B1473" s="206"/>
      <c r="C1473" s="207">
        <v>43881</v>
      </c>
      <c r="D1473" s="206" t="s">
        <v>2669</v>
      </c>
      <c r="E1473" s="238" t="s">
        <v>2670</v>
      </c>
      <c r="F1473" s="238"/>
      <c r="G1473" s="208" t="s">
        <v>2459</v>
      </c>
      <c r="H1473" s="285"/>
      <c r="I1473" s="210">
        <v>2450000</v>
      </c>
      <c r="J1473" s="329">
        <f t="shared" si="24"/>
        <v>7655874</v>
      </c>
      <c r="K1473" s="419"/>
      <c r="L1473" s="287"/>
      <c r="M1473" s="206"/>
    </row>
    <row r="1474" spans="2:13" s="511" customFormat="1" hidden="1" x14ac:dyDescent="0.25">
      <c r="B1474" s="206"/>
      <c r="C1474" s="207">
        <v>43883</v>
      </c>
      <c r="D1474" s="206" t="s">
        <v>2671</v>
      </c>
      <c r="E1474" s="238" t="s">
        <v>2672</v>
      </c>
      <c r="F1474" s="238"/>
      <c r="G1474" s="208" t="s">
        <v>1572</v>
      </c>
      <c r="H1474" s="285"/>
      <c r="I1474" s="210">
        <v>514500</v>
      </c>
      <c r="J1474" s="329">
        <f t="shared" si="24"/>
        <v>7141374</v>
      </c>
      <c r="K1474" s="419"/>
      <c r="L1474" s="287"/>
      <c r="M1474" s="206"/>
    </row>
    <row r="1475" spans="2:13" s="511" customFormat="1" hidden="1" x14ac:dyDescent="0.25">
      <c r="B1475" s="206"/>
      <c r="C1475" s="207">
        <v>43883</v>
      </c>
      <c r="D1475" s="206" t="s">
        <v>2673</v>
      </c>
      <c r="E1475" s="238" t="s">
        <v>2674</v>
      </c>
      <c r="F1475" s="238"/>
      <c r="G1475" s="208" t="s">
        <v>2675</v>
      </c>
      <c r="H1475" s="285"/>
      <c r="I1475" s="210">
        <v>450000</v>
      </c>
      <c r="J1475" s="329">
        <f t="shared" si="24"/>
        <v>6691374</v>
      </c>
      <c r="K1475" s="419"/>
      <c r="L1475" s="287"/>
      <c r="M1475" s="206"/>
    </row>
    <row r="1476" spans="2:13" s="511" customFormat="1" hidden="1" x14ac:dyDescent="0.25">
      <c r="B1476" s="206"/>
      <c r="C1476" s="207"/>
      <c r="D1476" s="206"/>
      <c r="E1476" s="238"/>
      <c r="F1476" s="238"/>
      <c r="G1476" s="208"/>
      <c r="H1476" s="285"/>
      <c r="I1476" s="210"/>
      <c r="J1476" s="329">
        <f t="shared" si="24"/>
        <v>6691374</v>
      </c>
      <c r="K1476" s="419"/>
      <c r="L1476" s="287"/>
      <c r="M1476" s="206"/>
    </row>
    <row r="1477" spans="2:13" s="511" customFormat="1" hidden="1" x14ac:dyDescent="0.25">
      <c r="B1477" s="206"/>
      <c r="C1477" s="207"/>
      <c r="D1477" s="206"/>
      <c r="E1477" s="238"/>
      <c r="F1477" s="238"/>
      <c r="G1477" s="208"/>
      <c r="H1477" s="285"/>
      <c r="I1477" s="210"/>
      <c r="J1477" s="329">
        <f t="shared" si="24"/>
        <v>6691374</v>
      </c>
      <c r="K1477" s="419"/>
      <c r="L1477" s="287"/>
      <c r="M1477" s="206"/>
    </row>
    <row r="1478" spans="2:13" s="511" customFormat="1" hidden="1" x14ac:dyDescent="0.25">
      <c r="B1478" s="206"/>
      <c r="C1478" s="207"/>
      <c r="D1478" s="206"/>
      <c r="E1478" s="206"/>
      <c r="F1478" s="206"/>
      <c r="G1478" s="208"/>
      <c r="H1478" s="285"/>
      <c r="I1478" s="210"/>
      <c r="J1478" s="329">
        <f t="shared" si="24"/>
        <v>6691374</v>
      </c>
      <c r="K1478" s="419"/>
      <c r="L1478" s="287"/>
      <c r="M1478" s="206"/>
    </row>
    <row r="1479" spans="2:13" s="511" customFormat="1" hidden="1" x14ac:dyDescent="0.25">
      <c r="B1479" s="206"/>
      <c r="C1479" s="207">
        <v>43881</v>
      </c>
      <c r="D1479" s="206" t="s">
        <v>2677</v>
      </c>
      <c r="E1479" s="206" t="s">
        <v>2682</v>
      </c>
      <c r="F1479" s="206"/>
      <c r="G1479" s="208" t="s">
        <v>2678</v>
      </c>
      <c r="H1479" s="285"/>
      <c r="I1479" s="412">
        <v>1732000</v>
      </c>
      <c r="J1479" s="329">
        <f t="shared" si="24"/>
        <v>4959374</v>
      </c>
      <c r="K1479" s="419"/>
      <c r="L1479" s="287"/>
      <c r="M1479" s="206"/>
    </row>
    <row r="1480" spans="2:13" s="511" customFormat="1" hidden="1" x14ac:dyDescent="0.25">
      <c r="B1480" s="206"/>
      <c r="C1480" s="207">
        <v>43880</v>
      </c>
      <c r="D1480" s="206" t="s">
        <v>2679</v>
      </c>
      <c r="E1480" s="206" t="s">
        <v>2683</v>
      </c>
      <c r="F1480" s="206"/>
      <c r="G1480" s="208" t="s">
        <v>2445</v>
      </c>
      <c r="H1480" s="285"/>
      <c r="I1480" s="412">
        <v>660000</v>
      </c>
      <c r="J1480" s="329">
        <f t="shared" si="24"/>
        <v>4299374</v>
      </c>
      <c r="K1480" s="419"/>
      <c r="L1480" s="287"/>
      <c r="M1480" s="206"/>
    </row>
    <row r="1481" spans="2:13" s="511" customFormat="1" hidden="1" x14ac:dyDescent="0.25">
      <c r="B1481" s="206"/>
      <c r="C1481" s="207">
        <v>43878</v>
      </c>
      <c r="D1481" s="206" t="s">
        <v>2680</v>
      </c>
      <c r="E1481" s="206" t="s">
        <v>2684</v>
      </c>
      <c r="F1481" s="206"/>
      <c r="G1481" s="208" t="s">
        <v>2681</v>
      </c>
      <c r="H1481" s="285"/>
      <c r="I1481" s="210">
        <v>1000000</v>
      </c>
      <c r="J1481" s="329">
        <f t="shared" si="24"/>
        <v>3299374</v>
      </c>
      <c r="K1481" s="419"/>
      <c r="L1481" s="287"/>
      <c r="M1481" s="206"/>
    </row>
    <row r="1482" spans="2:13" s="511" customFormat="1" hidden="1" x14ac:dyDescent="0.25">
      <c r="B1482" s="206"/>
      <c r="C1482" s="207"/>
      <c r="D1482" s="206"/>
      <c r="E1482" s="206"/>
      <c r="F1482" s="206"/>
      <c r="G1482" s="208"/>
      <c r="H1482" s="285"/>
      <c r="I1482" s="210"/>
      <c r="J1482" s="329">
        <f t="shared" si="24"/>
        <v>3299374</v>
      </c>
      <c r="K1482" s="419"/>
      <c r="L1482" s="287"/>
      <c r="M1482" s="206"/>
    </row>
    <row r="1483" spans="2:13" s="511" customFormat="1" hidden="1" x14ac:dyDescent="0.25">
      <c r="B1483" s="206"/>
      <c r="C1483" s="207">
        <v>43885</v>
      </c>
      <c r="D1483" s="429" t="s">
        <v>2685</v>
      </c>
      <c r="E1483" s="206"/>
      <c r="F1483" s="206"/>
      <c r="G1483" s="208"/>
      <c r="H1483" s="427">
        <f>19443026</f>
        <v>19443026</v>
      </c>
      <c r="I1483" s="210"/>
      <c r="J1483" s="329">
        <f t="shared" si="24"/>
        <v>22742400</v>
      </c>
      <c r="K1483" s="419">
        <v>21608000</v>
      </c>
      <c r="L1483" s="287"/>
      <c r="M1483" s="206"/>
    </row>
    <row r="1484" spans="2:13" s="511" customFormat="1" hidden="1" x14ac:dyDescent="0.25">
      <c r="B1484" s="206"/>
      <c r="C1484" s="207">
        <v>43876</v>
      </c>
      <c r="D1484" s="206" t="s">
        <v>2686</v>
      </c>
      <c r="E1484" s="238" t="s">
        <v>2688</v>
      </c>
      <c r="F1484" s="238"/>
      <c r="G1484" s="208" t="s">
        <v>1569</v>
      </c>
      <c r="H1484" s="285"/>
      <c r="I1484" s="210">
        <v>2429900</v>
      </c>
      <c r="J1484" s="329">
        <f t="shared" si="24"/>
        <v>20312500</v>
      </c>
      <c r="K1484" s="419"/>
      <c r="L1484" s="287"/>
      <c r="M1484" s="206"/>
    </row>
    <row r="1485" spans="2:13" s="511" customFormat="1" hidden="1" x14ac:dyDescent="0.25">
      <c r="B1485" s="206"/>
      <c r="C1485" s="207">
        <v>43876</v>
      </c>
      <c r="D1485" s="206" t="s">
        <v>2687</v>
      </c>
      <c r="E1485" s="238" t="s">
        <v>2689</v>
      </c>
      <c r="F1485" s="238"/>
      <c r="G1485" s="208" t="s">
        <v>2666</v>
      </c>
      <c r="H1485" s="285"/>
      <c r="I1485" s="210">
        <v>708400</v>
      </c>
      <c r="J1485" s="329">
        <f t="shared" ref="J1485:J1548" si="25">J1484+H1485-I1485</f>
        <v>19604100</v>
      </c>
      <c r="K1485" s="419"/>
      <c r="L1485" s="287"/>
      <c r="M1485" s="206"/>
    </row>
    <row r="1486" spans="2:13" s="511" customFormat="1" hidden="1" x14ac:dyDescent="0.25">
      <c r="B1486" s="206"/>
      <c r="C1486" s="207">
        <v>43880</v>
      </c>
      <c r="D1486" s="206" t="s">
        <v>2691</v>
      </c>
      <c r="E1486" s="238" t="s">
        <v>2690</v>
      </c>
      <c r="F1486" s="238"/>
      <c r="G1486" s="208" t="s">
        <v>2331</v>
      </c>
      <c r="H1486" s="285"/>
      <c r="I1486" s="210">
        <v>1509400</v>
      </c>
      <c r="J1486" s="329">
        <f t="shared" si="25"/>
        <v>18094700</v>
      </c>
      <c r="K1486" s="419"/>
      <c r="L1486" s="287"/>
      <c r="M1486" s="206"/>
    </row>
    <row r="1487" spans="2:13" s="511" customFormat="1" hidden="1" x14ac:dyDescent="0.25">
      <c r="B1487" s="206"/>
      <c r="C1487" s="207">
        <v>43883</v>
      </c>
      <c r="D1487" s="206" t="s">
        <v>2692</v>
      </c>
      <c r="E1487" s="238" t="s">
        <v>2694</v>
      </c>
      <c r="F1487" s="238"/>
      <c r="G1487" s="208" t="s">
        <v>2394</v>
      </c>
      <c r="H1487" s="285"/>
      <c r="I1487" s="210">
        <v>1181000</v>
      </c>
      <c r="J1487" s="329">
        <f t="shared" si="25"/>
        <v>16913700</v>
      </c>
      <c r="K1487" s="419"/>
      <c r="L1487" s="287"/>
      <c r="M1487" s="206"/>
    </row>
    <row r="1488" spans="2:13" s="511" customFormat="1" hidden="1" x14ac:dyDescent="0.25">
      <c r="B1488" s="206"/>
      <c r="C1488" s="207">
        <v>43886</v>
      </c>
      <c r="D1488" s="206" t="s">
        <v>2391</v>
      </c>
      <c r="E1488" s="238" t="s">
        <v>2695</v>
      </c>
      <c r="F1488" s="238"/>
      <c r="G1488" s="208" t="s">
        <v>2336</v>
      </c>
      <c r="H1488" s="285"/>
      <c r="I1488" s="210">
        <v>637200</v>
      </c>
      <c r="J1488" s="329">
        <f t="shared" si="25"/>
        <v>16276500</v>
      </c>
      <c r="K1488" s="419"/>
      <c r="L1488" s="287"/>
      <c r="M1488" s="206"/>
    </row>
    <row r="1489" spans="2:13" s="511" customFormat="1" hidden="1" x14ac:dyDescent="0.25">
      <c r="B1489" s="206"/>
      <c r="C1489" s="207">
        <v>43888</v>
      </c>
      <c r="D1489" s="206" t="s">
        <v>2693</v>
      </c>
      <c r="E1489" s="238" t="s">
        <v>2696</v>
      </c>
      <c r="F1489" s="238"/>
      <c r="G1489" s="208" t="s">
        <v>2489</v>
      </c>
      <c r="H1489" s="285"/>
      <c r="I1489" s="210">
        <v>100000</v>
      </c>
      <c r="J1489" s="329">
        <f t="shared" si="25"/>
        <v>16176500</v>
      </c>
      <c r="K1489" s="419"/>
      <c r="L1489" s="287"/>
      <c r="M1489" s="206"/>
    </row>
    <row r="1490" spans="2:13" s="511" customFormat="1" hidden="1" x14ac:dyDescent="0.25">
      <c r="B1490" s="206"/>
      <c r="C1490" s="207">
        <v>43888</v>
      </c>
      <c r="D1490" s="206" t="s">
        <v>2698</v>
      </c>
      <c r="E1490" s="238" t="s">
        <v>2697</v>
      </c>
      <c r="F1490" s="238"/>
      <c r="G1490" s="208" t="s">
        <v>2675</v>
      </c>
      <c r="H1490" s="285"/>
      <c r="I1490" s="210">
        <v>98600</v>
      </c>
      <c r="J1490" s="329">
        <f t="shared" si="25"/>
        <v>16077900</v>
      </c>
      <c r="K1490" s="419"/>
      <c r="L1490" s="287"/>
      <c r="M1490" s="206"/>
    </row>
    <row r="1491" spans="2:13" s="511" customFormat="1" hidden="1" x14ac:dyDescent="0.25">
      <c r="B1491" s="206"/>
      <c r="C1491" s="207">
        <v>43888</v>
      </c>
      <c r="D1491" s="206" t="s">
        <v>2701</v>
      </c>
      <c r="E1491" s="238"/>
      <c r="F1491" s="238"/>
      <c r="G1491" s="208" t="s">
        <v>2163</v>
      </c>
      <c r="H1491" s="349">
        <v>1732000</v>
      </c>
      <c r="I1491" s="210"/>
      <c r="J1491" s="329">
        <f t="shared" si="25"/>
        <v>17809900</v>
      </c>
      <c r="K1491" s="419"/>
      <c r="L1491" s="287"/>
      <c r="M1491" s="206"/>
    </row>
    <row r="1492" spans="2:13" s="511" customFormat="1" hidden="1" x14ac:dyDescent="0.25">
      <c r="B1492" s="206"/>
      <c r="C1492" s="207">
        <v>43888</v>
      </c>
      <c r="D1492" s="206" t="s">
        <v>2699</v>
      </c>
      <c r="E1492" s="238" t="s">
        <v>2700</v>
      </c>
      <c r="F1492" s="238"/>
      <c r="G1492" s="208" t="s">
        <v>2163</v>
      </c>
      <c r="H1492" s="285"/>
      <c r="I1492" s="210">
        <v>1497863</v>
      </c>
      <c r="J1492" s="329">
        <f t="shared" si="25"/>
        <v>16312037</v>
      </c>
      <c r="K1492" s="419"/>
      <c r="L1492" s="287"/>
      <c r="M1492" s="206"/>
    </row>
    <row r="1493" spans="2:13" s="511" customFormat="1" hidden="1" x14ac:dyDescent="0.25">
      <c r="B1493" s="206"/>
      <c r="C1493" s="207">
        <v>43889</v>
      </c>
      <c r="D1493" s="206" t="s">
        <v>2702</v>
      </c>
      <c r="E1493" s="238"/>
      <c r="F1493" s="238"/>
      <c r="G1493" s="208" t="s">
        <v>2445</v>
      </c>
      <c r="H1493" s="349">
        <v>660000</v>
      </c>
      <c r="I1493" s="210"/>
      <c r="J1493" s="329">
        <f t="shared" si="25"/>
        <v>16972037</v>
      </c>
      <c r="K1493" s="419"/>
      <c r="L1493" s="287"/>
      <c r="M1493" s="206"/>
    </row>
    <row r="1494" spans="2:13" s="511" customFormat="1" hidden="1" x14ac:dyDescent="0.25">
      <c r="B1494" s="206"/>
      <c r="C1494" s="207">
        <v>43889</v>
      </c>
      <c r="D1494" s="206" t="s">
        <v>2703</v>
      </c>
      <c r="E1494" s="238" t="s">
        <v>2704</v>
      </c>
      <c r="F1494" s="238"/>
      <c r="G1494" s="208" t="s">
        <v>2445</v>
      </c>
      <c r="H1494" s="285"/>
      <c r="I1494" s="210">
        <v>1070000</v>
      </c>
      <c r="J1494" s="329">
        <f t="shared" si="25"/>
        <v>15902037</v>
      </c>
      <c r="K1494" s="419"/>
      <c r="L1494" s="287"/>
      <c r="M1494" s="206"/>
    </row>
    <row r="1495" spans="2:13" s="511" customFormat="1" hidden="1" x14ac:dyDescent="0.25">
      <c r="B1495" s="206"/>
      <c r="C1495" s="207">
        <v>43889</v>
      </c>
      <c r="D1495" s="206" t="s">
        <v>2705</v>
      </c>
      <c r="E1495" s="238" t="s">
        <v>2706</v>
      </c>
      <c r="F1495" s="238"/>
      <c r="G1495" s="208" t="s">
        <v>2156</v>
      </c>
      <c r="H1495" s="285"/>
      <c r="I1495" s="210">
        <v>625500</v>
      </c>
      <c r="J1495" s="329">
        <f t="shared" si="25"/>
        <v>15276537</v>
      </c>
      <c r="K1495" s="419"/>
      <c r="L1495" s="287"/>
      <c r="M1495" s="206"/>
    </row>
    <row r="1496" spans="2:13" s="511" customFormat="1" hidden="1" x14ac:dyDescent="0.25">
      <c r="B1496" s="206"/>
      <c r="C1496" s="207">
        <v>43889</v>
      </c>
      <c r="D1496" s="206" t="s">
        <v>2340</v>
      </c>
      <c r="E1496" s="238" t="s">
        <v>2707</v>
      </c>
      <c r="F1496" s="238"/>
      <c r="G1496" s="208" t="s">
        <v>2338</v>
      </c>
      <c r="H1496" s="285"/>
      <c r="I1496" s="210">
        <v>192000</v>
      </c>
      <c r="J1496" s="329">
        <f t="shared" si="25"/>
        <v>15084537</v>
      </c>
      <c r="K1496" s="419"/>
      <c r="L1496" s="287"/>
      <c r="M1496" s="206"/>
    </row>
    <row r="1497" spans="2:13" s="511" customFormat="1" hidden="1" x14ac:dyDescent="0.25">
      <c r="B1497" s="206"/>
      <c r="C1497" s="207">
        <v>43889</v>
      </c>
      <c r="D1497" s="206" t="s">
        <v>2708</v>
      </c>
      <c r="E1497" s="238" t="s">
        <v>2709</v>
      </c>
      <c r="F1497" s="238"/>
      <c r="G1497" s="208" t="s">
        <v>2710</v>
      </c>
      <c r="H1497" s="285"/>
      <c r="I1497" s="210">
        <v>320000</v>
      </c>
      <c r="J1497" s="329">
        <f t="shared" si="25"/>
        <v>14764537</v>
      </c>
      <c r="K1497" s="419"/>
      <c r="L1497" s="287"/>
      <c r="M1497" s="206"/>
    </row>
    <row r="1498" spans="2:13" s="511" customFormat="1" hidden="1" x14ac:dyDescent="0.25">
      <c r="B1498" s="206"/>
      <c r="C1498" s="207">
        <v>43889</v>
      </c>
      <c r="D1498" s="206" t="s">
        <v>2711</v>
      </c>
      <c r="E1498" s="238" t="s">
        <v>2712</v>
      </c>
      <c r="F1498" s="238"/>
      <c r="G1498" s="208" t="s">
        <v>2713</v>
      </c>
      <c r="H1498" s="285"/>
      <c r="I1498" s="210">
        <v>60000</v>
      </c>
      <c r="J1498" s="329">
        <f t="shared" si="25"/>
        <v>14704537</v>
      </c>
      <c r="K1498" s="419"/>
      <c r="L1498" s="287"/>
      <c r="M1498" s="206"/>
    </row>
    <row r="1499" spans="2:13" s="511" customFormat="1" hidden="1" x14ac:dyDescent="0.25">
      <c r="B1499" s="206"/>
      <c r="C1499" s="207">
        <v>43889</v>
      </c>
      <c r="D1499" s="206" t="s">
        <v>2714</v>
      </c>
      <c r="E1499" s="238" t="s">
        <v>2715</v>
      </c>
      <c r="F1499" s="238"/>
      <c r="G1499" s="208" t="s">
        <v>2459</v>
      </c>
      <c r="H1499" s="285"/>
      <c r="I1499" s="210">
        <v>2450000</v>
      </c>
      <c r="J1499" s="329">
        <f t="shared" si="25"/>
        <v>12254537</v>
      </c>
      <c r="K1499" s="419"/>
      <c r="L1499" s="287"/>
      <c r="M1499" s="206"/>
    </row>
    <row r="1500" spans="2:13" s="511" customFormat="1" hidden="1" x14ac:dyDescent="0.25">
      <c r="B1500" s="206"/>
      <c r="C1500" s="207">
        <v>43889</v>
      </c>
      <c r="D1500" s="206" t="s">
        <v>2716</v>
      </c>
      <c r="E1500" s="238" t="s">
        <v>2717</v>
      </c>
      <c r="F1500" s="238"/>
      <c r="G1500" s="208" t="s">
        <v>1572</v>
      </c>
      <c r="H1500" s="285"/>
      <c r="I1500" s="210">
        <v>296458</v>
      </c>
      <c r="J1500" s="329">
        <f t="shared" si="25"/>
        <v>11958079</v>
      </c>
      <c r="K1500" s="419"/>
      <c r="L1500" s="287"/>
      <c r="M1500" s="206"/>
    </row>
    <row r="1501" spans="2:13" s="511" customFormat="1" hidden="1" x14ac:dyDescent="0.25">
      <c r="B1501" s="206"/>
      <c r="C1501" s="207">
        <v>43890</v>
      </c>
      <c r="D1501" s="206" t="s">
        <v>2718</v>
      </c>
      <c r="E1501" s="238" t="s">
        <v>2719</v>
      </c>
      <c r="F1501" s="238"/>
      <c r="G1501" s="208" t="s">
        <v>2249</v>
      </c>
      <c r="H1501" s="285"/>
      <c r="I1501" s="210">
        <v>185000</v>
      </c>
      <c r="J1501" s="329">
        <f t="shared" si="25"/>
        <v>11773079</v>
      </c>
      <c r="K1501" s="419"/>
      <c r="L1501" s="287"/>
      <c r="M1501" s="206"/>
    </row>
    <row r="1502" spans="2:13" s="511" customFormat="1" hidden="1" x14ac:dyDescent="0.25">
      <c r="B1502" s="206"/>
      <c r="C1502" s="207">
        <v>43892</v>
      </c>
      <c r="D1502" s="206" t="s">
        <v>2720</v>
      </c>
      <c r="E1502" s="238" t="s">
        <v>2721</v>
      </c>
      <c r="F1502" s="238"/>
      <c r="G1502" s="208" t="s">
        <v>2336</v>
      </c>
      <c r="H1502" s="285"/>
      <c r="I1502" s="210">
        <v>1900000</v>
      </c>
      <c r="J1502" s="329">
        <f t="shared" si="25"/>
        <v>9873079</v>
      </c>
      <c r="K1502" s="419"/>
      <c r="L1502" s="287"/>
      <c r="M1502" s="206"/>
    </row>
    <row r="1503" spans="2:13" s="511" customFormat="1" hidden="1" x14ac:dyDescent="0.25">
      <c r="B1503" s="206"/>
      <c r="C1503" s="207">
        <v>43893</v>
      </c>
      <c r="D1503" s="206" t="s">
        <v>2340</v>
      </c>
      <c r="E1503" s="238" t="s">
        <v>2722</v>
      </c>
      <c r="F1503" s="238"/>
      <c r="G1503" s="208" t="s">
        <v>2338</v>
      </c>
      <c r="H1503" s="285"/>
      <c r="I1503" s="210">
        <v>256000</v>
      </c>
      <c r="J1503" s="329">
        <f t="shared" si="25"/>
        <v>9617079</v>
      </c>
      <c r="K1503" s="419"/>
      <c r="L1503" s="287"/>
      <c r="M1503" s="206"/>
    </row>
    <row r="1504" spans="2:13" s="511" customFormat="1" hidden="1" x14ac:dyDescent="0.25">
      <c r="B1504" s="206"/>
      <c r="C1504" s="207">
        <v>43893</v>
      </c>
      <c r="D1504" s="206" t="s">
        <v>2723</v>
      </c>
      <c r="E1504" s="238" t="s">
        <v>2724</v>
      </c>
      <c r="F1504" s="238"/>
      <c r="G1504" s="208" t="s">
        <v>2243</v>
      </c>
      <c r="H1504" s="285"/>
      <c r="I1504" s="210">
        <v>893872</v>
      </c>
      <c r="J1504" s="329">
        <f t="shared" si="25"/>
        <v>8723207</v>
      </c>
      <c r="K1504" s="419"/>
      <c r="L1504" s="287"/>
      <c r="M1504" s="206"/>
    </row>
    <row r="1505" spans="2:13" s="511" customFormat="1" hidden="1" x14ac:dyDescent="0.25">
      <c r="B1505" s="206"/>
      <c r="C1505" s="207">
        <v>43893</v>
      </c>
      <c r="D1505" s="206" t="s">
        <v>2725</v>
      </c>
      <c r="E1505" s="238" t="s">
        <v>2726</v>
      </c>
      <c r="F1505" s="238"/>
      <c r="G1505" s="208" t="s">
        <v>2243</v>
      </c>
      <c r="H1505" s="285"/>
      <c r="I1505" s="210">
        <v>1524735</v>
      </c>
      <c r="J1505" s="329">
        <f t="shared" si="25"/>
        <v>7198472</v>
      </c>
      <c r="K1505" s="419"/>
      <c r="L1505" s="287"/>
      <c r="M1505" s="206"/>
    </row>
    <row r="1506" spans="2:13" s="511" customFormat="1" hidden="1" x14ac:dyDescent="0.25">
      <c r="B1506" s="206"/>
      <c r="C1506" s="207">
        <v>43893</v>
      </c>
      <c r="D1506" s="206" t="s">
        <v>2727</v>
      </c>
      <c r="E1506" s="238" t="s">
        <v>2728</v>
      </c>
      <c r="F1506" s="238"/>
      <c r="G1506" s="208" t="s">
        <v>2156</v>
      </c>
      <c r="H1506" s="285"/>
      <c r="I1506" s="210">
        <v>1000000</v>
      </c>
      <c r="J1506" s="329">
        <f t="shared" si="25"/>
        <v>6198472</v>
      </c>
      <c r="K1506" s="419"/>
      <c r="L1506" s="287"/>
      <c r="M1506" s="206"/>
    </row>
    <row r="1507" spans="2:13" s="511" customFormat="1" hidden="1" x14ac:dyDescent="0.25">
      <c r="B1507" s="206"/>
      <c r="C1507" s="207"/>
      <c r="D1507" s="206"/>
      <c r="E1507" s="206"/>
      <c r="F1507" s="206"/>
      <c r="G1507" s="208"/>
      <c r="H1507" s="285"/>
      <c r="I1507" s="210"/>
      <c r="J1507" s="329">
        <f t="shared" si="25"/>
        <v>6198472</v>
      </c>
      <c r="K1507" s="419"/>
      <c r="L1507" s="287"/>
      <c r="M1507" s="206"/>
    </row>
    <row r="1508" spans="2:13" s="511" customFormat="1" hidden="1" x14ac:dyDescent="0.25">
      <c r="B1508" s="206"/>
      <c r="C1508" s="207"/>
      <c r="D1508" s="206"/>
      <c r="E1508" s="206"/>
      <c r="F1508" s="206"/>
      <c r="G1508" s="208"/>
      <c r="H1508" s="285"/>
      <c r="I1508" s="210"/>
      <c r="J1508" s="329">
        <f t="shared" si="25"/>
        <v>6198472</v>
      </c>
      <c r="K1508" s="419"/>
      <c r="L1508" s="287"/>
      <c r="M1508" s="206"/>
    </row>
    <row r="1509" spans="2:13" s="511" customFormat="1" hidden="1" x14ac:dyDescent="0.25">
      <c r="B1509" s="206"/>
      <c r="C1509" s="207">
        <v>43892</v>
      </c>
      <c r="D1509" s="206" t="s">
        <v>2729</v>
      </c>
      <c r="E1509" s="206" t="s">
        <v>2730</v>
      </c>
      <c r="F1509" s="206"/>
      <c r="G1509" s="208" t="s">
        <v>2163</v>
      </c>
      <c r="H1509" s="285"/>
      <c r="I1509" s="412">
        <v>3540000</v>
      </c>
      <c r="J1509" s="329">
        <f t="shared" si="25"/>
        <v>2658472</v>
      </c>
      <c r="K1509" s="419"/>
      <c r="L1509" s="287"/>
      <c r="M1509" s="206"/>
    </row>
    <row r="1510" spans="2:13" s="511" customFormat="1" hidden="1" x14ac:dyDescent="0.25">
      <c r="B1510" s="206"/>
      <c r="C1510" s="207">
        <v>43894</v>
      </c>
      <c r="D1510" s="206" t="s">
        <v>2731</v>
      </c>
      <c r="E1510" s="206" t="s">
        <v>2732</v>
      </c>
      <c r="F1510" s="206"/>
      <c r="G1510" s="208" t="s">
        <v>2733</v>
      </c>
      <c r="H1510" s="285"/>
      <c r="I1510" s="412">
        <v>450000</v>
      </c>
      <c r="J1510" s="329">
        <f t="shared" si="25"/>
        <v>2208472</v>
      </c>
      <c r="K1510" s="419"/>
      <c r="L1510" s="287"/>
      <c r="M1510" s="206"/>
    </row>
    <row r="1511" spans="2:13" s="511" customFormat="1" hidden="1" x14ac:dyDescent="0.25">
      <c r="B1511" s="206"/>
      <c r="C1511" s="207">
        <v>43894</v>
      </c>
      <c r="D1511" s="206" t="s">
        <v>2734</v>
      </c>
      <c r="E1511" s="206" t="s">
        <v>2735</v>
      </c>
      <c r="F1511" s="206"/>
      <c r="G1511" s="208" t="s">
        <v>2489</v>
      </c>
      <c r="H1511" s="285"/>
      <c r="I1511" s="412">
        <v>723000</v>
      </c>
      <c r="J1511" s="329">
        <f>J1510+H1511-I1511</f>
        <v>1485472</v>
      </c>
      <c r="K1511" s="419"/>
      <c r="L1511" s="287"/>
      <c r="M1511" s="206"/>
    </row>
    <row r="1512" spans="2:13" s="511" customFormat="1" hidden="1" x14ac:dyDescent="0.25">
      <c r="B1512" s="206"/>
      <c r="C1512" s="207"/>
      <c r="D1512" s="206"/>
      <c r="E1512" s="206"/>
      <c r="F1512" s="206"/>
      <c r="G1512" s="208"/>
      <c r="H1512" s="285"/>
      <c r="I1512" s="210"/>
      <c r="J1512" s="329">
        <f t="shared" si="25"/>
        <v>1485472</v>
      </c>
      <c r="K1512" s="419"/>
      <c r="L1512" s="287"/>
      <c r="M1512" s="206"/>
    </row>
    <row r="1513" spans="2:13" s="511" customFormat="1" hidden="1" x14ac:dyDescent="0.25">
      <c r="B1513" s="206"/>
      <c r="C1513" s="207"/>
      <c r="D1513" s="206"/>
      <c r="E1513" s="206"/>
      <c r="F1513" s="206"/>
      <c r="G1513" s="208"/>
      <c r="H1513" s="285"/>
      <c r="I1513" s="210"/>
      <c r="J1513" s="329">
        <f t="shared" si="25"/>
        <v>1485472</v>
      </c>
      <c r="K1513" s="419"/>
      <c r="L1513" s="287"/>
      <c r="M1513" s="206"/>
    </row>
    <row r="1514" spans="2:13" s="511" customFormat="1" hidden="1" x14ac:dyDescent="0.25">
      <c r="B1514" s="206"/>
      <c r="C1514" s="207"/>
      <c r="D1514" s="429" t="s">
        <v>2736</v>
      </c>
      <c r="E1514" s="206"/>
      <c r="F1514" s="206"/>
      <c r="G1514" s="208"/>
      <c r="H1514" s="285">
        <v>18935928</v>
      </c>
      <c r="I1514" s="210"/>
      <c r="J1514" s="329">
        <f t="shared" si="25"/>
        <v>20421400</v>
      </c>
      <c r="K1514" s="419"/>
      <c r="L1514" s="287"/>
      <c r="M1514" s="206"/>
    </row>
    <row r="1515" spans="2:13" s="511" customFormat="1" hidden="1" x14ac:dyDescent="0.25">
      <c r="B1515" s="206"/>
      <c r="C1515" s="207">
        <v>43893</v>
      </c>
      <c r="D1515" s="206" t="s">
        <v>2738</v>
      </c>
      <c r="E1515" s="208" t="s">
        <v>2737</v>
      </c>
      <c r="F1515" s="208"/>
      <c r="G1515" s="208" t="s">
        <v>2739</v>
      </c>
      <c r="H1515" s="285"/>
      <c r="I1515" s="210">
        <v>237000</v>
      </c>
      <c r="J1515" s="329">
        <f t="shared" si="25"/>
        <v>20184400</v>
      </c>
      <c r="K1515" s="419"/>
      <c r="L1515" s="287"/>
      <c r="M1515" s="206"/>
    </row>
    <row r="1516" spans="2:13" s="511" customFormat="1" hidden="1" x14ac:dyDescent="0.25">
      <c r="B1516" s="206"/>
      <c r="C1516" s="207">
        <v>43894</v>
      </c>
      <c r="D1516" s="206" t="s">
        <v>2740</v>
      </c>
      <c r="E1516" s="208" t="s">
        <v>2741</v>
      </c>
      <c r="F1516" s="208"/>
      <c r="G1516" s="208" t="s">
        <v>2110</v>
      </c>
      <c r="H1516" s="285"/>
      <c r="I1516" s="210">
        <v>891000</v>
      </c>
      <c r="J1516" s="329">
        <f t="shared" si="25"/>
        <v>19293400</v>
      </c>
      <c r="K1516" s="419"/>
      <c r="L1516" s="287"/>
      <c r="M1516" s="206"/>
    </row>
    <row r="1517" spans="2:13" s="511" customFormat="1" hidden="1" x14ac:dyDescent="0.25">
      <c r="B1517" s="206"/>
      <c r="C1517" s="207"/>
      <c r="D1517" s="206"/>
      <c r="E1517" s="208" t="s">
        <v>2743</v>
      </c>
      <c r="F1517" s="208"/>
      <c r="G1517" s="208"/>
      <c r="H1517" s="285"/>
      <c r="I1517" s="210">
        <v>1667500</v>
      </c>
      <c r="J1517" s="329">
        <f t="shared" si="25"/>
        <v>17625900</v>
      </c>
      <c r="K1517" s="419"/>
      <c r="L1517" s="287"/>
      <c r="M1517" s="206"/>
    </row>
    <row r="1518" spans="2:13" s="511" customFormat="1" hidden="1" x14ac:dyDescent="0.25">
      <c r="B1518" s="206"/>
      <c r="C1518" s="207"/>
      <c r="D1518" s="206"/>
      <c r="E1518" s="208" t="s">
        <v>2745</v>
      </c>
      <c r="F1518" s="208"/>
      <c r="G1518" s="208"/>
      <c r="H1518" s="285"/>
      <c r="I1518" s="210">
        <v>3482000</v>
      </c>
      <c r="J1518" s="329">
        <f t="shared" si="25"/>
        <v>14143900</v>
      </c>
      <c r="K1518" s="419"/>
      <c r="L1518" s="287"/>
      <c r="M1518" s="206"/>
    </row>
    <row r="1519" spans="2:13" s="511" customFormat="1" hidden="1" x14ac:dyDescent="0.25">
      <c r="B1519" s="206"/>
      <c r="C1519" s="207">
        <v>43894</v>
      </c>
      <c r="D1519" s="206" t="s">
        <v>2742</v>
      </c>
      <c r="E1519" s="208" t="s">
        <v>2747</v>
      </c>
      <c r="F1519" s="208"/>
      <c r="G1519" s="208" t="s">
        <v>2422</v>
      </c>
      <c r="H1519" s="285"/>
      <c r="I1519" s="210">
        <v>19000</v>
      </c>
      <c r="J1519" s="329">
        <f t="shared" si="25"/>
        <v>14124900</v>
      </c>
      <c r="K1519" s="419"/>
      <c r="L1519" s="287"/>
      <c r="M1519" s="206"/>
    </row>
    <row r="1520" spans="2:13" s="511" customFormat="1" hidden="1" x14ac:dyDescent="0.25">
      <c r="B1520" s="206"/>
      <c r="C1520" s="207">
        <v>43894</v>
      </c>
      <c r="D1520" s="206" t="s">
        <v>2766</v>
      </c>
      <c r="E1520" s="208"/>
      <c r="F1520" s="208"/>
      <c r="G1520" s="208"/>
      <c r="H1520" s="349">
        <v>450000</v>
      </c>
      <c r="I1520" s="210"/>
      <c r="J1520" s="329">
        <f t="shared" si="25"/>
        <v>14574900</v>
      </c>
      <c r="K1520" s="419"/>
      <c r="L1520" s="287"/>
      <c r="M1520" s="206"/>
    </row>
    <row r="1521" spans="2:13" s="511" customFormat="1" hidden="1" x14ac:dyDescent="0.25">
      <c r="B1521" s="206"/>
      <c r="C1521" s="207">
        <v>43894</v>
      </c>
      <c r="D1521" s="206" t="s">
        <v>2744</v>
      </c>
      <c r="E1521" s="208" t="s">
        <v>2749</v>
      </c>
      <c r="F1521" s="208"/>
      <c r="G1521" s="208" t="s">
        <v>2733</v>
      </c>
      <c r="H1521" s="285"/>
      <c r="I1521" s="210">
        <v>450000</v>
      </c>
      <c r="J1521" s="329">
        <f t="shared" si="25"/>
        <v>14124900</v>
      </c>
      <c r="K1521" s="419"/>
      <c r="L1521" s="287"/>
      <c r="M1521" s="206"/>
    </row>
    <row r="1522" spans="2:13" s="511" customFormat="1" hidden="1" x14ac:dyDescent="0.25">
      <c r="B1522" s="206"/>
      <c r="C1522" s="207">
        <v>43894</v>
      </c>
      <c r="D1522" s="206" t="s">
        <v>2746</v>
      </c>
      <c r="E1522" s="208" t="s">
        <v>2752</v>
      </c>
      <c r="F1522" s="208"/>
      <c r="G1522" s="208" t="s">
        <v>1292</v>
      </c>
      <c r="H1522" s="285"/>
      <c r="I1522" s="210">
        <v>20500</v>
      </c>
      <c r="J1522" s="329">
        <f t="shared" si="25"/>
        <v>14104400</v>
      </c>
      <c r="K1522" s="419"/>
      <c r="L1522" s="287"/>
      <c r="M1522" s="206"/>
    </row>
    <row r="1523" spans="2:13" s="511" customFormat="1" hidden="1" x14ac:dyDescent="0.25">
      <c r="B1523" s="206"/>
      <c r="C1523" s="207">
        <v>43894</v>
      </c>
      <c r="D1523" s="206" t="s">
        <v>2748</v>
      </c>
      <c r="E1523" s="208" t="s">
        <v>2754</v>
      </c>
      <c r="F1523" s="208"/>
      <c r="G1523" s="208" t="s">
        <v>2750</v>
      </c>
      <c r="H1523" s="285"/>
      <c r="I1523" s="210">
        <v>3587105</v>
      </c>
      <c r="J1523" s="329">
        <f t="shared" si="25"/>
        <v>10517295</v>
      </c>
      <c r="K1523" s="419"/>
      <c r="L1523" s="287"/>
      <c r="M1523" s="206"/>
    </row>
    <row r="1524" spans="2:13" s="511" customFormat="1" hidden="1" x14ac:dyDescent="0.25">
      <c r="B1524" s="206"/>
      <c r="C1524" s="207">
        <v>43895</v>
      </c>
      <c r="D1524" s="206" t="s">
        <v>2775</v>
      </c>
      <c r="E1524" s="208"/>
      <c r="F1524" s="208"/>
      <c r="G1524" s="208" t="s">
        <v>1705</v>
      </c>
      <c r="H1524" s="349">
        <v>723000</v>
      </c>
      <c r="I1524" s="210"/>
      <c r="J1524" s="329">
        <f t="shared" si="25"/>
        <v>11240295</v>
      </c>
      <c r="K1524" s="419"/>
      <c r="L1524" s="287"/>
      <c r="M1524" s="206"/>
    </row>
    <row r="1525" spans="2:13" s="511" customFormat="1" hidden="1" x14ac:dyDescent="0.25">
      <c r="B1525" s="206"/>
      <c r="C1525" s="207">
        <v>43895</v>
      </c>
      <c r="D1525" s="206" t="s">
        <v>2751</v>
      </c>
      <c r="E1525" s="208" t="s">
        <v>2756</v>
      </c>
      <c r="F1525" s="208"/>
      <c r="G1525" s="208" t="s">
        <v>1705</v>
      </c>
      <c r="H1525" s="285"/>
      <c r="I1525" s="210">
        <v>484250</v>
      </c>
      <c r="J1525" s="329">
        <f t="shared" si="25"/>
        <v>10756045</v>
      </c>
      <c r="K1525" s="419"/>
      <c r="L1525" s="287"/>
      <c r="M1525" s="206"/>
    </row>
    <row r="1526" spans="2:13" s="511" customFormat="1" hidden="1" x14ac:dyDescent="0.25">
      <c r="B1526" s="206"/>
      <c r="C1526" s="207">
        <v>43895</v>
      </c>
      <c r="D1526" s="206" t="s">
        <v>2753</v>
      </c>
      <c r="E1526" s="208" t="s">
        <v>2758</v>
      </c>
      <c r="F1526" s="208"/>
      <c r="G1526" s="208" t="s">
        <v>2755</v>
      </c>
      <c r="H1526" s="285"/>
      <c r="I1526" s="210">
        <v>842000</v>
      </c>
      <c r="J1526" s="329">
        <f t="shared" si="25"/>
        <v>9914045</v>
      </c>
      <c r="K1526" s="419"/>
      <c r="L1526" s="287"/>
      <c r="M1526" s="206"/>
    </row>
    <row r="1527" spans="2:13" s="511" customFormat="1" hidden="1" x14ac:dyDescent="0.25">
      <c r="B1527" s="206"/>
      <c r="C1527" s="207">
        <v>43896</v>
      </c>
      <c r="D1527" s="206" t="s">
        <v>2686</v>
      </c>
      <c r="E1527" s="208" t="s">
        <v>2761</v>
      </c>
      <c r="F1527" s="208"/>
      <c r="G1527" s="208" t="s">
        <v>1292</v>
      </c>
      <c r="H1527" s="285"/>
      <c r="I1527" s="210">
        <v>2765900</v>
      </c>
      <c r="J1527" s="329">
        <f t="shared" si="25"/>
        <v>7148145</v>
      </c>
      <c r="K1527" s="419"/>
      <c r="L1527" s="287"/>
      <c r="M1527" s="206"/>
    </row>
    <row r="1528" spans="2:13" s="511" customFormat="1" hidden="1" x14ac:dyDescent="0.25">
      <c r="B1528" s="206"/>
      <c r="C1528" s="207">
        <v>43897</v>
      </c>
      <c r="D1528" s="206" t="s">
        <v>2757</v>
      </c>
      <c r="E1528" s="208" t="s">
        <v>2764</v>
      </c>
      <c r="F1528" s="208"/>
      <c r="G1528" s="208" t="s">
        <v>2759</v>
      </c>
      <c r="H1528" s="285"/>
      <c r="I1528" s="210">
        <v>450000</v>
      </c>
      <c r="J1528" s="329">
        <f t="shared" si="25"/>
        <v>6698145</v>
      </c>
      <c r="K1528" s="419"/>
      <c r="L1528" s="287"/>
      <c r="M1528" s="206"/>
    </row>
    <row r="1529" spans="2:13" s="511" customFormat="1" hidden="1" x14ac:dyDescent="0.25">
      <c r="B1529" s="206"/>
      <c r="C1529" s="207">
        <v>43897</v>
      </c>
      <c r="D1529" s="206" t="s">
        <v>2760</v>
      </c>
      <c r="E1529" s="208" t="s">
        <v>2768</v>
      </c>
      <c r="F1529" s="208"/>
      <c r="G1529" s="208" t="s">
        <v>2762</v>
      </c>
      <c r="H1529" s="285"/>
      <c r="I1529" s="210">
        <v>119000</v>
      </c>
      <c r="J1529" s="329">
        <f t="shared" si="25"/>
        <v>6579145</v>
      </c>
      <c r="K1529" s="419"/>
      <c r="L1529" s="287"/>
      <c r="M1529" s="206"/>
    </row>
    <row r="1530" spans="2:13" s="511" customFormat="1" hidden="1" x14ac:dyDescent="0.25">
      <c r="B1530" s="206"/>
      <c r="C1530" s="207">
        <v>43897</v>
      </c>
      <c r="D1530" s="206" t="s">
        <v>2763</v>
      </c>
      <c r="E1530" s="208" t="s">
        <v>2769</v>
      </c>
      <c r="F1530" s="208"/>
      <c r="G1530" s="208" t="s">
        <v>1196</v>
      </c>
      <c r="H1530" s="285"/>
      <c r="I1530" s="210">
        <v>1265100</v>
      </c>
      <c r="J1530" s="329">
        <f t="shared" si="25"/>
        <v>5314045</v>
      </c>
      <c r="K1530" s="419"/>
      <c r="L1530" s="287"/>
      <c r="M1530" s="206"/>
    </row>
    <row r="1531" spans="2:13" s="511" customFormat="1" hidden="1" x14ac:dyDescent="0.25">
      <c r="B1531" s="206"/>
      <c r="C1531" s="207">
        <v>43899</v>
      </c>
      <c r="D1531" s="206" t="s">
        <v>2765</v>
      </c>
      <c r="E1531" s="208"/>
      <c r="F1531" s="208"/>
      <c r="G1531" s="208"/>
      <c r="H1531" s="349">
        <v>3540000</v>
      </c>
      <c r="I1531" s="210"/>
      <c r="J1531" s="329">
        <f t="shared" si="25"/>
        <v>8854045</v>
      </c>
      <c r="K1531" s="419"/>
      <c r="L1531" s="287"/>
      <c r="M1531" s="206"/>
    </row>
    <row r="1532" spans="2:13" s="511" customFormat="1" hidden="1" x14ac:dyDescent="0.25">
      <c r="B1532" s="206"/>
      <c r="C1532" s="207">
        <v>43899</v>
      </c>
      <c r="D1532" s="206" t="s">
        <v>2767</v>
      </c>
      <c r="E1532" s="208" t="s">
        <v>2776</v>
      </c>
      <c r="F1532" s="208"/>
      <c r="G1532" s="208" t="s">
        <v>2163</v>
      </c>
      <c r="H1532" s="285"/>
      <c r="I1532" s="210">
        <v>3019717</v>
      </c>
      <c r="J1532" s="329">
        <f t="shared" si="25"/>
        <v>5834328</v>
      </c>
      <c r="K1532" s="419"/>
      <c r="L1532" s="287"/>
      <c r="M1532" s="206"/>
    </row>
    <row r="1533" spans="2:13" s="511" customFormat="1" hidden="1" x14ac:dyDescent="0.25">
      <c r="B1533" s="206"/>
      <c r="C1533" s="207">
        <v>43899</v>
      </c>
      <c r="D1533" s="206" t="s">
        <v>2781</v>
      </c>
      <c r="E1533" s="208"/>
      <c r="F1533" s="208"/>
      <c r="G1533" s="208"/>
      <c r="H1533" s="285">
        <v>1000000</v>
      </c>
      <c r="I1533" s="210"/>
      <c r="J1533" s="329">
        <f t="shared" si="25"/>
        <v>6834328</v>
      </c>
      <c r="K1533" s="419"/>
      <c r="L1533" s="287"/>
      <c r="M1533" s="206"/>
    </row>
    <row r="1534" spans="2:13" s="511" customFormat="1" hidden="1" x14ac:dyDescent="0.25">
      <c r="B1534" s="206"/>
      <c r="C1534" s="207">
        <v>43899</v>
      </c>
      <c r="D1534" s="206" t="s">
        <v>2782</v>
      </c>
      <c r="E1534" s="208" t="s">
        <v>2777</v>
      </c>
      <c r="F1534" s="208"/>
      <c r="G1534" s="208" t="s">
        <v>2780</v>
      </c>
      <c r="H1534" s="285"/>
      <c r="I1534" s="210">
        <v>665000</v>
      </c>
      <c r="J1534" s="329">
        <f t="shared" si="25"/>
        <v>6169328</v>
      </c>
      <c r="K1534" s="419"/>
      <c r="L1534" s="287"/>
      <c r="M1534" s="206"/>
    </row>
    <row r="1535" spans="2:13" s="511" customFormat="1" hidden="1" x14ac:dyDescent="0.25">
      <c r="B1535" s="206"/>
      <c r="C1535" s="207">
        <v>43899</v>
      </c>
      <c r="D1535" s="206" t="s">
        <v>2783</v>
      </c>
      <c r="E1535" s="208" t="s">
        <v>2778</v>
      </c>
      <c r="F1535" s="208"/>
      <c r="G1535" s="208" t="s">
        <v>2780</v>
      </c>
      <c r="H1535" s="285"/>
      <c r="I1535" s="210">
        <v>295000</v>
      </c>
      <c r="J1535" s="329">
        <f t="shared" si="25"/>
        <v>5874328</v>
      </c>
      <c r="K1535" s="419"/>
      <c r="L1535" s="287"/>
      <c r="M1535" s="206"/>
    </row>
    <row r="1536" spans="2:13" s="511" customFormat="1" hidden="1" x14ac:dyDescent="0.25">
      <c r="B1536" s="206"/>
      <c r="C1536" s="207"/>
      <c r="D1536" s="206"/>
      <c r="E1536" s="208" t="s">
        <v>2779</v>
      </c>
      <c r="F1536" s="208"/>
      <c r="G1536" s="208" t="s">
        <v>2780</v>
      </c>
      <c r="H1536" s="285"/>
      <c r="I1536" s="210">
        <v>305000</v>
      </c>
      <c r="J1536" s="329">
        <f t="shared" si="25"/>
        <v>5569328</v>
      </c>
      <c r="K1536" s="419"/>
      <c r="L1536" s="287"/>
      <c r="M1536" s="206"/>
    </row>
    <row r="1537" spans="2:13" s="511" customFormat="1" hidden="1" x14ac:dyDescent="0.25">
      <c r="B1537" s="206"/>
      <c r="C1537" s="207"/>
      <c r="D1537" s="206"/>
      <c r="E1537" s="208" t="s">
        <v>2784</v>
      </c>
      <c r="F1537" s="208"/>
      <c r="G1537" s="208" t="s">
        <v>2780</v>
      </c>
      <c r="H1537" s="285"/>
      <c r="I1537" s="210">
        <v>440000</v>
      </c>
      <c r="J1537" s="329">
        <f t="shared" si="25"/>
        <v>5129328</v>
      </c>
      <c r="K1537" s="419"/>
      <c r="L1537" s="287"/>
      <c r="M1537" s="206"/>
    </row>
    <row r="1538" spans="2:13" s="511" customFormat="1" hidden="1" x14ac:dyDescent="0.25">
      <c r="B1538" s="206"/>
      <c r="C1538" s="207"/>
      <c r="D1538" s="206"/>
      <c r="E1538" s="208"/>
      <c r="F1538" s="208"/>
      <c r="G1538" s="208"/>
      <c r="H1538" s="285"/>
      <c r="I1538" s="210"/>
      <c r="J1538" s="329">
        <f t="shared" si="25"/>
        <v>5129328</v>
      </c>
      <c r="K1538" s="419"/>
      <c r="L1538" s="287"/>
      <c r="M1538" s="206"/>
    </row>
    <row r="1539" spans="2:13" s="511" customFormat="1" hidden="1" x14ac:dyDescent="0.25">
      <c r="B1539" s="206"/>
      <c r="C1539" s="207"/>
      <c r="D1539" s="206"/>
      <c r="E1539" s="206"/>
      <c r="F1539" s="206"/>
      <c r="G1539" s="208"/>
      <c r="H1539" s="285"/>
      <c r="I1539" s="210"/>
      <c r="J1539" s="329">
        <f t="shared" si="25"/>
        <v>5129328</v>
      </c>
      <c r="K1539" s="419"/>
      <c r="L1539" s="287"/>
      <c r="M1539" s="206"/>
    </row>
    <row r="1540" spans="2:13" s="511" customFormat="1" hidden="1" x14ac:dyDescent="0.25">
      <c r="B1540" s="206"/>
      <c r="C1540" s="207">
        <v>43894</v>
      </c>
      <c r="D1540" s="206" t="s">
        <v>2770</v>
      </c>
      <c r="E1540" s="206" t="s">
        <v>2772</v>
      </c>
      <c r="F1540" s="206"/>
      <c r="G1540" s="208" t="s">
        <v>2771</v>
      </c>
      <c r="H1540" s="285"/>
      <c r="I1540" s="210">
        <v>1500000</v>
      </c>
      <c r="J1540" s="329">
        <f t="shared" si="25"/>
        <v>3629328</v>
      </c>
      <c r="K1540" s="419"/>
      <c r="L1540" s="287"/>
      <c r="M1540" s="206"/>
    </row>
    <row r="1541" spans="2:13" s="511" customFormat="1" hidden="1" x14ac:dyDescent="0.25">
      <c r="B1541" s="206"/>
      <c r="C1541" s="207">
        <v>43894</v>
      </c>
      <c r="D1541" s="206" t="s">
        <v>2773</v>
      </c>
      <c r="E1541" s="206" t="s">
        <v>2774</v>
      </c>
      <c r="F1541" s="206"/>
      <c r="G1541" s="208" t="s">
        <v>2739</v>
      </c>
      <c r="H1541" s="285"/>
      <c r="I1541" s="210">
        <v>1850000</v>
      </c>
      <c r="J1541" s="329">
        <f t="shared" si="25"/>
        <v>1779328</v>
      </c>
      <c r="K1541" s="419"/>
      <c r="L1541" s="287"/>
      <c r="M1541" s="206"/>
    </row>
    <row r="1542" spans="2:13" s="511" customFormat="1" hidden="1" x14ac:dyDescent="0.25">
      <c r="B1542" s="206"/>
      <c r="C1542" s="207"/>
      <c r="D1542" s="206"/>
      <c r="E1542" s="206"/>
      <c r="F1542" s="206"/>
      <c r="G1542" s="208"/>
      <c r="H1542" s="285"/>
      <c r="I1542" s="210"/>
      <c r="J1542" s="329">
        <f t="shared" si="25"/>
        <v>1779328</v>
      </c>
      <c r="K1542" s="419"/>
      <c r="L1542" s="287"/>
      <c r="M1542" s="206"/>
    </row>
    <row r="1543" spans="2:13" s="511" customFormat="1" hidden="1" x14ac:dyDescent="0.25">
      <c r="B1543" s="206"/>
      <c r="C1543" s="207"/>
      <c r="D1543" s="206"/>
      <c r="E1543" s="206"/>
      <c r="F1543" s="206"/>
      <c r="G1543" s="208"/>
      <c r="H1543" s="285"/>
      <c r="I1543" s="210"/>
      <c r="J1543" s="329">
        <f t="shared" si="25"/>
        <v>1779328</v>
      </c>
      <c r="K1543" s="419"/>
      <c r="L1543" s="287"/>
      <c r="M1543" s="206"/>
    </row>
    <row r="1544" spans="2:13" s="511" customFormat="1" hidden="1" x14ac:dyDescent="0.25">
      <c r="B1544" s="206"/>
      <c r="C1544" s="207"/>
      <c r="D1544" s="429" t="s">
        <v>2785</v>
      </c>
      <c r="E1544" s="206"/>
      <c r="F1544" s="206"/>
      <c r="G1544" s="208"/>
      <c r="H1544" s="285">
        <v>21005072</v>
      </c>
      <c r="I1544" s="210"/>
      <c r="J1544" s="329">
        <f t="shared" si="25"/>
        <v>22784400</v>
      </c>
      <c r="K1544" s="419"/>
      <c r="L1544" s="287"/>
      <c r="M1544" s="206"/>
    </row>
    <row r="1545" spans="2:13" s="511" customFormat="1" hidden="1" x14ac:dyDescent="0.25">
      <c r="B1545" s="206"/>
      <c r="C1545" s="207">
        <v>43900</v>
      </c>
      <c r="D1545" s="206" t="s">
        <v>2786</v>
      </c>
      <c r="E1545" s="206" t="s">
        <v>2787</v>
      </c>
      <c r="F1545" s="206"/>
      <c r="G1545" s="208" t="s">
        <v>1930</v>
      </c>
      <c r="H1545" s="285"/>
      <c r="I1545" s="210">
        <v>450000</v>
      </c>
      <c r="J1545" s="329">
        <f t="shared" si="25"/>
        <v>22334400</v>
      </c>
      <c r="K1545" s="419"/>
      <c r="L1545" s="287"/>
      <c r="M1545" s="206"/>
    </row>
    <row r="1546" spans="2:13" s="511" customFormat="1" hidden="1" x14ac:dyDescent="0.25">
      <c r="B1546" s="206"/>
      <c r="C1546" s="207">
        <v>43900</v>
      </c>
      <c r="D1546" s="206" t="s">
        <v>2788</v>
      </c>
      <c r="E1546" s="206"/>
      <c r="F1546" s="206"/>
      <c r="G1546" s="208"/>
      <c r="H1546" s="349">
        <v>1500000</v>
      </c>
      <c r="I1546" s="210"/>
      <c r="J1546" s="329">
        <f t="shared" si="25"/>
        <v>23834400</v>
      </c>
      <c r="K1546" s="419"/>
      <c r="L1546" s="287"/>
      <c r="M1546" s="206"/>
    </row>
    <row r="1547" spans="2:13" s="511" customFormat="1" hidden="1" x14ac:dyDescent="0.25">
      <c r="B1547" s="206"/>
      <c r="C1547" s="207">
        <v>43900</v>
      </c>
      <c r="D1547" s="206" t="s">
        <v>2790</v>
      </c>
      <c r="E1547" s="206" t="s">
        <v>2789</v>
      </c>
      <c r="F1547" s="206"/>
      <c r="G1547" s="208" t="s">
        <v>787</v>
      </c>
      <c r="H1547" s="285"/>
      <c r="I1547" s="210">
        <v>1198444</v>
      </c>
      <c r="J1547" s="329">
        <f t="shared" si="25"/>
        <v>22635956</v>
      </c>
      <c r="K1547" s="419"/>
      <c r="L1547" s="287"/>
      <c r="M1547" s="206"/>
    </row>
    <row r="1548" spans="2:13" s="511" customFormat="1" hidden="1" x14ac:dyDescent="0.25">
      <c r="B1548" s="206"/>
      <c r="C1548" s="207">
        <v>43901</v>
      </c>
      <c r="D1548" s="206" t="s">
        <v>2792</v>
      </c>
      <c r="E1548" s="206" t="s">
        <v>2791</v>
      </c>
      <c r="F1548" s="206"/>
      <c r="G1548" s="208" t="s">
        <v>2793</v>
      </c>
      <c r="H1548" s="285"/>
      <c r="I1548" s="210">
        <v>66000</v>
      </c>
      <c r="J1548" s="329">
        <f t="shared" si="25"/>
        <v>22569956</v>
      </c>
      <c r="K1548" s="419"/>
      <c r="L1548" s="287"/>
      <c r="M1548" s="206"/>
    </row>
    <row r="1549" spans="2:13" s="511" customFormat="1" hidden="1" x14ac:dyDescent="0.25">
      <c r="B1549" s="206"/>
      <c r="C1549" s="207">
        <v>43902</v>
      </c>
      <c r="D1549" s="206" t="s">
        <v>2919</v>
      </c>
      <c r="E1549" s="206" t="s">
        <v>2794</v>
      </c>
      <c r="F1549" s="206"/>
      <c r="G1549" s="208" t="s">
        <v>74</v>
      </c>
      <c r="H1549" s="285"/>
      <c r="I1549" s="210">
        <v>5900000</v>
      </c>
      <c r="J1549" s="329">
        <f t="shared" ref="J1549:J1612" si="26">J1548+H1549-I1549</f>
        <v>16669956</v>
      </c>
      <c r="K1549" s="419"/>
      <c r="L1549" s="287"/>
      <c r="M1549" s="206"/>
    </row>
    <row r="1550" spans="2:13" s="511" customFormat="1" hidden="1" x14ac:dyDescent="0.25">
      <c r="B1550" s="206"/>
      <c r="C1550" s="207">
        <v>43902</v>
      </c>
      <c r="D1550" s="206" t="s">
        <v>2795</v>
      </c>
      <c r="E1550" s="206" t="s">
        <v>2796</v>
      </c>
      <c r="F1550" s="206"/>
      <c r="G1550" s="208" t="s">
        <v>74</v>
      </c>
      <c r="H1550" s="285"/>
      <c r="I1550" s="210">
        <v>120000</v>
      </c>
      <c r="J1550" s="329">
        <f t="shared" si="26"/>
        <v>16549956</v>
      </c>
      <c r="K1550" s="419"/>
      <c r="L1550" s="287"/>
      <c r="M1550" s="206"/>
    </row>
    <row r="1551" spans="2:13" s="511" customFormat="1" hidden="1" x14ac:dyDescent="0.25">
      <c r="B1551" s="206"/>
      <c r="C1551" s="207">
        <v>43902</v>
      </c>
      <c r="D1551" s="206" t="s">
        <v>2797</v>
      </c>
      <c r="E1551" s="206" t="s">
        <v>2798</v>
      </c>
      <c r="F1551" s="206"/>
      <c r="G1551" s="208" t="s">
        <v>291</v>
      </c>
      <c r="H1551" s="285"/>
      <c r="I1551" s="210">
        <v>800000</v>
      </c>
      <c r="J1551" s="329">
        <f t="shared" si="26"/>
        <v>15749956</v>
      </c>
      <c r="K1551" s="419"/>
      <c r="L1551" s="287"/>
      <c r="M1551" s="206"/>
    </row>
    <row r="1552" spans="2:13" s="511" customFormat="1" hidden="1" x14ac:dyDescent="0.25">
      <c r="B1552" s="206"/>
      <c r="C1552" s="207">
        <v>43902</v>
      </c>
      <c r="D1552" s="206" t="s">
        <v>2799</v>
      </c>
      <c r="E1552" s="206" t="s">
        <v>2800</v>
      </c>
      <c r="F1552" s="206"/>
      <c r="G1552" s="208" t="s">
        <v>74</v>
      </c>
      <c r="H1552" s="285"/>
      <c r="I1552" s="210">
        <v>40000</v>
      </c>
      <c r="J1552" s="329">
        <f t="shared" si="26"/>
        <v>15709956</v>
      </c>
      <c r="K1552" s="419"/>
      <c r="L1552" s="287"/>
      <c r="M1552" s="206"/>
    </row>
    <row r="1553" spans="2:13" s="511" customFormat="1" hidden="1" x14ac:dyDescent="0.25">
      <c r="B1553" s="206"/>
      <c r="C1553" s="207">
        <v>43903</v>
      </c>
      <c r="D1553" s="206" t="s">
        <v>2650</v>
      </c>
      <c r="E1553" s="206" t="s">
        <v>2801</v>
      </c>
      <c r="F1553" s="206"/>
      <c r="G1553" s="208" t="s">
        <v>1999</v>
      </c>
      <c r="H1553" s="285"/>
      <c r="I1553" s="210">
        <v>192000</v>
      </c>
      <c r="J1553" s="329">
        <f t="shared" si="26"/>
        <v>15517956</v>
      </c>
      <c r="K1553" s="419"/>
      <c r="L1553" s="287"/>
      <c r="M1553" s="206"/>
    </row>
    <row r="1554" spans="2:13" s="511" customFormat="1" hidden="1" x14ac:dyDescent="0.25">
      <c r="B1554" s="206"/>
      <c r="C1554" s="207">
        <v>43903</v>
      </c>
      <c r="D1554" s="206" t="s">
        <v>2802</v>
      </c>
      <c r="E1554" s="206" t="s">
        <v>2803</v>
      </c>
      <c r="F1554" s="206"/>
      <c r="G1554" s="208" t="s">
        <v>1754</v>
      </c>
      <c r="H1554" s="285"/>
      <c r="I1554" s="210">
        <v>10000</v>
      </c>
      <c r="J1554" s="329">
        <f t="shared" si="26"/>
        <v>15507956</v>
      </c>
      <c r="K1554" s="419"/>
      <c r="L1554" s="287"/>
      <c r="M1554" s="206"/>
    </row>
    <row r="1555" spans="2:13" s="511" customFormat="1" hidden="1" x14ac:dyDescent="0.25">
      <c r="B1555" s="206"/>
      <c r="C1555" s="207">
        <v>43903</v>
      </c>
      <c r="D1555" s="206" t="s">
        <v>2807</v>
      </c>
      <c r="E1555" s="206"/>
      <c r="F1555" s="206"/>
      <c r="G1555" s="208"/>
      <c r="H1555" s="349">
        <v>1850000</v>
      </c>
      <c r="I1555" s="210"/>
      <c r="J1555" s="329">
        <f t="shared" si="26"/>
        <v>17357956</v>
      </c>
      <c r="K1555" s="419"/>
      <c r="L1555" s="287"/>
      <c r="M1555" s="206"/>
    </row>
    <row r="1556" spans="2:13" s="511" customFormat="1" hidden="1" x14ac:dyDescent="0.25">
      <c r="B1556" s="206"/>
      <c r="C1556" s="207">
        <v>43903</v>
      </c>
      <c r="D1556" s="206" t="s">
        <v>2805</v>
      </c>
      <c r="E1556" s="206" t="s">
        <v>2804</v>
      </c>
      <c r="F1556" s="206"/>
      <c r="G1556" s="208" t="s">
        <v>561</v>
      </c>
      <c r="H1556" s="285"/>
      <c r="I1556" s="210">
        <v>2250341</v>
      </c>
      <c r="J1556" s="329">
        <f t="shared" si="26"/>
        <v>15107615</v>
      </c>
      <c r="K1556" s="419"/>
      <c r="L1556" s="287"/>
      <c r="M1556" s="206"/>
    </row>
    <row r="1557" spans="2:13" s="511" customFormat="1" hidden="1" x14ac:dyDescent="0.25">
      <c r="B1557" s="206"/>
      <c r="C1557" s="207">
        <v>43903</v>
      </c>
      <c r="D1557" s="206" t="s">
        <v>2808</v>
      </c>
      <c r="E1557" s="206" t="s">
        <v>2809</v>
      </c>
      <c r="F1557" s="206"/>
      <c r="G1557" s="208" t="s">
        <v>1185</v>
      </c>
      <c r="H1557" s="285"/>
      <c r="I1557" s="210">
        <v>63000</v>
      </c>
      <c r="J1557" s="329">
        <f t="shared" si="26"/>
        <v>15044615</v>
      </c>
      <c r="K1557" s="419"/>
      <c r="L1557" s="287"/>
      <c r="M1557" s="206"/>
    </row>
    <row r="1558" spans="2:13" s="511" customFormat="1" hidden="1" x14ac:dyDescent="0.25">
      <c r="B1558" s="206"/>
      <c r="C1558" s="207">
        <v>43906</v>
      </c>
      <c r="D1558" s="206" t="s">
        <v>2810</v>
      </c>
      <c r="E1558" s="206" t="s">
        <v>2811</v>
      </c>
      <c r="F1558" s="206"/>
      <c r="G1558" s="208" t="s">
        <v>1885</v>
      </c>
      <c r="H1558" s="285"/>
      <c r="I1558" s="210">
        <v>100000</v>
      </c>
      <c r="J1558" s="329">
        <f t="shared" si="26"/>
        <v>14944615</v>
      </c>
      <c r="K1558" s="419"/>
      <c r="L1558" s="287"/>
      <c r="M1558" s="206"/>
    </row>
    <row r="1559" spans="2:13" s="511" customFormat="1" hidden="1" x14ac:dyDescent="0.25">
      <c r="B1559" s="206"/>
      <c r="C1559" s="207">
        <v>43906</v>
      </c>
      <c r="D1559" s="206" t="s">
        <v>2813</v>
      </c>
      <c r="E1559" s="206" t="s">
        <v>2812</v>
      </c>
      <c r="F1559" s="206"/>
      <c r="G1559" s="208" t="s">
        <v>2814</v>
      </c>
      <c r="H1559" s="285"/>
      <c r="I1559" s="210">
        <v>341500</v>
      </c>
      <c r="J1559" s="329">
        <f t="shared" si="26"/>
        <v>14603115</v>
      </c>
      <c r="K1559" s="419"/>
      <c r="L1559" s="287"/>
      <c r="M1559" s="206"/>
    </row>
    <row r="1560" spans="2:13" s="511" customFormat="1" hidden="1" x14ac:dyDescent="0.25">
      <c r="B1560" s="206"/>
      <c r="C1560" s="207">
        <v>43906</v>
      </c>
      <c r="D1560" s="206" t="s">
        <v>2815</v>
      </c>
      <c r="E1560" s="206" t="s">
        <v>2816</v>
      </c>
      <c r="F1560" s="206"/>
      <c r="G1560" s="208" t="s">
        <v>2817</v>
      </c>
      <c r="H1560" s="285"/>
      <c r="I1560" s="210">
        <v>2530500</v>
      </c>
      <c r="J1560" s="329">
        <f t="shared" si="26"/>
        <v>12072615</v>
      </c>
      <c r="K1560" s="419"/>
      <c r="L1560" s="287"/>
      <c r="M1560" s="206"/>
    </row>
    <row r="1561" spans="2:13" s="511" customFormat="1" hidden="1" x14ac:dyDescent="0.25">
      <c r="B1561" s="206"/>
      <c r="C1561" s="207">
        <v>43907</v>
      </c>
      <c r="D1561" s="206" t="s">
        <v>2819</v>
      </c>
      <c r="E1561" s="206" t="s">
        <v>2818</v>
      </c>
      <c r="F1561" s="206"/>
      <c r="G1561" s="208" t="s">
        <v>1586</v>
      </c>
      <c r="H1561" s="285"/>
      <c r="I1561" s="210">
        <v>123100</v>
      </c>
      <c r="J1561" s="329">
        <f t="shared" si="26"/>
        <v>11949515</v>
      </c>
      <c r="K1561" s="419"/>
      <c r="L1561" s="287"/>
      <c r="M1561" s="206"/>
    </row>
    <row r="1562" spans="2:13" s="511" customFormat="1" hidden="1" x14ac:dyDescent="0.25">
      <c r="B1562" s="206"/>
      <c r="C1562" s="433"/>
      <c r="D1562" s="433"/>
      <c r="E1562" s="206" t="s">
        <v>2820</v>
      </c>
      <c r="F1562" s="206"/>
      <c r="G1562" s="208" t="s">
        <v>1586</v>
      </c>
      <c r="H1562" s="285"/>
      <c r="I1562" s="210">
        <v>1040700</v>
      </c>
      <c r="J1562" s="329">
        <f t="shared" si="26"/>
        <v>10908815</v>
      </c>
      <c r="K1562" s="419"/>
      <c r="L1562" s="287"/>
      <c r="M1562" s="206"/>
    </row>
    <row r="1563" spans="2:13" s="511" customFormat="1" hidden="1" x14ac:dyDescent="0.25">
      <c r="B1563" s="206"/>
      <c r="C1563" s="207">
        <v>43908</v>
      </c>
      <c r="D1563" s="206" t="s">
        <v>2821</v>
      </c>
      <c r="E1563" s="206" t="s">
        <v>2822</v>
      </c>
      <c r="F1563" s="206"/>
      <c r="G1563" s="208" t="s">
        <v>2178</v>
      </c>
      <c r="H1563" s="285"/>
      <c r="I1563" s="210">
        <v>500000</v>
      </c>
      <c r="J1563" s="329">
        <f t="shared" si="26"/>
        <v>10408815</v>
      </c>
      <c r="K1563" s="419"/>
      <c r="L1563" s="287"/>
      <c r="M1563" s="206"/>
    </row>
    <row r="1564" spans="2:13" s="511" customFormat="1" hidden="1" x14ac:dyDescent="0.25">
      <c r="B1564" s="206"/>
      <c r="C1564" s="207">
        <v>43908</v>
      </c>
      <c r="D1564" s="206" t="s">
        <v>2823</v>
      </c>
      <c r="E1564" s="206" t="s">
        <v>2824</v>
      </c>
      <c r="F1564" s="206"/>
      <c r="G1564" s="208" t="s">
        <v>1999</v>
      </c>
      <c r="H1564" s="285"/>
      <c r="I1564" s="210">
        <v>252000</v>
      </c>
      <c r="J1564" s="329">
        <f t="shared" si="26"/>
        <v>10156815</v>
      </c>
      <c r="K1564" s="419"/>
      <c r="L1564" s="287"/>
      <c r="M1564" s="206"/>
    </row>
    <row r="1565" spans="2:13" s="511" customFormat="1" hidden="1" x14ac:dyDescent="0.25">
      <c r="B1565" s="206"/>
      <c r="C1565" s="207">
        <v>43908</v>
      </c>
      <c r="D1565" s="206" t="s">
        <v>2760</v>
      </c>
      <c r="E1565" s="206" t="s">
        <v>2825</v>
      </c>
      <c r="F1565" s="206"/>
      <c r="G1565" s="208" t="s">
        <v>1185</v>
      </c>
      <c r="H1565" s="285"/>
      <c r="I1565" s="210">
        <v>95000</v>
      </c>
      <c r="J1565" s="329">
        <f t="shared" si="26"/>
        <v>10061815</v>
      </c>
      <c r="K1565" s="419"/>
      <c r="L1565" s="287"/>
      <c r="M1565" s="433"/>
    </row>
    <row r="1566" spans="2:13" s="511" customFormat="1" hidden="1" x14ac:dyDescent="0.25">
      <c r="B1566" s="206"/>
      <c r="C1566" s="207">
        <v>43908</v>
      </c>
      <c r="D1566" s="206" t="s">
        <v>2826</v>
      </c>
      <c r="E1566" s="206" t="s">
        <v>2827</v>
      </c>
      <c r="F1566" s="206"/>
      <c r="G1566" s="208" t="s">
        <v>2793</v>
      </c>
      <c r="H1566" s="285"/>
      <c r="I1566" s="210">
        <v>30000</v>
      </c>
      <c r="J1566" s="329">
        <f t="shared" si="26"/>
        <v>10031815</v>
      </c>
      <c r="K1566" s="419"/>
      <c r="L1566" s="287"/>
      <c r="M1566" s="433"/>
    </row>
    <row r="1567" spans="2:13" s="511" customFormat="1" hidden="1" x14ac:dyDescent="0.25">
      <c r="B1567" s="206"/>
      <c r="C1567" s="207">
        <v>43908</v>
      </c>
      <c r="D1567" s="206" t="s">
        <v>2828</v>
      </c>
      <c r="E1567" s="206" t="s">
        <v>2829</v>
      </c>
      <c r="F1567" s="206"/>
      <c r="G1567" s="208" t="s">
        <v>2830</v>
      </c>
      <c r="H1567" s="285"/>
      <c r="I1567" s="210">
        <v>2855521</v>
      </c>
      <c r="J1567" s="329">
        <f t="shared" si="26"/>
        <v>7176294</v>
      </c>
      <c r="K1567" s="419"/>
      <c r="L1567" s="287"/>
      <c r="M1567" s="433"/>
    </row>
    <row r="1568" spans="2:13" s="511" customFormat="1" hidden="1" x14ac:dyDescent="0.25">
      <c r="B1568" s="206"/>
      <c r="C1568" s="206"/>
      <c r="D1568" s="206"/>
      <c r="E1568" s="206"/>
      <c r="F1568" s="206"/>
      <c r="G1568" s="208"/>
      <c r="H1568" s="285"/>
      <c r="I1568" s="210"/>
      <c r="J1568" s="329">
        <f t="shared" si="26"/>
        <v>7176294</v>
      </c>
      <c r="K1568" s="419"/>
      <c r="L1568" s="287"/>
      <c r="M1568" s="433"/>
    </row>
    <row r="1569" spans="2:11" s="511" customFormat="1" hidden="1" x14ac:dyDescent="0.25">
      <c r="B1569" s="206"/>
      <c r="C1569" s="206"/>
      <c r="D1569" s="206"/>
      <c r="E1569" s="206"/>
      <c r="F1569" s="206"/>
      <c r="G1569" s="208"/>
      <c r="H1569" s="285"/>
      <c r="I1569" s="210"/>
      <c r="J1569" s="329">
        <f t="shared" si="26"/>
        <v>7176294</v>
      </c>
      <c r="K1569" s="419"/>
    </row>
    <row r="1570" spans="2:11" s="511" customFormat="1" hidden="1" x14ac:dyDescent="0.25">
      <c r="B1570" s="206"/>
      <c r="C1570" s="207">
        <v>43901</v>
      </c>
      <c r="D1570" s="206" t="s">
        <v>2831</v>
      </c>
      <c r="E1570" s="206" t="s">
        <v>2832</v>
      </c>
      <c r="F1570" s="206"/>
      <c r="G1570" s="208" t="s">
        <v>787</v>
      </c>
      <c r="H1570" s="285"/>
      <c r="I1570" s="210">
        <v>1000000</v>
      </c>
      <c r="J1570" s="329">
        <f t="shared" si="26"/>
        <v>6176294</v>
      </c>
      <c r="K1570" s="419"/>
    </row>
    <row r="1571" spans="2:11" s="511" customFormat="1" hidden="1" x14ac:dyDescent="0.25">
      <c r="B1571" s="206"/>
      <c r="C1571" s="207">
        <v>43901</v>
      </c>
      <c r="D1571" s="206" t="s">
        <v>2834</v>
      </c>
      <c r="E1571" s="206" t="s">
        <v>2833</v>
      </c>
      <c r="F1571" s="206"/>
      <c r="G1571" s="208" t="s">
        <v>1442</v>
      </c>
      <c r="H1571" s="285"/>
      <c r="I1571" s="210">
        <v>1000000</v>
      </c>
      <c r="J1571" s="329">
        <f t="shared" si="26"/>
        <v>5176294</v>
      </c>
      <c r="K1571" s="419"/>
    </row>
    <row r="1572" spans="2:11" s="511" customFormat="1" hidden="1" x14ac:dyDescent="0.25">
      <c r="B1572" s="206"/>
      <c r="C1572" s="207">
        <v>43901</v>
      </c>
      <c r="D1572" s="206" t="s">
        <v>2831</v>
      </c>
      <c r="E1572" s="206" t="s">
        <v>2835</v>
      </c>
      <c r="F1572" s="206"/>
      <c r="G1572" s="208" t="s">
        <v>2836</v>
      </c>
      <c r="H1572" s="285"/>
      <c r="I1572" s="210">
        <v>1500000</v>
      </c>
      <c r="J1572" s="329">
        <f t="shared" si="26"/>
        <v>3676294</v>
      </c>
      <c r="K1572" s="419"/>
    </row>
    <row r="1573" spans="2:11" s="511" customFormat="1" hidden="1" x14ac:dyDescent="0.25">
      <c r="B1573" s="206"/>
      <c r="C1573" s="207">
        <v>43903</v>
      </c>
      <c r="D1573" s="206" t="s">
        <v>2837</v>
      </c>
      <c r="E1573" s="206" t="s">
        <v>2838</v>
      </c>
      <c r="F1573" s="206"/>
      <c r="G1573" s="208" t="s">
        <v>1930</v>
      </c>
      <c r="H1573" s="285"/>
      <c r="I1573" s="210">
        <v>50000</v>
      </c>
      <c r="J1573" s="329">
        <f t="shared" si="26"/>
        <v>3626294</v>
      </c>
      <c r="K1573" s="419"/>
    </row>
    <row r="1574" spans="2:11" s="511" customFormat="1" hidden="1" x14ac:dyDescent="0.25">
      <c r="B1574" s="206"/>
      <c r="C1574" s="207">
        <v>43903</v>
      </c>
      <c r="D1574" s="206" t="s">
        <v>2839</v>
      </c>
      <c r="E1574" s="206" t="s">
        <v>2840</v>
      </c>
      <c r="F1574" s="206"/>
      <c r="G1574" s="208" t="s">
        <v>2806</v>
      </c>
      <c r="H1574" s="285"/>
      <c r="I1574" s="210">
        <v>165000</v>
      </c>
      <c r="J1574" s="329">
        <f t="shared" si="26"/>
        <v>3461294</v>
      </c>
      <c r="K1574" s="419"/>
    </row>
    <row r="1575" spans="2:11" s="511" customFormat="1" hidden="1" x14ac:dyDescent="0.25">
      <c r="B1575" s="206"/>
      <c r="C1575" s="207">
        <v>43906</v>
      </c>
      <c r="D1575" s="206" t="s">
        <v>2841</v>
      </c>
      <c r="E1575" s="206" t="s">
        <v>2842</v>
      </c>
      <c r="F1575" s="206"/>
      <c r="G1575" s="208" t="s">
        <v>2806</v>
      </c>
      <c r="H1575" s="285"/>
      <c r="I1575" s="210">
        <v>345000</v>
      </c>
      <c r="J1575" s="329">
        <f t="shared" si="26"/>
        <v>3116294</v>
      </c>
      <c r="K1575" s="419"/>
    </row>
    <row r="1576" spans="2:11" s="511" customFormat="1" hidden="1" x14ac:dyDescent="0.25">
      <c r="B1576" s="206"/>
      <c r="C1576" s="207">
        <v>43908</v>
      </c>
      <c r="D1576" s="206" t="s">
        <v>2843</v>
      </c>
      <c r="E1576" s="206" t="s">
        <v>2844</v>
      </c>
      <c r="F1576" s="206"/>
      <c r="G1576" s="208" t="s">
        <v>2806</v>
      </c>
      <c r="H1576" s="285"/>
      <c r="I1576" s="210">
        <v>860000</v>
      </c>
      <c r="J1576" s="329">
        <f t="shared" si="26"/>
        <v>2256294</v>
      </c>
      <c r="K1576" s="419"/>
    </row>
    <row r="1577" spans="2:11" s="511" customFormat="1" hidden="1" x14ac:dyDescent="0.25">
      <c r="B1577" s="206"/>
      <c r="C1577" s="207">
        <v>43908</v>
      </c>
      <c r="D1577" s="206" t="s">
        <v>2846</v>
      </c>
      <c r="E1577" s="206" t="s">
        <v>2845</v>
      </c>
      <c r="F1577" s="206"/>
      <c r="G1577" s="208" t="s">
        <v>2806</v>
      </c>
      <c r="H1577" s="285"/>
      <c r="I1577" s="210">
        <v>440000</v>
      </c>
      <c r="J1577" s="329">
        <f t="shared" si="26"/>
        <v>1816294</v>
      </c>
      <c r="K1577" s="419"/>
    </row>
    <row r="1578" spans="2:11" s="511" customFormat="1" hidden="1" x14ac:dyDescent="0.25">
      <c r="B1578" s="206"/>
      <c r="C1578" s="206"/>
      <c r="D1578" s="206"/>
      <c r="E1578" s="206"/>
      <c r="F1578" s="206"/>
      <c r="G1578" s="208"/>
      <c r="H1578" s="285"/>
      <c r="I1578" s="210"/>
      <c r="J1578" s="329">
        <f t="shared" si="26"/>
        <v>1816294</v>
      </c>
      <c r="K1578" s="419"/>
    </row>
    <row r="1579" spans="2:11" s="511" customFormat="1" hidden="1" x14ac:dyDescent="0.25">
      <c r="B1579" s="206"/>
      <c r="C1579" s="206"/>
      <c r="D1579" s="206"/>
      <c r="E1579" s="206"/>
      <c r="F1579" s="206"/>
      <c r="G1579" s="208"/>
      <c r="H1579" s="285"/>
      <c r="I1579" s="210"/>
      <c r="J1579" s="329">
        <f t="shared" si="26"/>
        <v>1816294</v>
      </c>
      <c r="K1579" s="419"/>
    </row>
    <row r="1580" spans="2:11" s="511" customFormat="1" hidden="1" x14ac:dyDescent="0.25">
      <c r="B1580" s="206"/>
      <c r="C1580" s="206"/>
      <c r="D1580" s="429" t="s">
        <v>2918</v>
      </c>
      <c r="E1580" s="206"/>
      <c r="F1580" s="206"/>
      <c r="G1580" s="208"/>
      <c r="H1580" s="285">
        <v>18958106</v>
      </c>
      <c r="I1580" s="210"/>
      <c r="J1580" s="329">
        <f t="shared" si="26"/>
        <v>20774400</v>
      </c>
      <c r="K1580" s="419"/>
    </row>
    <row r="1581" spans="2:11" s="511" customFormat="1" hidden="1" x14ac:dyDescent="0.25">
      <c r="B1581" s="206"/>
      <c r="C1581" s="207">
        <v>43910</v>
      </c>
      <c r="D1581" s="206" t="s">
        <v>2847</v>
      </c>
      <c r="E1581" s="206" t="s">
        <v>2848</v>
      </c>
      <c r="F1581" s="206"/>
      <c r="G1581" s="208" t="s">
        <v>2849</v>
      </c>
      <c r="H1581" s="285"/>
      <c r="I1581" s="210">
        <v>900000</v>
      </c>
      <c r="J1581" s="329">
        <f t="shared" si="26"/>
        <v>19874400</v>
      </c>
      <c r="K1581" s="419"/>
    </row>
    <row r="1582" spans="2:11" s="511" customFormat="1" hidden="1" x14ac:dyDescent="0.25">
      <c r="B1582" s="206"/>
      <c r="C1582" s="207">
        <v>43910</v>
      </c>
      <c r="D1582" s="206" t="s">
        <v>2847</v>
      </c>
      <c r="E1582" s="206" t="s">
        <v>2850</v>
      </c>
      <c r="F1582" s="206"/>
      <c r="G1582" s="208" t="s">
        <v>2851</v>
      </c>
      <c r="H1582" s="285"/>
      <c r="I1582" s="210">
        <v>650000</v>
      </c>
      <c r="J1582" s="329">
        <f t="shared" si="26"/>
        <v>19224400</v>
      </c>
      <c r="K1582" s="419"/>
    </row>
    <row r="1583" spans="2:11" s="511" customFormat="1" hidden="1" x14ac:dyDescent="0.25">
      <c r="B1583" s="206"/>
      <c r="C1583" s="207">
        <v>43910</v>
      </c>
      <c r="D1583" s="206" t="s">
        <v>2852</v>
      </c>
      <c r="E1583" s="206" t="s">
        <v>2853</v>
      </c>
      <c r="F1583" s="206"/>
      <c r="G1583" s="208" t="s">
        <v>1705</v>
      </c>
      <c r="H1583" s="285"/>
      <c r="I1583" s="210">
        <v>264500</v>
      </c>
      <c r="J1583" s="329">
        <f t="shared" si="26"/>
        <v>18959900</v>
      </c>
      <c r="K1583" s="419"/>
    </row>
    <row r="1584" spans="2:11" s="511" customFormat="1" hidden="1" x14ac:dyDescent="0.25">
      <c r="B1584" s="206"/>
      <c r="C1584" s="207">
        <v>43910</v>
      </c>
      <c r="D1584" s="206" t="s">
        <v>2854</v>
      </c>
      <c r="E1584" s="206" t="s">
        <v>2855</v>
      </c>
      <c r="F1584" s="206"/>
      <c r="G1584" s="208" t="s">
        <v>1705</v>
      </c>
      <c r="H1584" s="285"/>
      <c r="I1584" s="210">
        <v>382300</v>
      </c>
      <c r="J1584" s="329">
        <f t="shared" si="26"/>
        <v>18577600</v>
      </c>
      <c r="K1584" s="419"/>
    </row>
    <row r="1585" spans="2:11" s="511" customFormat="1" hidden="1" x14ac:dyDescent="0.25">
      <c r="B1585" s="206"/>
      <c r="C1585" s="207">
        <v>43910</v>
      </c>
      <c r="D1585" s="206" t="s">
        <v>2904</v>
      </c>
      <c r="E1585" s="206" t="s">
        <v>2905</v>
      </c>
      <c r="F1585" s="206"/>
      <c r="G1585" s="208" t="s">
        <v>1885</v>
      </c>
      <c r="H1585" s="285"/>
      <c r="I1585" s="210">
        <v>165384</v>
      </c>
      <c r="J1585" s="329">
        <f t="shared" si="26"/>
        <v>18412216</v>
      </c>
      <c r="K1585" s="419"/>
    </row>
    <row r="1586" spans="2:11" s="511" customFormat="1" hidden="1" x14ac:dyDescent="0.25">
      <c r="B1586" s="206"/>
      <c r="C1586" s="207">
        <v>43911</v>
      </c>
      <c r="D1586" s="206" t="s">
        <v>2856</v>
      </c>
      <c r="E1586" s="206"/>
      <c r="F1586" s="206"/>
      <c r="G1586" s="208" t="s">
        <v>561</v>
      </c>
      <c r="H1586" s="285">
        <v>440000</v>
      </c>
      <c r="I1586" s="210"/>
      <c r="J1586" s="329">
        <f t="shared" si="26"/>
        <v>18852216</v>
      </c>
      <c r="K1586" s="419"/>
    </row>
    <row r="1587" spans="2:11" s="511" customFormat="1" hidden="1" x14ac:dyDescent="0.25">
      <c r="B1587" s="206"/>
      <c r="C1587" s="207">
        <v>43911</v>
      </c>
      <c r="D1587" s="206" t="s">
        <v>2858</v>
      </c>
      <c r="E1587" s="206" t="s">
        <v>2857</v>
      </c>
      <c r="F1587" s="206"/>
      <c r="G1587" s="208" t="s">
        <v>561</v>
      </c>
      <c r="H1587" s="285"/>
      <c r="I1587" s="210">
        <v>440000</v>
      </c>
      <c r="J1587" s="329">
        <f t="shared" si="26"/>
        <v>18412216</v>
      </c>
      <c r="K1587" s="419"/>
    </row>
    <row r="1588" spans="2:11" s="511" customFormat="1" hidden="1" x14ac:dyDescent="0.25">
      <c r="B1588" s="206"/>
      <c r="C1588" s="207">
        <v>43911</v>
      </c>
      <c r="D1588" s="206" t="s">
        <v>2859</v>
      </c>
      <c r="E1588" s="206"/>
      <c r="F1588" s="206"/>
      <c r="G1588" s="208" t="s">
        <v>561</v>
      </c>
      <c r="H1588" s="285">
        <v>165000</v>
      </c>
      <c r="I1588" s="210"/>
      <c r="J1588" s="329">
        <f t="shared" si="26"/>
        <v>18577216</v>
      </c>
      <c r="K1588" s="419"/>
    </row>
    <row r="1589" spans="2:11" s="511" customFormat="1" hidden="1" x14ac:dyDescent="0.25">
      <c r="B1589" s="206"/>
      <c r="C1589" s="207">
        <v>43911</v>
      </c>
      <c r="D1589" s="206" t="s">
        <v>2860</v>
      </c>
      <c r="E1589" s="206" t="s">
        <v>2861</v>
      </c>
      <c r="F1589" s="206"/>
      <c r="G1589" s="208" t="s">
        <v>561</v>
      </c>
      <c r="H1589" s="285"/>
      <c r="I1589" s="210">
        <v>165000</v>
      </c>
      <c r="J1589" s="329">
        <f t="shared" si="26"/>
        <v>18412216</v>
      </c>
      <c r="K1589" s="419"/>
    </row>
    <row r="1590" spans="2:11" s="511" customFormat="1" hidden="1" x14ac:dyDescent="0.25">
      <c r="B1590" s="206"/>
      <c r="C1590" s="207">
        <v>43911</v>
      </c>
      <c r="D1590" s="206" t="s">
        <v>2862</v>
      </c>
      <c r="E1590" s="206"/>
      <c r="F1590" s="206"/>
      <c r="G1590" s="208" t="s">
        <v>561</v>
      </c>
      <c r="H1590" s="285">
        <v>860000</v>
      </c>
      <c r="I1590" s="210"/>
      <c r="J1590" s="329">
        <f t="shared" si="26"/>
        <v>19272216</v>
      </c>
      <c r="K1590" s="419"/>
    </row>
    <row r="1591" spans="2:11" s="511" customFormat="1" hidden="1" x14ac:dyDescent="0.25">
      <c r="B1591" s="206"/>
      <c r="C1591" s="207">
        <v>43911</v>
      </c>
      <c r="D1591" s="206" t="s">
        <v>2863</v>
      </c>
      <c r="E1591" s="206" t="s">
        <v>2864</v>
      </c>
      <c r="F1591" s="206"/>
      <c r="G1591" s="208" t="s">
        <v>561</v>
      </c>
      <c r="H1591" s="285"/>
      <c r="I1591" s="210">
        <v>860000</v>
      </c>
      <c r="J1591" s="329">
        <f t="shared" si="26"/>
        <v>18412216</v>
      </c>
      <c r="K1591" s="419"/>
    </row>
    <row r="1592" spans="2:11" s="511" customFormat="1" hidden="1" x14ac:dyDescent="0.25">
      <c r="B1592" s="206"/>
      <c r="C1592" s="207">
        <v>43911</v>
      </c>
      <c r="D1592" s="206" t="s">
        <v>2865</v>
      </c>
      <c r="E1592" s="206"/>
      <c r="F1592" s="206"/>
      <c r="G1592" s="208" t="s">
        <v>561</v>
      </c>
      <c r="H1592" s="285">
        <v>345000</v>
      </c>
      <c r="I1592" s="210"/>
      <c r="J1592" s="329">
        <f t="shared" si="26"/>
        <v>18757216</v>
      </c>
      <c r="K1592" s="419"/>
    </row>
    <row r="1593" spans="2:11" s="511" customFormat="1" hidden="1" x14ac:dyDescent="0.25">
      <c r="B1593" s="206"/>
      <c r="C1593" s="207">
        <v>43911</v>
      </c>
      <c r="D1593" s="206" t="s">
        <v>2866</v>
      </c>
      <c r="E1593" s="206" t="s">
        <v>2867</v>
      </c>
      <c r="F1593" s="206"/>
      <c r="G1593" s="208" t="s">
        <v>561</v>
      </c>
      <c r="H1593" s="285"/>
      <c r="I1593" s="210">
        <v>345000</v>
      </c>
      <c r="J1593" s="329">
        <f t="shared" si="26"/>
        <v>18412216</v>
      </c>
      <c r="K1593" s="419"/>
    </row>
    <row r="1594" spans="2:11" s="511" customFormat="1" hidden="1" x14ac:dyDescent="0.25">
      <c r="B1594" s="206"/>
      <c r="C1594" s="207">
        <v>43911</v>
      </c>
      <c r="D1594" s="206" t="s">
        <v>2868</v>
      </c>
      <c r="E1594" s="206" t="s">
        <v>2869</v>
      </c>
      <c r="F1594" s="206"/>
      <c r="G1594" s="208" t="s">
        <v>2110</v>
      </c>
      <c r="H1594" s="285"/>
      <c r="I1594" s="210">
        <v>1469500</v>
      </c>
      <c r="J1594" s="329">
        <f t="shared" si="26"/>
        <v>16942716</v>
      </c>
      <c r="K1594" s="419"/>
    </row>
    <row r="1595" spans="2:11" s="511" customFormat="1" hidden="1" x14ac:dyDescent="0.25">
      <c r="B1595" s="206"/>
      <c r="C1595" s="207">
        <v>43911</v>
      </c>
      <c r="D1595" s="206" t="s">
        <v>2760</v>
      </c>
      <c r="E1595" s="206" t="s">
        <v>2903</v>
      </c>
      <c r="F1595" s="206"/>
      <c r="G1595" s="208" t="s">
        <v>651</v>
      </c>
      <c r="H1595" s="285"/>
      <c r="I1595" s="210">
        <v>67500</v>
      </c>
      <c r="J1595" s="329">
        <f t="shared" si="26"/>
        <v>16875216</v>
      </c>
      <c r="K1595" s="419"/>
    </row>
    <row r="1596" spans="2:11" s="511" customFormat="1" hidden="1" x14ac:dyDescent="0.25">
      <c r="B1596" s="206"/>
      <c r="C1596" s="207">
        <v>43913</v>
      </c>
      <c r="D1596" s="206" t="s">
        <v>2870</v>
      </c>
      <c r="E1596" s="206"/>
      <c r="F1596" s="206"/>
      <c r="G1596" s="208" t="s">
        <v>787</v>
      </c>
      <c r="H1596" s="285">
        <v>1000000</v>
      </c>
      <c r="I1596" s="210"/>
      <c r="J1596" s="329">
        <f t="shared" si="26"/>
        <v>17875216</v>
      </c>
      <c r="K1596" s="419"/>
    </row>
    <row r="1597" spans="2:11" s="511" customFormat="1" hidden="1" x14ac:dyDescent="0.25">
      <c r="B1597" s="206"/>
      <c r="C1597" s="207">
        <v>43913</v>
      </c>
      <c r="D1597" s="206" t="s">
        <v>2871</v>
      </c>
      <c r="E1597" s="206" t="s">
        <v>2872</v>
      </c>
      <c r="F1597" s="206"/>
      <c r="G1597" s="208" t="s">
        <v>787</v>
      </c>
      <c r="H1597" s="285"/>
      <c r="I1597" s="210">
        <v>817172</v>
      </c>
      <c r="J1597" s="329">
        <f t="shared" si="26"/>
        <v>17058044</v>
      </c>
      <c r="K1597" s="419"/>
    </row>
    <row r="1598" spans="2:11" s="511" customFormat="1" hidden="1" x14ac:dyDescent="0.25">
      <c r="B1598" s="206"/>
      <c r="C1598" s="207">
        <v>43914</v>
      </c>
      <c r="D1598" s="206" t="s">
        <v>2873</v>
      </c>
      <c r="E1598" s="206" t="s">
        <v>2874</v>
      </c>
      <c r="F1598" s="206"/>
      <c r="G1598" s="208" t="s">
        <v>2875</v>
      </c>
      <c r="H1598" s="285"/>
      <c r="I1598" s="210">
        <v>67500</v>
      </c>
      <c r="J1598" s="329">
        <f t="shared" si="26"/>
        <v>16990544</v>
      </c>
      <c r="K1598" s="419"/>
    </row>
    <row r="1599" spans="2:11" s="511" customFormat="1" hidden="1" x14ac:dyDescent="0.25">
      <c r="B1599" s="206"/>
      <c r="C1599" s="207">
        <v>43916</v>
      </c>
      <c r="D1599" s="206" t="s">
        <v>2876</v>
      </c>
      <c r="E1599" s="206" t="s">
        <v>2877</v>
      </c>
      <c r="F1599" s="206"/>
      <c r="G1599" s="208" t="s">
        <v>561</v>
      </c>
      <c r="H1599" s="285"/>
      <c r="I1599" s="210">
        <v>616000</v>
      </c>
      <c r="J1599" s="329">
        <f t="shared" si="26"/>
        <v>16374544</v>
      </c>
      <c r="K1599" s="419"/>
    </row>
    <row r="1600" spans="2:11" s="511" customFormat="1" hidden="1" x14ac:dyDescent="0.25">
      <c r="B1600" s="206"/>
      <c r="C1600" s="207">
        <v>43916</v>
      </c>
      <c r="D1600" s="206" t="s">
        <v>2878</v>
      </c>
      <c r="E1600" s="206"/>
      <c r="F1600" s="206"/>
      <c r="G1600" s="208" t="s">
        <v>1816</v>
      </c>
      <c r="H1600" s="285">
        <v>1000000</v>
      </c>
      <c r="I1600" s="210"/>
      <c r="J1600" s="329">
        <f t="shared" si="26"/>
        <v>17374544</v>
      </c>
      <c r="K1600" s="419"/>
    </row>
    <row r="1601" spans="2:11" s="511" customFormat="1" hidden="1" x14ac:dyDescent="0.25">
      <c r="B1601" s="206"/>
      <c r="C1601" s="207">
        <v>43916</v>
      </c>
      <c r="D1601" s="206" t="s">
        <v>2879</v>
      </c>
      <c r="E1601" s="206" t="s">
        <v>2880</v>
      </c>
      <c r="F1601" s="206"/>
      <c r="G1601" s="208" t="s">
        <v>1816</v>
      </c>
      <c r="H1601" s="285"/>
      <c r="I1601" s="210">
        <v>1007200</v>
      </c>
      <c r="J1601" s="329">
        <f t="shared" si="26"/>
        <v>16367344</v>
      </c>
      <c r="K1601" s="419"/>
    </row>
    <row r="1602" spans="2:11" s="511" customFormat="1" hidden="1" x14ac:dyDescent="0.25">
      <c r="B1602" s="206"/>
      <c r="C1602" s="207">
        <v>43916</v>
      </c>
      <c r="D1602" s="206" t="s">
        <v>2883</v>
      </c>
      <c r="E1602" s="206" t="s">
        <v>2881</v>
      </c>
      <c r="F1602" s="206"/>
      <c r="G1602" s="208" t="s">
        <v>2882</v>
      </c>
      <c r="H1602" s="285"/>
      <c r="I1602" s="210">
        <v>851000</v>
      </c>
      <c r="J1602" s="329">
        <f t="shared" si="26"/>
        <v>15516344</v>
      </c>
      <c r="K1602" s="419"/>
    </row>
    <row r="1603" spans="2:11" s="511" customFormat="1" hidden="1" x14ac:dyDescent="0.25">
      <c r="B1603" s="206"/>
      <c r="C1603" s="207">
        <v>43916</v>
      </c>
      <c r="D1603" s="206" t="s">
        <v>2884</v>
      </c>
      <c r="E1603" s="206" t="s">
        <v>2885</v>
      </c>
      <c r="F1603" s="206"/>
      <c r="G1603" s="208" t="s">
        <v>1816</v>
      </c>
      <c r="H1603" s="285"/>
      <c r="I1603" s="210">
        <v>700000</v>
      </c>
      <c r="J1603" s="329">
        <f t="shared" si="26"/>
        <v>14816344</v>
      </c>
      <c r="K1603" s="419"/>
    </row>
    <row r="1604" spans="2:11" s="511" customFormat="1" hidden="1" x14ac:dyDescent="0.25">
      <c r="B1604" s="206"/>
      <c r="C1604" s="207">
        <v>43917</v>
      </c>
      <c r="D1604" s="206" t="s">
        <v>2886</v>
      </c>
      <c r="E1604" s="206" t="s">
        <v>2887</v>
      </c>
      <c r="F1604" s="206"/>
      <c r="G1604" s="208" t="s">
        <v>2888</v>
      </c>
      <c r="H1604" s="285"/>
      <c r="I1604" s="210">
        <v>1891700</v>
      </c>
      <c r="J1604" s="329">
        <f t="shared" si="26"/>
        <v>12924644</v>
      </c>
      <c r="K1604" s="419"/>
    </row>
    <row r="1605" spans="2:11" s="511" customFormat="1" hidden="1" x14ac:dyDescent="0.25">
      <c r="B1605" s="206"/>
      <c r="C1605" s="207">
        <v>43917</v>
      </c>
      <c r="D1605" s="206" t="s">
        <v>2889</v>
      </c>
      <c r="E1605" s="206" t="s">
        <v>2890</v>
      </c>
      <c r="F1605" s="206"/>
      <c r="G1605" s="208" t="s">
        <v>2891</v>
      </c>
      <c r="H1605" s="285"/>
      <c r="I1605" s="210">
        <v>2790609</v>
      </c>
      <c r="J1605" s="329">
        <f t="shared" si="26"/>
        <v>10134035</v>
      </c>
      <c r="K1605" s="419"/>
    </row>
    <row r="1606" spans="2:11" s="511" customFormat="1" hidden="1" x14ac:dyDescent="0.25">
      <c r="B1606" s="206"/>
      <c r="C1606" s="207">
        <v>43917</v>
      </c>
      <c r="D1606" s="206" t="s">
        <v>2892</v>
      </c>
      <c r="E1606" s="206"/>
      <c r="F1606" s="206"/>
      <c r="G1606" s="208" t="s">
        <v>2893</v>
      </c>
      <c r="H1606" s="285">
        <v>1500000</v>
      </c>
      <c r="I1606" s="210"/>
      <c r="J1606" s="329">
        <f t="shared" si="26"/>
        <v>11634035</v>
      </c>
      <c r="K1606" s="419"/>
    </row>
    <row r="1607" spans="2:11" s="511" customFormat="1" hidden="1" x14ac:dyDescent="0.25">
      <c r="B1607" s="206"/>
      <c r="C1607" s="207">
        <v>43917</v>
      </c>
      <c r="D1607" s="206" t="s">
        <v>2894</v>
      </c>
      <c r="E1607" s="206" t="s">
        <v>2895</v>
      </c>
      <c r="F1607" s="206"/>
      <c r="G1607" s="208" t="s">
        <v>2755</v>
      </c>
      <c r="H1607" s="285"/>
      <c r="I1607" s="210">
        <v>1585900</v>
      </c>
      <c r="J1607" s="329">
        <f t="shared" si="26"/>
        <v>10048135</v>
      </c>
      <c r="K1607" s="419"/>
    </row>
    <row r="1608" spans="2:11" s="511" customFormat="1" hidden="1" x14ac:dyDescent="0.25">
      <c r="B1608" s="206"/>
      <c r="C1608" s="207">
        <v>43917</v>
      </c>
      <c r="D1608" s="206" t="s">
        <v>2896</v>
      </c>
      <c r="E1608" s="206" t="s">
        <v>2897</v>
      </c>
      <c r="F1608" s="206"/>
      <c r="G1608" s="208" t="s">
        <v>2891</v>
      </c>
      <c r="H1608" s="285"/>
      <c r="I1608" s="210">
        <v>2054149</v>
      </c>
      <c r="J1608" s="329">
        <f t="shared" si="26"/>
        <v>7993986</v>
      </c>
      <c r="K1608" s="419"/>
    </row>
    <row r="1609" spans="2:11" s="511" customFormat="1" hidden="1" x14ac:dyDescent="0.25">
      <c r="B1609" s="206"/>
      <c r="C1609" s="207">
        <v>43918</v>
      </c>
      <c r="D1609" s="206" t="s">
        <v>2898</v>
      </c>
      <c r="E1609" s="206" t="s">
        <v>2899</v>
      </c>
      <c r="F1609" s="206"/>
      <c r="G1609" s="208" t="s">
        <v>1885</v>
      </c>
      <c r="H1609" s="285"/>
      <c r="I1609" s="210">
        <v>337500</v>
      </c>
      <c r="J1609" s="329">
        <f t="shared" si="26"/>
        <v>7656486</v>
      </c>
      <c r="K1609" s="419"/>
    </row>
    <row r="1610" spans="2:11" s="511" customFormat="1" hidden="1" x14ac:dyDescent="0.25">
      <c r="B1610" s="206"/>
      <c r="C1610" s="207">
        <v>43918</v>
      </c>
      <c r="D1610" s="206" t="s">
        <v>2650</v>
      </c>
      <c r="E1610" s="206" t="s">
        <v>2900</v>
      </c>
      <c r="F1610" s="206"/>
      <c r="G1610" s="208" t="s">
        <v>681</v>
      </c>
      <c r="H1610" s="285"/>
      <c r="I1610" s="210">
        <v>189000</v>
      </c>
      <c r="J1610" s="329">
        <f t="shared" si="26"/>
        <v>7467486</v>
      </c>
      <c r="K1610" s="419"/>
    </row>
    <row r="1611" spans="2:11" s="511" customFormat="1" hidden="1" x14ac:dyDescent="0.25">
      <c r="B1611" s="206"/>
      <c r="C1611" s="207">
        <v>43918</v>
      </c>
      <c r="D1611" s="206" t="s">
        <v>2901</v>
      </c>
      <c r="E1611" s="206" t="s">
        <v>2902</v>
      </c>
      <c r="F1611" s="206"/>
      <c r="G1611" s="208" t="s">
        <v>2110</v>
      </c>
      <c r="H1611" s="285"/>
      <c r="I1611" s="210">
        <v>1744700</v>
      </c>
      <c r="J1611" s="329">
        <f t="shared" si="26"/>
        <v>5722786</v>
      </c>
      <c r="K1611" s="419"/>
    </row>
    <row r="1612" spans="2:11" s="511" customFormat="1" hidden="1" x14ac:dyDescent="0.25">
      <c r="B1612" s="206"/>
      <c r="C1612" s="207">
        <v>43920</v>
      </c>
      <c r="D1612" s="206" t="s">
        <v>2908</v>
      </c>
      <c r="E1612" s="206"/>
      <c r="F1612" s="206"/>
      <c r="G1612" s="208" t="s">
        <v>1930</v>
      </c>
      <c r="H1612" s="285">
        <v>50000</v>
      </c>
      <c r="I1612" s="210"/>
      <c r="J1612" s="329">
        <f t="shared" si="26"/>
        <v>5772786</v>
      </c>
      <c r="K1612" s="419"/>
    </row>
    <row r="1613" spans="2:11" s="511" customFormat="1" hidden="1" x14ac:dyDescent="0.25">
      <c r="B1613" s="206"/>
      <c r="C1613" s="207">
        <v>43920</v>
      </c>
      <c r="D1613" s="206" t="s">
        <v>2906</v>
      </c>
      <c r="E1613" s="206" t="s">
        <v>2907</v>
      </c>
      <c r="F1613" s="206"/>
      <c r="G1613" s="208" t="s">
        <v>1930</v>
      </c>
      <c r="H1613" s="285"/>
      <c r="I1613" s="210">
        <v>76000</v>
      </c>
      <c r="J1613" s="329">
        <f t="shared" ref="J1613:J1676" si="27">J1612+H1613-I1613</f>
        <v>5696786</v>
      </c>
      <c r="K1613" s="419"/>
    </row>
    <row r="1614" spans="2:11" s="511" customFormat="1" hidden="1" x14ac:dyDescent="0.25">
      <c r="B1614" s="206"/>
      <c r="C1614" s="207">
        <v>43920</v>
      </c>
      <c r="D1614" s="206" t="s">
        <v>2852</v>
      </c>
      <c r="E1614" s="206" t="s">
        <v>2909</v>
      </c>
      <c r="F1614" s="206"/>
      <c r="G1614" s="208" t="s">
        <v>559</v>
      </c>
      <c r="H1614" s="285"/>
      <c r="I1614" s="210">
        <v>1232700</v>
      </c>
      <c r="J1614" s="329">
        <f t="shared" si="27"/>
        <v>4464086</v>
      </c>
      <c r="K1614" s="419"/>
    </row>
    <row r="1615" spans="2:11" s="511" customFormat="1" hidden="1" x14ac:dyDescent="0.25">
      <c r="B1615" s="206"/>
      <c r="C1615" s="207"/>
      <c r="D1615" s="206"/>
      <c r="E1615" s="206"/>
      <c r="F1615" s="206"/>
      <c r="G1615" s="208"/>
      <c r="H1615" s="285"/>
      <c r="I1615" s="210"/>
      <c r="J1615" s="329">
        <f t="shared" si="27"/>
        <v>4464086</v>
      </c>
      <c r="K1615" s="419"/>
    </row>
    <row r="1616" spans="2:11" s="511" customFormat="1" hidden="1" x14ac:dyDescent="0.25">
      <c r="B1616" s="206"/>
      <c r="C1616" s="206"/>
      <c r="D1616" s="206"/>
      <c r="E1616" s="206"/>
      <c r="F1616" s="206"/>
      <c r="G1616" s="208"/>
      <c r="H1616" s="285"/>
      <c r="I1616" s="210"/>
      <c r="J1616" s="329">
        <f t="shared" si="27"/>
        <v>4464086</v>
      </c>
      <c r="K1616" s="419"/>
    </row>
    <row r="1617" spans="2:11" s="511" customFormat="1" hidden="1" x14ac:dyDescent="0.25">
      <c r="B1617" s="206"/>
      <c r="C1617" s="207">
        <v>43913</v>
      </c>
      <c r="D1617" s="206" t="s">
        <v>2912</v>
      </c>
      <c r="E1617" s="206" t="s">
        <v>2911</v>
      </c>
      <c r="F1617" s="206"/>
      <c r="G1617" s="208" t="s">
        <v>231</v>
      </c>
      <c r="H1617" s="285"/>
      <c r="I1617" s="210">
        <v>380000</v>
      </c>
      <c r="J1617" s="329">
        <f t="shared" si="27"/>
        <v>4084086</v>
      </c>
      <c r="K1617" s="419"/>
    </row>
    <row r="1618" spans="2:11" s="511" customFormat="1" hidden="1" x14ac:dyDescent="0.25">
      <c r="B1618" s="206"/>
      <c r="C1618" s="207">
        <v>43917</v>
      </c>
      <c r="D1618" s="206" t="s">
        <v>2910</v>
      </c>
      <c r="E1618" s="206" t="s">
        <v>2913</v>
      </c>
      <c r="F1618" s="206"/>
      <c r="G1618" s="208" t="s">
        <v>1930</v>
      </c>
      <c r="H1618" s="285"/>
      <c r="I1618" s="210">
        <v>450000</v>
      </c>
      <c r="J1618" s="329">
        <f t="shared" si="27"/>
        <v>3634086</v>
      </c>
      <c r="K1618" s="419"/>
    </row>
    <row r="1619" spans="2:11" s="511" customFormat="1" hidden="1" x14ac:dyDescent="0.25">
      <c r="B1619" s="206"/>
      <c r="C1619" s="207">
        <v>43918</v>
      </c>
      <c r="D1619" s="206" t="s">
        <v>2914</v>
      </c>
      <c r="E1619" s="206" t="s">
        <v>2915</v>
      </c>
      <c r="F1619" s="206"/>
      <c r="G1619" s="208" t="s">
        <v>231</v>
      </c>
      <c r="H1619" s="285"/>
      <c r="I1619" s="210">
        <v>550000</v>
      </c>
      <c r="J1619" s="329">
        <f t="shared" si="27"/>
        <v>3084086</v>
      </c>
      <c r="K1619" s="419"/>
    </row>
    <row r="1620" spans="2:11" s="511" customFormat="1" hidden="1" x14ac:dyDescent="0.25">
      <c r="B1620" s="206"/>
      <c r="C1620" s="207">
        <v>43921</v>
      </c>
      <c r="D1620" s="206" t="s">
        <v>2916</v>
      </c>
      <c r="E1620" s="206" t="s">
        <v>2917</v>
      </c>
      <c r="F1620" s="206"/>
      <c r="G1620" s="208" t="s">
        <v>869</v>
      </c>
      <c r="H1620" s="285"/>
      <c r="I1620" s="210">
        <v>1900000</v>
      </c>
      <c r="J1620" s="329">
        <f t="shared" si="27"/>
        <v>1184086</v>
      </c>
      <c r="K1620" s="419"/>
    </row>
    <row r="1621" spans="2:11" s="511" customFormat="1" hidden="1" x14ac:dyDescent="0.25">
      <c r="B1621" s="206"/>
      <c r="C1621" s="206"/>
      <c r="D1621" s="206"/>
      <c r="E1621" s="206"/>
      <c r="F1621" s="206"/>
      <c r="G1621" s="208"/>
      <c r="H1621" s="285"/>
      <c r="I1621" s="210"/>
      <c r="J1621" s="329">
        <f t="shared" si="27"/>
        <v>1184086</v>
      </c>
      <c r="K1621" s="419"/>
    </row>
    <row r="1622" spans="2:11" s="511" customFormat="1" hidden="1" x14ac:dyDescent="0.25">
      <c r="B1622" s="206"/>
      <c r="C1622" s="206"/>
      <c r="D1622" s="429" t="s">
        <v>2920</v>
      </c>
      <c r="E1622" s="206"/>
      <c r="F1622" s="206"/>
      <c r="G1622" s="208"/>
      <c r="H1622" s="285">
        <v>20535914</v>
      </c>
      <c r="I1622" s="210"/>
      <c r="J1622" s="329">
        <f t="shared" si="27"/>
        <v>21720000</v>
      </c>
      <c r="K1622" s="419"/>
    </row>
    <row r="1623" spans="2:11" s="511" customFormat="1" hidden="1" x14ac:dyDescent="0.25">
      <c r="B1623" s="206"/>
      <c r="C1623" s="207">
        <v>43922</v>
      </c>
      <c r="D1623" s="206" t="s">
        <v>2921</v>
      </c>
      <c r="E1623" s="206"/>
      <c r="F1623" s="206"/>
      <c r="G1623" s="208" t="s">
        <v>2922</v>
      </c>
      <c r="H1623" s="285">
        <v>1900000</v>
      </c>
      <c r="I1623" s="210"/>
      <c r="J1623" s="329">
        <f t="shared" si="27"/>
        <v>23620000</v>
      </c>
      <c r="K1623" s="419"/>
    </row>
    <row r="1624" spans="2:11" s="511" customFormat="1" hidden="1" x14ac:dyDescent="0.25">
      <c r="B1624" s="206"/>
      <c r="C1624" s="207">
        <v>43922</v>
      </c>
      <c r="D1624" s="206" t="s">
        <v>2923</v>
      </c>
      <c r="E1624" s="206" t="s">
        <v>2924</v>
      </c>
      <c r="F1624" s="206"/>
      <c r="G1624" s="208" t="s">
        <v>2922</v>
      </c>
      <c r="H1624" s="285"/>
      <c r="I1624" s="210">
        <v>1900000</v>
      </c>
      <c r="J1624" s="329">
        <f t="shared" si="27"/>
        <v>21720000</v>
      </c>
      <c r="K1624" s="419"/>
    </row>
    <row r="1625" spans="2:11" s="511" customFormat="1" hidden="1" x14ac:dyDescent="0.25">
      <c r="B1625" s="206"/>
      <c r="C1625" s="207">
        <v>43922</v>
      </c>
      <c r="D1625" s="206" t="s">
        <v>2925</v>
      </c>
      <c r="E1625" s="206"/>
      <c r="F1625" s="206"/>
      <c r="G1625" s="208" t="s">
        <v>1930</v>
      </c>
      <c r="H1625" s="285">
        <v>450000</v>
      </c>
      <c r="I1625" s="210"/>
      <c r="J1625" s="329">
        <f t="shared" si="27"/>
        <v>22170000</v>
      </c>
      <c r="K1625" s="419"/>
    </row>
    <row r="1626" spans="2:11" s="511" customFormat="1" hidden="1" x14ac:dyDescent="0.25">
      <c r="B1626" s="206"/>
      <c r="C1626" s="207">
        <v>43922</v>
      </c>
      <c r="D1626" s="206" t="s">
        <v>2926</v>
      </c>
      <c r="E1626" s="206" t="s">
        <v>2927</v>
      </c>
      <c r="F1626" s="206"/>
      <c r="G1626" s="208" t="s">
        <v>2928</v>
      </c>
      <c r="H1626" s="285"/>
      <c r="I1626" s="210">
        <v>450000</v>
      </c>
      <c r="J1626" s="329">
        <f t="shared" si="27"/>
        <v>21720000</v>
      </c>
      <c r="K1626" s="419"/>
    </row>
    <row r="1627" spans="2:11" s="511" customFormat="1" hidden="1" x14ac:dyDescent="0.25">
      <c r="B1627" s="206"/>
      <c r="C1627" s="207">
        <v>43923</v>
      </c>
      <c r="D1627" s="206" t="s">
        <v>2929</v>
      </c>
      <c r="E1627" s="206"/>
      <c r="F1627" s="206"/>
      <c r="G1627" s="208" t="s">
        <v>263</v>
      </c>
      <c r="H1627" s="285">
        <v>380000</v>
      </c>
      <c r="I1627" s="210"/>
      <c r="J1627" s="329">
        <f t="shared" si="27"/>
        <v>22100000</v>
      </c>
      <c r="K1627" s="419"/>
    </row>
    <row r="1628" spans="2:11" s="511" customFormat="1" hidden="1" x14ac:dyDescent="0.25">
      <c r="B1628" s="206"/>
      <c r="C1628" s="207">
        <v>43923</v>
      </c>
      <c r="D1628" s="206" t="s">
        <v>2930</v>
      </c>
      <c r="E1628" s="206" t="s">
        <v>2931</v>
      </c>
      <c r="F1628" s="206"/>
      <c r="G1628" s="208" t="s">
        <v>263</v>
      </c>
      <c r="H1628" s="285"/>
      <c r="I1628" s="210">
        <v>380000</v>
      </c>
      <c r="J1628" s="329">
        <f t="shared" si="27"/>
        <v>21720000</v>
      </c>
      <c r="K1628" s="419"/>
    </row>
    <row r="1629" spans="2:11" s="511" customFormat="1" hidden="1" x14ac:dyDescent="0.25">
      <c r="B1629" s="206"/>
      <c r="C1629" s="207">
        <v>43923</v>
      </c>
      <c r="D1629" s="206" t="s">
        <v>2932</v>
      </c>
      <c r="E1629" s="206" t="s">
        <v>2937</v>
      </c>
      <c r="F1629" s="206"/>
      <c r="G1629" s="208" t="s">
        <v>2933</v>
      </c>
      <c r="H1629" s="285"/>
      <c r="I1629" s="210">
        <v>925000</v>
      </c>
      <c r="J1629" s="329">
        <f t="shared" si="27"/>
        <v>20795000</v>
      </c>
      <c r="K1629" s="419"/>
    </row>
    <row r="1630" spans="2:11" s="511" customFormat="1" hidden="1" x14ac:dyDescent="0.25">
      <c r="B1630" s="206"/>
      <c r="C1630" s="207">
        <v>43924</v>
      </c>
      <c r="D1630" s="206" t="s">
        <v>2934</v>
      </c>
      <c r="E1630" s="206" t="s">
        <v>2938</v>
      </c>
      <c r="F1630" s="206"/>
      <c r="G1630" s="208" t="s">
        <v>559</v>
      </c>
      <c r="H1630" s="285"/>
      <c r="I1630" s="210">
        <v>11000</v>
      </c>
      <c r="J1630" s="329">
        <f t="shared" si="27"/>
        <v>20784000</v>
      </c>
      <c r="K1630" s="419"/>
    </row>
    <row r="1631" spans="2:11" s="511" customFormat="1" hidden="1" x14ac:dyDescent="0.25">
      <c r="B1631" s="206"/>
      <c r="C1631" s="207">
        <v>43924</v>
      </c>
      <c r="D1631" s="206" t="s">
        <v>2935</v>
      </c>
      <c r="E1631" s="206" t="s">
        <v>2939</v>
      </c>
      <c r="F1631" s="206"/>
      <c r="G1631" s="208" t="s">
        <v>2940</v>
      </c>
      <c r="H1631" s="285"/>
      <c r="I1631" s="210">
        <v>256000</v>
      </c>
      <c r="J1631" s="329">
        <f t="shared" si="27"/>
        <v>20528000</v>
      </c>
      <c r="K1631" s="419"/>
    </row>
    <row r="1632" spans="2:11" s="511" customFormat="1" hidden="1" x14ac:dyDescent="0.25">
      <c r="B1632" s="206"/>
      <c r="C1632" s="207">
        <v>43925</v>
      </c>
      <c r="D1632" s="206" t="s">
        <v>2941</v>
      </c>
      <c r="E1632" s="206" t="s">
        <v>2936</v>
      </c>
      <c r="F1632" s="206"/>
      <c r="G1632" s="208" t="s">
        <v>2943</v>
      </c>
      <c r="H1632" s="285"/>
      <c r="I1632" s="210">
        <v>60000</v>
      </c>
      <c r="J1632" s="329">
        <f t="shared" si="27"/>
        <v>20468000</v>
      </c>
      <c r="K1632" s="419"/>
    </row>
    <row r="1633" spans="2:11" s="511" customFormat="1" hidden="1" x14ac:dyDescent="0.25">
      <c r="B1633" s="206"/>
      <c r="C1633" s="207">
        <v>43925</v>
      </c>
      <c r="D1633" s="206" t="s">
        <v>2944</v>
      </c>
      <c r="E1633" s="206" t="s">
        <v>2942</v>
      </c>
      <c r="F1633" s="206"/>
      <c r="G1633" s="208" t="s">
        <v>2943</v>
      </c>
      <c r="H1633" s="285"/>
      <c r="I1633" s="210">
        <v>394500</v>
      </c>
      <c r="J1633" s="329">
        <f t="shared" si="27"/>
        <v>20073500</v>
      </c>
      <c r="K1633" s="419"/>
    </row>
    <row r="1634" spans="2:11" s="511" customFormat="1" hidden="1" x14ac:dyDescent="0.25">
      <c r="B1634" s="206"/>
      <c r="C1634" s="207">
        <v>43925</v>
      </c>
      <c r="D1634" s="206" t="s">
        <v>2946</v>
      </c>
      <c r="E1634" s="206" t="s">
        <v>2945</v>
      </c>
      <c r="F1634" s="206"/>
      <c r="G1634" s="208" t="s">
        <v>2948</v>
      </c>
      <c r="H1634" s="285"/>
      <c r="I1634" s="210">
        <v>813500</v>
      </c>
      <c r="J1634" s="329">
        <f t="shared" si="27"/>
        <v>19260000</v>
      </c>
      <c r="K1634" s="419"/>
    </row>
    <row r="1635" spans="2:11" s="511" customFormat="1" hidden="1" x14ac:dyDescent="0.25">
      <c r="B1635" s="206"/>
      <c r="C1635" s="207">
        <v>43928</v>
      </c>
      <c r="D1635" s="206" t="s">
        <v>2949</v>
      </c>
      <c r="E1635" s="206" t="s">
        <v>2947</v>
      </c>
      <c r="F1635" s="206"/>
      <c r="G1635" s="208" t="s">
        <v>2951</v>
      </c>
      <c r="H1635" s="285"/>
      <c r="I1635" s="210">
        <v>930000</v>
      </c>
      <c r="J1635" s="329">
        <f t="shared" si="27"/>
        <v>18330000</v>
      </c>
      <c r="K1635" s="419"/>
    </row>
    <row r="1636" spans="2:11" s="511" customFormat="1" hidden="1" x14ac:dyDescent="0.25">
      <c r="B1636" s="206"/>
      <c r="C1636" s="207">
        <v>43928</v>
      </c>
      <c r="D1636" s="206" t="s">
        <v>2952</v>
      </c>
      <c r="E1636" s="206" t="s">
        <v>2950</v>
      </c>
      <c r="F1636" s="206"/>
      <c r="G1636" s="208" t="s">
        <v>2922</v>
      </c>
      <c r="H1636" s="285"/>
      <c r="I1636" s="210">
        <v>896000</v>
      </c>
      <c r="J1636" s="329">
        <f t="shared" si="27"/>
        <v>17434000</v>
      </c>
      <c r="K1636" s="419"/>
    </row>
    <row r="1637" spans="2:11" s="511" customFormat="1" hidden="1" x14ac:dyDescent="0.25">
      <c r="B1637" s="206"/>
      <c r="C1637" s="207">
        <v>43928</v>
      </c>
      <c r="D1637" s="206" t="s">
        <v>2954</v>
      </c>
      <c r="E1637" s="206" t="s">
        <v>2953</v>
      </c>
      <c r="F1637" s="206"/>
      <c r="G1637" s="208" t="s">
        <v>416</v>
      </c>
      <c r="H1637" s="285"/>
      <c r="I1637" s="210">
        <v>2449800</v>
      </c>
      <c r="J1637" s="329">
        <f t="shared" si="27"/>
        <v>14984200</v>
      </c>
      <c r="K1637" s="419"/>
    </row>
    <row r="1638" spans="2:11" s="511" customFormat="1" hidden="1" x14ac:dyDescent="0.25">
      <c r="B1638" s="206"/>
      <c r="C1638" s="207">
        <v>43929</v>
      </c>
      <c r="D1638" s="206" t="s">
        <v>2956</v>
      </c>
      <c r="E1638" s="206" t="s">
        <v>2955</v>
      </c>
      <c r="F1638" s="206"/>
      <c r="G1638" s="208" t="s">
        <v>67</v>
      </c>
      <c r="H1638" s="285"/>
      <c r="I1638" s="210">
        <v>700000</v>
      </c>
      <c r="J1638" s="329">
        <f t="shared" si="27"/>
        <v>14284200</v>
      </c>
      <c r="K1638" s="419"/>
    </row>
    <row r="1639" spans="2:11" s="511" customFormat="1" hidden="1" x14ac:dyDescent="0.25">
      <c r="B1639" s="206"/>
      <c r="C1639" s="207">
        <v>43930</v>
      </c>
      <c r="D1639" s="206" t="s">
        <v>2958</v>
      </c>
      <c r="E1639" s="206" t="s">
        <v>2957</v>
      </c>
      <c r="F1639" s="206"/>
      <c r="G1639" s="208" t="s">
        <v>2960</v>
      </c>
      <c r="H1639" s="285"/>
      <c r="I1639" s="210">
        <v>723181</v>
      </c>
      <c r="J1639" s="329">
        <f t="shared" si="27"/>
        <v>13561019</v>
      </c>
      <c r="K1639" s="419"/>
    </row>
    <row r="1640" spans="2:11" s="511" customFormat="1" hidden="1" x14ac:dyDescent="0.25">
      <c r="B1640" s="206"/>
      <c r="C1640" s="207">
        <v>43931</v>
      </c>
      <c r="D1640" s="206" t="s">
        <v>2977</v>
      </c>
      <c r="E1640" s="206"/>
      <c r="F1640" s="206"/>
      <c r="G1640" s="208" t="s">
        <v>263</v>
      </c>
      <c r="H1640" s="285">
        <v>550000</v>
      </c>
      <c r="I1640" s="210"/>
      <c r="J1640" s="329">
        <f t="shared" si="27"/>
        <v>14111019</v>
      </c>
      <c r="K1640" s="419"/>
    </row>
    <row r="1641" spans="2:11" s="511" customFormat="1" hidden="1" x14ac:dyDescent="0.25">
      <c r="B1641" s="206"/>
      <c r="C1641" s="207">
        <v>43934</v>
      </c>
      <c r="D1641" s="206" t="s">
        <v>2961</v>
      </c>
      <c r="E1641" s="206" t="s">
        <v>2959</v>
      </c>
      <c r="F1641" s="206"/>
      <c r="G1641" s="208" t="s">
        <v>1816</v>
      </c>
      <c r="H1641" s="285"/>
      <c r="I1641" s="210">
        <v>1467300</v>
      </c>
      <c r="J1641" s="329">
        <f t="shared" si="27"/>
        <v>12643719</v>
      </c>
      <c r="K1641" s="419"/>
    </row>
    <row r="1642" spans="2:11" s="511" customFormat="1" hidden="1" x14ac:dyDescent="0.25">
      <c r="B1642" s="206"/>
      <c r="C1642" s="207">
        <v>43934</v>
      </c>
      <c r="D1642" s="206" t="s">
        <v>2963</v>
      </c>
      <c r="E1642" s="206" t="s">
        <v>2962</v>
      </c>
      <c r="F1642" s="206"/>
      <c r="G1642" s="208" t="s">
        <v>1885</v>
      </c>
      <c r="H1642" s="285"/>
      <c r="I1642" s="210">
        <v>44500</v>
      </c>
      <c r="J1642" s="329">
        <f t="shared" si="27"/>
        <v>12599219</v>
      </c>
      <c r="K1642" s="419"/>
    </row>
    <row r="1643" spans="2:11" s="511" customFormat="1" hidden="1" x14ac:dyDescent="0.25">
      <c r="B1643" s="206"/>
      <c r="C1643" s="207">
        <v>43934</v>
      </c>
      <c r="D1643" s="206" t="s">
        <v>2965</v>
      </c>
      <c r="E1643" s="206" t="s">
        <v>2964</v>
      </c>
      <c r="F1643" s="206"/>
      <c r="G1643" s="208" t="s">
        <v>2888</v>
      </c>
      <c r="H1643" s="285"/>
      <c r="I1643" s="210">
        <v>3728200</v>
      </c>
      <c r="J1643" s="329">
        <f t="shared" si="27"/>
        <v>8871019</v>
      </c>
      <c r="K1643" s="419"/>
    </row>
    <row r="1644" spans="2:11" s="511" customFormat="1" hidden="1" x14ac:dyDescent="0.25">
      <c r="B1644" s="206"/>
      <c r="C1644" s="207">
        <v>43934</v>
      </c>
      <c r="D1644" s="206" t="s">
        <v>2967</v>
      </c>
      <c r="E1644" s="206" t="s">
        <v>2966</v>
      </c>
      <c r="F1644" s="206"/>
      <c r="G1644" s="208" t="s">
        <v>2940</v>
      </c>
      <c r="H1644" s="285"/>
      <c r="I1644" s="210">
        <v>192000</v>
      </c>
      <c r="J1644" s="329">
        <f t="shared" si="27"/>
        <v>8679019</v>
      </c>
      <c r="K1644" s="419"/>
    </row>
    <row r="1645" spans="2:11" s="511" customFormat="1" hidden="1" x14ac:dyDescent="0.25">
      <c r="B1645" s="206"/>
      <c r="C1645" s="207">
        <v>43936</v>
      </c>
      <c r="D1645" s="206" t="s">
        <v>2978</v>
      </c>
      <c r="E1645" s="206" t="s">
        <v>2968</v>
      </c>
      <c r="F1645" s="206"/>
      <c r="G1645" s="208" t="s">
        <v>38</v>
      </c>
      <c r="H1645" s="285"/>
      <c r="I1645" s="210">
        <v>5900000</v>
      </c>
      <c r="J1645" s="329">
        <f t="shared" si="27"/>
        <v>2779019</v>
      </c>
      <c r="K1645" s="419"/>
    </row>
    <row r="1646" spans="2:11" s="511" customFormat="1" hidden="1" x14ac:dyDescent="0.25">
      <c r="B1646" s="206"/>
      <c r="C1646" s="207">
        <v>43936</v>
      </c>
      <c r="D1646" s="206" t="s">
        <v>2971</v>
      </c>
      <c r="E1646" s="206" t="s">
        <v>2969</v>
      </c>
      <c r="F1646" s="206"/>
      <c r="G1646" s="208" t="s">
        <v>263</v>
      </c>
      <c r="H1646" s="285"/>
      <c r="I1646" s="210">
        <v>490000</v>
      </c>
      <c r="J1646" s="329">
        <f t="shared" si="27"/>
        <v>2289019</v>
      </c>
      <c r="K1646" s="419"/>
    </row>
    <row r="1647" spans="2:11" s="511" customFormat="1" hidden="1" x14ac:dyDescent="0.25">
      <c r="B1647" s="206"/>
      <c r="C1647" s="207">
        <v>43936</v>
      </c>
      <c r="D1647" s="206" t="s">
        <v>2974</v>
      </c>
      <c r="E1647" s="206" t="s">
        <v>2970</v>
      </c>
      <c r="F1647" s="206"/>
      <c r="G1647" s="208" t="s">
        <v>2975</v>
      </c>
      <c r="H1647" s="285"/>
      <c r="I1647" s="210">
        <v>1608212</v>
      </c>
      <c r="J1647" s="329">
        <f t="shared" si="27"/>
        <v>680807</v>
      </c>
      <c r="K1647" s="419"/>
    </row>
    <row r="1648" spans="2:11" s="511" customFormat="1" hidden="1" x14ac:dyDescent="0.25">
      <c r="B1648" s="206"/>
      <c r="C1648" s="207">
        <v>43936</v>
      </c>
      <c r="D1648" s="206" t="s">
        <v>2976</v>
      </c>
      <c r="E1648" s="206"/>
      <c r="F1648" s="206"/>
      <c r="G1648" s="208" t="s">
        <v>2960</v>
      </c>
      <c r="H1648" s="285">
        <v>278000</v>
      </c>
      <c r="I1648" s="210"/>
      <c r="J1648" s="329">
        <f t="shared" si="27"/>
        <v>958807</v>
      </c>
      <c r="K1648" s="419"/>
    </row>
    <row r="1649" spans="2:11" s="511" customFormat="1" hidden="1" x14ac:dyDescent="0.25">
      <c r="B1649" s="206"/>
      <c r="C1649" s="207"/>
      <c r="D1649" s="206"/>
      <c r="E1649" s="206"/>
      <c r="F1649" s="206"/>
      <c r="G1649" s="208"/>
      <c r="H1649" s="285"/>
      <c r="I1649" s="210"/>
      <c r="J1649" s="329">
        <f t="shared" si="27"/>
        <v>958807</v>
      </c>
      <c r="K1649" s="419"/>
    </row>
    <row r="1650" spans="2:11" s="511" customFormat="1" hidden="1" x14ac:dyDescent="0.25">
      <c r="B1650" s="206"/>
      <c r="C1650" s="207"/>
      <c r="D1650" s="206"/>
      <c r="E1650" s="206"/>
      <c r="F1650" s="206"/>
      <c r="G1650" s="208"/>
      <c r="H1650" s="285"/>
      <c r="I1650" s="210"/>
      <c r="J1650" s="329">
        <f t="shared" si="27"/>
        <v>958807</v>
      </c>
      <c r="K1650" s="419"/>
    </row>
    <row r="1651" spans="2:11" s="511" customFormat="1" hidden="1" x14ac:dyDescent="0.25">
      <c r="B1651" s="206"/>
      <c r="C1651" s="207">
        <v>43934</v>
      </c>
      <c r="D1651" s="206" t="s">
        <v>2972</v>
      </c>
      <c r="E1651" s="206" t="s">
        <v>2973</v>
      </c>
      <c r="F1651" s="206" t="s">
        <v>3123</v>
      </c>
      <c r="G1651" s="208" t="s">
        <v>263</v>
      </c>
      <c r="H1651" s="285"/>
      <c r="I1651" s="210">
        <v>500000</v>
      </c>
      <c r="J1651" s="329">
        <f t="shared" si="27"/>
        <v>458807</v>
      </c>
      <c r="K1651" s="419" t="s">
        <v>3011</v>
      </c>
    </row>
    <row r="1652" spans="2:11" s="511" customFormat="1" hidden="1" x14ac:dyDescent="0.25">
      <c r="B1652" s="206"/>
      <c r="C1652" s="207">
        <v>43936</v>
      </c>
      <c r="D1652" s="206" t="s">
        <v>2979</v>
      </c>
      <c r="E1652" s="206" t="s">
        <v>2980</v>
      </c>
      <c r="F1652" s="206" t="s">
        <v>3124</v>
      </c>
      <c r="G1652" s="208" t="s">
        <v>263</v>
      </c>
      <c r="H1652" s="285"/>
      <c r="I1652" s="210">
        <v>440000</v>
      </c>
      <c r="J1652" s="329">
        <f t="shared" si="27"/>
        <v>18807</v>
      </c>
      <c r="K1652" s="419" t="s">
        <v>3018</v>
      </c>
    </row>
    <row r="1653" spans="2:11" s="511" customFormat="1" hidden="1" x14ac:dyDescent="0.25">
      <c r="B1653" s="206"/>
      <c r="C1653" s="206"/>
      <c r="D1653" s="206"/>
      <c r="E1653" s="206"/>
      <c r="F1653" s="206"/>
      <c r="G1653" s="208"/>
      <c r="H1653" s="285"/>
      <c r="I1653" s="210"/>
      <c r="J1653" s="434">
        <f t="shared" si="27"/>
        <v>18807</v>
      </c>
      <c r="K1653" s="419"/>
    </row>
    <row r="1654" spans="2:11" s="511" customFormat="1" hidden="1" x14ac:dyDescent="0.25">
      <c r="B1654" s="206">
        <v>1</v>
      </c>
      <c r="C1654" s="206"/>
      <c r="D1654" s="206" t="s">
        <v>3243</v>
      </c>
      <c r="E1654" s="206"/>
      <c r="F1654" s="206"/>
      <c r="G1654" s="208"/>
      <c r="H1654" s="285">
        <v>24041193</v>
      </c>
      <c r="I1654" s="210"/>
      <c r="J1654" s="434">
        <f t="shared" si="27"/>
        <v>24060000</v>
      </c>
      <c r="K1654" s="419"/>
    </row>
    <row r="1655" spans="2:11" s="511" customFormat="1" hidden="1" x14ac:dyDescent="0.25">
      <c r="B1655" s="206">
        <v>2</v>
      </c>
      <c r="C1655" s="435">
        <v>43937</v>
      </c>
      <c r="D1655" s="206" t="s">
        <v>2984</v>
      </c>
      <c r="E1655" s="206" t="s">
        <v>2982</v>
      </c>
      <c r="F1655" s="206"/>
      <c r="G1655" s="208" t="s">
        <v>2981</v>
      </c>
      <c r="H1655" s="349"/>
      <c r="I1655" s="412">
        <v>450000</v>
      </c>
      <c r="J1655" s="434">
        <f t="shared" si="27"/>
        <v>23610000</v>
      </c>
      <c r="K1655" s="419" t="s">
        <v>3121</v>
      </c>
    </row>
    <row r="1656" spans="2:11" s="511" customFormat="1" hidden="1" x14ac:dyDescent="0.25">
      <c r="B1656" s="206">
        <v>3</v>
      </c>
      <c r="C1656" s="435">
        <v>43938</v>
      </c>
      <c r="D1656" s="206" t="s">
        <v>3029</v>
      </c>
      <c r="E1656" s="206"/>
      <c r="F1656" s="206" t="s">
        <v>2983</v>
      </c>
      <c r="G1656" s="208" t="s">
        <v>2981</v>
      </c>
      <c r="H1656" s="349">
        <f>450000-380000</f>
        <v>70000</v>
      </c>
      <c r="I1656" s="412"/>
      <c r="J1656" s="434">
        <f t="shared" si="27"/>
        <v>23680000</v>
      </c>
      <c r="K1656" s="419" t="s">
        <v>2985</v>
      </c>
    </row>
    <row r="1657" spans="2:11" s="511" customFormat="1" hidden="1" x14ac:dyDescent="0.25">
      <c r="B1657" s="206">
        <v>4</v>
      </c>
      <c r="C1657" s="435">
        <v>43938</v>
      </c>
      <c r="D1657" s="206" t="s">
        <v>2986</v>
      </c>
      <c r="E1657" s="206"/>
      <c r="F1657" s="206" t="s">
        <v>2987</v>
      </c>
      <c r="G1657" s="208" t="s">
        <v>2882</v>
      </c>
      <c r="H1657" s="285"/>
      <c r="I1657" s="364">
        <v>1400000</v>
      </c>
      <c r="J1657" s="434">
        <f t="shared" si="27"/>
        <v>22280000</v>
      </c>
      <c r="K1657" s="419" t="s">
        <v>3019</v>
      </c>
    </row>
    <row r="1658" spans="2:11" s="511" customFormat="1" hidden="1" x14ac:dyDescent="0.25">
      <c r="B1658" s="206">
        <v>5</v>
      </c>
      <c r="C1658" s="435">
        <v>43938</v>
      </c>
      <c r="D1658" s="206" t="s">
        <v>2989</v>
      </c>
      <c r="E1658" s="206"/>
      <c r="F1658" s="206" t="s">
        <v>2990</v>
      </c>
      <c r="G1658" s="208" t="s">
        <v>2991</v>
      </c>
      <c r="H1658" s="285"/>
      <c r="I1658" s="364">
        <v>60000</v>
      </c>
      <c r="J1658" s="434">
        <f t="shared" si="27"/>
        <v>22220000</v>
      </c>
      <c r="K1658" s="419" t="s">
        <v>3019</v>
      </c>
    </row>
    <row r="1659" spans="2:11" s="511" customFormat="1" hidden="1" x14ac:dyDescent="0.25">
      <c r="B1659" s="206">
        <v>6</v>
      </c>
      <c r="C1659" s="435">
        <v>43939</v>
      </c>
      <c r="D1659" s="206" t="s">
        <v>2992</v>
      </c>
      <c r="E1659" s="206" t="s">
        <v>2993</v>
      </c>
      <c r="F1659" s="206" t="s">
        <v>2995</v>
      </c>
      <c r="G1659" s="208" t="s">
        <v>2940</v>
      </c>
      <c r="H1659" s="285"/>
      <c r="I1659" s="364">
        <v>202000</v>
      </c>
      <c r="J1659" s="434">
        <f t="shared" si="27"/>
        <v>22018000</v>
      </c>
      <c r="K1659" s="419" t="s">
        <v>2994</v>
      </c>
    </row>
    <row r="1660" spans="2:11" s="511" customFormat="1" hidden="1" x14ac:dyDescent="0.25">
      <c r="B1660" s="206">
        <v>7</v>
      </c>
      <c r="C1660" s="435">
        <v>43939</v>
      </c>
      <c r="D1660" s="206" t="s">
        <v>2996</v>
      </c>
      <c r="E1660" s="206"/>
      <c r="F1660" s="206" t="s">
        <v>2997</v>
      </c>
      <c r="G1660" s="208" t="s">
        <v>343</v>
      </c>
      <c r="H1660" s="285"/>
      <c r="I1660" s="364">
        <v>250000</v>
      </c>
      <c r="J1660" s="434">
        <f t="shared" si="27"/>
        <v>21768000</v>
      </c>
      <c r="K1660" s="419" t="s">
        <v>2988</v>
      </c>
    </row>
    <row r="1661" spans="2:11" s="511" customFormat="1" hidden="1" x14ac:dyDescent="0.25">
      <c r="B1661" s="206">
        <v>8</v>
      </c>
      <c r="C1661" s="435">
        <v>43939</v>
      </c>
      <c r="D1661" s="206" t="s">
        <v>2999</v>
      </c>
      <c r="E1661" s="206"/>
      <c r="F1661" s="206" t="s">
        <v>2998</v>
      </c>
      <c r="G1661" s="208" t="s">
        <v>2991</v>
      </c>
      <c r="H1661" s="285"/>
      <c r="I1661" s="364">
        <v>60000</v>
      </c>
      <c r="J1661" s="434">
        <f t="shared" si="27"/>
        <v>21708000</v>
      </c>
      <c r="K1661" s="419" t="s">
        <v>2988</v>
      </c>
    </row>
    <row r="1662" spans="2:11" s="511" customFormat="1" hidden="1" x14ac:dyDescent="0.25">
      <c r="B1662" s="206">
        <v>9</v>
      </c>
      <c r="C1662" s="435">
        <v>43942</v>
      </c>
      <c r="D1662" s="206" t="s">
        <v>3012</v>
      </c>
      <c r="E1662" s="206" t="s">
        <v>3000</v>
      </c>
      <c r="F1662" s="206" t="s">
        <v>3002</v>
      </c>
      <c r="G1662" s="208" t="s">
        <v>561</v>
      </c>
      <c r="H1662" s="285"/>
      <c r="I1662" s="364">
        <v>275000</v>
      </c>
      <c r="J1662" s="434">
        <f t="shared" si="27"/>
        <v>21433000</v>
      </c>
      <c r="K1662" s="419" t="s">
        <v>3013</v>
      </c>
    </row>
    <row r="1663" spans="2:11" s="511" customFormat="1" hidden="1" x14ac:dyDescent="0.25">
      <c r="B1663" s="206">
        <v>10</v>
      </c>
      <c r="C1663" s="435">
        <v>43943</v>
      </c>
      <c r="D1663" s="206" t="s">
        <v>3001</v>
      </c>
      <c r="E1663" s="206"/>
      <c r="F1663" s="206" t="s">
        <v>3003</v>
      </c>
      <c r="G1663" s="208" t="s">
        <v>420</v>
      </c>
      <c r="H1663" s="285"/>
      <c r="I1663" s="364">
        <v>720000</v>
      </c>
      <c r="J1663" s="434">
        <f t="shared" si="27"/>
        <v>20713000</v>
      </c>
      <c r="K1663" s="419" t="s">
        <v>2988</v>
      </c>
    </row>
    <row r="1664" spans="2:11" s="511" customFormat="1" hidden="1" x14ac:dyDescent="0.25">
      <c r="B1664" s="206">
        <v>11</v>
      </c>
      <c r="C1664" s="435">
        <v>43943</v>
      </c>
      <c r="D1664" s="206" t="s">
        <v>3004</v>
      </c>
      <c r="E1664" s="206" t="s">
        <v>3005</v>
      </c>
      <c r="F1664" s="206" t="s">
        <v>3006</v>
      </c>
      <c r="G1664" s="208" t="s">
        <v>2981</v>
      </c>
      <c r="H1664" s="285"/>
      <c r="I1664" s="364">
        <v>80000</v>
      </c>
      <c r="J1664" s="434">
        <f t="shared" si="27"/>
        <v>20633000</v>
      </c>
      <c r="K1664" s="419" t="s">
        <v>3007</v>
      </c>
    </row>
    <row r="1665" spans="2:11" s="511" customFormat="1" hidden="1" x14ac:dyDescent="0.25">
      <c r="B1665" s="206">
        <v>12</v>
      </c>
      <c r="C1665" s="435">
        <v>43943</v>
      </c>
      <c r="D1665" s="206" t="s">
        <v>2910</v>
      </c>
      <c r="E1665" s="206" t="s">
        <v>3008</v>
      </c>
      <c r="F1665" s="206" t="s">
        <v>3009</v>
      </c>
      <c r="G1665" s="208" t="s">
        <v>1930</v>
      </c>
      <c r="H1665" s="285"/>
      <c r="I1665" s="364">
        <v>450000</v>
      </c>
      <c r="J1665" s="434">
        <f t="shared" si="27"/>
        <v>20183000</v>
      </c>
      <c r="K1665" s="419" t="s">
        <v>3010</v>
      </c>
    </row>
    <row r="1666" spans="2:11" s="511" customFormat="1" hidden="1" x14ac:dyDescent="0.25">
      <c r="B1666" s="206">
        <v>13</v>
      </c>
      <c r="C1666" s="435">
        <v>43943</v>
      </c>
      <c r="D1666" s="206" t="s">
        <v>3014</v>
      </c>
      <c r="E1666" s="206" t="s">
        <v>3015</v>
      </c>
      <c r="F1666" s="206" t="s">
        <v>3016</v>
      </c>
      <c r="G1666" s="208" t="s">
        <v>1885</v>
      </c>
      <c r="H1666" s="285"/>
      <c r="I1666" s="364">
        <v>177779</v>
      </c>
      <c r="J1666" s="434">
        <f t="shared" si="27"/>
        <v>20005221</v>
      </c>
      <c r="K1666" s="419" t="s">
        <v>3017</v>
      </c>
    </row>
    <row r="1667" spans="2:11" s="511" customFormat="1" hidden="1" x14ac:dyDescent="0.25">
      <c r="B1667" s="206">
        <v>14</v>
      </c>
      <c r="C1667" s="435">
        <v>43943</v>
      </c>
      <c r="D1667" s="206" t="s">
        <v>3024</v>
      </c>
      <c r="E1667" s="206" t="s">
        <v>3025</v>
      </c>
      <c r="F1667" s="206"/>
      <c r="G1667" s="208" t="s">
        <v>681</v>
      </c>
      <c r="H1667" s="349"/>
      <c r="I1667" s="412">
        <v>64000</v>
      </c>
      <c r="J1667" s="434">
        <f t="shared" si="27"/>
        <v>19941221</v>
      </c>
      <c r="K1667" s="419" t="s">
        <v>3027</v>
      </c>
    </row>
    <row r="1668" spans="2:11" s="511" customFormat="1" hidden="1" x14ac:dyDescent="0.25">
      <c r="B1668" s="206">
        <v>15</v>
      </c>
      <c r="C1668" s="435">
        <v>43944</v>
      </c>
      <c r="D1668" s="206" t="s">
        <v>3028</v>
      </c>
      <c r="E1668" s="206"/>
      <c r="F1668" s="206" t="s">
        <v>3021</v>
      </c>
      <c r="G1668" s="208" t="s">
        <v>681</v>
      </c>
      <c r="H1668" s="349">
        <f>64000-62000</f>
        <v>2000</v>
      </c>
      <c r="I1668" s="412"/>
      <c r="J1668" s="434">
        <f t="shared" si="27"/>
        <v>19943221</v>
      </c>
      <c r="K1668" s="419" t="s">
        <v>2985</v>
      </c>
    </row>
    <row r="1669" spans="2:11" s="511" customFormat="1" hidden="1" x14ac:dyDescent="0.25">
      <c r="B1669" s="206">
        <v>16</v>
      </c>
      <c r="C1669" s="435">
        <v>43944</v>
      </c>
      <c r="D1669" s="206" t="s">
        <v>3020</v>
      </c>
      <c r="E1669" s="206"/>
      <c r="F1669" s="206" t="s">
        <v>3023</v>
      </c>
      <c r="G1669" s="208" t="s">
        <v>1816</v>
      </c>
      <c r="H1669" s="285"/>
      <c r="I1669" s="364">
        <v>1053200</v>
      </c>
      <c r="J1669" s="434">
        <f t="shared" si="27"/>
        <v>18890021</v>
      </c>
      <c r="K1669" s="419" t="s">
        <v>3019</v>
      </c>
    </row>
    <row r="1670" spans="2:11" s="511" customFormat="1" hidden="1" x14ac:dyDescent="0.25">
      <c r="B1670" s="206">
        <v>17</v>
      </c>
      <c r="C1670" s="435">
        <v>43944</v>
      </c>
      <c r="D1670" s="206" t="s">
        <v>3022</v>
      </c>
      <c r="E1670" s="206"/>
      <c r="F1670" s="206" t="s">
        <v>3026</v>
      </c>
      <c r="G1670" s="208" t="s">
        <v>2882</v>
      </c>
      <c r="H1670" s="285"/>
      <c r="I1670" s="364">
        <v>1200000</v>
      </c>
      <c r="J1670" s="434">
        <f t="shared" si="27"/>
        <v>17690021</v>
      </c>
      <c r="K1670" s="419" t="s">
        <v>2988</v>
      </c>
    </row>
    <row r="1671" spans="2:11" s="511" customFormat="1" hidden="1" x14ac:dyDescent="0.25">
      <c r="B1671" s="206">
        <v>18</v>
      </c>
      <c r="C1671" s="435">
        <v>43944</v>
      </c>
      <c r="D1671" s="206" t="s">
        <v>3030</v>
      </c>
      <c r="E1671" s="206" t="s">
        <v>3031</v>
      </c>
      <c r="F1671" s="206"/>
      <c r="G1671" s="208" t="s">
        <v>559</v>
      </c>
      <c r="H1671" s="349"/>
      <c r="I1671" s="412">
        <v>300000</v>
      </c>
      <c r="J1671" s="434">
        <f t="shared" si="27"/>
        <v>17390021</v>
      </c>
      <c r="K1671" s="419" t="s">
        <v>3032</v>
      </c>
    </row>
    <row r="1672" spans="2:11" s="511" customFormat="1" hidden="1" x14ac:dyDescent="0.25">
      <c r="B1672" s="206">
        <v>19</v>
      </c>
      <c r="C1672" s="435">
        <v>43946</v>
      </c>
      <c r="D1672" s="206" t="s">
        <v>3033</v>
      </c>
      <c r="E1672" s="206"/>
      <c r="F1672" s="206" t="s">
        <v>3034</v>
      </c>
      <c r="G1672" s="208" t="s">
        <v>559</v>
      </c>
      <c r="H1672" s="349">
        <f>300000-272200</f>
        <v>27800</v>
      </c>
      <c r="I1672" s="412"/>
      <c r="J1672" s="434">
        <f t="shared" si="27"/>
        <v>17417821</v>
      </c>
      <c r="K1672" s="419" t="s">
        <v>2985</v>
      </c>
    </row>
    <row r="1673" spans="2:11" s="511" customFormat="1" hidden="1" x14ac:dyDescent="0.25">
      <c r="B1673" s="206">
        <v>20</v>
      </c>
      <c r="C1673" s="435">
        <v>43946</v>
      </c>
      <c r="D1673" s="206" t="s">
        <v>3035</v>
      </c>
      <c r="E1673" s="206"/>
      <c r="F1673" s="206" t="s">
        <v>3036</v>
      </c>
      <c r="G1673" s="208" t="s">
        <v>343</v>
      </c>
      <c r="H1673" s="285"/>
      <c r="I1673" s="364">
        <v>500000</v>
      </c>
      <c r="J1673" s="434">
        <f t="shared" si="27"/>
        <v>16917821</v>
      </c>
      <c r="K1673" s="419" t="s">
        <v>2988</v>
      </c>
    </row>
    <row r="1674" spans="2:11" s="511" customFormat="1" hidden="1" x14ac:dyDescent="0.25">
      <c r="B1674" s="206">
        <v>21</v>
      </c>
      <c r="C1674" s="435">
        <v>43948</v>
      </c>
      <c r="D1674" s="206" t="s">
        <v>3037</v>
      </c>
      <c r="E1674" s="206"/>
      <c r="F1674" s="206" t="s">
        <v>3038</v>
      </c>
      <c r="G1674" s="208" t="s">
        <v>2302</v>
      </c>
      <c r="H1674" s="285"/>
      <c r="I1674" s="364">
        <v>503000</v>
      </c>
      <c r="J1674" s="434">
        <f t="shared" si="27"/>
        <v>16414821</v>
      </c>
      <c r="K1674" s="419" t="s">
        <v>3019</v>
      </c>
    </row>
    <row r="1675" spans="2:11" s="511" customFormat="1" hidden="1" x14ac:dyDescent="0.25">
      <c r="B1675" s="206">
        <v>22</v>
      </c>
      <c r="C1675" s="435">
        <v>43948</v>
      </c>
      <c r="D1675" s="206" t="s">
        <v>3024</v>
      </c>
      <c r="E1675" s="206" t="s">
        <v>3039</v>
      </c>
      <c r="F1675" s="206" t="s">
        <v>3041</v>
      </c>
      <c r="G1675" s="208" t="s">
        <v>681</v>
      </c>
      <c r="H1675" s="285"/>
      <c r="I1675" s="364">
        <v>192000</v>
      </c>
      <c r="J1675" s="434">
        <f t="shared" si="27"/>
        <v>16222821</v>
      </c>
      <c r="K1675" s="419" t="s">
        <v>3040</v>
      </c>
    </row>
    <row r="1676" spans="2:11" s="511" customFormat="1" hidden="1" x14ac:dyDescent="0.25">
      <c r="B1676" s="206">
        <v>23</v>
      </c>
      <c r="C1676" s="435">
        <v>43949</v>
      </c>
      <c r="D1676" s="206" t="s">
        <v>3042</v>
      </c>
      <c r="E1676" s="206"/>
      <c r="F1676" s="206" t="s">
        <v>3043</v>
      </c>
      <c r="G1676" s="208" t="s">
        <v>420</v>
      </c>
      <c r="H1676" s="285"/>
      <c r="I1676" s="364">
        <v>583000</v>
      </c>
      <c r="J1676" s="434">
        <f t="shared" si="27"/>
        <v>15639821</v>
      </c>
      <c r="K1676" s="419" t="s">
        <v>2988</v>
      </c>
    </row>
    <row r="1677" spans="2:11" s="511" customFormat="1" hidden="1" x14ac:dyDescent="0.25">
      <c r="B1677" s="206">
        <v>24</v>
      </c>
      <c r="C1677" s="435">
        <v>43950</v>
      </c>
      <c r="D1677" s="206" t="s">
        <v>3044</v>
      </c>
      <c r="E1677" s="206" t="s">
        <v>3045</v>
      </c>
      <c r="F1677" s="206" t="s">
        <v>3048</v>
      </c>
      <c r="G1677" s="208" t="s">
        <v>3046</v>
      </c>
      <c r="H1677" s="285"/>
      <c r="I1677" s="364">
        <v>38000</v>
      </c>
      <c r="J1677" s="434">
        <f t="shared" ref="J1677:J1740" si="28">J1676+H1677-I1677</f>
        <v>15601821</v>
      </c>
      <c r="K1677" s="419" t="s">
        <v>3047</v>
      </c>
    </row>
    <row r="1678" spans="2:11" s="511" customFormat="1" hidden="1" x14ac:dyDescent="0.25">
      <c r="B1678" s="206">
        <v>25</v>
      </c>
      <c r="C1678" s="435">
        <v>43950</v>
      </c>
      <c r="D1678" s="206" t="s">
        <v>2952</v>
      </c>
      <c r="E1678" s="206"/>
      <c r="F1678" s="206" t="s">
        <v>3049</v>
      </c>
      <c r="G1678" s="208" t="s">
        <v>2922</v>
      </c>
      <c r="H1678" s="285"/>
      <c r="I1678" s="364">
        <v>367500</v>
      </c>
      <c r="J1678" s="434">
        <f t="shared" si="28"/>
        <v>15234321</v>
      </c>
      <c r="K1678" s="419" t="s">
        <v>2988</v>
      </c>
    </row>
    <row r="1679" spans="2:11" s="511" customFormat="1" hidden="1" x14ac:dyDescent="0.25">
      <c r="B1679" s="206">
        <v>26</v>
      </c>
      <c r="C1679" s="435">
        <v>43951</v>
      </c>
      <c r="D1679" s="206" t="s">
        <v>3050</v>
      </c>
      <c r="E1679" s="206" t="s">
        <v>3051</v>
      </c>
      <c r="F1679" s="206" t="s">
        <v>3053</v>
      </c>
      <c r="G1679" s="208" t="s">
        <v>561</v>
      </c>
      <c r="H1679" s="285"/>
      <c r="I1679" s="364">
        <v>255000</v>
      </c>
      <c r="J1679" s="434">
        <f t="shared" si="28"/>
        <v>14979321</v>
      </c>
      <c r="K1679" s="419" t="s">
        <v>3052</v>
      </c>
    </row>
    <row r="1680" spans="2:11" s="511" customFormat="1" hidden="1" x14ac:dyDescent="0.25">
      <c r="B1680" s="206">
        <v>27</v>
      </c>
      <c r="C1680" s="435">
        <v>43951</v>
      </c>
      <c r="D1680" s="206" t="s">
        <v>3054</v>
      </c>
      <c r="E1680" s="206"/>
      <c r="F1680" s="206" t="s">
        <v>3055</v>
      </c>
      <c r="G1680" s="208" t="s">
        <v>869</v>
      </c>
      <c r="H1680" s="285"/>
      <c r="I1680" s="364">
        <v>1900000</v>
      </c>
      <c r="J1680" s="434">
        <f t="shared" si="28"/>
        <v>13079321</v>
      </c>
      <c r="K1680" s="419" t="s">
        <v>3056</v>
      </c>
    </row>
    <row r="1681" spans="2:11" s="511" customFormat="1" hidden="1" x14ac:dyDescent="0.25">
      <c r="B1681" s="206">
        <v>28</v>
      </c>
      <c r="C1681" s="435">
        <v>43952</v>
      </c>
      <c r="D1681" s="206" t="s">
        <v>3057</v>
      </c>
      <c r="E1681" s="206"/>
      <c r="F1681" s="206" t="s">
        <v>3058</v>
      </c>
      <c r="G1681" s="208" t="s">
        <v>2960</v>
      </c>
      <c r="H1681" s="285"/>
      <c r="I1681" s="364">
        <v>1103836</v>
      </c>
      <c r="J1681" s="434">
        <f t="shared" si="28"/>
        <v>11975485</v>
      </c>
      <c r="K1681" s="419" t="s">
        <v>2988</v>
      </c>
    </row>
    <row r="1682" spans="2:11" s="511" customFormat="1" hidden="1" x14ac:dyDescent="0.25">
      <c r="B1682" s="206">
        <v>29</v>
      </c>
      <c r="C1682" s="435">
        <v>43952</v>
      </c>
      <c r="D1682" s="206" t="s">
        <v>3059</v>
      </c>
      <c r="E1682" s="206"/>
      <c r="F1682" s="206" t="s">
        <v>3060</v>
      </c>
      <c r="G1682" s="208" t="s">
        <v>420</v>
      </c>
      <c r="H1682" s="285"/>
      <c r="I1682" s="364">
        <v>664000</v>
      </c>
      <c r="J1682" s="434">
        <f t="shared" si="28"/>
        <v>11311485</v>
      </c>
      <c r="K1682" s="419" t="s">
        <v>2988</v>
      </c>
    </row>
    <row r="1683" spans="2:11" s="511" customFormat="1" hidden="1" x14ac:dyDescent="0.25">
      <c r="B1683" s="206">
        <v>30</v>
      </c>
      <c r="C1683" s="435">
        <v>43952</v>
      </c>
      <c r="D1683" s="206" t="s">
        <v>3061</v>
      </c>
      <c r="E1683" s="206" t="s">
        <v>3062</v>
      </c>
      <c r="F1683" s="206"/>
      <c r="G1683" s="208" t="s">
        <v>559</v>
      </c>
      <c r="H1683" s="349"/>
      <c r="I1683" s="412">
        <v>40000</v>
      </c>
      <c r="J1683" s="434">
        <f t="shared" si="28"/>
        <v>11271485</v>
      </c>
      <c r="K1683" s="419" t="s">
        <v>3063</v>
      </c>
    </row>
    <row r="1684" spans="2:11" s="511" customFormat="1" hidden="1" x14ac:dyDescent="0.25">
      <c r="B1684" s="206">
        <v>31</v>
      </c>
      <c r="C1684" s="435">
        <v>43956</v>
      </c>
      <c r="D1684" s="206" t="s">
        <v>3064</v>
      </c>
      <c r="E1684" s="206"/>
      <c r="F1684" s="206" t="s">
        <v>3065</v>
      </c>
      <c r="G1684" s="208" t="s">
        <v>559</v>
      </c>
      <c r="H1684" s="349">
        <f>40000-16000</f>
        <v>24000</v>
      </c>
      <c r="I1684" s="412"/>
      <c r="J1684" s="434">
        <f t="shared" si="28"/>
        <v>11295485</v>
      </c>
      <c r="K1684" s="419" t="s">
        <v>2985</v>
      </c>
    </row>
    <row r="1685" spans="2:11" s="511" customFormat="1" hidden="1" x14ac:dyDescent="0.25">
      <c r="B1685" s="206">
        <v>32</v>
      </c>
      <c r="C1685" s="435">
        <v>43956</v>
      </c>
      <c r="D1685" s="206" t="s">
        <v>3066</v>
      </c>
      <c r="E1685" s="206"/>
      <c r="F1685" s="206" t="s">
        <v>3067</v>
      </c>
      <c r="G1685" s="208" t="s">
        <v>559</v>
      </c>
      <c r="H1685" s="285"/>
      <c r="I1685" s="364">
        <v>10000</v>
      </c>
      <c r="J1685" s="434">
        <f t="shared" si="28"/>
        <v>11285485</v>
      </c>
      <c r="K1685" s="419" t="s">
        <v>2988</v>
      </c>
    </row>
    <row r="1686" spans="2:11" s="511" customFormat="1" hidden="1" x14ac:dyDescent="0.25">
      <c r="B1686" s="206">
        <v>33</v>
      </c>
      <c r="C1686" s="435">
        <v>43956</v>
      </c>
      <c r="D1686" s="206" t="s">
        <v>3068</v>
      </c>
      <c r="E1686" s="206" t="s">
        <v>3069</v>
      </c>
      <c r="F1686" s="206" t="s">
        <v>3070</v>
      </c>
      <c r="G1686" s="208" t="s">
        <v>681</v>
      </c>
      <c r="H1686" s="285"/>
      <c r="I1686" s="364">
        <v>128000</v>
      </c>
      <c r="J1686" s="434">
        <f t="shared" si="28"/>
        <v>11157485</v>
      </c>
      <c r="K1686" s="419" t="s">
        <v>3071</v>
      </c>
    </row>
    <row r="1687" spans="2:11" s="511" customFormat="1" hidden="1" x14ac:dyDescent="0.25">
      <c r="B1687" s="206">
        <v>34</v>
      </c>
      <c r="C1687" s="435">
        <v>43957</v>
      </c>
      <c r="D1687" s="206" t="s">
        <v>3072</v>
      </c>
      <c r="E1687" s="206" t="s">
        <v>3073</v>
      </c>
      <c r="F1687" s="206"/>
      <c r="G1687" s="208" t="s">
        <v>2875</v>
      </c>
      <c r="H1687" s="349"/>
      <c r="I1687" s="412">
        <v>300000</v>
      </c>
      <c r="J1687" s="434">
        <f t="shared" si="28"/>
        <v>10857485</v>
      </c>
      <c r="K1687" s="419" t="s">
        <v>3122</v>
      </c>
    </row>
    <row r="1688" spans="2:11" s="511" customFormat="1" hidden="1" x14ac:dyDescent="0.25">
      <c r="B1688" s="206">
        <v>35</v>
      </c>
      <c r="C1688" s="435">
        <v>43958</v>
      </c>
      <c r="D1688" s="206" t="s">
        <v>3074</v>
      </c>
      <c r="E1688" s="206"/>
      <c r="F1688" s="206" t="s">
        <v>3075</v>
      </c>
      <c r="G1688" s="208" t="s">
        <v>2875</v>
      </c>
      <c r="H1688" s="349">
        <v>20000</v>
      </c>
      <c r="I1688" s="412"/>
      <c r="J1688" s="434">
        <f t="shared" si="28"/>
        <v>10877485</v>
      </c>
      <c r="K1688" s="419" t="s">
        <v>2985</v>
      </c>
    </row>
    <row r="1689" spans="2:11" s="511" customFormat="1" hidden="1" x14ac:dyDescent="0.25">
      <c r="B1689" s="206">
        <v>36</v>
      </c>
      <c r="C1689" s="435">
        <v>43958</v>
      </c>
      <c r="D1689" s="206" t="s">
        <v>3076</v>
      </c>
      <c r="E1689" s="206"/>
      <c r="F1689" s="206" t="s">
        <v>3077</v>
      </c>
      <c r="G1689" s="208" t="s">
        <v>869</v>
      </c>
      <c r="H1689" s="285"/>
      <c r="I1689" s="364">
        <v>500000</v>
      </c>
      <c r="J1689" s="434">
        <f t="shared" si="28"/>
        <v>10377485</v>
      </c>
      <c r="K1689" s="419" t="s">
        <v>2988</v>
      </c>
    </row>
    <row r="1690" spans="2:11" s="511" customFormat="1" hidden="1" x14ac:dyDescent="0.25">
      <c r="B1690" s="206">
        <v>37</v>
      </c>
      <c r="C1690" s="435">
        <v>43958</v>
      </c>
      <c r="D1690" s="206" t="s">
        <v>3078</v>
      </c>
      <c r="E1690" s="206"/>
      <c r="F1690" s="206" t="s">
        <v>3079</v>
      </c>
      <c r="G1690" s="208" t="s">
        <v>343</v>
      </c>
      <c r="H1690" s="285"/>
      <c r="I1690" s="364">
        <v>950000</v>
      </c>
      <c r="J1690" s="434">
        <f t="shared" si="28"/>
        <v>9427485</v>
      </c>
      <c r="K1690" s="419" t="s">
        <v>2988</v>
      </c>
    </row>
    <row r="1691" spans="2:11" s="511" customFormat="1" hidden="1" x14ac:dyDescent="0.25">
      <c r="B1691" s="206">
        <v>38</v>
      </c>
      <c r="C1691" s="435">
        <v>43962</v>
      </c>
      <c r="D1691" s="206" t="s">
        <v>3080</v>
      </c>
      <c r="E1691" s="206"/>
      <c r="F1691" s="206" t="s">
        <v>3081</v>
      </c>
      <c r="G1691" s="208" t="s">
        <v>2891</v>
      </c>
      <c r="H1691" s="285"/>
      <c r="I1691" s="364">
        <v>1389000</v>
      </c>
      <c r="J1691" s="434">
        <f t="shared" si="28"/>
        <v>8038485</v>
      </c>
      <c r="K1691" s="419" t="s">
        <v>2988</v>
      </c>
    </row>
    <row r="1692" spans="2:11" s="511" customFormat="1" hidden="1" x14ac:dyDescent="0.25">
      <c r="B1692" s="206">
        <v>39</v>
      </c>
      <c r="C1692" s="435">
        <v>43962</v>
      </c>
      <c r="D1692" s="206" t="s">
        <v>3083</v>
      </c>
      <c r="E1692" s="206" t="s">
        <v>3082</v>
      </c>
      <c r="F1692" s="206" t="s">
        <v>3087</v>
      </c>
      <c r="G1692" s="208" t="s">
        <v>681</v>
      </c>
      <c r="H1692" s="285"/>
      <c r="I1692" s="364">
        <v>138000</v>
      </c>
      <c r="J1692" s="434">
        <f t="shared" si="28"/>
        <v>7900485</v>
      </c>
      <c r="K1692" s="419" t="s">
        <v>3084</v>
      </c>
    </row>
    <row r="1693" spans="2:11" s="511" customFormat="1" hidden="1" x14ac:dyDescent="0.25">
      <c r="B1693" s="206">
        <v>40</v>
      </c>
      <c r="C1693" s="435">
        <v>43962</v>
      </c>
      <c r="D1693" s="206" t="s">
        <v>3085</v>
      </c>
      <c r="E1693" s="206" t="s">
        <v>3086</v>
      </c>
      <c r="F1693" s="206"/>
      <c r="G1693" s="208" t="s">
        <v>559</v>
      </c>
      <c r="H1693" s="285"/>
      <c r="I1693" s="412">
        <v>40000</v>
      </c>
      <c r="J1693" s="434">
        <f t="shared" si="28"/>
        <v>7860485</v>
      </c>
      <c r="K1693" s="419" t="s">
        <v>3088</v>
      </c>
    </row>
    <row r="1694" spans="2:11" s="511" customFormat="1" hidden="1" x14ac:dyDescent="0.25">
      <c r="B1694" s="206">
        <v>41</v>
      </c>
      <c r="C1694" s="435">
        <v>43962</v>
      </c>
      <c r="D1694" s="206" t="s">
        <v>3101</v>
      </c>
      <c r="E1694" s="206"/>
      <c r="F1694" s="206" t="s">
        <v>3090</v>
      </c>
      <c r="G1694" s="208" t="s">
        <v>74</v>
      </c>
      <c r="H1694" s="285"/>
      <c r="I1694" s="210">
        <v>5900000</v>
      </c>
      <c r="J1694" s="434">
        <f t="shared" si="28"/>
        <v>1960485</v>
      </c>
      <c r="K1694" s="419" t="s">
        <v>2988</v>
      </c>
    </row>
    <row r="1695" spans="2:11" s="511" customFormat="1" hidden="1" x14ac:dyDescent="0.25">
      <c r="B1695" s="206">
        <v>42</v>
      </c>
      <c r="C1695" s="435">
        <v>43963</v>
      </c>
      <c r="D1695" s="206" t="s">
        <v>3089</v>
      </c>
      <c r="E1695" s="206"/>
      <c r="F1695" s="206" t="s">
        <v>3095</v>
      </c>
      <c r="G1695" s="208" t="s">
        <v>559</v>
      </c>
      <c r="H1695" s="349">
        <v>2000</v>
      </c>
      <c r="I1695" s="210"/>
      <c r="J1695" s="434">
        <f t="shared" si="28"/>
        <v>1962485</v>
      </c>
      <c r="K1695" s="419" t="s">
        <v>2985</v>
      </c>
    </row>
    <row r="1696" spans="2:11" s="511" customFormat="1" hidden="1" x14ac:dyDescent="0.25">
      <c r="B1696" s="206">
        <v>43</v>
      </c>
      <c r="C1696" s="435">
        <v>43963</v>
      </c>
      <c r="D1696" s="206" t="s">
        <v>3091</v>
      </c>
      <c r="E1696" s="206" t="s">
        <v>3092</v>
      </c>
      <c r="F1696" s="206"/>
      <c r="G1696" s="208" t="s">
        <v>2875</v>
      </c>
      <c r="H1696" s="285"/>
      <c r="I1696" s="412">
        <v>281000</v>
      </c>
      <c r="J1696" s="434">
        <f t="shared" si="28"/>
        <v>1681485</v>
      </c>
      <c r="K1696" s="419" t="s">
        <v>3093</v>
      </c>
    </row>
    <row r="1697" spans="2:11" s="511" customFormat="1" hidden="1" x14ac:dyDescent="0.25">
      <c r="B1697" s="206">
        <v>44</v>
      </c>
      <c r="C1697" s="435">
        <v>43964</v>
      </c>
      <c r="D1697" s="206" t="s">
        <v>3096</v>
      </c>
      <c r="E1697" s="206" t="s">
        <v>3097</v>
      </c>
      <c r="F1697" s="206"/>
      <c r="G1697" s="208" t="s">
        <v>1885</v>
      </c>
      <c r="H1697" s="285"/>
      <c r="I1697" s="210">
        <v>100000</v>
      </c>
      <c r="J1697" s="434">
        <f t="shared" si="28"/>
        <v>1581485</v>
      </c>
      <c r="K1697" s="419" t="s">
        <v>3098</v>
      </c>
    </row>
    <row r="1698" spans="2:11" s="511" customFormat="1" hidden="1" x14ac:dyDescent="0.25">
      <c r="B1698" s="206">
        <v>45</v>
      </c>
      <c r="C1698" s="435">
        <v>43963</v>
      </c>
      <c r="D1698" s="206" t="s">
        <v>3103</v>
      </c>
      <c r="E1698" s="206" t="s">
        <v>3104</v>
      </c>
      <c r="F1698" s="351" t="s">
        <v>3118</v>
      </c>
      <c r="G1698" s="208" t="s">
        <v>1885</v>
      </c>
      <c r="H1698" s="285"/>
      <c r="I1698" s="210">
        <v>35000</v>
      </c>
      <c r="J1698" s="434">
        <f t="shared" si="28"/>
        <v>1546485</v>
      </c>
      <c r="K1698" s="424" t="s">
        <v>3105</v>
      </c>
    </row>
    <row r="1699" spans="2:11" s="511" customFormat="1" hidden="1" x14ac:dyDescent="0.25">
      <c r="B1699" s="206">
        <v>46</v>
      </c>
      <c r="C1699" s="435">
        <v>43964</v>
      </c>
      <c r="D1699" s="206" t="s">
        <v>3094</v>
      </c>
      <c r="E1699" s="206"/>
      <c r="F1699" s="206" t="s">
        <v>3100</v>
      </c>
      <c r="G1699" s="208" t="s">
        <v>2875</v>
      </c>
      <c r="H1699" s="285"/>
      <c r="I1699" s="412">
        <f>326500-281000</f>
        <v>45500</v>
      </c>
      <c r="J1699" s="434">
        <f t="shared" si="28"/>
        <v>1500985</v>
      </c>
      <c r="K1699" s="419" t="s">
        <v>3110</v>
      </c>
    </row>
    <row r="1700" spans="2:11" s="511" customFormat="1" hidden="1" x14ac:dyDescent="0.25">
      <c r="B1700" s="206">
        <v>47</v>
      </c>
      <c r="C1700" s="435">
        <v>43964</v>
      </c>
      <c r="D1700" s="206" t="s">
        <v>3099</v>
      </c>
      <c r="E1700" s="206"/>
      <c r="F1700" s="206" t="s">
        <v>3102</v>
      </c>
      <c r="G1700" s="208" t="s">
        <v>1885</v>
      </c>
      <c r="H1700" s="285">
        <v>4000</v>
      </c>
      <c r="I1700" s="210"/>
      <c r="J1700" s="434">
        <f t="shared" si="28"/>
        <v>1504985</v>
      </c>
      <c r="K1700" s="419" t="s">
        <v>2985</v>
      </c>
    </row>
    <row r="1701" spans="2:11" s="511" customFormat="1" hidden="1" x14ac:dyDescent="0.25">
      <c r="B1701" s="206">
        <v>48</v>
      </c>
      <c r="C1701" s="435">
        <v>43964</v>
      </c>
      <c r="D1701" s="206" t="s">
        <v>3103</v>
      </c>
      <c r="E1701" s="206" t="s">
        <v>3106</v>
      </c>
      <c r="F1701" s="351" t="s">
        <v>3118</v>
      </c>
      <c r="G1701" s="208" t="s">
        <v>1885</v>
      </c>
      <c r="H1701" s="285"/>
      <c r="I1701" s="210">
        <v>25000</v>
      </c>
      <c r="J1701" s="434">
        <f t="shared" si="28"/>
        <v>1479985</v>
      </c>
      <c r="K1701" s="424" t="s">
        <v>3107</v>
      </c>
    </row>
    <row r="1702" spans="2:11" s="511" customFormat="1" hidden="1" x14ac:dyDescent="0.25">
      <c r="B1702" s="206">
        <v>49</v>
      </c>
      <c r="C1702" s="435">
        <v>43964</v>
      </c>
      <c r="D1702" s="206" t="s">
        <v>3108</v>
      </c>
      <c r="E1702" s="206"/>
      <c r="F1702" s="206" t="s">
        <v>3109</v>
      </c>
      <c r="G1702" s="208" t="s">
        <v>787</v>
      </c>
      <c r="H1702" s="285"/>
      <c r="I1702" s="210">
        <v>720893</v>
      </c>
      <c r="J1702" s="434">
        <f t="shared" si="28"/>
        <v>759092</v>
      </c>
      <c r="K1702" s="419" t="s">
        <v>2988</v>
      </c>
    </row>
    <row r="1703" spans="2:11" s="511" customFormat="1" hidden="1" x14ac:dyDescent="0.25">
      <c r="B1703" s="206">
        <v>50</v>
      </c>
      <c r="C1703" s="436">
        <v>43965</v>
      </c>
      <c r="D1703" s="377" t="s">
        <v>3024</v>
      </c>
      <c r="E1703" s="377" t="s">
        <v>3111</v>
      </c>
      <c r="F1703" s="377"/>
      <c r="G1703" s="437" t="s">
        <v>681</v>
      </c>
      <c r="H1703" s="363"/>
      <c r="I1703" s="364">
        <v>192000</v>
      </c>
      <c r="J1703" s="434">
        <f t="shared" si="28"/>
        <v>567092</v>
      </c>
      <c r="K1703" s="438" t="s">
        <v>3242</v>
      </c>
    </row>
    <row r="1704" spans="2:11" s="511" customFormat="1" hidden="1" x14ac:dyDescent="0.25">
      <c r="B1704" s="206">
        <v>51</v>
      </c>
      <c r="C1704" s="435">
        <v>43965</v>
      </c>
      <c r="D1704" s="206" t="s">
        <v>3112</v>
      </c>
      <c r="E1704" s="206" t="s">
        <v>3113</v>
      </c>
      <c r="F1704" s="206" t="s">
        <v>3117</v>
      </c>
      <c r="G1704" s="208" t="s">
        <v>1930</v>
      </c>
      <c r="H1704" s="285"/>
      <c r="I1704" s="210">
        <v>450000</v>
      </c>
      <c r="J1704" s="434">
        <f t="shared" si="28"/>
        <v>117092</v>
      </c>
      <c r="K1704" s="419" t="s">
        <v>3114</v>
      </c>
    </row>
    <row r="1705" spans="2:11" s="511" customFormat="1" hidden="1" x14ac:dyDescent="0.25">
      <c r="B1705" s="206">
        <v>52</v>
      </c>
      <c r="C1705" s="435">
        <v>43965</v>
      </c>
      <c r="D1705" s="206" t="s">
        <v>3103</v>
      </c>
      <c r="E1705" s="206" t="s">
        <v>3115</v>
      </c>
      <c r="F1705" s="351" t="s">
        <v>3118</v>
      </c>
      <c r="G1705" s="208" t="s">
        <v>1885</v>
      </c>
      <c r="H1705" s="285"/>
      <c r="I1705" s="210">
        <v>25000</v>
      </c>
      <c r="J1705" s="434">
        <f t="shared" si="28"/>
        <v>92092</v>
      </c>
      <c r="K1705" s="419" t="s">
        <v>3116</v>
      </c>
    </row>
    <row r="1706" spans="2:11" s="511" customFormat="1" hidden="1" x14ac:dyDescent="0.25">
      <c r="B1706" s="206">
        <v>53</v>
      </c>
      <c r="C1706" s="435"/>
      <c r="D1706" s="206"/>
      <c r="E1706" s="206"/>
      <c r="F1706" s="206"/>
      <c r="G1706" s="208"/>
      <c r="H1706" s="285"/>
      <c r="I1706" s="210"/>
      <c r="J1706" s="434">
        <f t="shared" si="28"/>
        <v>92092</v>
      </c>
      <c r="K1706" s="419"/>
    </row>
    <row r="1707" spans="2:11" s="511" customFormat="1" hidden="1" x14ac:dyDescent="0.25">
      <c r="B1707" s="206">
        <v>54</v>
      </c>
      <c r="C1707" s="435"/>
      <c r="D1707" s="206" t="s">
        <v>3119</v>
      </c>
      <c r="E1707" s="206"/>
      <c r="F1707" s="206"/>
      <c r="G1707" s="208"/>
      <c r="H1707" s="285"/>
      <c r="I1707" s="210"/>
      <c r="J1707" s="434">
        <f t="shared" si="28"/>
        <v>92092</v>
      </c>
      <c r="K1707" s="419"/>
    </row>
    <row r="1708" spans="2:11" s="511" customFormat="1" hidden="1" x14ac:dyDescent="0.25">
      <c r="B1708" s="206">
        <v>55</v>
      </c>
      <c r="C1708" s="435"/>
      <c r="D1708" s="206" t="s">
        <v>3120</v>
      </c>
      <c r="E1708" s="206"/>
      <c r="F1708" s="206"/>
      <c r="G1708" s="208"/>
      <c r="H1708" s="285"/>
      <c r="I1708" s="210"/>
      <c r="J1708" s="434">
        <f t="shared" si="28"/>
        <v>92092</v>
      </c>
      <c r="K1708" s="419"/>
    </row>
    <row r="1709" spans="2:11" s="511" customFormat="1" hidden="1" x14ac:dyDescent="0.25">
      <c r="B1709" s="206">
        <v>56</v>
      </c>
      <c r="C1709" s="435"/>
      <c r="D1709" s="206"/>
      <c r="E1709" s="206"/>
      <c r="F1709" s="206"/>
      <c r="G1709" s="208"/>
      <c r="H1709" s="285"/>
      <c r="I1709" s="210"/>
      <c r="J1709" s="434">
        <f t="shared" si="28"/>
        <v>92092</v>
      </c>
      <c r="K1709" s="419"/>
    </row>
    <row r="1710" spans="2:11" s="511" customFormat="1" hidden="1" x14ac:dyDescent="0.25">
      <c r="B1710" s="206">
        <v>1</v>
      </c>
      <c r="C1710" s="435"/>
      <c r="D1710" s="429" t="s">
        <v>3125</v>
      </c>
      <c r="E1710" s="206"/>
      <c r="F1710" s="206"/>
      <c r="G1710" s="208"/>
      <c r="H1710" s="285">
        <v>24715908</v>
      </c>
      <c r="I1710" s="210"/>
      <c r="J1710" s="434">
        <f t="shared" si="28"/>
        <v>24808000</v>
      </c>
      <c r="K1710" s="419"/>
    </row>
    <row r="1711" spans="2:11" s="511" customFormat="1" hidden="1" x14ac:dyDescent="0.25">
      <c r="B1711" s="206">
        <v>2</v>
      </c>
      <c r="C1711" s="435">
        <v>43966</v>
      </c>
      <c r="D1711" s="206" t="s">
        <v>3126</v>
      </c>
      <c r="E1711" s="206"/>
      <c r="F1711" s="206" t="s">
        <v>3129</v>
      </c>
      <c r="G1711" s="208" t="s">
        <v>1816</v>
      </c>
      <c r="H1711" s="285"/>
      <c r="I1711" s="210">
        <v>1309200</v>
      </c>
      <c r="J1711" s="434">
        <f t="shared" si="28"/>
        <v>23498800</v>
      </c>
      <c r="K1711" s="212" t="s">
        <v>2988</v>
      </c>
    </row>
    <row r="1712" spans="2:11" s="511" customFormat="1" hidden="1" x14ac:dyDescent="0.25">
      <c r="B1712" s="206">
        <v>3</v>
      </c>
      <c r="C1712" s="435">
        <v>43966</v>
      </c>
      <c r="D1712" s="206" t="s">
        <v>3127</v>
      </c>
      <c r="E1712" s="206"/>
      <c r="F1712" s="206" t="s">
        <v>3128</v>
      </c>
      <c r="G1712" s="208" t="s">
        <v>2882</v>
      </c>
      <c r="H1712" s="285"/>
      <c r="I1712" s="210">
        <v>1805854</v>
      </c>
      <c r="J1712" s="434">
        <f t="shared" si="28"/>
        <v>21692946</v>
      </c>
      <c r="K1712" s="212" t="s">
        <v>2988</v>
      </c>
    </row>
    <row r="1713" spans="2:11" s="511" customFormat="1" hidden="1" x14ac:dyDescent="0.25">
      <c r="B1713" s="206">
        <v>4</v>
      </c>
      <c r="C1713" s="435">
        <v>43969</v>
      </c>
      <c r="D1713" s="206" t="s">
        <v>3130</v>
      </c>
      <c r="E1713" s="206" t="s">
        <v>3131</v>
      </c>
      <c r="F1713" s="206" t="s">
        <v>3132</v>
      </c>
      <c r="G1713" s="208" t="s">
        <v>3046</v>
      </c>
      <c r="H1713" s="285"/>
      <c r="I1713" s="210">
        <v>38000</v>
      </c>
      <c r="J1713" s="434">
        <f t="shared" si="28"/>
        <v>21654946</v>
      </c>
      <c r="K1713" s="212" t="s">
        <v>3221</v>
      </c>
    </row>
    <row r="1714" spans="2:11" s="511" customFormat="1" hidden="1" x14ac:dyDescent="0.25">
      <c r="B1714" s="206">
        <v>5</v>
      </c>
      <c r="C1714" s="435">
        <v>43969</v>
      </c>
      <c r="D1714" s="206" t="s">
        <v>3133</v>
      </c>
      <c r="E1714" s="206"/>
      <c r="F1714" s="206" t="s">
        <v>3134</v>
      </c>
      <c r="G1714" s="208" t="s">
        <v>3135</v>
      </c>
      <c r="H1714" s="285"/>
      <c r="I1714" s="210">
        <v>391500</v>
      </c>
      <c r="J1714" s="434">
        <f t="shared" si="28"/>
        <v>21263446</v>
      </c>
      <c r="K1714" s="212" t="s">
        <v>2988</v>
      </c>
    </row>
    <row r="1715" spans="2:11" s="511" customFormat="1" hidden="1" x14ac:dyDescent="0.25">
      <c r="B1715" s="206">
        <v>6</v>
      </c>
      <c r="C1715" s="435">
        <v>43970</v>
      </c>
      <c r="D1715" s="206" t="s">
        <v>3136</v>
      </c>
      <c r="E1715" s="206"/>
      <c r="F1715" s="206" t="s">
        <v>3137</v>
      </c>
      <c r="G1715" s="208" t="s">
        <v>3138</v>
      </c>
      <c r="H1715" s="285"/>
      <c r="I1715" s="210">
        <v>813000</v>
      </c>
      <c r="J1715" s="434">
        <f t="shared" si="28"/>
        <v>20450446</v>
      </c>
      <c r="K1715" s="212" t="s">
        <v>2988</v>
      </c>
    </row>
    <row r="1716" spans="2:11" s="511" customFormat="1" hidden="1" x14ac:dyDescent="0.25">
      <c r="B1716" s="206">
        <v>7</v>
      </c>
      <c r="C1716" s="435">
        <v>43969</v>
      </c>
      <c r="D1716" s="206" t="s">
        <v>3139</v>
      </c>
      <c r="E1716" s="206" t="s">
        <v>3154</v>
      </c>
      <c r="F1716" s="206" t="s">
        <v>3155</v>
      </c>
      <c r="G1716" s="208" t="s">
        <v>1885</v>
      </c>
      <c r="H1716" s="285"/>
      <c r="I1716" s="210">
        <v>20000</v>
      </c>
      <c r="J1716" s="434">
        <f t="shared" si="28"/>
        <v>20430446</v>
      </c>
      <c r="K1716" s="212" t="s">
        <v>3222</v>
      </c>
    </row>
    <row r="1717" spans="2:11" s="511" customFormat="1" hidden="1" x14ac:dyDescent="0.25">
      <c r="B1717" s="206">
        <v>8</v>
      </c>
      <c r="C1717" s="435">
        <v>43970</v>
      </c>
      <c r="D1717" s="206" t="s">
        <v>3139</v>
      </c>
      <c r="E1717" s="206" t="s">
        <v>3167</v>
      </c>
      <c r="F1717" s="206" t="s">
        <v>3155</v>
      </c>
      <c r="G1717" s="208" t="s">
        <v>1885</v>
      </c>
      <c r="H1717" s="285"/>
      <c r="I1717" s="210">
        <v>20000</v>
      </c>
      <c r="J1717" s="434">
        <f t="shared" si="28"/>
        <v>20410446</v>
      </c>
      <c r="K1717" s="212" t="s">
        <v>3225</v>
      </c>
    </row>
    <row r="1718" spans="2:11" s="511" customFormat="1" hidden="1" x14ac:dyDescent="0.25">
      <c r="B1718" s="206">
        <v>9</v>
      </c>
      <c r="C1718" s="435">
        <v>43971</v>
      </c>
      <c r="D1718" s="206" t="s">
        <v>3140</v>
      </c>
      <c r="E1718" s="206" t="s">
        <v>3168</v>
      </c>
      <c r="F1718" s="206" t="s">
        <v>3156</v>
      </c>
      <c r="G1718" s="208" t="s">
        <v>681</v>
      </c>
      <c r="H1718" s="285"/>
      <c r="I1718" s="210">
        <v>128000</v>
      </c>
      <c r="J1718" s="434">
        <f t="shared" si="28"/>
        <v>20282446</v>
      </c>
      <c r="K1718" s="212" t="s">
        <v>3223</v>
      </c>
    </row>
    <row r="1719" spans="2:11" s="511" customFormat="1" hidden="1" x14ac:dyDescent="0.25">
      <c r="B1719" s="206">
        <v>10</v>
      </c>
      <c r="C1719" s="435">
        <v>43971</v>
      </c>
      <c r="D1719" s="206" t="s">
        <v>3139</v>
      </c>
      <c r="E1719" s="206" t="s">
        <v>3169</v>
      </c>
      <c r="F1719" s="206" t="s">
        <v>3155</v>
      </c>
      <c r="G1719" s="208" t="s">
        <v>1885</v>
      </c>
      <c r="H1719" s="285"/>
      <c r="I1719" s="210">
        <v>25000</v>
      </c>
      <c r="J1719" s="434">
        <f t="shared" si="28"/>
        <v>20257446</v>
      </c>
      <c r="K1719" s="212" t="s">
        <v>3224</v>
      </c>
    </row>
    <row r="1720" spans="2:11" s="511" customFormat="1" hidden="1" x14ac:dyDescent="0.25">
      <c r="B1720" s="206">
        <v>11</v>
      </c>
      <c r="C1720" s="435">
        <v>43972</v>
      </c>
      <c r="D1720" s="206" t="s">
        <v>3141</v>
      </c>
      <c r="E1720" s="206"/>
      <c r="F1720" s="206" t="s">
        <v>3157</v>
      </c>
      <c r="G1720" s="208" t="s">
        <v>869</v>
      </c>
      <c r="H1720" s="285"/>
      <c r="I1720" s="210">
        <v>200000</v>
      </c>
      <c r="J1720" s="434">
        <f t="shared" si="28"/>
        <v>20057446</v>
      </c>
      <c r="K1720" s="212" t="s">
        <v>2988</v>
      </c>
    </row>
    <row r="1721" spans="2:11" s="511" customFormat="1" hidden="1" x14ac:dyDescent="0.25">
      <c r="B1721" s="206">
        <v>12</v>
      </c>
      <c r="C1721" s="435">
        <v>43972</v>
      </c>
      <c r="D1721" s="206" t="s">
        <v>3142</v>
      </c>
      <c r="E1721" s="206"/>
      <c r="F1721" s="206" t="s">
        <v>3158</v>
      </c>
      <c r="G1721" s="208" t="s">
        <v>2891</v>
      </c>
      <c r="H1721" s="285"/>
      <c r="I1721" s="210">
        <v>2077512</v>
      </c>
      <c r="J1721" s="434">
        <f t="shared" si="28"/>
        <v>17979934</v>
      </c>
      <c r="K1721" s="212" t="s">
        <v>2988</v>
      </c>
    </row>
    <row r="1722" spans="2:11" s="511" customFormat="1" hidden="1" x14ac:dyDescent="0.25">
      <c r="B1722" s="206">
        <v>13</v>
      </c>
      <c r="C1722" s="435">
        <v>43972</v>
      </c>
      <c r="D1722" s="206" t="s">
        <v>3143</v>
      </c>
      <c r="E1722" s="206"/>
      <c r="F1722" s="206" t="s">
        <v>3159</v>
      </c>
      <c r="G1722" s="208" t="s">
        <v>343</v>
      </c>
      <c r="H1722" s="285"/>
      <c r="I1722" s="210">
        <v>850000</v>
      </c>
      <c r="J1722" s="434">
        <f t="shared" si="28"/>
        <v>17129934</v>
      </c>
      <c r="K1722" s="212" t="s">
        <v>2988</v>
      </c>
    </row>
    <row r="1723" spans="2:11" s="511" customFormat="1" hidden="1" x14ac:dyDescent="0.25">
      <c r="B1723" s="206">
        <v>14</v>
      </c>
      <c r="C1723" s="435">
        <v>43972</v>
      </c>
      <c r="D1723" s="206" t="s">
        <v>3144</v>
      </c>
      <c r="E1723" s="206"/>
      <c r="F1723" s="206" t="s">
        <v>3160</v>
      </c>
      <c r="G1723" s="208" t="s">
        <v>2320</v>
      </c>
      <c r="H1723" s="285"/>
      <c r="I1723" s="210">
        <v>210000</v>
      </c>
      <c r="J1723" s="434">
        <f t="shared" si="28"/>
        <v>16919934</v>
      </c>
      <c r="K1723" s="212" t="s">
        <v>2988</v>
      </c>
    </row>
    <row r="1724" spans="2:11" s="511" customFormat="1" hidden="1" x14ac:dyDescent="0.25">
      <c r="B1724" s="206">
        <v>15</v>
      </c>
      <c r="C1724" s="435">
        <v>43972</v>
      </c>
      <c r="D1724" s="206" t="s">
        <v>3145</v>
      </c>
      <c r="E1724" s="206"/>
      <c r="F1724" s="206" t="s">
        <v>3161</v>
      </c>
      <c r="G1724" s="208" t="s">
        <v>2320</v>
      </c>
      <c r="H1724" s="285"/>
      <c r="I1724" s="210">
        <v>330000</v>
      </c>
      <c r="J1724" s="434">
        <f t="shared" si="28"/>
        <v>16589934</v>
      </c>
      <c r="K1724" s="212" t="s">
        <v>2988</v>
      </c>
    </row>
    <row r="1725" spans="2:11" s="511" customFormat="1" hidden="1" x14ac:dyDescent="0.25">
      <c r="B1725" s="206">
        <v>16</v>
      </c>
      <c r="C1725" s="435">
        <v>43972</v>
      </c>
      <c r="D1725" s="206" t="s">
        <v>3146</v>
      </c>
      <c r="E1725" s="206"/>
      <c r="F1725" s="206" t="s">
        <v>3162</v>
      </c>
      <c r="G1725" s="208" t="s">
        <v>2320</v>
      </c>
      <c r="H1725" s="285"/>
      <c r="I1725" s="210">
        <v>255000</v>
      </c>
      <c r="J1725" s="434">
        <f t="shared" si="28"/>
        <v>16334934</v>
      </c>
      <c r="K1725" s="212" t="s">
        <v>2988</v>
      </c>
    </row>
    <row r="1726" spans="2:11" s="511" customFormat="1" hidden="1" x14ac:dyDescent="0.25">
      <c r="B1726" s="206">
        <v>17</v>
      </c>
      <c r="C1726" s="435">
        <v>43972</v>
      </c>
      <c r="D1726" s="206" t="s">
        <v>3147</v>
      </c>
      <c r="E1726" s="206"/>
      <c r="F1726" s="206" t="s">
        <v>3163</v>
      </c>
      <c r="G1726" s="208" t="s">
        <v>2320</v>
      </c>
      <c r="H1726" s="285"/>
      <c r="I1726" s="210">
        <v>300000</v>
      </c>
      <c r="J1726" s="434">
        <f t="shared" si="28"/>
        <v>16034934</v>
      </c>
      <c r="K1726" s="212" t="s">
        <v>2988</v>
      </c>
    </row>
    <row r="1727" spans="2:11" s="511" customFormat="1" hidden="1" x14ac:dyDescent="0.25">
      <c r="B1727" s="206">
        <v>18</v>
      </c>
      <c r="C1727" s="435">
        <v>43972</v>
      </c>
      <c r="D1727" s="206" t="s">
        <v>3148</v>
      </c>
      <c r="E1727" s="206" t="s">
        <v>3170</v>
      </c>
      <c r="F1727" s="206" t="s">
        <v>3164</v>
      </c>
      <c r="G1727" s="208" t="s">
        <v>561</v>
      </c>
      <c r="H1727" s="285"/>
      <c r="I1727" s="210">
        <v>245000</v>
      </c>
      <c r="J1727" s="434">
        <f t="shared" si="28"/>
        <v>15789934</v>
      </c>
      <c r="K1727" s="212" t="s">
        <v>3226</v>
      </c>
    </row>
    <row r="1728" spans="2:11" s="511" customFormat="1" hidden="1" x14ac:dyDescent="0.25">
      <c r="B1728" s="206">
        <v>19</v>
      </c>
      <c r="C1728" s="435">
        <v>43972</v>
      </c>
      <c r="D1728" s="206" t="s">
        <v>3149</v>
      </c>
      <c r="E1728" s="206"/>
      <c r="F1728" s="206"/>
      <c r="G1728" s="208" t="s">
        <v>3046</v>
      </c>
      <c r="H1728" s="285">
        <v>21800</v>
      </c>
      <c r="I1728" s="210"/>
      <c r="J1728" s="434">
        <f t="shared" si="28"/>
        <v>15811734</v>
      </c>
      <c r="K1728" s="212" t="s">
        <v>3227</v>
      </c>
    </row>
    <row r="1729" spans="2:11" s="511" customFormat="1" hidden="1" x14ac:dyDescent="0.25">
      <c r="B1729" s="206">
        <v>20</v>
      </c>
      <c r="C1729" s="435">
        <v>43972</v>
      </c>
      <c r="D1729" s="206" t="s">
        <v>3150</v>
      </c>
      <c r="E1729" s="206" t="s">
        <v>3171</v>
      </c>
      <c r="F1729" s="206" t="s">
        <v>3165</v>
      </c>
      <c r="G1729" s="208" t="s">
        <v>1885</v>
      </c>
      <c r="H1729" s="285"/>
      <c r="I1729" s="210">
        <v>20000</v>
      </c>
      <c r="J1729" s="434">
        <f t="shared" si="28"/>
        <v>15791734</v>
      </c>
      <c r="K1729" s="212" t="s">
        <v>3228</v>
      </c>
    </row>
    <row r="1730" spans="2:11" s="511" customFormat="1" hidden="1" x14ac:dyDescent="0.25">
      <c r="B1730" s="206">
        <v>21</v>
      </c>
      <c r="C1730" s="435">
        <v>43977</v>
      </c>
      <c r="D1730" s="206" t="s">
        <v>3151</v>
      </c>
      <c r="E1730" s="206" t="s">
        <v>3172</v>
      </c>
      <c r="F1730" s="206" t="s">
        <v>3166</v>
      </c>
      <c r="G1730" s="208" t="s">
        <v>1885</v>
      </c>
      <c r="H1730" s="285"/>
      <c r="I1730" s="210">
        <v>113597</v>
      </c>
      <c r="J1730" s="434">
        <f t="shared" si="28"/>
        <v>15678137</v>
      </c>
      <c r="K1730" s="212" t="s">
        <v>3229</v>
      </c>
    </row>
    <row r="1731" spans="2:11" s="511" customFormat="1" hidden="1" x14ac:dyDescent="0.25">
      <c r="B1731" s="206">
        <v>22</v>
      </c>
      <c r="C1731" s="435">
        <v>43977</v>
      </c>
      <c r="D1731" s="206" t="s">
        <v>3152</v>
      </c>
      <c r="E1731" s="206"/>
      <c r="F1731" s="206" t="s">
        <v>3188</v>
      </c>
      <c r="G1731" s="208" t="s">
        <v>1885</v>
      </c>
      <c r="H1731" s="285"/>
      <c r="I1731" s="210">
        <v>75000</v>
      </c>
      <c r="J1731" s="434">
        <f t="shared" si="28"/>
        <v>15603137</v>
      </c>
      <c r="K1731" s="212" t="s">
        <v>2988</v>
      </c>
    </row>
    <row r="1732" spans="2:11" s="511" customFormat="1" hidden="1" x14ac:dyDescent="0.25">
      <c r="B1732" s="206">
        <v>23</v>
      </c>
      <c r="C1732" s="435">
        <v>43977</v>
      </c>
      <c r="D1732" s="206" t="s">
        <v>3153</v>
      </c>
      <c r="E1732" s="206"/>
      <c r="F1732" s="206" t="s">
        <v>3189</v>
      </c>
      <c r="G1732" s="208" t="s">
        <v>1885</v>
      </c>
      <c r="H1732" s="285"/>
      <c r="I1732" s="210">
        <v>54000</v>
      </c>
      <c r="J1732" s="434">
        <f t="shared" si="28"/>
        <v>15549137</v>
      </c>
      <c r="K1732" s="212" t="s">
        <v>2988</v>
      </c>
    </row>
    <row r="1733" spans="2:11" s="511" customFormat="1" hidden="1" x14ac:dyDescent="0.25">
      <c r="B1733" s="206">
        <v>24</v>
      </c>
      <c r="C1733" s="435">
        <v>43978</v>
      </c>
      <c r="D1733" s="206" t="s">
        <v>3173</v>
      </c>
      <c r="E1733" s="206"/>
      <c r="F1733" s="206"/>
      <c r="G1733" s="208" t="s">
        <v>1885</v>
      </c>
      <c r="H1733" s="285"/>
      <c r="I1733" s="210">
        <v>500</v>
      </c>
      <c r="J1733" s="434">
        <f t="shared" si="28"/>
        <v>15548637</v>
      </c>
      <c r="K1733" s="212" t="s">
        <v>3230</v>
      </c>
    </row>
    <row r="1734" spans="2:11" s="511" customFormat="1" hidden="1" x14ac:dyDescent="0.25">
      <c r="B1734" s="206">
        <v>25</v>
      </c>
      <c r="C1734" s="436">
        <v>43979</v>
      </c>
      <c r="D1734" s="439" t="s">
        <v>3183</v>
      </c>
      <c r="E1734" s="377" t="s">
        <v>3184</v>
      </c>
      <c r="F1734" s="377" t="s">
        <v>3255</v>
      </c>
      <c r="G1734" s="437" t="s">
        <v>1930</v>
      </c>
      <c r="H1734" s="363"/>
      <c r="I1734" s="364">
        <v>450000</v>
      </c>
      <c r="J1734" s="434">
        <f t="shared" si="28"/>
        <v>15098637</v>
      </c>
      <c r="K1734" s="440" t="s">
        <v>3245</v>
      </c>
    </row>
    <row r="1735" spans="2:11" s="511" customFormat="1" hidden="1" x14ac:dyDescent="0.25">
      <c r="B1735" s="206">
        <v>26</v>
      </c>
      <c r="C1735" s="435">
        <v>43979</v>
      </c>
      <c r="D1735" s="206" t="s">
        <v>3174</v>
      </c>
      <c r="E1735" s="206" t="s">
        <v>3185</v>
      </c>
      <c r="F1735" s="206" t="s">
        <v>3190</v>
      </c>
      <c r="G1735" s="208" t="s">
        <v>869</v>
      </c>
      <c r="H1735" s="285"/>
      <c r="I1735" s="210">
        <v>1900000</v>
      </c>
      <c r="J1735" s="434">
        <f t="shared" si="28"/>
        <v>13198637</v>
      </c>
      <c r="K1735" s="212" t="s">
        <v>3231</v>
      </c>
    </row>
    <row r="1736" spans="2:11" s="511" customFormat="1" hidden="1" x14ac:dyDescent="0.25">
      <c r="B1736" s="206">
        <v>27</v>
      </c>
      <c r="C1736" s="435">
        <v>43980</v>
      </c>
      <c r="D1736" s="206" t="s">
        <v>3175</v>
      </c>
      <c r="E1736" s="206"/>
      <c r="F1736" s="206" t="s">
        <v>3209</v>
      </c>
      <c r="G1736" s="208" t="s">
        <v>787</v>
      </c>
      <c r="H1736" s="285"/>
      <c r="I1736" s="210">
        <v>1141747</v>
      </c>
      <c r="J1736" s="434">
        <f t="shared" si="28"/>
        <v>12056890</v>
      </c>
      <c r="K1736" s="212" t="s">
        <v>2988</v>
      </c>
    </row>
    <row r="1737" spans="2:11" s="511" customFormat="1" hidden="1" x14ac:dyDescent="0.25">
      <c r="B1737" s="206">
        <v>28</v>
      </c>
      <c r="C1737" s="435">
        <v>43981</v>
      </c>
      <c r="D1737" s="206" t="s">
        <v>3176</v>
      </c>
      <c r="E1737" s="206" t="s">
        <v>3186</v>
      </c>
      <c r="F1737" s="206" t="s">
        <v>3210</v>
      </c>
      <c r="G1737" s="208" t="s">
        <v>681</v>
      </c>
      <c r="H1737" s="285"/>
      <c r="I1737" s="210">
        <v>128000</v>
      </c>
      <c r="J1737" s="434">
        <f t="shared" si="28"/>
        <v>11928890</v>
      </c>
      <c r="K1737" s="212" t="s">
        <v>3232</v>
      </c>
    </row>
    <row r="1738" spans="2:11" s="511" customFormat="1" hidden="1" x14ac:dyDescent="0.25">
      <c r="B1738" s="206">
        <v>29</v>
      </c>
      <c r="C1738" s="435">
        <v>43983</v>
      </c>
      <c r="D1738" s="206" t="s">
        <v>3177</v>
      </c>
      <c r="E1738" s="206" t="s">
        <v>3187</v>
      </c>
      <c r="F1738" s="206" t="s">
        <v>3211</v>
      </c>
      <c r="G1738" s="208" t="s">
        <v>681</v>
      </c>
      <c r="H1738" s="285"/>
      <c r="I1738" s="210">
        <v>192000</v>
      </c>
      <c r="J1738" s="434">
        <f t="shared" si="28"/>
        <v>11736890</v>
      </c>
      <c r="K1738" s="212" t="s">
        <v>3233</v>
      </c>
    </row>
    <row r="1739" spans="2:11" s="511" customFormat="1" hidden="1" x14ac:dyDescent="0.25">
      <c r="B1739" s="206">
        <v>30</v>
      </c>
      <c r="C1739" s="435">
        <v>43983</v>
      </c>
      <c r="D1739" s="206" t="s">
        <v>3178</v>
      </c>
      <c r="E1739" s="206"/>
      <c r="F1739" s="206" t="s">
        <v>3212</v>
      </c>
      <c r="G1739" s="208" t="s">
        <v>1885</v>
      </c>
      <c r="H1739" s="285"/>
      <c r="I1739" s="210">
        <v>630000</v>
      </c>
      <c r="J1739" s="434">
        <f t="shared" si="28"/>
        <v>11106890</v>
      </c>
      <c r="K1739" s="212" t="s">
        <v>2988</v>
      </c>
    </row>
    <row r="1740" spans="2:11" s="511" customFormat="1" hidden="1" x14ac:dyDescent="0.25">
      <c r="B1740" s="206">
        <v>31</v>
      </c>
      <c r="C1740" s="435">
        <v>43984</v>
      </c>
      <c r="D1740" s="206" t="s">
        <v>3180</v>
      </c>
      <c r="E1740" s="206" t="s">
        <v>3206</v>
      </c>
      <c r="F1740" s="206" t="s">
        <v>3215</v>
      </c>
      <c r="G1740" s="208" t="s">
        <v>561</v>
      </c>
      <c r="H1740" s="285"/>
      <c r="I1740" s="210">
        <v>440000</v>
      </c>
      <c r="J1740" s="434">
        <f t="shared" si="28"/>
        <v>10666890</v>
      </c>
      <c r="K1740" s="212" t="s">
        <v>3234</v>
      </c>
    </row>
    <row r="1741" spans="2:11" s="511" customFormat="1" hidden="1" x14ac:dyDescent="0.25">
      <c r="B1741" s="206">
        <v>32</v>
      </c>
      <c r="C1741" s="436">
        <v>43985</v>
      </c>
      <c r="D1741" s="439" t="s">
        <v>3179</v>
      </c>
      <c r="E1741" s="377" t="s">
        <v>3207</v>
      </c>
      <c r="F1741" s="377" t="s">
        <v>3256</v>
      </c>
      <c r="G1741" s="437" t="s">
        <v>2875</v>
      </c>
      <c r="H1741" s="363"/>
      <c r="I1741" s="364">
        <v>450000</v>
      </c>
      <c r="J1741" s="434">
        <f t="shared" ref="J1741:J1804" si="29">J1740+H1741-I1741</f>
        <v>10216890</v>
      </c>
      <c r="K1741" s="440" t="s">
        <v>3246</v>
      </c>
    </row>
    <row r="1742" spans="2:11" s="511" customFormat="1" hidden="1" x14ac:dyDescent="0.25">
      <c r="B1742" s="206">
        <v>33</v>
      </c>
      <c r="C1742" s="435">
        <v>43985</v>
      </c>
      <c r="D1742" s="206" t="s">
        <v>3181</v>
      </c>
      <c r="E1742" s="206" t="s">
        <v>3208</v>
      </c>
      <c r="F1742" s="206" t="s">
        <v>3214</v>
      </c>
      <c r="G1742" s="208" t="s">
        <v>651</v>
      </c>
      <c r="H1742" s="285"/>
      <c r="I1742" s="210">
        <v>320000</v>
      </c>
      <c r="J1742" s="434">
        <f t="shared" si="29"/>
        <v>9896890</v>
      </c>
      <c r="K1742" s="212" t="s">
        <v>3235</v>
      </c>
    </row>
    <row r="1743" spans="2:11" s="511" customFormat="1" hidden="1" x14ac:dyDescent="0.25">
      <c r="B1743" s="206">
        <v>34</v>
      </c>
      <c r="C1743" s="435">
        <v>43985</v>
      </c>
      <c r="D1743" s="206" t="s">
        <v>3182</v>
      </c>
      <c r="E1743" s="206"/>
      <c r="F1743" s="206" t="s">
        <v>3217</v>
      </c>
      <c r="G1743" s="208" t="s">
        <v>3191</v>
      </c>
      <c r="H1743" s="285"/>
      <c r="I1743" s="210">
        <v>275000</v>
      </c>
      <c r="J1743" s="434">
        <f t="shared" si="29"/>
        <v>9621890</v>
      </c>
      <c r="K1743" s="212" t="s">
        <v>2988</v>
      </c>
    </row>
    <row r="1744" spans="2:11" s="511" customFormat="1" hidden="1" x14ac:dyDescent="0.25">
      <c r="B1744" s="206">
        <v>35</v>
      </c>
      <c r="C1744" s="435">
        <v>43986</v>
      </c>
      <c r="D1744" s="206" t="s">
        <v>3192</v>
      </c>
      <c r="E1744" s="206"/>
      <c r="F1744" s="206" t="s">
        <v>3218</v>
      </c>
      <c r="G1744" s="208" t="s">
        <v>3203</v>
      </c>
      <c r="H1744" s="285"/>
      <c r="I1744" s="210">
        <v>500000</v>
      </c>
      <c r="J1744" s="434">
        <f t="shared" si="29"/>
        <v>9121890</v>
      </c>
      <c r="K1744" s="212" t="s">
        <v>2988</v>
      </c>
    </row>
    <row r="1745" spans="2:11" s="511" customFormat="1" hidden="1" x14ac:dyDescent="0.25">
      <c r="B1745" s="206">
        <v>36</v>
      </c>
      <c r="C1745" s="435">
        <v>43986</v>
      </c>
      <c r="D1745" s="206" t="s">
        <v>3193</v>
      </c>
      <c r="E1745" s="206"/>
      <c r="F1745" s="206" t="s">
        <v>3236</v>
      </c>
      <c r="G1745" s="208" t="s">
        <v>1816</v>
      </c>
      <c r="H1745" s="285"/>
      <c r="I1745" s="210">
        <v>1362800</v>
      </c>
      <c r="J1745" s="434">
        <f t="shared" si="29"/>
        <v>7759090</v>
      </c>
      <c r="K1745" s="212" t="s">
        <v>2988</v>
      </c>
    </row>
    <row r="1746" spans="2:11" s="511" customFormat="1" hidden="1" x14ac:dyDescent="0.25">
      <c r="B1746" s="206">
        <v>37</v>
      </c>
      <c r="C1746" s="435">
        <v>43986</v>
      </c>
      <c r="D1746" s="206" t="s">
        <v>3194</v>
      </c>
      <c r="E1746" s="206"/>
      <c r="F1746" s="206" t="s">
        <v>3237</v>
      </c>
      <c r="G1746" s="208" t="s">
        <v>2882</v>
      </c>
      <c r="H1746" s="285"/>
      <c r="I1746" s="210">
        <v>1281500</v>
      </c>
      <c r="J1746" s="434">
        <f t="shared" si="29"/>
        <v>6477590</v>
      </c>
      <c r="K1746" s="212" t="s">
        <v>2988</v>
      </c>
    </row>
    <row r="1747" spans="2:11" s="511" customFormat="1" hidden="1" x14ac:dyDescent="0.25">
      <c r="B1747" s="206">
        <v>38</v>
      </c>
      <c r="C1747" s="436">
        <v>43986</v>
      </c>
      <c r="D1747" s="439" t="s">
        <v>3195</v>
      </c>
      <c r="E1747" s="377" t="s">
        <v>3213</v>
      </c>
      <c r="F1747" s="377" t="s">
        <v>3257</v>
      </c>
      <c r="G1747" s="437" t="s">
        <v>561</v>
      </c>
      <c r="H1747" s="363"/>
      <c r="I1747" s="364">
        <v>360000</v>
      </c>
      <c r="J1747" s="434">
        <f t="shared" si="29"/>
        <v>6117590</v>
      </c>
      <c r="K1747" s="440" t="s">
        <v>3247</v>
      </c>
    </row>
    <row r="1748" spans="2:11" s="511" customFormat="1" hidden="1" x14ac:dyDescent="0.25">
      <c r="B1748" s="206">
        <v>39</v>
      </c>
      <c r="C1748" s="435">
        <v>43987</v>
      </c>
      <c r="D1748" s="206" t="s">
        <v>3196</v>
      </c>
      <c r="E1748" s="206"/>
      <c r="F1748" s="206" t="s">
        <v>3238</v>
      </c>
      <c r="G1748" s="208" t="s">
        <v>3138</v>
      </c>
      <c r="H1748" s="285"/>
      <c r="I1748" s="210">
        <v>618000</v>
      </c>
      <c r="J1748" s="434">
        <f t="shared" si="29"/>
        <v>5499590</v>
      </c>
      <c r="K1748" s="212" t="s">
        <v>2988</v>
      </c>
    </row>
    <row r="1749" spans="2:11" s="511" customFormat="1" hidden="1" x14ac:dyDescent="0.25">
      <c r="B1749" s="206">
        <v>40</v>
      </c>
      <c r="C1749" s="436">
        <v>43987</v>
      </c>
      <c r="D1749" s="439" t="s">
        <v>3197</v>
      </c>
      <c r="E1749" s="377" t="s">
        <v>3216</v>
      </c>
      <c r="F1749" s="377" t="s">
        <v>3258</v>
      </c>
      <c r="G1749" s="437" t="s">
        <v>3204</v>
      </c>
      <c r="H1749" s="363"/>
      <c r="I1749" s="364">
        <v>1002000</v>
      </c>
      <c r="J1749" s="434">
        <f t="shared" si="29"/>
        <v>4497590</v>
      </c>
      <c r="K1749" s="440" t="s">
        <v>3248</v>
      </c>
    </row>
    <row r="1750" spans="2:11" s="511" customFormat="1" hidden="1" x14ac:dyDescent="0.25">
      <c r="B1750" s="206">
        <v>41</v>
      </c>
      <c r="C1750" s="435">
        <v>43988</v>
      </c>
      <c r="D1750" s="206" t="s">
        <v>3198</v>
      </c>
      <c r="E1750" s="206"/>
      <c r="F1750" s="206" t="s">
        <v>3239</v>
      </c>
      <c r="G1750" s="208" t="s">
        <v>3205</v>
      </c>
      <c r="H1750" s="285"/>
      <c r="I1750" s="210">
        <v>250000</v>
      </c>
      <c r="J1750" s="434">
        <f t="shared" si="29"/>
        <v>4247590</v>
      </c>
      <c r="K1750" s="212" t="s">
        <v>2988</v>
      </c>
    </row>
    <row r="1751" spans="2:11" s="511" customFormat="1" hidden="1" x14ac:dyDescent="0.25">
      <c r="B1751" s="206">
        <v>42</v>
      </c>
      <c r="C1751" s="435">
        <v>43988</v>
      </c>
      <c r="D1751" s="206" t="s">
        <v>3199</v>
      </c>
      <c r="E1751" s="206"/>
      <c r="F1751" s="206" t="s">
        <v>3240</v>
      </c>
      <c r="G1751" s="208" t="s">
        <v>343</v>
      </c>
      <c r="H1751" s="285"/>
      <c r="I1751" s="210">
        <v>800000</v>
      </c>
      <c r="J1751" s="434">
        <f t="shared" si="29"/>
        <v>3447590</v>
      </c>
      <c r="K1751" s="212" t="s">
        <v>2988</v>
      </c>
    </row>
    <row r="1752" spans="2:11" s="511" customFormat="1" hidden="1" x14ac:dyDescent="0.25">
      <c r="B1752" s="206">
        <v>43</v>
      </c>
      <c r="C1752" s="435">
        <v>43988</v>
      </c>
      <c r="D1752" s="206" t="s">
        <v>3200</v>
      </c>
      <c r="E1752" s="206"/>
      <c r="F1752" s="206" t="s">
        <v>3241</v>
      </c>
      <c r="G1752" s="208" t="s">
        <v>2320</v>
      </c>
      <c r="H1752" s="285"/>
      <c r="I1752" s="210">
        <v>1420000</v>
      </c>
      <c r="J1752" s="434">
        <f t="shared" si="29"/>
        <v>2027590</v>
      </c>
      <c r="K1752" s="212" t="s">
        <v>2988</v>
      </c>
    </row>
    <row r="1753" spans="2:11" s="511" customFormat="1" hidden="1" x14ac:dyDescent="0.25">
      <c r="B1753" s="206">
        <v>44</v>
      </c>
      <c r="C1753" s="436">
        <v>43988</v>
      </c>
      <c r="D1753" s="439" t="s">
        <v>3201</v>
      </c>
      <c r="E1753" s="377" t="s">
        <v>3219</v>
      </c>
      <c r="F1753" s="377" t="s">
        <v>3259</v>
      </c>
      <c r="G1753" s="437" t="s">
        <v>787</v>
      </c>
      <c r="H1753" s="363"/>
      <c r="I1753" s="364">
        <v>1000000</v>
      </c>
      <c r="J1753" s="434">
        <f t="shared" si="29"/>
        <v>1027590</v>
      </c>
      <c r="K1753" s="440" t="s">
        <v>3249</v>
      </c>
    </row>
    <row r="1754" spans="2:11" s="511" customFormat="1" hidden="1" x14ac:dyDescent="0.25">
      <c r="B1754" s="206">
        <v>45</v>
      </c>
      <c r="C1754" s="436">
        <v>43988</v>
      </c>
      <c r="D1754" s="439" t="s">
        <v>3202</v>
      </c>
      <c r="E1754" s="377" t="s">
        <v>3220</v>
      </c>
      <c r="F1754" s="377" t="s">
        <v>3260</v>
      </c>
      <c r="G1754" s="437" t="s">
        <v>869</v>
      </c>
      <c r="H1754" s="363"/>
      <c r="I1754" s="364">
        <v>650000</v>
      </c>
      <c r="J1754" s="434">
        <f t="shared" si="29"/>
        <v>377590</v>
      </c>
      <c r="K1754" s="440" t="s">
        <v>3250</v>
      </c>
    </row>
    <row r="1755" spans="2:11" s="511" customFormat="1" hidden="1" x14ac:dyDescent="0.25">
      <c r="B1755" s="206">
        <v>46</v>
      </c>
      <c r="C1755" s="435"/>
      <c r="D1755" s="429" t="s">
        <v>3251</v>
      </c>
      <c r="E1755" s="206"/>
      <c r="F1755" s="206"/>
      <c r="G1755" s="208"/>
      <c r="H1755" s="210">
        <v>20710410</v>
      </c>
      <c r="I1755" s="210"/>
      <c r="J1755" s="434">
        <f t="shared" si="29"/>
        <v>21088000</v>
      </c>
      <c r="K1755" s="212"/>
    </row>
    <row r="1756" spans="2:11" s="511" customFormat="1" hidden="1" x14ac:dyDescent="0.25">
      <c r="B1756" s="206">
        <v>47</v>
      </c>
      <c r="C1756" s="435">
        <v>43990</v>
      </c>
      <c r="D1756" s="245" t="s">
        <v>3263</v>
      </c>
      <c r="E1756" s="206" t="s">
        <v>3252</v>
      </c>
      <c r="F1756" s="208" t="s">
        <v>3253</v>
      </c>
      <c r="G1756" s="208" t="s">
        <v>2951</v>
      </c>
      <c r="H1756" s="285"/>
      <c r="I1756" s="210">
        <v>4400000</v>
      </c>
      <c r="J1756" s="434">
        <f t="shared" si="29"/>
        <v>16688000</v>
      </c>
      <c r="K1756" s="212" t="s">
        <v>3262</v>
      </c>
    </row>
    <row r="1757" spans="2:11" s="511" customFormat="1" hidden="1" x14ac:dyDescent="0.25">
      <c r="B1757" s="206">
        <v>48</v>
      </c>
      <c r="C1757" s="435">
        <v>43990</v>
      </c>
      <c r="D1757" s="245" t="s">
        <v>3254</v>
      </c>
      <c r="E1757" s="206"/>
      <c r="F1757" s="208" t="s">
        <v>3261</v>
      </c>
      <c r="G1757" s="208" t="s">
        <v>3191</v>
      </c>
      <c r="H1757" s="285"/>
      <c r="I1757" s="210">
        <v>560000</v>
      </c>
      <c r="J1757" s="434">
        <f t="shared" si="29"/>
        <v>16128000</v>
      </c>
      <c r="K1757" s="212" t="s">
        <v>3267</v>
      </c>
    </row>
    <row r="1758" spans="2:11" s="511" customFormat="1" hidden="1" x14ac:dyDescent="0.25">
      <c r="B1758" s="206">
        <v>49</v>
      </c>
      <c r="C1758" s="435">
        <v>43990</v>
      </c>
      <c r="D1758" s="245" t="s">
        <v>3264</v>
      </c>
      <c r="E1758" s="206" t="s">
        <v>3265</v>
      </c>
      <c r="F1758" s="208" t="s">
        <v>3266</v>
      </c>
      <c r="G1758" s="208" t="s">
        <v>2940</v>
      </c>
      <c r="H1758" s="285"/>
      <c r="I1758" s="210">
        <v>138000</v>
      </c>
      <c r="J1758" s="434">
        <f t="shared" si="29"/>
        <v>15990000</v>
      </c>
      <c r="K1758" s="212" t="s">
        <v>3268</v>
      </c>
    </row>
    <row r="1759" spans="2:11" s="511" customFormat="1" hidden="1" x14ac:dyDescent="0.25">
      <c r="B1759" s="206">
        <v>50</v>
      </c>
      <c r="C1759" s="435">
        <v>43991</v>
      </c>
      <c r="D1759" s="245" t="s">
        <v>3269</v>
      </c>
      <c r="E1759" s="206"/>
      <c r="F1759" s="208"/>
      <c r="G1759" s="208" t="s">
        <v>2943</v>
      </c>
      <c r="H1759" s="285">
        <v>158000</v>
      </c>
      <c r="I1759" s="210"/>
      <c r="J1759" s="434">
        <f t="shared" si="29"/>
        <v>16148000</v>
      </c>
      <c r="K1759" s="212" t="s">
        <v>3270</v>
      </c>
    </row>
    <row r="1760" spans="2:11" s="511" customFormat="1" hidden="1" x14ac:dyDescent="0.25">
      <c r="B1760" s="206">
        <v>51</v>
      </c>
      <c r="C1760" s="435">
        <v>43991</v>
      </c>
      <c r="D1760" s="245" t="s">
        <v>3271</v>
      </c>
      <c r="E1760" s="206"/>
      <c r="F1760" s="208"/>
      <c r="G1760" s="208" t="s">
        <v>263</v>
      </c>
      <c r="H1760" s="285">
        <v>1659</v>
      </c>
      <c r="I1760" s="210"/>
      <c r="J1760" s="434">
        <f t="shared" si="29"/>
        <v>16149659</v>
      </c>
      <c r="K1760" s="212" t="s">
        <v>3272</v>
      </c>
    </row>
    <row r="1761" spans="2:11" s="511" customFormat="1" hidden="1" x14ac:dyDescent="0.25">
      <c r="B1761" s="206">
        <v>52</v>
      </c>
      <c r="C1761" s="435">
        <v>43992</v>
      </c>
      <c r="D1761" s="245" t="s">
        <v>3273</v>
      </c>
      <c r="E1761" s="206"/>
      <c r="F1761" s="208"/>
      <c r="G1761" s="208" t="s">
        <v>2951</v>
      </c>
      <c r="H1761" s="285">
        <v>34750</v>
      </c>
      <c r="I1761" s="210"/>
      <c r="J1761" s="434">
        <f t="shared" si="29"/>
        <v>16184409</v>
      </c>
      <c r="K1761" s="212" t="s">
        <v>3274</v>
      </c>
    </row>
    <row r="1762" spans="2:11" s="511" customFormat="1" hidden="1" x14ac:dyDescent="0.25">
      <c r="B1762" s="206">
        <v>53</v>
      </c>
      <c r="C1762" s="435">
        <v>43992</v>
      </c>
      <c r="D1762" s="245" t="s">
        <v>3275</v>
      </c>
      <c r="E1762" s="206"/>
      <c r="F1762" s="208" t="s">
        <v>3276</v>
      </c>
      <c r="G1762" s="208" t="s">
        <v>2302</v>
      </c>
      <c r="H1762" s="285"/>
      <c r="I1762" s="210">
        <v>200000</v>
      </c>
      <c r="J1762" s="434">
        <f t="shared" si="29"/>
        <v>15984409</v>
      </c>
      <c r="K1762" s="212" t="s">
        <v>3267</v>
      </c>
    </row>
    <row r="1763" spans="2:11" s="511" customFormat="1" hidden="1" x14ac:dyDescent="0.25">
      <c r="B1763" s="206">
        <v>54</v>
      </c>
      <c r="C1763" s="435">
        <v>43992</v>
      </c>
      <c r="D1763" s="245" t="s">
        <v>3277</v>
      </c>
      <c r="E1763" s="206" t="s">
        <v>3278</v>
      </c>
      <c r="F1763" s="208" t="s">
        <v>3279</v>
      </c>
      <c r="G1763" s="208" t="s">
        <v>2928</v>
      </c>
      <c r="H1763" s="285"/>
      <c r="I1763" s="210">
        <v>750000</v>
      </c>
      <c r="J1763" s="434">
        <f t="shared" si="29"/>
        <v>15234409</v>
      </c>
      <c r="K1763" s="212" t="s">
        <v>3280</v>
      </c>
    </row>
    <row r="1764" spans="2:11" s="511" customFormat="1" hidden="1" x14ac:dyDescent="0.25">
      <c r="B1764" s="206">
        <v>55</v>
      </c>
      <c r="C1764" s="435">
        <v>43993</v>
      </c>
      <c r="D1764" s="245" t="s">
        <v>3281</v>
      </c>
      <c r="E1764" s="206"/>
      <c r="F1764" s="208" t="s">
        <v>3282</v>
      </c>
      <c r="G1764" s="208" t="s">
        <v>38</v>
      </c>
      <c r="H1764" s="285"/>
      <c r="I1764" s="210">
        <v>5900000</v>
      </c>
      <c r="J1764" s="434">
        <f t="shared" si="29"/>
        <v>9334409</v>
      </c>
      <c r="K1764" s="212" t="s">
        <v>2988</v>
      </c>
    </row>
    <row r="1765" spans="2:11" s="511" customFormat="1" hidden="1" x14ac:dyDescent="0.25">
      <c r="B1765" s="206">
        <v>56</v>
      </c>
      <c r="C1765" s="435">
        <v>43994</v>
      </c>
      <c r="D1765" s="245" t="s">
        <v>3283</v>
      </c>
      <c r="E1765" s="206"/>
      <c r="F1765" s="208"/>
      <c r="G1765" s="208" t="s">
        <v>2960</v>
      </c>
      <c r="H1765" s="285"/>
      <c r="I1765" s="210">
        <v>522702</v>
      </c>
      <c r="J1765" s="434">
        <f t="shared" si="29"/>
        <v>8811707</v>
      </c>
      <c r="K1765" s="212" t="s">
        <v>3284</v>
      </c>
    </row>
    <row r="1766" spans="2:11" s="511" customFormat="1" hidden="1" x14ac:dyDescent="0.25">
      <c r="B1766" s="206">
        <v>57</v>
      </c>
      <c r="C1766" s="435">
        <v>43998</v>
      </c>
      <c r="D1766" s="245" t="s">
        <v>3285</v>
      </c>
      <c r="E1766" s="206"/>
      <c r="F1766" s="208" t="s">
        <v>3286</v>
      </c>
      <c r="G1766" s="208" t="s">
        <v>1816</v>
      </c>
      <c r="H1766" s="285"/>
      <c r="I1766" s="210">
        <v>1796750</v>
      </c>
      <c r="J1766" s="434">
        <f t="shared" si="29"/>
        <v>7014957</v>
      </c>
      <c r="K1766" s="212" t="s">
        <v>2988</v>
      </c>
    </row>
    <row r="1767" spans="2:11" s="511" customFormat="1" hidden="1" x14ac:dyDescent="0.25">
      <c r="B1767" s="206">
        <v>58</v>
      </c>
      <c r="C1767" s="435">
        <v>43998</v>
      </c>
      <c r="D1767" s="245" t="s">
        <v>3287</v>
      </c>
      <c r="E1767" s="206" t="s">
        <v>3288</v>
      </c>
      <c r="F1767" s="208" t="s">
        <v>3289</v>
      </c>
      <c r="G1767" s="208" t="s">
        <v>2940</v>
      </c>
      <c r="H1767" s="285"/>
      <c r="I1767" s="210">
        <v>256000</v>
      </c>
      <c r="J1767" s="434">
        <f t="shared" si="29"/>
        <v>6758957</v>
      </c>
      <c r="K1767" s="212" t="s">
        <v>3292</v>
      </c>
    </row>
    <row r="1768" spans="2:11" s="511" customFormat="1" hidden="1" x14ac:dyDescent="0.25">
      <c r="B1768" s="206">
        <v>59</v>
      </c>
      <c r="C1768" s="435">
        <v>43999</v>
      </c>
      <c r="D1768" s="245" t="s">
        <v>3290</v>
      </c>
      <c r="E1768" s="206"/>
      <c r="F1768" s="208" t="s">
        <v>3291</v>
      </c>
      <c r="G1768" s="208" t="s">
        <v>3138</v>
      </c>
      <c r="H1768" s="285"/>
      <c r="I1768" s="210">
        <v>1616000</v>
      </c>
      <c r="J1768" s="434">
        <f t="shared" si="29"/>
        <v>5142957</v>
      </c>
      <c r="K1768" s="212" t="s">
        <v>2988</v>
      </c>
    </row>
    <row r="1769" spans="2:11" s="511" customFormat="1" hidden="1" x14ac:dyDescent="0.25">
      <c r="B1769" s="206">
        <v>60</v>
      </c>
      <c r="C1769" s="435">
        <v>43999</v>
      </c>
      <c r="D1769" s="245" t="s">
        <v>3293</v>
      </c>
      <c r="E1769" s="206"/>
      <c r="F1769" s="208"/>
      <c r="G1769" s="208" t="s">
        <v>3204</v>
      </c>
      <c r="H1769" s="285">
        <v>10907</v>
      </c>
      <c r="I1769" s="210"/>
      <c r="J1769" s="434">
        <f t="shared" si="29"/>
        <v>5153864</v>
      </c>
      <c r="K1769" s="212" t="s">
        <v>3294</v>
      </c>
    </row>
    <row r="1770" spans="2:11" s="511" customFormat="1" hidden="1" x14ac:dyDescent="0.25">
      <c r="B1770" s="206">
        <v>61</v>
      </c>
      <c r="C1770" s="435">
        <v>44000</v>
      </c>
      <c r="D1770" s="245" t="s">
        <v>3307</v>
      </c>
      <c r="E1770" s="206" t="s">
        <v>3310</v>
      </c>
      <c r="F1770" s="208" t="s">
        <v>3295</v>
      </c>
      <c r="G1770" s="208" t="s">
        <v>2922</v>
      </c>
      <c r="H1770" s="285"/>
      <c r="I1770" s="210">
        <v>1000000</v>
      </c>
      <c r="J1770" s="434">
        <f t="shared" si="29"/>
        <v>4153864</v>
      </c>
      <c r="K1770" s="212" t="s">
        <v>3311</v>
      </c>
    </row>
    <row r="1771" spans="2:11" s="511" customFormat="1" hidden="1" x14ac:dyDescent="0.25">
      <c r="B1771" s="206">
        <v>62</v>
      </c>
      <c r="C1771" s="435">
        <v>44001</v>
      </c>
      <c r="D1771" s="245" t="s">
        <v>3296</v>
      </c>
      <c r="E1771" s="206"/>
      <c r="F1771" s="208"/>
      <c r="G1771" s="208" t="s">
        <v>2922</v>
      </c>
      <c r="H1771" s="285">
        <v>336700</v>
      </c>
      <c r="I1771" s="210"/>
      <c r="J1771" s="434">
        <f t="shared" si="29"/>
        <v>4490564</v>
      </c>
      <c r="K1771" s="212" t="s">
        <v>3297</v>
      </c>
    </row>
    <row r="1772" spans="2:11" s="511" customFormat="1" hidden="1" x14ac:dyDescent="0.25">
      <c r="B1772" s="206">
        <v>63</v>
      </c>
      <c r="C1772" s="435">
        <v>44001</v>
      </c>
      <c r="D1772" s="245" t="s">
        <v>3298</v>
      </c>
      <c r="E1772" s="206"/>
      <c r="F1772" s="208" t="s">
        <v>3299</v>
      </c>
      <c r="G1772" s="208" t="s">
        <v>2975</v>
      </c>
      <c r="H1772" s="285"/>
      <c r="I1772" s="210">
        <v>1996967</v>
      </c>
      <c r="J1772" s="434">
        <f t="shared" si="29"/>
        <v>2493597</v>
      </c>
      <c r="K1772" s="212" t="s">
        <v>3300</v>
      </c>
    </row>
    <row r="1773" spans="2:11" s="511" customFormat="1" hidden="1" x14ac:dyDescent="0.25">
      <c r="B1773" s="206">
        <v>64</v>
      </c>
      <c r="C1773" s="435">
        <v>44001</v>
      </c>
      <c r="D1773" s="245" t="s">
        <v>3301</v>
      </c>
      <c r="E1773" s="206"/>
      <c r="F1773" s="208" t="s">
        <v>3302</v>
      </c>
      <c r="G1773" s="208" t="s">
        <v>1964</v>
      </c>
      <c r="H1773" s="285"/>
      <c r="I1773" s="210">
        <v>1150000</v>
      </c>
      <c r="J1773" s="434">
        <f t="shared" si="29"/>
        <v>1343597</v>
      </c>
      <c r="K1773" s="212" t="s">
        <v>3300</v>
      </c>
    </row>
    <row r="1774" spans="2:11" s="511" customFormat="1" hidden="1" x14ac:dyDescent="0.25">
      <c r="B1774" s="206">
        <v>65</v>
      </c>
      <c r="C1774" s="435">
        <v>44002</v>
      </c>
      <c r="D1774" s="245" t="s">
        <v>3304</v>
      </c>
      <c r="E1774" s="206"/>
      <c r="F1774" s="208" t="s">
        <v>3305</v>
      </c>
      <c r="G1774" s="208" t="s">
        <v>3306</v>
      </c>
      <c r="H1774" s="285"/>
      <c r="I1774" s="210">
        <v>780000</v>
      </c>
      <c r="J1774" s="434">
        <f t="shared" si="29"/>
        <v>563597</v>
      </c>
      <c r="K1774" s="212" t="s">
        <v>3267</v>
      </c>
    </row>
    <row r="1775" spans="2:11" s="511" customFormat="1" hidden="1" x14ac:dyDescent="0.25">
      <c r="B1775" s="377">
        <v>66</v>
      </c>
      <c r="C1775" s="436">
        <v>44002</v>
      </c>
      <c r="D1775" s="377" t="s">
        <v>3308</v>
      </c>
      <c r="E1775" s="377" t="s">
        <v>3309</v>
      </c>
      <c r="F1775" s="377"/>
      <c r="G1775" s="437" t="s">
        <v>1885</v>
      </c>
      <c r="H1775" s="363"/>
      <c r="I1775" s="364">
        <v>130127</v>
      </c>
      <c r="J1775" s="434">
        <f t="shared" si="29"/>
        <v>433470</v>
      </c>
      <c r="K1775" s="440" t="s">
        <v>3388</v>
      </c>
    </row>
    <row r="1776" spans="2:11" s="511" customFormat="1" hidden="1" x14ac:dyDescent="0.25">
      <c r="B1776" s="206">
        <v>67</v>
      </c>
      <c r="C1776" s="435"/>
      <c r="D1776" s="429" t="s">
        <v>3389</v>
      </c>
      <c r="E1776" s="206"/>
      <c r="F1776" s="206"/>
      <c r="G1776" s="208"/>
      <c r="H1776" s="285">
        <v>24436403</v>
      </c>
      <c r="I1776" s="210"/>
      <c r="J1776" s="434">
        <f t="shared" si="29"/>
        <v>24869873</v>
      </c>
      <c r="K1776" s="419"/>
    </row>
    <row r="1777" spans="2:11" s="511" customFormat="1" hidden="1" x14ac:dyDescent="0.25">
      <c r="B1777" s="206">
        <v>68</v>
      </c>
      <c r="C1777" s="435">
        <v>44004</v>
      </c>
      <c r="D1777" s="206" t="s">
        <v>3312</v>
      </c>
      <c r="E1777" s="206" t="s">
        <v>3313</v>
      </c>
      <c r="F1777" s="206" t="s">
        <v>3314</v>
      </c>
      <c r="G1777" s="208" t="s">
        <v>787</v>
      </c>
      <c r="H1777" s="285"/>
      <c r="I1777" s="285">
        <v>5600000</v>
      </c>
      <c r="J1777" s="434">
        <f t="shared" si="29"/>
        <v>19269873</v>
      </c>
      <c r="K1777" s="212" t="s">
        <v>3315</v>
      </c>
    </row>
    <row r="1778" spans="2:11" s="511" customFormat="1" hidden="1" x14ac:dyDescent="0.25">
      <c r="B1778" s="206">
        <v>69</v>
      </c>
      <c r="C1778" s="435">
        <v>44004</v>
      </c>
      <c r="D1778" s="206" t="s">
        <v>3316</v>
      </c>
      <c r="E1778" s="206"/>
      <c r="F1778" s="206" t="s">
        <v>3317</v>
      </c>
      <c r="G1778" s="208" t="s">
        <v>2951</v>
      </c>
      <c r="H1778" s="285"/>
      <c r="I1778" s="210">
        <v>555000</v>
      </c>
      <c r="J1778" s="434">
        <f t="shared" si="29"/>
        <v>18714873</v>
      </c>
      <c r="K1778" s="212" t="s">
        <v>3300</v>
      </c>
    </row>
    <row r="1779" spans="2:11" s="511" customFormat="1" hidden="1" x14ac:dyDescent="0.25">
      <c r="B1779" s="206">
        <v>70</v>
      </c>
      <c r="C1779" s="435">
        <v>44004</v>
      </c>
      <c r="D1779" s="206" t="s">
        <v>3318</v>
      </c>
      <c r="E1779" s="206" t="s">
        <v>3319</v>
      </c>
      <c r="F1779" s="206" t="s">
        <v>3320</v>
      </c>
      <c r="G1779" s="208" t="s">
        <v>2940</v>
      </c>
      <c r="H1779" s="285"/>
      <c r="I1779" s="210">
        <v>192000</v>
      </c>
      <c r="J1779" s="434">
        <f t="shared" si="29"/>
        <v>18522873</v>
      </c>
      <c r="K1779" s="212" t="s">
        <v>3321</v>
      </c>
    </row>
    <row r="1780" spans="2:11" s="511" customFormat="1" hidden="1" x14ac:dyDescent="0.25">
      <c r="B1780" s="206">
        <v>71</v>
      </c>
      <c r="C1780" s="435">
        <v>44004</v>
      </c>
      <c r="D1780" s="206" t="s">
        <v>3322</v>
      </c>
      <c r="E1780" s="206"/>
      <c r="F1780" s="206"/>
      <c r="G1780" s="208" t="s">
        <v>1885</v>
      </c>
      <c r="H1780" s="285"/>
      <c r="I1780" s="210">
        <v>500</v>
      </c>
      <c r="J1780" s="434">
        <f t="shared" si="29"/>
        <v>18522373</v>
      </c>
      <c r="K1780" s="212" t="s">
        <v>3323</v>
      </c>
    </row>
    <row r="1781" spans="2:11" s="511" customFormat="1" hidden="1" x14ac:dyDescent="0.25">
      <c r="B1781" s="206">
        <v>72</v>
      </c>
      <c r="C1781" s="435">
        <v>44004</v>
      </c>
      <c r="D1781" s="206" t="s">
        <v>3324</v>
      </c>
      <c r="E1781" s="206" t="s">
        <v>3325</v>
      </c>
      <c r="F1781" s="206" t="s">
        <v>3326</v>
      </c>
      <c r="G1781" s="208" t="s">
        <v>2951</v>
      </c>
      <c r="H1781" s="285"/>
      <c r="I1781" s="210">
        <v>3000000</v>
      </c>
      <c r="J1781" s="434">
        <f t="shared" si="29"/>
        <v>15522373</v>
      </c>
      <c r="K1781" s="212" t="s">
        <v>3327</v>
      </c>
    </row>
    <row r="1782" spans="2:11" s="511" customFormat="1" hidden="1" x14ac:dyDescent="0.25">
      <c r="B1782" s="206">
        <v>73</v>
      </c>
      <c r="C1782" s="435">
        <v>44005</v>
      </c>
      <c r="D1782" s="206" t="s">
        <v>3328</v>
      </c>
      <c r="E1782" s="206"/>
      <c r="F1782" s="206" t="s">
        <v>3329</v>
      </c>
      <c r="G1782" s="208" t="s">
        <v>2882</v>
      </c>
      <c r="H1782" s="285"/>
      <c r="I1782" s="210">
        <v>2948650</v>
      </c>
      <c r="J1782" s="434">
        <f t="shared" si="29"/>
        <v>12573723</v>
      </c>
      <c r="K1782" s="212" t="s">
        <v>3267</v>
      </c>
    </row>
    <row r="1783" spans="2:11" s="511" customFormat="1" hidden="1" x14ac:dyDescent="0.25">
      <c r="B1783" s="206">
        <v>74</v>
      </c>
      <c r="C1783" s="435">
        <v>44005</v>
      </c>
      <c r="D1783" s="206" t="s">
        <v>3330</v>
      </c>
      <c r="E1783" s="206"/>
      <c r="F1783" s="206" t="s">
        <v>3331</v>
      </c>
      <c r="G1783" s="208" t="s">
        <v>2922</v>
      </c>
      <c r="H1783" s="285"/>
      <c r="I1783" s="210">
        <v>490000</v>
      </c>
      <c r="J1783" s="434">
        <f t="shared" si="29"/>
        <v>12083723</v>
      </c>
      <c r="K1783" s="212" t="s">
        <v>3267</v>
      </c>
    </row>
    <row r="1784" spans="2:11" s="511" customFormat="1" hidden="1" x14ac:dyDescent="0.25">
      <c r="B1784" s="206">
        <v>75</v>
      </c>
      <c r="C1784" s="435">
        <v>44006</v>
      </c>
      <c r="D1784" s="206" t="s">
        <v>3332</v>
      </c>
      <c r="E1784" s="206"/>
      <c r="F1784" s="206" t="s">
        <v>3333</v>
      </c>
      <c r="G1784" s="208" t="s">
        <v>561</v>
      </c>
      <c r="H1784" s="285"/>
      <c r="I1784" s="210">
        <v>61616</v>
      </c>
      <c r="J1784" s="434">
        <f t="shared" si="29"/>
        <v>12022107</v>
      </c>
      <c r="K1784" s="212" t="s">
        <v>3267</v>
      </c>
    </row>
    <row r="1785" spans="2:11" s="511" customFormat="1" hidden="1" x14ac:dyDescent="0.25">
      <c r="B1785" s="206">
        <v>76</v>
      </c>
      <c r="C1785" s="435">
        <v>44006</v>
      </c>
      <c r="D1785" s="206" t="s">
        <v>3334</v>
      </c>
      <c r="E1785" s="206" t="s">
        <v>3335</v>
      </c>
      <c r="F1785" s="206" t="s">
        <v>3336</v>
      </c>
      <c r="G1785" s="208" t="s">
        <v>263</v>
      </c>
      <c r="H1785" s="285"/>
      <c r="I1785" s="210">
        <v>170000</v>
      </c>
      <c r="J1785" s="434">
        <f t="shared" si="29"/>
        <v>11852107</v>
      </c>
      <c r="K1785" s="212" t="s">
        <v>3337</v>
      </c>
    </row>
    <row r="1786" spans="2:11" s="511" customFormat="1" hidden="1" x14ac:dyDescent="0.25">
      <c r="B1786" s="206">
        <v>77</v>
      </c>
      <c r="C1786" s="435">
        <v>44008</v>
      </c>
      <c r="D1786" s="206" t="s">
        <v>3338</v>
      </c>
      <c r="E1786" s="206" t="s">
        <v>3339</v>
      </c>
      <c r="F1786" s="206" t="s">
        <v>3340</v>
      </c>
      <c r="G1786" s="208" t="s">
        <v>2262</v>
      </c>
      <c r="H1786" s="285"/>
      <c r="I1786" s="210">
        <v>500000</v>
      </c>
      <c r="J1786" s="434">
        <f t="shared" si="29"/>
        <v>11352107</v>
      </c>
      <c r="K1786" s="212" t="s">
        <v>3341</v>
      </c>
    </row>
    <row r="1787" spans="2:11" s="511" customFormat="1" hidden="1" x14ac:dyDescent="0.25">
      <c r="B1787" s="206">
        <v>78</v>
      </c>
      <c r="C1787" s="435">
        <v>44011</v>
      </c>
      <c r="D1787" s="206" t="s">
        <v>3342</v>
      </c>
      <c r="E1787" s="206" t="s">
        <v>3343</v>
      </c>
      <c r="F1787" s="206" t="s">
        <v>3344</v>
      </c>
      <c r="G1787" s="208" t="s">
        <v>2981</v>
      </c>
      <c r="H1787" s="285"/>
      <c r="I1787" s="210">
        <v>320000</v>
      </c>
      <c r="J1787" s="434">
        <f t="shared" si="29"/>
        <v>11032107</v>
      </c>
      <c r="K1787" s="212" t="s">
        <v>3345</v>
      </c>
    </row>
    <row r="1788" spans="2:11" s="511" customFormat="1" hidden="1" x14ac:dyDescent="0.25">
      <c r="B1788" s="206">
        <v>79</v>
      </c>
      <c r="C1788" s="435">
        <v>44012</v>
      </c>
      <c r="D1788" s="206" t="s">
        <v>3349</v>
      </c>
      <c r="E1788" s="206" t="s">
        <v>3346</v>
      </c>
      <c r="F1788" s="206" t="s">
        <v>3347</v>
      </c>
      <c r="G1788" s="208" t="s">
        <v>1885</v>
      </c>
      <c r="H1788" s="285"/>
      <c r="I1788" s="210">
        <v>38000</v>
      </c>
      <c r="J1788" s="434">
        <f t="shared" si="29"/>
        <v>10994107</v>
      </c>
      <c r="K1788" s="212" t="s">
        <v>3348</v>
      </c>
    </row>
    <row r="1789" spans="2:11" s="511" customFormat="1" hidden="1" x14ac:dyDescent="0.25">
      <c r="B1789" s="206">
        <v>80</v>
      </c>
      <c r="C1789" s="435">
        <v>44012</v>
      </c>
      <c r="D1789" s="206" t="s">
        <v>3350</v>
      </c>
      <c r="E1789" s="206" t="s">
        <v>3351</v>
      </c>
      <c r="F1789" s="206" t="s">
        <v>3352</v>
      </c>
      <c r="G1789" s="208" t="s">
        <v>681</v>
      </c>
      <c r="H1789" s="285"/>
      <c r="I1789" s="210">
        <v>256000</v>
      </c>
      <c r="J1789" s="434">
        <f t="shared" si="29"/>
        <v>10738107</v>
      </c>
      <c r="K1789" s="212" t="s">
        <v>3353</v>
      </c>
    </row>
    <row r="1790" spans="2:11" s="511" customFormat="1" hidden="1" x14ac:dyDescent="0.25">
      <c r="B1790" s="206">
        <v>81</v>
      </c>
      <c r="C1790" s="435">
        <v>44012</v>
      </c>
      <c r="D1790" s="206" t="s">
        <v>3357</v>
      </c>
      <c r="E1790" s="206" t="s">
        <v>3355</v>
      </c>
      <c r="F1790" s="206" t="s">
        <v>3356</v>
      </c>
      <c r="G1790" s="208" t="s">
        <v>869</v>
      </c>
      <c r="H1790" s="285"/>
      <c r="I1790" s="210">
        <v>1900000</v>
      </c>
      <c r="J1790" s="434">
        <f t="shared" si="29"/>
        <v>8838107</v>
      </c>
      <c r="K1790" s="212" t="s">
        <v>3358</v>
      </c>
    </row>
    <row r="1791" spans="2:11" s="511" customFormat="1" hidden="1" x14ac:dyDescent="0.25">
      <c r="B1791" s="206">
        <v>82</v>
      </c>
      <c r="C1791" s="435">
        <v>44013</v>
      </c>
      <c r="D1791" s="206" t="s">
        <v>3354</v>
      </c>
      <c r="E1791" s="206"/>
      <c r="F1791" s="206"/>
      <c r="G1791" s="208" t="s">
        <v>787</v>
      </c>
      <c r="H1791" s="285">
        <v>3239478</v>
      </c>
      <c r="I1791" s="210"/>
      <c r="J1791" s="434">
        <f t="shared" si="29"/>
        <v>12077585</v>
      </c>
      <c r="K1791" s="212" t="s">
        <v>3359</v>
      </c>
    </row>
    <row r="1792" spans="2:11" s="511" customFormat="1" hidden="1" x14ac:dyDescent="0.25">
      <c r="B1792" s="206">
        <v>83</v>
      </c>
      <c r="C1792" s="435">
        <v>44013</v>
      </c>
      <c r="D1792" s="206" t="s">
        <v>3360</v>
      </c>
      <c r="E1792" s="206"/>
      <c r="F1792" s="206"/>
      <c r="G1792" s="208" t="s">
        <v>263</v>
      </c>
      <c r="H1792" s="285">
        <v>45498</v>
      </c>
      <c r="I1792" s="210"/>
      <c r="J1792" s="434">
        <f t="shared" si="29"/>
        <v>12123083</v>
      </c>
      <c r="K1792" s="212" t="s">
        <v>3361</v>
      </c>
    </row>
    <row r="1793" spans="1:242" hidden="1" x14ac:dyDescent="0.25">
      <c r="B1793" s="206">
        <v>84</v>
      </c>
      <c r="C1793" s="435">
        <v>44013</v>
      </c>
      <c r="D1793" s="206" t="s">
        <v>3362</v>
      </c>
      <c r="E1793" s="206"/>
      <c r="F1793" s="206" t="s">
        <v>3363</v>
      </c>
      <c r="G1793" s="208" t="s">
        <v>3138</v>
      </c>
      <c r="H1793" s="285"/>
      <c r="I1793" s="210">
        <v>2221000</v>
      </c>
      <c r="J1793" s="434">
        <f t="shared" si="29"/>
        <v>9902083</v>
      </c>
      <c r="K1793" s="212" t="s">
        <v>3267</v>
      </c>
    </row>
    <row r="1794" spans="1:242" hidden="1" x14ac:dyDescent="0.25">
      <c r="B1794" s="206">
        <v>85</v>
      </c>
      <c r="C1794" s="435">
        <v>44013</v>
      </c>
      <c r="D1794" s="206" t="s">
        <v>3364</v>
      </c>
      <c r="E1794" s="206"/>
      <c r="F1794" s="206" t="s">
        <v>3365</v>
      </c>
      <c r="G1794" s="208" t="s">
        <v>3306</v>
      </c>
      <c r="H1794" s="285"/>
      <c r="I1794" s="210">
        <v>787000</v>
      </c>
      <c r="J1794" s="434">
        <f t="shared" si="29"/>
        <v>9115083</v>
      </c>
      <c r="K1794" s="212" t="s">
        <v>3267</v>
      </c>
    </row>
    <row r="1795" spans="1:242" hidden="1" x14ac:dyDescent="0.25">
      <c r="B1795" s="206">
        <v>86</v>
      </c>
      <c r="C1795" s="435">
        <v>44014</v>
      </c>
      <c r="D1795" s="206" t="s">
        <v>3366</v>
      </c>
      <c r="E1795" s="206" t="s">
        <v>3367</v>
      </c>
      <c r="F1795" s="206"/>
      <c r="G1795" s="208" t="s">
        <v>559</v>
      </c>
      <c r="H1795" s="285"/>
      <c r="I1795" s="210">
        <v>210000</v>
      </c>
      <c r="J1795" s="434">
        <f t="shared" si="29"/>
        <v>8905083</v>
      </c>
      <c r="K1795" s="212" t="s">
        <v>3387</v>
      </c>
    </row>
    <row r="1796" spans="1:242" hidden="1" x14ac:dyDescent="0.25">
      <c r="B1796" s="206">
        <v>87</v>
      </c>
      <c r="C1796" s="435">
        <v>44014</v>
      </c>
      <c r="D1796" s="206" t="s">
        <v>3368</v>
      </c>
      <c r="E1796" s="206"/>
      <c r="F1796" s="206"/>
      <c r="G1796" s="208" t="s">
        <v>2262</v>
      </c>
      <c r="H1796" s="285">
        <v>89500</v>
      </c>
      <c r="I1796" s="210"/>
      <c r="J1796" s="434">
        <f t="shared" si="29"/>
        <v>8994583</v>
      </c>
      <c r="K1796" s="212" t="s">
        <v>3369</v>
      </c>
    </row>
    <row r="1797" spans="1:242" hidden="1" x14ac:dyDescent="0.25">
      <c r="B1797" s="206">
        <v>88</v>
      </c>
      <c r="C1797" s="435">
        <v>44014</v>
      </c>
      <c r="D1797" s="206" t="s">
        <v>3370</v>
      </c>
      <c r="E1797" s="206"/>
      <c r="F1797" s="206" t="s">
        <v>3371</v>
      </c>
      <c r="G1797" s="208" t="s">
        <v>1816</v>
      </c>
      <c r="H1797" s="285"/>
      <c r="I1797" s="210">
        <v>1216600</v>
      </c>
      <c r="J1797" s="434">
        <f t="shared" si="29"/>
        <v>7777983</v>
      </c>
      <c r="K1797" s="441" t="s">
        <v>3267</v>
      </c>
    </row>
    <row r="1798" spans="1:242" s="565" customFormat="1" hidden="1" x14ac:dyDescent="0.25">
      <c r="A1798" s="451"/>
      <c r="B1798" s="377">
        <v>89</v>
      </c>
      <c r="C1798" s="436">
        <v>44014</v>
      </c>
      <c r="D1798" s="377" t="s">
        <v>3372</v>
      </c>
      <c r="E1798" s="377" t="s">
        <v>3373</v>
      </c>
      <c r="F1798" s="377"/>
      <c r="G1798" s="437" t="s">
        <v>561</v>
      </c>
      <c r="H1798" s="363"/>
      <c r="I1798" s="364">
        <v>380000</v>
      </c>
      <c r="J1798" s="434">
        <f t="shared" si="29"/>
        <v>7397983</v>
      </c>
      <c r="K1798" s="442" t="s">
        <v>3464</v>
      </c>
      <c r="L1798" s="380"/>
      <c r="M1798" s="451"/>
      <c r="N1798" s="380"/>
      <c r="O1798" s="380"/>
      <c r="P1798" s="380"/>
      <c r="Q1798" s="380"/>
      <c r="R1798" s="380"/>
      <c r="S1798" s="380"/>
      <c r="T1798" s="380"/>
      <c r="U1798" s="380"/>
      <c r="V1798" s="380"/>
      <c r="W1798" s="380"/>
      <c r="X1798" s="380"/>
      <c r="Y1798" s="380"/>
      <c r="Z1798" s="380"/>
      <c r="AA1798" s="380"/>
      <c r="AB1798" s="380"/>
      <c r="AC1798" s="380"/>
      <c r="AD1798" s="380"/>
      <c r="AE1798" s="380"/>
      <c r="AF1798" s="380"/>
      <c r="AG1798" s="380"/>
      <c r="AH1798" s="380"/>
      <c r="AI1798" s="380"/>
      <c r="AJ1798" s="451"/>
      <c r="AK1798" s="451"/>
      <c r="AL1798" s="451"/>
      <c r="AM1798" s="451"/>
      <c r="AN1798" s="451"/>
      <c r="AO1798" s="451"/>
      <c r="AP1798" s="451"/>
      <c r="AQ1798" s="451"/>
      <c r="AR1798" s="451"/>
      <c r="AS1798" s="451"/>
      <c r="AT1798" s="451"/>
      <c r="AU1798" s="451"/>
      <c r="AV1798" s="451"/>
      <c r="AW1798" s="451"/>
      <c r="AX1798" s="451"/>
      <c r="AY1798" s="451"/>
      <c r="AZ1798" s="451"/>
      <c r="BA1798" s="451"/>
      <c r="BB1798" s="451"/>
      <c r="BC1798" s="451"/>
      <c r="BD1798" s="451"/>
      <c r="BE1798" s="451"/>
      <c r="BF1798" s="451"/>
      <c r="BG1798" s="451"/>
      <c r="BH1798" s="451"/>
      <c r="BI1798" s="451"/>
      <c r="BJ1798" s="451"/>
      <c r="BK1798" s="451"/>
      <c r="BL1798" s="451"/>
      <c r="BM1798" s="451"/>
      <c r="BN1798" s="451"/>
      <c r="BO1798" s="451"/>
      <c r="BP1798" s="451"/>
      <c r="BQ1798" s="451"/>
      <c r="BR1798" s="451"/>
      <c r="BS1798" s="451"/>
      <c r="BT1798" s="451"/>
      <c r="BU1798" s="451"/>
      <c r="BV1798" s="451"/>
      <c r="BW1798" s="451"/>
      <c r="BX1798" s="451"/>
      <c r="BY1798" s="451"/>
      <c r="BZ1798" s="451"/>
      <c r="CA1798" s="451"/>
      <c r="CB1798" s="451"/>
      <c r="CC1798" s="451"/>
      <c r="CD1798" s="451"/>
      <c r="CE1798" s="451"/>
      <c r="CF1798" s="451"/>
      <c r="CG1798" s="451"/>
      <c r="CH1798" s="451"/>
      <c r="CI1798" s="451"/>
      <c r="CJ1798" s="451"/>
      <c r="CK1798" s="451"/>
      <c r="CL1798" s="451"/>
      <c r="CM1798" s="451"/>
      <c r="CN1798" s="451"/>
      <c r="CO1798" s="451"/>
      <c r="CP1798" s="451"/>
      <c r="CQ1798" s="451"/>
      <c r="CR1798" s="451"/>
      <c r="CS1798" s="451"/>
      <c r="CT1798" s="451"/>
      <c r="CU1798" s="451"/>
      <c r="CV1798" s="451"/>
      <c r="CW1798" s="451"/>
      <c r="CX1798" s="451"/>
      <c r="CY1798" s="451"/>
      <c r="CZ1798" s="451"/>
      <c r="DA1798" s="451"/>
      <c r="DB1798" s="451"/>
      <c r="DC1798" s="451"/>
      <c r="DD1798" s="451"/>
      <c r="DE1798" s="451"/>
      <c r="DF1798" s="451"/>
      <c r="DG1798" s="451"/>
      <c r="DH1798" s="451"/>
      <c r="DI1798" s="451"/>
      <c r="DJ1798" s="451"/>
      <c r="DK1798" s="451"/>
      <c r="DL1798" s="451"/>
      <c r="DM1798" s="451"/>
      <c r="DN1798" s="451"/>
      <c r="DO1798" s="451"/>
      <c r="DP1798" s="451"/>
      <c r="DQ1798" s="451"/>
      <c r="DR1798" s="451"/>
      <c r="DS1798" s="451"/>
      <c r="DT1798" s="451"/>
      <c r="DU1798" s="451"/>
      <c r="DV1798" s="451"/>
      <c r="DW1798" s="451"/>
      <c r="DX1798" s="451"/>
      <c r="DY1798" s="451"/>
      <c r="DZ1798" s="451"/>
      <c r="EA1798" s="451"/>
      <c r="EB1798" s="451"/>
      <c r="EC1798" s="451"/>
      <c r="ED1798" s="451"/>
      <c r="EE1798" s="451"/>
      <c r="EF1798" s="451"/>
      <c r="EG1798" s="451"/>
      <c r="EH1798" s="451"/>
      <c r="EI1798" s="451"/>
      <c r="EJ1798" s="451"/>
      <c r="EK1798" s="451"/>
      <c r="EL1798" s="451"/>
      <c r="EM1798" s="451"/>
      <c r="EN1798" s="451"/>
      <c r="EO1798" s="451"/>
      <c r="EP1798" s="451"/>
      <c r="EQ1798" s="451"/>
      <c r="ER1798" s="451"/>
      <c r="ES1798" s="451"/>
      <c r="ET1798" s="451"/>
      <c r="EU1798" s="451"/>
      <c r="EV1798" s="451"/>
      <c r="EW1798" s="451"/>
      <c r="EX1798" s="451"/>
      <c r="EY1798" s="451"/>
      <c r="EZ1798" s="451"/>
      <c r="FA1798" s="451"/>
      <c r="FB1798" s="451"/>
      <c r="FC1798" s="451"/>
      <c r="FD1798" s="451"/>
      <c r="FE1798" s="451"/>
      <c r="FF1798" s="451"/>
      <c r="FG1798" s="451"/>
      <c r="FH1798" s="451"/>
      <c r="FI1798" s="451"/>
      <c r="FJ1798" s="451"/>
      <c r="FK1798" s="451"/>
      <c r="FL1798" s="451"/>
      <c r="FM1798" s="451"/>
      <c r="FN1798" s="451"/>
      <c r="FO1798" s="451"/>
      <c r="FP1798" s="451"/>
      <c r="FQ1798" s="451"/>
      <c r="FR1798" s="451"/>
      <c r="FS1798" s="451"/>
      <c r="FT1798" s="451"/>
      <c r="FU1798" s="451"/>
      <c r="FV1798" s="451"/>
      <c r="FW1798" s="451"/>
      <c r="FX1798" s="451"/>
      <c r="FY1798" s="451"/>
      <c r="FZ1798" s="451"/>
      <c r="GA1798" s="451"/>
      <c r="GB1798" s="451"/>
      <c r="GC1798" s="451"/>
      <c r="GD1798" s="451"/>
      <c r="GE1798" s="451"/>
      <c r="GF1798" s="451"/>
      <c r="GG1798" s="451"/>
      <c r="GH1798" s="451"/>
      <c r="GI1798" s="451"/>
      <c r="GJ1798" s="451"/>
      <c r="GK1798" s="451"/>
      <c r="GL1798" s="451"/>
      <c r="GM1798" s="451"/>
      <c r="GN1798" s="451"/>
      <c r="GO1798" s="451"/>
      <c r="GP1798" s="451"/>
      <c r="GQ1798" s="451"/>
      <c r="GR1798" s="451"/>
      <c r="GS1798" s="451"/>
      <c r="GT1798" s="451"/>
      <c r="GU1798" s="451"/>
      <c r="GV1798" s="451"/>
      <c r="GW1798" s="451"/>
      <c r="GX1798" s="451"/>
      <c r="GY1798" s="451"/>
      <c r="GZ1798" s="451"/>
      <c r="HA1798" s="451"/>
      <c r="HB1798" s="451"/>
      <c r="HC1798" s="451"/>
      <c r="HD1798" s="451"/>
      <c r="HE1798" s="451"/>
      <c r="HF1798" s="451"/>
      <c r="HG1798" s="451"/>
      <c r="HH1798" s="451"/>
      <c r="HI1798" s="451"/>
      <c r="HJ1798" s="451"/>
      <c r="HK1798" s="451"/>
      <c r="HL1798" s="451"/>
      <c r="HM1798" s="451"/>
      <c r="HN1798" s="451"/>
      <c r="HO1798" s="451"/>
      <c r="HP1798" s="451"/>
      <c r="HQ1798" s="451"/>
      <c r="HR1798" s="451"/>
      <c r="HS1798" s="451"/>
      <c r="HT1798" s="451"/>
      <c r="HU1798" s="451"/>
      <c r="HV1798" s="451"/>
      <c r="HW1798" s="451"/>
      <c r="HX1798" s="451"/>
      <c r="HY1798" s="451"/>
      <c r="HZ1798" s="451"/>
      <c r="IA1798" s="451"/>
      <c r="IB1798" s="451"/>
      <c r="IC1798" s="451"/>
      <c r="ID1798" s="451"/>
      <c r="IE1798" s="451"/>
      <c r="IF1798" s="451"/>
      <c r="IG1798" s="451"/>
      <c r="IH1798" s="451"/>
    </row>
    <row r="1799" spans="1:242" hidden="1" x14ac:dyDescent="0.25">
      <c r="B1799" s="206">
        <v>90</v>
      </c>
      <c r="C1799" s="435">
        <v>44015</v>
      </c>
      <c r="D1799" s="206" t="s">
        <v>3374</v>
      </c>
      <c r="E1799" s="206" t="s">
        <v>3375</v>
      </c>
      <c r="F1799" s="206" t="s">
        <v>3376</v>
      </c>
      <c r="G1799" s="208" t="s">
        <v>1930</v>
      </c>
      <c r="H1799" s="285"/>
      <c r="I1799" s="210">
        <v>450000</v>
      </c>
      <c r="J1799" s="434">
        <f t="shared" si="29"/>
        <v>6947983</v>
      </c>
      <c r="K1799" s="441" t="s">
        <v>3377</v>
      </c>
    </row>
    <row r="1800" spans="1:242" hidden="1" x14ac:dyDescent="0.25">
      <c r="B1800" s="206">
        <v>91</v>
      </c>
      <c r="C1800" s="435">
        <v>44015</v>
      </c>
      <c r="D1800" s="206" t="s">
        <v>3378</v>
      </c>
      <c r="E1800" s="206"/>
      <c r="F1800" s="206"/>
      <c r="G1800" s="208" t="s">
        <v>2320</v>
      </c>
      <c r="H1800" s="285">
        <v>205000</v>
      </c>
      <c r="I1800" s="210"/>
      <c r="J1800" s="434">
        <f t="shared" si="29"/>
        <v>7152983</v>
      </c>
      <c r="K1800" s="441" t="s">
        <v>3379</v>
      </c>
    </row>
    <row r="1801" spans="1:242" hidden="1" x14ac:dyDescent="0.25">
      <c r="B1801" s="206">
        <v>92</v>
      </c>
      <c r="C1801" s="435">
        <v>44015</v>
      </c>
      <c r="D1801" s="206" t="s">
        <v>3381</v>
      </c>
      <c r="E1801" s="206"/>
      <c r="F1801" s="206" t="s">
        <v>3382</v>
      </c>
      <c r="G1801" s="208" t="s">
        <v>2320</v>
      </c>
      <c r="H1801" s="285"/>
      <c r="I1801" s="210">
        <v>485000</v>
      </c>
      <c r="J1801" s="434">
        <f t="shared" si="29"/>
        <v>6667983</v>
      </c>
      <c r="K1801" s="441" t="s">
        <v>3267</v>
      </c>
    </row>
    <row r="1802" spans="1:242" hidden="1" x14ac:dyDescent="0.25">
      <c r="B1802" s="206">
        <v>93</v>
      </c>
      <c r="C1802" s="435">
        <v>44015</v>
      </c>
      <c r="D1802" s="206" t="s">
        <v>3383</v>
      </c>
      <c r="E1802" s="206"/>
      <c r="F1802" s="206" t="s">
        <v>3380</v>
      </c>
      <c r="G1802" s="208" t="s">
        <v>869</v>
      </c>
      <c r="H1802" s="285"/>
      <c r="I1802" s="210">
        <v>751500</v>
      </c>
      <c r="J1802" s="434">
        <f t="shared" si="29"/>
        <v>5916483</v>
      </c>
      <c r="K1802" s="441" t="s">
        <v>3267</v>
      </c>
    </row>
    <row r="1803" spans="1:242" hidden="1" x14ac:dyDescent="0.25">
      <c r="B1803" s="206">
        <v>94</v>
      </c>
      <c r="C1803" s="435">
        <v>44016</v>
      </c>
      <c r="D1803" s="206" t="s">
        <v>3384</v>
      </c>
      <c r="E1803" s="206"/>
      <c r="F1803" s="206" t="s">
        <v>3371</v>
      </c>
      <c r="G1803" s="208" t="s">
        <v>2975</v>
      </c>
      <c r="H1803" s="285"/>
      <c r="I1803" s="210">
        <v>3210040</v>
      </c>
      <c r="J1803" s="434">
        <f t="shared" si="29"/>
        <v>2706443</v>
      </c>
      <c r="K1803" s="441" t="s">
        <v>3267</v>
      </c>
    </row>
    <row r="1804" spans="1:242" hidden="1" x14ac:dyDescent="0.25">
      <c r="B1804" s="206">
        <v>95</v>
      </c>
      <c r="C1804" s="435">
        <v>44016</v>
      </c>
      <c r="D1804" s="206" t="s">
        <v>3385</v>
      </c>
      <c r="E1804" s="206"/>
      <c r="F1804" s="206" t="s">
        <v>3386</v>
      </c>
      <c r="G1804" s="208" t="s">
        <v>2960</v>
      </c>
      <c r="H1804" s="285"/>
      <c r="I1804" s="210">
        <v>482520</v>
      </c>
      <c r="J1804" s="434">
        <f t="shared" si="29"/>
        <v>2223923</v>
      </c>
      <c r="K1804" s="441" t="s">
        <v>3267</v>
      </c>
    </row>
    <row r="1805" spans="1:242" s="566" customFormat="1" hidden="1" x14ac:dyDescent="0.25">
      <c r="A1805" s="488"/>
      <c r="B1805" s="206">
        <v>96</v>
      </c>
      <c r="C1805" s="443">
        <v>44018</v>
      </c>
      <c r="D1805" s="429" t="s">
        <v>3390</v>
      </c>
      <c r="E1805" s="429"/>
      <c r="F1805" s="429"/>
      <c r="G1805" s="430"/>
      <c r="H1805" s="427">
        <v>22396077</v>
      </c>
      <c r="I1805" s="431"/>
      <c r="J1805" s="444">
        <f t="shared" ref="J1805:J1868" si="30">J1804+H1805-I1805</f>
        <v>24620000</v>
      </c>
      <c r="K1805" s="426"/>
      <c r="L1805" s="530"/>
      <c r="M1805" s="488"/>
      <c r="N1805" s="530"/>
      <c r="O1805" s="530"/>
      <c r="P1805" s="530"/>
      <c r="Q1805" s="530"/>
      <c r="R1805" s="530"/>
      <c r="S1805" s="530"/>
      <c r="T1805" s="530"/>
      <c r="U1805" s="530"/>
      <c r="V1805" s="530"/>
      <c r="W1805" s="530"/>
      <c r="X1805" s="530"/>
      <c r="Y1805" s="530"/>
      <c r="Z1805" s="530"/>
      <c r="AA1805" s="530"/>
      <c r="AB1805" s="530"/>
      <c r="AC1805" s="530"/>
      <c r="AD1805" s="530"/>
      <c r="AE1805" s="530"/>
      <c r="AF1805" s="530"/>
      <c r="AG1805" s="530"/>
      <c r="AH1805" s="530"/>
      <c r="AI1805" s="530"/>
      <c r="AJ1805" s="488"/>
      <c r="AK1805" s="488"/>
      <c r="AL1805" s="488"/>
      <c r="AM1805" s="488"/>
      <c r="AN1805" s="488"/>
      <c r="AO1805" s="488"/>
      <c r="AP1805" s="488"/>
      <c r="AQ1805" s="488"/>
      <c r="AR1805" s="488"/>
      <c r="AS1805" s="488"/>
      <c r="AT1805" s="488"/>
      <c r="AU1805" s="488"/>
      <c r="AV1805" s="488"/>
      <c r="AW1805" s="488"/>
      <c r="AX1805" s="488"/>
      <c r="AY1805" s="488"/>
      <c r="AZ1805" s="488"/>
      <c r="BA1805" s="488"/>
      <c r="BB1805" s="488"/>
      <c r="BC1805" s="488"/>
      <c r="BD1805" s="488"/>
      <c r="BE1805" s="488"/>
      <c r="BF1805" s="488"/>
      <c r="BG1805" s="488"/>
      <c r="BH1805" s="488"/>
      <c r="BI1805" s="488"/>
      <c r="BJ1805" s="488"/>
      <c r="BK1805" s="488"/>
      <c r="BL1805" s="488"/>
      <c r="BM1805" s="488"/>
      <c r="BN1805" s="488"/>
      <c r="BO1805" s="488"/>
      <c r="BP1805" s="488"/>
      <c r="BQ1805" s="488"/>
      <c r="BR1805" s="488"/>
      <c r="BS1805" s="488"/>
      <c r="BT1805" s="488"/>
      <c r="BU1805" s="488"/>
      <c r="BV1805" s="488"/>
      <c r="BW1805" s="488"/>
      <c r="BX1805" s="488"/>
      <c r="BY1805" s="488"/>
      <c r="BZ1805" s="488"/>
      <c r="CA1805" s="488"/>
      <c r="CB1805" s="488"/>
      <c r="CC1805" s="488"/>
      <c r="CD1805" s="488"/>
      <c r="CE1805" s="488"/>
      <c r="CF1805" s="488"/>
      <c r="CG1805" s="488"/>
      <c r="CH1805" s="488"/>
      <c r="CI1805" s="488"/>
      <c r="CJ1805" s="488"/>
      <c r="CK1805" s="488"/>
      <c r="CL1805" s="488"/>
      <c r="CM1805" s="488"/>
      <c r="CN1805" s="488"/>
      <c r="CO1805" s="488"/>
      <c r="CP1805" s="488"/>
      <c r="CQ1805" s="488"/>
      <c r="CR1805" s="488"/>
      <c r="CS1805" s="488"/>
      <c r="CT1805" s="488"/>
      <c r="CU1805" s="488"/>
      <c r="CV1805" s="488"/>
      <c r="CW1805" s="488"/>
      <c r="CX1805" s="488"/>
      <c r="CY1805" s="488"/>
      <c r="CZ1805" s="488"/>
      <c r="DA1805" s="488"/>
      <c r="DB1805" s="488"/>
      <c r="DC1805" s="488"/>
      <c r="DD1805" s="488"/>
      <c r="DE1805" s="488"/>
      <c r="DF1805" s="488"/>
      <c r="DG1805" s="488"/>
      <c r="DH1805" s="488"/>
      <c r="DI1805" s="488"/>
      <c r="DJ1805" s="488"/>
      <c r="DK1805" s="488"/>
      <c r="DL1805" s="488"/>
      <c r="DM1805" s="488"/>
      <c r="DN1805" s="488"/>
      <c r="DO1805" s="488"/>
      <c r="DP1805" s="488"/>
      <c r="DQ1805" s="488"/>
      <c r="DR1805" s="488"/>
      <c r="DS1805" s="488"/>
      <c r="DT1805" s="488"/>
      <c r="DU1805" s="488"/>
      <c r="DV1805" s="488"/>
      <c r="DW1805" s="488"/>
      <c r="DX1805" s="488"/>
      <c r="DY1805" s="488"/>
      <c r="DZ1805" s="488"/>
      <c r="EA1805" s="488"/>
      <c r="EB1805" s="488"/>
      <c r="EC1805" s="488"/>
      <c r="ED1805" s="488"/>
      <c r="EE1805" s="488"/>
      <c r="EF1805" s="488"/>
      <c r="EG1805" s="488"/>
      <c r="EH1805" s="488"/>
      <c r="EI1805" s="488"/>
      <c r="EJ1805" s="488"/>
      <c r="EK1805" s="488"/>
      <c r="EL1805" s="488"/>
      <c r="EM1805" s="488"/>
      <c r="EN1805" s="488"/>
      <c r="EO1805" s="488"/>
      <c r="EP1805" s="488"/>
      <c r="EQ1805" s="488"/>
      <c r="ER1805" s="488"/>
      <c r="ES1805" s="488"/>
      <c r="ET1805" s="488"/>
      <c r="EU1805" s="488"/>
      <c r="EV1805" s="488"/>
      <c r="EW1805" s="488"/>
      <c r="EX1805" s="488"/>
      <c r="EY1805" s="488"/>
      <c r="EZ1805" s="488"/>
      <c r="FA1805" s="488"/>
      <c r="FB1805" s="488"/>
      <c r="FC1805" s="488"/>
      <c r="FD1805" s="488"/>
      <c r="FE1805" s="488"/>
      <c r="FF1805" s="488"/>
      <c r="FG1805" s="488"/>
      <c r="FH1805" s="488"/>
      <c r="FI1805" s="488"/>
      <c r="FJ1805" s="488"/>
      <c r="FK1805" s="488"/>
      <c r="FL1805" s="488"/>
      <c r="FM1805" s="488"/>
      <c r="FN1805" s="488"/>
      <c r="FO1805" s="488"/>
      <c r="FP1805" s="488"/>
      <c r="FQ1805" s="488"/>
      <c r="FR1805" s="488"/>
      <c r="FS1805" s="488"/>
      <c r="FT1805" s="488"/>
      <c r="FU1805" s="488"/>
      <c r="FV1805" s="488"/>
      <c r="FW1805" s="488"/>
      <c r="FX1805" s="488"/>
      <c r="FY1805" s="488"/>
      <c r="FZ1805" s="488"/>
      <c r="GA1805" s="488"/>
      <c r="GB1805" s="488"/>
      <c r="GC1805" s="488"/>
      <c r="GD1805" s="488"/>
      <c r="GE1805" s="488"/>
      <c r="GF1805" s="488"/>
      <c r="GG1805" s="488"/>
      <c r="GH1805" s="488"/>
      <c r="GI1805" s="488"/>
      <c r="GJ1805" s="488"/>
      <c r="GK1805" s="488"/>
      <c r="GL1805" s="488"/>
      <c r="GM1805" s="488"/>
      <c r="GN1805" s="488"/>
      <c r="GO1805" s="488"/>
      <c r="GP1805" s="488"/>
      <c r="GQ1805" s="488"/>
      <c r="GR1805" s="488"/>
      <c r="GS1805" s="488"/>
      <c r="GT1805" s="488"/>
      <c r="GU1805" s="488"/>
      <c r="GV1805" s="488"/>
      <c r="GW1805" s="488"/>
      <c r="GX1805" s="488"/>
      <c r="GY1805" s="488"/>
      <c r="GZ1805" s="488"/>
      <c r="HA1805" s="488"/>
      <c r="HB1805" s="488"/>
      <c r="HC1805" s="488"/>
      <c r="HD1805" s="488"/>
      <c r="HE1805" s="488"/>
      <c r="HF1805" s="488"/>
      <c r="HG1805" s="488"/>
      <c r="HH1805" s="488"/>
      <c r="HI1805" s="488"/>
      <c r="HJ1805" s="488"/>
      <c r="HK1805" s="488"/>
      <c r="HL1805" s="488"/>
      <c r="HM1805" s="488"/>
      <c r="HN1805" s="488"/>
      <c r="HO1805" s="488"/>
      <c r="HP1805" s="488"/>
      <c r="HQ1805" s="488"/>
      <c r="HR1805" s="488"/>
      <c r="HS1805" s="488"/>
      <c r="HT1805" s="488"/>
      <c r="HU1805" s="488"/>
      <c r="HV1805" s="488"/>
      <c r="HW1805" s="488"/>
      <c r="HX1805" s="488"/>
      <c r="HY1805" s="488"/>
      <c r="HZ1805" s="488"/>
      <c r="IA1805" s="488"/>
      <c r="IB1805" s="488"/>
      <c r="IC1805" s="488"/>
      <c r="ID1805" s="488"/>
      <c r="IE1805" s="488"/>
      <c r="IF1805" s="488"/>
      <c r="IG1805" s="488"/>
      <c r="IH1805" s="488"/>
    </row>
    <row r="1806" spans="1:242" hidden="1" x14ac:dyDescent="0.25">
      <c r="B1806" s="206">
        <v>97</v>
      </c>
      <c r="C1806" s="435">
        <v>44019</v>
      </c>
      <c r="D1806" s="206" t="s">
        <v>3391</v>
      </c>
      <c r="E1806" s="206" t="s">
        <v>3392</v>
      </c>
      <c r="F1806" s="206" t="s">
        <v>3393</v>
      </c>
      <c r="G1806" s="208" t="s">
        <v>681</v>
      </c>
      <c r="H1806" s="285"/>
      <c r="I1806" s="210">
        <v>128000</v>
      </c>
      <c r="J1806" s="434">
        <f t="shared" si="30"/>
        <v>24492000</v>
      </c>
      <c r="K1806" s="212" t="s">
        <v>3443</v>
      </c>
    </row>
    <row r="1807" spans="1:242" hidden="1" x14ac:dyDescent="0.25">
      <c r="B1807" s="206">
        <v>98</v>
      </c>
      <c r="C1807" s="435">
        <v>44019</v>
      </c>
      <c r="D1807" s="206" t="s">
        <v>3394</v>
      </c>
      <c r="E1807" s="206" t="s">
        <v>3395</v>
      </c>
      <c r="F1807" s="206" t="s">
        <v>3396</v>
      </c>
      <c r="G1807" s="208" t="s">
        <v>3204</v>
      </c>
      <c r="H1807" s="285"/>
      <c r="I1807" s="210">
        <v>850000</v>
      </c>
      <c r="J1807" s="434">
        <f t="shared" si="30"/>
        <v>23642000</v>
      </c>
      <c r="K1807" s="212" t="s">
        <v>3444</v>
      </c>
    </row>
    <row r="1808" spans="1:242" hidden="1" x14ac:dyDescent="0.25">
      <c r="B1808" s="206">
        <v>99</v>
      </c>
      <c r="C1808" s="435">
        <v>44019</v>
      </c>
      <c r="D1808" s="206" t="s">
        <v>3397</v>
      </c>
      <c r="E1808" s="206" t="s">
        <v>3398</v>
      </c>
      <c r="F1808" s="206" t="s">
        <v>3396</v>
      </c>
      <c r="G1808" s="208" t="s">
        <v>3204</v>
      </c>
      <c r="H1808" s="285"/>
      <c r="I1808" s="210">
        <v>500000</v>
      </c>
      <c r="J1808" s="434">
        <f t="shared" si="30"/>
        <v>23142000</v>
      </c>
      <c r="K1808" s="212" t="s">
        <v>3444</v>
      </c>
    </row>
    <row r="1809" spans="1:242" hidden="1" x14ac:dyDescent="0.25">
      <c r="B1809" s="206">
        <v>100</v>
      </c>
      <c r="C1809" s="435">
        <v>44019</v>
      </c>
      <c r="D1809" s="206" t="s">
        <v>3399</v>
      </c>
      <c r="E1809" s="206" t="s">
        <v>3400</v>
      </c>
      <c r="F1809" s="206"/>
      <c r="G1809" s="208" t="s">
        <v>1885</v>
      </c>
      <c r="H1809" s="285"/>
      <c r="I1809" s="210">
        <v>3453000</v>
      </c>
      <c r="J1809" s="434">
        <f t="shared" si="30"/>
        <v>19689000</v>
      </c>
      <c r="K1809" s="212" t="s">
        <v>3445</v>
      </c>
    </row>
    <row r="1810" spans="1:242" s="565" customFormat="1" hidden="1" x14ac:dyDescent="0.25">
      <c r="A1810" s="451"/>
      <c r="B1810" s="377">
        <v>101</v>
      </c>
      <c r="C1810" s="436">
        <v>44020</v>
      </c>
      <c r="D1810" s="377" t="s">
        <v>3403</v>
      </c>
      <c r="E1810" s="377" t="s">
        <v>3404</v>
      </c>
      <c r="F1810" s="377" t="s">
        <v>3563</v>
      </c>
      <c r="G1810" s="437" t="s">
        <v>561</v>
      </c>
      <c r="H1810" s="363"/>
      <c r="I1810" s="445">
        <v>80000</v>
      </c>
      <c r="J1810" s="434">
        <f t="shared" si="30"/>
        <v>19609000</v>
      </c>
      <c r="K1810" s="440" t="s">
        <v>3510</v>
      </c>
      <c r="L1810" s="380"/>
      <c r="M1810" s="451"/>
      <c r="N1810" s="380"/>
      <c r="O1810" s="380"/>
      <c r="P1810" s="380"/>
      <c r="Q1810" s="380"/>
      <c r="R1810" s="380"/>
      <c r="S1810" s="380"/>
      <c r="T1810" s="380"/>
      <c r="U1810" s="380"/>
      <c r="V1810" s="380"/>
      <c r="W1810" s="380"/>
      <c r="X1810" s="380"/>
      <c r="Y1810" s="380"/>
      <c r="Z1810" s="380"/>
      <c r="AA1810" s="380"/>
      <c r="AB1810" s="380"/>
      <c r="AC1810" s="380"/>
      <c r="AD1810" s="380"/>
      <c r="AE1810" s="380"/>
      <c r="AF1810" s="380"/>
      <c r="AG1810" s="380"/>
      <c r="AH1810" s="380"/>
      <c r="AI1810" s="380"/>
      <c r="AJ1810" s="451"/>
      <c r="AK1810" s="451"/>
      <c r="AL1810" s="451"/>
      <c r="AM1810" s="451"/>
      <c r="AN1810" s="451"/>
      <c r="AO1810" s="451"/>
      <c r="AP1810" s="451"/>
      <c r="AQ1810" s="451"/>
      <c r="AR1810" s="451"/>
      <c r="AS1810" s="451"/>
      <c r="AT1810" s="451"/>
      <c r="AU1810" s="451"/>
      <c r="AV1810" s="451"/>
      <c r="AW1810" s="451"/>
      <c r="AX1810" s="451"/>
      <c r="AY1810" s="451"/>
      <c r="AZ1810" s="451"/>
      <c r="BA1810" s="451"/>
      <c r="BB1810" s="451"/>
      <c r="BC1810" s="451"/>
      <c r="BD1810" s="451"/>
      <c r="BE1810" s="451"/>
      <c r="BF1810" s="451"/>
      <c r="BG1810" s="451"/>
      <c r="BH1810" s="451"/>
      <c r="BI1810" s="451"/>
      <c r="BJ1810" s="451"/>
      <c r="BK1810" s="451"/>
      <c r="BL1810" s="451"/>
      <c r="BM1810" s="451"/>
      <c r="BN1810" s="451"/>
      <c r="BO1810" s="451"/>
      <c r="BP1810" s="451"/>
      <c r="BQ1810" s="451"/>
      <c r="BR1810" s="451"/>
      <c r="BS1810" s="451"/>
      <c r="BT1810" s="451"/>
      <c r="BU1810" s="451"/>
      <c r="BV1810" s="451"/>
      <c r="BW1810" s="451"/>
      <c r="BX1810" s="451"/>
      <c r="BY1810" s="451"/>
      <c r="BZ1810" s="451"/>
      <c r="CA1810" s="451"/>
      <c r="CB1810" s="451"/>
      <c r="CC1810" s="451"/>
      <c r="CD1810" s="451"/>
      <c r="CE1810" s="451"/>
      <c r="CF1810" s="451"/>
      <c r="CG1810" s="451"/>
      <c r="CH1810" s="451"/>
      <c r="CI1810" s="451"/>
      <c r="CJ1810" s="451"/>
      <c r="CK1810" s="451"/>
      <c r="CL1810" s="451"/>
      <c r="CM1810" s="451"/>
      <c r="CN1810" s="451"/>
      <c r="CO1810" s="451"/>
      <c r="CP1810" s="451"/>
      <c r="CQ1810" s="451"/>
      <c r="CR1810" s="451"/>
      <c r="CS1810" s="451"/>
      <c r="CT1810" s="451"/>
      <c r="CU1810" s="451"/>
      <c r="CV1810" s="451"/>
      <c r="CW1810" s="451"/>
      <c r="CX1810" s="451"/>
      <c r="CY1810" s="451"/>
      <c r="CZ1810" s="451"/>
      <c r="DA1810" s="451"/>
      <c r="DB1810" s="451"/>
      <c r="DC1810" s="451"/>
      <c r="DD1810" s="451"/>
      <c r="DE1810" s="451"/>
      <c r="DF1810" s="451"/>
      <c r="DG1810" s="451"/>
      <c r="DH1810" s="451"/>
      <c r="DI1810" s="451"/>
      <c r="DJ1810" s="451"/>
      <c r="DK1810" s="451"/>
      <c r="DL1810" s="451"/>
      <c r="DM1810" s="451"/>
      <c r="DN1810" s="451"/>
      <c r="DO1810" s="451"/>
      <c r="DP1810" s="451"/>
      <c r="DQ1810" s="451"/>
      <c r="DR1810" s="451"/>
      <c r="DS1810" s="451"/>
      <c r="DT1810" s="451"/>
      <c r="DU1810" s="451"/>
      <c r="DV1810" s="451"/>
      <c r="DW1810" s="451"/>
      <c r="DX1810" s="451"/>
      <c r="DY1810" s="451"/>
      <c r="DZ1810" s="451"/>
      <c r="EA1810" s="451"/>
      <c r="EB1810" s="451"/>
      <c r="EC1810" s="451"/>
      <c r="ED1810" s="451"/>
      <c r="EE1810" s="451"/>
      <c r="EF1810" s="451"/>
      <c r="EG1810" s="451"/>
      <c r="EH1810" s="451"/>
      <c r="EI1810" s="451"/>
      <c r="EJ1810" s="451"/>
      <c r="EK1810" s="451"/>
      <c r="EL1810" s="451"/>
      <c r="EM1810" s="451"/>
      <c r="EN1810" s="451"/>
      <c r="EO1810" s="451"/>
      <c r="EP1810" s="451"/>
      <c r="EQ1810" s="451"/>
      <c r="ER1810" s="451"/>
      <c r="ES1810" s="451"/>
      <c r="ET1810" s="451"/>
      <c r="EU1810" s="451"/>
      <c r="EV1810" s="451"/>
      <c r="EW1810" s="451"/>
      <c r="EX1810" s="451"/>
      <c r="EY1810" s="451"/>
      <c r="EZ1810" s="451"/>
      <c r="FA1810" s="451"/>
      <c r="FB1810" s="451"/>
      <c r="FC1810" s="451"/>
      <c r="FD1810" s="451"/>
      <c r="FE1810" s="451"/>
      <c r="FF1810" s="451"/>
      <c r="FG1810" s="451"/>
      <c r="FH1810" s="451"/>
      <c r="FI1810" s="451"/>
      <c r="FJ1810" s="451"/>
      <c r="FK1810" s="451"/>
      <c r="FL1810" s="451"/>
      <c r="FM1810" s="451"/>
      <c r="FN1810" s="451"/>
      <c r="FO1810" s="451"/>
      <c r="FP1810" s="451"/>
      <c r="FQ1810" s="451"/>
      <c r="FR1810" s="451"/>
      <c r="FS1810" s="451"/>
      <c r="FT1810" s="451"/>
      <c r="FU1810" s="451"/>
      <c r="FV1810" s="451"/>
      <c r="FW1810" s="451"/>
      <c r="FX1810" s="451"/>
      <c r="FY1810" s="451"/>
      <c r="FZ1810" s="451"/>
      <c r="GA1810" s="451"/>
      <c r="GB1810" s="451"/>
      <c r="GC1810" s="451"/>
      <c r="GD1810" s="451"/>
      <c r="GE1810" s="451"/>
      <c r="GF1810" s="451"/>
      <c r="GG1810" s="451"/>
      <c r="GH1810" s="451"/>
      <c r="GI1810" s="451"/>
      <c r="GJ1810" s="451"/>
      <c r="GK1810" s="451"/>
      <c r="GL1810" s="451"/>
      <c r="GM1810" s="451"/>
      <c r="GN1810" s="451"/>
      <c r="GO1810" s="451"/>
      <c r="GP1810" s="451"/>
      <c r="GQ1810" s="451"/>
      <c r="GR1810" s="451"/>
      <c r="GS1810" s="451"/>
      <c r="GT1810" s="451"/>
      <c r="GU1810" s="451"/>
      <c r="GV1810" s="451"/>
      <c r="GW1810" s="451"/>
      <c r="GX1810" s="451"/>
      <c r="GY1810" s="451"/>
      <c r="GZ1810" s="451"/>
      <c r="HA1810" s="451"/>
      <c r="HB1810" s="451"/>
      <c r="HC1810" s="451"/>
      <c r="HD1810" s="451"/>
      <c r="HE1810" s="451"/>
      <c r="HF1810" s="451"/>
      <c r="HG1810" s="451"/>
      <c r="HH1810" s="451"/>
      <c r="HI1810" s="451"/>
      <c r="HJ1810" s="451"/>
      <c r="HK1810" s="451"/>
      <c r="HL1810" s="451"/>
      <c r="HM1810" s="451"/>
      <c r="HN1810" s="451"/>
      <c r="HO1810" s="451"/>
      <c r="HP1810" s="451"/>
      <c r="HQ1810" s="451"/>
      <c r="HR1810" s="451"/>
      <c r="HS1810" s="451"/>
      <c r="HT1810" s="451"/>
      <c r="HU1810" s="451"/>
      <c r="HV1810" s="451"/>
      <c r="HW1810" s="451"/>
      <c r="HX1810" s="451"/>
      <c r="HY1810" s="451"/>
      <c r="HZ1810" s="451"/>
      <c r="IA1810" s="451"/>
      <c r="IB1810" s="451"/>
      <c r="IC1810" s="451"/>
      <c r="ID1810" s="451"/>
      <c r="IE1810" s="451"/>
      <c r="IF1810" s="451"/>
      <c r="IG1810" s="451"/>
      <c r="IH1810" s="451"/>
    </row>
    <row r="1811" spans="1:242" hidden="1" x14ac:dyDescent="0.25">
      <c r="B1811" s="206">
        <v>102</v>
      </c>
      <c r="C1811" s="435">
        <v>44020</v>
      </c>
      <c r="D1811" s="206" t="s">
        <v>3401</v>
      </c>
      <c r="E1811" s="206"/>
      <c r="F1811" s="206" t="s">
        <v>3402</v>
      </c>
      <c r="G1811" s="208" t="s">
        <v>2302</v>
      </c>
      <c r="H1811" s="285"/>
      <c r="I1811" s="210">
        <v>173911</v>
      </c>
      <c r="J1811" s="434">
        <f t="shared" si="30"/>
        <v>19435089</v>
      </c>
      <c r="K1811" s="212" t="s">
        <v>3267</v>
      </c>
    </row>
    <row r="1812" spans="1:242" hidden="1" x14ac:dyDescent="0.25">
      <c r="B1812" s="206">
        <v>103</v>
      </c>
      <c r="C1812" s="435">
        <v>44020</v>
      </c>
      <c r="D1812" s="206" t="s">
        <v>3405</v>
      </c>
      <c r="E1812" s="206" t="s">
        <v>3406</v>
      </c>
      <c r="F1812" s="206" t="s">
        <v>3476</v>
      </c>
      <c r="G1812" s="208" t="s">
        <v>2875</v>
      </c>
      <c r="H1812" s="285"/>
      <c r="I1812" s="210">
        <v>1077000</v>
      </c>
      <c r="J1812" s="434">
        <f t="shared" si="30"/>
        <v>18358089</v>
      </c>
      <c r="K1812" s="212" t="s">
        <v>3446</v>
      </c>
    </row>
    <row r="1813" spans="1:242" hidden="1" x14ac:dyDescent="0.25">
      <c r="B1813" s="206">
        <v>104</v>
      </c>
      <c r="C1813" s="435">
        <v>44020</v>
      </c>
      <c r="D1813" s="206" t="s">
        <v>3407</v>
      </c>
      <c r="E1813" s="206"/>
      <c r="F1813" s="206"/>
      <c r="G1813" s="208" t="s">
        <v>1885</v>
      </c>
      <c r="H1813" s="285">
        <v>3453000</v>
      </c>
      <c r="I1813" s="210"/>
      <c r="J1813" s="434">
        <f t="shared" si="30"/>
        <v>21811089</v>
      </c>
      <c r="K1813" s="212" t="s">
        <v>3267</v>
      </c>
    </row>
    <row r="1814" spans="1:242" s="565" customFormat="1" hidden="1" x14ac:dyDescent="0.25">
      <c r="A1814" s="451"/>
      <c r="B1814" s="377">
        <v>105</v>
      </c>
      <c r="C1814" s="436">
        <v>44020</v>
      </c>
      <c r="D1814" s="377" t="s">
        <v>3408</v>
      </c>
      <c r="E1814" s="377" t="s">
        <v>3409</v>
      </c>
      <c r="F1814" s="377" t="s">
        <v>3564</v>
      </c>
      <c r="G1814" s="437" t="s">
        <v>561</v>
      </c>
      <c r="H1814" s="363"/>
      <c r="I1814" s="364">
        <v>790000</v>
      </c>
      <c r="J1814" s="434">
        <f t="shared" si="30"/>
        <v>21021089</v>
      </c>
      <c r="K1814" s="440" t="s">
        <v>3512</v>
      </c>
      <c r="L1814" s="380"/>
      <c r="M1814" s="451"/>
      <c r="N1814" s="380"/>
      <c r="O1814" s="380"/>
      <c r="P1814" s="380"/>
      <c r="Q1814" s="380"/>
      <c r="R1814" s="380"/>
      <c r="S1814" s="380"/>
      <c r="T1814" s="380"/>
      <c r="U1814" s="380"/>
      <c r="V1814" s="380"/>
      <c r="W1814" s="380"/>
      <c r="X1814" s="380"/>
      <c r="Y1814" s="380"/>
      <c r="Z1814" s="380"/>
      <c r="AA1814" s="380"/>
      <c r="AB1814" s="380"/>
      <c r="AC1814" s="380"/>
      <c r="AD1814" s="380"/>
      <c r="AE1814" s="380"/>
      <c r="AF1814" s="380"/>
      <c r="AG1814" s="380"/>
      <c r="AH1814" s="380"/>
      <c r="AI1814" s="380"/>
      <c r="AJ1814" s="451"/>
      <c r="AK1814" s="451"/>
      <c r="AL1814" s="451"/>
      <c r="AM1814" s="451"/>
      <c r="AN1814" s="451"/>
      <c r="AO1814" s="451"/>
      <c r="AP1814" s="451"/>
      <c r="AQ1814" s="451"/>
      <c r="AR1814" s="451"/>
      <c r="AS1814" s="451"/>
      <c r="AT1814" s="451"/>
      <c r="AU1814" s="451"/>
      <c r="AV1814" s="451"/>
      <c r="AW1814" s="451"/>
      <c r="AX1814" s="451"/>
      <c r="AY1814" s="451"/>
      <c r="AZ1814" s="451"/>
      <c r="BA1814" s="451"/>
      <c r="BB1814" s="451"/>
      <c r="BC1814" s="451"/>
      <c r="BD1814" s="451"/>
      <c r="BE1814" s="451"/>
      <c r="BF1814" s="451"/>
      <c r="BG1814" s="451"/>
      <c r="BH1814" s="451"/>
      <c r="BI1814" s="451"/>
      <c r="BJ1814" s="451"/>
      <c r="BK1814" s="451"/>
      <c r="BL1814" s="451"/>
      <c r="BM1814" s="451"/>
      <c r="BN1814" s="451"/>
      <c r="BO1814" s="451"/>
      <c r="BP1814" s="451"/>
      <c r="BQ1814" s="451"/>
      <c r="BR1814" s="451"/>
      <c r="BS1814" s="451"/>
      <c r="BT1814" s="451"/>
      <c r="BU1814" s="451"/>
      <c r="BV1814" s="451"/>
      <c r="BW1814" s="451"/>
      <c r="BX1814" s="451"/>
      <c r="BY1814" s="451"/>
      <c r="BZ1814" s="451"/>
      <c r="CA1814" s="451"/>
      <c r="CB1814" s="451"/>
      <c r="CC1814" s="451"/>
      <c r="CD1814" s="451"/>
      <c r="CE1814" s="451"/>
      <c r="CF1814" s="451"/>
      <c r="CG1814" s="451"/>
      <c r="CH1814" s="451"/>
      <c r="CI1814" s="451"/>
      <c r="CJ1814" s="451"/>
      <c r="CK1814" s="451"/>
      <c r="CL1814" s="451"/>
      <c r="CM1814" s="451"/>
      <c r="CN1814" s="451"/>
      <c r="CO1814" s="451"/>
      <c r="CP1814" s="451"/>
      <c r="CQ1814" s="451"/>
      <c r="CR1814" s="451"/>
      <c r="CS1814" s="451"/>
      <c r="CT1814" s="451"/>
      <c r="CU1814" s="451"/>
      <c r="CV1814" s="451"/>
      <c r="CW1814" s="451"/>
      <c r="CX1814" s="451"/>
      <c r="CY1814" s="451"/>
      <c r="CZ1814" s="451"/>
      <c r="DA1814" s="451"/>
      <c r="DB1814" s="451"/>
      <c r="DC1814" s="451"/>
      <c r="DD1814" s="451"/>
      <c r="DE1814" s="451"/>
      <c r="DF1814" s="451"/>
      <c r="DG1814" s="451"/>
      <c r="DH1814" s="451"/>
      <c r="DI1814" s="451"/>
      <c r="DJ1814" s="451"/>
      <c r="DK1814" s="451"/>
      <c r="DL1814" s="451"/>
      <c r="DM1814" s="451"/>
      <c r="DN1814" s="451"/>
      <c r="DO1814" s="451"/>
      <c r="DP1814" s="451"/>
      <c r="DQ1814" s="451"/>
      <c r="DR1814" s="451"/>
      <c r="DS1814" s="451"/>
      <c r="DT1814" s="451"/>
      <c r="DU1814" s="451"/>
      <c r="DV1814" s="451"/>
      <c r="DW1814" s="451"/>
      <c r="DX1814" s="451"/>
      <c r="DY1814" s="451"/>
      <c r="DZ1814" s="451"/>
      <c r="EA1814" s="451"/>
      <c r="EB1814" s="451"/>
      <c r="EC1814" s="451"/>
      <c r="ED1814" s="451"/>
      <c r="EE1814" s="451"/>
      <c r="EF1814" s="451"/>
      <c r="EG1814" s="451"/>
      <c r="EH1814" s="451"/>
      <c r="EI1814" s="451"/>
      <c r="EJ1814" s="451"/>
      <c r="EK1814" s="451"/>
      <c r="EL1814" s="451"/>
      <c r="EM1814" s="451"/>
      <c r="EN1814" s="451"/>
      <c r="EO1814" s="451"/>
      <c r="EP1814" s="451"/>
      <c r="EQ1814" s="451"/>
      <c r="ER1814" s="451"/>
      <c r="ES1814" s="451"/>
      <c r="ET1814" s="451"/>
      <c r="EU1814" s="451"/>
      <c r="EV1814" s="451"/>
      <c r="EW1814" s="451"/>
      <c r="EX1814" s="451"/>
      <c r="EY1814" s="451"/>
      <c r="EZ1814" s="451"/>
      <c r="FA1814" s="451"/>
      <c r="FB1814" s="451"/>
      <c r="FC1814" s="451"/>
      <c r="FD1814" s="451"/>
      <c r="FE1814" s="451"/>
      <c r="FF1814" s="451"/>
      <c r="FG1814" s="451"/>
      <c r="FH1814" s="451"/>
      <c r="FI1814" s="451"/>
      <c r="FJ1814" s="451"/>
      <c r="FK1814" s="451"/>
      <c r="FL1814" s="451"/>
      <c r="FM1814" s="451"/>
      <c r="FN1814" s="451"/>
      <c r="FO1814" s="451"/>
      <c r="FP1814" s="451"/>
      <c r="FQ1814" s="451"/>
      <c r="FR1814" s="451"/>
      <c r="FS1814" s="451"/>
      <c r="FT1814" s="451"/>
      <c r="FU1814" s="451"/>
      <c r="FV1814" s="451"/>
      <c r="FW1814" s="451"/>
      <c r="FX1814" s="451"/>
      <c r="FY1814" s="451"/>
      <c r="FZ1814" s="451"/>
      <c r="GA1814" s="451"/>
      <c r="GB1814" s="451"/>
      <c r="GC1814" s="451"/>
      <c r="GD1814" s="451"/>
      <c r="GE1814" s="451"/>
      <c r="GF1814" s="451"/>
      <c r="GG1814" s="451"/>
      <c r="GH1814" s="451"/>
      <c r="GI1814" s="451"/>
      <c r="GJ1814" s="451"/>
      <c r="GK1814" s="451"/>
      <c r="GL1814" s="451"/>
      <c r="GM1814" s="451"/>
      <c r="GN1814" s="451"/>
      <c r="GO1814" s="451"/>
      <c r="GP1814" s="451"/>
      <c r="GQ1814" s="451"/>
      <c r="GR1814" s="451"/>
      <c r="GS1814" s="451"/>
      <c r="GT1814" s="451"/>
      <c r="GU1814" s="451"/>
      <c r="GV1814" s="451"/>
      <c r="GW1814" s="451"/>
      <c r="GX1814" s="451"/>
      <c r="GY1814" s="451"/>
      <c r="GZ1814" s="451"/>
      <c r="HA1814" s="451"/>
      <c r="HB1814" s="451"/>
      <c r="HC1814" s="451"/>
      <c r="HD1814" s="451"/>
      <c r="HE1814" s="451"/>
      <c r="HF1814" s="451"/>
      <c r="HG1814" s="451"/>
      <c r="HH1814" s="451"/>
      <c r="HI1814" s="451"/>
      <c r="HJ1814" s="451"/>
      <c r="HK1814" s="451"/>
      <c r="HL1814" s="451"/>
      <c r="HM1814" s="451"/>
      <c r="HN1814" s="451"/>
      <c r="HO1814" s="451"/>
      <c r="HP1814" s="451"/>
      <c r="HQ1814" s="451"/>
      <c r="HR1814" s="451"/>
      <c r="HS1814" s="451"/>
      <c r="HT1814" s="451"/>
      <c r="HU1814" s="451"/>
      <c r="HV1814" s="451"/>
      <c r="HW1814" s="451"/>
      <c r="HX1814" s="451"/>
      <c r="HY1814" s="451"/>
      <c r="HZ1814" s="451"/>
      <c r="IA1814" s="451"/>
      <c r="IB1814" s="451"/>
      <c r="IC1814" s="451"/>
      <c r="ID1814" s="451"/>
      <c r="IE1814" s="451"/>
      <c r="IF1814" s="451"/>
      <c r="IG1814" s="451"/>
      <c r="IH1814" s="451"/>
    </row>
    <row r="1815" spans="1:242" hidden="1" x14ac:dyDescent="0.25">
      <c r="B1815" s="206">
        <v>106</v>
      </c>
      <c r="C1815" s="435">
        <v>44021</v>
      </c>
      <c r="D1815" s="206" t="s">
        <v>3413</v>
      </c>
      <c r="E1815" s="206" t="s">
        <v>3412</v>
      </c>
      <c r="F1815" s="206" t="s">
        <v>3411</v>
      </c>
      <c r="G1815" s="208" t="s">
        <v>787</v>
      </c>
      <c r="H1815" s="285"/>
      <c r="I1815" s="210">
        <v>3500000</v>
      </c>
      <c r="J1815" s="434">
        <f t="shared" si="30"/>
        <v>17521089</v>
      </c>
      <c r="K1815" s="212" t="s">
        <v>3447</v>
      </c>
    </row>
    <row r="1816" spans="1:242" hidden="1" x14ac:dyDescent="0.25">
      <c r="B1816" s="206">
        <v>107</v>
      </c>
      <c r="C1816" s="435">
        <v>44021</v>
      </c>
      <c r="D1816" s="206" t="s">
        <v>3414</v>
      </c>
      <c r="E1816" s="206" t="s">
        <v>3410</v>
      </c>
      <c r="F1816" s="206" t="s">
        <v>3477</v>
      </c>
      <c r="G1816" s="208" t="s">
        <v>2320</v>
      </c>
      <c r="H1816" s="285"/>
      <c r="I1816" s="210">
        <v>600000</v>
      </c>
      <c r="J1816" s="434">
        <f t="shared" si="30"/>
        <v>16921089</v>
      </c>
      <c r="K1816" s="212" t="s">
        <v>3448</v>
      </c>
    </row>
    <row r="1817" spans="1:242" hidden="1" x14ac:dyDescent="0.25">
      <c r="B1817" s="206">
        <v>108</v>
      </c>
      <c r="C1817" s="435">
        <v>44022</v>
      </c>
      <c r="D1817" s="206" t="s">
        <v>3415</v>
      </c>
      <c r="E1817" s="206"/>
      <c r="F1817" s="206"/>
      <c r="G1817" s="208" t="s">
        <v>3204</v>
      </c>
      <c r="H1817" s="285">
        <v>67107</v>
      </c>
      <c r="I1817" s="210"/>
      <c r="J1817" s="434">
        <f t="shared" si="30"/>
        <v>16988196</v>
      </c>
      <c r="K1817" s="212" t="s">
        <v>3449</v>
      </c>
    </row>
    <row r="1818" spans="1:242" hidden="1" x14ac:dyDescent="0.25">
      <c r="B1818" s="206">
        <v>109</v>
      </c>
      <c r="C1818" s="435">
        <v>44022</v>
      </c>
      <c r="D1818" s="206" t="s">
        <v>3416</v>
      </c>
      <c r="E1818" s="206"/>
      <c r="F1818" s="206" t="s">
        <v>3417</v>
      </c>
      <c r="G1818" s="208" t="s">
        <v>343</v>
      </c>
      <c r="H1818" s="285"/>
      <c r="I1818" s="210">
        <v>700000</v>
      </c>
      <c r="J1818" s="434">
        <f t="shared" si="30"/>
        <v>16288196</v>
      </c>
      <c r="K1818" s="212" t="s">
        <v>3267</v>
      </c>
    </row>
    <row r="1819" spans="1:242" hidden="1" x14ac:dyDescent="0.25">
      <c r="B1819" s="206">
        <v>110</v>
      </c>
      <c r="C1819" s="435">
        <v>44022</v>
      </c>
      <c r="D1819" s="206" t="s">
        <v>3418</v>
      </c>
      <c r="E1819" s="206"/>
      <c r="F1819" s="206" t="s">
        <v>3419</v>
      </c>
      <c r="G1819" s="208" t="s">
        <v>1885</v>
      </c>
      <c r="H1819" s="285"/>
      <c r="I1819" s="210">
        <v>5900000</v>
      </c>
      <c r="J1819" s="434">
        <f t="shared" si="30"/>
        <v>10388196</v>
      </c>
      <c r="K1819" s="212" t="s">
        <v>3267</v>
      </c>
    </row>
    <row r="1820" spans="1:242" hidden="1" x14ac:dyDescent="0.25">
      <c r="B1820" s="206">
        <v>111</v>
      </c>
      <c r="C1820" s="435">
        <v>44023</v>
      </c>
      <c r="D1820" s="206" t="s">
        <v>3420</v>
      </c>
      <c r="E1820" s="206"/>
      <c r="F1820" s="206"/>
      <c r="G1820" s="208" t="s">
        <v>787</v>
      </c>
      <c r="H1820" s="285">
        <v>167525</v>
      </c>
      <c r="I1820" s="210"/>
      <c r="J1820" s="434">
        <f t="shared" si="30"/>
        <v>10555721</v>
      </c>
      <c r="K1820" s="212" t="s">
        <v>3450</v>
      </c>
    </row>
    <row r="1821" spans="1:242" hidden="1" x14ac:dyDescent="0.25">
      <c r="B1821" s="206">
        <v>112</v>
      </c>
      <c r="C1821" s="435">
        <v>44023</v>
      </c>
      <c r="D1821" s="206" t="s">
        <v>3421</v>
      </c>
      <c r="E1821" s="206" t="s">
        <v>3422</v>
      </c>
      <c r="F1821" s="206" t="s">
        <v>3478</v>
      </c>
      <c r="G1821" s="208" t="s">
        <v>787</v>
      </c>
      <c r="H1821" s="285"/>
      <c r="I1821" s="210">
        <v>1500000</v>
      </c>
      <c r="J1821" s="434">
        <f t="shared" si="30"/>
        <v>9055721</v>
      </c>
      <c r="K1821" s="212" t="s">
        <v>3451</v>
      </c>
    </row>
    <row r="1822" spans="1:242" hidden="1" x14ac:dyDescent="0.25">
      <c r="B1822" s="206">
        <v>113</v>
      </c>
      <c r="C1822" s="435">
        <v>44023</v>
      </c>
      <c r="D1822" s="206" t="s">
        <v>3423</v>
      </c>
      <c r="E1822" s="206" t="s">
        <v>3424</v>
      </c>
      <c r="F1822" s="206" t="s">
        <v>3479</v>
      </c>
      <c r="G1822" s="208" t="s">
        <v>3204</v>
      </c>
      <c r="H1822" s="285"/>
      <c r="I1822" s="210">
        <v>2045000</v>
      </c>
      <c r="J1822" s="434">
        <f t="shared" si="30"/>
        <v>7010721</v>
      </c>
      <c r="K1822" s="212" t="s">
        <v>3452</v>
      </c>
    </row>
    <row r="1823" spans="1:242" hidden="1" x14ac:dyDescent="0.25">
      <c r="B1823" s="206">
        <v>114</v>
      </c>
      <c r="C1823" s="435">
        <v>44025</v>
      </c>
      <c r="D1823" s="206" t="s">
        <v>3425</v>
      </c>
      <c r="E1823" s="206"/>
      <c r="F1823" s="206"/>
      <c r="G1823" s="208" t="s">
        <v>561</v>
      </c>
      <c r="H1823" s="285">
        <v>98500</v>
      </c>
      <c r="I1823" s="210"/>
      <c r="J1823" s="434">
        <f t="shared" si="30"/>
        <v>7109221</v>
      </c>
      <c r="K1823" s="212" t="s">
        <v>3453</v>
      </c>
    </row>
    <row r="1824" spans="1:242" hidden="1" x14ac:dyDescent="0.25">
      <c r="B1824" s="206">
        <v>115</v>
      </c>
      <c r="C1824" s="435">
        <v>44026</v>
      </c>
      <c r="D1824" s="206" t="s">
        <v>3426</v>
      </c>
      <c r="E1824" s="206"/>
      <c r="F1824" s="206" t="s">
        <v>3427</v>
      </c>
      <c r="G1824" s="208" t="s">
        <v>681</v>
      </c>
      <c r="H1824" s="285"/>
      <c r="I1824" s="210">
        <v>256000</v>
      </c>
      <c r="J1824" s="434">
        <f t="shared" si="30"/>
        <v>6853221</v>
      </c>
      <c r="K1824" s="212" t="s">
        <v>3454</v>
      </c>
    </row>
    <row r="1825" spans="1:242" hidden="1" x14ac:dyDescent="0.25">
      <c r="B1825" s="206">
        <v>116</v>
      </c>
      <c r="C1825" s="435">
        <v>44028</v>
      </c>
      <c r="D1825" s="206" t="s">
        <v>3428</v>
      </c>
      <c r="E1825" s="206"/>
      <c r="F1825" s="206" t="s">
        <v>3429</v>
      </c>
      <c r="G1825" s="208" t="s">
        <v>3138</v>
      </c>
      <c r="H1825" s="285"/>
      <c r="I1825" s="210">
        <v>1252500</v>
      </c>
      <c r="J1825" s="434">
        <f t="shared" si="30"/>
        <v>5600721</v>
      </c>
      <c r="K1825" s="212" t="s">
        <v>3267</v>
      </c>
    </row>
    <row r="1826" spans="1:242" hidden="1" x14ac:dyDescent="0.25">
      <c r="B1826" s="206">
        <v>117</v>
      </c>
      <c r="C1826" s="435">
        <v>44028</v>
      </c>
      <c r="D1826" s="206" t="s">
        <v>3430</v>
      </c>
      <c r="E1826" s="206"/>
      <c r="F1826" s="206" t="s">
        <v>3431</v>
      </c>
      <c r="G1826" s="208" t="s">
        <v>869</v>
      </c>
      <c r="H1826" s="285"/>
      <c r="I1826" s="210">
        <v>816000</v>
      </c>
      <c r="J1826" s="434">
        <f t="shared" si="30"/>
        <v>4784721</v>
      </c>
      <c r="K1826" s="212" t="s">
        <v>3267</v>
      </c>
    </row>
    <row r="1827" spans="1:242" hidden="1" x14ac:dyDescent="0.25">
      <c r="B1827" s="206">
        <v>118</v>
      </c>
      <c r="C1827" s="435">
        <v>44028</v>
      </c>
      <c r="D1827" s="206" t="s">
        <v>3432</v>
      </c>
      <c r="E1827" s="206"/>
      <c r="F1827" s="206" t="s">
        <v>3465</v>
      </c>
      <c r="G1827" s="208" t="s">
        <v>681</v>
      </c>
      <c r="H1827" s="285"/>
      <c r="I1827" s="210">
        <v>64000</v>
      </c>
      <c r="J1827" s="434">
        <f t="shared" si="30"/>
        <v>4720721</v>
      </c>
      <c r="K1827" s="212" t="s">
        <v>3267</v>
      </c>
    </row>
    <row r="1828" spans="1:242" hidden="1" x14ac:dyDescent="0.25">
      <c r="B1828" s="206">
        <v>119</v>
      </c>
      <c r="C1828" s="435">
        <v>44029</v>
      </c>
      <c r="D1828" s="206" t="s">
        <v>3433</v>
      </c>
      <c r="E1828" s="206"/>
      <c r="F1828" s="206"/>
      <c r="G1828" s="208" t="s">
        <v>2875</v>
      </c>
      <c r="H1828" s="285">
        <v>32500</v>
      </c>
      <c r="I1828" s="210"/>
      <c r="J1828" s="434">
        <f t="shared" si="30"/>
        <v>4753221</v>
      </c>
      <c r="K1828" s="212" t="s">
        <v>3455</v>
      </c>
    </row>
    <row r="1829" spans="1:242" hidden="1" x14ac:dyDescent="0.25">
      <c r="B1829" s="206">
        <v>120</v>
      </c>
      <c r="C1829" s="435">
        <v>44029</v>
      </c>
      <c r="D1829" s="206" t="s">
        <v>3434</v>
      </c>
      <c r="E1829" s="206"/>
      <c r="F1829" s="206"/>
      <c r="G1829" s="208" t="s">
        <v>2320</v>
      </c>
      <c r="H1829" s="285">
        <v>13600</v>
      </c>
      <c r="I1829" s="210"/>
      <c r="J1829" s="434">
        <f t="shared" si="30"/>
        <v>4766821</v>
      </c>
      <c r="K1829" s="212" t="s">
        <v>3456</v>
      </c>
    </row>
    <row r="1830" spans="1:242" hidden="1" x14ac:dyDescent="0.25">
      <c r="B1830" s="206">
        <v>121</v>
      </c>
      <c r="C1830" s="435">
        <v>44029</v>
      </c>
      <c r="D1830" s="206" t="s">
        <v>3435</v>
      </c>
      <c r="E1830" s="206"/>
      <c r="F1830" s="206" t="s">
        <v>3466</v>
      </c>
      <c r="G1830" s="208" t="s">
        <v>2320</v>
      </c>
      <c r="H1830" s="285"/>
      <c r="I1830" s="210">
        <v>271000</v>
      </c>
      <c r="J1830" s="434">
        <f t="shared" si="30"/>
        <v>4495821</v>
      </c>
      <c r="K1830" s="212" t="s">
        <v>3267</v>
      </c>
    </row>
    <row r="1831" spans="1:242" s="565" customFormat="1" hidden="1" x14ac:dyDescent="0.25">
      <c r="A1831" s="451"/>
      <c r="B1831" s="377">
        <v>122</v>
      </c>
      <c r="C1831" s="436">
        <v>44029</v>
      </c>
      <c r="D1831" s="377" t="s">
        <v>3436</v>
      </c>
      <c r="E1831" s="377" t="s">
        <v>3467</v>
      </c>
      <c r="F1831" s="377" t="s">
        <v>3529</v>
      </c>
      <c r="G1831" s="437" t="s">
        <v>2320</v>
      </c>
      <c r="H1831" s="363"/>
      <c r="I1831" s="445">
        <v>1050000</v>
      </c>
      <c r="J1831" s="434">
        <f t="shared" si="30"/>
        <v>3445821</v>
      </c>
      <c r="K1831" s="440" t="s">
        <v>3511</v>
      </c>
      <c r="L1831" s="380"/>
      <c r="M1831" s="451"/>
      <c r="N1831" s="380"/>
      <c r="O1831" s="380"/>
      <c r="P1831" s="380"/>
      <c r="Q1831" s="380"/>
      <c r="R1831" s="380"/>
      <c r="S1831" s="380"/>
      <c r="T1831" s="380"/>
      <c r="U1831" s="380"/>
      <c r="V1831" s="380"/>
      <c r="W1831" s="380"/>
      <c r="X1831" s="380"/>
      <c r="Y1831" s="380"/>
      <c r="Z1831" s="380"/>
      <c r="AA1831" s="380"/>
      <c r="AB1831" s="380"/>
      <c r="AC1831" s="380"/>
      <c r="AD1831" s="380"/>
      <c r="AE1831" s="380"/>
      <c r="AF1831" s="380"/>
      <c r="AG1831" s="380"/>
      <c r="AH1831" s="380"/>
      <c r="AI1831" s="380"/>
      <c r="AJ1831" s="451"/>
      <c r="AK1831" s="451"/>
      <c r="AL1831" s="451"/>
      <c r="AM1831" s="451"/>
      <c r="AN1831" s="451"/>
      <c r="AO1831" s="451"/>
      <c r="AP1831" s="451"/>
      <c r="AQ1831" s="451"/>
      <c r="AR1831" s="451"/>
      <c r="AS1831" s="451"/>
      <c r="AT1831" s="451"/>
      <c r="AU1831" s="451"/>
      <c r="AV1831" s="451"/>
      <c r="AW1831" s="451"/>
      <c r="AX1831" s="451"/>
      <c r="AY1831" s="451"/>
      <c r="AZ1831" s="451"/>
      <c r="BA1831" s="451"/>
      <c r="BB1831" s="451"/>
      <c r="BC1831" s="451"/>
      <c r="BD1831" s="451"/>
      <c r="BE1831" s="451"/>
      <c r="BF1831" s="451"/>
      <c r="BG1831" s="451"/>
      <c r="BH1831" s="451"/>
      <c r="BI1831" s="451"/>
      <c r="BJ1831" s="451"/>
      <c r="BK1831" s="451"/>
      <c r="BL1831" s="451"/>
      <c r="BM1831" s="451"/>
      <c r="BN1831" s="451"/>
      <c r="BO1831" s="451"/>
      <c r="BP1831" s="451"/>
      <c r="BQ1831" s="451"/>
      <c r="BR1831" s="451"/>
      <c r="BS1831" s="451"/>
      <c r="BT1831" s="451"/>
      <c r="BU1831" s="451"/>
      <c r="BV1831" s="451"/>
      <c r="BW1831" s="451"/>
      <c r="BX1831" s="451"/>
      <c r="BY1831" s="451"/>
      <c r="BZ1831" s="451"/>
      <c r="CA1831" s="451"/>
      <c r="CB1831" s="451"/>
      <c r="CC1831" s="451"/>
      <c r="CD1831" s="451"/>
      <c r="CE1831" s="451"/>
      <c r="CF1831" s="451"/>
      <c r="CG1831" s="451"/>
      <c r="CH1831" s="451"/>
      <c r="CI1831" s="451"/>
      <c r="CJ1831" s="451"/>
      <c r="CK1831" s="451"/>
      <c r="CL1831" s="451"/>
      <c r="CM1831" s="451"/>
      <c r="CN1831" s="451"/>
      <c r="CO1831" s="451"/>
      <c r="CP1831" s="451"/>
      <c r="CQ1831" s="451"/>
      <c r="CR1831" s="451"/>
      <c r="CS1831" s="451"/>
      <c r="CT1831" s="451"/>
      <c r="CU1831" s="451"/>
      <c r="CV1831" s="451"/>
      <c r="CW1831" s="451"/>
      <c r="CX1831" s="451"/>
      <c r="CY1831" s="451"/>
      <c r="CZ1831" s="451"/>
      <c r="DA1831" s="451"/>
      <c r="DB1831" s="451"/>
      <c r="DC1831" s="451"/>
      <c r="DD1831" s="451"/>
      <c r="DE1831" s="451"/>
      <c r="DF1831" s="451"/>
      <c r="DG1831" s="451"/>
      <c r="DH1831" s="451"/>
      <c r="DI1831" s="451"/>
      <c r="DJ1831" s="451"/>
      <c r="DK1831" s="451"/>
      <c r="DL1831" s="451"/>
      <c r="DM1831" s="451"/>
      <c r="DN1831" s="451"/>
      <c r="DO1831" s="451"/>
      <c r="DP1831" s="451"/>
      <c r="DQ1831" s="451"/>
      <c r="DR1831" s="451"/>
      <c r="DS1831" s="451"/>
      <c r="DT1831" s="451"/>
      <c r="DU1831" s="451"/>
      <c r="DV1831" s="451"/>
      <c r="DW1831" s="451"/>
      <c r="DX1831" s="451"/>
      <c r="DY1831" s="451"/>
      <c r="DZ1831" s="451"/>
      <c r="EA1831" s="451"/>
      <c r="EB1831" s="451"/>
      <c r="EC1831" s="451"/>
      <c r="ED1831" s="451"/>
      <c r="EE1831" s="451"/>
      <c r="EF1831" s="451"/>
      <c r="EG1831" s="451"/>
      <c r="EH1831" s="451"/>
      <c r="EI1831" s="451"/>
      <c r="EJ1831" s="451"/>
      <c r="EK1831" s="451"/>
      <c r="EL1831" s="451"/>
      <c r="EM1831" s="451"/>
      <c r="EN1831" s="451"/>
      <c r="EO1831" s="451"/>
      <c r="EP1831" s="451"/>
      <c r="EQ1831" s="451"/>
      <c r="ER1831" s="451"/>
      <c r="ES1831" s="451"/>
      <c r="ET1831" s="451"/>
      <c r="EU1831" s="451"/>
      <c r="EV1831" s="451"/>
      <c r="EW1831" s="451"/>
      <c r="EX1831" s="451"/>
      <c r="EY1831" s="451"/>
      <c r="EZ1831" s="451"/>
      <c r="FA1831" s="451"/>
      <c r="FB1831" s="451"/>
      <c r="FC1831" s="451"/>
      <c r="FD1831" s="451"/>
      <c r="FE1831" s="451"/>
      <c r="FF1831" s="451"/>
      <c r="FG1831" s="451"/>
      <c r="FH1831" s="451"/>
      <c r="FI1831" s="451"/>
      <c r="FJ1831" s="451"/>
      <c r="FK1831" s="451"/>
      <c r="FL1831" s="451"/>
      <c r="FM1831" s="451"/>
      <c r="FN1831" s="451"/>
      <c r="FO1831" s="451"/>
      <c r="FP1831" s="451"/>
      <c r="FQ1831" s="451"/>
      <c r="FR1831" s="451"/>
      <c r="FS1831" s="451"/>
      <c r="FT1831" s="451"/>
      <c r="FU1831" s="451"/>
      <c r="FV1831" s="451"/>
      <c r="FW1831" s="451"/>
      <c r="FX1831" s="451"/>
      <c r="FY1831" s="451"/>
      <c r="FZ1831" s="451"/>
      <c r="GA1831" s="451"/>
      <c r="GB1831" s="451"/>
      <c r="GC1831" s="451"/>
      <c r="GD1831" s="451"/>
      <c r="GE1831" s="451"/>
      <c r="GF1831" s="451"/>
      <c r="GG1831" s="451"/>
      <c r="GH1831" s="451"/>
      <c r="GI1831" s="451"/>
      <c r="GJ1831" s="451"/>
      <c r="GK1831" s="451"/>
      <c r="GL1831" s="451"/>
      <c r="GM1831" s="451"/>
      <c r="GN1831" s="451"/>
      <c r="GO1831" s="451"/>
      <c r="GP1831" s="451"/>
      <c r="GQ1831" s="451"/>
      <c r="GR1831" s="451"/>
      <c r="GS1831" s="451"/>
      <c r="GT1831" s="451"/>
      <c r="GU1831" s="451"/>
      <c r="GV1831" s="451"/>
      <c r="GW1831" s="451"/>
      <c r="GX1831" s="451"/>
      <c r="GY1831" s="451"/>
      <c r="GZ1831" s="451"/>
      <c r="HA1831" s="451"/>
      <c r="HB1831" s="451"/>
      <c r="HC1831" s="451"/>
      <c r="HD1831" s="451"/>
      <c r="HE1831" s="451"/>
      <c r="HF1831" s="451"/>
      <c r="HG1831" s="451"/>
      <c r="HH1831" s="451"/>
      <c r="HI1831" s="451"/>
      <c r="HJ1831" s="451"/>
      <c r="HK1831" s="451"/>
      <c r="HL1831" s="451"/>
      <c r="HM1831" s="451"/>
      <c r="HN1831" s="451"/>
      <c r="HO1831" s="451"/>
      <c r="HP1831" s="451"/>
      <c r="HQ1831" s="451"/>
      <c r="HR1831" s="451"/>
      <c r="HS1831" s="451"/>
      <c r="HT1831" s="451"/>
      <c r="HU1831" s="451"/>
      <c r="HV1831" s="451"/>
      <c r="HW1831" s="451"/>
      <c r="HX1831" s="451"/>
      <c r="HY1831" s="451"/>
      <c r="HZ1831" s="451"/>
      <c r="IA1831" s="451"/>
      <c r="IB1831" s="451"/>
      <c r="IC1831" s="451"/>
      <c r="ID1831" s="451"/>
      <c r="IE1831" s="451"/>
      <c r="IF1831" s="451"/>
      <c r="IG1831" s="451"/>
      <c r="IH1831" s="451"/>
    </row>
    <row r="1832" spans="1:242" hidden="1" x14ac:dyDescent="0.25">
      <c r="B1832" s="206">
        <v>123</v>
      </c>
      <c r="C1832" s="435">
        <v>44029</v>
      </c>
      <c r="D1832" s="206" t="s">
        <v>3458</v>
      </c>
      <c r="E1832" s="206"/>
      <c r="F1832" s="206" t="s">
        <v>3468</v>
      </c>
      <c r="G1832" s="208" t="s">
        <v>1885</v>
      </c>
      <c r="H1832" s="285"/>
      <c r="I1832" s="210">
        <v>30000</v>
      </c>
      <c r="J1832" s="434">
        <f t="shared" si="30"/>
        <v>3415821</v>
      </c>
      <c r="K1832" s="212" t="s">
        <v>3267</v>
      </c>
    </row>
    <row r="1833" spans="1:242" s="565" customFormat="1" hidden="1" x14ac:dyDescent="0.25">
      <c r="A1833" s="451"/>
      <c r="B1833" s="377">
        <v>124</v>
      </c>
      <c r="C1833" s="436">
        <v>44030</v>
      </c>
      <c r="D1833" s="377" t="s">
        <v>3437</v>
      </c>
      <c r="E1833" s="377" t="s">
        <v>3469</v>
      </c>
      <c r="F1833" s="377" t="s">
        <v>3565</v>
      </c>
      <c r="G1833" s="437" t="s">
        <v>2875</v>
      </c>
      <c r="H1833" s="363"/>
      <c r="I1833" s="445">
        <v>250000</v>
      </c>
      <c r="J1833" s="434">
        <f t="shared" si="30"/>
        <v>3165821</v>
      </c>
      <c r="K1833" s="440" t="s">
        <v>3513</v>
      </c>
      <c r="L1833" s="380"/>
      <c r="M1833" s="451"/>
      <c r="N1833" s="380"/>
      <c r="O1833" s="380"/>
      <c r="P1833" s="380"/>
      <c r="Q1833" s="380"/>
      <c r="R1833" s="380"/>
      <c r="S1833" s="380"/>
      <c r="T1833" s="380"/>
      <c r="U1833" s="380"/>
      <c r="V1833" s="380"/>
      <c r="W1833" s="380"/>
      <c r="X1833" s="380"/>
      <c r="Y1833" s="380"/>
      <c r="Z1833" s="380"/>
      <c r="AA1833" s="380"/>
      <c r="AB1833" s="380"/>
      <c r="AC1833" s="380"/>
      <c r="AD1833" s="380"/>
      <c r="AE1833" s="380"/>
      <c r="AF1833" s="380"/>
      <c r="AG1833" s="380"/>
      <c r="AH1833" s="380"/>
      <c r="AI1833" s="380"/>
      <c r="AJ1833" s="451"/>
      <c r="AK1833" s="451"/>
      <c r="AL1833" s="451"/>
      <c r="AM1833" s="451"/>
      <c r="AN1833" s="451"/>
      <c r="AO1833" s="451"/>
      <c r="AP1833" s="451"/>
      <c r="AQ1833" s="451"/>
      <c r="AR1833" s="451"/>
      <c r="AS1833" s="451"/>
      <c r="AT1833" s="451"/>
      <c r="AU1833" s="451"/>
      <c r="AV1833" s="451"/>
      <c r="AW1833" s="451"/>
      <c r="AX1833" s="451"/>
      <c r="AY1833" s="451"/>
      <c r="AZ1833" s="451"/>
      <c r="BA1833" s="451"/>
      <c r="BB1833" s="451"/>
      <c r="BC1833" s="451"/>
      <c r="BD1833" s="451"/>
      <c r="BE1833" s="451"/>
      <c r="BF1833" s="451"/>
      <c r="BG1833" s="451"/>
      <c r="BH1833" s="451"/>
      <c r="BI1833" s="451"/>
      <c r="BJ1833" s="451"/>
      <c r="BK1833" s="451"/>
      <c r="BL1833" s="451"/>
      <c r="BM1833" s="451"/>
      <c r="BN1833" s="451"/>
      <c r="BO1833" s="451"/>
      <c r="BP1833" s="451"/>
      <c r="BQ1833" s="451"/>
      <c r="BR1833" s="451"/>
      <c r="BS1833" s="451"/>
      <c r="BT1833" s="451"/>
      <c r="BU1833" s="451"/>
      <c r="BV1833" s="451"/>
      <c r="BW1833" s="451"/>
      <c r="BX1833" s="451"/>
      <c r="BY1833" s="451"/>
      <c r="BZ1833" s="451"/>
      <c r="CA1833" s="451"/>
      <c r="CB1833" s="451"/>
      <c r="CC1833" s="451"/>
      <c r="CD1833" s="451"/>
      <c r="CE1833" s="451"/>
      <c r="CF1833" s="451"/>
      <c r="CG1833" s="451"/>
      <c r="CH1833" s="451"/>
      <c r="CI1833" s="451"/>
      <c r="CJ1833" s="451"/>
      <c r="CK1833" s="451"/>
      <c r="CL1833" s="451"/>
      <c r="CM1833" s="451"/>
      <c r="CN1833" s="451"/>
      <c r="CO1833" s="451"/>
      <c r="CP1833" s="451"/>
      <c r="CQ1833" s="451"/>
      <c r="CR1833" s="451"/>
      <c r="CS1833" s="451"/>
      <c r="CT1833" s="451"/>
      <c r="CU1833" s="451"/>
      <c r="CV1833" s="451"/>
      <c r="CW1833" s="451"/>
      <c r="CX1833" s="451"/>
      <c r="CY1833" s="451"/>
      <c r="CZ1833" s="451"/>
      <c r="DA1833" s="451"/>
      <c r="DB1833" s="451"/>
      <c r="DC1833" s="451"/>
      <c r="DD1833" s="451"/>
      <c r="DE1833" s="451"/>
      <c r="DF1833" s="451"/>
      <c r="DG1833" s="451"/>
      <c r="DH1833" s="451"/>
      <c r="DI1833" s="451"/>
      <c r="DJ1833" s="451"/>
      <c r="DK1833" s="451"/>
      <c r="DL1833" s="451"/>
      <c r="DM1833" s="451"/>
      <c r="DN1833" s="451"/>
      <c r="DO1833" s="451"/>
      <c r="DP1833" s="451"/>
      <c r="DQ1833" s="451"/>
      <c r="DR1833" s="451"/>
      <c r="DS1833" s="451"/>
      <c r="DT1833" s="451"/>
      <c r="DU1833" s="451"/>
      <c r="DV1833" s="451"/>
      <c r="DW1833" s="451"/>
      <c r="DX1833" s="451"/>
      <c r="DY1833" s="451"/>
      <c r="DZ1833" s="451"/>
      <c r="EA1833" s="451"/>
      <c r="EB1833" s="451"/>
      <c r="EC1833" s="451"/>
      <c r="ED1833" s="451"/>
      <c r="EE1833" s="451"/>
      <c r="EF1833" s="451"/>
      <c r="EG1833" s="451"/>
      <c r="EH1833" s="451"/>
      <c r="EI1833" s="451"/>
      <c r="EJ1833" s="451"/>
      <c r="EK1833" s="451"/>
      <c r="EL1833" s="451"/>
      <c r="EM1833" s="451"/>
      <c r="EN1833" s="451"/>
      <c r="EO1833" s="451"/>
      <c r="EP1833" s="451"/>
      <c r="EQ1833" s="451"/>
      <c r="ER1833" s="451"/>
      <c r="ES1833" s="451"/>
      <c r="ET1833" s="451"/>
      <c r="EU1833" s="451"/>
      <c r="EV1833" s="451"/>
      <c r="EW1833" s="451"/>
      <c r="EX1833" s="451"/>
      <c r="EY1833" s="451"/>
      <c r="EZ1833" s="451"/>
      <c r="FA1833" s="451"/>
      <c r="FB1833" s="451"/>
      <c r="FC1833" s="451"/>
      <c r="FD1833" s="451"/>
      <c r="FE1833" s="451"/>
      <c r="FF1833" s="451"/>
      <c r="FG1833" s="451"/>
      <c r="FH1833" s="451"/>
      <c r="FI1833" s="451"/>
      <c r="FJ1833" s="451"/>
      <c r="FK1833" s="451"/>
      <c r="FL1833" s="451"/>
      <c r="FM1833" s="451"/>
      <c r="FN1833" s="451"/>
      <c r="FO1833" s="451"/>
      <c r="FP1833" s="451"/>
      <c r="FQ1833" s="451"/>
      <c r="FR1833" s="451"/>
      <c r="FS1833" s="451"/>
      <c r="FT1833" s="451"/>
      <c r="FU1833" s="451"/>
      <c r="FV1833" s="451"/>
      <c r="FW1833" s="451"/>
      <c r="FX1833" s="451"/>
      <c r="FY1833" s="451"/>
      <c r="FZ1833" s="451"/>
      <c r="GA1833" s="451"/>
      <c r="GB1833" s="451"/>
      <c r="GC1833" s="451"/>
      <c r="GD1833" s="451"/>
      <c r="GE1833" s="451"/>
      <c r="GF1833" s="451"/>
      <c r="GG1833" s="451"/>
      <c r="GH1833" s="451"/>
      <c r="GI1833" s="451"/>
      <c r="GJ1833" s="451"/>
      <c r="GK1833" s="451"/>
      <c r="GL1833" s="451"/>
      <c r="GM1833" s="451"/>
      <c r="GN1833" s="451"/>
      <c r="GO1833" s="451"/>
      <c r="GP1833" s="451"/>
      <c r="GQ1833" s="451"/>
      <c r="GR1833" s="451"/>
      <c r="GS1833" s="451"/>
      <c r="GT1833" s="451"/>
      <c r="GU1833" s="451"/>
      <c r="GV1833" s="451"/>
      <c r="GW1833" s="451"/>
      <c r="GX1833" s="451"/>
      <c r="GY1833" s="451"/>
      <c r="GZ1833" s="451"/>
      <c r="HA1833" s="451"/>
      <c r="HB1833" s="451"/>
      <c r="HC1833" s="451"/>
      <c r="HD1833" s="451"/>
      <c r="HE1833" s="451"/>
      <c r="HF1833" s="451"/>
      <c r="HG1833" s="451"/>
      <c r="HH1833" s="451"/>
      <c r="HI1833" s="451"/>
      <c r="HJ1833" s="451"/>
      <c r="HK1833" s="451"/>
      <c r="HL1833" s="451"/>
      <c r="HM1833" s="451"/>
      <c r="HN1833" s="451"/>
      <c r="HO1833" s="451"/>
      <c r="HP1833" s="451"/>
      <c r="HQ1833" s="451"/>
      <c r="HR1833" s="451"/>
      <c r="HS1833" s="451"/>
      <c r="HT1833" s="451"/>
      <c r="HU1833" s="451"/>
      <c r="HV1833" s="451"/>
      <c r="HW1833" s="451"/>
      <c r="HX1833" s="451"/>
      <c r="HY1833" s="451"/>
      <c r="HZ1833" s="451"/>
      <c r="IA1833" s="451"/>
      <c r="IB1833" s="451"/>
      <c r="IC1833" s="451"/>
      <c r="ID1833" s="451"/>
      <c r="IE1833" s="451"/>
      <c r="IF1833" s="451"/>
      <c r="IG1833" s="451"/>
      <c r="IH1833" s="451"/>
    </row>
    <row r="1834" spans="1:242" hidden="1" x14ac:dyDescent="0.25">
      <c r="B1834" s="206">
        <v>125</v>
      </c>
      <c r="C1834" s="435">
        <v>44030</v>
      </c>
      <c r="D1834" s="206" t="s">
        <v>3438</v>
      </c>
      <c r="E1834" s="206"/>
      <c r="F1834" s="206" t="s">
        <v>3470</v>
      </c>
      <c r="G1834" s="208" t="s">
        <v>343</v>
      </c>
      <c r="H1834" s="285"/>
      <c r="I1834" s="210">
        <v>650500</v>
      </c>
      <c r="J1834" s="434">
        <f t="shared" si="30"/>
        <v>2515321</v>
      </c>
      <c r="K1834" s="212" t="s">
        <v>3267</v>
      </c>
    </row>
    <row r="1835" spans="1:242" hidden="1" x14ac:dyDescent="0.25">
      <c r="B1835" s="206">
        <v>126</v>
      </c>
      <c r="C1835" s="435">
        <v>44030</v>
      </c>
      <c r="D1835" s="206" t="s">
        <v>3439</v>
      </c>
      <c r="E1835" s="206"/>
      <c r="F1835" s="206"/>
      <c r="G1835" s="208" t="s">
        <v>787</v>
      </c>
      <c r="H1835" s="285"/>
      <c r="I1835" s="210">
        <v>472185</v>
      </c>
      <c r="J1835" s="434">
        <f t="shared" si="30"/>
        <v>2043136</v>
      </c>
      <c r="K1835" s="212" t="s">
        <v>3457</v>
      </c>
    </row>
    <row r="1836" spans="1:242" hidden="1" x14ac:dyDescent="0.25">
      <c r="B1836" s="206">
        <v>127</v>
      </c>
      <c r="C1836" s="435">
        <v>44032</v>
      </c>
      <c r="D1836" s="206" t="s">
        <v>3440</v>
      </c>
      <c r="E1836" s="206"/>
      <c r="F1836" s="206" t="s">
        <v>3471</v>
      </c>
      <c r="G1836" s="208" t="s">
        <v>1885</v>
      </c>
      <c r="H1836" s="285"/>
      <c r="I1836" s="210">
        <v>190000</v>
      </c>
      <c r="J1836" s="434">
        <f t="shared" si="30"/>
        <v>1853136</v>
      </c>
      <c r="K1836" s="212" t="s">
        <v>3267</v>
      </c>
    </row>
    <row r="1837" spans="1:242" hidden="1" x14ac:dyDescent="0.25">
      <c r="B1837" s="206">
        <v>128</v>
      </c>
      <c r="C1837" s="435">
        <v>44033</v>
      </c>
      <c r="D1837" s="206" t="s">
        <v>3441</v>
      </c>
      <c r="E1837" s="206" t="s">
        <v>3472</v>
      </c>
      <c r="F1837" s="206"/>
      <c r="G1837" s="208" t="s">
        <v>787</v>
      </c>
      <c r="H1837" s="285"/>
      <c r="I1837" s="209">
        <v>1500000</v>
      </c>
      <c r="J1837" s="434">
        <f t="shared" si="30"/>
        <v>353136</v>
      </c>
      <c r="K1837" s="212" t="s">
        <v>3594</v>
      </c>
    </row>
    <row r="1838" spans="1:242" s="565" customFormat="1" hidden="1" x14ac:dyDescent="0.25">
      <c r="A1838" s="451"/>
      <c r="B1838" s="377">
        <v>129</v>
      </c>
      <c r="C1838" s="436">
        <v>44033</v>
      </c>
      <c r="D1838" s="377" t="s">
        <v>3442</v>
      </c>
      <c r="E1838" s="377" t="s">
        <v>3473</v>
      </c>
      <c r="F1838" s="377" t="s">
        <v>3566</v>
      </c>
      <c r="G1838" s="437" t="s">
        <v>2875</v>
      </c>
      <c r="H1838" s="363"/>
      <c r="I1838" s="445">
        <v>250000</v>
      </c>
      <c r="J1838" s="434">
        <f t="shared" si="30"/>
        <v>103136</v>
      </c>
      <c r="K1838" s="440" t="s">
        <v>3514</v>
      </c>
      <c r="L1838" s="380"/>
      <c r="M1838" s="451"/>
      <c r="N1838" s="380"/>
      <c r="O1838" s="380"/>
      <c r="P1838" s="380"/>
      <c r="Q1838" s="380"/>
      <c r="R1838" s="380"/>
      <c r="S1838" s="380"/>
      <c r="T1838" s="380"/>
      <c r="U1838" s="380"/>
      <c r="V1838" s="380"/>
      <c r="W1838" s="380"/>
      <c r="X1838" s="380"/>
      <c r="Y1838" s="380"/>
      <c r="Z1838" s="380"/>
      <c r="AA1838" s="380"/>
      <c r="AB1838" s="380"/>
      <c r="AC1838" s="380"/>
      <c r="AD1838" s="380"/>
      <c r="AE1838" s="380"/>
      <c r="AF1838" s="380"/>
      <c r="AG1838" s="380"/>
      <c r="AH1838" s="380"/>
      <c r="AI1838" s="380"/>
      <c r="AJ1838" s="451"/>
      <c r="AK1838" s="451"/>
      <c r="AL1838" s="451"/>
      <c r="AM1838" s="451"/>
      <c r="AN1838" s="451"/>
      <c r="AO1838" s="451"/>
      <c r="AP1838" s="451"/>
      <c r="AQ1838" s="451"/>
      <c r="AR1838" s="451"/>
      <c r="AS1838" s="451"/>
      <c r="AT1838" s="451"/>
      <c r="AU1838" s="451"/>
      <c r="AV1838" s="451"/>
      <c r="AW1838" s="451"/>
      <c r="AX1838" s="451"/>
      <c r="AY1838" s="451"/>
      <c r="AZ1838" s="451"/>
      <c r="BA1838" s="451"/>
      <c r="BB1838" s="451"/>
      <c r="BC1838" s="451"/>
      <c r="BD1838" s="451"/>
      <c r="BE1838" s="451"/>
      <c r="BF1838" s="451"/>
      <c r="BG1838" s="451"/>
      <c r="BH1838" s="451"/>
      <c r="BI1838" s="451"/>
      <c r="BJ1838" s="451"/>
      <c r="BK1838" s="451"/>
      <c r="BL1838" s="451"/>
      <c r="BM1838" s="451"/>
      <c r="BN1838" s="451"/>
      <c r="BO1838" s="451"/>
      <c r="BP1838" s="451"/>
      <c r="BQ1838" s="451"/>
      <c r="BR1838" s="451"/>
      <c r="BS1838" s="451"/>
      <c r="BT1838" s="451"/>
      <c r="BU1838" s="451"/>
      <c r="BV1838" s="451"/>
      <c r="BW1838" s="451"/>
      <c r="BX1838" s="451"/>
      <c r="BY1838" s="451"/>
      <c r="BZ1838" s="451"/>
      <c r="CA1838" s="451"/>
      <c r="CB1838" s="451"/>
      <c r="CC1838" s="451"/>
      <c r="CD1838" s="451"/>
      <c r="CE1838" s="451"/>
      <c r="CF1838" s="451"/>
      <c r="CG1838" s="451"/>
      <c r="CH1838" s="451"/>
      <c r="CI1838" s="451"/>
      <c r="CJ1838" s="451"/>
      <c r="CK1838" s="451"/>
      <c r="CL1838" s="451"/>
      <c r="CM1838" s="451"/>
      <c r="CN1838" s="451"/>
      <c r="CO1838" s="451"/>
      <c r="CP1838" s="451"/>
      <c r="CQ1838" s="451"/>
      <c r="CR1838" s="451"/>
      <c r="CS1838" s="451"/>
      <c r="CT1838" s="451"/>
      <c r="CU1838" s="451"/>
      <c r="CV1838" s="451"/>
      <c r="CW1838" s="451"/>
      <c r="CX1838" s="451"/>
      <c r="CY1838" s="451"/>
      <c r="CZ1838" s="451"/>
      <c r="DA1838" s="451"/>
      <c r="DB1838" s="451"/>
      <c r="DC1838" s="451"/>
      <c r="DD1838" s="451"/>
      <c r="DE1838" s="451"/>
      <c r="DF1838" s="451"/>
      <c r="DG1838" s="451"/>
      <c r="DH1838" s="451"/>
      <c r="DI1838" s="451"/>
      <c r="DJ1838" s="451"/>
      <c r="DK1838" s="451"/>
      <c r="DL1838" s="451"/>
      <c r="DM1838" s="451"/>
      <c r="DN1838" s="451"/>
      <c r="DO1838" s="451"/>
      <c r="DP1838" s="451"/>
      <c r="DQ1838" s="451"/>
      <c r="DR1838" s="451"/>
      <c r="DS1838" s="451"/>
      <c r="DT1838" s="451"/>
      <c r="DU1838" s="451"/>
      <c r="DV1838" s="451"/>
      <c r="DW1838" s="451"/>
      <c r="DX1838" s="451"/>
      <c r="DY1838" s="451"/>
      <c r="DZ1838" s="451"/>
      <c r="EA1838" s="451"/>
      <c r="EB1838" s="451"/>
      <c r="EC1838" s="451"/>
      <c r="ED1838" s="451"/>
      <c r="EE1838" s="451"/>
      <c r="EF1838" s="451"/>
      <c r="EG1838" s="451"/>
      <c r="EH1838" s="451"/>
      <c r="EI1838" s="451"/>
      <c r="EJ1838" s="451"/>
      <c r="EK1838" s="451"/>
      <c r="EL1838" s="451"/>
      <c r="EM1838" s="451"/>
      <c r="EN1838" s="451"/>
      <c r="EO1838" s="451"/>
      <c r="EP1838" s="451"/>
      <c r="EQ1838" s="451"/>
      <c r="ER1838" s="451"/>
      <c r="ES1838" s="451"/>
      <c r="ET1838" s="451"/>
      <c r="EU1838" s="451"/>
      <c r="EV1838" s="451"/>
      <c r="EW1838" s="451"/>
      <c r="EX1838" s="451"/>
      <c r="EY1838" s="451"/>
      <c r="EZ1838" s="451"/>
      <c r="FA1838" s="451"/>
      <c r="FB1838" s="451"/>
      <c r="FC1838" s="451"/>
      <c r="FD1838" s="451"/>
      <c r="FE1838" s="451"/>
      <c r="FF1838" s="451"/>
      <c r="FG1838" s="451"/>
      <c r="FH1838" s="451"/>
      <c r="FI1838" s="451"/>
      <c r="FJ1838" s="451"/>
      <c r="FK1838" s="451"/>
      <c r="FL1838" s="451"/>
      <c r="FM1838" s="451"/>
      <c r="FN1838" s="451"/>
      <c r="FO1838" s="451"/>
      <c r="FP1838" s="451"/>
      <c r="FQ1838" s="451"/>
      <c r="FR1838" s="451"/>
      <c r="FS1838" s="451"/>
      <c r="FT1838" s="451"/>
      <c r="FU1838" s="451"/>
      <c r="FV1838" s="451"/>
      <c r="FW1838" s="451"/>
      <c r="FX1838" s="451"/>
      <c r="FY1838" s="451"/>
      <c r="FZ1838" s="451"/>
      <c r="GA1838" s="451"/>
      <c r="GB1838" s="451"/>
      <c r="GC1838" s="451"/>
      <c r="GD1838" s="451"/>
      <c r="GE1838" s="451"/>
      <c r="GF1838" s="451"/>
      <c r="GG1838" s="451"/>
      <c r="GH1838" s="451"/>
      <c r="GI1838" s="451"/>
      <c r="GJ1838" s="451"/>
      <c r="GK1838" s="451"/>
      <c r="GL1838" s="451"/>
      <c r="GM1838" s="451"/>
      <c r="GN1838" s="451"/>
      <c r="GO1838" s="451"/>
      <c r="GP1838" s="451"/>
      <c r="GQ1838" s="451"/>
      <c r="GR1838" s="451"/>
      <c r="GS1838" s="451"/>
      <c r="GT1838" s="451"/>
      <c r="GU1838" s="451"/>
      <c r="GV1838" s="451"/>
      <c r="GW1838" s="451"/>
      <c r="GX1838" s="451"/>
      <c r="GY1838" s="451"/>
      <c r="GZ1838" s="451"/>
      <c r="HA1838" s="451"/>
      <c r="HB1838" s="451"/>
      <c r="HC1838" s="451"/>
      <c r="HD1838" s="451"/>
      <c r="HE1838" s="451"/>
      <c r="HF1838" s="451"/>
      <c r="HG1838" s="451"/>
      <c r="HH1838" s="451"/>
      <c r="HI1838" s="451"/>
      <c r="HJ1838" s="451"/>
      <c r="HK1838" s="451"/>
      <c r="HL1838" s="451"/>
      <c r="HM1838" s="451"/>
      <c r="HN1838" s="451"/>
      <c r="HO1838" s="451"/>
      <c r="HP1838" s="451"/>
      <c r="HQ1838" s="451"/>
      <c r="HR1838" s="451"/>
      <c r="HS1838" s="451"/>
      <c r="HT1838" s="451"/>
      <c r="HU1838" s="451"/>
      <c r="HV1838" s="451"/>
      <c r="HW1838" s="451"/>
      <c r="HX1838" s="451"/>
      <c r="HY1838" s="451"/>
      <c r="HZ1838" s="451"/>
      <c r="IA1838" s="451"/>
      <c r="IB1838" s="451"/>
      <c r="IC1838" s="451"/>
      <c r="ID1838" s="451"/>
      <c r="IE1838" s="451"/>
      <c r="IF1838" s="451"/>
      <c r="IG1838" s="451"/>
      <c r="IH1838" s="451"/>
    </row>
    <row r="1839" spans="1:242" hidden="1" x14ac:dyDescent="0.25">
      <c r="B1839" s="206">
        <v>130</v>
      </c>
      <c r="C1839" s="435">
        <v>44033</v>
      </c>
      <c r="D1839" s="206" t="s">
        <v>3459</v>
      </c>
      <c r="E1839" s="206"/>
      <c r="F1839" s="206"/>
      <c r="G1839" s="208" t="s">
        <v>3204</v>
      </c>
      <c r="H1839" s="285">
        <v>670544</v>
      </c>
      <c r="I1839" s="210"/>
      <c r="J1839" s="434">
        <f t="shared" si="30"/>
        <v>773680</v>
      </c>
      <c r="K1839" s="212" t="s">
        <v>3463</v>
      </c>
    </row>
    <row r="1840" spans="1:242" hidden="1" x14ac:dyDescent="0.25">
      <c r="B1840" s="206">
        <v>131</v>
      </c>
      <c r="C1840" s="435">
        <v>44033</v>
      </c>
      <c r="D1840" s="206" t="s">
        <v>3460</v>
      </c>
      <c r="E1840" s="206"/>
      <c r="F1840" s="206" t="s">
        <v>3474</v>
      </c>
      <c r="G1840" s="208" t="s">
        <v>1885</v>
      </c>
      <c r="H1840" s="285"/>
      <c r="I1840" s="210">
        <v>67803</v>
      </c>
      <c r="J1840" s="434">
        <f t="shared" si="30"/>
        <v>705877</v>
      </c>
      <c r="K1840" s="212" t="s">
        <v>3267</v>
      </c>
    </row>
    <row r="1841" spans="1:242" hidden="1" x14ac:dyDescent="0.25">
      <c r="B1841" s="206">
        <v>132</v>
      </c>
      <c r="C1841" s="435">
        <v>44033</v>
      </c>
      <c r="D1841" s="206" t="s">
        <v>3461</v>
      </c>
      <c r="E1841" s="206"/>
      <c r="F1841" s="206" t="s">
        <v>3475</v>
      </c>
      <c r="G1841" s="208" t="s">
        <v>1885</v>
      </c>
      <c r="H1841" s="285"/>
      <c r="I1841" s="210">
        <v>86000</v>
      </c>
      <c r="J1841" s="434">
        <f t="shared" si="30"/>
        <v>619877</v>
      </c>
      <c r="K1841" s="212" t="s">
        <v>3267</v>
      </c>
    </row>
    <row r="1842" spans="1:242" s="565" customFormat="1" hidden="1" x14ac:dyDescent="0.25">
      <c r="A1842" s="451"/>
      <c r="B1842" s="377">
        <v>133</v>
      </c>
      <c r="C1842" s="436">
        <v>44033</v>
      </c>
      <c r="D1842" s="377" t="s">
        <v>3462</v>
      </c>
      <c r="E1842" s="377" t="s">
        <v>3480</v>
      </c>
      <c r="F1842" s="377" t="s">
        <v>3567</v>
      </c>
      <c r="G1842" s="437" t="s">
        <v>559</v>
      </c>
      <c r="H1842" s="363"/>
      <c r="I1842" s="445">
        <v>38000</v>
      </c>
      <c r="J1842" s="434">
        <f t="shared" si="30"/>
        <v>581877</v>
      </c>
      <c r="K1842" s="440" t="s">
        <v>3515</v>
      </c>
      <c r="L1842" s="380"/>
      <c r="M1842" s="451"/>
      <c r="N1842" s="380"/>
      <c r="O1842" s="380"/>
      <c r="P1842" s="380"/>
      <c r="Q1842" s="380"/>
      <c r="R1842" s="380"/>
      <c r="S1842" s="380"/>
      <c r="T1842" s="380"/>
      <c r="U1842" s="380"/>
      <c r="V1842" s="380"/>
      <c r="W1842" s="380"/>
      <c r="X1842" s="380"/>
      <c r="Y1842" s="380"/>
      <c r="Z1842" s="380"/>
      <c r="AA1842" s="380"/>
      <c r="AB1842" s="380"/>
      <c r="AC1842" s="380"/>
      <c r="AD1842" s="380"/>
      <c r="AE1842" s="380"/>
      <c r="AF1842" s="380"/>
      <c r="AG1842" s="380"/>
      <c r="AH1842" s="380"/>
      <c r="AI1842" s="380"/>
      <c r="AJ1842" s="451"/>
      <c r="AK1842" s="451"/>
      <c r="AL1842" s="451"/>
      <c r="AM1842" s="451"/>
      <c r="AN1842" s="451"/>
      <c r="AO1842" s="451"/>
      <c r="AP1842" s="451"/>
      <c r="AQ1842" s="451"/>
      <c r="AR1842" s="451"/>
      <c r="AS1842" s="451"/>
      <c r="AT1842" s="451"/>
      <c r="AU1842" s="451"/>
      <c r="AV1842" s="451"/>
      <c r="AW1842" s="451"/>
      <c r="AX1842" s="451"/>
      <c r="AY1842" s="451"/>
      <c r="AZ1842" s="451"/>
      <c r="BA1842" s="451"/>
      <c r="BB1842" s="451"/>
      <c r="BC1842" s="451"/>
      <c r="BD1842" s="451"/>
      <c r="BE1842" s="451"/>
      <c r="BF1842" s="451"/>
      <c r="BG1842" s="451"/>
      <c r="BH1842" s="451"/>
      <c r="BI1842" s="451"/>
      <c r="BJ1842" s="451"/>
      <c r="BK1842" s="451"/>
      <c r="BL1842" s="451"/>
      <c r="BM1842" s="451"/>
      <c r="BN1842" s="451"/>
      <c r="BO1842" s="451"/>
      <c r="BP1842" s="451"/>
      <c r="BQ1842" s="451"/>
      <c r="BR1842" s="451"/>
      <c r="BS1842" s="451"/>
      <c r="BT1842" s="451"/>
      <c r="BU1842" s="451"/>
      <c r="BV1842" s="451"/>
      <c r="BW1842" s="451"/>
      <c r="BX1842" s="451"/>
      <c r="BY1842" s="451"/>
      <c r="BZ1842" s="451"/>
      <c r="CA1842" s="451"/>
      <c r="CB1842" s="451"/>
      <c r="CC1842" s="451"/>
      <c r="CD1842" s="451"/>
      <c r="CE1842" s="451"/>
      <c r="CF1842" s="451"/>
      <c r="CG1842" s="451"/>
      <c r="CH1842" s="451"/>
      <c r="CI1842" s="451"/>
      <c r="CJ1842" s="451"/>
      <c r="CK1842" s="451"/>
      <c r="CL1842" s="451"/>
      <c r="CM1842" s="451"/>
      <c r="CN1842" s="451"/>
      <c r="CO1842" s="451"/>
      <c r="CP1842" s="451"/>
      <c r="CQ1842" s="451"/>
      <c r="CR1842" s="451"/>
      <c r="CS1842" s="451"/>
      <c r="CT1842" s="451"/>
      <c r="CU1842" s="451"/>
      <c r="CV1842" s="451"/>
      <c r="CW1842" s="451"/>
      <c r="CX1842" s="451"/>
      <c r="CY1842" s="451"/>
      <c r="CZ1842" s="451"/>
      <c r="DA1842" s="451"/>
      <c r="DB1842" s="451"/>
      <c r="DC1842" s="451"/>
      <c r="DD1842" s="451"/>
      <c r="DE1842" s="451"/>
      <c r="DF1842" s="451"/>
      <c r="DG1842" s="451"/>
      <c r="DH1842" s="451"/>
      <c r="DI1842" s="451"/>
      <c r="DJ1842" s="451"/>
      <c r="DK1842" s="451"/>
      <c r="DL1842" s="451"/>
      <c r="DM1842" s="451"/>
      <c r="DN1842" s="451"/>
      <c r="DO1842" s="451"/>
      <c r="DP1842" s="451"/>
      <c r="DQ1842" s="451"/>
      <c r="DR1842" s="451"/>
      <c r="DS1842" s="451"/>
      <c r="DT1842" s="451"/>
      <c r="DU1842" s="451"/>
      <c r="DV1842" s="451"/>
      <c r="DW1842" s="451"/>
      <c r="DX1842" s="451"/>
      <c r="DY1842" s="451"/>
      <c r="DZ1842" s="451"/>
      <c r="EA1842" s="451"/>
      <c r="EB1842" s="451"/>
      <c r="EC1842" s="451"/>
      <c r="ED1842" s="451"/>
      <c r="EE1842" s="451"/>
      <c r="EF1842" s="451"/>
      <c r="EG1842" s="451"/>
      <c r="EH1842" s="451"/>
      <c r="EI1842" s="451"/>
      <c r="EJ1842" s="451"/>
      <c r="EK1842" s="451"/>
      <c r="EL1842" s="451"/>
      <c r="EM1842" s="451"/>
      <c r="EN1842" s="451"/>
      <c r="EO1842" s="451"/>
      <c r="EP1842" s="451"/>
      <c r="EQ1842" s="451"/>
      <c r="ER1842" s="451"/>
      <c r="ES1842" s="451"/>
      <c r="ET1842" s="451"/>
      <c r="EU1842" s="451"/>
      <c r="EV1842" s="451"/>
      <c r="EW1842" s="451"/>
      <c r="EX1842" s="451"/>
      <c r="EY1842" s="451"/>
      <c r="EZ1842" s="451"/>
      <c r="FA1842" s="451"/>
      <c r="FB1842" s="451"/>
      <c r="FC1842" s="451"/>
      <c r="FD1842" s="451"/>
      <c r="FE1842" s="451"/>
      <c r="FF1842" s="451"/>
      <c r="FG1842" s="451"/>
      <c r="FH1842" s="451"/>
      <c r="FI1842" s="451"/>
      <c r="FJ1842" s="451"/>
      <c r="FK1842" s="451"/>
      <c r="FL1842" s="451"/>
      <c r="FM1842" s="451"/>
      <c r="FN1842" s="451"/>
      <c r="FO1842" s="451"/>
      <c r="FP1842" s="451"/>
      <c r="FQ1842" s="451"/>
      <c r="FR1842" s="451"/>
      <c r="FS1842" s="451"/>
      <c r="FT1842" s="451"/>
      <c r="FU1842" s="451"/>
      <c r="FV1842" s="451"/>
      <c r="FW1842" s="451"/>
      <c r="FX1842" s="451"/>
      <c r="FY1842" s="451"/>
      <c r="FZ1842" s="451"/>
      <c r="GA1842" s="451"/>
      <c r="GB1842" s="451"/>
      <c r="GC1842" s="451"/>
      <c r="GD1842" s="451"/>
      <c r="GE1842" s="451"/>
      <c r="GF1842" s="451"/>
      <c r="GG1842" s="451"/>
      <c r="GH1842" s="451"/>
      <c r="GI1842" s="451"/>
      <c r="GJ1842" s="451"/>
      <c r="GK1842" s="451"/>
      <c r="GL1842" s="451"/>
      <c r="GM1842" s="451"/>
      <c r="GN1842" s="451"/>
      <c r="GO1842" s="451"/>
      <c r="GP1842" s="451"/>
      <c r="GQ1842" s="451"/>
      <c r="GR1842" s="451"/>
      <c r="GS1842" s="451"/>
      <c r="GT1842" s="451"/>
      <c r="GU1842" s="451"/>
      <c r="GV1842" s="451"/>
      <c r="GW1842" s="451"/>
      <c r="GX1842" s="451"/>
      <c r="GY1842" s="451"/>
      <c r="GZ1842" s="451"/>
      <c r="HA1842" s="451"/>
      <c r="HB1842" s="451"/>
      <c r="HC1842" s="451"/>
      <c r="HD1842" s="451"/>
      <c r="HE1842" s="451"/>
      <c r="HF1842" s="451"/>
      <c r="HG1842" s="451"/>
      <c r="HH1842" s="451"/>
      <c r="HI1842" s="451"/>
      <c r="HJ1842" s="451"/>
      <c r="HK1842" s="451"/>
      <c r="HL1842" s="451"/>
      <c r="HM1842" s="451"/>
      <c r="HN1842" s="451"/>
      <c r="HO1842" s="451"/>
      <c r="HP1842" s="451"/>
      <c r="HQ1842" s="451"/>
      <c r="HR1842" s="451"/>
      <c r="HS1842" s="451"/>
      <c r="HT1842" s="451"/>
      <c r="HU1842" s="451"/>
      <c r="HV1842" s="451"/>
      <c r="HW1842" s="451"/>
      <c r="HX1842" s="451"/>
      <c r="HY1842" s="451"/>
      <c r="HZ1842" s="451"/>
      <c r="IA1842" s="451"/>
      <c r="IB1842" s="451"/>
      <c r="IC1842" s="451"/>
      <c r="ID1842" s="451"/>
      <c r="IE1842" s="451"/>
      <c r="IF1842" s="451"/>
      <c r="IG1842" s="451"/>
      <c r="IH1842" s="451"/>
    </row>
    <row r="1843" spans="1:242" s="566" customFormat="1" hidden="1" x14ac:dyDescent="0.25">
      <c r="A1843" s="488"/>
      <c r="B1843" s="429">
        <v>134</v>
      </c>
      <c r="C1843" s="443">
        <v>44034</v>
      </c>
      <c r="D1843" s="429" t="s">
        <v>3481</v>
      </c>
      <c r="E1843" s="429"/>
      <c r="F1843" s="429"/>
      <c r="G1843" s="430"/>
      <c r="H1843" s="427">
        <v>20460123</v>
      </c>
      <c r="I1843" s="431"/>
      <c r="J1843" s="444">
        <f t="shared" si="30"/>
        <v>21042000</v>
      </c>
      <c r="K1843" s="446" t="s">
        <v>3695</v>
      </c>
      <c r="L1843" s="530"/>
      <c r="M1843" s="488"/>
      <c r="N1843" s="530"/>
      <c r="O1843" s="530"/>
      <c r="P1843" s="530"/>
      <c r="Q1843" s="530"/>
      <c r="R1843" s="530"/>
      <c r="S1843" s="530"/>
      <c r="T1843" s="530"/>
      <c r="U1843" s="530"/>
      <c r="V1843" s="530"/>
      <c r="W1843" s="530"/>
      <c r="X1843" s="530"/>
      <c r="Y1843" s="530"/>
      <c r="Z1843" s="530"/>
      <c r="AA1843" s="530"/>
      <c r="AB1843" s="530"/>
      <c r="AC1843" s="530"/>
      <c r="AD1843" s="530"/>
      <c r="AE1843" s="530"/>
      <c r="AF1843" s="530"/>
      <c r="AG1843" s="530"/>
      <c r="AH1843" s="530"/>
      <c r="AI1843" s="530"/>
      <c r="AJ1843" s="488"/>
      <c r="AK1843" s="488"/>
      <c r="AL1843" s="488"/>
      <c r="AM1843" s="488"/>
      <c r="AN1843" s="488"/>
      <c r="AO1843" s="488"/>
      <c r="AP1843" s="488"/>
      <c r="AQ1843" s="488"/>
      <c r="AR1843" s="488"/>
      <c r="AS1843" s="488"/>
      <c r="AT1843" s="488"/>
      <c r="AU1843" s="488"/>
      <c r="AV1843" s="488"/>
      <c r="AW1843" s="488"/>
      <c r="AX1843" s="488"/>
      <c r="AY1843" s="488"/>
      <c r="AZ1843" s="488"/>
      <c r="BA1843" s="488"/>
      <c r="BB1843" s="488"/>
      <c r="BC1843" s="488"/>
      <c r="BD1843" s="488"/>
      <c r="BE1843" s="488"/>
      <c r="BF1843" s="488"/>
      <c r="BG1843" s="488"/>
      <c r="BH1843" s="488"/>
      <c r="BI1843" s="488"/>
      <c r="BJ1843" s="488"/>
      <c r="BK1843" s="488"/>
      <c r="BL1843" s="488"/>
      <c r="BM1843" s="488"/>
      <c r="BN1843" s="488"/>
      <c r="BO1843" s="488"/>
      <c r="BP1843" s="488"/>
      <c r="BQ1843" s="488"/>
      <c r="BR1843" s="488"/>
      <c r="BS1843" s="488"/>
      <c r="BT1843" s="488"/>
      <c r="BU1843" s="488"/>
      <c r="BV1843" s="488"/>
      <c r="BW1843" s="488"/>
      <c r="BX1843" s="488"/>
      <c r="BY1843" s="488"/>
      <c r="BZ1843" s="488"/>
      <c r="CA1843" s="488"/>
      <c r="CB1843" s="488"/>
      <c r="CC1843" s="488"/>
      <c r="CD1843" s="488"/>
      <c r="CE1843" s="488"/>
      <c r="CF1843" s="488"/>
      <c r="CG1843" s="488"/>
      <c r="CH1843" s="488"/>
      <c r="CI1843" s="488"/>
      <c r="CJ1843" s="488"/>
      <c r="CK1843" s="488"/>
      <c r="CL1843" s="488"/>
      <c r="CM1843" s="488"/>
      <c r="CN1843" s="488"/>
      <c r="CO1843" s="488"/>
      <c r="CP1843" s="488"/>
      <c r="CQ1843" s="488"/>
      <c r="CR1843" s="488"/>
      <c r="CS1843" s="488"/>
      <c r="CT1843" s="488"/>
      <c r="CU1843" s="488"/>
      <c r="CV1843" s="488"/>
      <c r="CW1843" s="488"/>
      <c r="CX1843" s="488"/>
      <c r="CY1843" s="488"/>
      <c r="CZ1843" s="488"/>
      <c r="DA1843" s="488"/>
      <c r="DB1843" s="488"/>
      <c r="DC1843" s="488"/>
      <c r="DD1843" s="488"/>
      <c r="DE1843" s="488"/>
      <c r="DF1843" s="488"/>
      <c r="DG1843" s="488"/>
      <c r="DH1843" s="488"/>
      <c r="DI1843" s="488"/>
      <c r="DJ1843" s="488"/>
      <c r="DK1843" s="488"/>
      <c r="DL1843" s="488"/>
      <c r="DM1843" s="488"/>
      <c r="DN1843" s="488"/>
      <c r="DO1843" s="488"/>
      <c r="DP1843" s="488"/>
      <c r="DQ1843" s="488"/>
      <c r="DR1843" s="488"/>
      <c r="DS1843" s="488"/>
      <c r="DT1843" s="488"/>
      <c r="DU1843" s="488"/>
      <c r="DV1843" s="488"/>
      <c r="DW1843" s="488"/>
      <c r="DX1843" s="488"/>
      <c r="DY1843" s="488"/>
      <c r="DZ1843" s="488"/>
      <c r="EA1843" s="488"/>
      <c r="EB1843" s="488"/>
      <c r="EC1843" s="488"/>
      <c r="ED1843" s="488"/>
      <c r="EE1843" s="488"/>
      <c r="EF1843" s="488"/>
      <c r="EG1843" s="488"/>
      <c r="EH1843" s="488"/>
      <c r="EI1843" s="488"/>
      <c r="EJ1843" s="488"/>
      <c r="EK1843" s="488"/>
      <c r="EL1843" s="488"/>
      <c r="EM1843" s="488"/>
      <c r="EN1843" s="488"/>
      <c r="EO1843" s="488"/>
      <c r="EP1843" s="488"/>
      <c r="EQ1843" s="488"/>
      <c r="ER1843" s="488"/>
      <c r="ES1843" s="488"/>
      <c r="ET1843" s="488"/>
      <c r="EU1843" s="488"/>
      <c r="EV1843" s="488"/>
      <c r="EW1843" s="488"/>
      <c r="EX1843" s="488"/>
      <c r="EY1843" s="488"/>
      <c r="EZ1843" s="488"/>
      <c r="FA1843" s="488"/>
      <c r="FB1843" s="488"/>
      <c r="FC1843" s="488"/>
      <c r="FD1843" s="488"/>
      <c r="FE1843" s="488"/>
      <c r="FF1843" s="488"/>
      <c r="FG1843" s="488"/>
      <c r="FH1843" s="488"/>
      <c r="FI1843" s="488"/>
      <c r="FJ1843" s="488"/>
      <c r="FK1843" s="488"/>
      <c r="FL1843" s="488"/>
      <c r="FM1843" s="488"/>
      <c r="FN1843" s="488"/>
      <c r="FO1843" s="488"/>
      <c r="FP1843" s="488"/>
      <c r="FQ1843" s="488"/>
      <c r="FR1843" s="488"/>
      <c r="FS1843" s="488"/>
      <c r="FT1843" s="488"/>
      <c r="FU1843" s="488"/>
      <c r="FV1843" s="488"/>
      <c r="FW1843" s="488"/>
      <c r="FX1843" s="488"/>
      <c r="FY1843" s="488"/>
      <c r="FZ1843" s="488"/>
      <c r="GA1843" s="488"/>
      <c r="GB1843" s="488"/>
      <c r="GC1843" s="488"/>
      <c r="GD1843" s="488"/>
      <c r="GE1843" s="488"/>
      <c r="GF1843" s="488"/>
      <c r="GG1843" s="488"/>
      <c r="GH1843" s="488"/>
      <c r="GI1843" s="488"/>
      <c r="GJ1843" s="488"/>
      <c r="GK1843" s="488"/>
      <c r="GL1843" s="488"/>
      <c r="GM1843" s="488"/>
      <c r="GN1843" s="488"/>
      <c r="GO1843" s="488"/>
      <c r="GP1843" s="488"/>
      <c r="GQ1843" s="488"/>
      <c r="GR1843" s="488"/>
      <c r="GS1843" s="488"/>
      <c r="GT1843" s="488"/>
      <c r="GU1843" s="488"/>
      <c r="GV1843" s="488"/>
      <c r="GW1843" s="488"/>
      <c r="GX1843" s="488"/>
      <c r="GY1843" s="488"/>
      <c r="GZ1843" s="488"/>
      <c r="HA1843" s="488"/>
      <c r="HB1843" s="488"/>
      <c r="HC1843" s="488"/>
      <c r="HD1843" s="488"/>
      <c r="HE1843" s="488"/>
      <c r="HF1843" s="488"/>
      <c r="HG1843" s="488"/>
      <c r="HH1843" s="488"/>
      <c r="HI1843" s="488"/>
      <c r="HJ1843" s="488"/>
      <c r="HK1843" s="488"/>
      <c r="HL1843" s="488"/>
      <c r="HM1843" s="488"/>
      <c r="HN1843" s="488"/>
      <c r="HO1843" s="488"/>
      <c r="HP1843" s="488"/>
      <c r="HQ1843" s="488"/>
      <c r="HR1843" s="488"/>
      <c r="HS1843" s="488"/>
      <c r="HT1843" s="488"/>
      <c r="HU1843" s="488"/>
      <c r="HV1843" s="488"/>
      <c r="HW1843" s="488"/>
      <c r="HX1843" s="488"/>
      <c r="HY1843" s="488"/>
      <c r="HZ1843" s="488"/>
      <c r="IA1843" s="488"/>
      <c r="IB1843" s="488"/>
      <c r="IC1843" s="488"/>
      <c r="ID1843" s="488"/>
      <c r="IE1843" s="488"/>
      <c r="IF1843" s="488"/>
      <c r="IG1843" s="488"/>
      <c r="IH1843" s="488"/>
    </row>
    <row r="1844" spans="1:242" hidden="1" x14ac:dyDescent="0.25">
      <c r="B1844" s="206">
        <v>135</v>
      </c>
      <c r="C1844" s="435">
        <v>44034</v>
      </c>
      <c r="D1844" s="206" t="s">
        <v>3482</v>
      </c>
      <c r="E1844" s="206"/>
      <c r="F1844" s="206" t="s">
        <v>3516</v>
      </c>
      <c r="G1844" s="208" t="s">
        <v>2882</v>
      </c>
      <c r="H1844" s="285"/>
      <c r="I1844" s="210">
        <v>1564800</v>
      </c>
      <c r="J1844" s="434">
        <f t="shared" si="30"/>
        <v>19477200</v>
      </c>
      <c r="K1844" s="212" t="s">
        <v>3267</v>
      </c>
    </row>
    <row r="1845" spans="1:242" hidden="1" x14ac:dyDescent="0.25">
      <c r="B1845" s="206">
        <v>136</v>
      </c>
      <c r="C1845" s="435">
        <v>44034</v>
      </c>
      <c r="D1845" s="206" t="s">
        <v>3483</v>
      </c>
      <c r="E1845" s="206"/>
      <c r="F1845" s="206"/>
      <c r="G1845" s="208" t="s">
        <v>2875</v>
      </c>
      <c r="H1845" s="285">
        <v>20000</v>
      </c>
      <c r="I1845" s="210"/>
      <c r="J1845" s="434">
        <f t="shared" si="30"/>
        <v>19497200</v>
      </c>
      <c r="K1845" s="212" t="s">
        <v>3548</v>
      </c>
    </row>
    <row r="1846" spans="1:242" hidden="1" x14ac:dyDescent="0.25">
      <c r="B1846" s="206">
        <v>137</v>
      </c>
      <c r="C1846" s="435">
        <v>44034</v>
      </c>
      <c r="D1846" s="206" t="s">
        <v>3068</v>
      </c>
      <c r="E1846" s="206"/>
      <c r="F1846" s="206" t="s">
        <v>3517</v>
      </c>
      <c r="G1846" s="208" t="s">
        <v>681</v>
      </c>
      <c r="H1846" s="285"/>
      <c r="I1846" s="210">
        <v>128000</v>
      </c>
      <c r="J1846" s="434">
        <f t="shared" si="30"/>
        <v>19369200</v>
      </c>
      <c r="K1846" s="447" t="s">
        <v>3552</v>
      </c>
    </row>
    <row r="1847" spans="1:242" hidden="1" x14ac:dyDescent="0.25">
      <c r="B1847" s="206">
        <v>138</v>
      </c>
      <c r="C1847" s="435">
        <v>44036</v>
      </c>
      <c r="D1847" s="206" t="s">
        <v>3484</v>
      </c>
      <c r="E1847" s="206" t="s">
        <v>3535</v>
      </c>
      <c r="F1847" s="206" t="s">
        <v>3518</v>
      </c>
      <c r="G1847" s="208" t="s">
        <v>1885</v>
      </c>
      <c r="H1847" s="285"/>
      <c r="I1847" s="210">
        <v>90000</v>
      </c>
      <c r="J1847" s="434">
        <f t="shared" si="30"/>
        <v>19279200</v>
      </c>
      <c r="K1847" s="212" t="s">
        <v>3549</v>
      </c>
    </row>
    <row r="1848" spans="1:242" hidden="1" x14ac:dyDescent="0.25">
      <c r="B1848" s="206">
        <v>139</v>
      </c>
      <c r="C1848" s="435">
        <v>44036</v>
      </c>
      <c r="D1848" s="206" t="s">
        <v>3485</v>
      </c>
      <c r="E1848" s="206" t="s">
        <v>3536</v>
      </c>
      <c r="F1848" s="206"/>
      <c r="G1848" s="208" t="s">
        <v>1885</v>
      </c>
      <c r="H1848" s="285"/>
      <c r="I1848" s="210">
        <v>100000</v>
      </c>
      <c r="J1848" s="434">
        <f t="shared" si="30"/>
        <v>19179200</v>
      </c>
      <c r="K1848" s="212" t="s">
        <v>3550</v>
      </c>
    </row>
    <row r="1849" spans="1:242" hidden="1" x14ac:dyDescent="0.25">
      <c r="B1849" s="206">
        <v>140</v>
      </c>
      <c r="C1849" s="435">
        <v>44037</v>
      </c>
      <c r="D1849" s="206" t="s">
        <v>3486</v>
      </c>
      <c r="E1849" s="206"/>
      <c r="F1849" s="206" t="s">
        <v>3519</v>
      </c>
      <c r="G1849" s="208" t="s">
        <v>3138</v>
      </c>
      <c r="H1849" s="285"/>
      <c r="I1849" s="210">
        <v>1048700</v>
      </c>
      <c r="J1849" s="434">
        <f t="shared" si="30"/>
        <v>18130500</v>
      </c>
      <c r="K1849" s="212" t="s">
        <v>3267</v>
      </c>
    </row>
    <row r="1850" spans="1:242" hidden="1" x14ac:dyDescent="0.25">
      <c r="B1850" s="206">
        <v>141</v>
      </c>
      <c r="C1850" s="435">
        <v>44037</v>
      </c>
      <c r="D1850" s="206" t="s">
        <v>3487</v>
      </c>
      <c r="E1850" s="206" t="s">
        <v>3537</v>
      </c>
      <c r="F1850" s="206" t="s">
        <v>3520</v>
      </c>
      <c r="G1850" s="208" t="s">
        <v>869</v>
      </c>
      <c r="H1850" s="285"/>
      <c r="I1850" s="210">
        <v>1000000</v>
      </c>
      <c r="J1850" s="434">
        <f t="shared" si="30"/>
        <v>17130500</v>
      </c>
      <c r="K1850" s="212" t="s">
        <v>3551</v>
      </c>
    </row>
    <row r="1851" spans="1:242" hidden="1" x14ac:dyDescent="0.25">
      <c r="B1851" s="206">
        <v>142</v>
      </c>
      <c r="C1851" s="435">
        <v>44039</v>
      </c>
      <c r="D1851" s="206" t="s">
        <v>3488</v>
      </c>
      <c r="E1851" s="206"/>
      <c r="F1851" s="206"/>
      <c r="G1851" s="208" t="s">
        <v>2875</v>
      </c>
      <c r="H1851" s="285">
        <v>214000</v>
      </c>
      <c r="I1851" s="210"/>
      <c r="J1851" s="434">
        <f t="shared" si="30"/>
        <v>17344500</v>
      </c>
      <c r="K1851" s="212" t="s">
        <v>3553</v>
      </c>
    </row>
    <row r="1852" spans="1:242" hidden="1" x14ac:dyDescent="0.25">
      <c r="B1852" s="206">
        <v>143</v>
      </c>
      <c r="C1852" s="435">
        <v>44039</v>
      </c>
      <c r="D1852" s="206" t="s">
        <v>3489</v>
      </c>
      <c r="E1852" s="206"/>
      <c r="G1852" s="208" t="s">
        <v>559</v>
      </c>
      <c r="H1852" s="285">
        <v>21000</v>
      </c>
      <c r="I1852" s="210"/>
      <c r="J1852" s="434">
        <f t="shared" si="30"/>
        <v>17365500</v>
      </c>
      <c r="K1852" s="212" t="s">
        <v>3554</v>
      </c>
    </row>
    <row r="1853" spans="1:242" hidden="1" x14ac:dyDescent="0.25">
      <c r="B1853" s="206">
        <v>144</v>
      </c>
      <c r="C1853" s="435">
        <v>44040</v>
      </c>
      <c r="D1853" s="206" t="s">
        <v>3490</v>
      </c>
      <c r="E1853" s="206"/>
      <c r="F1853" s="206" t="s">
        <v>3521</v>
      </c>
      <c r="G1853" s="208" t="s">
        <v>1816</v>
      </c>
      <c r="H1853" s="285"/>
      <c r="I1853" s="210">
        <v>1894500</v>
      </c>
      <c r="J1853" s="434">
        <f t="shared" si="30"/>
        <v>15471000</v>
      </c>
      <c r="K1853" s="212" t="s">
        <v>3267</v>
      </c>
    </row>
    <row r="1854" spans="1:242" hidden="1" x14ac:dyDescent="0.25">
      <c r="B1854" s="206">
        <v>145</v>
      </c>
      <c r="C1854" s="435">
        <v>44040</v>
      </c>
      <c r="D1854" s="206" t="s">
        <v>3491</v>
      </c>
      <c r="E1854" s="206"/>
      <c r="F1854" s="206" t="s">
        <v>3522</v>
      </c>
      <c r="G1854" s="208" t="s">
        <v>2891</v>
      </c>
      <c r="H1854" s="285"/>
      <c r="I1854" s="210">
        <v>4177475</v>
      </c>
      <c r="J1854" s="434">
        <f t="shared" si="30"/>
        <v>11293525</v>
      </c>
      <c r="K1854" s="212" t="s">
        <v>3267</v>
      </c>
    </row>
    <row r="1855" spans="1:242" hidden="1" x14ac:dyDescent="0.25">
      <c r="B1855" s="206">
        <v>146</v>
      </c>
      <c r="C1855" s="435">
        <v>44040</v>
      </c>
      <c r="D1855" s="206" t="s">
        <v>3492</v>
      </c>
      <c r="E1855" s="206"/>
      <c r="F1855" s="206"/>
      <c r="G1855" s="208" t="s">
        <v>559</v>
      </c>
      <c r="H1855" s="285">
        <v>3000</v>
      </c>
      <c r="I1855" s="210"/>
      <c r="J1855" s="434">
        <f t="shared" si="30"/>
        <v>11296525</v>
      </c>
      <c r="K1855" s="212" t="s">
        <v>3555</v>
      </c>
    </row>
    <row r="1856" spans="1:242" hidden="1" x14ac:dyDescent="0.25">
      <c r="B1856" s="206">
        <v>147</v>
      </c>
      <c r="C1856" s="435">
        <v>44041</v>
      </c>
      <c r="D1856" s="206" t="s">
        <v>3493</v>
      </c>
      <c r="E1856" s="206"/>
      <c r="F1856" s="206" t="s">
        <v>3523</v>
      </c>
      <c r="G1856" s="208" t="s">
        <v>3545</v>
      </c>
      <c r="H1856" s="285"/>
      <c r="I1856" s="210">
        <v>100000</v>
      </c>
      <c r="J1856" s="434">
        <f t="shared" si="30"/>
        <v>11196525</v>
      </c>
      <c r="K1856" s="212" t="s">
        <v>3267</v>
      </c>
    </row>
    <row r="1857" spans="1:242" hidden="1" x14ac:dyDescent="0.25">
      <c r="B1857" s="206">
        <v>148</v>
      </c>
      <c r="C1857" s="435">
        <v>44041</v>
      </c>
      <c r="D1857" s="206" t="s">
        <v>3494</v>
      </c>
      <c r="E1857" s="206"/>
      <c r="F1857" s="206"/>
      <c r="G1857" s="208" t="s">
        <v>561</v>
      </c>
      <c r="H1857" s="285">
        <v>111793</v>
      </c>
      <c r="I1857" s="210"/>
      <c r="J1857" s="434">
        <f t="shared" si="30"/>
        <v>11308318</v>
      </c>
      <c r="K1857" s="212" t="s">
        <v>3556</v>
      </c>
    </row>
    <row r="1858" spans="1:242" hidden="1" x14ac:dyDescent="0.25">
      <c r="B1858" s="206">
        <v>149</v>
      </c>
      <c r="C1858" s="435">
        <v>44041</v>
      </c>
      <c r="D1858" s="206" t="s">
        <v>3495</v>
      </c>
      <c r="E1858" s="206"/>
      <c r="F1858" s="206"/>
      <c r="G1858" s="208" t="s">
        <v>869</v>
      </c>
      <c r="H1858" s="285">
        <v>49322</v>
      </c>
      <c r="I1858" s="210"/>
      <c r="J1858" s="434">
        <f t="shared" si="30"/>
        <v>11357640</v>
      </c>
      <c r="K1858" s="212" t="s">
        <v>3557</v>
      </c>
    </row>
    <row r="1859" spans="1:242" hidden="1" x14ac:dyDescent="0.25">
      <c r="B1859" s="206">
        <v>150</v>
      </c>
      <c r="C1859" s="435">
        <v>44041</v>
      </c>
      <c r="D1859" s="206" t="s">
        <v>3496</v>
      </c>
      <c r="E1859" s="206"/>
      <c r="F1859" s="206" t="s">
        <v>3524</v>
      </c>
      <c r="G1859" s="208" t="s">
        <v>869</v>
      </c>
      <c r="H1859" s="285"/>
      <c r="I1859" s="210">
        <v>866000</v>
      </c>
      <c r="J1859" s="434">
        <f t="shared" si="30"/>
        <v>10491640</v>
      </c>
      <c r="K1859" s="212" t="s">
        <v>3267</v>
      </c>
    </row>
    <row r="1860" spans="1:242" hidden="1" x14ac:dyDescent="0.25">
      <c r="B1860" s="206">
        <v>151</v>
      </c>
      <c r="C1860" s="435">
        <v>44041</v>
      </c>
      <c r="D1860" s="206" t="s">
        <v>3497</v>
      </c>
      <c r="E1860" s="206" t="s">
        <v>3538</v>
      </c>
      <c r="F1860" s="206" t="s">
        <v>3525</v>
      </c>
      <c r="G1860" s="208" t="s">
        <v>681</v>
      </c>
      <c r="H1860" s="285"/>
      <c r="I1860" s="210">
        <v>192000</v>
      </c>
      <c r="J1860" s="434">
        <f t="shared" si="30"/>
        <v>10299640</v>
      </c>
      <c r="K1860" s="212" t="s">
        <v>3558</v>
      </c>
    </row>
    <row r="1861" spans="1:242" hidden="1" x14ac:dyDescent="0.25">
      <c r="B1861" s="206">
        <v>152</v>
      </c>
      <c r="C1861" s="435">
        <v>44042</v>
      </c>
      <c r="D1861" s="206" t="s">
        <v>3498</v>
      </c>
      <c r="E1861" s="206"/>
      <c r="F1861" s="206" t="s">
        <v>3526</v>
      </c>
      <c r="G1861" s="208" t="s">
        <v>3546</v>
      </c>
      <c r="H1861" s="285"/>
      <c r="I1861" s="210">
        <v>250000</v>
      </c>
      <c r="J1861" s="434">
        <f t="shared" si="30"/>
        <v>10049640</v>
      </c>
      <c r="K1861" s="212" t="s">
        <v>3267</v>
      </c>
    </row>
    <row r="1862" spans="1:242" hidden="1" x14ac:dyDescent="0.25">
      <c r="B1862" s="206">
        <v>153</v>
      </c>
      <c r="C1862" s="435">
        <v>44042</v>
      </c>
      <c r="D1862" s="206" t="s">
        <v>3183</v>
      </c>
      <c r="E1862" s="206" t="s">
        <v>3539</v>
      </c>
      <c r="F1862" s="206" t="s">
        <v>3527</v>
      </c>
      <c r="G1862" s="208" t="s">
        <v>1930</v>
      </c>
      <c r="H1862" s="285"/>
      <c r="I1862" s="210">
        <v>450000</v>
      </c>
      <c r="J1862" s="434">
        <f t="shared" si="30"/>
        <v>9599640</v>
      </c>
      <c r="K1862" s="212" t="s">
        <v>3559</v>
      </c>
    </row>
    <row r="1863" spans="1:242" s="565" customFormat="1" hidden="1" x14ac:dyDescent="0.25">
      <c r="A1863" s="451"/>
      <c r="B1863" s="377">
        <v>154</v>
      </c>
      <c r="C1863" s="436">
        <v>44042</v>
      </c>
      <c r="D1863" s="377" t="s">
        <v>3499</v>
      </c>
      <c r="E1863" s="377" t="s">
        <v>3540</v>
      </c>
      <c r="F1863" s="377" t="s">
        <v>3700</v>
      </c>
      <c r="G1863" s="437" t="s">
        <v>561</v>
      </c>
      <c r="H1863" s="363"/>
      <c r="I1863" s="448">
        <v>500000</v>
      </c>
      <c r="J1863" s="434">
        <f t="shared" si="30"/>
        <v>9099640</v>
      </c>
      <c r="K1863" s="440" t="s">
        <v>3692</v>
      </c>
      <c r="L1863" s="380"/>
      <c r="M1863" s="451"/>
      <c r="N1863" s="380"/>
      <c r="O1863" s="380"/>
      <c r="P1863" s="380"/>
      <c r="Q1863" s="380"/>
      <c r="R1863" s="380"/>
      <c r="S1863" s="380"/>
      <c r="T1863" s="380"/>
      <c r="U1863" s="380"/>
      <c r="V1863" s="380"/>
      <c r="W1863" s="380"/>
      <c r="X1863" s="380"/>
      <c r="Y1863" s="380"/>
      <c r="Z1863" s="380"/>
      <c r="AA1863" s="380"/>
      <c r="AB1863" s="380"/>
      <c r="AC1863" s="380"/>
      <c r="AD1863" s="380"/>
      <c r="AE1863" s="380"/>
      <c r="AF1863" s="380"/>
      <c r="AG1863" s="380"/>
      <c r="AH1863" s="380"/>
      <c r="AI1863" s="380"/>
      <c r="AJ1863" s="451"/>
      <c r="AK1863" s="451"/>
      <c r="AL1863" s="451"/>
      <c r="AM1863" s="451"/>
      <c r="AN1863" s="451"/>
      <c r="AO1863" s="451"/>
      <c r="AP1863" s="451"/>
      <c r="AQ1863" s="451"/>
      <c r="AR1863" s="451"/>
      <c r="AS1863" s="451"/>
      <c r="AT1863" s="451"/>
      <c r="AU1863" s="451"/>
      <c r="AV1863" s="451"/>
      <c r="AW1863" s="451"/>
      <c r="AX1863" s="451"/>
      <c r="AY1863" s="451"/>
      <c r="AZ1863" s="451"/>
      <c r="BA1863" s="451"/>
      <c r="BB1863" s="451"/>
      <c r="BC1863" s="451"/>
      <c r="BD1863" s="451"/>
      <c r="BE1863" s="451"/>
      <c r="BF1863" s="451"/>
      <c r="BG1863" s="451"/>
      <c r="BH1863" s="451"/>
      <c r="BI1863" s="451"/>
      <c r="BJ1863" s="451"/>
      <c r="BK1863" s="451"/>
      <c r="BL1863" s="451"/>
      <c r="BM1863" s="451"/>
      <c r="BN1863" s="451"/>
      <c r="BO1863" s="451"/>
      <c r="BP1863" s="451"/>
      <c r="BQ1863" s="451"/>
      <c r="BR1863" s="451"/>
      <c r="BS1863" s="451"/>
      <c r="BT1863" s="451"/>
      <c r="BU1863" s="451"/>
      <c r="BV1863" s="451"/>
      <c r="BW1863" s="451"/>
      <c r="BX1863" s="451"/>
      <c r="BY1863" s="451"/>
      <c r="BZ1863" s="451"/>
      <c r="CA1863" s="451"/>
      <c r="CB1863" s="451"/>
      <c r="CC1863" s="451"/>
      <c r="CD1863" s="451"/>
      <c r="CE1863" s="451"/>
      <c r="CF1863" s="451"/>
      <c r="CG1863" s="451"/>
      <c r="CH1863" s="451"/>
      <c r="CI1863" s="451"/>
      <c r="CJ1863" s="451"/>
      <c r="CK1863" s="451"/>
      <c r="CL1863" s="451"/>
      <c r="CM1863" s="451"/>
      <c r="CN1863" s="451"/>
      <c r="CO1863" s="451"/>
      <c r="CP1863" s="451"/>
      <c r="CQ1863" s="451"/>
      <c r="CR1863" s="451"/>
      <c r="CS1863" s="451"/>
      <c r="CT1863" s="451"/>
      <c r="CU1863" s="451"/>
      <c r="CV1863" s="451"/>
      <c r="CW1863" s="451"/>
      <c r="CX1863" s="451"/>
      <c r="CY1863" s="451"/>
      <c r="CZ1863" s="451"/>
      <c r="DA1863" s="451"/>
      <c r="DB1863" s="451"/>
      <c r="DC1863" s="451"/>
      <c r="DD1863" s="451"/>
      <c r="DE1863" s="451"/>
      <c r="DF1863" s="451"/>
      <c r="DG1863" s="451"/>
      <c r="DH1863" s="451"/>
      <c r="DI1863" s="451"/>
      <c r="DJ1863" s="451"/>
      <c r="DK1863" s="451"/>
      <c r="DL1863" s="451"/>
      <c r="DM1863" s="451"/>
      <c r="DN1863" s="451"/>
      <c r="DO1863" s="451"/>
      <c r="DP1863" s="451"/>
      <c r="DQ1863" s="451"/>
      <c r="DR1863" s="451"/>
      <c r="DS1863" s="451"/>
      <c r="DT1863" s="451"/>
      <c r="DU1863" s="451"/>
      <c r="DV1863" s="451"/>
      <c r="DW1863" s="451"/>
      <c r="DX1863" s="451"/>
      <c r="DY1863" s="451"/>
      <c r="DZ1863" s="451"/>
      <c r="EA1863" s="451"/>
      <c r="EB1863" s="451"/>
      <c r="EC1863" s="451"/>
      <c r="ED1863" s="451"/>
      <c r="EE1863" s="451"/>
      <c r="EF1863" s="451"/>
      <c r="EG1863" s="451"/>
      <c r="EH1863" s="451"/>
      <c r="EI1863" s="451"/>
      <c r="EJ1863" s="451"/>
      <c r="EK1863" s="451"/>
      <c r="EL1863" s="451"/>
      <c r="EM1863" s="451"/>
      <c r="EN1863" s="451"/>
      <c r="EO1863" s="451"/>
      <c r="EP1863" s="451"/>
      <c r="EQ1863" s="451"/>
      <c r="ER1863" s="451"/>
      <c r="ES1863" s="451"/>
      <c r="ET1863" s="451"/>
      <c r="EU1863" s="451"/>
      <c r="EV1863" s="451"/>
      <c r="EW1863" s="451"/>
      <c r="EX1863" s="451"/>
      <c r="EY1863" s="451"/>
      <c r="EZ1863" s="451"/>
      <c r="FA1863" s="451"/>
      <c r="FB1863" s="451"/>
      <c r="FC1863" s="451"/>
      <c r="FD1863" s="451"/>
      <c r="FE1863" s="451"/>
      <c r="FF1863" s="451"/>
      <c r="FG1863" s="451"/>
      <c r="FH1863" s="451"/>
      <c r="FI1863" s="451"/>
      <c r="FJ1863" s="451"/>
      <c r="FK1863" s="451"/>
      <c r="FL1863" s="451"/>
      <c r="FM1863" s="451"/>
      <c r="FN1863" s="451"/>
      <c r="FO1863" s="451"/>
      <c r="FP1863" s="451"/>
      <c r="FQ1863" s="451"/>
      <c r="FR1863" s="451"/>
      <c r="FS1863" s="451"/>
      <c r="FT1863" s="451"/>
      <c r="FU1863" s="451"/>
      <c r="FV1863" s="451"/>
      <c r="FW1863" s="451"/>
      <c r="FX1863" s="451"/>
      <c r="FY1863" s="451"/>
      <c r="FZ1863" s="451"/>
      <c r="GA1863" s="451"/>
      <c r="GB1863" s="451"/>
      <c r="GC1863" s="451"/>
      <c r="GD1863" s="451"/>
      <c r="GE1863" s="451"/>
      <c r="GF1863" s="451"/>
      <c r="GG1863" s="451"/>
      <c r="GH1863" s="451"/>
      <c r="GI1863" s="451"/>
      <c r="GJ1863" s="451"/>
      <c r="GK1863" s="451"/>
      <c r="GL1863" s="451"/>
      <c r="GM1863" s="451"/>
      <c r="GN1863" s="451"/>
      <c r="GO1863" s="451"/>
      <c r="GP1863" s="451"/>
      <c r="GQ1863" s="451"/>
      <c r="GR1863" s="451"/>
      <c r="GS1863" s="451"/>
      <c r="GT1863" s="451"/>
      <c r="GU1863" s="451"/>
      <c r="GV1863" s="451"/>
      <c r="GW1863" s="451"/>
      <c r="GX1863" s="451"/>
      <c r="GY1863" s="451"/>
      <c r="GZ1863" s="451"/>
      <c r="HA1863" s="451"/>
      <c r="HB1863" s="451"/>
      <c r="HC1863" s="451"/>
      <c r="HD1863" s="451"/>
      <c r="HE1863" s="451"/>
      <c r="HF1863" s="451"/>
      <c r="HG1863" s="451"/>
      <c r="HH1863" s="451"/>
      <c r="HI1863" s="451"/>
      <c r="HJ1863" s="451"/>
      <c r="HK1863" s="451"/>
      <c r="HL1863" s="451"/>
      <c r="HM1863" s="451"/>
      <c r="HN1863" s="451"/>
      <c r="HO1863" s="451"/>
      <c r="HP1863" s="451"/>
      <c r="HQ1863" s="451"/>
      <c r="HR1863" s="451"/>
      <c r="HS1863" s="451"/>
      <c r="HT1863" s="451"/>
      <c r="HU1863" s="451"/>
      <c r="HV1863" s="451"/>
      <c r="HW1863" s="451"/>
      <c r="HX1863" s="451"/>
      <c r="HY1863" s="451"/>
      <c r="HZ1863" s="451"/>
      <c r="IA1863" s="451"/>
      <c r="IB1863" s="451"/>
      <c r="IC1863" s="451"/>
      <c r="ID1863" s="451"/>
      <c r="IE1863" s="451"/>
      <c r="IF1863" s="451"/>
      <c r="IG1863" s="451"/>
      <c r="IH1863" s="451"/>
    </row>
    <row r="1864" spans="1:242" hidden="1" x14ac:dyDescent="0.25">
      <c r="B1864" s="206">
        <v>155</v>
      </c>
      <c r="C1864" s="435">
        <v>44042</v>
      </c>
      <c r="D1864" s="206" t="s">
        <v>3500</v>
      </c>
      <c r="E1864" s="206"/>
      <c r="F1864" s="206" t="s">
        <v>3528</v>
      </c>
      <c r="G1864" s="208" t="s">
        <v>343</v>
      </c>
      <c r="H1864" s="285"/>
      <c r="I1864" s="210">
        <v>500000</v>
      </c>
      <c r="J1864" s="434">
        <f t="shared" si="30"/>
        <v>8599640</v>
      </c>
      <c r="K1864" s="212" t="s">
        <v>3267</v>
      </c>
    </row>
    <row r="1865" spans="1:242" s="565" customFormat="1" hidden="1" x14ac:dyDescent="0.25">
      <c r="A1865" s="451"/>
      <c r="B1865" s="377">
        <v>156</v>
      </c>
      <c r="C1865" s="436">
        <v>44042</v>
      </c>
      <c r="D1865" s="377" t="s">
        <v>3501</v>
      </c>
      <c r="E1865" s="377" t="s">
        <v>3541</v>
      </c>
      <c r="F1865" s="377" t="s">
        <v>3613</v>
      </c>
      <c r="G1865" s="437" t="s">
        <v>869</v>
      </c>
      <c r="H1865" s="363"/>
      <c r="I1865" s="445">
        <v>3000000</v>
      </c>
      <c r="J1865" s="434">
        <f t="shared" si="30"/>
        <v>5599640</v>
      </c>
      <c r="K1865" s="440" t="s">
        <v>3631</v>
      </c>
      <c r="L1865" s="380"/>
      <c r="M1865" s="451"/>
      <c r="N1865" s="380"/>
      <c r="O1865" s="380"/>
      <c r="P1865" s="380"/>
      <c r="Q1865" s="380"/>
      <c r="R1865" s="380"/>
      <c r="S1865" s="380"/>
      <c r="T1865" s="380"/>
      <c r="U1865" s="380"/>
      <c r="V1865" s="380"/>
      <c r="W1865" s="380"/>
      <c r="X1865" s="380"/>
      <c r="Y1865" s="380"/>
      <c r="Z1865" s="380"/>
      <c r="AA1865" s="380"/>
      <c r="AB1865" s="380"/>
      <c r="AC1865" s="380"/>
      <c r="AD1865" s="380"/>
      <c r="AE1865" s="380"/>
      <c r="AF1865" s="380"/>
      <c r="AG1865" s="380"/>
      <c r="AH1865" s="380"/>
      <c r="AI1865" s="380"/>
      <c r="AJ1865" s="451"/>
      <c r="AK1865" s="451"/>
      <c r="AL1865" s="451"/>
      <c r="AM1865" s="451"/>
      <c r="AN1865" s="451"/>
      <c r="AO1865" s="451"/>
      <c r="AP1865" s="451"/>
      <c r="AQ1865" s="451"/>
      <c r="AR1865" s="451"/>
      <c r="AS1865" s="451"/>
      <c r="AT1865" s="451"/>
      <c r="AU1865" s="451"/>
      <c r="AV1865" s="451"/>
      <c r="AW1865" s="451"/>
      <c r="AX1865" s="451"/>
      <c r="AY1865" s="451"/>
      <c r="AZ1865" s="451"/>
      <c r="BA1865" s="451"/>
      <c r="BB1865" s="451"/>
      <c r="BC1865" s="451"/>
      <c r="BD1865" s="451"/>
      <c r="BE1865" s="451"/>
      <c r="BF1865" s="451"/>
      <c r="BG1865" s="451"/>
      <c r="BH1865" s="451"/>
      <c r="BI1865" s="451"/>
      <c r="BJ1865" s="451"/>
      <c r="BK1865" s="451"/>
      <c r="BL1865" s="451"/>
      <c r="BM1865" s="451"/>
      <c r="BN1865" s="451"/>
      <c r="BO1865" s="451"/>
      <c r="BP1865" s="451"/>
      <c r="BQ1865" s="451"/>
      <c r="BR1865" s="451"/>
      <c r="BS1865" s="451"/>
      <c r="BT1865" s="451"/>
      <c r="BU1865" s="451"/>
      <c r="BV1865" s="451"/>
      <c r="BW1865" s="451"/>
      <c r="BX1865" s="451"/>
      <c r="BY1865" s="451"/>
      <c r="BZ1865" s="451"/>
      <c r="CA1865" s="451"/>
      <c r="CB1865" s="451"/>
      <c r="CC1865" s="451"/>
      <c r="CD1865" s="451"/>
      <c r="CE1865" s="451"/>
      <c r="CF1865" s="451"/>
      <c r="CG1865" s="451"/>
      <c r="CH1865" s="451"/>
      <c r="CI1865" s="451"/>
      <c r="CJ1865" s="451"/>
      <c r="CK1865" s="451"/>
      <c r="CL1865" s="451"/>
      <c r="CM1865" s="451"/>
      <c r="CN1865" s="451"/>
      <c r="CO1865" s="451"/>
      <c r="CP1865" s="451"/>
      <c r="CQ1865" s="451"/>
      <c r="CR1865" s="451"/>
      <c r="CS1865" s="451"/>
      <c r="CT1865" s="451"/>
      <c r="CU1865" s="451"/>
      <c r="CV1865" s="451"/>
      <c r="CW1865" s="451"/>
      <c r="CX1865" s="451"/>
      <c r="CY1865" s="451"/>
      <c r="CZ1865" s="451"/>
      <c r="DA1865" s="451"/>
      <c r="DB1865" s="451"/>
      <c r="DC1865" s="451"/>
      <c r="DD1865" s="451"/>
      <c r="DE1865" s="451"/>
      <c r="DF1865" s="451"/>
      <c r="DG1865" s="451"/>
      <c r="DH1865" s="451"/>
      <c r="DI1865" s="451"/>
      <c r="DJ1865" s="451"/>
      <c r="DK1865" s="451"/>
      <c r="DL1865" s="451"/>
      <c r="DM1865" s="451"/>
      <c r="DN1865" s="451"/>
      <c r="DO1865" s="451"/>
      <c r="DP1865" s="451"/>
      <c r="DQ1865" s="451"/>
      <c r="DR1865" s="451"/>
      <c r="DS1865" s="451"/>
      <c r="DT1865" s="451"/>
      <c r="DU1865" s="451"/>
      <c r="DV1865" s="451"/>
      <c r="DW1865" s="451"/>
      <c r="DX1865" s="451"/>
      <c r="DY1865" s="451"/>
      <c r="DZ1865" s="451"/>
      <c r="EA1865" s="451"/>
      <c r="EB1865" s="451"/>
      <c r="EC1865" s="451"/>
      <c r="ED1865" s="451"/>
      <c r="EE1865" s="451"/>
      <c r="EF1865" s="451"/>
      <c r="EG1865" s="451"/>
      <c r="EH1865" s="451"/>
      <c r="EI1865" s="451"/>
      <c r="EJ1865" s="451"/>
      <c r="EK1865" s="451"/>
      <c r="EL1865" s="451"/>
      <c r="EM1865" s="451"/>
      <c r="EN1865" s="451"/>
      <c r="EO1865" s="451"/>
      <c r="EP1865" s="451"/>
      <c r="EQ1865" s="451"/>
      <c r="ER1865" s="451"/>
      <c r="ES1865" s="451"/>
      <c r="ET1865" s="451"/>
      <c r="EU1865" s="451"/>
      <c r="EV1865" s="451"/>
      <c r="EW1865" s="451"/>
      <c r="EX1865" s="451"/>
      <c r="EY1865" s="451"/>
      <c r="EZ1865" s="451"/>
      <c r="FA1865" s="451"/>
      <c r="FB1865" s="451"/>
      <c r="FC1865" s="451"/>
      <c r="FD1865" s="451"/>
      <c r="FE1865" s="451"/>
      <c r="FF1865" s="451"/>
      <c r="FG1865" s="451"/>
      <c r="FH1865" s="451"/>
      <c r="FI1865" s="451"/>
      <c r="FJ1865" s="451"/>
      <c r="FK1865" s="451"/>
      <c r="FL1865" s="451"/>
      <c r="FM1865" s="451"/>
      <c r="FN1865" s="451"/>
      <c r="FO1865" s="451"/>
      <c r="FP1865" s="451"/>
      <c r="FQ1865" s="451"/>
      <c r="FR1865" s="451"/>
      <c r="FS1865" s="451"/>
      <c r="FT1865" s="451"/>
      <c r="FU1865" s="451"/>
      <c r="FV1865" s="451"/>
      <c r="FW1865" s="451"/>
      <c r="FX1865" s="451"/>
      <c r="FY1865" s="451"/>
      <c r="FZ1865" s="451"/>
      <c r="GA1865" s="451"/>
      <c r="GB1865" s="451"/>
      <c r="GC1865" s="451"/>
      <c r="GD1865" s="451"/>
      <c r="GE1865" s="451"/>
      <c r="GF1865" s="451"/>
      <c r="GG1865" s="451"/>
      <c r="GH1865" s="451"/>
      <c r="GI1865" s="451"/>
      <c r="GJ1865" s="451"/>
      <c r="GK1865" s="451"/>
      <c r="GL1865" s="451"/>
      <c r="GM1865" s="451"/>
      <c r="GN1865" s="451"/>
      <c r="GO1865" s="451"/>
      <c r="GP1865" s="451"/>
      <c r="GQ1865" s="451"/>
      <c r="GR1865" s="451"/>
      <c r="GS1865" s="451"/>
      <c r="GT1865" s="451"/>
      <c r="GU1865" s="451"/>
      <c r="GV1865" s="451"/>
      <c r="GW1865" s="451"/>
      <c r="GX1865" s="451"/>
      <c r="GY1865" s="451"/>
      <c r="GZ1865" s="451"/>
      <c r="HA1865" s="451"/>
      <c r="HB1865" s="451"/>
      <c r="HC1865" s="451"/>
      <c r="HD1865" s="451"/>
      <c r="HE1865" s="451"/>
      <c r="HF1865" s="451"/>
      <c r="HG1865" s="451"/>
      <c r="HH1865" s="451"/>
      <c r="HI1865" s="451"/>
      <c r="HJ1865" s="451"/>
      <c r="HK1865" s="451"/>
      <c r="HL1865" s="451"/>
      <c r="HM1865" s="451"/>
      <c r="HN1865" s="451"/>
      <c r="HO1865" s="451"/>
      <c r="HP1865" s="451"/>
      <c r="HQ1865" s="451"/>
      <c r="HR1865" s="451"/>
      <c r="HS1865" s="451"/>
      <c r="HT1865" s="451"/>
      <c r="HU1865" s="451"/>
      <c r="HV1865" s="451"/>
      <c r="HW1865" s="451"/>
      <c r="HX1865" s="451"/>
      <c r="HY1865" s="451"/>
      <c r="HZ1865" s="451"/>
      <c r="IA1865" s="451"/>
      <c r="IB1865" s="451"/>
      <c r="IC1865" s="451"/>
      <c r="ID1865" s="451"/>
      <c r="IE1865" s="451"/>
      <c r="IF1865" s="451"/>
      <c r="IG1865" s="451"/>
      <c r="IH1865" s="451"/>
    </row>
    <row r="1866" spans="1:242" hidden="1" x14ac:dyDescent="0.25">
      <c r="B1866" s="206">
        <v>157</v>
      </c>
      <c r="C1866" s="435">
        <v>44044</v>
      </c>
      <c r="D1866" s="206" t="s">
        <v>3502</v>
      </c>
      <c r="E1866" s="206"/>
      <c r="F1866" s="206" t="s">
        <v>3529</v>
      </c>
      <c r="G1866" s="208" t="s">
        <v>2320</v>
      </c>
      <c r="H1866" s="285">
        <v>500000</v>
      </c>
      <c r="I1866" s="210"/>
      <c r="J1866" s="434">
        <f t="shared" si="30"/>
        <v>6099640</v>
      </c>
      <c r="K1866" s="212" t="s">
        <v>3560</v>
      </c>
    </row>
    <row r="1867" spans="1:242" hidden="1" x14ac:dyDescent="0.25">
      <c r="B1867" s="206">
        <v>158</v>
      </c>
      <c r="C1867" s="435">
        <v>44046</v>
      </c>
      <c r="D1867" s="206" t="s">
        <v>3503</v>
      </c>
      <c r="E1867" s="206"/>
      <c r="F1867" s="206" t="s">
        <v>3530</v>
      </c>
      <c r="G1867" s="208" t="s">
        <v>2320</v>
      </c>
      <c r="H1867" s="285"/>
      <c r="I1867" s="210">
        <v>730000</v>
      </c>
      <c r="J1867" s="434">
        <f t="shared" si="30"/>
        <v>5369640</v>
      </c>
      <c r="K1867" s="212" t="s">
        <v>3267</v>
      </c>
    </row>
    <row r="1868" spans="1:242" hidden="1" x14ac:dyDescent="0.25">
      <c r="B1868" s="206">
        <v>159</v>
      </c>
      <c r="C1868" s="435">
        <v>44046</v>
      </c>
      <c r="D1868" s="206" t="s">
        <v>3504</v>
      </c>
      <c r="E1868" s="206"/>
      <c r="F1868" s="206" t="s">
        <v>3531</v>
      </c>
      <c r="G1868" s="208" t="s">
        <v>3547</v>
      </c>
      <c r="H1868" s="285"/>
      <c r="I1868" s="210">
        <v>256500</v>
      </c>
      <c r="J1868" s="434">
        <f t="shared" si="30"/>
        <v>5113140</v>
      </c>
      <c r="K1868" s="212" t="s">
        <v>3267</v>
      </c>
    </row>
    <row r="1869" spans="1:242" hidden="1" x14ac:dyDescent="0.25">
      <c r="B1869" s="206">
        <v>160</v>
      </c>
      <c r="C1869" s="435">
        <v>44046</v>
      </c>
      <c r="D1869" s="206" t="s">
        <v>3505</v>
      </c>
      <c r="E1869" s="206"/>
      <c r="F1869" s="206" t="s">
        <v>3532</v>
      </c>
      <c r="G1869" s="208" t="s">
        <v>1885</v>
      </c>
      <c r="H1869" s="285">
        <v>4600</v>
      </c>
      <c r="I1869" s="210"/>
      <c r="J1869" s="434">
        <f t="shared" ref="J1869:J1932" si="31">J1868+H1869-I1869</f>
        <v>5117740</v>
      </c>
      <c r="K1869" s="212" t="s">
        <v>3561</v>
      </c>
    </row>
    <row r="1870" spans="1:242" hidden="1" x14ac:dyDescent="0.25">
      <c r="B1870" s="206">
        <v>161</v>
      </c>
      <c r="C1870" s="435">
        <v>44046</v>
      </c>
      <c r="D1870" s="206" t="s">
        <v>3506</v>
      </c>
      <c r="E1870" s="206" t="s">
        <v>3542</v>
      </c>
      <c r="F1870" s="206" t="s">
        <v>3533</v>
      </c>
      <c r="G1870" s="208" t="s">
        <v>1885</v>
      </c>
      <c r="H1870" s="285"/>
      <c r="I1870" s="210">
        <v>38000</v>
      </c>
      <c r="J1870" s="434">
        <f t="shared" si="31"/>
        <v>5079740</v>
      </c>
      <c r="K1870" s="212" t="s">
        <v>3562</v>
      </c>
    </row>
    <row r="1871" spans="1:242" hidden="1" x14ac:dyDescent="0.25">
      <c r="B1871" s="206">
        <v>162</v>
      </c>
      <c r="C1871" s="435">
        <v>44047</v>
      </c>
      <c r="D1871" s="206" t="s">
        <v>3507</v>
      </c>
      <c r="E1871" s="206"/>
      <c r="F1871" s="206" t="s">
        <v>3534</v>
      </c>
      <c r="G1871" s="208" t="s">
        <v>3138</v>
      </c>
      <c r="H1871" s="285"/>
      <c r="I1871" s="210">
        <v>1715500</v>
      </c>
      <c r="J1871" s="434">
        <f t="shared" si="31"/>
        <v>3364240</v>
      </c>
      <c r="K1871" s="212" t="s">
        <v>3267</v>
      </c>
    </row>
    <row r="1872" spans="1:242" s="565" customFormat="1" hidden="1" x14ac:dyDescent="0.25">
      <c r="A1872" s="451"/>
      <c r="B1872" s="377">
        <v>163</v>
      </c>
      <c r="C1872" s="436">
        <v>44047</v>
      </c>
      <c r="D1872" s="377" t="s">
        <v>3508</v>
      </c>
      <c r="E1872" s="377" t="s">
        <v>3543</v>
      </c>
      <c r="F1872" s="377" t="s">
        <v>3622</v>
      </c>
      <c r="G1872" s="437" t="s">
        <v>2262</v>
      </c>
      <c r="H1872" s="363"/>
      <c r="I1872" s="445">
        <v>1000000</v>
      </c>
      <c r="J1872" s="434">
        <f t="shared" si="31"/>
        <v>2364240</v>
      </c>
      <c r="K1872" s="440" t="s">
        <v>3632</v>
      </c>
      <c r="L1872" s="380"/>
      <c r="M1872" s="451"/>
      <c r="N1872" s="380"/>
      <c r="O1872" s="380"/>
      <c r="P1872" s="380"/>
      <c r="Q1872" s="380"/>
      <c r="R1872" s="380"/>
      <c r="S1872" s="380"/>
      <c r="T1872" s="380"/>
      <c r="U1872" s="380"/>
      <c r="V1872" s="380"/>
      <c r="W1872" s="380"/>
      <c r="X1872" s="380"/>
      <c r="Y1872" s="380"/>
      <c r="Z1872" s="380"/>
      <c r="AA1872" s="380"/>
      <c r="AB1872" s="380"/>
      <c r="AC1872" s="380"/>
      <c r="AD1872" s="380"/>
      <c r="AE1872" s="380"/>
      <c r="AF1872" s="380"/>
      <c r="AG1872" s="380"/>
      <c r="AH1872" s="380"/>
      <c r="AI1872" s="380"/>
      <c r="AJ1872" s="451"/>
      <c r="AK1872" s="451"/>
      <c r="AL1872" s="451"/>
      <c r="AM1872" s="451"/>
      <c r="AN1872" s="451"/>
      <c r="AO1872" s="451"/>
      <c r="AP1872" s="451"/>
      <c r="AQ1872" s="451"/>
      <c r="AR1872" s="451"/>
      <c r="AS1872" s="451"/>
      <c r="AT1872" s="451"/>
      <c r="AU1872" s="451"/>
      <c r="AV1872" s="451"/>
      <c r="AW1872" s="451"/>
      <c r="AX1872" s="451"/>
      <c r="AY1872" s="451"/>
      <c r="AZ1872" s="451"/>
      <c r="BA1872" s="451"/>
      <c r="BB1872" s="451"/>
      <c r="BC1872" s="451"/>
      <c r="BD1872" s="451"/>
      <c r="BE1872" s="451"/>
      <c r="BF1872" s="451"/>
      <c r="BG1872" s="451"/>
      <c r="BH1872" s="451"/>
      <c r="BI1872" s="451"/>
      <c r="BJ1872" s="451"/>
      <c r="BK1872" s="451"/>
      <c r="BL1872" s="451"/>
      <c r="BM1872" s="451"/>
      <c r="BN1872" s="451"/>
      <c r="BO1872" s="451"/>
      <c r="BP1872" s="451"/>
      <c r="BQ1872" s="451"/>
      <c r="BR1872" s="451"/>
      <c r="BS1872" s="451"/>
      <c r="BT1872" s="451"/>
      <c r="BU1872" s="451"/>
      <c r="BV1872" s="451"/>
      <c r="BW1872" s="451"/>
      <c r="BX1872" s="451"/>
      <c r="BY1872" s="451"/>
      <c r="BZ1872" s="451"/>
      <c r="CA1872" s="451"/>
      <c r="CB1872" s="451"/>
      <c r="CC1872" s="451"/>
      <c r="CD1872" s="451"/>
      <c r="CE1872" s="451"/>
      <c r="CF1872" s="451"/>
      <c r="CG1872" s="451"/>
      <c r="CH1872" s="451"/>
      <c r="CI1872" s="451"/>
      <c r="CJ1872" s="451"/>
      <c r="CK1872" s="451"/>
      <c r="CL1872" s="451"/>
      <c r="CM1872" s="451"/>
      <c r="CN1872" s="451"/>
      <c r="CO1872" s="451"/>
      <c r="CP1872" s="451"/>
      <c r="CQ1872" s="451"/>
      <c r="CR1872" s="451"/>
      <c r="CS1872" s="451"/>
      <c r="CT1872" s="451"/>
      <c r="CU1872" s="451"/>
      <c r="CV1872" s="451"/>
      <c r="CW1872" s="451"/>
      <c r="CX1872" s="451"/>
      <c r="CY1872" s="451"/>
      <c r="CZ1872" s="451"/>
      <c r="DA1872" s="451"/>
      <c r="DB1872" s="451"/>
      <c r="DC1872" s="451"/>
      <c r="DD1872" s="451"/>
      <c r="DE1872" s="451"/>
      <c r="DF1872" s="451"/>
      <c r="DG1872" s="451"/>
      <c r="DH1872" s="451"/>
      <c r="DI1872" s="451"/>
      <c r="DJ1872" s="451"/>
      <c r="DK1872" s="451"/>
      <c r="DL1872" s="451"/>
      <c r="DM1872" s="451"/>
      <c r="DN1872" s="451"/>
      <c r="DO1872" s="451"/>
      <c r="DP1872" s="451"/>
      <c r="DQ1872" s="451"/>
      <c r="DR1872" s="451"/>
      <c r="DS1872" s="451"/>
      <c r="DT1872" s="451"/>
      <c r="DU1872" s="451"/>
      <c r="DV1872" s="451"/>
      <c r="DW1872" s="451"/>
      <c r="DX1872" s="451"/>
      <c r="DY1872" s="451"/>
      <c r="DZ1872" s="451"/>
      <c r="EA1872" s="451"/>
      <c r="EB1872" s="451"/>
      <c r="EC1872" s="451"/>
      <c r="ED1872" s="451"/>
      <c r="EE1872" s="451"/>
      <c r="EF1872" s="451"/>
      <c r="EG1872" s="451"/>
      <c r="EH1872" s="451"/>
      <c r="EI1872" s="451"/>
      <c r="EJ1872" s="451"/>
      <c r="EK1872" s="451"/>
      <c r="EL1872" s="451"/>
      <c r="EM1872" s="451"/>
      <c r="EN1872" s="451"/>
      <c r="EO1872" s="451"/>
      <c r="EP1872" s="451"/>
      <c r="EQ1872" s="451"/>
      <c r="ER1872" s="451"/>
      <c r="ES1872" s="451"/>
      <c r="ET1872" s="451"/>
      <c r="EU1872" s="451"/>
      <c r="EV1872" s="451"/>
      <c r="EW1872" s="451"/>
      <c r="EX1872" s="451"/>
      <c r="EY1872" s="451"/>
      <c r="EZ1872" s="451"/>
      <c r="FA1872" s="451"/>
      <c r="FB1872" s="451"/>
      <c r="FC1872" s="451"/>
      <c r="FD1872" s="451"/>
      <c r="FE1872" s="451"/>
      <c r="FF1872" s="451"/>
      <c r="FG1872" s="451"/>
      <c r="FH1872" s="451"/>
      <c r="FI1872" s="451"/>
      <c r="FJ1872" s="451"/>
      <c r="FK1872" s="451"/>
      <c r="FL1872" s="451"/>
      <c r="FM1872" s="451"/>
      <c r="FN1872" s="451"/>
      <c r="FO1872" s="451"/>
      <c r="FP1872" s="451"/>
      <c r="FQ1872" s="451"/>
      <c r="FR1872" s="451"/>
      <c r="FS1872" s="451"/>
      <c r="FT1872" s="451"/>
      <c r="FU1872" s="451"/>
      <c r="FV1872" s="451"/>
      <c r="FW1872" s="451"/>
      <c r="FX1872" s="451"/>
      <c r="FY1872" s="451"/>
      <c r="FZ1872" s="451"/>
      <c r="GA1872" s="451"/>
      <c r="GB1872" s="451"/>
      <c r="GC1872" s="451"/>
      <c r="GD1872" s="451"/>
      <c r="GE1872" s="451"/>
      <c r="GF1872" s="451"/>
      <c r="GG1872" s="451"/>
      <c r="GH1872" s="451"/>
      <c r="GI1872" s="451"/>
      <c r="GJ1872" s="451"/>
      <c r="GK1872" s="451"/>
      <c r="GL1872" s="451"/>
      <c r="GM1872" s="451"/>
      <c r="GN1872" s="451"/>
      <c r="GO1872" s="451"/>
      <c r="GP1872" s="451"/>
      <c r="GQ1872" s="451"/>
      <c r="GR1872" s="451"/>
      <c r="GS1872" s="451"/>
      <c r="GT1872" s="451"/>
      <c r="GU1872" s="451"/>
      <c r="GV1872" s="451"/>
      <c r="GW1872" s="451"/>
      <c r="GX1872" s="451"/>
      <c r="GY1872" s="451"/>
      <c r="GZ1872" s="451"/>
      <c r="HA1872" s="451"/>
      <c r="HB1872" s="451"/>
      <c r="HC1872" s="451"/>
      <c r="HD1872" s="451"/>
      <c r="HE1872" s="451"/>
      <c r="HF1872" s="451"/>
      <c r="HG1872" s="451"/>
      <c r="HH1872" s="451"/>
      <c r="HI1872" s="451"/>
      <c r="HJ1872" s="451"/>
      <c r="HK1872" s="451"/>
      <c r="HL1872" s="451"/>
      <c r="HM1872" s="451"/>
      <c r="HN1872" s="451"/>
      <c r="HO1872" s="451"/>
      <c r="HP1872" s="451"/>
      <c r="HQ1872" s="451"/>
      <c r="HR1872" s="451"/>
      <c r="HS1872" s="451"/>
      <c r="HT1872" s="451"/>
      <c r="HU1872" s="451"/>
      <c r="HV1872" s="451"/>
      <c r="HW1872" s="451"/>
      <c r="HX1872" s="451"/>
      <c r="HY1872" s="451"/>
      <c r="HZ1872" s="451"/>
      <c r="IA1872" s="451"/>
      <c r="IB1872" s="451"/>
      <c r="IC1872" s="451"/>
      <c r="ID1872" s="451"/>
      <c r="IE1872" s="451"/>
      <c r="IF1872" s="451"/>
      <c r="IG1872" s="451"/>
      <c r="IH1872" s="451"/>
    </row>
    <row r="1873" spans="1:242" s="565" customFormat="1" hidden="1" x14ac:dyDescent="0.25">
      <c r="A1873" s="451"/>
      <c r="B1873" s="377">
        <v>164</v>
      </c>
      <c r="C1873" s="436">
        <v>44047</v>
      </c>
      <c r="D1873" s="377" t="s">
        <v>3509</v>
      </c>
      <c r="E1873" s="377" t="s">
        <v>3544</v>
      </c>
      <c r="F1873" s="377" t="s">
        <v>3700</v>
      </c>
      <c r="G1873" s="437" t="s">
        <v>561</v>
      </c>
      <c r="H1873" s="363"/>
      <c r="I1873" s="448">
        <v>425000</v>
      </c>
      <c r="J1873" s="434">
        <f t="shared" si="31"/>
        <v>1939240</v>
      </c>
      <c r="K1873" s="440" t="s">
        <v>3693</v>
      </c>
      <c r="L1873" s="380"/>
      <c r="M1873" s="451"/>
      <c r="N1873" s="380"/>
      <c r="O1873" s="380"/>
      <c r="P1873" s="380"/>
      <c r="Q1873" s="380"/>
      <c r="R1873" s="380"/>
      <c r="S1873" s="380"/>
      <c r="T1873" s="380"/>
      <c r="U1873" s="380"/>
      <c r="V1873" s="380"/>
      <c r="W1873" s="380"/>
      <c r="X1873" s="380"/>
      <c r="Y1873" s="380"/>
      <c r="Z1873" s="380"/>
      <c r="AA1873" s="380"/>
      <c r="AB1873" s="380"/>
      <c r="AC1873" s="380"/>
      <c r="AD1873" s="380"/>
      <c r="AE1873" s="380"/>
      <c r="AF1873" s="380"/>
      <c r="AG1873" s="380"/>
      <c r="AH1873" s="380"/>
      <c r="AI1873" s="380"/>
      <c r="AJ1873" s="451"/>
      <c r="AK1873" s="451"/>
      <c r="AL1873" s="451"/>
      <c r="AM1873" s="451"/>
      <c r="AN1873" s="451"/>
      <c r="AO1873" s="451"/>
      <c r="AP1873" s="451"/>
      <c r="AQ1873" s="451"/>
      <c r="AR1873" s="451"/>
      <c r="AS1873" s="451"/>
      <c r="AT1873" s="451"/>
      <c r="AU1873" s="451"/>
      <c r="AV1873" s="451"/>
      <c r="AW1873" s="451"/>
      <c r="AX1873" s="451"/>
      <c r="AY1873" s="451"/>
      <c r="AZ1873" s="451"/>
      <c r="BA1873" s="451"/>
      <c r="BB1873" s="451"/>
      <c r="BC1873" s="451"/>
      <c r="BD1873" s="451"/>
      <c r="BE1873" s="451"/>
      <c r="BF1873" s="451"/>
      <c r="BG1873" s="451"/>
      <c r="BH1873" s="451"/>
      <c r="BI1873" s="451"/>
      <c r="BJ1873" s="451"/>
      <c r="BK1873" s="451"/>
      <c r="BL1873" s="451"/>
      <c r="BM1873" s="451"/>
      <c r="BN1873" s="451"/>
      <c r="BO1873" s="451"/>
      <c r="BP1873" s="451"/>
      <c r="BQ1873" s="451"/>
      <c r="BR1873" s="451"/>
      <c r="BS1873" s="451"/>
      <c r="BT1873" s="451"/>
      <c r="BU1873" s="451"/>
      <c r="BV1873" s="451"/>
      <c r="BW1873" s="451"/>
      <c r="BX1873" s="451"/>
      <c r="BY1873" s="451"/>
      <c r="BZ1873" s="451"/>
      <c r="CA1873" s="451"/>
      <c r="CB1873" s="451"/>
      <c r="CC1873" s="451"/>
      <c r="CD1873" s="451"/>
      <c r="CE1873" s="451"/>
      <c r="CF1873" s="451"/>
      <c r="CG1873" s="451"/>
      <c r="CH1873" s="451"/>
      <c r="CI1873" s="451"/>
      <c r="CJ1873" s="451"/>
      <c r="CK1873" s="451"/>
      <c r="CL1873" s="451"/>
      <c r="CM1873" s="451"/>
      <c r="CN1873" s="451"/>
      <c r="CO1873" s="451"/>
      <c r="CP1873" s="451"/>
      <c r="CQ1873" s="451"/>
      <c r="CR1873" s="451"/>
      <c r="CS1873" s="451"/>
      <c r="CT1873" s="451"/>
      <c r="CU1873" s="451"/>
      <c r="CV1873" s="451"/>
      <c r="CW1873" s="451"/>
      <c r="CX1873" s="451"/>
      <c r="CY1873" s="451"/>
      <c r="CZ1873" s="451"/>
      <c r="DA1873" s="451"/>
      <c r="DB1873" s="451"/>
      <c r="DC1873" s="451"/>
      <c r="DD1873" s="451"/>
      <c r="DE1873" s="451"/>
      <c r="DF1873" s="451"/>
      <c r="DG1873" s="451"/>
      <c r="DH1873" s="451"/>
      <c r="DI1873" s="451"/>
      <c r="DJ1873" s="451"/>
      <c r="DK1873" s="451"/>
      <c r="DL1873" s="451"/>
      <c r="DM1873" s="451"/>
      <c r="DN1873" s="451"/>
      <c r="DO1873" s="451"/>
      <c r="DP1873" s="451"/>
      <c r="DQ1873" s="451"/>
      <c r="DR1873" s="451"/>
      <c r="DS1873" s="451"/>
      <c r="DT1873" s="451"/>
      <c r="DU1873" s="451"/>
      <c r="DV1873" s="451"/>
      <c r="DW1873" s="451"/>
      <c r="DX1873" s="451"/>
      <c r="DY1873" s="451"/>
      <c r="DZ1873" s="451"/>
      <c r="EA1873" s="451"/>
      <c r="EB1873" s="451"/>
      <c r="EC1873" s="451"/>
      <c r="ED1873" s="451"/>
      <c r="EE1873" s="451"/>
      <c r="EF1873" s="451"/>
      <c r="EG1873" s="451"/>
      <c r="EH1873" s="451"/>
      <c r="EI1873" s="451"/>
      <c r="EJ1873" s="451"/>
      <c r="EK1873" s="451"/>
      <c r="EL1873" s="451"/>
      <c r="EM1873" s="451"/>
      <c r="EN1873" s="451"/>
      <c r="EO1873" s="451"/>
      <c r="EP1873" s="451"/>
      <c r="EQ1873" s="451"/>
      <c r="ER1873" s="451"/>
      <c r="ES1873" s="451"/>
      <c r="ET1873" s="451"/>
      <c r="EU1873" s="451"/>
      <c r="EV1873" s="451"/>
      <c r="EW1873" s="451"/>
      <c r="EX1873" s="451"/>
      <c r="EY1873" s="451"/>
      <c r="EZ1873" s="451"/>
      <c r="FA1873" s="451"/>
      <c r="FB1873" s="451"/>
      <c r="FC1873" s="451"/>
      <c r="FD1873" s="451"/>
      <c r="FE1873" s="451"/>
      <c r="FF1873" s="451"/>
      <c r="FG1873" s="451"/>
      <c r="FH1873" s="451"/>
      <c r="FI1873" s="451"/>
      <c r="FJ1873" s="451"/>
      <c r="FK1873" s="451"/>
      <c r="FL1873" s="451"/>
      <c r="FM1873" s="451"/>
      <c r="FN1873" s="451"/>
      <c r="FO1873" s="451"/>
      <c r="FP1873" s="451"/>
      <c r="FQ1873" s="451"/>
      <c r="FR1873" s="451"/>
      <c r="FS1873" s="451"/>
      <c r="FT1873" s="451"/>
      <c r="FU1873" s="451"/>
      <c r="FV1873" s="451"/>
      <c r="FW1873" s="451"/>
      <c r="FX1873" s="451"/>
      <c r="FY1873" s="451"/>
      <c r="FZ1873" s="451"/>
      <c r="GA1873" s="451"/>
      <c r="GB1873" s="451"/>
      <c r="GC1873" s="451"/>
      <c r="GD1873" s="451"/>
      <c r="GE1873" s="451"/>
      <c r="GF1873" s="451"/>
      <c r="GG1873" s="451"/>
      <c r="GH1873" s="451"/>
      <c r="GI1873" s="451"/>
      <c r="GJ1873" s="451"/>
      <c r="GK1873" s="451"/>
      <c r="GL1873" s="451"/>
      <c r="GM1873" s="451"/>
      <c r="GN1873" s="451"/>
      <c r="GO1873" s="451"/>
      <c r="GP1873" s="451"/>
      <c r="GQ1873" s="451"/>
      <c r="GR1873" s="451"/>
      <c r="GS1873" s="451"/>
      <c r="GT1873" s="451"/>
      <c r="GU1873" s="451"/>
      <c r="GV1873" s="451"/>
      <c r="GW1873" s="451"/>
      <c r="GX1873" s="451"/>
      <c r="GY1873" s="451"/>
      <c r="GZ1873" s="451"/>
      <c r="HA1873" s="451"/>
      <c r="HB1873" s="451"/>
      <c r="HC1873" s="451"/>
      <c r="HD1873" s="451"/>
      <c r="HE1873" s="451"/>
      <c r="HF1873" s="451"/>
      <c r="HG1873" s="451"/>
      <c r="HH1873" s="451"/>
      <c r="HI1873" s="451"/>
      <c r="HJ1873" s="451"/>
      <c r="HK1873" s="451"/>
      <c r="HL1873" s="451"/>
      <c r="HM1873" s="451"/>
      <c r="HN1873" s="451"/>
      <c r="HO1873" s="451"/>
      <c r="HP1873" s="451"/>
      <c r="HQ1873" s="451"/>
      <c r="HR1873" s="451"/>
      <c r="HS1873" s="451"/>
      <c r="HT1873" s="451"/>
      <c r="HU1873" s="451"/>
      <c r="HV1873" s="451"/>
      <c r="HW1873" s="451"/>
      <c r="HX1873" s="451"/>
      <c r="HY1873" s="451"/>
      <c r="HZ1873" s="451"/>
      <c r="IA1873" s="451"/>
      <c r="IB1873" s="451"/>
      <c r="IC1873" s="451"/>
      <c r="ID1873" s="451"/>
      <c r="IE1873" s="451"/>
      <c r="IF1873" s="451"/>
      <c r="IG1873" s="451"/>
      <c r="IH1873" s="451"/>
    </row>
    <row r="1874" spans="1:242" hidden="1" x14ac:dyDescent="0.25">
      <c r="B1874" s="206">
        <v>165</v>
      </c>
      <c r="C1874" s="435">
        <v>44048</v>
      </c>
      <c r="D1874" s="429" t="s">
        <v>3568</v>
      </c>
      <c r="E1874" s="206"/>
      <c r="G1874" s="208"/>
      <c r="H1874" s="285">
        <v>16635760</v>
      </c>
      <c r="I1874" s="210"/>
      <c r="J1874" s="434">
        <f t="shared" si="31"/>
        <v>18575000</v>
      </c>
      <c r="K1874" s="212" t="s">
        <v>3695</v>
      </c>
    </row>
    <row r="1875" spans="1:242" hidden="1" x14ac:dyDescent="0.25">
      <c r="B1875" s="206">
        <v>166</v>
      </c>
      <c r="C1875" s="435">
        <v>44048</v>
      </c>
      <c r="D1875" s="206" t="s">
        <v>3569</v>
      </c>
      <c r="E1875" s="206"/>
      <c r="F1875" s="206" t="s">
        <v>3580</v>
      </c>
      <c r="G1875" s="208" t="s">
        <v>2882</v>
      </c>
      <c r="H1875" s="285"/>
      <c r="I1875" s="210">
        <v>1940000</v>
      </c>
      <c r="J1875" s="434">
        <f t="shared" si="31"/>
        <v>16635000</v>
      </c>
      <c r="K1875" s="212" t="s">
        <v>3267</v>
      </c>
    </row>
    <row r="1876" spans="1:242" hidden="1" x14ac:dyDescent="0.25">
      <c r="B1876" s="206">
        <v>167</v>
      </c>
      <c r="C1876" s="435">
        <v>44048</v>
      </c>
      <c r="D1876" s="206" t="s">
        <v>3570</v>
      </c>
      <c r="E1876" s="206"/>
      <c r="F1876" s="206" t="s">
        <v>3581</v>
      </c>
      <c r="G1876" s="208" t="s">
        <v>2302</v>
      </c>
      <c r="H1876" s="285"/>
      <c r="I1876" s="210">
        <v>520000</v>
      </c>
      <c r="J1876" s="434">
        <f t="shared" si="31"/>
        <v>16115000</v>
      </c>
      <c r="K1876" s="212" t="s">
        <v>3267</v>
      </c>
    </row>
    <row r="1877" spans="1:242" hidden="1" x14ac:dyDescent="0.25">
      <c r="B1877" s="206">
        <v>168</v>
      </c>
      <c r="C1877" s="435">
        <v>44048</v>
      </c>
      <c r="D1877" s="449" t="s">
        <v>3571</v>
      </c>
      <c r="E1877" s="206"/>
      <c r="F1877" s="206" t="s">
        <v>3582</v>
      </c>
      <c r="G1877" s="208" t="s">
        <v>3138</v>
      </c>
      <c r="H1877" s="285"/>
      <c r="I1877" s="210">
        <v>2360000</v>
      </c>
      <c r="J1877" s="434">
        <f t="shared" si="31"/>
        <v>13755000</v>
      </c>
      <c r="K1877" s="212" t="s">
        <v>3267</v>
      </c>
    </row>
    <row r="1878" spans="1:242" hidden="1" x14ac:dyDescent="0.25">
      <c r="B1878" s="206">
        <v>169</v>
      </c>
      <c r="C1878" s="435">
        <v>44048</v>
      </c>
      <c r="D1878" s="449" t="s">
        <v>3572</v>
      </c>
      <c r="F1878" s="206" t="s">
        <v>3583</v>
      </c>
      <c r="G1878" s="208" t="s">
        <v>787</v>
      </c>
      <c r="H1878" s="285"/>
      <c r="I1878" s="210">
        <v>151438</v>
      </c>
      <c r="J1878" s="434">
        <f t="shared" si="31"/>
        <v>13603562</v>
      </c>
      <c r="K1878" s="212" t="s">
        <v>3593</v>
      </c>
    </row>
    <row r="1879" spans="1:242" s="565" customFormat="1" hidden="1" x14ac:dyDescent="0.25">
      <c r="A1879" s="451"/>
      <c r="B1879" s="377">
        <v>170</v>
      </c>
      <c r="C1879" s="436">
        <v>44048</v>
      </c>
      <c r="D1879" s="450" t="s">
        <v>3573</v>
      </c>
      <c r="E1879" s="377" t="s">
        <v>3584</v>
      </c>
      <c r="F1879" s="377"/>
      <c r="G1879" s="437" t="s">
        <v>787</v>
      </c>
      <c r="H1879" s="363"/>
      <c r="I1879" s="448">
        <v>1000000</v>
      </c>
      <c r="J1879" s="434">
        <f t="shared" si="31"/>
        <v>12603562</v>
      </c>
      <c r="K1879" s="440" t="s">
        <v>3663</v>
      </c>
      <c r="L1879" s="380"/>
      <c r="M1879" s="451"/>
      <c r="N1879" s="380"/>
      <c r="O1879" s="380"/>
      <c r="P1879" s="380"/>
      <c r="Q1879" s="380"/>
      <c r="R1879" s="380"/>
      <c r="S1879" s="380"/>
      <c r="T1879" s="380"/>
      <c r="U1879" s="380"/>
      <c r="V1879" s="380"/>
      <c r="W1879" s="380"/>
      <c r="X1879" s="380"/>
      <c r="Y1879" s="380"/>
      <c r="Z1879" s="380"/>
      <c r="AA1879" s="380"/>
      <c r="AB1879" s="380"/>
      <c r="AC1879" s="380"/>
      <c r="AD1879" s="380"/>
      <c r="AE1879" s="380"/>
      <c r="AF1879" s="380"/>
      <c r="AG1879" s="380"/>
      <c r="AH1879" s="380"/>
      <c r="AI1879" s="380"/>
      <c r="AJ1879" s="451"/>
      <c r="AK1879" s="451"/>
      <c r="AL1879" s="451"/>
      <c r="AM1879" s="451"/>
      <c r="AN1879" s="451"/>
      <c r="AO1879" s="451"/>
      <c r="AP1879" s="451"/>
      <c r="AQ1879" s="451"/>
      <c r="AR1879" s="451"/>
      <c r="AS1879" s="451"/>
      <c r="AT1879" s="451"/>
      <c r="AU1879" s="451"/>
      <c r="AV1879" s="451"/>
      <c r="AW1879" s="451"/>
      <c r="AX1879" s="451"/>
      <c r="AY1879" s="451"/>
      <c r="AZ1879" s="451"/>
      <c r="BA1879" s="451"/>
      <c r="BB1879" s="451"/>
      <c r="BC1879" s="451"/>
      <c r="BD1879" s="451"/>
      <c r="BE1879" s="451"/>
      <c r="BF1879" s="451"/>
      <c r="BG1879" s="451"/>
      <c r="BH1879" s="451"/>
      <c r="BI1879" s="451"/>
      <c r="BJ1879" s="451"/>
      <c r="BK1879" s="451"/>
      <c r="BL1879" s="451"/>
      <c r="BM1879" s="451"/>
      <c r="BN1879" s="451"/>
      <c r="BO1879" s="451"/>
      <c r="BP1879" s="451"/>
      <c r="BQ1879" s="451"/>
      <c r="BR1879" s="451"/>
      <c r="BS1879" s="451"/>
      <c r="BT1879" s="451"/>
      <c r="BU1879" s="451"/>
      <c r="BV1879" s="451"/>
      <c r="BW1879" s="451"/>
      <c r="BX1879" s="451"/>
      <c r="BY1879" s="451"/>
      <c r="BZ1879" s="451"/>
      <c r="CA1879" s="451"/>
      <c r="CB1879" s="451"/>
      <c r="CC1879" s="451"/>
      <c r="CD1879" s="451"/>
      <c r="CE1879" s="451"/>
      <c r="CF1879" s="451"/>
      <c r="CG1879" s="451"/>
      <c r="CH1879" s="451"/>
      <c r="CI1879" s="451"/>
      <c r="CJ1879" s="451"/>
      <c r="CK1879" s="451"/>
      <c r="CL1879" s="451"/>
      <c r="CM1879" s="451"/>
      <c r="CN1879" s="451"/>
      <c r="CO1879" s="451"/>
      <c r="CP1879" s="451"/>
      <c r="CQ1879" s="451"/>
      <c r="CR1879" s="451"/>
      <c r="CS1879" s="451"/>
      <c r="CT1879" s="451"/>
      <c r="CU1879" s="451"/>
      <c r="CV1879" s="451"/>
      <c r="CW1879" s="451"/>
      <c r="CX1879" s="451"/>
      <c r="CY1879" s="451"/>
      <c r="CZ1879" s="451"/>
      <c r="DA1879" s="451"/>
      <c r="DB1879" s="451"/>
      <c r="DC1879" s="451"/>
      <c r="DD1879" s="451"/>
      <c r="DE1879" s="451"/>
      <c r="DF1879" s="451"/>
      <c r="DG1879" s="451"/>
      <c r="DH1879" s="451"/>
      <c r="DI1879" s="451"/>
      <c r="DJ1879" s="451"/>
      <c r="DK1879" s="451"/>
      <c r="DL1879" s="451"/>
      <c r="DM1879" s="451"/>
      <c r="DN1879" s="451"/>
      <c r="DO1879" s="451"/>
      <c r="DP1879" s="451"/>
      <c r="DQ1879" s="451"/>
      <c r="DR1879" s="451"/>
      <c r="DS1879" s="451"/>
      <c r="DT1879" s="451"/>
      <c r="DU1879" s="451"/>
      <c r="DV1879" s="451"/>
      <c r="DW1879" s="451"/>
      <c r="DX1879" s="451"/>
      <c r="DY1879" s="451"/>
      <c r="DZ1879" s="451"/>
      <c r="EA1879" s="451"/>
      <c r="EB1879" s="451"/>
      <c r="EC1879" s="451"/>
      <c r="ED1879" s="451"/>
      <c r="EE1879" s="451"/>
      <c r="EF1879" s="451"/>
      <c r="EG1879" s="451"/>
      <c r="EH1879" s="451"/>
      <c r="EI1879" s="451"/>
      <c r="EJ1879" s="451"/>
      <c r="EK1879" s="451"/>
      <c r="EL1879" s="451"/>
      <c r="EM1879" s="451"/>
      <c r="EN1879" s="451"/>
      <c r="EO1879" s="451"/>
      <c r="EP1879" s="451"/>
      <c r="EQ1879" s="451"/>
      <c r="ER1879" s="451"/>
      <c r="ES1879" s="451"/>
      <c r="ET1879" s="451"/>
      <c r="EU1879" s="451"/>
      <c r="EV1879" s="451"/>
      <c r="EW1879" s="451"/>
      <c r="EX1879" s="451"/>
      <c r="EY1879" s="451"/>
      <c r="EZ1879" s="451"/>
      <c r="FA1879" s="451"/>
      <c r="FB1879" s="451"/>
      <c r="FC1879" s="451"/>
      <c r="FD1879" s="451"/>
      <c r="FE1879" s="451"/>
      <c r="FF1879" s="451"/>
      <c r="FG1879" s="451"/>
      <c r="FH1879" s="451"/>
      <c r="FI1879" s="451"/>
      <c r="FJ1879" s="451"/>
      <c r="FK1879" s="451"/>
      <c r="FL1879" s="451"/>
      <c r="FM1879" s="451"/>
      <c r="FN1879" s="451"/>
      <c r="FO1879" s="451"/>
      <c r="FP1879" s="451"/>
      <c r="FQ1879" s="451"/>
      <c r="FR1879" s="451"/>
      <c r="FS1879" s="451"/>
      <c r="FT1879" s="451"/>
      <c r="FU1879" s="451"/>
      <c r="FV1879" s="451"/>
      <c r="FW1879" s="451"/>
      <c r="FX1879" s="451"/>
      <c r="FY1879" s="451"/>
      <c r="FZ1879" s="451"/>
      <c r="GA1879" s="451"/>
      <c r="GB1879" s="451"/>
      <c r="GC1879" s="451"/>
      <c r="GD1879" s="451"/>
      <c r="GE1879" s="451"/>
      <c r="GF1879" s="451"/>
      <c r="GG1879" s="451"/>
      <c r="GH1879" s="451"/>
      <c r="GI1879" s="451"/>
      <c r="GJ1879" s="451"/>
      <c r="GK1879" s="451"/>
      <c r="GL1879" s="451"/>
      <c r="GM1879" s="451"/>
      <c r="GN1879" s="451"/>
      <c r="GO1879" s="451"/>
      <c r="GP1879" s="451"/>
      <c r="GQ1879" s="451"/>
      <c r="GR1879" s="451"/>
      <c r="GS1879" s="451"/>
      <c r="GT1879" s="451"/>
      <c r="GU1879" s="451"/>
      <c r="GV1879" s="451"/>
      <c r="GW1879" s="451"/>
      <c r="GX1879" s="451"/>
      <c r="GY1879" s="451"/>
      <c r="GZ1879" s="451"/>
      <c r="HA1879" s="451"/>
      <c r="HB1879" s="451"/>
      <c r="HC1879" s="451"/>
      <c r="HD1879" s="451"/>
      <c r="HE1879" s="451"/>
      <c r="HF1879" s="451"/>
      <c r="HG1879" s="451"/>
      <c r="HH1879" s="451"/>
      <c r="HI1879" s="451"/>
      <c r="HJ1879" s="451"/>
      <c r="HK1879" s="451"/>
      <c r="HL1879" s="451"/>
      <c r="HM1879" s="451"/>
      <c r="HN1879" s="451"/>
      <c r="HO1879" s="451"/>
      <c r="HP1879" s="451"/>
      <c r="HQ1879" s="451"/>
      <c r="HR1879" s="451"/>
      <c r="HS1879" s="451"/>
      <c r="HT1879" s="451"/>
      <c r="HU1879" s="451"/>
      <c r="HV1879" s="451"/>
      <c r="HW1879" s="451"/>
      <c r="HX1879" s="451"/>
      <c r="HY1879" s="451"/>
      <c r="HZ1879" s="451"/>
      <c r="IA1879" s="451"/>
      <c r="IB1879" s="451"/>
      <c r="IC1879" s="451"/>
      <c r="ID1879" s="451"/>
      <c r="IE1879" s="451"/>
      <c r="IF1879" s="451"/>
      <c r="IG1879" s="451"/>
      <c r="IH1879" s="451"/>
    </row>
    <row r="1880" spans="1:242" s="565" customFormat="1" hidden="1" x14ac:dyDescent="0.25">
      <c r="A1880" s="451"/>
      <c r="B1880" s="377">
        <v>171</v>
      </c>
      <c r="C1880" s="436">
        <v>44050</v>
      </c>
      <c r="D1880" s="450" t="s">
        <v>3574</v>
      </c>
      <c r="E1880" s="377" t="s">
        <v>3585</v>
      </c>
      <c r="F1880" s="451"/>
      <c r="G1880" s="437" t="s">
        <v>3592</v>
      </c>
      <c r="H1880" s="363"/>
      <c r="I1880" s="448">
        <v>3000000</v>
      </c>
      <c r="J1880" s="434">
        <f t="shared" si="31"/>
        <v>9603562</v>
      </c>
      <c r="K1880" s="440" t="s">
        <v>3664</v>
      </c>
      <c r="L1880" s="380"/>
      <c r="M1880" s="451"/>
      <c r="N1880" s="380"/>
      <c r="O1880" s="380"/>
      <c r="P1880" s="380"/>
      <c r="Q1880" s="380"/>
      <c r="R1880" s="380"/>
      <c r="S1880" s="380"/>
      <c r="T1880" s="380"/>
      <c r="U1880" s="380"/>
      <c r="V1880" s="380"/>
      <c r="W1880" s="380"/>
      <c r="X1880" s="380"/>
      <c r="Y1880" s="380"/>
      <c r="Z1880" s="380"/>
      <c r="AA1880" s="380"/>
      <c r="AB1880" s="380"/>
      <c r="AC1880" s="380"/>
      <c r="AD1880" s="380"/>
      <c r="AE1880" s="380"/>
      <c r="AF1880" s="380"/>
      <c r="AG1880" s="380"/>
      <c r="AH1880" s="380"/>
      <c r="AI1880" s="380"/>
      <c r="AJ1880" s="451"/>
      <c r="AK1880" s="451"/>
      <c r="AL1880" s="451"/>
      <c r="AM1880" s="451"/>
      <c r="AN1880" s="451"/>
      <c r="AO1880" s="451"/>
      <c r="AP1880" s="451"/>
      <c r="AQ1880" s="451"/>
      <c r="AR1880" s="451"/>
      <c r="AS1880" s="451"/>
      <c r="AT1880" s="451"/>
      <c r="AU1880" s="451"/>
      <c r="AV1880" s="451"/>
      <c r="AW1880" s="451"/>
      <c r="AX1880" s="451"/>
      <c r="AY1880" s="451"/>
      <c r="AZ1880" s="451"/>
      <c r="BA1880" s="451"/>
      <c r="BB1880" s="451"/>
      <c r="BC1880" s="451"/>
      <c r="BD1880" s="451"/>
      <c r="BE1880" s="451"/>
      <c r="BF1880" s="451"/>
      <c r="BG1880" s="451"/>
      <c r="BH1880" s="451"/>
      <c r="BI1880" s="451"/>
      <c r="BJ1880" s="451"/>
      <c r="BK1880" s="451"/>
      <c r="BL1880" s="451"/>
      <c r="BM1880" s="451"/>
      <c r="BN1880" s="451"/>
      <c r="BO1880" s="451"/>
      <c r="BP1880" s="451"/>
      <c r="BQ1880" s="451"/>
      <c r="BR1880" s="451"/>
      <c r="BS1880" s="451"/>
      <c r="BT1880" s="451"/>
      <c r="BU1880" s="451"/>
      <c r="BV1880" s="451"/>
      <c r="BW1880" s="451"/>
      <c r="BX1880" s="451"/>
      <c r="BY1880" s="451"/>
      <c r="BZ1880" s="451"/>
      <c r="CA1880" s="451"/>
      <c r="CB1880" s="451"/>
      <c r="CC1880" s="451"/>
      <c r="CD1880" s="451"/>
      <c r="CE1880" s="451"/>
      <c r="CF1880" s="451"/>
      <c r="CG1880" s="451"/>
      <c r="CH1880" s="451"/>
      <c r="CI1880" s="451"/>
      <c r="CJ1880" s="451"/>
      <c r="CK1880" s="451"/>
      <c r="CL1880" s="451"/>
      <c r="CM1880" s="451"/>
      <c r="CN1880" s="451"/>
      <c r="CO1880" s="451"/>
      <c r="CP1880" s="451"/>
      <c r="CQ1880" s="451"/>
      <c r="CR1880" s="451"/>
      <c r="CS1880" s="451"/>
      <c r="CT1880" s="451"/>
      <c r="CU1880" s="451"/>
      <c r="CV1880" s="451"/>
      <c r="CW1880" s="451"/>
      <c r="CX1880" s="451"/>
      <c r="CY1880" s="451"/>
      <c r="CZ1880" s="451"/>
      <c r="DA1880" s="451"/>
      <c r="DB1880" s="451"/>
      <c r="DC1880" s="451"/>
      <c r="DD1880" s="451"/>
      <c r="DE1880" s="451"/>
      <c r="DF1880" s="451"/>
      <c r="DG1880" s="451"/>
      <c r="DH1880" s="451"/>
      <c r="DI1880" s="451"/>
      <c r="DJ1880" s="451"/>
      <c r="DK1880" s="451"/>
      <c r="DL1880" s="451"/>
      <c r="DM1880" s="451"/>
      <c r="DN1880" s="451"/>
      <c r="DO1880" s="451"/>
      <c r="DP1880" s="451"/>
      <c r="DQ1880" s="451"/>
      <c r="DR1880" s="451"/>
      <c r="DS1880" s="451"/>
      <c r="DT1880" s="451"/>
      <c r="DU1880" s="451"/>
      <c r="DV1880" s="451"/>
      <c r="DW1880" s="451"/>
      <c r="DX1880" s="451"/>
      <c r="DY1880" s="451"/>
      <c r="DZ1880" s="451"/>
      <c r="EA1880" s="451"/>
      <c r="EB1880" s="451"/>
      <c r="EC1880" s="451"/>
      <c r="ED1880" s="451"/>
      <c r="EE1880" s="451"/>
      <c r="EF1880" s="451"/>
      <c r="EG1880" s="451"/>
      <c r="EH1880" s="451"/>
      <c r="EI1880" s="451"/>
      <c r="EJ1880" s="451"/>
      <c r="EK1880" s="451"/>
      <c r="EL1880" s="451"/>
      <c r="EM1880" s="451"/>
      <c r="EN1880" s="451"/>
      <c r="EO1880" s="451"/>
      <c r="EP1880" s="451"/>
      <c r="EQ1880" s="451"/>
      <c r="ER1880" s="451"/>
      <c r="ES1880" s="451"/>
      <c r="ET1880" s="451"/>
      <c r="EU1880" s="451"/>
      <c r="EV1880" s="451"/>
      <c r="EW1880" s="451"/>
      <c r="EX1880" s="451"/>
      <c r="EY1880" s="451"/>
      <c r="EZ1880" s="451"/>
      <c r="FA1880" s="451"/>
      <c r="FB1880" s="451"/>
      <c r="FC1880" s="451"/>
      <c r="FD1880" s="451"/>
      <c r="FE1880" s="451"/>
      <c r="FF1880" s="451"/>
      <c r="FG1880" s="451"/>
      <c r="FH1880" s="451"/>
      <c r="FI1880" s="451"/>
      <c r="FJ1880" s="451"/>
      <c r="FK1880" s="451"/>
      <c r="FL1880" s="451"/>
      <c r="FM1880" s="451"/>
      <c r="FN1880" s="451"/>
      <c r="FO1880" s="451"/>
      <c r="FP1880" s="451"/>
      <c r="FQ1880" s="451"/>
      <c r="FR1880" s="451"/>
      <c r="FS1880" s="451"/>
      <c r="FT1880" s="451"/>
      <c r="FU1880" s="451"/>
      <c r="FV1880" s="451"/>
      <c r="FW1880" s="451"/>
      <c r="FX1880" s="451"/>
      <c r="FY1880" s="451"/>
      <c r="FZ1880" s="451"/>
      <c r="GA1880" s="451"/>
      <c r="GB1880" s="451"/>
      <c r="GC1880" s="451"/>
      <c r="GD1880" s="451"/>
      <c r="GE1880" s="451"/>
      <c r="GF1880" s="451"/>
      <c r="GG1880" s="451"/>
      <c r="GH1880" s="451"/>
      <c r="GI1880" s="451"/>
      <c r="GJ1880" s="451"/>
      <c r="GK1880" s="451"/>
      <c r="GL1880" s="451"/>
      <c r="GM1880" s="451"/>
      <c r="GN1880" s="451"/>
      <c r="GO1880" s="451"/>
      <c r="GP1880" s="451"/>
      <c r="GQ1880" s="451"/>
      <c r="GR1880" s="451"/>
      <c r="GS1880" s="451"/>
      <c r="GT1880" s="451"/>
      <c r="GU1880" s="451"/>
      <c r="GV1880" s="451"/>
      <c r="GW1880" s="451"/>
      <c r="GX1880" s="451"/>
      <c r="GY1880" s="451"/>
      <c r="GZ1880" s="451"/>
      <c r="HA1880" s="451"/>
      <c r="HB1880" s="451"/>
      <c r="HC1880" s="451"/>
      <c r="HD1880" s="451"/>
      <c r="HE1880" s="451"/>
      <c r="HF1880" s="451"/>
      <c r="HG1880" s="451"/>
      <c r="HH1880" s="451"/>
      <c r="HI1880" s="451"/>
      <c r="HJ1880" s="451"/>
      <c r="HK1880" s="451"/>
      <c r="HL1880" s="451"/>
      <c r="HM1880" s="451"/>
      <c r="HN1880" s="451"/>
      <c r="HO1880" s="451"/>
      <c r="HP1880" s="451"/>
      <c r="HQ1880" s="451"/>
      <c r="HR1880" s="451"/>
      <c r="HS1880" s="451"/>
      <c r="HT1880" s="451"/>
      <c r="HU1880" s="451"/>
      <c r="HV1880" s="451"/>
      <c r="HW1880" s="451"/>
      <c r="HX1880" s="451"/>
      <c r="HY1880" s="451"/>
      <c r="HZ1880" s="451"/>
      <c r="IA1880" s="451"/>
      <c r="IB1880" s="451"/>
      <c r="IC1880" s="451"/>
      <c r="ID1880" s="451"/>
      <c r="IE1880" s="451"/>
      <c r="IF1880" s="451"/>
      <c r="IG1880" s="451"/>
      <c r="IH1880" s="451"/>
    </row>
    <row r="1881" spans="1:242" hidden="1" x14ac:dyDescent="0.25">
      <c r="B1881" s="206">
        <v>172</v>
      </c>
      <c r="C1881" s="435">
        <v>44051</v>
      </c>
      <c r="D1881" s="449" t="s">
        <v>3575</v>
      </c>
      <c r="E1881" s="206"/>
      <c r="F1881" s="206" t="s">
        <v>3586</v>
      </c>
      <c r="G1881" s="208" t="s">
        <v>343</v>
      </c>
      <c r="H1881" s="285"/>
      <c r="I1881" s="210">
        <v>701000</v>
      </c>
      <c r="J1881" s="434">
        <f t="shared" si="31"/>
        <v>8902562</v>
      </c>
      <c r="K1881" s="212" t="s">
        <v>3267</v>
      </c>
    </row>
    <row r="1882" spans="1:242" hidden="1" x14ac:dyDescent="0.25">
      <c r="B1882" s="206">
        <v>173</v>
      </c>
      <c r="C1882" s="435">
        <v>44051</v>
      </c>
      <c r="D1882" s="449" t="s">
        <v>3576</v>
      </c>
      <c r="E1882" s="206"/>
      <c r="F1882" s="206" t="s">
        <v>3587</v>
      </c>
      <c r="G1882" s="208" t="s">
        <v>651</v>
      </c>
      <c r="H1882" s="285"/>
      <c r="I1882" s="210">
        <v>500000</v>
      </c>
      <c r="J1882" s="434">
        <f t="shared" si="31"/>
        <v>8402562</v>
      </c>
      <c r="K1882" s="212" t="s">
        <v>3267</v>
      </c>
    </row>
    <row r="1883" spans="1:242" s="565" customFormat="1" hidden="1" x14ac:dyDescent="0.25">
      <c r="A1883" s="451"/>
      <c r="B1883" s="377">
        <v>174</v>
      </c>
      <c r="C1883" s="436">
        <v>44053</v>
      </c>
      <c r="D1883" s="451" t="s">
        <v>3634</v>
      </c>
      <c r="E1883" s="377" t="s">
        <v>3588</v>
      </c>
      <c r="F1883" s="377"/>
      <c r="G1883" s="437" t="s">
        <v>559</v>
      </c>
      <c r="H1883" s="363"/>
      <c r="I1883" s="448">
        <v>498700</v>
      </c>
      <c r="J1883" s="434">
        <f t="shared" si="31"/>
        <v>7903862</v>
      </c>
      <c r="K1883" s="440" t="s">
        <v>3694</v>
      </c>
      <c r="L1883" s="380"/>
      <c r="M1883" s="451"/>
      <c r="N1883" s="380"/>
      <c r="O1883" s="380"/>
      <c r="P1883" s="380"/>
      <c r="Q1883" s="380"/>
      <c r="R1883" s="380"/>
      <c r="S1883" s="380"/>
      <c r="T1883" s="380"/>
      <c r="U1883" s="380"/>
      <c r="V1883" s="380"/>
      <c r="W1883" s="380"/>
      <c r="X1883" s="380"/>
      <c r="Y1883" s="380"/>
      <c r="Z1883" s="380"/>
      <c r="AA1883" s="380"/>
      <c r="AB1883" s="380"/>
      <c r="AC1883" s="380"/>
      <c r="AD1883" s="380"/>
      <c r="AE1883" s="380"/>
      <c r="AF1883" s="380"/>
      <c r="AG1883" s="380"/>
      <c r="AH1883" s="380"/>
      <c r="AI1883" s="380"/>
      <c r="AJ1883" s="451"/>
      <c r="AK1883" s="451"/>
      <c r="AL1883" s="451"/>
      <c r="AM1883" s="451"/>
      <c r="AN1883" s="451"/>
      <c r="AO1883" s="451"/>
      <c r="AP1883" s="451"/>
      <c r="AQ1883" s="451"/>
      <c r="AR1883" s="451"/>
      <c r="AS1883" s="451"/>
      <c r="AT1883" s="451"/>
      <c r="AU1883" s="451"/>
      <c r="AV1883" s="451"/>
      <c r="AW1883" s="451"/>
      <c r="AX1883" s="451"/>
      <c r="AY1883" s="451"/>
      <c r="AZ1883" s="451"/>
      <c r="BA1883" s="451"/>
      <c r="BB1883" s="451"/>
      <c r="BC1883" s="451"/>
      <c r="BD1883" s="451"/>
      <c r="BE1883" s="451"/>
      <c r="BF1883" s="451"/>
      <c r="BG1883" s="451"/>
      <c r="BH1883" s="451"/>
      <c r="BI1883" s="451"/>
      <c r="BJ1883" s="451"/>
      <c r="BK1883" s="451"/>
      <c r="BL1883" s="451"/>
      <c r="BM1883" s="451"/>
      <c r="BN1883" s="451"/>
      <c r="BO1883" s="451"/>
      <c r="BP1883" s="451"/>
      <c r="BQ1883" s="451"/>
      <c r="BR1883" s="451"/>
      <c r="BS1883" s="451"/>
      <c r="BT1883" s="451"/>
      <c r="BU1883" s="451"/>
      <c r="BV1883" s="451"/>
      <c r="BW1883" s="451"/>
      <c r="BX1883" s="451"/>
      <c r="BY1883" s="451"/>
      <c r="BZ1883" s="451"/>
      <c r="CA1883" s="451"/>
      <c r="CB1883" s="451"/>
      <c r="CC1883" s="451"/>
      <c r="CD1883" s="451"/>
      <c r="CE1883" s="451"/>
      <c r="CF1883" s="451"/>
      <c r="CG1883" s="451"/>
      <c r="CH1883" s="451"/>
      <c r="CI1883" s="451"/>
      <c r="CJ1883" s="451"/>
      <c r="CK1883" s="451"/>
      <c r="CL1883" s="451"/>
      <c r="CM1883" s="451"/>
      <c r="CN1883" s="451"/>
      <c r="CO1883" s="451"/>
      <c r="CP1883" s="451"/>
      <c r="CQ1883" s="451"/>
      <c r="CR1883" s="451"/>
      <c r="CS1883" s="451"/>
      <c r="CT1883" s="451"/>
      <c r="CU1883" s="451"/>
      <c r="CV1883" s="451"/>
      <c r="CW1883" s="451"/>
      <c r="CX1883" s="451"/>
      <c r="CY1883" s="451"/>
      <c r="CZ1883" s="451"/>
      <c r="DA1883" s="451"/>
      <c r="DB1883" s="451"/>
      <c r="DC1883" s="451"/>
      <c r="DD1883" s="451"/>
      <c r="DE1883" s="451"/>
      <c r="DF1883" s="451"/>
      <c r="DG1883" s="451"/>
      <c r="DH1883" s="451"/>
      <c r="DI1883" s="451"/>
      <c r="DJ1883" s="451"/>
      <c r="DK1883" s="451"/>
      <c r="DL1883" s="451"/>
      <c r="DM1883" s="451"/>
      <c r="DN1883" s="451"/>
      <c r="DO1883" s="451"/>
      <c r="DP1883" s="451"/>
      <c r="DQ1883" s="451"/>
      <c r="DR1883" s="451"/>
      <c r="DS1883" s="451"/>
      <c r="DT1883" s="451"/>
      <c r="DU1883" s="451"/>
      <c r="DV1883" s="451"/>
      <c r="DW1883" s="451"/>
      <c r="DX1883" s="451"/>
      <c r="DY1883" s="451"/>
      <c r="DZ1883" s="451"/>
      <c r="EA1883" s="451"/>
      <c r="EB1883" s="451"/>
      <c r="EC1883" s="451"/>
      <c r="ED1883" s="451"/>
      <c r="EE1883" s="451"/>
      <c r="EF1883" s="451"/>
      <c r="EG1883" s="451"/>
      <c r="EH1883" s="451"/>
      <c r="EI1883" s="451"/>
      <c r="EJ1883" s="451"/>
      <c r="EK1883" s="451"/>
      <c r="EL1883" s="451"/>
      <c r="EM1883" s="451"/>
      <c r="EN1883" s="451"/>
      <c r="EO1883" s="451"/>
      <c r="EP1883" s="451"/>
      <c r="EQ1883" s="451"/>
      <c r="ER1883" s="451"/>
      <c r="ES1883" s="451"/>
      <c r="ET1883" s="451"/>
      <c r="EU1883" s="451"/>
      <c r="EV1883" s="451"/>
      <c r="EW1883" s="451"/>
      <c r="EX1883" s="451"/>
      <c r="EY1883" s="451"/>
      <c r="EZ1883" s="451"/>
      <c r="FA1883" s="451"/>
      <c r="FB1883" s="451"/>
      <c r="FC1883" s="451"/>
      <c r="FD1883" s="451"/>
      <c r="FE1883" s="451"/>
      <c r="FF1883" s="451"/>
      <c r="FG1883" s="451"/>
      <c r="FH1883" s="451"/>
      <c r="FI1883" s="451"/>
      <c r="FJ1883" s="451"/>
      <c r="FK1883" s="451"/>
      <c r="FL1883" s="451"/>
      <c r="FM1883" s="451"/>
      <c r="FN1883" s="451"/>
      <c r="FO1883" s="451"/>
      <c r="FP1883" s="451"/>
      <c r="FQ1883" s="451"/>
      <c r="FR1883" s="451"/>
      <c r="FS1883" s="451"/>
      <c r="FT1883" s="451"/>
      <c r="FU1883" s="451"/>
      <c r="FV1883" s="451"/>
      <c r="FW1883" s="451"/>
      <c r="FX1883" s="451"/>
      <c r="FY1883" s="451"/>
      <c r="FZ1883" s="451"/>
      <c r="GA1883" s="451"/>
      <c r="GB1883" s="451"/>
      <c r="GC1883" s="451"/>
      <c r="GD1883" s="451"/>
      <c r="GE1883" s="451"/>
      <c r="GF1883" s="451"/>
      <c r="GG1883" s="451"/>
      <c r="GH1883" s="451"/>
      <c r="GI1883" s="451"/>
      <c r="GJ1883" s="451"/>
      <c r="GK1883" s="451"/>
      <c r="GL1883" s="451"/>
      <c r="GM1883" s="451"/>
      <c r="GN1883" s="451"/>
      <c r="GO1883" s="451"/>
      <c r="GP1883" s="451"/>
      <c r="GQ1883" s="451"/>
      <c r="GR1883" s="451"/>
      <c r="GS1883" s="451"/>
      <c r="GT1883" s="451"/>
      <c r="GU1883" s="451"/>
      <c r="GV1883" s="451"/>
      <c r="GW1883" s="451"/>
      <c r="GX1883" s="451"/>
      <c r="GY1883" s="451"/>
      <c r="GZ1883" s="451"/>
      <c r="HA1883" s="451"/>
      <c r="HB1883" s="451"/>
      <c r="HC1883" s="451"/>
      <c r="HD1883" s="451"/>
      <c r="HE1883" s="451"/>
      <c r="HF1883" s="451"/>
      <c r="HG1883" s="451"/>
      <c r="HH1883" s="451"/>
      <c r="HI1883" s="451"/>
      <c r="HJ1883" s="451"/>
      <c r="HK1883" s="451"/>
      <c r="HL1883" s="451"/>
      <c r="HM1883" s="451"/>
      <c r="HN1883" s="451"/>
      <c r="HO1883" s="451"/>
      <c r="HP1883" s="451"/>
      <c r="HQ1883" s="451"/>
      <c r="HR1883" s="451"/>
      <c r="HS1883" s="451"/>
      <c r="HT1883" s="451"/>
      <c r="HU1883" s="451"/>
      <c r="HV1883" s="451"/>
      <c r="HW1883" s="451"/>
      <c r="HX1883" s="451"/>
      <c r="HY1883" s="451"/>
      <c r="HZ1883" s="451"/>
      <c r="IA1883" s="451"/>
      <c r="IB1883" s="451"/>
      <c r="IC1883" s="451"/>
      <c r="ID1883" s="451"/>
      <c r="IE1883" s="451"/>
      <c r="IF1883" s="451"/>
      <c r="IG1883" s="451"/>
      <c r="IH1883" s="451"/>
    </row>
    <row r="1884" spans="1:242" s="565" customFormat="1" hidden="1" x14ac:dyDescent="0.25">
      <c r="A1884" s="451"/>
      <c r="B1884" s="377">
        <v>175</v>
      </c>
      <c r="C1884" s="436">
        <v>44053</v>
      </c>
      <c r="D1884" s="450" t="s">
        <v>3577</v>
      </c>
      <c r="E1884" s="377" t="s">
        <v>3589</v>
      </c>
      <c r="F1884" s="377" t="s">
        <v>3624</v>
      </c>
      <c r="G1884" s="437" t="s">
        <v>3203</v>
      </c>
      <c r="H1884" s="363"/>
      <c r="I1884" s="445">
        <v>38000</v>
      </c>
      <c r="J1884" s="434">
        <f t="shared" si="31"/>
        <v>7865862</v>
      </c>
      <c r="K1884" s="440" t="s">
        <v>3633</v>
      </c>
      <c r="L1884" s="380"/>
      <c r="M1884" s="451"/>
      <c r="N1884" s="380"/>
      <c r="O1884" s="380"/>
      <c r="P1884" s="380"/>
      <c r="Q1884" s="380"/>
      <c r="R1884" s="380"/>
      <c r="S1884" s="380"/>
      <c r="T1884" s="380"/>
      <c r="U1884" s="380"/>
      <c r="V1884" s="380"/>
      <c r="W1884" s="380"/>
      <c r="X1884" s="380"/>
      <c r="Y1884" s="380"/>
      <c r="Z1884" s="380"/>
      <c r="AA1884" s="380"/>
      <c r="AB1884" s="380"/>
      <c r="AC1884" s="380"/>
      <c r="AD1884" s="380"/>
      <c r="AE1884" s="380"/>
      <c r="AF1884" s="380"/>
      <c r="AG1884" s="380"/>
      <c r="AH1884" s="380"/>
      <c r="AI1884" s="380"/>
      <c r="AJ1884" s="451"/>
      <c r="AK1884" s="451"/>
      <c r="AL1884" s="451"/>
      <c r="AM1884" s="451"/>
      <c r="AN1884" s="451"/>
      <c r="AO1884" s="451"/>
      <c r="AP1884" s="451"/>
      <c r="AQ1884" s="451"/>
      <c r="AR1884" s="451"/>
      <c r="AS1884" s="451"/>
      <c r="AT1884" s="451"/>
      <c r="AU1884" s="451"/>
      <c r="AV1884" s="451"/>
      <c r="AW1884" s="451"/>
      <c r="AX1884" s="451"/>
      <c r="AY1884" s="451"/>
      <c r="AZ1884" s="451"/>
      <c r="BA1884" s="451"/>
      <c r="BB1884" s="451"/>
      <c r="BC1884" s="451"/>
      <c r="BD1884" s="451"/>
      <c r="BE1884" s="451"/>
      <c r="BF1884" s="451"/>
      <c r="BG1884" s="451"/>
      <c r="BH1884" s="451"/>
      <c r="BI1884" s="451"/>
      <c r="BJ1884" s="451"/>
      <c r="BK1884" s="451"/>
      <c r="BL1884" s="451"/>
      <c r="BM1884" s="451"/>
      <c r="BN1884" s="451"/>
      <c r="BO1884" s="451"/>
      <c r="BP1884" s="451"/>
      <c r="BQ1884" s="451"/>
      <c r="BR1884" s="451"/>
      <c r="BS1884" s="451"/>
      <c r="BT1884" s="451"/>
      <c r="BU1884" s="451"/>
      <c r="BV1884" s="451"/>
      <c r="BW1884" s="451"/>
      <c r="BX1884" s="451"/>
      <c r="BY1884" s="451"/>
      <c r="BZ1884" s="451"/>
      <c r="CA1884" s="451"/>
      <c r="CB1884" s="451"/>
      <c r="CC1884" s="451"/>
      <c r="CD1884" s="451"/>
      <c r="CE1884" s="451"/>
      <c r="CF1884" s="451"/>
      <c r="CG1884" s="451"/>
      <c r="CH1884" s="451"/>
      <c r="CI1884" s="451"/>
      <c r="CJ1884" s="451"/>
      <c r="CK1884" s="451"/>
      <c r="CL1884" s="451"/>
      <c r="CM1884" s="451"/>
      <c r="CN1884" s="451"/>
      <c r="CO1884" s="451"/>
      <c r="CP1884" s="451"/>
      <c r="CQ1884" s="451"/>
      <c r="CR1884" s="451"/>
      <c r="CS1884" s="451"/>
      <c r="CT1884" s="451"/>
      <c r="CU1884" s="451"/>
      <c r="CV1884" s="451"/>
      <c r="CW1884" s="451"/>
      <c r="CX1884" s="451"/>
      <c r="CY1884" s="451"/>
      <c r="CZ1884" s="451"/>
      <c r="DA1884" s="451"/>
      <c r="DB1884" s="451"/>
      <c r="DC1884" s="451"/>
      <c r="DD1884" s="451"/>
      <c r="DE1884" s="451"/>
      <c r="DF1884" s="451"/>
      <c r="DG1884" s="451"/>
      <c r="DH1884" s="451"/>
      <c r="DI1884" s="451"/>
      <c r="DJ1884" s="451"/>
      <c r="DK1884" s="451"/>
      <c r="DL1884" s="451"/>
      <c r="DM1884" s="451"/>
      <c r="DN1884" s="451"/>
      <c r="DO1884" s="451"/>
      <c r="DP1884" s="451"/>
      <c r="DQ1884" s="451"/>
      <c r="DR1884" s="451"/>
      <c r="DS1884" s="451"/>
      <c r="DT1884" s="451"/>
      <c r="DU1884" s="451"/>
      <c r="DV1884" s="451"/>
      <c r="DW1884" s="451"/>
      <c r="DX1884" s="451"/>
      <c r="DY1884" s="451"/>
      <c r="DZ1884" s="451"/>
      <c r="EA1884" s="451"/>
      <c r="EB1884" s="451"/>
      <c r="EC1884" s="451"/>
      <c r="ED1884" s="451"/>
      <c r="EE1884" s="451"/>
      <c r="EF1884" s="451"/>
      <c r="EG1884" s="451"/>
      <c r="EH1884" s="451"/>
      <c r="EI1884" s="451"/>
      <c r="EJ1884" s="451"/>
      <c r="EK1884" s="451"/>
      <c r="EL1884" s="451"/>
      <c r="EM1884" s="451"/>
      <c r="EN1884" s="451"/>
      <c r="EO1884" s="451"/>
      <c r="EP1884" s="451"/>
      <c r="EQ1884" s="451"/>
      <c r="ER1884" s="451"/>
      <c r="ES1884" s="451"/>
      <c r="ET1884" s="451"/>
      <c r="EU1884" s="451"/>
      <c r="EV1884" s="451"/>
      <c r="EW1884" s="451"/>
      <c r="EX1884" s="451"/>
      <c r="EY1884" s="451"/>
      <c r="EZ1884" s="451"/>
      <c r="FA1884" s="451"/>
      <c r="FB1884" s="451"/>
      <c r="FC1884" s="451"/>
      <c r="FD1884" s="451"/>
      <c r="FE1884" s="451"/>
      <c r="FF1884" s="451"/>
      <c r="FG1884" s="451"/>
      <c r="FH1884" s="451"/>
      <c r="FI1884" s="451"/>
      <c r="FJ1884" s="451"/>
      <c r="FK1884" s="451"/>
      <c r="FL1884" s="451"/>
      <c r="FM1884" s="451"/>
      <c r="FN1884" s="451"/>
      <c r="FO1884" s="451"/>
      <c r="FP1884" s="451"/>
      <c r="FQ1884" s="451"/>
      <c r="FR1884" s="451"/>
      <c r="FS1884" s="451"/>
      <c r="FT1884" s="451"/>
      <c r="FU1884" s="451"/>
      <c r="FV1884" s="451"/>
      <c r="FW1884" s="451"/>
      <c r="FX1884" s="451"/>
      <c r="FY1884" s="451"/>
      <c r="FZ1884" s="451"/>
      <c r="GA1884" s="451"/>
      <c r="GB1884" s="451"/>
      <c r="GC1884" s="451"/>
      <c r="GD1884" s="451"/>
      <c r="GE1884" s="451"/>
      <c r="GF1884" s="451"/>
      <c r="GG1884" s="451"/>
      <c r="GH1884" s="451"/>
      <c r="GI1884" s="451"/>
      <c r="GJ1884" s="451"/>
      <c r="GK1884" s="451"/>
      <c r="GL1884" s="451"/>
      <c r="GM1884" s="451"/>
      <c r="GN1884" s="451"/>
      <c r="GO1884" s="451"/>
      <c r="GP1884" s="451"/>
      <c r="GQ1884" s="451"/>
      <c r="GR1884" s="451"/>
      <c r="GS1884" s="451"/>
      <c r="GT1884" s="451"/>
      <c r="GU1884" s="451"/>
      <c r="GV1884" s="451"/>
      <c r="GW1884" s="451"/>
      <c r="GX1884" s="451"/>
      <c r="GY1884" s="451"/>
      <c r="GZ1884" s="451"/>
      <c r="HA1884" s="451"/>
      <c r="HB1884" s="451"/>
      <c r="HC1884" s="451"/>
      <c r="HD1884" s="451"/>
      <c r="HE1884" s="451"/>
      <c r="HF1884" s="451"/>
      <c r="HG1884" s="451"/>
      <c r="HH1884" s="451"/>
      <c r="HI1884" s="451"/>
      <c r="HJ1884" s="451"/>
      <c r="HK1884" s="451"/>
      <c r="HL1884" s="451"/>
      <c r="HM1884" s="451"/>
      <c r="HN1884" s="451"/>
      <c r="HO1884" s="451"/>
      <c r="HP1884" s="451"/>
      <c r="HQ1884" s="451"/>
      <c r="HR1884" s="451"/>
      <c r="HS1884" s="451"/>
      <c r="HT1884" s="451"/>
      <c r="HU1884" s="451"/>
      <c r="HV1884" s="451"/>
      <c r="HW1884" s="451"/>
      <c r="HX1884" s="451"/>
      <c r="HY1884" s="451"/>
      <c r="HZ1884" s="451"/>
      <c r="IA1884" s="451"/>
      <c r="IB1884" s="451"/>
      <c r="IC1884" s="451"/>
      <c r="ID1884" s="451"/>
      <c r="IE1884" s="451"/>
      <c r="IF1884" s="451"/>
      <c r="IG1884" s="451"/>
      <c r="IH1884" s="451"/>
    </row>
    <row r="1885" spans="1:242" hidden="1" x14ac:dyDescent="0.25">
      <c r="B1885" s="206">
        <v>176</v>
      </c>
      <c r="C1885" s="435">
        <v>44053</v>
      </c>
      <c r="D1885" s="449" t="s">
        <v>3578</v>
      </c>
      <c r="E1885" s="206"/>
      <c r="F1885" s="206" t="s">
        <v>3590</v>
      </c>
      <c r="G1885" s="208" t="s">
        <v>38</v>
      </c>
      <c r="H1885" s="285"/>
      <c r="I1885" s="210">
        <v>5900000</v>
      </c>
      <c r="J1885" s="434">
        <f t="shared" si="31"/>
        <v>1965862</v>
      </c>
      <c r="K1885" s="212" t="s">
        <v>3267</v>
      </c>
    </row>
    <row r="1886" spans="1:242" s="565" customFormat="1" hidden="1" x14ac:dyDescent="0.25">
      <c r="A1886" s="451"/>
      <c r="B1886" s="377">
        <v>177</v>
      </c>
      <c r="C1886" s="436">
        <v>44053</v>
      </c>
      <c r="D1886" s="450" t="s">
        <v>3579</v>
      </c>
      <c r="E1886" s="377" t="s">
        <v>3591</v>
      </c>
      <c r="F1886" s="377"/>
      <c r="G1886" s="437" t="s">
        <v>787</v>
      </c>
      <c r="H1886" s="363"/>
      <c r="I1886" s="448">
        <v>1500000</v>
      </c>
      <c r="J1886" s="434">
        <f t="shared" si="31"/>
        <v>465862</v>
      </c>
      <c r="K1886" s="440" t="s">
        <v>3665</v>
      </c>
      <c r="L1886" s="380"/>
      <c r="M1886" s="451"/>
      <c r="N1886" s="380"/>
      <c r="O1886" s="380"/>
      <c r="P1886" s="380"/>
      <c r="Q1886" s="380"/>
      <c r="R1886" s="380"/>
      <c r="S1886" s="380"/>
      <c r="T1886" s="380"/>
      <c r="U1886" s="380"/>
      <c r="V1886" s="380"/>
      <c r="W1886" s="380"/>
      <c r="X1886" s="380"/>
      <c r="Y1886" s="380"/>
      <c r="Z1886" s="380"/>
      <c r="AA1886" s="380"/>
      <c r="AB1886" s="380"/>
      <c r="AC1886" s="380"/>
      <c r="AD1886" s="380"/>
      <c r="AE1886" s="380"/>
      <c r="AF1886" s="380"/>
      <c r="AG1886" s="380"/>
      <c r="AH1886" s="380"/>
      <c r="AI1886" s="380"/>
      <c r="AJ1886" s="451"/>
      <c r="AK1886" s="451"/>
      <c r="AL1886" s="451"/>
      <c r="AM1886" s="451"/>
      <c r="AN1886" s="451"/>
      <c r="AO1886" s="451"/>
      <c r="AP1886" s="451"/>
      <c r="AQ1886" s="451"/>
      <c r="AR1886" s="451"/>
      <c r="AS1886" s="451"/>
      <c r="AT1886" s="451"/>
      <c r="AU1886" s="451"/>
      <c r="AV1886" s="451"/>
      <c r="AW1886" s="451"/>
      <c r="AX1886" s="451"/>
      <c r="AY1886" s="451"/>
      <c r="AZ1886" s="451"/>
      <c r="BA1886" s="451"/>
      <c r="BB1886" s="451"/>
      <c r="BC1886" s="451"/>
      <c r="BD1886" s="451"/>
      <c r="BE1886" s="451"/>
      <c r="BF1886" s="451"/>
      <c r="BG1886" s="451"/>
      <c r="BH1886" s="451"/>
      <c r="BI1886" s="451"/>
      <c r="BJ1886" s="451"/>
      <c r="BK1886" s="451"/>
      <c r="BL1886" s="451"/>
      <c r="BM1886" s="451"/>
      <c r="BN1886" s="451"/>
      <c r="BO1886" s="451"/>
      <c r="BP1886" s="451"/>
      <c r="BQ1886" s="451"/>
      <c r="BR1886" s="451"/>
      <c r="BS1886" s="451"/>
      <c r="BT1886" s="451"/>
      <c r="BU1886" s="451"/>
      <c r="BV1886" s="451"/>
      <c r="BW1886" s="451"/>
      <c r="BX1886" s="451"/>
      <c r="BY1886" s="451"/>
      <c r="BZ1886" s="451"/>
      <c r="CA1886" s="451"/>
      <c r="CB1886" s="451"/>
      <c r="CC1886" s="451"/>
      <c r="CD1886" s="451"/>
      <c r="CE1886" s="451"/>
      <c r="CF1886" s="451"/>
      <c r="CG1886" s="451"/>
      <c r="CH1886" s="451"/>
      <c r="CI1886" s="451"/>
      <c r="CJ1886" s="451"/>
      <c r="CK1886" s="451"/>
      <c r="CL1886" s="451"/>
      <c r="CM1886" s="451"/>
      <c r="CN1886" s="451"/>
      <c r="CO1886" s="451"/>
      <c r="CP1886" s="451"/>
      <c r="CQ1886" s="451"/>
      <c r="CR1886" s="451"/>
      <c r="CS1886" s="451"/>
      <c r="CT1886" s="451"/>
      <c r="CU1886" s="451"/>
      <c r="CV1886" s="451"/>
      <c r="CW1886" s="451"/>
      <c r="CX1886" s="451"/>
      <c r="CY1886" s="451"/>
      <c r="CZ1886" s="451"/>
      <c r="DA1886" s="451"/>
      <c r="DB1886" s="451"/>
      <c r="DC1886" s="451"/>
      <c r="DD1886" s="451"/>
      <c r="DE1886" s="451"/>
      <c r="DF1886" s="451"/>
      <c r="DG1886" s="451"/>
      <c r="DH1886" s="451"/>
      <c r="DI1886" s="451"/>
      <c r="DJ1886" s="451"/>
      <c r="DK1886" s="451"/>
      <c r="DL1886" s="451"/>
      <c r="DM1886" s="451"/>
      <c r="DN1886" s="451"/>
      <c r="DO1886" s="451"/>
      <c r="DP1886" s="451"/>
      <c r="DQ1886" s="451"/>
      <c r="DR1886" s="451"/>
      <c r="DS1886" s="451"/>
      <c r="DT1886" s="451"/>
      <c r="DU1886" s="451"/>
      <c r="DV1886" s="451"/>
      <c r="DW1886" s="451"/>
      <c r="DX1886" s="451"/>
      <c r="DY1886" s="451"/>
      <c r="DZ1886" s="451"/>
      <c r="EA1886" s="451"/>
      <c r="EB1886" s="451"/>
      <c r="EC1886" s="451"/>
      <c r="ED1886" s="451"/>
      <c r="EE1886" s="451"/>
      <c r="EF1886" s="451"/>
      <c r="EG1886" s="451"/>
      <c r="EH1886" s="451"/>
      <c r="EI1886" s="451"/>
      <c r="EJ1886" s="451"/>
      <c r="EK1886" s="451"/>
      <c r="EL1886" s="451"/>
      <c r="EM1886" s="451"/>
      <c r="EN1886" s="451"/>
      <c r="EO1886" s="451"/>
      <c r="EP1886" s="451"/>
      <c r="EQ1886" s="451"/>
      <c r="ER1886" s="451"/>
      <c r="ES1886" s="451"/>
      <c r="ET1886" s="451"/>
      <c r="EU1886" s="451"/>
      <c r="EV1886" s="451"/>
      <c r="EW1886" s="451"/>
      <c r="EX1886" s="451"/>
      <c r="EY1886" s="451"/>
      <c r="EZ1886" s="451"/>
      <c r="FA1886" s="451"/>
      <c r="FB1886" s="451"/>
      <c r="FC1886" s="451"/>
      <c r="FD1886" s="451"/>
      <c r="FE1886" s="451"/>
      <c r="FF1886" s="451"/>
      <c r="FG1886" s="451"/>
      <c r="FH1886" s="451"/>
      <c r="FI1886" s="451"/>
      <c r="FJ1886" s="451"/>
      <c r="FK1886" s="451"/>
      <c r="FL1886" s="451"/>
      <c r="FM1886" s="451"/>
      <c r="FN1886" s="451"/>
      <c r="FO1886" s="451"/>
      <c r="FP1886" s="451"/>
      <c r="FQ1886" s="451"/>
      <c r="FR1886" s="451"/>
      <c r="FS1886" s="451"/>
      <c r="FT1886" s="451"/>
      <c r="FU1886" s="451"/>
      <c r="FV1886" s="451"/>
      <c r="FW1886" s="451"/>
      <c r="FX1886" s="451"/>
      <c r="FY1886" s="451"/>
      <c r="FZ1886" s="451"/>
      <c r="GA1886" s="451"/>
      <c r="GB1886" s="451"/>
      <c r="GC1886" s="451"/>
      <c r="GD1886" s="451"/>
      <c r="GE1886" s="451"/>
      <c r="GF1886" s="451"/>
      <c r="GG1886" s="451"/>
      <c r="GH1886" s="451"/>
      <c r="GI1886" s="451"/>
      <c r="GJ1886" s="451"/>
      <c r="GK1886" s="451"/>
      <c r="GL1886" s="451"/>
      <c r="GM1886" s="451"/>
      <c r="GN1886" s="451"/>
      <c r="GO1886" s="451"/>
      <c r="GP1886" s="451"/>
      <c r="GQ1886" s="451"/>
      <c r="GR1886" s="451"/>
      <c r="GS1886" s="451"/>
      <c r="GT1886" s="451"/>
      <c r="GU1886" s="451"/>
      <c r="GV1886" s="451"/>
      <c r="GW1886" s="451"/>
      <c r="GX1886" s="451"/>
      <c r="GY1886" s="451"/>
      <c r="GZ1886" s="451"/>
      <c r="HA1886" s="451"/>
      <c r="HB1886" s="451"/>
      <c r="HC1886" s="451"/>
      <c r="HD1886" s="451"/>
      <c r="HE1886" s="451"/>
      <c r="HF1886" s="451"/>
      <c r="HG1886" s="451"/>
      <c r="HH1886" s="451"/>
      <c r="HI1886" s="451"/>
      <c r="HJ1886" s="451"/>
      <c r="HK1886" s="451"/>
      <c r="HL1886" s="451"/>
      <c r="HM1886" s="451"/>
      <c r="HN1886" s="451"/>
      <c r="HO1886" s="451"/>
      <c r="HP1886" s="451"/>
      <c r="HQ1886" s="451"/>
      <c r="HR1886" s="451"/>
      <c r="HS1886" s="451"/>
      <c r="HT1886" s="451"/>
      <c r="HU1886" s="451"/>
      <c r="HV1886" s="451"/>
      <c r="HW1886" s="451"/>
      <c r="HX1886" s="451"/>
      <c r="HY1886" s="451"/>
      <c r="HZ1886" s="451"/>
      <c r="IA1886" s="451"/>
      <c r="IB1886" s="451"/>
      <c r="IC1886" s="451"/>
      <c r="ID1886" s="451"/>
      <c r="IE1886" s="451"/>
      <c r="IF1886" s="451"/>
      <c r="IG1886" s="451"/>
      <c r="IH1886" s="451"/>
    </row>
    <row r="1887" spans="1:242" s="566" customFormat="1" hidden="1" x14ac:dyDescent="0.25">
      <c r="A1887" s="488"/>
      <c r="B1887" s="452">
        <v>178</v>
      </c>
      <c r="C1887" s="453">
        <v>44054</v>
      </c>
      <c r="D1887" s="454" t="s">
        <v>3595</v>
      </c>
      <c r="E1887" s="452"/>
      <c r="F1887" s="452"/>
      <c r="G1887" s="455"/>
      <c r="H1887" s="456">
        <v>13572438</v>
      </c>
      <c r="I1887" s="457"/>
      <c r="J1887" s="434">
        <f t="shared" si="31"/>
        <v>14038300</v>
      </c>
      <c r="K1887" s="458" t="s">
        <v>3695</v>
      </c>
      <c r="L1887" s="530"/>
      <c r="M1887" s="488"/>
      <c r="N1887" s="530"/>
      <c r="O1887" s="530"/>
      <c r="P1887" s="530"/>
      <c r="Q1887" s="530"/>
      <c r="R1887" s="530"/>
      <c r="S1887" s="530"/>
      <c r="T1887" s="530"/>
      <c r="U1887" s="530"/>
      <c r="V1887" s="530"/>
      <c r="W1887" s="530"/>
      <c r="X1887" s="530"/>
      <c r="Y1887" s="530"/>
      <c r="Z1887" s="530"/>
      <c r="AA1887" s="530"/>
      <c r="AB1887" s="530"/>
      <c r="AC1887" s="530"/>
      <c r="AD1887" s="530"/>
      <c r="AE1887" s="530"/>
      <c r="AF1887" s="530"/>
      <c r="AG1887" s="530"/>
      <c r="AH1887" s="530"/>
      <c r="AI1887" s="530"/>
      <c r="AJ1887" s="488"/>
      <c r="AK1887" s="488"/>
      <c r="AL1887" s="488"/>
      <c r="AM1887" s="488"/>
      <c r="AN1887" s="488"/>
      <c r="AO1887" s="488"/>
      <c r="AP1887" s="488"/>
      <c r="AQ1887" s="488"/>
      <c r="AR1887" s="488"/>
      <c r="AS1887" s="488"/>
      <c r="AT1887" s="488"/>
      <c r="AU1887" s="488"/>
      <c r="AV1887" s="488"/>
      <c r="AW1887" s="488"/>
      <c r="AX1887" s="488"/>
      <c r="AY1887" s="488"/>
      <c r="AZ1887" s="488"/>
      <c r="BA1887" s="488"/>
      <c r="BB1887" s="488"/>
      <c r="BC1887" s="488"/>
      <c r="BD1887" s="488"/>
      <c r="BE1887" s="488"/>
      <c r="BF1887" s="488"/>
      <c r="BG1887" s="488"/>
      <c r="BH1887" s="488"/>
      <c r="BI1887" s="488"/>
      <c r="BJ1887" s="488"/>
      <c r="BK1887" s="488"/>
      <c r="BL1887" s="488"/>
      <c r="BM1887" s="488"/>
      <c r="BN1887" s="488"/>
      <c r="BO1887" s="488"/>
      <c r="BP1887" s="488"/>
      <c r="BQ1887" s="488"/>
      <c r="BR1887" s="488"/>
      <c r="BS1887" s="488"/>
      <c r="BT1887" s="488"/>
      <c r="BU1887" s="488"/>
      <c r="BV1887" s="488"/>
      <c r="BW1887" s="488"/>
      <c r="BX1887" s="488"/>
      <c r="BY1887" s="488"/>
      <c r="BZ1887" s="488"/>
      <c r="CA1887" s="488"/>
      <c r="CB1887" s="488"/>
      <c r="CC1887" s="488"/>
      <c r="CD1887" s="488"/>
      <c r="CE1887" s="488"/>
      <c r="CF1887" s="488"/>
      <c r="CG1887" s="488"/>
      <c r="CH1887" s="488"/>
      <c r="CI1887" s="488"/>
      <c r="CJ1887" s="488"/>
      <c r="CK1887" s="488"/>
      <c r="CL1887" s="488"/>
      <c r="CM1887" s="488"/>
      <c r="CN1887" s="488"/>
      <c r="CO1887" s="488"/>
      <c r="CP1887" s="488"/>
      <c r="CQ1887" s="488"/>
      <c r="CR1887" s="488"/>
      <c r="CS1887" s="488"/>
      <c r="CT1887" s="488"/>
      <c r="CU1887" s="488"/>
      <c r="CV1887" s="488"/>
      <c r="CW1887" s="488"/>
      <c r="CX1887" s="488"/>
      <c r="CY1887" s="488"/>
      <c r="CZ1887" s="488"/>
      <c r="DA1887" s="488"/>
      <c r="DB1887" s="488"/>
      <c r="DC1887" s="488"/>
      <c r="DD1887" s="488"/>
      <c r="DE1887" s="488"/>
      <c r="DF1887" s="488"/>
      <c r="DG1887" s="488"/>
      <c r="DH1887" s="488"/>
      <c r="DI1887" s="488"/>
      <c r="DJ1887" s="488"/>
      <c r="DK1887" s="488"/>
      <c r="DL1887" s="488"/>
      <c r="DM1887" s="488"/>
      <c r="DN1887" s="488"/>
      <c r="DO1887" s="488"/>
      <c r="DP1887" s="488"/>
      <c r="DQ1887" s="488"/>
      <c r="DR1887" s="488"/>
      <c r="DS1887" s="488"/>
      <c r="DT1887" s="488"/>
      <c r="DU1887" s="488"/>
      <c r="DV1887" s="488"/>
      <c r="DW1887" s="488"/>
      <c r="DX1887" s="488"/>
      <c r="DY1887" s="488"/>
      <c r="DZ1887" s="488"/>
      <c r="EA1887" s="488"/>
      <c r="EB1887" s="488"/>
      <c r="EC1887" s="488"/>
      <c r="ED1887" s="488"/>
      <c r="EE1887" s="488"/>
      <c r="EF1887" s="488"/>
      <c r="EG1887" s="488"/>
      <c r="EH1887" s="488"/>
      <c r="EI1887" s="488"/>
      <c r="EJ1887" s="488"/>
      <c r="EK1887" s="488"/>
      <c r="EL1887" s="488"/>
      <c r="EM1887" s="488"/>
      <c r="EN1887" s="488"/>
      <c r="EO1887" s="488"/>
      <c r="EP1887" s="488"/>
      <c r="EQ1887" s="488"/>
      <c r="ER1887" s="488"/>
      <c r="ES1887" s="488"/>
      <c r="ET1887" s="488"/>
      <c r="EU1887" s="488"/>
      <c r="EV1887" s="488"/>
      <c r="EW1887" s="488"/>
      <c r="EX1887" s="488"/>
      <c r="EY1887" s="488"/>
      <c r="EZ1887" s="488"/>
      <c r="FA1887" s="488"/>
      <c r="FB1887" s="488"/>
      <c r="FC1887" s="488"/>
      <c r="FD1887" s="488"/>
      <c r="FE1887" s="488"/>
      <c r="FF1887" s="488"/>
      <c r="FG1887" s="488"/>
      <c r="FH1887" s="488"/>
      <c r="FI1887" s="488"/>
      <c r="FJ1887" s="488"/>
      <c r="FK1887" s="488"/>
      <c r="FL1887" s="488"/>
      <c r="FM1887" s="488"/>
      <c r="FN1887" s="488"/>
      <c r="FO1887" s="488"/>
      <c r="FP1887" s="488"/>
      <c r="FQ1887" s="488"/>
      <c r="FR1887" s="488"/>
      <c r="FS1887" s="488"/>
      <c r="FT1887" s="488"/>
      <c r="FU1887" s="488"/>
      <c r="FV1887" s="488"/>
      <c r="FW1887" s="488"/>
      <c r="FX1887" s="488"/>
      <c r="FY1887" s="488"/>
      <c r="FZ1887" s="488"/>
      <c r="GA1887" s="488"/>
      <c r="GB1887" s="488"/>
      <c r="GC1887" s="488"/>
      <c r="GD1887" s="488"/>
      <c r="GE1887" s="488"/>
      <c r="GF1887" s="488"/>
      <c r="GG1887" s="488"/>
      <c r="GH1887" s="488"/>
      <c r="GI1887" s="488"/>
      <c r="GJ1887" s="488"/>
      <c r="GK1887" s="488"/>
      <c r="GL1887" s="488"/>
      <c r="GM1887" s="488"/>
      <c r="GN1887" s="488"/>
      <c r="GO1887" s="488"/>
      <c r="GP1887" s="488"/>
      <c r="GQ1887" s="488"/>
      <c r="GR1887" s="488"/>
      <c r="GS1887" s="488"/>
      <c r="GT1887" s="488"/>
      <c r="GU1887" s="488"/>
      <c r="GV1887" s="488"/>
      <c r="GW1887" s="488"/>
      <c r="GX1887" s="488"/>
      <c r="GY1887" s="488"/>
      <c r="GZ1887" s="488"/>
      <c r="HA1887" s="488"/>
      <c r="HB1887" s="488"/>
      <c r="HC1887" s="488"/>
      <c r="HD1887" s="488"/>
      <c r="HE1887" s="488"/>
      <c r="HF1887" s="488"/>
      <c r="HG1887" s="488"/>
      <c r="HH1887" s="488"/>
      <c r="HI1887" s="488"/>
      <c r="HJ1887" s="488"/>
      <c r="HK1887" s="488"/>
      <c r="HL1887" s="488"/>
      <c r="HM1887" s="488"/>
      <c r="HN1887" s="488"/>
      <c r="HO1887" s="488"/>
      <c r="HP1887" s="488"/>
      <c r="HQ1887" s="488"/>
      <c r="HR1887" s="488"/>
      <c r="HS1887" s="488"/>
      <c r="HT1887" s="488"/>
      <c r="HU1887" s="488"/>
      <c r="HV1887" s="488"/>
      <c r="HW1887" s="488"/>
      <c r="HX1887" s="488"/>
      <c r="HY1887" s="488"/>
      <c r="HZ1887" s="488"/>
      <c r="IA1887" s="488"/>
      <c r="IB1887" s="488"/>
      <c r="IC1887" s="488"/>
      <c r="ID1887" s="488"/>
      <c r="IE1887" s="488"/>
      <c r="IF1887" s="488"/>
      <c r="IG1887" s="488"/>
      <c r="IH1887" s="488"/>
    </row>
    <row r="1888" spans="1:242" hidden="1" x14ac:dyDescent="0.25">
      <c r="B1888" s="459">
        <v>179</v>
      </c>
      <c r="C1888" s="460">
        <v>44054</v>
      </c>
      <c r="D1888" s="461" t="s">
        <v>3596</v>
      </c>
      <c r="E1888" s="459" t="s">
        <v>3611</v>
      </c>
      <c r="F1888" s="462" t="s">
        <v>3612</v>
      </c>
      <c r="G1888" s="463" t="s">
        <v>1885</v>
      </c>
      <c r="H1888" s="464"/>
      <c r="I1888" s="465">
        <v>2047000</v>
      </c>
      <c r="J1888" s="434">
        <f t="shared" si="31"/>
        <v>11991300</v>
      </c>
      <c r="K1888" s="458" t="s">
        <v>3626</v>
      </c>
    </row>
    <row r="1889" spans="1:242" hidden="1" x14ac:dyDescent="0.25">
      <c r="B1889" s="459">
        <v>180</v>
      </c>
      <c r="C1889" s="460">
        <v>44054</v>
      </c>
      <c r="D1889" s="461" t="s">
        <v>3597</v>
      </c>
      <c r="E1889" s="459"/>
      <c r="F1889" s="466"/>
      <c r="G1889" s="463" t="s">
        <v>1885</v>
      </c>
      <c r="H1889" s="464">
        <v>138000</v>
      </c>
      <c r="I1889" s="465"/>
      <c r="J1889" s="434">
        <f t="shared" si="31"/>
        <v>12129300</v>
      </c>
      <c r="K1889" s="458" t="s">
        <v>3627</v>
      </c>
    </row>
    <row r="1890" spans="1:242" hidden="1" x14ac:dyDescent="0.25">
      <c r="B1890" s="459">
        <v>181</v>
      </c>
      <c r="C1890" s="460">
        <v>44054</v>
      </c>
      <c r="D1890" s="461" t="s">
        <v>3598</v>
      </c>
      <c r="E1890" s="467"/>
      <c r="F1890" s="466" t="s">
        <v>3613</v>
      </c>
      <c r="G1890" s="463" t="s">
        <v>1885</v>
      </c>
      <c r="H1890" s="464">
        <v>1132000</v>
      </c>
      <c r="I1890" s="465"/>
      <c r="J1890" s="434">
        <f t="shared" si="31"/>
        <v>13261300</v>
      </c>
      <c r="K1890" s="458" t="s">
        <v>3628</v>
      </c>
    </row>
    <row r="1891" spans="1:242" s="569" customFormat="1" hidden="1" x14ac:dyDescent="0.25">
      <c r="A1891" s="567"/>
      <c r="B1891" s="459">
        <v>182</v>
      </c>
      <c r="C1891" s="460">
        <v>44054</v>
      </c>
      <c r="D1891" s="461" t="s">
        <v>3599</v>
      </c>
      <c r="E1891" s="459" t="s">
        <v>3614</v>
      </c>
      <c r="F1891" s="466"/>
      <c r="G1891" s="463" t="s">
        <v>3592</v>
      </c>
      <c r="H1891" s="464"/>
      <c r="I1891" s="468">
        <v>6000000</v>
      </c>
      <c r="J1891" s="434">
        <f t="shared" si="31"/>
        <v>7261300</v>
      </c>
      <c r="K1891" s="458" t="s">
        <v>3727</v>
      </c>
      <c r="L1891" s="568"/>
      <c r="M1891" s="567"/>
      <c r="N1891" s="568"/>
      <c r="O1891" s="568"/>
      <c r="P1891" s="568"/>
      <c r="Q1891" s="568"/>
      <c r="R1891" s="568"/>
      <c r="S1891" s="568"/>
      <c r="T1891" s="568"/>
      <c r="U1891" s="568"/>
      <c r="V1891" s="568"/>
      <c r="W1891" s="568"/>
      <c r="X1891" s="568"/>
      <c r="Y1891" s="568"/>
      <c r="Z1891" s="568"/>
      <c r="AA1891" s="568"/>
      <c r="AB1891" s="568"/>
      <c r="AC1891" s="568"/>
      <c r="AD1891" s="568"/>
      <c r="AE1891" s="568"/>
      <c r="AF1891" s="568"/>
      <c r="AG1891" s="568"/>
      <c r="AH1891" s="568"/>
      <c r="AI1891" s="568"/>
      <c r="AJ1891" s="567"/>
      <c r="AK1891" s="567"/>
      <c r="AL1891" s="567"/>
      <c r="AM1891" s="567"/>
      <c r="AN1891" s="567"/>
      <c r="AO1891" s="567"/>
      <c r="AP1891" s="567"/>
      <c r="AQ1891" s="567"/>
      <c r="AR1891" s="567"/>
      <c r="AS1891" s="567"/>
      <c r="AT1891" s="567"/>
      <c r="AU1891" s="567"/>
      <c r="AV1891" s="567"/>
      <c r="AW1891" s="567"/>
      <c r="AX1891" s="567"/>
      <c r="AY1891" s="567"/>
      <c r="AZ1891" s="567"/>
      <c r="BA1891" s="567"/>
      <c r="BB1891" s="567"/>
      <c r="BC1891" s="567"/>
      <c r="BD1891" s="567"/>
      <c r="BE1891" s="567"/>
      <c r="BF1891" s="567"/>
      <c r="BG1891" s="567"/>
      <c r="BH1891" s="567"/>
      <c r="BI1891" s="567"/>
      <c r="BJ1891" s="567"/>
      <c r="BK1891" s="567"/>
      <c r="BL1891" s="567"/>
      <c r="BM1891" s="567"/>
      <c r="BN1891" s="567"/>
      <c r="BO1891" s="567"/>
      <c r="BP1891" s="567"/>
      <c r="BQ1891" s="567"/>
      <c r="BR1891" s="567"/>
      <c r="BS1891" s="567"/>
      <c r="BT1891" s="567"/>
      <c r="BU1891" s="567"/>
      <c r="BV1891" s="567"/>
      <c r="BW1891" s="567"/>
      <c r="BX1891" s="567"/>
      <c r="BY1891" s="567"/>
      <c r="BZ1891" s="567"/>
      <c r="CA1891" s="567"/>
      <c r="CB1891" s="567"/>
      <c r="CC1891" s="567"/>
      <c r="CD1891" s="567"/>
      <c r="CE1891" s="567"/>
      <c r="CF1891" s="567"/>
      <c r="CG1891" s="567"/>
      <c r="CH1891" s="567"/>
      <c r="CI1891" s="567"/>
      <c r="CJ1891" s="567"/>
      <c r="CK1891" s="567"/>
      <c r="CL1891" s="567"/>
      <c r="CM1891" s="567"/>
      <c r="CN1891" s="567"/>
      <c r="CO1891" s="567"/>
      <c r="CP1891" s="567"/>
      <c r="CQ1891" s="567"/>
      <c r="CR1891" s="567"/>
      <c r="CS1891" s="567"/>
      <c r="CT1891" s="567"/>
      <c r="CU1891" s="567"/>
      <c r="CV1891" s="567"/>
      <c r="CW1891" s="567"/>
      <c r="CX1891" s="567"/>
      <c r="CY1891" s="567"/>
      <c r="CZ1891" s="567"/>
      <c r="DA1891" s="567"/>
      <c r="DB1891" s="567"/>
      <c r="DC1891" s="567"/>
      <c r="DD1891" s="567"/>
      <c r="DE1891" s="567"/>
      <c r="DF1891" s="567"/>
      <c r="DG1891" s="567"/>
      <c r="DH1891" s="567"/>
      <c r="DI1891" s="567"/>
      <c r="DJ1891" s="567"/>
      <c r="DK1891" s="567"/>
      <c r="DL1891" s="567"/>
      <c r="DM1891" s="567"/>
      <c r="DN1891" s="567"/>
      <c r="DO1891" s="567"/>
      <c r="DP1891" s="567"/>
      <c r="DQ1891" s="567"/>
      <c r="DR1891" s="567"/>
      <c r="DS1891" s="567"/>
      <c r="DT1891" s="567"/>
      <c r="DU1891" s="567"/>
      <c r="DV1891" s="567"/>
      <c r="DW1891" s="567"/>
      <c r="DX1891" s="567"/>
      <c r="DY1891" s="567"/>
      <c r="DZ1891" s="567"/>
      <c r="EA1891" s="567"/>
      <c r="EB1891" s="567"/>
      <c r="EC1891" s="567"/>
      <c r="ED1891" s="567"/>
      <c r="EE1891" s="567"/>
      <c r="EF1891" s="567"/>
      <c r="EG1891" s="567"/>
      <c r="EH1891" s="567"/>
      <c r="EI1891" s="567"/>
      <c r="EJ1891" s="567"/>
      <c r="EK1891" s="567"/>
      <c r="EL1891" s="567"/>
      <c r="EM1891" s="567"/>
      <c r="EN1891" s="567"/>
      <c r="EO1891" s="567"/>
      <c r="EP1891" s="567"/>
      <c r="EQ1891" s="567"/>
      <c r="ER1891" s="567"/>
      <c r="ES1891" s="567"/>
      <c r="ET1891" s="567"/>
      <c r="EU1891" s="567"/>
      <c r="EV1891" s="567"/>
      <c r="EW1891" s="567"/>
      <c r="EX1891" s="567"/>
      <c r="EY1891" s="567"/>
      <c r="EZ1891" s="567"/>
      <c r="FA1891" s="567"/>
      <c r="FB1891" s="567"/>
      <c r="FC1891" s="567"/>
      <c r="FD1891" s="567"/>
      <c r="FE1891" s="567"/>
      <c r="FF1891" s="567"/>
      <c r="FG1891" s="567"/>
      <c r="FH1891" s="567"/>
      <c r="FI1891" s="567"/>
      <c r="FJ1891" s="567"/>
      <c r="FK1891" s="567"/>
      <c r="FL1891" s="567"/>
      <c r="FM1891" s="567"/>
      <c r="FN1891" s="567"/>
      <c r="FO1891" s="567"/>
      <c r="FP1891" s="567"/>
      <c r="FQ1891" s="567"/>
      <c r="FR1891" s="567"/>
      <c r="FS1891" s="567"/>
      <c r="FT1891" s="567"/>
      <c r="FU1891" s="567"/>
      <c r="FV1891" s="567"/>
      <c r="FW1891" s="567"/>
      <c r="FX1891" s="567"/>
      <c r="FY1891" s="567"/>
      <c r="FZ1891" s="567"/>
      <c r="GA1891" s="567"/>
      <c r="GB1891" s="567"/>
      <c r="GC1891" s="567"/>
      <c r="GD1891" s="567"/>
      <c r="GE1891" s="567"/>
      <c r="GF1891" s="567"/>
      <c r="GG1891" s="567"/>
      <c r="GH1891" s="567"/>
      <c r="GI1891" s="567"/>
      <c r="GJ1891" s="567"/>
      <c r="GK1891" s="567"/>
      <c r="GL1891" s="567"/>
      <c r="GM1891" s="567"/>
      <c r="GN1891" s="567"/>
      <c r="GO1891" s="567"/>
      <c r="GP1891" s="567"/>
      <c r="GQ1891" s="567"/>
      <c r="GR1891" s="567"/>
      <c r="GS1891" s="567"/>
      <c r="GT1891" s="567"/>
      <c r="GU1891" s="567"/>
      <c r="GV1891" s="567"/>
      <c r="GW1891" s="567"/>
      <c r="GX1891" s="567"/>
      <c r="GY1891" s="567"/>
      <c r="GZ1891" s="567"/>
      <c r="HA1891" s="567"/>
      <c r="HB1891" s="567"/>
      <c r="HC1891" s="567"/>
      <c r="HD1891" s="567"/>
      <c r="HE1891" s="567"/>
      <c r="HF1891" s="567"/>
      <c r="HG1891" s="567"/>
      <c r="HH1891" s="567"/>
      <c r="HI1891" s="567"/>
      <c r="HJ1891" s="567"/>
      <c r="HK1891" s="567"/>
      <c r="HL1891" s="567"/>
      <c r="HM1891" s="567"/>
      <c r="HN1891" s="567"/>
      <c r="HO1891" s="567"/>
      <c r="HP1891" s="567"/>
      <c r="HQ1891" s="567"/>
      <c r="HR1891" s="567"/>
      <c r="HS1891" s="567"/>
      <c r="HT1891" s="567"/>
      <c r="HU1891" s="567"/>
      <c r="HV1891" s="567"/>
      <c r="HW1891" s="567"/>
      <c r="HX1891" s="567"/>
      <c r="HY1891" s="567"/>
      <c r="HZ1891" s="567"/>
      <c r="IA1891" s="567"/>
      <c r="IB1891" s="567"/>
      <c r="IC1891" s="567"/>
      <c r="ID1891" s="567"/>
      <c r="IE1891" s="567"/>
      <c r="IF1891" s="567"/>
      <c r="IG1891" s="567"/>
      <c r="IH1891" s="567"/>
    </row>
    <row r="1892" spans="1:242" s="565" customFormat="1" hidden="1" x14ac:dyDescent="0.25">
      <c r="A1892" s="451"/>
      <c r="B1892" s="459">
        <v>183</v>
      </c>
      <c r="C1892" s="460">
        <v>44055</v>
      </c>
      <c r="D1892" s="461" t="s">
        <v>3600</v>
      </c>
      <c r="E1892" s="459" t="s">
        <v>3615</v>
      </c>
      <c r="F1892" s="462"/>
      <c r="G1892" s="463" t="s">
        <v>2875</v>
      </c>
      <c r="H1892" s="464"/>
      <c r="I1892" s="468">
        <v>645000</v>
      </c>
      <c r="J1892" s="434">
        <f t="shared" si="31"/>
        <v>6616300</v>
      </c>
      <c r="K1892" s="458" t="s">
        <v>3666</v>
      </c>
      <c r="L1892" s="380"/>
      <c r="M1892" s="451"/>
      <c r="N1892" s="380"/>
      <c r="O1892" s="380"/>
      <c r="P1892" s="380"/>
      <c r="Q1892" s="380"/>
      <c r="R1892" s="380"/>
      <c r="S1892" s="380"/>
      <c r="T1892" s="380"/>
      <c r="U1892" s="380"/>
      <c r="V1892" s="380"/>
      <c r="W1892" s="380"/>
      <c r="X1892" s="380"/>
      <c r="Y1892" s="380"/>
      <c r="Z1892" s="380"/>
      <c r="AA1892" s="380"/>
      <c r="AB1892" s="380"/>
      <c r="AC1892" s="380"/>
      <c r="AD1892" s="380"/>
      <c r="AE1892" s="380"/>
      <c r="AF1892" s="380"/>
      <c r="AG1892" s="380"/>
      <c r="AH1892" s="380"/>
      <c r="AI1892" s="380"/>
      <c r="AJ1892" s="451"/>
      <c r="AK1892" s="451"/>
      <c r="AL1892" s="451"/>
      <c r="AM1892" s="451"/>
      <c r="AN1892" s="451"/>
      <c r="AO1892" s="451"/>
      <c r="AP1892" s="451"/>
      <c r="AQ1892" s="451"/>
      <c r="AR1892" s="451"/>
      <c r="AS1892" s="451"/>
      <c r="AT1892" s="451"/>
      <c r="AU1892" s="451"/>
      <c r="AV1892" s="451"/>
      <c r="AW1892" s="451"/>
      <c r="AX1892" s="451"/>
      <c r="AY1892" s="451"/>
      <c r="AZ1892" s="451"/>
      <c r="BA1892" s="451"/>
      <c r="BB1892" s="451"/>
      <c r="BC1892" s="451"/>
      <c r="BD1892" s="451"/>
      <c r="BE1892" s="451"/>
      <c r="BF1892" s="451"/>
      <c r="BG1892" s="451"/>
      <c r="BH1892" s="451"/>
      <c r="BI1892" s="451"/>
      <c r="BJ1892" s="451"/>
      <c r="BK1892" s="451"/>
      <c r="BL1892" s="451"/>
      <c r="BM1892" s="451"/>
      <c r="BN1892" s="451"/>
      <c r="BO1892" s="451"/>
      <c r="BP1892" s="451"/>
      <c r="BQ1892" s="451"/>
      <c r="BR1892" s="451"/>
      <c r="BS1892" s="451"/>
      <c r="BT1892" s="451"/>
      <c r="BU1892" s="451"/>
      <c r="BV1892" s="451"/>
      <c r="BW1892" s="451"/>
      <c r="BX1892" s="451"/>
      <c r="BY1892" s="451"/>
      <c r="BZ1892" s="451"/>
      <c r="CA1892" s="451"/>
      <c r="CB1892" s="451"/>
      <c r="CC1892" s="451"/>
      <c r="CD1892" s="451"/>
      <c r="CE1892" s="451"/>
      <c r="CF1892" s="451"/>
      <c r="CG1892" s="451"/>
      <c r="CH1892" s="451"/>
      <c r="CI1892" s="451"/>
      <c r="CJ1892" s="451"/>
      <c r="CK1892" s="451"/>
      <c r="CL1892" s="451"/>
      <c r="CM1892" s="451"/>
      <c r="CN1892" s="451"/>
      <c r="CO1892" s="451"/>
      <c r="CP1892" s="451"/>
      <c r="CQ1892" s="451"/>
      <c r="CR1892" s="451"/>
      <c r="CS1892" s="451"/>
      <c r="CT1892" s="451"/>
      <c r="CU1892" s="451"/>
      <c r="CV1892" s="451"/>
      <c r="CW1892" s="451"/>
      <c r="CX1892" s="451"/>
      <c r="CY1892" s="451"/>
      <c r="CZ1892" s="451"/>
      <c r="DA1892" s="451"/>
      <c r="DB1892" s="451"/>
      <c r="DC1892" s="451"/>
      <c r="DD1892" s="451"/>
      <c r="DE1892" s="451"/>
      <c r="DF1892" s="451"/>
      <c r="DG1892" s="451"/>
      <c r="DH1892" s="451"/>
      <c r="DI1892" s="451"/>
      <c r="DJ1892" s="451"/>
      <c r="DK1892" s="451"/>
      <c r="DL1892" s="451"/>
      <c r="DM1892" s="451"/>
      <c r="DN1892" s="451"/>
      <c r="DO1892" s="451"/>
      <c r="DP1892" s="451"/>
      <c r="DQ1892" s="451"/>
      <c r="DR1892" s="451"/>
      <c r="DS1892" s="451"/>
      <c r="DT1892" s="451"/>
      <c r="DU1892" s="451"/>
      <c r="DV1892" s="451"/>
      <c r="DW1892" s="451"/>
      <c r="DX1892" s="451"/>
      <c r="DY1892" s="451"/>
      <c r="DZ1892" s="451"/>
      <c r="EA1892" s="451"/>
      <c r="EB1892" s="451"/>
      <c r="EC1892" s="451"/>
      <c r="ED1892" s="451"/>
      <c r="EE1892" s="451"/>
      <c r="EF1892" s="451"/>
      <c r="EG1892" s="451"/>
      <c r="EH1892" s="451"/>
      <c r="EI1892" s="451"/>
      <c r="EJ1892" s="451"/>
      <c r="EK1892" s="451"/>
      <c r="EL1892" s="451"/>
      <c r="EM1892" s="451"/>
      <c r="EN1892" s="451"/>
      <c r="EO1892" s="451"/>
      <c r="EP1892" s="451"/>
      <c r="EQ1892" s="451"/>
      <c r="ER1892" s="451"/>
      <c r="ES1892" s="451"/>
      <c r="ET1892" s="451"/>
      <c r="EU1892" s="451"/>
      <c r="EV1892" s="451"/>
      <c r="EW1892" s="451"/>
      <c r="EX1892" s="451"/>
      <c r="EY1892" s="451"/>
      <c r="EZ1892" s="451"/>
      <c r="FA1892" s="451"/>
      <c r="FB1892" s="451"/>
      <c r="FC1892" s="451"/>
      <c r="FD1892" s="451"/>
      <c r="FE1892" s="451"/>
      <c r="FF1892" s="451"/>
      <c r="FG1892" s="451"/>
      <c r="FH1892" s="451"/>
      <c r="FI1892" s="451"/>
      <c r="FJ1892" s="451"/>
      <c r="FK1892" s="451"/>
      <c r="FL1892" s="451"/>
      <c r="FM1892" s="451"/>
      <c r="FN1892" s="451"/>
      <c r="FO1892" s="451"/>
      <c r="FP1892" s="451"/>
      <c r="FQ1892" s="451"/>
      <c r="FR1892" s="451"/>
      <c r="FS1892" s="451"/>
      <c r="FT1892" s="451"/>
      <c r="FU1892" s="451"/>
      <c r="FV1892" s="451"/>
      <c r="FW1892" s="451"/>
      <c r="FX1892" s="451"/>
      <c r="FY1892" s="451"/>
      <c r="FZ1892" s="451"/>
      <c r="GA1892" s="451"/>
      <c r="GB1892" s="451"/>
      <c r="GC1892" s="451"/>
      <c r="GD1892" s="451"/>
      <c r="GE1892" s="451"/>
      <c r="GF1892" s="451"/>
      <c r="GG1892" s="451"/>
      <c r="GH1892" s="451"/>
      <c r="GI1892" s="451"/>
      <c r="GJ1892" s="451"/>
      <c r="GK1892" s="451"/>
      <c r="GL1892" s="451"/>
      <c r="GM1892" s="451"/>
      <c r="GN1892" s="451"/>
      <c r="GO1892" s="451"/>
      <c r="GP1892" s="451"/>
      <c r="GQ1892" s="451"/>
      <c r="GR1892" s="451"/>
      <c r="GS1892" s="451"/>
      <c r="GT1892" s="451"/>
      <c r="GU1892" s="451"/>
      <c r="GV1892" s="451"/>
      <c r="GW1892" s="451"/>
      <c r="GX1892" s="451"/>
      <c r="GY1892" s="451"/>
      <c r="GZ1892" s="451"/>
      <c r="HA1892" s="451"/>
      <c r="HB1892" s="451"/>
      <c r="HC1892" s="451"/>
      <c r="HD1892" s="451"/>
      <c r="HE1892" s="451"/>
      <c r="HF1892" s="451"/>
      <c r="HG1892" s="451"/>
      <c r="HH1892" s="451"/>
      <c r="HI1892" s="451"/>
      <c r="HJ1892" s="451"/>
      <c r="HK1892" s="451"/>
      <c r="HL1892" s="451"/>
      <c r="HM1892" s="451"/>
      <c r="HN1892" s="451"/>
      <c r="HO1892" s="451"/>
      <c r="HP1892" s="451"/>
      <c r="HQ1892" s="451"/>
      <c r="HR1892" s="451"/>
      <c r="HS1892" s="451"/>
      <c r="HT1892" s="451"/>
      <c r="HU1892" s="451"/>
      <c r="HV1892" s="451"/>
      <c r="HW1892" s="451"/>
      <c r="HX1892" s="451"/>
      <c r="HY1892" s="451"/>
      <c r="HZ1892" s="451"/>
      <c r="IA1892" s="451"/>
      <c r="IB1892" s="451"/>
      <c r="IC1892" s="451"/>
      <c r="ID1892" s="451"/>
      <c r="IE1892" s="451"/>
      <c r="IF1892" s="451"/>
      <c r="IG1892" s="451"/>
      <c r="IH1892" s="451"/>
    </row>
    <row r="1893" spans="1:242" hidden="1" x14ac:dyDescent="0.25">
      <c r="B1893" s="459">
        <v>184</v>
      </c>
      <c r="C1893" s="460">
        <v>44055</v>
      </c>
      <c r="D1893" s="461" t="s">
        <v>3601</v>
      </c>
      <c r="E1893" s="459"/>
      <c r="F1893" s="466" t="s">
        <v>3616</v>
      </c>
      <c r="G1893" s="463" t="s">
        <v>1816</v>
      </c>
      <c r="H1893" s="464"/>
      <c r="I1893" s="465">
        <v>1334000</v>
      </c>
      <c r="J1893" s="434">
        <f t="shared" si="31"/>
        <v>5282300</v>
      </c>
      <c r="K1893" s="458" t="s">
        <v>3267</v>
      </c>
    </row>
    <row r="1894" spans="1:242" hidden="1" x14ac:dyDescent="0.25">
      <c r="B1894" s="459">
        <v>185</v>
      </c>
      <c r="C1894" s="460">
        <v>44055</v>
      </c>
      <c r="D1894" s="461" t="s">
        <v>3602</v>
      </c>
      <c r="E1894" s="459"/>
      <c r="F1894" s="466" t="s">
        <v>3617</v>
      </c>
      <c r="G1894" s="463" t="s">
        <v>282</v>
      </c>
      <c r="H1894" s="464"/>
      <c r="I1894" s="465">
        <v>1150000</v>
      </c>
      <c r="J1894" s="434">
        <f t="shared" si="31"/>
        <v>4132300</v>
      </c>
      <c r="K1894" s="458" t="s">
        <v>3267</v>
      </c>
    </row>
    <row r="1895" spans="1:242" hidden="1" x14ac:dyDescent="0.25">
      <c r="B1895" s="459">
        <v>186</v>
      </c>
      <c r="C1895" s="460">
        <v>44055</v>
      </c>
      <c r="D1895" s="461" t="s">
        <v>3603</v>
      </c>
      <c r="E1895" s="467"/>
      <c r="F1895" s="466" t="s">
        <v>3618</v>
      </c>
      <c r="G1895" s="463" t="s">
        <v>2882</v>
      </c>
      <c r="H1895" s="464"/>
      <c r="I1895" s="465">
        <v>1000000</v>
      </c>
      <c r="J1895" s="434">
        <f t="shared" si="31"/>
        <v>3132300</v>
      </c>
      <c r="K1895" s="458" t="s">
        <v>3267</v>
      </c>
    </row>
    <row r="1896" spans="1:242" s="565" customFormat="1" hidden="1" x14ac:dyDescent="0.25">
      <c r="A1896" s="451"/>
      <c r="B1896" s="459">
        <v>187</v>
      </c>
      <c r="C1896" s="469">
        <v>44056</v>
      </c>
      <c r="D1896" s="461" t="s">
        <v>3604</v>
      </c>
      <c r="E1896" s="459" t="s">
        <v>3619</v>
      </c>
      <c r="F1896" s="459" t="s">
        <v>3700</v>
      </c>
      <c r="G1896" s="463" t="s">
        <v>561</v>
      </c>
      <c r="H1896" s="464"/>
      <c r="I1896" s="468">
        <v>460000</v>
      </c>
      <c r="J1896" s="434">
        <f t="shared" si="31"/>
        <v>2672300</v>
      </c>
      <c r="K1896" s="458" t="s">
        <v>3696</v>
      </c>
      <c r="L1896" s="380"/>
      <c r="M1896" s="451"/>
      <c r="N1896" s="380"/>
      <c r="O1896" s="380"/>
      <c r="P1896" s="380"/>
      <c r="Q1896" s="380"/>
      <c r="R1896" s="380"/>
      <c r="S1896" s="380"/>
      <c r="T1896" s="380"/>
      <c r="U1896" s="380"/>
      <c r="V1896" s="380"/>
      <c r="W1896" s="380"/>
      <c r="X1896" s="380"/>
      <c r="Y1896" s="380"/>
      <c r="Z1896" s="380"/>
      <c r="AA1896" s="380"/>
      <c r="AB1896" s="380"/>
      <c r="AC1896" s="380"/>
      <c r="AD1896" s="380"/>
      <c r="AE1896" s="380"/>
      <c r="AF1896" s="380"/>
      <c r="AG1896" s="380"/>
      <c r="AH1896" s="380"/>
      <c r="AI1896" s="380"/>
      <c r="AJ1896" s="451"/>
      <c r="AK1896" s="451"/>
      <c r="AL1896" s="451"/>
      <c r="AM1896" s="451"/>
      <c r="AN1896" s="451"/>
      <c r="AO1896" s="451"/>
      <c r="AP1896" s="451"/>
      <c r="AQ1896" s="451"/>
      <c r="AR1896" s="451"/>
      <c r="AS1896" s="451"/>
      <c r="AT1896" s="451"/>
      <c r="AU1896" s="451"/>
      <c r="AV1896" s="451"/>
      <c r="AW1896" s="451"/>
      <c r="AX1896" s="451"/>
      <c r="AY1896" s="451"/>
      <c r="AZ1896" s="451"/>
      <c r="BA1896" s="451"/>
      <c r="BB1896" s="451"/>
      <c r="BC1896" s="451"/>
      <c r="BD1896" s="451"/>
      <c r="BE1896" s="451"/>
      <c r="BF1896" s="451"/>
      <c r="BG1896" s="451"/>
      <c r="BH1896" s="451"/>
      <c r="BI1896" s="451"/>
      <c r="BJ1896" s="451"/>
      <c r="BK1896" s="451"/>
      <c r="BL1896" s="451"/>
      <c r="BM1896" s="451"/>
      <c r="BN1896" s="451"/>
      <c r="BO1896" s="451"/>
      <c r="BP1896" s="451"/>
      <c r="BQ1896" s="451"/>
      <c r="BR1896" s="451"/>
      <c r="BS1896" s="451"/>
      <c r="BT1896" s="451"/>
      <c r="BU1896" s="451"/>
      <c r="BV1896" s="451"/>
      <c r="BW1896" s="451"/>
      <c r="BX1896" s="451"/>
      <c r="BY1896" s="451"/>
      <c r="BZ1896" s="451"/>
      <c r="CA1896" s="451"/>
      <c r="CB1896" s="451"/>
      <c r="CC1896" s="451"/>
      <c r="CD1896" s="451"/>
      <c r="CE1896" s="451"/>
      <c r="CF1896" s="451"/>
      <c r="CG1896" s="451"/>
      <c r="CH1896" s="451"/>
      <c r="CI1896" s="451"/>
      <c r="CJ1896" s="451"/>
      <c r="CK1896" s="451"/>
      <c r="CL1896" s="451"/>
      <c r="CM1896" s="451"/>
      <c r="CN1896" s="451"/>
      <c r="CO1896" s="451"/>
      <c r="CP1896" s="451"/>
      <c r="CQ1896" s="451"/>
      <c r="CR1896" s="451"/>
      <c r="CS1896" s="451"/>
      <c r="CT1896" s="451"/>
      <c r="CU1896" s="451"/>
      <c r="CV1896" s="451"/>
      <c r="CW1896" s="451"/>
      <c r="CX1896" s="451"/>
      <c r="CY1896" s="451"/>
      <c r="CZ1896" s="451"/>
      <c r="DA1896" s="451"/>
      <c r="DB1896" s="451"/>
      <c r="DC1896" s="451"/>
      <c r="DD1896" s="451"/>
      <c r="DE1896" s="451"/>
      <c r="DF1896" s="451"/>
      <c r="DG1896" s="451"/>
      <c r="DH1896" s="451"/>
      <c r="DI1896" s="451"/>
      <c r="DJ1896" s="451"/>
      <c r="DK1896" s="451"/>
      <c r="DL1896" s="451"/>
      <c r="DM1896" s="451"/>
      <c r="DN1896" s="451"/>
      <c r="DO1896" s="451"/>
      <c r="DP1896" s="451"/>
      <c r="DQ1896" s="451"/>
      <c r="DR1896" s="451"/>
      <c r="DS1896" s="451"/>
      <c r="DT1896" s="451"/>
      <c r="DU1896" s="451"/>
      <c r="DV1896" s="451"/>
      <c r="DW1896" s="451"/>
      <c r="DX1896" s="451"/>
      <c r="DY1896" s="451"/>
      <c r="DZ1896" s="451"/>
      <c r="EA1896" s="451"/>
      <c r="EB1896" s="451"/>
      <c r="EC1896" s="451"/>
      <c r="ED1896" s="451"/>
      <c r="EE1896" s="451"/>
      <c r="EF1896" s="451"/>
      <c r="EG1896" s="451"/>
      <c r="EH1896" s="451"/>
      <c r="EI1896" s="451"/>
      <c r="EJ1896" s="451"/>
      <c r="EK1896" s="451"/>
      <c r="EL1896" s="451"/>
      <c r="EM1896" s="451"/>
      <c r="EN1896" s="451"/>
      <c r="EO1896" s="451"/>
      <c r="EP1896" s="451"/>
      <c r="EQ1896" s="451"/>
      <c r="ER1896" s="451"/>
      <c r="ES1896" s="451"/>
      <c r="ET1896" s="451"/>
      <c r="EU1896" s="451"/>
      <c r="EV1896" s="451"/>
      <c r="EW1896" s="451"/>
      <c r="EX1896" s="451"/>
      <c r="EY1896" s="451"/>
      <c r="EZ1896" s="451"/>
      <c r="FA1896" s="451"/>
      <c r="FB1896" s="451"/>
      <c r="FC1896" s="451"/>
      <c r="FD1896" s="451"/>
      <c r="FE1896" s="451"/>
      <c r="FF1896" s="451"/>
      <c r="FG1896" s="451"/>
      <c r="FH1896" s="451"/>
      <c r="FI1896" s="451"/>
      <c r="FJ1896" s="451"/>
      <c r="FK1896" s="451"/>
      <c r="FL1896" s="451"/>
      <c r="FM1896" s="451"/>
      <c r="FN1896" s="451"/>
      <c r="FO1896" s="451"/>
      <c r="FP1896" s="451"/>
      <c r="FQ1896" s="451"/>
      <c r="FR1896" s="451"/>
      <c r="FS1896" s="451"/>
      <c r="FT1896" s="451"/>
      <c r="FU1896" s="451"/>
      <c r="FV1896" s="451"/>
      <c r="FW1896" s="451"/>
      <c r="FX1896" s="451"/>
      <c r="FY1896" s="451"/>
      <c r="FZ1896" s="451"/>
      <c r="GA1896" s="451"/>
      <c r="GB1896" s="451"/>
      <c r="GC1896" s="451"/>
      <c r="GD1896" s="451"/>
      <c r="GE1896" s="451"/>
      <c r="GF1896" s="451"/>
      <c r="GG1896" s="451"/>
      <c r="GH1896" s="451"/>
      <c r="GI1896" s="451"/>
      <c r="GJ1896" s="451"/>
      <c r="GK1896" s="451"/>
      <c r="GL1896" s="451"/>
      <c r="GM1896" s="451"/>
      <c r="GN1896" s="451"/>
      <c r="GO1896" s="451"/>
      <c r="GP1896" s="451"/>
      <c r="GQ1896" s="451"/>
      <c r="GR1896" s="451"/>
      <c r="GS1896" s="451"/>
      <c r="GT1896" s="451"/>
      <c r="GU1896" s="451"/>
      <c r="GV1896" s="451"/>
      <c r="GW1896" s="451"/>
      <c r="GX1896" s="451"/>
      <c r="GY1896" s="451"/>
      <c r="GZ1896" s="451"/>
      <c r="HA1896" s="451"/>
      <c r="HB1896" s="451"/>
      <c r="HC1896" s="451"/>
      <c r="HD1896" s="451"/>
      <c r="HE1896" s="451"/>
      <c r="HF1896" s="451"/>
      <c r="HG1896" s="451"/>
      <c r="HH1896" s="451"/>
      <c r="HI1896" s="451"/>
      <c r="HJ1896" s="451"/>
      <c r="HK1896" s="451"/>
      <c r="HL1896" s="451"/>
      <c r="HM1896" s="451"/>
      <c r="HN1896" s="451"/>
      <c r="HO1896" s="451"/>
      <c r="HP1896" s="451"/>
      <c r="HQ1896" s="451"/>
      <c r="HR1896" s="451"/>
      <c r="HS1896" s="451"/>
      <c r="HT1896" s="451"/>
      <c r="HU1896" s="451"/>
      <c r="HV1896" s="451"/>
      <c r="HW1896" s="451"/>
      <c r="HX1896" s="451"/>
      <c r="HY1896" s="451"/>
      <c r="HZ1896" s="451"/>
      <c r="IA1896" s="451"/>
      <c r="IB1896" s="451"/>
      <c r="IC1896" s="451"/>
      <c r="ID1896" s="451"/>
      <c r="IE1896" s="451"/>
      <c r="IF1896" s="451"/>
      <c r="IG1896" s="451"/>
      <c r="IH1896" s="451"/>
    </row>
    <row r="1897" spans="1:242" s="565" customFormat="1" hidden="1" x14ac:dyDescent="0.25">
      <c r="A1897" s="451"/>
      <c r="B1897" s="459">
        <v>188</v>
      </c>
      <c r="C1897" s="469">
        <v>44056</v>
      </c>
      <c r="D1897" s="461" t="s">
        <v>3605</v>
      </c>
      <c r="E1897" s="459" t="s">
        <v>3620</v>
      </c>
      <c r="F1897" s="459" t="s">
        <v>3700</v>
      </c>
      <c r="G1897" s="463" t="s">
        <v>561</v>
      </c>
      <c r="H1897" s="464"/>
      <c r="I1897" s="468">
        <v>750000</v>
      </c>
      <c r="J1897" s="434">
        <f t="shared" si="31"/>
        <v>1922300</v>
      </c>
      <c r="K1897" s="458" t="s">
        <v>3697</v>
      </c>
      <c r="L1897" s="380"/>
      <c r="M1897" s="451"/>
      <c r="N1897" s="380"/>
      <c r="O1897" s="380"/>
      <c r="P1897" s="380"/>
      <c r="Q1897" s="380"/>
      <c r="R1897" s="380"/>
      <c r="S1897" s="380"/>
      <c r="T1897" s="380"/>
      <c r="U1897" s="380"/>
      <c r="V1897" s="380"/>
      <c r="W1897" s="380"/>
      <c r="X1897" s="380"/>
      <c r="Y1897" s="380"/>
      <c r="Z1897" s="380"/>
      <c r="AA1897" s="380"/>
      <c r="AB1897" s="380"/>
      <c r="AC1897" s="380"/>
      <c r="AD1897" s="380"/>
      <c r="AE1897" s="380"/>
      <c r="AF1897" s="380"/>
      <c r="AG1897" s="380"/>
      <c r="AH1897" s="380"/>
      <c r="AI1897" s="380"/>
      <c r="AJ1897" s="451"/>
      <c r="AK1897" s="451"/>
      <c r="AL1897" s="451"/>
      <c r="AM1897" s="451"/>
      <c r="AN1897" s="451"/>
      <c r="AO1897" s="451"/>
      <c r="AP1897" s="451"/>
      <c r="AQ1897" s="451"/>
      <c r="AR1897" s="451"/>
      <c r="AS1897" s="451"/>
      <c r="AT1897" s="451"/>
      <c r="AU1897" s="451"/>
      <c r="AV1897" s="451"/>
      <c r="AW1897" s="451"/>
      <c r="AX1897" s="451"/>
      <c r="AY1897" s="451"/>
      <c r="AZ1897" s="451"/>
      <c r="BA1897" s="451"/>
      <c r="BB1897" s="451"/>
      <c r="BC1897" s="451"/>
      <c r="BD1897" s="451"/>
      <c r="BE1897" s="451"/>
      <c r="BF1897" s="451"/>
      <c r="BG1897" s="451"/>
      <c r="BH1897" s="451"/>
      <c r="BI1897" s="451"/>
      <c r="BJ1897" s="451"/>
      <c r="BK1897" s="451"/>
      <c r="BL1897" s="451"/>
      <c r="BM1897" s="451"/>
      <c r="BN1897" s="451"/>
      <c r="BO1897" s="451"/>
      <c r="BP1897" s="451"/>
      <c r="BQ1897" s="451"/>
      <c r="BR1897" s="451"/>
      <c r="BS1897" s="451"/>
      <c r="BT1897" s="451"/>
      <c r="BU1897" s="451"/>
      <c r="BV1897" s="451"/>
      <c r="BW1897" s="451"/>
      <c r="BX1897" s="451"/>
      <c r="BY1897" s="451"/>
      <c r="BZ1897" s="451"/>
      <c r="CA1897" s="451"/>
      <c r="CB1897" s="451"/>
      <c r="CC1897" s="451"/>
      <c r="CD1897" s="451"/>
      <c r="CE1897" s="451"/>
      <c r="CF1897" s="451"/>
      <c r="CG1897" s="451"/>
      <c r="CH1897" s="451"/>
      <c r="CI1897" s="451"/>
      <c r="CJ1897" s="451"/>
      <c r="CK1897" s="451"/>
      <c r="CL1897" s="451"/>
      <c r="CM1897" s="451"/>
      <c r="CN1897" s="451"/>
      <c r="CO1897" s="451"/>
      <c r="CP1897" s="451"/>
      <c r="CQ1897" s="451"/>
      <c r="CR1897" s="451"/>
      <c r="CS1897" s="451"/>
      <c r="CT1897" s="451"/>
      <c r="CU1897" s="451"/>
      <c r="CV1897" s="451"/>
      <c r="CW1897" s="451"/>
      <c r="CX1897" s="451"/>
      <c r="CY1897" s="451"/>
      <c r="CZ1897" s="451"/>
      <c r="DA1897" s="451"/>
      <c r="DB1897" s="451"/>
      <c r="DC1897" s="451"/>
      <c r="DD1897" s="451"/>
      <c r="DE1897" s="451"/>
      <c r="DF1897" s="451"/>
      <c r="DG1897" s="451"/>
      <c r="DH1897" s="451"/>
      <c r="DI1897" s="451"/>
      <c r="DJ1897" s="451"/>
      <c r="DK1897" s="451"/>
      <c r="DL1897" s="451"/>
      <c r="DM1897" s="451"/>
      <c r="DN1897" s="451"/>
      <c r="DO1897" s="451"/>
      <c r="DP1897" s="451"/>
      <c r="DQ1897" s="451"/>
      <c r="DR1897" s="451"/>
      <c r="DS1897" s="451"/>
      <c r="DT1897" s="451"/>
      <c r="DU1897" s="451"/>
      <c r="DV1897" s="451"/>
      <c r="DW1897" s="451"/>
      <c r="DX1897" s="451"/>
      <c r="DY1897" s="451"/>
      <c r="DZ1897" s="451"/>
      <c r="EA1897" s="451"/>
      <c r="EB1897" s="451"/>
      <c r="EC1897" s="451"/>
      <c r="ED1897" s="451"/>
      <c r="EE1897" s="451"/>
      <c r="EF1897" s="451"/>
      <c r="EG1897" s="451"/>
      <c r="EH1897" s="451"/>
      <c r="EI1897" s="451"/>
      <c r="EJ1897" s="451"/>
      <c r="EK1897" s="451"/>
      <c r="EL1897" s="451"/>
      <c r="EM1897" s="451"/>
      <c r="EN1897" s="451"/>
      <c r="EO1897" s="451"/>
      <c r="EP1897" s="451"/>
      <c r="EQ1897" s="451"/>
      <c r="ER1897" s="451"/>
      <c r="ES1897" s="451"/>
      <c r="ET1897" s="451"/>
      <c r="EU1897" s="451"/>
      <c r="EV1897" s="451"/>
      <c r="EW1897" s="451"/>
      <c r="EX1897" s="451"/>
      <c r="EY1897" s="451"/>
      <c r="EZ1897" s="451"/>
      <c r="FA1897" s="451"/>
      <c r="FB1897" s="451"/>
      <c r="FC1897" s="451"/>
      <c r="FD1897" s="451"/>
      <c r="FE1897" s="451"/>
      <c r="FF1897" s="451"/>
      <c r="FG1897" s="451"/>
      <c r="FH1897" s="451"/>
      <c r="FI1897" s="451"/>
      <c r="FJ1897" s="451"/>
      <c r="FK1897" s="451"/>
      <c r="FL1897" s="451"/>
      <c r="FM1897" s="451"/>
      <c r="FN1897" s="451"/>
      <c r="FO1897" s="451"/>
      <c r="FP1897" s="451"/>
      <c r="FQ1897" s="451"/>
      <c r="FR1897" s="451"/>
      <c r="FS1897" s="451"/>
      <c r="FT1897" s="451"/>
      <c r="FU1897" s="451"/>
      <c r="FV1897" s="451"/>
      <c r="FW1897" s="451"/>
      <c r="FX1897" s="451"/>
      <c r="FY1897" s="451"/>
      <c r="FZ1897" s="451"/>
      <c r="GA1897" s="451"/>
      <c r="GB1897" s="451"/>
      <c r="GC1897" s="451"/>
      <c r="GD1897" s="451"/>
      <c r="GE1897" s="451"/>
      <c r="GF1897" s="451"/>
      <c r="GG1897" s="451"/>
      <c r="GH1897" s="451"/>
      <c r="GI1897" s="451"/>
      <c r="GJ1897" s="451"/>
      <c r="GK1897" s="451"/>
      <c r="GL1897" s="451"/>
      <c r="GM1897" s="451"/>
      <c r="GN1897" s="451"/>
      <c r="GO1897" s="451"/>
      <c r="GP1897" s="451"/>
      <c r="GQ1897" s="451"/>
      <c r="GR1897" s="451"/>
      <c r="GS1897" s="451"/>
      <c r="GT1897" s="451"/>
      <c r="GU1897" s="451"/>
      <c r="GV1897" s="451"/>
      <c r="GW1897" s="451"/>
      <c r="GX1897" s="451"/>
      <c r="GY1897" s="451"/>
      <c r="GZ1897" s="451"/>
      <c r="HA1897" s="451"/>
      <c r="HB1897" s="451"/>
      <c r="HC1897" s="451"/>
      <c r="HD1897" s="451"/>
      <c r="HE1897" s="451"/>
      <c r="HF1897" s="451"/>
      <c r="HG1897" s="451"/>
      <c r="HH1897" s="451"/>
      <c r="HI1897" s="451"/>
      <c r="HJ1897" s="451"/>
      <c r="HK1897" s="451"/>
      <c r="HL1897" s="451"/>
      <c r="HM1897" s="451"/>
      <c r="HN1897" s="451"/>
      <c r="HO1897" s="451"/>
      <c r="HP1897" s="451"/>
      <c r="HQ1897" s="451"/>
      <c r="HR1897" s="451"/>
      <c r="HS1897" s="451"/>
      <c r="HT1897" s="451"/>
      <c r="HU1897" s="451"/>
      <c r="HV1897" s="451"/>
      <c r="HW1897" s="451"/>
      <c r="HX1897" s="451"/>
      <c r="HY1897" s="451"/>
      <c r="HZ1897" s="451"/>
      <c r="IA1897" s="451"/>
      <c r="IB1897" s="451"/>
      <c r="IC1897" s="451"/>
      <c r="ID1897" s="451"/>
      <c r="IE1897" s="451"/>
      <c r="IF1897" s="451"/>
      <c r="IG1897" s="451"/>
      <c r="IH1897" s="451"/>
    </row>
    <row r="1898" spans="1:242" s="565" customFormat="1" hidden="1" x14ac:dyDescent="0.25">
      <c r="A1898" s="451"/>
      <c r="B1898" s="459">
        <v>189</v>
      </c>
      <c r="C1898" s="469">
        <v>44056</v>
      </c>
      <c r="D1898" s="461" t="s">
        <v>3606</v>
      </c>
      <c r="E1898" s="459" t="s">
        <v>3621</v>
      </c>
      <c r="F1898" s="459" t="s">
        <v>3679</v>
      </c>
      <c r="G1898" s="463" t="s">
        <v>561</v>
      </c>
      <c r="H1898" s="464"/>
      <c r="I1898" s="468">
        <v>460000</v>
      </c>
      <c r="J1898" s="434">
        <f t="shared" si="31"/>
        <v>1462300</v>
      </c>
      <c r="K1898" s="458" t="s">
        <v>3698</v>
      </c>
      <c r="L1898" s="380"/>
      <c r="M1898" s="451"/>
      <c r="N1898" s="380"/>
      <c r="O1898" s="380"/>
      <c r="P1898" s="380"/>
      <c r="Q1898" s="380"/>
      <c r="R1898" s="380"/>
      <c r="S1898" s="380"/>
      <c r="T1898" s="380"/>
      <c r="U1898" s="380"/>
      <c r="V1898" s="380"/>
      <c r="W1898" s="380"/>
      <c r="X1898" s="380"/>
      <c r="Y1898" s="380"/>
      <c r="Z1898" s="380"/>
      <c r="AA1898" s="380"/>
      <c r="AB1898" s="380"/>
      <c r="AC1898" s="380"/>
      <c r="AD1898" s="380"/>
      <c r="AE1898" s="380"/>
      <c r="AF1898" s="380"/>
      <c r="AG1898" s="380"/>
      <c r="AH1898" s="380"/>
      <c r="AI1898" s="380"/>
      <c r="AJ1898" s="451"/>
      <c r="AK1898" s="451"/>
      <c r="AL1898" s="451"/>
      <c r="AM1898" s="451"/>
      <c r="AN1898" s="451"/>
      <c r="AO1898" s="451"/>
      <c r="AP1898" s="451"/>
      <c r="AQ1898" s="451"/>
      <c r="AR1898" s="451"/>
      <c r="AS1898" s="451"/>
      <c r="AT1898" s="451"/>
      <c r="AU1898" s="451"/>
      <c r="AV1898" s="451"/>
      <c r="AW1898" s="451"/>
      <c r="AX1898" s="451"/>
      <c r="AY1898" s="451"/>
      <c r="AZ1898" s="451"/>
      <c r="BA1898" s="451"/>
      <c r="BB1898" s="451"/>
      <c r="BC1898" s="451"/>
      <c r="BD1898" s="451"/>
      <c r="BE1898" s="451"/>
      <c r="BF1898" s="451"/>
      <c r="BG1898" s="451"/>
      <c r="BH1898" s="451"/>
      <c r="BI1898" s="451"/>
      <c r="BJ1898" s="451"/>
      <c r="BK1898" s="451"/>
      <c r="BL1898" s="451"/>
      <c r="BM1898" s="451"/>
      <c r="BN1898" s="451"/>
      <c r="BO1898" s="451"/>
      <c r="BP1898" s="451"/>
      <c r="BQ1898" s="451"/>
      <c r="BR1898" s="451"/>
      <c r="BS1898" s="451"/>
      <c r="BT1898" s="451"/>
      <c r="BU1898" s="451"/>
      <c r="BV1898" s="451"/>
      <c r="BW1898" s="451"/>
      <c r="BX1898" s="451"/>
      <c r="BY1898" s="451"/>
      <c r="BZ1898" s="451"/>
      <c r="CA1898" s="451"/>
      <c r="CB1898" s="451"/>
      <c r="CC1898" s="451"/>
      <c r="CD1898" s="451"/>
      <c r="CE1898" s="451"/>
      <c r="CF1898" s="451"/>
      <c r="CG1898" s="451"/>
      <c r="CH1898" s="451"/>
      <c r="CI1898" s="451"/>
      <c r="CJ1898" s="451"/>
      <c r="CK1898" s="451"/>
      <c r="CL1898" s="451"/>
      <c r="CM1898" s="451"/>
      <c r="CN1898" s="451"/>
      <c r="CO1898" s="451"/>
      <c r="CP1898" s="451"/>
      <c r="CQ1898" s="451"/>
      <c r="CR1898" s="451"/>
      <c r="CS1898" s="451"/>
      <c r="CT1898" s="451"/>
      <c r="CU1898" s="451"/>
      <c r="CV1898" s="451"/>
      <c r="CW1898" s="451"/>
      <c r="CX1898" s="451"/>
      <c r="CY1898" s="451"/>
      <c r="CZ1898" s="451"/>
      <c r="DA1898" s="451"/>
      <c r="DB1898" s="451"/>
      <c r="DC1898" s="451"/>
      <c r="DD1898" s="451"/>
      <c r="DE1898" s="451"/>
      <c r="DF1898" s="451"/>
      <c r="DG1898" s="451"/>
      <c r="DH1898" s="451"/>
      <c r="DI1898" s="451"/>
      <c r="DJ1898" s="451"/>
      <c r="DK1898" s="451"/>
      <c r="DL1898" s="451"/>
      <c r="DM1898" s="451"/>
      <c r="DN1898" s="451"/>
      <c r="DO1898" s="451"/>
      <c r="DP1898" s="451"/>
      <c r="DQ1898" s="451"/>
      <c r="DR1898" s="451"/>
      <c r="DS1898" s="451"/>
      <c r="DT1898" s="451"/>
      <c r="DU1898" s="451"/>
      <c r="DV1898" s="451"/>
      <c r="DW1898" s="451"/>
      <c r="DX1898" s="451"/>
      <c r="DY1898" s="451"/>
      <c r="DZ1898" s="451"/>
      <c r="EA1898" s="451"/>
      <c r="EB1898" s="451"/>
      <c r="EC1898" s="451"/>
      <c r="ED1898" s="451"/>
      <c r="EE1898" s="451"/>
      <c r="EF1898" s="451"/>
      <c r="EG1898" s="451"/>
      <c r="EH1898" s="451"/>
      <c r="EI1898" s="451"/>
      <c r="EJ1898" s="451"/>
      <c r="EK1898" s="451"/>
      <c r="EL1898" s="451"/>
      <c r="EM1898" s="451"/>
      <c r="EN1898" s="451"/>
      <c r="EO1898" s="451"/>
      <c r="EP1898" s="451"/>
      <c r="EQ1898" s="451"/>
      <c r="ER1898" s="451"/>
      <c r="ES1898" s="451"/>
      <c r="ET1898" s="451"/>
      <c r="EU1898" s="451"/>
      <c r="EV1898" s="451"/>
      <c r="EW1898" s="451"/>
      <c r="EX1898" s="451"/>
      <c r="EY1898" s="451"/>
      <c r="EZ1898" s="451"/>
      <c r="FA1898" s="451"/>
      <c r="FB1898" s="451"/>
      <c r="FC1898" s="451"/>
      <c r="FD1898" s="451"/>
      <c r="FE1898" s="451"/>
      <c r="FF1898" s="451"/>
      <c r="FG1898" s="451"/>
      <c r="FH1898" s="451"/>
      <c r="FI1898" s="451"/>
      <c r="FJ1898" s="451"/>
      <c r="FK1898" s="451"/>
      <c r="FL1898" s="451"/>
      <c r="FM1898" s="451"/>
      <c r="FN1898" s="451"/>
      <c r="FO1898" s="451"/>
      <c r="FP1898" s="451"/>
      <c r="FQ1898" s="451"/>
      <c r="FR1898" s="451"/>
      <c r="FS1898" s="451"/>
      <c r="FT1898" s="451"/>
      <c r="FU1898" s="451"/>
      <c r="FV1898" s="451"/>
      <c r="FW1898" s="451"/>
      <c r="FX1898" s="451"/>
      <c r="FY1898" s="451"/>
      <c r="FZ1898" s="451"/>
      <c r="GA1898" s="451"/>
      <c r="GB1898" s="451"/>
      <c r="GC1898" s="451"/>
      <c r="GD1898" s="451"/>
      <c r="GE1898" s="451"/>
      <c r="GF1898" s="451"/>
      <c r="GG1898" s="451"/>
      <c r="GH1898" s="451"/>
      <c r="GI1898" s="451"/>
      <c r="GJ1898" s="451"/>
      <c r="GK1898" s="451"/>
      <c r="GL1898" s="451"/>
      <c r="GM1898" s="451"/>
      <c r="GN1898" s="451"/>
      <c r="GO1898" s="451"/>
      <c r="GP1898" s="451"/>
      <c r="GQ1898" s="451"/>
      <c r="GR1898" s="451"/>
      <c r="GS1898" s="451"/>
      <c r="GT1898" s="451"/>
      <c r="GU1898" s="451"/>
      <c r="GV1898" s="451"/>
      <c r="GW1898" s="451"/>
      <c r="GX1898" s="451"/>
      <c r="GY1898" s="451"/>
      <c r="GZ1898" s="451"/>
      <c r="HA1898" s="451"/>
      <c r="HB1898" s="451"/>
      <c r="HC1898" s="451"/>
      <c r="HD1898" s="451"/>
      <c r="HE1898" s="451"/>
      <c r="HF1898" s="451"/>
      <c r="HG1898" s="451"/>
      <c r="HH1898" s="451"/>
      <c r="HI1898" s="451"/>
      <c r="HJ1898" s="451"/>
      <c r="HK1898" s="451"/>
      <c r="HL1898" s="451"/>
      <c r="HM1898" s="451"/>
      <c r="HN1898" s="451"/>
      <c r="HO1898" s="451"/>
      <c r="HP1898" s="451"/>
      <c r="HQ1898" s="451"/>
      <c r="HR1898" s="451"/>
      <c r="HS1898" s="451"/>
      <c r="HT1898" s="451"/>
      <c r="HU1898" s="451"/>
      <c r="HV1898" s="451"/>
      <c r="HW1898" s="451"/>
      <c r="HX1898" s="451"/>
      <c r="HY1898" s="451"/>
      <c r="HZ1898" s="451"/>
      <c r="IA1898" s="451"/>
      <c r="IB1898" s="451"/>
      <c r="IC1898" s="451"/>
      <c r="ID1898" s="451"/>
      <c r="IE1898" s="451"/>
      <c r="IF1898" s="451"/>
      <c r="IG1898" s="451"/>
      <c r="IH1898" s="451"/>
    </row>
    <row r="1899" spans="1:242" hidden="1" x14ac:dyDescent="0.25">
      <c r="B1899" s="459">
        <v>190</v>
      </c>
      <c r="C1899" s="469">
        <v>44056</v>
      </c>
      <c r="D1899" s="461" t="s">
        <v>3607</v>
      </c>
      <c r="E1899" s="459"/>
      <c r="F1899" s="466" t="s">
        <v>3622</v>
      </c>
      <c r="G1899" s="463" t="s">
        <v>1885</v>
      </c>
      <c r="H1899" s="464">
        <v>205289</v>
      </c>
      <c r="I1899" s="465"/>
      <c r="J1899" s="434">
        <f t="shared" si="31"/>
        <v>1667589</v>
      </c>
      <c r="K1899" s="458" t="s">
        <v>3629</v>
      </c>
    </row>
    <row r="1900" spans="1:242" hidden="1" x14ac:dyDescent="0.25">
      <c r="B1900" s="459">
        <v>191</v>
      </c>
      <c r="C1900" s="469">
        <v>44057</v>
      </c>
      <c r="D1900" s="461" t="s">
        <v>3608</v>
      </c>
      <c r="E1900" s="459"/>
      <c r="F1900" s="466" t="s">
        <v>3623</v>
      </c>
      <c r="G1900" s="463" t="s">
        <v>1885</v>
      </c>
      <c r="H1900" s="464"/>
      <c r="I1900" s="465">
        <v>35000</v>
      </c>
      <c r="J1900" s="434">
        <f t="shared" si="31"/>
        <v>1632589</v>
      </c>
      <c r="K1900" s="458" t="s">
        <v>3267</v>
      </c>
    </row>
    <row r="1901" spans="1:242" hidden="1" x14ac:dyDescent="0.25">
      <c r="B1901" s="206">
        <v>192</v>
      </c>
      <c r="C1901" s="207">
        <v>44057</v>
      </c>
      <c r="D1901" s="449" t="s">
        <v>3609</v>
      </c>
      <c r="E1901" s="206"/>
      <c r="F1901" s="286" t="s">
        <v>3624</v>
      </c>
      <c r="G1901" s="208" t="s">
        <v>1885</v>
      </c>
      <c r="H1901" s="285"/>
      <c r="I1901" s="210">
        <v>8000</v>
      </c>
      <c r="J1901" s="434">
        <f t="shared" si="31"/>
        <v>1624589</v>
      </c>
      <c r="K1901" s="212" t="s">
        <v>3630</v>
      </c>
    </row>
    <row r="1902" spans="1:242" hidden="1" x14ac:dyDescent="0.25">
      <c r="B1902" s="206">
        <v>193</v>
      </c>
      <c r="C1902" s="207">
        <v>44057</v>
      </c>
      <c r="D1902" s="449" t="s">
        <v>3610</v>
      </c>
      <c r="E1902" s="206"/>
      <c r="F1902" s="286" t="s">
        <v>3625</v>
      </c>
      <c r="G1902" s="208" t="s">
        <v>1885</v>
      </c>
      <c r="H1902" s="285"/>
      <c r="I1902" s="210">
        <v>46000</v>
      </c>
      <c r="J1902" s="470">
        <f t="shared" si="31"/>
        <v>1578589</v>
      </c>
      <c r="K1902" s="441" t="s">
        <v>3267</v>
      </c>
    </row>
    <row r="1903" spans="1:242" hidden="1" x14ac:dyDescent="0.25">
      <c r="B1903" s="206">
        <v>194</v>
      </c>
      <c r="C1903" s="207">
        <v>44058</v>
      </c>
      <c r="D1903" s="449" t="s">
        <v>3635</v>
      </c>
      <c r="E1903" s="206"/>
      <c r="F1903" s="286" t="s">
        <v>3648</v>
      </c>
      <c r="G1903" s="208" t="s">
        <v>2951</v>
      </c>
      <c r="H1903" s="285"/>
      <c r="I1903" s="210">
        <v>730000</v>
      </c>
      <c r="J1903" s="434">
        <f t="shared" si="31"/>
        <v>848589</v>
      </c>
      <c r="K1903" s="441" t="s">
        <v>3267</v>
      </c>
    </row>
    <row r="1904" spans="1:242" s="570" customFormat="1" hidden="1" x14ac:dyDescent="0.25">
      <c r="B1904" s="471">
        <v>195</v>
      </c>
      <c r="C1904" s="472">
        <v>44058</v>
      </c>
      <c r="D1904" s="473" t="s">
        <v>3636</v>
      </c>
      <c r="E1904" s="471" t="s">
        <v>3649</v>
      </c>
      <c r="F1904" s="471" t="s">
        <v>3773</v>
      </c>
      <c r="G1904" s="474" t="s">
        <v>2951</v>
      </c>
      <c r="H1904" s="310"/>
      <c r="I1904" s="475">
        <v>400000</v>
      </c>
      <c r="J1904" s="434">
        <f t="shared" si="31"/>
        <v>448589</v>
      </c>
      <c r="K1904" s="476" t="s">
        <v>3793</v>
      </c>
      <c r="L1904" s="571"/>
      <c r="N1904" s="571"/>
      <c r="O1904" s="571"/>
      <c r="P1904" s="571"/>
      <c r="Q1904" s="571"/>
      <c r="R1904" s="571"/>
      <c r="S1904" s="571"/>
      <c r="T1904" s="571"/>
      <c r="U1904" s="571"/>
      <c r="V1904" s="571"/>
      <c r="W1904" s="571"/>
      <c r="X1904" s="571"/>
      <c r="Y1904" s="571"/>
      <c r="Z1904" s="571"/>
      <c r="AA1904" s="571"/>
      <c r="AB1904" s="571"/>
      <c r="AC1904" s="571"/>
      <c r="AD1904" s="571"/>
      <c r="AE1904" s="571"/>
      <c r="AF1904" s="571"/>
      <c r="AG1904" s="571"/>
      <c r="AH1904" s="571"/>
      <c r="AI1904" s="571"/>
    </row>
    <row r="1905" spans="1:242" hidden="1" x14ac:dyDescent="0.25">
      <c r="B1905" s="206">
        <v>196</v>
      </c>
      <c r="C1905" s="207">
        <v>44058</v>
      </c>
      <c r="D1905" s="449" t="s">
        <v>3637</v>
      </c>
      <c r="E1905" s="206"/>
      <c r="F1905" s="206" t="s">
        <v>3650</v>
      </c>
      <c r="G1905" s="208" t="s">
        <v>787</v>
      </c>
      <c r="H1905" s="285">
        <v>252550</v>
      </c>
      <c r="I1905" s="210"/>
      <c r="J1905" s="434">
        <f t="shared" si="31"/>
        <v>701139</v>
      </c>
      <c r="K1905" s="441" t="s">
        <v>3668</v>
      </c>
    </row>
    <row r="1906" spans="1:242" hidden="1" x14ac:dyDescent="0.25">
      <c r="B1906" s="206">
        <v>197</v>
      </c>
      <c r="C1906" s="207">
        <v>44058</v>
      </c>
      <c r="D1906" s="449" t="s">
        <v>3638</v>
      </c>
      <c r="E1906" s="206"/>
      <c r="F1906" s="206" t="s">
        <v>3651</v>
      </c>
      <c r="G1906" s="208" t="s">
        <v>787</v>
      </c>
      <c r="H1906" s="285">
        <v>604309</v>
      </c>
      <c r="I1906" s="210"/>
      <c r="J1906" s="434">
        <f t="shared" si="31"/>
        <v>1305448</v>
      </c>
      <c r="K1906" s="441" t="s">
        <v>3669</v>
      </c>
    </row>
    <row r="1907" spans="1:242" hidden="1" x14ac:dyDescent="0.25">
      <c r="B1907" s="206">
        <v>198</v>
      </c>
      <c r="C1907" s="207">
        <v>44058</v>
      </c>
      <c r="D1907" s="449" t="s">
        <v>3639</v>
      </c>
      <c r="E1907" s="206"/>
      <c r="F1907" s="206" t="s">
        <v>3652</v>
      </c>
      <c r="G1907" s="208" t="s">
        <v>787</v>
      </c>
      <c r="H1907" s="285"/>
      <c r="I1907" s="210">
        <v>242572</v>
      </c>
      <c r="J1907" s="434">
        <f t="shared" si="31"/>
        <v>1062876</v>
      </c>
      <c r="K1907" s="441" t="s">
        <v>3267</v>
      </c>
    </row>
    <row r="1908" spans="1:242" hidden="1" x14ac:dyDescent="0.25">
      <c r="B1908" s="206">
        <v>199</v>
      </c>
      <c r="C1908" s="207">
        <v>44058</v>
      </c>
      <c r="D1908" s="449" t="s">
        <v>3640</v>
      </c>
      <c r="E1908" s="206"/>
      <c r="F1908" s="206" t="s">
        <v>3653</v>
      </c>
      <c r="G1908" s="208" t="s">
        <v>343</v>
      </c>
      <c r="H1908" s="285"/>
      <c r="I1908" s="210">
        <v>250000</v>
      </c>
      <c r="J1908" s="434">
        <f t="shared" si="31"/>
        <v>812876</v>
      </c>
      <c r="K1908" s="441" t="s">
        <v>3267</v>
      </c>
    </row>
    <row r="1909" spans="1:242" s="566" customFormat="1" hidden="1" x14ac:dyDescent="0.25">
      <c r="A1909" s="488"/>
      <c r="B1909" s="429">
        <v>200</v>
      </c>
      <c r="C1909" s="428">
        <v>44061</v>
      </c>
      <c r="D1909" s="477" t="s">
        <v>3641</v>
      </c>
      <c r="E1909" s="429"/>
      <c r="F1909" s="429"/>
      <c r="G1909" s="430"/>
      <c r="H1909" s="427">
        <v>8182711</v>
      </c>
      <c r="I1909" s="431"/>
      <c r="J1909" s="434">
        <f t="shared" si="31"/>
        <v>8995587</v>
      </c>
      <c r="K1909" s="212" t="s">
        <v>3695</v>
      </c>
      <c r="L1909" s="530"/>
      <c r="M1909" s="488"/>
      <c r="N1909" s="530"/>
      <c r="O1909" s="530"/>
      <c r="P1909" s="530"/>
      <c r="Q1909" s="530"/>
      <c r="R1909" s="530"/>
      <c r="S1909" s="530"/>
      <c r="T1909" s="530"/>
      <c r="U1909" s="530"/>
      <c r="V1909" s="530"/>
      <c r="W1909" s="530"/>
      <c r="X1909" s="530"/>
      <c r="Y1909" s="530"/>
      <c r="Z1909" s="530"/>
      <c r="AA1909" s="530"/>
      <c r="AB1909" s="530"/>
      <c r="AC1909" s="530"/>
      <c r="AD1909" s="530"/>
      <c r="AE1909" s="530"/>
      <c r="AF1909" s="530"/>
      <c r="AG1909" s="530"/>
      <c r="AH1909" s="530"/>
      <c r="AI1909" s="530"/>
      <c r="AJ1909" s="488"/>
      <c r="AK1909" s="488"/>
      <c r="AL1909" s="488"/>
      <c r="AM1909" s="488"/>
      <c r="AN1909" s="488"/>
      <c r="AO1909" s="488"/>
      <c r="AP1909" s="488"/>
      <c r="AQ1909" s="488"/>
      <c r="AR1909" s="488"/>
      <c r="AS1909" s="488"/>
      <c r="AT1909" s="488"/>
      <c r="AU1909" s="488"/>
      <c r="AV1909" s="488"/>
      <c r="AW1909" s="488"/>
      <c r="AX1909" s="488"/>
      <c r="AY1909" s="488"/>
      <c r="AZ1909" s="488"/>
      <c r="BA1909" s="488"/>
      <c r="BB1909" s="488"/>
      <c r="BC1909" s="488"/>
      <c r="BD1909" s="488"/>
      <c r="BE1909" s="488"/>
      <c r="BF1909" s="488"/>
      <c r="BG1909" s="488"/>
      <c r="BH1909" s="488"/>
      <c r="BI1909" s="488"/>
      <c r="BJ1909" s="488"/>
      <c r="BK1909" s="488"/>
      <c r="BL1909" s="488"/>
      <c r="BM1909" s="488"/>
      <c r="BN1909" s="488"/>
      <c r="BO1909" s="488"/>
      <c r="BP1909" s="488"/>
      <c r="BQ1909" s="488"/>
      <c r="BR1909" s="488"/>
      <c r="BS1909" s="488"/>
      <c r="BT1909" s="488"/>
      <c r="BU1909" s="488"/>
      <c r="BV1909" s="488"/>
      <c r="BW1909" s="488"/>
      <c r="BX1909" s="488"/>
      <c r="BY1909" s="488"/>
      <c r="BZ1909" s="488"/>
      <c r="CA1909" s="488"/>
      <c r="CB1909" s="488"/>
      <c r="CC1909" s="488"/>
      <c r="CD1909" s="488"/>
      <c r="CE1909" s="488"/>
      <c r="CF1909" s="488"/>
      <c r="CG1909" s="488"/>
      <c r="CH1909" s="488"/>
      <c r="CI1909" s="488"/>
      <c r="CJ1909" s="488"/>
      <c r="CK1909" s="488"/>
      <c r="CL1909" s="488"/>
      <c r="CM1909" s="488"/>
      <c r="CN1909" s="488"/>
      <c r="CO1909" s="488"/>
      <c r="CP1909" s="488"/>
      <c r="CQ1909" s="488"/>
      <c r="CR1909" s="488"/>
      <c r="CS1909" s="488"/>
      <c r="CT1909" s="488"/>
      <c r="CU1909" s="488"/>
      <c r="CV1909" s="488"/>
      <c r="CW1909" s="488"/>
      <c r="CX1909" s="488"/>
      <c r="CY1909" s="488"/>
      <c r="CZ1909" s="488"/>
      <c r="DA1909" s="488"/>
      <c r="DB1909" s="488"/>
      <c r="DC1909" s="488"/>
      <c r="DD1909" s="488"/>
      <c r="DE1909" s="488"/>
      <c r="DF1909" s="488"/>
      <c r="DG1909" s="488"/>
      <c r="DH1909" s="488"/>
      <c r="DI1909" s="488"/>
      <c r="DJ1909" s="488"/>
      <c r="DK1909" s="488"/>
      <c r="DL1909" s="488"/>
      <c r="DM1909" s="488"/>
      <c r="DN1909" s="488"/>
      <c r="DO1909" s="488"/>
      <c r="DP1909" s="488"/>
      <c r="DQ1909" s="488"/>
      <c r="DR1909" s="488"/>
      <c r="DS1909" s="488"/>
      <c r="DT1909" s="488"/>
      <c r="DU1909" s="488"/>
      <c r="DV1909" s="488"/>
      <c r="DW1909" s="488"/>
      <c r="DX1909" s="488"/>
      <c r="DY1909" s="488"/>
      <c r="DZ1909" s="488"/>
      <c r="EA1909" s="488"/>
      <c r="EB1909" s="488"/>
      <c r="EC1909" s="488"/>
      <c r="ED1909" s="488"/>
      <c r="EE1909" s="488"/>
      <c r="EF1909" s="488"/>
      <c r="EG1909" s="488"/>
      <c r="EH1909" s="488"/>
      <c r="EI1909" s="488"/>
      <c r="EJ1909" s="488"/>
      <c r="EK1909" s="488"/>
      <c r="EL1909" s="488"/>
      <c r="EM1909" s="488"/>
      <c r="EN1909" s="488"/>
      <c r="EO1909" s="488"/>
      <c r="EP1909" s="488"/>
      <c r="EQ1909" s="488"/>
      <c r="ER1909" s="488"/>
      <c r="ES1909" s="488"/>
      <c r="ET1909" s="488"/>
      <c r="EU1909" s="488"/>
      <c r="EV1909" s="488"/>
      <c r="EW1909" s="488"/>
      <c r="EX1909" s="488"/>
      <c r="EY1909" s="488"/>
      <c r="EZ1909" s="488"/>
      <c r="FA1909" s="488"/>
      <c r="FB1909" s="488"/>
      <c r="FC1909" s="488"/>
      <c r="FD1909" s="488"/>
      <c r="FE1909" s="488"/>
      <c r="FF1909" s="488"/>
      <c r="FG1909" s="488"/>
      <c r="FH1909" s="488"/>
      <c r="FI1909" s="488"/>
      <c r="FJ1909" s="488"/>
      <c r="FK1909" s="488"/>
      <c r="FL1909" s="488"/>
      <c r="FM1909" s="488"/>
      <c r="FN1909" s="488"/>
      <c r="FO1909" s="488"/>
      <c r="FP1909" s="488"/>
      <c r="FQ1909" s="488"/>
      <c r="FR1909" s="488"/>
      <c r="FS1909" s="488"/>
      <c r="FT1909" s="488"/>
      <c r="FU1909" s="488"/>
      <c r="FV1909" s="488"/>
      <c r="FW1909" s="488"/>
      <c r="FX1909" s="488"/>
      <c r="FY1909" s="488"/>
      <c r="FZ1909" s="488"/>
      <c r="GA1909" s="488"/>
      <c r="GB1909" s="488"/>
      <c r="GC1909" s="488"/>
      <c r="GD1909" s="488"/>
      <c r="GE1909" s="488"/>
      <c r="GF1909" s="488"/>
      <c r="GG1909" s="488"/>
      <c r="GH1909" s="488"/>
      <c r="GI1909" s="488"/>
      <c r="GJ1909" s="488"/>
      <c r="GK1909" s="488"/>
      <c r="GL1909" s="488"/>
      <c r="GM1909" s="488"/>
      <c r="GN1909" s="488"/>
      <c r="GO1909" s="488"/>
      <c r="GP1909" s="488"/>
      <c r="GQ1909" s="488"/>
      <c r="GR1909" s="488"/>
      <c r="GS1909" s="488"/>
      <c r="GT1909" s="488"/>
      <c r="GU1909" s="488"/>
      <c r="GV1909" s="488"/>
      <c r="GW1909" s="488"/>
      <c r="GX1909" s="488"/>
      <c r="GY1909" s="488"/>
      <c r="GZ1909" s="488"/>
      <c r="HA1909" s="488"/>
      <c r="HB1909" s="488"/>
      <c r="HC1909" s="488"/>
      <c r="HD1909" s="488"/>
      <c r="HE1909" s="488"/>
      <c r="HF1909" s="488"/>
      <c r="HG1909" s="488"/>
      <c r="HH1909" s="488"/>
      <c r="HI1909" s="488"/>
      <c r="HJ1909" s="488"/>
      <c r="HK1909" s="488"/>
      <c r="HL1909" s="488"/>
      <c r="HM1909" s="488"/>
      <c r="HN1909" s="488"/>
      <c r="HO1909" s="488"/>
      <c r="HP1909" s="488"/>
      <c r="HQ1909" s="488"/>
      <c r="HR1909" s="488"/>
      <c r="HS1909" s="488"/>
      <c r="HT1909" s="488"/>
      <c r="HU1909" s="488"/>
      <c r="HV1909" s="488"/>
      <c r="HW1909" s="488"/>
      <c r="HX1909" s="488"/>
      <c r="HY1909" s="488"/>
      <c r="HZ1909" s="488"/>
      <c r="IA1909" s="488"/>
      <c r="IB1909" s="488"/>
      <c r="IC1909" s="488"/>
      <c r="ID1909" s="488"/>
      <c r="IE1909" s="488"/>
      <c r="IF1909" s="488"/>
      <c r="IG1909" s="488"/>
      <c r="IH1909" s="488"/>
    </row>
    <row r="1910" spans="1:242" hidden="1" x14ac:dyDescent="0.25">
      <c r="B1910" s="206">
        <v>201</v>
      </c>
      <c r="C1910" s="207">
        <v>44061</v>
      </c>
      <c r="D1910" s="449" t="s">
        <v>3687</v>
      </c>
      <c r="E1910" s="206" t="s">
        <v>3654</v>
      </c>
      <c r="F1910" s="206"/>
      <c r="G1910" s="208" t="s">
        <v>3667</v>
      </c>
      <c r="H1910" s="285"/>
      <c r="I1910" s="210">
        <v>38000</v>
      </c>
      <c r="J1910" s="434">
        <f t="shared" si="31"/>
        <v>8957587</v>
      </c>
      <c r="K1910" s="441" t="s">
        <v>3688</v>
      </c>
    </row>
    <row r="1911" spans="1:242" hidden="1" x14ac:dyDescent="0.25">
      <c r="B1911" s="206">
        <v>202</v>
      </c>
      <c r="C1911" s="207">
        <v>44061</v>
      </c>
      <c r="D1911" s="449" t="s">
        <v>3642</v>
      </c>
      <c r="E1911" s="206"/>
      <c r="F1911" s="206" t="s">
        <v>3655</v>
      </c>
      <c r="G1911" s="208" t="s">
        <v>2891</v>
      </c>
      <c r="H1911" s="285"/>
      <c r="I1911" s="210">
        <v>5388662</v>
      </c>
      <c r="J1911" s="434">
        <f t="shared" si="31"/>
        <v>3568925</v>
      </c>
      <c r="K1911" s="441" t="s">
        <v>3267</v>
      </c>
    </row>
    <row r="1912" spans="1:242" s="569" customFormat="1" hidden="1" x14ac:dyDescent="0.25">
      <c r="A1912" s="567"/>
      <c r="B1912" s="206">
        <v>203</v>
      </c>
      <c r="C1912" s="207">
        <v>44061</v>
      </c>
      <c r="D1912" s="449" t="s">
        <v>3643</v>
      </c>
      <c r="E1912" s="206" t="s">
        <v>3656</v>
      </c>
      <c r="F1912" s="206"/>
      <c r="G1912" s="208" t="s">
        <v>787</v>
      </c>
      <c r="H1912" s="285"/>
      <c r="I1912" s="478">
        <v>1000000</v>
      </c>
      <c r="J1912" s="434">
        <f t="shared" si="31"/>
        <v>2568925</v>
      </c>
      <c r="K1912" s="441" t="s">
        <v>3744</v>
      </c>
      <c r="L1912" s="568"/>
      <c r="M1912" s="567"/>
      <c r="N1912" s="568"/>
      <c r="O1912" s="568"/>
      <c r="P1912" s="568"/>
      <c r="Q1912" s="568"/>
      <c r="R1912" s="568"/>
      <c r="S1912" s="568"/>
      <c r="T1912" s="568"/>
      <c r="U1912" s="568"/>
      <c r="V1912" s="568"/>
      <c r="W1912" s="568"/>
      <c r="X1912" s="568"/>
      <c r="Y1912" s="568"/>
      <c r="Z1912" s="568"/>
      <c r="AA1912" s="568"/>
      <c r="AB1912" s="568"/>
      <c r="AC1912" s="568"/>
      <c r="AD1912" s="568"/>
      <c r="AE1912" s="568"/>
      <c r="AF1912" s="568"/>
      <c r="AG1912" s="568"/>
      <c r="AH1912" s="568"/>
      <c r="AI1912" s="568"/>
      <c r="AJ1912" s="567"/>
      <c r="AK1912" s="567"/>
      <c r="AL1912" s="567"/>
      <c r="AM1912" s="567"/>
      <c r="AN1912" s="567"/>
      <c r="AO1912" s="567"/>
      <c r="AP1912" s="567"/>
      <c r="AQ1912" s="567"/>
      <c r="AR1912" s="567"/>
      <c r="AS1912" s="567"/>
      <c r="AT1912" s="567"/>
      <c r="AU1912" s="567"/>
      <c r="AV1912" s="567"/>
      <c r="AW1912" s="567"/>
      <c r="AX1912" s="567"/>
      <c r="AY1912" s="567"/>
      <c r="AZ1912" s="567"/>
      <c r="BA1912" s="567"/>
      <c r="BB1912" s="567"/>
      <c r="BC1912" s="567"/>
      <c r="BD1912" s="567"/>
      <c r="BE1912" s="567"/>
      <c r="BF1912" s="567"/>
      <c r="BG1912" s="567"/>
      <c r="BH1912" s="567"/>
      <c r="BI1912" s="567"/>
      <c r="BJ1912" s="567"/>
      <c r="BK1912" s="567"/>
      <c r="BL1912" s="567"/>
      <c r="BM1912" s="567"/>
      <c r="BN1912" s="567"/>
      <c r="BO1912" s="567"/>
      <c r="BP1912" s="567"/>
      <c r="BQ1912" s="567"/>
      <c r="BR1912" s="567"/>
      <c r="BS1912" s="567"/>
      <c r="BT1912" s="567"/>
      <c r="BU1912" s="567"/>
      <c r="BV1912" s="567"/>
      <c r="BW1912" s="567"/>
      <c r="BX1912" s="567"/>
      <c r="BY1912" s="567"/>
      <c r="BZ1912" s="567"/>
      <c r="CA1912" s="567"/>
      <c r="CB1912" s="567"/>
      <c r="CC1912" s="567"/>
      <c r="CD1912" s="567"/>
      <c r="CE1912" s="567"/>
      <c r="CF1912" s="567"/>
      <c r="CG1912" s="567"/>
      <c r="CH1912" s="567"/>
      <c r="CI1912" s="567"/>
      <c r="CJ1912" s="567"/>
      <c r="CK1912" s="567"/>
      <c r="CL1912" s="567"/>
      <c r="CM1912" s="567"/>
      <c r="CN1912" s="567"/>
      <c r="CO1912" s="567"/>
      <c r="CP1912" s="567"/>
      <c r="CQ1912" s="567"/>
      <c r="CR1912" s="567"/>
      <c r="CS1912" s="567"/>
      <c r="CT1912" s="567"/>
      <c r="CU1912" s="567"/>
      <c r="CV1912" s="567"/>
      <c r="CW1912" s="567"/>
      <c r="CX1912" s="567"/>
      <c r="CY1912" s="567"/>
      <c r="CZ1912" s="567"/>
      <c r="DA1912" s="567"/>
      <c r="DB1912" s="567"/>
      <c r="DC1912" s="567"/>
      <c r="DD1912" s="567"/>
      <c r="DE1912" s="567"/>
      <c r="DF1912" s="567"/>
      <c r="DG1912" s="567"/>
      <c r="DH1912" s="567"/>
      <c r="DI1912" s="567"/>
      <c r="DJ1912" s="567"/>
      <c r="DK1912" s="567"/>
      <c r="DL1912" s="567"/>
      <c r="DM1912" s="567"/>
      <c r="DN1912" s="567"/>
      <c r="DO1912" s="567"/>
      <c r="DP1912" s="567"/>
      <c r="DQ1912" s="567"/>
      <c r="DR1912" s="567"/>
      <c r="DS1912" s="567"/>
      <c r="DT1912" s="567"/>
      <c r="DU1912" s="567"/>
      <c r="DV1912" s="567"/>
      <c r="DW1912" s="567"/>
      <c r="DX1912" s="567"/>
      <c r="DY1912" s="567"/>
      <c r="DZ1912" s="567"/>
      <c r="EA1912" s="567"/>
      <c r="EB1912" s="567"/>
      <c r="EC1912" s="567"/>
      <c r="ED1912" s="567"/>
      <c r="EE1912" s="567"/>
      <c r="EF1912" s="567"/>
      <c r="EG1912" s="567"/>
      <c r="EH1912" s="567"/>
      <c r="EI1912" s="567"/>
      <c r="EJ1912" s="567"/>
      <c r="EK1912" s="567"/>
      <c r="EL1912" s="567"/>
      <c r="EM1912" s="567"/>
      <c r="EN1912" s="567"/>
      <c r="EO1912" s="567"/>
      <c r="EP1912" s="567"/>
      <c r="EQ1912" s="567"/>
      <c r="ER1912" s="567"/>
      <c r="ES1912" s="567"/>
      <c r="ET1912" s="567"/>
      <c r="EU1912" s="567"/>
      <c r="EV1912" s="567"/>
      <c r="EW1912" s="567"/>
      <c r="EX1912" s="567"/>
      <c r="EY1912" s="567"/>
      <c r="EZ1912" s="567"/>
      <c r="FA1912" s="567"/>
      <c r="FB1912" s="567"/>
      <c r="FC1912" s="567"/>
      <c r="FD1912" s="567"/>
      <c r="FE1912" s="567"/>
      <c r="FF1912" s="567"/>
      <c r="FG1912" s="567"/>
      <c r="FH1912" s="567"/>
      <c r="FI1912" s="567"/>
      <c r="FJ1912" s="567"/>
      <c r="FK1912" s="567"/>
      <c r="FL1912" s="567"/>
      <c r="FM1912" s="567"/>
      <c r="FN1912" s="567"/>
      <c r="FO1912" s="567"/>
      <c r="FP1912" s="567"/>
      <c r="FQ1912" s="567"/>
      <c r="FR1912" s="567"/>
      <c r="FS1912" s="567"/>
      <c r="FT1912" s="567"/>
      <c r="FU1912" s="567"/>
      <c r="FV1912" s="567"/>
      <c r="FW1912" s="567"/>
      <c r="FX1912" s="567"/>
      <c r="FY1912" s="567"/>
      <c r="FZ1912" s="567"/>
      <c r="GA1912" s="567"/>
      <c r="GB1912" s="567"/>
      <c r="GC1912" s="567"/>
      <c r="GD1912" s="567"/>
      <c r="GE1912" s="567"/>
      <c r="GF1912" s="567"/>
      <c r="GG1912" s="567"/>
      <c r="GH1912" s="567"/>
      <c r="GI1912" s="567"/>
      <c r="GJ1912" s="567"/>
      <c r="GK1912" s="567"/>
      <c r="GL1912" s="567"/>
      <c r="GM1912" s="567"/>
      <c r="GN1912" s="567"/>
      <c r="GO1912" s="567"/>
      <c r="GP1912" s="567"/>
      <c r="GQ1912" s="567"/>
      <c r="GR1912" s="567"/>
      <c r="GS1912" s="567"/>
      <c r="GT1912" s="567"/>
      <c r="GU1912" s="567"/>
      <c r="GV1912" s="567"/>
      <c r="GW1912" s="567"/>
      <c r="GX1912" s="567"/>
      <c r="GY1912" s="567"/>
      <c r="GZ1912" s="567"/>
      <c r="HA1912" s="567"/>
      <c r="HB1912" s="567"/>
      <c r="HC1912" s="567"/>
      <c r="HD1912" s="567"/>
      <c r="HE1912" s="567"/>
      <c r="HF1912" s="567"/>
      <c r="HG1912" s="567"/>
      <c r="HH1912" s="567"/>
      <c r="HI1912" s="567"/>
      <c r="HJ1912" s="567"/>
      <c r="HK1912" s="567"/>
      <c r="HL1912" s="567"/>
      <c r="HM1912" s="567"/>
      <c r="HN1912" s="567"/>
      <c r="HO1912" s="567"/>
      <c r="HP1912" s="567"/>
      <c r="HQ1912" s="567"/>
      <c r="HR1912" s="567"/>
      <c r="HS1912" s="567"/>
      <c r="HT1912" s="567"/>
      <c r="HU1912" s="567"/>
      <c r="HV1912" s="567"/>
      <c r="HW1912" s="567"/>
      <c r="HX1912" s="567"/>
      <c r="HY1912" s="567"/>
      <c r="HZ1912" s="567"/>
      <c r="IA1912" s="567"/>
      <c r="IB1912" s="567"/>
      <c r="IC1912" s="567"/>
      <c r="ID1912" s="567"/>
      <c r="IE1912" s="567"/>
      <c r="IF1912" s="567"/>
      <c r="IG1912" s="567"/>
      <c r="IH1912" s="567"/>
    </row>
    <row r="1913" spans="1:242" hidden="1" x14ac:dyDescent="0.25">
      <c r="B1913" s="206">
        <v>204</v>
      </c>
      <c r="C1913" s="207">
        <v>44061</v>
      </c>
      <c r="D1913" s="449" t="s">
        <v>3659</v>
      </c>
      <c r="E1913" s="206"/>
      <c r="F1913" s="206" t="s">
        <v>3657</v>
      </c>
      <c r="G1913" s="208" t="s">
        <v>2875</v>
      </c>
      <c r="H1913" s="285"/>
      <c r="I1913" s="478">
        <v>227000</v>
      </c>
      <c r="J1913" s="434">
        <f t="shared" si="31"/>
        <v>2341925</v>
      </c>
      <c r="K1913" s="441" t="s">
        <v>3267</v>
      </c>
    </row>
    <row r="1914" spans="1:242" hidden="1" x14ac:dyDescent="0.25">
      <c r="B1914" s="206">
        <v>205</v>
      </c>
      <c r="C1914" s="207">
        <v>44062</v>
      </c>
      <c r="D1914" s="449" t="s">
        <v>3644</v>
      </c>
      <c r="E1914" s="206"/>
      <c r="F1914" s="206" t="s">
        <v>3658</v>
      </c>
      <c r="G1914" s="208" t="s">
        <v>3138</v>
      </c>
      <c r="H1914" s="285"/>
      <c r="I1914" s="478">
        <v>944000</v>
      </c>
      <c r="J1914" s="434">
        <f t="shared" si="31"/>
        <v>1397925</v>
      </c>
      <c r="K1914" s="441" t="s">
        <v>3267</v>
      </c>
    </row>
    <row r="1915" spans="1:242" hidden="1" x14ac:dyDescent="0.25">
      <c r="B1915" s="206">
        <v>206</v>
      </c>
      <c r="C1915" s="207">
        <v>44062</v>
      </c>
      <c r="D1915" s="449" t="s">
        <v>3645</v>
      </c>
      <c r="E1915" s="206"/>
      <c r="G1915" s="208" t="s">
        <v>3592</v>
      </c>
      <c r="H1915" s="285">
        <v>3000000</v>
      </c>
      <c r="I1915" s="478"/>
      <c r="J1915" s="434">
        <f t="shared" si="31"/>
        <v>4397925</v>
      </c>
      <c r="K1915" s="212" t="s">
        <v>3670</v>
      </c>
    </row>
    <row r="1916" spans="1:242" hidden="1" x14ac:dyDescent="0.25">
      <c r="B1916" s="206">
        <v>207</v>
      </c>
      <c r="C1916" s="207">
        <v>44062</v>
      </c>
      <c r="D1916" s="449" t="s">
        <v>3426</v>
      </c>
      <c r="E1916" s="206" t="s">
        <v>3660</v>
      </c>
      <c r="F1916" s="206" t="s">
        <v>3706</v>
      </c>
      <c r="G1916" s="208" t="s">
        <v>681</v>
      </c>
      <c r="H1916" s="285"/>
      <c r="I1916" s="478">
        <v>256000</v>
      </c>
      <c r="J1916" s="434">
        <f t="shared" si="31"/>
        <v>4141925</v>
      </c>
      <c r="K1916" s="212" t="s">
        <v>3684</v>
      </c>
    </row>
    <row r="1917" spans="1:242" hidden="1" x14ac:dyDescent="0.25">
      <c r="B1917" s="206">
        <v>208</v>
      </c>
      <c r="C1917" s="207">
        <v>44062</v>
      </c>
      <c r="D1917" s="449" t="s">
        <v>3646</v>
      </c>
      <c r="E1917" s="206"/>
      <c r="F1917" s="206" t="s">
        <v>3661</v>
      </c>
      <c r="G1917" s="208" t="s">
        <v>2875</v>
      </c>
      <c r="H1917" s="285"/>
      <c r="I1917" s="478">
        <v>57500</v>
      </c>
      <c r="J1917" s="434">
        <f t="shared" si="31"/>
        <v>4084425</v>
      </c>
      <c r="K1917" s="212" t="s">
        <v>3671</v>
      </c>
    </row>
    <row r="1918" spans="1:242" hidden="1" x14ac:dyDescent="0.25">
      <c r="B1918" s="206">
        <v>209</v>
      </c>
      <c r="C1918" s="207">
        <v>44063</v>
      </c>
      <c r="D1918" s="449" t="s">
        <v>3647</v>
      </c>
      <c r="E1918" s="206" t="s">
        <v>3662</v>
      </c>
      <c r="F1918" s="206" t="s">
        <v>3704</v>
      </c>
      <c r="G1918" s="208" t="s">
        <v>3306</v>
      </c>
      <c r="H1918" s="285"/>
      <c r="I1918" s="478">
        <v>300000</v>
      </c>
      <c r="J1918" s="434">
        <f t="shared" si="31"/>
        <v>3784425</v>
      </c>
      <c r="K1918" s="212" t="s">
        <v>3705</v>
      </c>
    </row>
    <row r="1919" spans="1:242" hidden="1" x14ac:dyDescent="0.25">
      <c r="B1919" s="206">
        <v>210</v>
      </c>
      <c r="C1919" s="207">
        <v>44063</v>
      </c>
      <c r="D1919" s="206" t="s">
        <v>3672</v>
      </c>
      <c r="E1919" s="206"/>
      <c r="F1919" s="206" t="s">
        <v>3675</v>
      </c>
      <c r="G1919" s="208" t="s">
        <v>1885</v>
      </c>
      <c r="H1919" s="285"/>
      <c r="I1919" s="478">
        <v>600000</v>
      </c>
      <c r="J1919" s="434">
        <f t="shared" si="31"/>
        <v>3184425</v>
      </c>
      <c r="K1919" s="212" t="s">
        <v>3267</v>
      </c>
    </row>
    <row r="1920" spans="1:242" s="569" customFormat="1" hidden="1" x14ac:dyDescent="0.25">
      <c r="A1920" s="567"/>
      <c r="B1920" s="206">
        <v>211</v>
      </c>
      <c r="C1920" s="207">
        <v>44063</v>
      </c>
      <c r="D1920" s="206" t="s">
        <v>3673</v>
      </c>
      <c r="E1920" s="206" t="s">
        <v>3676</v>
      </c>
      <c r="F1920" s="206"/>
      <c r="G1920" s="208" t="s">
        <v>561</v>
      </c>
      <c r="H1920" s="285"/>
      <c r="I1920" s="478">
        <v>799000</v>
      </c>
      <c r="J1920" s="434">
        <f t="shared" si="31"/>
        <v>2385425</v>
      </c>
      <c r="K1920" s="212" t="s">
        <v>3745</v>
      </c>
      <c r="L1920" s="568"/>
      <c r="M1920" s="567"/>
      <c r="N1920" s="568"/>
      <c r="O1920" s="568"/>
      <c r="P1920" s="568"/>
      <c r="Q1920" s="568"/>
      <c r="R1920" s="568"/>
      <c r="S1920" s="568"/>
      <c r="T1920" s="568"/>
      <c r="U1920" s="568"/>
      <c r="V1920" s="568"/>
      <c r="W1920" s="568"/>
      <c r="X1920" s="568"/>
      <c r="Y1920" s="568"/>
      <c r="Z1920" s="568"/>
      <c r="AA1920" s="568"/>
      <c r="AB1920" s="568"/>
      <c r="AC1920" s="568"/>
      <c r="AD1920" s="568"/>
      <c r="AE1920" s="568"/>
      <c r="AF1920" s="568"/>
      <c r="AG1920" s="568"/>
      <c r="AH1920" s="568"/>
      <c r="AI1920" s="568"/>
      <c r="AJ1920" s="567"/>
      <c r="AK1920" s="567"/>
      <c r="AL1920" s="567"/>
      <c r="AM1920" s="567"/>
      <c r="AN1920" s="567"/>
      <c r="AO1920" s="567"/>
      <c r="AP1920" s="567"/>
      <c r="AQ1920" s="567"/>
      <c r="AR1920" s="567"/>
      <c r="AS1920" s="567"/>
      <c r="AT1920" s="567"/>
      <c r="AU1920" s="567"/>
      <c r="AV1920" s="567"/>
      <c r="AW1920" s="567"/>
      <c r="AX1920" s="567"/>
      <c r="AY1920" s="567"/>
      <c r="AZ1920" s="567"/>
      <c r="BA1920" s="567"/>
      <c r="BB1920" s="567"/>
      <c r="BC1920" s="567"/>
      <c r="BD1920" s="567"/>
      <c r="BE1920" s="567"/>
      <c r="BF1920" s="567"/>
      <c r="BG1920" s="567"/>
      <c r="BH1920" s="567"/>
      <c r="BI1920" s="567"/>
      <c r="BJ1920" s="567"/>
      <c r="BK1920" s="567"/>
      <c r="BL1920" s="567"/>
      <c r="BM1920" s="567"/>
      <c r="BN1920" s="567"/>
      <c r="BO1920" s="567"/>
      <c r="BP1920" s="567"/>
      <c r="BQ1920" s="567"/>
      <c r="BR1920" s="567"/>
      <c r="BS1920" s="567"/>
      <c r="BT1920" s="567"/>
      <c r="BU1920" s="567"/>
      <c r="BV1920" s="567"/>
      <c r="BW1920" s="567"/>
      <c r="BX1920" s="567"/>
      <c r="BY1920" s="567"/>
      <c r="BZ1920" s="567"/>
      <c r="CA1920" s="567"/>
      <c r="CB1920" s="567"/>
      <c r="CC1920" s="567"/>
      <c r="CD1920" s="567"/>
      <c r="CE1920" s="567"/>
      <c r="CF1920" s="567"/>
      <c r="CG1920" s="567"/>
      <c r="CH1920" s="567"/>
      <c r="CI1920" s="567"/>
      <c r="CJ1920" s="567"/>
      <c r="CK1920" s="567"/>
      <c r="CL1920" s="567"/>
      <c r="CM1920" s="567"/>
      <c r="CN1920" s="567"/>
      <c r="CO1920" s="567"/>
      <c r="CP1920" s="567"/>
      <c r="CQ1920" s="567"/>
      <c r="CR1920" s="567"/>
      <c r="CS1920" s="567"/>
      <c r="CT1920" s="567"/>
      <c r="CU1920" s="567"/>
      <c r="CV1920" s="567"/>
      <c r="CW1920" s="567"/>
      <c r="CX1920" s="567"/>
      <c r="CY1920" s="567"/>
      <c r="CZ1920" s="567"/>
      <c r="DA1920" s="567"/>
      <c r="DB1920" s="567"/>
      <c r="DC1920" s="567"/>
      <c r="DD1920" s="567"/>
      <c r="DE1920" s="567"/>
      <c r="DF1920" s="567"/>
      <c r="DG1920" s="567"/>
      <c r="DH1920" s="567"/>
      <c r="DI1920" s="567"/>
      <c r="DJ1920" s="567"/>
      <c r="DK1920" s="567"/>
      <c r="DL1920" s="567"/>
      <c r="DM1920" s="567"/>
      <c r="DN1920" s="567"/>
      <c r="DO1920" s="567"/>
      <c r="DP1920" s="567"/>
      <c r="DQ1920" s="567"/>
      <c r="DR1920" s="567"/>
      <c r="DS1920" s="567"/>
      <c r="DT1920" s="567"/>
      <c r="DU1920" s="567"/>
      <c r="DV1920" s="567"/>
      <c r="DW1920" s="567"/>
      <c r="DX1920" s="567"/>
      <c r="DY1920" s="567"/>
      <c r="DZ1920" s="567"/>
      <c r="EA1920" s="567"/>
      <c r="EB1920" s="567"/>
      <c r="EC1920" s="567"/>
      <c r="ED1920" s="567"/>
      <c r="EE1920" s="567"/>
      <c r="EF1920" s="567"/>
      <c r="EG1920" s="567"/>
      <c r="EH1920" s="567"/>
      <c r="EI1920" s="567"/>
      <c r="EJ1920" s="567"/>
      <c r="EK1920" s="567"/>
      <c r="EL1920" s="567"/>
      <c r="EM1920" s="567"/>
      <c r="EN1920" s="567"/>
      <c r="EO1920" s="567"/>
      <c r="EP1920" s="567"/>
      <c r="EQ1920" s="567"/>
      <c r="ER1920" s="567"/>
      <c r="ES1920" s="567"/>
      <c r="ET1920" s="567"/>
      <c r="EU1920" s="567"/>
      <c r="EV1920" s="567"/>
      <c r="EW1920" s="567"/>
      <c r="EX1920" s="567"/>
      <c r="EY1920" s="567"/>
      <c r="EZ1920" s="567"/>
      <c r="FA1920" s="567"/>
      <c r="FB1920" s="567"/>
      <c r="FC1920" s="567"/>
      <c r="FD1920" s="567"/>
      <c r="FE1920" s="567"/>
      <c r="FF1920" s="567"/>
      <c r="FG1920" s="567"/>
      <c r="FH1920" s="567"/>
      <c r="FI1920" s="567"/>
      <c r="FJ1920" s="567"/>
      <c r="FK1920" s="567"/>
      <c r="FL1920" s="567"/>
      <c r="FM1920" s="567"/>
      <c r="FN1920" s="567"/>
      <c r="FO1920" s="567"/>
      <c r="FP1920" s="567"/>
      <c r="FQ1920" s="567"/>
      <c r="FR1920" s="567"/>
      <c r="FS1920" s="567"/>
      <c r="FT1920" s="567"/>
      <c r="FU1920" s="567"/>
      <c r="FV1920" s="567"/>
      <c r="FW1920" s="567"/>
      <c r="FX1920" s="567"/>
      <c r="FY1920" s="567"/>
      <c r="FZ1920" s="567"/>
      <c r="GA1920" s="567"/>
      <c r="GB1920" s="567"/>
      <c r="GC1920" s="567"/>
      <c r="GD1920" s="567"/>
      <c r="GE1920" s="567"/>
      <c r="GF1920" s="567"/>
      <c r="GG1920" s="567"/>
      <c r="GH1920" s="567"/>
      <c r="GI1920" s="567"/>
      <c r="GJ1920" s="567"/>
      <c r="GK1920" s="567"/>
      <c r="GL1920" s="567"/>
      <c r="GM1920" s="567"/>
      <c r="GN1920" s="567"/>
      <c r="GO1920" s="567"/>
      <c r="GP1920" s="567"/>
      <c r="GQ1920" s="567"/>
      <c r="GR1920" s="567"/>
      <c r="GS1920" s="567"/>
      <c r="GT1920" s="567"/>
      <c r="GU1920" s="567"/>
      <c r="GV1920" s="567"/>
      <c r="GW1920" s="567"/>
      <c r="GX1920" s="567"/>
      <c r="GY1920" s="567"/>
      <c r="GZ1920" s="567"/>
      <c r="HA1920" s="567"/>
      <c r="HB1920" s="567"/>
      <c r="HC1920" s="567"/>
      <c r="HD1920" s="567"/>
      <c r="HE1920" s="567"/>
      <c r="HF1920" s="567"/>
      <c r="HG1920" s="567"/>
      <c r="HH1920" s="567"/>
      <c r="HI1920" s="567"/>
      <c r="HJ1920" s="567"/>
      <c r="HK1920" s="567"/>
      <c r="HL1920" s="567"/>
      <c r="HM1920" s="567"/>
      <c r="HN1920" s="567"/>
      <c r="HO1920" s="567"/>
      <c r="HP1920" s="567"/>
      <c r="HQ1920" s="567"/>
      <c r="HR1920" s="567"/>
      <c r="HS1920" s="567"/>
      <c r="HT1920" s="567"/>
      <c r="HU1920" s="567"/>
      <c r="HV1920" s="567"/>
      <c r="HW1920" s="567"/>
      <c r="HX1920" s="567"/>
      <c r="HY1920" s="567"/>
      <c r="HZ1920" s="567"/>
      <c r="IA1920" s="567"/>
      <c r="IB1920" s="567"/>
      <c r="IC1920" s="567"/>
      <c r="ID1920" s="567"/>
      <c r="IE1920" s="567"/>
      <c r="IF1920" s="567"/>
      <c r="IG1920" s="567"/>
      <c r="IH1920" s="567"/>
    </row>
    <row r="1921" spans="1:242" hidden="1" x14ac:dyDescent="0.25">
      <c r="B1921" s="206">
        <v>212</v>
      </c>
      <c r="C1921" s="207">
        <v>44064</v>
      </c>
      <c r="D1921" s="206" t="s">
        <v>3674</v>
      </c>
      <c r="E1921" s="206"/>
      <c r="F1921" s="206" t="s">
        <v>3677</v>
      </c>
      <c r="G1921" s="208" t="s">
        <v>2943</v>
      </c>
      <c r="H1921" s="285">
        <v>122800</v>
      </c>
      <c r="I1921" s="478"/>
      <c r="J1921" s="434">
        <f t="shared" si="31"/>
        <v>2508225</v>
      </c>
      <c r="K1921" s="212" t="s">
        <v>3678</v>
      </c>
    </row>
    <row r="1922" spans="1:242" hidden="1" x14ac:dyDescent="0.25">
      <c r="B1922" s="206">
        <v>213</v>
      </c>
      <c r="C1922" s="207">
        <v>44064</v>
      </c>
      <c r="D1922" s="206" t="s">
        <v>3699</v>
      </c>
      <c r="E1922" s="206"/>
      <c r="F1922" s="206" t="s">
        <v>3679</v>
      </c>
      <c r="G1922" s="208" t="s">
        <v>561</v>
      </c>
      <c r="H1922" s="285">
        <v>76561</v>
      </c>
      <c r="I1922" s="478"/>
      <c r="J1922" s="434">
        <f t="shared" si="31"/>
        <v>2584786</v>
      </c>
      <c r="K1922" s="212" t="s">
        <v>3681</v>
      </c>
    </row>
    <row r="1923" spans="1:242" hidden="1" x14ac:dyDescent="0.25">
      <c r="B1923" s="206">
        <v>214</v>
      </c>
      <c r="C1923" s="207">
        <v>44064</v>
      </c>
      <c r="D1923" s="206" t="s">
        <v>3683</v>
      </c>
      <c r="E1923" s="206"/>
      <c r="F1923" s="206" t="s">
        <v>3680</v>
      </c>
      <c r="G1923" s="208" t="s">
        <v>2933</v>
      </c>
      <c r="H1923" s="285"/>
      <c r="I1923" s="478">
        <v>188750</v>
      </c>
      <c r="J1923" s="434">
        <f t="shared" si="31"/>
        <v>2396036</v>
      </c>
      <c r="K1923" s="212" t="s">
        <v>3682</v>
      </c>
    </row>
    <row r="1924" spans="1:242" s="572" customFormat="1" hidden="1" x14ac:dyDescent="0.25">
      <c r="B1924" s="245">
        <v>215</v>
      </c>
      <c r="C1924" s="479">
        <v>44065</v>
      </c>
      <c r="D1924" s="245" t="s">
        <v>3685</v>
      </c>
      <c r="E1924" s="245"/>
      <c r="F1924" s="245" t="s">
        <v>3686</v>
      </c>
      <c r="G1924" s="266" t="s">
        <v>1885</v>
      </c>
      <c r="H1924" s="313"/>
      <c r="I1924" s="209">
        <v>77770</v>
      </c>
      <c r="J1924" s="434">
        <f t="shared" si="31"/>
        <v>2318266</v>
      </c>
      <c r="K1924" s="480" t="s">
        <v>3682</v>
      </c>
      <c r="L1924" s="573"/>
      <c r="N1924" s="573"/>
      <c r="O1924" s="573"/>
      <c r="P1924" s="573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  <c r="AA1924" s="573"/>
      <c r="AB1924" s="573"/>
      <c r="AC1924" s="573"/>
      <c r="AD1924" s="573"/>
      <c r="AE1924" s="573"/>
      <c r="AF1924" s="573"/>
      <c r="AG1924" s="573"/>
      <c r="AH1924" s="573"/>
      <c r="AI1924" s="573"/>
    </row>
    <row r="1925" spans="1:242" hidden="1" x14ac:dyDescent="0.25">
      <c r="B1925" s="206">
        <v>216</v>
      </c>
      <c r="C1925" s="207">
        <v>44065</v>
      </c>
      <c r="D1925" s="206" t="s">
        <v>3689</v>
      </c>
      <c r="E1925" s="206"/>
      <c r="F1925" s="206" t="s">
        <v>3703</v>
      </c>
      <c r="G1925" s="208" t="s">
        <v>3690</v>
      </c>
      <c r="H1925" s="285"/>
      <c r="I1925" s="210">
        <v>20000</v>
      </c>
      <c r="J1925" s="434">
        <f t="shared" si="31"/>
        <v>2298266</v>
      </c>
      <c r="K1925" s="212" t="s">
        <v>3691</v>
      </c>
    </row>
    <row r="1926" spans="1:242" hidden="1" x14ac:dyDescent="0.25">
      <c r="B1926" s="245">
        <v>217</v>
      </c>
      <c r="C1926" s="207">
        <v>44065</v>
      </c>
      <c r="D1926" s="206" t="s">
        <v>3701</v>
      </c>
      <c r="E1926" s="206"/>
      <c r="F1926" s="206" t="s">
        <v>3704</v>
      </c>
      <c r="G1926" s="208" t="s">
        <v>3306</v>
      </c>
      <c r="H1926" s="285"/>
      <c r="I1926" s="210">
        <v>415900</v>
      </c>
      <c r="J1926" s="434">
        <f t="shared" si="31"/>
        <v>1882366</v>
      </c>
      <c r="K1926" s="212" t="s">
        <v>3702</v>
      </c>
    </row>
    <row r="1927" spans="1:242" hidden="1" x14ac:dyDescent="0.25">
      <c r="B1927" s="206">
        <v>218</v>
      </c>
      <c r="C1927" s="207">
        <v>44065</v>
      </c>
      <c r="D1927" s="206" t="s">
        <v>3708</v>
      </c>
      <c r="E1927" s="206" t="s">
        <v>3707</v>
      </c>
      <c r="F1927" s="206"/>
      <c r="G1927" s="208" t="s">
        <v>3741</v>
      </c>
      <c r="H1927" s="285"/>
      <c r="I1927" s="210">
        <v>1000000</v>
      </c>
      <c r="J1927" s="434">
        <f t="shared" si="31"/>
        <v>882366</v>
      </c>
      <c r="K1927" s="212" t="s">
        <v>3746</v>
      </c>
    </row>
    <row r="1928" spans="1:242" s="566" customFormat="1" hidden="1" x14ac:dyDescent="0.25">
      <c r="A1928" s="488"/>
      <c r="B1928" s="481">
        <v>219</v>
      </c>
      <c r="C1928" s="428">
        <v>44067</v>
      </c>
      <c r="D1928" s="429" t="s">
        <v>3709</v>
      </c>
      <c r="E1928" s="429"/>
      <c r="F1928" s="429"/>
      <c r="G1928" s="430"/>
      <c r="H1928" s="427">
        <v>14918634</v>
      </c>
      <c r="I1928" s="431"/>
      <c r="J1928" s="444">
        <f t="shared" si="31"/>
        <v>15801000</v>
      </c>
      <c r="K1928" s="446" t="s">
        <v>3695</v>
      </c>
      <c r="L1928" s="530"/>
      <c r="M1928" s="488"/>
      <c r="N1928" s="530"/>
      <c r="O1928" s="530"/>
      <c r="P1928" s="530"/>
      <c r="Q1928" s="530"/>
      <c r="R1928" s="530"/>
      <c r="S1928" s="530"/>
      <c r="T1928" s="530"/>
      <c r="U1928" s="530"/>
      <c r="V1928" s="530"/>
      <c r="W1928" s="530"/>
      <c r="X1928" s="530"/>
      <c r="Y1928" s="530"/>
      <c r="Z1928" s="530"/>
      <c r="AA1928" s="530"/>
      <c r="AB1928" s="530"/>
      <c r="AC1928" s="530"/>
      <c r="AD1928" s="530"/>
      <c r="AE1928" s="530"/>
      <c r="AF1928" s="530"/>
      <c r="AG1928" s="530"/>
      <c r="AH1928" s="530"/>
      <c r="AI1928" s="530"/>
      <c r="AJ1928" s="488"/>
      <c r="AK1928" s="488"/>
      <c r="AL1928" s="488"/>
      <c r="AM1928" s="488"/>
      <c r="AN1928" s="488"/>
      <c r="AO1928" s="488"/>
      <c r="AP1928" s="488"/>
      <c r="AQ1928" s="488"/>
      <c r="AR1928" s="488"/>
      <c r="AS1928" s="488"/>
      <c r="AT1928" s="488"/>
      <c r="AU1928" s="488"/>
      <c r="AV1928" s="488"/>
      <c r="AW1928" s="488"/>
      <c r="AX1928" s="488"/>
      <c r="AY1928" s="488"/>
      <c r="AZ1928" s="488"/>
      <c r="BA1928" s="488"/>
      <c r="BB1928" s="488"/>
      <c r="BC1928" s="488"/>
      <c r="BD1928" s="488"/>
      <c r="BE1928" s="488"/>
      <c r="BF1928" s="488"/>
      <c r="BG1928" s="488"/>
      <c r="BH1928" s="488"/>
      <c r="BI1928" s="488"/>
      <c r="BJ1928" s="488"/>
      <c r="BK1928" s="488"/>
      <c r="BL1928" s="488"/>
      <c r="BM1928" s="488"/>
      <c r="BN1928" s="488"/>
      <c r="BO1928" s="488"/>
      <c r="BP1928" s="488"/>
      <c r="BQ1928" s="488"/>
      <c r="BR1928" s="488"/>
      <c r="BS1928" s="488"/>
      <c r="BT1928" s="488"/>
      <c r="BU1928" s="488"/>
      <c r="BV1928" s="488"/>
      <c r="BW1928" s="488"/>
      <c r="BX1928" s="488"/>
      <c r="BY1928" s="488"/>
      <c r="BZ1928" s="488"/>
      <c r="CA1928" s="488"/>
      <c r="CB1928" s="488"/>
      <c r="CC1928" s="488"/>
      <c r="CD1928" s="488"/>
      <c r="CE1928" s="488"/>
      <c r="CF1928" s="488"/>
      <c r="CG1928" s="488"/>
      <c r="CH1928" s="488"/>
      <c r="CI1928" s="488"/>
      <c r="CJ1928" s="488"/>
      <c r="CK1928" s="488"/>
      <c r="CL1928" s="488"/>
      <c r="CM1928" s="488"/>
      <c r="CN1928" s="488"/>
      <c r="CO1928" s="488"/>
      <c r="CP1928" s="488"/>
      <c r="CQ1928" s="488"/>
      <c r="CR1928" s="488"/>
      <c r="CS1928" s="488"/>
      <c r="CT1928" s="488"/>
      <c r="CU1928" s="488"/>
      <c r="CV1928" s="488"/>
      <c r="CW1928" s="488"/>
      <c r="CX1928" s="488"/>
      <c r="CY1928" s="488"/>
      <c r="CZ1928" s="488"/>
      <c r="DA1928" s="488"/>
      <c r="DB1928" s="488"/>
      <c r="DC1928" s="488"/>
      <c r="DD1928" s="488"/>
      <c r="DE1928" s="488"/>
      <c r="DF1928" s="488"/>
      <c r="DG1928" s="488"/>
      <c r="DH1928" s="488"/>
      <c r="DI1928" s="488"/>
      <c r="DJ1928" s="488"/>
      <c r="DK1928" s="488"/>
      <c r="DL1928" s="488"/>
      <c r="DM1928" s="488"/>
      <c r="DN1928" s="488"/>
      <c r="DO1928" s="488"/>
      <c r="DP1928" s="488"/>
      <c r="DQ1928" s="488"/>
      <c r="DR1928" s="488"/>
      <c r="DS1928" s="488"/>
      <c r="DT1928" s="488"/>
      <c r="DU1928" s="488"/>
      <c r="DV1928" s="488"/>
      <c r="DW1928" s="488"/>
      <c r="DX1928" s="488"/>
      <c r="DY1928" s="488"/>
      <c r="DZ1928" s="488"/>
      <c r="EA1928" s="488"/>
      <c r="EB1928" s="488"/>
      <c r="EC1928" s="488"/>
      <c r="ED1928" s="488"/>
      <c r="EE1928" s="488"/>
      <c r="EF1928" s="488"/>
      <c r="EG1928" s="488"/>
      <c r="EH1928" s="488"/>
      <c r="EI1928" s="488"/>
      <c r="EJ1928" s="488"/>
      <c r="EK1928" s="488"/>
      <c r="EL1928" s="488"/>
      <c r="EM1928" s="488"/>
      <c r="EN1928" s="488"/>
      <c r="EO1928" s="488"/>
      <c r="EP1928" s="488"/>
      <c r="EQ1928" s="488"/>
      <c r="ER1928" s="488"/>
      <c r="ES1928" s="488"/>
      <c r="ET1928" s="488"/>
      <c r="EU1928" s="488"/>
      <c r="EV1928" s="488"/>
      <c r="EW1928" s="488"/>
      <c r="EX1928" s="488"/>
      <c r="EY1928" s="488"/>
      <c r="EZ1928" s="488"/>
      <c r="FA1928" s="488"/>
      <c r="FB1928" s="488"/>
      <c r="FC1928" s="488"/>
      <c r="FD1928" s="488"/>
      <c r="FE1928" s="488"/>
      <c r="FF1928" s="488"/>
      <c r="FG1928" s="488"/>
      <c r="FH1928" s="488"/>
      <c r="FI1928" s="488"/>
      <c r="FJ1928" s="488"/>
      <c r="FK1928" s="488"/>
      <c r="FL1928" s="488"/>
      <c r="FM1928" s="488"/>
      <c r="FN1928" s="488"/>
      <c r="FO1928" s="488"/>
      <c r="FP1928" s="488"/>
      <c r="FQ1928" s="488"/>
      <c r="FR1928" s="488"/>
      <c r="FS1928" s="488"/>
      <c r="FT1928" s="488"/>
      <c r="FU1928" s="488"/>
      <c r="FV1928" s="488"/>
      <c r="FW1928" s="488"/>
      <c r="FX1928" s="488"/>
      <c r="FY1928" s="488"/>
      <c r="FZ1928" s="488"/>
      <c r="GA1928" s="488"/>
      <c r="GB1928" s="488"/>
      <c r="GC1928" s="488"/>
      <c r="GD1928" s="488"/>
      <c r="GE1928" s="488"/>
      <c r="GF1928" s="488"/>
      <c r="GG1928" s="488"/>
      <c r="GH1928" s="488"/>
      <c r="GI1928" s="488"/>
      <c r="GJ1928" s="488"/>
      <c r="GK1928" s="488"/>
      <c r="GL1928" s="488"/>
      <c r="GM1928" s="488"/>
      <c r="GN1928" s="488"/>
      <c r="GO1928" s="488"/>
      <c r="GP1928" s="488"/>
      <c r="GQ1928" s="488"/>
      <c r="GR1928" s="488"/>
      <c r="GS1928" s="488"/>
      <c r="GT1928" s="488"/>
      <c r="GU1928" s="488"/>
      <c r="GV1928" s="488"/>
      <c r="GW1928" s="488"/>
      <c r="GX1928" s="488"/>
      <c r="GY1928" s="488"/>
      <c r="GZ1928" s="488"/>
      <c r="HA1928" s="488"/>
      <c r="HB1928" s="488"/>
      <c r="HC1928" s="488"/>
      <c r="HD1928" s="488"/>
      <c r="HE1928" s="488"/>
      <c r="HF1928" s="488"/>
      <c r="HG1928" s="488"/>
      <c r="HH1928" s="488"/>
      <c r="HI1928" s="488"/>
      <c r="HJ1928" s="488"/>
      <c r="HK1928" s="488"/>
      <c r="HL1928" s="488"/>
      <c r="HM1928" s="488"/>
      <c r="HN1928" s="488"/>
      <c r="HO1928" s="488"/>
      <c r="HP1928" s="488"/>
      <c r="HQ1928" s="488"/>
      <c r="HR1928" s="488"/>
      <c r="HS1928" s="488"/>
      <c r="HT1928" s="488"/>
      <c r="HU1928" s="488"/>
      <c r="HV1928" s="488"/>
      <c r="HW1928" s="488"/>
      <c r="HX1928" s="488"/>
      <c r="HY1928" s="488"/>
      <c r="HZ1928" s="488"/>
      <c r="IA1928" s="488"/>
      <c r="IB1928" s="488"/>
      <c r="IC1928" s="488"/>
      <c r="ID1928" s="488"/>
      <c r="IE1928" s="488"/>
      <c r="IF1928" s="488"/>
      <c r="IG1928" s="488"/>
      <c r="IH1928" s="488"/>
    </row>
    <row r="1929" spans="1:242" hidden="1" x14ac:dyDescent="0.25">
      <c r="B1929" s="206">
        <v>220</v>
      </c>
      <c r="C1929" s="207">
        <v>44067</v>
      </c>
      <c r="D1929" s="206" t="s">
        <v>3710</v>
      </c>
      <c r="E1929" s="206" t="s">
        <v>3711</v>
      </c>
      <c r="F1929" s="206" t="s">
        <v>3712</v>
      </c>
      <c r="G1929" s="208" t="s">
        <v>2928</v>
      </c>
      <c r="H1929" s="285"/>
      <c r="I1929" s="210">
        <v>450000</v>
      </c>
      <c r="J1929" s="434">
        <f t="shared" si="31"/>
        <v>15351000</v>
      </c>
      <c r="K1929" s="212" t="s">
        <v>3724</v>
      </c>
    </row>
    <row r="1930" spans="1:242" hidden="1" x14ac:dyDescent="0.25">
      <c r="B1930" s="245">
        <v>221</v>
      </c>
      <c r="C1930" s="207">
        <v>44067</v>
      </c>
      <c r="D1930" s="206" t="s">
        <v>3713</v>
      </c>
      <c r="E1930" s="206"/>
      <c r="F1930" s="206" t="s">
        <v>3714</v>
      </c>
      <c r="G1930" s="208" t="s">
        <v>2960</v>
      </c>
      <c r="H1930" s="285">
        <v>324700</v>
      </c>
      <c r="I1930" s="210"/>
      <c r="J1930" s="434">
        <f t="shared" si="31"/>
        <v>15675700</v>
      </c>
      <c r="K1930" s="212" t="s">
        <v>3725</v>
      </c>
    </row>
    <row r="1931" spans="1:242" hidden="1" x14ac:dyDescent="0.25">
      <c r="B1931" s="206">
        <v>222</v>
      </c>
      <c r="C1931" s="207">
        <v>44067</v>
      </c>
      <c r="D1931" s="206" t="s">
        <v>3715</v>
      </c>
      <c r="E1931" s="206"/>
      <c r="F1931" s="206" t="s">
        <v>3716</v>
      </c>
      <c r="G1931" s="208" t="s">
        <v>2960</v>
      </c>
      <c r="H1931" s="285"/>
      <c r="I1931" s="210">
        <v>367760</v>
      </c>
      <c r="J1931" s="434">
        <f t="shared" si="31"/>
        <v>15307940</v>
      </c>
      <c r="K1931" s="212" t="s">
        <v>3267</v>
      </c>
    </row>
    <row r="1932" spans="1:242" hidden="1" x14ac:dyDescent="0.25">
      <c r="B1932" s="245">
        <v>223</v>
      </c>
      <c r="C1932" s="207">
        <v>44067</v>
      </c>
      <c r="D1932" s="206" t="s">
        <v>3717</v>
      </c>
      <c r="E1932" s="206" t="s">
        <v>3718</v>
      </c>
      <c r="F1932" s="206" t="s">
        <v>3790</v>
      </c>
      <c r="G1932" s="208" t="s">
        <v>2960</v>
      </c>
      <c r="H1932" s="285"/>
      <c r="I1932" s="475">
        <v>1500000</v>
      </c>
      <c r="J1932" s="434">
        <f t="shared" si="31"/>
        <v>13807940</v>
      </c>
      <c r="K1932" s="212" t="s">
        <v>3794</v>
      </c>
    </row>
    <row r="1933" spans="1:242" hidden="1" x14ac:dyDescent="0.25">
      <c r="B1933" s="206">
        <v>224</v>
      </c>
      <c r="C1933" s="207">
        <v>44068</v>
      </c>
      <c r="D1933" s="206" t="s">
        <v>3719</v>
      </c>
      <c r="E1933" s="206" t="s">
        <v>3720</v>
      </c>
      <c r="F1933" s="206" t="s">
        <v>3721</v>
      </c>
      <c r="G1933" s="208" t="s">
        <v>2943</v>
      </c>
      <c r="H1933" s="285"/>
      <c r="I1933" s="210">
        <v>3843000</v>
      </c>
      <c r="J1933" s="434">
        <f t="shared" ref="J1933:J1996" si="32">J1932+H1933-I1933</f>
        <v>9964940</v>
      </c>
      <c r="K1933" s="212" t="s">
        <v>3726</v>
      </c>
    </row>
    <row r="1934" spans="1:242" hidden="1" x14ac:dyDescent="0.25">
      <c r="B1934" s="245">
        <v>225</v>
      </c>
      <c r="C1934" s="207">
        <v>44068</v>
      </c>
      <c r="D1934" s="206" t="s">
        <v>3723</v>
      </c>
      <c r="E1934" s="206"/>
      <c r="F1934" s="206"/>
      <c r="G1934" s="208" t="s">
        <v>3722</v>
      </c>
      <c r="H1934" s="285">
        <v>6000000</v>
      </c>
      <c r="I1934" s="210"/>
      <c r="J1934" s="434">
        <f t="shared" si="32"/>
        <v>15964940</v>
      </c>
      <c r="K1934" s="212" t="s">
        <v>3727</v>
      </c>
    </row>
    <row r="1935" spans="1:242" s="565" customFormat="1" hidden="1" x14ac:dyDescent="0.25">
      <c r="A1935" s="451"/>
      <c r="B1935" s="377">
        <v>226</v>
      </c>
      <c r="C1935" s="482">
        <v>44070</v>
      </c>
      <c r="D1935" s="377" t="s">
        <v>3728</v>
      </c>
      <c r="E1935" s="377" t="s">
        <v>3729</v>
      </c>
      <c r="F1935" s="377" t="s">
        <v>3832</v>
      </c>
      <c r="G1935" s="437" t="s">
        <v>263</v>
      </c>
      <c r="H1935" s="363"/>
      <c r="I1935" s="448">
        <v>410000</v>
      </c>
      <c r="J1935" s="434">
        <f t="shared" si="32"/>
        <v>15554940</v>
      </c>
      <c r="K1935" s="440" t="s">
        <v>3845</v>
      </c>
      <c r="L1935" s="380"/>
      <c r="M1935" s="451"/>
      <c r="N1935" s="380"/>
      <c r="O1935" s="380"/>
      <c r="P1935" s="380"/>
      <c r="Q1935" s="380"/>
      <c r="R1935" s="380"/>
      <c r="S1935" s="380"/>
      <c r="T1935" s="380"/>
      <c r="U1935" s="380"/>
      <c r="V1935" s="380"/>
      <c r="W1935" s="380"/>
      <c r="X1935" s="380"/>
      <c r="Y1935" s="380"/>
      <c r="Z1935" s="380"/>
      <c r="AA1935" s="380"/>
      <c r="AB1935" s="380"/>
      <c r="AC1935" s="380"/>
      <c r="AD1935" s="380"/>
      <c r="AE1935" s="380"/>
      <c r="AF1935" s="380"/>
      <c r="AG1935" s="380"/>
      <c r="AH1935" s="380"/>
      <c r="AI1935" s="380"/>
      <c r="AJ1935" s="451"/>
      <c r="AK1935" s="451"/>
      <c r="AL1935" s="451"/>
      <c r="AM1935" s="451"/>
      <c r="AN1935" s="451"/>
      <c r="AO1935" s="451"/>
      <c r="AP1935" s="451"/>
      <c r="AQ1935" s="451"/>
      <c r="AR1935" s="451"/>
      <c r="AS1935" s="451"/>
      <c r="AT1935" s="451"/>
      <c r="AU1935" s="451"/>
      <c r="AV1935" s="451"/>
      <c r="AW1935" s="451"/>
      <c r="AX1935" s="451"/>
      <c r="AY1935" s="451"/>
      <c r="AZ1935" s="451"/>
      <c r="BA1935" s="451"/>
      <c r="BB1935" s="451"/>
      <c r="BC1935" s="451"/>
      <c r="BD1935" s="451"/>
      <c r="BE1935" s="451"/>
      <c r="BF1935" s="451"/>
      <c r="BG1935" s="451"/>
      <c r="BH1935" s="451"/>
      <c r="BI1935" s="451"/>
      <c r="BJ1935" s="451"/>
      <c r="BK1935" s="451"/>
      <c r="BL1935" s="451"/>
      <c r="BM1935" s="451"/>
      <c r="BN1935" s="451"/>
      <c r="BO1935" s="451"/>
      <c r="BP1935" s="451"/>
      <c r="BQ1935" s="451"/>
      <c r="BR1935" s="451"/>
      <c r="BS1935" s="451"/>
      <c r="BT1935" s="451"/>
      <c r="BU1935" s="451"/>
      <c r="BV1935" s="451"/>
      <c r="BW1935" s="451"/>
      <c r="BX1935" s="451"/>
      <c r="BY1935" s="451"/>
      <c r="BZ1935" s="451"/>
      <c r="CA1935" s="451"/>
      <c r="CB1935" s="451"/>
      <c r="CC1935" s="451"/>
      <c r="CD1935" s="451"/>
      <c r="CE1935" s="451"/>
      <c r="CF1935" s="451"/>
      <c r="CG1935" s="451"/>
      <c r="CH1935" s="451"/>
      <c r="CI1935" s="451"/>
      <c r="CJ1935" s="451"/>
      <c r="CK1935" s="451"/>
      <c r="CL1935" s="451"/>
      <c r="CM1935" s="451"/>
      <c r="CN1935" s="451"/>
      <c r="CO1935" s="451"/>
      <c r="CP1935" s="451"/>
      <c r="CQ1935" s="451"/>
      <c r="CR1935" s="451"/>
      <c r="CS1935" s="451"/>
      <c r="CT1935" s="451"/>
      <c r="CU1935" s="451"/>
      <c r="CV1935" s="451"/>
      <c r="CW1935" s="451"/>
      <c r="CX1935" s="451"/>
      <c r="CY1935" s="451"/>
      <c r="CZ1935" s="451"/>
      <c r="DA1935" s="451"/>
      <c r="DB1935" s="451"/>
      <c r="DC1935" s="451"/>
      <c r="DD1935" s="451"/>
      <c r="DE1935" s="451"/>
      <c r="DF1935" s="451"/>
      <c r="DG1935" s="451"/>
      <c r="DH1935" s="451"/>
      <c r="DI1935" s="451"/>
      <c r="DJ1935" s="451"/>
      <c r="DK1935" s="451"/>
      <c r="DL1935" s="451"/>
      <c r="DM1935" s="451"/>
      <c r="DN1935" s="451"/>
      <c r="DO1935" s="451"/>
      <c r="DP1935" s="451"/>
      <c r="DQ1935" s="451"/>
      <c r="DR1935" s="451"/>
      <c r="DS1935" s="451"/>
      <c r="DT1935" s="451"/>
      <c r="DU1935" s="451"/>
      <c r="DV1935" s="451"/>
      <c r="DW1935" s="451"/>
      <c r="DX1935" s="451"/>
      <c r="DY1935" s="451"/>
      <c r="DZ1935" s="451"/>
      <c r="EA1935" s="451"/>
      <c r="EB1935" s="451"/>
      <c r="EC1935" s="451"/>
      <c r="ED1935" s="451"/>
      <c r="EE1935" s="451"/>
      <c r="EF1935" s="451"/>
      <c r="EG1935" s="451"/>
      <c r="EH1935" s="451"/>
      <c r="EI1935" s="451"/>
      <c r="EJ1935" s="451"/>
      <c r="EK1935" s="451"/>
      <c r="EL1935" s="451"/>
      <c r="EM1935" s="451"/>
      <c r="EN1935" s="451"/>
      <c r="EO1935" s="451"/>
      <c r="EP1935" s="451"/>
      <c r="EQ1935" s="451"/>
      <c r="ER1935" s="451"/>
      <c r="ES1935" s="451"/>
      <c r="ET1935" s="451"/>
      <c r="EU1935" s="451"/>
      <c r="EV1935" s="451"/>
      <c r="EW1935" s="451"/>
      <c r="EX1935" s="451"/>
      <c r="EY1935" s="451"/>
      <c r="EZ1935" s="451"/>
      <c r="FA1935" s="451"/>
      <c r="FB1935" s="451"/>
      <c r="FC1935" s="451"/>
      <c r="FD1935" s="451"/>
      <c r="FE1935" s="451"/>
      <c r="FF1935" s="451"/>
      <c r="FG1935" s="451"/>
      <c r="FH1935" s="451"/>
      <c r="FI1935" s="451"/>
      <c r="FJ1935" s="451"/>
      <c r="FK1935" s="451"/>
      <c r="FL1935" s="451"/>
      <c r="FM1935" s="451"/>
      <c r="FN1935" s="451"/>
      <c r="FO1935" s="451"/>
      <c r="FP1935" s="451"/>
      <c r="FQ1935" s="451"/>
      <c r="FR1935" s="451"/>
      <c r="FS1935" s="451"/>
      <c r="FT1935" s="451"/>
      <c r="FU1935" s="451"/>
      <c r="FV1935" s="451"/>
      <c r="FW1935" s="451"/>
      <c r="FX1935" s="451"/>
      <c r="FY1935" s="451"/>
      <c r="FZ1935" s="451"/>
      <c r="GA1935" s="451"/>
      <c r="GB1935" s="451"/>
      <c r="GC1935" s="451"/>
      <c r="GD1935" s="451"/>
      <c r="GE1935" s="451"/>
      <c r="GF1935" s="451"/>
      <c r="GG1935" s="451"/>
      <c r="GH1935" s="451"/>
      <c r="GI1935" s="451"/>
      <c r="GJ1935" s="451"/>
      <c r="GK1935" s="451"/>
      <c r="GL1935" s="451"/>
      <c r="GM1935" s="451"/>
      <c r="GN1935" s="451"/>
      <c r="GO1935" s="451"/>
      <c r="GP1935" s="451"/>
      <c r="GQ1935" s="451"/>
      <c r="GR1935" s="451"/>
      <c r="GS1935" s="451"/>
      <c r="GT1935" s="451"/>
      <c r="GU1935" s="451"/>
      <c r="GV1935" s="451"/>
      <c r="GW1935" s="451"/>
      <c r="GX1935" s="451"/>
      <c r="GY1935" s="451"/>
      <c r="GZ1935" s="451"/>
      <c r="HA1935" s="451"/>
      <c r="HB1935" s="451"/>
      <c r="HC1935" s="451"/>
      <c r="HD1935" s="451"/>
      <c r="HE1935" s="451"/>
      <c r="HF1935" s="451"/>
      <c r="HG1935" s="451"/>
      <c r="HH1935" s="451"/>
      <c r="HI1935" s="451"/>
      <c r="HJ1935" s="451"/>
      <c r="HK1935" s="451"/>
      <c r="HL1935" s="451"/>
      <c r="HM1935" s="451"/>
      <c r="HN1935" s="451"/>
      <c r="HO1935" s="451"/>
      <c r="HP1935" s="451"/>
      <c r="HQ1935" s="451"/>
      <c r="HR1935" s="451"/>
      <c r="HS1935" s="451"/>
      <c r="HT1935" s="451"/>
      <c r="HU1935" s="451"/>
      <c r="HV1935" s="451"/>
      <c r="HW1935" s="451"/>
      <c r="HX1935" s="451"/>
      <c r="HY1935" s="451"/>
      <c r="HZ1935" s="451"/>
      <c r="IA1935" s="451"/>
      <c r="IB1935" s="451"/>
      <c r="IC1935" s="451"/>
      <c r="ID1935" s="451"/>
      <c r="IE1935" s="451"/>
      <c r="IF1935" s="451"/>
      <c r="IG1935" s="451"/>
      <c r="IH1935" s="451"/>
    </row>
    <row r="1936" spans="1:242" hidden="1" x14ac:dyDescent="0.25">
      <c r="B1936" s="245">
        <v>227</v>
      </c>
      <c r="C1936" s="207">
        <v>44071</v>
      </c>
      <c r="D1936" s="206" t="s">
        <v>3730</v>
      </c>
      <c r="E1936" s="206"/>
      <c r="F1936" s="206" t="s">
        <v>3731</v>
      </c>
      <c r="G1936" s="208" t="s">
        <v>559</v>
      </c>
      <c r="H1936" s="285"/>
      <c r="I1936" s="210">
        <v>93000</v>
      </c>
      <c r="J1936" s="434">
        <f t="shared" si="32"/>
        <v>15461940</v>
      </c>
      <c r="K1936" s="212" t="s">
        <v>3267</v>
      </c>
    </row>
    <row r="1937" spans="1:242" hidden="1" x14ac:dyDescent="0.25">
      <c r="B1937" s="206">
        <v>228</v>
      </c>
      <c r="C1937" s="207">
        <v>44071</v>
      </c>
      <c r="D1937" s="206" t="s">
        <v>3732</v>
      </c>
      <c r="E1937" s="206"/>
      <c r="F1937" s="206" t="s">
        <v>3733</v>
      </c>
      <c r="G1937" s="208" t="s">
        <v>1885</v>
      </c>
      <c r="H1937" s="285"/>
      <c r="I1937" s="210">
        <v>392000</v>
      </c>
      <c r="J1937" s="434">
        <f t="shared" si="32"/>
        <v>15069940</v>
      </c>
      <c r="K1937" s="212" t="s">
        <v>3267</v>
      </c>
    </row>
    <row r="1938" spans="1:242" hidden="1" x14ac:dyDescent="0.25">
      <c r="B1938" s="245">
        <v>229</v>
      </c>
      <c r="C1938" s="207">
        <v>44071</v>
      </c>
      <c r="D1938" s="206" t="s">
        <v>3734</v>
      </c>
      <c r="E1938" s="206"/>
      <c r="F1938" s="206" t="s">
        <v>3735</v>
      </c>
      <c r="G1938" s="208" t="s">
        <v>1885</v>
      </c>
      <c r="H1938" s="285"/>
      <c r="I1938" s="210">
        <v>203800</v>
      </c>
      <c r="J1938" s="434">
        <f t="shared" si="32"/>
        <v>14866140</v>
      </c>
      <c r="K1938" s="212" t="s">
        <v>3267</v>
      </c>
    </row>
    <row r="1939" spans="1:242" hidden="1" x14ac:dyDescent="0.25">
      <c r="B1939" s="206">
        <v>230</v>
      </c>
      <c r="C1939" s="207">
        <v>44071</v>
      </c>
      <c r="D1939" s="206" t="s">
        <v>3736</v>
      </c>
      <c r="E1939" s="206"/>
      <c r="F1939" s="206" t="s">
        <v>3737</v>
      </c>
      <c r="G1939" s="208" t="s">
        <v>2882</v>
      </c>
      <c r="H1939" s="285"/>
      <c r="I1939" s="210">
        <v>1279500</v>
      </c>
      <c r="J1939" s="434">
        <f t="shared" si="32"/>
        <v>13586640</v>
      </c>
      <c r="K1939" s="212" t="s">
        <v>3267</v>
      </c>
    </row>
    <row r="1940" spans="1:242" hidden="1" x14ac:dyDescent="0.25">
      <c r="B1940" s="245">
        <v>231</v>
      </c>
      <c r="C1940" s="207">
        <v>44071</v>
      </c>
      <c r="D1940" s="206" t="s">
        <v>3738</v>
      </c>
      <c r="E1940" s="206"/>
      <c r="F1940" s="206" t="s">
        <v>3721</v>
      </c>
      <c r="G1940" s="208" t="s">
        <v>2875</v>
      </c>
      <c r="H1940" s="285">
        <v>247000</v>
      </c>
      <c r="I1940" s="210"/>
      <c r="J1940" s="434">
        <f t="shared" si="32"/>
        <v>13833640</v>
      </c>
      <c r="K1940" s="212" t="s">
        <v>3747</v>
      </c>
    </row>
    <row r="1941" spans="1:242" hidden="1" x14ac:dyDescent="0.25">
      <c r="B1941" s="206">
        <v>232</v>
      </c>
      <c r="C1941" s="207">
        <v>44072</v>
      </c>
      <c r="D1941" s="206" t="s">
        <v>3739</v>
      </c>
      <c r="E1941" s="206"/>
      <c r="F1941" s="206" t="s">
        <v>3740</v>
      </c>
      <c r="G1941" s="208" t="s">
        <v>3741</v>
      </c>
      <c r="H1941" s="285"/>
      <c r="I1941" s="210">
        <v>1309200</v>
      </c>
      <c r="J1941" s="434">
        <f t="shared" si="32"/>
        <v>12524440</v>
      </c>
      <c r="K1941" s="212" t="s">
        <v>3748</v>
      </c>
    </row>
    <row r="1942" spans="1:242" hidden="1" x14ac:dyDescent="0.25">
      <c r="B1942" s="245">
        <v>233</v>
      </c>
      <c r="C1942" s="207">
        <v>44072</v>
      </c>
      <c r="D1942" s="206" t="s">
        <v>3742</v>
      </c>
      <c r="E1942" s="206"/>
      <c r="F1942" s="206" t="s">
        <v>3743</v>
      </c>
      <c r="G1942" s="208" t="s">
        <v>3306</v>
      </c>
      <c r="H1942" s="285"/>
      <c r="I1942" s="210">
        <v>1023000</v>
      </c>
      <c r="J1942" s="434">
        <f t="shared" si="32"/>
        <v>11501440</v>
      </c>
      <c r="K1942" s="212" t="s">
        <v>3267</v>
      </c>
    </row>
    <row r="1943" spans="1:242" s="566" customFormat="1" hidden="1" x14ac:dyDescent="0.25">
      <c r="A1943" s="488"/>
      <c r="B1943" s="429">
        <v>234</v>
      </c>
      <c r="C1943" s="428">
        <v>44074</v>
      </c>
      <c r="D1943" s="429" t="s">
        <v>3750</v>
      </c>
      <c r="E1943" s="429"/>
      <c r="F1943" s="429"/>
      <c r="G1943" s="430"/>
      <c r="H1943" s="427">
        <v>11188560</v>
      </c>
      <c r="I1943" s="431"/>
      <c r="J1943" s="444">
        <f t="shared" si="32"/>
        <v>22690000</v>
      </c>
      <c r="K1943" s="446" t="s">
        <v>3695</v>
      </c>
      <c r="L1943" s="530"/>
      <c r="M1943" s="488"/>
      <c r="N1943" s="530"/>
      <c r="O1943" s="530"/>
      <c r="P1943" s="530"/>
      <c r="Q1943" s="530"/>
      <c r="R1943" s="530"/>
      <c r="S1943" s="530"/>
      <c r="T1943" s="530"/>
      <c r="U1943" s="530"/>
      <c r="V1943" s="530"/>
      <c r="W1943" s="530"/>
      <c r="X1943" s="530"/>
      <c r="Y1943" s="530"/>
      <c r="Z1943" s="530"/>
      <c r="AA1943" s="530"/>
      <c r="AB1943" s="530"/>
      <c r="AC1943" s="530"/>
      <c r="AD1943" s="530"/>
      <c r="AE1943" s="530"/>
      <c r="AF1943" s="530"/>
      <c r="AG1943" s="530"/>
      <c r="AH1943" s="530"/>
      <c r="AI1943" s="530"/>
      <c r="AJ1943" s="488"/>
      <c r="AK1943" s="488"/>
      <c r="AL1943" s="488"/>
      <c r="AM1943" s="488"/>
      <c r="AN1943" s="488"/>
      <c r="AO1943" s="488"/>
      <c r="AP1943" s="488"/>
      <c r="AQ1943" s="488"/>
      <c r="AR1943" s="488"/>
      <c r="AS1943" s="488"/>
      <c r="AT1943" s="488"/>
      <c r="AU1943" s="488"/>
      <c r="AV1943" s="488"/>
      <c r="AW1943" s="488"/>
      <c r="AX1943" s="488"/>
      <c r="AY1943" s="488"/>
      <c r="AZ1943" s="488"/>
      <c r="BA1943" s="488"/>
      <c r="BB1943" s="488"/>
      <c r="BC1943" s="488"/>
      <c r="BD1943" s="488"/>
      <c r="BE1943" s="488"/>
      <c r="BF1943" s="488"/>
      <c r="BG1943" s="488"/>
      <c r="BH1943" s="488"/>
      <c r="BI1943" s="488"/>
      <c r="BJ1943" s="488"/>
      <c r="BK1943" s="488"/>
      <c r="BL1943" s="488"/>
      <c r="BM1943" s="488"/>
      <c r="BN1943" s="488"/>
      <c r="BO1943" s="488"/>
      <c r="BP1943" s="488"/>
      <c r="BQ1943" s="488"/>
      <c r="BR1943" s="488"/>
      <c r="BS1943" s="488"/>
      <c r="BT1943" s="488"/>
      <c r="BU1943" s="488"/>
      <c r="BV1943" s="488"/>
      <c r="BW1943" s="488"/>
      <c r="BX1943" s="488"/>
      <c r="BY1943" s="488"/>
      <c r="BZ1943" s="488"/>
      <c r="CA1943" s="488"/>
      <c r="CB1943" s="488"/>
      <c r="CC1943" s="488"/>
      <c r="CD1943" s="488"/>
      <c r="CE1943" s="488"/>
      <c r="CF1943" s="488"/>
      <c r="CG1943" s="488"/>
      <c r="CH1943" s="488"/>
      <c r="CI1943" s="488"/>
      <c r="CJ1943" s="488"/>
      <c r="CK1943" s="488"/>
      <c r="CL1943" s="488"/>
      <c r="CM1943" s="488"/>
      <c r="CN1943" s="488"/>
      <c r="CO1943" s="488"/>
      <c r="CP1943" s="488"/>
      <c r="CQ1943" s="488"/>
      <c r="CR1943" s="488"/>
      <c r="CS1943" s="488"/>
      <c r="CT1943" s="488"/>
      <c r="CU1943" s="488"/>
      <c r="CV1943" s="488"/>
      <c r="CW1943" s="488"/>
      <c r="CX1943" s="488"/>
      <c r="CY1943" s="488"/>
      <c r="CZ1943" s="488"/>
      <c r="DA1943" s="488"/>
      <c r="DB1943" s="488"/>
      <c r="DC1943" s="488"/>
      <c r="DD1943" s="488"/>
      <c r="DE1943" s="488"/>
      <c r="DF1943" s="488"/>
      <c r="DG1943" s="488"/>
      <c r="DH1943" s="488"/>
      <c r="DI1943" s="488"/>
      <c r="DJ1943" s="488"/>
      <c r="DK1943" s="488"/>
      <c r="DL1943" s="488"/>
      <c r="DM1943" s="488"/>
      <c r="DN1943" s="488"/>
      <c r="DO1943" s="488"/>
      <c r="DP1943" s="488"/>
      <c r="DQ1943" s="488"/>
      <c r="DR1943" s="488"/>
      <c r="DS1943" s="488"/>
      <c r="DT1943" s="488"/>
      <c r="DU1943" s="488"/>
      <c r="DV1943" s="488"/>
      <c r="DW1943" s="488"/>
      <c r="DX1943" s="488"/>
      <c r="DY1943" s="488"/>
      <c r="DZ1943" s="488"/>
      <c r="EA1943" s="488"/>
      <c r="EB1943" s="488"/>
      <c r="EC1943" s="488"/>
      <c r="ED1943" s="488"/>
      <c r="EE1943" s="488"/>
      <c r="EF1943" s="488"/>
      <c r="EG1943" s="488"/>
      <c r="EH1943" s="488"/>
      <c r="EI1943" s="488"/>
      <c r="EJ1943" s="488"/>
      <c r="EK1943" s="488"/>
      <c r="EL1943" s="488"/>
      <c r="EM1943" s="488"/>
      <c r="EN1943" s="488"/>
      <c r="EO1943" s="488"/>
      <c r="EP1943" s="488"/>
      <c r="EQ1943" s="488"/>
      <c r="ER1943" s="488"/>
      <c r="ES1943" s="488"/>
      <c r="ET1943" s="488"/>
      <c r="EU1943" s="488"/>
      <c r="EV1943" s="488"/>
      <c r="EW1943" s="488"/>
      <c r="EX1943" s="488"/>
      <c r="EY1943" s="488"/>
      <c r="EZ1943" s="488"/>
      <c r="FA1943" s="488"/>
      <c r="FB1943" s="488"/>
      <c r="FC1943" s="488"/>
      <c r="FD1943" s="488"/>
      <c r="FE1943" s="488"/>
      <c r="FF1943" s="488"/>
      <c r="FG1943" s="488"/>
      <c r="FH1943" s="488"/>
      <c r="FI1943" s="488"/>
      <c r="FJ1943" s="488"/>
      <c r="FK1943" s="488"/>
      <c r="FL1943" s="488"/>
      <c r="FM1943" s="488"/>
      <c r="FN1943" s="488"/>
      <c r="FO1943" s="488"/>
      <c r="FP1943" s="488"/>
      <c r="FQ1943" s="488"/>
      <c r="FR1943" s="488"/>
      <c r="FS1943" s="488"/>
      <c r="FT1943" s="488"/>
      <c r="FU1943" s="488"/>
      <c r="FV1943" s="488"/>
      <c r="FW1943" s="488"/>
      <c r="FX1943" s="488"/>
      <c r="FY1943" s="488"/>
      <c r="FZ1943" s="488"/>
      <c r="GA1943" s="488"/>
      <c r="GB1943" s="488"/>
      <c r="GC1943" s="488"/>
      <c r="GD1943" s="488"/>
      <c r="GE1943" s="488"/>
      <c r="GF1943" s="488"/>
      <c r="GG1943" s="488"/>
      <c r="GH1943" s="488"/>
      <c r="GI1943" s="488"/>
      <c r="GJ1943" s="488"/>
      <c r="GK1943" s="488"/>
      <c r="GL1943" s="488"/>
      <c r="GM1943" s="488"/>
      <c r="GN1943" s="488"/>
      <c r="GO1943" s="488"/>
      <c r="GP1943" s="488"/>
      <c r="GQ1943" s="488"/>
      <c r="GR1943" s="488"/>
      <c r="GS1943" s="488"/>
      <c r="GT1943" s="488"/>
      <c r="GU1943" s="488"/>
      <c r="GV1943" s="488"/>
      <c r="GW1943" s="488"/>
      <c r="GX1943" s="488"/>
      <c r="GY1943" s="488"/>
      <c r="GZ1943" s="488"/>
      <c r="HA1943" s="488"/>
      <c r="HB1943" s="488"/>
      <c r="HC1943" s="488"/>
      <c r="HD1943" s="488"/>
      <c r="HE1943" s="488"/>
      <c r="HF1943" s="488"/>
      <c r="HG1943" s="488"/>
      <c r="HH1943" s="488"/>
      <c r="HI1943" s="488"/>
      <c r="HJ1943" s="488"/>
      <c r="HK1943" s="488"/>
      <c r="HL1943" s="488"/>
      <c r="HM1943" s="488"/>
      <c r="HN1943" s="488"/>
      <c r="HO1943" s="488"/>
      <c r="HP1943" s="488"/>
      <c r="HQ1943" s="488"/>
      <c r="HR1943" s="488"/>
      <c r="HS1943" s="488"/>
      <c r="HT1943" s="488"/>
      <c r="HU1943" s="488"/>
      <c r="HV1943" s="488"/>
      <c r="HW1943" s="488"/>
      <c r="HX1943" s="488"/>
      <c r="HY1943" s="488"/>
      <c r="HZ1943" s="488"/>
      <c r="IA1943" s="488"/>
      <c r="IB1943" s="488"/>
      <c r="IC1943" s="488"/>
      <c r="ID1943" s="488"/>
      <c r="IE1943" s="488"/>
      <c r="IF1943" s="488"/>
      <c r="IG1943" s="488"/>
      <c r="IH1943" s="488"/>
    </row>
    <row r="1944" spans="1:242" hidden="1" x14ac:dyDescent="0.25">
      <c r="B1944" s="245">
        <v>235</v>
      </c>
      <c r="C1944" s="207">
        <v>44075</v>
      </c>
      <c r="D1944" s="206" t="s">
        <v>3751</v>
      </c>
      <c r="E1944" s="206" t="s">
        <v>3752</v>
      </c>
      <c r="F1944" s="206" t="s">
        <v>3753</v>
      </c>
      <c r="G1944" s="208" t="s">
        <v>2943</v>
      </c>
      <c r="H1944" s="285"/>
      <c r="I1944" s="210">
        <v>400000</v>
      </c>
      <c r="J1944" s="434">
        <f t="shared" si="32"/>
        <v>22290000</v>
      </c>
      <c r="K1944" s="212" t="s">
        <v>3782</v>
      </c>
    </row>
    <row r="1945" spans="1:242" hidden="1" x14ac:dyDescent="0.25">
      <c r="B1945" s="206">
        <v>236</v>
      </c>
      <c r="C1945" s="207">
        <v>44075</v>
      </c>
      <c r="D1945" s="206" t="s">
        <v>3755</v>
      </c>
      <c r="E1945" s="206"/>
      <c r="F1945" s="206" t="s">
        <v>3754</v>
      </c>
      <c r="G1945" s="208" t="s">
        <v>2975</v>
      </c>
      <c r="H1945" s="285"/>
      <c r="I1945" s="210">
        <v>3673577</v>
      </c>
      <c r="J1945" s="434">
        <f t="shared" si="32"/>
        <v>18616423</v>
      </c>
      <c r="K1945" s="212" t="s">
        <v>3267</v>
      </c>
    </row>
    <row r="1946" spans="1:242" hidden="1" x14ac:dyDescent="0.25">
      <c r="B1946" s="245">
        <v>237</v>
      </c>
      <c r="C1946" s="207">
        <v>44075</v>
      </c>
      <c r="D1946" s="206" t="s">
        <v>3756</v>
      </c>
      <c r="E1946" s="206" t="s">
        <v>3757</v>
      </c>
      <c r="F1946" s="206" t="s">
        <v>3758</v>
      </c>
      <c r="G1946" s="208" t="s">
        <v>2940</v>
      </c>
      <c r="H1946" s="285"/>
      <c r="I1946" s="210">
        <v>256000</v>
      </c>
      <c r="J1946" s="434">
        <f t="shared" si="32"/>
        <v>18360423</v>
      </c>
      <c r="K1946" s="212" t="s">
        <v>3783</v>
      </c>
    </row>
    <row r="1947" spans="1:242" s="565" customFormat="1" hidden="1" x14ac:dyDescent="0.25">
      <c r="A1947" s="451"/>
      <c r="B1947" s="377">
        <v>238</v>
      </c>
      <c r="C1947" s="482">
        <v>44076</v>
      </c>
      <c r="D1947" s="377" t="s">
        <v>3759</v>
      </c>
      <c r="E1947" s="377" t="s">
        <v>3760</v>
      </c>
      <c r="F1947" s="377" t="s">
        <v>3835</v>
      </c>
      <c r="G1947" s="437" t="s">
        <v>2933</v>
      </c>
      <c r="H1947" s="363"/>
      <c r="I1947" s="448">
        <v>150000</v>
      </c>
      <c r="J1947" s="434">
        <f t="shared" si="32"/>
        <v>18210423</v>
      </c>
      <c r="K1947" s="440" t="s">
        <v>3846</v>
      </c>
      <c r="L1947" s="380"/>
      <c r="M1947" s="451"/>
      <c r="N1947" s="380"/>
      <c r="O1947" s="380"/>
      <c r="P1947" s="380"/>
      <c r="Q1947" s="380"/>
      <c r="R1947" s="380"/>
      <c r="S1947" s="380"/>
      <c r="T1947" s="380"/>
      <c r="U1947" s="380"/>
      <c r="V1947" s="380"/>
      <c r="W1947" s="380"/>
      <c r="X1947" s="380"/>
      <c r="Y1947" s="380"/>
      <c r="Z1947" s="380"/>
      <c r="AA1947" s="380"/>
      <c r="AB1947" s="380"/>
      <c r="AC1947" s="380"/>
      <c r="AD1947" s="380"/>
      <c r="AE1947" s="380"/>
      <c r="AF1947" s="380"/>
      <c r="AG1947" s="380"/>
      <c r="AH1947" s="380"/>
      <c r="AI1947" s="380"/>
      <c r="AJ1947" s="451"/>
      <c r="AK1947" s="451"/>
      <c r="AL1947" s="451"/>
      <c r="AM1947" s="451"/>
      <c r="AN1947" s="451"/>
      <c r="AO1947" s="451"/>
      <c r="AP1947" s="451"/>
      <c r="AQ1947" s="451"/>
      <c r="AR1947" s="451"/>
      <c r="AS1947" s="451"/>
      <c r="AT1947" s="451"/>
      <c r="AU1947" s="451"/>
      <c r="AV1947" s="451"/>
      <c r="AW1947" s="451"/>
      <c r="AX1947" s="451"/>
      <c r="AY1947" s="451"/>
      <c r="AZ1947" s="451"/>
      <c r="BA1947" s="451"/>
      <c r="BB1947" s="451"/>
      <c r="BC1947" s="451"/>
      <c r="BD1947" s="451"/>
      <c r="BE1947" s="451"/>
      <c r="BF1947" s="451"/>
      <c r="BG1947" s="451"/>
      <c r="BH1947" s="451"/>
      <c r="BI1947" s="451"/>
      <c r="BJ1947" s="451"/>
      <c r="BK1947" s="451"/>
      <c r="BL1947" s="451"/>
      <c r="BM1947" s="451"/>
      <c r="BN1947" s="451"/>
      <c r="BO1947" s="451"/>
      <c r="BP1947" s="451"/>
      <c r="BQ1947" s="451"/>
      <c r="BR1947" s="451"/>
      <c r="BS1947" s="451"/>
      <c r="BT1947" s="451"/>
      <c r="BU1947" s="451"/>
      <c r="BV1947" s="451"/>
      <c r="BW1947" s="451"/>
      <c r="BX1947" s="451"/>
      <c r="BY1947" s="451"/>
      <c r="BZ1947" s="451"/>
      <c r="CA1947" s="451"/>
      <c r="CB1947" s="451"/>
      <c r="CC1947" s="451"/>
      <c r="CD1947" s="451"/>
      <c r="CE1947" s="451"/>
      <c r="CF1947" s="451"/>
      <c r="CG1947" s="451"/>
      <c r="CH1947" s="451"/>
      <c r="CI1947" s="451"/>
      <c r="CJ1947" s="451"/>
      <c r="CK1947" s="451"/>
      <c r="CL1947" s="451"/>
      <c r="CM1947" s="451"/>
      <c r="CN1947" s="451"/>
      <c r="CO1947" s="451"/>
      <c r="CP1947" s="451"/>
      <c r="CQ1947" s="451"/>
      <c r="CR1947" s="451"/>
      <c r="CS1947" s="451"/>
      <c r="CT1947" s="451"/>
      <c r="CU1947" s="451"/>
      <c r="CV1947" s="451"/>
      <c r="CW1947" s="451"/>
      <c r="CX1947" s="451"/>
      <c r="CY1947" s="451"/>
      <c r="CZ1947" s="451"/>
      <c r="DA1947" s="451"/>
      <c r="DB1947" s="451"/>
      <c r="DC1947" s="451"/>
      <c r="DD1947" s="451"/>
      <c r="DE1947" s="451"/>
      <c r="DF1947" s="451"/>
      <c r="DG1947" s="451"/>
      <c r="DH1947" s="451"/>
      <c r="DI1947" s="451"/>
      <c r="DJ1947" s="451"/>
      <c r="DK1947" s="451"/>
      <c r="DL1947" s="451"/>
      <c r="DM1947" s="451"/>
      <c r="DN1947" s="451"/>
      <c r="DO1947" s="451"/>
      <c r="DP1947" s="451"/>
      <c r="DQ1947" s="451"/>
      <c r="DR1947" s="451"/>
      <c r="DS1947" s="451"/>
      <c r="DT1947" s="451"/>
      <c r="DU1947" s="451"/>
      <c r="DV1947" s="451"/>
      <c r="DW1947" s="451"/>
      <c r="DX1947" s="451"/>
      <c r="DY1947" s="451"/>
      <c r="DZ1947" s="451"/>
      <c r="EA1947" s="451"/>
      <c r="EB1947" s="451"/>
      <c r="EC1947" s="451"/>
      <c r="ED1947" s="451"/>
      <c r="EE1947" s="451"/>
      <c r="EF1947" s="451"/>
      <c r="EG1947" s="451"/>
      <c r="EH1947" s="451"/>
      <c r="EI1947" s="451"/>
      <c r="EJ1947" s="451"/>
      <c r="EK1947" s="451"/>
      <c r="EL1947" s="451"/>
      <c r="EM1947" s="451"/>
      <c r="EN1947" s="451"/>
      <c r="EO1947" s="451"/>
      <c r="EP1947" s="451"/>
      <c r="EQ1947" s="451"/>
      <c r="ER1947" s="451"/>
      <c r="ES1947" s="451"/>
      <c r="ET1947" s="451"/>
      <c r="EU1947" s="451"/>
      <c r="EV1947" s="451"/>
      <c r="EW1947" s="451"/>
      <c r="EX1947" s="451"/>
      <c r="EY1947" s="451"/>
      <c r="EZ1947" s="451"/>
      <c r="FA1947" s="451"/>
      <c r="FB1947" s="451"/>
      <c r="FC1947" s="451"/>
      <c r="FD1947" s="451"/>
      <c r="FE1947" s="451"/>
      <c r="FF1947" s="451"/>
      <c r="FG1947" s="451"/>
      <c r="FH1947" s="451"/>
      <c r="FI1947" s="451"/>
      <c r="FJ1947" s="451"/>
      <c r="FK1947" s="451"/>
      <c r="FL1947" s="451"/>
      <c r="FM1947" s="451"/>
      <c r="FN1947" s="451"/>
      <c r="FO1947" s="451"/>
      <c r="FP1947" s="451"/>
      <c r="FQ1947" s="451"/>
      <c r="FR1947" s="451"/>
      <c r="FS1947" s="451"/>
      <c r="FT1947" s="451"/>
      <c r="FU1947" s="451"/>
      <c r="FV1947" s="451"/>
      <c r="FW1947" s="451"/>
      <c r="FX1947" s="451"/>
      <c r="FY1947" s="451"/>
      <c r="FZ1947" s="451"/>
      <c r="GA1947" s="451"/>
      <c r="GB1947" s="451"/>
      <c r="GC1947" s="451"/>
      <c r="GD1947" s="451"/>
      <c r="GE1947" s="451"/>
      <c r="GF1947" s="451"/>
      <c r="GG1947" s="451"/>
      <c r="GH1947" s="451"/>
      <c r="GI1947" s="451"/>
      <c r="GJ1947" s="451"/>
      <c r="GK1947" s="451"/>
      <c r="GL1947" s="451"/>
      <c r="GM1947" s="451"/>
      <c r="GN1947" s="451"/>
      <c r="GO1947" s="451"/>
      <c r="GP1947" s="451"/>
      <c r="GQ1947" s="451"/>
      <c r="GR1947" s="451"/>
      <c r="GS1947" s="451"/>
      <c r="GT1947" s="451"/>
      <c r="GU1947" s="451"/>
      <c r="GV1947" s="451"/>
      <c r="GW1947" s="451"/>
      <c r="GX1947" s="451"/>
      <c r="GY1947" s="451"/>
      <c r="GZ1947" s="451"/>
      <c r="HA1947" s="451"/>
      <c r="HB1947" s="451"/>
      <c r="HC1947" s="451"/>
      <c r="HD1947" s="451"/>
      <c r="HE1947" s="451"/>
      <c r="HF1947" s="451"/>
      <c r="HG1947" s="451"/>
      <c r="HH1947" s="451"/>
      <c r="HI1947" s="451"/>
      <c r="HJ1947" s="451"/>
      <c r="HK1947" s="451"/>
      <c r="HL1947" s="451"/>
      <c r="HM1947" s="451"/>
      <c r="HN1947" s="451"/>
      <c r="HO1947" s="451"/>
      <c r="HP1947" s="451"/>
      <c r="HQ1947" s="451"/>
      <c r="HR1947" s="451"/>
      <c r="HS1947" s="451"/>
      <c r="HT1947" s="451"/>
      <c r="HU1947" s="451"/>
      <c r="HV1947" s="451"/>
      <c r="HW1947" s="451"/>
      <c r="HX1947" s="451"/>
      <c r="HY1947" s="451"/>
      <c r="HZ1947" s="451"/>
      <c r="IA1947" s="451"/>
      <c r="IB1947" s="451"/>
      <c r="IC1947" s="451"/>
      <c r="ID1947" s="451"/>
      <c r="IE1947" s="451"/>
      <c r="IF1947" s="451"/>
      <c r="IG1947" s="451"/>
      <c r="IH1947" s="451"/>
    </row>
    <row r="1948" spans="1:242" s="565" customFormat="1" hidden="1" x14ac:dyDescent="0.25">
      <c r="A1948" s="451"/>
      <c r="B1948" s="471">
        <v>239</v>
      </c>
      <c r="C1948" s="482">
        <v>44076</v>
      </c>
      <c r="D1948" s="377" t="s">
        <v>3761</v>
      </c>
      <c r="E1948" s="377" t="s">
        <v>3762</v>
      </c>
      <c r="F1948" s="377" t="s">
        <v>3848</v>
      </c>
      <c r="G1948" s="437" t="s">
        <v>263</v>
      </c>
      <c r="H1948" s="363"/>
      <c r="I1948" s="448">
        <v>700000</v>
      </c>
      <c r="J1948" s="434">
        <f t="shared" si="32"/>
        <v>17510423</v>
      </c>
      <c r="K1948" s="440" t="s">
        <v>3847</v>
      </c>
      <c r="L1948" s="380"/>
      <c r="M1948" s="451"/>
      <c r="N1948" s="380"/>
      <c r="O1948" s="380"/>
      <c r="P1948" s="380"/>
      <c r="Q1948" s="380"/>
      <c r="R1948" s="380"/>
      <c r="S1948" s="380"/>
      <c r="T1948" s="380"/>
      <c r="U1948" s="380"/>
      <c r="V1948" s="380"/>
      <c r="W1948" s="380"/>
      <c r="X1948" s="380"/>
      <c r="Y1948" s="380"/>
      <c r="Z1948" s="380"/>
      <c r="AA1948" s="380"/>
      <c r="AB1948" s="380"/>
      <c r="AC1948" s="380"/>
      <c r="AD1948" s="380"/>
      <c r="AE1948" s="380"/>
      <c r="AF1948" s="380"/>
      <c r="AG1948" s="380"/>
      <c r="AH1948" s="380"/>
      <c r="AI1948" s="380"/>
      <c r="AJ1948" s="451"/>
      <c r="AK1948" s="451"/>
      <c r="AL1948" s="451"/>
      <c r="AM1948" s="451"/>
      <c r="AN1948" s="451"/>
      <c r="AO1948" s="451"/>
      <c r="AP1948" s="451"/>
      <c r="AQ1948" s="451"/>
      <c r="AR1948" s="451"/>
      <c r="AS1948" s="451"/>
      <c r="AT1948" s="451"/>
      <c r="AU1948" s="451"/>
      <c r="AV1948" s="451"/>
      <c r="AW1948" s="451"/>
      <c r="AX1948" s="451"/>
      <c r="AY1948" s="451"/>
      <c r="AZ1948" s="451"/>
      <c r="BA1948" s="451"/>
      <c r="BB1948" s="451"/>
      <c r="BC1948" s="451"/>
      <c r="BD1948" s="451"/>
      <c r="BE1948" s="451"/>
      <c r="BF1948" s="451"/>
      <c r="BG1948" s="451"/>
      <c r="BH1948" s="451"/>
      <c r="BI1948" s="451"/>
      <c r="BJ1948" s="451"/>
      <c r="BK1948" s="451"/>
      <c r="BL1948" s="451"/>
      <c r="BM1948" s="451"/>
      <c r="BN1948" s="451"/>
      <c r="BO1948" s="451"/>
      <c r="BP1948" s="451"/>
      <c r="BQ1948" s="451"/>
      <c r="BR1948" s="451"/>
      <c r="BS1948" s="451"/>
      <c r="BT1948" s="451"/>
      <c r="BU1948" s="451"/>
      <c r="BV1948" s="451"/>
      <c r="BW1948" s="451"/>
      <c r="BX1948" s="451"/>
      <c r="BY1948" s="451"/>
      <c r="BZ1948" s="451"/>
      <c r="CA1948" s="451"/>
      <c r="CB1948" s="451"/>
      <c r="CC1948" s="451"/>
      <c r="CD1948" s="451"/>
      <c r="CE1948" s="451"/>
      <c r="CF1948" s="451"/>
      <c r="CG1948" s="451"/>
      <c r="CH1948" s="451"/>
      <c r="CI1948" s="451"/>
      <c r="CJ1948" s="451"/>
      <c r="CK1948" s="451"/>
      <c r="CL1948" s="451"/>
      <c r="CM1948" s="451"/>
      <c r="CN1948" s="451"/>
      <c r="CO1948" s="451"/>
      <c r="CP1948" s="451"/>
      <c r="CQ1948" s="451"/>
      <c r="CR1948" s="451"/>
      <c r="CS1948" s="451"/>
      <c r="CT1948" s="451"/>
      <c r="CU1948" s="451"/>
      <c r="CV1948" s="451"/>
      <c r="CW1948" s="451"/>
      <c r="CX1948" s="451"/>
      <c r="CY1948" s="451"/>
      <c r="CZ1948" s="451"/>
      <c r="DA1948" s="451"/>
      <c r="DB1948" s="451"/>
      <c r="DC1948" s="451"/>
      <c r="DD1948" s="451"/>
      <c r="DE1948" s="451"/>
      <c r="DF1948" s="451"/>
      <c r="DG1948" s="451"/>
      <c r="DH1948" s="451"/>
      <c r="DI1948" s="451"/>
      <c r="DJ1948" s="451"/>
      <c r="DK1948" s="451"/>
      <c r="DL1948" s="451"/>
      <c r="DM1948" s="451"/>
      <c r="DN1948" s="451"/>
      <c r="DO1948" s="451"/>
      <c r="DP1948" s="451"/>
      <c r="DQ1948" s="451"/>
      <c r="DR1948" s="451"/>
      <c r="DS1948" s="451"/>
      <c r="DT1948" s="451"/>
      <c r="DU1948" s="451"/>
      <c r="DV1948" s="451"/>
      <c r="DW1948" s="451"/>
      <c r="DX1948" s="451"/>
      <c r="DY1948" s="451"/>
      <c r="DZ1948" s="451"/>
      <c r="EA1948" s="451"/>
      <c r="EB1948" s="451"/>
      <c r="EC1948" s="451"/>
      <c r="ED1948" s="451"/>
      <c r="EE1948" s="451"/>
      <c r="EF1948" s="451"/>
      <c r="EG1948" s="451"/>
      <c r="EH1948" s="451"/>
      <c r="EI1948" s="451"/>
      <c r="EJ1948" s="451"/>
      <c r="EK1948" s="451"/>
      <c r="EL1948" s="451"/>
      <c r="EM1948" s="451"/>
      <c r="EN1948" s="451"/>
      <c r="EO1948" s="451"/>
      <c r="EP1948" s="451"/>
      <c r="EQ1948" s="451"/>
      <c r="ER1948" s="451"/>
      <c r="ES1948" s="451"/>
      <c r="ET1948" s="451"/>
      <c r="EU1948" s="451"/>
      <c r="EV1948" s="451"/>
      <c r="EW1948" s="451"/>
      <c r="EX1948" s="451"/>
      <c r="EY1948" s="451"/>
      <c r="EZ1948" s="451"/>
      <c r="FA1948" s="451"/>
      <c r="FB1948" s="451"/>
      <c r="FC1948" s="451"/>
      <c r="FD1948" s="451"/>
      <c r="FE1948" s="451"/>
      <c r="FF1948" s="451"/>
      <c r="FG1948" s="451"/>
      <c r="FH1948" s="451"/>
      <c r="FI1948" s="451"/>
      <c r="FJ1948" s="451"/>
      <c r="FK1948" s="451"/>
      <c r="FL1948" s="451"/>
      <c r="FM1948" s="451"/>
      <c r="FN1948" s="451"/>
      <c r="FO1948" s="451"/>
      <c r="FP1948" s="451"/>
      <c r="FQ1948" s="451"/>
      <c r="FR1948" s="451"/>
      <c r="FS1948" s="451"/>
      <c r="FT1948" s="451"/>
      <c r="FU1948" s="451"/>
      <c r="FV1948" s="451"/>
      <c r="FW1948" s="451"/>
      <c r="FX1948" s="451"/>
      <c r="FY1948" s="451"/>
      <c r="FZ1948" s="451"/>
      <c r="GA1948" s="451"/>
      <c r="GB1948" s="451"/>
      <c r="GC1948" s="451"/>
      <c r="GD1948" s="451"/>
      <c r="GE1948" s="451"/>
      <c r="GF1948" s="451"/>
      <c r="GG1948" s="451"/>
      <c r="GH1948" s="451"/>
      <c r="GI1948" s="451"/>
      <c r="GJ1948" s="451"/>
      <c r="GK1948" s="451"/>
      <c r="GL1948" s="451"/>
      <c r="GM1948" s="451"/>
      <c r="GN1948" s="451"/>
      <c r="GO1948" s="451"/>
      <c r="GP1948" s="451"/>
      <c r="GQ1948" s="451"/>
      <c r="GR1948" s="451"/>
      <c r="GS1948" s="451"/>
      <c r="GT1948" s="451"/>
      <c r="GU1948" s="451"/>
      <c r="GV1948" s="451"/>
      <c r="GW1948" s="451"/>
      <c r="GX1948" s="451"/>
      <c r="GY1948" s="451"/>
      <c r="GZ1948" s="451"/>
      <c r="HA1948" s="451"/>
      <c r="HB1948" s="451"/>
      <c r="HC1948" s="451"/>
      <c r="HD1948" s="451"/>
      <c r="HE1948" s="451"/>
      <c r="HF1948" s="451"/>
      <c r="HG1948" s="451"/>
      <c r="HH1948" s="451"/>
      <c r="HI1948" s="451"/>
      <c r="HJ1948" s="451"/>
      <c r="HK1948" s="451"/>
      <c r="HL1948" s="451"/>
      <c r="HM1948" s="451"/>
      <c r="HN1948" s="451"/>
      <c r="HO1948" s="451"/>
      <c r="HP1948" s="451"/>
      <c r="HQ1948" s="451"/>
      <c r="HR1948" s="451"/>
      <c r="HS1948" s="451"/>
      <c r="HT1948" s="451"/>
      <c r="HU1948" s="451"/>
      <c r="HV1948" s="451"/>
      <c r="HW1948" s="451"/>
      <c r="HX1948" s="451"/>
      <c r="HY1948" s="451"/>
      <c r="HZ1948" s="451"/>
      <c r="IA1948" s="451"/>
      <c r="IB1948" s="451"/>
      <c r="IC1948" s="451"/>
      <c r="ID1948" s="451"/>
      <c r="IE1948" s="451"/>
      <c r="IF1948" s="451"/>
      <c r="IG1948" s="451"/>
      <c r="IH1948" s="451"/>
    </row>
    <row r="1949" spans="1:242" s="565" customFormat="1" hidden="1" x14ac:dyDescent="0.25">
      <c r="A1949" s="451"/>
      <c r="B1949" s="377">
        <v>240</v>
      </c>
      <c r="C1949" s="482">
        <v>44076</v>
      </c>
      <c r="D1949" s="377" t="s">
        <v>3763</v>
      </c>
      <c r="E1949" s="377" t="s">
        <v>3764</v>
      </c>
      <c r="F1949" s="377" t="s">
        <v>3833</v>
      </c>
      <c r="G1949" s="437" t="s">
        <v>263</v>
      </c>
      <c r="H1949" s="363"/>
      <c r="I1949" s="448">
        <v>770000</v>
      </c>
      <c r="J1949" s="434">
        <f t="shared" si="32"/>
        <v>16740423</v>
      </c>
      <c r="K1949" s="440" t="s">
        <v>3849</v>
      </c>
      <c r="L1949" s="380"/>
      <c r="M1949" s="451"/>
      <c r="N1949" s="380"/>
      <c r="O1949" s="380"/>
      <c r="P1949" s="380"/>
      <c r="Q1949" s="380"/>
      <c r="R1949" s="380"/>
      <c r="S1949" s="380"/>
      <c r="T1949" s="380"/>
      <c r="U1949" s="380"/>
      <c r="V1949" s="380"/>
      <c r="W1949" s="380"/>
      <c r="X1949" s="380"/>
      <c r="Y1949" s="380"/>
      <c r="Z1949" s="380"/>
      <c r="AA1949" s="380"/>
      <c r="AB1949" s="380"/>
      <c r="AC1949" s="380"/>
      <c r="AD1949" s="380"/>
      <c r="AE1949" s="380"/>
      <c r="AF1949" s="380"/>
      <c r="AG1949" s="380"/>
      <c r="AH1949" s="380"/>
      <c r="AI1949" s="380"/>
      <c r="AJ1949" s="451"/>
      <c r="AK1949" s="451"/>
      <c r="AL1949" s="451"/>
      <c r="AM1949" s="451"/>
      <c r="AN1949" s="451"/>
      <c r="AO1949" s="451"/>
      <c r="AP1949" s="451"/>
      <c r="AQ1949" s="451"/>
      <c r="AR1949" s="451"/>
      <c r="AS1949" s="451"/>
      <c r="AT1949" s="451"/>
      <c r="AU1949" s="451"/>
      <c r="AV1949" s="451"/>
      <c r="AW1949" s="451"/>
      <c r="AX1949" s="451"/>
      <c r="AY1949" s="451"/>
      <c r="AZ1949" s="451"/>
      <c r="BA1949" s="451"/>
      <c r="BB1949" s="451"/>
      <c r="BC1949" s="451"/>
      <c r="BD1949" s="451"/>
      <c r="BE1949" s="451"/>
      <c r="BF1949" s="451"/>
      <c r="BG1949" s="451"/>
      <c r="BH1949" s="451"/>
      <c r="BI1949" s="451"/>
      <c r="BJ1949" s="451"/>
      <c r="BK1949" s="451"/>
      <c r="BL1949" s="451"/>
      <c r="BM1949" s="451"/>
      <c r="BN1949" s="451"/>
      <c r="BO1949" s="451"/>
      <c r="BP1949" s="451"/>
      <c r="BQ1949" s="451"/>
      <c r="BR1949" s="451"/>
      <c r="BS1949" s="451"/>
      <c r="BT1949" s="451"/>
      <c r="BU1949" s="451"/>
      <c r="BV1949" s="451"/>
      <c r="BW1949" s="451"/>
      <c r="BX1949" s="451"/>
      <c r="BY1949" s="451"/>
      <c r="BZ1949" s="451"/>
      <c r="CA1949" s="451"/>
      <c r="CB1949" s="451"/>
      <c r="CC1949" s="451"/>
      <c r="CD1949" s="451"/>
      <c r="CE1949" s="451"/>
      <c r="CF1949" s="451"/>
      <c r="CG1949" s="451"/>
      <c r="CH1949" s="451"/>
      <c r="CI1949" s="451"/>
      <c r="CJ1949" s="451"/>
      <c r="CK1949" s="451"/>
      <c r="CL1949" s="451"/>
      <c r="CM1949" s="451"/>
      <c r="CN1949" s="451"/>
      <c r="CO1949" s="451"/>
      <c r="CP1949" s="451"/>
      <c r="CQ1949" s="451"/>
      <c r="CR1949" s="451"/>
      <c r="CS1949" s="451"/>
      <c r="CT1949" s="451"/>
      <c r="CU1949" s="451"/>
      <c r="CV1949" s="451"/>
      <c r="CW1949" s="451"/>
      <c r="CX1949" s="451"/>
      <c r="CY1949" s="451"/>
      <c r="CZ1949" s="451"/>
      <c r="DA1949" s="451"/>
      <c r="DB1949" s="451"/>
      <c r="DC1949" s="451"/>
      <c r="DD1949" s="451"/>
      <c r="DE1949" s="451"/>
      <c r="DF1949" s="451"/>
      <c r="DG1949" s="451"/>
      <c r="DH1949" s="451"/>
      <c r="DI1949" s="451"/>
      <c r="DJ1949" s="451"/>
      <c r="DK1949" s="451"/>
      <c r="DL1949" s="451"/>
      <c r="DM1949" s="451"/>
      <c r="DN1949" s="451"/>
      <c r="DO1949" s="451"/>
      <c r="DP1949" s="451"/>
      <c r="DQ1949" s="451"/>
      <c r="DR1949" s="451"/>
      <c r="DS1949" s="451"/>
      <c r="DT1949" s="451"/>
      <c r="DU1949" s="451"/>
      <c r="DV1949" s="451"/>
      <c r="DW1949" s="451"/>
      <c r="DX1949" s="451"/>
      <c r="DY1949" s="451"/>
      <c r="DZ1949" s="451"/>
      <c r="EA1949" s="451"/>
      <c r="EB1949" s="451"/>
      <c r="EC1949" s="451"/>
      <c r="ED1949" s="451"/>
      <c r="EE1949" s="451"/>
      <c r="EF1949" s="451"/>
      <c r="EG1949" s="451"/>
      <c r="EH1949" s="451"/>
      <c r="EI1949" s="451"/>
      <c r="EJ1949" s="451"/>
      <c r="EK1949" s="451"/>
      <c r="EL1949" s="451"/>
      <c r="EM1949" s="451"/>
      <c r="EN1949" s="451"/>
      <c r="EO1949" s="451"/>
      <c r="EP1949" s="451"/>
      <c r="EQ1949" s="451"/>
      <c r="ER1949" s="451"/>
      <c r="ES1949" s="451"/>
      <c r="ET1949" s="451"/>
      <c r="EU1949" s="451"/>
      <c r="EV1949" s="451"/>
      <c r="EW1949" s="451"/>
      <c r="EX1949" s="451"/>
      <c r="EY1949" s="451"/>
      <c r="EZ1949" s="451"/>
      <c r="FA1949" s="451"/>
      <c r="FB1949" s="451"/>
      <c r="FC1949" s="451"/>
      <c r="FD1949" s="451"/>
      <c r="FE1949" s="451"/>
      <c r="FF1949" s="451"/>
      <c r="FG1949" s="451"/>
      <c r="FH1949" s="451"/>
      <c r="FI1949" s="451"/>
      <c r="FJ1949" s="451"/>
      <c r="FK1949" s="451"/>
      <c r="FL1949" s="451"/>
      <c r="FM1949" s="451"/>
      <c r="FN1949" s="451"/>
      <c r="FO1949" s="451"/>
      <c r="FP1949" s="451"/>
      <c r="FQ1949" s="451"/>
      <c r="FR1949" s="451"/>
      <c r="FS1949" s="451"/>
      <c r="FT1949" s="451"/>
      <c r="FU1949" s="451"/>
      <c r="FV1949" s="451"/>
      <c r="FW1949" s="451"/>
      <c r="FX1949" s="451"/>
      <c r="FY1949" s="451"/>
      <c r="FZ1949" s="451"/>
      <c r="GA1949" s="451"/>
      <c r="GB1949" s="451"/>
      <c r="GC1949" s="451"/>
      <c r="GD1949" s="451"/>
      <c r="GE1949" s="451"/>
      <c r="GF1949" s="451"/>
      <c r="GG1949" s="451"/>
      <c r="GH1949" s="451"/>
      <c r="GI1949" s="451"/>
      <c r="GJ1949" s="451"/>
      <c r="GK1949" s="451"/>
      <c r="GL1949" s="451"/>
      <c r="GM1949" s="451"/>
      <c r="GN1949" s="451"/>
      <c r="GO1949" s="451"/>
      <c r="GP1949" s="451"/>
      <c r="GQ1949" s="451"/>
      <c r="GR1949" s="451"/>
      <c r="GS1949" s="451"/>
      <c r="GT1949" s="451"/>
      <c r="GU1949" s="451"/>
      <c r="GV1949" s="451"/>
      <c r="GW1949" s="451"/>
      <c r="GX1949" s="451"/>
      <c r="GY1949" s="451"/>
      <c r="GZ1949" s="451"/>
      <c r="HA1949" s="451"/>
      <c r="HB1949" s="451"/>
      <c r="HC1949" s="451"/>
      <c r="HD1949" s="451"/>
      <c r="HE1949" s="451"/>
      <c r="HF1949" s="451"/>
      <c r="HG1949" s="451"/>
      <c r="HH1949" s="451"/>
      <c r="HI1949" s="451"/>
      <c r="HJ1949" s="451"/>
      <c r="HK1949" s="451"/>
      <c r="HL1949" s="451"/>
      <c r="HM1949" s="451"/>
      <c r="HN1949" s="451"/>
      <c r="HO1949" s="451"/>
      <c r="HP1949" s="451"/>
      <c r="HQ1949" s="451"/>
      <c r="HR1949" s="451"/>
      <c r="HS1949" s="451"/>
      <c r="HT1949" s="451"/>
      <c r="HU1949" s="451"/>
      <c r="HV1949" s="451"/>
      <c r="HW1949" s="451"/>
      <c r="HX1949" s="451"/>
      <c r="HY1949" s="451"/>
      <c r="HZ1949" s="451"/>
      <c r="IA1949" s="451"/>
      <c r="IB1949" s="451"/>
      <c r="IC1949" s="451"/>
      <c r="ID1949" s="451"/>
      <c r="IE1949" s="451"/>
      <c r="IF1949" s="451"/>
      <c r="IG1949" s="451"/>
      <c r="IH1949" s="451"/>
    </row>
    <row r="1950" spans="1:242" hidden="1" x14ac:dyDescent="0.25">
      <c r="B1950" s="245">
        <v>241</v>
      </c>
      <c r="C1950" s="207">
        <v>44076</v>
      </c>
      <c r="D1950" s="206" t="s">
        <v>3765</v>
      </c>
      <c r="E1950" s="206"/>
      <c r="F1950" s="206" t="s">
        <v>3773</v>
      </c>
      <c r="G1950" s="208" t="s">
        <v>2320</v>
      </c>
      <c r="H1950" s="285">
        <v>75499</v>
      </c>
      <c r="I1950" s="210"/>
      <c r="J1950" s="434">
        <f t="shared" si="32"/>
        <v>16815922</v>
      </c>
      <c r="K1950" s="212" t="s">
        <v>3784</v>
      </c>
    </row>
    <row r="1951" spans="1:242" hidden="1" x14ac:dyDescent="0.25">
      <c r="B1951" s="206">
        <v>242</v>
      </c>
      <c r="C1951" s="207">
        <v>44076</v>
      </c>
      <c r="D1951" s="206" t="s">
        <v>3766</v>
      </c>
      <c r="E1951" s="206"/>
      <c r="F1951" s="206" t="s">
        <v>3774</v>
      </c>
      <c r="G1951" s="208" t="s">
        <v>2320</v>
      </c>
      <c r="H1951" s="285"/>
      <c r="I1951" s="210">
        <v>575000</v>
      </c>
      <c r="J1951" s="434">
        <f t="shared" si="32"/>
        <v>16240922</v>
      </c>
      <c r="K1951" s="212" t="s">
        <v>3267</v>
      </c>
    </row>
    <row r="1952" spans="1:242" hidden="1" x14ac:dyDescent="0.25">
      <c r="B1952" s="245">
        <v>243</v>
      </c>
      <c r="C1952" s="207">
        <v>44076</v>
      </c>
      <c r="D1952" s="433" t="s">
        <v>3781</v>
      </c>
      <c r="E1952" s="206"/>
      <c r="F1952" s="206" t="s">
        <v>3775</v>
      </c>
      <c r="G1952" s="208" t="s">
        <v>2320</v>
      </c>
      <c r="H1952" s="285"/>
      <c r="I1952" s="210">
        <v>705000</v>
      </c>
      <c r="J1952" s="434">
        <f t="shared" si="32"/>
        <v>15535922</v>
      </c>
      <c r="K1952" s="212" t="s">
        <v>3267</v>
      </c>
    </row>
    <row r="1953" spans="1:242" hidden="1" x14ac:dyDescent="0.25">
      <c r="B1953" s="206">
        <v>244</v>
      </c>
      <c r="C1953" s="207">
        <v>44076</v>
      </c>
      <c r="D1953" s="206" t="s">
        <v>3767</v>
      </c>
      <c r="E1953" s="206"/>
      <c r="F1953" s="206" t="s">
        <v>3776</v>
      </c>
      <c r="G1953" s="208" t="s">
        <v>282</v>
      </c>
      <c r="H1953" s="285"/>
      <c r="I1953" s="210">
        <v>200000</v>
      </c>
      <c r="J1953" s="434">
        <f t="shared" si="32"/>
        <v>15335922</v>
      </c>
      <c r="K1953" s="212" t="s">
        <v>3267</v>
      </c>
    </row>
    <row r="1954" spans="1:242" hidden="1" x14ac:dyDescent="0.25">
      <c r="B1954" s="245">
        <v>245</v>
      </c>
      <c r="C1954" s="207">
        <v>44077</v>
      </c>
      <c r="D1954" s="206" t="s">
        <v>3768</v>
      </c>
      <c r="E1954" s="206"/>
      <c r="F1954" s="206" t="s">
        <v>3753</v>
      </c>
      <c r="G1954" s="208" t="s">
        <v>2875</v>
      </c>
      <c r="H1954" s="285"/>
      <c r="I1954" s="210">
        <v>200000</v>
      </c>
      <c r="J1954" s="434">
        <f t="shared" si="32"/>
        <v>15135922</v>
      </c>
      <c r="K1954" s="212" t="s">
        <v>3785</v>
      </c>
    </row>
    <row r="1955" spans="1:242" hidden="1" x14ac:dyDescent="0.25">
      <c r="B1955" s="206">
        <v>246</v>
      </c>
      <c r="C1955" s="207">
        <v>44077</v>
      </c>
      <c r="D1955" s="206" t="s">
        <v>3769</v>
      </c>
      <c r="E1955" s="206"/>
      <c r="F1955" s="206" t="s">
        <v>3777</v>
      </c>
      <c r="G1955" s="208" t="s">
        <v>2320</v>
      </c>
      <c r="H1955" s="285"/>
      <c r="I1955" s="210">
        <v>188972</v>
      </c>
      <c r="J1955" s="434">
        <f t="shared" si="32"/>
        <v>14946950</v>
      </c>
      <c r="K1955" s="212" t="s">
        <v>3267</v>
      </c>
    </row>
    <row r="1956" spans="1:242" hidden="1" x14ac:dyDescent="0.25">
      <c r="B1956" s="245">
        <v>247</v>
      </c>
      <c r="C1956" s="207">
        <v>44078</v>
      </c>
      <c r="D1956" s="206" t="s">
        <v>3770</v>
      </c>
      <c r="E1956" s="206"/>
      <c r="F1956" s="206" t="s">
        <v>3778</v>
      </c>
      <c r="G1956" s="208" t="s">
        <v>3592</v>
      </c>
      <c r="H1956" s="285"/>
      <c r="I1956" s="210">
        <v>599012</v>
      </c>
      <c r="J1956" s="434">
        <f t="shared" si="32"/>
        <v>14347938</v>
      </c>
      <c r="K1956" s="212" t="s">
        <v>3267</v>
      </c>
    </row>
    <row r="1957" spans="1:242" hidden="1" x14ac:dyDescent="0.25">
      <c r="B1957" s="245">
        <v>248</v>
      </c>
      <c r="C1957" s="207">
        <v>44078</v>
      </c>
      <c r="D1957" s="206" t="s">
        <v>3771</v>
      </c>
      <c r="E1957" s="206"/>
      <c r="F1957" s="206" t="s">
        <v>3779</v>
      </c>
      <c r="G1957" s="208" t="s">
        <v>3138</v>
      </c>
      <c r="H1957" s="285"/>
      <c r="I1957" s="210">
        <v>702000</v>
      </c>
      <c r="J1957" s="434">
        <f t="shared" si="32"/>
        <v>13645938</v>
      </c>
      <c r="K1957" s="212" t="s">
        <v>3267</v>
      </c>
    </row>
    <row r="1958" spans="1:242" hidden="1" x14ac:dyDescent="0.25">
      <c r="B1958" s="245">
        <v>249</v>
      </c>
      <c r="C1958" s="207">
        <v>44078</v>
      </c>
      <c r="D1958" s="206" t="s">
        <v>3772</v>
      </c>
      <c r="E1958" s="206"/>
      <c r="F1958" s="206" t="s">
        <v>3780</v>
      </c>
      <c r="G1958" s="208" t="s">
        <v>3138</v>
      </c>
      <c r="H1958" s="285"/>
      <c r="I1958" s="210">
        <v>1053600</v>
      </c>
      <c r="J1958" s="434">
        <f t="shared" si="32"/>
        <v>12592338</v>
      </c>
      <c r="K1958" s="212" t="s">
        <v>3267</v>
      </c>
    </row>
    <row r="1959" spans="1:242" hidden="1" x14ac:dyDescent="0.25">
      <c r="B1959" s="245">
        <v>250</v>
      </c>
      <c r="C1959" s="207">
        <v>44078</v>
      </c>
      <c r="D1959" s="206" t="s">
        <v>3786</v>
      </c>
      <c r="E1959" s="206"/>
      <c r="F1959" s="206" t="s">
        <v>3789</v>
      </c>
      <c r="G1959" s="208" t="s">
        <v>787</v>
      </c>
      <c r="H1959" s="285"/>
      <c r="I1959" s="210">
        <v>750788</v>
      </c>
      <c r="J1959" s="434">
        <f t="shared" si="32"/>
        <v>11841550</v>
      </c>
      <c r="K1959" s="212" t="s">
        <v>3267</v>
      </c>
    </row>
    <row r="1960" spans="1:242" hidden="1" x14ac:dyDescent="0.25">
      <c r="B1960" s="245">
        <v>251</v>
      </c>
      <c r="C1960" s="207">
        <v>44078</v>
      </c>
      <c r="D1960" s="206" t="s">
        <v>3787</v>
      </c>
      <c r="E1960" s="206"/>
      <c r="F1960" s="206" t="s">
        <v>3790</v>
      </c>
      <c r="G1960" s="208" t="s">
        <v>787</v>
      </c>
      <c r="H1960" s="285">
        <v>1260000</v>
      </c>
      <c r="I1960" s="210"/>
      <c r="J1960" s="434">
        <f t="shared" si="32"/>
        <v>13101550</v>
      </c>
      <c r="K1960" s="212" t="s">
        <v>3792</v>
      </c>
    </row>
    <row r="1961" spans="1:242" hidden="1" x14ac:dyDescent="0.25">
      <c r="B1961" s="245">
        <v>252</v>
      </c>
      <c r="C1961" s="207">
        <v>44078</v>
      </c>
      <c r="D1961" s="206" t="s">
        <v>3788</v>
      </c>
      <c r="E1961" s="206"/>
      <c r="F1961" s="206" t="s">
        <v>3791</v>
      </c>
      <c r="G1961" s="208" t="s">
        <v>1885</v>
      </c>
      <c r="H1961" s="285"/>
      <c r="I1961" s="210">
        <v>680000</v>
      </c>
      <c r="J1961" s="483">
        <f t="shared" si="32"/>
        <v>12421550</v>
      </c>
      <c r="K1961" s="212" t="s">
        <v>3267</v>
      </c>
    </row>
    <row r="1962" spans="1:242" hidden="1" x14ac:dyDescent="0.25">
      <c r="B1962" s="245">
        <v>253</v>
      </c>
      <c r="C1962" s="207">
        <v>44079</v>
      </c>
      <c r="D1962" s="206" t="s">
        <v>3795</v>
      </c>
      <c r="E1962" s="206"/>
      <c r="F1962" s="206" t="s">
        <v>3816</v>
      </c>
      <c r="G1962" s="208" t="s">
        <v>343</v>
      </c>
      <c r="H1962" s="285"/>
      <c r="I1962" s="210">
        <v>527200</v>
      </c>
      <c r="J1962" s="434">
        <f t="shared" si="32"/>
        <v>11894350</v>
      </c>
      <c r="K1962" s="212" t="s">
        <v>3267</v>
      </c>
    </row>
    <row r="1963" spans="1:242" hidden="1" x14ac:dyDescent="0.25">
      <c r="B1963" s="245">
        <v>254</v>
      </c>
      <c r="C1963" s="207">
        <v>44081</v>
      </c>
      <c r="D1963" s="206" t="s">
        <v>3796</v>
      </c>
      <c r="E1963" s="206" t="s">
        <v>3817</v>
      </c>
      <c r="F1963" s="206" t="s">
        <v>3818</v>
      </c>
      <c r="G1963" s="208" t="s">
        <v>2875</v>
      </c>
      <c r="H1963" s="285"/>
      <c r="I1963" s="210">
        <v>650000</v>
      </c>
      <c r="J1963" s="434">
        <f t="shared" si="32"/>
        <v>11244350</v>
      </c>
      <c r="K1963" s="212" t="s">
        <v>3837</v>
      </c>
    </row>
    <row r="1964" spans="1:242" s="566" customFormat="1" hidden="1" x14ac:dyDescent="0.25">
      <c r="A1964" s="488"/>
      <c r="B1964" s="481">
        <v>255</v>
      </c>
      <c r="C1964" s="428">
        <v>44081</v>
      </c>
      <c r="D1964" s="429" t="s">
        <v>3797</v>
      </c>
      <c r="E1964" s="429"/>
      <c r="F1964" s="429"/>
      <c r="G1964" s="430"/>
      <c r="H1964" s="427">
        <v>10548450</v>
      </c>
      <c r="I1964" s="431"/>
      <c r="J1964" s="444">
        <f t="shared" si="32"/>
        <v>21792800</v>
      </c>
      <c r="K1964" s="446" t="s">
        <v>3695</v>
      </c>
      <c r="L1964" s="530"/>
      <c r="M1964" s="488"/>
      <c r="N1964" s="530"/>
      <c r="O1964" s="530"/>
      <c r="P1964" s="530"/>
      <c r="Q1964" s="530"/>
      <c r="R1964" s="530"/>
      <c r="S1964" s="530"/>
      <c r="T1964" s="530"/>
      <c r="U1964" s="530"/>
      <c r="V1964" s="530"/>
      <c r="W1964" s="530"/>
      <c r="X1964" s="530"/>
      <c r="Y1964" s="530"/>
      <c r="Z1964" s="530"/>
      <c r="AA1964" s="530"/>
      <c r="AB1964" s="530"/>
      <c r="AC1964" s="530"/>
      <c r="AD1964" s="530"/>
      <c r="AE1964" s="530"/>
      <c r="AF1964" s="530"/>
      <c r="AG1964" s="530"/>
      <c r="AH1964" s="530"/>
      <c r="AI1964" s="530"/>
      <c r="AJ1964" s="488"/>
      <c r="AK1964" s="488"/>
      <c r="AL1964" s="488"/>
      <c r="AM1964" s="488"/>
      <c r="AN1964" s="488"/>
      <c r="AO1964" s="488"/>
      <c r="AP1964" s="488"/>
      <c r="AQ1964" s="488"/>
      <c r="AR1964" s="488"/>
      <c r="AS1964" s="488"/>
      <c r="AT1964" s="488"/>
      <c r="AU1964" s="488"/>
      <c r="AV1964" s="488"/>
      <c r="AW1964" s="488"/>
      <c r="AX1964" s="488"/>
      <c r="AY1964" s="488"/>
      <c r="AZ1964" s="488"/>
      <c r="BA1964" s="488"/>
      <c r="BB1964" s="488"/>
      <c r="BC1964" s="488"/>
      <c r="BD1964" s="488"/>
      <c r="BE1964" s="488"/>
      <c r="BF1964" s="488"/>
      <c r="BG1964" s="488"/>
      <c r="BH1964" s="488"/>
      <c r="BI1964" s="488"/>
      <c r="BJ1964" s="488"/>
      <c r="BK1964" s="488"/>
      <c r="BL1964" s="488"/>
      <c r="BM1964" s="488"/>
      <c r="BN1964" s="488"/>
      <c r="BO1964" s="488"/>
      <c r="BP1964" s="488"/>
      <c r="BQ1964" s="488"/>
      <c r="BR1964" s="488"/>
      <c r="BS1964" s="488"/>
      <c r="BT1964" s="488"/>
      <c r="BU1964" s="488"/>
      <c r="BV1964" s="488"/>
      <c r="BW1964" s="488"/>
      <c r="BX1964" s="488"/>
      <c r="BY1964" s="488"/>
      <c r="BZ1964" s="488"/>
      <c r="CA1964" s="488"/>
      <c r="CB1964" s="488"/>
      <c r="CC1964" s="488"/>
      <c r="CD1964" s="488"/>
      <c r="CE1964" s="488"/>
      <c r="CF1964" s="488"/>
      <c r="CG1964" s="488"/>
      <c r="CH1964" s="488"/>
      <c r="CI1964" s="488"/>
      <c r="CJ1964" s="488"/>
      <c r="CK1964" s="488"/>
      <c r="CL1964" s="488"/>
      <c r="CM1964" s="488"/>
      <c r="CN1964" s="488"/>
      <c r="CO1964" s="488"/>
      <c r="CP1964" s="488"/>
      <c r="CQ1964" s="488"/>
      <c r="CR1964" s="488"/>
      <c r="CS1964" s="488"/>
      <c r="CT1964" s="488"/>
      <c r="CU1964" s="488"/>
      <c r="CV1964" s="488"/>
      <c r="CW1964" s="488"/>
      <c r="CX1964" s="488"/>
      <c r="CY1964" s="488"/>
      <c r="CZ1964" s="488"/>
      <c r="DA1964" s="488"/>
      <c r="DB1964" s="488"/>
      <c r="DC1964" s="488"/>
      <c r="DD1964" s="488"/>
      <c r="DE1964" s="488"/>
      <c r="DF1964" s="488"/>
      <c r="DG1964" s="488"/>
      <c r="DH1964" s="488"/>
      <c r="DI1964" s="488"/>
      <c r="DJ1964" s="488"/>
      <c r="DK1964" s="488"/>
      <c r="DL1964" s="488"/>
      <c r="DM1964" s="488"/>
      <c r="DN1964" s="488"/>
      <c r="DO1964" s="488"/>
      <c r="DP1964" s="488"/>
      <c r="DQ1964" s="488"/>
      <c r="DR1964" s="488"/>
      <c r="DS1964" s="488"/>
      <c r="DT1964" s="488"/>
      <c r="DU1964" s="488"/>
      <c r="DV1964" s="488"/>
      <c r="DW1964" s="488"/>
      <c r="DX1964" s="488"/>
      <c r="DY1964" s="488"/>
      <c r="DZ1964" s="488"/>
      <c r="EA1964" s="488"/>
      <c r="EB1964" s="488"/>
      <c r="EC1964" s="488"/>
      <c r="ED1964" s="488"/>
      <c r="EE1964" s="488"/>
      <c r="EF1964" s="488"/>
      <c r="EG1964" s="488"/>
      <c r="EH1964" s="488"/>
      <c r="EI1964" s="488"/>
      <c r="EJ1964" s="488"/>
      <c r="EK1964" s="488"/>
      <c r="EL1964" s="488"/>
      <c r="EM1964" s="488"/>
      <c r="EN1964" s="488"/>
      <c r="EO1964" s="488"/>
      <c r="EP1964" s="488"/>
      <c r="EQ1964" s="488"/>
      <c r="ER1964" s="488"/>
      <c r="ES1964" s="488"/>
      <c r="ET1964" s="488"/>
      <c r="EU1964" s="488"/>
      <c r="EV1964" s="488"/>
      <c r="EW1964" s="488"/>
      <c r="EX1964" s="488"/>
      <c r="EY1964" s="488"/>
      <c r="EZ1964" s="488"/>
      <c r="FA1964" s="488"/>
      <c r="FB1964" s="488"/>
      <c r="FC1964" s="488"/>
      <c r="FD1964" s="488"/>
      <c r="FE1964" s="488"/>
      <c r="FF1964" s="488"/>
      <c r="FG1964" s="488"/>
      <c r="FH1964" s="488"/>
      <c r="FI1964" s="488"/>
      <c r="FJ1964" s="488"/>
      <c r="FK1964" s="488"/>
      <c r="FL1964" s="488"/>
      <c r="FM1964" s="488"/>
      <c r="FN1964" s="488"/>
      <c r="FO1964" s="488"/>
      <c r="FP1964" s="488"/>
      <c r="FQ1964" s="488"/>
      <c r="FR1964" s="488"/>
      <c r="FS1964" s="488"/>
      <c r="FT1964" s="488"/>
      <c r="FU1964" s="488"/>
      <c r="FV1964" s="488"/>
      <c r="FW1964" s="488"/>
      <c r="FX1964" s="488"/>
      <c r="FY1964" s="488"/>
      <c r="FZ1964" s="488"/>
      <c r="GA1964" s="488"/>
      <c r="GB1964" s="488"/>
      <c r="GC1964" s="488"/>
      <c r="GD1964" s="488"/>
      <c r="GE1964" s="488"/>
      <c r="GF1964" s="488"/>
      <c r="GG1964" s="488"/>
      <c r="GH1964" s="488"/>
      <c r="GI1964" s="488"/>
      <c r="GJ1964" s="488"/>
      <c r="GK1964" s="488"/>
      <c r="GL1964" s="488"/>
      <c r="GM1964" s="488"/>
      <c r="GN1964" s="488"/>
      <c r="GO1964" s="488"/>
      <c r="GP1964" s="488"/>
      <c r="GQ1964" s="488"/>
      <c r="GR1964" s="488"/>
      <c r="GS1964" s="488"/>
      <c r="GT1964" s="488"/>
      <c r="GU1964" s="488"/>
      <c r="GV1964" s="488"/>
      <c r="GW1964" s="488"/>
      <c r="GX1964" s="488"/>
      <c r="GY1964" s="488"/>
      <c r="GZ1964" s="488"/>
      <c r="HA1964" s="488"/>
      <c r="HB1964" s="488"/>
      <c r="HC1964" s="488"/>
      <c r="HD1964" s="488"/>
      <c r="HE1964" s="488"/>
      <c r="HF1964" s="488"/>
      <c r="HG1964" s="488"/>
      <c r="HH1964" s="488"/>
      <c r="HI1964" s="488"/>
      <c r="HJ1964" s="488"/>
      <c r="HK1964" s="488"/>
      <c r="HL1964" s="488"/>
      <c r="HM1964" s="488"/>
      <c r="HN1964" s="488"/>
      <c r="HO1964" s="488"/>
      <c r="HP1964" s="488"/>
      <c r="HQ1964" s="488"/>
      <c r="HR1964" s="488"/>
      <c r="HS1964" s="488"/>
      <c r="HT1964" s="488"/>
      <c r="HU1964" s="488"/>
      <c r="HV1964" s="488"/>
      <c r="HW1964" s="488"/>
      <c r="HX1964" s="488"/>
      <c r="HY1964" s="488"/>
      <c r="HZ1964" s="488"/>
      <c r="IA1964" s="488"/>
      <c r="IB1964" s="488"/>
      <c r="IC1964" s="488"/>
      <c r="ID1964" s="488"/>
      <c r="IE1964" s="488"/>
      <c r="IF1964" s="488"/>
      <c r="IG1964" s="488"/>
      <c r="IH1964" s="488"/>
    </row>
    <row r="1965" spans="1:242" hidden="1" x14ac:dyDescent="0.25">
      <c r="B1965" s="245">
        <v>256</v>
      </c>
      <c r="C1965" s="207">
        <v>44082</v>
      </c>
      <c r="D1965" s="206" t="s">
        <v>3798</v>
      </c>
      <c r="E1965" s="206" t="s">
        <v>3820</v>
      </c>
      <c r="F1965" s="206" t="s">
        <v>3819</v>
      </c>
      <c r="G1965" s="208" t="s">
        <v>2262</v>
      </c>
      <c r="H1965" s="285"/>
      <c r="I1965" s="210">
        <v>1000000</v>
      </c>
      <c r="J1965" s="434">
        <f t="shared" si="32"/>
        <v>20792800</v>
      </c>
      <c r="K1965" s="212" t="s">
        <v>3838</v>
      </c>
    </row>
    <row r="1966" spans="1:242" ht="14.25" hidden="1" customHeight="1" x14ac:dyDescent="0.25">
      <c r="B1966" s="245">
        <v>257</v>
      </c>
      <c r="C1966" s="207">
        <v>44082</v>
      </c>
      <c r="D1966" s="206" t="s">
        <v>3799</v>
      </c>
      <c r="E1966" s="206" t="s">
        <v>3821</v>
      </c>
      <c r="F1966" s="206"/>
      <c r="G1966" s="208" t="s">
        <v>787</v>
      </c>
      <c r="H1966" s="285"/>
      <c r="I1966" s="475">
        <v>1500000</v>
      </c>
      <c r="J1966" s="434">
        <f t="shared" si="32"/>
        <v>19292800</v>
      </c>
      <c r="K1966" s="212" t="s">
        <v>3896</v>
      </c>
    </row>
    <row r="1967" spans="1:242" s="565" customFormat="1" hidden="1" x14ac:dyDescent="0.25">
      <c r="A1967" s="572"/>
      <c r="B1967" s="245">
        <v>258</v>
      </c>
      <c r="C1967" s="479">
        <v>44082</v>
      </c>
      <c r="D1967" s="245" t="s">
        <v>3800</v>
      </c>
      <c r="E1967" s="245" t="s">
        <v>3822</v>
      </c>
      <c r="F1967" s="245" t="s">
        <v>3938</v>
      </c>
      <c r="G1967" s="266" t="s">
        <v>343</v>
      </c>
      <c r="H1967" s="313"/>
      <c r="I1967" s="475">
        <v>1300000</v>
      </c>
      <c r="J1967" s="434">
        <f t="shared" si="32"/>
        <v>17992800</v>
      </c>
      <c r="K1967" s="480" t="s">
        <v>3943</v>
      </c>
      <c r="L1967" s="380"/>
      <c r="M1967" s="451"/>
      <c r="N1967" s="380"/>
      <c r="O1967" s="380"/>
      <c r="P1967" s="380"/>
      <c r="Q1967" s="380"/>
      <c r="R1967" s="380"/>
      <c r="S1967" s="380"/>
      <c r="T1967" s="380"/>
      <c r="U1967" s="380"/>
      <c r="V1967" s="380"/>
      <c r="W1967" s="380"/>
      <c r="X1967" s="380"/>
      <c r="Y1967" s="380"/>
      <c r="Z1967" s="380"/>
      <c r="AA1967" s="380"/>
      <c r="AB1967" s="380"/>
      <c r="AC1967" s="380"/>
      <c r="AD1967" s="380"/>
      <c r="AE1967" s="380"/>
      <c r="AF1967" s="380"/>
      <c r="AG1967" s="380"/>
      <c r="AH1967" s="380"/>
      <c r="AI1967" s="380"/>
      <c r="AJ1967" s="451"/>
      <c r="AK1967" s="451"/>
      <c r="AL1967" s="451"/>
      <c r="AM1967" s="451"/>
      <c r="AN1967" s="451"/>
      <c r="AO1967" s="451"/>
      <c r="AP1967" s="451"/>
      <c r="AQ1967" s="451"/>
      <c r="AR1967" s="451"/>
      <c r="AS1967" s="451"/>
      <c r="AT1967" s="451"/>
      <c r="AU1967" s="451"/>
      <c r="AV1967" s="451"/>
      <c r="AW1967" s="451"/>
      <c r="AX1967" s="451"/>
      <c r="AY1967" s="451"/>
      <c r="AZ1967" s="451"/>
      <c r="BA1967" s="451"/>
      <c r="BB1967" s="451"/>
      <c r="BC1967" s="451"/>
      <c r="BD1967" s="451"/>
      <c r="BE1967" s="451"/>
      <c r="BF1967" s="451"/>
      <c r="BG1967" s="451"/>
      <c r="BH1967" s="451"/>
      <c r="BI1967" s="451"/>
      <c r="BJ1967" s="451"/>
      <c r="BK1967" s="451"/>
      <c r="BL1967" s="451"/>
      <c r="BM1967" s="451"/>
      <c r="BN1967" s="451"/>
      <c r="BO1967" s="451"/>
      <c r="BP1967" s="451"/>
      <c r="BQ1967" s="451"/>
      <c r="BR1967" s="451"/>
      <c r="BS1967" s="451"/>
      <c r="BT1967" s="451"/>
      <c r="BU1967" s="451"/>
      <c r="BV1967" s="451"/>
      <c r="BW1967" s="451"/>
      <c r="BX1967" s="451"/>
      <c r="BY1967" s="451"/>
      <c r="BZ1967" s="451"/>
      <c r="CA1967" s="451"/>
      <c r="CB1967" s="451"/>
      <c r="CC1967" s="451"/>
      <c r="CD1967" s="451"/>
      <c r="CE1967" s="451"/>
      <c r="CF1967" s="451"/>
      <c r="CG1967" s="451"/>
      <c r="CH1967" s="451"/>
      <c r="CI1967" s="451"/>
      <c r="CJ1967" s="451"/>
      <c r="CK1967" s="451"/>
      <c r="CL1967" s="451"/>
      <c r="CM1967" s="451"/>
      <c r="CN1967" s="451"/>
      <c r="CO1967" s="451"/>
      <c r="CP1967" s="451"/>
      <c r="CQ1967" s="451"/>
      <c r="CR1967" s="451"/>
      <c r="CS1967" s="451"/>
      <c r="CT1967" s="451"/>
      <c r="CU1967" s="451"/>
      <c r="CV1967" s="451"/>
      <c r="CW1967" s="451"/>
      <c r="CX1967" s="451"/>
      <c r="CY1967" s="451"/>
      <c r="CZ1967" s="451"/>
      <c r="DA1967" s="451"/>
      <c r="DB1967" s="451"/>
      <c r="DC1967" s="451"/>
      <c r="DD1967" s="451"/>
      <c r="DE1967" s="451"/>
      <c r="DF1967" s="451"/>
      <c r="DG1967" s="451"/>
      <c r="DH1967" s="451"/>
      <c r="DI1967" s="451"/>
      <c r="DJ1967" s="451"/>
      <c r="DK1967" s="451"/>
      <c r="DL1967" s="451"/>
      <c r="DM1967" s="451"/>
      <c r="DN1967" s="451"/>
      <c r="DO1967" s="451"/>
      <c r="DP1967" s="451"/>
      <c r="DQ1967" s="451"/>
      <c r="DR1967" s="451"/>
      <c r="DS1967" s="451"/>
      <c r="DT1967" s="451"/>
      <c r="DU1967" s="451"/>
      <c r="DV1967" s="451"/>
      <c r="DW1967" s="451"/>
      <c r="DX1967" s="451"/>
      <c r="DY1967" s="451"/>
      <c r="DZ1967" s="451"/>
      <c r="EA1967" s="451"/>
      <c r="EB1967" s="451"/>
      <c r="EC1967" s="451"/>
      <c r="ED1967" s="451"/>
      <c r="EE1967" s="451"/>
      <c r="EF1967" s="451"/>
      <c r="EG1967" s="451"/>
      <c r="EH1967" s="451"/>
      <c r="EI1967" s="451"/>
      <c r="EJ1967" s="451"/>
      <c r="EK1967" s="451"/>
      <c r="EL1967" s="451"/>
      <c r="EM1967" s="451"/>
      <c r="EN1967" s="451"/>
      <c r="EO1967" s="451"/>
      <c r="EP1967" s="451"/>
      <c r="EQ1967" s="451"/>
      <c r="ER1967" s="451"/>
      <c r="ES1967" s="451"/>
      <c r="ET1967" s="451"/>
      <c r="EU1967" s="451"/>
      <c r="EV1967" s="451"/>
      <c r="EW1967" s="451"/>
      <c r="EX1967" s="451"/>
      <c r="EY1967" s="451"/>
      <c r="EZ1967" s="451"/>
      <c r="FA1967" s="451"/>
      <c r="FB1967" s="451"/>
      <c r="FC1967" s="451"/>
      <c r="FD1967" s="451"/>
      <c r="FE1967" s="451"/>
      <c r="FF1967" s="451"/>
      <c r="FG1967" s="451"/>
      <c r="FH1967" s="451"/>
      <c r="FI1967" s="451"/>
      <c r="FJ1967" s="451"/>
      <c r="FK1967" s="451"/>
      <c r="FL1967" s="451"/>
      <c r="FM1967" s="451"/>
      <c r="FN1967" s="451"/>
      <c r="FO1967" s="451"/>
      <c r="FP1967" s="451"/>
      <c r="FQ1967" s="451"/>
      <c r="FR1967" s="451"/>
      <c r="FS1967" s="451"/>
      <c r="FT1967" s="451"/>
      <c r="FU1967" s="451"/>
      <c r="FV1967" s="451"/>
      <c r="FW1967" s="451"/>
      <c r="FX1967" s="451"/>
      <c r="FY1967" s="451"/>
      <c r="FZ1967" s="451"/>
      <c r="GA1967" s="451"/>
      <c r="GB1967" s="451"/>
      <c r="GC1967" s="451"/>
      <c r="GD1967" s="451"/>
      <c r="GE1967" s="451"/>
      <c r="GF1967" s="451"/>
      <c r="GG1967" s="451"/>
      <c r="GH1967" s="451"/>
      <c r="GI1967" s="451"/>
      <c r="GJ1967" s="451"/>
      <c r="GK1967" s="451"/>
      <c r="GL1967" s="451"/>
      <c r="GM1967" s="451"/>
      <c r="GN1967" s="451"/>
      <c r="GO1967" s="451"/>
      <c r="GP1967" s="451"/>
      <c r="GQ1967" s="451"/>
      <c r="GR1967" s="451"/>
      <c r="GS1967" s="451"/>
      <c r="GT1967" s="451"/>
      <c r="GU1967" s="451"/>
      <c r="GV1967" s="451"/>
      <c r="GW1967" s="451"/>
      <c r="GX1967" s="451"/>
      <c r="GY1967" s="451"/>
      <c r="GZ1967" s="451"/>
      <c r="HA1967" s="451"/>
      <c r="HB1967" s="451"/>
      <c r="HC1967" s="451"/>
      <c r="HD1967" s="451"/>
      <c r="HE1967" s="451"/>
      <c r="HF1967" s="451"/>
      <c r="HG1967" s="451"/>
      <c r="HH1967" s="451"/>
      <c r="HI1967" s="451"/>
      <c r="HJ1967" s="451"/>
      <c r="HK1967" s="451"/>
      <c r="HL1967" s="451"/>
      <c r="HM1967" s="451"/>
      <c r="HN1967" s="451"/>
      <c r="HO1967" s="451"/>
      <c r="HP1967" s="451"/>
      <c r="HQ1967" s="451"/>
      <c r="HR1967" s="451"/>
      <c r="HS1967" s="451"/>
      <c r="HT1967" s="451"/>
      <c r="HU1967" s="451"/>
      <c r="HV1967" s="451"/>
      <c r="HW1967" s="451"/>
      <c r="HX1967" s="451"/>
      <c r="HY1967" s="451"/>
      <c r="HZ1967" s="451"/>
      <c r="IA1967" s="451"/>
      <c r="IB1967" s="451"/>
      <c r="IC1967" s="451"/>
      <c r="ID1967" s="451"/>
      <c r="IE1967" s="451"/>
      <c r="IF1967" s="451"/>
      <c r="IG1967" s="451"/>
      <c r="IH1967" s="451"/>
    </row>
    <row r="1968" spans="1:242" hidden="1" x14ac:dyDescent="0.25">
      <c r="B1968" s="245">
        <v>259</v>
      </c>
      <c r="C1968" s="207">
        <v>44083</v>
      </c>
      <c r="D1968" s="206" t="s">
        <v>3801</v>
      </c>
      <c r="E1968" s="206"/>
      <c r="F1968" s="206" t="s">
        <v>3818</v>
      </c>
      <c r="G1968" s="208" t="s">
        <v>2875</v>
      </c>
      <c r="H1968" s="285">
        <v>11800</v>
      </c>
      <c r="I1968" s="210"/>
      <c r="J1968" s="434">
        <f t="shared" si="32"/>
        <v>18004600</v>
      </c>
      <c r="K1968" s="212" t="s">
        <v>3839</v>
      </c>
    </row>
    <row r="1969" spans="2:11" s="511" customFormat="1" hidden="1" x14ac:dyDescent="0.25">
      <c r="B1969" s="245">
        <v>260</v>
      </c>
      <c r="C1969" s="207">
        <v>44083</v>
      </c>
      <c r="D1969" s="206" t="s">
        <v>3802</v>
      </c>
      <c r="E1969" s="206"/>
      <c r="F1969" s="206" t="s">
        <v>3823</v>
      </c>
      <c r="G1969" s="208" t="s">
        <v>2882</v>
      </c>
      <c r="H1969" s="285"/>
      <c r="I1969" s="210">
        <v>2048700</v>
      </c>
      <c r="J1969" s="434">
        <f t="shared" si="32"/>
        <v>15955900</v>
      </c>
      <c r="K1969" s="212" t="s">
        <v>3267</v>
      </c>
    </row>
    <row r="1970" spans="2:11" s="511" customFormat="1" hidden="1" x14ac:dyDescent="0.25">
      <c r="B1970" s="245">
        <v>261</v>
      </c>
      <c r="C1970" s="207">
        <v>44083</v>
      </c>
      <c r="D1970" s="206" t="s">
        <v>3803</v>
      </c>
      <c r="E1970" s="206"/>
      <c r="F1970" s="206" t="s">
        <v>3824</v>
      </c>
      <c r="G1970" s="208" t="s">
        <v>1816</v>
      </c>
      <c r="H1970" s="285"/>
      <c r="I1970" s="210">
        <v>1200000</v>
      </c>
      <c r="J1970" s="434">
        <f t="shared" si="32"/>
        <v>14755900</v>
      </c>
      <c r="K1970" s="212" t="s">
        <v>3267</v>
      </c>
    </row>
    <row r="1971" spans="2:11" s="511" customFormat="1" hidden="1" x14ac:dyDescent="0.25">
      <c r="B1971" s="245">
        <v>262</v>
      </c>
      <c r="C1971" s="207">
        <v>44083</v>
      </c>
      <c r="D1971" s="206" t="s">
        <v>3804</v>
      </c>
      <c r="E1971" s="206"/>
      <c r="F1971" s="206" t="s">
        <v>3825</v>
      </c>
      <c r="G1971" s="208" t="s">
        <v>1885</v>
      </c>
      <c r="H1971" s="285"/>
      <c r="I1971" s="210">
        <v>86700</v>
      </c>
      <c r="J1971" s="434">
        <f t="shared" si="32"/>
        <v>14669200</v>
      </c>
      <c r="K1971" s="212" t="s">
        <v>3267</v>
      </c>
    </row>
    <row r="1972" spans="2:11" s="511" customFormat="1" hidden="1" x14ac:dyDescent="0.25">
      <c r="B1972" s="245">
        <v>263</v>
      </c>
      <c r="C1972" s="207">
        <v>44084</v>
      </c>
      <c r="D1972" s="206" t="s">
        <v>3805</v>
      </c>
      <c r="E1972" s="206" t="s">
        <v>3827</v>
      </c>
      <c r="F1972" s="206" t="s">
        <v>3826</v>
      </c>
      <c r="G1972" s="208" t="s">
        <v>2981</v>
      </c>
      <c r="H1972" s="285"/>
      <c r="I1972" s="210">
        <v>320000</v>
      </c>
      <c r="J1972" s="434">
        <f t="shared" si="32"/>
        <v>14349200</v>
      </c>
      <c r="K1972" s="212" t="s">
        <v>3840</v>
      </c>
    </row>
    <row r="1973" spans="2:11" s="511" customFormat="1" hidden="1" x14ac:dyDescent="0.25">
      <c r="B1973" s="245">
        <v>264</v>
      </c>
      <c r="C1973" s="207">
        <v>44084</v>
      </c>
      <c r="D1973" s="206" t="s">
        <v>3806</v>
      </c>
      <c r="E1973" s="206"/>
      <c r="F1973" s="206" t="s">
        <v>3828</v>
      </c>
      <c r="G1973" s="208" t="s">
        <v>3592</v>
      </c>
      <c r="H1973" s="285"/>
      <c r="I1973" s="210">
        <v>223956</v>
      </c>
      <c r="J1973" s="434">
        <f t="shared" si="32"/>
        <v>14125244</v>
      </c>
      <c r="K1973" s="212" t="s">
        <v>3267</v>
      </c>
    </row>
    <row r="1974" spans="2:11" s="511" customFormat="1" hidden="1" x14ac:dyDescent="0.25">
      <c r="B1974" s="245">
        <v>265</v>
      </c>
      <c r="C1974" s="207">
        <v>44084</v>
      </c>
      <c r="D1974" s="206" t="s">
        <v>3807</v>
      </c>
      <c r="E1974" s="206"/>
      <c r="F1974" s="206" t="s">
        <v>3819</v>
      </c>
      <c r="G1974" s="208" t="s">
        <v>2262</v>
      </c>
      <c r="H1974" s="285">
        <v>117980</v>
      </c>
      <c r="I1974" s="210"/>
      <c r="J1974" s="434">
        <f t="shared" si="32"/>
        <v>14243224</v>
      </c>
      <c r="K1974" s="212" t="s">
        <v>3841</v>
      </c>
    </row>
    <row r="1975" spans="2:11" s="511" customFormat="1" hidden="1" x14ac:dyDescent="0.25">
      <c r="B1975" s="245">
        <v>266</v>
      </c>
      <c r="C1975" s="207">
        <v>44084</v>
      </c>
      <c r="D1975" s="206" t="s">
        <v>3808</v>
      </c>
      <c r="E1975" s="206"/>
      <c r="F1975" s="206" t="s">
        <v>3829</v>
      </c>
      <c r="G1975" s="208" t="s">
        <v>1885</v>
      </c>
      <c r="H1975" s="285"/>
      <c r="I1975" s="210">
        <v>48600</v>
      </c>
      <c r="J1975" s="434">
        <f t="shared" si="32"/>
        <v>14194624</v>
      </c>
      <c r="K1975" s="212" t="s">
        <v>3267</v>
      </c>
    </row>
    <row r="1976" spans="2:11" s="511" customFormat="1" hidden="1" x14ac:dyDescent="0.25">
      <c r="B1976" s="245">
        <v>267</v>
      </c>
      <c r="C1976" s="207">
        <v>44084</v>
      </c>
      <c r="D1976" s="206" t="s">
        <v>3809</v>
      </c>
      <c r="E1976" s="206"/>
      <c r="F1976" s="206" t="s">
        <v>3830</v>
      </c>
      <c r="G1976" s="208" t="s">
        <v>1885</v>
      </c>
      <c r="H1976" s="285"/>
      <c r="I1976" s="210">
        <v>5900000</v>
      </c>
      <c r="J1976" s="434">
        <f t="shared" si="32"/>
        <v>8294624</v>
      </c>
      <c r="K1976" s="212" t="s">
        <v>3267</v>
      </c>
    </row>
    <row r="1977" spans="2:11" s="511" customFormat="1" hidden="1" x14ac:dyDescent="0.25">
      <c r="B1977" s="245">
        <v>269</v>
      </c>
      <c r="C1977" s="207">
        <v>44085</v>
      </c>
      <c r="D1977" s="206" t="s">
        <v>3810</v>
      </c>
      <c r="E1977" s="206"/>
      <c r="F1977" s="433" t="s">
        <v>3831</v>
      </c>
      <c r="G1977" s="208" t="s">
        <v>3138</v>
      </c>
      <c r="H1977" s="285"/>
      <c r="I1977" s="210">
        <v>776500</v>
      </c>
      <c r="J1977" s="434">
        <f t="shared" si="32"/>
        <v>7518124</v>
      </c>
      <c r="K1977" s="212" t="s">
        <v>3267</v>
      </c>
    </row>
    <row r="1978" spans="2:11" s="511" customFormat="1" hidden="1" x14ac:dyDescent="0.25">
      <c r="B1978" s="245">
        <v>270</v>
      </c>
      <c r="C1978" s="207">
        <v>44085</v>
      </c>
      <c r="D1978" s="206" t="s">
        <v>3811</v>
      </c>
      <c r="E1978" s="206"/>
      <c r="F1978" s="206" t="s">
        <v>3832</v>
      </c>
      <c r="G1978" s="208" t="s">
        <v>561</v>
      </c>
      <c r="H1978" s="285">
        <v>44915</v>
      </c>
      <c r="I1978" s="210"/>
      <c r="J1978" s="434">
        <f t="shared" si="32"/>
        <v>7563039</v>
      </c>
      <c r="K1978" s="212" t="s">
        <v>3842</v>
      </c>
    </row>
    <row r="1979" spans="2:11" s="511" customFormat="1" hidden="1" x14ac:dyDescent="0.25">
      <c r="B1979" s="245">
        <v>271</v>
      </c>
      <c r="C1979" s="207">
        <v>44085</v>
      </c>
      <c r="D1979" s="206" t="s">
        <v>3812</v>
      </c>
      <c r="E1979" s="206"/>
      <c r="F1979" s="206" t="s">
        <v>3833</v>
      </c>
      <c r="G1979" s="208" t="s">
        <v>561</v>
      </c>
      <c r="H1979" s="285">
        <v>83776</v>
      </c>
      <c r="I1979" s="210"/>
      <c r="J1979" s="434">
        <f t="shared" si="32"/>
        <v>7646815</v>
      </c>
      <c r="K1979" s="212" t="s">
        <v>3843</v>
      </c>
    </row>
    <row r="1980" spans="2:11" s="511" customFormat="1" hidden="1" x14ac:dyDescent="0.25">
      <c r="B1980" s="245">
        <v>272</v>
      </c>
      <c r="C1980" s="207">
        <v>44085</v>
      </c>
      <c r="D1980" s="206" t="s">
        <v>3813</v>
      </c>
      <c r="E1980" s="206"/>
      <c r="F1980" s="206" t="s">
        <v>3834</v>
      </c>
      <c r="G1980" s="208" t="s">
        <v>1885</v>
      </c>
      <c r="H1980" s="285"/>
      <c r="I1980" s="210">
        <v>101500</v>
      </c>
      <c r="J1980" s="434">
        <f t="shared" si="32"/>
        <v>7545315</v>
      </c>
      <c r="K1980" s="212" t="s">
        <v>3267</v>
      </c>
    </row>
    <row r="1981" spans="2:11" s="511" customFormat="1" hidden="1" x14ac:dyDescent="0.25">
      <c r="B1981" s="245">
        <v>273</v>
      </c>
      <c r="C1981" s="207">
        <v>44085</v>
      </c>
      <c r="D1981" s="206" t="s">
        <v>3814</v>
      </c>
      <c r="E1981" s="206"/>
      <c r="F1981" s="206" t="s">
        <v>3835</v>
      </c>
      <c r="G1981" s="208" t="s">
        <v>559</v>
      </c>
      <c r="H1981" s="285">
        <v>34000</v>
      </c>
      <c r="I1981" s="210"/>
      <c r="J1981" s="434">
        <f t="shared" si="32"/>
        <v>7579315</v>
      </c>
      <c r="K1981" s="212" t="s">
        <v>3844</v>
      </c>
    </row>
    <row r="1982" spans="2:11" s="511" customFormat="1" hidden="1" x14ac:dyDescent="0.25">
      <c r="B1982" s="245">
        <v>274</v>
      </c>
      <c r="C1982" s="207">
        <v>44085</v>
      </c>
      <c r="D1982" s="206" t="s">
        <v>3815</v>
      </c>
      <c r="E1982" s="206"/>
      <c r="F1982" s="206" t="s">
        <v>3836</v>
      </c>
      <c r="G1982" s="208" t="s">
        <v>559</v>
      </c>
      <c r="H1982" s="285"/>
      <c r="I1982" s="210">
        <v>83000</v>
      </c>
      <c r="J1982" s="484">
        <f t="shared" si="32"/>
        <v>7496315</v>
      </c>
      <c r="K1982" s="212" t="s">
        <v>3267</v>
      </c>
    </row>
    <row r="1983" spans="2:11" s="511" customFormat="1" hidden="1" x14ac:dyDescent="0.25">
      <c r="B1983" s="245">
        <v>275</v>
      </c>
      <c r="C1983" s="207">
        <v>44086</v>
      </c>
      <c r="D1983" s="206" t="s">
        <v>3850</v>
      </c>
      <c r="E1983" s="206"/>
      <c r="F1983" s="206" t="s">
        <v>3861</v>
      </c>
      <c r="G1983" s="208" t="s">
        <v>2951</v>
      </c>
      <c r="H1983" s="285"/>
      <c r="I1983" s="210">
        <v>676500</v>
      </c>
      <c r="J1983" s="434">
        <f t="shared" si="32"/>
        <v>6819815</v>
      </c>
      <c r="K1983" s="212" t="s">
        <v>3267</v>
      </c>
    </row>
    <row r="1984" spans="2:11" s="511" customFormat="1" hidden="1" x14ac:dyDescent="0.25">
      <c r="B1984" s="245">
        <v>276</v>
      </c>
      <c r="C1984" s="207">
        <v>44086</v>
      </c>
      <c r="D1984" s="206" t="s">
        <v>3851</v>
      </c>
      <c r="E1984" s="206"/>
      <c r="F1984" s="206" t="s">
        <v>3862</v>
      </c>
      <c r="G1984" s="208" t="s">
        <v>561</v>
      </c>
      <c r="H1984" s="285"/>
      <c r="I1984" s="210">
        <v>100000</v>
      </c>
      <c r="J1984" s="434">
        <f t="shared" si="32"/>
        <v>6719815</v>
      </c>
      <c r="K1984" s="212" t="s">
        <v>3267</v>
      </c>
    </row>
    <row r="1985" spans="1:242" hidden="1" x14ac:dyDescent="0.25">
      <c r="B1985" s="245">
        <v>277</v>
      </c>
      <c r="C1985" s="207">
        <v>44086</v>
      </c>
      <c r="D1985" s="206" t="s">
        <v>3852</v>
      </c>
      <c r="E1985" s="206"/>
      <c r="F1985" s="206" t="s">
        <v>3863</v>
      </c>
      <c r="G1985" s="208" t="s">
        <v>3592</v>
      </c>
      <c r="H1985" s="285"/>
      <c r="I1985" s="210">
        <v>586065</v>
      </c>
      <c r="J1985" s="434">
        <f t="shared" si="32"/>
        <v>6133750</v>
      </c>
      <c r="K1985" s="441" t="s">
        <v>3267</v>
      </c>
    </row>
    <row r="1986" spans="1:242" s="566" customFormat="1" hidden="1" x14ac:dyDescent="0.25">
      <c r="A1986" s="488"/>
      <c r="B1986" s="481">
        <v>278</v>
      </c>
      <c r="C1986" s="428">
        <v>44088</v>
      </c>
      <c r="D1986" s="429" t="s">
        <v>3853</v>
      </c>
      <c r="E1986" s="429"/>
      <c r="F1986" s="429"/>
      <c r="G1986" s="430"/>
      <c r="H1986" s="427">
        <v>14703685</v>
      </c>
      <c r="I1986" s="431"/>
      <c r="J1986" s="444">
        <f t="shared" si="32"/>
        <v>20837435</v>
      </c>
      <c r="K1986" s="485" t="s">
        <v>3695</v>
      </c>
      <c r="L1986" s="530"/>
      <c r="M1986" s="488"/>
      <c r="N1986" s="530"/>
      <c r="O1986" s="530"/>
      <c r="P1986" s="530"/>
      <c r="Q1986" s="530"/>
      <c r="R1986" s="530"/>
      <c r="S1986" s="530"/>
      <c r="T1986" s="530"/>
      <c r="U1986" s="530"/>
      <c r="V1986" s="530"/>
      <c r="W1986" s="530"/>
      <c r="X1986" s="530"/>
      <c r="Y1986" s="530"/>
      <c r="Z1986" s="530"/>
      <c r="AA1986" s="530"/>
      <c r="AB1986" s="530"/>
      <c r="AC1986" s="530"/>
      <c r="AD1986" s="530"/>
      <c r="AE1986" s="530"/>
      <c r="AF1986" s="530"/>
      <c r="AG1986" s="530"/>
      <c r="AH1986" s="530"/>
      <c r="AI1986" s="530"/>
      <c r="AJ1986" s="488"/>
      <c r="AK1986" s="488"/>
      <c r="AL1986" s="488"/>
      <c r="AM1986" s="488"/>
      <c r="AN1986" s="488"/>
      <c r="AO1986" s="488"/>
      <c r="AP1986" s="488"/>
      <c r="AQ1986" s="488"/>
      <c r="AR1986" s="488"/>
      <c r="AS1986" s="488"/>
      <c r="AT1986" s="488"/>
      <c r="AU1986" s="488"/>
      <c r="AV1986" s="488"/>
      <c r="AW1986" s="488"/>
      <c r="AX1986" s="488"/>
      <c r="AY1986" s="488"/>
      <c r="AZ1986" s="488"/>
      <c r="BA1986" s="488"/>
      <c r="BB1986" s="488"/>
      <c r="BC1986" s="488"/>
      <c r="BD1986" s="488"/>
      <c r="BE1986" s="488"/>
      <c r="BF1986" s="488"/>
      <c r="BG1986" s="488"/>
      <c r="BH1986" s="488"/>
      <c r="BI1986" s="488"/>
      <c r="BJ1986" s="488"/>
      <c r="BK1986" s="488"/>
      <c r="BL1986" s="488"/>
      <c r="BM1986" s="488"/>
      <c r="BN1986" s="488"/>
      <c r="BO1986" s="488"/>
      <c r="BP1986" s="488"/>
      <c r="BQ1986" s="488"/>
      <c r="BR1986" s="488"/>
      <c r="BS1986" s="488"/>
      <c r="BT1986" s="488"/>
      <c r="BU1986" s="488"/>
      <c r="BV1986" s="488"/>
      <c r="BW1986" s="488"/>
      <c r="BX1986" s="488"/>
      <c r="BY1986" s="488"/>
      <c r="BZ1986" s="488"/>
      <c r="CA1986" s="488"/>
      <c r="CB1986" s="488"/>
      <c r="CC1986" s="488"/>
      <c r="CD1986" s="488"/>
      <c r="CE1986" s="488"/>
      <c r="CF1986" s="488"/>
      <c r="CG1986" s="488"/>
      <c r="CH1986" s="488"/>
      <c r="CI1986" s="488"/>
      <c r="CJ1986" s="488"/>
      <c r="CK1986" s="488"/>
      <c r="CL1986" s="488"/>
      <c r="CM1986" s="488"/>
      <c r="CN1986" s="488"/>
      <c r="CO1986" s="488"/>
      <c r="CP1986" s="488"/>
      <c r="CQ1986" s="488"/>
      <c r="CR1986" s="488"/>
      <c r="CS1986" s="488"/>
      <c r="CT1986" s="488"/>
      <c r="CU1986" s="488"/>
      <c r="CV1986" s="488"/>
      <c r="CW1986" s="488"/>
      <c r="CX1986" s="488"/>
      <c r="CY1986" s="488"/>
      <c r="CZ1986" s="488"/>
      <c r="DA1986" s="488"/>
      <c r="DB1986" s="488"/>
      <c r="DC1986" s="488"/>
      <c r="DD1986" s="488"/>
      <c r="DE1986" s="488"/>
      <c r="DF1986" s="488"/>
      <c r="DG1986" s="488"/>
      <c r="DH1986" s="488"/>
      <c r="DI1986" s="488"/>
      <c r="DJ1986" s="488"/>
      <c r="DK1986" s="488"/>
      <c r="DL1986" s="488"/>
      <c r="DM1986" s="488"/>
      <c r="DN1986" s="488"/>
      <c r="DO1986" s="488"/>
      <c r="DP1986" s="488"/>
      <c r="DQ1986" s="488"/>
      <c r="DR1986" s="488"/>
      <c r="DS1986" s="488"/>
      <c r="DT1986" s="488"/>
      <c r="DU1986" s="488"/>
      <c r="DV1986" s="488"/>
      <c r="DW1986" s="488"/>
      <c r="DX1986" s="488"/>
      <c r="DY1986" s="488"/>
      <c r="DZ1986" s="488"/>
      <c r="EA1986" s="488"/>
      <c r="EB1986" s="488"/>
      <c r="EC1986" s="488"/>
      <c r="ED1986" s="488"/>
      <c r="EE1986" s="488"/>
      <c r="EF1986" s="488"/>
      <c r="EG1986" s="488"/>
      <c r="EH1986" s="488"/>
      <c r="EI1986" s="488"/>
      <c r="EJ1986" s="488"/>
      <c r="EK1986" s="488"/>
      <c r="EL1986" s="488"/>
      <c r="EM1986" s="488"/>
      <c r="EN1986" s="488"/>
      <c r="EO1986" s="488"/>
      <c r="EP1986" s="488"/>
      <c r="EQ1986" s="488"/>
      <c r="ER1986" s="488"/>
      <c r="ES1986" s="488"/>
      <c r="ET1986" s="488"/>
      <c r="EU1986" s="488"/>
      <c r="EV1986" s="488"/>
      <c r="EW1986" s="488"/>
      <c r="EX1986" s="488"/>
      <c r="EY1986" s="488"/>
      <c r="EZ1986" s="488"/>
      <c r="FA1986" s="488"/>
      <c r="FB1986" s="488"/>
      <c r="FC1986" s="488"/>
      <c r="FD1986" s="488"/>
      <c r="FE1986" s="488"/>
      <c r="FF1986" s="488"/>
      <c r="FG1986" s="488"/>
      <c r="FH1986" s="488"/>
      <c r="FI1986" s="488"/>
      <c r="FJ1986" s="488"/>
      <c r="FK1986" s="488"/>
      <c r="FL1986" s="488"/>
      <c r="FM1986" s="488"/>
      <c r="FN1986" s="488"/>
      <c r="FO1986" s="488"/>
      <c r="FP1986" s="488"/>
      <c r="FQ1986" s="488"/>
      <c r="FR1986" s="488"/>
      <c r="FS1986" s="488"/>
      <c r="FT1986" s="488"/>
      <c r="FU1986" s="488"/>
      <c r="FV1986" s="488"/>
      <c r="FW1986" s="488"/>
      <c r="FX1986" s="488"/>
      <c r="FY1986" s="488"/>
      <c r="FZ1986" s="488"/>
      <c r="GA1986" s="488"/>
      <c r="GB1986" s="488"/>
      <c r="GC1986" s="488"/>
      <c r="GD1986" s="488"/>
      <c r="GE1986" s="488"/>
      <c r="GF1986" s="488"/>
      <c r="GG1986" s="488"/>
      <c r="GH1986" s="488"/>
      <c r="GI1986" s="488"/>
      <c r="GJ1986" s="488"/>
      <c r="GK1986" s="488"/>
      <c r="GL1986" s="488"/>
      <c r="GM1986" s="488"/>
      <c r="GN1986" s="488"/>
      <c r="GO1986" s="488"/>
      <c r="GP1986" s="488"/>
      <c r="GQ1986" s="488"/>
      <c r="GR1986" s="488"/>
      <c r="GS1986" s="488"/>
      <c r="GT1986" s="488"/>
      <c r="GU1986" s="488"/>
      <c r="GV1986" s="488"/>
      <c r="GW1986" s="488"/>
      <c r="GX1986" s="488"/>
      <c r="GY1986" s="488"/>
      <c r="GZ1986" s="488"/>
      <c r="HA1986" s="488"/>
      <c r="HB1986" s="488"/>
      <c r="HC1986" s="488"/>
      <c r="HD1986" s="488"/>
      <c r="HE1986" s="488"/>
      <c r="HF1986" s="488"/>
      <c r="HG1986" s="488"/>
      <c r="HH1986" s="488"/>
      <c r="HI1986" s="488"/>
      <c r="HJ1986" s="488"/>
      <c r="HK1986" s="488"/>
      <c r="HL1986" s="488"/>
      <c r="HM1986" s="488"/>
      <c r="HN1986" s="488"/>
      <c r="HO1986" s="488"/>
      <c r="HP1986" s="488"/>
      <c r="HQ1986" s="488"/>
      <c r="HR1986" s="488"/>
      <c r="HS1986" s="488"/>
      <c r="HT1986" s="488"/>
      <c r="HU1986" s="488"/>
      <c r="HV1986" s="488"/>
      <c r="HW1986" s="488"/>
      <c r="HX1986" s="488"/>
      <c r="HY1986" s="488"/>
      <c r="HZ1986" s="488"/>
      <c r="IA1986" s="488"/>
      <c r="IB1986" s="488"/>
      <c r="IC1986" s="488"/>
      <c r="ID1986" s="488"/>
      <c r="IE1986" s="488"/>
      <c r="IF1986" s="488"/>
      <c r="IG1986" s="488"/>
      <c r="IH1986" s="488"/>
    </row>
    <row r="1987" spans="1:242" hidden="1" x14ac:dyDescent="0.25">
      <c r="B1987" s="245">
        <v>279</v>
      </c>
      <c r="C1987" s="207">
        <v>44089</v>
      </c>
      <c r="D1987" s="206" t="s">
        <v>3854</v>
      </c>
      <c r="E1987" s="206"/>
      <c r="F1987" s="206"/>
      <c r="G1987" s="208" t="s">
        <v>787</v>
      </c>
      <c r="H1987" s="285">
        <v>1500000</v>
      </c>
      <c r="I1987" s="210"/>
      <c r="J1987" s="434">
        <f t="shared" si="32"/>
        <v>22337435</v>
      </c>
      <c r="K1987" s="441" t="s">
        <v>3872</v>
      </c>
    </row>
    <row r="1988" spans="1:242" hidden="1" x14ac:dyDescent="0.25">
      <c r="B1988" s="245">
        <v>280</v>
      </c>
      <c r="C1988" s="207">
        <v>44089</v>
      </c>
      <c r="D1988" s="206" t="s">
        <v>3855</v>
      </c>
      <c r="E1988" s="206"/>
      <c r="F1988" s="206" t="s">
        <v>3864</v>
      </c>
      <c r="G1988" s="208" t="s">
        <v>787</v>
      </c>
      <c r="H1988" s="285"/>
      <c r="I1988" s="210">
        <v>419914</v>
      </c>
      <c r="J1988" s="434">
        <f t="shared" si="32"/>
        <v>21917521</v>
      </c>
      <c r="K1988" s="441" t="s">
        <v>3267</v>
      </c>
    </row>
    <row r="1989" spans="1:242" hidden="1" x14ac:dyDescent="0.25">
      <c r="B1989" s="245">
        <v>281</v>
      </c>
      <c r="C1989" s="207">
        <v>44089</v>
      </c>
      <c r="D1989" s="206" t="s">
        <v>3856</v>
      </c>
      <c r="E1989" s="206" t="s">
        <v>3868</v>
      </c>
      <c r="F1989" s="206" t="s">
        <v>3975</v>
      </c>
      <c r="G1989" s="208" t="s">
        <v>787</v>
      </c>
      <c r="H1989" s="285"/>
      <c r="I1989" s="475">
        <v>1750000</v>
      </c>
      <c r="J1989" s="434">
        <f t="shared" si="32"/>
        <v>20167521</v>
      </c>
      <c r="K1989" s="441" t="s">
        <v>3990</v>
      </c>
    </row>
    <row r="1990" spans="1:242" s="565" customFormat="1" hidden="1" x14ac:dyDescent="0.25">
      <c r="A1990" s="451"/>
      <c r="B1990" s="245">
        <v>282</v>
      </c>
      <c r="C1990" s="479">
        <v>44089</v>
      </c>
      <c r="D1990" s="245" t="s">
        <v>3857</v>
      </c>
      <c r="E1990" s="245" t="s">
        <v>3869</v>
      </c>
      <c r="F1990" s="245" t="s">
        <v>3947</v>
      </c>
      <c r="G1990" s="266" t="s">
        <v>561</v>
      </c>
      <c r="H1990" s="313"/>
      <c r="I1990" s="475">
        <v>250000</v>
      </c>
      <c r="J1990" s="434">
        <f t="shared" si="32"/>
        <v>19917521</v>
      </c>
      <c r="K1990" s="486" t="s">
        <v>3944</v>
      </c>
      <c r="L1990" s="380"/>
      <c r="M1990" s="451"/>
      <c r="N1990" s="380"/>
      <c r="O1990" s="380"/>
      <c r="P1990" s="380"/>
      <c r="Q1990" s="380"/>
      <c r="R1990" s="380"/>
      <c r="S1990" s="380"/>
      <c r="T1990" s="380"/>
      <c r="U1990" s="380"/>
      <c r="V1990" s="380"/>
      <c r="W1990" s="380"/>
      <c r="X1990" s="380"/>
      <c r="Y1990" s="380"/>
      <c r="Z1990" s="380"/>
      <c r="AA1990" s="380"/>
      <c r="AB1990" s="380"/>
      <c r="AC1990" s="380"/>
      <c r="AD1990" s="380"/>
      <c r="AE1990" s="380"/>
      <c r="AF1990" s="380"/>
      <c r="AG1990" s="380"/>
      <c r="AH1990" s="380"/>
      <c r="AI1990" s="380"/>
      <c r="AJ1990" s="451"/>
      <c r="AK1990" s="451"/>
      <c r="AL1990" s="451"/>
      <c r="AM1990" s="451"/>
      <c r="AN1990" s="451"/>
      <c r="AO1990" s="451"/>
      <c r="AP1990" s="451"/>
      <c r="AQ1990" s="451"/>
      <c r="AR1990" s="451"/>
      <c r="AS1990" s="451"/>
      <c r="AT1990" s="451"/>
      <c r="AU1990" s="451"/>
      <c r="AV1990" s="451"/>
      <c r="AW1990" s="451"/>
      <c r="AX1990" s="451"/>
      <c r="AY1990" s="451"/>
      <c r="AZ1990" s="451"/>
      <c r="BA1990" s="451"/>
      <c r="BB1990" s="451"/>
      <c r="BC1990" s="451"/>
      <c r="BD1990" s="451"/>
      <c r="BE1990" s="451"/>
      <c r="BF1990" s="451"/>
      <c r="BG1990" s="451"/>
      <c r="BH1990" s="451"/>
      <c r="BI1990" s="451"/>
      <c r="BJ1990" s="451"/>
      <c r="BK1990" s="451"/>
      <c r="BL1990" s="451"/>
      <c r="BM1990" s="451"/>
      <c r="BN1990" s="451"/>
      <c r="BO1990" s="451"/>
      <c r="BP1990" s="451"/>
      <c r="BQ1990" s="451"/>
      <c r="BR1990" s="451"/>
      <c r="BS1990" s="451"/>
      <c r="BT1990" s="451"/>
      <c r="BU1990" s="451"/>
      <c r="BV1990" s="451"/>
      <c r="BW1990" s="451"/>
      <c r="BX1990" s="451"/>
      <c r="BY1990" s="451"/>
      <c r="BZ1990" s="451"/>
      <c r="CA1990" s="451"/>
      <c r="CB1990" s="451"/>
      <c r="CC1990" s="451"/>
      <c r="CD1990" s="451"/>
      <c r="CE1990" s="451"/>
      <c r="CF1990" s="451"/>
      <c r="CG1990" s="451"/>
      <c r="CH1990" s="451"/>
      <c r="CI1990" s="451"/>
      <c r="CJ1990" s="451"/>
      <c r="CK1990" s="451"/>
      <c r="CL1990" s="451"/>
      <c r="CM1990" s="451"/>
      <c r="CN1990" s="451"/>
      <c r="CO1990" s="451"/>
      <c r="CP1990" s="451"/>
      <c r="CQ1990" s="451"/>
      <c r="CR1990" s="451"/>
      <c r="CS1990" s="451"/>
      <c r="CT1990" s="451"/>
      <c r="CU1990" s="451"/>
      <c r="CV1990" s="451"/>
      <c r="CW1990" s="451"/>
      <c r="CX1990" s="451"/>
      <c r="CY1990" s="451"/>
      <c r="CZ1990" s="451"/>
      <c r="DA1990" s="451"/>
      <c r="DB1990" s="451"/>
      <c r="DC1990" s="451"/>
      <c r="DD1990" s="451"/>
      <c r="DE1990" s="451"/>
      <c r="DF1990" s="451"/>
      <c r="DG1990" s="451"/>
      <c r="DH1990" s="451"/>
      <c r="DI1990" s="451"/>
      <c r="DJ1990" s="451"/>
      <c r="DK1990" s="451"/>
      <c r="DL1990" s="451"/>
      <c r="DM1990" s="451"/>
      <c r="DN1990" s="451"/>
      <c r="DO1990" s="451"/>
      <c r="DP1990" s="451"/>
      <c r="DQ1990" s="451"/>
      <c r="DR1990" s="451"/>
      <c r="DS1990" s="451"/>
      <c r="DT1990" s="451"/>
      <c r="DU1990" s="451"/>
      <c r="DV1990" s="451"/>
      <c r="DW1990" s="451"/>
      <c r="DX1990" s="451"/>
      <c r="DY1990" s="451"/>
      <c r="DZ1990" s="451"/>
      <c r="EA1990" s="451"/>
      <c r="EB1990" s="451"/>
      <c r="EC1990" s="451"/>
      <c r="ED1990" s="451"/>
      <c r="EE1990" s="451"/>
      <c r="EF1990" s="451"/>
      <c r="EG1990" s="451"/>
      <c r="EH1990" s="451"/>
      <c r="EI1990" s="451"/>
      <c r="EJ1990" s="451"/>
      <c r="EK1990" s="451"/>
      <c r="EL1990" s="451"/>
      <c r="EM1990" s="451"/>
      <c r="EN1990" s="451"/>
      <c r="EO1990" s="451"/>
      <c r="EP1990" s="451"/>
      <c r="EQ1990" s="451"/>
      <c r="ER1990" s="451"/>
      <c r="ES1990" s="451"/>
      <c r="ET1990" s="451"/>
      <c r="EU1990" s="451"/>
      <c r="EV1990" s="451"/>
      <c r="EW1990" s="451"/>
      <c r="EX1990" s="451"/>
      <c r="EY1990" s="451"/>
      <c r="EZ1990" s="451"/>
      <c r="FA1990" s="451"/>
      <c r="FB1990" s="451"/>
      <c r="FC1990" s="451"/>
      <c r="FD1990" s="451"/>
      <c r="FE1990" s="451"/>
      <c r="FF1990" s="451"/>
      <c r="FG1990" s="451"/>
      <c r="FH1990" s="451"/>
      <c r="FI1990" s="451"/>
      <c r="FJ1990" s="451"/>
      <c r="FK1990" s="451"/>
      <c r="FL1990" s="451"/>
      <c r="FM1990" s="451"/>
      <c r="FN1990" s="451"/>
      <c r="FO1990" s="451"/>
      <c r="FP1990" s="451"/>
      <c r="FQ1990" s="451"/>
      <c r="FR1990" s="451"/>
      <c r="FS1990" s="451"/>
      <c r="FT1990" s="451"/>
      <c r="FU1990" s="451"/>
      <c r="FV1990" s="451"/>
      <c r="FW1990" s="451"/>
      <c r="FX1990" s="451"/>
      <c r="FY1990" s="451"/>
      <c r="FZ1990" s="451"/>
      <c r="GA1990" s="451"/>
      <c r="GB1990" s="451"/>
      <c r="GC1990" s="451"/>
      <c r="GD1990" s="451"/>
      <c r="GE1990" s="451"/>
      <c r="GF1990" s="451"/>
      <c r="GG1990" s="451"/>
      <c r="GH1990" s="451"/>
      <c r="GI1990" s="451"/>
      <c r="GJ1990" s="451"/>
      <c r="GK1990" s="451"/>
      <c r="GL1990" s="451"/>
      <c r="GM1990" s="451"/>
      <c r="GN1990" s="451"/>
      <c r="GO1990" s="451"/>
      <c r="GP1990" s="451"/>
      <c r="GQ1990" s="451"/>
      <c r="GR1990" s="451"/>
      <c r="GS1990" s="451"/>
      <c r="GT1990" s="451"/>
      <c r="GU1990" s="451"/>
      <c r="GV1990" s="451"/>
      <c r="GW1990" s="451"/>
      <c r="GX1990" s="451"/>
      <c r="GY1990" s="451"/>
      <c r="GZ1990" s="451"/>
      <c r="HA1990" s="451"/>
      <c r="HB1990" s="451"/>
      <c r="HC1990" s="451"/>
      <c r="HD1990" s="451"/>
      <c r="HE1990" s="451"/>
      <c r="HF1990" s="451"/>
      <c r="HG1990" s="451"/>
      <c r="HH1990" s="451"/>
      <c r="HI1990" s="451"/>
      <c r="HJ1990" s="451"/>
      <c r="HK1990" s="451"/>
      <c r="HL1990" s="451"/>
      <c r="HM1990" s="451"/>
      <c r="HN1990" s="451"/>
      <c r="HO1990" s="451"/>
      <c r="HP1990" s="451"/>
      <c r="HQ1990" s="451"/>
      <c r="HR1990" s="451"/>
      <c r="HS1990" s="451"/>
      <c r="HT1990" s="451"/>
      <c r="HU1990" s="451"/>
      <c r="HV1990" s="451"/>
      <c r="HW1990" s="451"/>
      <c r="HX1990" s="451"/>
      <c r="HY1990" s="451"/>
      <c r="HZ1990" s="451"/>
      <c r="IA1990" s="451"/>
      <c r="IB1990" s="451"/>
      <c r="IC1990" s="451"/>
      <c r="ID1990" s="451"/>
      <c r="IE1990" s="451"/>
      <c r="IF1990" s="451"/>
      <c r="IG1990" s="451"/>
      <c r="IH1990" s="451"/>
    </row>
    <row r="1991" spans="1:242" s="565" customFormat="1" hidden="1" x14ac:dyDescent="0.25">
      <c r="A1991" s="451"/>
      <c r="B1991" s="245">
        <v>283</v>
      </c>
      <c r="C1991" s="479">
        <v>44089</v>
      </c>
      <c r="D1991" s="245" t="s">
        <v>3858</v>
      </c>
      <c r="E1991" s="245" t="s">
        <v>3870</v>
      </c>
      <c r="F1991" s="245" t="s">
        <v>3948</v>
      </c>
      <c r="G1991" s="266" t="s">
        <v>561</v>
      </c>
      <c r="H1991" s="313"/>
      <c r="I1991" s="475">
        <v>850000</v>
      </c>
      <c r="J1991" s="434">
        <f t="shared" si="32"/>
        <v>19067521</v>
      </c>
      <c r="K1991" s="486" t="s">
        <v>3945</v>
      </c>
      <c r="L1991" s="380"/>
      <c r="M1991" s="451"/>
      <c r="N1991" s="380"/>
      <c r="O1991" s="380"/>
      <c r="P1991" s="380"/>
      <c r="Q1991" s="380"/>
      <c r="R1991" s="380"/>
      <c r="S1991" s="380"/>
      <c r="T1991" s="380"/>
      <c r="U1991" s="380"/>
      <c r="V1991" s="380"/>
      <c r="W1991" s="380"/>
      <c r="X1991" s="380"/>
      <c r="Y1991" s="380"/>
      <c r="Z1991" s="380"/>
      <c r="AA1991" s="380"/>
      <c r="AB1991" s="380"/>
      <c r="AC1991" s="380"/>
      <c r="AD1991" s="380"/>
      <c r="AE1991" s="380"/>
      <c r="AF1991" s="380"/>
      <c r="AG1991" s="380"/>
      <c r="AH1991" s="380"/>
      <c r="AI1991" s="380"/>
      <c r="AJ1991" s="451"/>
      <c r="AK1991" s="451"/>
      <c r="AL1991" s="451"/>
      <c r="AM1991" s="451"/>
      <c r="AN1991" s="451"/>
      <c r="AO1991" s="451"/>
      <c r="AP1991" s="451"/>
      <c r="AQ1991" s="451"/>
      <c r="AR1991" s="451"/>
      <c r="AS1991" s="451"/>
      <c r="AT1991" s="451"/>
      <c r="AU1991" s="451"/>
      <c r="AV1991" s="451"/>
      <c r="AW1991" s="451"/>
      <c r="AX1991" s="451"/>
      <c r="AY1991" s="451"/>
      <c r="AZ1991" s="451"/>
      <c r="BA1991" s="451"/>
      <c r="BB1991" s="451"/>
      <c r="BC1991" s="451"/>
      <c r="BD1991" s="451"/>
      <c r="BE1991" s="451"/>
      <c r="BF1991" s="451"/>
      <c r="BG1991" s="451"/>
      <c r="BH1991" s="451"/>
      <c r="BI1991" s="451"/>
      <c r="BJ1991" s="451"/>
      <c r="BK1991" s="451"/>
      <c r="BL1991" s="451"/>
      <c r="BM1991" s="451"/>
      <c r="BN1991" s="451"/>
      <c r="BO1991" s="451"/>
      <c r="BP1991" s="451"/>
      <c r="BQ1991" s="451"/>
      <c r="BR1991" s="451"/>
      <c r="BS1991" s="451"/>
      <c r="BT1991" s="451"/>
      <c r="BU1991" s="451"/>
      <c r="BV1991" s="451"/>
      <c r="BW1991" s="451"/>
      <c r="BX1991" s="451"/>
      <c r="BY1991" s="451"/>
      <c r="BZ1991" s="451"/>
      <c r="CA1991" s="451"/>
      <c r="CB1991" s="451"/>
      <c r="CC1991" s="451"/>
      <c r="CD1991" s="451"/>
      <c r="CE1991" s="451"/>
      <c r="CF1991" s="451"/>
      <c r="CG1991" s="451"/>
      <c r="CH1991" s="451"/>
      <c r="CI1991" s="451"/>
      <c r="CJ1991" s="451"/>
      <c r="CK1991" s="451"/>
      <c r="CL1991" s="451"/>
      <c r="CM1991" s="451"/>
      <c r="CN1991" s="451"/>
      <c r="CO1991" s="451"/>
      <c r="CP1991" s="451"/>
      <c r="CQ1991" s="451"/>
      <c r="CR1991" s="451"/>
      <c r="CS1991" s="451"/>
      <c r="CT1991" s="451"/>
      <c r="CU1991" s="451"/>
      <c r="CV1991" s="451"/>
      <c r="CW1991" s="451"/>
      <c r="CX1991" s="451"/>
      <c r="CY1991" s="451"/>
      <c r="CZ1991" s="451"/>
      <c r="DA1991" s="451"/>
      <c r="DB1991" s="451"/>
      <c r="DC1991" s="451"/>
      <c r="DD1991" s="451"/>
      <c r="DE1991" s="451"/>
      <c r="DF1991" s="451"/>
      <c r="DG1991" s="451"/>
      <c r="DH1991" s="451"/>
      <c r="DI1991" s="451"/>
      <c r="DJ1991" s="451"/>
      <c r="DK1991" s="451"/>
      <c r="DL1991" s="451"/>
      <c r="DM1991" s="451"/>
      <c r="DN1991" s="451"/>
      <c r="DO1991" s="451"/>
      <c r="DP1991" s="451"/>
      <c r="DQ1991" s="451"/>
      <c r="DR1991" s="451"/>
      <c r="DS1991" s="451"/>
      <c r="DT1991" s="451"/>
      <c r="DU1991" s="451"/>
      <c r="DV1991" s="451"/>
      <c r="DW1991" s="451"/>
      <c r="DX1991" s="451"/>
      <c r="DY1991" s="451"/>
      <c r="DZ1991" s="451"/>
      <c r="EA1991" s="451"/>
      <c r="EB1991" s="451"/>
      <c r="EC1991" s="451"/>
      <c r="ED1991" s="451"/>
      <c r="EE1991" s="451"/>
      <c r="EF1991" s="451"/>
      <c r="EG1991" s="451"/>
      <c r="EH1991" s="451"/>
      <c r="EI1991" s="451"/>
      <c r="EJ1991" s="451"/>
      <c r="EK1991" s="451"/>
      <c r="EL1991" s="451"/>
      <c r="EM1991" s="451"/>
      <c r="EN1991" s="451"/>
      <c r="EO1991" s="451"/>
      <c r="EP1991" s="451"/>
      <c r="EQ1991" s="451"/>
      <c r="ER1991" s="451"/>
      <c r="ES1991" s="451"/>
      <c r="ET1991" s="451"/>
      <c r="EU1991" s="451"/>
      <c r="EV1991" s="451"/>
      <c r="EW1991" s="451"/>
      <c r="EX1991" s="451"/>
      <c r="EY1991" s="451"/>
      <c r="EZ1991" s="451"/>
      <c r="FA1991" s="451"/>
      <c r="FB1991" s="451"/>
      <c r="FC1991" s="451"/>
      <c r="FD1991" s="451"/>
      <c r="FE1991" s="451"/>
      <c r="FF1991" s="451"/>
      <c r="FG1991" s="451"/>
      <c r="FH1991" s="451"/>
      <c r="FI1991" s="451"/>
      <c r="FJ1991" s="451"/>
      <c r="FK1991" s="451"/>
      <c r="FL1991" s="451"/>
      <c r="FM1991" s="451"/>
      <c r="FN1991" s="451"/>
      <c r="FO1991" s="451"/>
      <c r="FP1991" s="451"/>
      <c r="FQ1991" s="451"/>
      <c r="FR1991" s="451"/>
      <c r="FS1991" s="451"/>
      <c r="FT1991" s="451"/>
      <c r="FU1991" s="451"/>
      <c r="FV1991" s="451"/>
      <c r="FW1991" s="451"/>
      <c r="FX1991" s="451"/>
      <c r="FY1991" s="451"/>
      <c r="FZ1991" s="451"/>
      <c r="GA1991" s="451"/>
      <c r="GB1991" s="451"/>
      <c r="GC1991" s="451"/>
      <c r="GD1991" s="451"/>
      <c r="GE1991" s="451"/>
      <c r="GF1991" s="451"/>
      <c r="GG1991" s="451"/>
      <c r="GH1991" s="451"/>
      <c r="GI1991" s="451"/>
      <c r="GJ1991" s="451"/>
      <c r="GK1991" s="451"/>
      <c r="GL1991" s="451"/>
      <c r="GM1991" s="451"/>
      <c r="GN1991" s="451"/>
      <c r="GO1991" s="451"/>
      <c r="GP1991" s="451"/>
      <c r="GQ1991" s="451"/>
      <c r="GR1991" s="451"/>
      <c r="GS1991" s="451"/>
      <c r="GT1991" s="451"/>
      <c r="GU1991" s="451"/>
      <c r="GV1991" s="451"/>
      <c r="GW1991" s="451"/>
      <c r="GX1991" s="451"/>
      <c r="GY1991" s="451"/>
      <c r="GZ1991" s="451"/>
      <c r="HA1991" s="451"/>
      <c r="HB1991" s="451"/>
      <c r="HC1991" s="451"/>
      <c r="HD1991" s="451"/>
      <c r="HE1991" s="451"/>
      <c r="HF1991" s="451"/>
      <c r="HG1991" s="451"/>
      <c r="HH1991" s="451"/>
      <c r="HI1991" s="451"/>
      <c r="HJ1991" s="451"/>
      <c r="HK1991" s="451"/>
      <c r="HL1991" s="451"/>
      <c r="HM1991" s="451"/>
      <c r="HN1991" s="451"/>
      <c r="HO1991" s="451"/>
      <c r="HP1991" s="451"/>
      <c r="HQ1991" s="451"/>
      <c r="HR1991" s="451"/>
      <c r="HS1991" s="451"/>
      <c r="HT1991" s="451"/>
      <c r="HU1991" s="451"/>
      <c r="HV1991" s="451"/>
      <c r="HW1991" s="451"/>
      <c r="HX1991" s="451"/>
      <c r="HY1991" s="451"/>
      <c r="HZ1991" s="451"/>
      <c r="IA1991" s="451"/>
      <c r="IB1991" s="451"/>
      <c r="IC1991" s="451"/>
      <c r="ID1991" s="451"/>
      <c r="IE1991" s="451"/>
      <c r="IF1991" s="451"/>
      <c r="IG1991" s="451"/>
      <c r="IH1991" s="451"/>
    </row>
    <row r="1992" spans="1:242" hidden="1" x14ac:dyDescent="0.25">
      <c r="B1992" s="245">
        <v>284</v>
      </c>
      <c r="C1992" s="207">
        <v>44090</v>
      </c>
      <c r="D1992" s="206" t="s">
        <v>3756</v>
      </c>
      <c r="E1992" s="206" t="s">
        <v>3871</v>
      </c>
      <c r="F1992" s="206" t="s">
        <v>3865</v>
      </c>
      <c r="G1992" s="208" t="s">
        <v>681</v>
      </c>
      <c r="H1992" s="285"/>
      <c r="I1992" s="210">
        <v>256000</v>
      </c>
      <c r="J1992" s="434">
        <f t="shared" si="32"/>
        <v>18811521</v>
      </c>
      <c r="K1992" s="441" t="s">
        <v>3873</v>
      </c>
    </row>
    <row r="1993" spans="1:242" hidden="1" x14ac:dyDescent="0.25">
      <c r="B1993" s="245">
        <v>285</v>
      </c>
      <c r="C1993" s="207">
        <v>44091</v>
      </c>
      <c r="D1993" s="206" t="s">
        <v>3859</v>
      </c>
      <c r="E1993" s="206"/>
      <c r="F1993" s="206" t="s">
        <v>3866</v>
      </c>
      <c r="G1993" s="208" t="s">
        <v>3138</v>
      </c>
      <c r="H1993" s="285"/>
      <c r="I1993" s="210">
        <v>812500</v>
      </c>
      <c r="J1993" s="434">
        <f t="shared" si="32"/>
        <v>17999021</v>
      </c>
      <c r="K1993" s="441" t="s">
        <v>3267</v>
      </c>
    </row>
    <row r="1994" spans="1:242" hidden="1" x14ac:dyDescent="0.25">
      <c r="B1994" s="245">
        <v>286</v>
      </c>
      <c r="C1994" s="207">
        <v>44091</v>
      </c>
      <c r="D1994" s="206" t="s">
        <v>3860</v>
      </c>
      <c r="E1994" s="206"/>
      <c r="F1994" s="206" t="s">
        <v>3867</v>
      </c>
      <c r="G1994" s="208" t="s">
        <v>2975</v>
      </c>
      <c r="H1994" s="285"/>
      <c r="I1994" s="210">
        <v>2772351</v>
      </c>
      <c r="J1994" s="434">
        <f t="shared" si="32"/>
        <v>15226670</v>
      </c>
      <c r="K1994" s="441" t="s">
        <v>3267</v>
      </c>
    </row>
    <row r="1995" spans="1:242" hidden="1" x14ac:dyDescent="0.25">
      <c r="B1995" s="245">
        <v>287</v>
      </c>
      <c r="C1995" s="207">
        <v>44092</v>
      </c>
      <c r="D1995" s="206" t="s">
        <v>3874</v>
      </c>
      <c r="E1995" s="206"/>
      <c r="F1995" s="206" t="s">
        <v>3885</v>
      </c>
      <c r="G1995" s="208" t="s">
        <v>2875</v>
      </c>
      <c r="H1995" s="285"/>
      <c r="I1995" s="210">
        <v>59000</v>
      </c>
      <c r="J1995" s="434">
        <f t="shared" si="32"/>
        <v>15167670</v>
      </c>
      <c r="K1995" s="441" t="s">
        <v>3267</v>
      </c>
    </row>
    <row r="1996" spans="1:242" s="565" customFormat="1" hidden="1" x14ac:dyDescent="0.25">
      <c r="A1996" s="451"/>
      <c r="B1996" s="245">
        <v>288</v>
      </c>
      <c r="C1996" s="479">
        <v>44093</v>
      </c>
      <c r="D1996" s="245" t="s">
        <v>3875</v>
      </c>
      <c r="E1996" s="245" t="s">
        <v>3886</v>
      </c>
      <c r="F1996" s="245" t="s">
        <v>3949</v>
      </c>
      <c r="G1996" s="266" t="s">
        <v>561</v>
      </c>
      <c r="H1996" s="313"/>
      <c r="I1996" s="475">
        <v>750000</v>
      </c>
      <c r="J1996" s="434">
        <f t="shared" si="32"/>
        <v>14417670</v>
      </c>
      <c r="K1996" s="486" t="s">
        <v>3946</v>
      </c>
      <c r="L1996" s="380"/>
      <c r="M1996" s="451"/>
      <c r="N1996" s="380"/>
      <c r="O1996" s="380"/>
      <c r="P1996" s="380"/>
      <c r="Q1996" s="380"/>
      <c r="R1996" s="380"/>
      <c r="S1996" s="380"/>
      <c r="T1996" s="380"/>
      <c r="U1996" s="380"/>
      <c r="V1996" s="380"/>
      <c r="W1996" s="380"/>
      <c r="X1996" s="380"/>
      <c r="Y1996" s="380"/>
      <c r="Z1996" s="380"/>
      <c r="AA1996" s="380"/>
      <c r="AB1996" s="380"/>
      <c r="AC1996" s="380"/>
      <c r="AD1996" s="380"/>
      <c r="AE1996" s="380"/>
      <c r="AF1996" s="380"/>
      <c r="AG1996" s="380"/>
      <c r="AH1996" s="380"/>
      <c r="AI1996" s="380"/>
      <c r="AJ1996" s="451"/>
      <c r="AK1996" s="451"/>
      <c r="AL1996" s="451"/>
      <c r="AM1996" s="451"/>
      <c r="AN1996" s="451"/>
      <c r="AO1996" s="451"/>
      <c r="AP1996" s="451"/>
      <c r="AQ1996" s="451"/>
      <c r="AR1996" s="451"/>
      <c r="AS1996" s="451"/>
      <c r="AT1996" s="451"/>
      <c r="AU1996" s="451"/>
      <c r="AV1996" s="451"/>
      <c r="AW1996" s="451"/>
      <c r="AX1996" s="451"/>
      <c r="AY1996" s="451"/>
      <c r="AZ1996" s="451"/>
      <c r="BA1996" s="451"/>
      <c r="BB1996" s="451"/>
      <c r="BC1996" s="451"/>
      <c r="BD1996" s="451"/>
      <c r="BE1996" s="451"/>
      <c r="BF1996" s="451"/>
      <c r="BG1996" s="451"/>
      <c r="BH1996" s="451"/>
      <c r="BI1996" s="451"/>
      <c r="BJ1996" s="451"/>
      <c r="BK1996" s="451"/>
      <c r="BL1996" s="451"/>
      <c r="BM1996" s="451"/>
      <c r="BN1996" s="451"/>
      <c r="BO1996" s="451"/>
      <c r="BP1996" s="451"/>
      <c r="BQ1996" s="451"/>
      <c r="BR1996" s="451"/>
      <c r="BS1996" s="451"/>
      <c r="BT1996" s="451"/>
      <c r="BU1996" s="451"/>
      <c r="BV1996" s="451"/>
      <c r="BW1996" s="451"/>
      <c r="BX1996" s="451"/>
      <c r="BY1996" s="451"/>
      <c r="BZ1996" s="451"/>
      <c r="CA1996" s="451"/>
      <c r="CB1996" s="451"/>
      <c r="CC1996" s="451"/>
      <c r="CD1996" s="451"/>
      <c r="CE1996" s="451"/>
      <c r="CF1996" s="451"/>
      <c r="CG1996" s="451"/>
      <c r="CH1996" s="451"/>
      <c r="CI1996" s="451"/>
      <c r="CJ1996" s="451"/>
      <c r="CK1996" s="451"/>
      <c r="CL1996" s="451"/>
      <c r="CM1996" s="451"/>
      <c r="CN1996" s="451"/>
      <c r="CO1996" s="451"/>
      <c r="CP1996" s="451"/>
      <c r="CQ1996" s="451"/>
      <c r="CR1996" s="451"/>
      <c r="CS1996" s="451"/>
      <c r="CT1996" s="451"/>
      <c r="CU1996" s="451"/>
      <c r="CV1996" s="451"/>
      <c r="CW1996" s="451"/>
      <c r="CX1996" s="451"/>
      <c r="CY1996" s="451"/>
      <c r="CZ1996" s="451"/>
      <c r="DA1996" s="451"/>
      <c r="DB1996" s="451"/>
      <c r="DC1996" s="451"/>
      <c r="DD1996" s="451"/>
      <c r="DE1996" s="451"/>
      <c r="DF1996" s="451"/>
      <c r="DG1996" s="451"/>
      <c r="DH1996" s="451"/>
      <c r="DI1996" s="451"/>
      <c r="DJ1996" s="451"/>
      <c r="DK1996" s="451"/>
      <c r="DL1996" s="451"/>
      <c r="DM1996" s="451"/>
      <c r="DN1996" s="451"/>
      <c r="DO1996" s="451"/>
      <c r="DP1996" s="451"/>
      <c r="DQ1996" s="451"/>
      <c r="DR1996" s="451"/>
      <c r="DS1996" s="451"/>
      <c r="DT1996" s="451"/>
      <c r="DU1996" s="451"/>
      <c r="DV1996" s="451"/>
      <c r="DW1996" s="451"/>
      <c r="DX1996" s="451"/>
      <c r="DY1996" s="451"/>
      <c r="DZ1996" s="451"/>
      <c r="EA1996" s="451"/>
      <c r="EB1996" s="451"/>
      <c r="EC1996" s="451"/>
      <c r="ED1996" s="451"/>
      <c r="EE1996" s="451"/>
      <c r="EF1996" s="451"/>
      <c r="EG1996" s="451"/>
      <c r="EH1996" s="451"/>
      <c r="EI1996" s="451"/>
      <c r="EJ1996" s="451"/>
      <c r="EK1996" s="451"/>
      <c r="EL1996" s="451"/>
      <c r="EM1996" s="451"/>
      <c r="EN1996" s="451"/>
      <c r="EO1996" s="451"/>
      <c r="EP1996" s="451"/>
      <c r="EQ1996" s="451"/>
      <c r="ER1996" s="451"/>
      <c r="ES1996" s="451"/>
      <c r="ET1996" s="451"/>
      <c r="EU1996" s="451"/>
      <c r="EV1996" s="451"/>
      <c r="EW1996" s="451"/>
      <c r="EX1996" s="451"/>
      <c r="EY1996" s="451"/>
      <c r="EZ1996" s="451"/>
      <c r="FA1996" s="451"/>
      <c r="FB1996" s="451"/>
      <c r="FC1996" s="451"/>
      <c r="FD1996" s="451"/>
      <c r="FE1996" s="451"/>
      <c r="FF1996" s="451"/>
      <c r="FG1996" s="451"/>
      <c r="FH1996" s="451"/>
      <c r="FI1996" s="451"/>
      <c r="FJ1996" s="451"/>
      <c r="FK1996" s="451"/>
      <c r="FL1996" s="451"/>
      <c r="FM1996" s="451"/>
      <c r="FN1996" s="451"/>
      <c r="FO1996" s="451"/>
      <c r="FP1996" s="451"/>
      <c r="FQ1996" s="451"/>
      <c r="FR1996" s="451"/>
      <c r="FS1996" s="451"/>
      <c r="FT1996" s="451"/>
      <c r="FU1996" s="451"/>
      <c r="FV1996" s="451"/>
      <c r="FW1996" s="451"/>
      <c r="FX1996" s="451"/>
      <c r="FY1996" s="451"/>
      <c r="FZ1996" s="451"/>
      <c r="GA1996" s="451"/>
      <c r="GB1996" s="451"/>
      <c r="GC1996" s="451"/>
      <c r="GD1996" s="451"/>
      <c r="GE1996" s="451"/>
      <c r="GF1996" s="451"/>
      <c r="GG1996" s="451"/>
      <c r="GH1996" s="451"/>
      <c r="GI1996" s="451"/>
      <c r="GJ1996" s="451"/>
      <c r="GK1996" s="451"/>
      <c r="GL1996" s="451"/>
      <c r="GM1996" s="451"/>
      <c r="GN1996" s="451"/>
      <c r="GO1996" s="451"/>
      <c r="GP1996" s="451"/>
      <c r="GQ1996" s="451"/>
      <c r="GR1996" s="451"/>
      <c r="GS1996" s="451"/>
      <c r="GT1996" s="451"/>
      <c r="GU1996" s="451"/>
      <c r="GV1996" s="451"/>
      <c r="GW1996" s="451"/>
      <c r="GX1996" s="451"/>
      <c r="GY1996" s="451"/>
      <c r="GZ1996" s="451"/>
      <c r="HA1996" s="451"/>
      <c r="HB1996" s="451"/>
      <c r="HC1996" s="451"/>
      <c r="HD1996" s="451"/>
      <c r="HE1996" s="451"/>
      <c r="HF1996" s="451"/>
      <c r="HG1996" s="451"/>
      <c r="HH1996" s="451"/>
      <c r="HI1996" s="451"/>
      <c r="HJ1996" s="451"/>
      <c r="HK1996" s="451"/>
      <c r="HL1996" s="451"/>
      <c r="HM1996" s="451"/>
      <c r="HN1996" s="451"/>
      <c r="HO1996" s="451"/>
      <c r="HP1996" s="451"/>
      <c r="HQ1996" s="451"/>
      <c r="HR1996" s="451"/>
      <c r="HS1996" s="451"/>
      <c r="HT1996" s="451"/>
      <c r="HU1996" s="451"/>
      <c r="HV1996" s="451"/>
      <c r="HW1996" s="451"/>
      <c r="HX1996" s="451"/>
      <c r="HY1996" s="451"/>
      <c r="HZ1996" s="451"/>
      <c r="IA1996" s="451"/>
      <c r="IB1996" s="451"/>
      <c r="IC1996" s="451"/>
      <c r="ID1996" s="451"/>
      <c r="IE1996" s="451"/>
      <c r="IF1996" s="451"/>
      <c r="IG1996" s="451"/>
      <c r="IH1996" s="451"/>
    </row>
    <row r="1997" spans="1:242" hidden="1" x14ac:dyDescent="0.25">
      <c r="B1997" s="245">
        <v>289</v>
      </c>
      <c r="C1997" s="207">
        <v>44093</v>
      </c>
      <c r="D1997" s="206" t="s">
        <v>3876</v>
      </c>
      <c r="E1997" s="206"/>
      <c r="F1997" s="206" t="s">
        <v>3887</v>
      </c>
      <c r="G1997" s="208" t="s">
        <v>3203</v>
      </c>
      <c r="H1997" s="285"/>
      <c r="I1997" s="210">
        <v>38000</v>
      </c>
      <c r="J1997" s="434">
        <f t="shared" ref="J1997:J2060" si="33">J1996+H1997-I1997</f>
        <v>14379670</v>
      </c>
      <c r="K1997" s="441" t="s">
        <v>3267</v>
      </c>
    </row>
    <row r="1998" spans="1:242" hidden="1" x14ac:dyDescent="0.25">
      <c r="B1998" s="245">
        <v>290</v>
      </c>
      <c r="C1998" s="207">
        <v>44093</v>
      </c>
      <c r="D1998" s="206" t="s">
        <v>3877</v>
      </c>
      <c r="E1998" s="206" t="s">
        <v>3888</v>
      </c>
      <c r="F1998" s="206" t="s">
        <v>4183</v>
      </c>
      <c r="G1998" s="208" t="s">
        <v>787</v>
      </c>
      <c r="H1998" s="285"/>
      <c r="I1998" s="475">
        <v>1750000</v>
      </c>
      <c r="J1998" s="434">
        <f t="shared" si="33"/>
        <v>12629670</v>
      </c>
      <c r="K1998" s="212" t="s">
        <v>4182</v>
      </c>
    </row>
    <row r="1999" spans="1:242" hidden="1" x14ac:dyDescent="0.25">
      <c r="B1999" s="245">
        <v>291</v>
      </c>
      <c r="C1999" s="207">
        <v>44093</v>
      </c>
      <c r="D1999" s="206" t="s">
        <v>3878</v>
      </c>
      <c r="E1999" s="206"/>
      <c r="F1999" s="206" t="s">
        <v>3889</v>
      </c>
      <c r="G1999" s="208" t="s">
        <v>787</v>
      </c>
      <c r="H1999" s="285"/>
      <c r="I1999" s="210">
        <v>1346696</v>
      </c>
      <c r="J1999" s="434">
        <f t="shared" si="33"/>
        <v>11282974</v>
      </c>
      <c r="K1999" s="441" t="s">
        <v>3267</v>
      </c>
    </row>
    <row r="2000" spans="1:242" hidden="1" x14ac:dyDescent="0.25">
      <c r="B2000" s="245">
        <v>292</v>
      </c>
      <c r="C2000" s="207">
        <v>44093</v>
      </c>
      <c r="D2000" s="206" t="s">
        <v>3879</v>
      </c>
      <c r="E2000" s="206" t="s">
        <v>3890</v>
      </c>
      <c r="F2000" s="206" t="s">
        <v>3976</v>
      </c>
      <c r="G2000" s="208" t="s">
        <v>2951</v>
      </c>
      <c r="H2000" s="285"/>
      <c r="I2000" s="475">
        <v>675000</v>
      </c>
      <c r="J2000" s="434">
        <f t="shared" si="33"/>
        <v>10607974</v>
      </c>
      <c r="K2000" s="212" t="s">
        <v>3991</v>
      </c>
    </row>
    <row r="2001" spans="1:242" hidden="1" x14ac:dyDescent="0.25">
      <c r="B2001" s="245">
        <v>293</v>
      </c>
      <c r="C2001" s="207">
        <v>44093</v>
      </c>
      <c r="D2001" s="206" t="s">
        <v>3880</v>
      </c>
      <c r="E2001" s="206"/>
      <c r="F2001" s="206" t="s">
        <v>3891</v>
      </c>
      <c r="G2001" s="208" t="s">
        <v>1885</v>
      </c>
      <c r="H2001" s="285"/>
      <c r="I2001" s="210">
        <v>98500</v>
      </c>
      <c r="J2001" s="434">
        <f t="shared" si="33"/>
        <v>10509474</v>
      </c>
      <c r="K2001" s="441" t="s">
        <v>3267</v>
      </c>
    </row>
    <row r="2002" spans="1:242" hidden="1" x14ac:dyDescent="0.25">
      <c r="B2002" s="245">
        <v>294</v>
      </c>
      <c r="C2002" s="207">
        <v>44093</v>
      </c>
      <c r="D2002" s="206" t="s">
        <v>3881</v>
      </c>
      <c r="E2002" s="206"/>
      <c r="F2002" s="206" t="s">
        <v>3892</v>
      </c>
      <c r="G2002" s="208" t="s">
        <v>1885</v>
      </c>
      <c r="H2002" s="285"/>
      <c r="I2002" s="210">
        <v>72200</v>
      </c>
      <c r="J2002" s="434">
        <f t="shared" si="33"/>
        <v>10437274</v>
      </c>
      <c r="K2002" s="441" t="s">
        <v>3267</v>
      </c>
    </row>
    <row r="2003" spans="1:242" hidden="1" x14ac:dyDescent="0.25">
      <c r="B2003" s="245">
        <v>295</v>
      </c>
      <c r="C2003" s="207">
        <v>44093</v>
      </c>
      <c r="D2003" s="206" t="s">
        <v>3882</v>
      </c>
      <c r="E2003" s="206"/>
      <c r="F2003" s="206" t="s">
        <v>3893</v>
      </c>
      <c r="G2003" s="208" t="s">
        <v>1885</v>
      </c>
      <c r="H2003" s="285"/>
      <c r="I2003" s="210">
        <v>51700</v>
      </c>
      <c r="J2003" s="434">
        <f t="shared" si="33"/>
        <v>10385574</v>
      </c>
      <c r="K2003" s="441" t="s">
        <v>3267</v>
      </c>
    </row>
    <row r="2004" spans="1:242" hidden="1" x14ac:dyDescent="0.25">
      <c r="B2004" s="245">
        <v>296</v>
      </c>
      <c r="C2004" s="207">
        <v>44093</v>
      </c>
      <c r="D2004" s="206" t="s">
        <v>3883</v>
      </c>
      <c r="E2004" s="206"/>
      <c r="F2004" s="206" t="s">
        <v>3894</v>
      </c>
      <c r="G2004" s="208" t="s">
        <v>1885</v>
      </c>
      <c r="H2004" s="285"/>
      <c r="I2004" s="210">
        <v>57600</v>
      </c>
      <c r="J2004" s="434">
        <f t="shared" si="33"/>
        <v>10327974</v>
      </c>
      <c r="K2004" s="441" t="s">
        <v>3267</v>
      </c>
    </row>
    <row r="2005" spans="1:242" hidden="1" x14ac:dyDescent="0.25">
      <c r="B2005" s="245">
        <v>297</v>
      </c>
      <c r="C2005" s="207">
        <v>44093</v>
      </c>
      <c r="D2005" s="206" t="s">
        <v>3884</v>
      </c>
      <c r="E2005" s="206"/>
      <c r="F2005" s="206" t="s">
        <v>3895</v>
      </c>
      <c r="G2005" s="208" t="s">
        <v>1885</v>
      </c>
      <c r="H2005" s="285"/>
      <c r="I2005" s="210">
        <v>84500</v>
      </c>
      <c r="J2005" s="434">
        <f t="shared" si="33"/>
        <v>10243474</v>
      </c>
      <c r="K2005" s="441" t="s">
        <v>3267</v>
      </c>
    </row>
    <row r="2006" spans="1:242" s="566" customFormat="1" hidden="1" x14ac:dyDescent="0.25">
      <c r="A2006" s="488"/>
      <c r="B2006" s="481">
        <v>298</v>
      </c>
      <c r="C2006" s="428">
        <v>44095</v>
      </c>
      <c r="D2006" s="429" t="s">
        <v>3897</v>
      </c>
      <c r="E2006" s="429"/>
      <c r="F2006" s="429"/>
      <c r="G2006" s="430"/>
      <c r="H2006" s="427">
        <v>7431526</v>
      </c>
      <c r="I2006" s="431"/>
      <c r="J2006" s="434">
        <f t="shared" si="33"/>
        <v>17675000</v>
      </c>
      <c r="K2006" s="446" t="s">
        <v>3695</v>
      </c>
      <c r="L2006" s="530"/>
      <c r="M2006" s="488"/>
      <c r="N2006" s="530"/>
      <c r="O2006" s="530"/>
      <c r="P2006" s="530"/>
      <c r="Q2006" s="530"/>
      <c r="R2006" s="530"/>
      <c r="S2006" s="530"/>
      <c r="T2006" s="530"/>
      <c r="U2006" s="530"/>
      <c r="V2006" s="530"/>
      <c r="W2006" s="530"/>
      <c r="X2006" s="530"/>
      <c r="Y2006" s="530"/>
      <c r="Z2006" s="530"/>
      <c r="AA2006" s="530"/>
      <c r="AB2006" s="530"/>
      <c r="AC2006" s="530"/>
      <c r="AD2006" s="530"/>
      <c r="AE2006" s="530"/>
      <c r="AF2006" s="530"/>
      <c r="AG2006" s="530"/>
      <c r="AH2006" s="530"/>
      <c r="AI2006" s="530"/>
      <c r="AJ2006" s="488"/>
      <c r="AK2006" s="488"/>
      <c r="AL2006" s="488"/>
      <c r="AM2006" s="488"/>
      <c r="AN2006" s="488"/>
      <c r="AO2006" s="488"/>
      <c r="AP2006" s="488"/>
      <c r="AQ2006" s="488"/>
      <c r="AR2006" s="488"/>
      <c r="AS2006" s="488"/>
      <c r="AT2006" s="488"/>
      <c r="AU2006" s="488"/>
      <c r="AV2006" s="488"/>
      <c r="AW2006" s="488"/>
      <c r="AX2006" s="488"/>
      <c r="AY2006" s="488"/>
      <c r="AZ2006" s="488"/>
      <c r="BA2006" s="488"/>
      <c r="BB2006" s="488"/>
      <c r="BC2006" s="488"/>
      <c r="BD2006" s="488"/>
      <c r="BE2006" s="488"/>
      <c r="BF2006" s="488"/>
      <c r="BG2006" s="488"/>
      <c r="BH2006" s="488"/>
      <c r="BI2006" s="488"/>
      <c r="BJ2006" s="488"/>
      <c r="BK2006" s="488"/>
      <c r="BL2006" s="488"/>
      <c r="BM2006" s="488"/>
      <c r="BN2006" s="488"/>
      <c r="BO2006" s="488"/>
      <c r="BP2006" s="488"/>
      <c r="BQ2006" s="488"/>
      <c r="BR2006" s="488"/>
      <c r="BS2006" s="488"/>
      <c r="BT2006" s="488"/>
      <c r="BU2006" s="488"/>
      <c r="BV2006" s="488"/>
      <c r="BW2006" s="488"/>
      <c r="BX2006" s="488"/>
      <c r="BY2006" s="488"/>
      <c r="BZ2006" s="488"/>
      <c r="CA2006" s="488"/>
      <c r="CB2006" s="488"/>
      <c r="CC2006" s="488"/>
      <c r="CD2006" s="488"/>
      <c r="CE2006" s="488"/>
      <c r="CF2006" s="488"/>
      <c r="CG2006" s="488"/>
      <c r="CH2006" s="488"/>
      <c r="CI2006" s="488"/>
      <c r="CJ2006" s="488"/>
      <c r="CK2006" s="488"/>
      <c r="CL2006" s="488"/>
      <c r="CM2006" s="488"/>
      <c r="CN2006" s="488"/>
      <c r="CO2006" s="488"/>
      <c r="CP2006" s="488"/>
      <c r="CQ2006" s="488"/>
      <c r="CR2006" s="488"/>
      <c r="CS2006" s="488"/>
      <c r="CT2006" s="488"/>
      <c r="CU2006" s="488"/>
      <c r="CV2006" s="488"/>
      <c r="CW2006" s="488"/>
      <c r="CX2006" s="488"/>
      <c r="CY2006" s="488"/>
      <c r="CZ2006" s="488"/>
      <c r="DA2006" s="488"/>
      <c r="DB2006" s="488"/>
      <c r="DC2006" s="488"/>
      <c r="DD2006" s="488"/>
      <c r="DE2006" s="488"/>
      <c r="DF2006" s="488"/>
      <c r="DG2006" s="488"/>
      <c r="DH2006" s="488"/>
      <c r="DI2006" s="488"/>
      <c r="DJ2006" s="488"/>
      <c r="DK2006" s="488"/>
      <c r="DL2006" s="488"/>
      <c r="DM2006" s="488"/>
      <c r="DN2006" s="488"/>
      <c r="DO2006" s="488"/>
      <c r="DP2006" s="488"/>
      <c r="DQ2006" s="488"/>
      <c r="DR2006" s="488"/>
      <c r="DS2006" s="488"/>
      <c r="DT2006" s="488"/>
      <c r="DU2006" s="488"/>
      <c r="DV2006" s="488"/>
      <c r="DW2006" s="488"/>
      <c r="DX2006" s="488"/>
      <c r="DY2006" s="488"/>
      <c r="DZ2006" s="488"/>
      <c r="EA2006" s="488"/>
      <c r="EB2006" s="488"/>
      <c r="EC2006" s="488"/>
      <c r="ED2006" s="488"/>
      <c r="EE2006" s="488"/>
      <c r="EF2006" s="488"/>
      <c r="EG2006" s="488"/>
      <c r="EH2006" s="488"/>
      <c r="EI2006" s="488"/>
      <c r="EJ2006" s="488"/>
      <c r="EK2006" s="488"/>
      <c r="EL2006" s="488"/>
      <c r="EM2006" s="488"/>
      <c r="EN2006" s="488"/>
      <c r="EO2006" s="488"/>
      <c r="EP2006" s="488"/>
      <c r="EQ2006" s="488"/>
      <c r="ER2006" s="488"/>
      <c r="ES2006" s="488"/>
      <c r="ET2006" s="488"/>
      <c r="EU2006" s="488"/>
      <c r="EV2006" s="488"/>
      <c r="EW2006" s="488"/>
      <c r="EX2006" s="488"/>
      <c r="EY2006" s="488"/>
      <c r="EZ2006" s="488"/>
      <c r="FA2006" s="488"/>
      <c r="FB2006" s="488"/>
      <c r="FC2006" s="488"/>
      <c r="FD2006" s="488"/>
      <c r="FE2006" s="488"/>
      <c r="FF2006" s="488"/>
      <c r="FG2006" s="488"/>
      <c r="FH2006" s="488"/>
      <c r="FI2006" s="488"/>
      <c r="FJ2006" s="488"/>
      <c r="FK2006" s="488"/>
      <c r="FL2006" s="488"/>
      <c r="FM2006" s="488"/>
      <c r="FN2006" s="488"/>
      <c r="FO2006" s="488"/>
      <c r="FP2006" s="488"/>
      <c r="FQ2006" s="488"/>
      <c r="FR2006" s="488"/>
      <c r="FS2006" s="488"/>
      <c r="FT2006" s="488"/>
      <c r="FU2006" s="488"/>
      <c r="FV2006" s="488"/>
      <c r="FW2006" s="488"/>
      <c r="FX2006" s="488"/>
      <c r="FY2006" s="488"/>
      <c r="FZ2006" s="488"/>
      <c r="GA2006" s="488"/>
      <c r="GB2006" s="488"/>
      <c r="GC2006" s="488"/>
      <c r="GD2006" s="488"/>
      <c r="GE2006" s="488"/>
      <c r="GF2006" s="488"/>
      <c r="GG2006" s="488"/>
      <c r="GH2006" s="488"/>
      <c r="GI2006" s="488"/>
      <c r="GJ2006" s="488"/>
      <c r="GK2006" s="488"/>
      <c r="GL2006" s="488"/>
      <c r="GM2006" s="488"/>
      <c r="GN2006" s="488"/>
      <c r="GO2006" s="488"/>
      <c r="GP2006" s="488"/>
      <c r="GQ2006" s="488"/>
      <c r="GR2006" s="488"/>
      <c r="GS2006" s="488"/>
      <c r="GT2006" s="488"/>
      <c r="GU2006" s="488"/>
      <c r="GV2006" s="488"/>
      <c r="GW2006" s="488"/>
      <c r="GX2006" s="488"/>
      <c r="GY2006" s="488"/>
      <c r="GZ2006" s="488"/>
      <c r="HA2006" s="488"/>
      <c r="HB2006" s="488"/>
      <c r="HC2006" s="488"/>
      <c r="HD2006" s="488"/>
      <c r="HE2006" s="488"/>
      <c r="HF2006" s="488"/>
      <c r="HG2006" s="488"/>
      <c r="HH2006" s="488"/>
      <c r="HI2006" s="488"/>
      <c r="HJ2006" s="488"/>
      <c r="HK2006" s="488"/>
      <c r="HL2006" s="488"/>
      <c r="HM2006" s="488"/>
      <c r="HN2006" s="488"/>
      <c r="HO2006" s="488"/>
      <c r="HP2006" s="488"/>
      <c r="HQ2006" s="488"/>
      <c r="HR2006" s="488"/>
      <c r="HS2006" s="488"/>
      <c r="HT2006" s="488"/>
      <c r="HU2006" s="488"/>
      <c r="HV2006" s="488"/>
      <c r="HW2006" s="488"/>
      <c r="HX2006" s="488"/>
      <c r="HY2006" s="488"/>
      <c r="HZ2006" s="488"/>
      <c r="IA2006" s="488"/>
      <c r="IB2006" s="488"/>
      <c r="IC2006" s="488"/>
      <c r="ID2006" s="488"/>
      <c r="IE2006" s="488"/>
      <c r="IF2006" s="488"/>
      <c r="IG2006" s="488"/>
      <c r="IH2006" s="488"/>
    </row>
    <row r="2007" spans="1:242" hidden="1" x14ac:dyDescent="0.25">
      <c r="B2007" s="245">
        <v>299</v>
      </c>
      <c r="C2007" s="207">
        <v>44095</v>
      </c>
      <c r="D2007" s="206" t="s">
        <v>3898</v>
      </c>
      <c r="E2007" s="206"/>
      <c r="F2007" s="206" t="s">
        <v>3919</v>
      </c>
      <c r="G2007" s="208" t="s">
        <v>1885</v>
      </c>
      <c r="H2007" s="285"/>
      <c r="I2007" s="210">
        <v>1937250</v>
      </c>
      <c r="J2007" s="434">
        <f t="shared" si="33"/>
        <v>15737750</v>
      </c>
      <c r="K2007" s="212" t="s">
        <v>3267</v>
      </c>
    </row>
    <row r="2008" spans="1:242" hidden="1" x14ac:dyDescent="0.25">
      <c r="B2008" s="245">
        <v>300</v>
      </c>
      <c r="C2008" s="207">
        <v>44095</v>
      </c>
      <c r="D2008" s="206" t="s">
        <v>3899</v>
      </c>
      <c r="E2008" s="206"/>
      <c r="F2008" s="206" t="s">
        <v>3920</v>
      </c>
      <c r="G2008" s="208" t="s">
        <v>282</v>
      </c>
      <c r="H2008" s="285"/>
      <c r="I2008" s="210">
        <v>1081000</v>
      </c>
      <c r="J2008" s="434">
        <f t="shared" si="33"/>
        <v>14656750</v>
      </c>
      <c r="K2008" s="212" t="s">
        <v>3267</v>
      </c>
    </row>
    <row r="2009" spans="1:242" hidden="1" x14ac:dyDescent="0.25">
      <c r="B2009" s="245">
        <v>301</v>
      </c>
      <c r="C2009" s="207">
        <v>44096</v>
      </c>
      <c r="D2009" s="206" t="s">
        <v>3900</v>
      </c>
      <c r="E2009" s="206"/>
      <c r="F2009" s="206" t="s">
        <v>3921</v>
      </c>
      <c r="G2009" s="208" t="s">
        <v>2891</v>
      </c>
      <c r="H2009" s="285"/>
      <c r="I2009" s="210">
        <v>1206952</v>
      </c>
      <c r="J2009" s="434">
        <f t="shared" si="33"/>
        <v>13449798</v>
      </c>
      <c r="K2009" s="212" t="s">
        <v>3267</v>
      </c>
    </row>
    <row r="2010" spans="1:242" hidden="1" x14ac:dyDescent="0.25">
      <c r="B2010" s="245">
        <v>302</v>
      </c>
      <c r="C2010" s="207">
        <v>44096</v>
      </c>
      <c r="D2010" s="206" t="s">
        <v>3901</v>
      </c>
      <c r="E2010" s="206"/>
      <c r="F2010" s="206" t="s">
        <v>3922</v>
      </c>
      <c r="G2010" s="208" t="s">
        <v>2875</v>
      </c>
      <c r="H2010" s="285"/>
      <c r="I2010" s="210">
        <v>1000000</v>
      </c>
      <c r="J2010" s="434">
        <f t="shared" si="33"/>
        <v>12449798</v>
      </c>
      <c r="K2010" s="212" t="s">
        <v>3267</v>
      </c>
    </row>
    <row r="2011" spans="1:242" hidden="1" x14ac:dyDescent="0.25">
      <c r="B2011" s="245">
        <v>303</v>
      </c>
      <c r="C2011" s="207">
        <v>44096</v>
      </c>
      <c r="D2011" s="206" t="s">
        <v>3902</v>
      </c>
      <c r="E2011" s="206" t="s">
        <v>3923</v>
      </c>
      <c r="F2011" s="206" t="s">
        <v>3971</v>
      </c>
      <c r="G2011" s="208" t="s">
        <v>2875</v>
      </c>
      <c r="H2011" s="285"/>
      <c r="I2011" s="475">
        <v>650000</v>
      </c>
      <c r="J2011" s="434">
        <f t="shared" si="33"/>
        <v>11799798</v>
      </c>
      <c r="K2011" s="212" t="s">
        <v>3992</v>
      </c>
    </row>
    <row r="2012" spans="1:242" hidden="1" x14ac:dyDescent="0.25">
      <c r="B2012" s="245">
        <v>304</v>
      </c>
      <c r="C2012" s="207">
        <v>44097</v>
      </c>
      <c r="D2012" s="206" t="s">
        <v>3903</v>
      </c>
      <c r="E2012" s="206" t="s">
        <v>3924</v>
      </c>
      <c r="F2012" s="206" t="s">
        <v>3925</v>
      </c>
      <c r="G2012" s="208" t="s">
        <v>561</v>
      </c>
      <c r="H2012" s="285"/>
      <c r="I2012" s="210">
        <v>995500</v>
      </c>
      <c r="J2012" s="434">
        <f t="shared" si="33"/>
        <v>10804298</v>
      </c>
      <c r="K2012" s="212" t="s">
        <v>3940</v>
      </c>
    </row>
    <row r="2013" spans="1:242" hidden="1" x14ac:dyDescent="0.25">
      <c r="B2013" s="245">
        <v>305</v>
      </c>
      <c r="C2013" s="207">
        <v>44097</v>
      </c>
      <c r="D2013" s="206" t="s">
        <v>3904</v>
      </c>
      <c r="E2013" s="206"/>
      <c r="F2013" s="206" t="s">
        <v>3926</v>
      </c>
      <c r="G2013" s="208" t="s">
        <v>2882</v>
      </c>
      <c r="H2013" s="285"/>
      <c r="I2013" s="210">
        <v>1276817</v>
      </c>
      <c r="J2013" s="434">
        <f t="shared" si="33"/>
        <v>9527481</v>
      </c>
      <c r="K2013" s="212" t="s">
        <v>3267</v>
      </c>
    </row>
    <row r="2014" spans="1:242" hidden="1" x14ac:dyDescent="0.25">
      <c r="B2014" s="245">
        <v>306</v>
      </c>
      <c r="C2014" s="207">
        <v>44097</v>
      </c>
      <c r="D2014" s="206" t="s">
        <v>3905</v>
      </c>
      <c r="E2014" s="206"/>
      <c r="F2014" s="206" t="s">
        <v>3927</v>
      </c>
      <c r="G2014" s="208" t="s">
        <v>1885</v>
      </c>
      <c r="H2014" s="285"/>
      <c r="I2014" s="210">
        <v>71386</v>
      </c>
      <c r="J2014" s="434">
        <f t="shared" si="33"/>
        <v>9456095</v>
      </c>
      <c r="K2014" s="212" t="s">
        <v>3267</v>
      </c>
    </row>
    <row r="2015" spans="1:242" hidden="1" x14ac:dyDescent="0.25">
      <c r="B2015" s="245">
        <v>307</v>
      </c>
      <c r="C2015" s="207">
        <v>44098</v>
      </c>
      <c r="D2015" s="206" t="s">
        <v>3906</v>
      </c>
      <c r="E2015" s="206"/>
      <c r="F2015" s="206" t="s">
        <v>3928</v>
      </c>
      <c r="G2015" s="208" t="s">
        <v>1885</v>
      </c>
      <c r="H2015" s="285"/>
      <c r="I2015" s="210">
        <v>160000</v>
      </c>
      <c r="J2015" s="434">
        <f t="shared" si="33"/>
        <v>9296095</v>
      </c>
      <c r="K2015" s="212" t="s">
        <v>3267</v>
      </c>
    </row>
    <row r="2016" spans="1:242" hidden="1" x14ac:dyDescent="0.25">
      <c r="B2016" s="245">
        <v>308</v>
      </c>
      <c r="C2016" s="207">
        <v>44098</v>
      </c>
      <c r="D2016" s="206" t="s">
        <v>3907</v>
      </c>
      <c r="E2016" s="206"/>
      <c r="F2016" s="206" t="s">
        <v>3929</v>
      </c>
      <c r="G2016" s="208" t="s">
        <v>1885</v>
      </c>
      <c r="H2016" s="285"/>
      <c r="I2016" s="210">
        <v>175000</v>
      </c>
      <c r="J2016" s="434">
        <f t="shared" si="33"/>
        <v>9121095</v>
      </c>
      <c r="K2016" s="212" t="s">
        <v>3267</v>
      </c>
    </row>
    <row r="2017" spans="1:242" hidden="1" x14ac:dyDescent="0.25">
      <c r="B2017" s="245">
        <v>309</v>
      </c>
      <c r="C2017" s="207">
        <v>44099</v>
      </c>
      <c r="D2017" s="206" t="s">
        <v>3908</v>
      </c>
      <c r="E2017" s="206" t="s">
        <v>3930</v>
      </c>
      <c r="F2017" s="206" t="s">
        <v>4045</v>
      </c>
      <c r="G2017" s="208" t="s">
        <v>561</v>
      </c>
      <c r="H2017" s="285"/>
      <c r="I2017" s="475">
        <v>790000</v>
      </c>
      <c r="J2017" s="434">
        <f t="shared" si="33"/>
        <v>8331095</v>
      </c>
      <c r="K2017" s="212" t="s">
        <v>4031</v>
      </c>
    </row>
    <row r="2018" spans="1:242" hidden="1" x14ac:dyDescent="0.25">
      <c r="B2018" s="245">
        <v>310</v>
      </c>
      <c r="C2018" s="207">
        <v>44099</v>
      </c>
      <c r="D2018" s="206" t="s">
        <v>3909</v>
      </c>
      <c r="E2018" s="206" t="s">
        <v>3931</v>
      </c>
      <c r="F2018" s="206" t="s">
        <v>4046</v>
      </c>
      <c r="G2018" s="208" t="s">
        <v>561</v>
      </c>
      <c r="H2018" s="285"/>
      <c r="I2018" s="475">
        <v>500000</v>
      </c>
      <c r="J2018" s="434">
        <f t="shared" si="33"/>
        <v>7831095</v>
      </c>
      <c r="K2018" s="212" t="s">
        <v>4032</v>
      </c>
    </row>
    <row r="2019" spans="1:242" hidden="1" x14ac:dyDescent="0.25">
      <c r="B2019" s="245">
        <v>311</v>
      </c>
      <c r="C2019" s="207">
        <v>44099</v>
      </c>
      <c r="D2019" s="206" t="s">
        <v>3910</v>
      </c>
      <c r="E2019" s="206"/>
      <c r="F2019" s="206" t="s">
        <v>3932</v>
      </c>
      <c r="G2019" s="208" t="s">
        <v>1885</v>
      </c>
      <c r="H2019" s="285"/>
      <c r="I2019" s="210">
        <v>100500</v>
      </c>
      <c r="J2019" s="434">
        <f t="shared" si="33"/>
        <v>7730595</v>
      </c>
      <c r="K2019" s="212" t="s">
        <v>3267</v>
      </c>
    </row>
    <row r="2020" spans="1:242" hidden="1" x14ac:dyDescent="0.25">
      <c r="B2020" s="245">
        <v>312</v>
      </c>
      <c r="C2020" s="207">
        <v>44099</v>
      </c>
      <c r="D2020" s="206" t="s">
        <v>3911</v>
      </c>
      <c r="E2020" s="206"/>
      <c r="F2020" s="206" t="s">
        <v>3933</v>
      </c>
      <c r="G2020" s="208" t="s">
        <v>1885</v>
      </c>
      <c r="H2020" s="285"/>
      <c r="I2020" s="210">
        <v>94700</v>
      </c>
      <c r="J2020" s="434">
        <f t="shared" si="33"/>
        <v>7635895</v>
      </c>
      <c r="K2020" s="212" t="s">
        <v>3267</v>
      </c>
    </row>
    <row r="2021" spans="1:242" hidden="1" x14ac:dyDescent="0.25">
      <c r="B2021" s="245">
        <v>313</v>
      </c>
      <c r="C2021" s="207">
        <v>44099</v>
      </c>
      <c r="D2021" s="206" t="s">
        <v>3912</v>
      </c>
      <c r="E2021" s="206"/>
      <c r="F2021" s="206" t="s">
        <v>3934</v>
      </c>
      <c r="G2021" s="208" t="s">
        <v>1885</v>
      </c>
      <c r="H2021" s="285"/>
      <c r="I2021" s="210">
        <v>76900</v>
      </c>
      <c r="J2021" s="434">
        <f t="shared" si="33"/>
        <v>7558995</v>
      </c>
      <c r="K2021" s="212" t="s">
        <v>3267</v>
      </c>
    </row>
    <row r="2022" spans="1:242" hidden="1" x14ac:dyDescent="0.25">
      <c r="B2022" s="245">
        <v>314</v>
      </c>
      <c r="C2022" s="207">
        <v>44099</v>
      </c>
      <c r="D2022" s="206" t="s">
        <v>3913</v>
      </c>
      <c r="E2022" s="206"/>
      <c r="F2022" s="206" t="s">
        <v>3935</v>
      </c>
      <c r="G2022" s="208" t="s">
        <v>1885</v>
      </c>
      <c r="H2022" s="285"/>
      <c r="I2022" s="210">
        <v>78700</v>
      </c>
      <c r="J2022" s="434">
        <f t="shared" si="33"/>
        <v>7480295</v>
      </c>
      <c r="K2022" s="212" t="s">
        <v>3267</v>
      </c>
    </row>
    <row r="2023" spans="1:242" hidden="1" x14ac:dyDescent="0.25">
      <c r="B2023" s="245">
        <v>315</v>
      </c>
      <c r="C2023" s="207">
        <v>44099</v>
      </c>
      <c r="D2023" s="206" t="s">
        <v>3914</v>
      </c>
      <c r="E2023" s="206"/>
      <c r="F2023" s="206" t="s">
        <v>3936</v>
      </c>
      <c r="G2023" s="208" t="s">
        <v>1885</v>
      </c>
      <c r="H2023" s="285"/>
      <c r="I2023" s="210">
        <v>47700</v>
      </c>
      <c r="J2023" s="434">
        <f t="shared" si="33"/>
        <v>7432595</v>
      </c>
      <c r="K2023" s="212" t="s">
        <v>3267</v>
      </c>
    </row>
    <row r="2024" spans="1:242" hidden="1" x14ac:dyDescent="0.25">
      <c r="B2024" s="245">
        <v>316</v>
      </c>
      <c r="C2024" s="207">
        <v>44099</v>
      </c>
      <c r="D2024" s="206" t="s">
        <v>3915</v>
      </c>
      <c r="E2024" s="206"/>
      <c r="F2024" s="206" t="s">
        <v>3937</v>
      </c>
      <c r="G2024" s="208" t="s">
        <v>1885</v>
      </c>
      <c r="H2024" s="285"/>
      <c r="I2024" s="210">
        <v>68000</v>
      </c>
      <c r="J2024" s="434">
        <f t="shared" si="33"/>
        <v>7364595</v>
      </c>
      <c r="K2024" s="212" t="s">
        <v>3267</v>
      </c>
    </row>
    <row r="2025" spans="1:242" hidden="1" x14ac:dyDescent="0.25">
      <c r="B2025" s="245">
        <v>317</v>
      </c>
      <c r="C2025" s="207">
        <v>44100</v>
      </c>
      <c r="D2025" s="206" t="s">
        <v>3916</v>
      </c>
      <c r="E2025" s="206"/>
      <c r="F2025" s="206" t="s">
        <v>3925</v>
      </c>
      <c r="G2025" s="208" t="s">
        <v>561</v>
      </c>
      <c r="H2025" s="285"/>
      <c r="I2025" s="210">
        <v>39500</v>
      </c>
      <c r="J2025" s="434">
        <f t="shared" si="33"/>
        <v>7325095</v>
      </c>
      <c r="K2025" s="212" t="s">
        <v>3941</v>
      </c>
    </row>
    <row r="2026" spans="1:242" hidden="1" x14ac:dyDescent="0.25">
      <c r="B2026" s="245">
        <v>318</v>
      </c>
      <c r="C2026" s="207">
        <v>44100</v>
      </c>
      <c r="D2026" s="206" t="s">
        <v>3917</v>
      </c>
      <c r="E2026" s="206"/>
      <c r="F2026" s="206" t="s">
        <v>3938</v>
      </c>
      <c r="G2026" s="208" t="s">
        <v>343</v>
      </c>
      <c r="H2026" s="285">
        <v>825500</v>
      </c>
      <c r="I2026" s="210"/>
      <c r="J2026" s="434">
        <f t="shared" si="33"/>
        <v>8150595</v>
      </c>
      <c r="K2026" s="212" t="s">
        <v>3942</v>
      </c>
    </row>
    <row r="2027" spans="1:242" hidden="1" x14ac:dyDescent="0.25">
      <c r="B2027" s="245">
        <v>319</v>
      </c>
      <c r="C2027" s="207">
        <v>44100</v>
      </c>
      <c r="D2027" s="206" t="s">
        <v>3918</v>
      </c>
      <c r="E2027" s="206"/>
      <c r="F2027" s="206" t="s">
        <v>3939</v>
      </c>
      <c r="G2027" s="208" t="s">
        <v>343</v>
      </c>
      <c r="H2027" s="285"/>
      <c r="I2027" s="210">
        <v>996000</v>
      </c>
      <c r="J2027" s="434">
        <f t="shared" si="33"/>
        <v>7154595</v>
      </c>
      <c r="K2027" s="212" t="s">
        <v>3267</v>
      </c>
    </row>
    <row r="2028" spans="1:242" s="566" customFormat="1" hidden="1" x14ac:dyDescent="0.25">
      <c r="A2028" s="488"/>
      <c r="B2028" s="481">
        <v>320</v>
      </c>
      <c r="C2028" s="428">
        <v>44102</v>
      </c>
      <c r="D2028" s="429" t="s">
        <v>3950</v>
      </c>
      <c r="E2028" s="429"/>
      <c r="F2028" s="429"/>
      <c r="G2028" s="430"/>
      <c r="H2028" s="427">
        <v>11730405</v>
      </c>
      <c r="I2028" s="431"/>
      <c r="J2028" s="434">
        <f t="shared" si="33"/>
        <v>18885000</v>
      </c>
      <c r="K2028" s="446" t="s">
        <v>3695</v>
      </c>
      <c r="L2028" s="530"/>
      <c r="M2028" s="488"/>
      <c r="N2028" s="530"/>
      <c r="O2028" s="530"/>
      <c r="P2028" s="530"/>
      <c r="Q2028" s="530"/>
      <c r="R2028" s="530"/>
      <c r="S2028" s="530"/>
      <c r="T2028" s="530"/>
      <c r="U2028" s="530"/>
      <c r="V2028" s="530"/>
      <c r="W2028" s="530"/>
      <c r="X2028" s="530"/>
      <c r="Y2028" s="530"/>
      <c r="Z2028" s="530"/>
      <c r="AA2028" s="530"/>
      <c r="AB2028" s="530"/>
      <c r="AC2028" s="530"/>
      <c r="AD2028" s="530"/>
      <c r="AE2028" s="530"/>
      <c r="AF2028" s="530"/>
      <c r="AG2028" s="530"/>
      <c r="AH2028" s="530"/>
      <c r="AI2028" s="530"/>
      <c r="AJ2028" s="488"/>
      <c r="AK2028" s="488"/>
      <c r="AL2028" s="488"/>
      <c r="AM2028" s="488"/>
      <c r="AN2028" s="488"/>
      <c r="AO2028" s="488"/>
      <c r="AP2028" s="488"/>
      <c r="AQ2028" s="488"/>
      <c r="AR2028" s="488"/>
      <c r="AS2028" s="488"/>
      <c r="AT2028" s="488"/>
      <c r="AU2028" s="488"/>
      <c r="AV2028" s="488"/>
      <c r="AW2028" s="488"/>
      <c r="AX2028" s="488"/>
      <c r="AY2028" s="488"/>
      <c r="AZ2028" s="488"/>
      <c r="BA2028" s="488"/>
      <c r="BB2028" s="488"/>
      <c r="BC2028" s="488"/>
      <c r="BD2028" s="488"/>
      <c r="BE2028" s="488"/>
      <c r="BF2028" s="488"/>
      <c r="BG2028" s="488"/>
      <c r="BH2028" s="488"/>
      <c r="BI2028" s="488"/>
      <c r="BJ2028" s="488"/>
      <c r="BK2028" s="488"/>
      <c r="BL2028" s="488"/>
      <c r="BM2028" s="488"/>
      <c r="BN2028" s="488"/>
      <c r="BO2028" s="488"/>
      <c r="BP2028" s="488"/>
      <c r="BQ2028" s="488"/>
      <c r="BR2028" s="488"/>
      <c r="BS2028" s="488"/>
      <c r="BT2028" s="488"/>
      <c r="BU2028" s="488"/>
      <c r="BV2028" s="488"/>
      <c r="BW2028" s="488"/>
      <c r="BX2028" s="488"/>
      <c r="BY2028" s="488"/>
      <c r="BZ2028" s="488"/>
      <c r="CA2028" s="488"/>
      <c r="CB2028" s="488"/>
      <c r="CC2028" s="488"/>
      <c r="CD2028" s="488"/>
      <c r="CE2028" s="488"/>
      <c r="CF2028" s="488"/>
      <c r="CG2028" s="488"/>
      <c r="CH2028" s="488"/>
      <c r="CI2028" s="488"/>
      <c r="CJ2028" s="488"/>
      <c r="CK2028" s="488"/>
      <c r="CL2028" s="488"/>
      <c r="CM2028" s="488"/>
      <c r="CN2028" s="488"/>
      <c r="CO2028" s="488"/>
      <c r="CP2028" s="488"/>
      <c r="CQ2028" s="488"/>
      <c r="CR2028" s="488"/>
      <c r="CS2028" s="488"/>
      <c r="CT2028" s="488"/>
      <c r="CU2028" s="488"/>
      <c r="CV2028" s="488"/>
      <c r="CW2028" s="488"/>
      <c r="CX2028" s="488"/>
      <c r="CY2028" s="488"/>
      <c r="CZ2028" s="488"/>
      <c r="DA2028" s="488"/>
      <c r="DB2028" s="488"/>
      <c r="DC2028" s="488"/>
      <c r="DD2028" s="488"/>
      <c r="DE2028" s="488"/>
      <c r="DF2028" s="488"/>
      <c r="DG2028" s="488"/>
      <c r="DH2028" s="488"/>
      <c r="DI2028" s="488"/>
      <c r="DJ2028" s="488"/>
      <c r="DK2028" s="488"/>
      <c r="DL2028" s="488"/>
      <c r="DM2028" s="488"/>
      <c r="DN2028" s="488"/>
      <c r="DO2028" s="488"/>
      <c r="DP2028" s="488"/>
      <c r="DQ2028" s="488"/>
      <c r="DR2028" s="488"/>
      <c r="DS2028" s="488"/>
      <c r="DT2028" s="488"/>
      <c r="DU2028" s="488"/>
      <c r="DV2028" s="488"/>
      <c r="DW2028" s="488"/>
      <c r="DX2028" s="488"/>
      <c r="DY2028" s="488"/>
      <c r="DZ2028" s="488"/>
      <c r="EA2028" s="488"/>
      <c r="EB2028" s="488"/>
      <c r="EC2028" s="488"/>
      <c r="ED2028" s="488"/>
      <c r="EE2028" s="488"/>
      <c r="EF2028" s="488"/>
      <c r="EG2028" s="488"/>
      <c r="EH2028" s="488"/>
      <c r="EI2028" s="488"/>
      <c r="EJ2028" s="488"/>
      <c r="EK2028" s="488"/>
      <c r="EL2028" s="488"/>
      <c r="EM2028" s="488"/>
      <c r="EN2028" s="488"/>
      <c r="EO2028" s="488"/>
      <c r="EP2028" s="488"/>
      <c r="EQ2028" s="488"/>
      <c r="ER2028" s="488"/>
      <c r="ES2028" s="488"/>
      <c r="ET2028" s="488"/>
      <c r="EU2028" s="488"/>
      <c r="EV2028" s="488"/>
      <c r="EW2028" s="488"/>
      <c r="EX2028" s="488"/>
      <c r="EY2028" s="488"/>
      <c r="EZ2028" s="488"/>
      <c r="FA2028" s="488"/>
      <c r="FB2028" s="488"/>
      <c r="FC2028" s="488"/>
      <c r="FD2028" s="488"/>
      <c r="FE2028" s="488"/>
      <c r="FF2028" s="488"/>
      <c r="FG2028" s="488"/>
      <c r="FH2028" s="488"/>
      <c r="FI2028" s="488"/>
      <c r="FJ2028" s="488"/>
      <c r="FK2028" s="488"/>
      <c r="FL2028" s="488"/>
      <c r="FM2028" s="488"/>
      <c r="FN2028" s="488"/>
      <c r="FO2028" s="488"/>
      <c r="FP2028" s="488"/>
      <c r="FQ2028" s="488"/>
      <c r="FR2028" s="488"/>
      <c r="FS2028" s="488"/>
      <c r="FT2028" s="488"/>
      <c r="FU2028" s="488"/>
      <c r="FV2028" s="488"/>
      <c r="FW2028" s="488"/>
      <c r="FX2028" s="488"/>
      <c r="FY2028" s="488"/>
      <c r="FZ2028" s="488"/>
      <c r="GA2028" s="488"/>
      <c r="GB2028" s="488"/>
      <c r="GC2028" s="488"/>
      <c r="GD2028" s="488"/>
      <c r="GE2028" s="488"/>
      <c r="GF2028" s="488"/>
      <c r="GG2028" s="488"/>
      <c r="GH2028" s="488"/>
      <c r="GI2028" s="488"/>
      <c r="GJ2028" s="488"/>
      <c r="GK2028" s="488"/>
      <c r="GL2028" s="488"/>
      <c r="GM2028" s="488"/>
      <c r="GN2028" s="488"/>
      <c r="GO2028" s="488"/>
      <c r="GP2028" s="488"/>
      <c r="GQ2028" s="488"/>
      <c r="GR2028" s="488"/>
      <c r="GS2028" s="488"/>
      <c r="GT2028" s="488"/>
      <c r="GU2028" s="488"/>
      <c r="GV2028" s="488"/>
      <c r="GW2028" s="488"/>
      <c r="GX2028" s="488"/>
      <c r="GY2028" s="488"/>
      <c r="GZ2028" s="488"/>
      <c r="HA2028" s="488"/>
      <c r="HB2028" s="488"/>
      <c r="HC2028" s="488"/>
      <c r="HD2028" s="488"/>
      <c r="HE2028" s="488"/>
      <c r="HF2028" s="488"/>
      <c r="HG2028" s="488"/>
      <c r="HH2028" s="488"/>
      <c r="HI2028" s="488"/>
      <c r="HJ2028" s="488"/>
      <c r="HK2028" s="488"/>
      <c r="HL2028" s="488"/>
      <c r="HM2028" s="488"/>
      <c r="HN2028" s="488"/>
      <c r="HO2028" s="488"/>
      <c r="HP2028" s="488"/>
      <c r="HQ2028" s="488"/>
      <c r="HR2028" s="488"/>
      <c r="HS2028" s="488"/>
      <c r="HT2028" s="488"/>
      <c r="HU2028" s="488"/>
      <c r="HV2028" s="488"/>
      <c r="HW2028" s="488"/>
      <c r="HX2028" s="488"/>
      <c r="HY2028" s="488"/>
      <c r="HZ2028" s="488"/>
      <c r="IA2028" s="488"/>
      <c r="IB2028" s="488"/>
      <c r="IC2028" s="488"/>
      <c r="ID2028" s="488"/>
      <c r="IE2028" s="488"/>
      <c r="IF2028" s="488"/>
      <c r="IG2028" s="488"/>
      <c r="IH2028" s="488"/>
    </row>
    <row r="2029" spans="1:242" hidden="1" x14ac:dyDescent="0.25">
      <c r="B2029" s="245">
        <v>321</v>
      </c>
      <c r="C2029" s="207">
        <v>44102</v>
      </c>
      <c r="D2029" s="206" t="s">
        <v>3951</v>
      </c>
      <c r="E2029" s="206"/>
      <c r="F2029" s="206" t="s">
        <v>3969</v>
      </c>
      <c r="G2029" s="208" t="s">
        <v>3138</v>
      </c>
      <c r="H2029" s="285"/>
      <c r="I2029" s="210">
        <v>468000</v>
      </c>
      <c r="J2029" s="434">
        <f t="shared" si="33"/>
        <v>18417000</v>
      </c>
      <c r="K2029" s="212" t="s">
        <v>3267</v>
      </c>
    </row>
    <row r="2030" spans="1:242" hidden="1" x14ac:dyDescent="0.25">
      <c r="B2030" s="245">
        <v>322</v>
      </c>
      <c r="C2030" s="207">
        <v>44102</v>
      </c>
      <c r="D2030" s="206" t="s">
        <v>3952</v>
      </c>
      <c r="E2030" s="206"/>
      <c r="F2030" s="206" t="s">
        <v>3970</v>
      </c>
      <c r="G2030" s="208" t="s">
        <v>3138</v>
      </c>
      <c r="H2030" s="285"/>
      <c r="I2030" s="210">
        <v>1352800</v>
      </c>
      <c r="J2030" s="434">
        <f t="shared" si="33"/>
        <v>17064200</v>
      </c>
      <c r="K2030" s="212" t="s">
        <v>3267</v>
      </c>
    </row>
    <row r="2031" spans="1:242" hidden="1" x14ac:dyDescent="0.25">
      <c r="B2031" s="245">
        <v>323</v>
      </c>
      <c r="C2031" s="207">
        <v>44103</v>
      </c>
      <c r="D2031" s="206" t="s">
        <v>3953</v>
      </c>
      <c r="E2031" s="206"/>
      <c r="F2031" s="206" t="s">
        <v>3971</v>
      </c>
      <c r="G2031" s="208" t="s">
        <v>2875</v>
      </c>
      <c r="H2031" s="285"/>
      <c r="I2031" s="210">
        <v>87000</v>
      </c>
      <c r="J2031" s="434">
        <f t="shared" si="33"/>
        <v>16977200</v>
      </c>
      <c r="K2031" s="212" t="s">
        <v>3987</v>
      </c>
    </row>
    <row r="2032" spans="1:242" hidden="1" x14ac:dyDescent="0.25">
      <c r="B2032" s="245">
        <v>324</v>
      </c>
      <c r="C2032" s="207">
        <v>44103</v>
      </c>
      <c r="D2032" s="206" t="s">
        <v>3954</v>
      </c>
      <c r="E2032" s="206"/>
      <c r="F2032" s="206" t="s">
        <v>3972</v>
      </c>
      <c r="G2032" s="208" t="s">
        <v>1816</v>
      </c>
      <c r="H2032" s="285"/>
      <c r="I2032" s="210">
        <v>1360000</v>
      </c>
      <c r="J2032" s="434">
        <f t="shared" si="33"/>
        <v>15617200</v>
      </c>
      <c r="K2032" s="212" t="s">
        <v>3267</v>
      </c>
    </row>
    <row r="2033" spans="2:11" s="511" customFormat="1" hidden="1" x14ac:dyDescent="0.25">
      <c r="B2033" s="245">
        <v>325</v>
      </c>
      <c r="C2033" s="207">
        <v>44103</v>
      </c>
      <c r="D2033" s="206" t="s">
        <v>3955</v>
      </c>
      <c r="E2033" s="206"/>
      <c r="F2033" s="206" t="s">
        <v>3973</v>
      </c>
      <c r="G2033" s="208" t="s">
        <v>2875</v>
      </c>
      <c r="H2033" s="285"/>
      <c r="I2033" s="210">
        <v>500000</v>
      </c>
      <c r="J2033" s="434">
        <f t="shared" si="33"/>
        <v>15117200</v>
      </c>
      <c r="K2033" s="212" t="s">
        <v>3267</v>
      </c>
    </row>
    <row r="2034" spans="2:11" s="511" customFormat="1" hidden="1" x14ac:dyDescent="0.25">
      <c r="B2034" s="245">
        <v>326</v>
      </c>
      <c r="C2034" s="207">
        <v>44104</v>
      </c>
      <c r="D2034" s="206" t="s">
        <v>3956</v>
      </c>
      <c r="E2034" s="206"/>
      <c r="F2034" s="206" t="s">
        <v>3974</v>
      </c>
      <c r="G2034" s="208" t="s">
        <v>2891</v>
      </c>
      <c r="H2034" s="285"/>
      <c r="I2034" s="210">
        <v>2630257</v>
      </c>
      <c r="J2034" s="434">
        <f t="shared" si="33"/>
        <v>12486943</v>
      </c>
      <c r="K2034" s="212" t="s">
        <v>3267</v>
      </c>
    </row>
    <row r="2035" spans="2:11" s="511" customFormat="1" hidden="1" x14ac:dyDescent="0.25">
      <c r="B2035" s="245">
        <v>327</v>
      </c>
      <c r="C2035" s="207">
        <v>44104</v>
      </c>
      <c r="D2035" s="206" t="s">
        <v>3957</v>
      </c>
      <c r="E2035" s="206"/>
      <c r="F2035" s="206" t="s">
        <v>3975</v>
      </c>
      <c r="G2035" s="208" t="s">
        <v>787</v>
      </c>
      <c r="H2035" s="285"/>
      <c r="I2035" s="210">
        <v>246168</v>
      </c>
      <c r="J2035" s="434">
        <f t="shared" si="33"/>
        <v>12240775</v>
      </c>
      <c r="K2035" s="212" t="s">
        <v>3988</v>
      </c>
    </row>
    <row r="2036" spans="2:11" s="511" customFormat="1" hidden="1" x14ac:dyDescent="0.25">
      <c r="B2036" s="245">
        <v>328</v>
      </c>
      <c r="C2036" s="207">
        <v>44104</v>
      </c>
      <c r="D2036" s="206" t="s">
        <v>3958</v>
      </c>
      <c r="E2036" s="206"/>
      <c r="F2036" s="206" t="s">
        <v>3976</v>
      </c>
      <c r="G2036" s="208" t="s">
        <v>2320</v>
      </c>
      <c r="H2036" s="285">
        <v>74000</v>
      </c>
      <c r="I2036" s="210"/>
      <c r="J2036" s="434">
        <f t="shared" si="33"/>
        <v>12314775</v>
      </c>
      <c r="K2036" s="212" t="s">
        <v>3989</v>
      </c>
    </row>
    <row r="2037" spans="2:11" s="511" customFormat="1" hidden="1" x14ac:dyDescent="0.25">
      <c r="B2037" s="245">
        <v>329</v>
      </c>
      <c r="C2037" s="207">
        <v>44104</v>
      </c>
      <c r="D2037" s="206" t="s">
        <v>3959</v>
      </c>
      <c r="E2037" s="206"/>
      <c r="F2037" s="206" t="s">
        <v>3977</v>
      </c>
      <c r="G2037" s="208" t="s">
        <v>2320</v>
      </c>
      <c r="H2037" s="285"/>
      <c r="I2037" s="210">
        <v>805000</v>
      </c>
      <c r="J2037" s="434">
        <f t="shared" si="33"/>
        <v>11509775</v>
      </c>
      <c r="K2037" s="212" t="s">
        <v>3267</v>
      </c>
    </row>
    <row r="2038" spans="2:11" s="511" customFormat="1" hidden="1" x14ac:dyDescent="0.25">
      <c r="B2038" s="245">
        <v>330</v>
      </c>
      <c r="C2038" s="207">
        <v>44104</v>
      </c>
      <c r="D2038" s="206" t="s">
        <v>3960</v>
      </c>
      <c r="E2038" s="206" t="s">
        <v>3978</v>
      </c>
      <c r="F2038" s="206" t="s">
        <v>4029</v>
      </c>
      <c r="G2038" s="208" t="s">
        <v>3592</v>
      </c>
      <c r="H2038" s="285"/>
      <c r="I2038" s="475">
        <v>2000000</v>
      </c>
      <c r="J2038" s="434">
        <f t="shared" si="33"/>
        <v>9509775</v>
      </c>
      <c r="K2038" s="212" t="s">
        <v>4033</v>
      </c>
    </row>
    <row r="2039" spans="2:11" s="511" customFormat="1" hidden="1" x14ac:dyDescent="0.25">
      <c r="B2039" s="245">
        <v>331</v>
      </c>
      <c r="C2039" s="207">
        <v>44106</v>
      </c>
      <c r="D2039" s="206" t="s">
        <v>3961</v>
      </c>
      <c r="E2039" s="206"/>
      <c r="F2039" s="206" t="s">
        <v>3979</v>
      </c>
      <c r="G2039" s="208" t="s">
        <v>1885</v>
      </c>
      <c r="H2039" s="285"/>
      <c r="I2039" s="210">
        <v>71300</v>
      </c>
      <c r="J2039" s="434">
        <f t="shared" si="33"/>
        <v>9438475</v>
      </c>
      <c r="K2039" s="212" t="s">
        <v>3267</v>
      </c>
    </row>
    <row r="2040" spans="2:11" s="511" customFormat="1" hidden="1" x14ac:dyDescent="0.25">
      <c r="B2040" s="245">
        <v>332</v>
      </c>
      <c r="C2040" s="207">
        <v>44106</v>
      </c>
      <c r="D2040" s="206" t="s">
        <v>3962</v>
      </c>
      <c r="E2040" s="206"/>
      <c r="F2040" s="206" t="s">
        <v>3980</v>
      </c>
      <c r="G2040" s="208" t="s">
        <v>1885</v>
      </c>
      <c r="H2040" s="285"/>
      <c r="I2040" s="210">
        <v>74700</v>
      </c>
      <c r="J2040" s="434">
        <f t="shared" si="33"/>
        <v>9363775</v>
      </c>
      <c r="K2040" s="212" t="s">
        <v>3267</v>
      </c>
    </row>
    <row r="2041" spans="2:11" s="511" customFormat="1" hidden="1" x14ac:dyDescent="0.25">
      <c r="B2041" s="245">
        <v>333</v>
      </c>
      <c r="C2041" s="207">
        <v>44106</v>
      </c>
      <c r="D2041" s="206" t="s">
        <v>3963</v>
      </c>
      <c r="E2041" s="206"/>
      <c r="F2041" s="206" t="s">
        <v>3981</v>
      </c>
      <c r="G2041" s="208" t="s">
        <v>1885</v>
      </c>
      <c r="H2041" s="285"/>
      <c r="I2041" s="210">
        <v>48800</v>
      </c>
      <c r="J2041" s="434">
        <f t="shared" si="33"/>
        <v>9314975</v>
      </c>
      <c r="K2041" s="212" t="s">
        <v>3267</v>
      </c>
    </row>
    <row r="2042" spans="2:11" s="511" customFormat="1" hidden="1" x14ac:dyDescent="0.25">
      <c r="B2042" s="245">
        <v>334</v>
      </c>
      <c r="C2042" s="207">
        <v>44106</v>
      </c>
      <c r="D2042" s="206" t="s">
        <v>3964</v>
      </c>
      <c r="E2042" s="206"/>
      <c r="F2042" s="206" t="s">
        <v>3982</v>
      </c>
      <c r="G2042" s="208" t="s">
        <v>1885</v>
      </c>
      <c r="H2042" s="285"/>
      <c r="I2042" s="210">
        <v>84700</v>
      </c>
      <c r="J2042" s="434">
        <f t="shared" si="33"/>
        <v>9230275</v>
      </c>
      <c r="K2042" s="212" t="s">
        <v>3267</v>
      </c>
    </row>
    <row r="2043" spans="2:11" s="511" customFormat="1" hidden="1" x14ac:dyDescent="0.25">
      <c r="B2043" s="245">
        <v>335</v>
      </c>
      <c r="C2043" s="207">
        <v>44106</v>
      </c>
      <c r="D2043" s="206" t="s">
        <v>3965</v>
      </c>
      <c r="E2043" s="206"/>
      <c r="F2043" s="206" t="s">
        <v>3983</v>
      </c>
      <c r="G2043" s="208" t="s">
        <v>1885</v>
      </c>
      <c r="H2043" s="285"/>
      <c r="I2043" s="210">
        <v>50600</v>
      </c>
      <c r="J2043" s="434">
        <f t="shared" si="33"/>
        <v>9179675</v>
      </c>
      <c r="K2043" s="212" t="s">
        <v>3267</v>
      </c>
    </row>
    <row r="2044" spans="2:11" s="511" customFormat="1" hidden="1" x14ac:dyDescent="0.25">
      <c r="B2044" s="245">
        <v>336</v>
      </c>
      <c r="C2044" s="207">
        <v>44106</v>
      </c>
      <c r="D2044" s="206" t="s">
        <v>3966</v>
      </c>
      <c r="E2044" s="206"/>
      <c r="F2044" s="206" t="s">
        <v>3984</v>
      </c>
      <c r="G2044" s="208" t="s">
        <v>1885</v>
      </c>
      <c r="H2044" s="285"/>
      <c r="I2044" s="210">
        <v>450000</v>
      </c>
      <c r="J2044" s="434">
        <f t="shared" si="33"/>
        <v>8729675</v>
      </c>
      <c r="K2044" s="212" t="s">
        <v>3267</v>
      </c>
    </row>
    <row r="2045" spans="2:11" s="511" customFormat="1" hidden="1" x14ac:dyDescent="0.25">
      <c r="B2045" s="245">
        <v>337</v>
      </c>
      <c r="C2045" s="207">
        <v>44106</v>
      </c>
      <c r="D2045" s="206" t="s">
        <v>3967</v>
      </c>
      <c r="E2045" s="206"/>
      <c r="F2045" s="206" t="s">
        <v>3985</v>
      </c>
      <c r="G2045" s="208" t="s">
        <v>1885</v>
      </c>
      <c r="H2045" s="285"/>
      <c r="I2045" s="210">
        <v>38000</v>
      </c>
      <c r="J2045" s="434">
        <f t="shared" si="33"/>
        <v>8691675</v>
      </c>
      <c r="K2045" s="212" t="s">
        <v>3267</v>
      </c>
    </row>
    <row r="2046" spans="2:11" s="511" customFormat="1" hidden="1" x14ac:dyDescent="0.25">
      <c r="B2046" s="245">
        <v>338</v>
      </c>
      <c r="C2046" s="207">
        <v>44106</v>
      </c>
      <c r="D2046" s="206" t="s">
        <v>3968</v>
      </c>
      <c r="E2046" s="206"/>
      <c r="F2046" s="206" t="s">
        <v>3986</v>
      </c>
      <c r="G2046" s="208" t="s">
        <v>1885</v>
      </c>
      <c r="H2046" s="285"/>
      <c r="I2046" s="210">
        <v>47375</v>
      </c>
      <c r="J2046" s="434">
        <f t="shared" si="33"/>
        <v>8644300</v>
      </c>
      <c r="K2046" s="212" t="s">
        <v>3267</v>
      </c>
    </row>
    <row r="2047" spans="2:11" s="511" customFormat="1" hidden="1" x14ac:dyDescent="0.25">
      <c r="B2047" s="245">
        <v>339</v>
      </c>
      <c r="C2047" s="207">
        <v>44107</v>
      </c>
      <c r="D2047" s="206" t="s">
        <v>3993</v>
      </c>
      <c r="E2047" s="206" t="s">
        <v>4042</v>
      </c>
      <c r="F2047" s="206" t="s">
        <v>4025</v>
      </c>
      <c r="G2047" s="208" t="s">
        <v>681</v>
      </c>
      <c r="H2047" s="285"/>
      <c r="I2047" s="210">
        <v>256000</v>
      </c>
      <c r="J2047" s="434">
        <f t="shared" si="33"/>
        <v>8388300</v>
      </c>
      <c r="K2047" s="212" t="s">
        <v>4034</v>
      </c>
    </row>
    <row r="2048" spans="2:11" s="511" customFormat="1" hidden="1" x14ac:dyDescent="0.25">
      <c r="B2048" s="245">
        <v>340</v>
      </c>
      <c r="C2048" s="207">
        <v>44107</v>
      </c>
      <c r="D2048" s="206" t="s">
        <v>3994</v>
      </c>
      <c r="E2048" s="206"/>
      <c r="F2048" s="206" t="s">
        <v>4023</v>
      </c>
      <c r="G2048" s="208" t="s">
        <v>343</v>
      </c>
      <c r="H2048" s="285"/>
      <c r="I2048" s="210">
        <v>613000</v>
      </c>
      <c r="J2048" s="434">
        <f t="shared" si="33"/>
        <v>7775300</v>
      </c>
      <c r="K2048" s="212" t="s">
        <v>3267</v>
      </c>
    </row>
    <row r="2049" spans="1:242" s="566" customFormat="1" hidden="1" x14ac:dyDescent="0.25">
      <c r="A2049" s="488"/>
      <c r="B2049" s="481">
        <v>341</v>
      </c>
      <c r="C2049" s="428">
        <v>44109</v>
      </c>
      <c r="D2049" s="429" t="s">
        <v>3995</v>
      </c>
      <c r="E2049" s="429"/>
      <c r="F2049" s="429"/>
      <c r="G2049" s="430"/>
      <c r="H2049" s="427">
        <v>11315700</v>
      </c>
      <c r="I2049" s="487"/>
      <c r="J2049" s="434">
        <f t="shared" si="33"/>
        <v>19091000</v>
      </c>
      <c r="K2049" s="446" t="s">
        <v>3695</v>
      </c>
      <c r="L2049" s="530"/>
      <c r="M2049" s="488"/>
      <c r="N2049" s="530"/>
      <c r="O2049" s="530"/>
      <c r="P2049" s="530"/>
      <c r="Q2049" s="530"/>
      <c r="R2049" s="530"/>
      <c r="S2049" s="530"/>
      <c r="T2049" s="530"/>
      <c r="U2049" s="530"/>
      <c r="V2049" s="530"/>
      <c r="W2049" s="530"/>
      <c r="X2049" s="530"/>
      <c r="Y2049" s="530"/>
      <c r="Z2049" s="530"/>
      <c r="AA2049" s="530"/>
      <c r="AB2049" s="530"/>
      <c r="AC2049" s="530"/>
      <c r="AD2049" s="530"/>
      <c r="AE2049" s="530"/>
      <c r="AF2049" s="530"/>
      <c r="AG2049" s="530"/>
      <c r="AH2049" s="530"/>
      <c r="AI2049" s="530"/>
      <c r="AJ2049" s="488"/>
      <c r="AK2049" s="488"/>
      <c r="AL2049" s="488"/>
      <c r="AM2049" s="488"/>
      <c r="AN2049" s="488"/>
      <c r="AO2049" s="488"/>
      <c r="AP2049" s="488"/>
      <c r="AQ2049" s="488"/>
      <c r="AR2049" s="488"/>
      <c r="AS2049" s="488"/>
      <c r="AT2049" s="488"/>
      <c r="AU2049" s="488"/>
      <c r="AV2049" s="488"/>
      <c r="AW2049" s="488"/>
      <c r="AX2049" s="488"/>
      <c r="AY2049" s="488"/>
      <c r="AZ2049" s="488"/>
      <c r="BA2049" s="488"/>
      <c r="BB2049" s="488"/>
      <c r="BC2049" s="488"/>
      <c r="BD2049" s="488"/>
      <c r="BE2049" s="488"/>
      <c r="BF2049" s="488"/>
      <c r="BG2049" s="488"/>
      <c r="BH2049" s="488"/>
      <c r="BI2049" s="488"/>
      <c r="BJ2049" s="488"/>
      <c r="BK2049" s="488"/>
      <c r="BL2049" s="488"/>
      <c r="BM2049" s="488"/>
      <c r="BN2049" s="488"/>
      <c r="BO2049" s="488"/>
      <c r="BP2049" s="488"/>
      <c r="BQ2049" s="488"/>
      <c r="BR2049" s="488"/>
      <c r="BS2049" s="488"/>
      <c r="BT2049" s="488"/>
      <c r="BU2049" s="488"/>
      <c r="BV2049" s="488"/>
      <c r="BW2049" s="488"/>
      <c r="BX2049" s="488"/>
      <c r="BY2049" s="488"/>
      <c r="BZ2049" s="488"/>
      <c r="CA2049" s="488"/>
      <c r="CB2049" s="488"/>
      <c r="CC2049" s="488"/>
      <c r="CD2049" s="488"/>
      <c r="CE2049" s="488"/>
      <c r="CF2049" s="488"/>
      <c r="CG2049" s="488"/>
      <c r="CH2049" s="488"/>
      <c r="CI2049" s="488"/>
      <c r="CJ2049" s="488"/>
      <c r="CK2049" s="488"/>
      <c r="CL2049" s="488"/>
      <c r="CM2049" s="488"/>
      <c r="CN2049" s="488"/>
      <c r="CO2049" s="488"/>
      <c r="CP2049" s="488"/>
      <c r="CQ2049" s="488"/>
      <c r="CR2049" s="488"/>
      <c r="CS2049" s="488"/>
      <c r="CT2049" s="488"/>
      <c r="CU2049" s="488"/>
      <c r="CV2049" s="488"/>
      <c r="CW2049" s="488"/>
      <c r="CX2049" s="488"/>
      <c r="CY2049" s="488"/>
      <c r="CZ2049" s="488"/>
      <c r="DA2049" s="488"/>
      <c r="DB2049" s="488"/>
      <c r="DC2049" s="488"/>
      <c r="DD2049" s="488"/>
      <c r="DE2049" s="488"/>
      <c r="DF2049" s="488"/>
      <c r="DG2049" s="488"/>
      <c r="DH2049" s="488"/>
      <c r="DI2049" s="488"/>
      <c r="DJ2049" s="488"/>
      <c r="DK2049" s="488"/>
      <c r="DL2049" s="488"/>
      <c r="DM2049" s="488"/>
      <c r="DN2049" s="488"/>
      <c r="DO2049" s="488"/>
      <c r="DP2049" s="488"/>
      <c r="DQ2049" s="488"/>
      <c r="DR2049" s="488"/>
      <c r="DS2049" s="488"/>
      <c r="DT2049" s="488"/>
      <c r="DU2049" s="488"/>
      <c r="DV2049" s="488"/>
      <c r="DW2049" s="488"/>
      <c r="DX2049" s="488"/>
      <c r="DY2049" s="488"/>
      <c r="DZ2049" s="488"/>
      <c r="EA2049" s="488"/>
      <c r="EB2049" s="488"/>
      <c r="EC2049" s="488"/>
      <c r="ED2049" s="488"/>
      <c r="EE2049" s="488"/>
      <c r="EF2049" s="488"/>
      <c r="EG2049" s="488"/>
      <c r="EH2049" s="488"/>
      <c r="EI2049" s="488"/>
      <c r="EJ2049" s="488"/>
      <c r="EK2049" s="488"/>
      <c r="EL2049" s="488"/>
      <c r="EM2049" s="488"/>
      <c r="EN2049" s="488"/>
      <c r="EO2049" s="488"/>
      <c r="EP2049" s="488"/>
      <c r="EQ2049" s="488"/>
      <c r="ER2049" s="488"/>
      <c r="ES2049" s="488"/>
      <c r="ET2049" s="488"/>
      <c r="EU2049" s="488"/>
      <c r="EV2049" s="488"/>
      <c r="EW2049" s="488"/>
      <c r="EX2049" s="488"/>
      <c r="EY2049" s="488"/>
      <c r="EZ2049" s="488"/>
      <c r="FA2049" s="488"/>
      <c r="FB2049" s="488"/>
      <c r="FC2049" s="488"/>
      <c r="FD2049" s="488"/>
      <c r="FE2049" s="488"/>
      <c r="FF2049" s="488"/>
      <c r="FG2049" s="488"/>
      <c r="FH2049" s="488"/>
      <c r="FI2049" s="488"/>
      <c r="FJ2049" s="488"/>
      <c r="FK2049" s="488"/>
      <c r="FL2049" s="488"/>
      <c r="FM2049" s="488"/>
      <c r="FN2049" s="488"/>
      <c r="FO2049" s="488"/>
      <c r="FP2049" s="488"/>
      <c r="FQ2049" s="488"/>
      <c r="FR2049" s="488"/>
      <c r="FS2049" s="488"/>
      <c r="FT2049" s="488"/>
      <c r="FU2049" s="488"/>
      <c r="FV2049" s="488"/>
      <c r="FW2049" s="488"/>
      <c r="FX2049" s="488"/>
      <c r="FY2049" s="488"/>
      <c r="FZ2049" s="488"/>
      <c r="GA2049" s="488"/>
      <c r="GB2049" s="488"/>
      <c r="GC2049" s="488"/>
      <c r="GD2049" s="488"/>
      <c r="GE2049" s="488"/>
      <c r="GF2049" s="488"/>
      <c r="GG2049" s="488"/>
      <c r="GH2049" s="488"/>
      <c r="GI2049" s="488"/>
      <c r="GJ2049" s="488"/>
      <c r="GK2049" s="488"/>
      <c r="GL2049" s="488"/>
      <c r="GM2049" s="488"/>
      <c r="GN2049" s="488"/>
      <c r="GO2049" s="488"/>
      <c r="GP2049" s="488"/>
      <c r="GQ2049" s="488"/>
      <c r="GR2049" s="488"/>
      <c r="GS2049" s="488"/>
      <c r="GT2049" s="488"/>
      <c r="GU2049" s="488"/>
      <c r="GV2049" s="488"/>
      <c r="GW2049" s="488"/>
      <c r="GX2049" s="488"/>
      <c r="GY2049" s="488"/>
      <c r="GZ2049" s="488"/>
      <c r="HA2049" s="488"/>
      <c r="HB2049" s="488"/>
      <c r="HC2049" s="488"/>
      <c r="HD2049" s="488"/>
      <c r="HE2049" s="488"/>
      <c r="HF2049" s="488"/>
      <c r="HG2049" s="488"/>
      <c r="HH2049" s="488"/>
      <c r="HI2049" s="488"/>
      <c r="HJ2049" s="488"/>
      <c r="HK2049" s="488"/>
      <c r="HL2049" s="488"/>
      <c r="HM2049" s="488"/>
      <c r="HN2049" s="488"/>
      <c r="HO2049" s="488"/>
      <c r="HP2049" s="488"/>
      <c r="HQ2049" s="488"/>
      <c r="HR2049" s="488"/>
      <c r="HS2049" s="488"/>
      <c r="HT2049" s="488"/>
      <c r="HU2049" s="488"/>
      <c r="HV2049" s="488"/>
      <c r="HW2049" s="488"/>
      <c r="HX2049" s="488"/>
      <c r="HY2049" s="488"/>
      <c r="HZ2049" s="488"/>
      <c r="IA2049" s="488"/>
      <c r="IB2049" s="488"/>
      <c r="IC2049" s="488"/>
      <c r="ID2049" s="488"/>
      <c r="IE2049" s="488"/>
      <c r="IF2049" s="488"/>
      <c r="IG2049" s="488"/>
      <c r="IH2049" s="488"/>
    </row>
    <row r="2050" spans="1:242" hidden="1" x14ac:dyDescent="0.25">
      <c r="B2050" s="245">
        <v>342</v>
      </c>
      <c r="C2050" s="207">
        <v>44109</v>
      </c>
      <c r="D2050" s="206" t="s">
        <v>3996</v>
      </c>
      <c r="E2050" s="206"/>
      <c r="F2050" s="206" t="s">
        <v>4024</v>
      </c>
      <c r="G2050" s="208" t="s">
        <v>787</v>
      </c>
      <c r="H2050" s="285"/>
      <c r="I2050" s="210">
        <v>1347552</v>
      </c>
      <c r="J2050" s="434">
        <f t="shared" si="33"/>
        <v>17743448</v>
      </c>
      <c r="K2050" s="212" t="s">
        <v>3267</v>
      </c>
    </row>
    <row r="2051" spans="1:242" hidden="1" x14ac:dyDescent="0.25">
      <c r="B2051" s="245">
        <v>343</v>
      </c>
      <c r="C2051" s="207">
        <v>44110</v>
      </c>
      <c r="D2051" s="206" t="s">
        <v>3997</v>
      </c>
      <c r="E2051" s="206"/>
      <c r="F2051" s="206" t="s">
        <v>4026</v>
      </c>
      <c r="G2051" s="208" t="s">
        <v>3138</v>
      </c>
      <c r="H2051" s="285"/>
      <c r="I2051" s="210">
        <v>1067500</v>
      </c>
      <c r="J2051" s="434">
        <f t="shared" si="33"/>
        <v>16675948</v>
      </c>
      <c r="K2051" s="212" t="s">
        <v>3267</v>
      </c>
    </row>
    <row r="2052" spans="1:242" hidden="1" x14ac:dyDescent="0.25">
      <c r="B2052" s="245">
        <v>344</v>
      </c>
      <c r="C2052" s="207">
        <v>44110</v>
      </c>
      <c r="D2052" s="206" t="s">
        <v>3998</v>
      </c>
      <c r="E2052" s="206"/>
      <c r="F2052" s="206" t="s">
        <v>4027</v>
      </c>
      <c r="G2052" s="208" t="s">
        <v>3592</v>
      </c>
      <c r="H2052" s="285"/>
      <c r="I2052" s="210">
        <v>275000</v>
      </c>
      <c r="J2052" s="434">
        <f t="shared" si="33"/>
        <v>16400948</v>
      </c>
      <c r="K2052" s="212" t="s">
        <v>3267</v>
      </c>
    </row>
    <row r="2053" spans="1:242" hidden="1" x14ac:dyDescent="0.25">
      <c r="B2053" s="245">
        <v>345</v>
      </c>
      <c r="C2053" s="207">
        <v>44110</v>
      </c>
      <c r="D2053" s="206" t="s">
        <v>3999</v>
      </c>
      <c r="E2053" s="206"/>
      <c r="F2053" s="206" t="s">
        <v>4028</v>
      </c>
      <c r="G2053" s="208" t="s">
        <v>3592</v>
      </c>
      <c r="H2053" s="285"/>
      <c r="I2053" s="210">
        <v>645000</v>
      </c>
      <c r="J2053" s="434">
        <f t="shared" si="33"/>
        <v>15755948</v>
      </c>
      <c r="K2053" s="212" t="s">
        <v>3267</v>
      </c>
    </row>
    <row r="2054" spans="1:242" hidden="1" x14ac:dyDescent="0.25">
      <c r="B2054" s="245">
        <v>346</v>
      </c>
      <c r="C2054" s="207">
        <v>44110</v>
      </c>
      <c r="D2054" s="206" t="s">
        <v>4000</v>
      </c>
      <c r="E2054" s="206"/>
      <c r="F2054" s="206" t="s">
        <v>4029</v>
      </c>
      <c r="G2054" s="208" t="s">
        <v>3592</v>
      </c>
      <c r="H2054" s="285"/>
      <c r="I2054" s="210">
        <v>200395</v>
      </c>
      <c r="J2054" s="434">
        <f t="shared" si="33"/>
        <v>15555553</v>
      </c>
      <c r="K2054" s="212" t="s">
        <v>4035</v>
      </c>
    </row>
    <row r="2055" spans="1:242" hidden="1" x14ac:dyDescent="0.25">
      <c r="B2055" s="245">
        <v>347</v>
      </c>
      <c r="C2055" s="207">
        <v>44110</v>
      </c>
      <c r="D2055" s="206" t="s">
        <v>4001</v>
      </c>
      <c r="E2055" s="206" t="s">
        <v>4043</v>
      </c>
      <c r="F2055" s="206" t="s">
        <v>4030</v>
      </c>
      <c r="G2055" s="208" t="s">
        <v>787</v>
      </c>
      <c r="H2055" s="285"/>
      <c r="I2055" s="210">
        <v>1000000</v>
      </c>
      <c r="J2055" s="434">
        <f t="shared" si="33"/>
        <v>14555553</v>
      </c>
      <c r="K2055" s="212" t="s">
        <v>4036</v>
      </c>
    </row>
    <row r="2056" spans="1:242" hidden="1" x14ac:dyDescent="0.25">
      <c r="B2056" s="245">
        <v>348</v>
      </c>
      <c r="C2056" s="207">
        <v>44111</v>
      </c>
      <c r="D2056" s="206" t="s">
        <v>4002</v>
      </c>
      <c r="E2056" s="206" t="s">
        <v>4062</v>
      </c>
      <c r="F2056" s="206" t="s">
        <v>4047</v>
      </c>
      <c r="G2056" s="208" t="s">
        <v>561</v>
      </c>
      <c r="H2056" s="285"/>
      <c r="I2056" s="210">
        <v>530000</v>
      </c>
      <c r="J2056" s="434">
        <f t="shared" si="33"/>
        <v>14025553</v>
      </c>
      <c r="K2056" s="212" t="s">
        <v>4037</v>
      </c>
    </row>
    <row r="2057" spans="1:242" hidden="1" x14ac:dyDescent="0.25">
      <c r="B2057" s="245">
        <v>349</v>
      </c>
      <c r="C2057" s="207">
        <v>44111</v>
      </c>
      <c r="D2057" s="433" t="s">
        <v>4008</v>
      </c>
      <c r="E2057" s="206"/>
      <c r="F2057" s="206" t="s">
        <v>4044</v>
      </c>
      <c r="G2057" s="208" t="s">
        <v>2302</v>
      </c>
      <c r="H2057" s="285"/>
      <c r="I2057" s="210">
        <v>259052</v>
      </c>
      <c r="J2057" s="434">
        <f t="shared" si="33"/>
        <v>13766501</v>
      </c>
      <c r="K2057" s="212" t="s">
        <v>3267</v>
      </c>
    </row>
    <row r="2058" spans="1:242" hidden="1" x14ac:dyDescent="0.25">
      <c r="B2058" s="245">
        <v>350</v>
      </c>
      <c r="C2058" s="207">
        <v>44113</v>
      </c>
      <c r="D2058" s="206" t="s">
        <v>4003</v>
      </c>
      <c r="E2058" s="206"/>
      <c r="F2058" s="206" t="s">
        <v>4048</v>
      </c>
      <c r="G2058" s="208" t="s">
        <v>282</v>
      </c>
      <c r="H2058" s="285"/>
      <c r="I2058" s="210">
        <v>248500</v>
      </c>
      <c r="J2058" s="434">
        <f t="shared" si="33"/>
        <v>13518001</v>
      </c>
      <c r="K2058" s="212" t="s">
        <v>3267</v>
      </c>
    </row>
    <row r="2059" spans="1:242" hidden="1" x14ac:dyDescent="0.25">
      <c r="B2059" s="245">
        <v>351</v>
      </c>
      <c r="C2059" s="207">
        <v>44113</v>
      </c>
      <c r="D2059" s="206" t="s">
        <v>4004</v>
      </c>
      <c r="E2059" s="206"/>
      <c r="F2059" s="206" t="s">
        <v>4049</v>
      </c>
      <c r="G2059" s="208" t="s">
        <v>4019</v>
      </c>
      <c r="H2059" s="285"/>
      <c r="I2059" s="210">
        <v>775000</v>
      </c>
      <c r="J2059" s="434">
        <f t="shared" si="33"/>
        <v>12743001</v>
      </c>
      <c r="K2059" s="212" t="s">
        <v>3267</v>
      </c>
    </row>
    <row r="2060" spans="1:242" hidden="1" x14ac:dyDescent="0.25">
      <c r="B2060" s="245">
        <v>352</v>
      </c>
      <c r="C2060" s="207">
        <v>44113</v>
      </c>
      <c r="D2060" s="206" t="s">
        <v>4005</v>
      </c>
      <c r="E2060" s="206"/>
      <c r="F2060" s="206" t="s">
        <v>4050</v>
      </c>
      <c r="G2060" s="208" t="s">
        <v>4020</v>
      </c>
      <c r="H2060" s="285"/>
      <c r="I2060" s="210">
        <v>1300000</v>
      </c>
      <c r="J2060" s="434">
        <f t="shared" si="33"/>
        <v>11443001</v>
      </c>
      <c r="K2060" s="212" t="s">
        <v>3267</v>
      </c>
    </row>
    <row r="2061" spans="1:242" s="572" customFormat="1" hidden="1" x14ac:dyDescent="0.25">
      <c r="B2061" s="245">
        <v>353</v>
      </c>
      <c r="C2061" s="479">
        <v>44113</v>
      </c>
      <c r="D2061" s="245" t="s">
        <v>4006</v>
      </c>
      <c r="E2061" s="245" t="s">
        <v>4063</v>
      </c>
      <c r="F2061" s="245" t="s">
        <v>4169</v>
      </c>
      <c r="G2061" s="266" t="s">
        <v>561</v>
      </c>
      <c r="H2061" s="313"/>
      <c r="I2061" s="475">
        <v>530000</v>
      </c>
      <c r="J2061" s="434">
        <f t="shared" ref="J2061:J2124" si="34">J2060+H2061-I2061</f>
        <v>10913001</v>
      </c>
      <c r="K2061" s="480" t="s">
        <v>4167</v>
      </c>
      <c r="L2061" s="573"/>
      <c r="N2061" s="573"/>
      <c r="O2061" s="573"/>
      <c r="P2061" s="573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  <c r="AA2061" s="573"/>
      <c r="AB2061" s="573"/>
      <c r="AC2061" s="573"/>
      <c r="AD2061" s="573"/>
      <c r="AE2061" s="573"/>
      <c r="AF2061" s="573"/>
      <c r="AG2061" s="573"/>
      <c r="AH2061" s="573"/>
      <c r="AI2061" s="573"/>
    </row>
    <row r="2062" spans="1:242" s="572" customFormat="1" hidden="1" x14ac:dyDescent="0.25">
      <c r="B2062" s="245">
        <v>354</v>
      </c>
      <c r="C2062" s="479">
        <v>44113</v>
      </c>
      <c r="D2062" s="245" t="s">
        <v>4007</v>
      </c>
      <c r="E2062" s="245" t="s">
        <v>4064</v>
      </c>
      <c r="F2062" s="245" t="s">
        <v>4170</v>
      </c>
      <c r="G2062" s="266" t="s">
        <v>561</v>
      </c>
      <c r="H2062" s="313"/>
      <c r="I2062" s="475">
        <v>250000</v>
      </c>
      <c r="J2062" s="434">
        <f t="shared" si="34"/>
        <v>10663001</v>
      </c>
      <c r="K2062" s="480" t="s">
        <v>4168</v>
      </c>
      <c r="L2062" s="573"/>
      <c r="N2062" s="573"/>
      <c r="O2062" s="573"/>
      <c r="P2062" s="573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  <c r="AA2062" s="573"/>
      <c r="AB2062" s="573"/>
      <c r="AC2062" s="573"/>
      <c r="AD2062" s="573"/>
      <c r="AE2062" s="573"/>
      <c r="AF2062" s="573"/>
      <c r="AG2062" s="573"/>
      <c r="AH2062" s="573"/>
      <c r="AI2062" s="573"/>
    </row>
    <row r="2063" spans="1:242" hidden="1" x14ac:dyDescent="0.25">
      <c r="B2063" s="245">
        <v>355</v>
      </c>
      <c r="C2063" s="207">
        <v>44113</v>
      </c>
      <c r="D2063" s="206" t="s">
        <v>4009</v>
      </c>
      <c r="E2063" s="206"/>
      <c r="F2063" s="206" t="s">
        <v>4051</v>
      </c>
      <c r="G2063" s="208" t="s">
        <v>787</v>
      </c>
      <c r="H2063" s="285"/>
      <c r="I2063" s="210">
        <v>708085</v>
      </c>
      <c r="J2063" s="434">
        <f t="shared" si="34"/>
        <v>9954916</v>
      </c>
      <c r="K2063" s="212" t="s">
        <v>3267</v>
      </c>
    </row>
    <row r="2064" spans="1:242" hidden="1" x14ac:dyDescent="0.25">
      <c r="B2064" s="245">
        <v>356</v>
      </c>
      <c r="C2064" s="207">
        <v>44113</v>
      </c>
      <c r="D2064" s="206" t="s">
        <v>4021</v>
      </c>
      <c r="E2064" s="206"/>
      <c r="F2064" s="206" t="s">
        <v>4030</v>
      </c>
      <c r="G2064" s="208" t="s">
        <v>787</v>
      </c>
      <c r="H2064" s="285">
        <v>68529</v>
      </c>
      <c r="I2064" s="210"/>
      <c r="J2064" s="434">
        <f t="shared" si="34"/>
        <v>10023445</v>
      </c>
      <c r="K2064" s="212" t="s">
        <v>4038</v>
      </c>
    </row>
    <row r="2065" spans="1:242" hidden="1" x14ac:dyDescent="0.25">
      <c r="B2065" s="245">
        <v>357</v>
      </c>
      <c r="C2065" s="207">
        <v>44113</v>
      </c>
      <c r="D2065" s="206" t="s">
        <v>4022</v>
      </c>
      <c r="E2065" s="206"/>
      <c r="F2065" s="206" t="s">
        <v>4045</v>
      </c>
      <c r="G2065" s="208" t="s">
        <v>561</v>
      </c>
      <c r="H2065" s="285">
        <v>43105</v>
      </c>
      <c r="I2065" s="210"/>
      <c r="J2065" s="434">
        <f t="shared" si="34"/>
        <v>10066550</v>
      </c>
      <c r="K2065" s="212" t="s">
        <v>4039</v>
      </c>
    </row>
    <row r="2066" spans="1:242" hidden="1" x14ac:dyDescent="0.25">
      <c r="B2066" s="245">
        <v>358</v>
      </c>
      <c r="C2066" s="207">
        <v>44113</v>
      </c>
      <c r="D2066" s="206" t="s">
        <v>4010</v>
      </c>
      <c r="E2066" s="206"/>
      <c r="F2066" s="206" t="s">
        <v>4053</v>
      </c>
      <c r="G2066" s="208" t="s">
        <v>1885</v>
      </c>
      <c r="H2066" s="285"/>
      <c r="I2066" s="210">
        <v>38000</v>
      </c>
      <c r="J2066" s="434">
        <f t="shared" si="34"/>
        <v>10028550</v>
      </c>
      <c r="K2066" s="212" t="s">
        <v>3267</v>
      </c>
    </row>
    <row r="2067" spans="1:242" hidden="1" x14ac:dyDescent="0.25">
      <c r="B2067" s="245">
        <v>359</v>
      </c>
      <c r="C2067" s="207">
        <v>44114</v>
      </c>
      <c r="D2067" s="206" t="s">
        <v>4011</v>
      </c>
      <c r="E2067" s="206"/>
      <c r="F2067" s="206" t="s">
        <v>4052</v>
      </c>
      <c r="G2067" s="208" t="s">
        <v>1885</v>
      </c>
      <c r="H2067" s="285"/>
      <c r="I2067" s="210">
        <v>40300</v>
      </c>
      <c r="J2067" s="434">
        <f t="shared" si="34"/>
        <v>9988250</v>
      </c>
      <c r="K2067" s="212" t="s">
        <v>3267</v>
      </c>
    </row>
    <row r="2068" spans="1:242" hidden="1" x14ac:dyDescent="0.25">
      <c r="B2068" s="245">
        <v>360</v>
      </c>
      <c r="C2068" s="207">
        <v>44114</v>
      </c>
      <c r="D2068" s="206" t="s">
        <v>4012</v>
      </c>
      <c r="E2068" s="206"/>
      <c r="F2068" s="206" t="s">
        <v>4054</v>
      </c>
      <c r="G2068" s="208" t="s">
        <v>1885</v>
      </c>
      <c r="H2068" s="285"/>
      <c r="I2068" s="210">
        <v>69300</v>
      </c>
      <c r="J2068" s="434">
        <f t="shared" si="34"/>
        <v>9918950</v>
      </c>
      <c r="K2068" s="212" t="s">
        <v>3267</v>
      </c>
    </row>
    <row r="2069" spans="1:242" hidden="1" x14ac:dyDescent="0.25">
      <c r="B2069" s="245">
        <v>361</v>
      </c>
      <c r="C2069" s="207">
        <v>44114</v>
      </c>
      <c r="D2069" s="206" t="s">
        <v>4013</v>
      </c>
      <c r="E2069" s="206"/>
      <c r="F2069" s="206" t="s">
        <v>4055</v>
      </c>
      <c r="G2069" s="208" t="s">
        <v>1885</v>
      </c>
      <c r="H2069" s="285"/>
      <c r="I2069" s="210">
        <v>54600</v>
      </c>
      <c r="J2069" s="434">
        <f t="shared" si="34"/>
        <v>9864350</v>
      </c>
      <c r="K2069" s="212" t="s">
        <v>3267</v>
      </c>
    </row>
    <row r="2070" spans="1:242" hidden="1" x14ac:dyDescent="0.25">
      <c r="B2070" s="245">
        <v>362</v>
      </c>
      <c r="C2070" s="207">
        <v>44114</v>
      </c>
      <c r="D2070" s="206" t="s">
        <v>4014</v>
      </c>
      <c r="E2070" s="206"/>
      <c r="F2070" s="206" t="s">
        <v>4056</v>
      </c>
      <c r="G2070" s="208" t="s">
        <v>1885</v>
      </c>
      <c r="H2070" s="285"/>
      <c r="I2070" s="210">
        <v>43900</v>
      </c>
      <c r="J2070" s="434">
        <f t="shared" si="34"/>
        <v>9820450</v>
      </c>
      <c r="K2070" s="212" t="s">
        <v>3267</v>
      </c>
    </row>
    <row r="2071" spans="1:242" hidden="1" x14ac:dyDescent="0.25">
      <c r="B2071" s="245">
        <v>363</v>
      </c>
      <c r="C2071" s="207">
        <v>44114</v>
      </c>
      <c r="D2071" s="206" t="s">
        <v>4015</v>
      </c>
      <c r="E2071" s="206"/>
      <c r="F2071" s="206" t="s">
        <v>4057</v>
      </c>
      <c r="G2071" s="208" t="s">
        <v>1885</v>
      </c>
      <c r="H2071" s="285"/>
      <c r="I2071" s="210">
        <v>58400</v>
      </c>
      <c r="J2071" s="434">
        <f t="shared" si="34"/>
        <v>9762050</v>
      </c>
      <c r="K2071" s="212" t="s">
        <v>3267</v>
      </c>
    </row>
    <row r="2072" spans="1:242" hidden="1" x14ac:dyDescent="0.25">
      <c r="B2072" s="245">
        <v>364</v>
      </c>
      <c r="C2072" s="207">
        <v>44114</v>
      </c>
      <c r="D2072" s="206" t="s">
        <v>4016</v>
      </c>
      <c r="E2072" s="206"/>
      <c r="F2072" s="206" t="s">
        <v>4058</v>
      </c>
      <c r="G2072" s="208" t="s">
        <v>1885</v>
      </c>
      <c r="H2072" s="285"/>
      <c r="I2072" s="210">
        <v>115000</v>
      </c>
      <c r="J2072" s="434">
        <f t="shared" si="34"/>
        <v>9647050</v>
      </c>
      <c r="K2072" s="212" t="s">
        <v>3267</v>
      </c>
    </row>
    <row r="2073" spans="1:242" hidden="1" x14ac:dyDescent="0.25">
      <c r="B2073" s="245">
        <v>366</v>
      </c>
      <c r="C2073" s="207">
        <v>44114</v>
      </c>
      <c r="D2073" s="206" t="s">
        <v>4017</v>
      </c>
      <c r="E2073" s="206"/>
      <c r="F2073" s="206" t="s">
        <v>4059</v>
      </c>
      <c r="G2073" s="208" t="s">
        <v>1885</v>
      </c>
      <c r="H2073" s="285"/>
      <c r="I2073" s="210">
        <v>5900000</v>
      </c>
      <c r="J2073" s="434">
        <f t="shared" si="34"/>
        <v>3747050</v>
      </c>
      <c r="K2073" s="212" t="s">
        <v>3267</v>
      </c>
    </row>
    <row r="2074" spans="1:242" hidden="1" x14ac:dyDescent="0.25">
      <c r="B2074" s="245">
        <v>367</v>
      </c>
      <c r="C2074" s="207">
        <v>44114</v>
      </c>
      <c r="D2074" s="206" t="s">
        <v>4018</v>
      </c>
      <c r="E2074" s="206"/>
      <c r="F2074" s="206" t="s">
        <v>4060</v>
      </c>
      <c r="G2074" s="208" t="s">
        <v>3306</v>
      </c>
      <c r="H2074" s="285"/>
      <c r="I2074" s="210">
        <v>666000</v>
      </c>
      <c r="J2074" s="434">
        <f t="shared" si="34"/>
        <v>3081050</v>
      </c>
      <c r="K2074" s="212" t="s">
        <v>3267</v>
      </c>
    </row>
    <row r="2075" spans="1:242" hidden="1" x14ac:dyDescent="0.25">
      <c r="B2075" s="245">
        <v>368</v>
      </c>
      <c r="C2075" s="207">
        <v>44114</v>
      </c>
      <c r="D2075" s="206" t="s">
        <v>4040</v>
      </c>
      <c r="E2075" s="206"/>
      <c r="F2075" s="206" t="s">
        <v>4061</v>
      </c>
      <c r="G2075" s="208" t="s">
        <v>2320</v>
      </c>
      <c r="H2075" s="285"/>
      <c r="I2075" s="209">
        <v>745000</v>
      </c>
      <c r="J2075" s="434">
        <f t="shared" si="34"/>
        <v>2336050</v>
      </c>
      <c r="K2075" s="212" t="s">
        <v>3267</v>
      </c>
    </row>
    <row r="2076" spans="1:242" s="572" customFormat="1" hidden="1" x14ac:dyDescent="0.25">
      <c r="B2076" s="245">
        <v>369</v>
      </c>
      <c r="C2076" s="479">
        <v>44114</v>
      </c>
      <c r="D2076" s="245" t="s">
        <v>4041</v>
      </c>
      <c r="E2076" s="245" t="s">
        <v>4087</v>
      </c>
      <c r="F2076" s="245" t="s">
        <v>4137</v>
      </c>
      <c r="G2076" s="266" t="s">
        <v>2951</v>
      </c>
      <c r="H2076" s="313"/>
      <c r="I2076" s="475">
        <v>1100000</v>
      </c>
      <c r="J2076" s="434">
        <f t="shared" si="34"/>
        <v>1236050</v>
      </c>
      <c r="K2076" s="480" t="s">
        <v>4171</v>
      </c>
      <c r="L2076" s="573"/>
      <c r="N2076" s="573"/>
      <c r="O2076" s="573"/>
      <c r="P2076" s="573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  <c r="AA2076" s="573"/>
      <c r="AB2076" s="573"/>
      <c r="AC2076" s="573"/>
      <c r="AD2076" s="573"/>
      <c r="AE2076" s="573"/>
      <c r="AF2076" s="573"/>
      <c r="AG2076" s="573"/>
      <c r="AH2076" s="573"/>
      <c r="AI2076" s="573"/>
    </row>
    <row r="2077" spans="1:242" s="566" customFormat="1" hidden="1" x14ac:dyDescent="0.25">
      <c r="A2077" s="488"/>
      <c r="B2077" s="481">
        <v>370</v>
      </c>
      <c r="C2077" s="428">
        <v>44116</v>
      </c>
      <c r="D2077" s="429" t="s">
        <v>4065</v>
      </c>
      <c r="E2077" s="429"/>
      <c r="F2077" s="429"/>
      <c r="G2077" s="430"/>
      <c r="H2077" s="427">
        <v>20133950</v>
      </c>
      <c r="I2077" s="431"/>
      <c r="J2077" s="444">
        <f t="shared" si="34"/>
        <v>21370000</v>
      </c>
      <c r="K2077" s="446" t="s">
        <v>3695</v>
      </c>
      <c r="L2077" s="530"/>
      <c r="M2077" s="488"/>
      <c r="N2077" s="530"/>
      <c r="O2077" s="530"/>
      <c r="P2077" s="530"/>
      <c r="Q2077" s="530"/>
      <c r="R2077" s="530"/>
      <c r="S2077" s="530"/>
      <c r="T2077" s="530"/>
      <c r="U2077" s="530"/>
      <c r="V2077" s="530"/>
      <c r="W2077" s="530"/>
      <c r="X2077" s="530"/>
      <c r="Y2077" s="530"/>
      <c r="Z2077" s="530"/>
      <c r="AA2077" s="530"/>
      <c r="AB2077" s="530"/>
      <c r="AC2077" s="530"/>
      <c r="AD2077" s="530"/>
      <c r="AE2077" s="530"/>
      <c r="AF2077" s="530"/>
      <c r="AG2077" s="530"/>
      <c r="AH2077" s="530"/>
      <c r="AI2077" s="530"/>
      <c r="AJ2077" s="488"/>
      <c r="AK2077" s="488"/>
      <c r="AL2077" s="488"/>
      <c r="AM2077" s="488"/>
      <c r="AN2077" s="488"/>
      <c r="AO2077" s="488"/>
      <c r="AP2077" s="488"/>
      <c r="AQ2077" s="488"/>
      <c r="AR2077" s="488"/>
      <c r="AS2077" s="488"/>
      <c r="AT2077" s="488"/>
      <c r="AU2077" s="488"/>
      <c r="AV2077" s="488"/>
      <c r="AW2077" s="488"/>
      <c r="AX2077" s="488"/>
      <c r="AY2077" s="488"/>
      <c r="AZ2077" s="488"/>
      <c r="BA2077" s="488"/>
      <c r="BB2077" s="488"/>
      <c r="BC2077" s="488"/>
      <c r="BD2077" s="488"/>
      <c r="BE2077" s="488"/>
      <c r="BF2077" s="488"/>
      <c r="BG2077" s="488"/>
      <c r="BH2077" s="488"/>
      <c r="BI2077" s="488"/>
      <c r="BJ2077" s="488"/>
      <c r="BK2077" s="488"/>
      <c r="BL2077" s="488"/>
      <c r="BM2077" s="488"/>
      <c r="BN2077" s="488"/>
      <c r="BO2077" s="488"/>
      <c r="BP2077" s="488"/>
      <c r="BQ2077" s="488"/>
      <c r="BR2077" s="488"/>
      <c r="BS2077" s="488"/>
      <c r="BT2077" s="488"/>
      <c r="BU2077" s="488"/>
      <c r="BV2077" s="488"/>
      <c r="BW2077" s="488"/>
      <c r="BX2077" s="488"/>
      <c r="BY2077" s="488"/>
      <c r="BZ2077" s="488"/>
      <c r="CA2077" s="488"/>
      <c r="CB2077" s="488"/>
      <c r="CC2077" s="488"/>
      <c r="CD2077" s="488"/>
      <c r="CE2077" s="488"/>
      <c r="CF2077" s="488"/>
      <c r="CG2077" s="488"/>
      <c r="CH2077" s="488"/>
      <c r="CI2077" s="488"/>
      <c r="CJ2077" s="488"/>
      <c r="CK2077" s="488"/>
      <c r="CL2077" s="488"/>
      <c r="CM2077" s="488"/>
      <c r="CN2077" s="488"/>
      <c r="CO2077" s="488"/>
      <c r="CP2077" s="488"/>
      <c r="CQ2077" s="488"/>
      <c r="CR2077" s="488"/>
      <c r="CS2077" s="488"/>
      <c r="CT2077" s="488"/>
      <c r="CU2077" s="488"/>
      <c r="CV2077" s="488"/>
      <c r="CW2077" s="488"/>
      <c r="CX2077" s="488"/>
      <c r="CY2077" s="488"/>
      <c r="CZ2077" s="488"/>
      <c r="DA2077" s="488"/>
      <c r="DB2077" s="488"/>
      <c r="DC2077" s="488"/>
      <c r="DD2077" s="488"/>
      <c r="DE2077" s="488"/>
      <c r="DF2077" s="488"/>
      <c r="DG2077" s="488"/>
      <c r="DH2077" s="488"/>
      <c r="DI2077" s="488"/>
      <c r="DJ2077" s="488"/>
      <c r="DK2077" s="488"/>
      <c r="DL2077" s="488"/>
      <c r="DM2077" s="488"/>
      <c r="DN2077" s="488"/>
      <c r="DO2077" s="488"/>
      <c r="DP2077" s="488"/>
      <c r="DQ2077" s="488"/>
      <c r="DR2077" s="488"/>
      <c r="DS2077" s="488"/>
      <c r="DT2077" s="488"/>
      <c r="DU2077" s="488"/>
      <c r="DV2077" s="488"/>
      <c r="DW2077" s="488"/>
      <c r="DX2077" s="488"/>
      <c r="DY2077" s="488"/>
      <c r="DZ2077" s="488"/>
      <c r="EA2077" s="488"/>
      <c r="EB2077" s="488"/>
      <c r="EC2077" s="488"/>
      <c r="ED2077" s="488"/>
      <c r="EE2077" s="488"/>
      <c r="EF2077" s="488"/>
      <c r="EG2077" s="488"/>
      <c r="EH2077" s="488"/>
      <c r="EI2077" s="488"/>
      <c r="EJ2077" s="488"/>
      <c r="EK2077" s="488"/>
      <c r="EL2077" s="488"/>
      <c r="EM2077" s="488"/>
      <c r="EN2077" s="488"/>
      <c r="EO2077" s="488"/>
      <c r="EP2077" s="488"/>
      <c r="EQ2077" s="488"/>
      <c r="ER2077" s="488"/>
      <c r="ES2077" s="488"/>
      <c r="ET2077" s="488"/>
      <c r="EU2077" s="488"/>
      <c r="EV2077" s="488"/>
      <c r="EW2077" s="488"/>
      <c r="EX2077" s="488"/>
      <c r="EY2077" s="488"/>
      <c r="EZ2077" s="488"/>
      <c r="FA2077" s="488"/>
      <c r="FB2077" s="488"/>
      <c r="FC2077" s="488"/>
      <c r="FD2077" s="488"/>
      <c r="FE2077" s="488"/>
      <c r="FF2077" s="488"/>
      <c r="FG2077" s="488"/>
      <c r="FH2077" s="488"/>
      <c r="FI2077" s="488"/>
      <c r="FJ2077" s="488"/>
      <c r="FK2077" s="488"/>
      <c r="FL2077" s="488"/>
      <c r="FM2077" s="488"/>
      <c r="FN2077" s="488"/>
      <c r="FO2077" s="488"/>
      <c r="FP2077" s="488"/>
      <c r="FQ2077" s="488"/>
      <c r="FR2077" s="488"/>
      <c r="FS2077" s="488"/>
      <c r="FT2077" s="488"/>
      <c r="FU2077" s="488"/>
      <c r="FV2077" s="488"/>
      <c r="FW2077" s="488"/>
      <c r="FX2077" s="488"/>
      <c r="FY2077" s="488"/>
      <c r="FZ2077" s="488"/>
      <c r="GA2077" s="488"/>
      <c r="GB2077" s="488"/>
      <c r="GC2077" s="488"/>
      <c r="GD2077" s="488"/>
      <c r="GE2077" s="488"/>
      <c r="GF2077" s="488"/>
      <c r="GG2077" s="488"/>
      <c r="GH2077" s="488"/>
      <c r="GI2077" s="488"/>
      <c r="GJ2077" s="488"/>
      <c r="GK2077" s="488"/>
      <c r="GL2077" s="488"/>
      <c r="GM2077" s="488"/>
      <c r="GN2077" s="488"/>
      <c r="GO2077" s="488"/>
      <c r="GP2077" s="488"/>
      <c r="GQ2077" s="488"/>
      <c r="GR2077" s="488"/>
      <c r="GS2077" s="488"/>
      <c r="GT2077" s="488"/>
      <c r="GU2077" s="488"/>
      <c r="GV2077" s="488"/>
      <c r="GW2077" s="488"/>
      <c r="GX2077" s="488"/>
      <c r="GY2077" s="488"/>
      <c r="GZ2077" s="488"/>
      <c r="HA2077" s="488"/>
      <c r="HB2077" s="488"/>
      <c r="HC2077" s="488"/>
      <c r="HD2077" s="488"/>
      <c r="HE2077" s="488"/>
      <c r="HF2077" s="488"/>
      <c r="HG2077" s="488"/>
      <c r="HH2077" s="488"/>
      <c r="HI2077" s="488"/>
      <c r="HJ2077" s="488"/>
      <c r="HK2077" s="488"/>
      <c r="HL2077" s="488"/>
      <c r="HM2077" s="488"/>
      <c r="HN2077" s="488"/>
      <c r="HO2077" s="488"/>
      <c r="HP2077" s="488"/>
      <c r="HQ2077" s="488"/>
      <c r="HR2077" s="488"/>
      <c r="HS2077" s="488"/>
      <c r="HT2077" s="488"/>
      <c r="HU2077" s="488"/>
      <c r="HV2077" s="488"/>
      <c r="HW2077" s="488"/>
      <c r="HX2077" s="488"/>
      <c r="HY2077" s="488"/>
      <c r="HZ2077" s="488"/>
      <c r="IA2077" s="488"/>
      <c r="IB2077" s="488"/>
      <c r="IC2077" s="488"/>
      <c r="ID2077" s="488"/>
      <c r="IE2077" s="488"/>
      <c r="IF2077" s="488"/>
      <c r="IG2077" s="488"/>
      <c r="IH2077" s="488"/>
    </row>
    <row r="2078" spans="1:242" hidden="1" x14ac:dyDescent="0.25">
      <c r="B2078" s="245">
        <v>371</v>
      </c>
      <c r="C2078" s="207">
        <v>44116</v>
      </c>
      <c r="D2078" s="206" t="s">
        <v>4066</v>
      </c>
      <c r="E2078" s="206" t="s">
        <v>4088</v>
      </c>
      <c r="F2078" s="206"/>
      <c r="G2078" s="208" t="s">
        <v>2262</v>
      </c>
      <c r="H2078" s="285"/>
      <c r="I2078" s="412">
        <v>1615500</v>
      </c>
      <c r="J2078" s="434">
        <f t="shared" si="34"/>
        <v>19754500</v>
      </c>
      <c r="K2078" s="212" t="s">
        <v>4396</v>
      </c>
    </row>
    <row r="2079" spans="1:242" hidden="1" x14ac:dyDescent="0.25">
      <c r="B2079" s="245">
        <v>372</v>
      </c>
      <c r="C2079" s="207">
        <v>44117</v>
      </c>
      <c r="D2079" s="206" t="s">
        <v>4067</v>
      </c>
      <c r="E2079" s="206"/>
      <c r="F2079" s="206" t="s">
        <v>4096</v>
      </c>
      <c r="G2079" s="208" t="s">
        <v>2875</v>
      </c>
      <c r="H2079" s="285"/>
      <c r="I2079" s="210">
        <v>44964</v>
      </c>
      <c r="J2079" s="434">
        <f t="shared" si="34"/>
        <v>19709536</v>
      </c>
      <c r="K2079" s="212" t="s">
        <v>3267</v>
      </c>
    </row>
    <row r="2080" spans="1:242" hidden="1" x14ac:dyDescent="0.25">
      <c r="B2080" s="245">
        <v>373</v>
      </c>
      <c r="C2080" s="207">
        <v>44117</v>
      </c>
      <c r="D2080" s="206" t="s">
        <v>4068</v>
      </c>
      <c r="E2080" s="206" t="s">
        <v>4089</v>
      </c>
      <c r="F2080" s="206" t="s">
        <v>4221</v>
      </c>
      <c r="G2080" s="208" t="s">
        <v>561</v>
      </c>
      <c r="H2080" s="285"/>
      <c r="I2080" s="475">
        <v>390000</v>
      </c>
      <c r="J2080" s="329">
        <f t="shared" si="34"/>
        <v>19319536</v>
      </c>
      <c r="K2080" s="212" t="s">
        <v>4219</v>
      </c>
    </row>
    <row r="2081" spans="2:35" s="511" customFormat="1" hidden="1" x14ac:dyDescent="0.25">
      <c r="B2081" s="245">
        <v>374</v>
      </c>
      <c r="C2081" s="207">
        <v>44117</v>
      </c>
      <c r="D2081" s="206" t="s">
        <v>4086</v>
      </c>
      <c r="E2081" s="206" t="s">
        <v>4090</v>
      </c>
      <c r="F2081" s="206" t="s">
        <v>4222</v>
      </c>
      <c r="G2081" s="208" t="s">
        <v>561</v>
      </c>
      <c r="H2081" s="285"/>
      <c r="I2081" s="475">
        <v>530000</v>
      </c>
      <c r="J2081" s="329">
        <f t="shared" si="34"/>
        <v>18789536</v>
      </c>
      <c r="K2081" s="212" t="s">
        <v>4220</v>
      </c>
      <c r="L2081" s="287"/>
      <c r="M2081" s="433"/>
      <c r="N2081" s="287"/>
      <c r="O2081" s="287"/>
      <c r="P2081" s="287"/>
      <c r="Q2081" s="287"/>
      <c r="R2081" s="287"/>
      <c r="S2081" s="287"/>
      <c r="T2081" s="287"/>
      <c r="U2081" s="287"/>
      <c r="V2081" s="287"/>
      <c r="W2081" s="287"/>
      <c r="X2081" s="287"/>
      <c r="Y2081" s="287"/>
      <c r="Z2081" s="287"/>
      <c r="AA2081" s="287"/>
      <c r="AB2081" s="287"/>
      <c r="AC2081" s="287"/>
      <c r="AD2081" s="287"/>
      <c r="AE2081" s="287"/>
      <c r="AF2081" s="287"/>
      <c r="AG2081" s="287"/>
      <c r="AH2081" s="287"/>
      <c r="AI2081" s="287"/>
    </row>
    <row r="2082" spans="2:35" s="572" customFormat="1" hidden="1" x14ac:dyDescent="0.25">
      <c r="B2082" s="245">
        <v>375</v>
      </c>
      <c r="C2082" s="479">
        <v>44118</v>
      </c>
      <c r="D2082" s="245" t="s">
        <v>4069</v>
      </c>
      <c r="E2082" s="245" t="s">
        <v>4091</v>
      </c>
      <c r="F2082" s="245" t="s">
        <v>4146</v>
      </c>
      <c r="G2082" s="266" t="s">
        <v>2875</v>
      </c>
      <c r="H2082" s="313"/>
      <c r="I2082" s="475">
        <v>354500</v>
      </c>
      <c r="J2082" s="434">
        <f t="shared" si="34"/>
        <v>18435036</v>
      </c>
      <c r="K2082" s="480" t="s">
        <v>4172</v>
      </c>
      <c r="L2082" s="573"/>
      <c r="N2082" s="573"/>
      <c r="O2082" s="573"/>
      <c r="P2082" s="573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  <c r="AA2082" s="573"/>
      <c r="AB2082" s="573"/>
      <c r="AC2082" s="573"/>
      <c r="AD2082" s="573"/>
      <c r="AE2082" s="573"/>
      <c r="AF2082" s="573"/>
      <c r="AG2082" s="573"/>
      <c r="AH2082" s="573"/>
      <c r="AI2082" s="573"/>
    </row>
    <row r="2083" spans="2:35" s="572" customFormat="1" hidden="1" x14ac:dyDescent="0.25">
      <c r="B2083" s="245">
        <v>376</v>
      </c>
      <c r="C2083" s="479">
        <v>44118</v>
      </c>
      <c r="D2083" s="245" t="s">
        <v>4070</v>
      </c>
      <c r="E2083" s="245" t="s">
        <v>4092</v>
      </c>
      <c r="F2083" s="245" t="s">
        <v>4147</v>
      </c>
      <c r="G2083" s="266" t="s">
        <v>2875</v>
      </c>
      <c r="H2083" s="313"/>
      <c r="I2083" s="475">
        <v>730000</v>
      </c>
      <c r="J2083" s="434">
        <f t="shared" si="34"/>
        <v>17705036</v>
      </c>
      <c r="K2083" s="480" t="s">
        <v>4173</v>
      </c>
      <c r="L2083" s="573"/>
      <c r="N2083" s="573"/>
      <c r="O2083" s="573"/>
      <c r="P2083" s="573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  <c r="AA2083" s="573"/>
      <c r="AB2083" s="573"/>
      <c r="AC2083" s="573"/>
      <c r="AD2083" s="573"/>
      <c r="AE2083" s="573"/>
      <c r="AF2083" s="573"/>
      <c r="AG2083" s="573"/>
      <c r="AH2083" s="573"/>
      <c r="AI2083" s="573"/>
    </row>
    <row r="2084" spans="2:35" s="572" customFormat="1" hidden="1" x14ac:dyDescent="0.25">
      <c r="B2084" s="245">
        <v>377</v>
      </c>
      <c r="C2084" s="479">
        <v>44118</v>
      </c>
      <c r="D2084" s="245" t="s">
        <v>4071</v>
      </c>
      <c r="E2084" s="245" t="s">
        <v>4093</v>
      </c>
      <c r="F2084" s="245" t="s">
        <v>4150</v>
      </c>
      <c r="G2084" s="266" t="s">
        <v>561</v>
      </c>
      <c r="H2084" s="313"/>
      <c r="I2084" s="475">
        <v>985000</v>
      </c>
      <c r="J2084" s="434">
        <f t="shared" si="34"/>
        <v>16720036</v>
      </c>
      <c r="K2084" s="480" t="s">
        <v>4174</v>
      </c>
      <c r="L2084" s="573"/>
      <c r="N2084" s="573"/>
      <c r="O2084" s="573"/>
      <c r="P2084" s="573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  <c r="AA2084" s="573"/>
      <c r="AB2084" s="573"/>
      <c r="AC2084" s="573"/>
      <c r="AD2084" s="573"/>
      <c r="AE2084" s="573"/>
      <c r="AF2084" s="573"/>
      <c r="AG2084" s="573"/>
      <c r="AH2084" s="573"/>
      <c r="AI2084" s="573"/>
    </row>
    <row r="2085" spans="2:35" s="572" customFormat="1" hidden="1" x14ac:dyDescent="0.25">
      <c r="B2085" s="245">
        <v>378</v>
      </c>
      <c r="C2085" s="479">
        <v>44118</v>
      </c>
      <c r="D2085" s="245" t="s">
        <v>4072</v>
      </c>
      <c r="E2085" s="245" t="s">
        <v>4094</v>
      </c>
      <c r="F2085" s="245" t="s">
        <v>4151</v>
      </c>
      <c r="G2085" s="266" t="s">
        <v>561</v>
      </c>
      <c r="H2085" s="313"/>
      <c r="I2085" s="475">
        <v>790000</v>
      </c>
      <c r="J2085" s="434">
        <f t="shared" si="34"/>
        <v>15930036</v>
      </c>
      <c r="K2085" s="480" t="s">
        <v>4175</v>
      </c>
      <c r="L2085" s="573"/>
      <c r="N2085" s="573"/>
      <c r="O2085" s="573"/>
      <c r="P2085" s="573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  <c r="AA2085" s="573"/>
      <c r="AB2085" s="573"/>
      <c r="AC2085" s="573"/>
      <c r="AD2085" s="573"/>
      <c r="AE2085" s="573"/>
      <c r="AF2085" s="573"/>
      <c r="AG2085" s="573"/>
      <c r="AH2085" s="573"/>
      <c r="AI2085" s="573"/>
    </row>
    <row r="2086" spans="2:35" s="511" customFormat="1" hidden="1" x14ac:dyDescent="0.25">
      <c r="B2086" s="245">
        <v>379</v>
      </c>
      <c r="C2086" s="207">
        <v>44118</v>
      </c>
      <c r="D2086" s="206" t="s">
        <v>4073</v>
      </c>
      <c r="E2086" s="206"/>
      <c r="F2086" s="206" t="s">
        <v>4097</v>
      </c>
      <c r="G2086" s="208" t="s">
        <v>3138</v>
      </c>
      <c r="H2086" s="285"/>
      <c r="I2086" s="210">
        <v>698500</v>
      </c>
      <c r="J2086" s="434">
        <f t="shared" si="34"/>
        <v>15231536</v>
      </c>
      <c r="K2086" s="212" t="s">
        <v>3267</v>
      </c>
      <c r="L2086" s="287"/>
      <c r="M2086" s="433"/>
      <c r="N2086" s="287"/>
      <c r="O2086" s="287"/>
      <c r="P2086" s="287"/>
      <c r="Q2086" s="287"/>
      <c r="R2086" s="287"/>
      <c r="S2086" s="287"/>
      <c r="T2086" s="287"/>
      <c r="U2086" s="287"/>
      <c r="V2086" s="287"/>
      <c r="W2086" s="287"/>
      <c r="X2086" s="287"/>
      <c r="Y2086" s="287"/>
      <c r="Z2086" s="287"/>
      <c r="AA2086" s="287"/>
      <c r="AB2086" s="287"/>
      <c r="AC2086" s="287"/>
      <c r="AD2086" s="287"/>
      <c r="AE2086" s="287"/>
      <c r="AF2086" s="287"/>
      <c r="AG2086" s="287"/>
      <c r="AH2086" s="287"/>
      <c r="AI2086" s="287"/>
    </row>
    <row r="2087" spans="2:35" s="572" customFormat="1" hidden="1" x14ac:dyDescent="0.25">
      <c r="B2087" s="245">
        <v>380</v>
      </c>
      <c r="C2087" s="479">
        <v>44118</v>
      </c>
      <c r="D2087" s="245" t="s">
        <v>4074</v>
      </c>
      <c r="E2087" s="245" t="s">
        <v>4095</v>
      </c>
      <c r="F2087" s="245" t="s">
        <v>4143</v>
      </c>
      <c r="G2087" s="266" t="s">
        <v>2875</v>
      </c>
      <c r="H2087" s="313"/>
      <c r="I2087" s="475">
        <v>927000</v>
      </c>
      <c r="J2087" s="434">
        <f t="shared" si="34"/>
        <v>14304536</v>
      </c>
      <c r="K2087" s="480" t="s">
        <v>4176</v>
      </c>
      <c r="L2087" s="573"/>
      <c r="N2087" s="573"/>
      <c r="O2087" s="573"/>
      <c r="P2087" s="573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  <c r="AA2087" s="573"/>
      <c r="AB2087" s="573"/>
      <c r="AC2087" s="573"/>
      <c r="AD2087" s="573"/>
      <c r="AE2087" s="573"/>
      <c r="AF2087" s="573"/>
      <c r="AG2087" s="573"/>
      <c r="AH2087" s="573"/>
      <c r="AI2087" s="573"/>
    </row>
    <row r="2088" spans="2:35" s="572" customFormat="1" hidden="1" x14ac:dyDescent="0.25">
      <c r="B2088" s="245">
        <v>381</v>
      </c>
      <c r="C2088" s="479">
        <v>44119</v>
      </c>
      <c r="D2088" s="245" t="s">
        <v>4075</v>
      </c>
      <c r="E2088" s="245"/>
      <c r="F2088" s="245" t="s">
        <v>4098</v>
      </c>
      <c r="G2088" s="266" t="s">
        <v>2262</v>
      </c>
      <c r="H2088" s="313"/>
      <c r="I2088" s="475">
        <v>447500</v>
      </c>
      <c r="J2088" s="434">
        <f t="shared" si="34"/>
        <v>13857036</v>
      </c>
      <c r="K2088" s="480" t="s">
        <v>3267</v>
      </c>
      <c r="L2088" s="573"/>
      <c r="N2088" s="573"/>
      <c r="O2088" s="573"/>
      <c r="P2088" s="573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  <c r="AA2088" s="573"/>
      <c r="AB2088" s="573"/>
      <c r="AC2088" s="573"/>
      <c r="AD2088" s="573"/>
      <c r="AE2088" s="573"/>
      <c r="AF2088" s="573"/>
      <c r="AG2088" s="573"/>
      <c r="AH2088" s="573"/>
      <c r="AI2088" s="573"/>
    </row>
    <row r="2089" spans="2:35" s="572" customFormat="1" hidden="1" x14ac:dyDescent="0.25">
      <c r="B2089" s="245">
        <v>382</v>
      </c>
      <c r="C2089" s="479">
        <v>44119</v>
      </c>
      <c r="D2089" s="245" t="s">
        <v>4076</v>
      </c>
      <c r="E2089" s="245"/>
      <c r="F2089" s="245" t="s">
        <v>4099</v>
      </c>
      <c r="G2089" s="266" t="s">
        <v>1816</v>
      </c>
      <c r="H2089" s="313"/>
      <c r="I2089" s="475">
        <v>1430000</v>
      </c>
      <c r="J2089" s="434">
        <f t="shared" si="34"/>
        <v>12427036</v>
      </c>
      <c r="K2089" s="480" t="s">
        <v>3267</v>
      </c>
      <c r="L2089" s="573"/>
      <c r="N2089" s="573"/>
      <c r="O2089" s="573"/>
      <c r="P2089" s="573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  <c r="AA2089" s="573"/>
      <c r="AB2089" s="573"/>
      <c r="AC2089" s="573"/>
      <c r="AD2089" s="573"/>
      <c r="AE2089" s="573"/>
      <c r="AF2089" s="573"/>
      <c r="AG2089" s="573"/>
      <c r="AH2089" s="573"/>
      <c r="AI2089" s="573"/>
    </row>
    <row r="2090" spans="2:35" s="572" customFormat="1" hidden="1" x14ac:dyDescent="0.25">
      <c r="B2090" s="245">
        <v>383</v>
      </c>
      <c r="C2090" s="479">
        <v>44119</v>
      </c>
      <c r="D2090" s="245" t="s">
        <v>4077</v>
      </c>
      <c r="E2090" s="245"/>
      <c r="F2090" s="245" t="s">
        <v>4100</v>
      </c>
      <c r="G2090" s="266" t="s">
        <v>2882</v>
      </c>
      <c r="H2090" s="313"/>
      <c r="I2090" s="475">
        <v>3002375</v>
      </c>
      <c r="J2090" s="434">
        <f t="shared" si="34"/>
        <v>9424661</v>
      </c>
      <c r="K2090" s="480" t="s">
        <v>3267</v>
      </c>
      <c r="L2090" s="573"/>
      <c r="N2090" s="573"/>
      <c r="O2090" s="573"/>
      <c r="P2090" s="573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  <c r="AA2090" s="573"/>
      <c r="AB2090" s="573"/>
      <c r="AC2090" s="573"/>
      <c r="AD2090" s="573"/>
      <c r="AE2090" s="573"/>
      <c r="AF2090" s="573"/>
      <c r="AG2090" s="573"/>
      <c r="AH2090" s="573"/>
      <c r="AI2090" s="573"/>
    </row>
    <row r="2091" spans="2:35" s="572" customFormat="1" hidden="1" x14ac:dyDescent="0.25">
      <c r="B2091" s="245">
        <v>384</v>
      </c>
      <c r="C2091" s="479">
        <v>44120</v>
      </c>
      <c r="D2091" s="245" t="s">
        <v>3756</v>
      </c>
      <c r="E2091" s="245" t="s">
        <v>4110</v>
      </c>
      <c r="F2091" s="245" t="s">
        <v>4177</v>
      </c>
      <c r="G2091" s="266" t="s">
        <v>681</v>
      </c>
      <c r="H2091" s="313"/>
      <c r="I2091" s="475">
        <v>256000</v>
      </c>
      <c r="J2091" s="434">
        <f t="shared" si="34"/>
        <v>9168661</v>
      </c>
      <c r="K2091" s="480" t="s">
        <v>4179</v>
      </c>
      <c r="L2091" s="573"/>
      <c r="N2091" s="573"/>
      <c r="O2091" s="573"/>
      <c r="P2091" s="573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  <c r="AA2091" s="573"/>
      <c r="AB2091" s="573"/>
      <c r="AC2091" s="573"/>
      <c r="AD2091" s="573"/>
      <c r="AE2091" s="573"/>
      <c r="AF2091" s="573"/>
      <c r="AG2091" s="573"/>
      <c r="AH2091" s="573"/>
      <c r="AI2091" s="573"/>
    </row>
    <row r="2092" spans="2:35" s="572" customFormat="1" hidden="1" x14ac:dyDescent="0.25">
      <c r="B2092" s="245">
        <v>385</v>
      </c>
      <c r="C2092" s="479">
        <v>44120</v>
      </c>
      <c r="D2092" s="245" t="s">
        <v>4078</v>
      </c>
      <c r="E2092" s="245"/>
      <c r="F2092" s="245" t="s">
        <v>4101</v>
      </c>
      <c r="G2092" s="266" t="s">
        <v>282</v>
      </c>
      <c r="H2092" s="313"/>
      <c r="I2092" s="475">
        <v>800000</v>
      </c>
      <c r="J2092" s="434">
        <f t="shared" si="34"/>
        <v>8368661</v>
      </c>
      <c r="K2092" s="480" t="s">
        <v>3267</v>
      </c>
      <c r="L2092" s="573"/>
      <c r="N2092" s="573"/>
      <c r="O2092" s="573"/>
      <c r="P2092" s="573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  <c r="AA2092" s="573"/>
      <c r="AB2092" s="573"/>
      <c r="AC2092" s="573"/>
      <c r="AD2092" s="573"/>
      <c r="AE2092" s="573"/>
      <c r="AF2092" s="573"/>
      <c r="AG2092" s="573"/>
      <c r="AH2092" s="573"/>
      <c r="AI2092" s="573"/>
    </row>
    <row r="2093" spans="2:35" s="572" customFormat="1" hidden="1" x14ac:dyDescent="0.25">
      <c r="B2093" s="245">
        <v>386</v>
      </c>
      <c r="C2093" s="479">
        <v>44120</v>
      </c>
      <c r="D2093" s="245" t="s">
        <v>4556</v>
      </c>
      <c r="E2093" s="245"/>
      <c r="F2093" s="245" t="s">
        <v>4102</v>
      </c>
      <c r="G2093" s="266" t="s">
        <v>1885</v>
      </c>
      <c r="H2093" s="313"/>
      <c r="I2093" s="475">
        <v>654000</v>
      </c>
      <c r="J2093" s="434">
        <f t="shared" si="34"/>
        <v>7714661</v>
      </c>
      <c r="K2093" s="480" t="s">
        <v>3267</v>
      </c>
      <c r="L2093" s="573"/>
      <c r="N2093" s="573"/>
      <c r="O2093" s="573"/>
      <c r="P2093" s="573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  <c r="AA2093" s="573"/>
      <c r="AB2093" s="573"/>
      <c r="AC2093" s="573"/>
      <c r="AD2093" s="573"/>
      <c r="AE2093" s="573"/>
      <c r="AF2093" s="573"/>
      <c r="AG2093" s="573"/>
      <c r="AH2093" s="573"/>
      <c r="AI2093" s="573"/>
    </row>
    <row r="2094" spans="2:35" s="511" customFormat="1" hidden="1" x14ac:dyDescent="0.25">
      <c r="B2094" s="245">
        <v>387</v>
      </c>
      <c r="C2094" s="207">
        <v>44120</v>
      </c>
      <c r="D2094" s="206" t="s">
        <v>4079</v>
      </c>
      <c r="E2094" s="206"/>
      <c r="F2094" s="206" t="s">
        <v>4103</v>
      </c>
      <c r="G2094" s="208" t="s">
        <v>2891</v>
      </c>
      <c r="H2094" s="285"/>
      <c r="I2094" s="210">
        <v>1405000</v>
      </c>
      <c r="J2094" s="434">
        <f t="shared" si="34"/>
        <v>6309661</v>
      </c>
      <c r="K2094" s="212" t="s">
        <v>3267</v>
      </c>
      <c r="L2094" s="287"/>
      <c r="M2094" s="433"/>
      <c r="N2094" s="287"/>
      <c r="O2094" s="287"/>
      <c r="P2094" s="287"/>
      <c r="Q2094" s="287"/>
      <c r="R2094" s="287"/>
      <c r="S2094" s="287"/>
      <c r="T2094" s="287"/>
      <c r="U2094" s="287"/>
      <c r="V2094" s="287"/>
      <c r="W2094" s="287"/>
      <c r="X2094" s="287"/>
      <c r="Y2094" s="287"/>
      <c r="Z2094" s="287"/>
      <c r="AA2094" s="287"/>
      <c r="AB2094" s="287"/>
      <c r="AC2094" s="287"/>
      <c r="AD2094" s="287"/>
      <c r="AE2094" s="287"/>
      <c r="AF2094" s="287"/>
      <c r="AG2094" s="287"/>
      <c r="AH2094" s="287"/>
      <c r="AI2094" s="287"/>
    </row>
    <row r="2095" spans="2:35" s="511" customFormat="1" hidden="1" x14ac:dyDescent="0.25">
      <c r="B2095" s="245">
        <v>388</v>
      </c>
      <c r="C2095" s="207">
        <v>44120</v>
      </c>
      <c r="D2095" s="206" t="s">
        <v>4080</v>
      </c>
      <c r="E2095" s="206"/>
      <c r="F2095" s="206" t="s">
        <v>4104</v>
      </c>
      <c r="G2095" s="208" t="s">
        <v>1885</v>
      </c>
      <c r="H2095" s="285"/>
      <c r="I2095" s="210">
        <v>94700</v>
      </c>
      <c r="J2095" s="434">
        <f t="shared" si="34"/>
        <v>6214961</v>
      </c>
      <c r="K2095" s="212" t="s">
        <v>3267</v>
      </c>
      <c r="L2095" s="287"/>
      <c r="M2095" s="433"/>
      <c r="N2095" s="287"/>
      <c r="O2095" s="287"/>
      <c r="P2095" s="287"/>
      <c r="Q2095" s="287"/>
      <c r="R2095" s="287"/>
      <c r="S2095" s="287"/>
      <c r="T2095" s="287"/>
      <c r="U2095" s="287"/>
      <c r="V2095" s="287"/>
      <c r="W2095" s="287"/>
      <c r="X2095" s="287"/>
      <c r="Y2095" s="287"/>
      <c r="Z2095" s="287"/>
      <c r="AA2095" s="287"/>
      <c r="AB2095" s="287"/>
      <c r="AC2095" s="287"/>
      <c r="AD2095" s="287"/>
      <c r="AE2095" s="287"/>
      <c r="AF2095" s="287"/>
      <c r="AG2095" s="287"/>
      <c r="AH2095" s="287"/>
      <c r="AI2095" s="287"/>
    </row>
    <row r="2096" spans="2:35" s="511" customFormat="1" hidden="1" x14ac:dyDescent="0.25">
      <c r="B2096" s="245">
        <v>389</v>
      </c>
      <c r="C2096" s="207">
        <v>44120</v>
      </c>
      <c r="D2096" s="206" t="s">
        <v>4081</v>
      </c>
      <c r="E2096" s="206"/>
      <c r="F2096" s="206" t="s">
        <v>4105</v>
      </c>
      <c r="G2096" s="208" t="s">
        <v>1885</v>
      </c>
      <c r="H2096" s="285"/>
      <c r="I2096" s="210">
        <v>27600</v>
      </c>
      <c r="J2096" s="434">
        <f t="shared" si="34"/>
        <v>6187361</v>
      </c>
      <c r="K2096" s="212" t="s">
        <v>3267</v>
      </c>
      <c r="L2096" s="287"/>
      <c r="M2096" s="433"/>
      <c r="N2096" s="287"/>
      <c r="O2096" s="287"/>
      <c r="P2096" s="287"/>
      <c r="Q2096" s="287"/>
      <c r="R2096" s="287"/>
      <c r="S2096" s="287"/>
      <c r="T2096" s="287"/>
      <c r="U2096" s="287"/>
      <c r="V2096" s="287"/>
      <c r="W2096" s="287"/>
      <c r="X2096" s="287"/>
      <c r="Y2096" s="287"/>
      <c r="Z2096" s="287"/>
      <c r="AA2096" s="287"/>
      <c r="AB2096" s="287"/>
      <c r="AC2096" s="287"/>
      <c r="AD2096" s="287"/>
      <c r="AE2096" s="287"/>
      <c r="AF2096" s="287"/>
      <c r="AG2096" s="287"/>
      <c r="AH2096" s="287"/>
      <c r="AI2096" s="287"/>
    </row>
    <row r="2097" spans="1:242" hidden="1" x14ac:dyDescent="0.25">
      <c r="B2097" s="245">
        <v>390</v>
      </c>
      <c r="C2097" s="207">
        <v>44120</v>
      </c>
      <c r="D2097" s="206" t="s">
        <v>4082</v>
      </c>
      <c r="E2097" s="206"/>
      <c r="F2097" s="206" t="s">
        <v>4106</v>
      </c>
      <c r="G2097" s="208" t="s">
        <v>1885</v>
      </c>
      <c r="H2097" s="285"/>
      <c r="I2097" s="210">
        <v>20500</v>
      </c>
      <c r="J2097" s="434">
        <f t="shared" si="34"/>
        <v>6166861</v>
      </c>
      <c r="K2097" s="212" t="s">
        <v>3267</v>
      </c>
    </row>
    <row r="2098" spans="1:242" hidden="1" x14ac:dyDescent="0.25">
      <c r="B2098" s="245">
        <v>391</v>
      </c>
      <c r="C2098" s="207">
        <v>44120</v>
      </c>
      <c r="D2098" s="206" t="s">
        <v>4083</v>
      </c>
      <c r="E2098" s="206"/>
      <c r="F2098" s="206" t="s">
        <v>4107</v>
      </c>
      <c r="G2098" s="208" t="s">
        <v>1885</v>
      </c>
      <c r="H2098" s="285"/>
      <c r="I2098" s="210">
        <v>37800</v>
      </c>
      <c r="J2098" s="434">
        <f t="shared" si="34"/>
        <v>6129061</v>
      </c>
      <c r="K2098" s="212" t="s">
        <v>3267</v>
      </c>
    </row>
    <row r="2099" spans="1:242" hidden="1" x14ac:dyDescent="0.25">
      <c r="B2099" s="245">
        <v>392</v>
      </c>
      <c r="C2099" s="207">
        <v>44120</v>
      </c>
      <c r="D2099" s="206" t="s">
        <v>4084</v>
      </c>
      <c r="E2099" s="206"/>
      <c r="F2099" s="206" t="s">
        <v>4108</v>
      </c>
      <c r="G2099" s="208" t="s">
        <v>1885</v>
      </c>
      <c r="H2099" s="285"/>
      <c r="I2099" s="210">
        <v>20600</v>
      </c>
      <c r="J2099" s="434">
        <f t="shared" si="34"/>
        <v>6108461</v>
      </c>
      <c r="K2099" s="212" t="s">
        <v>3267</v>
      </c>
    </row>
    <row r="2100" spans="1:242" hidden="1" x14ac:dyDescent="0.25">
      <c r="B2100" s="245">
        <v>393</v>
      </c>
      <c r="C2100" s="207">
        <v>44120</v>
      </c>
      <c r="D2100" s="206" t="s">
        <v>4085</v>
      </c>
      <c r="E2100" s="206"/>
      <c r="F2100" s="206" t="s">
        <v>4109</v>
      </c>
      <c r="G2100" s="208" t="s">
        <v>1885</v>
      </c>
      <c r="H2100" s="285"/>
      <c r="I2100" s="210">
        <v>450000</v>
      </c>
      <c r="J2100" s="434">
        <f t="shared" si="34"/>
        <v>5658461</v>
      </c>
      <c r="K2100" s="212" t="s">
        <v>3267</v>
      </c>
    </row>
    <row r="2101" spans="1:242" hidden="1" x14ac:dyDescent="0.25">
      <c r="B2101" s="245">
        <v>394</v>
      </c>
      <c r="C2101" s="207">
        <v>44121</v>
      </c>
      <c r="D2101" s="206" t="s">
        <v>4111</v>
      </c>
      <c r="E2101" s="206"/>
      <c r="F2101" s="206" t="s">
        <v>4135</v>
      </c>
      <c r="G2101" s="208" t="s">
        <v>787</v>
      </c>
      <c r="H2101" s="285"/>
      <c r="I2101" s="210">
        <v>381815</v>
      </c>
      <c r="J2101" s="434">
        <f t="shared" si="34"/>
        <v>5276646</v>
      </c>
      <c r="K2101" s="212" t="s">
        <v>3267</v>
      </c>
    </row>
    <row r="2102" spans="1:242" hidden="1" x14ac:dyDescent="0.25">
      <c r="B2102" s="245">
        <v>395</v>
      </c>
      <c r="C2102" s="207">
        <v>44121</v>
      </c>
      <c r="D2102" s="206" t="s">
        <v>4112</v>
      </c>
      <c r="E2102" s="206" t="s">
        <v>4139</v>
      </c>
      <c r="F2102" s="206" t="s">
        <v>4136</v>
      </c>
      <c r="G2102" s="208" t="s">
        <v>2875</v>
      </c>
      <c r="H2102" s="285"/>
      <c r="I2102" s="210">
        <v>760000</v>
      </c>
      <c r="J2102" s="434">
        <f t="shared" si="34"/>
        <v>4516646</v>
      </c>
      <c r="K2102" s="212" t="s">
        <v>4158</v>
      </c>
    </row>
    <row r="2103" spans="1:242" s="566" customFormat="1" hidden="1" x14ac:dyDescent="0.25">
      <c r="A2103" s="488"/>
      <c r="B2103" s="481">
        <v>396</v>
      </c>
      <c r="C2103" s="428">
        <v>44123</v>
      </c>
      <c r="D2103" s="429" t="s">
        <v>4113</v>
      </c>
      <c r="E2103" s="429"/>
      <c r="F2103" s="488"/>
      <c r="G2103" s="430"/>
      <c r="H2103" s="427">
        <v>9124539</v>
      </c>
      <c r="I2103" s="431"/>
      <c r="J2103" s="434">
        <f t="shared" si="34"/>
        <v>13641185</v>
      </c>
      <c r="K2103" s="489" t="s">
        <v>3695</v>
      </c>
      <c r="L2103" s="530"/>
      <c r="M2103" s="488"/>
      <c r="N2103" s="530"/>
      <c r="O2103" s="530"/>
      <c r="P2103" s="530"/>
      <c r="Q2103" s="530"/>
      <c r="R2103" s="530"/>
      <c r="S2103" s="530"/>
      <c r="T2103" s="530"/>
      <c r="U2103" s="530"/>
      <c r="V2103" s="530"/>
      <c r="W2103" s="530"/>
      <c r="X2103" s="530"/>
      <c r="Y2103" s="530"/>
      <c r="Z2103" s="530"/>
      <c r="AA2103" s="530"/>
      <c r="AB2103" s="530"/>
      <c r="AC2103" s="530"/>
      <c r="AD2103" s="530"/>
      <c r="AE2103" s="530"/>
      <c r="AF2103" s="530"/>
      <c r="AG2103" s="530"/>
      <c r="AH2103" s="530"/>
      <c r="AI2103" s="530"/>
      <c r="AJ2103" s="488"/>
      <c r="AK2103" s="488"/>
      <c r="AL2103" s="488"/>
      <c r="AM2103" s="488"/>
      <c r="AN2103" s="488"/>
      <c r="AO2103" s="488"/>
      <c r="AP2103" s="488"/>
      <c r="AQ2103" s="488"/>
      <c r="AR2103" s="488"/>
      <c r="AS2103" s="488"/>
      <c r="AT2103" s="488"/>
      <c r="AU2103" s="488"/>
      <c r="AV2103" s="488"/>
      <c r="AW2103" s="488"/>
      <c r="AX2103" s="488"/>
      <c r="AY2103" s="488"/>
      <c r="AZ2103" s="488"/>
      <c r="BA2103" s="488"/>
      <c r="BB2103" s="488"/>
      <c r="BC2103" s="488"/>
      <c r="BD2103" s="488"/>
      <c r="BE2103" s="488"/>
      <c r="BF2103" s="488"/>
      <c r="BG2103" s="488"/>
      <c r="BH2103" s="488"/>
      <c r="BI2103" s="488"/>
      <c r="BJ2103" s="488"/>
      <c r="BK2103" s="488"/>
      <c r="BL2103" s="488"/>
      <c r="BM2103" s="488"/>
      <c r="BN2103" s="488"/>
      <c r="BO2103" s="488"/>
      <c r="BP2103" s="488"/>
      <c r="BQ2103" s="488"/>
      <c r="BR2103" s="488"/>
      <c r="BS2103" s="488"/>
      <c r="BT2103" s="488"/>
      <c r="BU2103" s="488"/>
      <c r="BV2103" s="488"/>
      <c r="BW2103" s="488"/>
      <c r="BX2103" s="488"/>
      <c r="BY2103" s="488"/>
      <c r="BZ2103" s="488"/>
      <c r="CA2103" s="488"/>
      <c r="CB2103" s="488"/>
      <c r="CC2103" s="488"/>
      <c r="CD2103" s="488"/>
      <c r="CE2103" s="488"/>
      <c r="CF2103" s="488"/>
      <c r="CG2103" s="488"/>
      <c r="CH2103" s="488"/>
      <c r="CI2103" s="488"/>
      <c r="CJ2103" s="488"/>
      <c r="CK2103" s="488"/>
      <c r="CL2103" s="488"/>
      <c r="CM2103" s="488"/>
      <c r="CN2103" s="488"/>
      <c r="CO2103" s="488"/>
      <c r="CP2103" s="488"/>
      <c r="CQ2103" s="488"/>
      <c r="CR2103" s="488"/>
      <c r="CS2103" s="488"/>
      <c r="CT2103" s="488"/>
      <c r="CU2103" s="488"/>
      <c r="CV2103" s="488"/>
      <c r="CW2103" s="488"/>
      <c r="CX2103" s="488"/>
      <c r="CY2103" s="488"/>
      <c r="CZ2103" s="488"/>
      <c r="DA2103" s="488"/>
      <c r="DB2103" s="488"/>
      <c r="DC2103" s="488"/>
      <c r="DD2103" s="488"/>
      <c r="DE2103" s="488"/>
      <c r="DF2103" s="488"/>
      <c r="DG2103" s="488"/>
      <c r="DH2103" s="488"/>
      <c r="DI2103" s="488"/>
      <c r="DJ2103" s="488"/>
      <c r="DK2103" s="488"/>
      <c r="DL2103" s="488"/>
      <c r="DM2103" s="488"/>
      <c r="DN2103" s="488"/>
      <c r="DO2103" s="488"/>
      <c r="DP2103" s="488"/>
      <c r="DQ2103" s="488"/>
      <c r="DR2103" s="488"/>
      <c r="DS2103" s="488"/>
      <c r="DT2103" s="488"/>
      <c r="DU2103" s="488"/>
      <c r="DV2103" s="488"/>
      <c r="DW2103" s="488"/>
      <c r="DX2103" s="488"/>
      <c r="DY2103" s="488"/>
      <c r="DZ2103" s="488"/>
      <c r="EA2103" s="488"/>
      <c r="EB2103" s="488"/>
      <c r="EC2103" s="488"/>
      <c r="ED2103" s="488"/>
      <c r="EE2103" s="488"/>
      <c r="EF2103" s="488"/>
      <c r="EG2103" s="488"/>
      <c r="EH2103" s="488"/>
      <c r="EI2103" s="488"/>
      <c r="EJ2103" s="488"/>
      <c r="EK2103" s="488"/>
      <c r="EL2103" s="488"/>
      <c r="EM2103" s="488"/>
      <c r="EN2103" s="488"/>
      <c r="EO2103" s="488"/>
      <c r="EP2103" s="488"/>
      <c r="EQ2103" s="488"/>
      <c r="ER2103" s="488"/>
      <c r="ES2103" s="488"/>
      <c r="ET2103" s="488"/>
      <c r="EU2103" s="488"/>
      <c r="EV2103" s="488"/>
      <c r="EW2103" s="488"/>
      <c r="EX2103" s="488"/>
      <c r="EY2103" s="488"/>
      <c r="EZ2103" s="488"/>
      <c r="FA2103" s="488"/>
      <c r="FB2103" s="488"/>
      <c r="FC2103" s="488"/>
      <c r="FD2103" s="488"/>
      <c r="FE2103" s="488"/>
      <c r="FF2103" s="488"/>
      <c r="FG2103" s="488"/>
      <c r="FH2103" s="488"/>
      <c r="FI2103" s="488"/>
      <c r="FJ2103" s="488"/>
      <c r="FK2103" s="488"/>
      <c r="FL2103" s="488"/>
      <c r="FM2103" s="488"/>
      <c r="FN2103" s="488"/>
      <c r="FO2103" s="488"/>
      <c r="FP2103" s="488"/>
      <c r="FQ2103" s="488"/>
      <c r="FR2103" s="488"/>
      <c r="FS2103" s="488"/>
      <c r="FT2103" s="488"/>
      <c r="FU2103" s="488"/>
      <c r="FV2103" s="488"/>
      <c r="FW2103" s="488"/>
      <c r="FX2103" s="488"/>
      <c r="FY2103" s="488"/>
      <c r="FZ2103" s="488"/>
      <c r="GA2103" s="488"/>
      <c r="GB2103" s="488"/>
      <c r="GC2103" s="488"/>
      <c r="GD2103" s="488"/>
      <c r="GE2103" s="488"/>
      <c r="GF2103" s="488"/>
      <c r="GG2103" s="488"/>
      <c r="GH2103" s="488"/>
      <c r="GI2103" s="488"/>
      <c r="GJ2103" s="488"/>
      <c r="GK2103" s="488"/>
      <c r="GL2103" s="488"/>
      <c r="GM2103" s="488"/>
      <c r="GN2103" s="488"/>
      <c r="GO2103" s="488"/>
      <c r="GP2103" s="488"/>
      <c r="GQ2103" s="488"/>
      <c r="GR2103" s="488"/>
      <c r="GS2103" s="488"/>
      <c r="GT2103" s="488"/>
      <c r="GU2103" s="488"/>
      <c r="GV2103" s="488"/>
      <c r="GW2103" s="488"/>
      <c r="GX2103" s="488"/>
      <c r="GY2103" s="488"/>
      <c r="GZ2103" s="488"/>
      <c r="HA2103" s="488"/>
      <c r="HB2103" s="488"/>
      <c r="HC2103" s="488"/>
      <c r="HD2103" s="488"/>
      <c r="HE2103" s="488"/>
      <c r="HF2103" s="488"/>
      <c r="HG2103" s="488"/>
      <c r="HH2103" s="488"/>
      <c r="HI2103" s="488"/>
      <c r="HJ2103" s="488"/>
      <c r="HK2103" s="488"/>
      <c r="HL2103" s="488"/>
      <c r="HM2103" s="488"/>
      <c r="HN2103" s="488"/>
      <c r="HO2103" s="488"/>
      <c r="HP2103" s="488"/>
      <c r="HQ2103" s="488"/>
      <c r="HR2103" s="488"/>
      <c r="HS2103" s="488"/>
      <c r="HT2103" s="488"/>
      <c r="HU2103" s="488"/>
      <c r="HV2103" s="488"/>
      <c r="HW2103" s="488"/>
      <c r="HX2103" s="488"/>
      <c r="HY2103" s="488"/>
      <c r="HZ2103" s="488"/>
      <c r="IA2103" s="488"/>
      <c r="IB2103" s="488"/>
      <c r="IC2103" s="488"/>
      <c r="ID2103" s="488"/>
      <c r="IE2103" s="488"/>
      <c r="IF2103" s="488"/>
      <c r="IG2103" s="488"/>
      <c r="IH2103" s="488"/>
    </row>
    <row r="2104" spans="1:242" hidden="1" x14ac:dyDescent="0.25">
      <c r="B2104" s="245">
        <v>397</v>
      </c>
      <c r="C2104" s="207">
        <v>44123</v>
      </c>
      <c r="D2104" s="206" t="s">
        <v>4114</v>
      </c>
      <c r="E2104" s="206"/>
      <c r="F2104" s="206" t="s">
        <v>4137</v>
      </c>
      <c r="G2104" s="208" t="s">
        <v>2320</v>
      </c>
      <c r="H2104" s="285">
        <v>192899</v>
      </c>
      <c r="I2104" s="210"/>
      <c r="J2104" s="434">
        <f t="shared" si="34"/>
        <v>13834084</v>
      </c>
      <c r="K2104" s="212" t="s">
        <v>4178</v>
      </c>
    </row>
    <row r="2105" spans="1:242" hidden="1" x14ac:dyDescent="0.25">
      <c r="B2105" s="245">
        <v>398</v>
      </c>
      <c r="C2105" s="207">
        <v>44123</v>
      </c>
      <c r="D2105" s="206" t="s">
        <v>4115</v>
      </c>
      <c r="E2105" s="206"/>
      <c r="F2105" s="206" t="s">
        <v>4138</v>
      </c>
      <c r="G2105" s="208" t="s">
        <v>2320</v>
      </c>
      <c r="H2105" s="285"/>
      <c r="I2105" s="210">
        <v>678000</v>
      </c>
      <c r="J2105" s="434">
        <f t="shared" si="34"/>
        <v>13156084</v>
      </c>
      <c r="K2105" s="212" t="s">
        <v>3267</v>
      </c>
    </row>
    <row r="2106" spans="1:242" hidden="1" x14ac:dyDescent="0.25">
      <c r="B2106" s="245">
        <v>399</v>
      </c>
      <c r="C2106" s="207">
        <v>44124</v>
      </c>
      <c r="D2106" s="206" t="s">
        <v>4117</v>
      </c>
      <c r="E2106" s="206" t="s">
        <v>4140</v>
      </c>
      <c r="F2106" s="206"/>
      <c r="G2106" s="208" t="s">
        <v>787</v>
      </c>
      <c r="H2106" s="285"/>
      <c r="I2106" s="475">
        <v>1500000</v>
      </c>
      <c r="J2106" s="434">
        <f t="shared" si="34"/>
        <v>11656084</v>
      </c>
      <c r="K2106" s="212" t="s">
        <v>4212</v>
      </c>
    </row>
    <row r="2107" spans="1:242" hidden="1" x14ac:dyDescent="0.25">
      <c r="B2107" s="245">
        <v>400</v>
      </c>
      <c r="C2107" s="207">
        <v>44124</v>
      </c>
      <c r="D2107" s="206" t="s">
        <v>4116</v>
      </c>
      <c r="E2107" s="206" t="s">
        <v>4141</v>
      </c>
      <c r="F2107" s="206" t="s">
        <v>4142</v>
      </c>
      <c r="G2107" s="208" t="s">
        <v>343</v>
      </c>
      <c r="H2107" s="285"/>
      <c r="I2107" s="210">
        <v>1000000</v>
      </c>
      <c r="J2107" s="434">
        <f t="shared" si="34"/>
        <v>10656084</v>
      </c>
      <c r="K2107" s="212" t="s">
        <v>4159</v>
      </c>
    </row>
    <row r="2108" spans="1:242" hidden="1" x14ac:dyDescent="0.25">
      <c r="B2108" s="245">
        <v>401</v>
      </c>
      <c r="C2108" s="207">
        <v>44124</v>
      </c>
      <c r="D2108" s="206" t="s">
        <v>4118</v>
      </c>
      <c r="E2108" s="206"/>
      <c r="F2108" s="206" t="s">
        <v>4143</v>
      </c>
      <c r="G2108" s="208" t="s">
        <v>559</v>
      </c>
      <c r="H2108" s="285"/>
      <c r="I2108" s="210">
        <v>21500</v>
      </c>
      <c r="J2108" s="434">
        <f t="shared" si="34"/>
        <v>10634584</v>
      </c>
      <c r="K2108" s="212" t="s">
        <v>4160</v>
      </c>
    </row>
    <row r="2109" spans="1:242" hidden="1" x14ac:dyDescent="0.25">
      <c r="B2109" s="245">
        <v>402</v>
      </c>
      <c r="C2109" s="207">
        <v>44124</v>
      </c>
      <c r="D2109" s="206" t="s">
        <v>4119</v>
      </c>
      <c r="E2109" s="206" t="s">
        <v>4144</v>
      </c>
      <c r="F2109" s="206" t="s">
        <v>4251</v>
      </c>
      <c r="G2109" s="208" t="s">
        <v>2262</v>
      </c>
      <c r="H2109" s="285"/>
      <c r="I2109" s="209">
        <v>1000000</v>
      </c>
      <c r="J2109" s="434">
        <f t="shared" si="34"/>
        <v>9634584</v>
      </c>
      <c r="K2109" s="212" t="s">
        <v>4249</v>
      </c>
    </row>
    <row r="2110" spans="1:242" hidden="1" x14ac:dyDescent="0.25">
      <c r="B2110" s="245">
        <v>403</v>
      </c>
      <c r="C2110" s="207">
        <v>44125</v>
      </c>
      <c r="D2110" s="206" t="s">
        <v>4120</v>
      </c>
      <c r="E2110" s="206" t="s">
        <v>4145</v>
      </c>
      <c r="F2110" s="206" t="s">
        <v>4252</v>
      </c>
      <c r="G2110" s="208" t="s">
        <v>559</v>
      </c>
      <c r="H2110" s="285"/>
      <c r="I2110" s="209">
        <v>150000</v>
      </c>
      <c r="J2110" s="434">
        <f t="shared" si="34"/>
        <v>9484584</v>
      </c>
      <c r="K2110" s="212" t="s">
        <v>4250</v>
      </c>
    </row>
    <row r="2111" spans="1:242" hidden="1" x14ac:dyDescent="0.25">
      <c r="B2111" s="245">
        <v>404</v>
      </c>
      <c r="C2111" s="207">
        <v>44126</v>
      </c>
      <c r="D2111" s="206" t="s">
        <v>4121</v>
      </c>
      <c r="E2111" s="206"/>
      <c r="F2111" s="206" t="s">
        <v>4146</v>
      </c>
      <c r="G2111" s="208" t="s">
        <v>2875</v>
      </c>
      <c r="H2111" s="285">
        <v>101300</v>
      </c>
      <c r="I2111" s="210"/>
      <c r="J2111" s="434">
        <f t="shared" si="34"/>
        <v>9585884</v>
      </c>
      <c r="K2111" s="212" t="s">
        <v>4161</v>
      </c>
    </row>
    <row r="2112" spans="1:242" hidden="1" x14ac:dyDescent="0.25">
      <c r="B2112" s="245">
        <v>405</v>
      </c>
      <c r="C2112" s="207">
        <v>44126</v>
      </c>
      <c r="D2112" s="206" t="s">
        <v>4122</v>
      </c>
      <c r="E2112" s="206"/>
      <c r="F2112" s="206" t="s">
        <v>4147</v>
      </c>
      <c r="G2112" s="208" t="s">
        <v>2875</v>
      </c>
      <c r="H2112" s="285"/>
      <c r="I2112" s="210">
        <v>129825</v>
      </c>
      <c r="J2112" s="434">
        <f t="shared" si="34"/>
        <v>9456059</v>
      </c>
      <c r="K2112" s="212" t="s">
        <v>4162</v>
      </c>
    </row>
    <row r="2113" spans="1:242" hidden="1" x14ac:dyDescent="0.25">
      <c r="B2113" s="245">
        <v>406</v>
      </c>
      <c r="C2113" s="207">
        <v>44126</v>
      </c>
      <c r="D2113" s="206" t="s">
        <v>4123</v>
      </c>
      <c r="E2113" s="206"/>
      <c r="F2113" s="206" t="s">
        <v>4136</v>
      </c>
      <c r="G2113" s="208" t="s">
        <v>2875</v>
      </c>
      <c r="H2113" s="285">
        <v>4800</v>
      </c>
      <c r="I2113" s="210"/>
      <c r="J2113" s="434">
        <f t="shared" si="34"/>
        <v>9460859</v>
      </c>
      <c r="K2113" s="212" t="s">
        <v>4163</v>
      </c>
    </row>
    <row r="2114" spans="1:242" hidden="1" x14ac:dyDescent="0.25">
      <c r="B2114" s="245">
        <v>407</v>
      </c>
      <c r="C2114" s="207">
        <v>44127</v>
      </c>
      <c r="D2114" s="206" t="s">
        <v>4124</v>
      </c>
      <c r="E2114" s="206"/>
      <c r="F2114" s="206" t="s">
        <v>4142</v>
      </c>
      <c r="G2114" s="208" t="s">
        <v>343</v>
      </c>
      <c r="H2114" s="285">
        <v>129450</v>
      </c>
      <c r="I2114" s="210"/>
      <c r="J2114" s="434">
        <f t="shared" si="34"/>
        <v>9590309</v>
      </c>
      <c r="K2114" s="212" t="s">
        <v>4164</v>
      </c>
    </row>
    <row r="2115" spans="1:242" hidden="1" x14ac:dyDescent="0.25">
      <c r="B2115" s="245">
        <v>408</v>
      </c>
      <c r="C2115" s="207">
        <v>44127</v>
      </c>
      <c r="D2115" s="206" t="s">
        <v>4125</v>
      </c>
      <c r="E2115" s="206"/>
      <c r="F2115" s="206" t="s">
        <v>4148</v>
      </c>
      <c r="G2115" s="208" t="s">
        <v>343</v>
      </c>
      <c r="H2115" s="285"/>
      <c r="I2115" s="210">
        <v>378000</v>
      </c>
      <c r="J2115" s="434">
        <f t="shared" si="34"/>
        <v>9212309</v>
      </c>
      <c r="K2115" s="212" t="s">
        <v>3267</v>
      </c>
    </row>
    <row r="2116" spans="1:242" hidden="1" x14ac:dyDescent="0.25">
      <c r="B2116" s="245">
        <v>409</v>
      </c>
      <c r="C2116" s="207">
        <v>44127</v>
      </c>
      <c r="D2116" s="206" t="s">
        <v>4126</v>
      </c>
      <c r="E2116" s="206"/>
      <c r="F2116" s="206" t="s">
        <v>4149</v>
      </c>
      <c r="G2116" s="208" t="s">
        <v>282</v>
      </c>
      <c r="H2116" s="285"/>
      <c r="I2116" s="210">
        <v>160000</v>
      </c>
      <c r="J2116" s="434">
        <f t="shared" si="34"/>
        <v>9052309</v>
      </c>
      <c r="K2116" s="212" t="s">
        <v>3267</v>
      </c>
    </row>
    <row r="2117" spans="1:242" hidden="1" x14ac:dyDescent="0.25">
      <c r="B2117" s="245">
        <v>410</v>
      </c>
      <c r="C2117" s="207">
        <v>44128</v>
      </c>
      <c r="D2117" s="206" t="s">
        <v>4127</v>
      </c>
      <c r="E2117" s="206"/>
      <c r="F2117" s="206" t="s">
        <v>4150</v>
      </c>
      <c r="G2117" s="208" t="s">
        <v>561</v>
      </c>
      <c r="H2117" s="285">
        <v>5000</v>
      </c>
      <c r="I2117" s="210"/>
      <c r="J2117" s="434">
        <f t="shared" si="34"/>
        <v>9057309</v>
      </c>
      <c r="K2117" s="212" t="s">
        <v>4165</v>
      </c>
    </row>
    <row r="2118" spans="1:242" hidden="1" x14ac:dyDescent="0.25">
      <c r="B2118" s="245">
        <v>411</v>
      </c>
      <c r="C2118" s="207">
        <v>44128</v>
      </c>
      <c r="D2118" s="206" t="s">
        <v>4128</v>
      </c>
      <c r="E2118" s="206"/>
      <c r="F2118" s="206" t="s">
        <v>4151</v>
      </c>
      <c r="G2118" s="208" t="s">
        <v>561</v>
      </c>
      <c r="H2118" s="285"/>
      <c r="I2118" s="210">
        <v>6645</v>
      </c>
      <c r="J2118" s="434">
        <f t="shared" si="34"/>
        <v>9050664</v>
      </c>
      <c r="K2118" s="212" t="s">
        <v>4166</v>
      </c>
    </row>
    <row r="2119" spans="1:242" hidden="1" x14ac:dyDescent="0.25">
      <c r="B2119" s="245">
        <v>412</v>
      </c>
      <c r="C2119" s="207">
        <v>44128</v>
      </c>
      <c r="D2119" s="206" t="s">
        <v>4129</v>
      </c>
      <c r="E2119" s="206"/>
      <c r="F2119" s="206" t="s">
        <v>4152</v>
      </c>
      <c r="G2119" s="208" t="s">
        <v>1885</v>
      </c>
      <c r="H2119" s="285"/>
      <c r="I2119" s="210">
        <v>69923</v>
      </c>
      <c r="J2119" s="434">
        <f t="shared" si="34"/>
        <v>8980741</v>
      </c>
      <c r="K2119" s="212" t="s">
        <v>3267</v>
      </c>
    </row>
    <row r="2120" spans="1:242" hidden="1" x14ac:dyDescent="0.25">
      <c r="B2120" s="245">
        <v>413</v>
      </c>
      <c r="C2120" s="207">
        <v>44128</v>
      </c>
      <c r="D2120" s="206" t="s">
        <v>4130</v>
      </c>
      <c r="E2120" s="206"/>
      <c r="F2120" s="206" t="s">
        <v>4153</v>
      </c>
      <c r="G2120" s="208" t="s">
        <v>1885</v>
      </c>
      <c r="H2120" s="285"/>
      <c r="I2120" s="210">
        <v>78700</v>
      </c>
      <c r="J2120" s="434">
        <f t="shared" si="34"/>
        <v>8902041</v>
      </c>
      <c r="K2120" s="212" t="s">
        <v>3267</v>
      </c>
    </row>
    <row r="2121" spans="1:242" hidden="1" x14ac:dyDescent="0.25">
      <c r="B2121" s="245">
        <v>414</v>
      </c>
      <c r="C2121" s="207">
        <v>44128</v>
      </c>
      <c r="D2121" s="206" t="s">
        <v>4131</v>
      </c>
      <c r="E2121" s="206"/>
      <c r="F2121" s="206" t="s">
        <v>4154</v>
      </c>
      <c r="G2121" s="208" t="s">
        <v>1885</v>
      </c>
      <c r="H2121" s="285"/>
      <c r="I2121" s="210">
        <v>98500</v>
      </c>
      <c r="J2121" s="434">
        <f t="shared" si="34"/>
        <v>8803541</v>
      </c>
      <c r="K2121" s="212" t="s">
        <v>3267</v>
      </c>
    </row>
    <row r="2122" spans="1:242" hidden="1" x14ac:dyDescent="0.25">
      <c r="B2122" s="245">
        <v>415</v>
      </c>
      <c r="C2122" s="207">
        <v>44128</v>
      </c>
      <c r="D2122" s="206" t="s">
        <v>4132</v>
      </c>
      <c r="E2122" s="206"/>
      <c r="F2122" s="206" t="s">
        <v>4155</v>
      </c>
      <c r="G2122" s="208" t="s">
        <v>1885</v>
      </c>
      <c r="H2122" s="285"/>
      <c r="I2122" s="210">
        <v>45700</v>
      </c>
      <c r="J2122" s="434">
        <f t="shared" si="34"/>
        <v>8757841</v>
      </c>
      <c r="K2122" s="212" t="s">
        <v>3267</v>
      </c>
    </row>
    <row r="2123" spans="1:242" hidden="1" x14ac:dyDescent="0.25">
      <c r="B2123" s="245">
        <v>416</v>
      </c>
      <c r="C2123" s="207">
        <v>44128</v>
      </c>
      <c r="D2123" s="206" t="s">
        <v>4133</v>
      </c>
      <c r="E2123" s="206"/>
      <c r="F2123" s="206" t="s">
        <v>4156</v>
      </c>
      <c r="G2123" s="208" t="s">
        <v>1885</v>
      </c>
      <c r="H2123" s="285"/>
      <c r="I2123" s="210">
        <v>74900</v>
      </c>
      <c r="J2123" s="434">
        <f t="shared" si="34"/>
        <v>8682941</v>
      </c>
      <c r="K2123" s="212" t="s">
        <v>3267</v>
      </c>
    </row>
    <row r="2124" spans="1:242" hidden="1" x14ac:dyDescent="0.25">
      <c r="B2124" s="245">
        <v>417</v>
      </c>
      <c r="C2124" s="207">
        <v>44128</v>
      </c>
      <c r="D2124" s="206" t="s">
        <v>4134</v>
      </c>
      <c r="E2124" s="206"/>
      <c r="F2124" s="206" t="s">
        <v>4157</v>
      </c>
      <c r="G2124" s="208" t="s">
        <v>1885</v>
      </c>
      <c r="H2124" s="285"/>
      <c r="I2124" s="210">
        <v>15600</v>
      </c>
      <c r="J2124" s="434">
        <f t="shared" si="34"/>
        <v>8667341</v>
      </c>
      <c r="K2124" s="212" t="s">
        <v>3267</v>
      </c>
    </row>
    <row r="2125" spans="1:242" hidden="1" x14ac:dyDescent="0.25">
      <c r="B2125" s="245">
        <v>418</v>
      </c>
      <c r="C2125" s="207">
        <v>44128</v>
      </c>
      <c r="D2125" s="206" t="s">
        <v>4180</v>
      </c>
      <c r="E2125" s="206"/>
      <c r="F2125" s="206"/>
      <c r="G2125" s="208" t="s">
        <v>787</v>
      </c>
      <c r="H2125" s="285">
        <v>1750000</v>
      </c>
      <c r="I2125" s="210"/>
      <c r="J2125" s="434">
        <f t="shared" ref="J2125:J2188" si="35">J2124+H2125-I2125</f>
        <v>10417341</v>
      </c>
      <c r="K2125" s="212" t="s">
        <v>4181</v>
      </c>
    </row>
    <row r="2126" spans="1:242" s="566" customFormat="1" hidden="1" x14ac:dyDescent="0.25">
      <c r="A2126" s="488"/>
      <c r="B2126" s="245">
        <v>419</v>
      </c>
      <c r="C2126" s="428">
        <v>44130</v>
      </c>
      <c r="D2126" s="429" t="s">
        <v>4184</v>
      </c>
      <c r="E2126" s="429"/>
      <c r="F2126" s="429"/>
      <c r="G2126" s="430"/>
      <c r="H2126" s="427">
        <v>9388159</v>
      </c>
      <c r="I2126" s="431"/>
      <c r="J2126" s="434">
        <f t="shared" si="35"/>
        <v>19805500</v>
      </c>
      <c r="K2126" s="446" t="s">
        <v>3695</v>
      </c>
      <c r="L2126" s="530"/>
      <c r="M2126" s="488"/>
      <c r="N2126" s="530"/>
      <c r="O2126" s="530"/>
      <c r="P2126" s="530"/>
      <c r="Q2126" s="530"/>
      <c r="R2126" s="530"/>
      <c r="S2126" s="530"/>
      <c r="T2126" s="530"/>
      <c r="U2126" s="530"/>
      <c r="V2126" s="530"/>
      <c r="W2126" s="530"/>
      <c r="X2126" s="530"/>
      <c r="Y2126" s="530"/>
      <c r="Z2126" s="530"/>
      <c r="AA2126" s="530"/>
      <c r="AB2126" s="530"/>
      <c r="AC2126" s="530"/>
      <c r="AD2126" s="530"/>
      <c r="AE2126" s="530"/>
      <c r="AF2126" s="530"/>
      <c r="AG2126" s="530"/>
      <c r="AH2126" s="530"/>
      <c r="AI2126" s="530"/>
      <c r="AJ2126" s="488"/>
      <c r="AK2126" s="488"/>
      <c r="AL2126" s="488"/>
      <c r="AM2126" s="488"/>
      <c r="AN2126" s="488"/>
      <c r="AO2126" s="488"/>
      <c r="AP2126" s="488"/>
      <c r="AQ2126" s="488"/>
      <c r="AR2126" s="488"/>
      <c r="AS2126" s="488"/>
      <c r="AT2126" s="488"/>
      <c r="AU2126" s="488"/>
      <c r="AV2126" s="488"/>
      <c r="AW2126" s="488"/>
      <c r="AX2126" s="488"/>
      <c r="AY2126" s="488"/>
      <c r="AZ2126" s="488"/>
      <c r="BA2126" s="488"/>
      <c r="BB2126" s="488"/>
      <c r="BC2126" s="488"/>
      <c r="BD2126" s="488"/>
      <c r="BE2126" s="488"/>
      <c r="BF2126" s="488"/>
      <c r="BG2126" s="488"/>
      <c r="BH2126" s="488"/>
      <c r="BI2126" s="488"/>
      <c r="BJ2126" s="488"/>
      <c r="BK2126" s="488"/>
      <c r="BL2126" s="488"/>
      <c r="BM2126" s="488"/>
      <c r="BN2126" s="488"/>
      <c r="BO2126" s="488"/>
      <c r="BP2126" s="488"/>
      <c r="BQ2126" s="488"/>
      <c r="BR2126" s="488"/>
      <c r="BS2126" s="488"/>
      <c r="BT2126" s="488"/>
      <c r="BU2126" s="488"/>
      <c r="BV2126" s="488"/>
      <c r="BW2126" s="488"/>
      <c r="BX2126" s="488"/>
      <c r="BY2126" s="488"/>
      <c r="BZ2126" s="488"/>
      <c r="CA2126" s="488"/>
      <c r="CB2126" s="488"/>
      <c r="CC2126" s="488"/>
      <c r="CD2126" s="488"/>
      <c r="CE2126" s="488"/>
      <c r="CF2126" s="488"/>
      <c r="CG2126" s="488"/>
      <c r="CH2126" s="488"/>
      <c r="CI2126" s="488"/>
      <c r="CJ2126" s="488"/>
      <c r="CK2126" s="488"/>
      <c r="CL2126" s="488"/>
      <c r="CM2126" s="488"/>
      <c r="CN2126" s="488"/>
      <c r="CO2126" s="488"/>
      <c r="CP2126" s="488"/>
      <c r="CQ2126" s="488"/>
      <c r="CR2126" s="488"/>
      <c r="CS2126" s="488"/>
      <c r="CT2126" s="488"/>
      <c r="CU2126" s="488"/>
      <c r="CV2126" s="488"/>
      <c r="CW2126" s="488"/>
      <c r="CX2126" s="488"/>
      <c r="CY2126" s="488"/>
      <c r="CZ2126" s="488"/>
      <c r="DA2126" s="488"/>
      <c r="DB2126" s="488"/>
      <c r="DC2126" s="488"/>
      <c r="DD2126" s="488"/>
      <c r="DE2126" s="488"/>
      <c r="DF2126" s="488"/>
      <c r="DG2126" s="488"/>
      <c r="DH2126" s="488"/>
      <c r="DI2126" s="488"/>
      <c r="DJ2126" s="488"/>
      <c r="DK2126" s="488"/>
      <c r="DL2126" s="488"/>
      <c r="DM2126" s="488"/>
      <c r="DN2126" s="488"/>
      <c r="DO2126" s="488"/>
      <c r="DP2126" s="488"/>
      <c r="DQ2126" s="488"/>
      <c r="DR2126" s="488"/>
      <c r="DS2126" s="488"/>
      <c r="DT2126" s="488"/>
      <c r="DU2126" s="488"/>
      <c r="DV2126" s="488"/>
      <c r="DW2126" s="488"/>
      <c r="DX2126" s="488"/>
      <c r="DY2126" s="488"/>
      <c r="DZ2126" s="488"/>
      <c r="EA2126" s="488"/>
      <c r="EB2126" s="488"/>
      <c r="EC2126" s="488"/>
      <c r="ED2126" s="488"/>
      <c r="EE2126" s="488"/>
      <c r="EF2126" s="488"/>
      <c r="EG2126" s="488"/>
      <c r="EH2126" s="488"/>
      <c r="EI2126" s="488"/>
      <c r="EJ2126" s="488"/>
      <c r="EK2126" s="488"/>
      <c r="EL2126" s="488"/>
      <c r="EM2126" s="488"/>
      <c r="EN2126" s="488"/>
      <c r="EO2126" s="488"/>
      <c r="EP2126" s="488"/>
      <c r="EQ2126" s="488"/>
      <c r="ER2126" s="488"/>
      <c r="ES2126" s="488"/>
      <c r="ET2126" s="488"/>
      <c r="EU2126" s="488"/>
      <c r="EV2126" s="488"/>
      <c r="EW2126" s="488"/>
      <c r="EX2126" s="488"/>
      <c r="EY2126" s="488"/>
      <c r="EZ2126" s="488"/>
      <c r="FA2126" s="488"/>
      <c r="FB2126" s="488"/>
      <c r="FC2126" s="488"/>
      <c r="FD2126" s="488"/>
      <c r="FE2126" s="488"/>
      <c r="FF2126" s="488"/>
      <c r="FG2126" s="488"/>
      <c r="FH2126" s="488"/>
      <c r="FI2126" s="488"/>
      <c r="FJ2126" s="488"/>
      <c r="FK2126" s="488"/>
      <c r="FL2126" s="488"/>
      <c r="FM2126" s="488"/>
      <c r="FN2126" s="488"/>
      <c r="FO2126" s="488"/>
      <c r="FP2126" s="488"/>
      <c r="FQ2126" s="488"/>
      <c r="FR2126" s="488"/>
      <c r="FS2126" s="488"/>
      <c r="FT2126" s="488"/>
      <c r="FU2126" s="488"/>
      <c r="FV2126" s="488"/>
      <c r="FW2126" s="488"/>
      <c r="FX2126" s="488"/>
      <c r="FY2126" s="488"/>
      <c r="FZ2126" s="488"/>
      <c r="GA2126" s="488"/>
      <c r="GB2126" s="488"/>
      <c r="GC2126" s="488"/>
      <c r="GD2126" s="488"/>
      <c r="GE2126" s="488"/>
      <c r="GF2126" s="488"/>
      <c r="GG2126" s="488"/>
      <c r="GH2126" s="488"/>
      <c r="GI2126" s="488"/>
      <c r="GJ2126" s="488"/>
      <c r="GK2126" s="488"/>
      <c r="GL2126" s="488"/>
      <c r="GM2126" s="488"/>
      <c r="GN2126" s="488"/>
      <c r="GO2126" s="488"/>
      <c r="GP2126" s="488"/>
      <c r="GQ2126" s="488"/>
      <c r="GR2126" s="488"/>
      <c r="GS2126" s="488"/>
      <c r="GT2126" s="488"/>
      <c r="GU2126" s="488"/>
      <c r="GV2126" s="488"/>
      <c r="GW2126" s="488"/>
      <c r="GX2126" s="488"/>
      <c r="GY2126" s="488"/>
      <c r="GZ2126" s="488"/>
      <c r="HA2126" s="488"/>
      <c r="HB2126" s="488"/>
      <c r="HC2126" s="488"/>
      <c r="HD2126" s="488"/>
      <c r="HE2126" s="488"/>
      <c r="HF2126" s="488"/>
      <c r="HG2126" s="488"/>
      <c r="HH2126" s="488"/>
      <c r="HI2126" s="488"/>
      <c r="HJ2126" s="488"/>
      <c r="HK2126" s="488"/>
      <c r="HL2126" s="488"/>
      <c r="HM2126" s="488"/>
      <c r="HN2126" s="488"/>
      <c r="HO2126" s="488"/>
      <c r="HP2126" s="488"/>
      <c r="HQ2126" s="488"/>
      <c r="HR2126" s="488"/>
      <c r="HS2126" s="488"/>
      <c r="HT2126" s="488"/>
      <c r="HU2126" s="488"/>
      <c r="HV2126" s="488"/>
      <c r="HW2126" s="488"/>
      <c r="HX2126" s="488"/>
      <c r="HY2126" s="488"/>
      <c r="HZ2126" s="488"/>
      <c r="IA2126" s="488"/>
      <c r="IB2126" s="488"/>
      <c r="IC2126" s="488"/>
      <c r="ID2126" s="488"/>
      <c r="IE2126" s="488"/>
      <c r="IF2126" s="488"/>
      <c r="IG2126" s="488"/>
      <c r="IH2126" s="488"/>
    </row>
    <row r="2127" spans="1:242" hidden="1" x14ac:dyDescent="0.25">
      <c r="B2127" s="245">
        <v>420</v>
      </c>
      <c r="C2127" s="207">
        <v>44131</v>
      </c>
      <c r="D2127" s="206" t="s">
        <v>4189</v>
      </c>
      <c r="E2127" s="206"/>
      <c r="F2127" s="206" t="s">
        <v>4188</v>
      </c>
      <c r="G2127" s="208" t="s">
        <v>787</v>
      </c>
      <c r="H2127" s="285">
        <v>386664</v>
      </c>
      <c r="I2127" s="210"/>
      <c r="J2127" s="434">
        <f t="shared" si="35"/>
        <v>20192164</v>
      </c>
      <c r="K2127" s="212" t="s">
        <v>4190</v>
      </c>
    </row>
    <row r="2128" spans="1:242" hidden="1" x14ac:dyDescent="0.25">
      <c r="B2128" s="245">
        <v>421</v>
      </c>
      <c r="C2128" s="207">
        <v>44131</v>
      </c>
      <c r="D2128" s="206" t="s">
        <v>4191</v>
      </c>
      <c r="E2128" s="206" t="s">
        <v>4185</v>
      </c>
      <c r="F2128" s="206"/>
      <c r="G2128" s="208" t="s">
        <v>561</v>
      </c>
      <c r="H2128" s="285"/>
      <c r="I2128" s="496">
        <v>545000</v>
      </c>
      <c r="J2128" s="434">
        <f t="shared" si="35"/>
        <v>19647164</v>
      </c>
      <c r="K2128" s="212" t="s">
        <v>4397</v>
      </c>
    </row>
    <row r="2129" spans="1:242" hidden="1" x14ac:dyDescent="0.25">
      <c r="B2129" s="245">
        <v>422</v>
      </c>
      <c r="C2129" s="207">
        <v>44131</v>
      </c>
      <c r="D2129" s="206" t="s">
        <v>4192</v>
      </c>
      <c r="E2129" s="206" t="s">
        <v>4186</v>
      </c>
      <c r="F2129" s="206"/>
      <c r="G2129" s="208" t="s">
        <v>561</v>
      </c>
      <c r="H2129" s="285"/>
      <c r="I2129" s="475">
        <v>250000</v>
      </c>
      <c r="J2129" s="434">
        <f t="shared" si="35"/>
        <v>19397164</v>
      </c>
      <c r="K2129" s="212" t="s">
        <v>4228</v>
      </c>
    </row>
    <row r="2130" spans="1:242" hidden="1" x14ac:dyDescent="0.25">
      <c r="B2130" s="245">
        <v>423</v>
      </c>
      <c r="C2130" s="207">
        <v>44131</v>
      </c>
      <c r="D2130" s="206" t="s">
        <v>4193</v>
      </c>
      <c r="E2130" s="206" t="s">
        <v>4187</v>
      </c>
      <c r="F2130" s="206" t="s">
        <v>4202</v>
      </c>
      <c r="G2130" s="208" t="s">
        <v>1885</v>
      </c>
      <c r="H2130" s="285"/>
      <c r="I2130" s="210">
        <v>14600000</v>
      </c>
      <c r="J2130" s="434">
        <f t="shared" si="35"/>
        <v>4797164</v>
      </c>
      <c r="K2130" s="212" t="s">
        <v>4210</v>
      </c>
    </row>
    <row r="2131" spans="1:242" hidden="1" x14ac:dyDescent="0.25">
      <c r="B2131" s="245">
        <v>424</v>
      </c>
      <c r="C2131" s="207">
        <v>44132</v>
      </c>
      <c r="D2131" s="206" t="s">
        <v>4194</v>
      </c>
      <c r="E2131" s="206"/>
      <c r="F2131" s="206" t="s">
        <v>4203</v>
      </c>
      <c r="G2131" s="208" t="s">
        <v>282</v>
      </c>
      <c r="H2131" s="285"/>
      <c r="I2131" s="210">
        <v>440000</v>
      </c>
      <c r="J2131" s="434">
        <f t="shared" si="35"/>
        <v>4357164</v>
      </c>
      <c r="K2131" s="212" t="s">
        <v>3267</v>
      </c>
    </row>
    <row r="2132" spans="1:242" hidden="1" x14ac:dyDescent="0.25">
      <c r="B2132" s="245">
        <v>425</v>
      </c>
      <c r="C2132" s="207">
        <v>44133</v>
      </c>
      <c r="D2132" s="206" t="s">
        <v>4195</v>
      </c>
      <c r="E2132" s="206"/>
      <c r="F2132" s="206" t="s">
        <v>4204</v>
      </c>
      <c r="G2132" s="208" t="s">
        <v>3138</v>
      </c>
      <c r="H2132" s="285"/>
      <c r="I2132" s="210">
        <v>506000</v>
      </c>
      <c r="J2132" s="434">
        <f t="shared" si="35"/>
        <v>3851164</v>
      </c>
      <c r="K2132" s="212" t="s">
        <v>3267</v>
      </c>
    </row>
    <row r="2133" spans="1:242" hidden="1" x14ac:dyDescent="0.25">
      <c r="B2133" s="245">
        <v>426</v>
      </c>
      <c r="C2133" s="207">
        <v>44133</v>
      </c>
      <c r="D2133" s="206" t="s">
        <v>4196</v>
      </c>
      <c r="E2133" s="206"/>
      <c r="F2133" s="206" t="s">
        <v>4205</v>
      </c>
      <c r="G2133" s="208" t="s">
        <v>954</v>
      </c>
      <c r="H2133" s="285"/>
      <c r="I2133" s="210">
        <v>550000</v>
      </c>
      <c r="J2133" s="434">
        <f t="shared" si="35"/>
        <v>3301164</v>
      </c>
      <c r="K2133" s="212" t="s">
        <v>3267</v>
      </c>
    </row>
    <row r="2134" spans="1:242" hidden="1" x14ac:dyDescent="0.25">
      <c r="B2134" s="245">
        <v>427</v>
      </c>
      <c r="C2134" s="207">
        <v>44133</v>
      </c>
      <c r="D2134" s="206" t="s">
        <v>4197</v>
      </c>
      <c r="E2134" s="206"/>
      <c r="F2134" s="206" t="s">
        <v>4206</v>
      </c>
      <c r="G2134" s="208" t="s">
        <v>4218</v>
      </c>
      <c r="H2134" s="285"/>
      <c r="I2134" s="210">
        <v>600000</v>
      </c>
      <c r="J2134" s="434">
        <f t="shared" si="35"/>
        <v>2701164</v>
      </c>
      <c r="K2134" s="212" t="s">
        <v>3267</v>
      </c>
    </row>
    <row r="2135" spans="1:242" hidden="1" x14ac:dyDescent="0.25">
      <c r="B2135" s="245">
        <v>428</v>
      </c>
      <c r="C2135" s="207">
        <v>44133</v>
      </c>
      <c r="D2135" s="206" t="s">
        <v>4198</v>
      </c>
      <c r="E2135" s="206"/>
      <c r="F2135" s="206" t="s">
        <v>4202</v>
      </c>
      <c r="G2135" s="208" t="s">
        <v>1885</v>
      </c>
      <c r="H2135" s="285">
        <v>14207</v>
      </c>
      <c r="J2135" s="434">
        <f t="shared" si="35"/>
        <v>2715371</v>
      </c>
      <c r="K2135" s="212" t="s">
        <v>4211</v>
      </c>
    </row>
    <row r="2136" spans="1:242" hidden="1" x14ac:dyDescent="0.25">
      <c r="B2136" s="245">
        <v>429</v>
      </c>
      <c r="C2136" s="207">
        <v>44133</v>
      </c>
      <c r="D2136" s="206" t="s">
        <v>4199</v>
      </c>
      <c r="E2136" s="206"/>
      <c r="F2136" s="206" t="s">
        <v>4207</v>
      </c>
      <c r="G2136" s="208" t="s">
        <v>1885</v>
      </c>
      <c r="I2136" s="210">
        <v>70400</v>
      </c>
      <c r="J2136" s="434">
        <f t="shared" si="35"/>
        <v>2644971</v>
      </c>
      <c r="K2136" s="212" t="s">
        <v>3267</v>
      </c>
    </row>
    <row r="2137" spans="1:242" hidden="1" x14ac:dyDescent="0.25">
      <c r="B2137" s="245">
        <v>430</v>
      </c>
      <c r="C2137" s="207">
        <v>44133</v>
      </c>
      <c r="D2137" s="206" t="s">
        <v>4200</v>
      </c>
      <c r="E2137" s="206"/>
      <c r="F2137" s="206" t="s">
        <v>4208</v>
      </c>
      <c r="G2137" s="208" t="s">
        <v>1885</v>
      </c>
      <c r="H2137" s="285"/>
      <c r="I2137" s="210">
        <v>89400</v>
      </c>
      <c r="J2137" s="434">
        <f t="shared" si="35"/>
        <v>2555571</v>
      </c>
      <c r="K2137" s="212" t="s">
        <v>3267</v>
      </c>
    </row>
    <row r="2138" spans="1:242" hidden="1" x14ac:dyDescent="0.25">
      <c r="B2138" s="245">
        <v>431</v>
      </c>
      <c r="C2138" s="207">
        <v>44133</v>
      </c>
      <c r="D2138" s="206" t="s">
        <v>4201</v>
      </c>
      <c r="E2138" s="206"/>
      <c r="F2138" s="206" t="s">
        <v>4209</v>
      </c>
      <c r="G2138" s="208" t="s">
        <v>559</v>
      </c>
      <c r="H2138" s="285"/>
      <c r="I2138" s="210">
        <v>80000</v>
      </c>
      <c r="J2138" s="434">
        <f t="shared" si="35"/>
        <v>2475571</v>
      </c>
      <c r="K2138" s="212" t="s">
        <v>3267</v>
      </c>
    </row>
    <row r="2139" spans="1:242" hidden="1" x14ac:dyDescent="0.25">
      <c r="B2139" s="245">
        <v>432</v>
      </c>
      <c r="C2139" s="207">
        <v>44135</v>
      </c>
      <c r="D2139" s="206" t="s">
        <v>4213</v>
      </c>
      <c r="E2139" s="206"/>
      <c r="F2139" s="206" t="s">
        <v>4214</v>
      </c>
      <c r="G2139" s="208" t="s">
        <v>954</v>
      </c>
      <c r="H2139" s="285"/>
      <c r="I2139" s="210">
        <v>95000</v>
      </c>
      <c r="J2139" s="434">
        <f t="shared" si="35"/>
        <v>2380571</v>
      </c>
      <c r="K2139" s="212" t="s">
        <v>3267</v>
      </c>
    </row>
    <row r="2140" spans="1:242" hidden="1" x14ac:dyDescent="0.25">
      <c r="B2140" s="245">
        <v>433</v>
      </c>
      <c r="C2140" s="207">
        <v>44135</v>
      </c>
      <c r="D2140" s="206" t="s">
        <v>4215</v>
      </c>
      <c r="E2140" s="206"/>
      <c r="F2140" s="206" t="s">
        <v>4216</v>
      </c>
      <c r="G2140" s="208" t="s">
        <v>4217</v>
      </c>
      <c r="H2140" s="285"/>
      <c r="I2140" s="210">
        <v>250000</v>
      </c>
      <c r="J2140" s="434">
        <f t="shared" si="35"/>
        <v>2130571</v>
      </c>
      <c r="K2140" s="212" t="s">
        <v>3267</v>
      </c>
    </row>
    <row r="2141" spans="1:242" hidden="1" x14ac:dyDescent="0.25">
      <c r="B2141" s="245">
        <v>434</v>
      </c>
      <c r="C2141" s="207">
        <v>44135</v>
      </c>
      <c r="D2141" s="206" t="s">
        <v>4223</v>
      </c>
      <c r="E2141" s="206"/>
      <c r="F2141" s="206" t="s">
        <v>4224</v>
      </c>
      <c r="G2141" s="208" t="s">
        <v>561</v>
      </c>
      <c r="H2141" s="285">
        <v>20000</v>
      </c>
      <c r="I2141" s="210"/>
      <c r="J2141" s="434">
        <f t="shared" si="35"/>
        <v>2150571</v>
      </c>
      <c r="K2141" s="212" t="s">
        <v>4225</v>
      </c>
    </row>
    <row r="2142" spans="1:242" hidden="1" x14ac:dyDescent="0.25">
      <c r="B2142" s="266">
        <v>435</v>
      </c>
      <c r="C2142" s="207">
        <v>44135</v>
      </c>
      <c r="D2142" s="206" t="s">
        <v>4229</v>
      </c>
      <c r="E2142" s="206"/>
      <c r="F2142" s="206" t="s">
        <v>4226</v>
      </c>
      <c r="G2142" s="208" t="s">
        <v>4227</v>
      </c>
      <c r="H2142" s="285"/>
      <c r="I2142" s="210">
        <v>500000</v>
      </c>
      <c r="J2142" s="434">
        <f t="shared" si="35"/>
        <v>1650571</v>
      </c>
      <c r="K2142" s="212" t="s">
        <v>3267</v>
      </c>
    </row>
    <row r="2143" spans="1:242" s="576" customFormat="1" hidden="1" x14ac:dyDescent="0.25">
      <c r="A2143" s="574"/>
      <c r="B2143" s="491">
        <v>436</v>
      </c>
      <c r="C2143" s="492">
        <v>44137</v>
      </c>
      <c r="D2143" s="493" t="s">
        <v>4230</v>
      </c>
      <c r="E2143" s="493"/>
      <c r="F2143" s="493"/>
      <c r="G2143" s="493"/>
      <c r="H2143" s="494">
        <v>20029929</v>
      </c>
      <c r="I2143" s="495"/>
      <c r="J2143" s="434">
        <f t="shared" si="35"/>
        <v>21680500</v>
      </c>
      <c r="K2143" s="446" t="s">
        <v>3695</v>
      </c>
      <c r="L2143" s="588"/>
      <c r="M2143" s="574"/>
      <c r="N2143" s="588"/>
      <c r="O2143" s="588"/>
      <c r="P2143" s="588"/>
      <c r="Q2143" s="588"/>
      <c r="R2143" s="588"/>
      <c r="S2143" s="588"/>
      <c r="T2143" s="588"/>
      <c r="U2143" s="588"/>
      <c r="V2143" s="588"/>
      <c r="W2143" s="588"/>
      <c r="X2143" s="588"/>
      <c r="Y2143" s="588"/>
      <c r="Z2143" s="588"/>
      <c r="AA2143" s="588"/>
      <c r="AB2143" s="588"/>
      <c r="AC2143" s="588"/>
      <c r="AD2143" s="588"/>
      <c r="AE2143" s="588"/>
      <c r="AF2143" s="588"/>
      <c r="AG2143" s="588"/>
      <c r="AH2143" s="588"/>
      <c r="AI2143" s="588"/>
      <c r="AJ2143" s="574"/>
      <c r="AK2143" s="574"/>
      <c r="AL2143" s="574"/>
      <c r="AM2143" s="574"/>
      <c r="AN2143" s="574"/>
      <c r="AO2143" s="574"/>
      <c r="AP2143" s="574"/>
      <c r="AQ2143" s="574"/>
      <c r="AR2143" s="574"/>
      <c r="AS2143" s="574"/>
      <c r="AT2143" s="574"/>
      <c r="AU2143" s="574"/>
      <c r="AV2143" s="574"/>
      <c r="AW2143" s="574"/>
      <c r="AX2143" s="574"/>
      <c r="AY2143" s="574"/>
      <c r="AZ2143" s="574"/>
      <c r="BA2143" s="574"/>
      <c r="BB2143" s="574"/>
      <c r="BC2143" s="574"/>
      <c r="BD2143" s="574"/>
      <c r="BE2143" s="574"/>
      <c r="BF2143" s="574"/>
      <c r="BG2143" s="574"/>
      <c r="BH2143" s="574"/>
      <c r="BI2143" s="574"/>
      <c r="BJ2143" s="574"/>
      <c r="BK2143" s="574"/>
      <c r="BL2143" s="574"/>
      <c r="BM2143" s="574"/>
      <c r="BN2143" s="574"/>
      <c r="BO2143" s="574"/>
      <c r="BP2143" s="574"/>
      <c r="BQ2143" s="574"/>
      <c r="BR2143" s="574"/>
      <c r="BS2143" s="574"/>
      <c r="BT2143" s="574"/>
      <c r="BU2143" s="574"/>
      <c r="BV2143" s="574"/>
      <c r="BW2143" s="574"/>
      <c r="BX2143" s="574"/>
      <c r="BY2143" s="574"/>
      <c r="BZ2143" s="574"/>
      <c r="CA2143" s="574"/>
      <c r="CB2143" s="574"/>
      <c r="CC2143" s="574"/>
      <c r="CD2143" s="574"/>
      <c r="CE2143" s="574"/>
      <c r="CF2143" s="574"/>
      <c r="CG2143" s="574"/>
      <c r="CH2143" s="574"/>
      <c r="CI2143" s="574"/>
      <c r="CJ2143" s="574"/>
      <c r="CK2143" s="574"/>
      <c r="CL2143" s="574"/>
      <c r="CM2143" s="574"/>
      <c r="CN2143" s="574"/>
      <c r="CO2143" s="574"/>
      <c r="CP2143" s="574"/>
      <c r="CQ2143" s="574"/>
      <c r="CR2143" s="574"/>
      <c r="CS2143" s="574"/>
      <c r="CT2143" s="574"/>
      <c r="CU2143" s="574"/>
      <c r="CV2143" s="574"/>
      <c r="CW2143" s="574"/>
      <c r="CX2143" s="574"/>
      <c r="CY2143" s="574"/>
      <c r="CZ2143" s="574"/>
      <c r="DA2143" s="574"/>
      <c r="DB2143" s="574"/>
      <c r="DC2143" s="574"/>
      <c r="DD2143" s="574"/>
      <c r="DE2143" s="574"/>
      <c r="DF2143" s="574"/>
      <c r="DG2143" s="574"/>
      <c r="DH2143" s="574"/>
      <c r="DI2143" s="574"/>
      <c r="DJ2143" s="574"/>
      <c r="DK2143" s="574"/>
      <c r="DL2143" s="574"/>
      <c r="DM2143" s="574"/>
      <c r="DN2143" s="574"/>
      <c r="DO2143" s="574"/>
      <c r="DP2143" s="574"/>
      <c r="DQ2143" s="574"/>
      <c r="DR2143" s="574"/>
      <c r="DS2143" s="574"/>
      <c r="DT2143" s="574"/>
      <c r="DU2143" s="574"/>
      <c r="DV2143" s="574"/>
      <c r="DW2143" s="574"/>
      <c r="DX2143" s="574"/>
      <c r="DY2143" s="574"/>
      <c r="DZ2143" s="574"/>
      <c r="EA2143" s="574"/>
      <c r="EB2143" s="574"/>
      <c r="EC2143" s="574"/>
      <c r="ED2143" s="574"/>
      <c r="EE2143" s="574"/>
      <c r="EF2143" s="574"/>
      <c r="EG2143" s="574"/>
      <c r="EH2143" s="574"/>
      <c r="EI2143" s="574"/>
      <c r="EJ2143" s="574"/>
      <c r="EK2143" s="574"/>
      <c r="EL2143" s="574"/>
      <c r="EM2143" s="574"/>
      <c r="EN2143" s="574"/>
      <c r="EO2143" s="574"/>
      <c r="EP2143" s="574"/>
      <c r="EQ2143" s="574"/>
      <c r="ER2143" s="574"/>
      <c r="ES2143" s="574"/>
      <c r="ET2143" s="574"/>
      <c r="EU2143" s="574"/>
      <c r="EV2143" s="574"/>
      <c r="EW2143" s="574"/>
      <c r="EX2143" s="574"/>
      <c r="EY2143" s="574"/>
      <c r="EZ2143" s="574"/>
      <c r="FA2143" s="574"/>
      <c r="FB2143" s="574"/>
      <c r="FC2143" s="574"/>
      <c r="FD2143" s="574"/>
      <c r="FE2143" s="574"/>
      <c r="FF2143" s="574"/>
      <c r="FG2143" s="574"/>
      <c r="FH2143" s="574"/>
      <c r="FI2143" s="574"/>
      <c r="FJ2143" s="574"/>
      <c r="FK2143" s="574"/>
      <c r="FL2143" s="574"/>
      <c r="FM2143" s="574"/>
      <c r="FN2143" s="574"/>
      <c r="FO2143" s="574"/>
      <c r="FP2143" s="574"/>
      <c r="FQ2143" s="574"/>
      <c r="FR2143" s="574"/>
      <c r="FS2143" s="574"/>
      <c r="FT2143" s="574"/>
      <c r="FU2143" s="574"/>
      <c r="FV2143" s="574"/>
      <c r="FW2143" s="574"/>
      <c r="FX2143" s="574"/>
      <c r="FY2143" s="574"/>
      <c r="FZ2143" s="574"/>
      <c r="GA2143" s="574"/>
      <c r="GB2143" s="574"/>
      <c r="GC2143" s="574"/>
      <c r="GD2143" s="574"/>
      <c r="GE2143" s="574"/>
      <c r="GF2143" s="574"/>
      <c r="GG2143" s="574"/>
      <c r="GH2143" s="574"/>
      <c r="GI2143" s="574"/>
      <c r="GJ2143" s="574"/>
      <c r="GK2143" s="574"/>
      <c r="GL2143" s="574"/>
      <c r="GM2143" s="574"/>
      <c r="GN2143" s="574"/>
      <c r="GO2143" s="574"/>
      <c r="GP2143" s="574"/>
      <c r="GQ2143" s="574"/>
      <c r="GR2143" s="574"/>
      <c r="GS2143" s="574"/>
      <c r="GT2143" s="574"/>
      <c r="GU2143" s="574"/>
      <c r="GV2143" s="574"/>
      <c r="GW2143" s="574"/>
      <c r="GX2143" s="574"/>
      <c r="GY2143" s="574"/>
      <c r="GZ2143" s="574"/>
      <c r="HA2143" s="574"/>
      <c r="HB2143" s="574"/>
      <c r="HC2143" s="574"/>
      <c r="HD2143" s="574"/>
      <c r="HE2143" s="574"/>
      <c r="HF2143" s="574"/>
      <c r="HG2143" s="574"/>
      <c r="HH2143" s="574"/>
      <c r="HI2143" s="574"/>
      <c r="HJ2143" s="574"/>
      <c r="HK2143" s="574"/>
      <c r="HL2143" s="574"/>
      <c r="HM2143" s="574"/>
      <c r="HN2143" s="574"/>
      <c r="HO2143" s="574"/>
      <c r="HP2143" s="574"/>
      <c r="HQ2143" s="574"/>
      <c r="HR2143" s="574"/>
      <c r="HS2143" s="574"/>
      <c r="HT2143" s="574"/>
      <c r="HU2143" s="574"/>
      <c r="HV2143" s="574"/>
      <c r="HW2143" s="574"/>
      <c r="HX2143" s="574"/>
      <c r="HY2143" s="574"/>
      <c r="HZ2143" s="574"/>
      <c r="IA2143" s="574"/>
      <c r="IB2143" s="574"/>
      <c r="IC2143" s="574"/>
      <c r="ID2143" s="574"/>
      <c r="IE2143" s="574"/>
      <c r="IF2143" s="574"/>
      <c r="IG2143" s="574"/>
      <c r="IH2143" s="574"/>
    </row>
    <row r="2144" spans="1:242" hidden="1" x14ac:dyDescent="0.25">
      <c r="B2144" s="266">
        <v>437</v>
      </c>
      <c r="C2144" s="216">
        <v>44138</v>
      </c>
      <c r="D2144" s="206" t="s">
        <v>4231</v>
      </c>
      <c r="E2144" s="206" t="s">
        <v>4255</v>
      </c>
      <c r="F2144" s="206" t="s">
        <v>4256</v>
      </c>
      <c r="G2144" s="208" t="s">
        <v>681</v>
      </c>
      <c r="H2144" s="285"/>
      <c r="I2144" s="209">
        <v>256000</v>
      </c>
      <c r="J2144" s="434">
        <f t="shared" si="35"/>
        <v>21424500</v>
      </c>
      <c r="K2144" s="212" t="s">
        <v>4278</v>
      </c>
    </row>
    <row r="2145" spans="2:11" s="511" customFormat="1" hidden="1" x14ac:dyDescent="0.25">
      <c r="B2145" s="266">
        <v>438</v>
      </c>
      <c r="C2145" s="216">
        <v>44138</v>
      </c>
      <c r="D2145" s="206" t="s">
        <v>4232</v>
      </c>
      <c r="E2145" s="206"/>
      <c r="F2145" s="206" t="s">
        <v>4257</v>
      </c>
      <c r="G2145" s="208" t="s">
        <v>787</v>
      </c>
      <c r="H2145" s="285"/>
      <c r="I2145" s="210">
        <v>667901</v>
      </c>
      <c r="J2145" s="434">
        <f t="shared" si="35"/>
        <v>20756599</v>
      </c>
      <c r="K2145" s="212" t="s">
        <v>3267</v>
      </c>
    </row>
    <row r="2146" spans="2:11" s="511" customFormat="1" hidden="1" x14ac:dyDescent="0.25">
      <c r="B2146" s="266">
        <v>439</v>
      </c>
      <c r="C2146" s="216">
        <v>44138</v>
      </c>
      <c r="D2146" s="206" t="s">
        <v>4233</v>
      </c>
      <c r="E2146" s="206"/>
      <c r="F2146" s="206" t="s">
        <v>4258</v>
      </c>
      <c r="G2146" s="208" t="s">
        <v>3138</v>
      </c>
      <c r="H2146" s="285"/>
      <c r="I2146" s="210">
        <v>1512000</v>
      </c>
      <c r="J2146" s="434">
        <f t="shared" si="35"/>
        <v>19244599</v>
      </c>
      <c r="K2146" s="212" t="s">
        <v>3267</v>
      </c>
    </row>
    <row r="2147" spans="2:11" s="511" customFormat="1" hidden="1" x14ac:dyDescent="0.25">
      <c r="B2147" s="266">
        <v>440</v>
      </c>
      <c r="C2147" s="216">
        <v>44138</v>
      </c>
      <c r="D2147" s="206" t="s">
        <v>4234</v>
      </c>
      <c r="E2147" s="206"/>
      <c r="F2147" s="206" t="s">
        <v>4259</v>
      </c>
      <c r="G2147" s="208" t="s">
        <v>2320</v>
      </c>
      <c r="H2147" s="285"/>
      <c r="I2147" s="210">
        <v>1355000</v>
      </c>
      <c r="J2147" s="434">
        <f t="shared" si="35"/>
        <v>17889599</v>
      </c>
      <c r="K2147" s="212" t="s">
        <v>3267</v>
      </c>
    </row>
    <row r="2148" spans="2:11" s="511" customFormat="1" hidden="1" x14ac:dyDescent="0.25">
      <c r="B2148" s="266">
        <v>441</v>
      </c>
      <c r="C2148" s="216">
        <v>44139</v>
      </c>
      <c r="D2148" s="206" t="s">
        <v>4235</v>
      </c>
      <c r="E2148" s="206"/>
      <c r="F2148" s="206" t="s">
        <v>4260</v>
      </c>
      <c r="G2148" s="208" t="s">
        <v>343</v>
      </c>
      <c r="H2148" s="285"/>
      <c r="I2148" s="210">
        <v>1015000</v>
      </c>
      <c r="J2148" s="434">
        <f t="shared" si="35"/>
        <v>16874599</v>
      </c>
      <c r="K2148" s="212" t="s">
        <v>3267</v>
      </c>
    </row>
    <row r="2149" spans="2:11" s="511" customFormat="1" hidden="1" x14ac:dyDescent="0.25">
      <c r="B2149" s="266">
        <v>442</v>
      </c>
      <c r="C2149" s="216">
        <v>44139</v>
      </c>
      <c r="D2149" s="206" t="s">
        <v>4244</v>
      </c>
      <c r="E2149" s="206" t="s">
        <v>4261</v>
      </c>
      <c r="F2149" s="206"/>
      <c r="G2149" s="208" t="s">
        <v>787</v>
      </c>
      <c r="H2149" s="285"/>
      <c r="I2149" s="475">
        <v>1500000</v>
      </c>
      <c r="J2149" s="434">
        <f t="shared" si="35"/>
        <v>15374599</v>
      </c>
      <c r="K2149" s="212" t="s">
        <v>4309</v>
      </c>
    </row>
    <row r="2150" spans="2:11" s="511" customFormat="1" hidden="1" x14ac:dyDescent="0.25">
      <c r="B2150" s="266">
        <v>443</v>
      </c>
      <c r="C2150" s="216">
        <v>44141</v>
      </c>
      <c r="D2150" s="206" t="s">
        <v>4236</v>
      </c>
      <c r="E2150" s="206"/>
      <c r="F2150" s="206" t="s">
        <v>4262</v>
      </c>
      <c r="G2150" s="208" t="s">
        <v>2891</v>
      </c>
      <c r="H2150" s="285"/>
      <c r="I2150" s="210">
        <v>1094560</v>
      </c>
      <c r="J2150" s="434">
        <f t="shared" si="35"/>
        <v>14280039</v>
      </c>
      <c r="K2150" s="212" t="s">
        <v>3267</v>
      </c>
    </row>
    <row r="2151" spans="2:11" s="511" customFormat="1" hidden="1" x14ac:dyDescent="0.25">
      <c r="B2151" s="266">
        <v>444</v>
      </c>
      <c r="C2151" s="216">
        <v>44141</v>
      </c>
      <c r="D2151" s="206" t="s">
        <v>4237</v>
      </c>
      <c r="E2151" s="206"/>
      <c r="F2151" s="206" t="s">
        <v>4265</v>
      </c>
      <c r="G2151" s="208" t="s">
        <v>1816</v>
      </c>
      <c r="H2151" s="285"/>
      <c r="I2151" s="210">
        <v>1355000</v>
      </c>
      <c r="J2151" s="434">
        <f t="shared" si="35"/>
        <v>12925039</v>
      </c>
      <c r="K2151" s="212" t="s">
        <v>3267</v>
      </c>
    </row>
    <row r="2152" spans="2:11" s="511" customFormat="1" hidden="1" x14ac:dyDescent="0.25">
      <c r="B2152" s="266">
        <v>445</v>
      </c>
      <c r="C2152" s="216">
        <v>44141</v>
      </c>
      <c r="D2152" s="206" t="s">
        <v>4253</v>
      </c>
      <c r="E2152" s="206"/>
      <c r="F2152" s="206"/>
      <c r="G2152" s="208" t="s">
        <v>2262</v>
      </c>
      <c r="H2152" s="313">
        <v>1000000</v>
      </c>
      <c r="I2152" s="210"/>
      <c r="J2152" s="434">
        <f t="shared" si="35"/>
        <v>13925039</v>
      </c>
      <c r="K2152" s="212" t="s">
        <v>4279</v>
      </c>
    </row>
    <row r="2153" spans="2:11" s="511" customFormat="1" hidden="1" x14ac:dyDescent="0.25">
      <c r="B2153" s="266">
        <v>446</v>
      </c>
      <c r="C2153" s="216">
        <v>44141</v>
      </c>
      <c r="D2153" s="206" t="s">
        <v>4263</v>
      </c>
      <c r="E2153" s="206"/>
      <c r="F2153" s="206" t="s">
        <v>4251</v>
      </c>
      <c r="G2153" s="208" t="s">
        <v>2262</v>
      </c>
      <c r="H2153" s="285"/>
      <c r="I2153" s="210">
        <v>822063</v>
      </c>
      <c r="J2153" s="434">
        <f t="shared" si="35"/>
        <v>13102976</v>
      </c>
      <c r="K2153" s="212" t="s">
        <v>3267</v>
      </c>
    </row>
    <row r="2154" spans="2:11" s="511" customFormat="1" hidden="1" x14ac:dyDescent="0.25">
      <c r="B2154" s="266">
        <v>447</v>
      </c>
      <c r="C2154" s="216">
        <v>44141</v>
      </c>
      <c r="D2154" s="206" t="s">
        <v>4254</v>
      </c>
      <c r="E2154" s="206"/>
      <c r="F2154" s="206"/>
      <c r="G2154" s="208" t="s">
        <v>559</v>
      </c>
      <c r="H2154" s="313">
        <v>150000</v>
      </c>
      <c r="I2154" s="210"/>
      <c r="J2154" s="434">
        <f t="shared" si="35"/>
        <v>13252976</v>
      </c>
      <c r="K2154" s="212" t="s">
        <v>4280</v>
      </c>
    </row>
    <row r="2155" spans="2:11" s="511" customFormat="1" hidden="1" x14ac:dyDescent="0.25">
      <c r="B2155" s="266">
        <v>448</v>
      </c>
      <c r="C2155" s="216">
        <v>44141</v>
      </c>
      <c r="D2155" s="206" t="s">
        <v>4264</v>
      </c>
      <c r="E2155" s="206"/>
      <c r="F2155" s="206" t="s">
        <v>4252</v>
      </c>
      <c r="G2155" s="208" t="s">
        <v>559</v>
      </c>
      <c r="H2155" s="285"/>
      <c r="I2155" s="210">
        <v>106000</v>
      </c>
      <c r="J2155" s="434">
        <f t="shared" si="35"/>
        <v>13146976</v>
      </c>
      <c r="K2155" s="212" t="s">
        <v>3267</v>
      </c>
    </row>
    <row r="2156" spans="2:11" s="511" customFormat="1" hidden="1" x14ac:dyDescent="0.25">
      <c r="B2156" s="266">
        <v>449</v>
      </c>
      <c r="C2156" s="216">
        <v>44141</v>
      </c>
      <c r="D2156" s="206" t="s">
        <v>4245</v>
      </c>
      <c r="E2156" s="206" t="s">
        <v>4268</v>
      </c>
      <c r="F2156" s="206"/>
      <c r="G2156" s="208" t="s">
        <v>561</v>
      </c>
      <c r="H2156" s="285"/>
      <c r="I2156" s="497">
        <v>647500</v>
      </c>
      <c r="J2156" s="434">
        <f t="shared" si="35"/>
        <v>12499476</v>
      </c>
      <c r="K2156" s="212" t="s">
        <v>4398</v>
      </c>
    </row>
    <row r="2157" spans="2:11" s="511" customFormat="1" hidden="1" x14ac:dyDescent="0.25">
      <c r="B2157" s="266">
        <v>450</v>
      </c>
      <c r="C2157" s="216">
        <v>44141</v>
      </c>
      <c r="D2157" s="206" t="s">
        <v>4246</v>
      </c>
      <c r="E2157" s="206" t="s">
        <v>4269</v>
      </c>
      <c r="F2157" s="206"/>
      <c r="G2157" s="208" t="s">
        <v>4277</v>
      </c>
      <c r="H2157" s="285"/>
      <c r="I2157" s="209">
        <v>320000</v>
      </c>
      <c r="J2157" s="434">
        <f t="shared" si="35"/>
        <v>12179476</v>
      </c>
      <c r="K2157" s="212" t="s">
        <v>4281</v>
      </c>
    </row>
    <row r="2158" spans="2:11" s="511" customFormat="1" hidden="1" x14ac:dyDescent="0.25">
      <c r="B2158" s="266">
        <v>451</v>
      </c>
      <c r="C2158" s="216">
        <v>44142</v>
      </c>
      <c r="D2158" s="206" t="s">
        <v>4247</v>
      </c>
      <c r="E2158" s="206"/>
      <c r="F2158" s="206"/>
      <c r="G2158" s="208" t="s">
        <v>681</v>
      </c>
      <c r="H2158" s="313">
        <v>256000</v>
      </c>
      <c r="I2158" s="210"/>
      <c r="J2158" s="434">
        <f t="shared" si="35"/>
        <v>12435476</v>
      </c>
      <c r="K2158" s="212" t="s">
        <v>4282</v>
      </c>
    </row>
    <row r="2159" spans="2:11" s="511" customFormat="1" hidden="1" x14ac:dyDescent="0.25">
      <c r="B2159" s="266">
        <v>452</v>
      </c>
      <c r="C2159" s="216">
        <v>44142</v>
      </c>
      <c r="D2159" s="206" t="s">
        <v>4248</v>
      </c>
      <c r="E2159" s="206"/>
      <c r="F2159" s="206" t="s">
        <v>4256</v>
      </c>
      <c r="G2159" s="208" t="s">
        <v>681</v>
      </c>
      <c r="H2159" s="285"/>
      <c r="I2159" s="210">
        <v>256000</v>
      </c>
      <c r="J2159" s="434">
        <f t="shared" si="35"/>
        <v>12179476</v>
      </c>
      <c r="K2159" s="212" t="s">
        <v>3267</v>
      </c>
    </row>
    <row r="2160" spans="2:11" s="511" customFormat="1" hidden="1" x14ac:dyDescent="0.25">
      <c r="B2160" s="266">
        <v>453</v>
      </c>
      <c r="C2160" s="216">
        <v>44141</v>
      </c>
      <c r="D2160" s="206" t="s">
        <v>4238</v>
      </c>
      <c r="E2160" s="206"/>
      <c r="F2160" s="206" t="s">
        <v>4270</v>
      </c>
      <c r="G2160" s="208" t="s">
        <v>3135</v>
      </c>
      <c r="H2160" s="285"/>
      <c r="I2160" s="210">
        <v>308000</v>
      </c>
      <c r="J2160" s="434">
        <f t="shared" si="35"/>
        <v>11871476</v>
      </c>
      <c r="K2160" s="212" t="s">
        <v>3267</v>
      </c>
    </row>
    <row r="2161" spans="1:242" hidden="1" x14ac:dyDescent="0.25">
      <c r="B2161" s="266">
        <v>454</v>
      </c>
      <c r="C2161" s="207">
        <v>44142</v>
      </c>
      <c r="D2161" s="206" t="s">
        <v>4266</v>
      </c>
      <c r="E2161" s="206"/>
      <c r="F2161" s="206"/>
      <c r="G2161" s="208" t="s">
        <v>4277</v>
      </c>
      <c r="H2161" s="313">
        <v>320000</v>
      </c>
      <c r="I2161" s="210"/>
      <c r="J2161" s="434">
        <f t="shared" si="35"/>
        <v>12191476</v>
      </c>
      <c r="K2161" s="212" t="s">
        <v>4281</v>
      </c>
    </row>
    <row r="2162" spans="1:242" hidden="1" x14ac:dyDescent="0.25">
      <c r="B2162" s="266">
        <v>455</v>
      </c>
      <c r="C2162" s="207">
        <v>44142</v>
      </c>
      <c r="D2162" s="206" t="s">
        <v>4267</v>
      </c>
      <c r="E2162" s="206"/>
      <c r="F2162" s="206" t="s">
        <v>4271</v>
      </c>
      <c r="G2162" s="208" t="s">
        <v>4277</v>
      </c>
      <c r="H2162" s="285"/>
      <c r="I2162" s="210">
        <v>320000</v>
      </c>
      <c r="J2162" s="434">
        <f t="shared" si="35"/>
        <v>11871476</v>
      </c>
      <c r="K2162" s="212" t="s">
        <v>3267</v>
      </c>
    </row>
    <row r="2163" spans="1:242" hidden="1" x14ac:dyDescent="0.25">
      <c r="B2163" s="266">
        <v>456</v>
      </c>
      <c r="C2163" s="207">
        <v>44142</v>
      </c>
      <c r="D2163" s="206" t="s">
        <v>4239</v>
      </c>
      <c r="E2163" s="206"/>
      <c r="F2163" s="206" t="s">
        <v>4272</v>
      </c>
      <c r="G2163" s="208" t="s">
        <v>1885</v>
      </c>
      <c r="H2163" s="285"/>
      <c r="I2163" s="210">
        <v>65500</v>
      </c>
      <c r="J2163" s="434">
        <f t="shared" si="35"/>
        <v>11805976</v>
      </c>
      <c r="K2163" s="212" t="s">
        <v>3267</v>
      </c>
    </row>
    <row r="2164" spans="1:242" hidden="1" x14ac:dyDescent="0.25">
      <c r="B2164" s="266">
        <v>457</v>
      </c>
      <c r="C2164" s="207">
        <v>44142</v>
      </c>
      <c r="D2164" s="206" t="s">
        <v>4240</v>
      </c>
      <c r="E2164" s="206"/>
      <c r="F2164" s="206" t="s">
        <v>4273</v>
      </c>
      <c r="G2164" s="208" t="s">
        <v>1885</v>
      </c>
      <c r="H2164" s="285"/>
      <c r="I2164" s="210">
        <v>101600</v>
      </c>
      <c r="J2164" s="434">
        <f t="shared" si="35"/>
        <v>11704376</v>
      </c>
      <c r="K2164" s="212" t="s">
        <v>3267</v>
      </c>
    </row>
    <row r="2165" spans="1:242" hidden="1" x14ac:dyDescent="0.25">
      <c r="B2165" s="266">
        <v>458</v>
      </c>
      <c r="C2165" s="207">
        <v>44142</v>
      </c>
      <c r="D2165" s="206" t="s">
        <v>4241</v>
      </c>
      <c r="E2165" s="206"/>
      <c r="F2165" s="206" t="s">
        <v>4274</v>
      </c>
      <c r="G2165" s="208" t="s">
        <v>1885</v>
      </c>
      <c r="H2165" s="285"/>
      <c r="I2165" s="210">
        <v>19800</v>
      </c>
      <c r="J2165" s="434">
        <f t="shared" si="35"/>
        <v>11684576</v>
      </c>
      <c r="K2165" s="212" t="s">
        <v>3267</v>
      </c>
    </row>
    <row r="2166" spans="1:242" hidden="1" x14ac:dyDescent="0.25">
      <c r="B2166" s="266">
        <v>459</v>
      </c>
      <c r="C2166" s="207">
        <v>44142</v>
      </c>
      <c r="D2166" s="206" t="s">
        <v>4242</v>
      </c>
      <c r="E2166" s="206"/>
      <c r="F2166" s="206" t="s">
        <v>4275</v>
      </c>
      <c r="G2166" s="208" t="s">
        <v>1885</v>
      </c>
      <c r="H2166" s="285"/>
      <c r="I2166" s="210">
        <v>88500</v>
      </c>
      <c r="J2166" s="434">
        <f t="shared" si="35"/>
        <v>11596076</v>
      </c>
      <c r="K2166" s="212" t="s">
        <v>3267</v>
      </c>
    </row>
    <row r="2167" spans="1:242" hidden="1" x14ac:dyDescent="0.25">
      <c r="B2167" s="266">
        <v>460</v>
      </c>
      <c r="C2167" s="207">
        <v>44142</v>
      </c>
      <c r="D2167" s="206" t="s">
        <v>4243</v>
      </c>
      <c r="E2167" s="206"/>
      <c r="F2167" s="206" t="s">
        <v>4276</v>
      </c>
      <c r="G2167" s="208" t="s">
        <v>1885</v>
      </c>
      <c r="H2167" s="285"/>
      <c r="I2167" s="210">
        <v>81500</v>
      </c>
      <c r="J2167" s="434">
        <f t="shared" si="35"/>
        <v>11514576</v>
      </c>
      <c r="K2167" s="212" t="s">
        <v>3267</v>
      </c>
    </row>
    <row r="2168" spans="1:242" s="566" customFormat="1" hidden="1" x14ac:dyDescent="0.25">
      <c r="A2168" s="488"/>
      <c r="B2168" s="491">
        <v>461</v>
      </c>
      <c r="C2168" s="428">
        <v>44144</v>
      </c>
      <c r="D2168" s="429" t="s">
        <v>4283</v>
      </c>
      <c r="E2168" s="429"/>
      <c r="F2168" s="429"/>
      <c r="G2168" s="430"/>
      <c r="H2168" s="427">
        <v>9168424</v>
      </c>
      <c r="I2168" s="431"/>
      <c r="J2168" s="434">
        <f t="shared" si="35"/>
        <v>20683000</v>
      </c>
      <c r="K2168" s="446" t="s">
        <v>3695</v>
      </c>
      <c r="L2168" s="530"/>
      <c r="M2168" s="488"/>
      <c r="N2168" s="530"/>
      <c r="O2168" s="530"/>
      <c r="P2168" s="530"/>
      <c r="Q2168" s="530"/>
      <c r="R2168" s="530"/>
      <c r="S2168" s="530"/>
      <c r="T2168" s="530"/>
      <c r="U2168" s="530"/>
      <c r="V2168" s="530"/>
      <c r="W2168" s="530"/>
      <c r="X2168" s="530"/>
      <c r="Y2168" s="530"/>
      <c r="Z2168" s="530"/>
      <c r="AA2168" s="530"/>
      <c r="AB2168" s="530"/>
      <c r="AC2168" s="530"/>
      <c r="AD2168" s="530"/>
      <c r="AE2168" s="530"/>
      <c r="AF2168" s="530"/>
      <c r="AG2168" s="530"/>
      <c r="AH2168" s="530"/>
      <c r="AI2168" s="530"/>
      <c r="AJ2168" s="488"/>
      <c r="AK2168" s="488"/>
      <c r="AL2168" s="488"/>
      <c r="AM2168" s="488"/>
      <c r="AN2168" s="488"/>
      <c r="AO2168" s="488"/>
      <c r="AP2168" s="488"/>
      <c r="AQ2168" s="488"/>
      <c r="AR2168" s="488"/>
      <c r="AS2168" s="488"/>
      <c r="AT2168" s="488"/>
      <c r="AU2168" s="488"/>
      <c r="AV2168" s="488"/>
      <c r="AW2168" s="488"/>
      <c r="AX2168" s="488"/>
      <c r="AY2168" s="488"/>
      <c r="AZ2168" s="488"/>
      <c r="BA2168" s="488"/>
      <c r="BB2168" s="488"/>
      <c r="BC2168" s="488"/>
      <c r="BD2168" s="488"/>
      <c r="BE2168" s="488"/>
      <c r="BF2168" s="488"/>
      <c r="BG2168" s="488"/>
      <c r="BH2168" s="488"/>
      <c r="BI2168" s="488"/>
      <c r="BJ2168" s="488"/>
      <c r="BK2168" s="488"/>
      <c r="BL2168" s="488"/>
      <c r="BM2168" s="488"/>
      <c r="BN2168" s="488"/>
      <c r="BO2168" s="488"/>
      <c r="BP2168" s="488"/>
      <c r="BQ2168" s="488"/>
      <c r="BR2168" s="488"/>
      <c r="BS2168" s="488"/>
      <c r="BT2168" s="488"/>
      <c r="BU2168" s="488"/>
      <c r="BV2168" s="488"/>
      <c r="BW2168" s="488"/>
      <c r="BX2168" s="488"/>
      <c r="BY2168" s="488"/>
      <c r="BZ2168" s="488"/>
      <c r="CA2168" s="488"/>
      <c r="CB2168" s="488"/>
      <c r="CC2168" s="488"/>
      <c r="CD2168" s="488"/>
      <c r="CE2168" s="488"/>
      <c r="CF2168" s="488"/>
      <c r="CG2168" s="488"/>
      <c r="CH2168" s="488"/>
      <c r="CI2168" s="488"/>
      <c r="CJ2168" s="488"/>
      <c r="CK2168" s="488"/>
      <c r="CL2168" s="488"/>
      <c r="CM2168" s="488"/>
      <c r="CN2168" s="488"/>
      <c r="CO2168" s="488"/>
      <c r="CP2168" s="488"/>
      <c r="CQ2168" s="488"/>
      <c r="CR2168" s="488"/>
      <c r="CS2168" s="488"/>
      <c r="CT2168" s="488"/>
      <c r="CU2168" s="488"/>
      <c r="CV2168" s="488"/>
      <c r="CW2168" s="488"/>
      <c r="CX2168" s="488"/>
      <c r="CY2168" s="488"/>
      <c r="CZ2168" s="488"/>
      <c r="DA2168" s="488"/>
      <c r="DB2168" s="488"/>
      <c r="DC2168" s="488"/>
      <c r="DD2168" s="488"/>
      <c r="DE2168" s="488"/>
      <c r="DF2168" s="488"/>
      <c r="DG2168" s="488"/>
      <c r="DH2168" s="488"/>
      <c r="DI2168" s="488"/>
      <c r="DJ2168" s="488"/>
      <c r="DK2168" s="488"/>
      <c r="DL2168" s="488"/>
      <c r="DM2168" s="488"/>
      <c r="DN2168" s="488"/>
      <c r="DO2168" s="488"/>
      <c r="DP2168" s="488"/>
      <c r="DQ2168" s="488"/>
      <c r="DR2168" s="488"/>
      <c r="DS2168" s="488"/>
      <c r="DT2168" s="488"/>
      <c r="DU2168" s="488"/>
      <c r="DV2168" s="488"/>
      <c r="DW2168" s="488"/>
      <c r="DX2168" s="488"/>
      <c r="DY2168" s="488"/>
      <c r="DZ2168" s="488"/>
      <c r="EA2168" s="488"/>
      <c r="EB2168" s="488"/>
      <c r="EC2168" s="488"/>
      <c r="ED2168" s="488"/>
      <c r="EE2168" s="488"/>
      <c r="EF2168" s="488"/>
      <c r="EG2168" s="488"/>
      <c r="EH2168" s="488"/>
      <c r="EI2168" s="488"/>
      <c r="EJ2168" s="488"/>
      <c r="EK2168" s="488"/>
      <c r="EL2168" s="488"/>
      <c r="EM2168" s="488"/>
      <c r="EN2168" s="488"/>
      <c r="EO2168" s="488"/>
      <c r="EP2168" s="488"/>
      <c r="EQ2168" s="488"/>
      <c r="ER2168" s="488"/>
      <c r="ES2168" s="488"/>
      <c r="ET2168" s="488"/>
      <c r="EU2168" s="488"/>
      <c r="EV2168" s="488"/>
      <c r="EW2168" s="488"/>
      <c r="EX2168" s="488"/>
      <c r="EY2168" s="488"/>
      <c r="EZ2168" s="488"/>
      <c r="FA2168" s="488"/>
      <c r="FB2168" s="488"/>
      <c r="FC2168" s="488"/>
      <c r="FD2168" s="488"/>
      <c r="FE2168" s="488"/>
      <c r="FF2168" s="488"/>
      <c r="FG2168" s="488"/>
      <c r="FH2168" s="488"/>
      <c r="FI2168" s="488"/>
      <c r="FJ2168" s="488"/>
      <c r="FK2168" s="488"/>
      <c r="FL2168" s="488"/>
      <c r="FM2168" s="488"/>
      <c r="FN2168" s="488"/>
      <c r="FO2168" s="488"/>
      <c r="FP2168" s="488"/>
      <c r="FQ2168" s="488"/>
      <c r="FR2168" s="488"/>
      <c r="FS2168" s="488"/>
      <c r="FT2168" s="488"/>
      <c r="FU2168" s="488"/>
      <c r="FV2168" s="488"/>
      <c r="FW2168" s="488"/>
      <c r="FX2168" s="488"/>
      <c r="FY2168" s="488"/>
      <c r="FZ2168" s="488"/>
      <c r="GA2168" s="488"/>
      <c r="GB2168" s="488"/>
      <c r="GC2168" s="488"/>
      <c r="GD2168" s="488"/>
      <c r="GE2168" s="488"/>
      <c r="GF2168" s="488"/>
      <c r="GG2168" s="488"/>
      <c r="GH2168" s="488"/>
      <c r="GI2168" s="488"/>
      <c r="GJ2168" s="488"/>
      <c r="GK2168" s="488"/>
      <c r="GL2168" s="488"/>
      <c r="GM2168" s="488"/>
      <c r="GN2168" s="488"/>
      <c r="GO2168" s="488"/>
      <c r="GP2168" s="488"/>
      <c r="GQ2168" s="488"/>
      <c r="GR2168" s="488"/>
      <c r="GS2168" s="488"/>
      <c r="GT2168" s="488"/>
      <c r="GU2168" s="488"/>
      <c r="GV2168" s="488"/>
      <c r="GW2168" s="488"/>
      <c r="GX2168" s="488"/>
      <c r="GY2168" s="488"/>
      <c r="GZ2168" s="488"/>
      <c r="HA2168" s="488"/>
      <c r="HB2168" s="488"/>
      <c r="HC2168" s="488"/>
      <c r="HD2168" s="488"/>
      <c r="HE2168" s="488"/>
      <c r="HF2168" s="488"/>
      <c r="HG2168" s="488"/>
      <c r="HH2168" s="488"/>
      <c r="HI2168" s="488"/>
      <c r="HJ2168" s="488"/>
      <c r="HK2168" s="488"/>
      <c r="HL2168" s="488"/>
      <c r="HM2168" s="488"/>
      <c r="HN2168" s="488"/>
      <c r="HO2168" s="488"/>
      <c r="HP2168" s="488"/>
      <c r="HQ2168" s="488"/>
      <c r="HR2168" s="488"/>
      <c r="HS2168" s="488"/>
      <c r="HT2168" s="488"/>
      <c r="HU2168" s="488"/>
      <c r="HV2168" s="488"/>
      <c r="HW2168" s="488"/>
      <c r="HX2168" s="488"/>
      <c r="HY2168" s="488"/>
      <c r="HZ2168" s="488"/>
      <c r="IA2168" s="488"/>
      <c r="IB2168" s="488"/>
      <c r="IC2168" s="488"/>
      <c r="ID2168" s="488"/>
      <c r="IE2168" s="488"/>
      <c r="IF2168" s="488"/>
      <c r="IG2168" s="488"/>
      <c r="IH2168" s="488"/>
    </row>
    <row r="2169" spans="1:242" hidden="1" x14ac:dyDescent="0.25">
      <c r="B2169" s="266">
        <v>462</v>
      </c>
      <c r="C2169" s="207">
        <v>44144</v>
      </c>
      <c r="D2169" s="206" t="s">
        <v>4284</v>
      </c>
      <c r="E2169" s="206"/>
      <c r="F2169" s="206" t="s">
        <v>4307</v>
      </c>
      <c r="G2169" s="208" t="s">
        <v>2302</v>
      </c>
      <c r="H2169" s="285"/>
      <c r="I2169" s="210">
        <v>188557</v>
      </c>
      <c r="J2169" s="434">
        <f t="shared" si="35"/>
        <v>20494443</v>
      </c>
      <c r="K2169" s="441" t="s">
        <v>3267</v>
      </c>
    </row>
    <row r="2170" spans="1:242" hidden="1" x14ac:dyDescent="0.25">
      <c r="B2170" s="266">
        <v>463</v>
      </c>
      <c r="C2170" s="207">
        <v>44144</v>
      </c>
      <c r="D2170" s="206" t="s">
        <v>4287</v>
      </c>
      <c r="E2170" s="206" t="s">
        <v>4261</v>
      </c>
      <c r="F2170" s="206" t="s">
        <v>4308</v>
      </c>
      <c r="G2170" s="208" t="s">
        <v>787</v>
      </c>
      <c r="H2170" s="313">
        <v>1500000</v>
      </c>
      <c r="I2170" s="210"/>
      <c r="J2170" s="434">
        <f t="shared" si="35"/>
        <v>21994443</v>
      </c>
      <c r="K2170" s="441" t="s">
        <v>4310</v>
      </c>
    </row>
    <row r="2171" spans="1:242" hidden="1" x14ac:dyDescent="0.25">
      <c r="B2171" s="266">
        <v>464</v>
      </c>
      <c r="C2171" s="207">
        <v>44144</v>
      </c>
      <c r="D2171" s="206" t="s">
        <v>4286</v>
      </c>
      <c r="E2171" s="206"/>
      <c r="F2171" s="206" t="s">
        <v>4308</v>
      </c>
      <c r="G2171" s="208" t="s">
        <v>787</v>
      </c>
      <c r="H2171" s="285"/>
      <c r="I2171" s="210">
        <v>1373133</v>
      </c>
      <c r="J2171" s="434">
        <f t="shared" si="35"/>
        <v>20621310</v>
      </c>
      <c r="K2171" s="441" t="s">
        <v>3267</v>
      </c>
    </row>
    <row r="2172" spans="1:242" hidden="1" x14ac:dyDescent="0.25">
      <c r="B2172" s="266">
        <v>465</v>
      </c>
      <c r="C2172" s="207">
        <v>44144</v>
      </c>
      <c r="D2172" s="206" t="s">
        <v>4285</v>
      </c>
      <c r="E2172" s="206"/>
      <c r="F2172" s="206" t="s">
        <v>4311</v>
      </c>
      <c r="G2172" s="208" t="s">
        <v>787</v>
      </c>
      <c r="H2172" s="285"/>
      <c r="I2172" s="210">
        <v>1194849</v>
      </c>
      <c r="J2172" s="434">
        <f t="shared" si="35"/>
        <v>19426461</v>
      </c>
      <c r="K2172" s="441" t="s">
        <v>3267</v>
      </c>
    </row>
    <row r="2173" spans="1:242" hidden="1" x14ac:dyDescent="0.25">
      <c r="B2173" s="266">
        <v>466</v>
      </c>
      <c r="C2173" s="207">
        <v>44145</v>
      </c>
      <c r="D2173" s="206" t="s">
        <v>4288</v>
      </c>
      <c r="E2173" s="206"/>
      <c r="F2173" s="206" t="s">
        <v>4312</v>
      </c>
      <c r="G2173" s="208" t="s">
        <v>2875</v>
      </c>
      <c r="H2173" s="285"/>
      <c r="I2173" s="210">
        <v>43000</v>
      </c>
      <c r="J2173" s="434">
        <f t="shared" si="35"/>
        <v>19383461</v>
      </c>
      <c r="K2173" s="441" t="s">
        <v>3267</v>
      </c>
    </row>
    <row r="2174" spans="1:242" hidden="1" x14ac:dyDescent="0.25">
      <c r="B2174" s="266">
        <v>467</v>
      </c>
      <c r="C2174" s="207">
        <v>44145</v>
      </c>
      <c r="D2174" s="206" t="s">
        <v>4289</v>
      </c>
      <c r="E2174" s="206"/>
      <c r="F2174" s="206" t="s">
        <v>4313</v>
      </c>
      <c r="G2174" s="208" t="s">
        <v>954</v>
      </c>
      <c r="H2174" s="285"/>
      <c r="I2174" s="210">
        <v>695000</v>
      </c>
      <c r="J2174" s="434">
        <f t="shared" si="35"/>
        <v>18688461</v>
      </c>
      <c r="K2174" s="441" t="s">
        <v>3267</v>
      </c>
    </row>
    <row r="2175" spans="1:242" hidden="1" x14ac:dyDescent="0.25">
      <c r="B2175" s="266">
        <v>468</v>
      </c>
      <c r="C2175" s="207">
        <v>44145</v>
      </c>
      <c r="D2175" s="206" t="s">
        <v>4290</v>
      </c>
      <c r="E2175" s="206"/>
      <c r="F2175" s="206" t="s">
        <v>4314</v>
      </c>
      <c r="G2175" s="208" t="s">
        <v>2882</v>
      </c>
      <c r="H2175" s="285"/>
      <c r="I2175" s="210">
        <v>5531500</v>
      </c>
      <c r="J2175" s="434">
        <f t="shared" si="35"/>
        <v>13156961</v>
      </c>
      <c r="K2175" s="441" t="s">
        <v>3267</v>
      </c>
    </row>
    <row r="2176" spans="1:242" hidden="1" x14ac:dyDescent="0.25">
      <c r="B2176" s="266">
        <v>469</v>
      </c>
      <c r="C2176" s="207">
        <v>44145</v>
      </c>
      <c r="D2176" s="206" t="s">
        <v>4291</v>
      </c>
      <c r="E2176" s="206"/>
      <c r="F2176" s="206" t="s">
        <v>4315</v>
      </c>
      <c r="G2176" s="208" t="s">
        <v>4277</v>
      </c>
      <c r="H2176" s="285"/>
      <c r="I2176" s="210">
        <v>600000</v>
      </c>
      <c r="J2176" s="434">
        <f t="shared" si="35"/>
        <v>12556961</v>
      </c>
      <c r="K2176" s="441" t="s">
        <v>3267</v>
      </c>
    </row>
    <row r="2177" spans="1:242" hidden="1" x14ac:dyDescent="0.25">
      <c r="B2177" s="266">
        <v>470</v>
      </c>
      <c r="C2177" s="207">
        <v>44145</v>
      </c>
      <c r="D2177" s="206" t="s">
        <v>4292</v>
      </c>
      <c r="E2177" s="206"/>
      <c r="F2177" s="206" t="s">
        <v>4316</v>
      </c>
      <c r="G2177" s="208" t="s">
        <v>3138</v>
      </c>
      <c r="H2177" s="285"/>
      <c r="I2177" s="210">
        <v>826500</v>
      </c>
      <c r="J2177" s="434">
        <f t="shared" si="35"/>
        <v>11730461</v>
      </c>
      <c r="K2177" s="441" t="s">
        <v>3267</v>
      </c>
    </row>
    <row r="2178" spans="1:242" hidden="1" x14ac:dyDescent="0.25">
      <c r="B2178" s="266">
        <v>471</v>
      </c>
      <c r="C2178" s="207">
        <v>44146</v>
      </c>
      <c r="D2178" s="206" t="s">
        <v>4293</v>
      </c>
      <c r="E2178" s="206"/>
      <c r="F2178" s="206" t="s">
        <v>4317</v>
      </c>
      <c r="G2178" s="208" t="s">
        <v>2875</v>
      </c>
      <c r="H2178" s="285"/>
      <c r="I2178" s="210">
        <v>603700</v>
      </c>
      <c r="J2178" s="434">
        <f t="shared" si="35"/>
        <v>11126761</v>
      </c>
      <c r="K2178" s="441" t="s">
        <v>3267</v>
      </c>
    </row>
    <row r="2179" spans="1:242" hidden="1" x14ac:dyDescent="0.25">
      <c r="B2179" s="266">
        <v>472</v>
      </c>
      <c r="C2179" s="207">
        <v>44147</v>
      </c>
      <c r="D2179" s="206" t="s">
        <v>4294</v>
      </c>
      <c r="E2179" s="206"/>
      <c r="F2179" s="206" t="s">
        <v>4318</v>
      </c>
      <c r="G2179" s="208" t="s">
        <v>4218</v>
      </c>
      <c r="H2179" s="285"/>
      <c r="I2179" s="210">
        <v>5900000</v>
      </c>
      <c r="J2179" s="434">
        <f t="shared" si="35"/>
        <v>5226761</v>
      </c>
      <c r="K2179" s="441" t="s">
        <v>3267</v>
      </c>
    </row>
    <row r="2180" spans="1:242" hidden="1" x14ac:dyDescent="0.25">
      <c r="B2180" s="266">
        <v>473</v>
      </c>
      <c r="C2180" s="207">
        <v>44147</v>
      </c>
      <c r="D2180" s="206" t="s">
        <v>4295</v>
      </c>
      <c r="E2180" s="206"/>
      <c r="F2180" s="206" t="s">
        <v>4319</v>
      </c>
      <c r="G2180" s="208" t="s">
        <v>4331</v>
      </c>
      <c r="H2180" s="285"/>
      <c r="I2180" s="289">
        <v>550000</v>
      </c>
      <c r="J2180" s="434">
        <f t="shared" si="35"/>
        <v>4676761</v>
      </c>
      <c r="K2180" s="441" t="s">
        <v>3267</v>
      </c>
    </row>
    <row r="2181" spans="1:242" hidden="1" x14ac:dyDescent="0.25">
      <c r="B2181" s="266">
        <v>474</v>
      </c>
      <c r="C2181" s="207">
        <v>44147</v>
      </c>
      <c r="D2181" s="206" t="s">
        <v>4296</v>
      </c>
      <c r="E2181" s="206"/>
      <c r="F2181" s="206" t="s">
        <v>4320</v>
      </c>
      <c r="G2181" s="208" t="s">
        <v>2262</v>
      </c>
      <c r="H2181" s="285"/>
      <c r="I2181" s="210">
        <v>814477</v>
      </c>
      <c r="J2181" s="434">
        <f t="shared" si="35"/>
        <v>3862284</v>
      </c>
      <c r="K2181" s="441" t="s">
        <v>3267</v>
      </c>
    </row>
    <row r="2182" spans="1:242" hidden="1" x14ac:dyDescent="0.25">
      <c r="B2182" s="266">
        <v>475</v>
      </c>
      <c r="C2182" s="207">
        <v>44147</v>
      </c>
      <c r="D2182" s="206" t="s">
        <v>4297</v>
      </c>
      <c r="E2182" s="206"/>
      <c r="F2182" s="206" t="s">
        <v>4321</v>
      </c>
      <c r="G2182" s="208" t="s">
        <v>2320</v>
      </c>
      <c r="H2182" s="285"/>
      <c r="I2182" s="210">
        <v>150000</v>
      </c>
      <c r="J2182" s="434">
        <f t="shared" si="35"/>
        <v>3712284</v>
      </c>
      <c r="K2182" s="441" t="s">
        <v>3267</v>
      </c>
    </row>
    <row r="2183" spans="1:242" hidden="1" x14ac:dyDescent="0.25">
      <c r="B2183" s="266">
        <v>476</v>
      </c>
      <c r="C2183" s="207">
        <v>44148</v>
      </c>
      <c r="D2183" s="206" t="s">
        <v>4298</v>
      </c>
      <c r="E2183" s="206"/>
      <c r="F2183" s="206" t="s">
        <v>4322</v>
      </c>
      <c r="G2183" s="208" t="s">
        <v>1816</v>
      </c>
      <c r="H2183" s="285"/>
      <c r="I2183" s="210">
        <v>1117000</v>
      </c>
      <c r="J2183" s="434">
        <f t="shared" si="35"/>
        <v>2595284</v>
      </c>
      <c r="K2183" s="441" t="s">
        <v>3267</v>
      </c>
    </row>
    <row r="2184" spans="1:242" hidden="1" x14ac:dyDescent="0.25">
      <c r="B2184" s="266">
        <v>477</v>
      </c>
      <c r="C2184" s="207">
        <v>44149</v>
      </c>
      <c r="D2184" s="206" t="s">
        <v>4299</v>
      </c>
      <c r="E2184" s="206"/>
      <c r="F2184" s="206" t="s">
        <v>4323</v>
      </c>
      <c r="G2184" s="208" t="s">
        <v>343</v>
      </c>
      <c r="H2184" s="285"/>
      <c r="I2184" s="210">
        <v>299000</v>
      </c>
      <c r="J2184" s="434">
        <f t="shared" si="35"/>
        <v>2296284</v>
      </c>
      <c r="K2184" s="441" t="s">
        <v>3267</v>
      </c>
    </row>
    <row r="2185" spans="1:242" hidden="1" x14ac:dyDescent="0.25">
      <c r="B2185" s="266">
        <v>478</v>
      </c>
      <c r="C2185" s="207">
        <v>44149</v>
      </c>
      <c r="D2185" s="206" t="s">
        <v>4300</v>
      </c>
      <c r="E2185" s="206"/>
      <c r="F2185" s="206" t="s">
        <v>4324</v>
      </c>
      <c r="G2185" s="208" t="s">
        <v>787</v>
      </c>
      <c r="H2185" s="285"/>
      <c r="I2185" s="210">
        <v>761275</v>
      </c>
      <c r="J2185" s="434">
        <f t="shared" si="35"/>
        <v>1535009</v>
      </c>
      <c r="K2185" s="441" t="s">
        <v>3267</v>
      </c>
    </row>
    <row r="2186" spans="1:242" hidden="1" x14ac:dyDescent="0.25">
      <c r="B2186" s="266">
        <v>479</v>
      </c>
      <c r="C2186" s="207">
        <v>44149</v>
      </c>
      <c r="D2186" s="206" t="s">
        <v>4301</v>
      </c>
      <c r="E2186" s="206"/>
      <c r="F2186" s="206" t="s">
        <v>4325</v>
      </c>
      <c r="G2186" s="208" t="s">
        <v>4332</v>
      </c>
      <c r="H2186" s="285"/>
      <c r="I2186" s="210">
        <v>118050</v>
      </c>
      <c r="J2186" s="434">
        <f t="shared" si="35"/>
        <v>1416959</v>
      </c>
      <c r="K2186" s="441" t="s">
        <v>3267</v>
      </c>
    </row>
    <row r="2187" spans="1:242" hidden="1" x14ac:dyDescent="0.25">
      <c r="B2187" s="266">
        <v>480</v>
      </c>
      <c r="C2187" s="207">
        <v>44149</v>
      </c>
      <c r="D2187" s="206" t="s">
        <v>4302</v>
      </c>
      <c r="E2187" s="206"/>
      <c r="F2187" s="206" t="s">
        <v>4326</v>
      </c>
      <c r="G2187" s="208" t="s">
        <v>4333</v>
      </c>
      <c r="H2187" s="285"/>
      <c r="I2187" s="210">
        <v>104500</v>
      </c>
      <c r="J2187" s="434">
        <f t="shared" si="35"/>
        <v>1312459</v>
      </c>
      <c r="K2187" s="441" t="s">
        <v>3267</v>
      </c>
    </row>
    <row r="2188" spans="1:242" hidden="1" x14ac:dyDescent="0.25">
      <c r="B2188" s="266">
        <v>481</v>
      </c>
      <c r="C2188" s="207">
        <v>44149</v>
      </c>
      <c r="D2188" s="206" t="s">
        <v>4303</v>
      </c>
      <c r="E2188" s="206"/>
      <c r="F2188" s="206" t="s">
        <v>4327</v>
      </c>
      <c r="G2188" s="208" t="s">
        <v>4333</v>
      </c>
      <c r="H2188" s="285"/>
      <c r="I2188" s="210">
        <v>64400</v>
      </c>
      <c r="J2188" s="434">
        <f t="shared" si="35"/>
        <v>1248059</v>
      </c>
      <c r="K2188" s="441" t="s">
        <v>3267</v>
      </c>
    </row>
    <row r="2189" spans="1:242" hidden="1" x14ac:dyDescent="0.25">
      <c r="B2189" s="266">
        <v>482</v>
      </c>
      <c r="C2189" s="207">
        <v>44149</v>
      </c>
      <c r="D2189" s="206" t="s">
        <v>4304</v>
      </c>
      <c r="E2189" s="206"/>
      <c r="F2189" s="206" t="s">
        <v>4328</v>
      </c>
      <c r="G2189" s="208" t="s">
        <v>4333</v>
      </c>
      <c r="H2189" s="285"/>
      <c r="I2189" s="210">
        <v>114400</v>
      </c>
      <c r="J2189" s="434">
        <f t="shared" ref="J2189:J2252" si="36">J2188+H2189-I2189</f>
        <v>1133659</v>
      </c>
      <c r="K2189" s="441" t="s">
        <v>3267</v>
      </c>
    </row>
    <row r="2190" spans="1:242" hidden="1" x14ac:dyDescent="0.25">
      <c r="B2190" s="266">
        <v>483</v>
      </c>
      <c r="C2190" s="207">
        <v>44149</v>
      </c>
      <c r="D2190" s="206" t="s">
        <v>4305</v>
      </c>
      <c r="E2190" s="206"/>
      <c r="F2190" s="206" t="s">
        <v>4329</v>
      </c>
      <c r="G2190" s="208" t="s">
        <v>4333</v>
      </c>
      <c r="H2190" s="285"/>
      <c r="I2190" s="210">
        <v>58600</v>
      </c>
      <c r="J2190" s="434">
        <f t="shared" si="36"/>
        <v>1075059</v>
      </c>
      <c r="K2190" s="441" t="s">
        <v>3267</v>
      </c>
    </row>
    <row r="2191" spans="1:242" hidden="1" x14ac:dyDescent="0.25">
      <c r="B2191" s="266">
        <v>484</v>
      </c>
      <c r="C2191" s="207">
        <v>44149</v>
      </c>
      <c r="D2191" s="206" t="s">
        <v>4306</v>
      </c>
      <c r="E2191" s="206"/>
      <c r="F2191" s="206" t="s">
        <v>4330</v>
      </c>
      <c r="G2191" s="208" t="s">
        <v>4333</v>
      </c>
      <c r="H2191" s="285"/>
      <c r="I2191" s="210">
        <v>49800</v>
      </c>
      <c r="J2191" s="434">
        <f t="shared" si="36"/>
        <v>1025259</v>
      </c>
      <c r="K2191" s="441" t="s">
        <v>3267</v>
      </c>
    </row>
    <row r="2192" spans="1:242" s="566" customFormat="1" hidden="1" x14ac:dyDescent="0.25">
      <c r="A2192" s="488"/>
      <c r="B2192" s="491">
        <v>486</v>
      </c>
      <c r="C2192" s="428">
        <v>44151</v>
      </c>
      <c r="D2192" s="429" t="s">
        <v>4335</v>
      </c>
      <c r="E2192" s="429"/>
      <c r="F2192" s="429"/>
      <c r="G2192" s="430"/>
      <c r="H2192" s="427">
        <v>21157741</v>
      </c>
      <c r="I2192" s="431"/>
      <c r="J2192" s="434">
        <f t="shared" si="36"/>
        <v>22183000</v>
      </c>
      <c r="K2192" s="446" t="s">
        <v>3695</v>
      </c>
      <c r="L2192" s="530"/>
      <c r="M2192" s="488"/>
      <c r="N2192" s="530"/>
      <c r="O2192" s="530"/>
      <c r="P2192" s="530"/>
      <c r="Q2192" s="530"/>
      <c r="R2192" s="530"/>
      <c r="S2192" s="530"/>
      <c r="T2192" s="530"/>
      <c r="U2192" s="530"/>
      <c r="V2192" s="530"/>
      <c r="W2192" s="530"/>
      <c r="X2192" s="530"/>
      <c r="Y2192" s="530"/>
      <c r="Z2192" s="530"/>
      <c r="AA2192" s="530"/>
      <c r="AB2192" s="530"/>
      <c r="AC2192" s="530"/>
      <c r="AD2192" s="530"/>
      <c r="AE2192" s="530"/>
      <c r="AF2192" s="530"/>
      <c r="AG2192" s="530"/>
      <c r="AH2192" s="530"/>
      <c r="AI2192" s="530"/>
      <c r="AJ2192" s="488"/>
      <c r="AK2192" s="488"/>
      <c r="AL2192" s="488"/>
      <c r="AM2192" s="488"/>
      <c r="AN2192" s="488"/>
      <c r="AO2192" s="488"/>
      <c r="AP2192" s="488"/>
      <c r="AQ2192" s="488"/>
      <c r="AR2192" s="488"/>
      <c r="AS2192" s="488"/>
      <c r="AT2192" s="488"/>
      <c r="AU2192" s="488"/>
      <c r="AV2192" s="488"/>
      <c r="AW2192" s="488"/>
      <c r="AX2192" s="488"/>
      <c r="AY2192" s="488"/>
      <c r="AZ2192" s="488"/>
      <c r="BA2192" s="488"/>
      <c r="BB2192" s="488"/>
      <c r="BC2192" s="488"/>
      <c r="BD2192" s="488"/>
      <c r="BE2192" s="488"/>
      <c r="BF2192" s="488"/>
      <c r="BG2192" s="488"/>
      <c r="BH2192" s="488"/>
      <c r="BI2192" s="488"/>
      <c r="BJ2192" s="488"/>
      <c r="BK2192" s="488"/>
      <c r="BL2192" s="488"/>
      <c r="BM2192" s="488"/>
      <c r="BN2192" s="488"/>
      <c r="BO2192" s="488"/>
      <c r="BP2192" s="488"/>
      <c r="BQ2192" s="488"/>
      <c r="BR2192" s="488"/>
      <c r="BS2192" s="488"/>
      <c r="BT2192" s="488"/>
      <c r="BU2192" s="488"/>
      <c r="BV2192" s="488"/>
      <c r="BW2192" s="488"/>
      <c r="BX2192" s="488"/>
      <c r="BY2192" s="488"/>
      <c r="BZ2192" s="488"/>
      <c r="CA2192" s="488"/>
      <c r="CB2192" s="488"/>
      <c r="CC2192" s="488"/>
      <c r="CD2192" s="488"/>
      <c r="CE2192" s="488"/>
      <c r="CF2192" s="488"/>
      <c r="CG2192" s="488"/>
      <c r="CH2192" s="488"/>
      <c r="CI2192" s="488"/>
      <c r="CJ2192" s="488"/>
      <c r="CK2192" s="488"/>
      <c r="CL2192" s="488"/>
      <c r="CM2192" s="488"/>
      <c r="CN2192" s="488"/>
      <c r="CO2192" s="488"/>
      <c r="CP2192" s="488"/>
      <c r="CQ2192" s="488"/>
      <c r="CR2192" s="488"/>
      <c r="CS2192" s="488"/>
      <c r="CT2192" s="488"/>
      <c r="CU2192" s="488"/>
      <c r="CV2192" s="488"/>
      <c r="CW2192" s="488"/>
      <c r="CX2192" s="488"/>
      <c r="CY2192" s="488"/>
      <c r="CZ2192" s="488"/>
      <c r="DA2192" s="488"/>
      <c r="DB2192" s="488"/>
      <c r="DC2192" s="488"/>
      <c r="DD2192" s="488"/>
      <c r="DE2192" s="488"/>
      <c r="DF2192" s="488"/>
      <c r="DG2192" s="488"/>
      <c r="DH2192" s="488"/>
      <c r="DI2192" s="488"/>
      <c r="DJ2192" s="488"/>
      <c r="DK2192" s="488"/>
      <c r="DL2192" s="488"/>
      <c r="DM2192" s="488"/>
      <c r="DN2192" s="488"/>
      <c r="DO2192" s="488"/>
      <c r="DP2192" s="488"/>
      <c r="DQ2192" s="488"/>
      <c r="DR2192" s="488"/>
      <c r="DS2192" s="488"/>
      <c r="DT2192" s="488"/>
      <c r="DU2192" s="488"/>
      <c r="DV2192" s="488"/>
      <c r="DW2192" s="488"/>
      <c r="DX2192" s="488"/>
      <c r="DY2192" s="488"/>
      <c r="DZ2192" s="488"/>
      <c r="EA2192" s="488"/>
      <c r="EB2192" s="488"/>
      <c r="EC2192" s="488"/>
      <c r="ED2192" s="488"/>
      <c r="EE2192" s="488"/>
      <c r="EF2192" s="488"/>
      <c r="EG2192" s="488"/>
      <c r="EH2192" s="488"/>
      <c r="EI2192" s="488"/>
      <c r="EJ2192" s="488"/>
      <c r="EK2192" s="488"/>
      <c r="EL2192" s="488"/>
      <c r="EM2192" s="488"/>
      <c r="EN2192" s="488"/>
      <c r="EO2192" s="488"/>
      <c r="EP2192" s="488"/>
      <c r="EQ2192" s="488"/>
      <c r="ER2192" s="488"/>
      <c r="ES2192" s="488"/>
      <c r="ET2192" s="488"/>
      <c r="EU2192" s="488"/>
      <c r="EV2192" s="488"/>
      <c r="EW2192" s="488"/>
      <c r="EX2192" s="488"/>
      <c r="EY2192" s="488"/>
      <c r="EZ2192" s="488"/>
      <c r="FA2192" s="488"/>
      <c r="FB2192" s="488"/>
      <c r="FC2192" s="488"/>
      <c r="FD2192" s="488"/>
      <c r="FE2192" s="488"/>
      <c r="FF2192" s="488"/>
      <c r="FG2192" s="488"/>
      <c r="FH2192" s="488"/>
      <c r="FI2192" s="488"/>
      <c r="FJ2192" s="488"/>
      <c r="FK2192" s="488"/>
      <c r="FL2192" s="488"/>
      <c r="FM2192" s="488"/>
      <c r="FN2192" s="488"/>
      <c r="FO2192" s="488"/>
      <c r="FP2192" s="488"/>
      <c r="FQ2192" s="488"/>
      <c r="FR2192" s="488"/>
      <c r="FS2192" s="488"/>
      <c r="FT2192" s="488"/>
      <c r="FU2192" s="488"/>
      <c r="FV2192" s="488"/>
      <c r="FW2192" s="488"/>
      <c r="FX2192" s="488"/>
      <c r="FY2192" s="488"/>
      <c r="FZ2192" s="488"/>
      <c r="GA2192" s="488"/>
      <c r="GB2192" s="488"/>
      <c r="GC2192" s="488"/>
      <c r="GD2192" s="488"/>
      <c r="GE2192" s="488"/>
      <c r="GF2192" s="488"/>
      <c r="GG2192" s="488"/>
      <c r="GH2192" s="488"/>
      <c r="GI2192" s="488"/>
      <c r="GJ2192" s="488"/>
      <c r="GK2192" s="488"/>
      <c r="GL2192" s="488"/>
      <c r="GM2192" s="488"/>
      <c r="GN2192" s="488"/>
      <c r="GO2192" s="488"/>
      <c r="GP2192" s="488"/>
      <c r="GQ2192" s="488"/>
      <c r="GR2192" s="488"/>
      <c r="GS2192" s="488"/>
      <c r="GT2192" s="488"/>
      <c r="GU2192" s="488"/>
      <c r="GV2192" s="488"/>
      <c r="GW2192" s="488"/>
      <c r="GX2192" s="488"/>
      <c r="GY2192" s="488"/>
      <c r="GZ2192" s="488"/>
      <c r="HA2192" s="488"/>
      <c r="HB2192" s="488"/>
      <c r="HC2192" s="488"/>
      <c r="HD2192" s="488"/>
      <c r="HE2192" s="488"/>
      <c r="HF2192" s="488"/>
      <c r="HG2192" s="488"/>
      <c r="HH2192" s="488"/>
      <c r="HI2192" s="488"/>
      <c r="HJ2192" s="488"/>
      <c r="HK2192" s="488"/>
      <c r="HL2192" s="488"/>
      <c r="HM2192" s="488"/>
      <c r="HN2192" s="488"/>
      <c r="HO2192" s="488"/>
      <c r="HP2192" s="488"/>
      <c r="HQ2192" s="488"/>
      <c r="HR2192" s="488"/>
      <c r="HS2192" s="488"/>
      <c r="HT2192" s="488"/>
      <c r="HU2192" s="488"/>
      <c r="HV2192" s="488"/>
      <c r="HW2192" s="488"/>
      <c r="HX2192" s="488"/>
      <c r="HY2192" s="488"/>
      <c r="HZ2192" s="488"/>
      <c r="IA2192" s="488"/>
      <c r="IB2192" s="488"/>
      <c r="IC2192" s="488"/>
      <c r="ID2192" s="488"/>
      <c r="IE2192" s="488"/>
      <c r="IF2192" s="488"/>
      <c r="IG2192" s="488"/>
      <c r="IH2192" s="488"/>
    </row>
    <row r="2193" spans="1:242" s="565" customFormat="1" hidden="1" x14ac:dyDescent="0.25">
      <c r="A2193" s="451"/>
      <c r="B2193" s="474">
        <v>485</v>
      </c>
      <c r="C2193" s="482">
        <v>44151</v>
      </c>
      <c r="D2193" s="377" t="s">
        <v>4334</v>
      </c>
      <c r="E2193" s="377" t="s">
        <v>4268</v>
      </c>
      <c r="F2193" s="377"/>
      <c r="G2193" s="437" t="s">
        <v>559</v>
      </c>
      <c r="H2193" s="363"/>
      <c r="I2193" s="475">
        <v>250000</v>
      </c>
      <c r="J2193" s="434">
        <f t="shared" si="36"/>
        <v>21933000</v>
      </c>
      <c r="K2193" s="212" t="s">
        <v>4425</v>
      </c>
      <c r="L2193" s="380"/>
      <c r="M2193" s="451"/>
      <c r="N2193" s="380"/>
      <c r="O2193" s="380"/>
      <c r="P2193" s="380"/>
      <c r="Q2193" s="380"/>
      <c r="R2193" s="380"/>
      <c r="S2193" s="380"/>
      <c r="T2193" s="380"/>
      <c r="U2193" s="380"/>
      <c r="V2193" s="380"/>
      <c r="W2193" s="380"/>
      <c r="X2193" s="380"/>
      <c r="Y2193" s="380"/>
      <c r="Z2193" s="380"/>
      <c r="AA2193" s="380"/>
      <c r="AB2193" s="380"/>
      <c r="AC2193" s="380"/>
      <c r="AD2193" s="380"/>
      <c r="AE2193" s="380"/>
      <c r="AF2193" s="380"/>
      <c r="AG2193" s="380"/>
      <c r="AH2193" s="380"/>
      <c r="AI2193" s="380"/>
      <c r="AJ2193" s="451"/>
      <c r="AK2193" s="451"/>
      <c r="AL2193" s="451"/>
      <c r="AM2193" s="451"/>
      <c r="AN2193" s="451"/>
      <c r="AO2193" s="451"/>
      <c r="AP2193" s="451"/>
      <c r="AQ2193" s="451"/>
      <c r="AR2193" s="451"/>
      <c r="AS2193" s="451"/>
      <c r="AT2193" s="451"/>
      <c r="AU2193" s="451"/>
      <c r="AV2193" s="451"/>
      <c r="AW2193" s="451"/>
      <c r="AX2193" s="451"/>
      <c r="AY2193" s="451"/>
      <c r="AZ2193" s="451"/>
      <c r="BA2193" s="451"/>
      <c r="BB2193" s="451"/>
      <c r="BC2193" s="451"/>
      <c r="BD2193" s="451"/>
      <c r="BE2193" s="451"/>
      <c r="BF2193" s="451"/>
      <c r="BG2193" s="451"/>
      <c r="BH2193" s="451"/>
      <c r="BI2193" s="451"/>
      <c r="BJ2193" s="451"/>
      <c r="BK2193" s="451"/>
      <c r="BL2193" s="451"/>
      <c r="BM2193" s="451"/>
      <c r="BN2193" s="451"/>
      <c r="BO2193" s="451"/>
      <c r="BP2193" s="451"/>
      <c r="BQ2193" s="451"/>
      <c r="BR2193" s="451"/>
      <c r="BS2193" s="451"/>
      <c r="BT2193" s="451"/>
      <c r="BU2193" s="451"/>
      <c r="BV2193" s="451"/>
      <c r="BW2193" s="451"/>
      <c r="BX2193" s="451"/>
      <c r="BY2193" s="451"/>
      <c r="BZ2193" s="451"/>
      <c r="CA2193" s="451"/>
      <c r="CB2193" s="451"/>
      <c r="CC2193" s="451"/>
      <c r="CD2193" s="451"/>
      <c r="CE2193" s="451"/>
      <c r="CF2193" s="451"/>
      <c r="CG2193" s="451"/>
      <c r="CH2193" s="451"/>
      <c r="CI2193" s="451"/>
      <c r="CJ2193" s="451"/>
      <c r="CK2193" s="451"/>
      <c r="CL2193" s="451"/>
      <c r="CM2193" s="451"/>
      <c r="CN2193" s="451"/>
      <c r="CO2193" s="451"/>
      <c r="CP2193" s="451"/>
      <c r="CQ2193" s="451"/>
      <c r="CR2193" s="451"/>
      <c r="CS2193" s="451"/>
      <c r="CT2193" s="451"/>
      <c r="CU2193" s="451"/>
      <c r="CV2193" s="451"/>
      <c r="CW2193" s="451"/>
      <c r="CX2193" s="451"/>
      <c r="CY2193" s="451"/>
      <c r="CZ2193" s="451"/>
      <c r="DA2193" s="451"/>
      <c r="DB2193" s="451"/>
      <c r="DC2193" s="451"/>
      <c r="DD2193" s="451"/>
      <c r="DE2193" s="451"/>
      <c r="DF2193" s="451"/>
      <c r="DG2193" s="451"/>
      <c r="DH2193" s="451"/>
      <c r="DI2193" s="451"/>
      <c r="DJ2193" s="451"/>
      <c r="DK2193" s="451"/>
      <c r="DL2193" s="451"/>
      <c r="DM2193" s="451"/>
      <c r="DN2193" s="451"/>
      <c r="DO2193" s="451"/>
      <c r="DP2193" s="451"/>
      <c r="DQ2193" s="451"/>
      <c r="DR2193" s="451"/>
      <c r="DS2193" s="451"/>
      <c r="DT2193" s="451"/>
      <c r="DU2193" s="451"/>
      <c r="DV2193" s="451"/>
      <c r="DW2193" s="451"/>
      <c r="DX2193" s="451"/>
      <c r="DY2193" s="451"/>
      <c r="DZ2193" s="451"/>
      <c r="EA2193" s="451"/>
      <c r="EB2193" s="451"/>
      <c r="EC2193" s="451"/>
      <c r="ED2193" s="451"/>
      <c r="EE2193" s="451"/>
      <c r="EF2193" s="451"/>
      <c r="EG2193" s="451"/>
      <c r="EH2193" s="451"/>
      <c r="EI2193" s="451"/>
      <c r="EJ2193" s="451"/>
      <c r="EK2193" s="451"/>
      <c r="EL2193" s="451"/>
      <c r="EM2193" s="451"/>
      <c r="EN2193" s="451"/>
      <c r="EO2193" s="451"/>
      <c r="EP2193" s="451"/>
      <c r="EQ2193" s="451"/>
      <c r="ER2193" s="451"/>
      <c r="ES2193" s="451"/>
      <c r="ET2193" s="451"/>
      <c r="EU2193" s="451"/>
      <c r="EV2193" s="451"/>
      <c r="EW2193" s="451"/>
      <c r="EX2193" s="451"/>
      <c r="EY2193" s="451"/>
      <c r="EZ2193" s="451"/>
      <c r="FA2193" s="451"/>
      <c r="FB2193" s="451"/>
      <c r="FC2193" s="451"/>
      <c r="FD2193" s="451"/>
      <c r="FE2193" s="451"/>
      <c r="FF2193" s="451"/>
      <c r="FG2193" s="451"/>
      <c r="FH2193" s="451"/>
      <c r="FI2193" s="451"/>
      <c r="FJ2193" s="451"/>
      <c r="FK2193" s="451"/>
      <c r="FL2193" s="451"/>
      <c r="FM2193" s="451"/>
      <c r="FN2193" s="451"/>
      <c r="FO2193" s="451"/>
      <c r="FP2193" s="451"/>
      <c r="FQ2193" s="451"/>
      <c r="FR2193" s="451"/>
      <c r="FS2193" s="451"/>
      <c r="FT2193" s="451"/>
      <c r="FU2193" s="451"/>
      <c r="FV2193" s="451"/>
      <c r="FW2193" s="451"/>
      <c r="FX2193" s="451"/>
      <c r="FY2193" s="451"/>
      <c r="FZ2193" s="451"/>
      <c r="GA2193" s="451"/>
      <c r="GB2193" s="451"/>
      <c r="GC2193" s="451"/>
      <c r="GD2193" s="451"/>
      <c r="GE2193" s="451"/>
      <c r="GF2193" s="451"/>
      <c r="GG2193" s="451"/>
      <c r="GH2193" s="451"/>
      <c r="GI2193" s="451"/>
      <c r="GJ2193" s="451"/>
      <c r="GK2193" s="451"/>
      <c r="GL2193" s="451"/>
      <c r="GM2193" s="451"/>
      <c r="GN2193" s="451"/>
      <c r="GO2193" s="451"/>
      <c r="GP2193" s="451"/>
      <c r="GQ2193" s="451"/>
      <c r="GR2193" s="451"/>
      <c r="GS2193" s="451"/>
      <c r="GT2193" s="451"/>
      <c r="GU2193" s="451"/>
      <c r="GV2193" s="451"/>
      <c r="GW2193" s="451"/>
      <c r="GX2193" s="451"/>
      <c r="GY2193" s="451"/>
      <c r="GZ2193" s="451"/>
      <c r="HA2193" s="451"/>
      <c r="HB2193" s="451"/>
      <c r="HC2193" s="451"/>
      <c r="HD2193" s="451"/>
      <c r="HE2193" s="451"/>
      <c r="HF2193" s="451"/>
      <c r="HG2193" s="451"/>
      <c r="HH2193" s="451"/>
      <c r="HI2193" s="451"/>
      <c r="HJ2193" s="451"/>
      <c r="HK2193" s="451"/>
      <c r="HL2193" s="451"/>
      <c r="HM2193" s="451"/>
      <c r="HN2193" s="451"/>
      <c r="HO2193" s="451"/>
      <c r="HP2193" s="451"/>
      <c r="HQ2193" s="451"/>
      <c r="HR2193" s="451"/>
      <c r="HS2193" s="451"/>
      <c r="HT2193" s="451"/>
      <c r="HU2193" s="451"/>
      <c r="HV2193" s="451"/>
      <c r="HW2193" s="451"/>
      <c r="HX2193" s="451"/>
      <c r="HY2193" s="451"/>
      <c r="HZ2193" s="451"/>
      <c r="IA2193" s="451"/>
      <c r="IB2193" s="451"/>
      <c r="IC2193" s="451"/>
      <c r="ID2193" s="451"/>
      <c r="IE2193" s="451"/>
      <c r="IF2193" s="451"/>
      <c r="IG2193" s="451"/>
      <c r="IH2193" s="451"/>
    </row>
    <row r="2194" spans="1:242" hidden="1" x14ac:dyDescent="0.25">
      <c r="B2194" s="266">
        <v>487</v>
      </c>
      <c r="C2194" s="207">
        <v>44151</v>
      </c>
      <c r="D2194" s="206" t="s">
        <v>3426</v>
      </c>
      <c r="E2194" s="206" t="s">
        <v>4269</v>
      </c>
      <c r="F2194" s="206" t="s">
        <v>4369</v>
      </c>
      <c r="G2194" s="208" t="s">
        <v>681</v>
      </c>
      <c r="H2194" s="313"/>
      <c r="I2194" s="475">
        <v>256000</v>
      </c>
      <c r="J2194" s="434">
        <f t="shared" si="36"/>
        <v>21677000</v>
      </c>
      <c r="K2194" s="212" t="s">
        <v>4388</v>
      </c>
    </row>
    <row r="2195" spans="1:242" hidden="1" x14ac:dyDescent="0.25">
      <c r="B2195" s="266">
        <v>488</v>
      </c>
      <c r="C2195" s="207">
        <v>44151</v>
      </c>
      <c r="D2195" s="206" t="s">
        <v>4336</v>
      </c>
      <c r="E2195" s="206" t="s">
        <v>4349</v>
      </c>
      <c r="F2195" s="206" t="s">
        <v>4370</v>
      </c>
      <c r="G2195" s="208" t="s">
        <v>2875</v>
      </c>
      <c r="H2195" s="313"/>
      <c r="I2195" s="475">
        <v>1304000</v>
      </c>
      <c r="J2195" s="434">
        <f t="shared" si="36"/>
        <v>20373000</v>
      </c>
      <c r="K2195" s="212" t="s">
        <v>4389</v>
      </c>
    </row>
    <row r="2196" spans="1:242" hidden="1" x14ac:dyDescent="0.25">
      <c r="B2196" s="266">
        <v>489</v>
      </c>
      <c r="C2196" s="207">
        <v>44151</v>
      </c>
      <c r="D2196" s="206" t="s">
        <v>3710</v>
      </c>
      <c r="E2196" s="206" t="s">
        <v>4360</v>
      </c>
      <c r="F2196" s="206" t="s">
        <v>4371</v>
      </c>
      <c r="G2196" s="208" t="s">
        <v>1885</v>
      </c>
      <c r="H2196" s="313"/>
      <c r="I2196" s="475">
        <v>450000</v>
      </c>
      <c r="J2196" s="434">
        <f t="shared" si="36"/>
        <v>19923000</v>
      </c>
      <c r="K2196" s="212" t="s">
        <v>4390</v>
      </c>
    </row>
    <row r="2197" spans="1:242" hidden="1" x14ac:dyDescent="0.25">
      <c r="B2197" s="266">
        <v>490</v>
      </c>
      <c r="C2197" s="207">
        <v>44151</v>
      </c>
      <c r="D2197" s="206" t="s">
        <v>4337</v>
      </c>
      <c r="E2197" s="206"/>
      <c r="F2197" s="206"/>
      <c r="G2197" s="208" t="s">
        <v>2262</v>
      </c>
      <c r="H2197" s="313">
        <v>1615500</v>
      </c>
      <c r="I2197" s="475"/>
      <c r="J2197" s="434">
        <f t="shared" si="36"/>
        <v>21538500</v>
      </c>
      <c r="K2197" s="212" t="s">
        <v>4391</v>
      </c>
    </row>
    <row r="2198" spans="1:242" hidden="1" x14ac:dyDescent="0.25">
      <c r="B2198" s="266">
        <v>491</v>
      </c>
      <c r="C2198" s="207">
        <v>44151</v>
      </c>
      <c r="D2198" s="206" t="s">
        <v>4338</v>
      </c>
      <c r="E2198" s="206"/>
      <c r="F2198" s="206" t="s">
        <v>4372</v>
      </c>
      <c r="G2198" s="208" t="s">
        <v>2262</v>
      </c>
      <c r="H2198" s="313"/>
      <c r="I2198" s="475">
        <v>2458500</v>
      </c>
      <c r="J2198" s="434">
        <f t="shared" si="36"/>
        <v>19080000</v>
      </c>
      <c r="K2198" s="212" t="s">
        <v>3267</v>
      </c>
    </row>
    <row r="2199" spans="1:242" hidden="1" x14ac:dyDescent="0.25">
      <c r="B2199" s="266">
        <v>492</v>
      </c>
      <c r="C2199" s="207">
        <v>44152</v>
      </c>
      <c r="D2199" s="206" t="s">
        <v>4339</v>
      </c>
      <c r="E2199" s="206"/>
      <c r="F2199" s="206" t="s">
        <v>4373</v>
      </c>
      <c r="G2199" s="208" t="s">
        <v>4218</v>
      </c>
      <c r="H2199" s="313"/>
      <c r="I2199" s="475">
        <v>792750</v>
      </c>
      <c r="J2199" s="434">
        <f t="shared" si="36"/>
        <v>18287250</v>
      </c>
      <c r="K2199" s="212" t="s">
        <v>3267</v>
      </c>
    </row>
    <row r="2200" spans="1:242" hidden="1" x14ac:dyDescent="0.25">
      <c r="B2200" s="266">
        <v>493</v>
      </c>
      <c r="C2200" s="207">
        <v>44152</v>
      </c>
      <c r="D2200" s="206" t="s">
        <v>4348</v>
      </c>
      <c r="E2200" s="206" t="s">
        <v>4363</v>
      </c>
      <c r="F2200" s="206"/>
      <c r="G2200" s="208" t="s">
        <v>2262</v>
      </c>
      <c r="H2200" s="313"/>
      <c r="I2200" s="475">
        <v>1700000</v>
      </c>
      <c r="J2200" s="434">
        <f t="shared" si="36"/>
        <v>16587250</v>
      </c>
      <c r="K2200" s="212" t="s">
        <v>4426</v>
      </c>
    </row>
    <row r="2201" spans="1:242" hidden="1" x14ac:dyDescent="0.25">
      <c r="B2201" s="266">
        <v>494</v>
      </c>
      <c r="C2201" s="207">
        <v>44152</v>
      </c>
      <c r="D2201" s="206" t="s">
        <v>4340</v>
      </c>
      <c r="E2201" s="206"/>
      <c r="F2201" s="206" t="s">
        <v>4374</v>
      </c>
      <c r="G2201" s="208" t="s">
        <v>2882</v>
      </c>
      <c r="H2201" s="313"/>
      <c r="I2201" s="475">
        <v>1736258</v>
      </c>
      <c r="J2201" s="434">
        <f t="shared" si="36"/>
        <v>14850992</v>
      </c>
      <c r="K2201" s="212" t="s">
        <v>3267</v>
      </c>
    </row>
    <row r="2202" spans="1:242" hidden="1" x14ac:dyDescent="0.25">
      <c r="B2202" s="266">
        <v>495</v>
      </c>
      <c r="C2202" s="207">
        <v>44152</v>
      </c>
      <c r="D2202" s="206" t="s">
        <v>4341</v>
      </c>
      <c r="E2202" s="206"/>
      <c r="F2202" s="206" t="s">
        <v>4375</v>
      </c>
      <c r="G2202" s="208" t="s">
        <v>2320</v>
      </c>
      <c r="H2202" s="313"/>
      <c r="I2202" s="475">
        <v>740000</v>
      </c>
      <c r="J2202" s="434">
        <f t="shared" si="36"/>
        <v>14110992</v>
      </c>
      <c r="K2202" s="212" t="s">
        <v>3267</v>
      </c>
    </row>
    <row r="2203" spans="1:242" s="565" customFormat="1" hidden="1" x14ac:dyDescent="0.25">
      <c r="A2203" s="451"/>
      <c r="B2203" s="474">
        <v>496</v>
      </c>
      <c r="C2203" s="482">
        <v>44152</v>
      </c>
      <c r="D2203" s="377" t="s">
        <v>3717</v>
      </c>
      <c r="E2203" s="377" t="s">
        <v>4364</v>
      </c>
      <c r="F2203" s="377"/>
      <c r="G2203" s="437" t="s">
        <v>787</v>
      </c>
      <c r="H2203" s="310"/>
      <c r="I2203" s="475">
        <v>1000000</v>
      </c>
      <c r="J2203" s="434">
        <f t="shared" si="36"/>
        <v>13110992</v>
      </c>
      <c r="K2203" s="212" t="s">
        <v>4427</v>
      </c>
      <c r="L2203" s="380"/>
      <c r="M2203" s="451"/>
      <c r="N2203" s="380"/>
      <c r="O2203" s="380"/>
      <c r="P2203" s="380"/>
      <c r="Q2203" s="380"/>
      <c r="R2203" s="380"/>
      <c r="S2203" s="380"/>
      <c r="T2203" s="380"/>
      <c r="U2203" s="380"/>
      <c r="V2203" s="380"/>
      <c r="W2203" s="380"/>
      <c r="X2203" s="380"/>
      <c r="Y2203" s="380"/>
      <c r="Z2203" s="380"/>
      <c r="AA2203" s="380"/>
      <c r="AB2203" s="380"/>
      <c r="AC2203" s="380"/>
      <c r="AD2203" s="380"/>
      <c r="AE2203" s="380"/>
      <c r="AF2203" s="380"/>
      <c r="AG2203" s="380"/>
      <c r="AH2203" s="380"/>
      <c r="AI2203" s="380"/>
      <c r="AJ2203" s="451"/>
      <c r="AK2203" s="451"/>
      <c r="AL2203" s="451"/>
      <c r="AM2203" s="451"/>
      <c r="AN2203" s="451"/>
      <c r="AO2203" s="451"/>
      <c r="AP2203" s="451"/>
      <c r="AQ2203" s="451"/>
      <c r="AR2203" s="451"/>
      <c r="AS2203" s="451"/>
      <c r="AT2203" s="451"/>
      <c r="AU2203" s="451"/>
      <c r="AV2203" s="451"/>
      <c r="AW2203" s="451"/>
      <c r="AX2203" s="451"/>
      <c r="AY2203" s="451"/>
      <c r="AZ2203" s="451"/>
      <c r="BA2203" s="451"/>
      <c r="BB2203" s="451"/>
      <c r="BC2203" s="451"/>
      <c r="BD2203" s="451"/>
      <c r="BE2203" s="451"/>
      <c r="BF2203" s="451"/>
      <c r="BG2203" s="451"/>
      <c r="BH2203" s="451"/>
      <c r="BI2203" s="451"/>
      <c r="BJ2203" s="451"/>
      <c r="BK2203" s="451"/>
      <c r="BL2203" s="451"/>
      <c r="BM2203" s="451"/>
      <c r="BN2203" s="451"/>
      <c r="BO2203" s="451"/>
      <c r="BP2203" s="451"/>
      <c r="BQ2203" s="451"/>
      <c r="BR2203" s="451"/>
      <c r="BS2203" s="451"/>
      <c r="BT2203" s="451"/>
      <c r="BU2203" s="451"/>
      <c r="BV2203" s="451"/>
      <c r="BW2203" s="451"/>
      <c r="BX2203" s="451"/>
      <c r="BY2203" s="451"/>
      <c r="BZ2203" s="451"/>
      <c r="CA2203" s="451"/>
      <c r="CB2203" s="451"/>
      <c r="CC2203" s="451"/>
      <c r="CD2203" s="451"/>
      <c r="CE2203" s="451"/>
      <c r="CF2203" s="451"/>
      <c r="CG2203" s="451"/>
      <c r="CH2203" s="451"/>
      <c r="CI2203" s="451"/>
      <c r="CJ2203" s="451"/>
      <c r="CK2203" s="451"/>
      <c r="CL2203" s="451"/>
      <c r="CM2203" s="451"/>
      <c r="CN2203" s="451"/>
      <c r="CO2203" s="451"/>
      <c r="CP2203" s="451"/>
      <c r="CQ2203" s="451"/>
      <c r="CR2203" s="451"/>
      <c r="CS2203" s="451"/>
      <c r="CT2203" s="451"/>
      <c r="CU2203" s="451"/>
      <c r="CV2203" s="451"/>
      <c r="CW2203" s="451"/>
      <c r="CX2203" s="451"/>
      <c r="CY2203" s="451"/>
      <c r="CZ2203" s="451"/>
      <c r="DA2203" s="451"/>
      <c r="DB2203" s="451"/>
      <c r="DC2203" s="451"/>
      <c r="DD2203" s="451"/>
      <c r="DE2203" s="451"/>
      <c r="DF2203" s="451"/>
      <c r="DG2203" s="451"/>
      <c r="DH2203" s="451"/>
      <c r="DI2203" s="451"/>
      <c r="DJ2203" s="451"/>
      <c r="DK2203" s="451"/>
      <c r="DL2203" s="451"/>
      <c r="DM2203" s="451"/>
      <c r="DN2203" s="451"/>
      <c r="DO2203" s="451"/>
      <c r="DP2203" s="451"/>
      <c r="DQ2203" s="451"/>
      <c r="DR2203" s="451"/>
      <c r="DS2203" s="451"/>
      <c r="DT2203" s="451"/>
      <c r="DU2203" s="451"/>
      <c r="DV2203" s="451"/>
      <c r="DW2203" s="451"/>
      <c r="DX2203" s="451"/>
      <c r="DY2203" s="451"/>
      <c r="DZ2203" s="451"/>
      <c r="EA2203" s="451"/>
      <c r="EB2203" s="451"/>
      <c r="EC2203" s="451"/>
      <c r="ED2203" s="451"/>
      <c r="EE2203" s="451"/>
      <c r="EF2203" s="451"/>
      <c r="EG2203" s="451"/>
      <c r="EH2203" s="451"/>
      <c r="EI2203" s="451"/>
      <c r="EJ2203" s="451"/>
      <c r="EK2203" s="451"/>
      <c r="EL2203" s="451"/>
      <c r="EM2203" s="451"/>
      <c r="EN2203" s="451"/>
      <c r="EO2203" s="451"/>
      <c r="EP2203" s="451"/>
      <c r="EQ2203" s="451"/>
      <c r="ER2203" s="451"/>
      <c r="ES2203" s="451"/>
      <c r="ET2203" s="451"/>
      <c r="EU2203" s="451"/>
      <c r="EV2203" s="451"/>
      <c r="EW2203" s="451"/>
      <c r="EX2203" s="451"/>
      <c r="EY2203" s="451"/>
      <c r="EZ2203" s="451"/>
      <c r="FA2203" s="451"/>
      <c r="FB2203" s="451"/>
      <c r="FC2203" s="451"/>
      <c r="FD2203" s="451"/>
      <c r="FE2203" s="451"/>
      <c r="FF2203" s="451"/>
      <c r="FG2203" s="451"/>
      <c r="FH2203" s="451"/>
      <c r="FI2203" s="451"/>
      <c r="FJ2203" s="451"/>
      <c r="FK2203" s="451"/>
      <c r="FL2203" s="451"/>
      <c r="FM2203" s="451"/>
      <c r="FN2203" s="451"/>
      <c r="FO2203" s="451"/>
      <c r="FP2203" s="451"/>
      <c r="FQ2203" s="451"/>
      <c r="FR2203" s="451"/>
      <c r="FS2203" s="451"/>
      <c r="FT2203" s="451"/>
      <c r="FU2203" s="451"/>
      <c r="FV2203" s="451"/>
      <c r="FW2203" s="451"/>
      <c r="FX2203" s="451"/>
      <c r="FY2203" s="451"/>
      <c r="FZ2203" s="451"/>
      <c r="GA2203" s="451"/>
      <c r="GB2203" s="451"/>
      <c r="GC2203" s="451"/>
      <c r="GD2203" s="451"/>
      <c r="GE2203" s="451"/>
      <c r="GF2203" s="451"/>
      <c r="GG2203" s="451"/>
      <c r="GH2203" s="451"/>
      <c r="GI2203" s="451"/>
      <c r="GJ2203" s="451"/>
      <c r="GK2203" s="451"/>
      <c r="GL2203" s="451"/>
      <c r="GM2203" s="451"/>
      <c r="GN2203" s="451"/>
      <c r="GO2203" s="451"/>
      <c r="GP2203" s="451"/>
      <c r="GQ2203" s="451"/>
      <c r="GR2203" s="451"/>
      <c r="GS2203" s="451"/>
      <c r="GT2203" s="451"/>
      <c r="GU2203" s="451"/>
      <c r="GV2203" s="451"/>
      <c r="GW2203" s="451"/>
      <c r="GX2203" s="451"/>
      <c r="GY2203" s="451"/>
      <c r="GZ2203" s="451"/>
      <c r="HA2203" s="451"/>
      <c r="HB2203" s="451"/>
      <c r="HC2203" s="451"/>
      <c r="HD2203" s="451"/>
      <c r="HE2203" s="451"/>
      <c r="HF2203" s="451"/>
      <c r="HG2203" s="451"/>
      <c r="HH2203" s="451"/>
      <c r="HI2203" s="451"/>
      <c r="HJ2203" s="451"/>
      <c r="HK2203" s="451"/>
      <c r="HL2203" s="451"/>
      <c r="HM2203" s="451"/>
      <c r="HN2203" s="451"/>
      <c r="HO2203" s="451"/>
      <c r="HP2203" s="451"/>
      <c r="HQ2203" s="451"/>
      <c r="HR2203" s="451"/>
      <c r="HS2203" s="451"/>
      <c r="HT2203" s="451"/>
      <c r="HU2203" s="451"/>
      <c r="HV2203" s="451"/>
      <c r="HW2203" s="451"/>
      <c r="HX2203" s="451"/>
      <c r="HY2203" s="451"/>
      <c r="HZ2203" s="451"/>
      <c r="IA2203" s="451"/>
      <c r="IB2203" s="451"/>
      <c r="IC2203" s="451"/>
      <c r="ID2203" s="451"/>
      <c r="IE2203" s="451"/>
      <c r="IF2203" s="451"/>
      <c r="IG2203" s="451"/>
      <c r="IH2203" s="451"/>
    </row>
    <row r="2204" spans="1:242" s="565" customFormat="1" hidden="1" x14ac:dyDescent="0.25">
      <c r="A2204" s="451"/>
      <c r="B2204" s="474">
        <v>497</v>
      </c>
      <c r="C2204" s="482">
        <v>44152</v>
      </c>
      <c r="D2204" s="377" t="s">
        <v>4342</v>
      </c>
      <c r="E2204" s="377" t="s">
        <v>4365</v>
      </c>
      <c r="F2204" s="377"/>
      <c r="G2204" s="437" t="s">
        <v>343</v>
      </c>
      <c r="H2204" s="310"/>
      <c r="I2204" s="475">
        <v>1200000</v>
      </c>
      <c r="J2204" s="434">
        <f t="shared" si="36"/>
        <v>11910992</v>
      </c>
      <c r="K2204" s="212" t="s">
        <v>4428</v>
      </c>
      <c r="L2204" s="380"/>
      <c r="M2204" s="451"/>
      <c r="N2204" s="380"/>
      <c r="O2204" s="380"/>
      <c r="P2204" s="380"/>
      <c r="Q2204" s="380"/>
      <c r="R2204" s="380"/>
      <c r="S2204" s="380"/>
      <c r="T2204" s="380"/>
      <c r="U2204" s="380"/>
      <c r="V2204" s="380"/>
      <c r="W2204" s="380"/>
      <c r="X2204" s="380"/>
      <c r="Y2204" s="380"/>
      <c r="Z2204" s="380"/>
      <c r="AA2204" s="380"/>
      <c r="AB2204" s="380"/>
      <c r="AC2204" s="380"/>
      <c r="AD2204" s="380"/>
      <c r="AE2204" s="380"/>
      <c r="AF2204" s="380"/>
      <c r="AG2204" s="380"/>
      <c r="AH2204" s="380"/>
      <c r="AI2204" s="380"/>
      <c r="AJ2204" s="451"/>
      <c r="AK2204" s="451"/>
      <c r="AL2204" s="451"/>
      <c r="AM2204" s="451"/>
      <c r="AN2204" s="451"/>
      <c r="AO2204" s="451"/>
      <c r="AP2204" s="451"/>
      <c r="AQ2204" s="451"/>
      <c r="AR2204" s="451"/>
      <c r="AS2204" s="451"/>
      <c r="AT2204" s="451"/>
      <c r="AU2204" s="451"/>
      <c r="AV2204" s="451"/>
      <c r="AW2204" s="451"/>
      <c r="AX2204" s="451"/>
      <c r="AY2204" s="451"/>
      <c r="AZ2204" s="451"/>
      <c r="BA2204" s="451"/>
      <c r="BB2204" s="451"/>
      <c r="BC2204" s="451"/>
      <c r="BD2204" s="451"/>
      <c r="BE2204" s="451"/>
      <c r="BF2204" s="451"/>
      <c r="BG2204" s="451"/>
      <c r="BH2204" s="451"/>
      <c r="BI2204" s="451"/>
      <c r="BJ2204" s="451"/>
      <c r="BK2204" s="451"/>
      <c r="BL2204" s="451"/>
      <c r="BM2204" s="451"/>
      <c r="BN2204" s="451"/>
      <c r="BO2204" s="451"/>
      <c r="BP2204" s="451"/>
      <c r="BQ2204" s="451"/>
      <c r="BR2204" s="451"/>
      <c r="BS2204" s="451"/>
      <c r="BT2204" s="451"/>
      <c r="BU2204" s="451"/>
      <c r="BV2204" s="451"/>
      <c r="BW2204" s="451"/>
      <c r="BX2204" s="451"/>
      <c r="BY2204" s="451"/>
      <c r="BZ2204" s="451"/>
      <c r="CA2204" s="451"/>
      <c r="CB2204" s="451"/>
      <c r="CC2204" s="451"/>
      <c r="CD2204" s="451"/>
      <c r="CE2204" s="451"/>
      <c r="CF2204" s="451"/>
      <c r="CG2204" s="451"/>
      <c r="CH2204" s="451"/>
      <c r="CI2204" s="451"/>
      <c r="CJ2204" s="451"/>
      <c r="CK2204" s="451"/>
      <c r="CL2204" s="451"/>
      <c r="CM2204" s="451"/>
      <c r="CN2204" s="451"/>
      <c r="CO2204" s="451"/>
      <c r="CP2204" s="451"/>
      <c r="CQ2204" s="451"/>
      <c r="CR2204" s="451"/>
      <c r="CS2204" s="451"/>
      <c r="CT2204" s="451"/>
      <c r="CU2204" s="451"/>
      <c r="CV2204" s="451"/>
      <c r="CW2204" s="451"/>
      <c r="CX2204" s="451"/>
      <c r="CY2204" s="451"/>
      <c r="CZ2204" s="451"/>
      <c r="DA2204" s="451"/>
      <c r="DB2204" s="451"/>
      <c r="DC2204" s="451"/>
      <c r="DD2204" s="451"/>
      <c r="DE2204" s="451"/>
      <c r="DF2204" s="451"/>
      <c r="DG2204" s="451"/>
      <c r="DH2204" s="451"/>
      <c r="DI2204" s="451"/>
      <c r="DJ2204" s="451"/>
      <c r="DK2204" s="451"/>
      <c r="DL2204" s="451"/>
      <c r="DM2204" s="451"/>
      <c r="DN2204" s="451"/>
      <c r="DO2204" s="451"/>
      <c r="DP2204" s="451"/>
      <c r="DQ2204" s="451"/>
      <c r="DR2204" s="451"/>
      <c r="DS2204" s="451"/>
      <c r="DT2204" s="451"/>
      <c r="DU2204" s="451"/>
      <c r="DV2204" s="451"/>
      <c r="DW2204" s="451"/>
      <c r="DX2204" s="451"/>
      <c r="DY2204" s="451"/>
      <c r="DZ2204" s="451"/>
      <c r="EA2204" s="451"/>
      <c r="EB2204" s="451"/>
      <c r="EC2204" s="451"/>
      <c r="ED2204" s="451"/>
      <c r="EE2204" s="451"/>
      <c r="EF2204" s="451"/>
      <c r="EG2204" s="451"/>
      <c r="EH2204" s="451"/>
      <c r="EI2204" s="451"/>
      <c r="EJ2204" s="451"/>
      <c r="EK2204" s="451"/>
      <c r="EL2204" s="451"/>
      <c r="EM2204" s="451"/>
      <c r="EN2204" s="451"/>
      <c r="EO2204" s="451"/>
      <c r="EP2204" s="451"/>
      <c r="EQ2204" s="451"/>
      <c r="ER2204" s="451"/>
      <c r="ES2204" s="451"/>
      <c r="ET2204" s="451"/>
      <c r="EU2204" s="451"/>
      <c r="EV2204" s="451"/>
      <c r="EW2204" s="451"/>
      <c r="EX2204" s="451"/>
      <c r="EY2204" s="451"/>
      <c r="EZ2204" s="451"/>
      <c r="FA2204" s="451"/>
      <c r="FB2204" s="451"/>
      <c r="FC2204" s="451"/>
      <c r="FD2204" s="451"/>
      <c r="FE2204" s="451"/>
      <c r="FF2204" s="451"/>
      <c r="FG2204" s="451"/>
      <c r="FH2204" s="451"/>
      <c r="FI2204" s="451"/>
      <c r="FJ2204" s="451"/>
      <c r="FK2204" s="451"/>
      <c r="FL2204" s="451"/>
      <c r="FM2204" s="451"/>
      <c r="FN2204" s="451"/>
      <c r="FO2204" s="451"/>
      <c r="FP2204" s="451"/>
      <c r="FQ2204" s="451"/>
      <c r="FR2204" s="451"/>
      <c r="FS2204" s="451"/>
      <c r="FT2204" s="451"/>
      <c r="FU2204" s="451"/>
      <c r="FV2204" s="451"/>
      <c r="FW2204" s="451"/>
      <c r="FX2204" s="451"/>
      <c r="FY2204" s="451"/>
      <c r="FZ2204" s="451"/>
      <c r="GA2204" s="451"/>
      <c r="GB2204" s="451"/>
      <c r="GC2204" s="451"/>
      <c r="GD2204" s="451"/>
      <c r="GE2204" s="451"/>
      <c r="GF2204" s="451"/>
      <c r="GG2204" s="451"/>
      <c r="GH2204" s="451"/>
      <c r="GI2204" s="451"/>
      <c r="GJ2204" s="451"/>
      <c r="GK2204" s="451"/>
      <c r="GL2204" s="451"/>
      <c r="GM2204" s="451"/>
      <c r="GN2204" s="451"/>
      <c r="GO2204" s="451"/>
      <c r="GP2204" s="451"/>
      <c r="GQ2204" s="451"/>
      <c r="GR2204" s="451"/>
      <c r="GS2204" s="451"/>
      <c r="GT2204" s="451"/>
      <c r="GU2204" s="451"/>
      <c r="GV2204" s="451"/>
      <c r="GW2204" s="451"/>
      <c r="GX2204" s="451"/>
      <c r="GY2204" s="451"/>
      <c r="GZ2204" s="451"/>
      <c r="HA2204" s="451"/>
      <c r="HB2204" s="451"/>
      <c r="HC2204" s="451"/>
      <c r="HD2204" s="451"/>
      <c r="HE2204" s="451"/>
      <c r="HF2204" s="451"/>
      <c r="HG2204" s="451"/>
      <c r="HH2204" s="451"/>
      <c r="HI2204" s="451"/>
      <c r="HJ2204" s="451"/>
      <c r="HK2204" s="451"/>
      <c r="HL2204" s="451"/>
      <c r="HM2204" s="451"/>
      <c r="HN2204" s="451"/>
      <c r="HO2204" s="451"/>
      <c r="HP2204" s="451"/>
      <c r="HQ2204" s="451"/>
      <c r="HR2204" s="451"/>
      <c r="HS2204" s="451"/>
      <c r="HT2204" s="451"/>
      <c r="HU2204" s="451"/>
      <c r="HV2204" s="451"/>
      <c r="HW2204" s="451"/>
      <c r="HX2204" s="451"/>
      <c r="HY2204" s="451"/>
      <c r="HZ2204" s="451"/>
      <c r="IA2204" s="451"/>
      <c r="IB2204" s="451"/>
      <c r="IC2204" s="451"/>
      <c r="ID2204" s="451"/>
      <c r="IE2204" s="451"/>
      <c r="IF2204" s="451"/>
      <c r="IG2204" s="451"/>
      <c r="IH2204" s="451"/>
    </row>
    <row r="2205" spans="1:242" hidden="1" x14ac:dyDescent="0.25">
      <c r="B2205" s="266">
        <v>498</v>
      </c>
      <c r="C2205" s="207">
        <v>44152</v>
      </c>
      <c r="D2205" s="206" t="s">
        <v>4344</v>
      </c>
      <c r="E2205" s="206"/>
      <c r="F2205" s="206"/>
      <c r="G2205" s="208" t="s">
        <v>561</v>
      </c>
      <c r="H2205" s="313">
        <v>545000</v>
      </c>
      <c r="I2205" s="209"/>
      <c r="J2205" s="434">
        <f t="shared" si="36"/>
        <v>12455992</v>
      </c>
      <c r="K2205" s="212" t="s">
        <v>4392</v>
      </c>
    </row>
    <row r="2206" spans="1:242" hidden="1" x14ac:dyDescent="0.25">
      <c r="B2206" s="266">
        <v>499</v>
      </c>
      <c r="C2206" s="207">
        <v>44152</v>
      </c>
      <c r="D2206" s="206" t="s">
        <v>4345</v>
      </c>
      <c r="E2206" s="206"/>
      <c r="F2206" s="206" t="s">
        <v>4370</v>
      </c>
      <c r="G2206" s="208" t="s">
        <v>561</v>
      </c>
      <c r="H2206" s="313"/>
      <c r="I2206" s="209">
        <v>545000</v>
      </c>
      <c r="J2206" s="434">
        <f t="shared" si="36"/>
        <v>11910992</v>
      </c>
      <c r="K2206" s="212" t="s">
        <v>3267</v>
      </c>
    </row>
    <row r="2207" spans="1:242" hidden="1" x14ac:dyDescent="0.25">
      <c r="B2207" s="266">
        <v>500</v>
      </c>
      <c r="C2207" s="207">
        <v>44152</v>
      </c>
      <c r="D2207" s="206" t="s">
        <v>4346</v>
      </c>
      <c r="E2207" s="206"/>
      <c r="F2207" s="206"/>
      <c r="G2207" s="208" t="s">
        <v>561</v>
      </c>
      <c r="H2207" s="313">
        <v>647500</v>
      </c>
      <c r="I2207" s="209"/>
      <c r="J2207" s="434">
        <f t="shared" si="36"/>
        <v>12558492</v>
      </c>
      <c r="K2207" s="212" t="s">
        <v>4393</v>
      </c>
    </row>
    <row r="2208" spans="1:242" hidden="1" x14ac:dyDescent="0.25">
      <c r="B2208" s="266">
        <v>501</v>
      </c>
      <c r="C2208" s="207">
        <v>44152</v>
      </c>
      <c r="D2208" s="206" t="s">
        <v>4347</v>
      </c>
      <c r="E2208" s="206"/>
      <c r="F2208" s="206" t="s">
        <v>4378</v>
      </c>
      <c r="G2208" s="208" t="s">
        <v>561</v>
      </c>
      <c r="H2208" s="313"/>
      <c r="I2208" s="209">
        <v>647500</v>
      </c>
      <c r="J2208" s="434">
        <f t="shared" si="36"/>
        <v>11910992</v>
      </c>
      <c r="K2208" s="212" t="s">
        <v>3267</v>
      </c>
    </row>
    <row r="2209" spans="2:11" s="511" customFormat="1" hidden="1" x14ac:dyDescent="0.25">
      <c r="B2209" s="266">
        <v>502</v>
      </c>
      <c r="C2209" s="207">
        <v>44152</v>
      </c>
      <c r="D2209" s="206" t="s">
        <v>4343</v>
      </c>
      <c r="E2209" s="206" t="s">
        <v>4366</v>
      </c>
      <c r="F2209" s="206" t="s">
        <v>4481</v>
      </c>
      <c r="G2209" s="208" t="s">
        <v>561</v>
      </c>
      <c r="H2209" s="313"/>
      <c r="I2209" s="475">
        <v>350000</v>
      </c>
      <c r="J2209" s="434">
        <f t="shared" si="36"/>
        <v>11560992</v>
      </c>
      <c r="K2209" s="212" t="s">
        <v>4482</v>
      </c>
    </row>
    <row r="2210" spans="2:11" s="511" customFormat="1" hidden="1" x14ac:dyDescent="0.25">
      <c r="B2210" s="266">
        <v>503</v>
      </c>
      <c r="C2210" s="207">
        <v>44154</v>
      </c>
      <c r="D2210" s="206" t="s">
        <v>4350</v>
      </c>
      <c r="E2210" s="206"/>
      <c r="F2210" s="206"/>
      <c r="G2210" s="208" t="s">
        <v>2875</v>
      </c>
      <c r="H2210" s="313">
        <v>1304000</v>
      </c>
      <c r="I2210" s="209"/>
      <c r="J2210" s="434">
        <f t="shared" si="36"/>
        <v>12864992</v>
      </c>
      <c r="K2210" s="212" t="s">
        <v>4394</v>
      </c>
    </row>
    <row r="2211" spans="2:11" s="511" customFormat="1" hidden="1" x14ac:dyDescent="0.25">
      <c r="B2211" s="266">
        <v>504</v>
      </c>
      <c r="C2211" s="207">
        <v>44154</v>
      </c>
      <c r="D2211" s="206" t="s">
        <v>4351</v>
      </c>
      <c r="E2211" s="206"/>
      <c r="F2211" s="206" t="s">
        <v>4376</v>
      </c>
      <c r="G2211" s="208" t="s">
        <v>2875</v>
      </c>
      <c r="H2211" s="313"/>
      <c r="I2211" s="209">
        <v>1217300</v>
      </c>
      <c r="J2211" s="434">
        <f t="shared" si="36"/>
        <v>11647692</v>
      </c>
      <c r="K2211" s="212" t="s">
        <v>3267</v>
      </c>
    </row>
    <row r="2212" spans="2:11" s="511" customFormat="1" hidden="1" x14ac:dyDescent="0.25">
      <c r="B2212" s="266">
        <v>505</v>
      </c>
      <c r="C2212" s="207">
        <v>44154</v>
      </c>
      <c r="D2212" s="206" t="s">
        <v>4352</v>
      </c>
      <c r="E2212" s="206"/>
      <c r="F2212" s="206" t="s">
        <v>4377</v>
      </c>
      <c r="G2212" s="208" t="s">
        <v>3138</v>
      </c>
      <c r="H2212" s="313"/>
      <c r="I2212" s="209">
        <v>770500</v>
      </c>
      <c r="J2212" s="434">
        <f t="shared" si="36"/>
        <v>10877192</v>
      </c>
      <c r="K2212" s="212" t="s">
        <v>3267</v>
      </c>
    </row>
    <row r="2213" spans="2:11" s="511" customFormat="1" hidden="1" x14ac:dyDescent="0.25">
      <c r="B2213" s="266">
        <v>507</v>
      </c>
      <c r="C2213" s="207">
        <v>44154</v>
      </c>
      <c r="D2213" s="206" t="s">
        <v>4367</v>
      </c>
      <c r="E2213" s="206"/>
      <c r="F2213" s="206" t="s">
        <v>4379</v>
      </c>
      <c r="G2213" s="208" t="s">
        <v>2891</v>
      </c>
      <c r="H2213" s="313"/>
      <c r="I2213" s="209">
        <v>2629943</v>
      </c>
      <c r="J2213" s="434">
        <f t="shared" si="36"/>
        <v>8247249</v>
      </c>
      <c r="K2213" s="212" t="s">
        <v>3267</v>
      </c>
    </row>
    <row r="2214" spans="2:11" s="511" customFormat="1" hidden="1" x14ac:dyDescent="0.25">
      <c r="B2214" s="266">
        <v>506</v>
      </c>
      <c r="C2214" s="207">
        <v>44154</v>
      </c>
      <c r="D2214" s="206" t="s">
        <v>4368</v>
      </c>
      <c r="E2214" s="206"/>
      <c r="F2214" s="206" t="s">
        <v>4380</v>
      </c>
      <c r="G2214" s="208" t="s">
        <v>282</v>
      </c>
      <c r="H2214" s="313"/>
      <c r="I2214" s="209">
        <v>680000</v>
      </c>
      <c r="J2214" s="434">
        <f t="shared" si="36"/>
        <v>7567249</v>
      </c>
      <c r="K2214" s="212" t="s">
        <v>3267</v>
      </c>
    </row>
    <row r="2215" spans="2:11" s="511" customFormat="1" hidden="1" x14ac:dyDescent="0.25">
      <c r="B2215" s="266">
        <v>508</v>
      </c>
      <c r="C2215" s="207">
        <v>44155</v>
      </c>
      <c r="D2215" s="206" t="s">
        <v>4358</v>
      </c>
      <c r="E2215" s="206"/>
      <c r="F2215" s="206"/>
      <c r="G2215" s="208" t="s">
        <v>681</v>
      </c>
      <c r="H2215" s="313">
        <v>256000</v>
      </c>
      <c r="I2215" s="209"/>
      <c r="J2215" s="434">
        <f t="shared" si="36"/>
        <v>7823249</v>
      </c>
      <c r="K2215" s="212" t="s">
        <v>4282</v>
      </c>
    </row>
    <row r="2216" spans="2:11" s="511" customFormat="1" hidden="1" x14ac:dyDescent="0.25">
      <c r="B2216" s="266">
        <v>509</v>
      </c>
      <c r="C2216" s="207">
        <v>44155</v>
      </c>
      <c r="D2216" s="206" t="s">
        <v>4359</v>
      </c>
      <c r="E2216" s="206"/>
      <c r="F2216" s="206" t="s">
        <v>4369</v>
      </c>
      <c r="G2216" s="208" t="s">
        <v>681</v>
      </c>
      <c r="H2216" s="313"/>
      <c r="I2216" s="209">
        <v>256000</v>
      </c>
      <c r="J2216" s="434">
        <f t="shared" si="36"/>
        <v>7567249</v>
      </c>
      <c r="K2216" s="212" t="s">
        <v>3267</v>
      </c>
    </row>
    <row r="2217" spans="2:11" s="511" customFormat="1" hidden="1" x14ac:dyDescent="0.25">
      <c r="B2217" s="266">
        <v>510</v>
      </c>
      <c r="C2217" s="207">
        <v>44155</v>
      </c>
      <c r="D2217" s="206" t="s">
        <v>4361</v>
      </c>
      <c r="E2217" s="206"/>
      <c r="F2217" s="206"/>
      <c r="G2217" s="208" t="s">
        <v>1885</v>
      </c>
      <c r="H2217" s="313">
        <v>450000</v>
      </c>
      <c r="I2217" s="209"/>
      <c r="J2217" s="434">
        <f t="shared" si="36"/>
        <v>8017249</v>
      </c>
      <c r="K2217" s="212" t="s">
        <v>4395</v>
      </c>
    </row>
    <row r="2218" spans="2:11" s="511" customFormat="1" hidden="1" x14ac:dyDescent="0.25">
      <c r="B2218" s="266">
        <v>511</v>
      </c>
      <c r="C2218" s="207">
        <v>44155</v>
      </c>
      <c r="D2218" s="206" t="s">
        <v>4362</v>
      </c>
      <c r="E2218" s="206"/>
      <c r="F2218" s="206" t="s">
        <v>4371</v>
      </c>
      <c r="G2218" s="208" t="s">
        <v>1885</v>
      </c>
      <c r="H2218" s="313"/>
      <c r="I2218" s="209">
        <v>450000</v>
      </c>
      <c r="J2218" s="434">
        <f t="shared" si="36"/>
        <v>7567249</v>
      </c>
      <c r="K2218" s="212" t="s">
        <v>3267</v>
      </c>
    </row>
    <row r="2219" spans="2:11" s="511" customFormat="1" hidden="1" x14ac:dyDescent="0.25">
      <c r="B2219" s="266">
        <v>512</v>
      </c>
      <c r="C2219" s="207">
        <v>44155</v>
      </c>
      <c r="D2219" s="206" t="s">
        <v>4353</v>
      </c>
      <c r="E2219" s="206"/>
      <c r="F2219" s="206" t="s">
        <v>4381</v>
      </c>
      <c r="G2219" s="208" t="s">
        <v>1885</v>
      </c>
      <c r="H2219" s="313"/>
      <c r="I2219" s="209">
        <v>98700</v>
      </c>
      <c r="J2219" s="434">
        <f t="shared" si="36"/>
        <v>7468549</v>
      </c>
      <c r="K2219" s="212" t="s">
        <v>3267</v>
      </c>
    </row>
    <row r="2220" spans="2:11" s="511" customFormat="1" hidden="1" x14ac:dyDescent="0.25">
      <c r="B2220" s="266">
        <v>513</v>
      </c>
      <c r="C2220" s="207">
        <v>44155</v>
      </c>
      <c r="D2220" s="206" t="s">
        <v>4354</v>
      </c>
      <c r="E2220" s="206"/>
      <c r="F2220" s="206" t="s">
        <v>4382</v>
      </c>
      <c r="G2220" s="208" t="s">
        <v>1885</v>
      </c>
      <c r="H2220" s="313"/>
      <c r="I2220" s="209">
        <v>21600</v>
      </c>
      <c r="J2220" s="434">
        <f t="shared" si="36"/>
        <v>7446949</v>
      </c>
      <c r="K2220" s="212" t="s">
        <v>3267</v>
      </c>
    </row>
    <row r="2221" spans="2:11" s="511" customFormat="1" hidden="1" x14ac:dyDescent="0.25">
      <c r="B2221" s="266">
        <v>514</v>
      </c>
      <c r="C2221" s="207">
        <v>44155</v>
      </c>
      <c r="D2221" s="206" t="s">
        <v>4355</v>
      </c>
      <c r="E2221" s="206"/>
      <c r="F2221" s="206" t="s">
        <v>4383</v>
      </c>
      <c r="G2221" s="208" t="s">
        <v>1885</v>
      </c>
      <c r="H2221" s="313"/>
      <c r="I2221" s="209">
        <v>95700</v>
      </c>
      <c r="J2221" s="434">
        <f t="shared" si="36"/>
        <v>7351249</v>
      </c>
      <c r="K2221" s="212" t="s">
        <v>3267</v>
      </c>
    </row>
    <row r="2222" spans="2:11" s="511" customFormat="1" hidden="1" x14ac:dyDescent="0.25">
      <c r="B2222" s="266">
        <v>515</v>
      </c>
      <c r="C2222" s="207">
        <v>44155</v>
      </c>
      <c r="D2222" s="206" t="s">
        <v>4356</v>
      </c>
      <c r="E2222" s="206"/>
      <c r="F2222" s="206" t="s">
        <v>4384</v>
      </c>
      <c r="G2222" s="208" t="s">
        <v>1885</v>
      </c>
      <c r="H2222" s="313"/>
      <c r="I2222" s="209">
        <v>48000</v>
      </c>
      <c r="J2222" s="434">
        <f t="shared" si="36"/>
        <v>7303249</v>
      </c>
      <c r="K2222" s="212" t="s">
        <v>3267</v>
      </c>
    </row>
    <row r="2223" spans="2:11" s="511" customFormat="1" hidden="1" x14ac:dyDescent="0.25">
      <c r="B2223" s="266">
        <v>516</v>
      </c>
      <c r="C2223" s="207">
        <v>44155</v>
      </c>
      <c r="D2223" s="206" t="s">
        <v>4357</v>
      </c>
      <c r="E2223" s="206"/>
      <c r="F2223" s="206" t="s">
        <v>4385</v>
      </c>
      <c r="G2223" s="208" t="s">
        <v>1885</v>
      </c>
      <c r="H2223" s="313"/>
      <c r="I2223" s="209">
        <v>84700</v>
      </c>
      <c r="J2223" s="434">
        <f t="shared" si="36"/>
        <v>7218549</v>
      </c>
      <c r="K2223" s="212" t="s">
        <v>3267</v>
      </c>
    </row>
    <row r="2224" spans="2:11" s="511" customFormat="1" hidden="1" x14ac:dyDescent="0.25">
      <c r="B2224" s="266">
        <v>517</v>
      </c>
      <c r="C2224" s="207">
        <v>44155</v>
      </c>
      <c r="D2224" s="206" t="s">
        <v>4386</v>
      </c>
      <c r="E2224" s="206" t="s">
        <v>4387</v>
      </c>
      <c r="F2224" s="206"/>
      <c r="G2224" s="208" t="s">
        <v>561</v>
      </c>
      <c r="H2224" s="313"/>
      <c r="I2224" s="475">
        <v>500000</v>
      </c>
      <c r="J2224" s="434">
        <f t="shared" si="36"/>
        <v>6718549</v>
      </c>
      <c r="K2224" s="212" t="s">
        <v>4483</v>
      </c>
    </row>
    <row r="2225" spans="1:242" s="566" customFormat="1" hidden="1" x14ac:dyDescent="0.25">
      <c r="A2225" s="488"/>
      <c r="B2225" s="491">
        <v>518</v>
      </c>
      <c r="C2225" s="428">
        <v>44158</v>
      </c>
      <c r="D2225" s="429" t="s">
        <v>4399</v>
      </c>
      <c r="E2225" s="429"/>
      <c r="F2225" s="429"/>
      <c r="G2225" s="430"/>
      <c r="H2225" s="577">
        <v>13272451</v>
      </c>
      <c r="I2225" s="581"/>
      <c r="J2225" s="434">
        <f t="shared" si="36"/>
        <v>19991000</v>
      </c>
      <c r="K2225" s="446" t="s">
        <v>3695</v>
      </c>
      <c r="L2225" s="530"/>
      <c r="M2225" s="488"/>
      <c r="N2225" s="530"/>
      <c r="O2225" s="530"/>
      <c r="P2225" s="530"/>
      <c r="Q2225" s="530"/>
      <c r="R2225" s="530"/>
      <c r="S2225" s="530"/>
      <c r="T2225" s="530"/>
      <c r="U2225" s="530"/>
      <c r="V2225" s="530"/>
      <c r="W2225" s="530"/>
      <c r="X2225" s="530"/>
      <c r="Y2225" s="530"/>
      <c r="Z2225" s="530"/>
      <c r="AA2225" s="530"/>
      <c r="AB2225" s="530"/>
      <c r="AC2225" s="530"/>
      <c r="AD2225" s="530"/>
      <c r="AE2225" s="530"/>
      <c r="AF2225" s="530"/>
      <c r="AG2225" s="530"/>
      <c r="AH2225" s="530"/>
      <c r="AI2225" s="530"/>
      <c r="AJ2225" s="488"/>
      <c r="AK2225" s="488"/>
      <c r="AL2225" s="488"/>
      <c r="AM2225" s="488"/>
      <c r="AN2225" s="488"/>
      <c r="AO2225" s="488"/>
      <c r="AP2225" s="488"/>
      <c r="AQ2225" s="488"/>
      <c r="AR2225" s="488"/>
      <c r="AS2225" s="488"/>
      <c r="AT2225" s="488"/>
      <c r="AU2225" s="488"/>
      <c r="AV2225" s="488"/>
      <c r="AW2225" s="488"/>
      <c r="AX2225" s="488"/>
      <c r="AY2225" s="488"/>
      <c r="AZ2225" s="488"/>
      <c r="BA2225" s="488"/>
      <c r="BB2225" s="488"/>
      <c r="BC2225" s="488"/>
      <c r="BD2225" s="488"/>
      <c r="BE2225" s="488"/>
      <c r="BF2225" s="488"/>
      <c r="BG2225" s="488"/>
      <c r="BH2225" s="488"/>
      <c r="BI2225" s="488"/>
      <c r="BJ2225" s="488"/>
      <c r="BK2225" s="488"/>
      <c r="BL2225" s="488"/>
      <c r="BM2225" s="488"/>
      <c r="BN2225" s="488"/>
      <c r="BO2225" s="488"/>
      <c r="BP2225" s="488"/>
      <c r="BQ2225" s="488"/>
      <c r="BR2225" s="488"/>
      <c r="BS2225" s="488"/>
      <c r="BT2225" s="488"/>
      <c r="BU2225" s="488"/>
      <c r="BV2225" s="488"/>
      <c r="BW2225" s="488"/>
      <c r="BX2225" s="488"/>
      <c r="BY2225" s="488"/>
      <c r="BZ2225" s="488"/>
      <c r="CA2225" s="488"/>
      <c r="CB2225" s="488"/>
      <c r="CC2225" s="488"/>
      <c r="CD2225" s="488"/>
      <c r="CE2225" s="488"/>
      <c r="CF2225" s="488"/>
      <c r="CG2225" s="488"/>
      <c r="CH2225" s="488"/>
      <c r="CI2225" s="488"/>
      <c r="CJ2225" s="488"/>
      <c r="CK2225" s="488"/>
      <c r="CL2225" s="488"/>
      <c r="CM2225" s="488"/>
      <c r="CN2225" s="488"/>
      <c r="CO2225" s="488"/>
      <c r="CP2225" s="488"/>
      <c r="CQ2225" s="488"/>
      <c r="CR2225" s="488"/>
      <c r="CS2225" s="488"/>
      <c r="CT2225" s="488"/>
      <c r="CU2225" s="488"/>
      <c r="CV2225" s="488"/>
      <c r="CW2225" s="488"/>
      <c r="CX2225" s="488"/>
      <c r="CY2225" s="488"/>
      <c r="CZ2225" s="488"/>
      <c r="DA2225" s="488"/>
      <c r="DB2225" s="488"/>
      <c r="DC2225" s="488"/>
      <c r="DD2225" s="488"/>
      <c r="DE2225" s="488"/>
      <c r="DF2225" s="488"/>
      <c r="DG2225" s="488"/>
      <c r="DH2225" s="488"/>
      <c r="DI2225" s="488"/>
      <c r="DJ2225" s="488"/>
      <c r="DK2225" s="488"/>
      <c r="DL2225" s="488"/>
      <c r="DM2225" s="488"/>
      <c r="DN2225" s="488"/>
      <c r="DO2225" s="488"/>
      <c r="DP2225" s="488"/>
      <c r="DQ2225" s="488"/>
      <c r="DR2225" s="488"/>
      <c r="DS2225" s="488"/>
      <c r="DT2225" s="488"/>
      <c r="DU2225" s="488"/>
      <c r="DV2225" s="488"/>
      <c r="DW2225" s="488"/>
      <c r="DX2225" s="488"/>
      <c r="DY2225" s="488"/>
      <c r="DZ2225" s="488"/>
      <c r="EA2225" s="488"/>
      <c r="EB2225" s="488"/>
      <c r="EC2225" s="488"/>
      <c r="ED2225" s="488"/>
      <c r="EE2225" s="488"/>
      <c r="EF2225" s="488"/>
      <c r="EG2225" s="488"/>
      <c r="EH2225" s="488"/>
      <c r="EI2225" s="488"/>
      <c r="EJ2225" s="488"/>
      <c r="EK2225" s="488"/>
      <c r="EL2225" s="488"/>
      <c r="EM2225" s="488"/>
      <c r="EN2225" s="488"/>
      <c r="EO2225" s="488"/>
      <c r="EP2225" s="488"/>
      <c r="EQ2225" s="488"/>
      <c r="ER2225" s="488"/>
      <c r="ES2225" s="488"/>
      <c r="ET2225" s="488"/>
      <c r="EU2225" s="488"/>
      <c r="EV2225" s="488"/>
      <c r="EW2225" s="488"/>
      <c r="EX2225" s="488"/>
      <c r="EY2225" s="488"/>
      <c r="EZ2225" s="488"/>
      <c r="FA2225" s="488"/>
      <c r="FB2225" s="488"/>
      <c r="FC2225" s="488"/>
      <c r="FD2225" s="488"/>
      <c r="FE2225" s="488"/>
      <c r="FF2225" s="488"/>
      <c r="FG2225" s="488"/>
      <c r="FH2225" s="488"/>
      <c r="FI2225" s="488"/>
      <c r="FJ2225" s="488"/>
      <c r="FK2225" s="488"/>
      <c r="FL2225" s="488"/>
      <c r="FM2225" s="488"/>
      <c r="FN2225" s="488"/>
      <c r="FO2225" s="488"/>
      <c r="FP2225" s="488"/>
      <c r="FQ2225" s="488"/>
      <c r="FR2225" s="488"/>
      <c r="FS2225" s="488"/>
      <c r="FT2225" s="488"/>
      <c r="FU2225" s="488"/>
      <c r="FV2225" s="488"/>
      <c r="FW2225" s="488"/>
      <c r="FX2225" s="488"/>
      <c r="FY2225" s="488"/>
      <c r="FZ2225" s="488"/>
      <c r="GA2225" s="488"/>
      <c r="GB2225" s="488"/>
      <c r="GC2225" s="488"/>
      <c r="GD2225" s="488"/>
      <c r="GE2225" s="488"/>
      <c r="GF2225" s="488"/>
      <c r="GG2225" s="488"/>
      <c r="GH2225" s="488"/>
      <c r="GI2225" s="488"/>
      <c r="GJ2225" s="488"/>
      <c r="GK2225" s="488"/>
      <c r="GL2225" s="488"/>
      <c r="GM2225" s="488"/>
      <c r="GN2225" s="488"/>
      <c r="GO2225" s="488"/>
      <c r="GP2225" s="488"/>
      <c r="GQ2225" s="488"/>
      <c r="GR2225" s="488"/>
      <c r="GS2225" s="488"/>
      <c r="GT2225" s="488"/>
      <c r="GU2225" s="488"/>
      <c r="GV2225" s="488"/>
      <c r="GW2225" s="488"/>
      <c r="GX2225" s="488"/>
      <c r="GY2225" s="488"/>
      <c r="GZ2225" s="488"/>
      <c r="HA2225" s="488"/>
      <c r="HB2225" s="488"/>
      <c r="HC2225" s="488"/>
      <c r="HD2225" s="488"/>
      <c r="HE2225" s="488"/>
      <c r="HF2225" s="488"/>
      <c r="HG2225" s="488"/>
      <c r="HH2225" s="488"/>
      <c r="HI2225" s="488"/>
      <c r="HJ2225" s="488"/>
      <c r="HK2225" s="488"/>
      <c r="HL2225" s="488"/>
      <c r="HM2225" s="488"/>
      <c r="HN2225" s="488"/>
      <c r="HO2225" s="488"/>
      <c r="HP2225" s="488"/>
      <c r="HQ2225" s="488"/>
      <c r="HR2225" s="488"/>
      <c r="HS2225" s="488"/>
      <c r="HT2225" s="488"/>
      <c r="HU2225" s="488"/>
      <c r="HV2225" s="488"/>
      <c r="HW2225" s="488"/>
      <c r="HX2225" s="488"/>
      <c r="HY2225" s="488"/>
      <c r="HZ2225" s="488"/>
      <c r="IA2225" s="488"/>
      <c r="IB2225" s="488"/>
      <c r="IC2225" s="488"/>
      <c r="ID2225" s="488"/>
      <c r="IE2225" s="488"/>
      <c r="IF2225" s="488"/>
      <c r="IG2225" s="488"/>
      <c r="IH2225" s="488"/>
    </row>
    <row r="2226" spans="1:242" hidden="1" x14ac:dyDescent="0.25">
      <c r="B2226" s="266">
        <v>519</v>
      </c>
      <c r="C2226" s="206"/>
      <c r="D2226" s="206" t="s">
        <v>4400</v>
      </c>
      <c r="E2226" s="206"/>
      <c r="F2226" s="206"/>
      <c r="G2226" s="208" t="s">
        <v>559</v>
      </c>
      <c r="H2226" s="313">
        <v>250000</v>
      </c>
      <c r="I2226" s="209"/>
      <c r="J2226" s="434">
        <f t="shared" si="36"/>
        <v>20241000</v>
      </c>
      <c r="K2226" s="212" t="s">
        <v>4450</v>
      </c>
    </row>
    <row r="2227" spans="1:242" hidden="1" x14ac:dyDescent="0.25">
      <c r="B2227" s="266">
        <v>520</v>
      </c>
      <c r="C2227" s="207">
        <v>44158</v>
      </c>
      <c r="D2227" s="206" t="s">
        <v>4401</v>
      </c>
      <c r="E2227" s="206"/>
      <c r="F2227" s="206" t="s">
        <v>4430</v>
      </c>
      <c r="G2227" s="208" t="s">
        <v>559</v>
      </c>
      <c r="H2227" s="313"/>
      <c r="I2227" s="209">
        <v>230000</v>
      </c>
      <c r="J2227" s="434">
        <f t="shared" si="36"/>
        <v>20011000</v>
      </c>
      <c r="K2227" s="212" t="s">
        <v>3267</v>
      </c>
    </row>
    <row r="2228" spans="1:242" hidden="1" x14ac:dyDescent="0.25">
      <c r="B2228" s="266">
        <v>521</v>
      </c>
      <c r="C2228" s="207">
        <v>44158</v>
      </c>
      <c r="D2228" s="206" t="s">
        <v>4402</v>
      </c>
      <c r="E2228" s="206"/>
      <c r="F2228" s="206" t="s">
        <v>4431</v>
      </c>
      <c r="G2228" s="208" t="s">
        <v>2875</v>
      </c>
      <c r="H2228" s="313"/>
      <c r="I2228" s="209">
        <v>50000</v>
      </c>
      <c r="J2228" s="434">
        <f t="shared" si="36"/>
        <v>19961000</v>
      </c>
      <c r="K2228" s="212" t="s">
        <v>3267</v>
      </c>
    </row>
    <row r="2229" spans="1:242" hidden="1" x14ac:dyDescent="0.25">
      <c r="B2229" s="266">
        <v>522</v>
      </c>
      <c r="C2229" s="207">
        <v>44160</v>
      </c>
      <c r="D2229" s="206" t="s">
        <v>4403</v>
      </c>
      <c r="E2229" s="206"/>
      <c r="F2229" s="206" t="s">
        <v>4432</v>
      </c>
      <c r="G2229" s="208" t="s">
        <v>3138</v>
      </c>
      <c r="H2229" s="313"/>
      <c r="I2229" s="209">
        <v>696400</v>
      </c>
      <c r="J2229" s="434">
        <f t="shared" si="36"/>
        <v>19264600</v>
      </c>
      <c r="K2229" s="212" t="s">
        <v>3267</v>
      </c>
    </row>
    <row r="2230" spans="1:242" s="554" customFormat="1" ht="19.5" hidden="1" customHeight="1" x14ac:dyDescent="0.25">
      <c r="A2230" s="578"/>
      <c r="B2230" s="498">
        <v>523</v>
      </c>
      <c r="C2230" s="543">
        <v>44160</v>
      </c>
      <c r="D2230" s="544" t="s">
        <v>4404</v>
      </c>
      <c r="E2230" s="544"/>
      <c r="F2230" s="544" t="s">
        <v>4433</v>
      </c>
      <c r="G2230" s="545" t="s">
        <v>2262</v>
      </c>
      <c r="H2230" s="579"/>
      <c r="I2230" s="582">
        <v>750000</v>
      </c>
      <c r="J2230" s="434">
        <f t="shared" si="36"/>
        <v>18514600</v>
      </c>
      <c r="K2230" s="546" t="s">
        <v>3267</v>
      </c>
      <c r="L2230" s="580"/>
      <c r="M2230" s="578"/>
      <c r="N2230" s="580"/>
      <c r="O2230" s="580"/>
      <c r="P2230" s="580"/>
      <c r="Q2230" s="580"/>
      <c r="R2230" s="580"/>
      <c r="S2230" s="580"/>
      <c r="T2230" s="580"/>
      <c r="U2230" s="580"/>
      <c r="V2230" s="580"/>
      <c r="W2230" s="580"/>
      <c r="X2230" s="580"/>
      <c r="Y2230" s="580"/>
      <c r="Z2230" s="580"/>
      <c r="AA2230" s="580"/>
      <c r="AB2230" s="580"/>
      <c r="AC2230" s="580"/>
      <c r="AD2230" s="580"/>
      <c r="AE2230" s="580"/>
      <c r="AF2230" s="580"/>
      <c r="AG2230" s="580"/>
      <c r="AH2230" s="580"/>
      <c r="AI2230" s="580"/>
      <c r="AJ2230" s="578"/>
      <c r="AK2230" s="578"/>
      <c r="AL2230" s="578"/>
      <c r="AM2230" s="578"/>
      <c r="AN2230" s="578"/>
      <c r="AO2230" s="578"/>
      <c r="AP2230" s="578"/>
      <c r="AQ2230" s="578"/>
      <c r="AR2230" s="578"/>
      <c r="AS2230" s="578"/>
      <c r="AT2230" s="578"/>
      <c r="AU2230" s="578"/>
      <c r="AV2230" s="578"/>
      <c r="AW2230" s="578"/>
      <c r="AX2230" s="578"/>
      <c r="AY2230" s="578"/>
      <c r="AZ2230" s="578"/>
      <c r="BA2230" s="578"/>
      <c r="BB2230" s="578"/>
      <c r="BC2230" s="578"/>
      <c r="BD2230" s="578"/>
      <c r="BE2230" s="578"/>
      <c r="BF2230" s="578"/>
      <c r="BG2230" s="578"/>
      <c r="BH2230" s="578"/>
      <c r="BI2230" s="578"/>
      <c r="BJ2230" s="578"/>
      <c r="BK2230" s="578"/>
      <c r="BL2230" s="578"/>
      <c r="BM2230" s="578"/>
      <c r="BN2230" s="578"/>
      <c r="BO2230" s="578"/>
      <c r="BP2230" s="578"/>
      <c r="BQ2230" s="578"/>
      <c r="BR2230" s="578"/>
      <c r="BS2230" s="578"/>
      <c r="BT2230" s="578"/>
      <c r="BU2230" s="578"/>
      <c r="BV2230" s="578"/>
      <c r="BW2230" s="578"/>
      <c r="BX2230" s="578"/>
      <c r="BY2230" s="578"/>
      <c r="BZ2230" s="578"/>
      <c r="CA2230" s="578"/>
      <c r="CB2230" s="578"/>
      <c r="CC2230" s="578"/>
      <c r="CD2230" s="578"/>
      <c r="CE2230" s="578"/>
      <c r="CF2230" s="578"/>
      <c r="CG2230" s="578"/>
      <c r="CH2230" s="578"/>
      <c r="CI2230" s="578"/>
      <c r="CJ2230" s="578"/>
      <c r="CK2230" s="578"/>
      <c r="CL2230" s="578"/>
      <c r="CM2230" s="578"/>
      <c r="CN2230" s="578"/>
      <c r="CO2230" s="578"/>
      <c r="CP2230" s="578"/>
      <c r="CQ2230" s="578"/>
      <c r="CR2230" s="578"/>
      <c r="CS2230" s="578"/>
      <c r="CT2230" s="578"/>
      <c r="CU2230" s="578"/>
      <c r="CV2230" s="578"/>
      <c r="CW2230" s="578"/>
      <c r="CX2230" s="578"/>
      <c r="CY2230" s="578"/>
      <c r="CZ2230" s="578"/>
      <c r="DA2230" s="578"/>
      <c r="DB2230" s="578"/>
      <c r="DC2230" s="578"/>
      <c r="DD2230" s="578"/>
      <c r="DE2230" s="578"/>
      <c r="DF2230" s="578"/>
      <c r="DG2230" s="578"/>
      <c r="DH2230" s="578"/>
      <c r="DI2230" s="578"/>
      <c r="DJ2230" s="578"/>
      <c r="DK2230" s="578"/>
      <c r="DL2230" s="578"/>
      <c r="DM2230" s="578"/>
      <c r="DN2230" s="578"/>
      <c r="DO2230" s="578"/>
      <c r="DP2230" s="578"/>
      <c r="DQ2230" s="578"/>
      <c r="DR2230" s="578"/>
      <c r="DS2230" s="578"/>
      <c r="DT2230" s="578"/>
      <c r="DU2230" s="578"/>
      <c r="DV2230" s="578"/>
      <c r="DW2230" s="578"/>
      <c r="DX2230" s="578"/>
      <c r="DY2230" s="578"/>
      <c r="DZ2230" s="578"/>
      <c r="EA2230" s="578"/>
      <c r="EB2230" s="578"/>
      <c r="EC2230" s="578"/>
      <c r="ED2230" s="578"/>
      <c r="EE2230" s="578"/>
      <c r="EF2230" s="578"/>
      <c r="EG2230" s="578"/>
      <c r="EH2230" s="578"/>
      <c r="EI2230" s="578"/>
      <c r="EJ2230" s="578"/>
      <c r="EK2230" s="578"/>
      <c r="EL2230" s="578"/>
      <c r="EM2230" s="578"/>
      <c r="EN2230" s="578"/>
      <c r="EO2230" s="578"/>
      <c r="EP2230" s="578"/>
      <c r="EQ2230" s="578"/>
      <c r="ER2230" s="578"/>
      <c r="ES2230" s="578"/>
      <c r="ET2230" s="578"/>
      <c r="EU2230" s="578"/>
      <c r="EV2230" s="578"/>
      <c r="EW2230" s="578"/>
      <c r="EX2230" s="578"/>
      <c r="EY2230" s="578"/>
      <c r="EZ2230" s="578"/>
      <c r="FA2230" s="578"/>
      <c r="FB2230" s="578"/>
      <c r="FC2230" s="578"/>
      <c r="FD2230" s="578"/>
      <c r="FE2230" s="578"/>
      <c r="FF2230" s="578"/>
      <c r="FG2230" s="578"/>
      <c r="FH2230" s="578"/>
      <c r="FI2230" s="578"/>
      <c r="FJ2230" s="578"/>
      <c r="FK2230" s="578"/>
      <c r="FL2230" s="578"/>
      <c r="FM2230" s="578"/>
      <c r="FN2230" s="578"/>
      <c r="FO2230" s="578"/>
      <c r="FP2230" s="578"/>
      <c r="FQ2230" s="578"/>
      <c r="FR2230" s="578"/>
      <c r="FS2230" s="578"/>
      <c r="FT2230" s="578"/>
      <c r="FU2230" s="578"/>
      <c r="FV2230" s="578"/>
      <c r="FW2230" s="578"/>
      <c r="FX2230" s="578"/>
      <c r="FY2230" s="578"/>
      <c r="FZ2230" s="578"/>
      <c r="GA2230" s="578"/>
      <c r="GB2230" s="578"/>
      <c r="GC2230" s="578"/>
      <c r="GD2230" s="578"/>
      <c r="GE2230" s="578"/>
      <c r="GF2230" s="578"/>
      <c r="GG2230" s="578"/>
      <c r="GH2230" s="578"/>
      <c r="GI2230" s="578"/>
      <c r="GJ2230" s="578"/>
      <c r="GK2230" s="578"/>
      <c r="GL2230" s="578"/>
      <c r="GM2230" s="578"/>
      <c r="GN2230" s="578"/>
      <c r="GO2230" s="578"/>
      <c r="GP2230" s="578"/>
      <c r="GQ2230" s="578"/>
      <c r="GR2230" s="578"/>
      <c r="GS2230" s="578"/>
      <c r="GT2230" s="578"/>
      <c r="GU2230" s="578"/>
      <c r="GV2230" s="578"/>
      <c r="GW2230" s="578"/>
      <c r="GX2230" s="578"/>
      <c r="GY2230" s="578"/>
      <c r="GZ2230" s="578"/>
      <c r="HA2230" s="578"/>
      <c r="HB2230" s="578"/>
      <c r="HC2230" s="578"/>
      <c r="HD2230" s="578"/>
      <c r="HE2230" s="578"/>
      <c r="HF2230" s="578"/>
      <c r="HG2230" s="578"/>
      <c r="HH2230" s="578"/>
      <c r="HI2230" s="578"/>
      <c r="HJ2230" s="578"/>
      <c r="HK2230" s="578"/>
      <c r="HL2230" s="578"/>
      <c r="HM2230" s="578"/>
      <c r="HN2230" s="578"/>
      <c r="HO2230" s="578"/>
      <c r="HP2230" s="578"/>
      <c r="HQ2230" s="578"/>
      <c r="HR2230" s="578"/>
      <c r="HS2230" s="578"/>
      <c r="HT2230" s="578"/>
      <c r="HU2230" s="578"/>
      <c r="HV2230" s="578"/>
      <c r="HW2230" s="578"/>
      <c r="HX2230" s="578"/>
      <c r="HY2230" s="578"/>
      <c r="HZ2230" s="578"/>
      <c r="IA2230" s="578"/>
      <c r="IB2230" s="578"/>
      <c r="IC2230" s="578"/>
      <c r="ID2230" s="578"/>
      <c r="IE2230" s="578"/>
      <c r="IF2230" s="578"/>
      <c r="IG2230" s="578"/>
      <c r="IH2230" s="578"/>
    </row>
    <row r="2231" spans="1:242" hidden="1" x14ac:dyDescent="0.25">
      <c r="B2231" s="266">
        <v>524</v>
      </c>
      <c r="C2231" s="207">
        <v>44160</v>
      </c>
      <c r="D2231" s="206" t="s">
        <v>4405</v>
      </c>
      <c r="E2231" s="206"/>
      <c r="F2231" s="206" t="s">
        <v>4434</v>
      </c>
      <c r="G2231" s="208" t="s">
        <v>4020</v>
      </c>
      <c r="H2231" s="313"/>
      <c r="I2231" s="209">
        <v>500000</v>
      </c>
      <c r="J2231" s="434">
        <f t="shared" si="36"/>
        <v>18014600</v>
      </c>
      <c r="K2231" s="212" t="s">
        <v>3267</v>
      </c>
    </row>
    <row r="2232" spans="1:242" hidden="1" x14ac:dyDescent="0.25">
      <c r="B2232" s="266">
        <v>525</v>
      </c>
      <c r="C2232" s="207">
        <v>44160</v>
      </c>
      <c r="D2232" s="206" t="s">
        <v>4406</v>
      </c>
      <c r="E2232" s="206"/>
      <c r="F2232" s="206"/>
      <c r="G2232" s="208" t="s">
        <v>2262</v>
      </c>
      <c r="H2232" s="313">
        <v>1700000</v>
      </c>
      <c r="I2232" s="209"/>
      <c r="J2232" s="434">
        <f t="shared" si="36"/>
        <v>19714600</v>
      </c>
      <c r="K2232" s="212" t="s">
        <v>4451</v>
      </c>
    </row>
    <row r="2233" spans="1:242" hidden="1" x14ac:dyDescent="0.25">
      <c r="B2233" s="266">
        <v>526</v>
      </c>
      <c r="C2233" s="207">
        <v>44160</v>
      </c>
      <c r="D2233" s="206" t="s">
        <v>4407</v>
      </c>
      <c r="E2233" s="206"/>
      <c r="F2233" s="206" t="s">
        <v>4435</v>
      </c>
      <c r="G2233" s="208" t="s">
        <v>2262</v>
      </c>
      <c r="H2233" s="313"/>
      <c r="I2233" s="209">
        <v>1662857</v>
      </c>
      <c r="J2233" s="434">
        <f t="shared" si="36"/>
        <v>18051743</v>
      </c>
      <c r="K2233" s="212" t="s">
        <v>3267</v>
      </c>
    </row>
    <row r="2234" spans="1:242" hidden="1" x14ac:dyDescent="0.25">
      <c r="B2234" s="266">
        <v>527</v>
      </c>
      <c r="C2234" s="207">
        <v>44160</v>
      </c>
      <c r="D2234" s="206" t="s">
        <v>4408</v>
      </c>
      <c r="E2234" s="206"/>
      <c r="F2234" s="206" t="s">
        <v>4436</v>
      </c>
      <c r="G2234" s="208" t="s">
        <v>343</v>
      </c>
      <c r="H2234" s="313"/>
      <c r="I2234" s="209">
        <v>500000</v>
      </c>
      <c r="J2234" s="434">
        <f t="shared" si="36"/>
        <v>17551743</v>
      </c>
      <c r="K2234" s="212" t="s">
        <v>3267</v>
      </c>
    </row>
    <row r="2235" spans="1:242" hidden="1" x14ac:dyDescent="0.25">
      <c r="B2235" s="266">
        <v>528</v>
      </c>
      <c r="C2235" s="207">
        <v>44160</v>
      </c>
      <c r="D2235" s="206" t="s">
        <v>4409</v>
      </c>
      <c r="E2235" s="206"/>
      <c r="F2235" s="206"/>
      <c r="G2235" s="208" t="s">
        <v>343</v>
      </c>
      <c r="H2235" s="313">
        <v>1200000</v>
      </c>
      <c r="I2235" s="209"/>
      <c r="J2235" s="434">
        <f t="shared" si="36"/>
        <v>18751743</v>
      </c>
      <c r="K2235" s="212" t="s">
        <v>4452</v>
      </c>
    </row>
    <row r="2236" spans="1:242" hidden="1" x14ac:dyDescent="0.25">
      <c r="B2236" s="266">
        <v>529</v>
      </c>
      <c r="C2236" s="207">
        <v>44160</v>
      </c>
      <c r="D2236" s="206" t="s">
        <v>4410</v>
      </c>
      <c r="E2236" s="206"/>
      <c r="F2236" s="206" t="s">
        <v>4437</v>
      </c>
      <c r="G2236" s="208" t="s">
        <v>343</v>
      </c>
      <c r="H2236" s="313"/>
      <c r="I2236" s="209">
        <v>1012800</v>
      </c>
      <c r="J2236" s="434">
        <f t="shared" si="36"/>
        <v>17738943</v>
      </c>
      <c r="K2236" s="212" t="s">
        <v>3267</v>
      </c>
    </row>
    <row r="2237" spans="1:242" hidden="1" x14ac:dyDescent="0.25">
      <c r="B2237" s="266">
        <v>530</v>
      </c>
      <c r="C2237" s="207">
        <v>44160</v>
      </c>
      <c r="D2237" s="206" t="s">
        <v>4411</v>
      </c>
      <c r="E2237" s="206"/>
      <c r="F2237" s="206" t="s">
        <v>4438</v>
      </c>
      <c r="G2237" s="208" t="s">
        <v>3592</v>
      </c>
      <c r="H2237" s="313"/>
      <c r="I2237" s="209">
        <v>234989</v>
      </c>
      <c r="J2237" s="434">
        <f t="shared" si="36"/>
        <v>17503954</v>
      </c>
      <c r="K2237" s="212" t="s">
        <v>3267</v>
      </c>
    </row>
    <row r="2238" spans="1:242" hidden="1" x14ac:dyDescent="0.25">
      <c r="B2238" s="266">
        <v>531</v>
      </c>
      <c r="C2238" s="207">
        <v>44160</v>
      </c>
      <c r="D2238" s="206" t="s">
        <v>4412</v>
      </c>
      <c r="E2238" s="206"/>
      <c r="F2238" s="206" t="s">
        <v>4439</v>
      </c>
      <c r="G2238" s="208" t="s">
        <v>3592</v>
      </c>
      <c r="H2238" s="313"/>
      <c r="I2238" s="209">
        <v>103000</v>
      </c>
      <c r="J2238" s="434">
        <f t="shared" si="36"/>
        <v>17400954</v>
      </c>
      <c r="K2238" s="212" t="s">
        <v>3267</v>
      </c>
    </row>
    <row r="2239" spans="1:242" hidden="1" x14ac:dyDescent="0.25">
      <c r="B2239" s="266">
        <v>532</v>
      </c>
      <c r="C2239" s="207">
        <v>44160</v>
      </c>
      <c r="D2239" s="206" t="s">
        <v>4413</v>
      </c>
      <c r="E2239" s="206"/>
      <c r="F2239" s="206" t="s">
        <v>4440</v>
      </c>
      <c r="G2239" s="208" t="s">
        <v>3592</v>
      </c>
      <c r="H2239" s="313"/>
      <c r="I2239" s="209">
        <v>458400</v>
      </c>
      <c r="J2239" s="434">
        <f t="shared" si="36"/>
        <v>16942554</v>
      </c>
      <c r="K2239" s="212" t="s">
        <v>3267</v>
      </c>
    </row>
    <row r="2240" spans="1:242" hidden="1" x14ac:dyDescent="0.25">
      <c r="B2240" s="266">
        <v>533</v>
      </c>
      <c r="C2240" s="207">
        <v>44160</v>
      </c>
      <c r="D2240" s="206" t="s">
        <v>4414</v>
      </c>
      <c r="E2240" s="206"/>
      <c r="F2240" s="206" t="s">
        <v>4441</v>
      </c>
      <c r="G2240" s="208" t="s">
        <v>3592</v>
      </c>
      <c r="H2240" s="313"/>
      <c r="I2240" s="209">
        <v>250000</v>
      </c>
      <c r="J2240" s="434">
        <f t="shared" si="36"/>
        <v>16692554</v>
      </c>
      <c r="K2240" s="212" t="s">
        <v>3267</v>
      </c>
    </row>
    <row r="2241" spans="1:242" hidden="1" x14ac:dyDescent="0.25">
      <c r="B2241" s="266">
        <v>534</v>
      </c>
      <c r="C2241" s="207">
        <v>44160</v>
      </c>
      <c r="D2241" s="206" t="s">
        <v>4415</v>
      </c>
      <c r="E2241" s="206"/>
      <c r="F2241" s="206" t="s">
        <v>4442</v>
      </c>
      <c r="G2241" s="208" t="s">
        <v>3592</v>
      </c>
      <c r="H2241" s="313"/>
      <c r="I2241" s="209">
        <v>604110</v>
      </c>
      <c r="J2241" s="434">
        <f t="shared" si="36"/>
        <v>16088444</v>
      </c>
      <c r="K2241" s="212" t="s">
        <v>3267</v>
      </c>
    </row>
    <row r="2242" spans="1:242" hidden="1" x14ac:dyDescent="0.25">
      <c r="B2242" s="266">
        <v>535</v>
      </c>
      <c r="C2242" s="207">
        <v>44160</v>
      </c>
      <c r="D2242" s="206" t="s">
        <v>4416</v>
      </c>
      <c r="E2242" s="206"/>
      <c r="F2242" s="206"/>
      <c r="G2242" s="208" t="s">
        <v>787</v>
      </c>
      <c r="H2242" s="313">
        <v>1000000</v>
      </c>
      <c r="I2242" s="209"/>
      <c r="J2242" s="434">
        <f t="shared" si="36"/>
        <v>17088444</v>
      </c>
      <c r="K2242" s="212" t="s">
        <v>4453</v>
      </c>
    </row>
    <row r="2243" spans="1:242" hidden="1" x14ac:dyDescent="0.25">
      <c r="B2243" s="266">
        <v>536</v>
      </c>
      <c r="C2243" s="207">
        <v>44160</v>
      </c>
      <c r="D2243" s="206" t="s">
        <v>4417</v>
      </c>
      <c r="E2243" s="206"/>
      <c r="F2243" s="206" t="s">
        <v>4443</v>
      </c>
      <c r="G2243" s="208" t="s">
        <v>787</v>
      </c>
      <c r="H2243" s="313"/>
      <c r="I2243" s="209">
        <v>593982</v>
      </c>
      <c r="J2243" s="434">
        <f t="shared" si="36"/>
        <v>16494462</v>
      </c>
      <c r="K2243" s="212" t="s">
        <v>3267</v>
      </c>
    </row>
    <row r="2244" spans="1:242" hidden="1" x14ac:dyDescent="0.25">
      <c r="B2244" s="266">
        <v>537</v>
      </c>
      <c r="C2244" s="207">
        <v>44161</v>
      </c>
      <c r="D2244" s="206" t="s">
        <v>4424</v>
      </c>
      <c r="E2244" s="206" t="s">
        <v>4429</v>
      </c>
      <c r="F2244" s="206"/>
      <c r="G2244" s="208" t="s">
        <v>2875</v>
      </c>
      <c r="H2244" s="313"/>
      <c r="I2244" s="475">
        <v>830000</v>
      </c>
      <c r="J2244" s="434">
        <f t="shared" si="36"/>
        <v>15664462</v>
      </c>
      <c r="K2244" s="212" t="s">
        <v>4484</v>
      </c>
    </row>
    <row r="2245" spans="1:242" hidden="1" x14ac:dyDescent="0.25">
      <c r="B2245" s="266">
        <v>538</v>
      </c>
      <c r="C2245" s="207">
        <v>44162</v>
      </c>
      <c r="D2245" s="206" t="s">
        <v>4418</v>
      </c>
      <c r="E2245" s="206"/>
      <c r="F2245" s="206" t="s">
        <v>4444</v>
      </c>
      <c r="G2245" s="208" t="s">
        <v>1885</v>
      </c>
      <c r="H2245" s="313"/>
      <c r="I2245" s="209">
        <v>54253</v>
      </c>
      <c r="J2245" s="434">
        <f t="shared" si="36"/>
        <v>15610209</v>
      </c>
      <c r="K2245" s="212" t="s">
        <v>3267</v>
      </c>
    </row>
    <row r="2246" spans="1:242" hidden="1" x14ac:dyDescent="0.25">
      <c r="B2246" s="266">
        <v>539</v>
      </c>
      <c r="C2246" s="207">
        <v>44162</v>
      </c>
      <c r="D2246" s="206" t="s">
        <v>4419</v>
      </c>
      <c r="E2246" s="206"/>
      <c r="F2246" s="206" t="s">
        <v>4445</v>
      </c>
      <c r="G2246" s="208" t="s">
        <v>1885</v>
      </c>
      <c r="H2246" s="313"/>
      <c r="I2246" s="209">
        <v>65500</v>
      </c>
      <c r="J2246" s="434">
        <f t="shared" si="36"/>
        <v>15544709</v>
      </c>
      <c r="K2246" s="212" t="s">
        <v>3267</v>
      </c>
    </row>
    <row r="2247" spans="1:242" hidden="1" x14ac:dyDescent="0.25">
      <c r="B2247" s="266">
        <v>540</v>
      </c>
      <c r="C2247" s="207">
        <v>44162</v>
      </c>
      <c r="D2247" s="206" t="s">
        <v>4420</v>
      </c>
      <c r="E2247" s="206"/>
      <c r="F2247" s="206" t="s">
        <v>4446</v>
      </c>
      <c r="G2247" s="208" t="s">
        <v>1885</v>
      </c>
      <c r="H2247" s="313"/>
      <c r="I2247" s="209">
        <v>106100</v>
      </c>
      <c r="J2247" s="434">
        <f t="shared" si="36"/>
        <v>15438609</v>
      </c>
      <c r="K2247" s="212" t="s">
        <v>3267</v>
      </c>
    </row>
    <row r="2248" spans="1:242" hidden="1" x14ac:dyDescent="0.25">
      <c r="B2248" s="266">
        <v>541</v>
      </c>
      <c r="C2248" s="207">
        <v>44162</v>
      </c>
      <c r="D2248" s="206" t="s">
        <v>4421</v>
      </c>
      <c r="E2248" s="206"/>
      <c r="F2248" s="206" t="s">
        <v>4447</v>
      </c>
      <c r="G2248" s="208" t="s">
        <v>1885</v>
      </c>
      <c r="H2248" s="313"/>
      <c r="I2248" s="209">
        <v>92800</v>
      </c>
      <c r="J2248" s="434">
        <f t="shared" si="36"/>
        <v>15345809</v>
      </c>
      <c r="K2248" s="212" t="s">
        <v>3267</v>
      </c>
    </row>
    <row r="2249" spans="1:242" hidden="1" x14ac:dyDescent="0.25">
      <c r="B2249" s="266">
        <v>542</v>
      </c>
      <c r="C2249" s="207">
        <v>44162</v>
      </c>
      <c r="D2249" s="206" t="s">
        <v>4422</v>
      </c>
      <c r="E2249" s="206"/>
      <c r="F2249" s="206" t="s">
        <v>4448</v>
      </c>
      <c r="G2249" s="208" t="s">
        <v>1885</v>
      </c>
      <c r="H2249" s="313"/>
      <c r="I2249" s="209">
        <v>98700</v>
      </c>
      <c r="J2249" s="434">
        <f t="shared" si="36"/>
        <v>15247109</v>
      </c>
      <c r="K2249" s="212" t="s">
        <v>3267</v>
      </c>
    </row>
    <row r="2250" spans="1:242" hidden="1" x14ac:dyDescent="0.25">
      <c r="B2250" s="266">
        <v>543</v>
      </c>
      <c r="C2250" s="207">
        <v>44162</v>
      </c>
      <c r="D2250" s="206" t="s">
        <v>4423</v>
      </c>
      <c r="E2250" s="206"/>
      <c r="F2250" s="206" t="s">
        <v>4449</v>
      </c>
      <c r="G2250" s="208" t="s">
        <v>1885</v>
      </c>
      <c r="H2250" s="313"/>
      <c r="I2250" s="209">
        <v>84600</v>
      </c>
      <c r="J2250" s="434">
        <f t="shared" si="36"/>
        <v>15162509</v>
      </c>
      <c r="K2250" s="212" t="s">
        <v>3267</v>
      </c>
    </row>
    <row r="2251" spans="1:242" hidden="1" x14ac:dyDescent="0.25">
      <c r="B2251" s="266">
        <v>544</v>
      </c>
      <c r="C2251" s="207">
        <v>44162</v>
      </c>
      <c r="D2251" s="206" t="s">
        <v>3710</v>
      </c>
      <c r="E2251" s="206" t="s">
        <v>4454</v>
      </c>
      <c r="F2251" s="206"/>
      <c r="G2251" s="208" t="s">
        <v>3690</v>
      </c>
      <c r="H2251" s="313"/>
      <c r="I2251" s="475">
        <v>450000</v>
      </c>
      <c r="J2251" s="434">
        <f t="shared" si="36"/>
        <v>14712509</v>
      </c>
      <c r="K2251" s="212" t="s">
        <v>4485</v>
      </c>
    </row>
    <row r="2252" spans="1:242" s="566" customFormat="1" hidden="1" x14ac:dyDescent="0.25">
      <c r="A2252" s="488"/>
      <c r="B2252" s="491">
        <v>545</v>
      </c>
      <c r="C2252" s="428">
        <v>44165</v>
      </c>
      <c r="D2252" s="429" t="s">
        <v>4456</v>
      </c>
      <c r="E2252" s="429"/>
      <c r="F2252" s="429"/>
      <c r="G2252" s="430"/>
      <c r="H2252" s="577">
        <v>8148491</v>
      </c>
      <c r="I2252" s="581"/>
      <c r="J2252" s="434">
        <f t="shared" si="36"/>
        <v>22861000</v>
      </c>
      <c r="K2252" s="446" t="s">
        <v>3695</v>
      </c>
      <c r="L2252" s="530"/>
      <c r="M2252" s="488"/>
      <c r="N2252" s="530"/>
      <c r="O2252" s="530"/>
      <c r="P2252" s="530"/>
      <c r="Q2252" s="530"/>
      <c r="R2252" s="530"/>
      <c r="S2252" s="530"/>
      <c r="T2252" s="530"/>
      <c r="U2252" s="530"/>
      <c r="V2252" s="530"/>
      <c r="W2252" s="530"/>
      <c r="X2252" s="530"/>
      <c r="Y2252" s="530"/>
      <c r="Z2252" s="530"/>
      <c r="AA2252" s="530"/>
      <c r="AB2252" s="530"/>
      <c r="AC2252" s="530"/>
      <c r="AD2252" s="530"/>
      <c r="AE2252" s="530"/>
      <c r="AF2252" s="530"/>
      <c r="AG2252" s="530"/>
      <c r="AH2252" s="530"/>
      <c r="AI2252" s="530"/>
      <c r="AJ2252" s="488"/>
      <c r="AK2252" s="488"/>
      <c r="AL2252" s="488"/>
      <c r="AM2252" s="488"/>
      <c r="AN2252" s="488"/>
      <c r="AO2252" s="488"/>
      <c r="AP2252" s="488"/>
      <c r="AQ2252" s="488"/>
      <c r="AR2252" s="488"/>
      <c r="AS2252" s="488"/>
      <c r="AT2252" s="488"/>
      <c r="AU2252" s="488"/>
      <c r="AV2252" s="488"/>
      <c r="AW2252" s="488"/>
      <c r="AX2252" s="488"/>
      <c r="AY2252" s="488"/>
      <c r="AZ2252" s="488"/>
      <c r="BA2252" s="488"/>
      <c r="BB2252" s="488"/>
      <c r="BC2252" s="488"/>
      <c r="BD2252" s="488"/>
      <c r="BE2252" s="488"/>
      <c r="BF2252" s="488"/>
      <c r="BG2252" s="488"/>
      <c r="BH2252" s="488"/>
      <c r="BI2252" s="488"/>
      <c r="BJ2252" s="488"/>
      <c r="BK2252" s="488"/>
      <c r="BL2252" s="488"/>
      <c r="BM2252" s="488"/>
      <c r="BN2252" s="488"/>
      <c r="BO2252" s="488"/>
      <c r="BP2252" s="488"/>
      <c r="BQ2252" s="488"/>
      <c r="BR2252" s="488"/>
      <c r="BS2252" s="488"/>
      <c r="BT2252" s="488"/>
      <c r="BU2252" s="488"/>
      <c r="BV2252" s="488"/>
      <c r="BW2252" s="488"/>
      <c r="BX2252" s="488"/>
      <c r="BY2252" s="488"/>
      <c r="BZ2252" s="488"/>
      <c r="CA2252" s="488"/>
      <c r="CB2252" s="488"/>
      <c r="CC2252" s="488"/>
      <c r="CD2252" s="488"/>
      <c r="CE2252" s="488"/>
      <c r="CF2252" s="488"/>
      <c r="CG2252" s="488"/>
      <c r="CH2252" s="488"/>
      <c r="CI2252" s="488"/>
      <c r="CJ2252" s="488"/>
      <c r="CK2252" s="488"/>
      <c r="CL2252" s="488"/>
      <c r="CM2252" s="488"/>
      <c r="CN2252" s="488"/>
      <c r="CO2252" s="488"/>
      <c r="CP2252" s="488"/>
      <c r="CQ2252" s="488"/>
      <c r="CR2252" s="488"/>
      <c r="CS2252" s="488"/>
      <c r="CT2252" s="488"/>
      <c r="CU2252" s="488"/>
      <c r="CV2252" s="488"/>
      <c r="CW2252" s="488"/>
      <c r="CX2252" s="488"/>
      <c r="CY2252" s="488"/>
      <c r="CZ2252" s="488"/>
      <c r="DA2252" s="488"/>
      <c r="DB2252" s="488"/>
      <c r="DC2252" s="488"/>
      <c r="DD2252" s="488"/>
      <c r="DE2252" s="488"/>
      <c r="DF2252" s="488"/>
      <c r="DG2252" s="488"/>
      <c r="DH2252" s="488"/>
      <c r="DI2252" s="488"/>
      <c r="DJ2252" s="488"/>
      <c r="DK2252" s="488"/>
      <c r="DL2252" s="488"/>
      <c r="DM2252" s="488"/>
      <c r="DN2252" s="488"/>
      <c r="DO2252" s="488"/>
      <c r="DP2252" s="488"/>
      <c r="DQ2252" s="488"/>
      <c r="DR2252" s="488"/>
      <c r="DS2252" s="488"/>
      <c r="DT2252" s="488"/>
      <c r="DU2252" s="488"/>
      <c r="DV2252" s="488"/>
      <c r="DW2252" s="488"/>
      <c r="DX2252" s="488"/>
      <c r="DY2252" s="488"/>
      <c r="DZ2252" s="488"/>
      <c r="EA2252" s="488"/>
      <c r="EB2252" s="488"/>
      <c r="EC2252" s="488"/>
      <c r="ED2252" s="488"/>
      <c r="EE2252" s="488"/>
      <c r="EF2252" s="488"/>
      <c r="EG2252" s="488"/>
      <c r="EH2252" s="488"/>
      <c r="EI2252" s="488"/>
      <c r="EJ2252" s="488"/>
      <c r="EK2252" s="488"/>
      <c r="EL2252" s="488"/>
      <c r="EM2252" s="488"/>
      <c r="EN2252" s="488"/>
      <c r="EO2252" s="488"/>
      <c r="EP2252" s="488"/>
      <c r="EQ2252" s="488"/>
      <c r="ER2252" s="488"/>
      <c r="ES2252" s="488"/>
      <c r="ET2252" s="488"/>
      <c r="EU2252" s="488"/>
      <c r="EV2252" s="488"/>
      <c r="EW2252" s="488"/>
      <c r="EX2252" s="488"/>
      <c r="EY2252" s="488"/>
      <c r="EZ2252" s="488"/>
      <c r="FA2252" s="488"/>
      <c r="FB2252" s="488"/>
      <c r="FC2252" s="488"/>
      <c r="FD2252" s="488"/>
      <c r="FE2252" s="488"/>
      <c r="FF2252" s="488"/>
      <c r="FG2252" s="488"/>
      <c r="FH2252" s="488"/>
      <c r="FI2252" s="488"/>
      <c r="FJ2252" s="488"/>
      <c r="FK2252" s="488"/>
      <c r="FL2252" s="488"/>
      <c r="FM2252" s="488"/>
      <c r="FN2252" s="488"/>
      <c r="FO2252" s="488"/>
      <c r="FP2252" s="488"/>
      <c r="FQ2252" s="488"/>
      <c r="FR2252" s="488"/>
      <c r="FS2252" s="488"/>
      <c r="FT2252" s="488"/>
      <c r="FU2252" s="488"/>
      <c r="FV2252" s="488"/>
      <c r="FW2252" s="488"/>
      <c r="FX2252" s="488"/>
      <c r="FY2252" s="488"/>
      <c r="FZ2252" s="488"/>
      <c r="GA2252" s="488"/>
      <c r="GB2252" s="488"/>
      <c r="GC2252" s="488"/>
      <c r="GD2252" s="488"/>
      <c r="GE2252" s="488"/>
      <c r="GF2252" s="488"/>
      <c r="GG2252" s="488"/>
      <c r="GH2252" s="488"/>
      <c r="GI2252" s="488"/>
      <c r="GJ2252" s="488"/>
      <c r="GK2252" s="488"/>
      <c r="GL2252" s="488"/>
      <c r="GM2252" s="488"/>
      <c r="GN2252" s="488"/>
      <c r="GO2252" s="488"/>
      <c r="GP2252" s="488"/>
      <c r="GQ2252" s="488"/>
      <c r="GR2252" s="488"/>
      <c r="GS2252" s="488"/>
      <c r="GT2252" s="488"/>
      <c r="GU2252" s="488"/>
      <c r="GV2252" s="488"/>
      <c r="GW2252" s="488"/>
      <c r="GX2252" s="488"/>
      <c r="GY2252" s="488"/>
      <c r="GZ2252" s="488"/>
      <c r="HA2252" s="488"/>
      <c r="HB2252" s="488"/>
      <c r="HC2252" s="488"/>
      <c r="HD2252" s="488"/>
      <c r="HE2252" s="488"/>
      <c r="HF2252" s="488"/>
      <c r="HG2252" s="488"/>
      <c r="HH2252" s="488"/>
      <c r="HI2252" s="488"/>
      <c r="HJ2252" s="488"/>
      <c r="HK2252" s="488"/>
      <c r="HL2252" s="488"/>
      <c r="HM2252" s="488"/>
      <c r="HN2252" s="488"/>
      <c r="HO2252" s="488"/>
      <c r="HP2252" s="488"/>
      <c r="HQ2252" s="488"/>
      <c r="HR2252" s="488"/>
      <c r="HS2252" s="488"/>
      <c r="HT2252" s="488"/>
      <c r="HU2252" s="488"/>
      <c r="HV2252" s="488"/>
      <c r="HW2252" s="488"/>
      <c r="HX2252" s="488"/>
      <c r="HY2252" s="488"/>
      <c r="HZ2252" s="488"/>
      <c r="IA2252" s="488"/>
      <c r="IB2252" s="488"/>
      <c r="IC2252" s="488"/>
      <c r="ID2252" s="488"/>
      <c r="IE2252" s="488"/>
      <c r="IF2252" s="488"/>
      <c r="IG2252" s="488"/>
      <c r="IH2252" s="488"/>
    </row>
    <row r="2253" spans="1:242" hidden="1" x14ac:dyDescent="0.25">
      <c r="B2253" s="266">
        <v>546</v>
      </c>
      <c r="C2253" s="207">
        <v>44165</v>
      </c>
      <c r="D2253" s="206" t="s">
        <v>3068</v>
      </c>
      <c r="E2253" s="206" t="s">
        <v>4454</v>
      </c>
      <c r="F2253" s="206"/>
      <c r="G2253" s="208" t="s">
        <v>2940</v>
      </c>
      <c r="H2253" s="313"/>
      <c r="I2253" s="209">
        <v>256000</v>
      </c>
      <c r="J2253" s="434">
        <f t="shared" ref="J2253:J2316" si="37">J2252+H2253-I2253</f>
        <v>22605000</v>
      </c>
      <c r="K2253" s="212" t="s">
        <v>4477</v>
      </c>
    </row>
    <row r="2254" spans="1:242" hidden="1" x14ac:dyDescent="0.25">
      <c r="B2254" s="266">
        <v>547</v>
      </c>
      <c r="C2254" s="207">
        <v>44165</v>
      </c>
      <c r="D2254" s="206" t="s">
        <v>4458</v>
      </c>
      <c r="E2254" s="206"/>
      <c r="F2254" s="206" t="s">
        <v>4491</v>
      </c>
      <c r="G2254" s="208" t="s">
        <v>787</v>
      </c>
      <c r="H2254" s="313"/>
      <c r="I2254" s="209">
        <v>648429</v>
      </c>
      <c r="J2254" s="434">
        <f t="shared" si="37"/>
        <v>21956571</v>
      </c>
      <c r="K2254" s="212" t="s">
        <v>3267</v>
      </c>
    </row>
    <row r="2255" spans="1:242" hidden="1" x14ac:dyDescent="0.25">
      <c r="B2255" s="266">
        <v>548</v>
      </c>
      <c r="C2255" s="207">
        <v>44166</v>
      </c>
      <c r="D2255" s="206" t="s">
        <v>4478</v>
      </c>
      <c r="E2255" s="206"/>
      <c r="F2255" s="206"/>
      <c r="G2255" s="208" t="s">
        <v>681</v>
      </c>
      <c r="H2255" s="313">
        <v>256000</v>
      </c>
      <c r="I2255" s="209"/>
      <c r="J2255" s="434">
        <f t="shared" si="37"/>
        <v>22212571</v>
      </c>
      <c r="K2255" s="212" t="s">
        <v>4282</v>
      </c>
    </row>
    <row r="2256" spans="1:242" hidden="1" x14ac:dyDescent="0.25">
      <c r="B2256" s="266">
        <v>549</v>
      </c>
      <c r="C2256" s="207">
        <v>44166</v>
      </c>
      <c r="D2256" s="206" t="s">
        <v>4479</v>
      </c>
      <c r="E2256" s="206"/>
      <c r="F2256" s="206" t="s">
        <v>4457</v>
      </c>
      <c r="G2256" s="208" t="s">
        <v>681</v>
      </c>
      <c r="H2256" s="313"/>
      <c r="I2256" s="209">
        <v>256000</v>
      </c>
      <c r="J2256" s="434">
        <f t="shared" si="37"/>
        <v>21956571</v>
      </c>
      <c r="K2256" s="212" t="s">
        <v>3267</v>
      </c>
    </row>
    <row r="2257" spans="2:11" s="511" customFormat="1" hidden="1" x14ac:dyDescent="0.25">
      <c r="B2257" s="266">
        <v>550</v>
      </c>
      <c r="C2257" s="207">
        <v>44166</v>
      </c>
      <c r="D2257" s="206" t="s">
        <v>4486</v>
      </c>
      <c r="E2257" s="206"/>
      <c r="F2257" s="206"/>
      <c r="G2257" s="208" t="s">
        <v>263</v>
      </c>
      <c r="H2257" s="313">
        <v>350000</v>
      </c>
      <c r="I2257" s="209"/>
      <c r="J2257" s="434">
        <f t="shared" si="37"/>
        <v>22306571</v>
      </c>
      <c r="K2257" s="212" t="s">
        <v>4493</v>
      </c>
    </row>
    <row r="2258" spans="2:11" s="511" customFormat="1" hidden="1" x14ac:dyDescent="0.25">
      <c r="B2258" s="266">
        <v>551</v>
      </c>
      <c r="C2258" s="207">
        <v>44166</v>
      </c>
      <c r="D2258" s="206" t="s">
        <v>4487</v>
      </c>
      <c r="E2258" s="206"/>
      <c r="F2258" s="206" t="s">
        <v>4481</v>
      </c>
      <c r="G2258" s="208" t="s">
        <v>263</v>
      </c>
      <c r="H2258" s="313"/>
      <c r="I2258" s="209">
        <v>350000</v>
      </c>
      <c r="J2258" s="434">
        <f t="shared" si="37"/>
        <v>21956571</v>
      </c>
      <c r="K2258" s="212" t="s">
        <v>3267</v>
      </c>
    </row>
    <row r="2259" spans="2:11" s="511" customFormat="1" hidden="1" x14ac:dyDescent="0.25">
      <c r="B2259" s="266">
        <v>552</v>
      </c>
      <c r="C2259" s="207">
        <v>44166</v>
      </c>
      <c r="D2259" s="206" t="s">
        <v>4488</v>
      </c>
      <c r="E2259" s="206"/>
      <c r="F2259" s="206"/>
      <c r="G2259" s="208" t="s">
        <v>263</v>
      </c>
      <c r="H2259" s="313">
        <v>500000</v>
      </c>
      <c r="I2259" s="209"/>
      <c r="J2259" s="434">
        <f t="shared" si="37"/>
        <v>22456571</v>
      </c>
      <c r="K2259" s="212" t="s">
        <v>4494</v>
      </c>
    </row>
    <row r="2260" spans="2:11" s="511" customFormat="1" hidden="1" x14ac:dyDescent="0.25">
      <c r="B2260" s="266">
        <v>553</v>
      </c>
      <c r="C2260" s="207">
        <v>44166</v>
      </c>
      <c r="D2260" s="206" t="s">
        <v>4489</v>
      </c>
      <c r="E2260" s="206"/>
      <c r="F2260" s="206" t="s">
        <v>4495</v>
      </c>
      <c r="G2260" s="208" t="s">
        <v>263</v>
      </c>
      <c r="H2260" s="313"/>
      <c r="I2260" s="209">
        <v>500000</v>
      </c>
      <c r="J2260" s="434">
        <f t="shared" si="37"/>
        <v>21956571</v>
      </c>
      <c r="K2260" s="212" t="s">
        <v>3267</v>
      </c>
    </row>
    <row r="2261" spans="2:11" s="511" customFormat="1" hidden="1" x14ac:dyDescent="0.25">
      <c r="B2261" s="266">
        <v>554</v>
      </c>
      <c r="C2261" s="207">
        <v>44166</v>
      </c>
      <c r="D2261" s="206" t="s">
        <v>4490</v>
      </c>
      <c r="E2261" s="206"/>
      <c r="F2261" s="206"/>
      <c r="G2261" s="208" t="s">
        <v>1885</v>
      </c>
      <c r="H2261" s="313">
        <v>450000</v>
      </c>
      <c r="I2261" s="209"/>
      <c r="J2261" s="434">
        <f t="shared" si="37"/>
        <v>22406571</v>
      </c>
      <c r="K2261" s="212" t="s">
        <v>4395</v>
      </c>
    </row>
    <row r="2262" spans="2:11" s="511" customFormat="1" hidden="1" x14ac:dyDescent="0.25">
      <c r="B2262" s="266">
        <v>555</v>
      </c>
      <c r="C2262" s="207">
        <v>44166</v>
      </c>
      <c r="D2262" s="206" t="s">
        <v>4471</v>
      </c>
      <c r="E2262" s="206"/>
      <c r="F2262" s="206" t="s">
        <v>4496</v>
      </c>
      <c r="G2262" s="208" t="s">
        <v>1885</v>
      </c>
      <c r="H2262" s="313"/>
      <c r="I2262" s="209">
        <v>450000</v>
      </c>
      <c r="J2262" s="434">
        <f t="shared" si="37"/>
        <v>21956571</v>
      </c>
      <c r="K2262" s="212" t="s">
        <v>3267</v>
      </c>
    </row>
    <row r="2263" spans="2:11" s="511" customFormat="1" hidden="1" x14ac:dyDescent="0.25">
      <c r="B2263" s="266">
        <v>556</v>
      </c>
      <c r="C2263" s="207">
        <v>44166</v>
      </c>
      <c r="D2263" s="206" t="s">
        <v>4459</v>
      </c>
      <c r="E2263" s="206"/>
      <c r="F2263" s="206" t="s">
        <v>4492</v>
      </c>
      <c r="G2263" s="208" t="s">
        <v>2891</v>
      </c>
      <c r="H2263" s="245"/>
      <c r="I2263" s="313">
        <v>2320937</v>
      </c>
      <c r="J2263" s="434">
        <f t="shared" si="37"/>
        <v>19635634</v>
      </c>
      <c r="K2263" s="212" t="s">
        <v>3267</v>
      </c>
    </row>
    <row r="2264" spans="2:11" s="511" customFormat="1" hidden="1" x14ac:dyDescent="0.25">
      <c r="B2264" s="266">
        <v>557</v>
      </c>
      <c r="C2264" s="207">
        <v>44166</v>
      </c>
      <c r="D2264" s="206" t="s">
        <v>4460</v>
      </c>
      <c r="E2264" s="206"/>
      <c r="F2264" s="206" t="s">
        <v>4497</v>
      </c>
      <c r="G2264" s="208" t="s">
        <v>1885</v>
      </c>
      <c r="H2264" s="245"/>
      <c r="I2264" s="313">
        <v>160400</v>
      </c>
      <c r="J2264" s="434">
        <f t="shared" si="37"/>
        <v>19475234</v>
      </c>
      <c r="K2264" s="212" t="s">
        <v>3267</v>
      </c>
    </row>
    <row r="2265" spans="2:11" s="511" customFormat="1" hidden="1" x14ac:dyDescent="0.25">
      <c r="B2265" s="266">
        <v>558</v>
      </c>
      <c r="C2265" s="207">
        <v>44166</v>
      </c>
      <c r="D2265" s="206" t="s">
        <v>4458</v>
      </c>
      <c r="E2265" s="206"/>
      <c r="F2265" s="206" t="s">
        <v>4498</v>
      </c>
      <c r="G2265" s="208" t="s">
        <v>787</v>
      </c>
      <c r="H2265" s="245"/>
      <c r="I2265" s="313">
        <v>1166000</v>
      </c>
      <c r="J2265" s="434">
        <f t="shared" si="37"/>
        <v>18309234</v>
      </c>
      <c r="K2265" s="212" t="s">
        <v>3267</v>
      </c>
    </row>
    <row r="2266" spans="2:11" s="511" customFormat="1" hidden="1" x14ac:dyDescent="0.25">
      <c r="B2266" s="266">
        <v>559</v>
      </c>
      <c r="C2266" s="207">
        <v>44166</v>
      </c>
      <c r="D2266" s="206" t="s">
        <v>4461</v>
      </c>
      <c r="E2266" s="206"/>
      <c r="F2266" s="206" t="s">
        <v>4499</v>
      </c>
      <c r="G2266" s="208" t="s">
        <v>2882</v>
      </c>
      <c r="H2266" s="245"/>
      <c r="I2266" s="313">
        <v>1969651</v>
      </c>
      <c r="J2266" s="434">
        <f t="shared" si="37"/>
        <v>16339583</v>
      </c>
      <c r="K2266" s="212" t="s">
        <v>3267</v>
      </c>
    </row>
    <row r="2267" spans="2:11" s="511" customFormat="1" hidden="1" x14ac:dyDescent="0.25">
      <c r="B2267" s="266">
        <v>560</v>
      </c>
      <c r="C2267" s="207">
        <v>44166</v>
      </c>
      <c r="D2267" s="206" t="s">
        <v>4462</v>
      </c>
      <c r="E2267" s="206" t="s">
        <v>4500</v>
      </c>
      <c r="F2267" s="206"/>
      <c r="G2267" s="208" t="s">
        <v>561</v>
      </c>
      <c r="H2267" s="245"/>
      <c r="I2267" s="415">
        <v>4695000</v>
      </c>
      <c r="J2267" s="434">
        <f t="shared" si="37"/>
        <v>11644583</v>
      </c>
      <c r="K2267" s="440" t="s">
        <v>4574</v>
      </c>
    </row>
    <row r="2268" spans="2:11" s="511" customFormat="1" hidden="1" x14ac:dyDescent="0.25">
      <c r="B2268" s="266">
        <v>561</v>
      </c>
      <c r="C2268" s="207">
        <v>44166</v>
      </c>
      <c r="D2268" s="206" t="s">
        <v>4463</v>
      </c>
      <c r="E2268" s="206"/>
      <c r="F2268" s="206" t="s">
        <v>4501</v>
      </c>
      <c r="G2268" s="208" t="s">
        <v>3203</v>
      </c>
      <c r="H2268" s="245"/>
      <c r="I2268" s="313">
        <v>38000</v>
      </c>
      <c r="J2268" s="434">
        <f t="shared" si="37"/>
        <v>11606583</v>
      </c>
      <c r="K2268" s="212" t="s">
        <v>3267</v>
      </c>
    </row>
    <row r="2269" spans="2:11" s="511" customFormat="1" hidden="1" x14ac:dyDescent="0.25">
      <c r="B2269" s="266">
        <v>562</v>
      </c>
      <c r="C2269" s="207">
        <v>44166</v>
      </c>
      <c r="D2269" s="206" t="s">
        <v>4464</v>
      </c>
      <c r="E2269" s="206" t="s">
        <v>4502</v>
      </c>
      <c r="F2269" s="206"/>
      <c r="G2269" s="208" t="s">
        <v>2262</v>
      </c>
      <c r="H2269" s="245"/>
      <c r="I2269" s="313">
        <v>900000</v>
      </c>
      <c r="J2269" s="434">
        <f t="shared" si="37"/>
        <v>10706583</v>
      </c>
      <c r="K2269" s="212" t="s">
        <v>4541</v>
      </c>
    </row>
    <row r="2270" spans="2:11" s="511" customFormat="1" hidden="1" x14ac:dyDescent="0.25">
      <c r="B2270" s="266">
        <v>563</v>
      </c>
      <c r="C2270" s="207">
        <v>44166</v>
      </c>
      <c r="D2270" s="206" t="s">
        <v>4465</v>
      </c>
      <c r="E2270" s="206"/>
      <c r="F2270" s="206" t="s">
        <v>4503</v>
      </c>
      <c r="G2270" s="208" t="s">
        <v>2320</v>
      </c>
      <c r="H2270" s="245"/>
      <c r="I2270" s="313">
        <v>1671500</v>
      </c>
      <c r="J2270" s="434">
        <f t="shared" si="37"/>
        <v>9035083</v>
      </c>
      <c r="K2270" s="212" t="s">
        <v>3267</v>
      </c>
    </row>
    <row r="2271" spans="2:11" s="511" customFormat="1" hidden="1" x14ac:dyDescent="0.25">
      <c r="B2271" s="266">
        <v>564</v>
      </c>
      <c r="C2271" s="207">
        <v>44167</v>
      </c>
      <c r="D2271" s="206" t="s">
        <v>4466</v>
      </c>
      <c r="E2271" s="206" t="s">
        <v>4504</v>
      </c>
      <c r="F2271" s="206"/>
      <c r="G2271" s="208" t="s">
        <v>561</v>
      </c>
      <c r="H2271" s="245"/>
      <c r="I2271" s="313">
        <v>250000</v>
      </c>
      <c r="J2271" s="434">
        <f t="shared" si="37"/>
        <v>8785083</v>
      </c>
      <c r="K2271" s="212" t="s">
        <v>4542</v>
      </c>
    </row>
    <row r="2272" spans="2:11" s="511" customFormat="1" hidden="1" x14ac:dyDescent="0.25">
      <c r="B2272" s="266">
        <v>565</v>
      </c>
      <c r="C2272" s="207">
        <v>44169</v>
      </c>
      <c r="D2272" s="206" t="s">
        <v>4467</v>
      </c>
      <c r="E2272" s="206"/>
      <c r="F2272" s="206" t="s">
        <v>4505</v>
      </c>
      <c r="G2272" s="208" t="s">
        <v>2302</v>
      </c>
      <c r="H2272" s="245"/>
      <c r="I2272" s="313">
        <v>168709</v>
      </c>
      <c r="J2272" s="434">
        <f t="shared" si="37"/>
        <v>8616374</v>
      </c>
      <c r="K2272" s="212" t="s">
        <v>3267</v>
      </c>
    </row>
    <row r="2273" spans="1:242" hidden="1" x14ac:dyDescent="0.25">
      <c r="B2273" s="266">
        <v>566</v>
      </c>
      <c r="C2273" s="207">
        <v>44169</v>
      </c>
      <c r="D2273" s="206" t="s">
        <v>4468</v>
      </c>
      <c r="E2273" s="206"/>
      <c r="F2273" s="206"/>
      <c r="G2273" s="238" t="s">
        <v>2875</v>
      </c>
      <c r="H2273" s="583">
        <v>830000</v>
      </c>
      <c r="I2273" s="313"/>
      <c r="J2273" s="434">
        <f t="shared" si="37"/>
        <v>9446374</v>
      </c>
      <c r="K2273" s="212" t="s">
        <v>4507</v>
      </c>
    </row>
    <row r="2274" spans="1:242" hidden="1" x14ac:dyDescent="0.25">
      <c r="B2274" s="266">
        <v>567</v>
      </c>
      <c r="C2274" s="207">
        <v>44169</v>
      </c>
      <c r="D2274" s="206" t="s">
        <v>4480</v>
      </c>
      <c r="E2274" s="206"/>
      <c r="F2274" s="206" t="s">
        <v>4506</v>
      </c>
      <c r="G2274" s="238" t="s">
        <v>2875</v>
      </c>
      <c r="H2274" s="583"/>
      <c r="I2274" s="313">
        <v>698750</v>
      </c>
      <c r="J2274" s="434">
        <f t="shared" si="37"/>
        <v>8747624</v>
      </c>
      <c r="K2274" s="212" t="s">
        <v>3267</v>
      </c>
    </row>
    <row r="2275" spans="1:242" hidden="1" x14ac:dyDescent="0.25">
      <c r="B2275" s="266">
        <v>568</v>
      </c>
      <c r="C2275" s="207">
        <v>44169</v>
      </c>
      <c r="D2275" s="206" t="s">
        <v>4469</v>
      </c>
      <c r="E2275" s="206" t="s">
        <v>4509</v>
      </c>
      <c r="F2275" s="206"/>
      <c r="G2275" s="238" t="s">
        <v>1885</v>
      </c>
      <c r="H2275" s="266"/>
      <c r="I2275" s="584">
        <v>450000</v>
      </c>
      <c r="J2275" s="434">
        <f t="shared" si="37"/>
        <v>8297624</v>
      </c>
      <c r="K2275" s="212" t="s">
        <v>4508</v>
      </c>
    </row>
    <row r="2276" spans="1:242" hidden="1" x14ac:dyDescent="0.25">
      <c r="B2276" s="266">
        <v>569</v>
      </c>
      <c r="C2276" s="207">
        <v>44169</v>
      </c>
      <c r="D2276" s="206" t="s">
        <v>4470</v>
      </c>
      <c r="E2276" s="206"/>
      <c r="F2276" s="206"/>
      <c r="G2276" s="208" t="s">
        <v>1885</v>
      </c>
      <c r="H2276" s="313">
        <v>450000</v>
      </c>
      <c r="I2276" s="209"/>
      <c r="J2276" s="434">
        <f t="shared" si="37"/>
        <v>8747624</v>
      </c>
      <c r="K2276" s="212" t="s">
        <v>4395</v>
      </c>
    </row>
    <row r="2277" spans="1:242" hidden="1" x14ac:dyDescent="0.25">
      <c r="B2277" s="266">
        <v>570</v>
      </c>
      <c r="C2277" s="207">
        <v>44169</v>
      </c>
      <c r="D2277" s="206" t="s">
        <v>4471</v>
      </c>
      <c r="E2277" s="206"/>
      <c r="F2277" s="206" t="s">
        <v>4510</v>
      </c>
      <c r="G2277" s="208" t="s">
        <v>1885</v>
      </c>
      <c r="H2277" s="313"/>
      <c r="I2277" s="209">
        <v>450000</v>
      </c>
      <c r="J2277" s="434">
        <f t="shared" si="37"/>
        <v>8297624</v>
      </c>
      <c r="K2277" s="212" t="s">
        <v>3267</v>
      </c>
    </row>
    <row r="2278" spans="1:242" hidden="1" x14ac:dyDescent="0.25">
      <c r="B2278" s="266">
        <v>571</v>
      </c>
      <c r="C2278" s="207">
        <v>44169</v>
      </c>
      <c r="D2278" s="206" t="s">
        <v>4472</v>
      </c>
      <c r="E2278" s="206"/>
      <c r="F2278" s="206" t="s">
        <v>4511</v>
      </c>
      <c r="G2278" s="208" t="s">
        <v>1885</v>
      </c>
      <c r="H2278" s="313"/>
      <c r="I2278" s="209">
        <v>98500</v>
      </c>
      <c r="J2278" s="434">
        <f t="shared" si="37"/>
        <v>8199124</v>
      </c>
      <c r="K2278" s="212" t="s">
        <v>3267</v>
      </c>
    </row>
    <row r="2279" spans="1:242" hidden="1" x14ac:dyDescent="0.25">
      <c r="B2279" s="266">
        <v>572</v>
      </c>
      <c r="C2279" s="207">
        <v>44169</v>
      </c>
      <c r="D2279" s="206" t="s">
        <v>4473</v>
      </c>
      <c r="E2279" s="206"/>
      <c r="F2279" s="206" t="s">
        <v>4512</v>
      </c>
      <c r="G2279" s="208" t="s">
        <v>1885</v>
      </c>
      <c r="H2279" s="313"/>
      <c r="I2279" s="209">
        <v>82700</v>
      </c>
      <c r="J2279" s="434">
        <f t="shared" si="37"/>
        <v>8116424</v>
      </c>
      <c r="K2279" s="212" t="s">
        <v>3267</v>
      </c>
    </row>
    <row r="2280" spans="1:242" hidden="1" x14ac:dyDescent="0.25">
      <c r="B2280" s="266">
        <v>573</v>
      </c>
      <c r="C2280" s="207">
        <v>44169</v>
      </c>
      <c r="D2280" s="206" t="s">
        <v>4474</v>
      </c>
      <c r="E2280" s="206"/>
      <c r="F2280" s="206" t="s">
        <v>4513</v>
      </c>
      <c r="G2280" s="208" t="s">
        <v>1885</v>
      </c>
      <c r="H2280" s="313"/>
      <c r="I2280" s="209">
        <v>10700</v>
      </c>
      <c r="J2280" s="434">
        <f t="shared" si="37"/>
        <v>8105724</v>
      </c>
      <c r="K2280" s="212" t="s">
        <v>3267</v>
      </c>
    </row>
    <row r="2281" spans="1:242" hidden="1" x14ac:dyDescent="0.25">
      <c r="B2281" s="266">
        <v>574</v>
      </c>
      <c r="C2281" s="207">
        <v>44169</v>
      </c>
      <c r="D2281" s="206" t="s">
        <v>4475</v>
      </c>
      <c r="E2281" s="206"/>
      <c r="F2281" s="206" t="s">
        <v>4514</v>
      </c>
      <c r="G2281" s="208" t="s">
        <v>1885</v>
      </c>
      <c r="H2281" s="313"/>
      <c r="I2281" s="209">
        <v>67800</v>
      </c>
      <c r="J2281" s="434">
        <f t="shared" si="37"/>
        <v>8037924</v>
      </c>
      <c r="K2281" s="212" t="s">
        <v>3267</v>
      </c>
    </row>
    <row r="2282" spans="1:242" hidden="1" x14ac:dyDescent="0.25">
      <c r="B2282" s="266">
        <v>575</v>
      </c>
      <c r="C2282" s="207">
        <v>44169</v>
      </c>
      <c r="D2282" s="206" t="s">
        <v>4476</v>
      </c>
      <c r="E2282" s="206"/>
      <c r="F2282" s="206" t="s">
        <v>4515</v>
      </c>
      <c r="G2282" s="208" t="s">
        <v>1885</v>
      </c>
      <c r="H2282" s="313"/>
      <c r="I2282" s="209">
        <v>85800</v>
      </c>
      <c r="J2282" s="434">
        <f t="shared" si="37"/>
        <v>7952124</v>
      </c>
      <c r="K2282" s="212" t="s">
        <v>3267</v>
      </c>
    </row>
    <row r="2283" spans="1:242" hidden="1" x14ac:dyDescent="0.25">
      <c r="B2283" s="266">
        <v>576</v>
      </c>
      <c r="C2283" s="207">
        <v>44170</v>
      </c>
      <c r="D2283" s="206" t="s">
        <v>4516</v>
      </c>
      <c r="E2283" s="206" t="s">
        <v>4534</v>
      </c>
      <c r="F2283" s="206"/>
      <c r="G2283" s="208" t="s">
        <v>559</v>
      </c>
      <c r="H2283" s="313"/>
      <c r="I2283" s="209">
        <v>350000</v>
      </c>
      <c r="J2283" s="434">
        <f t="shared" si="37"/>
        <v>7602124</v>
      </c>
      <c r="K2283" s="212" t="s">
        <v>4543</v>
      </c>
    </row>
    <row r="2284" spans="1:242" hidden="1" x14ac:dyDescent="0.25">
      <c r="B2284" s="266">
        <v>577</v>
      </c>
      <c r="C2284" s="207">
        <v>44170</v>
      </c>
      <c r="D2284" s="206" t="s">
        <v>4517</v>
      </c>
      <c r="E2284" s="206"/>
      <c r="F2284" s="206" t="s">
        <v>4535</v>
      </c>
      <c r="G2284" s="208" t="s">
        <v>787</v>
      </c>
      <c r="H2284" s="313"/>
      <c r="I2284" s="209">
        <v>2304635</v>
      </c>
      <c r="J2284" s="434">
        <f t="shared" si="37"/>
        <v>5297489</v>
      </c>
      <c r="K2284" s="212" t="s">
        <v>3267</v>
      </c>
    </row>
    <row r="2285" spans="1:242" s="566" customFormat="1" hidden="1" x14ac:dyDescent="0.25">
      <c r="A2285" s="488"/>
      <c r="B2285" s="266">
        <v>578</v>
      </c>
      <c r="C2285" s="428">
        <v>44172</v>
      </c>
      <c r="D2285" s="429" t="s">
        <v>4518</v>
      </c>
      <c r="E2285" s="429"/>
      <c r="F2285" s="429"/>
      <c r="G2285" s="430"/>
      <c r="H2285" s="577">
        <v>11193876</v>
      </c>
      <c r="I2285" s="581"/>
      <c r="J2285" s="434">
        <f t="shared" si="37"/>
        <v>16491365</v>
      </c>
      <c r="K2285" s="446" t="s">
        <v>3695</v>
      </c>
      <c r="L2285" s="530"/>
      <c r="M2285" s="488"/>
      <c r="N2285" s="530"/>
      <c r="O2285" s="530"/>
      <c r="P2285" s="530"/>
      <c r="Q2285" s="530"/>
      <c r="R2285" s="530"/>
      <c r="S2285" s="530"/>
      <c r="T2285" s="530"/>
      <c r="U2285" s="530"/>
      <c r="V2285" s="530"/>
      <c r="W2285" s="530"/>
      <c r="X2285" s="530"/>
      <c r="Y2285" s="530"/>
      <c r="Z2285" s="530"/>
      <c r="AA2285" s="530"/>
      <c r="AB2285" s="530"/>
      <c r="AC2285" s="530"/>
      <c r="AD2285" s="530"/>
      <c r="AE2285" s="530"/>
      <c r="AF2285" s="530"/>
      <c r="AG2285" s="530"/>
      <c r="AH2285" s="530"/>
      <c r="AI2285" s="530"/>
      <c r="AJ2285" s="488"/>
      <c r="AK2285" s="488"/>
      <c r="AL2285" s="488"/>
      <c r="AM2285" s="488"/>
      <c r="AN2285" s="488"/>
      <c r="AO2285" s="488"/>
      <c r="AP2285" s="488"/>
      <c r="AQ2285" s="488"/>
      <c r="AR2285" s="488"/>
      <c r="AS2285" s="488"/>
      <c r="AT2285" s="488"/>
      <c r="AU2285" s="488"/>
      <c r="AV2285" s="488"/>
      <c r="AW2285" s="488"/>
      <c r="AX2285" s="488"/>
      <c r="AY2285" s="488"/>
      <c r="AZ2285" s="488"/>
      <c r="BA2285" s="488"/>
      <c r="BB2285" s="488"/>
      <c r="BC2285" s="488"/>
      <c r="BD2285" s="488"/>
      <c r="BE2285" s="488"/>
      <c r="BF2285" s="488"/>
      <c r="BG2285" s="488"/>
      <c r="BH2285" s="488"/>
      <c r="BI2285" s="488"/>
      <c r="BJ2285" s="488"/>
      <c r="BK2285" s="488"/>
      <c r="BL2285" s="488"/>
      <c r="BM2285" s="488"/>
      <c r="BN2285" s="488"/>
      <c r="BO2285" s="488"/>
      <c r="BP2285" s="488"/>
      <c r="BQ2285" s="488"/>
      <c r="BR2285" s="488"/>
      <c r="BS2285" s="488"/>
      <c r="BT2285" s="488"/>
      <c r="BU2285" s="488"/>
      <c r="BV2285" s="488"/>
      <c r="BW2285" s="488"/>
      <c r="BX2285" s="488"/>
      <c r="BY2285" s="488"/>
      <c r="BZ2285" s="488"/>
      <c r="CA2285" s="488"/>
      <c r="CB2285" s="488"/>
      <c r="CC2285" s="488"/>
      <c r="CD2285" s="488"/>
      <c r="CE2285" s="488"/>
      <c r="CF2285" s="488"/>
      <c r="CG2285" s="488"/>
      <c r="CH2285" s="488"/>
      <c r="CI2285" s="488"/>
      <c r="CJ2285" s="488"/>
      <c r="CK2285" s="488"/>
      <c r="CL2285" s="488"/>
      <c r="CM2285" s="488"/>
      <c r="CN2285" s="488"/>
      <c r="CO2285" s="488"/>
      <c r="CP2285" s="488"/>
      <c r="CQ2285" s="488"/>
      <c r="CR2285" s="488"/>
      <c r="CS2285" s="488"/>
      <c r="CT2285" s="488"/>
      <c r="CU2285" s="488"/>
      <c r="CV2285" s="488"/>
      <c r="CW2285" s="488"/>
      <c r="CX2285" s="488"/>
      <c r="CY2285" s="488"/>
      <c r="CZ2285" s="488"/>
      <c r="DA2285" s="488"/>
      <c r="DB2285" s="488"/>
      <c r="DC2285" s="488"/>
      <c r="DD2285" s="488"/>
      <c r="DE2285" s="488"/>
      <c r="DF2285" s="488"/>
      <c r="DG2285" s="488"/>
      <c r="DH2285" s="488"/>
      <c r="DI2285" s="488"/>
      <c r="DJ2285" s="488"/>
      <c r="DK2285" s="488"/>
      <c r="DL2285" s="488"/>
      <c r="DM2285" s="488"/>
      <c r="DN2285" s="488"/>
      <c r="DO2285" s="488"/>
      <c r="DP2285" s="488"/>
      <c r="DQ2285" s="488"/>
      <c r="DR2285" s="488"/>
      <c r="DS2285" s="488"/>
      <c r="DT2285" s="488"/>
      <c r="DU2285" s="488"/>
      <c r="DV2285" s="488"/>
      <c r="DW2285" s="488"/>
      <c r="DX2285" s="488"/>
      <c r="DY2285" s="488"/>
      <c r="DZ2285" s="488"/>
      <c r="EA2285" s="488"/>
      <c r="EB2285" s="488"/>
      <c r="EC2285" s="488"/>
      <c r="ED2285" s="488"/>
      <c r="EE2285" s="488"/>
      <c r="EF2285" s="488"/>
      <c r="EG2285" s="488"/>
      <c r="EH2285" s="488"/>
      <c r="EI2285" s="488"/>
      <c r="EJ2285" s="488"/>
      <c r="EK2285" s="488"/>
      <c r="EL2285" s="488"/>
      <c r="EM2285" s="488"/>
      <c r="EN2285" s="488"/>
      <c r="EO2285" s="488"/>
      <c r="EP2285" s="488"/>
      <c r="EQ2285" s="488"/>
      <c r="ER2285" s="488"/>
      <c r="ES2285" s="488"/>
      <c r="ET2285" s="488"/>
      <c r="EU2285" s="488"/>
      <c r="EV2285" s="488"/>
      <c r="EW2285" s="488"/>
      <c r="EX2285" s="488"/>
      <c r="EY2285" s="488"/>
      <c r="EZ2285" s="488"/>
      <c r="FA2285" s="488"/>
      <c r="FB2285" s="488"/>
      <c r="FC2285" s="488"/>
      <c r="FD2285" s="488"/>
      <c r="FE2285" s="488"/>
      <c r="FF2285" s="488"/>
      <c r="FG2285" s="488"/>
      <c r="FH2285" s="488"/>
      <c r="FI2285" s="488"/>
      <c r="FJ2285" s="488"/>
      <c r="FK2285" s="488"/>
      <c r="FL2285" s="488"/>
      <c r="FM2285" s="488"/>
      <c r="FN2285" s="488"/>
      <c r="FO2285" s="488"/>
      <c r="FP2285" s="488"/>
      <c r="FQ2285" s="488"/>
      <c r="FR2285" s="488"/>
      <c r="FS2285" s="488"/>
      <c r="FT2285" s="488"/>
      <c r="FU2285" s="488"/>
      <c r="FV2285" s="488"/>
      <c r="FW2285" s="488"/>
      <c r="FX2285" s="488"/>
      <c r="FY2285" s="488"/>
      <c r="FZ2285" s="488"/>
      <c r="GA2285" s="488"/>
      <c r="GB2285" s="488"/>
      <c r="GC2285" s="488"/>
      <c r="GD2285" s="488"/>
      <c r="GE2285" s="488"/>
      <c r="GF2285" s="488"/>
      <c r="GG2285" s="488"/>
      <c r="GH2285" s="488"/>
      <c r="GI2285" s="488"/>
      <c r="GJ2285" s="488"/>
      <c r="GK2285" s="488"/>
      <c r="GL2285" s="488"/>
      <c r="GM2285" s="488"/>
      <c r="GN2285" s="488"/>
      <c r="GO2285" s="488"/>
      <c r="GP2285" s="488"/>
      <c r="GQ2285" s="488"/>
      <c r="GR2285" s="488"/>
      <c r="GS2285" s="488"/>
      <c r="GT2285" s="488"/>
      <c r="GU2285" s="488"/>
      <c r="GV2285" s="488"/>
      <c r="GW2285" s="488"/>
      <c r="GX2285" s="488"/>
      <c r="GY2285" s="488"/>
      <c r="GZ2285" s="488"/>
      <c r="HA2285" s="488"/>
      <c r="HB2285" s="488"/>
      <c r="HC2285" s="488"/>
      <c r="HD2285" s="488"/>
      <c r="HE2285" s="488"/>
      <c r="HF2285" s="488"/>
      <c r="HG2285" s="488"/>
      <c r="HH2285" s="488"/>
      <c r="HI2285" s="488"/>
      <c r="HJ2285" s="488"/>
      <c r="HK2285" s="488"/>
      <c r="HL2285" s="488"/>
      <c r="HM2285" s="488"/>
      <c r="HN2285" s="488"/>
      <c r="HO2285" s="488"/>
      <c r="HP2285" s="488"/>
      <c r="HQ2285" s="488"/>
      <c r="HR2285" s="488"/>
      <c r="HS2285" s="488"/>
      <c r="HT2285" s="488"/>
      <c r="HU2285" s="488"/>
      <c r="HV2285" s="488"/>
      <c r="HW2285" s="488"/>
      <c r="HX2285" s="488"/>
      <c r="HY2285" s="488"/>
      <c r="HZ2285" s="488"/>
      <c r="IA2285" s="488"/>
      <c r="IB2285" s="488"/>
      <c r="IC2285" s="488"/>
      <c r="ID2285" s="488"/>
      <c r="IE2285" s="488"/>
      <c r="IF2285" s="488"/>
      <c r="IG2285" s="488"/>
      <c r="IH2285" s="488"/>
    </row>
    <row r="2286" spans="1:242" s="566" customFormat="1" hidden="1" x14ac:dyDescent="0.25">
      <c r="A2286" s="488"/>
      <c r="B2286" s="266">
        <v>579</v>
      </c>
      <c r="C2286" s="428">
        <v>44172</v>
      </c>
      <c r="D2286" s="429" t="s">
        <v>4557</v>
      </c>
      <c r="E2286" s="429"/>
      <c r="F2286" s="429"/>
      <c r="G2286" s="430"/>
      <c r="H2286" s="577">
        <v>9000</v>
      </c>
      <c r="I2286" s="581"/>
      <c r="J2286" s="434">
        <f t="shared" si="37"/>
        <v>16500365</v>
      </c>
      <c r="K2286" s="446" t="s">
        <v>4558</v>
      </c>
      <c r="L2286" s="530"/>
      <c r="M2286" s="488"/>
      <c r="N2286" s="530"/>
      <c r="O2286" s="530"/>
      <c r="P2286" s="530"/>
      <c r="Q2286" s="530"/>
      <c r="R2286" s="530"/>
      <c r="S2286" s="530"/>
      <c r="T2286" s="530"/>
      <c r="U2286" s="530"/>
      <c r="V2286" s="530"/>
      <c r="W2286" s="530"/>
      <c r="X2286" s="530"/>
      <c r="Y2286" s="530"/>
      <c r="Z2286" s="530"/>
      <c r="AA2286" s="530"/>
      <c r="AB2286" s="530"/>
      <c r="AC2286" s="530"/>
      <c r="AD2286" s="530"/>
      <c r="AE2286" s="530"/>
      <c r="AF2286" s="530"/>
      <c r="AG2286" s="530"/>
      <c r="AH2286" s="530"/>
      <c r="AI2286" s="530"/>
      <c r="AJ2286" s="488"/>
      <c r="AK2286" s="488"/>
      <c r="AL2286" s="488"/>
      <c r="AM2286" s="488"/>
      <c r="AN2286" s="488"/>
      <c r="AO2286" s="488"/>
      <c r="AP2286" s="488"/>
      <c r="AQ2286" s="488"/>
      <c r="AR2286" s="488"/>
      <c r="AS2286" s="488"/>
      <c r="AT2286" s="488"/>
      <c r="AU2286" s="488"/>
      <c r="AV2286" s="488"/>
      <c r="AW2286" s="488"/>
      <c r="AX2286" s="488"/>
      <c r="AY2286" s="488"/>
      <c r="AZ2286" s="488"/>
      <c r="BA2286" s="488"/>
      <c r="BB2286" s="488"/>
      <c r="BC2286" s="488"/>
      <c r="BD2286" s="488"/>
      <c r="BE2286" s="488"/>
      <c r="BF2286" s="488"/>
      <c r="BG2286" s="488"/>
      <c r="BH2286" s="488"/>
      <c r="BI2286" s="488"/>
      <c r="BJ2286" s="488"/>
      <c r="BK2286" s="488"/>
      <c r="BL2286" s="488"/>
      <c r="BM2286" s="488"/>
      <c r="BN2286" s="488"/>
      <c r="BO2286" s="488"/>
      <c r="BP2286" s="488"/>
      <c r="BQ2286" s="488"/>
      <c r="BR2286" s="488"/>
      <c r="BS2286" s="488"/>
      <c r="BT2286" s="488"/>
      <c r="BU2286" s="488"/>
      <c r="BV2286" s="488"/>
      <c r="BW2286" s="488"/>
      <c r="BX2286" s="488"/>
      <c r="BY2286" s="488"/>
      <c r="BZ2286" s="488"/>
      <c r="CA2286" s="488"/>
      <c r="CB2286" s="488"/>
      <c r="CC2286" s="488"/>
      <c r="CD2286" s="488"/>
      <c r="CE2286" s="488"/>
      <c r="CF2286" s="488"/>
      <c r="CG2286" s="488"/>
      <c r="CH2286" s="488"/>
      <c r="CI2286" s="488"/>
      <c r="CJ2286" s="488"/>
      <c r="CK2286" s="488"/>
      <c r="CL2286" s="488"/>
      <c r="CM2286" s="488"/>
      <c r="CN2286" s="488"/>
      <c r="CO2286" s="488"/>
      <c r="CP2286" s="488"/>
      <c r="CQ2286" s="488"/>
      <c r="CR2286" s="488"/>
      <c r="CS2286" s="488"/>
      <c r="CT2286" s="488"/>
      <c r="CU2286" s="488"/>
      <c r="CV2286" s="488"/>
      <c r="CW2286" s="488"/>
      <c r="CX2286" s="488"/>
      <c r="CY2286" s="488"/>
      <c r="CZ2286" s="488"/>
      <c r="DA2286" s="488"/>
      <c r="DB2286" s="488"/>
      <c r="DC2286" s="488"/>
      <c r="DD2286" s="488"/>
      <c r="DE2286" s="488"/>
      <c r="DF2286" s="488"/>
      <c r="DG2286" s="488"/>
      <c r="DH2286" s="488"/>
      <c r="DI2286" s="488"/>
      <c r="DJ2286" s="488"/>
      <c r="DK2286" s="488"/>
      <c r="DL2286" s="488"/>
      <c r="DM2286" s="488"/>
      <c r="DN2286" s="488"/>
      <c r="DO2286" s="488"/>
      <c r="DP2286" s="488"/>
      <c r="DQ2286" s="488"/>
      <c r="DR2286" s="488"/>
      <c r="DS2286" s="488"/>
      <c r="DT2286" s="488"/>
      <c r="DU2286" s="488"/>
      <c r="DV2286" s="488"/>
      <c r="DW2286" s="488"/>
      <c r="DX2286" s="488"/>
      <c r="DY2286" s="488"/>
      <c r="DZ2286" s="488"/>
      <c r="EA2286" s="488"/>
      <c r="EB2286" s="488"/>
      <c r="EC2286" s="488"/>
      <c r="ED2286" s="488"/>
      <c r="EE2286" s="488"/>
      <c r="EF2286" s="488"/>
      <c r="EG2286" s="488"/>
      <c r="EH2286" s="488"/>
      <c r="EI2286" s="488"/>
      <c r="EJ2286" s="488"/>
      <c r="EK2286" s="488"/>
      <c r="EL2286" s="488"/>
      <c r="EM2286" s="488"/>
      <c r="EN2286" s="488"/>
      <c r="EO2286" s="488"/>
      <c r="EP2286" s="488"/>
      <c r="EQ2286" s="488"/>
      <c r="ER2286" s="488"/>
      <c r="ES2286" s="488"/>
      <c r="ET2286" s="488"/>
      <c r="EU2286" s="488"/>
      <c r="EV2286" s="488"/>
      <c r="EW2286" s="488"/>
      <c r="EX2286" s="488"/>
      <c r="EY2286" s="488"/>
      <c r="EZ2286" s="488"/>
      <c r="FA2286" s="488"/>
      <c r="FB2286" s="488"/>
      <c r="FC2286" s="488"/>
      <c r="FD2286" s="488"/>
      <c r="FE2286" s="488"/>
      <c r="FF2286" s="488"/>
      <c r="FG2286" s="488"/>
      <c r="FH2286" s="488"/>
      <c r="FI2286" s="488"/>
      <c r="FJ2286" s="488"/>
      <c r="FK2286" s="488"/>
      <c r="FL2286" s="488"/>
      <c r="FM2286" s="488"/>
      <c r="FN2286" s="488"/>
      <c r="FO2286" s="488"/>
      <c r="FP2286" s="488"/>
      <c r="FQ2286" s="488"/>
      <c r="FR2286" s="488"/>
      <c r="FS2286" s="488"/>
      <c r="FT2286" s="488"/>
      <c r="FU2286" s="488"/>
      <c r="FV2286" s="488"/>
      <c r="FW2286" s="488"/>
      <c r="FX2286" s="488"/>
      <c r="FY2286" s="488"/>
      <c r="FZ2286" s="488"/>
      <c r="GA2286" s="488"/>
      <c r="GB2286" s="488"/>
      <c r="GC2286" s="488"/>
      <c r="GD2286" s="488"/>
      <c r="GE2286" s="488"/>
      <c r="GF2286" s="488"/>
      <c r="GG2286" s="488"/>
      <c r="GH2286" s="488"/>
      <c r="GI2286" s="488"/>
      <c r="GJ2286" s="488"/>
      <c r="GK2286" s="488"/>
      <c r="GL2286" s="488"/>
      <c r="GM2286" s="488"/>
      <c r="GN2286" s="488"/>
      <c r="GO2286" s="488"/>
      <c r="GP2286" s="488"/>
      <c r="GQ2286" s="488"/>
      <c r="GR2286" s="488"/>
      <c r="GS2286" s="488"/>
      <c r="GT2286" s="488"/>
      <c r="GU2286" s="488"/>
      <c r="GV2286" s="488"/>
      <c r="GW2286" s="488"/>
      <c r="GX2286" s="488"/>
      <c r="GY2286" s="488"/>
      <c r="GZ2286" s="488"/>
      <c r="HA2286" s="488"/>
      <c r="HB2286" s="488"/>
      <c r="HC2286" s="488"/>
      <c r="HD2286" s="488"/>
      <c r="HE2286" s="488"/>
      <c r="HF2286" s="488"/>
      <c r="HG2286" s="488"/>
      <c r="HH2286" s="488"/>
      <c r="HI2286" s="488"/>
      <c r="HJ2286" s="488"/>
      <c r="HK2286" s="488"/>
      <c r="HL2286" s="488"/>
      <c r="HM2286" s="488"/>
      <c r="HN2286" s="488"/>
      <c r="HO2286" s="488"/>
      <c r="HP2286" s="488"/>
      <c r="HQ2286" s="488"/>
      <c r="HR2286" s="488"/>
      <c r="HS2286" s="488"/>
      <c r="HT2286" s="488"/>
      <c r="HU2286" s="488"/>
      <c r="HV2286" s="488"/>
      <c r="HW2286" s="488"/>
      <c r="HX2286" s="488"/>
      <c r="HY2286" s="488"/>
      <c r="HZ2286" s="488"/>
      <c r="IA2286" s="488"/>
      <c r="IB2286" s="488"/>
      <c r="IC2286" s="488"/>
      <c r="ID2286" s="488"/>
      <c r="IE2286" s="488"/>
      <c r="IF2286" s="488"/>
      <c r="IG2286" s="488"/>
      <c r="IH2286" s="488"/>
    </row>
    <row r="2287" spans="1:242" hidden="1" x14ac:dyDescent="0.25">
      <c r="B2287" s="266">
        <v>580</v>
      </c>
      <c r="C2287" s="207">
        <v>44172</v>
      </c>
      <c r="D2287" s="206" t="s">
        <v>4519</v>
      </c>
      <c r="E2287" s="206"/>
      <c r="F2287" s="206" t="s">
        <v>4536</v>
      </c>
      <c r="G2287" s="208" t="s">
        <v>2882</v>
      </c>
      <c r="H2287" s="313"/>
      <c r="I2287" s="209">
        <v>1758080</v>
      </c>
      <c r="J2287" s="434">
        <f t="shared" si="37"/>
        <v>14742285</v>
      </c>
      <c r="K2287" s="212" t="s">
        <v>3267</v>
      </c>
    </row>
    <row r="2288" spans="1:242" hidden="1" x14ac:dyDescent="0.25">
      <c r="B2288" s="266">
        <v>581</v>
      </c>
      <c r="C2288" s="207">
        <v>44175</v>
      </c>
      <c r="D2288" s="206" t="s">
        <v>4520</v>
      </c>
      <c r="E2288" s="206"/>
      <c r="F2288" s="206" t="s">
        <v>4537</v>
      </c>
      <c r="G2288" s="208" t="s">
        <v>3138</v>
      </c>
      <c r="H2288" s="313"/>
      <c r="I2288" s="209">
        <v>2413704</v>
      </c>
      <c r="J2288" s="434">
        <f t="shared" si="37"/>
        <v>12328581</v>
      </c>
      <c r="K2288" s="212" t="s">
        <v>3267</v>
      </c>
    </row>
    <row r="2289" spans="1:242" hidden="1" x14ac:dyDescent="0.25">
      <c r="B2289" s="266">
        <v>582</v>
      </c>
      <c r="C2289" s="207">
        <v>44175</v>
      </c>
      <c r="D2289" s="206" t="s">
        <v>4521</v>
      </c>
      <c r="E2289" s="206"/>
      <c r="F2289" s="206"/>
      <c r="G2289" s="208" t="s">
        <v>561</v>
      </c>
      <c r="H2289" s="313">
        <v>250000</v>
      </c>
      <c r="I2289" s="209"/>
      <c r="J2289" s="434">
        <f t="shared" si="37"/>
        <v>12578581</v>
      </c>
      <c r="K2289" s="212" t="s">
        <v>4544</v>
      </c>
    </row>
    <row r="2290" spans="1:242" hidden="1" x14ac:dyDescent="0.25">
      <c r="B2290" s="266">
        <v>583</v>
      </c>
      <c r="C2290" s="207">
        <v>44175</v>
      </c>
      <c r="D2290" s="206" t="s">
        <v>4522</v>
      </c>
      <c r="E2290" s="206"/>
      <c r="F2290" s="206" t="s">
        <v>4538</v>
      </c>
      <c r="G2290" s="208" t="s">
        <v>561</v>
      </c>
      <c r="H2290" s="313"/>
      <c r="I2290" s="209">
        <v>210000</v>
      </c>
      <c r="J2290" s="434">
        <f t="shared" si="37"/>
        <v>12368581</v>
      </c>
      <c r="K2290" s="212" t="s">
        <v>3267</v>
      </c>
    </row>
    <row r="2291" spans="1:242" hidden="1" x14ac:dyDescent="0.25">
      <c r="B2291" s="266">
        <v>584</v>
      </c>
      <c r="C2291" s="207">
        <v>44175</v>
      </c>
      <c r="D2291" s="206" t="s">
        <v>4523</v>
      </c>
      <c r="E2291" s="206" t="s">
        <v>4539</v>
      </c>
      <c r="F2291" s="206"/>
      <c r="G2291" s="208" t="s">
        <v>561</v>
      </c>
      <c r="H2291" s="313"/>
      <c r="I2291" s="475">
        <v>460000</v>
      </c>
      <c r="J2291" s="434">
        <f t="shared" si="37"/>
        <v>11908581</v>
      </c>
      <c r="K2291" s="212" t="s">
        <v>4580</v>
      </c>
    </row>
    <row r="2292" spans="1:242" hidden="1" x14ac:dyDescent="0.25">
      <c r="B2292" s="266">
        <v>585</v>
      </c>
      <c r="C2292" s="207">
        <v>44175</v>
      </c>
      <c r="D2292" s="206" t="s">
        <v>4524</v>
      </c>
      <c r="E2292" s="206"/>
      <c r="F2292" s="206"/>
      <c r="G2292" s="208" t="s">
        <v>2262</v>
      </c>
      <c r="H2292" s="313">
        <v>900000</v>
      </c>
      <c r="I2292" s="209"/>
      <c r="J2292" s="434">
        <f t="shared" si="37"/>
        <v>12808581</v>
      </c>
      <c r="K2292" s="212" t="s">
        <v>4545</v>
      </c>
    </row>
    <row r="2293" spans="1:242" hidden="1" x14ac:dyDescent="0.25">
      <c r="B2293" s="266">
        <v>586</v>
      </c>
      <c r="C2293" s="207">
        <v>44175</v>
      </c>
      <c r="D2293" s="206" t="s">
        <v>4525</v>
      </c>
      <c r="E2293" s="206"/>
      <c r="F2293" s="206" t="s">
        <v>4540</v>
      </c>
      <c r="G2293" s="208" t="s">
        <v>2262</v>
      </c>
      <c r="H2293" s="313"/>
      <c r="I2293" s="209">
        <v>750000</v>
      </c>
      <c r="J2293" s="434">
        <f t="shared" si="37"/>
        <v>12058581</v>
      </c>
      <c r="K2293" s="212" t="s">
        <v>3267</v>
      </c>
    </row>
    <row r="2294" spans="1:242" hidden="1" x14ac:dyDescent="0.25">
      <c r="B2294" s="266">
        <v>587</v>
      </c>
      <c r="C2294" s="207">
        <v>44175</v>
      </c>
      <c r="D2294" s="206" t="s">
        <v>4554</v>
      </c>
      <c r="E2294" s="206"/>
      <c r="F2294" s="206" t="s">
        <v>4547</v>
      </c>
      <c r="G2294" s="208" t="s">
        <v>4218</v>
      </c>
      <c r="H2294" s="313"/>
      <c r="I2294" s="209">
        <v>5900000</v>
      </c>
      <c r="J2294" s="434">
        <f t="shared" si="37"/>
        <v>6158581</v>
      </c>
      <c r="K2294" s="212" t="s">
        <v>3267</v>
      </c>
    </row>
    <row r="2295" spans="1:242" hidden="1" x14ac:dyDescent="0.25">
      <c r="B2295" s="266">
        <v>588</v>
      </c>
      <c r="C2295" s="207">
        <v>44177</v>
      </c>
      <c r="D2295" s="206" t="s">
        <v>4526</v>
      </c>
      <c r="E2295" s="206"/>
      <c r="F2295" s="206" t="s">
        <v>4548</v>
      </c>
      <c r="G2295" s="208" t="s">
        <v>651</v>
      </c>
      <c r="H2295" s="313"/>
      <c r="I2295" s="209">
        <v>123500</v>
      </c>
      <c r="J2295" s="434">
        <f t="shared" si="37"/>
        <v>6035081</v>
      </c>
      <c r="K2295" s="212" t="s">
        <v>3267</v>
      </c>
    </row>
    <row r="2296" spans="1:242" hidden="1" x14ac:dyDescent="0.25">
      <c r="B2296" s="266">
        <v>589</v>
      </c>
      <c r="C2296" s="207">
        <v>44177</v>
      </c>
      <c r="D2296" s="206" t="s">
        <v>4527</v>
      </c>
      <c r="E2296" s="206"/>
      <c r="F2296" s="206" t="s">
        <v>4549</v>
      </c>
      <c r="G2296" s="208" t="s">
        <v>787</v>
      </c>
      <c r="H2296" s="313"/>
      <c r="I2296" s="209">
        <v>622280</v>
      </c>
      <c r="J2296" s="434">
        <f t="shared" si="37"/>
        <v>5412801</v>
      </c>
      <c r="K2296" s="212" t="s">
        <v>3267</v>
      </c>
    </row>
    <row r="2297" spans="1:242" hidden="1" x14ac:dyDescent="0.25">
      <c r="B2297" s="266">
        <v>590</v>
      </c>
      <c r="C2297" s="207">
        <v>44177</v>
      </c>
      <c r="D2297" s="206" t="s">
        <v>4528</v>
      </c>
      <c r="E2297" s="206"/>
      <c r="F2297" s="206"/>
      <c r="G2297" s="208" t="s">
        <v>559</v>
      </c>
      <c r="H2297" s="313">
        <v>350000</v>
      </c>
      <c r="I2297" s="209"/>
      <c r="J2297" s="434">
        <f t="shared" si="37"/>
        <v>5762801</v>
      </c>
      <c r="K2297" s="212" t="s">
        <v>4546</v>
      </c>
    </row>
    <row r="2298" spans="1:242" hidden="1" x14ac:dyDescent="0.25">
      <c r="B2298" s="266">
        <v>591</v>
      </c>
      <c r="C2298" s="207">
        <v>44177</v>
      </c>
      <c r="D2298" s="206" t="s">
        <v>4529</v>
      </c>
      <c r="E2298" s="206"/>
      <c r="F2298" s="206" t="s">
        <v>4550</v>
      </c>
      <c r="G2298" s="208" t="s">
        <v>559</v>
      </c>
      <c r="H2298" s="313"/>
      <c r="I2298" s="209">
        <v>221000</v>
      </c>
      <c r="J2298" s="434">
        <f t="shared" si="37"/>
        <v>5541801</v>
      </c>
      <c r="K2298" s="212" t="s">
        <v>3267</v>
      </c>
    </row>
    <row r="2299" spans="1:242" hidden="1" x14ac:dyDescent="0.25">
      <c r="B2299" s="266">
        <v>592</v>
      </c>
      <c r="C2299" s="207">
        <v>44177</v>
      </c>
      <c r="D2299" s="206" t="s">
        <v>4530</v>
      </c>
      <c r="E2299" s="206"/>
      <c r="F2299" s="206" t="s">
        <v>4551</v>
      </c>
      <c r="G2299" s="208" t="s">
        <v>1885</v>
      </c>
      <c r="H2299" s="313"/>
      <c r="I2299" s="209">
        <v>112700</v>
      </c>
      <c r="J2299" s="434">
        <f t="shared" si="37"/>
        <v>5429101</v>
      </c>
      <c r="K2299" s="212" t="s">
        <v>3267</v>
      </c>
    </row>
    <row r="2300" spans="1:242" hidden="1" x14ac:dyDescent="0.25">
      <c r="B2300" s="266">
        <v>593</v>
      </c>
      <c r="C2300" s="207">
        <v>44177</v>
      </c>
      <c r="D2300" s="206" t="s">
        <v>4531</v>
      </c>
      <c r="E2300" s="206"/>
      <c r="F2300" s="206" t="s">
        <v>4552</v>
      </c>
      <c r="G2300" s="208" t="s">
        <v>1885</v>
      </c>
      <c r="H2300" s="313"/>
      <c r="I2300" s="209">
        <v>57400</v>
      </c>
      <c r="J2300" s="434">
        <f t="shared" si="37"/>
        <v>5371701</v>
      </c>
      <c r="K2300" s="212" t="s">
        <v>3267</v>
      </c>
    </row>
    <row r="2301" spans="1:242" hidden="1" x14ac:dyDescent="0.25">
      <c r="B2301" s="266">
        <v>594</v>
      </c>
      <c r="C2301" s="207">
        <v>44177</v>
      </c>
      <c r="D2301" s="206" t="s">
        <v>4532</v>
      </c>
      <c r="E2301" s="206"/>
      <c r="F2301" s="206" t="s">
        <v>4553</v>
      </c>
      <c r="G2301" s="208" t="s">
        <v>1885</v>
      </c>
      <c r="H2301" s="313"/>
      <c r="I2301" s="209">
        <v>64400</v>
      </c>
      <c r="J2301" s="434">
        <f t="shared" si="37"/>
        <v>5307301</v>
      </c>
      <c r="K2301" s="212" t="s">
        <v>3267</v>
      </c>
    </row>
    <row r="2302" spans="1:242" hidden="1" x14ac:dyDescent="0.25">
      <c r="B2302" s="266">
        <v>595</v>
      </c>
      <c r="C2302" s="207">
        <v>44177</v>
      </c>
      <c r="D2302" s="206" t="s">
        <v>4533</v>
      </c>
      <c r="E2302" s="206"/>
      <c r="F2302" s="206" t="s">
        <v>4555</v>
      </c>
      <c r="G2302" s="208" t="s">
        <v>1885</v>
      </c>
      <c r="H2302" s="313"/>
      <c r="I2302" s="209">
        <v>104700</v>
      </c>
      <c r="J2302" s="434">
        <f t="shared" si="37"/>
        <v>5202601</v>
      </c>
      <c r="K2302" s="212" t="s">
        <v>3267</v>
      </c>
    </row>
    <row r="2303" spans="1:242" s="566" customFormat="1" hidden="1" x14ac:dyDescent="0.25">
      <c r="A2303" s="488"/>
      <c r="B2303" s="491">
        <v>596</v>
      </c>
      <c r="C2303" s="428">
        <v>44179</v>
      </c>
      <c r="D2303" s="429" t="s">
        <v>4559</v>
      </c>
      <c r="E2303" s="429"/>
      <c r="F2303" s="429"/>
      <c r="G2303" s="430"/>
      <c r="H2303" s="577">
        <v>14642399</v>
      </c>
      <c r="I2303" s="581"/>
      <c r="J2303" s="434">
        <f t="shared" si="37"/>
        <v>19845000</v>
      </c>
      <c r="K2303" s="446" t="s">
        <v>3695</v>
      </c>
      <c r="L2303" s="530"/>
      <c r="M2303" s="488"/>
      <c r="N2303" s="530"/>
      <c r="O2303" s="530"/>
      <c r="P2303" s="530"/>
      <c r="Q2303" s="530"/>
      <c r="R2303" s="530"/>
      <c r="S2303" s="530"/>
      <c r="T2303" s="530"/>
      <c r="U2303" s="530"/>
      <c r="V2303" s="530"/>
      <c r="W2303" s="530"/>
      <c r="X2303" s="530"/>
      <c r="Y2303" s="530"/>
      <c r="Z2303" s="530"/>
      <c r="AA2303" s="530"/>
      <c r="AB2303" s="530"/>
      <c r="AC2303" s="530"/>
      <c r="AD2303" s="530"/>
      <c r="AE2303" s="530"/>
      <c r="AF2303" s="530"/>
      <c r="AG2303" s="530"/>
      <c r="AH2303" s="530"/>
      <c r="AI2303" s="530"/>
      <c r="AJ2303" s="488"/>
      <c r="AK2303" s="488"/>
      <c r="AL2303" s="488"/>
      <c r="AM2303" s="488"/>
      <c r="AN2303" s="488"/>
      <c r="AO2303" s="488"/>
      <c r="AP2303" s="488"/>
      <c r="AQ2303" s="488"/>
      <c r="AR2303" s="488"/>
      <c r="AS2303" s="488"/>
      <c r="AT2303" s="488"/>
      <c r="AU2303" s="488"/>
      <c r="AV2303" s="488"/>
      <c r="AW2303" s="488"/>
      <c r="AX2303" s="488"/>
      <c r="AY2303" s="488"/>
      <c r="AZ2303" s="488"/>
      <c r="BA2303" s="488"/>
      <c r="BB2303" s="488"/>
      <c r="BC2303" s="488"/>
      <c r="BD2303" s="488"/>
      <c r="BE2303" s="488"/>
      <c r="BF2303" s="488"/>
      <c r="BG2303" s="488"/>
      <c r="BH2303" s="488"/>
      <c r="BI2303" s="488"/>
      <c r="BJ2303" s="488"/>
      <c r="BK2303" s="488"/>
      <c r="BL2303" s="488"/>
      <c r="BM2303" s="488"/>
      <c r="BN2303" s="488"/>
      <c r="BO2303" s="488"/>
      <c r="BP2303" s="488"/>
      <c r="BQ2303" s="488"/>
      <c r="BR2303" s="488"/>
      <c r="BS2303" s="488"/>
      <c r="BT2303" s="488"/>
      <c r="BU2303" s="488"/>
      <c r="BV2303" s="488"/>
      <c r="BW2303" s="488"/>
      <c r="BX2303" s="488"/>
      <c r="BY2303" s="488"/>
      <c r="BZ2303" s="488"/>
      <c r="CA2303" s="488"/>
      <c r="CB2303" s="488"/>
      <c r="CC2303" s="488"/>
      <c r="CD2303" s="488"/>
      <c r="CE2303" s="488"/>
      <c r="CF2303" s="488"/>
      <c r="CG2303" s="488"/>
      <c r="CH2303" s="488"/>
      <c r="CI2303" s="488"/>
      <c r="CJ2303" s="488"/>
      <c r="CK2303" s="488"/>
      <c r="CL2303" s="488"/>
      <c r="CM2303" s="488"/>
      <c r="CN2303" s="488"/>
      <c r="CO2303" s="488"/>
      <c r="CP2303" s="488"/>
      <c r="CQ2303" s="488"/>
      <c r="CR2303" s="488"/>
      <c r="CS2303" s="488"/>
      <c r="CT2303" s="488"/>
      <c r="CU2303" s="488"/>
      <c r="CV2303" s="488"/>
      <c r="CW2303" s="488"/>
      <c r="CX2303" s="488"/>
      <c r="CY2303" s="488"/>
      <c r="CZ2303" s="488"/>
      <c r="DA2303" s="488"/>
      <c r="DB2303" s="488"/>
      <c r="DC2303" s="488"/>
      <c r="DD2303" s="488"/>
      <c r="DE2303" s="488"/>
      <c r="DF2303" s="488"/>
      <c r="DG2303" s="488"/>
      <c r="DH2303" s="488"/>
      <c r="DI2303" s="488"/>
      <c r="DJ2303" s="488"/>
      <c r="DK2303" s="488"/>
      <c r="DL2303" s="488"/>
      <c r="DM2303" s="488"/>
      <c r="DN2303" s="488"/>
      <c r="DO2303" s="488"/>
      <c r="DP2303" s="488"/>
      <c r="DQ2303" s="488"/>
      <c r="DR2303" s="488"/>
      <c r="DS2303" s="488"/>
      <c r="DT2303" s="488"/>
      <c r="DU2303" s="488"/>
      <c r="DV2303" s="488"/>
      <c r="DW2303" s="488"/>
      <c r="DX2303" s="488"/>
      <c r="DY2303" s="488"/>
      <c r="DZ2303" s="488"/>
      <c r="EA2303" s="488"/>
      <c r="EB2303" s="488"/>
      <c r="EC2303" s="488"/>
      <c r="ED2303" s="488"/>
      <c r="EE2303" s="488"/>
      <c r="EF2303" s="488"/>
      <c r="EG2303" s="488"/>
      <c r="EH2303" s="488"/>
      <c r="EI2303" s="488"/>
      <c r="EJ2303" s="488"/>
      <c r="EK2303" s="488"/>
      <c r="EL2303" s="488"/>
      <c r="EM2303" s="488"/>
      <c r="EN2303" s="488"/>
      <c r="EO2303" s="488"/>
      <c r="EP2303" s="488"/>
      <c r="EQ2303" s="488"/>
      <c r="ER2303" s="488"/>
      <c r="ES2303" s="488"/>
      <c r="ET2303" s="488"/>
      <c r="EU2303" s="488"/>
      <c r="EV2303" s="488"/>
      <c r="EW2303" s="488"/>
      <c r="EX2303" s="488"/>
      <c r="EY2303" s="488"/>
      <c r="EZ2303" s="488"/>
      <c r="FA2303" s="488"/>
      <c r="FB2303" s="488"/>
      <c r="FC2303" s="488"/>
      <c r="FD2303" s="488"/>
      <c r="FE2303" s="488"/>
      <c r="FF2303" s="488"/>
      <c r="FG2303" s="488"/>
      <c r="FH2303" s="488"/>
      <c r="FI2303" s="488"/>
      <c r="FJ2303" s="488"/>
      <c r="FK2303" s="488"/>
      <c r="FL2303" s="488"/>
      <c r="FM2303" s="488"/>
      <c r="FN2303" s="488"/>
      <c r="FO2303" s="488"/>
      <c r="FP2303" s="488"/>
      <c r="FQ2303" s="488"/>
      <c r="FR2303" s="488"/>
      <c r="FS2303" s="488"/>
      <c r="FT2303" s="488"/>
      <c r="FU2303" s="488"/>
      <c r="FV2303" s="488"/>
      <c r="FW2303" s="488"/>
      <c r="FX2303" s="488"/>
      <c r="FY2303" s="488"/>
      <c r="FZ2303" s="488"/>
      <c r="GA2303" s="488"/>
      <c r="GB2303" s="488"/>
      <c r="GC2303" s="488"/>
      <c r="GD2303" s="488"/>
      <c r="GE2303" s="488"/>
      <c r="GF2303" s="488"/>
      <c r="GG2303" s="488"/>
      <c r="GH2303" s="488"/>
      <c r="GI2303" s="488"/>
      <c r="GJ2303" s="488"/>
      <c r="GK2303" s="488"/>
      <c r="GL2303" s="488"/>
      <c r="GM2303" s="488"/>
      <c r="GN2303" s="488"/>
      <c r="GO2303" s="488"/>
      <c r="GP2303" s="488"/>
      <c r="GQ2303" s="488"/>
      <c r="GR2303" s="488"/>
      <c r="GS2303" s="488"/>
      <c r="GT2303" s="488"/>
      <c r="GU2303" s="488"/>
      <c r="GV2303" s="488"/>
      <c r="GW2303" s="488"/>
      <c r="GX2303" s="488"/>
      <c r="GY2303" s="488"/>
      <c r="GZ2303" s="488"/>
      <c r="HA2303" s="488"/>
      <c r="HB2303" s="488"/>
      <c r="HC2303" s="488"/>
      <c r="HD2303" s="488"/>
      <c r="HE2303" s="488"/>
      <c r="HF2303" s="488"/>
      <c r="HG2303" s="488"/>
      <c r="HH2303" s="488"/>
      <c r="HI2303" s="488"/>
      <c r="HJ2303" s="488"/>
      <c r="HK2303" s="488"/>
      <c r="HL2303" s="488"/>
      <c r="HM2303" s="488"/>
      <c r="HN2303" s="488"/>
      <c r="HO2303" s="488"/>
      <c r="HP2303" s="488"/>
      <c r="HQ2303" s="488"/>
      <c r="HR2303" s="488"/>
      <c r="HS2303" s="488"/>
      <c r="HT2303" s="488"/>
      <c r="HU2303" s="488"/>
      <c r="HV2303" s="488"/>
      <c r="HW2303" s="488"/>
      <c r="HX2303" s="488"/>
      <c r="HY2303" s="488"/>
      <c r="HZ2303" s="488"/>
      <c r="IA2303" s="488"/>
      <c r="IB2303" s="488"/>
      <c r="IC2303" s="488"/>
      <c r="ID2303" s="488"/>
      <c r="IE2303" s="488"/>
      <c r="IF2303" s="488"/>
      <c r="IG2303" s="488"/>
      <c r="IH2303" s="488"/>
    </row>
    <row r="2304" spans="1:242" hidden="1" x14ac:dyDescent="0.25">
      <c r="B2304" s="266">
        <v>597</v>
      </c>
      <c r="C2304" s="207">
        <v>44179</v>
      </c>
      <c r="D2304" s="206" t="s">
        <v>4560</v>
      </c>
      <c r="E2304" s="206"/>
      <c r="F2304" s="206" t="s">
        <v>4581</v>
      </c>
      <c r="G2304" s="208" t="s">
        <v>1816</v>
      </c>
      <c r="H2304" s="313"/>
      <c r="I2304" s="209">
        <v>950000</v>
      </c>
      <c r="J2304" s="434">
        <f t="shared" si="37"/>
        <v>18895000</v>
      </c>
      <c r="K2304" s="212" t="s">
        <v>3267</v>
      </c>
    </row>
    <row r="2305" spans="1:242" hidden="1" x14ac:dyDescent="0.25">
      <c r="B2305" s="266">
        <v>598</v>
      </c>
      <c r="C2305" s="207">
        <v>44179</v>
      </c>
      <c r="D2305" s="206" t="s">
        <v>4561</v>
      </c>
      <c r="E2305" s="206" t="s">
        <v>4582</v>
      </c>
      <c r="F2305" s="206"/>
      <c r="G2305" s="208" t="s">
        <v>2320</v>
      </c>
      <c r="H2305" s="313"/>
      <c r="I2305" s="475">
        <v>1100000</v>
      </c>
      <c r="J2305" s="329">
        <f t="shared" si="37"/>
        <v>17795000</v>
      </c>
      <c r="K2305" s="212" t="s">
        <v>4644</v>
      </c>
    </row>
    <row r="2306" spans="1:242" hidden="1" x14ac:dyDescent="0.25">
      <c r="B2306" s="266">
        <v>599</v>
      </c>
      <c r="C2306" s="207">
        <v>44179</v>
      </c>
      <c r="D2306" s="206" t="s">
        <v>4562</v>
      </c>
      <c r="E2306" s="206"/>
      <c r="F2306" s="206" t="s">
        <v>4583</v>
      </c>
      <c r="G2306" s="208" t="s">
        <v>343</v>
      </c>
      <c r="H2306" s="313"/>
      <c r="I2306" s="209">
        <v>890000</v>
      </c>
      <c r="J2306" s="434">
        <f t="shared" si="37"/>
        <v>16905000</v>
      </c>
      <c r="K2306" s="212" t="s">
        <v>3267</v>
      </c>
    </row>
    <row r="2307" spans="1:242" hidden="1" x14ac:dyDescent="0.25">
      <c r="B2307" s="266">
        <v>600</v>
      </c>
      <c r="C2307" s="207">
        <v>44179</v>
      </c>
      <c r="D2307" s="206" t="s">
        <v>4563</v>
      </c>
      <c r="E2307" s="206"/>
      <c r="F2307" s="206"/>
      <c r="G2307" s="208" t="s">
        <v>561</v>
      </c>
      <c r="H2307" s="313">
        <v>460000</v>
      </c>
      <c r="I2307" s="209"/>
      <c r="J2307" s="434">
        <f t="shared" si="37"/>
        <v>17365000</v>
      </c>
      <c r="K2307" s="212" t="s">
        <v>4602</v>
      </c>
    </row>
    <row r="2308" spans="1:242" hidden="1" x14ac:dyDescent="0.25">
      <c r="B2308" s="266">
        <v>601</v>
      </c>
      <c r="C2308" s="207">
        <v>44179</v>
      </c>
      <c r="D2308" s="206" t="s">
        <v>4575</v>
      </c>
      <c r="E2308" s="206"/>
      <c r="F2308" s="206" t="s">
        <v>4584</v>
      </c>
      <c r="G2308" s="208" t="s">
        <v>561</v>
      </c>
      <c r="H2308" s="313"/>
      <c r="I2308" s="209">
        <v>452402</v>
      </c>
      <c r="J2308" s="434">
        <f t="shared" si="37"/>
        <v>16912598</v>
      </c>
      <c r="K2308" s="212" t="s">
        <v>3267</v>
      </c>
    </row>
    <row r="2309" spans="1:242" hidden="1" x14ac:dyDescent="0.25">
      <c r="B2309" s="266">
        <v>602</v>
      </c>
      <c r="C2309" s="207">
        <v>44179</v>
      </c>
      <c r="D2309" s="206" t="s">
        <v>4576</v>
      </c>
      <c r="E2309" s="206"/>
      <c r="F2309" s="206"/>
      <c r="G2309" s="208" t="s">
        <v>561</v>
      </c>
      <c r="H2309" s="313">
        <v>4695000</v>
      </c>
      <c r="I2309" s="209"/>
      <c r="J2309" s="434">
        <f t="shared" si="37"/>
        <v>21607598</v>
      </c>
      <c r="K2309" s="212" t="s">
        <v>4603</v>
      </c>
    </row>
    <row r="2310" spans="1:242" hidden="1" x14ac:dyDescent="0.25">
      <c r="B2310" s="266">
        <v>603</v>
      </c>
      <c r="C2310" s="207">
        <v>44179</v>
      </c>
      <c r="D2310" s="206" t="s">
        <v>4577</v>
      </c>
      <c r="E2310" s="206"/>
      <c r="F2310" s="206" t="s">
        <v>4585</v>
      </c>
      <c r="G2310" s="208" t="s">
        <v>561</v>
      </c>
      <c r="H2310" s="313"/>
      <c r="I2310" s="209">
        <v>4695000</v>
      </c>
      <c r="J2310" s="434">
        <f t="shared" si="37"/>
        <v>16912598</v>
      </c>
      <c r="K2310" s="212" t="s">
        <v>3267</v>
      </c>
    </row>
    <row r="2311" spans="1:242" hidden="1" x14ac:dyDescent="0.25">
      <c r="B2311" s="266">
        <v>604</v>
      </c>
      <c r="C2311" s="207">
        <v>44180</v>
      </c>
      <c r="D2311" s="206" t="s">
        <v>4564</v>
      </c>
      <c r="E2311" s="206"/>
      <c r="F2311" s="206" t="s">
        <v>4586</v>
      </c>
      <c r="G2311" s="208" t="s">
        <v>2891</v>
      </c>
      <c r="H2311" s="313"/>
      <c r="I2311" s="209">
        <v>4356351</v>
      </c>
      <c r="J2311" s="434">
        <f t="shared" si="37"/>
        <v>12556247</v>
      </c>
      <c r="K2311" s="212" t="s">
        <v>3267</v>
      </c>
    </row>
    <row r="2312" spans="1:242" hidden="1" x14ac:dyDescent="0.25">
      <c r="B2312" s="266">
        <v>605</v>
      </c>
      <c r="C2312" s="207">
        <v>44180</v>
      </c>
      <c r="D2312" s="206" t="s">
        <v>4565</v>
      </c>
      <c r="E2312" s="206"/>
      <c r="F2312" s="206" t="s">
        <v>4587</v>
      </c>
      <c r="G2312" s="208" t="s">
        <v>1885</v>
      </c>
      <c r="H2312" s="313"/>
      <c r="I2312" s="209">
        <v>18100</v>
      </c>
      <c r="J2312" s="434">
        <f t="shared" si="37"/>
        <v>12538147</v>
      </c>
      <c r="K2312" s="212" t="s">
        <v>3267</v>
      </c>
    </row>
    <row r="2313" spans="1:242" hidden="1" x14ac:dyDescent="0.25">
      <c r="B2313" s="266">
        <v>606</v>
      </c>
      <c r="C2313" s="207">
        <v>44180</v>
      </c>
      <c r="D2313" s="206" t="s">
        <v>4566</v>
      </c>
      <c r="E2313" s="206"/>
      <c r="F2313" s="206" t="s">
        <v>4588</v>
      </c>
      <c r="G2313" s="208" t="s">
        <v>1885</v>
      </c>
      <c r="H2313" s="313"/>
      <c r="I2313" s="209">
        <v>84700</v>
      </c>
      <c r="J2313" s="434">
        <f t="shared" si="37"/>
        <v>12453447</v>
      </c>
      <c r="K2313" s="212" t="s">
        <v>3267</v>
      </c>
    </row>
    <row r="2314" spans="1:242" s="565" customFormat="1" hidden="1" x14ac:dyDescent="0.25">
      <c r="A2314" s="451"/>
      <c r="B2314" s="474">
        <v>607</v>
      </c>
      <c r="C2314" s="482">
        <v>44180</v>
      </c>
      <c r="D2314" s="377" t="s">
        <v>4567</v>
      </c>
      <c r="E2314" s="377" t="s">
        <v>4590</v>
      </c>
      <c r="F2314" s="377"/>
      <c r="G2314" s="437" t="s">
        <v>561</v>
      </c>
      <c r="H2314" s="310"/>
      <c r="I2314" s="585">
        <v>680000</v>
      </c>
      <c r="J2314" s="434">
        <f t="shared" si="37"/>
        <v>11773447</v>
      </c>
      <c r="K2314" s="440" t="s">
        <v>4662</v>
      </c>
      <c r="L2314" s="380"/>
      <c r="M2314" s="451"/>
      <c r="N2314" s="380"/>
      <c r="O2314" s="380"/>
      <c r="P2314" s="380"/>
      <c r="Q2314" s="380"/>
      <c r="R2314" s="380"/>
      <c r="S2314" s="380"/>
      <c r="T2314" s="380"/>
      <c r="U2314" s="380"/>
      <c r="V2314" s="380"/>
      <c r="W2314" s="380"/>
      <c r="X2314" s="380"/>
      <c r="Y2314" s="380"/>
      <c r="Z2314" s="380"/>
      <c r="AA2314" s="380"/>
      <c r="AB2314" s="380"/>
      <c r="AC2314" s="380"/>
      <c r="AD2314" s="380"/>
      <c r="AE2314" s="380"/>
      <c r="AF2314" s="380"/>
      <c r="AG2314" s="380"/>
      <c r="AH2314" s="380"/>
      <c r="AI2314" s="380"/>
      <c r="AJ2314" s="451"/>
      <c r="AK2314" s="451"/>
      <c r="AL2314" s="451"/>
      <c r="AM2314" s="451"/>
      <c r="AN2314" s="451"/>
      <c r="AO2314" s="451"/>
      <c r="AP2314" s="451"/>
      <c r="AQ2314" s="451"/>
      <c r="AR2314" s="451"/>
      <c r="AS2314" s="451"/>
      <c r="AT2314" s="451"/>
      <c r="AU2314" s="451"/>
      <c r="AV2314" s="451"/>
      <c r="AW2314" s="451"/>
      <c r="AX2314" s="451"/>
      <c r="AY2314" s="451"/>
      <c r="AZ2314" s="451"/>
      <c r="BA2314" s="451"/>
      <c r="BB2314" s="451"/>
      <c r="BC2314" s="451"/>
      <c r="BD2314" s="451"/>
      <c r="BE2314" s="451"/>
      <c r="BF2314" s="451"/>
      <c r="BG2314" s="451"/>
      <c r="BH2314" s="451"/>
      <c r="BI2314" s="451"/>
      <c r="BJ2314" s="451"/>
      <c r="BK2314" s="451"/>
      <c r="BL2314" s="451"/>
      <c r="BM2314" s="451"/>
      <c r="BN2314" s="451"/>
      <c r="BO2314" s="451"/>
      <c r="BP2314" s="451"/>
      <c r="BQ2314" s="451"/>
      <c r="BR2314" s="451"/>
      <c r="BS2314" s="451"/>
      <c r="BT2314" s="451"/>
      <c r="BU2314" s="451"/>
      <c r="BV2314" s="451"/>
      <c r="BW2314" s="451"/>
      <c r="BX2314" s="451"/>
      <c r="BY2314" s="451"/>
      <c r="BZ2314" s="451"/>
      <c r="CA2314" s="451"/>
      <c r="CB2314" s="451"/>
      <c r="CC2314" s="451"/>
      <c r="CD2314" s="451"/>
      <c r="CE2314" s="451"/>
      <c r="CF2314" s="451"/>
      <c r="CG2314" s="451"/>
      <c r="CH2314" s="451"/>
      <c r="CI2314" s="451"/>
      <c r="CJ2314" s="451"/>
      <c r="CK2314" s="451"/>
      <c r="CL2314" s="451"/>
      <c r="CM2314" s="451"/>
      <c r="CN2314" s="451"/>
      <c r="CO2314" s="451"/>
      <c r="CP2314" s="451"/>
      <c r="CQ2314" s="451"/>
      <c r="CR2314" s="451"/>
      <c r="CS2314" s="451"/>
      <c r="CT2314" s="451"/>
      <c r="CU2314" s="451"/>
      <c r="CV2314" s="451"/>
      <c r="CW2314" s="451"/>
      <c r="CX2314" s="451"/>
      <c r="CY2314" s="451"/>
      <c r="CZ2314" s="451"/>
      <c r="DA2314" s="451"/>
      <c r="DB2314" s="451"/>
      <c r="DC2314" s="451"/>
      <c r="DD2314" s="451"/>
      <c r="DE2314" s="451"/>
      <c r="DF2314" s="451"/>
      <c r="DG2314" s="451"/>
      <c r="DH2314" s="451"/>
      <c r="DI2314" s="451"/>
      <c r="DJ2314" s="451"/>
      <c r="DK2314" s="451"/>
      <c r="DL2314" s="451"/>
      <c r="DM2314" s="451"/>
      <c r="DN2314" s="451"/>
      <c r="DO2314" s="451"/>
      <c r="DP2314" s="451"/>
      <c r="DQ2314" s="451"/>
      <c r="DR2314" s="451"/>
      <c r="DS2314" s="451"/>
      <c r="DT2314" s="451"/>
      <c r="DU2314" s="451"/>
      <c r="DV2314" s="451"/>
      <c r="DW2314" s="451"/>
      <c r="DX2314" s="451"/>
      <c r="DY2314" s="451"/>
      <c r="DZ2314" s="451"/>
      <c r="EA2314" s="451"/>
      <c r="EB2314" s="451"/>
      <c r="EC2314" s="451"/>
      <c r="ED2314" s="451"/>
      <c r="EE2314" s="451"/>
      <c r="EF2314" s="451"/>
      <c r="EG2314" s="451"/>
      <c r="EH2314" s="451"/>
      <c r="EI2314" s="451"/>
      <c r="EJ2314" s="451"/>
      <c r="EK2314" s="451"/>
      <c r="EL2314" s="451"/>
      <c r="EM2314" s="451"/>
      <c r="EN2314" s="451"/>
      <c r="EO2314" s="451"/>
      <c r="EP2314" s="451"/>
      <c r="EQ2314" s="451"/>
      <c r="ER2314" s="451"/>
      <c r="ES2314" s="451"/>
      <c r="ET2314" s="451"/>
      <c r="EU2314" s="451"/>
      <c r="EV2314" s="451"/>
      <c r="EW2314" s="451"/>
      <c r="EX2314" s="451"/>
      <c r="EY2314" s="451"/>
      <c r="EZ2314" s="451"/>
      <c r="FA2314" s="451"/>
      <c r="FB2314" s="451"/>
      <c r="FC2314" s="451"/>
      <c r="FD2314" s="451"/>
      <c r="FE2314" s="451"/>
      <c r="FF2314" s="451"/>
      <c r="FG2314" s="451"/>
      <c r="FH2314" s="451"/>
      <c r="FI2314" s="451"/>
      <c r="FJ2314" s="451"/>
      <c r="FK2314" s="451"/>
      <c r="FL2314" s="451"/>
      <c r="FM2314" s="451"/>
      <c r="FN2314" s="451"/>
      <c r="FO2314" s="451"/>
      <c r="FP2314" s="451"/>
      <c r="FQ2314" s="451"/>
      <c r="FR2314" s="451"/>
      <c r="FS2314" s="451"/>
      <c r="FT2314" s="451"/>
      <c r="FU2314" s="451"/>
      <c r="FV2314" s="451"/>
      <c r="FW2314" s="451"/>
      <c r="FX2314" s="451"/>
      <c r="FY2314" s="451"/>
      <c r="FZ2314" s="451"/>
      <c r="GA2314" s="451"/>
      <c r="GB2314" s="451"/>
      <c r="GC2314" s="451"/>
      <c r="GD2314" s="451"/>
      <c r="GE2314" s="451"/>
      <c r="GF2314" s="451"/>
      <c r="GG2314" s="451"/>
      <c r="GH2314" s="451"/>
      <c r="GI2314" s="451"/>
      <c r="GJ2314" s="451"/>
      <c r="GK2314" s="451"/>
      <c r="GL2314" s="451"/>
      <c r="GM2314" s="451"/>
      <c r="GN2314" s="451"/>
      <c r="GO2314" s="451"/>
      <c r="GP2314" s="451"/>
      <c r="GQ2314" s="451"/>
      <c r="GR2314" s="451"/>
      <c r="GS2314" s="451"/>
      <c r="GT2314" s="451"/>
      <c r="GU2314" s="451"/>
      <c r="GV2314" s="451"/>
      <c r="GW2314" s="451"/>
      <c r="GX2314" s="451"/>
      <c r="GY2314" s="451"/>
      <c r="GZ2314" s="451"/>
      <c r="HA2314" s="451"/>
      <c r="HB2314" s="451"/>
      <c r="HC2314" s="451"/>
      <c r="HD2314" s="451"/>
      <c r="HE2314" s="451"/>
      <c r="HF2314" s="451"/>
      <c r="HG2314" s="451"/>
      <c r="HH2314" s="451"/>
      <c r="HI2314" s="451"/>
      <c r="HJ2314" s="451"/>
      <c r="HK2314" s="451"/>
      <c r="HL2314" s="451"/>
      <c r="HM2314" s="451"/>
      <c r="HN2314" s="451"/>
      <c r="HO2314" s="451"/>
      <c r="HP2314" s="451"/>
      <c r="HQ2314" s="451"/>
      <c r="HR2314" s="451"/>
      <c r="HS2314" s="451"/>
      <c r="HT2314" s="451"/>
      <c r="HU2314" s="451"/>
      <c r="HV2314" s="451"/>
      <c r="HW2314" s="451"/>
      <c r="HX2314" s="451"/>
      <c r="HY2314" s="451"/>
      <c r="HZ2314" s="451"/>
      <c r="IA2314" s="451"/>
      <c r="IB2314" s="451"/>
      <c r="IC2314" s="451"/>
      <c r="ID2314" s="451"/>
      <c r="IE2314" s="451"/>
      <c r="IF2314" s="451"/>
      <c r="IG2314" s="451"/>
      <c r="IH2314" s="451"/>
    </row>
    <row r="2315" spans="1:242" hidden="1" x14ac:dyDescent="0.25">
      <c r="B2315" s="266">
        <v>608</v>
      </c>
      <c r="C2315" s="207">
        <v>44181</v>
      </c>
      <c r="D2315" s="206" t="s">
        <v>4568</v>
      </c>
      <c r="E2315" s="206"/>
      <c r="F2315" s="206" t="s">
        <v>4589</v>
      </c>
      <c r="G2315" s="208" t="s">
        <v>2882</v>
      </c>
      <c r="H2315" s="313"/>
      <c r="I2315" s="209">
        <v>980000</v>
      </c>
      <c r="J2315" s="434">
        <f t="shared" si="37"/>
        <v>10793447</v>
      </c>
      <c r="K2315" s="212" t="s">
        <v>3267</v>
      </c>
    </row>
    <row r="2316" spans="1:242" hidden="1" x14ac:dyDescent="0.25">
      <c r="B2316" s="266">
        <v>609</v>
      </c>
      <c r="C2316" s="207">
        <v>44181</v>
      </c>
      <c r="D2316" s="206" t="s">
        <v>4569</v>
      </c>
      <c r="E2316" s="206"/>
      <c r="F2316" s="206" t="s">
        <v>4591</v>
      </c>
      <c r="G2316" s="208" t="s">
        <v>1885</v>
      </c>
      <c r="H2316" s="313"/>
      <c r="I2316" s="209">
        <v>15000</v>
      </c>
      <c r="J2316" s="434">
        <f t="shared" si="37"/>
        <v>10778447</v>
      </c>
      <c r="K2316" s="212" t="s">
        <v>3267</v>
      </c>
    </row>
    <row r="2317" spans="1:242" hidden="1" x14ac:dyDescent="0.25">
      <c r="B2317" s="266">
        <v>610</v>
      </c>
      <c r="C2317" s="207">
        <v>44181</v>
      </c>
      <c r="D2317" s="206" t="s">
        <v>4573</v>
      </c>
      <c r="E2317" s="206" t="s">
        <v>4592</v>
      </c>
      <c r="F2317" s="206"/>
      <c r="G2317" s="208" t="s">
        <v>681</v>
      </c>
      <c r="H2317" s="313"/>
      <c r="I2317" s="475">
        <v>256000</v>
      </c>
      <c r="J2317" s="434">
        <f t="shared" ref="J2317:J2380" si="38">J2316+H2317-I2317</f>
        <v>10522447</v>
      </c>
      <c r="K2317" s="212" t="s">
        <v>4604</v>
      </c>
    </row>
    <row r="2318" spans="1:242" hidden="1" x14ac:dyDescent="0.25">
      <c r="B2318" s="266">
        <v>611</v>
      </c>
      <c r="C2318" s="207">
        <v>44182</v>
      </c>
      <c r="D2318" s="206" t="s">
        <v>4579</v>
      </c>
      <c r="E2318" s="206"/>
      <c r="F2318" s="206" t="s">
        <v>4593</v>
      </c>
      <c r="G2318" s="208" t="s">
        <v>1885</v>
      </c>
      <c r="H2318" s="313"/>
      <c r="I2318" s="209">
        <v>58700</v>
      </c>
      <c r="J2318" s="434">
        <f t="shared" si="38"/>
        <v>10463747</v>
      </c>
      <c r="K2318" s="212" t="s">
        <v>3267</v>
      </c>
    </row>
    <row r="2319" spans="1:242" hidden="1" x14ac:dyDescent="0.25">
      <c r="B2319" s="266">
        <v>612</v>
      </c>
      <c r="C2319" s="207">
        <v>44182</v>
      </c>
      <c r="D2319" s="206" t="s">
        <v>4578</v>
      </c>
      <c r="E2319" s="206"/>
      <c r="F2319" s="206" t="s">
        <v>4594</v>
      </c>
      <c r="G2319" s="208" t="s">
        <v>1885</v>
      </c>
      <c r="H2319" s="313"/>
      <c r="I2319" s="209">
        <v>18700</v>
      </c>
      <c r="J2319" s="434">
        <f t="shared" si="38"/>
        <v>10445047</v>
      </c>
      <c r="K2319" s="212" t="s">
        <v>3267</v>
      </c>
    </row>
    <row r="2320" spans="1:242" hidden="1" x14ac:dyDescent="0.25">
      <c r="B2320" s="266">
        <v>613</v>
      </c>
      <c r="C2320" s="207">
        <v>44183</v>
      </c>
      <c r="D2320" s="206" t="s">
        <v>4570</v>
      </c>
      <c r="E2320" s="206"/>
      <c r="F2320" s="206" t="s">
        <v>4595</v>
      </c>
      <c r="G2320" s="208" t="s">
        <v>2875</v>
      </c>
      <c r="H2320" s="313"/>
      <c r="I2320" s="209">
        <v>24082</v>
      </c>
      <c r="J2320" s="434">
        <f t="shared" si="38"/>
        <v>10420965</v>
      </c>
      <c r="K2320" s="212" t="s">
        <v>3267</v>
      </c>
    </row>
    <row r="2321" spans="1:242" hidden="1" x14ac:dyDescent="0.25">
      <c r="B2321" s="266">
        <v>614</v>
      </c>
      <c r="C2321" s="207">
        <v>44183</v>
      </c>
      <c r="D2321" s="206" t="s">
        <v>4571</v>
      </c>
      <c r="E2321" s="206"/>
      <c r="F2321" s="206" t="s">
        <v>4596</v>
      </c>
      <c r="G2321" s="208" t="s">
        <v>1885</v>
      </c>
      <c r="H2321" s="313"/>
      <c r="I2321" s="209">
        <v>61186</v>
      </c>
      <c r="J2321" s="434">
        <f t="shared" si="38"/>
        <v>10359779</v>
      </c>
      <c r="K2321" s="212" t="s">
        <v>3267</v>
      </c>
    </row>
    <row r="2322" spans="1:242" hidden="1" x14ac:dyDescent="0.25">
      <c r="B2322" s="266">
        <v>615</v>
      </c>
      <c r="C2322" s="207">
        <v>44183</v>
      </c>
      <c r="D2322" s="206" t="s">
        <v>4572</v>
      </c>
      <c r="E2322" s="206"/>
      <c r="F2322" s="206" t="s">
        <v>4597</v>
      </c>
      <c r="G2322" s="208" t="s">
        <v>4218</v>
      </c>
      <c r="H2322" s="313"/>
      <c r="I2322" s="209">
        <v>767250</v>
      </c>
      <c r="J2322" s="434">
        <f t="shared" si="38"/>
        <v>9592529</v>
      </c>
      <c r="K2322" s="212" t="s">
        <v>3267</v>
      </c>
    </row>
    <row r="2323" spans="1:242" s="565" customFormat="1" hidden="1" x14ac:dyDescent="0.25">
      <c r="A2323" s="451"/>
      <c r="B2323" s="474">
        <v>616</v>
      </c>
      <c r="C2323" s="482">
        <v>44183</v>
      </c>
      <c r="D2323" s="377" t="s">
        <v>4598</v>
      </c>
      <c r="E2323" s="377" t="s">
        <v>4599</v>
      </c>
      <c r="F2323" s="377"/>
      <c r="G2323" s="437" t="s">
        <v>561</v>
      </c>
      <c r="H2323" s="310"/>
      <c r="I2323" s="586">
        <v>560000</v>
      </c>
      <c r="J2323" s="434">
        <f t="shared" si="38"/>
        <v>9032529</v>
      </c>
      <c r="K2323" s="440" t="s">
        <v>4663</v>
      </c>
      <c r="L2323" s="380"/>
      <c r="M2323" s="451"/>
      <c r="N2323" s="380"/>
      <c r="O2323" s="380"/>
      <c r="P2323" s="380"/>
      <c r="Q2323" s="380"/>
      <c r="R2323" s="380"/>
      <c r="S2323" s="380"/>
      <c r="T2323" s="380"/>
      <c r="U2323" s="380"/>
      <c r="V2323" s="380"/>
      <c r="W2323" s="380"/>
      <c r="X2323" s="380"/>
      <c r="Y2323" s="380"/>
      <c r="Z2323" s="380"/>
      <c r="AA2323" s="380"/>
      <c r="AB2323" s="380"/>
      <c r="AC2323" s="380"/>
      <c r="AD2323" s="380"/>
      <c r="AE2323" s="380"/>
      <c r="AF2323" s="380"/>
      <c r="AG2323" s="380"/>
      <c r="AH2323" s="380"/>
      <c r="AI2323" s="380"/>
      <c r="AJ2323" s="451"/>
      <c r="AK2323" s="451"/>
      <c r="AL2323" s="451"/>
      <c r="AM2323" s="451"/>
      <c r="AN2323" s="451"/>
      <c r="AO2323" s="451"/>
      <c r="AP2323" s="451"/>
      <c r="AQ2323" s="451"/>
      <c r="AR2323" s="451"/>
      <c r="AS2323" s="451"/>
      <c r="AT2323" s="451"/>
      <c r="AU2323" s="451"/>
      <c r="AV2323" s="451"/>
      <c r="AW2323" s="451"/>
      <c r="AX2323" s="451"/>
      <c r="AY2323" s="451"/>
      <c r="AZ2323" s="451"/>
      <c r="BA2323" s="451"/>
      <c r="BB2323" s="451"/>
      <c r="BC2323" s="451"/>
      <c r="BD2323" s="451"/>
      <c r="BE2323" s="451"/>
      <c r="BF2323" s="451"/>
      <c r="BG2323" s="451"/>
      <c r="BH2323" s="451"/>
      <c r="BI2323" s="451"/>
      <c r="BJ2323" s="451"/>
      <c r="BK2323" s="451"/>
      <c r="BL2323" s="451"/>
      <c r="BM2323" s="451"/>
      <c r="BN2323" s="451"/>
      <c r="BO2323" s="451"/>
      <c r="BP2323" s="451"/>
      <c r="BQ2323" s="451"/>
      <c r="BR2323" s="451"/>
      <c r="BS2323" s="451"/>
      <c r="BT2323" s="451"/>
      <c r="BU2323" s="451"/>
      <c r="BV2323" s="451"/>
      <c r="BW2323" s="451"/>
      <c r="BX2323" s="451"/>
      <c r="BY2323" s="451"/>
      <c r="BZ2323" s="451"/>
      <c r="CA2323" s="451"/>
      <c r="CB2323" s="451"/>
      <c r="CC2323" s="451"/>
      <c r="CD2323" s="451"/>
      <c r="CE2323" s="451"/>
      <c r="CF2323" s="451"/>
      <c r="CG2323" s="451"/>
      <c r="CH2323" s="451"/>
      <c r="CI2323" s="451"/>
      <c r="CJ2323" s="451"/>
      <c r="CK2323" s="451"/>
      <c r="CL2323" s="451"/>
      <c r="CM2323" s="451"/>
      <c r="CN2323" s="451"/>
      <c r="CO2323" s="451"/>
      <c r="CP2323" s="451"/>
      <c r="CQ2323" s="451"/>
      <c r="CR2323" s="451"/>
      <c r="CS2323" s="451"/>
      <c r="CT2323" s="451"/>
      <c r="CU2323" s="451"/>
      <c r="CV2323" s="451"/>
      <c r="CW2323" s="451"/>
      <c r="CX2323" s="451"/>
      <c r="CY2323" s="451"/>
      <c r="CZ2323" s="451"/>
      <c r="DA2323" s="451"/>
      <c r="DB2323" s="451"/>
      <c r="DC2323" s="451"/>
      <c r="DD2323" s="451"/>
      <c r="DE2323" s="451"/>
      <c r="DF2323" s="451"/>
      <c r="DG2323" s="451"/>
      <c r="DH2323" s="451"/>
      <c r="DI2323" s="451"/>
      <c r="DJ2323" s="451"/>
      <c r="DK2323" s="451"/>
      <c r="DL2323" s="451"/>
      <c r="DM2323" s="451"/>
      <c r="DN2323" s="451"/>
      <c r="DO2323" s="451"/>
      <c r="DP2323" s="451"/>
      <c r="DQ2323" s="451"/>
      <c r="DR2323" s="451"/>
      <c r="DS2323" s="451"/>
      <c r="DT2323" s="451"/>
      <c r="DU2323" s="451"/>
      <c r="DV2323" s="451"/>
      <c r="DW2323" s="451"/>
      <c r="DX2323" s="451"/>
      <c r="DY2323" s="451"/>
      <c r="DZ2323" s="451"/>
      <c r="EA2323" s="451"/>
      <c r="EB2323" s="451"/>
      <c r="EC2323" s="451"/>
      <c r="ED2323" s="451"/>
      <c r="EE2323" s="451"/>
      <c r="EF2323" s="451"/>
      <c r="EG2323" s="451"/>
      <c r="EH2323" s="451"/>
      <c r="EI2323" s="451"/>
      <c r="EJ2323" s="451"/>
      <c r="EK2323" s="451"/>
      <c r="EL2323" s="451"/>
      <c r="EM2323" s="451"/>
      <c r="EN2323" s="451"/>
      <c r="EO2323" s="451"/>
      <c r="EP2323" s="451"/>
      <c r="EQ2323" s="451"/>
      <c r="ER2323" s="451"/>
      <c r="ES2323" s="451"/>
      <c r="ET2323" s="451"/>
      <c r="EU2323" s="451"/>
      <c r="EV2323" s="451"/>
      <c r="EW2323" s="451"/>
      <c r="EX2323" s="451"/>
      <c r="EY2323" s="451"/>
      <c r="EZ2323" s="451"/>
      <c r="FA2323" s="451"/>
      <c r="FB2323" s="451"/>
      <c r="FC2323" s="451"/>
      <c r="FD2323" s="451"/>
      <c r="FE2323" s="451"/>
      <c r="FF2323" s="451"/>
      <c r="FG2323" s="451"/>
      <c r="FH2323" s="451"/>
      <c r="FI2323" s="451"/>
      <c r="FJ2323" s="451"/>
      <c r="FK2323" s="451"/>
      <c r="FL2323" s="451"/>
      <c r="FM2323" s="451"/>
      <c r="FN2323" s="451"/>
      <c r="FO2323" s="451"/>
      <c r="FP2323" s="451"/>
      <c r="FQ2323" s="451"/>
      <c r="FR2323" s="451"/>
      <c r="FS2323" s="451"/>
      <c r="FT2323" s="451"/>
      <c r="FU2323" s="451"/>
      <c r="FV2323" s="451"/>
      <c r="FW2323" s="451"/>
      <c r="FX2323" s="451"/>
      <c r="FY2323" s="451"/>
      <c r="FZ2323" s="451"/>
      <c r="GA2323" s="451"/>
      <c r="GB2323" s="451"/>
      <c r="GC2323" s="451"/>
      <c r="GD2323" s="451"/>
      <c r="GE2323" s="451"/>
      <c r="GF2323" s="451"/>
      <c r="GG2323" s="451"/>
      <c r="GH2323" s="451"/>
      <c r="GI2323" s="451"/>
      <c r="GJ2323" s="451"/>
      <c r="GK2323" s="451"/>
      <c r="GL2323" s="451"/>
      <c r="GM2323" s="451"/>
      <c r="GN2323" s="451"/>
      <c r="GO2323" s="451"/>
      <c r="GP2323" s="451"/>
      <c r="GQ2323" s="451"/>
      <c r="GR2323" s="451"/>
      <c r="GS2323" s="451"/>
      <c r="GT2323" s="451"/>
      <c r="GU2323" s="451"/>
      <c r="GV2323" s="451"/>
      <c r="GW2323" s="451"/>
      <c r="GX2323" s="451"/>
      <c r="GY2323" s="451"/>
      <c r="GZ2323" s="451"/>
      <c r="HA2323" s="451"/>
      <c r="HB2323" s="451"/>
      <c r="HC2323" s="451"/>
      <c r="HD2323" s="451"/>
      <c r="HE2323" s="451"/>
      <c r="HF2323" s="451"/>
      <c r="HG2323" s="451"/>
      <c r="HH2323" s="451"/>
      <c r="HI2323" s="451"/>
      <c r="HJ2323" s="451"/>
      <c r="HK2323" s="451"/>
      <c r="HL2323" s="451"/>
      <c r="HM2323" s="451"/>
      <c r="HN2323" s="451"/>
      <c r="HO2323" s="451"/>
      <c r="HP2323" s="451"/>
      <c r="HQ2323" s="451"/>
      <c r="HR2323" s="451"/>
      <c r="HS2323" s="451"/>
      <c r="HT2323" s="451"/>
      <c r="HU2323" s="451"/>
      <c r="HV2323" s="451"/>
      <c r="HW2323" s="451"/>
      <c r="HX2323" s="451"/>
      <c r="HY2323" s="451"/>
      <c r="HZ2323" s="451"/>
      <c r="IA2323" s="451"/>
      <c r="IB2323" s="451"/>
      <c r="IC2323" s="451"/>
      <c r="ID2323" s="451"/>
      <c r="IE2323" s="451"/>
      <c r="IF2323" s="451"/>
      <c r="IG2323" s="451"/>
      <c r="IH2323" s="451"/>
    </row>
    <row r="2324" spans="1:242" hidden="1" x14ac:dyDescent="0.25">
      <c r="B2324" s="266">
        <v>617</v>
      </c>
      <c r="C2324" s="207">
        <v>44183</v>
      </c>
      <c r="D2324" s="206" t="s">
        <v>4600</v>
      </c>
      <c r="E2324" s="206"/>
      <c r="F2324" s="206"/>
      <c r="G2324" s="208" t="s">
        <v>681</v>
      </c>
      <c r="H2324" s="313">
        <v>256000</v>
      </c>
      <c r="I2324" s="209"/>
      <c r="J2324" s="434">
        <f t="shared" si="38"/>
        <v>9288529</v>
      </c>
      <c r="K2324" s="212" t="s">
        <v>4282</v>
      </c>
    </row>
    <row r="2325" spans="1:242" hidden="1" x14ac:dyDescent="0.25">
      <c r="B2325" s="266">
        <v>618</v>
      </c>
      <c r="C2325" s="207">
        <v>44183</v>
      </c>
      <c r="D2325" s="206" t="s">
        <v>4248</v>
      </c>
      <c r="E2325" s="206"/>
      <c r="F2325" s="206" t="s">
        <v>4601</v>
      </c>
      <c r="G2325" s="208" t="s">
        <v>681</v>
      </c>
      <c r="H2325" s="313"/>
      <c r="I2325" s="209">
        <v>256000</v>
      </c>
      <c r="J2325" s="434">
        <f t="shared" si="38"/>
        <v>9032529</v>
      </c>
      <c r="K2325" s="212" t="s">
        <v>3267</v>
      </c>
    </row>
    <row r="2326" spans="1:242" hidden="1" x14ac:dyDescent="0.25">
      <c r="B2326" s="266">
        <v>619</v>
      </c>
      <c r="C2326" s="207">
        <v>44183</v>
      </c>
      <c r="D2326" s="206" t="s">
        <v>4605</v>
      </c>
      <c r="E2326" s="206"/>
      <c r="F2326" s="206" t="s">
        <v>4607</v>
      </c>
      <c r="G2326" s="208" t="s">
        <v>1885</v>
      </c>
      <c r="H2326" s="313"/>
      <c r="I2326" s="209">
        <v>55700</v>
      </c>
      <c r="J2326" s="434">
        <f t="shared" si="38"/>
        <v>8976829</v>
      </c>
      <c r="K2326" s="212" t="s">
        <v>3267</v>
      </c>
    </row>
    <row r="2327" spans="1:242" hidden="1" x14ac:dyDescent="0.25">
      <c r="B2327" s="266">
        <v>620</v>
      </c>
      <c r="C2327" s="207">
        <v>44183</v>
      </c>
      <c r="D2327" s="206" t="s">
        <v>4606</v>
      </c>
      <c r="E2327" s="206"/>
      <c r="F2327" s="206" t="s">
        <v>4608</v>
      </c>
      <c r="G2327" s="208" t="s">
        <v>1885</v>
      </c>
      <c r="H2327" s="313"/>
      <c r="I2327" s="581">
        <v>43600</v>
      </c>
      <c r="J2327" s="434">
        <f t="shared" si="38"/>
        <v>8933229</v>
      </c>
      <c r="K2327" s="212" t="s">
        <v>3267</v>
      </c>
    </row>
    <row r="2328" spans="1:242" hidden="1" x14ac:dyDescent="0.25">
      <c r="B2328" s="266">
        <v>621</v>
      </c>
      <c r="C2328" s="207">
        <v>44184</v>
      </c>
      <c r="D2328" s="206" t="s">
        <v>4609</v>
      </c>
      <c r="E2328" s="206"/>
      <c r="F2328" s="206" t="s">
        <v>4626</v>
      </c>
      <c r="G2328" s="208" t="s">
        <v>1816</v>
      </c>
      <c r="H2328" s="313"/>
      <c r="I2328" s="209">
        <v>750000</v>
      </c>
      <c r="J2328" s="434">
        <f t="shared" si="38"/>
        <v>8183229</v>
      </c>
      <c r="K2328" s="212" t="s">
        <v>3267</v>
      </c>
    </row>
    <row r="2329" spans="1:242" hidden="1" x14ac:dyDescent="0.25">
      <c r="B2329" s="266">
        <v>622</v>
      </c>
      <c r="C2329" s="207">
        <v>44184</v>
      </c>
      <c r="D2329" s="206" t="s">
        <v>4610</v>
      </c>
      <c r="E2329" s="206"/>
      <c r="F2329" s="206" t="s">
        <v>4627</v>
      </c>
      <c r="G2329" s="208" t="s">
        <v>1816</v>
      </c>
      <c r="H2329" s="313"/>
      <c r="I2329" s="209">
        <v>2006500</v>
      </c>
      <c r="J2329" s="434">
        <f t="shared" si="38"/>
        <v>6176729</v>
      </c>
      <c r="K2329" s="212" t="s">
        <v>3267</v>
      </c>
    </row>
    <row r="2330" spans="1:242" hidden="1" x14ac:dyDescent="0.25">
      <c r="B2330" s="266">
        <v>623</v>
      </c>
      <c r="C2330" s="207">
        <v>44184</v>
      </c>
      <c r="D2330" s="206" t="s">
        <v>4611</v>
      </c>
      <c r="E2330" s="206"/>
      <c r="F2330" s="206" t="s">
        <v>4628</v>
      </c>
      <c r="G2330" s="208" t="s">
        <v>343</v>
      </c>
      <c r="H2330" s="313"/>
      <c r="I2330" s="209">
        <v>500000</v>
      </c>
      <c r="J2330" s="434">
        <f t="shared" si="38"/>
        <v>5676729</v>
      </c>
      <c r="K2330" s="212" t="s">
        <v>3267</v>
      </c>
    </row>
    <row r="2331" spans="1:242" hidden="1" x14ac:dyDescent="0.25">
      <c r="B2331" s="266">
        <v>624</v>
      </c>
      <c r="C2331" s="207">
        <v>44184</v>
      </c>
      <c r="D2331" s="206" t="s">
        <v>4612</v>
      </c>
      <c r="E2331" s="206"/>
      <c r="F2331" s="206" t="s">
        <v>4629</v>
      </c>
      <c r="G2331" s="208" t="s">
        <v>651</v>
      </c>
      <c r="H2331" s="313"/>
      <c r="I2331" s="209">
        <v>131000</v>
      </c>
      <c r="J2331" s="434">
        <f t="shared" si="38"/>
        <v>5545729</v>
      </c>
      <c r="K2331" s="212" t="s">
        <v>3267</v>
      </c>
    </row>
    <row r="2332" spans="1:242" hidden="1" x14ac:dyDescent="0.25">
      <c r="B2332" s="266">
        <v>625</v>
      </c>
      <c r="C2332" s="207">
        <v>44186</v>
      </c>
      <c r="D2332" s="206" t="s">
        <v>4613</v>
      </c>
      <c r="E2332" s="206"/>
      <c r="F2332" s="206" t="s">
        <v>4630</v>
      </c>
      <c r="G2332" s="208" t="s">
        <v>787</v>
      </c>
      <c r="H2332" s="285"/>
      <c r="I2332" s="210">
        <v>1409400</v>
      </c>
      <c r="J2332" s="434">
        <f t="shared" si="38"/>
        <v>4136329</v>
      </c>
      <c r="K2332" s="212" t="s">
        <v>3267</v>
      </c>
    </row>
    <row r="2333" spans="1:242" s="566" customFormat="1" hidden="1" x14ac:dyDescent="0.25">
      <c r="A2333" s="488"/>
      <c r="B2333" s="491">
        <v>626</v>
      </c>
      <c r="C2333" s="207">
        <v>44186</v>
      </c>
      <c r="D2333" s="429" t="s">
        <v>4614</v>
      </c>
      <c r="E2333" s="429"/>
      <c r="F2333" s="429"/>
      <c r="G2333" s="430"/>
      <c r="H2333" s="427">
        <v>13726771</v>
      </c>
      <c r="I2333" s="431"/>
      <c r="J2333" s="444">
        <f t="shared" si="38"/>
        <v>17863100</v>
      </c>
      <c r="K2333" s="446" t="s">
        <v>3695</v>
      </c>
      <c r="L2333" s="530"/>
      <c r="M2333" s="488"/>
      <c r="N2333" s="530"/>
      <c r="O2333" s="530"/>
      <c r="P2333" s="530"/>
      <c r="Q2333" s="530"/>
      <c r="R2333" s="530"/>
      <c r="S2333" s="530"/>
      <c r="T2333" s="530"/>
      <c r="U2333" s="530"/>
      <c r="V2333" s="530"/>
      <c r="W2333" s="530"/>
      <c r="X2333" s="530"/>
      <c r="Y2333" s="530"/>
      <c r="Z2333" s="530"/>
      <c r="AA2333" s="530"/>
      <c r="AB2333" s="530"/>
      <c r="AC2333" s="530"/>
      <c r="AD2333" s="530"/>
      <c r="AE2333" s="530"/>
      <c r="AF2333" s="530"/>
      <c r="AG2333" s="530"/>
      <c r="AH2333" s="530"/>
      <c r="AI2333" s="530"/>
      <c r="AJ2333" s="488"/>
      <c r="AK2333" s="488"/>
      <c r="AL2333" s="488"/>
      <c r="AM2333" s="488"/>
      <c r="AN2333" s="488"/>
      <c r="AO2333" s="488"/>
      <c r="AP2333" s="488"/>
      <c r="AQ2333" s="488"/>
      <c r="AR2333" s="488"/>
      <c r="AS2333" s="488"/>
      <c r="AT2333" s="488"/>
      <c r="AU2333" s="488"/>
      <c r="AV2333" s="488"/>
      <c r="AW2333" s="488"/>
      <c r="AX2333" s="488"/>
      <c r="AY2333" s="488"/>
      <c r="AZ2333" s="488"/>
      <c r="BA2333" s="488"/>
      <c r="BB2333" s="488"/>
      <c r="BC2333" s="488"/>
      <c r="BD2333" s="488"/>
      <c r="BE2333" s="488"/>
      <c r="BF2333" s="488"/>
      <c r="BG2333" s="488"/>
      <c r="BH2333" s="488"/>
      <c r="BI2333" s="488"/>
      <c r="BJ2333" s="488"/>
      <c r="BK2333" s="488"/>
      <c r="BL2333" s="488"/>
      <c r="BM2333" s="488"/>
      <c r="BN2333" s="488"/>
      <c r="BO2333" s="488"/>
      <c r="BP2333" s="488"/>
      <c r="BQ2333" s="488"/>
      <c r="BR2333" s="488"/>
      <c r="BS2333" s="488"/>
      <c r="BT2333" s="488"/>
      <c r="BU2333" s="488"/>
      <c r="BV2333" s="488"/>
      <c r="BW2333" s="488"/>
      <c r="BX2333" s="488"/>
      <c r="BY2333" s="488"/>
      <c r="BZ2333" s="488"/>
      <c r="CA2333" s="488"/>
      <c r="CB2333" s="488"/>
      <c r="CC2333" s="488"/>
      <c r="CD2333" s="488"/>
      <c r="CE2333" s="488"/>
      <c r="CF2333" s="488"/>
      <c r="CG2333" s="488"/>
      <c r="CH2333" s="488"/>
      <c r="CI2333" s="488"/>
      <c r="CJ2333" s="488"/>
      <c r="CK2333" s="488"/>
      <c r="CL2333" s="488"/>
      <c r="CM2333" s="488"/>
      <c r="CN2333" s="488"/>
      <c r="CO2333" s="488"/>
      <c r="CP2333" s="488"/>
      <c r="CQ2333" s="488"/>
      <c r="CR2333" s="488"/>
      <c r="CS2333" s="488"/>
      <c r="CT2333" s="488"/>
      <c r="CU2333" s="488"/>
      <c r="CV2333" s="488"/>
      <c r="CW2333" s="488"/>
      <c r="CX2333" s="488"/>
      <c r="CY2333" s="488"/>
      <c r="CZ2333" s="488"/>
      <c r="DA2333" s="488"/>
      <c r="DB2333" s="488"/>
      <c r="DC2333" s="488"/>
      <c r="DD2333" s="488"/>
      <c r="DE2333" s="488"/>
      <c r="DF2333" s="488"/>
      <c r="DG2333" s="488"/>
      <c r="DH2333" s="488"/>
      <c r="DI2333" s="488"/>
      <c r="DJ2333" s="488"/>
      <c r="DK2333" s="488"/>
      <c r="DL2333" s="488"/>
      <c r="DM2333" s="488"/>
      <c r="DN2333" s="488"/>
      <c r="DO2333" s="488"/>
      <c r="DP2333" s="488"/>
      <c r="DQ2333" s="488"/>
      <c r="DR2333" s="488"/>
      <c r="DS2333" s="488"/>
      <c r="DT2333" s="488"/>
      <c r="DU2333" s="488"/>
      <c r="DV2333" s="488"/>
      <c r="DW2333" s="488"/>
      <c r="DX2333" s="488"/>
      <c r="DY2333" s="488"/>
      <c r="DZ2333" s="488"/>
      <c r="EA2333" s="488"/>
      <c r="EB2333" s="488"/>
      <c r="EC2333" s="488"/>
      <c r="ED2333" s="488"/>
      <c r="EE2333" s="488"/>
      <c r="EF2333" s="488"/>
      <c r="EG2333" s="488"/>
      <c r="EH2333" s="488"/>
      <c r="EI2333" s="488"/>
      <c r="EJ2333" s="488"/>
      <c r="EK2333" s="488"/>
      <c r="EL2333" s="488"/>
      <c r="EM2333" s="488"/>
      <c r="EN2333" s="488"/>
      <c r="EO2333" s="488"/>
      <c r="EP2333" s="488"/>
      <c r="EQ2333" s="488"/>
      <c r="ER2333" s="488"/>
      <c r="ES2333" s="488"/>
      <c r="ET2333" s="488"/>
      <c r="EU2333" s="488"/>
      <c r="EV2333" s="488"/>
      <c r="EW2333" s="488"/>
      <c r="EX2333" s="488"/>
      <c r="EY2333" s="488"/>
      <c r="EZ2333" s="488"/>
      <c r="FA2333" s="488"/>
      <c r="FB2333" s="488"/>
      <c r="FC2333" s="488"/>
      <c r="FD2333" s="488"/>
      <c r="FE2333" s="488"/>
      <c r="FF2333" s="488"/>
      <c r="FG2333" s="488"/>
      <c r="FH2333" s="488"/>
      <c r="FI2333" s="488"/>
      <c r="FJ2333" s="488"/>
      <c r="FK2333" s="488"/>
      <c r="FL2333" s="488"/>
      <c r="FM2333" s="488"/>
      <c r="FN2333" s="488"/>
      <c r="FO2333" s="488"/>
      <c r="FP2333" s="488"/>
      <c r="FQ2333" s="488"/>
      <c r="FR2333" s="488"/>
      <c r="FS2333" s="488"/>
      <c r="FT2333" s="488"/>
      <c r="FU2333" s="488"/>
      <c r="FV2333" s="488"/>
      <c r="FW2333" s="488"/>
      <c r="FX2333" s="488"/>
      <c r="FY2333" s="488"/>
      <c r="FZ2333" s="488"/>
      <c r="GA2333" s="488"/>
      <c r="GB2333" s="488"/>
      <c r="GC2333" s="488"/>
      <c r="GD2333" s="488"/>
      <c r="GE2333" s="488"/>
      <c r="GF2333" s="488"/>
      <c r="GG2333" s="488"/>
      <c r="GH2333" s="488"/>
      <c r="GI2333" s="488"/>
      <c r="GJ2333" s="488"/>
      <c r="GK2333" s="488"/>
      <c r="GL2333" s="488"/>
      <c r="GM2333" s="488"/>
      <c r="GN2333" s="488"/>
      <c r="GO2333" s="488"/>
      <c r="GP2333" s="488"/>
      <c r="GQ2333" s="488"/>
      <c r="GR2333" s="488"/>
      <c r="GS2333" s="488"/>
      <c r="GT2333" s="488"/>
      <c r="GU2333" s="488"/>
      <c r="GV2333" s="488"/>
      <c r="GW2333" s="488"/>
      <c r="GX2333" s="488"/>
      <c r="GY2333" s="488"/>
      <c r="GZ2333" s="488"/>
      <c r="HA2333" s="488"/>
      <c r="HB2333" s="488"/>
      <c r="HC2333" s="488"/>
      <c r="HD2333" s="488"/>
      <c r="HE2333" s="488"/>
      <c r="HF2333" s="488"/>
      <c r="HG2333" s="488"/>
      <c r="HH2333" s="488"/>
      <c r="HI2333" s="488"/>
      <c r="HJ2333" s="488"/>
      <c r="HK2333" s="488"/>
      <c r="HL2333" s="488"/>
      <c r="HM2333" s="488"/>
      <c r="HN2333" s="488"/>
      <c r="HO2333" s="488"/>
      <c r="HP2333" s="488"/>
      <c r="HQ2333" s="488"/>
      <c r="HR2333" s="488"/>
      <c r="HS2333" s="488"/>
      <c r="HT2333" s="488"/>
      <c r="HU2333" s="488"/>
      <c r="HV2333" s="488"/>
      <c r="HW2333" s="488"/>
      <c r="HX2333" s="488"/>
      <c r="HY2333" s="488"/>
      <c r="HZ2333" s="488"/>
      <c r="IA2333" s="488"/>
      <c r="IB2333" s="488"/>
      <c r="IC2333" s="488"/>
      <c r="ID2333" s="488"/>
      <c r="IE2333" s="488"/>
      <c r="IF2333" s="488"/>
      <c r="IG2333" s="488"/>
      <c r="IH2333" s="488"/>
    </row>
    <row r="2334" spans="1:242" hidden="1" x14ac:dyDescent="0.25">
      <c r="B2334" s="266">
        <v>627</v>
      </c>
      <c r="C2334" s="207">
        <v>44187</v>
      </c>
      <c r="D2334" s="206" t="s">
        <v>4010</v>
      </c>
      <c r="E2334" s="206"/>
      <c r="F2334" s="206" t="s">
        <v>4631</v>
      </c>
      <c r="G2334" s="208" t="s">
        <v>1885</v>
      </c>
      <c r="H2334" s="285"/>
      <c r="I2334" s="210">
        <v>38000</v>
      </c>
      <c r="J2334" s="434">
        <f t="shared" si="38"/>
        <v>17825100</v>
      </c>
      <c r="K2334" s="212" t="s">
        <v>3267</v>
      </c>
    </row>
    <row r="2335" spans="1:242" hidden="1" x14ac:dyDescent="0.25">
      <c r="B2335" s="266">
        <v>628</v>
      </c>
      <c r="C2335" s="207">
        <v>44187</v>
      </c>
      <c r="D2335" s="206" t="s">
        <v>4615</v>
      </c>
      <c r="E2335" s="206"/>
      <c r="F2335" s="206"/>
      <c r="G2335" s="208" t="s">
        <v>2320</v>
      </c>
      <c r="H2335" s="313">
        <v>1100000</v>
      </c>
      <c r="I2335" s="209"/>
      <c r="J2335" s="434">
        <f t="shared" si="38"/>
        <v>18925100</v>
      </c>
      <c r="K2335" s="212" t="s">
        <v>4645</v>
      </c>
    </row>
    <row r="2336" spans="1:242" hidden="1" x14ac:dyDescent="0.25">
      <c r="B2336" s="266">
        <v>629</v>
      </c>
      <c r="C2336" s="207">
        <v>44187</v>
      </c>
      <c r="D2336" s="206" t="s">
        <v>4616</v>
      </c>
      <c r="E2336" s="206"/>
      <c r="F2336" s="206" t="s">
        <v>4632</v>
      </c>
      <c r="G2336" s="208" t="s">
        <v>2320</v>
      </c>
      <c r="H2336" s="313"/>
      <c r="I2336" s="209">
        <v>456000</v>
      </c>
      <c r="J2336" s="434">
        <f t="shared" si="38"/>
        <v>18469100</v>
      </c>
      <c r="K2336" s="212" t="s">
        <v>3267</v>
      </c>
    </row>
    <row r="2337" spans="1:242" hidden="1" x14ac:dyDescent="0.25">
      <c r="B2337" s="266">
        <v>630</v>
      </c>
      <c r="C2337" s="207">
        <v>44187</v>
      </c>
      <c r="D2337" s="206" t="s">
        <v>4617</v>
      </c>
      <c r="E2337" s="206"/>
      <c r="F2337" s="206" t="s">
        <v>4633</v>
      </c>
      <c r="G2337" s="208" t="s">
        <v>2320</v>
      </c>
      <c r="H2337" s="313"/>
      <c r="I2337" s="209">
        <v>821000</v>
      </c>
      <c r="J2337" s="434">
        <f t="shared" si="38"/>
        <v>17648100</v>
      </c>
      <c r="K2337" s="212" t="s">
        <v>3267</v>
      </c>
    </row>
    <row r="2338" spans="1:242" hidden="1" x14ac:dyDescent="0.25">
      <c r="B2338" s="266">
        <v>631</v>
      </c>
      <c r="C2338" s="207">
        <v>44188</v>
      </c>
      <c r="D2338" s="206" t="s">
        <v>4618</v>
      </c>
      <c r="E2338" s="206"/>
      <c r="F2338" s="206" t="s">
        <v>4634</v>
      </c>
      <c r="G2338" s="208" t="s">
        <v>3138</v>
      </c>
      <c r="H2338" s="313"/>
      <c r="I2338" s="209">
        <v>896000</v>
      </c>
      <c r="J2338" s="434">
        <f t="shared" si="38"/>
        <v>16752100</v>
      </c>
      <c r="K2338" s="212" t="s">
        <v>3267</v>
      </c>
    </row>
    <row r="2339" spans="1:242" hidden="1" x14ac:dyDescent="0.25">
      <c r="B2339" s="266">
        <v>632</v>
      </c>
      <c r="C2339" s="207">
        <v>44188</v>
      </c>
      <c r="D2339" s="206" t="s">
        <v>4619</v>
      </c>
      <c r="E2339" s="206"/>
      <c r="F2339" s="206" t="s">
        <v>4635</v>
      </c>
      <c r="G2339" s="208" t="s">
        <v>3138</v>
      </c>
      <c r="H2339" s="313"/>
      <c r="I2339" s="209">
        <v>1980854</v>
      </c>
      <c r="J2339" s="434">
        <f t="shared" si="38"/>
        <v>14771246</v>
      </c>
      <c r="K2339" s="212" t="s">
        <v>3267</v>
      </c>
    </row>
    <row r="2340" spans="1:242" hidden="1" x14ac:dyDescent="0.25">
      <c r="B2340" s="266">
        <v>633</v>
      </c>
      <c r="C2340" s="207">
        <v>44188</v>
      </c>
      <c r="D2340" s="206" t="s">
        <v>4620</v>
      </c>
      <c r="E2340" s="206"/>
      <c r="F2340" s="206" t="s">
        <v>4636</v>
      </c>
      <c r="G2340" s="208" t="s">
        <v>1885</v>
      </c>
      <c r="H2340" s="313"/>
      <c r="I2340" s="209">
        <v>64500</v>
      </c>
      <c r="J2340" s="434">
        <f t="shared" si="38"/>
        <v>14706746</v>
      </c>
      <c r="K2340" s="212" t="s">
        <v>3267</v>
      </c>
    </row>
    <row r="2341" spans="1:242" hidden="1" x14ac:dyDescent="0.25">
      <c r="B2341" s="266">
        <v>634</v>
      </c>
      <c r="C2341" s="207">
        <v>44189</v>
      </c>
      <c r="D2341" s="206" t="s">
        <v>4621</v>
      </c>
      <c r="E2341" s="206"/>
      <c r="F2341" s="206" t="s">
        <v>4637</v>
      </c>
      <c r="G2341" s="208" t="s">
        <v>1885</v>
      </c>
      <c r="H2341" s="313"/>
      <c r="I2341" s="209">
        <v>45800</v>
      </c>
      <c r="J2341" s="434">
        <f t="shared" si="38"/>
        <v>14660946</v>
      </c>
      <c r="K2341" s="212" t="s">
        <v>3267</v>
      </c>
    </row>
    <row r="2342" spans="1:242" hidden="1" x14ac:dyDescent="0.25">
      <c r="B2342" s="266">
        <v>635</v>
      </c>
      <c r="C2342" s="207">
        <v>44189</v>
      </c>
      <c r="D2342" s="206" t="s">
        <v>4622</v>
      </c>
      <c r="E2342" s="206"/>
      <c r="F2342" s="206" t="s">
        <v>4638</v>
      </c>
      <c r="G2342" s="208" t="s">
        <v>1885</v>
      </c>
      <c r="H2342" s="313"/>
      <c r="I2342" s="209">
        <v>46800</v>
      </c>
      <c r="J2342" s="434">
        <f t="shared" si="38"/>
        <v>14614146</v>
      </c>
      <c r="K2342" s="212" t="s">
        <v>3267</v>
      </c>
    </row>
    <row r="2343" spans="1:242" hidden="1" x14ac:dyDescent="0.25">
      <c r="B2343" s="266">
        <v>636</v>
      </c>
      <c r="C2343" s="207">
        <v>44189</v>
      </c>
      <c r="D2343" s="206" t="s">
        <v>4623</v>
      </c>
      <c r="E2343" s="206"/>
      <c r="F2343" s="206" t="s">
        <v>4639</v>
      </c>
      <c r="G2343" s="208" t="s">
        <v>3592</v>
      </c>
      <c r="H2343" s="313"/>
      <c r="I2343" s="209">
        <v>482000</v>
      </c>
      <c r="J2343" s="434">
        <f t="shared" si="38"/>
        <v>14132146</v>
      </c>
      <c r="K2343" s="212" t="s">
        <v>3267</v>
      </c>
    </row>
    <row r="2344" spans="1:242" hidden="1" x14ac:dyDescent="0.25">
      <c r="B2344" s="266">
        <v>637</v>
      </c>
      <c r="C2344" s="207">
        <v>44189</v>
      </c>
      <c r="D2344" s="206" t="s">
        <v>4625</v>
      </c>
      <c r="E2344" s="206"/>
      <c r="F2344" s="206" t="s">
        <v>4640</v>
      </c>
      <c r="G2344" s="208" t="s">
        <v>3592</v>
      </c>
      <c r="H2344" s="313"/>
      <c r="I2344" s="209">
        <v>345114</v>
      </c>
      <c r="J2344" s="434">
        <f t="shared" si="38"/>
        <v>13787032</v>
      </c>
      <c r="K2344" s="212" t="s">
        <v>3267</v>
      </c>
    </row>
    <row r="2345" spans="1:242" hidden="1" x14ac:dyDescent="0.25">
      <c r="B2345" s="266">
        <v>638</v>
      </c>
      <c r="C2345" s="207">
        <v>44189</v>
      </c>
      <c r="D2345" s="206" t="s">
        <v>4624</v>
      </c>
      <c r="E2345" s="206"/>
      <c r="F2345" s="206" t="s">
        <v>4641</v>
      </c>
      <c r="G2345" s="208" t="s">
        <v>3592</v>
      </c>
      <c r="H2345" s="313"/>
      <c r="I2345" s="209">
        <v>542000</v>
      </c>
      <c r="J2345" s="434">
        <f t="shared" si="38"/>
        <v>13245032</v>
      </c>
      <c r="K2345" s="212" t="s">
        <v>3267</v>
      </c>
    </row>
    <row r="2346" spans="1:242" hidden="1" x14ac:dyDescent="0.25">
      <c r="B2346" s="266">
        <v>639</v>
      </c>
      <c r="C2346" s="207">
        <v>44189</v>
      </c>
      <c r="D2346" s="206" t="s">
        <v>4642</v>
      </c>
      <c r="E2346" s="206" t="s">
        <v>4643</v>
      </c>
      <c r="F2346" s="206" t="s">
        <v>4670</v>
      </c>
      <c r="G2346" s="208" t="s">
        <v>1885</v>
      </c>
      <c r="H2346" s="313"/>
      <c r="I2346" s="475">
        <v>450000</v>
      </c>
      <c r="J2346" s="434">
        <f t="shared" si="38"/>
        <v>12795032</v>
      </c>
      <c r="K2346" s="212" t="s">
        <v>4672</v>
      </c>
    </row>
    <row r="2347" spans="1:242" hidden="1" x14ac:dyDescent="0.25">
      <c r="B2347" s="266">
        <v>640</v>
      </c>
      <c r="C2347" s="207">
        <v>44191</v>
      </c>
      <c r="D2347" s="206" t="s">
        <v>4646</v>
      </c>
      <c r="E2347" s="206" t="s">
        <v>4669</v>
      </c>
      <c r="F2347" s="206" t="s">
        <v>4673</v>
      </c>
      <c r="G2347" s="208" t="s">
        <v>1885</v>
      </c>
      <c r="H2347" s="313"/>
      <c r="I2347" s="209">
        <v>300000</v>
      </c>
      <c r="J2347" s="434">
        <f t="shared" si="38"/>
        <v>12495032</v>
      </c>
      <c r="K2347" s="212" t="s">
        <v>4690</v>
      </c>
    </row>
    <row r="2348" spans="1:242" hidden="1" x14ac:dyDescent="0.25">
      <c r="B2348" s="266">
        <v>641</v>
      </c>
      <c r="C2348" s="207">
        <v>44191</v>
      </c>
      <c r="D2348" s="206" t="s">
        <v>4647</v>
      </c>
      <c r="E2348" s="206"/>
      <c r="F2348" s="206" t="s">
        <v>4674</v>
      </c>
      <c r="G2348" s="208" t="s">
        <v>343</v>
      </c>
      <c r="H2348" s="313"/>
      <c r="I2348" s="209">
        <v>350000</v>
      </c>
      <c r="J2348" s="434">
        <f t="shared" si="38"/>
        <v>12145032</v>
      </c>
      <c r="K2348" s="212" t="s">
        <v>3267</v>
      </c>
    </row>
    <row r="2349" spans="1:242" hidden="1" x14ac:dyDescent="0.25">
      <c r="B2349" s="266">
        <v>642</v>
      </c>
      <c r="C2349" s="207">
        <v>44191</v>
      </c>
      <c r="D2349" s="206" t="s">
        <v>4648</v>
      </c>
      <c r="E2349" s="206"/>
      <c r="F2349" s="206" t="s">
        <v>4675</v>
      </c>
      <c r="G2349" s="208" t="s">
        <v>787</v>
      </c>
      <c r="H2349" s="313"/>
      <c r="I2349" s="209">
        <v>1308292</v>
      </c>
      <c r="J2349" s="434">
        <f t="shared" si="38"/>
        <v>10836740</v>
      </c>
      <c r="K2349" s="212" t="s">
        <v>3267</v>
      </c>
    </row>
    <row r="2350" spans="1:242" s="566" customFormat="1" hidden="1" x14ac:dyDescent="0.25">
      <c r="A2350" s="488"/>
      <c r="B2350" s="266">
        <v>643</v>
      </c>
      <c r="C2350" s="428">
        <v>44193</v>
      </c>
      <c r="D2350" s="429" t="s">
        <v>4649</v>
      </c>
      <c r="E2350" s="429"/>
      <c r="F2350" s="429"/>
      <c r="G2350" s="430"/>
      <c r="H2350" s="577">
        <v>10514968</v>
      </c>
      <c r="I2350" s="209"/>
      <c r="J2350" s="434">
        <f t="shared" si="38"/>
        <v>21351708</v>
      </c>
      <c r="K2350" s="446"/>
      <c r="L2350" s="530"/>
      <c r="M2350" s="488"/>
      <c r="N2350" s="530"/>
      <c r="O2350" s="530"/>
      <c r="P2350" s="530"/>
      <c r="Q2350" s="530"/>
      <c r="R2350" s="530"/>
      <c r="S2350" s="530"/>
      <c r="T2350" s="530"/>
      <c r="U2350" s="530"/>
      <c r="V2350" s="530"/>
      <c r="W2350" s="530"/>
      <c r="X2350" s="530"/>
      <c r="Y2350" s="530"/>
      <c r="Z2350" s="530"/>
      <c r="AA2350" s="530"/>
      <c r="AB2350" s="530"/>
      <c r="AC2350" s="530"/>
      <c r="AD2350" s="530"/>
      <c r="AE2350" s="530"/>
      <c r="AF2350" s="530"/>
      <c r="AG2350" s="530"/>
      <c r="AH2350" s="530"/>
      <c r="AI2350" s="530"/>
      <c r="AJ2350" s="488"/>
      <c r="AK2350" s="488"/>
      <c r="AL2350" s="488"/>
      <c r="AM2350" s="488"/>
      <c r="AN2350" s="488"/>
      <c r="AO2350" s="488"/>
      <c r="AP2350" s="488"/>
      <c r="AQ2350" s="488"/>
      <c r="AR2350" s="488"/>
      <c r="AS2350" s="488"/>
      <c r="AT2350" s="488"/>
      <c r="AU2350" s="488"/>
      <c r="AV2350" s="488"/>
      <c r="AW2350" s="488"/>
      <c r="AX2350" s="488"/>
      <c r="AY2350" s="488"/>
      <c r="AZ2350" s="488"/>
      <c r="BA2350" s="488"/>
      <c r="BB2350" s="488"/>
      <c r="BC2350" s="488"/>
      <c r="BD2350" s="488"/>
      <c r="BE2350" s="488"/>
      <c r="BF2350" s="488"/>
      <c r="BG2350" s="488"/>
      <c r="BH2350" s="488"/>
      <c r="BI2350" s="488"/>
      <c r="BJ2350" s="488"/>
      <c r="BK2350" s="488"/>
      <c r="BL2350" s="488"/>
      <c r="BM2350" s="488"/>
      <c r="BN2350" s="488"/>
      <c r="BO2350" s="488"/>
      <c r="BP2350" s="488"/>
      <c r="BQ2350" s="488"/>
      <c r="BR2350" s="488"/>
      <c r="BS2350" s="488"/>
      <c r="BT2350" s="488"/>
      <c r="BU2350" s="488"/>
      <c r="BV2350" s="488"/>
      <c r="BW2350" s="488"/>
      <c r="BX2350" s="488"/>
      <c r="BY2350" s="488"/>
      <c r="BZ2350" s="488"/>
      <c r="CA2350" s="488"/>
      <c r="CB2350" s="488"/>
      <c r="CC2350" s="488"/>
      <c r="CD2350" s="488"/>
      <c r="CE2350" s="488"/>
      <c r="CF2350" s="488"/>
      <c r="CG2350" s="488"/>
      <c r="CH2350" s="488"/>
      <c r="CI2350" s="488"/>
      <c r="CJ2350" s="488"/>
      <c r="CK2350" s="488"/>
      <c r="CL2350" s="488"/>
      <c r="CM2350" s="488"/>
      <c r="CN2350" s="488"/>
      <c r="CO2350" s="488"/>
      <c r="CP2350" s="488"/>
      <c r="CQ2350" s="488"/>
      <c r="CR2350" s="488"/>
      <c r="CS2350" s="488"/>
      <c r="CT2350" s="488"/>
      <c r="CU2350" s="488"/>
      <c r="CV2350" s="488"/>
      <c r="CW2350" s="488"/>
      <c r="CX2350" s="488"/>
      <c r="CY2350" s="488"/>
      <c r="CZ2350" s="488"/>
      <c r="DA2350" s="488"/>
      <c r="DB2350" s="488"/>
      <c r="DC2350" s="488"/>
      <c r="DD2350" s="488"/>
      <c r="DE2350" s="488"/>
      <c r="DF2350" s="488"/>
      <c r="DG2350" s="488"/>
      <c r="DH2350" s="488"/>
      <c r="DI2350" s="488"/>
      <c r="DJ2350" s="488"/>
      <c r="DK2350" s="488"/>
      <c r="DL2350" s="488"/>
      <c r="DM2350" s="488"/>
      <c r="DN2350" s="488"/>
      <c r="DO2350" s="488"/>
      <c r="DP2350" s="488"/>
      <c r="DQ2350" s="488"/>
      <c r="DR2350" s="488"/>
      <c r="DS2350" s="488"/>
      <c r="DT2350" s="488"/>
      <c r="DU2350" s="488"/>
      <c r="DV2350" s="488"/>
      <c r="DW2350" s="488"/>
      <c r="DX2350" s="488"/>
      <c r="DY2350" s="488"/>
      <c r="DZ2350" s="488"/>
      <c r="EA2350" s="488"/>
      <c r="EB2350" s="488"/>
      <c r="EC2350" s="488"/>
      <c r="ED2350" s="488"/>
      <c r="EE2350" s="488"/>
      <c r="EF2350" s="488"/>
      <c r="EG2350" s="488"/>
      <c r="EH2350" s="488"/>
      <c r="EI2350" s="488"/>
      <c r="EJ2350" s="488"/>
      <c r="EK2350" s="488"/>
      <c r="EL2350" s="488"/>
      <c r="EM2350" s="488"/>
      <c r="EN2350" s="488"/>
      <c r="EO2350" s="488"/>
      <c r="EP2350" s="488"/>
      <c r="EQ2350" s="488"/>
      <c r="ER2350" s="488"/>
      <c r="ES2350" s="488"/>
      <c r="ET2350" s="488"/>
      <c r="EU2350" s="488"/>
      <c r="EV2350" s="488"/>
      <c r="EW2350" s="488"/>
      <c r="EX2350" s="488"/>
      <c r="EY2350" s="488"/>
      <c r="EZ2350" s="488"/>
      <c r="FA2350" s="488"/>
      <c r="FB2350" s="488"/>
      <c r="FC2350" s="488"/>
      <c r="FD2350" s="488"/>
      <c r="FE2350" s="488"/>
      <c r="FF2350" s="488"/>
      <c r="FG2350" s="488"/>
      <c r="FH2350" s="488"/>
      <c r="FI2350" s="488"/>
      <c r="FJ2350" s="488"/>
      <c r="FK2350" s="488"/>
      <c r="FL2350" s="488"/>
      <c r="FM2350" s="488"/>
      <c r="FN2350" s="488"/>
      <c r="FO2350" s="488"/>
      <c r="FP2350" s="488"/>
      <c r="FQ2350" s="488"/>
      <c r="FR2350" s="488"/>
      <c r="FS2350" s="488"/>
      <c r="FT2350" s="488"/>
      <c r="FU2350" s="488"/>
      <c r="FV2350" s="488"/>
      <c r="FW2350" s="488"/>
      <c r="FX2350" s="488"/>
      <c r="FY2350" s="488"/>
      <c r="FZ2350" s="488"/>
      <c r="GA2350" s="488"/>
      <c r="GB2350" s="488"/>
      <c r="GC2350" s="488"/>
      <c r="GD2350" s="488"/>
      <c r="GE2350" s="488"/>
      <c r="GF2350" s="488"/>
      <c r="GG2350" s="488"/>
      <c r="GH2350" s="488"/>
      <c r="GI2350" s="488"/>
      <c r="GJ2350" s="488"/>
      <c r="GK2350" s="488"/>
      <c r="GL2350" s="488"/>
      <c r="GM2350" s="488"/>
      <c r="GN2350" s="488"/>
      <c r="GO2350" s="488"/>
      <c r="GP2350" s="488"/>
      <c r="GQ2350" s="488"/>
      <c r="GR2350" s="488"/>
      <c r="GS2350" s="488"/>
      <c r="GT2350" s="488"/>
      <c r="GU2350" s="488"/>
      <c r="GV2350" s="488"/>
      <c r="GW2350" s="488"/>
      <c r="GX2350" s="488"/>
      <c r="GY2350" s="488"/>
      <c r="GZ2350" s="488"/>
      <c r="HA2350" s="488"/>
      <c r="HB2350" s="488"/>
      <c r="HC2350" s="488"/>
      <c r="HD2350" s="488"/>
      <c r="HE2350" s="488"/>
      <c r="HF2350" s="488"/>
      <c r="HG2350" s="488"/>
      <c r="HH2350" s="488"/>
      <c r="HI2350" s="488"/>
      <c r="HJ2350" s="488"/>
      <c r="HK2350" s="488"/>
      <c r="HL2350" s="488"/>
      <c r="HM2350" s="488"/>
      <c r="HN2350" s="488"/>
      <c r="HO2350" s="488"/>
      <c r="HP2350" s="488"/>
      <c r="HQ2350" s="488"/>
      <c r="HR2350" s="488"/>
      <c r="HS2350" s="488"/>
      <c r="HT2350" s="488"/>
      <c r="HU2350" s="488"/>
      <c r="HV2350" s="488"/>
      <c r="HW2350" s="488"/>
      <c r="HX2350" s="488"/>
      <c r="HY2350" s="488"/>
      <c r="HZ2350" s="488"/>
      <c r="IA2350" s="488"/>
      <c r="IB2350" s="488"/>
      <c r="IC2350" s="488"/>
      <c r="ID2350" s="488"/>
      <c r="IE2350" s="488"/>
      <c r="IF2350" s="488"/>
      <c r="IG2350" s="488"/>
      <c r="IH2350" s="488"/>
    </row>
    <row r="2351" spans="1:242" s="566" customFormat="1" hidden="1" x14ac:dyDescent="0.25">
      <c r="A2351" s="488"/>
      <c r="B2351" s="266">
        <v>644</v>
      </c>
      <c r="C2351" s="207">
        <v>44193</v>
      </c>
      <c r="D2351" s="206" t="s">
        <v>4664</v>
      </c>
      <c r="E2351" s="429"/>
      <c r="F2351" s="429"/>
      <c r="G2351" s="430" t="s">
        <v>561</v>
      </c>
      <c r="H2351" s="313">
        <v>680000</v>
      </c>
      <c r="I2351" s="209"/>
      <c r="J2351" s="434">
        <f t="shared" si="38"/>
        <v>22031708</v>
      </c>
      <c r="K2351" s="212" t="s">
        <v>4691</v>
      </c>
      <c r="L2351" s="530"/>
      <c r="M2351" s="488"/>
      <c r="N2351" s="530"/>
      <c r="O2351" s="530"/>
      <c r="P2351" s="530"/>
      <c r="Q2351" s="530"/>
      <c r="R2351" s="530"/>
      <c r="S2351" s="530"/>
      <c r="T2351" s="530"/>
      <c r="U2351" s="530"/>
      <c r="V2351" s="530"/>
      <c r="W2351" s="530"/>
      <c r="X2351" s="530"/>
      <c r="Y2351" s="530"/>
      <c r="Z2351" s="530"/>
      <c r="AA2351" s="530"/>
      <c r="AB2351" s="530"/>
      <c r="AC2351" s="530"/>
      <c r="AD2351" s="530"/>
      <c r="AE2351" s="530"/>
      <c r="AF2351" s="530"/>
      <c r="AG2351" s="530"/>
      <c r="AH2351" s="530"/>
      <c r="AI2351" s="530"/>
      <c r="AJ2351" s="488"/>
      <c r="AK2351" s="488"/>
      <c r="AL2351" s="488"/>
      <c r="AM2351" s="488"/>
      <c r="AN2351" s="488"/>
      <c r="AO2351" s="488"/>
      <c r="AP2351" s="488"/>
      <c r="AQ2351" s="488"/>
      <c r="AR2351" s="488"/>
      <c r="AS2351" s="488"/>
      <c r="AT2351" s="488"/>
      <c r="AU2351" s="488"/>
      <c r="AV2351" s="488"/>
      <c r="AW2351" s="488"/>
      <c r="AX2351" s="488"/>
      <c r="AY2351" s="488"/>
      <c r="AZ2351" s="488"/>
      <c r="BA2351" s="488"/>
      <c r="BB2351" s="488"/>
      <c r="BC2351" s="488"/>
      <c r="BD2351" s="488"/>
      <c r="BE2351" s="488"/>
      <c r="BF2351" s="488"/>
      <c r="BG2351" s="488"/>
      <c r="BH2351" s="488"/>
      <c r="BI2351" s="488"/>
      <c r="BJ2351" s="488"/>
      <c r="BK2351" s="488"/>
      <c r="BL2351" s="488"/>
      <c r="BM2351" s="488"/>
      <c r="BN2351" s="488"/>
      <c r="BO2351" s="488"/>
      <c r="BP2351" s="488"/>
      <c r="BQ2351" s="488"/>
      <c r="BR2351" s="488"/>
      <c r="BS2351" s="488"/>
      <c r="BT2351" s="488"/>
      <c r="BU2351" s="488"/>
      <c r="BV2351" s="488"/>
      <c r="BW2351" s="488"/>
      <c r="BX2351" s="488"/>
      <c r="BY2351" s="488"/>
      <c r="BZ2351" s="488"/>
      <c r="CA2351" s="488"/>
      <c r="CB2351" s="488"/>
      <c r="CC2351" s="488"/>
      <c r="CD2351" s="488"/>
      <c r="CE2351" s="488"/>
      <c r="CF2351" s="488"/>
      <c r="CG2351" s="488"/>
      <c r="CH2351" s="488"/>
      <c r="CI2351" s="488"/>
      <c r="CJ2351" s="488"/>
      <c r="CK2351" s="488"/>
      <c r="CL2351" s="488"/>
      <c r="CM2351" s="488"/>
      <c r="CN2351" s="488"/>
      <c r="CO2351" s="488"/>
      <c r="CP2351" s="488"/>
      <c r="CQ2351" s="488"/>
      <c r="CR2351" s="488"/>
      <c r="CS2351" s="488"/>
      <c r="CT2351" s="488"/>
      <c r="CU2351" s="488"/>
      <c r="CV2351" s="488"/>
      <c r="CW2351" s="488"/>
      <c r="CX2351" s="488"/>
      <c r="CY2351" s="488"/>
      <c r="CZ2351" s="488"/>
      <c r="DA2351" s="488"/>
      <c r="DB2351" s="488"/>
      <c r="DC2351" s="488"/>
      <c r="DD2351" s="488"/>
      <c r="DE2351" s="488"/>
      <c r="DF2351" s="488"/>
      <c r="DG2351" s="488"/>
      <c r="DH2351" s="488"/>
      <c r="DI2351" s="488"/>
      <c r="DJ2351" s="488"/>
      <c r="DK2351" s="488"/>
      <c r="DL2351" s="488"/>
      <c r="DM2351" s="488"/>
      <c r="DN2351" s="488"/>
      <c r="DO2351" s="488"/>
      <c r="DP2351" s="488"/>
      <c r="DQ2351" s="488"/>
      <c r="DR2351" s="488"/>
      <c r="DS2351" s="488"/>
      <c r="DT2351" s="488"/>
      <c r="DU2351" s="488"/>
      <c r="DV2351" s="488"/>
      <c r="DW2351" s="488"/>
      <c r="DX2351" s="488"/>
      <c r="DY2351" s="488"/>
      <c r="DZ2351" s="488"/>
      <c r="EA2351" s="488"/>
      <c r="EB2351" s="488"/>
      <c r="EC2351" s="488"/>
      <c r="ED2351" s="488"/>
      <c r="EE2351" s="488"/>
      <c r="EF2351" s="488"/>
      <c r="EG2351" s="488"/>
      <c r="EH2351" s="488"/>
      <c r="EI2351" s="488"/>
      <c r="EJ2351" s="488"/>
      <c r="EK2351" s="488"/>
      <c r="EL2351" s="488"/>
      <c r="EM2351" s="488"/>
      <c r="EN2351" s="488"/>
      <c r="EO2351" s="488"/>
      <c r="EP2351" s="488"/>
      <c r="EQ2351" s="488"/>
      <c r="ER2351" s="488"/>
      <c r="ES2351" s="488"/>
      <c r="ET2351" s="488"/>
      <c r="EU2351" s="488"/>
      <c r="EV2351" s="488"/>
      <c r="EW2351" s="488"/>
      <c r="EX2351" s="488"/>
      <c r="EY2351" s="488"/>
      <c r="EZ2351" s="488"/>
      <c r="FA2351" s="488"/>
      <c r="FB2351" s="488"/>
      <c r="FC2351" s="488"/>
      <c r="FD2351" s="488"/>
      <c r="FE2351" s="488"/>
      <c r="FF2351" s="488"/>
      <c r="FG2351" s="488"/>
      <c r="FH2351" s="488"/>
      <c r="FI2351" s="488"/>
      <c r="FJ2351" s="488"/>
      <c r="FK2351" s="488"/>
      <c r="FL2351" s="488"/>
      <c r="FM2351" s="488"/>
      <c r="FN2351" s="488"/>
      <c r="FO2351" s="488"/>
      <c r="FP2351" s="488"/>
      <c r="FQ2351" s="488"/>
      <c r="FR2351" s="488"/>
      <c r="FS2351" s="488"/>
      <c r="FT2351" s="488"/>
      <c r="FU2351" s="488"/>
      <c r="FV2351" s="488"/>
      <c r="FW2351" s="488"/>
      <c r="FX2351" s="488"/>
      <c r="FY2351" s="488"/>
      <c r="FZ2351" s="488"/>
      <c r="GA2351" s="488"/>
      <c r="GB2351" s="488"/>
      <c r="GC2351" s="488"/>
      <c r="GD2351" s="488"/>
      <c r="GE2351" s="488"/>
      <c r="GF2351" s="488"/>
      <c r="GG2351" s="488"/>
      <c r="GH2351" s="488"/>
      <c r="GI2351" s="488"/>
      <c r="GJ2351" s="488"/>
      <c r="GK2351" s="488"/>
      <c r="GL2351" s="488"/>
      <c r="GM2351" s="488"/>
      <c r="GN2351" s="488"/>
      <c r="GO2351" s="488"/>
      <c r="GP2351" s="488"/>
      <c r="GQ2351" s="488"/>
      <c r="GR2351" s="488"/>
      <c r="GS2351" s="488"/>
      <c r="GT2351" s="488"/>
      <c r="GU2351" s="488"/>
      <c r="GV2351" s="488"/>
      <c r="GW2351" s="488"/>
      <c r="GX2351" s="488"/>
      <c r="GY2351" s="488"/>
      <c r="GZ2351" s="488"/>
      <c r="HA2351" s="488"/>
      <c r="HB2351" s="488"/>
      <c r="HC2351" s="488"/>
      <c r="HD2351" s="488"/>
      <c r="HE2351" s="488"/>
      <c r="HF2351" s="488"/>
      <c r="HG2351" s="488"/>
      <c r="HH2351" s="488"/>
      <c r="HI2351" s="488"/>
      <c r="HJ2351" s="488"/>
      <c r="HK2351" s="488"/>
      <c r="HL2351" s="488"/>
      <c r="HM2351" s="488"/>
      <c r="HN2351" s="488"/>
      <c r="HO2351" s="488"/>
      <c r="HP2351" s="488"/>
      <c r="HQ2351" s="488"/>
      <c r="HR2351" s="488"/>
      <c r="HS2351" s="488"/>
      <c r="HT2351" s="488"/>
      <c r="HU2351" s="488"/>
      <c r="HV2351" s="488"/>
      <c r="HW2351" s="488"/>
      <c r="HX2351" s="488"/>
      <c r="HY2351" s="488"/>
      <c r="HZ2351" s="488"/>
      <c r="IA2351" s="488"/>
      <c r="IB2351" s="488"/>
      <c r="IC2351" s="488"/>
      <c r="ID2351" s="488"/>
      <c r="IE2351" s="488"/>
      <c r="IF2351" s="488"/>
      <c r="IG2351" s="488"/>
      <c r="IH2351" s="488"/>
    </row>
    <row r="2352" spans="1:242" s="566" customFormat="1" hidden="1" x14ac:dyDescent="0.25">
      <c r="A2352" s="488"/>
      <c r="B2352" s="266">
        <v>645</v>
      </c>
      <c r="C2352" s="207">
        <v>44193</v>
      </c>
      <c r="D2352" s="206" t="s">
        <v>4665</v>
      </c>
      <c r="E2352" s="429"/>
      <c r="F2352" s="206" t="s">
        <v>4676</v>
      </c>
      <c r="G2352" s="430" t="s">
        <v>561</v>
      </c>
      <c r="H2352" s="313"/>
      <c r="I2352" s="209">
        <v>680000</v>
      </c>
      <c r="J2352" s="434">
        <f t="shared" si="38"/>
        <v>21351708</v>
      </c>
      <c r="K2352" s="212" t="s">
        <v>3267</v>
      </c>
      <c r="L2352" s="530"/>
      <c r="M2352" s="488"/>
      <c r="N2352" s="530"/>
      <c r="O2352" s="530"/>
      <c r="P2352" s="530"/>
      <c r="Q2352" s="530"/>
      <c r="R2352" s="530"/>
      <c r="S2352" s="530"/>
      <c r="T2352" s="530"/>
      <c r="U2352" s="530"/>
      <c r="V2352" s="530"/>
      <c r="W2352" s="530"/>
      <c r="X2352" s="530"/>
      <c r="Y2352" s="530"/>
      <c r="Z2352" s="530"/>
      <c r="AA2352" s="530"/>
      <c r="AB2352" s="530"/>
      <c r="AC2352" s="530"/>
      <c r="AD2352" s="530"/>
      <c r="AE2352" s="530"/>
      <c r="AF2352" s="530"/>
      <c r="AG2352" s="530"/>
      <c r="AH2352" s="530"/>
      <c r="AI2352" s="530"/>
      <c r="AJ2352" s="488"/>
      <c r="AK2352" s="488"/>
      <c r="AL2352" s="488"/>
      <c r="AM2352" s="488"/>
      <c r="AN2352" s="488"/>
      <c r="AO2352" s="488"/>
      <c r="AP2352" s="488"/>
      <c r="AQ2352" s="488"/>
      <c r="AR2352" s="488"/>
      <c r="AS2352" s="488"/>
      <c r="AT2352" s="488"/>
      <c r="AU2352" s="488"/>
      <c r="AV2352" s="488"/>
      <c r="AW2352" s="488"/>
      <c r="AX2352" s="488"/>
      <c r="AY2352" s="488"/>
      <c r="AZ2352" s="488"/>
      <c r="BA2352" s="488"/>
      <c r="BB2352" s="488"/>
      <c r="BC2352" s="488"/>
      <c r="BD2352" s="488"/>
      <c r="BE2352" s="488"/>
      <c r="BF2352" s="488"/>
      <c r="BG2352" s="488"/>
      <c r="BH2352" s="488"/>
      <c r="BI2352" s="488"/>
      <c r="BJ2352" s="488"/>
      <c r="BK2352" s="488"/>
      <c r="BL2352" s="488"/>
      <c r="BM2352" s="488"/>
      <c r="BN2352" s="488"/>
      <c r="BO2352" s="488"/>
      <c r="BP2352" s="488"/>
      <c r="BQ2352" s="488"/>
      <c r="BR2352" s="488"/>
      <c r="BS2352" s="488"/>
      <c r="BT2352" s="488"/>
      <c r="BU2352" s="488"/>
      <c r="BV2352" s="488"/>
      <c r="BW2352" s="488"/>
      <c r="BX2352" s="488"/>
      <c r="BY2352" s="488"/>
      <c r="BZ2352" s="488"/>
      <c r="CA2352" s="488"/>
      <c r="CB2352" s="488"/>
      <c r="CC2352" s="488"/>
      <c r="CD2352" s="488"/>
      <c r="CE2352" s="488"/>
      <c r="CF2352" s="488"/>
      <c r="CG2352" s="488"/>
      <c r="CH2352" s="488"/>
      <c r="CI2352" s="488"/>
      <c r="CJ2352" s="488"/>
      <c r="CK2352" s="488"/>
      <c r="CL2352" s="488"/>
      <c r="CM2352" s="488"/>
      <c r="CN2352" s="488"/>
      <c r="CO2352" s="488"/>
      <c r="CP2352" s="488"/>
      <c r="CQ2352" s="488"/>
      <c r="CR2352" s="488"/>
      <c r="CS2352" s="488"/>
      <c r="CT2352" s="488"/>
      <c r="CU2352" s="488"/>
      <c r="CV2352" s="488"/>
      <c r="CW2352" s="488"/>
      <c r="CX2352" s="488"/>
      <c r="CY2352" s="488"/>
      <c r="CZ2352" s="488"/>
      <c r="DA2352" s="488"/>
      <c r="DB2352" s="488"/>
      <c r="DC2352" s="488"/>
      <c r="DD2352" s="488"/>
      <c r="DE2352" s="488"/>
      <c r="DF2352" s="488"/>
      <c r="DG2352" s="488"/>
      <c r="DH2352" s="488"/>
      <c r="DI2352" s="488"/>
      <c r="DJ2352" s="488"/>
      <c r="DK2352" s="488"/>
      <c r="DL2352" s="488"/>
      <c r="DM2352" s="488"/>
      <c r="DN2352" s="488"/>
      <c r="DO2352" s="488"/>
      <c r="DP2352" s="488"/>
      <c r="DQ2352" s="488"/>
      <c r="DR2352" s="488"/>
      <c r="DS2352" s="488"/>
      <c r="DT2352" s="488"/>
      <c r="DU2352" s="488"/>
      <c r="DV2352" s="488"/>
      <c r="DW2352" s="488"/>
      <c r="DX2352" s="488"/>
      <c r="DY2352" s="488"/>
      <c r="DZ2352" s="488"/>
      <c r="EA2352" s="488"/>
      <c r="EB2352" s="488"/>
      <c r="EC2352" s="488"/>
      <c r="ED2352" s="488"/>
      <c r="EE2352" s="488"/>
      <c r="EF2352" s="488"/>
      <c r="EG2352" s="488"/>
      <c r="EH2352" s="488"/>
      <c r="EI2352" s="488"/>
      <c r="EJ2352" s="488"/>
      <c r="EK2352" s="488"/>
      <c r="EL2352" s="488"/>
      <c r="EM2352" s="488"/>
      <c r="EN2352" s="488"/>
      <c r="EO2352" s="488"/>
      <c r="EP2352" s="488"/>
      <c r="EQ2352" s="488"/>
      <c r="ER2352" s="488"/>
      <c r="ES2352" s="488"/>
      <c r="ET2352" s="488"/>
      <c r="EU2352" s="488"/>
      <c r="EV2352" s="488"/>
      <c r="EW2352" s="488"/>
      <c r="EX2352" s="488"/>
      <c r="EY2352" s="488"/>
      <c r="EZ2352" s="488"/>
      <c r="FA2352" s="488"/>
      <c r="FB2352" s="488"/>
      <c r="FC2352" s="488"/>
      <c r="FD2352" s="488"/>
      <c r="FE2352" s="488"/>
      <c r="FF2352" s="488"/>
      <c r="FG2352" s="488"/>
      <c r="FH2352" s="488"/>
      <c r="FI2352" s="488"/>
      <c r="FJ2352" s="488"/>
      <c r="FK2352" s="488"/>
      <c r="FL2352" s="488"/>
      <c r="FM2352" s="488"/>
      <c r="FN2352" s="488"/>
      <c r="FO2352" s="488"/>
      <c r="FP2352" s="488"/>
      <c r="FQ2352" s="488"/>
      <c r="FR2352" s="488"/>
      <c r="FS2352" s="488"/>
      <c r="FT2352" s="488"/>
      <c r="FU2352" s="488"/>
      <c r="FV2352" s="488"/>
      <c r="FW2352" s="488"/>
      <c r="FX2352" s="488"/>
      <c r="FY2352" s="488"/>
      <c r="FZ2352" s="488"/>
      <c r="GA2352" s="488"/>
      <c r="GB2352" s="488"/>
      <c r="GC2352" s="488"/>
      <c r="GD2352" s="488"/>
      <c r="GE2352" s="488"/>
      <c r="GF2352" s="488"/>
      <c r="GG2352" s="488"/>
      <c r="GH2352" s="488"/>
      <c r="GI2352" s="488"/>
      <c r="GJ2352" s="488"/>
      <c r="GK2352" s="488"/>
      <c r="GL2352" s="488"/>
      <c r="GM2352" s="488"/>
      <c r="GN2352" s="488"/>
      <c r="GO2352" s="488"/>
      <c r="GP2352" s="488"/>
      <c r="GQ2352" s="488"/>
      <c r="GR2352" s="488"/>
      <c r="GS2352" s="488"/>
      <c r="GT2352" s="488"/>
      <c r="GU2352" s="488"/>
      <c r="GV2352" s="488"/>
      <c r="GW2352" s="488"/>
      <c r="GX2352" s="488"/>
      <c r="GY2352" s="488"/>
      <c r="GZ2352" s="488"/>
      <c r="HA2352" s="488"/>
      <c r="HB2352" s="488"/>
      <c r="HC2352" s="488"/>
      <c r="HD2352" s="488"/>
      <c r="HE2352" s="488"/>
      <c r="HF2352" s="488"/>
      <c r="HG2352" s="488"/>
      <c r="HH2352" s="488"/>
      <c r="HI2352" s="488"/>
      <c r="HJ2352" s="488"/>
      <c r="HK2352" s="488"/>
      <c r="HL2352" s="488"/>
      <c r="HM2352" s="488"/>
      <c r="HN2352" s="488"/>
      <c r="HO2352" s="488"/>
      <c r="HP2352" s="488"/>
      <c r="HQ2352" s="488"/>
      <c r="HR2352" s="488"/>
      <c r="HS2352" s="488"/>
      <c r="HT2352" s="488"/>
      <c r="HU2352" s="488"/>
      <c r="HV2352" s="488"/>
      <c r="HW2352" s="488"/>
      <c r="HX2352" s="488"/>
      <c r="HY2352" s="488"/>
      <c r="HZ2352" s="488"/>
      <c r="IA2352" s="488"/>
      <c r="IB2352" s="488"/>
      <c r="IC2352" s="488"/>
      <c r="ID2352" s="488"/>
      <c r="IE2352" s="488"/>
      <c r="IF2352" s="488"/>
      <c r="IG2352" s="488"/>
      <c r="IH2352" s="488"/>
    </row>
    <row r="2353" spans="1:242" s="566" customFormat="1" hidden="1" x14ac:dyDescent="0.25">
      <c r="A2353" s="488"/>
      <c r="B2353" s="266">
        <v>646</v>
      </c>
      <c r="C2353" s="207">
        <v>44193</v>
      </c>
      <c r="D2353" s="206" t="s">
        <v>4666</v>
      </c>
      <c r="E2353" s="429"/>
      <c r="F2353" s="206"/>
      <c r="G2353" s="430" t="s">
        <v>561</v>
      </c>
      <c r="H2353" s="313">
        <v>560000</v>
      </c>
      <c r="I2353" s="209"/>
      <c r="J2353" s="434">
        <f t="shared" si="38"/>
        <v>21911708</v>
      </c>
      <c r="K2353" s="212" t="s">
        <v>4693</v>
      </c>
      <c r="L2353" s="530"/>
      <c r="M2353" s="488"/>
      <c r="N2353" s="530"/>
      <c r="O2353" s="530"/>
      <c r="P2353" s="530"/>
      <c r="Q2353" s="530"/>
      <c r="R2353" s="530"/>
      <c r="S2353" s="530"/>
      <c r="T2353" s="530"/>
      <c r="U2353" s="530"/>
      <c r="V2353" s="530"/>
      <c r="W2353" s="530"/>
      <c r="X2353" s="530"/>
      <c r="Y2353" s="530"/>
      <c r="Z2353" s="530"/>
      <c r="AA2353" s="530"/>
      <c r="AB2353" s="530"/>
      <c r="AC2353" s="530"/>
      <c r="AD2353" s="530"/>
      <c r="AE2353" s="530"/>
      <c r="AF2353" s="530"/>
      <c r="AG2353" s="530"/>
      <c r="AH2353" s="530"/>
      <c r="AI2353" s="530"/>
      <c r="AJ2353" s="488"/>
      <c r="AK2353" s="488"/>
      <c r="AL2353" s="488"/>
      <c r="AM2353" s="488"/>
      <c r="AN2353" s="488"/>
      <c r="AO2353" s="488"/>
      <c r="AP2353" s="488"/>
      <c r="AQ2353" s="488"/>
      <c r="AR2353" s="488"/>
      <c r="AS2353" s="488"/>
      <c r="AT2353" s="488"/>
      <c r="AU2353" s="488"/>
      <c r="AV2353" s="488"/>
      <c r="AW2353" s="488"/>
      <c r="AX2353" s="488"/>
      <c r="AY2353" s="488"/>
      <c r="AZ2353" s="488"/>
      <c r="BA2353" s="488"/>
      <c r="BB2353" s="488"/>
      <c r="BC2353" s="488"/>
      <c r="BD2353" s="488"/>
      <c r="BE2353" s="488"/>
      <c r="BF2353" s="488"/>
      <c r="BG2353" s="488"/>
      <c r="BH2353" s="488"/>
      <c r="BI2353" s="488"/>
      <c r="BJ2353" s="488"/>
      <c r="BK2353" s="488"/>
      <c r="BL2353" s="488"/>
      <c r="BM2353" s="488"/>
      <c r="BN2353" s="488"/>
      <c r="BO2353" s="488"/>
      <c r="BP2353" s="488"/>
      <c r="BQ2353" s="488"/>
      <c r="BR2353" s="488"/>
      <c r="BS2353" s="488"/>
      <c r="BT2353" s="488"/>
      <c r="BU2353" s="488"/>
      <c r="BV2353" s="488"/>
      <c r="BW2353" s="488"/>
      <c r="BX2353" s="488"/>
      <c r="BY2353" s="488"/>
      <c r="BZ2353" s="488"/>
      <c r="CA2353" s="488"/>
      <c r="CB2353" s="488"/>
      <c r="CC2353" s="488"/>
      <c r="CD2353" s="488"/>
      <c r="CE2353" s="488"/>
      <c r="CF2353" s="488"/>
      <c r="CG2353" s="488"/>
      <c r="CH2353" s="488"/>
      <c r="CI2353" s="488"/>
      <c r="CJ2353" s="488"/>
      <c r="CK2353" s="488"/>
      <c r="CL2353" s="488"/>
      <c r="CM2353" s="488"/>
      <c r="CN2353" s="488"/>
      <c r="CO2353" s="488"/>
      <c r="CP2353" s="488"/>
      <c r="CQ2353" s="488"/>
      <c r="CR2353" s="488"/>
      <c r="CS2353" s="488"/>
      <c r="CT2353" s="488"/>
      <c r="CU2353" s="488"/>
      <c r="CV2353" s="488"/>
      <c r="CW2353" s="488"/>
      <c r="CX2353" s="488"/>
      <c r="CY2353" s="488"/>
      <c r="CZ2353" s="488"/>
      <c r="DA2353" s="488"/>
      <c r="DB2353" s="488"/>
      <c r="DC2353" s="488"/>
      <c r="DD2353" s="488"/>
      <c r="DE2353" s="488"/>
      <c r="DF2353" s="488"/>
      <c r="DG2353" s="488"/>
      <c r="DH2353" s="488"/>
      <c r="DI2353" s="488"/>
      <c r="DJ2353" s="488"/>
      <c r="DK2353" s="488"/>
      <c r="DL2353" s="488"/>
      <c r="DM2353" s="488"/>
      <c r="DN2353" s="488"/>
      <c r="DO2353" s="488"/>
      <c r="DP2353" s="488"/>
      <c r="DQ2353" s="488"/>
      <c r="DR2353" s="488"/>
      <c r="DS2353" s="488"/>
      <c r="DT2353" s="488"/>
      <c r="DU2353" s="488"/>
      <c r="DV2353" s="488"/>
      <c r="DW2353" s="488"/>
      <c r="DX2353" s="488"/>
      <c r="DY2353" s="488"/>
      <c r="DZ2353" s="488"/>
      <c r="EA2353" s="488"/>
      <c r="EB2353" s="488"/>
      <c r="EC2353" s="488"/>
      <c r="ED2353" s="488"/>
      <c r="EE2353" s="488"/>
      <c r="EF2353" s="488"/>
      <c r="EG2353" s="488"/>
      <c r="EH2353" s="488"/>
      <c r="EI2353" s="488"/>
      <c r="EJ2353" s="488"/>
      <c r="EK2353" s="488"/>
      <c r="EL2353" s="488"/>
      <c r="EM2353" s="488"/>
      <c r="EN2353" s="488"/>
      <c r="EO2353" s="488"/>
      <c r="EP2353" s="488"/>
      <c r="EQ2353" s="488"/>
      <c r="ER2353" s="488"/>
      <c r="ES2353" s="488"/>
      <c r="ET2353" s="488"/>
      <c r="EU2353" s="488"/>
      <c r="EV2353" s="488"/>
      <c r="EW2353" s="488"/>
      <c r="EX2353" s="488"/>
      <c r="EY2353" s="488"/>
      <c r="EZ2353" s="488"/>
      <c r="FA2353" s="488"/>
      <c r="FB2353" s="488"/>
      <c r="FC2353" s="488"/>
      <c r="FD2353" s="488"/>
      <c r="FE2353" s="488"/>
      <c r="FF2353" s="488"/>
      <c r="FG2353" s="488"/>
      <c r="FH2353" s="488"/>
      <c r="FI2353" s="488"/>
      <c r="FJ2353" s="488"/>
      <c r="FK2353" s="488"/>
      <c r="FL2353" s="488"/>
      <c r="FM2353" s="488"/>
      <c r="FN2353" s="488"/>
      <c r="FO2353" s="488"/>
      <c r="FP2353" s="488"/>
      <c r="FQ2353" s="488"/>
      <c r="FR2353" s="488"/>
      <c r="FS2353" s="488"/>
      <c r="FT2353" s="488"/>
      <c r="FU2353" s="488"/>
      <c r="FV2353" s="488"/>
      <c r="FW2353" s="488"/>
      <c r="FX2353" s="488"/>
      <c r="FY2353" s="488"/>
      <c r="FZ2353" s="488"/>
      <c r="GA2353" s="488"/>
      <c r="GB2353" s="488"/>
      <c r="GC2353" s="488"/>
      <c r="GD2353" s="488"/>
      <c r="GE2353" s="488"/>
      <c r="GF2353" s="488"/>
      <c r="GG2353" s="488"/>
      <c r="GH2353" s="488"/>
      <c r="GI2353" s="488"/>
      <c r="GJ2353" s="488"/>
      <c r="GK2353" s="488"/>
      <c r="GL2353" s="488"/>
      <c r="GM2353" s="488"/>
      <c r="GN2353" s="488"/>
      <c r="GO2353" s="488"/>
      <c r="GP2353" s="488"/>
      <c r="GQ2353" s="488"/>
      <c r="GR2353" s="488"/>
      <c r="GS2353" s="488"/>
      <c r="GT2353" s="488"/>
      <c r="GU2353" s="488"/>
      <c r="GV2353" s="488"/>
      <c r="GW2353" s="488"/>
      <c r="GX2353" s="488"/>
      <c r="GY2353" s="488"/>
      <c r="GZ2353" s="488"/>
      <c r="HA2353" s="488"/>
      <c r="HB2353" s="488"/>
      <c r="HC2353" s="488"/>
      <c r="HD2353" s="488"/>
      <c r="HE2353" s="488"/>
      <c r="HF2353" s="488"/>
      <c r="HG2353" s="488"/>
      <c r="HH2353" s="488"/>
      <c r="HI2353" s="488"/>
      <c r="HJ2353" s="488"/>
      <c r="HK2353" s="488"/>
      <c r="HL2353" s="488"/>
      <c r="HM2353" s="488"/>
      <c r="HN2353" s="488"/>
      <c r="HO2353" s="488"/>
      <c r="HP2353" s="488"/>
      <c r="HQ2353" s="488"/>
      <c r="HR2353" s="488"/>
      <c r="HS2353" s="488"/>
      <c r="HT2353" s="488"/>
      <c r="HU2353" s="488"/>
      <c r="HV2353" s="488"/>
      <c r="HW2353" s="488"/>
      <c r="HX2353" s="488"/>
      <c r="HY2353" s="488"/>
      <c r="HZ2353" s="488"/>
      <c r="IA2353" s="488"/>
      <c r="IB2353" s="488"/>
      <c r="IC2353" s="488"/>
      <c r="ID2353" s="488"/>
      <c r="IE2353" s="488"/>
      <c r="IF2353" s="488"/>
      <c r="IG2353" s="488"/>
      <c r="IH2353" s="488"/>
    </row>
    <row r="2354" spans="1:242" s="566" customFormat="1" hidden="1" x14ac:dyDescent="0.25">
      <c r="A2354" s="488"/>
      <c r="B2354" s="266">
        <v>647</v>
      </c>
      <c r="C2354" s="207">
        <v>44193</v>
      </c>
      <c r="D2354" s="206" t="s">
        <v>4667</v>
      </c>
      <c r="E2354" s="429"/>
      <c r="F2354" s="206" t="s">
        <v>4677</v>
      </c>
      <c r="G2354" s="430" t="s">
        <v>561</v>
      </c>
      <c r="H2354" s="313"/>
      <c r="I2354" s="209">
        <v>560000</v>
      </c>
      <c r="J2354" s="434">
        <f t="shared" si="38"/>
        <v>21351708</v>
      </c>
      <c r="K2354" s="212" t="s">
        <v>3267</v>
      </c>
      <c r="L2354" s="530"/>
      <c r="M2354" s="488"/>
      <c r="N2354" s="530"/>
      <c r="O2354" s="530"/>
      <c r="P2354" s="530"/>
      <c r="Q2354" s="530"/>
      <c r="R2354" s="530"/>
      <c r="S2354" s="530"/>
      <c r="T2354" s="530"/>
      <c r="U2354" s="530"/>
      <c r="V2354" s="530"/>
      <c r="W2354" s="530"/>
      <c r="X2354" s="530"/>
      <c r="Y2354" s="530"/>
      <c r="Z2354" s="530"/>
      <c r="AA2354" s="530"/>
      <c r="AB2354" s="530"/>
      <c r="AC2354" s="530"/>
      <c r="AD2354" s="530"/>
      <c r="AE2354" s="530"/>
      <c r="AF2354" s="530"/>
      <c r="AG2354" s="530"/>
      <c r="AH2354" s="530"/>
      <c r="AI2354" s="530"/>
      <c r="AJ2354" s="488"/>
      <c r="AK2354" s="488"/>
      <c r="AL2354" s="488"/>
      <c r="AM2354" s="488"/>
      <c r="AN2354" s="488"/>
      <c r="AO2354" s="488"/>
      <c r="AP2354" s="488"/>
      <c r="AQ2354" s="488"/>
      <c r="AR2354" s="488"/>
      <c r="AS2354" s="488"/>
      <c r="AT2354" s="488"/>
      <c r="AU2354" s="488"/>
      <c r="AV2354" s="488"/>
      <c r="AW2354" s="488"/>
      <c r="AX2354" s="488"/>
      <c r="AY2354" s="488"/>
      <c r="AZ2354" s="488"/>
      <c r="BA2354" s="488"/>
      <c r="BB2354" s="488"/>
      <c r="BC2354" s="488"/>
      <c r="BD2354" s="488"/>
      <c r="BE2354" s="488"/>
      <c r="BF2354" s="488"/>
      <c r="BG2354" s="488"/>
      <c r="BH2354" s="488"/>
      <c r="BI2354" s="488"/>
      <c r="BJ2354" s="488"/>
      <c r="BK2354" s="488"/>
      <c r="BL2354" s="488"/>
      <c r="BM2354" s="488"/>
      <c r="BN2354" s="488"/>
      <c r="BO2354" s="488"/>
      <c r="BP2354" s="488"/>
      <c r="BQ2354" s="488"/>
      <c r="BR2354" s="488"/>
      <c r="BS2354" s="488"/>
      <c r="BT2354" s="488"/>
      <c r="BU2354" s="488"/>
      <c r="BV2354" s="488"/>
      <c r="BW2354" s="488"/>
      <c r="BX2354" s="488"/>
      <c r="BY2354" s="488"/>
      <c r="BZ2354" s="488"/>
      <c r="CA2354" s="488"/>
      <c r="CB2354" s="488"/>
      <c r="CC2354" s="488"/>
      <c r="CD2354" s="488"/>
      <c r="CE2354" s="488"/>
      <c r="CF2354" s="488"/>
      <c r="CG2354" s="488"/>
      <c r="CH2354" s="488"/>
      <c r="CI2354" s="488"/>
      <c r="CJ2354" s="488"/>
      <c r="CK2354" s="488"/>
      <c r="CL2354" s="488"/>
      <c r="CM2354" s="488"/>
      <c r="CN2354" s="488"/>
      <c r="CO2354" s="488"/>
      <c r="CP2354" s="488"/>
      <c r="CQ2354" s="488"/>
      <c r="CR2354" s="488"/>
      <c r="CS2354" s="488"/>
      <c r="CT2354" s="488"/>
      <c r="CU2354" s="488"/>
      <c r="CV2354" s="488"/>
      <c r="CW2354" s="488"/>
      <c r="CX2354" s="488"/>
      <c r="CY2354" s="488"/>
      <c r="CZ2354" s="488"/>
      <c r="DA2354" s="488"/>
      <c r="DB2354" s="488"/>
      <c r="DC2354" s="488"/>
      <c r="DD2354" s="488"/>
      <c r="DE2354" s="488"/>
      <c r="DF2354" s="488"/>
      <c r="DG2354" s="488"/>
      <c r="DH2354" s="488"/>
      <c r="DI2354" s="488"/>
      <c r="DJ2354" s="488"/>
      <c r="DK2354" s="488"/>
      <c r="DL2354" s="488"/>
      <c r="DM2354" s="488"/>
      <c r="DN2354" s="488"/>
      <c r="DO2354" s="488"/>
      <c r="DP2354" s="488"/>
      <c r="DQ2354" s="488"/>
      <c r="DR2354" s="488"/>
      <c r="DS2354" s="488"/>
      <c r="DT2354" s="488"/>
      <c r="DU2354" s="488"/>
      <c r="DV2354" s="488"/>
      <c r="DW2354" s="488"/>
      <c r="DX2354" s="488"/>
      <c r="DY2354" s="488"/>
      <c r="DZ2354" s="488"/>
      <c r="EA2354" s="488"/>
      <c r="EB2354" s="488"/>
      <c r="EC2354" s="488"/>
      <c r="ED2354" s="488"/>
      <c r="EE2354" s="488"/>
      <c r="EF2354" s="488"/>
      <c r="EG2354" s="488"/>
      <c r="EH2354" s="488"/>
      <c r="EI2354" s="488"/>
      <c r="EJ2354" s="488"/>
      <c r="EK2354" s="488"/>
      <c r="EL2354" s="488"/>
      <c r="EM2354" s="488"/>
      <c r="EN2354" s="488"/>
      <c r="EO2354" s="488"/>
      <c r="EP2354" s="488"/>
      <c r="EQ2354" s="488"/>
      <c r="ER2354" s="488"/>
      <c r="ES2354" s="488"/>
      <c r="ET2354" s="488"/>
      <c r="EU2354" s="488"/>
      <c r="EV2354" s="488"/>
      <c r="EW2354" s="488"/>
      <c r="EX2354" s="488"/>
      <c r="EY2354" s="488"/>
      <c r="EZ2354" s="488"/>
      <c r="FA2354" s="488"/>
      <c r="FB2354" s="488"/>
      <c r="FC2354" s="488"/>
      <c r="FD2354" s="488"/>
      <c r="FE2354" s="488"/>
      <c r="FF2354" s="488"/>
      <c r="FG2354" s="488"/>
      <c r="FH2354" s="488"/>
      <c r="FI2354" s="488"/>
      <c r="FJ2354" s="488"/>
      <c r="FK2354" s="488"/>
      <c r="FL2354" s="488"/>
      <c r="FM2354" s="488"/>
      <c r="FN2354" s="488"/>
      <c r="FO2354" s="488"/>
      <c r="FP2354" s="488"/>
      <c r="FQ2354" s="488"/>
      <c r="FR2354" s="488"/>
      <c r="FS2354" s="488"/>
      <c r="FT2354" s="488"/>
      <c r="FU2354" s="488"/>
      <c r="FV2354" s="488"/>
      <c r="FW2354" s="488"/>
      <c r="FX2354" s="488"/>
      <c r="FY2354" s="488"/>
      <c r="FZ2354" s="488"/>
      <c r="GA2354" s="488"/>
      <c r="GB2354" s="488"/>
      <c r="GC2354" s="488"/>
      <c r="GD2354" s="488"/>
      <c r="GE2354" s="488"/>
      <c r="GF2354" s="488"/>
      <c r="GG2354" s="488"/>
      <c r="GH2354" s="488"/>
      <c r="GI2354" s="488"/>
      <c r="GJ2354" s="488"/>
      <c r="GK2354" s="488"/>
      <c r="GL2354" s="488"/>
      <c r="GM2354" s="488"/>
      <c r="GN2354" s="488"/>
      <c r="GO2354" s="488"/>
      <c r="GP2354" s="488"/>
      <c r="GQ2354" s="488"/>
      <c r="GR2354" s="488"/>
      <c r="GS2354" s="488"/>
      <c r="GT2354" s="488"/>
      <c r="GU2354" s="488"/>
      <c r="GV2354" s="488"/>
      <c r="GW2354" s="488"/>
      <c r="GX2354" s="488"/>
      <c r="GY2354" s="488"/>
      <c r="GZ2354" s="488"/>
      <c r="HA2354" s="488"/>
      <c r="HB2354" s="488"/>
      <c r="HC2354" s="488"/>
      <c r="HD2354" s="488"/>
      <c r="HE2354" s="488"/>
      <c r="HF2354" s="488"/>
      <c r="HG2354" s="488"/>
      <c r="HH2354" s="488"/>
      <c r="HI2354" s="488"/>
      <c r="HJ2354" s="488"/>
      <c r="HK2354" s="488"/>
      <c r="HL2354" s="488"/>
      <c r="HM2354" s="488"/>
      <c r="HN2354" s="488"/>
      <c r="HO2354" s="488"/>
      <c r="HP2354" s="488"/>
      <c r="HQ2354" s="488"/>
      <c r="HR2354" s="488"/>
      <c r="HS2354" s="488"/>
      <c r="HT2354" s="488"/>
      <c r="HU2354" s="488"/>
      <c r="HV2354" s="488"/>
      <c r="HW2354" s="488"/>
      <c r="HX2354" s="488"/>
      <c r="HY2354" s="488"/>
      <c r="HZ2354" s="488"/>
      <c r="IA2354" s="488"/>
      <c r="IB2354" s="488"/>
      <c r="IC2354" s="488"/>
      <c r="ID2354" s="488"/>
      <c r="IE2354" s="488"/>
      <c r="IF2354" s="488"/>
      <c r="IG2354" s="488"/>
      <c r="IH2354" s="488"/>
    </row>
    <row r="2355" spans="1:242" hidden="1" x14ac:dyDescent="0.25">
      <c r="B2355" s="266">
        <v>649</v>
      </c>
      <c r="C2355" s="207">
        <v>44194</v>
      </c>
      <c r="D2355" s="206" t="s">
        <v>4671</v>
      </c>
      <c r="E2355" s="206"/>
      <c r="F2355" s="206"/>
      <c r="G2355" s="208" t="s">
        <v>561</v>
      </c>
      <c r="H2355" s="313">
        <v>450000</v>
      </c>
      <c r="I2355" s="209"/>
      <c r="J2355" s="434">
        <f t="shared" si="38"/>
        <v>21801708</v>
      </c>
      <c r="K2355" s="212" t="s">
        <v>4395</v>
      </c>
    </row>
    <row r="2356" spans="1:242" hidden="1" x14ac:dyDescent="0.25">
      <c r="B2356" s="266">
        <v>650</v>
      </c>
      <c r="C2356" s="207">
        <v>44194</v>
      </c>
      <c r="D2356" s="206" t="s">
        <v>3966</v>
      </c>
      <c r="E2356" s="206"/>
      <c r="F2356" s="206" t="s">
        <v>4670</v>
      </c>
      <c r="G2356" s="208" t="s">
        <v>1885</v>
      </c>
      <c r="H2356" s="313"/>
      <c r="I2356" s="209">
        <v>450000</v>
      </c>
      <c r="J2356" s="434">
        <f t="shared" si="38"/>
        <v>21351708</v>
      </c>
      <c r="K2356" s="212" t="s">
        <v>3267</v>
      </c>
    </row>
    <row r="2357" spans="1:242" hidden="1" x14ac:dyDescent="0.25">
      <c r="B2357" s="266">
        <v>648</v>
      </c>
      <c r="C2357" s="207">
        <v>44194</v>
      </c>
      <c r="D2357" s="206" t="s">
        <v>4650</v>
      </c>
      <c r="E2357" s="206"/>
      <c r="F2357" s="206"/>
      <c r="G2357" s="208" t="s">
        <v>1885</v>
      </c>
      <c r="H2357" s="313">
        <v>300000</v>
      </c>
      <c r="I2357" s="209"/>
      <c r="J2357" s="434">
        <f t="shared" si="38"/>
        <v>21651708</v>
      </c>
      <c r="K2357" s="212" t="s">
        <v>4694</v>
      </c>
    </row>
    <row r="2358" spans="1:242" hidden="1" x14ac:dyDescent="0.25">
      <c r="B2358" s="266">
        <v>651</v>
      </c>
      <c r="C2358" s="207">
        <v>44194</v>
      </c>
      <c r="D2358" s="206" t="s">
        <v>4651</v>
      </c>
      <c r="E2358" s="206"/>
      <c r="F2358" s="206" t="s">
        <v>4673</v>
      </c>
      <c r="G2358" s="208" t="s">
        <v>1885</v>
      </c>
      <c r="H2358" s="313"/>
      <c r="I2358" s="209">
        <v>327500</v>
      </c>
      <c r="J2358" s="434">
        <f t="shared" si="38"/>
        <v>21324208</v>
      </c>
      <c r="K2358" s="212" t="s">
        <v>3267</v>
      </c>
    </row>
    <row r="2359" spans="1:242" hidden="1" x14ac:dyDescent="0.25">
      <c r="B2359" s="266">
        <v>652</v>
      </c>
      <c r="C2359" s="207">
        <v>44195</v>
      </c>
      <c r="D2359" s="206" t="s">
        <v>4652</v>
      </c>
      <c r="E2359" s="206"/>
      <c r="F2359" s="206" t="s">
        <v>4678</v>
      </c>
      <c r="G2359" s="208" t="s">
        <v>2882</v>
      </c>
      <c r="H2359" s="313"/>
      <c r="I2359" s="209">
        <v>1624500</v>
      </c>
      <c r="J2359" s="434">
        <f t="shared" si="38"/>
        <v>19699708</v>
      </c>
      <c r="K2359" s="212" t="s">
        <v>3267</v>
      </c>
    </row>
    <row r="2360" spans="1:242" hidden="1" x14ac:dyDescent="0.25">
      <c r="B2360" s="266">
        <v>653</v>
      </c>
      <c r="C2360" s="207">
        <v>44195</v>
      </c>
      <c r="D2360" s="206" t="s">
        <v>4653</v>
      </c>
      <c r="E2360" s="206"/>
      <c r="F2360" s="206" t="s">
        <v>4679</v>
      </c>
      <c r="G2360" s="208" t="s">
        <v>2891</v>
      </c>
      <c r="H2360" s="313"/>
      <c r="I2360" s="209">
        <v>8210000</v>
      </c>
      <c r="J2360" s="434">
        <f t="shared" si="38"/>
        <v>11489708</v>
      </c>
      <c r="K2360" s="212" t="s">
        <v>3267</v>
      </c>
    </row>
    <row r="2361" spans="1:242" hidden="1" x14ac:dyDescent="0.25">
      <c r="B2361" s="266">
        <v>654</v>
      </c>
      <c r="C2361" s="207">
        <v>44195</v>
      </c>
      <c r="D2361" s="206" t="s">
        <v>4654</v>
      </c>
      <c r="E2361" s="206"/>
      <c r="F2361" s="206" t="s">
        <v>4680</v>
      </c>
      <c r="G2361" s="208" t="s">
        <v>2891</v>
      </c>
      <c r="H2361" s="313"/>
      <c r="I2361" s="209">
        <v>2210630</v>
      </c>
      <c r="J2361" s="434">
        <f t="shared" si="38"/>
        <v>9279078</v>
      </c>
      <c r="K2361" s="212" t="s">
        <v>3267</v>
      </c>
    </row>
    <row r="2362" spans="1:242" hidden="1" x14ac:dyDescent="0.25">
      <c r="B2362" s="266">
        <v>655</v>
      </c>
      <c r="C2362" s="207">
        <v>44195</v>
      </c>
      <c r="D2362" s="206" t="s">
        <v>4655</v>
      </c>
      <c r="E2362" s="206" t="s">
        <v>4681</v>
      </c>
      <c r="F2362" s="206"/>
      <c r="G2362" s="208" t="s">
        <v>559</v>
      </c>
      <c r="H2362" s="285"/>
      <c r="I2362" s="587">
        <v>300000</v>
      </c>
      <c r="J2362" s="434">
        <f t="shared" si="38"/>
        <v>8979078</v>
      </c>
      <c r="K2362" s="212" t="s">
        <v>4810</v>
      </c>
    </row>
    <row r="2363" spans="1:242" hidden="1" x14ac:dyDescent="0.25">
      <c r="B2363" s="266">
        <v>656</v>
      </c>
      <c r="C2363" s="207">
        <v>44195</v>
      </c>
      <c r="D2363" s="206" t="s">
        <v>4573</v>
      </c>
      <c r="E2363" s="206" t="s">
        <v>4682</v>
      </c>
      <c r="F2363" s="206" t="s">
        <v>4683</v>
      </c>
      <c r="G2363" s="208" t="s">
        <v>681</v>
      </c>
      <c r="H2363" s="313"/>
      <c r="I2363" s="209">
        <v>256000</v>
      </c>
      <c r="J2363" s="434">
        <f t="shared" si="38"/>
        <v>8723078</v>
      </c>
      <c r="K2363" s="212" t="s">
        <v>4695</v>
      </c>
    </row>
    <row r="2364" spans="1:242" hidden="1" x14ac:dyDescent="0.25">
      <c r="B2364" s="266">
        <v>657</v>
      </c>
      <c r="C2364" s="207">
        <v>44196</v>
      </c>
      <c r="D2364" s="206" t="s">
        <v>4656</v>
      </c>
      <c r="E2364" s="206" t="s">
        <v>4684</v>
      </c>
      <c r="F2364" s="206"/>
      <c r="G2364" s="208" t="s">
        <v>561</v>
      </c>
      <c r="H2364" s="285"/>
      <c r="I2364" s="475">
        <v>480000</v>
      </c>
      <c r="J2364" s="434">
        <f t="shared" si="38"/>
        <v>8243078</v>
      </c>
      <c r="K2364" s="212" t="s">
        <v>4753</v>
      </c>
    </row>
    <row r="2365" spans="1:242" hidden="1" x14ac:dyDescent="0.25">
      <c r="B2365" s="266">
        <v>658</v>
      </c>
      <c r="C2365" s="207">
        <v>44196</v>
      </c>
      <c r="D2365" s="206" t="s">
        <v>4668</v>
      </c>
      <c r="E2365" s="206"/>
      <c r="F2365" s="206"/>
      <c r="G2365" s="208" t="s">
        <v>681</v>
      </c>
      <c r="H2365" s="313">
        <v>256000</v>
      </c>
      <c r="I2365" s="209"/>
      <c r="J2365" s="434">
        <f t="shared" si="38"/>
        <v>8499078</v>
      </c>
      <c r="K2365" s="212" t="s">
        <v>4692</v>
      </c>
    </row>
    <row r="2366" spans="1:242" hidden="1" x14ac:dyDescent="0.25">
      <c r="B2366" s="266">
        <v>659</v>
      </c>
      <c r="C2366" s="207">
        <v>44196</v>
      </c>
      <c r="D2366" s="206" t="s">
        <v>4248</v>
      </c>
      <c r="E2366" s="206"/>
      <c r="F2366" s="206" t="s">
        <v>4683</v>
      </c>
      <c r="G2366" s="208" t="s">
        <v>681</v>
      </c>
      <c r="H2366" s="285"/>
      <c r="I2366" s="209">
        <v>256000</v>
      </c>
      <c r="J2366" s="434">
        <f t="shared" si="38"/>
        <v>8243078</v>
      </c>
      <c r="K2366" s="212" t="s">
        <v>3267</v>
      </c>
    </row>
    <row r="2367" spans="1:242" hidden="1" x14ac:dyDescent="0.25">
      <c r="B2367" s="266">
        <v>660</v>
      </c>
      <c r="C2367" s="207">
        <v>44196</v>
      </c>
      <c r="D2367" s="206" t="s">
        <v>4657</v>
      </c>
      <c r="E2367" s="206"/>
      <c r="F2367" s="206" t="s">
        <v>4685</v>
      </c>
      <c r="G2367" s="208" t="s">
        <v>787</v>
      </c>
      <c r="H2367" s="285"/>
      <c r="I2367" s="209">
        <v>331977</v>
      </c>
      <c r="J2367" s="434">
        <f t="shared" si="38"/>
        <v>7911101</v>
      </c>
      <c r="K2367" s="212" t="s">
        <v>3267</v>
      </c>
    </row>
    <row r="2368" spans="1:242" hidden="1" x14ac:dyDescent="0.25">
      <c r="B2368" s="266">
        <v>661</v>
      </c>
      <c r="C2368" s="207">
        <v>44196</v>
      </c>
      <c r="D2368" s="206" t="s">
        <v>4658</v>
      </c>
      <c r="E2368" s="206"/>
      <c r="F2368" s="206" t="s">
        <v>4686</v>
      </c>
      <c r="G2368" s="208" t="s">
        <v>1885</v>
      </c>
      <c r="H2368" s="285"/>
      <c r="I2368" s="209">
        <v>76000</v>
      </c>
      <c r="J2368" s="434">
        <f t="shared" si="38"/>
        <v>7835101</v>
      </c>
      <c r="K2368" s="212" t="s">
        <v>3267</v>
      </c>
    </row>
    <row r="2369" spans="1:242" hidden="1" x14ac:dyDescent="0.25">
      <c r="B2369" s="266">
        <v>662</v>
      </c>
      <c r="C2369" s="207">
        <v>44196</v>
      </c>
      <c r="D2369" s="206" t="s">
        <v>4659</v>
      </c>
      <c r="E2369" s="206"/>
      <c r="F2369" s="206" t="s">
        <v>4687</v>
      </c>
      <c r="G2369" s="208" t="s">
        <v>1885</v>
      </c>
      <c r="H2369" s="285"/>
      <c r="I2369" s="209">
        <v>86200</v>
      </c>
      <c r="J2369" s="434">
        <f t="shared" si="38"/>
        <v>7748901</v>
      </c>
      <c r="K2369" s="212" t="s">
        <v>3267</v>
      </c>
    </row>
    <row r="2370" spans="1:242" hidden="1" x14ac:dyDescent="0.25">
      <c r="B2370" s="266">
        <v>663</v>
      </c>
      <c r="C2370" s="207">
        <v>44196</v>
      </c>
      <c r="D2370" s="206" t="s">
        <v>4660</v>
      </c>
      <c r="E2370" s="206"/>
      <c r="F2370" s="206" t="s">
        <v>4688</v>
      </c>
      <c r="G2370" s="208" t="s">
        <v>1885</v>
      </c>
      <c r="H2370" s="285"/>
      <c r="I2370" s="209">
        <v>39200</v>
      </c>
      <c r="J2370" s="434">
        <f t="shared" si="38"/>
        <v>7709701</v>
      </c>
      <c r="K2370" s="212" t="s">
        <v>3267</v>
      </c>
    </row>
    <row r="2371" spans="1:242" hidden="1" x14ac:dyDescent="0.25">
      <c r="B2371" s="266">
        <v>664</v>
      </c>
      <c r="C2371" s="207">
        <v>44196</v>
      </c>
      <c r="D2371" s="206" t="s">
        <v>4661</v>
      </c>
      <c r="E2371" s="206"/>
      <c r="F2371" s="206" t="s">
        <v>4689</v>
      </c>
      <c r="G2371" s="208" t="s">
        <v>1885</v>
      </c>
      <c r="H2371" s="285"/>
      <c r="I2371" s="209">
        <v>89200</v>
      </c>
      <c r="J2371" s="434">
        <f t="shared" si="38"/>
        <v>7620501</v>
      </c>
      <c r="K2371" s="212" t="s">
        <v>3267</v>
      </c>
    </row>
    <row r="2372" spans="1:242" hidden="1" x14ac:dyDescent="0.25">
      <c r="B2372" s="266">
        <v>665</v>
      </c>
      <c r="C2372" s="207">
        <v>44200</v>
      </c>
      <c r="D2372" s="206" t="s">
        <v>4469</v>
      </c>
      <c r="E2372" s="206" t="s">
        <v>4707</v>
      </c>
      <c r="F2372" s="206"/>
      <c r="G2372" s="208" t="s">
        <v>1885</v>
      </c>
      <c r="H2372" s="285"/>
      <c r="I2372" s="209">
        <v>450000</v>
      </c>
      <c r="J2372" s="434">
        <f t="shared" si="38"/>
        <v>7170501</v>
      </c>
      <c r="K2372" s="212" t="s">
        <v>4727</v>
      </c>
    </row>
    <row r="2373" spans="1:242" s="566" customFormat="1" hidden="1" x14ac:dyDescent="0.25">
      <c r="A2373" s="488"/>
      <c r="B2373" s="266">
        <v>666</v>
      </c>
      <c r="C2373" s="207">
        <v>44200</v>
      </c>
      <c r="D2373" s="429" t="s">
        <v>4696</v>
      </c>
      <c r="E2373" s="429"/>
      <c r="F2373" s="429"/>
      <c r="G2373" s="430"/>
      <c r="H2373" s="427">
        <v>16599499</v>
      </c>
      <c r="I2373" s="581"/>
      <c r="J2373" s="434">
        <f t="shared" si="38"/>
        <v>23770000</v>
      </c>
      <c r="K2373" s="446" t="s">
        <v>3695</v>
      </c>
      <c r="L2373" s="530"/>
      <c r="M2373" s="488"/>
      <c r="N2373" s="530"/>
      <c r="O2373" s="530"/>
      <c r="P2373" s="530"/>
      <c r="Q2373" s="530"/>
      <c r="R2373" s="530"/>
      <c r="S2373" s="530"/>
      <c r="T2373" s="530"/>
      <c r="U2373" s="530"/>
      <c r="V2373" s="530"/>
      <c r="W2373" s="530"/>
      <c r="X2373" s="530"/>
      <c r="Y2373" s="530"/>
      <c r="Z2373" s="530"/>
      <c r="AA2373" s="530"/>
      <c r="AB2373" s="530"/>
      <c r="AC2373" s="530"/>
      <c r="AD2373" s="530"/>
      <c r="AE2373" s="530"/>
      <c r="AF2373" s="530"/>
      <c r="AG2373" s="530"/>
      <c r="AH2373" s="530"/>
      <c r="AI2373" s="530"/>
      <c r="AJ2373" s="488"/>
      <c r="AK2373" s="488"/>
      <c r="AL2373" s="488"/>
      <c r="AM2373" s="488"/>
      <c r="AN2373" s="488"/>
      <c r="AO2373" s="488"/>
      <c r="AP2373" s="488"/>
      <c r="AQ2373" s="488"/>
      <c r="AR2373" s="488"/>
      <c r="AS2373" s="488"/>
      <c r="AT2373" s="488"/>
      <c r="AU2373" s="488"/>
      <c r="AV2373" s="488"/>
      <c r="AW2373" s="488"/>
      <c r="AX2373" s="488"/>
      <c r="AY2373" s="488"/>
      <c r="AZ2373" s="488"/>
      <c r="BA2373" s="488"/>
      <c r="BB2373" s="488"/>
      <c r="BC2373" s="488"/>
      <c r="BD2373" s="488"/>
      <c r="BE2373" s="488"/>
      <c r="BF2373" s="488"/>
      <c r="BG2373" s="488"/>
      <c r="BH2373" s="488"/>
      <c r="BI2373" s="488"/>
      <c r="BJ2373" s="488"/>
      <c r="BK2373" s="488"/>
      <c r="BL2373" s="488"/>
      <c r="BM2373" s="488"/>
      <c r="BN2373" s="488"/>
      <c r="BO2373" s="488"/>
      <c r="BP2373" s="488"/>
      <c r="BQ2373" s="488"/>
      <c r="BR2373" s="488"/>
      <c r="BS2373" s="488"/>
      <c r="BT2373" s="488"/>
      <c r="BU2373" s="488"/>
      <c r="BV2373" s="488"/>
      <c r="BW2373" s="488"/>
      <c r="BX2373" s="488"/>
      <c r="BY2373" s="488"/>
      <c r="BZ2373" s="488"/>
      <c r="CA2373" s="488"/>
      <c r="CB2373" s="488"/>
      <c r="CC2373" s="488"/>
      <c r="CD2373" s="488"/>
      <c r="CE2373" s="488"/>
      <c r="CF2373" s="488"/>
      <c r="CG2373" s="488"/>
      <c r="CH2373" s="488"/>
      <c r="CI2373" s="488"/>
      <c r="CJ2373" s="488"/>
      <c r="CK2373" s="488"/>
      <c r="CL2373" s="488"/>
      <c r="CM2373" s="488"/>
      <c r="CN2373" s="488"/>
      <c r="CO2373" s="488"/>
      <c r="CP2373" s="488"/>
      <c r="CQ2373" s="488"/>
      <c r="CR2373" s="488"/>
      <c r="CS2373" s="488"/>
      <c r="CT2373" s="488"/>
      <c r="CU2373" s="488"/>
      <c r="CV2373" s="488"/>
      <c r="CW2373" s="488"/>
      <c r="CX2373" s="488"/>
      <c r="CY2373" s="488"/>
      <c r="CZ2373" s="488"/>
      <c r="DA2373" s="488"/>
      <c r="DB2373" s="488"/>
      <c r="DC2373" s="488"/>
      <c r="DD2373" s="488"/>
      <c r="DE2373" s="488"/>
      <c r="DF2373" s="488"/>
      <c r="DG2373" s="488"/>
      <c r="DH2373" s="488"/>
      <c r="DI2373" s="488"/>
      <c r="DJ2373" s="488"/>
      <c r="DK2373" s="488"/>
      <c r="DL2373" s="488"/>
      <c r="DM2373" s="488"/>
      <c r="DN2373" s="488"/>
      <c r="DO2373" s="488"/>
      <c r="DP2373" s="488"/>
      <c r="DQ2373" s="488"/>
      <c r="DR2373" s="488"/>
      <c r="DS2373" s="488"/>
      <c r="DT2373" s="488"/>
      <c r="DU2373" s="488"/>
      <c r="DV2373" s="488"/>
      <c r="DW2373" s="488"/>
      <c r="DX2373" s="488"/>
      <c r="DY2373" s="488"/>
      <c r="DZ2373" s="488"/>
      <c r="EA2373" s="488"/>
      <c r="EB2373" s="488"/>
      <c r="EC2373" s="488"/>
      <c r="ED2373" s="488"/>
      <c r="EE2373" s="488"/>
      <c r="EF2373" s="488"/>
      <c r="EG2373" s="488"/>
      <c r="EH2373" s="488"/>
      <c r="EI2373" s="488"/>
      <c r="EJ2373" s="488"/>
      <c r="EK2373" s="488"/>
      <c r="EL2373" s="488"/>
      <c r="EM2373" s="488"/>
      <c r="EN2373" s="488"/>
      <c r="EO2373" s="488"/>
      <c r="EP2373" s="488"/>
      <c r="EQ2373" s="488"/>
      <c r="ER2373" s="488"/>
      <c r="ES2373" s="488"/>
      <c r="ET2373" s="488"/>
      <c r="EU2373" s="488"/>
      <c r="EV2373" s="488"/>
      <c r="EW2373" s="488"/>
      <c r="EX2373" s="488"/>
      <c r="EY2373" s="488"/>
      <c r="EZ2373" s="488"/>
      <c r="FA2373" s="488"/>
      <c r="FB2373" s="488"/>
      <c r="FC2373" s="488"/>
      <c r="FD2373" s="488"/>
      <c r="FE2373" s="488"/>
      <c r="FF2373" s="488"/>
      <c r="FG2373" s="488"/>
      <c r="FH2373" s="488"/>
      <c r="FI2373" s="488"/>
      <c r="FJ2373" s="488"/>
      <c r="FK2373" s="488"/>
      <c r="FL2373" s="488"/>
      <c r="FM2373" s="488"/>
      <c r="FN2373" s="488"/>
      <c r="FO2373" s="488"/>
      <c r="FP2373" s="488"/>
      <c r="FQ2373" s="488"/>
      <c r="FR2373" s="488"/>
      <c r="FS2373" s="488"/>
      <c r="FT2373" s="488"/>
      <c r="FU2373" s="488"/>
      <c r="FV2373" s="488"/>
      <c r="FW2373" s="488"/>
      <c r="FX2373" s="488"/>
      <c r="FY2373" s="488"/>
      <c r="FZ2373" s="488"/>
      <c r="GA2373" s="488"/>
      <c r="GB2373" s="488"/>
      <c r="GC2373" s="488"/>
      <c r="GD2373" s="488"/>
      <c r="GE2373" s="488"/>
      <c r="GF2373" s="488"/>
      <c r="GG2373" s="488"/>
      <c r="GH2373" s="488"/>
      <c r="GI2373" s="488"/>
      <c r="GJ2373" s="488"/>
      <c r="GK2373" s="488"/>
      <c r="GL2373" s="488"/>
      <c r="GM2373" s="488"/>
      <c r="GN2373" s="488"/>
      <c r="GO2373" s="488"/>
      <c r="GP2373" s="488"/>
      <c r="GQ2373" s="488"/>
      <c r="GR2373" s="488"/>
      <c r="GS2373" s="488"/>
      <c r="GT2373" s="488"/>
      <c r="GU2373" s="488"/>
      <c r="GV2373" s="488"/>
      <c r="GW2373" s="488"/>
      <c r="GX2373" s="488"/>
      <c r="GY2373" s="488"/>
      <c r="GZ2373" s="488"/>
      <c r="HA2373" s="488"/>
      <c r="HB2373" s="488"/>
      <c r="HC2373" s="488"/>
      <c r="HD2373" s="488"/>
      <c r="HE2373" s="488"/>
      <c r="HF2373" s="488"/>
      <c r="HG2373" s="488"/>
      <c r="HH2373" s="488"/>
      <c r="HI2373" s="488"/>
      <c r="HJ2373" s="488"/>
      <c r="HK2373" s="488"/>
      <c r="HL2373" s="488"/>
      <c r="HM2373" s="488"/>
      <c r="HN2373" s="488"/>
      <c r="HO2373" s="488"/>
      <c r="HP2373" s="488"/>
      <c r="HQ2373" s="488"/>
      <c r="HR2373" s="488"/>
      <c r="HS2373" s="488"/>
      <c r="HT2373" s="488"/>
      <c r="HU2373" s="488"/>
      <c r="HV2373" s="488"/>
      <c r="HW2373" s="488"/>
      <c r="HX2373" s="488"/>
      <c r="HY2373" s="488"/>
      <c r="HZ2373" s="488"/>
      <c r="IA2373" s="488"/>
      <c r="IB2373" s="488"/>
      <c r="IC2373" s="488"/>
      <c r="ID2373" s="488"/>
      <c r="IE2373" s="488"/>
      <c r="IF2373" s="488"/>
      <c r="IG2373" s="488"/>
      <c r="IH2373" s="488"/>
    </row>
    <row r="2374" spans="1:242" hidden="1" x14ac:dyDescent="0.25">
      <c r="B2374" s="266">
        <v>667</v>
      </c>
      <c r="C2374" s="207">
        <v>44200</v>
      </c>
      <c r="D2374" s="206" t="s">
        <v>4697</v>
      </c>
      <c r="E2374" s="206" t="s">
        <v>5207</v>
      </c>
      <c r="F2374" s="206"/>
      <c r="G2374" s="208" t="s">
        <v>787</v>
      </c>
      <c r="H2374" s="285"/>
      <c r="I2374" s="209">
        <v>1000000</v>
      </c>
      <c r="J2374" s="434">
        <f t="shared" si="38"/>
        <v>22770000</v>
      </c>
      <c r="K2374" s="212" t="s">
        <v>4728</v>
      </c>
    </row>
    <row r="2375" spans="1:242" hidden="1" x14ac:dyDescent="0.25">
      <c r="B2375" s="266">
        <v>668</v>
      </c>
      <c r="C2375" s="207">
        <v>44201</v>
      </c>
      <c r="D2375" s="206" t="s">
        <v>4705</v>
      </c>
      <c r="E2375" s="206"/>
      <c r="F2375" s="206" t="s">
        <v>4985</v>
      </c>
      <c r="G2375" s="208" t="s">
        <v>2991</v>
      </c>
      <c r="H2375" s="285"/>
      <c r="I2375" s="209">
        <v>60000</v>
      </c>
      <c r="J2375" s="434">
        <f t="shared" si="38"/>
        <v>22710000</v>
      </c>
      <c r="K2375" s="212" t="s">
        <v>3267</v>
      </c>
    </row>
    <row r="2376" spans="1:242" hidden="1" x14ac:dyDescent="0.25">
      <c r="B2376" s="266">
        <v>669</v>
      </c>
      <c r="C2376" s="207">
        <v>44201</v>
      </c>
      <c r="D2376" s="206" t="s">
        <v>4698</v>
      </c>
      <c r="E2376" s="206" t="s">
        <v>5208</v>
      </c>
      <c r="F2376" s="206"/>
      <c r="G2376" s="208" t="s">
        <v>2875</v>
      </c>
      <c r="H2376" s="285"/>
      <c r="I2376" s="475">
        <v>1845000</v>
      </c>
      <c r="J2376" s="434">
        <f t="shared" si="38"/>
        <v>20865000</v>
      </c>
      <c r="K2376" s="212" t="s">
        <v>4811</v>
      </c>
    </row>
    <row r="2377" spans="1:242" hidden="1" x14ac:dyDescent="0.25">
      <c r="B2377" s="266">
        <v>670</v>
      </c>
      <c r="C2377" s="207">
        <v>44201</v>
      </c>
      <c r="D2377" s="206" t="s">
        <v>4699</v>
      </c>
      <c r="E2377" s="206" t="s">
        <v>5209</v>
      </c>
      <c r="F2377" s="206"/>
      <c r="G2377" s="208" t="s">
        <v>1885</v>
      </c>
      <c r="H2377" s="285"/>
      <c r="I2377" s="209">
        <v>1200000</v>
      </c>
      <c r="J2377" s="434">
        <f t="shared" si="38"/>
        <v>19665000</v>
      </c>
      <c r="K2377" s="212" t="s">
        <v>4729</v>
      </c>
    </row>
    <row r="2378" spans="1:242" hidden="1" x14ac:dyDescent="0.25">
      <c r="B2378" s="266">
        <v>671</v>
      </c>
      <c r="C2378" s="207">
        <v>44202</v>
      </c>
      <c r="D2378" s="206" t="s">
        <v>4706</v>
      </c>
      <c r="E2378" s="206"/>
      <c r="F2378" s="206" t="s">
        <v>4986</v>
      </c>
      <c r="G2378" s="208" t="s">
        <v>3135</v>
      </c>
      <c r="H2378" s="285"/>
      <c r="I2378" s="209">
        <v>392000</v>
      </c>
      <c r="J2378" s="434">
        <f t="shared" si="38"/>
        <v>19273000</v>
      </c>
      <c r="K2378" s="212" t="s">
        <v>3267</v>
      </c>
    </row>
    <row r="2379" spans="1:242" hidden="1" x14ac:dyDescent="0.25">
      <c r="B2379" s="266">
        <v>672</v>
      </c>
      <c r="C2379" s="207">
        <v>44202</v>
      </c>
      <c r="D2379" s="206" t="s">
        <v>4712</v>
      </c>
      <c r="E2379" s="206"/>
      <c r="F2379" s="206"/>
      <c r="G2379" s="208" t="s">
        <v>1885</v>
      </c>
      <c r="H2379" s="285">
        <v>450000</v>
      </c>
      <c r="I2379" s="209"/>
      <c r="J2379" s="434">
        <f t="shared" si="38"/>
        <v>19723000</v>
      </c>
      <c r="K2379" s="212" t="s">
        <v>4730</v>
      </c>
    </row>
    <row r="2380" spans="1:242" hidden="1" x14ac:dyDescent="0.25">
      <c r="B2380" s="266">
        <v>673</v>
      </c>
      <c r="C2380" s="207">
        <v>44202</v>
      </c>
      <c r="D2380" s="206" t="s">
        <v>4711</v>
      </c>
      <c r="E2380" s="206"/>
      <c r="F2380" s="206" t="s">
        <v>4987</v>
      </c>
      <c r="G2380" s="208" t="s">
        <v>1885</v>
      </c>
      <c r="H2380" s="285"/>
      <c r="I2380" s="210">
        <v>420000</v>
      </c>
      <c r="J2380" s="434">
        <f t="shared" si="38"/>
        <v>19303000</v>
      </c>
      <c r="K2380" s="212" t="s">
        <v>3267</v>
      </c>
    </row>
    <row r="2381" spans="1:242" hidden="1" x14ac:dyDescent="0.25">
      <c r="B2381" s="266">
        <v>674</v>
      </c>
      <c r="C2381" s="207">
        <v>44202</v>
      </c>
      <c r="D2381" s="206" t="s">
        <v>4713</v>
      </c>
      <c r="E2381" s="206"/>
      <c r="F2381" s="206"/>
      <c r="G2381" s="208" t="s">
        <v>1885</v>
      </c>
      <c r="H2381" s="313">
        <v>1200000</v>
      </c>
      <c r="I2381" s="210"/>
      <c r="J2381" s="434">
        <f t="shared" ref="J2381:J2397" si="39">J2380+H2381-I2381</f>
        <v>20503000</v>
      </c>
      <c r="K2381" s="212" t="s">
        <v>4731</v>
      </c>
    </row>
    <row r="2382" spans="1:242" hidden="1" x14ac:dyDescent="0.25">
      <c r="B2382" s="266">
        <v>675</v>
      </c>
      <c r="C2382" s="207">
        <v>44202</v>
      </c>
      <c r="D2382" s="206" t="s">
        <v>4714</v>
      </c>
      <c r="E2382" s="206"/>
      <c r="F2382" s="206" t="s">
        <v>4988</v>
      </c>
      <c r="G2382" s="208" t="s">
        <v>1885</v>
      </c>
      <c r="H2382" s="285"/>
      <c r="I2382" s="210">
        <v>1200000</v>
      </c>
      <c r="J2382" s="434">
        <f t="shared" si="39"/>
        <v>19303000</v>
      </c>
      <c r="K2382" s="212" t="s">
        <v>3267</v>
      </c>
    </row>
    <row r="2383" spans="1:242" hidden="1" x14ac:dyDescent="0.25">
      <c r="B2383" s="266">
        <v>676</v>
      </c>
      <c r="C2383" s="207">
        <v>44202</v>
      </c>
      <c r="D2383" s="206" t="s">
        <v>4700</v>
      </c>
      <c r="E2383" s="206"/>
      <c r="F2383" s="206" t="s">
        <v>4989</v>
      </c>
      <c r="G2383" s="208" t="s">
        <v>3138</v>
      </c>
      <c r="H2383" s="285"/>
      <c r="I2383" s="210">
        <v>452000</v>
      </c>
      <c r="J2383" s="434">
        <f t="shared" si="39"/>
        <v>18851000</v>
      </c>
      <c r="K2383" s="212" t="s">
        <v>3267</v>
      </c>
    </row>
    <row r="2384" spans="1:242" hidden="1" x14ac:dyDescent="0.25">
      <c r="B2384" s="266">
        <v>677</v>
      </c>
      <c r="C2384" s="207">
        <v>44202</v>
      </c>
      <c r="D2384" s="206" t="s">
        <v>4701</v>
      </c>
      <c r="E2384" s="206"/>
      <c r="F2384" s="206" t="s">
        <v>4990</v>
      </c>
      <c r="G2384" s="208" t="s">
        <v>3138</v>
      </c>
      <c r="H2384" s="285"/>
      <c r="I2384" s="210">
        <v>989000</v>
      </c>
      <c r="J2384" s="434">
        <f t="shared" si="39"/>
        <v>17862000</v>
      </c>
      <c r="K2384" s="212" t="s">
        <v>3267</v>
      </c>
    </row>
    <row r="2385" spans="1:242" hidden="1" x14ac:dyDescent="0.25">
      <c r="B2385" s="266">
        <v>678</v>
      </c>
      <c r="C2385" s="207">
        <v>44203</v>
      </c>
      <c r="D2385" s="206" t="s">
        <v>4702</v>
      </c>
      <c r="E2385" s="206"/>
      <c r="F2385" s="206" t="s">
        <v>4991</v>
      </c>
      <c r="G2385" s="208" t="s">
        <v>2320</v>
      </c>
      <c r="H2385" s="285"/>
      <c r="I2385" s="210">
        <v>72000</v>
      </c>
      <c r="J2385" s="434">
        <f t="shared" si="39"/>
        <v>17790000</v>
      </c>
      <c r="K2385" s="212" t="s">
        <v>3267</v>
      </c>
    </row>
    <row r="2386" spans="1:242" hidden="1" x14ac:dyDescent="0.25">
      <c r="B2386" s="266">
        <v>679</v>
      </c>
      <c r="C2386" s="207">
        <v>44203</v>
      </c>
      <c r="D2386" s="206" t="s">
        <v>4703</v>
      </c>
      <c r="E2386" s="206"/>
      <c r="F2386" s="206" t="s">
        <v>4992</v>
      </c>
      <c r="G2386" s="208" t="s">
        <v>2320</v>
      </c>
      <c r="H2386" s="285"/>
      <c r="I2386" s="210">
        <v>1620000</v>
      </c>
      <c r="J2386" s="434">
        <f t="shared" si="39"/>
        <v>16170000</v>
      </c>
      <c r="K2386" s="212" t="s">
        <v>3267</v>
      </c>
    </row>
    <row r="2387" spans="1:242" hidden="1" x14ac:dyDescent="0.25">
      <c r="B2387" s="266">
        <v>680</v>
      </c>
      <c r="C2387" s="207">
        <v>44203</v>
      </c>
      <c r="D2387" s="206" t="s">
        <v>4704</v>
      </c>
      <c r="E2387" s="206"/>
      <c r="F2387" s="206" t="s">
        <v>4993</v>
      </c>
      <c r="G2387" s="208" t="s">
        <v>2320</v>
      </c>
      <c r="H2387" s="285"/>
      <c r="I2387" s="210">
        <v>341000</v>
      </c>
      <c r="J2387" s="434">
        <f t="shared" si="39"/>
        <v>15829000</v>
      </c>
      <c r="K2387" s="212" t="s">
        <v>3267</v>
      </c>
    </row>
    <row r="2388" spans="1:242" hidden="1" x14ac:dyDescent="0.25">
      <c r="B2388" s="266">
        <v>681</v>
      </c>
      <c r="C2388" s="207">
        <v>44204</v>
      </c>
      <c r="D2388" s="206" t="s">
        <v>4716</v>
      </c>
      <c r="E2388" s="206"/>
      <c r="F2388" s="206" t="s">
        <v>4994</v>
      </c>
      <c r="G2388" s="208" t="s">
        <v>1885</v>
      </c>
      <c r="H2388" s="285"/>
      <c r="I2388" s="210">
        <v>106100</v>
      </c>
      <c r="J2388" s="434">
        <f t="shared" si="39"/>
        <v>15722900</v>
      </c>
      <c r="K2388" s="212" t="s">
        <v>3267</v>
      </c>
    </row>
    <row r="2389" spans="1:242" hidden="1" x14ac:dyDescent="0.25">
      <c r="B2389" s="266">
        <v>682</v>
      </c>
      <c r="C2389" s="207">
        <v>44204</v>
      </c>
      <c r="D2389" s="206" t="s">
        <v>4715</v>
      </c>
      <c r="E2389" s="206"/>
      <c r="F2389" s="206" t="s">
        <v>4995</v>
      </c>
      <c r="G2389" s="208" t="s">
        <v>1885</v>
      </c>
      <c r="H2389" s="285"/>
      <c r="I2389" s="210">
        <v>55600</v>
      </c>
      <c r="J2389" s="434">
        <f t="shared" si="39"/>
        <v>15667300</v>
      </c>
      <c r="K2389" s="212" t="s">
        <v>3267</v>
      </c>
    </row>
    <row r="2390" spans="1:242" hidden="1" x14ac:dyDescent="0.25">
      <c r="B2390" s="266">
        <v>683</v>
      </c>
      <c r="C2390" s="207">
        <v>44204</v>
      </c>
      <c r="D2390" s="206" t="s">
        <v>4717</v>
      </c>
      <c r="E2390" s="206"/>
      <c r="F2390" s="206" t="s">
        <v>4996</v>
      </c>
      <c r="G2390" s="208" t="s">
        <v>1885</v>
      </c>
      <c r="H2390" s="285"/>
      <c r="I2390" s="210">
        <v>8700</v>
      </c>
      <c r="J2390" s="434">
        <f t="shared" si="39"/>
        <v>15658600</v>
      </c>
      <c r="K2390" s="212" t="s">
        <v>3267</v>
      </c>
    </row>
    <row r="2391" spans="1:242" hidden="1" x14ac:dyDescent="0.25">
      <c r="B2391" s="266">
        <v>684</v>
      </c>
      <c r="C2391" s="207">
        <v>44204</v>
      </c>
      <c r="D2391" s="206" t="s">
        <v>4718</v>
      </c>
      <c r="E2391" s="206"/>
      <c r="F2391" s="206" t="s">
        <v>4997</v>
      </c>
      <c r="G2391" s="208" t="s">
        <v>1885</v>
      </c>
      <c r="H2391" s="285"/>
      <c r="I2391" s="210">
        <v>75600</v>
      </c>
      <c r="J2391" s="434">
        <f t="shared" si="39"/>
        <v>15583000</v>
      </c>
      <c r="K2391" s="212" t="s">
        <v>3267</v>
      </c>
    </row>
    <row r="2392" spans="1:242" hidden="1" x14ac:dyDescent="0.25">
      <c r="B2392" s="266">
        <v>685</v>
      </c>
      <c r="C2392" s="207">
        <v>44204</v>
      </c>
      <c r="D2392" s="206" t="s">
        <v>4719</v>
      </c>
      <c r="E2392" s="206"/>
      <c r="F2392" s="206" t="s">
        <v>4998</v>
      </c>
      <c r="G2392" s="208" t="s">
        <v>1885</v>
      </c>
      <c r="H2392" s="285"/>
      <c r="I2392" s="210">
        <v>118200</v>
      </c>
      <c r="J2392" s="434">
        <f t="shared" si="39"/>
        <v>15464800</v>
      </c>
      <c r="K2392" s="212" t="s">
        <v>3267</v>
      </c>
    </row>
    <row r="2393" spans="1:242" hidden="1" x14ac:dyDescent="0.25">
      <c r="B2393" s="266">
        <v>686</v>
      </c>
      <c r="C2393" s="207">
        <v>44204</v>
      </c>
      <c r="D2393" s="206" t="s">
        <v>4726</v>
      </c>
      <c r="E2393" s="206" t="s">
        <v>5210</v>
      </c>
      <c r="F2393" s="206" t="s">
        <v>4935</v>
      </c>
      <c r="G2393" s="208" t="s">
        <v>561</v>
      </c>
      <c r="H2393" s="313"/>
      <c r="I2393" s="587">
        <v>600000</v>
      </c>
      <c r="J2393" s="434">
        <f t="shared" si="39"/>
        <v>14864800</v>
      </c>
      <c r="K2393" s="440" t="s">
        <v>4939</v>
      </c>
    </row>
    <row r="2394" spans="1:242" hidden="1" x14ac:dyDescent="0.25">
      <c r="B2394" s="266">
        <v>687</v>
      </c>
      <c r="C2394" s="207">
        <v>44205</v>
      </c>
      <c r="D2394" s="206" t="s">
        <v>4720</v>
      </c>
      <c r="E2394" s="206"/>
      <c r="F2394" s="206"/>
      <c r="G2394" s="208" t="s">
        <v>561</v>
      </c>
      <c r="H2394" s="313">
        <v>480000</v>
      </c>
      <c r="I2394" s="210"/>
      <c r="J2394" s="434">
        <f t="shared" si="39"/>
        <v>15344800</v>
      </c>
      <c r="K2394" s="212" t="s">
        <v>4732</v>
      </c>
    </row>
    <row r="2395" spans="1:242" hidden="1" x14ac:dyDescent="0.25">
      <c r="B2395" s="266">
        <v>688</v>
      </c>
      <c r="C2395" s="207">
        <v>44205</v>
      </c>
      <c r="D2395" s="206" t="s">
        <v>4721</v>
      </c>
      <c r="E2395" s="206"/>
      <c r="F2395" s="206" t="s">
        <v>4999</v>
      </c>
      <c r="G2395" s="208" t="s">
        <v>561</v>
      </c>
      <c r="H2395" s="313"/>
      <c r="I2395" s="210">
        <v>422794</v>
      </c>
      <c r="J2395" s="434">
        <f t="shared" si="39"/>
        <v>14922006</v>
      </c>
      <c r="K2395" s="212" t="s">
        <v>3267</v>
      </c>
    </row>
    <row r="2396" spans="1:242" hidden="1" x14ac:dyDescent="0.25">
      <c r="B2396" s="266">
        <v>689</v>
      </c>
      <c r="C2396" s="207">
        <v>44205</v>
      </c>
      <c r="D2396" s="206" t="s">
        <v>4722</v>
      </c>
      <c r="E2396" s="206"/>
      <c r="F2396" s="206" t="s">
        <v>5000</v>
      </c>
      <c r="G2396" s="208" t="s">
        <v>651</v>
      </c>
      <c r="H2396" s="313"/>
      <c r="I2396" s="210">
        <v>150500</v>
      </c>
      <c r="J2396" s="434">
        <f t="shared" si="39"/>
        <v>14771506</v>
      </c>
      <c r="K2396" s="212" t="s">
        <v>3267</v>
      </c>
    </row>
    <row r="2397" spans="1:242" hidden="1" x14ac:dyDescent="0.25">
      <c r="B2397" s="266">
        <v>690</v>
      </c>
      <c r="C2397" s="207">
        <v>44205</v>
      </c>
      <c r="D2397" s="206" t="s">
        <v>4723</v>
      </c>
      <c r="E2397" s="206"/>
      <c r="F2397" s="206" t="s">
        <v>5001</v>
      </c>
      <c r="G2397" s="208" t="s">
        <v>343</v>
      </c>
      <c r="H2397" s="313"/>
      <c r="I2397" s="210">
        <v>630000</v>
      </c>
      <c r="J2397" s="434">
        <f t="shared" si="39"/>
        <v>14141506</v>
      </c>
      <c r="K2397" s="212" t="s">
        <v>3267</v>
      </c>
    </row>
    <row r="2398" spans="1:242" hidden="1" x14ac:dyDescent="0.25">
      <c r="B2398" s="266">
        <v>691</v>
      </c>
      <c r="C2398" s="207">
        <v>44205</v>
      </c>
      <c r="D2398" s="206" t="s">
        <v>4724</v>
      </c>
      <c r="E2398" s="206"/>
      <c r="F2398" s="206"/>
      <c r="G2398" s="208" t="s">
        <v>787</v>
      </c>
      <c r="H2398" s="313">
        <v>1000000</v>
      </c>
      <c r="I2398" s="210"/>
      <c r="J2398" s="434">
        <f>J2397+H2398-I2398</f>
        <v>15141506</v>
      </c>
      <c r="K2398" s="212" t="s">
        <v>4733</v>
      </c>
    </row>
    <row r="2399" spans="1:242" hidden="1" x14ac:dyDescent="0.25">
      <c r="B2399" s="266">
        <v>692</v>
      </c>
      <c r="C2399" s="207">
        <v>44205</v>
      </c>
      <c r="D2399" s="206" t="s">
        <v>4725</v>
      </c>
      <c r="E2399" s="206"/>
      <c r="F2399" s="206" t="s">
        <v>5002</v>
      </c>
      <c r="G2399" s="208" t="s">
        <v>787</v>
      </c>
      <c r="H2399" s="313"/>
      <c r="I2399" s="210">
        <v>1378790</v>
      </c>
      <c r="J2399" s="434">
        <f t="shared" ref="J2399:J2462" si="40">J2398+H2399-I2399</f>
        <v>13762716</v>
      </c>
      <c r="K2399" s="212" t="s">
        <v>3267</v>
      </c>
    </row>
    <row r="2400" spans="1:242" s="566" customFormat="1" hidden="1" x14ac:dyDescent="0.25">
      <c r="A2400" s="488"/>
      <c r="B2400" s="491">
        <v>693</v>
      </c>
      <c r="C2400" s="428">
        <v>44207</v>
      </c>
      <c r="D2400" s="429" t="s">
        <v>4754</v>
      </c>
      <c r="E2400" s="429"/>
      <c r="F2400" s="429"/>
      <c r="G2400" s="430"/>
      <c r="H2400" s="427">
        <v>8492284</v>
      </c>
      <c r="I2400" s="431"/>
      <c r="J2400" s="444">
        <f t="shared" si="40"/>
        <v>22255000</v>
      </c>
      <c r="K2400" s="446" t="s">
        <v>3695</v>
      </c>
      <c r="L2400" s="530"/>
      <c r="M2400" s="488"/>
      <c r="N2400" s="530"/>
      <c r="O2400" s="530"/>
      <c r="P2400" s="530"/>
      <c r="Q2400" s="530"/>
      <c r="R2400" s="530"/>
      <c r="S2400" s="530"/>
      <c r="T2400" s="530"/>
      <c r="U2400" s="530"/>
      <c r="V2400" s="530"/>
      <c r="W2400" s="530"/>
      <c r="X2400" s="530"/>
      <c r="Y2400" s="530"/>
      <c r="Z2400" s="530"/>
      <c r="AA2400" s="530"/>
      <c r="AB2400" s="530"/>
      <c r="AC2400" s="530"/>
      <c r="AD2400" s="530"/>
      <c r="AE2400" s="530"/>
      <c r="AF2400" s="530"/>
      <c r="AG2400" s="530"/>
      <c r="AH2400" s="530"/>
      <c r="AI2400" s="530"/>
      <c r="AJ2400" s="488"/>
      <c r="AK2400" s="488"/>
      <c r="AL2400" s="488"/>
      <c r="AM2400" s="488"/>
      <c r="AN2400" s="488"/>
      <c r="AO2400" s="488"/>
      <c r="AP2400" s="488"/>
      <c r="AQ2400" s="488"/>
      <c r="AR2400" s="488"/>
      <c r="AS2400" s="488"/>
      <c r="AT2400" s="488"/>
      <c r="AU2400" s="488"/>
      <c r="AV2400" s="488"/>
      <c r="AW2400" s="488"/>
      <c r="AX2400" s="488"/>
      <c r="AY2400" s="488"/>
      <c r="AZ2400" s="488"/>
      <c r="BA2400" s="488"/>
      <c r="BB2400" s="488"/>
      <c r="BC2400" s="488"/>
      <c r="BD2400" s="488"/>
      <c r="BE2400" s="488"/>
      <c r="BF2400" s="488"/>
      <c r="BG2400" s="488"/>
      <c r="BH2400" s="488"/>
      <c r="BI2400" s="488"/>
      <c r="BJ2400" s="488"/>
      <c r="BK2400" s="488"/>
      <c r="BL2400" s="488"/>
      <c r="BM2400" s="488"/>
      <c r="BN2400" s="488"/>
      <c r="BO2400" s="488"/>
      <c r="BP2400" s="488"/>
      <c r="BQ2400" s="488"/>
      <c r="BR2400" s="488"/>
      <c r="BS2400" s="488"/>
      <c r="BT2400" s="488"/>
      <c r="BU2400" s="488"/>
      <c r="BV2400" s="488"/>
      <c r="BW2400" s="488"/>
      <c r="BX2400" s="488"/>
      <c r="BY2400" s="488"/>
      <c r="BZ2400" s="488"/>
      <c r="CA2400" s="488"/>
      <c r="CB2400" s="488"/>
      <c r="CC2400" s="488"/>
      <c r="CD2400" s="488"/>
      <c r="CE2400" s="488"/>
      <c r="CF2400" s="488"/>
      <c r="CG2400" s="488"/>
      <c r="CH2400" s="488"/>
      <c r="CI2400" s="488"/>
      <c r="CJ2400" s="488"/>
      <c r="CK2400" s="488"/>
      <c r="CL2400" s="488"/>
      <c r="CM2400" s="488"/>
      <c r="CN2400" s="488"/>
      <c r="CO2400" s="488"/>
      <c r="CP2400" s="488"/>
      <c r="CQ2400" s="488"/>
      <c r="CR2400" s="488"/>
      <c r="CS2400" s="488"/>
      <c r="CT2400" s="488"/>
      <c r="CU2400" s="488"/>
      <c r="CV2400" s="488"/>
      <c r="CW2400" s="488"/>
      <c r="CX2400" s="488"/>
      <c r="CY2400" s="488"/>
      <c r="CZ2400" s="488"/>
      <c r="DA2400" s="488"/>
      <c r="DB2400" s="488"/>
      <c r="DC2400" s="488"/>
      <c r="DD2400" s="488"/>
      <c r="DE2400" s="488"/>
      <c r="DF2400" s="488"/>
      <c r="DG2400" s="488"/>
      <c r="DH2400" s="488"/>
      <c r="DI2400" s="488"/>
      <c r="DJ2400" s="488"/>
      <c r="DK2400" s="488"/>
      <c r="DL2400" s="488"/>
      <c r="DM2400" s="488"/>
      <c r="DN2400" s="488"/>
      <c r="DO2400" s="488"/>
      <c r="DP2400" s="488"/>
      <c r="DQ2400" s="488"/>
      <c r="DR2400" s="488"/>
      <c r="DS2400" s="488"/>
      <c r="DT2400" s="488"/>
      <c r="DU2400" s="488"/>
      <c r="DV2400" s="488"/>
      <c r="DW2400" s="488"/>
      <c r="DX2400" s="488"/>
      <c r="DY2400" s="488"/>
      <c r="DZ2400" s="488"/>
      <c r="EA2400" s="488"/>
      <c r="EB2400" s="488"/>
      <c r="EC2400" s="488"/>
      <c r="ED2400" s="488"/>
      <c r="EE2400" s="488"/>
      <c r="EF2400" s="488"/>
      <c r="EG2400" s="488"/>
      <c r="EH2400" s="488"/>
      <c r="EI2400" s="488"/>
      <c r="EJ2400" s="488"/>
      <c r="EK2400" s="488"/>
      <c r="EL2400" s="488"/>
      <c r="EM2400" s="488"/>
      <c r="EN2400" s="488"/>
      <c r="EO2400" s="488"/>
      <c r="EP2400" s="488"/>
      <c r="EQ2400" s="488"/>
      <c r="ER2400" s="488"/>
      <c r="ES2400" s="488"/>
      <c r="ET2400" s="488"/>
      <c r="EU2400" s="488"/>
      <c r="EV2400" s="488"/>
      <c r="EW2400" s="488"/>
      <c r="EX2400" s="488"/>
      <c r="EY2400" s="488"/>
      <c r="EZ2400" s="488"/>
      <c r="FA2400" s="488"/>
      <c r="FB2400" s="488"/>
      <c r="FC2400" s="488"/>
      <c r="FD2400" s="488"/>
      <c r="FE2400" s="488"/>
      <c r="FF2400" s="488"/>
      <c r="FG2400" s="488"/>
      <c r="FH2400" s="488"/>
      <c r="FI2400" s="488"/>
      <c r="FJ2400" s="488"/>
      <c r="FK2400" s="488"/>
      <c r="FL2400" s="488"/>
      <c r="FM2400" s="488"/>
      <c r="FN2400" s="488"/>
      <c r="FO2400" s="488"/>
      <c r="FP2400" s="488"/>
      <c r="FQ2400" s="488"/>
      <c r="FR2400" s="488"/>
      <c r="FS2400" s="488"/>
      <c r="FT2400" s="488"/>
      <c r="FU2400" s="488"/>
      <c r="FV2400" s="488"/>
      <c r="FW2400" s="488"/>
      <c r="FX2400" s="488"/>
      <c r="FY2400" s="488"/>
      <c r="FZ2400" s="488"/>
      <c r="GA2400" s="488"/>
      <c r="GB2400" s="488"/>
      <c r="GC2400" s="488"/>
      <c r="GD2400" s="488"/>
      <c r="GE2400" s="488"/>
      <c r="GF2400" s="488"/>
      <c r="GG2400" s="488"/>
      <c r="GH2400" s="488"/>
      <c r="GI2400" s="488"/>
      <c r="GJ2400" s="488"/>
      <c r="GK2400" s="488"/>
      <c r="GL2400" s="488"/>
      <c r="GM2400" s="488"/>
      <c r="GN2400" s="488"/>
      <c r="GO2400" s="488"/>
      <c r="GP2400" s="488"/>
      <c r="GQ2400" s="488"/>
      <c r="GR2400" s="488"/>
      <c r="GS2400" s="488"/>
      <c r="GT2400" s="488"/>
      <c r="GU2400" s="488"/>
      <c r="GV2400" s="488"/>
      <c r="GW2400" s="488"/>
      <c r="GX2400" s="488"/>
      <c r="GY2400" s="488"/>
      <c r="GZ2400" s="488"/>
      <c r="HA2400" s="488"/>
      <c r="HB2400" s="488"/>
      <c r="HC2400" s="488"/>
      <c r="HD2400" s="488"/>
      <c r="HE2400" s="488"/>
      <c r="HF2400" s="488"/>
      <c r="HG2400" s="488"/>
      <c r="HH2400" s="488"/>
      <c r="HI2400" s="488"/>
      <c r="HJ2400" s="488"/>
      <c r="HK2400" s="488"/>
      <c r="HL2400" s="488"/>
      <c r="HM2400" s="488"/>
      <c r="HN2400" s="488"/>
      <c r="HO2400" s="488"/>
      <c r="HP2400" s="488"/>
      <c r="HQ2400" s="488"/>
      <c r="HR2400" s="488"/>
      <c r="HS2400" s="488"/>
      <c r="HT2400" s="488"/>
      <c r="HU2400" s="488"/>
      <c r="HV2400" s="488"/>
      <c r="HW2400" s="488"/>
      <c r="HX2400" s="488"/>
      <c r="HY2400" s="488"/>
      <c r="HZ2400" s="488"/>
      <c r="IA2400" s="488"/>
      <c r="IB2400" s="488"/>
      <c r="IC2400" s="488"/>
      <c r="ID2400" s="488"/>
      <c r="IE2400" s="488"/>
      <c r="IF2400" s="488"/>
      <c r="IG2400" s="488"/>
      <c r="IH2400" s="488"/>
    </row>
    <row r="2401" spans="2:11" s="511" customFormat="1" hidden="1" x14ac:dyDescent="0.25">
      <c r="B2401" s="266">
        <v>694</v>
      </c>
      <c r="C2401" s="207">
        <v>44208</v>
      </c>
      <c r="D2401" s="206" t="s">
        <v>4757</v>
      </c>
      <c r="E2401" s="206"/>
      <c r="F2401" s="206" t="s">
        <v>5003</v>
      </c>
      <c r="G2401" s="208" t="s">
        <v>2302</v>
      </c>
      <c r="H2401" s="285"/>
      <c r="I2401" s="210">
        <v>212710</v>
      </c>
      <c r="J2401" s="434">
        <f t="shared" si="40"/>
        <v>22042290</v>
      </c>
      <c r="K2401" s="212" t="s">
        <v>3267</v>
      </c>
    </row>
    <row r="2402" spans="2:11" s="511" customFormat="1" hidden="1" x14ac:dyDescent="0.25">
      <c r="B2402" s="266">
        <v>695</v>
      </c>
      <c r="C2402" s="207">
        <v>44208</v>
      </c>
      <c r="D2402" s="206" t="s">
        <v>4755</v>
      </c>
      <c r="E2402" s="206"/>
      <c r="F2402" s="206" t="s">
        <v>5004</v>
      </c>
      <c r="G2402" s="208" t="s">
        <v>4804</v>
      </c>
      <c r="H2402" s="285"/>
      <c r="I2402" s="210">
        <v>251544</v>
      </c>
      <c r="J2402" s="434">
        <f t="shared" si="40"/>
        <v>21790746</v>
      </c>
      <c r="K2402" s="212" t="s">
        <v>3267</v>
      </c>
    </row>
    <row r="2403" spans="2:11" s="511" customFormat="1" hidden="1" x14ac:dyDescent="0.25">
      <c r="B2403" s="266">
        <v>696</v>
      </c>
      <c r="C2403" s="207">
        <v>44208</v>
      </c>
      <c r="D2403" s="206" t="s">
        <v>4756</v>
      </c>
      <c r="E2403" s="206"/>
      <c r="F2403" s="206" t="s">
        <v>5005</v>
      </c>
      <c r="G2403" s="208" t="s">
        <v>420</v>
      </c>
      <c r="H2403" s="313"/>
      <c r="I2403" s="209">
        <v>1422500</v>
      </c>
      <c r="J2403" s="434">
        <f t="shared" si="40"/>
        <v>20368246</v>
      </c>
      <c r="K2403" s="212" t="s">
        <v>3267</v>
      </c>
    </row>
    <row r="2404" spans="2:11" s="511" customFormat="1" hidden="1" x14ac:dyDescent="0.25">
      <c r="B2404" s="266">
        <v>697</v>
      </c>
      <c r="C2404" s="207">
        <v>44209</v>
      </c>
      <c r="D2404" s="206" t="s">
        <v>4779</v>
      </c>
      <c r="E2404" s="206" t="s">
        <v>5211</v>
      </c>
      <c r="F2404" s="206"/>
      <c r="G2404" s="208" t="s">
        <v>2320</v>
      </c>
      <c r="H2404" s="313"/>
      <c r="I2404" s="475">
        <v>1100000</v>
      </c>
      <c r="J2404" s="434">
        <f t="shared" si="40"/>
        <v>19268246</v>
      </c>
      <c r="K2404" s="212" t="s">
        <v>4835</v>
      </c>
    </row>
    <row r="2405" spans="2:11" s="511" customFormat="1" hidden="1" x14ac:dyDescent="0.25">
      <c r="B2405" s="266">
        <v>698</v>
      </c>
      <c r="C2405" s="207">
        <v>44209</v>
      </c>
      <c r="D2405" s="206" t="s">
        <v>4807</v>
      </c>
      <c r="E2405" s="206"/>
      <c r="F2405" s="206" t="s">
        <v>5006</v>
      </c>
      <c r="G2405" s="208" t="s">
        <v>4218</v>
      </c>
      <c r="H2405" s="313"/>
      <c r="I2405" s="209">
        <v>5900000</v>
      </c>
      <c r="J2405" s="434">
        <f t="shared" si="40"/>
        <v>13368246</v>
      </c>
      <c r="K2405" s="212" t="s">
        <v>3267</v>
      </c>
    </row>
    <row r="2406" spans="2:11" s="511" customFormat="1" hidden="1" x14ac:dyDescent="0.25">
      <c r="B2406" s="266">
        <v>699</v>
      </c>
      <c r="C2406" s="207">
        <v>44209</v>
      </c>
      <c r="D2406" s="206" t="s">
        <v>4758</v>
      </c>
      <c r="E2406" s="206"/>
      <c r="F2406" s="206" t="s">
        <v>5007</v>
      </c>
      <c r="G2406" s="208" t="s">
        <v>1930</v>
      </c>
      <c r="H2406" s="313"/>
      <c r="I2406" s="209">
        <v>450000</v>
      </c>
      <c r="J2406" s="434">
        <f t="shared" si="40"/>
        <v>12918246</v>
      </c>
      <c r="K2406" s="212" t="s">
        <v>3267</v>
      </c>
    </row>
    <row r="2407" spans="2:11" s="511" customFormat="1" hidden="1" x14ac:dyDescent="0.25">
      <c r="B2407" s="266">
        <v>700</v>
      </c>
      <c r="C2407" s="207">
        <v>44209</v>
      </c>
      <c r="D2407" s="206" t="s">
        <v>4778</v>
      </c>
      <c r="E2407" s="206"/>
      <c r="F2407" s="206"/>
      <c r="G2407" s="208" t="s">
        <v>2875</v>
      </c>
      <c r="H2407" s="313">
        <v>300000</v>
      </c>
      <c r="I2407" s="209"/>
      <c r="J2407" s="434">
        <f t="shared" si="40"/>
        <v>13218246</v>
      </c>
      <c r="K2407" s="212" t="s">
        <v>4808</v>
      </c>
    </row>
    <row r="2408" spans="2:11" s="511" customFormat="1" hidden="1" x14ac:dyDescent="0.25">
      <c r="B2408" s="266">
        <v>701</v>
      </c>
      <c r="C2408" s="207">
        <v>44209</v>
      </c>
      <c r="D2408" s="206" t="s">
        <v>4759</v>
      </c>
      <c r="E2408" s="206"/>
      <c r="F2408" s="206" t="s">
        <v>5008</v>
      </c>
      <c r="G2408" s="208" t="s">
        <v>2875</v>
      </c>
      <c r="H2408" s="313"/>
      <c r="I2408" s="209">
        <v>144000</v>
      </c>
      <c r="J2408" s="434">
        <f t="shared" si="40"/>
        <v>13074246</v>
      </c>
      <c r="K2408" s="212" t="s">
        <v>3267</v>
      </c>
    </row>
    <row r="2409" spans="2:11" s="511" customFormat="1" hidden="1" x14ac:dyDescent="0.25">
      <c r="B2409" s="266">
        <v>702</v>
      </c>
      <c r="C2409" s="207">
        <v>44210</v>
      </c>
      <c r="D2409" s="206" t="s">
        <v>4760</v>
      </c>
      <c r="E2409" s="206"/>
      <c r="F2409" s="206" t="s">
        <v>5009</v>
      </c>
      <c r="G2409" s="208" t="s">
        <v>1885</v>
      </c>
      <c r="H2409" s="313"/>
      <c r="I2409" s="209">
        <v>121000</v>
      </c>
      <c r="J2409" s="434">
        <f t="shared" si="40"/>
        <v>12953246</v>
      </c>
      <c r="K2409" s="212" t="s">
        <v>3267</v>
      </c>
    </row>
    <row r="2410" spans="2:11" s="511" customFormat="1" hidden="1" x14ac:dyDescent="0.25">
      <c r="B2410" s="266">
        <v>703</v>
      </c>
      <c r="C2410" s="207">
        <v>44210</v>
      </c>
      <c r="D2410" s="206" t="s">
        <v>4777</v>
      </c>
      <c r="E2410" s="206"/>
      <c r="F2410" s="206"/>
      <c r="G2410" s="208" t="s">
        <v>2875</v>
      </c>
      <c r="H2410" s="313">
        <v>1845000</v>
      </c>
      <c r="I2410" s="209"/>
      <c r="J2410" s="434">
        <f t="shared" si="40"/>
        <v>14798246</v>
      </c>
      <c r="K2410" s="212" t="s">
        <v>4809</v>
      </c>
    </row>
    <row r="2411" spans="2:11" s="511" customFormat="1" hidden="1" x14ac:dyDescent="0.25">
      <c r="B2411" s="266">
        <v>704</v>
      </c>
      <c r="C2411" s="207">
        <v>44210</v>
      </c>
      <c r="D2411" s="206" t="s">
        <v>4761</v>
      </c>
      <c r="E2411" s="206"/>
      <c r="F2411" s="206" t="s">
        <v>5010</v>
      </c>
      <c r="G2411" s="208" t="s">
        <v>2875</v>
      </c>
      <c r="H2411" s="313"/>
      <c r="I2411" s="209">
        <v>2016500</v>
      </c>
      <c r="J2411" s="434">
        <f t="shared" si="40"/>
        <v>12781746</v>
      </c>
      <c r="K2411" s="212" t="s">
        <v>3267</v>
      </c>
    </row>
    <row r="2412" spans="2:11" s="511" customFormat="1" hidden="1" x14ac:dyDescent="0.25">
      <c r="B2412" s="266">
        <v>705</v>
      </c>
      <c r="C2412" s="207">
        <v>44210</v>
      </c>
      <c r="D2412" s="206" t="s">
        <v>4762</v>
      </c>
      <c r="E2412" s="206"/>
      <c r="F2412" s="206" t="s">
        <v>5011</v>
      </c>
      <c r="G2412" s="208" t="s">
        <v>1885</v>
      </c>
      <c r="H2412" s="313"/>
      <c r="I2412" s="209">
        <v>446000</v>
      </c>
      <c r="J2412" s="434">
        <f t="shared" si="40"/>
        <v>12335746</v>
      </c>
      <c r="K2412" s="212" t="s">
        <v>3267</v>
      </c>
    </row>
    <row r="2413" spans="2:11" s="511" customFormat="1" hidden="1" x14ac:dyDescent="0.25">
      <c r="B2413" s="266">
        <v>706</v>
      </c>
      <c r="C2413" s="207">
        <v>44210</v>
      </c>
      <c r="D2413" s="206" t="s">
        <v>4763</v>
      </c>
      <c r="E2413" s="206"/>
      <c r="F2413" s="206" t="s">
        <v>5012</v>
      </c>
      <c r="G2413" s="208" t="s">
        <v>681</v>
      </c>
      <c r="H2413" s="313"/>
      <c r="I2413" s="209">
        <v>256000</v>
      </c>
      <c r="J2413" s="434">
        <f t="shared" si="40"/>
        <v>12079746</v>
      </c>
      <c r="K2413" s="212" t="s">
        <v>3267</v>
      </c>
    </row>
    <row r="2414" spans="2:11" s="511" customFormat="1" hidden="1" x14ac:dyDescent="0.25">
      <c r="B2414" s="266">
        <v>707</v>
      </c>
      <c r="C2414" s="207">
        <v>44212</v>
      </c>
      <c r="D2414" s="206" t="s">
        <v>4764</v>
      </c>
      <c r="E2414" s="206"/>
      <c r="F2414" s="206" t="s">
        <v>5013</v>
      </c>
      <c r="G2414" s="208" t="s">
        <v>1885</v>
      </c>
      <c r="H2414" s="313"/>
      <c r="I2414" s="209">
        <v>63400</v>
      </c>
      <c r="J2414" s="434">
        <f t="shared" si="40"/>
        <v>12016346</v>
      </c>
      <c r="K2414" s="212" t="s">
        <v>3267</v>
      </c>
    </row>
    <row r="2415" spans="2:11" s="511" customFormat="1" hidden="1" x14ac:dyDescent="0.25">
      <c r="B2415" s="266">
        <v>708</v>
      </c>
      <c r="C2415" s="207">
        <v>44212</v>
      </c>
      <c r="D2415" s="206" t="s">
        <v>4765</v>
      </c>
      <c r="E2415" s="206"/>
      <c r="F2415" s="206" t="s">
        <v>5014</v>
      </c>
      <c r="G2415" s="208" t="s">
        <v>1885</v>
      </c>
      <c r="H2415" s="313"/>
      <c r="I2415" s="209">
        <v>84700</v>
      </c>
      <c r="J2415" s="434">
        <f t="shared" si="40"/>
        <v>11931646</v>
      </c>
      <c r="K2415" s="212" t="s">
        <v>3267</v>
      </c>
    </row>
    <row r="2416" spans="2:11" s="511" customFormat="1" hidden="1" x14ac:dyDescent="0.25">
      <c r="B2416" s="266">
        <v>709</v>
      </c>
      <c r="C2416" s="207">
        <v>44212</v>
      </c>
      <c r="D2416" s="206" t="s">
        <v>4766</v>
      </c>
      <c r="E2416" s="206"/>
      <c r="F2416" s="206" t="s">
        <v>5015</v>
      </c>
      <c r="G2416" s="208" t="s">
        <v>1885</v>
      </c>
      <c r="H2416" s="313"/>
      <c r="I2416" s="209">
        <v>79600</v>
      </c>
      <c r="J2416" s="434">
        <f t="shared" si="40"/>
        <v>11852046</v>
      </c>
      <c r="K2416" s="212" t="s">
        <v>3267</v>
      </c>
    </row>
    <row r="2417" spans="1:242" hidden="1" x14ac:dyDescent="0.25">
      <c r="B2417" s="266">
        <v>710</v>
      </c>
      <c r="C2417" s="207">
        <v>44212</v>
      </c>
      <c r="D2417" s="206" t="s">
        <v>4767</v>
      </c>
      <c r="E2417" s="206"/>
      <c r="F2417" s="206" t="s">
        <v>5016</v>
      </c>
      <c r="G2417" s="208" t="s">
        <v>1885</v>
      </c>
      <c r="H2417" s="313"/>
      <c r="I2417" s="209">
        <v>36700</v>
      </c>
      <c r="J2417" s="434">
        <f t="shared" si="40"/>
        <v>11815346</v>
      </c>
      <c r="K2417" s="212" t="s">
        <v>3267</v>
      </c>
    </row>
    <row r="2418" spans="1:242" hidden="1" x14ac:dyDescent="0.25">
      <c r="B2418" s="266">
        <v>711</v>
      </c>
      <c r="C2418" s="207">
        <v>44212</v>
      </c>
      <c r="D2418" s="206" t="s">
        <v>4768</v>
      </c>
      <c r="E2418" s="206"/>
      <c r="F2418" s="206" t="s">
        <v>5017</v>
      </c>
      <c r="G2418" s="208" t="s">
        <v>1885</v>
      </c>
      <c r="H2418" s="313"/>
      <c r="I2418" s="209">
        <v>47800</v>
      </c>
      <c r="J2418" s="434">
        <f t="shared" si="40"/>
        <v>11767546</v>
      </c>
      <c r="K2418" s="212" t="s">
        <v>3267</v>
      </c>
    </row>
    <row r="2419" spans="1:242" hidden="1" x14ac:dyDescent="0.25">
      <c r="B2419" s="266">
        <v>712</v>
      </c>
      <c r="C2419" s="207">
        <v>44212</v>
      </c>
      <c r="D2419" s="206" t="s">
        <v>4769</v>
      </c>
      <c r="E2419" s="206"/>
      <c r="F2419" s="206" t="s">
        <v>5018</v>
      </c>
      <c r="G2419" s="208" t="s">
        <v>1885</v>
      </c>
      <c r="H2419" s="313"/>
      <c r="I2419" s="209">
        <v>178000</v>
      </c>
      <c r="J2419" s="434">
        <f t="shared" si="40"/>
        <v>11589546</v>
      </c>
      <c r="K2419" s="212" t="s">
        <v>3267</v>
      </c>
    </row>
    <row r="2420" spans="1:242" hidden="1" x14ac:dyDescent="0.25">
      <c r="B2420" s="266">
        <v>713</v>
      </c>
      <c r="C2420" s="207">
        <v>44212</v>
      </c>
      <c r="D2420" s="206" t="s">
        <v>4770</v>
      </c>
      <c r="E2420" s="206"/>
      <c r="F2420" s="206" t="s">
        <v>5019</v>
      </c>
      <c r="G2420" s="208" t="s">
        <v>4805</v>
      </c>
      <c r="H2420" s="313"/>
      <c r="I2420" s="209">
        <v>1000000</v>
      </c>
      <c r="J2420" s="434">
        <f t="shared" si="40"/>
        <v>10589546</v>
      </c>
      <c r="K2420" s="212" t="s">
        <v>3267</v>
      </c>
    </row>
    <row r="2421" spans="1:242" hidden="1" x14ac:dyDescent="0.25">
      <c r="B2421" s="266">
        <v>714</v>
      </c>
      <c r="C2421" s="207">
        <v>44212</v>
      </c>
      <c r="D2421" s="206" t="s">
        <v>4771</v>
      </c>
      <c r="E2421" s="206"/>
      <c r="F2421" s="206" t="s">
        <v>5020</v>
      </c>
      <c r="G2421" s="208" t="s">
        <v>343</v>
      </c>
      <c r="H2421" s="313"/>
      <c r="I2421" s="209">
        <v>600000</v>
      </c>
      <c r="J2421" s="434">
        <f t="shared" si="40"/>
        <v>9989546</v>
      </c>
      <c r="K2421" s="212" t="s">
        <v>3267</v>
      </c>
    </row>
    <row r="2422" spans="1:242" hidden="1" x14ac:dyDescent="0.25">
      <c r="B2422" s="266">
        <v>715</v>
      </c>
      <c r="C2422" s="207">
        <v>44212</v>
      </c>
      <c r="D2422" s="206" t="s">
        <v>4772</v>
      </c>
      <c r="E2422" s="206"/>
      <c r="F2422" s="206" t="s">
        <v>5021</v>
      </c>
      <c r="G2422" s="208" t="s">
        <v>4218</v>
      </c>
      <c r="H2422" s="313"/>
      <c r="I2422" s="209">
        <v>782250</v>
      </c>
      <c r="J2422" s="434">
        <f t="shared" si="40"/>
        <v>9207296</v>
      </c>
      <c r="K2422" s="212" t="s">
        <v>3267</v>
      </c>
    </row>
    <row r="2423" spans="1:242" hidden="1" x14ac:dyDescent="0.25">
      <c r="B2423" s="266">
        <v>716</v>
      </c>
      <c r="C2423" s="207">
        <v>44212</v>
      </c>
      <c r="D2423" s="206" t="s">
        <v>4773</v>
      </c>
      <c r="E2423" s="206"/>
      <c r="F2423" s="206" t="s">
        <v>5022</v>
      </c>
      <c r="G2423" s="208" t="s">
        <v>787</v>
      </c>
      <c r="H2423" s="313"/>
      <c r="I2423" s="209">
        <v>301964</v>
      </c>
      <c r="J2423" s="434">
        <f t="shared" si="40"/>
        <v>8905332</v>
      </c>
      <c r="K2423" s="212" t="s">
        <v>3267</v>
      </c>
    </row>
    <row r="2424" spans="1:242" hidden="1" x14ac:dyDescent="0.25">
      <c r="B2424" s="266">
        <v>717</v>
      </c>
      <c r="C2424" s="207">
        <v>44212</v>
      </c>
      <c r="D2424" s="206" t="s">
        <v>4774</v>
      </c>
      <c r="E2424" s="206"/>
      <c r="F2424" s="206" t="s">
        <v>5023</v>
      </c>
      <c r="G2424" s="208" t="s">
        <v>1885</v>
      </c>
      <c r="H2424" s="313"/>
      <c r="I2424" s="209">
        <v>312300</v>
      </c>
      <c r="J2424" s="434">
        <f t="shared" si="40"/>
        <v>8593032</v>
      </c>
      <c r="K2424" s="212" t="s">
        <v>3267</v>
      </c>
    </row>
    <row r="2425" spans="1:242" hidden="1" x14ac:dyDescent="0.25">
      <c r="B2425" s="266">
        <v>718</v>
      </c>
      <c r="C2425" s="207">
        <v>44212</v>
      </c>
      <c r="D2425" s="206" t="s">
        <v>4775</v>
      </c>
      <c r="E2425" s="206"/>
      <c r="F2425" s="206" t="s">
        <v>5024</v>
      </c>
      <c r="G2425" s="208" t="s">
        <v>4806</v>
      </c>
      <c r="H2425" s="313"/>
      <c r="I2425" s="209">
        <v>248487</v>
      </c>
      <c r="J2425" s="434">
        <f t="shared" si="40"/>
        <v>8344545</v>
      </c>
      <c r="K2425" s="212" t="s">
        <v>3267</v>
      </c>
    </row>
    <row r="2426" spans="1:242" hidden="1" x14ac:dyDescent="0.25">
      <c r="B2426" s="266">
        <v>719</v>
      </c>
      <c r="C2426" s="207">
        <v>44212</v>
      </c>
      <c r="D2426" s="206" t="s">
        <v>4776</v>
      </c>
      <c r="E2426" s="206"/>
      <c r="F2426" s="206" t="s">
        <v>5025</v>
      </c>
      <c r="G2426" s="208" t="s">
        <v>4806</v>
      </c>
      <c r="H2426" s="313"/>
      <c r="I2426" s="209">
        <v>294731</v>
      </c>
      <c r="J2426" s="434">
        <f t="shared" si="40"/>
        <v>8049814</v>
      </c>
      <c r="K2426" s="212" t="s">
        <v>3267</v>
      </c>
    </row>
    <row r="2427" spans="1:242" s="566" customFormat="1" hidden="1" x14ac:dyDescent="0.25">
      <c r="A2427" s="488"/>
      <c r="B2427" s="266">
        <v>720</v>
      </c>
      <c r="C2427" s="428">
        <v>44214</v>
      </c>
      <c r="D2427" s="429" t="s">
        <v>4812</v>
      </c>
      <c r="E2427" s="429"/>
      <c r="F2427" s="429"/>
      <c r="G2427" s="430"/>
      <c r="H2427" s="577">
        <v>15250186</v>
      </c>
      <c r="I2427" s="581"/>
      <c r="J2427" s="444">
        <f t="shared" si="40"/>
        <v>23300000</v>
      </c>
      <c r="K2427" s="446" t="s">
        <v>3695</v>
      </c>
      <c r="L2427" s="530"/>
      <c r="M2427" s="488"/>
      <c r="N2427" s="530"/>
      <c r="O2427" s="530"/>
      <c r="P2427" s="530"/>
      <c r="Q2427" s="530"/>
      <c r="R2427" s="530"/>
      <c r="S2427" s="530"/>
      <c r="T2427" s="530"/>
      <c r="U2427" s="530"/>
      <c r="V2427" s="530"/>
      <c r="W2427" s="530"/>
      <c r="X2427" s="530"/>
      <c r="Y2427" s="530"/>
      <c r="Z2427" s="530"/>
      <c r="AA2427" s="530"/>
      <c r="AB2427" s="530"/>
      <c r="AC2427" s="530"/>
      <c r="AD2427" s="530"/>
      <c r="AE2427" s="530"/>
      <c r="AF2427" s="530"/>
      <c r="AG2427" s="530"/>
      <c r="AH2427" s="530"/>
      <c r="AI2427" s="530"/>
      <c r="AJ2427" s="488"/>
      <c r="AK2427" s="488"/>
      <c r="AL2427" s="488"/>
      <c r="AM2427" s="488"/>
      <c r="AN2427" s="488"/>
      <c r="AO2427" s="488"/>
      <c r="AP2427" s="488"/>
      <c r="AQ2427" s="488"/>
      <c r="AR2427" s="488"/>
      <c r="AS2427" s="488"/>
      <c r="AT2427" s="488"/>
      <c r="AU2427" s="488"/>
      <c r="AV2427" s="488"/>
      <c r="AW2427" s="488"/>
      <c r="AX2427" s="488"/>
      <c r="AY2427" s="488"/>
      <c r="AZ2427" s="488"/>
      <c r="BA2427" s="488"/>
      <c r="BB2427" s="488"/>
      <c r="BC2427" s="488"/>
      <c r="BD2427" s="488"/>
      <c r="BE2427" s="488"/>
      <c r="BF2427" s="488"/>
      <c r="BG2427" s="488"/>
      <c r="BH2427" s="488"/>
      <c r="BI2427" s="488"/>
      <c r="BJ2427" s="488"/>
      <c r="BK2427" s="488"/>
      <c r="BL2427" s="488"/>
      <c r="BM2427" s="488"/>
      <c r="BN2427" s="488"/>
      <c r="BO2427" s="488"/>
      <c r="BP2427" s="488"/>
      <c r="BQ2427" s="488"/>
      <c r="BR2427" s="488"/>
      <c r="BS2427" s="488"/>
      <c r="BT2427" s="488"/>
      <c r="BU2427" s="488"/>
      <c r="BV2427" s="488"/>
      <c r="BW2427" s="488"/>
      <c r="BX2427" s="488"/>
      <c r="BY2427" s="488"/>
      <c r="BZ2427" s="488"/>
      <c r="CA2427" s="488"/>
      <c r="CB2427" s="488"/>
      <c r="CC2427" s="488"/>
      <c r="CD2427" s="488"/>
      <c r="CE2427" s="488"/>
      <c r="CF2427" s="488"/>
      <c r="CG2427" s="488"/>
      <c r="CH2427" s="488"/>
      <c r="CI2427" s="488"/>
      <c r="CJ2427" s="488"/>
      <c r="CK2427" s="488"/>
      <c r="CL2427" s="488"/>
      <c r="CM2427" s="488"/>
      <c r="CN2427" s="488"/>
      <c r="CO2427" s="488"/>
      <c r="CP2427" s="488"/>
      <c r="CQ2427" s="488"/>
      <c r="CR2427" s="488"/>
      <c r="CS2427" s="488"/>
      <c r="CT2427" s="488"/>
      <c r="CU2427" s="488"/>
      <c r="CV2427" s="488"/>
      <c r="CW2427" s="488"/>
      <c r="CX2427" s="488"/>
      <c r="CY2427" s="488"/>
      <c r="CZ2427" s="488"/>
      <c r="DA2427" s="488"/>
      <c r="DB2427" s="488"/>
      <c r="DC2427" s="488"/>
      <c r="DD2427" s="488"/>
      <c r="DE2427" s="488"/>
      <c r="DF2427" s="488"/>
      <c r="DG2427" s="488"/>
      <c r="DH2427" s="488"/>
      <c r="DI2427" s="488"/>
      <c r="DJ2427" s="488"/>
      <c r="DK2427" s="488"/>
      <c r="DL2427" s="488"/>
      <c r="DM2427" s="488"/>
      <c r="DN2427" s="488"/>
      <c r="DO2427" s="488"/>
      <c r="DP2427" s="488"/>
      <c r="DQ2427" s="488"/>
      <c r="DR2427" s="488"/>
      <c r="DS2427" s="488"/>
      <c r="DT2427" s="488"/>
      <c r="DU2427" s="488"/>
      <c r="DV2427" s="488"/>
      <c r="DW2427" s="488"/>
      <c r="DX2427" s="488"/>
      <c r="DY2427" s="488"/>
      <c r="DZ2427" s="488"/>
      <c r="EA2427" s="488"/>
      <c r="EB2427" s="488"/>
      <c r="EC2427" s="488"/>
      <c r="ED2427" s="488"/>
      <c r="EE2427" s="488"/>
      <c r="EF2427" s="488"/>
      <c r="EG2427" s="488"/>
      <c r="EH2427" s="488"/>
      <c r="EI2427" s="488"/>
      <c r="EJ2427" s="488"/>
      <c r="EK2427" s="488"/>
      <c r="EL2427" s="488"/>
      <c r="EM2427" s="488"/>
      <c r="EN2427" s="488"/>
      <c r="EO2427" s="488"/>
      <c r="EP2427" s="488"/>
      <c r="EQ2427" s="488"/>
      <c r="ER2427" s="488"/>
      <c r="ES2427" s="488"/>
      <c r="ET2427" s="488"/>
      <c r="EU2427" s="488"/>
      <c r="EV2427" s="488"/>
      <c r="EW2427" s="488"/>
      <c r="EX2427" s="488"/>
      <c r="EY2427" s="488"/>
      <c r="EZ2427" s="488"/>
      <c r="FA2427" s="488"/>
      <c r="FB2427" s="488"/>
      <c r="FC2427" s="488"/>
      <c r="FD2427" s="488"/>
      <c r="FE2427" s="488"/>
      <c r="FF2427" s="488"/>
      <c r="FG2427" s="488"/>
      <c r="FH2427" s="488"/>
      <c r="FI2427" s="488"/>
      <c r="FJ2427" s="488"/>
      <c r="FK2427" s="488"/>
      <c r="FL2427" s="488"/>
      <c r="FM2427" s="488"/>
      <c r="FN2427" s="488"/>
      <c r="FO2427" s="488"/>
      <c r="FP2427" s="488"/>
      <c r="FQ2427" s="488"/>
      <c r="FR2427" s="488"/>
      <c r="FS2427" s="488"/>
      <c r="FT2427" s="488"/>
      <c r="FU2427" s="488"/>
      <c r="FV2427" s="488"/>
      <c r="FW2427" s="488"/>
      <c r="FX2427" s="488"/>
      <c r="FY2427" s="488"/>
      <c r="FZ2427" s="488"/>
      <c r="GA2427" s="488"/>
      <c r="GB2427" s="488"/>
      <c r="GC2427" s="488"/>
      <c r="GD2427" s="488"/>
      <c r="GE2427" s="488"/>
      <c r="GF2427" s="488"/>
      <c r="GG2427" s="488"/>
      <c r="GH2427" s="488"/>
      <c r="GI2427" s="488"/>
      <c r="GJ2427" s="488"/>
      <c r="GK2427" s="488"/>
      <c r="GL2427" s="488"/>
      <c r="GM2427" s="488"/>
      <c r="GN2427" s="488"/>
      <c r="GO2427" s="488"/>
      <c r="GP2427" s="488"/>
      <c r="GQ2427" s="488"/>
      <c r="GR2427" s="488"/>
      <c r="GS2427" s="488"/>
      <c r="GT2427" s="488"/>
      <c r="GU2427" s="488"/>
      <c r="GV2427" s="488"/>
      <c r="GW2427" s="488"/>
      <c r="GX2427" s="488"/>
      <c r="GY2427" s="488"/>
      <c r="GZ2427" s="488"/>
      <c r="HA2427" s="488"/>
      <c r="HB2427" s="488"/>
      <c r="HC2427" s="488"/>
      <c r="HD2427" s="488"/>
      <c r="HE2427" s="488"/>
      <c r="HF2427" s="488"/>
      <c r="HG2427" s="488"/>
      <c r="HH2427" s="488"/>
      <c r="HI2427" s="488"/>
      <c r="HJ2427" s="488"/>
      <c r="HK2427" s="488"/>
      <c r="HL2427" s="488"/>
      <c r="HM2427" s="488"/>
      <c r="HN2427" s="488"/>
      <c r="HO2427" s="488"/>
      <c r="HP2427" s="488"/>
      <c r="HQ2427" s="488"/>
      <c r="HR2427" s="488"/>
      <c r="HS2427" s="488"/>
      <c r="HT2427" s="488"/>
      <c r="HU2427" s="488"/>
      <c r="HV2427" s="488"/>
      <c r="HW2427" s="488"/>
      <c r="HX2427" s="488"/>
      <c r="HY2427" s="488"/>
      <c r="HZ2427" s="488"/>
      <c r="IA2427" s="488"/>
      <c r="IB2427" s="488"/>
      <c r="IC2427" s="488"/>
      <c r="ID2427" s="488"/>
      <c r="IE2427" s="488"/>
      <c r="IF2427" s="488"/>
      <c r="IG2427" s="488"/>
      <c r="IH2427" s="488"/>
    </row>
    <row r="2428" spans="1:242" hidden="1" x14ac:dyDescent="0.25">
      <c r="B2428" s="266">
        <v>721</v>
      </c>
      <c r="C2428" s="207">
        <v>44214</v>
      </c>
      <c r="D2428" s="206" t="s">
        <v>4813</v>
      </c>
      <c r="E2428" s="206" t="s">
        <v>5212</v>
      </c>
      <c r="F2428" s="206"/>
      <c r="G2428" s="208" t="s">
        <v>561</v>
      </c>
      <c r="H2428" s="313"/>
      <c r="I2428" s="475">
        <v>790000</v>
      </c>
      <c r="J2428" s="434">
        <f t="shared" si="40"/>
        <v>22510000</v>
      </c>
      <c r="K2428" s="212" t="s">
        <v>4836</v>
      </c>
    </row>
    <row r="2429" spans="1:242" hidden="1" x14ac:dyDescent="0.25">
      <c r="B2429" s="266">
        <v>722</v>
      </c>
      <c r="C2429" s="207">
        <v>44215</v>
      </c>
      <c r="D2429" s="206" t="s">
        <v>4816</v>
      </c>
      <c r="E2429" s="206"/>
      <c r="F2429" s="206"/>
      <c r="G2429" s="208" t="s">
        <v>2320</v>
      </c>
      <c r="H2429" s="313">
        <v>1100000</v>
      </c>
      <c r="I2429" s="209"/>
      <c r="J2429" s="434">
        <f t="shared" si="40"/>
        <v>23610000</v>
      </c>
      <c r="K2429" s="212" t="s">
        <v>4837</v>
      </c>
    </row>
    <row r="2430" spans="1:242" hidden="1" x14ac:dyDescent="0.25">
      <c r="B2430" s="266">
        <v>723</v>
      </c>
      <c r="C2430" s="207">
        <v>44215</v>
      </c>
      <c r="D2430" s="206" t="s">
        <v>4815</v>
      </c>
      <c r="E2430" s="206"/>
      <c r="F2430" s="206" t="s">
        <v>5026</v>
      </c>
      <c r="G2430" s="208" t="s">
        <v>2320</v>
      </c>
      <c r="H2430" s="313"/>
      <c r="I2430" s="209">
        <v>751307</v>
      </c>
      <c r="J2430" s="434">
        <f t="shared" si="40"/>
        <v>22858693</v>
      </c>
      <c r="K2430" s="212" t="s">
        <v>3267</v>
      </c>
    </row>
    <row r="2431" spans="1:242" hidden="1" x14ac:dyDescent="0.25">
      <c r="B2431" s="266">
        <v>724</v>
      </c>
      <c r="C2431" s="207">
        <v>44215</v>
      </c>
      <c r="D2431" s="206" t="s">
        <v>4817</v>
      </c>
      <c r="E2431" s="206"/>
      <c r="F2431" s="206" t="s">
        <v>5027</v>
      </c>
      <c r="G2431" s="208" t="s">
        <v>2320</v>
      </c>
      <c r="H2431" s="313"/>
      <c r="I2431" s="209">
        <v>570000</v>
      </c>
      <c r="J2431" s="434">
        <f t="shared" si="40"/>
        <v>22288693</v>
      </c>
      <c r="K2431" s="212" t="s">
        <v>3267</v>
      </c>
    </row>
    <row r="2432" spans="1:242" hidden="1" x14ac:dyDescent="0.25">
      <c r="B2432" s="266">
        <v>725</v>
      </c>
      <c r="C2432" s="207">
        <v>44216</v>
      </c>
      <c r="D2432" s="206" t="s">
        <v>4818</v>
      </c>
      <c r="E2432" s="206"/>
      <c r="F2432" s="206" t="s">
        <v>5028</v>
      </c>
      <c r="G2432" s="208" t="s">
        <v>2891</v>
      </c>
      <c r="H2432" s="313"/>
      <c r="I2432" s="209">
        <v>1790350</v>
      </c>
      <c r="J2432" s="434">
        <f t="shared" si="40"/>
        <v>20498343</v>
      </c>
      <c r="K2432" s="212" t="s">
        <v>3267</v>
      </c>
    </row>
    <row r="2433" spans="2:11" s="511" customFormat="1" hidden="1" x14ac:dyDescent="0.25">
      <c r="B2433" s="266">
        <v>726</v>
      </c>
      <c r="C2433" s="207">
        <v>44216</v>
      </c>
      <c r="D2433" s="206" t="s">
        <v>4819</v>
      </c>
      <c r="E2433" s="206"/>
      <c r="F2433" s="206" t="s">
        <v>5029</v>
      </c>
      <c r="G2433" s="208" t="s">
        <v>4331</v>
      </c>
      <c r="H2433" s="313"/>
      <c r="I2433" s="209">
        <v>275000</v>
      </c>
      <c r="J2433" s="434">
        <f t="shared" si="40"/>
        <v>20223343</v>
      </c>
      <c r="K2433" s="212" t="s">
        <v>3267</v>
      </c>
    </row>
    <row r="2434" spans="2:11" s="511" customFormat="1" hidden="1" x14ac:dyDescent="0.25">
      <c r="B2434" s="266">
        <v>727</v>
      </c>
      <c r="C2434" s="207">
        <v>44216</v>
      </c>
      <c r="D2434" s="206" t="s">
        <v>4862</v>
      </c>
      <c r="E2434" s="206"/>
      <c r="F2434" s="206" t="s">
        <v>5030</v>
      </c>
      <c r="G2434" s="208" t="s">
        <v>420</v>
      </c>
      <c r="H2434" s="313"/>
      <c r="I2434" s="209">
        <v>1438000</v>
      </c>
      <c r="J2434" s="434">
        <f t="shared" si="40"/>
        <v>18785343</v>
      </c>
      <c r="K2434" s="212" t="s">
        <v>3267</v>
      </c>
    </row>
    <row r="2435" spans="2:11" s="511" customFormat="1" hidden="1" x14ac:dyDescent="0.25">
      <c r="B2435" s="266">
        <v>728</v>
      </c>
      <c r="C2435" s="207">
        <v>44216</v>
      </c>
      <c r="D2435" s="206" t="s">
        <v>4863</v>
      </c>
      <c r="E2435" s="206"/>
      <c r="F2435" s="206" t="s">
        <v>5031</v>
      </c>
      <c r="G2435" s="208" t="s">
        <v>1816</v>
      </c>
      <c r="H2435" s="313"/>
      <c r="I2435" s="209">
        <v>1830000</v>
      </c>
      <c r="J2435" s="434">
        <f t="shared" si="40"/>
        <v>16955343</v>
      </c>
      <c r="K2435" s="212" t="s">
        <v>3267</v>
      </c>
    </row>
    <row r="2436" spans="2:11" s="511" customFormat="1" hidden="1" x14ac:dyDescent="0.25">
      <c r="B2436" s="266">
        <v>729</v>
      </c>
      <c r="C2436" s="207">
        <v>44216</v>
      </c>
      <c r="D2436" s="206" t="s">
        <v>4820</v>
      </c>
      <c r="E2436" s="206"/>
      <c r="F2436" s="206" t="s">
        <v>5032</v>
      </c>
      <c r="G2436" s="208" t="s">
        <v>1885</v>
      </c>
      <c r="H2436" s="313"/>
      <c r="I2436" s="209">
        <v>97476</v>
      </c>
      <c r="J2436" s="434">
        <f t="shared" si="40"/>
        <v>16857867</v>
      </c>
      <c r="K2436" s="212" t="s">
        <v>3267</v>
      </c>
    </row>
    <row r="2437" spans="2:11" s="511" customFormat="1" hidden="1" x14ac:dyDescent="0.25">
      <c r="B2437" s="266">
        <v>730</v>
      </c>
      <c r="C2437" s="207">
        <v>44217</v>
      </c>
      <c r="D2437" s="206" t="s">
        <v>4821</v>
      </c>
      <c r="E2437" s="206"/>
      <c r="F2437" s="206" t="s">
        <v>5033</v>
      </c>
      <c r="G2437" s="208" t="s">
        <v>4804</v>
      </c>
      <c r="H2437" s="313"/>
      <c r="I2437" s="209">
        <v>291900</v>
      </c>
      <c r="J2437" s="434">
        <f t="shared" si="40"/>
        <v>16565967</v>
      </c>
      <c r="K2437" s="212" t="s">
        <v>3267</v>
      </c>
    </row>
    <row r="2438" spans="2:11" s="511" customFormat="1" hidden="1" x14ac:dyDescent="0.25">
      <c r="B2438" s="266">
        <v>731</v>
      </c>
      <c r="C2438" s="207">
        <v>44217</v>
      </c>
      <c r="D2438" s="206" t="s">
        <v>4822</v>
      </c>
      <c r="E2438" s="206"/>
      <c r="F2438" s="206" t="s">
        <v>5034</v>
      </c>
      <c r="G2438" s="208" t="s">
        <v>2875</v>
      </c>
      <c r="H2438" s="313"/>
      <c r="I2438" s="209">
        <v>30000</v>
      </c>
      <c r="J2438" s="434">
        <f t="shared" si="40"/>
        <v>16535967</v>
      </c>
      <c r="K2438" s="212" t="s">
        <v>3267</v>
      </c>
    </row>
    <row r="2439" spans="2:11" s="511" customFormat="1" hidden="1" x14ac:dyDescent="0.25">
      <c r="B2439" s="266">
        <v>732</v>
      </c>
      <c r="C2439" s="207">
        <v>44218</v>
      </c>
      <c r="D2439" s="206" t="s">
        <v>4823</v>
      </c>
      <c r="E2439" s="206" t="s">
        <v>5213</v>
      </c>
      <c r="F2439" s="206"/>
      <c r="G2439" s="208" t="s">
        <v>1930</v>
      </c>
      <c r="H2439" s="313"/>
      <c r="I2439" s="209">
        <v>450000</v>
      </c>
      <c r="J2439" s="434">
        <f t="shared" si="40"/>
        <v>16085967</v>
      </c>
      <c r="K2439" s="212" t="s">
        <v>4838</v>
      </c>
    </row>
    <row r="2440" spans="2:11" s="511" customFormat="1" hidden="1" x14ac:dyDescent="0.25">
      <c r="B2440" s="266">
        <v>733</v>
      </c>
      <c r="C2440" s="207">
        <v>44218</v>
      </c>
      <c r="D2440" s="206" t="s">
        <v>4824</v>
      </c>
      <c r="E2440" s="206"/>
      <c r="F2440" s="206"/>
      <c r="G2440" s="208" t="s">
        <v>1930</v>
      </c>
      <c r="H2440" s="313">
        <v>450000</v>
      </c>
      <c r="I2440" s="209"/>
      <c r="J2440" s="434">
        <f t="shared" si="40"/>
        <v>16535967</v>
      </c>
      <c r="K2440" s="212" t="s">
        <v>4839</v>
      </c>
    </row>
    <row r="2441" spans="2:11" s="511" customFormat="1" hidden="1" x14ac:dyDescent="0.25">
      <c r="B2441" s="266">
        <v>734</v>
      </c>
      <c r="C2441" s="207">
        <v>44218</v>
      </c>
      <c r="D2441" s="206" t="s">
        <v>4825</v>
      </c>
      <c r="E2441" s="206"/>
      <c r="F2441" s="206" t="s">
        <v>5035</v>
      </c>
      <c r="G2441" s="208" t="s">
        <v>1930</v>
      </c>
      <c r="H2441" s="313"/>
      <c r="I2441" s="209">
        <v>300000</v>
      </c>
      <c r="J2441" s="434">
        <f t="shared" si="40"/>
        <v>16235967</v>
      </c>
      <c r="K2441" s="212" t="s">
        <v>3267</v>
      </c>
    </row>
    <row r="2442" spans="2:11" s="511" customFormat="1" hidden="1" x14ac:dyDescent="0.25">
      <c r="B2442" s="266">
        <v>735</v>
      </c>
      <c r="C2442" s="207">
        <v>44218</v>
      </c>
      <c r="D2442" s="206" t="s">
        <v>4826</v>
      </c>
      <c r="E2442" s="206"/>
      <c r="F2442" s="206" t="s">
        <v>5036</v>
      </c>
      <c r="G2442" s="208" t="s">
        <v>1885</v>
      </c>
      <c r="H2442" s="313"/>
      <c r="I2442" s="209">
        <v>32700</v>
      </c>
      <c r="J2442" s="434">
        <f t="shared" si="40"/>
        <v>16203267</v>
      </c>
      <c r="K2442" s="212" t="s">
        <v>3267</v>
      </c>
    </row>
    <row r="2443" spans="2:11" s="511" customFormat="1" hidden="1" x14ac:dyDescent="0.25">
      <c r="B2443" s="266">
        <v>736</v>
      </c>
      <c r="C2443" s="207">
        <v>44218</v>
      </c>
      <c r="D2443" s="206" t="s">
        <v>4827</v>
      </c>
      <c r="E2443" s="206"/>
      <c r="F2443" s="206" t="s">
        <v>5037</v>
      </c>
      <c r="G2443" s="208" t="s">
        <v>1885</v>
      </c>
      <c r="H2443" s="313"/>
      <c r="I2443" s="209">
        <v>28700</v>
      </c>
      <c r="J2443" s="434">
        <f t="shared" si="40"/>
        <v>16174567</v>
      </c>
      <c r="K2443" s="212" t="s">
        <v>3267</v>
      </c>
    </row>
    <row r="2444" spans="2:11" s="511" customFormat="1" hidden="1" x14ac:dyDescent="0.25">
      <c r="B2444" s="266">
        <v>737</v>
      </c>
      <c r="C2444" s="207">
        <v>44218</v>
      </c>
      <c r="D2444" s="206" t="s">
        <v>4828</v>
      </c>
      <c r="E2444" s="206"/>
      <c r="F2444" s="206" t="s">
        <v>5038</v>
      </c>
      <c r="G2444" s="208" t="s">
        <v>1885</v>
      </c>
      <c r="H2444" s="313"/>
      <c r="I2444" s="209">
        <v>52700</v>
      </c>
      <c r="J2444" s="434">
        <f t="shared" si="40"/>
        <v>16121867</v>
      </c>
      <c r="K2444" s="212" t="s">
        <v>3267</v>
      </c>
    </row>
    <row r="2445" spans="2:11" s="511" customFormat="1" hidden="1" x14ac:dyDescent="0.25">
      <c r="B2445" s="266">
        <v>738</v>
      </c>
      <c r="C2445" s="207">
        <v>44218</v>
      </c>
      <c r="D2445" s="206" t="s">
        <v>4829</v>
      </c>
      <c r="E2445" s="206"/>
      <c r="F2445" s="206" t="s">
        <v>5039</v>
      </c>
      <c r="G2445" s="208" t="s">
        <v>1885</v>
      </c>
      <c r="H2445" s="313"/>
      <c r="I2445" s="209">
        <v>18500</v>
      </c>
      <c r="J2445" s="434">
        <f t="shared" si="40"/>
        <v>16103367</v>
      </c>
      <c r="K2445" s="212" t="s">
        <v>3267</v>
      </c>
    </row>
    <row r="2446" spans="2:11" s="511" customFormat="1" hidden="1" x14ac:dyDescent="0.25">
      <c r="B2446" s="266">
        <v>739</v>
      </c>
      <c r="C2446" s="207">
        <v>44218</v>
      </c>
      <c r="D2446" s="206" t="s">
        <v>4830</v>
      </c>
      <c r="E2446" s="206"/>
      <c r="F2446" s="206" t="s">
        <v>5040</v>
      </c>
      <c r="G2446" s="208" t="s">
        <v>1885</v>
      </c>
      <c r="H2446" s="313"/>
      <c r="I2446" s="209">
        <v>53700</v>
      </c>
      <c r="J2446" s="434">
        <f t="shared" si="40"/>
        <v>16049667</v>
      </c>
      <c r="K2446" s="212" t="s">
        <v>3267</v>
      </c>
    </row>
    <row r="2447" spans="2:11" s="511" customFormat="1" hidden="1" x14ac:dyDescent="0.25">
      <c r="B2447" s="266">
        <v>740</v>
      </c>
      <c r="C2447" s="207">
        <v>44219</v>
      </c>
      <c r="D2447" s="206" t="s">
        <v>4831</v>
      </c>
      <c r="E2447" s="206"/>
      <c r="F2447" s="206"/>
      <c r="G2447" s="208" t="s">
        <v>561</v>
      </c>
      <c r="H2447" s="313">
        <v>790000</v>
      </c>
      <c r="I2447" s="209"/>
      <c r="J2447" s="434">
        <f t="shared" si="40"/>
        <v>16839667</v>
      </c>
      <c r="K2447" s="212" t="s">
        <v>4840</v>
      </c>
    </row>
    <row r="2448" spans="2:11" s="511" customFormat="1" hidden="1" x14ac:dyDescent="0.25">
      <c r="B2448" s="266">
        <v>741</v>
      </c>
      <c r="C2448" s="207">
        <v>44219</v>
      </c>
      <c r="D2448" s="206" t="s">
        <v>4832</v>
      </c>
      <c r="E2448" s="206"/>
      <c r="F2448" s="206" t="s">
        <v>5041</v>
      </c>
      <c r="G2448" s="208" t="s">
        <v>561</v>
      </c>
      <c r="H2448" s="313"/>
      <c r="I2448" s="209">
        <v>634082</v>
      </c>
      <c r="J2448" s="434">
        <f t="shared" si="40"/>
        <v>16205585</v>
      </c>
      <c r="K2448" s="212" t="s">
        <v>3267</v>
      </c>
    </row>
    <row r="2449" spans="1:242" hidden="1" x14ac:dyDescent="0.25">
      <c r="B2449" s="266">
        <v>742</v>
      </c>
      <c r="C2449" s="207">
        <v>44219</v>
      </c>
      <c r="D2449" s="206" t="s">
        <v>4860</v>
      </c>
      <c r="E2449" s="206"/>
      <c r="F2449" s="206" t="s">
        <v>5042</v>
      </c>
      <c r="G2449" s="208" t="s">
        <v>561</v>
      </c>
      <c r="H2449" s="285"/>
      <c r="I2449" s="210">
        <v>66961</v>
      </c>
      <c r="J2449" s="434">
        <f t="shared" si="40"/>
        <v>16138624</v>
      </c>
      <c r="K2449" s="212" t="s">
        <v>3267</v>
      </c>
    </row>
    <row r="2450" spans="1:242" hidden="1" x14ac:dyDescent="0.25">
      <c r="B2450" s="266">
        <v>743</v>
      </c>
      <c r="C2450" s="207">
        <v>44219</v>
      </c>
      <c r="D2450" s="206" t="s">
        <v>4833</v>
      </c>
      <c r="E2450" s="206"/>
      <c r="F2450" s="206" t="s">
        <v>5043</v>
      </c>
      <c r="G2450" s="208" t="s">
        <v>1885</v>
      </c>
      <c r="H2450" s="285"/>
      <c r="I2450" s="210">
        <v>727000</v>
      </c>
      <c r="J2450" s="434">
        <f t="shared" si="40"/>
        <v>15411624</v>
      </c>
      <c r="K2450" s="212" t="s">
        <v>3267</v>
      </c>
    </row>
    <row r="2451" spans="1:242" hidden="1" x14ac:dyDescent="0.25">
      <c r="B2451" s="266">
        <v>744</v>
      </c>
      <c r="C2451" s="207">
        <v>44219</v>
      </c>
      <c r="D2451" s="206" t="s">
        <v>4834</v>
      </c>
      <c r="E2451" s="206"/>
      <c r="F2451" s="206" t="s">
        <v>5044</v>
      </c>
      <c r="G2451" s="208" t="s">
        <v>787</v>
      </c>
      <c r="H2451" s="285"/>
      <c r="I2451" s="210">
        <v>597860</v>
      </c>
      <c r="J2451" s="434">
        <f t="shared" si="40"/>
        <v>14813764</v>
      </c>
      <c r="K2451" s="212" t="s">
        <v>3267</v>
      </c>
    </row>
    <row r="2452" spans="1:242" s="566" customFormat="1" hidden="1" x14ac:dyDescent="0.25">
      <c r="A2452" s="488"/>
      <c r="B2452" s="491">
        <v>745</v>
      </c>
      <c r="C2452" s="428">
        <v>44221</v>
      </c>
      <c r="D2452" s="429" t="s">
        <v>4864</v>
      </c>
      <c r="E2452" s="429"/>
      <c r="F2452" s="429"/>
      <c r="G2452" s="430"/>
      <c r="H2452" s="427">
        <v>9586236</v>
      </c>
      <c r="I2452" s="431"/>
      <c r="J2452" s="444">
        <f t="shared" si="40"/>
        <v>24400000</v>
      </c>
      <c r="K2452" s="446" t="s">
        <v>3695</v>
      </c>
      <c r="L2452" s="530"/>
      <c r="M2452" s="488"/>
      <c r="N2452" s="530"/>
      <c r="O2452" s="530"/>
      <c r="P2452" s="530"/>
      <c r="Q2452" s="530"/>
      <c r="R2452" s="530"/>
      <c r="S2452" s="530"/>
      <c r="T2452" s="530"/>
      <c r="U2452" s="530"/>
      <c r="V2452" s="530"/>
      <c r="W2452" s="530"/>
      <c r="X2452" s="530"/>
      <c r="Y2452" s="530"/>
      <c r="Z2452" s="530"/>
      <c r="AA2452" s="530"/>
      <c r="AB2452" s="530"/>
      <c r="AC2452" s="530"/>
      <c r="AD2452" s="530"/>
      <c r="AE2452" s="530"/>
      <c r="AF2452" s="530"/>
      <c r="AG2452" s="530"/>
      <c r="AH2452" s="530"/>
      <c r="AI2452" s="530"/>
      <c r="AJ2452" s="488"/>
      <c r="AK2452" s="488"/>
      <c r="AL2452" s="488"/>
      <c r="AM2452" s="488"/>
      <c r="AN2452" s="488"/>
      <c r="AO2452" s="488"/>
      <c r="AP2452" s="488"/>
      <c r="AQ2452" s="488"/>
      <c r="AR2452" s="488"/>
      <c r="AS2452" s="488"/>
      <c r="AT2452" s="488"/>
      <c r="AU2452" s="488"/>
      <c r="AV2452" s="488"/>
      <c r="AW2452" s="488"/>
      <c r="AX2452" s="488"/>
      <c r="AY2452" s="488"/>
      <c r="AZ2452" s="488"/>
      <c r="BA2452" s="488"/>
      <c r="BB2452" s="488"/>
      <c r="BC2452" s="488"/>
      <c r="BD2452" s="488"/>
      <c r="BE2452" s="488"/>
      <c r="BF2452" s="488"/>
      <c r="BG2452" s="488"/>
      <c r="BH2452" s="488"/>
      <c r="BI2452" s="488"/>
      <c r="BJ2452" s="488"/>
      <c r="BK2452" s="488"/>
      <c r="BL2452" s="488"/>
      <c r="BM2452" s="488"/>
      <c r="BN2452" s="488"/>
      <c r="BO2452" s="488"/>
      <c r="BP2452" s="488"/>
      <c r="BQ2452" s="488"/>
      <c r="BR2452" s="488"/>
      <c r="BS2452" s="488"/>
      <c r="BT2452" s="488"/>
      <c r="BU2452" s="488"/>
      <c r="BV2452" s="488"/>
      <c r="BW2452" s="488"/>
      <c r="BX2452" s="488"/>
      <c r="BY2452" s="488"/>
      <c r="BZ2452" s="488"/>
      <c r="CA2452" s="488"/>
      <c r="CB2452" s="488"/>
      <c r="CC2452" s="488"/>
      <c r="CD2452" s="488"/>
      <c r="CE2452" s="488"/>
      <c r="CF2452" s="488"/>
      <c r="CG2452" s="488"/>
      <c r="CH2452" s="488"/>
      <c r="CI2452" s="488"/>
      <c r="CJ2452" s="488"/>
      <c r="CK2452" s="488"/>
      <c r="CL2452" s="488"/>
      <c r="CM2452" s="488"/>
      <c r="CN2452" s="488"/>
      <c r="CO2452" s="488"/>
      <c r="CP2452" s="488"/>
      <c r="CQ2452" s="488"/>
      <c r="CR2452" s="488"/>
      <c r="CS2452" s="488"/>
      <c r="CT2452" s="488"/>
      <c r="CU2452" s="488"/>
      <c r="CV2452" s="488"/>
      <c r="CW2452" s="488"/>
      <c r="CX2452" s="488"/>
      <c r="CY2452" s="488"/>
      <c r="CZ2452" s="488"/>
      <c r="DA2452" s="488"/>
      <c r="DB2452" s="488"/>
      <c r="DC2452" s="488"/>
      <c r="DD2452" s="488"/>
      <c r="DE2452" s="488"/>
      <c r="DF2452" s="488"/>
      <c r="DG2452" s="488"/>
      <c r="DH2452" s="488"/>
      <c r="DI2452" s="488"/>
      <c r="DJ2452" s="488"/>
      <c r="DK2452" s="488"/>
      <c r="DL2452" s="488"/>
      <c r="DM2452" s="488"/>
      <c r="DN2452" s="488"/>
      <c r="DO2452" s="488"/>
      <c r="DP2452" s="488"/>
      <c r="DQ2452" s="488"/>
      <c r="DR2452" s="488"/>
      <c r="DS2452" s="488"/>
      <c r="DT2452" s="488"/>
      <c r="DU2452" s="488"/>
      <c r="DV2452" s="488"/>
      <c r="DW2452" s="488"/>
      <c r="DX2452" s="488"/>
      <c r="DY2452" s="488"/>
      <c r="DZ2452" s="488"/>
      <c r="EA2452" s="488"/>
      <c r="EB2452" s="488"/>
      <c r="EC2452" s="488"/>
      <c r="ED2452" s="488"/>
      <c r="EE2452" s="488"/>
      <c r="EF2452" s="488"/>
      <c r="EG2452" s="488"/>
      <c r="EH2452" s="488"/>
      <c r="EI2452" s="488"/>
      <c r="EJ2452" s="488"/>
      <c r="EK2452" s="488"/>
      <c r="EL2452" s="488"/>
      <c r="EM2452" s="488"/>
      <c r="EN2452" s="488"/>
      <c r="EO2452" s="488"/>
      <c r="EP2452" s="488"/>
      <c r="EQ2452" s="488"/>
      <c r="ER2452" s="488"/>
      <c r="ES2452" s="488"/>
      <c r="ET2452" s="488"/>
      <c r="EU2452" s="488"/>
      <c r="EV2452" s="488"/>
      <c r="EW2452" s="488"/>
      <c r="EX2452" s="488"/>
      <c r="EY2452" s="488"/>
      <c r="EZ2452" s="488"/>
      <c r="FA2452" s="488"/>
      <c r="FB2452" s="488"/>
      <c r="FC2452" s="488"/>
      <c r="FD2452" s="488"/>
      <c r="FE2452" s="488"/>
      <c r="FF2452" s="488"/>
      <c r="FG2452" s="488"/>
      <c r="FH2452" s="488"/>
      <c r="FI2452" s="488"/>
      <c r="FJ2452" s="488"/>
      <c r="FK2452" s="488"/>
      <c r="FL2452" s="488"/>
      <c r="FM2452" s="488"/>
      <c r="FN2452" s="488"/>
      <c r="FO2452" s="488"/>
      <c r="FP2452" s="488"/>
      <c r="FQ2452" s="488"/>
      <c r="FR2452" s="488"/>
      <c r="FS2452" s="488"/>
      <c r="FT2452" s="488"/>
      <c r="FU2452" s="488"/>
      <c r="FV2452" s="488"/>
      <c r="FW2452" s="488"/>
      <c r="FX2452" s="488"/>
      <c r="FY2452" s="488"/>
      <c r="FZ2452" s="488"/>
      <c r="GA2452" s="488"/>
      <c r="GB2452" s="488"/>
      <c r="GC2452" s="488"/>
      <c r="GD2452" s="488"/>
      <c r="GE2452" s="488"/>
      <c r="GF2452" s="488"/>
      <c r="GG2452" s="488"/>
      <c r="GH2452" s="488"/>
      <c r="GI2452" s="488"/>
      <c r="GJ2452" s="488"/>
      <c r="GK2452" s="488"/>
      <c r="GL2452" s="488"/>
      <c r="GM2452" s="488"/>
      <c r="GN2452" s="488"/>
      <c r="GO2452" s="488"/>
      <c r="GP2452" s="488"/>
      <c r="GQ2452" s="488"/>
      <c r="GR2452" s="488"/>
      <c r="GS2452" s="488"/>
      <c r="GT2452" s="488"/>
      <c r="GU2452" s="488"/>
      <c r="GV2452" s="488"/>
      <c r="GW2452" s="488"/>
      <c r="GX2452" s="488"/>
      <c r="GY2452" s="488"/>
      <c r="GZ2452" s="488"/>
      <c r="HA2452" s="488"/>
      <c r="HB2452" s="488"/>
      <c r="HC2452" s="488"/>
      <c r="HD2452" s="488"/>
      <c r="HE2452" s="488"/>
      <c r="HF2452" s="488"/>
      <c r="HG2452" s="488"/>
      <c r="HH2452" s="488"/>
      <c r="HI2452" s="488"/>
      <c r="HJ2452" s="488"/>
      <c r="HK2452" s="488"/>
      <c r="HL2452" s="488"/>
      <c r="HM2452" s="488"/>
      <c r="HN2452" s="488"/>
      <c r="HO2452" s="488"/>
      <c r="HP2452" s="488"/>
      <c r="HQ2452" s="488"/>
      <c r="HR2452" s="488"/>
      <c r="HS2452" s="488"/>
      <c r="HT2452" s="488"/>
      <c r="HU2452" s="488"/>
      <c r="HV2452" s="488"/>
      <c r="HW2452" s="488"/>
      <c r="HX2452" s="488"/>
      <c r="HY2452" s="488"/>
      <c r="HZ2452" s="488"/>
      <c r="IA2452" s="488"/>
      <c r="IB2452" s="488"/>
      <c r="IC2452" s="488"/>
      <c r="ID2452" s="488"/>
      <c r="IE2452" s="488"/>
      <c r="IF2452" s="488"/>
      <c r="IG2452" s="488"/>
      <c r="IH2452" s="488"/>
    </row>
    <row r="2453" spans="1:242" hidden="1" x14ac:dyDescent="0.25">
      <c r="B2453" s="266">
        <v>746</v>
      </c>
      <c r="C2453" s="207">
        <v>44221</v>
      </c>
      <c r="D2453" s="206" t="s">
        <v>4865</v>
      </c>
      <c r="E2453" s="206" t="s">
        <v>5214</v>
      </c>
      <c r="F2453" s="206"/>
      <c r="G2453" s="208" t="s">
        <v>787</v>
      </c>
      <c r="H2453" s="285"/>
      <c r="I2453" s="475">
        <v>1500000</v>
      </c>
      <c r="J2453" s="434">
        <f t="shared" si="40"/>
        <v>22900000</v>
      </c>
      <c r="K2453" s="212" t="s">
        <v>4938</v>
      </c>
    </row>
    <row r="2454" spans="1:242" hidden="1" x14ac:dyDescent="0.25">
      <c r="B2454" s="266">
        <v>747</v>
      </c>
      <c r="C2454" s="207">
        <v>44222</v>
      </c>
      <c r="D2454" s="206" t="s">
        <v>4866</v>
      </c>
      <c r="E2454" s="206"/>
      <c r="F2454" s="206" t="s">
        <v>4876</v>
      </c>
      <c r="G2454" s="208" t="s">
        <v>343</v>
      </c>
      <c r="H2454" s="285"/>
      <c r="I2454" s="210">
        <v>285000</v>
      </c>
      <c r="J2454" s="434">
        <f t="shared" si="40"/>
        <v>22615000</v>
      </c>
      <c r="K2454" s="212" t="s">
        <v>3267</v>
      </c>
    </row>
    <row r="2455" spans="1:242" hidden="1" x14ac:dyDescent="0.25">
      <c r="B2455" s="266">
        <v>748</v>
      </c>
      <c r="C2455" s="207">
        <v>44222</v>
      </c>
      <c r="D2455" s="206" t="s">
        <v>4573</v>
      </c>
      <c r="E2455" s="206" t="s">
        <v>5215</v>
      </c>
      <c r="F2455" s="206"/>
      <c r="G2455" s="208" t="s">
        <v>681</v>
      </c>
      <c r="H2455" s="313"/>
      <c r="I2455" s="209">
        <v>256000</v>
      </c>
      <c r="J2455" s="434">
        <f t="shared" si="40"/>
        <v>22359000</v>
      </c>
      <c r="K2455" s="212" t="s">
        <v>4900</v>
      </c>
    </row>
    <row r="2456" spans="1:242" hidden="1" x14ac:dyDescent="0.25">
      <c r="B2456" s="266">
        <v>749</v>
      </c>
      <c r="C2456" s="207">
        <v>44222</v>
      </c>
      <c r="D2456" s="206" t="s">
        <v>4867</v>
      </c>
      <c r="E2456" s="206" t="s">
        <v>5216</v>
      </c>
      <c r="F2456" s="206"/>
      <c r="G2456" s="208" t="s">
        <v>1885</v>
      </c>
      <c r="H2456" s="313"/>
      <c r="I2456" s="209">
        <v>300000</v>
      </c>
      <c r="J2456" s="434">
        <f t="shared" si="40"/>
        <v>22059000</v>
      </c>
      <c r="K2456" s="212" t="s">
        <v>4901</v>
      </c>
    </row>
    <row r="2457" spans="1:242" hidden="1" x14ac:dyDescent="0.25">
      <c r="B2457" s="266">
        <v>750</v>
      </c>
      <c r="C2457" s="207">
        <v>44222</v>
      </c>
      <c r="D2457" s="206" t="s">
        <v>4868</v>
      </c>
      <c r="E2457" s="206"/>
      <c r="F2457" s="206" t="s">
        <v>4887</v>
      </c>
      <c r="G2457" s="208" t="s">
        <v>2875</v>
      </c>
      <c r="H2457" s="313"/>
      <c r="I2457" s="209">
        <v>465000</v>
      </c>
      <c r="J2457" s="434">
        <f t="shared" si="40"/>
        <v>21594000</v>
      </c>
      <c r="K2457" s="212" t="s">
        <v>3267</v>
      </c>
    </row>
    <row r="2458" spans="1:242" hidden="1" x14ac:dyDescent="0.25">
      <c r="B2458" s="266">
        <v>751</v>
      </c>
      <c r="C2458" s="207">
        <v>44222</v>
      </c>
      <c r="D2458" s="206" t="s">
        <v>4869</v>
      </c>
      <c r="E2458" s="206"/>
      <c r="F2458" s="206" t="s">
        <v>4888</v>
      </c>
      <c r="G2458" s="208" t="s">
        <v>4805</v>
      </c>
      <c r="H2458" s="313"/>
      <c r="I2458" s="209">
        <v>2497000</v>
      </c>
      <c r="J2458" s="434">
        <f t="shared" si="40"/>
        <v>19097000</v>
      </c>
      <c r="K2458" s="212" t="s">
        <v>3267</v>
      </c>
    </row>
    <row r="2459" spans="1:242" hidden="1" x14ac:dyDescent="0.25">
      <c r="B2459" s="266">
        <v>752</v>
      </c>
      <c r="C2459" s="207">
        <v>44222</v>
      </c>
      <c r="D2459" s="206" t="s">
        <v>4870</v>
      </c>
      <c r="E2459" s="206"/>
      <c r="F2459" s="206" t="s">
        <v>4889</v>
      </c>
      <c r="G2459" s="208" t="s">
        <v>420</v>
      </c>
      <c r="H2459" s="313"/>
      <c r="I2459" s="209">
        <v>734500</v>
      </c>
      <c r="J2459" s="434">
        <f t="shared" si="40"/>
        <v>18362500</v>
      </c>
      <c r="K2459" s="212" t="s">
        <v>3267</v>
      </c>
    </row>
    <row r="2460" spans="1:242" hidden="1" x14ac:dyDescent="0.25">
      <c r="B2460" s="266">
        <v>753</v>
      </c>
      <c r="C2460" s="207">
        <v>44222</v>
      </c>
      <c r="D2460" s="206" t="s">
        <v>4871</v>
      </c>
      <c r="E2460" s="206"/>
      <c r="F2460" s="206" t="s">
        <v>4890</v>
      </c>
      <c r="G2460" s="208" t="s">
        <v>559</v>
      </c>
      <c r="H2460" s="313"/>
      <c r="I2460" s="209">
        <v>70000</v>
      </c>
      <c r="J2460" s="434">
        <f t="shared" si="40"/>
        <v>18292500</v>
      </c>
      <c r="K2460" s="212" t="s">
        <v>3267</v>
      </c>
    </row>
    <row r="2461" spans="1:242" hidden="1" x14ac:dyDescent="0.25">
      <c r="B2461" s="266">
        <v>754</v>
      </c>
      <c r="C2461" s="207">
        <v>44222</v>
      </c>
      <c r="D2461" s="433" t="s">
        <v>4873</v>
      </c>
      <c r="E2461" s="206"/>
      <c r="F2461" s="206"/>
      <c r="G2461" s="208" t="s">
        <v>681</v>
      </c>
      <c r="H2461" s="313">
        <v>256000</v>
      </c>
      <c r="I2461" s="209"/>
      <c r="J2461" s="434">
        <f t="shared" si="40"/>
        <v>18548500</v>
      </c>
      <c r="K2461" s="212" t="s">
        <v>4282</v>
      </c>
    </row>
    <row r="2462" spans="1:242" hidden="1" x14ac:dyDescent="0.25">
      <c r="B2462" s="266">
        <v>755</v>
      </c>
      <c r="C2462" s="207">
        <v>44223</v>
      </c>
      <c r="D2462" s="206" t="s">
        <v>4874</v>
      </c>
      <c r="E2462" s="206"/>
      <c r="F2462" s="206" t="s">
        <v>4891</v>
      </c>
      <c r="G2462" s="208" t="s">
        <v>681</v>
      </c>
      <c r="H2462" s="313"/>
      <c r="I2462" s="209">
        <v>256000</v>
      </c>
      <c r="J2462" s="434">
        <f t="shared" si="40"/>
        <v>18292500</v>
      </c>
      <c r="K2462" s="212" t="s">
        <v>3267</v>
      </c>
    </row>
    <row r="2463" spans="1:242" hidden="1" x14ac:dyDescent="0.25">
      <c r="B2463" s="266">
        <v>756</v>
      </c>
      <c r="C2463" s="207">
        <v>44224</v>
      </c>
      <c r="D2463" s="206" t="s">
        <v>4872</v>
      </c>
      <c r="E2463" s="206"/>
      <c r="F2463" s="206" t="s">
        <v>4892</v>
      </c>
      <c r="G2463" s="208" t="s">
        <v>2951</v>
      </c>
      <c r="H2463" s="313"/>
      <c r="I2463" s="209">
        <v>1145000</v>
      </c>
      <c r="J2463" s="434">
        <f t="shared" ref="J2463:J2526" si="41">J2462+H2463-I2463</f>
        <v>17147500</v>
      </c>
      <c r="K2463" s="212" t="s">
        <v>3267</v>
      </c>
    </row>
    <row r="2464" spans="1:242" hidden="1" x14ac:dyDescent="0.25">
      <c r="B2464" s="266">
        <v>757</v>
      </c>
      <c r="C2464" s="207">
        <v>44226</v>
      </c>
      <c r="D2464" s="206" t="s">
        <v>4877</v>
      </c>
      <c r="E2464" s="206"/>
      <c r="F2464" s="206" t="s">
        <v>4893</v>
      </c>
      <c r="G2464" s="208" t="s">
        <v>1885</v>
      </c>
      <c r="H2464" s="313"/>
      <c r="I2464" s="209">
        <v>83600</v>
      </c>
      <c r="J2464" s="434">
        <f t="shared" si="41"/>
        <v>17063900</v>
      </c>
      <c r="K2464" s="212" t="s">
        <v>3267</v>
      </c>
    </row>
    <row r="2465" spans="1:242" hidden="1" x14ac:dyDescent="0.25">
      <c r="B2465" s="266">
        <v>758</v>
      </c>
      <c r="C2465" s="207">
        <v>44226</v>
      </c>
      <c r="D2465" s="206" t="s">
        <v>4878</v>
      </c>
      <c r="E2465" s="206"/>
      <c r="F2465" s="206" t="s">
        <v>4894</v>
      </c>
      <c r="G2465" s="208" t="s">
        <v>1885</v>
      </c>
      <c r="H2465" s="313"/>
      <c r="I2465" s="209">
        <v>52700</v>
      </c>
      <c r="J2465" s="434">
        <f t="shared" si="41"/>
        <v>17011200</v>
      </c>
      <c r="K2465" s="212" t="s">
        <v>3267</v>
      </c>
    </row>
    <row r="2466" spans="1:242" hidden="1" x14ac:dyDescent="0.25">
      <c r="B2466" s="266">
        <v>759</v>
      </c>
      <c r="C2466" s="207">
        <v>44226</v>
      </c>
      <c r="D2466" s="206" t="s">
        <v>4879</v>
      </c>
      <c r="E2466" s="206"/>
      <c r="F2466" s="206" t="s">
        <v>4895</v>
      </c>
      <c r="G2466" s="208" t="s">
        <v>1885</v>
      </c>
      <c r="H2466" s="313"/>
      <c r="I2466" s="209">
        <v>67600</v>
      </c>
      <c r="J2466" s="434">
        <f t="shared" si="41"/>
        <v>16943600</v>
      </c>
      <c r="K2466" s="212" t="s">
        <v>3267</v>
      </c>
    </row>
    <row r="2467" spans="1:242" hidden="1" x14ac:dyDescent="0.25">
      <c r="B2467" s="266">
        <v>760</v>
      </c>
      <c r="C2467" s="207">
        <v>44226</v>
      </c>
      <c r="D2467" s="206" t="s">
        <v>4880</v>
      </c>
      <c r="E2467" s="206"/>
      <c r="F2467" s="206" t="s">
        <v>4896</v>
      </c>
      <c r="G2467" s="208" t="s">
        <v>1885</v>
      </c>
      <c r="H2467" s="313"/>
      <c r="I2467" s="209">
        <v>64400</v>
      </c>
      <c r="J2467" s="434">
        <f t="shared" si="41"/>
        <v>16879200</v>
      </c>
      <c r="K2467" s="212" t="s">
        <v>3267</v>
      </c>
    </row>
    <row r="2468" spans="1:242" hidden="1" x14ac:dyDescent="0.25">
      <c r="B2468" s="266">
        <v>761</v>
      </c>
      <c r="C2468" s="207">
        <v>44226</v>
      </c>
      <c r="D2468" s="206" t="s">
        <v>4881</v>
      </c>
      <c r="E2468" s="206"/>
      <c r="F2468" s="206" t="s">
        <v>4897</v>
      </c>
      <c r="G2468" s="208" t="s">
        <v>1885</v>
      </c>
      <c r="H2468" s="313"/>
      <c r="I2468" s="209">
        <v>73500</v>
      </c>
      <c r="J2468" s="434">
        <f t="shared" si="41"/>
        <v>16805700</v>
      </c>
      <c r="K2468" s="212" t="s">
        <v>3267</v>
      </c>
    </row>
    <row r="2469" spans="1:242" hidden="1" x14ac:dyDescent="0.25">
      <c r="B2469" s="266">
        <v>762</v>
      </c>
      <c r="C2469" s="207">
        <v>44226</v>
      </c>
      <c r="D2469" s="206" t="s">
        <v>4882</v>
      </c>
      <c r="E2469" s="206"/>
      <c r="F2469" s="206" t="s">
        <v>4898</v>
      </c>
      <c r="G2469" s="208" t="s">
        <v>1885</v>
      </c>
      <c r="H2469" s="313"/>
      <c r="I2469" s="209">
        <v>463000</v>
      </c>
      <c r="J2469" s="434">
        <f t="shared" si="41"/>
        <v>16342700</v>
      </c>
      <c r="K2469" s="212" t="s">
        <v>3267</v>
      </c>
    </row>
    <row r="2470" spans="1:242" hidden="1" x14ac:dyDescent="0.25">
      <c r="B2470" s="266">
        <v>763</v>
      </c>
      <c r="C2470" s="207">
        <v>44226</v>
      </c>
      <c r="D2470" s="206" t="s">
        <v>4886</v>
      </c>
      <c r="E2470" s="206"/>
      <c r="F2470" s="206"/>
      <c r="G2470" s="208" t="s">
        <v>1885</v>
      </c>
      <c r="H2470" s="313">
        <v>300000</v>
      </c>
      <c r="I2470" s="209"/>
      <c r="J2470" s="434">
        <f t="shared" si="41"/>
        <v>16642700</v>
      </c>
      <c r="K2470" s="212" t="s">
        <v>4902</v>
      </c>
    </row>
    <row r="2471" spans="1:242" hidden="1" x14ac:dyDescent="0.25">
      <c r="B2471" s="266">
        <v>764</v>
      </c>
      <c r="C2471" s="207">
        <v>44226</v>
      </c>
      <c r="D2471" s="206" t="s">
        <v>4885</v>
      </c>
      <c r="E2471" s="206"/>
      <c r="F2471" s="206" t="s">
        <v>4899</v>
      </c>
      <c r="G2471" s="208" t="s">
        <v>1885</v>
      </c>
      <c r="H2471" s="285"/>
      <c r="I2471" s="210">
        <v>367500</v>
      </c>
      <c r="J2471" s="434">
        <f t="shared" si="41"/>
        <v>16275200</v>
      </c>
      <c r="K2471" s="212" t="s">
        <v>3267</v>
      </c>
    </row>
    <row r="2472" spans="1:242" hidden="1" x14ac:dyDescent="0.25">
      <c r="B2472" s="266">
        <v>765</v>
      </c>
      <c r="C2472" s="207">
        <v>44226</v>
      </c>
      <c r="D2472" s="206" t="s">
        <v>4903</v>
      </c>
      <c r="E2472" s="206"/>
      <c r="F2472" s="206" t="s">
        <v>4904</v>
      </c>
      <c r="G2472" s="208" t="s">
        <v>1885</v>
      </c>
      <c r="H2472" s="285"/>
      <c r="I2472" s="210">
        <v>92200</v>
      </c>
      <c r="J2472" s="434">
        <f t="shared" si="41"/>
        <v>16183000</v>
      </c>
      <c r="K2472" s="212" t="s">
        <v>3267</v>
      </c>
    </row>
    <row r="2473" spans="1:242" s="566" customFormat="1" hidden="1" x14ac:dyDescent="0.25">
      <c r="A2473" s="488"/>
      <c r="B2473" s="266">
        <v>766</v>
      </c>
      <c r="C2473" s="428">
        <v>44228</v>
      </c>
      <c r="D2473" s="429" t="s">
        <v>4905</v>
      </c>
      <c r="E2473" s="429"/>
      <c r="F2473" s="429"/>
      <c r="G2473" s="430"/>
      <c r="H2473" s="427">
        <v>6717000</v>
      </c>
      <c r="I2473" s="431"/>
      <c r="J2473" s="434">
        <f t="shared" si="41"/>
        <v>22900000</v>
      </c>
      <c r="K2473" s="446" t="s">
        <v>3695</v>
      </c>
      <c r="L2473" s="530"/>
      <c r="M2473" s="488"/>
      <c r="N2473" s="530"/>
      <c r="O2473" s="530"/>
      <c r="P2473" s="530"/>
      <c r="Q2473" s="530"/>
      <c r="R2473" s="530"/>
      <c r="S2473" s="530"/>
      <c r="T2473" s="530"/>
      <c r="U2473" s="530"/>
      <c r="V2473" s="530"/>
      <c r="W2473" s="530"/>
      <c r="X2473" s="530"/>
      <c r="Y2473" s="530"/>
      <c r="Z2473" s="530"/>
      <c r="AA2473" s="530"/>
      <c r="AB2473" s="530"/>
      <c r="AC2473" s="530"/>
      <c r="AD2473" s="530"/>
      <c r="AE2473" s="530"/>
      <c r="AF2473" s="530"/>
      <c r="AG2473" s="530"/>
      <c r="AH2473" s="530"/>
      <c r="AI2473" s="530"/>
      <c r="AJ2473" s="488"/>
      <c r="AK2473" s="488"/>
      <c r="AL2473" s="488"/>
      <c r="AM2473" s="488"/>
      <c r="AN2473" s="488"/>
      <c r="AO2473" s="488"/>
      <c r="AP2473" s="488"/>
      <c r="AQ2473" s="488"/>
      <c r="AR2473" s="488"/>
      <c r="AS2473" s="488"/>
      <c r="AT2473" s="488"/>
      <c r="AU2473" s="488"/>
      <c r="AV2473" s="488"/>
      <c r="AW2473" s="488"/>
      <c r="AX2473" s="488"/>
      <c r="AY2473" s="488"/>
      <c r="AZ2473" s="488"/>
      <c r="BA2473" s="488"/>
      <c r="BB2473" s="488"/>
      <c r="BC2473" s="488"/>
      <c r="BD2473" s="488"/>
      <c r="BE2473" s="488"/>
      <c r="BF2473" s="488"/>
      <c r="BG2473" s="488"/>
      <c r="BH2473" s="488"/>
      <c r="BI2473" s="488"/>
      <c r="BJ2473" s="488"/>
      <c r="BK2473" s="488"/>
      <c r="BL2473" s="488"/>
      <c r="BM2473" s="488"/>
      <c r="BN2473" s="488"/>
      <c r="BO2473" s="488"/>
      <c r="BP2473" s="488"/>
      <c r="BQ2473" s="488"/>
      <c r="BR2473" s="488"/>
      <c r="BS2473" s="488"/>
      <c r="BT2473" s="488"/>
      <c r="BU2473" s="488"/>
      <c r="BV2473" s="488"/>
      <c r="BW2473" s="488"/>
      <c r="BX2473" s="488"/>
      <c r="BY2473" s="488"/>
      <c r="BZ2473" s="488"/>
      <c r="CA2473" s="488"/>
      <c r="CB2473" s="488"/>
      <c r="CC2473" s="488"/>
      <c r="CD2473" s="488"/>
      <c r="CE2473" s="488"/>
      <c r="CF2473" s="488"/>
      <c r="CG2473" s="488"/>
      <c r="CH2473" s="488"/>
      <c r="CI2473" s="488"/>
      <c r="CJ2473" s="488"/>
      <c r="CK2473" s="488"/>
      <c r="CL2473" s="488"/>
      <c r="CM2473" s="488"/>
      <c r="CN2473" s="488"/>
      <c r="CO2473" s="488"/>
      <c r="CP2473" s="488"/>
      <c r="CQ2473" s="488"/>
      <c r="CR2473" s="488"/>
      <c r="CS2473" s="488"/>
      <c r="CT2473" s="488"/>
      <c r="CU2473" s="488"/>
      <c r="CV2473" s="488"/>
      <c r="CW2473" s="488"/>
      <c r="CX2473" s="488"/>
      <c r="CY2473" s="488"/>
      <c r="CZ2473" s="488"/>
      <c r="DA2473" s="488"/>
      <c r="DB2473" s="488"/>
      <c r="DC2473" s="488"/>
      <c r="DD2473" s="488"/>
      <c r="DE2473" s="488"/>
      <c r="DF2473" s="488"/>
      <c r="DG2473" s="488"/>
      <c r="DH2473" s="488"/>
      <c r="DI2473" s="488"/>
      <c r="DJ2473" s="488"/>
      <c r="DK2473" s="488"/>
      <c r="DL2473" s="488"/>
      <c r="DM2473" s="488"/>
      <c r="DN2473" s="488"/>
      <c r="DO2473" s="488"/>
      <c r="DP2473" s="488"/>
      <c r="DQ2473" s="488"/>
      <c r="DR2473" s="488"/>
      <c r="DS2473" s="488"/>
      <c r="DT2473" s="488"/>
      <c r="DU2473" s="488"/>
      <c r="DV2473" s="488"/>
      <c r="DW2473" s="488"/>
      <c r="DX2473" s="488"/>
      <c r="DY2473" s="488"/>
      <c r="DZ2473" s="488"/>
      <c r="EA2473" s="488"/>
      <c r="EB2473" s="488"/>
      <c r="EC2473" s="488"/>
      <c r="ED2473" s="488"/>
      <c r="EE2473" s="488"/>
      <c r="EF2473" s="488"/>
      <c r="EG2473" s="488"/>
      <c r="EH2473" s="488"/>
      <c r="EI2473" s="488"/>
      <c r="EJ2473" s="488"/>
      <c r="EK2473" s="488"/>
      <c r="EL2473" s="488"/>
      <c r="EM2473" s="488"/>
      <c r="EN2473" s="488"/>
      <c r="EO2473" s="488"/>
      <c r="EP2473" s="488"/>
      <c r="EQ2473" s="488"/>
      <c r="ER2473" s="488"/>
      <c r="ES2473" s="488"/>
      <c r="ET2473" s="488"/>
      <c r="EU2473" s="488"/>
      <c r="EV2473" s="488"/>
      <c r="EW2473" s="488"/>
      <c r="EX2473" s="488"/>
      <c r="EY2473" s="488"/>
      <c r="EZ2473" s="488"/>
      <c r="FA2473" s="488"/>
      <c r="FB2473" s="488"/>
      <c r="FC2473" s="488"/>
      <c r="FD2473" s="488"/>
      <c r="FE2473" s="488"/>
      <c r="FF2473" s="488"/>
      <c r="FG2473" s="488"/>
      <c r="FH2473" s="488"/>
      <c r="FI2473" s="488"/>
      <c r="FJ2473" s="488"/>
      <c r="FK2473" s="488"/>
      <c r="FL2473" s="488"/>
      <c r="FM2473" s="488"/>
      <c r="FN2473" s="488"/>
      <c r="FO2473" s="488"/>
      <c r="FP2473" s="488"/>
      <c r="FQ2473" s="488"/>
      <c r="FR2473" s="488"/>
      <c r="FS2473" s="488"/>
      <c r="FT2473" s="488"/>
      <c r="FU2473" s="488"/>
      <c r="FV2473" s="488"/>
      <c r="FW2473" s="488"/>
      <c r="FX2473" s="488"/>
      <c r="FY2473" s="488"/>
      <c r="FZ2473" s="488"/>
      <c r="GA2473" s="488"/>
      <c r="GB2473" s="488"/>
      <c r="GC2473" s="488"/>
      <c r="GD2473" s="488"/>
      <c r="GE2473" s="488"/>
      <c r="GF2473" s="488"/>
      <c r="GG2473" s="488"/>
      <c r="GH2473" s="488"/>
      <c r="GI2473" s="488"/>
      <c r="GJ2473" s="488"/>
      <c r="GK2473" s="488"/>
      <c r="GL2473" s="488"/>
      <c r="GM2473" s="488"/>
      <c r="GN2473" s="488"/>
      <c r="GO2473" s="488"/>
      <c r="GP2473" s="488"/>
      <c r="GQ2473" s="488"/>
      <c r="GR2473" s="488"/>
      <c r="GS2473" s="488"/>
      <c r="GT2473" s="488"/>
      <c r="GU2473" s="488"/>
      <c r="GV2473" s="488"/>
      <c r="GW2473" s="488"/>
      <c r="GX2473" s="488"/>
      <c r="GY2473" s="488"/>
      <c r="GZ2473" s="488"/>
      <c r="HA2473" s="488"/>
      <c r="HB2473" s="488"/>
      <c r="HC2473" s="488"/>
      <c r="HD2473" s="488"/>
      <c r="HE2473" s="488"/>
      <c r="HF2473" s="488"/>
      <c r="HG2473" s="488"/>
      <c r="HH2473" s="488"/>
      <c r="HI2473" s="488"/>
      <c r="HJ2473" s="488"/>
      <c r="HK2473" s="488"/>
      <c r="HL2473" s="488"/>
      <c r="HM2473" s="488"/>
      <c r="HN2473" s="488"/>
      <c r="HO2473" s="488"/>
      <c r="HP2473" s="488"/>
      <c r="HQ2473" s="488"/>
      <c r="HR2473" s="488"/>
      <c r="HS2473" s="488"/>
      <c r="HT2473" s="488"/>
      <c r="HU2473" s="488"/>
      <c r="HV2473" s="488"/>
      <c r="HW2473" s="488"/>
      <c r="HX2473" s="488"/>
      <c r="HY2473" s="488"/>
      <c r="HZ2473" s="488"/>
      <c r="IA2473" s="488"/>
      <c r="IB2473" s="488"/>
      <c r="IC2473" s="488"/>
      <c r="ID2473" s="488"/>
      <c r="IE2473" s="488"/>
      <c r="IF2473" s="488"/>
      <c r="IG2473" s="488"/>
      <c r="IH2473" s="488"/>
    </row>
    <row r="2474" spans="1:242" hidden="1" x14ac:dyDescent="0.25">
      <c r="B2474" s="266">
        <v>767</v>
      </c>
      <c r="C2474" s="207">
        <v>44228</v>
      </c>
      <c r="D2474" s="206" t="s">
        <v>4906</v>
      </c>
      <c r="E2474" s="206" t="s">
        <v>5217</v>
      </c>
      <c r="F2474" s="206"/>
      <c r="G2474" s="208" t="s">
        <v>2981</v>
      </c>
      <c r="H2474" s="313"/>
      <c r="I2474" s="209">
        <v>320000</v>
      </c>
      <c r="J2474" s="434">
        <f t="shared" si="41"/>
        <v>22580000</v>
      </c>
      <c r="K2474" s="212" t="s">
        <v>4940</v>
      </c>
    </row>
    <row r="2475" spans="1:242" hidden="1" x14ac:dyDescent="0.25">
      <c r="B2475" s="266">
        <v>772</v>
      </c>
      <c r="C2475" s="207">
        <v>44229</v>
      </c>
      <c r="D2475" s="206" t="s">
        <v>4912</v>
      </c>
      <c r="E2475" s="206"/>
      <c r="F2475" s="206"/>
      <c r="G2475" s="208" t="s">
        <v>2981</v>
      </c>
      <c r="H2475" s="313">
        <v>320000</v>
      </c>
      <c r="I2475" s="210"/>
      <c r="J2475" s="434">
        <f t="shared" si="41"/>
        <v>22900000</v>
      </c>
      <c r="K2475" s="212" t="s">
        <v>4943</v>
      </c>
    </row>
    <row r="2476" spans="1:242" hidden="1" x14ac:dyDescent="0.25">
      <c r="B2476" s="266">
        <v>773</v>
      </c>
      <c r="C2476" s="207">
        <v>44229</v>
      </c>
      <c r="D2476" s="206" t="s">
        <v>4913</v>
      </c>
      <c r="E2476" s="206"/>
      <c r="F2476" s="206" t="s">
        <v>5139</v>
      </c>
      <c r="G2476" s="208" t="s">
        <v>2981</v>
      </c>
      <c r="H2476" s="313"/>
      <c r="I2476" s="210">
        <v>320000</v>
      </c>
      <c r="J2476" s="434">
        <f t="shared" si="41"/>
        <v>22580000</v>
      </c>
      <c r="K2476" s="212" t="s">
        <v>3267</v>
      </c>
    </row>
    <row r="2477" spans="1:242" hidden="1" x14ac:dyDescent="0.25">
      <c r="B2477" s="266">
        <v>768</v>
      </c>
      <c r="C2477" s="207">
        <v>44229</v>
      </c>
      <c r="D2477" s="206" t="s">
        <v>4908</v>
      </c>
      <c r="E2477" s="206"/>
      <c r="F2477" s="206" t="s">
        <v>5140</v>
      </c>
      <c r="G2477" s="208" t="s">
        <v>1885</v>
      </c>
      <c r="H2477" s="313"/>
      <c r="I2477" s="210">
        <v>70100</v>
      </c>
      <c r="J2477" s="434">
        <f t="shared" si="41"/>
        <v>22509900</v>
      </c>
      <c r="K2477" s="212" t="s">
        <v>3267</v>
      </c>
    </row>
    <row r="2478" spans="1:242" hidden="1" x14ac:dyDescent="0.25">
      <c r="B2478" s="266">
        <v>769</v>
      </c>
      <c r="C2478" s="207">
        <v>44229</v>
      </c>
      <c r="D2478" s="206" t="s">
        <v>4909</v>
      </c>
      <c r="E2478" s="206"/>
      <c r="F2478" s="206" t="s">
        <v>5141</v>
      </c>
      <c r="G2478" s="208" t="s">
        <v>4936</v>
      </c>
      <c r="H2478" s="313"/>
      <c r="I2478" s="210">
        <v>6131131</v>
      </c>
      <c r="J2478" s="434">
        <f t="shared" si="41"/>
        <v>16378769</v>
      </c>
      <c r="K2478" s="212" t="s">
        <v>3267</v>
      </c>
    </row>
    <row r="2479" spans="1:242" hidden="1" x14ac:dyDescent="0.25">
      <c r="B2479" s="266">
        <v>770</v>
      </c>
      <c r="C2479" s="207">
        <v>44229</v>
      </c>
      <c r="D2479" s="206" t="s">
        <v>4910</v>
      </c>
      <c r="E2479" s="206"/>
      <c r="F2479" s="206" t="s">
        <v>5142</v>
      </c>
      <c r="G2479" s="208" t="s">
        <v>1964</v>
      </c>
      <c r="H2479" s="313"/>
      <c r="I2479" s="210">
        <v>1540000</v>
      </c>
      <c r="J2479" s="434">
        <f t="shared" si="41"/>
        <v>14838769</v>
      </c>
      <c r="K2479" s="212" t="s">
        <v>3267</v>
      </c>
    </row>
    <row r="2480" spans="1:242" hidden="1" x14ac:dyDescent="0.25">
      <c r="B2480" s="266">
        <v>771</v>
      </c>
      <c r="C2480" s="207">
        <v>44229</v>
      </c>
      <c r="D2480" s="206" t="s">
        <v>4937</v>
      </c>
      <c r="E2480" s="206"/>
      <c r="F2480" s="206" t="s">
        <v>5143</v>
      </c>
      <c r="G2480" s="208" t="s">
        <v>4806</v>
      </c>
      <c r="H2480" s="313"/>
      <c r="I2480" s="210">
        <v>840000</v>
      </c>
      <c r="J2480" s="434">
        <f t="shared" si="41"/>
        <v>13998769</v>
      </c>
      <c r="K2480" s="212" t="s">
        <v>3267</v>
      </c>
    </row>
    <row r="2481" spans="1:242" hidden="1" x14ac:dyDescent="0.25">
      <c r="B2481" s="266">
        <v>774</v>
      </c>
      <c r="C2481" s="207">
        <v>44230</v>
      </c>
      <c r="D2481" s="206" t="s">
        <v>4911</v>
      </c>
      <c r="E2481" s="206"/>
      <c r="F2481" s="206" t="s">
        <v>5144</v>
      </c>
      <c r="G2481" s="208" t="s">
        <v>1885</v>
      </c>
      <c r="H2481" s="313"/>
      <c r="I2481" s="210">
        <v>82700</v>
      </c>
      <c r="J2481" s="434">
        <f t="shared" si="41"/>
        <v>13916069</v>
      </c>
      <c r="K2481" s="212" t="s">
        <v>3267</v>
      </c>
    </row>
    <row r="2482" spans="1:242" hidden="1" x14ac:dyDescent="0.25">
      <c r="B2482" s="266">
        <v>775</v>
      </c>
      <c r="C2482" s="207">
        <v>44230</v>
      </c>
      <c r="D2482" s="206" t="s">
        <v>4914</v>
      </c>
      <c r="E2482" s="206"/>
      <c r="F2482" s="206"/>
      <c r="G2482" s="208" t="s">
        <v>787</v>
      </c>
      <c r="H2482" s="313">
        <v>1500000</v>
      </c>
      <c r="I2482" s="210"/>
      <c r="J2482" s="434">
        <f t="shared" si="41"/>
        <v>15416069</v>
      </c>
      <c r="K2482" s="212" t="s">
        <v>4942</v>
      </c>
    </row>
    <row r="2483" spans="1:242" hidden="1" x14ac:dyDescent="0.25">
      <c r="B2483" s="266">
        <v>776</v>
      </c>
      <c r="C2483" s="207">
        <v>44230</v>
      </c>
      <c r="D2483" s="206" t="s">
        <v>4915</v>
      </c>
      <c r="E2483" s="206"/>
      <c r="F2483" s="206" t="s">
        <v>5145</v>
      </c>
      <c r="G2483" s="208" t="s">
        <v>787</v>
      </c>
      <c r="H2483" s="313"/>
      <c r="I2483" s="210">
        <v>1055734</v>
      </c>
      <c r="J2483" s="434">
        <f t="shared" si="41"/>
        <v>14360335</v>
      </c>
      <c r="K2483" s="212" t="s">
        <v>3267</v>
      </c>
    </row>
    <row r="2484" spans="1:242" hidden="1" x14ac:dyDescent="0.25">
      <c r="B2484" s="266">
        <v>777</v>
      </c>
      <c r="C2484" s="207">
        <v>44231</v>
      </c>
      <c r="D2484" s="206" t="s">
        <v>4916</v>
      </c>
      <c r="E2484" s="206"/>
      <c r="F2484" s="206" t="s">
        <v>5146</v>
      </c>
      <c r="G2484" s="208" t="s">
        <v>1885</v>
      </c>
      <c r="H2484" s="313"/>
      <c r="I2484" s="210">
        <v>43800</v>
      </c>
      <c r="J2484" s="434">
        <f t="shared" si="41"/>
        <v>14316535</v>
      </c>
      <c r="K2484" s="212" t="s">
        <v>3267</v>
      </c>
    </row>
    <row r="2485" spans="1:242" hidden="1" x14ac:dyDescent="0.25">
      <c r="B2485" s="266">
        <v>778</v>
      </c>
      <c r="C2485" s="207">
        <v>44232</v>
      </c>
      <c r="D2485" s="206" t="s">
        <v>4917</v>
      </c>
      <c r="E2485" s="206"/>
      <c r="F2485" s="206" t="s">
        <v>5147</v>
      </c>
      <c r="G2485" s="208" t="s">
        <v>1885</v>
      </c>
      <c r="H2485" s="313"/>
      <c r="I2485" s="210">
        <v>80000</v>
      </c>
      <c r="J2485" s="434">
        <f t="shared" si="41"/>
        <v>14236535</v>
      </c>
      <c r="K2485" s="212" t="s">
        <v>3267</v>
      </c>
    </row>
    <row r="2486" spans="1:242" hidden="1" x14ac:dyDescent="0.25">
      <c r="B2486" s="266">
        <v>779</v>
      </c>
      <c r="C2486" s="207">
        <v>44232</v>
      </c>
      <c r="D2486" s="206" t="s">
        <v>4918</v>
      </c>
      <c r="E2486" s="206"/>
      <c r="F2486" s="206" t="s">
        <v>5148</v>
      </c>
      <c r="G2486" s="208" t="s">
        <v>2875</v>
      </c>
      <c r="H2486" s="313"/>
      <c r="I2486" s="210">
        <v>35000</v>
      </c>
      <c r="J2486" s="434">
        <f t="shared" si="41"/>
        <v>14201535</v>
      </c>
      <c r="K2486" s="212" t="s">
        <v>3267</v>
      </c>
    </row>
    <row r="2487" spans="1:242" hidden="1" x14ac:dyDescent="0.25">
      <c r="B2487" s="266">
        <v>780</v>
      </c>
      <c r="C2487" s="207">
        <v>44232</v>
      </c>
      <c r="D2487" s="206" t="s">
        <v>4919</v>
      </c>
      <c r="E2487" s="206"/>
      <c r="F2487" s="206" t="s">
        <v>5149</v>
      </c>
      <c r="G2487" s="208" t="s">
        <v>1885</v>
      </c>
      <c r="H2487" s="313"/>
      <c r="I2487" s="210">
        <v>71600</v>
      </c>
      <c r="J2487" s="434">
        <f t="shared" si="41"/>
        <v>14129935</v>
      </c>
      <c r="K2487" s="212" t="s">
        <v>3267</v>
      </c>
    </row>
    <row r="2488" spans="1:242" hidden="1" x14ac:dyDescent="0.25">
      <c r="B2488" s="266">
        <v>781</v>
      </c>
      <c r="C2488" s="207">
        <v>44232</v>
      </c>
      <c r="D2488" s="206" t="s">
        <v>4920</v>
      </c>
      <c r="E2488" s="206"/>
      <c r="F2488" s="206" t="s">
        <v>5150</v>
      </c>
      <c r="G2488" s="208" t="s">
        <v>1885</v>
      </c>
      <c r="H2488" s="313"/>
      <c r="I2488" s="210">
        <v>73600</v>
      </c>
      <c r="J2488" s="434">
        <f t="shared" si="41"/>
        <v>14056335</v>
      </c>
      <c r="K2488" s="212" t="s">
        <v>3267</v>
      </c>
    </row>
    <row r="2489" spans="1:242" hidden="1" x14ac:dyDescent="0.25">
      <c r="B2489" s="266">
        <v>782</v>
      </c>
      <c r="C2489" s="207">
        <v>44232</v>
      </c>
      <c r="D2489" s="206" t="s">
        <v>4921</v>
      </c>
      <c r="E2489" s="206"/>
      <c r="F2489" s="206"/>
      <c r="G2489" s="208" t="s">
        <v>561</v>
      </c>
      <c r="H2489" s="313">
        <v>600000</v>
      </c>
      <c r="I2489" s="210"/>
      <c r="J2489" s="434">
        <f t="shared" si="41"/>
        <v>14656335</v>
      </c>
      <c r="K2489" s="212" t="s">
        <v>4941</v>
      </c>
    </row>
    <row r="2490" spans="1:242" hidden="1" x14ac:dyDescent="0.25">
      <c r="B2490" s="266">
        <v>783</v>
      </c>
      <c r="C2490" s="207">
        <v>44232</v>
      </c>
      <c r="D2490" s="206" t="s">
        <v>4922</v>
      </c>
      <c r="E2490" s="206"/>
      <c r="F2490" s="206" t="s">
        <v>5154</v>
      </c>
      <c r="G2490" s="208" t="s">
        <v>561</v>
      </c>
      <c r="H2490" s="313"/>
      <c r="I2490" s="210">
        <v>600000</v>
      </c>
      <c r="J2490" s="434">
        <f t="shared" si="41"/>
        <v>14056335</v>
      </c>
      <c r="K2490" s="212" t="s">
        <v>3267</v>
      </c>
    </row>
    <row r="2491" spans="1:242" hidden="1" x14ac:dyDescent="0.25">
      <c r="B2491" s="266">
        <v>784</v>
      </c>
      <c r="C2491" s="207">
        <v>44233</v>
      </c>
      <c r="D2491" s="206" t="s">
        <v>4944</v>
      </c>
      <c r="E2491" s="206" t="s">
        <v>5218</v>
      </c>
      <c r="F2491" s="206"/>
      <c r="G2491" s="208" t="s">
        <v>559</v>
      </c>
      <c r="H2491" s="285"/>
      <c r="I2491" s="475">
        <v>350000</v>
      </c>
      <c r="J2491" s="434">
        <f t="shared" si="41"/>
        <v>13706335</v>
      </c>
      <c r="K2491" s="212" t="s">
        <v>5080</v>
      </c>
    </row>
    <row r="2492" spans="1:242" hidden="1" x14ac:dyDescent="0.25">
      <c r="B2492" s="266">
        <v>785</v>
      </c>
      <c r="C2492" s="207">
        <v>44233</v>
      </c>
      <c r="D2492" s="206" t="s">
        <v>4945</v>
      </c>
      <c r="E2492" s="206"/>
      <c r="F2492" s="206" t="s">
        <v>5151</v>
      </c>
      <c r="G2492" s="208" t="s">
        <v>1885</v>
      </c>
      <c r="H2492" s="285"/>
      <c r="I2492" s="210">
        <v>117000</v>
      </c>
      <c r="J2492" s="434">
        <f t="shared" si="41"/>
        <v>13589335</v>
      </c>
      <c r="K2492" s="212" t="s">
        <v>3267</v>
      </c>
    </row>
    <row r="2493" spans="1:242" hidden="1" x14ac:dyDescent="0.25">
      <c r="B2493" s="266">
        <v>786</v>
      </c>
      <c r="C2493" s="207">
        <v>44233</v>
      </c>
      <c r="D2493" s="206" t="s">
        <v>4948</v>
      </c>
      <c r="E2493" s="206"/>
      <c r="F2493" s="206" t="s">
        <v>5152</v>
      </c>
      <c r="G2493" s="208" t="s">
        <v>343</v>
      </c>
      <c r="H2493" s="285"/>
      <c r="I2493" s="210">
        <v>500000</v>
      </c>
      <c r="J2493" s="434">
        <f t="shared" si="41"/>
        <v>13089335</v>
      </c>
      <c r="K2493" s="212" t="s">
        <v>3267</v>
      </c>
    </row>
    <row r="2494" spans="1:242" s="566" customFormat="1" hidden="1" x14ac:dyDescent="0.25">
      <c r="A2494" s="488"/>
      <c r="B2494" s="491">
        <v>787</v>
      </c>
      <c r="C2494" s="428">
        <v>44235</v>
      </c>
      <c r="D2494" s="429" t="s">
        <v>4950</v>
      </c>
      <c r="E2494" s="429"/>
      <c r="F2494" s="429"/>
      <c r="G2494" s="430"/>
      <c r="H2494" s="427">
        <v>11560665</v>
      </c>
      <c r="I2494" s="431"/>
      <c r="J2494" s="434">
        <f t="shared" si="41"/>
        <v>24650000</v>
      </c>
      <c r="K2494" s="446" t="s">
        <v>3695</v>
      </c>
      <c r="L2494" s="530"/>
      <c r="M2494" s="488"/>
      <c r="N2494" s="530"/>
      <c r="O2494" s="530"/>
      <c r="P2494" s="530"/>
      <c r="Q2494" s="530"/>
      <c r="R2494" s="530"/>
      <c r="S2494" s="530"/>
      <c r="T2494" s="530"/>
      <c r="U2494" s="530"/>
      <c r="V2494" s="530"/>
      <c r="W2494" s="530"/>
      <c r="X2494" s="530"/>
      <c r="Y2494" s="530"/>
      <c r="Z2494" s="530"/>
      <c r="AA2494" s="530"/>
      <c r="AB2494" s="530"/>
      <c r="AC2494" s="530"/>
      <c r="AD2494" s="530"/>
      <c r="AE2494" s="530"/>
      <c r="AF2494" s="530"/>
      <c r="AG2494" s="530"/>
      <c r="AH2494" s="530"/>
      <c r="AI2494" s="530"/>
      <c r="AJ2494" s="488"/>
      <c r="AK2494" s="488"/>
      <c r="AL2494" s="488"/>
      <c r="AM2494" s="488"/>
      <c r="AN2494" s="488"/>
      <c r="AO2494" s="488"/>
      <c r="AP2494" s="488"/>
      <c r="AQ2494" s="488"/>
      <c r="AR2494" s="488"/>
      <c r="AS2494" s="488"/>
      <c r="AT2494" s="488"/>
      <c r="AU2494" s="488"/>
      <c r="AV2494" s="488"/>
      <c r="AW2494" s="488"/>
      <c r="AX2494" s="488"/>
      <c r="AY2494" s="488"/>
      <c r="AZ2494" s="488"/>
      <c r="BA2494" s="488"/>
      <c r="BB2494" s="488"/>
      <c r="BC2494" s="488"/>
      <c r="BD2494" s="488"/>
      <c r="BE2494" s="488"/>
      <c r="BF2494" s="488"/>
      <c r="BG2494" s="488"/>
      <c r="BH2494" s="488"/>
      <c r="BI2494" s="488"/>
      <c r="BJ2494" s="488"/>
      <c r="BK2494" s="488"/>
      <c r="BL2494" s="488"/>
      <c r="BM2494" s="488"/>
      <c r="BN2494" s="488"/>
      <c r="BO2494" s="488"/>
      <c r="BP2494" s="488"/>
      <c r="BQ2494" s="488"/>
      <c r="BR2494" s="488"/>
      <c r="BS2494" s="488"/>
      <c r="BT2494" s="488"/>
      <c r="BU2494" s="488"/>
      <c r="BV2494" s="488"/>
      <c r="BW2494" s="488"/>
      <c r="BX2494" s="488"/>
      <c r="BY2494" s="488"/>
      <c r="BZ2494" s="488"/>
      <c r="CA2494" s="488"/>
      <c r="CB2494" s="488"/>
      <c r="CC2494" s="488"/>
      <c r="CD2494" s="488"/>
      <c r="CE2494" s="488"/>
      <c r="CF2494" s="488"/>
      <c r="CG2494" s="488"/>
      <c r="CH2494" s="488"/>
      <c r="CI2494" s="488"/>
      <c r="CJ2494" s="488"/>
      <c r="CK2494" s="488"/>
      <c r="CL2494" s="488"/>
      <c r="CM2494" s="488"/>
      <c r="CN2494" s="488"/>
      <c r="CO2494" s="488"/>
      <c r="CP2494" s="488"/>
      <c r="CQ2494" s="488"/>
      <c r="CR2494" s="488"/>
      <c r="CS2494" s="488"/>
      <c r="CT2494" s="488"/>
      <c r="CU2494" s="488"/>
      <c r="CV2494" s="488"/>
      <c r="CW2494" s="488"/>
      <c r="CX2494" s="488"/>
      <c r="CY2494" s="488"/>
      <c r="CZ2494" s="488"/>
      <c r="DA2494" s="488"/>
      <c r="DB2494" s="488"/>
      <c r="DC2494" s="488"/>
      <c r="DD2494" s="488"/>
      <c r="DE2494" s="488"/>
      <c r="DF2494" s="488"/>
      <c r="DG2494" s="488"/>
      <c r="DH2494" s="488"/>
      <c r="DI2494" s="488"/>
      <c r="DJ2494" s="488"/>
      <c r="DK2494" s="488"/>
      <c r="DL2494" s="488"/>
      <c r="DM2494" s="488"/>
      <c r="DN2494" s="488"/>
      <c r="DO2494" s="488"/>
      <c r="DP2494" s="488"/>
      <c r="DQ2494" s="488"/>
      <c r="DR2494" s="488"/>
      <c r="DS2494" s="488"/>
      <c r="DT2494" s="488"/>
      <c r="DU2494" s="488"/>
      <c r="DV2494" s="488"/>
      <c r="DW2494" s="488"/>
      <c r="DX2494" s="488"/>
      <c r="DY2494" s="488"/>
      <c r="DZ2494" s="488"/>
      <c r="EA2494" s="488"/>
      <c r="EB2494" s="488"/>
      <c r="EC2494" s="488"/>
      <c r="ED2494" s="488"/>
      <c r="EE2494" s="488"/>
      <c r="EF2494" s="488"/>
      <c r="EG2494" s="488"/>
      <c r="EH2494" s="488"/>
      <c r="EI2494" s="488"/>
      <c r="EJ2494" s="488"/>
      <c r="EK2494" s="488"/>
      <c r="EL2494" s="488"/>
      <c r="EM2494" s="488"/>
      <c r="EN2494" s="488"/>
      <c r="EO2494" s="488"/>
      <c r="EP2494" s="488"/>
      <c r="EQ2494" s="488"/>
      <c r="ER2494" s="488"/>
      <c r="ES2494" s="488"/>
      <c r="ET2494" s="488"/>
      <c r="EU2494" s="488"/>
      <c r="EV2494" s="488"/>
      <c r="EW2494" s="488"/>
      <c r="EX2494" s="488"/>
      <c r="EY2494" s="488"/>
      <c r="EZ2494" s="488"/>
      <c r="FA2494" s="488"/>
      <c r="FB2494" s="488"/>
      <c r="FC2494" s="488"/>
      <c r="FD2494" s="488"/>
      <c r="FE2494" s="488"/>
      <c r="FF2494" s="488"/>
      <c r="FG2494" s="488"/>
      <c r="FH2494" s="488"/>
      <c r="FI2494" s="488"/>
      <c r="FJ2494" s="488"/>
      <c r="FK2494" s="488"/>
      <c r="FL2494" s="488"/>
      <c r="FM2494" s="488"/>
      <c r="FN2494" s="488"/>
      <c r="FO2494" s="488"/>
      <c r="FP2494" s="488"/>
      <c r="FQ2494" s="488"/>
      <c r="FR2494" s="488"/>
      <c r="FS2494" s="488"/>
      <c r="FT2494" s="488"/>
      <c r="FU2494" s="488"/>
      <c r="FV2494" s="488"/>
      <c r="FW2494" s="488"/>
      <c r="FX2494" s="488"/>
      <c r="FY2494" s="488"/>
      <c r="FZ2494" s="488"/>
      <c r="GA2494" s="488"/>
      <c r="GB2494" s="488"/>
      <c r="GC2494" s="488"/>
      <c r="GD2494" s="488"/>
      <c r="GE2494" s="488"/>
      <c r="GF2494" s="488"/>
      <c r="GG2494" s="488"/>
      <c r="GH2494" s="488"/>
      <c r="GI2494" s="488"/>
      <c r="GJ2494" s="488"/>
      <c r="GK2494" s="488"/>
      <c r="GL2494" s="488"/>
      <c r="GM2494" s="488"/>
      <c r="GN2494" s="488"/>
      <c r="GO2494" s="488"/>
      <c r="GP2494" s="488"/>
      <c r="GQ2494" s="488"/>
      <c r="GR2494" s="488"/>
      <c r="GS2494" s="488"/>
      <c r="GT2494" s="488"/>
      <c r="GU2494" s="488"/>
      <c r="GV2494" s="488"/>
      <c r="GW2494" s="488"/>
      <c r="GX2494" s="488"/>
      <c r="GY2494" s="488"/>
      <c r="GZ2494" s="488"/>
      <c r="HA2494" s="488"/>
      <c r="HB2494" s="488"/>
      <c r="HC2494" s="488"/>
      <c r="HD2494" s="488"/>
      <c r="HE2494" s="488"/>
      <c r="HF2494" s="488"/>
      <c r="HG2494" s="488"/>
      <c r="HH2494" s="488"/>
      <c r="HI2494" s="488"/>
      <c r="HJ2494" s="488"/>
      <c r="HK2494" s="488"/>
      <c r="HL2494" s="488"/>
      <c r="HM2494" s="488"/>
      <c r="HN2494" s="488"/>
      <c r="HO2494" s="488"/>
      <c r="HP2494" s="488"/>
      <c r="HQ2494" s="488"/>
      <c r="HR2494" s="488"/>
      <c r="HS2494" s="488"/>
      <c r="HT2494" s="488"/>
      <c r="HU2494" s="488"/>
      <c r="HV2494" s="488"/>
      <c r="HW2494" s="488"/>
      <c r="HX2494" s="488"/>
      <c r="HY2494" s="488"/>
      <c r="HZ2494" s="488"/>
      <c r="IA2494" s="488"/>
      <c r="IB2494" s="488"/>
      <c r="IC2494" s="488"/>
      <c r="ID2494" s="488"/>
      <c r="IE2494" s="488"/>
      <c r="IF2494" s="488"/>
      <c r="IG2494" s="488"/>
      <c r="IH2494" s="488"/>
    </row>
    <row r="2495" spans="1:242" hidden="1" x14ac:dyDescent="0.25">
      <c r="B2495" s="266">
        <v>788</v>
      </c>
      <c r="C2495" s="207">
        <v>44235</v>
      </c>
      <c r="D2495" s="206" t="s">
        <v>4951</v>
      </c>
      <c r="E2495" s="206"/>
      <c r="F2495" s="206" t="s">
        <v>5153</v>
      </c>
      <c r="G2495" s="208" t="s">
        <v>2891</v>
      </c>
      <c r="H2495" s="285"/>
      <c r="I2495" s="210">
        <v>1557000</v>
      </c>
      <c r="J2495" s="434">
        <f t="shared" si="41"/>
        <v>23093000</v>
      </c>
      <c r="K2495" s="212" t="s">
        <v>3267</v>
      </c>
    </row>
    <row r="2496" spans="1:242" hidden="1" x14ac:dyDescent="0.25">
      <c r="B2496" s="266">
        <v>789</v>
      </c>
      <c r="C2496" s="207">
        <v>44235</v>
      </c>
      <c r="D2496" s="206" t="s">
        <v>4952</v>
      </c>
      <c r="E2496" s="206"/>
      <c r="F2496" s="206" t="s">
        <v>5155</v>
      </c>
      <c r="G2496" s="208" t="s">
        <v>787</v>
      </c>
      <c r="H2496" s="285"/>
      <c r="I2496" s="210">
        <v>355850</v>
      </c>
      <c r="J2496" s="434">
        <f t="shared" si="41"/>
        <v>22737150</v>
      </c>
      <c r="K2496" s="212" t="s">
        <v>3267</v>
      </c>
    </row>
    <row r="2497" spans="2:11" s="511" customFormat="1" hidden="1" x14ac:dyDescent="0.25">
      <c r="B2497" s="266">
        <v>790</v>
      </c>
      <c r="C2497" s="207">
        <v>44236</v>
      </c>
      <c r="D2497" s="206" t="s">
        <v>4953</v>
      </c>
      <c r="E2497" s="206"/>
      <c r="F2497" s="206" t="s">
        <v>5156</v>
      </c>
      <c r="G2497" s="208" t="s">
        <v>1885</v>
      </c>
      <c r="H2497" s="285"/>
      <c r="I2497" s="210">
        <v>112700</v>
      </c>
      <c r="J2497" s="434">
        <f t="shared" si="41"/>
        <v>22624450</v>
      </c>
      <c r="K2497" s="212" t="s">
        <v>3267</v>
      </c>
    </row>
    <row r="2498" spans="2:11" s="511" customFormat="1" hidden="1" x14ac:dyDescent="0.25">
      <c r="B2498" s="266">
        <v>791</v>
      </c>
      <c r="C2498" s="207">
        <v>44236</v>
      </c>
      <c r="D2498" s="206" t="s">
        <v>4954</v>
      </c>
      <c r="E2498" s="206"/>
      <c r="F2498" s="206" t="s">
        <v>5157</v>
      </c>
      <c r="G2498" s="208" t="s">
        <v>420</v>
      </c>
      <c r="H2498" s="285"/>
      <c r="I2498" s="210">
        <v>849500</v>
      </c>
      <c r="J2498" s="434">
        <f t="shared" si="41"/>
        <v>21774950</v>
      </c>
      <c r="K2498" s="212" t="s">
        <v>3267</v>
      </c>
    </row>
    <row r="2499" spans="2:11" s="511" customFormat="1" hidden="1" x14ac:dyDescent="0.25">
      <c r="B2499" s="266">
        <v>792</v>
      </c>
      <c r="C2499" s="207">
        <v>44236</v>
      </c>
      <c r="D2499" s="206" t="s">
        <v>4955</v>
      </c>
      <c r="E2499" s="206"/>
      <c r="F2499" s="206" t="s">
        <v>5158</v>
      </c>
      <c r="G2499" s="208" t="s">
        <v>420</v>
      </c>
      <c r="H2499" s="285"/>
      <c r="I2499" s="210">
        <v>1470500</v>
      </c>
      <c r="J2499" s="434">
        <f t="shared" si="41"/>
        <v>20304450</v>
      </c>
      <c r="K2499" s="212" t="s">
        <v>3267</v>
      </c>
    </row>
    <row r="2500" spans="2:11" s="511" customFormat="1" hidden="1" x14ac:dyDescent="0.25">
      <c r="B2500" s="266">
        <v>793</v>
      </c>
      <c r="C2500" s="207">
        <v>44236</v>
      </c>
      <c r="D2500" s="206" t="s">
        <v>4956</v>
      </c>
      <c r="E2500" s="206"/>
      <c r="F2500" s="206" t="s">
        <v>5159</v>
      </c>
      <c r="G2500" s="208" t="s">
        <v>3204</v>
      </c>
      <c r="H2500" s="285"/>
      <c r="I2500" s="210">
        <v>691800</v>
      </c>
      <c r="J2500" s="434">
        <f t="shared" si="41"/>
        <v>19612650</v>
      </c>
      <c r="K2500" s="212" t="s">
        <v>3267</v>
      </c>
    </row>
    <row r="2501" spans="2:11" s="511" customFormat="1" hidden="1" x14ac:dyDescent="0.25">
      <c r="B2501" s="266">
        <v>794</v>
      </c>
      <c r="C2501" s="207">
        <v>44236</v>
      </c>
      <c r="D2501" s="206" t="s">
        <v>4957</v>
      </c>
      <c r="E2501" s="206"/>
      <c r="F2501" s="206" t="s">
        <v>5160</v>
      </c>
      <c r="G2501" s="208" t="s">
        <v>1885</v>
      </c>
      <c r="H2501" s="285"/>
      <c r="I2501" s="209">
        <v>50700</v>
      </c>
      <c r="J2501" s="434">
        <f t="shared" si="41"/>
        <v>19561950</v>
      </c>
      <c r="K2501" s="212" t="s">
        <v>3267</v>
      </c>
    </row>
    <row r="2502" spans="2:11" s="511" customFormat="1" hidden="1" x14ac:dyDescent="0.25">
      <c r="B2502" s="266">
        <v>795</v>
      </c>
      <c r="C2502" s="207">
        <v>44237</v>
      </c>
      <c r="D2502" s="206" t="s">
        <v>4958</v>
      </c>
      <c r="E2502" s="206"/>
      <c r="F2502" s="206" t="s">
        <v>5161</v>
      </c>
      <c r="G2502" s="208" t="s">
        <v>4218</v>
      </c>
      <c r="H2502" s="285"/>
      <c r="I2502" s="209">
        <v>5900000</v>
      </c>
      <c r="J2502" s="434">
        <f t="shared" si="41"/>
        <v>13661950</v>
      </c>
      <c r="K2502" s="212" t="s">
        <v>3267</v>
      </c>
    </row>
    <row r="2503" spans="2:11" s="511" customFormat="1" hidden="1" x14ac:dyDescent="0.25">
      <c r="B2503" s="266">
        <v>796</v>
      </c>
      <c r="C2503" s="207">
        <v>44238</v>
      </c>
      <c r="D2503" s="206" t="s">
        <v>4959</v>
      </c>
      <c r="E2503" s="206" t="s">
        <v>5219</v>
      </c>
      <c r="F2503" s="206"/>
      <c r="G2503" s="208" t="s">
        <v>2320</v>
      </c>
      <c r="H2503" s="285"/>
      <c r="I2503" s="475">
        <v>1000000</v>
      </c>
      <c r="J2503" s="434">
        <f t="shared" si="41"/>
        <v>12661950</v>
      </c>
      <c r="K2503" s="212" t="s">
        <v>5071</v>
      </c>
    </row>
    <row r="2504" spans="2:11" s="511" customFormat="1" hidden="1" x14ac:dyDescent="0.25">
      <c r="B2504" s="266">
        <v>797</v>
      </c>
      <c r="C2504" s="207">
        <v>44238</v>
      </c>
      <c r="D2504" s="206" t="s">
        <v>4960</v>
      </c>
      <c r="E2504" s="206"/>
      <c r="F2504" s="206" t="s">
        <v>5162</v>
      </c>
      <c r="G2504" s="208" t="s">
        <v>681</v>
      </c>
      <c r="H2504" s="285"/>
      <c r="I2504" s="209">
        <v>256000</v>
      </c>
      <c r="J2504" s="434">
        <f t="shared" si="41"/>
        <v>12405950</v>
      </c>
      <c r="K2504" s="212" t="s">
        <v>3267</v>
      </c>
    </row>
    <row r="2505" spans="2:11" s="511" customFormat="1" hidden="1" x14ac:dyDescent="0.25">
      <c r="B2505" s="266">
        <v>798</v>
      </c>
      <c r="C2505" s="207">
        <v>44239</v>
      </c>
      <c r="D2505" s="206" t="s">
        <v>4971</v>
      </c>
      <c r="E2505" s="206"/>
      <c r="F2505" s="206" t="s">
        <v>5163</v>
      </c>
      <c r="G2505" s="208" t="s">
        <v>1885</v>
      </c>
      <c r="H2505" s="285"/>
      <c r="I2505" s="209">
        <v>38000</v>
      </c>
      <c r="J2505" s="434">
        <f t="shared" si="41"/>
        <v>12367950</v>
      </c>
      <c r="K2505" s="212" t="s">
        <v>3267</v>
      </c>
    </row>
    <row r="2506" spans="2:11" s="511" customFormat="1" hidden="1" x14ac:dyDescent="0.25">
      <c r="B2506" s="266">
        <v>799</v>
      </c>
      <c r="C2506" s="207">
        <v>44239</v>
      </c>
      <c r="D2506" s="206" t="s">
        <v>4972</v>
      </c>
      <c r="E2506" s="206"/>
      <c r="F2506" s="206" t="s">
        <v>5164</v>
      </c>
      <c r="G2506" s="208" t="s">
        <v>1885</v>
      </c>
      <c r="H2506" s="285"/>
      <c r="I2506" s="209">
        <v>38000</v>
      </c>
      <c r="J2506" s="434">
        <f t="shared" si="41"/>
        <v>12329950</v>
      </c>
      <c r="K2506" s="212" t="s">
        <v>3267</v>
      </c>
    </row>
    <row r="2507" spans="2:11" s="511" customFormat="1" hidden="1" x14ac:dyDescent="0.25">
      <c r="B2507" s="266">
        <v>800</v>
      </c>
      <c r="C2507" s="207">
        <v>44239</v>
      </c>
      <c r="D2507" s="206" t="s">
        <v>4973</v>
      </c>
      <c r="E2507" s="206"/>
      <c r="F2507" s="206" t="s">
        <v>5165</v>
      </c>
      <c r="G2507" s="208" t="s">
        <v>1885</v>
      </c>
      <c r="H2507" s="285"/>
      <c r="I2507" s="209">
        <v>47400</v>
      </c>
      <c r="J2507" s="434">
        <f t="shared" si="41"/>
        <v>12282550</v>
      </c>
      <c r="K2507" s="212" t="s">
        <v>3267</v>
      </c>
    </row>
    <row r="2508" spans="2:11" s="511" customFormat="1" hidden="1" x14ac:dyDescent="0.25">
      <c r="B2508" s="266">
        <v>801</v>
      </c>
      <c r="C2508" s="207">
        <v>44239</v>
      </c>
      <c r="D2508" s="206" t="s">
        <v>4974</v>
      </c>
      <c r="E2508" s="206"/>
      <c r="F2508" s="206" t="s">
        <v>5166</v>
      </c>
      <c r="G2508" s="208" t="s">
        <v>1885</v>
      </c>
      <c r="H2508" s="285"/>
      <c r="I2508" s="209">
        <v>94500</v>
      </c>
      <c r="J2508" s="434">
        <f t="shared" si="41"/>
        <v>12188050</v>
      </c>
      <c r="K2508" s="212" t="s">
        <v>3267</v>
      </c>
    </row>
    <row r="2509" spans="2:11" s="511" customFormat="1" hidden="1" x14ac:dyDescent="0.25">
      <c r="B2509" s="266">
        <v>802</v>
      </c>
      <c r="C2509" s="207">
        <v>44239</v>
      </c>
      <c r="D2509" s="206" t="s">
        <v>4975</v>
      </c>
      <c r="E2509" s="206"/>
      <c r="F2509" s="206" t="s">
        <v>5167</v>
      </c>
      <c r="G2509" s="208" t="s">
        <v>787</v>
      </c>
      <c r="H2509" s="285"/>
      <c r="I2509" s="209">
        <v>685895</v>
      </c>
      <c r="J2509" s="434">
        <f t="shared" si="41"/>
        <v>11502155</v>
      </c>
      <c r="K2509" s="212" t="s">
        <v>3267</v>
      </c>
    </row>
    <row r="2510" spans="2:11" s="511" customFormat="1" hidden="1" x14ac:dyDescent="0.25">
      <c r="B2510" s="266">
        <v>803</v>
      </c>
      <c r="C2510" s="592">
        <v>44239</v>
      </c>
      <c r="D2510" s="206" t="s">
        <v>4981</v>
      </c>
      <c r="E2510" s="206" t="s">
        <v>5220</v>
      </c>
      <c r="F2510" s="206"/>
      <c r="G2510" s="208" t="s">
        <v>561</v>
      </c>
      <c r="H2510" s="285"/>
      <c r="I2510" s="475">
        <v>225000</v>
      </c>
      <c r="J2510" s="434">
        <f t="shared" si="41"/>
        <v>11277155</v>
      </c>
      <c r="K2510" s="212" t="s">
        <v>5073</v>
      </c>
    </row>
    <row r="2511" spans="2:11" s="511" customFormat="1" hidden="1" x14ac:dyDescent="0.25">
      <c r="B2511" s="266">
        <v>804</v>
      </c>
      <c r="C2511" s="592">
        <v>44239</v>
      </c>
      <c r="D2511" s="206" t="s">
        <v>4983</v>
      </c>
      <c r="E2511" s="206" t="s">
        <v>5221</v>
      </c>
      <c r="F2511" s="206"/>
      <c r="G2511" s="208" t="s">
        <v>561</v>
      </c>
      <c r="H2511" s="285"/>
      <c r="I2511" s="475">
        <v>550000</v>
      </c>
      <c r="J2511" s="434">
        <f t="shared" si="41"/>
        <v>10727155</v>
      </c>
      <c r="K2511" s="212" t="s">
        <v>5074</v>
      </c>
    </row>
    <row r="2512" spans="2:11" s="566" customFormat="1" hidden="1" x14ac:dyDescent="0.25">
      <c r="B2512" s="491">
        <v>805</v>
      </c>
      <c r="C2512" s="593">
        <v>44242</v>
      </c>
      <c r="D2512" s="429" t="s">
        <v>5045</v>
      </c>
      <c r="E2512" s="429"/>
      <c r="F2512" s="429"/>
      <c r="G2512" s="430"/>
      <c r="H2512" s="427">
        <v>12147845</v>
      </c>
      <c r="I2512" s="431"/>
      <c r="J2512" s="434">
        <f t="shared" si="41"/>
        <v>22875000</v>
      </c>
      <c r="K2512" s="446" t="s">
        <v>3695</v>
      </c>
    </row>
    <row r="2513" spans="1:242" hidden="1" x14ac:dyDescent="0.25">
      <c r="A2513" s="511"/>
      <c r="B2513" s="266">
        <v>806</v>
      </c>
      <c r="C2513" s="592">
        <v>44243</v>
      </c>
      <c r="D2513" s="206" t="s">
        <v>5046</v>
      </c>
      <c r="E2513" s="206"/>
      <c r="F2513" s="206" t="s">
        <v>5168</v>
      </c>
      <c r="G2513" s="208" t="s">
        <v>343</v>
      </c>
      <c r="H2513" s="285"/>
      <c r="I2513" s="210">
        <v>700000</v>
      </c>
      <c r="J2513" s="434">
        <f t="shared" si="41"/>
        <v>22175000</v>
      </c>
      <c r="K2513" s="212" t="s">
        <v>3267</v>
      </c>
      <c r="L2513" s="511"/>
      <c r="M2513" s="511"/>
      <c r="N2513" s="511"/>
      <c r="O2513" s="511"/>
      <c r="P2513" s="511"/>
      <c r="Q2513" s="511"/>
      <c r="R2513" s="511"/>
      <c r="S2513" s="511"/>
      <c r="T2513" s="511"/>
      <c r="U2513" s="511"/>
      <c r="V2513" s="511"/>
      <c r="W2513" s="511"/>
      <c r="X2513" s="511"/>
      <c r="Y2513" s="511"/>
      <c r="Z2513" s="511"/>
      <c r="AA2513" s="511"/>
      <c r="AB2513" s="511"/>
      <c r="AC2513" s="511"/>
      <c r="AD2513" s="511"/>
      <c r="AE2513" s="511"/>
      <c r="AF2513" s="511"/>
      <c r="AG2513" s="511"/>
      <c r="AH2513" s="511"/>
      <c r="AI2513" s="511"/>
      <c r="AJ2513" s="511"/>
      <c r="AK2513" s="511"/>
      <c r="AL2513" s="511"/>
      <c r="AM2513" s="511"/>
      <c r="AN2513" s="511"/>
      <c r="AO2513" s="511"/>
      <c r="AP2513" s="511"/>
      <c r="AQ2513" s="511"/>
      <c r="AR2513" s="511"/>
      <c r="AS2513" s="511"/>
      <c r="AT2513" s="511"/>
      <c r="AU2513" s="511"/>
      <c r="AV2513" s="511"/>
      <c r="AW2513" s="511"/>
      <c r="AX2513" s="511"/>
      <c r="AY2513" s="511"/>
      <c r="AZ2513" s="511"/>
      <c r="BA2513" s="511"/>
      <c r="BB2513" s="511"/>
      <c r="BC2513" s="511"/>
      <c r="BD2513" s="511"/>
      <c r="BE2513" s="511"/>
      <c r="BF2513" s="511"/>
      <c r="BG2513" s="511"/>
      <c r="BH2513" s="511"/>
      <c r="BI2513" s="511"/>
      <c r="BJ2513" s="511"/>
      <c r="BK2513" s="511"/>
      <c r="BL2513" s="511"/>
      <c r="BM2513" s="511"/>
      <c r="BN2513" s="511"/>
      <c r="BO2513" s="511"/>
      <c r="BP2513" s="511"/>
      <c r="BQ2513" s="511"/>
      <c r="BR2513" s="511"/>
      <c r="BS2513" s="511"/>
      <c r="BT2513" s="511"/>
      <c r="BU2513" s="511"/>
      <c r="BV2513" s="511"/>
      <c r="BW2513" s="511"/>
      <c r="BX2513" s="511"/>
      <c r="BY2513" s="511"/>
      <c r="BZ2513" s="511"/>
      <c r="CA2513" s="511"/>
      <c r="CB2513" s="511"/>
      <c r="CC2513" s="511"/>
      <c r="CD2513" s="511"/>
      <c r="CE2513" s="511"/>
      <c r="CF2513" s="511"/>
      <c r="CG2513" s="511"/>
      <c r="CH2513" s="511"/>
      <c r="CI2513" s="511"/>
      <c r="CJ2513" s="511"/>
      <c r="CK2513" s="511"/>
      <c r="CL2513" s="511"/>
      <c r="CM2513" s="511"/>
      <c r="CN2513" s="511"/>
      <c r="CO2513" s="511"/>
      <c r="CP2513" s="511"/>
      <c r="CQ2513" s="511"/>
      <c r="CR2513" s="511"/>
      <c r="CS2513" s="511"/>
      <c r="CT2513" s="511"/>
      <c r="CU2513" s="511"/>
      <c r="CV2513" s="511"/>
      <c r="CW2513" s="511"/>
      <c r="CX2513" s="511"/>
      <c r="CY2513" s="511"/>
      <c r="CZ2513" s="511"/>
      <c r="DA2513" s="511"/>
      <c r="DB2513" s="511"/>
      <c r="DC2513" s="511"/>
      <c r="DD2513" s="511"/>
      <c r="DE2513" s="511"/>
      <c r="DF2513" s="511"/>
      <c r="DG2513" s="511"/>
      <c r="DH2513" s="511"/>
      <c r="DI2513" s="511"/>
      <c r="DJ2513" s="511"/>
      <c r="DK2513" s="511"/>
      <c r="DL2513" s="511"/>
      <c r="DM2513" s="511"/>
      <c r="DN2513" s="511"/>
      <c r="DO2513" s="511"/>
      <c r="DP2513" s="511"/>
      <c r="DQ2513" s="511"/>
      <c r="DR2513" s="511"/>
      <c r="DS2513" s="511"/>
      <c r="DT2513" s="511"/>
      <c r="DU2513" s="511"/>
      <c r="DV2513" s="511"/>
      <c r="DW2513" s="511"/>
      <c r="DX2513" s="511"/>
      <c r="DY2513" s="511"/>
      <c r="DZ2513" s="511"/>
      <c r="EA2513" s="511"/>
      <c r="EB2513" s="511"/>
      <c r="EC2513" s="511"/>
      <c r="ED2513" s="511"/>
      <c r="EE2513" s="511"/>
      <c r="EF2513" s="511"/>
      <c r="EG2513" s="511"/>
      <c r="EH2513" s="511"/>
      <c r="EI2513" s="511"/>
      <c r="EJ2513" s="511"/>
      <c r="EK2513" s="511"/>
      <c r="EL2513" s="511"/>
      <c r="EM2513" s="511"/>
      <c r="EN2513" s="511"/>
      <c r="EO2513" s="511"/>
      <c r="EP2513" s="511"/>
      <c r="EQ2513" s="511"/>
      <c r="ER2513" s="511"/>
      <c r="ES2513" s="511"/>
      <c r="ET2513" s="511"/>
      <c r="EU2513" s="511"/>
      <c r="EV2513" s="511"/>
      <c r="EW2513" s="511"/>
      <c r="EX2513" s="511"/>
      <c r="EY2513" s="511"/>
      <c r="EZ2513" s="511"/>
      <c r="FA2513" s="511"/>
      <c r="FB2513" s="511"/>
      <c r="FC2513" s="511"/>
      <c r="FD2513" s="511"/>
      <c r="FE2513" s="511"/>
      <c r="FF2513" s="511"/>
      <c r="FG2513" s="511"/>
      <c r="FH2513" s="511"/>
      <c r="FI2513" s="511"/>
      <c r="FJ2513" s="511"/>
      <c r="FK2513" s="511"/>
      <c r="FL2513" s="511"/>
      <c r="FM2513" s="511"/>
      <c r="FN2513" s="511"/>
      <c r="FO2513" s="511"/>
      <c r="FP2513" s="511"/>
      <c r="FQ2513" s="511"/>
      <c r="FR2513" s="511"/>
      <c r="FS2513" s="511"/>
      <c r="FT2513" s="511"/>
      <c r="FU2513" s="511"/>
      <c r="FV2513" s="511"/>
      <c r="FW2513" s="511"/>
      <c r="FX2513" s="511"/>
      <c r="FY2513" s="511"/>
      <c r="FZ2513" s="511"/>
      <c r="GA2513" s="511"/>
      <c r="GB2513" s="511"/>
      <c r="GC2513" s="511"/>
      <c r="GD2513" s="511"/>
      <c r="GE2513" s="511"/>
      <c r="GF2513" s="511"/>
      <c r="GG2513" s="511"/>
      <c r="GH2513" s="511"/>
      <c r="GI2513" s="511"/>
      <c r="GJ2513" s="511"/>
      <c r="GK2513" s="511"/>
      <c r="GL2513" s="511"/>
      <c r="GM2513" s="511"/>
      <c r="GN2513" s="511"/>
      <c r="GO2513" s="511"/>
      <c r="GP2513" s="511"/>
      <c r="GQ2513" s="511"/>
      <c r="GR2513" s="511"/>
      <c r="GS2513" s="511"/>
      <c r="GT2513" s="511"/>
      <c r="GU2513" s="511"/>
      <c r="GV2513" s="511"/>
      <c r="GW2513" s="511"/>
      <c r="GX2513" s="511"/>
      <c r="GY2513" s="511"/>
      <c r="GZ2513" s="511"/>
      <c r="HA2513" s="511"/>
      <c r="HB2513" s="511"/>
      <c r="HC2513" s="511"/>
      <c r="HD2513" s="511"/>
      <c r="HE2513" s="511"/>
      <c r="HF2513" s="511"/>
      <c r="HG2513" s="511"/>
      <c r="HH2513" s="511"/>
      <c r="HI2513" s="511"/>
      <c r="HJ2513" s="511"/>
      <c r="HK2513" s="511"/>
      <c r="HL2513" s="511"/>
      <c r="HM2513" s="511"/>
      <c r="HN2513" s="511"/>
      <c r="HO2513" s="511"/>
      <c r="HP2513" s="511"/>
      <c r="HQ2513" s="511"/>
      <c r="HR2513" s="511"/>
      <c r="HS2513" s="511"/>
      <c r="HT2513" s="511"/>
      <c r="HU2513" s="511"/>
      <c r="HV2513" s="511"/>
      <c r="HW2513" s="511"/>
      <c r="HX2513" s="511"/>
      <c r="HY2513" s="511"/>
      <c r="HZ2513" s="511"/>
      <c r="IA2513" s="511"/>
      <c r="IB2513" s="511"/>
      <c r="IC2513" s="511"/>
      <c r="ID2513" s="511"/>
      <c r="IE2513" s="511"/>
      <c r="IF2513" s="511"/>
      <c r="IG2513" s="511"/>
      <c r="IH2513" s="511"/>
    </row>
    <row r="2514" spans="1:242" hidden="1" x14ac:dyDescent="0.25">
      <c r="A2514" s="511"/>
      <c r="B2514" s="266">
        <v>807</v>
      </c>
      <c r="C2514" s="592">
        <v>44243</v>
      </c>
      <c r="D2514" s="206" t="s">
        <v>5047</v>
      </c>
      <c r="E2514" s="206"/>
      <c r="F2514" s="206" t="s">
        <v>5169</v>
      </c>
      <c r="G2514" s="208" t="s">
        <v>1885</v>
      </c>
      <c r="H2514" s="285"/>
      <c r="I2514" s="210">
        <v>61600</v>
      </c>
      <c r="J2514" s="434">
        <f t="shared" si="41"/>
        <v>22113400</v>
      </c>
      <c r="K2514" s="212" t="s">
        <v>3267</v>
      </c>
      <c r="L2514" s="511"/>
      <c r="M2514" s="511"/>
      <c r="N2514" s="511"/>
      <c r="O2514" s="511"/>
      <c r="P2514" s="511"/>
      <c r="Q2514" s="511"/>
      <c r="R2514" s="511"/>
      <c r="S2514" s="511"/>
      <c r="T2514" s="511"/>
      <c r="U2514" s="511"/>
      <c r="V2514" s="511"/>
      <c r="W2514" s="511"/>
      <c r="X2514" s="511"/>
      <c r="Y2514" s="511"/>
      <c r="Z2514" s="511"/>
      <c r="AA2514" s="511"/>
      <c r="AB2514" s="511"/>
      <c r="AC2514" s="511"/>
      <c r="AD2514" s="511"/>
      <c r="AE2514" s="511"/>
      <c r="AF2514" s="511"/>
      <c r="AG2514" s="511"/>
      <c r="AH2514" s="511"/>
      <c r="AI2514" s="511"/>
      <c r="AJ2514" s="511"/>
      <c r="AK2514" s="511"/>
      <c r="AL2514" s="511"/>
      <c r="AM2514" s="511"/>
      <c r="AN2514" s="511"/>
      <c r="AO2514" s="511"/>
      <c r="AP2514" s="511"/>
      <c r="AQ2514" s="511"/>
      <c r="AR2514" s="511"/>
      <c r="AS2514" s="511"/>
      <c r="AT2514" s="511"/>
      <c r="AU2514" s="511"/>
      <c r="AV2514" s="511"/>
      <c r="AW2514" s="511"/>
      <c r="AX2514" s="511"/>
      <c r="AY2514" s="511"/>
      <c r="AZ2514" s="511"/>
      <c r="BA2514" s="511"/>
      <c r="BB2514" s="511"/>
      <c r="BC2514" s="511"/>
      <c r="BD2514" s="511"/>
      <c r="BE2514" s="511"/>
      <c r="BF2514" s="511"/>
      <c r="BG2514" s="511"/>
      <c r="BH2514" s="511"/>
      <c r="BI2514" s="511"/>
      <c r="BJ2514" s="511"/>
      <c r="BK2514" s="511"/>
      <c r="BL2514" s="511"/>
      <c r="BM2514" s="511"/>
      <c r="BN2514" s="511"/>
      <c r="BO2514" s="511"/>
      <c r="BP2514" s="511"/>
      <c r="BQ2514" s="511"/>
      <c r="BR2514" s="511"/>
      <c r="BS2514" s="511"/>
      <c r="BT2514" s="511"/>
      <c r="BU2514" s="511"/>
      <c r="BV2514" s="511"/>
      <c r="BW2514" s="511"/>
      <c r="BX2514" s="511"/>
      <c r="BY2514" s="511"/>
      <c r="BZ2514" s="511"/>
      <c r="CA2514" s="511"/>
      <c r="CB2514" s="511"/>
      <c r="CC2514" s="511"/>
      <c r="CD2514" s="511"/>
      <c r="CE2514" s="511"/>
      <c r="CF2514" s="511"/>
      <c r="CG2514" s="511"/>
      <c r="CH2514" s="511"/>
      <c r="CI2514" s="511"/>
      <c r="CJ2514" s="511"/>
      <c r="CK2514" s="511"/>
      <c r="CL2514" s="511"/>
      <c r="CM2514" s="511"/>
      <c r="CN2514" s="511"/>
      <c r="CO2514" s="511"/>
      <c r="CP2514" s="511"/>
      <c r="CQ2514" s="511"/>
      <c r="CR2514" s="511"/>
      <c r="CS2514" s="511"/>
      <c r="CT2514" s="511"/>
      <c r="CU2514" s="511"/>
      <c r="CV2514" s="511"/>
      <c r="CW2514" s="511"/>
      <c r="CX2514" s="511"/>
      <c r="CY2514" s="511"/>
      <c r="CZ2514" s="511"/>
      <c r="DA2514" s="511"/>
      <c r="DB2514" s="511"/>
      <c r="DC2514" s="511"/>
      <c r="DD2514" s="511"/>
      <c r="DE2514" s="511"/>
      <c r="DF2514" s="511"/>
      <c r="DG2514" s="511"/>
      <c r="DH2514" s="511"/>
      <c r="DI2514" s="511"/>
      <c r="DJ2514" s="511"/>
      <c r="DK2514" s="511"/>
      <c r="DL2514" s="511"/>
      <c r="DM2514" s="511"/>
      <c r="DN2514" s="511"/>
      <c r="DO2514" s="511"/>
      <c r="DP2514" s="511"/>
      <c r="DQ2514" s="511"/>
      <c r="DR2514" s="511"/>
      <c r="DS2514" s="511"/>
      <c r="DT2514" s="511"/>
      <c r="DU2514" s="511"/>
      <c r="DV2514" s="511"/>
      <c r="DW2514" s="511"/>
      <c r="DX2514" s="511"/>
      <c r="DY2514" s="511"/>
      <c r="DZ2514" s="511"/>
      <c r="EA2514" s="511"/>
      <c r="EB2514" s="511"/>
      <c r="EC2514" s="511"/>
      <c r="ED2514" s="511"/>
      <c r="EE2514" s="511"/>
      <c r="EF2514" s="511"/>
      <c r="EG2514" s="511"/>
      <c r="EH2514" s="511"/>
      <c r="EI2514" s="511"/>
      <c r="EJ2514" s="511"/>
      <c r="EK2514" s="511"/>
      <c r="EL2514" s="511"/>
      <c r="EM2514" s="511"/>
      <c r="EN2514" s="511"/>
      <c r="EO2514" s="511"/>
      <c r="EP2514" s="511"/>
      <c r="EQ2514" s="511"/>
      <c r="ER2514" s="511"/>
      <c r="ES2514" s="511"/>
      <c r="ET2514" s="511"/>
      <c r="EU2514" s="511"/>
      <c r="EV2514" s="511"/>
      <c r="EW2514" s="511"/>
      <c r="EX2514" s="511"/>
      <c r="EY2514" s="511"/>
      <c r="EZ2514" s="511"/>
      <c r="FA2514" s="511"/>
      <c r="FB2514" s="511"/>
      <c r="FC2514" s="511"/>
      <c r="FD2514" s="511"/>
      <c r="FE2514" s="511"/>
      <c r="FF2514" s="511"/>
      <c r="FG2514" s="511"/>
      <c r="FH2514" s="511"/>
      <c r="FI2514" s="511"/>
      <c r="FJ2514" s="511"/>
      <c r="FK2514" s="511"/>
      <c r="FL2514" s="511"/>
      <c r="FM2514" s="511"/>
      <c r="FN2514" s="511"/>
      <c r="FO2514" s="511"/>
      <c r="FP2514" s="511"/>
      <c r="FQ2514" s="511"/>
      <c r="FR2514" s="511"/>
      <c r="FS2514" s="511"/>
      <c r="FT2514" s="511"/>
      <c r="FU2514" s="511"/>
      <c r="FV2514" s="511"/>
      <c r="FW2514" s="511"/>
      <c r="FX2514" s="511"/>
      <c r="FY2514" s="511"/>
      <c r="FZ2514" s="511"/>
      <c r="GA2514" s="511"/>
      <c r="GB2514" s="511"/>
      <c r="GC2514" s="511"/>
      <c r="GD2514" s="511"/>
      <c r="GE2514" s="511"/>
      <c r="GF2514" s="511"/>
      <c r="GG2514" s="511"/>
      <c r="GH2514" s="511"/>
      <c r="GI2514" s="511"/>
      <c r="GJ2514" s="511"/>
      <c r="GK2514" s="511"/>
      <c r="GL2514" s="511"/>
      <c r="GM2514" s="511"/>
      <c r="GN2514" s="511"/>
      <c r="GO2514" s="511"/>
      <c r="GP2514" s="511"/>
      <c r="GQ2514" s="511"/>
      <c r="GR2514" s="511"/>
      <c r="GS2514" s="511"/>
      <c r="GT2514" s="511"/>
      <c r="GU2514" s="511"/>
      <c r="GV2514" s="511"/>
      <c r="GW2514" s="511"/>
      <c r="GX2514" s="511"/>
      <c r="GY2514" s="511"/>
      <c r="GZ2514" s="511"/>
      <c r="HA2514" s="511"/>
      <c r="HB2514" s="511"/>
      <c r="HC2514" s="511"/>
      <c r="HD2514" s="511"/>
      <c r="HE2514" s="511"/>
      <c r="HF2514" s="511"/>
      <c r="HG2514" s="511"/>
      <c r="HH2514" s="511"/>
      <c r="HI2514" s="511"/>
      <c r="HJ2514" s="511"/>
      <c r="HK2514" s="511"/>
      <c r="HL2514" s="511"/>
      <c r="HM2514" s="511"/>
      <c r="HN2514" s="511"/>
      <c r="HO2514" s="511"/>
      <c r="HP2514" s="511"/>
      <c r="HQ2514" s="511"/>
      <c r="HR2514" s="511"/>
      <c r="HS2514" s="511"/>
      <c r="HT2514" s="511"/>
      <c r="HU2514" s="511"/>
      <c r="HV2514" s="511"/>
      <c r="HW2514" s="511"/>
      <c r="HX2514" s="511"/>
      <c r="HY2514" s="511"/>
      <c r="HZ2514" s="511"/>
      <c r="IA2514" s="511"/>
      <c r="IB2514" s="511"/>
      <c r="IC2514" s="511"/>
      <c r="ID2514" s="511"/>
      <c r="IE2514" s="511"/>
      <c r="IF2514" s="511"/>
      <c r="IG2514" s="511"/>
      <c r="IH2514" s="511"/>
    </row>
    <row r="2515" spans="1:242" hidden="1" x14ac:dyDescent="0.25">
      <c r="A2515" s="511"/>
      <c r="B2515" s="266">
        <v>808</v>
      </c>
      <c r="C2515" s="592">
        <v>44243</v>
      </c>
      <c r="D2515" s="206" t="s">
        <v>5048</v>
      </c>
      <c r="E2515" s="206"/>
      <c r="F2515" s="206" t="s">
        <v>5170</v>
      </c>
      <c r="G2515" s="208" t="s">
        <v>420</v>
      </c>
      <c r="H2515" s="313"/>
      <c r="I2515" s="210">
        <v>988200</v>
      </c>
      <c r="J2515" s="434">
        <f t="shared" si="41"/>
        <v>21125200</v>
      </c>
      <c r="K2515" s="212" t="s">
        <v>3267</v>
      </c>
      <c r="L2515" s="511"/>
      <c r="M2515" s="511"/>
      <c r="N2515" s="511"/>
      <c r="O2515" s="511"/>
      <c r="P2515" s="511"/>
      <c r="Q2515" s="511"/>
      <c r="R2515" s="511"/>
      <c r="S2515" s="511"/>
      <c r="T2515" s="511"/>
      <c r="U2515" s="511"/>
      <c r="V2515" s="511"/>
      <c r="W2515" s="511"/>
      <c r="X2515" s="511"/>
      <c r="Y2515" s="511"/>
      <c r="Z2515" s="511"/>
      <c r="AA2515" s="511"/>
      <c r="AB2515" s="511"/>
      <c r="AC2515" s="511"/>
      <c r="AD2515" s="511"/>
      <c r="AE2515" s="511"/>
      <c r="AF2515" s="511"/>
      <c r="AG2515" s="511"/>
      <c r="AH2515" s="511"/>
      <c r="AI2515" s="511"/>
      <c r="AJ2515" s="511"/>
      <c r="AK2515" s="511"/>
      <c r="AL2515" s="511"/>
      <c r="AM2515" s="511"/>
      <c r="AN2515" s="511"/>
      <c r="AO2515" s="511"/>
      <c r="AP2515" s="511"/>
      <c r="AQ2515" s="511"/>
      <c r="AR2515" s="511"/>
      <c r="AS2515" s="511"/>
      <c r="AT2515" s="511"/>
      <c r="AU2515" s="511"/>
      <c r="AV2515" s="511"/>
      <c r="AW2515" s="511"/>
      <c r="AX2515" s="511"/>
      <c r="AY2515" s="511"/>
      <c r="AZ2515" s="511"/>
      <c r="BA2515" s="511"/>
      <c r="BB2515" s="511"/>
      <c r="BC2515" s="511"/>
      <c r="BD2515" s="511"/>
      <c r="BE2515" s="511"/>
      <c r="BF2515" s="511"/>
      <c r="BG2515" s="511"/>
      <c r="BH2515" s="511"/>
      <c r="BI2515" s="511"/>
      <c r="BJ2515" s="511"/>
      <c r="BK2515" s="511"/>
      <c r="BL2515" s="511"/>
      <c r="BM2515" s="511"/>
      <c r="BN2515" s="511"/>
      <c r="BO2515" s="511"/>
      <c r="BP2515" s="511"/>
      <c r="BQ2515" s="511"/>
      <c r="BR2515" s="511"/>
      <c r="BS2515" s="511"/>
      <c r="BT2515" s="511"/>
      <c r="BU2515" s="511"/>
      <c r="BV2515" s="511"/>
      <c r="BW2515" s="511"/>
      <c r="BX2515" s="511"/>
      <c r="BY2515" s="511"/>
      <c r="BZ2515" s="511"/>
      <c r="CA2515" s="511"/>
      <c r="CB2515" s="511"/>
      <c r="CC2515" s="511"/>
      <c r="CD2515" s="511"/>
      <c r="CE2515" s="511"/>
      <c r="CF2515" s="511"/>
      <c r="CG2515" s="511"/>
      <c r="CH2515" s="511"/>
      <c r="CI2515" s="511"/>
      <c r="CJ2515" s="511"/>
      <c r="CK2515" s="511"/>
      <c r="CL2515" s="511"/>
      <c r="CM2515" s="511"/>
      <c r="CN2515" s="511"/>
      <c r="CO2515" s="511"/>
      <c r="CP2515" s="511"/>
      <c r="CQ2515" s="511"/>
      <c r="CR2515" s="511"/>
      <c r="CS2515" s="511"/>
      <c r="CT2515" s="511"/>
      <c r="CU2515" s="511"/>
      <c r="CV2515" s="511"/>
      <c r="CW2515" s="511"/>
      <c r="CX2515" s="511"/>
      <c r="CY2515" s="511"/>
      <c r="CZ2515" s="511"/>
      <c r="DA2515" s="511"/>
      <c r="DB2515" s="511"/>
      <c r="DC2515" s="511"/>
      <c r="DD2515" s="511"/>
      <c r="DE2515" s="511"/>
      <c r="DF2515" s="511"/>
      <c r="DG2515" s="511"/>
      <c r="DH2515" s="511"/>
      <c r="DI2515" s="511"/>
      <c r="DJ2515" s="511"/>
      <c r="DK2515" s="511"/>
      <c r="DL2515" s="511"/>
      <c r="DM2515" s="511"/>
      <c r="DN2515" s="511"/>
      <c r="DO2515" s="511"/>
      <c r="DP2515" s="511"/>
      <c r="DQ2515" s="511"/>
      <c r="DR2515" s="511"/>
      <c r="DS2515" s="511"/>
      <c r="DT2515" s="511"/>
      <c r="DU2515" s="511"/>
      <c r="DV2515" s="511"/>
      <c r="DW2515" s="511"/>
      <c r="DX2515" s="511"/>
      <c r="DY2515" s="511"/>
      <c r="DZ2515" s="511"/>
      <c r="EA2515" s="511"/>
      <c r="EB2515" s="511"/>
      <c r="EC2515" s="511"/>
      <c r="ED2515" s="511"/>
      <c r="EE2515" s="511"/>
      <c r="EF2515" s="511"/>
      <c r="EG2515" s="511"/>
      <c r="EH2515" s="511"/>
      <c r="EI2515" s="511"/>
      <c r="EJ2515" s="511"/>
      <c r="EK2515" s="511"/>
      <c r="EL2515" s="511"/>
      <c r="EM2515" s="511"/>
      <c r="EN2515" s="511"/>
      <c r="EO2515" s="511"/>
      <c r="EP2515" s="511"/>
      <c r="EQ2515" s="511"/>
      <c r="ER2515" s="511"/>
      <c r="ES2515" s="511"/>
      <c r="ET2515" s="511"/>
      <c r="EU2515" s="511"/>
      <c r="EV2515" s="511"/>
      <c r="EW2515" s="511"/>
      <c r="EX2515" s="511"/>
      <c r="EY2515" s="511"/>
      <c r="EZ2515" s="511"/>
      <c r="FA2515" s="511"/>
      <c r="FB2515" s="511"/>
      <c r="FC2515" s="511"/>
      <c r="FD2515" s="511"/>
      <c r="FE2515" s="511"/>
      <c r="FF2515" s="511"/>
      <c r="FG2515" s="511"/>
      <c r="FH2515" s="511"/>
      <c r="FI2515" s="511"/>
      <c r="FJ2515" s="511"/>
      <c r="FK2515" s="511"/>
      <c r="FL2515" s="511"/>
      <c r="FM2515" s="511"/>
      <c r="FN2515" s="511"/>
      <c r="FO2515" s="511"/>
      <c r="FP2515" s="511"/>
      <c r="FQ2515" s="511"/>
      <c r="FR2515" s="511"/>
      <c r="FS2515" s="511"/>
      <c r="FT2515" s="511"/>
      <c r="FU2515" s="511"/>
      <c r="FV2515" s="511"/>
      <c r="FW2515" s="511"/>
      <c r="FX2515" s="511"/>
      <c r="FY2515" s="511"/>
      <c r="FZ2515" s="511"/>
      <c r="GA2515" s="511"/>
      <c r="GB2515" s="511"/>
      <c r="GC2515" s="511"/>
      <c r="GD2515" s="511"/>
      <c r="GE2515" s="511"/>
      <c r="GF2515" s="511"/>
      <c r="GG2515" s="511"/>
      <c r="GH2515" s="511"/>
      <c r="GI2515" s="511"/>
      <c r="GJ2515" s="511"/>
      <c r="GK2515" s="511"/>
      <c r="GL2515" s="511"/>
      <c r="GM2515" s="511"/>
      <c r="GN2515" s="511"/>
      <c r="GO2515" s="511"/>
      <c r="GP2515" s="511"/>
      <c r="GQ2515" s="511"/>
      <c r="GR2515" s="511"/>
      <c r="GS2515" s="511"/>
      <c r="GT2515" s="511"/>
      <c r="GU2515" s="511"/>
      <c r="GV2515" s="511"/>
      <c r="GW2515" s="511"/>
      <c r="GX2515" s="511"/>
      <c r="GY2515" s="511"/>
      <c r="GZ2515" s="511"/>
      <c r="HA2515" s="511"/>
      <c r="HB2515" s="511"/>
      <c r="HC2515" s="511"/>
      <c r="HD2515" s="511"/>
      <c r="HE2515" s="511"/>
      <c r="HF2515" s="511"/>
      <c r="HG2515" s="511"/>
      <c r="HH2515" s="511"/>
      <c r="HI2515" s="511"/>
      <c r="HJ2515" s="511"/>
      <c r="HK2515" s="511"/>
      <c r="HL2515" s="511"/>
      <c r="HM2515" s="511"/>
      <c r="HN2515" s="511"/>
      <c r="HO2515" s="511"/>
      <c r="HP2515" s="511"/>
      <c r="HQ2515" s="511"/>
      <c r="HR2515" s="511"/>
      <c r="HS2515" s="511"/>
      <c r="HT2515" s="511"/>
      <c r="HU2515" s="511"/>
      <c r="HV2515" s="511"/>
      <c r="HW2515" s="511"/>
      <c r="HX2515" s="511"/>
      <c r="HY2515" s="511"/>
      <c r="HZ2515" s="511"/>
      <c r="IA2515" s="511"/>
      <c r="IB2515" s="511"/>
      <c r="IC2515" s="511"/>
      <c r="ID2515" s="511"/>
      <c r="IE2515" s="511"/>
      <c r="IF2515" s="511"/>
      <c r="IG2515" s="511"/>
      <c r="IH2515" s="511"/>
    </row>
    <row r="2516" spans="1:242" hidden="1" x14ac:dyDescent="0.25">
      <c r="A2516" s="511"/>
      <c r="B2516" s="266">
        <v>809</v>
      </c>
      <c r="C2516" s="592">
        <v>44243</v>
      </c>
      <c r="D2516" s="206" t="s">
        <v>5049</v>
      </c>
      <c r="E2516" s="206"/>
      <c r="F2516" s="206" t="s">
        <v>5171</v>
      </c>
      <c r="G2516" s="208" t="s">
        <v>2875</v>
      </c>
      <c r="H2516" s="313"/>
      <c r="I2516" s="210">
        <v>100000</v>
      </c>
      <c r="J2516" s="434">
        <f t="shared" si="41"/>
        <v>21025200</v>
      </c>
      <c r="K2516" s="212" t="s">
        <v>3267</v>
      </c>
      <c r="L2516" s="511"/>
      <c r="M2516" s="511"/>
      <c r="N2516" s="511"/>
      <c r="O2516" s="511"/>
      <c r="P2516" s="511"/>
      <c r="Q2516" s="511"/>
      <c r="R2516" s="511"/>
      <c r="S2516" s="511"/>
      <c r="T2516" s="511"/>
      <c r="U2516" s="511"/>
      <c r="V2516" s="511"/>
      <c r="W2516" s="511"/>
      <c r="X2516" s="511"/>
      <c r="Y2516" s="511"/>
      <c r="Z2516" s="511"/>
      <c r="AA2516" s="511"/>
      <c r="AB2516" s="511"/>
      <c r="AC2516" s="511"/>
      <c r="AD2516" s="511"/>
      <c r="AE2516" s="511"/>
      <c r="AF2516" s="511"/>
      <c r="AG2516" s="511"/>
      <c r="AH2516" s="511"/>
      <c r="AI2516" s="511"/>
      <c r="AJ2516" s="511"/>
      <c r="AK2516" s="511"/>
      <c r="AL2516" s="511"/>
      <c r="AM2516" s="511"/>
      <c r="AN2516" s="511"/>
      <c r="AO2516" s="511"/>
      <c r="AP2516" s="511"/>
      <c r="AQ2516" s="511"/>
      <c r="AR2516" s="511"/>
      <c r="AS2516" s="511"/>
      <c r="AT2516" s="511"/>
      <c r="AU2516" s="511"/>
      <c r="AV2516" s="511"/>
      <c r="AW2516" s="511"/>
      <c r="AX2516" s="511"/>
      <c r="AY2516" s="511"/>
      <c r="AZ2516" s="511"/>
      <c r="BA2516" s="511"/>
      <c r="BB2516" s="511"/>
      <c r="BC2516" s="511"/>
      <c r="BD2516" s="511"/>
      <c r="BE2516" s="511"/>
      <c r="BF2516" s="511"/>
      <c r="BG2516" s="511"/>
      <c r="BH2516" s="511"/>
      <c r="BI2516" s="511"/>
      <c r="BJ2516" s="511"/>
      <c r="BK2516" s="511"/>
      <c r="BL2516" s="511"/>
      <c r="BM2516" s="511"/>
      <c r="BN2516" s="511"/>
      <c r="BO2516" s="511"/>
      <c r="BP2516" s="511"/>
      <c r="BQ2516" s="511"/>
      <c r="BR2516" s="511"/>
      <c r="BS2516" s="511"/>
      <c r="BT2516" s="511"/>
      <c r="BU2516" s="511"/>
      <c r="BV2516" s="511"/>
      <c r="BW2516" s="511"/>
      <c r="BX2516" s="511"/>
      <c r="BY2516" s="511"/>
      <c r="BZ2516" s="511"/>
      <c r="CA2516" s="511"/>
      <c r="CB2516" s="511"/>
      <c r="CC2516" s="511"/>
      <c r="CD2516" s="511"/>
      <c r="CE2516" s="511"/>
      <c r="CF2516" s="511"/>
      <c r="CG2516" s="511"/>
      <c r="CH2516" s="511"/>
      <c r="CI2516" s="511"/>
      <c r="CJ2516" s="511"/>
      <c r="CK2516" s="511"/>
      <c r="CL2516" s="511"/>
      <c r="CM2516" s="511"/>
      <c r="CN2516" s="511"/>
      <c r="CO2516" s="511"/>
      <c r="CP2516" s="511"/>
      <c r="CQ2516" s="511"/>
      <c r="CR2516" s="511"/>
      <c r="CS2516" s="511"/>
      <c r="CT2516" s="511"/>
      <c r="CU2516" s="511"/>
      <c r="CV2516" s="511"/>
      <c r="CW2516" s="511"/>
      <c r="CX2516" s="511"/>
      <c r="CY2516" s="511"/>
      <c r="CZ2516" s="511"/>
      <c r="DA2516" s="511"/>
      <c r="DB2516" s="511"/>
      <c r="DC2516" s="511"/>
      <c r="DD2516" s="511"/>
      <c r="DE2516" s="511"/>
      <c r="DF2516" s="511"/>
      <c r="DG2516" s="511"/>
      <c r="DH2516" s="511"/>
      <c r="DI2516" s="511"/>
      <c r="DJ2516" s="511"/>
      <c r="DK2516" s="511"/>
      <c r="DL2516" s="511"/>
      <c r="DM2516" s="511"/>
      <c r="DN2516" s="511"/>
      <c r="DO2516" s="511"/>
      <c r="DP2516" s="511"/>
      <c r="DQ2516" s="511"/>
      <c r="DR2516" s="511"/>
      <c r="DS2516" s="511"/>
      <c r="DT2516" s="511"/>
      <c r="DU2516" s="511"/>
      <c r="DV2516" s="511"/>
      <c r="DW2516" s="511"/>
      <c r="DX2516" s="511"/>
      <c r="DY2516" s="511"/>
      <c r="DZ2516" s="511"/>
      <c r="EA2516" s="511"/>
      <c r="EB2516" s="511"/>
      <c r="EC2516" s="511"/>
      <c r="ED2516" s="511"/>
      <c r="EE2516" s="511"/>
      <c r="EF2516" s="511"/>
      <c r="EG2516" s="511"/>
      <c r="EH2516" s="511"/>
      <c r="EI2516" s="511"/>
      <c r="EJ2516" s="511"/>
      <c r="EK2516" s="511"/>
      <c r="EL2516" s="511"/>
      <c r="EM2516" s="511"/>
      <c r="EN2516" s="511"/>
      <c r="EO2516" s="511"/>
      <c r="EP2516" s="511"/>
      <c r="EQ2516" s="511"/>
      <c r="ER2516" s="511"/>
      <c r="ES2516" s="511"/>
      <c r="ET2516" s="511"/>
      <c r="EU2516" s="511"/>
      <c r="EV2516" s="511"/>
      <c r="EW2516" s="511"/>
      <c r="EX2516" s="511"/>
      <c r="EY2516" s="511"/>
      <c r="EZ2516" s="511"/>
      <c r="FA2516" s="511"/>
      <c r="FB2516" s="511"/>
      <c r="FC2516" s="511"/>
      <c r="FD2516" s="511"/>
      <c r="FE2516" s="511"/>
      <c r="FF2516" s="511"/>
      <c r="FG2516" s="511"/>
      <c r="FH2516" s="511"/>
      <c r="FI2516" s="511"/>
      <c r="FJ2516" s="511"/>
      <c r="FK2516" s="511"/>
      <c r="FL2516" s="511"/>
      <c r="FM2516" s="511"/>
      <c r="FN2516" s="511"/>
      <c r="FO2516" s="511"/>
      <c r="FP2516" s="511"/>
      <c r="FQ2516" s="511"/>
      <c r="FR2516" s="511"/>
      <c r="FS2516" s="511"/>
      <c r="FT2516" s="511"/>
      <c r="FU2516" s="511"/>
      <c r="FV2516" s="511"/>
      <c r="FW2516" s="511"/>
      <c r="FX2516" s="511"/>
      <c r="FY2516" s="511"/>
      <c r="FZ2516" s="511"/>
      <c r="GA2516" s="511"/>
      <c r="GB2516" s="511"/>
      <c r="GC2516" s="511"/>
      <c r="GD2516" s="511"/>
      <c r="GE2516" s="511"/>
      <c r="GF2516" s="511"/>
      <c r="GG2516" s="511"/>
      <c r="GH2516" s="511"/>
      <c r="GI2516" s="511"/>
      <c r="GJ2516" s="511"/>
      <c r="GK2516" s="511"/>
      <c r="GL2516" s="511"/>
      <c r="GM2516" s="511"/>
      <c r="GN2516" s="511"/>
      <c r="GO2516" s="511"/>
      <c r="GP2516" s="511"/>
      <c r="GQ2516" s="511"/>
      <c r="GR2516" s="511"/>
      <c r="GS2516" s="511"/>
      <c r="GT2516" s="511"/>
      <c r="GU2516" s="511"/>
      <c r="GV2516" s="511"/>
      <c r="GW2516" s="511"/>
      <c r="GX2516" s="511"/>
      <c r="GY2516" s="511"/>
      <c r="GZ2516" s="511"/>
      <c r="HA2516" s="511"/>
      <c r="HB2516" s="511"/>
      <c r="HC2516" s="511"/>
      <c r="HD2516" s="511"/>
      <c r="HE2516" s="511"/>
      <c r="HF2516" s="511"/>
      <c r="HG2516" s="511"/>
      <c r="HH2516" s="511"/>
      <c r="HI2516" s="511"/>
      <c r="HJ2516" s="511"/>
      <c r="HK2516" s="511"/>
      <c r="HL2516" s="511"/>
      <c r="HM2516" s="511"/>
      <c r="HN2516" s="511"/>
      <c r="HO2516" s="511"/>
      <c r="HP2516" s="511"/>
      <c r="HQ2516" s="511"/>
      <c r="HR2516" s="511"/>
      <c r="HS2516" s="511"/>
      <c r="HT2516" s="511"/>
      <c r="HU2516" s="511"/>
      <c r="HV2516" s="511"/>
      <c r="HW2516" s="511"/>
      <c r="HX2516" s="511"/>
      <c r="HY2516" s="511"/>
      <c r="HZ2516" s="511"/>
      <c r="IA2516" s="511"/>
      <c r="IB2516" s="511"/>
      <c r="IC2516" s="511"/>
      <c r="ID2516" s="511"/>
      <c r="IE2516" s="511"/>
      <c r="IF2516" s="511"/>
      <c r="IG2516" s="511"/>
      <c r="IH2516" s="511"/>
    </row>
    <row r="2517" spans="1:242" hidden="1" x14ac:dyDescent="0.25">
      <c r="A2517" s="511"/>
      <c r="B2517" s="266">
        <v>810</v>
      </c>
      <c r="C2517" s="592">
        <v>44243</v>
      </c>
      <c r="D2517" s="206" t="s">
        <v>5050</v>
      </c>
      <c r="E2517" s="206"/>
      <c r="F2517" s="206"/>
      <c r="G2517" s="208" t="s">
        <v>2320</v>
      </c>
      <c r="H2517" s="313">
        <v>1000000</v>
      </c>
      <c r="I2517" s="210"/>
      <c r="J2517" s="434">
        <f t="shared" si="41"/>
        <v>22025200</v>
      </c>
      <c r="K2517" s="212" t="s">
        <v>5070</v>
      </c>
      <c r="L2517" s="511"/>
      <c r="M2517" s="511"/>
      <c r="N2517" s="511"/>
      <c r="O2517" s="511"/>
      <c r="P2517" s="511"/>
      <c r="Q2517" s="511"/>
      <c r="R2517" s="511"/>
      <c r="S2517" s="511"/>
      <c r="T2517" s="511"/>
      <c r="U2517" s="511"/>
      <c r="V2517" s="511"/>
      <c r="W2517" s="511"/>
      <c r="X2517" s="511"/>
      <c r="Y2517" s="511"/>
      <c r="Z2517" s="511"/>
      <c r="AA2517" s="511"/>
      <c r="AB2517" s="511"/>
      <c r="AC2517" s="511"/>
      <c r="AD2517" s="511"/>
      <c r="AE2517" s="511"/>
      <c r="AF2517" s="511"/>
      <c r="AG2517" s="511"/>
      <c r="AH2517" s="511"/>
      <c r="AI2517" s="511"/>
      <c r="AJ2517" s="511"/>
      <c r="AK2517" s="511"/>
      <c r="AL2517" s="511"/>
      <c r="AM2517" s="511"/>
      <c r="AN2517" s="511"/>
      <c r="AO2517" s="511"/>
      <c r="AP2517" s="511"/>
      <c r="AQ2517" s="511"/>
      <c r="AR2517" s="511"/>
      <c r="AS2517" s="511"/>
      <c r="AT2517" s="511"/>
      <c r="AU2517" s="511"/>
      <c r="AV2517" s="511"/>
      <c r="AW2517" s="511"/>
      <c r="AX2517" s="511"/>
      <c r="AY2517" s="511"/>
      <c r="AZ2517" s="511"/>
      <c r="BA2517" s="511"/>
      <c r="BB2517" s="511"/>
      <c r="BC2517" s="511"/>
      <c r="BD2517" s="511"/>
      <c r="BE2517" s="511"/>
      <c r="BF2517" s="511"/>
      <c r="BG2517" s="511"/>
      <c r="BH2517" s="511"/>
      <c r="BI2517" s="511"/>
      <c r="BJ2517" s="511"/>
      <c r="BK2517" s="511"/>
      <c r="BL2517" s="511"/>
      <c r="BM2517" s="511"/>
      <c r="BN2517" s="511"/>
      <c r="BO2517" s="511"/>
      <c r="BP2517" s="511"/>
      <c r="BQ2517" s="511"/>
      <c r="BR2517" s="511"/>
      <c r="BS2517" s="511"/>
      <c r="BT2517" s="511"/>
      <c r="BU2517" s="511"/>
      <c r="BV2517" s="511"/>
      <c r="BW2517" s="511"/>
      <c r="BX2517" s="511"/>
      <c r="BY2517" s="511"/>
      <c r="BZ2517" s="511"/>
      <c r="CA2517" s="511"/>
      <c r="CB2517" s="511"/>
      <c r="CC2517" s="511"/>
      <c r="CD2517" s="511"/>
      <c r="CE2517" s="511"/>
      <c r="CF2517" s="511"/>
      <c r="CG2517" s="511"/>
      <c r="CH2517" s="511"/>
      <c r="CI2517" s="511"/>
      <c r="CJ2517" s="511"/>
      <c r="CK2517" s="511"/>
      <c r="CL2517" s="511"/>
      <c r="CM2517" s="511"/>
      <c r="CN2517" s="511"/>
      <c r="CO2517" s="511"/>
      <c r="CP2517" s="511"/>
      <c r="CQ2517" s="511"/>
      <c r="CR2517" s="511"/>
      <c r="CS2517" s="511"/>
      <c r="CT2517" s="511"/>
      <c r="CU2517" s="511"/>
      <c r="CV2517" s="511"/>
      <c r="CW2517" s="511"/>
      <c r="CX2517" s="511"/>
      <c r="CY2517" s="511"/>
      <c r="CZ2517" s="511"/>
      <c r="DA2517" s="511"/>
      <c r="DB2517" s="511"/>
      <c r="DC2517" s="511"/>
      <c r="DD2517" s="511"/>
      <c r="DE2517" s="511"/>
      <c r="DF2517" s="511"/>
      <c r="DG2517" s="511"/>
      <c r="DH2517" s="511"/>
      <c r="DI2517" s="511"/>
      <c r="DJ2517" s="511"/>
      <c r="DK2517" s="511"/>
      <c r="DL2517" s="511"/>
      <c r="DM2517" s="511"/>
      <c r="DN2517" s="511"/>
      <c r="DO2517" s="511"/>
      <c r="DP2517" s="511"/>
      <c r="DQ2517" s="511"/>
      <c r="DR2517" s="511"/>
      <c r="DS2517" s="511"/>
      <c r="DT2517" s="511"/>
      <c r="DU2517" s="511"/>
      <c r="DV2517" s="511"/>
      <c r="DW2517" s="511"/>
      <c r="DX2517" s="511"/>
      <c r="DY2517" s="511"/>
      <c r="DZ2517" s="511"/>
      <c r="EA2517" s="511"/>
      <c r="EB2517" s="511"/>
      <c r="EC2517" s="511"/>
      <c r="ED2517" s="511"/>
      <c r="EE2517" s="511"/>
      <c r="EF2517" s="511"/>
      <c r="EG2517" s="511"/>
      <c r="EH2517" s="511"/>
      <c r="EI2517" s="511"/>
      <c r="EJ2517" s="511"/>
      <c r="EK2517" s="511"/>
      <c r="EL2517" s="511"/>
      <c r="EM2517" s="511"/>
      <c r="EN2517" s="511"/>
      <c r="EO2517" s="511"/>
      <c r="EP2517" s="511"/>
      <c r="EQ2517" s="511"/>
      <c r="ER2517" s="511"/>
      <c r="ES2517" s="511"/>
      <c r="ET2517" s="511"/>
      <c r="EU2517" s="511"/>
      <c r="EV2517" s="511"/>
      <c r="EW2517" s="511"/>
      <c r="EX2517" s="511"/>
      <c r="EY2517" s="511"/>
      <c r="EZ2517" s="511"/>
      <c r="FA2517" s="511"/>
      <c r="FB2517" s="511"/>
      <c r="FC2517" s="511"/>
      <c r="FD2517" s="511"/>
      <c r="FE2517" s="511"/>
      <c r="FF2517" s="511"/>
      <c r="FG2517" s="511"/>
      <c r="FH2517" s="511"/>
      <c r="FI2517" s="511"/>
      <c r="FJ2517" s="511"/>
      <c r="FK2517" s="511"/>
      <c r="FL2517" s="511"/>
      <c r="FM2517" s="511"/>
      <c r="FN2517" s="511"/>
      <c r="FO2517" s="511"/>
      <c r="FP2517" s="511"/>
      <c r="FQ2517" s="511"/>
      <c r="FR2517" s="511"/>
      <c r="FS2517" s="511"/>
      <c r="FT2517" s="511"/>
      <c r="FU2517" s="511"/>
      <c r="FV2517" s="511"/>
      <c r="FW2517" s="511"/>
      <c r="FX2517" s="511"/>
      <c r="FY2517" s="511"/>
      <c r="FZ2517" s="511"/>
      <c r="GA2517" s="511"/>
      <c r="GB2517" s="511"/>
      <c r="GC2517" s="511"/>
      <c r="GD2517" s="511"/>
      <c r="GE2517" s="511"/>
      <c r="GF2517" s="511"/>
      <c r="GG2517" s="511"/>
      <c r="GH2517" s="511"/>
      <c r="GI2517" s="511"/>
      <c r="GJ2517" s="511"/>
      <c r="GK2517" s="511"/>
      <c r="GL2517" s="511"/>
      <c r="GM2517" s="511"/>
      <c r="GN2517" s="511"/>
      <c r="GO2517" s="511"/>
      <c r="GP2517" s="511"/>
      <c r="GQ2517" s="511"/>
      <c r="GR2517" s="511"/>
      <c r="GS2517" s="511"/>
      <c r="GT2517" s="511"/>
      <c r="GU2517" s="511"/>
      <c r="GV2517" s="511"/>
      <c r="GW2517" s="511"/>
      <c r="GX2517" s="511"/>
      <c r="GY2517" s="511"/>
      <c r="GZ2517" s="511"/>
      <c r="HA2517" s="511"/>
      <c r="HB2517" s="511"/>
      <c r="HC2517" s="511"/>
      <c r="HD2517" s="511"/>
      <c r="HE2517" s="511"/>
      <c r="HF2517" s="511"/>
      <c r="HG2517" s="511"/>
      <c r="HH2517" s="511"/>
      <c r="HI2517" s="511"/>
      <c r="HJ2517" s="511"/>
      <c r="HK2517" s="511"/>
      <c r="HL2517" s="511"/>
      <c r="HM2517" s="511"/>
      <c r="HN2517" s="511"/>
      <c r="HO2517" s="511"/>
      <c r="HP2517" s="511"/>
      <c r="HQ2517" s="511"/>
      <c r="HR2517" s="511"/>
      <c r="HS2517" s="511"/>
      <c r="HT2517" s="511"/>
      <c r="HU2517" s="511"/>
      <c r="HV2517" s="511"/>
      <c r="HW2517" s="511"/>
      <c r="HX2517" s="511"/>
      <c r="HY2517" s="511"/>
      <c r="HZ2517" s="511"/>
      <c r="IA2517" s="511"/>
      <c r="IB2517" s="511"/>
      <c r="IC2517" s="511"/>
      <c r="ID2517" s="511"/>
      <c r="IE2517" s="511"/>
      <c r="IF2517" s="511"/>
      <c r="IG2517" s="511"/>
      <c r="IH2517" s="511"/>
    </row>
    <row r="2518" spans="1:242" hidden="1" x14ac:dyDescent="0.25">
      <c r="A2518" s="511"/>
      <c r="B2518" s="266">
        <v>811</v>
      </c>
      <c r="C2518" s="592">
        <v>44243</v>
      </c>
      <c r="D2518" s="206" t="s">
        <v>5051</v>
      </c>
      <c r="E2518" s="206"/>
      <c r="F2518" s="206" t="s">
        <v>5172</v>
      </c>
      <c r="G2518" s="208" t="s">
        <v>2320</v>
      </c>
      <c r="H2518" s="313"/>
      <c r="I2518" s="210">
        <v>935000</v>
      </c>
      <c r="J2518" s="434">
        <f t="shared" si="41"/>
        <v>21090200</v>
      </c>
      <c r="K2518" s="212" t="s">
        <v>3267</v>
      </c>
      <c r="L2518" s="511"/>
      <c r="M2518" s="511"/>
      <c r="N2518" s="511"/>
      <c r="O2518" s="511"/>
      <c r="P2518" s="511"/>
      <c r="Q2518" s="511"/>
      <c r="R2518" s="511"/>
      <c r="S2518" s="511"/>
      <c r="T2518" s="511"/>
      <c r="U2518" s="511"/>
      <c r="V2518" s="511"/>
      <c r="W2518" s="511"/>
      <c r="X2518" s="511"/>
      <c r="Y2518" s="511"/>
      <c r="Z2518" s="511"/>
      <c r="AA2518" s="511"/>
      <c r="AB2518" s="511"/>
      <c r="AC2518" s="511"/>
      <c r="AD2518" s="511"/>
      <c r="AE2518" s="511"/>
      <c r="AF2518" s="511"/>
      <c r="AG2518" s="511"/>
      <c r="AH2518" s="511"/>
      <c r="AI2518" s="511"/>
      <c r="AJ2518" s="511"/>
      <c r="AK2518" s="511"/>
      <c r="AL2518" s="511"/>
      <c r="AM2518" s="511"/>
      <c r="AN2518" s="511"/>
      <c r="AO2518" s="511"/>
      <c r="AP2518" s="511"/>
      <c r="AQ2518" s="511"/>
      <c r="AR2518" s="511"/>
      <c r="AS2518" s="511"/>
      <c r="AT2518" s="511"/>
      <c r="AU2518" s="511"/>
      <c r="AV2518" s="511"/>
      <c r="AW2518" s="511"/>
      <c r="AX2518" s="511"/>
      <c r="AY2518" s="511"/>
      <c r="AZ2518" s="511"/>
      <c r="BA2518" s="511"/>
      <c r="BB2518" s="511"/>
      <c r="BC2518" s="511"/>
      <c r="BD2518" s="511"/>
      <c r="BE2518" s="511"/>
      <c r="BF2518" s="511"/>
      <c r="BG2518" s="511"/>
      <c r="BH2518" s="511"/>
      <c r="BI2518" s="511"/>
      <c r="BJ2518" s="511"/>
      <c r="BK2518" s="511"/>
      <c r="BL2518" s="511"/>
      <c r="BM2518" s="511"/>
      <c r="BN2518" s="511"/>
      <c r="BO2518" s="511"/>
      <c r="BP2518" s="511"/>
      <c r="BQ2518" s="511"/>
      <c r="BR2518" s="511"/>
      <c r="BS2518" s="511"/>
      <c r="BT2518" s="511"/>
      <c r="BU2518" s="511"/>
      <c r="BV2518" s="511"/>
      <c r="BW2518" s="511"/>
      <c r="BX2518" s="511"/>
      <c r="BY2518" s="511"/>
      <c r="BZ2518" s="511"/>
      <c r="CA2518" s="511"/>
      <c r="CB2518" s="511"/>
      <c r="CC2518" s="511"/>
      <c r="CD2518" s="511"/>
      <c r="CE2518" s="511"/>
      <c r="CF2518" s="511"/>
      <c r="CG2518" s="511"/>
      <c r="CH2518" s="511"/>
      <c r="CI2518" s="511"/>
      <c r="CJ2518" s="511"/>
      <c r="CK2518" s="511"/>
      <c r="CL2518" s="511"/>
      <c r="CM2518" s="511"/>
      <c r="CN2518" s="511"/>
      <c r="CO2518" s="511"/>
      <c r="CP2518" s="511"/>
      <c r="CQ2518" s="511"/>
      <c r="CR2518" s="511"/>
      <c r="CS2518" s="511"/>
      <c r="CT2518" s="511"/>
      <c r="CU2518" s="511"/>
      <c r="CV2518" s="511"/>
      <c r="CW2518" s="511"/>
      <c r="CX2518" s="511"/>
      <c r="CY2518" s="511"/>
      <c r="CZ2518" s="511"/>
      <c r="DA2518" s="511"/>
      <c r="DB2518" s="511"/>
      <c r="DC2518" s="511"/>
      <c r="DD2518" s="511"/>
      <c r="DE2518" s="511"/>
      <c r="DF2518" s="511"/>
      <c r="DG2518" s="511"/>
      <c r="DH2518" s="511"/>
      <c r="DI2518" s="511"/>
      <c r="DJ2518" s="511"/>
      <c r="DK2518" s="511"/>
      <c r="DL2518" s="511"/>
      <c r="DM2518" s="511"/>
      <c r="DN2518" s="511"/>
      <c r="DO2518" s="511"/>
      <c r="DP2518" s="511"/>
      <c r="DQ2518" s="511"/>
      <c r="DR2518" s="511"/>
      <c r="DS2518" s="511"/>
      <c r="DT2518" s="511"/>
      <c r="DU2518" s="511"/>
      <c r="DV2518" s="511"/>
      <c r="DW2518" s="511"/>
      <c r="DX2518" s="511"/>
      <c r="DY2518" s="511"/>
      <c r="DZ2518" s="511"/>
      <c r="EA2518" s="511"/>
      <c r="EB2518" s="511"/>
      <c r="EC2518" s="511"/>
      <c r="ED2518" s="511"/>
      <c r="EE2518" s="511"/>
      <c r="EF2518" s="511"/>
      <c r="EG2518" s="511"/>
      <c r="EH2518" s="511"/>
      <c r="EI2518" s="511"/>
      <c r="EJ2518" s="511"/>
      <c r="EK2518" s="511"/>
      <c r="EL2518" s="511"/>
      <c r="EM2518" s="511"/>
      <c r="EN2518" s="511"/>
      <c r="EO2518" s="511"/>
      <c r="EP2518" s="511"/>
      <c r="EQ2518" s="511"/>
      <c r="ER2518" s="511"/>
      <c r="ES2518" s="511"/>
      <c r="ET2518" s="511"/>
      <c r="EU2518" s="511"/>
      <c r="EV2518" s="511"/>
      <c r="EW2518" s="511"/>
      <c r="EX2518" s="511"/>
      <c r="EY2518" s="511"/>
      <c r="EZ2518" s="511"/>
      <c r="FA2518" s="511"/>
      <c r="FB2518" s="511"/>
      <c r="FC2518" s="511"/>
      <c r="FD2518" s="511"/>
      <c r="FE2518" s="511"/>
      <c r="FF2518" s="511"/>
      <c r="FG2518" s="511"/>
      <c r="FH2518" s="511"/>
      <c r="FI2518" s="511"/>
      <c r="FJ2518" s="511"/>
      <c r="FK2518" s="511"/>
      <c r="FL2518" s="511"/>
      <c r="FM2518" s="511"/>
      <c r="FN2518" s="511"/>
      <c r="FO2518" s="511"/>
      <c r="FP2518" s="511"/>
      <c r="FQ2518" s="511"/>
      <c r="FR2518" s="511"/>
      <c r="FS2518" s="511"/>
      <c r="FT2518" s="511"/>
      <c r="FU2518" s="511"/>
      <c r="FV2518" s="511"/>
      <c r="FW2518" s="511"/>
      <c r="FX2518" s="511"/>
      <c r="FY2518" s="511"/>
      <c r="FZ2518" s="511"/>
      <c r="GA2518" s="511"/>
      <c r="GB2518" s="511"/>
      <c r="GC2518" s="511"/>
      <c r="GD2518" s="511"/>
      <c r="GE2518" s="511"/>
      <c r="GF2518" s="511"/>
      <c r="GG2518" s="511"/>
      <c r="GH2518" s="511"/>
      <c r="GI2518" s="511"/>
      <c r="GJ2518" s="511"/>
      <c r="GK2518" s="511"/>
      <c r="GL2518" s="511"/>
      <c r="GM2518" s="511"/>
      <c r="GN2518" s="511"/>
      <c r="GO2518" s="511"/>
      <c r="GP2518" s="511"/>
      <c r="GQ2518" s="511"/>
      <c r="GR2518" s="511"/>
      <c r="GS2518" s="511"/>
      <c r="GT2518" s="511"/>
      <c r="GU2518" s="511"/>
      <c r="GV2518" s="511"/>
      <c r="GW2518" s="511"/>
      <c r="GX2518" s="511"/>
      <c r="GY2518" s="511"/>
      <c r="GZ2518" s="511"/>
      <c r="HA2518" s="511"/>
      <c r="HB2518" s="511"/>
      <c r="HC2518" s="511"/>
      <c r="HD2518" s="511"/>
      <c r="HE2518" s="511"/>
      <c r="HF2518" s="511"/>
      <c r="HG2518" s="511"/>
      <c r="HH2518" s="511"/>
      <c r="HI2518" s="511"/>
      <c r="HJ2518" s="511"/>
      <c r="HK2518" s="511"/>
      <c r="HL2518" s="511"/>
      <c r="HM2518" s="511"/>
      <c r="HN2518" s="511"/>
      <c r="HO2518" s="511"/>
      <c r="HP2518" s="511"/>
      <c r="HQ2518" s="511"/>
      <c r="HR2518" s="511"/>
      <c r="HS2518" s="511"/>
      <c r="HT2518" s="511"/>
      <c r="HU2518" s="511"/>
      <c r="HV2518" s="511"/>
      <c r="HW2518" s="511"/>
      <c r="HX2518" s="511"/>
      <c r="HY2518" s="511"/>
      <c r="HZ2518" s="511"/>
      <c r="IA2518" s="511"/>
      <c r="IB2518" s="511"/>
      <c r="IC2518" s="511"/>
      <c r="ID2518" s="511"/>
      <c r="IE2518" s="511"/>
      <c r="IF2518" s="511"/>
      <c r="IG2518" s="511"/>
      <c r="IH2518" s="511"/>
    </row>
    <row r="2519" spans="1:242" hidden="1" x14ac:dyDescent="0.25">
      <c r="A2519" s="511"/>
      <c r="B2519" s="266">
        <v>812</v>
      </c>
      <c r="C2519" s="592">
        <v>44243</v>
      </c>
      <c r="D2519" s="206" t="s">
        <v>5052</v>
      </c>
      <c r="E2519" s="206"/>
      <c r="F2519" s="206" t="s">
        <v>5173</v>
      </c>
      <c r="G2519" s="208" t="s">
        <v>2320</v>
      </c>
      <c r="H2519" s="313"/>
      <c r="I2519" s="209">
        <v>295000</v>
      </c>
      <c r="J2519" s="434">
        <f t="shared" si="41"/>
        <v>20795200</v>
      </c>
      <c r="K2519" s="212" t="s">
        <v>3267</v>
      </c>
      <c r="L2519" s="511"/>
      <c r="M2519" s="511"/>
      <c r="N2519" s="511"/>
      <c r="O2519" s="511"/>
      <c r="P2519" s="511"/>
      <c r="Q2519" s="511"/>
      <c r="R2519" s="511"/>
      <c r="S2519" s="511"/>
      <c r="T2519" s="511"/>
      <c r="U2519" s="511"/>
      <c r="V2519" s="511"/>
      <c r="W2519" s="511"/>
      <c r="X2519" s="511"/>
      <c r="Y2519" s="511"/>
      <c r="Z2519" s="511"/>
      <c r="AA2519" s="511"/>
      <c r="AB2519" s="511"/>
      <c r="AC2519" s="511"/>
      <c r="AD2519" s="511"/>
      <c r="AE2519" s="511"/>
      <c r="AF2519" s="511"/>
      <c r="AG2519" s="511"/>
      <c r="AH2519" s="511"/>
      <c r="AI2519" s="511"/>
      <c r="AJ2519" s="511"/>
      <c r="AK2519" s="511"/>
      <c r="AL2519" s="511"/>
      <c r="AM2519" s="511"/>
      <c r="AN2519" s="511"/>
      <c r="AO2519" s="511"/>
      <c r="AP2519" s="511"/>
      <c r="AQ2519" s="511"/>
      <c r="AR2519" s="511"/>
      <c r="AS2519" s="511"/>
      <c r="AT2519" s="511"/>
      <c r="AU2519" s="511"/>
      <c r="AV2519" s="511"/>
      <c r="AW2519" s="511"/>
      <c r="AX2519" s="511"/>
      <c r="AY2519" s="511"/>
      <c r="AZ2519" s="511"/>
      <c r="BA2519" s="511"/>
      <c r="BB2519" s="511"/>
      <c r="BC2519" s="511"/>
      <c r="BD2519" s="511"/>
      <c r="BE2519" s="511"/>
      <c r="BF2519" s="511"/>
      <c r="BG2519" s="511"/>
      <c r="BH2519" s="511"/>
      <c r="BI2519" s="511"/>
      <c r="BJ2519" s="511"/>
      <c r="BK2519" s="511"/>
      <c r="BL2519" s="511"/>
      <c r="BM2519" s="511"/>
      <c r="BN2519" s="511"/>
      <c r="BO2519" s="511"/>
      <c r="BP2519" s="511"/>
      <c r="BQ2519" s="511"/>
      <c r="BR2519" s="511"/>
      <c r="BS2519" s="511"/>
      <c r="BT2519" s="511"/>
      <c r="BU2519" s="511"/>
      <c r="BV2519" s="511"/>
      <c r="BW2519" s="511"/>
      <c r="BX2519" s="511"/>
      <c r="BY2519" s="511"/>
      <c r="BZ2519" s="511"/>
      <c r="CA2519" s="511"/>
      <c r="CB2519" s="511"/>
      <c r="CC2519" s="511"/>
      <c r="CD2519" s="511"/>
      <c r="CE2519" s="511"/>
      <c r="CF2519" s="511"/>
      <c r="CG2519" s="511"/>
      <c r="CH2519" s="511"/>
      <c r="CI2519" s="511"/>
      <c r="CJ2519" s="511"/>
      <c r="CK2519" s="511"/>
      <c r="CL2519" s="511"/>
      <c r="CM2519" s="511"/>
      <c r="CN2519" s="511"/>
      <c r="CO2519" s="511"/>
      <c r="CP2519" s="511"/>
      <c r="CQ2519" s="511"/>
      <c r="CR2519" s="511"/>
      <c r="CS2519" s="511"/>
      <c r="CT2519" s="511"/>
      <c r="CU2519" s="511"/>
      <c r="CV2519" s="511"/>
      <c r="CW2519" s="511"/>
      <c r="CX2519" s="511"/>
      <c r="CY2519" s="511"/>
      <c r="CZ2519" s="511"/>
      <c r="DA2519" s="511"/>
      <c r="DB2519" s="511"/>
      <c r="DC2519" s="511"/>
      <c r="DD2519" s="511"/>
      <c r="DE2519" s="511"/>
      <c r="DF2519" s="511"/>
      <c r="DG2519" s="511"/>
      <c r="DH2519" s="511"/>
      <c r="DI2519" s="511"/>
      <c r="DJ2519" s="511"/>
      <c r="DK2519" s="511"/>
      <c r="DL2519" s="511"/>
      <c r="DM2519" s="511"/>
      <c r="DN2519" s="511"/>
      <c r="DO2519" s="511"/>
      <c r="DP2519" s="511"/>
      <c r="DQ2519" s="511"/>
      <c r="DR2519" s="511"/>
      <c r="DS2519" s="511"/>
      <c r="DT2519" s="511"/>
      <c r="DU2519" s="511"/>
      <c r="DV2519" s="511"/>
      <c r="DW2519" s="511"/>
      <c r="DX2519" s="511"/>
      <c r="DY2519" s="511"/>
      <c r="DZ2519" s="511"/>
      <c r="EA2519" s="511"/>
      <c r="EB2519" s="511"/>
      <c r="EC2519" s="511"/>
      <c r="ED2519" s="511"/>
      <c r="EE2519" s="511"/>
      <c r="EF2519" s="511"/>
      <c r="EG2519" s="511"/>
      <c r="EH2519" s="511"/>
      <c r="EI2519" s="511"/>
      <c r="EJ2519" s="511"/>
      <c r="EK2519" s="511"/>
      <c r="EL2519" s="511"/>
      <c r="EM2519" s="511"/>
      <c r="EN2519" s="511"/>
      <c r="EO2519" s="511"/>
      <c r="EP2519" s="511"/>
      <c r="EQ2519" s="511"/>
      <c r="ER2519" s="511"/>
      <c r="ES2519" s="511"/>
      <c r="ET2519" s="511"/>
      <c r="EU2519" s="511"/>
      <c r="EV2519" s="511"/>
      <c r="EW2519" s="511"/>
      <c r="EX2519" s="511"/>
      <c r="EY2519" s="511"/>
      <c r="EZ2519" s="511"/>
      <c r="FA2519" s="511"/>
      <c r="FB2519" s="511"/>
      <c r="FC2519" s="511"/>
      <c r="FD2519" s="511"/>
      <c r="FE2519" s="511"/>
      <c r="FF2519" s="511"/>
      <c r="FG2519" s="511"/>
      <c r="FH2519" s="511"/>
      <c r="FI2519" s="511"/>
      <c r="FJ2519" s="511"/>
      <c r="FK2519" s="511"/>
      <c r="FL2519" s="511"/>
      <c r="FM2519" s="511"/>
      <c r="FN2519" s="511"/>
      <c r="FO2519" s="511"/>
      <c r="FP2519" s="511"/>
      <c r="FQ2519" s="511"/>
      <c r="FR2519" s="511"/>
      <c r="FS2519" s="511"/>
      <c r="FT2519" s="511"/>
      <c r="FU2519" s="511"/>
      <c r="FV2519" s="511"/>
      <c r="FW2519" s="511"/>
      <c r="FX2519" s="511"/>
      <c r="FY2519" s="511"/>
      <c r="FZ2519" s="511"/>
      <c r="GA2519" s="511"/>
      <c r="GB2519" s="511"/>
      <c r="GC2519" s="511"/>
      <c r="GD2519" s="511"/>
      <c r="GE2519" s="511"/>
      <c r="GF2519" s="511"/>
      <c r="GG2519" s="511"/>
      <c r="GH2519" s="511"/>
      <c r="GI2519" s="511"/>
      <c r="GJ2519" s="511"/>
      <c r="GK2519" s="511"/>
      <c r="GL2519" s="511"/>
      <c r="GM2519" s="511"/>
      <c r="GN2519" s="511"/>
      <c r="GO2519" s="511"/>
      <c r="GP2519" s="511"/>
      <c r="GQ2519" s="511"/>
      <c r="GR2519" s="511"/>
      <c r="GS2519" s="511"/>
      <c r="GT2519" s="511"/>
      <c r="GU2519" s="511"/>
      <c r="GV2519" s="511"/>
      <c r="GW2519" s="511"/>
      <c r="GX2519" s="511"/>
      <c r="GY2519" s="511"/>
      <c r="GZ2519" s="511"/>
      <c r="HA2519" s="511"/>
      <c r="HB2519" s="511"/>
      <c r="HC2519" s="511"/>
      <c r="HD2519" s="511"/>
      <c r="HE2519" s="511"/>
      <c r="HF2519" s="511"/>
      <c r="HG2519" s="511"/>
      <c r="HH2519" s="511"/>
      <c r="HI2519" s="511"/>
      <c r="HJ2519" s="511"/>
      <c r="HK2519" s="511"/>
      <c r="HL2519" s="511"/>
      <c r="HM2519" s="511"/>
      <c r="HN2519" s="511"/>
      <c r="HO2519" s="511"/>
      <c r="HP2519" s="511"/>
      <c r="HQ2519" s="511"/>
      <c r="HR2519" s="511"/>
      <c r="HS2519" s="511"/>
      <c r="HT2519" s="511"/>
      <c r="HU2519" s="511"/>
      <c r="HV2519" s="511"/>
      <c r="HW2519" s="511"/>
      <c r="HX2519" s="511"/>
      <c r="HY2519" s="511"/>
      <c r="HZ2519" s="511"/>
      <c r="IA2519" s="511"/>
      <c r="IB2519" s="511"/>
      <c r="IC2519" s="511"/>
      <c r="ID2519" s="511"/>
      <c r="IE2519" s="511"/>
      <c r="IF2519" s="511"/>
      <c r="IG2519" s="511"/>
      <c r="IH2519" s="511"/>
    </row>
    <row r="2520" spans="1:242" hidden="1" x14ac:dyDescent="0.25">
      <c r="B2520" s="266">
        <v>813</v>
      </c>
      <c r="C2520" s="592">
        <v>44243</v>
      </c>
      <c r="D2520" s="206" t="s">
        <v>5068</v>
      </c>
      <c r="E2520" s="206" t="s">
        <v>5222</v>
      </c>
      <c r="F2520" s="206"/>
      <c r="G2520" s="208" t="s">
        <v>2320</v>
      </c>
      <c r="H2520" s="313"/>
      <c r="I2520" s="475">
        <v>1000000</v>
      </c>
      <c r="J2520" s="434">
        <f t="shared" si="41"/>
        <v>19795200</v>
      </c>
      <c r="K2520" s="212" t="s">
        <v>5099</v>
      </c>
    </row>
    <row r="2521" spans="1:242" hidden="1" x14ac:dyDescent="0.25">
      <c r="B2521" s="266">
        <v>814</v>
      </c>
      <c r="C2521" s="592">
        <v>44244</v>
      </c>
      <c r="D2521" s="206" t="s">
        <v>5066</v>
      </c>
      <c r="E2521" s="206" t="s">
        <v>5223</v>
      </c>
      <c r="F2521" s="206"/>
      <c r="G2521" s="208" t="s">
        <v>561</v>
      </c>
      <c r="H2521" s="313"/>
      <c r="I2521" s="475">
        <v>1650000</v>
      </c>
      <c r="J2521" s="434">
        <f t="shared" si="41"/>
        <v>18145200</v>
      </c>
      <c r="K2521" s="212" t="s">
        <v>5129</v>
      </c>
    </row>
    <row r="2522" spans="1:242" hidden="1" x14ac:dyDescent="0.25">
      <c r="B2522" s="266">
        <v>815</v>
      </c>
      <c r="C2522" s="592">
        <v>44244</v>
      </c>
      <c r="D2522" s="206" t="s">
        <v>5067</v>
      </c>
      <c r="E2522" s="206" t="s">
        <v>5224</v>
      </c>
      <c r="F2522" s="206"/>
      <c r="G2522" s="208" t="s">
        <v>561</v>
      </c>
      <c r="H2522" s="313"/>
      <c r="I2522" s="475">
        <v>690000</v>
      </c>
      <c r="J2522" s="434">
        <f t="shared" si="41"/>
        <v>17455200</v>
      </c>
      <c r="K2522" s="212" t="s">
        <v>5278</v>
      </c>
    </row>
    <row r="2523" spans="1:242" hidden="1" x14ac:dyDescent="0.25">
      <c r="B2523" s="266">
        <v>816</v>
      </c>
      <c r="C2523" s="592">
        <v>44244</v>
      </c>
      <c r="D2523" s="206" t="s">
        <v>5053</v>
      </c>
      <c r="E2523" s="206"/>
      <c r="F2523" s="206" t="s">
        <v>5174</v>
      </c>
      <c r="G2523" s="208" t="s">
        <v>561</v>
      </c>
      <c r="H2523" s="313"/>
      <c r="I2523" s="209">
        <v>405954</v>
      </c>
      <c r="J2523" s="434">
        <f t="shared" si="41"/>
        <v>17049246</v>
      </c>
      <c r="K2523" s="212" t="s">
        <v>3267</v>
      </c>
    </row>
    <row r="2524" spans="1:242" hidden="1" x14ac:dyDescent="0.25">
      <c r="B2524" s="266">
        <v>817</v>
      </c>
      <c r="C2524" s="592">
        <v>44244</v>
      </c>
      <c r="D2524" s="206" t="s">
        <v>5054</v>
      </c>
      <c r="E2524" s="206"/>
      <c r="F2524" s="206"/>
      <c r="G2524" s="208" t="s">
        <v>561</v>
      </c>
      <c r="H2524" s="313">
        <v>225000</v>
      </c>
      <c r="I2524" s="209"/>
      <c r="J2524" s="434">
        <f t="shared" si="41"/>
        <v>17274246</v>
      </c>
      <c r="K2524" s="212" t="s">
        <v>5072</v>
      </c>
    </row>
    <row r="2525" spans="1:242" hidden="1" x14ac:dyDescent="0.25">
      <c r="B2525" s="266">
        <v>818</v>
      </c>
      <c r="C2525" s="592">
        <v>44244</v>
      </c>
      <c r="D2525" s="206" t="s">
        <v>5055</v>
      </c>
      <c r="E2525" s="206"/>
      <c r="F2525" s="206" t="s">
        <v>5175</v>
      </c>
      <c r="G2525" s="208" t="s">
        <v>561</v>
      </c>
      <c r="H2525" s="313"/>
      <c r="I2525" s="209">
        <v>225000</v>
      </c>
      <c r="J2525" s="434">
        <f t="shared" si="41"/>
        <v>17049246</v>
      </c>
      <c r="K2525" s="212" t="s">
        <v>3267</v>
      </c>
    </row>
    <row r="2526" spans="1:242" hidden="1" x14ac:dyDescent="0.25">
      <c r="B2526" s="266">
        <v>819</v>
      </c>
      <c r="C2526" s="592">
        <v>44244</v>
      </c>
      <c r="D2526" s="206" t="s">
        <v>5056</v>
      </c>
      <c r="E2526" s="206"/>
      <c r="F2526" s="206"/>
      <c r="G2526" s="208" t="s">
        <v>561</v>
      </c>
      <c r="H2526" s="313">
        <v>550000</v>
      </c>
      <c r="I2526" s="209"/>
      <c r="J2526" s="434">
        <f t="shared" si="41"/>
        <v>17599246</v>
      </c>
      <c r="K2526" s="212" t="s">
        <v>5072</v>
      </c>
    </row>
    <row r="2527" spans="1:242" hidden="1" x14ac:dyDescent="0.25">
      <c r="B2527" s="266">
        <v>820</v>
      </c>
      <c r="C2527" s="592">
        <v>44244</v>
      </c>
      <c r="D2527" s="206" t="s">
        <v>5057</v>
      </c>
      <c r="E2527" s="206"/>
      <c r="F2527" s="206" t="s">
        <v>5176</v>
      </c>
      <c r="G2527" s="208" t="s">
        <v>561</v>
      </c>
      <c r="H2527" s="313"/>
      <c r="I2527" s="209">
        <v>550000</v>
      </c>
      <c r="J2527" s="434">
        <f t="shared" ref="J2527:J2593" si="42">J2526+H2527-I2527</f>
        <v>17049246</v>
      </c>
      <c r="K2527" s="212" t="s">
        <v>3267</v>
      </c>
    </row>
    <row r="2528" spans="1:242" hidden="1" x14ac:dyDescent="0.25">
      <c r="B2528" s="266">
        <v>821</v>
      </c>
      <c r="C2528" s="592">
        <v>44244</v>
      </c>
      <c r="D2528" s="206" t="s">
        <v>5058</v>
      </c>
      <c r="E2528" s="206"/>
      <c r="F2528" s="206" t="s">
        <v>5177</v>
      </c>
      <c r="G2528" s="208" t="s">
        <v>1885</v>
      </c>
      <c r="H2528" s="313"/>
      <c r="I2528" s="209">
        <v>53600</v>
      </c>
      <c r="J2528" s="434">
        <f t="shared" si="42"/>
        <v>16995646</v>
      </c>
      <c r="K2528" s="212" t="s">
        <v>3267</v>
      </c>
    </row>
    <row r="2529" spans="1:242" hidden="1" x14ac:dyDescent="0.25">
      <c r="B2529" s="266">
        <v>822</v>
      </c>
      <c r="C2529" s="592">
        <v>44245</v>
      </c>
      <c r="D2529" s="206" t="s">
        <v>5059</v>
      </c>
      <c r="E2529" s="206" t="s">
        <v>5225</v>
      </c>
      <c r="F2529" s="206"/>
      <c r="G2529" s="208" t="s">
        <v>787</v>
      </c>
      <c r="H2529" s="313"/>
      <c r="I2529" s="475">
        <v>1000000</v>
      </c>
      <c r="J2529" s="434">
        <f t="shared" si="42"/>
        <v>15995646</v>
      </c>
      <c r="K2529" s="212" t="s">
        <v>5077</v>
      </c>
    </row>
    <row r="2530" spans="1:242" hidden="1" x14ac:dyDescent="0.25">
      <c r="B2530" s="266">
        <v>823</v>
      </c>
      <c r="C2530" s="592">
        <v>44245</v>
      </c>
      <c r="D2530" s="206" t="s">
        <v>5060</v>
      </c>
      <c r="E2530" s="206"/>
      <c r="F2530" s="206" t="s">
        <v>5178</v>
      </c>
      <c r="G2530" s="208" t="s">
        <v>1885</v>
      </c>
      <c r="H2530" s="313"/>
      <c r="I2530" s="209">
        <v>27600</v>
      </c>
      <c r="J2530" s="434">
        <f t="shared" si="42"/>
        <v>15968046</v>
      </c>
      <c r="K2530" s="212" t="s">
        <v>3267</v>
      </c>
    </row>
    <row r="2531" spans="1:242" hidden="1" x14ac:dyDescent="0.25">
      <c r="B2531" s="266">
        <v>824</v>
      </c>
      <c r="C2531" s="592">
        <v>44245</v>
      </c>
      <c r="D2531" s="206" t="s">
        <v>5061</v>
      </c>
      <c r="E2531" s="206"/>
      <c r="F2531" s="206" t="s">
        <v>5179</v>
      </c>
      <c r="G2531" s="208" t="s">
        <v>1885</v>
      </c>
      <c r="H2531" s="313"/>
      <c r="I2531" s="209">
        <v>66191</v>
      </c>
      <c r="J2531" s="434">
        <f t="shared" si="42"/>
        <v>15901855</v>
      </c>
      <c r="K2531" s="212" t="s">
        <v>3267</v>
      </c>
    </row>
    <row r="2532" spans="1:242" hidden="1" x14ac:dyDescent="0.25">
      <c r="B2532" s="266">
        <v>825</v>
      </c>
      <c r="C2532" s="592">
        <v>44245</v>
      </c>
      <c r="D2532" s="206" t="s">
        <v>5062</v>
      </c>
      <c r="E2532" s="206"/>
      <c r="F2532" s="206" t="s">
        <v>5180</v>
      </c>
      <c r="G2532" s="208" t="s">
        <v>1885</v>
      </c>
      <c r="H2532" s="313"/>
      <c r="I2532" s="209">
        <v>58500</v>
      </c>
      <c r="J2532" s="434">
        <f t="shared" si="42"/>
        <v>15843355</v>
      </c>
      <c r="K2532" s="212" t="s">
        <v>3267</v>
      </c>
    </row>
    <row r="2533" spans="1:242" hidden="1" x14ac:dyDescent="0.25">
      <c r="B2533" s="266">
        <v>826</v>
      </c>
      <c r="C2533" s="592">
        <v>44246</v>
      </c>
      <c r="D2533" s="206" t="s">
        <v>5063</v>
      </c>
      <c r="E2533" s="206"/>
      <c r="F2533" s="206" t="s">
        <v>5181</v>
      </c>
      <c r="G2533" s="208" t="s">
        <v>1964</v>
      </c>
      <c r="H2533" s="285"/>
      <c r="I2533" s="209">
        <v>1270000</v>
      </c>
      <c r="J2533" s="434">
        <f t="shared" si="42"/>
        <v>14573355</v>
      </c>
      <c r="K2533" s="212" t="s">
        <v>3267</v>
      </c>
    </row>
    <row r="2534" spans="1:242" hidden="1" x14ac:dyDescent="0.25">
      <c r="B2534" s="266">
        <v>827</v>
      </c>
      <c r="C2534" s="592">
        <v>44246</v>
      </c>
      <c r="D2534" s="206" t="s">
        <v>5064</v>
      </c>
      <c r="E2534" s="206"/>
      <c r="F2534" s="206" t="s">
        <v>5182</v>
      </c>
      <c r="G2534" s="208" t="s">
        <v>5069</v>
      </c>
      <c r="H2534" s="285"/>
      <c r="I2534" s="209">
        <v>2505000</v>
      </c>
      <c r="J2534" s="434">
        <f t="shared" si="42"/>
        <v>12068355</v>
      </c>
      <c r="K2534" s="212" t="s">
        <v>3267</v>
      </c>
    </row>
    <row r="2535" spans="1:242" hidden="1" x14ac:dyDescent="0.25">
      <c r="B2535" s="266">
        <v>828</v>
      </c>
      <c r="C2535" s="592">
        <v>44246</v>
      </c>
      <c r="D2535" s="206" t="s">
        <v>5065</v>
      </c>
      <c r="E2535" s="206"/>
      <c r="F2535" s="206" t="s">
        <v>5183</v>
      </c>
      <c r="G2535" s="208" t="s">
        <v>2875</v>
      </c>
      <c r="H2535" s="285"/>
      <c r="I2535" s="209">
        <v>900000</v>
      </c>
      <c r="J2535" s="434">
        <f t="shared" si="42"/>
        <v>11168355</v>
      </c>
      <c r="K2535" s="212" t="s">
        <v>3267</v>
      </c>
    </row>
    <row r="2536" spans="1:242" hidden="1" x14ac:dyDescent="0.25">
      <c r="B2536" s="266">
        <v>829</v>
      </c>
      <c r="C2536" s="592">
        <v>44247</v>
      </c>
      <c r="D2536" s="206" t="s">
        <v>5075</v>
      </c>
      <c r="E2536" s="206"/>
      <c r="F2536" s="206" t="s">
        <v>5184</v>
      </c>
      <c r="G2536" s="208" t="s">
        <v>1885</v>
      </c>
      <c r="H2536" s="285"/>
      <c r="I2536" s="209">
        <v>53600</v>
      </c>
      <c r="J2536" s="434">
        <f t="shared" si="42"/>
        <v>11114755</v>
      </c>
      <c r="K2536" s="212" t="s">
        <v>3267</v>
      </c>
    </row>
    <row r="2537" spans="1:242" s="566" customFormat="1" hidden="1" x14ac:dyDescent="0.25">
      <c r="A2537" s="488"/>
      <c r="B2537" s="491">
        <v>830</v>
      </c>
      <c r="C2537" s="592">
        <v>44249</v>
      </c>
      <c r="D2537" s="429" t="s">
        <v>5076</v>
      </c>
      <c r="E2537" s="429"/>
      <c r="F2537" s="429"/>
      <c r="G2537" s="430"/>
      <c r="H2537" s="427">
        <v>9195245</v>
      </c>
      <c r="I2537" s="581"/>
      <c r="J2537" s="434">
        <f t="shared" si="42"/>
        <v>20310000</v>
      </c>
      <c r="K2537" s="446" t="s">
        <v>3695</v>
      </c>
      <c r="L2537" s="530"/>
      <c r="M2537" s="488"/>
      <c r="N2537" s="530"/>
      <c r="O2537" s="530"/>
      <c r="P2537" s="530"/>
      <c r="Q2537" s="530"/>
      <c r="R2537" s="530"/>
      <c r="S2537" s="530"/>
      <c r="T2537" s="530"/>
      <c r="U2537" s="530"/>
      <c r="V2537" s="530"/>
      <c r="W2537" s="530"/>
      <c r="X2537" s="530"/>
      <c r="Y2537" s="530"/>
      <c r="Z2537" s="530"/>
      <c r="AA2537" s="530"/>
      <c r="AB2537" s="530"/>
      <c r="AC2537" s="530"/>
      <c r="AD2537" s="530"/>
      <c r="AE2537" s="530"/>
      <c r="AF2537" s="530"/>
      <c r="AG2537" s="530"/>
      <c r="AH2537" s="530"/>
      <c r="AI2537" s="530"/>
      <c r="AJ2537" s="488"/>
      <c r="AK2537" s="488"/>
      <c r="AL2537" s="488"/>
      <c r="AM2537" s="488"/>
      <c r="AN2537" s="488"/>
      <c r="AO2537" s="488"/>
      <c r="AP2537" s="488"/>
      <c r="AQ2537" s="488"/>
      <c r="AR2537" s="488"/>
      <c r="AS2537" s="488"/>
      <c r="AT2537" s="488"/>
      <c r="AU2537" s="488"/>
      <c r="AV2537" s="488"/>
      <c r="AW2537" s="488"/>
      <c r="AX2537" s="488"/>
      <c r="AY2537" s="488"/>
      <c r="AZ2537" s="488"/>
      <c r="BA2537" s="488"/>
      <c r="BB2537" s="488"/>
      <c r="BC2537" s="488"/>
      <c r="BD2537" s="488"/>
      <c r="BE2537" s="488"/>
      <c r="BF2537" s="488"/>
      <c r="BG2537" s="488"/>
      <c r="BH2537" s="488"/>
      <c r="BI2537" s="488"/>
      <c r="BJ2537" s="488"/>
      <c r="BK2537" s="488"/>
      <c r="BL2537" s="488"/>
      <c r="BM2537" s="488"/>
      <c r="BN2537" s="488"/>
      <c r="BO2537" s="488"/>
      <c r="BP2537" s="488"/>
      <c r="BQ2537" s="488"/>
      <c r="BR2537" s="488"/>
      <c r="BS2537" s="488"/>
      <c r="BT2537" s="488"/>
      <c r="BU2537" s="488"/>
      <c r="BV2537" s="488"/>
      <c r="BW2537" s="488"/>
      <c r="BX2537" s="488"/>
      <c r="BY2537" s="488"/>
      <c r="BZ2537" s="488"/>
      <c r="CA2537" s="488"/>
      <c r="CB2537" s="488"/>
      <c r="CC2537" s="488"/>
      <c r="CD2537" s="488"/>
      <c r="CE2537" s="488"/>
      <c r="CF2537" s="488"/>
      <c r="CG2537" s="488"/>
      <c r="CH2537" s="488"/>
      <c r="CI2537" s="488"/>
      <c r="CJ2537" s="488"/>
      <c r="CK2537" s="488"/>
      <c r="CL2537" s="488"/>
      <c r="CM2537" s="488"/>
      <c r="CN2537" s="488"/>
      <c r="CO2537" s="488"/>
      <c r="CP2537" s="488"/>
      <c r="CQ2537" s="488"/>
      <c r="CR2537" s="488"/>
      <c r="CS2537" s="488"/>
      <c r="CT2537" s="488"/>
      <c r="CU2537" s="488"/>
      <c r="CV2537" s="488"/>
      <c r="CW2537" s="488"/>
      <c r="CX2537" s="488"/>
      <c r="CY2537" s="488"/>
      <c r="CZ2537" s="488"/>
      <c r="DA2537" s="488"/>
      <c r="DB2537" s="488"/>
      <c r="DC2537" s="488"/>
      <c r="DD2537" s="488"/>
      <c r="DE2537" s="488"/>
      <c r="DF2537" s="488"/>
      <c r="DG2537" s="488"/>
      <c r="DH2537" s="488"/>
      <c r="DI2537" s="488"/>
      <c r="DJ2537" s="488"/>
      <c r="DK2537" s="488"/>
      <c r="DL2537" s="488"/>
      <c r="DM2537" s="488"/>
      <c r="DN2537" s="488"/>
      <c r="DO2537" s="488"/>
      <c r="DP2537" s="488"/>
      <c r="DQ2537" s="488"/>
      <c r="DR2537" s="488"/>
      <c r="DS2537" s="488"/>
      <c r="DT2537" s="488"/>
      <c r="DU2537" s="488"/>
      <c r="DV2537" s="488"/>
      <c r="DW2537" s="488"/>
      <c r="DX2537" s="488"/>
      <c r="DY2537" s="488"/>
      <c r="DZ2537" s="488"/>
      <c r="EA2537" s="488"/>
      <c r="EB2537" s="488"/>
      <c r="EC2537" s="488"/>
      <c r="ED2537" s="488"/>
      <c r="EE2537" s="488"/>
      <c r="EF2537" s="488"/>
      <c r="EG2537" s="488"/>
      <c r="EH2537" s="488"/>
      <c r="EI2537" s="488"/>
      <c r="EJ2537" s="488"/>
      <c r="EK2537" s="488"/>
      <c r="EL2537" s="488"/>
      <c r="EM2537" s="488"/>
      <c r="EN2537" s="488"/>
      <c r="EO2537" s="488"/>
      <c r="EP2537" s="488"/>
      <c r="EQ2537" s="488"/>
      <c r="ER2537" s="488"/>
      <c r="ES2537" s="488"/>
      <c r="ET2537" s="488"/>
      <c r="EU2537" s="488"/>
      <c r="EV2537" s="488"/>
      <c r="EW2537" s="488"/>
      <c r="EX2537" s="488"/>
      <c r="EY2537" s="488"/>
      <c r="EZ2537" s="488"/>
      <c r="FA2537" s="488"/>
      <c r="FB2537" s="488"/>
      <c r="FC2537" s="488"/>
      <c r="FD2537" s="488"/>
      <c r="FE2537" s="488"/>
      <c r="FF2537" s="488"/>
      <c r="FG2537" s="488"/>
      <c r="FH2537" s="488"/>
      <c r="FI2537" s="488"/>
      <c r="FJ2537" s="488"/>
      <c r="FK2537" s="488"/>
      <c r="FL2537" s="488"/>
      <c r="FM2537" s="488"/>
      <c r="FN2537" s="488"/>
      <c r="FO2537" s="488"/>
      <c r="FP2537" s="488"/>
      <c r="FQ2537" s="488"/>
      <c r="FR2537" s="488"/>
      <c r="FS2537" s="488"/>
      <c r="FT2537" s="488"/>
      <c r="FU2537" s="488"/>
      <c r="FV2537" s="488"/>
      <c r="FW2537" s="488"/>
      <c r="FX2537" s="488"/>
      <c r="FY2537" s="488"/>
      <c r="FZ2537" s="488"/>
      <c r="GA2537" s="488"/>
      <c r="GB2537" s="488"/>
      <c r="GC2537" s="488"/>
      <c r="GD2537" s="488"/>
      <c r="GE2537" s="488"/>
      <c r="GF2537" s="488"/>
      <c r="GG2537" s="488"/>
      <c r="GH2537" s="488"/>
      <c r="GI2537" s="488"/>
      <c r="GJ2537" s="488"/>
      <c r="GK2537" s="488"/>
      <c r="GL2537" s="488"/>
      <c r="GM2537" s="488"/>
      <c r="GN2537" s="488"/>
      <c r="GO2537" s="488"/>
      <c r="GP2537" s="488"/>
      <c r="GQ2537" s="488"/>
      <c r="GR2537" s="488"/>
      <c r="GS2537" s="488"/>
      <c r="GT2537" s="488"/>
      <c r="GU2537" s="488"/>
      <c r="GV2537" s="488"/>
      <c r="GW2537" s="488"/>
      <c r="GX2537" s="488"/>
      <c r="GY2537" s="488"/>
      <c r="GZ2537" s="488"/>
      <c r="HA2537" s="488"/>
      <c r="HB2537" s="488"/>
      <c r="HC2537" s="488"/>
      <c r="HD2537" s="488"/>
      <c r="HE2537" s="488"/>
      <c r="HF2537" s="488"/>
      <c r="HG2537" s="488"/>
      <c r="HH2537" s="488"/>
      <c r="HI2537" s="488"/>
      <c r="HJ2537" s="488"/>
      <c r="HK2537" s="488"/>
      <c r="HL2537" s="488"/>
      <c r="HM2537" s="488"/>
      <c r="HN2537" s="488"/>
      <c r="HO2537" s="488"/>
      <c r="HP2537" s="488"/>
      <c r="HQ2537" s="488"/>
      <c r="HR2537" s="488"/>
      <c r="HS2537" s="488"/>
      <c r="HT2537" s="488"/>
      <c r="HU2537" s="488"/>
      <c r="HV2537" s="488"/>
      <c r="HW2537" s="488"/>
      <c r="HX2537" s="488"/>
      <c r="HY2537" s="488"/>
      <c r="HZ2537" s="488"/>
      <c r="IA2537" s="488"/>
      <c r="IB2537" s="488"/>
      <c r="IC2537" s="488"/>
      <c r="ID2537" s="488"/>
      <c r="IE2537" s="488"/>
      <c r="IF2537" s="488"/>
      <c r="IG2537" s="488"/>
      <c r="IH2537" s="488"/>
    </row>
    <row r="2538" spans="1:242" hidden="1" x14ac:dyDescent="0.25">
      <c r="B2538" s="266">
        <v>831</v>
      </c>
      <c r="C2538" s="592">
        <v>44249</v>
      </c>
      <c r="D2538" s="206" t="s">
        <v>5078</v>
      </c>
      <c r="E2538" s="206"/>
      <c r="F2538" s="206"/>
      <c r="G2538" s="208" t="s">
        <v>787</v>
      </c>
      <c r="H2538" s="285">
        <v>1000000</v>
      </c>
      <c r="I2538" s="209"/>
      <c r="J2538" s="434">
        <f t="shared" si="42"/>
        <v>21310000</v>
      </c>
      <c r="K2538" s="212" t="s">
        <v>5083</v>
      </c>
    </row>
    <row r="2539" spans="1:242" hidden="1" x14ac:dyDescent="0.25">
      <c r="B2539" s="266">
        <v>832</v>
      </c>
      <c r="C2539" s="592">
        <v>44249</v>
      </c>
      <c r="D2539" s="206" t="s">
        <v>5079</v>
      </c>
      <c r="E2539" s="206"/>
      <c r="F2539" s="206" t="s">
        <v>5185</v>
      </c>
      <c r="G2539" s="208" t="s">
        <v>787</v>
      </c>
      <c r="H2539" s="285"/>
      <c r="I2539" s="209">
        <v>1017416</v>
      </c>
      <c r="J2539" s="434">
        <f t="shared" si="42"/>
        <v>20292584</v>
      </c>
      <c r="K2539" s="212" t="s">
        <v>3267</v>
      </c>
    </row>
    <row r="2540" spans="1:242" hidden="1" x14ac:dyDescent="0.25">
      <c r="B2540" s="266">
        <v>833</v>
      </c>
      <c r="C2540" s="592">
        <v>44249</v>
      </c>
      <c r="D2540" s="206" t="s">
        <v>5081</v>
      </c>
      <c r="E2540" s="206"/>
      <c r="F2540" s="206"/>
      <c r="G2540" s="208" t="s">
        <v>559</v>
      </c>
      <c r="H2540" s="285">
        <v>350000</v>
      </c>
      <c r="I2540" s="209"/>
      <c r="J2540" s="434">
        <f t="shared" si="42"/>
        <v>20642584</v>
      </c>
      <c r="K2540" s="212" t="s">
        <v>5084</v>
      </c>
    </row>
    <row r="2541" spans="1:242" hidden="1" x14ac:dyDescent="0.25">
      <c r="B2541" s="266">
        <v>834</v>
      </c>
      <c r="C2541" s="592">
        <v>44249</v>
      </c>
      <c r="D2541" s="206" t="s">
        <v>5082</v>
      </c>
      <c r="E2541" s="206"/>
      <c r="F2541" s="206" t="s">
        <v>5186</v>
      </c>
      <c r="G2541" s="208" t="s">
        <v>559</v>
      </c>
      <c r="H2541" s="285"/>
      <c r="I2541" s="209">
        <v>342300</v>
      </c>
      <c r="J2541" s="434">
        <f t="shared" si="42"/>
        <v>20300284</v>
      </c>
      <c r="K2541" s="212" t="s">
        <v>3267</v>
      </c>
    </row>
    <row r="2542" spans="1:242" hidden="1" x14ac:dyDescent="0.25">
      <c r="B2542" s="266">
        <v>835</v>
      </c>
      <c r="C2542" s="592">
        <v>44249</v>
      </c>
      <c r="D2542" s="206" t="s">
        <v>5085</v>
      </c>
      <c r="E2542" s="206"/>
      <c r="F2542" s="206" t="s">
        <v>5187</v>
      </c>
      <c r="G2542" s="208" t="s">
        <v>3306</v>
      </c>
      <c r="H2542" s="285"/>
      <c r="I2542" s="209">
        <v>368000</v>
      </c>
      <c r="J2542" s="434">
        <f t="shared" si="42"/>
        <v>19932284</v>
      </c>
      <c r="K2542" s="212" t="s">
        <v>3267</v>
      </c>
    </row>
    <row r="2543" spans="1:242" hidden="1" x14ac:dyDescent="0.25">
      <c r="B2543" s="266">
        <v>836</v>
      </c>
      <c r="C2543" s="592">
        <v>44249</v>
      </c>
      <c r="D2543" s="206" t="s">
        <v>5086</v>
      </c>
      <c r="E2543" s="206"/>
      <c r="F2543" s="206" t="s">
        <v>5188</v>
      </c>
      <c r="G2543" s="208" t="s">
        <v>420</v>
      </c>
      <c r="H2543" s="313"/>
      <c r="I2543" s="209">
        <v>621850</v>
      </c>
      <c r="J2543" s="434">
        <f t="shared" si="42"/>
        <v>19310434</v>
      </c>
      <c r="K2543" s="212" t="s">
        <v>3267</v>
      </c>
    </row>
    <row r="2544" spans="1:242" hidden="1" x14ac:dyDescent="0.25">
      <c r="B2544" s="266">
        <v>837</v>
      </c>
      <c r="C2544" s="592">
        <v>44249</v>
      </c>
      <c r="D2544" s="206" t="s">
        <v>5087</v>
      </c>
      <c r="E2544" s="206"/>
      <c r="F2544" s="206" t="s">
        <v>5189</v>
      </c>
      <c r="G2544" s="208" t="s">
        <v>5088</v>
      </c>
      <c r="H2544" s="313"/>
      <c r="I2544" s="209">
        <v>300534</v>
      </c>
      <c r="J2544" s="434">
        <f t="shared" si="42"/>
        <v>19009900</v>
      </c>
      <c r="K2544" s="212" t="s">
        <v>3267</v>
      </c>
    </row>
    <row r="2545" spans="2:11" s="511" customFormat="1" hidden="1" x14ac:dyDescent="0.25">
      <c r="B2545" s="266">
        <v>838</v>
      </c>
      <c r="C2545" s="592">
        <v>44250</v>
      </c>
      <c r="D2545" s="206" t="s">
        <v>5093</v>
      </c>
      <c r="E2545" s="206" t="s">
        <v>5226</v>
      </c>
      <c r="F2545" s="206"/>
      <c r="G2545" s="208" t="s">
        <v>561</v>
      </c>
      <c r="H2545" s="313"/>
      <c r="I2545" s="475">
        <v>1520000</v>
      </c>
      <c r="J2545" s="434">
        <f t="shared" si="42"/>
        <v>17489900</v>
      </c>
      <c r="K2545" s="212" t="s">
        <v>5132</v>
      </c>
    </row>
    <row r="2546" spans="2:11" s="511" customFormat="1" hidden="1" x14ac:dyDescent="0.25">
      <c r="B2546" s="266">
        <v>839</v>
      </c>
      <c r="C2546" s="592">
        <v>44251</v>
      </c>
      <c r="D2546" s="206" t="s">
        <v>5094</v>
      </c>
      <c r="E2546" s="206" t="s">
        <v>5227</v>
      </c>
      <c r="F2546" s="206"/>
      <c r="G2546" s="208" t="s">
        <v>787</v>
      </c>
      <c r="H2546" s="313"/>
      <c r="I2546" s="475">
        <v>1000000</v>
      </c>
      <c r="J2546" s="434">
        <f t="shared" si="42"/>
        <v>16489900</v>
      </c>
      <c r="K2546" s="212" t="s">
        <v>5205</v>
      </c>
    </row>
    <row r="2547" spans="2:11" s="511" customFormat="1" hidden="1" x14ac:dyDescent="0.25">
      <c r="B2547" s="266">
        <v>840</v>
      </c>
      <c r="C2547" s="592">
        <v>44251</v>
      </c>
      <c r="D2547" s="206" t="s">
        <v>4573</v>
      </c>
      <c r="E2547" s="206" t="s">
        <v>5228</v>
      </c>
      <c r="F2547" s="206"/>
      <c r="G2547" s="208" t="s">
        <v>681</v>
      </c>
      <c r="H2547" s="313"/>
      <c r="I2547" s="475">
        <v>256000</v>
      </c>
      <c r="J2547" s="434">
        <f t="shared" si="42"/>
        <v>16233900</v>
      </c>
      <c r="K2547" s="212" t="s">
        <v>5111</v>
      </c>
    </row>
    <row r="2548" spans="2:11" s="511" customFormat="1" hidden="1" x14ac:dyDescent="0.25">
      <c r="B2548" s="266">
        <v>841</v>
      </c>
      <c r="C2548" s="592">
        <v>44251</v>
      </c>
      <c r="D2548" s="206" t="s">
        <v>5104</v>
      </c>
      <c r="E2548" s="206" t="s">
        <v>5229</v>
      </c>
      <c r="F2548" s="206"/>
      <c r="G2548" s="208" t="s">
        <v>1930</v>
      </c>
      <c r="H2548" s="313"/>
      <c r="I2548" s="475">
        <v>500000</v>
      </c>
      <c r="J2548" s="434">
        <f t="shared" si="42"/>
        <v>15733900</v>
      </c>
      <c r="K2548" s="212" t="s">
        <v>5112</v>
      </c>
    </row>
    <row r="2549" spans="2:11" s="511" customFormat="1" hidden="1" x14ac:dyDescent="0.25">
      <c r="B2549" s="266">
        <v>842</v>
      </c>
      <c r="C2549" s="592">
        <v>44251</v>
      </c>
      <c r="D2549" s="206" t="s">
        <v>5089</v>
      </c>
      <c r="E2549" s="206"/>
      <c r="F2549" s="206" t="s">
        <v>5190</v>
      </c>
      <c r="G2549" s="208" t="s">
        <v>4806</v>
      </c>
      <c r="H2549" s="313"/>
      <c r="I2549" s="209">
        <v>895449</v>
      </c>
      <c r="J2549" s="434">
        <f t="shared" si="42"/>
        <v>14838451</v>
      </c>
      <c r="K2549" s="212" t="s">
        <v>3267</v>
      </c>
    </row>
    <row r="2550" spans="2:11" s="511" customFormat="1" hidden="1" x14ac:dyDescent="0.25">
      <c r="B2550" s="266">
        <v>843</v>
      </c>
      <c r="C2550" s="592">
        <v>44252</v>
      </c>
      <c r="D2550" s="206" t="s">
        <v>5090</v>
      </c>
      <c r="E2550" s="206"/>
      <c r="F2550" s="206" t="s">
        <v>5191</v>
      </c>
      <c r="G2550" s="208" t="s">
        <v>1885</v>
      </c>
      <c r="H2550" s="313"/>
      <c r="I2550" s="209">
        <v>15000</v>
      </c>
      <c r="J2550" s="434">
        <f t="shared" si="42"/>
        <v>14823451</v>
      </c>
      <c r="K2550" s="212" t="s">
        <v>3267</v>
      </c>
    </row>
    <row r="2551" spans="2:11" s="511" customFormat="1" hidden="1" x14ac:dyDescent="0.25">
      <c r="B2551" s="266">
        <v>844</v>
      </c>
      <c r="C2551" s="592">
        <v>44252</v>
      </c>
      <c r="D2551" s="206" t="s">
        <v>5091</v>
      </c>
      <c r="E2551" s="206"/>
      <c r="F2551" s="206" t="s">
        <v>5192</v>
      </c>
      <c r="G2551" s="208" t="s">
        <v>1885</v>
      </c>
      <c r="H2551" s="313"/>
      <c r="I2551" s="209">
        <v>51000</v>
      </c>
      <c r="J2551" s="434">
        <f t="shared" si="42"/>
        <v>14772451</v>
      </c>
      <c r="K2551" s="212" t="s">
        <v>3267</v>
      </c>
    </row>
    <row r="2552" spans="2:11" s="511" customFormat="1" hidden="1" x14ac:dyDescent="0.25">
      <c r="B2552" s="266">
        <v>845</v>
      </c>
      <c r="C2552" s="592">
        <v>44252</v>
      </c>
      <c r="D2552" s="206" t="s">
        <v>5092</v>
      </c>
      <c r="E2552" s="206"/>
      <c r="F2552" s="206" t="s">
        <v>5193</v>
      </c>
      <c r="G2552" s="208" t="s">
        <v>954</v>
      </c>
      <c r="H2552" s="313"/>
      <c r="I2552" s="209">
        <v>220000</v>
      </c>
      <c r="J2552" s="434">
        <f t="shared" si="42"/>
        <v>14552451</v>
      </c>
      <c r="K2552" s="212" t="s">
        <v>3267</v>
      </c>
    </row>
    <row r="2553" spans="2:11" s="511" customFormat="1" hidden="1" x14ac:dyDescent="0.25">
      <c r="B2553" s="266">
        <v>846</v>
      </c>
      <c r="C2553" s="592">
        <v>44252</v>
      </c>
      <c r="D2553" s="206" t="s">
        <v>5095</v>
      </c>
      <c r="E2553" s="206"/>
      <c r="F2553" s="206"/>
      <c r="G2553" s="208" t="s">
        <v>681</v>
      </c>
      <c r="H2553" s="313">
        <v>256000</v>
      </c>
      <c r="I2553" s="209"/>
      <c r="J2553" s="434">
        <f t="shared" si="42"/>
        <v>14808451</v>
      </c>
      <c r="K2553" s="212" t="s">
        <v>5110</v>
      </c>
    </row>
    <row r="2554" spans="2:11" s="511" customFormat="1" hidden="1" x14ac:dyDescent="0.25">
      <c r="B2554" s="266">
        <v>847</v>
      </c>
      <c r="C2554" s="592">
        <v>44252</v>
      </c>
      <c r="D2554" s="206" t="s">
        <v>4248</v>
      </c>
      <c r="E2554" s="206"/>
      <c r="F2554" s="206" t="s">
        <v>5194</v>
      </c>
      <c r="G2554" s="208" t="s">
        <v>2940</v>
      </c>
      <c r="H2554" s="313"/>
      <c r="I2554" s="209">
        <v>256000</v>
      </c>
      <c r="J2554" s="434">
        <f t="shared" si="42"/>
        <v>14552451</v>
      </c>
      <c r="K2554" s="212" t="s">
        <v>3267</v>
      </c>
    </row>
    <row r="2555" spans="2:11" s="511" customFormat="1" hidden="1" x14ac:dyDescent="0.25">
      <c r="B2555" s="266">
        <v>848</v>
      </c>
      <c r="C2555" s="592">
        <v>44252</v>
      </c>
      <c r="D2555" s="206" t="s">
        <v>5096</v>
      </c>
      <c r="E2555" s="206"/>
      <c r="F2555" s="206" t="s">
        <v>5195</v>
      </c>
      <c r="G2555" s="208" t="s">
        <v>3690</v>
      </c>
      <c r="H2555" s="313"/>
      <c r="I2555" s="209">
        <v>38300</v>
      </c>
      <c r="J2555" s="434">
        <f t="shared" si="42"/>
        <v>14514151</v>
      </c>
      <c r="K2555" s="212" t="s">
        <v>3267</v>
      </c>
    </row>
    <row r="2556" spans="2:11" s="511" customFormat="1" hidden="1" x14ac:dyDescent="0.25">
      <c r="B2556" s="266">
        <v>849</v>
      </c>
      <c r="C2556" s="592">
        <v>44252</v>
      </c>
      <c r="D2556" s="206" t="s">
        <v>5097</v>
      </c>
      <c r="E2556" s="206"/>
      <c r="F2556" s="206" t="s">
        <v>5196</v>
      </c>
      <c r="G2556" s="208" t="s">
        <v>3690</v>
      </c>
      <c r="H2556" s="313"/>
      <c r="I2556" s="209">
        <v>29400</v>
      </c>
      <c r="J2556" s="434">
        <f t="shared" si="42"/>
        <v>14484751</v>
      </c>
      <c r="K2556" s="212" t="s">
        <v>3267</v>
      </c>
    </row>
    <row r="2557" spans="2:11" s="511" customFormat="1" hidden="1" x14ac:dyDescent="0.25">
      <c r="B2557" s="266">
        <v>850</v>
      </c>
      <c r="C2557" s="592">
        <v>44252</v>
      </c>
      <c r="D2557" s="206" t="s">
        <v>5098</v>
      </c>
      <c r="E2557" s="206"/>
      <c r="F2557" s="206" t="s">
        <v>5197</v>
      </c>
      <c r="G2557" s="208" t="s">
        <v>3690</v>
      </c>
      <c r="H2557" s="313"/>
      <c r="I2557" s="209">
        <v>47600</v>
      </c>
      <c r="J2557" s="434">
        <f t="shared" si="42"/>
        <v>14437151</v>
      </c>
      <c r="K2557" s="212" t="s">
        <v>3267</v>
      </c>
    </row>
    <row r="2558" spans="2:11" s="511" customFormat="1" hidden="1" x14ac:dyDescent="0.25">
      <c r="B2558" s="266">
        <v>851</v>
      </c>
      <c r="C2558" s="592">
        <v>44252</v>
      </c>
      <c r="D2558" s="206" t="s">
        <v>5100</v>
      </c>
      <c r="E2558" s="206"/>
      <c r="F2558" s="206"/>
      <c r="G2558" s="208" t="s">
        <v>2951</v>
      </c>
      <c r="H2558" s="313">
        <v>1000000</v>
      </c>
      <c r="I2558" s="209"/>
      <c r="J2558" s="434">
        <f t="shared" si="42"/>
        <v>15437151</v>
      </c>
      <c r="K2558" s="212" t="s">
        <v>5083</v>
      </c>
    </row>
    <row r="2559" spans="2:11" s="511" customFormat="1" hidden="1" x14ac:dyDescent="0.25">
      <c r="B2559" s="266">
        <v>852</v>
      </c>
      <c r="C2559" s="592">
        <v>44252</v>
      </c>
      <c r="D2559" s="206" t="s">
        <v>5101</v>
      </c>
      <c r="E2559" s="206"/>
      <c r="F2559" s="206" t="s">
        <v>5198</v>
      </c>
      <c r="G2559" s="208" t="s">
        <v>2951</v>
      </c>
      <c r="H2559" s="313"/>
      <c r="I2559" s="209">
        <v>954876</v>
      </c>
      <c r="J2559" s="434">
        <f t="shared" si="42"/>
        <v>14482275</v>
      </c>
      <c r="K2559" s="212" t="s">
        <v>3267</v>
      </c>
    </row>
    <row r="2560" spans="2:11" s="511" customFormat="1" hidden="1" x14ac:dyDescent="0.25">
      <c r="B2560" s="266">
        <v>853</v>
      </c>
      <c r="C2560" s="592">
        <v>44253</v>
      </c>
      <c r="D2560" s="206" t="s">
        <v>5107</v>
      </c>
      <c r="E2560" s="206" t="s">
        <v>5230</v>
      </c>
      <c r="F2560" s="206"/>
      <c r="G2560" s="208" t="s">
        <v>4806</v>
      </c>
      <c r="H2560" s="313"/>
      <c r="I2560" s="475">
        <v>8500000</v>
      </c>
      <c r="J2560" s="434">
        <f t="shared" si="42"/>
        <v>5982275</v>
      </c>
      <c r="K2560" s="212" t="s">
        <v>5114</v>
      </c>
    </row>
    <row r="2561" spans="1:242" hidden="1" x14ac:dyDescent="0.25">
      <c r="B2561" s="266">
        <v>854</v>
      </c>
      <c r="C2561" s="592">
        <v>44254</v>
      </c>
      <c r="D2561" s="206" t="s">
        <v>5102</v>
      </c>
      <c r="E2561" s="206"/>
      <c r="F2561" s="206" t="s">
        <v>5199</v>
      </c>
      <c r="G2561" s="208" t="s">
        <v>5103</v>
      </c>
      <c r="H2561" s="313"/>
      <c r="I2561" s="209">
        <v>140000</v>
      </c>
      <c r="J2561" s="434">
        <f t="shared" si="42"/>
        <v>5842275</v>
      </c>
      <c r="K2561" s="212" t="s">
        <v>3267</v>
      </c>
    </row>
    <row r="2562" spans="1:242" hidden="1" x14ac:dyDescent="0.25">
      <c r="B2562" s="266">
        <v>855</v>
      </c>
      <c r="C2562" s="592">
        <v>44254</v>
      </c>
      <c r="D2562" s="206" t="s">
        <v>5105</v>
      </c>
      <c r="E2562" s="206"/>
      <c r="F2562" s="206"/>
      <c r="G2562" s="208" t="s">
        <v>1930</v>
      </c>
      <c r="H2562" s="313">
        <v>500000</v>
      </c>
      <c r="I2562" s="209"/>
      <c r="J2562" s="434">
        <f t="shared" si="42"/>
        <v>6342275</v>
      </c>
      <c r="K2562" s="212" t="s">
        <v>5113</v>
      </c>
    </row>
    <row r="2563" spans="1:242" hidden="1" x14ac:dyDescent="0.25">
      <c r="B2563" s="266">
        <v>856</v>
      </c>
      <c r="C2563" s="592">
        <v>44254</v>
      </c>
      <c r="D2563" s="206" t="s">
        <v>5106</v>
      </c>
      <c r="E2563" s="206"/>
      <c r="F2563" s="206" t="s">
        <v>5200</v>
      </c>
      <c r="G2563" s="208" t="s">
        <v>1930</v>
      </c>
      <c r="H2563" s="313"/>
      <c r="I2563" s="209">
        <v>500000</v>
      </c>
      <c r="J2563" s="434">
        <f t="shared" si="42"/>
        <v>5842275</v>
      </c>
      <c r="K2563" s="212" t="s">
        <v>3267</v>
      </c>
    </row>
    <row r="2564" spans="1:242" hidden="1" x14ac:dyDescent="0.25">
      <c r="B2564" s="266">
        <v>857</v>
      </c>
      <c r="C2564" s="592">
        <v>44254</v>
      </c>
      <c r="D2564" s="206" t="s">
        <v>5108</v>
      </c>
      <c r="E2564" s="206"/>
      <c r="F2564" s="206"/>
      <c r="G2564" s="208" t="s">
        <v>4806</v>
      </c>
      <c r="H2564" s="313">
        <v>8500000</v>
      </c>
      <c r="I2564" s="209"/>
      <c r="J2564" s="434">
        <f t="shared" si="42"/>
        <v>14342275</v>
      </c>
      <c r="K2564" s="212" t="s">
        <v>5115</v>
      </c>
    </row>
    <row r="2565" spans="1:242" hidden="1" x14ac:dyDescent="0.25">
      <c r="B2565" s="266">
        <v>858</v>
      </c>
      <c r="C2565" s="592">
        <v>44254</v>
      </c>
      <c r="D2565" s="206" t="s">
        <v>5109</v>
      </c>
      <c r="E2565" s="206"/>
      <c r="F2565" s="206" t="s">
        <v>5201</v>
      </c>
      <c r="G2565" s="208" t="s">
        <v>4806</v>
      </c>
      <c r="H2565" s="313"/>
      <c r="I2565" s="209">
        <v>8245000</v>
      </c>
      <c r="J2565" s="434">
        <f t="shared" si="42"/>
        <v>6097275</v>
      </c>
      <c r="K2565" s="212" t="s">
        <v>3267</v>
      </c>
    </row>
    <row r="2566" spans="1:242" s="566" customFormat="1" hidden="1" x14ac:dyDescent="0.25">
      <c r="A2566" s="488"/>
      <c r="B2566" s="491">
        <v>859</v>
      </c>
      <c r="C2566" s="593">
        <v>44256</v>
      </c>
      <c r="D2566" s="429" t="s">
        <v>5116</v>
      </c>
      <c r="E2566" s="429"/>
      <c r="F2566" s="429"/>
      <c r="G2566" s="430"/>
      <c r="H2566" s="577">
        <v>14042725</v>
      </c>
      <c r="I2566" s="581"/>
      <c r="J2566" s="434">
        <f t="shared" si="42"/>
        <v>20140000</v>
      </c>
      <c r="K2566" s="446" t="s">
        <v>3695</v>
      </c>
      <c r="L2566" s="530"/>
      <c r="M2566" s="488"/>
      <c r="N2566" s="530"/>
      <c r="O2566" s="530"/>
      <c r="P2566" s="530"/>
      <c r="Q2566" s="530"/>
      <c r="R2566" s="530"/>
      <c r="S2566" s="530"/>
      <c r="T2566" s="530"/>
      <c r="U2566" s="530"/>
      <c r="V2566" s="530"/>
      <c r="W2566" s="530"/>
      <c r="X2566" s="530"/>
      <c r="Y2566" s="530"/>
      <c r="Z2566" s="530"/>
      <c r="AA2566" s="530"/>
      <c r="AB2566" s="530"/>
      <c r="AC2566" s="530"/>
      <c r="AD2566" s="530"/>
      <c r="AE2566" s="530"/>
      <c r="AF2566" s="530"/>
      <c r="AG2566" s="530"/>
      <c r="AH2566" s="530"/>
      <c r="AI2566" s="530"/>
      <c r="AJ2566" s="488"/>
      <c r="AK2566" s="488"/>
      <c r="AL2566" s="488"/>
      <c r="AM2566" s="488"/>
      <c r="AN2566" s="488"/>
      <c r="AO2566" s="488"/>
      <c r="AP2566" s="488"/>
      <c r="AQ2566" s="488"/>
      <c r="AR2566" s="488"/>
      <c r="AS2566" s="488"/>
      <c r="AT2566" s="488"/>
      <c r="AU2566" s="488"/>
      <c r="AV2566" s="488"/>
      <c r="AW2566" s="488"/>
      <c r="AX2566" s="488"/>
      <c r="AY2566" s="488"/>
      <c r="AZ2566" s="488"/>
      <c r="BA2566" s="488"/>
      <c r="BB2566" s="488"/>
      <c r="BC2566" s="488"/>
      <c r="BD2566" s="488"/>
      <c r="BE2566" s="488"/>
      <c r="BF2566" s="488"/>
      <c r="BG2566" s="488"/>
      <c r="BH2566" s="488"/>
      <c r="BI2566" s="488"/>
      <c r="BJ2566" s="488"/>
      <c r="BK2566" s="488"/>
      <c r="BL2566" s="488"/>
      <c r="BM2566" s="488"/>
      <c r="BN2566" s="488"/>
      <c r="BO2566" s="488"/>
      <c r="BP2566" s="488"/>
      <c r="BQ2566" s="488"/>
      <c r="BR2566" s="488"/>
      <c r="BS2566" s="488"/>
      <c r="BT2566" s="488"/>
      <c r="BU2566" s="488"/>
      <c r="BV2566" s="488"/>
      <c r="BW2566" s="488"/>
      <c r="BX2566" s="488"/>
      <c r="BY2566" s="488"/>
      <c r="BZ2566" s="488"/>
      <c r="CA2566" s="488"/>
      <c r="CB2566" s="488"/>
      <c r="CC2566" s="488"/>
      <c r="CD2566" s="488"/>
      <c r="CE2566" s="488"/>
      <c r="CF2566" s="488"/>
      <c r="CG2566" s="488"/>
      <c r="CH2566" s="488"/>
      <c r="CI2566" s="488"/>
      <c r="CJ2566" s="488"/>
      <c r="CK2566" s="488"/>
      <c r="CL2566" s="488"/>
      <c r="CM2566" s="488"/>
      <c r="CN2566" s="488"/>
      <c r="CO2566" s="488"/>
      <c r="CP2566" s="488"/>
      <c r="CQ2566" s="488"/>
      <c r="CR2566" s="488"/>
      <c r="CS2566" s="488"/>
      <c r="CT2566" s="488"/>
      <c r="CU2566" s="488"/>
      <c r="CV2566" s="488"/>
      <c r="CW2566" s="488"/>
      <c r="CX2566" s="488"/>
      <c r="CY2566" s="488"/>
      <c r="CZ2566" s="488"/>
      <c r="DA2566" s="488"/>
      <c r="DB2566" s="488"/>
      <c r="DC2566" s="488"/>
      <c r="DD2566" s="488"/>
      <c r="DE2566" s="488"/>
      <c r="DF2566" s="488"/>
      <c r="DG2566" s="488"/>
      <c r="DH2566" s="488"/>
      <c r="DI2566" s="488"/>
      <c r="DJ2566" s="488"/>
      <c r="DK2566" s="488"/>
      <c r="DL2566" s="488"/>
      <c r="DM2566" s="488"/>
      <c r="DN2566" s="488"/>
      <c r="DO2566" s="488"/>
      <c r="DP2566" s="488"/>
      <c r="DQ2566" s="488"/>
      <c r="DR2566" s="488"/>
      <c r="DS2566" s="488"/>
      <c r="DT2566" s="488"/>
      <c r="DU2566" s="488"/>
      <c r="DV2566" s="488"/>
      <c r="DW2566" s="488"/>
      <c r="DX2566" s="488"/>
      <c r="DY2566" s="488"/>
      <c r="DZ2566" s="488"/>
      <c r="EA2566" s="488"/>
      <c r="EB2566" s="488"/>
      <c r="EC2566" s="488"/>
      <c r="ED2566" s="488"/>
      <c r="EE2566" s="488"/>
      <c r="EF2566" s="488"/>
      <c r="EG2566" s="488"/>
      <c r="EH2566" s="488"/>
      <c r="EI2566" s="488"/>
      <c r="EJ2566" s="488"/>
      <c r="EK2566" s="488"/>
      <c r="EL2566" s="488"/>
      <c r="EM2566" s="488"/>
      <c r="EN2566" s="488"/>
      <c r="EO2566" s="488"/>
      <c r="EP2566" s="488"/>
      <c r="EQ2566" s="488"/>
      <c r="ER2566" s="488"/>
      <c r="ES2566" s="488"/>
      <c r="ET2566" s="488"/>
      <c r="EU2566" s="488"/>
      <c r="EV2566" s="488"/>
      <c r="EW2566" s="488"/>
      <c r="EX2566" s="488"/>
      <c r="EY2566" s="488"/>
      <c r="EZ2566" s="488"/>
      <c r="FA2566" s="488"/>
      <c r="FB2566" s="488"/>
      <c r="FC2566" s="488"/>
      <c r="FD2566" s="488"/>
      <c r="FE2566" s="488"/>
      <c r="FF2566" s="488"/>
      <c r="FG2566" s="488"/>
      <c r="FH2566" s="488"/>
      <c r="FI2566" s="488"/>
      <c r="FJ2566" s="488"/>
      <c r="FK2566" s="488"/>
      <c r="FL2566" s="488"/>
      <c r="FM2566" s="488"/>
      <c r="FN2566" s="488"/>
      <c r="FO2566" s="488"/>
      <c r="FP2566" s="488"/>
      <c r="FQ2566" s="488"/>
      <c r="FR2566" s="488"/>
      <c r="FS2566" s="488"/>
      <c r="FT2566" s="488"/>
      <c r="FU2566" s="488"/>
      <c r="FV2566" s="488"/>
      <c r="FW2566" s="488"/>
      <c r="FX2566" s="488"/>
      <c r="FY2566" s="488"/>
      <c r="FZ2566" s="488"/>
      <c r="GA2566" s="488"/>
      <c r="GB2566" s="488"/>
      <c r="GC2566" s="488"/>
      <c r="GD2566" s="488"/>
      <c r="GE2566" s="488"/>
      <c r="GF2566" s="488"/>
      <c r="GG2566" s="488"/>
      <c r="GH2566" s="488"/>
      <c r="GI2566" s="488"/>
      <c r="GJ2566" s="488"/>
      <c r="GK2566" s="488"/>
      <c r="GL2566" s="488"/>
      <c r="GM2566" s="488"/>
      <c r="GN2566" s="488"/>
      <c r="GO2566" s="488"/>
      <c r="GP2566" s="488"/>
      <c r="GQ2566" s="488"/>
      <c r="GR2566" s="488"/>
      <c r="GS2566" s="488"/>
      <c r="GT2566" s="488"/>
      <c r="GU2566" s="488"/>
      <c r="GV2566" s="488"/>
      <c r="GW2566" s="488"/>
      <c r="GX2566" s="488"/>
      <c r="GY2566" s="488"/>
      <c r="GZ2566" s="488"/>
      <c r="HA2566" s="488"/>
      <c r="HB2566" s="488"/>
      <c r="HC2566" s="488"/>
      <c r="HD2566" s="488"/>
      <c r="HE2566" s="488"/>
      <c r="HF2566" s="488"/>
      <c r="HG2566" s="488"/>
      <c r="HH2566" s="488"/>
      <c r="HI2566" s="488"/>
      <c r="HJ2566" s="488"/>
      <c r="HK2566" s="488"/>
      <c r="HL2566" s="488"/>
      <c r="HM2566" s="488"/>
      <c r="HN2566" s="488"/>
      <c r="HO2566" s="488"/>
      <c r="HP2566" s="488"/>
      <c r="HQ2566" s="488"/>
      <c r="HR2566" s="488"/>
      <c r="HS2566" s="488"/>
      <c r="HT2566" s="488"/>
      <c r="HU2566" s="488"/>
      <c r="HV2566" s="488"/>
      <c r="HW2566" s="488"/>
      <c r="HX2566" s="488"/>
      <c r="HY2566" s="488"/>
      <c r="HZ2566" s="488"/>
      <c r="IA2566" s="488"/>
      <c r="IB2566" s="488"/>
      <c r="IC2566" s="488"/>
      <c r="ID2566" s="488"/>
      <c r="IE2566" s="488"/>
      <c r="IF2566" s="488"/>
      <c r="IG2566" s="488"/>
      <c r="IH2566" s="488"/>
    </row>
    <row r="2567" spans="1:242" hidden="1" x14ac:dyDescent="0.25">
      <c r="B2567" s="266">
        <v>861</v>
      </c>
      <c r="C2567" s="592">
        <v>44256</v>
      </c>
      <c r="D2567" s="206" t="s">
        <v>5118</v>
      </c>
      <c r="E2567" s="206"/>
      <c r="F2567" s="206" t="s">
        <v>5234</v>
      </c>
      <c r="G2567" s="208" t="s">
        <v>2975</v>
      </c>
      <c r="H2567" s="313"/>
      <c r="I2567" s="209">
        <v>2526000</v>
      </c>
      <c r="J2567" s="434">
        <f t="shared" si="42"/>
        <v>17614000</v>
      </c>
      <c r="K2567" s="212" t="s">
        <v>3267</v>
      </c>
    </row>
    <row r="2568" spans="1:242" hidden="1" x14ac:dyDescent="0.25">
      <c r="B2568" s="266">
        <v>860</v>
      </c>
      <c r="C2568" s="592">
        <v>44257</v>
      </c>
      <c r="D2568" s="206" t="s">
        <v>5117</v>
      </c>
      <c r="E2568" s="206"/>
      <c r="F2568" s="206" t="s">
        <v>5235</v>
      </c>
      <c r="G2568" s="208" t="s">
        <v>3306</v>
      </c>
      <c r="H2568" s="313"/>
      <c r="I2568" s="209">
        <v>500000</v>
      </c>
      <c r="J2568" s="434">
        <f t="shared" si="42"/>
        <v>17114000</v>
      </c>
      <c r="K2568" s="212" t="s">
        <v>3267</v>
      </c>
    </row>
    <row r="2569" spans="1:242" hidden="1" x14ac:dyDescent="0.25">
      <c r="B2569" s="266">
        <v>862</v>
      </c>
      <c r="C2569" s="592">
        <v>44257</v>
      </c>
      <c r="D2569" s="206" t="s">
        <v>5119</v>
      </c>
      <c r="E2569" s="206"/>
      <c r="F2569" s="206" t="s">
        <v>5236</v>
      </c>
      <c r="G2569" s="208" t="s">
        <v>420</v>
      </c>
      <c r="H2569" s="313"/>
      <c r="I2569" s="209">
        <v>384800</v>
      </c>
      <c r="J2569" s="434">
        <f t="shared" si="42"/>
        <v>16729200</v>
      </c>
      <c r="K2569" s="212" t="s">
        <v>3267</v>
      </c>
    </row>
    <row r="2570" spans="1:242" hidden="1" x14ac:dyDescent="0.25">
      <c r="B2570" s="266">
        <v>863</v>
      </c>
      <c r="C2570" s="592">
        <v>44259</v>
      </c>
      <c r="D2570" s="206" t="s">
        <v>5120</v>
      </c>
      <c r="E2570" s="206"/>
      <c r="F2570" s="206" t="s">
        <v>5237</v>
      </c>
      <c r="G2570" s="208" t="s">
        <v>2951</v>
      </c>
      <c r="H2570" s="313"/>
      <c r="I2570" s="209">
        <v>930070</v>
      </c>
      <c r="J2570" s="434">
        <f t="shared" si="42"/>
        <v>15799130</v>
      </c>
      <c r="K2570" s="212" t="s">
        <v>3267</v>
      </c>
    </row>
    <row r="2571" spans="1:242" hidden="1" x14ac:dyDescent="0.25">
      <c r="B2571" s="266">
        <v>864</v>
      </c>
      <c r="C2571" s="592">
        <v>44259</v>
      </c>
      <c r="D2571" s="206" t="s">
        <v>5121</v>
      </c>
      <c r="E2571" s="206"/>
      <c r="F2571" s="206" t="s">
        <v>5238</v>
      </c>
      <c r="G2571" s="208" t="s">
        <v>559</v>
      </c>
      <c r="H2571" s="285"/>
      <c r="I2571" s="210">
        <v>80000</v>
      </c>
      <c r="J2571" s="434">
        <f t="shared" si="42"/>
        <v>15719130</v>
      </c>
      <c r="K2571" s="212" t="s">
        <v>3267</v>
      </c>
    </row>
    <row r="2572" spans="1:242" hidden="1" x14ac:dyDescent="0.25">
      <c r="B2572" s="266">
        <v>865</v>
      </c>
      <c r="C2572" s="592">
        <v>44259</v>
      </c>
      <c r="D2572" s="206" t="s">
        <v>5122</v>
      </c>
      <c r="E2572" s="206"/>
      <c r="F2572" s="206" t="s">
        <v>5239</v>
      </c>
      <c r="G2572" s="208" t="s">
        <v>2933</v>
      </c>
      <c r="H2572" s="285"/>
      <c r="I2572" s="210">
        <v>260000</v>
      </c>
      <c r="J2572" s="434">
        <f t="shared" si="42"/>
        <v>15459130</v>
      </c>
      <c r="K2572" s="212" t="s">
        <v>3267</v>
      </c>
    </row>
    <row r="2573" spans="1:242" hidden="1" x14ac:dyDescent="0.25">
      <c r="B2573" s="266">
        <v>866</v>
      </c>
      <c r="C2573" s="592">
        <v>44259</v>
      </c>
      <c r="D2573" s="206" t="s">
        <v>5123</v>
      </c>
      <c r="E2573" s="206"/>
      <c r="F2573" s="206" t="s">
        <v>5240</v>
      </c>
      <c r="G2573" s="208" t="s">
        <v>1885</v>
      </c>
      <c r="H2573" s="285"/>
      <c r="I2573" s="210">
        <v>58400</v>
      </c>
      <c r="J2573" s="434">
        <f t="shared" si="42"/>
        <v>15400730</v>
      </c>
      <c r="K2573" s="212" t="s">
        <v>3267</v>
      </c>
    </row>
    <row r="2574" spans="1:242" hidden="1" x14ac:dyDescent="0.25">
      <c r="B2574" s="266">
        <v>867</v>
      </c>
      <c r="C2574" s="592">
        <v>44259</v>
      </c>
      <c r="D2574" s="206" t="s">
        <v>5124</v>
      </c>
      <c r="E2574" s="206"/>
      <c r="F2574" s="206" t="s">
        <v>5241</v>
      </c>
      <c r="G2574" s="208" t="s">
        <v>1885</v>
      </c>
      <c r="H2574" s="285"/>
      <c r="I2574" s="210">
        <v>167500</v>
      </c>
      <c r="J2574" s="434">
        <f t="shared" si="42"/>
        <v>15233230</v>
      </c>
      <c r="K2574" s="212" t="s">
        <v>3267</v>
      </c>
    </row>
    <row r="2575" spans="1:242" hidden="1" x14ac:dyDescent="0.25">
      <c r="B2575" s="266">
        <v>868</v>
      </c>
      <c r="C2575" s="592">
        <v>44259</v>
      </c>
      <c r="D2575" s="206" t="s">
        <v>5125</v>
      </c>
      <c r="E2575" s="206"/>
      <c r="F2575" s="206" t="s">
        <v>5242</v>
      </c>
      <c r="G2575" s="208" t="s">
        <v>3690</v>
      </c>
      <c r="H2575" s="285"/>
      <c r="I2575" s="210">
        <v>53600</v>
      </c>
      <c r="J2575" s="434">
        <f t="shared" si="42"/>
        <v>15179630</v>
      </c>
      <c r="K2575" s="212" t="s">
        <v>3267</v>
      </c>
    </row>
    <row r="2576" spans="1:242" hidden="1" x14ac:dyDescent="0.25">
      <c r="B2576" s="266">
        <v>869</v>
      </c>
      <c r="C2576" s="592">
        <v>44259</v>
      </c>
      <c r="D2576" s="206" t="s">
        <v>5126</v>
      </c>
      <c r="E2576" s="206"/>
      <c r="F2576" s="206" t="s">
        <v>5243</v>
      </c>
      <c r="G2576" s="208" t="s">
        <v>3690</v>
      </c>
      <c r="H2576" s="285"/>
      <c r="I2576" s="210">
        <v>36300</v>
      </c>
      <c r="J2576" s="434">
        <f t="shared" si="42"/>
        <v>15143330</v>
      </c>
      <c r="K2576" s="212" t="s">
        <v>3267</v>
      </c>
    </row>
    <row r="2577" spans="2:11" s="511" customFormat="1" hidden="1" x14ac:dyDescent="0.25">
      <c r="B2577" s="266">
        <v>870</v>
      </c>
      <c r="C2577" s="592">
        <v>44259</v>
      </c>
      <c r="D2577" s="206" t="s">
        <v>5127</v>
      </c>
      <c r="E2577" s="206"/>
      <c r="F2577" s="206" t="s">
        <v>5244</v>
      </c>
      <c r="G2577" s="208" t="s">
        <v>3690</v>
      </c>
      <c r="H2577" s="285"/>
      <c r="I2577" s="209">
        <v>27300</v>
      </c>
      <c r="J2577" s="434">
        <f t="shared" si="42"/>
        <v>15116030</v>
      </c>
      <c r="K2577" s="212" t="s">
        <v>3267</v>
      </c>
    </row>
    <row r="2578" spans="2:11" s="511" customFormat="1" hidden="1" x14ac:dyDescent="0.25">
      <c r="B2578" s="266">
        <v>871</v>
      </c>
      <c r="C2578" s="592">
        <v>44259</v>
      </c>
      <c r="D2578" s="206" t="s">
        <v>5128</v>
      </c>
      <c r="E2578" s="206"/>
      <c r="F2578" s="206" t="s">
        <v>5245</v>
      </c>
      <c r="G2578" s="208" t="s">
        <v>1885</v>
      </c>
      <c r="H2578" s="285"/>
      <c r="I2578" s="209">
        <v>70800</v>
      </c>
      <c r="J2578" s="434">
        <f t="shared" si="42"/>
        <v>15045230</v>
      </c>
      <c r="K2578" s="212" t="s">
        <v>3267</v>
      </c>
    </row>
    <row r="2579" spans="2:11" s="511" customFormat="1" hidden="1" x14ac:dyDescent="0.25">
      <c r="B2579" s="266">
        <v>872</v>
      </c>
      <c r="C2579" s="592">
        <v>44259</v>
      </c>
      <c r="D2579" s="206" t="s">
        <v>5130</v>
      </c>
      <c r="E2579" s="206"/>
      <c r="F2579" s="206"/>
      <c r="G2579" s="208" t="s">
        <v>561</v>
      </c>
      <c r="H2579" s="313">
        <v>1650000</v>
      </c>
      <c r="I2579" s="209"/>
      <c r="J2579" s="434">
        <f t="shared" si="42"/>
        <v>16695230</v>
      </c>
      <c r="K2579" s="212" t="s">
        <v>5137</v>
      </c>
    </row>
    <row r="2580" spans="2:11" s="511" customFormat="1" hidden="1" x14ac:dyDescent="0.25">
      <c r="B2580" s="266">
        <v>873</v>
      </c>
      <c r="C2580" s="592">
        <v>44259</v>
      </c>
      <c r="D2580" s="206" t="s">
        <v>5131</v>
      </c>
      <c r="E2580" s="206"/>
      <c r="F2580" s="206" t="s">
        <v>5246</v>
      </c>
      <c r="G2580" s="208" t="s">
        <v>561</v>
      </c>
      <c r="H2580" s="313"/>
      <c r="I2580" s="209">
        <v>1650000</v>
      </c>
      <c r="J2580" s="434">
        <f t="shared" si="42"/>
        <v>15045230</v>
      </c>
      <c r="K2580" s="212" t="s">
        <v>3267</v>
      </c>
    </row>
    <row r="2581" spans="2:11" s="511" customFormat="1" hidden="1" x14ac:dyDescent="0.25">
      <c r="B2581" s="266">
        <v>874</v>
      </c>
      <c r="C2581" s="592">
        <v>44259</v>
      </c>
      <c r="D2581" s="206" t="s">
        <v>5133</v>
      </c>
      <c r="E2581" s="206"/>
      <c r="F2581" s="206"/>
      <c r="G2581" s="208" t="s">
        <v>561</v>
      </c>
      <c r="H2581" s="313">
        <v>1520000</v>
      </c>
      <c r="I2581" s="209"/>
      <c r="J2581" s="434">
        <f t="shared" si="42"/>
        <v>16565230</v>
      </c>
      <c r="K2581" s="212" t="s">
        <v>5138</v>
      </c>
    </row>
    <row r="2582" spans="2:11" s="511" customFormat="1" hidden="1" x14ac:dyDescent="0.25">
      <c r="B2582" s="266">
        <v>875</v>
      </c>
      <c r="C2582" s="592">
        <v>44259</v>
      </c>
      <c r="D2582" s="206" t="s">
        <v>5134</v>
      </c>
      <c r="E2582" s="206"/>
      <c r="F2582" s="206" t="s">
        <v>5247</v>
      </c>
      <c r="G2582" s="208" t="s">
        <v>561</v>
      </c>
      <c r="H2582" s="313"/>
      <c r="I2582" s="209">
        <v>1956128</v>
      </c>
      <c r="J2582" s="434">
        <f t="shared" si="42"/>
        <v>14609102</v>
      </c>
      <c r="K2582" s="212" t="s">
        <v>3267</v>
      </c>
    </row>
    <row r="2583" spans="2:11" s="511" customFormat="1" hidden="1" x14ac:dyDescent="0.25">
      <c r="B2583" s="266">
        <v>876</v>
      </c>
      <c r="C2583" s="592">
        <v>44259</v>
      </c>
      <c r="D2583" s="206" t="s">
        <v>5135</v>
      </c>
      <c r="E2583" s="206"/>
      <c r="F2583" s="206" t="s">
        <v>5248</v>
      </c>
      <c r="G2583" s="208" t="s">
        <v>3135</v>
      </c>
      <c r="H2583" s="313"/>
      <c r="I2583" s="209">
        <v>406000</v>
      </c>
      <c r="J2583" s="434">
        <f t="shared" si="42"/>
        <v>14203102</v>
      </c>
      <c r="K2583" s="212" t="s">
        <v>3267</v>
      </c>
    </row>
    <row r="2584" spans="2:11" s="511" customFormat="1" hidden="1" x14ac:dyDescent="0.25">
      <c r="B2584" s="266">
        <v>877</v>
      </c>
      <c r="C2584" s="592">
        <v>44259</v>
      </c>
      <c r="D2584" s="206" t="s">
        <v>5136</v>
      </c>
      <c r="E2584" s="206"/>
      <c r="F2584" s="206" t="s">
        <v>5249</v>
      </c>
      <c r="G2584" s="208" t="s">
        <v>4218</v>
      </c>
      <c r="H2584" s="313"/>
      <c r="I2584" s="209">
        <v>951000</v>
      </c>
      <c r="J2584" s="434">
        <f t="shared" si="42"/>
        <v>13252102</v>
      </c>
      <c r="K2584" s="212" t="s">
        <v>3267</v>
      </c>
    </row>
    <row r="2585" spans="2:11" s="511" customFormat="1" hidden="1" x14ac:dyDescent="0.25">
      <c r="B2585" s="266">
        <v>878</v>
      </c>
      <c r="C2585" s="592">
        <v>44259</v>
      </c>
      <c r="D2585" s="206" t="s">
        <v>5255</v>
      </c>
      <c r="E2585" s="206" t="s">
        <v>5262</v>
      </c>
      <c r="F2585" s="206"/>
      <c r="G2585" s="208" t="s">
        <v>5088</v>
      </c>
      <c r="H2585" s="313"/>
      <c r="I2585" s="475">
        <v>1400000</v>
      </c>
      <c r="J2585" s="434">
        <f t="shared" si="42"/>
        <v>11852102</v>
      </c>
      <c r="K2585" s="212" t="s">
        <v>5328</v>
      </c>
    </row>
    <row r="2586" spans="2:11" s="511" customFormat="1" hidden="1" x14ac:dyDescent="0.25">
      <c r="B2586" s="266">
        <v>879</v>
      </c>
      <c r="C2586" s="592">
        <v>44260</v>
      </c>
      <c r="D2586" s="206" t="s">
        <v>5256</v>
      </c>
      <c r="E2586" s="206" t="s">
        <v>5263</v>
      </c>
      <c r="F2586" s="206"/>
      <c r="G2586" s="208" t="s">
        <v>561</v>
      </c>
      <c r="H2586" s="313"/>
      <c r="I2586" s="475">
        <v>1085000</v>
      </c>
      <c r="J2586" s="434">
        <f t="shared" si="42"/>
        <v>10767102</v>
      </c>
      <c r="K2586" s="440" t="s">
        <v>5276</v>
      </c>
    </row>
    <row r="2587" spans="2:11" s="511" customFormat="1" hidden="1" x14ac:dyDescent="0.25">
      <c r="B2587" s="266">
        <v>880</v>
      </c>
      <c r="C2587" s="592">
        <v>44260</v>
      </c>
      <c r="D2587" s="206" t="s">
        <v>5202</v>
      </c>
      <c r="E2587" s="206"/>
      <c r="F2587" s="206" t="s">
        <v>5250</v>
      </c>
      <c r="G2587" s="208" t="s">
        <v>1885</v>
      </c>
      <c r="H2587" s="313"/>
      <c r="I2587" s="209">
        <v>53000</v>
      </c>
      <c r="J2587" s="434">
        <f t="shared" si="42"/>
        <v>10714102</v>
      </c>
      <c r="K2587" s="212" t="s">
        <v>3267</v>
      </c>
    </row>
    <row r="2588" spans="2:11" s="511" customFormat="1" hidden="1" x14ac:dyDescent="0.25">
      <c r="B2588" s="266">
        <v>881</v>
      </c>
      <c r="C2588" s="592">
        <v>44260</v>
      </c>
      <c r="D2588" s="206" t="s">
        <v>5203</v>
      </c>
      <c r="E2588" s="206"/>
      <c r="F2588" s="206" t="s">
        <v>5251</v>
      </c>
      <c r="G2588" s="208" t="s">
        <v>1885</v>
      </c>
      <c r="H2588" s="313"/>
      <c r="I2588" s="209">
        <v>60400</v>
      </c>
      <c r="J2588" s="434">
        <f t="shared" si="42"/>
        <v>10653702</v>
      </c>
      <c r="K2588" s="212" t="s">
        <v>3267</v>
      </c>
    </row>
    <row r="2589" spans="2:11" s="511" customFormat="1" hidden="1" x14ac:dyDescent="0.25">
      <c r="B2589" s="266">
        <v>882</v>
      </c>
      <c r="C2589" s="592">
        <v>44261</v>
      </c>
      <c r="D2589" s="206" t="s">
        <v>5257</v>
      </c>
      <c r="E2589" s="206" t="s">
        <v>5264</v>
      </c>
      <c r="F2589" s="206"/>
      <c r="G2589" s="208" t="s">
        <v>787</v>
      </c>
      <c r="H2589" s="313"/>
      <c r="I2589" s="475">
        <v>1000000</v>
      </c>
      <c r="J2589" s="434">
        <f t="shared" si="42"/>
        <v>9653702</v>
      </c>
      <c r="K2589" s="212" t="s">
        <v>5322</v>
      </c>
    </row>
    <row r="2590" spans="2:11" s="511" customFormat="1" hidden="1" x14ac:dyDescent="0.25">
      <c r="B2590" s="266">
        <v>883</v>
      </c>
      <c r="C2590" s="592">
        <v>44261</v>
      </c>
      <c r="D2590" s="206" t="s">
        <v>5204</v>
      </c>
      <c r="E2590" s="206"/>
      <c r="F2590" s="206" t="s">
        <v>5252</v>
      </c>
      <c r="G2590" s="208" t="s">
        <v>651</v>
      </c>
      <c r="H2590" s="313"/>
      <c r="I2590" s="209">
        <v>150000</v>
      </c>
      <c r="J2590" s="434">
        <f t="shared" si="42"/>
        <v>9503702</v>
      </c>
      <c r="K2590" s="212" t="s">
        <v>3267</v>
      </c>
    </row>
    <row r="2591" spans="2:11" s="511" customFormat="1" hidden="1" x14ac:dyDescent="0.25">
      <c r="B2591" s="266">
        <v>884</v>
      </c>
      <c r="C2591" s="207">
        <v>44261</v>
      </c>
      <c r="D2591" s="206" t="s">
        <v>5231</v>
      </c>
      <c r="E2591" s="206"/>
      <c r="F2591" s="206"/>
      <c r="G2591" s="208" t="s">
        <v>787</v>
      </c>
      <c r="H2591" s="313">
        <v>1000000</v>
      </c>
      <c r="I2591" s="209"/>
      <c r="J2591" s="434">
        <f t="shared" si="42"/>
        <v>10503702</v>
      </c>
      <c r="K2591" s="212" t="s">
        <v>5206</v>
      </c>
    </row>
    <row r="2592" spans="2:11" s="511" customFormat="1" hidden="1" x14ac:dyDescent="0.25">
      <c r="B2592" s="266">
        <v>885</v>
      </c>
      <c r="C2592" s="207">
        <v>44261</v>
      </c>
      <c r="D2592" s="206" t="s">
        <v>5232</v>
      </c>
      <c r="E2592" s="206"/>
      <c r="F2592" s="206" t="s">
        <v>5253</v>
      </c>
      <c r="G2592" s="208" t="s">
        <v>787</v>
      </c>
      <c r="H2592" s="313"/>
      <c r="I2592" s="209">
        <v>295838</v>
      </c>
      <c r="J2592" s="434">
        <f t="shared" si="42"/>
        <v>10207864</v>
      </c>
      <c r="K2592" s="212" t="s">
        <v>3267</v>
      </c>
    </row>
    <row r="2593" spans="1:242" hidden="1" x14ac:dyDescent="0.25">
      <c r="B2593" s="266">
        <v>886</v>
      </c>
      <c r="C2593" s="207">
        <v>44261</v>
      </c>
      <c r="D2593" s="206" t="s">
        <v>5233</v>
      </c>
      <c r="E2593" s="206"/>
      <c r="F2593" s="206" t="s">
        <v>5254</v>
      </c>
      <c r="G2593" s="208" t="s">
        <v>787</v>
      </c>
      <c r="H2593" s="313"/>
      <c r="I2593" s="209">
        <v>606980</v>
      </c>
      <c r="J2593" s="434">
        <f t="shared" si="42"/>
        <v>9600884</v>
      </c>
      <c r="K2593" s="212" t="s">
        <v>3267</v>
      </c>
    </row>
    <row r="2594" spans="1:242" hidden="1" x14ac:dyDescent="0.25">
      <c r="B2594" s="266">
        <v>887</v>
      </c>
      <c r="C2594" s="207">
        <v>44261</v>
      </c>
      <c r="D2594" s="206" t="s">
        <v>5260</v>
      </c>
      <c r="E2594" s="206"/>
      <c r="F2594" s="206" t="s">
        <v>5258</v>
      </c>
      <c r="G2594" s="208" t="s">
        <v>5069</v>
      </c>
      <c r="H2594" s="313"/>
      <c r="I2594" s="209">
        <v>1705700</v>
      </c>
      <c r="J2594" s="434">
        <f t="shared" ref="J2594:J2657" si="43">J2593+H2594-I2594</f>
        <v>7895184</v>
      </c>
      <c r="K2594" s="212" t="s">
        <v>3267</v>
      </c>
    </row>
    <row r="2595" spans="1:242" hidden="1" x14ac:dyDescent="0.25">
      <c r="B2595" s="266">
        <v>888</v>
      </c>
      <c r="C2595" s="207">
        <v>44261</v>
      </c>
      <c r="D2595" s="206" t="s">
        <v>5261</v>
      </c>
      <c r="E2595" s="206"/>
      <c r="F2595" s="206" t="s">
        <v>5259</v>
      </c>
      <c r="G2595" s="208" t="s">
        <v>1964</v>
      </c>
      <c r="H2595" s="313"/>
      <c r="I2595" s="209">
        <v>1770000</v>
      </c>
      <c r="J2595" s="434">
        <f t="shared" si="43"/>
        <v>6125184</v>
      </c>
      <c r="K2595" s="212" t="s">
        <v>3267</v>
      </c>
    </row>
    <row r="2596" spans="1:242" s="566" customFormat="1" hidden="1" x14ac:dyDescent="0.25">
      <c r="A2596" s="488"/>
      <c r="B2596" s="266">
        <v>889</v>
      </c>
      <c r="C2596" s="428">
        <v>44263</v>
      </c>
      <c r="D2596" s="429" t="s">
        <v>5265</v>
      </c>
      <c r="E2596" s="429"/>
      <c r="F2596" s="429"/>
      <c r="G2596" s="430"/>
      <c r="H2596" s="577">
        <v>14699816</v>
      </c>
      <c r="I2596" s="581"/>
      <c r="J2596" s="434">
        <f t="shared" si="43"/>
        <v>20825000</v>
      </c>
      <c r="K2596" s="446" t="s">
        <v>3695</v>
      </c>
      <c r="L2596" s="530"/>
      <c r="M2596" s="488"/>
      <c r="N2596" s="530"/>
      <c r="O2596" s="530"/>
      <c r="P2596" s="530"/>
      <c r="Q2596" s="530"/>
      <c r="R2596" s="530"/>
      <c r="S2596" s="530"/>
      <c r="T2596" s="530"/>
      <c r="U2596" s="530"/>
      <c r="V2596" s="530"/>
      <c r="W2596" s="530"/>
      <c r="X2596" s="530"/>
      <c r="Y2596" s="530"/>
      <c r="Z2596" s="530"/>
      <c r="AA2596" s="530"/>
      <c r="AB2596" s="530"/>
      <c r="AC2596" s="530"/>
      <c r="AD2596" s="530"/>
      <c r="AE2596" s="530"/>
      <c r="AF2596" s="530"/>
      <c r="AG2596" s="530"/>
      <c r="AH2596" s="530"/>
      <c r="AI2596" s="530"/>
      <c r="AJ2596" s="488"/>
      <c r="AK2596" s="488"/>
      <c r="AL2596" s="488"/>
      <c r="AM2596" s="488"/>
      <c r="AN2596" s="488"/>
      <c r="AO2596" s="488"/>
      <c r="AP2596" s="488"/>
      <c r="AQ2596" s="488"/>
      <c r="AR2596" s="488"/>
      <c r="AS2596" s="488"/>
      <c r="AT2596" s="488"/>
      <c r="AU2596" s="488"/>
      <c r="AV2596" s="488"/>
      <c r="AW2596" s="488"/>
      <c r="AX2596" s="488"/>
      <c r="AY2596" s="488"/>
      <c r="AZ2596" s="488"/>
      <c r="BA2596" s="488"/>
      <c r="BB2596" s="488"/>
      <c r="BC2596" s="488"/>
      <c r="BD2596" s="488"/>
      <c r="BE2596" s="488"/>
      <c r="BF2596" s="488"/>
      <c r="BG2596" s="488"/>
      <c r="BH2596" s="488"/>
      <c r="BI2596" s="488"/>
      <c r="BJ2596" s="488"/>
      <c r="BK2596" s="488"/>
      <c r="BL2596" s="488"/>
      <c r="BM2596" s="488"/>
      <c r="BN2596" s="488"/>
      <c r="BO2596" s="488"/>
      <c r="BP2596" s="488"/>
      <c r="BQ2596" s="488"/>
      <c r="BR2596" s="488"/>
      <c r="BS2596" s="488"/>
      <c r="BT2596" s="488"/>
      <c r="BU2596" s="488"/>
      <c r="BV2596" s="488"/>
      <c r="BW2596" s="488"/>
      <c r="BX2596" s="488"/>
      <c r="BY2596" s="488"/>
      <c r="BZ2596" s="488"/>
      <c r="CA2596" s="488"/>
      <c r="CB2596" s="488"/>
      <c r="CC2596" s="488"/>
      <c r="CD2596" s="488"/>
      <c r="CE2596" s="488"/>
      <c r="CF2596" s="488"/>
      <c r="CG2596" s="488"/>
      <c r="CH2596" s="488"/>
      <c r="CI2596" s="488"/>
      <c r="CJ2596" s="488"/>
      <c r="CK2596" s="488"/>
      <c r="CL2596" s="488"/>
      <c r="CM2596" s="488"/>
      <c r="CN2596" s="488"/>
      <c r="CO2596" s="488"/>
      <c r="CP2596" s="488"/>
      <c r="CQ2596" s="488"/>
      <c r="CR2596" s="488"/>
      <c r="CS2596" s="488"/>
      <c r="CT2596" s="488"/>
      <c r="CU2596" s="488"/>
      <c r="CV2596" s="488"/>
      <c r="CW2596" s="488"/>
      <c r="CX2596" s="488"/>
      <c r="CY2596" s="488"/>
      <c r="CZ2596" s="488"/>
      <c r="DA2596" s="488"/>
      <c r="DB2596" s="488"/>
      <c r="DC2596" s="488"/>
      <c r="DD2596" s="488"/>
      <c r="DE2596" s="488"/>
      <c r="DF2596" s="488"/>
      <c r="DG2596" s="488"/>
      <c r="DH2596" s="488"/>
      <c r="DI2596" s="488"/>
      <c r="DJ2596" s="488"/>
      <c r="DK2596" s="488"/>
      <c r="DL2596" s="488"/>
      <c r="DM2596" s="488"/>
      <c r="DN2596" s="488"/>
      <c r="DO2596" s="488"/>
      <c r="DP2596" s="488"/>
      <c r="DQ2596" s="488"/>
      <c r="DR2596" s="488"/>
      <c r="DS2596" s="488"/>
      <c r="DT2596" s="488"/>
      <c r="DU2596" s="488"/>
      <c r="DV2596" s="488"/>
      <c r="DW2596" s="488"/>
      <c r="DX2596" s="488"/>
      <c r="DY2596" s="488"/>
      <c r="DZ2596" s="488"/>
      <c r="EA2596" s="488"/>
      <c r="EB2596" s="488"/>
      <c r="EC2596" s="488"/>
      <c r="ED2596" s="488"/>
      <c r="EE2596" s="488"/>
      <c r="EF2596" s="488"/>
      <c r="EG2596" s="488"/>
      <c r="EH2596" s="488"/>
      <c r="EI2596" s="488"/>
      <c r="EJ2596" s="488"/>
      <c r="EK2596" s="488"/>
      <c r="EL2596" s="488"/>
      <c r="EM2596" s="488"/>
      <c r="EN2596" s="488"/>
      <c r="EO2596" s="488"/>
      <c r="EP2596" s="488"/>
      <c r="EQ2596" s="488"/>
      <c r="ER2596" s="488"/>
      <c r="ES2596" s="488"/>
      <c r="ET2596" s="488"/>
      <c r="EU2596" s="488"/>
      <c r="EV2596" s="488"/>
      <c r="EW2596" s="488"/>
      <c r="EX2596" s="488"/>
      <c r="EY2596" s="488"/>
      <c r="EZ2596" s="488"/>
      <c r="FA2596" s="488"/>
      <c r="FB2596" s="488"/>
      <c r="FC2596" s="488"/>
      <c r="FD2596" s="488"/>
      <c r="FE2596" s="488"/>
      <c r="FF2596" s="488"/>
      <c r="FG2596" s="488"/>
      <c r="FH2596" s="488"/>
      <c r="FI2596" s="488"/>
      <c r="FJ2596" s="488"/>
      <c r="FK2596" s="488"/>
      <c r="FL2596" s="488"/>
      <c r="FM2596" s="488"/>
      <c r="FN2596" s="488"/>
      <c r="FO2596" s="488"/>
      <c r="FP2596" s="488"/>
      <c r="FQ2596" s="488"/>
      <c r="FR2596" s="488"/>
      <c r="FS2596" s="488"/>
      <c r="FT2596" s="488"/>
      <c r="FU2596" s="488"/>
      <c r="FV2596" s="488"/>
      <c r="FW2596" s="488"/>
      <c r="FX2596" s="488"/>
      <c r="FY2596" s="488"/>
      <c r="FZ2596" s="488"/>
      <c r="GA2596" s="488"/>
      <c r="GB2596" s="488"/>
      <c r="GC2596" s="488"/>
      <c r="GD2596" s="488"/>
      <c r="GE2596" s="488"/>
      <c r="GF2596" s="488"/>
      <c r="GG2596" s="488"/>
      <c r="GH2596" s="488"/>
      <c r="GI2596" s="488"/>
      <c r="GJ2596" s="488"/>
      <c r="GK2596" s="488"/>
      <c r="GL2596" s="488"/>
      <c r="GM2596" s="488"/>
      <c r="GN2596" s="488"/>
      <c r="GO2596" s="488"/>
      <c r="GP2596" s="488"/>
      <c r="GQ2596" s="488"/>
      <c r="GR2596" s="488"/>
      <c r="GS2596" s="488"/>
      <c r="GT2596" s="488"/>
      <c r="GU2596" s="488"/>
      <c r="GV2596" s="488"/>
      <c r="GW2596" s="488"/>
      <c r="GX2596" s="488"/>
      <c r="GY2596" s="488"/>
      <c r="GZ2596" s="488"/>
      <c r="HA2596" s="488"/>
      <c r="HB2596" s="488"/>
      <c r="HC2596" s="488"/>
      <c r="HD2596" s="488"/>
      <c r="HE2596" s="488"/>
      <c r="HF2596" s="488"/>
      <c r="HG2596" s="488"/>
      <c r="HH2596" s="488"/>
      <c r="HI2596" s="488"/>
      <c r="HJ2596" s="488"/>
      <c r="HK2596" s="488"/>
      <c r="HL2596" s="488"/>
      <c r="HM2596" s="488"/>
      <c r="HN2596" s="488"/>
      <c r="HO2596" s="488"/>
      <c r="HP2596" s="488"/>
      <c r="HQ2596" s="488"/>
      <c r="HR2596" s="488"/>
      <c r="HS2596" s="488"/>
      <c r="HT2596" s="488"/>
      <c r="HU2596" s="488"/>
      <c r="HV2596" s="488"/>
      <c r="HW2596" s="488"/>
      <c r="HX2596" s="488"/>
      <c r="HY2596" s="488"/>
      <c r="HZ2596" s="488"/>
      <c r="IA2596" s="488"/>
      <c r="IB2596" s="488"/>
      <c r="IC2596" s="488"/>
      <c r="ID2596" s="488"/>
      <c r="IE2596" s="488"/>
      <c r="IF2596" s="488"/>
      <c r="IG2596" s="488"/>
      <c r="IH2596" s="488"/>
    </row>
    <row r="2597" spans="1:242" hidden="1" x14ac:dyDescent="0.25">
      <c r="B2597" s="266">
        <v>890</v>
      </c>
      <c r="C2597" s="207">
        <v>44263</v>
      </c>
      <c r="D2597" s="206" t="s">
        <v>5266</v>
      </c>
      <c r="E2597" s="206"/>
      <c r="F2597" s="206" t="s">
        <v>5299</v>
      </c>
      <c r="G2597" s="208" t="s">
        <v>1611</v>
      </c>
      <c r="H2597" s="313"/>
      <c r="I2597" s="209">
        <v>26000</v>
      </c>
      <c r="J2597" s="434">
        <f t="shared" si="43"/>
        <v>20799000</v>
      </c>
      <c r="K2597" s="212" t="s">
        <v>3267</v>
      </c>
    </row>
    <row r="2598" spans="1:242" hidden="1" x14ac:dyDescent="0.25">
      <c r="B2598" s="266">
        <v>891</v>
      </c>
      <c r="C2598" s="207">
        <v>44264</v>
      </c>
      <c r="D2598" s="206" t="s">
        <v>5267</v>
      </c>
      <c r="E2598" s="206"/>
      <c r="F2598" s="206" t="s">
        <v>5300</v>
      </c>
      <c r="G2598" s="208" t="s">
        <v>5270</v>
      </c>
      <c r="H2598" s="313"/>
      <c r="I2598" s="209">
        <v>900000</v>
      </c>
      <c r="J2598" s="434">
        <f t="shared" si="43"/>
        <v>19899000</v>
      </c>
      <c r="K2598" s="212" t="s">
        <v>3267</v>
      </c>
    </row>
    <row r="2599" spans="1:242" hidden="1" x14ac:dyDescent="0.25">
      <c r="B2599" s="266">
        <v>892</v>
      </c>
      <c r="C2599" s="207">
        <v>44264</v>
      </c>
      <c r="D2599" s="206" t="s">
        <v>5288</v>
      </c>
      <c r="E2599" s="206" t="s">
        <v>5295</v>
      </c>
      <c r="F2599" s="206"/>
      <c r="G2599" s="208" t="s">
        <v>1611</v>
      </c>
      <c r="H2599" s="313"/>
      <c r="I2599" s="475">
        <v>960000</v>
      </c>
      <c r="J2599" s="434">
        <f t="shared" si="43"/>
        <v>18939000</v>
      </c>
      <c r="K2599" s="212" t="s">
        <v>5334</v>
      </c>
    </row>
    <row r="2600" spans="1:242" hidden="1" x14ac:dyDescent="0.25">
      <c r="B2600" s="266">
        <v>893</v>
      </c>
      <c r="C2600" s="207">
        <v>44264</v>
      </c>
      <c r="D2600" s="206" t="s">
        <v>5289</v>
      </c>
      <c r="E2600" s="206" t="s">
        <v>5296</v>
      </c>
      <c r="F2600" s="206"/>
      <c r="G2600" s="208" t="s">
        <v>1611</v>
      </c>
      <c r="H2600" s="313"/>
      <c r="I2600" s="475">
        <v>1196000</v>
      </c>
      <c r="J2600" s="434">
        <f t="shared" si="43"/>
        <v>17743000</v>
      </c>
      <c r="K2600" s="212" t="s">
        <v>5342</v>
      </c>
    </row>
    <row r="2601" spans="1:242" hidden="1" x14ac:dyDescent="0.25">
      <c r="B2601" s="266">
        <v>894</v>
      </c>
      <c r="C2601" s="207">
        <v>44265</v>
      </c>
      <c r="D2601" s="206" t="s">
        <v>5268</v>
      </c>
      <c r="E2601" s="206"/>
      <c r="F2601" s="206" t="s">
        <v>5303</v>
      </c>
      <c r="G2601" s="208" t="s">
        <v>4218</v>
      </c>
      <c r="H2601" s="313"/>
      <c r="I2601" s="209">
        <v>5900000</v>
      </c>
      <c r="J2601" s="434">
        <f t="shared" si="43"/>
        <v>11843000</v>
      </c>
      <c r="K2601" s="212" t="s">
        <v>3267</v>
      </c>
    </row>
    <row r="2602" spans="1:242" hidden="1" x14ac:dyDescent="0.25">
      <c r="B2602" s="266">
        <v>895</v>
      </c>
      <c r="C2602" s="207">
        <v>44265</v>
      </c>
      <c r="D2602" s="206" t="s">
        <v>5269</v>
      </c>
      <c r="E2602" s="206"/>
      <c r="F2602" s="206" t="s">
        <v>5304</v>
      </c>
      <c r="G2602" s="208" t="s">
        <v>4218</v>
      </c>
      <c r="H2602" s="313"/>
      <c r="I2602" s="209">
        <v>781500</v>
      </c>
      <c r="J2602" s="434">
        <f t="shared" si="43"/>
        <v>11061500</v>
      </c>
      <c r="K2602" s="212" t="s">
        <v>3267</v>
      </c>
    </row>
    <row r="2603" spans="1:242" hidden="1" x14ac:dyDescent="0.25">
      <c r="B2603" s="266">
        <v>896</v>
      </c>
      <c r="C2603" s="207">
        <v>44265</v>
      </c>
      <c r="D2603" s="206" t="s">
        <v>5271</v>
      </c>
      <c r="E2603" s="206"/>
      <c r="F2603" s="206" t="s">
        <v>5305</v>
      </c>
      <c r="G2603" s="208" t="s">
        <v>3690</v>
      </c>
      <c r="H2603" s="313"/>
      <c r="I2603" s="209">
        <v>110000</v>
      </c>
      <c r="J2603" s="434">
        <f t="shared" si="43"/>
        <v>10951500</v>
      </c>
      <c r="K2603" s="212" t="s">
        <v>3267</v>
      </c>
    </row>
    <row r="2604" spans="1:242" hidden="1" x14ac:dyDescent="0.25">
      <c r="B2604" s="266">
        <v>897</v>
      </c>
      <c r="C2604" s="207">
        <v>44265</v>
      </c>
      <c r="D2604" s="206" t="s">
        <v>4573</v>
      </c>
      <c r="E2604" s="206" t="s">
        <v>5297</v>
      </c>
      <c r="F2604" s="206"/>
      <c r="G2604" s="208" t="s">
        <v>2940</v>
      </c>
      <c r="H2604" s="313"/>
      <c r="I2604" s="209">
        <v>256000</v>
      </c>
      <c r="J2604" s="434">
        <f t="shared" si="43"/>
        <v>10695500</v>
      </c>
      <c r="K2604" s="212" t="s">
        <v>5294</v>
      </c>
    </row>
    <row r="2605" spans="1:242" hidden="1" x14ac:dyDescent="0.25">
      <c r="B2605" s="266">
        <v>898</v>
      </c>
      <c r="C2605" s="207">
        <v>44265</v>
      </c>
      <c r="D2605" s="206" t="s">
        <v>5290</v>
      </c>
      <c r="E2605" s="206" t="s">
        <v>5298</v>
      </c>
      <c r="F2605" s="206"/>
      <c r="G2605" s="208" t="s">
        <v>561</v>
      </c>
      <c r="H2605" s="313"/>
      <c r="I2605" s="475">
        <v>410000</v>
      </c>
      <c r="J2605" s="434">
        <f t="shared" si="43"/>
        <v>10285500</v>
      </c>
      <c r="K2605" s="212" t="s">
        <v>5347</v>
      </c>
    </row>
    <row r="2606" spans="1:242" hidden="1" x14ac:dyDescent="0.25">
      <c r="B2606" s="266">
        <v>899</v>
      </c>
      <c r="C2606" s="207">
        <v>44265</v>
      </c>
      <c r="D2606" s="206" t="s">
        <v>5291</v>
      </c>
      <c r="E2606" s="206" t="s">
        <v>5301</v>
      </c>
      <c r="F2606" s="206"/>
      <c r="G2606" s="208" t="s">
        <v>561</v>
      </c>
      <c r="H2606" s="313"/>
      <c r="I2606" s="475">
        <v>1650000</v>
      </c>
      <c r="J2606" s="434">
        <f t="shared" si="43"/>
        <v>8635500</v>
      </c>
      <c r="K2606" s="212" t="s">
        <v>5355</v>
      </c>
    </row>
    <row r="2607" spans="1:242" hidden="1" x14ac:dyDescent="0.25">
      <c r="B2607" s="266">
        <v>900</v>
      </c>
      <c r="C2607" s="207">
        <v>44266</v>
      </c>
      <c r="D2607" s="206" t="s">
        <v>5302</v>
      </c>
      <c r="E2607" s="206"/>
      <c r="F2607" s="206"/>
      <c r="G2607" s="208" t="s">
        <v>681</v>
      </c>
      <c r="H2607" s="313">
        <v>256000</v>
      </c>
      <c r="I2607" s="209"/>
      <c r="J2607" s="434">
        <f t="shared" si="43"/>
        <v>8891500</v>
      </c>
      <c r="K2607" s="212" t="s">
        <v>5293</v>
      </c>
    </row>
    <row r="2608" spans="1:242" hidden="1" x14ac:dyDescent="0.25">
      <c r="B2608" s="266">
        <v>901</v>
      </c>
      <c r="C2608" s="207">
        <v>44266</v>
      </c>
      <c r="D2608" s="206" t="s">
        <v>4248</v>
      </c>
      <c r="E2608" s="206"/>
      <c r="F2608" s="206" t="s">
        <v>5306</v>
      </c>
      <c r="G2608" s="208" t="s">
        <v>2940</v>
      </c>
      <c r="H2608" s="313"/>
      <c r="I2608" s="209">
        <v>256000</v>
      </c>
      <c r="J2608" s="434">
        <f t="shared" si="43"/>
        <v>8635500</v>
      </c>
      <c r="K2608" s="212" t="s">
        <v>3267</v>
      </c>
    </row>
    <row r="2609" spans="1:242" hidden="1" x14ac:dyDescent="0.25">
      <c r="B2609" s="266">
        <v>902</v>
      </c>
      <c r="C2609" s="207">
        <v>44266</v>
      </c>
      <c r="D2609" s="206" t="s">
        <v>5272</v>
      </c>
      <c r="E2609" s="206"/>
      <c r="F2609" s="206" t="s">
        <v>5307</v>
      </c>
      <c r="G2609" s="208" t="s">
        <v>5273</v>
      </c>
      <c r="H2609" s="313"/>
      <c r="I2609" s="209">
        <v>236950</v>
      </c>
      <c r="J2609" s="434">
        <f t="shared" si="43"/>
        <v>8398550</v>
      </c>
      <c r="K2609" s="212" t="s">
        <v>3267</v>
      </c>
    </row>
    <row r="2610" spans="1:242" hidden="1" x14ac:dyDescent="0.25">
      <c r="B2610" s="266">
        <v>903</v>
      </c>
      <c r="C2610" s="207">
        <v>44266</v>
      </c>
      <c r="D2610" s="206" t="s">
        <v>5274</v>
      </c>
      <c r="E2610" s="206"/>
      <c r="F2610" s="206"/>
      <c r="G2610" s="208" t="s">
        <v>561</v>
      </c>
      <c r="H2610" s="313">
        <v>1085000</v>
      </c>
      <c r="I2610" s="209"/>
      <c r="J2610" s="434">
        <f t="shared" si="43"/>
        <v>9483550</v>
      </c>
      <c r="K2610" s="212" t="s">
        <v>5277</v>
      </c>
    </row>
    <row r="2611" spans="1:242" hidden="1" x14ac:dyDescent="0.25">
      <c r="B2611" s="266">
        <v>904</v>
      </c>
      <c r="C2611" s="207">
        <v>44266</v>
      </c>
      <c r="D2611" s="206" t="s">
        <v>5275</v>
      </c>
      <c r="E2611" s="206"/>
      <c r="F2611" s="206" t="s">
        <v>5308</v>
      </c>
      <c r="G2611" s="208" t="s">
        <v>561</v>
      </c>
      <c r="H2611" s="313"/>
      <c r="I2611" s="209">
        <v>1085000</v>
      </c>
      <c r="J2611" s="434">
        <f t="shared" si="43"/>
        <v>8398550</v>
      </c>
      <c r="K2611" s="212" t="s">
        <v>3267</v>
      </c>
    </row>
    <row r="2612" spans="1:242" hidden="1" x14ac:dyDescent="0.25">
      <c r="B2612" s="266">
        <v>905</v>
      </c>
      <c r="C2612" s="207">
        <v>44266</v>
      </c>
      <c r="D2612" s="206" t="s">
        <v>5279</v>
      </c>
      <c r="E2612" s="206"/>
      <c r="F2612" s="206"/>
      <c r="G2612" s="208" t="s">
        <v>561</v>
      </c>
      <c r="H2612" s="313">
        <v>690000</v>
      </c>
      <c r="I2612" s="209"/>
      <c r="J2612" s="434">
        <f t="shared" si="43"/>
        <v>9088550</v>
      </c>
      <c r="K2612" s="212" t="s">
        <v>5280</v>
      </c>
    </row>
    <row r="2613" spans="1:242" hidden="1" x14ac:dyDescent="0.25">
      <c r="B2613" s="266">
        <v>906</v>
      </c>
      <c r="C2613" s="207">
        <v>44266</v>
      </c>
      <c r="D2613" s="206" t="s">
        <v>5281</v>
      </c>
      <c r="E2613" s="206"/>
      <c r="F2613" s="206" t="s">
        <v>5309</v>
      </c>
      <c r="G2613" s="208" t="s">
        <v>561</v>
      </c>
      <c r="H2613" s="313"/>
      <c r="I2613" s="209">
        <v>90000</v>
      </c>
      <c r="J2613" s="434">
        <f t="shared" si="43"/>
        <v>8998550</v>
      </c>
      <c r="K2613" s="212" t="s">
        <v>3267</v>
      </c>
    </row>
    <row r="2614" spans="1:242" hidden="1" x14ac:dyDescent="0.25">
      <c r="B2614" s="266">
        <v>907</v>
      </c>
      <c r="C2614" s="207">
        <v>44267</v>
      </c>
      <c r="D2614" s="206" t="s">
        <v>5283</v>
      </c>
      <c r="E2614" s="206"/>
      <c r="F2614" s="206" t="s">
        <v>5310</v>
      </c>
      <c r="G2614" s="208" t="s">
        <v>3690</v>
      </c>
      <c r="H2614" s="313"/>
      <c r="I2614" s="209">
        <v>66300</v>
      </c>
      <c r="J2614" s="434">
        <f t="shared" si="43"/>
        <v>8932250</v>
      </c>
      <c r="K2614" s="212" t="s">
        <v>3267</v>
      </c>
    </row>
    <row r="2615" spans="1:242" hidden="1" x14ac:dyDescent="0.25">
      <c r="B2615" s="266">
        <v>908</v>
      </c>
      <c r="C2615" s="207">
        <v>44267</v>
      </c>
      <c r="D2615" s="206" t="s">
        <v>5284</v>
      </c>
      <c r="E2615" s="206"/>
      <c r="F2615" s="206" t="s">
        <v>5311</v>
      </c>
      <c r="G2615" s="208" t="s">
        <v>1885</v>
      </c>
      <c r="H2615" s="313"/>
      <c r="I2615" s="209">
        <v>24500</v>
      </c>
      <c r="J2615" s="434">
        <f t="shared" si="43"/>
        <v>8907750</v>
      </c>
      <c r="K2615" s="212" t="s">
        <v>3267</v>
      </c>
    </row>
    <row r="2616" spans="1:242" hidden="1" x14ac:dyDescent="0.25">
      <c r="B2616" s="266">
        <v>909</v>
      </c>
      <c r="C2616" s="207">
        <v>44267</v>
      </c>
      <c r="D2616" s="206" t="s">
        <v>5282</v>
      </c>
      <c r="E2616" s="206"/>
      <c r="F2616" s="206" t="s">
        <v>5312</v>
      </c>
      <c r="G2616" s="208" t="s">
        <v>1885</v>
      </c>
      <c r="H2616" s="313"/>
      <c r="I2616" s="209">
        <v>85400</v>
      </c>
      <c r="J2616" s="434">
        <f t="shared" si="43"/>
        <v>8822350</v>
      </c>
      <c r="K2616" s="212" t="s">
        <v>3267</v>
      </c>
    </row>
    <row r="2617" spans="1:242" hidden="1" x14ac:dyDescent="0.25">
      <c r="B2617" s="266">
        <v>910</v>
      </c>
      <c r="C2617" s="207">
        <v>44267</v>
      </c>
      <c r="D2617" s="206" t="s">
        <v>5285</v>
      </c>
      <c r="E2617" s="206"/>
      <c r="F2617" s="206" t="s">
        <v>5313</v>
      </c>
      <c r="G2617" s="208" t="s">
        <v>1885</v>
      </c>
      <c r="H2617" s="313"/>
      <c r="I2617" s="209">
        <v>329000</v>
      </c>
      <c r="J2617" s="434">
        <f t="shared" si="43"/>
        <v>8493350</v>
      </c>
      <c r="K2617" s="212" t="s">
        <v>3267</v>
      </c>
    </row>
    <row r="2618" spans="1:242" hidden="1" x14ac:dyDescent="0.25">
      <c r="B2618" s="266">
        <v>911</v>
      </c>
      <c r="C2618" s="207">
        <v>44267</v>
      </c>
      <c r="D2618" s="206" t="s">
        <v>5286</v>
      </c>
      <c r="E2618" s="206"/>
      <c r="F2618" s="206" t="s">
        <v>5314</v>
      </c>
      <c r="G2618" s="208" t="s">
        <v>420</v>
      </c>
      <c r="H2618" s="313"/>
      <c r="I2618" s="209">
        <v>725000</v>
      </c>
      <c r="J2618" s="434">
        <f t="shared" si="43"/>
        <v>7768350</v>
      </c>
      <c r="K2618" s="212" t="s">
        <v>3267</v>
      </c>
    </row>
    <row r="2619" spans="1:242" hidden="1" x14ac:dyDescent="0.25">
      <c r="B2619" s="266">
        <v>912</v>
      </c>
      <c r="C2619" s="207">
        <v>44267</v>
      </c>
      <c r="D2619" s="206" t="s">
        <v>5287</v>
      </c>
      <c r="E2619" s="206"/>
      <c r="F2619" s="206" t="s">
        <v>5315</v>
      </c>
      <c r="G2619" s="208" t="s">
        <v>282</v>
      </c>
      <c r="H2619" s="313"/>
      <c r="I2619" s="209">
        <v>286000</v>
      </c>
      <c r="J2619" s="434">
        <f t="shared" si="43"/>
        <v>7482350</v>
      </c>
      <c r="K2619" s="212" t="s">
        <v>3267</v>
      </c>
    </row>
    <row r="2620" spans="1:242" hidden="1" x14ac:dyDescent="0.25">
      <c r="B2620" s="266">
        <v>913</v>
      </c>
      <c r="C2620" s="207">
        <v>44267</v>
      </c>
      <c r="D2620" s="206" t="s">
        <v>5292</v>
      </c>
      <c r="E2620" s="206"/>
      <c r="F2620" s="206" t="s">
        <v>5316</v>
      </c>
      <c r="G2620" s="208" t="s">
        <v>1885</v>
      </c>
      <c r="H2620" s="313"/>
      <c r="I2620" s="209">
        <v>81400</v>
      </c>
      <c r="J2620" s="434">
        <f t="shared" si="43"/>
        <v>7400950</v>
      </c>
      <c r="K2620" s="212" t="s">
        <v>3267</v>
      </c>
    </row>
    <row r="2621" spans="1:242" s="566" customFormat="1" hidden="1" x14ac:dyDescent="0.25">
      <c r="A2621" s="488"/>
      <c r="B2621" s="491">
        <v>914</v>
      </c>
      <c r="C2621" s="428">
        <v>44270</v>
      </c>
      <c r="D2621" s="429" t="s">
        <v>5317</v>
      </c>
      <c r="E2621" s="429"/>
      <c r="F2621" s="429"/>
      <c r="G2621" s="430"/>
      <c r="H2621" s="577">
        <v>10983050</v>
      </c>
      <c r="I2621" s="581"/>
      <c r="J2621" s="434">
        <f t="shared" si="43"/>
        <v>18384000</v>
      </c>
      <c r="K2621" s="446" t="s">
        <v>3695</v>
      </c>
      <c r="L2621" s="530"/>
      <c r="M2621" s="488"/>
      <c r="N2621" s="530"/>
      <c r="O2621" s="530"/>
      <c r="P2621" s="530"/>
      <c r="Q2621" s="530"/>
      <c r="R2621" s="530"/>
      <c r="S2621" s="530"/>
      <c r="T2621" s="530"/>
      <c r="U2621" s="530"/>
      <c r="V2621" s="530"/>
      <c r="W2621" s="530"/>
      <c r="X2621" s="530"/>
      <c r="Y2621" s="530"/>
      <c r="Z2621" s="530"/>
      <c r="AA2621" s="530"/>
      <c r="AB2621" s="530"/>
      <c r="AC2621" s="530"/>
      <c r="AD2621" s="530"/>
      <c r="AE2621" s="530"/>
      <c r="AF2621" s="530"/>
      <c r="AG2621" s="530"/>
      <c r="AH2621" s="530"/>
      <c r="AI2621" s="530"/>
      <c r="AJ2621" s="488"/>
      <c r="AK2621" s="488"/>
      <c r="AL2621" s="488"/>
      <c r="AM2621" s="488"/>
      <c r="AN2621" s="488"/>
      <c r="AO2621" s="488"/>
      <c r="AP2621" s="488"/>
      <c r="AQ2621" s="488"/>
      <c r="AR2621" s="488"/>
      <c r="AS2621" s="488"/>
      <c r="AT2621" s="488"/>
      <c r="AU2621" s="488"/>
      <c r="AV2621" s="488"/>
      <c r="AW2621" s="488"/>
      <c r="AX2621" s="488"/>
      <c r="AY2621" s="488"/>
      <c r="AZ2621" s="488"/>
      <c r="BA2621" s="488"/>
      <c r="BB2621" s="488"/>
      <c r="BC2621" s="488"/>
      <c r="BD2621" s="488"/>
      <c r="BE2621" s="488"/>
      <c r="BF2621" s="488"/>
      <c r="BG2621" s="488"/>
      <c r="BH2621" s="488"/>
      <c r="BI2621" s="488"/>
      <c r="BJ2621" s="488"/>
      <c r="BK2621" s="488"/>
      <c r="BL2621" s="488"/>
      <c r="BM2621" s="488"/>
      <c r="BN2621" s="488"/>
      <c r="BO2621" s="488"/>
      <c r="BP2621" s="488"/>
      <c r="BQ2621" s="488"/>
      <c r="BR2621" s="488"/>
      <c r="BS2621" s="488"/>
      <c r="BT2621" s="488"/>
      <c r="BU2621" s="488"/>
      <c r="BV2621" s="488"/>
      <c r="BW2621" s="488"/>
      <c r="BX2621" s="488"/>
      <c r="BY2621" s="488"/>
      <c r="BZ2621" s="488"/>
      <c r="CA2621" s="488"/>
      <c r="CB2621" s="488"/>
      <c r="CC2621" s="488"/>
      <c r="CD2621" s="488"/>
      <c r="CE2621" s="488"/>
      <c r="CF2621" s="488"/>
      <c r="CG2621" s="488"/>
      <c r="CH2621" s="488"/>
      <c r="CI2621" s="488"/>
      <c r="CJ2621" s="488"/>
      <c r="CK2621" s="488"/>
      <c r="CL2621" s="488"/>
      <c r="CM2621" s="488"/>
      <c r="CN2621" s="488"/>
      <c r="CO2621" s="488"/>
      <c r="CP2621" s="488"/>
      <c r="CQ2621" s="488"/>
      <c r="CR2621" s="488"/>
      <c r="CS2621" s="488"/>
      <c r="CT2621" s="488"/>
      <c r="CU2621" s="488"/>
      <c r="CV2621" s="488"/>
      <c r="CW2621" s="488"/>
      <c r="CX2621" s="488"/>
      <c r="CY2621" s="488"/>
      <c r="CZ2621" s="488"/>
      <c r="DA2621" s="488"/>
      <c r="DB2621" s="488"/>
      <c r="DC2621" s="488"/>
      <c r="DD2621" s="488"/>
      <c r="DE2621" s="488"/>
      <c r="DF2621" s="488"/>
      <c r="DG2621" s="488"/>
      <c r="DH2621" s="488"/>
      <c r="DI2621" s="488"/>
      <c r="DJ2621" s="488"/>
      <c r="DK2621" s="488"/>
      <c r="DL2621" s="488"/>
      <c r="DM2621" s="488"/>
      <c r="DN2621" s="488"/>
      <c r="DO2621" s="488"/>
      <c r="DP2621" s="488"/>
      <c r="DQ2621" s="488"/>
      <c r="DR2621" s="488"/>
      <c r="DS2621" s="488"/>
      <c r="DT2621" s="488"/>
      <c r="DU2621" s="488"/>
      <c r="DV2621" s="488"/>
      <c r="DW2621" s="488"/>
      <c r="DX2621" s="488"/>
      <c r="DY2621" s="488"/>
      <c r="DZ2621" s="488"/>
      <c r="EA2621" s="488"/>
      <c r="EB2621" s="488"/>
      <c r="EC2621" s="488"/>
      <c r="ED2621" s="488"/>
      <c r="EE2621" s="488"/>
      <c r="EF2621" s="488"/>
      <c r="EG2621" s="488"/>
      <c r="EH2621" s="488"/>
      <c r="EI2621" s="488"/>
      <c r="EJ2621" s="488"/>
      <c r="EK2621" s="488"/>
      <c r="EL2621" s="488"/>
      <c r="EM2621" s="488"/>
      <c r="EN2621" s="488"/>
      <c r="EO2621" s="488"/>
      <c r="EP2621" s="488"/>
      <c r="EQ2621" s="488"/>
      <c r="ER2621" s="488"/>
      <c r="ES2621" s="488"/>
      <c r="ET2621" s="488"/>
      <c r="EU2621" s="488"/>
      <c r="EV2621" s="488"/>
      <c r="EW2621" s="488"/>
      <c r="EX2621" s="488"/>
      <c r="EY2621" s="488"/>
      <c r="EZ2621" s="488"/>
      <c r="FA2621" s="488"/>
      <c r="FB2621" s="488"/>
      <c r="FC2621" s="488"/>
      <c r="FD2621" s="488"/>
      <c r="FE2621" s="488"/>
      <c r="FF2621" s="488"/>
      <c r="FG2621" s="488"/>
      <c r="FH2621" s="488"/>
      <c r="FI2621" s="488"/>
      <c r="FJ2621" s="488"/>
      <c r="FK2621" s="488"/>
      <c r="FL2621" s="488"/>
      <c r="FM2621" s="488"/>
      <c r="FN2621" s="488"/>
      <c r="FO2621" s="488"/>
      <c r="FP2621" s="488"/>
      <c r="FQ2621" s="488"/>
      <c r="FR2621" s="488"/>
      <c r="FS2621" s="488"/>
      <c r="FT2621" s="488"/>
      <c r="FU2621" s="488"/>
      <c r="FV2621" s="488"/>
      <c r="FW2621" s="488"/>
      <c r="FX2621" s="488"/>
      <c r="FY2621" s="488"/>
      <c r="FZ2621" s="488"/>
      <c r="GA2621" s="488"/>
      <c r="GB2621" s="488"/>
      <c r="GC2621" s="488"/>
      <c r="GD2621" s="488"/>
      <c r="GE2621" s="488"/>
      <c r="GF2621" s="488"/>
      <c r="GG2621" s="488"/>
      <c r="GH2621" s="488"/>
      <c r="GI2621" s="488"/>
      <c r="GJ2621" s="488"/>
      <c r="GK2621" s="488"/>
      <c r="GL2621" s="488"/>
      <c r="GM2621" s="488"/>
      <c r="GN2621" s="488"/>
      <c r="GO2621" s="488"/>
      <c r="GP2621" s="488"/>
      <c r="GQ2621" s="488"/>
      <c r="GR2621" s="488"/>
      <c r="GS2621" s="488"/>
      <c r="GT2621" s="488"/>
      <c r="GU2621" s="488"/>
      <c r="GV2621" s="488"/>
      <c r="GW2621" s="488"/>
      <c r="GX2621" s="488"/>
      <c r="GY2621" s="488"/>
      <c r="GZ2621" s="488"/>
      <c r="HA2621" s="488"/>
      <c r="HB2621" s="488"/>
      <c r="HC2621" s="488"/>
      <c r="HD2621" s="488"/>
      <c r="HE2621" s="488"/>
      <c r="HF2621" s="488"/>
      <c r="HG2621" s="488"/>
      <c r="HH2621" s="488"/>
      <c r="HI2621" s="488"/>
      <c r="HJ2621" s="488"/>
      <c r="HK2621" s="488"/>
      <c r="HL2621" s="488"/>
      <c r="HM2621" s="488"/>
      <c r="HN2621" s="488"/>
      <c r="HO2621" s="488"/>
      <c r="HP2621" s="488"/>
      <c r="HQ2621" s="488"/>
      <c r="HR2621" s="488"/>
      <c r="HS2621" s="488"/>
      <c r="HT2621" s="488"/>
      <c r="HU2621" s="488"/>
      <c r="HV2621" s="488"/>
      <c r="HW2621" s="488"/>
      <c r="HX2621" s="488"/>
      <c r="HY2621" s="488"/>
      <c r="HZ2621" s="488"/>
      <c r="IA2621" s="488"/>
      <c r="IB2621" s="488"/>
      <c r="IC2621" s="488"/>
      <c r="ID2621" s="488"/>
      <c r="IE2621" s="488"/>
      <c r="IF2621" s="488"/>
      <c r="IG2621" s="488"/>
      <c r="IH2621" s="488"/>
    </row>
    <row r="2622" spans="1:242" hidden="1" x14ac:dyDescent="0.25">
      <c r="B2622" s="266">
        <v>915</v>
      </c>
      <c r="C2622" s="207">
        <v>44270</v>
      </c>
      <c r="D2622" s="206" t="s">
        <v>5318</v>
      </c>
      <c r="E2622" s="206"/>
      <c r="F2622" s="206" t="s">
        <v>5365</v>
      </c>
      <c r="G2622" s="208" t="s">
        <v>2891</v>
      </c>
      <c r="H2622" s="313"/>
      <c r="I2622" s="209">
        <v>1861920</v>
      </c>
      <c r="J2622" s="434">
        <f t="shared" si="43"/>
        <v>16522080</v>
      </c>
      <c r="K2622" s="212" t="s">
        <v>3267</v>
      </c>
    </row>
    <row r="2623" spans="1:242" hidden="1" x14ac:dyDescent="0.25">
      <c r="B2623" s="266">
        <v>916</v>
      </c>
      <c r="C2623" s="207">
        <v>44270</v>
      </c>
      <c r="D2623" s="206" t="s">
        <v>5319</v>
      </c>
      <c r="E2623" s="206"/>
      <c r="F2623" s="206" t="s">
        <v>5366</v>
      </c>
      <c r="G2623" s="208" t="s">
        <v>787</v>
      </c>
      <c r="H2623" s="313"/>
      <c r="I2623" s="209">
        <v>265914</v>
      </c>
      <c r="J2623" s="434">
        <f t="shared" si="43"/>
        <v>16256166</v>
      </c>
      <c r="K2623" s="212" t="s">
        <v>3267</v>
      </c>
    </row>
    <row r="2624" spans="1:242" hidden="1" x14ac:dyDescent="0.25">
      <c r="B2624" s="266">
        <v>917</v>
      </c>
      <c r="C2624" s="207">
        <v>44270</v>
      </c>
      <c r="D2624" s="206" t="s">
        <v>5320</v>
      </c>
      <c r="E2624" s="206"/>
      <c r="F2624" s="206"/>
      <c r="G2624" s="208" t="s">
        <v>787</v>
      </c>
      <c r="H2624" s="313">
        <v>1000000</v>
      </c>
      <c r="I2624" s="209"/>
      <c r="J2624" s="434">
        <f t="shared" si="43"/>
        <v>17256166</v>
      </c>
      <c r="K2624" s="212" t="s">
        <v>5323</v>
      </c>
    </row>
    <row r="2625" spans="2:11" s="511" customFormat="1" hidden="1" x14ac:dyDescent="0.25">
      <c r="B2625" s="266">
        <v>918</v>
      </c>
      <c r="C2625" s="207">
        <v>44270</v>
      </c>
      <c r="D2625" s="206" t="s">
        <v>5321</v>
      </c>
      <c r="E2625" s="206"/>
      <c r="F2625" s="206" t="s">
        <v>5367</v>
      </c>
      <c r="G2625" s="208" t="s">
        <v>787</v>
      </c>
      <c r="H2625" s="313"/>
      <c r="I2625" s="209">
        <v>632060</v>
      </c>
      <c r="J2625" s="434">
        <f t="shared" si="43"/>
        <v>16624106</v>
      </c>
      <c r="K2625" s="212" t="s">
        <v>3267</v>
      </c>
    </row>
    <row r="2626" spans="2:11" s="511" customFormat="1" hidden="1" x14ac:dyDescent="0.25">
      <c r="B2626" s="266">
        <v>919</v>
      </c>
      <c r="C2626" s="207">
        <v>44272</v>
      </c>
      <c r="D2626" s="206" t="s">
        <v>5324</v>
      </c>
      <c r="E2626" s="206"/>
      <c r="F2626" s="206" t="s">
        <v>5368</v>
      </c>
      <c r="G2626" s="208" t="s">
        <v>420</v>
      </c>
      <c r="H2626" s="313"/>
      <c r="I2626" s="209">
        <v>1275620</v>
      </c>
      <c r="J2626" s="434">
        <f t="shared" si="43"/>
        <v>15348486</v>
      </c>
      <c r="K2626" s="212" t="s">
        <v>3267</v>
      </c>
    </row>
    <row r="2627" spans="2:11" s="511" customFormat="1" hidden="1" x14ac:dyDescent="0.25">
      <c r="B2627" s="266">
        <v>920</v>
      </c>
      <c r="C2627" s="207">
        <v>44272</v>
      </c>
      <c r="D2627" s="206" t="s">
        <v>5325</v>
      </c>
      <c r="E2627" s="206"/>
      <c r="F2627" s="206" t="s">
        <v>5369</v>
      </c>
      <c r="G2627" s="208" t="s">
        <v>954</v>
      </c>
      <c r="H2627" s="313"/>
      <c r="I2627" s="209">
        <v>80000</v>
      </c>
      <c r="J2627" s="434">
        <f t="shared" si="43"/>
        <v>15268486</v>
      </c>
      <c r="K2627" s="212" t="s">
        <v>3267</v>
      </c>
    </row>
    <row r="2628" spans="2:11" s="511" customFormat="1" hidden="1" x14ac:dyDescent="0.25">
      <c r="B2628" s="266">
        <v>921</v>
      </c>
      <c r="C2628" s="207">
        <v>44272</v>
      </c>
      <c r="D2628" s="206" t="s">
        <v>5326</v>
      </c>
      <c r="E2628" s="206"/>
      <c r="F2628" s="206" t="s">
        <v>5370</v>
      </c>
      <c r="G2628" s="208" t="s">
        <v>3306</v>
      </c>
      <c r="H2628" s="313"/>
      <c r="I2628" s="209">
        <v>730000</v>
      </c>
      <c r="J2628" s="434">
        <f t="shared" si="43"/>
        <v>14538486</v>
      </c>
      <c r="K2628" s="212" t="s">
        <v>3267</v>
      </c>
    </row>
    <row r="2629" spans="2:11" s="511" customFormat="1" hidden="1" x14ac:dyDescent="0.25">
      <c r="B2629" s="266">
        <v>922</v>
      </c>
      <c r="C2629" s="207">
        <v>44272</v>
      </c>
      <c r="D2629" s="206" t="s">
        <v>5349</v>
      </c>
      <c r="E2629" s="206" t="s">
        <v>5363</v>
      </c>
      <c r="F2629" s="206"/>
      <c r="G2629" s="208" t="s">
        <v>561</v>
      </c>
      <c r="H2629" s="313"/>
      <c r="I2629" s="209">
        <v>385000</v>
      </c>
      <c r="J2629" s="434">
        <f t="shared" si="43"/>
        <v>14153486</v>
      </c>
      <c r="K2629" s="212" t="s">
        <v>5351</v>
      </c>
    </row>
    <row r="2630" spans="2:11" s="511" customFormat="1" hidden="1" x14ac:dyDescent="0.25">
      <c r="B2630" s="266">
        <v>923</v>
      </c>
      <c r="C2630" s="207">
        <v>44272</v>
      </c>
      <c r="D2630" s="206" t="s">
        <v>5362</v>
      </c>
      <c r="E2630" s="206" t="s">
        <v>5364</v>
      </c>
      <c r="F2630" s="206"/>
      <c r="G2630" s="208" t="s">
        <v>2951</v>
      </c>
      <c r="H2630" s="313"/>
      <c r="I2630" s="475">
        <v>750000</v>
      </c>
      <c r="J2630" s="434">
        <f t="shared" si="43"/>
        <v>13403486</v>
      </c>
      <c r="K2630" s="440" t="s">
        <v>5396</v>
      </c>
    </row>
    <row r="2631" spans="2:11" s="511" customFormat="1" hidden="1" x14ac:dyDescent="0.25">
      <c r="B2631" s="266">
        <v>924</v>
      </c>
      <c r="C2631" s="207">
        <v>44273</v>
      </c>
      <c r="D2631" s="206" t="s">
        <v>5327</v>
      </c>
      <c r="E2631" s="206"/>
      <c r="F2631" s="206"/>
      <c r="G2631" s="208" t="s">
        <v>5088</v>
      </c>
      <c r="H2631" s="313">
        <v>1400000</v>
      </c>
      <c r="I2631" s="209"/>
      <c r="J2631" s="434">
        <f t="shared" si="43"/>
        <v>14803486</v>
      </c>
      <c r="K2631" s="212" t="s">
        <v>5329</v>
      </c>
    </row>
    <row r="2632" spans="2:11" s="511" customFormat="1" hidden="1" x14ac:dyDescent="0.25">
      <c r="B2632" s="266">
        <v>925</v>
      </c>
      <c r="C2632" s="207">
        <v>44273</v>
      </c>
      <c r="D2632" s="206" t="s">
        <v>5330</v>
      </c>
      <c r="E2632" s="206"/>
      <c r="F2632" s="206" t="s">
        <v>5371</v>
      </c>
      <c r="G2632" s="208" t="s">
        <v>2262</v>
      </c>
      <c r="H2632" s="313"/>
      <c r="I2632" s="209">
        <v>1139317</v>
      </c>
      <c r="J2632" s="434">
        <f t="shared" si="43"/>
        <v>13664169</v>
      </c>
      <c r="K2632" s="212" t="s">
        <v>3267</v>
      </c>
    </row>
    <row r="2633" spans="2:11" s="511" customFormat="1" hidden="1" x14ac:dyDescent="0.25">
      <c r="B2633" s="266">
        <v>926</v>
      </c>
      <c r="C2633" s="207">
        <v>44273</v>
      </c>
      <c r="D2633" s="206" t="s">
        <v>5331</v>
      </c>
      <c r="E2633" s="206"/>
      <c r="F2633" s="206" t="s">
        <v>5372</v>
      </c>
      <c r="G2633" s="208" t="s">
        <v>4331</v>
      </c>
      <c r="H2633" s="313"/>
      <c r="I2633" s="209">
        <v>825000</v>
      </c>
      <c r="J2633" s="434">
        <f t="shared" si="43"/>
        <v>12839169</v>
      </c>
      <c r="K2633" s="212" t="s">
        <v>3267</v>
      </c>
    </row>
    <row r="2634" spans="2:11" s="511" customFormat="1" hidden="1" x14ac:dyDescent="0.25">
      <c r="B2634" s="266">
        <v>927</v>
      </c>
      <c r="C2634" s="207">
        <v>44273</v>
      </c>
      <c r="D2634" s="206" t="s">
        <v>5332</v>
      </c>
      <c r="E2634" s="206"/>
      <c r="F2634" s="206" t="s">
        <v>5373</v>
      </c>
      <c r="G2634" s="208" t="s">
        <v>2951</v>
      </c>
      <c r="H2634" s="313"/>
      <c r="I2634" s="209">
        <v>440000</v>
      </c>
      <c r="J2634" s="434">
        <f t="shared" si="43"/>
        <v>12399169</v>
      </c>
      <c r="K2634" s="212" t="s">
        <v>3267</v>
      </c>
    </row>
    <row r="2635" spans="2:11" s="511" customFormat="1" hidden="1" x14ac:dyDescent="0.25">
      <c r="B2635" s="266">
        <v>928</v>
      </c>
      <c r="C2635" s="207">
        <v>44273</v>
      </c>
      <c r="D2635" s="206" t="s">
        <v>5333</v>
      </c>
      <c r="E2635" s="206"/>
      <c r="F2635" s="206" t="s">
        <v>5374</v>
      </c>
      <c r="G2635" s="208" t="s">
        <v>1611</v>
      </c>
      <c r="H2635" s="313"/>
      <c r="I2635" s="209">
        <v>50000</v>
      </c>
      <c r="J2635" s="434">
        <f t="shared" si="43"/>
        <v>12349169</v>
      </c>
      <c r="K2635" s="212" t="s">
        <v>3267</v>
      </c>
    </row>
    <row r="2636" spans="2:11" s="511" customFormat="1" hidden="1" x14ac:dyDescent="0.25">
      <c r="B2636" s="266">
        <v>929</v>
      </c>
      <c r="C2636" s="207">
        <v>44273</v>
      </c>
      <c r="D2636" s="206" t="s">
        <v>5335</v>
      </c>
      <c r="E2636" s="206"/>
      <c r="F2636" s="206"/>
      <c r="G2636" s="208" t="s">
        <v>1611</v>
      </c>
      <c r="H2636" s="313">
        <v>960000</v>
      </c>
      <c r="I2636" s="209"/>
      <c r="J2636" s="434">
        <f t="shared" si="43"/>
        <v>13309169</v>
      </c>
      <c r="K2636" s="212" t="s">
        <v>5337</v>
      </c>
    </row>
    <row r="2637" spans="2:11" s="511" customFormat="1" hidden="1" x14ac:dyDescent="0.25">
      <c r="B2637" s="266">
        <v>930</v>
      </c>
      <c r="C2637" s="207">
        <v>44273</v>
      </c>
      <c r="D2637" s="206" t="s">
        <v>5336</v>
      </c>
      <c r="E2637" s="206"/>
      <c r="F2637" s="206" t="s">
        <v>5375</v>
      </c>
      <c r="G2637" s="208" t="s">
        <v>1611</v>
      </c>
      <c r="H2637" s="313"/>
      <c r="I2637" s="209">
        <v>526500</v>
      </c>
      <c r="J2637" s="434">
        <f t="shared" si="43"/>
        <v>12782669</v>
      </c>
      <c r="K2637" s="212" t="s">
        <v>3267</v>
      </c>
    </row>
    <row r="2638" spans="2:11" s="511" customFormat="1" hidden="1" x14ac:dyDescent="0.25">
      <c r="B2638" s="266">
        <v>931</v>
      </c>
      <c r="C2638" s="207">
        <v>44273</v>
      </c>
      <c r="D2638" s="206" t="s">
        <v>5341</v>
      </c>
      <c r="E2638" s="206"/>
      <c r="F2638" s="206"/>
      <c r="G2638" s="208" t="s">
        <v>1611</v>
      </c>
      <c r="H2638" s="313">
        <v>1196000</v>
      </c>
      <c r="I2638" s="209"/>
      <c r="J2638" s="434">
        <f t="shared" si="43"/>
        <v>13978669</v>
      </c>
      <c r="K2638" s="212" t="s">
        <v>5337</v>
      </c>
    </row>
    <row r="2639" spans="2:11" s="511" customFormat="1" hidden="1" x14ac:dyDescent="0.25">
      <c r="B2639" s="266">
        <v>932</v>
      </c>
      <c r="C2639" s="207">
        <v>44273</v>
      </c>
      <c r="D2639" s="206" t="s">
        <v>5343</v>
      </c>
      <c r="E2639" s="206"/>
      <c r="F2639" s="206" t="s">
        <v>5376</v>
      </c>
      <c r="G2639" s="208" t="s">
        <v>1611</v>
      </c>
      <c r="H2639" s="313"/>
      <c r="I2639" s="209">
        <v>1007900</v>
      </c>
      <c r="J2639" s="434">
        <f t="shared" si="43"/>
        <v>12970769</v>
      </c>
      <c r="K2639" s="212" t="s">
        <v>3267</v>
      </c>
    </row>
    <row r="2640" spans="2:11" s="511" customFormat="1" hidden="1" x14ac:dyDescent="0.25">
      <c r="B2640" s="266">
        <v>933</v>
      </c>
      <c r="C2640" s="207">
        <v>44273</v>
      </c>
      <c r="D2640" s="206" t="s">
        <v>5344</v>
      </c>
      <c r="E2640" s="206"/>
      <c r="F2640" s="206" t="s">
        <v>5377</v>
      </c>
      <c r="G2640" s="208" t="s">
        <v>3690</v>
      </c>
      <c r="H2640" s="313"/>
      <c r="I2640" s="209">
        <v>57315</v>
      </c>
      <c r="J2640" s="434">
        <f t="shared" si="43"/>
        <v>12913454</v>
      </c>
      <c r="K2640" s="212" t="s">
        <v>3267</v>
      </c>
    </row>
    <row r="2641" spans="1:242" hidden="1" x14ac:dyDescent="0.25">
      <c r="B2641" s="266">
        <v>934</v>
      </c>
      <c r="C2641" s="207">
        <v>44274</v>
      </c>
      <c r="D2641" s="206" t="s">
        <v>5345</v>
      </c>
      <c r="E2641" s="206"/>
      <c r="F2641" s="206" t="s">
        <v>5378</v>
      </c>
      <c r="G2641" s="208" t="s">
        <v>1885</v>
      </c>
      <c r="H2641" s="313"/>
      <c r="I2641" s="209">
        <v>38000</v>
      </c>
      <c r="J2641" s="434">
        <f t="shared" si="43"/>
        <v>12875454</v>
      </c>
      <c r="K2641" s="212" t="s">
        <v>3267</v>
      </c>
    </row>
    <row r="2642" spans="1:242" hidden="1" x14ac:dyDescent="0.25">
      <c r="B2642" s="266">
        <v>935</v>
      </c>
      <c r="C2642" s="207">
        <v>44274</v>
      </c>
      <c r="D2642" s="206" t="s">
        <v>5338</v>
      </c>
      <c r="E2642" s="206"/>
      <c r="F2642" s="206" t="s">
        <v>5379</v>
      </c>
      <c r="G2642" s="208" t="s">
        <v>1885</v>
      </c>
      <c r="H2642" s="313"/>
      <c r="I2642" s="209">
        <v>30500</v>
      </c>
      <c r="J2642" s="434">
        <f t="shared" si="43"/>
        <v>12844954</v>
      </c>
      <c r="K2642" s="212" t="s">
        <v>3267</v>
      </c>
    </row>
    <row r="2643" spans="1:242" hidden="1" x14ac:dyDescent="0.25">
      <c r="B2643" s="266">
        <v>936</v>
      </c>
      <c r="C2643" s="207">
        <v>44274</v>
      </c>
      <c r="D2643" s="206" t="s">
        <v>5339</v>
      </c>
      <c r="E2643" s="206"/>
      <c r="F2643" s="206" t="s">
        <v>5380</v>
      </c>
      <c r="G2643" s="208" t="s">
        <v>1885</v>
      </c>
      <c r="H2643" s="313"/>
      <c r="I2643" s="209">
        <v>78700</v>
      </c>
      <c r="J2643" s="434">
        <f t="shared" si="43"/>
        <v>12766254</v>
      </c>
      <c r="K2643" s="212" t="s">
        <v>3267</v>
      </c>
    </row>
    <row r="2644" spans="1:242" hidden="1" x14ac:dyDescent="0.25">
      <c r="B2644" s="266">
        <v>937</v>
      </c>
      <c r="C2644" s="207">
        <v>44274</v>
      </c>
      <c r="D2644" s="206" t="s">
        <v>5340</v>
      </c>
      <c r="E2644" s="206"/>
      <c r="F2644" s="206" t="s">
        <v>5381</v>
      </c>
      <c r="G2644" s="208" t="s">
        <v>1885</v>
      </c>
      <c r="H2644" s="313"/>
      <c r="I2644" s="209">
        <v>47600</v>
      </c>
      <c r="J2644" s="434">
        <f t="shared" si="43"/>
        <v>12718654</v>
      </c>
      <c r="K2644" s="212" t="s">
        <v>3267</v>
      </c>
    </row>
    <row r="2645" spans="1:242" hidden="1" x14ac:dyDescent="0.25">
      <c r="B2645" s="266">
        <v>938</v>
      </c>
      <c r="C2645" s="207">
        <v>44274</v>
      </c>
      <c r="D2645" s="206" t="s">
        <v>5346</v>
      </c>
      <c r="E2645" s="206"/>
      <c r="F2645" s="206"/>
      <c r="G2645" s="208" t="s">
        <v>561</v>
      </c>
      <c r="H2645" s="313">
        <v>410000</v>
      </c>
      <c r="I2645" s="209"/>
      <c r="J2645" s="434">
        <f t="shared" si="43"/>
        <v>13128654</v>
      </c>
      <c r="K2645" s="212" t="s">
        <v>5293</v>
      </c>
    </row>
    <row r="2646" spans="1:242" hidden="1" x14ac:dyDescent="0.25">
      <c r="B2646" s="266">
        <v>939</v>
      </c>
      <c r="C2646" s="207">
        <v>44274</v>
      </c>
      <c r="D2646" s="206" t="s">
        <v>5348</v>
      </c>
      <c r="E2646" s="206"/>
      <c r="F2646" s="206" t="s">
        <v>5382</v>
      </c>
      <c r="G2646" s="208" t="s">
        <v>561</v>
      </c>
      <c r="H2646" s="313"/>
      <c r="I2646" s="209">
        <v>69000</v>
      </c>
      <c r="J2646" s="434">
        <f t="shared" si="43"/>
        <v>13059654</v>
      </c>
      <c r="K2646" s="212" t="s">
        <v>3267</v>
      </c>
    </row>
    <row r="2647" spans="1:242" hidden="1" x14ac:dyDescent="0.25">
      <c r="B2647" s="266">
        <v>940</v>
      </c>
      <c r="C2647" s="207">
        <v>44274</v>
      </c>
      <c r="D2647" s="206" t="s">
        <v>5352</v>
      </c>
      <c r="E2647" s="206"/>
      <c r="F2647" s="206"/>
      <c r="G2647" s="208" t="s">
        <v>561</v>
      </c>
      <c r="H2647" s="313">
        <v>385000</v>
      </c>
      <c r="I2647" s="209"/>
      <c r="J2647" s="434">
        <f t="shared" si="43"/>
        <v>13444654</v>
      </c>
      <c r="K2647" s="212" t="s">
        <v>5350</v>
      </c>
    </row>
    <row r="2648" spans="1:242" hidden="1" x14ac:dyDescent="0.25">
      <c r="B2648" s="266">
        <v>941</v>
      </c>
      <c r="C2648" s="207">
        <v>44274</v>
      </c>
      <c r="D2648" s="206" t="s">
        <v>5353</v>
      </c>
      <c r="E2648" s="206"/>
      <c r="F2648" s="206" t="s">
        <v>5383</v>
      </c>
      <c r="G2648" s="208" t="s">
        <v>561</v>
      </c>
      <c r="H2648" s="313"/>
      <c r="I2648" s="209">
        <v>385000</v>
      </c>
      <c r="J2648" s="434">
        <f t="shared" si="43"/>
        <v>13059654</v>
      </c>
      <c r="K2648" s="212" t="s">
        <v>3267</v>
      </c>
    </row>
    <row r="2649" spans="1:242" hidden="1" x14ac:dyDescent="0.25">
      <c r="B2649" s="266">
        <v>942</v>
      </c>
      <c r="C2649" s="207">
        <v>44274</v>
      </c>
      <c r="D2649" s="206" t="s">
        <v>5354</v>
      </c>
      <c r="E2649" s="206"/>
      <c r="F2649" s="206"/>
      <c r="G2649" s="208" t="s">
        <v>561</v>
      </c>
      <c r="H2649" s="313">
        <v>1650000</v>
      </c>
      <c r="I2649" s="209"/>
      <c r="J2649" s="434">
        <f t="shared" si="43"/>
        <v>14709654</v>
      </c>
      <c r="K2649" s="212" t="s">
        <v>5293</v>
      </c>
    </row>
    <row r="2650" spans="1:242" hidden="1" x14ac:dyDescent="0.25">
      <c r="B2650" s="266">
        <v>943</v>
      </c>
      <c r="C2650" s="207">
        <v>44274</v>
      </c>
      <c r="D2650" s="206" t="s">
        <v>5356</v>
      </c>
      <c r="E2650" s="206"/>
      <c r="F2650" s="206" t="s">
        <v>5384</v>
      </c>
      <c r="G2650" s="208" t="s">
        <v>561</v>
      </c>
      <c r="H2650" s="313"/>
      <c r="I2650" s="209">
        <v>1650000</v>
      </c>
      <c r="J2650" s="434">
        <f t="shared" si="43"/>
        <v>13059654</v>
      </c>
      <c r="K2650" s="212" t="s">
        <v>3267</v>
      </c>
    </row>
    <row r="2651" spans="1:242" hidden="1" x14ac:dyDescent="0.25">
      <c r="B2651" s="266">
        <v>944</v>
      </c>
      <c r="C2651" s="207">
        <v>44275</v>
      </c>
      <c r="D2651" s="206" t="s">
        <v>5357</v>
      </c>
      <c r="E2651" s="206"/>
      <c r="F2651" s="206" t="s">
        <v>5385</v>
      </c>
      <c r="G2651" s="208" t="s">
        <v>1885</v>
      </c>
      <c r="H2651" s="313"/>
      <c r="I2651" s="209">
        <v>50500</v>
      </c>
      <c r="J2651" s="434">
        <f t="shared" si="43"/>
        <v>13009154</v>
      </c>
      <c r="K2651" s="212" t="s">
        <v>3267</v>
      </c>
    </row>
    <row r="2652" spans="1:242" hidden="1" x14ac:dyDescent="0.25">
      <c r="B2652" s="266">
        <v>945</v>
      </c>
      <c r="C2652" s="207">
        <v>44275</v>
      </c>
      <c r="D2652" s="206" t="s">
        <v>5358</v>
      </c>
      <c r="E2652" s="206"/>
      <c r="F2652" s="206" t="s">
        <v>5386</v>
      </c>
      <c r="G2652" s="208" t="s">
        <v>1885</v>
      </c>
      <c r="H2652" s="285"/>
      <c r="I2652" s="210">
        <v>49800</v>
      </c>
      <c r="J2652" s="434">
        <f t="shared" si="43"/>
        <v>12959354</v>
      </c>
      <c r="K2652" s="212" t="s">
        <v>3267</v>
      </c>
    </row>
    <row r="2653" spans="1:242" hidden="1" x14ac:dyDescent="0.25">
      <c r="B2653" s="266">
        <v>946</v>
      </c>
      <c r="C2653" s="207">
        <v>44275</v>
      </c>
      <c r="D2653" s="206" t="s">
        <v>5359</v>
      </c>
      <c r="E2653" s="206"/>
      <c r="F2653" s="206" t="s">
        <v>5387</v>
      </c>
      <c r="G2653" s="208" t="s">
        <v>1885</v>
      </c>
      <c r="H2653" s="285"/>
      <c r="I2653" s="210">
        <v>67800</v>
      </c>
      <c r="J2653" s="434">
        <f t="shared" si="43"/>
        <v>12891554</v>
      </c>
      <c r="K2653" s="212" t="s">
        <v>3267</v>
      </c>
    </row>
    <row r="2654" spans="1:242" hidden="1" x14ac:dyDescent="0.25">
      <c r="B2654" s="266">
        <v>947</v>
      </c>
      <c r="C2654" s="207">
        <v>44275</v>
      </c>
      <c r="D2654" s="206" t="s">
        <v>5360</v>
      </c>
      <c r="E2654" s="206"/>
      <c r="F2654" s="206" t="s">
        <v>5388</v>
      </c>
      <c r="G2654" s="208" t="s">
        <v>3306</v>
      </c>
      <c r="H2654" s="285"/>
      <c r="I2654" s="210">
        <v>300000</v>
      </c>
      <c r="J2654" s="434">
        <f t="shared" si="43"/>
        <v>12591554</v>
      </c>
      <c r="K2654" s="212" t="s">
        <v>3267</v>
      </c>
    </row>
    <row r="2655" spans="1:242" hidden="1" x14ac:dyDescent="0.25">
      <c r="B2655" s="266">
        <v>948</v>
      </c>
      <c r="C2655" s="207">
        <v>44275</v>
      </c>
      <c r="D2655" s="206" t="s">
        <v>5361</v>
      </c>
      <c r="E2655" s="206"/>
      <c r="F2655" s="206" t="s">
        <v>5389</v>
      </c>
      <c r="G2655" s="208" t="s">
        <v>4806</v>
      </c>
      <c r="H2655" s="285"/>
      <c r="I2655" s="210">
        <v>787575</v>
      </c>
      <c r="J2655" s="434">
        <f t="shared" si="43"/>
        <v>11803979</v>
      </c>
      <c r="K2655" s="212" t="s">
        <v>3267</v>
      </c>
    </row>
    <row r="2656" spans="1:242" s="566" customFormat="1" hidden="1" x14ac:dyDescent="0.25">
      <c r="A2656" s="488"/>
      <c r="B2656" s="491">
        <v>949</v>
      </c>
      <c r="C2656" s="428">
        <v>44277</v>
      </c>
      <c r="D2656" s="429" t="s">
        <v>5391</v>
      </c>
      <c r="E2656" s="429"/>
      <c r="F2656" s="429"/>
      <c r="G2656" s="430"/>
      <c r="H2656" s="427">
        <v>12446021</v>
      </c>
      <c r="I2656" s="431"/>
      <c r="J2656" s="444">
        <f t="shared" si="43"/>
        <v>24250000</v>
      </c>
      <c r="K2656" s="446" t="s">
        <v>3695</v>
      </c>
      <c r="L2656" s="594"/>
      <c r="M2656" s="488"/>
      <c r="N2656" s="530"/>
      <c r="O2656" s="530"/>
      <c r="P2656" s="530"/>
      <c r="Q2656" s="530"/>
      <c r="R2656" s="530"/>
      <c r="S2656" s="530"/>
      <c r="T2656" s="530"/>
      <c r="U2656" s="530"/>
      <c r="V2656" s="530"/>
      <c r="W2656" s="530"/>
      <c r="X2656" s="530"/>
      <c r="Y2656" s="530"/>
      <c r="Z2656" s="530"/>
      <c r="AA2656" s="530"/>
      <c r="AB2656" s="530"/>
      <c r="AC2656" s="530"/>
      <c r="AD2656" s="530"/>
      <c r="AE2656" s="530"/>
      <c r="AF2656" s="530"/>
      <c r="AG2656" s="530"/>
      <c r="AH2656" s="530"/>
      <c r="AI2656" s="530"/>
      <c r="AJ2656" s="488"/>
      <c r="AK2656" s="488"/>
      <c r="AL2656" s="488"/>
      <c r="AM2656" s="488"/>
      <c r="AN2656" s="488"/>
      <c r="AO2656" s="488"/>
      <c r="AP2656" s="488"/>
      <c r="AQ2656" s="488"/>
      <c r="AR2656" s="488"/>
      <c r="AS2656" s="488"/>
      <c r="AT2656" s="488"/>
      <c r="AU2656" s="488"/>
      <c r="AV2656" s="488"/>
      <c r="AW2656" s="488"/>
      <c r="AX2656" s="488"/>
      <c r="AY2656" s="488"/>
      <c r="AZ2656" s="488"/>
      <c r="BA2656" s="488"/>
      <c r="BB2656" s="488"/>
      <c r="BC2656" s="488"/>
      <c r="BD2656" s="488"/>
      <c r="BE2656" s="488"/>
      <c r="BF2656" s="488"/>
      <c r="BG2656" s="488"/>
      <c r="BH2656" s="488"/>
      <c r="BI2656" s="488"/>
      <c r="BJ2656" s="488"/>
      <c r="BK2656" s="488"/>
      <c r="BL2656" s="488"/>
      <c r="BM2656" s="488"/>
      <c r="BN2656" s="488"/>
      <c r="BO2656" s="488"/>
      <c r="BP2656" s="488"/>
      <c r="BQ2656" s="488"/>
      <c r="BR2656" s="488"/>
      <c r="BS2656" s="488"/>
      <c r="BT2656" s="488"/>
      <c r="BU2656" s="488"/>
      <c r="BV2656" s="488"/>
      <c r="BW2656" s="488"/>
      <c r="BX2656" s="488"/>
      <c r="BY2656" s="488"/>
      <c r="BZ2656" s="488"/>
      <c r="CA2656" s="488"/>
      <c r="CB2656" s="488"/>
      <c r="CC2656" s="488"/>
      <c r="CD2656" s="488"/>
      <c r="CE2656" s="488"/>
      <c r="CF2656" s="488"/>
      <c r="CG2656" s="488"/>
      <c r="CH2656" s="488"/>
      <c r="CI2656" s="488"/>
      <c r="CJ2656" s="488"/>
      <c r="CK2656" s="488"/>
      <c r="CL2656" s="488"/>
      <c r="CM2656" s="488"/>
      <c r="CN2656" s="488"/>
      <c r="CO2656" s="488"/>
      <c r="CP2656" s="488"/>
      <c r="CQ2656" s="488"/>
      <c r="CR2656" s="488"/>
      <c r="CS2656" s="488"/>
      <c r="CT2656" s="488"/>
      <c r="CU2656" s="488"/>
      <c r="CV2656" s="488"/>
      <c r="CW2656" s="488"/>
      <c r="CX2656" s="488"/>
      <c r="CY2656" s="488"/>
      <c r="CZ2656" s="488"/>
      <c r="DA2656" s="488"/>
      <c r="DB2656" s="488"/>
      <c r="DC2656" s="488"/>
      <c r="DD2656" s="488"/>
      <c r="DE2656" s="488"/>
      <c r="DF2656" s="488"/>
      <c r="DG2656" s="488"/>
      <c r="DH2656" s="488"/>
      <c r="DI2656" s="488"/>
      <c r="DJ2656" s="488"/>
      <c r="DK2656" s="488"/>
      <c r="DL2656" s="488"/>
      <c r="DM2656" s="488"/>
      <c r="DN2656" s="488"/>
      <c r="DO2656" s="488"/>
      <c r="DP2656" s="488"/>
      <c r="DQ2656" s="488"/>
      <c r="DR2656" s="488"/>
      <c r="DS2656" s="488"/>
      <c r="DT2656" s="488"/>
      <c r="DU2656" s="488"/>
      <c r="DV2656" s="488"/>
      <c r="DW2656" s="488"/>
      <c r="DX2656" s="488"/>
      <c r="DY2656" s="488"/>
      <c r="DZ2656" s="488"/>
      <c r="EA2656" s="488"/>
      <c r="EB2656" s="488"/>
      <c r="EC2656" s="488"/>
      <c r="ED2656" s="488"/>
      <c r="EE2656" s="488"/>
      <c r="EF2656" s="488"/>
      <c r="EG2656" s="488"/>
      <c r="EH2656" s="488"/>
      <c r="EI2656" s="488"/>
      <c r="EJ2656" s="488"/>
      <c r="EK2656" s="488"/>
      <c r="EL2656" s="488"/>
      <c r="EM2656" s="488"/>
      <c r="EN2656" s="488"/>
      <c r="EO2656" s="488"/>
      <c r="EP2656" s="488"/>
      <c r="EQ2656" s="488"/>
      <c r="ER2656" s="488"/>
      <c r="ES2656" s="488"/>
      <c r="ET2656" s="488"/>
      <c r="EU2656" s="488"/>
      <c r="EV2656" s="488"/>
      <c r="EW2656" s="488"/>
      <c r="EX2656" s="488"/>
      <c r="EY2656" s="488"/>
      <c r="EZ2656" s="488"/>
      <c r="FA2656" s="488"/>
      <c r="FB2656" s="488"/>
      <c r="FC2656" s="488"/>
      <c r="FD2656" s="488"/>
      <c r="FE2656" s="488"/>
      <c r="FF2656" s="488"/>
      <c r="FG2656" s="488"/>
      <c r="FH2656" s="488"/>
      <c r="FI2656" s="488"/>
      <c r="FJ2656" s="488"/>
      <c r="FK2656" s="488"/>
      <c r="FL2656" s="488"/>
      <c r="FM2656" s="488"/>
      <c r="FN2656" s="488"/>
      <c r="FO2656" s="488"/>
      <c r="FP2656" s="488"/>
      <c r="FQ2656" s="488"/>
      <c r="FR2656" s="488"/>
      <c r="FS2656" s="488"/>
      <c r="FT2656" s="488"/>
      <c r="FU2656" s="488"/>
      <c r="FV2656" s="488"/>
      <c r="FW2656" s="488"/>
      <c r="FX2656" s="488"/>
      <c r="FY2656" s="488"/>
      <c r="FZ2656" s="488"/>
      <c r="GA2656" s="488"/>
      <c r="GB2656" s="488"/>
      <c r="GC2656" s="488"/>
      <c r="GD2656" s="488"/>
      <c r="GE2656" s="488"/>
      <c r="GF2656" s="488"/>
      <c r="GG2656" s="488"/>
      <c r="GH2656" s="488"/>
      <c r="GI2656" s="488"/>
      <c r="GJ2656" s="488"/>
      <c r="GK2656" s="488"/>
      <c r="GL2656" s="488"/>
      <c r="GM2656" s="488"/>
      <c r="GN2656" s="488"/>
      <c r="GO2656" s="488"/>
      <c r="GP2656" s="488"/>
      <c r="GQ2656" s="488"/>
      <c r="GR2656" s="488"/>
      <c r="GS2656" s="488"/>
      <c r="GT2656" s="488"/>
      <c r="GU2656" s="488"/>
      <c r="GV2656" s="488"/>
      <c r="GW2656" s="488"/>
      <c r="GX2656" s="488"/>
      <c r="GY2656" s="488"/>
      <c r="GZ2656" s="488"/>
      <c r="HA2656" s="488"/>
      <c r="HB2656" s="488"/>
      <c r="HC2656" s="488"/>
      <c r="HD2656" s="488"/>
      <c r="HE2656" s="488"/>
      <c r="HF2656" s="488"/>
      <c r="HG2656" s="488"/>
      <c r="HH2656" s="488"/>
      <c r="HI2656" s="488"/>
      <c r="HJ2656" s="488"/>
      <c r="HK2656" s="488"/>
      <c r="HL2656" s="488"/>
      <c r="HM2656" s="488"/>
      <c r="HN2656" s="488"/>
      <c r="HO2656" s="488"/>
      <c r="HP2656" s="488"/>
      <c r="HQ2656" s="488"/>
      <c r="HR2656" s="488"/>
      <c r="HS2656" s="488"/>
      <c r="HT2656" s="488"/>
      <c r="HU2656" s="488"/>
      <c r="HV2656" s="488"/>
      <c r="HW2656" s="488"/>
      <c r="HX2656" s="488"/>
      <c r="HY2656" s="488"/>
      <c r="HZ2656" s="488"/>
      <c r="IA2656" s="488"/>
      <c r="IB2656" s="488"/>
      <c r="IC2656" s="488"/>
      <c r="ID2656" s="488"/>
      <c r="IE2656" s="488"/>
      <c r="IF2656" s="488"/>
      <c r="IG2656" s="488"/>
      <c r="IH2656" s="488"/>
    </row>
    <row r="2657" spans="2:12" s="511" customFormat="1" hidden="1" x14ac:dyDescent="0.25">
      <c r="B2657" s="266">
        <v>950</v>
      </c>
      <c r="C2657" s="207">
        <v>44277</v>
      </c>
      <c r="D2657" s="206" t="s">
        <v>5392</v>
      </c>
      <c r="E2657" s="206"/>
      <c r="F2657" s="206" t="s">
        <v>5432</v>
      </c>
      <c r="G2657" s="208" t="s">
        <v>1611</v>
      </c>
      <c r="H2657" s="285"/>
      <c r="I2657" s="210">
        <v>50000</v>
      </c>
      <c r="J2657" s="444">
        <f t="shared" si="43"/>
        <v>24200000</v>
      </c>
      <c r="K2657" s="212" t="s">
        <v>3267</v>
      </c>
      <c r="L2657" s="287"/>
    </row>
    <row r="2658" spans="2:12" s="511" customFormat="1" hidden="1" x14ac:dyDescent="0.25">
      <c r="B2658" s="266">
        <v>951</v>
      </c>
      <c r="C2658" s="207">
        <v>44277</v>
      </c>
      <c r="D2658" s="206" t="s">
        <v>5393</v>
      </c>
      <c r="E2658" s="206"/>
      <c r="F2658" s="206" t="s">
        <v>5433</v>
      </c>
      <c r="G2658" s="208" t="s">
        <v>4805</v>
      </c>
      <c r="H2658" s="285"/>
      <c r="I2658" s="210">
        <v>1933000</v>
      </c>
      <c r="J2658" s="444">
        <f t="shared" ref="J2658:J2725" si="44">J2657+H2658-I2658</f>
        <v>22267000</v>
      </c>
      <c r="K2658" s="441" t="s">
        <v>3267</v>
      </c>
      <c r="L2658" s="562"/>
    </row>
    <row r="2659" spans="2:12" s="511" customFormat="1" hidden="1" x14ac:dyDescent="0.25">
      <c r="B2659" s="266">
        <v>952</v>
      </c>
      <c r="C2659" s="207">
        <v>44277</v>
      </c>
      <c r="D2659" s="206" t="s">
        <v>5394</v>
      </c>
      <c r="E2659" s="206"/>
      <c r="F2659" s="206" t="s">
        <v>5434</v>
      </c>
      <c r="G2659" s="208" t="s">
        <v>4936</v>
      </c>
      <c r="H2659" s="285"/>
      <c r="I2659" s="210">
        <v>577000</v>
      </c>
      <c r="J2659" s="444">
        <f t="shared" si="44"/>
        <v>21690000</v>
      </c>
      <c r="K2659" s="441" t="s">
        <v>3267</v>
      </c>
      <c r="L2659" s="287"/>
    </row>
    <row r="2660" spans="2:12" s="511" customFormat="1" hidden="1" x14ac:dyDescent="0.25">
      <c r="B2660" s="266">
        <v>953</v>
      </c>
      <c r="C2660" s="207">
        <v>44277</v>
      </c>
      <c r="D2660" s="206" t="s">
        <v>5395</v>
      </c>
      <c r="E2660" s="206"/>
      <c r="F2660" s="206" t="s">
        <v>5435</v>
      </c>
      <c r="G2660" s="208" t="s">
        <v>1816</v>
      </c>
      <c r="H2660" s="313"/>
      <c r="I2660" s="209">
        <v>1275400</v>
      </c>
      <c r="J2660" s="444">
        <f t="shared" si="44"/>
        <v>20414600</v>
      </c>
      <c r="K2660" s="441" t="s">
        <v>3267</v>
      </c>
      <c r="L2660" s="287"/>
    </row>
    <row r="2661" spans="2:12" s="511" customFormat="1" hidden="1" x14ac:dyDescent="0.25">
      <c r="B2661" s="266">
        <v>954</v>
      </c>
      <c r="C2661" s="207">
        <v>44277</v>
      </c>
      <c r="D2661" s="206" t="s">
        <v>5397</v>
      </c>
      <c r="E2661" s="206"/>
      <c r="F2661" s="206"/>
      <c r="G2661" s="208" t="s">
        <v>2951</v>
      </c>
      <c r="H2661" s="313">
        <v>750000</v>
      </c>
      <c r="I2661" s="209"/>
      <c r="J2661" s="444">
        <f t="shared" si="44"/>
        <v>21164600</v>
      </c>
      <c r="K2661" s="441" t="s">
        <v>5398</v>
      </c>
      <c r="L2661" s="287"/>
    </row>
    <row r="2662" spans="2:12" s="511" customFormat="1" hidden="1" x14ac:dyDescent="0.25">
      <c r="B2662" s="266">
        <v>955</v>
      </c>
      <c r="C2662" s="207">
        <v>44277</v>
      </c>
      <c r="D2662" s="206" t="s">
        <v>5399</v>
      </c>
      <c r="E2662" s="206"/>
      <c r="F2662" s="206" t="s">
        <v>5436</v>
      </c>
      <c r="G2662" s="208" t="s">
        <v>2951</v>
      </c>
      <c r="H2662" s="313"/>
      <c r="I2662" s="209">
        <v>968301</v>
      </c>
      <c r="J2662" s="444">
        <f t="shared" si="44"/>
        <v>20196299</v>
      </c>
      <c r="K2662" s="441" t="s">
        <v>3267</v>
      </c>
      <c r="L2662" s="287"/>
    </row>
    <row r="2663" spans="2:12" s="511" customFormat="1" hidden="1" x14ac:dyDescent="0.25">
      <c r="B2663" s="266">
        <v>956</v>
      </c>
      <c r="C2663" s="207">
        <v>44277</v>
      </c>
      <c r="D2663" s="206" t="s">
        <v>5414</v>
      </c>
      <c r="E2663" s="206" t="s">
        <v>5420</v>
      </c>
      <c r="F2663" s="206"/>
      <c r="G2663" s="208" t="s">
        <v>532</v>
      </c>
      <c r="H2663" s="313"/>
      <c r="I2663" s="475">
        <v>2500000</v>
      </c>
      <c r="J2663" s="444">
        <f t="shared" si="44"/>
        <v>17696299</v>
      </c>
      <c r="K2663" s="441" t="s">
        <v>5492</v>
      </c>
      <c r="L2663" s="287"/>
    </row>
    <row r="2664" spans="2:12" s="511" customFormat="1" hidden="1" x14ac:dyDescent="0.25">
      <c r="B2664" s="266">
        <v>957</v>
      </c>
      <c r="C2664" s="207">
        <v>44278</v>
      </c>
      <c r="D2664" s="206" t="s">
        <v>5400</v>
      </c>
      <c r="E2664" s="206"/>
      <c r="F2664" s="206" t="s">
        <v>5437</v>
      </c>
      <c r="G2664" s="208" t="s">
        <v>5401</v>
      </c>
      <c r="H2664" s="313"/>
      <c r="I2664" s="209">
        <v>93037</v>
      </c>
      <c r="J2664" s="444">
        <f t="shared" si="44"/>
        <v>17603262</v>
      </c>
      <c r="K2664" s="441" t="s">
        <v>3267</v>
      </c>
      <c r="L2664" s="287"/>
    </row>
    <row r="2665" spans="2:12" s="511" customFormat="1" hidden="1" x14ac:dyDescent="0.25">
      <c r="B2665" s="266">
        <v>958</v>
      </c>
      <c r="C2665" s="207">
        <v>44278</v>
      </c>
      <c r="D2665" s="206" t="s">
        <v>5402</v>
      </c>
      <c r="E2665" s="206"/>
      <c r="F2665" s="206" t="s">
        <v>5438</v>
      </c>
      <c r="G2665" s="208" t="s">
        <v>420</v>
      </c>
      <c r="H2665" s="313"/>
      <c r="I2665" s="209">
        <v>756800</v>
      </c>
      <c r="J2665" s="444">
        <f t="shared" si="44"/>
        <v>16846462</v>
      </c>
      <c r="K2665" s="441" t="s">
        <v>3267</v>
      </c>
      <c r="L2665" s="287"/>
    </row>
    <row r="2666" spans="2:12" s="511" customFormat="1" hidden="1" x14ac:dyDescent="0.25">
      <c r="B2666" s="266">
        <v>959</v>
      </c>
      <c r="C2666" s="207">
        <v>44278</v>
      </c>
      <c r="D2666" s="206" t="s">
        <v>5403</v>
      </c>
      <c r="E2666" s="206"/>
      <c r="F2666" s="206" t="s">
        <v>5439</v>
      </c>
      <c r="G2666" s="208" t="s">
        <v>420</v>
      </c>
      <c r="H2666" s="313"/>
      <c r="I2666" s="209">
        <v>1222300</v>
      </c>
      <c r="J2666" s="444">
        <f t="shared" si="44"/>
        <v>15624162</v>
      </c>
      <c r="K2666" s="441" t="s">
        <v>3267</v>
      </c>
      <c r="L2666" s="287"/>
    </row>
    <row r="2667" spans="2:12" s="511" customFormat="1" hidden="1" x14ac:dyDescent="0.25">
      <c r="B2667" s="266">
        <v>960</v>
      </c>
      <c r="C2667" s="207">
        <v>44278</v>
      </c>
      <c r="D2667" s="206" t="s">
        <v>5415</v>
      </c>
      <c r="E2667" s="206" t="s">
        <v>5421</v>
      </c>
      <c r="F2667" s="206"/>
      <c r="G2667" s="208" t="s">
        <v>4806</v>
      </c>
      <c r="H2667" s="313"/>
      <c r="I2667" s="475">
        <v>1500000</v>
      </c>
      <c r="J2667" s="444">
        <f t="shared" si="44"/>
        <v>14124162</v>
      </c>
      <c r="K2667" s="441" t="s">
        <v>5535</v>
      </c>
      <c r="L2667" s="287"/>
    </row>
    <row r="2668" spans="2:12" s="511" customFormat="1" hidden="1" x14ac:dyDescent="0.25">
      <c r="B2668" s="266">
        <v>961</v>
      </c>
      <c r="C2668" s="207">
        <v>44278</v>
      </c>
      <c r="D2668" s="206" t="s">
        <v>5416</v>
      </c>
      <c r="E2668" s="206" t="s">
        <v>5422</v>
      </c>
      <c r="F2668" s="206"/>
      <c r="G2668" s="208" t="s">
        <v>1611</v>
      </c>
      <c r="H2668" s="313"/>
      <c r="I2668" s="475">
        <v>700000</v>
      </c>
      <c r="J2668" s="444">
        <f t="shared" si="44"/>
        <v>13424162</v>
      </c>
      <c r="K2668" s="441" t="s">
        <v>5595</v>
      </c>
      <c r="L2668" s="287"/>
    </row>
    <row r="2669" spans="2:12" s="511" customFormat="1" hidden="1" x14ac:dyDescent="0.25">
      <c r="B2669" s="266">
        <v>962</v>
      </c>
      <c r="C2669" s="207">
        <v>44279</v>
      </c>
      <c r="D2669" s="206" t="s">
        <v>5404</v>
      </c>
      <c r="E2669" s="206"/>
      <c r="F2669" s="206" t="s">
        <v>5440</v>
      </c>
      <c r="G2669" s="208" t="s">
        <v>5622</v>
      </c>
      <c r="H2669" s="313"/>
      <c r="I2669" s="209">
        <v>480000</v>
      </c>
      <c r="J2669" s="444">
        <f t="shared" si="44"/>
        <v>12944162</v>
      </c>
      <c r="K2669" s="441" t="s">
        <v>3267</v>
      </c>
      <c r="L2669" s="287"/>
    </row>
    <row r="2670" spans="2:12" s="511" customFormat="1" hidden="1" x14ac:dyDescent="0.25">
      <c r="B2670" s="266">
        <v>963</v>
      </c>
      <c r="C2670" s="207">
        <v>44280</v>
      </c>
      <c r="D2670" s="206" t="s">
        <v>5411</v>
      </c>
      <c r="E2670" s="206" t="s">
        <v>5423</v>
      </c>
      <c r="F2670" s="206"/>
      <c r="G2670" s="208" t="s">
        <v>2943</v>
      </c>
      <c r="H2670" s="313"/>
      <c r="I2670" s="209">
        <v>690000</v>
      </c>
      <c r="J2670" s="444">
        <f t="shared" si="44"/>
        <v>12254162</v>
      </c>
      <c r="K2670" s="441" t="s">
        <v>5429</v>
      </c>
      <c r="L2670" s="287"/>
    </row>
    <row r="2671" spans="2:12" s="511" customFormat="1" hidden="1" x14ac:dyDescent="0.25">
      <c r="B2671" s="266">
        <v>964</v>
      </c>
      <c r="C2671" s="207">
        <v>44280</v>
      </c>
      <c r="D2671" s="206" t="s">
        <v>4573</v>
      </c>
      <c r="E2671" s="206" t="s">
        <v>5424</v>
      </c>
      <c r="F2671" s="206"/>
      <c r="G2671" s="208" t="s">
        <v>2940</v>
      </c>
      <c r="H2671" s="313"/>
      <c r="I2671" s="475">
        <v>256000</v>
      </c>
      <c r="J2671" s="444">
        <f t="shared" si="44"/>
        <v>11998162</v>
      </c>
      <c r="K2671" s="441" t="s">
        <v>5430</v>
      </c>
      <c r="L2671" s="287"/>
    </row>
    <row r="2672" spans="2:12" s="511" customFormat="1" hidden="1" x14ac:dyDescent="0.25">
      <c r="B2672" s="266">
        <v>965</v>
      </c>
      <c r="C2672" s="207">
        <v>44280</v>
      </c>
      <c r="D2672" s="206" t="s">
        <v>5405</v>
      </c>
      <c r="E2672" s="206"/>
      <c r="F2672" s="206" t="s">
        <v>5441</v>
      </c>
      <c r="G2672" s="208" t="s">
        <v>3690</v>
      </c>
      <c r="H2672" s="313"/>
      <c r="I2672" s="209">
        <v>65400</v>
      </c>
      <c r="J2672" s="444">
        <f t="shared" si="44"/>
        <v>11932762</v>
      </c>
      <c r="K2672" s="441" t="s">
        <v>3267</v>
      </c>
      <c r="L2672" s="287"/>
    </row>
    <row r="2673" spans="1:242" hidden="1" x14ac:dyDescent="0.25">
      <c r="B2673" s="266">
        <v>966</v>
      </c>
      <c r="C2673" s="207">
        <v>44280</v>
      </c>
      <c r="D2673" s="206" t="s">
        <v>5406</v>
      </c>
      <c r="E2673" s="206"/>
      <c r="F2673" s="206" t="s">
        <v>5442</v>
      </c>
      <c r="G2673" s="208" t="s">
        <v>1885</v>
      </c>
      <c r="H2673" s="313"/>
      <c r="I2673" s="209">
        <v>51800</v>
      </c>
      <c r="J2673" s="444">
        <f t="shared" si="44"/>
        <v>11880962</v>
      </c>
      <c r="K2673" s="441" t="s">
        <v>3267</v>
      </c>
    </row>
    <row r="2674" spans="1:242" hidden="1" x14ac:dyDescent="0.25">
      <c r="B2674" s="266">
        <v>967</v>
      </c>
      <c r="C2674" s="207">
        <v>44280</v>
      </c>
      <c r="D2674" s="206" t="s">
        <v>5428</v>
      </c>
      <c r="E2674" s="206"/>
      <c r="F2674" s="206"/>
      <c r="G2674" s="208" t="s">
        <v>1885</v>
      </c>
      <c r="H2674" s="313">
        <v>256000</v>
      </c>
      <c r="I2674" s="209"/>
      <c r="J2674" s="444">
        <f t="shared" si="44"/>
        <v>12136962</v>
      </c>
      <c r="K2674" s="441" t="s">
        <v>5431</v>
      </c>
    </row>
    <row r="2675" spans="1:242" hidden="1" x14ac:dyDescent="0.25">
      <c r="B2675" s="266">
        <v>968</v>
      </c>
      <c r="C2675" s="207">
        <v>44280</v>
      </c>
      <c r="D2675" s="206" t="s">
        <v>5407</v>
      </c>
      <c r="E2675" s="206"/>
      <c r="F2675" s="206" t="s">
        <v>5443</v>
      </c>
      <c r="G2675" s="208" t="s">
        <v>1885</v>
      </c>
      <c r="H2675" s="313"/>
      <c r="I2675" s="209">
        <v>256000</v>
      </c>
      <c r="J2675" s="444">
        <f t="shared" si="44"/>
        <v>11880962</v>
      </c>
      <c r="K2675" s="441" t="s">
        <v>3267</v>
      </c>
    </row>
    <row r="2676" spans="1:242" hidden="1" x14ac:dyDescent="0.25">
      <c r="B2676" s="266">
        <v>969</v>
      </c>
      <c r="C2676" s="207">
        <v>44280</v>
      </c>
      <c r="D2676" s="206" t="s">
        <v>5417</v>
      </c>
      <c r="E2676" s="206" t="s">
        <v>5425</v>
      </c>
      <c r="F2676" s="206"/>
      <c r="G2676" s="208" t="s">
        <v>5418</v>
      </c>
      <c r="H2676" s="313"/>
      <c r="I2676" s="475">
        <v>2065000</v>
      </c>
      <c r="J2676" s="444">
        <f t="shared" si="44"/>
        <v>9815962</v>
      </c>
      <c r="K2676" s="442" t="s">
        <v>5516</v>
      </c>
    </row>
    <row r="2677" spans="1:242" hidden="1" x14ac:dyDescent="0.25">
      <c r="B2677" s="266">
        <v>970</v>
      </c>
      <c r="C2677" s="207">
        <v>44281</v>
      </c>
      <c r="D2677" s="206" t="s">
        <v>5408</v>
      </c>
      <c r="E2677" s="206"/>
      <c r="F2677" s="206" t="s">
        <v>5444</v>
      </c>
      <c r="G2677" s="208" t="s">
        <v>1885</v>
      </c>
      <c r="H2677" s="313"/>
      <c r="I2677" s="209">
        <v>43700</v>
      </c>
      <c r="J2677" s="444">
        <f t="shared" si="44"/>
        <v>9772262</v>
      </c>
      <c r="K2677" s="441" t="s">
        <v>3267</v>
      </c>
    </row>
    <row r="2678" spans="1:242" hidden="1" x14ac:dyDescent="0.25">
      <c r="B2678" s="266">
        <v>971</v>
      </c>
      <c r="C2678" s="207">
        <v>44281</v>
      </c>
      <c r="D2678" s="206" t="s">
        <v>5409</v>
      </c>
      <c r="E2678" s="206"/>
      <c r="F2678" s="206" t="s">
        <v>5445</v>
      </c>
      <c r="G2678" s="208" t="s">
        <v>1885</v>
      </c>
      <c r="H2678" s="313"/>
      <c r="I2678" s="209">
        <v>25400</v>
      </c>
      <c r="J2678" s="444">
        <f t="shared" si="44"/>
        <v>9746862</v>
      </c>
      <c r="K2678" s="441" t="s">
        <v>3267</v>
      </c>
    </row>
    <row r="2679" spans="1:242" hidden="1" x14ac:dyDescent="0.25">
      <c r="B2679" s="266">
        <v>972</v>
      </c>
      <c r="C2679" s="207">
        <v>44281</v>
      </c>
      <c r="D2679" s="206" t="s">
        <v>5410</v>
      </c>
      <c r="E2679" s="206"/>
      <c r="F2679" s="206" t="s">
        <v>5446</v>
      </c>
      <c r="G2679" s="208" t="s">
        <v>1885</v>
      </c>
      <c r="H2679" s="313"/>
      <c r="I2679" s="209">
        <v>82100</v>
      </c>
      <c r="J2679" s="444">
        <f t="shared" si="44"/>
        <v>9664762</v>
      </c>
      <c r="K2679" s="441" t="s">
        <v>3267</v>
      </c>
    </row>
    <row r="2680" spans="1:242" hidden="1" x14ac:dyDescent="0.25">
      <c r="B2680" s="266">
        <v>973</v>
      </c>
      <c r="C2680" s="207">
        <v>44281</v>
      </c>
      <c r="D2680" s="206" t="s">
        <v>5427</v>
      </c>
      <c r="E2680" s="206"/>
      <c r="F2680" s="206"/>
      <c r="G2680" s="208" t="s">
        <v>1611</v>
      </c>
      <c r="H2680" s="313">
        <v>690000</v>
      </c>
      <c r="I2680" s="209"/>
      <c r="J2680" s="444">
        <f t="shared" si="44"/>
        <v>10354762</v>
      </c>
      <c r="K2680" s="441" t="s">
        <v>5431</v>
      </c>
    </row>
    <row r="2681" spans="1:242" hidden="1" x14ac:dyDescent="0.25">
      <c r="B2681" s="266">
        <v>974</v>
      </c>
      <c r="C2681" s="207">
        <v>44281</v>
      </c>
      <c r="D2681" s="511" t="s">
        <v>5413</v>
      </c>
      <c r="E2681" s="206"/>
      <c r="F2681" s="206" t="s">
        <v>5447</v>
      </c>
      <c r="G2681" s="208" t="s">
        <v>1611</v>
      </c>
      <c r="H2681" s="313"/>
      <c r="I2681" s="209">
        <v>640000</v>
      </c>
      <c r="J2681" s="444">
        <f t="shared" si="44"/>
        <v>9714762</v>
      </c>
      <c r="K2681" s="441" t="s">
        <v>3267</v>
      </c>
    </row>
    <row r="2682" spans="1:242" hidden="1" x14ac:dyDescent="0.25">
      <c r="B2682" s="266">
        <v>975</v>
      </c>
      <c r="C2682" s="207">
        <v>44281</v>
      </c>
      <c r="D2682" s="206" t="s">
        <v>5412</v>
      </c>
      <c r="E2682" s="206"/>
      <c r="F2682" s="206" t="s">
        <v>5448</v>
      </c>
      <c r="G2682" s="208" t="s">
        <v>1885</v>
      </c>
      <c r="H2682" s="313"/>
      <c r="I2682" s="209">
        <v>523740</v>
      </c>
      <c r="J2682" s="444">
        <f t="shared" si="44"/>
        <v>9191022</v>
      </c>
      <c r="K2682" s="441" t="s">
        <v>3267</v>
      </c>
    </row>
    <row r="2683" spans="1:242" hidden="1" x14ac:dyDescent="0.25">
      <c r="B2683" s="266">
        <v>976</v>
      </c>
      <c r="C2683" s="207">
        <v>44281</v>
      </c>
      <c r="D2683" s="206" t="s">
        <v>5419</v>
      </c>
      <c r="E2683" s="206" t="s">
        <v>5426</v>
      </c>
      <c r="F2683" s="206"/>
      <c r="G2683" s="208" t="s">
        <v>2320</v>
      </c>
      <c r="H2683" s="313"/>
      <c r="I2683" s="475">
        <v>1200000</v>
      </c>
      <c r="J2683" s="444">
        <f t="shared" si="44"/>
        <v>7991022</v>
      </c>
      <c r="K2683" s="442" t="s">
        <v>5502</v>
      </c>
    </row>
    <row r="2684" spans="1:242" hidden="1" x14ac:dyDescent="0.25">
      <c r="B2684" s="266">
        <v>977</v>
      </c>
      <c r="C2684" s="207">
        <v>44282</v>
      </c>
      <c r="D2684" s="206" t="s">
        <v>5360</v>
      </c>
      <c r="E2684" s="206"/>
      <c r="F2684" s="206" t="s">
        <v>5449</v>
      </c>
      <c r="G2684" s="208" t="s">
        <v>3306</v>
      </c>
      <c r="H2684" s="313"/>
      <c r="I2684" s="209">
        <v>250000</v>
      </c>
      <c r="J2684" s="444">
        <f t="shared" si="44"/>
        <v>7741022</v>
      </c>
      <c r="K2684" s="441" t="s">
        <v>3267</v>
      </c>
    </row>
    <row r="2685" spans="1:242" s="566" customFormat="1" hidden="1" x14ac:dyDescent="0.25">
      <c r="A2685" s="488"/>
      <c r="B2685" s="491">
        <v>978</v>
      </c>
      <c r="C2685" s="428">
        <v>44284</v>
      </c>
      <c r="D2685" s="429" t="s">
        <v>5450</v>
      </c>
      <c r="E2685" s="429"/>
      <c r="F2685" s="429"/>
      <c r="G2685" s="430"/>
      <c r="H2685" s="577">
        <v>9293978</v>
      </c>
      <c r="I2685" s="581"/>
      <c r="J2685" s="444">
        <f t="shared" si="44"/>
        <v>17035000</v>
      </c>
      <c r="K2685" s="446" t="s">
        <v>3695</v>
      </c>
      <c r="L2685" s="530"/>
      <c r="M2685" s="488"/>
      <c r="N2685" s="530"/>
      <c r="O2685" s="530"/>
      <c r="P2685" s="530"/>
      <c r="Q2685" s="530"/>
      <c r="R2685" s="530"/>
      <c r="S2685" s="530"/>
      <c r="T2685" s="530"/>
      <c r="U2685" s="530"/>
      <c r="V2685" s="530"/>
      <c r="W2685" s="530"/>
      <c r="X2685" s="530"/>
      <c r="Y2685" s="530"/>
      <c r="Z2685" s="530"/>
      <c r="AA2685" s="530"/>
      <c r="AB2685" s="530"/>
      <c r="AC2685" s="530"/>
      <c r="AD2685" s="530"/>
      <c r="AE2685" s="530"/>
      <c r="AF2685" s="530"/>
      <c r="AG2685" s="530"/>
      <c r="AH2685" s="530"/>
      <c r="AI2685" s="530"/>
      <c r="AJ2685" s="488"/>
      <c r="AK2685" s="488"/>
      <c r="AL2685" s="488"/>
      <c r="AM2685" s="488"/>
      <c r="AN2685" s="488"/>
      <c r="AO2685" s="488"/>
      <c r="AP2685" s="488"/>
      <c r="AQ2685" s="488"/>
      <c r="AR2685" s="488"/>
      <c r="AS2685" s="488"/>
      <c r="AT2685" s="488"/>
      <c r="AU2685" s="488"/>
      <c r="AV2685" s="488"/>
      <c r="AW2685" s="488"/>
      <c r="AX2685" s="488"/>
      <c r="AY2685" s="488"/>
      <c r="AZ2685" s="488"/>
      <c r="BA2685" s="488"/>
      <c r="BB2685" s="488"/>
      <c r="BC2685" s="488"/>
      <c r="BD2685" s="488"/>
      <c r="BE2685" s="488"/>
      <c r="BF2685" s="488"/>
      <c r="BG2685" s="488"/>
      <c r="BH2685" s="488"/>
      <c r="BI2685" s="488"/>
      <c r="BJ2685" s="488"/>
      <c r="BK2685" s="488"/>
      <c r="BL2685" s="488"/>
      <c r="BM2685" s="488"/>
      <c r="BN2685" s="488"/>
      <c r="BO2685" s="488"/>
      <c r="BP2685" s="488"/>
      <c r="BQ2685" s="488"/>
      <c r="BR2685" s="488"/>
      <c r="BS2685" s="488"/>
      <c r="BT2685" s="488"/>
      <c r="BU2685" s="488"/>
      <c r="BV2685" s="488"/>
      <c r="BW2685" s="488"/>
      <c r="BX2685" s="488"/>
      <c r="BY2685" s="488"/>
      <c r="BZ2685" s="488"/>
      <c r="CA2685" s="488"/>
      <c r="CB2685" s="488"/>
      <c r="CC2685" s="488"/>
      <c r="CD2685" s="488"/>
      <c r="CE2685" s="488"/>
      <c r="CF2685" s="488"/>
      <c r="CG2685" s="488"/>
      <c r="CH2685" s="488"/>
      <c r="CI2685" s="488"/>
      <c r="CJ2685" s="488"/>
      <c r="CK2685" s="488"/>
      <c r="CL2685" s="488"/>
      <c r="CM2685" s="488"/>
      <c r="CN2685" s="488"/>
      <c r="CO2685" s="488"/>
      <c r="CP2685" s="488"/>
      <c r="CQ2685" s="488"/>
      <c r="CR2685" s="488"/>
      <c r="CS2685" s="488"/>
      <c r="CT2685" s="488"/>
      <c r="CU2685" s="488"/>
      <c r="CV2685" s="488"/>
      <c r="CW2685" s="488"/>
      <c r="CX2685" s="488"/>
      <c r="CY2685" s="488"/>
      <c r="CZ2685" s="488"/>
      <c r="DA2685" s="488"/>
      <c r="DB2685" s="488"/>
      <c r="DC2685" s="488"/>
      <c r="DD2685" s="488"/>
      <c r="DE2685" s="488"/>
      <c r="DF2685" s="488"/>
      <c r="DG2685" s="488"/>
      <c r="DH2685" s="488"/>
      <c r="DI2685" s="488"/>
      <c r="DJ2685" s="488"/>
      <c r="DK2685" s="488"/>
      <c r="DL2685" s="488"/>
      <c r="DM2685" s="488"/>
      <c r="DN2685" s="488"/>
      <c r="DO2685" s="488"/>
      <c r="DP2685" s="488"/>
      <c r="DQ2685" s="488"/>
      <c r="DR2685" s="488"/>
      <c r="DS2685" s="488"/>
      <c r="DT2685" s="488"/>
      <c r="DU2685" s="488"/>
      <c r="DV2685" s="488"/>
      <c r="DW2685" s="488"/>
      <c r="DX2685" s="488"/>
      <c r="DY2685" s="488"/>
      <c r="DZ2685" s="488"/>
      <c r="EA2685" s="488"/>
      <c r="EB2685" s="488"/>
      <c r="EC2685" s="488"/>
      <c r="ED2685" s="488"/>
      <c r="EE2685" s="488"/>
      <c r="EF2685" s="488"/>
      <c r="EG2685" s="488"/>
      <c r="EH2685" s="488"/>
      <c r="EI2685" s="488"/>
      <c r="EJ2685" s="488"/>
      <c r="EK2685" s="488"/>
      <c r="EL2685" s="488"/>
      <c r="EM2685" s="488"/>
      <c r="EN2685" s="488"/>
      <c r="EO2685" s="488"/>
      <c r="EP2685" s="488"/>
      <c r="EQ2685" s="488"/>
      <c r="ER2685" s="488"/>
      <c r="ES2685" s="488"/>
      <c r="ET2685" s="488"/>
      <c r="EU2685" s="488"/>
      <c r="EV2685" s="488"/>
      <c r="EW2685" s="488"/>
      <c r="EX2685" s="488"/>
      <c r="EY2685" s="488"/>
      <c r="EZ2685" s="488"/>
      <c r="FA2685" s="488"/>
      <c r="FB2685" s="488"/>
      <c r="FC2685" s="488"/>
      <c r="FD2685" s="488"/>
      <c r="FE2685" s="488"/>
      <c r="FF2685" s="488"/>
      <c r="FG2685" s="488"/>
      <c r="FH2685" s="488"/>
      <c r="FI2685" s="488"/>
      <c r="FJ2685" s="488"/>
      <c r="FK2685" s="488"/>
      <c r="FL2685" s="488"/>
      <c r="FM2685" s="488"/>
      <c r="FN2685" s="488"/>
      <c r="FO2685" s="488"/>
      <c r="FP2685" s="488"/>
      <c r="FQ2685" s="488"/>
      <c r="FR2685" s="488"/>
      <c r="FS2685" s="488"/>
      <c r="FT2685" s="488"/>
      <c r="FU2685" s="488"/>
      <c r="FV2685" s="488"/>
      <c r="FW2685" s="488"/>
      <c r="FX2685" s="488"/>
      <c r="FY2685" s="488"/>
      <c r="FZ2685" s="488"/>
      <c r="GA2685" s="488"/>
      <c r="GB2685" s="488"/>
      <c r="GC2685" s="488"/>
      <c r="GD2685" s="488"/>
      <c r="GE2685" s="488"/>
      <c r="GF2685" s="488"/>
      <c r="GG2685" s="488"/>
      <c r="GH2685" s="488"/>
      <c r="GI2685" s="488"/>
      <c r="GJ2685" s="488"/>
      <c r="GK2685" s="488"/>
      <c r="GL2685" s="488"/>
      <c r="GM2685" s="488"/>
      <c r="GN2685" s="488"/>
      <c r="GO2685" s="488"/>
      <c r="GP2685" s="488"/>
      <c r="GQ2685" s="488"/>
      <c r="GR2685" s="488"/>
      <c r="GS2685" s="488"/>
      <c r="GT2685" s="488"/>
      <c r="GU2685" s="488"/>
      <c r="GV2685" s="488"/>
      <c r="GW2685" s="488"/>
      <c r="GX2685" s="488"/>
      <c r="GY2685" s="488"/>
      <c r="GZ2685" s="488"/>
      <c r="HA2685" s="488"/>
      <c r="HB2685" s="488"/>
      <c r="HC2685" s="488"/>
      <c r="HD2685" s="488"/>
      <c r="HE2685" s="488"/>
      <c r="HF2685" s="488"/>
      <c r="HG2685" s="488"/>
      <c r="HH2685" s="488"/>
      <c r="HI2685" s="488"/>
      <c r="HJ2685" s="488"/>
      <c r="HK2685" s="488"/>
      <c r="HL2685" s="488"/>
      <c r="HM2685" s="488"/>
      <c r="HN2685" s="488"/>
      <c r="HO2685" s="488"/>
      <c r="HP2685" s="488"/>
      <c r="HQ2685" s="488"/>
      <c r="HR2685" s="488"/>
      <c r="HS2685" s="488"/>
      <c r="HT2685" s="488"/>
      <c r="HU2685" s="488"/>
      <c r="HV2685" s="488"/>
      <c r="HW2685" s="488"/>
      <c r="HX2685" s="488"/>
      <c r="HY2685" s="488"/>
      <c r="HZ2685" s="488"/>
      <c r="IA2685" s="488"/>
      <c r="IB2685" s="488"/>
      <c r="IC2685" s="488"/>
      <c r="ID2685" s="488"/>
      <c r="IE2685" s="488"/>
      <c r="IF2685" s="488"/>
      <c r="IG2685" s="488"/>
      <c r="IH2685" s="488"/>
    </row>
    <row r="2686" spans="1:242" hidden="1" x14ac:dyDescent="0.25">
      <c r="B2686" s="266">
        <v>979</v>
      </c>
      <c r="C2686" s="207">
        <v>44285</v>
      </c>
      <c r="D2686" s="206" t="s">
        <v>5451</v>
      </c>
      <c r="E2686" s="206"/>
      <c r="F2686" s="206" t="s">
        <v>5476</v>
      </c>
      <c r="G2686" s="208" t="s">
        <v>416</v>
      </c>
      <c r="H2686" s="313"/>
      <c r="I2686" s="209">
        <v>144000</v>
      </c>
      <c r="J2686" s="444">
        <f t="shared" si="44"/>
        <v>16891000</v>
      </c>
      <c r="K2686" s="212" t="s">
        <v>3267</v>
      </c>
    </row>
    <row r="2687" spans="1:242" hidden="1" x14ac:dyDescent="0.25">
      <c r="B2687" s="266">
        <v>980</v>
      </c>
      <c r="C2687" s="207">
        <v>44285</v>
      </c>
      <c r="D2687" s="206" t="s">
        <v>5452</v>
      </c>
      <c r="E2687" s="206"/>
      <c r="F2687" s="206" t="s">
        <v>5477</v>
      </c>
      <c r="G2687" s="208" t="s">
        <v>416</v>
      </c>
      <c r="H2687" s="313"/>
      <c r="I2687" s="209">
        <v>109200</v>
      </c>
      <c r="J2687" s="444">
        <f t="shared" si="44"/>
        <v>16781800</v>
      </c>
      <c r="K2687" s="212" t="s">
        <v>3267</v>
      </c>
    </row>
    <row r="2688" spans="1:242" hidden="1" x14ac:dyDescent="0.25">
      <c r="B2688" s="266">
        <v>982</v>
      </c>
      <c r="C2688" s="207">
        <v>44285</v>
      </c>
      <c r="D2688" s="206" t="s">
        <v>5454</v>
      </c>
      <c r="E2688" s="206" t="s">
        <v>5472</v>
      </c>
      <c r="F2688" s="206"/>
      <c r="G2688" s="208" t="s">
        <v>5103</v>
      </c>
      <c r="H2688" s="313"/>
      <c r="I2688" s="209">
        <v>555000</v>
      </c>
      <c r="J2688" s="444">
        <f>J2689+H2688-I2688</f>
        <v>16211800</v>
      </c>
      <c r="K2688" s="212" t="s">
        <v>5493</v>
      </c>
    </row>
    <row r="2689" spans="2:12" s="511" customFormat="1" hidden="1" x14ac:dyDescent="0.25">
      <c r="B2689" s="266">
        <v>981</v>
      </c>
      <c r="C2689" s="207">
        <v>44286</v>
      </c>
      <c r="D2689" s="206" t="s">
        <v>5453</v>
      </c>
      <c r="E2689" s="206"/>
      <c r="F2689" s="206" t="s">
        <v>5478</v>
      </c>
      <c r="G2689" s="208" t="s">
        <v>561</v>
      </c>
      <c r="H2689" s="313"/>
      <c r="I2689" s="209">
        <v>15000</v>
      </c>
      <c r="J2689" s="444">
        <f>J2687+H2689-I2689</f>
        <v>16766800</v>
      </c>
      <c r="K2689" s="212" t="s">
        <v>3267</v>
      </c>
      <c r="L2689" s="287"/>
    </row>
    <row r="2690" spans="2:12" s="511" customFormat="1" hidden="1" x14ac:dyDescent="0.25">
      <c r="B2690" s="266">
        <v>983</v>
      </c>
      <c r="C2690" s="207">
        <v>44286</v>
      </c>
      <c r="D2690" s="206" t="s">
        <v>5473</v>
      </c>
      <c r="E2690" s="206"/>
      <c r="F2690" s="206"/>
      <c r="G2690" s="208" t="s">
        <v>651</v>
      </c>
      <c r="H2690" s="313">
        <v>555000</v>
      </c>
      <c r="I2690" s="209"/>
      <c r="J2690" s="444">
        <f>J2688+H2690-I2690</f>
        <v>16766800</v>
      </c>
      <c r="K2690" s="212" t="s">
        <v>5494</v>
      </c>
      <c r="L2690" s="287"/>
    </row>
    <row r="2691" spans="2:12" s="511" customFormat="1" hidden="1" x14ac:dyDescent="0.25">
      <c r="B2691" s="266">
        <v>984</v>
      </c>
      <c r="C2691" s="207">
        <v>44286</v>
      </c>
      <c r="D2691" s="206" t="s">
        <v>5455</v>
      </c>
      <c r="E2691" s="206"/>
      <c r="F2691" s="206" t="s">
        <v>5479</v>
      </c>
      <c r="G2691" s="208" t="s">
        <v>651</v>
      </c>
      <c r="H2691" s="313"/>
      <c r="I2691" s="209">
        <v>555000</v>
      </c>
      <c r="J2691" s="444">
        <f t="shared" si="44"/>
        <v>16211800</v>
      </c>
      <c r="K2691" s="212" t="s">
        <v>3267</v>
      </c>
      <c r="L2691" s="287"/>
    </row>
    <row r="2692" spans="2:12" s="511" customFormat="1" hidden="1" x14ac:dyDescent="0.25">
      <c r="B2692" s="266">
        <v>985</v>
      </c>
      <c r="C2692" s="207">
        <v>44286</v>
      </c>
      <c r="D2692" s="206" t="s">
        <v>5456</v>
      </c>
      <c r="E2692" s="206"/>
      <c r="F2692" s="206" t="s">
        <v>5480</v>
      </c>
      <c r="G2692" s="208" t="s">
        <v>4806</v>
      </c>
      <c r="H2692" s="313"/>
      <c r="I2692" s="209">
        <v>1102237</v>
      </c>
      <c r="J2692" s="444">
        <f t="shared" si="44"/>
        <v>15109563</v>
      </c>
      <c r="K2692" s="212" t="s">
        <v>3267</v>
      </c>
      <c r="L2692" s="287"/>
    </row>
    <row r="2693" spans="2:12" s="511" customFormat="1" hidden="1" x14ac:dyDescent="0.25">
      <c r="B2693" s="266">
        <v>986</v>
      </c>
      <c r="C2693" s="207">
        <v>44287</v>
      </c>
      <c r="D2693" s="206" t="s">
        <v>5457</v>
      </c>
      <c r="E2693" s="206"/>
      <c r="F2693" s="206" t="s">
        <v>5481</v>
      </c>
      <c r="G2693" s="208" t="s">
        <v>1885</v>
      </c>
      <c r="H2693" s="313"/>
      <c r="I2693" s="209">
        <v>112400</v>
      </c>
      <c r="J2693" s="444">
        <f t="shared" si="44"/>
        <v>14997163</v>
      </c>
      <c r="K2693" s="212" t="s">
        <v>3267</v>
      </c>
      <c r="L2693" s="287"/>
    </row>
    <row r="2694" spans="2:12" s="511" customFormat="1" hidden="1" x14ac:dyDescent="0.25">
      <c r="B2694" s="266">
        <v>987</v>
      </c>
      <c r="C2694" s="207">
        <v>44287</v>
      </c>
      <c r="D2694" s="206" t="s">
        <v>5458</v>
      </c>
      <c r="E2694" s="206"/>
      <c r="F2694" s="206" t="s">
        <v>5482</v>
      </c>
      <c r="G2694" s="208" t="s">
        <v>5459</v>
      </c>
      <c r="H2694" s="313"/>
      <c r="I2694" s="209">
        <v>2236838</v>
      </c>
      <c r="J2694" s="444">
        <f t="shared" si="44"/>
        <v>12760325</v>
      </c>
      <c r="K2694" s="212" t="s">
        <v>3267</v>
      </c>
      <c r="L2694" s="287"/>
    </row>
    <row r="2695" spans="2:12" s="511" customFormat="1" hidden="1" x14ac:dyDescent="0.25">
      <c r="B2695" s="266">
        <v>988</v>
      </c>
      <c r="C2695" s="207">
        <v>44287</v>
      </c>
      <c r="D2695" s="206" t="s">
        <v>5460</v>
      </c>
      <c r="E2695" s="206"/>
      <c r="F2695" s="206" t="s">
        <v>5483</v>
      </c>
      <c r="G2695" s="208" t="s">
        <v>1930</v>
      </c>
      <c r="H2695" s="313"/>
      <c r="I2695" s="209">
        <v>168000</v>
      </c>
      <c r="J2695" s="444">
        <f t="shared" si="44"/>
        <v>12592325</v>
      </c>
      <c r="K2695" s="212" t="s">
        <v>3267</v>
      </c>
      <c r="L2695" s="287"/>
    </row>
    <row r="2696" spans="2:12" s="511" customFormat="1" hidden="1" x14ac:dyDescent="0.25">
      <c r="B2696" s="266">
        <v>989</v>
      </c>
      <c r="C2696" s="207">
        <v>44287</v>
      </c>
      <c r="D2696" s="206" t="s">
        <v>5461</v>
      </c>
      <c r="E2696" s="206"/>
      <c r="F2696" s="206"/>
      <c r="G2696" s="208" t="s">
        <v>532</v>
      </c>
      <c r="H2696" s="313">
        <v>2500000</v>
      </c>
      <c r="I2696" s="209"/>
      <c r="J2696" s="444">
        <f t="shared" si="44"/>
        <v>15092325</v>
      </c>
      <c r="K2696" s="212" t="s">
        <v>5495</v>
      </c>
      <c r="L2696" s="287"/>
    </row>
    <row r="2697" spans="2:12" s="511" customFormat="1" hidden="1" x14ac:dyDescent="0.25">
      <c r="B2697" s="266">
        <v>990</v>
      </c>
      <c r="C2697" s="207">
        <v>44287</v>
      </c>
      <c r="D2697" s="206" t="s">
        <v>5462</v>
      </c>
      <c r="E2697" s="206"/>
      <c r="F2697" s="206" t="s">
        <v>5484</v>
      </c>
      <c r="G2697" s="208" t="s">
        <v>532</v>
      </c>
      <c r="H2697" s="313"/>
      <c r="I2697" s="209">
        <v>1644815</v>
      </c>
      <c r="J2697" s="444">
        <f t="shared" si="44"/>
        <v>13447510</v>
      </c>
      <c r="K2697" s="212" t="s">
        <v>3267</v>
      </c>
      <c r="L2697" s="287"/>
    </row>
    <row r="2698" spans="2:12" s="511" customFormat="1" hidden="1" x14ac:dyDescent="0.25">
      <c r="B2698" s="266">
        <v>991</v>
      </c>
      <c r="C2698" s="207">
        <v>44287</v>
      </c>
      <c r="D2698" s="206" t="s">
        <v>5463</v>
      </c>
      <c r="E2698" s="206"/>
      <c r="F2698" s="206" t="s">
        <v>5485</v>
      </c>
      <c r="G2698" s="208" t="s">
        <v>532</v>
      </c>
      <c r="H2698" s="313"/>
      <c r="I2698" s="209">
        <v>443940</v>
      </c>
      <c r="J2698" s="444">
        <f t="shared" si="44"/>
        <v>13003570</v>
      </c>
      <c r="K2698" s="212" t="s">
        <v>3267</v>
      </c>
      <c r="L2698" s="562"/>
    </row>
    <row r="2699" spans="2:12" s="511" customFormat="1" hidden="1" x14ac:dyDescent="0.25">
      <c r="B2699" s="266">
        <v>992</v>
      </c>
      <c r="C2699" s="207">
        <v>44287</v>
      </c>
      <c r="D2699" s="206" t="s">
        <v>5464</v>
      </c>
      <c r="E2699" s="206"/>
      <c r="F2699" s="206" t="s">
        <v>5486</v>
      </c>
      <c r="G2699" s="208" t="s">
        <v>532</v>
      </c>
      <c r="H2699" s="313"/>
      <c r="I2699" s="209">
        <v>1204090</v>
      </c>
      <c r="J2699" s="444">
        <f t="shared" si="44"/>
        <v>11799480</v>
      </c>
      <c r="K2699" s="212" t="s">
        <v>3267</v>
      </c>
      <c r="L2699" s="287"/>
    </row>
    <row r="2700" spans="2:12" s="511" customFormat="1" hidden="1" x14ac:dyDescent="0.25">
      <c r="B2700" s="266">
        <v>993</v>
      </c>
      <c r="C2700" s="207">
        <v>44287</v>
      </c>
      <c r="D2700" s="206" t="s">
        <v>5470</v>
      </c>
      <c r="E2700" s="206" t="s">
        <v>5474</v>
      </c>
      <c r="F2700" s="206"/>
      <c r="G2700" s="208" t="s">
        <v>1964</v>
      </c>
      <c r="H2700" s="313"/>
      <c r="I2700" s="475">
        <v>1350000</v>
      </c>
      <c r="J2700" s="444">
        <f t="shared" si="44"/>
        <v>10449480</v>
      </c>
      <c r="K2700" s="212" t="s">
        <v>5623</v>
      </c>
      <c r="L2700" s="287"/>
    </row>
    <row r="2701" spans="2:12" s="511" customFormat="1" hidden="1" x14ac:dyDescent="0.25">
      <c r="B2701" s="266">
        <v>994</v>
      </c>
      <c r="C2701" s="207">
        <v>44288</v>
      </c>
      <c r="D2701" s="206" t="s">
        <v>5465</v>
      </c>
      <c r="E2701" s="206"/>
      <c r="F2701" s="206" t="s">
        <v>5487</v>
      </c>
      <c r="G2701" s="208" t="s">
        <v>4218</v>
      </c>
      <c r="H2701" s="313"/>
      <c r="I2701" s="209">
        <v>600000</v>
      </c>
      <c r="J2701" s="444">
        <f t="shared" si="44"/>
        <v>9849480</v>
      </c>
      <c r="K2701" s="212" t="s">
        <v>3267</v>
      </c>
      <c r="L2701" s="287"/>
    </row>
    <row r="2702" spans="2:12" s="511" customFormat="1" hidden="1" x14ac:dyDescent="0.25">
      <c r="B2702" s="266">
        <v>995</v>
      </c>
      <c r="C2702" s="207">
        <v>44289</v>
      </c>
      <c r="D2702" s="206" t="s">
        <v>5466</v>
      </c>
      <c r="E2702" s="206"/>
      <c r="F2702" s="206" t="s">
        <v>5488</v>
      </c>
      <c r="G2702" s="208" t="s">
        <v>1885</v>
      </c>
      <c r="H2702" s="313"/>
      <c r="I2702" s="209">
        <v>90700</v>
      </c>
      <c r="J2702" s="444">
        <f t="shared" si="44"/>
        <v>9758780</v>
      </c>
      <c r="K2702" s="212" t="s">
        <v>3267</v>
      </c>
      <c r="L2702" s="287"/>
    </row>
    <row r="2703" spans="2:12" s="511" customFormat="1" hidden="1" x14ac:dyDescent="0.25">
      <c r="B2703" s="266">
        <v>996</v>
      </c>
      <c r="C2703" s="207">
        <v>44289</v>
      </c>
      <c r="D2703" s="206" t="s">
        <v>5467</v>
      </c>
      <c r="E2703" s="206"/>
      <c r="F2703" s="206" t="s">
        <v>5489</v>
      </c>
      <c r="G2703" s="208" t="s">
        <v>1885</v>
      </c>
      <c r="H2703" s="313"/>
      <c r="I2703" s="209">
        <v>53600</v>
      </c>
      <c r="J2703" s="444">
        <f t="shared" si="44"/>
        <v>9705180</v>
      </c>
      <c r="K2703" s="212" t="s">
        <v>3267</v>
      </c>
      <c r="L2703" s="287"/>
    </row>
    <row r="2704" spans="2:12" s="511" customFormat="1" hidden="1" x14ac:dyDescent="0.25">
      <c r="B2704" s="266">
        <v>997</v>
      </c>
      <c r="C2704" s="207">
        <v>44289</v>
      </c>
      <c r="D2704" s="206" t="s">
        <v>5468</v>
      </c>
      <c r="E2704" s="206"/>
      <c r="F2704" s="206" t="s">
        <v>5490</v>
      </c>
      <c r="G2704" s="208" t="s">
        <v>1885</v>
      </c>
      <c r="H2704" s="313"/>
      <c r="I2704" s="209">
        <v>71500</v>
      </c>
      <c r="J2704" s="444">
        <f t="shared" si="44"/>
        <v>9633680</v>
      </c>
      <c r="K2704" s="212" t="s">
        <v>3267</v>
      </c>
      <c r="L2704" s="287"/>
    </row>
    <row r="2705" spans="1:242" hidden="1" x14ac:dyDescent="0.25">
      <c r="B2705" s="266">
        <v>998</v>
      </c>
      <c r="C2705" s="207">
        <v>44289</v>
      </c>
      <c r="D2705" s="206" t="s">
        <v>5469</v>
      </c>
      <c r="E2705" s="206"/>
      <c r="F2705" s="206" t="s">
        <v>5491</v>
      </c>
      <c r="G2705" s="208" t="s">
        <v>1885</v>
      </c>
      <c r="H2705" s="313"/>
      <c r="I2705" s="209">
        <v>49600</v>
      </c>
      <c r="J2705" s="444">
        <f t="shared" si="44"/>
        <v>9584080</v>
      </c>
      <c r="K2705" s="212" t="s">
        <v>3267</v>
      </c>
    </row>
    <row r="2706" spans="1:242" hidden="1" x14ac:dyDescent="0.25">
      <c r="B2706" s="266">
        <v>999</v>
      </c>
      <c r="C2706" s="207">
        <v>44289</v>
      </c>
      <c r="D2706" s="206" t="s">
        <v>5471</v>
      </c>
      <c r="E2706" s="206" t="s">
        <v>5475</v>
      </c>
      <c r="F2706" s="206"/>
      <c r="G2706" s="208" t="s">
        <v>561</v>
      </c>
      <c r="H2706" s="313"/>
      <c r="I2706" s="475">
        <v>920000</v>
      </c>
      <c r="J2706" s="444">
        <f t="shared" si="44"/>
        <v>8664080</v>
      </c>
      <c r="K2706" s="212" t="s">
        <v>5518</v>
      </c>
    </row>
    <row r="2707" spans="1:242" s="566" customFormat="1" hidden="1" x14ac:dyDescent="0.25">
      <c r="A2707" s="488"/>
      <c r="B2707" s="491">
        <v>1000</v>
      </c>
      <c r="C2707" s="428">
        <v>44291</v>
      </c>
      <c r="D2707" s="429" t="s">
        <v>5496</v>
      </c>
      <c r="E2707" s="429"/>
      <c r="F2707" s="429"/>
      <c r="G2707" s="430"/>
      <c r="H2707" s="577">
        <v>8600920</v>
      </c>
      <c r="I2707" s="581"/>
      <c r="J2707" s="444">
        <f t="shared" si="44"/>
        <v>17265000</v>
      </c>
      <c r="K2707" s="446" t="s">
        <v>3695</v>
      </c>
      <c r="L2707" s="530"/>
      <c r="M2707" s="488"/>
      <c r="N2707" s="530"/>
      <c r="O2707" s="530"/>
      <c r="P2707" s="530"/>
      <c r="Q2707" s="530"/>
      <c r="R2707" s="530"/>
      <c r="S2707" s="530"/>
      <c r="T2707" s="530"/>
      <c r="U2707" s="530"/>
      <c r="V2707" s="530"/>
      <c r="W2707" s="530"/>
      <c r="X2707" s="530"/>
      <c r="Y2707" s="530"/>
      <c r="Z2707" s="530"/>
      <c r="AA2707" s="530"/>
      <c r="AB2707" s="530"/>
      <c r="AC2707" s="530"/>
      <c r="AD2707" s="530"/>
      <c r="AE2707" s="530"/>
      <c r="AF2707" s="530"/>
      <c r="AG2707" s="530"/>
      <c r="AH2707" s="530"/>
      <c r="AI2707" s="530"/>
      <c r="AJ2707" s="488"/>
      <c r="AK2707" s="488"/>
      <c r="AL2707" s="488"/>
      <c r="AM2707" s="488"/>
      <c r="AN2707" s="488"/>
      <c r="AO2707" s="488"/>
      <c r="AP2707" s="488"/>
      <c r="AQ2707" s="488"/>
      <c r="AR2707" s="488"/>
      <c r="AS2707" s="488"/>
      <c r="AT2707" s="488"/>
      <c r="AU2707" s="488"/>
      <c r="AV2707" s="488"/>
      <c r="AW2707" s="488"/>
      <c r="AX2707" s="488"/>
      <c r="AY2707" s="488"/>
      <c r="AZ2707" s="488"/>
      <c r="BA2707" s="488"/>
      <c r="BB2707" s="488"/>
      <c r="BC2707" s="488"/>
      <c r="BD2707" s="488"/>
      <c r="BE2707" s="488"/>
      <c r="BF2707" s="488"/>
      <c r="BG2707" s="488"/>
      <c r="BH2707" s="488"/>
      <c r="BI2707" s="488"/>
      <c r="BJ2707" s="488"/>
      <c r="BK2707" s="488"/>
      <c r="BL2707" s="488"/>
      <c r="BM2707" s="488"/>
      <c r="BN2707" s="488"/>
      <c r="BO2707" s="488"/>
      <c r="BP2707" s="488"/>
      <c r="BQ2707" s="488"/>
      <c r="BR2707" s="488"/>
      <c r="BS2707" s="488"/>
      <c r="BT2707" s="488"/>
      <c r="BU2707" s="488"/>
      <c r="BV2707" s="488"/>
      <c r="BW2707" s="488"/>
      <c r="BX2707" s="488"/>
      <c r="BY2707" s="488"/>
      <c r="BZ2707" s="488"/>
      <c r="CA2707" s="488"/>
      <c r="CB2707" s="488"/>
      <c r="CC2707" s="488"/>
      <c r="CD2707" s="488"/>
      <c r="CE2707" s="488"/>
      <c r="CF2707" s="488"/>
      <c r="CG2707" s="488"/>
      <c r="CH2707" s="488"/>
      <c r="CI2707" s="488"/>
      <c r="CJ2707" s="488"/>
      <c r="CK2707" s="488"/>
      <c r="CL2707" s="488"/>
      <c r="CM2707" s="488"/>
      <c r="CN2707" s="488"/>
      <c r="CO2707" s="488"/>
      <c r="CP2707" s="488"/>
      <c r="CQ2707" s="488"/>
      <c r="CR2707" s="488"/>
      <c r="CS2707" s="488"/>
      <c r="CT2707" s="488"/>
      <c r="CU2707" s="488"/>
      <c r="CV2707" s="488"/>
      <c r="CW2707" s="488"/>
      <c r="CX2707" s="488"/>
      <c r="CY2707" s="488"/>
      <c r="CZ2707" s="488"/>
      <c r="DA2707" s="488"/>
      <c r="DB2707" s="488"/>
      <c r="DC2707" s="488"/>
      <c r="DD2707" s="488"/>
      <c r="DE2707" s="488"/>
      <c r="DF2707" s="488"/>
      <c r="DG2707" s="488"/>
      <c r="DH2707" s="488"/>
      <c r="DI2707" s="488"/>
      <c r="DJ2707" s="488"/>
      <c r="DK2707" s="488"/>
      <c r="DL2707" s="488"/>
      <c r="DM2707" s="488"/>
      <c r="DN2707" s="488"/>
      <c r="DO2707" s="488"/>
      <c r="DP2707" s="488"/>
      <c r="DQ2707" s="488"/>
      <c r="DR2707" s="488"/>
      <c r="DS2707" s="488"/>
      <c r="DT2707" s="488"/>
      <c r="DU2707" s="488"/>
      <c r="DV2707" s="488"/>
      <c r="DW2707" s="488"/>
      <c r="DX2707" s="488"/>
      <c r="DY2707" s="488"/>
      <c r="DZ2707" s="488"/>
      <c r="EA2707" s="488"/>
      <c r="EB2707" s="488"/>
      <c r="EC2707" s="488"/>
      <c r="ED2707" s="488"/>
      <c r="EE2707" s="488"/>
      <c r="EF2707" s="488"/>
      <c r="EG2707" s="488"/>
      <c r="EH2707" s="488"/>
      <c r="EI2707" s="488"/>
      <c r="EJ2707" s="488"/>
      <c r="EK2707" s="488"/>
      <c r="EL2707" s="488"/>
      <c r="EM2707" s="488"/>
      <c r="EN2707" s="488"/>
      <c r="EO2707" s="488"/>
      <c r="EP2707" s="488"/>
      <c r="EQ2707" s="488"/>
      <c r="ER2707" s="488"/>
      <c r="ES2707" s="488"/>
      <c r="ET2707" s="488"/>
      <c r="EU2707" s="488"/>
      <c r="EV2707" s="488"/>
      <c r="EW2707" s="488"/>
      <c r="EX2707" s="488"/>
      <c r="EY2707" s="488"/>
      <c r="EZ2707" s="488"/>
      <c r="FA2707" s="488"/>
      <c r="FB2707" s="488"/>
      <c r="FC2707" s="488"/>
      <c r="FD2707" s="488"/>
      <c r="FE2707" s="488"/>
      <c r="FF2707" s="488"/>
      <c r="FG2707" s="488"/>
      <c r="FH2707" s="488"/>
      <c r="FI2707" s="488"/>
      <c r="FJ2707" s="488"/>
      <c r="FK2707" s="488"/>
      <c r="FL2707" s="488"/>
      <c r="FM2707" s="488"/>
      <c r="FN2707" s="488"/>
      <c r="FO2707" s="488"/>
      <c r="FP2707" s="488"/>
      <c r="FQ2707" s="488"/>
      <c r="FR2707" s="488"/>
      <c r="FS2707" s="488"/>
      <c r="FT2707" s="488"/>
      <c r="FU2707" s="488"/>
      <c r="FV2707" s="488"/>
      <c r="FW2707" s="488"/>
      <c r="FX2707" s="488"/>
      <c r="FY2707" s="488"/>
      <c r="FZ2707" s="488"/>
      <c r="GA2707" s="488"/>
      <c r="GB2707" s="488"/>
      <c r="GC2707" s="488"/>
      <c r="GD2707" s="488"/>
      <c r="GE2707" s="488"/>
      <c r="GF2707" s="488"/>
      <c r="GG2707" s="488"/>
      <c r="GH2707" s="488"/>
      <c r="GI2707" s="488"/>
      <c r="GJ2707" s="488"/>
      <c r="GK2707" s="488"/>
      <c r="GL2707" s="488"/>
      <c r="GM2707" s="488"/>
      <c r="GN2707" s="488"/>
      <c r="GO2707" s="488"/>
      <c r="GP2707" s="488"/>
      <c r="GQ2707" s="488"/>
      <c r="GR2707" s="488"/>
      <c r="GS2707" s="488"/>
      <c r="GT2707" s="488"/>
      <c r="GU2707" s="488"/>
      <c r="GV2707" s="488"/>
      <c r="GW2707" s="488"/>
      <c r="GX2707" s="488"/>
      <c r="GY2707" s="488"/>
      <c r="GZ2707" s="488"/>
      <c r="HA2707" s="488"/>
      <c r="HB2707" s="488"/>
      <c r="HC2707" s="488"/>
      <c r="HD2707" s="488"/>
      <c r="HE2707" s="488"/>
      <c r="HF2707" s="488"/>
      <c r="HG2707" s="488"/>
      <c r="HH2707" s="488"/>
      <c r="HI2707" s="488"/>
      <c r="HJ2707" s="488"/>
      <c r="HK2707" s="488"/>
      <c r="HL2707" s="488"/>
      <c r="HM2707" s="488"/>
      <c r="HN2707" s="488"/>
      <c r="HO2707" s="488"/>
      <c r="HP2707" s="488"/>
      <c r="HQ2707" s="488"/>
      <c r="HR2707" s="488"/>
      <c r="HS2707" s="488"/>
      <c r="HT2707" s="488"/>
      <c r="HU2707" s="488"/>
      <c r="HV2707" s="488"/>
      <c r="HW2707" s="488"/>
      <c r="HX2707" s="488"/>
      <c r="HY2707" s="488"/>
      <c r="HZ2707" s="488"/>
      <c r="IA2707" s="488"/>
      <c r="IB2707" s="488"/>
      <c r="IC2707" s="488"/>
      <c r="ID2707" s="488"/>
      <c r="IE2707" s="488"/>
      <c r="IF2707" s="488"/>
      <c r="IG2707" s="488"/>
      <c r="IH2707" s="488"/>
    </row>
    <row r="2708" spans="1:242" hidden="1" x14ac:dyDescent="0.25">
      <c r="B2708" s="266">
        <v>1001</v>
      </c>
      <c r="C2708" s="207">
        <v>44291</v>
      </c>
      <c r="D2708" s="206" t="s">
        <v>5497</v>
      </c>
      <c r="E2708" s="206"/>
      <c r="F2708" s="206" t="s">
        <v>5551</v>
      </c>
      <c r="G2708" s="208" t="s">
        <v>343</v>
      </c>
      <c r="H2708" s="313"/>
      <c r="I2708" s="209">
        <v>530000</v>
      </c>
      <c r="J2708" s="444">
        <f t="shared" si="44"/>
        <v>16735000</v>
      </c>
      <c r="K2708" s="212" t="s">
        <v>3267</v>
      </c>
    </row>
    <row r="2709" spans="1:242" hidden="1" x14ac:dyDescent="0.25">
      <c r="B2709" s="266">
        <v>1002</v>
      </c>
      <c r="C2709" s="207">
        <v>44291</v>
      </c>
      <c r="D2709" s="206" t="s">
        <v>5536</v>
      </c>
      <c r="E2709" s="206" t="s">
        <v>5541</v>
      </c>
      <c r="F2709" s="206"/>
      <c r="G2709" s="208" t="s">
        <v>3204</v>
      </c>
      <c r="H2709" s="313"/>
      <c r="I2709" s="475">
        <v>530000</v>
      </c>
      <c r="J2709" s="444">
        <f t="shared" si="44"/>
        <v>16205000</v>
      </c>
      <c r="K2709" s="212" t="s">
        <v>5580</v>
      </c>
    </row>
    <row r="2710" spans="1:242" hidden="1" x14ac:dyDescent="0.25">
      <c r="B2710" s="266">
        <v>1003</v>
      </c>
      <c r="C2710" s="207">
        <v>44291</v>
      </c>
      <c r="D2710" s="206" t="s">
        <v>5498</v>
      </c>
      <c r="E2710" s="206"/>
      <c r="F2710" s="206" t="s">
        <v>5552</v>
      </c>
      <c r="G2710" s="208" t="s">
        <v>2882</v>
      </c>
      <c r="H2710" s="313"/>
      <c r="I2710" s="209">
        <v>2024007</v>
      </c>
      <c r="J2710" s="444">
        <f t="shared" si="44"/>
        <v>14180993</v>
      </c>
      <c r="K2710" s="212" t="s">
        <v>3267</v>
      </c>
    </row>
    <row r="2711" spans="1:242" hidden="1" x14ac:dyDescent="0.25">
      <c r="B2711" s="266">
        <v>1004</v>
      </c>
      <c r="C2711" s="207">
        <v>44291</v>
      </c>
      <c r="D2711" s="206" t="s">
        <v>5499</v>
      </c>
      <c r="E2711" s="206"/>
      <c r="F2711" s="206" t="s">
        <v>5553</v>
      </c>
      <c r="G2711" s="208" t="s">
        <v>1964</v>
      </c>
      <c r="H2711" s="313"/>
      <c r="I2711" s="209">
        <v>2772784</v>
      </c>
      <c r="J2711" s="444">
        <f t="shared" si="44"/>
        <v>11408209</v>
      </c>
      <c r="K2711" s="441" t="s">
        <v>3267</v>
      </c>
    </row>
    <row r="2712" spans="1:242" hidden="1" x14ac:dyDescent="0.25">
      <c r="B2712" s="266">
        <v>1005</v>
      </c>
      <c r="C2712" s="207">
        <v>44291</v>
      </c>
      <c r="D2712" s="206" t="s">
        <v>5500</v>
      </c>
      <c r="E2712" s="206"/>
      <c r="F2712" s="206" t="s">
        <v>5554</v>
      </c>
      <c r="G2712" s="208" t="s">
        <v>135</v>
      </c>
      <c r="H2712" s="313"/>
      <c r="I2712" s="209">
        <v>300000</v>
      </c>
      <c r="J2712" s="444">
        <f t="shared" si="44"/>
        <v>11108209</v>
      </c>
      <c r="K2712" s="441" t="s">
        <v>3267</v>
      </c>
    </row>
    <row r="2713" spans="1:242" hidden="1" x14ac:dyDescent="0.25">
      <c r="B2713" s="266">
        <v>1006</v>
      </c>
      <c r="C2713" s="207">
        <v>44291</v>
      </c>
      <c r="D2713" s="206" t="s">
        <v>5537</v>
      </c>
      <c r="E2713" s="206" t="s">
        <v>5542</v>
      </c>
      <c r="F2713" s="206"/>
      <c r="G2713" s="208" t="s">
        <v>787</v>
      </c>
      <c r="H2713" s="313"/>
      <c r="I2713" s="475">
        <v>2600000</v>
      </c>
      <c r="J2713" s="444">
        <f t="shared" si="44"/>
        <v>8508209</v>
      </c>
      <c r="K2713" s="441" t="s">
        <v>5587</v>
      </c>
    </row>
    <row r="2714" spans="1:242" hidden="1" x14ac:dyDescent="0.25">
      <c r="B2714" s="266">
        <v>1007</v>
      </c>
      <c r="C2714" s="207">
        <v>44292</v>
      </c>
      <c r="D2714" s="206" t="s">
        <v>5501</v>
      </c>
      <c r="E2714" s="206"/>
      <c r="F2714" s="206" t="s">
        <v>5555</v>
      </c>
      <c r="G2714" s="208" t="s">
        <v>5069</v>
      </c>
      <c r="H2714" s="313"/>
      <c r="I2714" s="209">
        <v>600000</v>
      </c>
      <c r="J2714" s="444">
        <f t="shared" si="44"/>
        <v>7908209</v>
      </c>
      <c r="K2714" s="441" t="s">
        <v>3267</v>
      </c>
    </row>
    <row r="2715" spans="1:242" hidden="1" x14ac:dyDescent="0.25">
      <c r="B2715" s="266">
        <v>1008</v>
      </c>
      <c r="C2715" s="207">
        <v>44292</v>
      </c>
      <c r="D2715" s="206" t="s">
        <v>5503</v>
      </c>
      <c r="E2715" s="206"/>
      <c r="F2715" s="206"/>
      <c r="G2715" s="208" t="s">
        <v>2320</v>
      </c>
      <c r="H2715" s="313">
        <v>1200000</v>
      </c>
      <c r="I2715" s="209"/>
      <c r="J2715" s="444">
        <f t="shared" si="44"/>
        <v>9108209</v>
      </c>
      <c r="K2715" s="441" t="s">
        <v>5504</v>
      </c>
    </row>
    <row r="2716" spans="1:242" hidden="1" x14ac:dyDescent="0.25">
      <c r="B2716" s="266">
        <v>1009</v>
      </c>
      <c r="C2716" s="207">
        <v>44292</v>
      </c>
      <c r="D2716" s="206" t="s">
        <v>5505</v>
      </c>
      <c r="E2716" s="206"/>
      <c r="F2716" s="206" t="s">
        <v>5556</v>
      </c>
      <c r="G2716" s="208" t="s">
        <v>2320</v>
      </c>
      <c r="H2716" s="313"/>
      <c r="I2716" s="209">
        <v>847326</v>
      </c>
      <c r="J2716" s="444">
        <f t="shared" si="44"/>
        <v>8260883</v>
      </c>
      <c r="K2716" s="441" t="s">
        <v>3267</v>
      </c>
    </row>
    <row r="2717" spans="1:242" hidden="1" x14ac:dyDescent="0.25">
      <c r="B2717" s="266">
        <v>1010</v>
      </c>
      <c r="C2717" s="207">
        <v>44292</v>
      </c>
      <c r="D2717" s="206" t="s">
        <v>5506</v>
      </c>
      <c r="E2717" s="206"/>
      <c r="F2717" s="206" t="s">
        <v>5557</v>
      </c>
      <c r="G2717" s="208" t="s">
        <v>2320</v>
      </c>
      <c r="H2717" s="313"/>
      <c r="I2717" s="209">
        <v>1127069</v>
      </c>
      <c r="J2717" s="444">
        <f t="shared" si="44"/>
        <v>7133814</v>
      </c>
      <c r="K2717" s="441" t="s">
        <v>3267</v>
      </c>
    </row>
    <row r="2718" spans="1:242" hidden="1" x14ac:dyDescent="0.25">
      <c r="B2718" s="266">
        <v>1011</v>
      </c>
      <c r="C2718" s="207">
        <v>44292</v>
      </c>
      <c r="D2718" s="206" t="s">
        <v>5509</v>
      </c>
      <c r="E2718" s="206" t="s">
        <v>5543</v>
      </c>
      <c r="F2718" s="206"/>
      <c r="G2718" s="208" t="s">
        <v>2875</v>
      </c>
      <c r="H2718" s="313"/>
      <c r="I2718" s="209">
        <v>200000</v>
      </c>
      <c r="J2718" s="444">
        <f t="shared" si="44"/>
        <v>6933814</v>
      </c>
      <c r="K2718" s="441" t="s">
        <v>5510</v>
      </c>
    </row>
    <row r="2719" spans="1:242" hidden="1" x14ac:dyDescent="0.25">
      <c r="B2719" s="266">
        <v>1012</v>
      </c>
      <c r="C2719" s="207">
        <v>44292</v>
      </c>
      <c r="D2719" s="206" t="s">
        <v>5538</v>
      </c>
      <c r="E2719" s="206" t="s">
        <v>5544</v>
      </c>
      <c r="F2719" s="206"/>
      <c r="G2719" s="208" t="s">
        <v>2875</v>
      </c>
      <c r="H2719" s="313"/>
      <c r="I2719" s="585">
        <v>1430000</v>
      </c>
      <c r="J2719" s="444">
        <f t="shared" si="44"/>
        <v>5503814</v>
      </c>
      <c r="K2719" s="441" t="s">
        <v>5692</v>
      </c>
    </row>
    <row r="2720" spans="1:242" hidden="1" x14ac:dyDescent="0.25">
      <c r="B2720" s="266">
        <v>1013</v>
      </c>
      <c r="C2720" s="207">
        <v>44293</v>
      </c>
      <c r="D2720" s="206" t="s">
        <v>5104</v>
      </c>
      <c r="E2720" s="206" t="s">
        <v>5545</v>
      </c>
      <c r="F2720" s="206"/>
      <c r="G2720" s="208" t="s">
        <v>1930</v>
      </c>
      <c r="H2720" s="313"/>
      <c r="I2720" s="209">
        <v>500000</v>
      </c>
      <c r="J2720" s="444">
        <f t="shared" si="44"/>
        <v>5003814</v>
      </c>
      <c r="K2720" s="441" t="s">
        <v>5511</v>
      </c>
    </row>
    <row r="2721" spans="2:11" s="511" customFormat="1" hidden="1" x14ac:dyDescent="0.25">
      <c r="B2721" s="266">
        <v>1014</v>
      </c>
      <c r="C2721" s="207">
        <v>44293</v>
      </c>
      <c r="D2721" s="206" t="s">
        <v>5572</v>
      </c>
      <c r="E2721" s="206"/>
      <c r="F2721" s="206"/>
      <c r="G2721" s="208" t="s">
        <v>1930</v>
      </c>
      <c r="H2721" s="313">
        <v>500000</v>
      </c>
      <c r="I2721" s="209"/>
      <c r="J2721" s="444">
        <f t="shared" si="44"/>
        <v>5503814</v>
      </c>
      <c r="K2721" s="441" t="s">
        <v>5514</v>
      </c>
    </row>
    <row r="2722" spans="2:11" s="511" customFormat="1" hidden="1" x14ac:dyDescent="0.25">
      <c r="B2722" s="266">
        <v>1015</v>
      </c>
      <c r="C2722" s="207">
        <v>44293</v>
      </c>
      <c r="D2722" s="206" t="s">
        <v>5106</v>
      </c>
      <c r="E2722" s="206"/>
      <c r="F2722" s="206" t="s">
        <v>5558</v>
      </c>
      <c r="G2722" s="208" t="s">
        <v>1930</v>
      </c>
      <c r="H2722" s="313"/>
      <c r="I2722" s="209">
        <v>500000</v>
      </c>
      <c r="J2722" s="444">
        <f t="shared" si="44"/>
        <v>5003814</v>
      </c>
      <c r="K2722" s="441" t="s">
        <v>3267</v>
      </c>
    </row>
    <row r="2723" spans="2:11" s="511" customFormat="1" hidden="1" x14ac:dyDescent="0.25">
      <c r="B2723" s="266">
        <v>1016</v>
      </c>
      <c r="C2723" s="207">
        <v>44293</v>
      </c>
      <c r="D2723" s="206" t="s">
        <v>4573</v>
      </c>
      <c r="E2723" s="206" t="s">
        <v>5546</v>
      </c>
      <c r="F2723" s="206"/>
      <c r="G2723" s="208" t="s">
        <v>681</v>
      </c>
      <c r="H2723" s="313"/>
      <c r="I2723" s="475">
        <v>256000</v>
      </c>
      <c r="J2723" s="444">
        <f t="shared" si="44"/>
        <v>4747814</v>
      </c>
      <c r="K2723" s="441" t="s">
        <v>5581</v>
      </c>
    </row>
    <row r="2724" spans="2:11" s="511" customFormat="1" hidden="1" x14ac:dyDescent="0.25">
      <c r="B2724" s="266">
        <v>1017</v>
      </c>
      <c r="C2724" s="207">
        <v>44294</v>
      </c>
      <c r="D2724" s="206" t="s">
        <v>5507</v>
      </c>
      <c r="E2724" s="206"/>
      <c r="F2724" s="206" t="s">
        <v>5559</v>
      </c>
      <c r="G2724" s="208" t="s">
        <v>1885</v>
      </c>
      <c r="H2724" s="313"/>
      <c r="I2724" s="209">
        <v>102100</v>
      </c>
      <c r="J2724" s="444">
        <f t="shared" si="44"/>
        <v>4645714</v>
      </c>
      <c r="K2724" s="441" t="s">
        <v>3267</v>
      </c>
    </row>
    <row r="2725" spans="2:11" s="511" customFormat="1" hidden="1" x14ac:dyDescent="0.25">
      <c r="B2725" s="266">
        <v>1018</v>
      </c>
      <c r="C2725" s="207">
        <v>44294</v>
      </c>
      <c r="D2725" s="206" t="s">
        <v>5508</v>
      </c>
      <c r="E2725" s="206"/>
      <c r="F2725" s="206" t="s">
        <v>5560</v>
      </c>
      <c r="G2725" s="208" t="s">
        <v>1885</v>
      </c>
      <c r="H2725" s="313"/>
      <c r="I2725" s="209">
        <v>54500</v>
      </c>
      <c r="J2725" s="444">
        <f t="shared" si="44"/>
        <v>4591214</v>
      </c>
      <c r="K2725" s="441" t="s">
        <v>3267</v>
      </c>
    </row>
    <row r="2726" spans="2:11" s="511" customFormat="1" hidden="1" x14ac:dyDescent="0.25">
      <c r="B2726" s="266">
        <v>1019</v>
      </c>
      <c r="C2726" s="207">
        <v>44294</v>
      </c>
      <c r="D2726" s="206" t="s">
        <v>5522</v>
      </c>
      <c r="E2726" s="206" t="s">
        <v>5547</v>
      </c>
      <c r="F2726" s="206"/>
      <c r="G2726" s="208" t="s">
        <v>561</v>
      </c>
      <c r="H2726" s="313"/>
      <c r="I2726" s="209">
        <v>870000</v>
      </c>
      <c r="J2726" s="444">
        <f t="shared" ref="J2726:J2791" si="45">J2725+H2726-I2726</f>
        <v>3721214</v>
      </c>
      <c r="K2726" s="441" t="s">
        <v>5523</v>
      </c>
    </row>
    <row r="2727" spans="2:11" s="511" customFormat="1" hidden="1" x14ac:dyDescent="0.25">
      <c r="B2727" s="266">
        <v>1020</v>
      </c>
      <c r="C2727" s="207">
        <v>44294</v>
      </c>
      <c r="D2727" s="206" t="s">
        <v>5573</v>
      </c>
      <c r="E2727" s="206"/>
      <c r="F2727" s="206"/>
      <c r="G2727" s="208" t="s">
        <v>2875</v>
      </c>
      <c r="H2727" s="313">
        <v>200000</v>
      </c>
      <c r="I2727" s="209"/>
      <c r="J2727" s="444">
        <f t="shared" si="45"/>
        <v>3921214</v>
      </c>
      <c r="K2727" s="441" t="s">
        <v>5513</v>
      </c>
    </row>
    <row r="2728" spans="2:11" s="511" customFormat="1" hidden="1" x14ac:dyDescent="0.25">
      <c r="B2728" s="266">
        <v>1021</v>
      </c>
      <c r="C2728" s="207">
        <v>44294</v>
      </c>
      <c r="D2728" s="206" t="s">
        <v>5512</v>
      </c>
      <c r="E2728" s="206"/>
      <c r="F2728" s="206" t="s">
        <v>5561</v>
      </c>
      <c r="G2728" s="208" t="s">
        <v>2875</v>
      </c>
      <c r="H2728" s="313"/>
      <c r="I2728" s="209">
        <v>200000</v>
      </c>
      <c r="J2728" s="444">
        <f t="shared" si="45"/>
        <v>3721214</v>
      </c>
      <c r="K2728" s="441" t="s">
        <v>3267</v>
      </c>
    </row>
    <row r="2729" spans="2:11" s="511" customFormat="1" hidden="1" x14ac:dyDescent="0.25">
      <c r="B2729" s="266">
        <v>1022</v>
      </c>
      <c r="C2729" s="207">
        <v>44294</v>
      </c>
      <c r="D2729" s="206" t="s">
        <v>5515</v>
      </c>
      <c r="E2729" s="206"/>
      <c r="F2729" s="206"/>
      <c r="G2729" s="208" t="s">
        <v>561</v>
      </c>
      <c r="H2729" s="313">
        <v>2065000</v>
      </c>
      <c r="I2729" s="209"/>
      <c r="J2729" s="444">
        <f t="shared" si="45"/>
        <v>5786214</v>
      </c>
      <c r="K2729" s="441" t="s">
        <v>5431</v>
      </c>
    </row>
    <row r="2730" spans="2:11" s="511" customFormat="1" hidden="1" x14ac:dyDescent="0.25">
      <c r="B2730" s="266">
        <v>1023</v>
      </c>
      <c r="C2730" s="207">
        <v>44294</v>
      </c>
      <c r="D2730" s="206" t="s">
        <v>5517</v>
      </c>
      <c r="E2730" s="206"/>
      <c r="F2730" s="206" t="s">
        <v>5562</v>
      </c>
      <c r="G2730" s="208" t="s">
        <v>561</v>
      </c>
      <c r="H2730" s="313"/>
      <c r="I2730" s="209">
        <v>2065000</v>
      </c>
      <c r="J2730" s="444">
        <f t="shared" si="45"/>
        <v>3721214</v>
      </c>
      <c r="K2730" s="441" t="s">
        <v>3267</v>
      </c>
    </row>
    <row r="2731" spans="2:11" s="511" customFormat="1" hidden="1" x14ac:dyDescent="0.25">
      <c r="B2731" s="266">
        <v>1024</v>
      </c>
      <c r="C2731" s="207">
        <v>44294</v>
      </c>
      <c r="D2731" s="206" t="s">
        <v>5520</v>
      </c>
      <c r="E2731" s="206"/>
      <c r="F2731" s="206"/>
      <c r="G2731" s="208" t="s">
        <v>561</v>
      </c>
      <c r="H2731" s="313">
        <v>920000</v>
      </c>
      <c r="I2731" s="209"/>
      <c r="J2731" s="444">
        <f t="shared" si="45"/>
        <v>4641214</v>
      </c>
      <c r="K2731" s="441" t="s">
        <v>5519</v>
      </c>
    </row>
    <row r="2732" spans="2:11" s="511" customFormat="1" hidden="1" x14ac:dyDescent="0.25">
      <c r="B2732" s="266">
        <v>1025</v>
      </c>
      <c r="C2732" s="207">
        <v>44294</v>
      </c>
      <c r="D2732" s="206" t="s">
        <v>5521</v>
      </c>
      <c r="E2732" s="206"/>
      <c r="F2732" s="206" t="s">
        <v>5563</v>
      </c>
      <c r="G2732" s="208" t="s">
        <v>561</v>
      </c>
      <c r="H2732" s="313"/>
      <c r="I2732" s="209">
        <v>920000</v>
      </c>
      <c r="J2732" s="444">
        <f t="shared" si="45"/>
        <v>3721214</v>
      </c>
      <c r="K2732" s="441" t="s">
        <v>3267</v>
      </c>
    </row>
    <row r="2733" spans="2:11" s="511" customFormat="1" hidden="1" x14ac:dyDescent="0.25">
      <c r="B2733" s="266">
        <v>1026</v>
      </c>
      <c r="C2733" s="207">
        <v>44294</v>
      </c>
      <c r="D2733" s="206" t="s">
        <v>5574</v>
      </c>
      <c r="E2733" s="206"/>
      <c r="F2733" s="206"/>
      <c r="G2733" s="208" t="s">
        <v>561</v>
      </c>
      <c r="H2733" s="313">
        <v>870000</v>
      </c>
      <c r="I2733" s="209"/>
      <c r="J2733" s="444">
        <f t="shared" si="45"/>
        <v>4591214</v>
      </c>
      <c r="K2733" s="441" t="s">
        <v>5524</v>
      </c>
    </row>
    <row r="2734" spans="2:11" s="511" customFormat="1" hidden="1" x14ac:dyDescent="0.25">
      <c r="B2734" s="266">
        <v>1027</v>
      </c>
      <c r="C2734" s="207">
        <v>44294</v>
      </c>
      <c r="D2734" s="206" t="s">
        <v>5525</v>
      </c>
      <c r="E2734" s="206"/>
      <c r="F2734" s="206" t="s">
        <v>5564</v>
      </c>
      <c r="G2734" s="208" t="s">
        <v>561</v>
      </c>
      <c r="H2734" s="313"/>
      <c r="I2734" s="209">
        <v>870000</v>
      </c>
      <c r="J2734" s="444">
        <f t="shared" si="45"/>
        <v>3721214</v>
      </c>
      <c r="K2734" s="441" t="s">
        <v>3267</v>
      </c>
    </row>
    <row r="2735" spans="2:11" s="511" customFormat="1" hidden="1" x14ac:dyDescent="0.25">
      <c r="B2735" s="266">
        <v>1028</v>
      </c>
      <c r="C2735" s="207">
        <v>44294</v>
      </c>
      <c r="D2735" s="206" t="s">
        <v>5539</v>
      </c>
      <c r="E2735" s="206" t="s">
        <v>5548</v>
      </c>
      <c r="F2735" s="206"/>
      <c r="G2735" s="208" t="s">
        <v>561</v>
      </c>
      <c r="H2735" s="313"/>
      <c r="I2735" s="475">
        <v>465000</v>
      </c>
      <c r="J2735" s="444">
        <f t="shared" si="45"/>
        <v>3256214</v>
      </c>
      <c r="K2735" s="441" t="s">
        <v>5651</v>
      </c>
    </row>
    <row r="2736" spans="2:11" s="511" customFormat="1" hidden="1" x14ac:dyDescent="0.25">
      <c r="B2736" s="266">
        <v>1029</v>
      </c>
      <c r="C2736" s="207">
        <v>44294</v>
      </c>
      <c r="D2736" s="206" t="s">
        <v>5540</v>
      </c>
      <c r="E2736" s="206" t="s">
        <v>5549</v>
      </c>
      <c r="F2736" s="206"/>
      <c r="G2736" s="208" t="s">
        <v>561</v>
      </c>
      <c r="H2736" s="313"/>
      <c r="I2736" s="585">
        <v>510000</v>
      </c>
      <c r="J2736" s="444">
        <f t="shared" si="45"/>
        <v>2746214</v>
      </c>
      <c r="K2736" s="441" t="s">
        <v>5744</v>
      </c>
    </row>
    <row r="2737" spans="1:242" hidden="1" x14ac:dyDescent="0.25">
      <c r="B2737" s="266">
        <v>1030</v>
      </c>
      <c r="C2737" s="207">
        <v>44295</v>
      </c>
      <c r="D2737" s="206" t="s">
        <v>5526</v>
      </c>
      <c r="E2737" s="206"/>
      <c r="F2737" s="206" t="s">
        <v>5565</v>
      </c>
      <c r="G2737" s="208" t="s">
        <v>420</v>
      </c>
      <c r="H2737" s="313"/>
      <c r="I2737" s="209">
        <v>792600</v>
      </c>
      <c r="J2737" s="444">
        <f t="shared" si="45"/>
        <v>1953614</v>
      </c>
      <c r="K2737" s="441" t="s">
        <v>3267</v>
      </c>
    </row>
    <row r="2738" spans="1:242" hidden="1" x14ac:dyDescent="0.25">
      <c r="B2738" s="266">
        <v>1031</v>
      </c>
      <c r="C2738" s="207">
        <v>44295</v>
      </c>
      <c r="D2738" s="206" t="s">
        <v>5527</v>
      </c>
      <c r="E2738" s="206"/>
      <c r="F2738" s="206" t="s">
        <v>5566</v>
      </c>
      <c r="G2738" s="208" t="s">
        <v>5528</v>
      </c>
      <c r="H2738" s="313"/>
      <c r="I2738" s="209">
        <v>99446</v>
      </c>
      <c r="J2738" s="444">
        <f t="shared" si="45"/>
        <v>1854168</v>
      </c>
      <c r="K2738" s="441" t="s">
        <v>3267</v>
      </c>
    </row>
    <row r="2739" spans="1:242" hidden="1" x14ac:dyDescent="0.25">
      <c r="B2739" s="266">
        <v>1032</v>
      </c>
      <c r="C2739" s="207">
        <v>44295</v>
      </c>
      <c r="D2739" s="206" t="s">
        <v>5529</v>
      </c>
      <c r="E2739" s="206"/>
      <c r="F2739" s="206" t="s">
        <v>5567</v>
      </c>
      <c r="G2739" s="208" t="s">
        <v>343</v>
      </c>
      <c r="H2739" s="313"/>
      <c r="I2739" s="209">
        <v>350000</v>
      </c>
      <c r="J2739" s="444">
        <f t="shared" si="45"/>
        <v>1504168</v>
      </c>
      <c r="K2739" s="441" t="s">
        <v>3267</v>
      </c>
    </row>
    <row r="2740" spans="1:242" hidden="1" x14ac:dyDescent="0.25">
      <c r="B2740" s="266">
        <v>1033</v>
      </c>
      <c r="C2740" s="207">
        <v>44295</v>
      </c>
      <c r="D2740" s="206" t="s">
        <v>5530</v>
      </c>
      <c r="E2740" s="206"/>
      <c r="F2740" s="206" t="s">
        <v>5568</v>
      </c>
      <c r="G2740" s="208" t="s">
        <v>1885</v>
      </c>
      <c r="H2740" s="313"/>
      <c r="I2740" s="209">
        <v>100700</v>
      </c>
      <c r="J2740" s="444">
        <f t="shared" si="45"/>
        <v>1403468</v>
      </c>
      <c r="K2740" s="441" t="s">
        <v>3267</v>
      </c>
    </row>
    <row r="2741" spans="1:242" hidden="1" x14ac:dyDescent="0.25">
      <c r="B2741" s="266">
        <v>1034</v>
      </c>
      <c r="C2741" s="207">
        <v>44295</v>
      </c>
      <c r="D2741" s="206" t="s">
        <v>5531</v>
      </c>
      <c r="E2741" s="206"/>
      <c r="F2741" s="206" t="s">
        <v>5569</v>
      </c>
      <c r="G2741" s="208" t="s">
        <v>1885</v>
      </c>
      <c r="H2741" s="313"/>
      <c r="I2741" s="209">
        <v>79600</v>
      </c>
      <c r="J2741" s="444">
        <f t="shared" si="45"/>
        <v>1323868</v>
      </c>
      <c r="K2741" s="441" t="s">
        <v>3267</v>
      </c>
    </row>
    <row r="2742" spans="1:242" hidden="1" x14ac:dyDescent="0.25">
      <c r="B2742" s="266">
        <v>1035</v>
      </c>
      <c r="C2742" s="207">
        <v>44295</v>
      </c>
      <c r="D2742" s="206" t="s">
        <v>5532</v>
      </c>
      <c r="E2742" s="206"/>
      <c r="F2742" s="206" t="s">
        <v>5570</v>
      </c>
      <c r="G2742" s="208" t="s">
        <v>1885</v>
      </c>
      <c r="H2742" s="313"/>
      <c r="I2742" s="209">
        <v>45600</v>
      </c>
      <c r="J2742" s="444">
        <f t="shared" si="45"/>
        <v>1278268</v>
      </c>
      <c r="K2742" s="441" t="s">
        <v>3267</v>
      </c>
    </row>
    <row r="2743" spans="1:242" hidden="1" x14ac:dyDescent="0.25">
      <c r="B2743" s="266">
        <v>1036</v>
      </c>
      <c r="C2743" s="207">
        <v>44295</v>
      </c>
      <c r="D2743" s="206" t="s">
        <v>5533</v>
      </c>
      <c r="E2743" s="206"/>
      <c r="F2743" s="206" t="s">
        <v>5571</v>
      </c>
      <c r="G2743" s="208" t="s">
        <v>1930</v>
      </c>
      <c r="H2743" s="313"/>
      <c r="I2743" s="209">
        <v>38000</v>
      </c>
      <c r="J2743" s="444">
        <f t="shared" si="45"/>
        <v>1240268</v>
      </c>
      <c r="K2743" s="441" t="s">
        <v>3267</v>
      </c>
    </row>
    <row r="2744" spans="1:242" hidden="1" x14ac:dyDescent="0.25">
      <c r="B2744" s="266">
        <v>1037</v>
      </c>
      <c r="C2744" s="207">
        <v>44295</v>
      </c>
      <c r="D2744" s="206" t="s">
        <v>5534</v>
      </c>
      <c r="E2744" s="206"/>
      <c r="F2744" s="206"/>
      <c r="G2744" s="208" t="s">
        <v>4806</v>
      </c>
      <c r="H2744" s="313">
        <v>1500000</v>
      </c>
      <c r="I2744" s="209"/>
      <c r="J2744" s="444">
        <f t="shared" si="45"/>
        <v>2740268</v>
      </c>
      <c r="K2744" s="441" t="s">
        <v>5550</v>
      </c>
    </row>
    <row r="2745" spans="1:242" s="566" customFormat="1" hidden="1" x14ac:dyDescent="0.25">
      <c r="A2745" s="488"/>
      <c r="B2745" s="491">
        <v>1038</v>
      </c>
      <c r="C2745" s="428">
        <v>44298</v>
      </c>
      <c r="D2745" s="429" t="s">
        <v>5575</v>
      </c>
      <c r="E2745" s="429"/>
      <c r="F2745" s="429"/>
      <c r="G2745" s="430"/>
      <c r="H2745" s="577">
        <v>14418732</v>
      </c>
      <c r="I2745" s="581"/>
      <c r="J2745" s="444">
        <f t="shared" si="45"/>
        <v>17159000</v>
      </c>
      <c r="K2745" s="446" t="s">
        <v>3695</v>
      </c>
      <c r="L2745" s="530"/>
      <c r="M2745" s="488"/>
      <c r="N2745" s="530"/>
      <c r="O2745" s="530"/>
      <c r="P2745" s="530"/>
      <c r="Q2745" s="530"/>
      <c r="R2745" s="530"/>
      <c r="S2745" s="530"/>
      <c r="T2745" s="530"/>
      <c r="U2745" s="530"/>
      <c r="V2745" s="530"/>
      <c r="W2745" s="530"/>
      <c r="X2745" s="530"/>
      <c r="Y2745" s="530"/>
      <c r="Z2745" s="530"/>
      <c r="AA2745" s="530"/>
      <c r="AB2745" s="530"/>
      <c r="AC2745" s="530"/>
      <c r="AD2745" s="530"/>
      <c r="AE2745" s="530"/>
      <c r="AF2745" s="530"/>
      <c r="AG2745" s="530"/>
      <c r="AH2745" s="530"/>
      <c r="AI2745" s="530"/>
      <c r="AJ2745" s="488"/>
      <c r="AK2745" s="488"/>
      <c r="AL2745" s="488"/>
      <c r="AM2745" s="488"/>
      <c r="AN2745" s="488"/>
      <c r="AO2745" s="488"/>
      <c r="AP2745" s="488"/>
      <c r="AQ2745" s="488"/>
      <c r="AR2745" s="488"/>
      <c r="AS2745" s="488"/>
      <c r="AT2745" s="488"/>
      <c r="AU2745" s="488"/>
      <c r="AV2745" s="488"/>
      <c r="AW2745" s="488"/>
      <c r="AX2745" s="488"/>
      <c r="AY2745" s="488"/>
      <c r="AZ2745" s="488"/>
      <c r="BA2745" s="488"/>
      <c r="BB2745" s="488"/>
      <c r="BC2745" s="488"/>
      <c r="BD2745" s="488"/>
      <c r="BE2745" s="488"/>
      <c r="BF2745" s="488"/>
      <c r="BG2745" s="488"/>
      <c r="BH2745" s="488"/>
      <c r="BI2745" s="488"/>
      <c r="BJ2745" s="488"/>
      <c r="BK2745" s="488"/>
      <c r="BL2745" s="488"/>
      <c r="BM2745" s="488"/>
      <c r="BN2745" s="488"/>
      <c r="BO2745" s="488"/>
      <c r="BP2745" s="488"/>
      <c r="BQ2745" s="488"/>
      <c r="BR2745" s="488"/>
      <c r="BS2745" s="488"/>
      <c r="BT2745" s="488"/>
      <c r="BU2745" s="488"/>
      <c r="BV2745" s="488"/>
      <c r="BW2745" s="488"/>
      <c r="BX2745" s="488"/>
      <c r="BY2745" s="488"/>
      <c r="BZ2745" s="488"/>
      <c r="CA2745" s="488"/>
      <c r="CB2745" s="488"/>
      <c r="CC2745" s="488"/>
      <c r="CD2745" s="488"/>
      <c r="CE2745" s="488"/>
      <c r="CF2745" s="488"/>
      <c r="CG2745" s="488"/>
      <c r="CH2745" s="488"/>
      <c r="CI2745" s="488"/>
      <c r="CJ2745" s="488"/>
      <c r="CK2745" s="488"/>
      <c r="CL2745" s="488"/>
      <c r="CM2745" s="488"/>
      <c r="CN2745" s="488"/>
      <c r="CO2745" s="488"/>
      <c r="CP2745" s="488"/>
      <c r="CQ2745" s="488"/>
      <c r="CR2745" s="488"/>
      <c r="CS2745" s="488"/>
      <c r="CT2745" s="488"/>
      <c r="CU2745" s="488"/>
      <c r="CV2745" s="488"/>
      <c r="CW2745" s="488"/>
      <c r="CX2745" s="488"/>
      <c r="CY2745" s="488"/>
      <c r="CZ2745" s="488"/>
      <c r="DA2745" s="488"/>
      <c r="DB2745" s="488"/>
      <c r="DC2745" s="488"/>
      <c r="DD2745" s="488"/>
      <c r="DE2745" s="488"/>
      <c r="DF2745" s="488"/>
      <c r="DG2745" s="488"/>
      <c r="DH2745" s="488"/>
      <c r="DI2745" s="488"/>
      <c r="DJ2745" s="488"/>
      <c r="DK2745" s="488"/>
      <c r="DL2745" s="488"/>
      <c r="DM2745" s="488"/>
      <c r="DN2745" s="488"/>
      <c r="DO2745" s="488"/>
      <c r="DP2745" s="488"/>
      <c r="DQ2745" s="488"/>
      <c r="DR2745" s="488"/>
      <c r="DS2745" s="488"/>
      <c r="DT2745" s="488"/>
      <c r="DU2745" s="488"/>
      <c r="DV2745" s="488"/>
      <c r="DW2745" s="488"/>
      <c r="DX2745" s="488"/>
      <c r="DY2745" s="488"/>
      <c r="DZ2745" s="488"/>
      <c r="EA2745" s="488"/>
      <c r="EB2745" s="488"/>
      <c r="EC2745" s="488"/>
      <c r="ED2745" s="488"/>
      <c r="EE2745" s="488"/>
      <c r="EF2745" s="488"/>
      <c r="EG2745" s="488"/>
      <c r="EH2745" s="488"/>
      <c r="EI2745" s="488"/>
      <c r="EJ2745" s="488"/>
      <c r="EK2745" s="488"/>
      <c r="EL2745" s="488"/>
      <c r="EM2745" s="488"/>
      <c r="EN2745" s="488"/>
      <c r="EO2745" s="488"/>
      <c r="EP2745" s="488"/>
      <c r="EQ2745" s="488"/>
      <c r="ER2745" s="488"/>
      <c r="ES2745" s="488"/>
      <c r="ET2745" s="488"/>
      <c r="EU2745" s="488"/>
      <c r="EV2745" s="488"/>
      <c r="EW2745" s="488"/>
      <c r="EX2745" s="488"/>
      <c r="EY2745" s="488"/>
      <c r="EZ2745" s="488"/>
      <c r="FA2745" s="488"/>
      <c r="FB2745" s="488"/>
      <c r="FC2745" s="488"/>
      <c r="FD2745" s="488"/>
      <c r="FE2745" s="488"/>
      <c r="FF2745" s="488"/>
      <c r="FG2745" s="488"/>
      <c r="FH2745" s="488"/>
      <c r="FI2745" s="488"/>
      <c r="FJ2745" s="488"/>
      <c r="FK2745" s="488"/>
      <c r="FL2745" s="488"/>
      <c r="FM2745" s="488"/>
      <c r="FN2745" s="488"/>
      <c r="FO2745" s="488"/>
      <c r="FP2745" s="488"/>
      <c r="FQ2745" s="488"/>
      <c r="FR2745" s="488"/>
      <c r="FS2745" s="488"/>
      <c r="FT2745" s="488"/>
      <c r="FU2745" s="488"/>
      <c r="FV2745" s="488"/>
      <c r="FW2745" s="488"/>
      <c r="FX2745" s="488"/>
      <c r="FY2745" s="488"/>
      <c r="FZ2745" s="488"/>
      <c r="GA2745" s="488"/>
      <c r="GB2745" s="488"/>
      <c r="GC2745" s="488"/>
      <c r="GD2745" s="488"/>
      <c r="GE2745" s="488"/>
      <c r="GF2745" s="488"/>
      <c r="GG2745" s="488"/>
      <c r="GH2745" s="488"/>
      <c r="GI2745" s="488"/>
      <c r="GJ2745" s="488"/>
      <c r="GK2745" s="488"/>
      <c r="GL2745" s="488"/>
      <c r="GM2745" s="488"/>
      <c r="GN2745" s="488"/>
      <c r="GO2745" s="488"/>
      <c r="GP2745" s="488"/>
      <c r="GQ2745" s="488"/>
      <c r="GR2745" s="488"/>
      <c r="GS2745" s="488"/>
      <c r="GT2745" s="488"/>
      <c r="GU2745" s="488"/>
      <c r="GV2745" s="488"/>
      <c r="GW2745" s="488"/>
      <c r="GX2745" s="488"/>
      <c r="GY2745" s="488"/>
      <c r="GZ2745" s="488"/>
      <c r="HA2745" s="488"/>
      <c r="HB2745" s="488"/>
      <c r="HC2745" s="488"/>
      <c r="HD2745" s="488"/>
      <c r="HE2745" s="488"/>
      <c r="HF2745" s="488"/>
      <c r="HG2745" s="488"/>
      <c r="HH2745" s="488"/>
      <c r="HI2745" s="488"/>
      <c r="HJ2745" s="488"/>
      <c r="HK2745" s="488"/>
      <c r="HL2745" s="488"/>
      <c r="HM2745" s="488"/>
      <c r="HN2745" s="488"/>
      <c r="HO2745" s="488"/>
      <c r="HP2745" s="488"/>
      <c r="HQ2745" s="488"/>
      <c r="HR2745" s="488"/>
      <c r="HS2745" s="488"/>
      <c r="HT2745" s="488"/>
      <c r="HU2745" s="488"/>
      <c r="HV2745" s="488"/>
      <c r="HW2745" s="488"/>
      <c r="HX2745" s="488"/>
      <c r="HY2745" s="488"/>
      <c r="HZ2745" s="488"/>
      <c r="IA2745" s="488"/>
      <c r="IB2745" s="488"/>
      <c r="IC2745" s="488"/>
      <c r="ID2745" s="488"/>
      <c r="IE2745" s="488"/>
      <c r="IF2745" s="488"/>
      <c r="IG2745" s="488"/>
      <c r="IH2745" s="488"/>
    </row>
    <row r="2746" spans="1:242" hidden="1" x14ac:dyDescent="0.25">
      <c r="B2746" s="266">
        <v>1039</v>
      </c>
      <c r="C2746" s="207">
        <v>44298</v>
      </c>
      <c r="D2746" s="206" t="s">
        <v>5576</v>
      </c>
      <c r="E2746" s="206"/>
      <c r="F2746" s="206"/>
      <c r="G2746" s="208" t="s">
        <v>681</v>
      </c>
      <c r="H2746" s="313">
        <v>256000</v>
      </c>
      <c r="I2746" s="209"/>
      <c r="J2746" s="444">
        <f t="shared" si="45"/>
        <v>17415000</v>
      </c>
      <c r="K2746" s="212" t="s">
        <v>5524</v>
      </c>
    </row>
    <row r="2747" spans="1:242" hidden="1" x14ac:dyDescent="0.25">
      <c r="B2747" s="266">
        <v>1040</v>
      </c>
      <c r="C2747" s="207">
        <v>44298</v>
      </c>
      <c r="D2747" s="206" t="s">
        <v>5577</v>
      </c>
      <c r="E2747" s="206"/>
      <c r="F2747" s="206" t="s">
        <v>5603</v>
      </c>
      <c r="G2747" s="208" t="s">
        <v>681</v>
      </c>
      <c r="H2747" s="313"/>
      <c r="I2747" s="209">
        <v>256000</v>
      </c>
      <c r="J2747" s="444">
        <f t="shared" si="45"/>
        <v>17159000</v>
      </c>
      <c r="K2747" s="212" t="s">
        <v>3267</v>
      </c>
    </row>
    <row r="2748" spans="1:242" hidden="1" x14ac:dyDescent="0.25">
      <c r="B2748" s="266">
        <v>1041</v>
      </c>
      <c r="C2748" s="207">
        <v>44298</v>
      </c>
      <c r="D2748" s="206" t="s">
        <v>5578</v>
      </c>
      <c r="E2748" s="206"/>
      <c r="F2748" s="206" t="s">
        <v>5604</v>
      </c>
      <c r="G2748" s="208" t="s">
        <v>4936</v>
      </c>
      <c r="H2748" s="313"/>
      <c r="I2748" s="209">
        <v>2298520</v>
      </c>
      <c r="J2748" s="444">
        <f t="shared" si="45"/>
        <v>14860480</v>
      </c>
      <c r="K2748" s="212" t="s">
        <v>3267</v>
      </c>
    </row>
    <row r="2749" spans="1:242" hidden="1" x14ac:dyDescent="0.25">
      <c r="B2749" s="266">
        <v>1042</v>
      </c>
      <c r="C2749" s="207">
        <v>44298</v>
      </c>
      <c r="D2749" s="206" t="s">
        <v>5579</v>
      </c>
      <c r="E2749" s="206"/>
      <c r="F2749" s="206"/>
      <c r="G2749" s="208" t="s">
        <v>2262</v>
      </c>
      <c r="H2749" s="313">
        <v>530000</v>
      </c>
      <c r="I2749" s="209"/>
      <c r="J2749" s="444">
        <f t="shared" si="45"/>
        <v>15390480</v>
      </c>
      <c r="K2749" s="212" t="s">
        <v>5582</v>
      </c>
    </row>
    <row r="2750" spans="1:242" hidden="1" x14ac:dyDescent="0.25">
      <c r="B2750" s="266">
        <v>1043</v>
      </c>
      <c r="C2750" s="207">
        <v>44298</v>
      </c>
      <c r="D2750" s="206" t="s">
        <v>5583</v>
      </c>
      <c r="E2750" s="206"/>
      <c r="F2750" s="206" t="s">
        <v>5605</v>
      </c>
      <c r="G2750" s="208" t="s">
        <v>2262</v>
      </c>
      <c r="H2750" s="313"/>
      <c r="I2750" s="209">
        <v>395949</v>
      </c>
      <c r="J2750" s="444">
        <f t="shared" si="45"/>
        <v>14994531</v>
      </c>
      <c r="K2750" s="212" t="s">
        <v>3267</v>
      </c>
    </row>
    <row r="2751" spans="1:242" hidden="1" x14ac:dyDescent="0.25">
      <c r="B2751" s="266">
        <v>1044</v>
      </c>
      <c r="C2751" s="207">
        <v>44298</v>
      </c>
      <c r="D2751" s="206" t="s">
        <v>5584</v>
      </c>
      <c r="E2751" s="206"/>
      <c r="F2751" s="206" t="s">
        <v>5606</v>
      </c>
      <c r="G2751" s="208" t="s">
        <v>4218</v>
      </c>
      <c r="H2751" s="313"/>
      <c r="I2751" s="209">
        <v>6700000</v>
      </c>
      <c r="J2751" s="444">
        <f t="shared" si="45"/>
        <v>8294531</v>
      </c>
      <c r="K2751" s="212" t="s">
        <v>3267</v>
      </c>
    </row>
    <row r="2752" spans="1:242" hidden="1" x14ac:dyDescent="0.25">
      <c r="B2752" s="266">
        <v>1045</v>
      </c>
      <c r="C2752" s="207">
        <v>44298</v>
      </c>
      <c r="D2752" s="206" t="s">
        <v>5585</v>
      </c>
      <c r="E2752" s="206"/>
      <c r="F2752" s="206" t="s">
        <v>5607</v>
      </c>
      <c r="G2752" s="208" t="s">
        <v>420</v>
      </c>
      <c r="H2752" s="313"/>
      <c r="I2752" s="209">
        <v>1882700</v>
      </c>
      <c r="J2752" s="444">
        <f t="shared" si="45"/>
        <v>6411831</v>
      </c>
      <c r="K2752" s="212" t="s">
        <v>3267</v>
      </c>
    </row>
    <row r="2753" spans="1:242" hidden="1" x14ac:dyDescent="0.25">
      <c r="B2753" s="266">
        <v>1046</v>
      </c>
      <c r="C2753" s="207">
        <v>44298</v>
      </c>
      <c r="D2753" s="206" t="s">
        <v>5590</v>
      </c>
      <c r="E2753" s="206" t="s">
        <v>5608</v>
      </c>
      <c r="F2753" s="206"/>
      <c r="G2753" s="208" t="s">
        <v>532</v>
      </c>
      <c r="H2753" s="313"/>
      <c r="I2753" s="209">
        <v>1750000</v>
      </c>
      <c r="J2753" s="444">
        <f t="shared" si="45"/>
        <v>4661831</v>
      </c>
      <c r="K2753" s="212" t="s">
        <v>5591</v>
      </c>
    </row>
    <row r="2754" spans="1:242" hidden="1" x14ac:dyDescent="0.25">
      <c r="B2754" s="266">
        <v>1047</v>
      </c>
      <c r="C2754" s="207">
        <v>44299</v>
      </c>
      <c r="D2754" s="206" t="s">
        <v>5586</v>
      </c>
      <c r="E2754" s="206"/>
      <c r="F2754" s="206"/>
      <c r="G2754" s="208" t="s">
        <v>532</v>
      </c>
      <c r="H2754" s="313">
        <v>2600000</v>
      </c>
      <c r="I2754" s="209"/>
      <c r="J2754" s="444">
        <f t="shared" si="45"/>
        <v>7261831</v>
      </c>
      <c r="K2754" s="212" t="s">
        <v>5582</v>
      </c>
    </row>
    <row r="2755" spans="1:242" hidden="1" x14ac:dyDescent="0.25">
      <c r="B2755" s="266">
        <v>1048</v>
      </c>
      <c r="C2755" s="207">
        <v>44299</v>
      </c>
      <c r="D2755" s="206" t="s">
        <v>5588</v>
      </c>
      <c r="E2755" s="206"/>
      <c r="F2755" s="206" t="s">
        <v>5609</v>
      </c>
      <c r="G2755" s="208" t="s">
        <v>532</v>
      </c>
      <c r="H2755" s="313"/>
      <c r="I2755" s="209">
        <v>2859096</v>
      </c>
      <c r="J2755" s="444">
        <f t="shared" si="45"/>
        <v>4402735</v>
      </c>
      <c r="K2755" s="212" t="s">
        <v>3267</v>
      </c>
    </row>
    <row r="2756" spans="1:242" hidden="1" x14ac:dyDescent="0.25">
      <c r="B2756" s="266">
        <v>1049</v>
      </c>
      <c r="C2756" s="207">
        <v>44299</v>
      </c>
      <c r="D2756" s="206" t="s">
        <v>5621</v>
      </c>
      <c r="E2756" s="206"/>
      <c r="F2756" s="206"/>
      <c r="G2756" s="208" t="s">
        <v>532</v>
      </c>
      <c r="H2756" s="313">
        <v>1750000</v>
      </c>
      <c r="I2756" s="209"/>
      <c r="J2756" s="444">
        <f t="shared" si="45"/>
        <v>6152735</v>
      </c>
      <c r="K2756" s="212" t="s">
        <v>5620</v>
      </c>
    </row>
    <row r="2757" spans="1:242" hidden="1" x14ac:dyDescent="0.25">
      <c r="B2757" s="266">
        <v>1050</v>
      </c>
      <c r="C2757" s="207">
        <v>44299</v>
      </c>
      <c r="D2757" s="206" t="s">
        <v>5589</v>
      </c>
      <c r="E2757" s="206"/>
      <c r="F2757" s="206" t="s">
        <v>5610</v>
      </c>
      <c r="G2757" s="208" t="s">
        <v>532</v>
      </c>
      <c r="H2757" s="313"/>
      <c r="I2757" s="209">
        <v>1874455</v>
      </c>
      <c r="J2757" s="444">
        <f t="shared" si="45"/>
        <v>4278280</v>
      </c>
      <c r="K2757" s="212" t="s">
        <v>3267</v>
      </c>
    </row>
    <row r="2758" spans="1:242" hidden="1" x14ac:dyDescent="0.25">
      <c r="B2758" s="266">
        <v>1051</v>
      </c>
      <c r="C2758" s="207">
        <v>44299</v>
      </c>
      <c r="D2758" s="206" t="s">
        <v>5594</v>
      </c>
      <c r="E2758" s="206"/>
      <c r="F2758" s="206"/>
      <c r="G2758" s="208" t="s">
        <v>2875</v>
      </c>
      <c r="H2758" s="313">
        <v>700000</v>
      </c>
      <c r="I2758" s="209"/>
      <c r="J2758" s="444">
        <f t="shared" si="45"/>
        <v>4978280</v>
      </c>
      <c r="K2758" s="212" t="s">
        <v>5550</v>
      </c>
    </row>
    <row r="2759" spans="1:242" hidden="1" x14ac:dyDescent="0.25">
      <c r="B2759" s="266">
        <v>1052</v>
      </c>
      <c r="C2759" s="207">
        <v>44301</v>
      </c>
      <c r="D2759" s="206" t="s">
        <v>5592</v>
      </c>
      <c r="E2759" s="206"/>
      <c r="F2759" s="206" t="s">
        <v>5611</v>
      </c>
      <c r="G2759" s="208" t="s">
        <v>5459</v>
      </c>
      <c r="H2759" s="313"/>
      <c r="I2759" s="209">
        <v>2159470</v>
      </c>
      <c r="J2759" s="444">
        <f t="shared" si="45"/>
        <v>2818810</v>
      </c>
      <c r="K2759" s="212" t="s">
        <v>3267</v>
      </c>
    </row>
    <row r="2760" spans="1:242" hidden="1" x14ac:dyDescent="0.25">
      <c r="B2760" s="266">
        <v>1053</v>
      </c>
      <c r="C2760" s="207">
        <v>44302</v>
      </c>
      <c r="D2760" s="206" t="s">
        <v>5593</v>
      </c>
      <c r="E2760" s="206"/>
      <c r="F2760" s="206" t="s">
        <v>5612</v>
      </c>
      <c r="G2760" s="208" t="s">
        <v>1885</v>
      </c>
      <c r="H2760" s="313"/>
      <c r="I2760" s="209">
        <v>63400</v>
      </c>
      <c r="J2760" s="444">
        <f t="shared" si="45"/>
        <v>2755410</v>
      </c>
      <c r="K2760" s="212" t="s">
        <v>3267</v>
      </c>
    </row>
    <row r="2761" spans="1:242" hidden="1" x14ac:dyDescent="0.25">
      <c r="B2761" s="266">
        <v>1054</v>
      </c>
      <c r="C2761" s="207">
        <v>44302</v>
      </c>
      <c r="D2761" s="206" t="s">
        <v>5596</v>
      </c>
      <c r="E2761" s="206"/>
      <c r="F2761" s="206" t="s">
        <v>5613</v>
      </c>
      <c r="G2761" s="208" t="s">
        <v>1885</v>
      </c>
      <c r="H2761" s="313"/>
      <c r="I2761" s="209">
        <v>67600</v>
      </c>
      <c r="J2761" s="444">
        <f t="shared" si="45"/>
        <v>2687810</v>
      </c>
      <c r="K2761" s="212" t="s">
        <v>3267</v>
      </c>
    </row>
    <row r="2762" spans="1:242" hidden="1" x14ac:dyDescent="0.25">
      <c r="B2762" s="266">
        <v>1055</v>
      </c>
      <c r="C2762" s="207">
        <v>44302</v>
      </c>
      <c r="D2762" s="206" t="s">
        <v>5597</v>
      </c>
      <c r="E2762" s="206"/>
      <c r="F2762" s="206" t="s">
        <v>5614</v>
      </c>
      <c r="G2762" s="208" t="s">
        <v>1885</v>
      </c>
      <c r="H2762" s="313"/>
      <c r="I2762" s="209">
        <v>26600</v>
      </c>
      <c r="J2762" s="444">
        <f t="shared" si="45"/>
        <v>2661210</v>
      </c>
      <c r="K2762" s="212" t="s">
        <v>3267</v>
      </c>
    </row>
    <row r="2763" spans="1:242" hidden="1" x14ac:dyDescent="0.25">
      <c r="B2763" s="266">
        <v>1056</v>
      </c>
      <c r="C2763" s="207">
        <v>44302</v>
      </c>
      <c r="D2763" s="206" t="s">
        <v>5598</v>
      </c>
      <c r="E2763" s="206"/>
      <c r="F2763" s="206" t="s">
        <v>5615</v>
      </c>
      <c r="G2763" s="208" t="s">
        <v>1885</v>
      </c>
      <c r="H2763" s="313"/>
      <c r="I2763" s="209">
        <v>47400</v>
      </c>
      <c r="J2763" s="444">
        <f t="shared" si="45"/>
        <v>2613810</v>
      </c>
      <c r="K2763" s="212" t="s">
        <v>3267</v>
      </c>
    </row>
    <row r="2764" spans="1:242" hidden="1" x14ac:dyDescent="0.25">
      <c r="B2764" s="266">
        <v>1057</v>
      </c>
      <c r="C2764" s="207">
        <v>44303</v>
      </c>
      <c r="D2764" s="206" t="s">
        <v>5599</v>
      </c>
      <c r="E2764" s="206"/>
      <c r="F2764" s="206" t="s">
        <v>5616</v>
      </c>
      <c r="G2764" s="208" t="s">
        <v>1885</v>
      </c>
      <c r="H2764" s="313"/>
      <c r="I2764" s="209">
        <v>24300</v>
      </c>
      <c r="J2764" s="444">
        <f t="shared" si="45"/>
        <v>2589510</v>
      </c>
      <c r="K2764" s="212" t="s">
        <v>3267</v>
      </c>
    </row>
    <row r="2765" spans="1:242" hidden="1" x14ac:dyDescent="0.25">
      <c r="B2765" s="266">
        <v>1058</v>
      </c>
      <c r="C2765" s="207">
        <v>44303</v>
      </c>
      <c r="D2765" s="206" t="s">
        <v>5600</v>
      </c>
      <c r="E2765" s="206"/>
      <c r="F2765" s="206" t="s">
        <v>5617</v>
      </c>
      <c r="G2765" s="208" t="s">
        <v>1885</v>
      </c>
      <c r="H2765" s="313"/>
      <c r="I2765" s="209">
        <v>114000</v>
      </c>
      <c r="J2765" s="444">
        <f t="shared" si="45"/>
        <v>2475510</v>
      </c>
      <c r="K2765" s="212" t="s">
        <v>3267</v>
      </c>
    </row>
    <row r="2766" spans="1:242" hidden="1" x14ac:dyDescent="0.25">
      <c r="B2766" s="266">
        <v>1059</v>
      </c>
      <c r="C2766" s="207">
        <v>44303</v>
      </c>
      <c r="D2766" s="206" t="s">
        <v>5601</v>
      </c>
      <c r="E2766" s="206"/>
      <c r="F2766" s="206" t="s">
        <v>5618</v>
      </c>
      <c r="G2766" s="208" t="s">
        <v>4806</v>
      </c>
      <c r="H2766" s="313"/>
      <c r="I2766" s="209">
        <v>914638</v>
      </c>
      <c r="J2766" s="444">
        <f t="shared" si="45"/>
        <v>1560872</v>
      </c>
      <c r="K2766" s="212" t="s">
        <v>3267</v>
      </c>
    </row>
    <row r="2767" spans="1:242" hidden="1" x14ac:dyDescent="0.25">
      <c r="B2767" s="266">
        <v>1060</v>
      </c>
      <c r="C2767" s="207">
        <v>44303</v>
      </c>
      <c r="D2767" s="206" t="s">
        <v>5602</v>
      </c>
      <c r="E2767" s="206"/>
      <c r="F2767" s="206" t="s">
        <v>5619</v>
      </c>
      <c r="G2767" s="208" t="s">
        <v>343</v>
      </c>
      <c r="H2767" s="313"/>
      <c r="I2767" s="209">
        <v>500000</v>
      </c>
      <c r="J2767" s="444">
        <f t="shared" si="45"/>
        <v>1060872</v>
      </c>
      <c r="K2767" s="212" t="s">
        <v>3267</v>
      </c>
    </row>
    <row r="2768" spans="1:242" s="566" customFormat="1" hidden="1" x14ac:dyDescent="0.25">
      <c r="A2768" s="488"/>
      <c r="B2768" s="266">
        <v>1061</v>
      </c>
      <c r="C2768" s="428">
        <v>44305</v>
      </c>
      <c r="D2768" s="429" t="s">
        <v>5674</v>
      </c>
      <c r="E2768" s="429"/>
      <c r="F2768" s="429"/>
      <c r="G2768" s="430"/>
      <c r="H2768" s="577">
        <v>20184128</v>
      </c>
      <c r="I2768" s="581"/>
      <c r="J2768" s="444">
        <f t="shared" si="45"/>
        <v>21245000</v>
      </c>
      <c r="K2768" s="446" t="s">
        <v>3695</v>
      </c>
      <c r="L2768" s="530"/>
      <c r="M2768" s="488"/>
      <c r="N2768" s="530"/>
      <c r="O2768" s="530"/>
      <c r="P2768" s="530"/>
      <c r="Q2768" s="530"/>
      <c r="R2768" s="530"/>
      <c r="S2768" s="530"/>
      <c r="T2768" s="530"/>
      <c r="U2768" s="530"/>
      <c r="V2768" s="530"/>
      <c r="W2768" s="530"/>
      <c r="X2768" s="530"/>
      <c r="Y2768" s="530"/>
      <c r="Z2768" s="530"/>
      <c r="AA2768" s="530"/>
      <c r="AB2768" s="530"/>
      <c r="AC2768" s="530"/>
      <c r="AD2768" s="530"/>
      <c r="AE2768" s="530"/>
      <c r="AF2768" s="530"/>
      <c r="AG2768" s="530"/>
      <c r="AH2768" s="530"/>
      <c r="AI2768" s="530"/>
      <c r="AJ2768" s="488"/>
      <c r="AK2768" s="488"/>
      <c r="AL2768" s="488"/>
      <c r="AM2768" s="488"/>
      <c r="AN2768" s="488"/>
      <c r="AO2768" s="488"/>
      <c r="AP2768" s="488"/>
      <c r="AQ2768" s="488"/>
      <c r="AR2768" s="488"/>
      <c r="AS2768" s="488"/>
      <c r="AT2768" s="488"/>
      <c r="AU2768" s="488"/>
      <c r="AV2768" s="488"/>
      <c r="AW2768" s="488"/>
      <c r="AX2768" s="488"/>
      <c r="AY2768" s="488"/>
      <c r="AZ2768" s="488"/>
      <c r="BA2768" s="488"/>
      <c r="BB2768" s="488"/>
      <c r="BC2768" s="488"/>
      <c r="BD2768" s="488"/>
      <c r="BE2768" s="488"/>
      <c r="BF2768" s="488"/>
      <c r="BG2768" s="488"/>
      <c r="BH2768" s="488"/>
      <c r="BI2768" s="488"/>
      <c r="BJ2768" s="488"/>
      <c r="BK2768" s="488"/>
      <c r="BL2768" s="488"/>
      <c r="BM2768" s="488"/>
      <c r="BN2768" s="488"/>
      <c r="BO2768" s="488"/>
      <c r="BP2768" s="488"/>
      <c r="BQ2768" s="488"/>
      <c r="BR2768" s="488"/>
      <c r="BS2768" s="488"/>
      <c r="BT2768" s="488"/>
      <c r="BU2768" s="488"/>
      <c r="BV2768" s="488"/>
      <c r="BW2768" s="488"/>
      <c r="BX2768" s="488"/>
      <c r="BY2768" s="488"/>
      <c r="BZ2768" s="488"/>
      <c r="CA2768" s="488"/>
      <c r="CB2768" s="488"/>
      <c r="CC2768" s="488"/>
      <c r="CD2768" s="488"/>
      <c r="CE2768" s="488"/>
      <c r="CF2768" s="488"/>
      <c r="CG2768" s="488"/>
      <c r="CH2768" s="488"/>
      <c r="CI2768" s="488"/>
      <c r="CJ2768" s="488"/>
      <c r="CK2768" s="488"/>
      <c r="CL2768" s="488"/>
      <c r="CM2768" s="488"/>
      <c r="CN2768" s="488"/>
      <c r="CO2768" s="488"/>
      <c r="CP2768" s="488"/>
      <c r="CQ2768" s="488"/>
      <c r="CR2768" s="488"/>
      <c r="CS2768" s="488"/>
      <c r="CT2768" s="488"/>
      <c r="CU2768" s="488"/>
      <c r="CV2768" s="488"/>
      <c r="CW2768" s="488"/>
      <c r="CX2768" s="488"/>
      <c r="CY2768" s="488"/>
      <c r="CZ2768" s="488"/>
      <c r="DA2768" s="488"/>
      <c r="DB2768" s="488"/>
      <c r="DC2768" s="488"/>
      <c r="DD2768" s="488"/>
      <c r="DE2768" s="488"/>
      <c r="DF2768" s="488"/>
      <c r="DG2768" s="488"/>
      <c r="DH2768" s="488"/>
      <c r="DI2768" s="488"/>
      <c r="DJ2768" s="488"/>
      <c r="DK2768" s="488"/>
      <c r="DL2768" s="488"/>
      <c r="DM2768" s="488"/>
      <c r="DN2768" s="488"/>
      <c r="DO2768" s="488"/>
      <c r="DP2768" s="488"/>
      <c r="DQ2768" s="488"/>
      <c r="DR2768" s="488"/>
      <c r="DS2768" s="488"/>
      <c r="DT2768" s="488"/>
      <c r="DU2768" s="488"/>
      <c r="DV2768" s="488"/>
      <c r="DW2768" s="488"/>
      <c r="DX2768" s="488"/>
      <c r="DY2768" s="488"/>
      <c r="DZ2768" s="488"/>
      <c r="EA2768" s="488"/>
      <c r="EB2768" s="488"/>
      <c r="EC2768" s="488"/>
      <c r="ED2768" s="488"/>
      <c r="EE2768" s="488"/>
      <c r="EF2768" s="488"/>
      <c r="EG2768" s="488"/>
      <c r="EH2768" s="488"/>
      <c r="EI2768" s="488"/>
      <c r="EJ2768" s="488"/>
      <c r="EK2768" s="488"/>
      <c r="EL2768" s="488"/>
      <c r="EM2768" s="488"/>
      <c r="EN2768" s="488"/>
      <c r="EO2768" s="488"/>
      <c r="EP2768" s="488"/>
      <c r="EQ2768" s="488"/>
      <c r="ER2768" s="488"/>
      <c r="ES2768" s="488"/>
      <c r="ET2768" s="488"/>
      <c r="EU2768" s="488"/>
      <c r="EV2768" s="488"/>
      <c r="EW2768" s="488"/>
      <c r="EX2768" s="488"/>
      <c r="EY2768" s="488"/>
      <c r="EZ2768" s="488"/>
      <c r="FA2768" s="488"/>
      <c r="FB2768" s="488"/>
      <c r="FC2768" s="488"/>
      <c r="FD2768" s="488"/>
      <c r="FE2768" s="488"/>
      <c r="FF2768" s="488"/>
      <c r="FG2768" s="488"/>
      <c r="FH2768" s="488"/>
      <c r="FI2768" s="488"/>
      <c r="FJ2768" s="488"/>
      <c r="FK2768" s="488"/>
      <c r="FL2768" s="488"/>
      <c r="FM2768" s="488"/>
      <c r="FN2768" s="488"/>
      <c r="FO2768" s="488"/>
      <c r="FP2768" s="488"/>
      <c r="FQ2768" s="488"/>
      <c r="FR2768" s="488"/>
      <c r="FS2768" s="488"/>
      <c r="FT2768" s="488"/>
      <c r="FU2768" s="488"/>
      <c r="FV2768" s="488"/>
      <c r="FW2768" s="488"/>
      <c r="FX2768" s="488"/>
      <c r="FY2768" s="488"/>
      <c r="FZ2768" s="488"/>
      <c r="GA2768" s="488"/>
      <c r="GB2768" s="488"/>
      <c r="GC2768" s="488"/>
      <c r="GD2768" s="488"/>
      <c r="GE2768" s="488"/>
      <c r="GF2768" s="488"/>
      <c r="GG2768" s="488"/>
      <c r="GH2768" s="488"/>
      <c r="GI2768" s="488"/>
      <c r="GJ2768" s="488"/>
      <c r="GK2768" s="488"/>
      <c r="GL2768" s="488"/>
      <c r="GM2768" s="488"/>
      <c r="GN2768" s="488"/>
      <c r="GO2768" s="488"/>
      <c r="GP2768" s="488"/>
      <c r="GQ2768" s="488"/>
      <c r="GR2768" s="488"/>
      <c r="GS2768" s="488"/>
      <c r="GT2768" s="488"/>
      <c r="GU2768" s="488"/>
      <c r="GV2768" s="488"/>
      <c r="GW2768" s="488"/>
      <c r="GX2768" s="488"/>
      <c r="GY2768" s="488"/>
      <c r="GZ2768" s="488"/>
      <c r="HA2768" s="488"/>
      <c r="HB2768" s="488"/>
      <c r="HC2768" s="488"/>
      <c r="HD2768" s="488"/>
      <c r="HE2768" s="488"/>
      <c r="HF2768" s="488"/>
      <c r="HG2768" s="488"/>
      <c r="HH2768" s="488"/>
      <c r="HI2768" s="488"/>
      <c r="HJ2768" s="488"/>
      <c r="HK2768" s="488"/>
      <c r="HL2768" s="488"/>
      <c r="HM2768" s="488"/>
      <c r="HN2768" s="488"/>
      <c r="HO2768" s="488"/>
      <c r="HP2768" s="488"/>
      <c r="HQ2768" s="488"/>
      <c r="HR2768" s="488"/>
      <c r="HS2768" s="488"/>
      <c r="HT2768" s="488"/>
      <c r="HU2768" s="488"/>
      <c r="HV2768" s="488"/>
      <c r="HW2768" s="488"/>
      <c r="HX2768" s="488"/>
      <c r="HY2768" s="488"/>
      <c r="HZ2768" s="488"/>
      <c r="IA2768" s="488"/>
      <c r="IB2768" s="488"/>
      <c r="IC2768" s="488"/>
      <c r="ID2768" s="488"/>
      <c r="IE2768" s="488"/>
      <c r="IF2768" s="488"/>
      <c r="IG2768" s="488"/>
      <c r="IH2768" s="488"/>
    </row>
    <row r="2769" spans="2:11" s="511" customFormat="1" hidden="1" x14ac:dyDescent="0.25">
      <c r="B2769" s="266">
        <v>1062</v>
      </c>
      <c r="C2769" s="207">
        <v>44305</v>
      </c>
      <c r="D2769" s="206" t="s">
        <v>5626</v>
      </c>
      <c r="E2769" s="206"/>
      <c r="F2769" s="206" t="s">
        <v>5656</v>
      </c>
      <c r="G2769" s="208" t="s">
        <v>2960</v>
      </c>
      <c r="H2769" s="313"/>
      <c r="I2769" s="209">
        <v>1329604</v>
      </c>
      <c r="J2769" s="444">
        <f t="shared" si="45"/>
        <v>19915396</v>
      </c>
      <c r="K2769" s="212" t="s">
        <v>3267</v>
      </c>
    </row>
    <row r="2770" spans="2:11" s="511" customFormat="1" hidden="1" x14ac:dyDescent="0.25">
      <c r="B2770" s="266">
        <v>1063</v>
      </c>
      <c r="C2770" s="207">
        <v>44305</v>
      </c>
      <c r="D2770" s="206" t="s">
        <v>5624</v>
      </c>
      <c r="E2770" s="206"/>
      <c r="F2770" s="206"/>
      <c r="G2770" s="208" t="s">
        <v>1816</v>
      </c>
      <c r="H2770" s="313">
        <v>1350000</v>
      </c>
      <c r="I2770" s="209"/>
      <c r="J2770" s="444">
        <f t="shared" si="45"/>
        <v>21265396</v>
      </c>
      <c r="K2770" s="212" t="s">
        <v>5637</v>
      </c>
    </row>
    <row r="2771" spans="2:11" s="511" customFormat="1" hidden="1" x14ac:dyDescent="0.25">
      <c r="B2771" s="266">
        <v>1064</v>
      </c>
      <c r="C2771" s="207">
        <v>44305</v>
      </c>
      <c r="D2771" s="206" t="s">
        <v>5625</v>
      </c>
      <c r="E2771" s="206"/>
      <c r="F2771" s="206" t="s">
        <v>5657</v>
      </c>
      <c r="G2771" s="208" t="s">
        <v>1816</v>
      </c>
      <c r="H2771" s="313"/>
      <c r="I2771" s="209">
        <v>2719761</v>
      </c>
      <c r="J2771" s="444">
        <f t="shared" si="45"/>
        <v>18545635</v>
      </c>
      <c r="K2771" s="212" t="s">
        <v>3267</v>
      </c>
    </row>
    <row r="2772" spans="2:11" s="511" customFormat="1" hidden="1" x14ac:dyDescent="0.25">
      <c r="B2772" s="266">
        <v>1065</v>
      </c>
      <c r="C2772" s="207">
        <v>44305</v>
      </c>
      <c r="D2772" s="206" t="s">
        <v>5627</v>
      </c>
      <c r="E2772" s="206"/>
      <c r="F2772" s="206" t="s">
        <v>5658</v>
      </c>
      <c r="G2772" s="208" t="s">
        <v>1885</v>
      </c>
      <c r="H2772" s="313"/>
      <c r="I2772" s="209">
        <v>28000</v>
      </c>
      <c r="J2772" s="444">
        <f t="shared" si="45"/>
        <v>18517635</v>
      </c>
      <c r="K2772" s="212" t="s">
        <v>3267</v>
      </c>
    </row>
    <row r="2773" spans="2:11" s="511" customFormat="1" hidden="1" x14ac:dyDescent="0.25">
      <c r="B2773" s="266">
        <v>1066</v>
      </c>
      <c r="C2773" s="207">
        <v>44305</v>
      </c>
      <c r="D2773" s="206" t="s">
        <v>5628</v>
      </c>
      <c r="E2773" s="206"/>
      <c r="F2773" s="206" t="s">
        <v>5659</v>
      </c>
      <c r="G2773" s="208" t="s">
        <v>2951</v>
      </c>
      <c r="H2773" s="313"/>
      <c r="I2773" s="209">
        <v>680167</v>
      </c>
      <c r="J2773" s="444">
        <f t="shared" si="45"/>
        <v>17837468</v>
      </c>
      <c r="K2773" s="212" t="s">
        <v>3267</v>
      </c>
    </row>
    <row r="2774" spans="2:11" s="511" customFormat="1" hidden="1" x14ac:dyDescent="0.25">
      <c r="B2774" s="266">
        <v>1067</v>
      </c>
      <c r="C2774" s="207">
        <v>44305</v>
      </c>
      <c r="D2774" s="206" t="s">
        <v>5629</v>
      </c>
      <c r="E2774" s="206"/>
      <c r="F2774" s="206" t="s">
        <v>5660</v>
      </c>
      <c r="G2774" s="208" t="s">
        <v>561</v>
      </c>
      <c r="H2774" s="313"/>
      <c r="I2774" s="209">
        <v>20000</v>
      </c>
      <c r="J2774" s="444">
        <f t="shared" si="45"/>
        <v>17817468</v>
      </c>
      <c r="K2774" s="212" t="s">
        <v>3267</v>
      </c>
    </row>
    <row r="2775" spans="2:11" s="511" customFormat="1" hidden="1" x14ac:dyDescent="0.25">
      <c r="B2775" s="266">
        <v>1068</v>
      </c>
      <c r="C2775" s="207">
        <v>44305</v>
      </c>
      <c r="D2775" s="206" t="s">
        <v>5943</v>
      </c>
      <c r="E2775" s="206"/>
      <c r="F2775" s="206" t="s">
        <v>5661</v>
      </c>
      <c r="G2775" s="208" t="s">
        <v>4218</v>
      </c>
      <c r="H2775" s="313"/>
      <c r="I2775" s="209">
        <v>856500</v>
      </c>
      <c r="J2775" s="444">
        <f t="shared" si="45"/>
        <v>16960968</v>
      </c>
      <c r="K2775" s="212" t="s">
        <v>3267</v>
      </c>
    </row>
    <row r="2776" spans="2:11" s="511" customFormat="1" hidden="1" x14ac:dyDescent="0.25">
      <c r="B2776" s="266">
        <v>1069</v>
      </c>
      <c r="C2776" s="207">
        <v>44305</v>
      </c>
      <c r="D2776" s="206" t="s">
        <v>5630</v>
      </c>
      <c r="E2776" s="206"/>
      <c r="F2776" s="206" t="s">
        <v>5662</v>
      </c>
      <c r="G2776" s="208" t="s">
        <v>4806</v>
      </c>
      <c r="H2776" s="313"/>
      <c r="I2776" s="209">
        <v>314216</v>
      </c>
      <c r="J2776" s="444">
        <f t="shared" si="45"/>
        <v>16646752</v>
      </c>
      <c r="K2776" s="212" t="s">
        <v>3267</v>
      </c>
    </row>
    <row r="2777" spans="2:11" s="511" customFormat="1" hidden="1" x14ac:dyDescent="0.25">
      <c r="B2777" s="266">
        <v>1070</v>
      </c>
      <c r="C2777" s="207">
        <v>44305</v>
      </c>
      <c r="D2777" s="206" t="s">
        <v>5631</v>
      </c>
      <c r="E2777" s="206"/>
      <c r="F2777" s="206" t="s">
        <v>5663</v>
      </c>
      <c r="G2777" s="208" t="s">
        <v>420</v>
      </c>
      <c r="H2777" s="313"/>
      <c r="I2777" s="209">
        <v>1434000</v>
      </c>
      <c r="J2777" s="444">
        <f t="shared" si="45"/>
        <v>15212752</v>
      </c>
      <c r="K2777" s="441" t="s">
        <v>3267</v>
      </c>
    </row>
    <row r="2778" spans="2:11" s="511" customFormat="1" hidden="1" x14ac:dyDescent="0.25">
      <c r="B2778" s="266">
        <v>1071</v>
      </c>
      <c r="C2778" s="207">
        <v>44305</v>
      </c>
      <c r="D2778" s="206" t="s">
        <v>5654</v>
      </c>
      <c r="E2778" s="206" t="s">
        <v>5664</v>
      </c>
      <c r="F2778" s="206"/>
      <c r="G2778" s="208" t="s">
        <v>787</v>
      </c>
      <c r="H2778" s="313"/>
      <c r="I2778" s="209">
        <v>1500000</v>
      </c>
      <c r="J2778" s="444">
        <f t="shared" si="45"/>
        <v>13712752</v>
      </c>
      <c r="K2778" s="441" t="s">
        <v>5703</v>
      </c>
    </row>
    <row r="2779" spans="2:11" s="511" customFormat="1" hidden="1" x14ac:dyDescent="0.25">
      <c r="B2779" s="266">
        <v>1072</v>
      </c>
      <c r="C2779" s="207">
        <v>44305</v>
      </c>
      <c r="D2779" s="206" t="s">
        <v>5655</v>
      </c>
      <c r="E2779" s="206" t="s">
        <v>5665</v>
      </c>
      <c r="F2779" s="206"/>
      <c r="G2779" s="208" t="s">
        <v>2320</v>
      </c>
      <c r="H2779" s="313"/>
      <c r="I2779" s="209">
        <v>1200000</v>
      </c>
      <c r="J2779" s="444">
        <f t="shared" si="45"/>
        <v>12512752</v>
      </c>
      <c r="K2779" s="441" t="s">
        <v>5709</v>
      </c>
    </row>
    <row r="2780" spans="2:11" s="511" customFormat="1" hidden="1" x14ac:dyDescent="0.25">
      <c r="B2780" s="266">
        <v>1073</v>
      </c>
      <c r="C2780" s="207">
        <v>44306</v>
      </c>
      <c r="D2780" s="206" t="s">
        <v>5633</v>
      </c>
      <c r="E2780" s="206" t="s">
        <v>5666</v>
      </c>
      <c r="F2780" s="206"/>
      <c r="G2780" s="208" t="s">
        <v>681</v>
      </c>
      <c r="H2780" s="313"/>
      <c r="I2780" s="209">
        <v>256000</v>
      </c>
      <c r="J2780" s="444">
        <f t="shared" si="45"/>
        <v>12256752</v>
      </c>
      <c r="K2780" s="441" t="s">
        <v>5635</v>
      </c>
    </row>
    <row r="2781" spans="2:11" s="511" customFormat="1" hidden="1" x14ac:dyDescent="0.25">
      <c r="B2781" s="266">
        <v>1074</v>
      </c>
      <c r="C2781" s="207">
        <v>44307</v>
      </c>
      <c r="D2781" s="206" t="s">
        <v>5632</v>
      </c>
      <c r="E2781" s="206"/>
      <c r="F2781" s="206" t="s">
        <v>5667</v>
      </c>
      <c r="G2781" s="208" t="s">
        <v>2262</v>
      </c>
      <c r="H2781" s="313"/>
      <c r="I2781" s="209">
        <v>757500</v>
      </c>
      <c r="J2781" s="444">
        <f t="shared" si="45"/>
        <v>11499252</v>
      </c>
      <c r="K2781" s="441" t="s">
        <v>3267</v>
      </c>
    </row>
    <row r="2782" spans="2:11" s="511" customFormat="1" hidden="1" x14ac:dyDescent="0.25">
      <c r="B2782" s="266">
        <v>1075</v>
      </c>
      <c r="C2782" s="207">
        <v>44308</v>
      </c>
      <c r="D2782" s="206" t="s">
        <v>5634</v>
      </c>
      <c r="E2782" s="206"/>
      <c r="F2782" s="206"/>
      <c r="G2782" s="208" t="s">
        <v>681</v>
      </c>
      <c r="H2782" s="313">
        <v>256000</v>
      </c>
      <c r="I2782" s="209"/>
      <c r="J2782" s="444">
        <f t="shared" si="45"/>
        <v>11755252</v>
      </c>
      <c r="K2782" s="441" t="s">
        <v>5636</v>
      </c>
    </row>
    <row r="2783" spans="2:11" s="511" customFormat="1" hidden="1" x14ac:dyDescent="0.25">
      <c r="B2783" s="266">
        <v>1076</v>
      </c>
      <c r="C2783" s="207">
        <v>44308</v>
      </c>
      <c r="D2783" s="206" t="s">
        <v>5638</v>
      </c>
      <c r="E2783" s="206"/>
      <c r="F2783" s="206" t="s">
        <v>5668</v>
      </c>
      <c r="G2783" s="208" t="s">
        <v>681</v>
      </c>
      <c r="H2783" s="313"/>
      <c r="I2783" s="209">
        <v>256000</v>
      </c>
      <c r="J2783" s="444">
        <f t="shared" si="45"/>
        <v>11499252</v>
      </c>
      <c r="K2783" s="441" t="s">
        <v>3267</v>
      </c>
    </row>
    <row r="2784" spans="2:11" s="511" customFormat="1" hidden="1" x14ac:dyDescent="0.25">
      <c r="B2784" s="266">
        <v>1077</v>
      </c>
      <c r="C2784" s="207">
        <v>44308</v>
      </c>
      <c r="D2784" s="206" t="s">
        <v>5639</v>
      </c>
      <c r="E2784" s="206"/>
      <c r="F2784" s="206" t="s">
        <v>5669</v>
      </c>
      <c r="G2784" s="208" t="s">
        <v>1885</v>
      </c>
      <c r="H2784" s="313"/>
      <c r="I2784" s="209">
        <v>48902</v>
      </c>
      <c r="J2784" s="444">
        <f t="shared" si="45"/>
        <v>11450350</v>
      </c>
      <c r="K2784" s="441" t="s">
        <v>3267</v>
      </c>
    </row>
    <row r="2785" spans="1:242" hidden="1" x14ac:dyDescent="0.25">
      <c r="B2785" s="266">
        <v>1078</v>
      </c>
      <c r="C2785" s="207">
        <v>44310</v>
      </c>
      <c r="D2785" s="206" t="s">
        <v>5640</v>
      </c>
      <c r="E2785" s="206"/>
      <c r="F2785" s="206" t="s">
        <v>5670</v>
      </c>
      <c r="G2785" s="208" t="s">
        <v>5459</v>
      </c>
      <c r="H2785" s="313"/>
      <c r="I2785" s="209">
        <v>5219226</v>
      </c>
      <c r="J2785" s="444">
        <f t="shared" si="45"/>
        <v>6231124</v>
      </c>
      <c r="K2785" s="441" t="s">
        <v>3267</v>
      </c>
    </row>
    <row r="2786" spans="1:242" hidden="1" x14ac:dyDescent="0.25">
      <c r="B2786" s="266">
        <v>1079</v>
      </c>
      <c r="C2786" s="207">
        <v>44310</v>
      </c>
      <c r="D2786" s="206" t="s">
        <v>5641</v>
      </c>
      <c r="E2786" s="206"/>
      <c r="F2786" s="206" t="s">
        <v>5671</v>
      </c>
      <c r="G2786" s="208" t="s">
        <v>4805</v>
      </c>
      <c r="H2786" s="313"/>
      <c r="I2786" s="209">
        <v>1750000</v>
      </c>
      <c r="J2786" s="444">
        <f t="shared" si="45"/>
        <v>4481124</v>
      </c>
      <c r="K2786" s="441" t="s">
        <v>3267</v>
      </c>
    </row>
    <row r="2787" spans="1:242" hidden="1" x14ac:dyDescent="0.25">
      <c r="B2787" s="266">
        <v>1080</v>
      </c>
      <c r="C2787" s="207">
        <v>44310</v>
      </c>
      <c r="D2787" s="206" t="s">
        <v>5642</v>
      </c>
      <c r="E2787" s="206"/>
      <c r="F2787" s="206" t="s">
        <v>5672</v>
      </c>
      <c r="G2787" s="208" t="s">
        <v>1816</v>
      </c>
      <c r="H2787" s="313"/>
      <c r="I2787" s="209">
        <v>1035000</v>
      </c>
      <c r="J2787" s="444">
        <f t="shared" si="45"/>
        <v>3446124</v>
      </c>
      <c r="K2787" s="441" t="s">
        <v>3267</v>
      </c>
    </row>
    <row r="2788" spans="1:242" hidden="1" x14ac:dyDescent="0.25">
      <c r="B2788" s="266">
        <v>1081</v>
      </c>
      <c r="C2788" s="207">
        <v>44310</v>
      </c>
      <c r="D2788" s="206" t="s">
        <v>5644</v>
      </c>
      <c r="E2788" s="206"/>
      <c r="F2788" s="206" t="s">
        <v>3261</v>
      </c>
      <c r="G2788" s="208" t="s">
        <v>1885</v>
      </c>
      <c r="H2788" s="313"/>
      <c r="I2788" s="209">
        <v>110500</v>
      </c>
      <c r="J2788" s="444">
        <f t="shared" si="45"/>
        <v>3335624</v>
      </c>
      <c r="K2788" s="441" t="s">
        <v>3267</v>
      </c>
    </row>
    <row r="2789" spans="1:242" hidden="1" x14ac:dyDescent="0.25">
      <c r="B2789" s="266">
        <v>1082</v>
      </c>
      <c r="C2789" s="207">
        <v>44310</v>
      </c>
      <c r="D2789" s="206" t="s">
        <v>5645</v>
      </c>
      <c r="E2789" s="206"/>
      <c r="F2789" s="206" t="s">
        <v>3256</v>
      </c>
      <c r="G2789" s="208" t="s">
        <v>1885</v>
      </c>
      <c r="H2789" s="313"/>
      <c r="I2789" s="209">
        <v>51600</v>
      </c>
      <c r="J2789" s="444">
        <f t="shared" si="45"/>
        <v>3284024</v>
      </c>
      <c r="K2789" s="441" t="s">
        <v>3267</v>
      </c>
    </row>
    <row r="2790" spans="1:242" hidden="1" x14ac:dyDescent="0.25">
      <c r="B2790" s="266">
        <v>1083</v>
      </c>
      <c r="C2790" s="207">
        <v>44310</v>
      </c>
      <c r="D2790" s="206" t="s">
        <v>5646</v>
      </c>
      <c r="E2790" s="206"/>
      <c r="F2790" s="206" t="s">
        <v>3257</v>
      </c>
      <c r="G2790" s="208" t="s">
        <v>1885</v>
      </c>
      <c r="H2790" s="313"/>
      <c r="I2790" s="209">
        <v>28400</v>
      </c>
      <c r="J2790" s="444">
        <f t="shared" si="45"/>
        <v>3255624</v>
      </c>
      <c r="K2790" s="441" t="s">
        <v>3267</v>
      </c>
    </row>
    <row r="2791" spans="1:242" hidden="1" x14ac:dyDescent="0.25">
      <c r="B2791" s="266">
        <v>1084</v>
      </c>
      <c r="C2791" s="207">
        <v>44310</v>
      </c>
      <c r="D2791" s="206" t="s">
        <v>5647</v>
      </c>
      <c r="E2791" s="206"/>
      <c r="F2791" s="206" t="s">
        <v>3253</v>
      </c>
      <c r="G2791" s="208" t="s">
        <v>1885</v>
      </c>
      <c r="H2791" s="313"/>
      <c r="I2791" s="209">
        <v>50700</v>
      </c>
      <c r="J2791" s="444">
        <f t="shared" si="45"/>
        <v>3204924</v>
      </c>
      <c r="K2791" s="441" t="s">
        <v>3267</v>
      </c>
    </row>
    <row r="2792" spans="1:242" hidden="1" x14ac:dyDescent="0.25">
      <c r="B2792" s="266">
        <v>1085</v>
      </c>
      <c r="C2792" s="207">
        <v>44310</v>
      </c>
      <c r="D2792" s="206" t="s">
        <v>5643</v>
      </c>
      <c r="E2792" s="206"/>
      <c r="F2792" s="206" t="s">
        <v>3276</v>
      </c>
      <c r="G2792" s="208" t="s">
        <v>1885</v>
      </c>
      <c r="H2792" s="313"/>
      <c r="I2792" s="209">
        <v>34200</v>
      </c>
      <c r="J2792" s="444">
        <f t="shared" ref="J2792:J2855" si="46">J2791+H2792-I2792</f>
        <v>3170724</v>
      </c>
      <c r="K2792" s="441" t="s">
        <v>3267</v>
      </c>
    </row>
    <row r="2793" spans="1:242" hidden="1" x14ac:dyDescent="0.25">
      <c r="B2793" s="266">
        <v>1086</v>
      </c>
      <c r="C2793" s="207">
        <v>44310</v>
      </c>
      <c r="D2793" s="206" t="s">
        <v>5648</v>
      </c>
      <c r="E2793" s="206"/>
      <c r="F2793" s="206" t="s">
        <v>3279</v>
      </c>
      <c r="G2793" s="208" t="s">
        <v>1885</v>
      </c>
      <c r="H2793" s="313"/>
      <c r="I2793" s="209">
        <v>38000</v>
      </c>
      <c r="J2793" s="444">
        <f t="shared" si="46"/>
        <v>3132724</v>
      </c>
      <c r="K2793" s="441" t="s">
        <v>3267</v>
      </c>
    </row>
    <row r="2794" spans="1:242" hidden="1" x14ac:dyDescent="0.25">
      <c r="B2794" s="266">
        <v>1087</v>
      </c>
      <c r="C2794" s="207">
        <v>44310</v>
      </c>
      <c r="D2794" s="206" t="s">
        <v>5649</v>
      </c>
      <c r="E2794" s="206"/>
      <c r="F2794" s="206" t="s">
        <v>3266</v>
      </c>
      <c r="G2794" s="208" t="s">
        <v>3306</v>
      </c>
      <c r="H2794" s="313"/>
      <c r="I2794" s="209">
        <v>240000</v>
      </c>
      <c r="J2794" s="444">
        <f t="shared" si="46"/>
        <v>2892724</v>
      </c>
      <c r="K2794" s="441" t="s">
        <v>3267</v>
      </c>
    </row>
    <row r="2795" spans="1:242" hidden="1" x14ac:dyDescent="0.25">
      <c r="B2795" s="266">
        <v>1088</v>
      </c>
      <c r="C2795" s="207">
        <v>44310</v>
      </c>
      <c r="D2795" s="206" t="s">
        <v>5650</v>
      </c>
      <c r="E2795" s="206"/>
      <c r="F2795" s="206" t="s">
        <v>3282</v>
      </c>
      <c r="G2795" s="208" t="s">
        <v>561</v>
      </c>
      <c r="H2795" s="313"/>
      <c r="I2795" s="209">
        <v>20000</v>
      </c>
      <c r="J2795" s="444">
        <f t="shared" si="46"/>
        <v>2872724</v>
      </c>
      <c r="K2795" s="441" t="s">
        <v>3267</v>
      </c>
    </row>
    <row r="2796" spans="1:242" hidden="1" x14ac:dyDescent="0.25">
      <c r="B2796" s="266">
        <v>1089</v>
      </c>
      <c r="C2796" s="207">
        <v>44310</v>
      </c>
      <c r="D2796" s="206" t="s">
        <v>5652</v>
      </c>
      <c r="E2796" s="206"/>
      <c r="F2796" s="206"/>
      <c r="G2796" s="208" t="s">
        <v>561</v>
      </c>
      <c r="H2796" s="313">
        <v>465000</v>
      </c>
      <c r="I2796" s="209"/>
      <c r="J2796" s="444">
        <f t="shared" si="46"/>
        <v>3337724</v>
      </c>
      <c r="K2796" s="441" t="s">
        <v>5673</v>
      </c>
    </row>
    <row r="2797" spans="1:242" hidden="1" x14ac:dyDescent="0.25">
      <c r="B2797" s="266">
        <v>1090</v>
      </c>
      <c r="C2797" s="207">
        <v>44310</v>
      </c>
      <c r="D2797" s="206" t="s">
        <v>5653</v>
      </c>
      <c r="E2797" s="206"/>
      <c r="F2797" s="206" t="s">
        <v>3255</v>
      </c>
      <c r="G2797" s="208" t="s">
        <v>561</v>
      </c>
      <c r="H2797" s="313"/>
      <c r="I2797" s="209">
        <v>465000</v>
      </c>
      <c r="J2797" s="444">
        <f t="shared" si="46"/>
        <v>2872724</v>
      </c>
      <c r="K2797" s="441" t="s">
        <v>3267</v>
      </c>
    </row>
    <row r="2798" spans="1:242" s="566" customFormat="1" hidden="1" x14ac:dyDescent="0.25">
      <c r="A2798" s="488"/>
      <c r="B2798" s="491">
        <v>1091</v>
      </c>
      <c r="C2798" s="428">
        <v>44312</v>
      </c>
      <c r="D2798" s="429" t="s">
        <v>5675</v>
      </c>
      <c r="E2798" s="429"/>
      <c r="F2798" s="429"/>
      <c r="G2798" s="430"/>
      <c r="H2798" s="577">
        <v>17487276</v>
      </c>
      <c r="I2798" s="581"/>
      <c r="J2798" s="444">
        <f t="shared" si="46"/>
        <v>20360000</v>
      </c>
      <c r="K2798" s="485" t="s">
        <v>3695</v>
      </c>
      <c r="L2798" s="530"/>
      <c r="M2798" s="488"/>
      <c r="N2798" s="530"/>
      <c r="O2798" s="530"/>
      <c r="P2798" s="530"/>
      <c r="Q2798" s="530"/>
      <c r="R2798" s="530"/>
      <c r="S2798" s="530"/>
      <c r="T2798" s="530"/>
      <c r="U2798" s="530"/>
      <c r="V2798" s="530"/>
      <c r="W2798" s="530"/>
      <c r="X2798" s="530"/>
      <c r="Y2798" s="530"/>
      <c r="Z2798" s="530"/>
      <c r="AA2798" s="530"/>
      <c r="AB2798" s="530"/>
      <c r="AC2798" s="530"/>
      <c r="AD2798" s="530"/>
      <c r="AE2798" s="530"/>
      <c r="AF2798" s="530"/>
      <c r="AG2798" s="530"/>
      <c r="AH2798" s="530"/>
      <c r="AI2798" s="530"/>
      <c r="AJ2798" s="488"/>
      <c r="AK2798" s="488"/>
      <c r="AL2798" s="488"/>
      <c r="AM2798" s="488"/>
      <c r="AN2798" s="488"/>
      <c r="AO2798" s="488"/>
      <c r="AP2798" s="488"/>
      <c r="AQ2798" s="488"/>
      <c r="AR2798" s="488"/>
      <c r="AS2798" s="488"/>
      <c r="AT2798" s="488"/>
      <c r="AU2798" s="488"/>
      <c r="AV2798" s="488"/>
      <c r="AW2798" s="488"/>
      <c r="AX2798" s="488"/>
      <c r="AY2798" s="488"/>
      <c r="AZ2798" s="488"/>
      <c r="BA2798" s="488"/>
      <c r="BB2798" s="488"/>
      <c r="BC2798" s="488"/>
      <c r="BD2798" s="488"/>
      <c r="BE2798" s="488"/>
      <c r="BF2798" s="488"/>
      <c r="BG2798" s="488"/>
      <c r="BH2798" s="488"/>
      <c r="BI2798" s="488"/>
      <c r="BJ2798" s="488"/>
      <c r="BK2798" s="488"/>
      <c r="BL2798" s="488"/>
      <c r="BM2798" s="488"/>
      <c r="BN2798" s="488"/>
      <c r="BO2798" s="488"/>
      <c r="BP2798" s="488"/>
      <c r="BQ2798" s="488"/>
      <c r="BR2798" s="488"/>
      <c r="BS2798" s="488"/>
      <c r="BT2798" s="488"/>
      <c r="BU2798" s="488"/>
      <c r="BV2798" s="488"/>
      <c r="BW2798" s="488"/>
      <c r="BX2798" s="488"/>
      <c r="BY2798" s="488"/>
      <c r="BZ2798" s="488"/>
      <c r="CA2798" s="488"/>
      <c r="CB2798" s="488"/>
      <c r="CC2798" s="488"/>
      <c r="CD2798" s="488"/>
      <c r="CE2798" s="488"/>
      <c r="CF2798" s="488"/>
      <c r="CG2798" s="488"/>
      <c r="CH2798" s="488"/>
      <c r="CI2798" s="488"/>
      <c r="CJ2798" s="488"/>
      <c r="CK2798" s="488"/>
      <c r="CL2798" s="488"/>
      <c r="CM2798" s="488"/>
      <c r="CN2798" s="488"/>
      <c r="CO2798" s="488"/>
      <c r="CP2798" s="488"/>
      <c r="CQ2798" s="488"/>
      <c r="CR2798" s="488"/>
      <c r="CS2798" s="488"/>
      <c r="CT2798" s="488"/>
      <c r="CU2798" s="488"/>
      <c r="CV2798" s="488"/>
      <c r="CW2798" s="488"/>
      <c r="CX2798" s="488"/>
      <c r="CY2798" s="488"/>
      <c r="CZ2798" s="488"/>
      <c r="DA2798" s="488"/>
      <c r="DB2798" s="488"/>
      <c r="DC2798" s="488"/>
      <c r="DD2798" s="488"/>
      <c r="DE2798" s="488"/>
      <c r="DF2798" s="488"/>
      <c r="DG2798" s="488"/>
      <c r="DH2798" s="488"/>
      <c r="DI2798" s="488"/>
      <c r="DJ2798" s="488"/>
      <c r="DK2798" s="488"/>
      <c r="DL2798" s="488"/>
      <c r="DM2798" s="488"/>
      <c r="DN2798" s="488"/>
      <c r="DO2798" s="488"/>
      <c r="DP2798" s="488"/>
      <c r="DQ2798" s="488"/>
      <c r="DR2798" s="488"/>
      <c r="DS2798" s="488"/>
      <c r="DT2798" s="488"/>
      <c r="DU2798" s="488"/>
      <c r="DV2798" s="488"/>
      <c r="DW2798" s="488"/>
      <c r="DX2798" s="488"/>
      <c r="DY2798" s="488"/>
      <c r="DZ2798" s="488"/>
      <c r="EA2798" s="488"/>
      <c r="EB2798" s="488"/>
      <c r="EC2798" s="488"/>
      <c r="ED2798" s="488"/>
      <c r="EE2798" s="488"/>
      <c r="EF2798" s="488"/>
      <c r="EG2798" s="488"/>
      <c r="EH2798" s="488"/>
      <c r="EI2798" s="488"/>
      <c r="EJ2798" s="488"/>
      <c r="EK2798" s="488"/>
      <c r="EL2798" s="488"/>
      <c r="EM2798" s="488"/>
      <c r="EN2798" s="488"/>
      <c r="EO2798" s="488"/>
      <c r="EP2798" s="488"/>
      <c r="EQ2798" s="488"/>
      <c r="ER2798" s="488"/>
      <c r="ES2798" s="488"/>
      <c r="ET2798" s="488"/>
      <c r="EU2798" s="488"/>
      <c r="EV2798" s="488"/>
      <c r="EW2798" s="488"/>
      <c r="EX2798" s="488"/>
      <c r="EY2798" s="488"/>
      <c r="EZ2798" s="488"/>
      <c r="FA2798" s="488"/>
      <c r="FB2798" s="488"/>
      <c r="FC2798" s="488"/>
      <c r="FD2798" s="488"/>
      <c r="FE2798" s="488"/>
      <c r="FF2798" s="488"/>
      <c r="FG2798" s="488"/>
      <c r="FH2798" s="488"/>
      <c r="FI2798" s="488"/>
      <c r="FJ2798" s="488"/>
      <c r="FK2798" s="488"/>
      <c r="FL2798" s="488"/>
      <c r="FM2798" s="488"/>
      <c r="FN2798" s="488"/>
      <c r="FO2798" s="488"/>
      <c r="FP2798" s="488"/>
      <c r="FQ2798" s="488"/>
      <c r="FR2798" s="488"/>
      <c r="FS2798" s="488"/>
      <c r="FT2798" s="488"/>
      <c r="FU2798" s="488"/>
      <c r="FV2798" s="488"/>
      <c r="FW2798" s="488"/>
      <c r="FX2798" s="488"/>
      <c r="FY2798" s="488"/>
      <c r="FZ2798" s="488"/>
      <c r="GA2798" s="488"/>
      <c r="GB2798" s="488"/>
      <c r="GC2798" s="488"/>
      <c r="GD2798" s="488"/>
      <c r="GE2798" s="488"/>
      <c r="GF2798" s="488"/>
      <c r="GG2798" s="488"/>
      <c r="GH2798" s="488"/>
      <c r="GI2798" s="488"/>
      <c r="GJ2798" s="488"/>
      <c r="GK2798" s="488"/>
      <c r="GL2798" s="488"/>
      <c r="GM2798" s="488"/>
      <c r="GN2798" s="488"/>
      <c r="GO2798" s="488"/>
      <c r="GP2798" s="488"/>
      <c r="GQ2798" s="488"/>
      <c r="GR2798" s="488"/>
      <c r="GS2798" s="488"/>
      <c r="GT2798" s="488"/>
      <c r="GU2798" s="488"/>
      <c r="GV2798" s="488"/>
      <c r="GW2798" s="488"/>
      <c r="GX2798" s="488"/>
      <c r="GY2798" s="488"/>
      <c r="GZ2798" s="488"/>
      <c r="HA2798" s="488"/>
      <c r="HB2798" s="488"/>
      <c r="HC2798" s="488"/>
      <c r="HD2798" s="488"/>
      <c r="HE2798" s="488"/>
      <c r="HF2798" s="488"/>
      <c r="HG2798" s="488"/>
      <c r="HH2798" s="488"/>
      <c r="HI2798" s="488"/>
      <c r="HJ2798" s="488"/>
      <c r="HK2798" s="488"/>
      <c r="HL2798" s="488"/>
      <c r="HM2798" s="488"/>
      <c r="HN2798" s="488"/>
      <c r="HO2798" s="488"/>
      <c r="HP2798" s="488"/>
      <c r="HQ2798" s="488"/>
      <c r="HR2798" s="488"/>
      <c r="HS2798" s="488"/>
      <c r="HT2798" s="488"/>
      <c r="HU2798" s="488"/>
      <c r="HV2798" s="488"/>
      <c r="HW2798" s="488"/>
      <c r="HX2798" s="488"/>
      <c r="HY2798" s="488"/>
      <c r="HZ2798" s="488"/>
      <c r="IA2798" s="488"/>
      <c r="IB2798" s="488"/>
      <c r="IC2798" s="488"/>
      <c r="ID2798" s="488"/>
      <c r="IE2798" s="488"/>
      <c r="IF2798" s="488"/>
      <c r="IG2798" s="488"/>
      <c r="IH2798" s="488"/>
    </row>
    <row r="2799" spans="1:242" hidden="1" x14ac:dyDescent="0.25">
      <c r="B2799" s="266">
        <v>1092</v>
      </c>
      <c r="C2799" s="207">
        <v>44312</v>
      </c>
      <c r="D2799" s="206" t="s">
        <v>5676</v>
      </c>
      <c r="E2799" s="206"/>
      <c r="F2799" s="206" t="s">
        <v>3259</v>
      </c>
      <c r="G2799" s="208" t="s">
        <v>1611</v>
      </c>
      <c r="H2799" s="313"/>
      <c r="I2799" s="209">
        <v>24000</v>
      </c>
      <c r="J2799" s="444">
        <f t="shared" si="46"/>
        <v>20336000</v>
      </c>
      <c r="K2799" s="441" t="s">
        <v>3267</v>
      </c>
    </row>
    <row r="2800" spans="1:242" hidden="1" x14ac:dyDescent="0.25">
      <c r="B2800" s="266">
        <v>1093</v>
      </c>
      <c r="C2800" s="207">
        <v>44312</v>
      </c>
      <c r="D2800" s="206" t="s">
        <v>5689</v>
      </c>
      <c r="E2800" s="206" t="s">
        <v>5690</v>
      </c>
      <c r="F2800" s="206"/>
      <c r="G2800" s="208" t="s">
        <v>3204</v>
      </c>
      <c r="H2800" s="313"/>
      <c r="I2800" s="209">
        <v>800000</v>
      </c>
      <c r="J2800" s="444">
        <f t="shared" si="46"/>
        <v>19536000</v>
      </c>
      <c r="K2800" s="441" t="s">
        <v>5693</v>
      </c>
    </row>
    <row r="2801" spans="2:11" s="511" customFormat="1" hidden="1" x14ac:dyDescent="0.25">
      <c r="B2801" s="266">
        <v>1094</v>
      </c>
      <c r="C2801" s="207">
        <v>44313</v>
      </c>
      <c r="D2801" s="206" t="s">
        <v>5677</v>
      </c>
      <c r="E2801" s="206"/>
      <c r="F2801" s="206" t="s">
        <v>3260</v>
      </c>
      <c r="G2801" s="208" t="s">
        <v>420</v>
      </c>
      <c r="H2801" s="313"/>
      <c r="I2801" s="209">
        <v>1094800</v>
      </c>
      <c r="J2801" s="444">
        <f t="shared" si="46"/>
        <v>18441200</v>
      </c>
      <c r="K2801" s="441" t="s">
        <v>3267</v>
      </c>
    </row>
    <row r="2802" spans="2:11" s="511" customFormat="1" hidden="1" x14ac:dyDescent="0.25">
      <c r="B2802" s="266">
        <v>1095</v>
      </c>
      <c r="C2802" s="207">
        <v>44317</v>
      </c>
      <c r="D2802" s="206" t="s">
        <v>5678</v>
      </c>
      <c r="E2802" s="206"/>
      <c r="F2802" s="206" t="s">
        <v>3286</v>
      </c>
      <c r="G2802" s="208" t="s">
        <v>5679</v>
      </c>
      <c r="H2802" s="313"/>
      <c r="I2802" s="209">
        <v>71400</v>
      </c>
      <c r="J2802" s="444">
        <f t="shared" si="46"/>
        <v>18369800</v>
      </c>
      <c r="K2802" s="441" t="s">
        <v>3267</v>
      </c>
    </row>
    <row r="2803" spans="2:11" s="511" customFormat="1" hidden="1" x14ac:dyDescent="0.25">
      <c r="B2803" s="266">
        <v>1096</v>
      </c>
      <c r="C2803" s="207">
        <v>44317</v>
      </c>
      <c r="D2803" s="206" t="s">
        <v>5680</v>
      </c>
      <c r="E2803" s="206"/>
      <c r="F2803" s="206" t="s">
        <v>3258</v>
      </c>
      <c r="G2803" s="208" t="s">
        <v>5679</v>
      </c>
      <c r="H2803" s="313"/>
      <c r="I2803" s="209">
        <v>29400</v>
      </c>
      <c r="J2803" s="444">
        <f t="shared" si="46"/>
        <v>18340400</v>
      </c>
      <c r="K2803" s="441" t="s">
        <v>3267</v>
      </c>
    </row>
    <row r="2804" spans="2:11" s="511" customFormat="1" hidden="1" x14ac:dyDescent="0.25">
      <c r="B2804" s="266">
        <v>1097</v>
      </c>
      <c r="C2804" s="207">
        <v>44317</v>
      </c>
      <c r="D2804" s="206" t="s">
        <v>5681</v>
      </c>
      <c r="E2804" s="206"/>
      <c r="F2804" s="206" t="s">
        <v>3289</v>
      </c>
      <c r="G2804" s="208" t="s">
        <v>5679</v>
      </c>
      <c r="H2804" s="313"/>
      <c r="I2804" s="209">
        <v>66400</v>
      </c>
      <c r="J2804" s="444">
        <f t="shared" si="46"/>
        <v>18274000</v>
      </c>
      <c r="K2804" s="441" t="s">
        <v>3267</v>
      </c>
    </row>
    <row r="2805" spans="2:11" s="511" customFormat="1" hidden="1" x14ac:dyDescent="0.25">
      <c r="B2805" s="266">
        <v>1098</v>
      </c>
      <c r="C2805" s="207">
        <v>44317</v>
      </c>
      <c r="D2805" s="206" t="s">
        <v>5682</v>
      </c>
      <c r="E2805" s="206"/>
      <c r="F2805" s="206" t="s">
        <v>5700</v>
      </c>
      <c r="G2805" s="208" t="s">
        <v>5679</v>
      </c>
      <c r="H2805" s="313"/>
      <c r="I2805" s="209">
        <v>78600</v>
      </c>
      <c r="J2805" s="444">
        <f t="shared" si="46"/>
        <v>18195400</v>
      </c>
      <c r="K2805" s="441" t="s">
        <v>3267</v>
      </c>
    </row>
    <row r="2806" spans="2:11" s="511" customFormat="1" hidden="1" x14ac:dyDescent="0.25">
      <c r="B2806" s="266">
        <v>1099</v>
      </c>
      <c r="C2806" s="207">
        <v>44317</v>
      </c>
      <c r="D2806" s="206" t="s">
        <v>5683</v>
      </c>
      <c r="E2806" s="206"/>
      <c r="F2806" s="206" t="s">
        <v>3299</v>
      </c>
      <c r="G2806" s="208" t="s">
        <v>5679</v>
      </c>
      <c r="H2806" s="313"/>
      <c r="I2806" s="209">
        <v>72700</v>
      </c>
      <c r="J2806" s="444">
        <f t="shared" si="46"/>
        <v>18122700</v>
      </c>
      <c r="K2806" s="441" t="s">
        <v>3267</v>
      </c>
    </row>
    <row r="2807" spans="2:11" s="511" customFormat="1" hidden="1" x14ac:dyDescent="0.25">
      <c r="B2807" s="266">
        <v>1100</v>
      </c>
      <c r="C2807" s="207">
        <v>44317</v>
      </c>
      <c r="D2807" s="206" t="s">
        <v>5684</v>
      </c>
      <c r="E2807" s="206"/>
      <c r="F2807" s="206"/>
      <c r="G2807" s="208" t="s">
        <v>1611</v>
      </c>
      <c r="H2807" s="313">
        <v>1430000</v>
      </c>
      <c r="I2807" s="209"/>
      <c r="J2807" s="444">
        <f t="shared" si="46"/>
        <v>19552700</v>
      </c>
      <c r="K2807" s="212" t="s">
        <v>5513</v>
      </c>
    </row>
    <row r="2808" spans="2:11" s="511" customFormat="1" hidden="1" x14ac:dyDescent="0.25">
      <c r="B2808" s="266">
        <v>1101</v>
      </c>
      <c r="C2808" s="207">
        <v>44317</v>
      </c>
      <c r="D2808" s="206" t="s">
        <v>5685</v>
      </c>
      <c r="E2808" s="206"/>
      <c r="F2808" s="206" t="s">
        <v>3302</v>
      </c>
      <c r="G2808" s="208" t="s">
        <v>1611</v>
      </c>
      <c r="H2808" s="313"/>
      <c r="I2808" s="209">
        <v>1545000</v>
      </c>
      <c r="J2808" s="444">
        <f t="shared" si="46"/>
        <v>18007700</v>
      </c>
      <c r="K2808" s="441" t="s">
        <v>3267</v>
      </c>
    </row>
    <row r="2809" spans="2:11" s="511" customFormat="1" hidden="1" x14ac:dyDescent="0.25">
      <c r="B2809" s="266">
        <v>1102</v>
      </c>
      <c r="C2809" s="207">
        <v>44317</v>
      </c>
      <c r="D2809" s="206" t="s">
        <v>5686</v>
      </c>
      <c r="E2809" s="206"/>
      <c r="F2809" s="206" t="s">
        <v>3295</v>
      </c>
      <c r="G2809" s="208" t="s">
        <v>5679</v>
      </c>
      <c r="H2809" s="313"/>
      <c r="I2809" s="209">
        <v>45000</v>
      </c>
      <c r="J2809" s="444">
        <f t="shared" si="46"/>
        <v>17962700</v>
      </c>
      <c r="K2809" s="441" t="s">
        <v>3267</v>
      </c>
    </row>
    <row r="2810" spans="2:11" s="511" customFormat="1" hidden="1" x14ac:dyDescent="0.25">
      <c r="B2810" s="266">
        <v>1103</v>
      </c>
      <c r="C2810" s="207">
        <v>44317</v>
      </c>
      <c r="D2810" s="206" t="s">
        <v>5687</v>
      </c>
      <c r="E2810" s="206"/>
      <c r="F2810" s="206" t="s">
        <v>3305</v>
      </c>
      <c r="G2810" s="208" t="s">
        <v>5679</v>
      </c>
      <c r="H2810" s="313"/>
      <c r="I2810" s="209">
        <v>38000</v>
      </c>
      <c r="J2810" s="444">
        <f t="shared" si="46"/>
        <v>17924700</v>
      </c>
      <c r="K2810" s="441" t="s">
        <v>3267</v>
      </c>
    </row>
    <row r="2811" spans="2:11" s="511" customFormat="1" hidden="1" x14ac:dyDescent="0.25">
      <c r="B2811" s="266">
        <v>1104</v>
      </c>
      <c r="C2811" s="207">
        <v>44317</v>
      </c>
      <c r="D2811" s="206" t="s">
        <v>5688</v>
      </c>
      <c r="E2811" s="206"/>
      <c r="F2811" s="206" t="s">
        <v>3317</v>
      </c>
      <c r="G2811" s="208" t="s">
        <v>4218</v>
      </c>
      <c r="H2811" s="313"/>
      <c r="I2811" s="209">
        <v>570000</v>
      </c>
      <c r="J2811" s="444">
        <f t="shared" si="46"/>
        <v>17354700</v>
      </c>
      <c r="K2811" s="441" t="s">
        <v>3267</v>
      </c>
    </row>
    <row r="2812" spans="2:11" s="511" customFormat="1" hidden="1" x14ac:dyDescent="0.25">
      <c r="B2812" s="266">
        <v>1105</v>
      </c>
      <c r="C2812" s="207">
        <v>44317</v>
      </c>
      <c r="D2812" s="206" t="s">
        <v>5691</v>
      </c>
      <c r="E2812" s="206"/>
      <c r="F2812" s="206"/>
      <c r="G2812" s="208" t="s">
        <v>4804</v>
      </c>
      <c r="H2812" s="313">
        <v>800000</v>
      </c>
      <c r="I2812" s="209"/>
      <c r="J2812" s="444">
        <f t="shared" si="46"/>
        <v>18154700</v>
      </c>
      <c r="K2812" s="212" t="s">
        <v>5694</v>
      </c>
    </row>
    <row r="2813" spans="2:11" s="511" customFormat="1" hidden="1" x14ac:dyDescent="0.25">
      <c r="B2813" s="266">
        <v>1106</v>
      </c>
      <c r="C2813" s="207">
        <v>44317</v>
      </c>
      <c r="D2813" s="206" t="s">
        <v>5695</v>
      </c>
      <c r="E2813" s="206"/>
      <c r="F2813" s="206" t="s">
        <v>5701</v>
      </c>
      <c r="G2813" s="208" t="s">
        <v>4804</v>
      </c>
      <c r="H2813" s="313"/>
      <c r="I2813" s="209">
        <v>724000</v>
      </c>
      <c r="J2813" s="444">
        <f t="shared" si="46"/>
        <v>17430700</v>
      </c>
      <c r="K2813" s="441" t="s">
        <v>3267</v>
      </c>
    </row>
    <row r="2814" spans="2:11" s="511" customFormat="1" hidden="1" x14ac:dyDescent="0.25">
      <c r="B2814" s="266">
        <v>1107</v>
      </c>
      <c r="C2814" s="207">
        <v>44317</v>
      </c>
      <c r="D2814" s="206" t="s">
        <v>5696</v>
      </c>
      <c r="E2814" s="206"/>
      <c r="F2814" s="206"/>
      <c r="G2814" s="208" t="s">
        <v>532</v>
      </c>
      <c r="H2814" s="313">
        <v>1500000</v>
      </c>
      <c r="I2814" s="209"/>
      <c r="J2814" s="444">
        <f t="shared" si="46"/>
        <v>18930700</v>
      </c>
      <c r="K2814" s="212" t="s">
        <v>5704</v>
      </c>
    </row>
    <row r="2815" spans="2:11" s="511" customFormat="1" hidden="1" x14ac:dyDescent="0.25">
      <c r="B2815" s="266">
        <v>1108</v>
      </c>
      <c r="C2815" s="207">
        <v>44317</v>
      </c>
      <c r="D2815" s="206" t="s">
        <v>5697</v>
      </c>
      <c r="E2815" s="206"/>
      <c r="F2815" s="206" t="s">
        <v>3329</v>
      </c>
      <c r="G2815" s="208" t="s">
        <v>532</v>
      </c>
      <c r="H2815" s="313"/>
      <c r="I2815" s="209">
        <v>1279028</v>
      </c>
      <c r="J2815" s="444">
        <f t="shared" si="46"/>
        <v>17651672</v>
      </c>
      <c r="K2815" s="441" t="s">
        <v>3267</v>
      </c>
    </row>
    <row r="2816" spans="2:11" s="511" customFormat="1" hidden="1" x14ac:dyDescent="0.25">
      <c r="B2816" s="266">
        <v>1109</v>
      </c>
      <c r="C2816" s="207">
        <v>44317</v>
      </c>
      <c r="D2816" s="206" t="s">
        <v>5698</v>
      </c>
      <c r="E2816" s="206"/>
      <c r="F2816" s="206" t="s">
        <v>3331</v>
      </c>
      <c r="G2816" s="208" t="s">
        <v>532</v>
      </c>
      <c r="H2816" s="313"/>
      <c r="I2816" s="209">
        <v>2631550</v>
      </c>
      <c r="J2816" s="444">
        <f t="shared" si="46"/>
        <v>15020122</v>
      </c>
      <c r="K2816" s="441" t="s">
        <v>3267</v>
      </c>
    </row>
    <row r="2817" spans="1:242" hidden="1" x14ac:dyDescent="0.25">
      <c r="B2817" s="266">
        <v>1110</v>
      </c>
      <c r="C2817" s="207">
        <v>44317</v>
      </c>
      <c r="D2817" s="206" t="s">
        <v>5699</v>
      </c>
      <c r="E2817" s="206" t="s">
        <v>5702</v>
      </c>
      <c r="F2817" s="206"/>
      <c r="G2817" s="208" t="s">
        <v>1611</v>
      </c>
      <c r="H2817" s="313"/>
      <c r="I2817" s="595">
        <v>1453500</v>
      </c>
      <c r="J2817" s="444">
        <f t="shared" si="46"/>
        <v>13566622</v>
      </c>
      <c r="K2817" s="441" t="s">
        <v>5747</v>
      </c>
    </row>
    <row r="2818" spans="1:242" s="566" customFormat="1" hidden="1" x14ac:dyDescent="0.25">
      <c r="A2818" s="488"/>
      <c r="B2818" s="266">
        <v>1111</v>
      </c>
      <c r="C2818" s="428">
        <v>44319</v>
      </c>
      <c r="D2818" s="429" t="s">
        <v>5706</v>
      </c>
      <c r="E2818" s="429"/>
      <c r="F2818" s="429"/>
      <c r="G2818" s="430"/>
      <c r="H2818" s="577">
        <v>8269878</v>
      </c>
      <c r="I2818" s="581"/>
      <c r="J2818" s="444">
        <f t="shared" si="46"/>
        <v>21836500</v>
      </c>
      <c r="K2818" s="446" t="s">
        <v>3695</v>
      </c>
      <c r="L2818" s="530"/>
      <c r="M2818" s="488"/>
      <c r="N2818" s="530"/>
      <c r="O2818" s="530"/>
      <c r="P2818" s="530"/>
      <c r="Q2818" s="530"/>
      <c r="R2818" s="530"/>
      <c r="S2818" s="530"/>
      <c r="T2818" s="530"/>
      <c r="U2818" s="530"/>
      <c r="V2818" s="530"/>
      <c r="W2818" s="530"/>
      <c r="X2818" s="530"/>
      <c r="Y2818" s="530"/>
      <c r="Z2818" s="530"/>
      <c r="AA2818" s="530"/>
      <c r="AB2818" s="530"/>
      <c r="AC2818" s="530"/>
      <c r="AD2818" s="530"/>
      <c r="AE2818" s="530"/>
      <c r="AF2818" s="530"/>
      <c r="AG2818" s="530"/>
      <c r="AH2818" s="530"/>
      <c r="AI2818" s="530"/>
      <c r="AJ2818" s="488"/>
      <c r="AK2818" s="488"/>
      <c r="AL2818" s="488"/>
      <c r="AM2818" s="488"/>
      <c r="AN2818" s="488"/>
      <c r="AO2818" s="488"/>
      <c r="AP2818" s="488"/>
      <c r="AQ2818" s="488"/>
      <c r="AR2818" s="488"/>
      <c r="AS2818" s="488"/>
      <c r="AT2818" s="488"/>
      <c r="AU2818" s="488"/>
      <c r="AV2818" s="488"/>
      <c r="AW2818" s="488"/>
      <c r="AX2818" s="488"/>
      <c r="AY2818" s="488"/>
      <c r="AZ2818" s="488"/>
      <c r="BA2818" s="488"/>
      <c r="BB2818" s="488"/>
      <c r="BC2818" s="488"/>
      <c r="BD2818" s="488"/>
      <c r="BE2818" s="488"/>
      <c r="BF2818" s="488"/>
      <c r="BG2818" s="488"/>
      <c r="BH2818" s="488"/>
      <c r="BI2818" s="488"/>
      <c r="BJ2818" s="488"/>
      <c r="BK2818" s="488"/>
      <c r="BL2818" s="488"/>
      <c r="BM2818" s="488"/>
      <c r="BN2818" s="488"/>
      <c r="BO2818" s="488"/>
      <c r="BP2818" s="488"/>
      <c r="BQ2818" s="488"/>
      <c r="BR2818" s="488"/>
      <c r="BS2818" s="488"/>
      <c r="BT2818" s="488"/>
      <c r="BU2818" s="488"/>
      <c r="BV2818" s="488"/>
      <c r="BW2818" s="488"/>
      <c r="BX2818" s="488"/>
      <c r="BY2818" s="488"/>
      <c r="BZ2818" s="488"/>
      <c r="CA2818" s="488"/>
      <c r="CB2818" s="488"/>
      <c r="CC2818" s="488"/>
      <c r="CD2818" s="488"/>
      <c r="CE2818" s="488"/>
      <c r="CF2818" s="488"/>
      <c r="CG2818" s="488"/>
      <c r="CH2818" s="488"/>
      <c r="CI2818" s="488"/>
      <c r="CJ2818" s="488"/>
      <c r="CK2818" s="488"/>
      <c r="CL2818" s="488"/>
      <c r="CM2818" s="488"/>
      <c r="CN2818" s="488"/>
      <c r="CO2818" s="488"/>
      <c r="CP2818" s="488"/>
      <c r="CQ2818" s="488"/>
      <c r="CR2818" s="488"/>
      <c r="CS2818" s="488"/>
      <c r="CT2818" s="488"/>
      <c r="CU2818" s="488"/>
      <c r="CV2818" s="488"/>
      <c r="CW2818" s="488"/>
      <c r="CX2818" s="488"/>
      <c r="CY2818" s="488"/>
      <c r="CZ2818" s="488"/>
      <c r="DA2818" s="488"/>
      <c r="DB2818" s="488"/>
      <c r="DC2818" s="488"/>
      <c r="DD2818" s="488"/>
      <c r="DE2818" s="488"/>
      <c r="DF2818" s="488"/>
      <c r="DG2818" s="488"/>
      <c r="DH2818" s="488"/>
      <c r="DI2818" s="488"/>
      <c r="DJ2818" s="488"/>
      <c r="DK2818" s="488"/>
      <c r="DL2818" s="488"/>
      <c r="DM2818" s="488"/>
      <c r="DN2818" s="488"/>
      <c r="DO2818" s="488"/>
      <c r="DP2818" s="488"/>
      <c r="DQ2818" s="488"/>
      <c r="DR2818" s="488"/>
      <c r="DS2818" s="488"/>
      <c r="DT2818" s="488"/>
      <c r="DU2818" s="488"/>
      <c r="DV2818" s="488"/>
      <c r="DW2818" s="488"/>
      <c r="DX2818" s="488"/>
      <c r="DY2818" s="488"/>
      <c r="DZ2818" s="488"/>
      <c r="EA2818" s="488"/>
      <c r="EB2818" s="488"/>
      <c r="EC2818" s="488"/>
      <c r="ED2818" s="488"/>
      <c r="EE2818" s="488"/>
      <c r="EF2818" s="488"/>
      <c r="EG2818" s="488"/>
      <c r="EH2818" s="488"/>
      <c r="EI2818" s="488"/>
      <c r="EJ2818" s="488"/>
      <c r="EK2818" s="488"/>
      <c r="EL2818" s="488"/>
      <c r="EM2818" s="488"/>
      <c r="EN2818" s="488"/>
      <c r="EO2818" s="488"/>
      <c r="EP2818" s="488"/>
      <c r="EQ2818" s="488"/>
      <c r="ER2818" s="488"/>
      <c r="ES2818" s="488"/>
      <c r="ET2818" s="488"/>
      <c r="EU2818" s="488"/>
      <c r="EV2818" s="488"/>
      <c r="EW2818" s="488"/>
      <c r="EX2818" s="488"/>
      <c r="EY2818" s="488"/>
      <c r="EZ2818" s="488"/>
      <c r="FA2818" s="488"/>
      <c r="FB2818" s="488"/>
      <c r="FC2818" s="488"/>
      <c r="FD2818" s="488"/>
      <c r="FE2818" s="488"/>
      <c r="FF2818" s="488"/>
      <c r="FG2818" s="488"/>
      <c r="FH2818" s="488"/>
      <c r="FI2818" s="488"/>
      <c r="FJ2818" s="488"/>
      <c r="FK2818" s="488"/>
      <c r="FL2818" s="488"/>
      <c r="FM2818" s="488"/>
      <c r="FN2818" s="488"/>
      <c r="FO2818" s="488"/>
      <c r="FP2818" s="488"/>
      <c r="FQ2818" s="488"/>
      <c r="FR2818" s="488"/>
      <c r="FS2818" s="488"/>
      <c r="FT2818" s="488"/>
      <c r="FU2818" s="488"/>
      <c r="FV2818" s="488"/>
      <c r="FW2818" s="488"/>
      <c r="FX2818" s="488"/>
      <c r="FY2818" s="488"/>
      <c r="FZ2818" s="488"/>
      <c r="GA2818" s="488"/>
      <c r="GB2818" s="488"/>
      <c r="GC2818" s="488"/>
      <c r="GD2818" s="488"/>
      <c r="GE2818" s="488"/>
      <c r="GF2818" s="488"/>
      <c r="GG2818" s="488"/>
      <c r="GH2818" s="488"/>
      <c r="GI2818" s="488"/>
      <c r="GJ2818" s="488"/>
      <c r="GK2818" s="488"/>
      <c r="GL2818" s="488"/>
      <c r="GM2818" s="488"/>
      <c r="GN2818" s="488"/>
      <c r="GO2818" s="488"/>
      <c r="GP2818" s="488"/>
      <c r="GQ2818" s="488"/>
      <c r="GR2818" s="488"/>
      <c r="GS2818" s="488"/>
      <c r="GT2818" s="488"/>
      <c r="GU2818" s="488"/>
      <c r="GV2818" s="488"/>
      <c r="GW2818" s="488"/>
      <c r="GX2818" s="488"/>
      <c r="GY2818" s="488"/>
      <c r="GZ2818" s="488"/>
      <c r="HA2818" s="488"/>
      <c r="HB2818" s="488"/>
      <c r="HC2818" s="488"/>
      <c r="HD2818" s="488"/>
      <c r="HE2818" s="488"/>
      <c r="HF2818" s="488"/>
      <c r="HG2818" s="488"/>
      <c r="HH2818" s="488"/>
      <c r="HI2818" s="488"/>
      <c r="HJ2818" s="488"/>
      <c r="HK2818" s="488"/>
      <c r="HL2818" s="488"/>
      <c r="HM2818" s="488"/>
      <c r="HN2818" s="488"/>
      <c r="HO2818" s="488"/>
      <c r="HP2818" s="488"/>
      <c r="HQ2818" s="488"/>
      <c r="HR2818" s="488"/>
      <c r="HS2818" s="488"/>
      <c r="HT2818" s="488"/>
      <c r="HU2818" s="488"/>
      <c r="HV2818" s="488"/>
      <c r="HW2818" s="488"/>
      <c r="HX2818" s="488"/>
      <c r="HY2818" s="488"/>
      <c r="HZ2818" s="488"/>
      <c r="IA2818" s="488"/>
      <c r="IB2818" s="488"/>
      <c r="IC2818" s="488"/>
      <c r="ID2818" s="488"/>
      <c r="IE2818" s="488"/>
      <c r="IF2818" s="488"/>
      <c r="IG2818" s="488"/>
      <c r="IH2818" s="488"/>
    </row>
    <row r="2819" spans="1:242" hidden="1" x14ac:dyDescent="0.25">
      <c r="B2819" s="266">
        <v>1112</v>
      </c>
      <c r="C2819" s="207">
        <v>44319</v>
      </c>
      <c r="D2819" s="206" t="s">
        <v>5707</v>
      </c>
      <c r="E2819" s="206"/>
      <c r="F2819" s="206" t="s">
        <v>3320</v>
      </c>
      <c r="G2819" s="208" t="s">
        <v>420</v>
      </c>
      <c r="H2819" s="313"/>
      <c r="I2819" s="209">
        <v>773883</v>
      </c>
      <c r="J2819" s="444">
        <f t="shared" si="46"/>
        <v>21062617</v>
      </c>
      <c r="K2819" s="212" t="s">
        <v>3267</v>
      </c>
    </row>
    <row r="2820" spans="1:242" hidden="1" x14ac:dyDescent="0.25">
      <c r="B2820" s="266">
        <v>1113</v>
      </c>
      <c r="C2820" s="207">
        <v>44319</v>
      </c>
      <c r="D2820" s="206" t="s">
        <v>5708</v>
      </c>
      <c r="E2820" s="206"/>
      <c r="F2820" s="206"/>
      <c r="G2820" s="208" t="s">
        <v>2320</v>
      </c>
      <c r="H2820" s="313">
        <v>1200000</v>
      </c>
      <c r="I2820" s="209"/>
      <c r="J2820" s="444">
        <f t="shared" si="46"/>
        <v>22262617</v>
      </c>
      <c r="K2820" s="212" t="s">
        <v>5704</v>
      </c>
    </row>
    <row r="2821" spans="1:242" hidden="1" x14ac:dyDescent="0.25">
      <c r="B2821" s="266">
        <v>1114</v>
      </c>
      <c r="C2821" s="207">
        <v>44319</v>
      </c>
      <c r="D2821" s="206" t="s">
        <v>5710</v>
      </c>
      <c r="E2821" s="206"/>
      <c r="F2821" s="206" t="s">
        <v>3333</v>
      </c>
      <c r="G2821" s="208" t="s">
        <v>2320</v>
      </c>
      <c r="H2821" s="313"/>
      <c r="I2821" s="209">
        <v>466446</v>
      </c>
      <c r="J2821" s="444">
        <f t="shared" si="46"/>
        <v>21796171</v>
      </c>
      <c r="K2821" s="212" t="s">
        <v>3267</v>
      </c>
    </row>
    <row r="2822" spans="1:242" hidden="1" x14ac:dyDescent="0.25">
      <c r="B2822" s="266">
        <v>1115</v>
      </c>
      <c r="C2822" s="207">
        <v>44319</v>
      </c>
      <c r="D2822" s="206" t="s">
        <v>5712</v>
      </c>
      <c r="E2822" s="206"/>
      <c r="F2822" s="206" t="s">
        <v>3344</v>
      </c>
      <c r="G2822" s="208" t="s">
        <v>2320</v>
      </c>
      <c r="H2822" s="313"/>
      <c r="I2822" s="209">
        <v>686575</v>
      </c>
      <c r="J2822" s="444">
        <f t="shared" si="46"/>
        <v>21109596</v>
      </c>
      <c r="K2822" s="212" t="s">
        <v>3267</v>
      </c>
    </row>
    <row r="2823" spans="1:242" hidden="1" x14ac:dyDescent="0.25">
      <c r="B2823" s="266">
        <v>1116</v>
      </c>
      <c r="C2823" s="207">
        <v>44319</v>
      </c>
      <c r="D2823" s="206" t="s">
        <v>5711</v>
      </c>
      <c r="E2823" s="206"/>
      <c r="F2823" s="206" t="s">
        <v>3347</v>
      </c>
      <c r="G2823" s="208" t="s">
        <v>2320</v>
      </c>
      <c r="H2823" s="313"/>
      <c r="I2823" s="209">
        <v>510000</v>
      </c>
      <c r="J2823" s="444">
        <f t="shared" si="46"/>
        <v>20599596</v>
      </c>
      <c r="K2823" s="212" t="s">
        <v>3267</v>
      </c>
    </row>
    <row r="2824" spans="1:242" hidden="1" x14ac:dyDescent="0.25">
      <c r="B2824" s="266">
        <v>1117</v>
      </c>
      <c r="C2824" s="207">
        <v>44319</v>
      </c>
      <c r="D2824" s="206" t="s">
        <v>5718</v>
      </c>
      <c r="E2824" s="206" t="s">
        <v>5720</v>
      </c>
      <c r="F2824" s="206"/>
      <c r="G2824" s="208" t="s">
        <v>1110</v>
      </c>
      <c r="H2824" s="313"/>
      <c r="I2824" s="209">
        <v>256000</v>
      </c>
      <c r="J2824" s="444">
        <f t="shared" si="46"/>
        <v>20343596</v>
      </c>
      <c r="K2824" s="212" t="s">
        <v>5719</v>
      </c>
    </row>
    <row r="2825" spans="1:242" hidden="1" x14ac:dyDescent="0.25">
      <c r="B2825" s="266">
        <v>1118</v>
      </c>
      <c r="C2825" s="207">
        <v>44320</v>
      </c>
      <c r="D2825" s="206" t="s">
        <v>5713</v>
      </c>
      <c r="E2825" s="206"/>
      <c r="F2825" s="206" t="s">
        <v>3314</v>
      </c>
      <c r="G2825" s="208" t="s">
        <v>5714</v>
      </c>
      <c r="H2825" s="313"/>
      <c r="I2825" s="209">
        <v>740000</v>
      </c>
      <c r="J2825" s="444">
        <f t="shared" si="46"/>
        <v>19603596</v>
      </c>
      <c r="K2825" s="212" t="s">
        <v>3267</v>
      </c>
    </row>
    <row r="2826" spans="1:242" hidden="1" x14ac:dyDescent="0.25">
      <c r="B2826" s="266">
        <v>1119</v>
      </c>
      <c r="C2826" s="207">
        <v>44321</v>
      </c>
      <c r="D2826" s="206" t="s">
        <v>5715</v>
      </c>
      <c r="E2826" s="206"/>
      <c r="F2826" s="206" t="s">
        <v>3336</v>
      </c>
      <c r="G2826" s="208" t="s">
        <v>2302</v>
      </c>
      <c r="H2826" s="313"/>
      <c r="I2826" s="209">
        <v>193815</v>
      </c>
      <c r="J2826" s="444">
        <f t="shared" si="46"/>
        <v>19409781</v>
      </c>
      <c r="K2826" s="212" t="s">
        <v>3267</v>
      </c>
    </row>
    <row r="2827" spans="1:242" hidden="1" x14ac:dyDescent="0.25">
      <c r="B2827" s="266">
        <v>1120</v>
      </c>
      <c r="C2827" s="207">
        <v>44321</v>
      </c>
      <c r="D2827" s="206" t="s">
        <v>5716</v>
      </c>
      <c r="E2827" s="206"/>
      <c r="F2827" s="206" t="s">
        <v>3356</v>
      </c>
      <c r="G2827" s="208" t="s">
        <v>1611</v>
      </c>
      <c r="H2827" s="313"/>
      <c r="I2827" s="209">
        <v>582500</v>
      </c>
      <c r="J2827" s="444">
        <f t="shared" si="46"/>
        <v>18827281</v>
      </c>
      <c r="K2827" s="212" t="s">
        <v>3267</v>
      </c>
    </row>
    <row r="2828" spans="1:242" hidden="1" x14ac:dyDescent="0.25">
      <c r="B2828" s="266">
        <v>1121</v>
      </c>
      <c r="C2828" s="207">
        <v>44321</v>
      </c>
      <c r="D2828" s="206" t="s">
        <v>5717</v>
      </c>
      <c r="E2828" s="206"/>
      <c r="F2828" s="206" t="s">
        <v>3363</v>
      </c>
      <c r="G2828" s="208" t="s">
        <v>1611</v>
      </c>
      <c r="H2828" s="313"/>
      <c r="I2828" s="209">
        <v>140000</v>
      </c>
      <c r="J2828" s="444">
        <f t="shared" si="46"/>
        <v>18687281</v>
      </c>
      <c r="K2828" s="212" t="s">
        <v>3267</v>
      </c>
    </row>
    <row r="2829" spans="1:242" hidden="1" x14ac:dyDescent="0.25">
      <c r="B2829" s="266">
        <v>1122</v>
      </c>
      <c r="C2829" s="207">
        <v>44321</v>
      </c>
      <c r="D2829" s="206" t="s">
        <v>5721</v>
      </c>
      <c r="E2829" s="206"/>
      <c r="F2829" s="206"/>
      <c r="G2829" s="208" t="s">
        <v>1110</v>
      </c>
      <c r="H2829" s="313">
        <v>256000</v>
      </c>
      <c r="I2829" s="209"/>
      <c r="J2829" s="444">
        <f t="shared" si="46"/>
        <v>18943281</v>
      </c>
      <c r="K2829" s="212" t="s">
        <v>5723</v>
      </c>
    </row>
    <row r="2830" spans="1:242" hidden="1" x14ac:dyDescent="0.25">
      <c r="B2830" s="266">
        <v>1123</v>
      </c>
      <c r="C2830" s="207">
        <v>44322</v>
      </c>
      <c r="D2830" s="206" t="s">
        <v>5722</v>
      </c>
      <c r="E2830" s="206"/>
      <c r="F2830" s="206" t="s">
        <v>3352</v>
      </c>
      <c r="G2830" s="208" t="s">
        <v>1110</v>
      </c>
      <c r="H2830" s="313"/>
      <c r="I2830" s="209">
        <v>256000</v>
      </c>
      <c r="J2830" s="444">
        <f t="shared" si="46"/>
        <v>18687281</v>
      </c>
      <c r="K2830" s="212" t="s">
        <v>3267</v>
      </c>
    </row>
    <row r="2831" spans="1:242" hidden="1" x14ac:dyDescent="0.25">
      <c r="B2831" s="266">
        <v>1124</v>
      </c>
      <c r="C2831" s="207">
        <v>44322</v>
      </c>
      <c r="D2831" s="206" t="s">
        <v>5724</v>
      </c>
      <c r="E2831" s="206"/>
      <c r="F2831" s="206" t="s">
        <v>3365</v>
      </c>
      <c r="G2831" s="208" t="s">
        <v>611</v>
      </c>
      <c r="H2831" s="313"/>
      <c r="I2831" s="209">
        <v>750000</v>
      </c>
      <c r="J2831" s="444">
        <f t="shared" si="46"/>
        <v>17937281</v>
      </c>
      <c r="K2831" s="212" t="s">
        <v>3267</v>
      </c>
    </row>
    <row r="2832" spans="1:242" hidden="1" x14ac:dyDescent="0.25">
      <c r="B2832" s="266">
        <v>1125</v>
      </c>
      <c r="C2832" s="207">
        <v>44324</v>
      </c>
      <c r="D2832" s="206" t="s">
        <v>5725</v>
      </c>
      <c r="E2832" s="206"/>
      <c r="F2832" s="206" t="s">
        <v>3340</v>
      </c>
      <c r="G2832" s="208" t="s">
        <v>5679</v>
      </c>
      <c r="H2832" s="313"/>
      <c r="I2832" s="209">
        <v>85600</v>
      </c>
      <c r="J2832" s="444">
        <f t="shared" si="46"/>
        <v>17851681</v>
      </c>
      <c r="K2832" s="212" t="s">
        <v>3267</v>
      </c>
    </row>
    <row r="2833" spans="1:242" hidden="1" x14ac:dyDescent="0.25">
      <c r="B2833" s="266">
        <v>1126</v>
      </c>
      <c r="C2833" s="207">
        <v>44324</v>
      </c>
      <c r="D2833" s="206" t="s">
        <v>5726</v>
      </c>
      <c r="E2833" s="206"/>
      <c r="F2833" s="206" t="s">
        <v>5734</v>
      </c>
      <c r="G2833" s="208" t="s">
        <v>5679</v>
      </c>
      <c r="H2833" s="313"/>
      <c r="I2833" s="209">
        <v>84900</v>
      </c>
      <c r="J2833" s="444">
        <f t="shared" si="46"/>
        <v>17766781</v>
      </c>
      <c r="K2833" s="212" t="s">
        <v>3267</v>
      </c>
    </row>
    <row r="2834" spans="1:242" hidden="1" x14ac:dyDescent="0.25">
      <c r="B2834" s="266">
        <v>1127</v>
      </c>
      <c r="C2834" s="207">
        <v>44324</v>
      </c>
      <c r="D2834" s="206" t="s">
        <v>5727</v>
      </c>
      <c r="E2834" s="206"/>
      <c r="F2834" s="206" t="s">
        <v>3326</v>
      </c>
      <c r="G2834" s="208" t="s">
        <v>5679</v>
      </c>
      <c r="H2834" s="313"/>
      <c r="I2834" s="209">
        <v>81800</v>
      </c>
      <c r="J2834" s="444">
        <f t="shared" si="46"/>
        <v>17684981</v>
      </c>
      <c r="K2834" s="212" t="s">
        <v>3267</v>
      </c>
    </row>
    <row r="2835" spans="1:242" hidden="1" x14ac:dyDescent="0.25">
      <c r="B2835" s="266">
        <v>1128</v>
      </c>
      <c r="C2835" s="207">
        <v>44324</v>
      </c>
      <c r="D2835" s="206" t="s">
        <v>5728</v>
      </c>
      <c r="E2835" s="206"/>
      <c r="F2835" s="206" t="s">
        <v>3382</v>
      </c>
      <c r="G2835" s="208" t="s">
        <v>5679</v>
      </c>
      <c r="H2835" s="313"/>
      <c r="I2835" s="209">
        <v>44700</v>
      </c>
      <c r="J2835" s="444">
        <f t="shared" si="46"/>
        <v>17640281</v>
      </c>
      <c r="K2835" s="212" t="s">
        <v>3267</v>
      </c>
    </row>
    <row r="2836" spans="1:242" hidden="1" x14ac:dyDescent="0.25">
      <c r="B2836" s="266">
        <v>1129</v>
      </c>
      <c r="C2836" s="207">
        <v>44324</v>
      </c>
      <c r="D2836" s="206" t="s">
        <v>5729</v>
      </c>
      <c r="E2836" s="206"/>
      <c r="F2836" s="206" t="s">
        <v>3376</v>
      </c>
      <c r="G2836" s="208" t="s">
        <v>5679</v>
      </c>
      <c r="H2836" s="313"/>
      <c r="I2836" s="209">
        <v>169600</v>
      </c>
      <c r="J2836" s="444">
        <f t="shared" si="46"/>
        <v>17470681</v>
      </c>
      <c r="K2836" s="212" t="s">
        <v>3267</v>
      </c>
    </row>
    <row r="2837" spans="1:242" hidden="1" x14ac:dyDescent="0.25">
      <c r="B2837" s="266">
        <v>1130</v>
      </c>
      <c r="C2837" s="207">
        <v>44324</v>
      </c>
      <c r="D2837" s="206" t="s">
        <v>5730</v>
      </c>
      <c r="E2837" s="206"/>
      <c r="F2837" s="206" t="s">
        <v>3380</v>
      </c>
      <c r="G2837" s="208" t="s">
        <v>5679</v>
      </c>
      <c r="H2837" s="313"/>
      <c r="I2837" s="209">
        <v>114000</v>
      </c>
      <c r="J2837" s="444">
        <f t="shared" si="46"/>
        <v>17356681</v>
      </c>
      <c r="K2837" s="212" t="s">
        <v>3267</v>
      </c>
    </row>
    <row r="2838" spans="1:242" hidden="1" x14ac:dyDescent="0.25">
      <c r="B2838" s="266">
        <v>1131</v>
      </c>
      <c r="C2838" s="207">
        <v>44324</v>
      </c>
      <c r="D2838" s="206" t="s">
        <v>5731</v>
      </c>
      <c r="E2838" s="206"/>
      <c r="F2838" s="206" t="s">
        <v>3371</v>
      </c>
      <c r="G2838" s="208" t="s">
        <v>5679</v>
      </c>
      <c r="H2838" s="313"/>
      <c r="I2838" s="209">
        <v>22000</v>
      </c>
      <c r="J2838" s="444">
        <f t="shared" si="46"/>
        <v>17334681</v>
      </c>
      <c r="K2838" s="441" t="s">
        <v>3267</v>
      </c>
    </row>
    <row r="2839" spans="1:242" hidden="1" x14ac:dyDescent="0.25">
      <c r="B2839" s="266">
        <v>1132</v>
      </c>
      <c r="C2839" s="207">
        <v>44324</v>
      </c>
      <c r="D2839" s="206" t="s">
        <v>5732</v>
      </c>
      <c r="E2839" s="206"/>
      <c r="F2839" s="206" t="s">
        <v>3386</v>
      </c>
      <c r="G2839" s="208" t="s">
        <v>420</v>
      </c>
      <c r="H2839" s="313"/>
      <c r="I2839" s="209">
        <v>875750</v>
      </c>
      <c r="J2839" s="444">
        <f t="shared" si="46"/>
        <v>16458931</v>
      </c>
      <c r="K2839" s="441" t="s">
        <v>3267</v>
      </c>
    </row>
    <row r="2840" spans="1:242" hidden="1" x14ac:dyDescent="0.25">
      <c r="B2840" s="266">
        <v>1133</v>
      </c>
      <c r="C2840" s="207">
        <v>44324</v>
      </c>
      <c r="D2840" s="206" t="s">
        <v>5733</v>
      </c>
      <c r="E2840" s="206"/>
      <c r="F2840" s="206" t="s">
        <v>5735</v>
      </c>
      <c r="G2840" s="208" t="s">
        <v>611</v>
      </c>
      <c r="H2840" s="313"/>
      <c r="I2840" s="209">
        <v>450000</v>
      </c>
      <c r="J2840" s="444">
        <f t="shared" si="46"/>
        <v>16008931</v>
      </c>
      <c r="K2840" s="441" t="s">
        <v>3267</v>
      </c>
    </row>
    <row r="2841" spans="1:242" s="566" customFormat="1" hidden="1" x14ac:dyDescent="0.25">
      <c r="A2841" s="488"/>
      <c r="B2841" s="266">
        <v>1134</v>
      </c>
      <c r="C2841" s="428">
        <v>44326</v>
      </c>
      <c r="D2841" s="429" t="s">
        <v>5736</v>
      </c>
      <c r="E2841" s="429"/>
      <c r="F2841" s="429"/>
      <c r="G2841" s="430"/>
      <c r="H2841" s="577">
        <v>7027569</v>
      </c>
      <c r="I2841" s="581"/>
      <c r="J2841" s="444">
        <f t="shared" si="46"/>
        <v>23036500</v>
      </c>
      <c r="K2841" s="485" t="s">
        <v>3695</v>
      </c>
      <c r="L2841" s="530"/>
      <c r="M2841" s="488"/>
      <c r="N2841" s="530"/>
      <c r="O2841" s="530"/>
      <c r="P2841" s="530"/>
      <c r="Q2841" s="530"/>
      <c r="R2841" s="530"/>
      <c r="S2841" s="530"/>
      <c r="T2841" s="530"/>
      <c r="U2841" s="530"/>
      <c r="V2841" s="530"/>
      <c r="W2841" s="530"/>
      <c r="X2841" s="530"/>
      <c r="Y2841" s="530"/>
      <c r="Z2841" s="530"/>
      <c r="AA2841" s="530"/>
      <c r="AB2841" s="530"/>
      <c r="AC2841" s="530"/>
      <c r="AD2841" s="530"/>
      <c r="AE2841" s="530"/>
      <c r="AF2841" s="530"/>
      <c r="AG2841" s="530"/>
      <c r="AH2841" s="530"/>
      <c r="AI2841" s="530"/>
      <c r="AJ2841" s="488"/>
      <c r="AK2841" s="488"/>
      <c r="AL2841" s="488"/>
      <c r="AM2841" s="488"/>
      <c r="AN2841" s="488"/>
      <c r="AO2841" s="488"/>
      <c r="AP2841" s="488"/>
      <c r="AQ2841" s="488"/>
      <c r="AR2841" s="488"/>
      <c r="AS2841" s="488"/>
      <c r="AT2841" s="488"/>
      <c r="AU2841" s="488"/>
      <c r="AV2841" s="488"/>
      <c r="AW2841" s="488"/>
      <c r="AX2841" s="488"/>
      <c r="AY2841" s="488"/>
      <c r="AZ2841" s="488"/>
      <c r="BA2841" s="488"/>
      <c r="BB2841" s="488"/>
      <c r="BC2841" s="488"/>
      <c r="BD2841" s="488"/>
      <c r="BE2841" s="488"/>
      <c r="BF2841" s="488"/>
      <c r="BG2841" s="488"/>
      <c r="BH2841" s="488"/>
      <c r="BI2841" s="488"/>
      <c r="BJ2841" s="488"/>
      <c r="BK2841" s="488"/>
      <c r="BL2841" s="488"/>
      <c r="BM2841" s="488"/>
      <c r="BN2841" s="488"/>
      <c r="BO2841" s="488"/>
      <c r="BP2841" s="488"/>
      <c r="BQ2841" s="488"/>
      <c r="BR2841" s="488"/>
      <c r="BS2841" s="488"/>
      <c r="BT2841" s="488"/>
      <c r="BU2841" s="488"/>
      <c r="BV2841" s="488"/>
      <c r="BW2841" s="488"/>
      <c r="BX2841" s="488"/>
      <c r="BY2841" s="488"/>
      <c r="BZ2841" s="488"/>
      <c r="CA2841" s="488"/>
      <c r="CB2841" s="488"/>
      <c r="CC2841" s="488"/>
      <c r="CD2841" s="488"/>
      <c r="CE2841" s="488"/>
      <c r="CF2841" s="488"/>
      <c r="CG2841" s="488"/>
      <c r="CH2841" s="488"/>
      <c r="CI2841" s="488"/>
      <c r="CJ2841" s="488"/>
      <c r="CK2841" s="488"/>
      <c r="CL2841" s="488"/>
      <c r="CM2841" s="488"/>
      <c r="CN2841" s="488"/>
      <c r="CO2841" s="488"/>
      <c r="CP2841" s="488"/>
      <c r="CQ2841" s="488"/>
      <c r="CR2841" s="488"/>
      <c r="CS2841" s="488"/>
      <c r="CT2841" s="488"/>
      <c r="CU2841" s="488"/>
      <c r="CV2841" s="488"/>
      <c r="CW2841" s="488"/>
      <c r="CX2841" s="488"/>
      <c r="CY2841" s="488"/>
      <c r="CZ2841" s="488"/>
      <c r="DA2841" s="488"/>
      <c r="DB2841" s="488"/>
      <c r="DC2841" s="488"/>
      <c r="DD2841" s="488"/>
      <c r="DE2841" s="488"/>
      <c r="DF2841" s="488"/>
      <c r="DG2841" s="488"/>
      <c r="DH2841" s="488"/>
      <c r="DI2841" s="488"/>
      <c r="DJ2841" s="488"/>
      <c r="DK2841" s="488"/>
      <c r="DL2841" s="488"/>
      <c r="DM2841" s="488"/>
      <c r="DN2841" s="488"/>
      <c r="DO2841" s="488"/>
      <c r="DP2841" s="488"/>
      <c r="DQ2841" s="488"/>
      <c r="DR2841" s="488"/>
      <c r="DS2841" s="488"/>
      <c r="DT2841" s="488"/>
      <c r="DU2841" s="488"/>
      <c r="DV2841" s="488"/>
      <c r="DW2841" s="488"/>
      <c r="DX2841" s="488"/>
      <c r="DY2841" s="488"/>
      <c r="DZ2841" s="488"/>
      <c r="EA2841" s="488"/>
      <c r="EB2841" s="488"/>
      <c r="EC2841" s="488"/>
      <c r="ED2841" s="488"/>
      <c r="EE2841" s="488"/>
      <c r="EF2841" s="488"/>
      <c r="EG2841" s="488"/>
      <c r="EH2841" s="488"/>
      <c r="EI2841" s="488"/>
      <c r="EJ2841" s="488"/>
      <c r="EK2841" s="488"/>
      <c r="EL2841" s="488"/>
      <c r="EM2841" s="488"/>
      <c r="EN2841" s="488"/>
      <c r="EO2841" s="488"/>
      <c r="EP2841" s="488"/>
      <c r="EQ2841" s="488"/>
      <c r="ER2841" s="488"/>
      <c r="ES2841" s="488"/>
      <c r="ET2841" s="488"/>
      <c r="EU2841" s="488"/>
      <c r="EV2841" s="488"/>
      <c r="EW2841" s="488"/>
      <c r="EX2841" s="488"/>
      <c r="EY2841" s="488"/>
      <c r="EZ2841" s="488"/>
      <c r="FA2841" s="488"/>
      <c r="FB2841" s="488"/>
      <c r="FC2841" s="488"/>
      <c r="FD2841" s="488"/>
      <c r="FE2841" s="488"/>
      <c r="FF2841" s="488"/>
      <c r="FG2841" s="488"/>
      <c r="FH2841" s="488"/>
      <c r="FI2841" s="488"/>
      <c r="FJ2841" s="488"/>
      <c r="FK2841" s="488"/>
      <c r="FL2841" s="488"/>
      <c r="FM2841" s="488"/>
      <c r="FN2841" s="488"/>
      <c r="FO2841" s="488"/>
      <c r="FP2841" s="488"/>
      <c r="FQ2841" s="488"/>
      <c r="FR2841" s="488"/>
      <c r="FS2841" s="488"/>
      <c r="FT2841" s="488"/>
      <c r="FU2841" s="488"/>
      <c r="FV2841" s="488"/>
      <c r="FW2841" s="488"/>
      <c r="FX2841" s="488"/>
      <c r="FY2841" s="488"/>
      <c r="FZ2841" s="488"/>
      <c r="GA2841" s="488"/>
      <c r="GB2841" s="488"/>
      <c r="GC2841" s="488"/>
      <c r="GD2841" s="488"/>
      <c r="GE2841" s="488"/>
      <c r="GF2841" s="488"/>
      <c r="GG2841" s="488"/>
      <c r="GH2841" s="488"/>
      <c r="GI2841" s="488"/>
      <c r="GJ2841" s="488"/>
      <c r="GK2841" s="488"/>
      <c r="GL2841" s="488"/>
      <c r="GM2841" s="488"/>
      <c r="GN2841" s="488"/>
      <c r="GO2841" s="488"/>
      <c r="GP2841" s="488"/>
      <c r="GQ2841" s="488"/>
      <c r="GR2841" s="488"/>
      <c r="GS2841" s="488"/>
      <c r="GT2841" s="488"/>
      <c r="GU2841" s="488"/>
      <c r="GV2841" s="488"/>
      <c r="GW2841" s="488"/>
      <c r="GX2841" s="488"/>
      <c r="GY2841" s="488"/>
      <c r="GZ2841" s="488"/>
      <c r="HA2841" s="488"/>
      <c r="HB2841" s="488"/>
      <c r="HC2841" s="488"/>
      <c r="HD2841" s="488"/>
      <c r="HE2841" s="488"/>
      <c r="HF2841" s="488"/>
      <c r="HG2841" s="488"/>
      <c r="HH2841" s="488"/>
      <c r="HI2841" s="488"/>
      <c r="HJ2841" s="488"/>
      <c r="HK2841" s="488"/>
      <c r="HL2841" s="488"/>
      <c r="HM2841" s="488"/>
      <c r="HN2841" s="488"/>
      <c r="HO2841" s="488"/>
      <c r="HP2841" s="488"/>
      <c r="HQ2841" s="488"/>
      <c r="HR2841" s="488"/>
      <c r="HS2841" s="488"/>
      <c r="HT2841" s="488"/>
      <c r="HU2841" s="488"/>
      <c r="HV2841" s="488"/>
      <c r="HW2841" s="488"/>
      <c r="HX2841" s="488"/>
      <c r="HY2841" s="488"/>
      <c r="HZ2841" s="488"/>
      <c r="IA2841" s="488"/>
      <c r="IB2841" s="488"/>
      <c r="IC2841" s="488"/>
      <c r="ID2841" s="488"/>
      <c r="IE2841" s="488"/>
      <c r="IF2841" s="488"/>
      <c r="IG2841" s="488"/>
      <c r="IH2841" s="488"/>
    </row>
    <row r="2842" spans="1:242" hidden="1" x14ac:dyDescent="0.25">
      <c r="B2842" s="266">
        <v>1135</v>
      </c>
      <c r="C2842" s="207">
        <v>44326</v>
      </c>
      <c r="D2842" s="206" t="s">
        <v>5737</v>
      </c>
      <c r="E2842" s="206"/>
      <c r="F2842" s="206" t="s">
        <v>3402</v>
      </c>
      <c r="G2842" s="208" t="s">
        <v>1964</v>
      </c>
      <c r="H2842" s="313"/>
      <c r="I2842" s="209">
        <v>1221000</v>
      </c>
      <c r="J2842" s="444">
        <f t="shared" si="46"/>
        <v>21815500</v>
      </c>
      <c r="K2842" s="441" t="s">
        <v>3267</v>
      </c>
    </row>
    <row r="2843" spans="1:242" hidden="1" x14ac:dyDescent="0.25">
      <c r="B2843" s="266">
        <v>1136</v>
      </c>
      <c r="C2843" s="207">
        <v>44326</v>
      </c>
      <c r="D2843" s="206" t="s">
        <v>5738</v>
      </c>
      <c r="E2843" s="206"/>
      <c r="F2843" s="206" t="s">
        <v>3393</v>
      </c>
      <c r="G2843" s="208" t="s">
        <v>4218</v>
      </c>
      <c r="H2843" s="313"/>
      <c r="I2843" s="209">
        <v>7700000</v>
      </c>
      <c r="J2843" s="444">
        <f t="shared" si="46"/>
        <v>14115500</v>
      </c>
      <c r="K2843" s="441" t="s">
        <v>3267</v>
      </c>
    </row>
    <row r="2844" spans="1:242" hidden="1" x14ac:dyDescent="0.25">
      <c r="B2844" s="266">
        <v>1137</v>
      </c>
      <c r="C2844" s="207">
        <v>44326</v>
      </c>
      <c r="D2844" s="206" t="s">
        <v>5739</v>
      </c>
      <c r="E2844" s="206"/>
      <c r="F2844" s="206" t="s">
        <v>3396</v>
      </c>
      <c r="G2844" s="208" t="s">
        <v>4936</v>
      </c>
      <c r="H2844" s="313"/>
      <c r="I2844" s="209">
        <v>1051500</v>
      </c>
      <c r="J2844" s="444">
        <f t="shared" si="46"/>
        <v>13064000</v>
      </c>
      <c r="K2844" s="441" t="s">
        <v>3267</v>
      </c>
    </row>
    <row r="2845" spans="1:242" hidden="1" x14ac:dyDescent="0.25">
      <c r="B2845" s="266">
        <v>1138</v>
      </c>
      <c r="C2845" s="207">
        <v>44326</v>
      </c>
      <c r="D2845" s="206" t="s">
        <v>5740</v>
      </c>
      <c r="E2845" s="206"/>
      <c r="F2845" s="206" t="s">
        <v>3417</v>
      </c>
      <c r="G2845" s="208" t="s">
        <v>532</v>
      </c>
      <c r="H2845" s="313"/>
      <c r="I2845" s="209">
        <v>1115245</v>
      </c>
      <c r="J2845" s="444">
        <f t="shared" si="46"/>
        <v>11948755</v>
      </c>
      <c r="K2845" s="212" t="s">
        <v>3267</v>
      </c>
    </row>
    <row r="2846" spans="1:242" hidden="1" x14ac:dyDescent="0.25">
      <c r="B2846" s="266">
        <v>1139</v>
      </c>
      <c r="C2846" s="207">
        <v>44327</v>
      </c>
      <c r="D2846" s="206" t="s">
        <v>5741</v>
      </c>
      <c r="E2846" s="206"/>
      <c r="F2846" s="206" t="s">
        <v>3419</v>
      </c>
      <c r="G2846" s="208" t="s">
        <v>4806</v>
      </c>
      <c r="H2846" s="313"/>
      <c r="I2846" s="209">
        <v>954706</v>
      </c>
      <c r="J2846" s="444">
        <f t="shared" si="46"/>
        <v>10994049</v>
      </c>
      <c r="K2846" s="441" t="s">
        <v>3267</v>
      </c>
    </row>
    <row r="2847" spans="1:242" hidden="1" x14ac:dyDescent="0.25">
      <c r="B2847" s="266">
        <v>1140</v>
      </c>
      <c r="C2847" s="207">
        <v>44327</v>
      </c>
      <c r="D2847" s="206" t="s">
        <v>5742</v>
      </c>
      <c r="E2847" s="206"/>
      <c r="F2847" s="206" t="s">
        <v>3411</v>
      </c>
      <c r="G2847" s="208" t="s">
        <v>5743</v>
      </c>
      <c r="H2847" s="313"/>
      <c r="I2847" s="209">
        <v>200000</v>
      </c>
      <c r="J2847" s="444">
        <f t="shared" si="46"/>
        <v>10794049</v>
      </c>
      <c r="K2847" s="441" t="s">
        <v>3267</v>
      </c>
    </row>
    <row r="2848" spans="1:242" hidden="1" x14ac:dyDescent="0.25">
      <c r="B2848" s="266">
        <v>1141</v>
      </c>
      <c r="C2848" s="207">
        <v>44333</v>
      </c>
      <c r="D2848" s="206" t="s">
        <v>5745</v>
      </c>
      <c r="E2848" s="206"/>
      <c r="F2848" s="206"/>
      <c r="G2848" s="208" t="s">
        <v>5705</v>
      </c>
      <c r="H2848" s="313">
        <v>510000</v>
      </c>
      <c r="I2848" s="209"/>
      <c r="J2848" s="444">
        <f t="shared" si="46"/>
        <v>11304049</v>
      </c>
      <c r="K2848" s="441" t="s">
        <v>5673</v>
      </c>
    </row>
    <row r="2849" spans="2:11" s="511" customFormat="1" hidden="1" x14ac:dyDescent="0.25">
      <c r="B2849" s="266">
        <v>1142</v>
      </c>
      <c r="C2849" s="207">
        <v>44333</v>
      </c>
      <c r="D2849" s="206" t="s">
        <v>5746</v>
      </c>
      <c r="E2849" s="206"/>
      <c r="F2849" s="206" t="s">
        <v>5775</v>
      </c>
      <c r="G2849" s="208" t="s">
        <v>5705</v>
      </c>
      <c r="H2849" s="313"/>
      <c r="I2849" s="209">
        <v>479879</v>
      </c>
      <c r="J2849" s="444">
        <f t="shared" si="46"/>
        <v>10824170</v>
      </c>
      <c r="K2849" s="441" t="s">
        <v>3267</v>
      </c>
    </row>
    <row r="2850" spans="2:11" s="511" customFormat="1" hidden="1" x14ac:dyDescent="0.25">
      <c r="B2850" s="266">
        <v>1143</v>
      </c>
      <c r="C2850" s="207">
        <v>44333</v>
      </c>
      <c r="D2850" s="206" t="s">
        <v>5748</v>
      </c>
      <c r="E2850" s="206"/>
      <c r="F2850" s="206"/>
      <c r="G2850" s="208" t="s">
        <v>1611</v>
      </c>
      <c r="H2850" s="313">
        <v>1453500</v>
      </c>
      <c r="I2850" s="209"/>
      <c r="J2850" s="444">
        <f t="shared" si="46"/>
        <v>12277670</v>
      </c>
      <c r="K2850" s="441" t="s">
        <v>5749</v>
      </c>
    </row>
    <row r="2851" spans="2:11" s="511" customFormat="1" hidden="1" x14ac:dyDescent="0.25">
      <c r="B2851" s="266">
        <v>1144</v>
      </c>
      <c r="C2851" s="207">
        <v>44333</v>
      </c>
      <c r="D2851" s="206" t="s">
        <v>5750</v>
      </c>
      <c r="E2851" s="206"/>
      <c r="F2851" s="206" t="s">
        <v>3427</v>
      </c>
      <c r="G2851" s="208" t="s">
        <v>1611</v>
      </c>
      <c r="H2851" s="313"/>
      <c r="I2851" s="209">
        <v>1548000</v>
      </c>
      <c r="J2851" s="444">
        <f t="shared" si="46"/>
        <v>10729670</v>
      </c>
      <c r="K2851" s="441" t="s">
        <v>3267</v>
      </c>
    </row>
    <row r="2852" spans="2:11" s="511" customFormat="1" hidden="1" x14ac:dyDescent="0.25">
      <c r="B2852" s="266">
        <v>1145</v>
      </c>
      <c r="C2852" s="207">
        <v>44333</v>
      </c>
      <c r="D2852" s="206" t="s">
        <v>5751</v>
      </c>
      <c r="E2852" s="206"/>
      <c r="F2852" s="206" t="s">
        <v>3429</v>
      </c>
      <c r="G2852" s="208" t="s">
        <v>543</v>
      </c>
      <c r="H2852" s="285"/>
      <c r="I2852" s="210">
        <v>1128140</v>
      </c>
      <c r="J2852" s="444">
        <f t="shared" si="46"/>
        <v>9601530</v>
      </c>
      <c r="K2852" s="441" t="s">
        <v>3267</v>
      </c>
    </row>
    <row r="2853" spans="2:11" s="511" customFormat="1" hidden="1" x14ac:dyDescent="0.25">
      <c r="B2853" s="266">
        <v>1146</v>
      </c>
      <c r="C2853" s="207">
        <v>44333</v>
      </c>
      <c r="D2853" s="206" t="s">
        <v>5752</v>
      </c>
      <c r="E2853" s="206"/>
      <c r="F2853" s="206" t="s">
        <v>3431</v>
      </c>
      <c r="G2853" s="208" t="s">
        <v>1611</v>
      </c>
      <c r="H2853" s="285"/>
      <c r="I2853" s="210">
        <v>100000</v>
      </c>
      <c r="J2853" s="444">
        <f t="shared" si="46"/>
        <v>9501530</v>
      </c>
      <c r="K2853" s="441" t="s">
        <v>3267</v>
      </c>
    </row>
    <row r="2854" spans="2:11" s="511" customFormat="1" hidden="1" x14ac:dyDescent="0.25">
      <c r="B2854" s="266">
        <v>1147</v>
      </c>
      <c r="C2854" s="207">
        <v>44334</v>
      </c>
      <c r="D2854" s="206" t="s">
        <v>5753</v>
      </c>
      <c r="E2854" s="206"/>
      <c r="F2854" s="206" t="s">
        <v>3476</v>
      </c>
      <c r="G2854" s="208" t="s">
        <v>532</v>
      </c>
      <c r="H2854" s="285"/>
      <c r="I2854" s="210">
        <v>2496180</v>
      </c>
      <c r="J2854" s="444">
        <f t="shared" si="46"/>
        <v>7005350</v>
      </c>
      <c r="K2854" s="441" t="s">
        <v>3267</v>
      </c>
    </row>
    <row r="2855" spans="2:11" s="511" customFormat="1" hidden="1" x14ac:dyDescent="0.25">
      <c r="B2855" s="266">
        <v>1148</v>
      </c>
      <c r="C2855" s="207">
        <v>44335</v>
      </c>
      <c r="D2855" s="206" t="s">
        <v>5754</v>
      </c>
      <c r="E2855" s="206"/>
      <c r="F2855" s="206" t="s">
        <v>3477</v>
      </c>
      <c r="G2855" s="208" t="s">
        <v>343</v>
      </c>
      <c r="H2855" s="285"/>
      <c r="I2855" s="210">
        <v>500000</v>
      </c>
      <c r="J2855" s="444">
        <f t="shared" si="46"/>
        <v>6505350</v>
      </c>
      <c r="K2855" s="441" t="s">
        <v>3267</v>
      </c>
    </row>
    <row r="2856" spans="2:11" s="511" customFormat="1" hidden="1" x14ac:dyDescent="0.25">
      <c r="B2856" s="266">
        <v>1149</v>
      </c>
      <c r="C2856" s="207">
        <v>44336</v>
      </c>
      <c r="D2856" s="206" t="s">
        <v>5755</v>
      </c>
      <c r="E2856" s="206"/>
      <c r="F2856" s="206" t="s">
        <v>3466</v>
      </c>
      <c r="G2856" s="208" t="s">
        <v>5679</v>
      </c>
      <c r="H2856" s="285"/>
      <c r="I2856" s="210">
        <v>113200</v>
      </c>
      <c r="J2856" s="444">
        <f t="shared" ref="J2856:J2920" si="47">J2855+H2856-I2856</f>
        <v>6392150</v>
      </c>
      <c r="K2856" s="212" t="s">
        <v>3267</v>
      </c>
    </row>
    <row r="2857" spans="2:11" s="511" customFormat="1" hidden="1" x14ac:dyDescent="0.25">
      <c r="B2857" s="266">
        <v>1150</v>
      </c>
      <c r="C2857" s="207">
        <v>44336</v>
      </c>
      <c r="D2857" s="206" t="s">
        <v>5756</v>
      </c>
      <c r="E2857" s="206"/>
      <c r="F2857" s="206" t="s">
        <v>3468</v>
      </c>
      <c r="G2857" s="208" t="s">
        <v>5679</v>
      </c>
      <c r="H2857" s="285"/>
      <c r="I2857" s="210">
        <v>100100</v>
      </c>
      <c r="J2857" s="444">
        <f t="shared" si="47"/>
        <v>6292050</v>
      </c>
      <c r="K2857" s="212" t="s">
        <v>3267</v>
      </c>
    </row>
    <row r="2858" spans="2:11" s="511" customFormat="1" hidden="1" x14ac:dyDescent="0.25">
      <c r="B2858" s="266">
        <v>1151</v>
      </c>
      <c r="C2858" s="207">
        <v>44336</v>
      </c>
      <c r="D2858" s="206" t="s">
        <v>5757</v>
      </c>
      <c r="E2858" s="206"/>
      <c r="F2858" s="206" t="s">
        <v>3465</v>
      </c>
      <c r="G2858" s="208" t="s">
        <v>5679</v>
      </c>
      <c r="H2858" s="285"/>
      <c r="I2858" s="210">
        <v>39800</v>
      </c>
      <c r="J2858" s="444">
        <f t="shared" si="47"/>
        <v>6252250</v>
      </c>
      <c r="K2858" s="212" t="s">
        <v>3267</v>
      </c>
    </row>
    <row r="2859" spans="2:11" s="511" customFormat="1" hidden="1" x14ac:dyDescent="0.25">
      <c r="B2859" s="266">
        <v>1152</v>
      </c>
      <c r="C2859" s="207">
        <v>44336</v>
      </c>
      <c r="D2859" s="206" t="s">
        <v>5758</v>
      </c>
      <c r="E2859" s="206"/>
      <c r="F2859" s="206" t="s">
        <v>3470</v>
      </c>
      <c r="G2859" s="208" t="s">
        <v>5679</v>
      </c>
      <c r="H2859" s="285"/>
      <c r="I2859" s="210">
        <v>75600</v>
      </c>
      <c r="J2859" s="444">
        <f t="shared" si="47"/>
        <v>6176650</v>
      </c>
      <c r="K2859" s="212" t="s">
        <v>3267</v>
      </c>
    </row>
    <row r="2860" spans="2:11" s="511" customFormat="1" hidden="1" x14ac:dyDescent="0.25">
      <c r="B2860" s="266">
        <v>1153</v>
      </c>
      <c r="C2860" s="207">
        <v>44336</v>
      </c>
      <c r="D2860" s="206" t="s">
        <v>5759</v>
      </c>
      <c r="E2860" s="206"/>
      <c r="F2860" s="206" t="s">
        <v>3478</v>
      </c>
      <c r="G2860" s="208" t="s">
        <v>5679</v>
      </c>
      <c r="H2860" s="285"/>
      <c r="I2860" s="210">
        <v>43800</v>
      </c>
      <c r="J2860" s="444">
        <f t="shared" si="47"/>
        <v>6132850</v>
      </c>
      <c r="K2860" s="212" t="s">
        <v>3267</v>
      </c>
    </row>
    <row r="2861" spans="2:11" s="511" customFormat="1" hidden="1" x14ac:dyDescent="0.25">
      <c r="B2861" s="266">
        <v>1154</v>
      </c>
      <c r="C2861" s="207">
        <v>44336</v>
      </c>
      <c r="D2861" s="206" t="s">
        <v>5760</v>
      </c>
      <c r="E2861" s="206"/>
      <c r="F2861" s="206" t="s">
        <v>3471</v>
      </c>
      <c r="G2861" s="208" t="s">
        <v>5679</v>
      </c>
      <c r="H2861" s="285"/>
      <c r="I2861" s="210">
        <v>54270</v>
      </c>
      <c r="J2861" s="444">
        <f t="shared" si="47"/>
        <v>6078580</v>
      </c>
      <c r="K2861" s="212" t="s">
        <v>3267</v>
      </c>
    </row>
    <row r="2862" spans="2:11" s="511" customFormat="1" hidden="1" x14ac:dyDescent="0.25">
      <c r="B2862" s="266">
        <v>1155</v>
      </c>
      <c r="C2862" s="207">
        <v>44336</v>
      </c>
      <c r="D2862" s="206" t="s">
        <v>5761</v>
      </c>
      <c r="E2862" s="206"/>
      <c r="F2862" s="206" t="s">
        <v>3479</v>
      </c>
      <c r="G2862" s="208" t="s">
        <v>1930</v>
      </c>
      <c r="H2862" s="313"/>
      <c r="I2862" s="209">
        <v>38000</v>
      </c>
      <c r="J2862" s="444">
        <f t="shared" si="47"/>
        <v>6040580</v>
      </c>
      <c r="K2862" s="212" t="s">
        <v>3267</v>
      </c>
    </row>
    <row r="2863" spans="2:11" s="511" customFormat="1" hidden="1" x14ac:dyDescent="0.25">
      <c r="B2863" s="266">
        <v>1156</v>
      </c>
      <c r="C2863" s="207">
        <v>44336</v>
      </c>
      <c r="D2863" s="206" t="s">
        <v>5762</v>
      </c>
      <c r="E2863" s="206"/>
      <c r="F2863" s="206" t="s">
        <v>3474</v>
      </c>
      <c r="G2863" s="208" t="s">
        <v>4805</v>
      </c>
      <c r="H2863" s="313"/>
      <c r="I2863" s="209">
        <v>2689913</v>
      </c>
      <c r="J2863" s="444">
        <f t="shared" si="47"/>
        <v>3350667</v>
      </c>
      <c r="K2863" s="212" t="s">
        <v>3267</v>
      </c>
    </row>
    <row r="2864" spans="2:11" s="511" customFormat="1" hidden="1" x14ac:dyDescent="0.25">
      <c r="B2864" s="266">
        <v>1157</v>
      </c>
      <c r="C2864" s="207">
        <v>44336</v>
      </c>
      <c r="D2864" s="206" t="s">
        <v>5763</v>
      </c>
      <c r="E2864" s="206"/>
      <c r="F2864" s="206" t="s">
        <v>3475</v>
      </c>
      <c r="G2864" s="208" t="s">
        <v>5764</v>
      </c>
      <c r="H2864" s="313"/>
      <c r="I2864" s="209">
        <v>1490000</v>
      </c>
      <c r="J2864" s="444">
        <f t="shared" si="47"/>
        <v>1860667</v>
      </c>
      <c r="K2864" s="212" t="s">
        <v>3267</v>
      </c>
    </row>
    <row r="2865" spans="1:242" hidden="1" x14ac:dyDescent="0.25">
      <c r="B2865" s="266">
        <v>1158</v>
      </c>
      <c r="C2865" s="207">
        <v>44336</v>
      </c>
      <c r="D2865" s="206" t="s">
        <v>5768</v>
      </c>
      <c r="E2865" s="206" t="s">
        <v>5769</v>
      </c>
      <c r="F2865" s="206"/>
      <c r="G2865" s="208" t="s">
        <v>681</v>
      </c>
      <c r="H2865" s="313"/>
      <c r="I2865" s="209">
        <v>256000</v>
      </c>
      <c r="J2865" s="444">
        <f t="shared" si="47"/>
        <v>1604667</v>
      </c>
      <c r="K2865" s="212" t="s">
        <v>5774</v>
      </c>
    </row>
    <row r="2866" spans="1:242" hidden="1" x14ac:dyDescent="0.25">
      <c r="B2866" s="266">
        <v>1159</v>
      </c>
      <c r="C2866" s="207">
        <v>44338</v>
      </c>
      <c r="D2866" s="206" t="s">
        <v>5765</v>
      </c>
      <c r="E2866" s="206"/>
      <c r="F2866" s="206" t="s">
        <v>3565</v>
      </c>
      <c r="G2866" s="208" t="s">
        <v>343</v>
      </c>
      <c r="H2866" s="313"/>
      <c r="I2866" s="209">
        <v>300000</v>
      </c>
      <c r="J2866" s="444">
        <f t="shared" si="47"/>
        <v>1304667</v>
      </c>
      <c r="K2866" s="212" t="s">
        <v>3267</v>
      </c>
    </row>
    <row r="2867" spans="1:242" hidden="1" x14ac:dyDescent="0.25">
      <c r="B2867" s="266">
        <v>1160</v>
      </c>
      <c r="C2867" s="207">
        <v>44338</v>
      </c>
      <c r="D2867" s="206" t="s">
        <v>5766</v>
      </c>
      <c r="E2867" s="206"/>
      <c r="F2867" s="206" t="s">
        <v>3516</v>
      </c>
      <c r="G2867" s="208" t="s">
        <v>5679</v>
      </c>
      <c r="H2867" s="313"/>
      <c r="I2867" s="209">
        <v>81400</v>
      </c>
      <c r="J2867" s="444">
        <f t="shared" si="47"/>
        <v>1223267</v>
      </c>
      <c r="K2867" s="212" t="s">
        <v>3267</v>
      </c>
    </row>
    <row r="2868" spans="1:242" hidden="1" x14ac:dyDescent="0.25">
      <c r="B2868" s="266">
        <v>1161</v>
      </c>
      <c r="C2868" s="207">
        <v>44338</v>
      </c>
      <c r="D2868" s="206" t="s">
        <v>5767</v>
      </c>
      <c r="E2868" s="206"/>
      <c r="F2868" s="206" t="s">
        <v>3517</v>
      </c>
      <c r="G2868" s="208" t="s">
        <v>5679</v>
      </c>
      <c r="H2868" s="313"/>
      <c r="I2868" s="209">
        <v>102700</v>
      </c>
      <c r="J2868" s="444">
        <f t="shared" si="47"/>
        <v>1120567</v>
      </c>
      <c r="K2868" s="212" t="s">
        <v>3267</v>
      </c>
    </row>
    <row r="2869" spans="1:242" hidden="1" x14ac:dyDescent="0.25">
      <c r="B2869" s="266">
        <v>1162</v>
      </c>
      <c r="C2869" s="207">
        <v>44338</v>
      </c>
      <c r="D2869" s="206" t="s">
        <v>5770</v>
      </c>
      <c r="E2869" s="206"/>
      <c r="F2869" s="206"/>
      <c r="G2869" s="208" t="s">
        <v>1110</v>
      </c>
      <c r="H2869" s="313">
        <v>256000</v>
      </c>
      <c r="I2869" s="209"/>
      <c r="J2869" s="444">
        <f t="shared" si="47"/>
        <v>1376567</v>
      </c>
      <c r="K2869" s="212" t="s">
        <v>5773</v>
      </c>
    </row>
    <row r="2870" spans="1:242" hidden="1" x14ac:dyDescent="0.25">
      <c r="B2870" s="266">
        <v>1163</v>
      </c>
      <c r="C2870" s="207">
        <v>44338</v>
      </c>
      <c r="D2870" s="206" t="s">
        <v>5771</v>
      </c>
      <c r="E2870" s="206"/>
      <c r="F2870" s="206" t="s">
        <v>3519</v>
      </c>
      <c r="G2870" s="208" t="s">
        <v>1110</v>
      </c>
      <c r="H2870" s="285"/>
      <c r="I2870" s="210">
        <v>256000</v>
      </c>
      <c r="J2870" s="444">
        <f t="shared" si="47"/>
        <v>1120567</v>
      </c>
      <c r="K2870" s="212" t="s">
        <v>3267</v>
      </c>
    </row>
    <row r="2871" spans="1:242" hidden="1" x14ac:dyDescent="0.25">
      <c r="B2871" s="266">
        <v>1164</v>
      </c>
      <c r="C2871" s="207">
        <v>44338</v>
      </c>
      <c r="D2871" s="206" t="s">
        <v>5772</v>
      </c>
      <c r="E2871" s="206"/>
      <c r="F2871" s="206" t="s">
        <v>3566</v>
      </c>
      <c r="G2871" s="208" t="s">
        <v>532</v>
      </c>
      <c r="H2871" s="285"/>
      <c r="I2871" s="210">
        <v>286860</v>
      </c>
      <c r="J2871" s="444">
        <f t="shared" si="47"/>
        <v>833707</v>
      </c>
      <c r="K2871" s="441" t="s">
        <v>3267</v>
      </c>
    </row>
    <row r="2872" spans="1:242" s="566" customFormat="1" hidden="1" x14ac:dyDescent="0.25">
      <c r="A2872" s="488"/>
      <c r="B2872" s="266">
        <v>1165</v>
      </c>
      <c r="C2872" s="428">
        <v>44340</v>
      </c>
      <c r="D2872" s="429" t="s">
        <v>5776</v>
      </c>
      <c r="E2872" s="429"/>
      <c r="F2872" s="429"/>
      <c r="G2872" s="430"/>
      <c r="H2872" s="577">
        <v>24166293</v>
      </c>
      <c r="I2872" s="581"/>
      <c r="J2872" s="444">
        <f t="shared" si="47"/>
        <v>25000000</v>
      </c>
      <c r="K2872" s="485" t="s">
        <v>3695</v>
      </c>
      <c r="L2872" s="530"/>
      <c r="M2872" s="488"/>
      <c r="N2872" s="530"/>
      <c r="O2872" s="530"/>
      <c r="P2872" s="530"/>
      <c r="Q2872" s="530"/>
      <c r="R2872" s="530"/>
      <c r="S2872" s="530"/>
      <c r="T2872" s="530"/>
      <c r="U2872" s="530"/>
      <c r="V2872" s="530"/>
      <c r="W2872" s="530"/>
      <c r="X2872" s="530"/>
      <c r="Y2872" s="530"/>
      <c r="Z2872" s="530"/>
      <c r="AA2872" s="530"/>
      <c r="AB2872" s="530"/>
      <c r="AC2872" s="530"/>
      <c r="AD2872" s="530"/>
      <c r="AE2872" s="530"/>
      <c r="AF2872" s="530"/>
      <c r="AG2872" s="530"/>
      <c r="AH2872" s="530"/>
      <c r="AI2872" s="530"/>
      <c r="AJ2872" s="488"/>
      <c r="AK2872" s="488"/>
      <c r="AL2872" s="488"/>
      <c r="AM2872" s="488"/>
      <c r="AN2872" s="488"/>
      <c r="AO2872" s="488"/>
      <c r="AP2872" s="488"/>
      <c r="AQ2872" s="488"/>
      <c r="AR2872" s="488"/>
      <c r="AS2872" s="488"/>
      <c r="AT2872" s="488"/>
      <c r="AU2872" s="488"/>
      <c r="AV2872" s="488"/>
      <c r="AW2872" s="488"/>
      <c r="AX2872" s="488"/>
      <c r="AY2872" s="488"/>
      <c r="AZ2872" s="488"/>
      <c r="BA2872" s="488"/>
      <c r="BB2872" s="488"/>
      <c r="BC2872" s="488"/>
      <c r="BD2872" s="488"/>
      <c r="BE2872" s="488"/>
      <c r="BF2872" s="488"/>
      <c r="BG2872" s="488"/>
      <c r="BH2872" s="488"/>
      <c r="BI2872" s="488"/>
      <c r="BJ2872" s="488"/>
      <c r="BK2872" s="488"/>
      <c r="BL2872" s="488"/>
      <c r="BM2872" s="488"/>
      <c r="BN2872" s="488"/>
      <c r="BO2872" s="488"/>
      <c r="BP2872" s="488"/>
      <c r="BQ2872" s="488"/>
      <c r="BR2872" s="488"/>
      <c r="BS2872" s="488"/>
      <c r="BT2872" s="488"/>
      <c r="BU2872" s="488"/>
      <c r="BV2872" s="488"/>
      <c r="BW2872" s="488"/>
      <c r="BX2872" s="488"/>
      <c r="BY2872" s="488"/>
      <c r="BZ2872" s="488"/>
      <c r="CA2872" s="488"/>
      <c r="CB2872" s="488"/>
      <c r="CC2872" s="488"/>
      <c r="CD2872" s="488"/>
      <c r="CE2872" s="488"/>
      <c r="CF2872" s="488"/>
      <c r="CG2872" s="488"/>
      <c r="CH2872" s="488"/>
      <c r="CI2872" s="488"/>
      <c r="CJ2872" s="488"/>
      <c r="CK2872" s="488"/>
      <c r="CL2872" s="488"/>
      <c r="CM2872" s="488"/>
      <c r="CN2872" s="488"/>
      <c r="CO2872" s="488"/>
      <c r="CP2872" s="488"/>
      <c r="CQ2872" s="488"/>
      <c r="CR2872" s="488"/>
      <c r="CS2872" s="488"/>
      <c r="CT2872" s="488"/>
      <c r="CU2872" s="488"/>
      <c r="CV2872" s="488"/>
      <c r="CW2872" s="488"/>
      <c r="CX2872" s="488"/>
      <c r="CY2872" s="488"/>
      <c r="CZ2872" s="488"/>
      <c r="DA2872" s="488"/>
      <c r="DB2872" s="488"/>
      <c r="DC2872" s="488"/>
      <c r="DD2872" s="488"/>
      <c r="DE2872" s="488"/>
      <c r="DF2872" s="488"/>
      <c r="DG2872" s="488"/>
      <c r="DH2872" s="488"/>
      <c r="DI2872" s="488"/>
      <c r="DJ2872" s="488"/>
      <c r="DK2872" s="488"/>
      <c r="DL2872" s="488"/>
      <c r="DM2872" s="488"/>
      <c r="DN2872" s="488"/>
      <c r="DO2872" s="488"/>
      <c r="DP2872" s="488"/>
      <c r="DQ2872" s="488"/>
      <c r="DR2872" s="488"/>
      <c r="DS2872" s="488"/>
      <c r="DT2872" s="488"/>
      <c r="DU2872" s="488"/>
      <c r="DV2872" s="488"/>
      <c r="DW2872" s="488"/>
      <c r="DX2872" s="488"/>
      <c r="DY2872" s="488"/>
      <c r="DZ2872" s="488"/>
      <c r="EA2872" s="488"/>
      <c r="EB2872" s="488"/>
      <c r="EC2872" s="488"/>
      <c r="ED2872" s="488"/>
      <c r="EE2872" s="488"/>
      <c r="EF2872" s="488"/>
      <c r="EG2872" s="488"/>
      <c r="EH2872" s="488"/>
      <c r="EI2872" s="488"/>
      <c r="EJ2872" s="488"/>
      <c r="EK2872" s="488"/>
      <c r="EL2872" s="488"/>
      <c r="EM2872" s="488"/>
      <c r="EN2872" s="488"/>
      <c r="EO2872" s="488"/>
      <c r="EP2872" s="488"/>
      <c r="EQ2872" s="488"/>
      <c r="ER2872" s="488"/>
      <c r="ES2872" s="488"/>
      <c r="ET2872" s="488"/>
      <c r="EU2872" s="488"/>
      <c r="EV2872" s="488"/>
      <c r="EW2872" s="488"/>
      <c r="EX2872" s="488"/>
      <c r="EY2872" s="488"/>
      <c r="EZ2872" s="488"/>
      <c r="FA2872" s="488"/>
      <c r="FB2872" s="488"/>
      <c r="FC2872" s="488"/>
      <c r="FD2872" s="488"/>
      <c r="FE2872" s="488"/>
      <c r="FF2872" s="488"/>
      <c r="FG2872" s="488"/>
      <c r="FH2872" s="488"/>
      <c r="FI2872" s="488"/>
      <c r="FJ2872" s="488"/>
      <c r="FK2872" s="488"/>
      <c r="FL2872" s="488"/>
      <c r="FM2872" s="488"/>
      <c r="FN2872" s="488"/>
      <c r="FO2872" s="488"/>
      <c r="FP2872" s="488"/>
      <c r="FQ2872" s="488"/>
      <c r="FR2872" s="488"/>
      <c r="FS2872" s="488"/>
      <c r="FT2872" s="488"/>
      <c r="FU2872" s="488"/>
      <c r="FV2872" s="488"/>
      <c r="FW2872" s="488"/>
      <c r="FX2872" s="488"/>
      <c r="FY2872" s="488"/>
      <c r="FZ2872" s="488"/>
      <c r="GA2872" s="488"/>
      <c r="GB2872" s="488"/>
      <c r="GC2872" s="488"/>
      <c r="GD2872" s="488"/>
      <c r="GE2872" s="488"/>
      <c r="GF2872" s="488"/>
      <c r="GG2872" s="488"/>
      <c r="GH2872" s="488"/>
      <c r="GI2872" s="488"/>
      <c r="GJ2872" s="488"/>
      <c r="GK2872" s="488"/>
      <c r="GL2872" s="488"/>
      <c r="GM2872" s="488"/>
      <c r="GN2872" s="488"/>
      <c r="GO2872" s="488"/>
      <c r="GP2872" s="488"/>
      <c r="GQ2872" s="488"/>
      <c r="GR2872" s="488"/>
      <c r="GS2872" s="488"/>
      <c r="GT2872" s="488"/>
      <c r="GU2872" s="488"/>
      <c r="GV2872" s="488"/>
      <c r="GW2872" s="488"/>
      <c r="GX2872" s="488"/>
      <c r="GY2872" s="488"/>
      <c r="GZ2872" s="488"/>
      <c r="HA2872" s="488"/>
      <c r="HB2872" s="488"/>
      <c r="HC2872" s="488"/>
      <c r="HD2872" s="488"/>
      <c r="HE2872" s="488"/>
      <c r="HF2872" s="488"/>
      <c r="HG2872" s="488"/>
      <c r="HH2872" s="488"/>
      <c r="HI2872" s="488"/>
      <c r="HJ2872" s="488"/>
      <c r="HK2872" s="488"/>
      <c r="HL2872" s="488"/>
      <c r="HM2872" s="488"/>
      <c r="HN2872" s="488"/>
      <c r="HO2872" s="488"/>
      <c r="HP2872" s="488"/>
      <c r="HQ2872" s="488"/>
      <c r="HR2872" s="488"/>
      <c r="HS2872" s="488"/>
      <c r="HT2872" s="488"/>
      <c r="HU2872" s="488"/>
      <c r="HV2872" s="488"/>
      <c r="HW2872" s="488"/>
      <c r="HX2872" s="488"/>
      <c r="HY2872" s="488"/>
      <c r="HZ2872" s="488"/>
      <c r="IA2872" s="488"/>
      <c r="IB2872" s="488"/>
      <c r="IC2872" s="488"/>
      <c r="ID2872" s="488"/>
      <c r="IE2872" s="488"/>
      <c r="IF2872" s="488"/>
      <c r="IG2872" s="488"/>
      <c r="IH2872" s="488"/>
    </row>
    <row r="2873" spans="1:242" s="566" customFormat="1" hidden="1" x14ac:dyDescent="0.25">
      <c r="A2873" s="488"/>
      <c r="B2873" s="266">
        <v>1166</v>
      </c>
      <c r="C2873" s="207">
        <v>44341</v>
      </c>
      <c r="D2873" s="206" t="s">
        <v>5787</v>
      </c>
      <c r="E2873" s="429" t="s">
        <v>5799</v>
      </c>
      <c r="F2873" s="429"/>
      <c r="G2873" s="208" t="s">
        <v>532</v>
      </c>
      <c r="H2873" s="577"/>
      <c r="I2873" s="475">
        <v>1500000</v>
      </c>
      <c r="J2873" s="444">
        <f t="shared" si="47"/>
        <v>23500000</v>
      </c>
      <c r="K2873" s="441" t="s">
        <v>5805</v>
      </c>
      <c r="L2873" s="530"/>
      <c r="M2873" s="488"/>
      <c r="N2873" s="530"/>
      <c r="O2873" s="530"/>
      <c r="P2873" s="530"/>
      <c r="Q2873" s="530"/>
      <c r="R2873" s="530"/>
      <c r="S2873" s="530"/>
      <c r="T2873" s="530"/>
      <c r="U2873" s="530"/>
      <c r="V2873" s="530"/>
      <c r="W2873" s="530"/>
      <c r="X2873" s="530"/>
      <c r="Y2873" s="530"/>
      <c r="Z2873" s="530"/>
      <c r="AA2873" s="530"/>
      <c r="AB2873" s="530"/>
      <c r="AC2873" s="530"/>
      <c r="AD2873" s="530"/>
      <c r="AE2873" s="530"/>
      <c r="AF2873" s="530"/>
      <c r="AG2873" s="530"/>
      <c r="AH2873" s="530"/>
      <c r="AI2873" s="530"/>
      <c r="AJ2873" s="488"/>
      <c r="AK2873" s="488"/>
      <c r="AL2873" s="488"/>
      <c r="AM2873" s="488"/>
      <c r="AN2873" s="488"/>
      <c r="AO2873" s="488"/>
      <c r="AP2873" s="488"/>
      <c r="AQ2873" s="488"/>
      <c r="AR2873" s="488"/>
      <c r="AS2873" s="488"/>
      <c r="AT2873" s="488"/>
      <c r="AU2873" s="488"/>
      <c r="AV2873" s="488"/>
      <c r="AW2873" s="488"/>
      <c r="AX2873" s="488"/>
      <c r="AY2873" s="488"/>
      <c r="AZ2873" s="488"/>
      <c r="BA2873" s="488"/>
      <c r="BB2873" s="488"/>
      <c r="BC2873" s="488"/>
      <c r="BD2873" s="488"/>
      <c r="BE2873" s="488"/>
      <c r="BF2873" s="488"/>
      <c r="BG2873" s="488"/>
      <c r="BH2873" s="488"/>
      <c r="BI2873" s="488"/>
      <c r="BJ2873" s="488"/>
      <c r="BK2873" s="488"/>
      <c r="BL2873" s="488"/>
      <c r="BM2873" s="488"/>
      <c r="BN2873" s="488"/>
      <c r="BO2873" s="488"/>
      <c r="BP2873" s="488"/>
      <c r="BQ2873" s="488"/>
      <c r="BR2873" s="488"/>
      <c r="BS2873" s="488"/>
      <c r="BT2873" s="488"/>
      <c r="BU2873" s="488"/>
      <c r="BV2873" s="488"/>
      <c r="BW2873" s="488"/>
      <c r="BX2873" s="488"/>
      <c r="BY2873" s="488"/>
      <c r="BZ2873" s="488"/>
      <c r="CA2873" s="488"/>
      <c r="CB2873" s="488"/>
      <c r="CC2873" s="488"/>
      <c r="CD2873" s="488"/>
      <c r="CE2873" s="488"/>
      <c r="CF2873" s="488"/>
      <c r="CG2873" s="488"/>
      <c r="CH2873" s="488"/>
      <c r="CI2873" s="488"/>
      <c r="CJ2873" s="488"/>
      <c r="CK2873" s="488"/>
      <c r="CL2873" s="488"/>
      <c r="CM2873" s="488"/>
      <c r="CN2873" s="488"/>
      <c r="CO2873" s="488"/>
      <c r="CP2873" s="488"/>
      <c r="CQ2873" s="488"/>
      <c r="CR2873" s="488"/>
      <c r="CS2873" s="488"/>
      <c r="CT2873" s="488"/>
      <c r="CU2873" s="488"/>
      <c r="CV2873" s="488"/>
      <c r="CW2873" s="488"/>
      <c r="CX2873" s="488"/>
      <c r="CY2873" s="488"/>
      <c r="CZ2873" s="488"/>
      <c r="DA2873" s="488"/>
      <c r="DB2873" s="488"/>
      <c r="DC2873" s="488"/>
      <c r="DD2873" s="488"/>
      <c r="DE2873" s="488"/>
      <c r="DF2873" s="488"/>
      <c r="DG2873" s="488"/>
      <c r="DH2873" s="488"/>
      <c r="DI2873" s="488"/>
      <c r="DJ2873" s="488"/>
      <c r="DK2873" s="488"/>
      <c r="DL2873" s="488"/>
      <c r="DM2873" s="488"/>
      <c r="DN2873" s="488"/>
      <c r="DO2873" s="488"/>
      <c r="DP2873" s="488"/>
      <c r="DQ2873" s="488"/>
      <c r="DR2873" s="488"/>
      <c r="DS2873" s="488"/>
      <c r="DT2873" s="488"/>
      <c r="DU2873" s="488"/>
      <c r="DV2873" s="488"/>
      <c r="DW2873" s="488"/>
      <c r="DX2873" s="488"/>
      <c r="DY2873" s="488"/>
      <c r="DZ2873" s="488"/>
      <c r="EA2873" s="488"/>
      <c r="EB2873" s="488"/>
      <c r="EC2873" s="488"/>
      <c r="ED2873" s="488"/>
      <c r="EE2873" s="488"/>
      <c r="EF2873" s="488"/>
      <c r="EG2873" s="488"/>
      <c r="EH2873" s="488"/>
      <c r="EI2873" s="488"/>
      <c r="EJ2873" s="488"/>
      <c r="EK2873" s="488"/>
      <c r="EL2873" s="488"/>
      <c r="EM2873" s="488"/>
      <c r="EN2873" s="488"/>
      <c r="EO2873" s="488"/>
      <c r="EP2873" s="488"/>
      <c r="EQ2873" s="488"/>
      <c r="ER2873" s="488"/>
      <c r="ES2873" s="488"/>
      <c r="ET2873" s="488"/>
      <c r="EU2873" s="488"/>
      <c r="EV2873" s="488"/>
      <c r="EW2873" s="488"/>
      <c r="EX2873" s="488"/>
      <c r="EY2873" s="488"/>
      <c r="EZ2873" s="488"/>
      <c r="FA2873" s="488"/>
      <c r="FB2873" s="488"/>
      <c r="FC2873" s="488"/>
      <c r="FD2873" s="488"/>
      <c r="FE2873" s="488"/>
      <c r="FF2873" s="488"/>
      <c r="FG2873" s="488"/>
      <c r="FH2873" s="488"/>
      <c r="FI2873" s="488"/>
      <c r="FJ2873" s="488"/>
      <c r="FK2873" s="488"/>
      <c r="FL2873" s="488"/>
      <c r="FM2873" s="488"/>
      <c r="FN2873" s="488"/>
      <c r="FO2873" s="488"/>
      <c r="FP2873" s="488"/>
      <c r="FQ2873" s="488"/>
      <c r="FR2873" s="488"/>
      <c r="FS2873" s="488"/>
      <c r="FT2873" s="488"/>
      <c r="FU2873" s="488"/>
      <c r="FV2873" s="488"/>
      <c r="FW2873" s="488"/>
      <c r="FX2873" s="488"/>
      <c r="FY2873" s="488"/>
      <c r="FZ2873" s="488"/>
      <c r="GA2873" s="488"/>
      <c r="GB2873" s="488"/>
      <c r="GC2873" s="488"/>
      <c r="GD2873" s="488"/>
      <c r="GE2873" s="488"/>
      <c r="GF2873" s="488"/>
      <c r="GG2873" s="488"/>
      <c r="GH2873" s="488"/>
      <c r="GI2873" s="488"/>
      <c r="GJ2873" s="488"/>
      <c r="GK2873" s="488"/>
      <c r="GL2873" s="488"/>
      <c r="GM2873" s="488"/>
      <c r="GN2873" s="488"/>
      <c r="GO2873" s="488"/>
      <c r="GP2873" s="488"/>
      <c r="GQ2873" s="488"/>
      <c r="GR2873" s="488"/>
      <c r="GS2873" s="488"/>
      <c r="GT2873" s="488"/>
      <c r="GU2873" s="488"/>
      <c r="GV2873" s="488"/>
      <c r="GW2873" s="488"/>
      <c r="GX2873" s="488"/>
      <c r="GY2873" s="488"/>
      <c r="GZ2873" s="488"/>
      <c r="HA2873" s="488"/>
      <c r="HB2873" s="488"/>
      <c r="HC2873" s="488"/>
      <c r="HD2873" s="488"/>
      <c r="HE2873" s="488"/>
      <c r="HF2873" s="488"/>
      <c r="HG2873" s="488"/>
      <c r="HH2873" s="488"/>
      <c r="HI2873" s="488"/>
      <c r="HJ2873" s="488"/>
      <c r="HK2873" s="488"/>
      <c r="HL2873" s="488"/>
      <c r="HM2873" s="488"/>
      <c r="HN2873" s="488"/>
      <c r="HO2873" s="488"/>
      <c r="HP2873" s="488"/>
      <c r="HQ2873" s="488"/>
      <c r="HR2873" s="488"/>
      <c r="HS2873" s="488"/>
      <c r="HT2873" s="488"/>
      <c r="HU2873" s="488"/>
      <c r="HV2873" s="488"/>
      <c r="HW2873" s="488"/>
      <c r="HX2873" s="488"/>
      <c r="HY2873" s="488"/>
      <c r="HZ2873" s="488"/>
      <c r="IA2873" s="488"/>
      <c r="IB2873" s="488"/>
      <c r="IC2873" s="488"/>
      <c r="ID2873" s="488"/>
      <c r="IE2873" s="488"/>
      <c r="IF2873" s="488"/>
      <c r="IG2873" s="488"/>
      <c r="IH2873" s="488"/>
    </row>
    <row r="2874" spans="1:242" hidden="1" x14ac:dyDescent="0.25">
      <c r="B2874" s="266">
        <v>1167</v>
      </c>
      <c r="C2874" s="207">
        <v>44342</v>
      </c>
      <c r="D2874" s="206" t="s">
        <v>5777</v>
      </c>
      <c r="E2874" s="206"/>
      <c r="F2874" s="206" t="s">
        <v>3563</v>
      </c>
      <c r="G2874" s="208" t="s">
        <v>1611</v>
      </c>
      <c r="H2874" s="313"/>
      <c r="I2874" s="209">
        <v>100000</v>
      </c>
      <c r="J2874" s="444">
        <f t="shared" si="47"/>
        <v>23400000</v>
      </c>
      <c r="K2874" s="441" t="s">
        <v>3267</v>
      </c>
    </row>
    <row r="2875" spans="1:242" hidden="1" x14ac:dyDescent="0.25">
      <c r="B2875" s="266">
        <v>1168</v>
      </c>
      <c r="C2875" s="207">
        <v>44342</v>
      </c>
      <c r="D2875" s="206" t="s">
        <v>5786</v>
      </c>
      <c r="E2875" s="206" t="s">
        <v>5800</v>
      </c>
      <c r="F2875" s="206"/>
      <c r="G2875" s="208" t="s">
        <v>1611</v>
      </c>
      <c r="H2875" s="313"/>
      <c r="I2875" s="209">
        <v>1544318</v>
      </c>
      <c r="J2875" s="444">
        <f t="shared" si="47"/>
        <v>21855682</v>
      </c>
      <c r="K2875" s="441" t="s">
        <v>5795</v>
      </c>
    </row>
    <row r="2876" spans="1:242" hidden="1" x14ac:dyDescent="0.25">
      <c r="B2876" s="266">
        <v>1169</v>
      </c>
      <c r="C2876" s="207">
        <v>44343</v>
      </c>
      <c r="D2876" s="206" t="s">
        <v>5801</v>
      </c>
      <c r="E2876" s="206"/>
      <c r="F2876" s="206"/>
      <c r="G2876" s="208" t="s">
        <v>1611</v>
      </c>
      <c r="H2876" s="313">
        <v>1544318</v>
      </c>
      <c r="I2876" s="209"/>
      <c r="J2876" s="444">
        <f t="shared" si="47"/>
        <v>23400000</v>
      </c>
      <c r="K2876" s="441" t="s">
        <v>5796</v>
      </c>
    </row>
    <row r="2877" spans="1:242" hidden="1" x14ac:dyDescent="0.25">
      <c r="B2877" s="266">
        <v>1170</v>
      </c>
      <c r="C2877" s="207">
        <v>44344</v>
      </c>
      <c r="D2877" s="206" t="s">
        <v>5778</v>
      </c>
      <c r="E2877" s="206"/>
      <c r="F2877" s="206" t="s">
        <v>3521</v>
      </c>
      <c r="G2877" s="208" t="s">
        <v>5705</v>
      </c>
      <c r="H2877" s="313"/>
      <c r="I2877" s="209">
        <v>25000</v>
      </c>
      <c r="J2877" s="444">
        <f t="shared" si="47"/>
        <v>23375000</v>
      </c>
      <c r="K2877" s="441" t="s">
        <v>3267</v>
      </c>
    </row>
    <row r="2878" spans="1:242" hidden="1" x14ac:dyDescent="0.25">
      <c r="B2878" s="266">
        <v>1171</v>
      </c>
      <c r="C2878" s="207">
        <v>44344</v>
      </c>
      <c r="D2878" s="206" t="s">
        <v>5779</v>
      </c>
      <c r="E2878" s="206"/>
      <c r="F2878" s="206" t="s">
        <v>3522</v>
      </c>
      <c r="G2878" s="208" t="s">
        <v>5705</v>
      </c>
      <c r="H2878" s="313"/>
      <c r="I2878" s="209">
        <v>77000</v>
      </c>
      <c r="J2878" s="444">
        <f t="shared" si="47"/>
        <v>23298000</v>
      </c>
      <c r="K2878" s="441" t="s">
        <v>3267</v>
      </c>
    </row>
    <row r="2879" spans="1:242" hidden="1" x14ac:dyDescent="0.25">
      <c r="B2879" s="266">
        <v>1172</v>
      </c>
      <c r="C2879" s="207">
        <v>44344</v>
      </c>
      <c r="D2879" s="206" t="s">
        <v>5780</v>
      </c>
      <c r="E2879" s="206"/>
      <c r="F2879" s="206" t="s">
        <v>3523</v>
      </c>
      <c r="G2879" s="208" t="s">
        <v>2991</v>
      </c>
      <c r="H2879" s="313"/>
      <c r="I2879" s="209">
        <v>135000</v>
      </c>
      <c r="J2879" s="444">
        <f t="shared" si="47"/>
        <v>23163000</v>
      </c>
      <c r="K2879" s="441" t="s">
        <v>3267</v>
      </c>
    </row>
    <row r="2880" spans="1:242" hidden="1" x14ac:dyDescent="0.25">
      <c r="B2880" s="266">
        <v>1173</v>
      </c>
      <c r="C2880" s="207">
        <v>44344</v>
      </c>
      <c r="D2880" s="206" t="s">
        <v>5781</v>
      </c>
      <c r="E2880" s="206"/>
      <c r="F2880" s="206" t="s">
        <v>3567</v>
      </c>
      <c r="G2880" s="208" t="s">
        <v>4804</v>
      </c>
      <c r="H2880" s="313"/>
      <c r="I2880" s="209">
        <v>110000</v>
      </c>
      <c r="J2880" s="444">
        <f t="shared" si="47"/>
        <v>23053000</v>
      </c>
      <c r="K2880" s="441" t="s">
        <v>3267</v>
      </c>
    </row>
    <row r="2881" spans="1:242" hidden="1" x14ac:dyDescent="0.25">
      <c r="B2881" s="266">
        <v>1174</v>
      </c>
      <c r="C2881" s="207">
        <v>44344</v>
      </c>
      <c r="D2881" s="206" t="s">
        <v>5782</v>
      </c>
      <c r="E2881" s="206"/>
      <c r="F2881" s="206" t="s">
        <v>3564</v>
      </c>
      <c r="G2881" s="208" t="s">
        <v>5679</v>
      </c>
      <c r="H2881" s="313"/>
      <c r="I2881" s="209">
        <v>100000</v>
      </c>
      <c r="J2881" s="444">
        <f t="shared" si="47"/>
        <v>22953000</v>
      </c>
      <c r="K2881" s="441" t="s">
        <v>3267</v>
      </c>
    </row>
    <row r="2882" spans="1:242" hidden="1" x14ac:dyDescent="0.25">
      <c r="B2882" s="266">
        <v>1175</v>
      </c>
      <c r="C2882" s="207">
        <v>44344</v>
      </c>
      <c r="D2882" s="206" t="s">
        <v>5783</v>
      </c>
      <c r="E2882" s="206"/>
      <c r="F2882" s="206" t="s">
        <v>3518</v>
      </c>
      <c r="G2882" s="208" t="s">
        <v>5679</v>
      </c>
      <c r="H2882" s="313"/>
      <c r="I2882" s="209">
        <v>20000</v>
      </c>
      <c r="J2882" s="444">
        <f t="shared" si="47"/>
        <v>22933000</v>
      </c>
      <c r="K2882" s="441" t="s">
        <v>3267</v>
      </c>
    </row>
    <row r="2883" spans="1:242" hidden="1" x14ac:dyDescent="0.25">
      <c r="B2883" s="266">
        <v>1176</v>
      </c>
      <c r="C2883" s="207">
        <v>44344</v>
      </c>
      <c r="D2883" s="206" t="s">
        <v>5784</v>
      </c>
      <c r="E2883" s="206"/>
      <c r="F2883" s="206" t="s">
        <v>3520</v>
      </c>
      <c r="G2883" s="208" t="s">
        <v>420</v>
      </c>
      <c r="H2883" s="313"/>
      <c r="I2883" s="209">
        <v>284800</v>
      </c>
      <c r="J2883" s="444">
        <f t="shared" si="47"/>
        <v>22648200</v>
      </c>
      <c r="K2883" s="441" t="s">
        <v>3267</v>
      </c>
    </row>
    <row r="2884" spans="1:242" hidden="1" x14ac:dyDescent="0.25">
      <c r="B2884" s="266">
        <v>1177</v>
      </c>
      <c r="C2884" s="207">
        <v>44344</v>
      </c>
      <c r="D2884" s="206" t="s">
        <v>5785</v>
      </c>
      <c r="E2884" s="206"/>
      <c r="F2884" s="206" t="s">
        <v>3524</v>
      </c>
      <c r="G2884" s="208" t="s">
        <v>420</v>
      </c>
      <c r="H2884" s="285"/>
      <c r="I2884" s="210">
        <v>419800</v>
      </c>
      <c r="J2884" s="444">
        <f t="shared" si="47"/>
        <v>22228400</v>
      </c>
      <c r="K2884" s="441" t="s">
        <v>3267</v>
      </c>
    </row>
    <row r="2885" spans="1:242" hidden="1" x14ac:dyDescent="0.25">
      <c r="B2885" s="266">
        <v>1178</v>
      </c>
      <c r="C2885" s="207">
        <v>44344</v>
      </c>
      <c r="D2885" s="206" t="s">
        <v>5788</v>
      </c>
      <c r="E2885" s="206"/>
      <c r="F2885" s="206" t="s">
        <v>3526</v>
      </c>
      <c r="G2885" s="208" t="s">
        <v>1611</v>
      </c>
      <c r="H2885" s="285"/>
      <c r="I2885" s="210">
        <v>105000</v>
      </c>
      <c r="J2885" s="444">
        <f t="shared" si="47"/>
        <v>22123400</v>
      </c>
      <c r="K2885" s="441" t="s">
        <v>3267</v>
      </c>
    </row>
    <row r="2886" spans="1:242" hidden="1" x14ac:dyDescent="0.25">
      <c r="B2886" s="266">
        <v>1179</v>
      </c>
      <c r="C2886" s="207">
        <v>44344</v>
      </c>
      <c r="D2886" s="206" t="s">
        <v>5789</v>
      </c>
      <c r="E2886" s="206"/>
      <c r="F2886" s="206" t="s">
        <v>3528</v>
      </c>
      <c r="G2886" s="208" t="s">
        <v>1611</v>
      </c>
      <c r="H2886" s="285"/>
      <c r="I2886" s="210">
        <v>450000</v>
      </c>
      <c r="J2886" s="444">
        <f t="shared" si="47"/>
        <v>21673400</v>
      </c>
      <c r="K2886" s="441" t="s">
        <v>3267</v>
      </c>
    </row>
    <row r="2887" spans="1:242" hidden="1" x14ac:dyDescent="0.25">
      <c r="B2887" s="266">
        <v>1180</v>
      </c>
      <c r="C2887" s="207">
        <v>44345</v>
      </c>
      <c r="D2887" s="206" t="s">
        <v>5794</v>
      </c>
      <c r="E2887" s="206"/>
      <c r="F2887" s="206" t="s">
        <v>3527</v>
      </c>
      <c r="G2887" s="208" t="s">
        <v>343</v>
      </c>
      <c r="H2887" s="285"/>
      <c r="I2887" s="210">
        <v>250000</v>
      </c>
      <c r="J2887" s="444">
        <f t="shared" si="47"/>
        <v>21423400</v>
      </c>
      <c r="K2887" s="441" t="s">
        <v>3267</v>
      </c>
    </row>
    <row r="2888" spans="1:242" hidden="1" x14ac:dyDescent="0.25">
      <c r="B2888" s="266">
        <v>1181</v>
      </c>
      <c r="C2888" s="207">
        <v>44345</v>
      </c>
      <c r="D2888" s="206" t="s">
        <v>5797</v>
      </c>
      <c r="E2888" s="206"/>
      <c r="F2888" s="206" t="s">
        <v>3525</v>
      </c>
      <c r="G2888" s="208" t="s">
        <v>5679</v>
      </c>
      <c r="H2888" s="285"/>
      <c r="I2888" s="210">
        <v>64000</v>
      </c>
      <c r="J2888" s="444">
        <f t="shared" si="47"/>
        <v>21359400</v>
      </c>
      <c r="K2888" s="441" t="s">
        <v>3267</v>
      </c>
    </row>
    <row r="2889" spans="1:242" hidden="1" x14ac:dyDescent="0.25">
      <c r="B2889" s="266">
        <v>1182</v>
      </c>
      <c r="C2889" s="207">
        <v>44345</v>
      </c>
      <c r="D2889" s="206" t="s">
        <v>5798</v>
      </c>
      <c r="E2889" s="206"/>
      <c r="F2889" s="206" t="s">
        <v>3530</v>
      </c>
      <c r="G2889" s="208" t="s">
        <v>4804</v>
      </c>
      <c r="H2889" s="285"/>
      <c r="I2889" s="210">
        <v>86475</v>
      </c>
      <c r="J2889" s="444">
        <f t="shared" si="47"/>
        <v>21272925</v>
      </c>
      <c r="K2889" s="441" t="s">
        <v>3267</v>
      </c>
    </row>
    <row r="2890" spans="1:242" hidden="1" x14ac:dyDescent="0.25">
      <c r="B2890" s="266">
        <v>1183</v>
      </c>
      <c r="C2890" s="207">
        <v>44345</v>
      </c>
      <c r="D2890" s="206" t="s">
        <v>5790</v>
      </c>
      <c r="E2890" s="206"/>
      <c r="F2890" s="206" t="s">
        <v>3529</v>
      </c>
      <c r="G2890" s="208" t="s">
        <v>5679</v>
      </c>
      <c r="H2890" s="285"/>
      <c r="I2890" s="210">
        <v>83400</v>
      </c>
      <c r="J2890" s="444">
        <f t="shared" si="47"/>
        <v>21189525</v>
      </c>
      <c r="K2890" s="441" t="s">
        <v>3267</v>
      </c>
    </row>
    <row r="2891" spans="1:242" hidden="1" x14ac:dyDescent="0.25">
      <c r="B2891" s="266">
        <v>1184</v>
      </c>
      <c r="C2891" s="207">
        <v>44345</v>
      </c>
      <c r="D2891" s="206" t="s">
        <v>5791</v>
      </c>
      <c r="E2891" s="206"/>
      <c r="F2891" s="206" t="s">
        <v>3531</v>
      </c>
      <c r="G2891" s="208" t="s">
        <v>5679</v>
      </c>
      <c r="H2891" s="313"/>
      <c r="I2891" s="209">
        <v>58500</v>
      </c>
      <c r="J2891" s="444">
        <f t="shared" si="47"/>
        <v>21131025</v>
      </c>
      <c r="K2891" s="441" t="s">
        <v>3267</v>
      </c>
    </row>
    <row r="2892" spans="1:242" hidden="1" x14ac:dyDescent="0.25">
      <c r="B2892" s="266">
        <v>1185</v>
      </c>
      <c r="C2892" s="207">
        <v>44345</v>
      </c>
      <c r="D2892" s="206" t="s">
        <v>5792</v>
      </c>
      <c r="E2892" s="206"/>
      <c r="F2892" s="206" t="s">
        <v>3532</v>
      </c>
      <c r="G2892" s="208" t="s">
        <v>5679</v>
      </c>
      <c r="H2892" s="313"/>
      <c r="I2892" s="209">
        <v>140800</v>
      </c>
      <c r="J2892" s="444">
        <f t="shared" si="47"/>
        <v>20990225</v>
      </c>
      <c r="K2892" s="441" t="s">
        <v>3267</v>
      </c>
    </row>
    <row r="2893" spans="1:242" hidden="1" x14ac:dyDescent="0.25">
      <c r="B2893" s="266">
        <v>1186</v>
      </c>
      <c r="C2893" s="207">
        <v>44345</v>
      </c>
      <c r="D2893" s="206" t="s">
        <v>5793</v>
      </c>
      <c r="E2893" s="206"/>
      <c r="F2893" s="206" t="s">
        <v>3533</v>
      </c>
      <c r="G2893" s="208" t="s">
        <v>5679</v>
      </c>
      <c r="H2893" s="313"/>
      <c r="I2893" s="209">
        <v>117500</v>
      </c>
      <c r="J2893" s="444">
        <f t="shared" si="47"/>
        <v>20872725</v>
      </c>
      <c r="K2893" s="441" t="s">
        <v>3267</v>
      </c>
    </row>
    <row r="2894" spans="1:242" s="566" customFormat="1" hidden="1" x14ac:dyDescent="0.25">
      <c r="A2894" s="488"/>
      <c r="B2894" s="266">
        <v>1187</v>
      </c>
      <c r="C2894" s="428">
        <v>44347</v>
      </c>
      <c r="D2894" s="429" t="s">
        <v>5802</v>
      </c>
      <c r="E2894" s="429"/>
      <c r="F2894" s="429"/>
      <c r="G2894" s="430"/>
      <c r="H2894" s="577">
        <v>2627275</v>
      </c>
      <c r="I2894" s="581"/>
      <c r="J2894" s="444">
        <f t="shared" si="47"/>
        <v>23500000</v>
      </c>
      <c r="K2894" s="446" t="s">
        <v>3695</v>
      </c>
      <c r="L2894" s="530"/>
      <c r="M2894" s="488"/>
      <c r="N2894" s="530"/>
      <c r="O2894" s="530"/>
      <c r="P2894" s="530"/>
      <c r="Q2894" s="530"/>
      <c r="R2894" s="530"/>
      <c r="S2894" s="530"/>
      <c r="T2894" s="530"/>
      <c r="U2894" s="530"/>
      <c r="V2894" s="530"/>
      <c r="W2894" s="530"/>
      <c r="X2894" s="530"/>
      <c r="Y2894" s="530"/>
      <c r="Z2894" s="530"/>
      <c r="AA2894" s="530"/>
      <c r="AB2894" s="530"/>
      <c r="AC2894" s="530"/>
      <c r="AD2894" s="530"/>
      <c r="AE2894" s="530"/>
      <c r="AF2894" s="530"/>
      <c r="AG2894" s="530"/>
      <c r="AH2894" s="530"/>
      <c r="AI2894" s="530"/>
      <c r="AJ2894" s="488"/>
      <c r="AK2894" s="488"/>
      <c r="AL2894" s="488"/>
      <c r="AM2894" s="488"/>
      <c r="AN2894" s="488"/>
      <c r="AO2894" s="488"/>
      <c r="AP2894" s="488"/>
      <c r="AQ2894" s="488"/>
      <c r="AR2894" s="488"/>
      <c r="AS2894" s="488"/>
      <c r="AT2894" s="488"/>
      <c r="AU2894" s="488"/>
      <c r="AV2894" s="488"/>
      <c r="AW2894" s="488"/>
      <c r="AX2894" s="488"/>
      <c r="AY2894" s="488"/>
      <c r="AZ2894" s="488"/>
      <c r="BA2894" s="488"/>
      <c r="BB2894" s="488"/>
      <c r="BC2894" s="488"/>
      <c r="BD2894" s="488"/>
      <c r="BE2894" s="488"/>
      <c r="BF2894" s="488"/>
      <c r="BG2894" s="488"/>
      <c r="BH2894" s="488"/>
      <c r="BI2894" s="488"/>
      <c r="BJ2894" s="488"/>
      <c r="BK2894" s="488"/>
      <c r="BL2894" s="488"/>
      <c r="BM2894" s="488"/>
      <c r="BN2894" s="488"/>
      <c r="BO2894" s="488"/>
      <c r="BP2894" s="488"/>
      <c r="BQ2894" s="488"/>
      <c r="BR2894" s="488"/>
      <c r="BS2894" s="488"/>
      <c r="BT2894" s="488"/>
      <c r="BU2894" s="488"/>
      <c r="BV2894" s="488"/>
      <c r="BW2894" s="488"/>
      <c r="BX2894" s="488"/>
      <c r="BY2894" s="488"/>
      <c r="BZ2894" s="488"/>
      <c r="CA2894" s="488"/>
      <c r="CB2894" s="488"/>
      <c r="CC2894" s="488"/>
      <c r="CD2894" s="488"/>
      <c r="CE2894" s="488"/>
      <c r="CF2894" s="488"/>
      <c r="CG2894" s="488"/>
      <c r="CH2894" s="488"/>
      <c r="CI2894" s="488"/>
      <c r="CJ2894" s="488"/>
      <c r="CK2894" s="488"/>
      <c r="CL2894" s="488"/>
      <c r="CM2894" s="488"/>
      <c r="CN2894" s="488"/>
      <c r="CO2894" s="488"/>
      <c r="CP2894" s="488"/>
      <c r="CQ2894" s="488"/>
      <c r="CR2894" s="488"/>
      <c r="CS2894" s="488"/>
      <c r="CT2894" s="488"/>
      <c r="CU2894" s="488"/>
      <c r="CV2894" s="488"/>
      <c r="CW2894" s="488"/>
      <c r="CX2894" s="488"/>
      <c r="CY2894" s="488"/>
      <c r="CZ2894" s="488"/>
      <c r="DA2894" s="488"/>
      <c r="DB2894" s="488"/>
      <c r="DC2894" s="488"/>
      <c r="DD2894" s="488"/>
      <c r="DE2894" s="488"/>
      <c r="DF2894" s="488"/>
      <c r="DG2894" s="488"/>
      <c r="DH2894" s="488"/>
      <c r="DI2894" s="488"/>
      <c r="DJ2894" s="488"/>
      <c r="DK2894" s="488"/>
      <c r="DL2894" s="488"/>
      <c r="DM2894" s="488"/>
      <c r="DN2894" s="488"/>
      <c r="DO2894" s="488"/>
      <c r="DP2894" s="488"/>
      <c r="DQ2894" s="488"/>
      <c r="DR2894" s="488"/>
      <c r="DS2894" s="488"/>
      <c r="DT2894" s="488"/>
      <c r="DU2894" s="488"/>
      <c r="DV2894" s="488"/>
      <c r="DW2894" s="488"/>
      <c r="DX2894" s="488"/>
      <c r="DY2894" s="488"/>
      <c r="DZ2894" s="488"/>
      <c r="EA2894" s="488"/>
      <c r="EB2894" s="488"/>
      <c r="EC2894" s="488"/>
      <c r="ED2894" s="488"/>
      <c r="EE2894" s="488"/>
      <c r="EF2894" s="488"/>
      <c r="EG2894" s="488"/>
      <c r="EH2894" s="488"/>
      <c r="EI2894" s="488"/>
      <c r="EJ2894" s="488"/>
      <c r="EK2894" s="488"/>
      <c r="EL2894" s="488"/>
      <c r="EM2894" s="488"/>
      <c r="EN2894" s="488"/>
      <c r="EO2894" s="488"/>
      <c r="EP2894" s="488"/>
      <c r="EQ2894" s="488"/>
      <c r="ER2894" s="488"/>
      <c r="ES2894" s="488"/>
      <c r="ET2894" s="488"/>
      <c r="EU2894" s="488"/>
      <c r="EV2894" s="488"/>
      <c r="EW2894" s="488"/>
      <c r="EX2894" s="488"/>
      <c r="EY2894" s="488"/>
      <c r="EZ2894" s="488"/>
      <c r="FA2894" s="488"/>
      <c r="FB2894" s="488"/>
      <c r="FC2894" s="488"/>
      <c r="FD2894" s="488"/>
      <c r="FE2894" s="488"/>
      <c r="FF2894" s="488"/>
      <c r="FG2894" s="488"/>
      <c r="FH2894" s="488"/>
      <c r="FI2894" s="488"/>
      <c r="FJ2894" s="488"/>
      <c r="FK2894" s="488"/>
      <c r="FL2894" s="488"/>
      <c r="FM2894" s="488"/>
      <c r="FN2894" s="488"/>
      <c r="FO2894" s="488"/>
      <c r="FP2894" s="488"/>
      <c r="FQ2894" s="488"/>
      <c r="FR2894" s="488"/>
      <c r="FS2894" s="488"/>
      <c r="FT2894" s="488"/>
      <c r="FU2894" s="488"/>
      <c r="FV2894" s="488"/>
      <c r="FW2894" s="488"/>
      <c r="FX2894" s="488"/>
      <c r="FY2894" s="488"/>
      <c r="FZ2894" s="488"/>
      <c r="GA2894" s="488"/>
      <c r="GB2894" s="488"/>
      <c r="GC2894" s="488"/>
      <c r="GD2894" s="488"/>
      <c r="GE2894" s="488"/>
      <c r="GF2894" s="488"/>
      <c r="GG2894" s="488"/>
      <c r="GH2894" s="488"/>
      <c r="GI2894" s="488"/>
      <c r="GJ2894" s="488"/>
      <c r="GK2894" s="488"/>
      <c r="GL2894" s="488"/>
      <c r="GM2894" s="488"/>
      <c r="GN2894" s="488"/>
      <c r="GO2894" s="488"/>
      <c r="GP2894" s="488"/>
      <c r="GQ2894" s="488"/>
      <c r="GR2894" s="488"/>
      <c r="GS2894" s="488"/>
      <c r="GT2894" s="488"/>
      <c r="GU2894" s="488"/>
      <c r="GV2894" s="488"/>
      <c r="GW2894" s="488"/>
      <c r="GX2894" s="488"/>
      <c r="GY2894" s="488"/>
      <c r="GZ2894" s="488"/>
      <c r="HA2894" s="488"/>
      <c r="HB2894" s="488"/>
      <c r="HC2894" s="488"/>
      <c r="HD2894" s="488"/>
      <c r="HE2894" s="488"/>
      <c r="HF2894" s="488"/>
      <c r="HG2894" s="488"/>
      <c r="HH2894" s="488"/>
      <c r="HI2894" s="488"/>
      <c r="HJ2894" s="488"/>
      <c r="HK2894" s="488"/>
      <c r="HL2894" s="488"/>
      <c r="HM2894" s="488"/>
      <c r="HN2894" s="488"/>
      <c r="HO2894" s="488"/>
      <c r="HP2894" s="488"/>
      <c r="HQ2894" s="488"/>
      <c r="HR2894" s="488"/>
      <c r="HS2894" s="488"/>
      <c r="HT2894" s="488"/>
      <c r="HU2894" s="488"/>
      <c r="HV2894" s="488"/>
      <c r="HW2894" s="488"/>
      <c r="HX2894" s="488"/>
      <c r="HY2894" s="488"/>
      <c r="HZ2894" s="488"/>
      <c r="IA2894" s="488"/>
      <c r="IB2894" s="488"/>
      <c r="IC2894" s="488"/>
      <c r="ID2894" s="488"/>
      <c r="IE2894" s="488"/>
      <c r="IF2894" s="488"/>
      <c r="IG2894" s="488"/>
      <c r="IH2894" s="488"/>
    </row>
    <row r="2895" spans="1:242" hidden="1" x14ac:dyDescent="0.25">
      <c r="B2895" s="266">
        <v>1188</v>
      </c>
      <c r="C2895" s="207">
        <v>44347</v>
      </c>
      <c r="D2895" s="206" t="s">
        <v>5803</v>
      </c>
      <c r="E2895" s="206" t="s">
        <v>5807</v>
      </c>
      <c r="F2895" s="206"/>
      <c r="G2895" s="208" t="s">
        <v>2981</v>
      </c>
      <c r="H2895" s="313"/>
      <c r="I2895" s="209">
        <v>320000</v>
      </c>
      <c r="J2895" s="444">
        <f t="shared" si="47"/>
        <v>23180000</v>
      </c>
      <c r="K2895" s="212" t="s">
        <v>5811</v>
      </c>
    </row>
    <row r="2896" spans="1:242" hidden="1" x14ac:dyDescent="0.25">
      <c r="B2896" s="266">
        <v>1189</v>
      </c>
      <c r="C2896" s="207">
        <v>44347</v>
      </c>
      <c r="D2896" s="206" t="s">
        <v>5804</v>
      </c>
      <c r="E2896" s="206"/>
      <c r="F2896" s="206"/>
      <c r="G2896" s="208" t="s">
        <v>532</v>
      </c>
      <c r="H2896" s="313">
        <v>1500000</v>
      </c>
      <c r="I2896" s="209"/>
      <c r="J2896" s="444">
        <f t="shared" si="47"/>
        <v>24680000</v>
      </c>
      <c r="K2896" s="212" t="s">
        <v>5809</v>
      </c>
    </row>
    <row r="2897" spans="2:11" s="511" customFormat="1" hidden="1" x14ac:dyDescent="0.25">
      <c r="B2897" s="266">
        <v>1190</v>
      </c>
      <c r="C2897" s="207">
        <v>44347</v>
      </c>
      <c r="D2897" s="206" t="s">
        <v>5806</v>
      </c>
      <c r="E2897" s="206"/>
      <c r="F2897" s="206" t="s">
        <v>3534</v>
      </c>
      <c r="G2897" s="208" t="s">
        <v>532</v>
      </c>
      <c r="H2897" s="313"/>
      <c r="I2897" s="209">
        <v>935006</v>
      </c>
      <c r="J2897" s="444">
        <f t="shared" si="47"/>
        <v>23744994</v>
      </c>
      <c r="K2897" s="441" t="s">
        <v>3267</v>
      </c>
    </row>
    <row r="2898" spans="2:11" s="511" customFormat="1" hidden="1" x14ac:dyDescent="0.25">
      <c r="B2898" s="266">
        <v>1191</v>
      </c>
      <c r="C2898" s="207">
        <v>44347</v>
      </c>
      <c r="D2898" s="206" t="s">
        <v>5808</v>
      </c>
      <c r="E2898" s="206"/>
      <c r="F2898" s="206"/>
      <c r="G2898" s="208" t="s">
        <v>2981</v>
      </c>
      <c r="H2898" s="313">
        <v>320000</v>
      </c>
      <c r="I2898" s="209"/>
      <c r="J2898" s="444">
        <f t="shared" si="47"/>
        <v>24064994</v>
      </c>
      <c r="K2898" s="212" t="s">
        <v>5810</v>
      </c>
    </row>
    <row r="2899" spans="2:11" s="511" customFormat="1" hidden="1" x14ac:dyDescent="0.25">
      <c r="B2899" s="266">
        <v>1192</v>
      </c>
      <c r="C2899" s="207">
        <v>44347</v>
      </c>
      <c r="D2899" s="206" t="s">
        <v>5812</v>
      </c>
      <c r="E2899" s="206"/>
      <c r="F2899" s="206" t="s">
        <v>3580</v>
      </c>
      <c r="G2899" s="208" t="s">
        <v>2981</v>
      </c>
      <c r="H2899" s="285"/>
      <c r="I2899" s="209">
        <v>320000</v>
      </c>
      <c r="J2899" s="444">
        <f t="shared" si="47"/>
        <v>23744994</v>
      </c>
      <c r="K2899" s="441" t="s">
        <v>3267</v>
      </c>
    </row>
    <row r="2900" spans="2:11" s="511" customFormat="1" hidden="1" x14ac:dyDescent="0.25">
      <c r="B2900" s="266">
        <v>1193</v>
      </c>
      <c r="C2900" s="207">
        <v>44347</v>
      </c>
      <c r="D2900" s="206" t="s">
        <v>5838</v>
      </c>
      <c r="E2900" s="206" t="s">
        <v>5828</v>
      </c>
      <c r="F2900" s="206"/>
      <c r="G2900" s="208" t="s">
        <v>532</v>
      </c>
      <c r="H2900" s="285"/>
      <c r="I2900" s="475">
        <v>1500000</v>
      </c>
      <c r="J2900" s="444">
        <f t="shared" si="47"/>
        <v>22244994</v>
      </c>
      <c r="K2900" s="212" t="s">
        <v>5863</v>
      </c>
    </row>
    <row r="2901" spans="2:11" s="511" customFormat="1" hidden="1" x14ac:dyDescent="0.25">
      <c r="B2901" s="266">
        <v>1194</v>
      </c>
      <c r="C2901" s="207">
        <v>44349</v>
      </c>
      <c r="D2901" s="206" t="s">
        <v>5814</v>
      </c>
      <c r="E2901" s="206"/>
      <c r="F2901" s="206" t="s">
        <v>3581</v>
      </c>
      <c r="G2901" s="208" t="s">
        <v>2320</v>
      </c>
      <c r="H2901" s="285"/>
      <c r="I2901" s="209">
        <v>1500000</v>
      </c>
      <c r="J2901" s="444">
        <f t="shared" si="47"/>
        <v>20744994</v>
      </c>
      <c r="K2901" s="441" t="s">
        <v>3267</v>
      </c>
    </row>
    <row r="2902" spans="2:11" s="511" customFormat="1" hidden="1" x14ac:dyDescent="0.25">
      <c r="B2902" s="266">
        <v>1195</v>
      </c>
      <c r="C2902" s="207">
        <v>44349</v>
      </c>
      <c r="D2902" s="206" t="s">
        <v>5813</v>
      </c>
      <c r="E2902" s="206"/>
      <c r="F2902" s="206" t="s">
        <v>3582</v>
      </c>
      <c r="G2902" s="208" t="s">
        <v>2320</v>
      </c>
      <c r="H2902" s="285"/>
      <c r="I2902" s="209">
        <v>1163052</v>
      </c>
      <c r="J2902" s="444">
        <f t="shared" si="47"/>
        <v>19581942</v>
      </c>
      <c r="K2902" s="441" t="s">
        <v>3267</v>
      </c>
    </row>
    <row r="2903" spans="2:11" s="511" customFormat="1" hidden="1" x14ac:dyDescent="0.25">
      <c r="B2903" s="266">
        <v>1196</v>
      </c>
      <c r="C2903" s="207">
        <v>44349</v>
      </c>
      <c r="D2903" s="206" t="s">
        <v>5815</v>
      </c>
      <c r="E2903" s="206"/>
      <c r="F2903" s="206" t="s">
        <v>3583</v>
      </c>
      <c r="G2903" s="208" t="s">
        <v>2320</v>
      </c>
      <c r="H2903" s="285"/>
      <c r="I2903" s="209">
        <v>1146000</v>
      </c>
      <c r="J2903" s="444">
        <f t="shared" si="47"/>
        <v>18435942</v>
      </c>
      <c r="K2903" s="441" t="s">
        <v>3267</v>
      </c>
    </row>
    <row r="2904" spans="2:11" s="511" customFormat="1" hidden="1" x14ac:dyDescent="0.25">
      <c r="B2904" s="266">
        <v>1197</v>
      </c>
      <c r="C2904" s="207">
        <v>44349</v>
      </c>
      <c r="D2904" s="206" t="s">
        <v>5816</v>
      </c>
      <c r="E2904" s="206"/>
      <c r="F2904" s="206" t="s">
        <v>3586</v>
      </c>
      <c r="G2904" s="208" t="s">
        <v>4804</v>
      </c>
      <c r="H2904" s="285"/>
      <c r="I2904" s="209">
        <v>135000</v>
      </c>
      <c r="J2904" s="444">
        <f t="shared" si="47"/>
        <v>18300942</v>
      </c>
      <c r="K2904" s="441" t="s">
        <v>3267</v>
      </c>
    </row>
    <row r="2905" spans="2:11" s="511" customFormat="1" hidden="1" x14ac:dyDescent="0.25">
      <c r="B2905" s="266">
        <v>1198</v>
      </c>
      <c r="C2905" s="207">
        <v>44349</v>
      </c>
      <c r="D2905" s="206" t="s">
        <v>5817</v>
      </c>
      <c r="E2905" s="206"/>
      <c r="F2905" s="206" t="s">
        <v>3587</v>
      </c>
      <c r="G2905" s="208" t="s">
        <v>1964</v>
      </c>
      <c r="H2905" s="285"/>
      <c r="I2905" s="209">
        <v>1965900</v>
      </c>
      <c r="J2905" s="444">
        <f t="shared" si="47"/>
        <v>16335042</v>
      </c>
      <c r="K2905" s="441" t="s">
        <v>3267</v>
      </c>
    </row>
    <row r="2906" spans="2:11" s="511" customFormat="1" hidden="1" x14ac:dyDescent="0.25">
      <c r="B2906" s="266">
        <v>1199</v>
      </c>
      <c r="C2906" s="207">
        <v>44349</v>
      </c>
      <c r="D2906" s="206" t="s">
        <v>5818</v>
      </c>
      <c r="E2906" s="206"/>
      <c r="F2906" s="206" t="s">
        <v>3590</v>
      </c>
      <c r="G2906" s="208" t="s">
        <v>420</v>
      </c>
      <c r="H2906" s="285"/>
      <c r="I2906" s="209">
        <v>1394600</v>
      </c>
      <c r="J2906" s="444">
        <f t="shared" si="47"/>
        <v>14940442</v>
      </c>
      <c r="K2906" s="441" t="s">
        <v>3267</v>
      </c>
    </row>
    <row r="2907" spans="2:11" s="511" customFormat="1" hidden="1" x14ac:dyDescent="0.25">
      <c r="B2907" s="266">
        <v>1200</v>
      </c>
      <c r="C2907" s="207">
        <v>44349</v>
      </c>
      <c r="D2907" s="206" t="s">
        <v>5819</v>
      </c>
      <c r="E2907" s="206"/>
      <c r="F2907" s="206" t="s">
        <v>3612</v>
      </c>
      <c r="G2907" s="208" t="s">
        <v>4936</v>
      </c>
      <c r="H2907" s="313"/>
      <c r="I2907" s="209">
        <v>2006000</v>
      </c>
      <c r="J2907" s="444">
        <f t="shared" si="47"/>
        <v>12934442</v>
      </c>
      <c r="K2907" s="441" t="s">
        <v>3267</v>
      </c>
    </row>
    <row r="2908" spans="2:11" s="511" customFormat="1" hidden="1" x14ac:dyDescent="0.25">
      <c r="B2908" s="266">
        <v>1201</v>
      </c>
      <c r="C2908" s="207">
        <v>44349</v>
      </c>
      <c r="D2908" s="206" t="s">
        <v>5820</v>
      </c>
      <c r="E2908" s="206"/>
      <c r="F2908" s="206" t="s">
        <v>3613</v>
      </c>
      <c r="G2908" s="208" t="s">
        <v>5459</v>
      </c>
      <c r="H2908" s="313"/>
      <c r="I2908" s="209">
        <v>2394125</v>
      </c>
      <c r="J2908" s="444">
        <f t="shared" si="47"/>
        <v>10540317</v>
      </c>
      <c r="K2908" s="441" t="s">
        <v>3267</v>
      </c>
    </row>
    <row r="2909" spans="2:11" s="511" customFormat="1" hidden="1" x14ac:dyDescent="0.25">
      <c r="B2909" s="266">
        <v>1202</v>
      </c>
      <c r="C2909" s="207">
        <v>44349</v>
      </c>
      <c r="D2909" s="206" t="s">
        <v>5821</v>
      </c>
      <c r="E2909" s="206"/>
      <c r="F2909" s="206" t="s">
        <v>3616</v>
      </c>
      <c r="G2909" s="208" t="s">
        <v>4218</v>
      </c>
      <c r="H2909" s="313"/>
      <c r="I2909" s="209">
        <v>600000</v>
      </c>
      <c r="J2909" s="444">
        <f t="shared" si="47"/>
        <v>9940317</v>
      </c>
      <c r="K2909" s="441" t="s">
        <v>3267</v>
      </c>
    </row>
    <row r="2910" spans="2:11" s="511" customFormat="1" hidden="1" x14ac:dyDescent="0.25">
      <c r="B2910" s="266">
        <v>1203</v>
      </c>
      <c r="C2910" s="207">
        <v>44349</v>
      </c>
      <c r="D2910" s="206" t="s">
        <v>5840</v>
      </c>
      <c r="E2910" s="206" t="s">
        <v>5833</v>
      </c>
      <c r="F2910" s="206"/>
      <c r="G2910" s="208" t="s">
        <v>263</v>
      </c>
      <c r="H2910" s="313"/>
      <c r="I2910" s="475">
        <v>790000</v>
      </c>
      <c r="J2910" s="444">
        <f t="shared" si="47"/>
        <v>9150317</v>
      </c>
      <c r="K2910" s="441" t="s">
        <v>5891</v>
      </c>
    </row>
    <row r="2911" spans="2:11" s="511" customFormat="1" hidden="1" x14ac:dyDescent="0.25">
      <c r="B2911" s="266">
        <v>1204</v>
      </c>
      <c r="C2911" s="207">
        <v>44350</v>
      </c>
      <c r="D2911" s="206" t="s">
        <v>5831</v>
      </c>
      <c r="E2911" s="206" t="s">
        <v>5834</v>
      </c>
      <c r="F2911" s="206"/>
      <c r="G2911" s="208" t="s">
        <v>1885</v>
      </c>
      <c r="H2911" s="313"/>
      <c r="I2911" s="209">
        <v>2143333</v>
      </c>
      <c r="J2911" s="444">
        <f t="shared" si="47"/>
        <v>7006984</v>
      </c>
      <c r="K2911" s="212" t="s">
        <v>5837</v>
      </c>
    </row>
    <row r="2912" spans="2:11" s="511" customFormat="1" hidden="1" x14ac:dyDescent="0.25">
      <c r="B2912" s="266">
        <v>1205</v>
      </c>
      <c r="C2912" s="207">
        <v>44350</v>
      </c>
      <c r="D2912" s="206" t="s">
        <v>5832</v>
      </c>
      <c r="E2912" s="206" t="s">
        <v>5839</v>
      </c>
      <c r="F2912" s="206"/>
      <c r="G2912" s="208" t="s">
        <v>1885</v>
      </c>
      <c r="H2912" s="313"/>
      <c r="I2912" s="209">
        <v>2287500</v>
      </c>
      <c r="J2912" s="444">
        <f t="shared" si="47"/>
        <v>4719484</v>
      </c>
      <c r="K2912" s="212" t="s">
        <v>5837</v>
      </c>
    </row>
    <row r="2913" spans="1:242" hidden="1" x14ac:dyDescent="0.25">
      <c r="B2913" s="266">
        <v>1206</v>
      </c>
      <c r="C2913" s="207">
        <v>44350</v>
      </c>
      <c r="D2913" s="206" t="s">
        <v>5827</v>
      </c>
      <c r="E2913" s="206" t="s">
        <v>5842</v>
      </c>
      <c r="F2913" s="206"/>
      <c r="G2913" s="208" t="s">
        <v>681</v>
      </c>
      <c r="H2913" s="313"/>
      <c r="I2913" s="209">
        <v>192000</v>
      </c>
      <c r="J2913" s="444">
        <f t="shared" si="47"/>
        <v>4527484</v>
      </c>
      <c r="K2913" s="212" t="s">
        <v>5829</v>
      </c>
    </row>
    <row r="2914" spans="1:242" hidden="1" x14ac:dyDescent="0.25">
      <c r="B2914" s="266">
        <v>1207</v>
      </c>
      <c r="C2914" s="207">
        <v>44351</v>
      </c>
      <c r="D2914" s="206" t="s">
        <v>5822</v>
      </c>
      <c r="E2914" s="206"/>
      <c r="F2914" s="206" t="s">
        <v>3617</v>
      </c>
      <c r="G2914" s="208" t="s">
        <v>1885</v>
      </c>
      <c r="H2914" s="313"/>
      <c r="I2914" s="209">
        <v>132500</v>
      </c>
      <c r="J2914" s="444">
        <f t="shared" si="47"/>
        <v>4394984</v>
      </c>
      <c r="K2914" s="441" t="s">
        <v>3267</v>
      </c>
    </row>
    <row r="2915" spans="1:242" hidden="1" x14ac:dyDescent="0.25">
      <c r="B2915" s="266">
        <v>1208</v>
      </c>
      <c r="C2915" s="207">
        <v>44351</v>
      </c>
      <c r="D2915" s="206" t="s">
        <v>5823</v>
      </c>
      <c r="E2915" s="206"/>
      <c r="F2915" s="206" t="s">
        <v>3618</v>
      </c>
      <c r="G2915" s="208" t="s">
        <v>1885</v>
      </c>
      <c r="H2915" s="313"/>
      <c r="I2915" s="209">
        <v>27400</v>
      </c>
      <c r="J2915" s="444">
        <f t="shared" si="47"/>
        <v>4367584</v>
      </c>
      <c r="K2915" s="441" t="s">
        <v>3267</v>
      </c>
    </row>
    <row r="2916" spans="1:242" hidden="1" x14ac:dyDescent="0.25">
      <c r="B2916" s="266">
        <v>1209</v>
      </c>
      <c r="C2916" s="207">
        <v>44351</v>
      </c>
      <c r="D2916" s="206" t="s">
        <v>5824</v>
      </c>
      <c r="E2916" s="206"/>
      <c r="F2916" s="206" t="s">
        <v>3622</v>
      </c>
      <c r="G2916" s="208" t="s">
        <v>1885</v>
      </c>
      <c r="H2916" s="313"/>
      <c r="I2916" s="209">
        <v>87800</v>
      </c>
      <c r="J2916" s="444">
        <f t="shared" si="47"/>
        <v>4279784</v>
      </c>
      <c r="K2916" s="441" t="s">
        <v>3267</v>
      </c>
    </row>
    <row r="2917" spans="1:242" hidden="1" x14ac:dyDescent="0.25">
      <c r="B2917" s="266">
        <v>1210</v>
      </c>
      <c r="C2917" s="207">
        <v>44351</v>
      </c>
      <c r="D2917" s="206" t="s">
        <v>5825</v>
      </c>
      <c r="E2917" s="206"/>
      <c r="F2917" s="206" t="s">
        <v>3623</v>
      </c>
      <c r="G2917" s="208" t="s">
        <v>1885</v>
      </c>
      <c r="H2917" s="313"/>
      <c r="I2917" s="209">
        <v>131800</v>
      </c>
      <c r="J2917" s="444">
        <f t="shared" si="47"/>
        <v>4147984</v>
      </c>
      <c r="K2917" s="441" t="s">
        <v>3267</v>
      </c>
    </row>
    <row r="2918" spans="1:242" hidden="1" x14ac:dyDescent="0.25">
      <c r="B2918" s="266">
        <v>1211</v>
      </c>
      <c r="C2918" s="207">
        <v>44351</v>
      </c>
      <c r="D2918" s="206" t="s">
        <v>5826</v>
      </c>
      <c r="E2918" s="206"/>
      <c r="F2918" s="206" t="s">
        <v>3624</v>
      </c>
      <c r="G2918" s="208" t="s">
        <v>3306</v>
      </c>
      <c r="H2918" s="313"/>
      <c r="I2918" s="209">
        <v>450000</v>
      </c>
      <c r="J2918" s="444">
        <f t="shared" si="47"/>
        <v>3697984</v>
      </c>
      <c r="K2918" s="441" t="s">
        <v>3267</v>
      </c>
    </row>
    <row r="2919" spans="1:242" hidden="1" x14ac:dyDescent="0.25">
      <c r="B2919" s="266">
        <v>1212</v>
      </c>
      <c r="C2919" s="207">
        <v>44351</v>
      </c>
      <c r="D2919" s="206" t="s">
        <v>5844</v>
      </c>
      <c r="E2919" s="206"/>
      <c r="F2919" s="206"/>
      <c r="G2919" s="208" t="s">
        <v>681</v>
      </c>
      <c r="H2919" s="313">
        <v>192000</v>
      </c>
      <c r="I2919" s="209"/>
      <c r="J2919" s="444">
        <f t="shared" si="47"/>
        <v>3889984</v>
      </c>
      <c r="K2919" s="212" t="s">
        <v>5830</v>
      </c>
    </row>
    <row r="2920" spans="1:242" hidden="1" x14ac:dyDescent="0.25">
      <c r="B2920" s="266">
        <v>1213</v>
      </c>
      <c r="C2920" s="207">
        <v>44351</v>
      </c>
      <c r="D2920" s="206" t="s">
        <v>4248</v>
      </c>
      <c r="E2920" s="206"/>
      <c r="F2920" s="206" t="s">
        <v>3625</v>
      </c>
      <c r="G2920" s="208" t="s">
        <v>681</v>
      </c>
      <c r="H2920" s="313"/>
      <c r="I2920" s="209">
        <v>192000</v>
      </c>
      <c r="J2920" s="444">
        <f t="shared" si="47"/>
        <v>3697984</v>
      </c>
      <c r="K2920" s="441" t="s">
        <v>3267</v>
      </c>
    </row>
    <row r="2921" spans="1:242" hidden="1" x14ac:dyDescent="0.25">
      <c r="B2921" s="266">
        <v>1214</v>
      </c>
      <c r="C2921" s="207">
        <v>44351</v>
      </c>
      <c r="D2921" s="206" t="s">
        <v>5841</v>
      </c>
      <c r="E2921" s="206" t="s">
        <v>5843</v>
      </c>
      <c r="F2921" s="206"/>
      <c r="G2921" s="208" t="s">
        <v>1611</v>
      </c>
      <c r="H2921" s="313"/>
      <c r="I2921" s="475">
        <v>1195000</v>
      </c>
      <c r="J2921" s="444">
        <f t="shared" ref="J2921:J2985" si="48">J2920+H2921-I2921</f>
        <v>2502984</v>
      </c>
      <c r="K2921" s="212" t="s">
        <v>5922</v>
      </c>
    </row>
    <row r="2922" spans="1:242" hidden="1" x14ac:dyDescent="0.25">
      <c r="B2922" s="266">
        <v>1215</v>
      </c>
      <c r="C2922" s="207">
        <v>44351</v>
      </c>
      <c r="D2922" s="206" t="s">
        <v>5835</v>
      </c>
      <c r="E2922" s="206"/>
      <c r="F2922" s="206"/>
      <c r="G2922" s="208" t="s">
        <v>1885</v>
      </c>
      <c r="H2922" s="313">
        <v>2143333</v>
      </c>
      <c r="I2922" s="209"/>
      <c r="J2922" s="444">
        <f t="shared" si="48"/>
        <v>4646317</v>
      </c>
      <c r="K2922" s="212" t="s">
        <v>5550</v>
      </c>
    </row>
    <row r="2923" spans="1:242" hidden="1" x14ac:dyDescent="0.25">
      <c r="B2923" s="266">
        <v>1216</v>
      </c>
      <c r="C2923" s="207">
        <v>44351</v>
      </c>
      <c r="D2923" s="206" t="s">
        <v>5836</v>
      </c>
      <c r="E2923" s="206"/>
      <c r="F2923" s="206"/>
      <c r="G2923" s="208" t="s">
        <v>1885</v>
      </c>
      <c r="H2923" s="313">
        <v>2287500</v>
      </c>
      <c r="I2923" s="209"/>
      <c r="J2923" s="444">
        <f t="shared" si="48"/>
        <v>6933817</v>
      </c>
      <c r="K2923" s="212" t="s">
        <v>5550</v>
      </c>
    </row>
    <row r="2924" spans="1:242" s="566" customFormat="1" hidden="1" x14ac:dyDescent="0.25">
      <c r="A2924" s="488"/>
      <c r="B2924" s="266">
        <v>1217</v>
      </c>
      <c r="C2924" s="428">
        <v>44354</v>
      </c>
      <c r="D2924" s="429" t="s">
        <v>5845</v>
      </c>
      <c r="E2924" s="429"/>
      <c r="F2924" s="429"/>
      <c r="G2924" s="430"/>
      <c r="H2924" s="577">
        <v>14581183</v>
      </c>
      <c r="I2924" s="431"/>
      <c r="J2924" s="444">
        <f t="shared" si="48"/>
        <v>21515000</v>
      </c>
      <c r="K2924" s="485" t="s">
        <v>3695</v>
      </c>
      <c r="L2924" s="530"/>
      <c r="M2924" s="488"/>
      <c r="N2924" s="530"/>
      <c r="O2924" s="530"/>
      <c r="P2924" s="530"/>
      <c r="Q2924" s="530"/>
      <c r="R2924" s="530"/>
      <c r="S2924" s="530"/>
      <c r="T2924" s="530"/>
      <c r="U2924" s="530"/>
      <c r="V2924" s="530"/>
      <c r="W2924" s="530"/>
      <c r="X2924" s="530"/>
      <c r="Y2924" s="530"/>
      <c r="Z2924" s="530"/>
      <c r="AA2924" s="530"/>
      <c r="AB2924" s="530"/>
      <c r="AC2924" s="530"/>
      <c r="AD2924" s="530"/>
      <c r="AE2924" s="530"/>
      <c r="AF2924" s="530"/>
      <c r="AG2924" s="530"/>
      <c r="AH2924" s="530"/>
      <c r="AI2924" s="530"/>
      <c r="AJ2924" s="488"/>
      <c r="AK2924" s="488"/>
      <c r="AL2924" s="488"/>
      <c r="AM2924" s="488"/>
      <c r="AN2924" s="488"/>
      <c r="AO2924" s="488"/>
      <c r="AP2924" s="488"/>
      <c r="AQ2924" s="488"/>
      <c r="AR2924" s="488"/>
      <c r="AS2924" s="488"/>
      <c r="AT2924" s="488"/>
      <c r="AU2924" s="488"/>
      <c r="AV2924" s="488"/>
      <c r="AW2924" s="488"/>
      <c r="AX2924" s="488"/>
      <c r="AY2924" s="488"/>
      <c r="AZ2924" s="488"/>
      <c r="BA2924" s="488"/>
      <c r="BB2924" s="488"/>
      <c r="BC2924" s="488"/>
      <c r="BD2924" s="488"/>
      <c r="BE2924" s="488"/>
      <c r="BF2924" s="488"/>
      <c r="BG2924" s="488"/>
      <c r="BH2924" s="488"/>
      <c r="BI2924" s="488"/>
      <c r="BJ2924" s="488"/>
      <c r="BK2924" s="488"/>
      <c r="BL2924" s="488"/>
      <c r="BM2924" s="488"/>
      <c r="BN2924" s="488"/>
      <c r="BO2924" s="488"/>
      <c r="BP2924" s="488"/>
      <c r="BQ2924" s="488"/>
      <c r="BR2924" s="488"/>
      <c r="BS2924" s="488"/>
      <c r="BT2924" s="488"/>
      <c r="BU2924" s="488"/>
      <c r="BV2924" s="488"/>
      <c r="BW2924" s="488"/>
      <c r="BX2924" s="488"/>
      <c r="BY2924" s="488"/>
      <c r="BZ2924" s="488"/>
      <c r="CA2924" s="488"/>
      <c r="CB2924" s="488"/>
      <c r="CC2924" s="488"/>
      <c r="CD2924" s="488"/>
      <c r="CE2924" s="488"/>
      <c r="CF2924" s="488"/>
      <c r="CG2924" s="488"/>
      <c r="CH2924" s="488"/>
      <c r="CI2924" s="488"/>
      <c r="CJ2924" s="488"/>
      <c r="CK2924" s="488"/>
      <c r="CL2924" s="488"/>
      <c r="CM2924" s="488"/>
      <c r="CN2924" s="488"/>
      <c r="CO2924" s="488"/>
      <c r="CP2924" s="488"/>
      <c r="CQ2924" s="488"/>
      <c r="CR2924" s="488"/>
      <c r="CS2924" s="488"/>
      <c r="CT2924" s="488"/>
      <c r="CU2924" s="488"/>
      <c r="CV2924" s="488"/>
      <c r="CW2924" s="488"/>
      <c r="CX2924" s="488"/>
      <c r="CY2924" s="488"/>
      <c r="CZ2924" s="488"/>
      <c r="DA2924" s="488"/>
      <c r="DB2924" s="488"/>
      <c r="DC2924" s="488"/>
      <c r="DD2924" s="488"/>
      <c r="DE2924" s="488"/>
      <c r="DF2924" s="488"/>
      <c r="DG2924" s="488"/>
      <c r="DH2924" s="488"/>
      <c r="DI2924" s="488"/>
      <c r="DJ2924" s="488"/>
      <c r="DK2924" s="488"/>
      <c r="DL2924" s="488"/>
      <c r="DM2924" s="488"/>
      <c r="DN2924" s="488"/>
      <c r="DO2924" s="488"/>
      <c r="DP2924" s="488"/>
      <c r="DQ2924" s="488"/>
      <c r="DR2924" s="488"/>
      <c r="DS2924" s="488"/>
      <c r="DT2924" s="488"/>
      <c r="DU2924" s="488"/>
      <c r="DV2924" s="488"/>
      <c r="DW2924" s="488"/>
      <c r="DX2924" s="488"/>
      <c r="DY2924" s="488"/>
      <c r="DZ2924" s="488"/>
      <c r="EA2924" s="488"/>
      <c r="EB2924" s="488"/>
      <c r="EC2924" s="488"/>
      <c r="ED2924" s="488"/>
      <c r="EE2924" s="488"/>
      <c r="EF2924" s="488"/>
      <c r="EG2924" s="488"/>
      <c r="EH2924" s="488"/>
      <c r="EI2924" s="488"/>
      <c r="EJ2924" s="488"/>
      <c r="EK2924" s="488"/>
      <c r="EL2924" s="488"/>
      <c r="EM2924" s="488"/>
      <c r="EN2924" s="488"/>
      <c r="EO2924" s="488"/>
      <c r="EP2924" s="488"/>
      <c r="EQ2924" s="488"/>
      <c r="ER2924" s="488"/>
      <c r="ES2924" s="488"/>
      <c r="ET2924" s="488"/>
      <c r="EU2924" s="488"/>
      <c r="EV2924" s="488"/>
      <c r="EW2924" s="488"/>
      <c r="EX2924" s="488"/>
      <c r="EY2924" s="488"/>
      <c r="EZ2924" s="488"/>
      <c r="FA2924" s="488"/>
      <c r="FB2924" s="488"/>
      <c r="FC2924" s="488"/>
      <c r="FD2924" s="488"/>
      <c r="FE2924" s="488"/>
      <c r="FF2924" s="488"/>
      <c r="FG2924" s="488"/>
      <c r="FH2924" s="488"/>
      <c r="FI2924" s="488"/>
      <c r="FJ2924" s="488"/>
      <c r="FK2924" s="488"/>
      <c r="FL2924" s="488"/>
      <c r="FM2924" s="488"/>
      <c r="FN2924" s="488"/>
      <c r="FO2924" s="488"/>
      <c r="FP2924" s="488"/>
      <c r="FQ2924" s="488"/>
      <c r="FR2924" s="488"/>
      <c r="FS2924" s="488"/>
      <c r="FT2924" s="488"/>
      <c r="FU2924" s="488"/>
      <c r="FV2924" s="488"/>
      <c r="FW2924" s="488"/>
      <c r="FX2924" s="488"/>
      <c r="FY2924" s="488"/>
      <c r="FZ2924" s="488"/>
      <c r="GA2924" s="488"/>
      <c r="GB2924" s="488"/>
      <c r="GC2924" s="488"/>
      <c r="GD2924" s="488"/>
      <c r="GE2924" s="488"/>
      <c r="GF2924" s="488"/>
      <c r="GG2924" s="488"/>
      <c r="GH2924" s="488"/>
      <c r="GI2924" s="488"/>
      <c r="GJ2924" s="488"/>
      <c r="GK2924" s="488"/>
      <c r="GL2924" s="488"/>
      <c r="GM2924" s="488"/>
      <c r="GN2924" s="488"/>
      <c r="GO2924" s="488"/>
      <c r="GP2924" s="488"/>
      <c r="GQ2924" s="488"/>
      <c r="GR2924" s="488"/>
      <c r="GS2924" s="488"/>
      <c r="GT2924" s="488"/>
      <c r="GU2924" s="488"/>
      <c r="GV2924" s="488"/>
      <c r="GW2924" s="488"/>
      <c r="GX2924" s="488"/>
      <c r="GY2924" s="488"/>
      <c r="GZ2924" s="488"/>
      <c r="HA2924" s="488"/>
      <c r="HB2924" s="488"/>
      <c r="HC2924" s="488"/>
      <c r="HD2924" s="488"/>
      <c r="HE2924" s="488"/>
      <c r="HF2924" s="488"/>
      <c r="HG2924" s="488"/>
      <c r="HH2924" s="488"/>
      <c r="HI2924" s="488"/>
      <c r="HJ2924" s="488"/>
      <c r="HK2924" s="488"/>
      <c r="HL2924" s="488"/>
      <c r="HM2924" s="488"/>
      <c r="HN2924" s="488"/>
      <c r="HO2924" s="488"/>
      <c r="HP2924" s="488"/>
      <c r="HQ2924" s="488"/>
      <c r="HR2924" s="488"/>
      <c r="HS2924" s="488"/>
      <c r="HT2924" s="488"/>
      <c r="HU2924" s="488"/>
      <c r="HV2924" s="488"/>
      <c r="HW2924" s="488"/>
      <c r="HX2924" s="488"/>
      <c r="HY2924" s="488"/>
      <c r="HZ2924" s="488"/>
      <c r="IA2924" s="488"/>
      <c r="IB2924" s="488"/>
      <c r="IC2924" s="488"/>
      <c r="ID2924" s="488"/>
      <c r="IE2924" s="488"/>
      <c r="IF2924" s="488"/>
      <c r="IG2924" s="488"/>
      <c r="IH2924" s="488"/>
    </row>
    <row r="2925" spans="1:242" hidden="1" x14ac:dyDescent="0.25">
      <c r="B2925" s="266">
        <v>1218</v>
      </c>
      <c r="C2925" s="207">
        <v>44354</v>
      </c>
      <c r="D2925" s="206" t="s">
        <v>5846</v>
      </c>
      <c r="E2925" s="206"/>
      <c r="F2925" s="206"/>
      <c r="G2925" s="208" t="s">
        <v>532</v>
      </c>
      <c r="H2925" s="313">
        <v>1500000</v>
      </c>
      <c r="I2925" s="210"/>
      <c r="J2925" s="444">
        <f t="shared" si="48"/>
        <v>23015000</v>
      </c>
      <c r="K2925" s="441" t="s">
        <v>5810</v>
      </c>
    </row>
    <row r="2926" spans="1:242" hidden="1" x14ac:dyDescent="0.25">
      <c r="B2926" s="266">
        <v>1219</v>
      </c>
      <c r="C2926" s="207">
        <v>44354</v>
      </c>
      <c r="D2926" s="206" t="s">
        <v>5847</v>
      </c>
      <c r="E2926" s="206"/>
      <c r="F2926" s="206" t="s">
        <v>3648</v>
      </c>
      <c r="G2926" s="208" t="s">
        <v>532</v>
      </c>
      <c r="H2926" s="313"/>
      <c r="I2926" s="210">
        <v>1494399</v>
      </c>
      <c r="J2926" s="444">
        <f t="shared" si="48"/>
        <v>21520601</v>
      </c>
      <c r="K2926" s="441" t="s">
        <v>3267</v>
      </c>
    </row>
    <row r="2927" spans="1:242" hidden="1" x14ac:dyDescent="0.25">
      <c r="B2927" s="266">
        <v>1220</v>
      </c>
      <c r="C2927" s="207">
        <v>44354</v>
      </c>
      <c r="D2927" s="206" t="s">
        <v>5848</v>
      </c>
      <c r="E2927" s="206"/>
      <c r="F2927" s="206" t="s">
        <v>3650</v>
      </c>
      <c r="G2927" s="208" t="s">
        <v>2320</v>
      </c>
      <c r="H2927" s="313"/>
      <c r="I2927" s="209">
        <v>707542</v>
      </c>
      <c r="J2927" s="444">
        <f t="shared" si="48"/>
        <v>20813059</v>
      </c>
      <c r="K2927" s="441" t="s">
        <v>3267</v>
      </c>
    </row>
    <row r="2928" spans="1:242" hidden="1" x14ac:dyDescent="0.25">
      <c r="B2928" s="266">
        <v>1221</v>
      </c>
      <c r="C2928" s="207">
        <v>44354</v>
      </c>
      <c r="D2928" s="206" t="s">
        <v>5866</v>
      </c>
      <c r="E2928" s="206" t="s">
        <v>5869</v>
      </c>
      <c r="F2928" s="206"/>
      <c r="G2928" s="208" t="s">
        <v>532</v>
      </c>
      <c r="H2928" s="313"/>
      <c r="I2928" s="475">
        <v>1500000</v>
      </c>
      <c r="J2928" s="444">
        <f t="shared" si="48"/>
        <v>19313059</v>
      </c>
      <c r="K2928" s="441" t="s">
        <v>5896</v>
      </c>
    </row>
    <row r="2929" spans="2:11" s="511" customFormat="1" hidden="1" x14ac:dyDescent="0.25">
      <c r="B2929" s="266">
        <v>1222</v>
      </c>
      <c r="C2929" s="207">
        <v>44354</v>
      </c>
      <c r="D2929" s="206" t="s">
        <v>5867</v>
      </c>
      <c r="E2929" s="206" t="s">
        <v>5870</v>
      </c>
      <c r="F2929" s="206"/>
      <c r="G2929" s="208" t="s">
        <v>4804</v>
      </c>
      <c r="H2929" s="313"/>
      <c r="I2929" s="475">
        <v>2650000</v>
      </c>
      <c r="J2929" s="444">
        <f t="shared" si="48"/>
        <v>16663059</v>
      </c>
      <c r="K2929" s="441" t="s">
        <v>5884</v>
      </c>
    </row>
    <row r="2930" spans="2:11" s="511" customFormat="1" hidden="1" x14ac:dyDescent="0.25">
      <c r="B2930" s="266">
        <v>1223</v>
      </c>
      <c r="C2930" s="207">
        <v>44355</v>
      </c>
      <c r="D2930" s="206" t="s">
        <v>5849</v>
      </c>
      <c r="E2930" s="206"/>
      <c r="F2930" s="206" t="s">
        <v>3651</v>
      </c>
      <c r="G2930" s="208" t="s">
        <v>764</v>
      </c>
      <c r="H2930" s="313"/>
      <c r="I2930" s="209">
        <v>2275345</v>
      </c>
      <c r="J2930" s="444">
        <f t="shared" si="48"/>
        <v>14387714</v>
      </c>
      <c r="K2930" s="441" t="s">
        <v>3267</v>
      </c>
    </row>
    <row r="2931" spans="2:11" s="511" customFormat="1" hidden="1" x14ac:dyDescent="0.25">
      <c r="B2931" s="266">
        <v>1224</v>
      </c>
      <c r="C2931" s="207">
        <v>44356</v>
      </c>
      <c r="D2931" s="206" t="s">
        <v>5850</v>
      </c>
      <c r="E2931" s="206"/>
      <c r="F2931" s="206" t="s">
        <v>3652</v>
      </c>
      <c r="G2931" s="208" t="s">
        <v>1611</v>
      </c>
      <c r="H2931" s="313"/>
      <c r="I2931" s="209">
        <v>100000</v>
      </c>
      <c r="J2931" s="444">
        <f t="shared" si="48"/>
        <v>14287714</v>
      </c>
      <c r="K2931" s="441" t="s">
        <v>3267</v>
      </c>
    </row>
    <row r="2932" spans="2:11" s="511" customFormat="1" hidden="1" x14ac:dyDescent="0.25">
      <c r="B2932" s="266">
        <v>1225</v>
      </c>
      <c r="C2932" s="207">
        <v>44356</v>
      </c>
      <c r="D2932" s="206" t="s">
        <v>5851</v>
      </c>
      <c r="E2932" s="206"/>
      <c r="F2932" s="206" t="s">
        <v>3653</v>
      </c>
      <c r="G2932" s="208" t="s">
        <v>1611</v>
      </c>
      <c r="H2932" s="313"/>
      <c r="I2932" s="209">
        <v>100000</v>
      </c>
      <c r="J2932" s="444">
        <f t="shared" si="48"/>
        <v>14187714</v>
      </c>
      <c r="K2932" s="441" t="s">
        <v>3267</v>
      </c>
    </row>
    <row r="2933" spans="2:11" s="511" customFormat="1" hidden="1" x14ac:dyDescent="0.25">
      <c r="B2933" s="266">
        <v>1226</v>
      </c>
      <c r="C2933" s="207">
        <v>44357</v>
      </c>
      <c r="D2933" s="206" t="s">
        <v>5852</v>
      </c>
      <c r="E2933" s="206"/>
      <c r="F2933" s="206" t="s">
        <v>3655</v>
      </c>
      <c r="G2933" s="208" t="s">
        <v>5401</v>
      </c>
      <c r="H2933" s="313"/>
      <c r="I2933" s="209">
        <v>227599</v>
      </c>
      <c r="J2933" s="444">
        <f t="shared" si="48"/>
        <v>13960115</v>
      </c>
      <c r="K2933" s="441" t="s">
        <v>3267</v>
      </c>
    </row>
    <row r="2934" spans="2:11" s="511" customFormat="1" hidden="1" x14ac:dyDescent="0.25">
      <c r="B2934" s="266">
        <v>1227</v>
      </c>
      <c r="C2934" s="207">
        <v>44357</v>
      </c>
      <c r="D2934" s="206" t="s">
        <v>5853</v>
      </c>
      <c r="E2934" s="206"/>
      <c r="F2934" s="206" t="s">
        <v>3657</v>
      </c>
      <c r="G2934" s="208" t="s">
        <v>5679</v>
      </c>
      <c r="H2934" s="313"/>
      <c r="I2934" s="209">
        <v>66900</v>
      </c>
      <c r="J2934" s="444">
        <f t="shared" si="48"/>
        <v>13893215</v>
      </c>
      <c r="K2934" s="441" t="s">
        <v>3267</v>
      </c>
    </row>
    <row r="2935" spans="2:11" s="511" customFormat="1" hidden="1" x14ac:dyDescent="0.25">
      <c r="B2935" s="266">
        <v>1228</v>
      </c>
      <c r="C2935" s="207">
        <v>44357</v>
      </c>
      <c r="D2935" s="206" t="s">
        <v>5854</v>
      </c>
      <c r="E2935" s="206"/>
      <c r="F2935" s="206" t="s">
        <v>3658</v>
      </c>
      <c r="G2935" s="208" t="s">
        <v>5679</v>
      </c>
      <c r="H2935" s="313"/>
      <c r="I2935" s="209">
        <v>103600</v>
      </c>
      <c r="J2935" s="444">
        <f t="shared" si="48"/>
        <v>13789615</v>
      </c>
      <c r="K2935" s="441" t="s">
        <v>3267</v>
      </c>
    </row>
    <row r="2936" spans="2:11" s="511" customFormat="1" hidden="1" x14ac:dyDescent="0.25">
      <c r="B2936" s="266">
        <v>1229</v>
      </c>
      <c r="C2936" s="207">
        <v>44357</v>
      </c>
      <c r="D2936" s="206" t="s">
        <v>5855</v>
      </c>
      <c r="E2936" s="206"/>
      <c r="F2936" s="206" t="s">
        <v>3661</v>
      </c>
      <c r="G2936" s="208" t="s">
        <v>5679</v>
      </c>
      <c r="H2936" s="313"/>
      <c r="I2936" s="209">
        <v>19600</v>
      </c>
      <c r="J2936" s="444">
        <f t="shared" si="48"/>
        <v>13770015</v>
      </c>
      <c r="K2936" s="441" t="s">
        <v>3267</v>
      </c>
    </row>
    <row r="2937" spans="2:11" s="511" customFormat="1" hidden="1" x14ac:dyDescent="0.25">
      <c r="B2937" s="266">
        <v>1230</v>
      </c>
      <c r="C2937" s="207">
        <v>44357</v>
      </c>
      <c r="D2937" s="206" t="s">
        <v>5859</v>
      </c>
      <c r="E2937" s="206" t="s">
        <v>5871</v>
      </c>
      <c r="F2937" s="206"/>
      <c r="G2937" s="208" t="s">
        <v>5679</v>
      </c>
      <c r="H2937" s="313"/>
      <c r="I2937" s="209">
        <v>500000</v>
      </c>
      <c r="J2937" s="444">
        <f t="shared" si="48"/>
        <v>13270015</v>
      </c>
      <c r="K2937" s="441" t="s">
        <v>5864</v>
      </c>
    </row>
    <row r="2938" spans="2:11" s="511" customFormat="1" hidden="1" x14ac:dyDescent="0.25">
      <c r="B2938" s="266">
        <v>1231</v>
      </c>
      <c r="C2938" s="207">
        <v>44358</v>
      </c>
      <c r="D2938" s="206" t="s">
        <v>5856</v>
      </c>
      <c r="E2938" s="206"/>
      <c r="F2938" s="206" t="s">
        <v>3675</v>
      </c>
      <c r="G2938" s="208" t="s">
        <v>2991</v>
      </c>
      <c r="H2938" s="313"/>
      <c r="I2938" s="209">
        <v>470000</v>
      </c>
      <c r="J2938" s="444">
        <f t="shared" si="48"/>
        <v>12800015</v>
      </c>
      <c r="K2938" s="441" t="s">
        <v>3267</v>
      </c>
    </row>
    <row r="2939" spans="2:11" s="511" customFormat="1" hidden="1" x14ac:dyDescent="0.25">
      <c r="B2939" s="266">
        <v>1232</v>
      </c>
      <c r="C2939" s="207">
        <v>44358</v>
      </c>
      <c r="D2939" s="206" t="s">
        <v>5857</v>
      </c>
      <c r="E2939" s="206"/>
      <c r="F2939" s="206" t="s">
        <v>3677</v>
      </c>
      <c r="G2939" s="208" t="s">
        <v>5868</v>
      </c>
      <c r="H2939" s="313"/>
      <c r="I2939" s="209">
        <v>199000</v>
      </c>
      <c r="J2939" s="444">
        <f t="shared" si="48"/>
        <v>12601015</v>
      </c>
      <c r="K2939" s="441" t="s">
        <v>3267</v>
      </c>
    </row>
    <row r="2940" spans="2:11" s="511" customFormat="1" hidden="1" x14ac:dyDescent="0.25">
      <c r="B2940" s="266">
        <v>1233</v>
      </c>
      <c r="C2940" s="207">
        <v>44358</v>
      </c>
      <c r="D2940" s="206" t="s">
        <v>5872</v>
      </c>
      <c r="E2940" s="206"/>
      <c r="F2940" s="206"/>
      <c r="G2940" s="208" t="s">
        <v>5679</v>
      </c>
      <c r="H2940" s="313">
        <v>500000</v>
      </c>
      <c r="I2940" s="210"/>
      <c r="J2940" s="444">
        <f t="shared" si="48"/>
        <v>13101015</v>
      </c>
      <c r="K2940" s="441" t="s">
        <v>5865</v>
      </c>
    </row>
    <row r="2941" spans="2:11" s="511" customFormat="1" hidden="1" x14ac:dyDescent="0.25">
      <c r="B2941" s="266">
        <v>1234</v>
      </c>
      <c r="C2941" s="207">
        <v>44358</v>
      </c>
      <c r="D2941" s="206" t="s">
        <v>5858</v>
      </c>
      <c r="E2941" s="206"/>
      <c r="F2941" s="206" t="s">
        <v>3679</v>
      </c>
      <c r="G2941" s="208" t="s">
        <v>5679</v>
      </c>
      <c r="H2941" s="313"/>
      <c r="I2941" s="210">
        <v>500000</v>
      </c>
      <c r="J2941" s="444">
        <f t="shared" si="48"/>
        <v>12601015</v>
      </c>
      <c r="K2941" s="212" t="s">
        <v>3267</v>
      </c>
    </row>
    <row r="2942" spans="2:11" s="511" customFormat="1" hidden="1" x14ac:dyDescent="0.25">
      <c r="B2942" s="266">
        <v>1235</v>
      </c>
      <c r="C2942" s="207">
        <v>44358</v>
      </c>
      <c r="D2942" s="206" t="s">
        <v>5860</v>
      </c>
      <c r="E2942" s="206"/>
      <c r="F2942" s="206" t="s">
        <v>3680</v>
      </c>
      <c r="G2942" s="208" t="s">
        <v>5679</v>
      </c>
      <c r="H2942" s="313"/>
      <c r="I2942" s="210">
        <v>50000</v>
      </c>
      <c r="J2942" s="444">
        <f t="shared" si="48"/>
        <v>12551015</v>
      </c>
      <c r="K2942" s="212" t="s">
        <v>3267</v>
      </c>
    </row>
    <row r="2943" spans="2:11" s="511" customFormat="1" hidden="1" x14ac:dyDescent="0.25">
      <c r="B2943" s="266">
        <v>1236</v>
      </c>
      <c r="C2943" s="207">
        <v>44358</v>
      </c>
      <c r="D2943" s="206" t="s">
        <v>5861</v>
      </c>
      <c r="E2943" s="206"/>
      <c r="F2943" s="206" t="s">
        <v>3700</v>
      </c>
      <c r="G2943" s="208" t="s">
        <v>5679</v>
      </c>
      <c r="H2943" s="313"/>
      <c r="I2943" s="209">
        <v>43600</v>
      </c>
      <c r="J2943" s="444">
        <f t="shared" si="48"/>
        <v>12507415</v>
      </c>
      <c r="K2943" s="212" t="s">
        <v>3267</v>
      </c>
    </row>
    <row r="2944" spans="2:11" s="511" customFormat="1" hidden="1" x14ac:dyDescent="0.25">
      <c r="B2944" s="266">
        <v>1237</v>
      </c>
      <c r="C2944" s="207">
        <v>44358</v>
      </c>
      <c r="D2944" s="206" t="s">
        <v>5862</v>
      </c>
      <c r="E2944" s="206"/>
      <c r="F2944" s="206" t="s">
        <v>3706</v>
      </c>
      <c r="G2944" s="208" t="s">
        <v>5679</v>
      </c>
      <c r="H2944" s="313"/>
      <c r="I2944" s="209">
        <v>50500</v>
      </c>
      <c r="J2944" s="444">
        <f t="shared" si="48"/>
        <v>12456915</v>
      </c>
      <c r="K2944" s="212" t="s">
        <v>3267</v>
      </c>
    </row>
    <row r="2945" spans="1:242" s="566" customFormat="1" hidden="1" x14ac:dyDescent="0.25">
      <c r="A2945" s="488"/>
      <c r="B2945" s="266">
        <v>1238</v>
      </c>
      <c r="C2945" s="428">
        <v>44361</v>
      </c>
      <c r="D2945" s="429" t="s">
        <v>5873</v>
      </c>
      <c r="E2945" s="429"/>
      <c r="F2945" s="429"/>
      <c r="G2945" s="430"/>
      <c r="H2945" s="577">
        <v>6408085</v>
      </c>
      <c r="I2945" s="581"/>
      <c r="J2945" s="444">
        <f t="shared" si="48"/>
        <v>18865000</v>
      </c>
      <c r="K2945" s="446" t="s">
        <v>3695</v>
      </c>
      <c r="L2945" s="530"/>
      <c r="M2945" s="488"/>
      <c r="N2945" s="530"/>
      <c r="O2945" s="530"/>
      <c r="P2945" s="530"/>
      <c r="Q2945" s="530"/>
      <c r="R2945" s="530"/>
      <c r="S2945" s="530"/>
      <c r="T2945" s="530"/>
      <c r="U2945" s="530"/>
      <c r="V2945" s="530"/>
      <c r="W2945" s="530"/>
      <c r="X2945" s="530"/>
      <c r="Y2945" s="530"/>
      <c r="Z2945" s="530"/>
      <c r="AA2945" s="530"/>
      <c r="AB2945" s="530"/>
      <c r="AC2945" s="530"/>
      <c r="AD2945" s="530"/>
      <c r="AE2945" s="530"/>
      <c r="AF2945" s="530"/>
      <c r="AG2945" s="530"/>
      <c r="AH2945" s="530"/>
      <c r="AI2945" s="530"/>
      <c r="AJ2945" s="488"/>
      <c r="AK2945" s="488"/>
      <c r="AL2945" s="488"/>
      <c r="AM2945" s="488"/>
      <c r="AN2945" s="488"/>
      <c r="AO2945" s="488"/>
      <c r="AP2945" s="488"/>
      <c r="AQ2945" s="488"/>
      <c r="AR2945" s="488"/>
      <c r="AS2945" s="488"/>
      <c r="AT2945" s="488"/>
      <c r="AU2945" s="488"/>
      <c r="AV2945" s="488"/>
      <c r="AW2945" s="488"/>
      <c r="AX2945" s="488"/>
      <c r="AY2945" s="488"/>
      <c r="AZ2945" s="488"/>
      <c r="BA2945" s="488"/>
      <c r="BB2945" s="488"/>
      <c r="BC2945" s="488"/>
      <c r="BD2945" s="488"/>
      <c r="BE2945" s="488"/>
      <c r="BF2945" s="488"/>
      <c r="BG2945" s="488"/>
      <c r="BH2945" s="488"/>
      <c r="BI2945" s="488"/>
      <c r="BJ2945" s="488"/>
      <c r="BK2945" s="488"/>
      <c r="BL2945" s="488"/>
      <c r="BM2945" s="488"/>
      <c r="BN2945" s="488"/>
      <c r="BO2945" s="488"/>
      <c r="BP2945" s="488"/>
      <c r="BQ2945" s="488"/>
      <c r="BR2945" s="488"/>
      <c r="BS2945" s="488"/>
      <c r="BT2945" s="488"/>
      <c r="BU2945" s="488"/>
      <c r="BV2945" s="488"/>
      <c r="BW2945" s="488"/>
      <c r="BX2945" s="488"/>
      <c r="BY2945" s="488"/>
      <c r="BZ2945" s="488"/>
      <c r="CA2945" s="488"/>
      <c r="CB2945" s="488"/>
      <c r="CC2945" s="488"/>
      <c r="CD2945" s="488"/>
      <c r="CE2945" s="488"/>
      <c r="CF2945" s="488"/>
      <c r="CG2945" s="488"/>
      <c r="CH2945" s="488"/>
      <c r="CI2945" s="488"/>
      <c r="CJ2945" s="488"/>
      <c r="CK2945" s="488"/>
      <c r="CL2945" s="488"/>
      <c r="CM2945" s="488"/>
      <c r="CN2945" s="488"/>
      <c r="CO2945" s="488"/>
      <c r="CP2945" s="488"/>
      <c r="CQ2945" s="488"/>
      <c r="CR2945" s="488"/>
      <c r="CS2945" s="488"/>
      <c r="CT2945" s="488"/>
      <c r="CU2945" s="488"/>
      <c r="CV2945" s="488"/>
      <c r="CW2945" s="488"/>
      <c r="CX2945" s="488"/>
      <c r="CY2945" s="488"/>
      <c r="CZ2945" s="488"/>
      <c r="DA2945" s="488"/>
      <c r="DB2945" s="488"/>
      <c r="DC2945" s="488"/>
      <c r="DD2945" s="488"/>
      <c r="DE2945" s="488"/>
      <c r="DF2945" s="488"/>
      <c r="DG2945" s="488"/>
      <c r="DH2945" s="488"/>
      <c r="DI2945" s="488"/>
      <c r="DJ2945" s="488"/>
      <c r="DK2945" s="488"/>
      <c r="DL2945" s="488"/>
      <c r="DM2945" s="488"/>
      <c r="DN2945" s="488"/>
      <c r="DO2945" s="488"/>
      <c r="DP2945" s="488"/>
      <c r="DQ2945" s="488"/>
      <c r="DR2945" s="488"/>
      <c r="DS2945" s="488"/>
      <c r="DT2945" s="488"/>
      <c r="DU2945" s="488"/>
      <c r="DV2945" s="488"/>
      <c r="DW2945" s="488"/>
      <c r="DX2945" s="488"/>
      <c r="DY2945" s="488"/>
      <c r="DZ2945" s="488"/>
      <c r="EA2945" s="488"/>
      <c r="EB2945" s="488"/>
      <c r="EC2945" s="488"/>
      <c r="ED2945" s="488"/>
      <c r="EE2945" s="488"/>
      <c r="EF2945" s="488"/>
      <c r="EG2945" s="488"/>
      <c r="EH2945" s="488"/>
      <c r="EI2945" s="488"/>
      <c r="EJ2945" s="488"/>
      <c r="EK2945" s="488"/>
      <c r="EL2945" s="488"/>
      <c r="EM2945" s="488"/>
      <c r="EN2945" s="488"/>
      <c r="EO2945" s="488"/>
      <c r="EP2945" s="488"/>
      <c r="EQ2945" s="488"/>
      <c r="ER2945" s="488"/>
      <c r="ES2945" s="488"/>
      <c r="ET2945" s="488"/>
      <c r="EU2945" s="488"/>
      <c r="EV2945" s="488"/>
      <c r="EW2945" s="488"/>
      <c r="EX2945" s="488"/>
      <c r="EY2945" s="488"/>
      <c r="EZ2945" s="488"/>
      <c r="FA2945" s="488"/>
      <c r="FB2945" s="488"/>
      <c r="FC2945" s="488"/>
      <c r="FD2945" s="488"/>
      <c r="FE2945" s="488"/>
      <c r="FF2945" s="488"/>
      <c r="FG2945" s="488"/>
      <c r="FH2945" s="488"/>
      <c r="FI2945" s="488"/>
      <c r="FJ2945" s="488"/>
      <c r="FK2945" s="488"/>
      <c r="FL2945" s="488"/>
      <c r="FM2945" s="488"/>
      <c r="FN2945" s="488"/>
      <c r="FO2945" s="488"/>
      <c r="FP2945" s="488"/>
      <c r="FQ2945" s="488"/>
      <c r="FR2945" s="488"/>
      <c r="FS2945" s="488"/>
      <c r="FT2945" s="488"/>
      <c r="FU2945" s="488"/>
      <c r="FV2945" s="488"/>
      <c r="FW2945" s="488"/>
      <c r="FX2945" s="488"/>
      <c r="FY2945" s="488"/>
      <c r="FZ2945" s="488"/>
      <c r="GA2945" s="488"/>
      <c r="GB2945" s="488"/>
      <c r="GC2945" s="488"/>
      <c r="GD2945" s="488"/>
      <c r="GE2945" s="488"/>
      <c r="GF2945" s="488"/>
      <c r="GG2945" s="488"/>
      <c r="GH2945" s="488"/>
      <c r="GI2945" s="488"/>
      <c r="GJ2945" s="488"/>
      <c r="GK2945" s="488"/>
      <c r="GL2945" s="488"/>
      <c r="GM2945" s="488"/>
      <c r="GN2945" s="488"/>
      <c r="GO2945" s="488"/>
      <c r="GP2945" s="488"/>
      <c r="GQ2945" s="488"/>
      <c r="GR2945" s="488"/>
      <c r="GS2945" s="488"/>
      <c r="GT2945" s="488"/>
      <c r="GU2945" s="488"/>
      <c r="GV2945" s="488"/>
      <c r="GW2945" s="488"/>
      <c r="GX2945" s="488"/>
      <c r="GY2945" s="488"/>
      <c r="GZ2945" s="488"/>
      <c r="HA2945" s="488"/>
      <c r="HB2945" s="488"/>
      <c r="HC2945" s="488"/>
      <c r="HD2945" s="488"/>
      <c r="HE2945" s="488"/>
      <c r="HF2945" s="488"/>
      <c r="HG2945" s="488"/>
      <c r="HH2945" s="488"/>
      <c r="HI2945" s="488"/>
      <c r="HJ2945" s="488"/>
      <c r="HK2945" s="488"/>
      <c r="HL2945" s="488"/>
      <c r="HM2945" s="488"/>
      <c r="HN2945" s="488"/>
      <c r="HO2945" s="488"/>
      <c r="HP2945" s="488"/>
      <c r="HQ2945" s="488"/>
      <c r="HR2945" s="488"/>
      <c r="HS2945" s="488"/>
      <c r="HT2945" s="488"/>
      <c r="HU2945" s="488"/>
      <c r="HV2945" s="488"/>
      <c r="HW2945" s="488"/>
      <c r="HX2945" s="488"/>
      <c r="HY2945" s="488"/>
      <c r="HZ2945" s="488"/>
      <c r="IA2945" s="488"/>
      <c r="IB2945" s="488"/>
      <c r="IC2945" s="488"/>
      <c r="ID2945" s="488"/>
      <c r="IE2945" s="488"/>
      <c r="IF2945" s="488"/>
      <c r="IG2945" s="488"/>
      <c r="IH2945" s="488"/>
    </row>
    <row r="2946" spans="1:242" hidden="1" x14ac:dyDescent="0.25">
      <c r="B2946" s="266">
        <v>1239</v>
      </c>
      <c r="C2946" s="207">
        <v>44362</v>
      </c>
      <c r="D2946" s="206" t="s">
        <v>5874</v>
      </c>
      <c r="E2946" s="206"/>
      <c r="F2946" s="206" t="s">
        <v>3686</v>
      </c>
      <c r="G2946" s="208" t="s">
        <v>4218</v>
      </c>
      <c r="H2946" s="313"/>
      <c r="I2946" s="209">
        <v>7700000</v>
      </c>
      <c r="J2946" s="444">
        <f t="shared" si="48"/>
        <v>11165000</v>
      </c>
      <c r="K2946" s="212" t="s">
        <v>3267</v>
      </c>
    </row>
    <row r="2947" spans="1:242" hidden="1" x14ac:dyDescent="0.25">
      <c r="B2947" s="266">
        <v>1240</v>
      </c>
      <c r="C2947" s="207">
        <v>44362</v>
      </c>
      <c r="D2947" s="206" t="s">
        <v>5899</v>
      </c>
      <c r="E2947" s="206" t="s">
        <v>5905</v>
      </c>
      <c r="F2947" s="206"/>
      <c r="G2947" s="208" t="s">
        <v>1611</v>
      </c>
      <c r="H2947" s="313"/>
      <c r="I2947" s="585">
        <v>504000</v>
      </c>
      <c r="J2947" s="444">
        <f t="shared" si="48"/>
        <v>10661000</v>
      </c>
      <c r="K2947" s="212" t="s">
        <v>5949</v>
      </c>
    </row>
    <row r="2948" spans="1:242" hidden="1" x14ac:dyDescent="0.25">
      <c r="B2948" s="266">
        <v>1241</v>
      </c>
      <c r="C2948" s="207">
        <v>44362</v>
      </c>
      <c r="D2948" s="206" t="s">
        <v>5900</v>
      </c>
      <c r="E2948" s="206" t="s">
        <v>5906</v>
      </c>
      <c r="F2948" s="206"/>
      <c r="G2948" s="208" t="s">
        <v>4804</v>
      </c>
      <c r="H2948" s="313"/>
      <c r="I2948" s="475">
        <v>1100000</v>
      </c>
      <c r="J2948" s="444">
        <f t="shared" si="48"/>
        <v>9561000</v>
      </c>
      <c r="K2948" s="212" t="s">
        <v>5912</v>
      </c>
    </row>
    <row r="2949" spans="1:242" hidden="1" x14ac:dyDescent="0.25">
      <c r="B2949" s="266">
        <v>1242</v>
      </c>
      <c r="C2949" s="207">
        <v>44364</v>
      </c>
      <c r="D2949" s="206" t="s">
        <v>5879</v>
      </c>
      <c r="E2949" s="206"/>
      <c r="F2949" s="206" t="s">
        <v>3703</v>
      </c>
      <c r="G2949" s="208" t="s">
        <v>5679</v>
      </c>
      <c r="H2949" s="313"/>
      <c r="I2949" s="209">
        <v>88100</v>
      </c>
      <c r="J2949" s="444">
        <f t="shared" si="48"/>
        <v>9472900</v>
      </c>
      <c r="K2949" s="212" t="s">
        <v>3267</v>
      </c>
    </row>
    <row r="2950" spans="1:242" hidden="1" x14ac:dyDescent="0.25">
      <c r="B2950" s="266">
        <v>1243</v>
      </c>
      <c r="C2950" s="207">
        <v>44364</v>
      </c>
      <c r="D2950" s="206" t="s">
        <v>5880</v>
      </c>
      <c r="E2950" s="206"/>
      <c r="F2950" s="206" t="s">
        <v>3704</v>
      </c>
      <c r="G2950" s="208" t="s">
        <v>5679</v>
      </c>
      <c r="H2950" s="313"/>
      <c r="I2950" s="209">
        <v>50500</v>
      </c>
      <c r="J2950" s="444">
        <f t="shared" si="48"/>
        <v>9422400</v>
      </c>
      <c r="K2950" s="212" t="s">
        <v>3267</v>
      </c>
    </row>
    <row r="2951" spans="1:242" hidden="1" x14ac:dyDescent="0.25">
      <c r="B2951" s="266">
        <v>1244</v>
      </c>
      <c r="C2951" s="207">
        <v>44364</v>
      </c>
      <c r="D2951" s="206" t="s">
        <v>5881</v>
      </c>
      <c r="E2951" s="206"/>
      <c r="F2951" s="206" t="s">
        <v>3714</v>
      </c>
      <c r="G2951" s="208" t="s">
        <v>5679</v>
      </c>
      <c r="H2951" s="313"/>
      <c r="I2951" s="209">
        <v>45600</v>
      </c>
      <c r="J2951" s="444">
        <f t="shared" si="48"/>
        <v>9376800</v>
      </c>
      <c r="K2951" s="212" t="s">
        <v>3267</v>
      </c>
    </row>
    <row r="2952" spans="1:242" hidden="1" x14ac:dyDescent="0.25">
      <c r="B2952" s="266">
        <v>1245</v>
      </c>
      <c r="C2952" s="207">
        <v>44364</v>
      </c>
      <c r="D2952" s="206" t="s">
        <v>5882</v>
      </c>
      <c r="E2952" s="206"/>
      <c r="F2952" s="206"/>
      <c r="G2952" s="208" t="s">
        <v>4804</v>
      </c>
      <c r="H2952" s="313">
        <v>2650000</v>
      </c>
      <c r="I2952" s="209"/>
      <c r="J2952" s="444">
        <f t="shared" si="48"/>
        <v>12026800</v>
      </c>
      <c r="K2952" s="212" t="s">
        <v>5885</v>
      </c>
    </row>
    <row r="2953" spans="1:242" hidden="1" x14ac:dyDescent="0.25">
      <c r="B2953" s="266">
        <v>1246</v>
      </c>
      <c r="C2953" s="207">
        <v>44364</v>
      </c>
      <c r="D2953" s="206" t="s">
        <v>5883</v>
      </c>
      <c r="E2953" s="206"/>
      <c r="F2953" s="206" t="s">
        <v>3716</v>
      </c>
      <c r="G2953" s="208" t="s">
        <v>4804</v>
      </c>
      <c r="H2953" s="313"/>
      <c r="I2953" s="209">
        <v>2152300</v>
      </c>
      <c r="J2953" s="444">
        <f t="shared" si="48"/>
        <v>9874500</v>
      </c>
      <c r="K2953" s="212" t="s">
        <v>3267</v>
      </c>
    </row>
    <row r="2954" spans="1:242" hidden="1" x14ac:dyDescent="0.25">
      <c r="B2954" s="266">
        <v>1247</v>
      </c>
      <c r="C2954" s="207">
        <v>44365</v>
      </c>
      <c r="D2954" s="206" t="s">
        <v>5875</v>
      </c>
      <c r="E2954" s="206"/>
      <c r="F2954" s="206" t="s">
        <v>3712</v>
      </c>
      <c r="G2954" s="208" t="s">
        <v>420</v>
      </c>
      <c r="H2954" s="313"/>
      <c r="I2954" s="209">
        <v>971250</v>
      </c>
      <c r="J2954" s="444">
        <f t="shared" si="48"/>
        <v>8903250</v>
      </c>
      <c r="K2954" s="212" t="s">
        <v>3267</v>
      </c>
    </row>
    <row r="2955" spans="1:242" hidden="1" x14ac:dyDescent="0.25">
      <c r="B2955" s="266">
        <v>1248</v>
      </c>
      <c r="C2955" s="207">
        <v>44365</v>
      </c>
      <c r="D2955" s="206" t="s">
        <v>5876</v>
      </c>
      <c r="E2955" s="206"/>
      <c r="F2955" s="206" t="s">
        <v>5907</v>
      </c>
      <c r="G2955" s="208" t="s">
        <v>4805</v>
      </c>
      <c r="H2955" s="313"/>
      <c r="I2955" s="209">
        <v>1268000</v>
      </c>
      <c r="J2955" s="444">
        <f t="shared" si="48"/>
        <v>7635250</v>
      </c>
      <c r="K2955" s="212" t="s">
        <v>3267</v>
      </c>
    </row>
    <row r="2956" spans="1:242" hidden="1" x14ac:dyDescent="0.25">
      <c r="B2956" s="266">
        <v>1249</v>
      </c>
      <c r="C2956" s="207">
        <v>44365</v>
      </c>
      <c r="D2956" s="206" t="s">
        <v>5877</v>
      </c>
      <c r="E2956" s="206"/>
      <c r="F2956" s="206" t="s">
        <v>3731</v>
      </c>
      <c r="G2956" s="208" t="s">
        <v>5878</v>
      </c>
      <c r="H2956" s="313"/>
      <c r="I2956" s="209">
        <v>1820000</v>
      </c>
      <c r="J2956" s="444">
        <f t="shared" si="48"/>
        <v>5815250</v>
      </c>
      <c r="K2956" s="212" t="s">
        <v>3267</v>
      </c>
    </row>
    <row r="2957" spans="1:242" hidden="1" x14ac:dyDescent="0.25">
      <c r="B2957" s="266">
        <v>1250</v>
      </c>
      <c r="C2957" s="207">
        <v>44365</v>
      </c>
      <c r="D2957" s="206" t="s">
        <v>5886</v>
      </c>
      <c r="E2957" s="206"/>
      <c r="F2957" s="206" t="s">
        <v>3733</v>
      </c>
      <c r="G2957" s="208" t="s">
        <v>3306</v>
      </c>
      <c r="H2957" s="313"/>
      <c r="I2957" s="209">
        <v>780000</v>
      </c>
      <c r="J2957" s="444">
        <f t="shared" si="48"/>
        <v>5035250</v>
      </c>
      <c r="K2957" s="212" t="s">
        <v>3267</v>
      </c>
    </row>
    <row r="2958" spans="1:242" hidden="1" x14ac:dyDescent="0.25">
      <c r="B2958" s="266">
        <v>1251</v>
      </c>
      <c r="C2958" s="207">
        <v>44365</v>
      </c>
      <c r="D2958" s="206" t="s">
        <v>5887</v>
      </c>
      <c r="E2958" s="206"/>
      <c r="F2958" s="206" t="s">
        <v>3735</v>
      </c>
      <c r="G2958" s="208" t="s">
        <v>5679</v>
      </c>
      <c r="H2958" s="313"/>
      <c r="I2958" s="209">
        <v>49316</v>
      </c>
      <c r="J2958" s="444">
        <f t="shared" si="48"/>
        <v>4985934</v>
      </c>
      <c r="K2958" s="212" t="s">
        <v>3267</v>
      </c>
    </row>
    <row r="2959" spans="1:242" hidden="1" x14ac:dyDescent="0.25">
      <c r="B2959" s="266">
        <v>1252</v>
      </c>
      <c r="C2959" s="207">
        <v>44365</v>
      </c>
      <c r="D2959" s="206" t="s">
        <v>5888</v>
      </c>
      <c r="E2959" s="206"/>
      <c r="F2959" s="206" t="s">
        <v>3737</v>
      </c>
      <c r="G2959" s="208" t="s">
        <v>5679</v>
      </c>
      <c r="H2959" s="313"/>
      <c r="I2959" s="209">
        <v>95501</v>
      </c>
      <c r="J2959" s="444">
        <f t="shared" si="48"/>
        <v>4890433</v>
      </c>
      <c r="K2959" s="212" t="s">
        <v>3267</v>
      </c>
    </row>
    <row r="2960" spans="1:242" hidden="1" x14ac:dyDescent="0.25">
      <c r="B2960" s="266">
        <v>1253</v>
      </c>
      <c r="C2960" s="207">
        <v>44365</v>
      </c>
      <c r="D2960" s="206" t="s">
        <v>5889</v>
      </c>
      <c r="E2960" s="206"/>
      <c r="F2960" s="206" t="s">
        <v>3721</v>
      </c>
      <c r="G2960" s="208" t="s">
        <v>5679</v>
      </c>
      <c r="H2960" s="313"/>
      <c r="I2960" s="209">
        <v>52800</v>
      </c>
      <c r="J2960" s="444">
        <f t="shared" si="48"/>
        <v>4837633</v>
      </c>
      <c r="K2960" s="212" t="s">
        <v>3267</v>
      </c>
    </row>
    <row r="2961" spans="1:242" hidden="1" x14ac:dyDescent="0.25">
      <c r="B2961" s="266">
        <v>1254</v>
      </c>
      <c r="C2961" s="207">
        <v>44365</v>
      </c>
      <c r="D2961" s="206" t="s">
        <v>5890</v>
      </c>
      <c r="E2961" s="206"/>
      <c r="F2961" s="206" t="s">
        <v>3743</v>
      </c>
      <c r="G2961" s="208" t="s">
        <v>5679</v>
      </c>
      <c r="H2961" s="313"/>
      <c r="I2961" s="209">
        <v>39800</v>
      </c>
      <c r="J2961" s="444">
        <f t="shared" si="48"/>
        <v>4797833</v>
      </c>
      <c r="K2961" s="212" t="s">
        <v>3267</v>
      </c>
    </row>
    <row r="2962" spans="1:242" hidden="1" x14ac:dyDescent="0.25">
      <c r="B2962" s="266">
        <v>1255</v>
      </c>
      <c r="C2962" s="207">
        <v>44365</v>
      </c>
      <c r="D2962" s="206" t="s">
        <v>5901</v>
      </c>
      <c r="E2962" s="206" t="s">
        <v>5908</v>
      </c>
      <c r="F2962" s="206"/>
      <c r="G2962" s="208" t="s">
        <v>5418</v>
      </c>
      <c r="H2962" s="313"/>
      <c r="I2962" s="585">
        <v>690000</v>
      </c>
      <c r="J2962" s="444">
        <f t="shared" si="48"/>
        <v>4107833</v>
      </c>
      <c r="K2962" s="212" t="s">
        <v>5958</v>
      </c>
    </row>
    <row r="2963" spans="1:242" hidden="1" x14ac:dyDescent="0.25">
      <c r="B2963" s="266">
        <v>1256</v>
      </c>
      <c r="C2963" s="207">
        <v>44365</v>
      </c>
      <c r="D2963" s="206" t="s">
        <v>5902</v>
      </c>
      <c r="E2963" s="206" t="s">
        <v>5909</v>
      </c>
      <c r="F2963" s="206"/>
      <c r="G2963" s="208" t="s">
        <v>5418</v>
      </c>
      <c r="H2963" s="313"/>
      <c r="I2963" s="585">
        <v>1610000</v>
      </c>
      <c r="J2963" s="444">
        <f t="shared" si="48"/>
        <v>2497833</v>
      </c>
      <c r="K2963" s="212" t="s">
        <v>5962</v>
      </c>
    </row>
    <row r="2964" spans="1:242" hidden="1" x14ac:dyDescent="0.25">
      <c r="B2964" s="266">
        <v>1257</v>
      </c>
      <c r="C2964" s="207">
        <v>44365</v>
      </c>
      <c r="D2964" s="206" t="s">
        <v>5892</v>
      </c>
      <c r="E2964" s="206"/>
      <c r="F2964" s="206"/>
      <c r="G2964" s="208" t="s">
        <v>5418</v>
      </c>
      <c r="H2964" s="313">
        <v>790000</v>
      </c>
      <c r="I2964" s="209"/>
      <c r="J2964" s="444">
        <f t="shared" si="48"/>
        <v>3287833</v>
      </c>
      <c r="K2964" s="212" t="s">
        <v>5894</v>
      </c>
    </row>
    <row r="2965" spans="1:242" hidden="1" x14ac:dyDescent="0.25">
      <c r="B2965" s="266">
        <v>1258</v>
      </c>
      <c r="C2965" s="207">
        <v>44365</v>
      </c>
      <c r="D2965" s="206" t="s">
        <v>5893</v>
      </c>
      <c r="E2965" s="206"/>
      <c r="F2965" s="206" t="s">
        <v>3740</v>
      </c>
      <c r="G2965" s="208" t="s">
        <v>5418</v>
      </c>
      <c r="H2965" s="313"/>
      <c r="I2965" s="209">
        <v>687363</v>
      </c>
      <c r="J2965" s="444">
        <f t="shared" si="48"/>
        <v>2600470</v>
      </c>
      <c r="K2965" s="212" t="s">
        <v>3267</v>
      </c>
    </row>
    <row r="2966" spans="1:242" hidden="1" x14ac:dyDescent="0.25">
      <c r="B2966" s="266">
        <v>1259</v>
      </c>
      <c r="C2966" s="207">
        <v>44365</v>
      </c>
      <c r="D2966" s="206" t="s">
        <v>5895</v>
      </c>
      <c r="E2966" s="206"/>
      <c r="F2966" s="206" t="s">
        <v>3754</v>
      </c>
      <c r="G2966" s="208" t="s">
        <v>5418</v>
      </c>
      <c r="H2966" s="313"/>
      <c r="I2966" s="209">
        <v>90000</v>
      </c>
      <c r="J2966" s="444">
        <f t="shared" si="48"/>
        <v>2510470</v>
      </c>
      <c r="K2966" s="212" t="s">
        <v>3267</v>
      </c>
    </row>
    <row r="2967" spans="1:242" hidden="1" x14ac:dyDescent="0.25">
      <c r="B2967" s="266">
        <v>1260</v>
      </c>
      <c r="C2967" s="207">
        <v>44365</v>
      </c>
      <c r="D2967" s="206" t="s">
        <v>5903</v>
      </c>
      <c r="E2967" s="206"/>
      <c r="F2967" s="206" t="s">
        <v>3773</v>
      </c>
      <c r="G2967" s="208" t="s">
        <v>764</v>
      </c>
      <c r="H2967" s="313"/>
      <c r="I2967" s="209">
        <v>1479930</v>
      </c>
      <c r="J2967" s="444">
        <f t="shared" si="48"/>
        <v>1030540</v>
      </c>
      <c r="K2967" s="212" t="s">
        <v>3267</v>
      </c>
    </row>
    <row r="2968" spans="1:242" hidden="1" x14ac:dyDescent="0.25">
      <c r="B2968" s="266">
        <v>1261</v>
      </c>
      <c r="C2968" s="207">
        <v>44366</v>
      </c>
      <c r="D2968" s="206" t="s">
        <v>5897</v>
      </c>
      <c r="E2968" s="206"/>
      <c r="F2968" s="206"/>
      <c r="G2968" s="208" t="s">
        <v>532</v>
      </c>
      <c r="H2968" s="313">
        <v>1500000</v>
      </c>
      <c r="I2968" s="209"/>
      <c r="J2968" s="444">
        <f t="shared" si="48"/>
        <v>2530540</v>
      </c>
      <c r="K2968" s="441" t="s">
        <v>5885</v>
      </c>
    </row>
    <row r="2969" spans="1:242" hidden="1" x14ac:dyDescent="0.25">
      <c r="B2969" s="266">
        <v>1262</v>
      </c>
      <c r="C2969" s="207">
        <v>44366</v>
      </c>
      <c r="D2969" s="206" t="s">
        <v>5898</v>
      </c>
      <c r="E2969" s="206"/>
      <c r="F2969" s="206" t="s">
        <v>3774</v>
      </c>
      <c r="G2969" s="208" t="s">
        <v>532</v>
      </c>
      <c r="H2969" s="596"/>
      <c r="I2969" s="313">
        <v>1751463</v>
      </c>
      <c r="J2969" s="444">
        <f t="shared" si="48"/>
        <v>779077</v>
      </c>
      <c r="K2969" s="441" t="s">
        <v>3267</v>
      </c>
    </row>
    <row r="2970" spans="1:242" hidden="1" x14ac:dyDescent="0.25">
      <c r="B2970" s="266">
        <v>1263</v>
      </c>
      <c r="C2970" s="207">
        <v>44366</v>
      </c>
      <c r="D2970" s="206" t="s">
        <v>5904</v>
      </c>
      <c r="E2970" s="206"/>
      <c r="F2970" s="206" t="s">
        <v>3775</v>
      </c>
      <c r="G2970" s="208" t="s">
        <v>5868</v>
      </c>
      <c r="H2970" s="313"/>
      <c r="I2970" s="209">
        <v>100000</v>
      </c>
      <c r="J2970" s="444">
        <f t="shared" si="48"/>
        <v>679077</v>
      </c>
      <c r="K2970" s="441" t="s">
        <v>3267</v>
      </c>
    </row>
    <row r="2971" spans="1:242" s="566" customFormat="1" hidden="1" x14ac:dyDescent="0.25">
      <c r="A2971" s="488"/>
      <c r="B2971" s="491">
        <v>1264</v>
      </c>
      <c r="C2971" s="428">
        <v>44368</v>
      </c>
      <c r="D2971" s="429" t="s">
        <v>5910</v>
      </c>
      <c r="E2971" s="429"/>
      <c r="F2971" s="429"/>
      <c r="G2971" s="430"/>
      <c r="H2971" s="577">
        <v>19221923</v>
      </c>
      <c r="I2971" s="581"/>
      <c r="J2971" s="444">
        <f t="shared" si="48"/>
        <v>19901000</v>
      </c>
      <c r="K2971" s="485" t="s">
        <v>3695</v>
      </c>
      <c r="L2971" s="530"/>
      <c r="M2971" s="488"/>
      <c r="N2971" s="530"/>
      <c r="O2971" s="530"/>
      <c r="P2971" s="530"/>
      <c r="Q2971" s="530"/>
      <c r="R2971" s="530"/>
      <c r="S2971" s="530"/>
      <c r="T2971" s="530"/>
      <c r="U2971" s="530"/>
      <c r="V2971" s="530"/>
      <c r="W2971" s="530"/>
      <c r="X2971" s="530"/>
      <c r="Y2971" s="530"/>
      <c r="Z2971" s="530"/>
      <c r="AA2971" s="530"/>
      <c r="AB2971" s="530"/>
      <c r="AC2971" s="530"/>
      <c r="AD2971" s="530"/>
      <c r="AE2971" s="530"/>
      <c r="AF2971" s="530"/>
      <c r="AG2971" s="530"/>
      <c r="AH2971" s="530"/>
      <c r="AI2971" s="530"/>
      <c r="AJ2971" s="488"/>
      <c r="AK2971" s="488"/>
      <c r="AL2971" s="488"/>
      <c r="AM2971" s="488"/>
      <c r="AN2971" s="488"/>
      <c r="AO2971" s="488"/>
      <c r="AP2971" s="488"/>
      <c r="AQ2971" s="488"/>
      <c r="AR2971" s="488"/>
      <c r="AS2971" s="488"/>
      <c r="AT2971" s="488"/>
      <c r="AU2971" s="488"/>
      <c r="AV2971" s="488"/>
      <c r="AW2971" s="488"/>
      <c r="AX2971" s="488"/>
      <c r="AY2971" s="488"/>
      <c r="AZ2971" s="488"/>
      <c r="BA2971" s="488"/>
      <c r="BB2971" s="488"/>
      <c r="BC2971" s="488"/>
      <c r="BD2971" s="488"/>
      <c r="BE2971" s="488"/>
      <c r="BF2971" s="488"/>
      <c r="BG2971" s="488"/>
      <c r="BH2971" s="488"/>
      <c r="BI2971" s="488"/>
      <c r="BJ2971" s="488"/>
      <c r="BK2971" s="488"/>
      <c r="BL2971" s="488"/>
      <c r="BM2971" s="488"/>
      <c r="BN2971" s="488"/>
      <c r="BO2971" s="488"/>
      <c r="BP2971" s="488"/>
      <c r="BQ2971" s="488"/>
      <c r="BR2971" s="488"/>
      <c r="BS2971" s="488"/>
      <c r="BT2971" s="488"/>
      <c r="BU2971" s="488"/>
      <c r="BV2971" s="488"/>
      <c r="BW2971" s="488"/>
      <c r="BX2971" s="488"/>
      <c r="BY2971" s="488"/>
      <c r="BZ2971" s="488"/>
      <c r="CA2971" s="488"/>
      <c r="CB2971" s="488"/>
      <c r="CC2971" s="488"/>
      <c r="CD2971" s="488"/>
      <c r="CE2971" s="488"/>
      <c r="CF2971" s="488"/>
      <c r="CG2971" s="488"/>
      <c r="CH2971" s="488"/>
      <c r="CI2971" s="488"/>
      <c r="CJ2971" s="488"/>
      <c r="CK2971" s="488"/>
      <c r="CL2971" s="488"/>
      <c r="CM2971" s="488"/>
      <c r="CN2971" s="488"/>
      <c r="CO2971" s="488"/>
      <c r="CP2971" s="488"/>
      <c r="CQ2971" s="488"/>
      <c r="CR2971" s="488"/>
      <c r="CS2971" s="488"/>
      <c r="CT2971" s="488"/>
      <c r="CU2971" s="488"/>
      <c r="CV2971" s="488"/>
      <c r="CW2971" s="488"/>
      <c r="CX2971" s="488"/>
      <c r="CY2971" s="488"/>
      <c r="CZ2971" s="488"/>
      <c r="DA2971" s="488"/>
      <c r="DB2971" s="488"/>
      <c r="DC2971" s="488"/>
      <c r="DD2971" s="488"/>
      <c r="DE2971" s="488"/>
      <c r="DF2971" s="488"/>
      <c r="DG2971" s="488"/>
      <c r="DH2971" s="488"/>
      <c r="DI2971" s="488"/>
      <c r="DJ2971" s="488"/>
      <c r="DK2971" s="488"/>
      <c r="DL2971" s="488"/>
      <c r="DM2971" s="488"/>
      <c r="DN2971" s="488"/>
      <c r="DO2971" s="488"/>
      <c r="DP2971" s="488"/>
      <c r="DQ2971" s="488"/>
      <c r="DR2971" s="488"/>
      <c r="DS2971" s="488"/>
      <c r="DT2971" s="488"/>
      <c r="DU2971" s="488"/>
      <c r="DV2971" s="488"/>
      <c r="DW2971" s="488"/>
      <c r="DX2971" s="488"/>
      <c r="DY2971" s="488"/>
      <c r="DZ2971" s="488"/>
      <c r="EA2971" s="488"/>
      <c r="EB2971" s="488"/>
      <c r="EC2971" s="488"/>
      <c r="ED2971" s="488"/>
      <c r="EE2971" s="488"/>
      <c r="EF2971" s="488"/>
      <c r="EG2971" s="488"/>
      <c r="EH2971" s="488"/>
      <c r="EI2971" s="488"/>
      <c r="EJ2971" s="488"/>
      <c r="EK2971" s="488"/>
      <c r="EL2971" s="488"/>
      <c r="EM2971" s="488"/>
      <c r="EN2971" s="488"/>
      <c r="EO2971" s="488"/>
      <c r="EP2971" s="488"/>
      <c r="EQ2971" s="488"/>
      <c r="ER2971" s="488"/>
      <c r="ES2971" s="488"/>
      <c r="ET2971" s="488"/>
      <c r="EU2971" s="488"/>
      <c r="EV2971" s="488"/>
      <c r="EW2971" s="488"/>
      <c r="EX2971" s="488"/>
      <c r="EY2971" s="488"/>
      <c r="EZ2971" s="488"/>
      <c r="FA2971" s="488"/>
      <c r="FB2971" s="488"/>
      <c r="FC2971" s="488"/>
      <c r="FD2971" s="488"/>
      <c r="FE2971" s="488"/>
      <c r="FF2971" s="488"/>
      <c r="FG2971" s="488"/>
      <c r="FH2971" s="488"/>
      <c r="FI2971" s="488"/>
      <c r="FJ2971" s="488"/>
      <c r="FK2971" s="488"/>
      <c r="FL2971" s="488"/>
      <c r="FM2971" s="488"/>
      <c r="FN2971" s="488"/>
      <c r="FO2971" s="488"/>
      <c r="FP2971" s="488"/>
      <c r="FQ2971" s="488"/>
      <c r="FR2971" s="488"/>
      <c r="FS2971" s="488"/>
      <c r="FT2971" s="488"/>
      <c r="FU2971" s="488"/>
      <c r="FV2971" s="488"/>
      <c r="FW2971" s="488"/>
      <c r="FX2971" s="488"/>
      <c r="FY2971" s="488"/>
      <c r="FZ2971" s="488"/>
      <c r="GA2971" s="488"/>
      <c r="GB2971" s="488"/>
      <c r="GC2971" s="488"/>
      <c r="GD2971" s="488"/>
      <c r="GE2971" s="488"/>
      <c r="GF2971" s="488"/>
      <c r="GG2971" s="488"/>
      <c r="GH2971" s="488"/>
      <c r="GI2971" s="488"/>
      <c r="GJ2971" s="488"/>
      <c r="GK2971" s="488"/>
      <c r="GL2971" s="488"/>
      <c r="GM2971" s="488"/>
      <c r="GN2971" s="488"/>
      <c r="GO2971" s="488"/>
      <c r="GP2971" s="488"/>
      <c r="GQ2971" s="488"/>
      <c r="GR2971" s="488"/>
      <c r="GS2971" s="488"/>
      <c r="GT2971" s="488"/>
      <c r="GU2971" s="488"/>
      <c r="GV2971" s="488"/>
      <c r="GW2971" s="488"/>
      <c r="GX2971" s="488"/>
      <c r="GY2971" s="488"/>
      <c r="GZ2971" s="488"/>
      <c r="HA2971" s="488"/>
      <c r="HB2971" s="488"/>
      <c r="HC2971" s="488"/>
      <c r="HD2971" s="488"/>
      <c r="HE2971" s="488"/>
      <c r="HF2971" s="488"/>
      <c r="HG2971" s="488"/>
      <c r="HH2971" s="488"/>
      <c r="HI2971" s="488"/>
      <c r="HJ2971" s="488"/>
      <c r="HK2971" s="488"/>
      <c r="HL2971" s="488"/>
      <c r="HM2971" s="488"/>
      <c r="HN2971" s="488"/>
      <c r="HO2971" s="488"/>
      <c r="HP2971" s="488"/>
      <c r="HQ2971" s="488"/>
      <c r="HR2971" s="488"/>
      <c r="HS2971" s="488"/>
      <c r="HT2971" s="488"/>
      <c r="HU2971" s="488"/>
      <c r="HV2971" s="488"/>
      <c r="HW2971" s="488"/>
      <c r="HX2971" s="488"/>
      <c r="HY2971" s="488"/>
      <c r="HZ2971" s="488"/>
      <c r="IA2971" s="488"/>
      <c r="IB2971" s="488"/>
      <c r="IC2971" s="488"/>
      <c r="ID2971" s="488"/>
      <c r="IE2971" s="488"/>
      <c r="IF2971" s="488"/>
      <c r="IG2971" s="488"/>
      <c r="IH2971" s="488"/>
    </row>
    <row r="2972" spans="1:242" hidden="1" x14ac:dyDescent="0.25">
      <c r="B2972" s="266">
        <v>1265</v>
      </c>
      <c r="C2972" s="207">
        <v>44368</v>
      </c>
      <c r="D2972" s="206" t="s">
        <v>5917</v>
      </c>
      <c r="E2972" s="206" t="s">
        <v>5918</v>
      </c>
      <c r="F2972" s="206"/>
      <c r="G2972" s="208" t="s">
        <v>681</v>
      </c>
      <c r="H2972" s="313"/>
      <c r="I2972" s="209">
        <v>192000</v>
      </c>
      <c r="J2972" s="444">
        <f t="shared" si="48"/>
        <v>19709000</v>
      </c>
      <c r="K2972" s="441" t="s">
        <v>5923</v>
      </c>
    </row>
    <row r="2973" spans="1:242" hidden="1" x14ac:dyDescent="0.25">
      <c r="B2973" s="266">
        <v>1266</v>
      </c>
      <c r="C2973" s="207">
        <v>44368</v>
      </c>
      <c r="D2973" s="206" t="s">
        <v>5911</v>
      </c>
      <c r="E2973" s="206"/>
      <c r="F2973" s="206" t="s">
        <v>3776</v>
      </c>
      <c r="G2973" s="208" t="s">
        <v>1930</v>
      </c>
      <c r="H2973" s="313"/>
      <c r="I2973" s="209">
        <v>135000</v>
      </c>
      <c r="J2973" s="444">
        <f t="shared" si="48"/>
        <v>19574000</v>
      </c>
      <c r="K2973" s="441" t="s">
        <v>3267</v>
      </c>
    </row>
    <row r="2974" spans="1:242" hidden="1" x14ac:dyDescent="0.25">
      <c r="B2974" s="266">
        <v>1267</v>
      </c>
      <c r="C2974" s="207">
        <v>44368</v>
      </c>
      <c r="D2974" s="206" t="s">
        <v>5914</v>
      </c>
      <c r="E2974" s="206"/>
      <c r="F2974" s="206"/>
      <c r="G2974" s="208" t="s">
        <v>4804</v>
      </c>
      <c r="H2974" s="313">
        <v>1100000</v>
      </c>
      <c r="I2974" s="209"/>
      <c r="J2974" s="444">
        <f t="shared" si="48"/>
        <v>20674000</v>
      </c>
      <c r="K2974" s="441" t="s">
        <v>5913</v>
      </c>
    </row>
    <row r="2975" spans="1:242" hidden="1" x14ac:dyDescent="0.25">
      <c r="B2975" s="266">
        <v>1268</v>
      </c>
      <c r="C2975" s="207">
        <v>44368</v>
      </c>
      <c r="D2975" s="206" t="s">
        <v>5915</v>
      </c>
      <c r="E2975" s="206"/>
      <c r="F2975" s="206" t="s">
        <v>3753</v>
      </c>
      <c r="G2975" s="208" t="s">
        <v>4804</v>
      </c>
      <c r="H2975" s="313"/>
      <c r="I2975" s="209">
        <v>911600</v>
      </c>
      <c r="J2975" s="444">
        <f t="shared" si="48"/>
        <v>19762400</v>
      </c>
      <c r="K2975" s="441" t="s">
        <v>3267</v>
      </c>
    </row>
    <row r="2976" spans="1:242" hidden="1" x14ac:dyDescent="0.25">
      <c r="B2976" s="266">
        <v>1269</v>
      </c>
      <c r="C2976" s="207">
        <v>44370</v>
      </c>
      <c r="D2976" s="206" t="s">
        <v>5937</v>
      </c>
      <c r="E2976" s="206" t="s">
        <v>5938</v>
      </c>
      <c r="F2976" s="206"/>
      <c r="G2976" s="208" t="s">
        <v>1611</v>
      </c>
      <c r="H2976" s="313"/>
      <c r="I2976" s="595">
        <v>685000</v>
      </c>
      <c r="J2976" s="444">
        <f t="shared" si="48"/>
        <v>19077400</v>
      </c>
      <c r="K2976" s="441" t="s">
        <v>5951</v>
      </c>
    </row>
    <row r="2977" spans="2:11" s="511" customFormat="1" hidden="1" x14ac:dyDescent="0.25">
      <c r="B2977" s="266">
        <v>1270</v>
      </c>
      <c r="C2977" s="207">
        <v>44370</v>
      </c>
      <c r="D2977" s="206" t="s">
        <v>5916</v>
      </c>
      <c r="E2977" s="206"/>
      <c r="F2977" s="206" t="s">
        <v>3758</v>
      </c>
      <c r="G2977" s="208" t="s">
        <v>5401</v>
      </c>
      <c r="H2977" s="313"/>
      <c r="I2977" s="209">
        <v>335120</v>
      </c>
      <c r="J2977" s="444">
        <f t="shared" si="48"/>
        <v>18742280</v>
      </c>
      <c r="K2977" s="441" t="s">
        <v>3267</v>
      </c>
    </row>
    <row r="2978" spans="2:11" s="511" customFormat="1" hidden="1" x14ac:dyDescent="0.25">
      <c r="B2978" s="266">
        <v>1271</v>
      </c>
      <c r="C2978" s="207">
        <v>44370</v>
      </c>
      <c r="D2978" s="206" t="s">
        <v>5919</v>
      </c>
      <c r="E2978" s="206"/>
      <c r="F2978" s="206"/>
      <c r="G2978" s="208" t="s">
        <v>681</v>
      </c>
      <c r="H2978" s="313">
        <v>192000</v>
      </c>
      <c r="I2978" s="209"/>
      <c r="J2978" s="444">
        <f t="shared" si="48"/>
        <v>18934280</v>
      </c>
      <c r="K2978" s="441" t="s">
        <v>5920</v>
      </c>
    </row>
    <row r="2979" spans="2:11" s="511" customFormat="1" hidden="1" x14ac:dyDescent="0.25">
      <c r="B2979" s="266">
        <v>1272</v>
      </c>
      <c r="C2979" s="207">
        <v>44370</v>
      </c>
      <c r="D2979" s="206" t="s">
        <v>5921</v>
      </c>
      <c r="E2979" s="206"/>
      <c r="F2979" s="206" t="s">
        <v>3777</v>
      </c>
      <c r="G2979" s="208" t="s">
        <v>681</v>
      </c>
      <c r="H2979" s="313"/>
      <c r="I2979" s="209">
        <v>192000</v>
      </c>
      <c r="J2979" s="444">
        <f t="shared" si="48"/>
        <v>18742280</v>
      </c>
      <c r="K2979" s="441" t="s">
        <v>3267</v>
      </c>
    </row>
    <row r="2980" spans="2:11" s="511" customFormat="1" hidden="1" x14ac:dyDescent="0.25">
      <c r="B2980" s="266">
        <v>1273</v>
      </c>
      <c r="C2980" s="207">
        <v>44370</v>
      </c>
      <c r="D2980" s="206" t="s">
        <v>5924</v>
      </c>
      <c r="E2980" s="206"/>
      <c r="F2980" s="206"/>
      <c r="G2980" s="208" t="s">
        <v>1611</v>
      </c>
      <c r="H2980" s="313">
        <v>1195000</v>
      </c>
      <c r="I2980" s="209"/>
      <c r="J2980" s="444">
        <f t="shared" si="48"/>
        <v>19937280</v>
      </c>
      <c r="K2980" s="441" t="s">
        <v>5925</v>
      </c>
    </row>
    <row r="2981" spans="2:11" s="511" customFormat="1" hidden="1" x14ac:dyDescent="0.25">
      <c r="B2981" s="266">
        <v>1274</v>
      </c>
      <c r="C2981" s="207">
        <v>44370</v>
      </c>
      <c r="D2981" s="206" t="s">
        <v>5926</v>
      </c>
      <c r="E2981" s="206"/>
      <c r="F2981" s="206" t="s">
        <v>3778</v>
      </c>
      <c r="G2981" s="208" t="s">
        <v>1611</v>
      </c>
      <c r="H2981" s="313"/>
      <c r="I2981" s="209">
        <v>1213500</v>
      </c>
      <c r="J2981" s="444">
        <f t="shared" si="48"/>
        <v>18723780</v>
      </c>
      <c r="K2981" s="441" t="s">
        <v>3267</v>
      </c>
    </row>
    <row r="2982" spans="2:11" s="511" customFormat="1" hidden="1" x14ac:dyDescent="0.25">
      <c r="B2982" s="266">
        <v>1275</v>
      </c>
      <c r="C2982" s="207">
        <v>44370</v>
      </c>
      <c r="D2982" s="206" t="s">
        <v>5927</v>
      </c>
      <c r="E2982" s="206"/>
      <c r="F2982" s="206" t="s">
        <v>3779</v>
      </c>
      <c r="G2982" s="208" t="s">
        <v>3690</v>
      </c>
      <c r="H2982" s="313"/>
      <c r="I2982" s="209">
        <v>86900</v>
      </c>
      <c r="J2982" s="444">
        <f t="shared" si="48"/>
        <v>18636880</v>
      </c>
      <c r="K2982" s="441" t="s">
        <v>3267</v>
      </c>
    </row>
    <row r="2983" spans="2:11" s="511" customFormat="1" hidden="1" x14ac:dyDescent="0.25">
      <c r="B2983" s="266">
        <v>1276</v>
      </c>
      <c r="C2983" s="207">
        <v>44370</v>
      </c>
      <c r="D2983" s="206" t="s">
        <v>5928</v>
      </c>
      <c r="E2983" s="206"/>
      <c r="F2983" s="206" t="s">
        <v>3780</v>
      </c>
      <c r="G2983" s="208" t="s">
        <v>3690</v>
      </c>
      <c r="H2983" s="313"/>
      <c r="I2983" s="209">
        <v>54700</v>
      </c>
      <c r="J2983" s="444">
        <f t="shared" si="48"/>
        <v>18582180</v>
      </c>
      <c r="K2983" s="441" t="s">
        <v>3267</v>
      </c>
    </row>
    <row r="2984" spans="2:11" s="511" customFormat="1" hidden="1" x14ac:dyDescent="0.25">
      <c r="B2984" s="266">
        <v>1277</v>
      </c>
      <c r="C2984" s="207">
        <v>44372</v>
      </c>
      <c r="D2984" s="206" t="s">
        <v>5929</v>
      </c>
      <c r="E2984" s="206"/>
      <c r="F2984" s="206" t="s">
        <v>3789</v>
      </c>
      <c r="G2984" s="208" t="s">
        <v>420</v>
      </c>
      <c r="H2984" s="313"/>
      <c r="I2984" s="209">
        <v>1185200</v>
      </c>
      <c r="J2984" s="444">
        <f t="shared" si="48"/>
        <v>17396980</v>
      </c>
      <c r="K2984" s="441" t="s">
        <v>3267</v>
      </c>
    </row>
    <row r="2985" spans="2:11" s="511" customFormat="1" hidden="1" x14ac:dyDescent="0.25">
      <c r="B2985" s="266">
        <v>1278</v>
      </c>
      <c r="C2985" s="207">
        <v>44373</v>
      </c>
      <c r="D2985" s="206" t="s">
        <v>5930</v>
      </c>
      <c r="E2985" s="206"/>
      <c r="F2985" s="206" t="s">
        <v>3790</v>
      </c>
      <c r="G2985" s="208" t="s">
        <v>4218</v>
      </c>
      <c r="H2985" s="313"/>
      <c r="I2985" s="209">
        <v>386250</v>
      </c>
      <c r="J2985" s="444">
        <f t="shared" si="48"/>
        <v>17010730</v>
      </c>
      <c r="K2985" s="441" t="s">
        <v>3267</v>
      </c>
    </row>
    <row r="2986" spans="2:11" s="511" customFormat="1" hidden="1" x14ac:dyDescent="0.25">
      <c r="B2986" s="266">
        <v>1279</v>
      </c>
      <c r="C2986" s="207">
        <v>44373</v>
      </c>
      <c r="D2986" s="206" t="s">
        <v>5931</v>
      </c>
      <c r="E2986" s="206"/>
      <c r="F2986" s="206" t="s">
        <v>3791</v>
      </c>
      <c r="G2986" s="208" t="s">
        <v>4218</v>
      </c>
      <c r="H2986" s="313"/>
      <c r="I2986" s="209">
        <v>410250</v>
      </c>
      <c r="J2986" s="444">
        <f t="shared" ref="J2986:J3051" si="49">J2985+H2986-I2986</f>
        <v>16600480</v>
      </c>
      <c r="K2986" s="441" t="s">
        <v>3267</v>
      </c>
    </row>
    <row r="2987" spans="2:11" s="511" customFormat="1" hidden="1" x14ac:dyDescent="0.25">
      <c r="B2987" s="266">
        <v>1280</v>
      </c>
      <c r="C2987" s="207">
        <v>44373</v>
      </c>
      <c r="D2987" s="206" t="s">
        <v>5932</v>
      </c>
      <c r="E2987" s="206"/>
      <c r="F2987" s="206" t="s">
        <v>3816</v>
      </c>
      <c r="G2987" s="208" t="s">
        <v>3690</v>
      </c>
      <c r="H2987" s="313"/>
      <c r="I2987" s="209">
        <v>97800</v>
      </c>
      <c r="J2987" s="444">
        <f t="shared" si="49"/>
        <v>16502680</v>
      </c>
      <c r="K2987" s="441" t="s">
        <v>3267</v>
      </c>
    </row>
    <row r="2988" spans="2:11" s="511" customFormat="1" hidden="1" x14ac:dyDescent="0.25">
      <c r="B2988" s="266">
        <v>1281</v>
      </c>
      <c r="C2988" s="207">
        <v>44373</v>
      </c>
      <c r="D2988" s="206" t="s">
        <v>5933</v>
      </c>
      <c r="E2988" s="206"/>
      <c r="F2988" s="206" t="s">
        <v>3818</v>
      </c>
      <c r="G2988" s="208" t="s">
        <v>3690</v>
      </c>
      <c r="H2988" s="313"/>
      <c r="I2988" s="209">
        <v>76600</v>
      </c>
      <c r="J2988" s="444">
        <f t="shared" si="49"/>
        <v>16426080</v>
      </c>
      <c r="K2988" s="441" t="s">
        <v>3267</v>
      </c>
    </row>
    <row r="2989" spans="2:11" s="511" customFormat="1" hidden="1" x14ac:dyDescent="0.25">
      <c r="B2989" s="266">
        <v>1282</v>
      </c>
      <c r="C2989" s="207">
        <v>44373</v>
      </c>
      <c r="D2989" s="206" t="s">
        <v>5934</v>
      </c>
      <c r="E2989" s="206"/>
      <c r="F2989" s="206" t="s">
        <v>3823</v>
      </c>
      <c r="G2989" s="208" t="s">
        <v>3690</v>
      </c>
      <c r="H2989" s="285"/>
      <c r="I2989" s="210">
        <v>45600</v>
      </c>
      <c r="J2989" s="444">
        <f t="shared" si="49"/>
        <v>16380480</v>
      </c>
      <c r="K2989" s="441" t="s">
        <v>3267</v>
      </c>
    </row>
    <row r="2990" spans="2:11" s="511" customFormat="1" hidden="1" x14ac:dyDescent="0.25">
      <c r="B2990" s="266">
        <v>1283</v>
      </c>
      <c r="C2990" s="207">
        <v>44373</v>
      </c>
      <c r="D2990" s="206" t="s">
        <v>5935</v>
      </c>
      <c r="E2990" s="206"/>
      <c r="F2990" s="206" t="s">
        <v>283</v>
      </c>
      <c r="G2990" s="208" t="s">
        <v>5936</v>
      </c>
      <c r="H2990" s="285"/>
      <c r="I2990" s="210">
        <v>250000</v>
      </c>
      <c r="J2990" s="444">
        <f t="shared" si="49"/>
        <v>16130480</v>
      </c>
      <c r="K2990" s="441" t="s">
        <v>3267</v>
      </c>
    </row>
    <row r="2991" spans="2:11" s="511" customFormat="1" hidden="1" x14ac:dyDescent="0.25">
      <c r="B2991" s="266">
        <v>1284</v>
      </c>
      <c r="C2991" s="207">
        <v>44373</v>
      </c>
      <c r="D2991" s="206" t="s">
        <v>5939</v>
      </c>
      <c r="E2991" s="206"/>
      <c r="F2991" s="206" t="s">
        <v>3825</v>
      </c>
      <c r="G2991" s="208" t="s">
        <v>532</v>
      </c>
      <c r="H2991" s="285"/>
      <c r="I2991" s="210">
        <v>663664</v>
      </c>
      <c r="J2991" s="444">
        <f t="shared" si="49"/>
        <v>15466816</v>
      </c>
      <c r="K2991" s="212" t="s">
        <v>3267</v>
      </c>
    </row>
    <row r="2992" spans="2:11" s="511" customFormat="1" hidden="1" x14ac:dyDescent="0.25">
      <c r="B2992" s="266">
        <v>1285</v>
      </c>
      <c r="C2992" s="207">
        <v>44373</v>
      </c>
      <c r="D2992" s="206" t="s">
        <v>5940</v>
      </c>
      <c r="E2992" s="206"/>
      <c r="F2992" s="206" t="s">
        <v>3828</v>
      </c>
      <c r="G2992" s="208" t="s">
        <v>2320</v>
      </c>
      <c r="H2992" s="285"/>
      <c r="I2992" s="210">
        <v>814628</v>
      </c>
      <c r="J2992" s="444">
        <f t="shared" si="49"/>
        <v>14652188</v>
      </c>
      <c r="K2992" s="212" t="s">
        <v>3267</v>
      </c>
    </row>
    <row r="2993" spans="1:242" hidden="1" x14ac:dyDescent="0.25">
      <c r="B2993" s="266">
        <v>1286</v>
      </c>
      <c r="C2993" s="207">
        <v>44373</v>
      </c>
      <c r="D2993" s="206" t="s">
        <v>5941</v>
      </c>
      <c r="E2993" s="206" t="s">
        <v>5942</v>
      </c>
      <c r="F2993" s="206"/>
      <c r="G2993" s="208" t="s">
        <v>263</v>
      </c>
      <c r="H2993" s="285"/>
      <c r="I2993" s="587">
        <v>1245000</v>
      </c>
      <c r="J2993" s="444">
        <f t="shared" si="49"/>
        <v>13407188</v>
      </c>
      <c r="K2993" s="212" t="s">
        <v>5966</v>
      </c>
    </row>
    <row r="2994" spans="1:242" s="566" customFormat="1" hidden="1" x14ac:dyDescent="0.25">
      <c r="A2994" s="488"/>
      <c r="B2994" s="266">
        <v>1287</v>
      </c>
      <c r="C2994" s="428">
        <v>44375</v>
      </c>
      <c r="D2994" s="429" t="s">
        <v>5944</v>
      </c>
      <c r="E2994" s="429"/>
      <c r="F2994" s="429"/>
      <c r="G2994" s="430"/>
      <c r="H2994" s="427">
        <v>6858812</v>
      </c>
      <c r="I2994" s="431"/>
      <c r="J2994" s="444">
        <f t="shared" si="49"/>
        <v>20266000</v>
      </c>
      <c r="K2994" s="446" t="s">
        <v>3695</v>
      </c>
      <c r="L2994" s="530"/>
      <c r="M2994" s="488"/>
      <c r="N2994" s="530"/>
      <c r="O2994" s="530"/>
      <c r="P2994" s="530"/>
      <c r="Q2994" s="530"/>
      <c r="R2994" s="530"/>
      <c r="S2994" s="530"/>
      <c r="T2994" s="530"/>
      <c r="U2994" s="530"/>
      <c r="V2994" s="530"/>
      <c r="W2994" s="530"/>
      <c r="X2994" s="530"/>
      <c r="Y2994" s="530"/>
      <c r="Z2994" s="530"/>
      <c r="AA2994" s="530"/>
      <c r="AB2994" s="530"/>
      <c r="AC2994" s="530"/>
      <c r="AD2994" s="530"/>
      <c r="AE2994" s="530"/>
      <c r="AF2994" s="530"/>
      <c r="AG2994" s="530"/>
      <c r="AH2994" s="530"/>
      <c r="AI2994" s="530"/>
      <c r="AJ2994" s="488"/>
      <c r="AK2994" s="488"/>
      <c r="AL2994" s="488"/>
      <c r="AM2994" s="488"/>
      <c r="AN2994" s="488"/>
      <c r="AO2994" s="488"/>
      <c r="AP2994" s="488"/>
      <c r="AQ2994" s="488"/>
      <c r="AR2994" s="488"/>
      <c r="AS2994" s="488"/>
      <c r="AT2994" s="488"/>
      <c r="AU2994" s="488"/>
      <c r="AV2994" s="488"/>
      <c r="AW2994" s="488"/>
      <c r="AX2994" s="488"/>
      <c r="AY2994" s="488"/>
      <c r="AZ2994" s="488"/>
      <c r="BA2994" s="488"/>
      <c r="BB2994" s="488"/>
      <c r="BC2994" s="488"/>
      <c r="BD2994" s="488"/>
      <c r="BE2994" s="488"/>
      <c r="BF2994" s="488"/>
      <c r="BG2994" s="488"/>
      <c r="BH2994" s="488"/>
      <c r="BI2994" s="488"/>
      <c r="BJ2994" s="488"/>
      <c r="BK2994" s="488"/>
      <c r="BL2994" s="488"/>
      <c r="BM2994" s="488"/>
      <c r="BN2994" s="488"/>
      <c r="BO2994" s="488"/>
      <c r="BP2994" s="488"/>
      <c r="BQ2994" s="488"/>
      <c r="BR2994" s="488"/>
      <c r="BS2994" s="488"/>
      <c r="BT2994" s="488"/>
      <c r="BU2994" s="488"/>
      <c r="BV2994" s="488"/>
      <c r="BW2994" s="488"/>
      <c r="BX2994" s="488"/>
      <c r="BY2994" s="488"/>
      <c r="BZ2994" s="488"/>
      <c r="CA2994" s="488"/>
      <c r="CB2994" s="488"/>
      <c r="CC2994" s="488"/>
      <c r="CD2994" s="488"/>
      <c r="CE2994" s="488"/>
      <c r="CF2994" s="488"/>
      <c r="CG2994" s="488"/>
      <c r="CH2994" s="488"/>
      <c r="CI2994" s="488"/>
      <c r="CJ2994" s="488"/>
      <c r="CK2994" s="488"/>
      <c r="CL2994" s="488"/>
      <c r="CM2994" s="488"/>
      <c r="CN2994" s="488"/>
      <c r="CO2994" s="488"/>
      <c r="CP2994" s="488"/>
      <c r="CQ2994" s="488"/>
      <c r="CR2994" s="488"/>
      <c r="CS2994" s="488"/>
      <c r="CT2994" s="488"/>
      <c r="CU2994" s="488"/>
      <c r="CV2994" s="488"/>
      <c r="CW2994" s="488"/>
      <c r="CX2994" s="488"/>
      <c r="CY2994" s="488"/>
      <c r="CZ2994" s="488"/>
      <c r="DA2994" s="488"/>
      <c r="DB2994" s="488"/>
      <c r="DC2994" s="488"/>
      <c r="DD2994" s="488"/>
      <c r="DE2994" s="488"/>
      <c r="DF2994" s="488"/>
      <c r="DG2994" s="488"/>
      <c r="DH2994" s="488"/>
      <c r="DI2994" s="488"/>
      <c r="DJ2994" s="488"/>
      <c r="DK2994" s="488"/>
      <c r="DL2994" s="488"/>
      <c r="DM2994" s="488"/>
      <c r="DN2994" s="488"/>
      <c r="DO2994" s="488"/>
      <c r="DP2994" s="488"/>
      <c r="DQ2994" s="488"/>
      <c r="DR2994" s="488"/>
      <c r="DS2994" s="488"/>
      <c r="DT2994" s="488"/>
      <c r="DU2994" s="488"/>
      <c r="DV2994" s="488"/>
      <c r="DW2994" s="488"/>
      <c r="DX2994" s="488"/>
      <c r="DY2994" s="488"/>
      <c r="DZ2994" s="488"/>
      <c r="EA2994" s="488"/>
      <c r="EB2994" s="488"/>
      <c r="EC2994" s="488"/>
      <c r="ED2994" s="488"/>
      <c r="EE2994" s="488"/>
      <c r="EF2994" s="488"/>
      <c r="EG2994" s="488"/>
      <c r="EH2994" s="488"/>
      <c r="EI2994" s="488"/>
      <c r="EJ2994" s="488"/>
      <c r="EK2994" s="488"/>
      <c r="EL2994" s="488"/>
      <c r="EM2994" s="488"/>
      <c r="EN2994" s="488"/>
      <c r="EO2994" s="488"/>
      <c r="EP2994" s="488"/>
      <c r="EQ2994" s="488"/>
      <c r="ER2994" s="488"/>
      <c r="ES2994" s="488"/>
      <c r="ET2994" s="488"/>
      <c r="EU2994" s="488"/>
      <c r="EV2994" s="488"/>
      <c r="EW2994" s="488"/>
      <c r="EX2994" s="488"/>
      <c r="EY2994" s="488"/>
      <c r="EZ2994" s="488"/>
      <c r="FA2994" s="488"/>
      <c r="FB2994" s="488"/>
      <c r="FC2994" s="488"/>
      <c r="FD2994" s="488"/>
      <c r="FE2994" s="488"/>
      <c r="FF2994" s="488"/>
      <c r="FG2994" s="488"/>
      <c r="FH2994" s="488"/>
      <c r="FI2994" s="488"/>
      <c r="FJ2994" s="488"/>
      <c r="FK2994" s="488"/>
      <c r="FL2994" s="488"/>
      <c r="FM2994" s="488"/>
      <c r="FN2994" s="488"/>
      <c r="FO2994" s="488"/>
      <c r="FP2994" s="488"/>
      <c r="FQ2994" s="488"/>
      <c r="FR2994" s="488"/>
      <c r="FS2994" s="488"/>
      <c r="FT2994" s="488"/>
      <c r="FU2994" s="488"/>
      <c r="FV2994" s="488"/>
      <c r="FW2994" s="488"/>
      <c r="FX2994" s="488"/>
      <c r="FY2994" s="488"/>
      <c r="FZ2994" s="488"/>
      <c r="GA2994" s="488"/>
      <c r="GB2994" s="488"/>
      <c r="GC2994" s="488"/>
      <c r="GD2994" s="488"/>
      <c r="GE2994" s="488"/>
      <c r="GF2994" s="488"/>
      <c r="GG2994" s="488"/>
      <c r="GH2994" s="488"/>
      <c r="GI2994" s="488"/>
      <c r="GJ2994" s="488"/>
      <c r="GK2994" s="488"/>
      <c r="GL2994" s="488"/>
      <c r="GM2994" s="488"/>
      <c r="GN2994" s="488"/>
      <c r="GO2994" s="488"/>
      <c r="GP2994" s="488"/>
      <c r="GQ2994" s="488"/>
      <c r="GR2994" s="488"/>
      <c r="GS2994" s="488"/>
      <c r="GT2994" s="488"/>
      <c r="GU2994" s="488"/>
      <c r="GV2994" s="488"/>
      <c r="GW2994" s="488"/>
      <c r="GX2994" s="488"/>
      <c r="GY2994" s="488"/>
      <c r="GZ2994" s="488"/>
      <c r="HA2994" s="488"/>
      <c r="HB2994" s="488"/>
      <c r="HC2994" s="488"/>
      <c r="HD2994" s="488"/>
      <c r="HE2994" s="488"/>
      <c r="HF2994" s="488"/>
      <c r="HG2994" s="488"/>
      <c r="HH2994" s="488"/>
      <c r="HI2994" s="488"/>
      <c r="HJ2994" s="488"/>
      <c r="HK2994" s="488"/>
      <c r="HL2994" s="488"/>
      <c r="HM2994" s="488"/>
      <c r="HN2994" s="488"/>
      <c r="HO2994" s="488"/>
      <c r="HP2994" s="488"/>
      <c r="HQ2994" s="488"/>
      <c r="HR2994" s="488"/>
      <c r="HS2994" s="488"/>
      <c r="HT2994" s="488"/>
      <c r="HU2994" s="488"/>
      <c r="HV2994" s="488"/>
      <c r="HW2994" s="488"/>
      <c r="HX2994" s="488"/>
      <c r="HY2994" s="488"/>
      <c r="HZ2994" s="488"/>
      <c r="IA2994" s="488"/>
      <c r="IB2994" s="488"/>
      <c r="IC2994" s="488"/>
      <c r="ID2994" s="488"/>
      <c r="IE2994" s="488"/>
      <c r="IF2994" s="488"/>
      <c r="IG2994" s="488"/>
      <c r="IH2994" s="488"/>
    </row>
    <row r="2995" spans="1:242" hidden="1" x14ac:dyDescent="0.25">
      <c r="B2995" s="266">
        <v>1288</v>
      </c>
      <c r="C2995" s="207">
        <v>44376</v>
      </c>
      <c r="D2995" s="206" t="s">
        <v>5945</v>
      </c>
      <c r="E2995" s="206"/>
      <c r="F2995" s="206" t="s">
        <v>3819</v>
      </c>
      <c r="G2995" s="208" t="s">
        <v>3135</v>
      </c>
      <c r="H2995" s="285"/>
      <c r="I2995" s="210">
        <v>448000</v>
      </c>
      <c r="J2995" s="444">
        <f t="shared" si="49"/>
        <v>19818000</v>
      </c>
      <c r="K2995" s="212" t="s">
        <v>3267</v>
      </c>
    </row>
    <row r="2996" spans="1:242" hidden="1" x14ac:dyDescent="0.25">
      <c r="B2996" s="266">
        <v>1289</v>
      </c>
      <c r="C2996" s="207">
        <v>44376</v>
      </c>
      <c r="D2996" s="206" t="s">
        <v>5946</v>
      </c>
      <c r="E2996" s="206"/>
      <c r="F2996" s="206" t="s">
        <v>3829</v>
      </c>
      <c r="G2996" s="208" t="s">
        <v>4806</v>
      </c>
      <c r="H2996" s="285"/>
      <c r="I2996" s="210">
        <v>1259651</v>
      </c>
      <c r="J2996" s="444">
        <f t="shared" si="49"/>
        <v>18558349</v>
      </c>
      <c r="K2996" s="212" t="s">
        <v>3267</v>
      </c>
    </row>
    <row r="2997" spans="1:242" hidden="1" x14ac:dyDescent="0.25">
      <c r="B2997" s="266">
        <v>1290</v>
      </c>
      <c r="C2997" s="207">
        <v>44376</v>
      </c>
      <c r="D2997" s="206" t="s">
        <v>5947</v>
      </c>
      <c r="E2997" s="206"/>
      <c r="F2997" s="206"/>
      <c r="G2997" s="208" t="s">
        <v>1611</v>
      </c>
      <c r="H2997" s="313">
        <v>504000</v>
      </c>
      <c r="I2997" s="210"/>
      <c r="J2997" s="444">
        <f t="shared" si="49"/>
        <v>19062349</v>
      </c>
      <c r="K2997" s="212" t="s">
        <v>5913</v>
      </c>
    </row>
    <row r="2998" spans="1:242" hidden="1" x14ac:dyDescent="0.25">
      <c r="B2998" s="266">
        <v>1291</v>
      </c>
      <c r="C2998" s="207">
        <v>44376</v>
      </c>
      <c r="D2998" s="206" t="s">
        <v>5948</v>
      </c>
      <c r="E2998" s="206"/>
      <c r="F2998" s="206" t="s">
        <v>3830</v>
      </c>
      <c r="G2998" s="208" t="s">
        <v>1611</v>
      </c>
      <c r="H2998" s="313"/>
      <c r="I2998" s="210">
        <v>392500</v>
      </c>
      <c r="J2998" s="444">
        <f t="shared" si="49"/>
        <v>18669849</v>
      </c>
      <c r="K2998" s="212" t="s">
        <v>3267</v>
      </c>
    </row>
    <row r="2999" spans="1:242" hidden="1" x14ac:dyDescent="0.25">
      <c r="B2999" s="266">
        <v>1292</v>
      </c>
      <c r="C2999" s="207">
        <v>44376</v>
      </c>
      <c r="D2999" s="206" t="s">
        <v>5950</v>
      </c>
      <c r="E2999" s="206"/>
      <c r="F2999" s="206"/>
      <c r="G2999" s="208" t="s">
        <v>1611</v>
      </c>
      <c r="H2999" s="313">
        <v>685000</v>
      </c>
      <c r="I2999" s="210"/>
      <c r="J2999" s="444">
        <f t="shared" si="49"/>
        <v>19354849</v>
      </c>
      <c r="K2999" s="212" t="s">
        <v>5952</v>
      </c>
    </row>
    <row r="3000" spans="1:242" hidden="1" x14ac:dyDescent="0.25">
      <c r="B3000" s="266">
        <v>1293</v>
      </c>
      <c r="C3000" s="207">
        <v>44376</v>
      </c>
      <c r="D3000" s="206" t="s">
        <v>5953</v>
      </c>
      <c r="E3000" s="206"/>
      <c r="F3000" s="206" t="s">
        <v>3831</v>
      </c>
      <c r="G3000" s="208" t="s">
        <v>1611</v>
      </c>
      <c r="H3000" s="313"/>
      <c r="I3000" s="210">
        <v>685000</v>
      </c>
      <c r="J3000" s="444">
        <f t="shared" si="49"/>
        <v>18669849</v>
      </c>
      <c r="K3000" s="212" t="s">
        <v>3267</v>
      </c>
    </row>
    <row r="3001" spans="1:242" hidden="1" x14ac:dyDescent="0.25">
      <c r="B3001" s="266">
        <v>1294</v>
      </c>
      <c r="C3001" s="207">
        <v>44377</v>
      </c>
      <c r="D3001" s="206" t="s">
        <v>5954</v>
      </c>
      <c r="E3001" s="206"/>
      <c r="F3001" s="206" t="s">
        <v>3832</v>
      </c>
      <c r="G3001" s="208" t="s">
        <v>420</v>
      </c>
      <c r="H3001" s="313"/>
      <c r="I3001" s="210">
        <v>492500</v>
      </c>
      <c r="J3001" s="444">
        <f t="shared" si="49"/>
        <v>18177349</v>
      </c>
      <c r="K3001" s="212" t="s">
        <v>3267</v>
      </c>
    </row>
    <row r="3002" spans="1:242" hidden="1" x14ac:dyDescent="0.25">
      <c r="B3002" s="266">
        <v>1295</v>
      </c>
      <c r="C3002" s="207">
        <v>44377</v>
      </c>
      <c r="D3002" s="206" t="s">
        <v>5955</v>
      </c>
      <c r="E3002" s="206"/>
      <c r="F3002" s="206" t="s">
        <v>3848</v>
      </c>
      <c r="G3002" s="208" t="s">
        <v>5956</v>
      </c>
      <c r="H3002" s="313"/>
      <c r="I3002" s="210">
        <v>57000</v>
      </c>
      <c r="J3002" s="444">
        <f t="shared" si="49"/>
        <v>18120349</v>
      </c>
      <c r="K3002" s="212" t="s">
        <v>3267</v>
      </c>
    </row>
    <row r="3003" spans="1:242" hidden="1" x14ac:dyDescent="0.25">
      <c r="B3003" s="266">
        <v>1296</v>
      </c>
      <c r="C3003" s="207">
        <v>44377</v>
      </c>
      <c r="D3003" s="206" t="s">
        <v>5957</v>
      </c>
      <c r="E3003" s="206"/>
      <c r="F3003" s="206"/>
      <c r="G3003" s="208" t="s">
        <v>5705</v>
      </c>
      <c r="H3003" s="313">
        <v>690000</v>
      </c>
      <c r="I3003" s="210"/>
      <c r="J3003" s="444">
        <f t="shared" si="49"/>
        <v>18810349</v>
      </c>
      <c r="K3003" s="212" t="s">
        <v>5959</v>
      </c>
    </row>
    <row r="3004" spans="1:242" hidden="1" x14ac:dyDescent="0.25">
      <c r="B3004" s="266">
        <v>1297</v>
      </c>
      <c r="C3004" s="207">
        <v>44377</v>
      </c>
      <c r="D3004" s="206" t="s">
        <v>5960</v>
      </c>
      <c r="E3004" s="206"/>
      <c r="F3004" s="206" t="s">
        <v>3833</v>
      </c>
      <c r="G3004" s="208" t="s">
        <v>5705</v>
      </c>
      <c r="H3004" s="313"/>
      <c r="I3004" s="210">
        <v>690000</v>
      </c>
      <c r="J3004" s="444">
        <f t="shared" si="49"/>
        <v>18120349</v>
      </c>
      <c r="K3004" s="212" t="s">
        <v>3267</v>
      </c>
    </row>
    <row r="3005" spans="1:242" hidden="1" x14ac:dyDescent="0.25">
      <c r="B3005" s="266">
        <v>1298</v>
      </c>
      <c r="C3005" s="207">
        <v>44377</v>
      </c>
      <c r="D3005" s="206" t="s">
        <v>5961</v>
      </c>
      <c r="E3005" s="206"/>
      <c r="F3005" s="206"/>
      <c r="G3005" s="208" t="s">
        <v>5705</v>
      </c>
      <c r="H3005" s="313">
        <v>1610000</v>
      </c>
      <c r="I3005" s="210"/>
      <c r="J3005" s="444">
        <f t="shared" si="49"/>
        <v>19730349</v>
      </c>
      <c r="K3005" s="212" t="s">
        <v>5959</v>
      </c>
    </row>
    <row r="3006" spans="1:242" hidden="1" x14ac:dyDescent="0.25">
      <c r="B3006" s="266">
        <v>1299</v>
      </c>
      <c r="C3006" s="207">
        <v>44377</v>
      </c>
      <c r="D3006" s="206" t="s">
        <v>5963</v>
      </c>
      <c r="E3006" s="206"/>
      <c r="F3006" s="206" t="s">
        <v>3826</v>
      </c>
      <c r="G3006" s="208" t="s">
        <v>5964</v>
      </c>
      <c r="H3006" s="313"/>
      <c r="I3006" s="210">
        <v>1610000</v>
      </c>
      <c r="J3006" s="444">
        <f t="shared" si="49"/>
        <v>18120349</v>
      </c>
      <c r="K3006" s="212" t="s">
        <v>3267</v>
      </c>
    </row>
    <row r="3007" spans="1:242" hidden="1" x14ac:dyDescent="0.25">
      <c r="B3007" s="266">
        <v>1300</v>
      </c>
      <c r="C3007" s="207">
        <v>44377</v>
      </c>
      <c r="D3007" s="206" t="s">
        <v>5965</v>
      </c>
      <c r="E3007" s="206"/>
      <c r="F3007" s="206"/>
      <c r="G3007" s="208" t="s">
        <v>5964</v>
      </c>
      <c r="H3007" s="313">
        <v>1245000</v>
      </c>
      <c r="I3007" s="210"/>
      <c r="J3007" s="444">
        <f t="shared" si="49"/>
        <v>19365349</v>
      </c>
      <c r="K3007" s="212" t="s">
        <v>5967</v>
      </c>
    </row>
    <row r="3008" spans="1:242" hidden="1" x14ac:dyDescent="0.25">
      <c r="B3008" s="266">
        <v>1301</v>
      </c>
      <c r="C3008" s="207">
        <v>44377</v>
      </c>
      <c r="D3008" s="206" t="s">
        <v>5968</v>
      </c>
      <c r="E3008" s="206"/>
      <c r="F3008" s="206" t="s">
        <v>3834</v>
      </c>
      <c r="G3008" s="208" t="s">
        <v>5964</v>
      </c>
      <c r="H3008" s="313"/>
      <c r="I3008" s="210">
        <v>1245000</v>
      </c>
      <c r="J3008" s="444">
        <f t="shared" si="49"/>
        <v>18120349</v>
      </c>
      <c r="K3008" s="212" t="s">
        <v>3267</v>
      </c>
    </row>
    <row r="3009" spans="1:242" hidden="1" x14ac:dyDescent="0.25">
      <c r="B3009" s="266">
        <v>1302</v>
      </c>
      <c r="C3009" s="207">
        <v>44377</v>
      </c>
      <c r="D3009" s="206" t="s">
        <v>5969</v>
      </c>
      <c r="E3009" s="206"/>
      <c r="F3009" s="206" t="s">
        <v>3835</v>
      </c>
      <c r="G3009" s="208" t="s">
        <v>5964</v>
      </c>
      <c r="H3009" s="285"/>
      <c r="I3009" s="210">
        <v>95000</v>
      </c>
      <c r="J3009" s="444">
        <f t="shared" si="49"/>
        <v>18025349</v>
      </c>
      <c r="K3009" s="212" t="s">
        <v>3267</v>
      </c>
    </row>
    <row r="3010" spans="1:242" hidden="1" x14ac:dyDescent="0.25">
      <c r="B3010" s="266">
        <v>1303</v>
      </c>
      <c r="C3010" s="207">
        <v>44377</v>
      </c>
      <c r="D3010" s="206" t="s">
        <v>5970</v>
      </c>
      <c r="E3010" s="206"/>
      <c r="F3010" s="206" t="s">
        <v>3836</v>
      </c>
      <c r="G3010" s="208" t="s">
        <v>5705</v>
      </c>
      <c r="H3010" s="285"/>
      <c r="I3010" s="210">
        <v>80000</v>
      </c>
      <c r="J3010" s="444">
        <f t="shared" si="49"/>
        <v>17945349</v>
      </c>
      <c r="K3010" s="212" t="s">
        <v>3267</v>
      </c>
    </row>
    <row r="3011" spans="1:242" hidden="1" x14ac:dyDescent="0.25">
      <c r="B3011" s="266">
        <v>1304</v>
      </c>
      <c r="C3011" s="207">
        <v>44377</v>
      </c>
      <c r="D3011" s="206" t="s">
        <v>5971</v>
      </c>
      <c r="E3011" s="206"/>
      <c r="F3011" s="206" t="s">
        <v>3861</v>
      </c>
      <c r="G3011" s="208" t="s">
        <v>5964</v>
      </c>
      <c r="H3011" s="285"/>
      <c r="I3011" s="210">
        <v>30000</v>
      </c>
      <c r="J3011" s="444">
        <f t="shared" si="49"/>
        <v>17915349</v>
      </c>
      <c r="K3011" s="212" t="s">
        <v>3267</v>
      </c>
    </row>
    <row r="3012" spans="1:242" hidden="1" x14ac:dyDescent="0.25">
      <c r="B3012" s="266">
        <v>1305</v>
      </c>
      <c r="C3012" s="207">
        <v>44377</v>
      </c>
      <c r="D3012" s="206" t="s">
        <v>5982</v>
      </c>
      <c r="E3012" s="206" t="s">
        <v>5983</v>
      </c>
      <c r="F3012" s="206"/>
      <c r="G3012" s="208" t="s">
        <v>1611</v>
      </c>
      <c r="H3012" s="285"/>
      <c r="I3012" s="587">
        <v>2205000</v>
      </c>
      <c r="J3012" s="444">
        <f t="shared" si="49"/>
        <v>15710349</v>
      </c>
      <c r="K3012" s="212" t="s">
        <v>6023</v>
      </c>
    </row>
    <row r="3013" spans="1:242" hidden="1" x14ac:dyDescent="0.25">
      <c r="B3013" s="266">
        <v>1306</v>
      </c>
      <c r="C3013" s="207">
        <v>44378</v>
      </c>
      <c r="D3013" s="206" t="s">
        <v>5972</v>
      </c>
      <c r="E3013" s="206"/>
      <c r="F3013" s="206" t="s">
        <v>3862</v>
      </c>
      <c r="G3013" s="208" t="s">
        <v>5679</v>
      </c>
      <c r="H3013" s="285"/>
      <c r="I3013" s="210">
        <v>73400</v>
      </c>
      <c r="J3013" s="444">
        <f t="shared" si="49"/>
        <v>15636949</v>
      </c>
      <c r="K3013" s="212" t="s">
        <v>3267</v>
      </c>
    </row>
    <row r="3014" spans="1:242" hidden="1" x14ac:dyDescent="0.25">
      <c r="B3014" s="266">
        <v>1307</v>
      </c>
      <c r="C3014" s="207">
        <v>44378</v>
      </c>
      <c r="D3014" s="206" t="s">
        <v>5973</v>
      </c>
      <c r="E3014" s="206"/>
      <c r="F3014" s="206" t="s">
        <v>3863</v>
      </c>
      <c r="G3014" s="208" t="s">
        <v>543</v>
      </c>
      <c r="H3014" s="285"/>
      <c r="I3014" s="210">
        <v>4195000</v>
      </c>
      <c r="J3014" s="444">
        <f t="shared" si="49"/>
        <v>11441949</v>
      </c>
      <c r="K3014" s="212" t="s">
        <v>3267</v>
      </c>
    </row>
    <row r="3015" spans="1:242" hidden="1" x14ac:dyDescent="0.25">
      <c r="B3015" s="266">
        <v>1308</v>
      </c>
      <c r="C3015" s="207">
        <v>44379</v>
      </c>
      <c r="D3015" s="206" t="s">
        <v>5974</v>
      </c>
      <c r="E3015" s="206"/>
      <c r="F3015" s="206" t="s">
        <v>3864</v>
      </c>
      <c r="G3015" s="208" t="s">
        <v>5679</v>
      </c>
      <c r="H3015" s="285"/>
      <c r="I3015" s="210">
        <v>56600</v>
      </c>
      <c r="J3015" s="444">
        <f t="shared" si="49"/>
        <v>11385349</v>
      </c>
      <c r="K3015" s="212" t="s">
        <v>3267</v>
      </c>
    </row>
    <row r="3016" spans="1:242" hidden="1" x14ac:dyDescent="0.25">
      <c r="B3016" s="266">
        <v>1309</v>
      </c>
      <c r="C3016" s="207">
        <v>44379</v>
      </c>
      <c r="D3016" s="206" t="s">
        <v>5975</v>
      </c>
      <c r="E3016" s="206"/>
      <c r="F3016" s="206" t="s">
        <v>3866</v>
      </c>
      <c r="G3016" s="208" t="s">
        <v>5679</v>
      </c>
      <c r="H3016" s="285"/>
      <c r="I3016" s="210">
        <v>28900</v>
      </c>
      <c r="J3016" s="444">
        <f t="shared" si="49"/>
        <v>11356449</v>
      </c>
      <c r="K3016" s="212" t="s">
        <v>3267</v>
      </c>
    </row>
    <row r="3017" spans="1:242" hidden="1" x14ac:dyDescent="0.25">
      <c r="B3017" s="266">
        <v>1310</v>
      </c>
      <c r="C3017" s="207">
        <v>44379</v>
      </c>
      <c r="D3017" s="206" t="s">
        <v>5976</v>
      </c>
      <c r="E3017" s="206"/>
      <c r="F3017" s="206" t="s">
        <v>3867</v>
      </c>
      <c r="G3017" s="208" t="s">
        <v>5679</v>
      </c>
      <c r="H3017" s="285"/>
      <c r="I3017" s="210">
        <v>73600</v>
      </c>
      <c r="J3017" s="444">
        <f t="shared" si="49"/>
        <v>11282849</v>
      </c>
      <c r="K3017" s="212" t="s">
        <v>3267</v>
      </c>
    </row>
    <row r="3018" spans="1:242" hidden="1" x14ac:dyDescent="0.25">
      <c r="B3018" s="266">
        <v>1311</v>
      </c>
      <c r="C3018" s="207">
        <v>44379</v>
      </c>
      <c r="D3018" s="206" t="s">
        <v>5977</v>
      </c>
      <c r="E3018" s="206"/>
      <c r="F3018" s="206" t="s">
        <v>3865</v>
      </c>
      <c r="G3018" s="208" t="s">
        <v>5679</v>
      </c>
      <c r="H3018" s="285"/>
      <c r="I3018" s="210">
        <v>61200</v>
      </c>
      <c r="J3018" s="444">
        <f t="shared" si="49"/>
        <v>11221649</v>
      </c>
      <c r="K3018" s="212" t="s">
        <v>3267</v>
      </c>
    </row>
    <row r="3019" spans="1:242" hidden="1" x14ac:dyDescent="0.25">
      <c r="B3019" s="266">
        <v>1312</v>
      </c>
      <c r="C3019" s="207">
        <v>44379</v>
      </c>
      <c r="D3019" s="206" t="s">
        <v>5978</v>
      </c>
      <c r="E3019" s="206"/>
      <c r="F3019" s="206" t="s">
        <v>3885</v>
      </c>
      <c r="G3019" s="208" t="s">
        <v>5979</v>
      </c>
      <c r="H3019" s="285"/>
      <c r="I3019" s="210">
        <v>262200</v>
      </c>
      <c r="J3019" s="444">
        <f t="shared" si="49"/>
        <v>10959449</v>
      </c>
      <c r="K3019" s="212" t="s">
        <v>3267</v>
      </c>
    </row>
    <row r="3020" spans="1:242" hidden="1" x14ac:dyDescent="0.25">
      <c r="B3020" s="266">
        <v>1313</v>
      </c>
      <c r="C3020" s="207">
        <v>44379</v>
      </c>
      <c r="D3020" s="206" t="s">
        <v>5980</v>
      </c>
      <c r="E3020" s="206"/>
      <c r="F3020" s="206" t="s">
        <v>3887</v>
      </c>
      <c r="G3020" s="208" t="s">
        <v>559</v>
      </c>
      <c r="H3020" s="285"/>
      <c r="I3020" s="210">
        <v>40000</v>
      </c>
      <c r="J3020" s="444">
        <f t="shared" si="49"/>
        <v>10919449</v>
      </c>
      <c r="K3020" s="212" t="s">
        <v>3267</v>
      </c>
    </row>
    <row r="3021" spans="1:242" hidden="1" x14ac:dyDescent="0.25">
      <c r="B3021" s="266">
        <v>1314</v>
      </c>
      <c r="C3021" s="207">
        <v>44379</v>
      </c>
      <c r="D3021" s="206" t="s">
        <v>5981</v>
      </c>
      <c r="E3021" s="206"/>
      <c r="F3021" s="206" t="s">
        <v>3889</v>
      </c>
      <c r="G3021" s="208" t="s">
        <v>559</v>
      </c>
      <c r="H3021" s="285"/>
      <c r="I3021" s="210">
        <v>30000</v>
      </c>
      <c r="J3021" s="444">
        <f t="shared" si="49"/>
        <v>10889449</v>
      </c>
      <c r="K3021" s="212" t="s">
        <v>3267</v>
      </c>
    </row>
    <row r="3022" spans="1:242" hidden="1" x14ac:dyDescent="0.25">
      <c r="B3022" s="266">
        <v>1315</v>
      </c>
      <c r="C3022" s="207">
        <v>44380</v>
      </c>
      <c r="D3022" s="206" t="s">
        <v>5984</v>
      </c>
      <c r="E3022" s="206"/>
      <c r="F3022" s="206" t="s">
        <v>3891</v>
      </c>
      <c r="G3022" s="208" t="s">
        <v>5936</v>
      </c>
      <c r="H3022" s="285"/>
      <c r="I3022" s="210">
        <v>600000</v>
      </c>
      <c r="J3022" s="444">
        <f t="shared" si="49"/>
        <v>10289449</v>
      </c>
      <c r="K3022" s="212" t="s">
        <v>3267</v>
      </c>
    </row>
    <row r="3023" spans="1:242" s="566" customFormat="1" hidden="1" x14ac:dyDescent="0.25">
      <c r="A3023" s="488"/>
      <c r="B3023" s="266">
        <v>1316</v>
      </c>
      <c r="C3023" s="428">
        <v>44382</v>
      </c>
      <c r="D3023" s="429" t="s">
        <v>5985</v>
      </c>
      <c r="E3023" s="429"/>
      <c r="F3023" s="429"/>
      <c r="G3023" s="430"/>
      <c r="H3023" s="427">
        <v>12505551</v>
      </c>
      <c r="I3023" s="431"/>
      <c r="J3023" s="444">
        <f t="shared" si="49"/>
        <v>22795000</v>
      </c>
      <c r="K3023" s="446" t="s">
        <v>3695</v>
      </c>
      <c r="L3023" s="530"/>
      <c r="M3023" s="488"/>
      <c r="N3023" s="530"/>
      <c r="O3023" s="530"/>
      <c r="P3023" s="530"/>
      <c r="Q3023" s="530"/>
      <c r="R3023" s="530"/>
      <c r="S3023" s="530"/>
      <c r="T3023" s="530"/>
      <c r="U3023" s="530"/>
      <c r="V3023" s="530"/>
      <c r="W3023" s="530"/>
      <c r="X3023" s="530"/>
      <c r="Y3023" s="530"/>
      <c r="Z3023" s="530"/>
      <c r="AA3023" s="530"/>
      <c r="AB3023" s="530"/>
      <c r="AC3023" s="530"/>
      <c r="AD3023" s="530"/>
      <c r="AE3023" s="530"/>
      <c r="AF3023" s="530"/>
      <c r="AG3023" s="530"/>
      <c r="AH3023" s="530"/>
      <c r="AI3023" s="530"/>
      <c r="AJ3023" s="488"/>
      <c r="AK3023" s="488"/>
      <c r="AL3023" s="488"/>
      <c r="AM3023" s="488"/>
      <c r="AN3023" s="488"/>
      <c r="AO3023" s="488"/>
      <c r="AP3023" s="488"/>
      <c r="AQ3023" s="488"/>
      <c r="AR3023" s="488"/>
      <c r="AS3023" s="488"/>
      <c r="AT3023" s="488"/>
      <c r="AU3023" s="488"/>
      <c r="AV3023" s="488"/>
      <c r="AW3023" s="488"/>
      <c r="AX3023" s="488"/>
      <c r="AY3023" s="488"/>
      <c r="AZ3023" s="488"/>
      <c r="BA3023" s="488"/>
      <c r="BB3023" s="488"/>
      <c r="BC3023" s="488"/>
      <c r="BD3023" s="488"/>
      <c r="BE3023" s="488"/>
      <c r="BF3023" s="488"/>
      <c r="BG3023" s="488"/>
      <c r="BH3023" s="488"/>
      <c r="BI3023" s="488"/>
      <c r="BJ3023" s="488"/>
      <c r="BK3023" s="488"/>
      <c r="BL3023" s="488"/>
      <c r="BM3023" s="488"/>
      <c r="BN3023" s="488"/>
      <c r="BO3023" s="488"/>
      <c r="BP3023" s="488"/>
      <c r="BQ3023" s="488"/>
      <c r="BR3023" s="488"/>
      <c r="BS3023" s="488"/>
      <c r="BT3023" s="488"/>
      <c r="BU3023" s="488"/>
      <c r="BV3023" s="488"/>
      <c r="BW3023" s="488"/>
      <c r="BX3023" s="488"/>
      <c r="BY3023" s="488"/>
      <c r="BZ3023" s="488"/>
      <c r="CA3023" s="488"/>
      <c r="CB3023" s="488"/>
      <c r="CC3023" s="488"/>
      <c r="CD3023" s="488"/>
      <c r="CE3023" s="488"/>
      <c r="CF3023" s="488"/>
      <c r="CG3023" s="488"/>
      <c r="CH3023" s="488"/>
      <c r="CI3023" s="488"/>
      <c r="CJ3023" s="488"/>
      <c r="CK3023" s="488"/>
      <c r="CL3023" s="488"/>
      <c r="CM3023" s="488"/>
      <c r="CN3023" s="488"/>
      <c r="CO3023" s="488"/>
      <c r="CP3023" s="488"/>
      <c r="CQ3023" s="488"/>
      <c r="CR3023" s="488"/>
      <c r="CS3023" s="488"/>
      <c r="CT3023" s="488"/>
      <c r="CU3023" s="488"/>
      <c r="CV3023" s="488"/>
      <c r="CW3023" s="488"/>
      <c r="CX3023" s="488"/>
      <c r="CY3023" s="488"/>
      <c r="CZ3023" s="488"/>
      <c r="DA3023" s="488"/>
      <c r="DB3023" s="488"/>
      <c r="DC3023" s="488"/>
      <c r="DD3023" s="488"/>
      <c r="DE3023" s="488"/>
      <c r="DF3023" s="488"/>
      <c r="DG3023" s="488"/>
      <c r="DH3023" s="488"/>
      <c r="DI3023" s="488"/>
      <c r="DJ3023" s="488"/>
      <c r="DK3023" s="488"/>
      <c r="DL3023" s="488"/>
      <c r="DM3023" s="488"/>
      <c r="DN3023" s="488"/>
      <c r="DO3023" s="488"/>
      <c r="DP3023" s="488"/>
      <c r="DQ3023" s="488"/>
      <c r="DR3023" s="488"/>
      <c r="DS3023" s="488"/>
      <c r="DT3023" s="488"/>
      <c r="DU3023" s="488"/>
      <c r="DV3023" s="488"/>
      <c r="DW3023" s="488"/>
      <c r="DX3023" s="488"/>
      <c r="DY3023" s="488"/>
      <c r="DZ3023" s="488"/>
      <c r="EA3023" s="488"/>
      <c r="EB3023" s="488"/>
      <c r="EC3023" s="488"/>
      <c r="ED3023" s="488"/>
      <c r="EE3023" s="488"/>
      <c r="EF3023" s="488"/>
      <c r="EG3023" s="488"/>
      <c r="EH3023" s="488"/>
      <c r="EI3023" s="488"/>
      <c r="EJ3023" s="488"/>
      <c r="EK3023" s="488"/>
      <c r="EL3023" s="488"/>
      <c r="EM3023" s="488"/>
      <c r="EN3023" s="488"/>
      <c r="EO3023" s="488"/>
      <c r="EP3023" s="488"/>
      <c r="EQ3023" s="488"/>
      <c r="ER3023" s="488"/>
      <c r="ES3023" s="488"/>
      <c r="ET3023" s="488"/>
      <c r="EU3023" s="488"/>
      <c r="EV3023" s="488"/>
      <c r="EW3023" s="488"/>
      <c r="EX3023" s="488"/>
      <c r="EY3023" s="488"/>
      <c r="EZ3023" s="488"/>
      <c r="FA3023" s="488"/>
      <c r="FB3023" s="488"/>
      <c r="FC3023" s="488"/>
      <c r="FD3023" s="488"/>
      <c r="FE3023" s="488"/>
      <c r="FF3023" s="488"/>
      <c r="FG3023" s="488"/>
      <c r="FH3023" s="488"/>
      <c r="FI3023" s="488"/>
      <c r="FJ3023" s="488"/>
      <c r="FK3023" s="488"/>
      <c r="FL3023" s="488"/>
      <c r="FM3023" s="488"/>
      <c r="FN3023" s="488"/>
      <c r="FO3023" s="488"/>
      <c r="FP3023" s="488"/>
      <c r="FQ3023" s="488"/>
      <c r="FR3023" s="488"/>
      <c r="FS3023" s="488"/>
      <c r="FT3023" s="488"/>
      <c r="FU3023" s="488"/>
      <c r="FV3023" s="488"/>
      <c r="FW3023" s="488"/>
      <c r="FX3023" s="488"/>
      <c r="FY3023" s="488"/>
      <c r="FZ3023" s="488"/>
      <c r="GA3023" s="488"/>
      <c r="GB3023" s="488"/>
      <c r="GC3023" s="488"/>
      <c r="GD3023" s="488"/>
      <c r="GE3023" s="488"/>
      <c r="GF3023" s="488"/>
      <c r="GG3023" s="488"/>
      <c r="GH3023" s="488"/>
      <c r="GI3023" s="488"/>
      <c r="GJ3023" s="488"/>
      <c r="GK3023" s="488"/>
      <c r="GL3023" s="488"/>
      <c r="GM3023" s="488"/>
      <c r="GN3023" s="488"/>
      <c r="GO3023" s="488"/>
      <c r="GP3023" s="488"/>
      <c r="GQ3023" s="488"/>
      <c r="GR3023" s="488"/>
      <c r="GS3023" s="488"/>
      <c r="GT3023" s="488"/>
      <c r="GU3023" s="488"/>
      <c r="GV3023" s="488"/>
      <c r="GW3023" s="488"/>
      <c r="GX3023" s="488"/>
      <c r="GY3023" s="488"/>
      <c r="GZ3023" s="488"/>
      <c r="HA3023" s="488"/>
      <c r="HB3023" s="488"/>
      <c r="HC3023" s="488"/>
      <c r="HD3023" s="488"/>
      <c r="HE3023" s="488"/>
      <c r="HF3023" s="488"/>
      <c r="HG3023" s="488"/>
      <c r="HH3023" s="488"/>
      <c r="HI3023" s="488"/>
      <c r="HJ3023" s="488"/>
      <c r="HK3023" s="488"/>
      <c r="HL3023" s="488"/>
      <c r="HM3023" s="488"/>
      <c r="HN3023" s="488"/>
      <c r="HO3023" s="488"/>
      <c r="HP3023" s="488"/>
      <c r="HQ3023" s="488"/>
      <c r="HR3023" s="488"/>
      <c r="HS3023" s="488"/>
      <c r="HT3023" s="488"/>
      <c r="HU3023" s="488"/>
      <c r="HV3023" s="488"/>
      <c r="HW3023" s="488"/>
      <c r="HX3023" s="488"/>
      <c r="HY3023" s="488"/>
      <c r="HZ3023" s="488"/>
      <c r="IA3023" s="488"/>
      <c r="IB3023" s="488"/>
      <c r="IC3023" s="488"/>
      <c r="ID3023" s="488"/>
      <c r="IE3023" s="488"/>
      <c r="IF3023" s="488"/>
      <c r="IG3023" s="488"/>
      <c r="IH3023" s="488"/>
    </row>
    <row r="3024" spans="1:242" hidden="1" x14ac:dyDescent="0.25">
      <c r="B3024" s="266">
        <v>1317</v>
      </c>
      <c r="C3024" s="207">
        <v>44382</v>
      </c>
      <c r="D3024" s="206" t="s">
        <v>5986</v>
      </c>
      <c r="E3024" s="206"/>
      <c r="F3024" s="206" t="s">
        <v>3892</v>
      </c>
      <c r="G3024" s="208" t="s">
        <v>420</v>
      </c>
      <c r="H3024" s="313"/>
      <c r="I3024" s="209">
        <v>1047900</v>
      </c>
      <c r="J3024" s="444">
        <f t="shared" si="49"/>
        <v>21747100</v>
      </c>
      <c r="K3024" s="212" t="s">
        <v>3267</v>
      </c>
    </row>
    <row r="3025" spans="2:11" s="511" customFormat="1" hidden="1" x14ac:dyDescent="0.25">
      <c r="B3025" s="266">
        <v>1318</v>
      </c>
      <c r="C3025" s="207">
        <v>44382</v>
      </c>
      <c r="D3025" s="206" t="s">
        <v>5987</v>
      </c>
      <c r="E3025" s="206"/>
      <c r="F3025" s="206" t="s">
        <v>3893</v>
      </c>
      <c r="G3025" s="208" t="s">
        <v>5988</v>
      </c>
      <c r="H3025" s="313"/>
      <c r="I3025" s="209">
        <v>1879000</v>
      </c>
      <c r="J3025" s="444">
        <f t="shared" si="49"/>
        <v>19868100</v>
      </c>
      <c r="K3025" s="212" t="s">
        <v>3267</v>
      </c>
    </row>
    <row r="3026" spans="2:11" s="511" customFormat="1" hidden="1" x14ac:dyDescent="0.25">
      <c r="B3026" s="266">
        <v>1319</v>
      </c>
      <c r="C3026" s="207">
        <v>44382</v>
      </c>
      <c r="D3026" s="206" t="s">
        <v>5989</v>
      </c>
      <c r="E3026" s="206"/>
      <c r="F3026" s="206" t="s">
        <v>3894</v>
      </c>
      <c r="G3026" s="208" t="s">
        <v>5878</v>
      </c>
      <c r="H3026" s="313"/>
      <c r="I3026" s="209">
        <v>1250000</v>
      </c>
      <c r="J3026" s="444">
        <f t="shared" si="49"/>
        <v>18618100</v>
      </c>
      <c r="K3026" s="212" t="s">
        <v>3267</v>
      </c>
    </row>
    <row r="3027" spans="2:11" s="511" customFormat="1" hidden="1" x14ac:dyDescent="0.25">
      <c r="B3027" s="266">
        <v>1320</v>
      </c>
      <c r="C3027" s="207">
        <v>44382</v>
      </c>
      <c r="D3027" s="206" t="s">
        <v>5990</v>
      </c>
      <c r="E3027" s="206"/>
      <c r="F3027" s="206" t="s">
        <v>3895</v>
      </c>
      <c r="G3027" s="208" t="s">
        <v>532</v>
      </c>
      <c r="H3027" s="313"/>
      <c r="I3027" s="209">
        <v>642730</v>
      </c>
      <c r="J3027" s="444">
        <f t="shared" si="49"/>
        <v>17975370</v>
      </c>
      <c r="K3027" s="212" t="s">
        <v>3267</v>
      </c>
    </row>
    <row r="3028" spans="2:11" s="511" customFormat="1" hidden="1" x14ac:dyDescent="0.25">
      <c r="B3028" s="266">
        <v>1321</v>
      </c>
      <c r="C3028" s="207">
        <v>44382</v>
      </c>
      <c r="D3028" s="206" t="s">
        <v>5991</v>
      </c>
      <c r="E3028" s="206"/>
      <c r="F3028" s="206" t="s">
        <v>3919</v>
      </c>
      <c r="G3028" s="208" t="s">
        <v>5992</v>
      </c>
      <c r="H3028" s="313"/>
      <c r="I3028" s="209">
        <v>1125000</v>
      </c>
      <c r="J3028" s="444">
        <f t="shared" si="49"/>
        <v>16850370</v>
      </c>
      <c r="K3028" s="212" t="s">
        <v>3267</v>
      </c>
    </row>
    <row r="3029" spans="2:11" s="511" customFormat="1" hidden="1" x14ac:dyDescent="0.25">
      <c r="B3029" s="266">
        <v>1322</v>
      </c>
      <c r="C3029" s="207">
        <v>44382</v>
      </c>
      <c r="D3029" s="206" t="s">
        <v>5993</v>
      </c>
      <c r="E3029" s="206" t="s">
        <v>5995</v>
      </c>
      <c r="F3029" s="206"/>
      <c r="G3029" s="208" t="s">
        <v>5679</v>
      </c>
      <c r="H3029" s="313"/>
      <c r="I3029" s="209">
        <v>500000</v>
      </c>
      <c r="J3029" s="444">
        <f t="shared" si="49"/>
        <v>16350370</v>
      </c>
      <c r="K3029" s="212" t="s">
        <v>6000</v>
      </c>
    </row>
    <row r="3030" spans="2:11" s="511" customFormat="1" hidden="1" x14ac:dyDescent="0.25">
      <c r="B3030" s="266">
        <v>1323</v>
      </c>
      <c r="C3030" s="207">
        <v>44382</v>
      </c>
      <c r="D3030" s="206" t="s">
        <v>5994</v>
      </c>
      <c r="E3030" s="206" t="s">
        <v>5996</v>
      </c>
      <c r="F3030" s="206"/>
      <c r="G3030" s="208" t="s">
        <v>532</v>
      </c>
      <c r="H3030" s="313"/>
      <c r="I3030" s="209">
        <v>1500000</v>
      </c>
      <c r="J3030" s="444">
        <f t="shared" si="49"/>
        <v>14850370</v>
      </c>
      <c r="K3030" s="212" t="s">
        <v>6001</v>
      </c>
    </row>
    <row r="3031" spans="2:11" s="511" customFormat="1" hidden="1" x14ac:dyDescent="0.25">
      <c r="B3031" s="266">
        <v>1324</v>
      </c>
      <c r="C3031" s="207">
        <v>44386</v>
      </c>
      <c r="D3031" s="206" t="s">
        <v>5997</v>
      </c>
      <c r="E3031" s="206"/>
      <c r="F3031" s="206"/>
      <c r="G3031" s="208" t="s">
        <v>5679</v>
      </c>
      <c r="H3031" s="313">
        <v>500000</v>
      </c>
      <c r="I3031" s="209"/>
      <c r="J3031" s="444">
        <f t="shared" si="49"/>
        <v>15350370</v>
      </c>
      <c r="K3031" s="212" t="s">
        <v>6002</v>
      </c>
    </row>
    <row r="3032" spans="2:11" s="511" customFormat="1" hidden="1" x14ac:dyDescent="0.25">
      <c r="B3032" s="266">
        <v>1325</v>
      </c>
      <c r="C3032" s="207">
        <v>44386</v>
      </c>
      <c r="D3032" s="206" t="s">
        <v>5998</v>
      </c>
      <c r="E3032" s="206"/>
      <c r="F3032" s="206" t="s">
        <v>3920</v>
      </c>
      <c r="G3032" s="208" t="s">
        <v>5679</v>
      </c>
      <c r="H3032" s="313"/>
      <c r="I3032" s="209">
        <v>500000</v>
      </c>
      <c r="J3032" s="444">
        <f t="shared" si="49"/>
        <v>14850370</v>
      </c>
      <c r="K3032" s="212" t="s">
        <v>3267</v>
      </c>
    </row>
    <row r="3033" spans="2:11" s="511" customFormat="1" hidden="1" x14ac:dyDescent="0.25">
      <c r="B3033" s="266">
        <v>1326</v>
      </c>
      <c r="C3033" s="207">
        <v>44386</v>
      </c>
      <c r="D3033" s="206" t="s">
        <v>5999</v>
      </c>
      <c r="E3033" s="206"/>
      <c r="F3033" s="206"/>
      <c r="G3033" s="208" t="s">
        <v>532</v>
      </c>
      <c r="H3033" s="313">
        <v>1500000</v>
      </c>
      <c r="I3033" s="209"/>
      <c r="J3033" s="444">
        <f t="shared" si="49"/>
        <v>16350370</v>
      </c>
      <c r="K3033" s="212" t="s">
        <v>6002</v>
      </c>
    </row>
    <row r="3034" spans="2:11" s="511" customFormat="1" hidden="1" x14ac:dyDescent="0.25">
      <c r="B3034" s="266">
        <v>1327</v>
      </c>
      <c r="C3034" s="207">
        <v>44386</v>
      </c>
      <c r="D3034" s="206" t="s">
        <v>6003</v>
      </c>
      <c r="E3034" s="206"/>
      <c r="F3034" s="206" t="s">
        <v>3921</v>
      </c>
      <c r="G3034" s="208" t="s">
        <v>532</v>
      </c>
      <c r="H3034" s="313"/>
      <c r="I3034" s="209">
        <v>3137640</v>
      </c>
      <c r="J3034" s="444">
        <f t="shared" si="49"/>
        <v>13212730</v>
      </c>
      <c r="K3034" s="212" t="s">
        <v>3267</v>
      </c>
    </row>
    <row r="3035" spans="2:11" s="511" customFormat="1" hidden="1" x14ac:dyDescent="0.25">
      <c r="B3035" s="266">
        <v>1328</v>
      </c>
      <c r="C3035" s="207">
        <v>44387</v>
      </c>
      <c r="D3035" s="206" t="s">
        <v>6005</v>
      </c>
      <c r="E3035" s="206" t="s">
        <v>6006</v>
      </c>
      <c r="F3035" s="206"/>
      <c r="G3035" s="208" t="s">
        <v>5679</v>
      </c>
      <c r="H3035" s="285"/>
      <c r="I3035" s="587">
        <v>10900559</v>
      </c>
      <c r="J3035" s="444">
        <f t="shared" si="49"/>
        <v>2312171</v>
      </c>
      <c r="K3035" s="212" t="s">
        <v>6028</v>
      </c>
    </row>
    <row r="3036" spans="2:11" s="511" customFormat="1" hidden="1" x14ac:dyDescent="0.25">
      <c r="B3036" s="266">
        <v>1329</v>
      </c>
      <c r="C3036" s="207">
        <v>44387</v>
      </c>
      <c r="D3036" s="206" t="s">
        <v>6004</v>
      </c>
      <c r="E3036" s="206"/>
      <c r="F3036" s="206" t="s">
        <v>3922</v>
      </c>
      <c r="G3036" s="208" t="s">
        <v>5679</v>
      </c>
      <c r="H3036" s="285"/>
      <c r="I3036" s="210">
        <v>92700</v>
      </c>
      <c r="J3036" s="444">
        <f t="shared" si="49"/>
        <v>2219471</v>
      </c>
      <c r="K3036" s="212" t="s">
        <v>3267</v>
      </c>
    </row>
    <row r="3037" spans="2:11" s="511" customFormat="1" hidden="1" x14ac:dyDescent="0.25">
      <c r="B3037" s="266">
        <v>1330</v>
      </c>
      <c r="C3037" s="207">
        <v>44387</v>
      </c>
      <c r="D3037" s="206" t="s">
        <v>6007</v>
      </c>
      <c r="E3037" s="206"/>
      <c r="F3037" s="206" t="s">
        <v>3926</v>
      </c>
      <c r="G3037" s="208" t="s">
        <v>5679</v>
      </c>
      <c r="H3037" s="285"/>
      <c r="I3037" s="210">
        <v>67800</v>
      </c>
      <c r="J3037" s="444">
        <f t="shared" si="49"/>
        <v>2151671</v>
      </c>
      <c r="K3037" s="212" t="s">
        <v>3267</v>
      </c>
    </row>
    <row r="3038" spans="2:11" s="511" customFormat="1" hidden="1" x14ac:dyDescent="0.25">
      <c r="B3038" s="266">
        <v>1331</v>
      </c>
      <c r="C3038" s="207">
        <v>44387</v>
      </c>
      <c r="D3038" s="206" t="s">
        <v>6008</v>
      </c>
      <c r="E3038" s="206"/>
      <c r="F3038" s="206" t="s">
        <v>3927</v>
      </c>
      <c r="G3038" s="208" t="s">
        <v>5679</v>
      </c>
      <c r="H3038" s="285"/>
      <c r="I3038" s="210">
        <v>73800</v>
      </c>
      <c r="J3038" s="444">
        <f t="shared" si="49"/>
        <v>2077871</v>
      </c>
      <c r="K3038" s="212" t="s">
        <v>3267</v>
      </c>
    </row>
    <row r="3039" spans="2:11" s="511" customFormat="1" hidden="1" x14ac:dyDescent="0.25">
      <c r="B3039" s="266">
        <v>1332</v>
      </c>
      <c r="C3039" s="207">
        <v>44387</v>
      </c>
      <c r="D3039" s="206" t="s">
        <v>6009</v>
      </c>
      <c r="E3039" s="206"/>
      <c r="F3039" s="206" t="s">
        <v>3928</v>
      </c>
      <c r="G3039" s="208" t="s">
        <v>5679</v>
      </c>
      <c r="H3039" s="285"/>
      <c r="I3039" s="210">
        <v>34900</v>
      </c>
      <c r="J3039" s="444">
        <f t="shared" si="49"/>
        <v>2042971</v>
      </c>
      <c r="K3039" s="441" t="s">
        <v>3267</v>
      </c>
    </row>
    <row r="3040" spans="2:11" s="511" customFormat="1" hidden="1" x14ac:dyDescent="0.25">
      <c r="B3040" s="266">
        <v>1333</v>
      </c>
      <c r="C3040" s="207">
        <v>44387</v>
      </c>
      <c r="D3040" s="206" t="s">
        <v>6010</v>
      </c>
      <c r="E3040" s="206"/>
      <c r="F3040" s="206" t="s">
        <v>3929</v>
      </c>
      <c r="G3040" s="208" t="s">
        <v>5679</v>
      </c>
      <c r="H3040" s="313"/>
      <c r="I3040" s="475">
        <v>54300</v>
      </c>
      <c r="J3040" s="444">
        <f t="shared" si="49"/>
        <v>1988671</v>
      </c>
      <c r="K3040" s="441" t="s">
        <v>3267</v>
      </c>
    </row>
    <row r="3041" spans="1:242" s="566" customFormat="1" hidden="1" x14ac:dyDescent="0.25">
      <c r="A3041" s="488"/>
      <c r="B3041" s="266">
        <v>1334</v>
      </c>
      <c r="C3041" s="428">
        <v>44389</v>
      </c>
      <c r="D3041" s="429" t="s">
        <v>6011</v>
      </c>
      <c r="E3041" s="429"/>
      <c r="F3041" s="429"/>
      <c r="G3041" s="430"/>
      <c r="H3041" s="577">
        <v>9905770</v>
      </c>
      <c r="I3041" s="597"/>
      <c r="J3041" s="444">
        <f t="shared" si="49"/>
        <v>11894441</v>
      </c>
      <c r="K3041" s="485" t="s">
        <v>3695</v>
      </c>
      <c r="L3041" s="530"/>
      <c r="M3041" s="488"/>
      <c r="N3041" s="530"/>
      <c r="O3041" s="530"/>
      <c r="P3041" s="530"/>
      <c r="Q3041" s="530"/>
      <c r="R3041" s="530"/>
      <c r="S3041" s="530"/>
      <c r="T3041" s="530"/>
      <c r="U3041" s="530"/>
      <c r="V3041" s="530"/>
      <c r="W3041" s="530"/>
      <c r="X3041" s="530"/>
      <c r="Y3041" s="530"/>
      <c r="Z3041" s="530"/>
      <c r="AA3041" s="530"/>
      <c r="AB3041" s="530"/>
      <c r="AC3041" s="530"/>
      <c r="AD3041" s="530"/>
      <c r="AE3041" s="530"/>
      <c r="AF3041" s="530"/>
      <c r="AG3041" s="530"/>
      <c r="AH3041" s="530"/>
      <c r="AI3041" s="530"/>
      <c r="AJ3041" s="488"/>
      <c r="AK3041" s="488"/>
      <c r="AL3041" s="488"/>
      <c r="AM3041" s="488"/>
      <c r="AN3041" s="488"/>
      <c r="AO3041" s="488"/>
      <c r="AP3041" s="488"/>
      <c r="AQ3041" s="488"/>
      <c r="AR3041" s="488"/>
      <c r="AS3041" s="488"/>
      <c r="AT3041" s="488"/>
      <c r="AU3041" s="488"/>
      <c r="AV3041" s="488"/>
      <c r="AW3041" s="488"/>
      <c r="AX3041" s="488"/>
      <c r="AY3041" s="488"/>
      <c r="AZ3041" s="488"/>
      <c r="BA3041" s="488"/>
      <c r="BB3041" s="488"/>
      <c r="BC3041" s="488"/>
      <c r="BD3041" s="488"/>
      <c r="BE3041" s="488"/>
      <c r="BF3041" s="488"/>
      <c r="BG3041" s="488"/>
      <c r="BH3041" s="488"/>
      <c r="BI3041" s="488"/>
      <c r="BJ3041" s="488"/>
      <c r="BK3041" s="488"/>
      <c r="BL3041" s="488"/>
      <c r="BM3041" s="488"/>
      <c r="BN3041" s="488"/>
      <c r="BO3041" s="488"/>
      <c r="BP3041" s="488"/>
      <c r="BQ3041" s="488"/>
      <c r="BR3041" s="488"/>
      <c r="BS3041" s="488"/>
      <c r="BT3041" s="488"/>
      <c r="BU3041" s="488"/>
      <c r="BV3041" s="488"/>
      <c r="BW3041" s="488"/>
      <c r="BX3041" s="488"/>
      <c r="BY3041" s="488"/>
      <c r="BZ3041" s="488"/>
      <c r="CA3041" s="488"/>
      <c r="CB3041" s="488"/>
      <c r="CC3041" s="488"/>
      <c r="CD3041" s="488"/>
      <c r="CE3041" s="488"/>
      <c r="CF3041" s="488"/>
      <c r="CG3041" s="488"/>
      <c r="CH3041" s="488"/>
      <c r="CI3041" s="488"/>
      <c r="CJ3041" s="488"/>
      <c r="CK3041" s="488"/>
      <c r="CL3041" s="488"/>
      <c r="CM3041" s="488"/>
      <c r="CN3041" s="488"/>
      <c r="CO3041" s="488"/>
      <c r="CP3041" s="488"/>
      <c r="CQ3041" s="488"/>
      <c r="CR3041" s="488"/>
      <c r="CS3041" s="488"/>
      <c r="CT3041" s="488"/>
      <c r="CU3041" s="488"/>
      <c r="CV3041" s="488"/>
      <c r="CW3041" s="488"/>
      <c r="CX3041" s="488"/>
      <c r="CY3041" s="488"/>
      <c r="CZ3041" s="488"/>
      <c r="DA3041" s="488"/>
      <c r="DB3041" s="488"/>
      <c r="DC3041" s="488"/>
      <c r="DD3041" s="488"/>
      <c r="DE3041" s="488"/>
      <c r="DF3041" s="488"/>
      <c r="DG3041" s="488"/>
      <c r="DH3041" s="488"/>
      <c r="DI3041" s="488"/>
      <c r="DJ3041" s="488"/>
      <c r="DK3041" s="488"/>
      <c r="DL3041" s="488"/>
      <c r="DM3041" s="488"/>
      <c r="DN3041" s="488"/>
      <c r="DO3041" s="488"/>
      <c r="DP3041" s="488"/>
      <c r="DQ3041" s="488"/>
      <c r="DR3041" s="488"/>
      <c r="DS3041" s="488"/>
      <c r="DT3041" s="488"/>
      <c r="DU3041" s="488"/>
      <c r="DV3041" s="488"/>
      <c r="DW3041" s="488"/>
      <c r="DX3041" s="488"/>
      <c r="DY3041" s="488"/>
      <c r="DZ3041" s="488"/>
      <c r="EA3041" s="488"/>
      <c r="EB3041" s="488"/>
      <c r="EC3041" s="488"/>
      <c r="ED3041" s="488"/>
      <c r="EE3041" s="488"/>
      <c r="EF3041" s="488"/>
      <c r="EG3041" s="488"/>
      <c r="EH3041" s="488"/>
      <c r="EI3041" s="488"/>
      <c r="EJ3041" s="488"/>
      <c r="EK3041" s="488"/>
      <c r="EL3041" s="488"/>
      <c r="EM3041" s="488"/>
      <c r="EN3041" s="488"/>
      <c r="EO3041" s="488"/>
      <c r="EP3041" s="488"/>
      <c r="EQ3041" s="488"/>
      <c r="ER3041" s="488"/>
      <c r="ES3041" s="488"/>
      <c r="ET3041" s="488"/>
      <c r="EU3041" s="488"/>
      <c r="EV3041" s="488"/>
      <c r="EW3041" s="488"/>
      <c r="EX3041" s="488"/>
      <c r="EY3041" s="488"/>
      <c r="EZ3041" s="488"/>
      <c r="FA3041" s="488"/>
      <c r="FB3041" s="488"/>
      <c r="FC3041" s="488"/>
      <c r="FD3041" s="488"/>
      <c r="FE3041" s="488"/>
      <c r="FF3041" s="488"/>
      <c r="FG3041" s="488"/>
      <c r="FH3041" s="488"/>
      <c r="FI3041" s="488"/>
      <c r="FJ3041" s="488"/>
      <c r="FK3041" s="488"/>
      <c r="FL3041" s="488"/>
      <c r="FM3041" s="488"/>
      <c r="FN3041" s="488"/>
      <c r="FO3041" s="488"/>
      <c r="FP3041" s="488"/>
      <c r="FQ3041" s="488"/>
      <c r="FR3041" s="488"/>
      <c r="FS3041" s="488"/>
      <c r="FT3041" s="488"/>
      <c r="FU3041" s="488"/>
      <c r="FV3041" s="488"/>
      <c r="FW3041" s="488"/>
      <c r="FX3041" s="488"/>
      <c r="FY3041" s="488"/>
      <c r="FZ3041" s="488"/>
      <c r="GA3041" s="488"/>
      <c r="GB3041" s="488"/>
      <c r="GC3041" s="488"/>
      <c r="GD3041" s="488"/>
      <c r="GE3041" s="488"/>
      <c r="GF3041" s="488"/>
      <c r="GG3041" s="488"/>
      <c r="GH3041" s="488"/>
      <c r="GI3041" s="488"/>
      <c r="GJ3041" s="488"/>
      <c r="GK3041" s="488"/>
      <c r="GL3041" s="488"/>
      <c r="GM3041" s="488"/>
      <c r="GN3041" s="488"/>
      <c r="GO3041" s="488"/>
      <c r="GP3041" s="488"/>
      <c r="GQ3041" s="488"/>
      <c r="GR3041" s="488"/>
      <c r="GS3041" s="488"/>
      <c r="GT3041" s="488"/>
      <c r="GU3041" s="488"/>
      <c r="GV3041" s="488"/>
      <c r="GW3041" s="488"/>
      <c r="GX3041" s="488"/>
      <c r="GY3041" s="488"/>
      <c r="GZ3041" s="488"/>
      <c r="HA3041" s="488"/>
      <c r="HB3041" s="488"/>
      <c r="HC3041" s="488"/>
      <c r="HD3041" s="488"/>
      <c r="HE3041" s="488"/>
      <c r="HF3041" s="488"/>
      <c r="HG3041" s="488"/>
      <c r="HH3041" s="488"/>
      <c r="HI3041" s="488"/>
      <c r="HJ3041" s="488"/>
      <c r="HK3041" s="488"/>
      <c r="HL3041" s="488"/>
      <c r="HM3041" s="488"/>
      <c r="HN3041" s="488"/>
      <c r="HO3041" s="488"/>
      <c r="HP3041" s="488"/>
      <c r="HQ3041" s="488"/>
      <c r="HR3041" s="488"/>
      <c r="HS3041" s="488"/>
      <c r="HT3041" s="488"/>
      <c r="HU3041" s="488"/>
      <c r="HV3041" s="488"/>
      <c r="HW3041" s="488"/>
      <c r="HX3041" s="488"/>
      <c r="HY3041" s="488"/>
      <c r="HZ3041" s="488"/>
      <c r="IA3041" s="488"/>
      <c r="IB3041" s="488"/>
      <c r="IC3041" s="488"/>
      <c r="ID3041" s="488"/>
      <c r="IE3041" s="488"/>
      <c r="IF3041" s="488"/>
      <c r="IG3041" s="488"/>
      <c r="IH3041" s="488"/>
    </row>
    <row r="3042" spans="1:242" s="566" customFormat="1" hidden="1" x14ac:dyDescent="0.25">
      <c r="A3042" s="488"/>
      <c r="B3042" s="266">
        <v>1335</v>
      </c>
      <c r="C3042" s="428">
        <v>44389</v>
      </c>
      <c r="D3042" s="429" t="s">
        <v>6027</v>
      </c>
      <c r="E3042" s="429"/>
      <c r="F3042" s="429"/>
      <c r="G3042" s="430"/>
      <c r="H3042" s="577">
        <v>10900559</v>
      </c>
      <c r="I3042" s="597"/>
      <c r="J3042" s="444">
        <f t="shared" si="49"/>
        <v>22795000</v>
      </c>
      <c r="K3042" s="485" t="s">
        <v>6029</v>
      </c>
      <c r="L3042" s="530"/>
      <c r="M3042" s="488"/>
      <c r="N3042" s="530"/>
      <c r="O3042" s="530"/>
      <c r="P3042" s="530"/>
      <c r="Q3042" s="530"/>
      <c r="R3042" s="530"/>
      <c r="S3042" s="530"/>
      <c r="T3042" s="530"/>
      <c r="U3042" s="530"/>
      <c r="V3042" s="530"/>
      <c r="W3042" s="530"/>
      <c r="X3042" s="530"/>
      <c r="Y3042" s="530"/>
      <c r="Z3042" s="530"/>
      <c r="AA3042" s="530"/>
      <c r="AB3042" s="530"/>
      <c r="AC3042" s="530"/>
      <c r="AD3042" s="530"/>
      <c r="AE3042" s="530"/>
      <c r="AF3042" s="530"/>
      <c r="AG3042" s="530"/>
      <c r="AH3042" s="530"/>
      <c r="AI3042" s="530"/>
      <c r="AJ3042" s="488"/>
      <c r="AK3042" s="488"/>
      <c r="AL3042" s="488"/>
      <c r="AM3042" s="488"/>
      <c r="AN3042" s="488"/>
      <c r="AO3042" s="488"/>
      <c r="AP3042" s="488"/>
      <c r="AQ3042" s="488"/>
      <c r="AR3042" s="488"/>
      <c r="AS3042" s="488"/>
      <c r="AT3042" s="488"/>
      <c r="AU3042" s="488"/>
      <c r="AV3042" s="488"/>
      <c r="AW3042" s="488"/>
      <c r="AX3042" s="488"/>
      <c r="AY3042" s="488"/>
      <c r="AZ3042" s="488"/>
      <c r="BA3042" s="488"/>
      <c r="BB3042" s="488"/>
      <c r="BC3042" s="488"/>
      <c r="BD3042" s="488"/>
      <c r="BE3042" s="488"/>
      <c r="BF3042" s="488"/>
      <c r="BG3042" s="488"/>
      <c r="BH3042" s="488"/>
      <c r="BI3042" s="488"/>
      <c r="BJ3042" s="488"/>
      <c r="BK3042" s="488"/>
      <c r="BL3042" s="488"/>
      <c r="BM3042" s="488"/>
      <c r="BN3042" s="488"/>
      <c r="BO3042" s="488"/>
      <c r="BP3042" s="488"/>
      <c r="BQ3042" s="488"/>
      <c r="BR3042" s="488"/>
      <c r="BS3042" s="488"/>
      <c r="BT3042" s="488"/>
      <c r="BU3042" s="488"/>
      <c r="BV3042" s="488"/>
      <c r="BW3042" s="488"/>
      <c r="BX3042" s="488"/>
      <c r="BY3042" s="488"/>
      <c r="BZ3042" s="488"/>
      <c r="CA3042" s="488"/>
      <c r="CB3042" s="488"/>
      <c r="CC3042" s="488"/>
      <c r="CD3042" s="488"/>
      <c r="CE3042" s="488"/>
      <c r="CF3042" s="488"/>
      <c r="CG3042" s="488"/>
      <c r="CH3042" s="488"/>
      <c r="CI3042" s="488"/>
      <c r="CJ3042" s="488"/>
      <c r="CK3042" s="488"/>
      <c r="CL3042" s="488"/>
      <c r="CM3042" s="488"/>
      <c r="CN3042" s="488"/>
      <c r="CO3042" s="488"/>
      <c r="CP3042" s="488"/>
      <c r="CQ3042" s="488"/>
      <c r="CR3042" s="488"/>
      <c r="CS3042" s="488"/>
      <c r="CT3042" s="488"/>
      <c r="CU3042" s="488"/>
      <c r="CV3042" s="488"/>
      <c r="CW3042" s="488"/>
      <c r="CX3042" s="488"/>
      <c r="CY3042" s="488"/>
      <c r="CZ3042" s="488"/>
      <c r="DA3042" s="488"/>
      <c r="DB3042" s="488"/>
      <c r="DC3042" s="488"/>
      <c r="DD3042" s="488"/>
      <c r="DE3042" s="488"/>
      <c r="DF3042" s="488"/>
      <c r="DG3042" s="488"/>
      <c r="DH3042" s="488"/>
      <c r="DI3042" s="488"/>
      <c r="DJ3042" s="488"/>
      <c r="DK3042" s="488"/>
      <c r="DL3042" s="488"/>
      <c r="DM3042" s="488"/>
      <c r="DN3042" s="488"/>
      <c r="DO3042" s="488"/>
      <c r="DP3042" s="488"/>
      <c r="DQ3042" s="488"/>
      <c r="DR3042" s="488"/>
      <c r="DS3042" s="488"/>
      <c r="DT3042" s="488"/>
      <c r="DU3042" s="488"/>
      <c r="DV3042" s="488"/>
      <c r="DW3042" s="488"/>
      <c r="DX3042" s="488"/>
      <c r="DY3042" s="488"/>
      <c r="DZ3042" s="488"/>
      <c r="EA3042" s="488"/>
      <c r="EB3042" s="488"/>
      <c r="EC3042" s="488"/>
      <c r="ED3042" s="488"/>
      <c r="EE3042" s="488"/>
      <c r="EF3042" s="488"/>
      <c r="EG3042" s="488"/>
      <c r="EH3042" s="488"/>
      <c r="EI3042" s="488"/>
      <c r="EJ3042" s="488"/>
      <c r="EK3042" s="488"/>
      <c r="EL3042" s="488"/>
      <c r="EM3042" s="488"/>
      <c r="EN3042" s="488"/>
      <c r="EO3042" s="488"/>
      <c r="EP3042" s="488"/>
      <c r="EQ3042" s="488"/>
      <c r="ER3042" s="488"/>
      <c r="ES3042" s="488"/>
      <c r="ET3042" s="488"/>
      <c r="EU3042" s="488"/>
      <c r="EV3042" s="488"/>
      <c r="EW3042" s="488"/>
      <c r="EX3042" s="488"/>
      <c r="EY3042" s="488"/>
      <c r="EZ3042" s="488"/>
      <c r="FA3042" s="488"/>
      <c r="FB3042" s="488"/>
      <c r="FC3042" s="488"/>
      <c r="FD3042" s="488"/>
      <c r="FE3042" s="488"/>
      <c r="FF3042" s="488"/>
      <c r="FG3042" s="488"/>
      <c r="FH3042" s="488"/>
      <c r="FI3042" s="488"/>
      <c r="FJ3042" s="488"/>
      <c r="FK3042" s="488"/>
      <c r="FL3042" s="488"/>
      <c r="FM3042" s="488"/>
      <c r="FN3042" s="488"/>
      <c r="FO3042" s="488"/>
      <c r="FP3042" s="488"/>
      <c r="FQ3042" s="488"/>
      <c r="FR3042" s="488"/>
      <c r="FS3042" s="488"/>
      <c r="FT3042" s="488"/>
      <c r="FU3042" s="488"/>
      <c r="FV3042" s="488"/>
      <c r="FW3042" s="488"/>
      <c r="FX3042" s="488"/>
      <c r="FY3042" s="488"/>
      <c r="FZ3042" s="488"/>
      <c r="GA3042" s="488"/>
      <c r="GB3042" s="488"/>
      <c r="GC3042" s="488"/>
      <c r="GD3042" s="488"/>
      <c r="GE3042" s="488"/>
      <c r="GF3042" s="488"/>
      <c r="GG3042" s="488"/>
      <c r="GH3042" s="488"/>
      <c r="GI3042" s="488"/>
      <c r="GJ3042" s="488"/>
      <c r="GK3042" s="488"/>
      <c r="GL3042" s="488"/>
      <c r="GM3042" s="488"/>
      <c r="GN3042" s="488"/>
      <c r="GO3042" s="488"/>
      <c r="GP3042" s="488"/>
      <c r="GQ3042" s="488"/>
      <c r="GR3042" s="488"/>
      <c r="GS3042" s="488"/>
      <c r="GT3042" s="488"/>
      <c r="GU3042" s="488"/>
      <c r="GV3042" s="488"/>
      <c r="GW3042" s="488"/>
      <c r="GX3042" s="488"/>
      <c r="GY3042" s="488"/>
      <c r="GZ3042" s="488"/>
      <c r="HA3042" s="488"/>
      <c r="HB3042" s="488"/>
      <c r="HC3042" s="488"/>
      <c r="HD3042" s="488"/>
      <c r="HE3042" s="488"/>
      <c r="HF3042" s="488"/>
      <c r="HG3042" s="488"/>
      <c r="HH3042" s="488"/>
      <c r="HI3042" s="488"/>
      <c r="HJ3042" s="488"/>
      <c r="HK3042" s="488"/>
      <c r="HL3042" s="488"/>
      <c r="HM3042" s="488"/>
      <c r="HN3042" s="488"/>
      <c r="HO3042" s="488"/>
      <c r="HP3042" s="488"/>
      <c r="HQ3042" s="488"/>
      <c r="HR3042" s="488"/>
      <c r="HS3042" s="488"/>
      <c r="HT3042" s="488"/>
      <c r="HU3042" s="488"/>
      <c r="HV3042" s="488"/>
      <c r="HW3042" s="488"/>
      <c r="HX3042" s="488"/>
      <c r="HY3042" s="488"/>
      <c r="HZ3042" s="488"/>
      <c r="IA3042" s="488"/>
      <c r="IB3042" s="488"/>
      <c r="IC3042" s="488"/>
      <c r="ID3042" s="488"/>
      <c r="IE3042" s="488"/>
      <c r="IF3042" s="488"/>
      <c r="IG3042" s="488"/>
      <c r="IH3042" s="488"/>
    </row>
    <row r="3043" spans="1:242" s="566" customFormat="1" hidden="1" x14ac:dyDescent="0.25">
      <c r="A3043" s="488"/>
      <c r="B3043" s="266">
        <v>1336</v>
      </c>
      <c r="C3043" s="207">
        <v>44389</v>
      </c>
      <c r="D3043" s="206" t="s">
        <v>6038</v>
      </c>
      <c r="E3043" s="206" t="s">
        <v>6039</v>
      </c>
      <c r="F3043" s="429"/>
      <c r="G3043" s="430"/>
      <c r="H3043" s="577"/>
      <c r="I3043" s="475">
        <v>2120000</v>
      </c>
      <c r="J3043" s="444">
        <f t="shared" si="49"/>
        <v>20675000</v>
      </c>
      <c r="K3043" s="441" t="s">
        <v>6059</v>
      </c>
      <c r="L3043" s="530"/>
      <c r="M3043" s="488"/>
      <c r="N3043" s="530"/>
      <c r="O3043" s="530"/>
      <c r="P3043" s="530"/>
      <c r="Q3043" s="530"/>
      <c r="R3043" s="530"/>
      <c r="S3043" s="530"/>
      <c r="T3043" s="530"/>
      <c r="U3043" s="530"/>
      <c r="V3043" s="530"/>
      <c r="W3043" s="530"/>
      <c r="X3043" s="530"/>
      <c r="Y3043" s="530"/>
      <c r="Z3043" s="530"/>
      <c r="AA3043" s="530"/>
      <c r="AB3043" s="530"/>
      <c r="AC3043" s="530"/>
      <c r="AD3043" s="530"/>
      <c r="AE3043" s="530"/>
      <c r="AF3043" s="530"/>
      <c r="AG3043" s="530"/>
      <c r="AH3043" s="530"/>
      <c r="AI3043" s="530"/>
      <c r="AJ3043" s="488"/>
      <c r="AK3043" s="488"/>
      <c r="AL3043" s="488"/>
      <c r="AM3043" s="488"/>
      <c r="AN3043" s="488"/>
      <c r="AO3043" s="488"/>
      <c r="AP3043" s="488"/>
      <c r="AQ3043" s="488"/>
      <c r="AR3043" s="488"/>
      <c r="AS3043" s="488"/>
      <c r="AT3043" s="488"/>
      <c r="AU3043" s="488"/>
      <c r="AV3043" s="488"/>
      <c r="AW3043" s="488"/>
      <c r="AX3043" s="488"/>
      <c r="AY3043" s="488"/>
      <c r="AZ3043" s="488"/>
      <c r="BA3043" s="488"/>
      <c r="BB3043" s="488"/>
      <c r="BC3043" s="488"/>
      <c r="BD3043" s="488"/>
      <c r="BE3043" s="488"/>
      <c r="BF3043" s="488"/>
      <c r="BG3043" s="488"/>
      <c r="BH3043" s="488"/>
      <c r="BI3043" s="488"/>
      <c r="BJ3043" s="488"/>
      <c r="BK3043" s="488"/>
      <c r="BL3043" s="488"/>
      <c r="BM3043" s="488"/>
      <c r="BN3043" s="488"/>
      <c r="BO3043" s="488"/>
      <c r="BP3043" s="488"/>
      <c r="BQ3043" s="488"/>
      <c r="BR3043" s="488"/>
      <c r="BS3043" s="488"/>
      <c r="BT3043" s="488"/>
      <c r="BU3043" s="488"/>
      <c r="BV3043" s="488"/>
      <c r="BW3043" s="488"/>
      <c r="BX3043" s="488"/>
      <c r="BY3043" s="488"/>
      <c r="BZ3043" s="488"/>
      <c r="CA3043" s="488"/>
      <c r="CB3043" s="488"/>
      <c r="CC3043" s="488"/>
      <c r="CD3043" s="488"/>
      <c r="CE3043" s="488"/>
      <c r="CF3043" s="488"/>
      <c r="CG3043" s="488"/>
      <c r="CH3043" s="488"/>
      <c r="CI3043" s="488"/>
      <c r="CJ3043" s="488"/>
      <c r="CK3043" s="488"/>
      <c r="CL3043" s="488"/>
      <c r="CM3043" s="488"/>
      <c r="CN3043" s="488"/>
      <c r="CO3043" s="488"/>
      <c r="CP3043" s="488"/>
      <c r="CQ3043" s="488"/>
      <c r="CR3043" s="488"/>
      <c r="CS3043" s="488"/>
      <c r="CT3043" s="488"/>
      <c r="CU3043" s="488"/>
      <c r="CV3043" s="488"/>
      <c r="CW3043" s="488"/>
      <c r="CX3043" s="488"/>
      <c r="CY3043" s="488"/>
      <c r="CZ3043" s="488"/>
      <c r="DA3043" s="488"/>
      <c r="DB3043" s="488"/>
      <c r="DC3043" s="488"/>
      <c r="DD3043" s="488"/>
      <c r="DE3043" s="488"/>
      <c r="DF3043" s="488"/>
      <c r="DG3043" s="488"/>
      <c r="DH3043" s="488"/>
      <c r="DI3043" s="488"/>
      <c r="DJ3043" s="488"/>
      <c r="DK3043" s="488"/>
      <c r="DL3043" s="488"/>
      <c r="DM3043" s="488"/>
      <c r="DN3043" s="488"/>
      <c r="DO3043" s="488"/>
      <c r="DP3043" s="488"/>
      <c r="DQ3043" s="488"/>
      <c r="DR3043" s="488"/>
      <c r="DS3043" s="488"/>
      <c r="DT3043" s="488"/>
      <c r="DU3043" s="488"/>
      <c r="DV3043" s="488"/>
      <c r="DW3043" s="488"/>
      <c r="DX3043" s="488"/>
      <c r="DY3043" s="488"/>
      <c r="DZ3043" s="488"/>
      <c r="EA3043" s="488"/>
      <c r="EB3043" s="488"/>
      <c r="EC3043" s="488"/>
      <c r="ED3043" s="488"/>
      <c r="EE3043" s="488"/>
      <c r="EF3043" s="488"/>
      <c r="EG3043" s="488"/>
      <c r="EH3043" s="488"/>
      <c r="EI3043" s="488"/>
      <c r="EJ3043" s="488"/>
      <c r="EK3043" s="488"/>
      <c r="EL3043" s="488"/>
      <c r="EM3043" s="488"/>
      <c r="EN3043" s="488"/>
      <c r="EO3043" s="488"/>
      <c r="EP3043" s="488"/>
      <c r="EQ3043" s="488"/>
      <c r="ER3043" s="488"/>
      <c r="ES3043" s="488"/>
      <c r="ET3043" s="488"/>
      <c r="EU3043" s="488"/>
      <c r="EV3043" s="488"/>
      <c r="EW3043" s="488"/>
      <c r="EX3043" s="488"/>
      <c r="EY3043" s="488"/>
      <c r="EZ3043" s="488"/>
      <c r="FA3043" s="488"/>
      <c r="FB3043" s="488"/>
      <c r="FC3043" s="488"/>
      <c r="FD3043" s="488"/>
      <c r="FE3043" s="488"/>
      <c r="FF3043" s="488"/>
      <c r="FG3043" s="488"/>
      <c r="FH3043" s="488"/>
      <c r="FI3043" s="488"/>
      <c r="FJ3043" s="488"/>
      <c r="FK3043" s="488"/>
      <c r="FL3043" s="488"/>
      <c r="FM3043" s="488"/>
      <c r="FN3043" s="488"/>
      <c r="FO3043" s="488"/>
      <c r="FP3043" s="488"/>
      <c r="FQ3043" s="488"/>
      <c r="FR3043" s="488"/>
      <c r="FS3043" s="488"/>
      <c r="FT3043" s="488"/>
      <c r="FU3043" s="488"/>
      <c r="FV3043" s="488"/>
      <c r="FW3043" s="488"/>
      <c r="FX3043" s="488"/>
      <c r="FY3043" s="488"/>
      <c r="FZ3043" s="488"/>
      <c r="GA3043" s="488"/>
      <c r="GB3043" s="488"/>
      <c r="GC3043" s="488"/>
      <c r="GD3043" s="488"/>
      <c r="GE3043" s="488"/>
      <c r="GF3043" s="488"/>
      <c r="GG3043" s="488"/>
      <c r="GH3043" s="488"/>
      <c r="GI3043" s="488"/>
      <c r="GJ3043" s="488"/>
      <c r="GK3043" s="488"/>
      <c r="GL3043" s="488"/>
      <c r="GM3043" s="488"/>
      <c r="GN3043" s="488"/>
      <c r="GO3043" s="488"/>
      <c r="GP3043" s="488"/>
      <c r="GQ3043" s="488"/>
      <c r="GR3043" s="488"/>
      <c r="GS3043" s="488"/>
      <c r="GT3043" s="488"/>
      <c r="GU3043" s="488"/>
      <c r="GV3043" s="488"/>
      <c r="GW3043" s="488"/>
      <c r="GX3043" s="488"/>
      <c r="GY3043" s="488"/>
      <c r="GZ3043" s="488"/>
      <c r="HA3043" s="488"/>
      <c r="HB3043" s="488"/>
      <c r="HC3043" s="488"/>
      <c r="HD3043" s="488"/>
      <c r="HE3043" s="488"/>
      <c r="HF3043" s="488"/>
      <c r="HG3043" s="488"/>
      <c r="HH3043" s="488"/>
      <c r="HI3043" s="488"/>
      <c r="HJ3043" s="488"/>
      <c r="HK3043" s="488"/>
      <c r="HL3043" s="488"/>
      <c r="HM3043" s="488"/>
      <c r="HN3043" s="488"/>
      <c r="HO3043" s="488"/>
      <c r="HP3043" s="488"/>
      <c r="HQ3043" s="488"/>
      <c r="HR3043" s="488"/>
      <c r="HS3043" s="488"/>
      <c r="HT3043" s="488"/>
      <c r="HU3043" s="488"/>
      <c r="HV3043" s="488"/>
      <c r="HW3043" s="488"/>
      <c r="HX3043" s="488"/>
      <c r="HY3043" s="488"/>
      <c r="HZ3043" s="488"/>
      <c r="IA3043" s="488"/>
      <c r="IB3043" s="488"/>
      <c r="IC3043" s="488"/>
      <c r="ID3043" s="488"/>
      <c r="IE3043" s="488"/>
      <c r="IF3043" s="488"/>
      <c r="IG3043" s="488"/>
      <c r="IH3043" s="488"/>
    </row>
    <row r="3044" spans="1:242" hidden="1" x14ac:dyDescent="0.25">
      <c r="B3044" s="266">
        <v>1337</v>
      </c>
      <c r="C3044" s="207">
        <v>44389</v>
      </c>
      <c r="D3044" s="206" t="s">
        <v>6012</v>
      </c>
      <c r="E3044" s="206" t="s">
        <v>6040</v>
      </c>
      <c r="F3044" s="206"/>
      <c r="G3044" s="208" t="s">
        <v>1110</v>
      </c>
      <c r="H3044" s="313"/>
      <c r="I3044" s="475">
        <v>192000</v>
      </c>
      <c r="J3044" s="444">
        <f t="shared" si="49"/>
        <v>20483000</v>
      </c>
      <c r="K3044" s="441" t="s">
        <v>6015</v>
      </c>
    </row>
    <row r="3045" spans="1:242" hidden="1" x14ac:dyDescent="0.25">
      <c r="B3045" s="266">
        <v>1338</v>
      </c>
      <c r="C3045" s="207">
        <v>44390</v>
      </c>
      <c r="D3045" s="206" t="s">
        <v>6013</v>
      </c>
      <c r="E3045" s="206"/>
      <c r="F3045" s="206" t="s">
        <v>6041</v>
      </c>
      <c r="G3045" s="208" t="s">
        <v>532</v>
      </c>
      <c r="H3045" s="313"/>
      <c r="I3045" s="475">
        <v>405110</v>
      </c>
      <c r="J3045" s="444">
        <f t="shared" si="49"/>
        <v>20077890</v>
      </c>
      <c r="K3045" s="441" t="s">
        <v>3267</v>
      </c>
    </row>
    <row r="3046" spans="1:242" hidden="1" x14ac:dyDescent="0.25">
      <c r="B3046" s="266">
        <v>1339</v>
      </c>
      <c r="C3046" s="207">
        <v>44390</v>
      </c>
      <c r="D3046" s="206" t="s">
        <v>6014</v>
      </c>
      <c r="E3046" s="206"/>
      <c r="F3046" s="206" t="s">
        <v>6042</v>
      </c>
      <c r="G3046" s="208" t="s">
        <v>4218</v>
      </c>
      <c r="H3046" s="313"/>
      <c r="I3046" s="475">
        <v>7700000</v>
      </c>
      <c r="J3046" s="444">
        <f t="shared" si="49"/>
        <v>12377890</v>
      </c>
      <c r="K3046" s="441" t="s">
        <v>3267</v>
      </c>
    </row>
    <row r="3047" spans="1:242" hidden="1" x14ac:dyDescent="0.25">
      <c r="B3047" s="266">
        <v>1340</v>
      </c>
      <c r="C3047" s="207">
        <v>44390</v>
      </c>
      <c r="D3047" s="206" t="s">
        <v>6043</v>
      </c>
      <c r="E3047" s="206"/>
      <c r="F3047" s="206"/>
      <c r="G3047" s="208" t="s">
        <v>1110</v>
      </c>
      <c r="H3047" s="313">
        <v>192000</v>
      </c>
      <c r="I3047" s="475"/>
      <c r="J3047" s="444">
        <f t="shared" si="49"/>
        <v>12569890</v>
      </c>
      <c r="K3047" s="441" t="s">
        <v>6016</v>
      </c>
    </row>
    <row r="3048" spans="1:242" hidden="1" x14ac:dyDescent="0.25">
      <c r="B3048" s="266">
        <v>1341</v>
      </c>
      <c r="C3048" s="207">
        <v>44390</v>
      </c>
      <c r="D3048" s="206" t="s">
        <v>6017</v>
      </c>
      <c r="E3048" s="206"/>
      <c r="F3048" s="206" t="s">
        <v>6044</v>
      </c>
      <c r="G3048" s="208" t="s">
        <v>1110</v>
      </c>
      <c r="H3048" s="313"/>
      <c r="I3048" s="475">
        <v>192000</v>
      </c>
      <c r="J3048" s="444">
        <f t="shared" si="49"/>
        <v>12377890</v>
      </c>
      <c r="K3048" s="441" t="s">
        <v>3267</v>
      </c>
    </row>
    <row r="3049" spans="1:242" hidden="1" x14ac:dyDescent="0.25">
      <c r="B3049" s="266">
        <v>1342</v>
      </c>
      <c r="C3049" s="207">
        <v>44392</v>
      </c>
      <c r="D3049" s="206" t="s">
        <v>6018</v>
      </c>
      <c r="E3049" s="206"/>
      <c r="F3049" s="206" t="s">
        <v>6045</v>
      </c>
      <c r="G3049" s="208" t="s">
        <v>2951</v>
      </c>
      <c r="H3049" s="313"/>
      <c r="I3049" s="475">
        <v>1278109</v>
      </c>
      <c r="J3049" s="444">
        <f t="shared" si="49"/>
        <v>11099781</v>
      </c>
      <c r="K3049" s="441" t="s">
        <v>3267</v>
      </c>
    </row>
    <row r="3050" spans="1:242" hidden="1" x14ac:dyDescent="0.25">
      <c r="B3050" s="266">
        <v>1343</v>
      </c>
      <c r="C3050" s="207">
        <v>44392</v>
      </c>
      <c r="D3050" s="206" t="s">
        <v>6019</v>
      </c>
      <c r="E3050" s="206"/>
      <c r="F3050" s="206" t="s">
        <v>6046</v>
      </c>
      <c r="G3050" s="208" t="s">
        <v>420</v>
      </c>
      <c r="H3050" s="313"/>
      <c r="I3050" s="475">
        <v>414400</v>
      </c>
      <c r="J3050" s="444">
        <f t="shared" si="49"/>
        <v>10685381</v>
      </c>
      <c r="K3050" s="441" t="s">
        <v>3267</v>
      </c>
    </row>
    <row r="3051" spans="1:242" hidden="1" x14ac:dyDescent="0.25">
      <c r="B3051" s="266">
        <v>1344</v>
      </c>
      <c r="C3051" s="207">
        <v>44392</v>
      </c>
      <c r="D3051" s="206" t="s">
        <v>6020</v>
      </c>
      <c r="E3051" s="206"/>
      <c r="F3051" s="206" t="s">
        <v>6047</v>
      </c>
      <c r="G3051" s="208" t="s">
        <v>5936</v>
      </c>
      <c r="H3051" s="313"/>
      <c r="I3051" s="475">
        <v>629000</v>
      </c>
      <c r="J3051" s="444">
        <f t="shared" si="49"/>
        <v>10056381</v>
      </c>
      <c r="K3051" s="441" t="s">
        <v>3267</v>
      </c>
    </row>
    <row r="3052" spans="1:242" hidden="1" x14ac:dyDescent="0.25">
      <c r="B3052" s="266">
        <v>1345</v>
      </c>
      <c r="C3052" s="207">
        <v>44392</v>
      </c>
      <c r="D3052" s="206" t="s">
        <v>6021</v>
      </c>
      <c r="E3052" s="206"/>
      <c r="F3052" s="206"/>
      <c r="G3052" s="208" t="s">
        <v>1611</v>
      </c>
      <c r="H3052" s="313">
        <v>2205000</v>
      </c>
      <c r="I3052" s="475"/>
      <c r="J3052" s="444">
        <f t="shared" ref="J3052:J3117" si="50">J3051+H3052-I3052</f>
        <v>12261381</v>
      </c>
      <c r="K3052" s="441" t="s">
        <v>6024</v>
      </c>
    </row>
    <row r="3053" spans="1:242" hidden="1" x14ac:dyDescent="0.25">
      <c r="B3053" s="266">
        <v>1346</v>
      </c>
      <c r="C3053" s="207">
        <v>44392</v>
      </c>
      <c r="D3053" s="206" t="s">
        <v>6022</v>
      </c>
      <c r="E3053" s="206"/>
      <c r="F3053" s="206" t="s">
        <v>3947</v>
      </c>
      <c r="G3053" s="208" t="s">
        <v>1611</v>
      </c>
      <c r="H3053" s="313"/>
      <c r="I3053" s="475">
        <v>1960000</v>
      </c>
      <c r="J3053" s="444">
        <f t="shared" si="50"/>
        <v>10301381</v>
      </c>
      <c r="K3053" s="441" t="s">
        <v>3267</v>
      </c>
    </row>
    <row r="3054" spans="1:242" hidden="1" x14ac:dyDescent="0.25">
      <c r="B3054" s="266">
        <v>1347</v>
      </c>
      <c r="C3054" s="207">
        <v>44392</v>
      </c>
      <c r="D3054" s="206" t="s">
        <v>6025</v>
      </c>
      <c r="E3054" s="206"/>
      <c r="F3054" s="206" t="s">
        <v>3948</v>
      </c>
      <c r="G3054" s="208" t="s">
        <v>1964</v>
      </c>
      <c r="H3054" s="313"/>
      <c r="I3054" s="209">
        <v>1250000</v>
      </c>
      <c r="J3054" s="444">
        <f t="shared" si="50"/>
        <v>9051381</v>
      </c>
      <c r="K3054" s="441" t="s">
        <v>3267</v>
      </c>
    </row>
    <row r="3055" spans="1:242" hidden="1" x14ac:dyDescent="0.25">
      <c r="B3055" s="266">
        <v>1348</v>
      </c>
      <c r="C3055" s="207">
        <v>44392</v>
      </c>
      <c r="D3055" s="206" t="s">
        <v>6026</v>
      </c>
      <c r="E3055" s="206"/>
      <c r="F3055" s="206" t="s">
        <v>3949</v>
      </c>
      <c r="G3055" s="208" t="s">
        <v>4804</v>
      </c>
      <c r="H3055" s="313"/>
      <c r="I3055" s="209">
        <v>260000</v>
      </c>
      <c r="J3055" s="444">
        <f t="shared" si="50"/>
        <v>8791381</v>
      </c>
      <c r="K3055" s="441" t="s">
        <v>3267</v>
      </c>
    </row>
    <row r="3056" spans="1:242" hidden="1" x14ac:dyDescent="0.25">
      <c r="B3056" s="266">
        <v>1349</v>
      </c>
      <c r="C3056" s="207">
        <v>44392</v>
      </c>
      <c r="D3056" s="206" t="s">
        <v>6030</v>
      </c>
      <c r="E3056" s="206"/>
      <c r="F3056" s="206" t="s">
        <v>3925</v>
      </c>
      <c r="G3056" s="208" t="s">
        <v>1611</v>
      </c>
      <c r="H3056" s="313"/>
      <c r="I3056" s="209">
        <v>100000</v>
      </c>
      <c r="J3056" s="444">
        <f t="shared" si="50"/>
        <v>8691381</v>
      </c>
      <c r="K3056" s="441" t="s">
        <v>3267</v>
      </c>
    </row>
    <row r="3057" spans="1:242" hidden="1" x14ac:dyDescent="0.25">
      <c r="B3057" s="266">
        <v>1350</v>
      </c>
      <c r="C3057" s="207">
        <v>44393</v>
      </c>
      <c r="D3057" s="206" t="s">
        <v>6031</v>
      </c>
      <c r="E3057" s="206"/>
      <c r="F3057" s="206" t="s">
        <v>3938</v>
      </c>
      <c r="G3057" s="208" t="s">
        <v>5679</v>
      </c>
      <c r="H3057" s="313"/>
      <c r="I3057" s="209">
        <v>38500</v>
      </c>
      <c r="J3057" s="444">
        <f t="shared" si="50"/>
        <v>8652881</v>
      </c>
      <c r="K3057" s="441" t="s">
        <v>3267</v>
      </c>
    </row>
    <row r="3058" spans="1:242" hidden="1" x14ac:dyDescent="0.25">
      <c r="B3058" s="266">
        <v>1351</v>
      </c>
      <c r="C3058" s="207">
        <v>44393</v>
      </c>
      <c r="D3058" s="206" t="s">
        <v>6032</v>
      </c>
      <c r="E3058" s="206"/>
      <c r="F3058" s="206" t="s">
        <v>3939</v>
      </c>
      <c r="G3058" s="208" t="s">
        <v>5679</v>
      </c>
      <c r="H3058" s="313"/>
      <c r="I3058" s="209">
        <v>39400</v>
      </c>
      <c r="J3058" s="444">
        <f t="shared" si="50"/>
        <v>8613481</v>
      </c>
      <c r="K3058" s="441" t="s">
        <v>3267</v>
      </c>
    </row>
    <row r="3059" spans="1:242" hidden="1" x14ac:dyDescent="0.25">
      <c r="B3059" s="266">
        <v>1352</v>
      </c>
      <c r="C3059" s="207">
        <v>44393</v>
      </c>
      <c r="D3059" s="206" t="s">
        <v>6033</v>
      </c>
      <c r="E3059" s="206"/>
      <c r="F3059" s="206" t="s">
        <v>3969</v>
      </c>
      <c r="G3059" s="208" t="s">
        <v>5679</v>
      </c>
      <c r="H3059" s="313"/>
      <c r="I3059" s="209">
        <v>105600</v>
      </c>
      <c r="J3059" s="444">
        <f t="shared" si="50"/>
        <v>8507881</v>
      </c>
      <c r="K3059" s="441" t="s">
        <v>3267</v>
      </c>
    </row>
    <row r="3060" spans="1:242" hidden="1" x14ac:dyDescent="0.25">
      <c r="B3060" s="266">
        <v>1353</v>
      </c>
      <c r="C3060" s="207">
        <v>44393</v>
      </c>
      <c r="D3060" s="206" t="s">
        <v>6034</v>
      </c>
      <c r="E3060" s="206"/>
      <c r="F3060" s="206" t="s">
        <v>3970</v>
      </c>
      <c r="G3060" s="208" t="s">
        <v>5679</v>
      </c>
      <c r="H3060" s="313"/>
      <c r="I3060" s="209">
        <v>21600</v>
      </c>
      <c r="J3060" s="444">
        <f t="shared" si="50"/>
        <v>8486281</v>
      </c>
      <c r="K3060" s="441" t="s">
        <v>3267</v>
      </c>
    </row>
    <row r="3061" spans="1:242" hidden="1" x14ac:dyDescent="0.25">
      <c r="B3061" s="266">
        <v>1354</v>
      </c>
      <c r="C3061" s="207">
        <v>44393</v>
      </c>
      <c r="D3061" s="206" t="s">
        <v>6035</v>
      </c>
      <c r="E3061" s="206"/>
      <c r="F3061" s="206" t="s">
        <v>3971</v>
      </c>
      <c r="G3061" s="208" t="s">
        <v>5679</v>
      </c>
      <c r="H3061" s="313"/>
      <c r="I3061" s="209">
        <v>72700</v>
      </c>
      <c r="J3061" s="444">
        <f t="shared" si="50"/>
        <v>8413581</v>
      </c>
      <c r="K3061" s="441" t="s">
        <v>3267</v>
      </c>
    </row>
    <row r="3062" spans="1:242" hidden="1" x14ac:dyDescent="0.25">
      <c r="B3062" s="266">
        <v>1355</v>
      </c>
      <c r="C3062" s="207">
        <v>44393</v>
      </c>
      <c r="D3062" s="206" t="s">
        <v>6036</v>
      </c>
      <c r="E3062" s="206"/>
      <c r="F3062" s="206" t="s">
        <v>3972</v>
      </c>
      <c r="G3062" s="208" t="s">
        <v>5679</v>
      </c>
      <c r="H3062" s="313"/>
      <c r="I3062" s="209">
        <v>15600</v>
      </c>
      <c r="J3062" s="444">
        <f t="shared" si="50"/>
        <v>8397981</v>
      </c>
      <c r="K3062" s="441" t="s">
        <v>3267</v>
      </c>
    </row>
    <row r="3063" spans="1:242" hidden="1" x14ac:dyDescent="0.25">
      <c r="B3063" s="266">
        <v>1356</v>
      </c>
      <c r="C3063" s="207">
        <v>44394</v>
      </c>
      <c r="D3063" s="206" t="s">
        <v>6037</v>
      </c>
      <c r="E3063" s="206"/>
      <c r="F3063" s="206" t="s">
        <v>3973</v>
      </c>
      <c r="G3063" s="208" t="s">
        <v>4218</v>
      </c>
      <c r="H3063" s="313"/>
      <c r="I3063" s="209">
        <v>601500</v>
      </c>
      <c r="J3063" s="444">
        <f t="shared" si="50"/>
        <v>7796481</v>
      </c>
      <c r="K3063" s="441" t="s">
        <v>3267</v>
      </c>
    </row>
    <row r="3064" spans="1:242" s="566" customFormat="1" hidden="1" x14ac:dyDescent="0.25">
      <c r="A3064" s="488"/>
      <c r="B3064" s="266">
        <v>1357</v>
      </c>
      <c r="C3064" s="428">
        <v>44396</v>
      </c>
      <c r="D3064" s="429" t="s">
        <v>6048</v>
      </c>
      <c r="E3064" s="429"/>
      <c r="F3064" s="429"/>
      <c r="G3064" s="430"/>
      <c r="H3064" s="577">
        <v>15083519</v>
      </c>
      <c r="I3064" s="581"/>
      <c r="J3064" s="444">
        <f t="shared" si="50"/>
        <v>22880000</v>
      </c>
      <c r="K3064" s="485" t="s">
        <v>3695</v>
      </c>
      <c r="L3064" s="530"/>
      <c r="M3064" s="488"/>
      <c r="N3064" s="530"/>
      <c r="O3064" s="530"/>
      <c r="P3064" s="530"/>
      <c r="Q3064" s="530"/>
      <c r="R3064" s="530"/>
      <c r="S3064" s="530"/>
      <c r="T3064" s="530"/>
      <c r="U3064" s="530"/>
      <c r="V3064" s="530"/>
      <c r="W3064" s="530"/>
      <c r="X3064" s="530"/>
      <c r="Y3064" s="530"/>
      <c r="Z3064" s="530"/>
      <c r="AA3064" s="530"/>
      <c r="AB3064" s="530"/>
      <c r="AC3064" s="530"/>
      <c r="AD3064" s="530"/>
      <c r="AE3064" s="530"/>
      <c r="AF3064" s="530"/>
      <c r="AG3064" s="530"/>
      <c r="AH3064" s="530"/>
      <c r="AI3064" s="530"/>
      <c r="AJ3064" s="488"/>
      <c r="AK3064" s="488"/>
      <c r="AL3064" s="488"/>
      <c r="AM3064" s="488"/>
      <c r="AN3064" s="488"/>
      <c r="AO3064" s="488"/>
      <c r="AP3064" s="488"/>
      <c r="AQ3064" s="488"/>
      <c r="AR3064" s="488"/>
      <c r="AS3064" s="488"/>
      <c r="AT3064" s="488"/>
      <c r="AU3064" s="488"/>
      <c r="AV3064" s="488"/>
      <c r="AW3064" s="488"/>
      <c r="AX3064" s="488"/>
      <c r="AY3064" s="488"/>
      <c r="AZ3064" s="488"/>
      <c r="BA3064" s="488"/>
      <c r="BB3064" s="488"/>
      <c r="BC3064" s="488"/>
      <c r="BD3064" s="488"/>
      <c r="BE3064" s="488"/>
      <c r="BF3064" s="488"/>
      <c r="BG3064" s="488"/>
      <c r="BH3064" s="488"/>
      <c r="BI3064" s="488"/>
      <c r="BJ3064" s="488"/>
      <c r="BK3064" s="488"/>
      <c r="BL3064" s="488"/>
      <c r="BM3064" s="488"/>
      <c r="BN3064" s="488"/>
      <c r="BO3064" s="488"/>
      <c r="BP3064" s="488"/>
      <c r="BQ3064" s="488"/>
      <c r="BR3064" s="488"/>
      <c r="BS3064" s="488"/>
      <c r="BT3064" s="488"/>
      <c r="BU3064" s="488"/>
      <c r="BV3064" s="488"/>
      <c r="BW3064" s="488"/>
      <c r="BX3064" s="488"/>
      <c r="BY3064" s="488"/>
      <c r="BZ3064" s="488"/>
      <c r="CA3064" s="488"/>
      <c r="CB3064" s="488"/>
      <c r="CC3064" s="488"/>
      <c r="CD3064" s="488"/>
      <c r="CE3064" s="488"/>
      <c r="CF3064" s="488"/>
      <c r="CG3064" s="488"/>
      <c r="CH3064" s="488"/>
      <c r="CI3064" s="488"/>
      <c r="CJ3064" s="488"/>
      <c r="CK3064" s="488"/>
      <c r="CL3064" s="488"/>
      <c r="CM3064" s="488"/>
      <c r="CN3064" s="488"/>
      <c r="CO3064" s="488"/>
      <c r="CP3064" s="488"/>
      <c r="CQ3064" s="488"/>
      <c r="CR3064" s="488"/>
      <c r="CS3064" s="488"/>
      <c r="CT3064" s="488"/>
      <c r="CU3064" s="488"/>
      <c r="CV3064" s="488"/>
      <c r="CW3064" s="488"/>
      <c r="CX3064" s="488"/>
      <c r="CY3064" s="488"/>
      <c r="CZ3064" s="488"/>
      <c r="DA3064" s="488"/>
      <c r="DB3064" s="488"/>
      <c r="DC3064" s="488"/>
      <c r="DD3064" s="488"/>
      <c r="DE3064" s="488"/>
      <c r="DF3064" s="488"/>
      <c r="DG3064" s="488"/>
      <c r="DH3064" s="488"/>
      <c r="DI3064" s="488"/>
      <c r="DJ3064" s="488"/>
      <c r="DK3064" s="488"/>
      <c r="DL3064" s="488"/>
      <c r="DM3064" s="488"/>
      <c r="DN3064" s="488"/>
      <c r="DO3064" s="488"/>
      <c r="DP3064" s="488"/>
      <c r="DQ3064" s="488"/>
      <c r="DR3064" s="488"/>
      <c r="DS3064" s="488"/>
      <c r="DT3064" s="488"/>
      <c r="DU3064" s="488"/>
      <c r="DV3064" s="488"/>
      <c r="DW3064" s="488"/>
      <c r="DX3064" s="488"/>
      <c r="DY3064" s="488"/>
      <c r="DZ3064" s="488"/>
      <c r="EA3064" s="488"/>
      <c r="EB3064" s="488"/>
      <c r="EC3064" s="488"/>
      <c r="ED3064" s="488"/>
      <c r="EE3064" s="488"/>
      <c r="EF3064" s="488"/>
      <c r="EG3064" s="488"/>
      <c r="EH3064" s="488"/>
      <c r="EI3064" s="488"/>
      <c r="EJ3064" s="488"/>
      <c r="EK3064" s="488"/>
      <c r="EL3064" s="488"/>
      <c r="EM3064" s="488"/>
      <c r="EN3064" s="488"/>
      <c r="EO3064" s="488"/>
      <c r="EP3064" s="488"/>
      <c r="EQ3064" s="488"/>
      <c r="ER3064" s="488"/>
      <c r="ES3064" s="488"/>
      <c r="ET3064" s="488"/>
      <c r="EU3064" s="488"/>
      <c r="EV3064" s="488"/>
      <c r="EW3064" s="488"/>
      <c r="EX3064" s="488"/>
      <c r="EY3064" s="488"/>
      <c r="EZ3064" s="488"/>
      <c r="FA3064" s="488"/>
      <c r="FB3064" s="488"/>
      <c r="FC3064" s="488"/>
      <c r="FD3064" s="488"/>
      <c r="FE3064" s="488"/>
      <c r="FF3064" s="488"/>
      <c r="FG3064" s="488"/>
      <c r="FH3064" s="488"/>
      <c r="FI3064" s="488"/>
      <c r="FJ3064" s="488"/>
      <c r="FK3064" s="488"/>
      <c r="FL3064" s="488"/>
      <c r="FM3064" s="488"/>
      <c r="FN3064" s="488"/>
      <c r="FO3064" s="488"/>
      <c r="FP3064" s="488"/>
      <c r="FQ3064" s="488"/>
      <c r="FR3064" s="488"/>
      <c r="FS3064" s="488"/>
      <c r="FT3064" s="488"/>
      <c r="FU3064" s="488"/>
      <c r="FV3064" s="488"/>
      <c r="FW3064" s="488"/>
      <c r="FX3064" s="488"/>
      <c r="FY3064" s="488"/>
      <c r="FZ3064" s="488"/>
      <c r="GA3064" s="488"/>
      <c r="GB3064" s="488"/>
      <c r="GC3064" s="488"/>
      <c r="GD3064" s="488"/>
      <c r="GE3064" s="488"/>
      <c r="GF3064" s="488"/>
      <c r="GG3064" s="488"/>
      <c r="GH3064" s="488"/>
      <c r="GI3064" s="488"/>
      <c r="GJ3064" s="488"/>
      <c r="GK3064" s="488"/>
      <c r="GL3064" s="488"/>
      <c r="GM3064" s="488"/>
      <c r="GN3064" s="488"/>
      <c r="GO3064" s="488"/>
      <c r="GP3064" s="488"/>
      <c r="GQ3064" s="488"/>
      <c r="GR3064" s="488"/>
      <c r="GS3064" s="488"/>
      <c r="GT3064" s="488"/>
      <c r="GU3064" s="488"/>
      <c r="GV3064" s="488"/>
      <c r="GW3064" s="488"/>
      <c r="GX3064" s="488"/>
      <c r="GY3064" s="488"/>
      <c r="GZ3064" s="488"/>
      <c r="HA3064" s="488"/>
      <c r="HB3064" s="488"/>
      <c r="HC3064" s="488"/>
      <c r="HD3064" s="488"/>
      <c r="HE3064" s="488"/>
      <c r="HF3064" s="488"/>
      <c r="HG3064" s="488"/>
      <c r="HH3064" s="488"/>
      <c r="HI3064" s="488"/>
      <c r="HJ3064" s="488"/>
      <c r="HK3064" s="488"/>
      <c r="HL3064" s="488"/>
      <c r="HM3064" s="488"/>
      <c r="HN3064" s="488"/>
      <c r="HO3064" s="488"/>
      <c r="HP3064" s="488"/>
      <c r="HQ3064" s="488"/>
      <c r="HR3064" s="488"/>
      <c r="HS3064" s="488"/>
      <c r="HT3064" s="488"/>
      <c r="HU3064" s="488"/>
      <c r="HV3064" s="488"/>
      <c r="HW3064" s="488"/>
      <c r="HX3064" s="488"/>
      <c r="HY3064" s="488"/>
      <c r="HZ3064" s="488"/>
      <c r="IA3064" s="488"/>
      <c r="IB3064" s="488"/>
      <c r="IC3064" s="488"/>
      <c r="ID3064" s="488"/>
      <c r="IE3064" s="488"/>
      <c r="IF3064" s="488"/>
      <c r="IG3064" s="488"/>
      <c r="IH3064" s="488"/>
    </row>
    <row r="3065" spans="1:242" hidden="1" x14ac:dyDescent="0.25">
      <c r="B3065" s="266">
        <v>1358</v>
      </c>
      <c r="C3065" s="207">
        <v>44396</v>
      </c>
      <c r="D3065" s="206" t="s">
        <v>6049</v>
      </c>
      <c r="E3065" s="206"/>
      <c r="F3065" s="206" t="s">
        <v>3974</v>
      </c>
      <c r="G3065" s="208" t="s">
        <v>5936</v>
      </c>
      <c r="H3065" s="313"/>
      <c r="I3065" s="209">
        <v>323000</v>
      </c>
      <c r="J3065" s="444">
        <f t="shared" si="50"/>
        <v>22557000</v>
      </c>
      <c r="K3065" s="441" t="s">
        <v>3267</v>
      </c>
    </row>
    <row r="3066" spans="1:242" hidden="1" x14ac:dyDescent="0.25">
      <c r="B3066" s="266">
        <v>1359</v>
      </c>
      <c r="C3066" s="207">
        <v>44396</v>
      </c>
      <c r="D3066" s="206" t="s">
        <v>6063</v>
      </c>
      <c r="E3066" s="206" t="s">
        <v>6065</v>
      </c>
      <c r="F3066" s="206"/>
      <c r="G3066" s="208" t="s">
        <v>532</v>
      </c>
      <c r="H3066" s="313"/>
      <c r="I3066" s="475">
        <v>1500000</v>
      </c>
      <c r="J3066" s="444">
        <f t="shared" si="50"/>
        <v>21057000</v>
      </c>
      <c r="K3066" s="441" t="s">
        <v>6082</v>
      </c>
    </row>
    <row r="3067" spans="1:242" hidden="1" x14ac:dyDescent="0.25">
      <c r="B3067" s="266">
        <v>1360</v>
      </c>
      <c r="C3067" s="207">
        <v>44398</v>
      </c>
      <c r="D3067" s="206" t="s">
        <v>6064</v>
      </c>
      <c r="E3067" s="206" t="s">
        <v>6066</v>
      </c>
      <c r="F3067" s="206"/>
      <c r="G3067" s="208" t="s">
        <v>532</v>
      </c>
      <c r="H3067" s="313"/>
      <c r="I3067" s="475">
        <v>1000000</v>
      </c>
      <c r="J3067" s="444">
        <f t="shared" si="50"/>
        <v>20057000</v>
      </c>
      <c r="K3067" s="441" t="s">
        <v>6083</v>
      </c>
    </row>
    <row r="3068" spans="1:242" hidden="1" x14ac:dyDescent="0.25">
      <c r="B3068" s="266">
        <v>1361</v>
      </c>
      <c r="C3068" s="207">
        <v>44398</v>
      </c>
      <c r="D3068" s="206" t="s">
        <v>6051</v>
      </c>
      <c r="E3068" s="206"/>
      <c r="F3068" s="206" t="s">
        <v>3975</v>
      </c>
      <c r="G3068" s="208" t="s">
        <v>1885</v>
      </c>
      <c r="H3068" s="313"/>
      <c r="I3068" s="209">
        <v>66700</v>
      </c>
      <c r="J3068" s="444">
        <f t="shared" si="50"/>
        <v>19990300</v>
      </c>
      <c r="K3068" s="441" t="s">
        <v>3267</v>
      </c>
    </row>
    <row r="3069" spans="1:242" hidden="1" x14ac:dyDescent="0.25">
      <c r="B3069" s="266">
        <v>1362</v>
      </c>
      <c r="C3069" s="207">
        <v>44398</v>
      </c>
      <c r="D3069" s="206" t="s">
        <v>6052</v>
      </c>
      <c r="E3069" s="206"/>
      <c r="F3069" s="206" t="s">
        <v>3976</v>
      </c>
      <c r="G3069" s="208" t="s">
        <v>1885</v>
      </c>
      <c r="H3069" s="313"/>
      <c r="I3069" s="209">
        <v>75800</v>
      </c>
      <c r="J3069" s="444">
        <f t="shared" si="50"/>
        <v>19914500</v>
      </c>
      <c r="K3069" s="441" t="s">
        <v>3267</v>
      </c>
    </row>
    <row r="3070" spans="1:242" hidden="1" x14ac:dyDescent="0.25">
      <c r="B3070" s="266">
        <v>1363</v>
      </c>
      <c r="C3070" s="207">
        <v>44399</v>
      </c>
      <c r="D3070" s="206" t="s">
        <v>6053</v>
      </c>
      <c r="E3070" s="206"/>
      <c r="F3070" s="206" t="s">
        <v>3977</v>
      </c>
      <c r="G3070" s="208" t="s">
        <v>1885</v>
      </c>
      <c r="H3070" s="313"/>
      <c r="I3070" s="209">
        <v>49360</v>
      </c>
      <c r="J3070" s="444">
        <f t="shared" si="50"/>
        <v>19865140</v>
      </c>
      <c r="K3070" s="441" t="s">
        <v>3267</v>
      </c>
    </row>
    <row r="3071" spans="1:242" hidden="1" x14ac:dyDescent="0.25">
      <c r="B3071" s="266">
        <v>1364</v>
      </c>
      <c r="C3071" s="207">
        <v>44399</v>
      </c>
      <c r="D3071" s="206" t="s">
        <v>6050</v>
      </c>
      <c r="E3071" s="206"/>
      <c r="F3071" s="206" t="s">
        <v>3979</v>
      </c>
      <c r="G3071" s="208" t="s">
        <v>764</v>
      </c>
      <c r="H3071" s="313"/>
      <c r="I3071" s="209">
        <v>1494238</v>
      </c>
      <c r="J3071" s="444">
        <f t="shared" si="50"/>
        <v>18370902</v>
      </c>
      <c r="K3071" s="212" t="s">
        <v>3267</v>
      </c>
    </row>
    <row r="3072" spans="1:242" hidden="1" x14ac:dyDescent="0.25">
      <c r="B3072" s="266">
        <v>1365</v>
      </c>
      <c r="C3072" s="207">
        <v>44400</v>
      </c>
      <c r="D3072" s="206" t="s">
        <v>6054</v>
      </c>
      <c r="E3072" s="206"/>
      <c r="F3072" s="206" t="s">
        <v>3980</v>
      </c>
      <c r="G3072" s="208" t="s">
        <v>1885</v>
      </c>
      <c r="H3072" s="313"/>
      <c r="I3072" s="209">
        <v>16000</v>
      </c>
      <c r="J3072" s="444">
        <f t="shared" si="50"/>
        <v>18354902</v>
      </c>
      <c r="K3072" s="212" t="s">
        <v>3267</v>
      </c>
    </row>
    <row r="3073" spans="1:242" hidden="1" x14ac:dyDescent="0.25">
      <c r="B3073" s="266">
        <v>1366</v>
      </c>
      <c r="C3073" s="207">
        <v>44400</v>
      </c>
      <c r="D3073" s="206" t="s">
        <v>6055</v>
      </c>
      <c r="E3073" s="206"/>
      <c r="F3073" s="206" t="s">
        <v>3981</v>
      </c>
      <c r="G3073" s="208" t="s">
        <v>1885</v>
      </c>
      <c r="H3073" s="313"/>
      <c r="I3073" s="209">
        <v>56300</v>
      </c>
      <c r="J3073" s="444">
        <f t="shared" si="50"/>
        <v>18298602</v>
      </c>
      <c r="K3073" s="212" t="s">
        <v>3267</v>
      </c>
    </row>
    <row r="3074" spans="1:242" hidden="1" x14ac:dyDescent="0.25">
      <c r="B3074" s="266">
        <v>1367</v>
      </c>
      <c r="C3074" s="207">
        <v>44400</v>
      </c>
      <c r="D3074" s="206" t="s">
        <v>5916</v>
      </c>
      <c r="E3074" s="206"/>
      <c r="F3074" s="206" t="s">
        <v>3982</v>
      </c>
      <c r="G3074" s="208" t="s">
        <v>5401</v>
      </c>
      <c r="H3074" s="313"/>
      <c r="I3074" s="209">
        <v>189437</v>
      </c>
      <c r="J3074" s="444">
        <f t="shared" si="50"/>
        <v>18109165</v>
      </c>
      <c r="K3074" s="212" t="s">
        <v>3267</v>
      </c>
    </row>
    <row r="3075" spans="1:242" hidden="1" x14ac:dyDescent="0.25">
      <c r="B3075" s="266">
        <v>1368</v>
      </c>
      <c r="C3075" s="207">
        <v>44400</v>
      </c>
      <c r="D3075" s="206" t="s">
        <v>6056</v>
      </c>
      <c r="E3075" s="206"/>
      <c r="F3075" s="206" t="s">
        <v>3983</v>
      </c>
      <c r="G3075" s="208" t="s">
        <v>4805</v>
      </c>
      <c r="H3075" s="313"/>
      <c r="I3075" s="209">
        <v>4090800</v>
      </c>
      <c r="J3075" s="444">
        <f t="shared" si="50"/>
        <v>14018365</v>
      </c>
      <c r="K3075" s="212" t="s">
        <v>3267</v>
      </c>
    </row>
    <row r="3076" spans="1:242" hidden="1" x14ac:dyDescent="0.25">
      <c r="B3076" s="266">
        <v>1369</v>
      </c>
      <c r="C3076" s="207">
        <v>44401</v>
      </c>
      <c r="D3076" s="206" t="s">
        <v>6057</v>
      </c>
      <c r="E3076" s="206"/>
      <c r="F3076" s="206" t="s">
        <v>3984</v>
      </c>
      <c r="G3076" s="208" t="s">
        <v>1885</v>
      </c>
      <c r="H3076" s="313"/>
      <c r="I3076" s="209">
        <v>91000</v>
      </c>
      <c r="J3076" s="444">
        <f t="shared" si="50"/>
        <v>13927365</v>
      </c>
      <c r="K3076" s="212" t="s">
        <v>3267</v>
      </c>
    </row>
    <row r="3077" spans="1:242" hidden="1" x14ac:dyDescent="0.25">
      <c r="B3077" s="266">
        <v>1370</v>
      </c>
      <c r="C3077" s="207">
        <v>44401</v>
      </c>
      <c r="D3077" s="206" t="s">
        <v>6067</v>
      </c>
      <c r="E3077" s="206"/>
      <c r="F3077" s="206" t="s">
        <v>3985</v>
      </c>
      <c r="G3077" s="208" t="s">
        <v>5936</v>
      </c>
      <c r="H3077" s="313"/>
      <c r="I3077" s="209">
        <v>450000</v>
      </c>
      <c r="J3077" s="444">
        <f t="shared" si="50"/>
        <v>13477365</v>
      </c>
      <c r="K3077" s="212" t="s">
        <v>3267</v>
      </c>
    </row>
    <row r="3078" spans="1:242" hidden="1" x14ac:dyDescent="0.25">
      <c r="B3078" s="266">
        <v>1371</v>
      </c>
      <c r="C3078" s="207">
        <v>44401</v>
      </c>
      <c r="D3078" s="206" t="s">
        <v>6058</v>
      </c>
      <c r="E3078" s="206"/>
      <c r="F3078" s="206" t="s">
        <v>3986</v>
      </c>
      <c r="G3078" s="208" t="s">
        <v>263</v>
      </c>
      <c r="H3078" s="313"/>
      <c r="I3078" s="209">
        <v>220000</v>
      </c>
      <c r="J3078" s="444">
        <f t="shared" si="50"/>
        <v>13257365</v>
      </c>
      <c r="K3078" s="212" t="s">
        <v>3267</v>
      </c>
    </row>
    <row r="3079" spans="1:242" hidden="1" x14ac:dyDescent="0.25">
      <c r="B3079" s="266">
        <v>1372</v>
      </c>
      <c r="C3079" s="207">
        <v>44401</v>
      </c>
      <c r="D3079" s="206" t="s">
        <v>6060</v>
      </c>
      <c r="E3079" s="206"/>
      <c r="F3079" s="206"/>
      <c r="G3079" s="208" t="s">
        <v>561</v>
      </c>
      <c r="H3079" s="313">
        <v>2120000</v>
      </c>
      <c r="I3079" s="209"/>
      <c r="J3079" s="444">
        <f t="shared" si="50"/>
        <v>15377365</v>
      </c>
      <c r="K3079" s="212" t="s">
        <v>6016</v>
      </c>
    </row>
    <row r="3080" spans="1:242" hidden="1" x14ac:dyDescent="0.25">
      <c r="B3080" s="266">
        <v>1373</v>
      </c>
      <c r="C3080" s="207">
        <v>44401</v>
      </c>
      <c r="D3080" s="206" t="s">
        <v>6061</v>
      </c>
      <c r="E3080" s="206"/>
      <c r="F3080" s="206" t="s">
        <v>4023</v>
      </c>
      <c r="G3080" s="208" t="s">
        <v>561</v>
      </c>
      <c r="H3080" s="313"/>
      <c r="I3080" s="209">
        <v>2120000</v>
      </c>
      <c r="J3080" s="444">
        <f t="shared" si="50"/>
        <v>13257365</v>
      </c>
      <c r="K3080" s="441" t="s">
        <v>3267</v>
      </c>
    </row>
    <row r="3081" spans="1:242" hidden="1" x14ac:dyDescent="0.25">
      <c r="B3081" s="266">
        <v>1374</v>
      </c>
      <c r="C3081" s="207">
        <v>44401</v>
      </c>
      <c r="D3081" s="206" t="s">
        <v>6062</v>
      </c>
      <c r="E3081" s="206"/>
      <c r="F3081" s="206" t="s">
        <v>4024</v>
      </c>
      <c r="G3081" s="208" t="s">
        <v>1611</v>
      </c>
      <c r="H3081" s="313"/>
      <c r="I3081" s="209">
        <v>1130000</v>
      </c>
      <c r="J3081" s="444">
        <f t="shared" si="50"/>
        <v>12127365</v>
      </c>
      <c r="K3081" s="441" t="s">
        <v>3267</v>
      </c>
    </row>
    <row r="3082" spans="1:242" s="566" customFormat="1" hidden="1" x14ac:dyDescent="0.25">
      <c r="A3082" s="488"/>
      <c r="B3082" s="266">
        <v>1375</v>
      </c>
      <c r="C3082" s="428">
        <v>44403</v>
      </c>
      <c r="D3082" s="429" t="s">
        <v>6068</v>
      </c>
      <c r="E3082" s="429"/>
      <c r="F3082" s="429"/>
      <c r="G3082" s="430"/>
      <c r="H3082" s="577">
        <v>10372635</v>
      </c>
      <c r="I3082" s="581"/>
      <c r="J3082" s="444">
        <f t="shared" si="50"/>
        <v>22500000</v>
      </c>
      <c r="K3082" s="485" t="s">
        <v>3695</v>
      </c>
      <c r="L3082" s="530"/>
      <c r="M3082" s="488"/>
      <c r="N3082" s="530"/>
      <c r="O3082" s="530"/>
      <c r="P3082" s="530"/>
      <c r="Q3082" s="530"/>
      <c r="R3082" s="530"/>
      <c r="S3082" s="530"/>
      <c r="T3082" s="530"/>
      <c r="U3082" s="530"/>
      <c r="V3082" s="530"/>
      <c r="W3082" s="530"/>
      <c r="X3082" s="530"/>
      <c r="Y3082" s="530"/>
      <c r="Z3082" s="530"/>
      <c r="AA3082" s="530"/>
      <c r="AB3082" s="530"/>
      <c r="AC3082" s="530"/>
      <c r="AD3082" s="530"/>
      <c r="AE3082" s="530"/>
      <c r="AF3082" s="530"/>
      <c r="AG3082" s="530"/>
      <c r="AH3082" s="530"/>
      <c r="AI3082" s="530"/>
      <c r="AJ3082" s="488"/>
      <c r="AK3082" s="488"/>
      <c r="AL3082" s="488"/>
      <c r="AM3082" s="488"/>
      <c r="AN3082" s="488"/>
      <c r="AO3082" s="488"/>
      <c r="AP3082" s="488"/>
      <c r="AQ3082" s="488"/>
      <c r="AR3082" s="488"/>
      <c r="AS3082" s="488"/>
      <c r="AT3082" s="488"/>
      <c r="AU3082" s="488"/>
      <c r="AV3082" s="488"/>
      <c r="AW3082" s="488"/>
      <c r="AX3082" s="488"/>
      <c r="AY3082" s="488"/>
      <c r="AZ3082" s="488"/>
      <c r="BA3082" s="488"/>
      <c r="BB3082" s="488"/>
      <c r="BC3082" s="488"/>
      <c r="BD3082" s="488"/>
      <c r="BE3082" s="488"/>
      <c r="BF3082" s="488"/>
      <c r="BG3082" s="488"/>
      <c r="BH3082" s="488"/>
      <c r="BI3082" s="488"/>
      <c r="BJ3082" s="488"/>
      <c r="BK3082" s="488"/>
      <c r="BL3082" s="488"/>
      <c r="BM3082" s="488"/>
      <c r="BN3082" s="488"/>
      <c r="BO3082" s="488"/>
      <c r="BP3082" s="488"/>
      <c r="BQ3082" s="488"/>
      <c r="BR3082" s="488"/>
      <c r="BS3082" s="488"/>
      <c r="BT3082" s="488"/>
      <c r="BU3082" s="488"/>
      <c r="BV3082" s="488"/>
      <c r="BW3082" s="488"/>
      <c r="BX3082" s="488"/>
      <c r="BY3082" s="488"/>
      <c r="BZ3082" s="488"/>
      <c r="CA3082" s="488"/>
      <c r="CB3082" s="488"/>
      <c r="CC3082" s="488"/>
      <c r="CD3082" s="488"/>
      <c r="CE3082" s="488"/>
      <c r="CF3082" s="488"/>
      <c r="CG3082" s="488"/>
      <c r="CH3082" s="488"/>
      <c r="CI3082" s="488"/>
      <c r="CJ3082" s="488"/>
      <c r="CK3082" s="488"/>
      <c r="CL3082" s="488"/>
      <c r="CM3082" s="488"/>
      <c r="CN3082" s="488"/>
      <c r="CO3082" s="488"/>
      <c r="CP3082" s="488"/>
      <c r="CQ3082" s="488"/>
      <c r="CR3082" s="488"/>
      <c r="CS3082" s="488"/>
      <c r="CT3082" s="488"/>
      <c r="CU3082" s="488"/>
      <c r="CV3082" s="488"/>
      <c r="CW3082" s="488"/>
      <c r="CX3082" s="488"/>
      <c r="CY3082" s="488"/>
      <c r="CZ3082" s="488"/>
      <c r="DA3082" s="488"/>
      <c r="DB3082" s="488"/>
      <c r="DC3082" s="488"/>
      <c r="DD3082" s="488"/>
      <c r="DE3082" s="488"/>
      <c r="DF3082" s="488"/>
      <c r="DG3082" s="488"/>
      <c r="DH3082" s="488"/>
      <c r="DI3082" s="488"/>
      <c r="DJ3082" s="488"/>
      <c r="DK3082" s="488"/>
      <c r="DL3082" s="488"/>
      <c r="DM3082" s="488"/>
      <c r="DN3082" s="488"/>
      <c r="DO3082" s="488"/>
      <c r="DP3082" s="488"/>
      <c r="DQ3082" s="488"/>
      <c r="DR3082" s="488"/>
      <c r="DS3082" s="488"/>
      <c r="DT3082" s="488"/>
      <c r="DU3082" s="488"/>
      <c r="DV3082" s="488"/>
      <c r="DW3082" s="488"/>
      <c r="DX3082" s="488"/>
      <c r="DY3082" s="488"/>
      <c r="DZ3082" s="488"/>
      <c r="EA3082" s="488"/>
      <c r="EB3082" s="488"/>
      <c r="EC3082" s="488"/>
      <c r="ED3082" s="488"/>
      <c r="EE3082" s="488"/>
      <c r="EF3082" s="488"/>
      <c r="EG3082" s="488"/>
      <c r="EH3082" s="488"/>
      <c r="EI3082" s="488"/>
      <c r="EJ3082" s="488"/>
      <c r="EK3082" s="488"/>
      <c r="EL3082" s="488"/>
      <c r="EM3082" s="488"/>
      <c r="EN3082" s="488"/>
      <c r="EO3082" s="488"/>
      <c r="EP3082" s="488"/>
      <c r="EQ3082" s="488"/>
      <c r="ER3082" s="488"/>
      <c r="ES3082" s="488"/>
      <c r="ET3082" s="488"/>
      <c r="EU3082" s="488"/>
      <c r="EV3082" s="488"/>
      <c r="EW3082" s="488"/>
      <c r="EX3082" s="488"/>
      <c r="EY3082" s="488"/>
      <c r="EZ3082" s="488"/>
      <c r="FA3082" s="488"/>
      <c r="FB3082" s="488"/>
      <c r="FC3082" s="488"/>
      <c r="FD3082" s="488"/>
      <c r="FE3082" s="488"/>
      <c r="FF3082" s="488"/>
      <c r="FG3082" s="488"/>
      <c r="FH3082" s="488"/>
      <c r="FI3082" s="488"/>
      <c r="FJ3082" s="488"/>
      <c r="FK3082" s="488"/>
      <c r="FL3082" s="488"/>
      <c r="FM3082" s="488"/>
      <c r="FN3082" s="488"/>
      <c r="FO3082" s="488"/>
      <c r="FP3082" s="488"/>
      <c r="FQ3082" s="488"/>
      <c r="FR3082" s="488"/>
      <c r="FS3082" s="488"/>
      <c r="FT3082" s="488"/>
      <c r="FU3082" s="488"/>
      <c r="FV3082" s="488"/>
      <c r="FW3082" s="488"/>
      <c r="FX3082" s="488"/>
      <c r="FY3082" s="488"/>
      <c r="FZ3082" s="488"/>
      <c r="GA3082" s="488"/>
      <c r="GB3082" s="488"/>
      <c r="GC3082" s="488"/>
      <c r="GD3082" s="488"/>
      <c r="GE3082" s="488"/>
      <c r="GF3082" s="488"/>
      <c r="GG3082" s="488"/>
      <c r="GH3082" s="488"/>
      <c r="GI3082" s="488"/>
      <c r="GJ3082" s="488"/>
      <c r="GK3082" s="488"/>
      <c r="GL3082" s="488"/>
      <c r="GM3082" s="488"/>
      <c r="GN3082" s="488"/>
      <c r="GO3082" s="488"/>
      <c r="GP3082" s="488"/>
      <c r="GQ3082" s="488"/>
      <c r="GR3082" s="488"/>
      <c r="GS3082" s="488"/>
      <c r="GT3082" s="488"/>
      <c r="GU3082" s="488"/>
      <c r="GV3082" s="488"/>
      <c r="GW3082" s="488"/>
      <c r="GX3082" s="488"/>
      <c r="GY3082" s="488"/>
      <c r="GZ3082" s="488"/>
      <c r="HA3082" s="488"/>
      <c r="HB3082" s="488"/>
      <c r="HC3082" s="488"/>
      <c r="HD3082" s="488"/>
      <c r="HE3082" s="488"/>
      <c r="HF3082" s="488"/>
      <c r="HG3082" s="488"/>
      <c r="HH3082" s="488"/>
      <c r="HI3082" s="488"/>
      <c r="HJ3082" s="488"/>
      <c r="HK3082" s="488"/>
      <c r="HL3082" s="488"/>
      <c r="HM3082" s="488"/>
      <c r="HN3082" s="488"/>
      <c r="HO3082" s="488"/>
      <c r="HP3082" s="488"/>
      <c r="HQ3082" s="488"/>
      <c r="HR3082" s="488"/>
      <c r="HS3082" s="488"/>
      <c r="HT3082" s="488"/>
      <c r="HU3082" s="488"/>
      <c r="HV3082" s="488"/>
      <c r="HW3082" s="488"/>
      <c r="HX3082" s="488"/>
      <c r="HY3082" s="488"/>
      <c r="HZ3082" s="488"/>
      <c r="IA3082" s="488"/>
      <c r="IB3082" s="488"/>
      <c r="IC3082" s="488"/>
      <c r="ID3082" s="488"/>
      <c r="IE3082" s="488"/>
      <c r="IF3082" s="488"/>
      <c r="IG3082" s="488"/>
      <c r="IH3082" s="488"/>
    </row>
    <row r="3083" spans="1:242" s="566" customFormat="1" hidden="1" x14ac:dyDescent="0.25">
      <c r="A3083" s="488"/>
      <c r="B3083" s="266">
        <v>1376</v>
      </c>
      <c r="C3083" s="207">
        <v>44403</v>
      </c>
      <c r="D3083" s="206" t="s">
        <v>5827</v>
      </c>
      <c r="E3083" s="206" t="s">
        <v>6099</v>
      </c>
      <c r="F3083" s="206"/>
      <c r="G3083" s="430"/>
      <c r="H3083" s="577"/>
      <c r="I3083" s="209">
        <v>192000</v>
      </c>
      <c r="J3083" s="444">
        <f t="shared" si="50"/>
        <v>22308000</v>
      </c>
      <c r="K3083" s="441" t="s">
        <v>6077</v>
      </c>
      <c r="L3083" s="530"/>
      <c r="M3083" s="488"/>
      <c r="N3083" s="530"/>
      <c r="O3083" s="530"/>
      <c r="P3083" s="530"/>
      <c r="Q3083" s="530"/>
      <c r="R3083" s="530"/>
      <c r="S3083" s="530"/>
      <c r="T3083" s="530"/>
      <c r="U3083" s="530"/>
      <c r="V3083" s="530"/>
      <c r="W3083" s="530"/>
      <c r="X3083" s="530"/>
      <c r="Y3083" s="530"/>
      <c r="Z3083" s="530"/>
      <c r="AA3083" s="530"/>
      <c r="AB3083" s="530"/>
      <c r="AC3083" s="530"/>
      <c r="AD3083" s="530"/>
      <c r="AE3083" s="530"/>
      <c r="AF3083" s="530"/>
      <c r="AG3083" s="530"/>
      <c r="AH3083" s="530"/>
      <c r="AI3083" s="530"/>
      <c r="AJ3083" s="488"/>
      <c r="AK3083" s="488"/>
      <c r="AL3083" s="488"/>
      <c r="AM3083" s="488"/>
      <c r="AN3083" s="488"/>
      <c r="AO3083" s="488"/>
      <c r="AP3083" s="488"/>
      <c r="AQ3083" s="488"/>
      <c r="AR3083" s="488"/>
      <c r="AS3083" s="488"/>
      <c r="AT3083" s="488"/>
      <c r="AU3083" s="488"/>
      <c r="AV3083" s="488"/>
      <c r="AW3083" s="488"/>
      <c r="AX3083" s="488"/>
      <c r="AY3083" s="488"/>
      <c r="AZ3083" s="488"/>
      <c r="BA3083" s="488"/>
      <c r="BB3083" s="488"/>
      <c r="BC3083" s="488"/>
      <c r="BD3083" s="488"/>
      <c r="BE3083" s="488"/>
      <c r="BF3083" s="488"/>
      <c r="BG3083" s="488"/>
      <c r="BH3083" s="488"/>
      <c r="BI3083" s="488"/>
      <c r="BJ3083" s="488"/>
      <c r="BK3083" s="488"/>
      <c r="BL3083" s="488"/>
      <c r="BM3083" s="488"/>
      <c r="BN3083" s="488"/>
      <c r="BO3083" s="488"/>
      <c r="BP3083" s="488"/>
      <c r="BQ3083" s="488"/>
      <c r="BR3083" s="488"/>
      <c r="BS3083" s="488"/>
      <c r="BT3083" s="488"/>
      <c r="BU3083" s="488"/>
      <c r="BV3083" s="488"/>
      <c r="BW3083" s="488"/>
      <c r="BX3083" s="488"/>
      <c r="BY3083" s="488"/>
      <c r="BZ3083" s="488"/>
      <c r="CA3083" s="488"/>
      <c r="CB3083" s="488"/>
      <c r="CC3083" s="488"/>
      <c r="CD3083" s="488"/>
      <c r="CE3083" s="488"/>
      <c r="CF3083" s="488"/>
      <c r="CG3083" s="488"/>
      <c r="CH3083" s="488"/>
      <c r="CI3083" s="488"/>
      <c r="CJ3083" s="488"/>
      <c r="CK3083" s="488"/>
      <c r="CL3083" s="488"/>
      <c r="CM3083" s="488"/>
      <c r="CN3083" s="488"/>
      <c r="CO3083" s="488"/>
      <c r="CP3083" s="488"/>
      <c r="CQ3083" s="488"/>
      <c r="CR3083" s="488"/>
      <c r="CS3083" s="488"/>
      <c r="CT3083" s="488"/>
      <c r="CU3083" s="488"/>
      <c r="CV3083" s="488"/>
      <c r="CW3083" s="488"/>
      <c r="CX3083" s="488"/>
      <c r="CY3083" s="488"/>
      <c r="CZ3083" s="488"/>
      <c r="DA3083" s="488"/>
      <c r="DB3083" s="488"/>
      <c r="DC3083" s="488"/>
      <c r="DD3083" s="488"/>
      <c r="DE3083" s="488"/>
      <c r="DF3083" s="488"/>
      <c r="DG3083" s="488"/>
      <c r="DH3083" s="488"/>
      <c r="DI3083" s="488"/>
      <c r="DJ3083" s="488"/>
      <c r="DK3083" s="488"/>
      <c r="DL3083" s="488"/>
      <c r="DM3083" s="488"/>
      <c r="DN3083" s="488"/>
      <c r="DO3083" s="488"/>
      <c r="DP3083" s="488"/>
      <c r="DQ3083" s="488"/>
      <c r="DR3083" s="488"/>
      <c r="DS3083" s="488"/>
      <c r="DT3083" s="488"/>
      <c r="DU3083" s="488"/>
      <c r="DV3083" s="488"/>
      <c r="DW3083" s="488"/>
      <c r="DX3083" s="488"/>
      <c r="DY3083" s="488"/>
      <c r="DZ3083" s="488"/>
      <c r="EA3083" s="488"/>
      <c r="EB3083" s="488"/>
      <c r="EC3083" s="488"/>
      <c r="ED3083" s="488"/>
      <c r="EE3083" s="488"/>
      <c r="EF3083" s="488"/>
      <c r="EG3083" s="488"/>
      <c r="EH3083" s="488"/>
      <c r="EI3083" s="488"/>
      <c r="EJ3083" s="488"/>
      <c r="EK3083" s="488"/>
      <c r="EL3083" s="488"/>
      <c r="EM3083" s="488"/>
      <c r="EN3083" s="488"/>
      <c r="EO3083" s="488"/>
      <c r="EP3083" s="488"/>
      <c r="EQ3083" s="488"/>
      <c r="ER3083" s="488"/>
      <c r="ES3083" s="488"/>
      <c r="ET3083" s="488"/>
      <c r="EU3083" s="488"/>
      <c r="EV3083" s="488"/>
      <c r="EW3083" s="488"/>
      <c r="EX3083" s="488"/>
      <c r="EY3083" s="488"/>
      <c r="EZ3083" s="488"/>
      <c r="FA3083" s="488"/>
      <c r="FB3083" s="488"/>
      <c r="FC3083" s="488"/>
      <c r="FD3083" s="488"/>
      <c r="FE3083" s="488"/>
      <c r="FF3083" s="488"/>
      <c r="FG3083" s="488"/>
      <c r="FH3083" s="488"/>
      <c r="FI3083" s="488"/>
      <c r="FJ3083" s="488"/>
      <c r="FK3083" s="488"/>
      <c r="FL3083" s="488"/>
      <c r="FM3083" s="488"/>
      <c r="FN3083" s="488"/>
      <c r="FO3083" s="488"/>
      <c r="FP3083" s="488"/>
      <c r="FQ3083" s="488"/>
      <c r="FR3083" s="488"/>
      <c r="FS3083" s="488"/>
      <c r="FT3083" s="488"/>
      <c r="FU3083" s="488"/>
      <c r="FV3083" s="488"/>
      <c r="FW3083" s="488"/>
      <c r="FX3083" s="488"/>
      <c r="FY3083" s="488"/>
      <c r="FZ3083" s="488"/>
      <c r="GA3083" s="488"/>
      <c r="GB3083" s="488"/>
      <c r="GC3083" s="488"/>
      <c r="GD3083" s="488"/>
      <c r="GE3083" s="488"/>
      <c r="GF3083" s="488"/>
      <c r="GG3083" s="488"/>
      <c r="GH3083" s="488"/>
      <c r="GI3083" s="488"/>
      <c r="GJ3083" s="488"/>
      <c r="GK3083" s="488"/>
      <c r="GL3083" s="488"/>
      <c r="GM3083" s="488"/>
      <c r="GN3083" s="488"/>
      <c r="GO3083" s="488"/>
      <c r="GP3083" s="488"/>
      <c r="GQ3083" s="488"/>
      <c r="GR3083" s="488"/>
      <c r="GS3083" s="488"/>
      <c r="GT3083" s="488"/>
      <c r="GU3083" s="488"/>
      <c r="GV3083" s="488"/>
      <c r="GW3083" s="488"/>
      <c r="GX3083" s="488"/>
      <c r="GY3083" s="488"/>
      <c r="GZ3083" s="488"/>
      <c r="HA3083" s="488"/>
      <c r="HB3083" s="488"/>
      <c r="HC3083" s="488"/>
      <c r="HD3083" s="488"/>
      <c r="HE3083" s="488"/>
      <c r="HF3083" s="488"/>
      <c r="HG3083" s="488"/>
      <c r="HH3083" s="488"/>
      <c r="HI3083" s="488"/>
      <c r="HJ3083" s="488"/>
      <c r="HK3083" s="488"/>
      <c r="HL3083" s="488"/>
      <c r="HM3083" s="488"/>
      <c r="HN3083" s="488"/>
      <c r="HO3083" s="488"/>
      <c r="HP3083" s="488"/>
      <c r="HQ3083" s="488"/>
      <c r="HR3083" s="488"/>
      <c r="HS3083" s="488"/>
      <c r="HT3083" s="488"/>
      <c r="HU3083" s="488"/>
      <c r="HV3083" s="488"/>
      <c r="HW3083" s="488"/>
      <c r="HX3083" s="488"/>
      <c r="HY3083" s="488"/>
      <c r="HZ3083" s="488"/>
      <c r="IA3083" s="488"/>
      <c r="IB3083" s="488"/>
      <c r="IC3083" s="488"/>
      <c r="ID3083" s="488"/>
      <c r="IE3083" s="488"/>
      <c r="IF3083" s="488"/>
      <c r="IG3083" s="488"/>
      <c r="IH3083" s="488"/>
    </row>
    <row r="3084" spans="1:242" hidden="1" x14ac:dyDescent="0.25">
      <c r="B3084" s="266">
        <v>1377</v>
      </c>
      <c r="C3084" s="207">
        <v>44403</v>
      </c>
      <c r="D3084" s="206" t="s">
        <v>6069</v>
      </c>
      <c r="E3084" s="206"/>
      <c r="F3084" s="206" t="s">
        <v>4025</v>
      </c>
      <c r="G3084" s="208" t="s">
        <v>1611</v>
      </c>
      <c r="H3084" s="313"/>
      <c r="I3084" s="209">
        <v>100000</v>
      </c>
      <c r="J3084" s="444">
        <f t="shared" si="50"/>
        <v>22208000</v>
      </c>
      <c r="K3084" s="441" t="s">
        <v>3267</v>
      </c>
    </row>
    <row r="3085" spans="1:242" hidden="1" x14ac:dyDescent="0.25">
      <c r="B3085" s="266">
        <v>1378</v>
      </c>
      <c r="C3085" s="207">
        <v>44403</v>
      </c>
      <c r="D3085" s="206" t="s">
        <v>6070</v>
      </c>
      <c r="E3085" s="206"/>
      <c r="F3085" s="206" t="s">
        <v>4026</v>
      </c>
      <c r="G3085" s="208" t="s">
        <v>2320</v>
      </c>
      <c r="H3085" s="313"/>
      <c r="I3085" s="209">
        <v>505002</v>
      </c>
      <c r="J3085" s="444">
        <f t="shared" si="50"/>
        <v>21702998</v>
      </c>
      <c r="K3085" s="441" t="s">
        <v>3267</v>
      </c>
    </row>
    <row r="3086" spans="1:242" hidden="1" x14ac:dyDescent="0.25">
      <c r="B3086" s="266">
        <v>1379</v>
      </c>
      <c r="C3086" s="207">
        <v>44403</v>
      </c>
      <c r="D3086" s="206" t="s">
        <v>6071</v>
      </c>
      <c r="E3086" s="206"/>
      <c r="F3086" s="206" t="s">
        <v>4027</v>
      </c>
      <c r="G3086" s="208" t="s">
        <v>1611</v>
      </c>
      <c r="H3086" s="313"/>
      <c r="I3086" s="209">
        <v>1200000</v>
      </c>
      <c r="J3086" s="444">
        <f t="shared" si="50"/>
        <v>20502998</v>
      </c>
      <c r="K3086" s="441" t="s">
        <v>3267</v>
      </c>
    </row>
    <row r="3087" spans="1:242" hidden="1" x14ac:dyDescent="0.25">
      <c r="B3087" s="266">
        <v>1380</v>
      </c>
      <c r="C3087" s="207">
        <v>44403</v>
      </c>
      <c r="D3087" s="206" t="s">
        <v>6072</v>
      </c>
      <c r="E3087" s="206"/>
      <c r="F3087" s="206" t="s">
        <v>4028</v>
      </c>
      <c r="G3087" s="208" t="s">
        <v>6073</v>
      </c>
      <c r="H3087" s="313"/>
      <c r="I3087" s="209">
        <v>65000</v>
      </c>
      <c r="J3087" s="444">
        <f t="shared" si="50"/>
        <v>20437998</v>
      </c>
      <c r="K3087" s="441" t="s">
        <v>3267</v>
      </c>
    </row>
    <row r="3088" spans="1:242" hidden="1" x14ac:dyDescent="0.25">
      <c r="B3088" s="266">
        <v>1381</v>
      </c>
      <c r="C3088" s="207">
        <v>44405</v>
      </c>
      <c r="D3088" s="206" t="s">
        <v>6074</v>
      </c>
      <c r="E3088" s="206"/>
      <c r="F3088" s="206"/>
      <c r="G3088" s="208" t="s">
        <v>1110</v>
      </c>
      <c r="H3088" s="313">
        <v>192000</v>
      </c>
      <c r="I3088" s="209"/>
      <c r="J3088" s="444">
        <f t="shared" si="50"/>
        <v>20629998</v>
      </c>
      <c r="K3088" s="441" t="s">
        <v>6078</v>
      </c>
    </row>
    <row r="3089" spans="2:11" s="511" customFormat="1" hidden="1" x14ac:dyDescent="0.25">
      <c r="B3089" s="266">
        <v>1382</v>
      </c>
      <c r="C3089" s="207">
        <v>44405</v>
      </c>
      <c r="D3089" s="206" t="s">
        <v>4248</v>
      </c>
      <c r="E3089" s="206"/>
      <c r="F3089" s="206" t="s">
        <v>4029</v>
      </c>
      <c r="G3089" s="208" t="s">
        <v>1110</v>
      </c>
      <c r="H3089" s="313"/>
      <c r="I3089" s="209">
        <v>192000</v>
      </c>
      <c r="J3089" s="444">
        <f t="shared" si="50"/>
        <v>20437998</v>
      </c>
      <c r="K3089" s="441" t="s">
        <v>3267</v>
      </c>
    </row>
    <row r="3090" spans="2:11" s="511" customFormat="1" hidden="1" x14ac:dyDescent="0.25">
      <c r="B3090" s="266">
        <v>1383</v>
      </c>
      <c r="C3090" s="207">
        <v>44406</v>
      </c>
      <c r="D3090" s="206" t="s">
        <v>6097</v>
      </c>
      <c r="E3090" s="206" t="s">
        <v>6100</v>
      </c>
      <c r="F3090" s="206"/>
      <c r="G3090" s="208" t="s">
        <v>532</v>
      </c>
      <c r="H3090" s="313"/>
      <c r="I3090" s="475">
        <v>1500000</v>
      </c>
      <c r="J3090" s="444">
        <f t="shared" si="50"/>
        <v>18937998</v>
      </c>
      <c r="K3090" s="441" t="s">
        <v>6116</v>
      </c>
    </row>
    <row r="3091" spans="2:11" s="511" customFormat="1" hidden="1" x14ac:dyDescent="0.25">
      <c r="B3091" s="266">
        <v>1384</v>
      </c>
      <c r="C3091" s="207">
        <v>44406</v>
      </c>
      <c r="D3091" s="206" t="s">
        <v>6075</v>
      </c>
      <c r="E3091" s="206"/>
      <c r="F3091" s="206" t="s">
        <v>4030</v>
      </c>
      <c r="G3091" s="208" t="s">
        <v>5679</v>
      </c>
      <c r="H3091" s="313"/>
      <c r="I3091" s="209">
        <v>45400</v>
      </c>
      <c r="J3091" s="444">
        <f t="shared" si="50"/>
        <v>18892598</v>
      </c>
      <c r="K3091" s="441" t="s">
        <v>3267</v>
      </c>
    </row>
    <row r="3092" spans="2:11" s="511" customFormat="1" hidden="1" x14ac:dyDescent="0.25">
      <c r="B3092" s="266">
        <v>1385</v>
      </c>
      <c r="C3092" s="207">
        <v>44406</v>
      </c>
      <c r="D3092" s="206" t="s">
        <v>6076</v>
      </c>
      <c r="E3092" s="206"/>
      <c r="F3092" s="206" t="s">
        <v>4044</v>
      </c>
      <c r="G3092" s="208" t="s">
        <v>5679</v>
      </c>
      <c r="H3092" s="313"/>
      <c r="I3092" s="209">
        <v>98700</v>
      </c>
      <c r="J3092" s="444">
        <f t="shared" si="50"/>
        <v>18793898</v>
      </c>
      <c r="K3092" s="441" t="s">
        <v>3267</v>
      </c>
    </row>
    <row r="3093" spans="2:11" s="511" customFormat="1" hidden="1" x14ac:dyDescent="0.25">
      <c r="B3093" s="266">
        <v>1386</v>
      </c>
      <c r="C3093" s="207">
        <v>44406</v>
      </c>
      <c r="D3093" s="206" t="s">
        <v>6080</v>
      </c>
      <c r="E3093" s="206"/>
      <c r="F3093" s="206"/>
      <c r="G3093" s="208" t="s">
        <v>532</v>
      </c>
      <c r="H3093" s="313">
        <v>1500000</v>
      </c>
      <c r="I3093" s="209"/>
      <c r="J3093" s="444">
        <f t="shared" si="50"/>
        <v>20293898</v>
      </c>
      <c r="K3093" s="441" t="s">
        <v>6084</v>
      </c>
    </row>
    <row r="3094" spans="2:11" s="511" customFormat="1" hidden="1" x14ac:dyDescent="0.25">
      <c r="B3094" s="266">
        <v>1387</v>
      </c>
      <c r="C3094" s="207">
        <v>44406</v>
      </c>
      <c r="D3094" s="206" t="s">
        <v>6079</v>
      </c>
      <c r="E3094" s="206"/>
      <c r="F3094" s="206"/>
      <c r="G3094" s="208" t="s">
        <v>532</v>
      </c>
      <c r="H3094" s="313">
        <v>1000000</v>
      </c>
      <c r="I3094" s="209"/>
      <c r="J3094" s="444">
        <f t="shared" si="50"/>
        <v>21293898</v>
      </c>
      <c r="K3094" s="441" t="s">
        <v>6085</v>
      </c>
    </row>
    <row r="3095" spans="2:11" s="511" customFormat="1" hidden="1" x14ac:dyDescent="0.25">
      <c r="B3095" s="266">
        <v>1388</v>
      </c>
      <c r="C3095" s="207">
        <v>44406</v>
      </c>
      <c r="D3095" s="206" t="s">
        <v>6081</v>
      </c>
      <c r="E3095" s="206"/>
      <c r="F3095" s="206" t="s">
        <v>4045</v>
      </c>
      <c r="G3095" s="208" t="s">
        <v>532</v>
      </c>
      <c r="H3095" s="313"/>
      <c r="I3095" s="209">
        <v>1628079</v>
      </c>
      <c r="J3095" s="444">
        <f t="shared" si="50"/>
        <v>19665819</v>
      </c>
      <c r="K3095" s="441" t="s">
        <v>3267</v>
      </c>
    </row>
    <row r="3096" spans="2:11" s="511" customFormat="1" hidden="1" x14ac:dyDescent="0.25">
      <c r="B3096" s="266">
        <v>1389</v>
      </c>
      <c r="C3096" s="207">
        <v>44406</v>
      </c>
      <c r="D3096" s="206" t="s">
        <v>6086</v>
      </c>
      <c r="E3096" s="206"/>
      <c r="F3096" s="206" t="s">
        <v>4046</v>
      </c>
      <c r="G3096" s="208" t="s">
        <v>6087</v>
      </c>
      <c r="H3096" s="313"/>
      <c r="I3096" s="209">
        <v>145000</v>
      </c>
      <c r="J3096" s="444">
        <f t="shared" si="50"/>
        <v>19520819</v>
      </c>
      <c r="K3096" s="441" t="s">
        <v>3267</v>
      </c>
    </row>
    <row r="3097" spans="2:11" s="511" customFormat="1" hidden="1" x14ac:dyDescent="0.25">
      <c r="B3097" s="266">
        <v>1390</v>
      </c>
      <c r="C3097" s="207">
        <v>44406</v>
      </c>
      <c r="D3097" s="206" t="s">
        <v>6088</v>
      </c>
      <c r="E3097" s="206"/>
      <c r="F3097" s="206" t="s">
        <v>4047</v>
      </c>
      <c r="G3097" s="208" t="s">
        <v>1611</v>
      </c>
      <c r="H3097" s="313"/>
      <c r="I3097" s="209">
        <v>50000</v>
      </c>
      <c r="J3097" s="444">
        <f t="shared" si="50"/>
        <v>19470819</v>
      </c>
      <c r="K3097" s="441" t="s">
        <v>3267</v>
      </c>
    </row>
    <row r="3098" spans="2:11" s="511" customFormat="1" hidden="1" x14ac:dyDescent="0.25">
      <c r="B3098" s="266">
        <v>1391</v>
      </c>
      <c r="C3098" s="207">
        <v>44406</v>
      </c>
      <c r="D3098" s="206" t="s">
        <v>6089</v>
      </c>
      <c r="E3098" s="206"/>
      <c r="F3098" s="206" t="s">
        <v>4048</v>
      </c>
      <c r="G3098" s="208" t="s">
        <v>1611</v>
      </c>
      <c r="H3098" s="313"/>
      <c r="I3098" s="209">
        <v>147000</v>
      </c>
      <c r="J3098" s="444">
        <f t="shared" si="50"/>
        <v>19323819</v>
      </c>
      <c r="K3098" s="441" t="s">
        <v>3267</v>
      </c>
    </row>
    <row r="3099" spans="2:11" s="511" customFormat="1" hidden="1" x14ac:dyDescent="0.25">
      <c r="B3099" s="266">
        <v>1392</v>
      </c>
      <c r="C3099" s="207">
        <v>44406</v>
      </c>
      <c r="D3099" s="206" t="s">
        <v>6090</v>
      </c>
      <c r="E3099" s="206"/>
      <c r="F3099" s="206" t="s">
        <v>4049</v>
      </c>
      <c r="G3099" s="208" t="s">
        <v>1611</v>
      </c>
      <c r="H3099" s="313"/>
      <c r="I3099" s="209">
        <v>250000</v>
      </c>
      <c r="J3099" s="444">
        <f t="shared" si="50"/>
        <v>19073819</v>
      </c>
      <c r="K3099" s="441" t="s">
        <v>3267</v>
      </c>
    </row>
    <row r="3100" spans="2:11" s="511" customFormat="1" hidden="1" x14ac:dyDescent="0.25">
      <c r="B3100" s="266">
        <v>1393</v>
      </c>
      <c r="C3100" s="207">
        <v>44406</v>
      </c>
      <c r="D3100" s="206" t="s">
        <v>6091</v>
      </c>
      <c r="E3100" s="206"/>
      <c r="F3100" s="206" t="s">
        <v>4050</v>
      </c>
      <c r="G3100" s="208" t="s">
        <v>5679</v>
      </c>
      <c r="H3100" s="313"/>
      <c r="I3100" s="209">
        <v>320000</v>
      </c>
      <c r="J3100" s="444">
        <f t="shared" si="50"/>
        <v>18753819</v>
      </c>
      <c r="K3100" s="441" t="s">
        <v>3267</v>
      </c>
    </row>
    <row r="3101" spans="2:11" s="511" customFormat="1" hidden="1" x14ac:dyDescent="0.25">
      <c r="B3101" s="266">
        <v>1394</v>
      </c>
      <c r="C3101" s="207">
        <v>44406</v>
      </c>
      <c r="D3101" s="206" t="s">
        <v>6092</v>
      </c>
      <c r="E3101" s="206"/>
      <c r="F3101" s="206" t="s">
        <v>4051</v>
      </c>
      <c r="G3101" s="208" t="s">
        <v>5936</v>
      </c>
      <c r="H3101" s="313"/>
      <c r="I3101" s="209">
        <v>350000</v>
      </c>
      <c r="J3101" s="444">
        <f t="shared" si="50"/>
        <v>18403819</v>
      </c>
      <c r="K3101" s="441" t="s">
        <v>3267</v>
      </c>
    </row>
    <row r="3102" spans="2:11" s="511" customFormat="1" hidden="1" x14ac:dyDescent="0.25">
      <c r="B3102" s="266">
        <v>1395</v>
      </c>
      <c r="C3102" s="207">
        <v>44406</v>
      </c>
      <c r="D3102" s="206" t="s">
        <v>6093</v>
      </c>
      <c r="E3102" s="206"/>
      <c r="F3102" s="206" t="s">
        <v>4053</v>
      </c>
      <c r="G3102" s="208" t="s">
        <v>5679</v>
      </c>
      <c r="H3102" s="313"/>
      <c r="I3102" s="209">
        <v>38000</v>
      </c>
      <c r="J3102" s="444">
        <f t="shared" si="50"/>
        <v>18365819</v>
      </c>
      <c r="K3102" s="441" t="s">
        <v>3267</v>
      </c>
    </row>
    <row r="3103" spans="2:11" s="511" customFormat="1" hidden="1" x14ac:dyDescent="0.25">
      <c r="B3103" s="266">
        <v>1396</v>
      </c>
      <c r="C3103" s="207">
        <v>44406</v>
      </c>
      <c r="D3103" s="206" t="s">
        <v>6094</v>
      </c>
      <c r="E3103" s="206"/>
      <c r="F3103" s="206" t="s">
        <v>4052</v>
      </c>
      <c r="G3103" s="208" t="s">
        <v>5679</v>
      </c>
      <c r="H3103" s="313"/>
      <c r="I3103" s="209">
        <v>33500</v>
      </c>
      <c r="J3103" s="444">
        <f t="shared" si="50"/>
        <v>18332319</v>
      </c>
      <c r="K3103" s="441" t="s">
        <v>3267</v>
      </c>
    </row>
    <row r="3104" spans="2:11" s="511" customFormat="1" hidden="1" x14ac:dyDescent="0.25">
      <c r="B3104" s="266">
        <v>1397</v>
      </c>
      <c r="C3104" s="207">
        <v>44406</v>
      </c>
      <c r="D3104" s="206" t="s">
        <v>6095</v>
      </c>
      <c r="E3104" s="206"/>
      <c r="F3104" s="206" t="s">
        <v>4054</v>
      </c>
      <c r="G3104" s="208" t="s">
        <v>5679</v>
      </c>
      <c r="H3104" s="313"/>
      <c r="I3104" s="209">
        <v>82300</v>
      </c>
      <c r="J3104" s="444">
        <f t="shared" si="50"/>
        <v>18250019</v>
      </c>
      <c r="K3104" s="441" t="s">
        <v>3267</v>
      </c>
    </row>
    <row r="3105" spans="1:242" hidden="1" x14ac:dyDescent="0.25">
      <c r="B3105" s="266">
        <v>1398</v>
      </c>
      <c r="C3105" s="207">
        <v>44406</v>
      </c>
      <c r="D3105" s="206" t="s">
        <v>6096</v>
      </c>
      <c r="E3105" s="206"/>
      <c r="F3105" s="206" t="s">
        <v>4055</v>
      </c>
      <c r="G3105" s="208" t="s">
        <v>5679</v>
      </c>
      <c r="H3105" s="313"/>
      <c r="I3105" s="209">
        <v>37600</v>
      </c>
      <c r="J3105" s="444">
        <f t="shared" si="50"/>
        <v>18212419</v>
      </c>
      <c r="K3105" s="212" t="s">
        <v>3267</v>
      </c>
    </row>
    <row r="3106" spans="1:242" hidden="1" x14ac:dyDescent="0.25">
      <c r="B3106" s="266">
        <v>1399</v>
      </c>
      <c r="C3106" s="207">
        <v>44406</v>
      </c>
      <c r="D3106" s="206" t="s">
        <v>6098</v>
      </c>
      <c r="E3106" s="206" t="s">
        <v>6101</v>
      </c>
      <c r="F3106" s="206"/>
      <c r="G3106" s="208" t="s">
        <v>5418</v>
      </c>
      <c r="H3106" s="313"/>
      <c r="I3106" s="475">
        <v>790000</v>
      </c>
      <c r="J3106" s="444">
        <f t="shared" si="50"/>
        <v>17422419</v>
      </c>
      <c r="K3106" s="212" t="s">
        <v>6146</v>
      </c>
    </row>
    <row r="3107" spans="1:242" s="566" customFormat="1" hidden="1" x14ac:dyDescent="0.25">
      <c r="A3107" s="488"/>
      <c r="B3107" s="491">
        <v>1400</v>
      </c>
      <c r="C3107" s="428">
        <v>44410</v>
      </c>
      <c r="D3107" s="429" t="s">
        <v>6102</v>
      </c>
      <c r="E3107" s="429"/>
      <c r="F3107" s="429"/>
      <c r="G3107" s="430"/>
      <c r="H3107" s="577">
        <v>5287581</v>
      </c>
      <c r="I3107" s="581"/>
      <c r="J3107" s="444">
        <f t="shared" si="50"/>
        <v>22710000</v>
      </c>
      <c r="K3107" s="446" t="s">
        <v>3695</v>
      </c>
      <c r="L3107" s="530"/>
      <c r="M3107" s="488"/>
      <c r="N3107" s="530"/>
      <c r="O3107" s="530"/>
      <c r="P3107" s="530"/>
      <c r="Q3107" s="530"/>
      <c r="R3107" s="530"/>
      <c r="S3107" s="530"/>
      <c r="T3107" s="530"/>
      <c r="U3107" s="530"/>
      <c r="V3107" s="530"/>
      <c r="W3107" s="530"/>
      <c r="X3107" s="530"/>
      <c r="Y3107" s="530"/>
      <c r="Z3107" s="530"/>
      <c r="AA3107" s="530"/>
      <c r="AB3107" s="530"/>
      <c r="AC3107" s="530"/>
      <c r="AD3107" s="530"/>
      <c r="AE3107" s="530"/>
      <c r="AF3107" s="530"/>
      <c r="AG3107" s="530"/>
      <c r="AH3107" s="530"/>
      <c r="AI3107" s="530"/>
      <c r="AJ3107" s="488"/>
      <c r="AK3107" s="488"/>
      <c r="AL3107" s="488"/>
      <c r="AM3107" s="488"/>
      <c r="AN3107" s="488"/>
      <c r="AO3107" s="488"/>
      <c r="AP3107" s="488"/>
      <c r="AQ3107" s="488"/>
      <c r="AR3107" s="488"/>
      <c r="AS3107" s="488"/>
      <c r="AT3107" s="488"/>
      <c r="AU3107" s="488"/>
      <c r="AV3107" s="488"/>
      <c r="AW3107" s="488"/>
      <c r="AX3107" s="488"/>
      <c r="AY3107" s="488"/>
      <c r="AZ3107" s="488"/>
      <c r="BA3107" s="488"/>
      <c r="BB3107" s="488"/>
      <c r="BC3107" s="488"/>
      <c r="BD3107" s="488"/>
      <c r="BE3107" s="488"/>
      <c r="BF3107" s="488"/>
      <c r="BG3107" s="488"/>
      <c r="BH3107" s="488"/>
      <c r="BI3107" s="488"/>
      <c r="BJ3107" s="488"/>
      <c r="BK3107" s="488"/>
      <c r="BL3107" s="488"/>
      <c r="BM3107" s="488"/>
      <c r="BN3107" s="488"/>
      <c r="BO3107" s="488"/>
      <c r="BP3107" s="488"/>
      <c r="BQ3107" s="488"/>
      <c r="BR3107" s="488"/>
      <c r="BS3107" s="488"/>
      <c r="BT3107" s="488"/>
      <c r="BU3107" s="488"/>
      <c r="BV3107" s="488"/>
      <c r="BW3107" s="488"/>
      <c r="BX3107" s="488"/>
      <c r="BY3107" s="488"/>
      <c r="BZ3107" s="488"/>
      <c r="CA3107" s="488"/>
      <c r="CB3107" s="488"/>
      <c r="CC3107" s="488"/>
      <c r="CD3107" s="488"/>
      <c r="CE3107" s="488"/>
      <c r="CF3107" s="488"/>
      <c r="CG3107" s="488"/>
      <c r="CH3107" s="488"/>
      <c r="CI3107" s="488"/>
      <c r="CJ3107" s="488"/>
      <c r="CK3107" s="488"/>
      <c r="CL3107" s="488"/>
      <c r="CM3107" s="488"/>
      <c r="CN3107" s="488"/>
      <c r="CO3107" s="488"/>
      <c r="CP3107" s="488"/>
      <c r="CQ3107" s="488"/>
      <c r="CR3107" s="488"/>
      <c r="CS3107" s="488"/>
      <c r="CT3107" s="488"/>
      <c r="CU3107" s="488"/>
      <c r="CV3107" s="488"/>
      <c r="CW3107" s="488"/>
      <c r="CX3107" s="488"/>
      <c r="CY3107" s="488"/>
      <c r="CZ3107" s="488"/>
      <c r="DA3107" s="488"/>
      <c r="DB3107" s="488"/>
      <c r="DC3107" s="488"/>
      <c r="DD3107" s="488"/>
      <c r="DE3107" s="488"/>
      <c r="DF3107" s="488"/>
      <c r="DG3107" s="488"/>
      <c r="DH3107" s="488"/>
      <c r="DI3107" s="488"/>
      <c r="DJ3107" s="488"/>
      <c r="DK3107" s="488"/>
      <c r="DL3107" s="488"/>
      <c r="DM3107" s="488"/>
      <c r="DN3107" s="488"/>
      <c r="DO3107" s="488"/>
      <c r="DP3107" s="488"/>
      <c r="DQ3107" s="488"/>
      <c r="DR3107" s="488"/>
      <c r="DS3107" s="488"/>
      <c r="DT3107" s="488"/>
      <c r="DU3107" s="488"/>
      <c r="DV3107" s="488"/>
      <c r="DW3107" s="488"/>
      <c r="DX3107" s="488"/>
      <c r="DY3107" s="488"/>
      <c r="DZ3107" s="488"/>
      <c r="EA3107" s="488"/>
      <c r="EB3107" s="488"/>
      <c r="EC3107" s="488"/>
      <c r="ED3107" s="488"/>
      <c r="EE3107" s="488"/>
      <c r="EF3107" s="488"/>
      <c r="EG3107" s="488"/>
      <c r="EH3107" s="488"/>
      <c r="EI3107" s="488"/>
      <c r="EJ3107" s="488"/>
      <c r="EK3107" s="488"/>
      <c r="EL3107" s="488"/>
      <c r="EM3107" s="488"/>
      <c r="EN3107" s="488"/>
      <c r="EO3107" s="488"/>
      <c r="EP3107" s="488"/>
      <c r="EQ3107" s="488"/>
      <c r="ER3107" s="488"/>
      <c r="ES3107" s="488"/>
      <c r="ET3107" s="488"/>
      <c r="EU3107" s="488"/>
      <c r="EV3107" s="488"/>
      <c r="EW3107" s="488"/>
      <c r="EX3107" s="488"/>
      <c r="EY3107" s="488"/>
      <c r="EZ3107" s="488"/>
      <c r="FA3107" s="488"/>
      <c r="FB3107" s="488"/>
      <c r="FC3107" s="488"/>
      <c r="FD3107" s="488"/>
      <c r="FE3107" s="488"/>
      <c r="FF3107" s="488"/>
      <c r="FG3107" s="488"/>
      <c r="FH3107" s="488"/>
      <c r="FI3107" s="488"/>
      <c r="FJ3107" s="488"/>
      <c r="FK3107" s="488"/>
      <c r="FL3107" s="488"/>
      <c r="FM3107" s="488"/>
      <c r="FN3107" s="488"/>
      <c r="FO3107" s="488"/>
      <c r="FP3107" s="488"/>
      <c r="FQ3107" s="488"/>
      <c r="FR3107" s="488"/>
      <c r="FS3107" s="488"/>
      <c r="FT3107" s="488"/>
      <c r="FU3107" s="488"/>
      <c r="FV3107" s="488"/>
      <c r="FW3107" s="488"/>
      <c r="FX3107" s="488"/>
      <c r="FY3107" s="488"/>
      <c r="FZ3107" s="488"/>
      <c r="GA3107" s="488"/>
      <c r="GB3107" s="488"/>
      <c r="GC3107" s="488"/>
      <c r="GD3107" s="488"/>
      <c r="GE3107" s="488"/>
      <c r="GF3107" s="488"/>
      <c r="GG3107" s="488"/>
      <c r="GH3107" s="488"/>
      <c r="GI3107" s="488"/>
      <c r="GJ3107" s="488"/>
      <c r="GK3107" s="488"/>
      <c r="GL3107" s="488"/>
      <c r="GM3107" s="488"/>
      <c r="GN3107" s="488"/>
      <c r="GO3107" s="488"/>
      <c r="GP3107" s="488"/>
      <c r="GQ3107" s="488"/>
      <c r="GR3107" s="488"/>
      <c r="GS3107" s="488"/>
      <c r="GT3107" s="488"/>
      <c r="GU3107" s="488"/>
      <c r="GV3107" s="488"/>
      <c r="GW3107" s="488"/>
      <c r="GX3107" s="488"/>
      <c r="GY3107" s="488"/>
      <c r="GZ3107" s="488"/>
      <c r="HA3107" s="488"/>
      <c r="HB3107" s="488"/>
      <c r="HC3107" s="488"/>
      <c r="HD3107" s="488"/>
      <c r="HE3107" s="488"/>
      <c r="HF3107" s="488"/>
      <c r="HG3107" s="488"/>
      <c r="HH3107" s="488"/>
      <c r="HI3107" s="488"/>
      <c r="HJ3107" s="488"/>
      <c r="HK3107" s="488"/>
      <c r="HL3107" s="488"/>
      <c r="HM3107" s="488"/>
      <c r="HN3107" s="488"/>
      <c r="HO3107" s="488"/>
      <c r="HP3107" s="488"/>
      <c r="HQ3107" s="488"/>
      <c r="HR3107" s="488"/>
      <c r="HS3107" s="488"/>
      <c r="HT3107" s="488"/>
      <c r="HU3107" s="488"/>
      <c r="HV3107" s="488"/>
      <c r="HW3107" s="488"/>
      <c r="HX3107" s="488"/>
      <c r="HY3107" s="488"/>
      <c r="HZ3107" s="488"/>
      <c r="IA3107" s="488"/>
      <c r="IB3107" s="488"/>
      <c r="IC3107" s="488"/>
      <c r="ID3107" s="488"/>
      <c r="IE3107" s="488"/>
      <c r="IF3107" s="488"/>
      <c r="IG3107" s="488"/>
      <c r="IH3107" s="488"/>
    </row>
    <row r="3108" spans="1:242" hidden="1" x14ac:dyDescent="0.25">
      <c r="B3108" s="266">
        <v>1401</v>
      </c>
      <c r="C3108" s="207">
        <v>44412</v>
      </c>
      <c r="D3108" s="206" t="s">
        <v>6103</v>
      </c>
      <c r="E3108" s="206"/>
      <c r="F3108" s="206" t="s">
        <v>4056</v>
      </c>
      <c r="G3108" s="208" t="s">
        <v>4020</v>
      </c>
      <c r="H3108" s="313"/>
      <c r="I3108" s="209">
        <v>700000</v>
      </c>
      <c r="J3108" s="444">
        <f t="shared" si="50"/>
        <v>22010000</v>
      </c>
      <c r="K3108" s="212" t="s">
        <v>3267</v>
      </c>
    </row>
    <row r="3109" spans="1:242" hidden="1" x14ac:dyDescent="0.25">
      <c r="B3109" s="266">
        <v>1402</v>
      </c>
      <c r="C3109" s="207">
        <v>44413</v>
      </c>
      <c r="D3109" s="206" t="s">
        <v>6123</v>
      </c>
      <c r="E3109" s="206" t="s">
        <v>6125</v>
      </c>
      <c r="F3109" s="206"/>
      <c r="G3109" s="208" t="s">
        <v>2951</v>
      </c>
      <c r="H3109" s="313"/>
      <c r="I3109" s="475">
        <v>800000</v>
      </c>
      <c r="J3109" s="444">
        <f t="shared" si="50"/>
        <v>21210000</v>
      </c>
      <c r="K3109" s="212" t="s">
        <v>6134</v>
      </c>
    </row>
    <row r="3110" spans="1:242" hidden="1" x14ac:dyDescent="0.25">
      <c r="B3110" s="266">
        <v>1403</v>
      </c>
      <c r="C3110" s="207">
        <v>44413</v>
      </c>
      <c r="D3110" s="206" t="s">
        <v>6104</v>
      </c>
      <c r="E3110" s="206"/>
      <c r="F3110" s="206" t="s">
        <v>4057</v>
      </c>
      <c r="G3110" s="208" t="s">
        <v>2320</v>
      </c>
      <c r="H3110" s="313"/>
      <c r="I3110" s="209">
        <v>1228095</v>
      </c>
      <c r="J3110" s="444">
        <f t="shared" si="50"/>
        <v>19981905</v>
      </c>
      <c r="K3110" s="212" t="s">
        <v>3267</v>
      </c>
    </row>
    <row r="3111" spans="1:242" hidden="1" x14ac:dyDescent="0.25">
      <c r="B3111" s="266">
        <v>1404</v>
      </c>
      <c r="C3111" s="207">
        <v>44414</v>
      </c>
      <c r="D3111" s="206" t="s">
        <v>6124</v>
      </c>
      <c r="E3111" s="206" t="s">
        <v>6126</v>
      </c>
      <c r="F3111" s="206"/>
      <c r="G3111" s="208" t="s">
        <v>1611</v>
      </c>
      <c r="H3111" s="313"/>
      <c r="I3111" s="475">
        <v>750000</v>
      </c>
      <c r="J3111" s="444">
        <f t="shared" si="50"/>
        <v>19231905</v>
      </c>
      <c r="K3111" s="212" t="s">
        <v>6176</v>
      </c>
    </row>
    <row r="3112" spans="1:242" hidden="1" x14ac:dyDescent="0.25">
      <c r="B3112" s="266">
        <v>1405</v>
      </c>
      <c r="C3112" s="207">
        <v>44414</v>
      </c>
      <c r="D3112" s="206" t="s">
        <v>6105</v>
      </c>
      <c r="E3112" s="206"/>
      <c r="F3112" s="206" t="s">
        <v>4058</v>
      </c>
      <c r="G3112" s="208" t="s">
        <v>4805</v>
      </c>
      <c r="H3112" s="313"/>
      <c r="I3112" s="209">
        <v>1160000</v>
      </c>
      <c r="J3112" s="444">
        <f t="shared" si="50"/>
        <v>18071905</v>
      </c>
      <c r="K3112" s="212" t="s">
        <v>3267</v>
      </c>
    </row>
    <row r="3113" spans="1:242" hidden="1" x14ac:dyDescent="0.25">
      <c r="B3113" s="266">
        <v>1406</v>
      </c>
      <c r="C3113" s="207">
        <v>44414</v>
      </c>
      <c r="D3113" s="206" t="s">
        <v>6106</v>
      </c>
      <c r="E3113" s="206"/>
      <c r="F3113" s="206" t="s">
        <v>4059</v>
      </c>
      <c r="G3113" s="208" t="s">
        <v>5868</v>
      </c>
      <c r="H3113" s="313"/>
      <c r="I3113" s="209">
        <v>600000</v>
      </c>
      <c r="J3113" s="444">
        <f t="shared" si="50"/>
        <v>17471905</v>
      </c>
      <c r="K3113" s="212" t="s">
        <v>3267</v>
      </c>
    </row>
    <row r="3114" spans="1:242" hidden="1" x14ac:dyDescent="0.25">
      <c r="B3114" s="266">
        <v>1407</v>
      </c>
      <c r="C3114" s="207">
        <v>44414</v>
      </c>
      <c r="D3114" s="206" t="s">
        <v>6107</v>
      </c>
      <c r="E3114" s="206"/>
      <c r="F3114" s="206" t="s">
        <v>4060</v>
      </c>
      <c r="G3114" s="208" t="s">
        <v>1816</v>
      </c>
      <c r="H3114" s="313"/>
      <c r="I3114" s="209">
        <v>1335000</v>
      </c>
      <c r="J3114" s="444">
        <f t="shared" si="50"/>
        <v>16136905</v>
      </c>
      <c r="K3114" s="212" t="s">
        <v>3267</v>
      </c>
    </row>
    <row r="3115" spans="1:242" hidden="1" x14ac:dyDescent="0.25">
      <c r="B3115" s="266">
        <v>1408</v>
      </c>
      <c r="C3115" s="207">
        <v>44415</v>
      </c>
      <c r="D3115" s="206" t="s">
        <v>6108</v>
      </c>
      <c r="E3115" s="206"/>
      <c r="F3115" s="206" t="s">
        <v>4061</v>
      </c>
      <c r="G3115" s="208" t="s">
        <v>1885</v>
      </c>
      <c r="H3115" s="313"/>
      <c r="I3115" s="209">
        <v>500000</v>
      </c>
      <c r="J3115" s="444">
        <f t="shared" si="50"/>
        <v>15636905</v>
      </c>
      <c r="K3115" s="212" t="s">
        <v>3267</v>
      </c>
    </row>
    <row r="3116" spans="1:242" hidden="1" x14ac:dyDescent="0.25">
      <c r="B3116" s="266">
        <v>1409</v>
      </c>
      <c r="C3116" s="207">
        <v>44415</v>
      </c>
      <c r="D3116" s="206" t="s">
        <v>6109</v>
      </c>
      <c r="E3116" s="206"/>
      <c r="F3116" s="206" t="s">
        <v>4096</v>
      </c>
      <c r="G3116" s="208" t="s">
        <v>5936</v>
      </c>
      <c r="H3116" s="313"/>
      <c r="I3116" s="209">
        <v>500000</v>
      </c>
      <c r="J3116" s="444">
        <f t="shared" si="50"/>
        <v>15136905</v>
      </c>
      <c r="K3116" s="212" t="s">
        <v>3267</v>
      </c>
    </row>
    <row r="3117" spans="1:242" hidden="1" x14ac:dyDescent="0.25">
      <c r="B3117" s="266">
        <v>1410</v>
      </c>
      <c r="C3117" s="207">
        <v>44415</v>
      </c>
      <c r="D3117" s="206" t="s">
        <v>6110</v>
      </c>
      <c r="E3117" s="206"/>
      <c r="F3117" s="206" t="s">
        <v>4097</v>
      </c>
      <c r="G3117" s="208" t="s">
        <v>1885</v>
      </c>
      <c r="H3117" s="313"/>
      <c r="I3117" s="209">
        <v>64700</v>
      </c>
      <c r="J3117" s="444">
        <f t="shared" si="50"/>
        <v>15072205</v>
      </c>
      <c r="K3117" s="212" t="s">
        <v>3267</v>
      </c>
    </row>
    <row r="3118" spans="1:242" hidden="1" x14ac:dyDescent="0.25">
      <c r="B3118" s="266">
        <v>1411</v>
      </c>
      <c r="C3118" s="207">
        <v>44415</v>
      </c>
      <c r="D3118" s="206" t="s">
        <v>6111</v>
      </c>
      <c r="E3118" s="206"/>
      <c r="F3118" s="206" t="s">
        <v>4098</v>
      </c>
      <c r="G3118" s="208" t="s">
        <v>1885</v>
      </c>
      <c r="H3118" s="313"/>
      <c r="I3118" s="209">
        <v>54500</v>
      </c>
      <c r="J3118" s="444">
        <f t="shared" ref="J3118:J3183" si="51">J3117+H3118-I3118</f>
        <v>15017705</v>
      </c>
      <c r="K3118" s="212" t="s">
        <v>3267</v>
      </c>
    </row>
    <row r="3119" spans="1:242" hidden="1" x14ac:dyDescent="0.25">
      <c r="B3119" s="266">
        <v>1412</v>
      </c>
      <c r="C3119" s="207">
        <v>44415</v>
      </c>
      <c r="D3119" s="206" t="s">
        <v>6112</v>
      </c>
      <c r="E3119" s="206"/>
      <c r="F3119" s="206" t="s">
        <v>4099</v>
      </c>
      <c r="G3119" s="208" t="s">
        <v>1885</v>
      </c>
      <c r="H3119" s="313"/>
      <c r="I3119" s="209">
        <v>64900</v>
      </c>
      <c r="J3119" s="444">
        <f t="shared" si="51"/>
        <v>14952805</v>
      </c>
      <c r="K3119" s="212" t="s">
        <v>3267</v>
      </c>
    </row>
    <row r="3120" spans="1:242" hidden="1" x14ac:dyDescent="0.25">
      <c r="B3120" s="266">
        <v>1413</v>
      </c>
      <c r="C3120" s="207">
        <v>44415</v>
      </c>
      <c r="D3120" s="206" t="s">
        <v>6113</v>
      </c>
      <c r="E3120" s="206"/>
      <c r="F3120" s="206" t="s">
        <v>4100</v>
      </c>
      <c r="G3120" s="208" t="s">
        <v>1885</v>
      </c>
      <c r="H3120" s="313"/>
      <c r="I3120" s="209">
        <v>38700</v>
      </c>
      <c r="J3120" s="444">
        <f t="shared" si="51"/>
        <v>14914105</v>
      </c>
      <c r="K3120" s="212" t="s">
        <v>3267</v>
      </c>
    </row>
    <row r="3121" spans="1:242" hidden="1" x14ac:dyDescent="0.25">
      <c r="B3121" s="266">
        <v>1414</v>
      </c>
      <c r="C3121" s="207">
        <v>44415</v>
      </c>
      <c r="D3121" s="206" t="s">
        <v>6114</v>
      </c>
      <c r="E3121" s="206"/>
      <c r="F3121" s="206" t="s">
        <v>4101</v>
      </c>
      <c r="G3121" s="208" t="s">
        <v>1885</v>
      </c>
      <c r="H3121" s="313"/>
      <c r="I3121" s="209">
        <v>40700</v>
      </c>
      <c r="J3121" s="444">
        <f t="shared" si="51"/>
        <v>14873405</v>
      </c>
      <c r="K3121" s="212" t="s">
        <v>3267</v>
      </c>
    </row>
    <row r="3122" spans="1:242" hidden="1" x14ac:dyDescent="0.25">
      <c r="B3122" s="266">
        <v>1415</v>
      </c>
      <c r="C3122" s="207">
        <v>44415</v>
      </c>
      <c r="D3122" s="206" t="s">
        <v>6117</v>
      </c>
      <c r="E3122" s="206"/>
      <c r="F3122" s="206"/>
      <c r="G3122" s="208" t="s">
        <v>532</v>
      </c>
      <c r="H3122" s="313">
        <v>1500000</v>
      </c>
      <c r="I3122" s="209"/>
      <c r="J3122" s="444">
        <f t="shared" si="51"/>
        <v>16373405</v>
      </c>
      <c r="K3122" s="212" t="s">
        <v>6118</v>
      </c>
    </row>
    <row r="3123" spans="1:242" hidden="1" x14ac:dyDescent="0.25">
      <c r="B3123" s="266">
        <v>1416</v>
      </c>
      <c r="C3123" s="207">
        <v>44415</v>
      </c>
      <c r="D3123" s="206" t="s">
        <v>6115</v>
      </c>
      <c r="E3123" s="206"/>
      <c r="F3123" s="206" t="s">
        <v>4102</v>
      </c>
      <c r="G3123" s="208" t="s">
        <v>532</v>
      </c>
      <c r="H3123" s="313"/>
      <c r="I3123" s="209">
        <v>1825337</v>
      </c>
      <c r="J3123" s="444">
        <f t="shared" si="51"/>
        <v>14548068</v>
      </c>
      <c r="K3123" s="212" t="s">
        <v>3267</v>
      </c>
    </row>
    <row r="3124" spans="1:242" hidden="1" x14ac:dyDescent="0.25">
      <c r="B3124" s="266">
        <v>1417</v>
      </c>
      <c r="C3124" s="207">
        <v>44415</v>
      </c>
      <c r="D3124" s="206" t="s">
        <v>6119</v>
      </c>
      <c r="E3124" s="206"/>
      <c r="F3124" s="206" t="s">
        <v>4103</v>
      </c>
      <c r="G3124" s="208" t="s">
        <v>1885</v>
      </c>
      <c r="H3124" s="313"/>
      <c r="I3124" s="209">
        <v>54000</v>
      </c>
      <c r="J3124" s="444">
        <f t="shared" si="51"/>
        <v>14494068</v>
      </c>
      <c r="K3124" s="212" t="s">
        <v>3267</v>
      </c>
    </row>
    <row r="3125" spans="1:242" hidden="1" x14ac:dyDescent="0.25">
      <c r="B3125" s="266">
        <v>1418</v>
      </c>
      <c r="C3125" s="207">
        <v>44415</v>
      </c>
      <c r="D3125" s="206" t="s">
        <v>6120</v>
      </c>
      <c r="E3125" s="206"/>
      <c r="F3125" s="206" t="s">
        <v>4104</v>
      </c>
      <c r="G3125" s="208" t="s">
        <v>559</v>
      </c>
      <c r="H3125" s="313"/>
      <c r="I3125" s="209">
        <v>94000</v>
      </c>
      <c r="J3125" s="444">
        <f t="shared" si="51"/>
        <v>14400068</v>
      </c>
      <c r="K3125" s="212" t="s">
        <v>3267</v>
      </c>
    </row>
    <row r="3126" spans="1:242" hidden="1" x14ac:dyDescent="0.25">
      <c r="B3126" s="266">
        <v>1419</v>
      </c>
      <c r="C3126" s="207">
        <v>44415</v>
      </c>
      <c r="D3126" s="206" t="s">
        <v>6121</v>
      </c>
      <c r="E3126" s="206"/>
      <c r="F3126" s="206" t="s">
        <v>4105</v>
      </c>
      <c r="G3126" s="208" t="s">
        <v>420</v>
      </c>
      <c r="H3126" s="285"/>
      <c r="I3126" s="210">
        <v>919375</v>
      </c>
      <c r="J3126" s="444">
        <f t="shared" si="51"/>
        <v>13480693</v>
      </c>
      <c r="K3126" s="212" t="s">
        <v>3267</v>
      </c>
    </row>
    <row r="3127" spans="1:242" hidden="1" x14ac:dyDescent="0.25">
      <c r="B3127" s="266">
        <v>1420</v>
      </c>
      <c r="C3127" s="207">
        <v>44415</v>
      </c>
      <c r="D3127" s="206" t="s">
        <v>6122</v>
      </c>
      <c r="E3127" s="206"/>
      <c r="F3127" s="206" t="s">
        <v>4106</v>
      </c>
      <c r="G3127" s="208" t="s">
        <v>420</v>
      </c>
      <c r="H3127" s="285"/>
      <c r="I3127" s="210">
        <v>265600</v>
      </c>
      <c r="J3127" s="444">
        <f t="shared" si="51"/>
        <v>13215093</v>
      </c>
      <c r="K3127" s="212" t="s">
        <v>3267</v>
      </c>
    </row>
    <row r="3128" spans="1:242" s="566" customFormat="1" hidden="1" x14ac:dyDescent="0.25">
      <c r="A3128" s="488"/>
      <c r="B3128" s="266">
        <v>1421</v>
      </c>
      <c r="C3128" s="428">
        <v>44417</v>
      </c>
      <c r="D3128" s="429" t="s">
        <v>6127</v>
      </c>
      <c r="E3128" s="429"/>
      <c r="F3128" s="429"/>
      <c r="G3128" s="430"/>
      <c r="H3128" s="427">
        <v>9444907</v>
      </c>
      <c r="I3128" s="431"/>
      <c r="J3128" s="444">
        <f t="shared" si="51"/>
        <v>22660000</v>
      </c>
      <c r="K3128" s="426"/>
      <c r="L3128" s="530"/>
      <c r="M3128" s="488"/>
      <c r="N3128" s="530"/>
      <c r="O3128" s="530"/>
      <c r="P3128" s="530"/>
      <c r="Q3128" s="530"/>
      <c r="R3128" s="530"/>
      <c r="S3128" s="530"/>
      <c r="T3128" s="530"/>
      <c r="U3128" s="530"/>
      <c r="V3128" s="530"/>
      <c r="W3128" s="530"/>
      <c r="X3128" s="530"/>
      <c r="Y3128" s="530"/>
      <c r="Z3128" s="530"/>
      <c r="AA3128" s="530"/>
      <c r="AB3128" s="530"/>
      <c r="AC3128" s="530"/>
      <c r="AD3128" s="530"/>
      <c r="AE3128" s="530"/>
      <c r="AF3128" s="530"/>
      <c r="AG3128" s="530"/>
      <c r="AH3128" s="530"/>
      <c r="AI3128" s="530"/>
      <c r="AJ3128" s="488"/>
      <c r="AK3128" s="488"/>
      <c r="AL3128" s="488"/>
      <c r="AM3128" s="488"/>
      <c r="AN3128" s="488"/>
      <c r="AO3128" s="488"/>
      <c r="AP3128" s="488"/>
      <c r="AQ3128" s="488"/>
      <c r="AR3128" s="488"/>
      <c r="AS3128" s="488"/>
      <c r="AT3128" s="488"/>
      <c r="AU3128" s="488"/>
      <c r="AV3128" s="488"/>
      <c r="AW3128" s="488"/>
      <c r="AX3128" s="488"/>
      <c r="AY3128" s="488"/>
      <c r="AZ3128" s="488"/>
      <c r="BA3128" s="488"/>
      <c r="BB3128" s="488"/>
      <c r="BC3128" s="488"/>
      <c r="BD3128" s="488"/>
      <c r="BE3128" s="488"/>
      <c r="BF3128" s="488"/>
      <c r="BG3128" s="488"/>
      <c r="BH3128" s="488"/>
      <c r="BI3128" s="488"/>
      <c r="BJ3128" s="488"/>
      <c r="BK3128" s="488"/>
      <c r="BL3128" s="488"/>
      <c r="BM3128" s="488"/>
      <c r="BN3128" s="488"/>
      <c r="BO3128" s="488"/>
      <c r="BP3128" s="488"/>
      <c r="BQ3128" s="488"/>
      <c r="BR3128" s="488"/>
      <c r="BS3128" s="488"/>
      <c r="BT3128" s="488"/>
      <c r="BU3128" s="488"/>
      <c r="BV3128" s="488"/>
      <c r="BW3128" s="488"/>
      <c r="BX3128" s="488"/>
      <c r="BY3128" s="488"/>
      <c r="BZ3128" s="488"/>
      <c r="CA3128" s="488"/>
      <c r="CB3128" s="488"/>
      <c r="CC3128" s="488"/>
      <c r="CD3128" s="488"/>
      <c r="CE3128" s="488"/>
      <c r="CF3128" s="488"/>
      <c r="CG3128" s="488"/>
      <c r="CH3128" s="488"/>
      <c r="CI3128" s="488"/>
      <c r="CJ3128" s="488"/>
      <c r="CK3128" s="488"/>
      <c r="CL3128" s="488"/>
      <c r="CM3128" s="488"/>
      <c r="CN3128" s="488"/>
      <c r="CO3128" s="488"/>
      <c r="CP3128" s="488"/>
      <c r="CQ3128" s="488"/>
      <c r="CR3128" s="488"/>
      <c r="CS3128" s="488"/>
      <c r="CT3128" s="488"/>
      <c r="CU3128" s="488"/>
      <c r="CV3128" s="488"/>
      <c r="CW3128" s="488"/>
      <c r="CX3128" s="488"/>
      <c r="CY3128" s="488"/>
      <c r="CZ3128" s="488"/>
      <c r="DA3128" s="488"/>
      <c r="DB3128" s="488"/>
      <c r="DC3128" s="488"/>
      <c r="DD3128" s="488"/>
      <c r="DE3128" s="488"/>
      <c r="DF3128" s="488"/>
      <c r="DG3128" s="488"/>
      <c r="DH3128" s="488"/>
      <c r="DI3128" s="488"/>
      <c r="DJ3128" s="488"/>
      <c r="DK3128" s="488"/>
      <c r="DL3128" s="488"/>
      <c r="DM3128" s="488"/>
      <c r="DN3128" s="488"/>
      <c r="DO3128" s="488"/>
      <c r="DP3128" s="488"/>
      <c r="DQ3128" s="488"/>
      <c r="DR3128" s="488"/>
      <c r="DS3128" s="488"/>
      <c r="DT3128" s="488"/>
      <c r="DU3128" s="488"/>
      <c r="DV3128" s="488"/>
      <c r="DW3128" s="488"/>
      <c r="DX3128" s="488"/>
      <c r="DY3128" s="488"/>
      <c r="DZ3128" s="488"/>
      <c r="EA3128" s="488"/>
      <c r="EB3128" s="488"/>
      <c r="EC3128" s="488"/>
      <c r="ED3128" s="488"/>
      <c r="EE3128" s="488"/>
      <c r="EF3128" s="488"/>
      <c r="EG3128" s="488"/>
      <c r="EH3128" s="488"/>
      <c r="EI3128" s="488"/>
      <c r="EJ3128" s="488"/>
      <c r="EK3128" s="488"/>
      <c r="EL3128" s="488"/>
      <c r="EM3128" s="488"/>
      <c r="EN3128" s="488"/>
      <c r="EO3128" s="488"/>
      <c r="EP3128" s="488"/>
      <c r="EQ3128" s="488"/>
      <c r="ER3128" s="488"/>
      <c r="ES3128" s="488"/>
      <c r="ET3128" s="488"/>
      <c r="EU3128" s="488"/>
      <c r="EV3128" s="488"/>
      <c r="EW3128" s="488"/>
      <c r="EX3128" s="488"/>
      <c r="EY3128" s="488"/>
      <c r="EZ3128" s="488"/>
      <c r="FA3128" s="488"/>
      <c r="FB3128" s="488"/>
      <c r="FC3128" s="488"/>
      <c r="FD3128" s="488"/>
      <c r="FE3128" s="488"/>
      <c r="FF3128" s="488"/>
      <c r="FG3128" s="488"/>
      <c r="FH3128" s="488"/>
      <c r="FI3128" s="488"/>
      <c r="FJ3128" s="488"/>
      <c r="FK3128" s="488"/>
      <c r="FL3128" s="488"/>
      <c r="FM3128" s="488"/>
      <c r="FN3128" s="488"/>
      <c r="FO3128" s="488"/>
      <c r="FP3128" s="488"/>
      <c r="FQ3128" s="488"/>
      <c r="FR3128" s="488"/>
      <c r="FS3128" s="488"/>
      <c r="FT3128" s="488"/>
      <c r="FU3128" s="488"/>
      <c r="FV3128" s="488"/>
      <c r="FW3128" s="488"/>
      <c r="FX3128" s="488"/>
      <c r="FY3128" s="488"/>
      <c r="FZ3128" s="488"/>
      <c r="GA3128" s="488"/>
      <c r="GB3128" s="488"/>
      <c r="GC3128" s="488"/>
      <c r="GD3128" s="488"/>
      <c r="GE3128" s="488"/>
      <c r="GF3128" s="488"/>
      <c r="GG3128" s="488"/>
      <c r="GH3128" s="488"/>
      <c r="GI3128" s="488"/>
      <c r="GJ3128" s="488"/>
      <c r="GK3128" s="488"/>
      <c r="GL3128" s="488"/>
      <c r="GM3128" s="488"/>
      <c r="GN3128" s="488"/>
      <c r="GO3128" s="488"/>
      <c r="GP3128" s="488"/>
      <c r="GQ3128" s="488"/>
      <c r="GR3128" s="488"/>
      <c r="GS3128" s="488"/>
      <c r="GT3128" s="488"/>
      <c r="GU3128" s="488"/>
      <c r="GV3128" s="488"/>
      <c r="GW3128" s="488"/>
      <c r="GX3128" s="488"/>
      <c r="GY3128" s="488"/>
      <c r="GZ3128" s="488"/>
      <c r="HA3128" s="488"/>
      <c r="HB3128" s="488"/>
      <c r="HC3128" s="488"/>
      <c r="HD3128" s="488"/>
      <c r="HE3128" s="488"/>
      <c r="HF3128" s="488"/>
      <c r="HG3128" s="488"/>
      <c r="HH3128" s="488"/>
      <c r="HI3128" s="488"/>
      <c r="HJ3128" s="488"/>
      <c r="HK3128" s="488"/>
      <c r="HL3128" s="488"/>
      <c r="HM3128" s="488"/>
      <c r="HN3128" s="488"/>
      <c r="HO3128" s="488"/>
      <c r="HP3128" s="488"/>
      <c r="HQ3128" s="488"/>
      <c r="HR3128" s="488"/>
      <c r="HS3128" s="488"/>
      <c r="HT3128" s="488"/>
      <c r="HU3128" s="488"/>
      <c r="HV3128" s="488"/>
      <c r="HW3128" s="488"/>
      <c r="HX3128" s="488"/>
      <c r="HY3128" s="488"/>
      <c r="HZ3128" s="488"/>
      <c r="IA3128" s="488"/>
      <c r="IB3128" s="488"/>
      <c r="IC3128" s="488"/>
      <c r="ID3128" s="488"/>
      <c r="IE3128" s="488"/>
      <c r="IF3128" s="488"/>
      <c r="IG3128" s="488"/>
      <c r="IH3128" s="488"/>
    </row>
    <row r="3129" spans="1:242" s="566" customFormat="1" hidden="1" x14ac:dyDescent="0.25">
      <c r="A3129" s="488"/>
      <c r="B3129" s="266">
        <v>1422</v>
      </c>
      <c r="C3129" s="207">
        <v>44417</v>
      </c>
      <c r="D3129" s="206" t="s">
        <v>6154</v>
      </c>
      <c r="E3129" s="206" t="s">
        <v>6157</v>
      </c>
      <c r="F3129" s="429"/>
      <c r="G3129" s="208" t="s">
        <v>532</v>
      </c>
      <c r="H3129" s="427"/>
      <c r="I3129" s="475">
        <v>1500000</v>
      </c>
      <c r="J3129" s="444">
        <f t="shared" si="51"/>
        <v>21160000</v>
      </c>
      <c r="K3129" s="441" t="s">
        <v>6185</v>
      </c>
      <c r="L3129" s="530"/>
      <c r="M3129" s="488"/>
      <c r="N3129" s="530"/>
      <c r="O3129" s="530"/>
      <c r="P3129" s="530"/>
      <c r="Q3129" s="530"/>
      <c r="R3129" s="530"/>
      <c r="S3129" s="530"/>
      <c r="T3129" s="530"/>
      <c r="U3129" s="530"/>
      <c r="V3129" s="530"/>
      <c r="W3129" s="530"/>
      <c r="X3129" s="530"/>
      <c r="Y3129" s="530"/>
      <c r="Z3129" s="530"/>
      <c r="AA3129" s="530"/>
      <c r="AB3129" s="530"/>
      <c r="AC3129" s="530"/>
      <c r="AD3129" s="530"/>
      <c r="AE3129" s="530"/>
      <c r="AF3129" s="530"/>
      <c r="AG3129" s="530"/>
      <c r="AH3129" s="530"/>
      <c r="AI3129" s="530"/>
      <c r="AJ3129" s="488"/>
      <c r="AK3129" s="488"/>
      <c r="AL3129" s="488"/>
      <c r="AM3129" s="488"/>
      <c r="AN3129" s="488"/>
      <c r="AO3129" s="488"/>
      <c r="AP3129" s="488"/>
      <c r="AQ3129" s="488"/>
      <c r="AR3129" s="488"/>
      <c r="AS3129" s="488"/>
      <c r="AT3129" s="488"/>
      <c r="AU3129" s="488"/>
      <c r="AV3129" s="488"/>
      <c r="AW3129" s="488"/>
      <c r="AX3129" s="488"/>
      <c r="AY3129" s="488"/>
      <c r="AZ3129" s="488"/>
      <c r="BA3129" s="488"/>
      <c r="BB3129" s="488"/>
      <c r="BC3129" s="488"/>
      <c r="BD3129" s="488"/>
      <c r="BE3129" s="488"/>
      <c r="BF3129" s="488"/>
      <c r="BG3129" s="488"/>
      <c r="BH3129" s="488"/>
      <c r="BI3129" s="488"/>
      <c r="BJ3129" s="488"/>
      <c r="BK3129" s="488"/>
      <c r="BL3129" s="488"/>
      <c r="BM3129" s="488"/>
      <c r="BN3129" s="488"/>
      <c r="BO3129" s="488"/>
      <c r="BP3129" s="488"/>
      <c r="BQ3129" s="488"/>
      <c r="BR3129" s="488"/>
      <c r="BS3129" s="488"/>
      <c r="BT3129" s="488"/>
      <c r="BU3129" s="488"/>
      <c r="BV3129" s="488"/>
      <c r="BW3129" s="488"/>
      <c r="BX3129" s="488"/>
      <c r="BY3129" s="488"/>
      <c r="BZ3129" s="488"/>
      <c r="CA3129" s="488"/>
      <c r="CB3129" s="488"/>
      <c r="CC3129" s="488"/>
      <c r="CD3129" s="488"/>
      <c r="CE3129" s="488"/>
      <c r="CF3129" s="488"/>
      <c r="CG3129" s="488"/>
      <c r="CH3129" s="488"/>
      <c r="CI3129" s="488"/>
      <c r="CJ3129" s="488"/>
      <c r="CK3129" s="488"/>
      <c r="CL3129" s="488"/>
      <c r="CM3129" s="488"/>
      <c r="CN3129" s="488"/>
      <c r="CO3129" s="488"/>
      <c r="CP3129" s="488"/>
      <c r="CQ3129" s="488"/>
      <c r="CR3129" s="488"/>
      <c r="CS3129" s="488"/>
      <c r="CT3129" s="488"/>
      <c r="CU3129" s="488"/>
      <c r="CV3129" s="488"/>
      <c r="CW3129" s="488"/>
      <c r="CX3129" s="488"/>
      <c r="CY3129" s="488"/>
      <c r="CZ3129" s="488"/>
      <c r="DA3129" s="488"/>
      <c r="DB3129" s="488"/>
      <c r="DC3129" s="488"/>
      <c r="DD3129" s="488"/>
      <c r="DE3129" s="488"/>
      <c r="DF3129" s="488"/>
      <c r="DG3129" s="488"/>
      <c r="DH3129" s="488"/>
      <c r="DI3129" s="488"/>
      <c r="DJ3129" s="488"/>
      <c r="DK3129" s="488"/>
      <c r="DL3129" s="488"/>
      <c r="DM3129" s="488"/>
      <c r="DN3129" s="488"/>
      <c r="DO3129" s="488"/>
      <c r="DP3129" s="488"/>
      <c r="DQ3129" s="488"/>
      <c r="DR3129" s="488"/>
      <c r="DS3129" s="488"/>
      <c r="DT3129" s="488"/>
      <c r="DU3129" s="488"/>
      <c r="DV3129" s="488"/>
      <c r="DW3129" s="488"/>
      <c r="DX3129" s="488"/>
      <c r="DY3129" s="488"/>
      <c r="DZ3129" s="488"/>
      <c r="EA3129" s="488"/>
      <c r="EB3129" s="488"/>
      <c r="EC3129" s="488"/>
      <c r="ED3129" s="488"/>
      <c r="EE3129" s="488"/>
      <c r="EF3129" s="488"/>
      <c r="EG3129" s="488"/>
      <c r="EH3129" s="488"/>
      <c r="EI3129" s="488"/>
      <c r="EJ3129" s="488"/>
      <c r="EK3129" s="488"/>
      <c r="EL3129" s="488"/>
      <c r="EM3129" s="488"/>
      <c r="EN3129" s="488"/>
      <c r="EO3129" s="488"/>
      <c r="EP3129" s="488"/>
      <c r="EQ3129" s="488"/>
      <c r="ER3129" s="488"/>
      <c r="ES3129" s="488"/>
      <c r="ET3129" s="488"/>
      <c r="EU3129" s="488"/>
      <c r="EV3129" s="488"/>
      <c r="EW3129" s="488"/>
      <c r="EX3129" s="488"/>
      <c r="EY3129" s="488"/>
      <c r="EZ3129" s="488"/>
      <c r="FA3129" s="488"/>
      <c r="FB3129" s="488"/>
      <c r="FC3129" s="488"/>
      <c r="FD3129" s="488"/>
      <c r="FE3129" s="488"/>
      <c r="FF3129" s="488"/>
      <c r="FG3129" s="488"/>
      <c r="FH3129" s="488"/>
      <c r="FI3129" s="488"/>
      <c r="FJ3129" s="488"/>
      <c r="FK3129" s="488"/>
      <c r="FL3129" s="488"/>
      <c r="FM3129" s="488"/>
      <c r="FN3129" s="488"/>
      <c r="FO3129" s="488"/>
      <c r="FP3129" s="488"/>
      <c r="FQ3129" s="488"/>
      <c r="FR3129" s="488"/>
      <c r="FS3129" s="488"/>
      <c r="FT3129" s="488"/>
      <c r="FU3129" s="488"/>
      <c r="FV3129" s="488"/>
      <c r="FW3129" s="488"/>
      <c r="FX3129" s="488"/>
      <c r="FY3129" s="488"/>
      <c r="FZ3129" s="488"/>
      <c r="GA3129" s="488"/>
      <c r="GB3129" s="488"/>
      <c r="GC3129" s="488"/>
      <c r="GD3129" s="488"/>
      <c r="GE3129" s="488"/>
      <c r="GF3129" s="488"/>
      <c r="GG3129" s="488"/>
      <c r="GH3129" s="488"/>
      <c r="GI3129" s="488"/>
      <c r="GJ3129" s="488"/>
      <c r="GK3129" s="488"/>
      <c r="GL3129" s="488"/>
      <c r="GM3129" s="488"/>
      <c r="GN3129" s="488"/>
      <c r="GO3129" s="488"/>
      <c r="GP3129" s="488"/>
      <c r="GQ3129" s="488"/>
      <c r="GR3129" s="488"/>
      <c r="GS3129" s="488"/>
      <c r="GT3129" s="488"/>
      <c r="GU3129" s="488"/>
      <c r="GV3129" s="488"/>
      <c r="GW3129" s="488"/>
      <c r="GX3129" s="488"/>
      <c r="GY3129" s="488"/>
      <c r="GZ3129" s="488"/>
      <c r="HA3129" s="488"/>
      <c r="HB3129" s="488"/>
      <c r="HC3129" s="488"/>
      <c r="HD3129" s="488"/>
      <c r="HE3129" s="488"/>
      <c r="HF3129" s="488"/>
      <c r="HG3129" s="488"/>
      <c r="HH3129" s="488"/>
      <c r="HI3129" s="488"/>
      <c r="HJ3129" s="488"/>
      <c r="HK3129" s="488"/>
      <c r="HL3129" s="488"/>
      <c r="HM3129" s="488"/>
      <c r="HN3129" s="488"/>
      <c r="HO3129" s="488"/>
      <c r="HP3129" s="488"/>
      <c r="HQ3129" s="488"/>
      <c r="HR3129" s="488"/>
      <c r="HS3129" s="488"/>
      <c r="HT3129" s="488"/>
      <c r="HU3129" s="488"/>
      <c r="HV3129" s="488"/>
      <c r="HW3129" s="488"/>
      <c r="HX3129" s="488"/>
      <c r="HY3129" s="488"/>
      <c r="HZ3129" s="488"/>
      <c r="IA3129" s="488"/>
      <c r="IB3129" s="488"/>
      <c r="IC3129" s="488"/>
      <c r="ID3129" s="488"/>
      <c r="IE3129" s="488"/>
      <c r="IF3129" s="488"/>
      <c r="IG3129" s="488"/>
      <c r="IH3129" s="488"/>
    </row>
    <row r="3130" spans="1:242" hidden="1" x14ac:dyDescent="0.25">
      <c r="B3130" s="266">
        <v>1423</v>
      </c>
      <c r="C3130" s="207">
        <v>44418</v>
      </c>
      <c r="D3130" s="206" t="s">
        <v>6128</v>
      </c>
      <c r="E3130" s="206"/>
      <c r="F3130" s="206" t="s">
        <v>4107</v>
      </c>
      <c r="G3130" s="208" t="s">
        <v>4218</v>
      </c>
      <c r="H3130" s="285"/>
      <c r="I3130" s="210">
        <v>7700000</v>
      </c>
      <c r="J3130" s="444">
        <f t="shared" si="51"/>
        <v>13460000</v>
      </c>
      <c r="K3130" s="212" t="s">
        <v>3267</v>
      </c>
    </row>
    <row r="3131" spans="1:242" hidden="1" x14ac:dyDescent="0.25">
      <c r="B3131" s="266">
        <v>1424</v>
      </c>
      <c r="C3131" s="207">
        <v>44418</v>
      </c>
      <c r="D3131" s="206" t="s">
        <v>6129</v>
      </c>
      <c r="E3131" s="206"/>
      <c r="F3131" s="206" t="s">
        <v>4108</v>
      </c>
      <c r="G3131" s="208" t="s">
        <v>263</v>
      </c>
      <c r="H3131" s="285"/>
      <c r="I3131" s="210">
        <v>50000</v>
      </c>
      <c r="J3131" s="444">
        <f t="shared" si="51"/>
        <v>13410000</v>
      </c>
      <c r="K3131" s="441" t="s">
        <v>3267</v>
      </c>
    </row>
    <row r="3132" spans="1:242" hidden="1" x14ac:dyDescent="0.25">
      <c r="B3132" s="266">
        <v>1425</v>
      </c>
      <c r="C3132" s="207">
        <v>44418</v>
      </c>
      <c r="D3132" s="206" t="s">
        <v>6130</v>
      </c>
      <c r="E3132" s="206"/>
      <c r="F3132" s="206" t="s">
        <v>4109</v>
      </c>
      <c r="G3132" s="208" t="s">
        <v>6131</v>
      </c>
      <c r="H3132" s="285"/>
      <c r="I3132" s="210">
        <v>425000</v>
      </c>
      <c r="J3132" s="444">
        <f t="shared" si="51"/>
        <v>12985000</v>
      </c>
      <c r="K3132" s="441" t="s">
        <v>3267</v>
      </c>
    </row>
    <row r="3133" spans="1:242" hidden="1" x14ac:dyDescent="0.25">
      <c r="B3133" s="266">
        <v>1426</v>
      </c>
      <c r="C3133" s="207">
        <v>44418</v>
      </c>
      <c r="D3133" s="206" t="s">
        <v>6132</v>
      </c>
      <c r="E3133" s="206"/>
      <c r="F3133" s="206" t="s">
        <v>4135</v>
      </c>
      <c r="G3133" s="208" t="s">
        <v>420</v>
      </c>
      <c r="H3133" s="313"/>
      <c r="I3133" s="210">
        <v>1027150</v>
      </c>
      <c r="J3133" s="444">
        <f t="shared" si="51"/>
        <v>11957850</v>
      </c>
      <c r="K3133" s="441" t="s">
        <v>3267</v>
      </c>
    </row>
    <row r="3134" spans="1:242" hidden="1" x14ac:dyDescent="0.25">
      <c r="B3134" s="266">
        <v>1427</v>
      </c>
      <c r="C3134" s="207">
        <v>44419</v>
      </c>
      <c r="D3134" s="206" t="s">
        <v>6133</v>
      </c>
      <c r="E3134" s="206"/>
      <c r="F3134" s="206" t="s">
        <v>4137</v>
      </c>
      <c r="G3134" s="208" t="s">
        <v>2951</v>
      </c>
      <c r="H3134" s="313"/>
      <c r="I3134" s="210">
        <v>250025</v>
      </c>
      <c r="J3134" s="444">
        <f t="shared" si="51"/>
        <v>11707825</v>
      </c>
      <c r="K3134" s="441" t="s">
        <v>3267</v>
      </c>
    </row>
    <row r="3135" spans="1:242" hidden="1" x14ac:dyDescent="0.25">
      <c r="B3135" s="266">
        <v>1428</v>
      </c>
      <c r="C3135" s="207">
        <v>44419</v>
      </c>
      <c r="D3135" s="206" t="s">
        <v>6136</v>
      </c>
      <c r="E3135" s="206"/>
      <c r="F3135" s="206"/>
      <c r="G3135" s="208" t="s">
        <v>2320</v>
      </c>
      <c r="H3135" s="313">
        <v>800000</v>
      </c>
      <c r="I3135" s="210"/>
      <c r="J3135" s="444">
        <f t="shared" si="51"/>
        <v>12507825</v>
      </c>
      <c r="K3135" s="441" t="s">
        <v>6135</v>
      </c>
    </row>
    <row r="3136" spans="1:242" hidden="1" x14ac:dyDescent="0.25">
      <c r="B3136" s="266">
        <v>1429</v>
      </c>
      <c r="C3136" s="207">
        <v>44419</v>
      </c>
      <c r="D3136" s="206" t="s">
        <v>6137</v>
      </c>
      <c r="E3136" s="206"/>
      <c r="F3136" s="206" t="s">
        <v>4138</v>
      </c>
      <c r="G3136" s="208" t="s">
        <v>2320</v>
      </c>
      <c r="H3136" s="313"/>
      <c r="I3136" s="210">
        <v>1146000</v>
      </c>
      <c r="J3136" s="444">
        <f t="shared" si="51"/>
        <v>11361825</v>
      </c>
      <c r="K3136" s="441" t="s">
        <v>3267</v>
      </c>
    </row>
    <row r="3137" spans="2:11" s="511" customFormat="1" hidden="1" x14ac:dyDescent="0.25">
      <c r="B3137" s="266">
        <v>1430</v>
      </c>
      <c r="C3137" s="207">
        <v>44419</v>
      </c>
      <c r="D3137" s="206" t="s">
        <v>6138</v>
      </c>
      <c r="E3137" s="206"/>
      <c r="F3137" s="206" t="s">
        <v>4177</v>
      </c>
      <c r="G3137" s="208" t="s">
        <v>3690</v>
      </c>
      <c r="H3137" s="313"/>
      <c r="I3137" s="209">
        <v>63600</v>
      </c>
      <c r="J3137" s="444">
        <f t="shared" si="51"/>
        <v>11298225</v>
      </c>
      <c r="K3137" s="441" t="s">
        <v>3267</v>
      </c>
    </row>
    <row r="3138" spans="2:11" s="511" customFormat="1" hidden="1" x14ac:dyDescent="0.25">
      <c r="B3138" s="266">
        <v>1431</v>
      </c>
      <c r="C3138" s="207">
        <v>44419</v>
      </c>
      <c r="D3138" s="206" t="s">
        <v>6139</v>
      </c>
      <c r="E3138" s="206"/>
      <c r="F3138" s="206" t="s">
        <v>4143</v>
      </c>
      <c r="G3138" s="208" t="s">
        <v>1885</v>
      </c>
      <c r="H3138" s="313"/>
      <c r="I3138" s="209">
        <v>60300</v>
      </c>
      <c r="J3138" s="444">
        <f t="shared" si="51"/>
        <v>11237925</v>
      </c>
      <c r="K3138" s="441" t="s">
        <v>3267</v>
      </c>
    </row>
    <row r="3139" spans="2:11" s="511" customFormat="1" hidden="1" x14ac:dyDescent="0.25">
      <c r="B3139" s="266">
        <v>1432</v>
      </c>
      <c r="C3139" s="207">
        <v>44420</v>
      </c>
      <c r="D3139" s="206" t="s">
        <v>6155</v>
      </c>
      <c r="E3139" s="206" t="s">
        <v>6158</v>
      </c>
      <c r="F3139" s="206"/>
      <c r="G3139" s="208" t="s">
        <v>5418</v>
      </c>
      <c r="H3139" s="313"/>
      <c r="I3139" s="475">
        <v>1100000</v>
      </c>
      <c r="J3139" s="444">
        <f t="shared" si="51"/>
        <v>10137925</v>
      </c>
      <c r="K3139" s="441" t="s">
        <v>6215</v>
      </c>
    </row>
    <row r="3140" spans="2:11" s="511" customFormat="1" hidden="1" x14ac:dyDescent="0.25">
      <c r="B3140" s="266">
        <v>1433</v>
      </c>
      <c r="C3140" s="207">
        <v>44420</v>
      </c>
      <c r="D3140" s="206" t="s">
        <v>6156</v>
      </c>
      <c r="E3140" s="206" t="s">
        <v>6159</v>
      </c>
      <c r="F3140" s="206"/>
      <c r="G3140" s="208" t="s">
        <v>5418</v>
      </c>
      <c r="H3140" s="313"/>
      <c r="I3140" s="475">
        <v>690000</v>
      </c>
      <c r="J3140" s="444">
        <f t="shared" si="51"/>
        <v>9447925</v>
      </c>
      <c r="K3140" s="441" t="s">
        <v>6214</v>
      </c>
    </row>
    <row r="3141" spans="2:11" s="511" customFormat="1" hidden="1" x14ac:dyDescent="0.25">
      <c r="B3141" s="266">
        <v>1434</v>
      </c>
      <c r="C3141" s="207">
        <v>44422</v>
      </c>
      <c r="D3141" s="206" t="s">
        <v>6140</v>
      </c>
      <c r="E3141" s="206"/>
      <c r="F3141" s="206" t="s">
        <v>4146</v>
      </c>
      <c r="G3141" s="208" t="s">
        <v>1885</v>
      </c>
      <c r="H3141" s="313"/>
      <c r="I3141" s="209">
        <v>37800</v>
      </c>
      <c r="J3141" s="444">
        <f t="shared" si="51"/>
        <v>9410125</v>
      </c>
      <c r="K3141" s="441" t="s">
        <v>3267</v>
      </c>
    </row>
    <row r="3142" spans="2:11" s="511" customFormat="1" hidden="1" x14ac:dyDescent="0.25">
      <c r="B3142" s="266">
        <v>1435</v>
      </c>
      <c r="C3142" s="207">
        <v>44422</v>
      </c>
      <c r="D3142" s="206" t="s">
        <v>6141</v>
      </c>
      <c r="E3142" s="206"/>
      <c r="F3142" s="206" t="s">
        <v>4147</v>
      </c>
      <c r="G3142" s="208" t="s">
        <v>1885</v>
      </c>
      <c r="H3142" s="313"/>
      <c r="I3142" s="209">
        <v>91600</v>
      </c>
      <c r="J3142" s="444">
        <f t="shared" si="51"/>
        <v>9318525</v>
      </c>
      <c r="K3142" s="441" t="s">
        <v>3267</v>
      </c>
    </row>
    <row r="3143" spans="2:11" s="511" customFormat="1" hidden="1" x14ac:dyDescent="0.25">
      <c r="B3143" s="266">
        <v>1436</v>
      </c>
      <c r="C3143" s="207">
        <v>44422</v>
      </c>
      <c r="D3143" s="206" t="s">
        <v>6142</v>
      </c>
      <c r="E3143" s="206"/>
      <c r="F3143" s="206" t="s">
        <v>4136</v>
      </c>
      <c r="G3143" s="208" t="s">
        <v>6143</v>
      </c>
      <c r="H3143" s="313"/>
      <c r="I3143" s="209">
        <v>425000</v>
      </c>
      <c r="J3143" s="444">
        <f t="shared" si="51"/>
        <v>8893525</v>
      </c>
      <c r="K3143" s="441" t="s">
        <v>3267</v>
      </c>
    </row>
    <row r="3144" spans="2:11" s="511" customFormat="1" hidden="1" x14ac:dyDescent="0.25">
      <c r="B3144" s="266">
        <v>1437</v>
      </c>
      <c r="C3144" s="207">
        <v>44422</v>
      </c>
      <c r="D3144" s="206" t="s">
        <v>6144</v>
      </c>
      <c r="E3144" s="206"/>
      <c r="F3144" s="206" t="s">
        <v>4142</v>
      </c>
      <c r="G3144" s="208" t="s">
        <v>1110</v>
      </c>
      <c r="H3144" s="313"/>
      <c r="I3144" s="209">
        <v>90000</v>
      </c>
      <c r="J3144" s="444">
        <f t="shared" si="51"/>
        <v>8803525</v>
      </c>
      <c r="K3144" s="441" t="s">
        <v>3267</v>
      </c>
    </row>
    <row r="3145" spans="2:11" s="511" customFormat="1" hidden="1" x14ac:dyDescent="0.25">
      <c r="B3145" s="266">
        <v>1438</v>
      </c>
      <c r="C3145" s="207">
        <v>44422</v>
      </c>
      <c r="D3145" s="206" t="s">
        <v>6145</v>
      </c>
      <c r="E3145" s="206"/>
      <c r="F3145" s="206" t="s">
        <v>4148</v>
      </c>
      <c r="G3145" s="208" t="s">
        <v>263</v>
      </c>
      <c r="H3145" s="313"/>
      <c r="I3145" s="209">
        <v>133040</v>
      </c>
      <c r="J3145" s="444">
        <f t="shared" si="51"/>
        <v>8670485</v>
      </c>
      <c r="K3145" s="441" t="s">
        <v>3267</v>
      </c>
    </row>
    <row r="3146" spans="2:11" s="511" customFormat="1" hidden="1" x14ac:dyDescent="0.25">
      <c r="B3146" s="266">
        <v>1439</v>
      </c>
      <c r="C3146" s="207">
        <v>44422</v>
      </c>
      <c r="D3146" s="206" t="s">
        <v>6147</v>
      </c>
      <c r="E3146" s="206"/>
      <c r="F3146" s="206"/>
      <c r="G3146" s="208" t="s">
        <v>561</v>
      </c>
      <c r="H3146" s="313">
        <v>790000</v>
      </c>
      <c r="I3146" s="209"/>
      <c r="J3146" s="444">
        <f t="shared" si="51"/>
        <v>9460485</v>
      </c>
      <c r="K3146" s="441" t="s">
        <v>6118</v>
      </c>
    </row>
    <row r="3147" spans="2:11" s="511" customFormat="1" hidden="1" x14ac:dyDescent="0.25">
      <c r="B3147" s="266">
        <v>1440</v>
      </c>
      <c r="C3147" s="207">
        <v>44422</v>
      </c>
      <c r="D3147" s="206" t="s">
        <v>6148</v>
      </c>
      <c r="E3147" s="206"/>
      <c r="F3147" s="206" t="s">
        <v>4149</v>
      </c>
      <c r="G3147" s="208" t="s">
        <v>561</v>
      </c>
      <c r="H3147" s="313"/>
      <c r="I3147" s="209">
        <v>707927</v>
      </c>
      <c r="J3147" s="444">
        <f t="shared" si="51"/>
        <v>8752558</v>
      </c>
      <c r="K3147" s="441" t="s">
        <v>3267</v>
      </c>
    </row>
    <row r="3148" spans="2:11" s="511" customFormat="1" hidden="1" x14ac:dyDescent="0.25">
      <c r="B3148" s="266">
        <v>1441</v>
      </c>
      <c r="C3148" s="207">
        <v>44422</v>
      </c>
      <c r="D3148" s="206" t="s">
        <v>6149</v>
      </c>
      <c r="E3148" s="206"/>
      <c r="F3148" s="206" t="s">
        <v>4169</v>
      </c>
      <c r="G3148" s="208" t="s">
        <v>5936</v>
      </c>
      <c r="H3148" s="313"/>
      <c r="I3148" s="209">
        <v>530000</v>
      </c>
      <c r="J3148" s="444">
        <f t="shared" si="51"/>
        <v>8222558</v>
      </c>
      <c r="K3148" s="441" t="s">
        <v>3267</v>
      </c>
    </row>
    <row r="3149" spans="2:11" s="511" customFormat="1" hidden="1" x14ac:dyDescent="0.25">
      <c r="B3149" s="266">
        <v>1442</v>
      </c>
      <c r="C3149" s="207">
        <v>44422</v>
      </c>
      <c r="D3149" s="206" t="s">
        <v>6150</v>
      </c>
      <c r="E3149" s="206"/>
      <c r="F3149" s="206" t="s">
        <v>4170</v>
      </c>
      <c r="G3149" s="208" t="s">
        <v>4218</v>
      </c>
      <c r="H3149" s="313"/>
      <c r="I3149" s="209">
        <v>495750</v>
      </c>
      <c r="J3149" s="444">
        <f t="shared" si="51"/>
        <v>7726808</v>
      </c>
      <c r="K3149" s="441" t="s">
        <v>3267</v>
      </c>
    </row>
    <row r="3150" spans="2:11" s="511" customFormat="1" hidden="1" x14ac:dyDescent="0.25">
      <c r="B3150" s="266">
        <v>1443</v>
      </c>
      <c r="C3150" s="207">
        <v>44422</v>
      </c>
      <c r="D3150" s="206" t="s">
        <v>6151</v>
      </c>
      <c r="E3150" s="206"/>
      <c r="F3150" s="206" t="s">
        <v>4150</v>
      </c>
      <c r="G3150" s="208" t="s">
        <v>4218</v>
      </c>
      <c r="H3150" s="313"/>
      <c r="I3150" s="209">
        <v>540000</v>
      </c>
      <c r="J3150" s="444">
        <f t="shared" si="51"/>
        <v>7186808</v>
      </c>
      <c r="K3150" s="441" t="s">
        <v>3267</v>
      </c>
    </row>
    <row r="3151" spans="2:11" s="511" customFormat="1" hidden="1" x14ac:dyDescent="0.25">
      <c r="B3151" s="266">
        <v>1444</v>
      </c>
      <c r="C3151" s="207">
        <v>44422</v>
      </c>
      <c r="D3151" s="206" t="s">
        <v>6152</v>
      </c>
      <c r="E3151" s="206" t="s">
        <v>6160</v>
      </c>
      <c r="F3151" s="206"/>
      <c r="G3151" s="208" t="s">
        <v>1110</v>
      </c>
      <c r="H3151" s="313"/>
      <c r="I3151" s="475">
        <v>128000</v>
      </c>
      <c r="J3151" s="444">
        <f t="shared" si="51"/>
        <v>7058808</v>
      </c>
      <c r="K3151" s="441" t="s">
        <v>6190</v>
      </c>
    </row>
    <row r="3152" spans="2:11" s="511" customFormat="1" hidden="1" x14ac:dyDescent="0.25">
      <c r="B3152" s="266">
        <v>1445</v>
      </c>
      <c r="C3152" s="207">
        <v>44422</v>
      </c>
      <c r="D3152" s="206" t="s">
        <v>6153</v>
      </c>
      <c r="E3152" s="206" t="s">
        <v>6161</v>
      </c>
      <c r="F3152" s="206"/>
      <c r="G3152" s="208" t="s">
        <v>1964</v>
      </c>
      <c r="H3152" s="313"/>
      <c r="I3152" s="475">
        <v>2100000</v>
      </c>
      <c r="J3152" s="444">
        <f t="shared" si="51"/>
        <v>4958808</v>
      </c>
      <c r="K3152" s="441" t="s">
        <v>6225</v>
      </c>
    </row>
    <row r="3153" spans="1:242" s="566" customFormat="1" hidden="1" x14ac:dyDescent="0.25">
      <c r="A3153" s="488"/>
      <c r="B3153" s="266">
        <v>1446</v>
      </c>
      <c r="C3153" s="428">
        <v>44424</v>
      </c>
      <c r="D3153" s="429" t="s">
        <v>6162</v>
      </c>
      <c r="E3153" s="429"/>
      <c r="F3153" s="429"/>
      <c r="G3153" s="430"/>
      <c r="H3153" s="577">
        <v>13773192</v>
      </c>
      <c r="I3153" s="581"/>
      <c r="J3153" s="444">
        <f t="shared" si="51"/>
        <v>18732000</v>
      </c>
      <c r="K3153" s="485" t="s">
        <v>3695</v>
      </c>
      <c r="L3153" s="530"/>
      <c r="M3153" s="488"/>
      <c r="N3153" s="530"/>
      <c r="O3153" s="530"/>
      <c r="P3153" s="530"/>
      <c r="Q3153" s="530"/>
      <c r="R3153" s="530"/>
      <c r="S3153" s="530"/>
      <c r="T3153" s="530"/>
      <c r="U3153" s="530"/>
      <c r="V3153" s="530"/>
      <c r="W3153" s="530"/>
      <c r="X3153" s="530"/>
      <c r="Y3153" s="530"/>
      <c r="Z3153" s="530"/>
      <c r="AA3153" s="530"/>
      <c r="AB3153" s="530"/>
      <c r="AC3153" s="530"/>
      <c r="AD3153" s="530"/>
      <c r="AE3153" s="530"/>
      <c r="AF3153" s="530"/>
      <c r="AG3153" s="530"/>
      <c r="AH3153" s="530"/>
      <c r="AI3153" s="530"/>
      <c r="AJ3153" s="488"/>
      <c r="AK3153" s="488"/>
      <c r="AL3153" s="488"/>
      <c r="AM3153" s="488"/>
      <c r="AN3153" s="488"/>
      <c r="AO3153" s="488"/>
      <c r="AP3153" s="488"/>
      <c r="AQ3153" s="488"/>
      <c r="AR3153" s="488"/>
      <c r="AS3153" s="488"/>
      <c r="AT3153" s="488"/>
      <c r="AU3153" s="488"/>
      <c r="AV3153" s="488"/>
      <c r="AW3153" s="488"/>
      <c r="AX3153" s="488"/>
      <c r="AY3153" s="488"/>
      <c r="AZ3153" s="488"/>
      <c r="BA3153" s="488"/>
      <c r="BB3153" s="488"/>
      <c r="BC3153" s="488"/>
      <c r="BD3153" s="488"/>
      <c r="BE3153" s="488"/>
      <c r="BF3153" s="488"/>
      <c r="BG3153" s="488"/>
      <c r="BH3153" s="488"/>
      <c r="BI3153" s="488"/>
      <c r="BJ3153" s="488"/>
      <c r="BK3153" s="488"/>
      <c r="BL3153" s="488"/>
      <c r="BM3153" s="488"/>
      <c r="BN3153" s="488"/>
      <c r="BO3153" s="488"/>
      <c r="BP3153" s="488"/>
      <c r="BQ3153" s="488"/>
      <c r="BR3153" s="488"/>
      <c r="BS3153" s="488"/>
      <c r="BT3153" s="488"/>
      <c r="BU3153" s="488"/>
      <c r="BV3153" s="488"/>
      <c r="BW3153" s="488"/>
      <c r="BX3153" s="488"/>
      <c r="BY3153" s="488"/>
      <c r="BZ3153" s="488"/>
      <c r="CA3153" s="488"/>
      <c r="CB3153" s="488"/>
      <c r="CC3153" s="488"/>
      <c r="CD3153" s="488"/>
      <c r="CE3153" s="488"/>
      <c r="CF3153" s="488"/>
      <c r="CG3153" s="488"/>
      <c r="CH3153" s="488"/>
      <c r="CI3153" s="488"/>
      <c r="CJ3153" s="488"/>
      <c r="CK3153" s="488"/>
      <c r="CL3153" s="488"/>
      <c r="CM3153" s="488"/>
      <c r="CN3153" s="488"/>
      <c r="CO3153" s="488"/>
      <c r="CP3153" s="488"/>
      <c r="CQ3153" s="488"/>
      <c r="CR3153" s="488"/>
      <c r="CS3153" s="488"/>
      <c r="CT3153" s="488"/>
      <c r="CU3153" s="488"/>
      <c r="CV3153" s="488"/>
      <c r="CW3153" s="488"/>
      <c r="CX3153" s="488"/>
      <c r="CY3153" s="488"/>
      <c r="CZ3153" s="488"/>
      <c r="DA3153" s="488"/>
      <c r="DB3153" s="488"/>
      <c r="DC3153" s="488"/>
      <c r="DD3153" s="488"/>
      <c r="DE3153" s="488"/>
      <c r="DF3153" s="488"/>
      <c r="DG3153" s="488"/>
      <c r="DH3153" s="488"/>
      <c r="DI3153" s="488"/>
      <c r="DJ3153" s="488"/>
      <c r="DK3153" s="488"/>
      <c r="DL3153" s="488"/>
      <c r="DM3153" s="488"/>
      <c r="DN3153" s="488"/>
      <c r="DO3153" s="488"/>
      <c r="DP3153" s="488"/>
      <c r="DQ3153" s="488"/>
      <c r="DR3153" s="488"/>
      <c r="DS3153" s="488"/>
      <c r="DT3153" s="488"/>
      <c r="DU3153" s="488"/>
      <c r="DV3153" s="488"/>
      <c r="DW3153" s="488"/>
      <c r="DX3153" s="488"/>
      <c r="DY3153" s="488"/>
      <c r="DZ3153" s="488"/>
      <c r="EA3153" s="488"/>
      <c r="EB3153" s="488"/>
      <c r="EC3153" s="488"/>
      <c r="ED3153" s="488"/>
      <c r="EE3153" s="488"/>
      <c r="EF3153" s="488"/>
      <c r="EG3153" s="488"/>
      <c r="EH3153" s="488"/>
      <c r="EI3153" s="488"/>
      <c r="EJ3153" s="488"/>
      <c r="EK3153" s="488"/>
      <c r="EL3153" s="488"/>
      <c r="EM3153" s="488"/>
      <c r="EN3153" s="488"/>
      <c r="EO3153" s="488"/>
      <c r="EP3153" s="488"/>
      <c r="EQ3153" s="488"/>
      <c r="ER3153" s="488"/>
      <c r="ES3153" s="488"/>
      <c r="ET3153" s="488"/>
      <c r="EU3153" s="488"/>
      <c r="EV3153" s="488"/>
      <c r="EW3153" s="488"/>
      <c r="EX3153" s="488"/>
      <c r="EY3153" s="488"/>
      <c r="EZ3153" s="488"/>
      <c r="FA3153" s="488"/>
      <c r="FB3153" s="488"/>
      <c r="FC3153" s="488"/>
      <c r="FD3153" s="488"/>
      <c r="FE3153" s="488"/>
      <c r="FF3153" s="488"/>
      <c r="FG3153" s="488"/>
      <c r="FH3153" s="488"/>
      <c r="FI3153" s="488"/>
      <c r="FJ3153" s="488"/>
      <c r="FK3153" s="488"/>
      <c r="FL3153" s="488"/>
      <c r="FM3153" s="488"/>
      <c r="FN3153" s="488"/>
      <c r="FO3153" s="488"/>
      <c r="FP3153" s="488"/>
      <c r="FQ3153" s="488"/>
      <c r="FR3153" s="488"/>
      <c r="FS3153" s="488"/>
      <c r="FT3153" s="488"/>
      <c r="FU3153" s="488"/>
      <c r="FV3153" s="488"/>
      <c r="FW3153" s="488"/>
      <c r="FX3153" s="488"/>
      <c r="FY3153" s="488"/>
      <c r="FZ3153" s="488"/>
      <c r="GA3153" s="488"/>
      <c r="GB3153" s="488"/>
      <c r="GC3153" s="488"/>
      <c r="GD3153" s="488"/>
      <c r="GE3153" s="488"/>
      <c r="GF3153" s="488"/>
      <c r="GG3153" s="488"/>
      <c r="GH3153" s="488"/>
      <c r="GI3153" s="488"/>
      <c r="GJ3153" s="488"/>
      <c r="GK3153" s="488"/>
      <c r="GL3153" s="488"/>
      <c r="GM3153" s="488"/>
      <c r="GN3153" s="488"/>
      <c r="GO3153" s="488"/>
      <c r="GP3153" s="488"/>
      <c r="GQ3153" s="488"/>
      <c r="GR3153" s="488"/>
      <c r="GS3153" s="488"/>
      <c r="GT3153" s="488"/>
      <c r="GU3153" s="488"/>
      <c r="GV3153" s="488"/>
      <c r="GW3153" s="488"/>
      <c r="GX3153" s="488"/>
      <c r="GY3153" s="488"/>
      <c r="GZ3153" s="488"/>
      <c r="HA3153" s="488"/>
      <c r="HB3153" s="488"/>
      <c r="HC3153" s="488"/>
      <c r="HD3153" s="488"/>
      <c r="HE3153" s="488"/>
      <c r="HF3153" s="488"/>
      <c r="HG3153" s="488"/>
      <c r="HH3153" s="488"/>
      <c r="HI3153" s="488"/>
      <c r="HJ3153" s="488"/>
      <c r="HK3153" s="488"/>
      <c r="HL3153" s="488"/>
      <c r="HM3153" s="488"/>
      <c r="HN3153" s="488"/>
      <c r="HO3153" s="488"/>
      <c r="HP3153" s="488"/>
      <c r="HQ3153" s="488"/>
      <c r="HR3153" s="488"/>
      <c r="HS3153" s="488"/>
      <c r="HT3153" s="488"/>
      <c r="HU3153" s="488"/>
      <c r="HV3153" s="488"/>
      <c r="HW3153" s="488"/>
      <c r="HX3153" s="488"/>
      <c r="HY3153" s="488"/>
      <c r="HZ3153" s="488"/>
      <c r="IA3153" s="488"/>
      <c r="IB3153" s="488"/>
      <c r="IC3153" s="488"/>
      <c r="ID3153" s="488"/>
      <c r="IE3153" s="488"/>
      <c r="IF3153" s="488"/>
      <c r="IG3153" s="488"/>
      <c r="IH3153" s="488"/>
    </row>
    <row r="3154" spans="1:242" hidden="1" x14ac:dyDescent="0.25">
      <c r="B3154" s="266">
        <v>1447</v>
      </c>
      <c r="C3154" s="207">
        <v>44424</v>
      </c>
      <c r="D3154" s="206" t="s">
        <v>6163</v>
      </c>
      <c r="E3154" s="206"/>
      <c r="F3154" s="206"/>
      <c r="G3154" s="208" t="s">
        <v>1110</v>
      </c>
      <c r="H3154" s="313">
        <v>128000</v>
      </c>
      <c r="I3154" s="209"/>
      <c r="J3154" s="444">
        <f t="shared" si="51"/>
        <v>18860000</v>
      </c>
      <c r="K3154" s="441" t="s">
        <v>6183</v>
      </c>
    </row>
    <row r="3155" spans="1:242" hidden="1" x14ac:dyDescent="0.25">
      <c r="B3155" s="266">
        <v>1448</v>
      </c>
      <c r="C3155" s="207">
        <v>44424</v>
      </c>
      <c r="D3155" s="206" t="s">
        <v>6164</v>
      </c>
      <c r="E3155" s="206"/>
      <c r="F3155" s="206" t="s">
        <v>4151</v>
      </c>
      <c r="G3155" s="208" t="s">
        <v>1110</v>
      </c>
      <c r="H3155" s="313"/>
      <c r="I3155" s="209">
        <v>128000</v>
      </c>
      <c r="J3155" s="444">
        <f t="shared" si="51"/>
        <v>18732000</v>
      </c>
      <c r="K3155" s="441" t="s">
        <v>3267</v>
      </c>
    </row>
    <row r="3156" spans="1:242" hidden="1" x14ac:dyDescent="0.25">
      <c r="B3156" s="266">
        <v>1449</v>
      </c>
      <c r="C3156" s="207">
        <v>44426</v>
      </c>
      <c r="D3156" s="206" t="s">
        <v>6165</v>
      </c>
      <c r="E3156" s="206"/>
      <c r="F3156" s="206" t="s">
        <v>4152</v>
      </c>
      <c r="G3156" s="208" t="s">
        <v>5868</v>
      </c>
      <c r="H3156" s="313"/>
      <c r="I3156" s="209">
        <v>103000</v>
      </c>
      <c r="J3156" s="444">
        <f t="shared" si="51"/>
        <v>18629000</v>
      </c>
      <c r="K3156" s="441" t="s">
        <v>3267</v>
      </c>
    </row>
    <row r="3157" spans="1:242" hidden="1" x14ac:dyDescent="0.25">
      <c r="B3157" s="266">
        <v>1450</v>
      </c>
      <c r="C3157" s="207">
        <v>44426</v>
      </c>
      <c r="D3157" s="206" t="s">
        <v>6166</v>
      </c>
      <c r="E3157" s="206"/>
      <c r="F3157" s="206" t="s">
        <v>4153</v>
      </c>
      <c r="G3157" s="208" t="s">
        <v>4804</v>
      </c>
      <c r="H3157" s="313"/>
      <c r="I3157" s="209">
        <v>220000</v>
      </c>
      <c r="J3157" s="444">
        <f t="shared" si="51"/>
        <v>18409000</v>
      </c>
      <c r="K3157" s="441" t="s">
        <v>3267</v>
      </c>
    </row>
    <row r="3158" spans="1:242" hidden="1" x14ac:dyDescent="0.25">
      <c r="B3158" s="266">
        <v>1451</v>
      </c>
      <c r="C3158" s="207">
        <v>44426</v>
      </c>
      <c r="D3158" s="206" t="s">
        <v>6167</v>
      </c>
      <c r="E3158" s="206"/>
      <c r="F3158" s="206" t="s">
        <v>4154</v>
      </c>
      <c r="G3158" s="208" t="s">
        <v>6168</v>
      </c>
      <c r="H3158" s="313"/>
      <c r="I3158" s="209">
        <v>1266000</v>
      </c>
      <c r="J3158" s="444">
        <f t="shared" si="51"/>
        <v>17143000</v>
      </c>
      <c r="K3158" s="441" t="s">
        <v>3267</v>
      </c>
    </row>
    <row r="3159" spans="1:242" hidden="1" x14ac:dyDescent="0.25">
      <c r="B3159" s="266">
        <v>1452</v>
      </c>
      <c r="C3159" s="207">
        <v>44426</v>
      </c>
      <c r="D3159" s="206" t="s">
        <v>6169</v>
      </c>
      <c r="E3159" s="206"/>
      <c r="F3159" s="206" t="s">
        <v>4155</v>
      </c>
      <c r="G3159" s="208" t="s">
        <v>4805</v>
      </c>
      <c r="H3159" s="313"/>
      <c r="I3159" s="209">
        <v>5334700</v>
      </c>
      <c r="J3159" s="444">
        <f t="shared" si="51"/>
        <v>11808300</v>
      </c>
      <c r="K3159" s="441" t="s">
        <v>3267</v>
      </c>
    </row>
    <row r="3160" spans="1:242" hidden="1" x14ac:dyDescent="0.25">
      <c r="B3160" s="266">
        <v>1453</v>
      </c>
      <c r="C3160" s="207">
        <v>44426</v>
      </c>
      <c r="D3160" s="206" t="s">
        <v>6170</v>
      </c>
      <c r="E3160" s="206"/>
      <c r="F3160" s="206" t="s">
        <v>4156</v>
      </c>
      <c r="G3160" s="208" t="s">
        <v>420</v>
      </c>
      <c r="H3160" s="313"/>
      <c r="I3160" s="209">
        <v>1243557</v>
      </c>
      <c r="J3160" s="444">
        <f t="shared" si="51"/>
        <v>10564743</v>
      </c>
      <c r="K3160" s="441" t="s">
        <v>3267</v>
      </c>
    </row>
    <row r="3161" spans="1:242" hidden="1" x14ac:dyDescent="0.25">
      <c r="B3161" s="266">
        <v>1454</v>
      </c>
      <c r="C3161" s="207">
        <v>44428</v>
      </c>
      <c r="D3161" s="206" t="s">
        <v>6171</v>
      </c>
      <c r="E3161" s="206"/>
      <c r="F3161" s="206" t="s">
        <v>4157</v>
      </c>
      <c r="G3161" s="208" t="s">
        <v>5401</v>
      </c>
      <c r="H3161" s="313"/>
      <c r="I3161" s="209">
        <v>461000</v>
      </c>
      <c r="J3161" s="444">
        <f t="shared" si="51"/>
        <v>10103743</v>
      </c>
      <c r="K3161" s="441" t="s">
        <v>3267</v>
      </c>
    </row>
    <row r="3162" spans="1:242" hidden="1" x14ac:dyDescent="0.25">
      <c r="B3162" s="266">
        <v>1455</v>
      </c>
      <c r="C3162" s="207">
        <v>44428</v>
      </c>
      <c r="D3162" s="206" t="s">
        <v>6172</v>
      </c>
      <c r="E3162" s="206"/>
      <c r="F3162" s="206" t="s">
        <v>4188</v>
      </c>
      <c r="G3162" s="208" t="s">
        <v>3690</v>
      </c>
      <c r="H3162" s="313"/>
      <c r="I3162" s="209">
        <v>141200</v>
      </c>
      <c r="J3162" s="444">
        <f t="shared" si="51"/>
        <v>9962543</v>
      </c>
      <c r="K3162" s="441" t="s">
        <v>3267</v>
      </c>
    </row>
    <row r="3163" spans="1:242" hidden="1" x14ac:dyDescent="0.25">
      <c r="B3163" s="266">
        <v>1456</v>
      </c>
      <c r="C3163" s="207">
        <v>44428</v>
      </c>
      <c r="D3163" s="206" t="s">
        <v>6173</v>
      </c>
      <c r="E3163" s="206"/>
      <c r="F3163" s="206" t="s">
        <v>4221</v>
      </c>
      <c r="G3163" s="208" t="s">
        <v>1885</v>
      </c>
      <c r="H3163" s="313"/>
      <c r="I3163" s="209">
        <v>82500</v>
      </c>
      <c r="J3163" s="444">
        <f t="shared" si="51"/>
        <v>9880043</v>
      </c>
      <c r="K3163" s="441" t="s">
        <v>3267</v>
      </c>
    </row>
    <row r="3164" spans="1:242" hidden="1" x14ac:dyDescent="0.25">
      <c r="B3164" s="266">
        <v>1457</v>
      </c>
      <c r="C3164" s="207">
        <v>44428</v>
      </c>
      <c r="D3164" s="206" t="s">
        <v>6174</v>
      </c>
      <c r="E3164" s="206"/>
      <c r="F3164" s="206" t="s">
        <v>4222</v>
      </c>
      <c r="G3164" s="208" t="s">
        <v>1885</v>
      </c>
      <c r="H3164" s="313"/>
      <c r="I3164" s="209">
        <v>70000</v>
      </c>
      <c r="J3164" s="444">
        <f t="shared" si="51"/>
        <v>9810043</v>
      </c>
      <c r="K3164" s="441" t="s">
        <v>3267</v>
      </c>
    </row>
    <row r="3165" spans="1:242" hidden="1" x14ac:dyDescent="0.25">
      <c r="B3165" s="266">
        <v>1458</v>
      </c>
      <c r="C3165" s="207">
        <v>44428</v>
      </c>
      <c r="D3165" s="206" t="s">
        <v>6175</v>
      </c>
      <c r="E3165" s="206"/>
      <c r="F3165" s="206" t="s">
        <v>4203</v>
      </c>
      <c r="G3165" s="208" t="s">
        <v>1885</v>
      </c>
      <c r="H3165" s="313"/>
      <c r="I3165" s="209">
        <v>78700</v>
      </c>
      <c r="J3165" s="444">
        <f t="shared" si="51"/>
        <v>9731343</v>
      </c>
      <c r="K3165" s="441" t="s">
        <v>3267</v>
      </c>
    </row>
    <row r="3166" spans="1:242" hidden="1" x14ac:dyDescent="0.25">
      <c r="B3166" s="266">
        <v>1459</v>
      </c>
      <c r="C3166" s="207">
        <v>44428</v>
      </c>
      <c r="D3166" s="206" t="s">
        <v>6177</v>
      </c>
      <c r="E3166" s="206"/>
      <c r="F3166" s="206"/>
      <c r="G3166" s="208" t="s">
        <v>1611</v>
      </c>
      <c r="H3166" s="313">
        <v>750000</v>
      </c>
      <c r="I3166" s="209"/>
      <c r="J3166" s="444">
        <f t="shared" si="51"/>
        <v>10481343</v>
      </c>
      <c r="K3166" s="441" t="s">
        <v>6179</v>
      </c>
    </row>
    <row r="3167" spans="1:242" hidden="1" x14ac:dyDescent="0.25">
      <c r="B3167" s="266">
        <v>1460</v>
      </c>
      <c r="C3167" s="207">
        <v>44428</v>
      </c>
      <c r="D3167" s="206" t="s">
        <v>6178</v>
      </c>
      <c r="E3167" s="206"/>
      <c r="F3167" s="206" t="s">
        <v>4204</v>
      </c>
      <c r="G3167" s="208" t="s">
        <v>1611</v>
      </c>
      <c r="H3167" s="313"/>
      <c r="I3167" s="209">
        <v>652000</v>
      </c>
      <c r="J3167" s="444">
        <f t="shared" si="51"/>
        <v>9829343</v>
      </c>
      <c r="K3167" s="441" t="s">
        <v>3267</v>
      </c>
    </row>
    <row r="3168" spans="1:242" hidden="1" x14ac:dyDescent="0.25">
      <c r="B3168" s="266">
        <v>1461</v>
      </c>
      <c r="C3168" s="207">
        <v>44428</v>
      </c>
      <c r="D3168" s="206" t="s">
        <v>6180</v>
      </c>
      <c r="E3168" s="206"/>
      <c r="F3168" s="206" t="s">
        <v>4205</v>
      </c>
      <c r="G3168" s="208" t="s">
        <v>1885</v>
      </c>
      <c r="H3168" s="313"/>
      <c r="I3168" s="209">
        <v>71972</v>
      </c>
      <c r="J3168" s="444">
        <f t="shared" si="51"/>
        <v>9757371</v>
      </c>
      <c r="K3168" s="441" t="s">
        <v>3267</v>
      </c>
    </row>
    <row r="3169" spans="1:242" hidden="1" x14ac:dyDescent="0.25">
      <c r="B3169" s="266">
        <v>1462</v>
      </c>
      <c r="C3169" s="207">
        <v>44428</v>
      </c>
      <c r="D3169" s="206" t="s">
        <v>6181</v>
      </c>
      <c r="E3169" s="206"/>
      <c r="F3169" s="206" t="s">
        <v>4206</v>
      </c>
      <c r="G3169" s="208" t="s">
        <v>6182</v>
      </c>
      <c r="H3169" s="313"/>
      <c r="I3169" s="209">
        <v>968000</v>
      </c>
      <c r="J3169" s="444">
        <f t="shared" si="51"/>
        <v>8789371</v>
      </c>
      <c r="K3169" s="441" t="s">
        <v>3267</v>
      </c>
    </row>
    <row r="3170" spans="1:242" hidden="1" x14ac:dyDescent="0.25">
      <c r="B3170" s="266">
        <v>1463</v>
      </c>
      <c r="C3170" s="207">
        <v>44429</v>
      </c>
      <c r="D3170" s="206" t="s">
        <v>6184</v>
      </c>
      <c r="E3170" s="206"/>
      <c r="F3170" s="206" t="s">
        <v>4202</v>
      </c>
      <c r="G3170" s="208" t="s">
        <v>5936</v>
      </c>
      <c r="H3170" s="313"/>
      <c r="I3170" s="209">
        <v>280000</v>
      </c>
      <c r="J3170" s="444">
        <f t="shared" si="51"/>
        <v>8509371</v>
      </c>
      <c r="K3170" s="441" t="s">
        <v>3267</v>
      </c>
    </row>
    <row r="3171" spans="1:242" hidden="1" x14ac:dyDescent="0.25">
      <c r="B3171" s="266">
        <v>1464</v>
      </c>
      <c r="C3171" s="207">
        <v>44429</v>
      </c>
      <c r="D3171" s="206" t="s">
        <v>6186</v>
      </c>
      <c r="E3171" s="206"/>
      <c r="F3171" s="206"/>
      <c r="G3171" s="208" t="s">
        <v>532</v>
      </c>
      <c r="H3171" s="313">
        <v>1500000</v>
      </c>
      <c r="I3171" s="209"/>
      <c r="J3171" s="444">
        <f t="shared" si="51"/>
        <v>10009371</v>
      </c>
      <c r="K3171" s="441" t="s">
        <v>6189</v>
      </c>
    </row>
    <row r="3172" spans="1:242" hidden="1" x14ac:dyDescent="0.25">
      <c r="B3172" s="266">
        <v>1465</v>
      </c>
      <c r="C3172" s="207">
        <v>44429</v>
      </c>
      <c r="D3172" s="206" t="s">
        <v>6187</v>
      </c>
      <c r="E3172" s="206"/>
      <c r="F3172" s="206" t="s">
        <v>4207</v>
      </c>
      <c r="G3172" s="208" t="s">
        <v>532</v>
      </c>
      <c r="H3172" s="313"/>
      <c r="I3172" s="209">
        <v>676775</v>
      </c>
      <c r="J3172" s="444">
        <f t="shared" si="51"/>
        <v>9332596</v>
      </c>
      <c r="K3172" s="441" t="s">
        <v>3267</v>
      </c>
    </row>
    <row r="3173" spans="1:242" hidden="1" x14ac:dyDescent="0.25">
      <c r="B3173" s="266">
        <v>1466</v>
      </c>
      <c r="C3173" s="207">
        <v>44429</v>
      </c>
      <c r="D3173" s="206" t="s">
        <v>6188</v>
      </c>
      <c r="E3173" s="206"/>
      <c r="F3173" s="206" t="s">
        <v>4208</v>
      </c>
      <c r="G3173" s="208" t="s">
        <v>532</v>
      </c>
      <c r="H3173" s="313"/>
      <c r="I3173" s="209">
        <v>1866980</v>
      </c>
      <c r="J3173" s="444">
        <f t="shared" si="51"/>
        <v>7465616</v>
      </c>
      <c r="K3173" s="441" t="s">
        <v>3267</v>
      </c>
    </row>
    <row r="3174" spans="1:242" s="566" customFormat="1" hidden="1" x14ac:dyDescent="0.25">
      <c r="A3174" s="488"/>
      <c r="B3174" s="491">
        <v>1467</v>
      </c>
      <c r="C3174" s="428">
        <v>44431</v>
      </c>
      <c r="D3174" s="429" t="s">
        <v>6191</v>
      </c>
      <c r="E3174" s="429"/>
      <c r="F3174" s="429"/>
      <c r="G3174" s="430"/>
      <c r="H3174" s="427">
        <v>13644384</v>
      </c>
      <c r="I3174" s="431"/>
      <c r="J3174" s="444">
        <f t="shared" si="51"/>
        <v>21110000</v>
      </c>
      <c r="K3174" s="485" t="s">
        <v>3695</v>
      </c>
      <c r="L3174" s="530"/>
      <c r="M3174" s="488"/>
      <c r="N3174" s="530"/>
      <c r="O3174" s="530"/>
      <c r="P3174" s="530"/>
      <c r="Q3174" s="530"/>
      <c r="R3174" s="530"/>
      <c r="S3174" s="530"/>
      <c r="T3174" s="530"/>
      <c r="U3174" s="530"/>
      <c r="V3174" s="530"/>
      <c r="W3174" s="530"/>
      <c r="X3174" s="530"/>
      <c r="Y3174" s="530"/>
      <c r="Z3174" s="530"/>
      <c r="AA3174" s="530"/>
      <c r="AB3174" s="530"/>
      <c r="AC3174" s="530"/>
      <c r="AD3174" s="530"/>
      <c r="AE3174" s="530"/>
      <c r="AF3174" s="530"/>
      <c r="AG3174" s="530"/>
      <c r="AH3174" s="530"/>
      <c r="AI3174" s="530"/>
      <c r="AJ3174" s="488"/>
      <c r="AK3174" s="488"/>
      <c r="AL3174" s="488"/>
      <c r="AM3174" s="488"/>
      <c r="AN3174" s="488"/>
      <c r="AO3174" s="488"/>
      <c r="AP3174" s="488"/>
      <c r="AQ3174" s="488"/>
      <c r="AR3174" s="488"/>
      <c r="AS3174" s="488"/>
      <c r="AT3174" s="488"/>
      <c r="AU3174" s="488"/>
      <c r="AV3174" s="488"/>
      <c r="AW3174" s="488"/>
      <c r="AX3174" s="488"/>
      <c r="AY3174" s="488"/>
      <c r="AZ3174" s="488"/>
      <c r="BA3174" s="488"/>
      <c r="BB3174" s="488"/>
      <c r="BC3174" s="488"/>
      <c r="BD3174" s="488"/>
      <c r="BE3174" s="488"/>
      <c r="BF3174" s="488"/>
      <c r="BG3174" s="488"/>
      <c r="BH3174" s="488"/>
      <c r="BI3174" s="488"/>
      <c r="BJ3174" s="488"/>
      <c r="BK3174" s="488"/>
      <c r="BL3174" s="488"/>
      <c r="BM3174" s="488"/>
      <c r="BN3174" s="488"/>
      <c r="BO3174" s="488"/>
      <c r="BP3174" s="488"/>
      <c r="BQ3174" s="488"/>
      <c r="BR3174" s="488"/>
      <c r="BS3174" s="488"/>
      <c r="BT3174" s="488"/>
      <c r="BU3174" s="488"/>
      <c r="BV3174" s="488"/>
      <c r="BW3174" s="488"/>
      <c r="BX3174" s="488"/>
      <c r="BY3174" s="488"/>
      <c r="BZ3174" s="488"/>
      <c r="CA3174" s="488"/>
      <c r="CB3174" s="488"/>
      <c r="CC3174" s="488"/>
      <c r="CD3174" s="488"/>
      <c r="CE3174" s="488"/>
      <c r="CF3174" s="488"/>
      <c r="CG3174" s="488"/>
      <c r="CH3174" s="488"/>
      <c r="CI3174" s="488"/>
      <c r="CJ3174" s="488"/>
      <c r="CK3174" s="488"/>
      <c r="CL3174" s="488"/>
      <c r="CM3174" s="488"/>
      <c r="CN3174" s="488"/>
      <c r="CO3174" s="488"/>
      <c r="CP3174" s="488"/>
      <c r="CQ3174" s="488"/>
      <c r="CR3174" s="488"/>
      <c r="CS3174" s="488"/>
      <c r="CT3174" s="488"/>
      <c r="CU3174" s="488"/>
      <c r="CV3174" s="488"/>
      <c r="CW3174" s="488"/>
      <c r="CX3174" s="488"/>
      <c r="CY3174" s="488"/>
      <c r="CZ3174" s="488"/>
      <c r="DA3174" s="488"/>
      <c r="DB3174" s="488"/>
      <c r="DC3174" s="488"/>
      <c r="DD3174" s="488"/>
      <c r="DE3174" s="488"/>
      <c r="DF3174" s="488"/>
      <c r="DG3174" s="488"/>
      <c r="DH3174" s="488"/>
      <c r="DI3174" s="488"/>
      <c r="DJ3174" s="488"/>
      <c r="DK3174" s="488"/>
      <c r="DL3174" s="488"/>
      <c r="DM3174" s="488"/>
      <c r="DN3174" s="488"/>
      <c r="DO3174" s="488"/>
      <c r="DP3174" s="488"/>
      <c r="DQ3174" s="488"/>
      <c r="DR3174" s="488"/>
      <c r="DS3174" s="488"/>
      <c r="DT3174" s="488"/>
      <c r="DU3174" s="488"/>
      <c r="DV3174" s="488"/>
      <c r="DW3174" s="488"/>
      <c r="DX3174" s="488"/>
      <c r="DY3174" s="488"/>
      <c r="DZ3174" s="488"/>
      <c r="EA3174" s="488"/>
      <c r="EB3174" s="488"/>
      <c r="EC3174" s="488"/>
      <c r="ED3174" s="488"/>
      <c r="EE3174" s="488"/>
      <c r="EF3174" s="488"/>
      <c r="EG3174" s="488"/>
      <c r="EH3174" s="488"/>
      <c r="EI3174" s="488"/>
      <c r="EJ3174" s="488"/>
      <c r="EK3174" s="488"/>
      <c r="EL3174" s="488"/>
      <c r="EM3174" s="488"/>
      <c r="EN3174" s="488"/>
      <c r="EO3174" s="488"/>
      <c r="EP3174" s="488"/>
      <c r="EQ3174" s="488"/>
      <c r="ER3174" s="488"/>
      <c r="ES3174" s="488"/>
      <c r="ET3174" s="488"/>
      <c r="EU3174" s="488"/>
      <c r="EV3174" s="488"/>
      <c r="EW3174" s="488"/>
      <c r="EX3174" s="488"/>
      <c r="EY3174" s="488"/>
      <c r="EZ3174" s="488"/>
      <c r="FA3174" s="488"/>
      <c r="FB3174" s="488"/>
      <c r="FC3174" s="488"/>
      <c r="FD3174" s="488"/>
      <c r="FE3174" s="488"/>
      <c r="FF3174" s="488"/>
      <c r="FG3174" s="488"/>
      <c r="FH3174" s="488"/>
      <c r="FI3174" s="488"/>
      <c r="FJ3174" s="488"/>
      <c r="FK3174" s="488"/>
      <c r="FL3174" s="488"/>
      <c r="FM3174" s="488"/>
      <c r="FN3174" s="488"/>
      <c r="FO3174" s="488"/>
      <c r="FP3174" s="488"/>
      <c r="FQ3174" s="488"/>
      <c r="FR3174" s="488"/>
      <c r="FS3174" s="488"/>
      <c r="FT3174" s="488"/>
      <c r="FU3174" s="488"/>
      <c r="FV3174" s="488"/>
      <c r="FW3174" s="488"/>
      <c r="FX3174" s="488"/>
      <c r="FY3174" s="488"/>
      <c r="FZ3174" s="488"/>
      <c r="GA3174" s="488"/>
      <c r="GB3174" s="488"/>
      <c r="GC3174" s="488"/>
      <c r="GD3174" s="488"/>
      <c r="GE3174" s="488"/>
      <c r="GF3174" s="488"/>
      <c r="GG3174" s="488"/>
      <c r="GH3174" s="488"/>
      <c r="GI3174" s="488"/>
      <c r="GJ3174" s="488"/>
      <c r="GK3174" s="488"/>
      <c r="GL3174" s="488"/>
      <c r="GM3174" s="488"/>
      <c r="GN3174" s="488"/>
      <c r="GO3174" s="488"/>
      <c r="GP3174" s="488"/>
      <c r="GQ3174" s="488"/>
      <c r="GR3174" s="488"/>
      <c r="GS3174" s="488"/>
      <c r="GT3174" s="488"/>
      <c r="GU3174" s="488"/>
      <c r="GV3174" s="488"/>
      <c r="GW3174" s="488"/>
      <c r="GX3174" s="488"/>
      <c r="GY3174" s="488"/>
      <c r="GZ3174" s="488"/>
      <c r="HA3174" s="488"/>
      <c r="HB3174" s="488"/>
      <c r="HC3174" s="488"/>
      <c r="HD3174" s="488"/>
      <c r="HE3174" s="488"/>
      <c r="HF3174" s="488"/>
      <c r="HG3174" s="488"/>
      <c r="HH3174" s="488"/>
      <c r="HI3174" s="488"/>
      <c r="HJ3174" s="488"/>
      <c r="HK3174" s="488"/>
      <c r="HL3174" s="488"/>
      <c r="HM3174" s="488"/>
      <c r="HN3174" s="488"/>
      <c r="HO3174" s="488"/>
      <c r="HP3174" s="488"/>
      <c r="HQ3174" s="488"/>
      <c r="HR3174" s="488"/>
      <c r="HS3174" s="488"/>
      <c r="HT3174" s="488"/>
      <c r="HU3174" s="488"/>
      <c r="HV3174" s="488"/>
      <c r="HW3174" s="488"/>
      <c r="HX3174" s="488"/>
      <c r="HY3174" s="488"/>
      <c r="HZ3174" s="488"/>
      <c r="IA3174" s="488"/>
      <c r="IB3174" s="488"/>
      <c r="IC3174" s="488"/>
      <c r="ID3174" s="488"/>
      <c r="IE3174" s="488"/>
      <c r="IF3174" s="488"/>
      <c r="IG3174" s="488"/>
      <c r="IH3174" s="488"/>
    </row>
    <row r="3175" spans="1:242" hidden="1" x14ac:dyDescent="0.25">
      <c r="B3175" s="266">
        <v>1468</v>
      </c>
      <c r="C3175" s="207">
        <v>44432</v>
      </c>
      <c r="D3175" s="206" t="s">
        <v>6192</v>
      </c>
      <c r="E3175" s="206"/>
      <c r="F3175" s="206" t="s">
        <v>4209</v>
      </c>
      <c r="G3175" s="208" t="s">
        <v>4805</v>
      </c>
      <c r="H3175" s="285"/>
      <c r="I3175" s="209">
        <v>937303</v>
      </c>
      <c r="J3175" s="444">
        <f t="shared" si="51"/>
        <v>20172697</v>
      </c>
      <c r="K3175" s="441" t="s">
        <v>3267</v>
      </c>
    </row>
    <row r="3176" spans="1:242" hidden="1" x14ac:dyDescent="0.25">
      <c r="B3176" s="266">
        <v>1469</v>
      </c>
      <c r="C3176" s="207">
        <v>44432</v>
      </c>
      <c r="D3176" s="206" t="s">
        <v>6193</v>
      </c>
      <c r="E3176" s="206"/>
      <c r="F3176" s="206" t="s">
        <v>4214</v>
      </c>
      <c r="G3176" s="208" t="s">
        <v>764</v>
      </c>
      <c r="H3176" s="285"/>
      <c r="I3176" s="209">
        <v>700000</v>
      </c>
      <c r="J3176" s="444">
        <f t="shared" si="51"/>
        <v>19472697</v>
      </c>
      <c r="K3176" s="441" t="s">
        <v>3267</v>
      </c>
    </row>
    <row r="3177" spans="1:242" hidden="1" x14ac:dyDescent="0.25">
      <c r="B3177" s="266">
        <v>1470</v>
      </c>
      <c r="C3177" s="207">
        <v>44432</v>
      </c>
      <c r="D3177" s="206" t="s">
        <v>6206</v>
      </c>
      <c r="E3177" s="206" t="s">
        <v>6207</v>
      </c>
      <c r="F3177" s="206"/>
      <c r="G3177" s="208" t="s">
        <v>263</v>
      </c>
      <c r="H3177" s="285"/>
      <c r="I3177" s="475">
        <v>790000</v>
      </c>
      <c r="J3177" s="444">
        <f t="shared" si="51"/>
        <v>18682697</v>
      </c>
      <c r="K3177" s="212" t="s">
        <v>6248</v>
      </c>
    </row>
    <row r="3178" spans="1:242" hidden="1" x14ac:dyDescent="0.25">
      <c r="B3178" s="266">
        <v>1471</v>
      </c>
      <c r="C3178" s="207">
        <v>44433</v>
      </c>
      <c r="D3178" s="206" t="s">
        <v>6205</v>
      </c>
      <c r="E3178" s="206" t="s">
        <v>6208</v>
      </c>
      <c r="F3178" s="206"/>
      <c r="G3178" s="208" t="s">
        <v>532</v>
      </c>
      <c r="H3178" s="285"/>
      <c r="I3178" s="475">
        <v>1000000</v>
      </c>
      <c r="J3178" s="444">
        <f t="shared" si="51"/>
        <v>17682697</v>
      </c>
      <c r="K3178" s="212" t="s">
        <v>6240</v>
      </c>
    </row>
    <row r="3179" spans="1:242" hidden="1" x14ac:dyDescent="0.25">
      <c r="B3179" s="266">
        <v>1472</v>
      </c>
      <c r="C3179" s="207">
        <v>44435</v>
      </c>
      <c r="D3179" s="206" t="s">
        <v>6194</v>
      </c>
      <c r="E3179" s="206"/>
      <c r="F3179" s="206" t="s">
        <v>4216</v>
      </c>
      <c r="G3179" s="208" t="s">
        <v>1885</v>
      </c>
      <c r="H3179" s="285"/>
      <c r="I3179" s="209">
        <v>38000</v>
      </c>
      <c r="J3179" s="444">
        <f t="shared" si="51"/>
        <v>17644697</v>
      </c>
      <c r="K3179" s="441" t="s">
        <v>3267</v>
      </c>
    </row>
    <row r="3180" spans="1:242" hidden="1" x14ac:dyDescent="0.25">
      <c r="B3180" s="266">
        <v>1473</v>
      </c>
      <c r="C3180" s="207">
        <v>44435</v>
      </c>
      <c r="D3180" s="206" t="s">
        <v>6195</v>
      </c>
      <c r="E3180" s="206"/>
      <c r="F3180" s="206" t="s">
        <v>4224</v>
      </c>
      <c r="G3180" s="208" t="s">
        <v>1885</v>
      </c>
      <c r="H3180" s="285"/>
      <c r="I3180" s="209">
        <v>96700</v>
      </c>
      <c r="J3180" s="444">
        <f t="shared" si="51"/>
        <v>17547997</v>
      </c>
      <c r="K3180" s="441" t="s">
        <v>3267</v>
      </c>
    </row>
    <row r="3181" spans="1:242" hidden="1" x14ac:dyDescent="0.25">
      <c r="B3181" s="266">
        <v>1474</v>
      </c>
      <c r="C3181" s="207">
        <v>44435</v>
      </c>
      <c r="D3181" s="206" t="s">
        <v>6196</v>
      </c>
      <c r="E3181" s="206"/>
      <c r="F3181" s="206" t="s">
        <v>4226</v>
      </c>
      <c r="G3181" s="208" t="s">
        <v>1885</v>
      </c>
      <c r="H3181" s="285"/>
      <c r="I3181" s="209">
        <v>82900</v>
      </c>
      <c r="J3181" s="444">
        <f t="shared" si="51"/>
        <v>17465097</v>
      </c>
      <c r="K3181" s="441" t="s">
        <v>3267</v>
      </c>
    </row>
    <row r="3182" spans="1:242" hidden="1" x14ac:dyDescent="0.25">
      <c r="B3182" s="266">
        <v>1475</v>
      </c>
      <c r="C3182" s="207">
        <v>44435</v>
      </c>
      <c r="D3182" s="206" t="s">
        <v>6197</v>
      </c>
      <c r="E3182" s="206"/>
      <c r="F3182" s="206" t="s">
        <v>4257</v>
      </c>
      <c r="G3182" s="208" t="s">
        <v>1885</v>
      </c>
      <c r="H3182" s="285"/>
      <c r="I3182" s="209">
        <v>6900</v>
      </c>
      <c r="J3182" s="444">
        <f t="shared" si="51"/>
        <v>17458197</v>
      </c>
      <c r="K3182" s="441" t="s">
        <v>3267</v>
      </c>
    </row>
    <row r="3183" spans="1:242" hidden="1" x14ac:dyDescent="0.25">
      <c r="B3183" s="266">
        <v>1476</v>
      </c>
      <c r="C3183" s="207">
        <v>44435</v>
      </c>
      <c r="D3183" s="206" t="s">
        <v>6198</v>
      </c>
      <c r="E3183" s="206"/>
      <c r="F3183" s="206" t="s">
        <v>4258</v>
      </c>
      <c r="G3183" s="208" t="s">
        <v>1885</v>
      </c>
      <c r="H3183" s="285"/>
      <c r="I3183" s="210">
        <v>67500</v>
      </c>
      <c r="J3183" s="444">
        <f t="shared" si="51"/>
        <v>17390697</v>
      </c>
      <c r="K3183" s="441" t="s">
        <v>3267</v>
      </c>
    </row>
    <row r="3184" spans="1:242" hidden="1" x14ac:dyDescent="0.25">
      <c r="B3184" s="266">
        <v>1477</v>
      </c>
      <c r="C3184" s="207">
        <v>44435</v>
      </c>
      <c r="D3184" s="206" t="s">
        <v>6199</v>
      </c>
      <c r="E3184" s="206"/>
      <c r="F3184" s="206" t="s">
        <v>4259</v>
      </c>
      <c r="G3184" s="208" t="s">
        <v>1885</v>
      </c>
      <c r="H3184" s="285"/>
      <c r="I3184" s="210">
        <v>34000</v>
      </c>
      <c r="J3184" s="444">
        <f t="shared" ref="J3184:J3252" si="52">J3183+H3184-I3184</f>
        <v>17356697</v>
      </c>
      <c r="K3184" s="441" t="s">
        <v>3267</v>
      </c>
    </row>
    <row r="3185" spans="1:242" hidden="1" x14ac:dyDescent="0.25">
      <c r="B3185" s="266">
        <v>1478</v>
      </c>
      <c r="C3185" s="207">
        <v>44435</v>
      </c>
      <c r="D3185" s="206" t="s">
        <v>6200</v>
      </c>
      <c r="E3185" s="206"/>
      <c r="F3185" s="206" t="s">
        <v>4260</v>
      </c>
      <c r="G3185" s="208" t="s">
        <v>1885</v>
      </c>
      <c r="H3185" s="285"/>
      <c r="I3185" s="210">
        <v>25000</v>
      </c>
      <c r="J3185" s="444">
        <f t="shared" si="52"/>
        <v>17331697</v>
      </c>
      <c r="K3185" s="441" t="s">
        <v>3267</v>
      </c>
    </row>
    <row r="3186" spans="1:242" hidden="1" x14ac:dyDescent="0.25">
      <c r="B3186" s="266">
        <v>1479</v>
      </c>
      <c r="C3186" s="207">
        <v>44435</v>
      </c>
      <c r="D3186" s="206" t="s">
        <v>6201</v>
      </c>
      <c r="E3186" s="206"/>
      <c r="F3186" s="206" t="s">
        <v>4262</v>
      </c>
      <c r="G3186" s="208" t="s">
        <v>3135</v>
      </c>
      <c r="H3186" s="285"/>
      <c r="I3186" s="210">
        <v>420000</v>
      </c>
      <c r="J3186" s="444">
        <f t="shared" si="52"/>
        <v>16911697</v>
      </c>
      <c r="K3186" s="212" t="s">
        <v>3267</v>
      </c>
    </row>
    <row r="3187" spans="1:242" hidden="1" x14ac:dyDescent="0.25">
      <c r="B3187" s="266">
        <v>1480</v>
      </c>
      <c r="C3187" s="207">
        <v>44435</v>
      </c>
      <c r="D3187" s="206" t="s">
        <v>6202</v>
      </c>
      <c r="E3187" s="206"/>
      <c r="F3187" s="206" t="s">
        <v>4265</v>
      </c>
      <c r="G3187" s="208" t="s">
        <v>4804</v>
      </c>
      <c r="H3187" s="285"/>
      <c r="I3187" s="210">
        <v>147741</v>
      </c>
      <c r="J3187" s="444">
        <f t="shared" si="52"/>
        <v>16763956</v>
      </c>
      <c r="K3187" s="212" t="s">
        <v>3267</v>
      </c>
    </row>
    <row r="3188" spans="1:242" hidden="1" x14ac:dyDescent="0.25">
      <c r="B3188" s="266">
        <v>1481</v>
      </c>
      <c r="C3188" s="207">
        <v>44436</v>
      </c>
      <c r="D3188" s="206" t="s">
        <v>6203</v>
      </c>
      <c r="E3188" s="206"/>
      <c r="F3188" s="206" t="s">
        <v>4251</v>
      </c>
      <c r="G3188" s="208" t="s">
        <v>1611</v>
      </c>
      <c r="H3188" s="313"/>
      <c r="I3188" s="209">
        <v>200000</v>
      </c>
      <c r="J3188" s="444">
        <f t="shared" si="52"/>
        <v>16563956</v>
      </c>
      <c r="K3188" s="212" t="s">
        <v>3267</v>
      </c>
    </row>
    <row r="3189" spans="1:242" hidden="1" x14ac:dyDescent="0.25">
      <c r="B3189" s="266">
        <v>1482</v>
      </c>
      <c r="C3189" s="207">
        <v>44436</v>
      </c>
      <c r="D3189" s="206" t="s">
        <v>6204</v>
      </c>
      <c r="E3189" s="206"/>
      <c r="F3189" s="206" t="s">
        <v>4252</v>
      </c>
      <c r="G3189" s="208" t="s">
        <v>1611</v>
      </c>
      <c r="H3189" s="313"/>
      <c r="I3189" s="209">
        <v>626226</v>
      </c>
      <c r="J3189" s="444">
        <f t="shared" si="52"/>
        <v>15937730</v>
      </c>
      <c r="K3189" s="212" t="s">
        <v>3267</v>
      </c>
    </row>
    <row r="3190" spans="1:242" s="566" customFormat="1" hidden="1" x14ac:dyDescent="0.25">
      <c r="A3190" s="488"/>
      <c r="B3190" s="491">
        <v>1483</v>
      </c>
      <c r="C3190" s="428">
        <v>44438</v>
      </c>
      <c r="D3190" s="429" t="s">
        <v>6209</v>
      </c>
      <c r="E3190" s="429"/>
      <c r="F3190" s="429"/>
      <c r="G3190" s="430"/>
      <c r="H3190" s="577">
        <v>3382270</v>
      </c>
      <c r="I3190" s="581"/>
      <c r="J3190" s="444">
        <f t="shared" si="52"/>
        <v>19320000</v>
      </c>
      <c r="K3190" s="446" t="s">
        <v>3695</v>
      </c>
      <c r="L3190" s="530"/>
      <c r="M3190" s="488"/>
      <c r="N3190" s="530"/>
      <c r="O3190" s="530"/>
      <c r="P3190" s="530"/>
      <c r="Q3190" s="530"/>
      <c r="R3190" s="530"/>
      <c r="S3190" s="530"/>
      <c r="T3190" s="530"/>
      <c r="U3190" s="530"/>
      <c r="V3190" s="530"/>
      <c r="W3190" s="530"/>
      <c r="X3190" s="530"/>
      <c r="Y3190" s="530"/>
      <c r="Z3190" s="530"/>
      <c r="AA3190" s="530"/>
      <c r="AB3190" s="530"/>
      <c r="AC3190" s="530"/>
      <c r="AD3190" s="530"/>
      <c r="AE3190" s="530"/>
      <c r="AF3190" s="530"/>
      <c r="AG3190" s="530"/>
      <c r="AH3190" s="530"/>
      <c r="AI3190" s="530"/>
      <c r="AJ3190" s="488"/>
      <c r="AK3190" s="488"/>
      <c r="AL3190" s="488"/>
      <c r="AM3190" s="488"/>
      <c r="AN3190" s="488"/>
      <c r="AO3190" s="488"/>
      <c r="AP3190" s="488"/>
      <c r="AQ3190" s="488"/>
      <c r="AR3190" s="488"/>
      <c r="AS3190" s="488"/>
      <c r="AT3190" s="488"/>
      <c r="AU3190" s="488"/>
      <c r="AV3190" s="488"/>
      <c r="AW3190" s="488"/>
      <c r="AX3190" s="488"/>
      <c r="AY3190" s="488"/>
      <c r="AZ3190" s="488"/>
      <c r="BA3190" s="488"/>
      <c r="BB3190" s="488"/>
      <c r="BC3190" s="488"/>
      <c r="BD3190" s="488"/>
      <c r="BE3190" s="488"/>
      <c r="BF3190" s="488"/>
      <c r="BG3190" s="488"/>
      <c r="BH3190" s="488"/>
      <c r="BI3190" s="488"/>
      <c r="BJ3190" s="488"/>
      <c r="BK3190" s="488"/>
      <c r="BL3190" s="488"/>
      <c r="BM3190" s="488"/>
      <c r="BN3190" s="488"/>
      <c r="BO3190" s="488"/>
      <c r="BP3190" s="488"/>
      <c r="BQ3190" s="488"/>
      <c r="BR3190" s="488"/>
      <c r="BS3190" s="488"/>
      <c r="BT3190" s="488"/>
      <c r="BU3190" s="488"/>
      <c r="BV3190" s="488"/>
      <c r="BW3190" s="488"/>
      <c r="BX3190" s="488"/>
      <c r="BY3190" s="488"/>
      <c r="BZ3190" s="488"/>
      <c r="CA3190" s="488"/>
      <c r="CB3190" s="488"/>
      <c r="CC3190" s="488"/>
      <c r="CD3190" s="488"/>
      <c r="CE3190" s="488"/>
      <c r="CF3190" s="488"/>
      <c r="CG3190" s="488"/>
      <c r="CH3190" s="488"/>
      <c r="CI3190" s="488"/>
      <c r="CJ3190" s="488"/>
      <c r="CK3190" s="488"/>
      <c r="CL3190" s="488"/>
      <c r="CM3190" s="488"/>
      <c r="CN3190" s="488"/>
      <c r="CO3190" s="488"/>
      <c r="CP3190" s="488"/>
      <c r="CQ3190" s="488"/>
      <c r="CR3190" s="488"/>
      <c r="CS3190" s="488"/>
      <c r="CT3190" s="488"/>
      <c r="CU3190" s="488"/>
      <c r="CV3190" s="488"/>
      <c r="CW3190" s="488"/>
      <c r="CX3190" s="488"/>
      <c r="CY3190" s="488"/>
      <c r="CZ3190" s="488"/>
      <c r="DA3190" s="488"/>
      <c r="DB3190" s="488"/>
      <c r="DC3190" s="488"/>
      <c r="DD3190" s="488"/>
      <c r="DE3190" s="488"/>
      <c r="DF3190" s="488"/>
      <c r="DG3190" s="488"/>
      <c r="DH3190" s="488"/>
      <c r="DI3190" s="488"/>
      <c r="DJ3190" s="488"/>
      <c r="DK3190" s="488"/>
      <c r="DL3190" s="488"/>
      <c r="DM3190" s="488"/>
      <c r="DN3190" s="488"/>
      <c r="DO3190" s="488"/>
      <c r="DP3190" s="488"/>
      <c r="DQ3190" s="488"/>
      <c r="DR3190" s="488"/>
      <c r="DS3190" s="488"/>
      <c r="DT3190" s="488"/>
      <c r="DU3190" s="488"/>
      <c r="DV3190" s="488"/>
      <c r="DW3190" s="488"/>
      <c r="DX3190" s="488"/>
      <c r="DY3190" s="488"/>
      <c r="DZ3190" s="488"/>
      <c r="EA3190" s="488"/>
      <c r="EB3190" s="488"/>
      <c r="EC3190" s="488"/>
      <c r="ED3190" s="488"/>
      <c r="EE3190" s="488"/>
      <c r="EF3190" s="488"/>
      <c r="EG3190" s="488"/>
      <c r="EH3190" s="488"/>
      <c r="EI3190" s="488"/>
      <c r="EJ3190" s="488"/>
      <c r="EK3190" s="488"/>
      <c r="EL3190" s="488"/>
      <c r="EM3190" s="488"/>
      <c r="EN3190" s="488"/>
      <c r="EO3190" s="488"/>
      <c r="EP3190" s="488"/>
      <c r="EQ3190" s="488"/>
      <c r="ER3190" s="488"/>
      <c r="ES3190" s="488"/>
      <c r="ET3190" s="488"/>
      <c r="EU3190" s="488"/>
      <c r="EV3190" s="488"/>
      <c r="EW3190" s="488"/>
      <c r="EX3190" s="488"/>
      <c r="EY3190" s="488"/>
      <c r="EZ3190" s="488"/>
      <c r="FA3190" s="488"/>
      <c r="FB3190" s="488"/>
      <c r="FC3190" s="488"/>
      <c r="FD3190" s="488"/>
      <c r="FE3190" s="488"/>
      <c r="FF3190" s="488"/>
      <c r="FG3190" s="488"/>
      <c r="FH3190" s="488"/>
      <c r="FI3190" s="488"/>
      <c r="FJ3190" s="488"/>
      <c r="FK3190" s="488"/>
      <c r="FL3190" s="488"/>
      <c r="FM3190" s="488"/>
      <c r="FN3190" s="488"/>
      <c r="FO3190" s="488"/>
      <c r="FP3190" s="488"/>
      <c r="FQ3190" s="488"/>
      <c r="FR3190" s="488"/>
      <c r="FS3190" s="488"/>
      <c r="FT3190" s="488"/>
      <c r="FU3190" s="488"/>
      <c r="FV3190" s="488"/>
      <c r="FW3190" s="488"/>
      <c r="FX3190" s="488"/>
      <c r="FY3190" s="488"/>
      <c r="FZ3190" s="488"/>
      <c r="GA3190" s="488"/>
      <c r="GB3190" s="488"/>
      <c r="GC3190" s="488"/>
      <c r="GD3190" s="488"/>
      <c r="GE3190" s="488"/>
      <c r="GF3190" s="488"/>
      <c r="GG3190" s="488"/>
      <c r="GH3190" s="488"/>
      <c r="GI3190" s="488"/>
      <c r="GJ3190" s="488"/>
      <c r="GK3190" s="488"/>
      <c r="GL3190" s="488"/>
      <c r="GM3190" s="488"/>
      <c r="GN3190" s="488"/>
      <c r="GO3190" s="488"/>
      <c r="GP3190" s="488"/>
      <c r="GQ3190" s="488"/>
      <c r="GR3190" s="488"/>
      <c r="GS3190" s="488"/>
      <c r="GT3190" s="488"/>
      <c r="GU3190" s="488"/>
      <c r="GV3190" s="488"/>
      <c r="GW3190" s="488"/>
      <c r="GX3190" s="488"/>
      <c r="GY3190" s="488"/>
      <c r="GZ3190" s="488"/>
      <c r="HA3190" s="488"/>
      <c r="HB3190" s="488"/>
      <c r="HC3190" s="488"/>
      <c r="HD3190" s="488"/>
      <c r="HE3190" s="488"/>
      <c r="HF3190" s="488"/>
      <c r="HG3190" s="488"/>
      <c r="HH3190" s="488"/>
      <c r="HI3190" s="488"/>
      <c r="HJ3190" s="488"/>
      <c r="HK3190" s="488"/>
      <c r="HL3190" s="488"/>
      <c r="HM3190" s="488"/>
      <c r="HN3190" s="488"/>
      <c r="HO3190" s="488"/>
      <c r="HP3190" s="488"/>
      <c r="HQ3190" s="488"/>
      <c r="HR3190" s="488"/>
      <c r="HS3190" s="488"/>
      <c r="HT3190" s="488"/>
      <c r="HU3190" s="488"/>
      <c r="HV3190" s="488"/>
      <c r="HW3190" s="488"/>
      <c r="HX3190" s="488"/>
      <c r="HY3190" s="488"/>
      <c r="HZ3190" s="488"/>
      <c r="IA3190" s="488"/>
      <c r="IB3190" s="488"/>
      <c r="IC3190" s="488"/>
      <c r="ID3190" s="488"/>
      <c r="IE3190" s="488"/>
      <c r="IF3190" s="488"/>
      <c r="IG3190" s="488"/>
      <c r="IH3190" s="488"/>
    </row>
    <row r="3191" spans="1:242" hidden="1" x14ac:dyDescent="0.25">
      <c r="B3191" s="266">
        <v>1484</v>
      </c>
      <c r="C3191" s="207">
        <v>44438</v>
      </c>
      <c r="D3191" s="206" t="s">
        <v>6210</v>
      </c>
      <c r="E3191" s="206" t="s">
        <v>6233</v>
      </c>
      <c r="F3191" s="206"/>
      <c r="G3191" s="208" t="s">
        <v>1110</v>
      </c>
      <c r="H3191" s="313"/>
      <c r="I3191" s="209">
        <v>192000</v>
      </c>
      <c r="J3191" s="444">
        <f t="shared" si="52"/>
        <v>19128000</v>
      </c>
      <c r="K3191" s="441" t="s">
        <v>6235</v>
      </c>
    </row>
    <row r="3192" spans="1:242" hidden="1" x14ac:dyDescent="0.25">
      <c r="B3192" s="266">
        <v>1485</v>
      </c>
      <c r="C3192" s="207">
        <v>44439</v>
      </c>
      <c r="D3192" s="206" t="s">
        <v>6220</v>
      </c>
      <c r="E3192" s="206"/>
      <c r="F3192" s="206" t="s">
        <v>4256</v>
      </c>
      <c r="G3192" s="208" t="s">
        <v>420</v>
      </c>
      <c r="H3192" s="313"/>
      <c r="I3192" s="209">
        <v>409300</v>
      </c>
      <c r="J3192" s="444">
        <f t="shared" si="52"/>
        <v>18718700</v>
      </c>
      <c r="K3192" s="441" t="s">
        <v>3267</v>
      </c>
    </row>
    <row r="3193" spans="1:242" hidden="1" x14ac:dyDescent="0.25">
      <c r="B3193" s="266">
        <v>1486</v>
      </c>
      <c r="C3193" s="207">
        <v>44439</v>
      </c>
      <c r="D3193" s="206" t="s">
        <v>6234</v>
      </c>
      <c r="E3193" s="206"/>
      <c r="F3193" s="206"/>
      <c r="G3193" s="208" t="s">
        <v>1110</v>
      </c>
      <c r="H3193" s="313">
        <v>192000</v>
      </c>
      <c r="I3193" s="209"/>
      <c r="J3193" s="444">
        <f t="shared" si="52"/>
        <v>18910700</v>
      </c>
      <c r="K3193" s="441" t="s">
        <v>6217</v>
      </c>
    </row>
    <row r="3194" spans="1:242" hidden="1" x14ac:dyDescent="0.25">
      <c r="B3194" s="266">
        <v>1487</v>
      </c>
      <c r="C3194" s="207">
        <v>44439</v>
      </c>
      <c r="D3194" s="206" t="s">
        <v>6211</v>
      </c>
      <c r="E3194" s="206"/>
      <c r="F3194" s="206" t="s">
        <v>4270</v>
      </c>
      <c r="G3194" s="208" t="s">
        <v>1110</v>
      </c>
      <c r="H3194" s="313"/>
      <c r="I3194" s="209">
        <v>192000</v>
      </c>
      <c r="J3194" s="444">
        <f t="shared" si="52"/>
        <v>18718700</v>
      </c>
      <c r="K3194" s="441" t="s">
        <v>3267</v>
      </c>
    </row>
    <row r="3195" spans="1:242" hidden="1" x14ac:dyDescent="0.25">
      <c r="B3195" s="266">
        <v>1488</v>
      </c>
      <c r="C3195" s="207">
        <v>44439</v>
      </c>
      <c r="D3195" s="206" t="s">
        <v>6212</v>
      </c>
      <c r="E3195" s="206"/>
      <c r="F3195" s="206"/>
      <c r="G3195" s="208" t="s">
        <v>5418</v>
      </c>
      <c r="H3195" s="313">
        <v>1100000</v>
      </c>
      <c r="I3195" s="209"/>
      <c r="J3195" s="444">
        <f t="shared" si="52"/>
        <v>19818700</v>
      </c>
      <c r="K3195" s="441" t="s">
        <v>6216</v>
      </c>
    </row>
    <row r="3196" spans="1:242" hidden="1" x14ac:dyDescent="0.25">
      <c r="B3196" s="266">
        <v>1489</v>
      </c>
      <c r="C3196" s="207">
        <v>44439</v>
      </c>
      <c r="D3196" s="206" t="s">
        <v>6213</v>
      </c>
      <c r="E3196" s="206"/>
      <c r="F3196" s="206"/>
      <c r="G3196" s="208" t="s">
        <v>5418</v>
      </c>
      <c r="H3196" s="313">
        <v>690000</v>
      </c>
      <c r="I3196" s="209"/>
      <c r="J3196" s="444">
        <f t="shared" si="52"/>
        <v>20508700</v>
      </c>
      <c r="K3196" s="441" t="s">
        <v>6216</v>
      </c>
    </row>
    <row r="3197" spans="1:242" hidden="1" x14ac:dyDescent="0.25">
      <c r="B3197" s="266">
        <v>1490</v>
      </c>
      <c r="C3197" s="207">
        <v>44439</v>
      </c>
      <c r="D3197" s="206" t="s">
        <v>6218</v>
      </c>
      <c r="E3197" s="206"/>
      <c r="F3197" s="206" t="s">
        <v>4271</v>
      </c>
      <c r="G3197" s="208" t="s">
        <v>5418</v>
      </c>
      <c r="H3197" s="313"/>
      <c r="I3197" s="209">
        <v>1790000</v>
      </c>
      <c r="J3197" s="444">
        <f t="shared" si="52"/>
        <v>18718700</v>
      </c>
      <c r="K3197" s="441" t="s">
        <v>3267</v>
      </c>
    </row>
    <row r="3198" spans="1:242" hidden="1" x14ac:dyDescent="0.25">
      <c r="B3198" s="266">
        <v>1491</v>
      </c>
      <c r="C3198" s="207">
        <v>44440</v>
      </c>
      <c r="D3198" s="206" t="s">
        <v>6219</v>
      </c>
      <c r="E3198" s="206"/>
      <c r="F3198" s="206" t="s">
        <v>4272</v>
      </c>
      <c r="G3198" s="208" t="s">
        <v>2320</v>
      </c>
      <c r="H3198" s="313"/>
      <c r="I3198" s="209">
        <v>1347063</v>
      </c>
      <c r="J3198" s="444">
        <f t="shared" si="52"/>
        <v>17371637</v>
      </c>
      <c r="K3198" s="441" t="s">
        <v>3267</v>
      </c>
    </row>
    <row r="3199" spans="1:242" hidden="1" x14ac:dyDescent="0.25">
      <c r="B3199" s="266">
        <v>1492</v>
      </c>
      <c r="C3199" s="207">
        <v>44440</v>
      </c>
      <c r="D3199" s="206" t="s">
        <v>6221</v>
      </c>
      <c r="E3199" s="206"/>
      <c r="F3199" s="206" t="s">
        <v>4273</v>
      </c>
      <c r="G3199" s="208" t="s">
        <v>2320</v>
      </c>
      <c r="H3199" s="313"/>
      <c r="I3199" s="209">
        <v>515000</v>
      </c>
      <c r="J3199" s="444">
        <f t="shared" si="52"/>
        <v>16856637</v>
      </c>
      <c r="K3199" s="441" t="s">
        <v>3267</v>
      </c>
    </row>
    <row r="3200" spans="1:242" hidden="1" x14ac:dyDescent="0.25">
      <c r="B3200" s="266">
        <v>1493</v>
      </c>
      <c r="C3200" s="207">
        <v>44440</v>
      </c>
      <c r="D3200" s="206" t="s">
        <v>6222</v>
      </c>
      <c r="E3200" s="206"/>
      <c r="F3200" s="206" t="s">
        <v>4274</v>
      </c>
      <c r="G3200" s="208" t="s">
        <v>5679</v>
      </c>
      <c r="H3200" s="285"/>
      <c r="I3200" s="210">
        <v>158500</v>
      </c>
      <c r="J3200" s="444">
        <f t="shared" si="52"/>
        <v>16698137</v>
      </c>
      <c r="K3200" s="441" t="s">
        <v>3267</v>
      </c>
    </row>
    <row r="3201" spans="1:242" hidden="1" x14ac:dyDescent="0.25">
      <c r="B3201" s="266">
        <v>1494</v>
      </c>
      <c r="C3201" s="207">
        <v>44441</v>
      </c>
      <c r="D3201" s="206" t="s">
        <v>6223</v>
      </c>
      <c r="E3201" s="206"/>
      <c r="F3201" s="206" t="s">
        <v>4275</v>
      </c>
      <c r="G3201" s="208" t="s">
        <v>5936</v>
      </c>
      <c r="H3201" s="285"/>
      <c r="I3201" s="210">
        <v>450000</v>
      </c>
      <c r="J3201" s="444">
        <f t="shared" si="52"/>
        <v>16248137</v>
      </c>
      <c r="K3201" s="441" t="s">
        <v>3267</v>
      </c>
    </row>
    <row r="3202" spans="1:242" hidden="1" x14ac:dyDescent="0.25">
      <c r="B3202" s="266">
        <v>1495</v>
      </c>
      <c r="C3202" s="207">
        <v>44442</v>
      </c>
      <c r="D3202" s="206" t="s">
        <v>6224</v>
      </c>
      <c r="E3202" s="206"/>
      <c r="F3202" s="206" t="s">
        <v>4276</v>
      </c>
      <c r="G3202" s="208" t="s">
        <v>764</v>
      </c>
      <c r="H3202" s="285"/>
      <c r="I3202" s="210">
        <v>1355600</v>
      </c>
      <c r="J3202" s="444">
        <f t="shared" si="52"/>
        <v>14892537</v>
      </c>
      <c r="K3202" s="441" t="s">
        <v>3267</v>
      </c>
    </row>
    <row r="3203" spans="1:242" hidden="1" x14ac:dyDescent="0.25">
      <c r="B3203" s="266">
        <v>1496</v>
      </c>
      <c r="C3203" s="207">
        <v>44442</v>
      </c>
      <c r="D3203" s="206" t="s">
        <v>6227</v>
      </c>
      <c r="E3203" s="206"/>
      <c r="F3203" s="206"/>
      <c r="G3203" s="208" t="s">
        <v>5764</v>
      </c>
      <c r="H3203" s="313">
        <v>2100000</v>
      </c>
      <c r="I3203" s="210"/>
      <c r="J3203" s="444">
        <f t="shared" si="52"/>
        <v>16992537</v>
      </c>
      <c r="K3203" s="441" t="s">
        <v>6183</v>
      </c>
    </row>
    <row r="3204" spans="1:242" hidden="1" x14ac:dyDescent="0.25">
      <c r="B3204" s="266">
        <v>1497</v>
      </c>
      <c r="C3204" s="207">
        <v>44442</v>
      </c>
      <c r="D3204" s="206" t="s">
        <v>6226</v>
      </c>
      <c r="E3204" s="206"/>
      <c r="F3204" s="206" t="s">
        <v>4307</v>
      </c>
      <c r="G3204" s="208" t="s">
        <v>5764</v>
      </c>
      <c r="H3204" s="285"/>
      <c r="I3204" s="210">
        <v>2767700</v>
      </c>
      <c r="J3204" s="444">
        <f t="shared" si="52"/>
        <v>14224837</v>
      </c>
      <c r="K3204" s="441" t="s">
        <v>3267</v>
      </c>
    </row>
    <row r="3205" spans="1:242" hidden="1" x14ac:dyDescent="0.25">
      <c r="B3205" s="266">
        <v>1498</v>
      </c>
      <c r="C3205" s="207">
        <v>44442</v>
      </c>
      <c r="D3205" s="206" t="s">
        <v>6228</v>
      </c>
      <c r="E3205" s="206"/>
      <c r="F3205" s="206" t="s">
        <v>4308</v>
      </c>
      <c r="G3205" s="208" t="s">
        <v>4805</v>
      </c>
      <c r="H3205" s="285"/>
      <c r="I3205" s="210">
        <v>4185000</v>
      </c>
      <c r="J3205" s="444">
        <f t="shared" si="52"/>
        <v>10039837</v>
      </c>
      <c r="K3205" s="441" t="s">
        <v>3267</v>
      </c>
    </row>
    <row r="3206" spans="1:242" hidden="1" x14ac:dyDescent="0.25">
      <c r="B3206" s="266">
        <v>1499</v>
      </c>
      <c r="C3206" s="207">
        <v>44443</v>
      </c>
      <c r="D3206" s="206" t="s">
        <v>6229</v>
      </c>
      <c r="E3206" s="206"/>
      <c r="F3206" s="206" t="s">
        <v>4311</v>
      </c>
      <c r="G3206" s="208" t="s">
        <v>5679</v>
      </c>
      <c r="H3206" s="285"/>
      <c r="I3206" s="210">
        <v>23600</v>
      </c>
      <c r="J3206" s="444">
        <f t="shared" si="52"/>
        <v>10016237</v>
      </c>
      <c r="K3206" s="441" t="s">
        <v>3267</v>
      </c>
    </row>
    <row r="3207" spans="1:242" hidden="1" x14ac:dyDescent="0.25">
      <c r="B3207" s="266">
        <v>1500</v>
      </c>
      <c r="C3207" s="207">
        <v>44443</v>
      </c>
      <c r="D3207" s="206" t="s">
        <v>6230</v>
      </c>
      <c r="E3207" s="206"/>
      <c r="F3207" s="206" t="s">
        <v>4312</v>
      </c>
      <c r="G3207" s="208" t="s">
        <v>5679</v>
      </c>
      <c r="H3207" s="285"/>
      <c r="I3207" s="210">
        <v>15600</v>
      </c>
      <c r="J3207" s="444">
        <f t="shared" si="52"/>
        <v>10000637</v>
      </c>
      <c r="K3207" s="441" t="s">
        <v>3267</v>
      </c>
    </row>
    <row r="3208" spans="1:242" hidden="1" x14ac:dyDescent="0.25">
      <c r="B3208" s="266">
        <v>1501</v>
      </c>
      <c r="C3208" s="207">
        <v>44443</v>
      </c>
      <c r="D3208" s="206" t="s">
        <v>6231</v>
      </c>
      <c r="E3208" s="206"/>
      <c r="F3208" s="206" t="s">
        <v>4313</v>
      </c>
      <c r="G3208" s="208" t="s">
        <v>5679</v>
      </c>
      <c r="H3208" s="285"/>
      <c r="I3208" s="210">
        <v>6900</v>
      </c>
      <c r="J3208" s="444">
        <f t="shared" si="52"/>
        <v>9993737</v>
      </c>
      <c r="K3208" s="441" t="s">
        <v>3267</v>
      </c>
    </row>
    <row r="3209" spans="1:242" hidden="1" x14ac:dyDescent="0.25">
      <c r="B3209" s="266">
        <v>1502</v>
      </c>
      <c r="C3209" s="207">
        <v>44443</v>
      </c>
      <c r="D3209" s="206" t="s">
        <v>6232</v>
      </c>
      <c r="E3209" s="206"/>
      <c r="F3209" s="206" t="s">
        <v>4314</v>
      </c>
      <c r="G3209" s="208" t="s">
        <v>5679</v>
      </c>
      <c r="H3209" s="285"/>
      <c r="I3209" s="210">
        <v>60500</v>
      </c>
      <c r="J3209" s="444">
        <f t="shared" si="52"/>
        <v>9933237</v>
      </c>
      <c r="K3209" s="441" t="s">
        <v>3267</v>
      </c>
    </row>
    <row r="3210" spans="1:242" s="566" customFormat="1" hidden="1" x14ac:dyDescent="0.25">
      <c r="A3210" s="488"/>
      <c r="B3210" s="266">
        <v>1503</v>
      </c>
      <c r="C3210" s="428">
        <v>44445</v>
      </c>
      <c r="D3210" s="429" t="s">
        <v>6236</v>
      </c>
      <c r="E3210" s="429"/>
      <c r="F3210" s="429"/>
      <c r="G3210" s="430"/>
      <c r="H3210" s="427">
        <v>13276763</v>
      </c>
      <c r="I3210" s="431"/>
      <c r="J3210" s="444">
        <f t="shared" si="52"/>
        <v>23210000</v>
      </c>
      <c r="K3210" s="446" t="s">
        <v>3695</v>
      </c>
      <c r="L3210" s="530"/>
      <c r="M3210" s="488"/>
      <c r="N3210" s="530"/>
      <c r="O3210" s="530"/>
      <c r="P3210" s="530"/>
      <c r="Q3210" s="530"/>
      <c r="R3210" s="530"/>
      <c r="S3210" s="530"/>
      <c r="T3210" s="530"/>
      <c r="U3210" s="530"/>
      <c r="V3210" s="530"/>
      <c r="W3210" s="530"/>
      <c r="X3210" s="530"/>
      <c r="Y3210" s="530"/>
      <c r="Z3210" s="530"/>
      <c r="AA3210" s="530"/>
      <c r="AB3210" s="530"/>
      <c r="AC3210" s="530"/>
      <c r="AD3210" s="530"/>
      <c r="AE3210" s="530"/>
      <c r="AF3210" s="530"/>
      <c r="AG3210" s="530"/>
      <c r="AH3210" s="530"/>
      <c r="AI3210" s="530"/>
      <c r="AJ3210" s="488"/>
      <c r="AK3210" s="488"/>
      <c r="AL3210" s="488"/>
      <c r="AM3210" s="488"/>
      <c r="AN3210" s="488"/>
      <c r="AO3210" s="488"/>
      <c r="AP3210" s="488"/>
      <c r="AQ3210" s="488"/>
      <c r="AR3210" s="488"/>
      <c r="AS3210" s="488"/>
      <c r="AT3210" s="488"/>
      <c r="AU3210" s="488"/>
      <c r="AV3210" s="488"/>
      <c r="AW3210" s="488"/>
      <c r="AX3210" s="488"/>
      <c r="AY3210" s="488"/>
      <c r="AZ3210" s="488"/>
      <c r="BA3210" s="488"/>
      <c r="BB3210" s="488"/>
      <c r="BC3210" s="488"/>
      <c r="BD3210" s="488"/>
      <c r="BE3210" s="488"/>
      <c r="BF3210" s="488"/>
      <c r="BG3210" s="488"/>
      <c r="BH3210" s="488"/>
      <c r="BI3210" s="488"/>
      <c r="BJ3210" s="488"/>
      <c r="BK3210" s="488"/>
      <c r="BL3210" s="488"/>
      <c r="BM3210" s="488"/>
      <c r="BN3210" s="488"/>
      <c r="BO3210" s="488"/>
      <c r="BP3210" s="488"/>
      <c r="BQ3210" s="488"/>
      <c r="BR3210" s="488"/>
      <c r="BS3210" s="488"/>
      <c r="BT3210" s="488"/>
      <c r="BU3210" s="488"/>
      <c r="BV3210" s="488"/>
      <c r="BW3210" s="488"/>
      <c r="BX3210" s="488"/>
      <c r="BY3210" s="488"/>
      <c r="BZ3210" s="488"/>
      <c r="CA3210" s="488"/>
      <c r="CB3210" s="488"/>
      <c r="CC3210" s="488"/>
      <c r="CD3210" s="488"/>
      <c r="CE3210" s="488"/>
      <c r="CF3210" s="488"/>
      <c r="CG3210" s="488"/>
      <c r="CH3210" s="488"/>
      <c r="CI3210" s="488"/>
      <c r="CJ3210" s="488"/>
      <c r="CK3210" s="488"/>
      <c r="CL3210" s="488"/>
      <c r="CM3210" s="488"/>
      <c r="CN3210" s="488"/>
      <c r="CO3210" s="488"/>
      <c r="CP3210" s="488"/>
      <c r="CQ3210" s="488"/>
      <c r="CR3210" s="488"/>
      <c r="CS3210" s="488"/>
      <c r="CT3210" s="488"/>
      <c r="CU3210" s="488"/>
      <c r="CV3210" s="488"/>
      <c r="CW3210" s="488"/>
      <c r="CX3210" s="488"/>
      <c r="CY3210" s="488"/>
      <c r="CZ3210" s="488"/>
      <c r="DA3210" s="488"/>
      <c r="DB3210" s="488"/>
      <c r="DC3210" s="488"/>
      <c r="DD3210" s="488"/>
      <c r="DE3210" s="488"/>
      <c r="DF3210" s="488"/>
      <c r="DG3210" s="488"/>
      <c r="DH3210" s="488"/>
      <c r="DI3210" s="488"/>
      <c r="DJ3210" s="488"/>
      <c r="DK3210" s="488"/>
      <c r="DL3210" s="488"/>
      <c r="DM3210" s="488"/>
      <c r="DN3210" s="488"/>
      <c r="DO3210" s="488"/>
      <c r="DP3210" s="488"/>
      <c r="DQ3210" s="488"/>
      <c r="DR3210" s="488"/>
      <c r="DS3210" s="488"/>
      <c r="DT3210" s="488"/>
      <c r="DU3210" s="488"/>
      <c r="DV3210" s="488"/>
      <c r="DW3210" s="488"/>
      <c r="DX3210" s="488"/>
      <c r="DY3210" s="488"/>
      <c r="DZ3210" s="488"/>
      <c r="EA3210" s="488"/>
      <c r="EB3210" s="488"/>
      <c r="EC3210" s="488"/>
      <c r="ED3210" s="488"/>
      <c r="EE3210" s="488"/>
      <c r="EF3210" s="488"/>
      <c r="EG3210" s="488"/>
      <c r="EH3210" s="488"/>
      <c r="EI3210" s="488"/>
      <c r="EJ3210" s="488"/>
      <c r="EK3210" s="488"/>
      <c r="EL3210" s="488"/>
      <c r="EM3210" s="488"/>
      <c r="EN3210" s="488"/>
      <c r="EO3210" s="488"/>
      <c r="EP3210" s="488"/>
      <c r="EQ3210" s="488"/>
      <c r="ER3210" s="488"/>
      <c r="ES3210" s="488"/>
      <c r="ET3210" s="488"/>
      <c r="EU3210" s="488"/>
      <c r="EV3210" s="488"/>
      <c r="EW3210" s="488"/>
      <c r="EX3210" s="488"/>
      <c r="EY3210" s="488"/>
      <c r="EZ3210" s="488"/>
      <c r="FA3210" s="488"/>
      <c r="FB3210" s="488"/>
      <c r="FC3210" s="488"/>
      <c r="FD3210" s="488"/>
      <c r="FE3210" s="488"/>
      <c r="FF3210" s="488"/>
      <c r="FG3210" s="488"/>
      <c r="FH3210" s="488"/>
      <c r="FI3210" s="488"/>
      <c r="FJ3210" s="488"/>
      <c r="FK3210" s="488"/>
      <c r="FL3210" s="488"/>
      <c r="FM3210" s="488"/>
      <c r="FN3210" s="488"/>
      <c r="FO3210" s="488"/>
      <c r="FP3210" s="488"/>
      <c r="FQ3210" s="488"/>
      <c r="FR3210" s="488"/>
      <c r="FS3210" s="488"/>
      <c r="FT3210" s="488"/>
      <c r="FU3210" s="488"/>
      <c r="FV3210" s="488"/>
      <c r="FW3210" s="488"/>
      <c r="FX3210" s="488"/>
      <c r="FY3210" s="488"/>
      <c r="FZ3210" s="488"/>
      <c r="GA3210" s="488"/>
      <c r="GB3210" s="488"/>
      <c r="GC3210" s="488"/>
      <c r="GD3210" s="488"/>
      <c r="GE3210" s="488"/>
      <c r="GF3210" s="488"/>
      <c r="GG3210" s="488"/>
      <c r="GH3210" s="488"/>
      <c r="GI3210" s="488"/>
      <c r="GJ3210" s="488"/>
      <c r="GK3210" s="488"/>
      <c r="GL3210" s="488"/>
      <c r="GM3210" s="488"/>
      <c r="GN3210" s="488"/>
      <c r="GO3210" s="488"/>
      <c r="GP3210" s="488"/>
      <c r="GQ3210" s="488"/>
      <c r="GR3210" s="488"/>
      <c r="GS3210" s="488"/>
      <c r="GT3210" s="488"/>
      <c r="GU3210" s="488"/>
      <c r="GV3210" s="488"/>
      <c r="GW3210" s="488"/>
      <c r="GX3210" s="488"/>
      <c r="GY3210" s="488"/>
      <c r="GZ3210" s="488"/>
      <c r="HA3210" s="488"/>
      <c r="HB3210" s="488"/>
      <c r="HC3210" s="488"/>
      <c r="HD3210" s="488"/>
      <c r="HE3210" s="488"/>
      <c r="HF3210" s="488"/>
      <c r="HG3210" s="488"/>
      <c r="HH3210" s="488"/>
      <c r="HI3210" s="488"/>
      <c r="HJ3210" s="488"/>
      <c r="HK3210" s="488"/>
      <c r="HL3210" s="488"/>
      <c r="HM3210" s="488"/>
      <c r="HN3210" s="488"/>
      <c r="HO3210" s="488"/>
      <c r="HP3210" s="488"/>
      <c r="HQ3210" s="488"/>
      <c r="HR3210" s="488"/>
      <c r="HS3210" s="488"/>
      <c r="HT3210" s="488"/>
      <c r="HU3210" s="488"/>
      <c r="HV3210" s="488"/>
      <c r="HW3210" s="488"/>
      <c r="HX3210" s="488"/>
      <c r="HY3210" s="488"/>
      <c r="HZ3210" s="488"/>
      <c r="IA3210" s="488"/>
      <c r="IB3210" s="488"/>
      <c r="IC3210" s="488"/>
      <c r="ID3210" s="488"/>
      <c r="IE3210" s="488"/>
      <c r="IF3210" s="488"/>
      <c r="IG3210" s="488"/>
      <c r="IH3210" s="488"/>
    </row>
    <row r="3211" spans="1:242" hidden="1" x14ac:dyDescent="0.25">
      <c r="B3211" s="266">
        <v>1504</v>
      </c>
      <c r="C3211" s="207">
        <v>44445</v>
      </c>
      <c r="D3211" s="206" t="s">
        <v>6237</v>
      </c>
      <c r="E3211" s="206"/>
      <c r="F3211" s="206" t="s">
        <v>4315</v>
      </c>
      <c r="G3211" s="208" t="s">
        <v>1611</v>
      </c>
      <c r="H3211" s="313"/>
      <c r="I3211" s="210">
        <v>200000</v>
      </c>
      <c r="J3211" s="444">
        <f t="shared" si="52"/>
        <v>23010000</v>
      </c>
      <c r="K3211" s="441" t="s">
        <v>3267</v>
      </c>
    </row>
    <row r="3212" spans="1:242" hidden="1" x14ac:dyDescent="0.25">
      <c r="B3212" s="266">
        <v>1505</v>
      </c>
      <c r="C3212" s="207">
        <v>44446</v>
      </c>
      <c r="D3212" s="206" t="s">
        <v>6238</v>
      </c>
      <c r="E3212" s="206"/>
      <c r="F3212" s="206" t="s">
        <v>4316</v>
      </c>
      <c r="G3212" s="208" t="s">
        <v>4936</v>
      </c>
      <c r="H3212" s="313"/>
      <c r="I3212" s="210">
        <v>1174000</v>
      </c>
      <c r="J3212" s="444">
        <f t="shared" si="52"/>
        <v>21836000</v>
      </c>
      <c r="K3212" s="441" t="s">
        <v>3267</v>
      </c>
    </row>
    <row r="3213" spans="1:242" hidden="1" x14ac:dyDescent="0.25">
      <c r="B3213" s="266">
        <v>1506</v>
      </c>
      <c r="C3213" s="207">
        <v>44446</v>
      </c>
      <c r="D3213" s="206" t="s">
        <v>6239</v>
      </c>
      <c r="E3213" s="206"/>
      <c r="F3213" s="206"/>
      <c r="G3213" s="208" t="s">
        <v>532</v>
      </c>
      <c r="H3213" s="313">
        <v>1000000</v>
      </c>
      <c r="I3213" s="210"/>
      <c r="J3213" s="444">
        <f t="shared" si="52"/>
        <v>22836000</v>
      </c>
      <c r="K3213" s="212" t="s">
        <v>6241</v>
      </c>
    </row>
    <row r="3214" spans="1:242" hidden="1" x14ac:dyDescent="0.25">
      <c r="B3214" s="266">
        <v>1507</v>
      </c>
      <c r="C3214" s="207">
        <v>44446</v>
      </c>
      <c r="D3214" s="206" t="s">
        <v>6242</v>
      </c>
      <c r="E3214" s="206"/>
      <c r="F3214" s="206" t="s">
        <v>4317</v>
      </c>
      <c r="G3214" s="208" t="s">
        <v>532</v>
      </c>
      <c r="H3214" s="313"/>
      <c r="I3214" s="210">
        <v>2278490</v>
      </c>
      <c r="J3214" s="444">
        <f t="shared" si="52"/>
        <v>20557510</v>
      </c>
      <c r="K3214" s="441" t="s">
        <v>3267</v>
      </c>
    </row>
    <row r="3215" spans="1:242" hidden="1" x14ac:dyDescent="0.25">
      <c r="B3215" s="266">
        <v>1508</v>
      </c>
      <c r="C3215" s="207">
        <v>44447</v>
      </c>
      <c r="D3215" s="206" t="s">
        <v>6243</v>
      </c>
      <c r="E3215" s="206"/>
      <c r="F3215" s="206" t="s">
        <v>4318</v>
      </c>
      <c r="G3215" s="208" t="s">
        <v>543</v>
      </c>
      <c r="H3215" s="313"/>
      <c r="I3215" s="210">
        <v>1670670</v>
      </c>
      <c r="J3215" s="444">
        <f t="shared" si="52"/>
        <v>18886840</v>
      </c>
      <c r="K3215" s="441" t="s">
        <v>3267</v>
      </c>
    </row>
    <row r="3216" spans="1:242" hidden="1" x14ac:dyDescent="0.25">
      <c r="B3216" s="266">
        <v>1509</v>
      </c>
      <c r="C3216" s="207">
        <v>44447</v>
      </c>
      <c r="D3216" s="206" t="s">
        <v>6244</v>
      </c>
      <c r="E3216" s="206"/>
      <c r="F3216" s="206" t="s">
        <v>4319</v>
      </c>
      <c r="G3216" s="208" t="s">
        <v>1611</v>
      </c>
      <c r="H3216" s="313"/>
      <c r="I3216" s="210">
        <v>126000</v>
      </c>
      <c r="J3216" s="444">
        <f t="shared" si="52"/>
        <v>18760840</v>
      </c>
      <c r="K3216" s="441" t="s">
        <v>3267</v>
      </c>
    </row>
    <row r="3217" spans="2:11" s="511" customFormat="1" hidden="1" x14ac:dyDescent="0.25">
      <c r="B3217" s="266">
        <v>1510</v>
      </c>
      <c r="C3217" s="207">
        <v>44448</v>
      </c>
      <c r="D3217" s="206" t="s">
        <v>6245</v>
      </c>
      <c r="E3217" s="206"/>
      <c r="F3217" s="206" t="s">
        <v>4320</v>
      </c>
      <c r="G3217" s="208" t="s">
        <v>5418</v>
      </c>
      <c r="H3217" s="313"/>
      <c r="I3217" s="210">
        <v>30000</v>
      </c>
      <c r="J3217" s="444">
        <f t="shared" si="52"/>
        <v>18730840</v>
      </c>
      <c r="K3217" s="441" t="s">
        <v>3267</v>
      </c>
    </row>
    <row r="3218" spans="2:11" s="511" customFormat="1" hidden="1" x14ac:dyDescent="0.25">
      <c r="B3218" s="266">
        <v>1511</v>
      </c>
      <c r="C3218" s="207">
        <v>44448</v>
      </c>
      <c r="D3218" s="286" t="s">
        <v>6246</v>
      </c>
      <c r="E3218" s="206"/>
      <c r="F3218" s="206" t="s">
        <v>4321</v>
      </c>
      <c r="G3218" s="208" t="s">
        <v>5418</v>
      </c>
      <c r="H3218" s="313"/>
      <c r="I3218" s="210">
        <v>111930</v>
      </c>
      <c r="J3218" s="444">
        <f t="shared" si="52"/>
        <v>18618910</v>
      </c>
      <c r="K3218" s="441" t="s">
        <v>3267</v>
      </c>
    </row>
    <row r="3219" spans="2:11" s="511" customFormat="1" hidden="1" x14ac:dyDescent="0.25">
      <c r="B3219" s="266">
        <v>1512</v>
      </c>
      <c r="C3219" s="207">
        <v>44448</v>
      </c>
      <c r="D3219" s="206" t="s">
        <v>6247</v>
      </c>
      <c r="E3219" s="206"/>
      <c r="F3219" s="206"/>
      <c r="G3219" s="208" t="s">
        <v>5418</v>
      </c>
      <c r="H3219" s="313">
        <v>790000</v>
      </c>
      <c r="I3219" s="475"/>
      <c r="J3219" s="444">
        <f t="shared" si="52"/>
        <v>19408910</v>
      </c>
      <c r="K3219" s="212" t="s">
        <v>6249</v>
      </c>
    </row>
    <row r="3220" spans="2:11" s="511" customFormat="1" hidden="1" x14ac:dyDescent="0.25">
      <c r="B3220" s="266">
        <v>1513</v>
      </c>
      <c r="C3220" s="207">
        <v>44448</v>
      </c>
      <c r="D3220" s="206" t="s">
        <v>6250</v>
      </c>
      <c r="E3220" s="206"/>
      <c r="F3220" s="206" t="s">
        <v>4322</v>
      </c>
      <c r="G3220" s="208" t="s">
        <v>5418</v>
      </c>
      <c r="H3220" s="313"/>
      <c r="I3220" s="475">
        <v>731171</v>
      </c>
      <c r="J3220" s="444">
        <f t="shared" si="52"/>
        <v>18677739</v>
      </c>
      <c r="K3220" s="441" t="s">
        <v>3267</v>
      </c>
    </row>
    <row r="3221" spans="2:11" s="511" customFormat="1" hidden="1" x14ac:dyDescent="0.25">
      <c r="B3221" s="266">
        <v>1514</v>
      </c>
      <c r="C3221" s="207">
        <v>44448</v>
      </c>
      <c r="D3221" s="206" t="s">
        <v>6251</v>
      </c>
      <c r="E3221" s="206"/>
      <c r="F3221" s="206" t="s">
        <v>4323</v>
      </c>
      <c r="G3221" s="208" t="s">
        <v>420</v>
      </c>
      <c r="H3221" s="313"/>
      <c r="I3221" s="475">
        <v>746400</v>
      </c>
      <c r="J3221" s="444">
        <f t="shared" si="52"/>
        <v>17931339</v>
      </c>
      <c r="K3221" s="441" t="s">
        <v>3267</v>
      </c>
    </row>
    <row r="3222" spans="2:11" s="511" customFormat="1" hidden="1" x14ac:dyDescent="0.25">
      <c r="B3222" s="266">
        <v>1515</v>
      </c>
      <c r="C3222" s="207">
        <v>44449</v>
      </c>
      <c r="D3222" s="206" t="s">
        <v>6263</v>
      </c>
      <c r="E3222" s="206" t="s">
        <v>6265</v>
      </c>
      <c r="F3222" s="206"/>
      <c r="G3222" s="208" t="s">
        <v>5418</v>
      </c>
      <c r="H3222" s="313"/>
      <c r="I3222" s="475">
        <v>1812000</v>
      </c>
      <c r="J3222" s="444">
        <f t="shared" si="52"/>
        <v>16119339</v>
      </c>
      <c r="K3222" s="212" t="s">
        <v>6300</v>
      </c>
    </row>
    <row r="3223" spans="2:11" s="511" customFormat="1" hidden="1" x14ac:dyDescent="0.25">
      <c r="B3223" s="266">
        <v>1516</v>
      </c>
      <c r="C3223" s="207">
        <v>44449</v>
      </c>
      <c r="D3223" s="206" t="s">
        <v>6252</v>
      </c>
      <c r="E3223" s="206"/>
      <c r="F3223" s="206" t="s">
        <v>4324</v>
      </c>
      <c r="G3223" s="208" t="s">
        <v>5936</v>
      </c>
      <c r="H3223" s="313"/>
      <c r="I3223" s="475">
        <v>830000</v>
      </c>
      <c r="J3223" s="444">
        <f t="shared" si="52"/>
        <v>15289339</v>
      </c>
      <c r="K3223" s="441" t="s">
        <v>3267</v>
      </c>
    </row>
    <row r="3224" spans="2:11" s="511" customFormat="1" hidden="1" x14ac:dyDescent="0.25">
      <c r="B3224" s="266">
        <v>1517</v>
      </c>
      <c r="C3224" s="207">
        <v>44449</v>
      </c>
      <c r="D3224" s="206" t="s">
        <v>6253</v>
      </c>
      <c r="E3224" s="206"/>
      <c r="F3224" s="206" t="s">
        <v>4325</v>
      </c>
      <c r="G3224" s="208" t="s">
        <v>6254</v>
      </c>
      <c r="H3224" s="313"/>
      <c r="I3224" s="475">
        <v>600000</v>
      </c>
      <c r="J3224" s="444">
        <f t="shared" si="52"/>
        <v>14689339</v>
      </c>
      <c r="K3224" s="441" t="s">
        <v>3267</v>
      </c>
    </row>
    <row r="3225" spans="2:11" s="511" customFormat="1" hidden="1" x14ac:dyDescent="0.25">
      <c r="B3225" s="266">
        <v>1518</v>
      </c>
      <c r="C3225" s="207">
        <v>44449</v>
      </c>
      <c r="D3225" s="206" t="s">
        <v>6255</v>
      </c>
      <c r="E3225" s="206"/>
      <c r="F3225" s="206" t="s">
        <v>4326</v>
      </c>
      <c r="G3225" s="208" t="s">
        <v>3690</v>
      </c>
      <c r="H3225" s="313"/>
      <c r="I3225" s="475">
        <v>220500</v>
      </c>
      <c r="J3225" s="444">
        <f t="shared" si="52"/>
        <v>14468839</v>
      </c>
      <c r="K3225" s="441" t="s">
        <v>3267</v>
      </c>
    </row>
    <row r="3226" spans="2:11" s="511" customFormat="1" hidden="1" x14ac:dyDescent="0.25">
      <c r="B3226" s="266">
        <v>1519</v>
      </c>
      <c r="C3226" s="207">
        <v>44449</v>
      </c>
      <c r="D3226" s="206" t="s">
        <v>6256</v>
      </c>
      <c r="E3226" s="206"/>
      <c r="F3226" s="206" t="s">
        <v>4327</v>
      </c>
      <c r="G3226" s="208" t="s">
        <v>3690</v>
      </c>
      <c r="H3226" s="313"/>
      <c r="I3226" s="475">
        <v>28300</v>
      </c>
      <c r="J3226" s="444">
        <f t="shared" si="52"/>
        <v>14440539</v>
      </c>
      <c r="K3226" s="441" t="s">
        <v>3267</v>
      </c>
    </row>
    <row r="3227" spans="2:11" s="511" customFormat="1" hidden="1" x14ac:dyDescent="0.25">
      <c r="B3227" s="266">
        <v>1520</v>
      </c>
      <c r="C3227" s="207">
        <v>44449</v>
      </c>
      <c r="D3227" s="206" t="s">
        <v>6257</v>
      </c>
      <c r="E3227" s="206"/>
      <c r="F3227" s="206" t="s">
        <v>4328</v>
      </c>
      <c r="G3227" s="208" t="s">
        <v>3690</v>
      </c>
      <c r="H3227" s="313"/>
      <c r="I3227" s="475">
        <v>9800</v>
      </c>
      <c r="J3227" s="444">
        <f t="shared" si="52"/>
        <v>14430739</v>
      </c>
      <c r="K3227" s="441" t="s">
        <v>3267</v>
      </c>
    </row>
    <row r="3228" spans="2:11" s="511" customFormat="1" hidden="1" x14ac:dyDescent="0.25">
      <c r="B3228" s="266">
        <v>1521</v>
      </c>
      <c r="C3228" s="207">
        <v>44449</v>
      </c>
      <c r="D3228" s="206" t="s">
        <v>6258</v>
      </c>
      <c r="E3228" s="206"/>
      <c r="F3228" s="206" t="s">
        <v>4329</v>
      </c>
      <c r="G3228" s="208" t="s">
        <v>3690</v>
      </c>
      <c r="H3228" s="313"/>
      <c r="I3228" s="475">
        <v>74700</v>
      </c>
      <c r="J3228" s="444">
        <f t="shared" si="52"/>
        <v>14356039</v>
      </c>
      <c r="K3228" s="441" t="s">
        <v>3267</v>
      </c>
    </row>
    <row r="3229" spans="2:11" s="511" customFormat="1" hidden="1" x14ac:dyDescent="0.25">
      <c r="B3229" s="266">
        <v>1522</v>
      </c>
      <c r="C3229" s="207">
        <v>44449</v>
      </c>
      <c r="D3229" s="206" t="s">
        <v>6259</v>
      </c>
      <c r="E3229" s="206"/>
      <c r="F3229" s="206" t="s">
        <v>4330</v>
      </c>
      <c r="G3229" s="208" t="s">
        <v>3690</v>
      </c>
      <c r="H3229" s="313"/>
      <c r="I3229" s="475">
        <v>14700</v>
      </c>
      <c r="J3229" s="444">
        <f t="shared" si="52"/>
        <v>14341339</v>
      </c>
      <c r="K3229" s="441" t="s">
        <v>3267</v>
      </c>
    </row>
    <row r="3230" spans="2:11" s="511" customFormat="1" hidden="1" x14ac:dyDescent="0.25">
      <c r="B3230" s="266">
        <v>1523</v>
      </c>
      <c r="C3230" s="207">
        <v>44449</v>
      </c>
      <c r="D3230" s="206" t="s">
        <v>6260</v>
      </c>
      <c r="E3230" s="206"/>
      <c r="F3230" s="206" t="s">
        <v>4372</v>
      </c>
      <c r="G3230" s="208" t="s">
        <v>1885</v>
      </c>
      <c r="H3230" s="313"/>
      <c r="I3230" s="475">
        <v>39000</v>
      </c>
      <c r="J3230" s="444">
        <f t="shared" si="52"/>
        <v>14302339</v>
      </c>
      <c r="K3230" s="441" t="s">
        <v>3267</v>
      </c>
    </row>
    <row r="3231" spans="2:11" s="511" customFormat="1" hidden="1" x14ac:dyDescent="0.25">
      <c r="B3231" s="266">
        <v>1524</v>
      </c>
      <c r="C3231" s="207">
        <v>44449</v>
      </c>
      <c r="D3231" s="206" t="s">
        <v>6261</v>
      </c>
      <c r="E3231" s="206"/>
      <c r="F3231" s="206" t="s">
        <v>4373</v>
      </c>
      <c r="G3231" s="208" t="s">
        <v>4218</v>
      </c>
      <c r="H3231" s="313"/>
      <c r="I3231" s="475">
        <v>8000000</v>
      </c>
      <c r="J3231" s="444">
        <f t="shared" si="52"/>
        <v>6302339</v>
      </c>
      <c r="K3231" s="441" t="s">
        <v>3267</v>
      </c>
    </row>
    <row r="3232" spans="2:11" s="511" customFormat="1" hidden="1" x14ac:dyDescent="0.25">
      <c r="B3232" s="266">
        <v>1525</v>
      </c>
      <c r="C3232" s="207">
        <v>44450</v>
      </c>
      <c r="D3232" s="206" t="s">
        <v>6262</v>
      </c>
      <c r="E3232" s="206"/>
      <c r="F3232" s="206" t="s">
        <v>4374</v>
      </c>
      <c r="G3232" s="208" t="s">
        <v>5992</v>
      </c>
      <c r="H3232" s="313"/>
      <c r="I3232" s="475">
        <v>1661224</v>
      </c>
      <c r="J3232" s="444">
        <f t="shared" si="52"/>
        <v>4641115</v>
      </c>
      <c r="K3232" s="441" t="s">
        <v>3267</v>
      </c>
    </row>
    <row r="3233" spans="1:242" hidden="1" x14ac:dyDescent="0.25">
      <c r="B3233" s="266">
        <v>1526</v>
      </c>
      <c r="C3233" s="207">
        <v>44450</v>
      </c>
      <c r="D3233" s="206" t="s">
        <v>6264</v>
      </c>
      <c r="E3233" s="206" t="s">
        <v>6266</v>
      </c>
      <c r="F3233" s="206"/>
      <c r="G3233" s="208" t="s">
        <v>1611</v>
      </c>
      <c r="H3233" s="313"/>
      <c r="I3233" s="475">
        <v>689000</v>
      </c>
      <c r="J3233" s="444">
        <f t="shared" si="52"/>
        <v>3952115</v>
      </c>
      <c r="K3233" s="212" t="s">
        <v>6294</v>
      </c>
    </row>
    <row r="3234" spans="1:242" s="566" customFormat="1" hidden="1" x14ac:dyDescent="0.25">
      <c r="A3234" s="488"/>
      <c r="B3234" s="266">
        <v>1527</v>
      </c>
      <c r="C3234" s="428">
        <v>44452</v>
      </c>
      <c r="D3234" s="429" t="s">
        <v>6267</v>
      </c>
      <c r="E3234" s="206"/>
      <c r="F3234" s="429"/>
      <c r="G3234" s="430"/>
      <c r="H3234" s="577">
        <v>18546885</v>
      </c>
      <c r="I3234" s="597"/>
      <c r="J3234" s="444">
        <f t="shared" si="52"/>
        <v>22499000</v>
      </c>
      <c r="K3234" s="446" t="s">
        <v>3695</v>
      </c>
      <c r="L3234" s="530"/>
      <c r="M3234" s="488"/>
      <c r="N3234" s="530"/>
      <c r="O3234" s="530"/>
      <c r="P3234" s="530"/>
      <c r="Q3234" s="530"/>
      <c r="R3234" s="530"/>
      <c r="S3234" s="530"/>
      <c r="T3234" s="530"/>
      <c r="U3234" s="530"/>
      <c r="V3234" s="530"/>
      <c r="W3234" s="530"/>
      <c r="X3234" s="530"/>
      <c r="Y3234" s="530"/>
      <c r="Z3234" s="530"/>
      <c r="AA3234" s="530"/>
      <c r="AB3234" s="530"/>
      <c r="AC3234" s="530"/>
      <c r="AD3234" s="530"/>
      <c r="AE3234" s="530"/>
      <c r="AF3234" s="530"/>
      <c r="AG3234" s="530"/>
      <c r="AH3234" s="530"/>
      <c r="AI3234" s="530"/>
      <c r="AJ3234" s="488"/>
      <c r="AK3234" s="488"/>
      <c r="AL3234" s="488"/>
      <c r="AM3234" s="488"/>
      <c r="AN3234" s="488"/>
      <c r="AO3234" s="488"/>
      <c r="AP3234" s="488"/>
      <c r="AQ3234" s="488"/>
      <c r="AR3234" s="488"/>
      <c r="AS3234" s="488"/>
      <c r="AT3234" s="488"/>
      <c r="AU3234" s="488"/>
      <c r="AV3234" s="488"/>
      <c r="AW3234" s="488"/>
      <c r="AX3234" s="488"/>
      <c r="AY3234" s="488"/>
      <c r="AZ3234" s="488"/>
      <c r="BA3234" s="488"/>
      <c r="BB3234" s="488"/>
      <c r="BC3234" s="488"/>
      <c r="BD3234" s="488"/>
      <c r="BE3234" s="488"/>
      <c r="BF3234" s="488"/>
      <c r="BG3234" s="488"/>
      <c r="BH3234" s="488"/>
      <c r="BI3234" s="488"/>
      <c r="BJ3234" s="488"/>
      <c r="BK3234" s="488"/>
      <c r="BL3234" s="488"/>
      <c r="BM3234" s="488"/>
      <c r="BN3234" s="488"/>
      <c r="BO3234" s="488"/>
      <c r="BP3234" s="488"/>
      <c r="BQ3234" s="488"/>
      <c r="BR3234" s="488"/>
      <c r="BS3234" s="488"/>
      <c r="BT3234" s="488"/>
      <c r="BU3234" s="488"/>
      <c r="BV3234" s="488"/>
      <c r="BW3234" s="488"/>
      <c r="BX3234" s="488"/>
      <c r="BY3234" s="488"/>
      <c r="BZ3234" s="488"/>
      <c r="CA3234" s="488"/>
      <c r="CB3234" s="488"/>
      <c r="CC3234" s="488"/>
      <c r="CD3234" s="488"/>
      <c r="CE3234" s="488"/>
      <c r="CF3234" s="488"/>
      <c r="CG3234" s="488"/>
      <c r="CH3234" s="488"/>
      <c r="CI3234" s="488"/>
      <c r="CJ3234" s="488"/>
      <c r="CK3234" s="488"/>
      <c r="CL3234" s="488"/>
      <c r="CM3234" s="488"/>
      <c r="CN3234" s="488"/>
      <c r="CO3234" s="488"/>
      <c r="CP3234" s="488"/>
      <c r="CQ3234" s="488"/>
      <c r="CR3234" s="488"/>
      <c r="CS3234" s="488"/>
      <c r="CT3234" s="488"/>
      <c r="CU3234" s="488"/>
      <c r="CV3234" s="488"/>
      <c r="CW3234" s="488"/>
      <c r="CX3234" s="488"/>
      <c r="CY3234" s="488"/>
      <c r="CZ3234" s="488"/>
      <c r="DA3234" s="488"/>
      <c r="DB3234" s="488"/>
      <c r="DC3234" s="488"/>
      <c r="DD3234" s="488"/>
      <c r="DE3234" s="488"/>
      <c r="DF3234" s="488"/>
      <c r="DG3234" s="488"/>
      <c r="DH3234" s="488"/>
      <c r="DI3234" s="488"/>
      <c r="DJ3234" s="488"/>
      <c r="DK3234" s="488"/>
      <c r="DL3234" s="488"/>
      <c r="DM3234" s="488"/>
      <c r="DN3234" s="488"/>
      <c r="DO3234" s="488"/>
      <c r="DP3234" s="488"/>
      <c r="DQ3234" s="488"/>
      <c r="DR3234" s="488"/>
      <c r="DS3234" s="488"/>
      <c r="DT3234" s="488"/>
      <c r="DU3234" s="488"/>
      <c r="DV3234" s="488"/>
      <c r="DW3234" s="488"/>
      <c r="DX3234" s="488"/>
      <c r="DY3234" s="488"/>
      <c r="DZ3234" s="488"/>
      <c r="EA3234" s="488"/>
      <c r="EB3234" s="488"/>
      <c r="EC3234" s="488"/>
      <c r="ED3234" s="488"/>
      <c r="EE3234" s="488"/>
      <c r="EF3234" s="488"/>
      <c r="EG3234" s="488"/>
      <c r="EH3234" s="488"/>
      <c r="EI3234" s="488"/>
      <c r="EJ3234" s="488"/>
      <c r="EK3234" s="488"/>
      <c r="EL3234" s="488"/>
      <c r="EM3234" s="488"/>
      <c r="EN3234" s="488"/>
      <c r="EO3234" s="488"/>
      <c r="EP3234" s="488"/>
      <c r="EQ3234" s="488"/>
      <c r="ER3234" s="488"/>
      <c r="ES3234" s="488"/>
      <c r="ET3234" s="488"/>
      <c r="EU3234" s="488"/>
      <c r="EV3234" s="488"/>
      <c r="EW3234" s="488"/>
      <c r="EX3234" s="488"/>
      <c r="EY3234" s="488"/>
      <c r="EZ3234" s="488"/>
      <c r="FA3234" s="488"/>
      <c r="FB3234" s="488"/>
      <c r="FC3234" s="488"/>
      <c r="FD3234" s="488"/>
      <c r="FE3234" s="488"/>
      <c r="FF3234" s="488"/>
      <c r="FG3234" s="488"/>
      <c r="FH3234" s="488"/>
      <c r="FI3234" s="488"/>
      <c r="FJ3234" s="488"/>
      <c r="FK3234" s="488"/>
      <c r="FL3234" s="488"/>
      <c r="FM3234" s="488"/>
      <c r="FN3234" s="488"/>
      <c r="FO3234" s="488"/>
      <c r="FP3234" s="488"/>
      <c r="FQ3234" s="488"/>
      <c r="FR3234" s="488"/>
      <c r="FS3234" s="488"/>
      <c r="FT3234" s="488"/>
      <c r="FU3234" s="488"/>
      <c r="FV3234" s="488"/>
      <c r="FW3234" s="488"/>
      <c r="FX3234" s="488"/>
      <c r="FY3234" s="488"/>
      <c r="FZ3234" s="488"/>
      <c r="GA3234" s="488"/>
      <c r="GB3234" s="488"/>
      <c r="GC3234" s="488"/>
      <c r="GD3234" s="488"/>
      <c r="GE3234" s="488"/>
      <c r="GF3234" s="488"/>
      <c r="GG3234" s="488"/>
      <c r="GH3234" s="488"/>
      <c r="GI3234" s="488"/>
      <c r="GJ3234" s="488"/>
      <c r="GK3234" s="488"/>
      <c r="GL3234" s="488"/>
      <c r="GM3234" s="488"/>
      <c r="GN3234" s="488"/>
      <c r="GO3234" s="488"/>
      <c r="GP3234" s="488"/>
      <c r="GQ3234" s="488"/>
      <c r="GR3234" s="488"/>
      <c r="GS3234" s="488"/>
      <c r="GT3234" s="488"/>
      <c r="GU3234" s="488"/>
      <c r="GV3234" s="488"/>
      <c r="GW3234" s="488"/>
      <c r="GX3234" s="488"/>
      <c r="GY3234" s="488"/>
      <c r="GZ3234" s="488"/>
      <c r="HA3234" s="488"/>
      <c r="HB3234" s="488"/>
      <c r="HC3234" s="488"/>
      <c r="HD3234" s="488"/>
      <c r="HE3234" s="488"/>
      <c r="HF3234" s="488"/>
      <c r="HG3234" s="488"/>
      <c r="HH3234" s="488"/>
      <c r="HI3234" s="488"/>
      <c r="HJ3234" s="488"/>
      <c r="HK3234" s="488"/>
      <c r="HL3234" s="488"/>
      <c r="HM3234" s="488"/>
      <c r="HN3234" s="488"/>
      <c r="HO3234" s="488"/>
      <c r="HP3234" s="488"/>
      <c r="HQ3234" s="488"/>
      <c r="HR3234" s="488"/>
      <c r="HS3234" s="488"/>
      <c r="HT3234" s="488"/>
      <c r="HU3234" s="488"/>
      <c r="HV3234" s="488"/>
      <c r="HW3234" s="488"/>
      <c r="HX3234" s="488"/>
      <c r="HY3234" s="488"/>
      <c r="HZ3234" s="488"/>
      <c r="IA3234" s="488"/>
      <c r="IB3234" s="488"/>
      <c r="IC3234" s="488"/>
      <c r="ID3234" s="488"/>
      <c r="IE3234" s="488"/>
      <c r="IF3234" s="488"/>
      <c r="IG3234" s="488"/>
      <c r="IH3234" s="488"/>
    </row>
    <row r="3235" spans="1:242" s="566" customFormat="1" hidden="1" x14ac:dyDescent="0.25">
      <c r="A3235" s="488"/>
      <c r="B3235" s="266">
        <v>1528</v>
      </c>
      <c r="C3235" s="207">
        <v>44452</v>
      </c>
      <c r="D3235" s="206" t="s">
        <v>6286</v>
      </c>
      <c r="E3235" s="206" t="s">
        <v>6287</v>
      </c>
      <c r="F3235" s="429"/>
      <c r="G3235" s="208" t="s">
        <v>532</v>
      </c>
      <c r="H3235" s="313"/>
      <c r="I3235" s="475">
        <v>4250000</v>
      </c>
      <c r="J3235" s="444">
        <f t="shared" si="52"/>
        <v>18249000</v>
      </c>
      <c r="K3235" s="212" t="s">
        <v>6312</v>
      </c>
      <c r="L3235" s="530"/>
      <c r="M3235" s="488"/>
      <c r="N3235" s="530"/>
      <c r="O3235" s="530"/>
      <c r="P3235" s="530"/>
      <c r="Q3235" s="530"/>
      <c r="R3235" s="530"/>
      <c r="S3235" s="530"/>
      <c r="T3235" s="530"/>
      <c r="U3235" s="530"/>
      <c r="V3235" s="530"/>
      <c r="W3235" s="530"/>
      <c r="X3235" s="530"/>
      <c r="Y3235" s="530"/>
      <c r="Z3235" s="530"/>
      <c r="AA3235" s="530"/>
      <c r="AB3235" s="530"/>
      <c r="AC3235" s="530"/>
      <c r="AD3235" s="530"/>
      <c r="AE3235" s="530"/>
      <c r="AF3235" s="530"/>
      <c r="AG3235" s="530"/>
      <c r="AH3235" s="530"/>
      <c r="AI3235" s="530"/>
      <c r="AJ3235" s="488"/>
      <c r="AK3235" s="488"/>
      <c r="AL3235" s="488"/>
      <c r="AM3235" s="488"/>
      <c r="AN3235" s="488"/>
      <c r="AO3235" s="488"/>
      <c r="AP3235" s="488"/>
      <c r="AQ3235" s="488"/>
      <c r="AR3235" s="488"/>
      <c r="AS3235" s="488"/>
      <c r="AT3235" s="488"/>
      <c r="AU3235" s="488"/>
      <c r="AV3235" s="488"/>
      <c r="AW3235" s="488"/>
      <c r="AX3235" s="488"/>
      <c r="AY3235" s="488"/>
      <c r="AZ3235" s="488"/>
      <c r="BA3235" s="488"/>
      <c r="BB3235" s="488"/>
      <c r="BC3235" s="488"/>
      <c r="BD3235" s="488"/>
      <c r="BE3235" s="488"/>
      <c r="BF3235" s="488"/>
      <c r="BG3235" s="488"/>
      <c r="BH3235" s="488"/>
      <c r="BI3235" s="488"/>
      <c r="BJ3235" s="488"/>
      <c r="BK3235" s="488"/>
      <c r="BL3235" s="488"/>
      <c r="BM3235" s="488"/>
      <c r="BN3235" s="488"/>
      <c r="BO3235" s="488"/>
      <c r="BP3235" s="488"/>
      <c r="BQ3235" s="488"/>
      <c r="BR3235" s="488"/>
      <c r="BS3235" s="488"/>
      <c r="BT3235" s="488"/>
      <c r="BU3235" s="488"/>
      <c r="BV3235" s="488"/>
      <c r="BW3235" s="488"/>
      <c r="BX3235" s="488"/>
      <c r="BY3235" s="488"/>
      <c r="BZ3235" s="488"/>
      <c r="CA3235" s="488"/>
      <c r="CB3235" s="488"/>
      <c r="CC3235" s="488"/>
      <c r="CD3235" s="488"/>
      <c r="CE3235" s="488"/>
      <c r="CF3235" s="488"/>
      <c r="CG3235" s="488"/>
      <c r="CH3235" s="488"/>
      <c r="CI3235" s="488"/>
      <c r="CJ3235" s="488"/>
      <c r="CK3235" s="488"/>
      <c r="CL3235" s="488"/>
      <c r="CM3235" s="488"/>
      <c r="CN3235" s="488"/>
      <c r="CO3235" s="488"/>
      <c r="CP3235" s="488"/>
      <c r="CQ3235" s="488"/>
      <c r="CR3235" s="488"/>
      <c r="CS3235" s="488"/>
      <c r="CT3235" s="488"/>
      <c r="CU3235" s="488"/>
      <c r="CV3235" s="488"/>
      <c r="CW3235" s="488"/>
      <c r="CX3235" s="488"/>
      <c r="CY3235" s="488"/>
      <c r="CZ3235" s="488"/>
      <c r="DA3235" s="488"/>
      <c r="DB3235" s="488"/>
      <c r="DC3235" s="488"/>
      <c r="DD3235" s="488"/>
      <c r="DE3235" s="488"/>
      <c r="DF3235" s="488"/>
      <c r="DG3235" s="488"/>
      <c r="DH3235" s="488"/>
      <c r="DI3235" s="488"/>
      <c r="DJ3235" s="488"/>
      <c r="DK3235" s="488"/>
      <c r="DL3235" s="488"/>
      <c r="DM3235" s="488"/>
      <c r="DN3235" s="488"/>
      <c r="DO3235" s="488"/>
      <c r="DP3235" s="488"/>
      <c r="DQ3235" s="488"/>
      <c r="DR3235" s="488"/>
      <c r="DS3235" s="488"/>
      <c r="DT3235" s="488"/>
      <c r="DU3235" s="488"/>
      <c r="DV3235" s="488"/>
      <c r="DW3235" s="488"/>
      <c r="DX3235" s="488"/>
      <c r="DY3235" s="488"/>
      <c r="DZ3235" s="488"/>
      <c r="EA3235" s="488"/>
      <c r="EB3235" s="488"/>
      <c r="EC3235" s="488"/>
      <c r="ED3235" s="488"/>
      <c r="EE3235" s="488"/>
      <c r="EF3235" s="488"/>
      <c r="EG3235" s="488"/>
      <c r="EH3235" s="488"/>
      <c r="EI3235" s="488"/>
      <c r="EJ3235" s="488"/>
      <c r="EK3235" s="488"/>
      <c r="EL3235" s="488"/>
      <c r="EM3235" s="488"/>
      <c r="EN3235" s="488"/>
      <c r="EO3235" s="488"/>
      <c r="EP3235" s="488"/>
      <c r="EQ3235" s="488"/>
      <c r="ER3235" s="488"/>
      <c r="ES3235" s="488"/>
      <c r="ET3235" s="488"/>
      <c r="EU3235" s="488"/>
      <c r="EV3235" s="488"/>
      <c r="EW3235" s="488"/>
      <c r="EX3235" s="488"/>
      <c r="EY3235" s="488"/>
      <c r="EZ3235" s="488"/>
      <c r="FA3235" s="488"/>
      <c r="FB3235" s="488"/>
      <c r="FC3235" s="488"/>
      <c r="FD3235" s="488"/>
      <c r="FE3235" s="488"/>
      <c r="FF3235" s="488"/>
      <c r="FG3235" s="488"/>
      <c r="FH3235" s="488"/>
      <c r="FI3235" s="488"/>
      <c r="FJ3235" s="488"/>
      <c r="FK3235" s="488"/>
      <c r="FL3235" s="488"/>
      <c r="FM3235" s="488"/>
      <c r="FN3235" s="488"/>
      <c r="FO3235" s="488"/>
      <c r="FP3235" s="488"/>
      <c r="FQ3235" s="488"/>
      <c r="FR3235" s="488"/>
      <c r="FS3235" s="488"/>
      <c r="FT3235" s="488"/>
      <c r="FU3235" s="488"/>
      <c r="FV3235" s="488"/>
      <c r="FW3235" s="488"/>
      <c r="FX3235" s="488"/>
      <c r="FY3235" s="488"/>
      <c r="FZ3235" s="488"/>
      <c r="GA3235" s="488"/>
      <c r="GB3235" s="488"/>
      <c r="GC3235" s="488"/>
      <c r="GD3235" s="488"/>
      <c r="GE3235" s="488"/>
      <c r="GF3235" s="488"/>
      <c r="GG3235" s="488"/>
      <c r="GH3235" s="488"/>
      <c r="GI3235" s="488"/>
      <c r="GJ3235" s="488"/>
      <c r="GK3235" s="488"/>
      <c r="GL3235" s="488"/>
      <c r="GM3235" s="488"/>
      <c r="GN3235" s="488"/>
      <c r="GO3235" s="488"/>
      <c r="GP3235" s="488"/>
      <c r="GQ3235" s="488"/>
      <c r="GR3235" s="488"/>
      <c r="GS3235" s="488"/>
      <c r="GT3235" s="488"/>
      <c r="GU3235" s="488"/>
      <c r="GV3235" s="488"/>
      <c r="GW3235" s="488"/>
      <c r="GX3235" s="488"/>
      <c r="GY3235" s="488"/>
      <c r="GZ3235" s="488"/>
      <c r="HA3235" s="488"/>
      <c r="HB3235" s="488"/>
      <c r="HC3235" s="488"/>
      <c r="HD3235" s="488"/>
      <c r="HE3235" s="488"/>
      <c r="HF3235" s="488"/>
      <c r="HG3235" s="488"/>
      <c r="HH3235" s="488"/>
      <c r="HI3235" s="488"/>
      <c r="HJ3235" s="488"/>
      <c r="HK3235" s="488"/>
      <c r="HL3235" s="488"/>
      <c r="HM3235" s="488"/>
      <c r="HN3235" s="488"/>
      <c r="HO3235" s="488"/>
      <c r="HP3235" s="488"/>
      <c r="HQ3235" s="488"/>
      <c r="HR3235" s="488"/>
      <c r="HS3235" s="488"/>
      <c r="HT3235" s="488"/>
      <c r="HU3235" s="488"/>
      <c r="HV3235" s="488"/>
      <c r="HW3235" s="488"/>
      <c r="HX3235" s="488"/>
      <c r="HY3235" s="488"/>
      <c r="HZ3235" s="488"/>
      <c r="IA3235" s="488"/>
      <c r="IB3235" s="488"/>
      <c r="IC3235" s="488"/>
      <c r="ID3235" s="488"/>
      <c r="IE3235" s="488"/>
      <c r="IF3235" s="488"/>
      <c r="IG3235" s="488"/>
      <c r="IH3235" s="488"/>
    </row>
    <row r="3236" spans="1:242" s="566" customFormat="1" hidden="1" x14ac:dyDescent="0.25">
      <c r="A3236" s="488"/>
      <c r="B3236" s="266">
        <v>1529</v>
      </c>
      <c r="C3236" s="207">
        <v>44453</v>
      </c>
      <c r="D3236" s="206" t="s">
        <v>6270</v>
      </c>
      <c r="E3236" s="206"/>
      <c r="F3236" s="206" t="s">
        <v>4375</v>
      </c>
      <c r="G3236" s="208" t="s">
        <v>4806</v>
      </c>
      <c r="H3236" s="427"/>
      <c r="I3236" s="210">
        <v>346550</v>
      </c>
      <c r="J3236" s="444">
        <f t="shared" si="52"/>
        <v>17902450</v>
      </c>
      <c r="K3236" s="441" t="s">
        <v>3267</v>
      </c>
      <c r="L3236" s="530"/>
      <c r="M3236" s="488"/>
      <c r="N3236" s="530"/>
      <c r="O3236" s="530"/>
      <c r="P3236" s="530"/>
      <c r="Q3236" s="530"/>
      <c r="R3236" s="530"/>
      <c r="S3236" s="530"/>
      <c r="T3236" s="530"/>
      <c r="U3236" s="530"/>
      <c r="V3236" s="530"/>
      <c r="W3236" s="530"/>
      <c r="X3236" s="530"/>
      <c r="Y3236" s="530"/>
      <c r="Z3236" s="530"/>
      <c r="AA3236" s="530"/>
      <c r="AB3236" s="530"/>
      <c r="AC3236" s="530"/>
      <c r="AD3236" s="530"/>
      <c r="AE3236" s="530"/>
      <c r="AF3236" s="530"/>
      <c r="AG3236" s="530"/>
      <c r="AH3236" s="530"/>
      <c r="AI3236" s="530"/>
      <c r="AJ3236" s="488"/>
      <c r="AK3236" s="488"/>
      <c r="AL3236" s="488"/>
      <c r="AM3236" s="488"/>
      <c r="AN3236" s="488"/>
      <c r="AO3236" s="488"/>
      <c r="AP3236" s="488"/>
      <c r="AQ3236" s="488"/>
      <c r="AR3236" s="488"/>
      <c r="AS3236" s="488"/>
      <c r="AT3236" s="488"/>
      <c r="AU3236" s="488"/>
      <c r="AV3236" s="488"/>
      <c r="AW3236" s="488"/>
      <c r="AX3236" s="488"/>
      <c r="AY3236" s="488"/>
      <c r="AZ3236" s="488"/>
      <c r="BA3236" s="488"/>
      <c r="BB3236" s="488"/>
      <c r="BC3236" s="488"/>
      <c r="BD3236" s="488"/>
      <c r="BE3236" s="488"/>
      <c r="BF3236" s="488"/>
      <c r="BG3236" s="488"/>
      <c r="BH3236" s="488"/>
      <c r="BI3236" s="488"/>
      <c r="BJ3236" s="488"/>
      <c r="BK3236" s="488"/>
      <c r="BL3236" s="488"/>
      <c r="BM3236" s="488"/>
      <c r="BN3236" s="488"/>
      <c r="BO3236" s="488"/>
      <c r="BP3236" s="488"/>
      <c r="BQ3236" s="488"/>
      <c r="BR3236" s="488"/>
      <c r="BS3236" s="488"/>
      <c r="BT3236" s="488"/>
      <c r="BU3236" s="488"/>
      <c r="BV3236" s="488"/>
      <c r="BW3236" s="488"/>
      <c r="BX3236" s="488"/>
      <c r="BY3236" s="488"/>
      <c r="BZ3236" s="488"/>
      <c r="CA3236" s="488"/>
      <c r="CB3236" s="488"/>
      <c r="CC3236" s="488"/>
      <c r="CD3236" s="488"/>
      <c r="CE3236" s="488"/>
      <c r="CF3236" s="488"/>
      <c r="CG3236" s="488"/>
      <c r="CH3236" s="488"/>
      <c r="CI3236" s="488"/>
      <c r="CJ3236" s="488"/>
      <c r="CK3236" s="488"/>
      <c r="CL3236" s="488"/>
      <c r="CM3236" s="488"/>
      <c r="CN3236" s="488"/>
      <c r="CO3236" s="488"/>
      <c r="CP3236" s="488"/>
      <c r="CQ3236" s="488"/>
      <c r="CR3236" s="488"/>
      <c r="CS3236" s="488"/>
      <c r="CT3236" s="488"/>
      <c r="CU3236" s="488"/>
      <c r="CV3236" s="488"/>
      <c r="CW3236" s="488"/>
      <c r="CX3236" s="488"/>
      <c r="CY3236" s="488"/>
      <c r="CZ3236" s="488"/>
      <c r="DA3236" s="488"/>
      <c r="DB3236" s="488"/>
      <c r="DC3236" s="488"/>
      <c r="DD3236" s="488"/>
      <c r="DE3236" s="488"/>
      <c r="DF3236" s="488"/>
      <c r="DG3236" s="488"/>
      <c r="DH3236" s="488"/>
      <c r="DI3236" s="488"/>
      <c r="DJ3236" s="488"/>
      <c r="DK3236" s="488"/>
      <c r="DL3236" s="488"/>
      <c r="DM3236" s="488"/>
      <c r="DN3236" s="488"/>
      <c r="DO3236" s="488"/>
      <c r="DP3236" s="488"/>
      <c r="DQ3236" s="488"/>
      <c r="DR3236" s="488"/>
      <c r="DS3236" s="488"/>
      <c r="DT3236" s="488"/>
      <c r="DU3236" s="488"/>
      <c r="DV3236" s="488"/>
      <c r="DW3236" s="488"/>
      <c r="DX3236" s="488"/>
      <c r="DY3236" s="488"/>
      <c r="DZ3236" s="488"/>
      <c r="EA3236" s="488"/>
      <c r="EB3236" s="488"/>
      <c r="EC3236" s="488"/>
      <c r="ED3236" s="488"/>
      <c r="EE3236" s="488"/>
      <c r="EF3236" s="488"/>
      <c r="EG3236" s="488"/>
      <c r="EH3236" s="488"/>
      <c r="EI3236" s="488"/>
      <c r="EJ3236" s="488"/>
      <c r="EK3236" s="488"/>
      <c r="EL3236" s="488"/>
      <c r="EM3236" s="488"/>
      <c r="EN3236" s="488"/>
      <c r="EO3236" s="488"/>
      <c r="EP3236" s="488"/>
      <c r="EQ3236" s="488"/>
      <c r="ER3236" s="488"/>
      <c r="ES3236" s="488"/>
      <c r="ET3236" s="488"/>
      <c r="EU3236" s="488"/>
      <c r="EV3236" s="488"/>
      <c r="EW3236" s="488"/>
      <c r="EX3236" s="488"/>
      <c r="EY3236" s="488"/>
      <c r="EZ3236" s="488"/>
      <c r="FA3236" s="488"/>
      <c r="FB3236" s="488"/>
      <c r="FC3236" s="488"/>
      <c r="FD3236" s="488"/>
      <c r="FE3236" s="488"/>
      <c r="FF3236" s="488"/>
      <c r="FG3236" s="488"/>
      <c r="FH3236" s="488"/>
      <c r="FI3236" s="488"/>
      <c r="FJ3236" s="488"/>
      <c r="FK3236" s="488"/>
      <c r="FL3236" s="488"/>
      <c r="FM3236" s="488"/>
      <c r="FN3236" s="488"/>
      <c r="FO3236" s="488"/>
      <c r="FP3236" s="488"/>
      <c r="FQ3236" s="488"/>
      <c r="FR3236" s="488"/>
      <c r="FS3236" s="488"/>
      <c r="FT3236" s="488"/>
      <c r="FU3236" s="488"/>
      <c r="FV3236" s="488"/>
      <c r="FW3236" s="488"/>
      <c r="FX3236" s="488"/>
      <c r="FY3236" s="488"/>
      <c r="FZ3236" s="488"/>
      <c r="GA3236" s="488"/>
      <c r="GB3236" s="488"/>
      <c r="GC3236" s="488"/>
      <c r="GD3236" s="488"/>
      <c r="GE3236" s="488"/>
      <c r="GF3236" s="488"/>
      <c r="GG3236" s="488"/>
      <c r="GH3236" s="488"/>
      <c r="GI3236" s="488"/>
      <c r="GJ3236" s="488"/>
      <c r="GK3236" s="488"/>
      <c r="GL3236" s="488"/>
      <c r="GM3236" s="488"/>
      <c r="GN3236" s="488"/>
      <c r="GO3236" s="488"/>
      <c r="GP3236" s="488"/>
      <c r="GQ3236" s="488"/>
      <c r="GR3236" s="488"/>
      <c r="GS3236" s="488"/>
      <c r="GT3236" s="488"/>
      <c r="GU3236" s="488"/>
      <c r="GV3236" s="488"/>
      <c r="GW3236" s="488"/>
      <c r="GX3236" s="488"/>
      <c r="GY3236" s="488"/>
      <c r="GZ3236" s="488"/>
      <c r="HA3236" s="488"/>
      <c r="HB3236" s="488"/>
      <c r="HC3236" s="488"/>
      <c r="HD3236" s="488"/>
      <c r="HE3236" s="488"/>
      <c r="HF3236" s="488"/>
      <c r="HG3236" s="488"/>
      <c r="HH3236" s="488"/>
      <c r="HI3236" s="488"/>
      <c r="HJ3236" s="488"/>
      <c r="HK3236" s="488"/>
      <c r="HL3236" s="488"/>
      <c r="HM3236" s="488"/>
      <c r="HN3236" s="488"/>
      <c r="HO3236" s="488"/>
      <c r="HP3236" s="488"/>
      <c r="HQ3236" s="488"/>
      <c r="HR3236" s="488"/>
      <c r="HS3236" s="488"/>
      <c r="HT3236" s="488"/>
      <c r="HU3236" s="488"/>
      <c r="HV3236" s="488"/>
      <c r="HW3236" s="488"/>
      <c r="HX3236" s="488"/>
      <c r="HY3236" s="488"/>
      <c r="HZ3236" s="488"/>
      <c r="IA3236" s="488"/>
      <c r="IB3236" s="488"/>
      <c r="IC3236" s="488"/>
      <c r="ID3236" s="488"/>
      <c r="IE3236" s="488"/>
      <c r="IF3236" s="488"/>
      <c r="IG3236" s="488"/>
      <c r="IH3236" s="488"/>
    </row>
    <row r="3237" spans="1:242" s="566" customFormat="1" hidden="1" x14ac:dyDescent="0.25">
      <c r="A3237" s="488"/>
      <c r="B3237" s="266">
        <v>1530</v>
      </c>
      <c r="C3237" s="207">
        <v>44453</v>
      </c>
      <c r="D3237" s="206" t="s">
        <v>6271</v>
      </c>
      <c r="E3237" s="206"/>
      <c r="F3237" s="206" t="s">
        <v>4370</v>
      </c>
      <c r="G3237" s="208" t="s">
        <v>4806</v>
      </c>
      <c r="H3237" s="577"/>
      <c r="I3237" s="209">
        <v>949697</v>
      </c>
      <c r="J3237" s="444">
        <f t="shared" si="52"/>
        <v>16952753</v>
      </c>
      <c r="K3237" s="441" t="s">
        <v>3267</v>
      </c>
      <c r="L3237" s="530"/>
      <c r="M3237" s="488"/>
      <c r="N3237" s="530"/>
      <c r="O3237" s="530"/>
      <c r="P3237" s="530"/>
      <c r="Q3237" s="530"/>
      <c r="R3237" s="530"/>
      <c r="S3237" s="530"/>
      <c r="T3237" s="530"/>
      <c r="U3237" s="530"/>
      <c r="V3237" s="530"/>
      <c r="W3237" s="530"/>
      <c r="X3237" s="530"/>
      <c r="Y3237" s="530"/>
      <c r="Z3237" s="530"/>
      <c r="AA3237" s="530"/>
      <c r="AB3237" s="530"/>
      <c r="AC3237" s="530"/>
      <c r="AD3237" s="530"/>
      <c r="AE3237" s="530"/>
      <c r="AF3237" s="530"/>
      <c r="AG3237" s="530"/>
      <c r="AH3237" s="530"/>
      <c r="AI3237" s="530"/>
      <c r="AJ3237" s="488"/>
      <c r="AK3237" s="488"/>
      <c r="AL3237" s="488"/>
      <c r="AM3237" s="488"/>
      <c r="AN3237" s="488"/>
      <c r="AO3237" s="488"/>
      <c r="AP3237" s="488"/>
      <c r="AQ3237" s="488"/>
      <c r="AR3237" s="488"/>
      <c r="AS3237" s="488"/>
      <c r="AT3237" s="488"/>
      <c r="AU3237" s="488"/>
      <c r="AV3237" s="488"/>
      <c r="AW3237" s="488"/>
      <c r="AX3237" s="488"/>
      <c r="AY3237" s="488"/>
      <c r="AZ3237" s="488"/>
      <c r="BA3237" s="488"/>
      <c r="BB3237" s="488"/>
      <c r="BC3237" s="488"/>
      <c r="BD3237" s="488"/>
      <c r="BE3237" s="488"/>
      <c r="BF3237" s="488"/>
      <c r="BG3237" s="488"/>
      <c r="BH3237" s="488"/>
      <c r="BI3237" s="488"/>
      <c r="BJ3237" s="488"/>
      <c r="BK3237" s="488"/>
      <c r="BL3237" s="488"/>
      <c r="BM3237" s="488"/>
      <c r="BN3237" s="488"/>
      <c r="BO3237" s="488"/>
      <c r="BP3237" s="488"/>
      <c r="BQ3237" s="488"/>
      <c r="BR3237" s="488"/>
      <c r="BS3237" s="488"/>
      <c r="BT3237" s="488"/>
      <c r="BU3237" s="488"/>
      <c r="BV3237" s="488"/>
      <c r="BW3237" s="488"/>
      <c r="BX3237" s="488"/>
      <c r="BY3237" s="488"/>
      <c r="BZ3237" s="488"/>
      <c r="CA3237" s="488"/>
      <c r="CB3237" s="488"/>
      <c r="CC3237" s="488"/>
      <c r="CD3237" s="488"/>
      <c r="CE3237" s="488"/>
      <c r="CF3237" s="488"/>
      <c r="CG3237" s="488"/>
      <c r="CH3237" s="488"/>
      <c r="CI3237" s="488"/>
      <c r="CJ3237" s="488"/>
      <c r="CK3237" s="488"/>
      <c r="CL3237" s="488"/>
      <c r="CM3237" s="488"/>
      <c r="CN3237" s="488"/>
      <c r="CO3237" s="488"/>
      <c r="CP3237" s="488"/>
      <c r="CQ3237" s="488"/>
      <c r="CR3237" s="488"/>
      <c r="CS3237" s="488"/>
      <c r="CT3237" s="488"/>
      <c r="CU3237" s="488"/>
      <c r="CV3237" s="488"/>
      <c r="CW3237" s="488"/>
      <c r="CX3237" s="488"/>
      <c r="CY3237" s="488"/>
      <c r="CZ3237" s="488"/>
      <c r="DA3237" s="488"/>
      <c r="DB3237" s="488"/>
      <c r="DC3237" s="488"/>
      <c r="DD3237" s="488"/>
      <c r="DE3237" s="488"/>
      <c r="DF3237" s="488"/>
      <c r="DG3237" s="488"/>
      <c r="DH3237" s="488"/>
      <c r="DI3237" s="488"/>
      <c r="DJ3237" s="488"/>
      <c r="DK3237" s="488"/>
      <c r="DL3237" s="488"/>
      <c r="DM3237" s="488"/>
      <c r="DN3237" s="488"/>
      <c r="DO3237" s="488"/>
      <c r="DP3237" s="488"/>
      <c r="DQ3237" s="488"/>
      <c r="DR3237" s="488"/>
      <c r="DS3237" s="488"/>
      <c r="DT3237" s="488"/>
      <c r="DU3237" s="488"/>
      <c r="DV3237" s="488"/>
      <c r="DW3237" s="488"/>
      <c r="DX3237" s="488"/>
      <c r="DY3237" s="488"/>
      <c r="DZ3237" s="488"/>
      <c r="EA3237" s="488"/>
      <c r="EB3237" s="488"/>
      <c r="EC3237" s="488"/>
      <c r="ED3237" s="488"/>
      <c r="EE3237" s="488"/>
      <c r="EF3237" s="488"/>
      <c r="EG3237" s="488"/>
      <c r="EH3237" s="488"/>
      <c r="EI3237" s="488"/>
      <c r="EJ3237" s="488"/>
      <c r="EK3237" s="488"/>
      <c r="EL3237" s="488"/>
      <c r="EM3237" s="488"/>
      <c r="EN3237" s="488"/>
      <c r="EO3237" s="488"/>
      <c r="EP3237" s="488"/>
      <c r="EQ3237" s="488"/>
      <c r="ER3237" s="488"/>
      <c r="ES3237" s="488"/>
      <c r="ET3237" s="488"/>
      <c r="EU3237" s="488"/>
      <c r="EV3237" s="488"/>
      <c r="EW3237" s="488"/>
      <c r="EX3237" s="488"/>
      <c r="EY3237" s="488"/>
      <c r="EZ3237" s="488"/>
      <c r="FA3237" s="488"/>
      <c r="FB3237" s="488"/>
      <c r="FC3237" s="488"/>
      <c r="FD3237" s="488"/>
      <c r="FE3237" s="488"/>
      <c r="FF3237" s="488"/>
      <c r="FG3237" s="488"/>
      <c r="FH3237" s="488"/>
      <c r="FI3237" s="488"/>
      <c r="FJ3237" s="488"/>
      <c r="FK3237" s="488"/>
      <c r="FL3237" s="488"/>
      <c r="FM3237" s="488"/>
      <c r="FN3237" s="488"/>
      <c r="FO3237" s="488"/>
      <c r="FP3237" s="488"/>
      <c r="FQ3237" s="488"/>
      <c r="FR3237" s="488"/>
      <c r="FS3237" s="488"/>
      <c r="FT3237" s="488"/>
      <c r="FU3237" s="488"/>
      <c r="FV3237" s="488"/>
      <c r="FW3237" s="488"/>
      <c r="FX3237" s="488"/>
      <c r="FY3237" s="488"/>
      <c r="FZ3237" s="488"/>
      <c r="GA3237" s="488"/>
      <c r="GB3237" s="488"/>
      <c r="GC3237" s="488"/>
      <c r="GD3237" s="488"/>
      <c r="GE3237" s="488"/>
      <c r="GF3237" s="488"/>
      <c r="GG3237" s="488"/>
      <c r="GH3237" s="488"/>
      <c r="GI3237" s="488"/>
      <c r="GJ3237" s="488"/>
      <c r="GK3237" s="488"/>
      <c r="GL3237" s="488"/>
      <c r="GM3237" s="488"/>
      <c r="GN3237" s="488"/>
      <c r="GO3237" s="488"/>
      <c r="GP3237" s="488"/>
      <c r="GQ3237" s="488"/>
      <c r="GR3237" s="488"/>
      <c r="GS3237" s="488"/>
      <c r="GT3237" s="488"/>
      <c r="GU3237" s="488"/>
      <c r="GV3237" s="488"/>
      <c r="GW3237" s="488"/>
      <c r="GX3237" s="488"/>
      <c r="GY3237" s="488"/>
      <c r="GZ3237" s="488"/>
      <c r="HA3237" s="488"/>
      <c r="HB3237" s="488"/>
      <c r="HC3237" s="488"/>
      <c r="HD3237" s="488"/>
      <c r="HE3237" s="488"/>
      <c r="HF3237" s="488"/>
      <c r="HG3237" s="488"/>
      <c r="HH3237" s="488"/>
      <c r="HI3237" s="488"/>
      <c r="HJ3237" s="488"/>
      <c r="HK3237" s="488"/>
      <c r="HL3237" s="488"/>
      <c r="HM3237" s="488"/>
      <c r="HN3237" s="488"/>
      <c r="HO3237" s="488"/>
      <c r="HP3237" s="488"/>
      <c r="HQ3237" s="488"/>
      <c r="HR3237" s="488"/>
      <c r="HS3237" s="488"/>
      <c r="HT3237" s="488"/>
      <c r="HU3237" s="488"/>
      <c r="HV3237" s="488"/>
      <c r="HW3237" s="488"/>
      <c r="HX3237" s="488"/>
      <c r="HY3237" s="488"/>
      <c r="HZ3237" s="488"/>
      <c r="IA3237" s="488"/>
      <c r="IB3237" s="488"/>
      <c r="IC3237" s="488"/>
      <c r="ID3237" s="488"/>
      <c r="IE3237" s="488"/>
      <c r="IF3237" s="488"/>
      <c r="IG3237" s="488"/>
      <c r="IH3237" s="488"/>
    </row>
    <row r="3238" spans="1:242" hidden="1" x14ac:dyDescent="0.25">
      <c r="B3238" s="266">
        <v>1531</v>
      </c>
      <c r="C3238" s="207">
        <v>44453</v>
      </c>
      <c r="D3238" s="206" t="s">
        <v>6269</v>
      </c>
      <c r="E3238" s="206"/>
      <c r="F3238" s="206" t="s">
        <v>4378</v>
      </c>
      <c r="G3238" s="208" t="s">
        <v>4806</v>
      </c>
      <c r="H3238" s="313"/>
      <c r="I3238" s="209">
        <v>1261353</v>
      </c>
      <c r="J3238" s="444">
        <f t="shared" si="52"/>
        <v>15691400</v>
      </c>
      <c r="K3238" s="441" t="s">
        <v>3267</v>
      </c>
    </row>
    <row r="3239" spans="1:242" hidden="1" x14ac:dyDescent="0.25">
      <c r="B3239" s="266">
        <v>1532</v>
      </c>
      <c r="C3239" s="207">
        <v>44453</v>
      </c>
      <c r="D3239" s="206" t="s">
        <v>6268</v>
      </c>
      <c r="E3239" s="206"/>
      <c r="F3239" s="206" t="s">
        <v>4376</v>
      </c>
      <c r="G3239" s="208" t="s">
        <v>4806</v>
      </c>
      <c r="H3239" s="313"/>
      <c r="I3239" s="209">
        <v>563133</v>
      </c>
      <c r="J3239" s="444">
        <f t="shared" si="52"/>
        <v>15128267</v>
      </c>
      <c r="K3239" s="441" t="s">
        <v>3267</v>
      </c>
    </row>
    <row r="3240" spans="1:242" hidden="1" x14ac:dyDescent="0.25">
      <c r="B3240" s="266">
        <v>1533</v>
      </c>
      <c r="C3240" s="207">
        <v>44453</v>
      </c>
      <c r="D3240" s="206" t="s">
        <v>6276</v>
      </c>
      <c r="E3240" s="206" t="s">
        <v>6288</v>
      </c>
      <c r="F3240" s="206"/>
      <c r="G3240" s="208" t="s">
        <v>1110</v>
      </c>
      <c r="H3240" s="313"/>
      <c r="I3240" s="475">
        <v>192000</v>
      </c>
      <c r="J3240" s="444">
        <f t="shared" si="52"/>
        <v>14936267</v>
      </c>
      <c r="K3240" s="212" t="s">
        <v>6278</v>
      </c>
    </row>
    <row r="3241" spans="1:242" hidden="1" x14ac:dyDescent="0.25">
      <c r="B3241" s="266">
        <v>1534</v>
      </c>
      <c r="C3241" s="207">
        <v>44455</v>
      </c>
      <c r="D3241" s="206" t="s">
        <v>6272</v>
      </c>
      <c r="E3241" s="206"/>
      <c r="F3241" s="206" t="s">
        <v>4377</v>
      </c>
      <c r="G3241" s="208" t="s">
        <v>4804</v>
      </c>
      <c r="H3241" s="313"/>
      <c r="I3241" s="209">
        <v>377849</v>
      </c>
      <c r="J3241" s="444">
        <f t="shared" si="52"/>
        <v>14558418</v>
      </c>
      <c r="K3241" s="441" t="s">
        <v>3267</v>
      </c>
    </row>
    <row r="3242" spans="1:242" hidden="1" x14ac:dyDescent="0.25">
      <c r="B3242" s="266">
        <v>1535</v>
      </c>
      <c r="C3242" s="207">
        <v>44455</v>
      </c>
      <c r="D3242" s="206" t="s">
        <v>6273</v>
      </c>
      <c r="E3242" s="206"/>
      <c r="F3242" s="206" t="s">
        <v>4379</v>
      </c>
      <c r="G3242" s="208" t="s">
        <v>1964</v>
      </c>
      <c r="H3242" s="313"/>
      <c r="I3242" s="209">
        <v>1400000</v>
      </c>
      <c r="J3242" s="444">
        <f t="shared" si="52"/>
        <v>13158418</v>
      </c>
      <c r="K3242" s="441" t="s">
        <v>3267</v>
      </c>
    </row>
    <row r="3243" spans="1:242" hidden="1" x14ac:dyDescent="0.25">
      <c r="B3243" s="266">
        <v>1536</v>
      </c>
      <c r="C3243" s="207">
        <v>44455</v>
      </c>
      <c r="D3243" s="206" t="s">
        <v>6274</v>
      </c>
      <c r="E3243" s="206"/>
      <c r="F3243" s="206" t="s">
        <v>4380</v>
      </c>
      <c r="G3243" s="208" t="s">
        <v>764</v>
      </c>
      <c r="H3243" s="313"/>
      <c r="I3243" s="209">
        <v>3501277</v>
      </c>
      <c r="J3243" s="444">
        <f t="shared" si="52"/>
        <v>9657141</v>
      </c>
      <c r="K3243" s="441" t="s">
        <v>3267</v>
      </c>
    </row>
    <row r="3244" spans="1:242" hidden="1" x14ac:dyDescent="0.25">
      <c r="B3244" s="266">
        <v>1537</v>
      </c>
      <c r="C3244" s="207">
        <v>44455</v>
      </c>
      <c r="D3244" s="206" t="s">
        <v>6275</v>
      </c>
      <c r="E3244" s="206"/>
      <c r="F3244" s="206" t="s">
        <v>4369</v>
      </c>
      <c r="G3244" s="208" t="s">
        <v>420</v>
      </c>
      <c r="H3244" s="313"/>
      <c r="I3244" s="209">
        <v>882000</v>
      </c>
      <c r="J3244" s="444">
        <f t="shared" si="52"/>
        <v>8775141</v>
      </c>
      <c r="K3244" s="441" t="s">
        <v>3267</v>
      </c>
    </row>
    <row r="3245" spans="1:242" hidden="1" x14ac:dyDescent="0.25">
      <c r="B3245" s="266">
        <v>1538</v>
      </c>
      <c r="C3245" s="207">
        <v>44456</v>
      </c>
      <c r="D3245" s="206" t="s">
        <v>6289</v>
      </c>
      <c r="E3245" s="206"/>
      <c r="F3245" s="206"/>
      <c r="G3245" s="208" t="s">
        <v>1110</v>
      </c>
      <c r="H3245" s="313">
        <v>192000</v>
      </c>
      <c r="I3245" s="209"/>
      <c r="J3245" s="444">
        <f t="shared" si="52"/>
        <v>8967141</v>
      </c>
      <c r="K3245" s="212" t="s">
        <v>6290</v>
      </c>
    </row>
    <row r="3246" spans="1:242" hidden="1" x14ac:dyDescent="0.25">
      <c r="B3246" s="266">
        <v>1539</v>
      </c>
      <c r="C3246" s="207">
        <v>44456</v>
      </c>
      <c r="D3246" s="206" t="s">
        <v>6277</v>
      </c>
      <c r="E3246" s="206"/>
      <c r="F3246" s="206" t="s">
        <v>4371</v>
      </c>
      <c r="G3246" s="208" t="s">
        <v>1110</v>
      </c>
      <c r="H3246" s="313"/>
      <c r="I3246" s="209">
        <v>183000</v>
      </c>
      <c r="J3246" s="444">
        <f t="shared" si="52"/>
        <v>8784141</v>
      </c>
      <c r="K3246" s="441" t="s">
        <v>3267</v>
      </c>
    </row>
    <row r="3247" spans="1:242" hidden="1" x14ac:dyDescent="0.25">
      <c r="B3247" s="266">
        <v>1540</v>
      </c>
      <c r="C3247" s="207">
        <v>44456</v>
      </c>
      <c r="D3247" s="206" t="s">
        <v>6279</v>
      </c>
      <c r="E3247" s="206"/>
      <c r="F3247" s="206" t="s">
        <v>4381</v>
      </c>
      <c r="G3247" s="208" t="s">
        <v>5679</v>
      </c>
      <c r="H3247" s="313"/>
      <c r="I3247" s="209">
        <v>119300</v>
      </c>
      <c r="J3247" s="444">
        <f t="shared" si="52"/>
        <v>8664841</v>
      </c>
      <c r="K3247" s="441" t="s">
        <v>3267</v>
      </c>
    </row>
    <row r="3248" spans="1:242" hidden="1" x14ac:dyDescent="0.25">
      <c r="B3248" s="266">
        <v>1541</v>
      </c>
      <c r="C3248" s="207">
        <v>44456</v>
      </c>
      <c r="D3248" s="206" t="s">
        <v>6280</v>
      </c>
      <c r="E3248" s="206"/>
      <c r="F3248" s="206" t="s">
        <v>4382</v>
      </c>
      <c r="G3248" s="208" t="s">
        <v>5679</v>
      </c>
      <c r="H3248" s="285"/>
      <c r="I3248" s="210">
        <v>133700</v>
      </c>
      <c r="J3248" s="444">
        <f t="shared" si="52"/>
        <v>8531141</v>
      </c>
      <c r="K3248" s="441" t="s">
        <v>3267</v>
      </c>
    </row>
    <row r="3249" spans="1:242" hidden="1" x14ac:dyDescent="0.25">
      <c r="B3249" s="266">
        <v>1542</v>
      </c>
      <c r="C3249" s="207">
        <v>44456</v>
      </c>
      <c r="D3249" s="206" t="s">
        <v>6281</v>
      </c>
      <c r="E3249" s="206"/>
      <c r="F3249" s="206" t="s">
        <v>4383</v>
      </c>
      <c r="G3249" s="208" t="s">
        <v>5679</v>
      </c>
      <c r="H3249" s="285"/>
      <c r="I3249" s="210">
        <v>23800</v>
      </c>
      <c r="J3249" s="444">
        <f t="shared" si="52"/>
        <v>8507341</v>
      </c>
      <c r="K3249" s="441" t="s">
        <v>3267</v>
      </c>
    </row>
    <row r="3250" spans="1:242" hidden="1" x14ac:dyDescent="0.25">
      <c r="B3250" s="266">
        <v>1543</v>
      </c>
      <c r="C3250" s="207">
        <v>44456</v>
      </c>
      <c r="D3250" s="206" t="s">
        <v>6282</v>
      </c>
      <c r="E3250" s="206"/>
      <c r="F3250" s="206" t="s">
        <v>4384</v>
      </c>
      <c r="G3250" s="208" t="s">
        <v>5679</v>
      </c>
      <c r="H3250" s="285"/>
      <c r="I3250" s="210">
        <v>17600</v>
      </c>
      <c r="J3250" s="444">
        <f t="shared" si="52"/>
        <v>8489741</v>
      </c>
      <c r="K3250" s="441" t="s">
        <v>3267</v>
      </c>
    </row>
    <row r="3251" spans="1:242" hidden="1" x14ac:dyDescent="0.25">
      <c r="B3251" s="266">
        <v>1544</v>
      </c>
      <c r="C3251" s="207">
        <v>44457</v>
      </c>
      <c r="D3251" s="206" t="s">
        <v>6283</v>
      </c>
      <c r="E3251" s="206"/>
      <c r="F3251" s="206" t="s">
        <v>4385</v>
      </c>
      <c r="G3251" s="208" t="s">
        <v>5679</v>
      </c>
      <c r="H3251" s="285"/>
      <c r="I3251" s="210">
        <v>119800</v>
      </c>
      <c r="J3251" s="444">
        <f t="shared" si="52"/>
        <v>8369941</v>
      </c>
      <c r="K3251" s="441" t="s">
        <v>3267</v>
      </c>
    </row>
    <row r="3252" spans="1:242" hidden="1" x14ac:dyDescent="0.25">
      <c r="B3252" s="266">
        <v>1545</v>
      </c>
      <c r="C3252" s="207">
        <v>44457</v>
      </c>
      <c r="D3252" s="206" t="s">
        <v>6284</v>
      </c>
      <c r="E3252" s="206"/>
      <c r="F3252" s="206" t="s">
        <v>4430</v>
      </c>
      <c r="G3252" s="208" t="s">
        <v>5679</v>
      </c>
      <c r="H3252" s="285"/>
      <c r="I3252" s="210">
        <v>49461</v>
      </c>
      <c r="J3252" s="444">
        <f t="shared" si="52"/>
        <v>8320480</v>
      </c>
      <c r="K3252" s="441" t="s">
        <v>3267</v>
      </c>
    </row>
    <row r="3253" spans="1:242" hidden="1" x14ac:dyDescent="0.25">
      <c r="B3253" s="266">
        <v>1546</v>
      </c>
      <c r="C3253" s="207">
        <v>44457</v>
      </c>
      <c r="D3253" s="206" t="s">
        <v>6285</v>
      </c>
      <c r="E3253" s="206"/>
      <c r="F3253" s="206" t="s">
        <v>4431</v>
      </c>
      <c r="G3253" s="208" t="s">
        <v>5679</v>
      </c>
      <c r="H3253" s="313"/>
      <c r="I3253" s="209">
        <v>303000</v>
      </c>
      <c r="J3253" s="444">
        <f t="shared" ref="J3253:J3284" si="53">J3252+H3253-I3253</f>
        <v>8017480</v>
      </c>
      <c r="K3253" s="441" t="s">
        <v>3267</v>
      </c>
    </row>
    <row r="3254" spans="1:242" s="566" customFormat="1" hidden="1" x14ac:dyDescent="0.25">
      <c r="A3254" s="488"/>
      <c r="B3254" s="266">
        <v>1547</v>
      </c>
      <c r="C3254" s="428">
        <v>44459</v>
      </c>
      <c r="D3254" s="429" t="s">
        <v>6291</v>
      </c>
      <c r="E3254" s="429"/>
      <c r="F3254" s="429"/>
      <c r="G3254" s="430"/>
      <c r="H3254" s="577">
        <v>10231520</v>
      </c>
      <c r="I3254" s="581"/>
      <c r="J3254" s="444">
        <f t="shared" si="53"/>
        <v>18249000</v>
      </c>
      <c r="K3254" s="446" t="s">
        <v>3695</v>
      </c>
      <c r="L3254" s="530"/>
      <c r="M3254" s="488"/>
      <c r="N3254" s="530"/>
      <c r="O3254" s="530"/>
      <c r="P3254" s="530"/>
      <c r="Q3254" s="530"/>
      <c r="R3254" s="530"/>
      <c r="S3254" s="530"/>
      <c r="T3254" s="530"/>
      <c r="U3254" s="530"/>
      <c r="V3254" s="530"/>
      <c r="W3254" s="530"/>
      <c r="X3254" s="530"/>
      <c r="Y3254" s="530"/>
      <c r="Z3254" s="530"/>
      <c r="AA3254" s="530"/>
      <c r="AB3254" s="530"/>
      <c r="AC3254" s="530"/>
      <c r="AD3254" s="530"/>
      <c r="AE3254" s="530"/>
      <c r="AF3254" s="530"/>
      <c r="AG3254" s="530"/>
      <c r="AH3254" s="530"/>
      <c r="AI3254" s="530"/>
      <c r="AJ3254" s="488"/>
      <c r="AK3254" s="488"/>
      <c r="AL3254" s="488"/>
      <c r="AM3254" s="488"/>
      <c r="AN3254" s="488"/>
      <c r="AO3254" s="488"/>
      <c r="AP3254" s="488"/>
      <c r="AQ3254" s="488"/>
      <c r="AR3254" s="488"/>
      <c r="AS3254" s="488"/>
      <c r="AT3254" s="488"/>
      <c r="AU3254" s="488"/>
      <c r="AV3254" s="488"/>
      <c r="AW3254" s="488"/>
      <c r="AX3254" s="488"/>
      <c r="AY3254" s="488"/>
      <c r="AZ3254" s="488"/>
      <c r="BA3254" s="488"/>
      <c r="BB3254" s="488"/>
      <c r="BC3254" s="488"/>
      <c r="BD3254" s="488"/>
      <c r="BE3254" s="488"/>
      <c r="BF3254" s="488"/>
      <c r="BG3254" s="488"/>
      <c r="BH3254" s="488"/>
      <c r="BI3254" s="488"/>
      <c r="BJ3254" s="488"/>
      <c r="BK3254" s="488"/>
      <c r="BL3254" s="488"/>
      <c r="BM3254" s="488"/>
      <c r="BN3254" s="488"/>
      <c r="BO3254" s="488"/>
      <c r="BP3254" s="488"/>
      <c r="BQ3254" s="488"/>
      <c r="BR3254" s="488"/>
      <c r="BS3254" s="488"/>
      <c r="BT3254" s="488"/>
      <c r="BU3254" s="488"/>
      <c r="BV3254" s="488"/>
      <c r="BW3254" s="488"/>
      <c r="BX3254" s="488"/>
      <c r="BY3254" s="488"/>
      <c r="BZ3254" s="488"/>
      <c r="CA3254" s="488"/>
      <c r="CB3254" s="488"/>
      <c r="CC3254" s="488"/>
      <c r="CD3254" s="488"/>
      <c r="CE3254" s="488"/>
      <c r="CF3254" s="488"/>
      <c r="CG3254" s="488"/>
      <c r="CH3254" s="488"/>
      <c r="CI3254" s="488"/>
      <c r="CJ3254" s="488"/>
      <c r="CK3254" s="488"/>
      <c r="CL3254" s="488"/>
      <c r="CM3254" s="488"/>
      <c r="CN3254" s="488"/>
      <c r="CO3254" s="488"/>
      <c r="CP3254" s="488"/>
      <c r="CQ3254" s="488"/>
      <c r="CR3254" s="488"/>
      <c r="CS3254" s="488"/>
      <c r="CT3254" s="488"/>
      <c r="CU3254" s="488"/>
      <c r="CV3254" s="488"/>
      <c r="CW3254" s="488"/>
      <c r="CX3254" s="488"/>
      <c r="CY3254" s="488"/>
      <c r="CZ3254" s="488"/>
      <c r="DA3254" s="488"/>
      <c r="DB3254" s="488"/>
      <c r="DC3254" s="488"/>
      <c r="DD3254" s="488"/>
      <c r="DE3254" s="488"/>
      <c r="DF3254" s="488"/>
      <c r="DG3254" s="488"/>
      <c r="DH3254" s="488"/>
      <c r="DI3254" s="488"/>
      <c r="DJ3254" s="488"/>
      <c r="DK3254" s="488"/>
      <c r="DL3254" s="488"/>
      <c r="DM3254" s="488"/>
      <c r="DN3254" s="488"/>
      <c r="DO3254" s="488"/>
      <c r="DP3254" s="488"/>
      <c r="DQ3254" s="488"/>
      <c r="DR3254" s="488"/>
      <c r="DS3254" s="488"/>
      <c r="DT3254" s="488"/>
      <c r="DU3254" s="488"/>
      <c r="DV3254" s="488"/>
      <c r="DW3254" s="488"/>
      <c r="DX3254" s="488"/>
      <c r="DY3254" s="488"/>
      <c r="DZ3254" s="488"/>
      <c r="EA3254" s="488"/>
      <c r="EB3254" s="488"/>
      <c r="EC3254" s="488"/>
      <c r="ED3254" s="488"/>
      <c r="EE3254" s="488"/>
      <c r="EF3254" s="488"/>
      <c r="EG3254" s="488"/>
      <c r="EH3254" s="488"/>
      <c r="EI3254" s="488"/>
      <c r="EJ3254" s="488"/>
      <c r="EK3254" s="488"/>
      <c r="EL3254" s="488"/>
      <c r="EM3254" s="488"/>
      <c r="EN3254" s="488"/>
      <c r="EO3254" s="488"/>
      <c r="EP3254" s="488"/>
      <c r="EQ3254" s="488"/>
      <c r="ER3254" s="488"/>
      <c r="ES3254" s="488"/>
      <c r="ET3254" s="488"/>
      <c r="EU3254" s="488"/>
      <c r="EV3254" s="488"/>
      <c r="EW3254" s="488"/>
      <c r="EX3254" s="488"/>
      <c r="EY3254" s="488"/>
      <c r="EZ3254" s="488"/>
      <c r="FA3254" s="488"/>
      <c r="FB3254" s="488"/>
      <c r="FC3254" s="488"/>
      <c r="FD3254" s="488"/>
      <c r="FE3254" s="488"/>
      <c r="FF3254" s="488"/>
      <c r="FG3254" s="488"/>
      <c r="FH3254" s="488"/>
      <c r="FI3254" s="488"/>
      <c r="FJ3254" s="488"/>
      <c r="FK3254" s="488"/>
      <c r="FL3254" s="488"/>
      <c r="FM3254" s="488"/>
      <c r="FN3254" s="488"/>
      <c r="FO3254" s="488"/>
      <c r="FP3254" s="488"/>
      <c r="FQ3254" s="488"/>
      <c r="FR3254" s="488"/>
      <c r="FS3254" s="488"/>
      <c r="FT3254" s="488"/>
      <c r="FU3254" s="488"/>
      <c r="FV3254" s="488"/>
      <c r="FW3254" s="488"/>
      <c r="FX3254" s="488"/>
      <c r="FY3254" s="488"/>
      <c r="FZ3254" s="488"/>
      <c r="GA3254" s="488"/>
      <c r="GB3254" s="488"/>
      <c r="GC3254" s="488"/>
      <c r="GD3254" s="488"/>
      <c r="GE3254" s="488"/>
      <c r="GF3254" s="488"/>
      <c r="GG3254" s="488"/>
      <c r="GH3254" s="488"/>
      <c r="GI3254" s="488"/>
      <c r="GJ3254" s="488"/>
      <c r="GK3254" s="488"/>
      <c r="GL3254" s="488"/>
      <c r="GM3254" s="488"/>
      <c r="GN3254" s="488"/>
      <c r="GO3254" s="488"/>
      <c r="GP3254" s="488"/>
      <c r="GQ3254" s="488"/>
      <c r="GR3254" s="488"/>
      <c r="GS3254" s="488"/>
      <c r="GT3254" s="488"/>
      <c r="GU3254" s="488"/>
      <c r="GV3254" s="488"/>
      <c r="GW3254" s="488"/>
      <c r="GX3254" s="488"/>
      <c r="GY3254" s="488"/>
      <c r="GZ3254" s="488"/>
      <c r="HA3254" s="488"/>
      <c r="HB3254" s="488"/>
      <c r="HC3254" s="488"/>
      <c r="HD3254" s="488"/>
      <c r="HE3254" s="488"/>
      <c r="HF3254" s="488"/>
      <c r="HG3254" s="488"/>
      <c r="HH3254" s="488"/>
      <c r="HI3254" s="488"/>
      <c r="HJ3254" s="488"/>
      <c r="HK3254" s="488"/>
      <c r="HL3254" s="488"/>
      <c r="HM3254" s="488"/>
      <c r="HN3254" s="488"/>
      <c r="HO3254" s="488"/>
      <c r="HP3254" s="488"/>
      <c r="HQ3254" s="488"/>
      <c r="HR3254" s="488"/>
      <c r="HS3254" s="488"/>
      <c r="HT3254" s="488"/>
      <c r="HU3254" s="488"/>
      <c r="HV3254" s="488"/>
      <c r="HW3254" s="488"/>
      <c r="HX3254" s="488"/>
      <c r="HY3254" s="488"/>
      <c r="HZ3254" s="488"/>
      <c r="IA3254" s="488"/>
      <c r="IB3254" s="488"/>
      <c r="IC3254" s="488"/>
      <c r="ID3254" s="488"/>
      <c r="IE3254" s="488"/>
      <c r="IF3254" s="488"/>
      <c r="IG3254" s="488"/>
      <c r="IH3254" s="488"/>
    </row>
    <row r="3255" spans="1:242" hidden="1" x14ac:dyDescent="0.25">
      <c r="B3255" s="266">
        <v>1548</v>
      </c>
      <c r="C3255" s="207">
        <v>44459</v>
      </c>
      <c r="D3255" s="206" t="s">
        <v>6292</v>
      </c>
      <c r="E3255" s="206"/>
      <c r="F3255" s="206" t="s">
        <v>4432</v>
      </c>
      <c r="G3255" s="208" t="s">
        <v>764</v>
      </c>
      <c r="H3255" s="313"/>
      <c r="I3255" s="209">
        <v>1000000</v>
      </c>
      <c r="J3255" s="444">
        <f t="shared" si="53"/>
        <v>17249000</v>
      </c>
      <c r="K3255" s="441" t="s">
        <v>3267</v>
      </c>
    </row>
    <row r="3256" spans="1:242" hidden="1" x14ac:dyDescent="0.25">
      <c r="B3256" s="266">
        <v>1549</v>
      </c>
      <c r="C3256" s="207">
        <v>44461</v>
      </c>
      <c r="D3256" s="206" t="s">
        <v>6293</v>
      </c>
      <c r="E3256" s="206"/>
      <c r="F3256" s="206" t="s">
        <v>4433</v>
      </c>
      <c r="G3256" s="208" t="s">
        <v>5936</v>
      </c>
      <c r="H3256" s="313"/>
      <c r="I3256" s="209">
        <v>530000</v>
      </c>
      <c r="J3256" s="444">
        <f t="shared" si="53"/>
        <v>16719000</v>
      </c>
      <c r="K3256" s="441" t="s">
        <v>3267</v>
      </c>
    </row>
    <row r="3257" spans="1:242" hidden="1" x14ac:dyDescent="0.25">
      <c r="B3257" s="266">
        <v>1550</v>
      </c>
      <c r="C3257" s="207">
        <v>44462</v>
      </c>
      <c r="D3257" s="206" t="s">
        <v>6296</v>
      </c>
      <c r="E3257" s="206"/>
      <c r="F3257" s="206"/>
      <c r="G3257" s="208" t="s">
        <v>1611</v>
      </c>
      <c r="H3257" s="313">
        <v>689000</v>
      </c>
      <c r="I3257" s="209"/>
      <c r="J3257" s="444">
        <f t="shared" si="53"/>
        <v>17408000</v>
      </c>
      <c r="K3257" s="212" t="s">
        <v>6295</v>
      </c>
    </row>
    <row r="3258" spans="1:242" hidden="1" x14ac:dyDescent="0.25">
      <c r="B3258" s="266">
        <v>1551</v>
      </c>
      <c r="C3258" s="207">
        <v>44462</v>
      </c>
      <c r="D3258" s="206" t="s">
        <v>6297</v>
      </c>
      <c r="E3258" s="206"/>
      <c r="F3258" s="206" t="s">
        <v>4434</v>
      </c>
      <c r="G3258" s="208" t="s">
        <v>1611</v>
      </c>
      <c r="H3258" s="313"/>
      <c r="I3258" s="209">
        <v>489000</v>
      </c>
      <c r="J3258" s="444">
        <f t="shared" si="53"/>
        <v>16919000</v>
      </c>
      <c r="K3258" s="441" t="s">
        <v>3267</v>
      </c>
    </row>
    <row r="3259" spans="1:242" hidden="1" x14ac:dyDescent="0.25">
      <c r="B3259" s="266">
        <v>1552</v>
      </c>
      <c r="C3259" s="207">
        <v>44462</v>
      </c>
      <c r="D3259" s="206" t="s">
        <v>6298</v>
      </c>
      <c r="E3259" s="206"/>
      <c r="F3259" s="206" t="s">
        <v>4435</v>
      </c>
      <c r="G3259" s="208" t="s">
        <v>1611</v>
      </c>
      <c r="H3259" s="313"/>
      <c r="I3259" s="209">
        <v>605000</v>
      </c>
      <c r="J3259" s="444">
        <f t="shared" si="53"/>
        <v>16314000</v>
      </c>
      <c r="K3259" s="441" t="s">
        <v>3267</v>
      </c>
    </row>
    <row r="3260" spans="1:242" hidden="1" x14ac:dyDescent="0.25">
      <c r="B3260" s="266">
        <v>1553</v>
      </c>
      <c r="C3260" s="207">
        <v>44462</v>
      </c>
      <c r="D3260" s="206" t="s">
        <v>6309</v>
      </c>
      <c r="E3260" s="206"/>
      <c r="F3260" s="206" t="s">
        <v>4436</v>
      </c>
      <c r="G3260" s="208" t="s">
        <v>420</v>
      </c>
      <c r="H3260" s="313"/>
      <c r="I3260" s="209">
        <v>1454800</v>
      </c>
      <c r="J3260" s="444">
        <f t="shared" si="53"/>
        <v>14859200</v>
      </c>
      <c r="K3260" s="441" t="s">
        <v>3267</v>
      </c>
    </row>
    <row r="3261" spans="1:242" hidden="1" x14ac:dyDescent="0.25">
      <c r="B3261" s="266">
        <v>1554</v>
      </c>
      <c r="C3261" s="207">
        <v>44463</v>
      </c>
      <c r="D3261" s="206" t="s">
        <v>6299</v>
      </c>
      <c r="E3261" s="206"/>
      <c r="F3261" s="206" t="s">
        <v>4437</v>
      </c>
      <c r="G3261" s="208" t="s">
        <v>3690</v>
      </c>
      <c r="H3261" s="313"/>
      <c r="I3261" s="209">
        <v>240000</v>
      </c>
      <c r="J3261" s="444">
        <f t="shared" si="53"/>
        <v>14619200</v>
      </c>
      <c r="K3261" s="441" t="s">
        <v>3267</v>
      </c>
    </row>
    <row r="3262" spans="1:242" hidden="1" x14ac:dyDescent="0.25">
      <c r="B3262" s="266">
        <v>1555</v>
      </c>
      <c r="C3262" s="207">
        <v>44463</v>
      </c>
      <c r="D3262" s="206" t="s">
        <v>6302</v>
      </c>
      <c r="E3262" s="206"/>
      <c r="F3262" s="206"/>
      <c r="G3262" s="208" t="s">
        <v>5418</v>
      </c>
      <c r="H3262" s="313">
        <v>1812000</v>
      </c>
      <c r="I3262" s="209"/>
      <c r="J3262" s="444">
        <f t="shared" si="53"/>
        <v>16431200</v>
      </c>
      <c r="K3262" s="212" t="s">
        <v>6301</v>
      </c>
    </row>
    <row r="3263" spans="1:242" hidden="1" x14ac:dyDescent="0.25">
      <c r="B3263" s="266">
        <v>1556</v>
      </c>
      <c r="C3263" s="207">
        <v>44463</v>
      </c>
      <c r="D3263" s="206" t="s">
        <v>6303</v>
      </c>
      <c r="E3263" s="206"/>
      <c r="F3263" s="206" t="s">
        <v>4438</v>
      </c>
      <c r="G3263" s="208" t="s">
        <v>5418</v>
      </c>
      <c r="H3263" s="313"/>
      <c r="I3263" s="209">
        <v>1812000</v>
      </c>
      <c r="J3263" s="444">
        <f t="shared" si="53"/>
        <v>14619200</v>
      </c>
      <c r="K3263" s="441" t="s">
        <v>3267</v>
      </c>
    </row>
    <row r="3264" spans="1:242" hidden="1" x14ac:dyDescent="0.25">
      <c r="B3264" s="266">
        <v>1557</v>
      </c>
      <c r="C3264" s="207">
        <v>44463</v>
      </c>
      <c r="D3264" s="206" t="s">
        <v>6304</v>
      </c>
      <c r="E3264" s="206"/>
      <c r="F3264" s="206" t="s">
        <v>4439</v>
      </c>
      <c r="G3264" s="208" t="s">
        <v>5679</v>
      </c>
      <c r="H3264" s="313"/>
      <c r="I3264" s="209">
        <v>60700</v>
      </c>
      <c r="J3264" s="444">
        <f t="shared" si="53"/>
        <v>14558500</v>
      </c>
      <c r="K3264" s="441" t="s">
        <v>3267</v>
      </c>
    </row>
    <row r="3265" spans="1:242" hidden="1" x14ac:dyDescent="0.25">
      <c r="B3265" s="266">
        <v>1558</v>
      </c>
      <c r="C3265" s="207">
        <v>44463</v>
      </c>
      <c r="D3265" s="206" t="s">
        <v>6305</v>
      </c>
      <c r="E3265" s="206"/>
      <c r="F3265" s="206" t="s">
        <v>4440</v>
      </c>
      <c r="G3265" s="208" t="s">
        <v>5679</v>
      </c>
      <c r="H3265" s="313"/>
      <c r="I3265" s="209">
        <v>47700</v>
      </c>
      <c r="J3265" s="444">
        <f t="shared" si="53"/>
        <v>14510800</v>
      </c>
      <c r="K3265" s="441" t="s">
        <v>3267</v>
      </c>
    </row>
    <row r="3266" spans="1:242" hidden="1" x14ac:dyDescent="0.25">
      <c r="B3266" s="266">
        <v>1559</v>
      </c>
      <c r="C3266" s="207">
        <v>44463</v>
      </c>
      <c r="D3266" s="206" t="s">
        <v>6306</v>
      </c>
      <c r="E3266" s="206"/>
      <c r="F3266" s="206" t="s">
        <v>4441</v>
      </c>
      <c r="G3266" s="208" t="s">
        <v>5679</v>
      </c>
      <c r="H3266" s="313"/>
      <c r="I3266" s="209">
        <v>4900</v>
      </c>
      <c r="J3266" s="444">
        <f t="shared" si="53"/>
        <v>14505900</v>
      </c>
      <c r="K3266" s="441" t="s">
        <v>3267</v>
      </c>
    </row>
    <row r="3267" spans="1:242" hidden="1" x14ac:dyDescent="0.25">
      <c r="B3267" s="266">
        <v>1560</v>
      </c>
      <c r="C3267" s="207">
        <v>44463</v>
      </c>
      <c r="D3267" s="206" t="s">
        <v>6307</v>
      </c>
      <c r="E3267" s="206"/>
      <c r="F3267" s="206" t="s">
        <v>4442</v>
      </c>
      <c r="G3267" s="208" t="s">
        <v>5679</v>
      </c>
      <c r="H3267" s="313"/>
      <c r="I3267" s="209">
        <v>12800</v>
      </c>
      <c r="J3267" s="444">
        <f t="shared" si="53"/>
        <v>14493100</v>
      </c>
      <c r="K3267" s="441" t="s">
        <v>3267</v>
      </c>
    </row>
    <row r="3268" spans="1:242" hidden="1" x14ac:dyDescent="0.25">
      <c r="B3268" s="266">
        <v>1561</v>
      </c>
      <c r="C3268" s="207">
        <v>44463</v>
      </c>
      <c r="D3268" s="206" t="s">
        <v>6308</v>
      </c>
      <c r="E3268" s="206"/>
      <c r="F3268" s="206" t="s">
        <v>4443</v>
      </c>
      <c r="G3268" s="208" t="s">
        <v>5679</v>
      </c>
      <c r="H3268" s="313"/>
      <c r="I3268" s="209">
        <v>82700</v>
      </c>
      <c r="J3268" s="444">
        <f t="shared" si="53"/>
        <v>14410400</v>
      </c>
      <c r="K3268" s="441" t="s">
        <v>3267</v>
      </c>
    </row>
    <row r="3269" spans="1:242" hidden="1" x14ac:dyDescent="0.25">
      <c r="B3269" s="266">
        <v>1562</v>
      </c>
      <c r="C3269" s="207">
        <v>44464</v>
      </c>
      <c r="D3269" s="206" t="s">
        <v>6310</v>
      </c>
      <c r="E3269" s="206"/>
      <c r="F3269" s="206" t="s">
        <v>4444</v>
      </c>
      <c r="G3269" s="208" t="s">
        <v>4805</v>
      </c>
      <c r="H3269" s="313"/>
      <c r="I3269" s="209">
        <v>2410800</v>
      </c>
      <c r="J3269" s="444">
        <f t="shared" si="53"/>
        <v>11999600</v>
      </c>
      <c r="K3269" s="441" t="s">
        <v>3267</v>
      </c>
    </row>
    <row r="3270" spans="1:242" hidden="1" x14ac:dyDescent="0.25">
      <c r="B3270" s="266">
        <v>1563</v>
      </c>
      <c r="C3270" s="207">
        <v>44464</v>
      </c>
      <c r="D3270" s="206" t="s">
        <v>6311</v>
      </c>
      <c r="E3270" s="206"/>
      <c r="F3270" s="206"/>
      <c r="G3270" s="208" t="s">
        <v>532</v>
      </c>
      <c r="H3270" s="313">
        <v>4250000</v>
      </c>
      <c r="I3270" s="209"/>
      <c r="J3270" s="444">
        <f t="shared" si="53"/>
        <v>16249600</v>
      </c>
      <c r="K3270" s="212" t="s">
        <v>6313</v>
      </c>
    </row>
    <row r="3271" spans="1:242" hidden="1" x14ac:dyDescent="0.25">
      <c r="B3271" s="266">
        <v>1564</v>
      </c>
      <c r="C3271" s="207">
        <v>44464</v>
      </c>
      <c r="D3271" s="206" t="s">
        <v>6314</v>
      </c>
      <c r="E3271" s="206"/>
      <c r="F3271" s="206" t="s">
        <v>4445</v>
      </c>
      <c r="G3271" s="208" t="s">
        <v>532</v>
      </c>
      <c r="H3271" s="313"/>
      <c r="I3271" s="209">
        <v>4922619</v>
      </c>
      <c r="J3271" s="444">
        <f t="shared" si="53"/>
        <v>11326981</v>
      </c>
      <c r="K3271" s="441" t="s">
        <v>3267</v>
      </c>
    </row>
    <row r="3272" spans="1:242" hidden="1" x14ac:dyDescent="0.25">
      <c r="B3272" s="266">
        <v>1565</v>
      </c>
      <c r="C3272" s="207">
        <v>44464</v>
      </c>
      <c r="D3272" s="206" t="s">
        <v>6315</v>
      </c>
      <c r="E3272" s="206"/>
      <c r="F3272" s="206" t="s">
        <v>4446</v>
      </c>
      <c r="G3272" s="208" t="s">
        <v>532</v>
      </c>
      <c r="H3272" s="313"/>
      <c r="I3272" s="209">
        <v>915906</v>
      </c>
      <c r="J3272" s="444">
        <f t="shared" si="53"/>
        <v>10411075</v>
      </c>
      <c r="K3272" s="441" t="s">
        <v>3267</v>
      </c>
    </row>
    <row r="3273" spans="1:242" s="566" customFormat="1" hidden="1" x14ac:dyDescent="0.25">
      <c r="A3273" s="488"/>
      <c r="B3273" s="266">
        <v>1566</v>
      </c>
      <c r="C3273" s="428">
        <v>44466</v>
      </c>
      <c r="D3273" s="429" t="s">
        <v>6316</v>
      </c>
      <c r="E3273" s="429"/>
      <c r="F3273" s="429"/>
      <c r="G3273" s="430"/>
      <c r="H3273" s="577">
        <v>14588925</v>
      </c>
      <c r="I3273" s="581"/>
      <c r="J3273" s="444">
        <f t="shared" si="53"/>
        <v>25000000</v>
      </c>
      <c r="K3273" s="446" t="s">
        <v>3695</v>
      </c>
      <c r="L3273" s="530"/>
      <c r="M3273" s="488"/>
      <c r="N3273" s="530"/>
      <c r="O3273" s="530"/>
      <c r="P3273" s="530"/>
      <c r="Q3273" s="530"/>
      <c r="R3273" s="530"/>
      <c r="S3273" s="530"/>
      <c r="T3273" s="530"/>
      <c r="U3273" s="530"/>
      <c r="V3273" s="530"/>
      <c r="W3273" s="530"/>
      <c r="X3273" s="530"/>
      <c r="Y3273" s="530"/>
      <c r="Z3273" s="530"/>
      <c r="AA3273" s="530"/>
      <c r="AB3273" s="530"/>
      <c r="AC3273" s="530"/>
      <c r="AD3273" s="530"/>
      <c r="AE3273" s="530"/>
      <c r="AF3273" s="530"/>
      <c r="AG3273" s="530"/>
      <c r="AH3273" s="530"/>
      <c r="AI3273" s="530"/>
      <c r="AJ3273" s="488"/>
      <c r="AK3273" s="488"/>
      <c r="AL3273" s="488"/>
      <c r="AM3273" s="488"/>
      <c r="AN3273" s="488"/>
      <c r="AO3273" s="488"/>
      <c r="AP3273" s="488"/>
      <c r="AQ3273" s="488"/>
      <c r="AR3273" s="488"/>
      <c r="AS3273" s="488"/>
      <c r="AT3273" s="488"/>
      <c r="AU3273" s="488"/>
      <c r="AV3273" s="488"/>
      <c r="AW3273" s="488"/>
      <c r="AX3273" s="488"/>
      <c r="AY3273" s="488"/>
      <c r="AZ3273" s="488"/>
      <c r="BA3273" s="488"/>
      <c r="BB3273" s="488"/>
      <c r="BC3273" s="488"/>
      <c r="BD3273" s="488"/>
      <c r="BE3273" s="488"/>
      <c r="BF3273" s="488"/>
      <c r="BG3273" s="488"/>
      <c r="BH3273" s="488"/>
      <c r="BI3273" s="488"/>
      <c r="BJ3273" s="488"/>
      <c r="BK3273" s="488"/>
      <c r="BL3273" s="488"/>
      <c r="BM3273" s="488"/>
      <c r="BN3273" s="488"/>
      <c r="BO3273" s="488"/>
      <c r="BP3273" s="488"/>
      <c r="BQ3273" s="488"/>
      <c r="BR3273" s="488"/>
      <c r="BS3273" s="488"/>
      <c r="BT3273" s="488"/>
      <c r="BU3273" s="488"/>
      <c r="BV3273" s="488"/>
      <c r="BW3273" s="488"/>
      <c r="BX3273" s="488"/>
      <c r="BY3273" s="488"/>
      <c r="BZ3273" s="488"/>
      <c r="CA3273" s="488"/>
      <c r="CB3273" s="488"/>
      <c r="CC3273" s="488"/>
      <c r="CD3273" s="488"/>
      <c r="CE3273" s="488"/>
      <c r="CF3273" s="488"/>
      <c r="CG3273" s="488"/>
      <c r="CH3273" s="488"/>
      <c r="CI3273" s="488"/>
      <c r="CJ3273" s="488"/>
      <c r="CK3273" s="488"/>
      <c r="CL3273" s="488"/>
      <c r="CM3273" s="488"/>
      <c r="CN3273" s="488"/>
      <c r="CO3273" s="488"/>
      <c r="CP3273" s="488"/>
      <c r="CQ3273" s="488"/>
      <c r="CR3273" s="488"/>
      <c r="CS3273" s="488"/>
      <c r="CT3273" s="488"/>
      <c r="CU3273" s="488"/>
      <c r="CV3273" s="488"/>
      <c r="CW3273" s="488"/>
      <c r="CX3273" s="488"/>
      <c r="CY3273" s="488"/>
      <c r="CZ3273" s="488"/>
      <c r="DA3273" s="488"/>
      <c r="DB3273" s="488"/>
      <c r="DC3273" s="488"/>
      <c r="DD3273" s="488"/>
      <c r="DE3273" s="488"/>
      <c r="DF3273" s="488"/>
      <c r="DG3273" s="488"/>
      <c r="DH3273" s="488"/>
      <c r="DI3273" s="488"/>
      <c r="DJ3273" s="488"/>
      <c r="DK3273" s="488"/>
      <c r="DL3273" s="488"/>
      <c r="DM3273" s="488"/>
      <c r="DN3273" s="488"/>
      <c r="DO3273" s="488"/>
      <c r="DP3273" s="488"/>
      <c r="DQ3273" s="488"/>
      <c r="DR3273" s="488"/>
      <c r="DS3273" s="488"/>
      <c r="DT3273" s="488"/>
      <c r="DU3273" s="488"/>
      <c r="DV3273" s="488"/>
      <c r="DW3273" s="488"/>
      <c r="DX3273" s="488"/>
      <c r="DY3273" s="488"/>
      <c r="DZ3273" s="488"/>
      <c r="EA3273" s="488"/>
      <c r="EB3273" s="488"/>
      <c r="EC3273" s="488"/>
      <c r="ED3273" s="488"/>
      <c r="EE3273" s="488"/>
      <c r="EF3273" s="488"/>
      <c r="EG3273" s="488"/>
      <c r="EH3273" s="488"/>
      <c r="EI3273" s="488"/>
      <c r="EJ3273" s="488"/>
      <c r="EK3273" s="488"/>
      <c r="EL3273" s="488"/>
      <c r="EM3273" s="488"/>
      <c r="EN3273" s="488"/>
      <c r="EO3273" s="488"/>
      <c r="EP3273" s="488"/>
      <c r="EQ3273" s="488"/>
      <c r="ER3273" s="488"/>
      <c r="ES3273" s="488"/>
      <c r="ET3273" s="488"/>
      <c r="EU3273" s="488"/>
      <c r="EV3273" s="488"/>
      <c r="EW3273" s="488"/>
      <c r="EX3273" s="488"/>
      <c r="EY3273" s="488"/>
      <c r="EZ3273" s="488"/>
      <c r="FA3273" s="488"/>
      <c r="FB3273" s="488"/>
      <c r="FC3273" s="488"/>
      <c r="FD3273" s="488"/>
      <c r="FE3273" s="488"/>
      <c r="FF3273" s="488"/>
      <c r="FG3273" s="488"/>
      <c r="FH3273" s="488"/>
      <c r="FI3273" s="488"/>
      <c r="FJ3273" s="488"/>
      <c r="FK3273" s="488"/>
      <c r="FL3273" s="488"/>
      <c r="FM3273" s="488"/>
      <c r="FN3273" s="488"/>
      <c r="FO3273" s="488"/>
      <c r="FP3273" s="488"/>
      <c r="FQ3273" s="488"/>
      <c r="FR3273" s="488"/>
      <c r="FS3273" s="488"/>
      <c r="FT3273" s="488"/>
      <c r="FU3273" s="488"/>
      <c r="FV3273" s="488"/>
      <c r="FW3273" s="488"/>
      <c r="FX3273" s="488"/>
      <c r="FY3273" s="488"/>
      <c r="FZ3273" s="488"/>
      <c r="GA3273" s="488"/>
      <c r="GB3273" s="488"/>
      <c r="GC3273" s="488"/>
      <c r="GD3273" s="488"/>
      <c r="GE3273" s="488"/>
      <c r="GF3273" s="488"/>
      <c r="GG3273" s="488"/>
      <c r="GH3273" s="488"/>
      <c r="GI3273" s="488"/>
      <c r="GJ3273" s="488"/>
      <c r="GK3273" s="488"/>
      <c r="GL3273" s="488"/>
      <c r="GM3273" s="488"/>
      <c r="GN3273" s="488"/>
      <c r="GO3273" s="488"/>
      <c r="GP3273" s="488"/>
      <c r="GQ3273" s="488"/>
      <c r="GR3273" s="488"/>
      <c r="GS3273" s="488"/>
      <c r="GT3273" s="488"/>
      <c r="GU3273" s="488"/>
      <c r="GV3273" s="488"/>
      <c r="GW3273" s="488"/>
      <c r="GX3273" s="488"/>
      <c r="GY3273" s="488"/>
      <c r="GZ3273" s="488"/>
      <c r="HA3273" s="488"/>
      <c r="HB3273" s="488"/>
      <c r="HC3273" s="488"/>
      <c r="HD3273" s="488"/>
      <c r="HE3273" s="488"/>
      <c r="HF3273" s="488"/>
      <c r="HG3273" s="488"/>
      <c r="HH3273" s="488"/>
      <c r="HI3273" s="488"/>
      <c r="HJ3273" s="488"/>
      <c r="HK3273" s="488"/>
      <c r="HL3273" s="488"/>
      <c r="HM3273" s="488"/>
      <c r="HN3273" s="488"/>
      <c r="HO3273" s="488"/>
      <c r="HP3273" s="488"/>
      <c r="HQ3273" s="488"/>
      <c r="HR3273" s="488"/>
      <c r="HS3273" s="488"/>
      <c r="HT3273" s="488"/>
      <c r="HU3273" s="488"/>
      <c r="HV3273" s="488"/>
      <c r="HW3273" s="488"/>
      <c r="HX3273" s="488"/>
      <c r="HY3273" s="488"/>
      <c r="HZ3273" s="488"/>
      <c r="IA3273" s="488"/>
      <c r="IB3273" s="488"/>
      <c r="IC3273" s="488"/>
      <c r="ID3273" s="488"/>
      <c r="IE3273" s="488"/>
      <c r="IF3273" s="488"/>
      <c r="IG3273" s="488"/>
      <c r="IH3273" s="488"/>
    </row>
    <row r="3274" spans="1:242" hidden="1" x14ac:dyDescent="0.25">
      <c r="B3274" s="266">
        <v>1567</v>
      </c>
      <c r="C3274" s="207">
        <v>44467</v>
      </c>
      <c r="D3274" s="206" t="s">
        <v>6317</v>
      </c>
      <c r="E3274" s="206"/>
      <c r="F3274" s="206" t="s">
        <v>4447</v>
      </c>
      <c r="G3274" s="208" t="s">
        <v>420</v>
      </c>
      <c r="H3274" s="285"/>
      <c r="I3274" s="210">
        <v>1203136</v>
      </c>
      <c r="J3274" s="444">
        <f t="shared" si="53"/>
        <v>23796864</v>
      </c>
      <c r="K3274" s="441" t="s">
        <v>3267</v>
      </c>
    </row>
    <row r="3275" spans="1:242" hidden="1" x14ac:dyDescent="0.25">
      <c r="B3275" s="266">
        <v>1568</v>
      </c>
      <c r="C3275" s="207">
        <v>44468</v>
      </c>
      <c r="D3275" s="206" t="s">
        <v>6318</v>
      </c>
      <c r="E3275" s="206"/>
      <c r="F3275" s="206" t="s">
        <v>4448</v>
      </c>
      <c r="G3275" s="208" t="s">
        <v>4218</v>
      </c>
      <c r="H3275" s="285"/>
      <c r="I3275" s="210">
        <v>522000</v>
      </c>
      <c r="J3275" s="444">
        <f t="shared" si="53"/>
        <v>23274864</v>
      </c>
      <c r="K3275" s="441" t="s">
        <v>3267</v>
      </c>
    </row>
    <row r="3276" spans="1:242" hidden="1" x14ac:dyDescent="0.25">
      <c r="B3276" s="266">
        <v>1569</v>
      </c>
      <c r="C3276" s="207">
        <v>44468</v>
      </c>
      <c r="D3276" s="206" t="s">
        <v>6319</v>
      </c>
      <c r="E3276" s="206"/>
      <c r="F3276" s="206" t="s">
        <v>4449</v>
      </c>
      <c r="G3276" s="208" t="s">
        <v>1885</v>
      </c>
      <c r="H3276" s="285"/>
      <c r="I3276" s="210">
        <v>500000</v>
      </c>
      <c r="J3276" s="444">
        <f t="shared" si="53"/>
        <v>22774864</v>
      </c>
      <c r="K3276" s="441" t="s">
        <v>3267</v>
      </c>
    </row>
    <row r="3277" spans="1:242" hidden="1" x14ac:dyDescent="0.25">
      <c r="B3277" s="266">
        <v>1571</v>
      </c>
      <c r="C3277" s="207">
        <v>44469</v>
      </c>
      <c r="D3277" s="206" t="s">
        <v>6322</v>
      </c>
      <c r="E3277" s="206"/>
      <c r="F3277" s="206" t="s">
        <v>4491</v>
      </c>
      <c r="G3277" s="208" t="s">
        <v>5992</v>
      </c>
      <c r="H3277" s="313"/>
      <c r="I3277" s="209">
        <v>545000</v>
      </c>
      <c r="J3277" s="444">
        <f t="shared" si="53"/>
        <v>22229864</v>
      </c>
      <c r="K3277" s="441" t="s">
        <v>3267</v>
      </c>
    </row>
    <row r="3278" spans="1:242" hidden="1" x14ac:dyDescent="0.25">
      <c r="B3278" s="266">
        <v>1570</v>
      </c>
      <c r="C3278" s="207">
        <v>44469</v>
      </c>
      <c r="D3278" s="206" t="s">
        <v>6321</v>
      </c>
      <c r="E3278" s="206"/>
      <c r="F3278" s="206" t="s">
        <v>4492</v>
      </c>
      <c r="G3278" s="208" t="s">
        <v>5992</v>
      </c>
      <c r="H3278" s="313"/>
      <c r="I3278" s="209">
        <v>955044</v>
      </c>
      <c r="J3278" s="444">
        <f t="shared" si="53"/>
        <v>21274820</v>
      </c>
      <c r="K3278" s="441" t="s">
        <v>3267</v>
      </c>
    </row>
    <row r="3279" spans="1:242" hidden="1" x14ac:dyDescent="0.25">
      <c r="B3279" s="266">
        <v>1572</v>
      </c>
      <c r="C3279" s="207">
        <v>44469</v>
      </c>
      <c r="D3279" s="206" t="s">
        <v>6332</v>
      </c>
      <c r="E3279" s="206" t="s">
        <v>6333</v>
      </c>
      <c r="F3279" s="206"/>
      <c r="G3279" s="208" t="s">
        <v>1611</v>
      </c>
      <c r="H3279" s="313"/>
      <c r="I3279" s="475">
        <v>2832000</v>
      </c>
      <c r="J3279" s="444">
        <f t="shared" si="53"/>
        <v>18442820</v>
      </c>
      <c r="K3279" s="212" t="s">
        <v>6383</v>
      </c>
    </row>
    <row r="3280" spans="1:242" hidden="1" x14ac:dyDescent="0.25">
      <c r="B3280" s="266">
        <v>1573</v>
      </c>
      <c r="C3280" s="207">
        <v>44471</v>
      </c>
      <c r="D3280" s="206" t="s">
        <v>6320</v>
      </c>
      <c r="E3280" s="206"/>
      <c r="F3280" s="206" t="s">
        <v>4497</v>
      </c>
      <c r="G3280" s="208" t="s">
        <v>543</v>
      </c>
      <c r="H3280" s="313"/>
      <c r="I3280" s="209">
        <v>2451657</v>
      </c>
      <c r="J3280" s="444">
        <f t="shared" si="53"/>
        <v>15991163</v>
      </c>
      <c r="K3280" s="441" t="s">
        <v>3267</v>
      </c>
    </row>
    <row r="3281" spans="1:242" hidden="1" x14ac:dyDescent="0.25">
      <c r="B3281" s="266">
        <v>1574</v>
      </c>
      <c r="C3281" s="207">
        <v>44471</v>
      </c>
      <c r="D3281" s="206" t="s">
        <v>6323</v>
      </c>
      <c r="E3281" s="206"/>
      <c r="F3281" s="206" t="s">
        <v>4498</v>
      </c>
      <c r="G3281" s="208" t="s">
        <v>1611</v>
      </c>
      <c r="H3281" s="313"/>
      <c r="I3281" s="209">
        <v>320000</v>
      </c>
      <c r="J3281" s="444">
        <f t="shared" si="53"/>
        <v>15671163</v>
      </c>
      <c r="K3281" s="441" t="s">
        <v>3267</v>
      </c>
    </row>
    <row r="3282" spans="1:242" hidden="1" x14ac:dyDescent="0.25">
      <c r="B3282" s="266">
        <v>1575</v>
      </c>
      <c r="C3282" s="207">
        <v>44471</v>
      </c>
      <c r="D3282" s="206" t="s">
        <v>6324</v>
      </c>
      <c r="E3282" s="206"/>
      <c r="F3282" s="206" t="s">
        <v>4499</v>
      </c>
      <c r="G3282" s="208" t="s">
        <v>1611</v>
      </c>
      <c r="H3282" s="313"/>
      <c r="I3282" s="209">
        <v>40000</v>
      </c>
      <c r="J3282" s="444">
        <f t="shared" si="53"/>
        <v>15631163</v>
      </c>
      <c r="K3282" s="441" t="s">
        <v>3267</v>
      </c>
    </row>
    <row r="3283" spans="1:242" hidden="1" x14ac:dyDescent="0.25">
      <c r="B3283" s="266">
        <v>1576</v>
      </c>
      <c r="C3283" s="207">
        <v>44471</v>
      </c>
      <c r="D3283" s="206" t="s">
        <v>6325</v>
      </c>
      <c r="E3283" s="206"/>
      <c r="F3283" s="206" t="s">
        <v>4481</v>
      </c>
      <c r="G3283" s="208" t="s">
        <v>1885</v>
      </c>
      <c r="H3283" s="285"/>
      <c r="I3283" s="210">
        <v>131000</v>
      </c>
      <c r="J3283" s="444">
        <f t="shared" si="53"/>
        <v>15500163</v>
      </c>
      <c r="K3283" s="441" t="s">
        <v>3267</v>
      </c>
    </row>
    <row r="3284" spans="1:242" hidden="1" x14ac:dyDescent="0.25">
      <c r="B3284" s="266">
        <v>1577</v>
      </c>
      <c r="C3284" s="207">
        <v>44471</v>
      </c>
      <c r="D3284" s="206" t="s">
        <v>6326</v>
      </c>
      <c r="E3284" s="206"/>
      <c r="F3284" s="206" t="s">
        <v>4495</v>
      </c>
      <c r="G3284" s="208" t="s">
        <v>1885</v>
      </c>
      <c r="H3284" s="285"/>
      <c r="I3284" s="210">
        <v>138600</v>
      </c>
      <c r="J3284" s="444">
        <f t="shared" si="53"/>
        <v>15361563</v>
      </c>
      <c r="K3284" s="441" t="s">
        <v>3267</v>
      </c>
    </row>
    <row r="3285" spans="1:242" hidden="1" x14ac:dyDescent="0.25">
      <c r="B3285" s="266">
        <v>1578</v>
      </c>
      <c r="C3285" s="207">
        <v>44471</v>
      </c>
      <c r="D3285" s="206" t="s">
        <v>6327</v>
      </c>
      <c r="E3285" s="206"/>
      <c r="F3285" s="206" t="s">
        <v>4501</v>
      </c>
      <c r="G3285" s="208" t="s">
        <v>1885</v>
      </c>
      <c r="H3285" s="285"/>
      <c r="I3285" s="210">
        <v>43800</v>
      </c>
      <c r="J3285" s="444">
        <f t="shared" ref="J3285:J3356" si="54">J3284+H3285-I3285</f>
        <v>15317763</v>
      </c>
      <c r="K3285" s="441" t="s">
        <v>3267</v>
      </c>
    </row>
    <row r="3286" spans="1:242" hidden="1" x14ac:dyDescent="0.25">
      <c r="B3286" s="266">
        <v>1579</v>
      </c>
      <c r="C3286" s="207">
        <v>44471</v>
      </c>
      <c r="D3286" s="206" t="s">
        <v>6328</v>
      </c>
      <c r="E3286" s="206"/>
      <c r="F3286" s="206" t="s">
        <v>4496</v>
      </c>
      <c r="G3286" s="208" t="s">
        <v>1885</v>
      </c>
      <c r="H3286" s="285"/>
      <c r="I3286" s="210">
        <v>118700</v>
      </c>
      <c r="J3286" s="444">
        <f t="shared" si="54"/>
        <v>15199063</v>
      </c>
      <c r="K3286" s="441" t="s">
        <v>3267</v>
      </c>
    </row>
    <row r="3287" spans="1:242" hidden="1" x14ac:dyDescent="0.25">
      <c r="B3287" s="266">
        <v>1580</v>
      </c>
      <c r="C3287" s="207">
        <v>44471</v>
      </c>
      <c r="D3287" s="206" t="s">
        <v>6329</v>
      </c>
      <c r="E3287" s="206"/>
      <c r="F3287" s="206" t="s">
        <v>4457</v>
      </c>
      <c r="G3287" s="208" t="s">
        <v>1885</v>
      </c>
      <c r="H3287" s="285"/>
      <c r="I3287" s="210">
        <v>36000</v>
      </c>
      <c r="J3287" s="444">
        <f t="shared" si="54"/>
        <v>15163063</v>
      </c>
      <c r="K3287" s="441" t="s">
        <v>3267</v>
      </c>
    </row>
    <row r="3288" spans="1:242" hidden="1" x14ac:dyDescent="0.25">
      <c r="B3288" s="266">
        <v>1581</v>
      </c>
      <c r="C3288" s="207">
        <v>44471</v>
      </c>
      <c r="D3288" s="206" t="s">
        <v>6330</v>
      </c>
      <c r="E3288" s="206"/>
      <c r="F3288" s="206" t="s">
        <v>4503</v>
      </c>
      <c r="G3288" s="208" t="s">
        <v>1885</v>
      </c>
      <c r="H3288" s="313"/>
      <c r="I3288" s="209">
        <v>42900</v>
      </c>
      <c r="J3288" s="444">
        <f t="shared" si="54"/>
        <v>15120163</v>
      </c>
      <c r="K3288" s="441" t="s">
        <v>3267</v>
      </c>
    </row>
    <row r="3289" spans="1:242" hidden="1" x14ac:dyDescent="0.25">
      <c r="B3289" s="266">
        <v>1582</v>
      </c>
      <c r="C3289" s="207">
        <v>44471</v>
      </c>
      <c r="D3289" s="206" t="s">
        <v>6331</v>
      </c>
      <c r="E3289" s="206"/>
      <c r="F3289" s="206" t="s">
        <v>4505</v>
      </c>
      <c r="G3289" s="208" t="s">
        <v>954</v>
      </c>
      <c r="H3289" s="313"/>
      <c r="I3289" s="209">
        <v>655000</v>
      </c>
      <c r="J3289" s="444">
        <f t="shared" si="54"/>
        <v>14465163</v>
      </c>
      <c r="K3289" s="441" t="s">
        <v>3267</v>
      </c>
    </row>
    <row r="3290" spans="1:242" s="566" customFormat="1" hidden="1" x14ac:dyDescent="0.25">
      <c r="A3290" s="488"/>
      <c r="B3290" s="266">
        <v>1583</v>
      </c>
      <c r="C3290" s="428">
        <v>44473</v>
      </c>
      <c r="D3290" s="429" t="s">
        <v>6334</v>
      </c>
      <c r="E3290" s="429"/>
      <c r="F3290" s="429"/>
      <c r="G3290" s="430"/>
      <c r="H3290" s="577">
        <v>7702837</v>
      </c>
      <c r="I3290" s="581"/>
      <c r="J3290" s="444">
        <f t="shared" si="54"/>
        <v>22168000</v>
      </c>
      <c r="K3290" s="446" t="s">
        <v>3695</v>
      </c>
      <c r="L3290" s="530"/>
      <c r="M3290" s="488"/>
      <c r="N3290" s="530"/>
      <c r="O3290" s="530"/>
      <c r="P3290" s="530"/>
      <c r="Q3290" s="530"/>
      <c r="R3290" s="530"/>
      <c r="S3290" s="530"/>
      <c r="T3290" s="530"/>
      <c r="U3290" s="530"/>
      <c r="V3290" s="530"/>
      <c r="W3290" s="530"/>
      <c r="X3290" s="530"/>
      <c r="Y3290" s="530"/>
      <c r="Z3290" s="530"/>
      <c r="AA3290" s="530"/>
      <c r="AB3290" s="530"/>
      <c r="AC3290" s="530"/>
      <c r="AD3290" s="530"/>
      <c r="AE3290" s="530"/>
      <c r="AF3290" s="530"/>
      <c r="AG3290" s="530"/>
      <c r="AH3290" s="530"/>
      <c r="AI3290" s="530"/>
      <c r="AJ3290" s="488"/>
      <c r="AK3290" s="488"/>
      <c r="AL3290" s="488"/>
      <c r="AM3290" s="488"/>
      <c r="AN3290" s="488"/>
      <c r="AO3290" s="488"/>
      <c r="AP3290" s="488"/>
      <c r="AQ3290" s="488"/>
      <c r="AR3290" s="488"/>
      <c r="AS3290" s="488"/>
      <c r="AT3290" s="488"/>
      <c r="AU3290" s="488"/>
      <c r="AV3290" s="488"/>
      <c r="AW3290" s="488"/>
      <c r="AX3290" s="488"/>
      <c r="AY3290" s="488"/>
      <c r="AZ3290" s="488"/>
      <c r="BA3290" s="488"/>
      <c r="BB3290" s="488"/>
      <c r="BC3290" s="488"/>
      <c r="BD3290" s="488"/>
      <c r="BE3290" s="488"/>
      <c r="BF3290" s="488"/>
      <c r="BG3290" s="488"/>
      <c r="BH3290" s="488"/>
      <c r="BI3290" s="488"/>
      <c r="BJ3290" s="488"/>
      <c r="BK3290" s="488"/>
      <c r="BL3290" s="488"/>
      <c r="BM3290" s="488"/>
      <c r="BN3290" s="488"/>
      <c r="BO3290" s="488"/>
      <c r="BP3290" s="488"/>
      <c r="BQ3290" s="488"/>
      <c r="BR3290" s="488"/>
      <c r="BS3290" s="488"/>
      <c r="BT3290" s="488"/>
      <c r="BU3290" s="488"/>
      <c r="BV3290" s="488"/>
      <c r="BW3290" s="488"/>
      <c r="BX3290" s="488"/>
      <c r="BY3290" s="488"/>
      <c r="BZ3290" s="488"/>
      <c r="CA3290" s="488"/>
      <c r="CB3290" s="488"/>
      <c r="CC3290" s="488"/>
      <c r="CD3290" s="488"/>
      <c r="CE3290" s="488"/>
      <c r="CF3290" s="488"/>
      <c r="CG3290" s="488"/>
      <c r="CH3290" s="488"/>
      <c r="CI3290" s="488"/>
      <c r="CJ3290" s="488"/>
      <c r="CK3290" s="488"/>
      <c r="CL3290" s="488"/>
      <c r="CM3290" s="488"/>
      <c r="CN3290" s="488"/>
      <c r="CO3290" s="488"/>
      <c r="CP3290" s="488"/>
      <c r="CQ3290" s="488"/>
      <c r="CR3290" s="488"/>
      <c r="CS3290" s="488"/>
      <c r="CT3290" s="488"/>
      <c r="CU3290" s="488"/>
      <c r="CV3290" s="488"/>
      <c r="CW3290" s="488"/>
      <c r="CX3290" s="488"/>
      <c r="CY3290" s="488"/>
      <c r="CZ3290" s="488"/>
      <c r="DA3290" s="488"/>
      <c r="DB3290" s="488"/>
      <c r="DC3290" s="488"/>
      <c r="DD3290" s="488"/>
      <c r="DE3290" s="488"/>
      <c r="DF3290" s="488"/>
      <c r="DG3290" s="488"/>
      <c r="DH3290" s="488"/>
      <c r="DI3290" s="488"/>
      <c r="DJ3290" s="488"/>
      <c r="DK3290" s="488"/>
      <c r="DL3290" s="488"/>
      <c r="DM3290" s="488"/>
      <c r="DN3290" s="488"/>
      <c r="DO3290" s="488"/>
      <c r="DP3290" s="488"/>
      <c r="DQ3290" s="488"/>
      <c r="DR3290" s="488"/>
      <c r="DS3290" s="488"/>
      <c r="DT3290" s="488"/>
      <c r="DU3290" s="488"/>
      <c r="DV3290" s="488"/>
      <c r="DW3290" s="488"/>
      <c r="DX3290" s="488"/>
      <c r="DY3290" s="488"/>
      <c r="DZ3290" s="488"/>
      <c r="EA3290" s="488"/>
      <c r="EB3290" s="488"/>
      <c r="EC3290" s="488"/>
      <c r="ED3290" s="488"/>
      <c r="EE3290" s="488"/>
      <c r="EF3290" s="488"/>
      <c r="EG3290" s="488"/>
      <c r="EH3290" s="488"/>
      <c r="EI3290" s="488"/>
      <c r="EJ3290" s="488"/>
      <c r="EK3290" s="488"/>
      <c r="EL3290" s="488"/>
      <c r="EM3290" s="488"/>
      <c r="EN3290" s="488"/>
      <c r="EO3290" s="488"/>
      <c r="EP3290" s="488"/>
      <c r="EQ3290" s="488"/>
      <c r="ER3290" s="488"/>
      <c r="ES3290" s="488"/>
      <c r="ET3290" s="488"/>
      <c r="EU3290" s="488"/>
      <c r="EV3290" s="488"/>
      <c r="EW3290" s="488"/>
      <c r="EX3290" s="488"/>
      <c r="EY3290" s="488"/>
      <c r="EZ3290" s="488"/>
      <c r="FA3290" s="488"/>
      <c r="FB3290" s="488"/>
      <c r="FC3290" s="488"/>
      <c r="FD3290" s="488"/>
      <c r="FE3290" s="488"/>
      <c r="FF3290" s="488"/>
      <c r="FG3290" s="488"/>
      <c r="FH3290" s="488"/>
      <c r="FI3290" s="488"/>
      <c r="FJ3290" s="488"/>
      <c r="FK3290" s="488"/>
      <c r="FL3290" s="488"/>
      <c r="FM3290" s="488"/>
      <c r="FN3290" s="488"/>
      <c r="FO3290" s="488"/>
      <c r="FP3290" s="488"/>
      <c r="FQ3290" s="488"/>
      <c r="FR3290" s="488"/>
      <c r="FS3290" s="488"/>
      <c r="FT3290" s="488"/>
      <c r="FU3290" s="488"/>
      <c r="FV3290" s="488"/>
      <c r="FW3290" s="488"/>
      <c r="FX3290" s="488"/>
      <c r="FY3290" s="488"/>
      <c r="FZ3290" s="488"/>
      <c r="GA3290" s="488"/>
      <c r="GB3290" s="488"/>
      <c r="GC3290" s="488"/>
      <c r="GD3290" s="488"/>
      <c r="GE3290" s="488"/>
      <c r="GF3290" s="488"/>
      <c r="GG3290" s="488"/>
      <c r="GH3290" s="488"/>
      <c r="GI3290" s="488"/>
      <c r="GJ3290" s="488"/>
      <c r="GK3290" s="488"/>
      <c r="GL3290" s="488"/>
      <c r="GM3290" s="488"/>
      <c r="GN3290" s="488"/>
      <c r="GO3290" s="488"/>
      <c r="GP3290" s="488"/>
      <c r="GQ3290" s="488"/>
      <c r="GR3290" s="488"/>
      <c r="GS3290" s="488"/>
      <c r="GT3290" s="488"/>
      <c r="GU3290" s="488"/>
      <c r="GV3290" s="488"/>
      <c r="GW3290" s="488"/>
      <c r="GX3290" s="488"/>
      <c r="GY3290" s="488"/>
      <c r="GZ3290" s="488"/>
      <c r="HA3290" s="488"/>
      <c r="HB3290" s="488"/>
      <c r="HC3290" s="488"/>
      <c r="HD3290" s="488"/>
      <c r="HE3290" s="488"/>
      <c r="HF3290" s="488"/>
      <c r="HG3290" s="488"/>
      <c r="HH3290" s="488"/>
      <c r="HI3290" s="488"/>
      <c r="HJ3290" s="488"/>
      <c r="HK3290" s="488"/>
      <c r="HL3290" s="488"/>
      <c r="HM3290" s="488"/>
      <c r="HN3290" s="488"/>
      <c r="HO3290" s="488"/>
      <c r="HP3290" s="488"/>
      <c r="HQ3290" s="488"/>
      <c r="HR3290" s="488"/>
      <c r="HS3290" s="488"/>
      <c r="HT3290" s="488"/>
      <c r="HU3290" s="488"/>
      <c r="HV3290" s="488"/>
      <c r="HW3290" s="488"/>
      <c r="HX3290" s="488"/>
      <c r="HY3290" s="488"/>
      <c r="HZ3290" s="488"/>
      <c r="IA3290" s="488"/>
      <c r="IB3290" s="488"/>
      <c r="IC3290" s="488"/>
      <c r="ID3290" s="488"/>
      <c r="IE3290" s="488"/>
      <c r="IF3290" s="488"/>
      <c r="IG3290" s="488"/>
      <c r="IH3290" s="488"/>
    </row>
    <row r="3291" spans="1:242" hidden="1" x14ac:dyDescent="0.25">
      <c r="B3291" s="266">
        <v>1584</v>
      </c>
      <c r="C3291" s="207">
        <v>44473</v>
      </c>
      <c r="D3291" s="206" t="s">
        <v>6339</v>
      </c>
      <c r="E3291" s="206" t="s">
        <v>6347</v>
      </c>
      <c r="F3291" s="206"/>
      <c r="G3291" s="208" t="s">
        <v>1110</v>
      </c>
      <c r="H3291" s="313"/>
      <c r="I3291" s="209">
        <v>192000</v>
      </c>
      <c r="J3291" s="444">
        <f t="shared" si="54"/>
        <v>21976000</v>
      </c>
      <c r="K3291" s="212" t="s">
        <v>6341</v>
      </c>
    </row>
    <row r="3292" spans="1:242" hidden="1" x14ac:dyDescent="0.25">
      <c r="B3292" s="266">
        <v>1585</v>
      </c>
      <c r="C3292" s="207">
        <v>44473</v>
      </c>
      <c r="D3292" s="206" t="s">
        <v>6348</v>
      </c>
      <c r="E3292" s="206" t="s">
        <v>6349</v>
      </c>
      <c r="F3292" s="206"/>
      <c r="G3292" s="208" t="s">
        <v>532</v>
      </c>
      <c r="H3292" s="313"/>
      <c r="I3292" s="209">
        <v>1500000</v>
      </c>
      <c r="J3292" s="444">
        <f t="shared" si="54"/>
        <v>20476000</v>
      </c>
      <c r="K3292" s="212" t="s">
        <v>6350</v>
      </c>
    </row>
    <row r="3293" spans="1:242" hidden="1" x14ac:dyDescent="0.25">
      <c r="B3293" s="266">
        <v>1586</v>
      </c>
      <c r="C3293" s="207">
        <v>44473</v>
      </c>
      <c r="D3293" s="206" t="s">
        <v>6363</v>
      </c>
      <c r="E3293" s="206" t="s">
        <v>6364</v>
      </c>
      <c r="F3293" s="206"/>
      <c r="G3293" s="208" t="s">
        <v>4804</v>
      </c>
      <c r="H3293" s="313"/>
      <c r="I3293" s="475">
        <v>1200000</v>
      </c>
      <c r="J3293" s="444">
        <f t="shared" si="54"/>
        <v>19276000</v>
      </c>
      <c r="K3293" s="212" t="s">
        <v>6366</v>
      </c>
    </row>
    <row r="3294" spans="1:242" hidden="1" x14ac:dyDescent="0.25">
      <c r="B3294" s="266">
        <v>1587</v>
      </c>
      <c r="C3294" s="207">
        <v>44473</v>
      </c>
      <c r="D3294" s="206" t="s">
        <v>6335</v>
      </c>
      <c r="E3294" s="206"/>
      <c r="F3294" s="206" t="s">
        <v>4506</v>
      </c>
      <c r="G3294" s="208" t="s">
        <v>5936</v>
      </c>
      <c r="H3294" s="313"/>
      <c r="I3294" s="209">
        <v>780000</v>
      </c>
      <c r="J3294" s="444">
        <f t="shared" si="54"/>
        <v>18496000</v>
      </c>
      <c r="K3294" s="441" t="s">
        <v>3267</v>
      </c>
    </row>
    <row r="3295" spans="1:242" hidden="1" x14ac:dyDescent="0.25">
      <c r="B3295" s="266">
        <v>1588</v>
      </c>
      <c r="C3295" s="207">
        <v>44475</v>
      </c>
      <c r="D3295" s="206" t="s">
        <v>6336</v>
      </c>
      <c r="E3295" s="206"/>
      <c r="F3295" s="206" t="s">
        <v>4510</v>
      </c>
      <c r="G3295" s="208" t="s">
        <v>5705</v>
      </c>
      <c r="H3295" s="313"/>
      <c r="I3295" s="209">
        <v>81930</v>
      </c>
      <c r="J3295" s="444">
        <f t="shared" si="54"/>
        <v>18414070</v>
      </c>
      <c r="K3295" s="441" t="s">
        <v>3267</v>
      </c>
    </row>
    <row r="3296" spans="1:242" hidden="1" x14ac:dyDescent="0.25">
      <c r="B3296" s="266">
        <v>1589</v>
      </c>
      <c r="C3296" s="207">
        <v>44476</v>
      </c>
      <c r="D3296" s="206" t="s">
        <v>6337</v>
      </c>
      <c r="E3296" s="206"/>
      <c r="F3296" s="206" t="s">
        <v>4511</v>
      </c>
      <c r="G3296" s="208" t="s">
        <v>420</v>
      </c>
      <c r="H3296" s="313"/>
      <c r="I3296" s="209">
        <v>1014000</v>
      </c>
      <c r="J3296" s="444">
        <f t="shared" si="54"/>
        <v>17400070</v>
      </c>
      <c r="K3296" s="441" t="s">
        <v>3267</v>
      </c>
    </row>
    <row r="3297" spans="2:11" s="511" customFormat="1" hidden="1" x14ac:dyDescent="0.25">
      <c r="B3297" s="266">
        <v>1590</v>
      </c>
      <c r="C3297" s="207">
        <v>44476</v>
      </c>
      <c r="D3297" s="206" t="s">
        <v>6338</v>
      </c>
      <c r="E3297" s="206"/>
      <c r="F3297" s="206" t="s">
        <v>4512</v>
      </c>
      <c r="G3297" s="208" t="s">
        <v>1611</v>
      </c>
      <c r="H3297" s="313"/>
      <c r="I3297" s="209">
        <v>924831</v>
      </c>
      <c r="J3297" s="444">
        <f t="shared" si="54"/>
        <v>16475239</v>
      </c>
      <c r="K3297" s="441" t="s">
        <v>3267</v>
      </c>
    </row>
    <row r="3298" spans="2:11" s="511" customFormat="1" hidden="1" x14ac:dyDescent="0.25">
      <c r="B3298" s="266">
        <v>1591</v>
      </c>
      <c r="C3298" s="207">
        <v>44476</v>
      </c>
      <c r="D3298" s="206" t="s">
        <v>6340</v>
      </c>
      <c r="E3298" s="206"/>
      <c r="F3298" s="206"/>
      <c r="G3298" s="208" t="s">
        <v>1110</v>
      </c>
      <c r="H3298" s="313">
        <v>192000</v>
      </c>
      <c r="I3298" s="209"/>
      <c r="J3298" s="444">
        <f t="shared" si="54"/>
        <v>16667239</v>
      </c>
      <c r="K3298" s="212" t="s">
        <v>6353</v>
      </c>
    </row>
    <row r="3299" spans="2:11" s="511" customFormat="1" hidden="1" x14ac:dyDescent="0.25">
      <c r="B3299" s="266">
        <v>1592</v>
      </c>
      <c r="C3299" s="207">
        <v>44476</v>
      </c>
      <c r="D3299" s="206" t="s">
        <v>6342</v>
      </c>
      <c r="E3299" s="206"/>
      <c r="F3299" s="206" t="s">
        <v>4513</v>
      </c>
      <c r="G3299" s="208" t="s">
        <v>1110</v>
      </c>
      <c r="H3299" s="313"/>
      <c r="I3299" s="209">
        <v>183000</v>
      </c>
      <c r="J3299" s="444">
        <f t="shared" si="54"/>
        <v>16484239</v>
      </c>
      <c r="K3299" s="441" t="s">
        <v>3267</v>
      </c>
    </row>
    <row r="3300" spans="2:11" s="511" customFormat="1" hidden="1" x14ac:dyDescent="0.25">
      <c r="B3300" s="266">
        <v>1593</v>
      </c>
      <c r="C3300" s="207">
        <v>44476</v>
      </c>
      <c r="D3300" s="206" t="s">
        <v>6343</v>
      </c>
      <c r="E3300" s="206"/>
      <c r="F3300" s="206" t="s">
        <v>4514</v>
      </c>
      <c r="G3300" s="208" t="s">
        <v>2991</v>
      </c>
      <c r="H3300" s="313"/>
      <c r="I3300" s="209">
        <v>455000</v>
      </c>
      <c r="J3300" s="444">
        <f t="shared" si="54"/>
        <v>16029239</v>
      </c>
      <c r="K3300" s="441" t="s">
        <v>3267</v>
      </c>
    </row>
    <row r="3301" spans="2:11" s="511" customFormat="1" hidden="1" x14ac:dyDescent="0.25">
      <c r="B3301" s="266">
        <v>1594</v>
      </c>
      <c r="C3301" s="207">
        <v>44476</v>
      </c>
      <c r="D3301" s="206" t="s">
        <v>5916</v>
      </c>
      <c r="E3301" s="206"/>
      <c r="F3301" s="206" t="s">
        <v>4515</v>
      </c>
      <c r="G3301" s="208" t="s">
        <v>5401</v>
      </c>
      <c r="H3301" s="313"/>
      <c r="I3301" s="209">
        <v>555864</v>
      </c>
      <c r="J3301" s="444">
        <f t="shared" si="54"/>
        <v>15473375</v>
      </c>
      <c r="K3301" s="441" t="s">
        <v>3267</v>
      </c>
    </row>
    <row r="3302" spans="2:11" s="511" customFormat="1" hidden="1" x14ac:dyDescent="0.25">
      <c r="B3302" s="266">
        <v>1595</v>
      </c>
      <c r="C3302" s="207">
        <v>44476</v>
      </c>
      <c r="D3302" s="206" t="s">
        <v>6344</v>
      </c>
      <c r="E3302" s="206"/>
      <c r="F3302" s="206" t="s">
        <v>4535</v>
      </c>
      <c r="G3302" s="208" t="s">
        <v>5764</v>
      </c>
      <c r="H3302" s="313"/>
      <c r="I3302" s="209">
        <v>2193000</v>
      </c>
      <c r="J3302" s="444">
        <f t="shared" si="54"/>
        <v>13280375</v>
      </c>
      <c r="K3302" s="441" t="s">
        <v>3267</v>
      </c>
    </row>
    <row r="3303" spans="2:11" s="511" customFormat="1" hidden="1" x14ac:dyDescent="0.25">
      <c r="B3303" s="266">
        <v>1596</v>
      </c>
      <c r="C3303" s="207">
        <v>44476</v>
      </c>
      <c r="D3303" s="206" t="s">
        <v>6345</v>
      </c>
      <c r="E3303" s="206"/>
      <c r="F3303" s="206" t="s">
        <v>4536</v>
      </c>
      <c r="G3303" s="208" t="s">
        <v>4805</v>
      </c>
      <c r="H3303" s="313"/>
      <c r="I3303" s="209">
        <v>1050000</v>
      </c>
      <c r="J3303" s="444">
        <f t="shared" si="54"/>
        <v>12230375</v>
      </c>
      <c r="K3303" s="441" t="s">
        <v>3267</v>
      </c>
    </row>
    <row r="3304" spans="2:11" s="511" customFormat="1" hidden="1" x14ac:dyDescent="0.25">
      <c r="B3304" s="266">
        <v>1597</v>
      </c>
      <c r="C3304" s="207">
        <v>44477</v>
      </c>
      <c r="D3304" s="206" t="s">
        <v>6346</v>
      </c>
      <c r="E3304" s="206"/>
      <c r="F3304" s="206" t="s">
        <v>4537</v>
      </c>
      <c r="G3304" s="208" t="s">
        <v>5418</v>
      </c>
      <c r="H3304" s="313"/>
      <c r="I3304" s="209">
        <v>440000</v>
      </c>
      <c r="J3304" s="444">
        <f t="shared" si="54"/>
        <v>11790375</v>
      </c>
      <c r="K3304" s="441" t="s">
        <v>3267</v>
      </c>
    </row>
    <row r="3305" spans="2:11" s="511" customFormat="1" hidden="1" x14ac:dyDescent="0.25">
      <c r="B3305" s="266">
        <v>1598</v>
      </c>
      <c r="C3305" s="207">
        <v>44478</v>
      </c>
      <c r="D3305" s="206" t="s">
        <v>6355</v>
      </c>
      <c r="E3305" s="206"/>
      <c r="F3305" s="206" t="s">
        <v>4538</v>
      </c>
      <c r="G3305" s="208" t="s">
        <v>532</v>
      </c>
      <c r="H3305" s="313"/>
      <c r="I3305" s="209">
        <v>1822730</v>
      </c>
      <c r="J3305" s="444">
        <f t="shared" si="54"/>
        <v>9967645</v>
      </c>
      <c r="K3305" s="441" t="s">
        <v>3267</v>
      </c>
    </row>
    <row r="3306" spans="2:11" s="511" customFormat="1" hidden="1" x14ac:dyDescent="0.25">
      <c r="B3306" s="266">
        <v>1599</v>
      </c>
      <c r="C3306" s="207">
        <v>44478</v>
      </c>
      <c r="D3306" s="206" t="s">
        <v>6351</v>
      </c>
      <c r="E3306" s="206"/>
      <c r="F3306" s="206"/>
      <c r="G3306" s="208" t="s">
        <v>532</v>
      </c>
      <c r="H3306" s="313">
        <v>1500000</v>
      </c>
      <c r="I3306" s="209"/>
      <c r="J3306" s="444">
        <f t="shared" si="54"/>
        <v>11467645</v>
      </c>
      <c r="K3306" s="212" t="s">
        <v>6352</v>
      </c>
    </row>
    <row r="3307" spans="2:11" s="511" customFormat="1" hidden="1" x14ac:dyDescent="0.25">
      <c r="B3307" s="266">
        <v>1600</v>
      </c>
      <c r="C3307" s="207">
        <v>44478</v>
      </c>
      <c r="D3307" s="206" t="s">
        <v>6354</v>
      </c>
      <c r="E3307" s="206"/>
      <c r="F3307" s="206" t="s">
        <v>4540</v>
      </c>
      <c r="G3307" s="208" t="s">
        <v>532</v>
      </c>
      <c r="H3307" s="313"/>
      <c r="I3307" s="209">
        <v>1412881</v>
      </c>
      <c r="J3307" s="444">
        <f t="shared" si="54"/>
        <v>10054764</v>
      </c>
      <c r="K3307" s="441" t="s">
        <v>3267</v>
      </c>
    </row>
    <row r="3308" spans="2:11" s="511" customFormat="1" hidden="1" x14ac:dyDescent="0.25">
      <c r="B3308" s="266">
        <v>1601</v>
      </c>
      <c r="C3308" s="207">
        <v>44478</v>
      </c>
      <c r="D3308" s="206" t="s">
        <v>6356</v>
      </c>
      <c r="E3308" s="206"/>
      <c r="F3308" s="206" t="s">
        <v>4547</v>
      </c>
      <c r="G3308" s="208" t="s">
        <v>5679</v>
      </c>
      <c r="H3308" s="313"/>
      <c r="I3308" s="209">
        <v>45400</v>
      </c>
      <c r="J3308" s="444">
        <f t="shared" si="54"/>
        <v>10009364</v>
      </c>
      <c r="K3308" s="441" t="s">
        <v>3267</v>
      </c>
    </row>
    <row r="3309" spans="2:11" s="511" customFormat="1" hidden="1" x14ac:dyDescent="0.25">
      <c r="B3309" s="266">
        <v>1602</v>
      </c>
      <c r="C3309" s="207">
        <v>44478</v>
      </c>
      <c r="D3309" s="206" t="s">
        <v>6357</v>
      </c>
      <c r="E3309" s="206"/>
      <c r="F3309" s="206" t="s">
        <v>4548</v>
      </c>
      <c r="G3309" s="208" t="s">
        <v>5679</v>
      </c>
      <c r="H3309" s="313"/>
      <c r="I3309" s="209">
        <v>99800</v>
      </c>
      <c r="J3309" s="444">
        <f t="shared" si="54"/>
        <v>9909564</v>
      </c>
      <c r="K3309" s="441" t="s">
        <v>3267</v>
      </c>
    </row>
    <row r="3310" spans="2:11" s="511" customFormat="1" hidden="1" x14ac:dyDescent="0.25">
      <c r="B3310" s="266">
        <v>1603</v>
      </c>
      <c r="C3310" s="207">
        <v>44478</v>
      </c>
      <c r="D3310" s="206" t="s">
        <v>6358</v>
      </c>
      <c r="E3310" s="206"/>
      <c r="F3310" s="206" t="s">
        <v>4549</v>
      </c>
      <c r="G3310" s="208" t="s">
        <v>5679</v>
      </c>
      <c r="H3310" s="313"/>
      <c r="I3310" s="209">
        <v>9800</v>
      </c>
      <c r="J3310" s="444">
        <f t="shared" si="54"/>
        <v>9899764</v>
      </c>
      <c r="K3310" s="441" t="s">
        <v>3267</v>
      </c>
    </row>
    <row r="3311" spans="2:11" s="511" customFormat="1" hidden="1" x14ac:dyDescent="0.25">
      <c r="B3311" s="266">
        <v>1604</v>
      </c>
      <c r="C3311" s="207">
        <v>44478</v>
      </c>
      <c r="D3311" s="206" t="s">
        <v>6359</v>
      </c>
      <c r="E3311" s="206"/>
      <c r="F3311" s="206" t="s">
        <v>4550</v>
      </c>
      <c r="G3311" s="208" t="s">
        <v>5679</v>
      </c>
      <c r="H3311" s="285"/>
      <c r="I3311" s="210">
        <v>110300</v>
      </c>
      <c r="J3311" s="444">
        <f t="shared" si="54"/>
        <v>9789464</v>
      </c>
      <c r="K3311" s="441" t="s">
        <v>3267</v>
      </c>
    </row>
    <row r="3312" spans="2:11" s="511" customFormat="1" hidden="1" x14ac:dyDescent="0.25">
      <c r="B3312" s="266">
        <v>1605</v>
      </c>
      <c r="C3312" s="207">
        <v>44478</v>
      </c>
      <c r="D3312" s="206" t="s">
        <v>6360</v>
      </c>
      <c r="E3312" s="206"/>
      <c r="F3312" s="206" t="s">
        <v>4551</v>
      </c>
      <c r="G3312" s="208" t="s">
        <v>5679</v>
      </c>
      <c r="H3312" s="285"/>
      <c r="I3312" s="210">
        <v>110300</v>
      </c>
      <c r="J3312" s="444">
        <f t="shared" si="54"/>
        <v>9679164</v>
      </c>
      <c r="K3312" s="441" t="s">
        <v>3267</v>
      </c>
    </row>
    <row r="3313" spans="1:242" hidden="1" x14ac:dyDescent="0.25">
      <c r="B3313" s="266">
        <v>1606</v>
      </c>
      <c r="C3313" s="207">
        <v>44478</v>
      </c>
      <c r="D3313" s="206" t="s">
        <v>6361</v>
      </c>
      <c r="E3313" s="206"/>
      <c r="F3313" s="206" t="s">
        <v>4552</v>
      </c>
      <c r="G3313" s="208" t="s">
        <v>4218</v>
      </c>
      <c r="H3313" s="285"/>
      <c r="I3313" s="210">
        <v>8000000</v>
      </c>
      <c r="J3313" s="444">
        <f t="shared" si="54"/>
        <v>1679164</v>
      </c>
      <c r="K3313" s="441" t="s">
        <v>3267</v>
      </c>
    </row>
    <row r="3314" spans="1:242" hidden="1" x14ac:dyDescent="0.25">
      <c r="B3314" s="266">
        <v>1607</v>
      </c>
      <c r="C3314" s="207">
        <v>44478</v>
      </c>
      <c r="D3314" s="206" t="s">
        <v>6362</v>
      </c>
      <c r="E3314" s="206"/>
      <c r="F3314" s="206" t="s">
        <v>4553</v>
      </c>
      <c r="G3314" s="208" t="s">
        <v>4806</v>
      </c>
      <c r="H3314" s="285"/>
      <c r="I3314" s="210">
        <v>892975</v>
      </c>
      <c r="J3314" s="444">
        <f t="shared" si="54"/>
        <v>786189</v>
      </c>
      <c r="K3314" s="441" t="s">
        <v>3267</v>
      </c>
    </row>
    <row r="3315" spans="1:242" s="566" customFormat="1" hidden="1" x14ac:dyDescent="0.25">
      <c r="A3315" s="488"/>
      <c r="B3315" s="266">
        <v>1608</v>
      </c>
      <c r="C3315" s="428">
        <v>44485</v>
      </c>
      <c r="D3315" s="429" t="s">
        <v>6365</v>
      </c>
      <c r="E3315" s="429"/>
      <c r="F3315" s="429"/>
      <c r="G3315" s="430"/>
      <c r="H3315" s="577">
        <v>20181811</v>
      </c>
      <c r="I3315" s="431"/>
      <c r="J3315" s="444">
        <f t="shared" si="54"/>
        <v>20968000</v>
      </c>
      <c r="K3315" s="446" t="s">
        <v>3695</v>
      </c>
      <c r="L3315" s="530"/>
      <c r="M3315" s="488"/>
      <c r="N3315" s="530"/>
      <c r="O3315" s="530"/>
      <c r="P3315" s="530"/>
      <c r="Q3315" s="530"/>
      <c r="R3315" s="530"/>
      <c r="S3315" s="530"/>
      <c r="T3315" s="530"/>
      <c r="U3315" s="530"/>
      <c r="V3315" s="530"/>
      <c r="W3315" s="530"/>
      <c r="X3315" s="530"/>
      <c r="Y3315" s="530"/>
      <c r="Z3315" s="530"/>
      <c r="AA3315" s="530"/>
      <c r="AB3315" s="530"/>
      <c r="AC3315" s="530"/>
      <c r="AD3315" s="530"/>
      <c r="AE3315" s="530"/>
      <c r="AF3315" s="530"/>
      <c r="AG3315" s="530"/>
      <c r="AH3315" s="530"/>
      <c r="AI3315" s="530"/>
      <c r="AJ3315" s="488"/>
      <c r="AK3315" s="488"/>
      <c r="AL3315" s="488"/>
      <c r="AM3315" s="488"/>
      <c r="AN3315" s="488"/>
      <c r="AO3315" s="488"/>
      <c r="AP3315" s="488"/>
      <c r="AQ3315" s="488"/>
      <c r="AR3315" s="488"/>
      <c r="AS3315" s="488"/>
      <c r="AT3315" s="488"/>
      <c r="AU3315" s="488"/>
      <c r="AV3315" s="488"/>
      <c r="AW3315" s="488"/>
      <c r="AX3315" s="488"/>
      <c r="AY3315" s="488"/>
      <c r="AZ3315" s="488"/>
      <c r="BA3315" s="488"/>
      <c r="BB3315" s="488"/>
      <c r="BC3315" s="488"/>
      <c r="BD3315" s="488"/>
      <c r="BE3315" s="488"/>
      <c r="BF3315" s="488"/>
      <c r="BG3315" s="488"/>
      <c r="BH3315" s="488"/>
      <c r="BI3315" s="488"/>
      <c r="BJ3315" s="488"/>
      <c r="BK3315" s="488"/>
      <c r="BL3315" s="488"/>
      <c r="BM3315" s="488"/>
      <c r="BN3315" s="488"/>
      <c r="BO3315" s="488"/>
      <c r="BP3315" s="488"/>
      <c r="BQ3315" s="488"/>
      <c r="BR3315" s="488"/>
      <c r="BS3315" s="488"/>
      <c r="BT3315" s="488"/>
      <c r="BU3315" s="488"/>
      <c r="BV3315" s="488"/>
      <c r="BW3315" s="488"/>
      <c r="BX3315" s="488"/>
      <c r="BY3315" s="488"/>
      <c r="BZ3315" s="488"/>
      <c r="CA3315" s="488"/>
      <c r="CB3315" s="488"/>
      <c r="CC3315" s="488"/>
      <c r="CD3315" s="488"/>
      <c r="CE3315" s="488"/>
      <c r="CF3315" s="488"/>
      <c r="CG3315" s="488"/>
      <c r="CH3315" s="488"/>
      <c r="CI3315" s="488"/>
      <c r="CJ3315" s="488"/>
      <c r="CK3315" s="488"/>
      <c r="CL3315" s="488"/>
      <c r="CM3315" s="488"/>
      <c r="CN3315" s="488"/>
      <c r="CO3315" s="488"/>
      <c r="CP3315" s="488"/>
      <c r="CQ3315" s="488"/>
      <c r="CR3315" s="488"/>
      <c r="CS3315" s="488"/>
      <c r="CT3315" s="488"/>
      <c r="CU3315" s="488"/>
      <c r="CV3315" s="488"/>
      <c r="CW3315" s="488"/>
      <c r="CX3315" s="488"/>
      <c r="CY3315" s="488"/>
      <c r="CZ3315" s="488"/>
      <c r="DA3315" s="488"/>
      <c r="DB3315" s="488"/>
      <c r="DC3315" s="488"/>
      <c r="DD3315" s="488"/>
      <c r="DE3315" s="488"/>
      <c r="DF3315" s="488"/>
      <c r="DG3315" s="488"/>
      <c r="DH3315" s="488"/>
      <c r="DI3315" s="488"/>
      <c r="DJ3315" s="488"/>
      <c r="DK3315" s="488"/>
      <c r="DL3315" s="488"/>
      <c r="DM3315" s="488"/>
      <c r="DN3315" s="488"/>
      <c r="DO3315" s="488"/>
      <c r="DP3315" s="488"/>
      <c r="DQ3315" s="488"/>
      <c r="DR3315" s="488"/>
      <c r="DS3315" s="488"/>
      <c r="DT3315" s="488"/>
      <c r="DU3315" s="488"/>
      <c r="DV3315" s="488"/>
      <c r="DW3315" s="488"/>
      <c r="DX3315" s="488"/>
      <c r="DY3315" s="488"/>
      <c r="DZ3315" s="488"/>
      <c r="EA3315" s="488"/>
      <c r="EB3315" s="488"/>
      <c r="EC3315" s="488"/>
      <c r="ED3315" s="488"/>
      <c r="EE3315" s="488"/>
      <c r="EF3315" s="488"/>
      <c r="EG3315" s="488"/>
      <c r="EH3315" s="488"/>
      <c r="EI3315" s="488"/>
      <c r="EJ3315" s="488"/>
      <c r="EK3315" s="488"/>
      <c r="EL3315" s="488"/>
      <c r="EM3315" s="488"/>
      <c r="EN3315" s="488"/>
      <c r="EO3315" s="488"/>
      <c r="EP3315" s="488"/>
      <c r="EQ3315" s="488"/>
      <c r="ER3315" s="488"/>
      <c r="ES3315" s="488"/>
      <c r="ET3315" s="488"/>
      <c r="EU3315" s="488"/>
      <c r="EV3315" s="488"/>
      <c r="EW3315" s="488"/>
      <c r="EX3315" s="488"/>
      <c r="EY3315" s="488"/>
      <c r="EZ3315" s="488"/>
      <c r="FA3315" s="488"/>
      <c r="FB3315" s="488"/>
      <c r="FC3315" s="488"/>
      <c r="FD3315" s="488"/>
      <c r="FE3315" s="488"/>
      <c r="FF3315" s="488"/>
      <c r="FG3315" s="488"/>
      <c r="FH3315" s="488"/>
      <c r="FI3315" s="488"/>
      <c r="FJ3315" s="488"/>
      <c r="FK3315" s="488"/>
      <c r="FL3315" s="488"/>
      <c r="FM3315" s="488"/>
      <c r="FN3315" s="488"/>
      <c r="FO3315" s="488"/>
      <c r="FP3315" s="488"/>
      <c r="FQ3315" s="488"/>
      <c r="FR3315" s="488"/>
      <c r="FS3315" s="488"/>
      <c r="FT3315" s="488"/>
      <c r="FU3315" s="488"/>
      <c r="FV3315" s="488"/>
      <c r="FW3315" s="488"/>
      <c r="FX3315" s="488"/>
      <c r="FY3315" s="488"/>
      <c r="FZ3315" s="488"/>
      <c r="GA3315" s="488"/>
      <c r="GB3315" s="488"/>
      <c r="GC3315" s="488"/>
      <c r="GD3315" s="488"/>
      <c r="GE3315" s="488"/>
      <c r="GF3315" s="488"/>
      <c r="GG3315" s="488"/>
      <c r="GH3315" s="488"/>
      <c r="GI3315" s="488"/>
      <c r="GJ3315" s="488"/>
      <c r="GK3315" s="488"/>
      <c r="GL3315" s="488"/>
      <c r="GM3315" s="488"/>
      <c r="GN3315" s="488"/>
      <c r="GO3315" s="488"/>
      <c r="GP3315" s="488"/>
      <c r="GQ3315" s="488"/>
      <c r="GR3315" s="488"/>
      <c r="GS3315" s="488"/>
      <c r="GT3315" s="488"/>
      <c r="GU3315" s="488"/>
      <c r="GV3315" s="488"/>
      <c r="GW3315" s="488"/>
      <c r="GX3315" s="488"/>
      <c r="GY3315" s="488"/>
      <c r="GZ3315" s="488"/>
      <c r="HA3315" s="488"/>
      <c r="HB3315" s="488"/>
      <c r="HC3315" s="488"/>
      <c r="HD3315" s="488"/>
      <c r="HE3315" s="488"/>
      <c r="HF3315" s="488"/>
      <c r="HG3315" s="488"/>
      <c r="HH3315" s="488"/>
      <c r="HI3315" s="488"/>
      <c r="HJ3315" s="488"/>
      <c r="HK3315" s="488"/>
      <c r="HL3315" s="488"/>
      <c r="HM3315" s="488"/>
      <c r="HN3315" s="488"/>
      <c r="HO3315" s="488"/>
      <c r="HP3315" s="488"/>
      <c r="HQ3315" s="488"/>
      <c r="HR3315" s="488"/>
      <c r="HS3315" s="488"/>
      <c r="HT3315" s="488"/>
      <c r="HU3315" s="488"/>
      <c r="HV3315" s="488"/>
      <c r="HW3315" s="488"/>
      <c r="HX3315" s="488"/>
      <c r="HY3315" s="488"/>
      <c r="HZ3315" s="488"/>
      <c r="IA3315" s="488"/>
      <c r="IB3315" s="488"/>
      <c r="IC3315" s="488"/>
      <c r="ID3315" s="488"/>
      <c r="IE3315" s="488"/>
      <c r="IF3315" s="488"/>
      <c r="IG3315" s="488"/>
      <c r="IH3315" s="488"/>
    </row>
    <row r="3316" spans="1:242" hidden="1" x14ac:dyDescent="0.25">
      <c r="B3316" s="266">
        <v>1609</v>
      </c>
      <c r="C3316" s="207">
        <v>44481</v>
      </c>
      <c r="D3316" s="206" t="s">
        <v>6387</v>
      </c>
      <c r="E3316" s="206" t="s">
        <v>6390</v>
      </c>
      <c r="F3316" s="206"/>
      <c r="G3316" s="208" t="s">
        <v>532</v>
      </c>
      <c r="H3316" s="313"/>
      <c r="I3316" s="475">
        <v>1850000</v>
      </c>
      <c r="J3316" s="444">
        <f t="shared" si="54"/>
        <v>19118000</v>
      </c>
      <c r="K3316" s="212" t="s">
        <v>6400</v>
      </c>
    </row>
    <row r="3317" spans="1:242" hidden="1" x14ac:dyDescent="0.25">
      <c r="B3317" s="266">
        <v>1610</v>
      </c>
      <c r="C3317" s="207">
        <v>44481</v>
      </c>
      <c r="D3317" s="206" t="s">
        <v>6367</v>
      </c>
      <c r="E3317" s="206"/>
      <c r="F3317" s="206"/>
      <c r="G3317" s="208" t="s">
        <v>4804</v>
      </c>
      <c r="H3317" s="313">
        <v>1200000</v>
      </c>
      <c r="I3317" s="209"/>
      <c r="J3317" s="444">
        <f t="shared" si="54"/>
        <v>20318000</v>
      </c>
      <c r="K3317" s="212" t="s">
        <v>6353</v>
      </c>
    </row>
    <row r="3318" spans="1:242" hidden="1" x14ac:dyDescent="0.25">
      <c r="B3318" s="266">
        <v>1611</v>
      </c>
      <c r="C3318" s="207">
        <v>44481</v>
      </c>
      <c r="D3318" s="206" t="s">
        <v>6368</v>
      </c>
      <c r="E3318" s="206"/>
      <c r="F3318" s="206" t="s">
        <v>4555</v>
      </c>
      <c r="G3318" s="208" t="s">
        <v>4804</v>
      </c>
      <c r="H3318" s="313"/>
      <c r="I3318" s="209">
        <v>1162253</v>
      </c>
      <c r="J3318" s="444">
        <f t="shared" si="54"/>
        <v>19155747</v>
      </c>
      <c r="K3318" s="441" t="s">
        <v>3267</v>
      </c>
    </row>
    <row r="3319" spans="1:242" hidden="1" x14ac:dyDescent="0.25">
      <c r="B3319" s="266">
        <v>1612</v>
      </c>
      <c r="C3319" s="207">
        <v>44482</v>
      </c>
      <c r="D3319" s="206" t="s">
        <v>6369</v>
      </c>
      <c r="E3319" s="206"/>
      <c r="F3319" s="206" t="s">
        <v>4581</v>
      </c>
      <c r="G3319" s="208" t="s">
        <v>2320</v>
      </c>
      <c r="H3319" s="313"/>
      <c r="I3319" s="209">
        <v>1165054</v>
      </c>
      <c r="J3319" s="444">
        <f t="shared" si="54"/>
        <v>17990693</v>
      </c>
      <c r="K3319" s="441" t="s">
        <v>3267</v>
      </c>
    </row>
    <row r="3320" spans="1:242" hidden="1" x14ac:dyDescent="0.25">
      <c r="B3320" s="266">
        <v>1613</v>
      </c>
      <c r="C3320" s="207">
        <v>44483</v>
      </c>
      <c r="D3320" s="206" t="s">
        <v>6388</v>
      </c>
      <c r="E3320" s="206" t="s">
        <v>6391</v>
      </c>
      <c r="F3320" s="206"/>
      <c r="G3320" s="208" t="s">
        <v>5418</v>
      </c>
      <c r="H3320" s="313"/>
      <c r="I3320" s="475">
        <v>450000</v>
      </c>
      <c r="J3320" s="444">
        <f t="shared" si="54"/>
        <v>17540693</v>
      </c>
      <c r="K3320" s="212" t="s">
        <v>6420</v>
      </c>
    </row>
    <row r="3321" spans="1:242" hidden="1" x14ac:dyDescent="0.25">
      <c r="B3321" s="266">
        <v>1614</v>
      </c>
      <c r="C3321" s="207">
        <v>44483</v>
      </c>
      <c r="D3321" s="206" t="s">
        <v>6389</v>
      </c>
      <c r="E3321" s="206" t="s">
        <v>6392</v>
      </c>
      <c r="F3321" s="206"/>
      <c r="G3321" s="208" t="s">
        <v>5418</v>
      </c>
      <c r="H3321" s="313"/>
      <c r="I3321" s="475">
        <v>800000</v>
      </c>
      <c r="J3321" s="444">
        <f t="shared" si="54"/>
        <v>16740693</v>
      </c>
      <c r="K3321" s="212" t="s">
        <v>6420</v>
      </c>
    </row>
    <row r="3322" spans="1:242" hidden="1" x14ac:dyDescent="0.25">
      <c r="B3322" s="266">
        <v>1615</v>
      </c>
      <c r="C3322" s="207">
        <v>44484</v>
      </c>
      <c r="D3322" s="206" t="s">
        <v>6370</v>
      </c>
      <c r="E3322" s="206"/>
      <c r="F3322" s="206" t="s">
        <v>4583</v>
      </c>
      <c r="G3322" s="208" t="s">
        <v>4805</v>
      </c>
      <c r="H3322" s="313"/>
      <c r="I3322" s="209">
        <v>749800</v>
      </c>
      <c r="J3322" s="444">
        <f t="shared" si="54"/>
        <v>15990893</v>
      </c>
      <c r="K3322" s="212" t="s">
        <v>3267</v>
      </c>
    </row>
    <row r="3323" spans="1:242" hidden="1" x14ac:dyDescent="0.25">
      <c r="B3323" s="266">
        <v>1616</v>
      </c>
      <c r="C3323" s="207">
        <v>44484</v>
      </c>
      <c r="D3323" s="206" t="s">
        <v>6372</v>
      </c>
      <c r="E3323" s="206"/>
      <c r="F3323" s="206" t="s">
        <v>4584</v>
      </c>
      <c r="G3323" s="208" t="s">
        <v>764</v>
      </c>
      <c r="H3323" s="313"/>
      <c r="I3323" s="209">
        <v>1776690</v>
      </c>
      <c r="J3323" s="444">
        <f t="shared" si="54"/>
        <v>14214203</v>
      </c>
      <c r="K3323" s="212" t="s">
        <v>3267</v>
      </c>
    </row>
    <row r="3324" spans="1:242" hidden="1" x14ac:dyDescent="0.25">
      <c r="B3324" s="266">
        <v>1617</v>
      </c>
      <c r="C3324" s="207">
        <v>44484</v>
      </c>
      <c r="D3324" s="206" t="s">
        <v>6371</v>
      </c>
      <c r="E3324" s="206"/>
      <c r="F3324" s="206" t="s">
        <v>4585</v>
      </c>
      <c r="G3324" s="208" t="s">
        <v>420</v>
      </c>
      <c r="H3324" s="313"/>
      <c r="I3324" s="209">
        <v>1446100</v>
      </c>
      <c r="J3324" s="444">
        <f t="shared" si="54"/>
        <v>12768103</v>
      </c>
      <c r="K3324" s="212" t="s">
        <v>3267</v>
      </c>
    </row>
    <row r="3325" spans="1:242" hidden="1" x14ac:dyDescent="0.25">
      <c r="B3325" s="266">
        <v>1618</v>
      </c>
      <c r="C3325" s="207">
        <v>44484</v>
      </c>
      <c r="D3325" s="206" t="s">
        <v>6373</v>
      </c>
      <c r="E3325" s="206"/>
      <c r="F3325" s="206" t="s">
        <v>4586</v>
      </c>
      <c r="G3325" s="208" t="s">
        <v>5936</v>
      </c>
      <c r="H3325" s="313"/>
      <c r="I3325" s="209">
        <v>990000</v>
      </c>
      <c r="J3325" s="444">
        <f t="shared" si="54"/>
        <v>11778103</v>
      </c>
      <c r="K3325" s="212" t="s">
        <v>3267</v>
      </c>
    </row>
    <row r="3326" spans="1:242" hidden="1" x14ac:dyDescent="0.25">
      <c r="B3326" s="266">
        <v>1619</v>
      </c>
      <c r="C3326" s="207">
        <v>44484</v>
      </c>
      <c r="D3326" s="206" t="s">
        <v>6374</v>
      </c>
      <c r="E3326" s="206"/>
      <c r="F3326" s="206" t="s">
        <v>4587</v>
      </c>
      <c r="G3326" s="208" t="s">
        <v>1611</v>
      </c>
      <c r="H3326" s="313"/>
      <c r="I3326" s="209">
        <v>300000</v>
      </c>
      <c r="J3326" s="444">
        <f t="shared" si="54"/>
        <v>11478103</v>
      </c>
      <c r="K3326" s="212" t="s">
        <v>3267</v>
      </c>
    </row>
    <row r="3327" spans="1:242" s="554" customFormat="1" ht="31.5" hidden="1" x14ac:dyDescent="0.25">
      <c r="A3327" s="578"/>
      <c r="B3327" s="266">
        <v>1620</v>
      </c>
      <c r="C3327" s="543">
        <v>44484</v>
      </c>
      <c r="D3327" s="598" t="s">
        <v>6375</v>
      </c>
      <c r="E3327" s="544"/>
      <c r="F3327" s="206" t="s">
        <v>4588</v>
      </c>
      <c r="G3327" s="208" t="s">
        <v>5679</v>
      </c>
      <c r="H3327" s="579"/>
      <c r="I3327" s="582">
        <v>64000</v>
      </c>
      <c r="J3327" s="444">
        <f t="shared" si="54"/>
        <v>11414103</v>
      </c>
      <c r="K3327" s="212" t="s">
        <v>3267</v>
      </c>
      <c r="L3327" s="580"/>
      <c r="M3327" s="578"/>
      <c r="N3327" s="580"/>
      <c r="O3327" s="580"/>
      <c r="P3327" s="580"/>
      <c r="Q3327" s="580"/>
      <c r="R3327" s="580"/>
      <c r="S3327" s="580"/>
      <c r="T3327" s="580"/>
      <c r="U3327" s="580"/>
      <c r="V3327" s="580"/>
      <c r="W3327" s="580"/>
      <c r="X3327" s="580"/>
      <c r="Y3327" s="580"/>
      <c r="Z3327" s="580"/>
      <c r="AA3327" s="580"/>
      <c r="AB3327" s="580"/>
      <c r="AC3327" s="580"/>
      <c r="AD3327" s="580"/>
      <c r="AE3327" s="580"/>
      <c r="AF3327" s="580"/>
      <c r="AG3327" s="580"/>
      <c r="AH3327" s="580"/>
      <c r="AI3327" s="580"/>
      <c r="AJ3327" s="578"/>
      <c r="AK3327" s="578"/>
      <c r="AL3327" s="578"/>
      <c r="AM3327" s="578"/>
      <c r="AN3327" s="578"/>
      <c r="AO3327" s="578"/>
      <c r="AP3327" s="578"/>
      <c r="AQ3327" s="578"/>
      <c r="AR3327" s="578"/>
      <c r="AS3327" s="578"/>
      <c r="AT3327" s="578"/>
      <c r="AU3327" s="578"/>
      <c r="AV3327" s="578"/>
      <c r="AW3327" s="578"/>
      <c r="AX3327" s="578"/>
      <c r="AY3327" s="578"/>
      <c r="AZ3327" s="578"/>
      <c r="BA3327" s="578"/>
      <c r="BB3327" s="578"/>
      <c r="BC3327" s="578"/>
      <c r="BD3327" s="578"/>
      <c r="BE3327" s="578"/>
      <c r="BF3327" s="578"/>
      <c r="BG3327" s="578"/>
      <c r="BH3327" s="578"/>
      <c r="BI3327" s="578"/>
      <c r="BJ3327" s="578"/>
      <c r="BK3327" s="578"/>
      <c r="BL3327" s="578"/>
      <c r="BM3327" s="578"/>
      <c r="BN3327" s="578"/>
      <c r="BO3327" s="578"/>
      <c r="BP3327" s="578"/>
      <c r="BQ3327" s="578"/>
      <c r="BR3327" s="578"/>
      <c r="BS3327" s="578"/>
      <c r="BT3327" s="578"/>
      <c r="BU3327" s="578"/>
      <c r="BV3327" s="578"/>
      <c r="BW3327" s="578"/>
      <c r="BX3327" s="578"/>
      <c r="BY3327" s="578"/>
      <c r="BZ3327" s="578"/>
      <c r="CA3327" s="578"/>
      <c r="CB3327" s="578"/>
      <c r="CC3327" s="578"/>
      <c r="CD3327" s="578"/>
      <c r="CE3327" s="578"/>
      <c r="CF3327" s="578"/>
      <c r="CG3327" s="578"/>
      <c r="CH3327" s="578"/>
      <c r="CI3327" s="578"/>
      <c r="CJ3327" s="578"/>
      <c r="CK3327" s="578"/>
      <c r="CL3327" s="578"/>
      <c r="CM3327" s="578"/>
      <c r="CN3327" s="578"/>
      <c r="CO3327" s="578"/>
      <c r="CP3327" s="578"/>
      <c r="CQ3327" s="578"/>
      <c r="CR3327" s="578"/>
      <c r="CS3327" s="578"/>
      <c r="CT3327" s="578"/>
      <c r="CU3327" s="578"/>
      <c r="CV3327" s="578"/>
      <c r="CW3327" s="578"/>
      <c r="CX3327" s="578"/>
      <c r="CY3327" s="578"/>
      <c r="CZ3327" s="578"/>
      <c r="DA3327" s="578"/>
      <c r="DB3327" s="578"/>
      <c r="DC3327" s="578"/>
      <c r="DD3327" s="578"/>
      <c r="DE3327" s="578"/>
      <c r="DF3327" s="578"/>
      <c r="DG3327" s="578"/>
      <c r="DH3327" s="578"/>
      <c r="DI3327" s="578"/>
      <c r="DJ3327" s="578"/>
      <c r="DK3327" s="578"/>
      <c r="DL3327" s="578"/>
      <c r="DM3327" s="578"/>
      <c r="DN3327" s="578"/>
      <c r="DO3327" s="578"/>
      <c r="DP3327" s="578"/>
      <c r="DQ3327" s="578"/>
      <c r="DR3327" s="578"/>
      <c r="DS3327" s="578"/>
      <c r="DT3327" s="578"/>
      <c r="DU3327" s="578"/>
      <c r="DV3327" s="578"/>
      <c r="DW3327" s="578"/>
      <c r="DX3327" s="578"/>
      <c r="DY3327" s="578"/>
      <c r="DZ3327" s="578"/>
      <c r="EA3327" s="578"/>
      <c r="EB3327" s="578"/>
      <c r="EC3327" s="578"/>
      <c r="ED3327" s="578"/>
      <c r="EE3327" s="578"/>
      <c r="EF3327" s="578"/>
      <c r="EG3327" s="578"/>
      <c r="EH3327" s="578"/>
      <c r="EI3327" s="578"/>
      <c r="EJ3327" s="578"/>
      <c r="EK3327" s="578"/>
      <c r="EL3327" s="578"/>
      <c r="EM3327" s="578"/>
      <c r="EN3327" s="578"/>
      <c r="EO3327" s="578"/>
      <c r="EP3327" s="578"/>
      <c r="EQ3327" s="578"/>
      <c r="ER3327" s="578"/>
      <c r="ES3327" s="578"/>
      <c r="ET3327" s="578"/>
      <c r="EU3327" s="578"/>
      <c r="EV3327" s="578"/>
      <c r="EW3327" s="578"/>
      <c r="EX3327" s="578"/>
      <c r="EY3327" s="578"/>
      <c r="EZ3327" s="578"/>
      <c r="FA3327" s="578"/>
      <c r="FB3327" s="578"/>
      <c r="FC3327" s="578"/>
      <c r="FD3327" s="578"/>
      <c r="FE3327" s="578"/>
      <c r="FF3327" s="578"/>
      <c r="FG3327" s="578"/>
      <c r="FH3327" s="578"/>
      <c r="FI3327" s="578"/>
      <c r="FJ3327" s="578"/>
      <c r="FK3327" s="578"/>
      <c r="FL3327" s="578"/>
      <c r="FM3327" s="578"/>
      <c r="FN3327" s="578"/>
      <c r="FO3327" s="578"/>
      <c r="FP3327" s="578"/>
      <c r="FQ3327" s="578"/>
      <c r="FR3327" s="578"/>
      <c r="FS3327" s="578"/>
      <c r="FT3327" s="578"/>
      <c r="FU3327" s="578"/>
      <c r="FV3327" s="578"/>
      <c r="FW3327" s="578"/>
      <c r="FX3327" s="578"/>
      <c r="FY3327" s="578"/>
      <c r="FZ3327" s="578"/>
      <c r="GA3327" s="578"/>
      <c r="GB3327" s="578"/>
      <c r="GC3327" s="578"/>
      <c r="GD3327" s="578"/>
      <c r="GE3327" s="578"/>
      <c r="GF3327" s="578"/>
      <c r="GG3327" s="578"/>
      <c r="GH3327" s="578"/>
      <c r="GI3327" s="578"/>
      <c r="GJ3327" s="578"/>
      <c r="GK3327" s="578"/>
      <c r="GL3327" s="578"/>
      <c r="GM3327" s="578"/>
      <c r="GN3327" s="578"/>
      <c r="GO3327" s="578"/>
      <c r="GP3327" s="578"/>
      <c r="GQ3327" s="578"/>
      <c r="GR3327" s="578"/>
      <c r="GS3327" s="578"/>
      <c r="GT3327" s="578"/>
      <c r="GU3327" s="578"/>
      <c r="GV3327" s="578"/>
      <c r="GW3327" s="578"/>
      <c r="GX3327" s="578"/>
      <c r="GY3327" s="578"/>
      <c r="GZ3327" s="578"/>
      <c r="HA3327" s="578"/>
      <c r="HB3327" s="578"/>
      <c r="HC3327" s="578"/>
      <c r="HD3327" s="578"/>
      <c r="HE3327" s="578"/>
      <c r="HF3327" s="578"/>
      <c r="HG3327" s="578"/>
      <c r="HH3327" s="578"/>
      <c r="HI3327" s="578"/>
      <c r="HJ3327" s="578"/>
      <c r="HK3327" s="578"/>
      <c r="HL3327" s="578"/>
      <c r="HM3327" s="578"/>
      <c r="HN3327" s="578"/>
      <c r="HO3327" s="578"/>
      <c r="HP3327" s="578"/>
      <c r="HQ3327" s="578"/>
      <c r="HR3327" s="578"/>
      <c r="HS3327" s="578"/>
      <c r="HT3327" s="578"/>
      <c r="HU3327" s="578"/>
      <c r="HV3327" s="578"/>
      <c r="HW3327" s="578"/>
      <c r="HX3327" s="578"/>
      <c r="HY3327" s="578"/>
      <c r="HZ3327" s="578"/>
      <c r="IA3327" s="578"/>
      <c r="IB3327" s="578"/>
      <c r="IC3327" s="578"/>
      <c r="ID3327" s="578"/>
      <c r="IE3327" s="578"/>
      <c r="IF3327" s="578"/>
      <c r="IG3327" s="578"/>
      <c r="IH3327" s="578"/>
    </row>
    <row r="3328" spans="1:242" hidden="1" x14ac:dyDescent="0.25">
      <c r="B3328" s="266">
        <v>1621</v>
      </c>
      <c r="C3328" s="207">
        <v>44484</v>
      </c>
      <c r="D3328" s="206" t="s">
        <v>6376</v>
      </c>
      <c r="E3328" s="206"/>
      <c r="F3328" s="206" t="s">
        <v>4589</v>
      </c>
      <c r="G3328" s="208" t="s">
        <v>5679</v>
      </c>
      <c r="H3328" s="313"/>
      <c r="I3328" s="209">
        <v>86900</v>
      </c>
      <c r="J3328" s="444">
        <f t="shared" si="54"/>
        <v>11327203</v>
      </c>
      <c r="K3328" s="212" t="s">
        <v>3267</v>
      </c>
    </row>
    <row r="3329" spans="1:242" hidden="1" x14ac:dyDescent="0.25">
      <c r="B3329" s="266">
        <v>1622</v>
      </c>
      <c r="C3329" s="207">
        <v>44484</v>
      </c>
      <c r="D3329" s="206" t="s">
        <v>6377</v>
      </c>
      <c r="E3329" s="206"/>
      <c r="F3329" s="206" t="s">
        <v>4591</v>
      </c>
      <c r="G3329" s="208" t="s">
        <v>5679</v>
      </c>
      <c r="H3329" s="313"/>
      <c r="I3329" s="209">
        <v>25600</v>
      </c>
      <c r="J3329" s="444">
        <f t="shared" si="54"/>
        <v>11301603</v>
      </c>
      <c r="K3329" s="212" t="s">
        <v>3267</v>
      </c>
    </row>
    <row r="3330" spans="1:242" hidden="1" x14ac:dyDescent="0.25">
      <c r="B3330" s="266">
        <v>1623</v>
      </c>
      <c r="C3330" s="207">
        <v>44484</v>
      </c>
      <c r="D3330" s="206" t="s">
        <v>6378</v>
      </c>
      <c r="E3330" s="206"/>
      <c r="F3330" s="206" t="s">
        <v>4593</v>
      </c>
      <c r="G3330" s="208" t="s">
        <v>5679</v>
      </c>
      <c r="H3330" s="313"/>
      <c r="I3330" s="209">
        <v>7800</v>
      </c>
      <c r="J3330" s="444">
        <f t="shared" si="54"/>
        <v>11293803</v>
      </c>
      <c r="K3330" s="212" t="s">
        <v>3267</v>
      </c>
    </row>
    <row r="3331" spans="1:242" hidden="1" x14ac:dyDescent="0.25">
      <c r="B3331" s="266">
        <v>1624</v>
      </c>
      <c r="C3331" s="207">
        <v>44484</v>
      </c>
      <c r="D3331" s="206" t="s">
        <v>6379</v>
      </c>
      <c r="E3331" s="206"/>
      <c r="F3331" s="206" t="s">
        <v>4594</v>
      </c>
      <c r="G3331" s="208" t="s">
        <v>5679</v>
      </c>
      <c r="H3331" s="313"/>
      <c r="I3331" s="209">
        <v>2900</v>
      </c>
      <c r="J3331" s="444">
        <f t="shared" si="54"/>
        <v>11290903</v>
      </c>
      <c r="K3331" s="212" t="s">
        <v>3267</v>
      </c>
    </row>
    <row r="3332" spans="1:242" hidden="1" x14ac:dyDescent="0.25">
      <c r="B3332" s="266">
        <v>1625</v>
      </c>
      <c r="C3332" s="207">
        <v>44484</v>
      </c>
      <c r="D3332" s="206" t="s">
        <v>6380</v>
      </c>
      <c r="E3332" s="206"/>
      <c r="F3332" s="206" t="s">
        <v>4595</v>
      </c>
      <c r="G3332" s="208" t="s">
        <v>5679</v>
      </c>
      <c r="H3332" s="313"/>
      <c r="I3332" s="209">
        <v>105300</v>
      </c>
      <c r="J3332" s="444">
        <f t="shared" si="54"/>
        <v>11185603</v>
      </c>
      <c r="K3332" s="212" t="s">
        <v>3267</v>
      </c>
    </row>
    <row r="3333" spans="1:242" hidden="1" x14ac:dyDescent="0.25">
      <c r="B3333" s="266">
        <v>1626</v>
      </c>
      <c r="C3333" s="207">
        <v>44484</v>
      </c>
      <c r="D3333" s="206" t="s">
        <v>6381</v>
      </c>
      <c r="E3333" s="206"/>
      <c r="F3333" s="206" t="s">
        <v>4596</v>
      </c>
      <c r="G3333" s="208" t="s">
        <v>1611</v>
      </c>
      <c r="H3333" s="313"/>
      <c r="I3333" s="209">
        <v>100000</v>
      </c>
      <c r="J3333" s="444">
        <f t="shared" si="54"/>
        <v>11085603</v>
      </c>
      <c r="K3333" s="212" t="s">
        <v>3267</v>
      </c>
    </row>
    <row r="3334" spans="1:242" hidden="1" x14ac:dyDescent="0.25">
      <c r="B3334" s="266">
        <v>1627</v>
      </c>
      <c r="C3334" s="207">
        <v>44484</v>
      </c>
      <c r="D3334" s="206" t="s">
        <v>6382</v>
      </c>
      <c r="E3334" s="206"/>
      <c r="F3334" s="206" t="s">
        <v>4597</v>
      </c>
      <c r="G3334" s="208" t="s">
        <v>1611</v>
      </c>
      <c r="H3334" s="313"/>
      <c r="I3334" s="209">
        <v>100000</v>
      </c>
      <c r="J3334" s="444">
        <f t="shared" si="54"/>
        <v>10985603</v>
      </c>
      <c r="K3334" s="212" t="s">
        <v>3267</v>
      </c>
    </row>
    <row r="3335" spans="1:242" hidden="1" x14ac:dyDescent="0.25">
      <c r="B3335" s="266">
        <v>1628</v>
      </c>
      <c r="C3335" s="207">
        <v>44484</v>
      </c>
      <c r="D3335" s="206" t="s">
        <v>6384</v>
      </c>
      <c r="E3335" s="206"/>
      <c r="F3335" s="206"/>
      <c r="G3335" s="208"/>
      <c r="H3335" s="313">
        <v>2832000</v>
      </c>
      <c r="I3335" s="209"/>
      <c r="J3335" s="444">
        <f t="shared" si="54"/>
        <v>13817603</v>
      </c>
      <c r="K3335" s="212" t="s">
        <v>6386</v>
      </c>
    </row>
    <row r="3336" spans="1:242" hidden="1" x14ac:dyDescent="0.25">
      <c r="B3336" s="266">
        <v>1629</v>
      </c>
      <c r="C3336" s="207">
        <v>44484</v>
      </c>
      <c r="D3336" s="206" t="s">
        <v>6385</v>
      </c>
      <c r="E3336" s="206"/>
      <c r="F3336" s="206" t="s">
        <v>4601</v>
      </c>
      <c r="G3336" s="208" t="s">
        <v>1611</v>
      </c>
      <c r="H3336" s="313"/>
      <c r="I3336" s="209">
        <v>2100000</v>
      </c>
      <c r="J3336" s="444">
        <f t="shared" si="54"/>
        <v>11717603</v>
      </c>
      <c r="K3336" s="212" t="s">
        <v>3267</v>
      </c>
    </row>
    <row r="3337" spans="1:242" s="566" customFormat="1" hidden="1" x14ac:dyDescent="0.25">
      <c r="A3337" s="488"/>
      <c r="B3337" s="266">
        <v>1630</v>
      </c>
      <c r="C3337" s="428">
        <v>44487</v>
      </c>
      <c r="D3337" s="429" t="s">
        <v>6393</v>
      </c>
      <c r="E3337" s="429"/>
      <c r="F3337" s="429"/>
      <c r="G3337" s="430"/>
      <c r="H3337" s="577">
        <v>10182397</v>
      </c>
      <c r="I3337" s="581"/>
      <c r="J3337" s="444">
        <f t="shared" si="54"/>
        <v>21900000</v>
      </c>
      <c r="K3337" s="446" t="s">
        <v>3695</v>
      </c>
      <c r="L3337" s="530"/>
      <c r="M3337" s="488"/>
      <c r="N3337" s="530"/>
      <c r="O3337" s="530"/>
      <c r="P3337" s="530"/>
      <c r="Q3337" s="530"/>
      <c r="R3337" s="530"/>
      <c r="S3337" s="530"/>
      <c r="T3337" s="530"/>
      <c r="U3337" s="530"/>
      <c r="V3337" s="530"/>
      <c r="W3337" s="530"/>
      <c r="X3337" s="530"/>
      <c r="Y3337" s="530"/>
      <c r="Z3337" s="530"/>
      <c r="AA3337" s="530"/>
      <c r="AB3337" s="530"/>
      <c r="AC3337" s="530"/>
      <c r="AD3337" s="530"/>
      <c r="AE3337" s="530"/>
      <c r="AF3337" s="530"/>
      <c r="AG3337" s="530"/>
      <c r="AH3337" s="530"/>
      <c r="AI3337" s="530"/>
      <c r="AJ3337" s="488"/>
      <c r="AK3337" s="488"/>
      <c r="AL3337" s="488"/>
      <c r="AM3337" s="488"/>
      <c r="AN3337" s="488"/>
      <c r="AO3337" s="488"/>
      <c r="AP3337" s="488"/>
      <c r="AQ3337" s="488"/>
      <c r="AR3337" s="488"/>
      <c r="AS3337" s="488"/>
      <c r="AT3337" s="488"/>
      <c r="AU3337" s="488"/>
      <c r="AV3337" s="488"/>
      <c r="AW3337" s="488"/>
      <c r="AX3337" s="488"/>
      <c r="AY3337" s="488"/>
      <c r="AZ3337" s="488"/>
      <c r="BA3337" s="488"/>
      <c r="BB3337" s="488"/>
      <c r="BC3337" s="488"/>
      <c r="BD3337" s="488"/>
      <c r="BE3337" s="488"/>
      <c r="BF3337" s="488"/>
      <c r="BG3337" s="488"/>
      <c r="BH3337" s="488"/>
      <c r="BI3337" s="488"/>
      <c r="BJ3337" s="488"/>
      <c r="BK3337" s="488"/>
      <c r="BL3337" s="488"/>
      <c r="BM3337" s="488"/>
      <c r="BN3337" s="488"/>
      <c r="BO3337" s="488"/>
      <c r="BP3337" s="488"/>
      <c r="BQ3337" s="488"/>
      <c r="BR3337" s="488"/>
      <c r="BS3337" s="488"/>
      <c r="BT3337" s="488"/>
      <c r="BU3337" s="488"/>
      <c r="BV3337" s="488"/>
      <c r="BW3337" s="488"/>
      <c r="BX3337" s="488"/>
      <c r="BY3337" s="488"/>
      <c r="BZ3337" s="488"/>
      <c r="CA3337" s="488"/>
      <c r="CB3337" s="488"/>
      <c r="CC3337" s="488"/>
      <c r="CD3337" s="488"/>
      <c r="CE3337" s="488"/>
      <c r="CF3337" s="488"/>
      <c r="CG3337" s="488"/>
      <c r="CH3337" s="488"/>
      <c r="CI3337" s="488"/>
      <c r="CJ3337" s="488"/>
      <c r="CK3337" s="488"/>
      <c r="CL3337" s="488"/>
      <c r="CM3337" s="488"/>
      <c r="CN3337" s="488"/>
      <c r="CO3337" s="488"/>
      <c r="CP3337" s="488"/>
      <c r="CQ3337" s="488"/>
      <c r="CR3337" s="488"/>
      <c r="CS3337" s="488"/>
      <c r="CT3337" s="488"/>
      <c r="CU3337" s="488"/>
      <c r="CV3337" s="488"/>
      <c r="CW3337" s="488"/>
      <c r="CX3337" s="488"/>
      <c r="CY3337" s="488"/>
      <c r="CZ3337" s="488"/>
      <c r="DA3337" s="488"/>
      <c r="DB3337" s="488"/>
      <c r="DC3337" s="488"/>
      <c r="DD3337" s="488"/>
      <c r="DE3337" s="488"/>
      <c r="DF3337" s="488"/>
      <c r="DG3337" s="488"/>
      <c r="DH3337" s="488"/>
      <c r="DI3337" s="488"/>
      <c r="DJ3337" s="488"/>
      <c r="DK3337" s="488"/>
      <c r="DL3337" s="488"/>
      <c r="DM3337" s="488"/>
      <c r="DN3337" s="488"/>
      <c r="DO3337" s="488"/>
      <c r="DP3337" s="488"/>
      <c r="DQ3337" s="488"/>
      <c r="DR3337" s="488"/>
      <c r="DS3337" s="488"/>
      <c r="DT3337" s="488"/>
      <c r="DU3337" s="488"/>
      <c r="DV3337" s="488"/>
      <c r="DW3337" s="488"/>
      <c r="DX3337" s="488"/>
      <c r="DY3337" s="488"/>
      <c r="DZ3337" s="488"/>
      <c r="EA3337" s="488"/>
      <c r="EB3337" s="488"/>
      <c r="EC3337" s="488"/>
      <c r="ED3337" s="488"/>
      <c r="EE3337" s="488"/>
      <c r="EF3337" s="488"/>
      <c r="EG3337" s="488"/>
      <c r="EH3337" s="488"/>
      <c r="EI3337" s="488"/>
      <c r="EJ3337" s="488"/>
      <c r="EK3337" s="488"/>
      <c r="EL3337" s="488"/>
      <c r="EM3337" s="488"/>
      <c r="EN3337" s="488"/>
      <c r="EO3337" s="488"/>
      <c r="EP3337" s="488"/>
      <c r="EQ3337" s="488"/>
      <c r="ER3337" s="488"/>
      <c r="ES3337" s="488"/>
      <c r="ET3337" s="488"/>
      <c r="EU3337" s="488"/>
      <c r="EV3337" s="488"/>
      <c r="EW3337" s="488"/>
      <c r="EX3337" s="488"/>
      <c r="EY3337" s="488"/>
      <c r="EZ3337" s="488"/>
      <c r="FA3337" s="488"/>
      <c r="FB3337" s="488"/>
      <c r="FC3337" s="488"/>
      <c r="FD3337" s="488"/>
      <c r="FE3337" s="488"/>
      <c r="FF3337" s="488"/>
      <c r="FG3337" s="488"/>
      <c r="FH3337" s="488"/>
      <c r="FI3337" s="488"/>
      <c r="FJ3337" s="488"/>
      <c r="FK3337" s="488"/>
      <c r="FL3337" s="488"/>
      <c r="FM3337" s="488"/>
      <c r="FN3337" s="488"/>
      <c r="FO3337" s="488"/>
      <c r="FP3337" s="488"/>
      <c r="FQ3337" s="488"/>
      <c r="FR3337" s="488"/>
      <c r="FS3337" s="488"/>
      <c r="FT3337" s="488"/>
      <c r="FU3337" s="488"/>
      <c r="FV3337" s="488"/>
      <c r="FW3337" s="488"/>
      <c r="FX3337" s="488"/>
      <c r="FY3337" s="488"/>
      <c r="FZ3337" s="488"/>
      <c r="GA3337" s="488"/>
      <c r="GB3337" s="488"/>
      <c r="GC3337" s="488"/>
      <c r="GD3337" s="488"/>
      <c r="GE3337" s="488"/>
      <c r="GF3337" s="488"/>
      <c r="GG3337" s="488"/>
      <c r="GH3337" s="488"/>
      <c r="GI3337" s="488"/>
      <c r="GJ3337" s="488"/>
      <c r="GK3337" s="488"/>
      <c r="GL3337" s="488"/>
      <c r="GM3337" s="488"/>
      <c r="GN3337" s="488"/>
      <c r="GO3337" s="488"/>
      <c r="GP3337" s="488"/>
      <c r="GQ3337" s="488"/>
      <c r="GR3337" s="488"/>
      <c r="GS3337" s="488"/>
      <c r="GT3337" s="488"/>
      <c r="GU3337" s="488"/>
      <c r="GV3337" s="488"/>
      <c r="GW3337" s="488"/>
      <c r="GX3337" s="488"/>
      <c r="GY3337" s="488"/>
      <c r="GZ3337" s="488"/>
      <c r="HA3337" s="488"/>
      <c r="HB3337" s="488"/>
      <c r="HC3337" s="488"/>
      <c r="HD3337" s="488"/>
      <c r="HE3337" s="488"/>
      <c r="HF3337" s="488"/>
      <c r="HG3337" s="488"/>
      <c r="HH3337" s="488"/>
      <c r="HI3337" s="488"/>
      <c r="HJ3337" s="488"/>
      <c r="HK3337" s="488"/>
      <c r="HL3337" s="488"/>
      <c r="HM3337" s="488"/>
      <c r="HN3337" s="488"/>
      <c r="HO3337" s="488"/>
      <c r="HP3337" s="488"/>
      <c r="HQ3337" s="488"/>
      <c r="HR3337" s="488"/>
      <c r="HS3337" s="488"/>
      <c r="HT3337" s="488"/>
      <c r="HU3337" s="488"/>
      <c r="HV3337" s="488"/>
      <c r="HW3337" s="488"/>
      <c r="HX3337" s="488"/>
      <c r="HY3337" s="488"/>
      <c r="HZ3337" s="488"/>
      <c r="IA3337" s="488"/>
      <c r="IB3337" s="488"/>
      <c r="IC3337" s="488"/>
      <c r="ID3337" s="488"/>
      <c r="IE3337" s="488"/>
      <c r="IF3337" s="488"/>
      <c r="IG3337" s="488"/>
      <c r="IH3337" s="488"/>
    </row>
    <row r="3338" spans="1:242" hidden="1" x14ac:dyDescent="0.25">
      <c r="B3338" s="266">
        <v>1631</v>
      </c>
      <c r="C3338" s="207">
        <v>44488</v>
      </c>
      <c r="D3338" s="206" t="s">
        <v>6406</v>
      </c>
      <c r="E3338" s="206" t="s">
        <v>6410</v>
      </c>
      <c r="F3338" s="206"/>
      <c r="G3338" s="208" t="s">
        <v>1611</v>
      </c>
      <c r="H3338" s="313"/>
      <c r="I3338" s="475">
        <v>1215000</v>
      </c>
      <c r="J3338" s="444">
        <f t="shared" si="54"/>
        <v>20685000</v>
      </c>
      <c r="K3338" s="212" t="s">
        <v>6440</v>
      </c>
    </row>
    <row r="3339" spans="1:242" hidden="1" x14ac:dyDescent="0.25">
      <c r="B3339" s="266">
        <v>1632</v>
      </c>
      <c r="C3339" s="207">
        <v>44488</v>
      </c>
      <c r="D3339" s="206" t="s">
        <v>6394</v>
      </c>
      <c r="E3339" s="206"/>
      <c r="F3339" s="206" t="s">
        <v>4607</v>
      </c>
      <c r="G3339" s="208" t="s">
        <v>5679</v>
      </c>
      <c r="H3339" s="313"/>
      <c r="I3339" s="209">
        <v>45786</v>
      </c>
      <c r="J3339" s="444">
        <f t="shared" si="54"/>
        <v>20639214</v>
      </c>
      <c r="K3339" s="212" t="s">
        <v>3267</v>
      </c>
    </row>
    <row r="3340" spans="1:242" hidden="1" x14ac:dyDescent="0.25">
      <c r="B3340" s="266">
        <v>1633</v>
      </c>
      <c r="C3340" s="207">
        <v>44488</v>
      </c>
      <c r="D3340" s="206" t="s">
        <v>6398</v>
      </c>
      <c r="E3340" s="206"/>
      <c r="F3340" s="206" t="s">
        <v>4608</v>
      </c>
      <c r="G3340" s="208" t="s">
        <v>5679</v>
      </c>
      <c r="H3340" s="313"/>
      <c r="I3340" s="209">
        <v>123000</v>
      </c>
      <c r="J3340" s="444">
        <f t="shared" si="54"/>
        <v>20516214</v>
      </c>
      <c r="K3340" s="212" t="s">
        <v>3267</v>
      </c>
    </row>
    <row r="3341" spans="1:242" hidden="1" x14ac:dyDescent="0.25">
      <c r="B3341" s="266">
        <v>1634</v>
      </c>
      <c r="C3341" s="207">
        <v>44488</v>
      </c>
      <c r="D3341" s="206" t="s">
        <v>6399</v>
      </c>
      <c r="E3341" s="206"/>
      <c r="F3341" s="206"/>
      <c r="G3341" s="208" t="s">
        <v>532</v>
      </c>
      <c r="H3341" s="313">
        <v>1850000</v>
      </c>
      <c r="I3341" s="209"/>
      <c r="J3341" s="444">
        <f t="shared" si="54"/>
        <v>22366214</v>
      </c>
      <c r="K3341" s="212" t="s">
        <v>6401</v>
      </c>
    </row>
    <row r="3342" spans="1:242" hidden="1" x14ac:dyDescent="0.25">
      <c r="B3342" s="266">
        <v>1635</v>
      </c>
      <c r="C3342" s="207">
        <v>44488</v>
      </c>
      <c r="D3342" s="206" t="s">
        <v>6402</v>
      </c>
      <c r="E3342" s="206"/>
      <c r="F3342" s="206" t="s">
        <v>4626</v>
      </c>
      <c r="G3342" s="208" t="s">
        <v>532</v>
      </c>
      <c r="H3342" s="313"/>
      <c r="I3342" s="209">
        <v>2314662</v>
      </c>
      <c r="J3342" s="444">
        <f t="shared" si="54"/>
        <v>20051552</v>
      </c>
      <c r="K3342" s="212" t="s">
        <v>3267</v>
      </c>
    </row>
    <row r="3343" spans="1:242" hidden="1" x14ac:dyDescent="0.25">
      <c r="B3343" s="266">
        <v>1636</v>
      </c>
      <c r="C3343" s="207">
        <v>44488</v>
      </c>
      <c r="D3343" s="206" t="s">
        <v>6403</v>
      </c>
      <c r="E3343" s="206"/>
      <c r="F3343" s="206" t="s">
        <v>4627</v>
      </c>
      <c r="G3343" s="208" t="s">
        <v>4218</v>
      </c>
      <c r="H3343" s="313"/>
      <c r="I3343" s="209">
        <v>689250</v>
      </c>
      <c r="J3343" s="444">
        <f t="shared" si="54"/>
        <v>19362302</v>
      </c>
      <c r="K3343" s="212" t="s">
        <v>3267</v>
      </c>
    </row>
    <row r="3344" spans="1:242" hidden="1" x14ac:dyDescent="0.25">
      <c r="B3344" s="266">
        <v>1637</v>
      </c>
      <c r="C3344" s="207">
        <v>44488</v>
      </c>
      <c r="D3344" s="206" t="s">
        <v>6405</v>
      </c>
      <c r="E3344" s="206" t="s">
        <v>6411</v>
      </c>
      <c r="F3344" s="206"/>
      <c r="G3344" s="208" t="s">
        <v>532</v>
      </c>
      <c r="H3344" s="313"/>
      <c r="I3344" s="475">
        <v>1500000</v>
      </c>
      <c r="J3344" s="444">
        <f t="shared" si="54"/>
        <v>17862302</v>
      </c>
      <c r="K3344" s="212" t="s">
        <v>6459</v>
      </c>
    </row>
    <row r="3345" spans="1:242" hidden="1" x14ac:dyDescent="0.25">
      <c r="B3345" s="266">
        <v>1638</v>
      </c>
      <c r="C3345" s="207">
        <v>44488</v>
      </c>
      <c r="D3345" s="206" t="s">
        <v>6407</v>
      </c>
      <c r="E3345" s="206" t="s">
        <v>6412</v>
      </c>
      <c r="F3345" s="206"/>
      <c r="G3345" s="208" t="s">
        <v>5418</v>
      </c>
      <c r="H3345" s="313"/>
      <c r="I3345" s="475">
        <v>790000</v>
      </c>
      <c r="J3345" s="444">
        <f t="shared" si="54"/>
        <v>17072302</v>
      </c>
      <c r="K3345" s="212" t="s">
        <v>6481</v>
      </c>
    </row>
    <row r="3346" spans="1:242" hidden="1" x14ac:dyDescent="0.25">
      <c r="B3346" s="266">
        <v>1639</v>
      </c>
      <c r="C3346" s="207">
        <v>44489</v>
      </c>
      <c r="D3346" s="206" t="s">
        <v>6408</v>
      </c>
      <c r="E3346" s="206" t="s">
        <v>6413</v>
      </c>
      <c r="F3346" s="206"/>
      <c r="G3346" s="208" t="s">
        <v>4804</v>
      </c>
      <c r="H3346" s="313"/>
      <c r="I3346" s="475">
        <v>1850000</v>
      </c>
      <c r="J3346" s="444">
        <f t="shared" si="54"/>
        <v>15222302</v>
      </c>
      <c r="K3346" s="212" t="s">
        <v>6434</v>
      </c>
    </row>
    <row r="3347" spans="1:242" hidden="1" x14ac:dyDescent="0.25">
      <c r="B3347" s="266">
        <v>1640</v>
      </c>
      <c r="C3347" s="207">
        <v>44489</v>
      </c>
      <c r="D3347" s="206" t="s">
        <v>6395</v>
      </c>
      <c r="E3347" s="206"/>
      <c r="F3347" s="206" t="s">
        <v>4628</v>
      </c>
      <c r="G3347" s="208" t="s">
        <v>6396</v>
      </c>
      <c r="H3347" s="313"/>
      <c r="I3347" s="209">
        <v>1675000</v>
      </c>
      <c r="J3347" s="444">
        <f t="shared" si="54"/>
        <v>13547302</v>
      </c>
      <c r="K3347" s="212" t="s">
        <v>3267</v>
      </c>
    </row>
    <row r="3348" spans="1:242" hidden="1" x14ac:dyDescent="0.25">
      <c r="B3348" s="266">
        <v>1641</v>
      </c>
      <c r="C3348" s="207">
        <v>44489</v>
      </c>
      <c r="D3348" s="206" t="s">
        <v>6397</v>
      </c>
      <c r="E3348" s="206"/>
      <c r="F3348" s="206" t="s">
        <v>4629</v>
      </c>
      <c r="G3348" s="208" t="s">
        <v>4805</v>
      </c>
      <c r="H3348" s="313"/>
      <c r="I3348" s="209">
        <v>2142178</v>
      </c>
      <c r="J3348" s="444">
        <f t="shared" si="54"/>
        <v>11405124</v>
      </c>
      <c r="K3348" s="212" t="s">
        <v>3267</v>
      </c>
    </row>
    <row r="3349" spans="1:242" hidden="1" x14ac:dyDescent="0.25">
      <c r="B3349" s="266">
        <v>1642</v>
      </c>
      <c r="C3349" s="207">
        <v>44492</v>
      </c>
      <c r="D3349" s="206" t="s">
        <v>6404</v>
      </c>
      <c r="E3349" s="206"/>
      <c r="F3349" s="206" t="s">
        <v>4630</v>
      </c>
      <c r="G3349" s="208" t="s">
        <v>2991</v>
      </c>
      <c r="H3349" s="313"/>
      <c r="I3349" s="209">
        <v>1150000</v>
      </c>
      <c r="J3349" s="444">
        <f t="shared" si="54"/>
        <v>10255124</v>
      </c>
      <c r="K3349" s="212" t="s">
        <v>3267</v>
      </c>
    </row>
    <row r="3350" spans="1:242" hidden="1" x14ac:dyDescent="0.25">
      <c r="B3350" s="266">
        <v>1643</v>
      </c>
      <c r="C3350" s="207">
        <v>44492</v>
      </c>
      <c r="D3350" s="206" t="s">
        <v>6409</v>
      </c>
      <c r="E3350" s="206" t="s">
        <v>6414</v>
      </c>
      <c r="F3350" s="206"/>
      <c r="G3350" s="208" t="s">
        <v>5418</v>
      </c>
      <c r="H3350" s="313"/>
      <c r="I3350" s="475">
        <v>710000</v>
      </c>
      <c r="J3350" s="444">
        <f t="shared" si="54"/>
        <v>9545124</v>
      </c>
      <c r="K3350" s="212" t="s">
        <v>6484</v>
      </c>
    </row>
    <row r="3351" spans="1:242" hidden="1" x14ac:dyDescent="0.25">
      <c r="B3351" s="266">
        <v>1644</v>
      </c>
      <c r="C3351" s="207">
        <v>44492</v>
      </c>
      <c r="D3351" s="206" t="s">
        <v>6415</v>
      </c>
      <c r="E3351" s="206"/>
      <c r="F3351" s="206" t="s">
        <v>4631</v>
      </c>
      <c r="G3351" s="208" t="s">
        <v>5679</v>
      </c>
      <c r="H3351" s="313"/>
      <c r="I3351" s="209">
        <v>80700</v>
      </c>
      <c r="J3351" s="444">
        <f t="shared" si="54"/>
        <v>9464424</v>
      </c>
      <c r="K3351" s="212" t="s">
        <v>3267</v>
      </c>
    </row>
    <row r="3352" spans="1:242" hidden="1" x14ac:dyDescent="0.25">
      <c r="B3352" s="266">
        <v>1645</v>
      </c>
      <c r="C3352" s="207">
        <v>44492</v>
      </c>
      <c r="D3352" s="206" t="s">
        <v>6416</v>
      </c>
      <c r="E3352" s="206"/>
      <c r="F3352" s="206" t="s">
        <v>4632</v>
      </c>
      <c r="G3352" s="208" t="s">
        <v>5679</v>
      </c>
      <c r="H3352" s="313"/>
      <c r="I3352" s="209">
        <v>58500</v>
      </c>
      <c r="J3352" s="444">
        <f t="shared" si="54"/>
        <v>9405924</v>
      </c>
      <c r="K3352" s="212" t="s">
        <v>3267</v>
      </c>
    </row>
    <row r="3353" spans="1:242" hidden="1" x14ac:dyDescent="0.25">
      <c r="B3353" s="266">
        <v>1646</v>
      </c>
      <c r="C3353" s="207">
        <v>44492</v>
      </c>
      <c r="D3353" s="206" t="s">
        <v>6417</v>
      </c>
      <c r="E3353" s="206"/>
      <c r="F3353" s="206" t="s">
        <v>4633</v>
      </c>
      <c r="G3353" s="208" t="s">
        <v>5679</v>
      </c>
      <c r="H3353" s="313"/>
      <c r="I3353" s="209">
        <v>48500</v>
      </c>
      <c r="J3353" s="444">
        <f t="shared" si="54"/>
        <v>9357424</v>
      </c>
      <c r="K3353" s="212" t="s">
        <v>3267</v>
      </c>
    </row>
    <row r="3354" spans="1:242" hidden="1" x14ac:dyDescent="0.25">
      <c r="B3354" s="266">
        <v>1647</v>
      </c>
      <c r="C3354" s="207">
        <v>44492</v>
      </c>
      <c r="D3354" s="206" t="s">
        <v>6418</v>
      </c>
      <c r="E3354" s="206"/>
      <c r="F3354" s="206"/>
      <c r="G3354" s="208" t="s">
        <v>5418</v>
      </c>
      <c r="H3354" s="313">
        <v>450000</v>
      </c>
      <c r="I3354" s="209"/>
      <c r="J3354" s="444">
        <f t="shared" si="54"/>
        <v>9807424</v>
      </c>
      <c r="K3354" s="212" t="s">
        <v>6423</v>
      </c>
    </row>
    <row r="3355" spans="1:242" hidden="1" x14ac:dyDescent="0.25">
      <c r="B3355" s="266">
        <v>1648</v>
      </c>
      <c r="C3355" s="207">
        <v>44492</v>
      </c>
      <c r="D3355" s="206" t="s">
        <v>6419</v>
      </c>
      <c r="E3355" s="206"/>
      <c r="F3355" s="206" t="s">
        <v>4634</v>
      </c>
      <c r="G3355" s="208" t="s">
        <v>5418</v>
      </c>
      <c r="H3355" s="313"/>
      <c r="I3355" s="209">
        <v>450000</v>
      </c>
      <c r="J3355" s="444">
        <f t="shared" si="54"/>
        <v>9357424</v>
      </c>
      <c r="K3355" s="212" t="s">
        <v>3267</v>
      </c>
    </row>
    <row r="3356" spans="1:242" hidden="1" x14ac:dyDescent="0.25">
      <c r="B3356" s="266">
        <v>1649</v>
      </c>
      <c r="C3356" s="207">
        <v>44492</v>
      </c>
      <c r="D3356" s="206" t="s">
        <v>6421</v>
      </c>
      <c r="E3356" s="206"/>
      <c r="F3356" s="206"/>
      <c r="G3356" s="208" t="s">
        <v>5418</v>
      </c>
      <c r="H3356" s="313">
        <v>800000</v>
      </c>
      <c r="I3356" s="209"/>
      <c r="J3356" s="444">
        <f t="shared" si="54"/>
        <v>10157424</v>
      </c>
      <c r="K3356" s="212" t="s">
        <v>6423</v>
      </c>
    </row>
    <row r="3357" spans="1:242" hidden="1" x14ac:dyDescent="0.25">
      <c r="B3357" s="266">
        <v>1650</v>
      </c>
      <c r="C3357" s="207">
        <v>44492</v>
      </c>
      <c r="D3357" s="206" t="s">
        <v>6422</v>
      </c>
      <c r="E3357" s="206"/>
      <c r="F3357" s="206" t="s">
        <v>4635</v>
      </c>
      <c r="G3357" s="208" t="s">
        <v>5418</v>
      </c>
      <c r="H3357" s="313"/>
      <c r="I3357" s="209">
        <v>800000</v>
      </c>
      <c r="J3357" s="444">
        <f t="shared" ref="J3357:J3420" si="55">J3356+H3357-I3357</f>
        <v>9357424</v>
      </c>
      <c r="K3357" s="212" t="s">
        <v>3267</v>
      </c>
    </row>
    <row r="3358" spans="1:242" s="566" customFormat="1" hidden="1" x14ac:dyDescent="0.25">
      <c r="A3358" s="488"/>
      <c r="B3358" s="266">
        <v>1651</v>
      </c>
      <c r="C3358" s="428">
        <v>44494</v>
      </c>
      <c r="D3358" s="429" t="s">
        <v>6424</v>
      </c>
      <c r="E3358" s="429"/>
      <c r="F3358" s="429"/>
      <c r="G3358" s="430"/>
      <c r="H3358" s="577">
        <v>9577576</v>
      </c>
      <c r="I3358" s="581"/>
      <c r="J3358" s="444">
        <f t="shared" si="55"/>
        <v>18935000</v>
      </c>
      <c r="K3358" s="446" t="s">
        <v>3695</v>
      </c>
      <c r="L3358" s="530"/>
      <c r="M3358" s="488"/>
      <c r="N3358" s="530"/>
      <c r="O3358" s="530"/>
      <c r="P3358" s="530"/>
      <c r="Q3358" s="530"/>
      <c r="R3358" s="530"/>
      <c r="S3358" s="530"/>
      <c r="T3358" s="530"/>
      <c r="U3358" s="530"/>
      <c r="V3358" s="530"/>
      <c r="W3358" s="530"/>
      <c r="X3358" s="530"/>
      <c r="Y3358" s="530"/>
      <c r="Z3358" s="530"/>
      <c r="AA3358" s="530"/>
      <c r="AB3358" s="530"/>
      <c r="AC3358" s="530"/>
      <c r="AD3358" s="530"/>
      <c r="AE3358" s="530"/>
      <c r="AF3358" s="530"/>
      <c r="AG3358" s="530"/>
      <c r="AH3358" s="530"/>
      <c r="AI3358" s="530"/>
      <c r="AJ3358" s="488"/>
      <c r="AK3358" s="488"/>
      <c r="AL3358" s="488"/>
      <c r="AM3358" s="488"/>
      <c r="AN3358" s="488"/>
      <c r="AO3358" s="488"/>
      <c r="AP3358" s="488"/>
      <c r="AQ3358" s="488"/>
      <c r="AR3358" s="488"/>
      <c r="AS3358" s="488"/>
      <c r="AT3358" s="488"/>
      <c r="AU3358" s="488"/>
      <c r="AV3358" s="488"/>
      <c r="AW3358" s="488"/>
      <c r="AX3358" s="488"/>
      <c r="AY3358" s="488"/>
      <c r="AZ3358" s="488"/>
      <c r="BA3358" s="488"/>
      <c r="BB3358" s="488"/>
      <c r="BC3358" s="488"/>
      <c r="BD3358" s="488"/>
      <c r="BE3358" s="488"/>
      <c r="BF3358" s="488"/>
      <c r="BG3358" s="488"/>
      <c r="BH3358" s="488"/>
      <c r="BI3358" s="488"/>
      <c r="BJ3358" s="488"/>
      <c r="BK3358" s="488"/>
      <c r="BL3358" s="488"/>
      <c r="BM3358" s="488"/>
      <c r="BN3358" s="488"/>
      <c r="BO3358" s="488"/>
      <c r="BP3358" s="488"/>
      <c r="BQ3358" s="488"/>
      <c r="BR3358" s="488"/>
      <c r="BS3358" s="488"/>
      <c r="BT3358" s="488"/>
      <c r="BU3358" s="488"/>
      <c r="BV3358" s="488"/>
      <c r="BW3358" s="488"/>
      <c r="BX3358" s="488"/>
      <c r="BY3358" s="488"/>
      <c r="BZ3358" s="488"/>
      <c r="CA3358" s="488"/>
      <c r="CB3358" s="488"/>
      <c r="CC3358" s="488"/>
      <c r="CD3358" s="488"/>
      <c r="CE3358" s="488"/>
      <c r="CF3358" s="488"/>
      <c r="CG3358" s="488"/>
      <c r="CH3358" s="488"/>
      <c r="CI3358" s="488"/>
      <c r="CJ3358" s="488"/>
      <c r="CK3358" s="488"/>
      <c r="CL3358" s="488"/>
      <c r="CM3358" s="488"/>
      <c r="CN3358" s="488"/>
      <c r="CO3358" s="488"/>
      <c r="CP3358" s="488"/>
      <c r="CQ3358" s="488"/>
      <c r="CR3358" s="488"/>
      <c r="CS3358" s="488"/>
      <c r="CT3358" s="488"/>
      <c r="CU3358" s="488"/>
      <c r="CV3358" s="488"/>
      <c r="CW3358" s="488"/>
      <c r="CX3358" s="488"/>
      <c r="CY3358" s="488"/>
      <c r="CZ3358" s="488"/>
      <c r="DA3358" s="488"/>
      <c r="DB3358" s="488"/>
      <c r="DC3358" s="488"/>
      <c r="DD3358" s="488"/>
      <c r="DE3358" s="488"/>
      <c r="DF3358" s="488"/>
      <c r="DG3358" s="488"/>
      <c r="DH3358" s="488"/>
      <c r="DI3358" s="488"/>
      <c r="DJ3358" s="488"/>
      <c r="DK3358" s="488"/>
      <c r="DL3358" s="488"/>
      <c r="DM3358" s="488"/>
      <c r="DN3358" s="488"/>
      <c r="DO3358" s="488"/>
      <c r="DP3358" s="488"/>
      <c r="DQ3358" s="488"/>
      <c r="DR3358" s="488"/>
      <c r="DS3358" s="488"/>
      <c r="DT3358" s="488"/>
      <c r="DU3358" s="488"/>
      <c r="DV3358" s="488"/>
      <c r="DW3358" s="488"/>
      <c r="DX3358" s="488"/>
      <c r="DY3358" s="488"/>
      <c r="DZ3358" s="488"/>
      <c r="EA3358" s="488"/>
      <c r="EB3358" s="488"/>
      <c r="EC3358" s="488"/>
      <c r="ED3358" s="488"/>
      <c r="EE3358" s="488"/>
      <c r="EF3358" s="488"/>
      <c r="EG3358" s="488"/>
      <c r="EH3358" s="488"/>
      <c r="EI3358" s="488"/>
      <c r="EJ3358" s="488"/>
      <c r="EK3358" s="488"/>
      <c r="EL3358" s="488"/>
      <c r="EM3358" s="488"/>
      <c r="EN3358" s="488"/>
      <c r="EO3358" s="488"/>
      <c r="EP3358" s="488"/>
      <c r="EQ3358" s="488"/>
      <c r="ER3358" s="488"/>
      <c r="ES3358" s="488"/>
      <c r="ET3358" s="488"/>
      <c r="EU3358" s="488"/>
      <c r="EV3358" s="488"/>
      <c r="EW3358" s="488"/>
      <c r="EX3358" s="488"/>
      <c r="EY3358" s="488"/>
      <c r="EZ3358" s="488"/>
      <c r="FA3358" s="488"/>
      <c r="FB3358" s="488"/>
      <c r="FC3358" s="488"/>
      <c r="FD3358" s="488"/>
      <c r="FE3358" s="488"/>
      <c r="FF3358" s="488"/>
      <c r="FG3358" s="488"/>
      <c r="FH3358" s="488"/>
      <c r="FI3358" s="488"/>
      <c r="FJ3358" s="488"/>
      <c r="FK3358" s="488"/>
      <c r="FL3358" s="488"/>
      <c r="FM3358" s="488"/>
      <c r="FN3358" s="488"/>
      <c r="FO3358" s="488"/>
      <c r="FP3358" s="488"/>
      <c r="FQ3358" s="488"/>
      <c r="FR3358" s="488"/>
      <c r="FS3358" s="488"/>
      <c r="FT3358" s="488"/>
      <c r="FU3358" s="488"/>
      <c r="FV3358" s="488"/>
      <c r="FW3358" s="488"/>
      <c r="FX3358" s="488"/>
      <c r="FY3358" s="488"/>
      <c r="FZ3358" s="488"/>
      <c r="GA3358" s="488"/>
      <c r="GB3358" s="488"/>
      <c r="GC3358" s="488"/>
      <c r="GD3358" s="488"/>
      <c r="GE3358" s="488"/>
      <c r="GF3358" s="488"/>
      <c r="GG3358" s="488"/>
      <c r="GH3358" s="488"/>
      <c r="GI3358" s="488"/>
      <c r="GJ3358" s="488"/>
      <c r="GK3358" s="488"/>
      <c r="GL3358" s="488"/>
      <c r="GM3358" s="488"/>
      <c r="GN3358" s="488"/>
      <c r="GO3358" s="488"/>
      <c r="GP3358" s="488"/>
      <c r="GQ3358" s="488"/>
      <c r="GR3358" s="488"/>
      <c r="GS3358" s="488"/>
      <c r="GT3358" s="488"/>
      <c r="GU3358" s="488"/>
      <c r="GV3358" s="488"/>
      <c r="GW3358" s="488"/>
      <c r="GX3358" s="488"/>
      <c r="GY3358" s="488"/>
      <c r="GZ3358" s="488"/>
      <c r="HA3358" s="488"/>
      <c r="HB3358" s="488"/>
      <c r="HC3358" s="488"/>
      <c r="HD3358" s="488"/>
      <c r="HE3358" s="488"/>
      <c r="HF3358" s="488"/>
      <c r="HG3358" s="488"/>
      <c r="HH3358" s="488"/>
      <c r="HI3358" s="488"/>
      <c r="HJ3358" s="488"/>
      <c r="HK3358" s="488"/>
      <c r="HL3358" s="488"/>
      <c r="HM3358" s="488"/>
      <c r="HN3358" s="488"/>
      <c r="HO3358" s="488"/>
      <c r="HP3358" s="488"/>
      <c r="HQ3358" s="488"/>
      <c r="HR3358" s="488"/>
      <c r="HS3358" s="488"/>
      <c r="HT3358" s="488"/>
      <c r="HU3358" s="488"/>
      <c r="HV3358" s="488"/>
      <c r="HW3358" s="488"/>
      <c r="HX3358" s="488"/>
      <c r="HY3358" s="488"/>
      <c r="HZ3358" s="488"/>
      <c r="IA3358" s="488"/>
      <c r="IB3358" s="488"/>
      <c r="IC3358" s="488"/>
      <c r="ID3358" s="488"/>
      <c r="IE3358" s="488"/>
      <c r="IF3358" s="488"/>
      <c r="IG3358" s="488"/>
      <c r="IH3358" s="488"/>
    </row>
    <row r="3359" spans="1:242" hidden="1" x14ac:dyDescent="0.25">
      <c r="B3359" s="266">
        <v>1652</v>
      </c>
      <c r="C3359" s="207">
        <v>44494</v>
      </c>
      <c r="D3359" s="206" t="s">
        <v>6425</v>
      </c>
      <c r="E3359" s="206"/>
      <c r="F3359" s="206" t="s">
        <v>4636</v>
      </c>
      <c r="G3359" s="208" t="s">
        <v>2320</v>
      </c>
      <c r="H3359" s="313"/>
      <c r="I3359" s="209">
        <v>440001</v>
      </c>
      <c r="J3359" s="444">
        <f t="shared" si="55"/>
        <v>18494999</v>
      </c>
      <c r="K3359" s="212" t="s">
        <v>3267</v>
      </c>
    </row>
    <row r="3360" spans="1:242" hidden="1" x14ac:dyDescent="0.25">
      <c r="B3360" s="266">
        <v>1653</v>
      </c>
      <c r="C3360" s="207">
        <v>44494</v>
      </c>
      <c r="D3360" s="206" t="s">
        <v>6426</v>
      </c>
      <c r="E3360" s="206"/>
      <c r="F3360" s="206" t="s">
        <v>4637</v>
      </c>
      <c r="G3360" s="208" t="s">
        <v>2320</v>
      </c>
      <c r="H3360" s="313"/>
      <c r="I3360" s="209">
        <v>1531628</v>
      </c>
      <c r="J3360" s="444">
        <f t="shared" si="55"/>
        <v>16963371</v>
      </c>
      <c r="K3360" s="212" t="s">
        <v>3267</v>
      </c>
    </row>
    <row r="3361" spans="2:11" s="511" customFormat="1" hidden="1" x14ac:dyDescent="0.25">
      <c r="B3361" s="266">
        <v>1654</v>
      </c>
      <c r="C3361" s="207">
        <v>44494</v>
      </c>
      <c r="D3361" s="206" t="s">
        <v>5827</v>
      </c>
      <c r="E3361" s="206" t="s">
        <v>6428</v>
      </c>
      <c r="F3361" s="206"/>
      <c r="G3361" s="208" t="s">
        <v>1110</v>
      </c>
      <c r="H3361" s="313"/>
      <c r="I3361" s="209">
        <v>192000</v>
      </c>
      <c r="J3361" s="444">
        <f t="shared" si="55"/>
        <v>16771371</v>
      </c>
      <c r="K3361" s="212" t="s">
        <v>6430</v>
      </c>
    </row>
    <row r="3362" spans="2:11" s="511" customFormat="1" hidden="1" x14ac:dyDescent="0.25">
      <c r="B3362" s="266">
        <v>1655</v>
      </c>
      <c r="C3362" s="207">
        <v>44494</v>
      </c>
      <c r="D3362" s="206" t="s">
        <v>6427</v>
      </c>
      <c r="E3362" s="206"/>
      <c r="F3362" s="206" t="s">
        <v>4638</v>
      </c>
      <c r="G3362" s="208" t="s">
        <v>3135</v>
      </c>
      <c r="H3362" s="313"/>
      <c r="I3362" s="209">
        <v>448000</v>
      </c>
      <c r="J3362" s="444">
        <f t="shared" si="55"/>
        <v>16323371</v>
      </c>
      <c r="K3362" s="212" t="s">
        <v>3267</v>
      </c>
    </row>
    <row r="3363" spans="2:11" s="511" customFormat="1" hidden="1" x14ac:dyDescent="0.25">
      <c r="B3363" s="266">
        <v>1656</v>
      </c>
      <c r="C3363" s="207">
        <v>44494</v>
      </c>
      <c r="D3363" s="206" t="s">
        <v>6429</v>
      </c>
      <c r="E3363" s="206"/>
      <c r="F3363" s="206"/>
      <c r="G3363" s="208" t="s">
        <v>1110</v>
      </c>
      <c r="H3363" s="313">
        <v>192000</v>
      </c>
      <c r="I3363" s="209"/>
      <c r="J3363" s="444">
        <f t="shared" si="55"/>
        <v>16515371</v>
      </c>
      <c r="K3363" s="212" t="s">
        <v>6431</v>
      </c>
    </row>
    <row r="3364" spans="2:11" s="511" customFormat="1" hidden="1" x14ac:dyDescent="0.25">
      <c r="B3364" s="266">
        <v>1657</v>
      </c>
      <c r="C3364" s="207">
        <v>44494</v>
      </c>
      <c r="D3364" s="206" t="s">
        <v>4248</v>
      </c>
      <c r="E3364" s="206"/>
      <c r="F3364" s="206" t="s">
        <v>4639</v>
      </c>
      <c r="G3364" s="208" t="s">
        <v>1110</v>
      </c>
      <c r="H3364" s="313"/>
      <c r="I3364" s="209">
        <v>186000</v>
      </c>
      <c r="J3364" s="444">
        <f t="shared" si="55"/>
        <v>16329371</v>
      </c>
      <c r="K3364" s="212" t="s">
        <v>3267</v>
      </c>
    </row>
    <row r="3365" spans="2:11" s="511" customFormat="1" hidden="1" x14ac:dyDescent="0.25">
      <c r="B3365" s="266">
        <v>1658</v>
      </c>
      <c r="C3365" s="207">
        <v>44495</v>
      </c>
      <c r="D3365" s="206" t="s">
        <v>6432</v>
      </c>
      <c r="E3365" s="206"/>
      <c r="F3365" s="206" t="s">
        <v>4640</v>
      </c>
      <c r="G3365" s="208" t="s">
        <v>5868</v>
      </c>
      <c r="H3365" s="313"/>
      <c r="I3365" s="209">
        <v>160000</v>
      </c>
      <c r="J3365" s="444">
        <f t="shared" si="55"/>
        <v>16169371</v>
      </c>
      <c r="K3365" s="212" t="s">
        <v>3267</v>
      </c>
    </row>
    <row r="3366" spans="2:11" s="511" customFormat="1" hidden="1" x14ac:dyDescent="0.25">
      <c r="B3366" s="266">
        <v>1659</v>
      </c>
      <c r="C3366" s="207">
        <v>44495</v>
      </c>
      <c r="D3366" s="206" t="s">
        <v>6433</v>
      </c>
      <c r="E3366" s="206"/>
      <c r="F3366" s="206"/>
      <c r="G3366" s="208" t="s">
        <v>4804</v>
      </c>
      <c r="H3366" s="313">
        <v>1850000</v>
      </c>
      <c r="I3366" s="209"/>
      <c r="J3366" s="444">
        <f t="shared" si="55"/>
        <v>18019371</v>
      </c>
      <c r="K3366" s="212" t="s">
        <v>6435</v>
      </c>
    </row>
    <row r="3367" spans="2:11" s="511" customFormat="1" hidden="1" x14ac:dyDescent="0.25">
      <c r="B3367" s="266">
        <v>1660</v>
      </c>
      <c r="C3367" s="207">
        <v>44495</v>
      </c>
      <c r="D3367" s="206" t="s">
        <v>6436</v>
      </c>
      <c r="E3367" s="206"/>
      <c r="F3367" s="206" t="s">
        <v>4641</v>
      </c>
      <c r="G3367" s="208" t="s">
        <v>4804</v>
      </c>
      <c r="H3367" s="313"/>
      <c r="I3367" s="209">
        <v>1785003</v>
      </c>
      <c r="J3367" s="444">
        <f t="shared" si="55"/>
        <v>16234368</v>
      </c>
      <c r="K3367" s="212" t="s">
        <v>3267</v>
      </c>
    </row>
    <row r="3368" spans="2:11" s="511" customFormat="1" hidden="1" x14ac:dyDescent="0.25">
      <c r="B3368" s="266">
        <v>1661</v>
      </c>
      <c r="C3368" s="207">
        <v>44495</v>
      </c>
      <c r="D3368" s="206" t="s">
        <v>6437</v>
      </c>
      <c r="E3368" s="206"/>
      <c r="F3368" s="206" t="s">
        <v>4674</v>
      </c>
      <c r="G3368" s="208" t="s">
        <v>1611</v>
      </c>
      <c r="H3368" s="313"/>
      <c r="I3368" s="209">
        <v>272000</v>
      </c>
      <c r="J3368" s="444">
        <f t="shared" si="55"/>
        <v>15962368</v>
      </c>
      <c r="K3368" s="212" t="s">
        <v>3267</v>
      </c>
    </row>
    <row r="3369" spans="2:11" s="511" customFormat="1" hidden="1" x14ac:dyDescent="0.25">
      <c r="B3369" s="266">
        <v>1662</v>
      </c>
      <c r="C3369" s="207">
        <v>44495</v>
      </c>
      <c r="D3369" s="206" t="s">
        <v>6438</v>
      </c>
      <c r="E3369" s="206"/>
      <c r="F3369" s="206" t="s">
        <v>4675</v>
      </c>
      <c r="G3369" s="208" t="s">
        <v>1611</v>
      </c>
      <c r="H3369" s="313"/>
      <c r="I3369" s="209">
        <v>82000</v>
      </c>
      <c r="J3369" s="444">
        <f t="shared" si="55"/>
        <v>15880368</v>
      </c>
      <c r="K3369" s="212" t="s">
        <v>3267</v>
      </c>
    </row>
    <row r="3370" spans="2:11" s="511" customFormat="1" hidden="1" x14ac:dyDescent="0.25">
      <c r="B3370" s="266">
        <v>1663</v>
      </c>
      <c r="C3370" s="207">
        <v>44495</v>
      </c>
      <c r="D3370" s="206" t="s">
        <v>6439</v>
      </c>
      <c r="E3370" s="206"/>
      <c r="F3370" s="206"/>
      <c r="G3370" s="208" t="s">
        <v>1611</v>
      </c>
      <c r="H3370" s="313">
        <v>1215000</v>
      </c>
      <c r="I3370" s="209"/>
      <c r="J3370" s="444">
        <f t="shared" si="55"/>
        <v>17095368</v>
      </c>
      <c r="K3370" s="212" t="s">
        <v>6441</v>
      </c>
    </row>
    <row r="3371" spans="2:11" s="511" customFormat="1" hidden="1" x14ac:dyDescent="0.25">
      <c r="B3371" s="266">
        <v>1664</v>
      </c>
      <c r="C3371" s="207">
        <v>44495</v>
      </c>
      <c r="D3371" s="206" t="s">
        <v>6442</v>
      </c>
      <c r="E3371" s="206"/>
      <c r="F3371" s="206" t="s">
        <v>4676</v>
      </c>
      <c r="G3371" s="208" t="s">
        <v>1611</v>
      </c>
      <c r="H3371" s="313"/>
      <c r="I3371" s="209">
        <v>1172600</v>
      </c>
      <c r="J3371" s="444">
        <f t="shared" si="55"/>
        <v>15922768</v>
      </c>
      <c r="K3371" s="212" t="s">
        <v>3267</v>
      </c>
    </row>
    <row r="3372" spans="2:11" s="511" customFormat="1" hidden="1" x14ac:dyDescent="0.25">
      <c r="B3372" s="266">
        <v>1665</v>
      </c>
      <c r="C3372" s="207">
        <v>44495</v>
      </c>
      <c r="D3372" s="206" t="s">
        <v>6454</v>
      </c>
      <c r="E3372" s="206" t="s">
        <v>6455</v>
      </c>
      <c r="F3372" s="206"/>
      <c r="G3372" s="208" t="s">
        <v>1611</v>
      </c>
      <c r="H3372" s="313"/>
      <c r="I3372" s="209">
        <v>965000</v>
      </c>
      <c r="J3372" s="444">
        <f t="shared" si="55"/>
        <v>14957768</v>
      </c>
      <c r="K3372" s="212" t="s">
        <v>6460</v>
      </c>
    </row>
    <row r="3373" spans="2:11" s="511" customFormat="1" hidden="1" x14ac:dyDescent="0.25">
      <c r="B3373" s="266">
        <v>1666</v>
      </c>
      <c r="C3373" s="207">
        <v>44497</v>
      </c>
      <c r="D3373" s="206" t="s">
        <v>6443</v>
      </c>
      <c r="E3373" s="206"/>
      <c r="F3373" s="206" t="s">
        <v>4677</v>
      </c>
      <c r="G3373" s="208" t="s">
        <v>2991</v>
      </c>
      <c r="H3373" s="313"/>
      <c r="I3373" s="209">
        <v>335000</v>
      </c>
      <c r="J3373" s="444">
        <f t="shared" si="55"/>
        <v>14622768</v>
      </c>
      <c r="K3373" s="212" t="s">
        <v>3267</v>
      </c>
    </row>
    <row r="3374" spans="2:11" s="511" customFormat="1" hidden="1" x14ac:dyDescent="0.25">
      <c r="B3374" s="266">
        <v>1667</v>
      </c>
      <c r="C3374" s="207">
        <v>44497</v>
      </c>
      <c r="D3374" s="206" t="s">
        <v>6444</v>
      </c>
      <c r="E3374" s="206"/>
      <c r="F3374" s="206" t="s">
        <v>4670</v>
      </c>
      <c r="G3374" s="208" t="s">
        <v>764</v>
      </c>
      <c r="H3374" s="313"/>
      <c r="I3374" s="209">
        <v>3721000</v>
      </c>
      <c r="J3374" s="444">
        <f t="shared" si="55"/>
        <v>10901768</v>
      </c>
      <c r="K3374" s="212" t="s">
        <v>3267</v>
      </c>
    </row>
    <row r="3375" spans="2:11" s="511" customFormat="1" hidden="1" x14ac:dyDescent="0.25">
      <c r="B3375" s="266">
        <v>1668</v>
      </c>
      <c r="C3375" s="207">
        <v>44498</v>
      </c>
      <c r="D3375" s="206" t="s">
        <v>6445</v>
      </c>
      <c r="E3375" s="206"/>
      <c r="F3375" s="206" t="s">
        <v>4673</v>
      </c>
      <c r="G3375" s="208" t="s">
        <v>5936</v>
      </c>
      <c r="H3375" s="313"/>
      <c r="I3375" s="209">
        <v>530000</v>
      </c>
      <c r="J3375" s="444">
        <f t="shared" si="55"/>
        <v>10371768</v>
      </c>
      <c r="K3375" s="212" t="s">
        <v>3267</v>
      </c>
    </row>
    <row r="3376" spans="2:11" s="511" customFormat="1" hidden="1" x14ac:dyDescent="0.25">
      <c r="B3376" s="266">
        <v>1669</v>
      </c>
      <c r="C3376" s="207">
        <v>44499</v>
      </c>
      <c r="D3376" s="206" t="s">
        <v>6446</v>
      </c>
      <c r="E3376" s="206"/>
      <c r="F3376" s="206" t="s">
        <v>4678</v>
      </c>
      <c r="G3376" s="208" t="s">
        <v>420</v>
      </c>
      <c r="H3376" s="313"/>
      <c r="I3376" s="209">
        <v>1331250</v>
      </c>
      <c r="J3376" s="444">
        <f t="shared" si="55"/>
        <v>9040518</v>
      </c>
      <c r="K3376" s="212" t="s">
        <v>3267</v>
      </c>
    </row>
    <row r="3377" spans="1:242" hidden="1" x14ac:dyDescent="0.25">
      <c r="B3377" s="266">
        <v>1670</v>
      </c>
      <c r="C3377" s="207">
        <v>44499</v>
      </c>
      <c r="D3377" s="206" t="s">
        <v>6447</v>
      </c>
      <c r="E3377" s="206"/>
      <c r="F3377" s="206" t="s">
        <v>4679</v>
      </c>
      <c r="G3377" s="208" t="s">
        <v>5679</v>
      </c>
      <c r="H3377" s="313"/>
      <c r="I3377" s="209">
        <v>151100</v>
      </c>
      <c r="J3377" s="444">
        <f t="shared" si="55"/>
        <v>8889418</v>
      </c>
      <c r="K3377" s="441" t="s">
        <v>3267</v>
      </c>
    </row>
    <row r="3378" spans="1:242" hidden="1" x14ac:dyDescent="0.25">
      <c r="B3378" s="266">
        <v>1671</v>
      </c>
      <c r="C3378" s="207">
        <v>44499</v>
      </c>
      <c r="D3378" s="206" t="s">
        <v>6448</v>
      </c>
      <c r="E3378" s="206"/>
      <c r="F3378" s="206" t="s">
        <v>4680</v>
      </c>
      <c r="G3378" s="208" t="s">
        <v>5679</v>
      </c>
      <c r="H3378" s="313"/>
      <c r="I3378" s="209">
        <v>78500</v>
      </c>
      <c r="J3378" s="444">
        <f t="shared" si="55"/>
        <v>8810918</v>
      </c>
      <c r="K3378" s="441" t="s">
        <v>3267</v>
      </c>
    </row>
    <row r="3379" spans="1:242" hidden="1" x14ac:dyDescent="0.25">
      <c r="B3379" s="266">
        <v>1672</v>
      </c>
      <c r="C3379" s="207">
        <v>44499</v>
      </c>
      <c r="D3379" s="206" t="s">
        <v>6449</v>
      </c>
      <c r="E3379" s="206"/>
      <c r="F3379" s="206" t="s">
        <v>4683</v>
      </c>
      <c r="G3379" s="208" t="s">
        <v>5679</v>
      </c>
      <c r="H3379" s="313"/>
      <c r="I3379" s="209">
        <v>14900</v>
      </c>
      <c r="J3379" s="444">
        <f t="shared" si="55"/>
        <v>8796018</v>
      </c>
      <c r="K3379" s="441" t="s">
        <v>3267</v>
      </c>
    </row>
    <row r="3380" spans="1:242" hidden="1" x14ac:dyDescent="0.25">
      <c r="B3380" s="266">
        <v>1673</v>
      </c>
      <c r="C3380" s="207">
        <v>44499</v>
      </c>
      <c r="D3380" s="206" t="s">
        <v>6450</v>
      </c>
      <c r="E3380" s="206"/>
      <c r="F3380" s="206" t="s">
        <v>4685</v>
      </c>
      <c r="G3380" s="208" t="s">
        <v>5679</v>
      </c>
      <c r="H3380" s="313"/>
      <c r="I3380" s="209">
        <v>172800</v>
      </c>
      <c r="J3380" s="444">
        <f t="shared" si="55"/>
        <v>8623218</v>
      </c>
      <c r="K3380" s="441" t="s">
        <v>3267</v>
      </c>
    </row>
    <row r="3381" spans="1:242" hidden="1" x14ac:dyDescent="0.25">
      <c r="B3381" s="266">
        <v>1674</v>
      </c>
      <c r="C3381" s="207">
        <v>44499</v>
      </c>
      <c r="D3381" s="206" t="s">
        <v>6451</v>
      </c>
      <c r="E3381" s="206"/>
      <c r="F3381" s="206" t="s">
        <v>4686</v>
      </c>
      <c r="G3381" s="208" t="s">
        <v>5679</v>
      </c>
      <c r="H3381" s="313"/>
      <c r="I3381" s="209">
        <v>73800</v>
      </c>
      <c r="J3381" s="444">
        <f t="shared" si="55"/>
        <v>8549418</v>
      </c>
      <c r="K3381" s="441" t="s">
        <v>3267</v>
      </c>
    </row>
    <row r="3382" spans="1:242" hidden="1" x14ac:dyDescent="0.25">
      <c r="B3382" s="266">
        <v>1675</v>
      </c>
      <c r="C3382" s="207">
        <v>44499</v>
      </c>
      <c r="D3382" s="206" t="s">
        <v>6452</v>
      </c>
      <c r="E3382" s="206"/>
      <c r="F3382" s="206" t="s">
        <v>4687</v>
      </c>
      <c r="G3382" s="208" t="s">
        <v>5679</v>
      </c>
      <c r="H3382" s="313"/>
      <c r="I3382" s="209">
        <v>90000</v>
      </c>
      <c r="J3382" s="444">
        <f t="shared" si="55"/>
        <v>8459418</v>
      </c>
      <c r="K3382" s="441" t="s">
        <v>3267</v>
      </c>
    </row>
    <row r="3383" spans="1:242" hidden="1" x14ac:dyDescent="0.25">
      <c r="B3383" s="266">
        <v>1676</v>
      </c>
      <c r="C3383" s="207">
        <v>44499</v>
      </c>
      <c r="D3383" s="206" t="s">
        <v>6453</v>
      </c>
      <c r="E3383" s="206"/>
      <c r="F3383" s="206" t="s">
        <v>4688</v>
      </c>
      <c r="G3383" s="208" t="s">
        <v>2257</v>
      </c>
      <c r="H3383" s="313"/>
      <c r="I3383" s="209">
        <v>410000</v>
      </c>
      <c r="J3383" s="444">
        <f t="shared" si="55"/>
        <v>8049418</v>
      </c>
      <c r="K3383" s="441" t="s">
        <v>3267</v>
      </c>
    </row>
    <row r="3384" spans="1:242" hidden="1" x14ac:dyDescent="0.25">
      <c r="B3384" s="266">
        <v>1677</v>
      </c>
      <c r="C3384" s="207">
        <v>44499</v>
      </c>
      <c r="D3384" s="206" t="s">
        <v>6456</v>
      </c>
      <c r="E3384" s="206"/>
      <c r="F3384" s="206"/>
      <c r="G3384" s="208" t="s">
        <v>1611</v>
      </c>
      <c r="H3384" s="313">
        <v>965000</v>
      </c>
      <c r="I3384" s="209"/>
      <c r="J3384" s="444">
        <f t="shared" si="55"/>
        <v>9014418</v>
      </c>
      <c r="K3384" s="441" t="s">
        <v>6461</v>
      </c>
    </row>
    <row r="3385" spans="1:242" hidden="1" x14ac:dyDescent="0.25">
      <c r="B3385" s="266">
        <v>1678</v>
      </c>
      <c r="C3385" s="207">
        <v>44499</v>
      </c>
      <c r="D3385" s="206" t="s">
        <v>6457</v>
      </c>
      <c r="E3385" s="206"/>
      <c r="F3385" s="206" t="s">
        <v>4689</v>
      </c>
      <c r="G3385" s="208" t="s">
        <v>1611</v>
      </c>
      <c r="H3385" s="313"/>
      <c r="I3385" s="209">
        <v>965000</v>
      </c>
      <c r="J3385" s="444">
        <f t="shared" si="55"/>
        <v>8049418</v>
      </c>
      <c r="K3385" s="441" t="s">
        <v>3267</v>
      </c>
    </row>
    <row r="3386" spans="1:242" hidden="1" x14ac:dyDescent="0.25">
      <c r="B3386" s="266">
        <v>1680</v>
      </c>
      <c r="C3386" s="207">
        <v>44499</v>
      </c>
      <c r="D3386" s="206" t="s">
        <v>6458</v>
      </c>
      <c r="E3386" s="206"/>
      <c r="F3386" s="206"/>
      <c r="G3386" s="208" t="s">
        <v>532</v>
      </c>
      <c r="H3386" s="313">
        <v>1500000</v>
      </c>
      <c r="I3386" s="209"/>
      <c r="J3386" s="444">
        <f t="shared" si="55"/>
        <v>9549418</v>
      </c>
      <c r="K3386" s="441" t="s">
        <v>6441</v>
      </c>
    </row>
    <row r="3387" spans="1:242" hidden="1" x14ac:dyDescent="0.25">
      <c r="B3387" s="266">
        <v>1681</v>
      </c>
      <c r="C3387" s="207">
        <v>44499</v>
      </c>
      <c r="D3387" s="206" t="s">
        <v>6462</v>
      </c>
      <c r="E3387" s="206"/>
      <c r="F3387" s="206" t="s">
        <v>4734</v>
      </c>
      <c r="G3387" s="208" t="s">
        <v>532</v>
      </c>
      <c r="H3387" s="313"/>
      <c r="I3387" s="209">
        <v>1224774</v>
      </c>
      <c r="J3387" s="444">
        <f t="shared" si="55"/>
        <v>8324644</v>
      </c>
      <c r="K3387" s="441" t="s">
        <v>3267</v>
      </c>
    </row>
    <row r="3388" spans="1:242" s="566" customFormat="1" hidden="1" x14ac:dyDescent="0.25">
      <c r="A3388" s="488"/>
      <c r="B3388" s="266">
        <v>1682</v>
      </c>
      <c r="C3388" s="428">
        <v>44501</v>
      </c>
      <c r="D3388" s="429" t="s">
        <v>6463</v>
      </c>
      <c r="E3388" s="429"/>
      <c r="F3388" s="429"/>
      <c r="G3388" s="430"/>
      <c r="H3388" s="577">
        <v>15175356</v>
      </c>
      <c r="I3388" s="581"/>
      <c r="J3388" s="444">
        <f t="shared" si="55"/>
        <v>23500000</v>
      </c>
      <c r="K3388" s="485" t="s">
        <v>3695</v>
      </c>
      <c r="L3388" s="530"/>
      <c r="M3388" s="488"/>
      <c r="N3388" s="530"/>
      <c r="O3388" s="530"/>
      <c r="P3388" s="530"/>
      <c r="Q3388" s="530"/>
      <c r="R3388" s="530"/>
      <c r="S3388" s="530"/>
      <c r="T3388" s="530"/>
      <c r="U3388" s="530"/>
      <c r="V3388" s="530"/>
      <c r="W3388" s="530"/>
      <c r="X3388" s="530"/>
      <c r="Y3388" s="530"/>
      <c r="Z3388" s="530"/>
      <c r="AA3388" s="530"/>
      <c r="AB3388" s="530"/>
      <c r="AC3388" s="530"/>
      <c r="AD3388" s="530"/>
      <c r="AE3388" s="530"/>
      <c r="AF3388" s="530"/>
      <c r="AG3388" s="530"/>
      <c r="AH3388" s="530"/>
      <c r="AI3388" s="530"/>
      <c r="AJ3388" s="488"/>
      <c r="AK3388" s="488"/>
      <c r="AL3388" s="488"/>
      <c r="AM3388" s="488"/>
      <c r="AN3388" s="488"/>
      <c r="AO3388" s="488"/>
      <c r="AP3388" s="488"/>
      <c r="AQ3388" s="488"/>
      <c r="AR3388" s="488"/>
      <c r="AS3388" s="488"/>
      <c r="AT3388" s="488"/>
      <c r="AU3388" s="488"/>
      <c r="AV3388" s="488"/>
      <c r="AW3388" s="488"/>
      <c r="AX3388" s="488"/>
      <c r="AY3388" s="488"/>
      <c r="AZ3388" s="488"/>
      <c r="BA3388" s="488"/>
      <c r="BB3388" s="488"/>
      <c r="BC3388" s="488"/>
      <c r="BD3388" s="488"/>
      <c r="BE3388" s="488"/>
      <c r="BF3388" s="488"/>
      <c r="BG3388" s="488"/>
      <c r="BH3388" s="488"/>
      <c r="BI3388" s="488"/>
      <c r="BJ3388" s="488"/>
      <c r="BK3388" s="488"/>
      <c r="BL3388" s="488"/>
      <c r="BM3388" s="488"/>
      <c r="BN3388" s="488"/>
      <c r="BO3388" s="488"/>
      <c r="BP3388" s="488"/>
      <c r="BQ3388" s="488"/>
      <c r="BR3388" s="488"/>
      <c r="BS3388" s="488"/>
      <c r="BT3388" s="488"/>
      <c r="BU3388" s="488"/>
      <c r="BV3388" s="488"/>
      <c r="BW3388" s="488"/>
      <c r="BX3388" s="488"/>
      <c r="BY3388" s="488"/>
      <c r="BZ3388" s="488"/>
      <c r="CA3388" s="488"/>
      <c r="CB3388" s="488"/>
      <c r="CC3388" s="488"/>
      <c r="CD3388" s="488"/>
      <c r="CE3388" s="488"/>
      <c r="CF3388" s="488"/>
      <c r="CG3388" s="488"/>
      <c r="CH3388" s="488"/>
      <c r="CI3388" s="488"/>
      <c r="CJ3388" s="488"/>
      <c r="CK3388" s="488"/>
      <c r="CL3388" s="488"/>
      <c r="CM3388" s="488"/>
      <c r="CN3388" s="488"/>
      <c r="CO3388" s="488"/>
      <c r="CP3388" s="488"/>
      <c r="CQ3388" s="488"/>
      <c r="CR3388" s="488"/>
      <c r="CS3388" s="488"/>
      <c r="CT3388" s="488"/>
      <c r="CU3388" s="488"/>
      <c r="CV3388" s="488"/>
      <c r="CW3388" s="488"/>
      <c r="CX3388" s="488"/>
      <c r="CY3388" s="488"/>
      <c r="CZ3388" s="488"/>
      <c r="DA3388" s="488"/>
      <c r="DB3388" s="488"/>
      <c r="DC3388" s="488"/>
      <c r="DD3388" s="488"/>
      <c r="DE3388" s="488"/>
      <c r="DF3388" s="488"/>
      <c r="DG3388" s="488"/>
      <c r="DH3388" s="488"/>
      <c r="DI3388" s="488"/>
      <c r="DJ3388" s="488"/>
      <c r="DK3388" s="488"/>
      <c r="DL3388" s="488"/>
      <c r="DM3388" s="488"/>
      <c r="DN3388" s="488"/>
      <c r="DO3388" s="488"/>
      <c r="DP3388" s="488"/>
      <c r="DQ3388" s="488"/>
      <c r="DR3388" s="488"/>
      <c r="DS3388" s="488"/>
      <c r="DT3388" s="488"/>
      <c r="DU3388" s="488"/>
      <c r="DV3388" s="488"/>
      <c r="DW3388" s="488"/>
      <c r="DX3388" s="488"/>
      <c r="DY3388" s="488"/>
      <c r="DZ3388" s="488"/>
      <c r="EA3388" s="488"/>
      <c r="EB3388" s="488"/>
      <c r="EC3388" s="488"/>
      <c r="ED3388" s="488"/>
      <c r="EE3388" s="488"/>
      <c r="EF3388" s="488"/>
      <c r="EG3388" s="488"/>
      <c r="EH3388" s="488"/>
      <c r="EI3388" s="488"/>
      <c r="EJ3388" s="488"/>
      <c r="EK3388" s="488"/>
      <c r="EL3388" s="488"/>
      <c r="EM3388" s="488"/>
      <c r="EN3388" s="488"/>
      <c r="EO3388" s="488"/>
      <c r="EP3388" s="488"/>
      <c r="EQ3388" s="488"/>
      <c r="ER3388" s="488"/>
      <c r="ES3388" s="488"/>
      <c r="ET3388" s="488"/>
      <c r="EU3388" s="488"/>
      <c r="EV3388" s="488"/>
      <c r="EW3388" s="488"/>
      <c r="EX3388" s="488"/>
      <c r="EY3388" s="488"/>
      <c r="EZ3388" s="488"/>
      <c r="FA3388" s="488"/>
      <c r="FB3388" s="488"/>
      <c r="FC3388" s="488"/>
      <c r="FD3388" s="488"/>
      <c r="FE3388" s="488"/>
      <c r="FF3388" s="488"/>
      <c r="FG3388" s="488"/>
      <c r="FH3388" s="488"/>
      <c r="FI3388" s="488"/>
      <c r="FJ3388" s="488"/>
      <c r="FK3388" s="488"/>
      <c r="FL3388" s="488"/>
      <c r="FM3388" s="488"/>
      <c r="FN3388" s="488"/>
      <c r="FO3388" s="488"/>
      <c r="FP3388" s="488"/>
      <c r="FQ3388" s="488"/>
      <c r="FR3388" s="488"/>
      <c r="FS3388" s="488"/>
      <c r="FT3388" s="488"/>
      <c r="FU3388" s="488"/>
      <c r="FV3388" s="488"/>
      <c r="FW3388" s="488"/>
      <c r="FX3388" s="488"/>
      <c r="FY3388" s="488"/>
      <c r="FZ3388" s="488"/>
      <c r="GA3388" s="488"/>
      <c r="GB3388" s="488"/>
      <c r="GC3388" s="488"/>
      <c r="GD3388" s="488"/>
      <c r="GE3388" s="488"/>
      <c r="GF3388" s="488"/>
      <c r="GG3388" s="488"/>
      <c r="GH3388" s="488"/>
      <c r="GI3388" s="488"/>
      <c r="GJ3388" s="488"/>
      <c r="GK3388" s="488"/>
      <c r="GL3388" s="488"/>
      <c r="GM3388" s="488"/>
      <c r="GN3388" s="488"/>
      <c r="GO3388" s="488"/>
      <c r="GP3388" s="488"/>
      <c r="GQ3388" s="488"/>
      <c r="GR3388" s="488"/>
      <c r="GS3388" s="488"/>
      <c r="GT3388" s="488"/>
      <c r="GU3388" s="488"/>
      <c r="GV3388" s="488"/>
      <c r="GW3388" s="488"/>
      <c r="GX3388" s="488"/>
      <c r="GY3388" s="488"/>
      <c r="GZ3388" s="488"/>
      <c r="HA3388" s="488"/>
      <c r="HB3388" s="488"/>
      <c r="HC3388" s="488"/>
      <c r="HD3388" s="488"/>
      <c r="HE3388" s="488"/>
      <c r="HF3388" s="488"/>
      <c r="HG3388" s="488"/>
      <c r="HH3388" s="488"/>
      <c r="HI3388" s="488"/>
      <c r="HJ3388" s="488"/>
      <c r="HK3388" s="488"/>
      <c r="HL3388" s="488"/>
      <c r="HM3388" s="488"/>
      <c r="HN3388" s="488"/>
      <c r="HO3388" s="488"/>
      <c r="HP3388" s="488"/>
      <c r="HQ3388" s="488"/>
      <c r="HR3388" s="488"/>
      <c r="HS3388" s="488"/>
      <c r="HT3388" s="488"/>
      <c r="HU3388" s="488"/>
      <c r="HV3388" s="488"/>
      <c r="HW3388" s="488"/>
      <c r="HX3388" s="488"/>
      <c r="HY3388" s="488"/>
      <c r="HZ3388" s="488"/>
      <c r="IA3388" s="488"/>
      <c r="IB3388" s="488"/>
      <c r="IC3388" s="488"/>
      <c r="ID3388" s="488"/>
      <c r="IE3388" s="488"/>
      <c r="IF3388" s="488"/>
      <c r="IG3388" s="488"/>
      <c r="IH3388" s="488"/>
    </row>
    <row r="3389" spans="1:242" hidden="1" x14ac:dyDescent="0.25">
      <c r="B3389" s="266">
        <v>1683</v>
      </c>
      <c r="C3389" s="207">
        <v>44501</v>
      </c>
      <c r="D3389" s="206" t="s">
        <v>6471</v>
      </c>
      <c r="E3389" s="206" t="s">
        <v>6473</v>
      </c>
      <c r="F3389" s="206"/>
      <c r="G3389" s="208" t="s">
        <v>5878</v>
      </c>
      <c r="H3389" s="313"/>
      <c r="I3389" s="209">
        <v>1700000</v>
      </c>
      <c r="J3389" s="444">
        <f t="shared" si="55"/>
        <v>21800000</v>
      </c>
      <c r="K3389" s="441" t="s">
        <v>6472</v>
      </c>
    </row>
    <row r="3390" spans="1:242" hidden="1" x14ac:dyDescent="0.25">
      <c r="B3390" s="266">
        <v>1684</v>
      </c>
      <c r="C3390" s="207">
        <v>44501</v>
      </c>
      <c r="D3390" s="206" t="s">
        <v>6464</v>
      </c>
      <c r="E3390" s="206"/>
      <c r="F3390" s="206" t="s">
        <v>4735</v>
      </c>
      <c r="G3390" s="208" t="s">
        <v>4218</v>
      </c>
      <c r="H3390" s="313"/>
      <c r="I3390" s="209">
        <v>570000</v>
      </c>
      <c r="J3390" s="444">
        <f t="shared" si="55"/>
        <v>21230000</v>
      </c>
      <c r="K3390" s="441" t="s">
        <v>3267</v>
      </c>
    </row>
    <row r="3391" spans="1:242" hidden="1" x14ac:dyDescent="0.25">
      <c r="B3391" s="266">
        <v>1685</v>
      </c>
      <c r="C3391" s="207">
        <v>44501</v>
      </c>
      <c r="D3391" s="206" t="s">
        <v>6495</v>
      </c>
      <c r="E3391" s="206" t="s">
        <v>6496</v>
      </c>
      <c r="F3391" s="206"/>
      <c r="G3391" s="208" t="s">
        <v>532</v>
      </c>
      <c r="H3391" s="313"/>
      <c r="I3391" s="475">
        <v>1000000</v>
      </c>
      <c r="J3391" s="444">
        <f t="shared" si="55"/>
        <v>20230000</v>
      </c>
      <c r="K3391" s="441" t="s">
        <v>6505</v>
      </c>
    </row>
    <row r="3392" spans="1:242" hidden="1" x14ac:dyDescent="0.25">
      <c r="B3392" s="266">
        <v>1686</v>
      </c>
      <c r="C3392" s="207">
        <v>44502</v>
      </c>
      <c r="D3392" s="206" t="s">
        <v>6465</v>
      </c>
      <c r="E3392" s="206"/>
      <c r="F3392" s="206" t="s">
        <v>4736</v>
      </c>
      <c r="G3392" s="208" t="s">
        <v>5679</v>
      </c>
      <c r="H3392" s="313"/>
      <c r="I3392" s="209">
        <v>125000</v>
      </c>
      <c r="J3392" s="444">
        <f t="shared" si="55"/>
        <v>20105000</v>
      </c>
      <c r="K3392" s="441" t="s">
        <v>3267</v>
      </c>
    </row>
    <row r="3393" spans="2:11" s="511" customFormat="1" hidden="1" x14ac:dyDescent="0.25">
      <c r="B3393" s="266">
        <v>1687</v>
      </c>
      <c r="C3393" s="207">
        <v>44503</v>
      </c>
      <c r="D3393" s="206" t="s">
        <v>6466</v>
      </c>
      <c r="E3393" s="206"/>
      <c r="F3393" s="206" t="s">
        <v>4737</v>
      </c>
      <c r="G3393" s="208" t="s">
        <v>1611</v>
      </c>
      <c r="H3393" s="313"/>
      <c r="I3393" s="209">
        <v>72000</v>
      </c>
      <c r="J3393" s="444">
        <f t="shared" si="55"/>
        <v>20033000</v>
      </c>
      <c r="K3393" s="441" t="s">
        <v>3267</v>
      </c>
    </row>
    <row r="3394" spans="2:11" s="511" customFormat="1" hidden="1" x14ac:dyDescent="0.25">
      <c r="B3394" s="266">
        <v>1688</v>
      </c>
      <c r="C3394" s="207">
        <v>44504</v>
      </c>
      <c r="D3394" s="206" t="s">
        <v>6477</v>
      </c>
      <c r="E3394" s="206"/>
      <c r="F3394" s="206" t="s">
        <v>4738</v>
      </c>
      <c r="G3394" s="208" t="s">
        <v>5459</v>
      </c>
      <c r="H3394" s="313"/>
      <c r="I3394" s="209">
        <v>7425286</v>
      </c>
      <c r="J3394" s="444">
        <f t="shared" si="55"/>
        <v>12607714</v>
      </c>
      <c r="K3394" s="441" t="s">
        <v>3267</v>
      </c>
    </row>
    <row r="3395" spans="2:11" s="511" customFormat="1" hidden="1" x14ac:dyDescent="0.25">
      <c r="B3395" s="266">
        <v>1689</v>
      </c>
      <c r="C3395" s="207">
        <v>44504</v>
      </c>
      <c r="D3395" s="206" t="s">
        <v>6478</v>
      </c>
      <c r="E3395" s="206"/>
      <c r="F3395" s="206" t="s">
        <v>4739</v>
      </c>
      <c r="G3395" s="208" t="s">
        <v>5878</v>
      </c>
      <c r="H3395" s="313"/>
      <c r="I3395" s="209">
        <v>1450000</v>
      </c>
      <c r="J3395" s="444">
        <f t="shared" si="55"/>
        <v>11157714</v>
      </c>
      <c r="K3395" s="441" t="s">
        <v>3267</v>
      </c>
    </row>
    <row r="3396" spans="2:11" s="511" customFormat="1" hidden="1" x14ac:dyDescent="0.25">
      <c r="B3396" s="266">
        <v>1690</v>
      </c>
      <c r="C3396" s="207">
        <v>44504</v>
      </c>
      <c r="D3396" s="206" t="s">
        <v>6467</v>
      </c>
      <c r="E3396" s="206"/>
      <c r="F3396" s="206" t="s">
        <v>4740</v>
      </c>
      <c r="G3396" s="208" t="s">
        <v>1611</v>
      </c>
      <c r="H3396" s="313"/>
      <c r="I3396" s="209">
        <v>475500</v>
      </c>
      <c r="J3396" s="444">
        <f t="shared" si="55"/>
        <v>10682214</v>
      </c>
      <c r="K3396" s="441" t="s">
        <v>3267</v>
      </c>
    </row>
    <row r="3397" spans="2:11" s="511" customFormat="1" hidden="1" x14ac:dyDescent="0.25">
      <c r="B3397" s="266">
        <v>1691</v>
      </c>
      <c r="C3397" s="207">
        <v>44505</v>
      </c>
      <c r="D3397" s="206" t="s">
        <v>6468</v>
      </c>
      <c r="E3397" s="206"/>
      <c r="F3397" s="206" t="s">
        <v>4741</v>
      </c>
      <c r="G3397" s="208" t="s">
        <v>6469</v>
      </c>
      <c r="H3397" s="313"/>
      <c r="I3397" s="209">
        <v>228100</v>
      </c>
      <c r="J3397" s="444">
        <f t="shared" si="55"/>
        <v>10454114</v>
      </c>
      <c r="K3397" s="441" t="s">
        <v>3267</v>
      </c>
    </row>
    <row r="3398" spans="2:11" s="511" customFormat="1" hidden="1" x14ac:dyDescent="0.25">
      <c r="B3398" s="266">
        <v>1692</v>
      </c>
      <c r="C3398" s="207">
        <v>44505</v>
      </c>
      <c r="D3398" s="206" t="s">
        <v>6470</v>
      </c>
      <c r="E3398" s="206"/>
      <c r="F3398" s="206" t="s">
        <v>4742</v>
      </c>
      <c r="G3398" s="208" t="s">
        <v>4805</v>
      </c>
      <c r="H3398" s="313"/>
      <c r="I3398" s="209">
        <v>1040000</v>
      </c>
      <c r="J3398" s="444">
        <f t="shared" si="55"/>
        <v>9414114</v>
      </c>
      <c r="K3398" s="441" t="s">
        <v>3267</v>
      </c>
    </row>
    <row r="3399" spans="2:11" s="511" customFormat="1" hidden="1" x14ac:dyDescent="0.25">
      <c r="B3399" s="266">
        <v>1693</v>
      </c>
      <c r="C3399" s="207">
        <v>44505</v>
      </c>
      <c r="D3399" s="206" t="s">
        <v>6474</v>
      </c>
      <c r="E3399" s="206"/>
      <c r="F3399" s="206"/>
      <c r="G3399" s="208" t="s">
        <v>5878</v>
      </c>
      <c r="H3399" s="313">
        <v>1700000</v>
      </c>
      <c r="I3399" s="209"/>
      <c r="J3399" s="444">
        <f t="shared" si="55"/>
        <v>11114114</v>
      </c>
      <c r="K3399" s="212" t="s">
        <v>6475</v>
      </c>
    </row>
    <row r="3400" spans="2:11" s="511" customFormat="1" hidden="1" x14ac:dyDescent="0.25">
      <c r="B3400" s="266">
        <v>1694</v>
      </c>
      <c r="C3400" s="207">
        <v>44505</v>
      </c>
      <c r="D3400" s="206" t="s">
        <v>6476</v>
      </c>
      <c r="E3400" s="206"/>
      <c r="F3400" s="206" t="s">
        <v>4743</v>
      </c>
      <c r="G3400" s="208" t="s">
        <v>5878</v>
      </c>
      <c r="H3400" s="313"/>
      <c r="I3400" s="209">
        <v>1569021</v>
      </c>
      <c r="J3400" s="444">
        <f t="shared" si="55"/>
        <v>9545093</v>
      </c>
      <c r="K3400" s="441" t="s">
        <v>3267</v>
      </c>
    </row>
    <row r="3401" spans="2:11" s="511" customFormat="1" hidden="1" x14ac:dyDescent="0.25">
      <c r="B3401" s="266">
        <v>1695</v>
      </c>
      <c r="C3401" s="207">
        <v>44505</v>
      </c>
      <c r="D3401" s="206" t="s">
        <v>6480</v>
      </c>
      <c r="E3401" s="206"/>
      <c r="F3401" s="206" t="s">
        <v>4744</v>
      </c>
      <c r="G3401" s="208" t="s">
        <v>2320</v>
      </c>
      <c r="H3401" s="313"/>
      <c r="I3401" s="209">
        <v>825000</v>
      </c>
      <c r="J3401" s="444">
        <f t="shared" si="55"/>
        <v>8720093</v>
      </c>
      <c r="K3401" s="441" t="s">
        <v>3267</v>
      </c>
    </row>
    <row r="3402" spans="2:11" s="511" customFormat="1" hidden="1" x14ac:dyDescent="0.25">
      <c r="B3402" s="266">
        <v>1696</v>
      </c>
      <c r="C3402" s="207">
        <v>44505</v>
      </c>
      <c r="D3402" s="206" t="s">
        <v>6479</v>
      </c>
      <c r="E3402" s="206"/>
      <c r="F3402" s="206" t="s">
        <v>4745</v>
      </c>
      <c r="G3402" s="208" t="s">
        <v>2320</v>
      </c>
      <c r="H3402" s="313"/>
      <c r="I3402" s="209">
        <v>820000</v>
      </c>
      <c r="J3402" s="444">
        <f t="shared" si="55"/>
        <v>7900093</v>
      </c>
      <c r="K3402" s="441" t="s">
        <v>3267</v>
      </c>
    </row>
    <row r="3403" spans="2:11" s="511" customFormat="1" hidden="1" x14ac:dyDescent="0.25">
      <c r="B3403" s="266">
        <v>1697</v>
      </c>
      <c r="C3403" s="207">
        <v>44505</v>
      </c>
      <c r="D3403" s="206" t="s">
        <v>6482</v>
      </c>
      <c r="E3403" s="206"/>
      <c r="F3403" s="206"/>
      <c r="G3403" s="208" t="s">
        <v>5418</v>
      </c>
      <c r="H3403" s="313">
        <v>790000</v>
      </c>
      <c r="I3403" s="209"/>
      <c r="J3403" s="444">
        <f t="shared" si="55"/>
        <v>8690093</v>
      </c>
      <c r="K3403" s="212" t="s">
        <v>6441</v>
      </c>
    </row>
    <row r="3404" spans="2:11" s="511" customFormat="1" hidden="1" x14ac:dyDescent="0.25">
      <c r="B3404" s="266">
        <v>1698</v>
      </c>
      <c r="C3404" s="207">
        <v>44505</v>
      </c>
      <c r="D3404" s="206" t="s">
        <v>6483</v>
      </c>
      <c r="E3404" s="206"/>
      <c r="F3404" s="206" t="s">
        <v>4746</v>
      </c>
      <c r="G3404" s="208" t="s">
        <v>5418</v>
      </c>
      <c r="H3404" s="313"/>
      <c r="I3404" s="209">
        <v>699759</v>
      </c>
      <c r="J3404" s="444">
        <f t="shared" si="55"/>
        <v>7990334</v>
      </c>
      <c r="K3404" s="441" t="s">
        <v>3267</v>
      </c>
    </row>
    <row r="3405" spans="2:11" s="511" customFormat="1" hidden="1" x14ac:dyDescent="0.25">
      <c r="B3405" s="266">
        <v>1699</v>
      </c>
      <c r="C3405" s="207">
        <v>44505</v>
      </c>
      <c r="D3405" s="206" t="s">
        <v>6485</v>
      </c>
      <c r="E3405" s="206"/>
      <c r="F3405" s="206"/>
      <c r="G3405" s="208" t="s">
        <v>5418</v>
      </c>
      <c r="H3405" s="313">
        <v>710000</v>
      </c>
      <c r="I3405" s="209"/>
      <c r="J3405" s="444">
        <f t="shared" si="55"/>
        <v>8700334</v>
      </c>
      <c r="K3405" s="212" t="s">
        <v>6486</v>
      </c>
    </row>
    <row r="3406" spans="2:11" s="511" customFormat="1" hidden="1" x14ac:dyDescent="0.25">
      <c r="B3406" s="266">
        <v>1700</v>
      </c>
      <c r="C3406" s="207">
        <v>44505</v>
      </c>
      <c r="D3406" s="206" t="s">
        <v>6487</v>
      </c>
      <c r="E3406" s="206"/>
      <c r="F3406" s="206" t="s">
        <v>4747</v>
      </c>
      <c r="G3406" s="208" t="s">
        <v>6488</v>
      </c>
      <c r="H3406" s="313"/>
      <c r="I3406" s="209">
        <v>710000</v>
      </c>
      <c r="J3406" s="444">
        <f t="shared" si="55"/>
        <v>7990334</v>
      </c>
      <c r="K3406" s="441" t="s">
        <v>3267</v>
      </c>
    </row>
    <row r="3407" spans="2:11" s="511" customFormat="1" hidden="1" x14ac:dyDescent="0.25">
      <c r="B3407" s="266">
        <v>1701</v>
      </c>
      <c r="C3407" s="207">
        <v>44505</v>
      </c>
      <c r="D3407" s="206" t="s">
        <v>6497</v>
      </c>
      <c r="E3407" s="206" t="s">
        <v>6498</v>
      </c>
      <c r="F3407" s="206"/>
      <c r="G3407" s="208" t="s">
        <v>1611</v>
      </c>
      <c r="H3407" s="313"/>
      <c r="I3407" s="475">
        <v>1270000</v>
      </c>
      <c r="J3407" s="444">
        <f t="shared" si="55"/>
        <v>6720334</v>
      </c>
      <c r="K3407" s="212" t="s">
        <v>6532</v>
      </c>
    </row>
    <row r="3408" spans="2:11" s="511" customFormat="1" hidden="1" x14ac:dyDescent="0.25">
      <c r="B3408" s="266">
        <v>1702</v>
      </c>
      <c r="C3408" s="207">
        <v>44506</v>
      </c>
      <c r="D3408" s="206" t="s">
        <v>6489</v>
      </c>
      <c r="E3408" s="206"/>
      <c r="F3408" s="206" t="s">
        <v>4749</v>
      </c>
      <c r="G3408" s="208" t="s">
        <v>5679</v>
      </c>
      <c r="H3408" s="313"/>
      <c r="I3408" s="209">
        <v>1000000</v>
      </c>
      <c r="J3408" s="444">
        <f t="shared" si="55"/>
        <v>5720334</v>
      </c>
      <c r="K3408" s="441" t="s">
        <v>3267</v>
      </c>
    </row>
    <row r="3409" spans="1:242" hidden="1" x14ac:dyDescent="0.25">
      <c r="B3409" s="266">
        <v>1703</v>
      </c>
      <c r="C3409" s="207">
        <v>44506</v>
      </c>
      <c r="D3409" s="206" t="s">
        <v>6490</v>
      </c>
      <c r="E3409" s="206"/>
      <c r="F3409" s="206" t="s">
        <v>4750</v>
      </c>
      <c r="G3409" s="208" t="s">
        <v>5679</v>
      </c>
      <c r="H3409" s="313"/>
      <c r="I3409" s="209">
        <v>34700</v>
      </c>
      <c r="J3409" s="444">
        <f t="shared" si="55"/>
        <v>5685634</v>
      </c>
      <c r="K3409" s="441" t="s">
        <v>3267</v>
      </c>
    </row>
    <row r="3410" spans="1:242" hidden="1" x14ac:dyDescent="0.25">
      <c r="B3410" s="266">
        <v>1704</v>
      </c>
      <c r="C3410" s="207">
        <v>44506</v>
      </c>
      <c r="D3410" s="206" t="s">
        <v>6491</v>
      </c>
      <c r="E3410" s="206"/>
      <c r="F3410" s="206" t="s">
        <v>4751</v>
      </c>
      <c r="G3410" s="208" t="s">
        <v>5679</v>
      </c>
      <c r="H3410" s="313"/>
      <c r="I3410" s="209">
        <v>8900</v>
      </c>
      <c r="J3410" s="444">
        <f t="shared" si="55"/>
        <v>5676734</v>
      </c>
      <c r="K3410" s="441" t="s">
        <v>3267</v>
      </c>
    </row>
    <row r="3411" spans="1:242" hidden="1" x14ac:dyDescent="0.25">
      <c r="B3411" s="266">
        <v>1705</v>
      </c>
      <c r="C3411" s="207">
        <v>44506</v>
      </c>
      <c r="D3411" s="206" t="s">
        <v>6492</v>
      </c>
      <c r="E3411" s="206"/>
      <c r="F3411" s="206" t="s">
        <v>4752</v>
      </c>
      <c r="G3411" s="208" t="s">
        <v>5679</v>
      </c>
      <c r="H3411" s="313"/>
      <c r="I3411" s="209">
        <v>16900</v>
      </c>
      <c r="J3411" s="444">
        <f t="shared" si="55"/>
        <v>5659834</v>
      </c>
      <c r="K3411" s="441" t="s">
        <v>3267</v>
      </c>
    </row>
    <row r="3412" spans="1:242" hidden="1" x14ac:dyDescent="0.25">
      <c r="B3412" s="266">
        <v>1706</v>
      </c>
      <c r="C3412" s="207">
        <v>44506</v>
      </c>
      <c r="D3412" s="206" t="s">
        <v>6493</v>
      </c>
      <c r="E3412" s="206"/>
      <c r="F3412" s="206" t="s">
        <v>4780</v>
      </c>
      <c r="G3412" s="208" t="s">
        <v>5679</v>
      </c>
      <c r="H3412" s="313"/>
      <c r="I3412" s="209">
        <v>73800</v>
      </c>
      <c r="J3412" s="444">
        <f t="shared" si="55"/>
        <v>5586034</v>
      </c>
      <c r="K3412" s="441" t="s">
        <v>3267</v>
      </c>
    </row>
    <row r="3413" spans="1:242" hidden="1" x14ac:dyDescent="0.25">
      <c r="B3413" s="266">
        <v>1707</v>
      </c>
      <c r="C3413" s="207">
        <v>44506</v>
      </c>
      <c r="D3413" s="206" t="s">
        <v>6494</v>
      </c>
      <c r="E3413" s="206"/>
      <c r="F3413" s="206" t="s">
        <v>4781</v>
      </c>
      <c r="G3413" s="208" t="s">
        <v>5679</v>
      </c>
      <c r="H3413" s="313"/>
      <c r="I3413" s="209">
        <v>47000</v>
      </c>
      <c r="J3413" s="444">
        <f t="shared" si="55"/>
        <v>5539034</v>
      </c>
      <c r="K3413" s="441" t="s">
        <v>3267</v>
      </c>
    </row>
    <row r="3414" spans="1:242" hidden="1" x14ac:dyDescent="0.25">
      <c r="B3414" s="266">
        <v>1708</v>
      </c>
      <c r="C3414" s="207">
        <v>44506</v>
      </c>
      <c r="D3414" s="206" t="s">
        <v>6499</v>
      </c>
      <c r="E3414" s="206" t="s">
        <v>6500</v>
      </c>
      <c r="F3414" s="206"/>
      <c r="G3414" s="208" t="s">
        <v>5418</v>
      </c>
      <c r="H3414" s="313"/>
      <c r="I3414" s="475">
        <v>2330000</v>
      </c>
      <c r="J3414" s="444">
        <f t="shared" si="55"/>
        <v>3209034</v>
      </c>
      <c r="K3414" s="212" t="s">
        <v>6554</v>
      </c>
    </row>
    <row r="3415" spans="1:242" s="566" customFormat="1" hidden="1" x14ac:dyDescent="0.25">
      <c r="A3415" s="488"/>
      <c r="B3415" s="266">
        <v>1709</v>
      </c>
      <c r="C3415" s="428">
        <v>44508</v>
      </c>
      <c r="D3415" s="429" t="s">
        <v>6501</v>
      </c>
      <c r="E3415" s="429"/>
      <c r="F3415" s="429"/>
      <c r="G3415" s="430"/>
      <c r="H3415" s="577">
        <v>17190966</v>
      </c>
      <c r="I3415" s="581"/>
      <c r="J3415" s="444">
        <f t="shared" si="55"/>
        <v>20400000</v>
      </c>
      <c r="K3415" s="446" t="s">
        <v>3695</v>
      </c>
      <c r="L3415" s="530"/>
      <c r="M3415" s="488"/>
      <c r="N3415" s="530"/>
      <c r="O3415" s="530"/>
      <c r="P3415" s="530"/>
      <c r="Q3415" s="530"/>
      <c r="R3415" s="530"/>
      <c r="S3415" s="530"/>
      <c r="T3415" s="530"/>
      <c r="U3415" s="530"/>
      <c r="V3415" s="530"/>
      <c r="W3415" s="530"/>
      <c r="X3415" s="530"/>
      <c r="Y3415" s="530"/>
      <c r="Z3415" s="530"/>
      <c r="AA3415" s="530"/>
      <c r="AB3415" s="530"/>
      <c r="AC3415" s="530"/>
      <c r="AD3415" s="530"/>
      <c r="AE3415" s="530"/>
      <c r="AF3415" s="530"/>
      <c r="AG3415" s="530"/>
      <c r="AH3415" s="530"/>
      <c r="AI3415" s="530"/>
      <c r="AJ3415" s="488"/>
      <c r="AK3415" s="488"/>
      <c r="AL3415" s="488"/>
      <c r="AM3415" s="488"/>
      <c r="AN3415" s="488"/>
      <c r="AO3415" s="488"/>
      <c r="AP3415" s="488"/>
      <c r="AQ3415" s="488"/>
      <c r="AR3415" s="488"/>
      <c r="AS3415" s="488"/>
      <c r="AT3415" s="488"/>
      <c r="AU3415" s="488"/>
      <c r="AV3415" s="488"/>
      <c r="AW3415" s="488"/>
      <c r="AX3415" s="488"/>
      <c r="AY3415" s="488"/>
      <c r="AZ3415" s="488"/>
      <c r="BA3415" s="488"/>
      <c r="BB3415" s="488"/>
      <c r="BC3415" s="488"/>
      <c r="BD3415" s="488"/>
      <c r="BE3415" s="488"/>
      <c r="BF3415" s="488"/>
      <c r="BG3415" s="488"/>
      <c r="BH3415" s="488"/>
      <c r="BI3415" s="488"/>
      <c r="BJ3415" s="488"/>
      <c r="BK3415" s="488"/>
      <c r="BL3415" s="488"/>
      <c r="BM3415" s="488"/>
      <c r="BN3415" s="488"/>
      <c r="BO3415" s="488"/>
      <c r="BP3415" s="488"/>
      <c r="BQ3415" s="488"/>
      <c r="BR3415" s="488"/>
      <c r="BS3415" s="488"/>
      <c r="BT3415" s="488"/>
      <c r="BU3415" s="488"/>
      <c r="BV3415" s="488"/>
      <c r="BW3415" s="488"/>
      <c r="BX3415" s="488"/>
      <c r="BY3415" s="488"/>
      <c r="BZ3415" s="488"/>
      <c r="CA3415" s="488"/>
      <c r="CB3415" s="488"/>
      <c r="CC3415" s="488"/>
      <c r="CD3415" s="488"/>
      <c r="CE3415" s="488"/>
      <c r="CF3415" s="488"/>
      <c r="CG3415" s="488"/>
      <c r="CH3415" s="488"/>
      <c r="CI3415" s="488"/>
      <c r="CJ3415" s="488"/>
      <c r="CK3415" s="488"/>
      <c r="CL3415" s="488"/>
      <c r="CM3415" s="488"/>
      <c r="CN3415" s="488"/>
      <c r="CO3415" s="488"/>
      <c r="CP3415" s="488"/>
      <c r="CQ3415" s="488"/>
      <c r="CR3415" s="488"/>
      <c r="CS3415" s="488"/>
      <c r="CT3415" s="488"/>
      <c r="CU3415" s="488"/>
      <c r="CV3415" s="488"/>
      <c r="CW3415" s="488"/>
      <c r="CX3415" s="488"/>
      <c r="CY3415" s="488"/>
      <c r="CZ3415" s="488"/>
      <c r="DA3415" s="488"/>
      <c r="DB3415" s="488"/>
      <c r="DC3415" s="488"/>
      <c r="DD3415" s="488"/>
      <c r="DE3415" s="488"/>
      <c r="DF3415" s="488"/>
      <c r="DG3415" s="488"/>
      <c r="DH3415" s="488"/>
      <c r="DI3415" s="488"/>
      <c r="DJ3415" s="488"/>
      <c r="DK3415" s="488"/>
      <c r="DL3415" s="488"/>
      <c r="DM3415" s="488"/>
      <c r="DN3415" s="488"/>
      <c r="DO3415" s="488"/>
      <c r="DP3415" s="488"/>
      <c r="DQ3415" s="488"/>
      <c r="DR3415" s="488"/>
      <c r="DS3415" s="488"/>
      <c r="DT3415" s="488"/>
      <c r="DU3415" s="488"/>
      <c r="DV3415" s="488"/>
      <c r="DW3415" s="488"/>
      <c r="DX3415" s="488"/>
      <c r="DY3415" s="488"/>
      <c r="DZ3415" s="488"/>
      <c r="EA3415" s="488"/>
      <c r="EB3415" s="488"/>
      <c r="EC3415" s="488"/>
      <c r="ED3415" s="488"/>
      <c r="EE3415" s="488"/>
      <c r="EF3415" s="488"/>
      <c r="EG3415" s="488"/>
      <c r="EH3415" s="488"/>
      <c r="EI3415" s="488"/>
      <c r="EJ3415" s="488"/>
      <c r="EK3415" s="488"/>
      <c r="EL3415" s="488"/>
      <c r="EM3415" s="488"/>
      <c r="EN3415" s="488"/>
      <c r="EO3415" s="488"/>
      <c r="EP3415" s="488"/>
      <c r="EQ3415" s="488"/>
      <c r="ER3415" s="488"/>
      <c r="ES3415" s="488"/>
      <c r="ET3415" s="488"/>
      <c r="EU3415" s="488"/>
      <c r="EV3415" s="488"/>
      <c r="EW3415" s="488"/>
      <c r="EX3415" s="488"/>
      <c r="EY3415" s="488"/>
      <c r="EZ3415" s="488"/>
      <c r="FA3415" s="488"/>
      <c r="FB3415" s="488"/>
      <c r="FC3415" s="488"/>
      <c r="FD3415" s="488"/>
      <c r="FE3415" s="488"/>
      <c r="FF3415" s="488"/>
      <c r="FG3415" s="488"/>
      <c r="FH3415" s="488"/>
      <c r="FI3415" s="488"/>
      <c r="FJ3415" s="488"/>
      <c r="FK3415" s="488"/>
      <c r="FL3415" s="488"/>
      <c r="FM3415" s="488"/>
      <c r="FN3415" s="488"/>
      <c r="FO3415" s="488"/>
      <c r="FP3415" s="488"/>
      <c r="FQ3415" s="488"/>
      <c r="FR3415" s="488"/>
      <c r="FS3415" s="488"/>
      <c r="FT3415" s="488"/>
      <c r="FU3415" s="488"/>
      <c r="FV3415" s="488"/>
      <c r="FW3415" s="488"/>
      <c r="FX3415" s="488"/>
      <c r="FY3415" s="488"/>
      <c r="FZ3415" s="488"/>
      <c r="GA3415" s="488"/>
      <c r="GB3415" s="488"/>
      <c r="GC3415" s="488"/>
      <c r="GD3415" s="488"/>
      <c r="GE3415" s="488"/>
      <c r="GF3415" s="488"/>
      <c r="GG3415" s="488"/>
      <c r="GH3415" s="488"/>
      <c r="GI3415" s="488"/>
      <c r="GJ3415" s="488"/>
      <c r="GK3415" s="488"/>
      <c r="GL3415" s="488"/>
      <c r="GM3415" s="488"/>
      <c r="GN3415" s="488"/>
      <c r="GO3415" s="488"/>
      <c r="GP3415" s="488"/>
      <c r="GQ3415" s="488"/>
      <c r="GR3415" s="488"/>
      <c r="GS3415" s="488"/>
      <c r="GT3415" s="488"/>
      <c r="GU3415" s="488"/>
      <c r="GV3415" s="488"/>
      <c r="GW3415" s="488"/>
      <c r="GX3415" s="488"/>
      <c r="GY3415" s="488"/>
      <c r="GZ3415" s="488"/>
      <c r="HA3415" s="488"/>
      <c r="HB3415" s="488"/>
      <c r="HC3415" s="488"/>
      <c r="HD3415" s="488"/>
      <c r="HE3415" s="488"/>
      <c r="HF3415" s="488"/>
      <c r="HG3415" s="488"/>
      <c r="HH3415" s="488"/>
      <c r="HI3415" s="488"/>
      <c r="HJ3415" s="488"/>
      <c r="HK3415" s="488"/>
      <c r="HL3415" s="488"/>
      <c r="HM3415" s="488"/>
      <c r="HN3415" s="488"/>
      <c r="HO3415" s="488"/>
      <c r="HP3415" s="488"/>
      <c r="HQ3415" s="488"/>
      <c r="HR3415" s="488"/>
      <c r="HS3415" s="488"/>
      <c r="HT3415" s="488"/>
      <c r="HU3415" s="488"/>
      <c r="HV3415" s="488"/>
      <c r="HW3415" s="488"/>
      <c r="HX3415" s="488"/>
      <c r="HY3415" s="488"/>
      <c r="HZ3415" s="488"/>
      <c r="IA3415" s="488"/>
      <c r="IB3415" s="488"/>
      <c r="IC3415" s="488"/>
      <c r="ID3415" s="488"/>
      <c r="IE3415" s="488"/>
      <c r="IF3415" s="488"/>
      <c r="IG3415" s="488"/>
      <c r="IH3415" s="488"/>
    </row>
    <row r="3416" spans="1:242" hidden="1" x14ac:dyDescent="0.25">
      <c r="B3416" s="266">
        <v>1710</v>
      </c>
      <c r="C3416" s="207">
        <v>44509</v>
      </c>
      <c r="D3416" s="206" t="s">
        <v>6503</v>
      </c>
      <c r="E3416" s="206"/>
      <c r="F3416" s="206"/>
      <c r="G3416" s="208" t="s">
        <v>532</v>
      </c>
      <c r="H3416" s="313">
        <v>1000000</v>
      </c>
      <c r="I3416" s="209"/>
      <c r="J3416" s="444">
        <f t="shared" si="55"/>
        <v>21400000</v>
      </c>
      <c r="K3416" s="212" t="s">
        <v>6475</v>
      </c>
    </row>
    <row r="3417" spans="1:242" hidden="1" x14ac:dyDescent="0.25">
      <c r="B3417" s="266">
        <v>1711</v>
      </c>
      <c r="C3417" s="207">
        <v>44509</v>
      </c>
      <c r="D3417" s="206" t="s">
        <v>6502</v>
      </c>
      <c r="E3417" s="206"/>
      <c r="F3417" s="206" t="s">
        <v>4782</v>
      </c>
      <c r="G3417" s="208" t="s">
        <v>532</v>
      </c>
      <c r="H3417" s="313"/>
      <c r="I3417" s="209">
        <v>2242454</v>
      </c>
      <c r="J3417" s="444">
        <f t="shared" si="55"/>
        <v>19157546</v>
      </c>
      <c r="K3417" s="441" t="s">
        <v>3267</v>
      </c>
    </row>
    <row r="3418" spans="1:242" hidden="1" x14ac:dyDescent="0.25">
      <c r="B3418" s="266">
        <v>1712</v>
      </c>
      <c r="C3418" s="207">
        <v>44509</v>
      </c>
      <c r="D3418" s="206" t="s">
        <v>6504</v>
      </c>
      <c r="E3418" s="206"/>
      <c r="F3418" s="206" t="s">
        <v>4784</v>
      </c>
      <c r="G3418" s="208" t="s">
        <v>5936</v>
      </c>
      <c r="H3418" s="313"/>
      <c r="I3418" s="209">
        <v>835000</v>
      </c>
      <c r="J3418" s="444">
        <f t="shared" si="55"/>
        <v>18322546</v>
      </c>
      <c r="K3418" s="441" t="s">
        <v>3267</v>
      </c>
    </row>
    <row r="3419" spans="1:242" hidden="1" x14ac:dyDescent="0.25">
      <c r="B3419" s="266">
        <v>1713</v>
      </c>
      <c r="C3419" s="207">
        <v>44511</v>
      </c>
      <c r="D3419" s="206" t="s">
        <v>6506</v>
      </c>
      <c r="E3419" s="206"/>
      <c r="F3419" s="206" t="s">
        <v>4785</v>
      </c>
      <c r="G3419" s="208" t="s">
        <v>5679</v>
      </c>
      <c r="H3419" s="313"/>
      <c r="I3419" s="209">
        <v>500000</v>
      </c>
      <c r="J3419" s="444">
        <f t="shared" si="55"/>
        <v>17822546</v>
      </c>
      <c r="K3419" s="441" t="s">
        <v>3267</v>
      </c>
    </row>
    <row r="3420" spans="1:242" hidden="1" x14ac:dyDescent="0.25">
      <c r="B3420" s="266">
        <v>1714</v>
      </c>
      <c r="C3420" s="207">
        <v>44511</v>
      </c>
      <c r="D3420" s="206" t="s">
        <v>6507</v>
      </c>
      <c r="E3420" s="206"/>
      <c r="F3420" s="206" t="s">
        <v>4786</v>
      </c>
      <c r="G3420" s="208" t="s">
        <v>5679</v>
      </c>
      <c r="H3420" s="313"/>
      <c r="I3420" s="209">
        <v>19000</v>
      </c>
      <c r="J3420" s="444">
        <f t="shared" si="55"/>
        <v>17803546</v>
      </c>
      <c r="K3420" s="441" t="s">
        <v>3267</v>
      </c>
    </row>
    <row r="3421" spans="1:242" hidden="1" x14ac:dyDescent="0.25">
      <c r="B3421" s="266">
        <v>1715</v>
      </c>
      <c r="C3421" s="207">
        <v>44512</v>
      </c>
      <c r="D3421" s="206" t="s">
        <v>6508</v>
      </c>
      <c r="E3421" s="206"/>
      <c r="F3421" s="206" t="s">
        <v>4787</v>
      </c>
      <c r="G3421" s="208" t="s">
        <v>420</v>
      </c>
      <c r="H3421" s="313"/>
      <c r="I3421" s="209">
        <v>2394600</v>
      </c>
      <c r="J3421" s="444">
        <f t="shared" ref="J3421:J3484" si="56">J3420+H3421-I3421</f>
        <v>15408946</v>
      </c>
      <c r="K3421" s="441" t="s">
        <v>3267</v>
      </c>
    </row>
    <row r="3422" spans="1:242" hidden="1" x14ac:dyDescent="0.25">
      <c r="B3422" s="266">
        <v>1716</v>
      </c>
      <c r="C3422" s="207">
        <v>44512</v>
      </c>
      <c r="D3422" s="206" t="s">
        <v>6509</v>
      </c>
      <c r="E3422" s="206"/>
      <c r="F3422" s="206" t="s">
        <v>4788</v>
      </c>
      <c r="G3422" s="208" t="s">
        <v>4218</v>
      </c>
      <c r="H3422" s="313"/>
      <c r="I3422" s="209">
        <v>8000000</v>
      </c>
      <c r="J3422" s="444">
        <f t="shared" si="56"/>
        <v>7408946</v>
      </c>
      <c r="K3422" s="441" t="s">
        <v>3267</v>
      </c>
    </row>
    <row r="3423" spans="1:242" hidden="1" x14ac:dyDescent="0.25">
      <c r="B3423" s="266">
        <v>1717</v>
      </c>
      <c r="C3423" s="207">
        <v>44512</v>
      </c>
      <c r="D3423" s="206" t="s">
        <v>6510</v>
      </c>
      <c r="E3423" s="206"/>
      <c r="F3423" s="206" t="s">
        <v>4789</v>
      </c>
      <c r="G3423" s="208" t="s">
        <v>5705</v>
      </c>
      <c r="H3423" s="313"/>
      <c r="I3423" s="209">
        <v>357500</v>
      </c>
      <c r="J3423" s="444">
        <f t="shared" si="56"/>
        <v>7051446</v>
      </c>
      <c r="K3423" s="441" t="s">
        <v>3267</v>
      </c>
    </row>
    <row r="3424" spans="1:242" hidden="1" x14ac:dyDescent="0.25">
      <c r="B3424" s="266">
        <v>1718</v>
      </c>
      <c r="C3424" s="207">
        <v>44513</v>
      </c>
      <c r="D3424" s="206" t="s">
        <v>6514</v>
      </c>
      <c r="E3424" s="206"/>
      <c r="F3424" s="206" t="s">
        <v>4790</v>
      </c>
      <c r="G3424" s="208" t="s">
        <v>5679</v>
      </c>
      <c r="H3424" s="313"/>
      <c r="I3424" s="209">
        <v>99400</v>
      </c>
      <c r="J3424" s="444">
        <f t="shared" si="56"/>
        <v>6952046</v>
      </c>
      <c r="K3424" s="441" t="s">
        <v>3267</v>
      </c>
    </row>
    <row r="3425" spans="1:242" hidden="1" x14ac:dyDescent="0.25">
      <c r="B3425" s="266">
        <v>1719</v>
      </c>
      <c r="C3425" s="207">
        <v>44513</v>
      </c>
      <c r="D3425" s="206" t="s">
        <v>6515</v>
      </c>
      <c r="E3425" s="206"/>
      <c r="F3425" s="206" t="s">
        <v>4791</v>
      </c>
      <c r="G3425" s="208" t="s">
        <v>5679</v>
      </c>
      <c r="H3425" s="313"/>
      <c r="I3425" s="209">
        <v>13800</v>
      </c>
      <c r="J3425" s="444">
        <f t="shared" si="56"/>
        <v>6938246</v>
      </c>
      <c r="K3425" s="441" t="s">
        <v>3267</v>
      </c>
    </row>
    <row r="3426" spans="1:242" hidden="1" x14ac:dyDescent="0.25">
      <c r="B3426" s="266">
        <v>1720</v>
      </c>
      <c r="C3426" s="207">
        <v>44513</v>
      </c>
      <c r="D3426" s="206" t="s">
        <v>6511</v>
      </c>
      <c r="E3426" s="206"/>
      <c r="F3426" s="206" t="s">
        <v>4792</v>
      </c>
      <c r="G3426" s="208" t="s">
        <v>5679</v>
      </c>
      <c r="H3426" s="313"/>
      <c r="I3426" s="209">
        <v>46700</v>
      </c>
      <c r="J3426" s="444">
        <f t="shared" si="56"/>
        <v>6891546</v>
      </c>
      <c r="K3426" s="441" t="s">
        <v>3267</v>
      </c>
    </row>
    <row r="3427" spans="1:242" hidden="1" x14ac:dyDescent="0.25">
      <c r="B3427" s="266">
        <v>1721</v>
      </c>
      <c r="C3427" s="207">
        <v>44513</v>
      </c>
      <c r="D3427" s="206" t="s">
        <v>6512</v>
      </c>
      <c r="E3427" s="206"/>
      <c r="F3427" s="206" t="s">
        <v>4793</v>
      </c>
      <c r="G3427" s="208" t="s">
        <v>5679</v>
      </c>
      <c r="H3427" s="313"/>
      <c r="I3427" s="209">
        <v>13800</v>
      </c>
      <c r="J3427" s="444">
        <f t="shared" si="56"/>
        <v>6877746</v>
      </c>
      <c r="K3427" s="441" t="s">
        <v>3267</v>
      </c>
    </row>
    <row r="3428" spans="1:242" hidden="1" x14ac:dyDescent="0.25">
      <c r="B3428" s="266">
        <v>1722</v>
      </c>
      <c r="C3428" s="207">
        <v>44513</v>
      </c>
      <c r="D3428" s="206" t="s">
        <v>6513</v>
      </c>
      <c r="E3428" s="206"/>
      <c r="F3428" s="206" t="s">
        <v>4794</v>
      </c>
      <c r="G3428" s="208" t="s">
        <v>5679</v>
      </c>
      <c r="H3428" s="313"/>
      <c r="I3428" s="209">
        <v>167600</v>
      </c>
      <c r="J3428" s="444">
        <f t="shared" si="56"/>
        <v>6710146</v>
      </c>
      <c r="K3428" s="441" t="s">
        <v>3267</v>
      </c>
    </row>
    <row r="3429" spans="1:242" hidden="1" x14ac:dyDescent="0.25">
      <c r="B3429" s="266">
        <v>1723</v>
      </c>
      <c r="C3429" s="207">
        <v>44513</v>
      </c>
      <c r="D3429" s="206" t="s">
        <v>6516</v>
      </c>
      <c r="E3429" s="206"/>
      <c r="F3429" s="206" t="s">
        <v>4795</v>
      </c>
      <c r="G3429" s="208" t="s">
        <v>5679</v>
      </c>
      <c r="H3429" s="313"/>
      <c r="I3429" s="209">
        <v>956000</v>
      </c>
      <c r="J3429" s="444">
        <f t="shared" si="56"/>
        <v>5754146</v>
      </c>
      <c r="K3429" s="441" t="s">
        <v>3267</v>
      </c>
    </row>
    <row r="3430" spans="1:242" hidden="1" x14ac:dyDescent="0.25">
      <c r="B3430" s="266">
        <v>1724</v>
      </c>
      <c r="C3430" s="207">
        <v>44513</v>
      </c>
      <c r="D3430" s="206" t="s">
        <v>6517</v>
      </c>
      <c r="E3430" s="206"/>
      <c r="F3430" s="206" t="s">
        <v>4796</v>
      </c>
      <c r="G3430" s="208" t="s">
        <v>5979</v>
      </c>
      <c r="H3430" s="313"/>
      <c r="I3430" s="209">
        <v>231960</v>
      </c>
      <c r="J3430" s="444">
        <f t="shared" si="56"/>
        <v>5522186</v>
      </c>
      <c r="K3430" s="212" t="s">
        <v>3267</v>
      </c>
    </row>
    <row r="3431" spans="1:242" hidden="1" x14ac:dyDescent="0.25">
      <c r="B3431" s="266">
        <v>1725</v>
      </c>
      <c r="C3431" s="207">
        <v>44513</v>
      </c>
      <c r="D3431" s="206" t="s">
        <v>6518</v>
      </c>
      <c r="E3431" s="206"/>
      <c r="F3431" s="206" t="s">
        <v>4797</v>
      </c>
      <c r="G3431" s="208" t="s">
        <v>6519</v>
      </c>
      <c r="H3431" s="313"/>
      <c r="I3431" s="209">
        <v>1421000</v>
      </c>
      <c r="J3431" s="444">
        <f t="shared" si="56"/>
        <v>4101186</v>
      </c>
      <c r="K3431" s="212" t="s">
        <v>3267</v>
      </c>
    </row>
    <row r="3432" spans="1:242" hidden="1" x14ac:dyDescent="0.25">
      <c r="B3432" s="266">
        <v>1726</v>
      </c>
      <c r="C3432" s="207">
        <v>44513</v>
      </c>
      <c r="D3432" s="206" t="s">
        <v>6520</v>
      </c>
      <c r="E3432" s="206" t="s">
        <v>6523</v>
      </c>
      <c r="F3432" s="206"/>
      <c r="G3432" s="208" t="s">
        <v>5705</v>
      </c>
      <c r="H3432" s="313"/>
      <c r="I3432" s="585">
        <v>1510000</v>
      </c>
      <c r="J3432" s="444">
        <f t="shared" si="56"/>
        <v>2591186</v>
      </c>
      <c r="K3432" s="212" t="s">
        <v>6657</v>
      </c>
    </row>
    <row r="3433" spans="1:242" hidden="1" x14ac:dyDescent="0.25">
      <c r="B3433" s="266">
        <v>1727</v>
      </c>
      <c r="C3433" s="207">
        <v>44513</v>
      </c>
      <c r="D3433" s="206" t="s">
        <v>6521</v>
      </c>
      <c r="E3433" s="206" t="s">
        <v>6524</v>
      </c>
      <c r="F3433" s="206"/>
      <c r="G3433" s="208" t="s">
        <v>1110</v>
      </c>
      <c r="H3433" s="313"/>
      <c r="I3433" s="475">
        <v>192000</v>
      </c>
      <c r="J3433" s="444">
        <f t="shared" si="56"/>
        <v>2399186</v>
      </c>
      <c r="K3433" s="212" t="s">
        <v>6536</v>
      </c>
    </row>
    <row r="3434" spans="1:242" hidden="1" x14ac:dyDescent="0.25">
      <c r="B3434" s="266">
        <v>1728</v>
      </c>
      <c r="C3434" s="207">
        <v>44513</v>
      </c>
      <c r="D3434" s="206" t="s">
        <v>6522</v>
      </c>
      <c r="E3434" s="206"/>
      <c r="F3434" s="206" t="s">
        <v>4798</v>
      </c>
      <c r="G3434" s="208" t="s">
        <v>2991</v>
      </c>
      <c r="H3434" s="313"/>
      <c r="I3434" s="209">
        <v>350000</v>
      </c>
      <c r="J3434" s="444">
        <f t="shared" si="56"/>
        <v>2049186</v>
      </c>
      <c r="K3434" s="212" t="s">
        <v>3267</v>
      </c>
    </row>
    <row r="3435" spans="1:242" s="566" customFormat="1" hidden="1" x14ac:dyDescent="0.25">
      <c r="A3435" s="488"/>
      <c r="B3435" s="266">
        <v>1729</v>
      </c>
      <c r="C3435" s="428">
        <v>44515</v>
      </c>
      <c r="D3435" s="429" t="s">
        <v>6525</v>
      </c>
      <c r="E3435" s="429"/>
      <c r="F3435" s="429"/>
      <c r="G3435" s="430"/>
      <c r="H3435" s="577">
        <v>17648814</v>
      </c>
      <c r="I3435" s="581"/>
      <c r="J3435" s="444">
        <f t="shared" si="56"/>
        <v>19698000</v>
      </c>
      <c r="K3435" s="446" t="s">
        <v>3695</v>
      </c>
      <c r="L3435" s="530"/>
      <c r="M3435" s="488"/>
      <c r="N3435" s="530"/>
      <c r="O3435" s="530"/>
      <c r="P3435" s="530"/>
      <c r="Q3435" s="530"/>
      <c r="R3435" s="530"/>
      <c r="S3435" s="530"/>
      <c r="T3435" s="530"/>
      <c r="U3435" s="530"/>
      <c r="V3435" s="530"/>
      <c r="W3435" s="530"/>
      <c r="X3435" s="530"/>
      <c r="Y3435" s="530"/>
      <c r="Z3435" s="530"/>
      <c r="AA3435" s="530"/>
      <c r="AB3435" s="530"/>
      <c r="AC3435" s="530"/>
      <c r="AD3435" s="530"/>
      <c r="AE3435" s="530"/>
      <c r="AF3435" s="530"/>
      <c r="AG3435" s="530"/>
      <c r="AH3435" s="530"/>
      <c r="AI3435" s="530"/>
      <c r="AJ3435" s="488"/>
      <c r="AK3435" s="488"/>
      <c r="AL3435" s="488"/>
      <c r="AM3435" s="488"/>
      <c r="AN3435" s="488"/>
      <c r="AO3435" s="488"/>
      <c r="AP3435" s="488"/>
      <c r="AQ3435" s="488"/>
      <c r="AR3435" s="488"/>
      <c r="AS3435" s="488"/>
      <c r="AT3435" s="488"/>
      <c r="AU3435" s="488"/>
      <c r="AV3435" s="488"/>
      <c r="AW3435" s="488"/>
      <c r="AX3435" s="488"/>
      <c r="AY3435" s="488"/>
      <c r="AZ3435" s="488"/>
      <c r="BA3435" s="488"/>
      <c r="BB3435" s="488"/>
      <c r="BC3435" s="488"/>
      <c r="BD3435" s="488"/>
      <c r="BE3435" s="488"/>
      <c r="BF3435" s="488"/>
      <c r="BG3435" s="488"/>
      <c r="BH3435" s="488"/>
      <c r="BI3435" s="488"/>
      <c r="BJ3435" s="488"/>
      <c r="BK3435" s="488"/>
      <c r="BL3435" s="488"/>
      <c r="BM3435" s="488"/>
      <c r="BN3435" s="488"/>
      <c r="BO3435" s="488"/>
      <c r="BP3435" s="488"/>
      <c r="BQ3435" s="488"/>
      <c r="BR3435" s="488"/>
      <c r="BS3435" s="488"/>
      <c r="BT3435" s="488"/>
      <c r="BU3435" s="488"/>
      <c r="BV3435" s="488"/>
      <c r="BW3435" s="488"/>
      <c r="BX3435" s="488"/>
      <c r="BY3435" s="488"/>
      <c r="BZ3435" s="488"/>
      <c r="CA3435" s="488"/>
      <c r="CB3435" s="488"/>
      <c r="CC3435" s="488"/>
      <c r="CD3435" s="488"/>
      <c r="CE3435" s="488"/>
      <c r="CF3435" s="488"/>
      <c r="CG3435" s="488"/>
      <c r="CH3435" s="488"/>
      <c r="CI3435" s="488"/>
      <c r="CJ3435" s="488"/>
      <c r="CK3435" s="488"/>
      <c r="CL3435" s="488"/>
      <c r="CM3435" s="488"/>
      <c r="CN3435" s="488"/>
      <c r="CO3435" s="488"/>
      <c r="CP3435" s="488"/>
      <c r="CQ3435" s="488"/>
      <c r="CR3435" s="488"/>
      <c r="CS3435" s="488"/>
      <c r="CT3435" s="488"/>
      <c r="CU3435" s="488"/>
      <c r="CV3435" s="488"/>
      <c r="CW3435" s="488"/>
      <c r="CX3435" s="488"/>
      <c r="CY3435" s="488"/>
      <c r="CZ3435" s="488"/>
      <c r="DA3435" s="488"/>
      <c r="DB3435" s="488"/>
      <c r="DC3435" s="488"/>
      <c r="DD3435" s="488"/>
      <c r="DE3435" s="488"/>
      <c r="DF3435" s="488"/>
      <c r="DG3435" s="488"/>
      <c r="DH3435" s="488"/>
      <c r="DI3435" s="488"/>
      <c r="DJ3435" s="488"/>
      <c r="DK3435" s="488"/>
      <c r="DL3435" s="488"/>
      <c r="DM3435" s="488"/>
      <c r="DN3435" s="488"/>
      <c r="DO3435" s="488"/>
      <c r="DP3435" s="488"/>
      <c r="DQ3435" s="488"/>
      <c r="DR3435" s="488"/>
      <c r="DS3435" s="488"/>
      <c r="DT3435" s="488"/>
      <c r="DU3435" s="488"/>
      <c r="DV3435" s="488"/>
      <c r="DW3435" s="488"/>
      <c r="DX3435" s="488"/>
      <c r="DY3435" s="488"/>
      <c r="DZ3435" s="488"/>
      <c r="EA3435" s="488"/>
      <c r="EB3435" s="488"/>
      <c r="EC3435" s="488"/>
      <c r="ED3435" s="488"/>
      <c r="EE3435" s="488"/>
      <c r="EF3435" s="488"/>
      <c r="EG3435" s="488"/>
      <c r="EH3435" s="488"/>
      <c r="EI3435" s="488"/>
      <c r="EJ3435" s="488"/>
      <c r="EK3435" s="488"/>
      <c r="EL3435" s="488"/>
      <c r="EM3435" s="488"/>
      <c r="EN3435" s="488"/>
      <c r="EO3435" s="488"/>
      <c r="EP3435" s="488"/>
      <c r="EQ3435" s="488"/>
      <c r="ER3435" s="488"/>
      <c r="ES3435" s="488"/>
      <c r="ET3435" s="488"/>
      <c r="EU3435" s="488"/>
      <c r="EV3435" s="488"/>
      <c r="EW3435" s="488"/>
      <c r="EX3435" s="488"/>
      <c r="EY3435" s="488"/>
      <c r="EZ3435" s="488"/>
      <c r="FA3435" s="488"/>
      <c r="FB3435" s="488"/>
      <c r="FC3435" s="488"/>
      <c r="FD3435" s="488"/>
      <c r="FE3435" s="488"/>
      <c r="FF3435" s="488"/>
      <c r="FG3435" s="488"/>
      <c r="FH3435" s="488"/>
      <c r="FI3435" s="488"/>
      <c r="FJ3435" s="488"/>
      <c r="FK3435" s="488"/>
      <c r="FL3435" s="488"/>
      <c r="FM3435" s="488"/>
      <c r="FN3435" s="488"/>
      <c r="FO3435" s="488"/>
      <c r="FP3435" s="488"/>
      <c r="FQ3435" s="488"/>
      <c r="FR3435" s="488"/>
      <c r="FS3435" s="488"/>
      <c r="FT3435" s="488"/>
      <c r="FU3435" s="488"/>
      <c r="FV3435" s="488"/>
      <c r="FW3435" s="488"/>
      <c r="FX3435" s="488"/>
      <c r="FY3435" s="488"/>
      <c r="FZ3435" s="488"/>
      <c r="GA3435" s="488"/>
      <c r="GB3435" s="488"/>
      <c r="GC3435" s="488"/>
      <c r="GD3435" s="488"/>
      <c r="GE3435" s="488"/>
      <c r="GF3435" s="488"/>
      <c r="GG3435" s="488"/>
      <c r="GH3435" s="488"/>
      <c r="GI3435" s="488"/>
      <c r="GJ3435" s="488"/>
      <c r="GK3435" s="488"/>
      <c r="GL3435" s="488"/>
      <c r="GM3435" s="488"/>
      <c r="GN3435" s="488"/>
      <c r="GO3435" s="488"/>
      <c r="GP3435" s="488"/>
      <c r="GQ3435" s="488"/>
      <c r="GR3435" s="488"/>
      <c r="GS3435" s="488"/>
      <c r="GT3435" s="488"/>
      <c r="GU3435" s="488"/>
      <c r="GV3435" s="488"/>
      <c r="GW3435" s="488"/>
      <c r="GX3435" s="488"/>
      <c r="GY3435" s="488"/>
      <c r="GZ3435" s="488"/>
      <c r="HA3435" s="488"/>
      <c r="HB3435" s="488"/>
      <c r="HC3435" s="488"/>
      <c r="HD3435" s="488"/>
      <c r="HE3435" s="488"/>
      <c r="HF3435" s="488"/>
      <c r="HG3435" s="488"/>
      <c r="HH3435" s="488"/>
      <c r="HI3435" s="488"/>
      <c r="HJ3435" s="488"/>
      <c r="HK3435" s="488"/>
      <c r="HL3435" s="488"/>
      <c r="HM3435" s="488"/>
      <c r="HN3435" s="488"/>
      <c r="HO3435" s="488"/>
      <c r="HP3435" s="488"/>
      <c r="HQ3435" s="488"/>
      <c r="HR3435" s="488"/>
      <c r="HS3435" s="488"/>
      <c r="HT3435" s="488"/>
      <c r="HU3435" s="488"/>
      <c r="HV3435" s="488"/>
      <c r="HW3435" s="488"/>
      <c r="HX3435" s="488"/>
      <c r="HY3435" s="488"/>
      <c r="HZ3435" s="488"/>
      <c r="IA3435" s="488"/>
      <c r="IB3435" s="488"/>
      <c r="IC3435" s="488"/>
      <c r="ID3435" s="488"/>
      <c r="IE3435" s="488"/>
      <c r="IF3435" s="488"/>
      <c r="IG3435" s="488"/>
      <c r="IH3435" s="488"/>
    </row>
    <row r="3436" spans="1:242" hidden="1" x14ac:dyDescent="0.25">
      <c r="B3436" s="266">
        <v>1730</v>
      </c>
      <c r="C3436" s="207">
        <v>44515</v>
      </c>
      <c r="D3436" s="206" t="s">
        <v>6559</v>
      </c>
      <c r="E3436" s="206" t="s">
        <v>6560</v>
      </c>
      <c r="F3436" s="206"/>
      <c r="G3436" s="208" t="s">
        <v>1611</v>
      </c>
      <c r="H3436" s="313"/>
      <c r="I3436" s="475">
        <v>1215000</v>
      </c>
      <c r="J3436" s="444">
        <f t="shared" si="56"/>
        <v>18483000</v>
      </c>
      <c r="K3436" s="212" t="s">
        <v>6582</v>
      </c>
    </row>
    <row r="3437" spans="1:242" hidden="1" x14ac:dyDescent="0.25">
      <c r="B3437" s="266">
        <v>1731</v>
      </c>
      <c r="C3437" s="207">
        <v>44515</v>
      </c>
      <c r="D3437" s="206" t="s">
        <v>6526</v>
      </c>
      <c r="E3437" s="206"/>
      <c r="F3437" s="206" t="s">
        <v>4799</v>
      </c>
      <c r="G3437" s="208" t="s">
        <v>1611</v>
      </c>
      <c r="H3437" s="313"/>
      <c r="I3437" s="209">
        <v>66000</v>
      </c>
      <c r="J3437" s="444">
        <f t="shared" si="56"/>
        <v>18417000</v>
      </c>
      <c r="K3437" s="212" t="s">
        <v>3267</v>
      </c>
    </row>
    <row r="3438" spans="1:242" hidden="1" x14ac:dyDescent="0.25">
      <c r="B3438" s="266">
        <v>1732</v>
      </c>
      <c r="C3438" s="207">
        <v>44515</v>
      </c>
      <c r="D3438" s="206" t="s">
        <v>6527</v>
      </c>
      <c r="E3438" s="206"/>
      <c r="F3438" s="206" t="s">
        <v>4800</v>
      </c>
      <c r="G3438" s="208" t="s">
        <v>1611</v>
      </c>
      <c r="H3438" s="313"/>
      <c r="I3438" s="209">
        <v>224000</v>
      </c>
      <c r="J3438" s="444">
        <f t="shared" si="56"/>
        <v>18193000</v>
      </c>
      <c r="K3438" s="212" t="s">
        <v>3267</v>
      </c>
    </row>
    <row r="3439" spans="1:242" hidden="1" x14ac:dyDescent="0.25">
      <c r="B3439" s="266">
        <v>1733</v>
      </c>
      <c r="C3439" s="207">
        <v>44515</v>
      </c>
      <c r="D3439" s="206" t="s">
        <v>6528</v>
      </c>
      <c r="E3439" s="206"/>
      <c r="F3439" s="206" t="s">
        <v>4801</v>
      </c>
      <c r="G3439" s="208" t="s">
        <v>2320</v>
      </c>
      <c r="H3439" s="313"/>
      <c r="I3439" s="209">
        <v>971072</v>
      </c>
      <c r="J3439" s="444">
        <f t="shared" si="56"/>
        <v>17221928</v>
      </c>
      <c r="K3439" s="212" t="s">
        <v>3267</v>
      </c>
    </row>
    <row r="3440" spans="1:242" hidden="1" x14ac:dyDescent="0.25">
      <c r="B3440" s="266">
        <v>1734</v>
      </c>
      <c r="C3440" s="207">
        <v>44515</v>
      </c>
      <c r="D3440" s="206" t="s">
        <v>6529</v>
      </c>
      <c r="E3440" s="206"/>
      <c r="F3440" s="206" t="s">
        <v>4802</v>
      </c>
      <c r="G3440" s="208" t="s">
        <v>532</v>
      </c>
      <c r="H3440" s="313"/>
      <c r="I3440" s="209">
        <v>780013</v>
      </c>
      <c r="J3440" s="444">
        <f t="shared" si="56"/>
        <v>16441915</v>
      </c>
      <c r="K3440" s="212" t="s">
        <v>3267</v>
      </c>
    </row>
    <row r="3441" spans="2:11" s="511" customFormat="1" hidden="1" x14ac:dyDescent="0.25">
      <c r="B3441" s="266">
        <v>1735</v>
      </c>
      <c r="C3441" s="207">
        <v>44515</v>
      </c>
      <c r="D3441" s="206" t="s">
        <v>6558</v>
      </c>
      <c r="E3441" s="206" t="s">
        <v>6561</v>
      </c>
      <c r="F3441" s="206"/>
      <c r="G3441" s="208" t="s">
        <v>532</v>
      </c>
      <c r="H3441" s="313"/>
      <c r="I3441" s="475">
        <v>1000000</v>
      </c>
      <c r="J3441" s="444">
        <f t="shared" si="56"/>
        <v>15441915</v>
      </c>
      <c r="K3441" s="212" t="s">
        <v>6567</v>
      </c>
    </row>
    <row r="3442" spans="2:11" s="511" customFormat="1" hidden="1" x14ac:dyDescent="0.25">
      <c r="B3442" s="266">
        <v>1736</v>
      </c>
      <c r="C3442" s="207">
        <v>44516</v>
      </c>
      <c r="D3442" s="206" t="s">
        <v>6530</v>
      </c>
      <c r="E3442" s="206"/>
      <c r="F3442" s="206" t="s">
        <v>4803</v>
      </c>
      <c r="G3442" s="208" t="s">
        <v>6531</v>
      </c>
      <c r="H3442" s="313"/>
      <c r="I3442" s="209">
        <v>900000</v>
      </c>
      <c r="J3442" s="444">
        <f t="shared" si="56"/>
        <v>14541915</v>
      </c>
      <c r="K3442" s="212" t="s">
        <v>3267</v>
      </c>
    </row>
    <row r="3443" spans="2:11" s="511" customFormat="1" hidden="1" x14ac:dyDescent="0.25">
      <c r="B3443" s="266">
        <v>1737</v>
      </c>
      <c r="C3443" s="207">
        <v>44516</v>
      </c>
      <c r="D3443" s="206" t="s">
        <v>6534</v>
      </c>
      <c r="E3443" s="206"/>
      <c r="F3443" s="206"/>
      <c r="G3443" s="208" t="s">
        <v>1611</v>
      </c>
      <c r="H3443" s="313">
        <v>1270000</v>
      </c>
      <c r="I3443" s="209"/>
      <c r="J3443" s="444">
        <f t="shared" si="56"/>
        <v>15811915</v>
      </c>
      <c r="K3443" s="212" t="s">
        <v>6533</v>
      </c>
    </row>
    <row r="3444" spans="2:11" s="511" customFormat="1" hidden="1" x14ac:dyDescent="0.25">
      <c r="B3444" s="266">
        <v>1738</v>
      </c>
      <c r="C3444" s="207">
        <v>44516</v>
      </c>
      <c r="D3444" s="206" t="s">
        <v>6535</v>
      </c>
      <c r="E3444" s="206"/>
      <c r="F3444" s="206" t="s">
        <v>4841</v>
      </c>
      <c r="G3444" s="208" t="s">
        <v>1611</v>
      </c>
      <c r="H3444" s="313"/>
      <c r="I3444" s="209">
        <v>1064000</v>
      </c>
      <c r="J3444" s="444">
        <f t="shared" si="56"/>
        <v>14747915</v>
      </c>
      <c r="K3444" s="212" t="s">
        <v>3267</v>
      </c>
    </row>
    <row r="3445" spans="2:11" s="511" customFormat="1" hidden="1" x14ac:dyDescent="0.25">
      <c r="B3445" s="266">
        <v>1739</v>
      </c>
      <c r="C3445" s="207">
        <v>44516</v>
      </c>
      <c r="D3445" s="206" t="s">
        <v>6538</v>
      </c>
      <c r="E3445" s="206"/>
      <c r="F3445" s="206"/>
      <c r="G3445" s="208" t="s">
        <v>1110</v>
      </c>
      <c r="H3445" s="313">
        <v>192000</v>
      </c>
      <c r="I3445" s="209"/>
      <c r="J3445" s="444">
        <f t="shared" si="56"/>
        <v>14939915</v>
      </c>
      <c r="K3445" s="212" t="s">
        <v>6537</v>
      </c>
    </row>
    <row r="3446" spans="2:11" s="511" customFormat="1" hidden="1" x14ac:dyDescent="0.25">
      <c r="B3446" s="266">
        <v>1740</v>
      </c>
      <c r="C3446" s="207">
        <v>44516</v>
      </c>
      <c r="D3446" s="206" t="s">
        <v>4248</v>
      </c>
      <c r="E3446" s="206"/>
      <c r="F3446" s="206" t="s">
        <v>4842</v>
      </c>
      <c r="G3446" s="208" t="s">
        <v>1110</v>
      </c>
      <c r="H3446" s="313"/>
      <c r="I3446" s="209">
        <v>183000</v>
      </c>
      <c r="J3446" s="444">
        <f t="shared" si="56"/>
        <v>14756915</v>
      </c>
      <c r="K3446" s="212" t="s">
        <v>3267</v>
      </c>
    </row>
    <row r="3447" spans="2:11" s="511" customFormat="1" hidden="1" x14ac:dyDescent="0.25">
      <c r="B3447" s="266">
        <v>1741</v>
      </c>
      <c r="C3447" s="207">
        <v>44516</v>
      </c>
      <c r="D3447" s="206" t="s">
        <v>6539</v>
      </c>
      <c r="E3447" s="206"/>
      <c r="F3447" s="206" t="s">
        <v>4843</v>
      </c>
      <c r="G3447" s="208" t="s">
        <v>5936</v>
      </c>
      <c r="H3447" s="313"/>
      <c r="I3447" s="209">
        <v>700000</v>
      </c>
      <c r="J3447" s="444">
        <f t="shared" si="56"/>
        <v>14056915</v>
      </c>
      <c r="K3447" s="212" t="s">
        <v>3267</v>
      </c>
    </row>
    <row r="3448" spans="2:11" s="511" customFormat="1" hidden="1" x14ac:dyDescent="0.25">
      <c r="B3448" s="266">
        <v>1742</v>
      </c>
      <c r="C3448" s="207">
        <v>44516</v>
      </c>
      <c r="D3448" s="206" t="s">
        <v>6540</v>
      </c>
      <c r="E3448" s="206"/>
      <c r="F3448" s="206" t="s">
        <v>4844</v>
      </c>
      <c r="G3448" s="208" t="s">
        <v>560</v>
      </c>
      <c r="H3448" s="313"/>
      <c r="I3448" s="209">
        <v>245000</v>
      </c>
      <c r="J3448" s="444">
        <f t="shared" si="56"/>
        <v>13811915</v>
      </c>
      <c r="K3448" s="212" t="s">
        <v>3267</v>
      </c>
    </row>
    <row r="3449" spans="2:11" s="511" customFormat="1" hidden="1" x14ac:dyDescent="0.25">
      <c r="B3449" s="266">
        <v>1743</v>
      </c>
      <c r="C3449" s="207">
        <v>44516</v>
      </c>
      <c r="D3449" s="206" t="s">
        <v>6557</v>
      </c>
      <c r="E3449" s="206" t="s">
        <v>6562</v>
      </c>
      <c r="F3449" s="206"/>
      <c r="G3449" s="208" t="s">
        <v>4804</v>
      </c>
      <c r="H3449" s="313"/>
      <c r="I3449" s="475">
        <v>1920000</v>
      </c>
      <c r="J3449" s="444">
        <f t="shared" si="56"/>
        <v>11891915</v>
      </c>
      <c r="K3449" s="212" t="s">
        <v>6579</v>
      </c>
    </row>
    <row r="3450" spans="2:11" s="511" customFormat="1" hidden="1" x14ac:dyDescent="0.25">
      <c r="B3450" s="266">
        <v>1744</v>
      </c>
      <c r="C3450" s="207">
        <v>44519</v>
      </c>
      <c r="D3450" s="206" t="s">
        <v>6541</v>
      </c>
      <c r="E3450" s="206"/>
      <c r="F3450" s="206" t="s">
        <v>4845</v>
      </c>
      <c r="G3450" s="208" t="s">
        <v>420</v>
      </c>
      <c r="H3450" s="313"/>
      <c r="I3450" s="209">
        <v>407000</v>
      </c>
      <c r="J3450" s="444">
        <f t="shared" si="56"/>
        <v>11484915</v>
      </c>
      <c r="K3450" s="212" t="s">
        <v>3267</v>
      </c>
    </row>
    <row r="3451" spans="2:11" s="511" customFormat="1" hidden="1" x14ac:dyDescent="0.25">
      <c r="B3451" s="266">
        <v>1745</v>
      </c>
      <c r="C3451" s="207">
        <v>44519</v>
      </c>
      <c r="D3451" s="206" t="s">
        <v>6542</v>
      </c>
      <c r="E3451" s="206"/>
      <c r="F3451" s="206" t="s">
        <v>4846</v>
      </c>
      <c r="G3451" s="208" t="s">
        <v>6396</v>
      </c>
      <c r="H3451" s="313"/>
      <c r="I3451" s="209">
        <v>1668000</v>
      </c>
      <c r="J3451" s="444">
        <f t="shared" si="56"/>
        <v>9816915</v>
      </c>
      <c r="K3451" s="212" t="s">
        <v>3267</v>
      </c>
    </row>
    <row r="3452" spans="2:11" s="511" customFormat="1" hidden="1" x14ac:dyDescent="0.25">
      <c r="B3452" s="266">
        <v>1746</v>
      </c>
      <c r="C3452" s="207">
        <v>44520</v>
      </c>
      <c r="D3452" s="206" t="s">
        <v>6543</v>
      </c>
      <c r="E3452" s="206"/>
      <c r="F3452" s="206" t="s">
        <v>4847</v>
      </c>
      <c r="G3452" s="208" t="s">
        <v>4805</v>
      </c>
      <c r="H3452" s="313"/>
      <c r="I3452" s="209">
        <v>1553800</v>
      </c>
      <c r="J3452" s="444">
        <f t="shared" si="56"/>
        <v>8263115</v>
      </c>
      <c r="K3452" s="212" t="s">
        <v>3267</v>
      </c>
    </row>
    <row r="3453" spans="2:11" s="511" customFormat="1" hidden="1" x14ac:dyDescent="0.25">
      <c r="B3453" s="266">
        <v>1747</v>
      </c>
      <c r="C3453" s="207">
        <v>44520</v>
      </c>
      <c r="D3453" s="206" t="s">
        <v>6544</v>
      </c>
      <c r="E3453" s="206"/>
      <c r="F3453" s="206" t="s">
        <v>4848</v>
      </c>
      <c r="G3453" s="208" t="s">
        <v>5679</v>
      </c>
      <c r="H3453" s="313"/>
      <c r="I3453" s="209">
        <v>220000</v>
      </c>
      <c r="J3453" s="444">
        <f t="shared" si="56"/>
        <v>8043115</v>
      </c>
      <c r="K3453" s="212" t="s">
        <v>3267</v>
      </c>
    </row>
    <row r="3454" spans="2:11" s="511" customFormat="1" hidden="1" x14ac:dyDescent="0.25">
      <c r="B3454" s="266">
        <v>1748</v>
      </c>
      <c r="C3454" s="207">
        <v>44520</v>
      </c>
      <c r="D3454" s="206" t="s">
        <v>6545</v>
      </c>
      <c r="E3454" s="206"/>
      <c r="F3454" s="206" t="s">
        <v>4849</v>
      </c>
      <c r="G3454" s="208" t="s">
        <v>5679</v>
      </c>
      <c r="H3454" s="313"/>
      <c r="I3454" s="209">
        <v>38000</v>
      </c>
      <c r="J3454" s="444">
        <f t="shared" si="56"/>
        <v>8005115</v>
      </c>
      <c r="K3454" s="212" t="s">
        <v>3267</v>
      </c>
    </row>
    <row r="3455" spans="2:11" s="511" customFormat="1" hidden="1" x14ac:dyDescent="0.25">
      <c r="B3455" s="266">
        <v>1749</v>
      </c>
      <c r="C3455" s="207">
        <v>44520</v>
      </c>
      <c r="D3455" s="206" t="s">
        <v>6546</v>
      </c>
      <c r="E3455" s="206"/>
      <c r="F3455" s="206" t="s">
        <v>4851</v>
      </c>
      <c r="G3455" s="208" t="s">
        <v>5679</v>
      </c>
      <c r="H3455" s="313"/>
      <c r="I3455" s="209">
        <v>46652</v>
      </c>
      <c r="J3455" s="444">
        <f t="shared" si="56"/>
        <v>7958463</v>
      </c>
      <c r="K3455" s="212" t="s">
        <v>3267</v>
      </c>
    </row>
    <row r="3456" spans="2:11" s="511" customFormat="1" hidden="1" x14ac:dyDescent="0.25">
      <c r="B3456" s="266">
        <v>1750</v>
      </c>
      <c r="C3456" s="207">
        <v>44520</v>
      </c>
      <c r="D3456" s="206" t="s">
        <v>6547</v>
      </c>
      <c r="E3456" s="206"/>
      <c r="F3456" s="206" t="s">
        <v>4852</v>
      </c>
      <c r="G3456" s="208" t="s">
        <v>5679</v>
      </c>
      <c r="H3456" s="313"/>
      <c r="I3456" s="209">
        <v>29800</v>
      </c>
      <c r="J3456" s="444">
        <f t="shared" si="56"/>
        <v>7928663</v>
      </c>
      <c r="K3456" s="212" t="s">
        <v>3267</v>
      </c>
    </row>
    <row r="3457" spans="1:242" hidden="1" x14ac:dyDescent="0.25">
      <c r="B3457" s="266">
        <v>1751</v>
      </c>
      <c r="C3457" s="207">
        <v>44520</v>
      </c>
      <c r="D3457" s="206" t="s">
        <v>6548</v>
      </c>
      <c r="E3457" s="206"/>
      <c r="F3457" s="206" t="s">
        <v>4853</v>
      </c>
      <c r="G3457" s="208" t="s">
        <v>5679</v>
      </c>
      <c r="H3457" s="313"/>
      <c r="I3457" s="209">
        <v>98700</v>
      </c>
      <c r="J3457" s="444">
        <f t="shared" si="56"/>
        <v>7829963</v>
      </c>
      <c r="K3457" s="212" t="s">
        <v>3267</v>
      </c>
    </row>
    <row r="3458" spans="1:242" hidden="1" x14ac:dyDescent="0.25">
      <c r="B3458" s="266">
        <v>1752</v>
      </c>
      <c r="C3458" s="207">
        <v>44520</v>
      </c>
      <c r="D3458" s="206" t="s">
        <v>6549</v>
      </c>
      <c r="E3458" s="206"/>
      <c r="F3458" s="206" t="s">
        <v>4854</v>
      </c>
      <c r="G3458" s="208" t="s">
        <v>5679</v>
      </c>
      <c r="H3458" s="313"/>
      <c r="I3458" s="209">
        <v>75600</v>
      </c>
      <c r="J3458" s="444">
        <f t="shared" si="56"/>
        <v>7754363</v>
      </c>
      <c r="K3458" s="212" t="s">
        <v>3267</v>
      </c>
    </row>
    <row r="3459" spans="1:242" hidden="1" x14ac:dyDescent="0.25">
      <c r="B3459" s="266">
        <v>1753</v>
      </c>
      <c r="C3459" s="207">
        <v>44520</v>
      </c>
      <c r="D3459" s="206" t="s">
        <v>6550</v>
      </c>
      <c r="E3459" s="206"/>
      <c r="F3459" s="206" t="s">
        <v>4855</v>
      </c>
      <c r="G3459" s="208" t="s">
        <v>5679</v>
      </c>
      <c r="H3459" s="313"/>
      <c r="I3459" s="209">
        <v>5800</v>
      </c>
      <c r="J3459" s="444">
        <f t="shared" si="56"/>
        <v>7748563</v>
      </c>
      <c r="K3459" s="212" t="s">
        <v>3267</v>
      </c>
    </row>
    <row r="3460" spans="1:242" hidden="1" x14ac:dyDescent="0.25">
      <c r="B3460" s="266">
        <v>1754</v>
      </c>
      <c r="C3460" s="207">
        <v>44520</v>
      </c>
      <c r="D3460" s="206" t="s">
        <v>6551</v>
      </c>
      <c r="E3460" s="206"/>
      <c r="F3460" s="206" t="s">
        <v>4856</v>
      </c>
      <c r="G3460" s="208" t="s">
        <v>5679</v>
      </c>
      <c r="H3460" s="313"/>
      <c r="I3460" s="209">
        <v>81600</v>
      </c>
      <c r="J3460" s="444">
        <f t="shared" si="56"/>
        <v>7666963</v>
      </c>
      <c r="K3460" s="212" t="s">
        <v>3267</v>
      </c>
    </row>
    <row r="3461" spans="1:242" hidden="1" x14ac:dyDescent="0.25">
      <c r="B3461" s="266">
        <v>1755</v>
      </c>
      <c r="C3461" s="207">
        <v>44520</v>
      </c>
      <c r="D3461" s="206" t="s">
        <v>6552</v>
      </c>
      <c r="E3461" s="206"/>
      <c r="F3461" s="206" t="s">
        <v>4857</v>
      </c>
      <c r="G3461" s="208" t="s">
        <v>5679</v>
      </c>
      <c r="H3461" s="313"/>
      <c r="I3461" s="209">
        <v>616500</v>
      </c>
      <c r="J3461" s="444">
        <f t="shared" si="56"/>
        <v>7050463</v>
      </c>
      <c r="K3461" s="212" t="s">
        <v>3267</v>
      </c>
    </row>
    <row r="3462" spans="1:242" hidden="1" x14ac:dyDescent="0.25">
      <c r="B3462" s="266">
        <v>1756</v>
      </c>
      <c r="C3462" s="207">
        <v>44520</v>
      </c>
      <c r="D3462" s="206" t="s">
        <v>6553</v>
      </c>
      <c r="E3462" s="206"/>
      <c r="F3462" s="206"/>
      <c r="G3462" s="208" t="s">
        <v>5705</v>
      </c>
      <c r="H3462" s="313">
        <v>2330000</v>
      </c>
      <c r="I3462" s="209"/>
      <c r="J3462" s="444">
        <f t="shared" si="56"/>
        <v>9380463</v>
      </c>
      <c r="K3462" s="212" t="s">
        <v>6564</v>
      </c>
    </row>
    <row r="3463" spans="1:242" hidden="1" x14ac:dyDescent="0.25">
      <c r="B3463" s="266">
        <v>1757</v>
      </c>
      <c r="C3463" s="207">
        <v>44520</v>
      </c>
      <c r="D3463" s="206" t="s">
        <v>6555</v>
      </c>
      <c r="E3463" s="206"/>
      <c r="F3463" s="206" t="s">
        <v>4858</v>
      </c>
      <c r="G3463" s="208" t="s">
        <v>5705</v>
      </c>
      <c r="H3463" s="313"/>
      <c r="I3463" s="209">
        <v>2330000</v>
      </c>
      <c r="J3463" s="444">
        <f t="shared" si="56"/>
        <v>7050463</v>
      </c>
      <c r="K3463" s="441" t="s">
        <v>3267</v>
      </c>
    </row>
    <row r="3464" spans="1:242" hidden="1" x14ac:dyDescent="0.25">
      <c r="B3464" s="266">
        <v>1758</v>
      </c>
      <c r="C3464" s="207">
        <v>44520</v>
      </c>
      <c r="D3464" s="206" t="s">
        <v>6556</v>
      </c>
      <c r="E3464" s="206" t="s">
        <v>6563</v>
      </c>
      <c r="F3464" s="206"/>
      <c r="G3464" s="208" t="s">
        <v>5705</v>
      </c>
      <c r="H3464" s="313"/>
      <c r="I3464" s="585">
        <v>1050000</v>
      </c>
      <c r="J3464" s="444">
        <f t="shared" si="56"/>
        <v>6000463</v>
      </c>
      <c r="K3464" s="441" t="s">
        <v>6660</v>
      </c>
    </row>
    <row r="3465" spans="1:242" s="566" customFormat="1" hidden="1" x14ac:dyDescent="0.25">
      <c r="A3465" s="488"/>
      <c r="B3465" s="266">
        <v>1759</v>
      </c>
      <c r="C3465" s="428">
        <v>44522</v>
      </c>
      <c r="D3465" s="429" t="s">
        <v>6565</v>
      </c>
      <c r="E3465" s="429"/>
      <c r="F3465" s="429"/>
      <c r="G3465" s="430"/>
      <c r="H3465" s="577">
        <v>12304537</v>
      </c>
      <c r="I3465" s="581"/>
      <c r="J3465" s="444">
        <f t="shared" si="56"/>
        <v>18305000</v>
      </c>
      <c r="K3465" s="485" t="s">
        <v>3695</v>
      </c>
      <c r="L3465" s="530"/>
      <c r="M3465" s="488"/>
      <c r="N3465" s="530"/>
      <c r="O3465" s="530"/>
      <c r="P3465" s="530"/>
      <c r="Q3465" s="530"/>
      <c r="R3465" s="530"/>
      <c r="S3465" s="530"/>
      <c r="T3465" s="530"/>
      <c r="U3465" s="530"/>
      <c r="V3465" s="530"/>
      <c r="W3465" s="530"/>
      <c r="X3465" s="530"/>
      <c r="Y3465" s="530"/>
      <c r="Z3465" s="530"/>
      <c r="AA3465" s="530"/>
      <c r="AB3465" s="530"/>
      <c r="AC3465" s="530"/>
      <c r="AD3465" s="530"/>
      <c r="AE3465" s="530"/>
      <c r="AF3465" s="530"/>
      <c r="AG3465" s="530"/>
      <c r="AH3465" s="530"/>
      <c r="AI3465" s="530"/>
      <c r="AJ3465" s="488"/>
      <c r="AK3465" s="488"/>
      <c r="AL3465" s="488"/>
      <c r="AM3465" s="488"/>
      <c r="AN3465" s="488"/>
      <c r="AO3465" s="488"/>
      <c r="AP3465" s="488"/>
      <c r="AQ3465" s="488"/>
      <c r="AR3465" s="488"/>
      <c r="AS3465" s="488"/>
      <c r="AT3465" s="488"/>
      <c r="AU3465" s="488"/>
      <c r="AV3465" s="488"/>
      <c r="AW3465" s="488"/>
      <c r="AX3465" s="488"/>
      <c r="AY3465" s="488"/>
      <c r="AZ3465" s="488"/>
      <c r="BA3465" s="488"/>
      <c r="BB3465" s="488"/>
      <c r="BC3465" s="488"/>
      <c r="BD3465" s="488"/>
      <c r="BE3465" s="488"/>
      <c r="BF3465" s="488"/>
      <c r="BG3465" s="488"/>
      <c r="BH3465" s="488"/>
      <c r="BI3465" s="488"/>
      <c r="BJ3465" s="488"/>
      <c r="BK3465" s="488"/>
      <c r="BL3465" s="488"/>
      <c r="BM3465" s="488"/>
      <c r="BN3465" s="488"/>
      <c r="BO3465" s="488"/>
      <c r="BP3465" s="488"/>
      <c r="BQ3465" s="488"/>
      <c r="BR3465" s="488"/>
      <c r="BS3465" s="488"/>
      <c r="BT3465" s="488"/>
      <c r="BU3465" s="488"/>
      <c r="BV3465" s="488"/>
      <c r="BW3465" s="488"/>
      <c r="BX3465" s="488"/>
      <c r="BY3465" s="488"/>
      <c r="BZ3465" s="488"/>
      <c r="CA3465" s="488"/>
      <c r="CB3465" s="488"/>
      <c r="CC3465" s="488"/>
      <c r="CD3465" s="488"/>
      <c r="CE3465" s="488"/>
      <c r="CF3465" s="488"/>
      <c r="CG3465" s="488"/>
      <c r="CH3465" s="488"/>
      <c r="CI3465" s="488"/>
      <c r="CJ3465" s="488"/>
      <c r="CK3465" s="488"/>
      <c r="CL3465" s="488"/>
      <c r="CM3465" s="488"/>
      <c r="CN3465" s="488"/>
      <c r="CO3465" s="488"/>
      <c r="CP3465" s="488"/>
      <c r="CQ3465" s="488"/>
      <c r="CR3465" s="488"/>
      <c r="CS3465" s="488"/>
      <c r="CT3465" s="488"/>
      <c r="CU3465" s="488"/>
      <c r="CV3465" s="488"/>
      <c r="CW3465" s="488"/>
      <c r="CX3465" s="488"/>
      <c r="CY3465" s="488"/>
      <c r="CZ3465" s="488"/>
      <c r="DA3465" s="488"/>
      <c r="DB3465" s="488"/>
      <c r="DC3465" s="488"/>
      <c r="DD3465" s="488"/>
      <c r="DE3465" s="488"/>
      <c r="DF3465" s="488"/>
      <c r="DG3465" s="488"/>
      <c r="DH3465" s="488"/>
      <c r="DI3465" s="488"/>
      <c r="DJ3465" s="488"/>
      <c r="DK3465" s="488"/>
      <c r="DL3465" s="488"/>
      <c r="DM3465" s="488"/>
      <c r="DN3465" s="488"/>
      <c r="DO3465" s="488"/>
      <c r="DP3465" s="488"/>
      <c r="DQ3465" s="488"/>
      <c r="DR3465" s="488"/>
      <c r="DS3465" s="488"/>
      <c r="DT3465" s="488"/>
      <c r="DU3465" s="488"/>
      <c r="DV3465" s="488"/>
      <c r="DW3465" s="488"/>
      <c r="DX3465" s="488"/>
      <c r="DY3465" s="488"/>
      <c r="DZ3465" s="488"/>
      <c r="EA3465" s="488"/>
      <c r="EB3465" s="488"/>
      <c r="EC3465" s="488"/>
      <c r="ED3465" s="488"/>
      <c r="EE3465" s="488"/>
      <c r="EF3465" s="488"/>
      <c r="EG3465" s="488"/>
      <c r="EH3465" s="488"/>
      <c r="EI3465" s="488"/>
      <c r="EJ3465" s="488"/>
      <c r="EK3465" s="488"/>
      <c r="EL3465" s="488"/>
      <c r="EM3465" s="488"/>
      <c r="EN3465" s="488"/>
      <c r="EO3465" s="488"/>
      <c r="EP3465" s="488"/>
      <c r="EQ3465" s="488"/>
      <c r="ER3465" s="488"/>
      <c r="ES3465" s="488"/>
      <c r="ET3465" s="488"/>
      <c r="EU3465" s="488"/>
      <c r="EV3465" s="488"/>
      <c r="EW3465" s="488"/>
      <c r="EX3465" s="488"/>
      <c r="EY3465" s="488"/>
      <c r="EZ3465" s="488"/>
      <c r="FA3465" s="488"/>
      <c r="FB3465" s="488"/>
      <c r="FC3465" s="488"/>
      <c r="FD3465" s="488"/>
      <c r="FE3465" s="488"/>
      <c r="FF3465" s="488"/>
      <c r="FG3465" s="488"/>
      <c r="FH3465" s="488"/>
      <c r="FI3465" s="488"/>
      <c r="FJ3465" s="488"/>
      <c r="FK3465" s="488"/>
      <c r="FL3465" s="488"/>
      <c r="FM3465" s="488"/>
      <c r="FN3465" s="488"/>
      <c r="FO3465" s="488"/>
      <c r="FP3465" s="488"/>
      <c r="FQ3465" s="488"/>
      <c r="FR3465" s="488"/>
      <c r="FS3465" s="488"/>
      <c r="FT3465" s="488"/>
      <c r="FU3465" s="488"/>
      <c r="FV3465" s="488"/>
      <c r="FW3465" s="488"/>
      <c r="FX3465" s="488"/>
      <c r="FY3465" s="488"/>
      <c r="FZ3465" s="488"/>
      <c r="GA3465" s="488"/>
      <c r="GB3465" s="488"/>
      <c r="GC3465" s="488"/>
      <c r="GD3465" s="488"/>
      <c r="GE3465" s="488"/>
      <c r="GF3465" s="488"/>
      <c r="GG3465" s="488"/>
      <c r="GH3465" s="488"/>
      <c r="GI3465" s="488"/>
      <c r="GJ3465" s="488"/>
      <c r="GK3465" s="488"/>
      <c r="GL3465" s="488"/>
      <c r="GM3465" s="488"/>
      <c r="GN3465" s="488"/>
      <c r="GO3465" s="488"/>
      <c r="GP3465" s="488"/>
      <c r="GQ3465" s="488"/>
      <c r="GR3465" s="488"/>
      <c r="GS3465" s="488"/>
      <c r="GT3465" s="488"/>
      <c r="GU3465" s="488"/>
      <c r="GV3465" s="488"/>
      <c r="GW3465" s="488"/>
      <c r="GX3465" s="488"/>
      <c r="GY3465" s="488"/>
      <c r="GZ3465" s="488"/>
      <c r="HA3465" s="488"/>
      <c r="HB3465" s="488"/>
      <c r="HC3465" s="488"/>
      <c r="HD3465" s="488"/>
      <c r="HE3465" s="488"/>
      <c r="HF3465" s="488"/>
      <c r="HG3465" s="488"/>
      <c r="HH3465" s="488"/>
      <c r="HI3465" s="488"/>
      <c r="HJ3465" s="488"/>
      <c r="HK3465" s="488"/>
      <c r="HL3465" s="488"/>
      <c r="HM3465" s="488"/>
      <c r="HN3465" s="488"/>
      <c r="HO3465" s="488"/>
      <c r="HP3465" s="488"/>
      <c r="HQ3465" s="488"/>
      <c r="HR3465" s="488"/>
      <c r="HS3465" s="488"/>
      <c r="HT3465" s="488"/>
      <c r="HU3465" s="488"/>
      <c r="HV3465" s="488"/>
      <c r="HW3465" s="488"/>
      <c r="HX3465" s="488"/>
      <c r="HY3465" s="488"/>
      <c r="HZ3465" s="488"/>
      <c r="IA3465" s="488"/>
      <c r="IB3465" s="488"/>
      <c r="IC3465" s="488"/>
      <c r="ID3465" s="488"/>
      <c r="IE3465" s="488"/>
      <c r="IF3465" s="488"/>
      <c r="IG3465" s="488"/>
      <c r="IH3465" s="488"/>
    </row>
    <row r="3466" spans="1:242" hidden="1" x14ac:dyDescent="0.25">
      <c r="B3466" s="266">
        <v>1760</v>
      </c>
      <c r="C3466" s="207">
        <v>44524</v>
      </c>
      <c r="D3466" s="206" t="s">
        <v>6578</v>
      </c>
      <c r="E3466" s="206"/>
      <c r="F3466" s="206"/>
      <c r="G3466" s="208"/>
      <c r="H3466" s="313">
        <v>1920000</v>
      </c>
      <c r="I3466" s="209"/>
      <c r="J3466" s="444">
        <f t="shared" si="56"/>
        <v>20225000</v>
      </c>
      <c r="K3466" s="441" t="s">
        <v>6581</v>
      </c>
    </row>
    <row r="3467" spans="1:242" hidden="1" x14ac:dyDescent="0.25">
      <c r="B3467" s="266">
        <v>1761</v>
      </c>
      <c r="C3467" s="207">
        <v>44524</v>
      </c>
      <c r="D3467" s="206" t="s">
        <v>6580</v>
      </c>
      <c r="E3467" s="206"/>
      <c r="F3467" s="206" t="s">
        <v>4859</v>
      </c>
      <c r="G3467" s="208" t="s">
        <v>4804</v>
      </c>
      <c r="H3467" s="313"/>
      <c r="I3467" s="209">
        <v>1480914</v>
      </c>
      <c r="J3467" s="444">
        <f t="shared" si="56"/>
        <v>18744086</v>
      </c>
      <c r="K3467" s="441" t="s">
        <v>3267</v>
      </c>
    </row>
    <row r="3468" spans="1:242" hidden="1" x14ac:dyDescent="0.25">
      <c r="B3468" s="266">
        <v>1762</v>
      </c>
      <c r="C3468" s="207">
        <v>44525</v>
      </c>
      <c r="D3468" s="206" t="s">
        <v>6566</v>
      </c>
      <c r="E3468" s="206"/>
      <c r="F3468" s="206"/>
      <c r="G3468" s="208"/>
      <c r="H3468" s="313">
        <v>1000000</v>
      </c>
      <c r="I3468" s="209"/>
      <c r="J3468" s="444">
        <f t="shared" si="56"/>
        <v>19744086</v>
      </c>
      <c r="K3468" s="441" t="s">
        <v>6568</v>
      </c>
    </row>
    <row r="3469" spans="1:242" hidden="1" x14ac:dyDescent="0.25">
      <c r="B3469" s="266">
        <v>1763</v>
      </c>
      <c r="C3469" s="207">
        <v>44525</v>
      </c>
      <c r="D3469" s="206" t="s">
        <v>6569</v>
      </c>
      <c r="E3469" s="206"/>
      <c r="F3469" s="206" t="s">
        <v>4861</v>
      </c>
      <c r="G3469" s="208" t="s">
        <v>532</v>
      </c>
      <c r="H3469" s="313"/>
      <c r="I3469" s="210">
        <v>1194482</v>
      </c>
      <c r="J3469" s="444">
        <f t="shared" si="56"/>
        <v>18549604</v>
      </c>
      <c r="K3469" s="441" t="s">
        <v>3267</v>
      </c>
    </row>
    <row r="3470" spans="1:242" hidden="1" x14ac:dyDescent="0.25">
      <c r="B3470" s="266">
        <v>1764</v>
      </c>
      <c r="C3470" s="207">
        <v>44526</v>
      </c>
      <c r="D3470" s="206" t="s">
        <v>6570</v>
      </c>
      <c r="E3470" s="206"/>
      <c r="F3470" s="206" t="s">
        <v>4876</v>
      </c>
      <c r="G3470" s="208" t="s">
        <v>532</v>
      </c>
      <c r="H3470" s="313"/>
      <c r="I3470" s="210">
        <v>1932380</v>
      </c>
      <c r="J3470" s="444">
        <f t="shared" si="56"/>
        <v>16617224</v>
      </c>
      <c r="K3470" s="441" t="s">
        <v>3267</v>
      </c>
    </row>
    <row r="3471" spans="1:242" hidden="1" x14ac:dyDescent="0.25">
      <c r="B3471" s="266">
        <v>1765</v>
      </c>
      <c r="C3471" s="207">
        <v>44526</v>
      </c>
      <c r="D3471" s="206" t="s">
        <v>6571</v>
      </c>
      <c r="E3471" s="206"/>
      <c r="F3471" s="206" t="s">
        <v>4887</v>
      </c>
      <c r="G3471" s="208" t="s">
        <v>764</v>
      </c>
      <c r="H3471" s="313"/>
      <c r="I3471" s="210">
        <v>2293807</v>
      </c>
      <c r="J3471" s="444">
        <f t="shared" si="56"/>
        <v>14323417</v>
      </c>
      <c r="K3471" s="441" t="s">
        <v>3267</v>
      </c>
    </row>
    <row r="3472" spans="1:242" hidden="1" x14ac:dyDescent="0.25">
      <c r="B3472" s="266">
        <v>1766</v>
      </c>
      <c r="C3472" s="207">
        <v>44526</v>
      </c>
      <c r="D3472" s="206" t="s">
        <v>6572</v>
      </c>
      <c r="E3472" s="206"/>
      <c r="F3472" s="206" t="s">
        <v>4888</v>
      </c>
      <c r="G3472" s="208" t="s">
        <v>2991</v>
      </c>
      <c r="H3472" s="313"/>
      <c r="I3472" s="210">
        <v>60000</v>
      </c>
      <c r="J3472" s="444">
        <f t="shared" si="56"/>
        <v>14263417</v>
      </c>
      <c r="K3472" s="441" t="s">
        <v>3267</v>
      </c>
    </row>
    <row r="3473" spans="1:242" hidden="1" x14ac:dyDescent="0.25">
      <c r="B3473" s="266">
        <v>1767</v>
      </c>
      <c r="C3473" s="207">
        <v>44526</v>
      </c>
      <c r="D3473" s="206" t="s">
        <v>6573</v>
      </c>
      <c r="E3473" s="206"/>
      <c r="F3473" s="206" t="s">
        <v>4889</v>
      </c>
      <c r="G3473" s="208" t="s">
        <v>420</v>
      </c>
      <c r="H3473" s="313"/>
      <c r="I3473" s="210">
        <v>1002500</v>
      </c>
      <c r="J3473" s="444">
        <f t="shared" si="56"/>
        <v>13260917</v>
      </c>
      <c r="K3473" s="441" t="s">
        <v>3267</v>
      </c>
    </row>
    <row r="3474" spans="1:242" hidden="1" x14ac:dyDescent="0.25">
      <c r="B3474" s="266">
        <v>1768</v>
      </c>
      <c r="C3474" s="207">
        <v>44526</v>
      </c>
      <c r="D3474" s="206" t="s">
        <v>6575</v>
      </c>
      <c r="E3474" s="206"/>
      <c r="F3474" s="206" t="s">
        <v>4890</v>
      </c>
      <c r="G3474" s="208" t="s">
        <v>4806</v>
      </c>
      <c r="H3474" s="313"/>
      <c r="I3474" s="210">
        <v>2682832</v>
      </c>
      <c r="J3474" s="444">
        <f t="shared" si="56"/>
        <v>10578085</v>
      </c>
      <c r="K3474" s="441" t="s">
        <v>3267</v>
      </c>
    </row>
    <row r="3475" spans="1:242" hidden="1" x14ac:dyDescent="0.25">
      <c r="B3475" s="266">
        <v>1769</v>
      </c>
      <c r="C3475" s="207">
        <v>44526</v>
      </c>
      <c r="D3475" s="206" t="s">
        <v>6574</v>
      </c>
      <c r="E3475" s="206"/>
      <c r="F3475" s="206" t="s">
        <v>4891</v>
      </c>
      <c r="G3475" s="208" t="s">
        <v>4806</v>
      </c>
      <c r="H3475" s="313"/>
      <c r="I3475" s="210">
        <v>1409139</v>
      </c>
      <c r="J3475" s="444">
        <f t="shared" si="56"/>
        <v>9168946</v>
      </c>
      <c r="K3475" s="441" t="s">
        <v>3267</v>
      </c>
    </row>
    <row r="3476" spans="1:242" hidden="1" x14ac:dyDescent="0.25">
      <c r="B3476" s="266">
        <v>1770</v>
      </c>
      <c r="C3476" s="207">
        <v>44527</v>
      </c>
      <c r="D3476" s="206" t="s">
        <v>6576</v>
      </c>
      <c r="E3476" s="206"/>
      <c r="F3476" s="206" t="s">
        <v>4892</v>
      </c>
      <c r="G3476" s="208" t="s">
        <v>4805</v>
      </c>
      <c r="H3476" s="313"/>
      <c r="I3476" s="210">
        <v>2700000</v>
      </c>
      <c r="J3476" s="444">
        <f t="shared" si="56"/>
        <v>6468946</v>
      </c>
      <c r="K3476" s="441" t="s">
        <v>3267</v>
      </c>
    </row>
    <row r="3477" spans="1:242" hidden="1" x14ac:dyDescent="0.25">
      <c r="B3477" s="266">
        <v>1771</v>
      </c>
      <c r="C3477" s="207">
        <v>44527</v>
      </c>
      <c r="D3477" s="206" t="s">
        <v>6577</v>
      </c>
      <c r="E3477" s="206"/>
      <c r="F3477" s="206" t="s">
        <v>4893</v>
      </c>
      <c r="G3477" s="208" t="s">
        <v>5936</v>
      </c>
      <c r="H3477" s="313"/>
      <c r="I3477" s="210">
        <v>590707</v>
      </c>
      <c r="J3477" s="444">
        <f t="shared" si="56"/>
        <v>5878239</v>
      </c>
      <c r="K3477" s="441" t="s">
        <v>3267</v>
      </c>
    </row>
    <row r="3478" spans="1:242" hidden="1" x14ac:dyDescent="0.25">
      <c r="B3478" s="266">
        <v>1772</v>
      </c>
      <c r="C3478" s="207">
        <v>44527</v>
      </c>
      <c r="D3478" s="206" t="s">
        <v>6583</v>
      </c>
      <c r="E3478" s="206"/>
      <c r="F3478" s="206"/>
      <c r="G3478" s="208"/>
      <c r="H3478" s="313">
        <v>1215000</v>
      </c>
      <c r="I3478" s="210"/>
      <c r="J3478" s="444">
        <f t="shared" si="56"/>
        <v>7093239</v>
      </c>
      <c r="K3478" s="441" t="s">
        <v>6568</v>
      </c>
    </row>
    <row r="3479" spans="1:242" hidden="1" x14ac:dyDescent="0.25">
      <c r="B3479" s="266">
        <v>1773</v>
      </c>
      <c r="C3479" s="207">
        <v>44527</v>
      </c>
      <c r="D3479" s="206" t="s">
        <v>6584</v>
      </c>
      <c r="E3479" s="206"/>
      <c r="F3479" s="206" t="s">
        <v>4894</v>
      </c>
      <c r="G3479" s="208" t="s">
        <v>1611</v>
      </c>
      <c r="H3479" s="313"/>
      <c r="I3479" s="210">
        <v>1127800</v>
      </c>
      <c r="J3479" s="444">
        <f t="shared" si="56"/>
        <v>5965439</v>
      </c>
      <c r="K3479" s="441" t="s">
        <v>3267</v>
      </c>
    </row>
    <row r="3480" spans="1:242" hidden="1" x14ac:dyDescent="0.25">
      <c r="B3480" s="266">
        <v>1774</v>
      </c>
      <c r="C3480" s="207">
        <v>44527</v>
      </c>
      <c r="D3480" s="206" t="s">
        <v>6585</v>
      </c>
      <c r="E3480" s="206"/>
      <c r="F3480" s="206" t="s">
        <v>4895</v>
      </c>
      <c r="G3480" s="208" t="s">
        <v>1611</v>
      </c>
      <c r="H3480" s="313"/>
      <c r="I3480" s="210">
        <v>100000</v>
      </c>
      <c r="J3480" s="444">
        <f t="shared" si="56"/>
        <v>5865439</v>
      </c>
      <c r="K3480" s="441" t="s">
        <v>3267</v>
      </c>
    </row>
    <row r="3481" spans="1:242" hidden="1" x14ac:dyDescent="0.25">
      <c r="B3481" s="266">
        <v>1775</v>
      </c>
      <c r="C3481" s="207">
        <v>44527</v>
      </c>
      <c r="D3481" s="206" t="s">
        <v>6586</v>
      </c>
      <c r="E3481" s="206"/>
      <c r="F3481" s="206" t="s">
        <v>4896</v>
      </c>
      <c r="G3481" s="208" t="s">
        <v>5679</v>
      </c>
      <c r="H3481" s="285"/>
      <c r="I3481" s="210">
        <v>36700</v>
      </c>
      <c r="J3481" s="444">
        <f t="shared" si="56"/>
        <v>5828739</v>
      </c>
      <c r="K3481" s="441" t="s">
        <v>3267</v>
      </c>
    </row>
    <row r="3482" spans="1:242" hidden="1" x14ac:dyDescent="0.25">
      <c r="B3482" s="266">
        <v>1776</v>
      </c>
      <c r="C3482" s="207">
        <v>44527</v>
      </c>
      <c r="D3482" s="206" t="s">
        <v>6587</v>
      </c>
      <c r="E3482" s="206"/>
      <c r="F3482" s="206" t="s">
        <v>4897</v>
      </c>
      <c r="G3482" s="208" t="s">
        <v>5679</v>
      </c>
      <c r="H3482" s="285"/>
      <c r="I3482" s="210">
        <v>48700</v>
      </c>
      <c r="J3482" s="444">
        <f t="shared" si="56"/>
        <v>5780039</v>
      </c>
      <c r="K3482" s="441" t="s">
        <v>3267</v>
      </c>
    </row>
    <row r="3483" spans="1:242" hidden="1" x14ac:dyDescent="0.25">
      <c r="B3483" s="266">
        <v>1777</v>
      </c>
      <c r="C3483" s="207">
        <v>44527</v>
      </c>
      <c r="D3483" s="206" t="s">
        <v>6588</v>
      </c>
      <c r="E3483" s="206"/>
      <c r="F3483" s="206" t="s">
        <v>4898</v>
      </c>
      <c r="G3483" s="208" t="s">
        <v>5679</v>
      </c>
      <c r="H3483" s="285"/>
      <c r="I3483" s="210">
        <v>52700</v>
      </c>
      <c r="J3483" s="444">
        <f t="shared" si="56"/>
        <v>5727339</v>
      </c>
      <c r="K3483" s="441" t="s">
        <v>3267</v>
      </c>
    </row>
    <row r="3484" spans="1:242" hidden="1" x14ac:dyDescent="0.25">
      <c r="B3484" s="266">
        <v>1778</v>
      </c>
      <c r="C3484" s="207">
        <v>44527</v>
      </c>
      <c r="D3484" s="206" t="s">
        <v>6589</v>
      </c>
      <c r="E3484" s="206"/>
      <c r="F3484" s="206" t="s">
        <v>4899</v>
      </c>
      <c r="G3484" s="208" t="s">
        <v>5679</v>
      </c>
      <c r="H3484" s="285"/>
      <c r="I3484" s="210">
        <v>89500</v>
      </c>
      <c r="J3484" s="444">
        <f t="shared" si="56"/>
        <v>5637839</v>
      </c>
      <c r="K3484" s="441" t="s">
        <v>3267</v>
      </c>
    </row>
    <row r="3485" spans="1:242" hidden="1" x14ac:dyDescent="0.25">
      <c r="B3485" s="266">
        <v>1779</v>
      </c>
      <c r="C3485" s="207">
        <v>44527</v>
      </c>
      <c r="D3485" s="206" t="s">
        <v>6590</v>
      </c>
      <c r="E3485" s="206"/>
      <c r="F3485" s="206" t="s">
        <v>4904</v>
      </c>
      <c r="G3485" s="208" t="s">
        <v>5679</v>
      </c>
      <c r="H3485" s="285"/>
      <c r="I3485" s="210">
        <v>180600</v>
      </c>
      <c r="J3485" s="444">
        <f t="shared" ref="J3485:J3548" si="57">J3484+H3485-I3485</f>
        <v>5457239</v>
      </c>
      <c r="K3485" s="441" t="s">
        <v>3267</v>
      </c>
    </row>
    <row r="3486" spans="1:242" hidden="1" x14ac:dyDescent="0.25">
      <c r="B3486" s="266">
        <v>1780</v>
      </c>
      <c r="C3486" s="207">
        <v>44527</v>
      </c>
      <c r="D3486" s="206" t="s">
        <v>6591</v>
      </c>
      <c r="E3486" s="206"/>
      <c r="F3486" s="206" t="s">
        <v>4927</v>
      </c>
      <c r="G3486" s="208" t="s">
        <v>5679</v>
      </c>
      <c r="H3486" s="285"/>
      <c r="I3486" s="210">
        <v>76000</v>
      </c>
      <c r="J3486" s="444">
        <f t="shared" si="57"/>
        <v>5381239</v>
      </c>
      <c r="K3486" s="441" t="s">
        <v>3267</v>
      </c>
    </row>
    <row r="3487" spans="1:242" s="566" customFormat="1" hidden="1" x14ac:dyDescent="0.25">
      <c r="A3487" s="488"/>
      <c r="B3487" s="491">
        <v>1781</v>
      </c>
      <c r="C3487" s="428">
        <v>44529</v>
      </c>
      <c r="D3487" s="429" t="s">
        <v>6592</v>
      </c>
      <c r="E3487" s="429"/>
      <c r="F3487" s="429"/>
      <c r="G3487" s="430"/>
      <c r="H3487" s="427">
        <v>17058761</v>
      </c>
      <c r="I3487" s="431"/>
      <c r="J3487" s="444">
        <f t="shared" si="57"/>
        <v>22440000</v>
      </c>
      <c r="K3487" s="446" t="s">
        <v>3695</v>
      </c>
      <c r="L3487" s="530"/>
      <c r="M3487" s="488"/>
      <c r="N3487" s="530"/>
      <c r="O3487" s="530"/>
      <c r="P3487" s="530"/>
      <c r="Q3487" s="530"/>
      <c r="R3487" s="530"/>
      <c r="S3487" s="530"/>
      <c r="T3487" s="530"/>
      <c r="U3487" s="530"/>
      <c r="V3487" s="530"/>
      <c r="W3487" s="530"/>
      <c r="X3487" s="530"/>
      <c r="Y3487" s="530"/>
      <c r="Z3487" s="530"/>
      <c r="AA3487" s="530"/>
      <c r="AB3487" s="530"/>
      <c r="AC3487" s="530"/>
      <c r="AD3487" s="530"/>
      <c r="AE3487" s="530"/>
      <c r="AF3487" s="530"/>
      <c r="AG3487" s="530"/>
      <c r="AH3487" s="530"/>
      <c r="AI3487" s="530"/>
      <c r="AJ3487" s="488"/>
      <c r="AK3487" s="488"/>
      <c r="AL3487" s="488"/>
      <c r="AM3487" s="488"/>
      <c r="AN3487" s="488"/>
      <c r="AO3487" s="488"/>
      <c r="AP3487" s="488"/>
      <c r="AQ3487" s="488"/>
      <c r="AR3487" s="488"/>
      <c r="AS3487" s="488"/>
      <c r="AT3487" s="488"/>
      <c r="AU3487" s="488"/>
      <c r="AV3487" s="488"/>
      <c r="AW3487" s="488"/>
      <c r="AX3487" s="488"/>
      <c r="AY3487" s="488"/>
      <c r="AZ3487" s="488"/>
      <c r="BA3487" s="488"/>
      <c r="BB3487" s="488"/>
      <c r="BC3487" s="488"/>
      <c r="BD3487" s="488"/>
      <c r="BE3487" s="488"/>
      <c r="BF3487" s="488"/>
      <c r="BG3487" s="488"/>
      <c r="BH3487" s="488"/>
      <c r="BI3487" s="488"/>
      <c r="BJ3487" s="488"/>
      <c r="BK3487" s="488"/>
      <c r="BL3487" s="488"/>
      <c r="BM3487" s="488"/>
      <c r="BN3487" s="488"/>
      <c r="BO3487" s="488"/>
      <c r="BP3487" s="488"/>
      <c r="BQ3487" s="488"/>
      <c r="BR3487" s="488"/>
      <c r="BS3487" s="488"/>
      <c r="BT3487" s="488"/>
      <c r="BU3487" s="488"/>
      <c r="BV3487" s="488"/>
      <c r="BW3487" s="488"/>
      <c r="BX3487" s="488"/>
      <c r="BY3487" s="488"/>
      <c r="BZ3487" s="488"/>
      <c r="CA3487" s="488"/>
      <c r="CB3487" s="488"/>
      <c r="CC3487" s="488"/>
      <c r="CD3487" s="488"/>
      <c r="CE3487" s="488"/>
      <c r="CF3487" s="488"/>
      <c r="CG3487" s="488"/>
      <c r="CH3487" s="488"/>
      <c r="CI3487" s="488"/>
      <c r="CJ3487" s="488"/>
      <c r="CK3487" s="488"/>
      <c r="CL3487" s="488"/>
      <c r="CM3487" s="488"/>
      <c r="CN3487" s="488"/>
      <c r="CO3487" s="488"/>
      <c r="CP3487" s="488"/>
      <c r="CQ3487" s="488"/>
      <c r="CR3487" s="488"/>
      <c r="CS3487" s="488"/>
      <c r="CT3487" s="488"/>
      <c r="CU3487" s="488"/>
      <c r="CV3487" s="488"/>
      <c r="CW3487" s="488"/>
      <c r="CX3487" s="488"/>
      <c r="CY3487" s="488"/>
      <c r="CZ3487" s="488"/>
      <c r="DA3487" s="488"/>
      <c r="DB3487" s="488"/>
      <c r="DC3487" s="488"/>
      <c r="DD3487" s="488"/>
      <c r="DE3487" s="488"/>
      <c r="DF3487" s="488"/>
      <c r="DG3487" s="488"/>
      <c r="DH3487" s="488"/>
      <c r="DI3487" s="488"/>
      <c r="DJ3487" s="488"/>
      <c r="DK3487" s="488"/>
      <c r="DL3487" s="488"/>
      <c r="DM3487" s="488"/>
      <c r="DN3487" s="488"/>
      <c r="DO3487" s="488"/>
      <c r="DP3487" s="488"/>
      <c r="DQ3487" s="488"/>
      <c r="DR3487" s="488"/>
      <c r="DS3487" s="488"/>
      <c r="DT3487" s="488"/>
      <c r="DU3487" s="488"/>
      <c r="DV3487" s="488"/>
      <c r="DW3487" s="488"/>
      <c r="DX3487" s="488"/>
      <c r="DY3487" s="488"/>
      <c r="DZ3487" s="488"/>
      <c r="EA3487" s="488"/>
      <c r="EB3487" s="488"/>
      <c r="EC3487" s="488"/>
      <c r="ED3487" s="488"/>
      <c r="EE3487" s="488"/>
      <c r="EF3487" s="488"/>
      <c r="EG3487" s="488"/>
      <c r="EH3487" s="488"/>
      <c r="EI3487" s="488"/>
      <c r="EJ3487" s="488"/>
      <c r="EK3487" s="488"/>
      <c r="EL3487" s="488"/>
      <c r="EM3487" s="488"/>
      <c r="EN3487" s="488"/>
      <c r="EO3487" s="488"/>
      <c r="EP3487" s="488"/>
      <c r="EQ3487" s="488"/>
      <c r="ER3487" s="488"/>
      <c r="ES3487" s="488"/>
      <c r="ET3487" s="488"/>
      <c r="EU3487" s="488"/>
      <c r="EV3487" s="488"/>
      <c r="EW3487" s="488"/>
      <c r="EX3487" s="488"/>
      <c r="EY3487" s="488"/>
      <c r="EZ3487" s="488"/>
      <c r="FA3487" s="488"/>
      <c r="FB3487" s="488"/>
      <c r="FC3487" s="488"/>
      <c r="FD3487" s="488"/>
      <c r="FE3487" s="488"/>
      <c r="FF3487" s="488"/>
      <c r="FG3487" s="488"/>
      <c r="FH3487" s="488"/>
      <c r="FI3487" s="488"/>
      <c r="FJ3487" s="488"/>
      <c r="FK3487" s="488"/>
      <c r="FL3487" s="488"/>
      <c r="FM3487" s="488"/>
      <c r="FN3487" s="488"/>
      <c r="FO3487" s="488"/>
      <c r="FP3487" s="488"/>
      <c r="FQ3487" s="488"/>
      <c r="FR3487" s="488"/>
      <c r="FS3487" s="488"/>
      <c r="FT3487" s="488"/>
      <c r="FU3487" s="488"/>
      <c r="FV3487" s="488"/>
      <c r="FW3487" s="488"/>
      <c r="FX3487" s="488"/>
      <c r="FY3487" s="488"/>
      <c r="FZ3487" s="488"/>
      <c r="GA3487" s="488"/>
      <c r="GB3487" s="488"/>
      <c r="GC3487" s="488"/>
      <c r="GD3487" s="488"/>
      <c r="GE3487" s="488"/>
      <c r="GF3487" s="488"/>
      <c r="GG3487" s="488"/>
      <c r="GH3487" s="488"/>
      <c r="GI3487" s="488"/>
      <c r="GJ3487" s="488"/>
      <c r="GK3487" s="488"/>
      <c r="GL3487" s="488"/>
      <c r="GM3487" s="488"/>
      <c r="GN3487" s="488"/>
      <c r="GO3487" s="488"/>
      <c r="GP3487" s="488"/>
      <c r="GQ3487" s="488"/>
      <c r="GR3487" s="488"/>
      <c r="GS3487" s="488"/>
      <c r="GT3487" s="488"/>
      <c r="GU3487" s="488"/>
      <c r="GV3487" s="488"/>
      <c r="GW3487" s="488"/>
      <c r="GX3487" s="488"/>
      <c r="GY3487" s="488"/>
      <c r="GZ3487" s="488"/>
      <c r="HA3487" s="488"/>
      <c r="HB3487" s="488"/>
      <c r="HC3487" s="488"/>
      <c r="HD3487" s="488"/>
      <c r="HE3487" s="488"/>
      <c r="HF3487" s="488"/>
      <c r="HG3487" s="488"/>
      <c r="HH3487" s="488"/>
      <c r="HI3487" s="488"/>
      <c r="HJ3487" s="488"/>
      <c r="HK3487" s="488"/>
      <c r="HL3487" s="488"/>
      <c r="HM3487" s="488"/>
      <c r="HN3487" s="488"/>
      <c r="HO3487" s="488"/>
      <c r="HP3487" s="488"/>
      <c r="HQ3487" s="488"/>
      <c r="HR3487" s="488"/>
      <c r="HS3487" s="488"/>
      <c r="HT3487" s="488"/>
      <c r="HU3487" s="488"/>
      <c r="HV3487" s="488"/>
      <c r="HW3487" s="488"/>
      <c r="HX3487" s="488"/>
      <c r="HY3487" s="488"/>
      <c r="HZ3487" s="488"/>
      <c r="IA3487" s="488"/>
      <c r="IB3487" s="488"/>
      <c r="IC3487" s="488"/>
      <c r="ID3487" s="488"/>
      <c r="IE3487" s="488"/>
      <c r="IF3487" s="488"/>
      <c r="IG3487" s="488"/>
      <c r="IH3487" s="488"/>
    </row>
    <row r="3488" spans="1:242" hidden="1" x14ac:dyDescent="0.25">
      <c r="B3488" s="266">
        <v>1782</v>
      </c>
      <c r="C3488" s="207">
        <v>44529</v>
      </c>
      <c r="D3488" s="206" t="s">
        <v>6593</v>
      </c>
      <c r="E3488" s="206"/>
      <c r="F3488" s="206" t="s">
        <v>4923</v>
      </c>
      <c r="G3488" s="208" t="s">
        <v>2320</v>
      </c>
      <c r="H3488" s="285"/>
      <c r="I3488" s="210">
        <v>825000</v>
      </c>
      <c r="J3488" s="444">
        <f t="shared" si="57"/>
        <v>21615000</v>
      </c>
      <c r="K3488" s="212" t="s">
        <v>3267</v>
      </c>
    </row>
    <row r="3489" spans="1:242" hidden="1" x14ac:dyDescent="0.25">
      <c r="B3489" s="266">
        <v>1783</v>
      </c>
      <c r="C3489" s="207">
        <v>44529</v>
      </c>
      <c r="D3489" s="206" t="s">
        <v>6594</v>
      </c>
      <c r="E3489" s="206"/>
      <c r="F3489" s="206" t="s">
        <v>4924</v>
      </c>
      <c r="G3489" s="208" t="s">
        <v>2320</v>
      </c>
      <c r="H3489" s="285"/>
      <c r="I3489" s="210">
        <v>1076502</v>
      </c>
      <c r="J3489" s="444">
        <f t="shared" si="57"/>
        <v>20538498</v>
      </c>
      <c r="K3489" s="212" t="s">
        <v>3267</v>
      </c>
    </row>
    <row r="3490" spans="1:242" hidden="1" x14ac:dyDescent="0.25">
      <c r="B3490" s="266">
        <v>1784</v>
      </c>
      <c r="C3490" s="207">
        <v>44529</v>
      </c>
      <c r="D3490" s="206" t="s">
        <v>6595</v>
      </c>
      <c r="E3490" s="206"/>
      <c r="F3490" s="206" t="s">
        <v>4925</v>
      </c>
      <c r="G3490" s="208" t="s">
        <v>532</v>
      </c>
      <c r="H3490" s="285"/>
      <c r="I3490" s="210">
        <v>1710208</v>
      </c>
      <c r="J3490" s="444">
        <f t="shared" si="57"/>
        <v>18828290</v>
      </c>
      <c r="K3490" s="212" t="s">
        <v>3267</v>
      </c>
    </row>
    <row r="3491" spans="1:242" hidden="1" x14ac:dyDescent="0.25">
      <c r="B3491" s="266">
        <v>1785</v>
      </c>
      <c r="C3491" s="207">
        <v>44532</v>
      </c>
      <c r="D3491" s="206" t="s">
        <v>6596</v>
      </c>
      <c r="E3491" s="206"/>
      <c r="F3491" s="206" t="s">
        <v>4926</v>
      </c>
      <c r="G3491" s="208" t="s">
        <v>5401</v>
      </c>
      <c r="H3491" s="285"/>
      <c r="I3491" s="210">
        <v>46600</v>
      </c>
      <c r="J3491" s="444">
        <f t="shared" si="57"/>
        <v>18781690</v>
      </c>
      <c r="K3491" s="212" t="s">
        <v>3267</v>
      </c>
    </row>
    <row r="3492" spans="1:242" hidden="1" x14ac:dyDescent="0.25">
      <c r="B3492" s="266">
        <v>1786</v>
      </c>
      <c r="C3492" s="207">
        <v>44532</v>
      </c>
      <c r="D3492" s="206" t="s">
        <v>6597</v>
      </c>
      <c r="E3492" s="206"/>
      <c r="F3492" s="206" t="s">
        <v>4928</v>
      </c>
      <c r="G3492" s="208" t="s">
        <v>5401</v>
      </c>
      <c r="H3492" s="285"/>
      <c r="I3492" s="210">
        <v>555900</v>
      </c>
      <c r="J3492" s="444">
        <f t="shared" si="57"/>
        <v>18225790</v>
      </c>
      <c r="K3492" s="212" t="s">
        <v>3267</v>
      </c>
    </row>
    <row r="3493" spans="1:242" hidden="1" x14ac:dyDescent="0.25">
      <c r="B3493" s="266">
        <v>1787</v>
      </c>
      <c r="C3493" s="207">
        <v>44533</v>
      </c>
      <c r="D3493" s="206" t="s">
        <v>6598</v>
      </c>
      <c r="E3493" s="206"/>
      <c r="F3493" s="206" t="s">
        <v>4929</v>
      </c>
      <c r="G3493" s="208" t="s">
        <v>5679</v>
      </c>
      <c r="H3493" s="285"/>
      <c r="I3493" s="210">
        <v>30000</v>
      </c>
      <c r="J3493" s="444">
        <f t="shared" si="57"/>
        <v>18195790</v>
      </c>
      <c r="K3493" s="212" t="s">
        <v>3267</v>
      </c>
    </row>
    <row r="3494" spans="1:242" hidden="1" x14ac:dyDescent="0.25">
      <c r="B3494" s="266">
        <v>1788</v>
      </c>
      <c r="C3494" s="207">
        <v>44534</v>
      </c>
      <c r="D3494" s="206" t="s">
        <v>6599</v>
      </c>
      <c r="E3494" s="206"/>
      <c r="F3494" s="206" t="s">
        <v>4930</v>
      </c>
      <c r="G3494" s="208" t="s">
        <v>5679</v>
      </c>
      <c r="H3494" s="285"/>
      <c r="I3494" s="210">
        <v>41900</v>
      </c>
      <c r="J3494" s="444">
        <f t="shared" si="57"/>
        <v>18153890</v>
      </c>
      <c r="K3494" s="212" t="s">
        <v>3267</v>
      </c>
    </row>
    <row r="3495" spans="1:242" hidden="1" x14ac:dyDescent="0.25">
      <c r="B3495" s="266">
        <v>1789</v>
      </c>
      <c r="C3495" s="207">
        <v>44534</v>
      </c>
      <c r="D3495" s="206" t="s">
        <v>6600</v>
      </c>
      <c r="E3495" s="206"/>
      <c r="F3495" s="206" t="s">
        <v>4931</v>
      </c>
      <c r="G3495" s="208" t="s">
        <v>5679</v>
      </c>
      <c r="H3495" s="285"/>
      <c r="I3495" s="210">
        <v>72700</v>
      </c>
      <c r="J3495" s="444">
        <f t="shared" si="57"/>
        <v>18081190</v>
      </c>
      <c r="K3495" s="212" t="s">
        <v>3267</v>
      </c>
    </row>
    <row r="3496" spans="1:242" hidden="1" x14ac:dyDescent="0.25">
      <c r="B3496" s="266">
        <v>1790</v>
      </c>
      <c r="C3496" s="207">
        <v>44534</v>
      </c>
      <c r="D3496" s="206" t="s">
        <v>6601</v>
      </c>
      <c r="E3496" s="206"/>
      <c r="F3496" s="206" t="s">
        <v>4932</v>
      </c>
      <c r="G3496" s="208" t="s">
        <v>5679</v>
      </c>
      <c r="H3496" s="285"/>
      <c r="I3496" s="210">
        <v>16700</v>
      </c>
      <c r="J3496" s="444">
        <f t="shared" si="57"/>
        <v>18064490</v>
      </c>
      <c r="K3496" s="212" t="s">
        <v>3267</v>
      </c>
    </row>
    <row r="3497" spans="1:242" hidden="1" x14ac:dyDescent="0.25">
      <c r="B3497" s="266">
        <v>1791</v>
      </c>
      <c r="C3497" s="207">
        <v>44534</v>
      </c>
      <c r="D3497" s="206" t="s">
        <v>6602</v>
      </c>
      <c r="E3497" s="206"/>
      <c r="F3497" s="206" t="s">
        <v>4933</v>
      </c>
      <c r="G3497" s="208" t="s">
        <v>5679</v>
      </c>
      <c r="H3497" s="285"/>
      <c r="I3497" s="210">
        <v>9800</v>
      </c>
      <c r="J3497" s="444">
        <f t="shared" si="57"/>
        <v>18054690</v>
      </c>
      <c r="K3497" s="212" t="s">
        <v>3267</v>
      </c>
    </row>
    <row r="3498" spans="1:242" hidden="1" x14ac:dyDescent="0.25">
      <c r="B3498" s="266">
        <v>1792</v>
      </c>
      <c r="C3498" s="207">
        <v>44534</v>
      </c>
      <c r="D3498" s="206" t="s">
        <v>4475</v>
      </c>
      <c r="E3498" s="206"/>
      <c r="F3498" s="206" t="s">
        <v>4934</v>
      </c>
      <c r="G3498" s="208" t="s">
        <v>5679</v>
      </c>
      <c r="H3498" s="285"/>
      <c r="I3498" s="210">
        <v>147700</v>
      </c>
      <c r="J3498" s="444">
        <f t="shared" si="57"/>
        <v>17906990</v>
      </c>
      <c r="K3498" s="212" t="s">
        <v>3267</v>
      </c>
    </row>
    <row r="3499" spans="1:242" hidden="1" x14ac:dyDescent="0.25">
      <c r="B3499" s="266">
        <v>1793</v>
      </c>
      <c r="C3499" s="207">
        <v>44534</v>
      </c>
      <c r="D3499" s="206" t="s">
        <v>6603</v>
      </c>
      <c r="E3499" s="206"/>
      <c r="F3499" s="206" t="s">
        <v>4935</v>
      </c>
      <c r="G3499" s="208" t="s">
        <v>2991</v>
      </c>
      <c r="H3499" s="285"/>
      <c r="I3499" s="210">
        <v>1125000</v>
      </c>
      <c r="J3499" s="444">
        <f t="shared" si="57"/>
        <v>16781990</v>
      </c>
      <c r="K3499" s="212" t="s">
        <v>3267</v>
      </c>
    </row>
    <row r="3500" spans="1:242" hidden="1" x14ac:dyDescent="0.25">
      <c r="B3500" s="266">
        <v>1794</v>
      </c>
      <c r="C3500" s="207">
        <v>44534</v>
      </c>
      <c r="D3500" s="206" t="s">
        <v>6607</v>
      </c>
      <c r="E3500" s="206"/>
      <c r="F3500" s="206" t="s">
        <v>4947</v>
      </c>
      <c r="G3500" s="208" t="s">
        <v>5418</v>
      </c>
      <c r="H3500" s="285"/>
      <c r="I3500" s="210">
        <v>390000</v>
      </c>
      <c r="J3500" s="444">
        <f t="shared" si="57"/>
        <v>16391990</v>
      </c>
      <c r="K3500" s="212" t="s">
        <v>3267</v>
      </c>
    </row>
    <row r="3501" spans="1:242" hidden="1" x14ac:dyDescent="0.25">
      <c r="B3501" s="266">
        <v>1795</v>
      </c>
      <c r="C3501" s="207">
        <v>44534</v>
      </c>
      <c r="D3501" s="206" t="s">
        <v>6604</v>
      </c>
      <c r="E3501" s="206"/>
      <c r="F3501" s="206" t="s">
        <v>4949</v>
      </c>
      <c r="G3501" s="208" t="s">
        <v>6531</v>
      </c>
      <c r="H3501" s="285"/>
      <c r="I3501" s="209">
        <v>900000</v>
      </c>
      <c r="J3501" s="444">
        <f t="shared" si="57"/>
        <v>15491990</v>
      </c>
      <c r="K3501" s="212" t="s">
        <v>3267</v>
      </c>
    </row>
    <row r="3502" spans="1:242" hidden="1" x14ac:dyDescent="0.25">
      <c r="B3502" s="266">
        <v>1796</v>
      </c>
      <c r="C3502" s="207">
        <v>44534</v>
      </c>
      <c r="D3502" s="206" t="s">
        <v>6605</v>
      </c>
      <c r="E3502" s="206" t="s">
        <v>6608</v>
      </c>
      <c r="F3502" s="206"/>
      <c r="G3502" s="208" t="s">
        <v>1611</v>
      </c>
      <c r="H3502" s="285"/>
      <c r="I3502" s="475">
        <v>1095000</v>
      </c>
      <c r="J3502" s="444">
        <f t="shared" si="57"/>
        <v>14396990</v>
      </c>
      <c r="K3502" s="212" t="s">
        <v>6679</v>
      </c>
    </row>
    <row r="3503" spans="1:242" hidden="1" x14ac:dyDescent="0.25">
      <c r="B3503" s="266">
        <v>1797</v>
      </c>
      <c r="C3503" s="207">
        <v>44534</v>
      </c>
      <c r="D3503" s="206" t="s">
        <v>6606</v>
      </c>
      <c r="E3503" s="206" t="s">
        <v>6609</v>
      </c>
      <c r="F3503" s="206"/>
      <c r="G3503" s="208" t="s">
        <v>5418</v>
      </c>
      <c r="H3503" s="285"/>
      <c r="I3503" s="475">
        <v>3800000</v>
      </c>
      <c r="J3503" s="444">
        <f t="shared" si="57"/>
        <v>10596990</v>
      </c>
      <c r="K3503" s="212" t="s">
        <v>6665</v>
      </c>
    </row>
    <row r="3504" spans="1:242" s="566" customFormat="1" hidden="1" x14ac:dyDescent="0.25">
      <c r="A3504" s="488"/>
      <c r="B3504" s="266">
        <v>1798</v>
      </c>
      <c r="C3504" s="428">
        <v>44536</v>
      </c>
      <c r="D3504" s="429" t="s">
        <v>6610</v>
      </c>
      <c r="E3504" s="429"/>
      <c r="F3504" s="429"/>
      <c r="G3504" s="430"/>
      <c r="H3504" s="427">
        <v>6948010</v>
      </c>
      <c r="I3504" s="581"/>
      <c r="J3504" s="444">
        <f t="shared" si="57"/>
        <v>17545000</v>
      </c>
      <c r="K3504" s="446" t="s">
        <v>3695</v>
      </c>
      <c r="L3504" s="530"/>
      <c r="M3504" s="488"/>
      <c r="N3504" s="530"/>
      <c r="O3504" s="530"/>
      <c r="P3504" s="530"/>
      <c r="Q3504" s="530"/>
      <c r="R3504" s="530"/>
      <c r="S3504" s="530"/>
      <c r="T3504" s="530"/>
      <c r="U3504" s="530"/>
      <c r="V3504" s="530"/>
      <c r="W3504" s="530"/>
      <c r="X3504" s="530"/>
      <c r="Y3504" s="530"/>
      <c r="Z3504" s="530"/>
      <c r="AA3504" s="530"/>
      <c r="AB3504" s="530"/>
      <c r="AC3504" s="530"/>
      <c r="AD3504" s="530"/>
      <c r="AE3504" s="530"/>
      <c r="AF3504" s="530"/>
      <c r="AG3504" s="530"/>
      <c r="AH3504" s="530"/>
      <c r="AI3504" s="530"/>
      <c r="AJ3504" s="488"/>
      <c r="AK3504" s="488"/>
      <c r="AL3504" s="488"/>
      <c r="AM3504" s="488"/>
      <c r="AN3504" s="488"/>
      <c r="AO3504" s="488"/>
      <c r="AP3504" s="488"/>
      <c r="AQ3504" s="488"/>
      <c r="AR3504" s="488"/>
      <c r="AS3504" s="488"/>
      <c r="AT3504" s="488"/>
      <c r="AU3504" s="488"/>
      <c r="AV3504" s="488"/>
      <c r="AW3504" s="488"/>
      <c r="AX3504" s="488"/>
      <c r="AY3504" s="488"/>
      <c r="AZ3504" s="488"/>
      <c r="BA3504" s="488"/>
      <c r="BB3504" s="488"/>
      <c r="BC3504" s="488"/>
      <c r="BD3504" s="488"/>
      <c r="BE3504" s="488"/>
      <c r="BF3504" s="488"/>
      <c r="BG3504" s="488"/>
      <c r="BH3504" s="488"/>
      <c r="BI3504" s="488"/>
      <c r="BJ3504" s="488"/>
      <c r="BK3504" s="488"/>
      <c r="BL3504" s="488"/>
      <c r="BM3504" s="488"/>
      <c r="BN3504" s="488"/>
      <c r="BO3504" s="488"/>
      <c r="BP3504" s="488"/>
      <c r="BQ3504" s="488"/>
      <c r="BR3504" s="488"/>
      <c r="BS3504" s="488"/>
      <c r="BT3504" s="488"/>
      <c r="BU3504" s="488"/>
      <c r="BV3504" s="488"/>
      <c r="BW3504" s="488"/>
      <c r="BX3504" s="488"/>
      <c r="BY3504" s="488"/>
      <c r="BZ3504" s="488"/>
      <c r="CA3504" s="488"/>
      <c r="CB3504" s="488"/>
      <c r="CC3504" s="488"/>
      <c r="CD3504" s="488"/>
      <c r="CE3504" s="488"/>
      <c r="CF3504" s="488"/>
      <c r="CG3504" s="488"/>
      <c r="CH3504" s="488"/>
      <c r="CI3504" s="488"/>
      <c r="CJ3504" s="488"/>
      <c r="CK3504" s="488"/>
      <c r="CL3504" s="488"/>
      <c r="CM3504" s="488"/>
      <c r="CN3504" s="488"/>
      <c r="CO3504" s="488"/>
      <c r="CP3504" s="488"/>
      <c r="CQ3504" s="488"/>
      <c r="CR3504" s="488"/>
      <c r="CS3504" s="488"/>
      <c r="CT3504" s="488"/>
      <c r="CU3504" s="488"/>
      <c r="CV3504" s="488"/>
      <c r="CW3504" s="488"/>
      <c r="CX3504" s="488"/>
      <c r="CY3504" s="488"/>
      <c r="CZ3504" s="488"/>
      <c r="DA3504" s="488"/>
      <c r="DB3504" s="488"/>
      <c r="DC3504" s="488"/>
      <c r="DD3504" s="488"/>
      <c r="DE3504" s="488"/>
      <c r="DF3504" s="488"/>
      <c r="DG3504" s="488"/>
      <c r="DH3504" s="488"/>
      <c r="DI3504" s="488"/>
      <c r="DJ3504" s="488"/>
      <c r="DK3504" s="488"/>
      <c r="DL3504" s="488"/>
      <c r="DM3504" s="488"/>
      <c r="DN3504" s="488"/>
      <c r="DO3504" s="488"/>
      <c r="DP3504" s="488"/>
      <c r="DQ3504" s="488"/>
      <c r="DR3504" s="488"/>
      <c r="DS3504" s="488"/>
      <c r="DT3504" s="488"/>
      <c r="DU3504" s="488"/>
      <c r="DV3504" s="488"/>
      <c r="DW3504" s="488"/>
      <c r="DX3504" s="488"/>
      <c r="DY3504" s="488"/>
      <c r="DZ3504" s="488"/>
      <c r="EA3504" s="488"/>
      <c r="EB3504" s="488"/>
      <c r="EC3504" s="488"/>
      <c r="ED3504" s="488"/>
      <c r="EE3504" s="488"/>
      <c r="EF3504" s="488"/>
      <c r="EG3504" s="488"/>
      <c r="EH3504" s="488"/>
      <c r="EI3504" s="488"/>
      <c r="EJ3504" s="488"/>
      <c r="EK3504" s="488"/>
      <c r="EL3504" s="488"/>
      <c r="EM3504" s="488"/>
      <c r="EN3504" s="488"/>
      <c r="EO3504" s="488"/>
      <c r="EP3504" s="488"/>
      <c r="EQ3504" s="488"/>
      <c r="ER3504" s="488"/>
      <c r="ES3504" s="488"/>
      <c r="ET3504" s="488"/>
      <c r="EU3504" s="488"/>
      <c r="EV3504" s="488"/>
      <c r="EW3504" s="488"/>
      <c r="EX3504" s="488"/>
      <c r="EY3504" s="488"/>
      <c r="EZ3504" s="488"/>
      <c r="FA3504" s="488"/>
      <c r="FB3504" s="488"/>
      <c r="FC3504" s="488"/>
      <c r="FD3504" s="488"/>
      <c r="FE3504" s="488"/>
      <c r="FF3504" s="488"/>
      <c r="FG3504" s="488"/>
      <c r="FH3504" s="488"/>
      <c r="FI3504" s="488"/>
      <c r="FJ3504" s="488"/>
      <c r="FK3504" s="488"/>
      <c r="FL3504" s="488"/>
      <c r="FM3504" s="488"/>
      <c r="FN3504" s="488"/>
      <c r="FO3504" s="488"/>
      <c r="FP3504" s="488"/>
      <c r="FQ3504" s="488"/>
      <c r="FR3504" s="488"/>
      <c r="FS3504" s="488"/>
      <c r="FT3504" s="488"/>
      <c r="FU3504" s="488"/>
      <c r="FV3504" s="488"/>
      <c r="FW3504" s="488"/>
      <c r="FX3504" s="488"/>
      <c r="FY3504" s="488"/>
      <c r="FZ3504" s="488"/>
      <c r="GA3504" s="488"/>
      <c r="GB3504" s="488"/>
      <c r="GC3504" s="488"/>
      <c r="GD3504" s="488"/>
      <c r="GE3504" s="488"/>
      <c r="GF3504" s="488"/>
      <c r="GG3504" s="488"/>
      <c r="GH3504" s="488"/>
      <c r="GI3504" s="488"/>
      <c r="GJ3504" s="488"/>
      <c r="GK3504" s="488"/>
      <c r="GL3504" s="488"/>
      <c r="GM3504" s="488"/>
      <c r="GN3504" s="488"/>
      <c r="GO3504" s="488"/>
      <c r="GP3504" s="488"/>
      <c r="GQ3504" s="488"/>
      <c r="GR3504" s="488"/>
      <c r="GS3504" s="488"/>
      <c r="GT3504" s="488"/>
      <c r="GU3504" s="488"/>
      <c r="GV3504" s="488"/>
      <c r="GW3504" s="488"/>
      <c r="GX3504" s="488"/>
      <c r="GY3504" s="488"/>
      <c r="GZ3504" s="488"/>
      <c r="HA3504" s="488"/>
      <c r="HB3504" s="488"/>
      <c r="HC3504" s="488"/>
      <c r="HD3504" s="488"/>
      <c r="HE3504" s="488"/>
      <c r="HF3504" s="488"/>
      <c r="HG3504" s="488"/>
      <c r="HH3504" s="488"/>
      <c r="HI3504" s="488"/>
      <c r="HJ3504" s="488"/>
      <c r="HK3504" s="488"/>
      <c r="HL3504" s="488"/>
      <c r="HM3504" s="488"/>
      <c r="HN3504" s="488"/>
      <c r="HO3504" s="488"/>
      <c r="HP3504" s="488"/>
      <c r="HQ3504" s="488"/>
      <c r="HR3504" s="488"/>
      <c r="HS3504" s="488"/>
      <c r="HT3504" s="488"/>
      <c r="HU3504" s="488"/>
      <c r="HV3504" s="488"/>
      <c r="HW3504" s="488"/>
      <c r="HX3504" s="488"/>
      <c r="HY3504" s="488"/>
      <c r="HZ3504" s="488"/>
      <c r="IA3504" s="488"/>
      <c r="IB3504" s="488"/>
      <c r="IC3504" s="488"/>
      <c r="ID3504" s="488"/>
      <c r="IE3504" s="488"/>
      <c r="IF3504" s="488"/>
      <c r="IG3504" s="488"/>
      <c r="IH3504" s="488"/>
    </row>
    <row r="3505" spans="2:11" s="511" customFormat="1" hidden="1" x14ac:dyDescent="0.25">
      <c r="B3505" s="266">
        <v>1799</v>
      </c>
      <c r="C3505" s="207">
        <v>44536</v>
      </c>
      <c r="D3505" s="206" t="s">
        <v>6611</v>
      </c>
      <c r="E3505" s="206"/>
      <c r="F3505" s="206" t="s">
        <v>4961</v>
      </c>
      <c r="G3505" s="208" t="s">
        <v>532</v>
      </c>
      <c r="H3505" s="313"/>
      <c r="I3505" s="209">
        <v>1535020</v>
      </c>
      <c r="J3505" s="444">
        <f t="shared" si="57"/>
        <v>16009980</v>
      </c>
      <c r="K3505" s="212" t="s">
        <v>3267</v>
      </c>
    </row>
    <row r="3506" spans="2:11" s="511" customFormat="1" hidden="1" x14ac:dyDescent="0.25">
      <c r="B3506" s="266">
        <v>1800</v>
      </c>
      <c r="C3506" s="207">
        <v>44536</v>
      </c>
      <c r="D3506" s="206" t="s">
        <v>6620</v>
      </c>
      <c r="E3506" s="206" t="s">
        <v>6625</v>
      </c>
      <c r="F3506" s="206"/>
      <c r="G3506" s="208" t="s">
        <v>4804</v>
      </c>
      <c r="H3506" s="313"/>
      <c r="I3506" s="475">
        <v>1550000</v>
      </c>
      <c r="J3506" s="444">
        <f t="shared" si="57"/>
        <v>14459980</v>
      </c>
      <c r="K3506" s="212" t="s">
        <v>6670</v>
      </c>
    </row>
    <row r="3507" spans="2:11" s="511" customFormat="1" hidden="1" x14ac:dyDescent="0.25">
      <c r="B3507" s="266">
        <v>1801</v>
      </c>
      <c r="C3507" s="207">
        <v>44536</v>
      </c>
      <c r="D3507" s="206" t="s">
        <v>6621</v>
      </c>
      <c r="E3507" s="206" t="s">
        <v>6626</v>
      </c>
      <c r="F3507" s="206"/>
      <c r="G3507" s="208" t="s">
        <v>2320</v>
      </c>
      <c r="H3507" s="313"/>
      <c r="I3507" s="585">
        <v>1600000</v>
      </c>
      <c r="J3507" s="444">
        <f t="shared" si="57"/>
        <v>12859980</v>
      </c>
      <c r="K3507" s="212" t="s">
        <v>6742</v>
      </c>
    </row>
    <row r="3508" spans="2:11" s="511" customFormat="1" hidden="1" x14ac:dyDescent="0.25">
      <c r="B3508" s="266">
        <v>1802</v>
      </c>
      <c r="C3508" s="207">
        <v>44536</v>
      </c>
      <c r="D3508" s="206" t="s">
        <v>6623</v>
      </c>
      <c r="E3508" s="206" t="s">
        <v>6627</v>
      </c>
      <c r="F3508" s="206"/>
      <c r="G3508" s="208" t="s">
        <v>1110</v>
      </c>
      <c r="H3508" s="313"/>
      <c r="I3508" s="475">
        <v>256000</v>
      </c>
      <c r="J3508" s="444">
        <f t="shared" si="57"/>
        <v>12603980</v>
      </c>
      <c r="K3508" s="212" t="s">
        <v>6636</v>
      </c>
    </row>
    <row r="3509" spans="2:11" s="511" customFormat="1" hidden="1" x14ac:dyDescent="0.25">
      <c r="B3509" s="266">
        <v>1803</v>
      </c>
      <c r="C3509" s="207">
        <v>44538</v>
      </c>
      <c r="D3509" s="206" t="s">
        <v>6612</v>
      </c>
      <c r="E3509" s="206"/>
      <c r="F3509" s="206" t="s">
        <v>4962</v>
      </c>
      <c r="G3509" s="208" t="s">
        <v>6613</v>
      </c>
      <c r="H3509" s="313"/>
      <c r="I3509" s="209">
        <v>500000</v>
      </c>
      <c r="J3509" s="444">
        <f t="shared" si="57"/>
        <v>12103980</v>
      </c>
      <c r="K3509" s="212" t="s">
        <v>3267</v>
      </c>
    </row>
    <row r="3510" spans="2:11" s="511" customFormat="1" hidden="1" x14ac:dyDescent="0.25">
      <c r="B3510" s="266">
        <v>1804</v>
      </c>
      <c r="C3510" s="207">
        <v>44539</v>
      </c>
      <c r="D3510" s="206" t="s">
        <v>6614</v>
      </c>
      <c r="E3510" s="206"/>
      <c r="F3510" s="206" t="s">
        <v>4963</v>
      </c>
      <c r="G3510" s="208" t="s">
        <v>5878</v>
      </c>
      <c r="H3510" s="313"/>
      <c r="I3510" s="209">
        <v>1491000</v>
      </c>
      <c r="J3510" s="444">
        <f t="shared" si="57"/>
        <v>10612980</v>
      </c>
      <c r="K3510" s="212" t="s">
        <v>3267</v>
      </c>
    </row>
    <row r="3511" spans="2:11" s="511" customFormat="1" hidden="1" x14ac:dyDescent="0.25">
      <c r="B3511" s="266">
        <v>1805</v>
      </c>
      <c r="C3511" s="207">
        <v>44539</v>
      </c>
      <c r="D3511" s="206" t="s">
        <v>6615</v>
      </c>
      <c r="E3511" s="206"/>
      <c r="F3511" s="206" t="s">
        <v>4964</v>
      </c>
      <c r="G3511" s="208" t="s">
        <v>420</v>
      </c>
      <c r="H3511" s="313"/>
      <c r="I3511" s="209">
        <v>1200000</v>
      </c>
      <c r="J3511" s="444">
        <f t="shared" si="57"/>
        <v>9412980</v>
      </c>
      <c r="K3511" s="212" t="s">
        <v>3267</v>
      </c>
    </row>
    <row r="3512" spans="2:11" s="511" customFormat="1" hidden="1" x14ac:dyDescent="0.25">
      <c r="B3512" s="266">
        <v>1806</v>
      </c>
      <c r="C3512" s="207">
        <v>44539</v>
      </c>
      <c r="D3512" s="206" t="s">
        <v>6616</v>
      </c>
      <c r="E3512" s="206"/>
      <c r="F3512" s="206" t="s">
        <v>4965</v>
      </c>
      <c r="G3512" s="208" t="s">
        <v>420</v>
      </c>
      <c r="H3512" s="313"/>
      <c r="I3512" s="209">
        <v>698500</v>
      </c>
      <c r="J3512" s="444">
        <f t="shared" si="57"/>
        <v>8714480</v>
      </c>
      <c r="K3512" s="212" t="s">
        <v>3267</v>
      </c>
    </row>
    <row r="3513" spans="2:11" s="511" customFormat="1" hidden="1" x14ac:dyDescent="0.25">
      <c r="B3513" s="266">
        <v>1807</v>
      </c>
      <c r="C3513" s="207">
        <v>44539</v>
      </c>
      <c r="D3513" s="206" t="s">
        <v>6617</v>
      </c>
      <c r="E3513" s="206"/>
      <c r="F3513" s="206" t="s">
        <v>4966</v>
      </c>
      <c r="G3513" s="208" t="s">
        <v>6618</v>
      </c>
      <c r="H3513" s="313"/>
      <c r="I3513" s="209">
        <v>75000</v>
      </c>
      <c r="J3513" s="444">
        <f t="shared" si="57"/>
        <v>8639480</v>
      </c>
      <c r="K3513" s="212" t="s">
        <v>3267</v>
      </c>
    </row>
    <row r="3514" spans="2:11" s="511" customFormat="1" hidden="1" x14ac:dyDescent="0.25">
      <c r="B3514" s="266">
        <v>1808</v>
      </c>
      <c r="C3514" s="207">
        <v>44539</v>
      </c>
      <c r="D3514" s="206" t="s">
        <v>6619</v>
      </c>
      <c r="E3514" s="206"/>
      <c r="F3514" s="206" t="s">
        <v>4967</v>
      </c>
      <c r="G3514" s="208" t="s">
        <v>5936</v>
      </c>
      <c r="H3514" s="313"/>
      <c r="I3514" s="209">
        <v>740000</v>
      </c>
      <c r="J3514" s="444">
        <f t="shared" si="57"/>
        <v>7899480</v>
      </c>
      <c r="K3514" s="212" t="s">
        <v>3267</v>
      </c>
    </row>
    <row r="3515" spans="2:11" s="511" customFormat="1" hidden="1" x14ac:dyDescent="0.25">
      <c r="B3515" s="266">
        <v>1809</v>
      </c>
      <c r="C3515" s="207">
        <v>44539</v>
      </c>
      <c r="D3515" s="206" t="s">
        <v>6622</v>
      </c>
      <c r="E3515" s="206"/>
      <c r="F3515" s="206" t="s">
        <v>4968</v>
      </c>
      <c r="G3515" s="208" t="s">
        <v>5679</v>
      </c>
      <c r="H3515" s="313"/>
      <c r="I3515" s="209">
        <v>1239200</v>
      </c>
      <c r="J3515" s="444">
        <f t="shared" si="57"/>
        <v>6660280</v>
      </c>
      <c r="K3515" s="212" t="s">
        <v>3267</v>
      </c>
    </row>
    <row r="3516" spans="2:11" s="511" customFormat="1" hidden="1" x14ac:dyDescent="0.25">
      <c r="B3516" s="266">
        <v>1810</v>
      </c>
      <c r="C3516" s="207">
        <v>44539</v>
      </c>
      <c r="D3516" s="206" t="s">
        <v>6630</v>
      </c>
      <c r="E3516" s="206"/>
      <c r="F3516" s="206" t="s">
        <v>4970</v>
      </c>
      <c r="G3516" s="208" t="s">
        <v>1611</v>
      </c>
      <c r="H3516" s="313"/>
      <c r="I3516" s="209">
        <v>299000</v>
      </c>
      <c r="J3516" s="444">
        <f t="shared" si="57"/>
        <v>6361280</v>
      </c>
      <c r="K3516" s="212" t="s">
        <v>3267</v>
      </c>
    </row>
    <row r="3517" spans="2:11" s="511" customFormat="1" hidden="1" x14ac:dyDescent="0.25">
      <c r="B3517" s="266">
        <v>1811</v>
      </c>
      <c r="C3517" s="207">
        <v>44540</v>
      </c>
      <c r="D3517" s="206" t="s">
        <v>6624</v>
      </c>
      <c r="E3517" s="206"/>
      <c r="F3517" s="206" t="s">
        <v>4976</v>
      </c>
      <c r="G3517" s="208" t="s">
        <v>5679</v>
      </c>
      <c r="H3517" s="313"/>
      <c r="I3517" s="209">
        <v>239000</v>
      </c>
      <c r="J3517" s="444">
        <f t="shared" si="57"/>
        <v>6122280</v>
      </c>
      <c r="K3517" s="212" t="s">
        <v>3267</v>
      </c>
    </row>
    <row r="3518" spans="2:11" s="511" customFormat="1" hidden="1" x14ac:dyDescent="0.25">
      <c r="B3518" s="266">
        <v>1812</v>
      </c>
      <c r="C3518" s="207">
        <v>44541</v>
      </c>
      <c r="D3518" s="206" t="s">
        <v>6628</v>
      </c>
      <c r="E3518" s="206"/>
      <c r="F3518" s="206"/>
      <c r="G3518" s="208" t="s">
        <v>1110</v>
      </c>
      <c r="H3518" s="313">
        <v>256000</v>
      </c>
      <c r="I3518" s="209"/>
      <c r="J3518" s="444">
        <f t="shared" si="57"/>
        <v>6378280</v>
      </c>
      <c r="K3518" s="212" t="s">
        <v>6637</v>
      </c>
    </row>
    <row r="3519" spans="2:11" s="511" customFormat="1" hidden="1" x14ac:dyDescent="0.25">
      <c r="B3519" s="266">
        <v>1813</v>
      </c>
      <c r="C3519" s="207">
        <v>44541</v>
      </c>
      <c r="D3519" s="206" t="s">
        <v>6629</v>
      </c>
      <c r="E3519" s="206"/>
      <c r="F3519" s="206" t="s">
        <v>4977</v>
      </c>
      <c r="G3519" s="208" t="s">
        <v>1110</v>
      </c>
      <c r="H3519" s="313"/>
      <c r="I3519" s="209">
        <v>248000</v>
      </c>
      <c r="J3519" s="444">
        <f t="shared" si="57"/>
        <v>6130280</v>
      </c>
      <c r="K3519" s="212" t="s">
        <v>3267</v>
      </c>
    </row>
    <row r="3520" spans="2:11" s="511" customFormat="1" hidden="1" x14ac:dyDescent="0.25">
      <c r="B3520" s="266">
        <v>1814</v>
      </c>
      <c r="C3520" s="207">
        <v>44541</v>
      </c>
      <c r="D3520" s="206" t="s">
        <v>6631</v>
      </c>
      <c r="E3520" s="206"/>
      <c r="F3520" s="206" t="s">
        <v>4978</v>
      </c>
      <c r="G3520" s="208" t="s">
        <v>5679</v>
      </c>
      <c r="H3520" s="313"/>
      <c r="I3520" s="209">
        <v>34700</v>
      </c>
      <c r="J3520" s="444">
        <f t="shared" si="57"/>
        <v>6095580</v>
      </c>
      <c r="K3520" s="212" t="s">
        <v>3267</v>
      </c>
    </row>
    <row r="3521" spans="1:242" hidden="1" x14ac:dyDescent="0.25">
      <c r="B3521" s="266">
        <v>1815</v>
      </c>
      <c r="C3521" s="207">
        <v>44541</v>
      </c>
      <c r="D3521" s="206" t="s">
        <v>6632</v>
      </c>
      <c r="E3521" s="206"/>
      <c r="F3521" s="206" t="s">
        <v>4979</v>
      </c>
      <c r="G3521" s="208" t="s">
        <v>5679</v>
      </c>
      <c r="H3521" s="313"/>
      <c r="I3521" s="209">
        <v>41800</v>
      </c>
      <c r="J3521" s="444">
        <f t="shared" si="57"/>
        <v>6053780</v>
      </c>
      <c r="K3521" s="212" t="s">
        <v>3267</v>
      </c>
    </row>
    <row r="3522" spans="1:242" hidden="1" x14ac:dyDescent="0.25">
      <c r="B3522" s="266">
        <v>1816</v>
      </c>
      <c r="C3522" s="207">
        <v>44541</v>
      </c>
      <c r="D3522" s="206" t="s">
        <v>6633</v>
      </c>
      <c r="E3522" s="206"/>
      <c r="F3522" s="206" t="s">
        <v>4980</v>
      </c>
      <c r="G3522" s="208" t="s">
        <v>5679</v>
      </c>
      <c r="H3522" s="313"/>
      <c r="I3522" s="209">
        <v>10700</v>
      </c>
      <c r="J3522" s="444">
        <f t="shared" si="57"/>
        <v>6043080</v>
      </c>
      <c r="K3522" s="212" t="s">
        <v>3267</v>
      </c>
    </row>
    <row r="3523" spans="1:242" hidden="1" x14ac:dyDescent="0.25">
      <c r="B3523" s="266">
        <v>1817</v>
      </c>
      <c r="C3523" s="207">
        <v>44541</v>
      </c>
      <c r="D3523" s="206" t="s">
        <v>6634</v>
      </c>
      <c r="E3523" s="206"/>
      <c r="F3523" s="206" t="s">
        <v>6640</v>
      </c>
      <c r="G3523" s="208" t="s">
        <v>5679</v>
      </c>
      <c r="H3523" s="313"/>
      <c r="I3523" s="209">
        <v>42900</v>
      </c>
      <c r="J3523" s="444">
        <f t="shared" si="57"/>
        <v>6000180</v>
      </c>
      <c r="K3523" s="212" t="s">
        <v>3267</v>
      </c>
    </row>
    <row r="3524" spans="1:242" hidden="1" x14ac:dyDescent="0.25">
      <c r="B3524" s="266">
        <v>1818</v>
      </c>
      <c r="C3524" s="207">
        <v>44541</v>
      </c>
      <c r="D3524" s="206" t="s">
        <v>6635</v>
      </c>
      <c r="E3524" s="206"/>
      <c r="F3524" s="206" t="s">
        <v>6641</v>
      </c>
      <c r="G3524" s="208" t="s">
        <v>5679</v>
      </c>
      <c r="H3524" s="313"/>
      <c r="I3524" s="209">
        <v>86500</v>
      </c>
      <c r="J3524" s="444">
        <f t="shared" si="57"/>
        <v>5913680</v>
      </c>
      <c r="K3524" s="212" t="s">
        <v>3267</v>
      </c>
    </row>
    <row r="3525" spans="1:242" hidden="1" x14ac:dyDescent="0.25">
      <c r="B3525" s="266">
        <v>1819</v>
      </c>
      <c r="C3525" s="207">
        <v>44541</v>
      </c>
      <c r="D3525" s="206" t="s">
        <v>6638</v>
      </c>
      <c r="E3525" s="206" t="s">
        <v>6642</v>
      </c>
      <c r="F3525" s="206"/>
      <c r="G3525" s="208" t="s">
        <v>4806</v>
      </c>
      <c r="H3525" s="313"/>
      <c r="I3525" s="475">
        <v>2500000</v>
      </c>
      <c r="J3525" s="444">
        <f t="shared" si="57"/>
        <v>3413680</v>
      </c>
      <c r="K3525" s="212" t="s">
        <v>6716</v>
      </c>
    </row>
    <row r="3526" spans="1:242" hidden="1" x14ac:dyDescent="0.25">
      <c r="B3526" s="266">
        <v>1820</v>
      </c>
      <c r="C3526" s="207">
        <v>44541</v>
      </c>
      <c r="D3526" s="206" t="s">
        <v>6639</v>
      </c>
      <c r="E3526" s="206"/>
      <c r="F3526" s="206" t="s">
        <v>6643</v>
      </c>
      <c r="G3526" s="208" t="s">
        <v>4806</v>
      </c>
      <c r="H3526" s="313"/>
      <c r="I3526" s="209">
        <v>676973</v>
      </c>
      <c r="J3526" s="444">
        <f t="shared" si="57"/>
        <v>2736707</v>
      </c>
      <c r="K3526" s="212" t="s">
        <v>3267</v>
      </c>
    </row>
    <row r="3527" spans="1:242" hidden="1" x14ac:dyDescent="0.25">
      <c r="B3527" s="266">
        <v>1821</v>
      </c>
      <c r="C3527" s="207">
        <v>44541</v>
      </c>
      <c r="D3527" s="206" t="s">
        <v>6644</v>
      </c>
      <c r="E3527" s="206"/>
      <c r="F3527" s="206" t="s">
        <v>6645</v>
      </c>
      <c r="G3527" s="208" t="s">
        <v>532</v>
      </c>
      <c r="H3527" s="313"/>
      <c r="I3527" s="209">
        <v>2541530</v>
      </c>
      <c r="J3527" s="444">
        <f t="shared" si="57"/>
        <v>195177</v>
      </c>
      <c r="K3527" s="212" t="s">
        <v>3267</v>
      </c>
    </row>
    <row r="3528" spans="1:242" s="566" customFormat="1" hidden="1" x14ac:dyDescent="0.25">
      <c r="A3528" s="488"/>
      <c r="B3528" s="266">
        <v>1822</v>
      </c>
      <c r="C3528" s="428">
        <v>44543</v>
      </c>
      <c r="D3528" s="429" t="s">
        <v>6646</v>
      </c>
      <c r="E3528" s="429"/>
      <c r="F3528" s="429"/>
      <c r="G3528" s="430"/>
      <c r="H3528" s="577">
        <v>11699823</v>
      </c>
      <c r="I3528" s="581"/>
      <c r="J3528" s="444">
        <f t="shared" si="57"/>
        <v>11895000</v>
      </c>
      <c r="K3528" s="446" t="s">
        <v>3695</v>
      </c>
      <c r="L3528" s="530"/>
      <c r="M3528" s="488"/>
      <c r="N3528" s="530"/>
      <c r="O3528" s="530"/>
      <c r="P3528" s="530"/>
      <c r="Q3528" s="530"/>
      <c r="R3528" s="530"/>
      <c r="S3528" s="530"/>
      <c r="T3528" s="530"/>
      <c r="U3528" s="530"/>
      <c r="V3528" s="530"/>
      <c r="W3528" s="530"/>
      <c r="X3528" s="530"/>
      <c r="Y3528" s="530"/>
      <c r="Z3528" s="530"/>
      <c r="AA3528" s="530"/>
      <c r="AB3528" s="530"/>
      <c r="AC3528" s="530"/>
      <c r="AD3528" s="530"/>
      <c r="AE3528" s="530"/>
      <c r="AF3528" s="530"/>
      <c r="AG3528" s="530"/>
      <c r="AH3528" s="530"/>
      <c r="AI3528" s="530"/>
      <c r="AJ3528" s="488"/>
      <c r="AK3528" s="488"/>
      <c r="AL3528" s="488"/>
      <c r="AM3528" s="488"/>
      <c r="AN3528" s="488"/>
      <c r="AO3528" s="488"/>
      <c r="AP3528" s="488"/>
      <c r="AQ3528" s="488"/>
      <c r="AR3528" s="488"/>
      <c r="AS3528" s="488"/>
      <c r="AT3528" s="488"/>
      <c r="AU3528" s="488"/>
      <c r="AV3528" s="488"/>
      <c r="AW3528" s="488"/>
      <c r="AX3528" s="488"/>
      <c r="AY3528" s="488"/>
      <c r="AZ3528" s="488"/>
      <c r="BA3528" s="488"/>
      <c r="BB3528" s="488"/>
      <c r="BC3528" s="488"/>
      <c r="BD3528" s="488"/>
      <c r="BE3528" s="488"/>
      <c r="BF3528" s="488"/>
      <c r="BG3528" s="488"/>
      <c r="BH3528" s="488"/>
      <c r="BI3528" s="488"/>
      <c r="BJ3528" s="488"/>
      <c r="BK3528" s="488"/>
      <c r="BL3528" s="488"/>
      <c r="BM3528" s="488"/>
      <c r="BN3528" s="488"/>
      <c r="BO3528" s="488"/>
      <c r="BP3528" s="488"/>
      <c r="BQ3528" s="488"/>
      <c r="BR3528" s="488"/>
      <c r="BS3528" s="488"/>
      <c r="BT3528" s="488"/>
      <c r="BU3528" s="488"/>
      <c r="BV3528" s="488"/>
      <c r="BW3528" s="488"/>
      <c r="BX3528" s="488"/>
      <c r="BY3528" s="488"/>
      <c r="BZ3528" s="488"/>
      <c r="CA3528" s="488"/>
      <c r="CB3528" s="488"/>
      <c r="CC3528" s="488"/>
      <c r="CD3528" s="488"/>
      <c r="CE3528" s="488"/>
      <c r="CF3528" s="488"/>
      <c r="CG3528" s="488"/>
      <c r="CH3528" s="488"/>
      <c r="CI3528" s="488"/>
      <c r="CJ3528" s="488"/>
      <c r="CK3528" s="488"/>
      <c r="CL3528" s="488"/>
      <c r="CM3528" s="488"/>
      <c r="CN3528" s="488"/>
      <c r="CO3528" s="488"/>
      <c r="CP3528" s="488"/>
      <c r="CQ3528" s="488"/>
      <c r="CR3528" s="488"/>
      <c r="CS3528" s="488"/>
      <c r="CT3528" s="488"/>
      <c r="CU3528" s="488"/>
      <c r="CV3528" s="488"/>
      <c r="CW3528" s="488"/>
      <c r="CX3528" s="488"/>
      <c r="CY3528" s="488"/>
      <c r="CZ3528" s="488"/>
      <c r="DA3528" s="488"/>
      <c r="DB3528" s="488"/>
      <c r="DC3528" s="488"/>
      <c r="DD3528" s="488"/>
      <c r="DE3528" s="488"/>
      <c r="DF3528" s="488"/>
      <c r="DG3528" s="488"/>
      <c r="DH3528" s="488"/>
      <c r="DI3528" s="488"/>
      <c r="DJ3528" s="488"/>
      <c r="DK3528" s="488"/>
      <c r="DL3528" s="488"/>
      <c r="DM3528" s="488"/>
      <c r="DN3528" s="488"/>
      <c r="DO3528" s="488"/>
      <c r="DP3528" s="488"/>
      <c r="DQ3528" s="488"/>
      <c r="DR3528" s="488"/>
      <c r="DS3528" s="488"/>
      <c r="DT3528" s="488"/>
      <c r="DU3528" s="488"/>
      <c r="DV3528" s="488"/>
      <c r="DW3528" s="488"/>
      <c r="DX3528" s="488"/>
      <c r="DY3528" s="488"/>
      <c r="DZ3528" s="488"/>
      <c r="EA3528" s="488"/>
      <c r="EB3528" s="488"/>
      <c r="EC3528" s="488"/>
      <c r="ED3528" s="488"/>
      <c r="EE3528" s="488"/>
      <c r="EF3528" s="488"/>
      <c r="EG3528" s="488"/>
      <c r="EH3528" s="488"/>
      <c r="EI3528" s="488"/>
      <c r="EJ3528" s="488"/>
      <c r="EK3528" s="488"/>
      <c r="EL3528" s="488"/>
      <c r="EM3528" s="488"/>
      <c r="EN3528" s="488"/>
      <c r="EO3528" s="488"/>
      <c r="EP3528" s="488"/>
      <c r="EQ3528" s="488"/>
      <c r="ER3528" s="488"/>
      <c r="ES3528" s="488"/>
      <c r="ET3528" s="488"/>
      <c r="EU3528" s="488"/>
      <c r="EV3528" s="488"/>
      <c r="EW3528" s="488"/>
      <c r="EX3528" s="488"/>
      <c r="EY3528" s="488"/>
      <c r="EZ3528" s="488"/>
      <c r="FA3528" s="488"/>
      <c r="FB3528" s="488"/>
      <c r="FC3528" s="488"/>
      <c r="FD3528" s="488"/>
      <c r="FE3528" s="488"/>
      <c r="FF3528" s="488"/>
      <c r="FG3528" s="488"/>
      <c r="FH3528" s="488"/>
      <c r="FI3528" s="488"/>
      <c r="FJ3528" s="488"/>
      <c r="FK3528" s="488"/>
      <c r="FL3528" s="488"/>
      <c r="FM3528" s="488"/>
      <c r="FN3528" s="488"/>
      <c r="FO3528" s="488"/>
      <c r="FP3528" s="488"/>
      <c r="FQ3528" s="488"/>
      <c r="FR3528" s="488"/>
      <c r="FS3528" s="488"/>
      <c r="FT3528" s="488"/>
      <c r="FU3528" s="488"/>
      <c r="FV3528" s="488"/>
      <c r="FW3528" s="488"/>
      <c r="FX3528" s="488"/>
      <c r="FY3528" s="488"/>
      <c r="FZ3528" s="488"/>
      <c r="GA3528" s="488"/>
      <c r="GB3528" s="488"/>
      <c r="GC3528" s="488"/>
      <c r="GD3528" s="488"/>
      <c r="GE3528" s="488"/>
      <c r="GF3528" s="488"/>
      <c r="GG3528" s="488"/>
      <c r="GH3528" s="488"/>
      <c r="GI3528" s="488"/>
      <c r="GJ3528" s="488"/>
      <c r="GK3528" s="488"/>
      <c r="GL3528" s="488"/>
      <c r="GM3528" s="488"/>
      <c r="GN3528" s="488"/>
      <c r="GO3528" s="488"/>
      <c r="GP3528" s="488"/>
      <c r="GQ3528" s="488"/>
      <c r="GR3528" s="488"/>
      <c r="GS3528" s="488"/>
      <c r="GT3528" s="488"/>
      <c r="GU3528" s="488"/>
      <c r="GV3528" s="488"/>
      <c r="GW3528" s="488"/>
      <c r="GX3528" s="488"/>
      <c r="GY3528" s="488"/>
      <c r="GZ3528" s="488"/>
      <c r="HA3528" s="488"/>
      <c r="HB3528" s="488"/>
      <c r="HC3528" s="488"/>
      <c r="HD3528" s="488"/>
      <c r="HE3528" s="488"/>
      <c r="HF3528" s="488"/>
      <c r="HG3528" s="488"/>
      <c r="HH3528" s="488"/>
      <c r="HI3528" s="488"/>
      <c r="HJ3528" s="488"/>
      <c r="HK3528" s="488"/>
      <c r="HL3528" s="488"/>
      <c r="HM3528" s="488"/>
      <c r="HN3528" s="488"/>
      <c r="HO3528" s="488"/>
      <c r="HP3528" s="488"/>
      <c r="HQ3528" s="488"/>
      <c r="HR3528" s="488"/>
      <c r="HS3528" s="488"/>
      <c r="HT3528" s="488"/>
      <c r="HU3528" s="488"/>
      <c r="HV3528" s="488"/>
      <c r="HW3528" s="488"/>
      <c r="HX3528" s="488"/>
      <c r="HY3528" s="488"/>
      <c r="HZ3528" s="488"/>
      <c r="IA3528" s="488"/>
      <c r="IB3528" s="488"/>
      <c r="IC3528" s="488"/>
      <c r="ID3528" s="488"/>
      <c r="IE3528" s="488"/>
      <c r="IF3528" s="488"/>
      <c r="IG3528" s="488"/>
      <c r="IH3528" s="488"/>
    </row>
    <row r="3529" spans="1:242" hidden="1" x14ac:dyDescent="0.25">
      <c r="B3529" s="266">
        <v>1823</v>
      </c>
      <c r="C3529" s="207">
        <v>44543</v>
      </c>
      <c r="D3529" s="206" t="s">
        <v>6647</v>
      </c>
      <c r="E3529" s="206"/>
      <c r="F3529" s="206" t="s">
        <v>6685</v>
      </c>
      <c r="G3529" s="208" t="s">
        <v>764</v>
      </c>
      <c r="H3529" s="313"/>
      <c r="I3529" s="209">
        <v>3200190</v>
      </c>
      <c r="J3529" s="444">
        <f t="shared" si="57"/>
        <v>8694810</v>
      </c>
      <c r="K3529" s="212" t="s">
        <v>3267</v>
      </c>
    </row>
    <row r="3530" spans="1:242" hidden="1" x14ac:dyDescent="0.25">
      <c r="B3530" s="266">
        <v>1824</v>
      </c>
      <c r="C3530" s="207">
        <v>44544</v>
      </c>
      <c r="D3530" s="206" t="s">
        <v>6648</v>
      </c>
      <c r="E3530" s="206"/>
      <c r="F3530" s="206" t="s">
        <v>6686</v>
      </c>
      <c r="G3530" s="208" t="s">
        <v>4805</v>
      </c>
      <c r="H3530" s="313"/>
      <c r="I3530" s="209">
        <v>2951500</v>
      </c>
      <c r="J3530" s="444">
        <f t="shared" si="57"/>
        <v>5743310</v>
      </c>
      <c r="K3530" s="212" t="s">
        <v>3267</v>
      </c>
    </row>
    <row r="3531" spans="1:242" hidden="1" x14ac:dyDescent="0.25">
      <c r="B3531" s="266">
        <v>1825</v>
      </c>
      <c r="C3531" s="207">
        <v>44546</v>
      </c>
      <c r="D3531" s="206" t="s">
        <v>6615</v>
      </c>
      <c r="E3531" s="206"/>
      <c r="F3531" s="206" t="s">
        <v>6687</v>
      </c>
      <c r="G3531" s="208" t="s">
        <v>420</v>
      </c>
      <c r="H3531" s="313"/>
      <c r="I3531" s="209">
        <v>1660000</v>
      </c>
      <c r="J3531" s="444">
        <f t="shared" si="57"/>
        <v>4083310</v>
      </c>
      <c r="K3531" s="212" t="s">
        <v>3267</v>
      </c>
    </row>
    <row r="3532" spans="1:242" hidden="1" x14ac:dyDescent="0.25">
      <c r="B3532" s="266">
        <v>1826</v>
      </c>
      <c r="C3532" s="207">
        <v>44546</v>
      </c>
      <c r="D3532" s="206" t="s">
        <v>6649</v>
      </c>
      <c r="E3532" s="206"/>
      <c r="F3532" s="206" t="s">
        <v>6688</v>
      </c>
      <c r="G3532" s="208" t="s">
        <v>420</v>
      </c>
      <c r="H3532" s="313"/>
      <c r="I3532" s="209">
        <v>1276300</v>
      </c>
      <c r="J3532" s="444">
        <f t="shared" si="57"/>
        <v>2807010</v>
      </c>
      <c r="K3532" s="212" t="s">
        <v>3267</v>
      </c>
    </row>
    <row r="3533" spans="1:242" hidden="1" x14ac:dyDescent="0.25">
      <c r="B3533" s="266">
        <v>1827</v>
      </c>
      <c r="C3533" s="207">
        <v>44546</v>
      </c>
      <c r="D3533" s="206" t="s">
        <v>6650</v>
      </c>
      <c r="E3533" s="206"/>
      <c r="F3533" s="206" t="s">
        <v>6689</v>
      </c>
      <c r="G3533" s="208" t="s">
        <v>532</v>
      </c>
      <c r="H3533" s="313"/>
      <c r="I3533" s="209">
        <v>1430790</v>
      </c>
      <c r="J3533" s="444">
        <f t="shared" si="57"/>
        <v>1376220</v>
      </c>
      <c r="K3533" s="212" t="s">
        <v>3267</v>
      </c>
    </row>
    <row r="3534" spans="1:242" hidden="1" x14ac:dyDescent="0.25">
      <c r="B3534" s="266">
        <v>1828</v>
      </c>
      <c r="C3534" s="207">
        <v>44546</v>
      </c>
      <c r="D3534" s="206" t="s">
        <v>6651</v>
      </c>
      <c r="E3534" s="206"/>
      <c r="F3534" s="206" t="s">
        <v>6690</v>
      </c>
      <c r="G3534" s="208" t="s">
        <v>6652</v>
      </c>
      <c r="H3534" s="313"/>
      <c r="I3534" s="475">
        <v>100000</v>
      </c>
      <c r="J3534" s="444">
        <f t="shared" si="57"/>
        <v>1276220</v>
      </c>
      <c r="K3534" s="212" t="s">
        <v>3267</v>
      </c>
    </row>
    <row r="3535" spans="1:242" hidden="1" x14ac:dyDescent="0.25">
      <c r="B3535" s="266">
        <v>1829</v>
      </c>
      <c r="C3535" s="207">
        <v>44546</v>
      </c>
      <c r="D3535" s="206" t="s">
        <v>6653</v>
      </c>
      <c r="E3535" s="206"/>
      <c r="F3535" s="206" t="s">
        <v>6691</v>
      </c>
      <c r="G3535" s="208" t="s">
        <v>6654</v>
      </c>
      <c r="H3535" s="313"/>
      <c r="I3535" s="209">
        <v>160000</v>
      </c>
      <c r="J3535" s="444">
        <f t="shared" si="57"/>
        <v>1116220</v>
      </c>
      <c r="K3535" s="212" t="s">
        <v>3267</v>
      </c>
    </row>
    <row r="3536" spans="1:242" hidden="1" x14ac:dyDescent="0.25">
      <c r="B3536" s="266">
        <v>1830</v>
      </c>
      <c r="C3536" s="207">
        <v>44546</v>
      </c>
      <c r="D3536" s="206" t="s">
        <v>6655</v>
      </c>
      <c r="E3536" s="206"/>
      <c r="F3536" s="206" t="s">
        <v>6692</v>
      </c>
      <c r="G3536" s="208" t="s">
        <v>5679</v>
      </c>
      <c r="H3536" s="313"/>
      <c r="I3536" s="209">
        <v>500000</v>
      </c>
      <c r="J3536" s="444">
        <f t="shared" si="57"/>
        <v>616220</v>
      </c>
      <c r="K3536" s="212" t="s">
        <v>3267</v>
      </c>
    </row>
    <row r="3537" spans="1:242" hidden="1" x14ac:dyDescent="0.25">
      <c r="B3537" s="266">
        <v>1831</v>
      </c>
      <c r="C3537" s="543">
        <v>44546</v>
      </c>
      <c r="D3537" s="206" t="s">
        <v>6669</v>
      </c>
      <c r="E3537" s="206"/>
      <c r="F3537" s="206"/>
      <c r="G3537" s="208" t="s">
        <v>4804</v>
      </c>
      <c r="H3537" s="313">
        <v>1550000</v>
      </c>
      <c r="I3537" s="209"/>
      <c r="J3537" s="444">
        <f t="shared" si="57"/>
        <v>2166220</v>
      </c>
      <c r="K3537" s="441" t="s">
        <v>6637</v>
      </c>
    </row>
    <row r="3538" spans="1:242" hidden="1" x14ac:dyDescent="0.25">
      <c r="B3538" s="266">
        <v>1832</v>
      </c>
      <c r="C3538" s="543">
        <v>44546</v>
      </c>
      <c r="D3538" s="206" t="s">
        <v>6671</v>
      </c>
      <c r="E3538" s="206"/>
      <c r="F3538" s="206" t="s">
        <v>6693</v>
      </c>
      <c r="G3538" s="208" t="s">
        <v>4804</v>
      </c>
      <c r="H3538" s="313"/>
      <c r="I3538" s="209">
        <v>1121194</v>
      </c>
      <c r="J3538" s="444">
        <f t="shared" si="57"/>
        <v>1045026</v>
      </c>
      <c r="K3538" s="212" t="s">
        <v>3267</v>
      </c>
    </row>
    <row r="3539" spans="1:242" hidden="1" x14ac:dyDescent="0.25">
      <c r="B3539" s="266">
        <v>1833</v>
      </c>
      <c r="C3539" s="543">
        <v>44546</v>
      </c>
      <c r="D3539" s="206" t="s">
        <v>6672</v>
      </c>
      <c r="E3539" s="206" t="s">
        <v>6675</v>
      </c>
      <c r="F3539" s="206"/>
      <c r="G3539" s="208" t="s">
        <v>1611</v>
      </c>
      <c r="H3539" s="313"/>
      <c r="I3539" s="475">
        <v>466000</v>
      </c>
      <c r="J3539" s="444">
        <f t="shared" si="57"/>
        <v>579026</v>
      </c>
      <c r="K3539" s="441" t="s">
        <v>6674</v>
      </c>
    </row>
    <row r="3540" spans="1:242" s="554" customFormat="1" ht="31.5" hidden="1" x14ac:dyDescent="0.2">
      <c r="A3540" s="578"/>
      <c r="B3540" s="498">
        <v>1834</v>
      </c>
      <c r="C3540" s="543">
        <v>44548</v>
      </c>
      <c r="D3540" s="598" t="s">
        <v>6656</v>
      </c>
      <c r="E3540" s="544"/>
      <c r="F3540" s="544" t="s">
        <v>6694</v>
      </c>
      <c r="G3540" s="545" t="s">
        <v>5679</v>
      </c>
      <c r="H3540" s="579"/>
      <c r="I3540" s="582">
        <v>393000</v>
      </c>
      <c r="J3540" s="599">
        <f t="shared" si="57"/>
        <v>186026</v>
      </c>
      <c r="K3540" s="546" t="s">
        <v>3267</v>
      </c>
      <c r="L3540" s="580"/>
      <c r="M3540" s="578"/>
      <c r="N3540" s="580"/>
      <c r="O3540" s="580"/>
      <c r="P3540" s="580"/>
      <c r="Q3540" s="580"/>
      <c r="R3540" s="580"/>
      <c r="S3540" s="580"/>
      <c r="T3540" s="580"/>
      <c r="U3540" s="580"/>
      <c r="V3540" s="580"/>
      <c r="W3540" s="580"/>
      <c r="X3540" s="580"/>
      <c r="Y3540" s="580"/>
      <c r="Z3540" s="580"/>
      <c r="AA3540" s="580"/>
      <c r="AB3540" s="580"/>
      <c r="AC3540" s="580"/>
      <c r="AD3540" s="580"/>
      <c r="AE3540" s="580"/>
      <c r="AF3540" s="580"/>
      <c r="AG3540" s="580"/>
      <c r="AH3540" s="580"/>
      <c r="AI3540" s="580"/>
      <c r="AJ3540" s="578"/>
      <c r="AK3540" s="578"/>
      <c r="AL3540" s="578"/>
      <c r="AM3540" s="578"/>
      <c r="AN3540" s="578"/>
      <c r="AO3540" s="578"/>
      <c r="AP3540" s="578"/>
      <c r="AQ3540" s="578"/>
      <c r="AR3540" s="578"/>
      <c r="AS3540" s="578"/>
      <c r="AT3540" s="578"/>
      <c r="AU3540" s="578"/>
      <c r="AV3540" s="578"/>
      <c r="AW3540" s="578"/>
      <c r="AX3540" s="578"/>
      <c r="AY3540" s="578"/>
      <c r="AZ3540" s="578"/>
      <c r="BA3540" s="578"/>
      <c r="BB3540" s="578"/>
      <c r="BC3540" s="578"/>
      <c r="BD3540" s="578"/>
      <c r="BE3540" s="578"/>
      <c r="BF3540" s="578"/>
      <c r="BG3540" s="578"/>
      <c r="BH3540" s="578"/>
      <c r="BI3540" s="578"/>
      <c r="BJ3540" s="578"/>
      <c r="BK3540" s="578"/>
      <c r="BL3540" s="578"/>
      <c r="BM3540" s="578"/>
      <c r="BN3540" s="578"/>
      <c r="BO3540" s="578"/>
      <c r="BP3540" s="578"/>
      <c r="BQ3540" s="578"/>
      <c r="BR3540" s="578"/>
      <c r="BS3540" s="578"/>
      <c r="BT3540" s="578"/>
      <c r="BU3540" s="578"/>
      <c r="BV3540" s="578"/>
      <c r="BW3540" s="578"/>
      <c r="BX3540" s="578"/>
      <c r="BY3540" s="578"/>
      <c r="BZ3540" s="578"/>
      <c r="CA3540" s="578"/>
      <c r="CB3540" s="578"/>
      <c r="CC3540" s="578"/>
      <c r="CD3540" s="578"/>
      <c r="CE3540" s="578"/>
      <c r="CF3540" s="578"/>
      <c r="CG3540" s="578"/>
      <c r="CH3540" s="578"/>
      <c r="CI3540" s="578"/>
      <c r="CJ3540" s="578"/>
      <c r="CK3540" s="578"/>
      <c r="CL3540" s="578"/>
      <c r="CM3540" s="578"/>
      <c r="CN3540" s="578"/>
      <c r="CO3540" s="578"/>
      <c r="CP3540" s="578"/>
      <c r="CQ3540" s="578"/>
      <c r="CR3540" s="578"/>
      <c r="CS3540" s="578"/>
      <c r="CT3540" s="578"/>
      <c r="CU3540" s="578"/>
      <c r="CV3540" s="578"/>
      <c r="CW3540" s="578"/>
      <c r="CX3540" s="578"/>
      <c r="CY3540" s="578"/>
      <c r="CZ3540" s="578"/>
      <c r="DA3540" s="578"/>
      <c r="DB3540" s="578"/>
      <c r="DC3540" s="578"/>
      <c r="DD3540" s="578"/>
      <c r="DE3540" s="578"/>
      <c r="DF3540" s="578"/>
      <c r="DG3540" s="578"/>
      <c r="DH3540" s="578"/>
      <c r="DI3540" s="578"/>
      <c r="DJ3540" s="578"/>
      <c r="DK3540" s="578"/>
      <c r="DL3540" s="578"/>
      <c r="DM3540" s="578"/>
      <c r="DN3540" s="578"/>
      <c r="DO3540" s="578"/>
      <c r="DP3540" s="578"/>
      <c r="DQ3540" s="578"/>
      <c r="DR3540" s="578"/>
      <c r="DS3540" s="578"/>
      <c r="DT3540" s="578"/>
      <c r="DU3540" s="578"/>
      <c r="DV3540" s="578"/>
      <c r="DW3540" s="578"/>
      <c r="DX3540" s="578"/>
      <c r="DY3540" s="578"/>
      <c r="DZ3540" s="578"/>
      <c r="EA3540" s="578"/>
      <c r="EB3540" s="578"/>
      <c r="EC3540" s="578"/>
      <c r="ED3540" s="578"/>
      <c r="EE3540" s="578"/>
      <c r="EF3540" s="578"/>
      <c r="EG3540" s="578"/>
      <c r="EH3540" s="578"/>
      <c r="EI3540" s="578"/>
      <c r="EJ3540" s="578"/>
      <c r="EK3540" s="578"/>
      <c r="EL3540" s="578"/>
      <c r="EM3540" s="578"/>
      <c r="EN3540" s="578"/>
      <c r="EO3540" s="578"/>
      <c r="EP3540" s="578"/>
      <c r="EQ3540" s="578"/>
      <c r="ER3540" s="578"/>
      <c r="ES3540" s="578"/>
      <c r="ET3540" s="578"/>
      <c r="EU3540" s="578"/>
      <c r="EV3540" s="578"/>
      <c r="EW3540" s="578"/>
      <c r="EX3540" s="578"/>
      <c r="EY3540" s="578"/>
      <c r="EZ3540" s="578"/>
      <c r="FA3540" s="578"/>
      <c r="FB3540" s="578"/>
      <c r="FC3540" s="578"/>
      <c r="FD3540" s="578"/>
      <c r="FE3540" s="578"/>
      <c r="FF3540" s="578"/>
      <c r="FG3540" s="578"/>
      <c r="FH3540" s="578"/>
      <c r="FI3540" s="578"/>
      <c r="FJ3540" s="578"/>
      <c r="FK3540" s="578"/>
      <c r="FL3540" s="578"/>
      <c r="FM3540" s="578"/>
      <c r="FN3540" s="578"/>
      <c r="FO3540" s="578"/>
      <c r="FP3540" s="578"/>
      <c r="FQ3540" s="578"/>
      <c r="FR3540" s="578"/>
      <c r="FS3540" s="578"/>
      <c r="FT3540" s="578"/>
      <c r="FU3540" s="578"/>
      <c r="FV3540" s="578"/>
      <c r="FW3540" s="578"/>
      <c r="FX3540" s="578"/>
      <c r="FY3540" s="578"/>
      <c r="FZ3540" s="578"/>
      <c r="GA3540" s="578"/>
      <c r="GB3540" s="578"/>
      <c r="GC3540" s="578"/>
      <c r="GD3540" s="578"/>
      <c r="GE3540" s="578"/>
      <c r="GF3540" s="578"/>
      <c r="GG3540" s="578"/>
      <c r="GH3540" s="578"/>
      <c r="GI3540" s="578"/>
      <c r="GJ3540" s="578"/>
      <c r="GK3540" s="578"/>
      <c r="GL3540" s="578"/>
      <c r="GM3540" s="578"/>
      <c r="GN3540" s="578"/>
      <c r="GO3540" s="578"/>
      <c r="GP3540" s="578"/>
      <c r="GQ3540" s="578"/>
      <c r="GR3540" s="578"/>
      <c r="GS3540" s="578"/>
      <c r="GT3540" s="578"/>
      <c r="GU3540" s="578"/>
      <c r="GV3540" s="578"/>
      <c r="GW3540" s="578"/>
      <c r="GX3540" s="578"/>
      <c r="GY3540" s="578"/>
      <c r="GZ3540" s="578"/>
      <c r="HA3540" s="578"/>
      <c r="HB3540" s="578"/>
      <c r="HC3540" s="578"/>
      <c r="HD3540" s="578"/>
      <c r="HE3540" s="578"/>
      <c r="HF3540" s="578"/>
      <c r="HG3540" s="578"/>
      <c r="HH3540" s="578"/>
      <c r="HI3540" s="578"/>
      <c r="HJ3540" s="578"/>
      <c r="HK3540" s="578"/>
      <c r="HL3540" s="578"/>
      <c r="HM3540" s="578"/>
      <c r="HN3540" s="578"/>
      <c r="HO3540" s="578"/>
      <c r="HP3540" s="578"/>
      <c r="HQ3540" s="578"/>
      <c r="HR3540" s="578"/>
      <c r="HS3540" s="578"/>
      <c r="HT3540" s="578"/>
      <c r="HU3540" s="578"/>
      <c r="HV3540" s="578"/>
      <c r="HW3540" s="578"/>
      <c r="HX3540" s="578"/>
      <c r="HY3540" s="578"/>
      <c r="HZ3540" s="578"/>
      <c r="IA3540" s="578"/>
      <c r="IB3540" s="578"/>
      <c r="IC3540" s="578"/>
      <c r="ID3540" s="578"/>
      <c r="IE3540" s="578"/>
      <c r="IF3540" s="578"/>
      <c r="IG3540" s="578"/>
      <c r="IH3540" s="578"/>
    </row>
    <row r="3541" spans="1:242" hidden="1" x14ac:dyDescent="0.25">
      <c r="B3541" s="266">
        <v>1835</v>
      </c>
      <c r="C3541" s="543">
        <v>44548</v>
      </c>
      <c r="D3541" s="206" t="s">
        <v>6658</v>
      </c>
      <c r="E3541" s="206"/>
      <c r="F3541" s="206"/>
      <c r="G3541" s="208" t="s">
        <v>5418</v>
      </c>
      <c r="H3541" s="313">
        <v>1510000</v>
      </c>
      <c r="I3541" s="209"/>
      <c r="J3541" s="444">
        <f t="shared" si="57"/>
        <v>1696026</v>
      </c>
      <c r="K3541" s="441" t="s">
        <v>6537</v>
      </c>
    </row>
    <row r="3542" spans="1:242" hidden="1" x14ac:dyDescent="0.25">
      <c r="B3542" s="266">
        <v>1836</v>
      </c>
      <c r="C3542" s="543">
        <v>44548</v>
      </c>
      <c r="D3542" s="206" t="s">
        <v>6659</v>
      </c>
      <c r="E3542" s="206"/>
      <c r="F3542" s="206" t="s">
        <v>6695</v>
      </c>
      <c r="G3542" s="208" t="s">
        <v>5418</v>
      </c>
      <c r="H3542" s="313"/>
      <c r="I3542" s="209">
        <v>1510000</v>
      </c>
      <c r="J3542" s="444">
        <f t="shared" si="57"/>
        <v>186026</v>
      </c>
      <c r="K3542" s="212" t="s">
        <v>3267</v>
      </c>
    </row>
    <row r="3543" spans="1:242" hidden="1" x14ac:dyDescent="0.25">
      <c r="B3543" s="266">
        <v>1837</v>
      </c>
      <c r="C3543" s="543">
        <v>44548</v>
      </c>
      <c r="D3543" s="206" t="s">
        <v>6662</v>
      </c>
      <c r="E3543" s="206"/>
      <c r="F3543" s="206"/>
      <c r="G3543" s="208" t="s">
        <v>5418</v>
      </c>
      <c r="H3543" s="313">
        <v>1050000</v>
      </c>
      <c r="I3543" s="209"/>
      <c r="J3543" s="444">
        <f t="shared" si="57"/>
        <v>1236026</v>
      </c>
      <c r="K3543" s="441" t="s">
        <v>6661</v>
      </c>
    </row>
    <row r="3544" spans="1:242" hidden="1" x14ac:dyDescent="0.25">
      <c r="B3544" s="266">
        <v>1838</v>
      </c>
      <c r="C3544" s="543">
        <v>44548</v>
      </c>
      <c r="D3544" s="206" t="s">
        <v>6663</v>
      </c>
      <c r="E3544" s="206"/>
      <c r="F3544" s="206" t="s">
        <v>6696</v>
      </c>
      <c r="G3544" s="208" t="s">
        <v>5418</v>
      </c>
      <c r="H3544" s="313"/>
      <c r="I3544" s="209">
        <v>1050000</v>
      </c>
      <c r="J3544" s="444">
        <f t="shared" si="57"/>
        <v>186026</v>
      </c>
      <c r="K3544" s="212" t="s">
        <v>3267</v>
      </c>
    </row>
    <row r="3545" spans="1:242" hidden="1" x14ac:dyDescent="0.25">
      <c r="B3545" s="266">
        <v>1839</v>
      </c>
      <c r="C3545" s="543">
        <v>44548</v>
      </c>
      <c r="D3545" s="206" t="s">
        <v>6664</v>
      </c>
      <c r="E3545" s="206"/>
      <c r="F3545" s="206"/>
      <c r="G3545" s="208" t="s">
        <v>5418</v>
      </c>
      <c r="H3545" s="313">
        <v>3800000</v>
      </c>
      <c r="I3545" s="209"/>
      <c r="J3545" s="444">
        <f t="shared" si="57"/>
        <v>3986026</v>
      </c>
      <c r="K3545" s="441" t="s">
        <v>6666</v>
      </c>
    </row>
    <row r="3546" spans="1:242" hidden="1" x14ac:dyDescent="0.25">
      <c r="B3546" s="266">
        <v>1840</v>
      </c>
      <c r="C3546" s="543">
        <v>44548</v>
      </c>
      <c r="D3546" s="206" t="s">
        <v>6667</v>
      </c>
      <c r="E3546" s="206"/>
      <c r="F3546" s="206" t="s">
        <v>6697</v>
      </c>
      <c r="G3546" s="208" t="s">
        <v>5418</v>
      </c>
      <c r="H3546" s="313"/>
      <c r="I3546" s="209">
        <v>2909939</v>
      </c>
      <c r="J3546" s="444">
        <f t="shared" si="57"/>
        <v>1076087</v>
      </c>
      <c r="K3546" s="212" t="s">
        <v>3267</v>
      </c>
    </row>
    <row r="3547" spans="1:242" hidden="1" x14ac:dyDescent="0.25">
      <c r="B3547" s="266">
        <v>1841</v>
      </c>
      <c r="C3547" s="543">
        <v>44548</v>
      </c>
      <c r="D3547" s="206" t="s">
        <v>6668</v>
      </c>
      <c r="E3547" s="206"/>
      <c r="F3547" s="206" t="s">
        <v>6698</v>
      </c>
      <c r="G3547" s="208" t="s">
        <v>3135</v>
      </c>
      <c r="H3547" s="313"/>
      <c r="I3547" s="209">
        <v>518000</v>
      </c>
      <c r="J3547" s="444">
        <f t="shared" si="57"/>
        <v>558087</v>
      </c>
      <c r="K3547" s="212" t="s">
        <v>3267</v>
      </c>
    </row>
    <row r="3548" spans="1:242" hidden="1" x14ac:dyDescent="0.25">
      <c r="B3548" s="266">
        <v>1842</v>
      </c>
      <c r="C3548" s="543">
        <v>44548</v>
      </c>
      <c r="D3548" s="206" t="s">
        <v>6673</v>
      </c>
      <c r="E3548" s="206"/>
      <c r="F3548" s="206" t="s">
        <v>6699</v>
      </c>
      <c r="G3548" s="208" t="s">
        <v>1611</v>
      </c>
      <c r="H3548" s="313"/>
      <c r="I3548" s="209">
        <v>50000</v>
      </c>
      <c r="J3548" s="444">
        <f t="shared" si="57"/>
        <v>508087</v>
      </c>
      <c r="K3548" s="212" t="s">
        <v>3267</v>
      </c>
    </row>
    <row r="3549" spans="1:242" hidden="1" x14ac:dyDescent="0.25">
      <c r="B3549" s="266">
        <v>1843</v>
      </c>
      <c r="C3549" s="543">
        <v>44548</v>
      </c>
      <c r="D3549" s="206" t="s">
        <v>6676</v>
      </c>
      <c r="E3549" s="206"/>
      <c r="F3549" s="206"/>
      <c r="G3549" s="208" t="s">
        <v>1611</v>
      </c>
      <c r="H3549" s="313">
        <v>466000</v>
      </c>
      <c r="I3549" s="209"/>
      <c r="J3549" s="444">
        <f t="shared" ref="J3549:J3597" si="58">J3548+H3549-I3549</f>
        <v>974087</v>
      </c>
      <c r="K3549" s="441" t="s">
        <v>6677</v>
      </c>
    </row>
    <row r="3550" spans="1:242" hidden="1" x14ac:dyDescent="0.25">
      <c r="B3550" s="266">
        <v>1844</v>
      </c>
      <c r="C3550" s="543">
        <v>44548</v>
      </c>
      <c r="D3550" s="206" t="s">
        <v>6678</v>
      </c>
      <c r="E3550" s="206"/>
      <c r="F3550" s="206" t="s">
        <v>6700</v>
      </c>
      <c r="G3550" s="208" t="s">
        <v>1611</v>
      </c>
      <c r="H3550" s="313"/>
      <c r="I3550" s="209">
        <v>375800</v>
      </c>
      <c r="J3550" s="444">
        <f t="shared" si="58"/>
        <v>598287</v>
      </c>
      <c r="K3550" s="212" t="s">
        <v>3267</v>
      </c>
    </row>
    <row r="3551" spans="1:242" hidden="1" x14ac:dyDescent="0.25">
      <c r="B3551" s="266">
        <v>1845</v>
      </c>
      <c r="C3551" s="207">
        <v>44548</v>
      </c>
      <c r="D3551" s="206" t="s">
        <v>6680</v>
      </c>
      <c r="E3551" s="206"/>
      <c r="F3551" s="206"/>
      <c r="G3551" s="208" t="s">
        <v>1611</v>
      </c>
      <c r="H3551" s="313">
        <v>1095000</v>
      </c>
      <c r="I3551" s="209"/>
      <c r="J3551" s="444">
        <f t="shared" si="58"/>
        <v>1693287</v>
      </c>
      <c r="K3551" s="441" t="s">
        <v>6666</v>
      </c>
    </row>
    <row r="3552" spans="1:242" hidden="1" x14ac:dyDescent="0.25">
      <c r="B3552" s="266">
        <v>1846</v>
      </c>
      <c r="C3552" s="207">
        <v>44548</v>
      </c>
      <c r="D3552" s="206" t="s">
        <v>6681</v>
      </c>
      <c r="E3552" s="206"/>
      <c r="F3552" s="206" t="s">
        <v>6701</v>
      </c>
      <c r="G3552" s="208" t="s">
        <v>1611</v>
      </c>
      <c r="H3552" s="313"/>
      <c r="I3552" s="209">
        <v>1034900</v>
      </c>
      <c r="J3552" s="444">
        <f t="shared" si="58"/>
        <v>658387</v>
      </c>
      <c r="K3552" s="212" t="s">
        <v>3267</v>
      </c>
    </row>
    <row r="3553" spans="1:242" hidden="1" x14ac:dyDescent="0.25">
      <c r="B3553" s="266">
        <v>1847</v>
      </c>
      <c r="C3553" s="207">
        <v>44548</v>
      </c>
      <c r="D3553" s="206" t="s">
        <v>6682</v>
      </c>
      <c r="E3553" s="206"/>
      <c r="F3553" s="206" t="s">
        <v>6702</v>
      </c>
      <c r="G3553" s="208" t="s">
        <v>5679</v>
      </c>
      <c r="H3553" s="313"/>
      <c r="I3553" s="209">
        <v>68900</v>
      </c>
      <c r="J3553" s="444">
        <f t="shared" si="58"/>
        <v>589487</v>
      </c>
      <c r="K3553" s="212" t="s">
        <v>3267</v>
      </c>
    </row>
    <row r="3554" spans="1:242" hidden="1" x14ac:dyDescent="0.25">
      <c r="B3554" s="266">
        <v>1848</v>
      </c>
      <c r="C3554" s="207">
        <v>44548</v>
      </c>
      <c r="D3554" s="206" t="s">
        <v>6683</v>
      </c>
      <c r="E3554" s="206"/>
      <c r="F3554" s="206" t="s">
        <v>6703</v>
      </c>
      <c r="G3554" s="208" t="s">
        <v>5679</v>
      </c>
      <c r="H3554" s="313"/>
      <c r="I3554" s="209">
        <v>20700</v>
      </c>
      <c r="J3554" s="444">
        <f t="shared" si="58"/>
        <v>568787</v>
      </c>
      <c r="K3554" s="212" t="s">
        <v>3267</v>
      </c>
    </row>
    <row r="3555" spans="1:242" hidden="1" x14ac:dyDescent="0.25">
      <c r="B3555" s="266">
        <v>1849</v>
      </c>
      <c r="C3555" s="207">
        <v>44548</v>
      </c>
      <c r="D3555" s="206" t="s">
        <v>6684</v>
      </c>
      <c r="E3555" s="206"/>
      <c r="F3555" s="206" t="s">
        <v>6704</v>
      </c>
      <c r="G3555" s="208" t="s">
        <v>5679</v>
      </c>
      <c r="H3555" s="313"/>
      <c r="I3555" s="209">
        <v>70900</v>
      </c>
      <c r="J3555" s="444">
        <f t="shared" si="58"/>
        <v>497887</v>
      </c>
      <c r="K3555" s="212" t="s">
        <v>3267</v>
      </c>
    </row>
    <row r="3556" spans="1:242" s="566" customFormat="1" x14ac:dyDescent="0.25">
      <c r="A3556" s="488"/>
      <c r="B3556" s="266">
        <v>1850</v>
      </c>
      <c r="C3556" s="428">
        <v>44550</v>
      </c>
      <c r="D3556" s="429" t="s">
        <v>6705</v>
      </c>
      <c r="E3556" s="429"/>
      <c r="F3556" s="429"/>
      <c r="G3556" s="430"/>
      <c r="H3556" s="577">
        <v>20402113</v>
      </c>
      <c r="I3556" s="581"/>
      <c r="J3556" s="444">
        <f t="shared" si="58"/>
        <v>20900000</v>
      </c>
      <c r="K3556" s="446" t="s">
        <v>3695</v>
      </c>
      <c r="L3556" s="530"/>
      <c r="M3556" s="488"/>
      <c r="N3556" s="530"/>
      <c r="O3556" s="530"/>
      <c r="P3556" s="530"/>
      <c r="Q3556" s="530"/>
      <c r="R3556" s="530"/>
      <c r="S3556" s="530"/>
      <c r="T3556" s="530"/>
      <c r="U3556" s="530"/>
      <c r="V3556" s="530"/>
      <c r="W3556" s="530"/>
      <c r="X3556" s="530"/>
      <c r="Y3556" s="530"/>
      <c r="Z3556" s="530"/>
      <c r="AA3556" s="530"/>
      <c r="AB3556" s="530"/>
      <c r="AC3556" s="530"/>
      <c r="AD3556" s="530"/>
      <c r="AE3556" s="530"/>
      <c r="AF3556" s="530"/>
      <c r="AG3556" s="530"/>
      <c r="AH3556" s="530"/>
      <c r="AI3556" s="530"/>
      <c r="AJ3556" s="488"/>
      <c r="AK3556" s="488"/>
      <c r="AL3556" s="488"/>
      <c r="AM3556" s="488"/>
      <c r="AN3556" s="488"/>
      <c r="AO3556" s="488"/>
      <c r="AP3556" s="488"/>
      <c r="AQ3556" s="488"/>
      <c r="AR3556" s="488"/>
      <c r="AS3556" s="488"/>
      <c r="AT3556" s="488"/>
      <c r="AU3556" s="488"/>
      <c r="AV3556" s="488"/>
      <c r="AW3556" s="488"/>
      <c r="AX3556" s="488"/>
      <c r="AY3556" s="488"/>
      <c r="AZ3556" s="488"/>
      <c r="BA3556" s="488"/>
      <c r="BB3556" s="488"/>
      <c r="BC3556" s="488"/>
      <c r="BD3556" s="488"/>
      <c r="BE3556" s="488"/>
      <c r="BF3556" s="488"/>
      <c r="BG3556" s="488"/>
      <c r="BH3556" s="488"/>
      <c r="BI3556" s="488"/>
      <c r="BJ3556" s="488"/>
      <c r="BK3556" s="488"/>
      <c r="BL3556" s="488"/>
      <c r="BM3556" s="488"/>
      <c r="BN3556" s="488"/>
      <c r="BO3556" s="488"/>
      <c r="BP3556" s="488"/>
      <c r="BQ3556" s="488"/>
      <c r="BR3556" s="488"/>
      <c r="BS3556" s="488"/>
      <c r="BT3556" s="488"/>
      <c r="BU3556" s="488"/>
      <c r="BV3556" s="488"/>
      <c r="BW3556" s="488"/>
      <c r="BX3556" s="488"/>
      <c r="BY3556" s="488"/>
      <c r="BZ3556" s="488"/>
      <c r="CA3556" s="488"/>
      <c r="CB3556" s="488"/>
      <c r="CC3556" s="488"/>
      <c r="CD3556" s="488"/>
      <c r="CE3556" s="488"/>
      <c r="CF3556" s="488"/>
      <c r="CG3556" s="488"/>
      <c r="CH3556" s="488"/>
      <c r="CI3556" s="488"/>
      <c r="CJ3556" s="488"/>
      <c r="CK3556" s="488"/>
      <c r="CL3556" s="488"/>
      <c r="CM3556" s="488"/>
      <c r="CN3556" s="488"/>
      <c r="CO3556" s="488"/>
      <c r="CP3556" s="488"/>
      <c r="CQ3556" s="488"/>
      <c r="CR3556" s="488"/>
      <c r="CS3556" s="488"/>
      <c r="CT3556" s="488"/>
      <c r="CU3556" s="488"/>
      <c r="CV3556" s="488"/>
      <c r="CW3556" s="488"/>
      <c r="CX3556" s="488"/>
      <c r="CY3556" s="488"/>
      <c r="CZ3556" s="488"/>
      <c r="DA3556" s="488"/>
      <c r="DB3556" s="488"/>
      <c r="DC3556" s="488"/>
      <c r="DD3556" s="488"/>
      <c r="DE3556" s="488"/>
      <c r="DF3556" s="488"/>
      <c r="DG3556" s="488"/>
      <c r="DH3556" s="488"/>
      <c r="DI3556" s="488"/>
      <c r="DJ3556" s="488"/>
      <c r="DK3556" s="488"/>
      <c r="DL3556" s="488"/>
      <c r="DM3556" s="488"/>
      <c r="DN3556" s="488"/>
      <c r="DO3556" s="488"/>
      <c r="DP3556" s="488"/>
      <c r="DQ3556" s="488"/>
      <c r="DR3556" s="488"/>
      <c r="DS3556" s="488"/>
      <c r="DT3556" s="488"/>
      <c r="DU3556" s="488"/>
      <c r="DV3556" s="488"/>
      <c r="DW3556" s="488"/>
      <c r="DX3556" s="488"/>
      <c r="DY3556" s="488"/>
      <c r="DZ3556" s="488"/>
      <c r="EA3556" s="488"/>
      <c r="EB3556" s="488"/>
      <c r="EC3556" s="488"/>
      <c r="ED3556" s="488"/>
      <c r="EE3556" s="488"/>
      <c r="EF3556" s="488"/>
      <c r="EG3556" s="488"/>
      <c r="EH3556" s="488"/>
      <c r="EI3556" s="488"/>
      <c r="EJ3556" s="488"/>
      <c r="EK3556" s="488"/>
      <c r="EL3556" s="488"/>
      <c r="EM3556" s="488"/>
      <c r="EN3556" s="488"/>
      <c r="EO3556" s="488"/>
      <c r="EP3556" s="488"/>
      <c r="EQ3556" s="488"/>
      <c r="ER3556" s="488"/>
      <c r="ES3556" s="488"/>
      <c r="ET3556" s="488"/>
      <c r="EU3556" s="488"/>
      <c r="EV3556" s="488"/>
      <c r="EW3556" s="488"/>
      <c r="EX3556" s="488"/>
      <c r="EY3556" s="488"/>
      <c r="EZ3556" s="488"/>
      <c r="FA3556" s="488"/>
      <c r="FB3556" s="488"/>
      <c r="FC3556" s="488"/>
      <c r="FD3556" s="488"/>
      <c r="FE3556" s="488"/>
      <c r="FF3556" s="488"/>
      <c r="FG3556" s="488"/>
      <c r="FH3556" s="488"/>
      <c r="FI3556" s="488"/>
      <c r="FJ3556" s="488"/>
      <c r="FK3556" s="488"/>
      <c r="FL3556" s="488"/>
      <c r="FM3556" s="488"/>
      <c r="FN3556" s="488"/>
      <c r="FO3556" s="488"/>
      <c r="FP3556" s="488"/>
      <c r="FQ3556" s="488"/>
      <c r="FR3556" s="488"/>
      <c r="FS3556" s="488"/>
      <c r="FT3556" s="488"/>
      <c r="FU3556" s="488"/>
      <c r="FV3556" s="488"/>
      <c r="FW3556" s="488"/>
      <c r="FX3556" s="488"/>
      <c r="FY3556" s="488"/>
      <c r="FZ3556" s="488"/>
      <c r="GA3556" s="488"/>
      <c r="GB3556" s="488"/>
      <c r="GC3556" s="488"/>
      <c r="GD3556" s="488"/>
      <c r="GE3556" s="488"/>
      <c r="GF3556" s="488"/>
      <c r="GG3556" s="488"/>
      <c r="GH3556" s="488"/>
      <c r="GI3556" s="488"/>
      <c r="GJ3556" s="488"/>
      <c r="GK3556" s="488"/>
      <c r="GL3556" s="488"/>
      <c r="GM3556" s="488"/>
      <c r="GN3556" s="488"/>
      <c r="GO3556" s="488"/>
      <c r="GP3556" s="488"/>
      <c r="GQ3556" s="488"/>
      <c r="GR3556" s="488"/>
      <c r="GS3556" s="488"/>
      <c r="GT3556" s="488"/>
      <c r="GU3556" s="488"/>
      <c r="GV3556" s="488"/>
      <c r="GW3556" s="488"/>
      <c r="GX3556" s="488"/>
      <c r="GY3556" s="488"/>
      <c r="GZ3556" s="488"/>
      <c r="HA3556" s="488"/>
      <c r="HB3556" s="488"/>
      <c r="HC3556" s="488"/>
      <c r="HD3556" s="488"/>
      <c r="HE3556" s="488"/>
      <c r="HF3556" s="488"/>
      <c r="HG3556" s="488"/>
      <c r="HH3556" s="488"/>
      <c r="HI3556" s="488"/>
      <c r="HJ3556" s="488"/>
      <c r="HK3556" s="488"/>
      <c r="HL3556" s="488"/>
      <c r="HM3556" s="488"/>
      <c r="HN3556" s="488"/>
      <c r="HO3556" s="488"/>
      <c r="HP3556" s="488"/>
      <c r="HQ3556" s="488"/>
      <c r="HR3556" s="488"/>
      <c r="HS3556" s="488"/>
      <c r="HT3556" s="488"/>
      <c r="HU3556" s="488"/>
      <c r="HV3556" s="488"/>
      <c r="HW3556" s="488"/>
      <c r="HX3556" s="488"/>
      <c r="HY3556" s="488"/>
      <c r="HZ3556" s="488"/>
      <c r="IA3556" s="488"/>
      <c r="IB3556" s="488"/>
      <c r="IC3556" s="488"/>
      <c r="ID3556" s="488"/>
      <c r="IE3556" s="488"/>
      <c r="IF3556" s="488"/>
      <c r="IG3556" s="488"/>
      <c r="IH3556" s="488"/>
    </row>
    <row r="3557" spans="1:242" x14ac:dyDescent="0.25">
      <c r="B3557" s="266">
        <v>1851</v>
      </c>
      <c r="C3557" s="207">
        <v>44550</v>
      </c>
      <c r="D3557" s="206" t="s">
        <v>6706</v>
      </c>
      <c r="E3557" s="206"/>
      <c r="F3557" s="206" t="s">
        <v>6722</v>
      </c>
      <c r="G3557" s="208" t="s">
        <v>5936</v>
      </c>
      <c r="H3557" s="313"/>
      <c r="I3557" s="209">
        <v>530000</v>
      </c>
      <c r="J3557" s="444">
        <f t="shared" si="58"/>
        <v>20370000</v>
      </c>
      <c r="K3557" s="212" t="s">
        <v>3267</v>
      </c>
    </row>
    <row r="3558" spans="1:242" x14ac:dyDescent="0.25">
      <c r="B3558" s="266">
        <v>1852</v>
      </c>
      <c r="C3558" s="207">
        <v>44550</v>
      </c>
      <c r="D3558" s="206" t="s">
        <v>6721</v>
      </c>
      <c r="E3558" s="206" t="s">
        <v>6733</v>
      </c>
      <c r="F3558" s="206"/>
      <c r="G3558" s="208" t="s">
        <v>532</v>
      </c>
      <c r="H3558" s="313"/>
      <c r="I3558" s="585">
        <v>1000000</v>
      </c>
      <c r="J3558" s="444">
        <f t="shared" si="58"/>
        <v>19370000</v>
      </c>
      <c r="K3558" s="212" t="s">
        <v>6738</v>
      </c>
    </row>
    <row r="3559" spans="1:242" x14ac:dyDescent="0.25">
      <c r="B3559" s="266">
        <v>1853</v>
      </c>
      <c r="C3559" s="207">
        <v>44551</v>
      </c>
      <c r="D3559" s="206" t="s">
        <v>6707</v>
      </c>
      <c r="E3559" s="206"/>
      <c r="F3559" s="206" t="s">
        <v>6723</v>
      </c>
      <c r="G3559" s="208" t="s">
        <v>5743</v>
      </c>
      <c r="H3559" s="313"/>
      <c r="I3559" s="209">
        <v>69900</v>
      </c>
      <c r="J3559" s="444">
        <f t="shared" si="58"/>
        <v>19300100</v>
      </c>
      <c r="K3559" s="212" t="s">
        <v>3267</v>
      </c>
    </row>
    <row r="3560" spans="1:242" x14ac:dyDescent="0.25">
      <c r="B3560" s="266">
        <v>1854</v>
      </c>
      <c r="C3560" s="207">
        <v>44551</v>
      </c>
      <c r="D3560" s="206" t="s">
        <v>6708</v>
      </c>
      <c r="E3560" s="206"/>
      <c r="F3560" s="206" t="s">
        <v>6724</v>
      </c>
      <c r="G3560" s="208" t="s">
        <v>420</v>
      </c>
      <c r="H3560" s="313"/>
      <c r="I3560" s="209">
        <v>639900</v>
      </c>
      <c r="J3560" s="444">
        <f t="shared" si="58"/>
        <v>18660200</v>
      </c>
      <c r="K3560" s="212" t="s">
        <v>3267</v>
      </c>
    </row>
    <row r="3561" spans="1:242" x14ac:dyDescent="0.25">
      <c r="B3561" s="266">
        <v>1855</v>
      </c>
      <c r="C3561" s="207">
        <v>44551</v>
      </c>
      <c r="D3561" s="206" t="s">
        <v>6709</v>
      </c>
      <c r="E3561" s="206"/>
      <c r="F3561" s="206" t="s">
        <v>6725</v>
      </c>
      <c r="G3561" s="208" t="s">
        <v>5878</v>
      </c>
      <c r="H3561" s="313"/>
      <c r="I3561" s="209">
        <v>900000</v>
      </c>
      <c r="J3561" s="444">
        <f t="shared" si="58"/>
        <v>17760200</v>
      </c>
      <c r="K3561" s="212" t="s">
        <v>3267</v>
      </c>
    </row>
    <row r="3562" spans="1:242" x14ac:dyDescent="0.25">
      <c r="B3562" s="266">
        <v>1856</v>
      </c>
      <c r="C3562" s="207">
        <v>44553</v>
      </c>
      <c r="D3562" s="206" t="s">
        <v>6710</v>
      </c>
      <c r="E3562" s="206"/>
      <c r="F3562" s="206" t="s">
        <v>6726</v>
      </c>
      <c r="G3562" s="208" t="s">
        <v>5878</v>
      </c>
      <c r="H3562" s="313"/>
      <c r="I3562" s="209">
        <v>850000</v>
      </c>
      <c r="J3562" s="444">
        <f t="shared" si="58"/>
        <v>16910200</v>
      </c>
      <c r="K3562" s="212" t="s">
        <v>3267</v>
      </c>
    </row>
    <row r="3563" spans="1:242" x14ac:dyDescent="0.25">
      <c r="B3563" s="266">
        <v>1857</v>
      </c>
      <c r="C3563" s="207">
        <v>44553</v>
      </c>
      <c r="D3563" s="206" t="s">
        <v>6711</v>
      </c>
      <c r="E3563" s="206"/>
      <c r="F3563" s="206" t="s">
        <v>6727</v>
      </c>
      <c r="G3563" s="208" t="s">
        <v>4805</v>
      </c>
      <c r="H3563" s="313"/>
      <c r="I3563" s="209">
        <v>1648500</v>
      </c>
      <c r="J3563" s="444">
        <f t="shared" si="58"/>
        <v>15261700</v>
      </c>
      <c r="K3563" s="212" t="s">
        <v>3267</v>
      </c>
    </row>
    <row r="3564" spans="1:242" x14ac:dyDescent="0.25">
      <c r="B3564" s="266">
        <v>1858</v>
      </c>
      <c r="C3564" s="207">
        <v>44553</v>
      </c>
      <c r="D3564" s="206" t="s">
        <v>6720</v>
      </c>
      <c r="E3564" s="206" t="s">
        <v>6734</v>
      </c>
      <c r="F3564" s="206"/>
      <c r="G3564" s="208" t="s">
        <v>5418</v>
      </c>
      <c r="H3564" s="313"/>
      <c r="I3564" s="445">
        <v>1080000</v>
      </c>
      <c r="J3564" s="444">
        <f t="shared" si="58"/>
        <v>14181700</v>
      </c>
      <c r="K3564" s="212"/>
    </row>
    <row r="3565" spans="1:242" x14ac:dyDescent="0.25">
      <c r="B3565" s="266">
        <v>1859</v>
      </c>
      <c r="C3565" s="207">
        <v>44554</v>
      </c>
      <c r="D3565" s="206" t="s">
        <v>6712</v>
      </c>
      <c r="E3565" s="206"/>
      <c r="F3565" s="206" t="s">
        <v>6728</v>
      </c>
      <c r="G3565" s="208" t="s">
        <v>5679</v>
      </c>
      <c r="H3565" s="313"/>
      <c r="I3565" s="209">
        <v>55395</v>
      </c>
      <c r="J3565" s="444">
        <f t="shared" si="58"/>
        <v>14126305</v>
      </c>
      <c r="K3565" s="212" t="s">
        <v>3267</v>
      </c>
    </row>
    <row r="3566" spans="1:242" x14ac:dyDescent="0.25">
      <c r="B3566" s="266">
        <v>1860</v>
      </c>
      <c r="C3566" s="207">
        <v>44554</v>
      </c>
      <c r="D3566" s="206" t="s">
        <v>6713</v>
      </c>
      <c r="E3566" s="206"/>
      <c r="F3566" s="206" t="s">
        <v>6729</v>
      </c>
      <c r="G3566" s="208" t="s">
        <v>946</v>
      </c>
      <c r="H3566" s="313"/>
      <c r="I3566" s="209">
        <v>400000</v>
      </c>
      <c r="J3566" s="444">
        <f t="shared" si="58"/>
        <v>13726305</v>
      </c>
      <c r="K3566" s="212" t="s">
        <v>3267</v>
      </c>
    </row>
    <row r="3567" spans="1:242" x14ac:dyDescent="0.25">
      <c r="B3567" s="266">
        <v>1861</v>
      </c>
      <c r="C3567" s="207">
        <v>44554</v>
      </c>
      <c r="D3567" s="206" t="s">
        <v>6714</v>
      </c>
      <c r="E3567" s="206"/>
      <c r="F3567" s="206" t="s">
        <v>6730</v>
      </c>
      <c r="G3567" s="208" t="s">
        <v>5679</v>
      </c>
      <c r="H3567" s="313"/>
      <c r="I3567" s="209">
        <v>89000</v>
      </c>
      <c r="J3567" s="444">
        <f t="shared" si="58"/>
        <v>13637305</v>
      </c>
      <c r="K3567" s="441" t="s">
        <v>3267</v>
      </c>
    </row>
    <row r="3568" spans="1:242" x14ac:dyDescent="0.25">
      <c r="B3568" s="266">
        <v>1862</v>
      </c>
      <c r="C3568" s="207">
        <v>44554</v>
      </c>
      <c r="D3568" s="206" t="s">
        <v>6715</v>
      </c>
      <c r="E3568" s="206"/>
      <c r="F3568" s="206" t="s">
        <v>6731</v>
      </c>
      <c r="G3568" s="208" t="s">
        <v>5936</v>
      </c>
      <c r="H3568" s="313"/>
      <c r="I3568" s="209">
        <v>250000</v>
      </c>
      <c r="J3568" s="444">
        <f t="shared" si="58"/>
        <v>13387305</v>
      </c>
      <c r="K3568" s="441" t="s">
        <v>3267</v>
      </c>
    </row>
    <row r="3569" spans="1:242" x14ac:dyDescent="0.25">
      <c r="B3569" s="266">
        <v>1863</v>
      </c>
      <c r="C3569" s="207">
        <v>44554</v>
      </c>
      <c r="D3569" s="206" t="s">
        <v>6718</v>
      </c>
      <c r="E3569" s="206"/>
      <c r="F3569" s="206"/>
      <c r="G3569" s="208" t="s">
        <v>4806</v>
      </c>
      <c r="H3569" s="313">
        <v>2500000</v>
      </c>
      <c r="I3569" s="209"/>
      <c r="J3569" s="444">
        <f t="shared" si="58"/>
        <v>15887305</v>
      </c>
      <c r="K3569" s="441" t="s">
        <v>6717</v>
      </c>
    </row>
    <row r="3570" spans="1:242" x14ac:dyDescent="0.25">
      <c r="B3570" s="266">
        <v>1864</v>
      </c>
      <c r="C3570" s="207">
        <v>44554</v>
      </c>
      <c r="D3570" s="206" t="s">
        <v>6719</v>
      </c>
      <c r="E3570" s="206"/>
      <c r="F3570" s="206" t="s">
        <v>6732</v>
      </c>
      <c r="G3570" s="208" t="s">
        <v>4806</v>
      </c>
      <c r="H3570" s="313"/>
      <c r="I3570" s="209">
        <v>3628900</v>
      </c>
      <c r="J3570" s="444">
        <f t="shared" si="58"/>
        <v>12258405</v>
      </c>
      <c r="K3570" s="441" t="s">
        <v>3267</v>
      </c>
    </row>
    <row r="3571" spans="1:242" s="566" customFormat="1" x14ac:dyDescent="0.25">
      <c r="A3571" s="488"/>
      <c r="B3571" s="266">
        <v>1865</v>
      </c>
      <c r="C3571" s="428">
        <v>44559</v>
      </c>
      <c r="D3571" s="429" t="s">
        <v>6735</v>
      </c>
      <c r="E3571" s="429"/>
      <c r="F3571" s="429"/>
      <c r="G3571" s="430"/>
      <c r="H3571" s="427">
        <v>9061595</v>
      </c>
      <c r="I3571" s="431"/>
      <c r="J3571" s="444">
        <f t="shared" si="58"/>
        <v>21320000</v>
      </c>
      <c r="K3571" s="485" t="s">
        <v>3695</v>
      </c>
      <c r="L3571" s="530"/>
      <c r="M3571" s="488"/>
      <c r="N3571" s="530"/>
      <c r="O3571" s="530"/>
      <c r="P3571" s="530"/>
      <c r="Q3571" s="530"/>
      <c r="R3571" s="530"/>
      <c r="S3571" s="530"/>
      <c r="T3571" s="530"/>
      <c r="U3571" s="530"/>
      <c r="V3571" s="530"/>
      <c r="W3571" s="530"/>
      <c r="X3571" s="530"/>
      <c r="Y3571" s="530"/>
      <c r="Z3571" s="530"/>
      <c r="AA3571" s="530"/>
      <c r="AB3571" s="530"/>
      <c r="AC3571" s="530"/>
      <c r="AD3571" s="530"/>
      <c r="AE3571" s="530"/>
      <c r="AF3571" s="530"/>
      <c r="AG3571" s="530"/>
      <c r="AH3571" s="530"/>
      <c r="AI3571" s="530"/>
      <c r="AJ3571" s="488"/>
      <c r="AK3571" s="488"/>
      <c r="AL3571" s="488"/>
      <c r="AM3571" s="488"/>
      <c r="AN3571" s="488"/>
      <c r="AO3571" s="488"/>
      <c r="AP3571" s="488"/>
      <c r="AQ3571" s="488"/>
      <c r="AR3571" s="488"/>
      <c r="AS3571" s="488"/>
      <c r="AT3571" s="488"/>
      <c r="AU3571" s="488"/>
      <c r="AV3571" s="488"/>
      <c r="AW3571" s="488"/>
      <c r="AX3571" s="488"/>
      <c r="AY3571" s="488"/>
      <c r="AZ3571" s="488"/>
      <c r="BA3571" s="488"/>
      <c r="BB3571" s="488"/>
      <c r="BC3571" s="488"/>
      <c r="BD3571" s="488"/>
      <c r="BE3571" s="488"/>
      <c r="BF3571" s="488"/>
      <c r="BG3571" s="488"/>
      <c r="BH3571" s="488"/>
      <c r="BI3571" s="488"/>
      <c r="BJ3571" s="488"/>
      <c r="BK3571" s="488"/>
      <c r="BL3571" s="488"/>
      <c r="BM3571" s="488"/>
      <c r="BN3571" s="488"/>
      <c r="BO3571" s="488"/>
      <c r="BP3571" s="488"/>
      <c r="BQ3571" s="488"/>
      <c r="BR3571" s="488"/>
      <c r="BS3571" s="488"/>
      <c r="BT3571" s="488"/>
      <c r="BU3571" s="488"/>
      <c r="BV3571" s="488"/>
      <c r="BW3571" s="488"/>
      <c r="BX3571" s="488"/>
      <c r="BY3571" s="488"/>
      <c r="BZ3571" s="488"/>
      <c r="CA3571" s="488"/>
      <c r="CB3571" s="488"/>
      <c r="CC3571" s="488"/>
      <c r="CD3571" s="488"/>
      <c r="CE3571" s="488"/>
      <c r="CF3571" s="488"/>
      <c r="CG3571" s="488"/>
      <c r="CH3571" s="488"/>
      <c r="CI3571" s="488"/>
      <c r="CJ3571" s="488"/>
      <c r="CK3571" s="488"/>
      <c r="CL3571" s="488"/>
      <c r="CM3571" s="488"/>
      <c r="CN3571" s="488"/>
      <c r="CO3571" s="488"/>
      <c r="CP3571" s="488"/>
      <c r="CQ3571" s="488"/>
      <c r="CR3571" s="488"/>
      <c r="CS3571" s="488"/>
      <c r="CT3571" s="488"/>
      <c r="CU3571" s="488"/>
      <c r="CV3571" s="488"/>
      <c r="CW3571" s="488"/>
      <c r="CX3571" s="488"/>
      <c r="CY3571" s="488"/>
      <c r="CZ3571" s="488"/>
      <c r="DA3571" s="488"/>
      <c r="DB3571" s="488"/>
      <c r="DC3571" s="488"/>
      <c r="DD3571" s="488"/>
      <c r="DE3571" s="488"/>
      <c r="DF3571" s="488"/>
      <c r="DG3571" s="488"/>
      <c r="DH3571" s="488"/>
      <c r="DI3571" s="488"/>
      <c r="DJ3571" s="488"/>
      <c r="DK3571" s="488"/>
      <c r="DL3571" s="488"/>
      <c r="DM3571" s="488"/>
      <c r="DN3571" s="488"/>
      <c r="DO3571" s="488"/>
      <c r="DP3571" s="488"/>
      <c r="DQ3571" s="488"/>
      <c r="DR3571" s="488"/>
      <c r="DS3571" s="488"/>
      <c r="DT3571" s="488"/>
      <c r="DU3571" s="488"/>
      <c r="DV3571" s="488"/>
      <c r="DW3571" s="488"/>
      <c r="DX3571" s="488"/>
      <c r="DY3571" s="488"/>
      <c r="DZ3571" s="488"/>
      <c r="EA3571" s="488"/>
      <c r="EB3571" s="488"/>
      <c r="EC3571" s="488"/>
      <c r="ED3571" s="488"/>
      <c r="EE3571" s="488"/>
      <c r="EF3571" s="488"/>
      <c r="EG3571" s="488"/>
      <c r="EH3571" s="488"/>
      <c r="EI3571" s="488"/>
      <c r="EJ3571" s="488"/>
      <c r="EK3571" s="488"/>
      <c r="EL3571" s="488"/>
      <c r="EM3571" s="488"/>
      <c r="EN3571" s="488"/>
      <c r="EO3571" s="488"/>
      <c r="EP3571" s="488"/>
      <c r="EQ3571" s="488"/>
      <c r="ER3571" s="488"/>
      <c r="ES3571" s="488"/>
      <c r="ET3571" s="488"/>
      <c r="EU3571" s="488"/>
      <c r="EV3571" s="488"/>
      <c r="EW3571" s="488"/>
      <c r="EX3571" s="488"/>
      <c r="EY3571" s="488"/>
      <c r="EZ3571" s="488"/>
      <c r="FA3571" s="488"/>
      <c r="FB3571" s="488"/>
      <c r="FC3571" s="488"/>
      <c r="FD3571" s="488"/>
      <c r="FE3571" s="488"/>
      <c r="FF3571" s="488"/>
      <c r="FG3571" s="488"/>
      <c r="FH3571" s="488"/>
      <c r="FI3571" s="488"/>
      <c r="FJ3571" s="488"/>
      <c r="FK3571" s="488"/>
      <c r="FL3571" s="488"/>
      <c r="FM3571" s="488"/>
      <c r="FN3571" s="488"/>
      <c r="FO3571" s="488"/>
      <c r="FP3571" s="488"/>
      <c r="FQ3571" s="488"/>
      <c r="FR3571" s="488"/>
      <c r="FS3571" s="488"/>
      <c r="FT3571" s="488"/>
      <c r="FU3571" s="488"/>
      <c r="FV3571" s="488"/>
      <c r="FW3571" s="488"/>
      <c r="FX3571" s="488"/>
      <c r="FY3571" s="488"/>
      <c r="FZ3571" s="488"/>
      <c r="GA3571" s="488"/>
      <c r="GB3571" s="488"/>
      <c r="GC3571" s="488"/>
      <c r="GD3571" s="488"/>
      <c r="GE3571" s="488"/>
      <c r="GF3571" s="488"/>
      <c r="GG3571" s="488"/>
      <c r="GH3571" s="488"/>
      <c r="GI3571" s="488"/>
      <c r="GJ3571" s="488"/>
      <c r="GK3571" s="488"/>
      <c r="GL3571" s="488"/>
      <c r="GM3571" s="488"/>
      <c r="GN3571" s="488"/>
      <c r="GO3571" s="488"/>
      <c r="GP3571" s="488"/>
      <c r="GQ3571" s="488"/>
      <c r="GR3571" s="488"/>
      <c r="GS3571" s="488"/>
      <c r="GT3571" s="488"/>
      <c r="GU3571" s="488"/>
      <c r="GV3571" s="488"/>
      <c r="GW3571" s="488"/>
      <c r="GX3571" s="488"/>
      <c r="GY3571" s="488"/>
      <c r="GZ3571" s="488"/>
      <c r="HA3571" s="488"/>
      <c r="HB3571" s="488"/>
      <c r="HC3571" s="488"/>
      <c r="HD3571" s="488"/>
      <c r="HE3571" s="488"/>
      <c r="HF3571" s="488"/>
      <c r="HG3571" s="488"/>
      <c r="HH3571" s="488"/>
      <c r="HI3571" s="488"/>
      <c r="HJ3571" s="488"/>
      <c r="HK3571" s="488"/>
      <c r="HL3571" s="488"/>
      <c r="HM3571" s="488"/>
      <c r="HN3571" s="488"/>
      <c r="HO3571" s="488"/>
      <c r="HP3571" s="488"/>
      <c r="HQ3571" s="488"/>
      <c r="HR3571" s="488"/>
      <c r="HS3571" s="488"/>
      <c r="HT3571" s="488"/>
      <c r="HU3571" s="488"/>
      <c r="HV3571" s="488"/>
      <c r="HW3571" s="488"/>
      <c r="HX3571" s="488"/>
      <c r="HY3571" s="488"/>
      <c r="HZ3571" s="488"/>
      <c r="IA3571" s="488"/>
      <c r="IB3571" s="488"/>
      <c r="IC3571" s="488"/>
      <c r="ID3571" s="488"/>
      <c r="IE3571" s="488"/>
      <c r="IF3571" s="488"/>
      <c r="IG3571" s="488"/>
      <c r="IH3571" s="488"/>
    </row>
    <row r="3572" spans="1:242" x14ac:dyDescent="0.25">
      <c r="B3572" s="266">
        <v>1866</v>
      </c>
      <c r="C3572" s="207">
        <v>44557</v>
      </c>
      <c r="D3572" s="206" t="s">
        <v>6752</v>
      </c>
      <c r="E3572" s="206" t="s">
        <v>6753</v>
      </c>
      <c r="F3572" s="206"/>
      <c r="G3572" s="208" t="s">
        <v>1110</v>
      </c>
      <c r="H3572" s="285"/>
      <c r="I3572" s="412">
        <v>186000</v>
      </c>
      <c r="J3572" s="444">
        <f t="shared" si="58"/>
        <v>21134000</v>
      </c>
      <c r="K3572" s="441" t="s">
        <v>6755</v>
      </c>
    </row>
    <row r="3573" spans="1:242" x14ac:dyDescent="0.25">
      <c r="B3573" s="266">
        <v>1867</v>
      </c>
      <c r="C3573" s="207">
        <v>44557</v>
      </c>
      <c r="D3573" s="206" t="s">
        <v>6736</v>
      </c>
      <c r="E3573" s="206"/>
      <c r="F3573" s="206" t="s">
        <v>6770</v>
      </c>
      <c r="G3573" s="208" t="s">
        <v>5679</v>
      </c>
      <c r="H3573" s="285"/>
      <c r="I3573" s="210">
        <v>91000</v>
      </c>
      <c r="J3573" s="444">
        <f t="shared" si="58"/>
        <v>21043000</v>
      </c>
      <c r="K3573" s="441" t="s">
        <v>3267</v>
      </c>
    </row>
    <row r="3574" spans="1:242" x14ac:dyDescent="0.25">
      <c r="B3574" s="266">
        <v>1868</v>
      </c>
      <c r="C3574" s="207">
        <v>44557</v>
      </c>
      <c r="D3574" s="206" t="s">
        <v>6737</v>
      </c>
      <c r="E3574" s="206"/>
      <c r="F3574" s="206" t="s">
        <v>6771</v>
      </c>
      <c r="G3574" s="208" t="s">
        <v>5679</v>
      </c>
      <c r="H3574" s="285"/>
      <c r="I3574" s="210">
        <v>89000</v>
      </c>
      <c r="J3574" s="444">
        <f t="shared" si="58"/>
        <v>20954000</v>
      </c>
      <c r="K3574" s="441" t="s">
        <v>3267</v>
      </c>
    </row>
    <row r="3575" spans="1:242" x14ac:dyDescent="0.25">
      <c r="B3575" s="266">
        <v>1869</v>
      </c>
      <c r="C3575" s="207">
        <v>44557</v>
      </c>
      <c r="D3575" s="206" t="s">
        <v>6740</v>
      </c>
      <c r="E3575" s="206"/>
      <c r="F3575" s="206"/>
      <c r="G3575" s="208" t="s">
        <v>532</v>
      </c>
      <c r="H3575" s="349">
        <v>1000000</v>
      </c>
      <c r="I3575" s="210"/>
      <c r="J3575" s="444">
        <f t="shared" si="58"/>
        <v>21954000</v>
      </c>
      <c r="K3575" s="441" t="s">
        <v>6739</v>
      </c>
    </row>
    <row r="3576" spans="1:242" x14ac:dyDescent="0.25">
      <c r="B3576" s="266">
        <v>1870</v>
      </c>
      <c r="C3576" s="207">
        <v>44557</v>
      </c>
      <c r="D3576" s="206" t="s">
        <v>6741</v>
      </c>
      <c r="E3576" s="206"/>
      <c r="F3576" s="206" t="s">
        <v>6772</v>
      </c>
      <c r="G3576" s="208" t="s">
        <v>532</v>
      </c>
      <c r="H3576" s="285"/>
      <c r="I3576" s="210">
        <v>1576100</v>
      </c>
      <c r="J3576" s="444">
        <f t="shared" si="58"/>
        <v>20377900</v>
      </c>
      <c r="K3576" s="441" t="s">
        <v>3267</v>
      </c>
    </row>
    <row r="3577" spans="1:242" x14ac:dyDescent="0.25">
      <c r="B3577" s="266">
        <v>1871</v>
      </c>
      <c r="C3577" s="207">
        <v>44557</v>
      </c>
      <c r="D3577" s="206" t="s">
        <v>6743</v>
      </c>
      <c r="E3577" s="206"/>
      <c r="F3577" s="206"/>
      <c r="G3577" s="208" t="s">
        <v>2320</v>
      </c>
      <c r="H3577" s="349">
        <v>1600000</v>
      </c>
      <c r="I3577" s="210"/>
      <c r="J3577" s="444">
        <f t="shared" si="58"/>
        <v>21977900</v>
      </c>
      <c r="K3577" s="441" t="s">
        <v>6637</v>
      </c>
    </row>
    <row r="3578" spans="1:242" x14ac:dyDescent="0.25">
      <c r="B3578" s="266">
        <v>1872</v>
      </c>
      <c r="C3578" s="207">
        <v>44557</v>
      </c>
      <c r="D3578" s="206" t="s">
        <v>6744</v>
      </c>
      <c r="E3578" s="206"/>
      <c r="F3578" s="206" t="s">
        <v>6773</v>
      </c>
      <c r="G3578" s="208" t="s">
        <v>2320</v>
      </c>
      <c r="H3578" s="285"/>
      <c r="I3578" s="210">
        <v>1769115</v>
      </c>
      <c r="J3578" s="444">
        <f t="shared" si="58"/>
        <v>20208785</v>
      </c>
      <c r="K3578" s="441" t="s">
        <v>3267</v>
      </c>
    </row>
    <row r="3579" spans="1:242" x14ac:dyDescent="0.25">
      <c r="B3579" s="266">
        <v>1873</v>
      </c>
      <c r="C3579" s="207">
        <v>44557</v>
      </c>
      <c r="D3579" s="206" t="s">
        <v>6137</v>
      </c>
      <c r="E3579" s="206"/>
      <c r="F3579" s="206" t="s">
        <v>6774</v>
      </c>
      <c r="G3579" s="208" t="s">
        <v>2320</v>
      </c>
      <c r="H3579" s="285"/>
      <c r="I3579" s="210">
        <v>1029000</v>
      </c>
      <c r="J3579" s="444">
        <f t="shared" si="58"/>
        <v>19179785</v>
      </c>
      <c r="K3579" s="441" t="s">
        <v>3267</v>
      </c>
    </row>
    <row r="3580" spans="1:242" x14ac:dyDescent="0.25">
      <c r="B3580" s="266">
        <v>1874</v>
      </c>
      <c r="C3580" s="207">
        <v>44557</v>
      </c>
      <c r="D3580" s="206" t="s">
        <v>6745</v>
      </c>
      <c r="E3580" s="206"/>
      <c r="F3580" s="206" t="s">
        <v>6775</v>
      </c>
      <c r="G3580" s="208" t="s">
        <v>5418</v>
      </c>
      <c r="H3580" s="285"/>
      <c r="I3580" s="210">
        <v>180000</v>
      </c>
      <c r="J3580" s="444">
        <f t="shared" si="58"/>
        <v>18999785</v>
      </c>
      <c r="K3580" s="441" t="s">
        <v>3267</v>
      </c>
    </row>
    <row r="3581" spans="1:242" x14ac:dyDescent="0.25">
      <c r="B3581" s="266">
        <v>1875</v>
      </c>
      <c r="C3581" s="207">
        <v>44557</v>
      </c>
      <c r="D3581" s="206" t="s">
        <v>6746</v>
      </c>
      <c r="E3581" s="206"/>
      <c r="F3581" s="206" t="s">
        <v>6776</v>
      </c>
      <c r="G3581" s="208" t="s">
        <v>5418</v>
      </c>
      <c r="H3581" s="285"/>
      <c r="I3581" s="210">
        <v>361223</v>
      </c>
      <c r="J3581" s="444">
        <f t="shared" si="58"/>
        <v>18638562</v>
      </c>
      <c r="K3581" s="441" t="s">
        <v>3267</v>
      </c>
    </row>
    <row r="3582" spans="1:242" x14ac:dyDescent="0.25">
      <c r="B3582" s="266">
        <v>1876</v>
      </c>
      <c r="C3582" s="207">
        <v>44557</v>
      </c>
      <c r="D3582" s="206" t="s">
        <v>6747</v>
      </c>
      <c r="E3582" s="206"/>
      <c r="F3582" s="206" t="s">
        <v>6777</v>
      </c>
      <c r="G3582" s="208" t="s">
        <v>5679</v>
      </c>
      <c r="H3582" s="285"/>
      <c r="I3582" s="210">
        <v>106700</v>
      </c>
      <c r="J3582" s="444">
        <f t="shared" si="58"/>
        <v>18531862</v>
      </c>
      <c r="K3582" s="441" t="s">
        <v>3267</v>
      </c>
    </row>
    <row r="3583" spans="1:242" x14ac:dyDescent="0.25">
      <c r="B3583" s="266">
        <v>1877</v>
      </c>
      <c r="C3583" s="207">
        <v>44557</v>
      </c>
      <c r="D3583" s="206" t="s">
        <v>6748</v>
      </c>
      <c r="E3583" s="206"/>
      <c r="F3583" s="206" t="s">
        <v>6778</v>
      </c>
      <c r="G3583" s="208" t="s">
        <v>5679</v>
      </c>
      <c r="H3583" s="285"/>
      <c r="I3583" s="210">
        <v>25700</v>
      </c>
      <c r="J3583" s="444">
        <f t="shared" si="58"/>
        <v>18506162</v>
      </c>
      <c r="K3583" s="441" t="s">
        <v>3267</v>
      </c>
    </row>
    <row r="3584" spans="1:242" x14ac:dyDescent="0.25">
      <c r="B3584" s="266">
        <v>1878</v>
      </c>
      <c r="C3584" s="207">
        <v>44557</v>
      </c>
      <c r="D3584" s="206" t="s">
        <v>6749</v>
      </c>
      <c r="E3584" s="206"/>
      <c r="F3584" s="206" t="s">
        <v>6779</v>
      </c>
      <c r="G3584" s="208" t="s">
        <v>5679</v>
      </c>
      <c r="H3584" s="285"/>
      <c r="I3584" s="210">
        <v>45800</v>
      </c>
      <c r="J3584" s="444">
        <f t="shared" si="58"/>
        <v>18460362</v>
      </c>
      <c r="K3584" s="441" t="s">
        <v>3267</v>
      </c>
    </row>
    <row r="3585" spans="2:11" s="511" customFormat="1" x14ac:dyDescent="0.25">
      <c r="B3585" s="266">
        <v>1879</v>
      </c>
      <c r="C3585" s="207">
        <v>44557</v>
      </c>
      <c r="D3585" s="206" t="s">
        <v>6750</v>
      </c>
      <c r="E3585" s="206"/>
      <c r="F3585" s="206" t="s">
        <v>6780</v>
      </c>
      <c r="G3585" s="208" t="s">
        <v>5679</v>
      </c>
      <c r="H3585" s="285"/>
      <c r="I3585" s="210">
        <v>18700</v>
      </c>
      <c r="J3585" s="444">
        <f t="shared" si="58"/>
        <v>18441662</v>
      </c>
      <c r="K3585" s="441" t="s">
        <v>3267</v>
      </c>
    </row>
    <row r="3586" spans="2:11" s="511" customFormat="1" x14ac:dyDescent="0.25">
      <c r="B3586" s="266">
        <v>1880</v>
      </c>
      <c r="C3586" s="207">
        <v>44557</v>
      </c>
      <c r="D3586" s="206" t="s">
        <v>6751</v>
      </c>
      <c r="E3586" s="206"/>
      <c r="F3586" s="206" t="s">
        <v>6781</v>
      </c>
      <c r="G3586" s="208" t="s">
        <v>5679</v>
      </c>
      <c r="H3586" s="285"/>
      <c r="I3586" s="210">
        <v>128200</v>
      </c>
      <c r="J3586" s="444">
        <f t="shared" si="58"/>
        <v>18313462</v>
      </c>
      <c r="K3586" s="441" t="s">
        <v>3267</v>
      </c>
    </row>
    <row r="3587" spans="2:11" s="511" customFormat="1" x14ac:dyDescent="0.25">
      <c r="B3587" s="266">
        <v>1881</v>
      </c>
      <c r="C3587" s="207">
        <v>44557</v>
      </c>
      <c r="D3587" s="206" t="s">
        <v>6764</v>
      </c>
      <c r="E3587" s="206" t="s">
        <v>6768</v>
      </c>
      <c r="F3587" s="206"/>
      <c r="G3587" s="208" t="s">
        <v>2320</v>
      </c>
      <c r="H3587" s="285"/>
      <c r="I3587" s="364">
        <v>1000000</v>
      </c>
      <c r="J3587" s="444">
        <f t="shared" si="58"/>
        <v>17313462</v>
      </c>
      <c r="K3587" s="441"/>
    </row>
    <row r="3588" spans="2:11" s="511" customFormat="1" x14ac:dyDescent="0.25">
      <c r="B3588" s="266">
        <v>1882</v>
      </c>
      <c r="C3588" s="207">
        <v>44558</v>
      </c>
      <c r="D3588" s="206" t="s">
        <v>6754</v>
      </c>
      <c r="E3588" s="206"/>
      <c r="F3588" s="206"/>
      <c r="G3588" s="208" t="s">
        <v>1110</v>
      </c>
      <c r="H3588" s="349">
        <v>186000</v>
      </c>
      <c r="I3588" s="210"/>
      <c r="J3588" s="444">
        <f t="shared" si="58"/>
        <v>17499462</v>
      </c>
      <c r="K3588" s="441" t="s">
        <v>6756</v>
      </c>
    </row>
    <row r="3589" spans="2:11" s="511" customFormat="1" x14ac:dyDescent="0.25">
      <c r="B3589" s="266">
        <v>1883</v>
      </c>
      <c r="C3589" s="207">
        <v>44558</v>
      </c>
      <c r="D3589" s="206" t="s">
        <v>6757</v>
      </c>
      <c r="E3589" s="206"/>
      <c r="F3589" s="206" t="s">
        <v>6782</v>
      </c>
      <c r="G3589" s="208" t="s">
        <v>1110</v>
      </c>
      <c r="H3589" s="285"/>
      <c r="I3589" s="210">
        <v>183000</v>
      </c>
      <c r="J3589" s="444">
        <f t="shared" si="58"/>
        <v>17316462</v>
      </c>
      <c r="K3589" s="441" t="s">
        <v>3267</v>
      </c>
    </row>
    <row r="3590" spans="2:11" s="511" customFormat="1" x14ac:dyDescent="0.25">
      <c r="B3590" s="266">
        <v>1884</v>
      </c>
      <c r="C3590" s="207">
        <v>44560</v>
      </c>
      <c r="D3590" s="206" t="s">
        <v>6765</v>
      </c>
      <c r="E3590" s="206" t="s">
        <v>6769</v>
      </c>
      <c r="F3590" s="206"/>
      <c r="G3590" s="208" t="s">
        <v>5418</v>
      </c>
      <c r="H3590" s="285"/>
      <c r="I3590" s="364">
        <v>460000</v>
      </c>
      <c r="J3590" s="444">
        <f t="shared" si="58"/>
        <v>16856462</v>
      </c>
      <c r="K3590" s="441"/>
    </row>
    <row r="3591" spans="2:11" s="511" customFormat="1" x14ac:dyDescent="0.25">
      <c r="B3591" s="266">
        <v>1885</v>
      </c>
      <c r="C3591" s="207">
        <v>44560</v>
      </c>
      <c r="D3591" s="206" t="s">
        <v>6766</v>
      </c>
      <c r="E3591" s="206" t="s">
        <v>6783</v>
      </c>
      <c r="F3591" s="206"/>
      <c r="G3591" s="208" t="s">
        <v>6767</v>
      </c>
      <c r="H3591" s="285"/>
      <c r="I3591" s="364">
        <v>770000</v>
      </c>
      <c r="J3591" s="444">
        <f t="shared" si="58"/>
        <v>16086462</v>
      </c>
      <c r="K3591" s="441"/>
    </row>
    <row r="3592" spans="2:11" s="511" customFormat="1" x14ac:dyDescent="0.25">
      <c r="B3592" s="266">
        <v>1886</v>
      </c>
      <c r="C3592" s="207">
        <v>44561</v>
      </c>
      <c r="D3592" s="206" t="s">
        <v>6758</v>
      </c>
      <c r="E3592" s="206"/>
      <c r="F3592" s="206" t="s">
        <v>6784</v>
      </c>
      <c r="G3592" s="208" t="s">
        <v>5679</v>
      </c>
      <c r="H3592" s="285"/>
      <c r="I3592" s="210">
        <v>38000</v>
      </c>
      <c r="J3592" s="444">
        <f t="shared" si="58"/>
        <v>16048462</v>
      </c>
      <c r="K3592" s="441" t="s">
        <v>3267</v>
      </c>
    </row>
    <row r="3593" spans="2:11" s="511" customFormat="1" x14ac:dyDescent="0.25">
      <c r="B3593" s="266">
        <v>1887</v>
      </c>
      <c r="C3593" s="207">
        <v>44561</v>
      </c>
      <c r="D3593" s="206" t="s">
        <v>6759</v>
      </c>
      <c r="E3593" s="206"/>
      <c r="F3593" s="206" t="s">
        <v>6785</v>
      </c>
      <c r="G3593" s="208" t="s">
        <v>5679</v>
      </c>
      <c r="H3593" s="285"/>
      <c r="I3593" s="210">
        <v>30900</v>
      </c>
      <c r="J3593" s="444">
        <f t="shared" si="58"/>
        <v>16017562</v>
      </c>
      <c r="K3593" s="441" t="s">
        <v>3267</v>
      </c>
    </row>
    <row r="3594" spans="2:11" s="511" customFormat="1" x14ac:dyDescent="0.25">
      <c r="B3594" s="266">
        <v>1888</v>
      </c>
      <c r="C3594" s="207">
        <v>44561</v>
      </c>
      <c r="D3594" s="206" t="s">
        <v>6760</v>
      </c>
      <c r="E3594" s="206"/>
      <c r="F3594" s="206" t="s">
        <v>6786</v>
      </c>
      <c r="G3594" s="208" t="s">
        <v>5679</v>
      </c>
      <c r="H3594" s="285"/>
      <c r="I3594" s="210">
        <v>54300</v>
      </c>
      <c r="J3594" s="444">
        <f t="shared" si="58"/>
        <v>15963262</v>
      </c>
      <c r="K3594" s="441" t="s">
        <v>3267</v>
      </c>
    </row>
    <row r="3595" spans="2:11" s="511" customFormat="1" x14ac:dyDescent="0.25">
      <c r="B3595" s="266">
        <v>1889</v>
      </c>
      <c r="C3595" s="207">
        <v>44561</v>
      </c>
      <c r="D3595" s="206" t="s">
        <v>6761</v>
      </c>
      <c r="E3595" s="206"/>
      <c r="F3595" s="206" t="s">
        <v>6787</v>
      </c>
      <c r="G3595" s="208" t="s">
        <v>5679</v>
      </c>
      <c r="H3595" s="285"/>
      <c r="I3595" s="210">
        <v>35900</v>
      </c>
      <c r="J3595" s="444">
        <f t="shared" si="58"/>
        <v>15927362</v>
      </c>
      <c r="K3595" s="441" t="s">
        <v>3267</v>
      </c>
    </row>
    <row r="3596" spans="2:11" s="511" customFormat="1" x14ac:dyDescent="0.25">
      <c r="B3596" s="266">
        <v>1890</v>
      </c>
      <c r="C3596" s="207">
        <v>44561</v>
      </c>
      <c r="D3596" s="206" t="s">
        <v>6762</v>
      </c>
      <c r="E3596" s="206"/>
      <c r="F3596" s="206" t="s">
        <v>6788</v>
      </c>
      <c r="G3596" s="208" t="s">
        <v>4218</v>
      </c>
      <c r="H3596" s="285"/>
      <c r="I3596" s="210">
        <v>744750</v>
      </c>
      <c r="J3596" s="444">
        <f t="shared" si="58"/>
        <v>15182612</v>
      </c>
      <c r="K3596" s="441" t="s">
        <v>3267</v>
      </c>
    </row>
    <row r="3597" spans="2:11" s="511" customFormat="1" x14ac:dyDescent="0.25">
      <c r="B3597" s="266">
        <v>1891</v>
      </c>
      <c r="C3597" s="207">
        <v>44561</v>
      </c>
      <c r="D3597" s="206" t="s">
        <v>6763</v>
      </c>
      <c r="E3597" s="206"/>
      <c r="F3597" s="206" t="s">
        <v>6789</v>
      </c>
      <c r="G3597" s="208" t="s">
        <v>764</v>
      </c>
      <c r="H3597" s="285"/>
      <c r="I3597" s="210">
        <v>2454001</v>
      </c>
      <c r="J3597" s="444">
        <f t="shared" si="58"/>
        <v>12728611</v>
      </c>
      <c r="K3597" s="441" t="s">
        <v>3267</v>
      </c>
    </row>
    <row r="3598" spans="2:11" s="511" customFormat="1" x14ac:dyDescent="0.25">
      <c r="B3598" s="206"/>
      <c r="C3598" s="206"/>
      <c r="D3598" s="206" t="s">
        <v>6463</v>
      </c>
      <c r="E3598" s="206"/>
      <c r="F3598" s="206"/>
      <c r="G3598" s="208"/>
      <c r="H3598" s="285"/>
      <c r="I3598" s="210"/>
      <c r="J3598" s="409"/>
      <c r="K3598" s="441"/>
    </row>
    <row r="3599" spans="2:11" s="511" customFormat="1" x14ac:dyDescent="0.25">
      <c r="B3599" s="206"/>
      <c r="C3599" s="206"/>
      <c r="D3599" s="206"/>
      <c r="E3599" s="206"/>
      <c r="F3599" s="206"/>
      <c r="G3599" s="208"/>
      <c r="H3599" s="285"/>
      <c r="I3599" s="210"/>
      <c r="J3599" s="409"/>
      <c r="K3599" s="441"/>
    </row>
    <row r="3600" spans="2:11" s="511" customFormat="1" x14ac:dyDescent="0.25">
      <c r="B3600" s="206"/>
      <c r="C3600" s="206"/>
      <c r="D3600" s="206"/>
      <c r="E3600" s="206"/>
      <c r="F3600" s="206"/>
      <c r="G3600" s="208"/>
      <c r="H3600" s="285"/>
      <c r="I3600" s="210"/>
      <c r="J3600" s="409"/>
      <c r="K3600" s="441"/>
    </row>
    <row r="3601" spans="2:11" s="511" customFormat="1" x14ac:dyDescent="0.25">
      <c r="B3601" s="206"/>
      <c r="C3601" s="206"/>
      <c r="D3601" s="206"/>
      <c r="E3601" s="206"/>
      <c r="F3601" s="206"/>
      <c r="G3601" s="208"/>
      <c r="H3601" s="285"/>
      <c r="I3601" s="210"/>
      <c r="J3601" s="409"/>
      <c r="K3601" s="419"/>
    </row>
    <row r="3602" spans="2:11" s="511" customFormat="1" x14ac:dyDescent="0.25">
      <c r="B3602" s="206"/>
      <c r="C3602" s="206"/>
      <c r="D3602" s="206"/>
      <c r="E3602" s="206"/>
      <c r="F3602" s="206"/>
      <c r="G3602" s="208"/>
      <c r="H3602" s="285"/>
      <c r="I3602" s="210"/>
      <c r="J3602" s="409"/>
      <c r="K3602" s="419"/>
    </row>
    <row r="3603" spans="2:11" s="511" customFormat="1" x14ac:dyDescent="0.25">
      <c r="B3603" s="206"/>
      <c r="C3603" s="206"/>
      <c r="D3603" s="206"/>
      <c r="E3603" s="206"/>
      <c r="F3603" s="206"/>
      <c r="G3603" s="208"/>
      <c r="H3603" s="285"/>
      <c r="I3603" s="210"/>
      <c r="J3603" s="409"/>
      <c r="K3603" s="419"/>
    </row>
    <row r="3604" spans="2:11" s="511" customFormat="1" x14ac:dyDescent="0.25">
      <c r="B3604" s="206"/>
      <c r="C3604" s="206"/>
      <c r="D3604" s="206"/>
      <c r="E3604" s="206"/>
      <c r="F3604" s="206"/>
      <c r="G3604" s="208"/>
      <c r="H3604" s="285"/>
      <c r="I3604" s="210"/>
      <c r="J3604" s="409"/>
      <c r="K3604" s="419"/>
    </row>
    <row r="3605" spans="2:11" s="511" customFormat="1" x14ac:dyDescent="0.25">
      <c r="B3605" s="206"/>
      <c r="C3605" s="206"/>
      <c r="D3605" s="206"/>
      <c r="E3605" s="206"/>
      <c r="F3605" s="206"/>
      <c r="G3605" s="208"/>
      <c r="H3605" s="285"/>
      <c r="I3605" s="210"/>
      <c r="J3605" s="409"/>
      <c r="K3605" s="419"/>
    </row>
    <row r="3606" spans="2:11" s="511" customFormat="1" x14ac:dyDescent="0.25">
      <c r="B3606" s="206"/>
      <c r="C3606" s="206"/>
      <c r="D3606" s="206"/>
      <c r="E3606" s="206"/>
      <c r="F3606" s="206"/>
      <c r="G3606" s="208"/>
      <c r="H3606" s="285"/>
      <c r="I3606" s="210"/>
      <c r="J3606" s="409"/>
      <c r="K3606" s="419"/>
    </row>
    <row r="3607" spans="2:11" s="511" customFormat="1" x14ac:dyDescent="0.25">
      <c r="B3607" s="206"/>
      <c r="C3607" s="206"/>
      <c r="D3607" s="206"/>
      <c r="E3607" s="206"/>
      <c r="F3607" s="206"/>
      <c r="G3607" s="208"/>
      <c r="H3607" s="285"/>
      <c r="I3607" s="210"/>
      <c r="J3607" s="409"/>
      <c r="K3607" s="419"/>
    </row>
    <row r="3608" spans="2:11" s="511" customFormat="1" x14ac:dyDescent="0.25">
      <c r="B3608" s="206"/>
      <c r="C3608" s="206"/>
      <c r="D3608" s="206"/>
      <c r="E3608" s="206"/>
      <c r="F3608" s="206"/>
      <c r="G3608" s="208"/>
      <c r="H3608" s="285"/>
      <c r="I3608" s="210"/>
      <c r="J3608" s="409"/>
      <c r="K3608" s="419"/>
    </row>
    <row r="3609" spans="2:11" x14ac:dyDescent="0.25">
      <c r="B3609" s="206"/>
      <c r="C3609" s="206"/>
      <c r="D3609" s="206"/>
      <c r="E3609" s="206"/>
      <c r="F3609" s="206"/>
      <c r="G3609" s="208"/>
      <c r="H3609" s="285"/>
      <c r="I3609" s="210"/>
      <c r="J3609" s="409"/>
      <c r="K3609" s="419"/>
    </row>
    <row r="3610" spans="2:11" x14ac:dyDescent="0.25">
      <c r="B3610" s="206"/>
      <c r="C3610" s="206"/>
      <c r="D3610" s="206"/>
      <c r="E3610" s="206"/>
      <c r="F3610" s="206"/>
      <c r="G3610" s="208"/>
      <c r="H3610" s="285"/>
      <c r="I3610" s="210"/>
      <c r="J3610" s="409"/>
      <c r="K3610" s="419"/>
    </row>
    <row r="3611" spans="2:11" x14ac:dyDescent="0.25">
      <c r="B3611" s="206"/>
      <c r="C3611" s="206"/>
      <c r="D3611" s="206"/>
      <c r="E3611" s="206"/>
      <c r="F3611" s="206"/>
      <c r="G3611" s="208"/>
      <c r="H3611" s="285"/>
      <c r="I3611" s="210"/>
      <c r="J3611" s="409"/>
      <c r="K3611" s="419"/>
    </row>
    <row r="3612" spans="2:11" x14ac:dyDescent="0.25">
      <c r="B3612" s="206"/>
      <c r="C3612" s="206"/>
      <c r="D3612" s="206"/>
      <c r="E3612" s="206"/>
      <c r="F3612" s="206"/>
      <c r="G3612" s="208"/>
      <c r="H3612" s="285"/>
      <c r="I3612" s="210"/>
      <c r="J3612" s="409"/>
      <c r="K3612" s="419"/>
    </row>
    <row r="3613" spans="2:11" x14ac:dyDescent="0.25">
      <c r="B3613" s="206"/>
      <c r="C3613" s="206"/>
      <c r="D3613" s="206"/>
      <c r="E3613" s="206"/>
      <c r="F3613" s="206"/>
      <c r="G3613" s="208"/>
      <c r="H3613" s="285"/>
      <c r="I3613" s="210"/>
      <c r="J3613" s="409"/>
      <c r="K3613" s="419"/>
    </row>
    <row r="3614" spans="2:11" x14ac:dyDescent="0.25">
      <c r="B3614" s="206"/>
      <c r="C3614" s="206"/>
      <c r="D3614" s="206"/>
      <c r="E3614" s="206"/>
      <c r="F3614" s="206"/>
      <c r="G3614" s="208"/>
      <c r="H3614" s="285"/>
      <c r="I3614" s="210"/>
      <c r="J3614" s="409"/>
      <c r="K3614" s="419"/>
    </row>
    <row r="3615" spans="2:11" x14ac:dyDescent="0.25">
      <c r="B3615" s="206"/>
      <c r="C3615" s="206"/>
      <c r="D3615" s="206"/>
      <c r="E3615" s="206"/>
      <c r="F3615" s="206"/>
      <c r="G3615" s="208"/>
      <c r="H3615" s="285"/>
      <c r="I3615" s="210"/>
      <c r="J3615" s="409"/>
      <c r="K3615" s="419"/>
    </row>
    <row r="3616" spans="2:11" x14ac:dyDescent="0.25">
      <c r="B3616" s="206"/>
      <c r="C3616" s="206"/>
      <c r="D3616" s="206"/>
      <c r="E3616" s="206"/>
      <c r="F3616" s="206"/>
      <c r="G3616" s="208"/>
      <c r="H3616" s="285"/>
      <c r="I3616" s="210"/>
      <c r="J3616" s="409"/>
      <c r="K3616" s="419"/>
    </row>
    <row r="3617" spans="2:11" x14ac:dyDescent="0.25">
      <c r="B3617" s="206"/>
      <c r="C3617" s="206"/>
      <c r="D3617" s="206"/>
      <c r="E3617" s="206"/>
      <c r="F3617" s="206"/>
      <c r="G3617" s="208"/>
      <c r="H3617" s="285"/>
      <c r="I3617" s="210"/>
      <c r="J3617" s="409"/>
      <c r="K3617" s="419"/>
    </row>
    <row r="3618" spans="2:11" x14ac:dyDescent="0.25">
      <c r="B3618" s="206"/>
      <c r="C3618" s="206"/>
      <c r="D3618" s="206"/>
      <c r="E3618" s="206"/>
      <c r="F3618" s="206"/>
      <c r="G3618" s="208"/>
      <c r="H3618" s="285"/>
      <c r="I3618" s="210"/>
      <c r="J3618" s="409"/>
      <c r="K3618" s="419"/>
    </row>
    <row r="3619" spans="2:11" x14ac:dyDescent="0.25">
      <c r="B3619" s="206"/>
      <c r="C3619" s="206"/>
      <c r="D3619" s="206"/>
      <c r="E3619" s="206"/>
      <c r="F3619" s="206"/>
      <c r="G3619" s="208"/>
      <c r="H3619" s="285"/>
      <c r="I3619" s="210"/>
      <c r="J3619" s="409"/>
      <c r="K3619" s="419"/>
    </row>
    <row r="3620" spans="2:11" x14ac:dyDescent="0.25">
      <c r="B3620" s="206"/>
      <c r="C3620" s="206"/>
      <c r="D3620" s="206"/>
      <c r="E3620" s="206"/>
      <c r="F3620" s="206"/>
      <c r="G3620" s="208"/>
      <c r="H3620" s="285"/>
      <c r="I3620" s="210"/>
      <c r="J3620" s="409"/>
      <c r="K3620" s="419"/>
    </row>
    <row r="3621" spans="2:11" x14ac:dyDescent="0.25">
      <c r="B3621" s="206"/>
      <c r="C3621" s="206"/>
      <c r="D3621" s="206"/>
      <c r="E3621" s="206"/>
      <c r="F3621" s="206"/>
      <c r="G3621" s="208"/>
      <c r="H3621" s="285"/>
      <c r="I3621" s="210"/>
      <c r="J3621" s="409"/>
      <c r="K3621" s="419"/>
    </row>
    <row r="3622" spans="2:11" x14ac:dyDescent="0.25">
      <c r="B3622" s="206"/>
      <c r="C3622" s="206"/>
      <c r="D3622" s="206"/>
      <c r="E3622" s="206"/>
      <c r="F3622" s="206"/>
      <c r="G3622" s="208"/>
      <c r="H3622" s="285"/>
      <c r="I3622" s="210"/>
      <c r="J3622" s="409"/>
      <c r="K3622" s="419"/>
    </row>
    <row r="3623" spans="2:11" x14ac:dyDescent="0.25">
      <c r="B3623" s="206"/>
      <c r="C3623" s="206"/>
      <c r="D3623" s="206"/>
      <c r="E3623" s="206"/>
      <c r="F3623" s="206"/>
      <c r="G3623" s="208"/>
      <c r="H3623" s="285"/>
      <c r="I3623" s="210"/>
      <c r="J3623" s="409"/>
      <c r="K3623" s="419"/>
    </row>
    <row r="3624" spans="2:11" x14ac:dyDescent="0.25">
      <c r="B3624" s="206"/>
      <c r="C3624" s="206"/>
      <c r="D3624" s="206"/>
      <c r="E3624" s="206"/>
      <c r="F3624" s="206"/>
      <c r="G3624" s="208"/>
      <c r="H3624" s="285"/>
      <c r="I3624" s="210"/>
      <c r="J3624" s="409"/>
      <c r="K3624" s="419"/>
    </row>
    <row r="3625" spans="2:11" x14ac:dyDescent="0.25">
      <c r="B3625" s="206"/>
      <c r="C3625" s="206"/>
      <c r="D3625" s="206"/>
      <c r="E3625" s="206"/>
      <c r="F3625" s="206"/>
      <c r="G3625" s="208"/>
      <c r="H3625" s="285"/>
      <c r="I3625" s="210"/>
      <c r="J3625" s="409"/>
      <c r="K3625" s="419"/>
    </row>
    <row r="3626" spans="2:11" x14ac:dyDescent="0.25">
      <c r="B3626" s="206"/>
      <c r="C3626" s="206"/>
      <c r="D3626" s="206"/>
      <c r="E3626" s="206"/>
      <c r="F3626" s="206"/>
      <c r="G3626" s="208"/>
      <c r="H3626" s="285"/>
      <c r="I3626" s="210"/>
      <c r="J3626" s="409"/>
      <c r="K3626" s="419"/>
    </row>
    <row r="3627" spans="2:11" x14ac:dyDescent="0.25">
      <c r="B3627" s="206"/>
      <c r="C3627" s="206"/>
      <c r="D3627" s="206"/>
      <c r="E3627" s="206"/>
      <c r="F3627" s="206"/>
      <c r="G3627" s="208"/>
      <c r="H3627" s="285"/>
      <c r="I3627" s="210"/>
      <c r="J3627" s="409"/>
      <c r="K3627" s="419"/>
    </row>
    <row r="3628" spans="2:11" x14ac:dyDescent="0.25">
      <c r="B3628" s="206"/>
      <c r="C3628" s="206"/>
      <c r="D3628" s="206"/>
      <c r="E3628" s="206"/>
      <c r="F3628" s="206"/>
      <c r="G3628" s="208"/>
      <c r="H3628" s="285"/>
      <c r="I3628" s="210"/>
      <c r="J3628" s="409"/>
      <c r="K3628" s="419"/>
    </row>
    <row r="3629" spans="2:11" x14ac:dyDescent="0.25">
      <c r="B3629" s="206"/>
      <c r="C3629" s="206"/>
      <c r="D3629" s="206"/>
      <c r="E3629" s="206"/>
      <c r="F3629" s="206"/>
      <c r="G3629" s="208"/>
      <c r="H3629" s="285"/>
      <c r="I3629" s="210"/>
      <c r="J3629" s="409"/>
      <c r="K3629" s="419"/>
    </row>
    <row r="3630" spans="2:11" x14ac:dyDescent="0.25">
      <c r="B3630" s="206"/>
      <c r="C3630" s="206"/>
      <c r="D3630" s="206"/>
      <c r="E3630" s="206"/>
      <c r="F3630" s="206"/>
      <c r="G3630" s="208"/>
      <c r="H3630" s="285"/>
      <c r="I3630" s="210"/>
      <c r="J3630" s="409"/>
      <c r="K3630" s="419"/>
    </row>
    <row r="3631" spans="2:11" x14ac:dyDescent="0.25">
      <c r="B3631" s="206"/>
      <c r="C3631" s="206"/>
      <c r="D3631" s="206"/>
      <c r="E3631" s="206"/>
      <c r="F3631" s="206"/>
      <c r="G3631" s="208"/>
      <c r="H3631" s="285"/>
      <c r="I3631" s="210"/>
      <c r="J3631" s="409"/>
      <c r="K3631" s="419"/>
    </row>
    <row r="3632" spans="2:11" x14ac:dyDescent="0.25">
      <c r="B3632" s="206"/>
      <c r="C3632" s="206"/>
      <c r="D3632" s="206"/>
      <c r="E3632" s="206"/>
      <c r="F3632" s="206"/>
      <c r="G3632" s="208"/>
      <c r="H3632" s="285"/>
      <c r="I3632" s="210"/>
      <c r="J3632" s="409"/>
      <c r="K3632" s="419"/>
    </row>
    <row r="3633" spans="2:11" x14ac:dyDescent="0.25">
      <c r="B3633" s="206"/>
      <c r="C3633" s="206"/>
      <c r="D3633" s="206"/>
      <c r="E3633" s="206"/>
      <c r="F3633" s="206"/>
      <c r="G3633" s="208"/>
      <c r="H3633" s="285"/>
      <c r="I3633" s="210"/>
      <c r="J3633" s="409"/>
      <c r="K3633" s="419"/>
    </row>
    <row r="3634" spans="2:11" x14ac:dyDescent="0.25">
      <c r="B3634" s="206"/>
      <c r="C3634" s="206"/>
      <c r="D3634" s="206"/>
      <c r="E3634" s="206"/>
      <c r="F3634" s="206"/>
      <c r="G3634" s="208"/>
      <c r="H3634" s="285"/>
      <c r="I3634" s="210"/>
      <c r="J3634" s="409"/>
      <c r="K3634" s="419"/>
    </row>
    <row r="3635" spans="2:11" x14ac:dyDescent="0.25">
      <c r="B3635" s="206"/>
      <c r="C3635" s="206"/>
      <c r="D3635" s="206"/>
      <c r="E3635" s="206"/>
      <c r="F3635" s="206"/>
      <c r="G3635" s="208"/>
      <c r="H3635" s="285"/>
      <c r="I3635" s="210"/>
      <c r="J3635" s="409"/>
      <c r="K3635" s="419"/>
    </row>
    <row r="3636" spans="2:11" x14ac:dyDescent="0.25">
      <c r="B3636" s="206"/>
      <c r="C3636" s="206"/>
      <c r="D3636" s="206"/>
      <c r="E3636" s="206"/>
      <c r="F3636" s="206"/>
      <c r="G3636" s="208"/>
      <c r="H3636" s="285"/>
      <c r="I3636" s="210"/>
      <c r="J3636" s="409"/>
      <c r="K3636" s="419"/>
    </row>
    <row r="3637" spans="2:11" x14ac:dyDescent="0.25">
      <c r="B3637" s="206"/>
      <c r="C3637" s="206"/>
      <c r="D3637" s="206"/>
      <c r="E3637" s="206"/>
      <c r="F3637" s="206"/>
      <c r="G3637" s="208"/>
      <c r="H3637" s="285"/>
      <c r="I3637" s="210"/>
      <c r="J3637" s="409"/>
      <c r="K3637" s="419"/>
    </row>
    <row r="3638" spans="2:11" x14ac:dyDescent="0.25">
      <c r="B3638" s="206"/>
      <c r="C3638" s="206"/>
      <c r="D3638" s="206"/>
      <c r="E3638" s="206"/>
      <c r="F3638" s="206"/>
      <c r="G3638" s="208"/>
      <c r="H3638" s="285"/>
      <c r="I3638" s="210"/>
      <c r="J3638" s="409"/>
      <c r="K3638" s="419"/>
    </row>
    <row r="3639" spans="2:11" x14ac:dyDescent="0.25">
      <c r="B3639" s="206"/>
      <c r="C3639" s="206"/>
      <c r="D3639" s="206"/>
      <c r="E3639" s="206"/>
      <c r="F3639" s="206"/>
      <c r="G3639" s="208"/>
      <c r="H3639" s="285"/>
      <c r="I3639" s="210"/>
      <c r="J3639" s="409"/>
      <c r="K3639" s="419"/>
    </row>
    <row r="3640" spans="2:11" x14ac:dyDescent="0.25">
      <c r="B3640" s="206"/>
      <c r="C3640" s="206"/>
      <c r="D3640" s="206"/>
      <c r="E3640" s="206"/>
      <c r="F3640" s="206"/>
      <c r="G3640" s="208"/>
      <c r="H3640" s="285"/>
      <c r="I3640" s="210"/>
      <c r="J3640" s="409"/>
      <c r="K3640" s="419"/>
    </row>
    <row r="3641" spans="2:11" x14ac:dyDescent="0.25">
      <c r="B3641" s="206"/>
      <c r="C3641" s="206"/>
      <c r="D3641" s="206"/>
      <c r="E3641" s="206"/>
      <c r="F3641" s="206"/>
      <c r="G3641" s="208"/>
      <c r="H3641" s="285"/>
      <c r="I3641" s="210"/>
      <c r="J3641" s="409"/>
      <c r="K3641" s="419"/>
    </row>
    <row r="3642" spans="2:11" x14ac:dyDescent="0.25">
      <c r="B3642" s="206"/>
      <c r="C3642" s="206"/>
      <c r="D3642" s="206"/>
      <c r="E3642" s="206"/>
      <c r="F3642" s="206"/>
      <c r="G3642" s="208"/>
      <c r="H3642" s="285"/>
      <c r="I3642" s="210"/>
      <c r="J3642" s="409"/>
      <c r="K3642" s="419"/>
    </row>
    <row r="3643" spans="2:11" x14ac:dyDescent="0.25">
      <c r="B3643" s="206"/>
      <c r="C3643" s="206"/>
      <c r="D3643" s="206"/>
      <c r="E3643" s="206"/>
      <c r="F3643" s="206"/>
      <c r="G3643" s="208"/>
      <c r="H3643" s="285"/>
      <c r="I3643" s="210"/>
      <c r="J3643" s="409"/>
      <c r="K3643" s="419"/>
    </row>
    <row r="3644" spans="2:11" x14ac:dyDescent="0.25">
      <c r="B3644" s="206"/>
      <c r="C3644" s="206"/>
      <c r="D3644" s="206"/>
      <c r="E3644" s="206"/>
      <c r="F3644" s="206"/>
      <c r="G3644" s="208"/>
      <c r="H3644" s="285"/>
      <c r="I3644" s="210"/>
      <c r="J3644" s="409"/>
      <c r="K3644" s="419"/>
    </row>
    <row r="3645" spans="2:11" x14ac:dyDescent="0.25">
      <c r="B3645" s="206"/>
      <c r="C3645" s="206"/>
      <c r="D3645" s="206"/>
      <c r="E3645" s="206"/>
      <c r="F3645" s="206"/>
      <c r="G3645" s="208"/>
      <c r="H3645" s="285"/>
      <c r="I3645" s="210"/>
      <c r="J3645" s="409"/>
      <c r="K3645" s="419"/>
    </row>
    <row r="3646" spans="2:11" x14ac:dyDescent="0.25">
      <c r="B3646" s="206"/>
      <c r="C3646" s="206"/>
      <c r="D3646" s="206"/>
      <c r="E3646" s="206"/>
      <c r="F3646" s="206"/>
      <c r="G3646" s="208"/>
      <c r="H3646" s="285"/>
      <c r="I3646" s="210"/>
      <c r="J3646" s="409"/>
      <c r="K3646" s="419"/>
    </row>
    <row r="3647" spans="2:11" x14ac:dyDescent="0.25">
      <c r="B3647" s="206"/>
      <c r="C3647" s="206"/>
      <c r="D3647" s="206"/>
      <c r="E3647" s="206"/>
      <c r="F3647" s="206"/>
      <c r="G3647" s="208"/>
      <c r="H3647" s="285"/>
      <c r="I3647" s="210"/>
      <c r="J3647" s="409"/>
      <c r="K3647" s="419"/>
    </row>
    <row r="3648" spans="2:11" x14ac:dyDescent="0.25">
      <c r="B3648" s="206"/>
      <c r="C3648" s="206"/>
      <c r="D3648" s="206"/>
      <c r="E3648" s="206"/>
      <c r="F3648" s="206"/>
      <c r="G3648" s="208"/>
      <c r="H3648" s="285"/>
      <c r="I3648" s="210"/>
      <c r="J3648" s="409"/>
      <c r="K3648" s="419"/>
    </row>
    <row r="3649" spans="2:11" x14ac:dyDescent="0.25">
      <c r="B3649" s="206"/>
      <c r="C3649" s="206"/>
      <c r="D3649" s="206"/>
      <c r="E3649" s="206"/>
      <c r="F3649" s="206"/>
      <c r="G3649" s="208"/>
      <c r="H3649" s="285"/>
      <c r="I3649" s="210"/>
      <c r="J3649" s="409"/>
      <c r="K3649" s="419"/>
    </row>
    <row r="3650" spans="2:11" x14ac:dyDescent="0.25">
      <c r="B3650" s="206"/>
      <c r="C3650" s="206"/>
      <c r="D3650" s="206"/>
      <c r="E3650" s="206"/>
      <c r="F3650" s="206"/>
      <c r="G3650" s="208"/>
      <c r="H3650" s="285"/>
      <c r="I3650" s="210"/>
      <c r="J3650" s="409"/>
      <c r="K3650" s="419"/>
    </row>
    <row r="3651" spans="2:11" x14ac:dyDescent="0.25">
      <c r="B3651" s="206"/>
      <c r="C3651" s="206"/>
      <c r="D3651" s="206"/>
      <c r="E3651" s="206"/>
      <c r="F3651" s="206"/>
      <c r="G3651" s="208"/>
      <c r="H3651" s="285"/>
      <c r="I3651" s="210"/>
      <c r="J3651" s="409"/>
      <c r="K3651" s="419"/>
    </row>
    <row r="3652" spans="2:11" x14ac:dyDescent="0.25">
      <c r="B3652" s="206"/>
      <c r="C3652" s="206"/>
      <c r="D3652" s="206"/>
      <c r="E3652" s="206"/>
      <c r="F3652" s="206"/>
      <c r="G3652" s="208"/>
      <c r="H3652" s="285"/>
      <c r="I3652" s="210"/>
      <c r="J3652" s="409"/>
      <c r="K3652" s="419"/>
    </row>
    <row r="3653" spans="2:11" x14ac:dyDescent="0.25">
      <c r="B3653" s="206"/>
      <c r="C3653" s="206"/>
      <c r="D3653" s="206"/>
      <c r="E3653" s="206"/>
      <c r="F3653" s="206"/>
      <c r="G3653" s="208"/>
      <c r="H3653" s="285"/>
      <c r="I3653" s="210"/>
      <c r="J3653" s="409"/>
      <c r="K3653" s="419"/>
    </row>
    <row r="3654" spans="2:11" x14ac:dyDescent="0.25">
      <c r="B3654" s="206"/>
      <c r="C3654" s="206"/>
      <c r="D3654" s="206"/>
      <c r="E3654" s="206"/>
      <c r="F3654" s="206"/>
      <c r="G3654" s="208"/>
      <c r="H3654" s="285"/>
      <c r="I3654" s="210"/>
      <c r="J3654" s="409"/>
      <c r="K3654" s="419"/>
    </row>
    <row r="3655" spans="2:11" x14ac:dyDescent="0.25">
      <c r="B3655" s="206"/>
      <c r="C3655" s="206"/>
      <c r="D3655" s="206"/>
      <c r="E3655" s="206"/>
      <c r="F3655" s="206"/>
      <c r="G3655" s="208"/>
      <c r="H3655" s="285"/>
      <c r="I3655" s="210"/>
      <c r="J3655" s="409"/>
      <c r="K3655" s="419"/>
    </row>
    <row r="3656" spans="2:11" x14ac:dyDescent="0.25">
      <c r="B3656" s="206"/>
      <c r="C3656" s="206"/>
      <c r="D3656" s="206"/>
      <c r="E3656" s="206"/>
      <c r="F3656" s="206"/>
      <c r="G3656" s="208"/>
      <c r="H3656" s="285"/>
      <c r="I3656" s="210"/>
      <c r="J3656" s="409"/>
      <c r="K3656" s="419"/>
    </row>
    <row r="3657" spans="2:11" x14ac:dyDescent="0.25">
      <c r="B3657" s="206"/>
      <c r="C3657" s="206"/>
      <c r="D3657" s="206"/>
      <c r="E3657" s="206"/>
      <c r="F3657" s="206"/>
      <c r="G3657" s="208"/>
      <c r="H3657" s="285"/>
      <c r="I3657" s="210"/>
      <c r="J3657" s="409"/>
      <c r="K3657" s="419"/>
    </row>
    <row r="3658" spans="2:11" x14ac:dyDescent="0.25">
      <c r="B3658" s="206"/>
      <c r="C3658" s="206"/>
      <c r="D3658" s="206"/>
      <c r="E3658" s="206"/>
      <c r="F3658" s="206"/>
      <c r="G3658" s="208"/>
      <c r="H3658" s="285"/>
      <c r="I3658" s="210"/>
      <c r="J3658" s="409"/>
      <c r="K3658" s="419"/>
    </row>
    <row r="3659" spans="2:11" x14ac:dyDescent="0.25">
      <c r="B3659" s="206"/>
      <c r="C3659" s="206"/>
      <c r="D3659" s="206"/>
      <c r="E3659" s="206"/>
      <c r="F3659" s="206"/>
      <c r="G3659" s="208"/>
      <c r="H3659" s="285"/>
      <c r="I3659" s="210"/>
      <c r="J3659" s="409"/>
      <c r="K3659" s="419"/>
    </row>
    <row r="3660" spans="2:11" x14ac:dyDescent="0.25">
      <c r="B3660" s="206"/>
      <c r="C3660" s="206"/>
      <c r="D3660" s="206"/>
      <c r="E3660" s="206"/>
      <c r="F3660" s="206"/>
      <c r="G3660" s="208"/>
      <c r="H3660" s="285"/>
      <c r="I3660" s="210"/>
      <c r="J3660" s="409"/>
      <c r="K3660" s="419"/>
    </row>
    <row r="3661" spans="2:11" x14ac:dyDescent="0.25">
      <c r="B3661" s="206"/>
      <c r="C3661" s="206"/>
      <c r="D3661" s="206"/>
      <c r="E3661" s="206"/>
      <c r="F3661" s="206"/>
      <c r="G3661" s="208"/>
      <c r="H3661" s="285"/>
      <c r="I3661" s="210"/>
      <c r="J3661" s="409"/>
      <c r="K3661" s="419"/>
    </row>
    <row r="3662" spans="2:11" x14ac:dyDescent="0.25">
      <c r="B3662" s="206"/>
      <c r="C3662" s="206"/>
      <c r="D3662" s="206"/>
      <c r="E3662" s="206"/>
      <c r="F3662" s="206"/>
      <c r="G3662" s="208"/>
      <c r="H3662" s="285"/>
      <c r="I3662" s="210"/>
      <c r="J3662" s="409"/>
      <c r="K3662" s="419"/>
    </row>
    <row r="3663" spans="2:11" x14ac:dyDescent="0.25">
      <c r="B3663" s="206"/>
      <c r="C3663" s="206"/>
      <c r="D3663" s="206"/>
      <c r="E3663" s="206"/>
      <c r="F3663" s="206"/>
      <c r="G3663" s="208"/>
      <c r="H3663" s="285"/>
      <c r="I3663" s="210"/>
      <c r="J3663" s="409"/>
      <c r="K3663" s="419"/>
    </row>
    <row r="3664" spans="2:11" x14ac:dyDescent="0.25">
      <c r="B3664" s="206"/>
      <c r="C3664" s="206"/>
      <c r="D3664" s="206"/>
      <c r="E3664" s="206"/>
      <c r="F3664" s="206"/>
      <c r="G3664" s="208"/>
      <c r="H3664" s="285"/>
      <c r="I3664" s="210"/>
      <c r="J3664" s="409"/>
      <c r="K3664" s="419"/>
    </row>
    <row r="3665" spans="2:11" x14ac:dyDescent="0.25">
      <c r="B3665" s="206"/>
      <c r="C3665" s="206"/>
      <c r="D3665" s="206"/>
      <c r="E3665" s="206"/>
      <c r="F3665" s="206"/>
      <c r="G3665" s="208"/>
      <c r="H3665" s="285"/>
      <c r="I3665" s="210"/>
      <c r="J3665" s="409"/>
      <c r="K3665" s="419"/>
    </row>
    <row r="3666" spans="2:11" x14ac:dyDescent="0.25">
      <c r="B3666" s="206"/>
      <c r="C3666" s="206"/>
      <c r="D3666" s="206"/>
      <c r="E3666" s="206"/>
      <c r="F3666" s="206"/>
      <c r="G3666" s="208"/>
      <c r="H3666" s="285"/>
      <c r="I3666" s="210"/>
      <c r="J3666" s="409"/>
      <c r="K3666" s="419"/>
    </row>
    <row r="3667" spans="2:11" x14ac:dyDescent="0.25">
      <c r="B3667" s="206"/>
      <c r="C3667" s="206"/>
      <c r="D3667" s="206"/>
      <c r="E3667" s="206"/>
      <c r="F3667" s="206"/>
      <c r="G3667" s="208"/>
      <c r="H3667" s="285"/>
      <c r="I3667" s="210"/>
      <c r="J3667" s="409"/>
      <c r="K3667" s="419"/>
    </row>
    <row r="3668" spans="2:11" x14ac:dyDescent="0.25">
      <c r="B3668" s="206"/>
      <c r="C3668" s="206"/>
      <c r="D3668" s="206"/>
      <c r="E3668" s="206"/>
      <c r="F3668" s="206"/>
      <c r="G3668" s="208"/>
      <c r="H3668" s="285"/>
      <c r="I3668" s="210"/>
      <c r="J3668" s="409"/>
      <c r="K3668" s="419"/>
    </row>
    <row r="3669" spans="2:11" x14ac:dyDescent="0.25">
      <c r="B3669" s="206"/>
      <c r="C3669" s="206"/>
      <c r="D3669" s="206"/>
      <c r="E3669" s="206"/>
      <c r="F3669" s="206"/>
      <c r="G3669" s="208"/>
      <c r="H3669" s="285"/>
      <c r="I3669" s="210"/>
      <c r="J3669" s="409"/>
      <c r="K3669" s="419"/>
    </row>
    <row r="3670" spans="2:11" x14ac:dyDescent="0.25">
      <c r="B3670" s="206"/>
      <c r="C3670" s="206"/>
      <c r="D3670" s="206"/>
      <c r="E3670" s="206"/>
      <c r="F3670" s="206"/>
      <c r="G3670" s="208"/>
      <c r="H3670" s="285"/>
      <c r="I3670" s="210"/>
      <c r="J3670" s="409"/>
      <c r="K3670" s="419"/>
    </row>
    <row r="3671" spans="2:11" x14ac:dyDescent="0.25">
      <c r="B3671" s="206"/>
      <c r="C3671" s="206"/>
      <c r="D3671" s="206"/>
      <c r="E3671" s="206"/>
      <c r="F3671" s="206"/>
      <c r="G3671" s="208"/>
      <c r="H3671" s="285"/>
      <c r="I3671" s="210"/>
      <c r="J3671" s="409"/>
      <c r="K3671" s="419"/>
    </row>
    <row r="3672" spans="2:11" x14ac:dyDescent="0.25">
      <c r="B3672" s="206"/>
      <c r="C3672" s="206"/>
      <c r="D3672" s="206"/>
      <c r="E3672" s="206"/>
      <c r="F3672" s="206"/>
      <c r="G3672" s="208"/>
      <c r="H3672" s="285"/>
      <c r="I3672" s="210"/>
      <c r="J3672" s="409"/>
      <c r="K3672" s="419"/>
    </row>
    <row r="3673" spans="2:11" x14ac:dyDescent="0.25">
      <c r="B3673" s="206"/>
      <c r="C3673" s="206"/>
      <c r="D3673" s="206"/>
      <c r="E3673" s="206"/>
      <c r="F3673" s="206"/>
      <c r="G3673" s="208"/>
      <c r="H3673" s="285"/>
      <c r="I3673" s="210"/>
      <c r="J3673" s="409"/>
      <c r="K3673" s="419"/>
    </row>
    <row r="3674" spans="2:11" x14ac:dyDescent="0.25">
      <c r="B3674" s="206"/>
      <c r="C3674" s="206"/>
      <c r="D3674" s="206"/>
      <c r="E3674" s="206"/>
      <c r="F3674" s="206"/>
      <c r="G3674" s="208"/>
      <c r="H3674" s="285"/>
      <c r="I3674" s="210"/>
      <c r="J3674" s="409"/>
      <c r="K3674" s="419"/>
    </row>
    <row r="3675" spans="2:11" x14ac:dyDescent="0.25">
      <c r="B3675" s="206"/>
      <c r="C3675" s="206"/>
      <c r="D3675" s="206"/>
      <c r="E3675" s="206"/>
      <c r="F3675" s="206"/>
      <c r="G3675" s="208"/>
      <c r="H3675" s="285"/>
      <c r="I3675" s="210"/>
      <c r="J3675" s="409"/>
      <c r="K3675" s="419"/>
    </row>
    <row r="3676" spans="2:11" x14ac:dyDescent="0.25">
      <c r="B3676" s="206"/>
      <c r="C3676" s="206"/>
      <c r="D3676" s="206"/>
      <c r="E3676" s="206"/>
      <c r="F3676" s="206"/>
      <c r="G3676" s="208"/>
      <c r="H3676" s="285"/>
      <c r="I3676" s="210"/>
      <c r="J3676" s="409"/>
      <c r="K3676" s="419"/>
    </row>
    <row r="3677" spans="2:11" x14ac:dyDescent="0.25">
      <c r="B3677" s="206"/>
      <c r="C3677" s="206"/>
      <c r="D3677" s="206"/>
      <c r="E3677" s="206"/>
      <c r="F3677" s="206"/>
      <c r="G3677" s="208"/>
      <c r="H3677" s="285"/>
      <c r="I3677" s="210"/>
      <c r="J3677" s="409"/>
      <c r="K3677" s="419"/>
    </row>
    <row r="3678" spans="2:11" x14ac:dyDescent="0.25">
      <c r="B3678" s="206"/>
      <c r="C3678" s="206"/>
      <c r="D3678" s="206"/>
      <c r="E3678" s="206"/>
      <c r="F3678" s="206"/>
      <c r="G3678" s="208"/>
      <c r="H3678" s="285"/>
      <c r="I3678" s="210"/>
      <c r="J3678" s="409"/>
      <c r="K3678" s="419"/>
    </row>
    <row r="3679" spans="2:11" x14ac:dyDescent="0.25">
      <c r="B3679" s="206"/>
      <c r="C3679" s="206"/>
      <c r="D3679" s="206"/>
      <c r="E3679" s="206"/>
      <c r="F3679" s="206"/>
      <c r="G3679" s="208"/>
      <c r="H3679" s="285"/>
      <c r="I3679" s="210"/>
      <c r="J3679" s="409"/>
      <c r="K3679" s="419"/>
    </row>
    <row r="3680" spans="2:11" x14ac:dyDescent="0.25">
      <c r="B3680" s="206"/>
      <c r="C3680" s="206"/>
      <c r="D3680" s="206"/>
      <c r="E3680" s="206"/>
      <c r="F3680" s="206"/>
      <c r="G3680" s="208"/>
      <c r="H3680" s="285"/>
      <c r="I3680" s="210"/>
      <c r="J3680" s="409"/>
      <c r="K3680" s="419"/>
    </row>
    <row r="3681" spans="2:11" x14ac:dyDescent="0.25">
      <c r="B3681" s="206"/>
      <c r="C3681" s="206"/>
      <c r="D3681" s="206"/>
      <c r="E3681" s="206"/>
      <c r="F3681" s="206"/>
      <c r="G3681" s="208"/>
      <c r="H3681" s="285"/>
      <c r="I3681" s="210"/>
      <c r="J3681" s="409"/>
      <c r="K3681" s="419"/>
    </row>
    <row r="3682" spans="2:11" x14ac:dyDescent="0.25">
      <c r="B3682" s="206"/>
      <c r="C3682" s="206"/>
      <c r="D3682" s="206"/>
      <c r="E3682" s="206"/>
      <c r="F3682" s="206"/>
      <c r="G3682" s="208"/>
      <c r="H3682" s="285"/>
      <c r="I3682" s="210"/>
      <c r="J3682" s="409"/>
      <c r="K3682" s="419"/>
    </row>
    <row r="3683" spans="2:11" x14ac:dyDescent="0.25">
      <c r="B3683" s="206"/>
      <c r="C3683" s="206"/>
      <c r="D3683" s="206"/>
      <c r="E3683" s="206"/>
      <c r="F3683" s="206"/>
      <c r="G3683" s="208"/>
      <c r="H3683" s="285"/>
      <c r="I3683" s="210"/>
      <c r="J3683" s="409"/>
      <c r="K3683" s="419"/>
    </row>
    <row r="3684" spans="2:11" x14ac:dyDescent="0.25">
      <c r="B3684" s="206"/>
      <c r="C3684" s="206"/>
      <c r="D3684" s="206"/>
      <c r="E3684" s="206"/>
      <c r="F3684" s="206"/>
      <c r="G3684" s="208"/>
      <c r="H3684" s="285"/>
      <c r="I3684" s="210"/>
      <c r="J3684" s="409"/>
      <c r="K3684" s="419"/>
    </row>
    <row r="3685" spans="2:11" x14ac:dyDescent="0.25">
      <c r="B3685" s="206"/>
      <c r="C3685" s="206"/>
      <c r="D3685" s="206"/>
      <c r="E3685" s="206"/>
      <c r="F3685" s="206"/>
      <c r="G3685" s="208"/>
      <c r="H3685" s="285"/>
      <c r="I3685" s="210"/>
      <c r="J3685" s="409"/>
      <c r="K3685" s="419"/>
    </row>
    <row r="3686" spans="2:11" x14ac:dyDescent="0.25">
      <c r="B3686" s="206"/>
      <c r="C3686" s="206"/>
      <c r="D3686" s="206"/>
      <c r="E3686" s="206"/>
      <c r="F3686" s="206"/>
      <c r="G3686" s="208"/>
      <c r="H3686" s="285"/>
      <c r="I3686" s="210"/>
      <c r="J3686" s="409"/>
      <c r="K3686" s="419"/>
    </row>
    <row r="3687" spans="2:11" x14ac:dyDescent="0.25">
      <c r="B3687" s="206"/>
      <c r="C3687" s="206"/>
      <c r="D3687" s="206"/>
      <c r="E3687" s="206"/>
      <c r="F3687" s="206"/>
      <c r="G3687" s="208"/>
      <c r="H3687" s="285"/>
      <c r="I3687" s="210"/>
      <c r="J3687" s="409"/>
      <c r="K3687" s="419"/>
    </row>
    <row r="3688" spans="2:11" x14ac:dyDescent="0.25">
      <c r="B3688" s="206"/>
      <c r="C3688" s="206"/>
      <c r="D3688" s="206"/>
      <c r="E3688" s="206"/>
      <c r="F3688" s="206"/>
      <c r="G3688" s="208"/>
      <c r="H3688" s="285"/>
      <c r="I3688" s="210"/>
      <c r="J3688" s="409"/>
      <c r="K3688" s="419"/>
    </row>
    <row r="3689" spans="2:11" x14ac:dyDescent="0.25">
      <c r="B3689" s="206"/>
      <c r="C3689" s="206"/>
      <c r="D3689" s="206"/>
      <c r="E3689" s="206"/>
      <c r="F3689" s="206"/>
      <c r="G3689" s="208"/>
      <c r="H3689" s="285"/>
      <c r="I3689" s="210"/>
      <c r="J3689" s="409"/>
      <c r="K3689" s="419"/>
    </row>
    <row r="3690" spans="2:11" x14ac:dyDescent="0.25">
      <c r="B3690" s="206"/>
      <c r="C3690" s="206"/>
      <c r="D3690" s="206"/>
      <c r="E3690" s="206"/>
      <c r="F3690" s="206"/>
      <c r="G3690" s="208"/>
      <c r="H3690" s="285"/>
      <c r="I3690" s="210"/>
      <c r="J3690" s="409"/>
      <c r="K3690" s="419"/>
    </row>
    <row r="3691" spans="2:11" x14ac:dyDescent="0.25">
      <c r="B3691" s="206"/>
      <c r="C3691" s="206"/>
      <c r="D3691" s="206"/>
      <c r="E3691" s="206"/>
      <c r="F3691" s="206"/>
      <c r="G3691" s="208"/>
      <c r="H3691" s="285"/>
      <c r="I3691" s="210"/>
      <c r="J3691" s="409"/>
      <c r="K3691" s="419"/>
    </row>
    <row r="3692" spans="2:11" x14ac:dyDescent="0.25">
      <c r="B3692" s="206"/>
      <c r="C3692" s="206"/>
      <c r="D3692" s="206"/>
      <c r="E3692" s="206"/>
      <c r="F3692" s="206"/>
      <c r="G3692" s="208"/>
      <c r="H3692" s="285"/>
      <c r="I3692" s="210"/>
      <c r="J3692" s="409"/>
      <c r="K3692" s="419"/>
    </row>
    <row r="3693" spans="2:11" x14ac:dyDescent="0.25">
      <c r="B3693" s="206"/>
      <c r="C3693" s="206"/>
      <c r="D3693" s="206"/>
      <c r="E3693" s="206"/>
      <c r="F3693" s="206"/>
      <c r="G3693" s="208"/>
      <c r="H3693" s="285"/>
      <c r="I3693" s="210"/>
      <c r="J3693" s="409"/>
      <c r="K3693" s="419"/>
    </row>
    <row r="3694" spans="2:11" x14ac:dyDescent="0.25">
      <c r="B3694" s="206"/>
      <c r="C3694" s="206"/>
      <c r="D3694" s="206"/>
      <c r="E3694" s="206"/>
      <c r="F3694" s="206"/>
      <c r="G3694" s="208"/>
      <c r="H3694" s="285"/>
      <c r="I3694" s="210"/>
      <c r="J3694" s="409"/>
      <c r="K3694" s="419"/>
    </row>
    <row r="3695" spans="2:11" x14ac:dyDescent="0.25">
      <c r="B3695" s="206"/>
      <c r="C3695" s="206"/>
      <c r="D3695" s="206"/>
      <c r="E3695" s="206"/>
      <c r="F3695" s="206"/>
      <c r="G3695" s="208"/>
      <c r="H3695" s="285"/>
      <c r="I3695" s="210"/>
      <c r="J3695" s="409"/>
      <c r="K3695" s="419"/>
    </row>
    <row r="3696" spans="2:11" x14ac:dyDescent="0.25">
      <c r="B3696" s="206"/>
      <c r="C3696" s="206"/>
      <c r="D3696" s="206"/>
      <c r="E3696" s="206"/>
      <c r="F3696" s="206"/>
      <c r="G3696" s="208"/>
      <c r="H3696" s="285"/>
      <c r="I3696" s="210"/>
      <c r="J3696" s="409"/>
      <c r="K3696" s="419"/>
    </row>
    <row r="3697" spans="2:11" x14ac:dyDescent="0.25">
      <c r="B3697" s="206"/>
      <c r="C3697" s="206"/>
      <c r="D3697" s="206"/>
      <c r="E3697" s="206"/>
      <c r="F3697" s="206"/>
      <c r="G3697" s="208"/>
      <c r="H3697" s="285"/>
      <c r="I3697" s="210"/>
      <c r="J3697" s="409"/>
      <c r="K3697" s="419"/>
    </row>
    <row r="3698" spans="2:11" x14ac:dyDescent="0.25">
      <c r="B3698" s="206"/>
      <c r="C3698" s="206"/>
      <c r="D3698" s="206"/>
      <c r="E3698" s="206"/>
      <c r="F3698" s="206"/>
      <c r="G3698" s="208"/>
      <c r="H3698" s="285"/>
      <c r="I3698" s="210"/>
      <c r="J3698" s="409"/>
      <c r="K3698" s="419"/>
    </row>
    <row r="3699" spans="2:11" x14ac:dyDescent="0.25">
      <c r="B3699" s="206"/>
      <c r="C3699" s="206"/>
      <c r="D3699" s="206"/>
      <c r="E3699" s="206"/>
      <c r="F3699" s="206"/>
      <c r="G3699" s="208"/>
      <c r="H3699" s="285"/>
      <c r="I3699" s="210"/>
      <c r="J3699" s="409"/>
      <c r="K3699" s="419"/>
    </row>
    <row r="3700" spans="2:11" x14ac:dyDescent="0.25">
      <c r="B3700" s="206"/>
      <c r="C3700" s="206"/>
      <c r="D3700" s="206"/>
      <c r="E3700" s="206"/>
      <c r="F3700" s="206"/>
      <c r="G3700" s="208"/>
      <c r="H3700" s="285"/>
      <c r="I3700" s="210"/>
      <c r="J3700" s="409"/>
      <c r="K3700" s="419"/>
    </row>
    <row r="3701" spans="2:11" x14ac:dyDescent="0.25">
      <c r="B3701" s="206"/>
      <c r="C3701" s="206"/>
      <c r="D3701" s="206"/>
      <c r="E3701" s="206"/>
      <c r="F3701" s="206"/>
      <c r="G3701" s="208"/>
      <c r="H3701" s="285"/>
      <c r="I3701" s="210"/>
      <c r="J3701" s="409"/>
      <c r="K3701" s="419"/>
    </row>
    <row r="3702" spans="2:11" x14ac:dyDescent="0.25">
      <c r="B3702" s="206"/>
      <c r="C3702" s="206"/>
      <c r="D3702" s="206"/>
      <c r="E3702" s="206"/>
      <c r="F3702" s="206"/>
      <c r="G3702" s="208"/>
      <c r="H3702" s="285"/>
      <c r="I3702" s="210"/>
      <c r="J3702" s="409"/>
      <c r="K3702" s="419"/>
    </row>
    <row r="3703" spans="2:11" x14ac:dyDescent="0.25">
      <c r="B3703" s="206"/>
      <c r="C3703" s="206"/>
      <c r="D3703" s="206"/>
      <c r="E3703" s="206"/>
      <c r="F3703" s="206"/>
      <c r="G3703" s="208"/>
      <c r="H3703" s="285"/>
      <c r="I3703" s="210"/>
      <c r="J3703" s="409"/>
      <c r="K3703" s="419"/>
    </row>
    <row r="3704" spans="2:11" x14ac:dyDescent="0.25">
      <c r="B3704" s="206"/>
      <c r="C3704" s="206"/>
      <c r="D3704" s="206"/>
      <c r="E3704" s="206"/>
      <c r="F3704" s="206"/>
      <c r="G3704" s="208"/>
      <c r="H3704" s="285"/>
      <c r="I3704" s="210"/>
      <c r="J3704" s="409"/>
      <c r="K3704" s="419"/>
    </row>
    <row r="3705" spans="2:11" x14ac:dyDescent="0.25">
      <c r="B3705" s="206"/>
      <c r="C3705" s="206"/>
      <c r="D3705" s="206"/>
      <c r="E3705" s="206"/>
      <c r="F3705" s="206"/>
      <c r="G3705" s="208"/>
      <c r="H3705" s="285"/>
      <c r="I3705" s="210"/>
      <c r="J3705" s="409"/>
      <c r="K3705" s="419"/>
    </row>
    <row r="3706" spans="2:11" x14ac:dyDescent="0.25">
      <c r="B3706" s="206"/>
      <c r="C3706" s="206"/>
      <c r="D3706" s="206"/>
      <c r="E3706" s="206"/>
      <c r="F3706" s="206"/>
      <c r="G3706" s="208"/>
      <c r="H3706" s="285"/>
      <c r="I3706" s="210"/>
      <c r="J3706" s="409"/>
      <c r="K3706" s="419"/>
    </row>
    <row r="3707" spans="2:11" x14ac:dyDescent="0.25">
      <c r="B3707" s="206"/>
      <c r="C3707" s="206"/>
      <c r="D3707" s="206"/>
      <c r="E3707" s="206"/>
      <c r="F3707" s="206"/>
      <c r="G3707" s="208"/>
      <c r="H3707" s="285"/>
      <c r="I3707" s="210"/>
      <c r="J3707" s="409"/>
      <c r="K3707" s="419"/>
    </row>
    <row r="3708" spans="2:11" x14ac:dyDescent="0.25">
      <c r="B3708" s="206"/>
      <c r="C3708" s="206"/>
      <c r="D3708" s="206"/>
      <c r="E3708" s="206"/>
      <c r="F3708" s="206"/>
      <c r="G3708" s="208"/>
      <c r="H3708" s="285"/>
      <c r="I3708" s="210"/>
      <c r="J3708" s="409"/>
      <c r="K3708" s="419"/>
    </row>
    <row r="3709" spans="2:11" x14ac:dyDescent="0.25">
      <c r="B3709" s="206"/>
      <c r="C3709" s="206"/>
      <c r="D3709" s="206"/>
      <c r="E3709" s="206"/>
      <c r="F3709" s="206"/>
      <c r="G3709" s="208"/>
      <c r="H3709" s="285"/>
      <c r="I3709" s="210"/>
      <c r="J3709" s="409"/>
      <c r="K3709" s="419"/>
    </row>
    <row r="3710" spans="2:11" x14ac:dyDescent="0.25">
      <c r="B3710" s="206"/>
      <c r="C3710" s="206"/>
      <c r="D3710" s="206"/>
      <c r="E3710" s="206"/>
      <c r="F3710" s="206"/>
      <c r="G3710" s="208"/>
      <c r="H3710" s="285"/>
      <c r="I3710" s="210"/>
      <c r="J3710" s="409"/>
      <c r="K3710" s="419"/>
    </row>
    <row r="3711" spans="2:11" x14ac:dyDescent="0.25">
      <c r="B3711" s="206"/>
      <c r="C3711" s="206"/>
      <c r="D3711" s="206"/>
      <c r="E3711" s="206"/>
      <c r="F3711" s="206"/>
      <c r="G3711" s="208"/>
      <c r="H3711" s="285"/>
      <c r="I3711" s="210"/>
      <c r="J3711" s="409"/>
      <c r="K3711" s="419"/>
    </row>
    <row r="3712" spans="2:11" x14ac:dyDescent="0.25">
      <c r="B3712" s="206"/>
      <c r="C3712" s="206"/>
      <c r="D3712" s="206"/>
      <c r="E3712" s="206"/>
      <c r="F3712" s="206"/>
      <c r="G3712" s="208"/>
      <c r="H3712" s="285"/>
      <c r="I3712" s="210"/>
      <c r="J3712" s="409"/>
      <c r="K3712" s="419"/>
    </row>
    <row r="3713" spans="2:11" x14ac:dyDescent="0.25">
      <c r="B3713" s="206"/>
      <c r="C3713" s="206"/>
      <c r="D3713" s="206"/>
      <c r="E3713" s="206"/>
      <c r="F3713" s="206"/>
      <c r="G3713" s="208"/>
      <c r="H3713" s="285"/>
      <c r="I3713" s="210"/>
      <c r="J3713" s="409"/>
      <c r="K3713" s="419"/>
    </row>
    <row r="3714" spans="2:11" x14ac:dyDescent="0.25">
      <c r="B3714" s="206"/>
      <c r="C3714" s="206"/>
      <c r="D3714" s="206"/>
      <c r="E3714" s="206"/>
      <c r="F3714" s="206"/>
      <c r="G3714" s="208"/>
      <c r="H3714" s="285"/>
      <c r="I3714" s="210"/>
      <c r="J3714" s="409"/>
      <c r="K3714" s="419"/>
    </row>
    <row r="3715" spans="2:11" x14ac:dyDescent="0.25">
      <c r="B3715" s="206"/>
      <c r="C3715" s="206"/>
      <c r="D3715" s="206"/>
      <c r="E3715" s="206"/>
      <c r="F3715" s="206"/>
      <c r="G3715" s="208"/>
      <c r="H3715" s="285"/>
      <c r="I3715" s="210"/>
      <c r="J3715" s="409"/>
      <c r="K3715" s="419"/>
    </row>
    <row r="3716" spans="2:11" x14ac:dyDescent="0.25">
      <c r="B3716" s="206"/>
      <c r="C3716" s="206"/>
      <c r="D3716" s="206"/>
      <c r="E3716" s="206"/>
      <c r="F3716" s="206"/>
      <c r="G3716" s="208"/>
      <c r="H3716" s="285"/>
      <c r="I3716" s="210"/>
      <c r="J3716" s="409"/>
      <c r="K3716" s="419"/>
    </row>
    <row r="3717" spans="2:11" x14ac:dyDescent="0.25">
      <c r="B3717" s="206"/>
      <c r="C3717" s="206"/>
      <c r="D3717" s="206"/>
      <c r="E3717" s="206"/>
      <c r="F3717" s="206"/>
      <c r="G3717" s="208"/>
      <c r="H3717" s="285"/>
      <c r="I3717" s="210"/>
      <c r="J3717" s="409"/>
      <c r="K3717" s="419"/>
    </row>
    <row r="3718" spans="2:11" x14ac:dyDescent="0.25">
      <c r="B3718" s="206"/>
      <c r="C3718" s="206"/>
      <c r="D3718" s="206"/>
      <c r="E3718" s="206"/>
      <c r="F3718" s="206"/>
      <c r="G3718" s="208"/>
      <c r="H3718" s="285"/>
      <c r="I3718" s="210"/>
      <c r="J3718" s="409"/>
      <c r="K3718" s="419"/>
    </row>
    <row r="3719" spans="2:11" x14ac:dyDescent="0.25">
      <c r="B3719" s="206"/>
      <c r="C3719" s="206"/>
      <c r="D3719" s="206"/>
      <c r="E3719" s="206"/>
      <c r="F3719" s="206"/>
      <c r="G3719" s="208"/>
      <c r="H3719" s="285"/>
      <c r="I3719" s="210"/>
      <c r="J3719" s="409"/>
      <c r="K3719" s="419"/>
    </row>
    <row r="3720" spans="2:11" x14ac:dyDescent="0.25">
      <c r="B3720" s="206"/>
      <c r="C3720" s="206"/>
      <c r="D3720" s="206"/>
      <c r="E3720" s="206"/>
      <c r="F3720" s="206"/>
      <c r="G3720" s="208"/>
      <c r="H3720" s="285"/>
      <c r="I3720" s="210"/>
      <c r="J3720" s="409"/>
      <c r="K3720" s="419"/>
    </row>
    <row r="3721" spans="2:11" x14ac:dyDescent="0.25">
      <c r="B3721" s="206"/>
      <c r="C3721" s="206"/>
      <c r="D3721" s="206"/>
      <c r="E3721" s="206"/>
      <c r="F3721" s="206"/>
      <c r="G3721" s="208"/>
      <c r="H3721" s="285"/>
      <c r="I3721" s="210"/>
      <c r="J3721" s="409"/>
      <c r="K3721" s="419"/>
    </row>
    <row r="3722" spans="2:11" x14ac:dyDescent="0.25">
      <c r="B3722" s="206"/>
      <c r="C3722" s="206"/>
      <c r="D3722" s="206"/>
      <c r="E3722" s="206"/>
      <c r="F3722" s="206"/>
      <c r="G3722" s="208"/>
      <c r="H3722" s="285"/>
      <c r="I3722" s="210"/>
      <c r="J3722" s="409"/>
      <c r="K3722" s="419"/>
    </row>
    <row r="3723" spans="2:11" x14ac:dyDescent="0.25">
      <c r="B3723" s="206"/>
      <c r="C3723" s="206"/>
      <c r="D3723" s="206"/>
      <c r="E3723" s="206"/>
      <c r="F3723" s="206"/>
      <c r="G3723" s="208"/>
      <c r="H3723" s="285"/>
      <c r="I3723" s="210"/>
      <c r="J3723" s="409"/>
      <c r="K3723" s="419"/>
    </row>
    <row r="3724" spans="2:11" x14ac:dyDescent="0.25">
      <c r="B3724" s="206"/>
      <c r="C3724" s="206"/>
      <c r="D3724" s="206"/>
      <c r="E3724" s="206"/>
      <c r="F3724" s="206"/>
      <c r="G3724" s="208"/>
      <c r="H3724" s="285"/>
      <c r="I3724" s="210"/>
      <c r="J3724" s="409"/>
      <c r="K3724" s="419"/>
    </row>
    <row r="3725" spans="2:11" x14ac:dyDescent="0.25">
      <c r="B3725" s="206"/>
      <c r="C3725" s="206"/>
      <c r="D3725" s="206"/>
      <c r="E3725" s="206"/>
      <c r="F3725" s="206"/>
      <c r="G3725" s="208"/>
      <c r="H3725" s="285"/>
      <c r="I3725" s="210"/>
      <c r="J3725" s="409"/>
      <c r="K3725" s="419"/>
    </row>
    <row r="3726" spans="2:11" x14ac:dyDescent="0.25">
      <c r="B3726" s="206"/>
      <c r="C3726" s="206"/>
      <c r="D3726" s="206"/>
      <c r="E3726" s="206"/>
      <c r="F3726" s="206"/>
      <c r="G3726" s="208"/>
      <c r="H3726" s="285"/>
      <c r="I3726" s="210"/>
      <c r="J3726" s="409"/>
      <c r="K3726" s="419"/>
    </row>
    <row r="3727" spans="2:11" x14ac:dyDescent="0.25">
      <c r="B3727" s="206"/>
      <c r="C3727" s="206"/>
      <c r="D3727" s="206"/>
      <c r="E3727" s="206"/>
      <c r="F3727" s="206"/>
      <c r="G3727" s="208"/>
      <c r="H3727" s="285"/>
      <c r="I3727" s="210"/>
      <c r="J3727" s="409"/>
      <c r="K3727" s="419"/>
    </row>
    <row r="3728" spans="2:11" x14ac:dyDescent="0.25">
      <c r="B3728" s="206"/>
      <c r="C3728" s="206"/>
      <c r="D3728" s="206"/>
      <c r="E3728" s="206"/>
      <c r="F3728" s="206"/>
      <c r="G3728" s="208"/>
      <c r="H3728" s="285"/>
      <c r="I3728" s="210"/>
      <c r="J3728" s="409"/>
      <c r="K3728" s="419"/>
    </row>
    <row r="3729" spans="2:11" x14ac:dyDescent="0.25">
      <c r="B3729" s="206"/>
      <c r="C3729" s="206"/>
      <c r="D3729" s="206"/>
      <c r="E3729" s="206"/>
      <c r="F3729" s="206"/>
      <c r="G3729" s="208"/>
      <c r="H3729" s="285"/>
      <c r="I3729" s="210"/>
      <c r="J3729" s="409"/>
      <c r="K3729" s="419"/>
    </row>
    <row r="3730" spans="2:11" x14ac:dyDescent="0.25">
      <c r="B3730" s="206"/>
      <c r="C3730" s="206"/>
      <c r="D3730" s="206"/>
      <c r="E3730" s="206"/>
      <c r="F3730" s="206"/>
      <c r="G3730" s="208"/>
      <c r="H3730" s="285"/>
      <c r="I3730" s="210"/>
      <c r="J3730" s="409"/>
      <c r="K3730" s="419"/>
    </row>
    <row r="3731" spans="2:11" x14ac:dyDescent="0.25">
      <c r="B3731" s="206"/>
      <c r="C3731" s="206"/>
      <c r="D3731" s="206"/>
      <c r="E3731" s="206"/>
      <c r="F3731" s="206"/>
      <c r="G3731" s="208"/>
      <c r="H3731" s="285"/>
      <c r="I3731" s="210"/>
      <c r="J3731" s="409"/>
      <c r="K3731" s="419"/>
    </row>
    <row r="3732" spans="2:11" x14ac:dyDescent="0.25">
      <c r="B3732" s="206"/>
      <c r="C3732" s="206"/>
      <c r="D3732" s="206"/>
      <c r="E3732" s="206"/>
      <c r="F3732" s="206"/>
      <c r="G3732" s="208"/>
      <c r="H3732" s="285"/>
      <c r="I3732" s="210"/>
      <c r="J3732" s="409"/>
      <c r="K3732" s="419"/>
    </row>
    <row r="3733" spans="2:11" x14ac:dyDescent="0.25">
      <c r="B3733" s="206"/>
      <c r="C3733" s="206"/>
      <c r="D3733" s="206"/>
      <c r="E3733" s="206"/>
      <c r="F3733" s="206"/>
      <c r="G3733" s="208"/>
      <c r="H3733" s="285"/>
      <c r="I3733" s="210"/>
      <c r="J3733" s="409"/>
      <c r="K3733" s="419"/>
    </row>
    <row r="3734" spans="2:11" x14ac:dyDescent="0.25">
      <c r="B3734" s="206"/>
      <c r="C3734" s="206"/>
      <c r="D3734" s="206"/>
      <c r="E3734" s="206"/>
      <c r="F3734" s="206"/>
      <c r="G3734" s="208"/>
      <c r="H3734" s="285"/>
      <c r="I3734" s="210"/>
      <c r="J3734" s="409"/>
      <c r="K3734" s="419"/>
    </row>
    <row r="3735" spans="2:11" x14ac:dyDescent="0.25">
      <c r="B3735" s="206"/>
      <c r="C3735" s="206"/>
      <c r="D3735" s="206"/>
      <c r="E3735" s="206"/>
      <c r="F3735" s="206"/>
      <c r="G3735" s="208"/>
      <c r="H3735" s="285"/>
      <c r="I3735" s="210"/>
      <c r="J3735" s="409"/>
      <c r="K3735" s="419"/>
    </row>
    <row r="64947" spans="1:242" x14ac:dyDescent="0.25">
      <c r="A64947" s="511"/>
      <c r="B64947" s="511"/>
      <c r="C64947" s="511"/>
      <c r="D64947" s="511"/>
      <c r="E64947" s="511"/>
      <c r="F64947" s="511"/>
      <c r="G64947" s="511"/>
      <c r="H64947" s="511"/>
      <c r="I64947" s="511"/>
      <c r="J64947" s="511"/>
      <c r="K64947" s="511"/>
      <c r="L64947" s="511"/>
      <c r="M64947" s="511"/>
      <c r="N64947" s="511"/>
      <c r="O64947" s="511"/>
      <c r="P64947" s="511"/>
      <c r="Q64947" s="511"/>
      <c r="R64947" s="511"/>
      <c r="S64947" s="511"/>
      <c r="T64947" s="511"/>
      <c r="U64947" s="511"/>
      <c r="V64947" s="511"/>
      <c r="W64947" s="511"/>
      <c r="X64947" s="511"/>
      <c r="Y64947" s="511"/>
      <c r="Z64947" s="511"/>
      <c r="AA64947" s="511"/>
      <c r="AB64947" s="511"/>
      <c r="AC64947" s="511"/>
      <c r="AD64947" s="511"/>
      <c r="AE64947" s="511"/>
      <c r="AF64947" s="511"/>
      <c r="AG64947" s="511"/>
      <c r="AH64947" s="511"/>
      <c r="AI64947" s="511"/>
      <c r="AJ64947" s="511"/>
      <c r="AK64947" s="511"/>
      <c r="AL64947" s="511"/>
      <c r="AM64947" s="511"/>
      <c r="AN64947" s="511"/>
      <c r="AO64947" s="511"/>
      <c r="AP64947" s="511"/>
      <c r="AQ64947" s="511"/>
      <c r="AR64947" s="511"/>
      <c r="AS64947" s="511"/>
      <c r="AT64947" s="511"/>
      <c r="AU64947" s="511"/>
      <c r="AV64947" s="511"/>
      <c r="AW64947" s="511"/>
      <c r="AX64947" s="511"/>
      <c r="AY64947" s="511"/>
      <c r="AZ64947" s="511"/>
      <c r="BA64947" s="511"/>
      <c r="BB64947" s="511"/>
      <c r="BC64947" s="511"/>
      <c r="BD64947" s="511"/>
      <c r="BE64947" s="511"/>
      <c r="BF64947" s="511"/>
      <c r="BG64947" s="511"/>
      <c r="BH64947" s="511"/>
      <c r="BI64947" s="511"/>
      <c r="BJ64947" s="511"/>
      <c r="BK64947" s="511"/>
      <c r="BL64947" s="511"/>
      <c r="BM64947" s="511"/>
      <c r="BN64947" s="511"/>
      <c r="BO64947" s="511"/>
      <c r="BP64947" s="511"/>
      <c r="BQ64947" s="511"/>
      <c r="BR64947" s="511"/>
      <c r="BS64947" s="511"/>
      <c r="BT64947" s="511"/>
      <c r="BU64947" s="511"/>
      <c r="BV64947" s="511"/>
      <c r="BW64947" s="511"/>
      <c r="BX64947" s="511"/>
      <c r="BY64947" s="511"/>
      <c r="BZ64947" s="511"/>
      <c r="CA64947" s="511"/>
      <c r="CB64947" s="511"/>
      <c r="CC64947" s="511"/>
      <c r="CD64947" s="511"/>
      <c r="CE64947" s="511"/>
      <c r="CF64947" s="511"/>
      <c r="CG64947" s="511"/>
      <c r="CH64947" s="511"/>
      <c r="CI64947" s="511"/>
      <c r="CJ64947" s="511"/>
      <c r="CK64947" s="511"/>
      <c r="CL64947" s="511"/>
      <c r="CM64947" s="511"/>
      <c r="CN64947" s="511"/>
      <c r="CO64947" s="511"/>
      <c r="CP64947" s="511"/>
      <c r="CQ64947" s="511"/>
      <c r="CR64947" s="511"/>
      <c r="CS64947" s="511"/>
      <c r="CT64947" s="511"/>
      <c r="CU64947" s="511"/>
      <c r="CV64947" s="511"/>
      <c r="CW64947" s="511"/>
      <c r="CX64947" s="511"/>
      <c r="CY64947" s="511"/>
      <c r="CZ64947" s="511"/>
      <c r="DA64947" s="511"/>
      <c r="DB64947" s="511"/>
      <c r="DC64947" s="511"/>
      <c r="DD64947" s="511"/>
      <c r="DE64947" s="511"/>
      <c r="DF64947" s="511"/>
      <c r="DG64947" s="511"/>
      <c r="DH64947" s="511"/>
      <c r="DI64947" s="511"/>
      <c r="DJ64947" s="511"/>
      <c r="DK64947" s="511"/>
      <c r="DL64947" s="511"/>
      <c r="DM64947" s="511"/>
      <c r="DN64947" s="511"/>
      <c r="DO64947" s="511"/>
      <c r="DP64947" s="511"/>
      <c r="DQ64947" s="511"/>
      <c r="DR64947" s="511"/>
      <c r="DS64947" s="511"/>
      <c r="DT64947" s="511"/>
      <c r="DU64947" s="511"/>
      <c r="DV64947" s="511"/>
      <c r="DW64947" s="511"/>
      <c r="DX64947" s="511"/>
      <c r="DY64947" s="511"/>
      <c r="DZ64947" s="511"/>
      <c r="EA64947" s="511"/>
      <c r="EB64947" s="511"/>
      <c r="EC64947" s="511"/>
      <c r="ED64947" s="511"/>
      <c r="EE64947" s="511"/>
      <c r="EF64947" s="511"/>
      <c r="EG64947" s="511"/>
      <c r="EH64947" s="511"/>
      <c r="EI64947" s="511"/>
      <c r="EJ64947" s="511"/>
      <c r="EK64947" s="511"/>
      <c r="EL64947" s="511"/>
      <c r="EM64947" s="511"/>
      <c r="EN64947" s="511"/>
      <c r="EO64947" s="511"/>
      <c r="EP64947" s="511"/>
      <c r="EQ64947" s="511"/>
      <c r="ER64947" s="511"/>
      <c r="ES64947" s="511"/>
      <c r="ET64947" s="511"/>
      <c r="EU64947" s="511"/>
      <c r="EV64947" s="511"/>
      <c r="EW64947" s="511"/>
      <c r="EX64947" s="511"/>
      <c r="EY64947" s="511"/>
      <c r="EZ64947" s="511"/>
      <c r="FA64947" s="511"/>
      <c r="FB64947" s="511"/>
      <c r="FC64947" s="511"/>
      <c r="FD64947" s="511"/>
      <c r="FE64947" s="511"/>
      <c r="FF64947" s="511"/>
      <c r="FG64947" s="511"/>
      <c r="FH64947" s="511"/>
      <c r="FI64947" s="511"/>
      <c r="FJ64947" s="511"/>
      <c r="FK64947" s="511"/>
      <c r="FL64947" s="511"/>
      <c r="FM64947" s="511"/>
      <c r="FN64947" s="511"/>
      <c r="FO64947" s="511"/>
      <c r="FP64947" s="511"/>
      <c r="FQ64947" s="511"/>
      <c r="FR64947" s="511"/>
      <c r="FS64947" s="511"/>
      <c r="FT64947" s="511"/>
      <c r="FU64947" s="511"/>
      <c r="FV64947" s="511"/>
      <c r="FW64947" s="511"/>
      <c r="FX64947" s="511"/>
      <c r="FY64947" s="511"/>
      <c r="FZ64947" s="511"/>
      <c r="GA64947" s="511"/>
      <c r="GB64947" s="511"/>
      <c r="GC64947" s="511"/>
      <c r="GD64947" s="511"/>
      <c r="GE64947" s="511"/>
      <c r="GF64947" s="511"/>
      <c r="GG64947" s="511"/>
      <c r="GH64947" s="511"/>
      <c r="GI64947" s="511"/>
      <c r="GJ64947" s="511"/>
      <c r="GK64947" s="511"/>
      <c r="GL64947" s="511"/>
      <c r="GM64947" s="511"/>
      <c r="GN64947" s="511"/>
      <c r="GO64947" s="511"/>
      <c r="GP64947" s="511"/>
      <c r="GQ64947" s="511"/>
      <c r="GR64947" s="511"/>
      <c r="GS64947" s="511"/>
      <c r="GT64947" s="511"/>
      <c r="GU64947" s="511"/>
      <c r="GV64947" s="511"/>
      <c r="GW64947" s="511"/>
      <c r="GX64947" s="511"/>
      <c r="GY64947" s="511"/>
      <c r="GZ64947" s="511"/>
      <c r="HA64947" s="511"/>
      <c r="HB64947" s="511"/>
      <c r="HC64947" s="511"/>
      <c r="HD64947" s="511"/>
      <c r="HE64947" s="511"/>
      <c r="HF64947" s="511"/>
      <c r="HG64947" s="511"/>
      <c r="HH64947" s="511"/>
      <c r="HI64947" s="511"/>
      <c r="HJ64947" s="511"/>
      <c r="HK64947" s="511"/>
      <c r="HL64947" s="511"/>
      <c r="HM64947" s="511"/>
      <c r="HN64947" s="511"/>
      <c r="HO64947" s="511"/>
      <c r="HP64947" s="511"/>
      <c r="HQ64947" s="511"/>
      <c r="HR64947" s="511"/>
      <c r="HS64947" s="511"/>
      <c r="HT64947" s="511"/>
      <c r="HU64947" s="511"/>
      <c r="HV64947" s="511"/>
      <c r="HW64947" s="511"/>
      <c r="HX64947" s="511"/>
      <c r="HY64947" s="511"/>
      <c r="HZ64947" s="511"/>
      <c r="IA64947" s="511"/>
      <c r="IB64947" s="511"/>
      <c r="IC64947" s="511"/>
      <c r="ID64947" s="511"/>
      <c r="IE64947" s="511"/>
      <c r="IF64947" s="511"/>
      <c r="IG64947" s="511"/>
      <c r="IH64947" s="511"/>
    </row>
    <row r="64948" spans="1:242" x14ac:dyDescent="0.25">
      <c r="A64948" s="511"/>
      <c r="B64948" s="511"/>
      <c r="C64948" s="511"/>
      <c r="D64948" s="511"/>
      <c r="E64948" s="511"/>
      <c r="F64948" s="511"/>
      <c r="G64948" s="511"/>
      <c r="H64948" s="511"/>
      <c r="I64948" s="511"/>
      <c r="J64948" s="511"/>
      <c r="K64948" s="511"/>
      <c r="L64948" s="511"/>
      <c r="M64948" s="511"/>
      <c r="N64948" s="511"/>
      <c r="O64948" s="511"/>
      <c r="P64948" s="511"/>
      <c r="Q64948" s="511"/>
      <c r="R64948" s="511"/>
      <c r="S64948" s="511"/>
      <c r="T64948" s="511"/>
      <c r="U64948" s="511"/>
      <c r="V64948" s="511"/>
      <c r="W64948" s="511"/>
      <c r="X64948" s="511"/>
      <c r="Y64948" s="511"/>
      <c r="Z64948" s="511"/>
      <c r="AA64948" s="511"/>
      <c r="AB64948" s="511"/>
      <c r="AC64948" s="511"/>
      <c r="AD64948" s="511"/>
      <c r="AE64948" s="511"/>
      <c r="AF64948" s="511"/>
      <c r="AG64948" s="511"/>
      <c r="AH64948" s="511"/>
      <c r="AI64948" s="511"/>
      <c r="AJ64948" s="511"/>
      <c r="AK64948" s="511"/>
      <c r="AL64948" s="511"/>
      <c r="AM64948" s="511"/>
      <c r="AN64948" s="511"/>
      <c r="AO64948" s="511"/>
      <c r="AP64948" s="511"/>
      <c r="AQ64948" s="511"/>
      <c r="AR64948" s="511"/>
      <c r="AS64948" s="511"/>
      <c r="AT64948" s="511"/>
      <c r="AU64948" s="511"/>
      <c r="AV64948" s="511"/>
      <c r="AW64948" s="511"/>
      <c r="AX64948" s="511"/>
      <c r="AY64948" s="511"/>
      <c r="AZ64948" s="511"/>
      <c r="BA64948" s="511"/>
      <c r="BB64948" s="511"/>
      <c r="BC64948" s="511"/>
      <c r="BD64948" s="511"/>
      <c r="BE64948" s="511"/>
      <c r="BF64948" s="511"/>
      <c r="BG64948" s="511"/>
      <c r="BH64948" s="511"/>
      <c r="BI64948" s="511"/>
      <c r="BJ64948" s="511"/>
      <c r="BK64948" s="511"/>
      <c r="BL64948" s="511"/>
      <c r="BM64948" s="511"/>
      <c r="BN64948" s="511"/>
      <c r="BO64948" s="511"/>
      <c r="BP64948" s="511"/>
      <c r="BQ64948" s="511"/>
      <c r="BR64948" s="511"/>
      <c r="BS64948" s="511"/>
      <c r="BT64948" s="511"/>
      <c r="BU64948" s="511"/>
      <c r="BV64948" s="511"/>
      <c r="BW64948" s="511"/>
      <c r="BX64948" s="511"/>
      <c r="BY64948" s="511"/>
      <c r="BZ64948" s="511"/>
      <c r="CA64948" s="511"/>
      <c r="CB64948" s="511"/>
      <c r="CC64948" s="511"/>
      <c r="CD64948" s="511"/>
      <c r="CE64948" s="511"/>
      <c r="CF64948" s="511"/>
      <c r="CG64948" s="511"/>
      <c r="CH64948" s="511"/>
      <c r="CI64948" s="511"/>
      <c r="CJ64948" s="511"/>
      <c r="CK64948" s="511"/>
      <c r="CL64948" s="511"/>
      <c r="CM64948" s="511"/>
      <c r="CN64948" s="511"/>
      <c r="CO64948" s="511"/>
      <c r="CP64948" s="511"/>
      <c r="CQ64948" s="511"/>
      <c r="CR64948" s="511"/>
      <c r="CS64948" s="511"/>
      <c r="CT64948" s="511"/>
      <c r="CU64948" s="511"/>
      <c r="CV64948" s="511"/>
      <c r="CW64948" s="511"/>
      <c r="CX64948" s="511"/>
      <c r="CY64948" s="511"/>
      <c r="CZ64948" s="511"/>
      <c r="DA64948" s="511"/>
      <c r="DB64948" s="511"/>
      <c r="DC64948" s="511"/>
      <c r="DD64948" s="511"/>
      <c r="DE64948" s="511"/>
      <c r="DF64948" s="511"/>
      <c r="DG64948" s="511"/>
      <c r="DH64948" s="511"/>
      <c r="DI64948" s="511"/>
      <c r="DJ64948" s="511"/>
      <c r="DK64948" s="511"/>
      <c r="DL64948" s="511"/>
      <c r="DM64948" s="511"/>
      <c r="DN64948" s="511"/>
      <c r="DO64948" s="511"/>
      <c r="DP64948" s="511"/>
      <c r="DQ64948" s="511"/>
      <c r="DR64948" s="511"/>
      <c r="DS64948" s="511"/>
      <c r="DT64948" s="511"/>
      <c r="DU64948" s="511"/>
      <c r="DV64948" s="511"/>
      <c r="DW64948" s="511"/>
      <c r="DX64948" s="511"/>
      <c r="DY64948" s="511"/>
      <c r="DZ64948" s="511"/>
      <c r="EA64948" s="511"/>
      <c r="EB64948" s="511"/>
      <c r="EC64948" s="511"/>
      <c r="ED64948" s="511"/>
      <c r="EE64948" s="511"/>
      <c r="EF64948" s="511"/>
      <c r="EG64948" s="511"/>
      <c r="EH64948" s="511"/>
      <c r="EI64948" s="511"/>
      <c r="EJ64948" s="511"/>
      <c r="EK64948" s="511"/>
      <c r="EL64948" s="511"/>
      <c r="EM64948" s="511"/>
      <c r="EN64948" s="511"/>
      <c r="EO64948" s="511"/>
      <c r="EP64948" s="511"/>
      <c r="EQ64948" s="511"/>
      <c r="ER64948" s="511"/>
      <c r="ES64948" s="511"/>
      <c r="ET64948" s="511"/>
      <c r="EU64948" s="511"/>
      <c r="EV64948" s="511"/>
      <c r="EW64948" s="511"/>
      <c r="EX64948" s="511"/>
      <c r="EY64948" s="511"/>
      <c r="EZ64948" s="511"/>
      <c r="FA64948" s="511"/>
      <c r="FB64948" s="511"/>
      <c r="FC64948" s="511"/>
      <c r="FD64948" s="511"/>
      <c r="FE64948" s="511"/>
      <c r="FF64948" s="511"/>
      <c r="FG64948" s="511"/>
      <c r="FH64948" s="511"/>
      <c r="FI64948" s="511"/>
      <c r="FJ64948" s="511"/>
      <c r="FK64948" s="511"/>
      <c r="FL64948" s="511"/>
      <c r="FM64948" s="511"/>
      <c r="FN64948" s="511"/>
      <c r="FO64948" s="511"/>
      <c r="FP64948" s="511"/>
      <c r="FQ64948" s="511"/>
      <c r="FR64948" s="511"/>
      <c r="FS64948" s="511"/>
      <c r="FT64948" s="511"/>
      <c r="FU64948" s="511"/>
      <c r="FV64948" s="511"/>
      <c r="FW64948" s="511"/>
      <c r="FX64948" s="511"/>
      <c r="FY64948" s="511"/>
      <c r="FZ64948" s="511"/>
      <c r="GA64948" s="511"/>
      <c r="GB64948" s="511"/>
      <c r="GC64948" s="511"/>
      <c r="GD64948" s="511"/>
      <c r="GE64948" s="511"/>
      <c r="GF64948" s="511"/>
      <c r="GG64948" s="511"/>
      <c r="GH64948" s="511"/>
      <c r="GI64948" s="511"/>
      <c r="GJ64948" s="511"/>
      <c r="GK64948" s="511"/>
      <c r="GL64948" s="511"/>
      <c r="GM64948" s="511"/>
      <c r="GN64948" s="511"/>
      <c r="GO64948" s="511"/>
      <c r="GP64948" s="511"/>
      <c r="GQ64948" s="511"/>
      <c r="GR64948" s="511"/>
      <c r="GS64948" s="511"/>
      <c r="GT64948" s="511"/>
      <c r="GU64948" s="511"/>
      <c r="GV64948" s="511"/>
      <c r="GW64948" s="511"/>
      <c r="GX64948" s="511"/>
      <c r="GY64948" s="511"/>
      <c r="GZ64948" s="511"/>
      <c r="HA64948" s="511"/>
      <c r="HB64948" s="511"/>
      <c r="HC64948" s="511"/>
      <c r="HD64948" s="511"/>
      <c r="HE64948" s="511"/>
      <c r="HF64948" s="511"/>
      <c r="HG64948" s="511"/>
      <c r="HH64948" s="511"/>
      <c r="HI64948" s="511"/>
      <c r="HJ64948" s="511"/>
      <c r="HK64948" s="511"/>
      <c r="HL64948" s="511"/>
      <c r="HM64948" s="511"/>
      <c r="HN64948" s="511"/>
      <c r="HO64948" s="511"/>
      <c r="HP64948" s="511"/>
      <c r="HQ64948" s="511"/>
      <c r="HR64948" s="511"/>
      <c r="HS64948" s="511"/>
      <c r="HT64948" s="511"/>
      <c r="HU64948" s="511"/>
      <c r="HV64948" s="511"/>
      <c r="HW64948" s="511"/>
      <c r="HX64948" s="511"/>
      <c r="HY64948" s="511"/>
      <c r="HZ64948" s="511"/>
      <c r="IA64948" s="511"/>
      <c r="IB64948" s="511"/>
      <c r="IC64948" s="511"/>
      <c r="ID64948" s="511"/>
      <c r="IE64948" s="511"/>
      <c r="IF64948" s="511"/>
      <c r="IG64948" s="511"/>
      <c r="IH64948" s="511"/>
    </row>
    <row r="64949" spans="1:242" x14ac:dyDescent="0.25">
      <c r="A64949" s="511"/>
      <c r="B64949" s="511"/>
      <c r="C64949" s="511"/>
      <c r="D64949" s="511"/>
      <c r="E64949" s="511"/>
      <c r="F64949" s="511"/>
      <c r="G64949" s="511"/>
      <c r="H64949" s="511"/>
      <c r="I64949" s="511"/>
      <c r="J64949" s="511"/>
      <c r="K64949" s="511"/>
      <c r="L64949" s="511"/>
      <c r="M64949" s="511"/>
      <c r="N64949" s="511"/>
      <c r="O64949" s="511"/>
      <c r="P64949" s="511"/>
      <c r="Q64949" s="511"/>
      <c r="R64949" s="511"/>
      <c r="S64949" s="511"/>
      <c r="T64949" s="511"/>
      <c r="U64949" s="511"/>
      <c r="V64949" s="511"/>
      <c r="W64949" s="511"/>
      <c r="X64949" s="511"/>
      <c r="Y64949" s="511"/>
      <c r="Z64949" s="511"/>
      <c r="AA64949" s="511"/>
      <c r="AB64949" s="511"/>
      <c r="AC64949" s="511"/>
      <c r="AD64949" s="511"/>
      <c r="AE64949" s="511"/>
      <c r="AF64949" s="511"/>
      <c r="AG64949" s="511"/>
      <c r="AH64949" s="511"/>
      <c r="AI64949" s="511"/>
      <c r="AJ64949" s="511"/>
      <c r="AK64949" s="511"/>
      <c r="AL64949" s="511"/>
      <c r="AM64949" s="511"/>
      <c r="AN64949" s="511"/>
      <c r="AO64949" s="511"/>
      <c r="AP64949" s="511"/>
      <c r="AQ64949" s="511"/>
      <c r="AR64949" s="511"/>
      <c r="AS64949" s="511"/>
      <c r="AT64949" s="511"/>
      <c r="AU64949" s="511"/>
      <c r="AV64949" s="511"/>
      <c r="AW64949" s="511"/>
      <c r="AX64949" s="511"/>
      <c r="AY64949" s="511"/>
      <c r="AZ64949" s="511"/>
      <c r="BA64949" s="511"/>
      <c r="BB64949" s="511"/>
      <c r="BC64949" s="511"/>
      <c r="BD64949" s="511"/>
      <c r="BE64949" s="511"/>
      <c r="BF64949" s="511"/>
      <c r="BG64949" s="511"/>
      <c r="BH64949" s="511"/>
      <c r="BI64949" s="511"/>
      <c r="BJ64949" s="511"/>
      <c r="BK64949" s="511"/>
      <c r="BL64949" s="511"/>
      <c r="BM64949" s="511"/>
      <c r="BN64949" s="511"/>
      <c r="BO64949" s="511"/>
      <c r="BP64949" s="511"/>
      <c r="BQ64949" s="511"/>
      <c r="BR64949" s="511"/>
      <c r="BS64949" s="511"/>
      <c r="BT64949" s="511"/>
      <c r="BU64949" s="511"/>
      <c r="BV64949" s="511"/>
      <c r="BW64949" s="511"/>
      <c r="BX64949" s="511"/>
      <c r="BY64949" s="511"/>
      <c r="BZ64949" s="511"/>
      <c r="CA64949" s="511"/>
      <c r="CB64949" s="511"/>
      <c r="CC64949" s="511"/>
      <c r="CD64949" s="511"/>
      <c r="CE64949" s="511"/>
      <c r="CF64949" s="511"/>
      <c r="CG64949" s="511"/>
      <c r="CH64949" s="511"/>
      <c r="CI64949" s="511"/>
      <c r="CJ64949" s="511"/>
      <c r="CK64949" s="511"/>
      <c r="CL64949" s="511"/>
      <c r="CM64949" s="511"/>
      <c r="CN64949" s="511"/>
      <c r="CO64949" s="511"/>
      <c r="CP64949" s="511"/>
      <c r="CQ64949" s="511"/>
      <c r="CR64949" s="511"/>
      <c r="CS64949" s="511"/>
      <c r="CT64949" s="511"/>
      <c r="CU64949" s="511"/>
      <c r="CV64949" s="511"/>
      <c r="CW64949" s="511"/>
      <c r="CX64949" s="511"/>
      <c r="CY64949" s="511"/>
      <c r="CZ64949" s="511"/>
      <c r="DA64949" s="511"/>
      <c r="DB64949" s="511"/>
      <c r="DC64949" s="511"/>
      <c r="DD64949" s="511"/>
      <c r="DE64949" s="511"/>
      <c r="DF64949" s="511"/>
      <c r="DG64949" s="511"/>
      <c r="DH64949" s="511"/>
      <c r="DI64949" s="511"/>
      <c r="DJ64949" s="511"/>
      <c r="DK64949" s="511"/>
      <c r="DL64949" s="511"/>
      <c r="DM64949" s="511"/>
      <c r="DN64949" s="511"/>
      <c r="DO64949" s="511"/>
      <c r="DP64949" s="511"/>
      <c r="DQ64949" s="511"/>
      <c r="DR64949" s="511"/>
      <c r="DS64949" s="511"/>
      <c r="DT64949" s="511"/>
      <c r="DU64949" s="511"/>
      <c r="DV64949" s="511"/>
      <c r="DW64949" s="511"/>
      <c r="DX64949" s="511"/>
      <c r="DY64949" s="511"/>
      <c r="DZ64949" s="511"/>
      <c r="EA64949" s="511"/>
      <c r="EB64949" s="511"/>
      <c r="EC64949" s="511"/>
      <c r="ED64949" s="511"/>
      <c r="EE64949" s="511"/>
      <c r="EF64949" s="511"/>
      <c r="EG64949" s="511"/>
      <c r="EH64949" s="511"/>
      <c r="EI64949" s="511"/>
      <c r="EJ64949" s="511"/>
      <c r="EK64949" s="511"/>
      <c r="EL64949" s="511"/>
      <c r="EM64949" s="511"/>
      <c r="EN64949" s="511"/>
      <c r="EO64949" s="511"/>
      <c r="EP64949" s="511"/>
      <c r="EQ64949" s="511"/>
      <c r="ER64949" s="511"/>
      <c r="ES64949" s="511"/>
      <c r="ET64949" s="511"/>
      <c r="EU64949" s="511"/>
      <c r="EV64949" s="511"/>
      <c r="EW64949" s="511"/>
      <c r="EX64949" s="511"/>
      <c r="EY64949" s="511"/>
      <c r="EZ64949" s="511"/>
      <c r="FA64949" s="511"/>
      <c r="FB64949" s="511"/>
      <c r="FC64949" s="511"/>
      <c r="FD64949" s="511"/>
      <c r="FE64949" s="511"/>
      <c r="FF64949" s="511"/>
      <c r="FG64949" s="511"/>
      <c r="FH64949" s="511"/>
      <c r="FI64949" s="511"/>
      <c r="FJ64949" s="511"/>
      <c r="FK64949" s="511"/>
      <c r="FL64949" s="511"/>
      <c r="FM64949" s="511"/>
      <c r="FN64949" s="511"/>
      <c r="FO64949" s="511"/>
      <c r="FP64949" s="511"/>
      <c r="FQ64949" s="511"/>
      <c r="FR64949" s="511"/>
      <c r="FS64949" s="511"/>
      <c r="FT64949" s="511"/>
      <c r="FU64949" s="511"/>
      <c r="FV64949" s="511"/>
      <c r="FW64949" s="511"/>
      <c r="FX64949" s="511"/>
      <c r="FY64949" s="511"/>
      <c r="FZ64949" s="511"/>
      <c r="GA64949" s="511"/>
      <c r="GB64949" s="511"/>
      <c r="GC64949" s="511"/>
      <c r="GD64949" s="511"/>
      <c r="GE64949" s="511"/>
      <c r="GF64949" s="511"/>
      <c r="GG64949" s="511"/>
      <c r="GH64949" s="511"/>
      <c r="GI64949" s="511"/>
      <c r="GJ64949" s="511"/>
      <c r="GK64949" s="511"/>
      <c r="GL64949" s="511"/>
      <c r="GM64949" s="511"/>
      <c r="GN64949" s="511"/>
      <c r="GO64949" s="511"/>
      <c r="GP64949" s="511"/>
      <c r="GQ64949" s="511"/>
      <c r="GR64949" s="511"/>
      <c r="GS64949" s="511"/>
      <c r="GT64949" s="511"/>
      <c r="GU64949" s="511"/>
      <c r="GV64949" s="511"/>
      <c r="GW64949" s="511"/>
      <c r="GX64949" s="511"/>
      <c r="GY64949" s="511"/>
      <c r="GZ64949" s="511"/>
      <c r="HA64949" s="511"/>
      <c r="HB64949" s="511"/>
      <c r="HC64949" s="511"/>
      <c r="HD64949" s="511"/>
      <c r="HE64949" s="511"/>
      <c r="HF64949" s="511"/>
      <c r="HG64949" s="511"/>
      <c r="HH64949" s="511"/>
      <c r="HI64949" s="511"/>
      <c r="HJ64949" s="511"/>
      <c r="HK64949" s="511"/>
      <c r="HL64949" s="511"/>
      <c r="HM64949" s="511"/>
      <c r="HN64949" s="511"/>
      <c r="HO64949" s="511"/>
      <c r="HP64949" s="511"/>
      <c r="HQ64949" s="511"/>
      <c r="HR64949" s="511"/>
      <c r="HS64949" s="511"/>
      <c r="HT64949" s="511"/>
      <c r="HU64949" s="511"/>
      <c r="HV64949" s="511"/>
      <c r="HW64949" s="511"/>
      <c r="HX64949" s="511"/>
      <c r="HY64949" s="511"/>
      <c r="HZ64949" s="511"/>
      <c r="IA64949" s="511"/>
      <c r="IB64949" s="511"/>
      <c r="IC64949" s="511"/>
      <c r="ID64949" s="511"/>
      <c r="IE64949" s="511"/>
      <c r="IF64949" s="511"/>
      <c r="IG64949" s="511"/>
      <c r="IH64949" s="511"/>
    </row>
    <row r="64950" spans="1:242" x14ac:dyDescent="0.25">
      <c r="A64950" s="511"/>
      <c r="B64950" s="511"/>
      <c r="C64950" s="511"/>
      <c r="D64950" s="511"/>
      <c r="E64950" s="511"/>
      <c r="F64950" s="511"/>
      <c r="G64950" s="511"/>
      <c r="H64950" s="511"/>
      <c r="I64950" s="511"/>
      <c r="J64950" s="511"/>
      <c r="K64950" s="511"/>
      <c r="L64950" s="511"/>
      <c r="M64950" s="511"/>
      <c r="N64950" s="511"/>
      <c r="O64950" s="511"/>
      <c r="P64950" s="511"/>
      <c r="Q64950" s="511"/>
      <c r="R64950" s="511"/>
      <c r="S64950" s="511"/>
      <c r="T64950" s="511"/>
      <c r="U64950" s="511"/>
      <c r="V64950" s="511"/>
      <c r="W64950" s="511"/>
      <c r="X64950" s="511"/>
      <c r="Y64950" s="511"/>
      <c r="Z64950" s="511"/>
      <c r="AA64950" s="511"/>
      <c r="AB64950" s="511"/>
      <c r="AC64950" s="511"/>
      <c r="AD64950" s="511"/>
      <c r="AE64950" s="511"/>
      <c r="AF64950" s="511"/>
      <c r="AG64950" s="511"/>
      <c r="AH64950" s="511"/>
      <c r="AI64950" s="511"/>
      <c r="AJ64950" s="511"/>
      <c r="AK64950" s="511"/>
      <c r="AL64950" s="511"/>
      <c r="AM64950" s="511"/>
      <c r="AN64950" s="511"/>
      <c r="AO64950" s="511"/>
      <c r="AP64950" s="511"/>
      <c r="AQ64950" s="511"/>
      <c r="AR64950" s="511"/>
      <c r="AS64950" s="511"/>
      <c r="AT64950" s="511"/>
      <c r="AU64950" s="511"/>
      <c r="AV64950" s="511"/>
      <c r="AW64950" s="511"/>
      <c r="AX64950" s="511"/>
      <c r="AY64950" s="511"/>
      <c r="AZ64950" s="511"/>
      <c r="BA64950" s="511"/>
      <c r="BB64950" s="511"/>
      <c r="BC64950" s="511"/>
      <c r="BD64950" s="511"/>
      <c r="BE64950" s="511"/>
      <c r="BF64950" s="511"/>
      <c r="BG64950" s="511"/>
      <c r="BH64950" s="511"/>
      <c r="BI64950" s="511"/>
      <c r="BJ64950" s="511"/>
      <c r="BK64950" s="511"/>
      <c r="BL64950" s="511"/>
      <c r="BM64950" s="511"/>
      <c r="BN64950" s="511"/>
      <c r="BO64950" s="511"/>
      <c r="BP64950" s="511"/>
      <c r="BQ64950" s="511"/>
      <c r="BR64950" s="511"/>
      <c r="BS64950" s="511"/>
      <c r="BT64950" s="511"/>
      <c r="BU64950" s="511"/>
      <c r="BV64950" s="511"/>
      <c r="BW64950" s="511"/>
      <c r="BX64950" s="511"/>
      <c r="BY64950" s="511"/>
      <c r="BZ64950" s="511"/>
      <c r="CA64950" s="511"/>
      <c r="CB64950" s="511"/>
      <c r="CC64950" s="511"/>
      <c r="CD64950" s="511"/>
      <c r="CE64950" s="511"/>
      <c r="CF64950" s="511"/>
      <c r="CG64950" s="511"/>
      <c r="CH64950" s="511"/>
      <c r="CI64950" s="511"/>
      <c r="CJ64950" s="511"/>
      <c r="CK64950" s="511"/>
      <c r="CL64950" s="511"/>
      <c r="CM64950" s="511"/>
      <c r="CN64950" s="511"/>
      <c r="CO64950" s="511"/>
      <c r="CP64950" s="511"/>
      <c r="CQ64950" s="511"/>
      <c r="CR64950" s="511"/>
      <c r="CS64950" s="511"/>
      <c r="CT64950" s="511"/>
      <c r="CU64950" s="511"/>
      <c r="CV64950" s="511"/>
      <c r="CW64950" s="511"/>
      <c r="CX64950" s="511"/>
      <c r="CY64950" s="511"/>
      <c r="CZ64950" s="511"/>
      <c r="DA64950" s="511"/>
      <c r="DB64950" s="511"/>
      <c r="DC64950" s="511"/>
      <c r="DD64950" s="511"/>
      <c r="DE64950" s="511"/>
      <c r="DF64950" s="511"/>
      <c r="DG64950" s="511"/>
      <c r="DH64950" s="511"/>
      <c r="DI64950" s="511"/>
      <c r="DJ64950" s="511"/>
      <c r="DK64950" s="511"/>
      <c r="DL64950" s="511"/>
      <c r="DM64950" s="511"/>
      <c r="DN64950" s="511"/>
      <c r="DO64950" s="511"/>
      <c r="DP64950" s="511"/>
      <c r="DQ64950" s="511"/>
      <c r="DR64950" s="511"/>
      <c r="DS64950" s="511"/>
      <c r="DT64950" s="511"/>
      <c r="DU64950" s="511"/>
      <c r="DV64950" s="511"/>
      <c r="DW64950" s="511"/>
      <c r="DX64950" s="511"/>
      <c r="DY64950" s="511"/>
      <c r="DZ64950" s="511"/>
      <c r="EA64950" s="511"/>
      <c r="EB64950" s="511"/>
      <c r="EC64950" s="511"/>
      <c r="ED64950" s="511"/>
      <c r="EE64950" s="511"/>
      <c r="EF64950" s="511"/>
      <c r="EG64950" s="511"/>
      <c r="EH64950" s="511"/>
      <c r="EI64950" s="511"/>
      <c r="EJ64950" s="511"/>
      <c r="EK64950" s="511"/>
      <c r="EL64950" s="511"/>
      <c r="EM64950" s="511"/>
      <c r="EN64950" s="511"/>
      <c r="EO64950" s="511"/>
      <c r="EP64950" s="511"/>
      <c r="EQ64950" s="511"/>
      <c r="ER64950" s="511"/>
      <c r="ES64950" s="511"/>
      <c r="ET64950" s="511"/>
      <c r="EU64950" s="511"/>
      <c r="EV64950" s="511"/>
      <c r="EW64950" s="511"/>
      <c r="EX64950" s="511"/>
      <c r="EY64950" s="511"/>
      <c r="EZ64950" s="511"/>
      <c r="FA64950" s="511"/>
      <c r="FB64950" s="511"/>
      <c r="FC64950" s="511"/>
      <c r="FD64950" s="511"/>
      <c r="FE64950" s="511"/>
      <c r="FF64950" s="511"/>
      <c r="FG64950" s="511"/>
      <c r="FH64950" s="511"/>
      <c r="FI64950" s="511"/>
      <c r="FJ64950" s="511"/>
      <c r="FK64950" s="511"/>
      <c r="FL64950" s="511"/>
      <c r="FM64950" s="511"/>
      <c r="FN64950" s="511"/>
      <c r="FO64950" s="511"/>
      <c r="FP64950" s="511"/>
      <c r="FQ64950" s="511"/>
      <c r="FR64950" s="511"/>
      <c r="FS64950" s="511"/>
      <c r="FT64950" s="511"/>
      <c r="FU64950" s="511"/>
      <c r="FV64950" s="511"/>
      <c r="FW64950" s="511"/>
      <c r="FX64950" s="511"/>
      <c r="FY64950" s="511"/>
      <c r="FZ64950" s="511"/>
      <c r="GA64950" s="511"/>
      <c r="GB64950" s="511"/>
      <c r="GC64950" s="511"/>
      <c r="GD64950" s="511"/>
      <c r="GE64950" s="511"/>
      <c r="GF64950" s="511"/>
      <c r="GG64950" s="511"/>
      <c r="GH64950" s="511"/>
      <c r="GI64950" s="511"/>
      <c r="GJ64950" s="511"/>
      <c r="GK64950" s="511"/>
      <c r="GL64950" s="511"/>
      <c r="GM64950" s="511"/>
      <c r="GN64950" s="511"/>
      <c r="GO64950" s="511"/>
      <c r="GP64950" s="511"/>
      <c r="GQ64950" s="511"/>
      <c r="GR64950" s="511"/>
      <c r="GS64950" s="511"/>
      <c r="GT64950" s="511"/>
      <c r="GU64950" s="511"/>
      <c r="GV64950" s="511"/>
      <c r="GW64950" s="511"/>
      <c r="GX64950" s="511"/>
      <c r="GY64950" s="511"/>
      <c r="GZ64950" s="511"/>
      <c r="HA64950" s="511"/>
      <c r="HB64950" s="511"/>
      <c r="HC64950" s="511"/>
      <c r="HD64950" s="511"/>
      <c r="HE64950" s="511"/>
      <c r="HF64950" s="511"/>
      <c r="HG64950" s="511"/>
      <c r="HH64950" s="511"/>
      <c r="HI64950" s="511"/>
      <c r="HJ64950" s="511"/>
      <c r="HK64950" s="511"/>
      <c r="HL64950" s="511"/>
      <c r="HM64950" s="511"/>
      <c r="HN64950" s="511"/>
      <c r="HO64950" s="511"/>
      <c r="HP64950" s="511"/>
      <c r="HQ64950" s="511"/>
      <c r="HR64950" s="511"/>
      <c r="HS64950" s="511"/>
      <c r="HT64950" s="511"/>
      <c r="HU64950" s="511"/>
      <c r="HV64950" s="511"/>
      <c r="HW64950" s="511"/>
      <c r="HX64950" s="511"/>
      <c r="HY64950" s="511"/>
      <c r="HZ64950" s="511"/>
      <c r="IA64950" s="511"/>
      <c r="IB64950" s="511"/>
      <c r="IC64950" s="511"/>
      <c r="ID64950" s="511"/>
      <c r="IE64950" s="511"/>
      <c r="IF64950" s="511"/>
      <c r="IG64950" s="511"/>
      <c r="IH64950" s="511"/>
    </row>
    <row r="64951" spans="1:242" x14ac:dyDescent="0.25">
      <c r="A64951" s="511"/>
      <c r="B64951" s="511"/>
      <c r="C64951" s="511"/>
      <c r="D64951" s="511"/>
      <c r="E64951" s="511"/>
      <c r="F64951" s="511"/>
      <c r="G64951" s="511"/>
      <c r="H64951" s="511"/>
      <c r="I64951" s="511"/>
      <c r="J64951" s="511"/>
      <c r="K64951" s="511"/>
      <c r="L64951" s="511"/>
      <c r="M64951" s="511"/>
      <c r="N64951" s="511"/>
      <c r="O64951" s="511"/>
      <c r="P64951" s="511"/>
      <c r="Q64951" s="511"/>
      <c r="R64951" s="511"/>
      <c r="S64951" s="511"/>
      <c r="T64951" s="511"/>
      <c r="U64951" s="511"/>
      <c r="V64951" s="511"/>
      <c r="W64951" s="511"/>
      <c r="X64951" s="511"/>
      <c r="Y64951" s="511"/>
      <c r="Z64951" s="511"/>
      <c r="AA64951" s="511"/>
      <c r="AB64951" s="511"/>
      <c r="AC64951" s="511"/>
      <c r="AD64951" s="511"/>
      <c r="AE64951" s="511"/>
      <c r="AF64951" s="511"/>
      <c r="AG64951" s="511"/>
      <c r="AH64951" s="511"/>
      <c r="AI64951" s="511"/>
      <c r="AJ64951" s="511"/>
      <c r="AK64951" s="511"/>
      <c r="AL64951" s="511"/>
      <c r="AM64951" s="511"/>
      <c r="AN64951" s="511"/>
      <c r="AO64951" s="511"/>
      <c r="AP64951" s="511"/>
      <c r="AQ64951" s="511"/>
      <c r="AR64951" s="511"/>
      <c r="AS64951" s="511"/>
      <c r="AT64951" s="511"/>
      <c r="AU64951" s="511"/>
      <c r="AV64951" s="511"/>
      <c r="AW64951" s="511"/>
      <c r="AX64951" s="511"/>
      <c r="AY64951" s="511"/>
      <c r="AZ64951" s="511"/>
      <c r="BA64951" s="511"/>
      <c r="BB64951" s="511"/>
      <c r="BC64951" s="511"/>
      <c r="BD64951" s="511"/>
      <c r="BE64951" s="511"/>
      <c r="BF64951" s="511"/>
      <c r="BG64951" s="511"/>
      <c r="BH64951" s="511"/>
      <c r="BI64951" s="511"/>
      <c r="BJ64951" s="511"/>
      <c r="BK64951" s="511"/>
      <c r="BL64951" s="511"/>
      <c r="BM64951" s="511"/>
      <c r="BN64951" s="511"/>
      <c r="BO64951" s="511"/>
      <c r="BP64951" s="511"/>
      <c r="BQ64951" s="511"/>
      <c r="BR64951" s="511"/>
      <c r="BS64951" s="511"/>
      <c r="BT64951" s="511"/>
      <c r="BU64951" s="511"/>
      <c r="BV64951" s="511"/>
      <c r="BW64951" s="511"/>
      <c r="BX64951" s="511"/>
      <c r="BY64951" s="511"/>
      <c r="BZ64951" s="511"/>
      <c r="CA64951" s="511"/>
      <c r="CB64951" s="511"/>
      <c r="CC64951" s="511"/>
      <c r="CD64951" s="511"/>
      <c r="CE64951" s="511"/>
      <c r="CF64951" s="511"/>
      <c r="CG64951" s="511"/>
      <c r="CH64951" s="511"/>
      <c r="CI64951" s="511"/>
      <c r="CJ64951" s="511"/>
      <c r="CK64951" s="511"/>
      <c r="CL64951" s="511"/>
      <c r="CM64951" s="511"/>
      <c r="CN64951" s="511"/>
      <c r="CO64951" s="511"/>
      <c r="CP64951" s="511"/>
      <c r="CQ64951" s="511"/>
      <c r="CR64951" s="511"/>
      <c r="CS64951" s="511"/>
      <c r="CT64951" s="511"/>
      <c r="CU64951" s="511"/>
      <c r="CV64951" s="511"/>
      <c r="CW64951" s="511"/>
      <c r="CX64951" s="511"/>
      <c r="CY64951" s="511"/>
      <c r="CZ64951" s="511"/>
      <c r="DA64951" s="511"/>
      <c r="DB64951" s="511"/>
      <c r="DC64951" s="511"/>
      <c r="DD64951" s="511"/>
      <c r="DE64951" s="511"/>
      <c r="DF64951" s="511"/>
      <c r="DG64951" s="511"/>
      <c r="DH64951" s="511"/>
      <c r="DI64951" s="511"/>
      <c r="DJ64951" s="511"/>
      <c r="DK64951" s="511"/>
      <c r="DL64951" s="511"/>
      <c r="DM64951" s="511"/>
      <c r="DN64951" s="511"/>
      <c r="DO64951" s="511"/>
      <c r="DP64951" s="511"/>
      <c r="DQ64951" s="511"/>
      <c r="DR64951" s="511"/>
      <c r="DS64951" s="511"/>
      <c r="DT64951" s="511"/>
      <c r="DU64951" s="511"/>
      <c r="DV64951" s="511"/>
      <c r="DW64951" s="511"/>
      <c r="DX64951" s="511"/>
      <c r="DY64951" s="511"/>
      <c r="DZ64951" s="511"/>
      <c r="EA64951" s="511"/>
      <c r="EB64951" s="511"/>
      <c r="EC64951" s="511"/>
      <c r="ED64951" s="511"/>
      <c r="EE64951" s="511"/>
      <c r="EF64951" s="511"/>
      <c r="EG64951" s="511"/>
      <c r="EH64951" s="511"/>
      <c r="EI64951" s="511"/>
      <c r="EJ64951" s="511"/>
      <c r="EK64951" s="511"/>
      <c r="EL64951" s="511"/>
      <c r="EM64951" s="511"/>
      <c r="EN64951" s="511"/>
      <c r="EO64951" s="511"/>
      <c r="EP64951" s="511"/>
      <c r="EQ64951" s="511"/>
      <c r="ER64951" s="511"/>
      <c r="ES64951" s="511"/>
      <c r="ET64951" s="511"/>
      <c r="EU64951" s="511"/>
      <c r="EV64951" s="511"/>
      <c r="EW64951" s="511"/>
      <c r="EX64951" s="511"/>
      <c r="EY64951" s="511"/>
      <c r="EZ64951" s="511"/>
      <c r="FA64951" s="511"/>
      <c r="FB64951" s="511"/>
      <c r="FC64951" s="511"/>
      <c r="FD64951" s="511"/>
      <c r="FE64951" s="511"/>
      <c r="FF64951" s="511"/>
      <c r="FG64951" s="511"/>
      <c r="FH64951" s="511"/>
      <c r="FI64951" s="511"/>
      <c r="FJ64951" s="511"/>
      <c r="FK64951" s="511"/>
      <c r="FL64951" s="511"/>
      <c r="FM64951" s="511"/>
      <c r="FN64951" s="511"/>
      <c r="FO64951" s="511"/>
      <c r="FP64951" s="511"/>
      <c r="FQ64951" s="511"/>
      <c r="FR64951" s="511"/>
      <c r="FS64951" s="511"/>
      <c r="FT64951" s="511"/>
      <c r="FU64951" s="511"/>
      <c r="FV64951" s="511"/>
      <c r="FW64951" s="511"/>
      <c r="FX64951" s="511"/>
      <c r="FY64951" s="511"/>
      <c r="FZ64951" s="511"/>
      <c r="GA64951" s="511"/>
      <c r="GB64951" s="511"/>
      <c r="GC64951" s="511"/>
      <c r="GD64951" s="511"/>
      <c r="GE64951" s="511"/>
      <c r="GF64951" s="511"/>
      <c r="GG64951" s="511"/>
      <c r="GH64951" s="511"/>
      <c r="GI64951" s="511"/>
      <c r="GJ64951" s="511"/>
      <c r="GK64951" s="511"/>
      <c r="GL64951" s="511"/>
      <c r="GM64951" s="511"/>
      <c r="GN64951" s="511"/>
      <c r="GO64951" s="511"/>
      <c r="GP64951" s="511"/>
      <c r="GQ64951" s="511"/>
      <c r="GR64951" s="511"/>
      <c r="GS64951" s="511"/>
      <c r="GT64951" s="511"/>
      <c r="GU64951" s="511"/>
      <c r="GV64951" s="511"/>
      <c r="GW64951" s="511"/>
      <c r="GX64951" s="511"/>
      <c r="GY64951" s="511"/>
      <c r="GZ64951" s="511"/>
      <c r="HA64951" s="511"/>
      <c r="HB64951" s="511"/>
      <c r="HC64951" s="511"/>
      <c r="HD64951" s="511"/>
      <c r="HE64951" s="511"/>
      <c r="HF64951" s="511"/>
      <c r="HG64951" s="511"/>
      <c r="HH64951" s="511"/>
      <c r="HI64951" s="511"/>
      <c r="HJ64951" s="511"/>
      <c r="HK64951" s="511"/>
      <c r="HL64951" s="511"/>
      <c r="HM64951" s="511"/>
      <c r="HN64951" s="511"/>
      <c r="HO64951" s="511"/>
      <c r="HP64951" s="511"/>
      <c r="HQ64951" s="511"/>
      <c r="HR64951" s="511"/>
      <c r="HS64951" s="511"/>
      <c r="HT64951" s="511"/>
      <c r="HU64951" s="511"/>
      <c r="HV64951" s="511"/>
      <c r="HW64951" s="511"/>
      <c r="HX64951" s="511"/>
      <c r="HY64951" s="511"/>
      <c r="HZ64951" s="511"/>
      <c r="IA64951" s="511"/>
      <c r="IB64951" s="511"/>
      <c r="IC64951" s="511"/>
      <c r="ID64951" s="511"/>
      <c r="IE64951" s="511"/>
      <c r="IF64951" s="511"/>
      <c r="IG64951" s="511"/>
      <c r="IH64951" s="511"/>
    </row>
    <row r="64952" spans="1:242" x14ac:dyDescent="0.25">
      <c r="A64952" s="511"/>
      <c r="B64952" s="511"/>
      <c r="C64952" s="511"/>
      <c r="D64952" s="511"/>
      <c r="E64952" s="511"/>
      <c r="F64952" s="511"/>
      <c r="G64952" s="511"/>
      <c r="H64952" s="511"/>
      <c r="I64952" s="511"/>
      <c r="J64952" s="511"/>
      <c r="K64952" s="511"/>
      <c r="L64952" s="511"/>
      <c r="M64952" s="511"/>
      <c r="N64952" s="511"/>
      <c r="O64952" s="511"/>
      <c r="P64952" s="511"/>
      <c r="Q64952" s="511"/>
      <c r="R64952" s="511"/>
      <c r="S64952" s="511"/>
      <c r="T64952" s="511"/>
      <c r="U64952" s="511"/>
      <c r="V64952" s="511"/>
      <c r="W64952" s="511"/>
      <c r="X64952" s="511"/>
      <c r="Y64952" s="511"/>
      <c r="Z64952" s="511"/>
      <c r="AA64952" s="511"/>
      <c r="AB64952" s="511"/>
      <c r="AC64952" s="511"/>
      <c r="AD64952" s="511"/>
      <c r="AE64952" s="511"/>
      <c r="AF64952" s="511"/>
      <c r="AG64952" s="511"/>
      <c r="AH64952" s="511"/>
      <c r="AI64952" s="511"/>
      <c r="AJ64952" s="511"/>
      <c r="AK64952" s="511"/>
      <c r="AL64952" s="511"/>
      <c r="AM64952" s="511"/>
      <c r="AN64952" s="511"/>
      <c r="AO64952" s="511"/>
      <c r="AP64952" s="511"/>
      <c r="AQ64952" s="511"/>
      <c r="AR64952" s="511"/>
      <c r="AS64952" s="511"/>
      <c r="AT64952" s="511"/>
      <c r="AU64952" s="511"/>
      <c r="AV64952" s="511"/>
      <c r="AW64952" s="511"/>
      <c r="AX64952" s="511"/>
      <c r="AY64952" s="511"/>
      <c r="AZ64952" s="511"/>
      <c r="BA64952" s="511"/>
      <c r="BB64952" s="511"/>
      <c r="BC64952" s="511"/>
      <c r="BD64952" s="511"/>
      <c r="BE64952" s="511"/>
      <c r="BF64952" s="511"/>
      <c r="BG64952" s="511"/>
      <c r="BH64952" s="511"/>
      <c r="BI64952" s="511"/>
      <c r="BJ64952" s="511"/>
      <c r="BK64952" s="511"/>
      <c r="BL64952" s="511"/>
      <c r="BM64952" s="511"/>
      <c r="BN64952" s="511"/>
      <c r="BO64952" s="511"/>
      <c r="BP64952" s="511"/>
      <c r="BQ64952" s="511"/>
      <c r="BR64952" s="511"/>
      <c r="BS64952" s="511"/>
      <c r="BT64952" s="511"/>
      <c r="BU64952" s="511"/>
      <c r="BV64952" s="511"/>
      <c r="BW64952" s="511"/>
      <c r="BX64952" s="511"/>
      <c r="BY64952" s="511"/>
      <c r="BZ64952" s="511"/>
      <c r="CA64952" s="511"/>
      <c r="CB64952" s="511"/>
      <c r="CC64952" s="511"/>
      <c r="CD64952" s="511"/>
      <c r="CE64952" s="511"/>
      <c r="CF64952" s="511"/>
      <c r="CG64952" s="511"/>
      <c r="CH64952" s="511"/>
      <c r="CI64952" s="511"/>
      <c r="CJ64952" s="511"/>
      <c r="CK64952" s="511"/>
      <c r="CL64952" s="511"/>
      <c r="CM64952" s="511"/>
      <c r="CN64952" s="511"/>
      <c r="CO64952" s="511"/>
      <c r="CP64952" s="511"/>
      <c r="CQ64952" s="511"/>
      <c r="CR64952" s="511"/>
      <c r="CS64952" s="511"/>
      <c r="CT64952" s="511"/>
      <c r="CU64952" s="511"/>
      <c r="CV64952" s="511"/>
      <c r="CW64952" s="511"/>
      <c r="CX64952" s="511"/>
      <c r="CY64952" s="511"/>
      <c r="CZ64952" s="511"/>
      <c r="DA64952" s="511"/>
      <c r="DB64952" s="511"/>
      <c r="DC64952" s="511"/>
      <c r="DD64952" s="511"/>
      <c r="DE64952" s="511"/>
      <c r="DF64952" s="511"/>
      <c r="DG64952" s="511"/>
      <c r="DH64952" s="511"/>
      <c r="DI64952" s="511"/>
      <c r="DJ64952" s="511"/>
      <c r="DK64952" s="511"/>
      <c r="DL64952" s="511"/>
      <c r="DM64952" s="511"/>
      <c r="DN64952" s="511"/>
      <c r="DO64952" s="511"/>
      <c r="DP64952" s="511"/>
      <c r="DQ64952" s="511"/>
      <c r="DR64952" s="511"/>
      <c r="DS64952" s="511"/>
      <c r="DT64952" s="511"/>
      <c r="DU64952" s="511"/>
      <c r="DV64952" s="511"/>
      <c r="DW64952" s="511"/>
      <c r="DX64952" s="511"/>
      <c r="DY64952" s="511"/>
      <c r="DZ64952" s="511"/>
      <c r="EA64952" s="511"/>
      <c r="EB64952" s="511"/>
      <c r="EC64952" s="511"/>
      <c r="ED64952" s="511"/>
      <c r="EE64952" s="511"/>
      <c r="EF64952" s="511"/>
      <c r="EG64952" s="511"/>
      <c r="EH64952" s="511"/>
      <c r="EI64952" s="511"/>
      <c r="EJ64952" s="511"/>
      <c r="EK64952" s="511"/>
      <c r="EL64952" s="511"/>
      <c r="EM64952" s="511"/>
      <c r="EN64952" s="511"/>
      <c r="EO64952" s="511"/>
      <c r="EP64952" s="511"/>
      <c r="EQ64952" s="511"/>
      <c r="ER64952" s="511"/>
      <c r="ES64952" s="511"/>
      <c r="ET64952" s="511"/>
      <c r="EU64952" s="511"/>
      <c r="EV64952" s="511"/>
      <c r="EW64952" s="511"/>
      <c r="EX64952" s="511"/>
      <c r="EY64952" s="511"/>
      <c r="EZ64952" s="511"/>
      <c r="FA64952" s="511"/>
      <c r="FB64952" s="511"/>
      <c r="FC64952" s="511"/>
      <c r="FD64952" s="511"/>
      <c r="FE64952" s="511"/>
      <c r="FF64952" s="511"/>
      <c r="FG64952" s="511"/>
      <c r="FH64952" s="511"/>
      <c r="FI64952" s="511"/>
      <c r="FJ64952" s="511"/>
      <c r="FK64952" s="511"/>
      <c r="FL64952" s="511"/>
      <c r="FM64952" s="511"/>
      <c r="FN64952" s="511"/>
      <c r="FO64952" s="511"/>
      <c r="FP64952" s="511"/>
      <c r="FQ64952" s="511"/>
      <c r="FR64952" s="511"/>
      <c r="FS64952" s="511"/>
      <c r="FT64952" s="511"/>
      <c r="FU64952" s="511"/>
      <c r="FV64952" s="511"/>
      <c r="FW64952" s="511"/>
      <c r="FX64952" s="511"/>
      <c r="FY64952" s="511"/>
      <c r="FZ64952" s="511"/>
      <c r="GA64952" s="511"/>
      <c r="GB64952" s="511"/>
      <c r="GC64952" s="511"/>
      <c r="GD64952" s="511"/>
      <c r="GE64952" s="511"/>
      <c r="GF64952" s="511"/>
      <c r="GG64952" s="511"/>
      <c r="GH64952" s="511"/>
      <c r="GI64952" s="511"/>
      <c r="GJ64952" s="511"/>
      <c r="GK64952" s="511"/>
      <c r="GL64952" s="511"/>
      <c r="GM64952" s="511"/>
      <c r="GN64952" s="511"/>
      <c r="GO64952" s="511"/>
      <c r="GP64952" s="511"/>
      <c r="GQ64952" s="511"/>
      <c r="GR64952" s="511"/>
      <c r="GS64952" s="511"/>
      <c r="GT64952" s="511"/>
      <c r="GU64952" s="511"/>
      <c r="GV64952" s="511"/>
      <c r="GW64952" s="511"/>
      <c r="GX64952" s="511"/>
      <c r="GY64952" s="511"/>
      <c r="GZ64952" s="511"/>
      <c r="HA64952" s="511"/>
      <c r="HB64952" s="511"/>
      <c r="HC64952" s="511"/>
      <c r="HD64952" s="511"/>
      <c r="HE64952" s="511"/>
      <c r="HF64952" s="511"/>
      <c r="HG64952" s="511"/>
      <c r="HH64952" s="511"/>
      <c r="HI64952" s="511"/>
      <c r="HJ64952" s="511"/>
      <c r="HK64952" s="511"/>
      <c r="HL64952" s="511"/>
      <c r="HM64952" s="511"/>
      <c r="HN64952" s="511"/>
      <c r="HO64952" s="511"/>
      <c r="HP64952" s="511"/>
      <c r="HQ64952" s="511"/>
      <c r="HR64952" s="511"/>
      <c r="HS64952" s="511"/>
      <c r="HT64952" s="511"/>
      <c r="HU64952" s="511"/>
      <c r="HV64952" s="511"/>
      <c r="HW64952" s="511"/>
      <c r="HX64952" s="511"/>
      <c r="HY64952" s="511"/>
      <c r="HZ64952" s="511"/>
      <c r="IA64952" s="511"/>
      <c r="IB64952" s="511"/>
      <c r="IC64952" s="511"/>
      <c r="ID64952" s="511"/>
      <c r="IE64952" s="511"/>
      <c r="IF64952" s="511"/>
      <c r="IG64952" s="511"/>
      <c r="IH64952" s="511"/>
    </row>
    <row r="64953" spans="1:242" x14ac:dyDescent="0.25">
      <c r="A64953" s="511"/>
      <c r="B64953" s="511"/>
      <c r="C64953" s="511"/>
      <c r="D64953" s="511"/>
      <c r="E64953" s="511"/>
      <c r="F64953" s="511"/>
      <c r="G64953" s="511"/>
      <c r="H64953" s="511"/>
      <c r="I64953" s="511"/>
      <c r="J64953" s="511"/>
      <c r="K64953" s="511"/>
      <c r="L64953" s="511"/>
      <c r="M64953" s="511"/>
      <c r="N64953" s="511"/>
      <c r="O64953" s="511"/>
      <c r="P64953" s="511"/>
      <c r="Q64953" s="511"/>
      <c r="R64953" s="511"/>
      <c r="S64953" s="511"/>
      <c r="T64953" s="511"/>
      <c r="U64953" s="511"/>
      <c r="V64953" s="511"/>
      <c r="W64953" s="511"/>
      <c r="X64953" s="511"/>
      <c r="Y64953" s="511"/>
      <c r="Z64953" s="511"/>
      <c r="AA64953" s="511"/>
      <c r="AB64953" s="511"/>
      <c r="AC64953" s="511"/>
      <c r="AD64953" s="511"/>
      <c r="AE64953" s="511"/>
      <c r="AF64953" s="511"/>
      <c r="AG64953" s="511"/>
      <c r="AH64953" s="511"/>
      <c r="AI64953" s="511"/>
      <c r="AJ64953" s="511"/>
      <c r="AK64953" s="511"/>
      <c r="AL64953" s="511"/>
      <c r="AM64953" s="511"/>
      <c r="AN64953" s="511"/>
      <c r="AO64953" s="511"/>
      <c r="AP64953" s="511"/>
      <c r="AQ64953" s="511"/>
      <c r="AR64953" s="511"/>
      <c r="AS64953" s="511"/>
      <c r="AT64953" s="511"/>
      <c r="AU64953" s="511"/>
      <c r="AV64953" s="511"/>
      <c r="AW64953" s="511"/>
      <c r="AX64953" s="511"/>
      <c r="AY64953" s="511"/>
      <c r="AZ64953" s="511"/>
      <c r="BA64953" s="511"/>
      <c r="BB64953" s="511"/>
      <c r="BC64953" s="511"/>
      <c r="BD64953" s="511"/>
      <c r="BE64953" s="511"/>
      <c r="BF64953" s="511"/>
      <c r="BG64953" s="511"/>
      <c r="BH64953" s="511"/>
      <c r="BI64953" s="511"/>
      <c r="BJ64953" s="511"/>
      <c r="BK64953" s="511"/>
      <c r="BL64953" s="511"/>
      <c r="BM64953" s="511"/>
      <c r="BN64953" s="511"/>
      <c r="BO64953" s="511"/>
      <c r="BP64953" s="511"/>
      <c r="BQ64953" s="511"/>
      <c r="BR64953" s="511"/>
      <c r="BS64953" s="511"/>
      <c r="BT64953" s="511"/>
      <c r="BU64953" s="511"/>
      <c r="BV64953" s="511"/>
      <c r="BW64953" s="511"/>
      <c r="BX64953" s="511"/>
      <c r="BY64953" s="511"/>
      <c r="BZ64953" s="511"/>
      <c r="CA64953" s="511"/>
      <c r="CB64953" s="511"/>
      <c r="CC64953" s="511"/>
      <c r="CD64953" s="511"/>
      <c r="CE64953" s="511"/>
      <c r="CF64953" s="511"/>
      <c r="CG64953" s="511"/>
      <c r="CH64953" s="511"/>
      <c r="CI64953" s="511"/>
      <c r="CJ64953" s="511"/>
      <c r="CK64953" s="511"/>
      <c r="CL64953" s="511"/>
      <c r="CM64953" s="511"/>
      <c r="CN64953" s="511"/>
      <c r="CO64953" s="511"/>
      <c r="CP64953" s="511"/>
      <c r="CQ64953" s="511"/>
      <c r="CR64953" s="511"/>
      <c r="CS64953" s="511"/>
      <c r="CT64953" s="511"/>
      <c r="CU64953" s="511"/>
      <c r="CV64953" s="511"/>
      <c r="CW64953" s="511"/>
      <c r="CX64953" s="511"/>
      <c r="CY64953" s="511"/>
      <c r="CZ64953" s="511"/>
      <c r="DA64953" s="511"/>
      <c r="DB64953" s="511"/>
      <c r="DC64953" s="511"/>
      <c r="DD64953" s="511"/>
      <c r="DE64953" s="511"/>
      <c r="DF64953" s="511"/>
      <c r="DG64953" s="511"/>
      <c r="DH64953" s="511"/>
      <c r="DI64953" s="511"/>
      <c r="DJ64953" s="511"/>
      <c r="DK64953" s="511"/>
      <c r="DL64953" s="511"/>
      <c r="DM64953" s="511"/>
      <c r="DN64953" s="511"/>
      <c r="DO64953" s="511"/>
      <c r="DP64953" s="511"/>
      <c r="DQ64953" s="511"/>
      <c r="DR64953" s="511"/>
      <c r="DS64953" s="511"/>
      <c r="DT64953" s="511"/>
      <c r="DU64953" s="511"/>
      <c r="DV64953" s="511"/>
      <c r="DW64953" s="511"/>
      <c r="DX64953" s="511"/>
      <c r="DY64953" s="511"/>
      <c r="DZ64953" s="511"/>
      <c r="EA64953" s="511"/>
      <c r="EB64953" s="511"/>
      <c r="EC64953" s="511"/>
      <c r="ED64953" s="511"/>
      <c r="EE64953" s="511"/>
      <c r="EF64953" s="511"/>
      <c r="EG64953" s="511"/>
      <c r="EH64953" s="511"/>
      <c r="EI64953" s="511"/>
      <c r="EJ64953" s="511"/>
      <c r="EK64953" s="511"/>
      <c r="EL64953" s="511"/>
      <c r="EM64953" s="511"/>
      <c r="EN64953" s="511"/>
      <c r="EO64953" s="511"/>
      <c r="EP64953" s="511"/>
      <c r="EQ64953" s="511"/>
      <c r="ER64953" s="511"/>
      <c r="ES64953" s="511"/>
      <c r="ET64953" s="511"/>
      <c r="EU64953" s="511"/>
      <c r="EV64953" s="511"/>
      <c r="EW64953" s="511"/>
      <c r="EX64953" s="511"/>
      <c r="EY64953" s="511"/>
      <c r="EZ64953" s="511"/>
      <c r="FA64953" s="511"/>
      <c r="FB64953" s="511"/>
      <c r="FC64953" s="511"/>
      <c r="FD64953" s="511"/>
      <c r="FE64953" s="511"/>
      <c r="FF64953" s="511"/>
      <c r="FG64953" s="511"/>
      <c r="FH64953" s="511"/>
      <c r="FI64953" s="511"/>
      <c r="FJ64953" s="511"/>
      <c r="FK64953" s="511"/>
      <c r="FL64953" s="511"/>
      <c r="FM64953" s="511"/>
      <c r="FN64953" s="511"/>
      <c r="FO64953" s="511"/>
      <c r="FP64953" s="511"/>
      <c r="FQ64953" s="511"/>
      <c r="FR64953" s="511"/>
      <c r="FS64953" s="511"/>
      <c r="FT64953" s="511"/>
      <c r="FU64953" s="511"/>
      <c r="FV64953" s="511"/>
      <c r="FW64953" s="511"/>
      <c r="FX64953" s="511"/>
      <c r="FY64953" s="511"/>
      <c r="FZ64953" s="511"/>
      <c r="GA64953" s="511"/>
      <c r="GB64953" s="511"/>
      <c r="GC64953" s="511"/>
      <c r="GD64953" s="511"/>
      <c r="GE64953" s="511"/>
      <c r="GF64953" s="511"/>
      <c r="GG64953" s="511"/>
      <c r="GH64953" s="511"/>
      <c r="GI64953" s="511"/>
      <c r="GJ64953" s="511"/>
      <c r="GK64953" s="511"/>
      <c r="GL64953" s="511"/>
      <c r="GM64953" s="511"/>
      <c r="GN64953" s="511"/>
      <c r="GO64953" s="511"/>
      <c r="GP64953" s="511"/>
      <c r="GQ64953" s="511"/>
      <c r="GR64953" s="511"/>
      <c r="GS64953" s="511"/>
      <c r="GT64953" s="511"/>
      <c r="GU64953" s="511"/>
      <c r="GV64953" s="511"/>
      <c r="GW64953" s="511"/>
      <c r="GX64953" s="511"/>
      <c r="GY64953" s="511"/>
      <c r="GZ64953" s="511"/>
      <c r="HA64953" s="511"/>
      <c r="HB64953" s="511"/>
      <c r="HC64953" s="511"/>
      <c r="HD64953" s="511"/>
      <c r="HE64953" s="511"/>
      <c r="HF64953" s="511"/>
      <c r="HG64953" s="511"/>
      <c r="HH64953" s="511"/>
      <c r="HI64953" s="511"/>
      <c r="HJ64953" s="511"/>
      <c r="HK64953" s="511"/>
      <c r="HL64953" s="511"/>
      <c r="HM64953" s="511"/>
      <c r="HN64953" s="511"/>
      <c r="HO64953" s="511"/>
      <c r="HP64953" s="511"/>
      <c r="HQ64953" s="511"/>
      <c r="HR64953" s="511"/>
      <c r="HS64953" s="511"/>
      <c r="HT64953" s="511"/>
      <c r="HU64953" s="511"/>
      <c r="HV64953" s="511"/>
      <c r="HW64953" s="511"/>
      <c r="HX64953" s="511"/>
      <c r="HY64953" s="511"/>
      <c r="HZ64953" s="511"/>
      <c r="IA64953" s="511"/>
      <c r="IB64953" s="511"/>
      <c r="IC64953" s="511"/>
      <c r="ID64953" s="511"/>
      <c r="IE64953" s="511"/>
      <c r="IF64953" s="511"/>
      <c r="IG64953" s="511"/>
      <c r="IH64953" s="511"/>
    </row>
    <row r="64954" spans="1:242" x14ac:dyDescent="0.25">
      <c r="A64954" s="511"/>
      <c r="B64954" s="511"/>
      <c r="C64954" s="511"/>
      <c r="D64954" s="511"/>
      <c r="E64954" s="511"/>
      <c r="F64954" s="511"/>
      <c r="G64954" s="511"/>
      <c r="H64954" s="511"/>
      <c r="I64954" s="511"/>
      <c r="J64954" s="511"/>
      <c r="K64954" s="511"/>
      <c r="L64954" s="511"/>
      <c r="M64954" s="511"/>
      <c r="N64954" s="511"/>
      <c r="O64954" s="511"/>
      <c r="P64954" s="511"/>
      <c r="Q64954" s="511"/>
      <c r="R64954" s="511"/>
      <c r="S64954" s="511"/>
      <c r="T64954" s="511"/>
      <c r="U64954" s="511"/>
      <c r="V64954" s="511"/>
      <c r="W64954" s="511"/>
      <c r="X64954" s="511"/>
      <c r="Y64954" s="511"/>
      <c r="Z64954" s="511"/>
      <c r="AA64954" s="511"/>
      <c r="AB64954" s="511"/>
      <c r="AC64954" s="511"/>
      <c r="AD64954" s="511"/>
      <c r="AE64954" s="511"/>
      <c r="AF64954" s="511"/>
      <c r="AG64954" s="511"/>
      <c r="AH64954" s="511"/>
      <c r="AI64954" s="511"/>
      <c r="AJ64954" s="511"/>
      <c r="AK64954" s="511"/>
      <c r="AL64954" s="511"/>
      <c r="AM64954" s="511"/>
      <c r="AN64954" s="511"/>
      <c r="AO64954" s="511"/>
      <c r="AP64954" s="511"/>
      <c r="AQ64954" s="511"/>
      <c r="AR64954" s="511"/>
      <c r="AS64954" s="511"/>
      <c r="AT64954" s="511"/>
      <c r="AU64954" s="511"/>
      <c r="AV64954" s="511"/>
      <c r="AW64954" s="511"/>
      <c r="AX64954" s="511"/>
      <c r="AY64954" s="511"/>
      <c r="AZ64954" s="511"/>
      <c r="BA64954" s="511"/>
      <c r="BB64954" s="511"/>
      <c r="BC64954" s="511"/>
      <c r="BD64954" s="511"/>
      <c r="BE64954" s="511"/>
      <c r="BF64954" s="511"/>
      <c r="BG64954" s="511"/>
      <c r="BH64954" s="511"/>
      <c r="BI64954" s="511"/>
      <c r="BJ64954" s="511"/>
      <c r="BK64954" s="511"/>
      <c r="BL64954" s="511"/>
      <c r="BM64954" s="511"/>
      <c r="BN64954" s="511"/>
      <c r="BO64954" s="511"/>
      <c r="BP64954" s="511"/>
      <c r="BQ64954" s="511"/>
      <c r="BR64954" s="511"/>
      <c r="BS64954" s="511"/>
      <c r="BT64954" s="511"/>
      <c r="BU64954" s="511"/>
      <c r="BV64954" s="511"/>
      <c r="BW64954" s="511"/>
      <c r="BX64954" s="511"/>
      <c r="BY64954" s="511"/>
      <c r="BZ64954" s="511"/>
      <c r="CA64954" s="511"/>
      <c r="CB64954" s="511"/>
      <c r="CC64954" s="511"/>
      <c r="CD64954" s="511"/>
      <c r="CE64954" s="511"/>
      <c r="CF64954" s="511"/>
      <c r="CG64954" s="511"/>
      <c r="CH64954" s="511"/>
      <c r="CI64954" s="511"/>
      <c r="CJ64954" s="511"/>
      <c r="CK64954" s="511"/>
      <c r="CL64954" s="511"/>
      <c r="CM64954" s="511"/>
      <c r="CN64954" s="511"/>
      <c r="CO64954" s="511"/>
      <c r="CP64954" s="511"/>
      <c r="CQ64954" s="511"/>
      <c r="CR64954" s="511"/>
      <c r="CS64954" s="511"/>
      <c r="CT64954" s="511"/>
      <c r="CU64954" s="511"/>
      <c r="CV64954" s="511"/>
      <c r="CW64954" s="511"/>
      <c r="CX64954" s="511"/>
      <c r="CY64954" s="511"/>
      <c r="CZ64954" s="511"/>
      <c r="DA64954" s="511"/>
      <c r="DB64954" s="511"/>
      <c r="DC64954" s="511"/>
      <c r="DD64954" s="511"/>
      <c r="DE64954" s="511"/>
      <c r="DF64954" s="511"/>
      <c r="DG64954" s="511"/>
      <c r="DH64954" s="511"/>
      <c r="DI64954" s="511"/>
      <c r="DJ64954" s="511"/>
      <c r="DK64954" s="511"/>
      <c r="DL64954" s="511"/>
      <c r="DM64954" s="511"/>
      <c r="DN64954" s="511"/>
      <c r="DO64954" s="511"/>
      <c r="DP64954" s="511"/>
      <c r="DQ64954" s="511"/>
      <c r="DR64954" s="511"/>
      <c r="DS64954" s="511"/>
      <c r="DT64954" s="511"/>
      <c r="DU64954" s="511"/>
      <c r="DV64954" s="511"/>
      <c r="DW64954" s="511"/>
      <c r="DX64954" s="511"/>
      <c r="DY64954" s="511"/>
      <c r="DZ64954" s="511"/>
      <c r="EA64954" s="511"/>
      <c r="EB64954" s="511"/>
      <c r="EC64954" s="511"/>
      <c r="ED64954" s="511"/>
      <c r="EE64954" s="511"/>
      <c r="EF64954" s="511"/>
      <c r="EG64954" s="511"/>
      <c r="EH64954" s="511"/>
      <c r="EI64954" s="511"/>
      <c r="EJ64954" s="511"/>
      <c r="EK64954" s="511"/>
      <c r="EL64954" s="511"/>
      <c r="EM64954" s="511"/>
      <c r="EN64954" s="511"/>
      <c r="EO64954" s="511"/>
      <c r="EP64954" s="511"/>
      <c r="EQ64954" s="511"/>
      <c r="ER64954" s="511"/>
      <c r="ES64954" s="511"/>
      <c r="ET64954" s="511"/>
      <c r="EU64954" s="511"/>
      <c r="EV64954" s="511"/>
      <c r="EW64954" s="511"/>
      <c r="EX64954" s="511"/>
      <c r="EY64954" s="511"/>
      <c r="EZ64954" s="511"/>
      <c r="FA64954" s="511"/>
      <c r="FB64954" s="511"/>
      <c r="FC64954" s="511"/>
      <c r="FD64954" s="511"/>
      <c r="FE64954" s="511"/>
      <c r="FF64954" s="511"/>
      <c r="FG64954" s="511"/>
      <c r="FH64954" s="511"/>
      <c r="FI64954" s="511"/>
      <c r="FJ64954" s="511"/>
      <c r="FK64954" s="511"/>
      <c r="FL64954" s="511"/>
      <c r="FM64954" s="511"/>
      <c r="FN64954" s="511"/>
      <c r="FO64954" s="511"/>
      <c r="FP64954" s="511"/>
      <c r="FQ64954" s="511"/>
      <c r="FR64954" s="511"/>
      <c r="FS64954" s="511"/>
      <c r="FT64954" s="511"/>
      <c r="FU64954" s="511"/>
      <c r="FV64954" s="511"/>
      <c r="FW64954" s="511"/>
      <c r="FX64954" s="511"/>
      <c r="FY64954" s="511"/>
      <c r="FZ64954" s="511"/>
      <c r="GA64954" s="511"/>
      <c r="GB64954" s="511"/>
      <c r="GC64954" s="511"/>
      <c r="GD64954" s="511"/>
      <c r="GE64954" s="511"/>
      <c r="GF64954" s="511"/>
      <c r="GG64954" s="511"/>
      <c r="GH64954" s="511"/>
      <c r="GI64954" s="511"/>
      <c r="GJ64954" s="511"/>
      <c r="GK64954" s="511"/>
      <c r="GL64954" s="511"/>
      <c r="GM64954" s="511"/>
      <c r="GN64954" s="511"/>
      <c r="GO64954" s="511"/>
      <c r="GP64954" s="511"/>
      <c r="GQ64954" s="511"/>
      <c r="GR64954" s="511"/>
      <c r="GS64954" s="511"/>
      <c r="GT64954" s="511"/>
      <c r="GU64954" s="511"/>
      <c r="GV64954" s="511"/>
      <c r="GW64954" s="511"/>
      <c r="GX64954" s="511"/>
      <c r="GY64954" s="511"/>
      <c r="GZ64954" s="511"/>
      <c r="HA64954" s="511"/>
      <c r="HB64954" s="511"/>
      <c r="HC64954" s="511"/>
      <c r="HD64954" s="511"/>
      <c r="HE64954" s="511"/>
      <c r="HF64954" s="511"/>
      <c r="HG64954" s="511"/>
      <c r="HH64954" s="511"/>
      <c r="HI64954" s="511"/>
      <c r="HJ64954" s="511"/>
      <c r="HK64954" s="511"/>
      <c r="HL64954" s="511"/>
      <c r="HM64954" s="511"/>
      <c r="HN64954" s="511"/>
      <c r="HO64954" s="511"/>
      <c r="HP64954" s="511"/>
      <c r="HQ64954" s="511"/>
      <c r="HR64954" s="511"/>
      <c r="HS64954" s="511"/>
      <c r="HT64954" s="511"/>
      <c r="HU64954" s="511"/>
      <c r="HV64954" s="511"/>
      <c r="HW64954" s="511"/>
      <c r="HX64954" s="511"/>
      <c r="HY64954" s="511"/>
      <c r="HZ64954" s="511"/>
      <c r="IA64954" s="511"/>
      <c r="IB64954" s="511"/>
      <c r="IC64954" s="511"/>
      <c r="ID64954" s="511"/>
      <c r="IE64954" s="511"/>
      <c r="IF64954" s="511"/>
      <c r="IG64954" s="511"/>
      <c r="IH64954" s="511"/>
    </row>
    <row r="64955" spans="1:242" x14ac:dyDescent="0.25">
      <c r="A64955" s="511"/>
      <c r="B64955" s="511"/>
      <c r="C64955" s="511"/>
      <c r="D64955" s="511"/>
      <c r="E64955" s="511"/>
      <c r="F64955" s="511"/>
      <c r="G64955" s="511"/>
      <c r="H64955" s="511"/>
      <c r="I64955" s="511"/>
      <c r="J64955" s="511"/>
      <c r="K64955" s="511"/>
      <c r="L64955" s="511"/>
      <c r="M64955" s="511"/>
      <c r="N64955" s="511"/>
      <c r="O64955" s="511"/>
      <c r="P64955" s="511"/>
      <c r="Q64955" s="511"/>
      <c r="R64955" s="511"/>
      <c r="S64955" s="511"/>
      <c r="T64955" s="511"/>
      <c r="U64955" s="511"/>
      <c r="V64955" s="511"/>
      <c r="W64955" s="511"/>
      <c r="X64955" s="511"/>
      <c r="Y64955" s="511"/>
      <c r="Z64955" s="511"/>
      <c r="AA64955" s="511"/>
      <c r="AB64955" s="511"/>
      <c r="AC64955" s="511"/>
      <c r="AD64955" s="511"/>
      <c r="AE64955" s="511"/>
      <c r="AF64955" s="511"/>
      <c r="AG64955" s="511"/>
      <c r="AH64955" s="511"/>
      <c r="AI64955" s="511"/>
      <c r="AJ64955" s="511"/>
      <c r="AK64955" s="511"/>
      <c r="AL64955" s="511"/>
      <c r="AM64955" s="511"/>
      <c r="AN64955" s="511"/>
      <c r="AO64955" s="511"/>
      <c r="AP64955" s="511"/>
      <c r="AQ64955" s="511"/>
      <c r="AR64955" s="511"/>
      <c r="AS64955" s="511"/>
      <c r="AT64955" s="511"/>
      <c r="AU64955" s="511"/>
      <c r="AV64955" s="511"/>
      <c r="AW64955" s="511"/>
      <c r="AX64955" s="511"/>
      <c r="AY64955" s="511"/>
      <c r="AZ64955" s="511"/>
      <c r="BA64955" s="511"/>
      <c r="BB64955" s="511"/>
      <c r="BC64955" s="511"/>
      <c r="BD64955" s="511"/>
      <c r="BE64955" s="511"/>
      <c r="BF64955" s="511"/>
      <c r="BG64955" s="511"/>
      <c r="BH64955" s="511"/>
      <c r="BI64955" s="511"/>
      <c r="BJ64955" s="511"/>
      <c r="BK64955" s="511"/>
      <c r="BL64955" s="511"/>
      <c r="BM64955" s="511"/>
      <c r="BN64955" s="511"/>
      <c r="BO64955" s="511"/>
      <c r="BP64955" s="511"/>
      <c r="BQ64955" s="511"/>
      <c r="BR64955" s="511"/>
      <c r="BS64955" s="511"/>
      <c r="BT64955" s="511"/>
      <c r="BU64955" s="511"/>
      <c r="BV64955" s="511"/>
      <c r="BW64955" s="511"/>
      <c r="BX64955" s="511"/>
      <c r="BY64955" s="511"/>
      <c r="BZ64955" s="511"/>
      <c r="CA64955" s="511"/>
      <c r="CB64955" s="511"/>
      <c r="CC64955" s="511"/>
      <c r="CD64955" s="511"/>
      <c r="CE64955" s="511"/>
      <c r="CF64955" s="511"/>
      <c r="CG64955" s="511"/>
      <c r="CH64955" s="511"/>
      <c r="CI64955" s="511"/>
      <c r="CJ64955" s="511"/>
      <c r="CK64955" s="511"/>
      <c r="CL64955" s="511"/>
      <c r="CM64955" s="511"/>
      <c r="CN64955" s="511"/>
      <c r="CO64955" s="511"/>
      <c r="CP64955" s="511"/>
      <c r="CQ64955" s="511"/>
      <c r="CR64955" s="511"/>
      <c r="CS64955" s="511"/>
      <c r="CT64955" s="511"/>
      <c r="CU64955" s="511"/>
      <c r="CV64955" s="511"/>
      <c r="CW64955" s="511"/>
      <c r="CX64955" s="511"/>
      <c r="CY64955" s="511"/>
      <c r="CZ64955" s="511"/>
      <c r="DA64955" s="511"/>
      <c r="DB64955" s="511"/>
      <c r="DC64955" s="511"/>
      <c r="DD64955" s="511"/>
      <c r="DE64955" s="511"/>
      <c r="DF64955" s="511"/>
      <c r="DG64955" s="511"/>
      <c r="DH64955" s="511"/>
      <c r="DI64955" s="511"/>
      <c r="DJ64955" s="511"/>
      <c r="DK64955" s="511"/>
      <c r="DL64955" s="511"/>
      <c r="DM64955" s="511"/>
      <c r="DN64955" s="511"/>
      <c r="DO64955" s="511"/>
      <c r="DP64955" s="511"/>
      <c r="DQ64955" s="511"/>
      <c r="DR64955" s="511"/>
      <c r="DS64955" s="511"/>
      <c r="DT64955" s="511"/>
      <c r="DU64955" s="511"/>
      <c r="DV64955" s="511"/>
      <c r="DW64955" s="511"/>
      <c r="DX64955" s="511"/>
      <c r="DY64955" s="511"/>
      <c r="DZ64955" s="511"/>
      <c r="EA64955" s="511"/>
      <c r="EB64955" s="511"/>
      <c r="EC64955" s="511"/>
      <c r="ED64955" s="511"/>
      <c r="EE64955" s="511"/>
      <c r="EF64955" s="511"/>
      <c r="EG64955" s="511"/>
      <c r="EH64955" s="511"/>
      <c r="EI64955" s="511"/>
      <c r="EJ64955" s="511"/>
      <c r="EK64955" s="511"/>
      <c r="EL64955" s="511"/>
      <c r="EM64955" s="511"/>
      <c r="EN64955" s="511"/>
      <c r="EO64955" s="511"/>
      <c r="EP64955" s="511"/>
      <c r="EQ64955" s="511"/>
      <c r="ER64955" s="511"/>
      <c r="ES64955" s="511"/>
      <c r="ET64955" s="511"/>
      <c r="EU64955" s="511"/>
      <c r="EV64955" s="511"/>
      <c r="EW64955" s="511"/>
      <c r="EX64955" s="511"/>
      <c r="EY64955" s="511"/>
      <c r="EZ64955" s="511"/>
      <c r="FA64955" s="511"/>
      <c r="FB64955" s="511"/>
      <c r="FC64955" s="511"/>
      <c r="FD64955" s="511"/>
      <c r="FE64955" s="511"/>
      <c r="FF64955" s="511"/>
      <c r="FG64955" s="511"/>
      <c r="FH64955" s="511"/>
      <c r="FI64955" s="511"/>
      <c r="FJ64955" s="511"/>
      <c r="FK64955" s="511"/>
      <c r="FL64955" s="511"/>
      <c r="FM64955" s="511"/>
      <c r="FN64955" s="511"/>
      <c r="FO64955" s="511"/>
      <c r="FP64955" s="511"/>
      <c r="FQ64955" s="511"/>
      <c r="FR64955" s="511"/>
      <c r="FS64955" s="511"/>
      <c r="FT64955" s="511"/>
      <c r="FU64955" s="511"/>
      <c r="FV64955" s="511"/>
      <c r="FW64955" s="511"/>
      <c r="FX64955" s="511"/>
      <c r="FY64955" s="511"/>
      <c r="FZ64955" s="511"/>
      <c r="GA64955" s="511"/>
      <c r="GB64955" s="511"/>
      <c r="GC64955" s="511"/>
      <c r="GD64955" s="511"/>
      <c r="GE64955" s="511"/>
      <c r="GF64955" s="511"/>
      <c r="GG64955" s="511"/>
      <c r="GH64955" s="511"/>
      <c r="GI64955" s="511"/>
      <c r="GJ64955" s="511"/>
      <c r="GK64955" s="511"/>
      <c r="GL64955" s="511"/>
      <c r="GM64955" s="511"/>
      <c r="GN64955" s="511"/>
      <c r="GO64955" s="511"/>
      <c r="GP64955" s="511"/>
      <c r="GQ64955" s="511"/>
      <c r="GR64955" s="511"/>
      <c r="GS64955" s="511"/>
      <c r="GT64955" s="511"/>
      <c r="GU64955" s="511"/>
      <c r="GV64955" s="511"/>
      <c r="GW64955" s="511"/>
      <c r="GX64955" s="511"/>
      <c r="GY64955" s="511"/>
      <c r="GZ64955" s="511"/>
      <c r="HA64955" s="511"/>
      <c r="HB64955" s="511"/>
      <c r="HC64955" s="511"/>
      <c r="HD64955" s="511"/>
      <c r="HE64955" s="511"/>
      <c r="HF64955" s="511"/>
      <c r="HG64955" s="511"/>
      <c r="HH64955" s="511"/>
      <c r="HI64955" s="511"/>
      <c r="HJ64955" s="511"/>
      <c r="HK64955" s="511"/>
      <c r="HL64955" s="511"/>
      <c r="HM64955" s="511"/>
      <c r="HN64955" s="511"/>
      <c r="HO64955" s="511"/>
      <c r="HP64955" s="511"/>
      <c r="HQ64955" s="511"/>
      <c r="HR64955" s="511"/>
      <c r="HS64955" s="511"/>
      <c r="HT64955" s="511"/>
      <c r="HU64955" s="511"/>
      <c r="HV64955" s="511"/>
      <c r="HW64955" s="511"/>
      <c r="HX64955" s="511"/>
      <c r="HY64955" s="511"/>
      <c r="HZ64955" s="511"/>
      <c r="IA64955" s="511"/>
      <c r="IB64955" s="511"/>
      <c r="IC64955" s="511"/>
      <c r="ID64955" s="511"/>
      <c r="IE64955" s="511"/>
      <c r="IF64955" s="511"/>
      <c r="IG64955" s="511"/>
      <c r="IH64955" s="511"/>
    </row>
    <row r="64956" spans="1:242" x14ac:dyDescent="0.25">
      <c r="A64956" s="511"/>
      <c r="B64956" s="511"/>
      <c r="C64956" s="511"/>
      <c r="D64956" s="511"/>
      <c r="E64956" s="511"/>
      <c r="F64956" s="511"/>
      <c r="G64956" s="511"/>
      <c r="H64956" s="511"/>
      <c r="I64956" s="511"/>
      <c r="J64956" s="511"/>
      <c r="K64956" s="511"/>
      <c r="L64956" s="511"/>
      <c r="M64956" s="511"/>
      <c r="N64956" s="511"/>
      <c r="O64956" s="511"/>
      <c r="P64956" s="511"/>
      <c r="Q64956" s="511"/>
      <c r="R64956" s="511"/>
      <c r="S64956" s="511"/>
      <c r="T64956" s="511"/>
      <c r="U64956" s="511"/>
      <c r="V64956" s="511"/>
      <c r="W64956" s="511"/>
      <c r="X64956" s="511"/>
      <c r="Y64956" s="511"/>
      <c r="Z64956" s="511"/>
      <c r="AA64956" s="511"/>
      <c r="AB64956" s="511"/>
      <c r="AC64956" s="511"/>
      <c r="AD64956" s="511"/>
      <c r="AE64956" s="511"/>
      <c r="AF64956" s="511"/>
      <c r="AG64956" s="511"/>
      <c r="AH64956" s="511"/>
      <c r="AI64956" s="511"/>
      <c r="AJ64956" s="511"/>
      <c r="AK64956" s="511"/>
      <c r="AL64956" s="511"/>
      <c r="AM64956" s="511"/>
      <c r="AN64956" s="511"/>
      <c r="AO64956" s="511"/>
      <c r="AP64956" s="511"/>
      <c r="AQ64956" s="511"/>
      <c r="AR64956" s="511"/>
      <c r="AS64956" s="511"/>
      <c r="AT64956" s="511"/>
      <c r="AU64956" s="511"/>
      <c r="AV64956" s="511"/>
      <c r="AW64956" s="511"/>
      <c r="AX64956" s="511"/>
      <c r="AY64956" s="511"/>
      <c r="AZ64956" s="511"/>
      <c r="BA64956" s="511"/>
      <c r="BB64956" s="511"/>
      <c r="BC64956" s="511"/>
      <c r="BD64956" s="511"/>
      <c r="BE64956" s="511"/>
      <c r="BF64956" s="511"/>
      <c r="BG64956" s="511"/>
      <c r="BH64956" s="511"/>
      <c r="BI64956" s="511"/>
      <c r="BJ64956" s="511"/>
      <c r="BK64956" s="511"/>
      <c r="BL64956" s="511"/>
      <c r="BM64956" s="511"/>
      <c r="BN64956" s="511"/>
      <c r="BO64956" s="511"/>
      <c r="BP64956" s="511"/>
      <c r="BQ64956" s="511"/>
      <c r="BR64956" s="511"/>
      <c r="BS64956" s="511"/>
      <c r="BT64956" s="511"/>
      <c r="BU64956" s="511"/>
      <c r="BV64956" s="511"/>
      <c r="BW64956" s="511"/>
      <c r="BX64956" s="511"/>
      <c r="BY64956" s="511"/>
      <c r="BZ64956" s="511"/>
      <c r="CA64956" s="511"/>
      <c r="CB64956" s="511"/>
      <c r="CC64956" s="511"/>
      <c r="CD64956" s="511"/>
      <c r="CE64956" s="511"/>
      <c r="CF64956" s="511"/>
      <c r="CG64956" s="511"/>
      <c r="CH64956" s="511"/>
      <c r="CI64956" s="511"/>
      <c r="CJ64956" s="511"/>
      <c r="CK64956" s="511"/>
      <c r="CL64956" s="511"/>
      <c r="CM64956" s="511"/>
      <c r="CN64956" s="511"/>
      <c r="CO64956" s="511"/>
      <c r="CP64956" s="511"/>
      <c r="CQ64956" s="511"/>
      <c r="CR64956" s="511"/>
      <c r="CS64956" s="511"/>
      <c r="CT64956" s="511"/>
      <c r="CU64956" s="511"/>
      <c r="CV64956" s="511"/>
      <c r="CW64956" s="511"/>
      <c r="CX64956" s="511"/>
      <c r="CY64956" s="511"/>
      <c r="CZ64956" s="511"/>
      <c r="DA64956" s="511"/>
      <c r="DB64956" s="511"/>
      <c r="DC64956" s="511"/>
      <c r="DD64956" s="511"/>
      <c r="DE64956" s="511"/>
      <c r="DF64956" s="511"/>
      <c r="DG64956" s="511"/>
      <c r="DH64956" s="511"/>
      <c r="DI64956" s="511"/>
      <c r="DJ64956" s="511"/>
      <c r="DK64956" s="511"/>
      <c r="DL64956" s="511"/>
      <c r="DM64956" s="511"/>
      <c r="DN64956" s="511"/>
      <c r="DO64956" s="511"/>
      <c r="DP64956" s="511"/>
      <c r="DQ64956" s="511"/>
      <c r="DR64956" s="511"/>
      <c r="DS64956" s="511"/>
      <c r="DT64956" s="511"/>
      <c r="DU64956" s="511"/>
      <c r="DV64956" s="511"/>
      <c r="DW64956" s="511"/>
      <c r="DX64956" s="511"/>
      <c r="DY64956" s="511"/>
      <c r="DZ64956" s="511"/>
      <c r="EA64956" s="511"/>
      <c r="EB64956" s="511"/>
      <c r="EC64956" s="511"/>
      <c r="ED64956" s="511"/>
      <c r="EE64956" s="511"/>
      <c r="EF64956" s="511"/>
      <c r="EG64956" s="511"/>
      <c r="EH64956" s="511"/>
      <c r="EI64956" s="511"/>
      <c r="EJ64956" s="511"/>
      <c r="EK64956" s="511"/>
      <c r="EL64956" s="511"/>
      <c r="EM64956" s="511"/>
      <c r="EN64956" s="511"/>
      <c r="EO64956" s="511"/>
      <c r="EP64956" s="511"/>
      <c r="EQ64956" s="511"/>
      <c r="ER64956" s="511"/>
      <c r="ES64956" s="511"/>
      <c r="ET64956" s="511"/>
      <c r="EU64956" s="511"/>
      <c r="EV64956" s="511"/>
      <c r="EW64956" s="511"/>
      <c r="EX64956" s="511"/>
      <c r="EY64956" s="511"/>
      <c r="EZ64956" s="511"/>
      <c r="FA64956" s="511"/>
      <c r="FB64956" s="511"/>
      <c r="FC64956" s="511"/>
      <c r="FD64956" s="511"/>
      <c r="FE64956" s="511"/>
      <c r="FF64956" s="511"/>
      <c r="FG64956" s="511"/>
      <c r="FH64956" s="511"/>
      <c r="FI64956" s="511"/>
      <c r="FJ64956" s="511"/>
      <c r="FK64956" s="511"/>
      <c r="FL64956" s="511"/>
      <c r="FM64956" s="511"/>
      <c r="FN64956" s="511"/>
      <c r="FO64956" s="511"/>
      <c r="FP64956" s="511"/>
      <c r="FQ64956" s="511"/>
      <c r="FR64956" s="511"/>
      <c r="FS64956" s="511"/>
      <c r="FT64956" s="511"/>
      <c r="FU64956" s="511"/>
      <c r="FV64956" s="511"/>
      <c r="FW64956" s="511"/>
      <c r="FX64956" s="511"/>
      <c r="FY64956" s="511"/>
      <c r="FZ64956" s="511"/>
      <c r="GA64956" s="511"/>
      <c r="GB64956" s="511"/>
      <c r="GC64956" s="511"/>
      <c r="GD64956" s="511"/>
      <c r="GE64956" s="511"/>
      <c r="GF64956" s="511"/>
      <c r="GG64956" s="511"/>
      <c r="GH64956" s="511"/>
      <c r="GI64956" s="511"/>
      <c r="GJ64956" s="511"/>
      <c r="GK64956" s="511"/>
      <c r="GL64956" s="511"/>
      <c r="GM64956" s="511"/>
      <c r="GN64956" s="511"/>
      <c r="GO64956" s="511"/>
      <c r="GP64956" s="511"/>
      <c r="GQ64956" s="511"/>
      <c r="GR64956" s="511"/>
      <c r="GS64956" s="511"/>
      <c r="GT64956" s="511"/>
      <c r="GU64956" s="511"/>
      <c r="GV64956" s="511"/>
      <c r="GW64956" s="511"/>
      <c r="GX64956" s="511"/>
      <c r="GY64956" s="511"/>
      <c r="GZ64956" s="511"/>
      <c r="HA64956" s="511"/>
      <c r="HB64956" s="511"/>
      <c r="HC64956" s="511"/>
      <c r="HD64956" s="511"/>
      <c r="HE64956" s="511"/>
      <c r="HF64956" s="511"/>
      <c r="HG64956" s="511"/>
      <c r="HH64956" s="511"/>
      <c r="HI64956" s="511"/>
      <c r="HJ64956" s="511"/>
      <c r="HK64956" s="511"/>
      <c r="HL64956" s="511"/>
      <c r="HM64956" s="511"/>
      <c r="HN64956" s="511"/>
      <c r="HO64956" s="511"/>
      <c r="HP64956" s="511"/>
      <c r="HQ64956" s="511"/>
      <c r="HR64956" s="511"/>
      <c r="HS64956" s="511"/>
      <c r="HT64956" s="511"/>
      <c r="HU64956" s="511"/>
      <c r="HV64956" s="511"/>
      <c r="HW64956" s="511"/>
      <c r="HX64956" s="511"/>
      <c r="HY64956" s="511"/>
      <c r="HZ64956" s="511"/>
      <c r="IA64956" s="511"/>
      <c r="IB64956" s="511"/>
      <c r="IC64956" s="511"/>
      <c r="ID64956" s="511"/>
      <c r="IE64956" s="511"/>
      <c r="IF64956" s="511"/>
      <c r="IG64956" s="511"/>
      <c r="IH64956" s="511"/>
    </row>
    <row r="64957" spans="1:242" x14ac:dyDescent="0.25">
      <c r="A64957" s="511"/>
      <c r="B64957" s="511"/>
      <c r="C64957" s="511"/>
      <c r="D64957" s="511"/>
      <c r="E64957" s="511"/>
      <c r="F64957" s="511"/>
      <c r="G64957" s="511"/>
      <c r="H64957" s="511"/>
      <c r="I64957" s="511"/>
      <c r="J64957" s="511"/>
      <c r="K64957" s="511"/>
      <c r="L64957" s="511"/>
      <c r="M64957" s="511"/>
      <c r="N64957" s="511"/>
      <c r="O64957" s="511"/>
      <c r="P64957" s="511"/>
      <c r="Q64957" s="511"/>
      <c r="R64957" s="511"/>
      <c r="S64957" s="511"/>
      <c r="T64957" s="511"/>
      <c r="U64957" s="511"/>
      <c r="V64957" s="511"/>
      <c r="W64957" s="511"/>
      <c r="X64957" s="511"/>
      <c r="Y64957" s="511"/>
      <c r="Z64957" s="511"/>
      <c r="AA64957" s="511"/>
      <c r="AB64957" s="511"/>
      <c r="AC64957" s="511"/>
      <c r="AD64957" s="511"/>
      <c r="AE64957" s="511"/>
      <c r="AF64957" s="511"/>
      <c r="AG64957" s="511"/>
      <c r="AH64957" s="511"/>
      <c r="AI64957" s="511"/>
      <c r="AJ64957" s="511"/>
      <c r="AK64957" s="511"/>
      <c r="AL64957" s="511"/>
      <c r="AM64957" s="511"/>
      <c r="AN64957" s="511"/>
      <c r="AO64957" s="511"/>
      <c r="AP64957" s="511"/>
      <c r="AQ64957" s="511"/>
      <c r="AR64957" s="511"/>
      <c r="AS64957" s="511"/>
      <c r="AT64957" s="511"/>
      <c r="AU64957" s="511"/>
      <c r="AV64957" s="511"/>
      <c r="AW64957" s="511"/>
      <c r="AX64957" s="511"/>
      <c r="AY64957" s="511"/>
      <c r="AZ64957" s="511"/>
      <c r="BA64957" s="511"/>
      <c r="BB64957" s="511"/>
      <c r="BC64957" s="511"/>
      <c r="BD64957" s="511"/>
      <c r="BE64957" s="511"/>
      <c r="BF64957" s="511"/>
      <c r="BG64957" s="511"/>
      <c r="BH64957" s="511"/>
      <c r="BI64957" s="511"/>
      <c r="BJ64957" s="511"/>
      <c r="BK64957" s="511"/>
      <c r="BL64957" s="511"/>
      <c r="BM64957" s="511"/>
      <c r="BN64957" s="511"/>
      <c r="BO64957" s="511"/>
      <c r="BP64957" s="511"/>
      <c r="BQ64957" s="511"/>
      <c r="BR64957" s="511"/>
      <c r="BS64957" s="511"/>
      <c r="BT64957" s="511"/>
      <c r="BU64957" s="511"/>
      <c r="BV64957" s="511"/>
      <c r="BW64957" s="511"/>
      <c r="BX64957" s="511"/>
      <c r="BY64957" s="511"/>
      <c r="BZ64957" s="511"/>
      <c r="CA64957" s="511"/>
      <c r="CB64957" s="511"/>
      <c r="CC64957" s="511"/>
      <c r="CD64957" s="511"/>
      <c r="CE64957" s="511"/>
      <c r="CF64957" s="511"/>
      <c r="CG64957" s="511"/>
      <c r="CH64957" s="511"/>
      <c r="CI64957" s="511"/>
      <c r="CJ64957" s="511"/>
      <c r="CK64957" s="511"/>
      <c r="CL64957" s="511"/>
      <c r="CM64957" s="511"/>
      <c r="CN64957" s="511"/>
      <c r="CO64957" s="511"/>
      <c r="CP64957" s="511"/>
      <c r="CQ64957" s="511"/>
      <c r="CR64957" s="511"/>
      <c r="CS64957" s="511"/>
      <c r="CT64957" s="511"/>
      <c r="CU64957" s="511"/>
      <c r="CV64957" s="511"/>
      <c r="CW64957" s="511"/>
      <c r="CX64957" s="511"/>
      <c r="CY64957" s="511"/>
      <c r="CZ64957" s="511"/>
      <c r="DA64957" s="511"/>
      <c r="DB64957" s="511"/>
      <c r="DC64957" s="511"/>
      <c r="DD64957" s="511"/>
      <c r="DE64957" s="511"/>
      <c r="DF64957" s="511"/>
      <c r="DG64957" s="511"/>
      <c r="DH64957" s="511"/>
      <c r="DI64957" s="511"/>
      <c r="DJ64957" s="511"/>
      <c r="DK64957" s="511"/>
      <c r="DL64957" s="511"/>
      <c r="DM64957" s="511"/>
      <c r="DN64957" s="511"/>
      <c r="DO64957" s="511"/>
      <c r="DP64957" s="511"/>
      <c r="DQ64957" s="511"/>
      <c r="DR64957" s="511"/>
      <c r="DS64957" s="511"/>
      <c r="DT64957" s="511"/>
      <c r="DU64957" s="511"/>
      <c r="DV64957" s="511"/>
      <c r="DW64957" s="511"/>
      <c r="DX64957" s="511"/>
      <c r="DY64957" s="511"/>
      <c r="DZ64957" s="511"/>
      <c r="EA64957" s="511"/>
      <c r="EB64957" s="511"/>
      <c r="EC64957" s="511"/>
      <c r="ED64957" s="511"/>
      <c r="EE64957" s="511"/>
      <c r="EF64957" s="511"/>
      <c r="EG64957" s="511"/>
      <c r="EH64957" s="511"/>
      <c r="EI64957" s="511"/>
      <c r="EJ64957" s="511"/>
      <c r="EK64957" s="511"/>
      <c r="EL64957" s="511"/>
      <c r="EM64957" s="511"/>
      <c r="EN64957" s="511"/>
      <c r="EO64957" s="511"/>
      <c r="EP64957" s="511"/>
      <c r="EQ64957" s="511"/>
      <c r="ER64957" s="511"/>
      <c r="ES64957" s="511"/>
      <c r="ET64957" s="511"/>
      <c r="EU64957" s="511"/>
      <c r="EV64957" s="511"/>
      <c r="EW64957" s="511"/>
      <c r="EX64957" s="511"/>
      <c r="EY64957" s="511"/>
      <c r="EZ64957" s="511"/>
      <c r="FA64957" s="511"/>
      <c r="FB64957" s="511"/>
      <c r="FC64957" s="511"/>
      <c r="FD64957" s="511"/>
      <c r="FE64957" s="511"/>
      <c r="FF64957" s="511"/>
      <c r="FG64957" s="511"/>
      <c r="FH64957" s="511"/>
      <c r="FI64957" s="511"/>
      <c r="FJ64957" s="511"/>
      <c r="FK64957" s="511"/>
      <c r="FL64957" s="511"/>
      <c r="FM64957" s="511"/>
      <c r="FN64957" s="511"/>
      <c r="FO64957" s="511"/>
      <c r="FP64957" s="511"/>
      <c r="FQ64957" s="511"/>
      <c r="FR64957" s="511"/>
      <c r="FS64957" s="511"/>
      <c r="FT64957" s="511"/>
      <c r="FU64957" s="511"/>
      <c r="FV64957" s="511"/>
      <c r="FW64957" s="511"/>
      <c r="FX64957" s="511"/>
      <c r="FY64957" s="511"/>
      <c r="FZ64957" s="511"/>
      <c r="GA64957" s="511"/>
      <c r="GB64957" s="511"/>
      <c r="GC64957" s="511"/>
      <c r="GD64957" s="511"/>
      <c r="GE64957" s="511"/>
      <c r="GF64957" s="511"/>
      <c r="GG64957" s="511"/>
      <c r="GH64957" s="511"/>
      <c r="GI64957" s="511"/>
      <c r="GJ64957" s="511"/>
      <c r="GK64957" s="511"/>
      <c r="GL64957" s="511"/>
      <c r="GM64957" s="511"/>
      <c r="GN64957" s="511"/>
      <c r="GO64957" s="511"/>
      <c r="GP64957" s="511"/>
      <c r="GQ64957" s="511"/>
      <c r="GR64957" s="511"/>
      <c r="GS64957" s="511"/>
      <c r="GT64957" s="511"/>
      <c r="GU64957" s="511"/>
      <c r="GV64957" s="511"/>
      <c r="GW64957" s="511"/>
      <c r="GX64957" s="511"/>
      <c r="GY64957" s="511"/>
      <c r="GZ64957" s="511"/>
      <c r="HA64957" s="511"/>
      <c r="HB64957" s="511"/>
      <c r="HC64957" s="511"/>
      <c r="HD64957" s="511"/>
      <c r="HE64957" s="511"/>
      <c r="HF64957" s="511"/>
      <c r="HG64957" s="511"/>
      <c r="HH64957" s="511"/>
      <c r="HI64957" s="511"/>
      <c r="HJ64957" s="511"/>
      <c r="HK64957" s="511"/>
      <c r="HL64957" s="511"/>
      <c r="HM64957" s="511"/>
      <c r="HN64957" s="511"/>
      <c r="HO64957" s="511"/>
      <c r="HP64957" s="511"/>
      <c r="HQ64957" s="511"/>
      <c r="HR64957" s="511"/>
      <c r="HS64957" s="511"/>
      <c r="HT64957" s="511"/>
      <c r="HU64957" s="511"/>
      <c r="HV64957" s="511"/>
      <c r="HW64957" s="511"/>
      <c r="HX64957" s="511"/>
      <c r="HY64957" s="511"/>
      <c r="HZ64957" s="511"/>
      <c r="IA64957" s="511"/>
      <c r="IB64957" s="511"/>
      <c r="IC64957" s="511"/>
      <c r="ID64957" s="511"/>
      <c r="IE64957" s="511"/>
      <c r="IF64957" s="511"/>
      <c r="IG64957" s="511"/>
      <c r="IH64957" s="511"/>
    </row>
    <row r="64958" spans="1:242" x14ac:dyDescent="0.25">
      <c r="A64958" s="511"/>
      <c r="B64958" s="511"/>
      <c r="C64958" s="511"/>
      <c r="D64958" s="511"/>
      <c r="E64958" s="511"/>
      <c r="F64958" s="511"/>
      <c r="G64958" s="511"/>
      <c r="H64958" s="511"/>
      <c r="I64958" s="511"/>
      <c r="J64958" s="511"/>
      <c r="K64958" s="511"/>
      <c r="L64958" s="511"/>
      <c r="M64958" s="511"/>
      <c r="N64958" s="511"/>
      <c r="O64958" s="511"/>
      <c r="P64958" s="511"/>
      <c r="Q64958" s="511"/>
      <c r="R64958" s="511"/>
      <c r="S64958" s="511"/>
      <c r="T64958" s="511"/>
      <c r="U64958" s="511"/>
      <c r="V64958" s="511"/>
      <c r="W64958" s="511"/>
      <c r="X64958" s="511"/>
      <c r="Y64958" s="511"/>
      <c r="Z64958" s="511"/>
      <c r="AA64958" s="511"/>
      <c r="AB64958" s="511"/>
      <c r="AC64958" s="511"/>
      <c r="AD64958" s="511"/>
      <c r="AE64958" s="511"/>
      <c r="AF64958" s="511"/>
      <c r="AG64958" s="511"/>
      <c r="AH64958" s="511"/>
      <c r="AI64958" s="511"/>
      <c r="AJ64958" s="511"/>
      <c r="AK64958" s="511"/>
      <c r="AL64958" s="511"/>
      <c r="AM64958" s="511"/>
      <c r="AN64958" s="511"/>
      <c r="AO64958" s="511"/>
      <c r="AP64958" s="511"/>
      <c r="AQ64958" s="511"/>
      <c r="AR64958" s="511"/>
      <c r="AS64958" s="511"/>
      <c r="AT64958" s="511"/>
      <c r="AU64958" s="511"/>
      <c r="AV64958" s="511"/>
      <c r="AW64958" s="511"/>
      <c r="AX64958" s="511"/>
      <c r="AY64958" s="511"/>
      <c r="AZ64958" s="511"/>
      <c r="BA64958" s="511"/>
      <c r="BB64958" s="511"/>
      <c r="BC64958" s="511"/>
      <c r="BD64958" s="511"/>
      <c r="BE64958" s="511"/>
      <c r="BF64958" s="511"/>
      <c r="BG64958" s="511"/>
      <c r="BH64958" s="511"/>
      <c r="BI64958" s="511"/>
      <c r="BJ64958" s="511"/>
      <c r="BK64958" s="511"/>
      <c r="BL64958" s="511"/>
      <c r="BM64958" s="511"/>
      <c r="BN64958" s="511"/>
      <c r="BO64958" s="511"/>
      <c r="BP64958" s="511"/>
      <c r="BQ64958" s="511"/>
      <c r="BR64958" s="511"/>
      <c r="BS64958" s="511"/>
      <c r="BT64958" s="511"/>
      <c r="BU64958" s="511"/>
      <c r="BV64958" s="511"/>
      <c r="BW64958" s="511"/>
      <c r="BX64958" s="511"/>
      <c r="BY64958" s="511"/>
      <c r="BZ64958" s="511"/>
      <c r="CA64958" s="511"/>
      <c r="CB64958" s="511"/>
      <c r="CC64958" s="511"/>
      <c r="CD64958" s="511"/>
      <c r="CE64958" s="511"/>
      <c r="CF64958" s="511"/>
      <c r="CG64958" s="511"/>
      <c r="CH64958" s="511"/>
      <c r="CI64958" s="511"/>
      <c r="CJ64958" s="511"/>
      <c r="CK64958" s="511"/>
      <c r="CL64958" s="511"/>
      <c r="CM64958" s="511"/>
      <c r="CN64958" s="511"/>
      <c r="CO64958" s="511"/>
      <c r="CP64958" s="511"/>
      <c r="CQ64958" s="511"/>
      <c r="CR64958" s="511"/>
      <c r="CS64958" s="511"/>
      <c r="CT64958" s="511"/>
      <c r="CU64958" s="511"/>
      <c r="CV64958" s="511"/>
      <c r="CW64958" s="511"/>
      <c r="CX64958" s="511"/>
      <c r="CY64958" s="511"/>
      <c r="CZ64958" s="511"/>
      <c r="DA64958" s="511"/>
      <c r="DB64958" s="511"/>
      <c r="DC64958" s="511"/>
      <c r="DD64958" s="511"/>
      <c r="DE64958" s="511"/>
      <c r="DF64958" s="511"/>
      <c r="DG64958" s="511"/>
      <c r="DH64958" s="511"/>
      <c r="DI64958" s="511"/>
      <c r="DJ64958" s="511"/>
      <c r="DK64958" s="511"/>
      <c r="DL64958" s="511"/>
      <c r="DM64958" s="511"/>
      <c r="DN64958" s="511"/>
      <c r="DO64958" s="511"/>
      <c r="DP64958" s="511"/>
      <c r="DQ64958" s="511"/>
      <c r="DR64958" s="511"/>
      <c r="DS64958" s="511"/>
      <c r="DT64958" s="511"/>
      <c r="DU64958" s="511"/>
      <c r="DV64958" s="511"/>
      <c r="DW64958" s="511"/>
      <c r="DX64958" s="511"/>
      <c r="DY64958" s="511"/>
      <c r="DZ64958" s="511"/>
      <c r="EA64958" s="511"/>
      <c r="EB64958" s="511"/>
      <c r="EC64958" s="511"/>
      <c r="ED64958" s="511"/>
      <c r="EE64958" s="511"/>
      <c r="EF64958" s="511"/>
      <c r="EG64958" s="511"/>
      <c r="EH64958" s="511"/>
      <c r="EI64958" s="511"/>
      <c r="EJ64958" s="511"/>
      <c r="EK64958" s="511"/>
      <c r="EL64958" s="511"/>
      <c r="EM64958" s="511"/>
      <c r="EN64958" s="511"/>
      <c r="EO64958" s="511"/>
      <c r="EP64958" s="511"/>
      <c r="EQ64958" s="511"/>
      <c r="ER64958" s="511"/>
      <c r="ES64958" s="511"/>
      <c r="ET64958" s="511"/>
      <c r="EU64958" s="511"/>
      <c r="EV64958" s="511"/>
      <c r="EW64958" s="511"/>
      <c r="EX64958" s="511"/>
      <c r="EY64958" s="511"/>
      <c r="EZ64958" s="511"/>
      <c r="FA64958" s="511"/>
      <c r="FB64958" s="511"/>
      <c r="FC64958" s="511"/>
      <c r="FD64958" s="511"/>
      <c r="FE64958" s="511"/>
      <c r="FF64958" s="511"/>
      <c r="FG64958" s="511"/>
      <c r="FH64958" s="511"/>
      <c r="FI64958" s="511"/>
      <c r="FJ64958" s="511"/>
      <c r="FK64958" s="511"/>
      <c r="FL64958" s="511"/>
      <c r="FM64958" s="511"/>
      <c r="FN64958" s="511"/>
      <c r="FO64958" s="511"/>
      <c r="FP64958" s="511"/>
      <c r="FQ64958" s="511"/>
      <c r="FR64958" s="511"/>
      <c r="FS64958" s="511"/>
      <c r="FT64958" s="511"/>
      <c r="FU64958" s="511"/>
      <c r="FV64958" s="511"/>
      <c r="FW64958" s="511"/>
      <c r="FX64958" s="511"/>
      <c r="FY64958" s="511"/>
      <c r="FZ64958" s="511"/>
      <c r="GA64958" s="511"/>
      <c r="GB64958" s="511"/>
      <c r="GC64958" s="511"/>
      <c r="GD64958" s="511"/>
      <c r="GE64958" s="511"/>
      <c r="GF64958" s="511"/>
      <c r="GG64958" s="511"/>
      <c r="GH64958" s="511"/>
      <c r="GI64958" s="511"/>
      <c r="GJ64958" s="511"/>
      <c r="GK64958" s="511"/>
      <c r="GL64958" s="511"/>
      <c r="GM64958" s="511"/>
      <c r="GN64958" s="511"/>
      <c r="GO64958" s="511"/>
      <c r="GP64958" s="511"/>
      <c r="GQ64958" s="511"/>
      <c r="GR64958" s="511"/>
      <c r="GS64958" s="511"/>
      <c r="GT64958" s="511"/>
      <c r="GU64958" s="511"/>
      <c r="GV64958" s="511"/>
      <c r="GW64958" s="511"/>
      <c r="GX64958" s="511"/>
      <c r="GY64958" s="511"/>
      <c r="GZ64958" s="511"/>
      <c r="HA64958" s="511"/>
      <c r="HB64958" s="511"/>
      <c r="HC64958" s="511"/>
      <c r="HD64958" s="511"/>
      <c r="HE64958" s="511"/>
      <c r="HF64958" s="511"/>
      <c r="HG64958" s="511"/>
      <c r="HH64958" s="511"/>
      <c r="HI64958" s="511"/>
      <c r="HJ64958" s="511"/>
      <c r="HK64958" s="511"/>
      <c r="HL64958" s="511"/>
      <c r="HM64958" s="511"/>
      <c r="HN64958" s="511"/>
      <c r="HO64958" s="511"/>
      <c r="HP64958" s="511"/>
      <c r="HQ64958" s="511"/>
      <c r="HR64958" s="511"/>
      <c r="HS64958" s="511"/>
      <c r="HT64958" s="511"/>
      <c r="HU64958" s="511"/>
      <c r="HV64958" s="511"/>
      <c r="HW64958" s="511"/>
      <c r="HX64958" s="511"/>
      <c r="HY64958" s="511"/>
      <c r="HZ64958" s="511"/>
      <c r="IA64958" s="511"/>
      <c r="IB64958" s="511"/>
      <c r="IC64958" s="511"/>
      <c r="ID64958" s="511"/>
      <c r="IE64958" s="511"/>
      <c r="IF64958" s="511"/>
      <c r="IG64958" s="511"/>
      <c r="IH64958" s="511"/>
    </row>
    <row r="64959" spans="1:242" x14ac:dyDescent="0.25">
      <c r="A64959" s="511"/>
      <c r="B64959" s="511"/>
      <c r="C64959" s="511"/>
      <c r="D64959" s="511"/>
      <c r="E64959" s="511"/>
      <c r="F64959" s="511"/>
      <c r="G64959" s="511"/>
      <c r="H64959" s="511"/>
      <c r="I64959" s="511"/>
      <c r="J64959" s="511"/>
      <c r="K64959" s="511"/>
      <c r="L64959" s="511"/>
      <c r="M64959" s="511"/>
      <c r="N64959" s="511"/>
      <c r="O64959" s="511"/>
      <c r="P64959" s="511"/>
      <c r="Q64959" s="511"/>
      <c r="R64959" s="511"/>
      <c r="S64959" s="511"/>
      <c r="T64959" s="511"/>
      <c r="U64959" s="511"/>
      <c r="V64959" s="511"/>
      <c r="W64959" s="511"/>
      <c r="X64959" s="511"/>
      <c r="Y64959" s="511"/>
      <c r="Z64959" s="511"/>
      <c r="AA64959" s="511"/>
      <c r="AB64959" s="511"/>
      <c r="AC64959" s="511"/>
      <c r="AD64959" s="511"/>
      <c r="AE64959" s="511"/>
      <c r="AF64959" s="511"/>
      <c r="AG64959" s="511"/>
      <c r="AH64959" s="511"/>
      <c r="AI64959" s="511"/>
      <c r="AJ64959" s="511"/>
      <c r="AK64959" s="511"/>
      <c r="AL64959" s="511"/>
      <c r="AM64959" s="511"/>
      <c r="AN64959" s="511"/>
      <c r="AO64959" s="511"/>
      <c r="AP64959" s="511"/>
      <c r="AQ64959" s="511"/>
      <c r="AR64959" s="511"/>
      <c r="AS64959" s="511"/>
      <c r="AT64959" s="511"/>
      <c r="AU64959" s="511"/>
      <c r="AV64959" s="511"/>
      <c r="AW64959" s="511"/>
      <c r="AX64959" s="511"/>
      <c r="AY64959" s="511"/>
      <c r="AZ64959" s="511"/>
      <c r="BA64959" s="511"/>
      <c r="BB64959" s="511"/>
      <c r="BC64959" s="511"/>
      <c r="BD64959" s="511"/>
      <c r="BE64959" s="511"/>
      <c r="BF64959" s="511"/>
      <c r="BG64959" s="511"/>
      <c r="BH64959" s="511"/>
      <c r="BI64959" s="511"/>
      <c r="BJ64959" s="511"/>
      <c r="BK64959" s="511"/>
      <c r="BL64959" s="511"/>
      <c r="BM64959" s="511"/>
      <c r="BN64959" s="511"/>
      <c r="BO64959" s="511"/>
      <c r="BP64959" s="511"/>
      <c r="BQ64959" s="511"/>
      <c r="BR64959" s="511"/>
      <c r="BS64959" s="511"/>
      <c r="BT64959" s="511"/>
      <c r="BU64959" s="511"/>
      <c r="BV64959" s="511"/>
      <c r="BW64959" s="511"/>
      <c r="BX64959" s="511"/>
      <c r="BY64959" s="511"/>
      <c r="BZ64959" s="511"/>
      <c r="CA64959" s="511"/>
      <c r="CB64959" s="511"/>
      <c r="CC64959" s="511"/>
      <c r="CD64959" s="511"/>
      <c r="CE64959" s="511"/>
      <c r="CF64959" s="511"/>
      <c r="CG64959" s="511"/>
      <c r="CH64959" s="511"/>
      <c r="CI64959" s="511"/>
      <c r="CJ64959" s="511"/>
      <c r="CK64959" s="511"/>
      <c r="CL64959" s="511"/>
      <c r="CM64959" s="511"/>
      <c r="CN64959" s="511"/>
      <c r="CO64959" s="511"/>
      <c r="CP64959" s="511"/>
      <c r="CQ64959" s="511"/>
      <c r="CR64959" s="511"/>
      <c r="CS64959" s="511"/>
      <c r="CT64959" s="511"/>
      <c r="CU64959" s="511"/>
      <c r="CV64959" s="511"/>
      <c r="CW64959" s="511"/>
      <c r="CX64959" s="511"/>
      <c r="CY64959" s="511"/>
      <c r="CZ64959" s="511"/>
      <c r="DA64959" s="511"/>
      <c r="DB64959" s="511"/>
      <c r="DC64959" s="511"/>
      <c r="DD64959" s="511"/>
      <c r="DE64959" s="511"/>
      <c r="DF64959" s="511"/>
      <c r="DG64959" s="511"/>
      <c r="DH64959" s="511"/>
      <c r="DI64959" s="511"/>
      <c r="DJ64959" s="511"/>
      <c r="DK64959" s="511"/>
      <c r="DL64959" s="511"/>
      <c r="DM64959" s="511"/>
      <c r="DN64959" s="511"/>
      <c r="DO64959" s="511"/>
      <c r="DP64959" s="511"/>
      <c r="DQ64959" s="511"/>
      <c r="DR64959" s="511"/>
      <c r="DS64959" s="511"/>
      <c r="DT64959" s="511"/>
      <c r="DU64959" s="511"/>
      <c r="DV64959" s="511"/>
      <c r="DW64959" s="511"/>
      <c r="DX64959" s="511"/>
      <c r="DY64959" s="511"/>
      <c r="DZ64959" s="511"/>
      <c r="EA64959" s="511"/>
      <c r="EB64959" s="511"/>
      <c r="EC64959" s="511"/>
      <c r="ED64959" s="511"/>
      <c r="EE64959" s="511"/>
      <c r="EF64959" s="511"/>
      <c r="EG64959" s="511"/>
      <c r="EH64959" s="511"/>
      <c r="EI64959" s="511"/>
      <c r="EJ64959" s="511"/>
      <c r="EK64959" s="511"/>
      <c r="EL64959" s="511"/>
      <c r="EM64959" s="511"/>
      <c r="EN64959" s="511"/>
      <c r="EO64959" s="511"/>
      <c r="EP64959" s="511"/>
      <c r="EQ64959" s="511"/>
      <c r="ER64959" s="511"/>
      <c r="ES64959" s="511"/>
      <c r="ET64959" s="511"/>
      <c r="EU64959" s="511"/>
      <c r="EV64959" s="511"/>
      <c r="EW64959" s="511"/>
      <c r="EX64959" s="511"/>
      <c r="EY64959" s="511"/>
      <c r="EZ64959" s="511"/>
      <c r="FA64959" s="511"/>
      <c r="FB64959" s="511"/>
      <c r="FC64959" s="511"/>
      <c r="FD64959" s="511"/>
      <c r="FE64959" s="511"/>
      <c r="FF64959" s="511"/>
      <c r="FG64959" s="511"/>
      <c r="FH64959" s="511"/>
      <c r="FI64959" s="511"/>
      <c r="FJ64959" s="511"/>
      <c r="FK64959" s="511"/>
      <c r="FL64959" s="511"/>
      <c r="FM64959" s="511"/>
      <c r="FN64959" s="511"/>
      <c r="FO64959" s="511"/>
      <c r="FP64959" s="511"/>
      <c r="FQ64959" s="511"/>
      <c r="FR64959" s="511"/>
      <c r="FS64959" s="511"/>
      <c r="FT64959" s="511"/>
      <c r="FU64959" s="511"/>
      <c r="FV64959" s="511"/>
      <c r="FW64959" s="511"/>
      <c r="FX64959" s="511"/>
      <c r="FY64959" s="511"/>
      <c r="FZ64959" s="511"/>
      <c r="GA64959" s="511"/>
      <c r="GB64959" s="511"/>
      <c r="GC64959" s="511"/>
      <c r="GD64959" s="511"/>
      <c r="GE64959" s="511"/>
      <c r="GF64959" s="511"/>
      <c r="GG64959" s="511"/>
      <c r="GH64959" s="511"/>
      <c r="GI64959" s="511"/>
      <c r="GJ64959" s="511"/>
      <c r="GK64959" s="511"/>
      <c r="GL64959" s="511"/>
      <c r="GM64959" s="511"/>
      <c r="GN64959" s="511"/>
      <c r="GO64959" s="511"/>
      <c r="GP64959" s="511"/>
      <c r="GQ64959" s="511"/>
      <c r="GR64959" s="511"/>
      <c r="GS64959" s="511"/>
      <c r="GT64959" s="511"/>
      <c r="GU64959" s="511"/>
      <c r="GV64959" s="511"/>
      <c r="GW64959" s="511"/>
      <c r="GX64959" s="511"/>
      <c r="GY64959" s="511"/>
      <c r="GZ64959" s="511"/>
      <c r="HA64959" s="511"/>
      <c r="HB64959" s="511"/>
      <c r="HC64959" s="511"/>
      <c r="HD64959" s="511"/>
      <c r="HE64959" s="511"/>
      <c r="HF64959" s="511"/>
      <c r="HG64959" s="511"/>
      <c r="HH64959" s="511"/>
      <c r="HI64959" s="511"/>
      <c r="HJ64959" s="511"/>
      <c r="HK64959" s="511"/>
      <c r="HL64959" s="511"/>
      <c r="HM64959" s="511"/>
      <c r="HN64959" s="511"/>
      <c r="HO64959" s="511"/>
      <c r="HP64959" s="511"/>
      <c r="HQ64959" s="511"/>
      <c r="HR64959" s="511"/>
      <c r="HS64959" s="511"/>
      <c r="HT64959" s="511"/>
      <c r="HU64959" s="511"/>
      <c r="HV64959" s="511"/>
      <c r="HW64959" s="511"/>
      <c r="HX64959" s="511"/>
      <c r="HY64959" s="511"/>
      <c r="HZ64959" s="511"/>
      <c r="IA64959" s="511"/>
      <c r="IB64959" s="511"/>
      <c r="IC64959" s="511"/>
      <c r="ID64959" s="511"/>
      <c r="IE64959" s="511"/>
      <c r="IF64959" s="511"/>
      <c r="IG64959" s="511"/>
      <c r="IH64959" s="511"/>
    </row>
    <row r="64960" spans="1:242" x14ac:dyDescent="0.25">
      <c r="A64960" s="511"/>
      <c r="B64960" s="511"/>
      <c r="C64960" s="511"/>
      <c r="D64960" s="511"/>
      <c r="E64960" s="511"/>
      <c r="F64960" s="511"/>
      <c r="G64960" s="511"/>
      <c r="H64960" s="511"/>
      <c r="I64960" s="511"/>
      <c r="J64960" s="511"/>
      <c r="K64960" s="511"/>
      <c r="L64960" s="511"/>
      <c r="M64960" s="511"/>
      <c r="N64960" s="511"/>
      <c r="O64960" s="511"/>
      <c r="P64960" s="511"/>
      <c r="Q64960" s="511"/>
      <c r="R64960" s="511"/>
      <c r="S64960" s="511"/>
      <c r="T64960" s="511"/>
      <c r="U64960" s="511"/>
      <c r="V64960" s="511"/>
      <c r="W64960" s="511"/>
      <c r="X64960" s="511"/>
      <c r="Y64960" s="511"/>
      <c r="Z64960" s="511"/>
      <c r="AA64960" s="511"/>
      <c r="AB64960" s="511"/>
      <c r="AC64960" s="511"/>
      <c r="AD64960" s="511"/>
      <c r="AE64960" s="511"/>
      <c r="AF64960" s="511"/>
      <c r="AG64960" s="511"/>
      <c r="AH64960" s="511"/>
      <c r="AI64960" s="511"/>
      <c r="AJ64960" s="511"/>
      <c r="AK64960" s="511"/>
      <c r="AL64960" s="511"/>
      <c r="AM64960" s="511"/>
      <c r="AN64960" s="511"/>
      <c r="AO64960" s="511"/>
      <c r="AP64960" s="511"/>
      <c r="AQ64960" s="511"/>
      <c r="AR64960" s="511"/>
      <c r="AS64960" s="511"/>
      <c r="AT64960" s="511"/>
      <c r="AU64960" s="511"/>
      <c r="AV64960" s="511"/>
      <c r="AW64960" s="511"/>
      <c r="AX64960" s="511"/>
      <c r="AY64960" s="511"/>
      <c r="AZ64960" s="511"/>
      <c r="BA64960" s="511"/>
      <c r="BB64960" s="511"/>
      <c r="BC64960" s="511"/>
      <c r="BD64960" s="511"/>
      <c r="BE64960" s="511"/>
      <c r="BF64960" s="511"/>
      <c r="BG64960" s="511"/>
      <c r="BH64960" s="511"/>
      <c r="BI64960" s="511"/>
      <c r="BJ64960" s="511"/>
      <c r="BK64960" s="511"/>
      <c r="BL64960" s="511"/>
      <c r="BM64960" s="511"/>
      <c r="BN64960" s="511"/>
      <c r="BO64960" s="511"/>
      <c r="BP64960" s="511"/>
      <c r="BQ64960" s="511"/>
      <c r="BR64960" s="511"/>
      <c r="BS64960" s="511"/>
      <c r="BT64960" s="511"/>
      <c r="BU64960" s="511"/>
      <c r="BV64960" s="511"/>
      <c r="BW64960" s="511"/>
      <c r="BX64960" s="511"/>
      <c r="BY64960" s="511"/>
      <c r="BZ64960" s="511"/>
      <c r="CA64960" s="511"/>
      <c r="CB64960" s="511"/>
      <c r="CC64960" s="511"/>
      <c r="CD64960" s="511"/>
      <c r="CE64960" s="511"/>
      <c r="CF64960" s="511"/>
      <c r="CG64960" s="511"/>
      <c r="CH64960" s="511"/>
      <c r="CI64960" s="511"/>
      <c r="CJ64960" s="511"/>
      <c r="CK64960" s="511"/>
      <c r="CL64960" s="511"/>
      <c r="CM64960" s="511"/>
      <c r="CN64960" s="511"/>
      <c r="CO64960" s="511"/>
      <c r="CP64960" s="511"/>
      <c r="CQ64960" s="511"/>
      <c r="CR64960" s="511"/>
      <c r="CS64960" s="511"/>
      <c r="CT64960" s="511"/>
      <c r="CU64960" s="511"/>
      <c r="CV64960" s="511"/>
      <c r="CW64960" s="511"/>
      <c r="CX64960" s="511"/>
      <c r="CY64960" s="511"/>
      <c r="CZ64960" s="511"/>
      <c r="DA64960" s="511"/>
      <c r="DB64960" s="511"/>
      <c r="DC64960" s="511"/>
      <c r="DD64960" s="511"/>
      <c r="DE64960" s="511"/>
      <c r="DF64960" s="511"/>
      <c r="DG64960" s="511"/>
      <c r="DH64960" s="511"/>
      <c r="DI64960" s="511"/>
      <c r="DJ64960" s="511"/>
      <c r="DK64960" s="511"/>
      <c r="DL64960" s="511"/>
      <c r="DM64960" s="511"/>
      <c r="DN64960" s="511"/>
      <c r="DO64960" s="511"/>
      <c r="DP64960" s="511"/>
      <c r="DQ64960" s="511"/>
      <c r="DR64960" s="511"/>
      <c r="DS64960" s="511"/>
      <c r="DT64960" s="511"/>
      <c r="DU64960" s="511"/>
      <c r="DV64960" s="511"/>
      <c r="DW64960" s="511"/>
      <c r="DX64960" s="511"/>
      <c r="DY64960" s="511"/>
      <c r="DZ64960" s="511"/>
      <c r="EA64960" s="511"/>
      <c r="EB64960" s="511"/>
      <c r="EC64960" s="511"/>
      <c r="ED64960" s="511"/>
      <c r="EE64960" s="511"/>
      <c r="EF64960" s="511"/>
      <c r="EG64960" s="511"/>
      <c r="EH64960" s="511"/>
      <c r="EI64960" s="511"/>
      <c r="EJ64960" s="511"/>
      <c r="EK64960" s="511"/>
      <c r="EL64960" s="511"/>
      <c r="EM64960" s="511"/>
      <c r="EN64960" s="511"/>
      <c r="EO64960" s="511"/>
      <c r="EP64960" s="511"/>
      <c r="EQ64960" s="511"/>
      <c r="ER64960" s="511"/>
      <c r="ES64960" s="511"/>
      <c r="ET64960" s="511"/>
      <c r="EU64960" s="511"/>
      <c r="EV64960" s="511"/>
      <c r="EW64960" s="511"/>
      <c r="EX64960" s="511"/>
      <c r="EY64960" s="511"/>
      <c r="EZ64960" s="511"/>
      <c r="FA64960" s="511"/>
      <c r="FB64960" s="511"/>
      <c r="FC64960" s="511"/>
      <c r="FD64960" s="511"/>
      <c r="FE64960" s="511"/>
      <c r="FF64960" s="511"/>
      <c r="FG64960" s="511"/>
      <c r="FH64960" s="511"/>
      <c r="FI64960" s="511"/>
      <c r="FJ64960" s="511"/>
      <c r="FK64960" s="511"/>
      <c r="FL64960" s="511"/>
      <c r="FM64960" s="511"/>
      <c r="FN64960" s="511"/>
      <c r="FO64960" s="511"/>
      <c r="FP64960" s="511"/>
      <c r="FQ64960" s="511"/>
      <c r="FR64960" s="511"/>
      <c r="FS64960" s="511"/>
      <c r="FT64960" s="511"/>
      <c r="FU64960" s="511"/>
      <c r="FV64960" s="511"/>
      <c r="FW64960" s="511"/>
      <c r="FX64960" s="511"/>
      <c r="FY64960" s="511"/>
      <c r="FZ64960" s="511"/>
      <c r="GA64960" s="511"/>
      <c r="GB64960" s="511"/>
      <c r="GC64960" s="511"/>
      <c r="GD64960" s="511"/>
      <c r="GE64960" s="511"/>
      <c r="GF64960" s="511"/>
      <c r="GG64960" s="511"/>
      <c r="GH64960" s="511"/>
      <c r="GI64960" s="511"/>
      <c r="GJ64960" s="511"/>
      <c r="GK64960" s="511"/>
      <c r="GL64960" s="511"/>
      <c r="GM64960" s="511"/>
      <c r="GN64960" s="511"/>
      <c r="GO64960" s="511"/>
      <c r="GP64960" s="511"/>
      <c r="GQ64960" s="511"/>
      <c r="GR64960" s="511"/>
      <c r="GS64960" s="511"/>
      <c r="GT64960" s="511"/>
      <c r="GU64960" s="511"/>
      <c r="GV64960" s="511"/>
      <c r="GW64960" s="511"/>
      <c r="GX64960" s="511"/>
      <c r="GY64960" s="511"/>
      <c r="GZ64960" s="511"/>
      <c r="HA64960" s="511"/>
      <c r="HB64960" s="511"/>
      <c r="HC64960" s="511"/>
      <c r="HD64960" s="511"/>
      <c r="HE64960" s="511"/>
      <c r="HF64960" s="511"/>
      <c r="HG64960" s="511"/>
      <c r="HH64960" s="511"/>
      <c r="HI64960" s="511"/>
      <c r="HJ64960" s="511"/>
      <c r="HK64960" s="511"/>
      <c r="HL64960" s="511"/>
      <c r="HM64960" s="511"/>
      <c r="HN64960" s="511"/>
      <c r="HO64960" s="511"/>
      <c r="HP64960" s="511"/>
      <c r="HQ64960" s="511"/>
      <c r="HR64960" s="511"/>
      <c r="HS64960" s="511"/>
      <c r="HT64960" s="511"/>
      <c r="HU64960" s="511"/>
      <c r="HV64960" s="511"/>
      <c r="HW64960" s="511"/>
      <c r="HX64960" s="511"/>
      <c r="HY64960" s="511"/>
      <c r="HZ64960" s="511"/>
      <c r="IA64960" s="511"/>
      <c r="IB64960" s="511"/>
      <c r="IC64960" s="511"/>
      <c r="ID64960" s="511"/>
      <c r="IE64960" s="511"/>
      <c r="IF64960" s="511"/>
      <c r="IG64960" s="511"/>
      <c r="IH64960" s="511"/>
    </row>
    <row r="64961" spans="1:242" x14ac:dyDescent="0.25">
      <c r="A64961" s="511"/>
      <c r="B64961" s="511"/>
      <c r="C64961" s="511"/>
      <c r="D64961" s="511"/>
      <c r="E64961" s="511"/>
      <c r="F64961" s="511"/>
      <c r="G64961" s="511"/>
      <c r="H64961" s="511"/>
      <c r="I64961" s="511"/>
      <c r="J64961" s="511"/>
      <c r="K64961" s="511"/>
      <c r="L64961" s="511"/>
      <c r="M64961" s="511"/>
      <c r="N64961" s="511"/>
      <c r="O64961" s="511"/>
      <c r="P64961" s="511"/>
      <c r="Q64961" s="511"/>
      <c r="R64961" s="511"/>
      <c r="S64961" s="511"/>
      <c r="T64961" s="511"/>
      <c r="U64961" s="511"/>
      <c r="V64961" s="511"/>
      <c r="W64961" s="511"/>
      <c r="X64961" s="511"/>
      <c r="Y64961" s="511"/>
      <c r="Z64961" s="511"/>
      <c r="AA64961" s="511"/>
      <c r="AB64961" s="511"/>
      <c r="AC64961" s="511"/>
      <c r="AD64961" s="511"/>
      <c r="AE64961" s="511"/>
      <c r="AF64961" s="511"/>
      <c r="AG64961" s="511"/>
      <c r="AH64961" s="511"/>
      <c r="AI64961" s="511"/>
      <c r="AJ64961" s="511"/>
      <c r="AK64961" s="511"/>
      <c r="AL64961" s="511"/>
      <c r="AM64961" s="511"/>
      <c r="AN64961" s="511"/>
      <c r="AO64961" s="511"/>
      <c r="AP64961" s="511"/>
      <c r="AQ64961" s="511"/>
      <c r="AR64961" s="511"/>
      <c r="AS64961" s="511"/>
      <c r="AT64961" s="511"/>
      <c r="AU64961" s="511"/>
      <c r="AV64961" s="511"/>
      <c r="AW64961" s="511"/>
      <c r="AX64961" s="511"/>
      <c r="AY64961" s="511"/>
      <c r="AZ64961" s="511"/>
      <c r="BA64961" s="511"/>
      <c r="BB64961" s="511"/>
      <c r="BC64961" s="511"/>
      <c r="BD64961" s="511"/>
      <c r="BE64961" s="511"/>
      <c r="BF64961" s="511"/>
      <c r="BG64961" s="511"/>
      <c r="BH64961" s="511"/>
      <c r="BI64961" s="511"/>
      <c r="BJ64961" s="511"/>
      <c r="BK64961" s="511"/>
      <c r="BL64961" s="511"/>
      <c r="BM64961" s="511"/>
      <c r="BN64961" s="511"/>
      <c r="BO64961" s="511"/>
      <c r="BP64961" s="511"/>
      <c r="BQ64961" s="511"/>
      <c r="BR64961" s="511"/>
      <c r="BS64961" s="511"/>
      <c r="BT64961" s="511"/>
      <c r="BU64961" s="511"/>
      <c r="BV64961" s="511"/>
      <c r="BW64961" s="511"/>
      <c r="BX64961" s="511"/>
      <c r="BY64961" s="511"/>
      <c r="BZ64961" s="511"/>
      <c r="CA64961" s="511"/>
      <c r="CB64961" s="511"/>
      <c r="CC64961" s="511"/>
      <c r="CD64961" s="511"/>
      <c r="CE64961" s="511"/>
      <c r="CF64961" s="511"/>
      <c r="CG64961" s="511"/>
      <c r="CH64961" s="511"/>
      <c r="CI64961" s="511"/>
      <c r="CJ64961" s="511"/>
      <c r="CK64961" s="511"/>
      <c r="CL64961" s="511"/>
      <c r="CM64961" s="511"/>
      <c r="CN64961" s="511"/>
      <c r="CO64961" s="511"/>
      <c r="CP64961" s="511"/>
      <c r="CQ64961" s="511"/>
      <c r="CR64961" s="511"/>
      <c r="CS64961" s="511"/>
      <c r="CT64961" s="511"/>
      <c r="CU64961" s="511"/>
      <c r="CV64961" s="511"/>
      <c r="CW64961" s="511"/>
      <c r="CX64961" s="511"/>
      <c r="CY64961" s="511"/>
      <c r="CZ64961" s="511"/>
      <c r="DA64961" s="511"/>
      <c r="DB64961" s="511"/>
      <c r="DC64961" s="511"/>
      <c r="DD64961" s="511"/>
      <c r="DE64961" s="511"/>
      <c r="DF64961" s="511"/>
      <c r="DG64961" s="511"/>
      <c r="DH64961" s="511"/>
      <c r="DI64961" s="511"/>
      <c r="DJ64961" s="511"/>
      <c r="DK64961" s="511"/>
      <c r="DL64961" s="511"/>
      <c r="DM64961" s="511"/>
      <c r="DN64961" s="511"/>
      <c r="DO64961" s="511"/>
      <c r="DP64961" s="511"/>
      <c r="DQ64961" s="511"/>
      <c r="DR64961" s="511"/>
      <c r="DS64961" s="511"/>
      <c r="DT64961" s="511"/>
      <c r="DU64961" s="511"/>
      <c r="DV64961" s="511"/>
      <c r="DW64961" s="511"/>
      <c r="DX64961" s="511"/>
      <c r="DY64961" s="511"/>
      <c r="DZ64961" s="511"/>
      <c r="EA64961" s="511"/>
      <c r="EB64961" s="511"/>
      <c r="EC64961" s="511"/>
      <c r="ED64961" s="511"/>
      <c r="EE64961" s="511"/>
      <c r="EF64961" s="511"/>
      <c r="EG64961" s="511"/>
      <c r="EH64961" s="511"/>
      <c r="EI64961" s="511"/>
      <c r="EJ64961" s="511"/>
      <c r="EK64961" s="511"/>
      <c r="EL64961" s="511"/>
      <c r="EM64961" s="511"/>
      <c r="EN64961" s="511"/>
      <c r="EO64961" s="511"/>
      <c r="EP64961" s="511"/>
      <c r="EQ64961" s="511"/>
      <c r="ER64961" s="511"/>
      <c r="ES64961" s="511"/>
      <c r="ET64961" s="511"/>
      <c r="EU64961" s="511"/>
      <c r="EV64961" s="511"/>
      <c r="EW64961" s="511"/>
      <c r="EX64961" s="511"/>
      <c r="EY64961" s="511"/>
      <c r="EZ64961" s="511"/>
      <c r="FA64961" s="511"/>
      <c r="FB64961" s="511"/>
      <c r="FC64961" s="511"/>
      <c r="FD64961" s="511"/>
      <c r="FE64961" s="511"/>
      <c r="FF64961" s="511"/>
      <c r="FG64961" s="511"/>
      <c r="FH64961" s="511"/>
      <c r="FI64961" s="511"/>
      <c r="FJ64961" s="511"/>
      <c r="FK64961" s="511"/>
      <c r="FL64961" s="511"/>
      <c r="FM64961" s="511"/>
      <c r="FN64961" s="511"/>
      <c r="FO64961" s="511"/>
      <c r="FP64961" s="511"/>
      <c r="FQ64961" s="511"/>
      <c r="FR64961" s="511"/>
      <c r="FS64961" s="511"/>
      <c r="FT64961" s="511"/>
      <c r="FU64961" s="511"/>
      <c r="FV64961" s="511"/>
      <c r="FW64961" s="511"/>
      <c r="FX64961" s="511"/>
      <c r="FY64961" s="511"/>
      <c r="FZ64961" s="511"/>
      <c r="GA64961" s="511"/>
      <c r="GB64961" s="511"/>
      <c r="GC64961" s="511"/>
      <c r="GD64961" s="511"/>
      <c r="GE64961" s="511"/>
      <c r="GF64961" s="511"/>
      <c r="GG64961" s="511"/>
      <c r="GH64961" s="511"/>
      <c r="GI64961" s="511"/>
      <c r="GJ64961" s="511"/>
      <c r="GK64961" s="511"/>
      <c r="GL64961" s="511"/>
      <c r="GM64961" s="511"/>
      <c r="GN64961" s="511"/>
      <c r="GO64961" s="511"/>
      <c r="GP64961" s="511"/>
      <c r="GQ64961" s="511"/>
      <c r="GR64961" s="511"/>
      <c r="GS64961" s="511"/>
      <c r="GT64961" s="511"/>
      <c r="GU64961" s="511"/>
      <c r="GV64961" s="511"/>
      <c r="GW64961" s="511"/>
      <c r="GX64961" s="511"/>
      <c r="GY64961" s="511"/>
      <c r="GZ64961" s="511"/>
      <c r="HA64961" s="511"/>
      <c r="HB64961" s="511"/>
      <c r="HC64961" s="511"/>
      <c r="HD64961" s="511"/>
      <c r="HE64961" s="511"/>
      <c r="HF64961" s="511"/>
      <c r="HG64961" s="511"/>
      <c r="HH64961" s="511"/>
      <c r="HI64961" s="511"/>
      <c r="HJ64961" s="511"/>
      <c r="HK64961" s="511"/>
      <c r="HL64961" s="511"/>
      <c r="HM64961" s="511"/>
      <c r="HN64961" s="511"/>
      <c r="HO64961" s="511"/>
      <c r="HP64961" s="511"/>
      <c r="HQ64961" s="511"/>
      <c r="HR64961" s="511"/>
      <c r="HS64961" s="511"/>
      <c r="HT64961" s="511"/>
      <c r="HU64961" s="511"/>
      <c r="HV64961" s="511"/>
      <c r="HW64961" s="511"/>
      <c r="HX64961" s="511"/>
      <c r="HY64961" s="511"/>
      <c r="HZ64961" s="511"/>
      <c r="IA64961" s="511"/>
      <c r="IB64961" s="511"/>
      <c r="IC64961" s="511"/>
      <c r="ID64961" s="511"/>
      <c r="IE64961" s="511"/>
      <c r="IF64961" s="511"/>
      <c r="IG64961" s="511"/>
      <c r="IH64961" s="511"/>
    </row>
    <row r="64962" spans="1:242" x14ac:dyDescent="0.25">
      <c r="A64962" s="511"/>
      <c r="B64962" s="511"/>
      <c r="C64962" s="511"/>
      <c r="D64962" s="511"/>
      <c r="E64962" s="511"/>
      <c r="F64962" s="511"/>
      <c r="G64962" s="511"/>
      <c r="H64962" s="511"/>
      <c r="I64962" s="511"/>
      <c r="J64962" s="511"/>
      <c r="K64962" s="511"/>
      <c r="L64962" s="511"/>
      <c r="M64962" s="511"/>
      <c r="N64962" s="511"/>
      <c r="O64962" s="511"/>
      <c r="P64962" s="511"/>
      <c r="Q64962" s="511"/>
      <c r="R64962" s="511"/>
      <c r="S64962" s="511"/>
      <c r="T64962" s="511"/>
      <c r="U64962" s="511"/>
      <c r="V64962" s="511"/>
      <c r="W64962" s="511"/>
      <c r="X64962" s="511"/>
      <c r="Y64962" s="511"/>
      <c r="Z64962" s="511"/>
      <c r="AA64962" s="511"/>
      <c r="AB64962" s="511"/>
      <c r="AC64962" s="511"/>
      <c r="AD64962" s="511"/>
      <c r="AE64962" s="511"/>
      <c r="AF64962" s="511"/>
      <c r="AG64962" s="511"/>
      <c r="AH64962" s="511"/>
      <c r="AI64962" s="511"/>
      <c r="AJ64962" s="511"/>
      <c r="AK64962" s="511"/>
      <c r="AL64962" s="511"/>
      <c r="AM64962" s="511"/>
      <c r="AN64962" s="511"/>
      <c r="AO64962" s="511"/>
      <c r="AP64962" s="511"/>
      <c r="AQ64962" s="511"/>
      <c r="AR64962" s="511"/>
      <c r="AS64962" s="511"/>
      <c r="AT64962" s="511"/>
      <c r="AU64962" s="511"/>
      <c r="AV64962" s="511"/>
      <c r="AW64962" s="511"/>
      <c r="AX64962" s="511"/>
      <c r="AY64962" s="511"/>
      <c r="AZ64962" s="511"/>
      <c r="BA64962" s="511"/>
      <c r="BB64962" s="511"/>
      <c r="BC64962" s="511"/>
      <c r="BD64962" s="511"/>
      <c r="BE64962" s="511"/>
      <c r="BF64962" s="511"/>
      <c r="BG64962" s="511"/>
      <c r="BH64962" s="511"/>
      <c r="BI64962" s="511"/>
      <c r="BJ64962" s="511"/>
      <c r="BK64962" s="511"/>
      <c r="BL64962" s="511"/>
      <c r="BM64962" s="511"/>
      <c r="BN64962" s="511"/>
      <c r="BO64962" s="511"/>
      <c r="BP64962" s="511"/>
      <c r="BQ64962" s="511"/>
      <c r="BR64962" s="511"/>
      <c r="BS64962" s="511"/>
      <c r="BT64962" s="511"/>
      <c r="BU64962" s="511"/>
      <c r="BV64962" s="511"/>
      <c r="BW64962" s="511"/>
      <c r="BX64962" s="511"/>
      <c r="BY64962" s="511"/>
      <c r="BZ64962" s="511"/>
      <c r="CA64962" s="511"/>
      <c r="CB64962" s="511"/>
      <c r="CC64962" s="511"/>
      <c r="CD64962" s="511"/>
      <c r="CE64962" s="511"/>
      <c r="CF64962" s="511"/>
      <c r="CG64962" s="511"/>
      <c r="CH64962" s="511"/>
      <c r="CI64962" s="511"/>
      <c r="CJ64962" s="511"/>
      <c r="CK64962" s="511"/>
      <c r="CL64962" s="511"/>
      <c r="CM64962" s="511"/>
      <c r="CN64962" s="511"/>
      <c r="CO64962" s="511"/>
      <c r="CP64962" s="511"/>
      <c r="CQ64962" s="511"/>
      <c r="CR64962" s="511"/>
      <c r="CS64962" s="511"/>
      <c r="CT64962" s="511"/>
      <c r="CU64962" s="511"/>
      <c r="CV64962" s="511"/>
      <c r="CW64962" s="511"/>
      <c r="CX64962" s="511"/>
      <c r="CY64962" s="511"/>
      <c r="CZ64962" s="511"/>
      <c r="DA64962" s="511"/>
      <c r="DB64962" s="511"/>
      <c r="DC64962" s="511"/>
      <c r="DD64962" s="511"/>
      <c r="DE64962" s="511"/>
      <c r="DF64962" s="511"/>
      <c r="DG64962" s="511"/>
      <c r="DH64962" s="511"/>
      <c r="DI64962" s="511"/>
      <c r="DJ64962" s="511"/>
      <c r="DK64962" s="511"/>
      <c r="DL64962" s="511"/>
      <c r="DM64962" s="511"/>
      <c r="DN64962" s="511"/>
      <c r="DO64962" s="511"/>
      <c r="DP64962" s="511"/>
      <c r="DQ64962" s="511"/>
      <c r="DR64962" s="511"/>
      <c r="DS64962" s="511"/>
      <c r="DT64962" s="511"/>
      <c r="DU64962" s="511"/>
      <c r="DV64962" s="511"/>
      <c r="DW64962" s="511"/>
      <c r="DX64962" s="511"/>
      <c r="DY64962" s="511"/>
      <c r="DZ64962" s="511"/>
      <c r="EA64962" s="511"/>
      <c r="EB64962" s="511"/>
      <c r="EC64962" s="511"/>
      <c r="ED64962" s="511"/>
      <c r="EE64962" s="511"/>
      <c r="EF64962" s="511"/>
      <c r="EG64962" s="511"/>
      <c r="EH64962" s="511"/>
      <c r="EI64962" s="511"/>
      <c r="EJ64962" s="511"/>
      <c r="EK64962" s="511"/>
      <c r="EL64962" s="511"/>
      <c r="EM64962" s="511"/>
      <c r="EN64962" s="511"/>
      <c r="EO64962" s="511"/>
      <c r="EP64962" s="511"/>
      <c r="EQ64962" s="511"/>
      <c r="ER64962" s="511"/>
      <c r="ES64962" s="511"/>
      <c r="ET64962" s="511"/>
      <c r="EU64962" s="511"/>
      <c r="EV64962" s="511"/>
      <c r="EW64962" s="511"/>
      <c r="EX64962" s="511"/>
      <c r="EY64962" s="511"/>
      <c r="EZ64962" s="511"/>
      <c r="FA64962" s="511"/>
      <c r="FB64962" s="511"/>
      <c r="FC64962" s="511"/>
      <c r="FD64962" s="511"/>
      <c r="FE64962" s="511"/>
      <c r="FF64962" s="511"/>
      <c r="FG64962" s="511"/>
      <c r="FH64962" s="511"/>
      <c r="FI64962" s="511"/>
      <c r="FJ64962" s="511"/>
      <c r="FK64962" s="511"/>
      <c r="FL64962" s="511"/>
      <c r="FM64962" s="511"/>
      <c r="FN64962" s="511"/>
      <c r="FO64962" s="511"/>
      <c r="FP64962" s="511"/>
      <c r="FQ64962" s="511"/>
      <c r="FR64962" s="511"/>
      <c r="FS64962" s="511"/>
      <c r="FT64962" s="511"/>
      <c r="FU64962" s="511"/>
      <c r="FV64962" s="511"/>
      <c r="FW64962" s="511"/>
      <c r="FX64962" s="511"/>
      <c r="FY64962" s="511"/>
      <c r="FZ64962" s="511"/>
      <c r="GA64962" s="511"/>
      <c r="GB64962" s="511"/>
      <c r="GC64962" s="511"/>
      <c r="GD64962" s="511"/>
      <c r="GE64962" s="511"/>
      <c r="GF64962" s="511"/>
      <c r="GG64962" s="511"/>
      <c r="GH64962" s="511"/>
      <c r="GI64962" s="511"/>
      <c r="GJ64962" s="511"/>
      <c r="GK64962" s="511"/>
      <c r="GL64962" s="511"/>
      <c r="GM64962" s="511"/>
      <c r="GN64962" s="511"/>
      <c r="GO64962" s="511"/>
      <c r="GP64962" s="511"/>
      <c r="GQ64962" s="511"/>
      <c r="GR64962" s="511"/>
      <c r="GS64962" s="511"/>
      <c r="GT64962" s="511"/>
      <c r="GU64962" s="511"/>
      <c r="GV64962" s="511"/>
      <c r="GW64962" s="511"/>
      <c r="GX64962" s="511"/>
      <c r="GY64962" s="511"/>
      <c r="GZ64962" s="511"/>
      <c r="HA64962" s="511"/>
      <c r="HB64962" s="511"/>
      <c r="HC64962" s="511"/>
      <c r="HD64962" s="511"/>
      <c r="HE64962" s="511"/>
      <c r="HF64962" s="511"/>
      <c r="HG64962" s="511"/>
      <c r="HH64962" s="511"/>
      <c r="HI64962" s="511"/>
      <c r="HJ64962" s="511"/>
      <c r="HK64962" s="511"/>
      <c r="HL64962" s="511"/>
      <c r="HM64962" s="511"/>
      <c r="HN64962" s="511"/>
      <c r="HO64962" s="511"/>
      <c r="HP64962" s="511"/>
      <c r="HQ64962" s="511"/>
      <c r="HR64962" s="511"/>
      <c r="HS64962" s="511"/>
      <c r="HT64962" s="511"/>
      <c r="HU64962" s="511"/>
      <c r="HV64962" s="511"/>
      <c r="HW64962" s="511"/>
      <c r="HX64962" s="511"/>
      <c r="HY64962" s="511"/>
      <c r="HZ64962" s="511"/>
      <c r="IA64962" s="511"/>
      <c r="IB64962" s="511"/>
      <c r="IC64962" s="511"/>
      <c r="ID64962" s="511"/>
      <c r="IE64962" s="511"/>
      <c r="IF64962" s="511"/>
      <c r="IG64962" s="511"/>
      <c r="IH64962" s="511"/>
    </row>
    <row r="64963" spans="1:242" x14ac:dyDescent="0.25">
      <c r="A64963" s="511"/>
      <c r="B64963" s="511"/>
      <c r="C64963" s="511"/>
      <c r="D64963" s="511"/>
      <c r="E64963" s="511"/>
      <c r="F64963" s="511"/>
      <c r="G64963" s="511"/>
      <c r="H64963" s="511"/>
      <c r="I64963" s="511"/>
      <c r="J64963" s="511"/>
      <c r="K64963" s="511"/>
      <c r="L64963" s="511"/>
      <c r="M64963" s="511"/>
      <c r="N64963" s="511"/>
      <c r="O64963" s="511"/>
      <c r="P64963" s="511"/>
      <c r="Q64963" s="511"/>
      <c r="R64963" s="511"/>
      <c r="S64963" s="511"/>
      <c r="T64963" s="511"/>
      <c r="U64963" s="511"/>
      <c r="V64963" s="511"/>
      <c r="W64963" s="511"/>
      <c r="X64963" s="511"/>
      <c r="Y64963" s="511"/>
      <c r="Z64963" s="511"/>
      <c r="AA64963" s="511"/>
      <c r="AB64963" s="511"/>
      <c r="AC64963" s="511"/>
      <c r="AD64963" s="511"/>
      <c r="AE64963" s="511"/>
      <c r="AF64963" s="511"/>
      <c r="AG64963" s="511"/>
      <c r="AH64963" s="511"/>
      <c r="AI64963" s="511"/>
      <c r="AJ64963" s="511"/>
      <c r="AK64963" s="511"/>
      <c r="AL64963" s="511"/>
      <c r="AM64963" s="511"/>
      <c r="AN64963" s="511"/>
      <c r="AO64963" s="511"/>
      <c r="AP64963" s="511"/>
      <c r="AQ64963" s="511"/>
      <c r="AR64963" s="511"/>
      <c r="AS64963" s="511"/>
      <c r="AT64963" s="511"/>
      <c r="AU64963" s="511"/>
      <c r="AV64963" s="511"/>
      <c r="AW64963" s="511"/>
      <c r="AX64963" s="511"/>
      <c r="AY64963" s="511"/>
      <c r="AZ64963" s="511"/>
      <c r="BA64963" s="511"/>
      <c r="BB64963" s="511"/>
      <c r="BC64963" s="511"/>
      <c r="BD64963" s="511"/>
      <c r="BE64963" s="511"/>
      <c r="BF64963" s="511"/>
      <c r="BG64963" s="511"/>
      <c r="BH64963" s="511"/>
      <c r="BI64963" s="511"/>
      <c r="BJ64963" s="511"/>
      <c r="BK64963" s="511"/>
      <c r="BL64963" s="511"/>
      <c r="BM64963" s="511"/>
      <c r="BN64963" s="511"/>
      <c r="BO64963" s="511"/>
      <c r="BP64963" s="511"/>
      <c r="BQ64963" s="511"/>
      <c r="BR64963" s="511"/>
      <c r="BS64963" s="511"/>
      <c r="BT64963" s="511"/>
      <c r="BU64963" s="511"/>
      <c r="BV64963" s="511"/>
      <c r="BW64963" s="511"/>
      <c r="BX64963" s="511"/>
      <c r="BY64963" s="511"/>
      <c r="BZ64963" s="511"/>
      <c r="CA64963" s="511"/>
      <c r="CB64963" s="511"/>
      <c r="CC64963" s="511"/>
      <c r="CD64963" s="511"/>
      <c r="CE64963" s="511"/>
      <c r="CF64963" s="511"/>
      <c r="CG64963" s="511"/>
      <c r="CH64963" s="511"/>
      <c r="CI64963" s="511"/>
      <c r="CJ64963" s="511"/>
      <c r="CK64963" s="511"/>
      <c r="CL64963" s="511"/>
      <c r="CM64963" s="511"/>
      <c r="CN64963" s="511"/>
      <c r="CO64963" s="511"/>
      <c r="CP64963" s="511"/>
      <c r="CQ64963" s="511"/>
      <c r="CR64963" s="511"/>
      <c r="CS64963" s="511"/>
      <c r="CT64963" s="511"/>
      <c r="CU64963" s="511"/>
      <c r="CV64963" s="511"/>
      <c r="CW64963" s="511"/>
      <c r="CX64963" s="511"/>
      <c r="CY64963" s="511"/>
      <c r="CZ64963" s="511"/>
      <c r="DA64963" s="511"/>
      <c r="DB64963" s="511"/>
      <c r="DC64963" s="511"/>
      <c r="DD64963" s="511"/>
      <c r="DE64963" s="511"/>
      <c r="DF64963" s="511"/>
      <c r="DG64963" s="511"/>
      <c r="DH64963" s="511"/>
      <c r="DI64963" s="511"/>
      <c r="DJ64963" s="511"/>
      <c r="DK64963" s="511"/>
      <c r="DL64963" s="511"/>
      <c r="DM64963" s="511"/>
      <c r="DN64963" s="511"/>
      <c r="DO64963" s="511"/>
      <c r="DP64963" s="511"/>
      <c r="DQ64963" s="511"/>
      <c r="DR64963" s="511"/>
      <c r="DS64963" s="511"/>
      <c r="DT64963" s="511"/>
      <c r="DU64963" s="511"/>
      <c r="DV64963" s="511"/>
      <c r="DW64963" s="511"/>
      <c r="DX64963" s="511"/>
      <c r="DY64963" s="511"/>
      <c r="DZ64963" s="511"/>
      <c r="EA64963" s="511"/>
      <c r="EB64963" s="511"/>
      <c r="EC64963" s="511"/>
      <c r="ED64963" s="511"/>
      <c r="EE64963" s="511"/>
      <c r="EF64963" s="511"/>
      <c r="EG64963" s="511"/>
      <c r="EH64963" s="511"/>
      <c r="EI64963" s="511"/>
      <c r="EJ64963" s="511"/>
      <c r="EK64963" s="511"/>
      <c r="EL64963" s="511"/>
      <c r="EM64963" s="511"/>
      <c r="EN64963" s="511"/>
      <c r="EO64963" s="511"/>
      <c r="EP64963" s="511"/>
      <c r="EQ64963" s="511"/>
      <c r="ER64963" s="511"/>
      <c r="ES64963" s="511"/>
      <c r="ET64963" s="511"/>
      <c r="EU64963" s="511"/>
      <c r="EV64963" s="511"/>
      <c r="EW64963" s="511"/>
      <c r="EX64963" s="511"/>
      <c r="EY64963" s="511"/>
      <c r="EZ64963" s="511"/>
      <c r="FA64963" s="511"/>
      <c r="FB64963" s="511"/>
      <c r="FC64963" s="511"/>
      <c r="FD64963" s="511"/>
      <c r="FE64963" s="511"/>
      <c r="FF64963" s="511"/>
      <c r="FG64963" s="511"/>
      <c r="FH64963" s="511"/>
      <c r="FI64963" s="511"/>
      <c r="FJ64963" s="511"/>
      <c r="FK64963" s="511"/>
      <c r="FL64963" s="511"/>
      <c r="FM64963" s="511"/>
      <c r="FN64963" s="511"/>
      <c r="FO64963" s="511"/>
      <c r="FP64963" s="511"/>
      <c r="FQ64963" s="511"/>
      <c r="FR64963" s="511"/>
      <c r="FS64963" s="511"/>
      <c r="FT64963" s="511"/>
      <c r="FU64963" s="511"/>
      <c r="FV64963" s="511"/>
      <c r="FW64963" s="511"/>
      <c r="FX64963" s="511"/>
      <c r="FY64963" s="511"/>
      <c r="FZ64963" s="511"/>
      <c r="GA64963" s="511"/>
      <c r="GB64963" s="511"/>
      <c r="GC64963" s="511"/>
      <c r="GD64963" s="511"/>
      <c r="GE64963" s="511"/>
      <c r="GF64963" s="511"/>
      <c r="GG64963" s="511"/>
      <c r="GH64963" s="511"/>
      <c r="GI64963" s="511"/>
      <c r="GJ64963" s="511"/>
      <c r="GK64963" s="511"/>
      <c r="GL64963" s="511"/>
      <c r="GM64963" s="511"/>
      <c r="GN64963" s="511"/>
      <c r="GO64963" s="511"/>
      <c r="GP64963" s="511"/>
      <c r="GQ64963" s="511"/>
      <c r="GR64963" s="511"/>
      <c r="GS64963" s="511"/>
      <c r="GT64963" s="511"/>
      <c r="GU64963" s="511"/>
      <c r="GV64963" s="511"/>
      <c r="GW64963" s="511"/>
      <c r="GX64963" s="511"/>
      <c r="GY64963" s="511"/>
      <c r="GZ64963" s="511"/>
      <c r="HA64963" s="511"/>
      <c r="HB64963" s="511"/>
      <c r="HC64963" s="511"/>
      <c r="HD64963" s="511"/>
      <c r="HE64963" s="511"/>
      <c r="HF64963" s="511"/>
      <c r="HG64963" s="511"/>
      <c r="HH64963" s="511"/>
      <c r="HI64963" s="511"/>
      <c r="HJ64963" s="511"/>
      <c r="HK64963" s="511"/>
      <c r="HL64963" s="511"/>
      <c r="HM64963" s="511"/>
      <c r="HN64963" s="511"/>
      <c r="HO64963" s="511"/>
      <c r="HP64963" s="511"/>
      <c r="HQ64963" s="511"/>
      <c r="HR64963" s="511"/>
      <c r="HS64963" s="511"/>
      <c r="HT64963" s="511"/>
      <c r="HU64963" s="511"/>
      <c r="HV64963" s="511"/>
      <c r="HW64963" s="511"/>
      <c r="HX64963" s="511"/>
      <c r="HY64963" s="511"/>
      <c r="HZ64963" s="511"/>
      <c r="IA64963" s="511"/>
      <c r="IB64963" s="511"/>
      <c r="IC64963" s="511"/>
      <c r="ID64963" s="511"/>
      <c r="IE64963" s="511"/>
      <c r="IF64963" s="511"/>
      <c r="IG64963" s="511"/>
      <c r="IH64963" s="511"/>
    </row>
    <row r="64964" spans="1:242" x14ac:dyDescent="0.25">
      <c r="A64964" s="511"/>
      <c r="B64964" s="511"/>
      <c r="C64964" s="511"/>
      <c r="D64964" s="511"/>
      <c r="E64964" s="511"/>
      <c r="F64964" s="511"/>
      <c r="G64964" s="511"/>
      <c r="H64964" s="511"/>
      <c r="I64964" s="511"/>
      <c r="J64964" s="511"/>
      <c r="K64964" s="511"/>
      <c r="L64964" s="511"/>
      <c r="M64964" s="511"/>
      <c r="N64964" s="511"/>
      <c r="O64964" s="511"/>
      <c r="P64964" s="511"/>
      <c r="Q64964" s="511"/>
      <c r="R64964" s="511"/>
      <c r="S64964" s="511"/>
      <c r="T64964" s="511"/>
      <c r="U64964" s="511"/>
      <c r="V64964" s="511"/>
      <c r="W64964" s="511"/>
      <c r="X64964" s="511"/>
      <c r="Y64964" s="511"/>
      <c r="Z64964" s="511"/>
      <c r="AA64964" s="511"/>
      <c r="AB64964" s="511"/>
      <c r="AC64964" s="511"/>
      <c r="AD64964" s="511"/>
      <c r="AE64964" s="511"/>
      <c r="AF64964" s="511"/>
      <c r="AG64964" s="511"/>
      <c r="AH64964" s="511"/>
      <c r="AI64964" s="511"/>
      <c r="AJ64964" s="511"/>
      <c r="AK64964" s="511"/>
      <c r="AL64964" s="511"/>
      <c r="AM64964" s="511"/>
      <c r="AN64964" s="511"/>
      <c r="AO64964" s="511"/>
      <c r="AP64964" s="511"/>
      <c r="AQ64964" s="511"/>
      <c r="AR64964" s="511"/>
      <c r="AS64964" s="511"/>
      <c r="AT64964" s="511"/>
      <c r="AU64964" s="511"/>
      <c r="AV64964" s="511"/>
      <c r="AW64964" s="511"/>
      <c r="AX64964" s="511"/>
      <c r="AY64964" s="511"/>
      <c r="AZ64964" s="511"/>
      <c r="BA64964" s="511"/>
      <c r="BB64964" s="511"/>
      <c r="BC64964" s="511"/>
      <c r="BD64964" s="511"/>
      <c r="BE64964" s="511"/>
      <c r="BF64964" s="511"/>
      <c r="BG64964" s="511"/>
      <c r="BH64964" s="511"/>
      <c r="BI64964" s="511"/>
      <c r="BJ64964" s="511"/>
      <c r="BK64964" s="511"/>
      <c r="BL64964" s="511"/>
      <c r="BM64964" s="511"/>
      <c r="BN64964" s="511"/>
      <c r="BO64964" s="511"/>
      <c r="BP64964" s="511"/>
      <c r="BQ64964" s="511"/>
      <c r="BR64964" s="511"/>
      <c r="BS64964" s="511"/>
      <c r="BT64964" s="511"/>
      <c r="BU64964" s="511"/>
      <c r="BV64964" s="511"/>
      <c r="BW64964" s="511"/>
      <c r="BX64964" s="511"/>
      <c r="BY64964" s="511"/>
      <c r="BZ64964" s="511"/>
      <c r="CA64964" s="511"/>
      <c r="CB64964" s="511"/>
      <c r="CC64964" s="511"/>
      <c r="CD64964" s="511"/>
      <c r="CE64964" s="511"/>
      <c r="CF64964" s="511"/>
      <c r="CG64964" s="511"/>
      <c r="CH64964" s="511"/>
      <c r="CI64964" s="511"/>
      <c r="CJ64964" s="511"/>
      <c r="CK64964" s="511"/>
      <c r="CL64964" s="511"/>
      <c r="CM64964" s="511"/>
      <c r="CN64964" s="511"/>
      <c r="CO64964" s="511"/>
      <c r="CP64964" s="511"/>
      <c r="CQ64964" s="511"/>
      <c r="CR64964" s="511"/>
      <c r="CS64964" s="511"/>
      <c r="CT64964" s="511"/>
      <c r="CU64964" s="511"/>
      <c r="CV64964" s="511"/>
      <c r="CW64964" s="511"/>
      <c r="CX64964" s="511"/>
      <c r="CY64964" s="511"/>
      <c r="CZ64964" s="511"/>
      <c r="DA64964" s="511"/>
      <c r="DB64964" s="511"/>
      <c r="DC64964" s="511"/>
      <c r="DD64964" s="511"/>
      <c r="DE64964" s="511"/>
      <c r="DF64964" s="511"/>
      <c r="DG64964" s="511"/>
      <c r="DH64964" s="511"/>
      <c r="DI64964" s="511"/>
      <c r="DJ64964" s="511"/>
      <c r="DK64964" s="511"/>
      <c r="DL64964" s="511"/>
      <c r="DM64964" s="511"/>
      <c r="DN64964" s="511"/>
      <c r="DO64964" s="511"/>
      <c r="DP64964" s="511"/>
      <c r="DQ64964" s="511"/>
      <c r="DR64964" s="511"/>
      <c r="DS64964" s="511"/>
      <c r="DT64964" s="511"/>
      <c r="DU64964" s="511"/>
      <c r="DV64964" s="511"/>
      <c r="DW64964" s="511"/>
      <c r="DX64964" s="511"/>
      <c r="DY64964" s="511"/>
      <c r="DZ64964" s="511"/>
      <c r="EA64964" s="511"/>
      <c r="EB64964" s="511"/>
      <c r="EC64964" s="511"/>
      <c r="ED64964" s="511"/>
      <c r="EE64964" s="511"/>
      <c r="EF64964" s="511"/>
      <c r="EG64964" s="511"/>
      <c r="EH64964" s="511"/>
      <c r="EI64964" s="511"/>
      <c r="EJ64964" s="511"/>
      <c r="EK64964" s="511"/>
      <c r="EL64964" s="511"/>
      <c r="EM64964" s="511"/>
      <c r="EN64964" s="511"/>
      <c r="EO64964" s="511"/>
      <c r="EP64964" s="511"/>
      <c r="EQ64964" s="511"/>
      <c r="ER64964" s="511"/>
      <c r="ES64964" s="511"/>
      <c r="ET64964" s="511"/>
      <c r="EU64964" s="511"/>
      <c r="EV64964" s="511"/>
      <c r="EW64964" s="511"/>
      <c r="EX64964" s="511"/>
      <c r="EY64964" s="511"/>
      <c r="EZ64964" s="511"/>
      <c r="FA64964" s="511"/>
      <c r="FB64964" s="511"/>
      <c r="FC64964" s="511"/>
      <c r="FD64964" s="511"/>
      <c r="FE64964" s="511"/>
      <c r="FF64964" s="511"/>
      <c r="FG64964" s="511"/>
      <c r="FH64964" s="511"/>
      <c r="FI64964" s="511"/>
      <c r="FJ64964" s="511"/>
      <c r="FK64964" s="511"/>
      <c r="FL64964" s="511"/>
      <c r="FM64964" s="511"/>
      <c r="FN64964" s="511"/>
      <c r="FO64964" s="511"/>
      <c r="FP64964" s="511"/>
      <c r="FQ64964" s="511"/>
      <c r="FR64964" s="511"/>
      <c r="FS64964" s="511"/>
      <c r="FT64964" s="511"/>
      <c r="FU64964" s="511"/>
      <c r="FV64964" s="511"/>
      <c r="FW64964" s="511"/>
      <c r="FX64964" s="511"/>
      <c r="FY64964" s="511"/>
      <c r="FZ64964" s="511"/>
      <c r="GA64964" s="511"/>
      <c r="GB64964" s="511"/>
      <c r="GC64964" s="511"/>
      <c r="GD64964" s="511"/>
      <c r="GE64964" s="511"/>
      <c r="GF64964" s="511"/>
      <c r="GG64964" s="511"/>
      <c r="GH64964" s="511"/>
      <c r="GI64964" s="511"/>
      <c r="GJ64964" s="511"/>
      <c r="GK64964" s="511"/>
      <c r="GL64964" s="511"/>
      <c r="GM64964" s="511"/>
      <c r="GN64964" s="511"/>
      <c r="GO64964" s="511"/>
      <c r="GP64964" s="511"/>
      <c r="GQ64964" s="511"/>
      <c r="GR64964" s="511"/>
      <c r="GS64964" s="511"/>
      <c r="GT64964" s="511"/>
      <c r="GU64964" s="511"/>
      <c r="GV64964" s="511"/>
      <c r="GW64964" s="511"/>
      <c r="GX64964" s="511"/>
      <c r="GY64964" s="511"/>
      <c r="GZ64964" s="511"/>
      <c r="HA64964" s="511"/>
      <c r="HB64964" s="511"/>
      <c r="HC64964" s="511"/>
      <c r="HD64964" s="511"/>
      <c r="HE64964" s="511"/>
      <c r="HF64964" s="511"/>
      <c r="HG64964" s="511"/>
      <c r="HH64964" s="511"/>
      <c r="HI64964" s="511"/>
      <c r="HJ64964" s="511"/>
      <c r="HK64964" s="511"/>
      <c r="HL64964" s="511"/>
      <c r="HM64964" s="511"/>
      <c r="HN64964" s="511"/>
      <c r="HO64964" s="511"/>
      <c r="HP64964" s="511"/>
      <c r="HQ64964" s="511"/>
      <c r="HR64964" s="511"/>
      <c r="HS64964" s="511"/>
      <c r="HT64964" s="511"/>
      <c r="HU64964" s="511"/>
      <c r="HV64964" s="511"/>
      <c r="HW64964" s="511"/>
      <c r="HX64964" s="511"/>
      <c r="HY64964" s="511"/>
      <c r="HZ64964" s="511"/>
      <c r="IA64964" s="511"/>
      <c r="IB64964" s="511"/>
      <c r="IC64964" s="511"/>
      <c r="ID64964" s="511"/>
      <c r="IE64964" s="511"/>
      <c r="IF64964" s="511"/>
      <c r="IG64964" s="511"/>
      <c r="IH64964" s="511"/>
    </row>
    <row r="64965" spans="1:242" x14ac:dyDescent="0.25">
      <c r="A64965" s="511"/>
      <c r="B64965" s="511"/>
      <c r="C64965" s="511"/>
      <c r="D64965" s="511"/>
      <c r="E64965" s="511"/>
      <c r="F64965" s="511"/>
      <c r="G64965" s="511"/>
      <c r="H64965" s="511"/>
      <c r="I64965" s="511"/>
      <c r="J64965" s="511"/>
      <c r="K64965" s="511"/>
      <c r="L64965" s="511"/>
      <c r="M64965" s="511"/>
      <c r="N64965" s="511"/>
      <c r="O64965" s="511"/>
      <c r="P64965" s="511"/>
      <c r="Q64965" s="511"/>
      <c r="R64965" s="511"/>
      <c r="S64965" s="511"/>
      <c r="T64965" s="511"/>
      <c r="U64965" s="511"/>
      <c r="V64965" s="511"/>
      <c r="W64965" s="511"/>
      <c r="X64965" s="511"/>
      <c r="Y64965" s="511"/>
      <c r="Z64965" s="511"/>
      <c r="AA64965" s="511"/>
      <c r="AB64965" s="511"/>
      <c r="AC64965" s="511"/>
      <c r="AD64965" s="511"/>
      <c r="AE64965" s="511"/>
      <c r="AF64965" s="511"/>
      <c r="AG64965" s="511"/>
      <c r="AH64965" s="511"/>
      <c r="AI64965" s="511"/>
      <c r="AJ64965" s="511"/>
      <c r="AK64965" s="511"/>
      <c r="AL64965" s="511"/>
      <c r="AM64965" s="511"/>
      <c r="AN64965" s="511"/>
      <c r="AO64965" s="511"/>
      <c r="AP64965" s="511"/>
      <c r="AQ64965" s="511"/>
      <c r="AR64965" s="511"/>
      <c r="AS64965" s="511"/>
      <c r="AT64965" s="511"/>
      <c r="AU64965" s="511"/>
      <c r="AV64965" s="511"/>
      <c r="AW64965" s="511"/>
      <c r="AX64965" s="511"/>
      <c r="AY64965" s="511"/>
      <c r="AZ64965" s="511"/>
      <c r="BA64965" s="511"/>
      <c r="BB64965" s="511"/>
      <c r="BC64965" s="511"/>
      <c r="BD64965" s="511"/>
      <c r="BE64965" s="511"/>
      <c r="BF64965" s="511"/>
      <c r="BG64965" s="511"/>
      <c r="BH64965" s="511"/>
      <c r="BI64965" s="511"/>
      <c r="BJ64965" s="511"/>
      <c r="BK64965" s="511"/>
      <c r="BL64965" s="511"/>
      <c r="BM64965" s="511"/>
      <c r="BN64965" s="511"/>
      <c r="BO64965" s="511"/>
      <c r="BP64965" s="511"/>
      <c r="BQ64965" s="511"/>
      <c r="BR64965" s="511"/>
      <c r="BS64965" s="511"/>
      <c r="BT64965" s="511"/>
      <c r="BU64965" s="511"/>
      <c r="BV64965" s="511"/>
      <c r="BW64965" s="511"/>
      <c r="BX64965" s="511"/>
      <c r="BY64965" s="511"/>
      <c r="BZ64965" s="511"/>
      <c r="CA64965" s="511"/>
      <c r="CB64965" s="511"/>
      <c r="CC64965" s="511"/>
      <c r="CD64965" s="511"/>
      <c r="CE64965" s="511"/>
      <c r="CF64965" s="511"/>
      <c r="CG64965" s="511"/>
      <c r="CH64965" s="511"/>
      <c r="CI64965" s="511"/>
      <c r="CJ64965" s="511"/>
      <c r="CK64965" s="511"/>
      <c r="CL64965" s="511"/>
      <c r="CM64965" s="511"/>
      <c r="CN64965" s="511"/>
      <c r="CO64965" s="511"/>
      <c r="CP64965" s="511"/>
      <c r="CQ64965" s="511"/>
      <c r="CR64965" s="511"/>
      <c r="CS64965" s="511"/>
      <c r="CT64965" s="511"/>
      <c r="CU64965" s="511"/>
      <c r="CV64965" s="511"/>
      <c r="CW64965" s="511"/>
      <c r="CX64965" s="511"/>
      <c r="CY64965" s="511"/>
      <c r="CZ64965" s="511"/>
      <c r="DA64965" s="511"/>
      <c r="DB64965" s="511"/>
      <c r="DC64965" s="511"/>
      <c r="DD64965" s="511"/>
      <c r="DE64965" s="511"/>
      <c r="DF64965" s="511"/>
      <c r="DG64965" s="511"/>
      <c r="DH64965" s="511"/>
      <c r="DI64965" s="511"/>
      <c r="DJ64965" s="511"/>
      <c r="DK64965" s="511"/>
      <c r="DL64965" s="511"/>
      <c r="DM64965" s="511"/>
      <c r="DN64965" s="511"/>
      <c r="DO64965" s="511"/>
      <c r="DP64965" s="511"/>
      <c r="DQ64965" s="511"/>
      <c r="DR64965" s="511"/>
      <c r="DS64965" s="511"/>
      <c r="DT64965" s="511"/>
      <c r="DU64965" s="511"/>
      <c r="DV64965" s="511"/>
      <c r="DW64965" s="511"/>
      <c r="DX64965" s="511"/>
      <c r="DY64965" s="511"/>
      <c r="DZ64965" s="511"/>
      <c r="EA64965" s="511"/>
      <c r="EB64965" s="511"/>
      <c r="EC64965" s="511"/>
      <c r="ED64965" s="511"/>
      <c r="EE64965" s="511"/>
      <c r="EF64965" s="511"/>
      <c r="EG64965" s="511"/>
      <c r="EH64965" s="511"/>
      <c r="EI64965" s="511"/>
      <c r="EJ64965" s="511"/>
      <c r="EK64965" s="511"/>
      <c r="EL64965" s="511"/>
      <c r="EM64965" s="511"/>
      <c r="EN64965" s="511"/>
      <c r="EO64965" s="511"/>
      <c r="EP64965" s="511"/>
      <c r="EQ64965" s="511"/>
      <c r="ER64965" s="511"/>
      <c r="ES64965" s="511"/>
      <c r="ET64965" s="511"/>
      <c r="EU64965" s="511"/>
      <c r="EV64965" s="511"/>
      <c r="EW64965" s="511"/>
      <c r="EX64965" s="511"/>
      <c r="EY64965" s="511"/>
      <c r="EZ64965" s="511"/>
      <c r="FA64965" s="511"/>
      <c r="FB64965" s="511"/>
      <c r="FC64965" s="511"/>
      <c r="FD64965" s="511"/>
      <c r="FE64965" s="511"/>
      <c r="FF64965" s="511"/>
      <c r="FG64965" s="511"/>
      <c r="FH64965" s="511"/>
      <c r="FI64965" s="511"/>
      <c r="FJ64965" s="511"/>
      <c r="FK64965" s="511"/>
      <c r="FL64965" s="511"/>
      <c r="FM64965" s="511"/>
      <c r="FN64965" s="511"/>
      <c r="FO64965" s="511"/>
      <c r="FP64965" s="511"/>
      <c r="FQ64965" s="511"/>
      <c r="FR64965" s="511"/>
      <c r="FS64965" s="511"/>
      <c r="FT64965" s="511"/>
      <c r="FU64965" s="511"/>
      <c r="FV64965" s="511"/>
      <c r="FW64965" s="511"/>
      <c r="FX64965" s="511"/>
      <c r="FY64965" s="511"/>
      <c r="FZ64965" s="511"/>
      <c r="GA64965" s="511"/>
      <c r="GB64965" s="511"/>
      <c r="GC64965" s="511"/>
      <c r="GD64965" s="511"/>
      <c r="GE64965" s="511"/>
      <c r="GF64965" s="511"/>
      <c r="GG64965" s="511"/>
      <c r="GH64965" s="511"/>
      <c r="GI64965" s="511"/>
      <c r="GJ64965" s="511"/>
      <c r="GK64965" s="511"/>
      <c r="GL64965" s="511"/>
      <c r="GM64965" s="511"/>
      <c r="GN64965" s="511"/>
      <c r="GO64965" s="511"/>
      <c r="GP64965" s="511"/>
      <c r="GQ64965" s="511"/>
      <c r="GR64965" s="511"/>
      <c r="GS64965" s="511"/>
      <c r="GT64965" s="511"/>
      <c r="GU64965" s="511"/>
      <c r="GV64965" s="511"/>
      <c r="GW64965" s="511"/>
      <c r="GX64965" s="511"/>
      <c r="GY64965" s="511"/>
      <c r="GZ64965" s="511"/>
      <c r="HA64965" s="511"/>
      <c r="HB64965" s="511"/>
      <c r="HC64965" s="511"/>
      <c r="HD64965" s="511"/>
      <c r="HE64965" s="511"/>
      <c r="HF64965" s="511"/>
      <c r="HG64965" s="511"/>
      <c r="HH64965" s="511"/>
      <c r="HI64965" s="511"/>
      <c r="HJ64965" s="511"/>
      <c r="HK64965" s="511"/>
      <c r="HL64965" s="511"/>
      <c r="HM64965" s="511"/>
      <c r="HN64965" s="511"/>
      <c r="HO64965" s="511"/>
      <c r="HP64965" s="511"/>
      <c r="HQ64965" s="511"/>
      <c r="HR64965" s="511"/>
      <c r="HS64965" s="511"/>
      <c r="HT64965" s="511"/>
      <c r="HU64965" s="511"/>
      <c r="HV64965" s="511"/>
      <c r="HW64965" s="511"/>
      <c r="HX64965" s="511"/>
      <c r="HY64965" s="511"/>
      <c r="HZ64965" s="511"/>
      <c r="IA64965" s="511"/>
      <c r="IB64965" s="511"/>
      <c r="IC64965" s="511"/>
      <c r="ID64965" s="511"/>
      <c r="IE64965" s="511"/>
      <c r="IF64965" s="511"/>
      <c r="IG64965" s="511"/>
      <c r="IH64965" s="511"/>
    </row>
    <row r="64966" spans="1:242" x14ac:dyDescent="0.25">
      <c r="A64966" s="511"/>
      <c r="B64966" s="511"/>
      <c r="C64966" s="511"/>
      <c r="D64966" s="511"/>
      <c r="E64966" s="511"/>
      <c r="F64966" s="511"/>
      <c r="G64966" s="511"/>
      <c r="H64966" s="511"/>
      <c r="I64966" s="511"/>
      <c r="J64966" s="511"/>
      <c r="K64966" s="511"/>
      <c r="L64966" s="511"/>
      <c r="M64966" s="511"/>
      <c r="N64966" s="511"/>
      <c r="O64966" s="511"/>
      <c r="P64966" s="511"/>
      <c r="Q64966" s="511"/>
      <c r="R64966" s="511"/>
      <c r="S64966" s="511"/>
      <c r="T64966" s="511"/>
      <c r="U64966" s="511"/>
      <c r="V64966" s="511"/>
      <c r="W64966" s="511"/>
      <c r="X64966" s="511"/>
      <c r="Y64966" s="511"/>
      <c r="Z64966" s="511"/>
      <c r="AA64966" s="511"/>
      <c r="AB64966" s="511"/>
      <c r="AC64966" s="511"/>
      <c r="AD64966" s="511"/>
      <c r="AE64966" s="511"/>
      <c r="AF64966" s="511"/>
      <c r="AG64966" s="511"/>
      <c r="AH64966" s="511"/>
      <c r="AI64966" s="511"/>
      <c r="AJ64966" s="511"/>
      <c r="AK64966" s="511"/>
      <c r="AL64966" s="511"/>
      <c r="AM64966" s="511"/>
      <c r="AN64966" s="511"/>
      <c r="AO64966" s="511"/>
      <c r="AP64966" s="511"/>
      <c r="AQ64966" s="511"/>
      <c r="AR64966" s="511"/>
      <c r="AS64966" s="511"/>
      <c r="AT64966" s="511"/>
      <c r="AU64966" s="511"/>
      <c r="AV64966" s="511"/>
      <c r="AW64966" s="511"/>
      <c r="AX64966" s="511"/>
      <c r="AY64966" s="511"/>
      <c r="AZ64966" s="511"/>
      <c r="BA64966" s="511"/>
      <c r="BB64966" s="511"/>
      <c r="BC64966" s="511"/>
      <c r="BD64966" s="511"/>
      <c r="BE64966" s="511"/>
      <c r="BF64966" s="511"/>
      <c r="BG64966" s="511"/>
      <c r="BH64966" s="511"/>
      <c r="BI64966" s="511"/>
      <c r="BJ64966" s="511"/>
      <c r="BK64966" s="511"/>
      <c r="BL64966" s="511"/>
      <c r="BM64966" s="511"/>
      <c r="BN64966" s="511"/>
      <c r="BO64966" s="511"/>
      <c r="BP64966" s="511"/>
      <c r="BQ64966" s="511"/>
      <c r="BR64966" s="511"/>
      <c r="BS64966" s="511"/>
      <c r="BT64966" s="511"/>
      <c r="BU64966" s="511"/>
      <c r="BV64966" s="511"/>
      <c r="BW64966" s="511"/>
      <c r="BX64966" s="511"/>
      <c r="BY64966" s="511"/>
      <c r="BZ64966" s="511"/>
      <c r="CA64966" s="511"/>
      <c r="CB64966" s="511"/>
      <c r="CC64966" s="511"/>
      <c r="CD64966" s="511"/>
      <c r="CE64966" s="511"/>
      <c r="CF64966" s="511"/>
      <c r="CG64966" s="511"/>
      <c r="CH64966" s="511"/>
      <c r="CI64966" s="511"/>
      <c r="CJ64966" s="511"/>
      <c r="CK64966" s="511"/>
      <c r="CL64966" s="511"/>
      <c r="CM64966" s="511"/>
      <c r="CN64966" s="511"/>
      <c r="CO64966" s="511"/>
      <c r="CP64966" s="511"/>
      <c r="CQ64966" s="511"/>
      <c r="CR64966" s="511"/>
      <c r="CS64966" s="511"/>
      <c r="CT64966" s="511"/>
      <c r="CU64966" s="511"/>
      <c r="CV64966" s="511"/>
      <c r="CW64966" s="511"/>
      <c r="CX64966" s="511"/>
      <c r="CY64966" s="511"/>
      <c r="CZ64966" s="511"/>
      <c r="DA64966" s="511"/>
      <c r="DB64966" s="511"/>
      <c r="DC64966" s="511"/>
      <c r="DD64966" s="511"/>
      <c r="DE64966" s="511"/>
      <c r="DF64966" s="511"/>
      <c r="DG64966" s="511"/>
      <c r="DH64966" s="511"/>
      <c r="DI64966" s="511"/>
      <c r="DJ64966" s="511"/>
      <c r="DK64966" s="511"/>
      <c r="DL64966" s="511"/>
      <c r="DM64966" s="511"/>
      <c r="DN64966" s="511"/>
      <c r="DO64966" s="511"/>
      <c r="DP64966" s="511"/>
      <c r="DQ64966" s="511"/>
      <c r="DR64966" s="511"/>
      <c r="DS64966" s="511"/>
      <c r="DT64966" s="511"/>
      <c r="DU64966" s="511"/>
      <c r="DV64966" s="511"/>
      <c r="DW64966" s="511"/>
      <c r="DX64966" s="511"/>
      <c r="DY64966" s="511"/>
      <c r="DZ64966" s="511"/>
      <c r="EA64966" s="511"/>
      <c r="EB64966" s="511"/>
      <c r="EC64966" s="511"/>
      <c r="ED64966" s="511"/>
      <c r="EE64966" s="511"/>
      <c r="EF64966" s="511"/>
      <c r="EG64966" s="511"/>
      <c r="EH64966" s="511"/>
      <c r="EI64966" s="511"/>
      <c r="EJ64966" s="511"/>
      <c r="EK64966" s="511"/>
      <c r="EL64966" s="511"/>
      <c r="EM64966" s="511"/>
      <c r="EN64966" s="511"/>
      <c r="EO64966" s="511"/>
      <c r="EP64966" s="511"/>
      <c r="EQ64966" s="511"/>
      <c r="ER64966" s="511"/>
      <c r="ES64966" s="511"/>
      <c r="ET64966" s="511"/>
      <c r="EU64966" s="511"/>
      <c r="EV64966" s="511"/>
      <c r="EW64966" s="511"/>
      <c r="EX64966" s="511"/>
      <c r="EY64966" s="511"/>
      <c r="EZ64966" s="511"/>
      <c r="FA64966" s="511"/>
      <c r="FB64966" s="511"/>
      <c r="FC64966" s="511"/>
      <c r="FD64966" s="511"/>
      <c r="FE64966" s="511"/>
      <c r="FF64966" s="511"/>
      <c r="FG64966" s="511"/>
      <c r="FH64966" s="511"/>
      <c r="FI64966" s="511"/>
      <c r="FJ64966" s="511"/>
      <c r="FK64966" s="511"/>
      <c r="FL64966" s="511"/>
      <c r="FM64966" s="511"/>
      <c r="FN64966" s="511"/>
      <c r="FO64966" s="511"/>
      <c r="FP64966" s="511"/>
      <c r="FQ64966" s="511"/>
      <c r="FR64966" s="511"/>
      <c r="FS64966" s="511"/>
      <c r="FT64966" s="511"/>
      <c r="FU64966" s="511"/>
      <c r="FV64966" s="511"/>
      <c r="FW64966" s="511"/>
      <c r="FX64966" s="511"/>
      <c r="FY64966" s="511"/>
      <c r="FZ64966" s="511"/>
      <c r="GA64966" s="511"/>
      <c r="GB64966" s="511"/>
      <c r="GC64966" s="511"/>
      <c r="GD64966" s="511"/>
      <c r="GE64966" s="511"/>
      <c r="GF64966" s="511"/>
      <c r="GG64966" s="511"/>
      <c r="GH64966" s="511"/>
      <c r="GI64966" s="511"/>
      <c r="GJ64966" s="511"/>
      <c r="GK64966" s="511"/>
      <c r="GL64966" s="511"/>
      <c r="GM64966" s="511"/>
      <c r="GN64966" s="511"/>
      <c r="GO64966" s="511"/>
      <c r="GP64966" s="511"/>
      <c r="GQ64966" s="511"/>
      <c r="GR64966" s="511"/>
      <c r="GS64966" s="511"/>
      <c r="GT64966" s="511"/>
      <c r="GU64966" s="511"/>
      <c r="GV64966" s="511"/>
      <c r="GW64966" s="511"/>
      <c r="GX64966" s="511"/>
      <c r="GY64966" s="511"/>
      <c r="GZ64966" s="511"/>
      <c r="HA64966" s="511"/>
      <c r="HB64966" s="511"/>
      <c r="HC64966" s="511"/>
      <c r="HD64966" s="511"/>
      <c r="HE64966" s="511"/>
      <c r="HF64966" s="511"/>
      <c r="HG64966" s="511"/>
      <c r="HH64966" s="511"/>
      <c r="HI64966" s="511"/>
      <c r="HJ64966" s="511"/>
      <c r="HK64966" s="511"/>
      <c r="HL64966" s="511"/>
      <c r="HM64966" s="511"/>
      <c r="HN64966" s="511"/>
      <c r="HO64966" s="511"/>
      <c r="HP64966" s="511"/>
      <c r="HQ64966" s="511"/>
      <c r="HR64966" s="511"/>
      <c r="HS64966" s="511"/>
      <c r="HT64966" s="511"/>
      <c r="HU64966" s="511"/>
      <c r="HV64966" s="511"/>
      <c r="HW64966" s="511"/>
      <c r="HX64966" s="511"/>
      <c r="HY64966" s="511"/>
      <c r="HZ64966" s="511"/>
      <c r="IA64966" s="511"/>
      <c r="IB64966" s="511"/>
      <c r="IC64966" s="511"/>
      <c r="ID64966" s="511"/>
      <c r="IE64966" s="511"/>
      <c r="IF64966" s="511"/>
      <c r="IG64966" s="511"/>
      <c r="IH64966" s="511"/>
    </row>
    <row r="64967" spans="1:242" x14ac:dyDescent="0.25">
      <c r="A64967" s="511"/>
      <c r="B64967" s="511"/>
      <c r="C64967" s="511"/>
      <c r="D64967" s="511"/>
      <c r="E64967" s="511"/>
      <c r="F64967" s="511"/>
      <c r="G64967" s="511"/>
      <c r="H64967" s="511"/>
      <c r="I64967" s="511"/>
      <c r="J64967" s="511"/>
      <c r="K64967" s="511"/>
      <c r="L64967" s="511"/>
      <c r="M64967" s="511"/>
      <c r="N64967" s="511"/>
      <c r="O64967" s="511"/>
      <c r="P64967" s="511"/>
      <c r="Q64967" s="511"/>
      <c r="R64967" s="511"/>
      <c r="S64967" s="511"/>
      <c r="T64967" s="511"/>
      <c r="U64967" s="511"/>
      <c r="V64967" s="511"/>
      <c r="W64967" s="511"/>
      <c r="X64967" s="511"/>
      <c r="Y64967" s="511"/>
      <c r="Z64967" s="511"/>
      <c r="AA64967" s="511"/>
      <c r="AB64967" s="511"/>
      <c r="AC64967" s="511"/>
      <c r="AD64967" s="511"/>
      <c r="AE64967" s="511"/>
      <c r="AF64967" s="511"/>
      <c r="AG64967" s="511"/>
      <c r="AH64967" s="511"/>
      <c r="AI64967" s="511"/>
      <c r="AJ64967" s="511"/>
      <c r="AK64967" s="511"/>
      <c r="AL64967" s="511"/>
      <c r="AM64967" s="511"/>
      <c r="AN64967" s="511"/>
      <c r="AO64967" s="511"/>
      <c r="AP64967" s="511"/>
      <c r="AQ64967" s="511"/>
      <c r="AR64967" s="511"/>
      <c r="AS64967" s="511"/>
      <c r="AT64967" s="511"/>
      <c r="AU64967" s="511"/>
      <c r="AV64967" s="511"/>
      <c r="AW64967" s="511"/>
      <c r="AX64967" s="511"/>
      <c r="AY64967" s="511"/>
      <c r="AZ64967" s="511"/>
      <c r="BA64967" s="511"/>
      <c r="BB64967" s="511"/>
      <c r="BC64967" s="511"/>
      <c r="BD64967" s="511"/>
      <c r="BE64967" s="511"/>
      <c r="BF64967" s="511"/>
      <c r="BG64967" s="511"/>
      <c r="BH64967" s="511"/>
      <c r="BI64967" s="511"/>
      <c r="BJ64967" s="511"/>
      <c r="BK64967" s="511"/>
      <c r="BL64967" s="511"/>
      <c r="BM64967" s="511"/>
      <c r="BN64967" s="511"/>
      <c r="BO64967" s="511"/>
      <c r="BP64967" s="511"/>
      <c r="BQ64967" s="511"/>
      <c r="BR64967" s="511"/>
      <c r="BS64967" s="511"/>
      <c r="BT64967" s="511"/>
      <c r="BU64967" s="511"/>
      <c r="BV64967" s="511"/>
      <c r="BW64967" s="511"/>
      <c r="BX64967" s="511"/>
      <c r="BY64967" s="511"/>
      <c r="BZ64967" s="511"/>
      <c r="CA64967" s="511"/>
      <c r="CB64967" s="511"/>
      <c r="CC64967" s="511"/>
      <c r="CD64967" s="511"/>
      <c r="CE64967" s="511"/>
      <c r="CF64967" s="511"/>
      <c r="CG64967" s="511"/>
      <c r="CH64967" s="511"/>
      <c r="CI64967" s="511"/>
      <c r="CJ64967" s="511"/>
      <c r="CK64967" s="511"/>
      <c r="CL64967" s="511"/>
      <c r="CM64967" s="511"/>
      <c r="CN64967" s="511"/>
      <c r="CO64967" s="511"/>
      <c r="CP64967" s="511"/>
      <c r="CQ64967" s="511"/>
      <c r="CR64967" s="511"/>
      <c r="CS64967" s="511"/>
      <c r="CT64967" s="511"/>
      <c r="CU64967" s="511"/>
      <c r="CV64967" s="511"/>
      <c r="CW64967" s="511"/>
      <c r="CX64967" s="511"/>
      <c r="CY64967" s="511"/>
      <c r="CZ64967" s="511"/>
      <c r="DA64967" s="511"/>
      <c r="DB64967" s="511"/>
      <c r="DC64967" s="511"/>
      <c r="DD64967" s="511"/>
      <c r="DE64967" s="511"/>
      <c r="DF64967" s="511"/>
      <c r="DG64967" s="511"/>
      <c r="DH64967" s="511"/>
      <c r="DI64967" s="511"/>
      <c r="DJ64967" s="511"/>
      <c r="DK64967" s="511"/>
      <c r="DL64967" s="511"/>
      <c r="DM64967" s="511"/>
      <c r="DN64967" s="511"/>
      <c r="DO64967" s="511"/>
      <c r="DP64967" s="511"/>
      <c r="DQ64967" s="511"/>
      <c r="DR64967" s="511"/>
      <c r="DS64967" s="511"/>
      <c r="DT64967" s="511"/>
      <c r="DU64967" s="511"/>
      <c r="DV64967" s="511"/>
      <c r="DW64967" s="511"/>
      <c r="DX64967" s="511"/>
      <c r="DY64967" s="511"/>
      <c r="DZ64967" s="511"/>
      <c r="EA64967" s="511"/>
      <c r="EB64967" s="511"/>
      <c r="EC64967" s="511"/>
      <c r="ED64967" s="511"/>
      <c r="EE64967" s="511"/>
      <c r="EF64967" s="511"/>
      <c r="EG64967" s="511"/>
      <c r="EH64967" s="511"/>
      <c r="EI64967" s="511"/>
      <c r="EJ64967" s="511"/>
      <c r="EK64967" s="511"/>
      <c r="EL64967" s="511"/>
      <c r="EM64967" s="511"/>
      <c r="EN64967" s="511"/>
      <c r="EO64967" s="511"/>
      <c r="EP64967" s="511"/>
      <c r="EQ64967" s="511"/>
      <c r="ER64967" s="511"/>
      <c r="ES64967" s="511"/>
      <c r="ET64967" s="511"/>
      <c r="EU64967" s="511"/>
      <c r="EV64967" s="511"/>
      <c r="EW64967" s="511"/>
      <c r="EX64967" s="511"/>
      <c r="EY64967" s="511"/>
      <c r="EZ64967" s="511"/>
      <c r="FA64967" s="511"/>
      <c r="FB64967" s="511"/>
      <c r="FC64967" s="511"/>
      <c r="FD64967" s="511"/>
      <c r="FE64967" s="511"/>
      <c r="FF64967" s="511"/>
      <c r="FG64967" s="511"/>
      <c r="FH64967" s="511"/>
      <c r="FI64967" s="511"/>
      <c r="FJ64967" s="511"/>
      <c r="FK64967" s="511"/>
      <c r="FL64967" s="511"/>
      <c r="FM64967" s="511"/>
      <c r="FN64967" s="511"/>
      <c r="FO64967" s="511"/>
      <c r="FP64967" s="511"/>
      <c r="FQ64967" s="511"/>
      <c r="FR64967" s="511"/>
      <c r="FS64967" s="511"/>
      <c r="FT64967" s="511"/>
      <c r="FU64967" s="511"/>
      <c r="FV64967" s="511"/>
      <c r="FW64967" s="511"/>
      <c r="FX64967" s="511"/>
      <c r="FY64967" s="511"/>
      <c r="FZ64967" s="511"/>
      <c r="GA64967" s="511"/>
      <c r="GB64967" s="511"/>
      <c r="GC64967" s="511"/>
      <c r="GD64967" s="511"/>
      <c r="GE64967" s="511"/>
      <c r="GF64967" s="511"/>
      <c r="GG64967" s="511"/>
      <c r="GH64967" s="511"/>
      <c r="GI64967" s="511"/>
      <c r="GJ64967" s="511"/>
      <c r="GK64967" s="511"/>
      <c r="GL64967" s="511"/>
      <c r="GM64967" s="511"/>
      <c r="GN64967" s="511"/>
      <c r="GO64967" s="511"/>
      <c r="GP64967" s="511"/>
      <c r="GQ64967" s="511"/>
      <c r="GR64967" s="511"/>
      <c r="GS64967" s="511"/>
      <c r="GT64967" s="511"/>
      <c r="GU64967" s="511"/>
      <c r="GV64967" s="511"/>
      <c r="GW64967" s="511"/>
      <c r="GX64967" s="511"/>
      <c r="GY64967" s="511"/>
      <c r="GZ64967" s="511"/>
      <c r="HA64967" s="511"/>
      <c r="HB64967" s="511"/>
      <c r="HC64967" s="511"/>
      <c r="HD64967" s="511"/>
      <c r="HE64967" s="511"/>
      <c r="HF64967" s="511"/>
      <c r="HG64967" s="511"/>
      <c r="HH64967" s="511"/>
      <c r="HI64967" s="511"/>
      <c r="HJ64967" s="511"/>
      <c r="HK64967" s="511"/>
      <c r="HL64967" s="511"/>
      <c r="HM64967" s="511"/>
      <c r="HN64967" s="511"/>
      <c r="HO64967" s="511"/>
      <c r="HP64967" s="511"/>
      <c r="HQ64967" s="511"/>
      <c r="HR64967" s="511"/>
      <c r="HS64967" s="511"/>
      <c r="HT64967" s="511"/>
      <c r="HU64967" s="511"/>
      <c r="HV64967" s="511"/>
      <c r="HW64967" s="511"/>
      <c r="HX64967" s="511"/>
      <c r="HY64967" s="511"/>
      <c r="HZ64967" s="511"/>
      <c r="IA64967" s="511"/>
      <c r="IB64967" s="511"/>
      <c r="IC64967" s="511"/>
      <c r="ID64967" s="511"/>
      <c r="IE64967" s="511"/>
      <c r="IF64967" s="511"/>
      <c r="IG64967" s="511"/>
      <c r="IH64967" s="511"/>
    </row>
    <row r="64968" spans="1:242" x14ac:dyDescent="0.25">
      <c r="A64968" s="511"/>
      <c r="B64968" s="511"/>
      <c r="C64968" s="511"/>
      <c r="D64968" s="511"/>
      <c r="E64968" s="511"/>
      <c r="F64968" s="511"/>
      <c r="G64968" s="511"/>
      <c r="H64968" s="511"/>
      <c r="I64968" s="511"/>
      <c r="J64968" s="511"/>
      <c r="K64968" s="511"/>
      <c r="L64968" s="511"/>
      <c r="M64968" s="511"/>
      <c r="N64968" s="511"/>
      <c r="O64968" s="511"/>
      <c r="P64968" s="511"/>
      <c r="Q64968" s="511"/>
      <c r="R64968" s="511"/>
      <c r="S64968" s="511"/>
      <c r="T64968" s="511"/>
      <c r="U64968" s="511"/>
      <c r="V64968" s="511"/>
      <c r="W64968" s="511"/>
      <c r="X64968" s="511"/>
      <c r="Y64968" s="511"/>
      <c r="Z64968" s="511"/>
      <c r="AA64968" s="511"/>
      <c r="AB64968" s="511"/>
      <c r="AC64968" s="511"/>
      <c r="AD64968" s="511"/>
      <c r="AE64968" s="511"/>
      <c r="AF64968" s="511"/>
      <c r="AG64968" s="511"/>
      <c r="AH64968" s="511"/>
      <c r="AI64968" s="511"/>
      <c r="AJ64968" s="511"/>
      <c r="AK64968" s="511"/>
      <c r="AL64968" s="511"/>
      <c r="AM64968" s="511"/>
      <c r="AN64968" s="511"/>
      <c r="AO64968" s="511"/>
      <c r="AP64968" s="511"/>
      <c r="AQ64968" s="511"/>
      <c r="AR64968" s="511"/>
      <c r="AS64968" s="511"/>
      <c r="AT64968" s="511"/>
      <c r="AU64968" s="511"/>
      <c r="AV64968" s="511"/>
      <c r="AW64968" s="511"/>
      <c r="AX64968" s="511"/>
      <c r="AY64968" s="511"/>
      <c r="AZ64968" s="511"/>
      <c r="BA64968" s="511"/>
      <c r="BB64968" s="511"/>
      <c r="BC64968" s="511"/>
      <c r="BD64968" s="511"/>
      <c r="BE64968" s="511"/>
      <c r="BF64968" s="511"/>
      <c r="BG64968" s="511"/>
      <c r="BH64968" s="511"/>
      <c r="BI64968" s="511"/>
      <c r="BJ64968" s="511"/>
      <c r="BK64968" s="511"/>
      <c r="BL64968" s="511"/>
      <c r="BM64968" s="511"/>
      <c r="BN64968" s="511"/>
      <c r="BO64968" s="511"/>
      <c r="BP64968" s="511"/>
      <c r="BQ64968" s="511"/>
      <c r="BR64968" s="511"/>
      <c r="BS64968" s="511"/>
      <c r="BT64968" s="511"/>
      <c r="BU64968" s="511"/>
      <c r="BV64968" s="511"/>
      <c r="BW64968" s="511"/>
      <c r="BX64968" s="511"/>
      <c r="BY64968" s="511"/>
      <c r="BZ64968" s="511"/>
      <c r="CA64968" s="511"/>
      <c r="CB64968" s="511"/>
      <c r="CC64968" s="511"/>
      <c r="CD64968" s="511"/>
      <c r="CE64968" s="511"/>
      <c r="CF64968" s="511"/>
      <c r="CG64968" s="511"/>
      <c r="CH64968" s="511"/>
      <c r="CI64968" s="511"/>
      <c r="CJ64968" s="511"/>
      <c r="CK64968" s="511"/>
      <c r="CL64968" s="511"/>
      <c r="CM64968" s="511"/>
      <c r="CN64968" s="511"/>
      <c r="CO64968" s="511"/>
      <c r="CP64968" s="511"/>
      <c r="CQ64968" s="511"/>
      <c r="CR64968" s="511"/>
      <c r="CS64968" s="511"/>
      <c r="CT64968" s="511"/>
      <c r="CU64968" s="511"/>
      <c r="CV64968" s="511"/>
      <c r="CW64968" s="511"/>
      <c r="CX64968" s="511"/>
      <c r="CY64968" s="511"/>
      <c r="CZ64968" s="511"/>
      <c r="DA64968" s="511"/>
      <c r="DB64968" s="511"/>
      <c r="DC64968" s="511"/>
      <c r="DD64968" s="511"/>
      <c r="DE64968" s="511"/>
      <c r="DF64968" s="511"/>
      <c r="DG64968" s="511"/>
      <c r="DH64968" s="511"/>
      <c r="DI64968" s="511"/>
      <c r="DJ64968" s="511"/>
      <c r="DK64968" s="511"/>
      <c r="DL64968" s="511"/>
      <c r="DM64968" s="511"/>
      <c r="DN64968" s="511"/>
      <c r="DO64968" s="511"/>
      <c r="DP64968" s="511"/>
      <c r="DQ64968" s="511"/>
      <c r="DR64968" s="511"/>
      <c r="DS64968" s="511"/>
      <c r="DT64968" s="511"/>
      <c r="DU64968" s="511"/>
      <c r="DV64968" s="511"/>
      <c r="DW64968" s="511"/>
      <c r="DX64968" s="511"/>
      <c r="DY64968" s="511"/>
      <c r="DZ64968" s="511"/>
      <c r="EA64968" s="511"/>
      <c r="EB64968" s="511"/>
      <c r="EC64968" s="511"/>
      <c r="ED64968" s="511"/>
      <c r="EE64968" s="511"/>
      <c r="EF64968" s="511"/>
      <c r="EG64968" s="511"/>
      <c r="EH64968" s="511"/>
      <c r="EI64968" s="511"/>
      <c r="EJ64968" s="511"/>
      <c r="EK64968" s="511"/>
      <c r="EL64968" s="511"/>
      <c r="EM64968" s="511"/>
      <c r="EN64968" s="511"/>
      <c r="EO64968" s="511"/>
      <c r="EP64968" s="511"/>
      <c r="EQ64968" s="511"/>
      <c r="ER64968" s="511"/>
      <c r="ES64968" s="511"/>
      <c r="ET64968" s="511"/>
      <c r="EU64968" s="511"/>
      <c r="EV64968" s="511"/>
      <c r="EW64968" s="511"/>
      <c r="EX64968" s="511"/>
      <c r="EY64968" s="511"/>
      <c r="EZ64968" s="511"/>
      <c r="FA64968" s="511"/>
      <c r="FB64968" s="511"/>
      <c r="FC64968" s="511"/>
      <c r="FD64968" s="511"/>
      <c r="FE64968" s="511"/>
      <c r="FF64968" s="511"/>
      <c r="FG64968" s="511"/>
      <c r="FH64968" s="511"/>
      <c r="FI64968" s="511"/>
      <c r="FJ64968" s="511"/>
      <c r="FK64968" s="511"/>
      <c r="FL64968" s="511"/>
      <c r="FM64968" s="511"/>
      <c r="FN64968" s="511"/>
      <c r="FO64968" s="511"/>
      <c r="FP64968" s="511"/>
      <c r="FQ64968" s="511"/>
      <c r="FR64968" s="511"/>
      <c r="FS64968" s="511"/>
      <c r="FT64968" s="511"/>
      <c r="FU64968" s="511"/>
      <c r="FV64968" s="511"/>
      <c r="FW64968" s="511"/>
      <c r="FX64968" s="511"/>
      <c r="FY64968" s="511"/>
      <c r="FZ64968" s="511"/>
      <c r="GA64968" s="511"/>
      <c r="GB64968" s="511"/>
      <c r="GC64968" s="511"/>
      <c r="GD64968" s="511"/>
      <c r="GE64968" s="511"/>
      <c r="GF64968" s="511"/>
      <c r="GG64968" s="511"/>
      <c r="GH64968" s="511"/>
      <c r="GI64968" s="511"/>
      <c r="GJ64968" s="511"/>
      <c r="GK64968" s="511"/>
      <c r="GL64968" s="511"/>
      <c r="GM64968" s="511"/>
      <c r="GN64968" s="511"/>
      <c r="GO64968" s="511"/>
      <c r="GP64968" s="511"/>
      <c r="GQ64968" s="511"/>
      <c r="GR64968" s="511"/>
      <c r="GS64968" s="511"/>
      <c r="GT64968" s="511"/>
      <c r="GU64968" s="511"/>
      <c r="GV64968" s="511"/>
      <c r="GW64968" s="511"/>
      <c r="GX64968" s="511"/>
      <c r="GY64968" s="511"/>
      <c r="GZ64968" s="511"/>
      <c r="HA64968" s="511"/>
      <c r="HB64968" s="511"/>
      <c r="HC64968" s="511"/>
      <c r="HD64968" s="511"/>
      <c r="HE64968" s="511"/>
      <c r="HF64968" s="511"/>
      <c r="HG64968" s="511"/>
      <c r="HH64968" s="511"/>
      <c r="HI64968" s="511"/>
      <c r="HJ64968" s="511"/>
      <c r="HK64968" s="511"/>
      <c r="HL64968" s="511"/>
      <c r="HM64968" s="511"/>
      <c r="HN64968" s="511"/>
      <c r="HO64968" s="511"/>
      <c r="HP64968" s="511"/>
      <c r="HQ64968" s="511"/>
      <c r="HR64968" s="511"/>
      <c r="HS64968" s="511"/>
      <c r="HT64968" s="511"/>
      <c r="HU64968" s="511"/>
      <c r="HV64968" s="511"/>
      <c r="HW64968" s="511"/>
      <c r="HX64968" s="511"/>
      <c r="HY64968" s="511"/>
      <c r="HZ64968" s="511"/>
      <c r="IA64968" s="511"/>
      <c r="IB64968" s="511"/>
      <c r="IC64968" s="511"/>
      <c r="ID64968" s="511"/>
      <c r="IE64968" s="511"/>
      <c r="IF64968" s="511"/>
      <c r="IG64968" s="511"/>
      <c r="IH64968" s="511"/>
    </row>
    <row r="64969" spans="1:242" x14ac:dyDescent="0.25">
      <c r="A64969" s="511"/>
      <c r="B64969" s="511"/>
      <c r="C64969" s="511"/>
      <c r="D64969" s="511"/>
      <c r="E64969" s="511"/>
      <c r="F64969" s="511"/>
      <c r="G64969" s="511"/>
      <c r="H64969" s="511"/>
      <c r="I64969" s="511"/>
      <c r="J64969" s="511"/>
      <c r="K64969" s="511"/>
      <c r="L64969" s="511"/>
      <c r="M64969" s="511"/>
      <c r="N64969" s="511"/>
      <c r="O64969" s="511"/>
      <c r="P64969" s="511"/>
      <c r="Q64969" s="511"/>
      <c r="R64969" s="511"/>
      <c r="S64969" s="511"/>
      <c r="T64969" s="511"/>
      <c r="U64969" s="511"/>
      <c r="V64969" s="511"/>
      <c r="W64969" s="511"/>
      <c r="X64969" s="511"/>
      <c r="Y64969" s="511"/>
      <c r="Z64969" s="511"/>
      <c r="AA64969" s="511"/>
      <c r="AB64969" s="511"/>
      <c r="AC64969" s="511"/>
      <c r="AD64969" s="511"/>
      <c r="AE64969" s="511"/>
      <c r="AF64969" s="511"/>
      <c r="AG64969" s="511"/>
      <c r="AH64969" s="511"/>
      <c r="AI64969" s="511"/>
      <c r="AJ64969" s="511"/>
      <c r="AK64969" s="511"/>
      <c r="AL64969" s="511"/>
      <c r="AM64969" s="511"/>
      <c r="AN64969" s="511"/>
      <c r="AO64969" s="511"/>
      <c r="AP64969" s="511"/>
      <c r="AQ64969" s="511"/>
      <c r="AR64969" s="511"/>
      <c r="AS64969" s="511"/>
      <c r="AT64969" s="511"/>
      <c r="AU64969" s="511"/>
      <c r="AV64969" s="511"/>
      <c r="AW64969" s="511"/>
      <c r="AX64969" s="511"/>
      <c r="AY64969" s="511"/>
      <c r="AZ64969" s="511"/>
      <c r="BA64969" s="511"/>
      <c r="BB64969" s="511"/>
      <c r="BC64969" s="511"/>
      <c r="BD64969" s="511"/>
      <c r="BE64969" s="511"/>
      <c r="BF64969" s="511"/>
      <c r="BG64969" s="511"/>
      <c r="BH64969" s="511"/>
      <c r="BI64969" s="511"/>
      <c r="BJ64969" s="511"/>
      <c r="BK64969" s="511"/>
      <c r="BL64969" s="511"/>
      <c r="BM64969" s="511"/>
      <c r="BN64969" s="511"/>
      <c r="BO64969" s="511"/>
      <c r="BP64969" s="511"/>
      <c r="BQ64969" s="511"/>
      <c r="BR64969" s="511"/>
      <c r="BS64969" s="511"/>
      <c r="BT64969" s="511"/>
      <c r="BU64969" s="511"/>
      <c r="BV64969" s="511"/>
      <c r="BW64969" s="511"/>
      <c r="BX64969" s="511"/>
      <c r="BY64969" s="511"/>
      <c r="BZ64969" s="511"/>
      <c r="CA64969" s="511"/>
      <c r="CB64969" s="511"/>
      <c r="CC64969" s="511"/>
      <c r="CD64969" s="511"/>
      <c r="CE64969" s="511"/>
      <c r="CF64969" s="511"/>
      <c r="CG64969" s="511"/>
      <c r="CH64969" s="511"/>
      <c r="CI64969" s="511"/>
      <c r="CJ64969" s="511"/>
      <c r="CK64969" s="511"/>
      <c r="CL64969" s="511"/>
      <c r="CM64969" s="511"/>
      <c r="CN64969" s="511"/>
      <c r="CO64969" s="511"/>
      <c r="CP64969" s="511"/>
      <c r="CQ64969" s="511"/>
      <c r="CR64969" s="511"/>
      <c r="CS64969" s="511"/>
      <c r="CT64969" s="511"/>
      <c r="CU64969" s="511"/>
      <c r="CV64969" s="511"/>
      <c r="CW64969" s="511"/>
      <c r="CX64969" s="511"/>
      <c r="CY64969" s="511"/>
      <c r="CZ64969" s="511"/>
      <c r="DA64969" s="511"/>
      <c r="DB64969" s="511"/>
      <c r="DC64969" s="511"/>
      <c r="DD64969" s="511"/>
      <c r="DE64969" s="511"/>
      <c r="DF64969" s="511"/>
      <c r="DG64969" s="511"/>
      <c r="DH64969" s="511"/>
      <c r="DI64969" s="511"/>
      <c r="DJ64969" s="511"/>
      <c r="DK64969" s="511"/>
      <c r="DL64969" s="511"/>
      <c r="DM64969" s="511"/>
      <c r="DN64969" s="511"/>
      <c r="DO64969" s="511"/>
      <c r="DP64969" s="511"/>
      <c r="DQ64969" s="511"/>
      <c r="DR64969" s="511"/>
      <c r="DS64969" s="511"/>
      <c r="DT64969" s="511"/>
      <c r="DU64969" s="511"/>
      <c r="DV64969" s="511"/>
      <c r="DW64969" s="511"/>
      <c r="DX64969" s="511"/>
      <c r="DY64969" s="511"/>
      <c r="DZ64969" s="511"/>
      <c r="EA64969" s="511"/>
      <c r="EB64969" s="511"/>
      <c r="EC64969" s="511"/>
      <c r="ED64969" s="511"/>
      <c r="EE64969" s="511"/>
      <c r="EF64969" s="511"/>
      <c r="EG64969" s="511"/>
      <c r="EH64969" s="511"/>
      <c r="EI64969" s="511"/>
      <c r="EJ64969" s="511"/>
      <c r="EK64969" s="511"/>
      <c r="EL64969" s="511"/>
      <c r="EM64969" s="511"/>
      <c r="EN64969" s="511"/>
      <c r="EO64969" s="511"/>
      <c r="EP64969" s="511"/>
      <c r="EQ64969" s="511"/>
      <c r="ER64969" s="511"/>
      <c r="ES64969" s="511"/>
      <c r="ET64969" s="511"/>
      <c r="EU64969" s="511"/>
      <c r="EV64969" s="511"/>
      <c r="EW64969" s="511"/>
      <c r="EX64969" s="511"/>
      <c r="EY64969" s="511"/>
      <c r="EZ64969" s="511"/>
      <c r="FA64969" s="511"/>
      <c r="FB64969" s="511"/>
      <c r="FC64969" s="511"/>
      <c r="FD64969" s="511"/>
      <c r="FE64969" s="511"/>
      <c r="FF64969" s="511"/>
      <c r="FG64969" s="511"/>
      <c r="FH64969" s="511"/>
      <c r="FI64969" s="511"/>
      <c r="FJ64969" s="511"/>
      <c r="FK64969" s="511"/>
      <c r="FL64969" s="511"/>
      <c r="FM64969" s="511"/>
      <c r="FN64969" s="511"/>
      <c r="FO64969" s="511"/>
      <c r="FP64969" s="511"/>
      <c r="FQ64969" s="511"/>
      <c r="FR64969" s="511"/>
      <c r="FS64969" s="511"/>
      <c r="FT64969" s="511"/>
      <c r="FU64969" s="511"/>
      <c r="FV64969" s="511"/>
      <c r="FW64969" s="511"/>
      <c r="FX64969" s="511"/>
      <c r="FY64969" s="511"/>
      <c r="FZ64969" s="511"/>
      <c r="GA64969" s="511"/>
      <c r="GB64969" s="511"/>
      <c r="GC64969" s="511"/>
      <c r="GD64969" s="511"/>
      <c r="GE64969" s="511"/>
      <c r="GF64969" s="511"/>
      <c r="GG64969" s="511"/>
      <c r="GH64969" s="511"/>
      <c r="GI64969" s="511"/>
      <c r="GJ64969" s="511"/>
      <c r="GK64969" s="511"/>
      <c r="GL64969" s="511"/>
      <c r="GM64969" s="511"/>
      <c r="GN64969" s="511"/>
      <c r="GO64969" s="511"/>
      <c r="GP64969" s="511"/>
      <c r="GQ64969" s="511"/>
      <c r="GR64969" s="511"/>
      <c r="GS64969" s="511"/>
      <c r="GT64969" s="511"/>
      <c r="GU64969" s="511"/>
      <c r="GV64969" s="511"/>
      <c r="GW64969" s="511"/>
      <c r="GX64969" s="511"/>
      <c r="GY64969" s="511"/>
      <c r="GZ64969" s="511"/>
      <c r="HA64969" s="511"/>
      <c r="HB64969" s="511"/>
      <c r="HC64969" s="511"/>
      <c r="HD64969" s="511"/>
      <c r="HE64969" s="511"/>
      <c r="HF64969" s="511"/>
      <c r="HG64969" s="511"/>
      <c r="HH64969" s="511"/>
      <c r="HI64969" s="511"/>
      <c r="HJ64969" s="511"/>
      <c r="HK64969" s="511"/>
      <c r="HL64969" s="511"/>
      <c r="HM64969" s="511"/>
      <c r="HN64969" s="511"/>
      <c r="HO64969" s="511"/>
      <c r="HP64969" s="511"/>
      <c r="HQ64969" s="511"/>
      <c r="HR64969" s="511"/>
      <c r="HS64969" s="511"/>
      <c r="HT64969" s="511"/>
      <c r="HU64969" s="511"/>
      <c r="HV64969" s="511"/>
      <c r="HW64969" s="511"/>
      <c r="HX64969" s="511"/>
      <c r="HY64969" s="511"/>
      <c r="HZ64969" s="511"/>
      <c r="IA64969" s="511"/>
      <c r="IB64969" s="511"/>
      <c r="IC64969" s="511"/>
      <c r="ID64969" s="511"/>
      <c r="IE64969" s="511"/>
      <c r="IF64969" s="511"/>
      <c r="IG64969" s="511"/>
      <c r="IH64969" s="511"/>
    </row>
    <row r="64970" spans="1:242" x14ac:dyDescent="0.25">
      <c r="A64970" s="511"/>
      <c r="B64970" s="511"/>
      <c r="C64970" s="511"/>
      <c r="D64970" s="511"/>
      <c r="E64970" s="511"/>
      <c r="F64970" s="511"/>
      <c r="G64970" s="511"/>
      <c r="H64970" s="511"/>
      <c r="I64970" s="511"/>
      <c r="J64970" s="511"/>
      <c r="K64970" s="511"/>
      <c r="L64970" s="511"/>
      <c r="M64970" s="511"/>
      <c r="N64970" s="511"/>
      <c r="O64970" s="511"/>
      <c r="P64970" s="511"/>
      <c r="Q64970" s="511"/>
      <c r="R64970" s="511"/>
      <c r="S64970" s="511"/>
      <c r="T64970" s="511"/>
      <c r="U64970" s="511"/>
      <c r="V64970" s="511"/>
      <c r="W64970" s="511"/>
      <c r="X64970" s="511"/>
      <c r="Y64970" s="511"/>
      <c r="Z64970" s="511"/>
      <c r="AA64970" s="511"/>
      <c r="AB64970" s="511"/>
      <c r="AC64970" s="511"/>
      <c r="AD64970" s="511"/>
      <c r="AE64970" s="511"/>
      <c r="AF64970" s="511"/>
      <c r="AG64970" s="511"/>
      <c r="AH64970" s="511"/>
      <c r="AI64970" s="511"/>
      <c r="AJ64970" s="511"/>
      <c r="AK64970" s="511"/>
      <c r="AL64970" s="511"/>
      <c r="AM64970" s="511"/>
      <c r="AN64970" s="511"/>
      <c r="AO64970" s="511"/>
      <c r="AP64970" s="511"/>
      <c r="AQ64970" s="511"/>
      <c r="AR64970" s="511"/>
      <c r="AS64970" s="511"/>
      <c r="AT64970" s="511"/>
      <c r="AU64970" s="511"/>
      <c r="AV64970" s="511"/>
      <c r="AW64970" s="511"/>
      <c r="AX64970" s="511"/>
      <c r="AY64970" s="511"/>
      <c r="AZ64970" s="511"/>
      <c r="BA64970" s="511"/>
      <c r="BB64970" s="511"/>
      <c r="BC64970" s="511"/>
      <c r="BD64970" s="511"/>
      <c r="BE64970" s="511"/>
      <c r="BF64970" s="511"/>
      <c r="BG64970" s="511"/>
      <c r="BH64970" s="511"/>
      <c r="BI64970" s="511"/>
      <c r="BJ64970" s="511"/>
      <c r="BK64970" s="511"/>
      <c r="BL64970" s="511"/>
      <c r="BM64970" s="511"/>
      <c r="BN64970" s="511"/>
      <c r="BO64970" s="511"/>
      <c r="BP64970" s="511"/>
      <c r="BQ64970" s="511"/>
      <c r="BR64970" s="511"/>
      <c r="BS64970" s="511"/>
      <c r="BT64970" s="511"/>
      <c r="BU64970" s="511"/>
      <c r="BV64970" s="511"/>
      <c r="BW64970" s="511"/>
      <c r="BX64970" s="511"/>
      <c r="BY64970" s="511"/>
      <c r="BZ64970" s="511"/>
      <c r="CA64970" s="511"/>
      <c r="CB64970" s="511"/>
      <c r="CC64970" s="511"/>
      <c r="CD64970" s="511"/>
      <c r="CE64970" s="511"/>
      <c r="CF64970" s="511"/>
      <c r="CG64970" s="511"/>
      <c r="CH64970" s="511"/>
      <c r="CI64970" s="511"/>
      <c r="CJ64970" s="511"/>
      <c r="CK64970" s="511"/>
      <c r="CL64970" s="511"/>
      <c r="CM64970" s="511"/>
      <c r="CN64970" s="511"/>
      <c r="CO64970" s="511"/>
      <c r="CP64970" s="511"/>
      <c r="CQ64970" s="511"/>
      <c r="CR64970" s="511"/>
      <c r="CS64970" s="511"/>
      <c r="CT64970" s="511"/>
      <c r="CU64970" s="511"/>
      <c r="CV64970" s="511"/>
      <c r="CW64970" s="511"/>
      <c r="CX64970" s="511"/>
      <c r="CY64970" s="511"/>
      <c r="CZ64970" s="511"/>
      <c r="DA64970" s="511"/>
      <c r="DB64970" s="511"/>
      <c r="DC64970" s="511"/>
      <c r="DD64970" s="511"/>
      <c r="DE64970" s="511"/>
      <c r="DF64970" s="511"/>
      <c r="DG64970" s="511"/>
      <c r="DH64970" s="511"/>
      <c r="DI64970" s="511"/>
      <c r="DJ64970" s="511"/>
      <c r="DK64970" s="511"/>
      <c r="DL64970" s="511"/>
      <c r="DM64970" s="511"/>
      <c r="DN64970" s="511"/>
      <c r="DO64970" s="511"/>
      <c r="DP64970" s="511"/>
      <c r="DQ64970" s="511"/>
      <c r="DR64970" s="511"/>
      <c r="DS64970" s="511"/>
      <c r="DT64970" s="511"/>
      <c r="DU64970" s="511"/>
      <c r="DV64970" s="511"/>
      <c r="DW64970" s="511"/>
      <c r="DX64970" s="511"/>
      <c r="DY64970" s="511"/>
      <c r="DZ64970" s="511"/>
      <c r="EA64970" s="511"/>
      <c r="EB64970" s="511"/>
      <c r="EC64970" s="511"/>
      <c r="ED64970" s="511"/>
      <c r="EE64970" s="511"/>
      <c r="EF64970" s="511"/>
      <c r="EG64970" s="511"/>
      <c r="EH64970" s="511"/>
      <c r="EI64970" s="511"/>
      <c r="EJ64970" s="511"/>
      <c r="EK64970" s="511"/>
      <c r="EL64970" s="511"/>
      <c r="EM64970" s="511"/>
      <c r="EN64970" s="511"/>
      <c r="EO64970" s="511"/>
      <c r="EP64970" s="511"/>
      <c r="EQ64970" s="511"/>
      <c r="ER64970" s="511"/>
      <c r="ES64970" s="511"/>
      <c r="ET64970" s="511"/>
      <c r="EU64970" s="511"/>
      <c r="EV64970" s="511"/>
      <c r="EW64970" s="511"/>
      <c r="EX64970" s="511"/>
      <c r="EY64970" s="511"/>
      <c r="EZ64970" s="511"/>
      <c r="FA64970" s="511"/>
      <c r="FB64970" s="511"/>
      <c r="FC64970" s="511"/>
      <c r="FD64970" s="511"/>
      <c r="FE64970" s="511"/>
      <c r="FF64970" s="511"/>
      <c r="FG64970" s="511"/>
      <c r="FH64970" s="511"/>
      <c r="FI64970" s="511"/>
      <c r="FJ64970" s="511"/>
      <c r="FK64970" s="511"/>
      <c r="FL64970" s="511"/>
      <c r="FM64970" s="511"/>
      <c r="FN64970" s="511"/>
      <c r="FO64970" s="511"/>
      <c r="FP64970" s="511"/>
      <c r="FQ64970" s="511"/>
      <c r="FR64970" s="511"/>
      <c r="FS64970" s="511"/>
      <c r="FT64970" s="511"/>
      <c r="FU64970" s="511"/>
      <c r="FV64970" s="511"/>
      <c r="FW64970" s="511"/>
      <c r="FX64970" s="511"/>
      <c r="FY64970" s="511"/>
      <c r="FZ64970" s="511"/>
      <c r="GA64970" s="511"/>
      <c r="GB64970" s="511"/>
      <c r="GC64970" s="511"/>
      <c r="GD64970" s="511"/>
      <c r="GE64970" s="511"/>
      <c r="GF64970" s="511"/>
      <c r="GG64970" s="511"/>
      <c r="GH64970" s="511"/>
      <c r="GI64970" s="511"/>
      <c r="GJ64970" s="511"/>
      <c r="GK64970" s="511"/>
      <c r="GL64970" s="511"/>
      <c r="GM64970" s="511"/>
      <c r="GN64970" s="511"/>
      <c r="GO64970" s="511"/>
      <c r="GP64970" s="511"/>
      <c r="GQ64970" s="511"/>
      <c r="GR64970" s="511"/>
      <c r="GS64970" s="511"/>
      <c r="GT64970" s="511"/>
      <c r="GU64970" s="511"/>
      <c r="GV64970" s="511"/>
      <c r="GW64970" s="511"/>
      <c r="GX64970" s="511"/>
      <c r="GY64970" s="511"/>
      <c r="GZ64970" s="511"/>
      <c r="HA64970" s="511"/>
      <c r="HB64970" s="511"/>
      <c r="HC64970" s="511"/>
      <c r="HD64970" s="511"/>
      <c r="HE64970" s="511"/>
      <c r="HF64970" s="511"/>
      <c r="HG64970" s="511"/>
      <c r="HH64970" s="511"/>
      <c r="HI64970" s="511"/>
      <c r="HJ64970" s="511"/>
      <c r="HK64970" s="511"/>
      <c r="HL64970" s="511"/>
      <c r="HM64970" s="511"/>
      <c r="HN64970" s="511"/>
      <c r="HO64970" s="511"/>
      <c r="HP64970" s="511"/>
      <c r="HQ64970" s="511"/>
      <c r="HR64970" s="511"/>
      <c r="HS64970" s="511"/>
      <c r="HT64970" s="511"/>
      <c r="HU64970" s="511"/>
      <c r="HV64970" s="511"/>
      <c r="HW64970" s="511"/>
      <c r="HX64970" s="511"/>
      <c r="HY64970" s="511"/>
      <c r="HZ64970" s="511"/>
      <c r="IA64970" s="511"/>
      <c r="IB64970" s="511"/>
      <c r="IC64970" s="511"/>
      <c r="ID64970" s="511"/>
      <c r="IE64970" s="511"/>
      <c r="IF64970" s="511"/>
      <c r="IG64970" s="511"/>
      <c r="IH64970" s="511"/>
    </row>
    <row r="64971" spans="1:242" x14ac:dyDescent="0.25">
      <c r="A64971" s="511"/>
      <c r="B64971" s="511"/>
      <c r="C64971" s="511"/>
      <c r="D64971" s="511"/>
      <c r="E64971" s="511"/>
      <c r="F64971" s="511"/>
      <c r="G64971" s="511"/>
      <c r="H64971" s="511"/>
      <c r="I64971" s="511"/>
      <c r="J64971" s="511"/>
      <c r="K64971" s="511"/>
      <c r="L64971" s="511"/>
      <c r="M64971" s="511"/>
      <c r="N64971" s="511"/>
      <c r="O64971" s="511"/>
      <c r="P64971" s="511"/>
      <c r="Q64971" s="511"/>
      <c r="R64971" s="511"/>
      <c r="S64971" s="511"/>
      <c r="T64971" s="511"/>
      <c r="U64971" s="511"/>
      <c r="V64971" s="511"/>
      <c r="W64971" s="511"/>
      <c r="X64971" s="511"/>
      <c r="Y64971" s="511"/>
      <c r="Z64971" s="511"/>
      <c r="AA64971" s="511"/>
      <c r="AB64971" s="511"/>
      <c r="AC64971" s="511"/>
      <c r="AD64971" s="511"/>
      <c r="AE64971" s="511"/>
      <c r="AF64971" s="511"/>
      <c r="AG64971" s="511"/>
      <c r="AH64971" s="511"/>
      <c r="AI64971" s="511"/>
      <c r="AJ64971" s="511"/>
      <c r="AK64971" s="511"/>
      <c r="AL64971" s="511"/>
      <c r="AM64971" s="511"/>
      <c r="AN64971" s="511"/>
      <c r="AO64971" s="511"/>
      <c r="AP64971" s="511"/>
      <c r="AQ64971" s="511"/>
      <c r="AR64971" s="511"/>
      <c r="AS64971" s="511"/>
      <c r="AT64971" s="511"/>
      <c r="AU64971" s="511"/>
      <c r="AV64971" s="511"/>
      <c r="AW64971" s="511"/>
      <c r="AX64971" s="511"/>
      <c r="AY64971" s="511"/>
      <c r="AZ64971" s="511"/>
      <c r="BA64971" s="511"/>
      <c r="BB64971" s="511"/>
      <c r="BC64971" s="511"/>
      <c r="BD64971" s="511"/>
      <c r="BE64971" s="511"/>
      <c r="BF64971" s="511"/>
      <c r="BG64971" s="511"/>
      <c r="BH64971" s="511"/>
      <c r="BI64971" s="511"/>
      <c r="BJ64971" s="511"/>
      <c r="BK64971" s="511"/>
      <c r="BL64971" s="511"/>
      <c r="BM64971" s="511"/>
      <c r="BN64971" s="511"/>
      <c r="BO64971" s="511"/>
      <c r="BP64971" s="511"/>
      <c r="BQ64971" s="511"/>
      <c r="BR64971" s="511"/>
      <c r="BS64971" s="511"/>
      <c r="BT64971" s="511"/>
      <c r="BU64971" s="511"/>
      <c r="BV64971" s="511"/>
      <c r="BW64971" s="511"/>
      <c r="BX64971" s="511"/>
      <c r="BY64971" s="511"/>
      <c r="BZ64971" s="511"/>
      <c r="CA64971" s="511"/>
      <c r="CB64971" s="511"/>
      <c r="CC64971" s="511"/>
      <c r="CD64971" s="511"/>
      <c r="CE64971" s="511"/>
      <c r="CF64971" s="511"/>
      <c r="CG64971" s="511"/>
      <c r="CH64971" s="511"/>
      <c r="CI64971" s="511"/>
      <c r="CJ64971" s="511"/>
      <c r="CK64971" s="511"/>
      <c r="CL64971" s="511"/>
      <c r="CM64971" s="511"/>
      <c r="CN64971" s="511"/>
      <c r="CO64971" s="511"/>
      <c r="CP64971" s="511"/>
      <c r="CQ64971" s="511"/>
      <c r="CR64971" s="511"/>
      <c r="CS64971" s="511"/>
      <c r="CT64971" s="511"/>
      <c r="CU64971" s="511"/>
      <c r="CV64971" s="511"/>
      <c r="CW64971" s="511"/>
      <c r="CX64971" s="511"/>
      <c r="CY64971" s="511"/>
      <c r="CZ64971" s="511"/>
      <c r="DA64971" s="511"/>
      <c r="DB64971" s="511"/>
      <c r="DC64971" s="511"/>
      <c r="DD64971" s="511"/>
      <c r="DE64971" s="511"/>
      <c r="DF64971" s="511"/>
      <c r="DG64971" s="511"/>
      <c r="DH64971" s="511"/>
      <c r="DI64971" s="511"/>
      <c r="DJ64971" s="511"/>
      <c r="DK64971" s="511"/>
      <c r="DL64971" s="511"/>
      <c r="DM64971" s="511"/>
      <c r="DN64971" s="511"/>
      <c r="DO64971" s="511"/>
      <c r="DP64971" s="511"/>
      <c r="DQ64971" s="511"/>
      <c r="DR64971" s="511"/>
      <c r="DS64971" s="511"/>
      <c r="DT64971" s="511"/>
      <c r="DU64971" s="511"/>
      <c r="DV64971" s="511"/>
      <c r="DW64971" s="511"/>
      <c r="DX64971" s="511"/>
      <c r="DY64971" s="511"/>
      <c r="DZ64971" s="511"/>
      <c r="EA64971" s="511"/>
      <c r="EB64971" s="511"/>
      <c r="EC64971" s="511"/>
      <c r="ED64971" s="511"/>
      <c r="EE64971" s="511"/>
      <c r="EF64971" s="511"/>
      <c r="EG64971" s="511"/>
      <c r="EH64971" s="511"/>
      <c r="EI64971" s="511"/>
      <c r="EJ64971" s="511"/>
      <c r="EK64971" s="511"/>
      <c r="EL64971" s="511"/>
      <c r="EM64971" s="511"/>
      <c r="EN64971" s="511"/>
      <c r="EO64971" s="511"/>
      <c r="EP64971" s="511"/>
      <c r="EQ64971" s="511"/>
      <c r="ER64971" s="511"/>
      <c r="ES64971" s="511"/>
      <c r="ET64971" s="511"/>
      <c r="EU64971" s="511"/>
      <c r="EV64971" s="511"/>
      <c r="EW64971" s="511"/>
      <c r="EX64971" s="511"/>
      <c r="EY64971" s="511"/>
      <c r="EZ64971" s="511"/>
      <c r="FA64971" s="511"/>
      <c r="FB64971" s="511"/>
      <c r="FC64971" s="511"/>
      <c r="FD64971" s="511"/>
      <c r="FE64971" s="511"/>
      <c r="FF64971" s="511"/>
      <c r="FG64971" s="511"/>
      <c r="FH64971" s="511"/>
      <c r="FI64971" s="511"/>
      <c r="FJ64971" s="511"/>
      <c r="FK64971" s="511"/>
      <c r="FL64971" s="511"/>
      <c r="FM64971" s="511"/>
      <c r="FN64971" s="511"/>
      <c r="FO64971" s="511"/>
      <c r="FP64971" s="511"/>
      <c r="FQ64971" s="511"/>
      <c r="FR64971" s="511"/>
      <c r="FS64971" s="511"/>
      <c r="FT64971" s="511"/>
      <c r="FU64971" s="511"/>
      <c r="FV64971" s="511"/>
      <c r="FW64971" s="511"/>
      <c r="FX64971" s="511"/>
      <c r="FY64971" s="511"/>
      <c r="FZ64971" s="511"/>
      <c r="GA64971" s="511"/>
      <c r="GB64971" s="511"/>
      <c r="GC64971" s="511"/>
      <c r="GD64971" s="511"/>
      <c r="GE64971" s="511"/>
      <c r="GF64971" s="511"/>
      <c r="GG64971" s="511"/>
      <c r="GH64971" s="511"/>
      <c r="GI64971" s="511"/>
      <c r="GJ64971" s="511"/>
      <c r="GK64971" s="511"/>
      <c r="GL64971" s="511"/>
      <c r="GM64971" s="511"/>
      <c r="GN64971" s="511"/>
      <c r="GO64971" s="511"/>
      <c r="GP64971" s="511"/>
      <c r="GQ64971" s="511"/>
      <c r="GR64971" s="511"/>
      <c r="GS64971" s="511"/>
      <c r="GT64971" s="511"/>
      <c r="GU64971" s="511"/>
      <c r="GV64971" s="511"/>
      <c r="GW64971" s="511"/>
      <c r="GX64971" s="511"/>
      <c r="GY64971" s="511"/>
      <c r="GZ64971" s="511"/>
      <c r="HA64971" s="511"/>
      <c r="HB64971" s="511"/>
      <c r="HC64971" s="511"/>
      <c r="HD64971" s="511"/>
      <c r="HE64971" s="511"/>
      <c r="HF64971" s="511"/>
      <c r="HG64971" s="511"/>
      <c r="HH64971" s="511"/>
      <c r="HI64971" s="511"/>
      <c r="HJ64971" s="511"/>
      <c r="HK64971" s="511"/>
      <c r="HL64971" s="511"/>
      <c r="HM64971" s="511"/>
      <c r="HN64971" s="511"/>
      <c r="HO64971" s="511"/>
      <c r="HP64971" s="511"/>
      <c r="HQ64971" s="511"/>
      <c r="HR64971" s="511"/>
      <c r="HS64971" s="511"/>
      <c r="HT64971" s="511"/>
      <c r="HU64971" s="511"/>
      <c r="HV64971" s="511"/>
      <c r="HW64971" s="511"/>
      <c r="HX64971" s="511"/>
      <c r="HY64971" s="511"/>
      <c r="HZ64971" s="511"/>
      <c r="IA64971" s="511"/>
      <c r="IB64971" s="511"/>
      <c r="IC64971" s="511"/>
      <c r="ID64971" s="511"/>
      <c r="IE64971" s="511"/>
      <c r="IF64971" s="511"/>
      <c r="IG64971" s="511"/>
      <c r="IH64971" s="511"/>
    </row>
    <row r="64972" spans="1:242" x14ac:dyDescent="0.25">
      <c r="A64972" s="511"/>
      <c r="B64972" s="511"/>
      <c r="C64972" s="511"/>
      <c r="D64972" s="511"/>
      <c r="E64972" s="511"/>
      <c r="F64972" s="511"/>
      <c r="G64972" s="511"/>
      <c r="H64972" s="511"/>
      <c r="I64972" s="511"/>
      <c r="J64972" s="511"/>
      <c r="K64972" s="511"/>
      <c r="L64972" s="511"/>
      <c r="M64972" s="511"/>
      <c r="N64972" s="511"/>
      <c r="O64972" s="511"/>
      <c r="P64972" s="511"/>
      <c r="Q64972" s="511"/>
      <c r="R64972" s="511"/>
      <c r="S64972" s="511"/>
      <c r="T64972" s="511"/>
      <c r="U64972" s="511"/>
      <c r="V64972" s="511"/>
      <c r="W64972" s="511"/>
      <c r="X64972" s="511"/>
      <c r="Y64972" s="511"/>
      <c r="Z64972" s="511"/>
      <c r="AA64972" s="511"/>
      <c r="AB64972" s="511"/>
      <c r="AC64972" s="511"/>
      <c r="AD64972" s="511"/>
      <c r="AE64972" s="511"/>
      <c r="AF64972" s="511"/>
      <c r="AG64972" s="511"/>
      <c r="AH64972" s="511"/>
      <c r="AI64972" s="511"/>
      <c r="AJ64972" s="511"/>
      <c r="AK64972" s="511"/>
      <c r="AL64972" s="511"/>
      <c r="AM64972" s="511"/>
      <c r="AN64972" s="511"/>
      <c r="AO64972" s="511"/>
      <c r="AP64972" s="511"/>
      <c r="AQ64972" s="511"/>
      <c r="AR64972" s="511"/>
      <c r="AS64972" s="511"/>
      <c r="AT64972" s="511"/>
      <c r="AU64972" s="511"/>
      <c r="AV64972" s="511"/>
      <c r="AW64972" s="511"/>
      <c r="AX64972" s="511"/>
      <c r="AY64972" s="511"/>
      <c r="AZ64972" s="511"/>
      <c r="BA64972" s="511"/>
      <c r="BB64972" s="511"/>
      <c r="BC64972" s="511"/>
      <c r="BD64972" s="511"/>
      <c r="BE64972" s="511"/>
      <c r="BF64972" s="511"/>
      <c r="BG64972" s="511"/>
      <c r="BH64972" s="511"/>
      <c r="BI64972" s="511"/>
      <c r="BJ64972" s="511"/>
      <c r="BK64972" s="511"/>
      <c r="BL64972" s="511"/>
      <c r="BM64972" s="511"/>
      <c r="BN64972" s="511"/>
      <c r="BO64972" s="511"/>
      <c r="BP64972" s="511"/>
      <c r="BQ64972" s="511"/>
      <c r="BR64972" s="511"/>
      <c r="BS64972" s="511"/>
      <c r="BT64972" s="511"/>
      <c r="BU64972" s="511"/>
      <c r="BV64972" s="511"/>
      <c r="BW64972" s="511"/>
      <c r="BX64972" s="511"/>
      <c r="BY64972" s="511"/>
      <c r="BZ64972" s="511"/>
      <c r="CA64972" s="511"/>
      <c r="CB64972" s="511"/>
      <c r="CC64972" s="511"/>
      <c r="CD64972" s="511"/>
      <c r="CE64972" s="511"/>
      <c r="CF64972" s="511"/>
      <c r="CG64972" s="511"/>
      <c r="CH64972" s="511"/>
      <c r="CI64972" s="511"/>
      <c r="CJ64972" s="511"/>
      <c r="CK64972" s="511"/>
      <c r="CL64972" s="511"/>
      <c r="CM64972" s="511"/>
      <c r="CN64972" s="511"/>
      <c r="CO64972" s="511"/>
      <c r="CP64972" s="511"/>
      <c r="CQ64972" s="511"/>
      <c r="CR64972" s="511"/>
      <c r="CS64972" s="511"/>
      <c r="CT64972" s="511"/>
      <c r="CU64972" s="511"/>
      <c r="CV64972" s="511"/>
      <c r="CW64972" s="511"/>
      <c r="CX64972" s="511"/>
      <c r="CY64972" s="511"/>
      <c r="CZ64972" s="511"/>
      <c r="DA64972" s="511"/>
      <c r="DB64972" s="511"/>
      <c r="DC64972" s="511"/>
      <c r="DD64972" s="511"/>
      <c r="DE64972" s="511"/>
      <c r="DF64972" s="511"/>
      <c r="DG64972" s="511"/>
      <c r="DH64972" s="511"/>
      <c r="DI64972" s="511"/>
      <c r="DJ64972" s="511"/>
      <c r="DK64972" s="511"/>
      <c r="DL64972" s="511"/>
      <c r="DM64972" s="511"/>
      <c r="DN64972" s="511"/>
      <c r="DO64972" s="511"/>
      <c r="DP64972" s="511"/>
      <c r="DQ64972" s="511"/>
      <c r="DR64972" s="511"/>
      <c r="DS64972" s="511"/>
      <c r="DT64972" s="511"/>
      <c r="DU64972" s="511"/>
      <c r="DV64972" s="511"/>
      <c r="DW64972" s="511"/>
      <c r="DX64972" s="511"/>
      <c r="DY64972" s="511"/>
      <c r="DZ64972" s="511"/>
      <c r="EA64972" s="511"/>
      <c r="EB64972" s="511"/>
      <c r="EC64972" s="511"/>
      <c r="ED64972" s="511"/>
      <c r="EE64972" s="511"/>
      <c r="EF64972" s="511"/>
      <c r="EG64972" s="511"/>
      <c r="EH64972" s="511"/>
      <c r="EI64972" s="511"/>
      <c r="EJ64972" s="511"/>
      <c r="EK64972" s="511"/>
      <c r="EL64972" s="511"/>
      <c r="EM64972" s="511"/>
      <c r="EN64972" s="511"/>
      <c r="EO64972" s="511"/>
      <c r="EP64972" s="511"/>
      <c r="EQ64972" s="511"/>
      <c r="ER64972" s="511"/>
      <c r="ES64972" s="511"/>
      <c r="ET64972" s="511"/>
      <c r="EU64972" s="511"/>
      <c r="EV64972" s="511"/>
      <c r="EW64972" s="511"/>
      <c r="EX64972" s="511"/>
      <c r="EY64972" s="511"/>
      <c r="EZ64972" s="511"/>
      <c r="FA64972" s="511"/>
      <c r="FB64972" s="511"/>
      <c r="FC64972" s="511"/>
      <c r="FD64972" s="511"/>
      <c r="FE64972" s="511"/>
      <c r="FF64972" s="511"/>
      <c r="FG64972" s="511"/>
      <c r="FH64972" s="511"/>
      <c r="FI64972" s="511"/>
      <c r="FJ64972" s="511"/>
      <c r="FK64972" s="511"/>
      <c r="FL64972" s="511"/>
      <c r="FM64972" s="511"/>
      <c r="FN64972" s="511"/>
      <c r="FO64972" s="511"/>
      <c r="FP64972" s="511"/>
      <c r="FQ64972" s="511"/>
      <c r="FR64972" s="511"/>
      <c r="FS64972" s="511"/>
      <c r="FT64972" s="511"/>
      <c r="FU64972" s="511"/>
      <c r="FV64972" s="511"/>
      <c r="FW64972" s="511"/>
      <c r="FX64972" s="511"/>
      <c r="FY64972" s="511"/>
      <c r="FZ64972" s="511"/>
      <c r="GA64972" s="511"/>
      <c r="GB64972" s="511"/>
      <c r="GC64972" s="511"/>
      <c r="GD64972" s="511"/>
      <c r="GE64972" s="511"/>
      <c r="GF64972" s="511"/>
      <c r="GG64972" s="511"/>
      <c r="GH64972" s="511"/>
      <c r="GI64972" s="511"/>
      <c r="GJ64972" s="511"/>
      <c r="GK64972" s="511"/>
      <c r="GL64972" s="511"/>
      <c r="GM64972" s="511"/>
      <c r="GN64972" s="511"/>
      <c r="GO64972" s="511"/>
      <c r="GP64972" s="511"/>
      <c r="GQ64972" s="511"/>
      <c r="GR64972" s="511"/>
      <c r="GS64972" s="511"/>
      <c r="GT64972" s="511"/>
      <c r="GU64972" s="511"/>
      <c r="GV64972" s="511"/>
      <c r="GW64972" s="511"/>
      <c r="GX64972" s="511"/>
      <c r="GY64972" s="511"/>
      <c r="GZ64972" s="511"/>
      <c r="HA64972" s="511"/>
      <c r="HB64972" s="511"/>
      <c r="HC64972" s="511"/>
      <c r="HD64972" s="511"/>
      <c r="HE64972" s="511"/>
      <c r="HF64972" s="511"/>
      <c r="HG64972" s="511"/>
      <c r="HH64972" s="511"/>
      <c r="HI64972" s="511"/>
      <c r="HJ64972" s="511"/>
      <c r="HK64972" s="511"/>
      <c r="HL64972" s="511"/>
      <c r="HM64972" s="511"/>
      <c r="HN64972" s="511"/>
      <c r="HO64972" s="511"/>
      <c r="HP64972" s="511"/>
      <c r="HQ64972" s="511"/>
      <c r="HR64972" s="511"/>
      <c r="HS64972" s="511"/>
      <c r="HT64972" s="511"/>
      <c r="HU64972" s="511"/>
      <c r="HV64972" s="511"/>
      <c r="HW64972" s="511"/>
      <c r="HX64972" s="511"/>
      <c r="HY64972" s="511"/>
      <c r="HZ64972" s="511"/>
      <c r="IA64972" s="511"/>
      <c r="IB64972" s="511"/>
      <c r="IC64972" s="511"/>
      <c r="ID64972" s="511"/>
      <c r="IE64972" s="511"/>
      <c r="IF64972" s="511"/>
      <c r="IG64972" s="511"/>
      <c r="IH64972" s="511"/>
    </row>
    <row r="64973" spans="1:242" x14ac:dyDescent="0.25">
      <c r="A64973" s="511"/>
      <c r="B64973" s="511"/>
      <c r="C64973" s="511"/>
      <c r="D64973" s="511"/>
      <c r="E64973" s="511"/>
      <c r="F64973" s="511"/>
      <c r="G64973" s="511"/>
      <c r="H64973" s="511"/>
      <c r="I64973" s="511"/>
      <c r="J64973" s="511"/>
      <c r="K64973" s="511"/>
      <c r="L64973" s="511"/>
      <c r="M64973" s="511"/>
      <c r="N64973" s="511"/>
      <c r="O64973" s="511"/>
      <c r="P64973" s="511"/>
      <c r="Q64973" s="511"/>
      <c r="R64973" s="511"/>
      <c r="S64973" s="511"/>
      <c r="T64973" s="511"/>
      <c r="U64973" s="511"/>
      <c r="V64973" s="511"/>
      <c r="W64973" s="511"/>
      <c r="X64973" s="511"/>
      <c r="Y64973" s="511"/>
      <c r="Z64973" s="511"/>
      <c r="AA64973" s="511"/>
      <c r="AB64973" s="511"/>
      <c r="AC64973" s="511"/>
      <c r="AD64973" s="511"/>
      <c r="AE64973" s="511"/>
      <c r="AF64973" s="511"/>
      <c r="AG64973" s="511"/>
      <c r="AH64973" s="511"/>
      <c r="AI64973" s="511"/>
      <c r="AJ64973" s="511"/>
      <c r="AK64973" s="511"/>
      <c r="AL64973" s="511"/>
      <c r="AM64973" s="511"/>
      <c r="AN64973" s="511"/>
      <c r="AO64973" s="511"/>
      <c r="AP64973" s="511"/>
      <c r="AQ64973" s="511"/>
      <c r="AR64973" s="511"/>
      <c r="AS64973" s="511"/>
      <c r="AT64973" s="511"/>
      <c r="AU64973" s="511"/>
      <c r="AV64973" s="511"/>
      <c r="AW64973" s="511"/>
      <c r="AX64973" s="511"/>
      <c r="AY64973" s="511"/>
      <c r="AZ64973" s="511"/>
      <c r="BA64973" s="511"/>
      <c r="BB64973" s="511"/>
      <c r="BC64973" s="511"/>
      <c r="BD64973" s="511"/>
      <c r="BE64973" s="511"/>
      <c r="BF64973" s="511"/>
      <c r="BG64973" s="511"/>
      <c r="BH64973" s="511"/>
      <c r="BI64973" s="511"/>
      <c r="BJ64973" s="511"/>
      <c r="BK64973" s="511"/>
      <c r="BL64973" s="511"/>
      <c r="BM64973" s="511"/>
      <c r="BN64973" s="511"/>
      <c r="BO64973" s="511"/>
      <c r="BP64973" s="511"/>
      <c r="BQ64973" s="511"/>
      <c r="BR64973" s="511"/>
      <c r="BS64973" s="511"/>
      <c r="BT64973" s="511"/>
      <c r="BU64973" s="511"/>
      <c r="BV64973" s="511"/>
      <c r="BW64973" s="511"/>
      <c r="BX64973" s="511"/>
      <c r="BY64973" s="511"/>
      <c r="BZ64973" s="511"/>
      <c r="CA64973" s="511"/>
      <c r="CB64973" s="511"/>
      <c r="CC64973" s="511"/>
      <c r="CD64973" s="511"/>
      <c r="CE64973" s="511"/>
      <c r="CF64973" s="511"/>
      <c r="CG64973" s="511"/>
      <c r="CH64973" s="511"/>
      <c r="CI64973" s="511"/>
      <c r="CJ64973" s="511"/>
      <c r="CK64973" s="511"/>
      <c r="CL64973" s="511"/>
      <c r="CM64973" s="511"/>
      <c r="CN64973" s="511"/>
      <c r="CO64973" s="511"/>
      <c r="CP64973" s="511"/>
      <c r="CQ64973" s="511"/>
      <c r="CR64973" s="511"/>
      <c r="CS64973" s="511"/>
      <c r="CT64973" s="511"/>
      <c r="CU64973" s="511"/>
      <c r="CV64973" s="511"/>
      <c r="CW64973" s="511"/>
      <c r="CX64973" s="511"/>
      <c r="CY64973" s="511"/>
      <c r="CZ64973" s="511"/>
      <c r="DA64973" s="511"/>
      <c r="DB64973" s="511"/>
      <c r="DC64973" s="511"/>
      <c r="DD64973" s="511"/>
      <c r="DE64973" s="511"/>
      <c r="DF64973" s="511"/>
      <c r="DG64973" s="511"/>
      <c r="DH64973" s="511"/>
      <c r="DI64973" s="511"/>
      <c r="DJ64973" s="511"/>
      <c r="DK64973" s="511"/>
      <c r="DL64973" s="511"/>
      <c r="DM64973" s="511"/>
      <c r="DN64973" s="511"/>
      <c r="DO64973" s="511"/>
      <c r="DP64973" s="511"/>
      <c r="DQ64973" s="511"/>
      <c r="DR64973" s="511"/>
      <c r="DS64973" s="511"/>
      <c r="DT64973" s="511"/>
      <c r="DU64973" s="511"/>
      <c r="DV64973" s="511"/>
      <c r="DW64973" s="511"/>
      <c r="DX64973" s="511"/>
      <c r="DY64973" s="511"/>
      <c r="DZ64973" s="511"/>
      <c r="EA64973" s="511"/>
      <c r="EB64973" s="511"/>
      <c r="EC64973" s="511"/>
      <c r="ED64973" s="511"/>
      <c r="EE64973" s="511"/>
      <c r="EF64973" s="511"/>
      <c r="EG64973" s="511"/>
      <c r="EH64973" s="511"/>
      <c r="EI64973" s="511"/>
      <c r="EJ64973" s="511"/>
      <c r="EK64973" s="511"/>
      <c r="EL64973" s="511"/>
      <c r="EM64973" s="511"/>
      <c r="EN64973" s="511"/>
      <c r="EO64973" s="511"/>
      <c r="EP64973" s="511"/>
      <c r="EQ64973" s="511"/>
      <c r="ER64973" s="511"/>
      <c r="ES64973" s="511"/>
      <c r="ET64973" s="511"/>
      <c r="EU64973" s="511"/>
      <c r="EV64973" s="511"/>
      <c r="EW64973" s="511"/>
      <c r="EX64973" s="511"/>
      <c r="EY64973" s="511"/>
      <c r="EZ64973" s="511"/>
      <c r="FA64973" s="511"/>
      <c r="FB64973" s="511"/>
      <c r="FC64973" s="511"/>
      <c r="FD64973" s="511"/>
      <c r="FE64973" s="511"/>
      <c r="FF64973" s="511"/>
      <c r="FG64973" s="511"/>
      <c r="FH64973" s="511"/>
      <c r="FI64973" s="511"/>
      <c r="FJ64973" s="511"/>
      <c r="FK64973" s="511"/>
      <c r="FL64973" s="511"/>
      <c r="FM64973" s="511"/>
      <c r="FN64973" s="511"/>
      <c r="FO64973" s="511"/>
      <c r="FP64973" s="511"/>
      <c r="FQ64973" s="511"/>
      <c r="FR64973" s="511"/>
      <c r="FS64973" s="511"/>
      <c r="FT64973" s="511"/>
      <c r="FU64973" s="511"/>
      <c r="FV64973" s="511"/>
      <c r="FW64973" s="511"/>
      <c r="FX64973" s="511"/>
      <c r="FY64973" s="511"/>
      <c r="FZ64973" s="511"/>
      <c r="GA64973" s="511"/>
      <c r="GB64973" s="511"/>
      <c r="GC64973" s="511"/>
      <c r="GD64973" s="511"/>
      <c r="GE64973" s="511"/>
      <c r="GF64973" s="511"/>
      <c r="GG64973" s="511"/>
      <c r="GH64973" s="511"/>
      <c r="GI64973" s="511"/>
      <c r="GJ64973" s="511"/>
      <c r="GK64973" s="511"/>
      <c r="GL64973" s="511"/>
      <c r="GM64973" s="511"/>
      <c r="GN64973" s="511"/>
      <c r="GO64973" s="511"/>
      <c r="GP64973" s="511"/>
      <c r="GQ64973" s="511"/>
      <c r="GR64973" s="511"/>
      <c r="GS64973" s="511"/>
      <c r="GT64973" s="511"/>
      <c r="GU64973" s="511"/>
      <c r="GV64973" s="511"/>
      <c r="GW64973" s="511"/>
      <c r="GX64973" s="511"/>
      <c r="GY64973" s="511"/>
      <c r="GZ64973" s="511"/>
      <c r="HA64973" s="511"/>
      <c r="HB64973" s="511"/>
      <c r="HC64973" s="511"/>
      <c r="HD64973" s="511"/>
      <c r="HE64973" s="511"/>
      <c r="HF64973" s="511"/>
      <c r="HG64973" s="511"/>
      <c r="HH64973" s="511"/>
      <c r="HI64973" s="511"/>
      <c r="HJ64973" s="511"/>
      <c r="HK64973" s="511"/>
      <c r="HL64973" s="511"/>
      <c r="HM64973" s="511"/>
      <c r="HN64973" s="511"/>
      <c r="HO64973" s="511"/>
      <c r="HP64973" s="511"/>
      <c r="HQ64973" s="511"/>
      <c r="HR64973" s="511"/>
      <c r="HS64973" s="511"/>
      <c r="HT64973" s="511"/>
      <c r="HU64973" s="511"/>
      <c r="HV64973" s="511"/>
      <c r="HW64973" s="511"/>
      <c r="HX64973" s="511"/>
      <c r="HY64973" s="511"/>
      <c r="HZ64973" s="511"/>
      <c r="IA64973" s="511"/>
      <c r="IB64973" s="511"/>
      <c r="IC64973" s="511"/>
      <c r="ID64973" s="511"/>
      <c r="IE64973" s="511"/>
      <c r="IF64973" s="511"/>
      <c r="IG64973" s="511"/>
      <c r="IH64973" s="511"/>
    </row>
    <row r="64974" spans="1:242" x14ac:dyDescent="0.25">
      <c r="A64974" s="511"/>
      <c r="B64974" s="511"/>
      <c r="C64974" s="511"/>
      <c r="D64974" s="511"/>
      <c r="E64974" s="511"/>
      <c r="F64974" s="511"/>
      <c r="G64974" s="511"/>
      <c r="H64974" s="511"/>
      <c r="I64974" s="511"/>
      <c r="J64974" s="511"/>
      <c r="K64974" s="511"/>
      <c r="L64974" s="511"/>
      <c r="M64974" s="511"/>
      <c r="N64974" s="511"/>
      <c r="O64974" s="511"/>
      <c r="P64974" s="511"/>
      <c r="Q64974" s="511"/>
      <c r="R64974" s="511"/>
      <c r="S64974" s="511"/>
      <c r="T64974" s="511"/>
      <c r="U64974" s="511"/>
      <c r="V64974" s="511"/>
      <c r="W64974" s="511"/>
      <c r="X64974" s="511"/>
      <c r="Y64974" s="511"/>
      <c r="Z64974" s="511"/>
      <c r="AA64974" s="511"/>
      <c r="AB64974" s="511"/>
      <c r="AC64974" s="511"/>
      <c r="AD64974" s="511"/>
      <c r="AE64974" s="511"/>
      <c r="AF64974" s="511"/>
      <c r="AG64974" s="511"/>
      <c r="AH64974" s="511"/>
      <c r="AI64974" s="511"/>
      <c r="AJ64974" s="511"/>
      <c r="AK64974" s="511"/>
      <c r="AL64974" s="511"/>
      <c r="AM64974" s="511"/>
      <c r="AN64974" s="511"/>
      <c r="AO64974" s="511"/>
      <c r="AP64974" s="511"/>
      <c r="AQ64974" s="511"/>
      <c r="AR64974" s="511"/>
      <c r="AS64974" s="511"/>
      <c r="AT64974" s="511"/>
      <c r="AU64974" s="511"/>
      <c r="AV64974" s="511"/>
      <c r="AW64974" s="511"/>
      <c r="AX64974" s="511"/>
      <c r="AY64974" s="511"/>
      <c r="AZ64974" s="511"/>
      <c r="BA64974" s="511"/>
      <c r="BB64974" s="511"/>
      <c r="BC64974" s="511"/>
      <c r="BD64974" s="511"/>
      <c r="BE64974" s="511"/>
      <c r="BF64974" s="511"/>
      <c r="BG64974" s="511"/>
      <c r="BH64974" s="511"/>
      <c r="BI64974" s="511"/>
      <c r="BJ64974" s="511"/>
      <c r="BK64974" s="511"/>
      <c r="BL64974" s="511"/>
      <c r="BM64974" s="511"/>
      <c r="BN64974" s="511"/>
      <c r="BO64974" s="511"/>
      <c r="BP64974" s="511"/>
      <c r="BQ64974" s="511"/>
      <c r="BR64974" s="511"/>
      <c r="BS64974" s="511"/>
      <c r="BT64974" s="511"/>
      <c r="BU64974" s="511"/>
      <c r="BV64974" s="511"/>
      <c r="BW64974" s="511"/>
      <c r="BX64974" s="511"/>
      <c r="BY64974" s="511"/>
      <c r="BZ64974" s="511"/>
      <c r="CA64974" s="511"/>
      <c r="CB64974" s="511"/>
      <c r="CC64974" s="511"/>
      <c r="CD64974" s="511"/>
      <c r="CE64974" s="511"/>
      <c r="CF64974" s="511"/>
      <c r="CG64974" s="511"/>
      <c r="CH64974" s="511"/>
      <c r="CI64974" s="511"/>
      <c r="CJ64974" s="511"/>
      <c r="CK64974" s="511"/>
      <c r="CL64974" s="511"/>
      <c r="CM64974" s="511"/>
      <c r="CN64974" s="511"/>
      <c r="CO64974" s="511"/>
      <c r="CP64974" s="511"/>
      <c r="CQ64974" s="511"/>
      <c r="CR64974" s="511"/>
      <c r="CS64974" s="511"/>
      <c r="CT64974" s="511"/>
      <c r="CU64974" s="511"/>
      <c r="CV64974" s="511"/>
      <c r="CW64974" s="511"/>
      <c r="CX64974" s="511"/>
      <c r="CY64974" s="511"/>
      <c r="CZ64974" s="511"/>
      <c r="DA64974" s="511"/>
      <c r="DB64974" s="511"/>
      <c r="DC64974" s="511"/>
      <c r="DD64974" s="511"/>
      <c r="DE64974" s="511"/>
      <c r="DF64974" s="511"/>
      <c r="DG64974" s="511"/>
      <c r="DH64974" s="511"/>
      <c r="DI64974" s="511"/>
      <c r="DJ64974" s="511"/>
      <c r="DK64974" s="511"/>
      <c r="DL64974" s="511"/>
      <c r="DM64974" s="511"/>
      <c r="DN64974" s="511"/>
      <c r="DO64974" s="511"/>
      <c r="DP64974" s="511"/>
      <c r="DQ64974" s="511"/>
      <c r="DR64974" s="511"/>
      <c r="DS64974" s="511"/>
      <c r="DT64974" s="511"/>
      <c r="DU64974" s="511"/>
      <c r="DV64974" s="511"/>
      <c r="DW64974" s="511"/>
      <c r="DX64974" s="511"/>
      <c r="DY64974" s="511"/>
      <c r="DZ64974" s="511"/>
      <c r="EA64974" s="511"/>
      <c r="EB64974" s="511"/>
      <c r="EC64974" s="511"/>
      <c r="ED64974" s="511"/>
      <c r="EE64974" s="511"/>
      <c r="EF64974" s="511"/>
      <c r="EG64974" s="511"/>
      <c r="EH64974" s="511"/>
      <c r="EI64974" s="511"/>
      <c r="EJ64974" s="511"/>
      <c r="EK64974" s="511"/>
      <c r="EL64974" s="511"/>
      <c r="EM64974" s="511"/>
      <c r="EN64974" s="511"/>
      <c r="EO64974" s="511"/>
      <c r="EP64974" s="511"/>
      <c r="EQ64974" s="511"/>
      <c r="ER64974" s="511"/>
      <c r="ES64974" s="511"/>
      <c r="ET64974" s="511"/>
      <c r="EU64974" s="511"/>
      <c r="EV64974" s="511"/>
      <c r="EW64974" s="511"/>
      <c r="EX64974" s="511"/>
      <c r="EY64974" s="511"/>
      <c r="EZ64974" s="511"/>
      <c r="FA64974" s="511"/>
      <c r="FB64974" s="511"/>
      <c r="FC64974" s="511"/>
      <c r="FD64974" s="511"/>
      <c r="FE64974" s="511"/>
      <c r="FF64974" s="511"/>
      <c r="FG64974" s="511"/>
      <c r="FH64974" s="511"/>
      <c r="FI64974" s="511"/>
      <c r="FJ64974" s="511"/>
      <c r="FK64974" s="511"/>
      <c r="FL64974" s="511"/>
      <c r="FM64974" s="511"/>
      <c r="FN64974" s="511"/>
      <c r="FO64974" s="511"/>
      <c r="FP64974" s="511"/>
      <c r="FQ64974" s="511"/>
      <c r="FR64974" s="511"/>
      <c r="FS64974" s="511"/>
      <c r="FT64974" s="511"/>
      <c r="FU64974" s="511"/>
      <c r="FV64974" s="511"/>
      <c r="FW64974" s="511"/>
      <c r="FX64974" s="511"/>
      <c r="FY64974" s="511"/>
      <c r="FZ64974" s="511"/>
      <c r="GA64974" s="511"/>
      <c r="GB64974" s="511"/>
      <c r="GC64974" s="511"/>
      <c r="GD64974" s="511"/>
      <c r="GE64974" s="511"/>
      <c r="GF64974" s="511"/>
      <c r="GG64974" s="511"/>
      <c r="GH64974" s="511"/>
      <c r="GI64974" s="511"/>
      <c r="GJ64974" s="511"/>
      <c r="GK64974" s="511"/>
      <c r="GL64974" s="511"/>
      <c r="GM64974" s="511"/>
      <c r="GN64974" s="511"/>
      <c r="GO64974" s="511"/>
      <c r="GP64974" s="511"/>
      <c r="GQ64974" s="511"/>
      <c r="GR64974" s="511"/>
      <c r="GS64974" s="511"/>
      <c r="GT64974" s="511"/>
      <c r="GU64974" s="511"/>
      <c r="GV64974" s="511"/>
      <c r="GW64974" s="511"/>
      <c r="GX64974" s="511"/>
      <c r="GY64974" s="511"/>
      <c r="GZ64974" s="511"/>
      <c r="HA64974" s="511"/>
      <c r="HB64974" s="511"/>
      <c r="HC64974" s="511"/>
      <c r="HD64974" s="511"/>
      <c r="HE64974" s="511"/>
      <c r="HF64974" s="511"/>
      <c r="HG64974" s="511"/>
      <c r="HH64974" s="511"/>
      <c r="HI64974" s="511"/>
      <c r="HJ64974" s="511"/>
      <c r="HK64974" s="511"/>
      <c r="HL64974" s="511"/>
      <c r="HM64974" s="511"/>
      <c r="HN64974" s="511"/>
      <c r="HO64974" s="511"/>
      <c r="HP64974" s="511"/>
      <c r="HQ64974" s="511"/>
      <c r="HR64974" s="511"/>
      <c r="HS64974" s="511"/>
      <c r="HT64974" s="511"/>
      <c r="HU64974" s="511"/>
      <c r="HV64974" s="511"/>
      <c r="HW64974" s="511"/>
      <c r="HX64974" s="511"/>
      <c r="HY64974" s="511"/>
      <c r="HZ64974" s="511"/>
      <c r="IA64974" s="511"/>
      <c r="IB64974" s="511"/>
      <c r="IC64974" s="511"/>
      <c r="ID64974" s="511"/>
      <c r="IE64974" s="511"/>
      <c r="IF64974" s="511"/>
      <c r="IG64974" s="511"/>
      <c r="IH64974" s="511"/>
    </row>
    <row r="64975" spans="1:242" x14ac:dyDescent="0.25">
      <c r="A64975" s="511"/>
      <c r="B64975" s="511"/>
      <c r="C64975" s="511"/>
      <c r="D64975" s="511"/>
      <c r="E64975" s="511"/>
      <c r="F64975" s="511"/>
      <c r="G64975" s="511"/>
      <c r="H64975" s="511"/>
      <c r="I64975" s="511"/>
      <c r="J64975" s="511"/>
      <c r="K64975" s="511"/>
      <c r="L64975" s="511"/>
      <c r="M64975" s="511"/>
      <c r="N64975" s="511"/>
      <c r="O64975" s="511"/>
      <c r="P64975" s="511"/>
      <c r="Q64975" s="511"/>
      <c r="R64975" s="511"/>
      <c r="S64975" s="511"/>
      <c r="T64975" s="511"/>
      <c r="U64975" s="511"/>
      <c r="V64975" s="511"/>
      <c r="W64975" s="511"/>
      <c r="X64975" s="511"/>
      <c r="Y64975" s="511"/>
      <c r="Z64975" s="511"/>
      <c r="AA64975" s="511"/>
      <c r="AB64975" s="511"/>
      <c r="AC64975" s="511"/>
      <c r="AD64975" s="511"/>
      <c r="AE64975" s="511"/>
      <c r="AF64975" s="511"/>
      <c r="AG64975" s="511"/>
      <c r="AH64975" s="511"/>
      <c r="AI64975" s="511"/>
      <c r="AJ64975" s="511"/>
      <c r="AK64975" s="511"/>
      <c r="AL64975" s="511"/>
      <c r="AM64975" s="511"/>
      <c r="AN64975" s="511"/>
      <c r="AO64975" s="511"/>
      <c r="AP64975" s="511"/>
      <c r="AQ64975" s="511"/>
      <c r="AR64975" s="511"/>
      <c r="AS64975" s="511"/>
      <c r="AT64975" s="511"/>
      <c r="AU64975" s="511"/>
      <c r="AV64975" s="511"/>
      <c r="AW64975" s="511"/>
      <c r="AX64975" s="511"/>
      <c r="AY64975" s="511"/>
      <c r="AZ64975" s="511"/>
      <c r="BA64975" s="511"/>
      <c r="BB64975" s="511"/>
      <c r="BC64975" s="511"/>
      <c r="BD64975" s="511"/>
      <c r="BE64975" s="511"/>
      <c r="BF64975" s="511"/>
      <c r="BG64975" s="511"/>
      <c r="BH64975" s="511"/>
      <c r="BI64975" s="511"/>
      <c r="BJ64975" s="511"/>
      <c r="BK64975" s="511"/>
      <c r="BL64975" s="511"/>
      <c r="BM64975" s="511"/>
      <c r="BN64975" s="511"/>
      <c r="BO64975" s="511"/>
      <c r="BP64975" s="511"/>
      <c r="BQ64975" s="511"/>
      <c r="BR64975" s="511"/>
      <c r="BS64975" s="511"/>
      <c r="BT64975" s="511"/>
      <c r="BU64975" s="511"/>
      <c r="BV64975" s="511"/>
      <c r="BW64975" s="511"/>
      <c r="BX64975" s="511"/>
      <c r="BY64975" s="511"/>
      <c r="BZ64975" s="511"/>
      <c r="CA64975" s="511"/>
      <c r="CB64975" s="511"/>
      <c r="CC64975" s="511"/>
      <c r="CD64975" s="511"/>
      <c r="CE64975" s="511"/>
      <c r="CF64975" s="511"/>
      <c r="CG64975" s="511"/>
      <c r="CH64975" s="511"/>
      <c r="CI64975" s="511"/>
      <c r="CJ64975" s="511"/>
      <c r="CK64975" s="511"/>
      <c r="CL64975" s="511"/>
      <c r="CM64975" s="511"/>
      <c r="CN64975" s="511"/>
      <c r="CO64975" s="511"/>
      <c r="CP64975" s="511"/>
      <c r="CQ64975" s="511"/>
      <c r="CR64975" s="511"/>
      <c r="CS64975" s="511"/>
      <c r="CT64975" s="511"/>
      <c r="CU64975" s="511"/>
      <c r="CV64975" s="511"/>
      <c r="CW64975" s="511"/>
      <c r="CX64975" s="511"/>
      <c r="CY64975" s="511"/>
      <c r="CZ64975" s="511"/>
      <c r="DA64975" s="511"/>
      <c r="DB64975" s="511"/>
      <c r="DC64975" s="511"/>
      <c r="DD64975" s="511"/>
      <c r="DE64975" s="511"/>
      <c r="DF64975" s="511"/>
      <c r="DG64975" s="511"/>
      <c r="DH64975" s="511"/>
      <c r="DI64975" s="511"/>
      <c r="DJ64975" s="511"/>
      <c r="DK64975" s="511"/>
      <c r="DL64975" s="511"/>
      <c r="DM64975" s="511"/>
      <c r="DN64975" s="511"/>
      <c r="DO64975" s="511"/>
      <c r="DP64975" s="511"/>
      <c r="DQ64975" s="511"/>
      <c r="DR64975" s="511"/>
      <c r="DS64975" s="511"/>
      <c r="DT64975" s="511"/>
      <c r="DU64975" s="511"/>
      <c r="DV64975" s="511"/>
      <c r="DW64975" s="511"/>
      <c r="DX64975" s="511"/>
      <c r="DY64975" s="511"/>
      <c r="DZ64975" s="511"/>
      <c r="EA64975" s="511"/>
      <c r="EB64975" s="511"/>
      <c r="EC64975" s="511"/>
      <c r="ED64975" s="511"/>
      <c r="EE64975" s="511"/>
      <c r="EF64975" s="511"/>
      <c r="EG64975" s="511"/>
      <c r="EH64975" s="511"/>
      <c r="EI64975" s="511"/>
      <c r="EJ64975" s="511"/>
      <c r="EK64975" s="511"/>
      <c r="EL64975" s="511"/>
      <c r="EM64975" s="511"/>
      <c r="EN64975" s="511"/>
      <c r="EO64975" s="511"/>
      <c r="EP64975" s="511"/>
      <c r="EQ64975" s="511"/>
      <c r="ER64975" s="511"/>
      <c r="ES64975" s="511"/>
      <c r="ET64975" s="511"/>
      <c r="EU64975" s="511"/>
      <c r="EV64975" s="511"/>
      <c r="EW64975" s="511"/>
      <c r="EX64975" s="511"/>
      <c r="EY64975" s="511"/>
      <c r="EZ64975" s="511"/>
      <c r="FA64975" s="511"/>
      <c r="FB64975" s="511"/>
      <c r="FC64975" s="511"/>
      <c r="FD64975" s="511"/>
      <c r="FE64975" s="511"/>
      <c r="FF64975" s="511"/>
      <c r="FG64975" s="511"/>
      <c r="FH64975" s="511"/>
      <c r="FI64975" s="511"/>
      <c r="FJ64975" s="511"/>
      <c r="FK64975" s="511"/>
      <c r="FL64975" s="511"/>
      <c r="FM64975" s="511"/>
      <c r="FN64975" s="511"/>
      <c r="FO64975" s="511"/>
      <c r="FP64975" s="511"/>
      <c r="FQ64975" s="511"/>
      <c r="FR64975" s="511"/>
      <c r="FS64975" s="511"/>
      <c r="FT64975" s="511"/>
      <c r="FU64975" s="511"/>
      <c r="FV64975" s="511"/>
      <c r="FW64975" s="511"/>
      <c r="FX64975" s="511"/>
      <c r="FY64975" s="511"/>
      <c r="FZ64975" s="511"/>
      <c r="GA64975" s="511"/>
      <c r="GB64975" s="511"/>
      <c r="GC64975" s="511"/>
      <c r="GD64975" s="511"/>
      <c r="GE64975" s="511"/>
      <c r="GF64975" s="511"/>
      <c r="GG64975" s="511"/>
      <c r="GH64975" s="511"/>
      <c r="GI64975" s="511"/>
      <c r="GJ64975" s="511"/>
      <c r="GK64975" s="511"/>
      <c r="GL64975" s="511"/>
      <c r="GM64975" s="511"/>
      <c r="GN64975" s="511"/>
      <c r="GO64975" s="511"/>
      <c r="GP64975" s="511"/>
      <c r="GQ64975" s="511"/>
      <c r="GR64975" s="511"/>
      <c r="GS64975" s="511"/>
      <c r="GT64975" s="511"/>
      <c r="GU64975" s="511"/>
      <c r="GV64975" s="511"/>
      <c r="GW64975" s="511"/>
      <c r="GX64975" s="511"/>
      <c r="GY64975" s="511"/>
      <c r="GZ64975" s="511"/>
      <c r="HA64975" s="511"/>
      <c r="HB64975" s="511"/>
      <c r="HC64975" s="511"/>
      <c r="HD64975" s="511"/>
      <c r="HE64975" s="511"/>
      <c r="HF64975" s="511"/>
      <c r="HG64975" s="511"/>
      <c r="HH64975" s="511"/>
      <c r="HI64975" s="511"/>
      <c r="HJ64975" s="511"/>
      <c r="HK64975" s="511"/>
      <c r="HL64975" s="511"/>
      <c r="HM64975" s="511"/>
      <c r="HN64975" s="511"/>
      <c r="HO64975" s="511"/>
      <c r="HP64975" s="511"/>
      <c r="HQ64975" s="511"/>
      <c r="HR64975" s="511"/>
      <c r="HS64975" s="511"/>
      <c r="HT64975" s="511"/>
      <c r="HU64975" s="511"/>
      <c r="HV64975" s="511"/>
      <c r="HW64975" s="511"/>
      <c r="HX64975" s="511"/>
      <c r="HY64975" s="511"/>
      <c r="HZ64975" s="511"/>
      <c r="IA64975" s="511"/>
      <c r="IB64975" s="511"/>
      <c r="IC64975" s="511"/>
      <c r="ID64975" s="511"/>
      <c r="IE64975" s="511"/>
      <c r="IF64975" s="511"/>
      <c r="IG64975" s="511"/>
      <c r="IH64975" s="511"/>
    </row>
    <row r="64976" spans="1:242" x14ac:dyDescent="0.25">
      <c r="A64976" s="511"/>
      <c r="B64976" s="511"/>
      <c r="C64976" s="511"/>
      <c r="D64976" s="511"/>
      <c r="E64976" s="511"/>
      <c r="F64976" s="511"/>
      <c r="G64976" s="511"/>
      <c r="H64976" s="511"/>
      <c r="I64976" s="511"/>
      <c r="J64976" s="511"/>
      <c r="K64976" s="511"/>
      <c r="L64976" s="511"/>
      <c r="M64976" s="511"/>
      <c r="N64976" s="511"/>
      <c r="O64976" s="511"/>
      <c r="P64976" s="511"/>
      <c r="Q64976" s="511"/>
      <c r="R64976" s="511"/>
      <c r="S64976" s="511"/>
      <c r="T64976" s="511"/>
      <c r="U64976" s="511"/>
      <c r="V64976" s="511"/>
      <c r="W64976" s="511"/>
      <c r="X64976" s="511"/>
      <c r="Y64976" s="511"/>
      <c r="Z64976" s="511"/>
      <c r="AA64976" s="511"/>
      <c r="AB64976" s="511"/>
      <c r="AC64976" s="511"/>
      <c r="AD64976" s="511"/>
      <c r="AE64976" s="511"/>
      <c r="AF64976" s="511"/>
      <c r="AG64976" s="511"/>
      <c r="AH64976" s="511"/>
      <c r="AI64976" s="511"/>
      <c r="AJ64976" s="511"/>
      <c r="AK64976" s="511"/>
      <c r="AL64976" s="511"/>
      <c r="AM64976" s="511"/>
      <c r="AN64976" s="511"/>
      <c r="AO64976" s="511"/>
      <c r="AP64976" s="511"/>
      <c r="AQ64976" s="511"/>
      <c r="AR64976" s="511"/>
      <c r="AS64976" s="511"/>
      <c r="AT64976" s="511"/>
      <c r="AU64976" s="511"/>
      <c r="AV64976" s="511"/>
      <c r="AW64976" s="511"/>
      <c r="AX64976" s="511"/>
      <c r="AY64976" s="511"/>
      <c r="AZ64976" s="511"/>
      <c r="BA64976" s="511"/>
      <c r="BB64976" s="511"/>
      <c r="BC64976" s="511"/>
      <c r="BD64976" s="511"/>
      <c r="BE64976" s="511"/>
      <c r="BF64976" s="511"/>
      <c r="BG64976" s="511"/>
      <c r="BH64976" s="511"/>
      <c r="BI64976" s="511"/>
      <c r="BJ64976" s="511"/>
      <c r="BK64976" s="511"/>
      <c r="BL64976" s="511"/>
      <c r="BM64976" s="511"/>
      <c r="BN64976" s="511"/>
      <c r="BO64976" s="511"/>
      <c r="BP64976" s="511"/>
      <c r="BQ64976" s="511"/>
      <c r="BR64976" s="511"/>
      <c r="BS64976" s="511"/>
      <c r="BT64976" s="511"/>
      <c r="BU64976" s="511"/>
      <c r="BV64976" s="511"/>
      <c r="BW64976" s="511"/>
      <c r="BX64976" s="511"/>
      <c r="BY64976" s="511"/>
      <c r="BZ64976" s="511"/>
      <c r="CA64976" s="511"/>
      <c r="CB64976" s="511"/>
      <c r="CC64976" s="511"/>
      <c r="CD64976" s="511"/>
      <c r="CE64976" s="511"/>
      <c r="CF64976" s="511"/>
      <c r="CG64976" s="511"/>
      <c r="CH64976" s="511"/>
      <c r="CI64976" s="511"/>
      <c r="CJ64976" s="511"/>
      <c r="CK64976" s="511"/>
      <c r="CL64976" s="511"/>
      <c r="CM64976" s="511"/>
      <c r="CN64976" s="511"/>
      <c r="CO64976" s="511"/>
      <c r="CP64976" s="511"/>
      <c r="CQ64976" s="511"/>
      <c r="CR64976" s="511"/>
      <c r="CS64976" s="511"/>
      <c r="CT64976" s="511"/>
      <c r="CU64976" s="511"/>
      <c r="CV64976" s="511"/>
      <c r="CW64976" s="511"/>
      <c r="CX64976" s="511"/>
      <c r="CY64976" s="511"/>
      <c r="CZ64976" s="511"/>
      <c r="DA64976" s="511"/>
      <c r="DB64976" s="511"/>
      <c r="DC64976" s="511"/>
      <c r="DD64976" s="511"/>
      <c r="DE64976" s="511"/>
      <c r="DF64976" s="511"/>
      <c r="DG64976" s="511"/>
      <c r="DH64976" s="511"/>
      <c r="DI64976" s="511"/>
      <c r="DJ64976" s="511"/>
      <c r="DK64976" s="511"/>
      <c r="DL64976" s="511"/>
      <c r="DM64976" s="511"/>
      <c r="DN64976" s="511"/>
      <c r="DO64976" s="511"/>
      <c r="DP64976" s="511"/>
      <c r="DQ64976" s="511"/>
      <c r="DR64976" s="511"/>
      <c r="DS64976" s="511"/>
      <c r="DT64976" s="511"/>
      <c r="DU64976" s="511"/>
      <c r="DV64976" s="511"/>
      <c r="DW64976" s="511"/>
      <c r="DX64976" s="511"/>
      <c r="DY64976" s="511"/>
      <c r="DZ64976" s="511"/>
      <c r="EA64976" s="511"/>
      <c r="EB64976" s="511"/>
      <c r="EC64976" s="511"/>
      <c r="ED64976" s="511"/>
      <c r="EE64976" s="511"/>
      <c r="EF64976" s="511"/>
      <c r="EG64976" s="511"/>
      <c r="EH64976" s="511"/>
      <c r="EI64976" s="511"/>
      <c r="EJ64976" s="511"/>
      <c r="EK64976" s="511"/>
      <c r="EL64976" s="511"/>
      <c r="EM64976" s="511"/>
      <c r="EN64976" s="511"/>
      <c r="EO64976" s="511"/>
      <c r="EP64976" s="511"/>
      <c r="EQ64976" s="511"/>
      <c r="ER64976" s="511"/>
      <c r="ES64976" s="511"/>
      <c r="ET64976" s="511"/>
      <c r="EU64976" s="511"/>
      <c r="EV64976" s="511"/>
      <c r="EW64976" s="511"/>
      <c r="EX64976" s="511"/>
      <c r="EY64976" s="511"/>
      <c r="EZ64976" s="511"/>
      <c r="FA64976" s="511"/>
      <c r="FB64976" s="511"/>
      <c r="FC64976" s="511"/>
      <c r="FD64976" s="511"/>
      <c r="FE64976" s="511"/>
      <c r="FF64976" s="511"/>
      <c r="FG64976" s="511"/>
      <c r="FH64976" s="511"/>
      <c r="FI64976" s="511"/>
      <c r="FJ64976" s="511"/>
      <c r="FK64976" s="511"/>
      <c r="FL64976" s="511"/>
      <c r="FM64976" s="511"/>
      <c r="FN64976" s="511"/>
      <c r="FO64976" s="511"/>
      <c r="FP64976" s="511"/>
      <c r="FQ64976" s="511"/>
      <c r="FR64976" s="511"/>
      <c r="FS64976" s="511"/>
      <c r="FT64976" s="511"/>
      <c r="FU64976" s="511"/>
      <c r="FV64976" s="511"/>
      <c r="FW64976" s="511"/>
      <c r="FX64976" s="511"/>
      <c r="FY64976" s="511"/>
      <c r="FZ64976" s="511"/>
      <c r="GA64976" s="511"/>
      <c r="GB64976" s="511"/>
      <c r="GC64976" s="511"/>
      <c r="GD64976" s="511"/>
      <c r="GE64976" s="511"/>
      <c r="GF64976" s="511"/>
      <c r="GG64976" s="511"/>
      <c r="GH64976" s="511"/>
      <c r="GI64976" s="511"/>
      <c r="GJ64976" s="511"/>
      <c r="GK64976" s="511"/>
      <c r="GL64976" s="511"/>
      <c r="GM64976" s="511"/>
      <c r="GN64976" s="511"/>
      <c r="GO64976" s="511"/>
      <c r="GP64976" s="511"/>
      <c r="GQ64976" s="511"/>
      <c r="GR64976" s="511"/>
      <c r="GS64976" s="511"/>
      <c r="GT64976" s="511"/>
      <c r="GU64976" s="511"/>
      <c r="GV64976" s="511"/>
      <c r="GW64976" s="511"/>
      <c r="GX64976" s="511"/>
      <c r="GY64976" s="511"/>
      <c r="GZ64976" s="511"/>
      <c r="HA64976" s="511"/>
      <c r="HB64976" s="511"/>
      <c r="HC64976" s="511"/>
      <c r="HD64976" s="511"/>
      <c r="HE64976" s="511"/>
      <c r="HF64976" s="511"/>
      <c r="HG64976" s="511"/>
      <c r="HH64976" s="511"/>
      <c r="HI64976" s="511"/>
      <c r="HJ64976" s="511"/>
      <c r="HK64976" s="511"/>
      <c r="HL64976" s="511"/>
      <c r="HM64976" s="511"/>
      <c r="HN64976" s="511"/>
      <c r="HO64976" s="511"/>
      <c r="HP64976" s="511"/>
      <c r="HQ64976" s="511"/>
      <c r="HR64976" s="511"/>
      <c r="HS64976" s="511"/>
      <c r="HT64976" s="511"/>
      <c r="HU64976" s="511"/>
      <c r="HV64976" s="511"/>
      <c r="HW64976" s="511"/>
      <c r="HX64976" s="511"/>
      <c r="HY64976" s="511"/>
      <c r="HZ64976" s="511"/>
      <c r="IA64976" s="511"/>
      <c r="IB64976" s="511"/>
      <c r="IC64976" s="511"/>
      <c r="ID64976" s="511"/>
      <c r="IE64976" s="511"/>
      <c r="IF64976" s="511"/>
      <c r="IG64976" s="511"/>
      <c r="IH64976" s="511"/>
    </row>
    <row r="64977" spans="1:242" x14ac:dyDescent="0.25">
      <c r="A64977" s="511"/>
      <c r="B64977" s="511"/>
      <c r="C64977" s="511"/>
      <c r="D64977" s="511"/>
      <c r="E64977" s="511"/>
      <c r="F64977" s="511"/>
      <c r="G64977" s="511"/>
      <c r="H64977" s="511"/>
      <c r="I64977" s="511"/>
      <c r="J64977" s="511"/>
      <c r="K64977" s="511"/>
      <c r="L64977" s="511"/>
      <c r="M64977" s="511"/>
      <c r="N64977" s="511"/>
      <c r="O64977" s="511"/>
      <c r="P64977" s="511"/>
      <c r="Q64977" s="511"/>
      <c r="R64977" s="511"/>
      <c r="S64977" s="511"/>
      <c r="T64977" s="511"/>
      <c r="U64977" s="511"/>
      <c r="V64977" s="511"/>
      <c r="W64977" s="511"/>
      <c r="X64977" s="511"/>
      <c r="Y64977" s="511"/>
      <c r="Z64977" s="511"/>
      <c r="AA64977" s="511"/>
      <c r="AB64977" s="511"/>
      <c r="AC64977" s="511"/>
      <c r="AD64977" s="511"/>
      <c r="AE64977" s="511"/>
      <c r="AF64977" s="511"/>
      <c r="AG64977" s="511"/>
      <c r="AH64977" s="511"/>
      <c r="AI64977" s="511"/>
      <c r="AJ64977" s="511"/>
      <c r="AK64977" s="511"/>
      <c r="AL64977" s="511"/>
      <c r="AM64977" s="511"/>
      <c r="AN64977" s="511"/>
      <c r="AO64977" s="511"/>
      <c r="AP64977" s="511"/>
      <c r="AQ64977" s="511"/>
      <c r="AR64977" s="511"/>
      <c r="AS64977" s="511"/>
      <c r="AT64977" s="511"/>
      <c r="AU64977" s="511"/>
      <c r="AV64977" s="511"/>
      <c r="AW64977" s="511"/>
      <c r="AX64977" s="511"/>
      <c r="AY64977" s="511"/>
      <c r="AZ64977" s="511"/>
      <c r="BA64977" s="511"/>
      <c r="BB64977" s="511"/>
      <c r="BC64977" s="511"/>
      <c r="BD64977" s="511"/>
      <c r="BE64977" s="511"/>
      <c r="BF64977" s="511"/>
      <c r="BG64977" s="511"/>
      <c r="BH64977" s="511"/>
      <c r="BI64977" s="511"/>
      <c r="BJ64977" s="511"/>
      <c r="BK64977" s="511"/>
      <c r="BL64977" s="511"/>
      <c r="BM64977" s="511"/>
      <c r="BN64977" s="511"/>
      <c r="BO64977" s="511"/>
      <c r="BP64977" s="511"/>
      <c r="BQ64977" s="511"/>
      <c r="BR64977" s="511"/>
      <c r="BS64977" s="511"/>
      <c r="BT64977" s="511"/>
      <c r="BU64977" s="511"/>
      <c r="BV64977" s="511"/>
      <c r="BW64977" s="511"/>
      <c r="BX64977" s="511"/>
      <c r="BY64977" s="511"/>
      <c r="BZ64977" s="511"/>
      <c r="CA64977" s="511"/>
      <c r="CB64977" s="511"/>
      <c r="CC64977" s="511"/>
      <c r="CD64977" s="511"/>
      <c r="CE64977" s="511"/>
      <c r="CF64977" s="511"/>
      <c r="CG64977" s="511"/>
      <c r="CH64977" s="511"/>
      <c r="CI64977" s="511"/>
      <c r="CJ64977" s="511"/>
      <c r="CK64977" s="511"/>
      <c r="CL64977" s="511"/>
      <c r="CM64977" s="511"/>
      <c r="CN64977" s="511"/>
      <c r="CO64977" s="511"/>
      <c r="CP64977" s="511"/>
      <c r="CQ64977" s="511"/>
      <c r="CR64977" s="511"/>
      <c r="CS64977" s="511"/>
      <c r="CT64977" s="511"/>
      <c r="CU64977" s="511"/>
      <c r="CV64977" s="511"/>
      <c r="CW64977" s="511"/>
      <c r="CX64977" s="511"/>
      <c r="CY64977" s="511"/>
      <c r="CZ64977" s="511"/>
      <c r="DA64977" s="511"/>
      <c r="DB64977" s="511"/>
      <c r="DC64977" s="511"/>
      <c r="DD64977" s="511"/>
      <c r="DE64977" s="511"/>
      <c r="DF64977" s="511"/>
      <c r="DG64977" s="511"/>
      <c r="DH64977" s="511"/>
      <c r="DI64977" s="511"/>
      <c r="DJ64977" s="511"/>
      <c r="DK64977" s="511"/>
      <c r="DL64977" s="511"/>
      <c r="DM64977" s="511"/>
      <c r="DN64977" s="511"/>
      <c r="DO64977" s="511"/>
      <c r="DP64977" s="511"/>
      <c r="DQ64977" s="511"/>
      <c r="DR64977" s="511"/>
      <c r="DS64977" s="511"/>
      <c r="DT64977" s="511"/>
      <c r="DU64977" s="511"/>
      <c r="DV64977" s="511"/>
      <c r="DW64977" s="511"/>
      <c r="DX64977" s="511"/>
      <c r="DY64977" s="511"/>
      <c r="DZ64977" s="511"/>
      <c r="EA64977" s="511"/>
      <c r="EB64977" s="511"/>
      <c r="EC64977" s="511"/>
      <c r="ED64977" s="511"/>
      <c r="EE64977" s="511"/>
      <c r="EF64977" s="511"/>
      <c r="EG64977" s="511"/>
      <c r="EH64977" s="511"/>
      <c r="EI64977" s="511"/>
      <c r="EJ64977" s="511"/>
      <c r="EK64977" s="511"/>
      <c r="EL64977" s="511"/>
      <c r="EM64977" s="511"/>
      <c r="EN64977" s="511"/>
      <c r="EO64977" s="511"/>
      <c r="EP64977" s="511"/>
      <c r="EQ64977" s="511"/>
      <c r="ER64977" s="511"/>
      <c r="ES64977" s="511"/>
      <c r="ET64977" s="511"/>
      <c r="EU64977" s="511"/>
      <c r="EV64977" s="511"/>
      <c r="EW64977" s="511"/>
      <c r="EX64977" s="511"/>
      <c r="EY64977" s="511"/>
      <c r="EZ64977" s="511"/>
      <c r="FA64977" s="511"/>
      <c r="FB64977" s="511"/>
      <c r="FC64977" s="511"/>
      <c r="FD64977" s="511"/>
      <c r="FE64977" s="511"/>
      <c r="FF64977" s="511"/>
      <c r="FG64977" s="511"/>
      <c r="FH64977" s="511"/>
      <c r="FI64977" s="511"/>
      <c r="FJ64977" s="511"/>
      <c r="FK64977" s="511"/>
      <c r="FL64977" s="511"/>
      <c r="FM64977" s="511"/>
      <c r="FN64977" s="511"/>
      <c r="FO64977" s="511"/>
      <c r="FP64977" s="511"/>
      <c r="FQ64977" s="511"/>
      <c r="FR64977" s="511"/>
      <c r="FS64977" s="511"/>
      <c r="FT64977" s="511"/>
      <c r="FU64977" s="511"/>
      <c r="FV64977" s="511"/>
      <c r="FW64977" s="511"/>
      <c r="FX64977" s="511"/>
      <c r="FY64977" s="511"/>
      <c r="FZ64977" s="511"/>
      <c r="GA64977" s="511"/>
      <c r="GB64977" s="511"/>
      <c r="GC64977" s="511"/>
      <c r="GD64977" s="511"/>
      <c r="GE64977" s="511"/>
      <c r="GF64977" s="511"/>
      <c r="GG64977" s="511"/>
      <c r="GH64977" s="511"/>
      <c r="GI64977" s="511"/>
      <c r="GJ64977" s="511"/>
      <c r="GK64977" s="511"/>
      <c r="GL64977" s="511"/>
      <c r="GM64977" s="511"/>
      <c r="GN64977" s="511"/>
      <c r="GO64977" s="511"/>
      <c r="GP64977" s="511"/>
      <c r="GQ64977" s="511"/>
      <c r="GR64977" s="511"/>
      <c r="GS64977" s="511"/>
      <c r="GT64977" s="511"/>
      <c r="GU64977" s="511"/>
      <c r="GV64977" s="511"/>
      <c r="GW64977" s="511"/>
      <c r="GX64977" s="511"/>
      <c r="GY64977" s="511"/>
      <c r="GZ64977" s="511"/>
      <c r="HA64977" s="511"/>
      <c r="HB64977" s="511"/>
      <c r="HC64977" s="511"/>
      <c r="HD64977" s="511"/>
      <c r="HE64977" s="511"/>
      <c r="HF64977" s="511"/>
      <c r="HG64977" s="511"/>
      <c r="HH64977" s="511"/>
      <c r="HI64977" s="511"/>
      <c r="HJ64977" s="511"/>
      <c r="HK64977" s="511"/>
      <c r="HL64977" s="511"/>
      <c r="HM64977" s="511"/>
      <c r="HN64977" s="511"/>
      <c r="HO64977" s="511"/>
      <c r="HP64977" s="511"/>
      <c r="HQ64977" s="511"/>
      <c r="HR64977" s="511"/>
      <c r="HS64977" s="511"/>
      <c r="HT64977" s="511"/>
      <c r="HU64977" s="511"/>
      <c r="HV64977" s="511"/>
      <c r="HW64977" s="511"/>
      <c r="HX64977" s="511"/>
      <c r="HY64977" s="511"/>
      <c r="HZ64977" s="511"/>
      <c r="IA64977" s="511"/>
      <c r="IB64977" s="511"/>
      <c r="IC64977" s="511"/>
      <c r="ID64977" s="511"/>
      <c r="IE64977" s="511"/>
      <c r="IF64977" s="511"/>
      <c r="IG64977" s="511"/>
      <c r="IH64977" s="511"/>
    </row>
    <row r="64978" spans="1:242" x14ac:dyDescent="0.25">
      <c r="A64978" s="511"/>
      <c r="B64978" s="511"/>
      <c r="C64978" s="511"/>
      <c r="D64978" s="511"/>
      <c r="E64978" s="511"/>
      <c r="F64978" s="511"/>
      <c r="G64978" s="511"/>
      <c r="H64978" s="511"/>
      <c r="I64978" s="511"/>
      <c r="J64978" s="511"/>
      <c r="K64978" s="511"/>
      <c r="L64978" s="511"/>
      <c r="M64978" s="511"/>
      <c r="N64978" s="511"/>
      <c r="O64978" s="511"/>
      <c r="P64978" s="511"/>
      <c r="Q64978" s="511"/>
      <c r="R64978" s="511"/>
      <c r="S64978" s="511"/>
      <c r="T64978" s="511"/>
      <c r="U64978" s="511"/>
      <c r="V64978" s="511"/>
      <c r="W64978" s="511"/>
      <c r="X64978" s="511"/>
      <c r="Y64978" s="511"/>
      <c r="Z64978" s="511"/>
      <c r="AA64978" s="511"/>
      <c r="AB64978" s="511"/>
      <c r="AC64978" s="511"/>
      <c r="AD64978" s="511"/>
      <c r="AE64978" s="511"/>
      <c r="AF64978" s="511"/>
      <c r="AG64978" s="511"/>
      <c r="AH64978" s="511"/>
      <c r="AI64978" s="511"/>
      <c r="AJ64978" s="511"/>
      <c r="AK64978" s="511"/>
      <c r="AL64978" s="511"/>
      <c r="AM64978" s="511"/>
      <c r="AN64978" s="511"/>
      <c r="AO64978" s="511"/>
      <c r="AP64978" s="511"/>
      <c r="AQ64978" s="511"/>
      <c r="AR64978" s="511"/>
      <c r="AS64978" s="511"/>
      <c r="AT64978" s="511"/>
      <c r="AU64978" s="511"/>
      <c r="AV64978" s="511"/>
      <c r="AW64978" s="511"/>
      <c r="AX64978" s="511"/>
      <c r="AY64978" s="511"/>
      <c r="AZ64978" s="511"/>
      <c r="BA64978" s="511"/>
      <c r="BB64978" s="511"/>
      <c r="BC64978" s="511"/>
      <c r="BD64978" s="511"/>
      <c r="BE64978" s="511"/>
      <c r="BF64978" s="511"/>
      <c r="BG64978" s="511"/>
      <c r="BH64978" s="511"/>
      <c r="BI64978" s="511"/>
      <c r="BJ64978" s="511"/>
      <c r="BK64978" s="511"/>
      <c r="BL64978" s="511"/>
      <c r="BM64978" s="511"/>
      <c r="BN64978" s="511"/>
      <c r="BO64978" s="511"/>
      <c r="BP64978" s="511"/>
      <c r="BQ64978" s="511"/>
      <c r="BR64978" s="511"/>
      <c r="BS64978" s="511"/>
      <c r="BT64978" s="511"/>
      <c r="BU64978" s="511"/>
      <c r="BV64978" s="511"/>
      <c r="BW64978" s="511"/>
      <c r="BX64978" s="511"/>
      <c r="BY64978" s="511"/>
      <c r="BZ64978" s="511"/>
      <c r="CA64978" s="511"/>
      <c r="CB64978" s="511"/>
      <c r="CC64978" s="511"/>
      <c r="CD64978" s="511"/>
      <c r="CE64978" s="511"/>
      <c r="CF64978" s="511"/>
      <c r="CG64978" s="511"/>
      <c r="CH64978" s="511"/>
      <c r="CI64978" s="511"/>
      <c r="CJ64978" s="511"/>
      <c r="CK64978" s="511"/>
      <c r="CL64978" s="511"/>
      <c r="CM64978" s="511"/>
      <c r="CN64978" s="511"/>
      <c r="CO64978" s="511"/>
      <c r="CP64978" s="511"/>
      <c r="CQ64978" s="511"/>
      <c r="CR64978" s="511"/>
      <c r="CS64978" s="511"/>
      <c r="CT64978" s="511"/>
      <c r="CU64978" s="511"/>
      <c r="CV64978" s="511"/>
      <c r="CW64978" s="511"/>
      <c r="CX64978" s="511"/>
      <c r="CY64978" s="511"/>
      <c r="CZ64978" s="511"/>
      <c r="DA64978" s="511"/>
      <c r="DB64978" s="511"/>
      <c r="DC64978" s="511"/>
      <c r="DD64978" s="511"/>
      <c r="DE64978" s="511"/>
      <c r="DF64978" s="511"/>
      <c r="DG64978" s="511"/>
      <c r="DH64978" s="511"/>
      <c r="DI64978" s="511"/>
      <c r="DJ64978" s="511"/>
      <c r="DK64978" s="511"/>
      <c r="DL64978" s="511"/>
      <c r="DM64978" s="511"/>
      <c r="DN64978" s="511"/>
      <c r="DO64978" s="511"/>
      <c r="DP64978" s="511"/>
      <c r="DQ64978" s="511"/>
      <c r="DR64978" s="511"/>
      <c r="DS64978" s="511"/>
      <c r="DT64978" s="511"/>
      <c r="DU64978" s="511"/>
      <c r="DV64978" s="511"/>
      <c r="DW64978" s="511"/>
      <c r="DX64978" s="511"/>
      <c r="DY64978" s="511"/>
      <c r="DZ64978" s="511"/>
      <c r="EA64978" s="511"/>
      <c r="EB64978" s="511"/>
      <c r="EC64978" s="511"/>
      <c r="ED64978" s="511"/>
      <c r="EE64978" s="511"/>
      <c r="EF64978" s="511"/>
      <c r="EG64978" s="511"/>
      <c r="EH64978" s="511"/>
      <c r="EI64978" s="511"/>
      <c r="EJ64978" s="511"/>
      <c r="EK64978" s="511"/>
      <c r="EL64978" s="511"/>
      <c r="EM64978" s="511"/>
      <c r="EN64978" s="511"/>
      <c r="EO64978" s="511"/>
      <c r="EP64978" s="511"/>
      <c r="EQ64978" s="511"/>
      <c r="ER64978" s="511"/>
      <c r="ES64978" s="511"/>
      <c r="ET64978" s="511"/>
      <c r="EU64978" s="511"/>
      <c r="EV64978" s="511"/>
      <c r="EW64978" s="511"/>
      <c r="EX64978" s="511"/>
      <c r="EY64978" s="511"/>
      <c r="EZ64978" s="511"/>
      <c r="FA64978" s="511"/>
      <c r="FB64978" s="511"/>
      <c r="FC64978" s="511"/>
      <c r="FD64978" s="511"/>
      <c r="FE64978" s="511"/>
      <c r="FF64978" s="511"/>
      <c r="FG64978" s="511"/>
      <c r="FH64978" s="511"/>
      <c r="FI64978" s="511"/>
      <c r="FJ64978" s="511"/>
      <c r="FK64978" s="511"/>
      <c r="FL64978" s="511"/>
      <c r="FM64978" s="511"/>
      <c r="FN64978" s="511"/>
      <c r="FO64978" s="511"/>
      <c r="FP64978" s="511"/>
      <c r="FQ64978" s="511"/>
      <c r="FR64978" s="511"/>
      <c r="FS64978" s="511"/>
      <c r="FT64978" s="511"/>
      <c r="FU64978" s="511"/>
      <c r="FV64978" s="511"/>
      <c r="FW64978" s="511"/>
      <c r="FX64978" s="511"/>
      <c r="FY64978" s="511"/>
      <c r="FZ64978" s="511"/>
      <c r="GA64978" s="511"/>
      <c r="GB64978" s="511"/>
      <c r="GC64978" s="511"/>
      <c r="GD64978" s="511"/>
      <c r="GE64978" s="511"/>
      <c r="GF64978" s="511"/>
      <c r="GG64978" s="511"/>
      <c r="GH64978" s="511"/>
      <c r="GI64978" s="511"/>
      <c r="GJ64978" s="511"/>
      <c r="GK64978" s="511"/>
      <c r="GL64978" s="511"/>
      <c r="GM64978" s="511"/>
      <c r="GN64978" s="511"/>
      <c r="GO64978" s="511"/>
      <c r="GP64978" s="511"/>
      <c r="GQ64978" s="511"/>
      <c r="GR64978" s="511"/>
      <c r="GS64978" s="511"/>
      <c r="GT64978" s="511"/>
      <c r="GU64978" s="511"/>
      <c r="GV64978" s="511"/>
      <c r="GW64978" s="511"/>
      <c r="GX64978" s="511"/>
      <c r="GY64978" s="511"/>
      <c r="GZ64978" s="511"/>
      <c r="HA64978" s="511"/>
      <c r="HB64978" s="511"/>
      <c r="HC64978" s="511"/>
      <c r="HD64978" s="511"/>
      <c r="HE64978" s="511"/>
      <c r="HF64978" s="511"/>
      <c r="HG64978" s="511"/>
      <c r="HH64978" s="511"/>
      <c r="HI64978" s="511"/>
      <c r="HJ64978" s="511"/>
      <c r="HK64978" s="511"/>
      <c r="HL64978" s="511"/>
      <c r="HM64978" s="511"/>
      <c r="HN64978" s="511"/>
      <c r="HO64978" s="511"/>
      <c r="HP64978" s="511"/>
      <c r="HQ64978" s="511"/>
      <c r="HR64978" s="511"/>
      <c r="HS64978" s="511"/>
      <c r="HT64978" s="511"/>
      <c r="HU64978" s="511"/>
      <c r="HV64978" s="511"/>
      <c r="HW64978" s="511"/>
      <c r="HX64978" s="511"/>
      <c r="HY64978" s="511"/>
      <c r="HZ64978" s="511"/>
      <c r="IA64978" s="511"/>
      <c r="IB64978" s="511"/>
      <c r="IC64978" s="511"/>
      <c r="ID64978" s="511"/>
      <c r="IE64978" s="511"/>
      <c r="IF64978" s="511"/>
      <c r="IG64978" s="511"/>
      <c r="IH64978" s="511"/>
    </row>
    <row r="64979" spans="1:242" x14ac:dyDescent="0.25">
      <c r="A64979" s="511"/>
      <c r="B64979" s="511"/>
      <c r="C64979" s="511"/>
      <c r="D64979" s="511"/>
      <c r="E64979" s="511"/>
      <c r="F64979" s="511"/>
      <c r="G64979" s="511"/>
      <c r="H64979" s="511"/>
      <c r="I64979" s="511"/>
      <c r="J64979" s="511"/>
      <c r="K64979" s="511"/>
      <c r="L64979" s="511"/>
      <c r="M64979" s="511"/>
      <c r="N64979" s="511"/>
      <c r="O64979" s="511"/>
      <c r="P64979" s="511"/>
      <c r="Q64979" s="511"/>
      <c r="R64979" s="511"/>
      <c r="S64979" s="511"/>
      <c r="T64979" s="511"/>
      <c r="U64979" s="511"/>
      <c r="V64979" s="511"/>
      <c r="W64979" s="511"/>
      <c r="X64979" s="511"/>
      <c r="Y64979" s="511"/>
      <c r="Z64979" s="511"/>
      <c r="AA64979" s="511"/>
      <c r="AB64979" s="511"/>
      <c r="AC64979" s="511"/>
      <c r="AD64979" s="511"/>
      <c r="AE64979" s="511"/>
      <c r="AF64979" s="511"/>
      <c r="AG64979" s="511"/>
      <c r="AH64979" s="511"/>
      <c r="AI64979" s="511"/>
      <c r="AJ64979" s="511"/>
      <c r="AK64979" s="511"/>
      <c r="AL64979" s="511"/>
      <c r="AM64979" s="511"/>
      <c r="AN64979" s="511"/>
      <c r="AO64979" s="511"/>
      <c r="AP64979" s="511"/>
      <c r="AQ64979" s="511"/>
      <c r="AR64979" s="511"/>
      <c r="AS64979" s="511"/>
      <c r="AT64979" s="511"/>
      <c r="AU64979" s="511"/>
      <c r="AV64979" s="511"/>
      <c r="AW64979" s="511"/>
      <c r="AX64979" s="511"/>
      <c r="AY64979" s="511"/>
      <c r="AZ64979" s="511"/>
      <c r="BA64979" s="511"/>
      <c r="BB64979" s="511"/>
      <c r="BC64979" s="511"/>
      <c r="BD64979" s="511"/>
      <c r="BE64979" s="511"/>
      <c r="BF64979" s="511"/>
      <c r="BG64979" s="511"/>
      <c r="BH64979" s="511"/>
      <c r="BI64979" s="511"/>
      <c r="BJ64979" s="511"/>
      <c r="BK64979" s="511"/>
      <c r="BL64979" s="511"/>
      <c r="BM64979" s="511"/>
      <c r="BN64979" s="511"/>
      <c r="BO64979" s="511"/>
      <c r="BP64979" s="511"/>
      <c r="BQ64979" s="511"/>
      <c r="BR64979" s="511"/>
      <c r="BS64979" s="511"/>
      <c r="BT64979" s="511"/>
      <c r="BU64979" s="511"/>
      <c r="BV64979" s="511"/>
      <c r="BW64979" s="511"/>
      <c r="BX64979" s="511"/>
      <c r="BY64979" s="511"/>
      <c r="BZ64979" s="511"/>
      <c r="CA64979" s="511"/>
      <c r="CB64979" s="511"/>
      <c r="CC64979" s="511"/>
      <c r="CD64979" s="511"/>
      <c r="CE64979" s="511"/>
      <c r="CF64979" s="511"/>
      <c r="CG64979" s="511"/>
      <c r="CH64979" s="511"/>
      <c r="CI64979" s="511"/>
      <c r="CJ64979" s="511"/>
      <c r="CK64979" s="511"/>
      <c r="CL64979" s="511"/>
      <c r="CM64979" s="511"/>
      <c r="CN64979" s="511"/>
      <c r="CO64979" s="511"/>
      <c r="CP64979" s="511"/>
      <c r="CQ64979" s="511"/>
      <c r="CR64979" s="511"/>
      <c r="CS64979" s="511"/>
      <c r="CT64979" s="511"/>
      <c r="CU64979" s="511"/>
      <c r="CV64979" s="511"/>
      <c r="CW64979" s="511"/>
      <c r="CX64979" s="511"/>
      <c r="CY64979" s="511"/>
      <c r="CZ64979" s="511"/>
      <c r="DA64979" s="511"/>
      <c r="DB64979" s="511"/>
      <c r="DC64979" s="511"/>
      <c r="DD64979" s="511"/>
      <c r="DE64979" s="511"/>
      <c r="DF64979" s="511"/>
      <c r="DG64979" s="511"/>
      <c r="DH64979" s="511"/>
      <c r="DI64979" s="511"/>
      <c r="DJ64979" s="511"/>
      <c r="DK64979" s="511"/>
      <c r="DL64979" s="511"/>
      <c r="DM64979" s="511"/>
      <c r="DN64979" s="511"/>
      <c r="DO64979" s="511"/>
      <c r="DP64979" s="511"/>
      <c r="DQ64979" s="511"/>
      <c r="DR64979" s="511"/>
      <c r="DS64979" s="511"/>
      <c r="DT64979" s="511"/>
      <c r="DU64979" s="511"/>
      <c r="DV64979" s="511"/>
      <c r="DW64979" s="511"/>
      <c r="DX64979" s="511"/>
      <c r="DY64979" s="511"/>
      <c r="DZ64979" s="511"/>
      <c r="EA64979" s="511"/>
      <c r="EB64979" s="511"/>
      <c r="EC64979" s="511"/>
      <c r="ED64979" s="511"/>
      <c r="EE64979" s="511"/>
      <c r="EF64979" s="511"/>
      <c r="EG64979" s="511"/>
      <c r="EH64979" s="511"/>
      <c r="EI64979" s="511"/>
      <c r="EJ64979" s="511"/>
      <c r="EK64979" s="511"/>
      <c r="EL64979" s="511"/>
      <c r="EM64979" s="511"/>
      <c r="EN64979" s="511"/>
      <c r="EO64979" s="511"/>
      <c r="EP64979" s="511"/>
      <c r="EQ64979" s="511"/>
      <c r="ER64979" s="511"/>
      <c r="ES64979" s="511"/>
      <c r="ET64979" s="511"/>
      <c r="EU64979" s="511"/>
      <c r="EV64979" s="511"/>
      <c r="EW64979" s="511"/>
      <c r="EX64979" s="511"/>
      <c r="EY64979" s="511"/>
      <c r="EZ64979" s="511"/>
      <c r="FA64979" s="511"/>
      <c r="FB64979" s="511"/>
      <c r="FC64979" s="511"/>
      <c r="FD64979" s="511"/>
      <c r="FE64979" s="511"/>
      <c r="FF64979" s="511"/>
      <c r="FG64979" s="511"/>
      <c r="FH64979" s="511"/>
      <c r="FI64979" s="511"/>
      <c r="FJ64979" s="511"/>
      <c r="FK64979" s="511"/>
      <c r="FL64979" s="511"/>
      <c r="FM64979" s="511"/>
      <c r="FN64979" s="511"/>
      <c r="FO64979" s="511"/>
      <c r="FP64979" s="511"/>
      <c r="FQ64979" s="511"/>
      <c r="FR64979" s="511"/>
      <c r="FS64979" s="511"/>
      <c r="FT64979" s="511"/>
      <c r="FU64979" s="511"/>
      <c r="FV64979" s="511"/>
      <c r="FW64979" s="511"/>
      <c r="FX64979" s="511"/>
      <c r="FY64979" s="511"/>
      <c r="FZ64979" s="511"/>
      <c r="GA64979" s="511"/>
      <c r="GB64979" s="511"/>
      <c r="GC64979" s="511"/>
      <c r="GD64979" s="511"/>
      <c r="GE64979" s="511"/>
      <c r="GF64979" s="511"/>
      <c r="GG64979" s="511"/>
      <c r="GH64979" s="511"/>
      <c r="GI64979" s="511"/>
      <c r="GJ64979" s="511"/>
      <c r="GK64979" s="511"/>
      <c r="GL64979" s="511"/>
      <c r="GM64979" s="511"/>
      <c r="GN64979" s="511"/>
      <c r="GO64979" s="511"/>
      <c r="GP64979" s="511"/>
      <c r="GQ64979" s="511"/>
      <c r="GR64979" s="511"/>
      <c r="GS64979" s="511"/>
      <c r="GT64979" s="511"/>
      <c r="GU64979" s="511"/>
      <c r="GV64979" s="511"/>
      <c r="GW64979" s="511"/>
      <c r="GX64979" s="511"/>
      <c r="GY64979" s="511"/>
      <c r="GZ64979" s="511"/>
      <c r="HA64979" s="511"/>
      <c r="HB64979" s="511"/>
      <c r="HC64979" s="511"/>
      <c r="HD64979" s="511"/>
      <c r="HE64979" s="511"/>
      <c r="HF64979" s="511"/>
      <c r="HG64979" s="511"/>
      <c r="HH64979" s="511"/>
      <c r="HI64979" s="511"/>
      <c r="HJ64979" s="511"/>
      <c r="HK64979" s="511"/>
      <c r="HL64979" s="511"/>
      <c r="HM64979" s="511"/>
      <c r="HN64979" s="511"/>
      <c r="HO64979" s="511"/>
      <c r="HP64979" s="511"/>
      <c r="HQ64979" s="511"/>
      <c r="HR64979" s="511"/>
      <c r="HS64979" s="511"/>
      <c r="HT64979" s="511"/>
      <c r="HU64979" s="511"/>
      <c r="HV64979" s="511"/>
      <c r="HW64979" s="511"/>
      <c r="HX64979" s="511"/>
      <c r="HY64979" s="511"/>
      <c r="HZ64979" s="511"/>
      <c r="IA64979" s="511"/>
      <c r="IB64979" s="511"/>
      <c r="IC64979" s="511"/>
      <c r="ID64979" s="511"/>
      <c r="IE64979" s="511"/>
      <c r="IF64979" s="511"/>
      <c r="IG64979" s="511"/>
      <c r="IH64979" s="511"/>
    </row>
    <row r="64980" spans="1:242" x14ac:dyDescent="0.25">
      <c r="A64980" s="511"/>
      <c r="B64980" s="511"/>
      <c r="C64980" s="511"/>
      <c r="D64980" s="511"/>
      <c r="E64980" s="511"/>
      <c r="F64980" s="511"/>
      <c r="G64980" s="511"/>
      <c r="H64980" s="511"/>
      <c r="I64980" s="511"/>
      <c r="J64980" s="511"/>
      <c r="K64980" s="511"/>
      <c r="L64980" s="511"/>
      <c r="M64980" s="511"/>
      <c r="N64980" s="511"/>
      <c r="O64980" s="511"/>
      <c r="P64980" s="511"/>
      <c r="Q64980" s="511"/>
      <c r="R64980" s="511"/>
      <c r="S64980" s="511"/>
      <c r="T64980" s="511"/>
      <c r="U64980" s="511"/>
      <c r="V64980" s="511"/>
      <c r="W64980" s="511"/>
      <c r="X64980" s="511"/>
      <c r="Y64980" s="511"/>
      <c r="Z64980" s="511"/>
      <c r="AA64980" s="511"/>
      <c r="AB64980" s="511"/>
      <c r="AC64980" s="511"/>
      <c r="AD64980" s="511"/>
      <c r="AE64980" s="511"/>
      <c r="AF64980" s="511"/>
      <c r="AG64980" s="511"/>
      <c r="AH64980" s="511"/>
      <c r="AI64980" s="511"/>
      <c r="AJ64980" s="511"/>
      <c r="AK64980" s="511"/>
      <c r="AL64980" s="511"/>
      <c r="AM64980" s="511"/>
      <c r="AN64980" s="511"/>
      <c r="AO64980" s="511"/>
      <c r="AP64980" s="511"/>
      <c r="AQ64980" s="511"/>
      <c r="AR64980" s="511"/>
      <c r="AS64980" s="511"/>
      <c r="AT64980" s="511"/>
      <c r="AU64980" s="511"/>
      <c r="AV64980" s="511"/>
      <c r="AW64980" s="511"/>
      <c r="AX64980" s="511"/>
      <c r="AY64980" s="511"/>
      <c r="AZ64980" s="511"/>
      <c r="BA64980" s="511"/>
      <c r="BB64980" s="511"/>
      <c r="BC64980" s="511"/>
      <c r="BD64980" s="511"/>
      <c r="BE64980" s="511"/>
      <c r="BF64980" s="511"/>
      <c r="BG64980" s="511"/>
      <c r="BH64980" s="511"/>
      <c r="BI64980" s="511"/>
      <c r="BJ64980" s="511"/>
      <c r="BK64980" s="511"/>
      <c r="BL64980" s="511"/>
      <c r="BM64980" s="511"/>
      <c r="BN64980" s="511"/>
      <c r="BO64980" s="511"/>
      <c r="BP64980" s="511"/>
      <c r="BQ64980" s="511"/>
      <c r="BR64980" s="511"/>
      <c r="BS64980" s="511"/>
      <c r="BT64980" s="511"/>
      <c r="BU64980" s="511"/>
      <c r="BV64980" s="511"/>
      <c r="BW64980" s="511"/>
      <c r="BX64980" s="511"/>
      <c r="BY64980" s="511"/>
      <c r="BZ64980" s="511"/>
      <c r="CA64980" s="511"/>
      <c r="CB64980" s="511"/>
      <c r="CC64980" s="511"/>
      <c r="CD64980" s="511"/>
      <c r="CE64980" s="511"/>
      <c r="CF64980" s="511"/>
      <c r="CG64980" s="511"/>
      <c r="CH64980" s="511"/>
      <c r="CI64980" s="511"/>
      <c r="CJ64980" s="511"/>
      <c r="CK64980" s="511"/>
      <c r="CL64980" s="511"/>
      <c r="CM64980" s="511"/>
      <c r="CN64980" s="511"/>
      <c r="CO64980" s="511"/>
      <c r="CP64980" s="511"/>
      <c r="CQ64980" s="511"/>
      <c r="CR64980" s="511"/>
      <c r="CS64980" s="511"/>
      <c r="CT64980" s="511"/>
      <c r="CU64980" s="511"/>
      <c r="CV64980" s="511"/>
      <c r="CW64980" s="511"/>
      <c r="CX64980" s="511"/>
      <c r="CY64980" s="511"/>
      <c r="CZ64980" s="511"/>
      <c r="DA64980" s="511"/>
      <c r="DB64980" s="511"/>
      <c r="DC64980" s="511"/>
      <c r="DD64980" s="511"/>
      <c r="DE64980" s="511"/>
      <c r="DF64980" s="511"/>
      <c r="DG64980" s="511"/>
      <c r="DH64980" s="511"/>
      <c r="DI64980" s="511"/>
      <c r="DJ64980" s="511"/>
      <c r="DK64980" s="511"/>
      <c r="DL64980" s="511"/>
      <c r="DM64980" s="511"/>
      <c r="DN64980" s="511"/>
      <c r="DO64980" s="511"/>
      <c r="DP64980" s="511"/>
      <c r="DQ64980" s="511"/>
      <c r="DR64980" s="511"/>
      <c r="DS64980" s="511"/>
      <c r="DT64980" s="511"/>
      <c r="DU64980" s="511"/>
      <c r="DV64980" s="511"/>
      <c r="DW64980" s="511"/>
      <c r="DX64980" s="511"/>
      <c r="DY64980" s="511"/>
      <c r="DZ64980" s="511"/>
      <c r="EA64980" s="511"/>
      <c r="EB64980" s="511"/>
      <c r="EC64980" s="511"/>
      <c r="ED64980" s="511"/>
      <c r="EE64980" s="511"/>
      <c r="EF64980" s="511"/>
      <c r="EG64980" s="511"/>
      <c r="EH64980" s="511"/>
      <c r="EI64980" s="511"/>
      <c r="EJ64980" s="511"/>
      <c r="EK64980" s="511"/>
      <c r="EL64980" s="511"/>
      <c r="EM64980" s="511"/>
      <c r="EN64980" s="511"/>
      <c r="EO64980" s="511"/>
      <c r="EP64980" s="511"/>
      <c r="EQ64980" s="511"/>
      <c r="ER64980" s="511"/>
      <c r="ES64980" s="511"/>
      <c r="ET64980" s="511"/>
      <c r="EU64980" s="511"/>
      <c r="EV64980" s="511"/>
      <c r="EW64980" s="511"/>
      <c r="EX64980" s="511"/>
      <c r="EY64980" s="511"/>
      <c r="EZ64980" s="511"/>
      <c r="FA64980" s="511"/>
      <c r="FB64980" s="511"/>
      <c r="FC64980" s="511"/>
      <c r="FD64980" s="511"/>
      <c r="FE64980" s="511"/>
      <c r="FF64980" s="511"/>
      <c r="FG64980" s="511"/>
      <c r="FH64980" s="511"/>
      <c r="FI64980" s="511"/>
      <c r="FJ64980" s="511"/>
      <c r="FK64980" s="511"/>
      <c r="FL64980" s="511"/>
      <c r="FM64980" s="511"/>
      <c r="FN64980" s="511"/>
      <c r="FO64980" s="511"/>
      <c r="FP64980" s="511"/>
      <c r="FQ64980" s="511"/>
      <c r="FR64980" s="511"/>
      <c r="FS64980" s="511"/>
      <c r="FT64980" s="511"/>
      <c r="FU64980" s="511"/>
      <c r="FV64980" s="511"/>
      <c r="FW64980" s="511"/>
      <c r="FX64980" s="511"/>
      <c r="FY64980" s="511"/>
      <c r="FZ64980" s="511"/>
      <c r="GA64980" s="511"/>
      <c r="GB64980" s="511"/>
      <c r="GC64980" s="511"/>
      <c r="GD64980" s="511"/>
      <c r="GE64980" s="511"/>
      <c r="GF64980" s="511"/>
      <c r="GG64980" s="511"/>
      <c r="GH64980" s="511"/>
      <c r="GI64980" s="511"/>
      <c r="GJ64980" s="511"/>
      <c r="GK64980" s="511"/>
      <c r="GL64980" s="511"/>
      <c r="GM64980" s="511"/>
      <c r="GN64980" s="511"/>
      <c r="GO64980" s="511"/>
      <c r="GP64980" s="511"/>
      <c r="GQ64980" s="511"/>
      <c r="GR64980" s="511"/>
      <c r="GS64980" s="511"/>
      <c r="GT64980" s="511"/>
      <c r="GU64980" s="511"/>
      <c r="GV64980" s="511"/>
      <c r="GW64980" s="511"/>
      <c r="GX64980" s="511"/>
      <c r="GY64980" s="511"/>
      <c r="GZ64980" s="511"/>
      <c r="HA64980" s="511"/>
      <c r="HB64980" s="511"/>
      <c r="HC64980" s="511"/>
      <c r="HD64980" s="511"/>
      <c r="HE64980" s="511"/>
      <c r="HF64980" s="511"/>
      <c r="HG64980" s="511"/>
      <c r="HH64980" s="511"/>
      <c r="HI64980" s="511"/>
      <c r="HJ64980" s="511"/>
      <c r="HK64980" s="511"/>
      <c r="HL64980" s="511"/>
      <c r="HM64980" s="511"/>
      <c r="HN64980" s="511"/>
      <c r="HO64980" s="511"/>
      <c r="HP64980" s="511"/>
      <c r="HQ64980" s="511"/>
      <c r="HR64980" s="511"/>
      <c r="HS64980" s="511"/>
      <c r="HT64980" s="511"/>
      <c r="HU64980" s="511"/>
      <c r="HV64980" s="511"/>
      <c r="HW64980" s="511"/>
      <c r="HX64980" s="511"/>
      <c r="HY64980" s="511"/>
      <c r="HZ64980" s="511"/>
      <c r="IA64980" s="511"/>
      <c r="IB64980" s="511"/>
      <c r="IC64980" s="511"/>
      <c r="ID64980" s="511"/>
      <c r="IE64980" s="511"/>
      <c r="IF64980" s="511"/>
      <c r="IG64980" s="511"/>
      <c r="IH64980" s="511"/>
    </row>
    <row r="64981" spans="1:242" x14ac:dyDescent="0.25">
      <c r="A64981" s="511"/>
      <c r="B64981" s="511"/>
      <c r="C64981" s="511"/>
      <c r="D64981" s="511"/>
      <c r="E64981" s="511"/>
      <c r="F64981" s="511"/>
      <c r="G64981" s="511"/>
      <c r="H64981" s="511"/>
      <c r="I64981" s="511"/>
      <c r="J64981" s="511"/>
      <c r="K64981" s="511"/>
      <c r="L64981" s="511"/>
      <c r="M64981" s="511"/>
      <c r="N64981" s="511"/>
      <c r="O64981" s="511"/>
      <c r="P64981" s="511"/>
      <c r="Q64981" s="511"/>
      <c r="R64981" s="511"/>
      <c r="S64981" s="511"/>
      <c r="T64981" s="511"/>
      <c r="U64981" s="511"/>
      <c r="V64981" s="511"/>
      <c r="W64981" s="511"/>
      <c r="X64981" s="511"/>
      <c r="Y64981" s="511"/>
      <c r="Z64981" s="511"/>
      <c r="AA64981" s="511"/>
      <c r="AB64981" s="511"/>
      <c r="AC64981" s="511"/>
      <c r="AD64981" s="511"/>
      <c r="AE64981" s="511"/>
      <c r="AF64981" s="511"/>
      <c r="AG64981" s="511"/>
      <c r="AH64981" s="511"/>
      <c r="AI64981" s="511"/>
      <c r="AJ64981" s="511"/>
      <c r="AK64981" s="511"/>
      <c r="AL64981" s="511"/>
      <c r="AM64981" s="511"/>
      <c r="AN64981" s="511"/>
      <c r="AO64981" s="511"/>
      <c r="AP64981" s="511"/>
      <c r="AQ64981" s="511"/>
      <c r="AR64981" s="511"/>
      <c r="AS64981" s="511"/>
      <c r="AT64981" s="511"/>
      <c r="AU64981" s="511"/>
      <c r="AV64981" s="511"/>
      <c r="AW64981" s="511"/>
      <c r="AX64981" s="511"/>
      <c r="AY64981" s="511"/>
      <c r="AZ64981" s="511"/>
      <c r="BA64981" s="511"/>
      <c r="BB64981" s="511"/>
      <c r="BC64981" s="511"/>
      <c r="BD64981" s="511"/>
      <c r="BE64981" s="511"/>
      <c r="BF64981" s="511"/>
      <c r="BG64981" s="511"/>
      <c r="BH64981" s="511"/>
      <c r="BI64981" s="511"/>
      <c r="BJ64981" s="511"/>
      <c r="BK64981" s="511"/>
      <c r="BL64981" s="511"/>
      <c r="BM64981" s="511"/>
      <c r="BN64981" s="511"/>
      <c r="BO64981" s="511"/>
      <c r="BP64981" s="511"/>
      <c r="BQ64981" s="511"/>
      <c r="BR64981" s="511"/>
      <c r="BS64981" s="511"/>
      <c r="BT64981" s="511"/>
      <c r="BU64981" s="511"/>
      <c r="BV64981" s="511"/>
      <c r="BW64981" s="511"/>
      <c r="BX64981" s="511"/>
      <c r="BY64981" s="511"/>
      <c r="BZ64981" s="511"/>
      <c r="CA64981" s="511"/>
      <c r="CB64981" s="511"/>
      <c r="CC64981" s="511"/>
      <c r="CD64981" s="511"/>
      <c r="CE64981" s="511"/>
      <c r="CF64981" s="511"/>
      <c r="CG64981" s="511"/>
      <c r="CH64981" s="511"/>
      <c r="CI64981" s="511"/>
      <c r="CJ64981" s="511"/>
      <c r="CK64981" s="511"/>
      <c r="CL64981" s="511"/>
      <c r="CM64981" s="511"/>
      <c r="CN64981" s="511"/>
      <c r="CO64981" s="511"/>
      <c r="CP64981" s="511"/>
      <c r="CQ64981" s="511"/>
      <c r="CR64981" s="511"/>
      <c r="CS64981" s="511"/>
      <c r="CT64981" s="511"/>
      <c r="CU64981" s="511"/>
      <c r="CV64981" s="511"/>
      <c r="CW64981" s="511"/>
      <c r="CX64981" s="511"/>
      <c r="CY64981" s="511"/>
      <c r="CZ64981" s="511"/>
      <c r="DA64981" s="511"/>
      <c r="DB64981" s="511"/>
      <c r="DC64981" s="511"/>
      <c r="DD64981" s="511"/>
      <c r="DE64981" s="511"/>
      <c r="DF64981" s="511"/>
      <c r="DG64981" s="511"/>
      <c r="DH64981" s="511"/>
      <c r="DI64981" s="511"/>
      <c r="DJ64981" s="511"/>
      <c r="DK64981" s="511"/>
      <c r="DL64981" s="511"/>
      <c r="DM64981" s="511"/>
      <c r="DN64981" s="511"/>
      <c r="DO64981" s="511"/>
      <c r="DP64981" s="511"/>
      <c r="DQ64981" s="511"/>
      <c r="DR64981" s="511"/>
      <c r="DS64981" s="511"/>
      <c r="DT64981" s="511"/>
      <c r="DU64981" s="511"/>
      <c r="DV64981" s="511"/>
      <c r="DW64981" s="511"/>
      <c r="DX64981" s="511"/>
      <c r="DY64981" s="511"/>
      <c r="DZ64981" s="511"/>
      <c r="EA64981" s="511"/>
      <c r="EB64981" s="511"/>
      <c r="EC64981" s="511"/>
      <c r="ED64981" s="511"/>
      <c r="EE64981" s="511"/>
      <c r="EF64981" s="511"/>
      <c r="EG64981" s="511"/>
      <c r="EH64981" s="511"/>
      <c r="EI64981" s="511"/>
      <c r="EJ64981" s="511"/>
      <c r="EK64981" s="511"/>
      <c r="EL64981" s="511"/>
      <c r="EM64981" s="511"/>
      <c r="EN64981" s="511"/>
      <c r="EO64981" s="511"/>
      <c r="EP64981" s="511"/>
      <c r="EQ64981" s="511"/>
      <c r="ER64981" s="511"/>
      <c r="ES64981" s="511"/>
      <c r="ET64981" s="511"/>
      <c r="EU64981" s="511"/>
      <c r="EV64981" s="511"/>
      <c r="EW64981" s="511"/>
      <c r="EX64981" s="511"/>
      <c r="EY64981" s="511"/>
      <c r="EZ64981" s="511"/>
      <c r="FA64981" s="511"/>
      <c r="FB64981" s="511"/>
      <c r="FC64981" s="511"/>
      <c r="FD64981" s="511"/>
      <c r="FE64981" s="511"/>
      <c r="FF64981" s="511"/>
      <c r="FG64981" s="511"/>
      <c r="FH64981" s="511"/>
      <c r="FI64981" s="511"/>
      <c r="FJ64981" s="511"/>
      <c r="FK64981" s="511"/>
      <c r="FL64981" s="511"/>
      <c r="FM64981" s="511"/>
      <c r="FN64981" s="511"/>
      <c r="FO64981" s="511"/>
      <c r="FP64981" s="511"/>
      <c r="FQ64981" s="511"/>
      <c r="FR64981" s="511"/>
      <c r="FS64981" s="511"/>
      <c r="FT64981" s="511"/>
      <c r="FU64981" s="511"/>
      <c r="FV64981" s="511"/>
      <c r="FW64981" s="511"/>
      <c r="FX64981" s="511"/>
      <c r="FY64981" s="511"/>
      <c r="FZ64981" s="511"/>
      <c r="GA64981" s="511"/>
      <c r="GB64981" s="511"/>
      <c r="GC64981" s="511"/>
      <c r="GD64981" s="511"/>
      <c r="GE64981" s="511"/>
      <c r="GF64981" s="511"/>
      <c r="GG64981" s="511"/>
      <c r="GH64981" s="511"/>
      <c r="GI64981" s="511"/>
      <c r="GJ64981" s="511"/>
      <c r="GK64981" s="511"/>
      <c r="GL64981" s="511"/>
      <c r="GM64981" s="511"/>
      <c r="GN64981" s="511"/>
      <c r="GO64981" s="511"/>
      <c r="GP64981" s="511"/>
      <c r="GQ64981" s="511"/>
      <c r="GR64981" s="511"/>
      <c r="GS64981" s="511"/>
      <c r="GT64981" s="511"/>
      <c r="GU64981" s="511"/>
      <c r="GV64981" s="511"/>
      <c r="GW64981" s="511"/>
      <c r="GX64981" s="511"/>
      <c r="GY64981" s="511"/>
      <c r="GZ64981" s="511"/>
      <c r="HA64981" s="511"/>
      <c r="HB64981" s="511"/>
      <c r="HC64981" s="511"/>
      <c r="HD64981" s="511"/>
      <c r="HE64981" s="511"/>
      <c r="HF64981" s="511"/>
      <c r="HG64981" s="511"/>
      <c r="HH64981" s="511"/>
      <c r="HI64981" s="511"/>
      <c r="HJ64981" s="511"/>
      <c r="HK64981" s="511"/>
      <c r="HL64981" s="511"/>
      <c r="HM64981" s="511"/>
      <c r="HN64981" s="511"/>
      <c r="HO64981" s="511"/>
      <c r="HP64981" s="511"/>
      <c r="HQ64981" s="511"/>
      <c r="HR64981" s="511"/>
      <c r="HS64981" s="511"/>
      <c r="HT64981" s="511"/>
      <c r="HU64981" s="511"/>
      <c r="HV64981" s="511"/>
      <c r="HW64981" s="511"/>
      <c r="HX64981" s="511"/>
      <c r="HY64981" s="511"/>
      <c r="HZ64981" s="511"/>
      <c r="IA64981" s="511"/>
      <c r="IB64981" s="511"/>
      <c r="IC64981" s="511"/>
      <c r="ID64981" s="511"/>
      <c r="IE64981" s="511"/>
      <c r="IF64981" s="511"/>
      <c r="IG64981" s="511"/>
      <c r="IH64981" s="511"/>
    </row>
    <row r="64982" spans="1:242" x14ac:dyDescent="0.25">
      <c r="A64982" s="511"/>
      <c r="B64982" s="511"/>
      <c r="C64982" s="511"/>
      <c r="D64982" s="511"/>
      <c r="E64982" s="511"/>
      <c r="F64982" s="511"/>
      <c r="G64982" s="511"/>
      <c r="H64982" s="511"/>
      <c r="I64982" s="511"/>
      <c r="J64982" s="511"/>
      <c r="K64982" s="511"/>
      <c r="L64982" s="511"/>
      <c r="M64982" s="511"/>
      <c r="N64982" s="511"/>
      <c r="O64982" s="511"/>
      <c r="P64982" s="511"/>
      <c r="Q64982" s="511"/>
      <c r="R64982" s="511"/>
      <c r="S64982" s="511"/>
      <c r="T64982" s="511"/>
      <c r="U64982" s="511"/>
      <c r="V64982" s="511"/>
      <c r="W64982" s="511"/>
      <c r="X64982" s="511"/>
      <c r="Y64982" s="511"/>
      <c r="Z64982" s="511"/>
      <c r="AA64982" s="511"/>
      <c r="AB64982" s="511"/>
      <c r="AC64982" s="511"/>
      <c r="AD64982" s="511"/>
      <c r="AE64982" s="511"/>
      <c r="AF64982" s="511"/>
      <c r="AG64982" s="511"/>
      <c r="AH64982" s="511"/>
      <c r="AI64982" s="511"/>
      <c r="AJ64982" s="511"/>
      <c r="AK64982" s="511"/>
      <c r="AL64982" s="511"/>
      <c r="AM64982" s="511"/>
      <c r="AN64982" s="511"/>
      <c r="AO64982" s="511"/>
      <c r="AP64982" s="511"/>
      <c r="AQ64982" s="511"/>
      <c r="AR64982" s="511"/>
      <c r="AS64982" s="511"/>
      <c r="AT64982" s="511"/>
      <c r="AU64982" s="511"/>
      <c r="AV64982" s="511"/>
      <c r="AW64982" s="511"/>
      <c r="AX64982" s="511"/>
      <c r="AY64982" s="511"/>
      <c r="AZ64982" s="511"/>
      <c r="BA64982" s="511"/>
      <c r="BB64982" s="511"/>
      <c r="BC64982" s="511"/>
      <c r="BD64982" s="511"/>
      <c r="BE64982" s="511"/>
      <c r="BF64982" s="511"/>
      <c r="BG64982" s="511"/>
      <c r="BH64982" s="511"/>
      <c r="BI64982" s="511"/>
      <c r="BJ64982" s="511"/>
      <c r="BK64982" s="511"/>
      <c r="BL64982" s="511"/>
      <c r="BM64982" s="511"/>
      <c r="BN64982" s="511"/>
      <c r="BO64982" s="511"/>
      <c r="BP64982" s="511"/>
      <c r="BQ64982" s="511"/>
      <c r="BR64982" s="511"/>
      <c r="BS64982" s="511"/>
      <c r="BT64982" s="511"/>
      <c r="BU64982" s="511"/>
      <c r="BV64982" s="511"/>
      <c r="BW64982" s="511"/>
      <c r="BX64982" s="511"/>
      <c r="BY64982" s="511"/>
      <c r="BZ64982" s="511"/>
      <c r="CA64982" s="511"/>
      <c r="CB64982" s="511"/>
      <c r="CC64982" s="511"/>
      <c r="CD64982" s="511"/>
      <c r="CE64982" s="511"/>
      <c r="CF64982" s="511"/>
      <c r="CG64982" s="511"/>
      <c r="CH64982" s="511"/>
      <c r="CI64982" s="511"/>
      <c r="CJ64982" s="511"/>
      <c r="CK64982" s="511"/>
      <c r="CL64982" s="511"/>
      <c r="CM64982" s="511"/>
      <c r="CN64982" s="511"/>
      <c r="CO64982" s="511"/>
      <c r="CP64982" s="511"/>
      <c r="CQ64982" s="511"/>
      <c r="CR64982" s="511"/>
      <c r="CS64982" s="511"/>
      <c r="CT64982" s="511"/>
      <c r="CU64982" s="511"/>
      <c r="CV64982" s="511"/>
      <c r="CW64982" s="511"/>
      <c r="CX64982" s="511"/>
      <c r="CY64982" s="511"/>
      <c r="CZ64982" s="511"/>
      <c r="DA64982" s="511"/>
      <c r="DB64982" s="511"/>
      <c r="DC64982" s="511"/>
      <c r="DD64982" s="511"/>
      <c r="DE64982" s="511"/>
      <c r="DF64982" s="511"/>
      <c r="DG64982" s="511"/>
      <c r="DH64982" s="511"/>
      <c r="DI64982" s="511"/>
      <c r="DJ64982" s="511"/>
      <c r="DK64982" s="511"/>
      <c r="DL64982" s="511"/>
      <c r="DM64982" s="511"/>
      <c r="DN64982" s="511"/>
      <c r="DO64982" s="511"/>
      <c r="DP64982" s="511"/>
      <c r="DQ64982" s="511"/>
      <c r="DR64982" s="511"/>
      <c r="DS64982" s="511"/>
      <c r="DT64982" s="511"/>
      <c r="DU64982" s="511"/>
      <c r="DV64982" s="511"/>
      <c r="DW64982" s="511"/>
      <c r="DX64982" s="511"/>
      <c r="DY64982" s="511"/>
      <c r="DZ64982" s="511"/>
      <c r="EA64982" s="511"/>
      <c r="EB64982" s="511"/>
      <c r="EC64982" s="511"/>
      <c r="ED64982" s="511"/>
      <c r="EE64982" s="511"/>
      <c r="EF64982" s="511"/>
      <c r="EG64982" s="511"/>
      <c r="EH64982" s="511"/>
      <c r="EI64982" s="511"/>
      <c r="EJ64982" s="511"/>
      <c r="EK64982" s="511"/>
      <c r="EL64982" s="511"/>
      <c r="EM64982" s="511"/>
      <c r="EN64982" s="511"/>
      <c r="EO64982" s="511"/>
      <c r="EP64982" s="511"/>
      <c r="EQ64982" s="511"/>
      <c r="ER64982" s="511"/>
      <c r="ES64982" s="511"/>
      <c r="ET64982" s="511"/>
      <c r="EU64982" s="511"/>
      <c r="EV64982" s="511"/>
      <c r="EW64982" s="511"/>
      <c r="EX64982" s="511"/>
      <c r="EY64982" s="511"/>
      <c r="EZ64982" s="511"/>
      <c r="FA64982" s="511"/>
      <c r="FB64982" s="511"/>
      <c r="FC64982" s="511"/>
      <c r="FD64982" s="511"/>
      <c r="FE64982" s="511"/>
      <c r="FF64982" s="511"/>
      <c r="FG64982" s="511"/>
      <c r="FH64982" s="511"/>
      <c r="FI64982" s="511"/>
      <c r="FJ64982" s="511"/>
      <c r="FK64982" s="511"/>
      <c r="FL64982" s="511"/>
      <c r="FM64982" s="511"/>
      <c r="FN64982" s="511"/>
      <c r="FO64982" s="511"/>
      <c r="FP64982" s="511"/>
      <c r="FQ64982" s="511"/>
      <c r="FR64982" s="511"/>
      <c r="FS64982" s="511"/>
      <c r="FT64982" s="511"/>
      <c r="FU64982" s="511"/>
      <c r="FV64982" s="511"/>
      <c r="FW64982" s="511"/>
      <c r="FX64982" s="511"/>
      <c r="FY64982" s="511"/>
      <c r="FZ64982" s="511"/>
      <c r="GA64982" s="511"/>
      <c r="GB64982" s="511"/>
      <c r="GC64982" s="511"/>
      <c r="GD64982" s="511"/>
      <c r="GE64982" s="511"/>
      <c r="GF64982" s="511"/>
      <c r="GG64982" s="511"/>
      <c r="GH64982" s="511"/>
      <c r="GI64982" s="511"/>
      <c r="GJ64982" s="511"/>
      <c r="GK64982" s="511"/>
      <c r="GL64982" s="511"/>
      <c r="GM64982" s="511"/>
      <c r="GN64982" s="511"/>
      <c r="GO64982" s="511"/>
      <c r="GP64982" s="511"/>
      <c r="GQ64982" s="511"/>
      <c r="GR64982" s="511"/>
      <c r="GS64982" s="511"/>
      <c r="GT64982" s="511"/>
      <c r="GU64982" s="511"/>
      <c r="GV64982" s="511"/>
      <c r="GW64982" s="511"/>
      <c r="GX64982" s="511"/>
      <c r="GY64982" s="511"/>
      <c r="GZ64982" s="511"/>
      <c r="HA64982" s="511"/>
      <c r="HB64982" s="511"/>
      <c r="HC64982" s="511"/>
      <c r="HD64982" s="511"/>
      <c r="HE64982" s="511"/>
      <c r="HF64982" s="511"/>
      <c r="HG64982" s="511"/>
      <c r="HH64982" s="511"/>
      <c r="HI64982" s="511"/>
      <c r="HJ64982" s="511"/>
      <c r="HK64982" s="511"/>
      <c r="HL64982" s="511"/>
      <c r="HM64982" s="511"/>
      <c r="HN64982" s="511"/>
      <c r="HO64982" s="511"/>
      <c r="HP64982" s="511"/>
      <c r="HQ64982" s="511"/>
      <c r="HR64982" s="511"/>
      <c r="HS64982" s="511"/>
      <c r="HT64982" s="511"/>
      <c r="HU64982" s="511"/>
      <c r="HV64982" s="511"/>
      <c r="HW64982" s="511"/>
      <c r="HX64982" s="511"/>
      <c r="HY64982" s="511"/>
      <c r="HZ64982" s="511"/>
      <c r="IA64982" s="511"/>
      <c r="IB64982" s="511"/>
      <c r="IC64982" s="511"/>
      <c r="ID64982" s="511"/>
      <c r="IE64982" s="511"/>
      <c r="IF64982" s="511"/>
      <c r="IG64982" s="511"/>
      <c r="IH64982" s="511"/>
    </row>
    <row r="64983" spans="1:242" x14ac:dyDescent="0.25">
      <c r="A64983" s="511"/>
      <c r="B64983" s="511"/>
      <c r="C64983" s="511"/>
      <c r="D64983" s="511"/>
      <c r="E64983" s="511"/>
      <c r="F64983" s="511"/>
      <c r="G64983" s="511"/>
      <c r="H64983" s="511"/>
      <c r="I64983" s="511"/>
      <c r="J64983" s="511"/>
      <c r="K64983" s="511"/>
      <c r="L64983" s="511"/>
      <c r="M64983" s="511"/>
      <c r="N64983" s="511"/>
      <c r="O64983" s="511"/>
      <c r="P64983" s="511"/>
      <c r="Q64983" s="511"/>
      <c r="R64983" s="511"/>
      <c r="S64983" s="511"/>
      <c r="T64983" s="511"/>
      <c r="U64983" s="511"/>
      <c r="V64983" s="511"/>
      <c r="W64983" s="511"/>
      <c r="X64983" s="511"/>
      <c r="Y64983" s="511"/>
      <c r="Z64983" s="511"/>
      <c r="AA64983" s="511"/>
      <c r="AB64983" s="511"/>
      <c r="AC64983" s="511"/>
      <c r="AD64983" s="511"/>
      <c r="AE64983" s="511"/>
      <c r="AF64983" s="511"/>
      <c r="AG64983" s="511"/>
      <c r="AH64983" s="511"/>
      <c r="AI64983" s="511"/>
      <c r="AJ64983" s="511"/>
      <c r="AK64983" s="511"/>
      <c r="AL64983" s="511"/>
      <c r="AM64983" s="511"/>
      <c r="AN64983" s="511"/>
      <c r="AO64983" s="511"/>
      <c r="AP64983" s="511"/>
      <c r="AQ64983" s="511"/>
      <c r="AR64983" s="511"/>
      <c r="AS64983" s="511"/>
      <c r="AT64983" s="511"/>
      <c r="AU64983" s="511"/>
      <c r="AV64983" s="511"/>
      <c r="AW64983" s="511"/>
      <c r="AX64983" s="511"/>
      <c r="AY64983" s="511"/>
      <c r="AZ64983" s="511"/>
      <c r="BA64983" s="511"/>
      <c r="BB64983" s="511"/>
      <c r="BC64983" s="511"/>
      <c r="BD64983" s="511"/>
      <c r="BE64983" s="511"/>
      <c r="BF64983" s="511"/>
      <c r="BG64983" s="511"/>
      <c r="BH64983" s="511"/>
      <c r="BI64983" s="511"/>
      <c r="BJ64983" s="511"/>
      <c r="BK64983" s="511"/>
      <c r="BL64983" s="511"/>
      <c r="BM64983" s="511"/>
      <c r="BN64983" s="511"/>
      <c r="BO64983" s="511"/>
      <c r="BP64983" s="511"/>
      <c r="BQ64983" s="511"/>
      <c r="BR64983" s="511"/>
      <c r="BS64983" s="511"/>
      <c r="BT64983" s="511"/>
      <c r="BU64983" s="511"/>
      <c r="BV64983" s="511"/>
      <c r="BW64983" s="511"/>
      <c r="BX64983" s="511"/>
      <c r="BY64983" s="511"/>
      <c r="BZ64983" s="511"/>
      <c r="CA64983" s="511"/>
      <c r="CB64983" s="511"/>
      <c r="CC64983" s="511"/>
      <c r="CD64983" s="511"/>
      <c r="CE64983" s="511"/>
      <c r="CF64983" s="511"/>
      <c r="CG64983" s="511"/>
      <c r="CH64983" s="511"/>
      <c r="CI64983" s="511"/>
      <c r="CJ64983" s="511"/>
      <c r="CK64983" s="511"/>
      <c r="CL64983" s="511"/>
      <c r="CM64983" s="511"/>
      <c r="CN64983" s="511"/>
      <c r="CO64983" s="511"/>
      <c r="CP64983" s="511"/>
      <c r="CQ64983" s="511"/>
      <c r="CR64983" s="511"/>
      <c r="CS64983" s="511"/>
      <c r="CT64983" s="511"/>
      <c r="CU64983" s="511"/>
      <c r="CV64983" s="511"/>
      <c r="CW64983" s="511"/>
      <c r="CX64983" s="511"/>
      <c r="CY64983" s="511"/>
      <c r="CZ64983" s="511"/>
      <c r="DA64983" s="511"/>
      <c r="DB64983" s="511"/>
      <c r="DC64983" s="511"/>
      <c r="DD64983" s="511"/>
      <c r="DE64983" s="511"/>
      <c r="DF64983" s="511"/>
      <c r="DG64983" s="511"/>
      <c r="DH64983" s="511"/>
      <c r="DI64983" s="511"/>
      <c r="DJ64983" s="511"/>
      <c r="DK64983" s="511"/>
      <c r="DL64983" s="511"/>
      <c r="DM64983" s="511"/>
      <c r="DN64983" s="511"/>
      <c r="DO64983" s="511"/>
      <c r="DP64983" s="511"/>
      <c r="DQ64983" s="511"/>
      <c r="DR64983" s="511"/>
      <c r="DS64983" s="511"/>
      <c r="DT64983" s="511"/>
      <c r="DU64983" s="511"/>
      <c r="DV64983" s="511"/>
      <c r="DW64983" s="511"/>
      <c r="DX64983" s="511"/>
      <c r="DY64983" s="511"/>
      <c r="DZ64983" s="511"/>
      <c r="EA64983" s="511"/>
      <c r="EB64983" s="511"/>
      <c r="EC64983" s="511"/>
      <c r="ED64983" s="511"/>
      <c r="EE64983" s="511"/>
      <c r="EF64983" s="511"/>
      <c r="EG64983" s="511"/>
      <c r="EH64983" s="511"/>
      <c r="EI64983" s="511"/>
      <c r="EJ64983" s="511"/>
      <c r="EK64983" s="511"/>
      <c r="EL64983" s="511"/>
      <c r="EM64983" s="511"/>
      <c r="EN64983" s="511"/>
      <c r="EO64983" s="511"/>
      <c r="EP64983" s="511"/>
      <c r="EQ64983" s="511"/>
      <c r="ER64983" s="511"/>
      <c r="ES64983" s="511"/>
      <c r="ET64983" s="511"/>
      <c r="EU64983" s="511"/>
      <c r="EV64983" s="511"/>
      <c r="EW64983" s="511"/>
      <c r="EX64983" s="511"/>
      <c r="EY64983" s="511"/>
      <c r="EZ64983" s="511"/>
      <c r="FA64983" s="511"/>
      <c r="FB64983" s="511"/>
      <c r="FC64983" s="511"/>
      <c r="FD64983" s="511"/>
      <c r="FE64983" s="511"/>
      <c r="FF64983" s="511"/>
      <c r="FG64983" s="511"/>
      <c r="FH64983" s="511"/>
      <c r="FI64983" s="511"/>
      <c r="FJ64983" s="511"/>
      <c r="FK64983" s="511"/>
      <c r="FL64983" s="511"/>
      <c r="FM64983" s="511"/>
      <c r="FN64983" s="511"/>
      <c r="FO64983" s="511"/>
      <c r="FP64983" s="511"/>
      <c r="FQ64983" s="511"/>
      <c r="FR64983" s="511"/>
      <c r="FS64983" s="511"/>
      <c r="FT64983" s="511"/>
      <c r="FU64983" s="511"/>
      <c r="FV64983" s="511"/>
      <c r="FW64983" s="511"/>
      <c r="FX64983" s="511"/>
      <c r="FY64983" s="511"/>
      <c r="FZ64983" s="511"/>
      <c r="GA64983" s="511"/>
      <c r="GB64983" s="511"/>
      <c r="GC64983" s="511"/>
      <c r="GD64983" s="511"/>
      <c r="GE64983" s="511"/>
      <c r="GF64983" s="511"/>
      <c r="GG64983" s="511"/>
      <c r="GH64983" s="511"/>
      <c r="GI64983" s="511"/>
      <c r="GJ64983" s="511"/>
      <c r="GK64983" s="511"/>
      <c r="GL64983" s="511"/>
      <c r="GM64983" s="511"/>
      <c r="GN64983" s="511"/>
      <c r="GO64983" s="511"/>
      <c r="GP64983" s="511"/>
      <c r="GQ64983" s="511"/>
      <c r="GR64983" s="511"/>
      <c r="GS64983" s="511"/>
      <c r="GT64983" s="511"/>
      <c r="GU64983" s="511"/>
      <c r="GV64983" s="511"/>
      <c r="GW64983" s="511"/>
      <c r="GX64983" s="511"/>
      <c r="GY64983" s="511"/>
      <c r="GZ64983" s="511"/>
      <c r="HA64983" s="511"/>
      <c r="HB64983" s="511"/>
      <c r="HC64983" s="511"/>
      <c r="HD64983" s="511"/>
      <c r="HE64983" s="511"/>
      <c r="HF64983" s="511"/>
      <c r="HG64983" s="511"/>
      <c r="HH64983" s="511"/>
      <c r="HI64983" s="511"/>
      <c r="HJ64983" s="511"/>
      <c r="HK64983" s="511"/>
      <c r="HL64983" s="511"/>
      <c r="HM64983" s="511"/>
      <c r="HN64983" s="511"/>
      <c r="HO64983" s="511"/>
      <c r="HP64983" s="511"/>
      <c r="HQ64983" s="511"/>
      <c r="HR64983" s="511"/>
      <c r="HS64983" s="511"/>
      <c r="HT64983" s="511"/>
      <c r="HU64983" s="511"/>
      <c r="HV64983" s="511"/>
      <c r="HW64983" s="511"/>
      <c r="HX64983" s="511"/>
      <c r="HY64983" s="511"/>
      <c r="HZ64983" s="511"/>
      <c r="IA64983" s="511"/>
      <c r="IB64983" s="511"/>
      <c r="IC64983" s="511"/>
      <c r="ID64983" s="511"/>
      <c r="IE64983" s="511"/>
      <c r="IF64983" s="511"/>
      <c r="IG64983" s="511"/>
      <c r="IH64983" s="511"/>
    </row>
    <row r="64984" spans="1:242" x14ac:dyDescent="0.25">
      <c r="A64984" s="511"/>
      <c r="B64984" s="511"/>
      <c r="C64984" s="511"/>
      <c r="D64984" s="511"/>
      <c r="E64984" s="511"/>
      <c r="F64984" s="511"/>
      <c r="G64984" s="511"/>
      <c r="H64984" s="511"/>
      <c r="I64984" s="511"/>
      <c r="J64984" s="511"/>
      <c r="K64984" s="511"/>
      <c r="L64984" s="511"/>
      <c r="M64984" s="511"/>
      <c r="N64984" s="511"/>
      <c r="O64984" s="511"/>
      <c r="P64984" s="511"/>
      <c r="Q64984" s="511"/>
      <c r="R64984" s="511"/>
      <c r="S64984" s="511"/>
      <c r="T64984" s="511"/>
      <c r="U64984" s="511"/>
      <c r="V64984" s="511"/>
      <c r="W64984" s="511"/>
      <c r="X64984" s="511"/>
      <c r="Y64984" s="511"/>
      <c r="Z64984" s="511"/>
      <c r="AA64984" s="511"/>
      <c r="AB64984" s="511"/>
      <c r="AC64984" s="511"/>
      <c r="AD64984" s="511"/>
      <c r="AE64984" s="511"/>
      <c r="AF64984" s="511"/>
      <c r="AG64984" s="511"/>
      <c r="AH64984" s="511"/>
      <c r="AI64984" s="511"/>
      <c r="AJ64984" s="511"/>
      <c r="AK64984" s="511"/>
      <c r="AL64984" s="511"/>
      <c r="AM64984" s="511"/>
      <c r="AN64984" s="511"/>
      <c r="AO64984" s="511"/>
      <c r="AP64984" s="511"/>
      <c r="AQ64984" s="511"/>
      <c r="AR64984" s="511"/>
      <c r="AS64984" s="511"/>
      <c r="AT64984" s="511"/>
      <c r="AU64984" s="511"/>
      <c r="AV64984" s="511"/>
      <c r="AW64984" s="511"/>
      <c r="AX64984" s="511"/>
      <c r="AY64984" s="511"/>
      <c r="AZ64984" s="511"/>
      <c r="BA64984" s="511"/>
      <c r="BB64984" s="511"/>
      <c r="BC64984" s="511"/>
      <c r="BD64984" s="511"/>
      <c r="BE64984" s="511"/>
      <c r="BF64984" s="511"/>
      <c r="BG64984" s="511"/>
      <c r="BH64984" s="511"/>
      <c r="BI64984" s="511"/>
      <c r="BJ64984" s="511"/>
      <c r="BK64984" s="511"/>
      <c r="BL64984" s="511"/>
      <c r="BM64984" s="511"/>
      <c r="BN64984" s="511"/>
      <c r="BO64984" s="511"/>
      <c r="BP64984" s="511"/>
      <c r="BQ64984" s="511"/>
      <c r="BR64984" s="511"/>
      <c r="BS64984" s="511"/>
      <c r="BT64984" s="511"/>
      <c r="BU64984" s="511"/>
      <c r="BV64984" s="511"/>
      <c r="BW64984" s="511"/>
      <c r="BX64984" s="511"/>
      <c r="BY64984" s="511"/>
      <c r="BZ64984" s="511"/>
      <c r="CA64984" s="511"/>
      <c r="CB64984" s="511"/>
      <c r="CC64984" s="511"/>
      <c r="CD64984" s="511"/>
      <c r="CE64984" s="511"/>
      <c r="CF64984" s="511"/>
      <c r="CG64984" s="511"/>
      <c r="CH64984" s="511"/>
      <c r="CI64984" s="511"/>
      <c r="CJ64984" s="511"/>
      <c r="CK64984" s="511"/>
      <c r="CL64984" s="511"/>
      <c r="CM64984" s="511"/>
      <c r="CN64984" s="511"/>
      <c r="CO64984" s="511"/>
      <c r="CP64984" s="511"/>
      <c r="CQ64984" s="511"/>
      <c r="CR64984" s="511"/>
      <c r="CS64984" s="511"/>
      <c r="CT64984" s="511"/>
      <c r="CU64984" s="511"/>
      <c r="CV64984" s="511"/>
      <c r="CW64984" s="511"/>
      <c r="CX64984" s="511"/>
      <c r="CY64984" s="511"/>
      <c r="CZ64984" s="511"/>
      <c r="DA64984" s="511"/>
      <c r="DB64984" s="511"/>
      <c r="DC64984" s="511"/>
      <c r="DD64984" s="511"/>
      <c r="DE64984" s="511"/>
      <c r="DF64984" s="511"/>
      <c r="DG64984" s="511"/>
      <c r="DH64984" s="511"/>
      <c r="DI64984" s="511"/>
      <c r="DJ64984" s="511"/>
      <c r="DK64984" s="511"/>
      <c r="DL64984" s="511"/>
      <c r="DM64984" s="511"/>
      <c r="DN64984" s="511"/>
      <c r="DO64984" s="511"/>
      <c r="DP64984" s="511"/>
      <c r="DQ64984" s="511"/>
      <c r="DR64984" s="511"/>
      <c r="DS64984" s="511"/>
      <c r="DT64984" s="511"/>
      <c r="DU64984" s="511"/>
      <c r="DV64984" s="511"/>
      <c r="DW64984" s="511"/>
      <c r="DX64984" s="511"/>
      <c r="DY64984" s="511"/>
      <c r="DZ64984" s="511"/>
      <c r="EA64984" s="511"/>
      <c r="EB64984" s="511"/>
      <c r="EC64984" s="511"/>
      <c r="ED64984" s="511"/>
      <c r="EE64984" s="511"/>
      <c r="EF64984" s="511"/>
      <c r="EG64984" s="511"/>
      <c r="EH64984" s="511"/>
      <c r="EI64984" s="511"/>
      <c r="EJ64984" s="511"/>
      <c r="EK64984" s="511"/>
      <c r="EL64984" s="511"/>
      <c r="EM64984" s="511"/>
      <c r="EN64984" s="511"/>
      <c r="EO64984" s="511"/>
      <c r="EP64984" s="511"/>
      <c r="EQ64984" s="511"/>
      <c r="ER64984" s="511"/>
      <c r="ES64984" s="511"/>
      <c r="ET64984" s="511"/>
      <c r="EU64984" s="511"/>
      <c r="EV64984" s="511"/>
      <c r="EW64984" s="511"/>
      <c r="EX64984" s="511"/>
      <c r="EY64984" s="511"/>
      <c r="EZ64984" s="511"/>
      <c r="FA64984" s="511"/>
      <c r="FB64984" s="511"/>
      <c r="FC64984" s="511"/>
      <c r="FD64984" s="511"/>
      <c r="FE64984" s="511"/>
      <c r="FF64984" s="511"/>
      <c r="FG64984" s="511"/>
      <c r="FH64984" s="511"/>
      <c r="FI64984" s="511"/>
      <c r="FJ64984" s="511"/>
      <c r="FK64984" s="511"/>
      <c r="FL64984" s="511"/>
      <c r="FM64984" s="511"/>
      <c r="FN64984" s="511"/>
      <c r="FO64984" s="511"/>
      <c r="FP64984" s="511"/>
      <c r="FQ64984" s="511"/>
      <c r="FR64984" s="511"/>
      <c r="FS64984" s="511"/>
      <c r="FT64984" s="511"/>
      <c r="FU64984" s="511"/>
      <c r="FV64984" s="511"/>
      <c r="FW64984" s="511"/>
      <c r="FX64984" s="511"/>
      <c r="FY64984" s="511"/>
      <c r="FZ64984" s="511"/>
      <c r="GA64984" s="511"/>
      <c r="GB64984" s="511"/>
      <c r="GC64984" s="511"/>
      <c r="GD64984" s="511"/>
      <c r="GE64984" s="511"/>
      <c r="GF64984" s="511"/>
      <c r="GG64984" s="511"/>
      <c r="GH64984" s="511"/>
      <c r="GI64984" s="511"/>
      <c r="GJ64984" s="511"/>
      <c r="GK64984" s="511"/>
      <c r="GL64984" s="511"/>
      <c r="GM64984" s="511"/>
      <c r="GN64984" s="511"/>
      <c r="GO64984" s="511"/>
      <c r="GP64984" s="511"/>
      <c r="GQ64984" s="511"/>
      <c r="GR64984" s="511"/>
      <c r="GS64984" s="511"/>
      <c r="GT64984" s="511"/>
      <c r="GU64984" s="511"/>
      <c r="GV64984" s="511"/>
      <c r="GW64984" s="511"/>
      <c r="GX64984" s="511"/>
      <c r="GY64984" s="511"/>
      <c r="GZ64984" s="511"/>
      <c r="HA64984" s="511"/>
      <c r="HB64984" s="511"/>
      <c r="HC64984" s="511"/>
      <c r="HD64984" s="511"/>
      <c r="HE64984" s="511"/>
      <c r="HF64984" s="511"/>
      <c r="HG64984" s="511"/>
      <c r="HH64984" s="511"/>
      <c r="HI64984" s="511"/>
      <c r="HJ64984" s="511"/>
      <c r="HK64984" s="511"/>
      <c r="HL64984" s="511"/>
      <c r="HM64984" s="511"/>
      <c r="HN64984" s="511"/>
      <c r="HO64984" s="511"/>
      <c r="HP64984" s="511"/>
      <c r="HQ64984" s="511"/>
      <c r="HR64984" s="511"/>
      <c r="HS64984" s="511"/>
      <c r="HT64984" s="511"/>
      <c r="HU64984" s="511"/>
      <c r="HV64984" s="511"/>
      <c r="HW64984" s="511"/>
      <c r="HX64984" s="511"/>
      <c r="HY64984" s="511"/>
      <c r="HZ64984" s="511"/>
      <c r="IA64984" s="511"/>
      <c r="IB64984" s="511"/>
      <c r="IC64984" s="511"/>
      <c r="ID64984" s="511"/>
      <c r="IE64984" s="511"/>
      <c r="IF64984" s="511"/>
      <c r="IG64984" s="511"/>
      <c r="IH64984" s="511"/>
    </row>
    <row r="64985" spans="1:242" x14ac:dyDescent="0.25">
      <c r="A64985" s="511"/>
      <c r="B64985" s="511"/>
      <c r="C64985" s="511"/>
      <c r="D64985" s="511"/>
      <c r="E64985" s="511"/>
      <c r="F64985" s="511"/>
      <c r="G64985" s="511"/>
      <c r="H64985" s="511"/>
      <c r="I64985" s="511"/>
      <c r="J64985" s="511"/>
      <c r="K64985" s="511"/>
      <c r="L64985" s="511"/>
      <c r="M64985" s="511"/>
      <c r="N64985" s="511"/>
      <c r="O64985" s="511"/>
      <c r="P64985" s="511"/>
      <c r="Q64985" s="511"/>
      <c r="R64985" s="511"/>
      <c r="S64985" s="511"/>
      <c r="T64985" s="511"/>
      <c r="U64985" s="511"/>
      <c r="V64985" s="511"/>
      <c r="W64985" s="511"/>
      <c r="X64985" s="511"/>
      <c r="Y64985" s="511"/>
      <c r="Z64985" s="511"/>
      <c r="AA64985" s="511"/>
      <c r="AB64985" s="511"/>
      <c r="AC64985" s="511"/>
      <c r="AD64985" s="511"/>
      <c r="AE64985" s="511"/>
      <c r="AF64985" s="511"/>
      <c r="AG64985" s="511"/>
      <c r="AH64985" s="511"/>
      <c r="AI64985" s="511"/>
      <c r="AJ64985" s="511"/>
      <c r="AK64985" s="511"/>
      <c r="AL64985" s="511"/>
      <c r="AM64985" s="511"/>
      <c r="AN64985" s="511"/>
      <c r="AO64985" s="511"/>
      <c r="AP64985" s="511"/>
      <c r="AQ64985" s="511"/>
      <c r="AR64985" s="511"/>
      <c r="AS64985" s="511"/>
      <c r="AT64985" s="511"/>
      <c r="AU64985" s="511"/>
      <c r="AV64985" s="511"/>
      <c r="AW64985" s="511"/>
      <c r="AX64985" s="511"/>
      <c r="AY64985" s="511"/>
      <c r="AZ64985" s="511"/>
      <c r="BA64985" s="511"/>
      <c r="BB64985" s="511"/>
      <c r="BC64985" s="511"/>
      <c r="BD64985" s="511"/>
      <c r="BE64985" s="511"/>
      <c r="BF64985" s="511"/>
      <c r="BG64985" s="511"/>
      <c r="BH64985" s="511"/>
      <c r="BI64985" s="511"/>
      <c r="BJ64985" s="511"/>
      <c r="BK64985" s="511"/>
      <c r="BL64985" s="511"/>
      <c r="BM64985" s="511"/>
      <c r="BN64985" s="511"/>
      <c r="BO64985" s="511"/>
      <c r="BP64985" s="511"/>
      <c r="BQ64985" s="511"/>
      <c r="BR64985" s="511"/>
      <c r="BS64985" s="511"/>
      <c r="BT64985" s="511"/>
      <c r="BU64985" s="511"/>
      <c r="BV64985" s="511"/>
      <c r="BW64985" s="511"/>
      <c r="BX64985" s="511"/>
      <c r="BY64985" s="511"/>
      <c r="BZ64985" s="511"/>
      <c r="CA64985" s="511"/>
      <c r="CB64985" s="511"/>
      <c r="CC64985" s="511"/>
      <c r="CD64985" s="511"/>
      <c r="CE64985" s="511"/>
      <c r="CF64985" s="511"/>
      <c r="CG64985" s="511"/>
      <c r="CH64985" s="511"/>
      <c r="CI64985" s="511"/>
      <c r="CJ64985" s="511"/>
      <c r="CK64985" s="511"/>
      <c r="CL64985" s="511"/>
      <c r="CM64985" s="511"/>
      <c r="CN64985" s="511"/>
      <c r="CO64985" s="511"/>
      <c r="CP64985" s="511"/>
      <c r="CQ64985" s="511"/>
      <c r="CR64985" s="511"/>
      <c r="CS64985" s="511"/>
      <c r="CT64985" s="511"/>
      <c r="CU64985" s="511"/>
      <c r="CV64985" s="511"/>
      <c r="CW64985" s="511"/>
      <c r="CX64985" s="511"/>
      <c r="CY64985" s="511"/>
      <c r="CZ64985" s="511"/>
      <c r="DA64985" s="511"/>
      <c r="DB64985" s="511"/>
      <c r="DC64985" s="511"/>
      <c r="DD64985" s="511"/>
      <c r="DE64985" s="511"/>
      <c r="DF64985" s="511"/>
      <c r="DG64985" s="511"/>
      <c r="DH64985" s="511"/>
      <c r="DI64985" s="511"/>
      <c r="DJ64985" s="511"/>
      <c r="DK64985" s="511"/>
      <c r="DL64985" s="511"/>
      <c r="DM64985" s="511"/>
      <c r="DN64985" s="511"/>
      <c r="DO64985" s="511"/>
      <c r="DP64985" s="511"/>
      <c r="DQ64985" s="511"/>
      <c r="DR64985" s="511"/>
      <c r="DS64985" s="511"/>
      <c r="DT64985" s="511"/>
      <c r="DU64985" s="511"/>
      <c r="DV64985" s="511"/>
      <c r="DW64985" s="511"/>
      <c r="DX64985" s="511"/>
      <c r="DY64985" s="511"/>
      <c r="DZ64985" s="511"/>
      <c r="EA64985" s="511"/>
      <c r="EB64985" s="511"/>
      <c r="EC64985" s="511"/>
      <c r="ED64985" s="511"/>
      <c r="EE64985" s="511"/>
      <c r="EF64985" s="511"/>
      <c r="EG64985" s="511"/>
      <c r="EH64985" s="511"/>
      <c r="EI64985" s="511"/>
      <c r="EJ64985" s="511"/>
      <c r="EK64985" s="511"/>
      <c r="EL64985" s="511"/>
      <c r="EM64985" s="511"/>
      <c r="EN64985" s="511"/>
      <c r="EO64985" s="511"/>
      <c r="EP64985" s="511"/>
      <c r="EQ64985" s="511"/>
      <c r="ER64985" s="511"/>
      <c r="ES64985" s="511"/>
      <c r="ET64985" s="511"/>
      <c r="EU64985" s="511"/>
      <c r="EV64985" s="511"/>
      <c r="EW64985" s="511"/>
      <c r="EX64985" s="511"/>
      <c r="EY64985" s="511"/>
      <c r="EZ64985" s="511"/>
      <c r="FA64985" s="511"/>
      <c r="FB64985" s="511"/>
      <c r="FC64985" s="511"/>
      <c r="FD64985" s="511"/>
      <c r="FE64985" s="511"/>
      <c r="FF64985" s="511"/>
      <c r="FG64985" s="511"/>
      <c r="FH64985" s="511"/>
      <c r="FI64985" s="511"/>
      <c r="FJ64985" s="511"/>
      <c r="FK64985" s="511"/>
      <c r="FL64985" s="511"/>
      <c r="FM64985" s="511"/>
      <c r="FN64985" s="511"/>
      <c r="FO64985" s="511"/>
      <c r="FP64985" s="511"/>
      <c r="FQ64985" s="511"/>
      <c r="FR64985" s="511"/>
      <c r="FS64985" s="511"/>
      <c r="FT64985" s="511"/>
      <c r="FU64985" s="511"/>
      <c r="FV64985" s="511"/>
      <c r="FW64985" s="511"/>
      <c r="FX64985" s="511"/>
      <c r="FY64985" s="511"/>
      <c r="FZ64985" s="511"/>
      <c r="GA64985" s="511"/>
      <c r="GB64985" s="511"/>
      <c r="GC64985" s="511"/>
      <c r="GD64985" s="511"/>
      <c r="GE64985" s="511"/>
      <c r="GF64985" s="511"/>
      <c r="GG64985" s="511"/>
      <c r="GH64985" s="511"/>
      <c r="GI64985" s="511"/>
      <c r="GJ64985" s="511"/>
      <c r="GK64985" s="511"/>
      <c r="GL64985" s="511"/>
      <c r="GM64985" s="511"/>
      <c r="GN64985" s="511"/>
      <c r="GO64985" s="511"/>
      <c r="GP64985" s="511"/>
      <c r="GQ64985" s="511"/>
      <c r="GR64985" s="511"/>
      <c r="GS64985" s="511"/>
      <c r="GT64985" s="511"/>
      <c r="GU64985" s="511"/>
      <c r="GV64985" s="511"/>
      <c r="GW64985" s="511"/>
      <c r="GX64985" s="511"/>
      <c r="GY64985" s="511"/>
      <c r="GZ64985" s="511"/>
      <c r="HA64985" s="511"/>
      <c r="HB64985" s="511"/>
      <c r="HC64985" s="511"/>
      <c r="HD64985" s="511"/>
      <c r="HE64985" s="511"/>
      <c r="HF64985" s="511"/>
      <c r="HG64985" s="511"/>
      <c r="HH64985" s="511"/>
      <c r="HI64985" s="511"/>
      <c r="HJ64985" s="511"/>
      <c r="HK64985" s="511"/>
      <c r="HL64985" s="511"/>
      <c r="HM64985" s="511"/>
      <c r="HN64985" s="511"/>
      <c r="HO64985" s="511"/>
      <c r="HP64985" s="511"/>
      <c r="HQ64985" s="511"/>
      <c r="HR64985" s="511"/>
      <c r="HS64985" s="511"/>
      <c r="HT64985" s="511"/>
      <c r="HU64985" s="511"/>
      <c r="HV64985" s="511"/>
      <c r="HW64985" s="511"/>
      <c r="HX64985" s="511"/>
      <c r="HY64985" s="511"/>
      <c r="HZ64985" s="511"/>
      <c r="IA64985" s="511"/>
      <c r="IB64985" s="511"/>
      <c r="IC64985" s="511"/>
      <c r="ID64985" s="511"/>
      <c r="IE64985" s="511"/>
      <c r="IF64985" s="511"/>
      <c r="IG64985" s="511"/>
      <c r="IH64985" s="511"/>
    </row>
    <row r="64986" spans="1:242" x14ac:dyDescent="0.25">
      <c r="A64986" s="511"/>
      <c r="B64986" s="511"/>
      <c r="C64986" s="511"/>
      <c r="D64986" s="511"/>
      <c r="E64986" s="511"/>
      <c r="F64986" s="511"/>
      <c r="G64986" s="511"/>
      <c r="H64986" s="511"/>
      <c r="I64986" s="511"/>
      <c r="J64986" s="511"/>
      <c r="K64986" s="511"/>
      <c r="L64986" s="511"/>
      <c r="M64986" s="511"/>
      <c r="N64986" s="511"/>
      <c r="O64986" s="511"/>
      <c r="P64986" s="511"/>
      <c r="Q64986" s="511"/>
      <c r="R64986" s="511"/>
      <c r="S64986" s="511"/>
      <c r="T64986" s="511"/>
      <c r="U64986" s="511"/>
      <c r="V64986" s="511"/>
      <c r="W64986" s="511"/>
      <c r="X64986" s="511"/>
      <c r="Y64986" s="511"/>
      <c r="Z64986" s="511"/>
      <c r="AA64986" s="511"/>
      <c r="AB64986" s="511"/>
      <c r="AC64986" s="511"/>
      <c r="AD64986" s="511"/>
      <c r="AE64986" s="511"/>
      <c r="AF64986" s="511"/>
      <c r="AG64986" s="511"/>
      <c r="AH64986" s="511"/>
      <c r="AI64986" s="511"/>
      <c r="AJ64986" s="511"/>
      <c r="AK64986" s="511"/>
      <c r="AL64986" s="511"/>
      <c r="AM64986" s="511"/>
      <c r="AN64986" s="511"/>
      <c r="AO64986" s="511"/>
      <c r="AP64986" s="511"/>
      <c r="AQ64986" s="511"/>
      <c r="AR64986" s="511"/>
      <c r="AS64986" s="511"/>
      <c r="AT64986" s="511"/>
      <c r="AU64986" s="511"/>
      <c r="AV64986" s="511"/>
      <c r="AW64986" s="511"/>
      <c r="AX64986" s="511"/>
      <c r="AY64986" s="511"/>
      <c r="AZ64986" s="511"/>
      <c r="BA64986" s="511"/>
      <c r="BB64986" s="511"/>
      <c r="BC64986" s="511"/>
      <c r="BD64986" s="511"/>
      <c r="BE64986" s="511"/>
      <c r="BF64986" s="511"/>
      <c r="BG64986" s="511"/>
      <c r="BH64986" s="511"/>
      <c r="BI64986" s="511"/>
      <c r="BJ64986" s="511"/>
      <c r="BK64986" s="511"/>
      <c r="BL64986" s="511"/>
      <c r="BM64986" s="511"/>
      <c r="BN64986" s="511"/>
      <c r="BO64986" s="511"/>
      <c r="BP64986" s="511"/>
      <c r="BQ64986" s="511"/>
      <c r="BR64986" s="511"/>
      <c r="BS64986" s="511"/>
      <c r="BT64986" s="511"/>
      <c r="BU64986" s="511"/>
      <c r="BV64986" s="511"/>
      <c r="BW64986" s="511"/>
      <c r="BX64986" s="511"/>
      <c r="BY64986" s="511"/>
      <c r="BZ64986" s="511"/>
      <c r="CA64986" s="511"/>
      <c r="CB64986" s="511"/>
      <c r="CC64986" s="511"/>
      <c r="CD64986" s="511"/>
      <c r="CE64986" s="511"/>
      <c r="CF64986" s="511"/>
      <c r="CG64986" s="511"/>
      <c r="CH64986" s="511"/>
      <c r="CI64986" s="511"/>
      <c r="CJ64986" s="511"/>
      <c r="CK64986" s="511"/>
      <c r="CL64986" s="511"/>
      <c r="CM64986" s="511"/>
      <c r="CN64986" s="511"/>
      <c r="CO64986" s="511"/>
      <c r="CP64986" s="511"/>
      <c r="CQ64986" s="511"/>
      <c r="CR64986" s="511"/>
      <c r="CS64986" s="511"/>
      <c r="CT64986" s="511"/>
      <c r="CU64986" s="511"/>
      <c r="CV64986" s="511"/>
      <c r="CW64986" s="511"/>
      <c r="CX64986" s="511"/>
      <c r="CY64986" s="511"/>
      <c r="CZ64986" s="511"/>
      <c r="DA64986" s="511"/>
      <c r="DB64986" s="511"/>
      <c r="DC64986" s="511"/>
      <c r="DD64986" s="511"/>
      <c r="DE64986" s="511"/>
      <c r="DF64986" s="511"/>
      <c r="DG64986" s="511"/>
      <c r="DH64986" s="511"/>
      <c r="DI64986" s="511"/>
      <c r="DJ64986" s="511"/>
      <c r="DK64986" s="511"/>
      <c r="DL64986" s="511"/>
      <c r="DM64986" s="511"/>
      <c r="DN64986" s="511"/>
      <c r="DO64986" s="511"/>
      <c r="DP64986" s="511"/>
      <c r="DQ64986" s="511"/>
      <c r="DR64986" s="511"/>
      <c r="DS64986" s="511"/>
      <c r="DT64986" s="511"/>
      <c r="DU64986" s="511"/>
      <c r="DV64986" s="511"/>
      <c r="DW64986" s="511"/>
      <c r="DX64986" s="511"/>
      <c r="DY64986" s="511"/>
      <c r="DZ64986" s="511"/>
      <c r="EA64986" s="511"/>
      <c r="EB64986" s="511"/>
      <c r="EC64986" s="511"/>
      <c r="ED64986" s="511"/>
      <c r="EE64986" s="511"/>
      <c r="EF64986" s="511"/>
      <c r="EG64986" s="511"/>
      <c r="EH64986" s="511"/>
      <c r="EI64986" s="511"/>
      <c r="EJ64986" s="511"/>
      <c r="EK64986" s="511"/>
      <c r="EL64986" s="511"/>
      <c r="EM64986" s="511"/>
      <c r="EN64986" s="511"/>
      <c r="EO64986" s="511"/>
      <c r="EP64986" s="511"/>
      <c r="EQ64986" s="511"/>
      <c r="ER64986" s="511"/>
      <c r="ES64986" s="511"/>
      <c r="ET64986" s="511"/>
      <c r="EU64986" s="511"/>
      <c r="EV64986" s="511"/>
      <c r="EW64986" s="511"/>
      <c r="EX64986" s="511"/>
      <c r="EY64986" s="511"/>
      <c r="EZ64986" s="511"/>
      <c r="FA64986" s="511"/>
      <c r="FB64986" s="511"/>
      <c r="FC64986" s="511"/>
      <c r="FD64986" s="511"/>
      <c r="FE64986" s="511"/>
      <c r="FF64986" s="511"/>
      <c r="FG64986" s="511"/>
      <c r="FH64986" s="511"/>
      <c r="FI64986" s="511"/>
      <c r="FJ64986" s="511"/>
      <c r="FK64986" s="511"/>
      <c r="FL64986" s="511"/>
      <c r="FM64986" s="511"/>
      <c r="FN64986" s="511"/>
      <c r="FO64986" s="511"/>
      <c r="FP64986" s="511"/>
      <c r="FQ64986" s="511"/>
      <c r="FR64986" s="511"/>
      <c r="FS64986" s="511"/>
      <c r="FT64986" s="511"/>
      <c r="FU64986" s="511"/>
      <c r="FV64986" s="511"/>
      <c r="FW64986" s="511"/>
      <c r="FX64986" s="511"/>
      <c r="FY64986" s="511"/>
      <c r="FZ64986" s="511"/>
      <c r="GA64986" s="511"/>
      <c r="GB64986" s="511"/>
      <c r="GC64986" s="511"/>
      <c r="GD64986" s="511"/>
      <c r="GE64986" s="511"/>
      <c r="GF64986" s="511"/>
      <c r="GG64986" s="511"/>
      <c r="GH64986" s="511"/>
      <c r="GI64986" s="511"/>
      <c r="GJ64986" s="511"/>
      <c r="GK64986" s="511"/>
      <c r="GL64986" s="511"/>
      <c r="GM64986" s="511"/>
      <c r="GN64986" s="511"/>
      <c r="GO64986" s="511"/>
      <c r="GP64986" s="511"/>
      <c r="GQ64986" s="511"/>
      <c r="GR64986" s="511"/>
      <c r="GS64986" s="511"/>
      <c r="GT64986" s="511"/>
      <c r="GU64986" s="511"/>
      <c r="GV64986" s="511"/>
      <c r="GW64986" s="511"/>
      <c r="GX64986" s="511"/>
      <c r="GY64986" s="511"/>
      <c r="GZ64986" s="511"/>
      <c r="HA64986" s="511"/>
      <c r="HB64986" s="511"/>
      <c r="HC64986" s="511"/>
      <c r="HD64986" s="511"/>
      <c r="HE64986" s="511"/>
      <c r="HF64986" s="511"/>
      <c r="HG64986" s="511"/>
      <c r="HH64986" s="511"/>
      <c r="HI64986" s="511"/>
      <c r="HJ64986" s="511"/>
      <c r="HK64986" s="511"/>
      <c r="HL64986" s="511"/>
      <c r="HM64986" s="511"/>
      <c r="HN64986" s="511"/>
      <c r="HO64986" s="511"/>
      <c r="HP64986" s="511"/>
      <c r="HQ64986" s="511"/>
      <c r="HR64986" s="511"/>
      <c r="HS64986" s="511"/>
      <c r="HT64986" s="511"/>
      <c r="HU64986" s="511"/>
      <c r="HV64986" s="511"/>
      <c r="HW64986" s="511"/>
      <c r="HX64986" s="511"/>
      <c r="HY64986" s="511"/>
      <c r="HZ64986" s="511"/>
      <c r="IA64986" s="511"/>
      <c r="IB64986" s="511"/>
      <c r="IC64986" s="511"/>
      <c r="ID64986" s="511"/>
      <c r="IE64986" s="511"/>
      <c r="IF64986" s="511"/>
      <c r="IG64986" s="511"/>
      <c r="IH64986" s="511"/>
    </row>
    <row r="64987" spans="1:242" x14ac:dyDescent="0.25">
      <c r="A64987" s="511"/>
      <c r="B64987" s="511"/>
      <c r="C64987" s="511"/>
      <c r="D64987" s="511"/>
      <c r="E64987" s="511"/>
      <c r="F64987" s="511"/>
      <c r="G64987" s="511"/>
      <c r="H64987" s="511"/>
      <c r="I64987" s="511"/>
      <c r="J64987" s="511"/>
      <c r="K64987" s="511"/>
      <c r="L64987" s="511"/>
      <c r="M64987" s="511"/>
      <c r="N64987" s="511"/>
      <c r="O64987" s="511"/>
      <c r="P64987" s="511"/>
      <c r="Q64987" s="511"/>
      <c r="R64987" s="511"/>
      <c r="S64987" s="511"/>
      <c r="T64987" s="511"/>
      <c r="U64987" s="511"/>
      <c r="V64987" s="511"/>
      <c r="W64987" s="511"/>
      <c r="X64987" s="511"/>
      <c r="Y64987" s="511"/>
      <c r="Z64987" s="511"/>
      <c r="AA64987" s="511"/>
      <c r="AB64987" s="511"/>
      <c r="AC64987" s="511"/>
      <c r="AD64987" s="511"/>
      <c r="AE64987" s="511"/>
      <c r="AF64987" s="511"/>
      <c r="AG64987" s="511"/>
      <c r="AH64987" s="511"/>
      <c r="AI64987" s="511"/>
      <c r="AJ64987" s="511"/>
      <c r="AK64987" s="511"/>
      <c r="AL64987" s="511"/>
      <c r="AM64987" s="511"/>
      <c r="AN64987" s="511"/>
      <c r="AO64987" s="511"/>
      <c r="AP64987" s="511"/>
      <c r="AQ64987" s="511"/>
      <c r="AR64987" s="511"/>
      <c r="AS64987" s="511"/>
      <c r="AT64987" s="511"/>
      <c r="AU64987" s="511"/>
      <c r="AV64987" s="511"/>
      <c r="AW64987" s="511"/>
      <c r="AX64987" s="511"/>
      <c r="AY64987" s="511"/>
      <c r="AZ64987" s="511"/>
      <c r="BA64987" s="511"/>
      <c r="BB64987" s="511"/>
      <c r="BC64987" s="511"/>
      <c r="BD64987" s="511"/>
      <c r="BE64987" s="511"/>
      <c r="BF64987" s="511"/>
      <c r="BG64987" s="511"/>
      <c r="BH64987" s="511"/>
      <c r="BI64987" s="511"/>
      <c r="BJ64987" s="511"/>
      <c r="BK64987" s="511"/>
      <c r="BL64987" s="511"/>
      <c r="BM64987" s="511"/>
      <c r="BN64987" s="511"/>
      <c r="BO64987" s="511"/>
      <c r="BP64987" s="511"/>
      <c r="BQ64987" s="511"/>
      <c r="BR64987" s="511"/>
      <c r="BS64987" s="511"/>
      <c r="BT64987" s="511"/>
      <c r="BU64987" s="511"/>
      <c r="BV64987" s="511"/>
      <c r="BW64987" s="511"/>
      <c r="BX64987" s="511"/>
      <c r="BY64987" s="511"/>
      <c r="BZ64987" s="511"/>
      <c r="CA64987" s="511"/>
      <c r="CB64987" s="511"/>
      <c r="CC64987" s="511"/>
      <c r="CD64987" s="511"/>
      <c r="CE64987" s="511"/>
      <c r="CF64987" s="511"/>
      <c r="CG64987" s="511"/>
      <c r="CH64987" s="511"/>
      <c r="CI64987" s="511"/>
      <c r="CJ64987" s="511"/>
      <c r="CK64987" s="511"/>
      <c r="CL64987" s="511"/>
      <c r="CM64987" s="511"/>
      <c r="CN64987" s="511"/>
      <c r="CO64987" s="511"/>
      <c r="CP64987" s="511"/>
      <c r="CQ64987" s="511"/>
      <c r="CR64987" s="511"/>
      <c r="CS64987" s="511"/>
      <c r="CT64987" s="511"/>
      <c r="CU64987" s="511"/>
      <c r="CV64987" s="511"/>
      <c r="CW64987" s="511"/>
      <c r="CX64987" s="511"/>
      <c r="CY64987" s="511"/>
      <c r="CZ64987" s="511"/>
      <c r="DA64987" s="511"/>
      <c r="DB64987" s="511"/>
      <c r="DC64987" s="511"/>
      <c r="DD64987" s="511"/>
      <c r="DE64987" s="511"/>
      <c r="DF64987" s="511"/>
      <c r="DG64987" s="511"/>
      <c r="DH64987" s="511"/>
      <c r="DI64987" s="511"/>
      <c r="DJ64987" s="511"/>
      <c r="DK64987" s="511"/>
      <c r="DL64987" s="511"/>
      <c r="DM64987" s="511"/>
      <c r="DN64987" s="511"/>
      <c r="DO64987" s="511"/>
      <c r="DP64987" s="511"/>
      <c r="DQ64987" s="511"/>
      <c r="DR64987" s="511"/>
      <c r="DS64987" s="511"/>
      <c r="DT64987" s="511"/>
      <c r="DU64987" s="511"/>
      <c r="DV64987" s="511"/>
      <c r="DW64987" s="511"/>
      <c r="DX64987" s="511"/>
      <c r="DY64987" s="511"/>
      <c r="DZ64987" s="511"/>
      <c r="EA64987" s="511"/>
      <c r="EB64987" s="511"/>
      <c r="EC64987" s="511"/>
      <c r="ED64987" s="511"/>
      <c r="EE64987" s="511"/>
      <c r="EF64987" s="511"/>
      <c r="EG64987" s="511"/>
      <c r="EH64987" s="511"/>
      <c r="EI64987" s="511"/>
      <c r="EJ64987" s="511"/>
      <c r="EK64987" s="511"/>
      <c r="EL64987" s="511"/>
      <c r="EM64987" s="511"/>
      <c r="EN64987" s="511"/>
      <c r="EO64987" s="511"/>
      <c r="EP64987" s="511"/>
      <c r="EQ64987" s="511"/>
      <c r="ER64987" s="511"/>
      <c r="ES64987" s="511"/>
      <c r="ET64987" s="511"/>
      <c r="EU64987" s="511"/>
      <c r="EV64987" s="511"/>
      <c r="EW64987" s="511"/>
      <c r="EX64987" s="511"/>
      <c r="EY64987" s="511"/>
      <c r="EZ64987" s="511"/>
      <c r="FA64987" s="511"/>
      <c r="FB64987" s="511"/>
      <c r="FC64987" s="511"/>
      <c r="FD64987" s="511"/>
      <c r="FE64987" s="511"/>
      <c r="FF64987" s="511"/>
      <c r="FG64987" s="511"/>
      <c r="FH64987" s="511"/>
      <c r="FI64987" s="511"/>
      <c r="FJ64987" s="511"/>
      <c r="FK64987" s="511"/>
      <c r="FL64987" s="511"/>
      <c r="FM64987" s="511"/>
      <c r="FN64987" s="511"/>
      <c r="FO64987" s="511"/>
      <c r="FP64987" s="511"/>
      <c r="FQ64987" s="511"/>
      <c r="FR64987" s="511"/>
      <c r="FS64987" s="511"/>
      <c r="FT64987" s="511"/>
      <c r="FU64987" s="511"/>
      <c r="FV64987" s="511"/>
      <c r="FW64987" s="511"/>
      <c r="FX64987" s="511"/>
      <c r="FY64987" s="511"/>
      <c r="FZ64987" s="511"/>
      <c r="GA64987" s="511"/>
      <c r="GB64987" s="511"/>
      <c r="GC64987" s="511"/>
      <c r="GD64987" s="511"/>
      <c r="GE64987" s="511"/>
      <c r="GF64987" s="511"/>
      <c r="GG64987" s="511"/>
      <c r="GH64987" s="511"/>
      <c r="GI64987" s="511"/>
      <c r="GJ64987" s="511"/>
      <c r="GK64987" s="511"/>
      <c r="GL64987" s="511"/>
      <c r="GM64987" s="511"/>
      <c r="GN64987" s="511"/>
      <c r="GO64987" s="511"/>
      <c r="GP64987" s="511"/>
      <c r="GQ64987" s="511"/>
      <c r="GR64987" s="511"/>
      <c r="GS64987" s="511"/>
      <c r="GT64987" s="511"/>
      <c r="GU64987" s="511"/>
      <c r="GV64987" s="511"/>
      <c r="GW64987" s="511"/>
      <c r="GX64987" s="511"/>
      <c r="GY64987" s="511"/>
      <c r="GZ64987" s="511"/>
      <c r="HA64987" s="511"/>
      <c r="HB64987" s="511"/>
      <c r="HC64987" s="511"/>
      <c r="HD64987" s="511"/>
      <c r="HE64987" s="511"/>
      <c r="HF64987" s="511"/>
      <c r="HG64987" s="511"/>
      <c r="HH64987" s="511"/>
      <c r="HI64987" s="511"/>
      <c r="HJ64987" s="511"/>
      <c r="HK64987" s="511"/>
      <c r="HL64987" s="511"/>
      <c r="HM64987" s="511"/>
      <c r="HN64987" s="511"/>
      <c r="HO64987" s="511"/>
      <c r="HP64987" s="511"/>
      <c r="HQ64987" s="511"/>
      <c r="HR64987" s="511"/>
      <c r="HS64987" s="511"/>
      <c r="HT64987" s="511"/>
      <c r="HU64987" s="511"/>
      <c r="HV64987" s="511"/>
      <c r="HW64987" s="511"/>
      <c r="HX64987" s="511"/>
      <c r="HY64987" s="511"/>
      <c r="HZ64987" s="511"/>
      <c r="IA64987" s="511"/>
      <c r="IB64987" s="511"/>
      <c r="IC64987" s="511"/>
      <c r="ID64987" s="511"/>
      <c r="IE64987" s="511"/>
      <c r="IF64987" s="511"/>
      <c r="IG64987" s="511"/>
      <c r="IH64987" s="511"/>
    </row>
    <row r="64988" spans="1:242" x14ac:dyDescent="0.25">
      <c r="A64988" s="511"/>
      <c r="B64988" s="511"/>
      <c r="C64988" s="511"/>
      <c r="D64988" s="511"/>
      <c r="E64988" s="511"/>
      <c r="F64988" s="511"/>
      <c r="G64988" s="511"/>
      <c r="H64988" s="511"/>
      <c r="I64988" s="511"/>
      <c r="J64988" s="511"/>
      <c r="K64988" s="511"/>
      <c r="L64988" s="511"/>
      <c r="M64988" s="511"/>
      <c r="N64988" s="511"/>
      <c r="O64988" s="511"/>
      <c r="P64988" s="511"/>
      <c r="Q64988" s="511"/>
      <c r="R64988" s="511"/>
      <c r="S64988" s="511"/>
      <c r="T64988" s="511"/>
      <c r="U64988" s="511"/>
      <c r="V64988" s="511"/>
      <c r="W64988" s="511"/>
      <c r="X64988" s="511"/>
      <c r="Y64988" s="511"/>
      <c r="Z64988" s="511"/>
      <c r="AA64988" s="511"/>
      <c r="AB64988" s="511"/>
      <c r="AC64988" s="511"/>
      <c r="AD64988" s="511"/>
      <c r="AE64988" s="511"/>
      <c r="AF64988" s="511"/>
      <c r="AG64988" s="511"/>
      <c r="AH64988" s="511"/>
      <c r="AI64988" s="511"/>
      <c r="AJ64988" s="511"/>
      <c r="AK64988" s="511"/>
      <c r="AL64988" s="511"/>
      <c r="AM64988" s="511"/>
      <c r="AN64988" s="511"/>
      <c r="AO64988" s="511"/>
      <c r="AP64988" s="511"/>
      <c r="AQ64988" s="511"/>
      <c r="AR64988" s="511"/>
      <c r="AS64988" s="511"/>
      <c r="AT64988" s="511"/>
      <c r="AU64988" s="511"/>
      <c r="AV64988" s="511"/>
      <c r="AW64988" s="511"/>
      <c r="AX64988" s="511"/>
      <c r="AY64988" s="511"/>
      <c r="AZ64988" s="511"/>
      <c r="BA64988" s="511"/>
      <c r="BB64988" s="511"/>
      <c r="BC64988" s="511"/>
      <c r="BD64988" s="511"/>
      <c r="BE64988" s="511"/>
      <c r="BF64988" s="511"/>
      <c r="BG64988" s="511"/>
      <c r="BH64988" s="511"/>
      <c r="BI64988" s="511"/>
      <c r="BJ64988" s="511"/>
      <c r="BK64988" s="511"/>
      <c r="BL64988" s="511"/>
      <c r="BM64988" s="511"/>
      <c r="BN64988" s="511"/>
      <c r="BO64988" s="511"/>
      <c r="BP64988" s="511"/>
      <c r="BQ64988" s="511"/>
      <c r="BR64988" s="511"/>
      <c r="BS64988" s="511"/>
      <c r="BT64988" s="511"/>
      <c r="BU64988" s="511"/>
      <c r="BV64988" s="511"/>
      <c r="BW64988" s="511"/>
      <c r="BX64988" s="511"/>
      <c r="BY64988" s="511"/>
      <c r="BZ64988" s="511"/>
      <c r="CA64988" s="511"/>
      <c r="CB64988" s="511"/>
      <c r="CC64988" s="511"/>
      <c r="CD64988" s="511"/>
      <c r="CE64988" s="511"/>
      <c r="CF64988" s="511"/>
      <c r="CG64988" s="511"/>
      <c r="CH64988" s="511"/>
      <c r="CI64988" s="511"/>
      <c r="CJ64988" s="511"/>
      <c r="CK64988" s="511"/>
      <c r="CL64988" s="511"/>
      <c r="CM64988" s="511"/>
      <c r="CN64988" s="511"/>
      <c r="CO64988" s="511"/>
      <c r="CP64988" s="511"/>
      <c r="CQ64988" s="511"/>
      <c r="CR64988" s="511"/>
      <c r="CS64988" s="511"/>
      <c r="CT64988" s="511"/>
      <c r="CU64988" s="511"/>
      <c r="CV64988" s="511"/>
      <c r="CW64988" s="511"/>
      <c r="CX64988" s="511"/>
      <c r="CY64988" s="511"/>
      <c r="CZ64988" s="511"/>
      <c r="DA64988" s="511"/>
      <c r="DB64988" s="511"/>
      <c r="DC64988" s="511"/>
      <c r="DD64988" s="511"/>
      <c r="DE64988" s="511"/>
      <c r="DF64988" s="511"/>
      <c r="DG64988" s="511"/>
      <c r="DH64988" s="511"/>
      <c r="DI64988" s="511"/>
      <c r="DJ64988" s="511"/>
      <c r="DK64988" s="511"/>
      <c r="DL64988" s="511"/>
      <c r="DM64988" s="511"/>
      <c r="DN64988" s="511"/>
      <c r="DO64988" s="511"/>
      <c r="DP64988" s="511"/>
      <c r="DQ64988" s="511"/>
      <c r="DR64988" s="511"/>
      <c r="DS64988" s="511"/>
      <c r="DT64988" s="511"/>
      <c r="DU64988" s="511"/>
      <c r="DV64988" s="511"/>
      <c r="DW64988" s="511"/>
      <c r="DX64988" s="511"/>
      <c r="DY64988" s="511"/>
      <c r="DZ64988" s="511"/>
      <c r="EA64988" s="511"/>
      <c r="EB64988" s="511"/>
      <c r="EC64988" s="511"/>
      <c r="ED64988" s="511"/>
      <c r="EE64988" s="511"/>
      <c r="EF64988" s="511"/>
      <c r="EG64988" s="511"/>
      <c r="EH64988" s="511"/>
      <c r="EI64988" s="511"/>
      <c r="EJ64988" s="511"/>
      <c r="EK64988" s="511"/>
      <c r="EL64988" s="511"/>
      <c r="EM64988" s="511"/>
      <c r="EN64988" s="511"/>
      <c r="EO64988" s="511"/>
      <c r="EP64988" s="511"/>
      <c r="EQ64988" s="511"/>
      <c r="ER64988" s="511"/>
      <c r="ES64988" s="511"/>
      <c r="ET64988" s="511"/>
      <c r="EU64988" s="511"/>
      <c r="EV64988" s="511"/>
      <c r="EW64988" s="511"/>
      <c r="EX64988" s="511"/>
      <c r="EY64988" s="511"/>
      <c r="EZ64988" s="511"/>
      <c r="FA64988" s="511"/>
      <c r="FB64988" s="511"/>
      <c r="FC64988" s="511"/>
      <c r="FD64988" s="511"/>
      <c r="FE64988" s="511"/>
      <c r="FF64988" s="511"/>
      <c r="FG64988" s="511"/>
      <c r="FH64988" s="511"/>
      <c r="FI64988" s="511"/>
      <c r="FJ64988" s="511"/>
      <c r="FK64988" s="511"/>
      <c r="FL64988" s="511"/>
      <c r="FM64988" s="511"/>
      <c r="FN64988" s="511"/>
      <c r="FO64988" s="511"/>
      <c r="FP64988" s="511"/>
      <c r="FQ64988" s="511"/>
      <c r="FR64988" s="511"/>
      <c r="FS64988" s="511"/>
      <c r="FT64988" s="511"/>
      <c r="FU64988" s="511"/>
      <c r="FV64988" s="511"/>
      <c r="FW64988" s="511"/>
      <c r="FX64988" s="511"/>
      <c r="FY64988" s="511"/>
      <c r="FZ64988" s="511"/>
      <c r="GA64988" s="511"/>
      <c r="GB64988" s="511"/>
      <c r="GC64988" s="511"/>
      <c r="GD64988" s="511"/>
      <c r="GE64988" s="511"/>
      <c r="GF64988" s="511"/>
      <c r="GG64988" s="511"/>
      <c r="GH64988" s="511"/>
      <c r="GI64988" s="511"/>
      <c r="GJ64988" s="511"/>
      <c r="GK64988" s="511"/>
      <c r="GL64988" s="511"/>
      <c r="GM64988" s="511"/>
      <c r="GN64988" s="511"/>
      <c r="GO64988" s="511"/>
      <c r="GP64988" s="511"/>
      <c r="GQ64988" s="511"/>
      <c r="GR64988" s="511"/>
      <c r="GS64988" s="511"/>
      <c r="GT64988" s="511"/>
      <c r="GU64988" s="511"/>
      <c r="GV64988" s="511"/>
      <c r="GW64988" s="511"/>
      <c r="GX64988" s="511"/>
      <c r="GY64988" s="511"/>
      <c r="GZ64988" s="511"/>
      <c r="HA64988" s="511"/>
      <c r="HB64988" s="511"/>
      <c r="HC64988" s="511"/>
      <c r="HD64988" s="511"/>
      <c r="HE64988" s="511"/>
      <c r="HF64988" s="511"/>
      <c r="HG64988" s="511"/>
      <c r="HH64988" s="511"/>
      <c r="HI64988" s="511"/>
      <c r="HJ64988" s="511"/>
      <c r="HK64988" s="511"/>
      <c r="HL64988" s="511"/>
      <c r="HM64988" s="511"/>
      <c r="HN64988" s="511"/>
      <c r="HO64988" s="511"/>
      <c r="HP64988" s="511"/>
      <c r="HQ64988" s="511"/>
      <c r="HR64988" s="511"/>
      <c r="HS64988" s="511"/>
      <c r="HT64988" s="511"/>
      <c r="HU64988" s="511"/>
      <c r="HV64988" s="511"/>
      <c r="HW64988" s="511"/>
      <c r="HX64988" s="511"/>
      <c r="HY64988" s="511"/>
      <c r="HZ64988" s="511"/>
      <c r="IA64988" s="511"/>
      <c r="IB64988" s="511"/>
      <c r="IC64988" s="511"/>
      <c r="ID64988" s="511"/>
      <c r="IE64988" s="511"/>
      <c r="IF64988" s="511"/>
      <c r="IG64988" s="511"/>
      <c r="IH64988" s="511"/>
    </row>
    <row r="64989" spans="1:242" x14ac:dyDescent="0.25">
      <c r="A64989" s="511"/>
      <c r="B64989" s="511"/>
      <c r="C64989" s="511"/>
      <c r="D64989" s="511"/>
      <c r="E64989" s="511"/>
      <c r="F64989" s="511"/>
      <c r="G64989" s="511"/>
      <c r="H64989" s="511"/>
      <c r="I64989" s="511"/>
      <c r="J64989" s="511"/>
      <c r="K64989" s="511"/>
      <c r="L64989" s="511"/>
      <c r="M64989" s="511"/>
      <c r="N64989" s="511"/>
      <c r="O64989" s="511"/>
      <c r="P64989" s="511"/>
      <c r="Q64989" s="511"/>
      <c r="R64989" s="511"/>
      <c r="S64989" s="511"/>
      <c r="T64989" s="511"/>
      <c r="U64989" s="511"/>
      <c r="V64989" s="511"/>
      <c r="W64989" s="511"/>
      <c r="X64989" s="511"/>
      <c r="Y64989" s="511"/>
      <c r="Z64989" s="511"/>
      <c r="AA64989" s="511"/>
      <c r="AB64989" s="511"/>
      <c r="AC64989" s="511"/>
      <c r="AD64989" s="511"/>
      <c r="AE64989" s="511"/>
      <c r="AF64989" s="511"/>
      <c r="AG64989" s="511"/>
      <c r="AH64989" s="511"/>
      <c r="AI64989" s="511"/>
      <c r="AJ64989" s="511"/>
      <c r="AK64989" s="511"/>
      <c r="AL64989" s="511"/>
      <c r="AM64989" s="511"/>
      <c r="AN64989" s="511"/>
      <c r="AO64989" s="511"/>
      <c r="AP64989" s="511"/>
      <c r="AQ64989" s="511"/>
      <c r="AR64989" s="511"/>
      <c r="AS64989" s="511"/>
      <c r="AT64989" s="511"/>
      <c r="AU64989" s="511"/>
      <c r="AV64989" s="511"/>
      <c r="AW64989" s="511"/>
      <c r="AX64989" s="511"/>
      <c r="AY64989" s="511"/>
      <c r="AZ64989" s="511"/>
      <c r="BA64989" s="511"/>
      <c r="BB64989" s="511"/>
      <c r="BC64989" s="511"/>
      <c r="BD64989" s="511"/>
      <c r="BE64989" s="511"/>
      <c r="BF64989" s="511"/>
      <c r="BG64989" s="511"/>
      <c r="BH64989" s="511"/>
      <c r="BI64989" s="511"/>
      <c r="BJ64989" s="511"/>
      <c r="BK64989" s="511"/>
      <c r="BL64989" s="511"/>
      <c r="BM64989" s="511"/>
      <c r="BN64989" s="511"/>
      <c r="BO64989" s="511"/>
      <c r="BP64989" s="511"/>
      <c r="BQ64989" s="511"/>
      <c r="BR64989" s="511"/>
      <c r="BS64989" s="511"/>
      <c r="BT64989" s="511"/>
      <c r="BU64989" s="511"/>
      <c r="BV64989" s="511"/>
      <c r="BW64989" s="511"/>
      <c r="BX64989" s="511"/>
      <c r="BY64989" s="511"/>
      <c r="BZ64989" s="511"/>
      <c r="CA64989" s="511"/>
      <c r="CB64989" s="511"/>
      <c r="CC64989" s="511"/>
      <c r="CD64989" s="511"/>
      <c r="CE64989" s="511"/>
      <c r="CF64989" s="511"/>
      <c r="CG64989" s="511"/>
      <c r="CH64989" s="511"/>
      <c r="CI64989" s="511"/>
      <c r="CJ64989" s="511"/>
      <c r="CK64989" s="511"/>
      <c r="CL64989" s="511"/>
      <c r="CM64989" s="511"/>
      <c r="CN64989" s="511"/>
      <c r="CO64989" s="511"/>
      <c r="CP64989" s="511"/>
      <c r="CQ64989" s="511"/>
      <c r="CR64989" s="511"/>
      <c r="CS64989" s="511"/>
      <c r="CT64989" s="511"/>
      <c r="CU64989" s="511"/>
      <c r="CV64989" s="511"/>
      <c r="CW64989" s="511"/>
      <c r="CX64989" s="511"/>
      <c r="CY64989" s="511"/>
      <c r="CZ64989" s="511"/>
      <c r="DA64989" s="511"/>
      <c r="DB64989" s="511"/>
      <c r="DC64989" s="511"/>
      <c r="DD64989" s="511"/>
      <c r="DE64989" s="511"/>
      <c r="DF64989" s="511"/>
      <c r="DG64989" s="511"/>
      <c r="DH64989" s="511"/>
      <c r="DI64989" s="511"/>
      <c r="DJ64989" s="511"/>
      <c r="DK64989" s="511"/>
      <c r="DL64989" s="511"/>
      <c r="DM64989" s="511"/>
      <c r="DN64989" s="511"/>
      <c r="DO64989" s="511"/>
      <c r="DP64989" s="511"/>
      <c r="DQ64989" s="511"/>
      <c r="DR64989" s="511"/>
      <c r="DS64989" s="511"/>
      <c r="DT64989" s="511"/>
      <c r="DU64989" s="511"/>
      <c r="DV64989" s="511"/>
      <c r="DW64989" s="511"/>
      <c r="DX64989" s="511"/>
      <c r="DY64989" s="511"/>
      <c r="DZ64989" s="511"/>
      <c r="EA64989" s="511"/>
      <c r="EB64989" s="511"/>
      <c r="EC64989" s="511"/>
      <c r="ED64989" s="511"/>
      <c r="EE64989" s="511"/>
      <c r="EF64989" s="511"/>
      <c r="EG64989" s="511"/>
      <c r="EH64989" s="511"/>
      <c r="EI64989" s="511"/>
      <c r="EJ64989" s="511"/>
      <c r="EK64989" s="511"/>
      <c r="EL64989" s="511"/>
      <c r="EM64989" s="511"/>
      <c r="EN64989" s="511"/>
      <c r="EO64989" s="511"/>
      <c r="EP64989" s="511"/>
      <c r="EQ64989" s="511"/>
      <c r="ER64989" s="511"/>
      <c r="ES64989" s="511"/>
      <c r="ET64989" s="511"/>
      <c r="EU64989" s="511"/>
      <c r="EV64989" s="511"/>
      <c r="EW64989" s="511"/>
      <c r="EX64989" s="511"/>
      <c r="EY64989" s="511"/>
      <c r="EZ64989" s="511"/>
      <c r="FA64989" s="511"/>
      <c r="FB64989" s="511"/>
      <c r="FC64989" s="511"/>
      <c r="FD64989" s="511"/>
      <c r="FE64989" s="511"/>
      <c r="FF64989" s="511"/>
      <c r="FG64989" s="511"/>
      <c r="FH64989" s="511"/>
      <c r="FI64989" s="511"/>
      <c r="FJ64989" s="511"/>
      <c r="FK64989" s="511"/>
      <c r="FL64989" s="511"/>
      <c r="FM64989" s="511"/>
      <c r="FN64989" s="511"/>
      <c r="FO64989" s="511"/>
      <c r="FP64989" s="511"/>
      <c r="FQ64989" s="511"/>
      <c r="FR64989" s="511"/>
      <c r="FS64989" s="511"/>
      <c r="FT64989" s="511"/>
      <c r="FU64989" s="511"/>
      <c r="FV64989" s="511"/>
      <c r="FW64989" s="511"/>
      <c r="FX64989" s="511"/>
      <c r="FY64989" s="511"/>
      <c r="FZ64989" s="511"/>
      <c r="GA64989" s="511"/>
      <c r="GB64989" s="511"/>
      <c r="GC64989" s="511"/>
      <c r="GD64989" s="511"/>
      <c r="GE64989" s="511"/>
      <c r="GF64989" s="511"/>
      <c r="GG64989" s="511"/>
      <c r="GH64989" s="511"/>
      <c r="GI64989" s="511"/>
      <c r="GJ64989" s="511"/>
      <c r="GK64989" s="511"/>
      <c r="GL64989" s="511"/>
      <c r="GM64989" s="511"/>
      <c r="GN64989" s="511"/>
      <c r="GO64989" s="511"/>
      <c r="GP64989" s="511"/>
      <c r="GQ64989" s="511"/>
      <c r="GR64989" s="511"/>
      <c r="GS64989" s="511"/>
      <c r="GT64989" s="511"/>
      <c r="GU64989" s="511"/>
      <c r="GV64989" s="511"/>
      <c r="GW64989" s="511"/>
      <c r="GX64989" s="511"/>
      <c r="GY64989" s="511"/>
      <c r="GZ64989" s="511"/>
      <c r="HA64989" s="511"/>
      <c r="HB64989" s="511"/>
      <c r="HC64989" s="511"/>
      <c r="HD64989" s="511"/>
      <c r="HE64989" s="511"/>
      <c r="HF64989" s="511"/>
      <c r="HG64989" s="511"/>
      <c r="HH64989" s="511"/>
      <c r="HI64989" s="511"/>
      <c r="HJ64989" s="511"/>
      <c r="HK64989" s="511"/>
      <c r="HL64989" s="511"/>
      <c r="HM64989" s="511"/>
      <c r="HN64989" s="511"/>
      <c r="HO64989" s="511"/>
      <c r="HP64989" s="511"/>
      <c r="HQ64989" s="511"/>
      <c r="HR64989" s="511"/>
      <c r="HS64989" s="511"/>
      <c r="HT64989" s="511"/>
      <c r="HU64989" s="511"/>
      <c r="HV64989" s="511"/>
      <c r="HW64989" s="511"/>
      <c r="HX64989" s="511"/>
      <c r="HY64989" s="511"/>
      <c r="HZ64989" s="511"/>
      <c r="IA64989" s="511"/>
      <c r="IB64989" s="511"/>
      <c r="IC64989" s="511"/>
      <c r="ID64989" s="511"/>
      <c r="IE64989" s="511"/>
      <c r="IF64989" s="511"/>
      <c r="IG64989" s="511"/>
      <c r="IH64989" s="511"/>
    </row>
    <row r="64990" spans="1:242" x14ac:dyDescent="0.25">
      <c r="A64990" s="511"/>
      <c r="B64990" s="511"/>
      <c r="C64990" s="511"/>
      <c r="D64990" s="511"/>
      <c r="E64990" s="511"/>
      <c r="F64990" s="511"/>
      <c r="G64990" s="511"/>
      <c r="H64990" s="511"/>
      <c r="I64990" s="511"/>
      <c r="J64990" s="511"/>
      <c r="K64990" s="511"/>
      <c r="L64990" s="511"/>
      <c r="M64990" s="511"/>
      <c r="N64990" s="511"/>
      <c r="O64990" s="511"/>
      <c r="P64990" s="511"/>
      <c r="Q64990" s="511"/>
      <c r="R64990" s="511"/>
      <c r="S64990" s="511"/>
      <c r="T64990" s="511"/>
      <c r="U64990" s="511"/>
      <c r="V64990" s="511"/>
      <c r="W64990" s="511"/>
      <c r="X64990" s="511"/>
      <c r="Y64990" s="511"/>
      <c r="Z64990" s="511"/>
      <c r="AA64990" s="511"/>
      <c r="AB64990" s="511"/>
      <c r="AC64990" s="511"/>
      <c r="AD64990" s="511"/>
      <c r="AE64990" s="511"/>
      <c r="AF64990" s="511"/>
      <c r="AG64990" s="511"/>
      <c r="AH64990" s="511"/>
      <c r="AI64990" s="511"/>
      <c r="AJ64990" s="511"/>
      <c r="AK64990" s="511"/>
      <c r="AL64990" s="511"/>
      <c r="AM64990" s="511"/>
      <c r="AN64990" s="511"/>
      <c r="AO64990" s="511"/>
      <c r="AP64990" s="511"/>
      <c r="AQ64990" s="511"/>
      <c r="AR64990" s="511"/>
      <c r="AS64990" s="511"/>
      <c r="AT64990" s="511"/>
      <c r="AU64990" s="511"/>
      <c r="AV64990" s="511"/>
      <c r="AW64990" s="511"/>
      <c r="AX64990" s="511"/>
      <c r="AY64990" s="511"/>
      <c r="AZ64990" s="511"/>
      <c r="BA64990" s="511"/>
      <c r="BB64990" s="511"/>
      <c r="BC64990" s="511"/>
      <c r="BD64990" s="511"/>
      <c r="BE64990" s="511"/>
      <c r="BF64990" s="511"/>
      <c r="BG64990" s="511"/>
      <c r="BH64990" s="511"/>
      <c r="BI64990" s="511"/>
      <c r="BJ64990" s="511"/>
      <c r="BK64990" s="511"/>
      <c r="BL64990" s="511"/>
      <c r="BM64990" s="511"/>
      <c r="BN64990" s="511"/>
      <c r="BO64990" s="511"/>
      <c r="BP64990" s="511"/>
      <c r="BQ64990" s="511"/>
      <c r="BR64990" s="511"/>
      <c r="BS64990" s="511"/>
      <c r="BT64990" s="511"/>
      <c r="BU64990" s="511"/>
      <c r="BV64990" s="511"/>
      <c r="BW64990" s="511"/>
      <c r="BX64990" s="511"/>
      <c r="BY64990" s="511"/>
      <c r="BZ64990" s="511"/>
      <c r="CA64990" s="511"/>
      <c r="CB64990" s="511"/>
      <c r="CC64990" s="511"/>
      <c r="CD64990" s="511"/>
      <c r="CE64990" s="511"/>
      <c r="CF64990" s="511"/>
      <c r="CG64990" s="511"/>
      <c r="CH64990" s="511"/>
      <c r="CI64990" s="511"/>
      <c r="CJ64990" s="511"/>
      <c r="CK64990" s="511"/>
      <c r="CL64990" s="511"/>
      <c r="CM64990" s="511"/>
      <c r="CN64990" s="511"/>
      <c r="CO64990" s="511"/>
      <c r="CP64990" s="511"/>
      <c r="CQ64990" s="511"/>
      <c r="CR64990" s="511"/>
      <c r="CS64990" s="511"/>
      <c r="CT64990" s="511"/>
      <c r="CU64990" s="511"/>
      <c r="CV64990" s="511"/>
      <c r="CW64990" s="511"/>
      <c r="CX64990" s="511"/>
      <c r="CY64990" s="511"/>
      <c r="CZ64990" s="511"/>
      <c r="DA64990" s="511"/>
      <c r="DB64990" s="511"/>
      <c r="DC64990" s="511"/>
      <c r="DD64990" s="511"/>
      <c r="DE64990" s="511"/>
      <c r="DF64990" s="511"/>
      <c r="DG64990" s="511"/>
      <c r="DH64990" s="511"/>
      <c r="DI64990" s="511"/>
      <c r="DJ64990" s="511"/>
      <c r="DK64990" s="511"/>
      <c r="DL64990" s="511"/>
      <c r="DM64990" s="511"/>
      <c r="DN64990" s="511"/>
      <c r="DO64990" s="511"/>
      <c r="DP64990" s="511"/>
      <c r="DQ64990" s="511"/>
      <c r="DR64990" s="511"/>
      <c r="DS64990" s="511"/>
      <c r="DT64990" s="511"/>
      <c r="DU64990" s="511"/>
      <c r="DV64990" s="511"/>
      <c r="DW64990" s="511"/>
      <c r="DX64990" s="511"/>
      <c r="DY64990" s="511"/>
      <c r="DZ64990" s="511"/>
      <c r="EA64990" s="511"/>
      <c r="EB64990" s="511"/>
      <c r="EC64990" s="511"/>
      <c r="ED64990" s="511"/>
      <c r="EE64990" s="511"/>
      <c r="EF64990" s="511"/>
      <c r="EG64990" s="511"/>
      <c r="EH64990" s="511"/>
      <c r="EI64990" s="511"/>
      <c r="EJ64990" s="511"/>
      <c r="EK64990" s="511"/>
      <c r="EL64990" s="511"/>
      <c r="EM64990" s="511"/>
      <c r="EN64990" s="511"/>
      <c r="EO64990" s="511"/>
      <c r="EP64990" s="511"/>
      <c r="EQ64990" s="511"/>
      <c r="ER64990" s="511"/>
      <c r="ES64990" s="511"/>
      <c r="ET64990" s="511"/>
      <c r="EU64990" s="511"/>
      <c r="EV64990" s="511"/>
      <c r="EW64990" s="511"/>
      <c r="EX64990" s="511"/>
      <c r="EY64990" s="511"/>
      <c r="EZ64990" s="511"/>
      <c r="FA64990" s="511"/>
      <c r="FB64990" s="511"/>
      <c r="FC64990" s="511"/>
      <c r="FD64990" s="511"/>
      <c r="FE64990" s="511"/>
      <c r="FF64990" s="511"/>
      <c r="FG64990" s="511"/>
      <c r="FH64990" s="511"/>
      <c r="FI64990" s="511"/>
      <c r="FJ64990" s="511"/>
      <c r="FK64990" s="511"/>
      <c r="FL64990" s="511"/>
      <c r="FM64990" s="511"/>
      <c r="FN64990" s="511"/>
      <c r="FO64990" s="511"/>
      <c r="FP64990" s="511"/>
      <c r="FQ64990" s="511"/>
      <c r="FR64990" s="511"/>
      <c r="FS64990" s="511"/>
      <c r="FT64990" s="511"/>
      <c r="FU64990" s="511"/>
      <c r="FV64990" s="511"/>
      <c r="FW64990" s="511"/>
      <c r="FX64990" s="511"/>
      <c r="FY64990" s="511"/>
      <c r="FZ64990" s="511"/>
      <c r="GA64990" s="511"/>
      <c r="GB64990" s="511"/>
      <c r="GC64990" s="511"/>
      <c r="GD64990" s="511"/>
      <c r="GE64990" s="511"/>
      <c r="GF64990" s="511"/>
      <c r="GG64990" s="511"/>
      <c r="GH64990" s="511"/>
      <c r="GI64990" s="511"/>
      <c r="GJ64990" s="511"/>
      <c r="GK64990" s="511"/>
      <c r="GL64990" s="511"/>
      <c r="GM64990" s="511"/>
      <c r="GN64990" s="511"/>
      <c r="GO64990" s="511"/>
      <c r="GP64990" s="511"/>
      <c r="GQ64990" s="511"/>
      <c r="GR64990" s="511"/>
      <c r="GS64990" s="511"/>
      <c r="GT64990" s="511"/>
      <c r="GU64990" s="511"/>
      <c r="GV64990" s="511"/>
      <c r="GW64990" s="511"/>
      <c r="GX64990" s="511"/>
      <c r="GY64990" s="511"/>
      <c r="GZ64990" s="511"/>
      <c r="HA64990" s="511"/>
      <c r="HB64990" s="511"/>
      <c r="HC64990" s="511"/>
      <c r="HD64990" s="511"/>
      <c r="HE64990" s="511"/>
      <c r="HF64990" s="511"/>
      <c r="HG64990" s="511"/>
      <c r="HH64990" s="511"/>
      <c r="HI64990" s="511"/>
      <c r="HJ64990" s="511"/>
      <c r="HK64990" s="511"/>
      <c r="HL64990" s="511"/>
      <c r="HM64990" s="511"/>
      <c r="HN64990" s="511"/>
      <c r="HO64990" s="511"/>
      <c r="HP64990" s="511"/>
      <c r="HQ64990" s="511"/>
      <c r="HR64990" s="511"/>
      <c r="HS64990" s="511"/>
      <c r="HT64990" s="511"/>
      <c r="HU64990" s="511"/>
      <c r="HV64990" s="511"/>
      <c r="HW64990" s="511"/>
      <c r="HX64990" s="511"/>
      <c r="HY64990" s="511"/>
      <c r="HZ64990" s="511"/>
      <c r="IA64990" s="511"/>
      <c r="IB64990" s="511"/>
      <c r="IC64990" s="511"/>
      <c r="ID64990" s="511"/>
      <c r="IE64990" s="511"/>
      <c r="IF64990" s="511"/>
      <c r="IG64990" s="511"/>
      <c r="IH64990" s="511"/>
    </row>
    <row r="64991" spans="1:242" x14ac:dyDescent="0.25">
      <c r="A64991" s="511"/>
      <c r="B64991" s="511"/>
      <c r="C64991" s="511"/>
      <c r="D64991" s="511"/>
      <c r="E64991" s="511"/>
      <c r="F64991" s="511"/>
      <c r="G64991" s="511"/>
      <c r="H64991" s="511"/>
      <c r="I64991" s="511"/>
      <c r="J64991" s="511"/>
      <c r="K64991" s="511"/>
      <c r="L64991" s="511"/>
      <c r="M64991" s="511"/>
      <c r="N64991" s="511"/>
      <c r="O64991" s="511"/>
      <c r="P64991" s="511"/>
      <c r="Q64991" s="511"/>
      <c r="R64991" s="511"/>
      <c r="S64991" s="511"/>
      <c r="T64991" s="511"/>
      <c r="U64991" s="511"/>
      <c r="V64991" s="511"/>
      <c r="W64991" s="511"/>
      <c r="X64991" s="511"/>
      <c r="Y64991" s="511"/>
      <c r="Z64991" s="511"/>
      <c r="AA64991" s="511"/>
      <c r="AB64991" s="511"/>
      <c r="AC64991" s="511"/>
      <c r="AD64991" s="511"/>
      <c r="AE64991" s="511"/>
      <c r="AF64991" s="511"/>
      <c r="AG64991" s="511"/>
      <c r="AH64991" s="511"/>
      <c r="AI64991" s="511"/>
      <c r="AJ64991" s="511"/>
      <c r="AK64991" s="511"/>
      <c r="AL64991" s="511"/>
      <c r="AM64991" s="511"/>
      <c r="AN64991" s="511"/>
      <c r="AO64991" s="511"/>
      <c r="AP64991" s="511"/>
      <c r="AQ64991" s="511"/>
      <c r="AR64991" s="511"/>
      <c r="AS64991" s="511"/>
      <c r="AT64991" s="511"/>
      <c r="AU64991" s="511"/>
      <c r="AV64991" s="511"/>
      <c r="AW64991" s="511"/>
      <c r="AX64991" s="511"/>
      <c r="AY64991" s="511"/>
      <c r="AZ64991" s="511"/>
      <c r="BA64991" s="511"/>
      <c r="BB64991" s="511"/>
      <c r="BC64991" s="511"/>
      <c r="BD64991" s="511"/>
      <c r="BE64991" s="511"/>
      <c r="BF64991" s="511"/>
      <c r="BG64991" s="511"/>
      <c r="BH64991" s="511"/>
      <c r="BI64991" s="511"/>
      <c r="BJ64991" s="511"/>
      <c r="BK64991" s="511"/>
      <c r="BL64991" s="511"/>
      <c r="BM64991" s="511"/>
      <c r="BN64991" s="511"/>
      <c r="BO64991" s="511"/>
      <c r="BP64991" s="511"/>
      <c r="BQ64991" s="511"/>
      <c r="BR64991" s="511"/>
      <c r="BS64991" s="511"/>
      <c r="BT64991" s="511"/>
      <c r="BU64991" s="511"/>
      <c r="BV64991" s="511"/>
      <c r="BW64991" s="511"/>
      <c r="BX64991" s="511"/>
      <c r="BY64991" s="511"/>
      <c r="BZ64991" s="511"/>
      <c r="CA64991" s="511"/>
      <c r="CB64991" s="511"/>
      <c r="CC64991" s="511"/>
      <c r="CD64991" s="511"/>
      <c r="CE64991" s="511"/>
      <c r="CF64991" s="511"/>
      <c r="CG64991" s="511"/>
      <c r="CH64991" s="511"/>
      <c r="CI64991" s="511"/>
      <c r="CJ64991" s="511"/>
      <c r="CK64991" s="511"/>
      <c r="CL64991" s="511"/>
      <c r="CM64991" s="511"/>
      <c r="CN64991" s="511"/>
      <c r="CO64991" s="511"/>
      <c r="CP64991" s="511"/>
      <c r="CQ64991" s="511"/>
      <c r="CR64991" s="511"/>
      <c r="CS64991" s="511"/>
      <c r="CT64991" s="511"/>
      <c r="CU64991" s="511"/>
      <c r="CV64991" s="511"/>
      <c r="CW64991" s="511"/>
      <c r="CX64991" s="511"/>
      <c r="CY64991" s="511"/>
      <c r="CZ64991" s="511"/>
      <c r="DA64991" s="511"/>
      <c r="DB64991" s="511"/>
      <c r="DC64991" s="511"/>
      <c r="DD64991" s="511"/>
      <c r="DE64991" s="511"/>
      <c r="DF64991" s="511"/>
      <c r="DG64991" s="511"/>
      <c r="DH64991" s="511"/>
      <c r="DI64991" s="511"/>
      <c r="DJ64991" s="511"/>
      <c r="DK64991" s="511"/>
      <c r="DL64991" s="511"/>
      <c r="DM64991" s="511"/>
      <c r="DN64991" s="511"/>
      <c r="DO64991" s="511"/>
      <c r="DP64991" s="511"/>
      <c r="DQ64991" s="511"/>
      <c r="DR64991" s="511"/>
      <c r="DS64991" s="511"/>
      <c r="DT64991" s="511"/>
      <c r="DU64991" s="511"/>
      <c r="DV64991" s="511"/>
      <c r="DW64991" s="511"/>
      <c r="DX64991" s="511"/>
      <c r="DY64991" s="511"/>
      <c r="DZ64991" s="511"/>
      <c r="EA64991" s="511"/>
      <c r="EB64991" s="511"/>
      <c r="EC64991" s="511"/>
      <c r="ED64991" s="511"/>
      <c r="EE64991" s="511"/>
      <c r="EF64991" s="511"/>
      <c r="EG64991" s="511"/>
      <c r="EH64991" s="511"/>
      <c r="EI64991" s="511"/>
      <c r="EJ64991" s="511"/>
      <c r="EK64991" s="511"/>
      <c r="EL64991" s="511"/>
      <c r="EM64991" s="511"/>
      <c r="EN64991" s="511"/>
      <c r="EO64991" s="511"/>
      <c r="EP64991" s="511"/>
      <c r="EQ64991" s="511"/>
      <c r="ER64991" s="511"/>
      <c r="ES64991" s="511"/>
      <c r="ET64991" s="511"/>
      <c r="EU64991" s="511"/>
      <c r="EV64991" s="511"/>
      <c r="EW64991" s="511"/>
      <c r="EX64991" s="511"/>
      <c r="EY64991" s="511"/>
      <c r="EZ64991" s="511"/>
      <c r="FA64991" s="511"/>
      <c r="FB64991" s="511"/>
      <c r="FC64991" s="511"/>
      <c r="FD64991" s="511"/>
      <c r="FE64991" s="511"/>
      <c r="FF64991" s="511"/>
      <c r="FG64991" s="511"/>
      <c r="FH64991" s="511"/>
      <c r="FI64991" s="511"/>
      <c r="FJ64991" s="511"/>
      <c r="FK64991" s="511"/>
      <c r="FL64991" s="511"/>
      <c r="FM64991" s="511"/>
      <c r="FN64991" s="511"/>
      <c r="FO64991" s="511"/>
      <c r="FP64991" s="511"/>
      <c r="FQ64991" s="511"/>
      <c r="FR64991" s="511"/>
      <c r="FS64991" s="511"/>
      <c r="FT64991" s="511"/>
      <c r="FU64991" s="511"/>
      <c r="FV64991" s="511"/>
      <c r="FW64991" s="511"/>
      <c r="FX64991" s="511"/>
      <c r="FY64991" s="511"/>
      <c r="FZ64991" s="511"/>
      <c r="GA64991" s="511"/>
      <c r="GB64991" s="511"/>
      <c r="GC64991" s="511"/>
      <c r="GD64991" s="511"/>
      <c r="GE64991" s="511"/>
      <c r="GF64991" s="511"/>
      <c r="GG64991" s="511"/>
      <c r="GH64991" s="511"/>
      <c r="GI64991" s="511"/>
      <c r="GJ64991" s="511"/>
      <c r="GK64991" s="511"/>
      <c r="GL64991" s="511"/>
      <c r="GM64991" s="511"/>
      <c r="GN64991" s="511"/>
      <c r="GO64991" s="511"/>
      <c r="GP64991" s="511"/>
      <c r="GQ64991" s="511"/>
      <c r="GR64991" s="511"/>
      <c r="GS64991" s="511"/>
      <c r="GT64991" s="511"/>
      <c r="GU64991" s="511"/>
      <c r="GV64991" s="511"/>
      <c r="GW64991" s="511"/>
      <c r="GX64991" s="511"/>
      <c r="GY64991" s="511"/>
      <c r="GZ64991" s="511"/>
      <c r="HA64991" s="511"/>
      <c r="HB64991" s="511"/>
      <c r="HC64991" s="511"/>
      <c r="HD64991" s="511"/>
      <c r="HE64991" s="511"/>
      <c r="HF64991" s="511"/>
      <c r="HG64991" s="511"/>
      <c r="HH64991" s="511"/>
      <c r="HI64991" s="511"/>
      <c r="HJ64991" s="511"/>
      <c r="HK64991" s="511"/>
      <c r="HL64991" s="511"/>
      <c r="HM64991" s="511"/>
      <c r="HN64991" s="511"/>
      <c r="HO64991" s="511"/>
      <c r="HP64991" s="511"/>
      <c r="HQ64991" s="511"/>
      <c r="HR64991" s="511"/>
      <c r="HS64991" s="511"/>
      <c r="HT64991" s="511"/>
      <c r="HU64991" s="511"/>
      <c r="HV64991" s="511"/>
      <c r="HW64991" s="511"/>
      <c r="HX64991" s="511"/>
      <c r="HY64991" s="511"/>
      <c r="HZ64991" s="511"/>
      <c r="IA64991" s="511"/>
      <c r="IB64991" s="511"/>
      <c r="IC64991" s="511"/>
      <c r="ID64991" s="511"/>
      <c r="IE64991" s="511"/>
      <c r="IF64991" s="511"/>
      <c r="IG64991" s="511"/>
      <c r="IH64991" s="511"/>
    </row>
    <row r="64992" spans="1:242" x14ac:dyDescent="0.25">
      <c r="A64992" s="511"/>
      <c r="B64992" s="511"/>
      <c r="C64992" s="511"/>
      <c r="D64992" s="511"/>
      <c r="E64992" s="511"/>
      <c r="F64992" s="511"/>
      <c r="G64992" s="511"/>
      <c r="H64992" s="511"/>
      <c r="I64992" s="511"/>
      <c r="J64992" s="511"/>
      <c r="K64992" s="511"/>
      <c r="L64992" s="511"/>
      <c r="M64992" s="511"/>
      <c r="N64992" s="511"/>
      <c r="O64992" s="511"/>
      <c r="P64992" s="511"/>
      <c r="Q64992" s="511"/>
      <c r="R64992" s="511"/>
      <c r="S64992" s="511"/>
      <c r="T64992" s="511"/>
      <c r="U64992" s="511"/>
      <c r="V64992" s="511"/>
      <c r="W64992" s="511"/>
      <c r="X64992" s="511"/>
      <c r="Y64992" s="511"/>
      <c r="Z64992" s="511"/>
      <c r="AA64992" s="511"/>
      <c r="AB64992" s="511"/>
      <c r="AC64992" s="511"/>
      <c r="AD64992" s="511"/>
      <c r="AE64992" s="511"/>
      <c r="AF64992" s="511"/>
      <c r="AG64992" s="511"/>
      <c r="AH64992" s="511"/>
      <c r="AI64992" s="511"/>
      <c r="AJ64992" s="511"/>
      <c r="AK64992" s="511"/>
      <c r="AL64992" s="511"/>
      <c r="AM64992" s="511"/>
      <c r="AN64992" s="511"/>
      <c r="AO64992" s="511"/>
      <c r="AP64992" s="511"/>
      <c r="AQ64992" s="511"/>
      <c r="AR64992" s="511"/>
      <c r="AS64992" s="511"/>
      <c r="AT64992" s="511"/>
      <c r="AU64992" s="511"/>
      <c r="AV64992" s="511"/>
      <c r="AW64992" s="511"/>
      <c r="AX64992" s="511"/>
      <c r="AY64992" s="511"/>
      <c r="AZ64992" s="511"/>
      <c r="BA64992" s="511"/>
      <c r="BB64992" s="511"/>
      <c r="BC64992" s="511"/>
      <c r="BD64992" s="511"/>
      <c r="BE64992" s="511"/>
      <c r="BF64992" s="511"/>
      <c r="BG64992" s="511"/>
      <c r="BH64992" s="511"/>
      <c r="BI64992" s="511"/>
      <c r="BJ64992" s="511"/>
      <c r="BK64992" s="511"/>
      <c r="BL64992" s="511"/>
      <c r="BM64992" s="511"/>
      <c r="BN64992" s="511"/>
      <c r="BO64992" s="511"/>
      <c r="BP64992" s="511"/>
      <c r="BQ64992" s="511"/>
      <c r="BR64992" s="511"/>
      <c r="BS64992" s="511"/>
      <c r="BT64992" s="511"/>
      <c r="BU64992" s="511"/>
      <c r="BV64992" s="511"/>
      <c r="BW64992" s="511"/>
      <c r="BX64992" s="511"/>
      <c r="BY64992" s="511"/>
      <c r="BZ64992" s="511"/>
      <c r="CA64992" s="511"/>
      <c r="CB64992" s="511"/>
      <c r="CC64992" s="511"/>
      <c r="CD64992" s="511"/>
      <c r="CE64992" s="511"/>
      <c r="CF64992" s="511"/>
      <c r="CG64992" s="511"/>
      <c r="CH64992" s="511"/>
      <c r="CI64992" s="511"/>
      <c r="CJ64992" s="511"/>
      <c r="CK64992" s="511"/>
      <c r="CL64992" s="511"/>
      <c r="CM64992" s="511"/>
      <c r="CN64992" s="511"/>
      <c r="CO64992" s="511"/>
      <c r="CP64992" s="511"/>
      <c r="CQ64992" s="511"/>
      <c r="CR64992" s="511"/>
      <c r="CS64992" s="511"/>
      <c r="CT64992" s="511"/>
      <c r="CU64992" s="511"/>
      <c r="CV64992" s="511"/>
      <c r="CW64992" s="511"/>
      <c r="CX64992" s="511"/>
      <c r="CY64992" s="511"/>
      <c r="CZ64992" s="511"/>
      <c r="DA64992" s="511"/>
      <c r="DB64992" s="511"/>
      <c r="DC64992" s="511"/>
      <c r="DD64992" s="511"/>
      <c r="DE64992" s="511"/>
      <c r="DF64992" s="511"/>
      <c r="DG64992" s="511"/>
      <c r="DH64992" s="511"/>
      <c r="DI64992" s="511"/>
      <c r="DJ64992" s="511"/>
      <c r="DK64992" s="511"/>
      <c r="DL64992" s="511"/>
      <c r="DM64992" s="511"/>
      <c r="DN64992" s="511"/>
      <c r="DO64992" s="511"/>
      <c r="DP64992" s="511"/>
      <c r="DQ64992" s="511"/>
      <c r="DR64992" s="511"/>
      <c r="DS64992" s="511"/>
      <c r="DT64992" s="511"/>
      <c r="DU64992" s="511"/>
      <c r="DV64992" s="511"/>
      <c r="DW64992" s="511"/>
      <c r="DX64992" s="511"/>
      <c r="DY64992" s="511"/>
      <c r="DZ64992" s="511"/>
      <c r="EA64992" s="511"/>
      <c r="EB64992" s="511"/>
      <c r="EC64992" s="511"/>
      <c r="ED64992" s="511"/>
      <c r="EE64992" s="511"/>
      <c r="EF64992" s="511"/>
      <c r="EG64992" s="511"/>
      <c r="EH64992" s="511"/>
      <c r="EI64992" s="511"/>
      <c r="EJ64992" s="511"/>
      <c r="EK64992" s="511"/>
      <c r="EL64992" s="511"/>
      <c r="EM64992" s="511"/>
      <c r="EN64992" s="511"/>
      <c r="EO64992" s="511"/>
      <c r="EP64992" s="511"/>
      <c r="EQ64992" s="511"/>
      <c r="ER64992" s="511"/>
      <c r="ES64992" s="511"/>
      <c r="ET64992" s="511"/>
      <c r="EU64992" s="511"/>
      <c r="EV64992" s="511"/>
      <c r="EW64992" s="511"/>
      <c r="EX64992" s="511"/>
      <c r="EY64992" s="511"/>
      <c r="EZ64992" s="511"/>
      <c r="FA64992" s="511"/>
      <c r="FB64992" s="511"/>
      <c r="FC64992" s="511"/>
      <c r="FD64992" s="511"/>
      <c r="FE64992" s="511"/>
      <c r="FF64992" s="511"/>
      <c r="FG64992" s="511"/>
      <c r="FH64992" s="511"/>
      <c r="FI64992" s="511"/>
      <c r="FJ64992" s="511"/>
      <c r="FK64992" s="511"/>
      <c r="FL64992" s="511"/>
      <c r="FM64992" s="511"/>
      <c r="FN64992" s="511"/>
      <c r="FO64992" s="511"/>
      <c r="FP64992" s="511"/>
      <c r="FQ64992" s="511"/>
      <c r="FR64992" s="511"/>
      <c r="FS64992" s="511"/>
      <c r="FT64992" s="511"/>
      <c r="FU64992" s="511"/>
      <c r="FV64992" s="511"/>
      <c r="FW64992" s="511"/>
      <c r="FX64992" s="511"/>
      <c r="FY64992" s="511"/>
      <c r="FZ64992" s="511"/>
      <c r="GA64992" s="511"/>
      <c r="GB64992" s="511"/>
      <c r="GC64992" s="511"/>
      <c r="GD64992" s="511"/>
      <c r="GE64992" s="511"/>
      <c r="GF64992" s="511"/>
      <c r="GG64992" s="511"/>
      <c r="GH64992" s="511"/>
      <c r="GI64992" s="511"/>
      <c r="GJ64992" s="511"/>
      <c r="GK64992" s="511"/>
      <c r="GL64992" s="511"/>
      <c r="GM64992" s="511"/>
      <c r="GN64992" s="511"/>
      <c r="GO64992" s="511"/>
      <c r="GP64992" s="511"/>
      <c r="GQ64992" s="511"/>
      <c r="GR64992" s="511"/>
      <c r="GS64992" s="511"/>
      <c r="GT64992" s="511"/>
      <c r="GU64992" s="511"/>
      <c r="GV64992" s="511"/>
      <c r="GW64992" s="511"/>
      <c r="GX64992" s="511"/>
      <c r="GY64992" s="511"/>
      <c r="GZ64992" s="511"/>
      <c r="HA64992" s="511"/>
      <c r="HB64992" s="511"/>
      <c r="HC64992" s="511"/>
      <c r="HD64992" s="511"/>
      <c r="HE64992" s="511"/>
      <c r="HF64992" s="511"/>
      <c r="HG64992" s="511"/>
      <c r="HH64992" s="511"/>
      <c r="HI64992" s="511"/>
      <c r="HJ64992" s="511"/>
      <c r="HK64992" s="511"/>
      <c r="HL64992" s="511"/>
      <c r="HM64992" s="511"/>
      <c r="HN64992" s="511"/>
      <c r="HO64992" s="511"/>
      <c r="HP64992" s="511"/>
      <c r="HQ64992" s="511"/>
      <c r="HR64992" s="511"/>
      <c r="HS64992" s="511"/>
      <c r="HT64992" s="511"/>
      <c r="HU64992" s="511"/>
      <c r="HV64992" s="511"/>
      <c r="HW64992" s="511"/>
      <c r="HX64992" s="511"/>
      <c r="HY64992" s="511"/>
      <c r="HZ64992" s="511"/>
      <c r="IA64992" s="511"/>
      <c r="IB64992" s="511"/>
      <c r="IC64992" s="511"/>
      <c r="ID64992" s="511"/>
      <c r="IE64992" s="511"/>
      <c r="IF64992" s="511"/>
      <c r="IG64992" s="511"/>
      <c r="IH64992" s="511"/>
    </row>
    <row r="64993" spans="1:242" x14ac:dyDescent="0.25">
      <c r="A64993" s="511"/>
      <c r="B64993" s="511"/>
      <c r="C64993" s="511"/>
      <c r="D64993" s="511"/>
      <c r="E64993" s="511"/>
      <c r="F64993" s="511"/>
      <c r="G64993" s="511"/>
      <c r="H64993" s="511"/>
      <c r="I64993" s="511"/>
      <c r="J64993" s="511"/>
      <c r="K64993" s="511"/>
      <c r="L64993" s="511"/>
      <c r="M64993" s="511"/>
      <c r="N64993" s="511"/>
      <c r="O64993" s="511"/>
      <c r="P64993" s="511"/>
      <c r="Q64993" s="511"/>
      <c r="R64993" s="511"/>
      <c r="S64993" s="511"/>
      <c r="T64993" s="511"/>
      <c r="U64993" s="511"/>
      <c r="V64993" s="511"/>
      <c r="W64993" s="511"/>
      <c r="X64993" s="511"/>
      <c r="Y64993" s="511"/>
      <c r="Z64993" s="511"/>
      <c r="AA64993" s="511"/>
      <c r="AB64993" s="511"/>
      <c r="AC64993" s="511"/>
      <c r="AD64993" s="511"/>
      <c r="AE64993" s="511"/>
      <c r="AF64993" s="511"/>
      <c r="AG64993" s="511"/>
      <c r="AH64993" s="511"/>
      <c r="AI64993" s="511"/>
      <c r="AJ64993" s="511"/>
      <c r="AK64993" s="511"/>
      <c r="AL64993" s="511"/>
      <c r="AM64993" s="511"/>
      <c r="AN64993" s="511"/>
      <c r="AO64993" s="511"/>
      <c r="AP64993" s="511"/>
      <c r="AQ64993" s="511"/>
      <c r="AR64993" s="511"/>
      <c r="AS64993" s="511"/>
      <c r="AT64993" s="511"/>
      <c r="AU64993" s="511"/>
      <c r="AV64993" s="511"/>
      <c r="AW64993" s="511"/>
      <c r="AX64993" s="511"/>
      <c r="AY64993" s="511"/>
      <c r="AZ64993" s="511"/>
      <c r="BA64993" s="511"/>
      <c r="BB64993" s="511"/>
      <c r="BC64993" s="511"/>
      <c r="BD64993" s="511"/>
      <c r="BE64993" s="511"/>
      <c r="BF64993" s="511"/>
      <c r="BG64993" s="511"/>
      <c r="BH64993" s="511"/>
      <c r="BI64993" s="511"/>
      <c r="BJ64993" s="511"/>
      <c r="BK64993" s="511"/>
      <c r="BL64993" s="511"/>
      <c r="BM64993" s="511"/>
      <c r="BN64993" s="511"/>
      <c r="BO64993" s="511"/>
      <c r="BP64993" s="511"/>
      <c r="BQ64993" s="511"/>
      <c r="BR64993" s="511"/>
      <c r="BS64993" s="511"/>
      <c r="BT64993" s="511"/>
      <c r="BU64993" s="511"/>
      <c r="BV64993" s="511"/>
      <c r="BW64993" s="511"/>
      <c r="BX64993" s="511"/>
      <c r="BY64993" s="511"/>
      <c r="BZ64993" s="511"/>
      <c r="CA64993" s="511"/>
      <c r="CB64993" s="511"/>
      <c r="CC64993" s="511"/>
      <c r="CD64993" s="511"/>
      <c r="CE64993" s="511"/>
      <c r="CF64993" s="511"/>
      <c r="CG64993" s="511"/>
      <c r="CH64993" s="511"/>
      <c r="CI64993" s="511"/>
      <c r="CJ64993" s="511"/>
      <c r="CK64993" s="511"/>
      <c r="CL64993" s="511"/>
      <c r="CM64993" s="511"/>
      <c r="CN64993" s="511"/>
      <c r="CO64993" s="511"/>
      <c r="CP64993" s="511"/>
      <c r="CQ64993" s="511"/>
      <c r="CR64993" s="511"/>
      <c r="CS64993" s="511"/>
      <c r="CT64993" s="511"/>
      <c r="CU64993" s="511"/>
      <c r="CV64993" s="511"/>
      <c r="CW64993" s="511"/>
      <c r="CX64993" s="511"/>
      <c r="CY64993" s="511"/>
      <c r="CZ64993" s="511"/>
      <c r="DA64993" s="511"/>
      <c r="DB64993" s="511"/>
      <c r="DC64993" s="511"/>
      <c r="DD64993" s="511"/>
      <c r="DE64993" s="511"/>
      <c r="DF64993" s="511"/>
      <c r="DG64993" s="511"/>
      <c r="DH64993" s="511"/>
      <c r="DI64993" s="511"/>
      <c r="DJ64993" s="511"/>
      <c r="DK64993" s="511"/>
      <c r="DL64993" s="511"/>
      <c r="DM64993" s="511"/>
      <c r="DN64993" s="511"/>
      <c r="DO64993" s="511"/>
      <c r="DP64993" s="511"/>
      <c r="DQ64993" s="511"/>
      <c r="DR64993" s="511"/>
      <c r="DS64993" s="511"/>
      <c r="DT64993" s="511"/>
      <c r="DU64993" s="511"/>
      <c r="DV64993" s="511"/>
      <c r="DW64993" s="511"/>
      <c r="DX64993" s="511"/>
      <c r="DY64993" s="511"/>
      <c r="DZ64993" s="511"/>
      <c r="EA64993" s="511"/>
      <c r="EB64993" s="511"/>
      <c r="EC64993" s="511"/>
      <c r="ED64993" s="511"/>
      <c r="EE64993" s="511"/>
      <c r="EF64993" s="511"/>
      <c r="EG64993" s="511"/>
      <c r="EH64993" s="511"/>
      <c r="EI64993" s="511"/>
      <c r="EJ64993" s="511"/>
      <c r="EK64993" s="511"/>
      <c r="EL64993" s="511"/>
      <c r="EM64993" s="511"/>
      <c r="EN64993" s="511"/>
      <c r="EO64993" s="511"/>
      <c r="EP64993" s="511"/>
      <c r="EQ64993" s="511"/>
      <c r="ER64993" s="511"/>
      <c r="ES64993" s="511"/>
      <c r="ET64993" s="511"/>
      <c r="EU64993" s="511"/>
      <c r="EV64993" s="511"/>
      <c r="EW64993" s="511"/>
      <c r="EX64993" s="511"/>
      <c r="EY64993" s="511"/>
      <c r="EZ64993" s="511"/>
      <c r="FA64993" s="511"/>
      <c r="FB64993" s="511"/>
      <c r="FC64993" s="511"/>
      <c r="FD64993" s="511"/>
      <c r="FE64993" s="511"/>
      <c r="FF64993" s="511"/>
      <c r="FG64993" s="511"/>
      <c r="FH64993" s="511"/>
      <c r="FI64993" s="511"/>
      <c r="FJ64993" s="511"/>
      <c r="FK64993" s="511"/>
      <c r="FL64993" s="511"/>
      <c r="FM64993" s="511"/>
      <c r="FN64993" s="511"/>
      <c r="FO64993" s="511"/>
      <c r="FP64993" s="511"/>
      <c r="FQ64993" s="511"/>
      <c r="FR64993" s="511"/>
      <c r="FS64993" s="511"/>
      <c r="FT64993" s="511"/>
      <c r="FU64993" s="511"/>
      <c r="FV64993" s="511"/>
      <c r="FW64993" s="511"/>
      <c r="FX64993" s="511"/>
      <c r="FY64993" s="511"/>
      <c r="FZ64993" s="511"/>
      <c r="GA64993" s="511"/>
      <c r="GB64993" s="511"/>
      <c r="GC64993" s="511"/>
      <c r="GD64993" s="511"/>
      <c r="GE64993" s="511"/>
      <c r="GF64993" s="511"/>
      <c r="GG64993" s="511"/>
      <c r="GH64993" s="511"/>
      <c r="GI64993" s="511"/>
      <c r="GJ64993" s="511"/>
      <c r="GK64993" s="511"/>
      <c r="GL64993" s="511"/>
      <c r="GM64993" s="511"/>
      <c r="GN64993" s="511"/>
      <c r="GO64993" s="511"/>
      <c r="GP64993" s="511"/>
      <c r="GQ64993" s="511"/>
      <c r="GR64993" s="511"/>
      <c r="GS64993" s="511"/>
      <c r="GT64993" s="511"/>
      <c r="GU64993" s="511"/>
      <c r="GV64993" s="511"/>
      <c r="GW64993" s="511"/>
      <c r="GX64993" s="511"/>
      <c r="GY64993" s="511"/>
      <c r="GZ64993" s="511"/>
      <c r="HA64993" s="511"/>
      <c r="HB64993" s="511"/>
      <c r="HC64993" s="511"/>
      <c r="HD64993" s="511"/>
      <c r="HE64993" s="511"/>
      <c r="HF64993" s="511"/>
      <c r="HG64993" s="511"/>
      <c r="HH64993" s="511"/>
      <c r="HI64993" s="511"/>
      <c r="HJ64993" s="511"/>
      <c r="HK64993" s="511"/>
      <c r="HL64993" s="511"/>
      <c r="HM64993" s="511"/>
      <c r="HN64993" s="511"/>
      <c r="HO64993" s="511"/>
      <c r="HP64993" s="511"/>
      <c r="HQ64993" s="511"/>
      <c r="HR64993" s="511"/>
      <c r="HS64993" s="511"/>
      <c r="HT64993" s="511"/>
      <c r="HU64993" s="511"/>
      <c r="HV64993" s="511"/>
      <c r="HW64993" s="511"/>
      <c r="HX64993" s="511"/>
      <c r="HY64993" s="511"/>
      <c r="HZ64993" s="511"/>
      <c r="IA64993" s="511"/>
      <c r="IB64993" s="511"/>
      <c r="IC64993" s="511"/>
      <c r="ID64993" s="511"/>
      <c r="IE64993" s="511"/>
      <c r="IF64993" s="511"/>
      <c r="IG64993" s="511"/>
      <c r="IH64993" s="511"/>
    </row>
    <row r="64994" spans="1:242" x14ac:dyDescent="0.25">
      <c r="A64994" s="511"/>
      <c r="B64994" s="511"/>
      <c r="C64994" s="511"/>
      <c r="D64994" s="511"/>
      <c r="E64994" s="511"/>
      <c r="F64994" s="511"/>
      <c r="G64994" s="511"/>
      <c r="H64994" s="511"/>
      <c r="I64994" s="511"/>
      <c r="J64994" s="511"/>
      <c r="K64994" s="511"/>
      <c r="L64994" s="511"/>
      <c r="M64994" s="511"/>
      <c r="N64994" s="511"/>
      <c r="O64994" s="511"/>
      <c r="P64994" s="511"/>
      <c r="Q64994" s="511"/>
      <c r="R64994" s="511"/>
      <c r="S64994" s="511"/>
      <c r="T64994" s="511"/>
      <c r="U64994" s="511"/>
      <c r="V64994" s="511"/>
      <c r="W64994" s="511"/>
      <c r="X64994" s="511"/>
      <c r="Y64994" s="511"/>
      <c r="Z64994" s="511"/>
      <c r="AA64994" s="511"/>
      <c r="AB64994" s="511"/>
      <c r="AC64994" s="511"/>
      <c r="AD64994" s="511"/>
      <c r="AE64994" s="511"/>
      <c r="AF64994" s="511"/>
      <c r="AG64994" s="511"/>
      <c r="AH64994" s="511"/>
      <c r="AI64994" s="511"/>
      <c r="AJ64994" s="511"/>
      <c r="AK64994" s="511"/>
      <c r="AL64994" s="511"/>
      <c r="AM64994" s="511"/>
      <c r="AN64994" s="511"/>
      <c r="AO64994" s="511"/>
      <c r="AP64994" s="511"/>
      <c r="AQ64994" s="511"/>
      <c r="AR64994" s="511"/>
      <c r="AS64994" s="511"/>
      <c r="AT64994" s="511"/>
      <c r="AU64994" s="511"/>
      <c r="AV64994" s="511"/>
      <c r="AW64994" s="511"/>
      <c r="AX64994" s="511"/>
      <c r="AY64994" s="511"/>
      <c r="AZ64994" s="511"/>
      <c r="BA64994" s="511"/>
      <c r="BB64994" s="511"/>
      <c r="BC64994" s="511"/>
      <c r="BD64994" s="511"/>
      <c r="BE64994" s="511"/>
      <c r="BF64994" s="511"/>
      <c r="BG64994" s="511"/>
      <c r="BH64994" s="511"/>
      <c r="BI64994" s="511"/>
      <c r="BJ64994" s="511"/>
      <c r="BK64994" s="511"/>
      <c r="BL64994" s="511"/>
      <c r="BM64994" s="511"/>
      <c r="BN64994" s="511"/>
      <c r="BO64994" s="511"/>
      <c r="BP64994" s="511"/>
      <c r="BQ64994" s="511"/>
      <c r="BR64994" s="511"/>
      <c r="BS64994" s="511"/>
      <c r="BT64994" s="511"/>
      <c r="BU64994" s="511"/>
      <c r="BV64994" s="511"/>
      <c r="BW64994" s="511"/>
      <c r="BX64994" s="511"/>
      <c r="BY64994" s="511"/>
      <c r="BZ64994" s="511"/>
      <c r="CA64994" s="511"/>
      <c r="CB64994" s="511"/>
      <c r="CC64994" s="511"/>
      <c r="CD64994" s="511"/>
      <c r="CE64994" s="511"/>
      <c r="CF64994" s="511"/>
      <c r="CG64994" s="511"/>
      <c r="CH64994" s="511"/>
      <c r="CI64994" s="511"/>
      <c r="CJ64994" s="511"/>
      <c r="CK64994" s="511"/>
      <c r="CL64994" s="511"/>
      <c r="CM64994" s="511"/>
      <c r="CN64994" s="511"/>
      <c r="CO64994" s="511"/>
      <c r="CP64994" s="511"/>
      <c r="CQ64994" s="511"/>
      <c r="CR64994" s="511"/>
      <c r="CS64994" s="511"/>
      <c r="CT64994" s="511"/>
      <c r="CU64994" s="511"/>
      <c r="CV64994" s="511"/>
      <c r="CW64994" s="511"/>
      <c r="CX64994" s="511"/>
      <c r="CY64994" s="511"/>
      <c r="CZ64994" s="511"/>
      <c r="DA64994" s="511"/>
      <c r="DB64994" s="511"/>
      <c r="DC64994" s="511"/>
      <c r="DD64994" s="511"/>
      <c r="DE64994" s="511"/>
      <c r="DF64994" s="511"/>
      <c r="DG64994" s="511"/>
      <c r="DH64994" s="511"/>
      <c r="DI64994" s="511"/>
      <c r="DJ64994" s="511"/>
      <c r="DK64994" s="511"/>
      <c r="DL64994" s="511"/>
      <c r="DM64994" s="511"/>
      <c r="DN64994" s="511"/>
      <c r="DO64994" s="511"/>
      <c r="DP64994" s="511"/>
      <c r="DQ64994" s="511"/>
      <c r="DR64994" s="511"/>
      <c r="DS64994" s="511"/>
      <c r="DT64994" s="511"/>
      <c r="DU64994" s="511"/>
      <c r="DV64994" s="511"/>
      <c r="DW64994" s="511"/>
      <c r="DX64994" s="511"/>
      <c r="DY64994" s="511"/>
      <c r="DZ64994" s="511"/>
      <c r="EA64994" s="511"/>
      <c r="EB64994" s="511"/>
      <c r="EC64994" s="511"/>
      <c r="ED64994" s="511"/>
      <c r="EE64994" s="511"/>
      <c r="EF64994" s="511"/>
      <c r="EG64994" s="511"/>
      <c r="EH64994" s="511"/>
      <c r="EI64994" s="511"/>
      <c r="EJ64994" s="511"/>
      <c r="EK64994" s="511"/>
      <c r="EL64994" s="511"/>
      <c r="EM64994" s="511"/>
      <c r="EN64994" s="511"/>
      <c r="EO64994" s="511"/>
      <c r="EP64994" s="511"/>
      <c r="EQ64994" s="511"/>
      <c r="ER64994" s="511"/>
      <c r="ES64994" s="511"/>
      <c r="ET64994" s="511"/>
      <c r="EU64994" s="511"/>
      <c r="EV64994" s="511"/>
      <c r="EW64994" s="511"/>
      <c r="EX64994" s="511"/>
      <c r="EY64994" s="511"/>
      <c r="EZ64994" s="511"/>
      <c r="FA64994" s="511"/>
      <c r="FB64994" s="511"/>
      <c r="FC64994" s="511"/>
      <c r="FD64994" s="511"/>
      <c r="FE64994" s="511"/>
      <c r="FF64994" s="511"/>
      <c r="FG64994" s="511"/>
      <c r="FH64994" s="511"/>
      <c r="FI64994" s="511"/>
      <c r="FJ64994" s="511"/>
      <c r="FK64994" s="511"/>
      <c r="FL64994" s="511"/>
      <c r="FM64994" s="511"/>
      <c r="FN64994" s="511"/>
      <c r="FO64994" s="511"/>
      <c r="FP64994" s="511"/>
      <c r="FQ64994" s="511"/>
      <c r="FR64994" s="511"/>
      <c r="FS64994" s="511"/>
      <c r="FT64994" s="511"/>
      <c r="FU64994" s="511"/>
      <c r="FV64994" s="511"/>
      <c r="FW64994" s="511"/>
      <c r="FX64994" s="511"/>
      <c r="FY64994" s="511"/>
      <c r="FZ64994" s="511"/>
      <c r="GA64994" s="511"/>
      <c r="GB64994" s="511"/>
      <c r="GC64994" s="511"/>
      <c r="GD64994" s="511"/>
      <c r="GE64994" s="511"/>
      <c r="GF64994" s="511"/>
      <c r="GG64994" s="511"/>
      <c r="GH64994" s="511"/>
      <c r="GI64994" s="511"/>
      <c r="GJ64994" s="511"/>
      <c r="GK64994" s="511"/>
      <c r="GL64994" s="511"/>
      <c r="GM64994" s="511"/>
      <c r="GN64994" s="511"/>
      <c r="GO64994" s="511"/>
      <c r="GP64994" s="511"/>
      <c r="GQ64994" s="511"/>
      <c r="GR64994" s="511"/>
      <c r="GS64994" s="511"/>
      <c r="GT64994" s="511"/>
      <c r="GU64994" s="511"/>
      <c r="GV64994" s="511"/>
      <c r="GW64994" s="511"/>
      <c r="GX64994" s="511"/>
      <c r="GY64994" s="511"/>
      <c r="GZ64994" s="511"/>
      <c r="HA64994" s="511"/>
      <c r="HB64994" s="511"/>
      <c r="HC64994" s="511"/>
      <c r="HD64994" s="511"/>
      <c r="HE64994" s="511"/>
      <c r="HF64994" s="511"/>
      <c r="HG64994" s="511"/>
      <c r="HH64994" s="511"/>
      <c r="HI64994" s="511"/>
      <c r="HJ64994" s="511"/>
      <c r="HK64994" s="511"/>
      <c r="HL64994" s="511"/>
      <c r="HM64994" s="511"/>
      <c r="HN64994" s="511"/>
      <c r="HO64994" s="511"/>
      <c r="HP64994" s="511"/>
      <c r="HQ64994" s="511"/>
      <c r="HR64994" s="511"/>
      <c r="HS64994" s="511"/>
      <c r="HT64994" s="511"/>
      <c r="HU64994" s="511"/>
      <c r="HV64994" s="511"/>
      <c r="HW64994" s="511"/>
      <c r="HX64994" s="511"/>
      <c r="HY64994" s="511"/>
      <c r="HZ64994" s="511"/>
      <c r="IA64994" s="511"/>
      <c r="IB64994" s="511"/>
      <c r="IC64994" s="511"/>
      <c r="ID64994" s="511"/>
      <c r="IE64994" s="511"/>
      <c r="IF64994" s="511"/>
      <c r="IG64994" s="511"/>
      <c r="IH64994" s="511"/>
    </row>
    <row r="64995" spans="1:242" x14ac:dyDescent="0.25">
      <c r="A64995" s="511"/>
      <c r="B64995" s="511"/>
      <c r="C64995" s="511"/>
      <c r="D64995" s="511"/>
      <c r="E64995" s="511"/>
      <c r="F64995" s="511"/>
      <c r="G64995" s="511"/>
      <c r="H64995" s="511"/>
      <c r="I64995" s="511"/>
      <c r="J64995" s="511"/>
      <c r="K64995" s="511"/>
      <c r="L64995" s="511"/>
      <c r="M64995" s="511"/>
      <c r="N64995" s="511"/>
      <c r="O64995" s="511"/>
      <c r="P64995" s="511"/>
      <c r="Q64995" s="511"/>
      <c r="R64995" s="511"/>
      <c r="S64995" s="511"/>
      <c r="T64995" s="511"/>
      <c r="U64995" s="511"/>
      <c r="V64995" s="511"/>
      <c r="W64995" s="511"/>
      <c r="X64995" s="511"/>
      <c r="Y64995" s="511"/>
      <c r="Z64995" s="511"/>
      <c r="AA64995" s="511"/>
      <c r="AB64995" s="511"/>
      <c r="AC64995" s="511"/>
      <c r="AD64995" s="511"/>
      <c r="AE64995" s="511"/>
      <c r="AF64995" s="511"/>
      <c r="AG64995" s="511"/>
      <c r="AH64995" s="511"/>
      <c r="AI64995" s="511"/>
      <c r="AJ64995" s="511"/>
      <c r="AK64995" s="511"/>
      <c r="AL64995" s="511"/>
      <c r="AM64995" s="511"/>
      <c r="AN64995" s="511"/>
      <c r="AO64995" s="511"/>
      <c r="AP64995" s="511"/>
      <c r="AQ64995" s="511"/>
      <c r="AR64995" s="511"/>
      <c r="AS64995" s="511"/>
      <c r="AT64995" s="511"/>
      <c r="AU64995" s="511"/>
      <c r="AV64995" s="511"/>
      <c r="AW64995" s="511"/>
      <c r="AX64995" s="511"/>
      <c r="AY64995" s="511"/>
      <c r="AZ64995" s="511"/>
      <c r="BA64995" s="511"/>
      <c r="BB64995" s="511"/>
      <c r="BC64995" s="511"/>
      <c r="BD64995" s="511"/>
      <c r="BE64995" s="511"/>
      <c r="BF64995" s="511"/>
      <c r="BG64995" s="511"/>
      <c r="BH64995" s="511"/>
      <c r="BI64995" s="511"/>
      <c r="BJ64995" s="511"/>
      <c r="BK64995" s="511"/>
      <c r="BL64995" s="511"/>
      <c r="BM64995" s="511"/>
      <c r="BN64995" s="511"/>
      <c r="BO64995" s="511"/>
      <c r="BP64995" s="511"/>
      <c r="BQ64995" s="511"/>
      <c r="BR64995" s="511"/>
      <c r="BS64995" s="511"/>
      <c r="BT64995" s="511"/>
      <c r="BU64995" s="511"/>
      <c r="BV64995" s="511"/>
      <c r="BW64995" s="511"/>
      <c r="BX64995" s="511"/>
      <c r="BY64995" s="511"/>
      <c r="BZ64995" s="511"/>
      <c r="CA64995" s="511"/>
      <c r="CB64995" s="511"/>
      <c r="CC64995" s="511"/>
      <c r="CD64995" s="511"/>
      <c r="CE64995" s="511"/>
      <c r="CF64995" s="511"/>
      <c r="CG64995" s="511"/>
      <c r="CH64995" s="511"/>
      <c r="CI64995" s="511"/>
      <c r="CJ64995" s="511"/>
      <c r="CK64995" s="511"/>
      <c r="CL64995" s="511"/>
      <c r="CM64995" s="511"/>
      <c r="CN64995" s="511"/>
      <c r="CO64995" s="511"/>
      <c r="CP64995" s="511"/>
      <c r="CQ64995" s="511"/>
      <c r="CR64995" s="511"/>
      <c r="CS64995" s="511"/>
      <c r="CT64995" s="511"/>
      <c r="CU64995" s="511"/>
      <c r="CV64995" s="511"/>
      <c r="CW64995" s="511"/>
      <c r="CX64995" s="511"/>
      <c r="CY64995" s="511"/>
      <c r="CZ64995" s="511"/>
      <c r="DA64995" s="511"/>
      <c r="DB64995" s="511"/>
      <c r="DC64995" s="511"/>
      <c r="DD64995" s="511"/>
      <c r="DE64995" s="511"/>
      <c r="DF64995" s="511"/>
      <c r="DG64995" s="511"/>
      <c r="DH64995" s="511"/>
      <c r="DI64995" s="511"/>
      <c r="DJ64995" s="511"/>
      <c r="DK64995" s="511"/>
      <c r="DL64995" s="511"/>
      <c r="DM64995" s="511"/>
      <c r="DN64995" s="511"/>
      <c r="DO64995" s="511"/>
      <c r="DP64995" s="511"/>
      <c r="DQ64995" s="511"/>
      <c r="DR64995" s="511"/>
      <c r="DS64995" s="511"/>
      <c r="DT64995" s="511"/>
      <c r="DU64995" s="511"/>
      <c r="DV64995" s="511"/>
      <c r="DW64995" s="511"/>
      <c r="DX64995" s="511"/>
      <c r="DY64995" s="511"/>
      <c r="DZ64995" s="511"/>
      <c r="EA64995" s="511"/>
      <c r="EB64995" s="511"/>
      <c r="EC64995" s="511"/>
      <c r="ED64995" s="511"/>
      <c r="EE64995" s="511"/>
      <c r="EF64995" s="511"/>
      <c r="EG64995" s="511"/>
      <c r="EH64995" s="511"/>
      <c r="EI64995" s="511"/>
      <c r="EJ64995" s="511"/>
      <c r="EK64995" s="511"/>
      <c r="EL64995" s="511"/>
      <c r="EM64995" s="511"/>
      <c r="EN64995" s="511"/>
      <c r="EO64995" s="511"/>
      <c r="EP64995" s="511"/>
      <c r="EQ64995" s="511"/>
      <c r="ER64995" s="511"/>
      <c r="ES64995" s="511"/>
      <c r="ET64995" s="511"/>
      <c r="EU64995" s="511"/>
      <c r="EV64995" s="511"/>
      <c r="EW64995" s="511"/>
      <c r="EX64995" s="511"/>
      <c r="EY64995" s="511"/>
      <c r="EZ64995" s="511"/>
      <c r="FA64995" s="511"/>
      <c r="FB64995" s="511"/>
      <c r="FC64995" s="511"/>
      <c r="FD64995" s="511"/>
      <c r="FE64995" s="511"/>
      <c r="FF64995" s="511"/>
      <c r="FG64995" s="511"/>
      <c r="FH64995" s="511"/>
      <c r="FI64995" s="511"/>
      <c r="FJ64995" s="511"/>
      <c r="FK64995" s="511"/>
      <c r="FL64995" s="511"/>
      <c r="FM64995" s="511"/>
      <c r="FN64995" s="511"/>
      <c r="FO64995" s="511"/>
      <c r="FP64995" s="511"/>
      <c r="FQ64995" s="511"/>
      <c r="FR64995" s="511"/>
      <c r="FS64995" s="511"/>
      <c r="FT64995" s="511"/>
      <c r="FU64995" s="511"/>
      <c r="FV64995" s="511"/>
      <c r="FW64995" s="511"/>
      <c r="FX64995" s="511"/>
      <c r="FY64995" s="511"/>
      <c r="FZ64995" s="511"/>
      <c r="GA64995" s="511"/>
      <c r="GB64995" s="511"/>
      <c r="GC64995" s="511"/>
      <c r="GD64995" s="511"/>
      <c r="GE64995" s="511"/>
      <c r="GF64995" s="511"/>
      <c r="GG64995" s="511"/>
      <c r="GH64995" s="511"/>
      <c r="GI64995" s="511"/>
      <c r="GJ64995" s="511"/>
      <c r="GK64995" s="511"/>
      <c r="GL64995" s="511"/>
      <c r="GM64995" s="511"/>
      <c r="GN64995" s="511"/>
      <c r="GO64995" s="511"/>
      <c r="GP64995" s="511"/>
      <c r="GQ64995" s="511"/>
      <c r="GR64995" s="511"/>
      <c r="GS64995" s="511"/>
      <c r="GT64995" s="511"/>
      <c r="GU64995" s="511"/>
      <c r="GV64995" s="511"/>
      <c r="GW64995" s="511"/>
      <c r="GX64995" s="511"/>
      <c r="GY64995" s="511"/>
      <c r="GZ64995" s="511"/>
      <c r="HA64995" s="511"/>
      <c r="HB64995" s="511"/>
      <c r="HC64995" s="511"/>
      <c r="HD64995" s="511"/>
      <c r="HE64995" s="511"/>
      <c r="HF64995" s="511"/>
      <c r="HG64995" s="511"/>
      <c r="HH64995" s="511"/>
      <c r="HI64995" s="511"/>
      <c r="HJ64995" s="511"/>
      <c r="HK64995" s="511"/>
      <c r="HL64995" s="511"/>
      <c r="HM64995" s="511"/>
      <c r="HN64995" s="511"/>
      <c r="HO64995" s="511"/>
      <c r="HP64995" s="511"/>
      <c r="HQ64995" s="511"/>
      <c r="HR64995" s="511"/>
      <c r="HS64995" s="511"/>
      <c r="HT64995" s="511"/>
      <c r="HU64995" s="511"/>
      <c r="HV64995" s="511"/>
      <c r="HW64995" s="511"/>
      <c r="HX64995" s="511"/>
      <c r="HY64995" s="511"/>
      <c r="HZ64995" s="511"/>
      <c r="IA64995" s="511"/>
      <c r="IB64995" s="511"/>
      <c r="IC64995" s="511"/>
      <c r="ID64995" s="511"/>
      <c r="IE64995" s="511"/>
      <c r="IF64995" s="511"/>
      <c r="IG64995" s="511"/>
      <c r="IH64995" s="511"/>
    </row>
    <row r="64996" spans="1:242" x14ac:dyDescent="0.25">
      <c r="A64996" s="511"/>
      <c r="B64996" s="511"/>
      <c r="C64996" s="511"/>
      <c r="D64996" s="511"/>
      <c r="E64996" s="511"/>
      <c r="F64996" s="511"/>
      <c r="G64996" s="511"/>
      <c r="H64996" s="511"/>
      <c r="I64996" s="511"/>
      <c r="J64996" s="511"/>
      <c r="K64996" s="511"/>
      <c r="L64996" s="511"/>
      <c r="M64996" s="511"/>
      <c r="N64996" s="511"/>
      <c r="O64996" s="511"/>
      <c r="P64996" s="511"/>
      <c r="Q64996" s="511"/>
      <c r="R64996" s="511"/>
      <c r="S64996" s="511"/>
      <c r="T64996" s="511"/>
      <c r="U64996" s="511"/>
      <c r="V64996" s="511"/>
      <c r="W64996" s="511"/>
      <c r="X64996" s="511"/>
      <c r="Y64996" s="511"/>
      <c r="Z64996" s="511"/>
      <c r="AA64996" s="511"/>
      <c r="AB64996" s="511"/>
      <c r="AC64996" s="511"/>
      <c r="AD64996" s="511"/>
      <c r="AE64996" s="511"/>
      <c r="AF64996" s="511"/>
      <c r="AG64996" s="511"/>
      <c r="AH64996" s="511"/>
      <c r="AI64996" s="511"/>
      <c r="AJ64996" s="511"/>
      <c r="AK64996" s="511"/>
      <c r="AL64996" s="511"/>
      <c r="AM64996" s="511"/>
      <c r="AN64996" s="511"/>
      <c r="AO64996" s="511"/>
      <c r="AP64996" s="511"/>
      <c r="AQ64996" s="511"/>
      <c r="AR64996" s="511"/>
      <c r="AS64996" s="511"/>
      <c r="AT64996" s="511"/>
      <c r="AU64996" s="511"/>
      <c r="AV64996" s="511"/>
      <c r="AW64996" s="511"/>
      <c r="AX64996" s="511"/>
      <c r="AY64996" s="511"/>
      <c r="AZ64996" s="511"/>
      <c r="BA64996" s="511"/>
      <c r="BB64996" s="511"/>
      <c r="BC64996" s="511"/>
      <c r="BD64996" s="511"/>
      <c r="BE64996" s="511"/>
      <c r="BF64996" s="511"/>
      <c r="BG64996" s="511"/>
      <c r="BH64996" s="511"/>
      <c r="BI64996" s="511"/>
      <c r="BJ64996" s="511"/>
      <c r="BK64996" s="511"/>
      <c r="BL64996" s="511"/>
      <c r="BM64996" s="511"/>
      <c r="BN64996" s="511"/>
      <c r="BO64996" s="511"/>
      <c r="BP64996" s="511"/>
      <c r="BQ64996" s="511"/>
      <c r="BR64996" s="511"/>
      <c r="BS64996" s="511"/>
      <c r="BT64996" s="511"/>
      <c r="BU64996" s="511"/>
      <c r="BV64996" s="511"/>
      <c r="BW64996" s="511"/>
      <c r="BX64996" s="511"/>
      <c r="BY64996" s="511"/>
      <c r="BZ64996" s="511"/>
      <c r="CA64996" s="511"/>
      <c r="CB64996" s="511"/>
      <c r="CC64996" s="511"/>
      <c r="CD64996" s="511"/>
      <c r="CE64996" s="511"/>
      <c r="CF64996" s="511"/>
      <c r="CG64996" s="511"/>
      <c r="CH64996" s="511"/>
      <c r="CI64996" s="511"/>
      <c r="CJ64996" s="511"/>
      <c r="CK64996" s="511"/>
      <c r="CL64996" s="511"/>
      <c r="CM64996" s="511"/>
      <c r="CN64996" s="511"/>
      <c r="CO64996" s="511"/>
      <c r="CP64996" s="511"/>
      <c r="CQ64996" s="511"/>
      <c r="CR64996" s="511"/>
      <c r="CS64996" s="511"/>
      <c r="CT64996" s="511"/>
      <c r="CU64996" s="511"/>
      <c r="CV64996" s="511"/>
      <c r="CW64996" s="511"/>
      <c r="CX64996" s="511"/>
      <c r="CY64996" s="511"/>
      <c r="CZ64996" s="511"/>
      <c r="DA64996" s="511"/>
      <c r="DB64996" s="511"/>
      <c r="DC64996" s="511"/>
      <c r="DD64996" s="511"/>
      <c r="DE64996" s="511"/>
      <c r="DF64996" s="511"/>
      <c r="DG64996" s="511"/>
      <c r="DH64996" s="511"/>
      <c r="DI64996" s="511"/>
      <c r="DJ64996" s="511"/>
      <c r="DK64996" s="511"/>
      <c r="DL64996" s="511"/>
      <c r="DM64996" s="511"/>
      <c r="DN64996" s="511"/>
      <c r="DO64996" s="511"/>
      <c r="DP64996" s="511"/>
      <c r="DQ64996" s="511"/>
      <c r="DR64996" s="511"/>
      <c r="DS64996" s="511"/>
      <c r="DT64996" s="511"/>
      <c r="DU64996" s="511"/>
      <c r="DV64996" s="511"/>
      <c r="DW64996" s="511"/>
      <c r="DX64996" s="511"/>
      <c r="DY64996" s="511"/>
      <c r="DZ64996" s="511"/>
      <c r="EA64996" s="511"/>
      <c r="EB64996" s="511"/>
      <c r="EC64996" s="511"/>
      <c r="ED64996" s="511"/>
      <c r="EE64996" s="511"/>
      <c r="EF64996" s="511"/>
      <c r="EG64996" s="511"/>
      <c r="EH64996" s="511"/>
      <c r="EI64996" s="511"/>
      <c r="EJ64996" s="511"/>
      <c r="EK64996" s="511"/>
      <c r="EL64996" s="511"/>
      <c r="EM64996" s="511"/>
      <c r="EN64996" s="511"/>
      <c r="EO64996" s="511"/>
      <c r="EP64996" s="511"/>
      <c r="EQ64996" s="511"/>
      <c r="ER64996" s="511"/>
      <c r="ES64996" s="511"/>
      <c r="ET64996" s="511"/>
      <c r="EU64996" s="511"/>
      <c r="EV64996" s="511"/>
      <c r="EW64996" s="511"/>
      <c r="EX64996" s="511"/>
      <c r="EY64996" s="511"/>
      <c r="EZ64996" s="511"/>
      <c r="FA64996" s="511"/>
      <c r="FB64996" s="511"/>
      <c r="FC64996" s="511"/>
      <c r="FD64996" s="511"/>
      <c r="FE64996" s="511"/>
      <c r="FF64996" s="511"/>
      <c r="FG64996" s="511"/>
      <c r="FH64996" s="511"/>
      <c r="FI64996" s="511"/>
      <c r="FJ64996" s="511"/>
      <c r="FK64996" s="511"/>
      <c r="FL64996" s="511"/>
      <c r="FM64996" s="511"/>
      <c r="FN64996" s="511"/>
      <c r="FO64996" s="511"/>
      <c r="FP64996" s="511"/>
      <c r="FQ64996" s="511"/>
      <c r="FR64996" s="511"/>
      <c r="FS64996" s="511"/>
      <c r="FT64996" s="511"/>
      <c r="FU64996" s="511"/>
      <c r="FV64996" s="511"/>
      <c r="FW64996" s="511"/>
      <c r="FX64996" s="511"/>
      <c r="FY64996" s="511"/>
      <c r="FZ64996" s="511"/>
      <c r="GA64996" s="511"/>
      <c r="GB64996" s="511"/>
      <c r="GC64996" s="511"/>
      <c r="GD64996" s="511"/>
      <c r="GE64996" s="511"/>
      <c r="GF64996" s="511"/>
      <c r="GG64996" s="511"/>
      <c r="GH64996" s="511"/>
      <c r="GI64996" s="511"/>
      <c r="GJ64996" s="511"/>
      <c r="GK64996" s="511"/>
      <c r="GL64996" s="511"/>
      <c r="GM64996" s="511"/>
      <c r="GN64996" s="511"/>
      <c r="GO64996" s="511"/>
      <c r="GP64996" s="511"/>
      <c r="GQ64996" s="511"/>
      <c r="GR64996" s="511"/>
      <c r="GS64996" s="511"/>
      <c r="GT64996" s="511"/>
      <c r="GU64996" s="511"/>
      <c r="GV64996" s="511"/>
      <c r="GW64996" s="511"/>
      <c r="GX64996" s="511"/>
      <c r="GY64996" s="511"/>
      <c r="GZ64996" s="511"/>
      <c r="HA64996" s="511"/>
      <c r="HB64996" s="511"/>
      <c r="HC64996" s="511"/>
      <c r="HD64996" s="511"/>
      <c r="HE64996" s="511"/>
      <c r="HF64996" s="511"/>
      <c r="HG64996" s="511"/>
      <c r="HH64996" s="511"/>
      <c r="HI64996" s="511"/>
      <c r="HJ64996" s="511"/>
      <c r="HK64996" s="511"/>
      <c r="HL64996" s="511"/>
      <c r="HM64996" s="511"/>
      <c r="HN64996" s="511"/>
      <c r="HO64996" s="511"/>
      <c r="HP64996" s="511"/>
      <c r="HQ64996" s="511"/>
      <c r="HR64996" s="511"/>
      <c r="HS64996" s="511"/>
      <c r="HT64996" s="511"/>
      <c r="HU64996" s="511"/>
      <c r="HV64996" s="511"/>
      <c r="HW64996" s="511"/>
      <c r="HX64996" s="511"/>
      <c r="HY64996" s="511"/>
      <c r="HZ64996" s="511"/>
      <c r="IA64996" s="511"/>
      <c r="IB64996" s="511"/>
      <c r="IC64996" s="511"/>
      <c r="ID64996" s="511"/>
      <c r="IE64996" s="511"/>
      <c r="IF64996" s="511"/>
      <c r="IG64996" s="511"/>
      <c r="IH64996" s="511"/>
    </row>
    <row r="64997" spans="1:242" x14ac:dyDescent="0.25">
      <c r="A64997" s="511"/>
      <c r="B64997" s="511"/>
      <c r="C64997" s="511"/>
      <c r="D64997" s="511"/>
      <c r="E64997" s="511"/>
      <c r="F64997" s="511"/>
      <c r="G64997" s="511"/>
      <c r="H64997" s="511"/>
      <c r="I64997" s="511"/>
      <c r="J64997" s="511"/>
      <c r="K64997" s="511"/>
      <c r="L64997" s="511"/>
      <c r="M64997" s="511"/>
      <c r="N64997" s="511"/>
      <c r="O64997" s="511"/>
      <c r="P64997" s="511"/>
      <c r="Q64997" s="511"/>
      <c r="R64997" s="511"/>
      <c r="S64997" s="511"/>
      <c r="T64997" s="511"/>
      <c r="U64997" s="511"/>
      <c r="V64997" s="511"/>
      <c r="W64997" s="511"/>
      <c r="X64997" s="511"/>
      <c r="Y64997" s="511"/>
      <c r="Z64997" s="511"/>
      <c r="AA64997" s="511"/>
      <c r="AB64997" s="511"/>
      <c r="AC64997" s="511"/>
      <c r="AD64997" s="511"/>
      <c r="AE64997" s="511"/>
      <c r="AF64997" s="511"/>
      <c r="AG64997" s="511"/>
      <c r="AH64997" s="511"/>
      <c r="AI64997" s="511"/>
      <c r="AJ64997" s="511"/>
      <c r="AK64997" s="511"/>
      <c r="AL64997" s="511"/>
      <c r="AM64997" s="511"/>
      <c r="AN64997" s="511"/>
      <c r="AO64997" s="511"/>
      <c r="AP64997" s="511"/>
      <c r="AQ64997" s="511"/>
      <c r="AR64997" s="511"/>
      <c r="AS64997" s="511"/>
      <c r="AT64997" s="511"/>
      <c r="AU64997" s="511"/>
      <c r="AV64997" s="511"/>
      <c r="AW64997" s="511"/>
      <c r="AX64997" s="511"/>
      <c r="AY64997" s="511"/>
      <c r="AZ64997" s="511"/>
      <c r="BA64997" s="511"/>
      <c r="BB64997" s="511"/>
      <c r="BC64997" s="511"/>
      <c r="BD64997" s="511"/>
      <c r="BE64997" s="511"/>
      <c r="BF64997" s="511"/>
      <c r="BG64997" s="511"/>
      <c r="BH64997" s="511"/>
      <c r="BI64997" s="511"/>
      <c r="BJ64997" s="511"/>
      <c r="BK64997" s="511"/>
      <c r="BL64997" s="511"/>
      <c r="BM64997" s="511"/>
      <c r="BN64997" s="511"/>
      <c r="BO64997" s="511"/>
      <c r="BP64997" s="511"/>
      <c r="BQ64997" s="511"/>
      <c r="BR64997" s="511"/>
      <c r="BS64997" s="511"/>
      <c r="BT64997" s="511"/>
      <c r="BU64997" s="511"/>
      <c r="BV64997" s="511"/>
      <c r="BW64997" s="511"/>
      <c r="BX64997" s="511"/>
      <c r="BY64997" s="511"/>
      <c r="BZ64997" s="511"/>
      <c r="CA64997" s="511"/>
      <c r="CB64997" s="511"/>
      <c r="CC64997" s="511"/>
      <c r="CD64997" s="511"/>
      <c r="CE64997" s="511"/>
      <c r="CF64997" s="511"/>
      <c r="CG64997" s="511"/>
      <c r="CH64997" s="511"/>
      <c r="CI64997" s="511"/>
      <c r="CJ64997" s="511"/>
      <c r="CK64997" s="511"/>
      <c r="CL64997" s="511"/>
      <c r="CM64997" s="511"/>
      <c r="CN64997" s="511"/>
      <c r="CO64997" s="511"/>
      <c r="CP64997" s="511"/>
      <c r="CQ64997" s="511"/>
      <c r="CR64997" s="511"/>
      <c r="CS64997" s="511"/>
      <c r="CT64997" s="511"/>
      <c r="CU64997" s="511"/>
      <c r="CV64997" s="511"/>
      <c r="CW64997" s="511"/>
      <c r="CX64997" s="511"/>
      <c r="CY64997" s="511"/>
      <c r="CZ64997" s="511"/>
      <c r="DA64997" s="511"/>
      <c r="DB64997" s="511"/>
      <c r="DC64997" s="511"/>
      <c r="DD64997" s="511"/>
      <c r="DE64997" s="511"/>
      <c r="DF64997" s="511"/>
      <c r="DG64997" s="511"/>
      <c r="DH64997" s="511"/>
      <c r="DI64997" s="511"/>
      <c r="DJ64997" s="511"/>
      <c r="DK64997" s="511"/>
      <c r="DL64997" s="511"/>
      <c r="DM64997" s="511"/>
      <c r="DN64997" s="511"/>
      <c r="DO64997" s="511"/>
      <c r="DP64997" s="511"/>
      <c r="DQ64997" s="511"/>
      <c r="DR64997" s="511"/>
      <c r="DS64997" s="511"/>
      <c r="DT64997" s="511"/>
      <c r="DU64997" s="511"/>
      <c r="DV64997" s="511"/>
      <c r="DW64997" s="511"/>
      <c r="DX64997" s="511"/>
      <c r="DY64997" s="511"/>
      <c r="DZ64997" s="511"/>
      <c r="EA64997" s="511"/>
      <c r="EB64997" s="511"/>
      <c r="EC64997" s="511"/>
      <c r="ED64997" s="511"/>
      <c r="EE64997" s="511"/>
      <c r="EF64997" s="511"/>
      <c r="EG64997" s="511"/>
      <c r="EH64997" s="511"/>
      <c r="EI64997" s="511"/>
      <c r="EJ64997" s="511"/>
      <c r="EK64997" s="511"/>
      <c r="EL64997" s="511"/>
      <c r="EM64997" s="511"/>
      <c r="EN64997" s="511"/>
      <c r="EO64997" s="511"/>
      <c r="EP64997" s="511"/>
      <c r="EQ64997" s="511"/>
      <c r="ER64997" s="511"/>
      <c r="ES64997" s="511"/>
      <c r="ET64997" s="511"/>
      <c r="EU64997" s="511"/>
      <c r="EV64997" s="511"/>
      <c r="EW64997" s="511"/>
      <c r="EX64997" s="511"/>
      <c r="EY64997" s="511"/>
      <c r="EZ64997" s="511"/>
      <c r="FA64997" s="511"/>
      <c r="FB64997" s="511"/>
      <c r="FC64997" s="511"/>
      <c r="FD64997" s="511"/>
      <c r="FE64997" s="511"/>
      <c r="FF64997" s="511"/>
      <c r="FG64997" s="511"/>
      <c r="FH64997" s="511"/>
      <c r="FI64997" s="511"/>
      <c r="FJ64997" s="511"/>
      <c r="FK64997" s="511"/>
      <c r="FL64997" s="511"/>
      <c r="FM64997" s="511"/>
      <c r="FN64997" s="511"/>
      <c r="FO64997" s="511"/>
      <c r="FP64997" s="511"/>
      <c r="FQ64997" s="511"/>
      <c r="FR64997" s="511"/>
      <c r="FS64997" s="511"/>
      <c r="FT64997" s="511"/>
      <c r="FU64997" s="511"/>
      <c r="FV64997" s="511"/>
      <c r="FW64997" s="511"/>
      <c r="FX64997" s="511"/>
      <c r="FY64997" s="511"/>
      <c r="FZ64997" s="511"/>
      <c r="GA64997" s="511"/>
      <c r="GB64997" s="511"/>
      <c r="GC64997" s="511"/>
      <c r="GD64997" s="511"/>
      <c r="GE64997" s="511"/>
      <c r="GF64997" s="511"/>
      <c r="GG64997" s="511"/>
      <c r="GH64997" s="511"/>
      <c r="GI64997" s="511"/>
      <c r="GJ64997" s="511"/>
      <c r="GK64997" s="511"/>
      <c r="GL64997" s="511"/>
      <c r="GM64997" s="511"/>
      <c r="GN64997" s="511"/>
      <c r="GO64997" s="511"/>
      <c r="GP64997" s="511"/>
      <c r="GQ64997" s="511"/>
      <c r="GR64997" s="511"/>
      <c r="GS64997" s="511"/>
      <c r="GT64997" s="511"/>
      <c r="GU64997" s="511"/>
      <c r="GV64997" s="511"/>
      <c r="GW64997" s="511"/>
      <c r="GX64997" s="511"/>
      <c r="GY64997" s="511"/>
      <c r="GZ64997" s="511"/>
      <c r="HA64997" s="511"/>
      <c r="HB64997" s="511"/>
      <c r="HC64997" s="511"/>
      <c r="HD64997" s="511"/>
      <c r="HE64997" s="511"/>
      <c r="HF64997" s="511"/>
      <c r="HG64997" s="511"/>
      <c r="HH64997" s="511"/>
      <c r="HI64997" s="511"/>
      <c r="HJ64997" s="511"/>
      <c r="HK64997" s="511"/>
      <c r="HL64997" s="511"/>
      <c r="HM64997" s="511"/>
      <c r="HN64997" s="511"/>
      <c r="HO64997" s="511"/>
      <c r="HP64997" s="511"/>
      <c r="HQ64997" s="511"/>
      <c r="HR64997" s="511"/>
      <c r="HS64997" s="511"/>
      <c r="HT64997" s="511"/>
      <c r="HU64997" s="511"/>
      <c r="HV64997" s="511"/>
      <c r="HW64997" s="511"/>
      <c r="HX64997" s="511"/>
      <c r="HY64997" s="511"/>
      <c r="HZ64997" s="511"/>
      <c r="IA64997" s="511"/>
      <c r="IB64997" s="511"/>
      <c r="IC64997" s="511"/>
      <c r="ID64997" s="511"/>
      <c r="IE64997" s="511"/>
      <c r="IF64997" s="511"/>
      <c r="IG64997" s="511"/>
      <c r="IH64997" s="511"/>
    </row>
    <row r="64998" spans="1:242" x14ac:dyDescent="0.25">
      <c r="A64998" s="511"/>
      <c r="B64998" s="511"/>
      <c r="C64998" s="511"/>
      <c r="D64998" s="511"/>
      <c r="E64998" s="511"/>
      <c r="F64998" s="511"/>
      <c r="G64998" s="511"/>
      <c r="H64998" s="511"/>
      <c r="I64998" s="511"/>
      <c r="J64998" s="511"/>
      <c r="K64998" s="511"/>
      <c r="L64998" s="511"/>
      <c r="M64998" s="511"/>
      <c r="N64998" s="511"/>
      <c r="O64998" s="511"/>
      <c r="P64998" s="511"/>
      <c r="Q64998" s="511"/>
      <c r="R64998" s="511"/>
      <c r="S64998" s="511"/>
      <c r="T64998" s="511"/>
      <c r="U64998" s="511"/>
      <c r="V64998" s="511"/>
      <c r="W64998" s="511"/>
      <c r="X64998" s="511"/>
      <c r="Y64998" s="511"/>
      <c r="Z64998" s="511"/>
      <c r="AA64998" s="511"/>
      <c r="AB64998" s="511"/>
      <c r="AC64998" s="511"/>
      <c r="AD64998" s="511"/>
      <c r="AE64998" s="511"/>
      <c r="AF64998" s="511"/>
      <c r="AG64998" s="511"/>
      <c r="AH64998" s="511"/>
      <c r="AI64998" s="511"/>
      <c r="AJ64998" s="511"/>
      <c r="AK64998" s="511"/>
      <c r="AL64998" s="511"/>
      <c r="AM64998" s="511"/>
      <c r="AN64998" s="511"/>
      <c r="AO64998" s="511"/>
      <c r="AP64998" s="511"/>
      <c r="AQ64998" s="511"/>
      <c r="AR64998" s="511"/>
      <c r="AS64998" s="511"/>
      <c r="AT64998" s="511"/>
      <c r="AU64998" s="511"/>
      <c r="AV64998" s="511"/>
      <c r="AW64998" s="511"/>
      <c r="AX64998" s="511"/>
      <c r="AY64998" s="511"/>
      <c r="AZ64998" s="511"/>
      <c r="BA64998" s="511"/>
      <c r="BB64998" s="511"/>
      <c r="BC64998" s="511"/>
      <c r="BD64998" s="511"/>
      <c r="BE64998" s="511"/>
      <c r="BF64998" s="511"/>
      <c r="BG64998" s="511"/>
      <c r="BH64998" s="511"/>
      <c r="BI64998" s="511"/>
      <c r="BJ64998" s="511"/>
      <c r="BK64998" s="511"/>
      <c r="BL64998" s="511"/>
      <c r="BM64998" s="511"/>
      <c r="BN64998" s="511"/>
      <c r="BO64998" s="511"/>
      <c r="BP64998" s="511"/>
      <c r="BQ64998" s="511"/>
      <c r="BR64998" s="511"/>
      <c r="BS64998" s="511"/>
      <c r="BT64998" s="511"/>
      <c r="BU64998" s="511"/>
      <c r="BV64998" s="511"/>
      <c r="BW64998" s="511"/>
      <c r="BX64998" s="511"/>
      <c r="BY64998" s="511"/>
      <c r="BZ64998" s="511"/>
      <c r="CA64998" s="511"/>
      <c r="CB64998" s="511"/>
      <c r="CC64998" s="511"/>
      <c r="CD64998" s="511"/>
      <c r="CE64998" s="511"/>
      <c r="CF64998" s="511"/>
      <c r="CG64998" s="511"/>
      <c r="CH64998" s="511"/>
      <c r="CI64998" s="511"/>
      <c r="CJ64998" s="511"/>
      <c r="CK64998" s="511"/>
      <c r="CL64998" s="511"/>
      <c r="CM64998" s="511"/>
      <c r="CN64998" s="511"/>
      <c r="CO64998" s="511"/>
      <c r="CP64998" s="511"/>
      <c r="CQ64998" s="511"/>
      <c r="CR64998" s="511"/>
      <c r="CS64998" s="511"/>
      <c r="CT64998" s="511"/>
      <c r="CU64998" s="511"/>
      <c r="CV64998" s="511"/>
      <c r="CW64998" s="511"/>
      <c r="CX64998" s="511"/>
      <c r="CY64998" s="511"/>
      <c r="CZ64998" s="511"/>
      <c r="DA64998" s="511"/>
      <c r="DB64998" s="511"/>
      <c r="DC64998" s="511"/>
      <c r="DD64998" s="511"/>
      <c r="DE64998" s="511"/>
      <c r="DF64998" s="511"/>
      <c r="DG64998" s="511"/>
      <c r="DH64998" s="511"/>
      <c r="DI64998" s="511"/>
      <c r="DJ64998" s="511"/>
      <c r="DK64998" s="511"/>
      <c r="DL64998" s="511"/>
      <c r="DM64998" s="511"/>
      <c r="DN64998" s="511"/>
      <c r="DO64998" s="511"/>
      <c r="DP64998" s="511"/>
      <c r="DQ64998" s="511"/>
      <c r="DR64998" s="511"/>
      <c r="DS64998" s="511"/>
      <c r="DT64998" s="511"/>
      <c r="DU64998" s="511"/>
      <c r="DV64998" s="511"/>
      <c r="DW64998" s="511"/>
      <c r="DX64998" s="511"/>
      <c r="DY64998" s="511"/>
      <c r="DZ64998" s="511"/>
      <c r="EA64998" s="511"/>
      <c r="EB64998" s="511"/>
      <c r="EC64998" s="511"/>
      <c r="ED64998" s="511"/>
      <c r="EE64998" s="511"/>
      <c r="EF64998" s="511"/>
      <c r="EG64998" s="511"/>
      <c r="EH64998" s="511"/>
      <c r="EI64998" s="511"/>
      <c r="EJ64998" s="511"/>
      <c r="EK64998" s="511"/>
      <c r="EL64998" s="511"/>
      <c r="EM64998" s="511"/>
      <c r="EN64998" s="511"/>
      <c r="EO64998" s="511"/>
      <c r="EP64998" s="511"/>
      <c r="EQ64998" s="511"/>
      <c r="ER64998" s="511"/>
      <c r="ES64998" s="511"/>
      <c r="ET64998" s="511"/>
      <c r="EU64998" s="511"/>
      <c r="EV64998" s="511"/>
      <c r="EW64998" s="511"/>
      <c r="EX64998" s="511"/>
      <c r="EY64998" s="511"/>
      <c r="EZ64998" s="511"/>
      <c r="FA64998" s="511"/>
      <c r="FB64998" s="511"/>
      <c r="FC64998" s="511"/>
      <c r="FD64998" s="511"/>
      <c r="FE64998" s="511"/>
      <c r="FF64998" s="511"/>
      <c r="FG64998" s="511"/>
      <c r="FH64998" s="511"/>
      <c r="FI64998" s="511"/>
      <c r="FJ64998" s="511"/>
      <c r="FK64998" s="511"/>
      <c r="FL64998" s="511"/>
      <c r="FM64998" s="511"/>
      <c r="FN64998" s="511"/>
      <c r="FO64998" s="511"/>
      <c r="FP64998" s="511"/>
      <c r="FQ64998" s="511"/>
      <c r="FR64998" s="511"/>
      <c r="FS64998" s="511"/>
      <c r="FT64998" s="511"/>
      <c r="FU64998" s="511"/>
      <c r="FV64998" s="511"/>
      <c r="FW64998" s="511"/>
      <c r="FX64998" s="511"/>
      <c r="FY64998" s="511"/>
      <c r="FZ64998" s="511"/>
      <c r="GA64998" s="511"/>
      <c r="GB64998" s="511"/>
      <c r="GC64998" s="511"/>
      <c r="GD64998" s="511"/>
      <c r="GE64998" s="511"/>
      <c r="GF64998" s="511"/>
      <c r="GG64998" s="511"/>
      <c r="GH64998" s="511"/>
      <c r="GI64998" s="511"/>
      <c r="GJ64998" s="511"/>
      <c r="GK64998" s="511"/>
      <c r="GL64998" s="511"/>
      <c r="GM64998" s="511"/>
      <c r="GN64998" s="511"/>
      <c r="GO64998" s="511"/>
      <c r="GP64998" s="511"/>
      <c r="GQ64998" s="511"/>
      <c r="GR64998" s="511"/>
      <c r="GS64998" s="511"/>
      <c r="GT64998" s="511"/>
      <c r="GU64998" s="511"/>
      <c r="GV64998" s="511"/>
      <c r="GW64998" s="511"/>
      <c r="GX64998" s="511"/>
      <c r="GY64998" s="511"/>
      <c r="GZ64998" s="511"/>
      <c r="HA64998" s="511"/>
      <c r="HB64998" s="511"/>
      <c r="HC64998" s="511"/>
      <c r="HD64998" s="511"/>
      <c r="HE64998" s="511"/>
      <c r="HF64998" s="511"/>
      <c r="HG64998" s="511"/>
      <c r="HH64998" s="511"/>
      <c r="HI64998" s="511"/>
      <c r="HJ64998" s="511"/>
      <c r="HK64998" s="511"/>
      <c r="HL64998" s="511"/>
      <c r="HM64998" s="511"/>
      <c r="HN64998" s="511"/>
      <c r="HO64998" s="511"/>
      <c r="HP64998" s="511"/>
      <c r="HQ64998" s="511"/>
      <c r="HR64998" s="511"/>
      <c r="HS64998" s="511"/>
      <c r="HT64998" s="511"/>
      <c r="HU64998" s="511"/>
      <c r="HV64998" s="511"/>
      <c r="HW64998" s="511"/>
      <c r="HX64998" s="511"/>
      <c r="HY64998" s="511"/>
      <c r="HZ64998" s="511"/>
      <c r="IA64998" s="511"/>
      <c r="IB64998" s="511"/>
      <c r="IC64998" s="511"/>
      <c r="ID64998" s="511"/>
      <c r="IE64998" s="511"/>
      <c r="IF64998" s="511"/>
      <c r="IG64998" s="511"/>
      <c r="IH64998" s="511"/>
    </row>
    <row r="64999" spans="1:242" x14ac:dyDescent="0.25">
      <c r="A64999" s="511"/>
      <c r="B64999" s="511"/>
      <c r="C64999" s="511"/>
      <c r="D64999" s="511"/>
      <c r="E64999" s="511"/>
      <c r="F64999" s="511"/>
      <c r="G64999" s="511"/>
      <c r="H64999" s="511"/>
      <c r="I64999" s="511"/>
      <c r="J64999" s="511"/>
      <c r="K64999" s="511"/>
      <c r="L64999" s="511"/>
      <c r="M64999" s="511"/>
      <c r="N64999" s="511"/>
      <c r="O64999" s="511"/>
      <c r="P64999" s="511"/>
      <c r="Q64999" s="511"/>
      <c r="R64999" s="511"/>
      <c r="S64999" s="511"/>
      <c r="T64999" s="511"/>
      <c r="U64999" s="511"/>
      <c r="V64999" s="511"/>
      <c r="W64999" s="511"/>
      <c r="X64999" s="511"/>
      <c r="Y64999" s="511"/>
      <c r="Z64999" s="511"/>
      <c r="AA64999" s="511"/>
      <c r="AB64999" s="511"/>
      <c r="AC64999" s="511"/>
      <c r="AD64999" s="511"/>
      <c r="AE64999" s="511"/>
      <c r="AF64999" s="511"/>
      <c r="AG64999" s="511"/>
      <c r="AH64999" s="511"/>
      <c r="AI64999" s="511"/>
      <c r="AJ64999" s="511"/>
      <c r="AK64999" s="511"/>
      <c r="AL64999" s="511"/>
      <c r="AM64999" s="511"/>
      <c r="AN64999" s="511"/>
      <c r="AO64999" s="511"/>
      <c r="AP64999" s="511"/>
      <c r="AQ64999" s="511"/>
      <c r="AR64999" s="511"/>
      <c r="AS64999" s="511"/>
      <c r="AT64999" s="511"/>
      <c r="AU64999" s="511"/>
      <c r="AV64999" s="511"/>
      <c r="AW64999" s="511"/>
      <c r="AX64999" s="511"/>
      <c r="AY64999" s="511"/>
      <c r="AZ64999" s="511"/>
      <c r="BA64999" s="511"/>
      <c r="BB64999" s="511"/>
      <c r="BC64999" s="511"/>
      <c r="BD64999" s="511"/>
      <c r="BE64999" s="511"/>
      <c r="BF64999" s="511"/>
      <c r="BG64999" s="511"/>
      <c r="BH64999" s="511"/>
      <c r="BI64999" s="511"/>
      <c r="BJ64999" s="511"/>
      <c r="BK64999" s="511"/>
      <c r="BL64999" s="511"/>
      <c r="BM64999" s="511"/>
      <c r="BN64999" s="511"/>
      <c r="BO64999" s="511"/>
      <c r="BP64999" s="511"/>
      <c r="BQ64999" s="511"/>
      <c r="BR64999" s="511"/>
      <c r="BS64999" s="511"/>
      <c r="BT64999" s="511"/>
      <c r="BU64999" s="511"/>
      <c r="BV64999" s="511"/>
      <c r="BW64999" s="511"/>
      <c r="BX64999" s="511"/>
      <c r="BY64999" s="511"/>
      <c r="BZ64999" s="511"/>
      <c r="CA64999" s="511"/>
      <c r="CB64999" s="511"/>
      <c r="CC64999" s="511"/>
      <c r="CD64999" s="511"/>
      <c r="CE64999" s="511"/>
      <c r="CF64999" s="511"/>
      <c r="CG64999" s="511"/>
      <c r="CH64999" s="511"/>
      <c r="CI64999" s="511"/>
      <c r="CJ64999" s="511"/>
      <c r="CK64999" s="511"/>
      <c r="CL64999" s="511"/>
      <c r="CM64999" s="511"/>
      <c r="CN64999" s="511"/>
      <c r="CO64999" s="511"/>
      <c r="CP64999" s="511"/>
      <c r="CQ64999" s="511"/>
      <c r="CR64999" s="511"/>
      <c r="CS64999" s="511"/>
      <c r="CT64999" s="511"/>
      <c r="CU64999" s="511"/>
      <c r="CV64999" s="511"/>
      <c r="CW64999" s="511"/>
      <c r="CX64999" s="511"/>
      <c r="CY64999" s="511"/>
      <c r="CZ64999" s="511"/>
      <c r="DA64999" s="511"/>
      <c r="DB64999" s="511"/>
      <c r="DC64999" s="511"/>
      <c r="DD64999" s="511"/>
      <c r="DE64999" s="511"/>
      <c r="DF64999" s="511"/>
      <c r="DG64999" s="511"/>
      <c r="DH64999" s="511"/>
      <c r="DI64999" s="511"/>
      <c r="DJ64999" s="511"/>
      <c r="DK64999" s="511"/>
      <c r="DL64999" s="511"/>
      <c r="DM64999" s="511"/>
      <c r="DN64999" s="511"/>
      <c r="DO64999" s="511"/>
      <c r="DP64999" s="511"/>
      <c r="DQ64999" s="511"/>
      <c r="DR64999" s="511"/>
      <c r="DS64999" s="511"/>
      <c r="DT64999" s="511"/>
      <c r="DU64999" s="511"/>
      <c r="DV64999" s="511"/>
      <c r="DW64999" s="511"/>
      <c r="DX64999" s="511"/>
      <c r="DY64999" s="511"/>
      <c r="DZ64999" s="511"/>
      <c r="EA64999" s="511"/>
      <c r="EB64999" s="511"/>
      <c r="EC64999" s="511"/>
      <c r="ED64999" s="511"/>
      <c r="EE64999" s="511"/>
      <c r="EF64999" s="511"/>
      <c r="EG64999" s="511"/>
      <c r="EH64999" s="511"/>
      <c r="EI64999" s="511"/>
      <c r="EJ64999" s="511"/>
      <c r="EK64999" s="511"/>
      <c r="EL64999" s="511"/>
      <c r="EM64999" s="511"/>
      <c r="EN64999" s="511"/>
      <c r="EO64999" s="511"/>
      <c r="EP64999" s="511"/>
      <c r="EQ64999" s="511"/>
      <c r="ER64999" s="511"/>
      <c r="ES64999" s="511"/>
      <c r="ET64999" s="511"/>
      <c r="EU64999" s="511"/>
      <c r="EV64999" s="511"/>
      <c r="EW64999" s="511"/>
      <c r="EX64999" s="511"/>
      <c r="EY64999" s="511"/>
      <c r="EZ64999" s="511"/>
      <c r="FA64999" s="511"/>
      <c r="FB64999" s="511"/>
      <c r="FC64999" s="511"/>
      <c r="FD64999" s="511"/>
      <c r="FE64999" s="511"/>
      <c r="FF64999" s="511"/>
      <c r="FG64999" s="511"/>
      <c r="FH64999" s="511"/>
      <c r="FI64999" s="511"/>
      <c r="FJ64999" s="511"/>
      <c r="FK64999" s="511"/>
      <c r="FL64999" s="511"/>
      <c r="FM64999" s="511"/>
      <c r="FN64999" s="511"/>
      <c r="FO64999" s="511"/>
      <c r="FP64999" s="511"/>
      <c r="FQ64999" s="511"/>
      <c r="FR64999" s="511"/>
      <c r="FS64999" s="511"/>
      <c r="FT64999" s="511"/>
      <c r="FU64999" s="511"/>
      <c r="FV64999" s="511"/>
      <c r="FW64999" s="511"/>
      <c r="FX64999" s="511"/>
      <c r="FY64999" s="511"/>
      <c r="FZ64999" s="511"/>
      <c r="GA64999" s="511"/>
      <c r="GB64999" s="511"/>
      <c r="GC64999" s="511"/>
      <c r="GD64999" s="511"/>
      <c r="GE64999" s="511"/>
      <c r="GF64999" s="511"/>
      <c r="GG64999" s="511"/>
      <c r="GH64999" s="511"/>
      <c r="GI64999" s="511"/>
      <c r="GJ64999" s="511"/>
      <c r="GK64999" s="511"/>
      <c r="GL64999" s="511"/>
      <c r="GM64999" s="511"/>
      <c r="GN64999" s="511"/>
      <c r="GO64999" s="511"/>
      <c r="GP64999" s="511"/>
      <c r="GQ64999" s="511"/>
      <c r="GR64999" s="511"/>
      <c r="GS64999" s="511"/>
      <c r="GT64999" s="511"/>
      <c r="GU64999" s="511"/>
      <c r="GV64999" s="511"/>
      <c r="GW64999" s="511"/>
      <c r="GX64999" s="511"/>
      <c r="GY64999" s="511"/>
      <c r="GZ64999" s="511"/>
      <c r="HA64999" s="511"/>
      <c r="HB64999" s="511"/>
      <c r="HC64999" s="511"/>
      <c r="HD64999" s="511"/>
      <c r="HE64999" s="511"/>
      <c r="HF64999" s="511"/>
      <c r="HG64999" s="511"/>
      <c r="HH64999" s="511"/>
      <c r="HI64999" s="511"/>
      <c r="HJ64999" s="511"/>
      <c r="HK64999" s="511"/>
      <c r="HL64999" s="511"/>
      <c r="HM64999" s="511"/>
      <c r="HN64999" s="511"/>
      <c r="HO64999" s="511"/>
      <c r="HP64999" s="511"/>
      <c r="HQ64999" s="511"/>
      <c r="HR64999" s="511"/>
      <c r="HS64999" s="511"/>
      <c r="HT64999" s="511"/>
      <c r="HU64999" s="511"/>
      <c r="HV64999" s="511"/>
      <c r="HW64999" s="511"/>
      <c r="HX64999" s="511"/>
      <c r="HY64999" s="511"/>
      <c r="HZ64999" s="511"/>
      <c r="IA64999" s="511"/>
      <c r="IB64999" s="511"/>
      <c r="IC64999" s="511"/>
      <c r="ID64999" s="511"/>
      <c r="IE64999" s="511"/>
      <c r="IF64999" s="511"/>
      <c r="IG64999" s="511"/>
      <c r="IH64999" s="511"/>
    </row>
    <row r="65000" spans="1:242" x14ac:dyDescent="0.25">
      <c r="A65000" s="511"/>
      <c r="B65000" s="511"/>
      <c r="C65000" s="511"/>
      <c r="D65000" s="511"/>
      <c r="E65000" s="511"/>
      <c r="F65000" s="511"/>
      <c r="G65000" s="511"/>
      <c r="H65000" s="511"/>
      <c r="I65000" s="511"/>
      <c r="J65000" s="511"/>
      <c r="K65000" s="511"/>
      <c r="L65000" s="511"/>
      <c r="M65000" s="511"/>
      <c r="N65000" s="511"/>
      <c r="O65000" s="511"/>
      <c r="P65000" s="511"/>
      <c r="Q65000" s="511"/>
      <c r="R65000" s="511"/>
      <c r="S65000" s="511"/>
      <c r="T65000" s="511"/>
      <c r="U65000" s="511"/>
      <c r="V65000" s="511"/>
      <c r="W65000" s="511"/>
      <c r="X65000" s="511"/>
      <c r="Y65000" s="511"/>
      <c r="Z65000" s="511"/>
      <c r="AA65000" s="511"/>
      <c r="AB65000" s="511"/>
      <c r="AC65000" s="511"/>
      <c r="AD65000" s="511"/>
      <c r="AE65000" s="511"/>
      <c r="AF65000" s="511"/>
      <c r="AG65000" s="511"/>
      <c r="AH65000" s="511"/>
      <c r="AI65000" s="511"/>
      <c r="AJ65000" s="511"/>
      <c r="AK65000" s="511"/>
      <c r="AL65000" s="511"/>
      <c r="AM65000" s="511"/>
      <c r="AN65000" s="511"/>
      <c r="AO65000" s="511"/>
      <c r="AP65000" s="511"/>
      <c r="AQ65000" s="511"/>
      <c r="AR65000" s="511"/>
      <c r="AS65000" s="511"/>
      <c r="AT65000" s="511"/>
      <c r="AU65000" s="511"/>
      <c r="AV65000" s="511"/>
      <c r="AW65000" s="511"/>
      <c r="AX65000" s="511"/>
      <c r="AY65000" s="511"/>
      <c r="AZ65000" s="511"/>
      <c r="BA65000" s="511"/>
      <c r="BB65000" s="511"/>
      <c r="BC65000" s="511"/>
      <c r="BD65000" s="511"/>
      <c r="BE65000" s="511"/>
      <c r="BF65000" s="511"/>
      <c r="BG65000" s="511"/>
      <c r="BH65000" s="511"/>
      <c r="BI65000" s="511"/>
      <c r="BJ65000" s="511"/>
      <c r="BK65000" s="511"/>
      <c r="BL65000" s="511"/>
      <c r="BM65000" s="511"/>
      <c r="BN65000" s="511"/>
      <c r="BO65000" s="511"/>
      <c r="BP65000" s="511"/>
      <c r="BQ65000" s="511"/>
      <c r="BR65000" s="511"/>
      <c r="BS65000" s="511"/>
      <c r="BT65000" s="511"/>
      <c r="BU65000" s="511"/>
      <c r="BV65000" s="511"/>
      <c r="BW65000" s="511"/>
      <c r="BX65000" s="511"/>
      <c r="BY65000" s="511"/>
      <c r="BZ65000" s="511"/>
      <c r="CA65000" s="511"/>
      <c r="CB65000" s="511"/>
      <c r="CC65000" s="511"/>
      <c r="CD65000" s="511"/>
      <c r="CE65000" s="511"/>
      <c r="CF65000" s="511"/>
      <c r="CG65000" s="511"/>
      <c r="CH65000" s="511"/>
      <c r="CI65000" s="511"/>
      <c r="CJ65000" s="511"/>
      <c r="CK65000" s="511"/>
      <c r="CL65000" s="511"/>
      <c r="CM65000" s="511"/>
      <c r="CN65000" s="511"/>
      <c r="CO65000" s="511"/>
      <c r="CP65000" s="511"/>
      <c r="CQ65000" s="511"/>
      <c r="CR65000" s="511"/>
      <c r="CS65000" s="511"/>
      <c r="CT65000" s="511"/>
      <c r="CU65000" s="511"/>
      <c r="CV65000" s="511"/>
      <c r="CW65000" s="511"/>
      <c r="CX65000" s="511"/>
      <c r="CY65000" s="511"/>
      <c r="CZ65000" s="511"/>
      <c r="DA65000" s="511"/>
      <c r="DB65000" s="511"/>
      <c r="DC65000" s="511"/>
      <c r="DD65000" s="511"/>
      <c r="DE65000" s="511"/>
      <c r="DF65000" s="511"/>
      <c r="DG65000" s="511"/>
      <c r="DH65000" s="511"/>
      <c r="DI65000" s="511"/>
      <c r="DJ65000" s="511"/>
      <c r="DK65000" s="511"/>
      <c r="DL65000" s="511"/>
      <c r="DM65000" s="511"/>
      <c r="DN65000" s="511"/>
      <c r="DO65000" s="511"/>
      <c r="DP65000" s="511"/>
      <c r="DQ65000" s="511"/>
      <c r="DR65000" s="511"/>
      <c r="DS65000" s="511"/>
      <c r="DT65000" s="511"/>
      <c r="DU65000" s="511"/>
      <c r="DV65000" s="511"/>
      <c r="DW65000" s="511"/>
      <c r="DX65000" s="511"/>
      <c r="DY65000" s="511"/>
      <c r="DZ65000" s="511"/>
      <c r="EA65000" s="511"/>
      <c r="EB65000" s="511"/>
      <c r="EC65000" s="511"/>
      <c r="ED65000" s="511"/>
      <c r="EE65000" s="511"/>
      <c r="EF65000" s="511"/>
      <c r="EG65000" s="511"/>
      <c r="EH65000" s="511"/>
      <c r="EI65000" s="511"/>
      <c r="EJ65000" s="511"/>
      <c r="EK65000" s="511"/>
      <c r="EL65000" s="511"/>
      <c r="EM65000" s="511"/>
      <c r="EN65000" s="511"/>
      <c r="EO65000" s="511"/>
      <c r="EP65000" s="511"/>
      <c r="EQ65000" s="511"/>
      <c r="ER65000" s="511"/>
      <c r="ES65000" s="511"/>
      <c r="ET65000" s="511"/>
      <c r="EU65000" s="511"/>
      <c r="EV65000" s="511"/>
      <c r="EW65000" s="511"/>
      <c r="EX65000" s="511"/>
      <c r="EY65000" s="511"/>
      <c r="EZ65000" s="511"/>
      <c r="FA65000" s="511"/>
      <c r="FB65000" s="511"/>
      <c r="FC65000" s="511"/>
      <c r="FD65000" s="511"/>
      <c r="FE65000" s="511"/>
      <c r="FF65000" s="511"/>
      <c r="FG65000" s="511"/>
      <c r="FH65000" s="511"/>
      <c r="FI65000" s="511"/>
      <c r="FJ65000" s="511"/>
      <c r="FK65000" s="511"/>
      <c r="FL65000" s="511"/>
      <c r="FM65000" s="511"/>
      <c r="FN65000" s="511"/>
      <c r="FO65000" s="511"/>
      <c r="FP65000" s="511"/>
      <c r="FQ65000" s="511"/>
      <c r="FR65000" s="511"/>
      <c r="FS65000" s="511"/>
      <c r="FT65000" s="511"/>
      <c r="FU65000" s="511"/>
      <c r="FV65000" s="511"/>
      <c r="FW65000" s="511"/>
      <c r="FX65000" s="511"/>
      <c r="FY65000" s="511"/>
      <c r="FZ65000" s="511"/>
      <c r="GA65000" s="511"/>
      <c r="GB65000" s="511"/>
      <c r="GC65000" s="511"/>
      <c r="GD65000" s="511"/>
      <c r="GE65000" s="511"/>
      <c r="GF65000" s="511"/>
      <c r="GG65000" s="511"/>
      <c r="GH65000" s="511"/>
      <c r="GI65000" s="511"/>
      <c r="GJ65000" s="511"/>
      <c r="GK65000" s="511"/>
      <c r="GL65000" s="511"/>
      <c r="GM65000" s="511"/>
      <c r="GN65000" s="511"/>
      <c r="GO65000" s="511"/>
      <c r="GP65000" s="511"/>
      <c r="GQ65000" s="511"/>
      <c r="GR65000" s="511"/>
      <c r="GS65000" s="511"/>
      <c r="GT65000" s="511"/>
      <c r="GU65000" s="511"/>
      <c r="GV65000" s="511"/>
      <c r="GW65000" s="511"/>
      <c r="GX65000" s="511"/>
      <c r="GY65000" s="511"/>
      <c r="GZ65000" s="511"/>
      <c r="HA65000" s="511"/>
      <c r="HB65000" s="511"/>
      <c r="HC65000" s="511"/>
      <c r="HD65000" s="511"/>
      <c r="HE65000" s="511"/>
      <c r="HF65000" s="511"/>
      <c r="HG65000" s="511"/>
      <c r="HH65000" s="511"/>
      <c r="HI65000" s="511"/>
      <c r="HJ65000" s="511"/>
      <c r="HK65000" s="511"/>
      <c r="HL65000" s="511"/>
      <c r="HM65000" s="511"/>
      <c r="HN65000" s="511"/>
      <c r="HO65000" s="511"/>
      <c r="HP65000" s="511"/>
      <c r="HQ65000" s="511"/>
      <c r="HR65000" s="511"/>
      <c r="HS65000" s="511"/>
      <c r="HT65000" s="511"/>
      <c r="HU65000" s="511"/>
      <c r="HV65000" s="511"/>
      <c r="HW65000" s="511"/>
      <c r="HX65000" s="511"/>
      <c r="HY65000" s="511"/>
      <c r="HZ65000" s="511"/>
      <c r="IA65000" s="511"/>
      <c r="IB65000" s="511"/>
      <c r="IC65000" s="511"/>
      <c r="ID65000" s="511"/>
      <c r="IE65000" s="511"/>
      <c r="IF65000" s="511"/>
      <c r="IG65000" s="511"/>
      <c r="IH65000" s="511"/>
    </row>
    <row r="65001" spans="1:242" x14ac:dyDescent="0.25">
      <c r="A65001" s="511"/>
      <c r="B65001" s="511"/>
      <c r="C65001" s="511"/>
      <c r="D65001" s="511"/>
      <c r="E65001" s="511"/>
      <c r="F65001" s="511"/>
      <c r="G65001" s="511"/>
      <c r="H65001" s="511"/>
      <c r="I65001" s="511"/>
      <c r="J65001" s="511"/>
      <c r="K65001" s="511"/>
      <c r="L65001" s="511"/>
      <c r="M65001" s="511"/>
      <c r="N65001" s="511"/>
      <c r="O65001" s="511"/>
      <c r="P65001" s="511"/>
      <c r="Q65001" s="511"/>
      <c r="R65001" s="511"/>
      <c r="S65001" s="511"/>
      <c r="T65001" s="511"/>
      <c r="U65001" s="511"/>
      <c r="V65001" s="511"/>
      <c r="W65001" s="511"/>
      <c r="X65001" s="511"/>
      <c r="Y65001" s="511"/>
      <c r="Z65001" s="511"/>
      <c r="AA65001" s="511"/>
      <c r="AB65001" s="511"/>
      <c r="AC65001" s="511"/>
      <c r="AD65001" s="511"/>
      <c r="AE65001" s="511"/>
      <c r="AF65001" s="511"/>
      <c r="AG65001" s="511"/>
      <c r="AH65001" s="511"/>
      <c r="AI65001" s="511"/>
      <c r="AJ65001" s="511"/>
      <c r="AK65001" s="511"/>
      <c r="AL65001" s="511"/>
      <c r="AM65001" s="511"/>
      <c r="AN65001" s="511"/>
      <c r="AO65001" s="511"/>
      <c r="AP65001" s="511"/>
      <c r="AQ65001" s="511"/>
      <c r="AR65001" s="511"/>
      <c r="AS65001" s="511"/>
      <c r="AT65001" s="511"/>
      <c r="AU65001" s="511"/>
      <c r="AV65001" s="511"/>
      <c r="AW65001" s="511"/>
      <c r="AX65001" s="511"/>
      <c r="AY65001" s="511"/>
      <c r="AZ65001" s="511"/>
      <c r="BA65001" s="511"/>
      <c r="BB65001" s="511"/>
      <c r="BC65001" s="511"/>
      <c r="BD65001" s="511"/>
      <c r="BE65001" s="511"/>
      <c r="BF65001" s="511"/>
      <c r="BG65001" s="511"/>
      <c r="BH65001" s="511"/>
      <c r="BI65001" s="511"/>
      <c r="BJ65001" s="511"/>
      <c r="BK65001" s="511"/>
      <c r="BL65001" s="511"/>
      <c r="BM65001" s="511"/>
      <c r="BN65001" s="511"/>
      <c r="BO65001" s="511"/>
      <c r="BP65001" s="511"/>
      <c r="BQ65001" s="511"/>
      <c r="BR65001" s="511"/>
      <c r="BS65001" s="511"/>
      <c r="BT65001" s="511"/>
      <c r="BU65001" s="511"/>
      <c r="BV65001" s="511"/>
      <c r="BW65001" s="511"/>
      <c r="BX65001" s="511"/>
      <c r="BY65001" s="511"/>
      <c r="BZ65001" s="511"/>
      <c r="CA65001" s="511"/>
      <c r="CB65001" s="511"/>
      <c r="CC65001" s="511"/>
      <c r="CD65001" s="511"/>
      <c r="CE65001" s="511"/>
      <c r="CF65001" s="511"/>
      <c r="CG65001" s="511"/>
      <c r="CH65001" s="511"/>
      <c r="CI65001" s="511"/>
      <c r="CJ65001" s="511"/>
      <c r="CK65001" s="511"/>
      <c r="CL65001" s="511"/>
      <c r="CM65001" s="511"/>
      <c r="CN65001" s="511"/>
      <c r="CO65001" s="511"/>
      <c r="CP65001" s="511"/>
      <c r="CQ65001" s="511"/>
      <c r="CR65001" s="511"/>
      <c r="CS65001" s="511"/>
      <c r="CT65001" s="511"/>
      <c r="CU65001" s="511"/>
      <c r="CV65001" s="511"/>
      <c r="CW65001" s="511"/>
      <c r="CX65001" s="511"/>
      <c r="CY65001" s="511"/>
      <c r="CZ65001" s="511"/>
      <c r="DA65001" s="511"/>
      <c r="DB65001" s="511"/>
      <c r="DC65001" s="511"/>
      <c r="DD65001" s="511"/>
      <c r="DE65001" s="511"/>
      <c r="DF65001" s="511"/>
      <c r="DG65001" s="511"/>
      <c r="DH65001" s="511"/>
      <c r="DI65001" s="511"/>
      <c r="DJ65001" s="511"/>
      <c r="DK65001" s="511"/>
      <c r="DL65001" s="511"/>
      <c r="DM65001" s="511"/>
      <c r="DN65001" s="511"/>
      <c r="DO65001" s="511"/>
      <c r="DP65001" s="511"/>
      <c r="DQ65001" s="511"/>
      <c r="DR65001" s="511"/>
      <c r="DS65001" s="511"/>
      <c r="DT65001" s="511"/>
      <c r="DU65001" s="511"/>
      <c r="DV65001" s="511"/>
      <c r="DW65001" s="511"/>
      <c r="DX65001" s="511"/>
      <c r="DY65001" s="511"/>
      <c r="DZ65001" s="511"/>
      <c r="EA65001" s="511"/>
      <c r="EB65001" s="511"/>
      <c r="EC65001" s="511"/>
      <c r="ED65001" s="511"/>
      <c r="EE65001" s="511"/>
      <c r="EF65001" s="511"/>
      <c r="EG65001" s="511"/>
      <c r="EH65001" s="511"/>
      <c r="EI65001" s="511"/>
      <c r="EJ65001" s="511"/>
      <c r="EK65001" s="511"/>
      <c r="EL65001" s="511"/>
      <c r="EM65001" s="511"/>
      <c r="EN65001" s="511"/>
      <c r="EO65001" s="511"/>
      <c r="EP65001" s="511"/>
      <c r="EQ65001" s="511"/>
      <c r="ER65001" s="511"/>
      <c r="ES65001" s="511"/>
      <c r="ET65001" s="511"/>
      <c r="EU65001" s="511"/>
      <c r="EV65001" s="511"/>
      <c r="EW65001" s="511"/>
      <c r="EX65001" s="511"/>
      <c r="EY65001" s="511"/>
      <c r="EZ65001" s="511"/>
      <c r="FA65001" s="511"/>
      <c r="FB65001" s="511"/>
      <c r="FC65001" s="511"/>
      <c r="FD65001" s="511"/>
      <c r="FE65001" s="511"/>
      <c r="FF65001" s="511"/>
      <c r="FG65001" s="511"/>
      <c r="FH65001" s="511"/>
      <c r="FI65001" s="511"/>
      <c r="FJ65001" s="511"/>
      <c r="FK65001" s="511"/>
      <c r="FL65001" s="511"/>
      <c r="FM65001" s="511"/>
      <c r="FN65001" s="511"/>
      <c r="FO65001" s="511"/>
      <c r="FP65001" s="511"/>
      <c r="FQ65001" s="511"/>
      <c r="FR65001" s="511"/>
      <c r="FS65001" s="511"/>
      <c r="FT65001" s="511"/>
      <c r="FU65001" s="511"/>
      <c r="FV65001" s="511"/>
      <c r="FW65001" s="511"/>
      <c r="FX65001" s="511"/>
      <c r="FY65001" s="511"/>
      <c r="FZ65001" s="511"/>
      <c r="GA65001" s="511"/>
      <c r="GB65001" s="511"/>
      <c r="GC65001" s="511"/>
      <c r="GD65001" s="511"/>
      <c r="GE65001" s="511"/>
      <c r="GF65001" s="511"/>
      <c r="GG65001" s="511"/>
      <c r="GH65001" s="511"/>
      <c r="GI65001" s="511"/>
      <c r="GJ65001" s="511"/>
      <c r="GK65001" s="511"/>
      <c r="GL65001" s="511"/>
      <c r="GM65001" s="511"/>
      <c r="GN65001" s="511"/>
      <c r="GO65001" s="511"/>
      <c r="GP65001" s="511"/>
      <c r="GQ65001" s="511"/>
      <c r="GR65001" s="511"/>
      <c r="GS65001" s="511"/>
      <c r="GT65001" s="511"/>
      <c r="GU65001" s="511"/>
      <c r="GV65001" s="511"/>
      <c r="GW65001" s="511"/>
      <c r="GX65001" s="511"/>
      <c r="GY65001" s="511"/>
      <c r="GZ65001" s="511"/>
      <c r="HA65001" s="511"/>
      <c r="HB65001" s="511"/>
      <c r="HC65001" s="511"/>
      <c r="HD65001" s="511"/>
      <c r="HE65001" s="511"/>
      <c r="HF65001" s="511"/>
      <c r="HG65001" s="511"/>
      <c r="HH65001" s="511"/>
      <c r="HI65001" s="511"/>
      <c r="HJ65001" s="511"/>
      <c r="HK65001" s="511"/>
      <c r="HL65001" s="511"/>
      <c r="HM65001" s="511"/>
      <c r="HN65001" s="511"/>
      <c r="HO65001" s="511"/>
      <c r="HP65001" s="511"/>
      <c r="HQ65001" s="511"/>
      <c r="HR65001" s="511"/>
      <c r="HS65001" s="511"/>
      <c r="HT65001" s="511"/>
      <c r="HU65001" s="511"/>
      <c r="HV65001" s="511"/>
      <c r="HW65001" s="511"/>
      <c r="HX65001" s="511"/>
      <c r="HY65001" s="511"/>
      <c r="HZ65001" s="511"/>
      <c r="IA65001" s="511"/>
      <c r="IB65001" s="511"/>
      <c r="IC65001" s="511"/>
      <c r="ID65001" s="511"/>
      <c r="IE65001" s="511"/>
      <c r="IF65001" s="511"/>
      <c r="IG65001" s="511"/>
      <c r="IH65001" s="511"/>
    </row>
    <row r="65002" spans="1:242" x14ac:dyDescent="0.25">
      <c r="A65002" s="511"/>
      <c r="B65002" s="511"/>
      <c r="C65002" s="511"/>
      <c r="D65002" s="511"/>
      <c r="E65002" s="511"/>
      <c r="F65002" s="511"/>
      <c r="G65002" s="511"/>
      <c r="H65002" s="511"/>
      <c r="I65002" s="511"/>
      <c r="J65002" s="511"/>
      <c r="K65002" s="511"/>
      <c r="L65002" s="511"/>
      <c r="M65002" s="511"/>
      <c r="N65002" s="511"/>
      <c r="O65002" s="511"/>
      <c r="P65002" s="511"/>
      <c r="Q65002" s="511"/>
      <c r="R65002" s="511"/>
      <c r="S65002" s="511"/>
      <c r="T65002" s="511"/>
      <c r="U65002" s="511"/>
      <c r="V65002" s="511"/>
      <c r="W65002" s="511"/>
      <c r="X65002" s="511"/>
      <c r="Y65002" s="511"/>
      <c r="Z65002" s="511"/>
      <c r="AA65002" s="511"/>
      <c r="AB65002" s="511"/>
      <c r="AC65002" s="511"/>
      <c r="AD65002" s="511"/>
      <c r="AE65002" s="511"/>
      <c r="AF65002" s="511"/>
      <c r="AG65002" s="511"/>
      <c r="AH65002" s="511"/>
      <c r="AI65002" s="511"/>
      <c r="AJ65002" s="511"/>
      <c r="AK65002" s="511"/>
      <c r="AL65002" s="511"/>
      <c r="AM65002" s="511"/>
      <c r="AN65002" s="511"/>
      <c r="AO65002" s="511"/>
      <c r="AP65002" s="511"/>
      <c r="AQ65002" s="511"/>
      <c r="AR65002" s="511"/>
      <c r="AS65002" s="511"/>
      <c r="AT65002" s="511"/>
      <c r="AU65002" s="511"/>
      <c r="AV65002" s="511"/>
      <c r="AW65002" s="511"/>
      <c r="AX65002" s="511"/>
      <c r="AY65002" s="511"/>
      <c r="AZ65002" s="511"/>
      <c r="BA65002" s="511"/>
      <c r="BB65002" s="511"/>
      <c r="BC65002" s="511"/>
      <c r="BD65002" s="511"/>
      <c r="BE65002" s="511"/>
      <c r="BF65002" s="511"/>
      <c r="BG65002" s="511"/>
      <c r="BH65002" s="511"/>
      <c r="BI65002" s="511"/>
      <c r="BJ65002" s="511"/>
      <c r="BK65002" s="511"/>
      <c r="BL65002" s="511"/>
      <c r="BM65002" s="511"/>
      <c r="BN65002" s="511"/>
      <c r="BO65002" s="511"/>
      <c r="BP65002" s="511"/>
      <c r="BQ65002" s="511"/>
      <c r="BR65002" s="511"/>
      <c r="BS65002" s="511"/>
      <c r="BT65002" s="511"/>
      <c r="BU65002" s="511"/>
      <c r="BV65002" s="511"/>
      <c r="BW65002" s="511"/>
      <c r="BX65002" s="511"/>
      <c r="BY65002" s="511"/>
      <c r="BZ65002" s="511"/>
      <c r="CA65002" s="511"/>
      <c r="CB65002" s="511"/>
      <c r="CC65002" s="511"/>
      <c r="CD65002" s="511"/>
      <c r="CE65002" s="511"/>
      <c r="CF65002" s="511"/>
      <c r="CG65002" s="511"/>
      <c r="CH65002" s="511"/>
      <c r="CI65002" s="511"/>
      <c r="CJ65002" s="511"/>
      <c r="CK65002" s="511"/>
      <c r="CL65002" s="511"/>
      <c r="CM65002" s="511"/>
      <c r="CN65002" s="511"/>
      <c r="CO65002" s="511"/>
      <c r="CP65002" s="511"/>
      <c r="CQ65002" s="511"/>
      <c r="CR65002" s="511"/>
      <c r="CS65002" s="511"/>
      <c r="CT65002" s="511"/>
      <c r="CU65002" s="511"/>
      <c r="CV65002" s="511"/>
      <c r="CW65002" s="511"/>
      <c r="CX65002" s="511"/>
      <c r="CY65002" s="511"/>
      <c r="CZ65002" s="511"/>
      <c r="DA65002" s="511"/>
      <c r="DB65002" s="511"/>
      <c r="DC65002" s="511"/>
      <c r="DD65002" s="511"/>
      <c r="DE65002" s="511"/>
      <c r="DF65002" s="511"/>
      <c r="DG65002" s="511"/>
      <c r="DH65002" s="511"/>
      <c r="DI65002" s="511"/>
      <c r="DJ65002" s="511"/>
      <c r="DK65002" s="511"/>
      <c r="DL65002" s="511"/>
      <c r="DM65002" s="511"/>
      <c r="DN65002" s="511"/>
      <c r="DO65002" s="511"/>
      <c r="DP65002" s="511"/>
      <c r="DQ65002" s="511"/>
      <c r="DR65002" s="511"/>
      <c r="DS65002" s="511"/>
      <c r="DT65002" s="511"/>
      <c r="DU65002" s="511"/>
      <c r="DV65002" s="511"/>
      <c r="DW65002" s="511"/>
      <c r="DX65002" s="511"/>
      <c r="DY65002" s="511"/>
      <c r="DZ65002" s="511"/>
      <c r="EA65002" s="511"/>
      <c r="EB65002" s="511"/>
      <c r="EC65002" s="511"/>
      <c r="ED65002" s="511"/>
      <c r="EE65002" s="511"/>
      <c r="EF65002" s="511"/>
      <c r="EG65002" s="511"/>
      <c r="EH65002" s="511"/>
      <c r="EI65002" s="511"/>
      <c r="EJ65002" s="511"/>
      <c r="EK65002" s="511"/>
      <c r="EL65002" s="511"/>
      <c r="EM65002" s="511"/>
      <c r="EN65002" s="511"/>
      <c r="EO65002" s="511"/>
      <c r="EP65002" s="511"/>
      <c r="EQ65002" s="511"/>
      <c r="ER65002" s="511"/>
      <c r="ES65002" s="511"/>
      <c r="ET65002" s="511"/>
      <c r="EU65002" s="511"/>
      <c r="EV65002" s="511"/>
      <c r="EW65002" s="511"/>
      <c r="EX65002" s="511"/>
      <c r="EY65002" s="511"/>
      <c r="EZ65002" s="511"/>
      <c r="FA65002" s="511"/>
      <c r="FB65002" s="511"/>
      <c r="FC65002" s="511"/>
      <c r="FD65002" s="511"/>
      <c r="FE65002" s="511"/>
      <c r="FF65002" s="511"/>
      <c r="FG65002" s="511"/>
      <c r="FH65002" s="511"/>
      <c r="FI65002" s="511"/>
      <c r="FJ65002" s="511"/>
      <c r="FK65002" s="511"/>
      <c r="FL65002" s="511"/>
      <c r="FM65002" s="511"/>
      <c r="FN65002" s="511"/>
      <c r="FO65002" s="511"/>
      <c r="FP65002" s="511"/>
      <c r="FQ65002" s="511"/>
      <c r="FR65002" s="511"/>
      <c r="FS65002" s="511"/>
      <c r="FT65002" s="511"/>
      <c r="FU65002" s="511"/>
      <c r="FV65002" s="511"/>
      <c r="FW65002" s="511"/>
      <c r="FX65002" s="511"/>
      <c r="FY65002" s="511"/>
      <c r="FZ65002" s="511"/>
      <c r="GA65002" s="511"/>
      <c r="GB65002" s="511"/>
      <c r="GC65002" s="511"/>
      <c r="GD65002" s="511"/>
      <c r="GE65002" s="511"/>
      <c r="GF65002" s="511"/>
      <c r="GG65002" s="511"/>
      <c r="GH65002" s="511"/>
      <c r="GI65002" s="511"/>
      <c r="GJ65002" s="511"/>
      <c r="GK65002" s="511"/>
      <c r="GL65002" s="511"/>
      <c r="GM65002" s="511"/>
      <c r="GN65002" s="511"/>
      <c r="GO65002" s="511"/>
      <c r="GP65002" s="511"/>
      <c r="GQ65002" s="511"/>
      <c r="GR65002" s="511"/>
      <c r="GS65002" s="511"/>
      <c r="GT65002" s="511"/>
      <c r="GU65002" s="511"/>
      <c r="GV65002" s="511"/>
      <c r="GW65002" s="511"/>
      <c r="GX65002" s="511"/>
      <c r="GY65002" s="511"/>
      <c r="GZ65002" s="511"/>
      <c r="HA65002" s="511"/>
      <c r="HB65002" s="511"/>
      <c r="HC65002" s="511"/>
      <c r="HD65002" s="511"/>
      <c r="HE65002" s="511"/>
      <c r="HF65002" s="511"/>
      <c r="HG65002" s="511"/>
      <c r="HH65002" s="511"/>
      <c r="HI65002" s="511"/>
      <c r="HJ65002" s="511"/>
      <c r="HK65002" s="511"/>
      <c r="HL65002" s="511"/>
      <c r="HM65002" s="511"/>
      <c r="HN65002" s="511"/>
      <c r="HO65002" s="511"/>
      <c r="HP65002" s="511"/>
      <c r="HQ65002" s="511"/>
      <c r="HR65002" s="511"/>
      <c r="HS65002" s="511"/>
      <c r="HT65002" s="511"/>
      <c r="HU65002" s="511"/>
      <c r="HV65002" s="511"/>
      <c r="HW65002" s="511"/>
      <c r="HX65002" s="511"/>
      <c r="HY65002" s="511"/>
      <c r="HZ65002" s="511"/>
      <c r="IA65002" s="511"/>
      <c r="IB65002" s="511"/>
      <c r="IC65002" s="511"/>
      <c r="ID65002" s="511"/>
      <c r="IE65002" s="511"/>
      <c r="IF65002" s="511"/>
      <c r="IG65002" s="511"/>
      <c r="IH65002" s="511"/>
    </row>
    <row r="65003" spans="1:242" x14ac:dyDescent="0.25">
      <c r="A65003" s="511"/>
      <c r="B65003" s="511"/>
      <c r="C65003" s="511"/>
      <c r="D65003" s="511"/>
      <c r="E65003" s="511"/>
      <c r="F65003" s="511"/>
      <c r="G65003" s="511"/>
      <c r="H65003" s="511"/>
      <c r="I65003" s="511"/>
      <c r="J65003" s="511"/>
      <c r="K65003" s="511"/>
      <c r="L65003" s="511"/>
      <c r="M65003" s="511"/>
      <c r="N65003" s="511"/>
      <c r="O65003" s="511"/>
      <c r="P65003" s="511"/>
      <c r="Q65003" s="511"/>
      <c r="R65003" s="511"/>
      <c r="S65003" s="511"/>
      <c r="T65003" s="511"/>
      <c r="U65003" s="511"/>
      <c r="V65003" s="511"/>
      <c r="W65003" s="511"/>
      <c r="X65003" s="511"/>
      <c r="Y65003" s="511"/>
      <c r="Z65003" s="511"/>
      <c r="AA65003" s="511"/>
      <c r="AB65003" s="511"/>
      <c r="AC65003" s="511"/>
      <c r="AD65003" s="511"/>
      <c r="AE65003" s="511"/>
      <c r="AF65003" s="511"/>
      <c r="AG65003" s="511"/>
      <c r="AH65003" s="511"/>
      <c r="AI65003" s="511"/>
      <c r="AJ65003" s="511"/>
      <c r="AK65003" s="511"/>
      <c r="AL65003" s="511"/>
      <c r="AM65003" s="511"/>
      <c r="AN65003" s="511"/>
      <c r="AO65003" s="511"/>
      <c r="AP65003" s="511"/>
      <c r="AQ65003" s="511"/>
      <c r="AR65003" s="511"/>
      <c r="AS65003" s="511"/>
      <c r="AT65003" s="511"/>
      <c r="AU65003" s="511"/>
      <c r="AV65003" s="511"/>
      <c r="AW65003" s="511"/>
      <c r="AX65003" s="511"/>
      <c r="AY65003" s="511"/>
      <c r="AZ65003" s="511"/>
      <c r="BA65003" s="511"/>
      <c r="BB65003" s="511"/>
      <c r="BC65003" s="511"/>
      <c r="BD65003" s="511"/>
      <c r="BE65003" s="511"/>
      <c r="BF65003" s="511"/>
      <c r="BG65003" s="511"/>
      <c r="BH65003" s="511"/>
      <c r="BI65003" s="511"/>
      <c r="BJ65003" s="511"/>
      <c r="BK65003" s="511"/>
      <c r="BL65003" s="511"/>
      <c r="BM65003" s="511"/>
      <c r="BN65003" s="511"/>
      <c r="BO65003" s="511"/>
      <c r="BP65003" s="511"/>
      <c r="BQ65003" s="511"/>
      <c r="BR65003" s="511"/>
      <c r="BS65003" s="511"/>
      <c r="BT65003" s="511"/>
      <c r="BU65003" s="511"/>
      <c r="BV65003" s="511"/>
      <c r="BW65003" s="511"/>
      <c r="BX65003" s="511"/>
      <c r="BY65003" s="511"/>
      <c r="BZ65003" s="511"/>
      <c r="CA65003" s="511"/>
      <c r="CB65003" s="511"/>
      <c r="CC65003" s="511"/>
      <c r="CD65003" s="511"/>
      <c r="CE65003" s="511"/>
      <c r="CF65003" s="511"/>
      <c r="CG65003" s="511"/>
      <c r="CH65003" s="511"/>
      <c r="CI65003" s="511"/>
      <c r="CJ65003" s="511"/>
      <c r="CK65003" s="511"/>
      <c r="CL65003" s="511"/>
      <c r="CM65003" s="511"/>
      <c r="CN65003" s="511"/>
      <c r="CO65003" s="511"/>
      <c r="CP65003" s="511"/>
      <c r="CQ65003" s="511"/>
      <c r="CR65003" s="511"/>
      <c r="CS65003" s="511"/>
      <c r="CT65003" s="511"/>
      <c r="CU65003" s="511"/>
      <c r="CV65003" s="511"/>
      <c r="CW65003" s="511"/>
      <c r="CX65003" s="511"/>
      <c r="CY65003" s="511"/>
      <c r="CZ65003" s="511"/>
      <c r="DA65003" s="511"/>
      <c r="DB65003" s="511"/>
      <c r="DC65003" s="511"/>
      <c r="DD65003" s="511"/>
      <c r="DE65003" s="511"/>
      <c r="DF65003" s="511"/>
      <c r="DG65003" s="511"/>
      <c r="DH65003" s="511"/>
      <c r="DI65003" s="511"/>
      <c r="DJ65003" s="511"/>
      <c r="DK65003" s="511"/>
      <c r="DL65003" s="511"/>
      <c r="DM65003" s="511"/>
      <c r="DN65003" s="511"/>
      <c r="DO65003" s="511"/>
      <c r="DP65003" s="511"/>
      <c r="DQ65003" s="511"/>
      <c r="DR65003" s="511"/>
      <c r="DS65003" s="511"/>
      <c r="DT65003" s="511"/>
      <c r="DU65003" s="511"/>
      <c r="DV65003" s="511"/>
      <c r="DW65003" s="511"/>
      <c r="DX65003" s="511"/>
      <c r="DY65003" s="511"/>
      <c r="DZ65003" s="511"/>
      <c r="EA65003" s="511"/>
      <c r="EB65003" s="511"/>
      <c r="EC65003" s="511"/>
      <c r="ED65003" s="511"/>
      <c r="EE65003" s="511"/>
      <c r="EF65003" s="511"/>
      <c r="EG65003" s="511"/>
      <c r="EH65003" s="511"/>
      <c r="EI65003" s="511"/>
      <c r="EJ65003" s="511"/>
      <c r="EK65003" s="511"/>
      <c r="EL65003" s="511"/>
      <c r="EM65003" s="511"/>
      <c r="EN65003" s="511"/>
      <c r="EO65003" s="511"/>
      <c r="EP65003" s="511"/>
      <c r="EQ65003" s="511"/>
      <c r="ER65003" s="511"/>
      <c r="ES65003" s="511"/>
      <c r="ET65003" s="511"/>
      <c r="EU65003" s="511"/>
      <c r="EV65003" s="511"/>
      <c r="EW65003" s="511"/>
      <c r="EX65003" s="511"/>
      <c r="EY65003" s="511"/>
      <c r="EZ65003" s="511"/>
      <c r="FA65003" s="511"/>
      <c r="FB65003" s="511"/>
      <c r="FC65003" s="511"/>
      <c r="FD65003" s="511"/>
      <c r="FE65003" s="511"/>
      <c r="FF65003" s="511"/>
      <c r="FG65003" s="511"/>
      <c r="FH65003" s="511"/>
      <c r="FI65003" s="511"/>
      <c r="FJ65003" s="511"/>
      <c r="FK65003" s="511"/>
      <c r="FL65003" s="511"/>
      <c r="FM65003" s="511"/>
      <c r="FN65003" s="511"/>
      <c r="FO65003" s="511"/>
      <c r="FP65003" s="511"/>
      <c r="FQ65003" s="511"/>
      <c r="FR65003" s="511"/>
      <c r="FS65003" s="511"/>
      <c r="FT65003" s="511"/>
      <c r="FU65003" s="511"/>
      <c r="FV65003" s="511"/>
      <c r="FW65003" s="511"/>
      <c r="FX65003" s="511"/>
      <c r="FY65003" s="511"/>
      <c r="FZ65003" s="511"/>
      <c r="GA65003" s="511"/>
      <c r="GB65003" s="511"/>
      <c r="GC65003" s="511"/>
      <c r="GD65003" s="511"/>
      <c r="GE65003" s="511"/>
      <c r="GF65003" s="511"/>
      <c r="GG65003" s="511"/>
      <c r="GH65003" s="511"/>
      <c r="GI65003" s="511"/>
      <c r="GJ65003" s="511"/>
      <c r="GK65003" s="511"/>
      <c r="GL65003" s="511"/>
      <c r="GM65003" s="511"/>
      <c r="GN65003" s="511"/>
      <c r="GO65003" s="511"/>
      <c r="GP65003" s="511"/>
      <c r="GQ65003" s="511"/>
      <c r="GR65003" s="511"/>
      <c r="GS65003" s="511"/>
      <c r="GT65003" s="511"/>
      <c r="GU65003" s="511"/>
      <c r="GV65003" s="511"/>
      <c r="GW65003" s="511"/>
      <c r="GX65003" s="511"/>
      <c r="GY65003" s="511"/>
      <c r="GZ65003" s="511"/>
      <c r="HA65003" s="511"/>
      <c r="HB65003" s="511"/>
      <c r="HC65003" s="511"/>
      <c r="HD65003" s="511"/>
      <c r="HE65003" s="511"/>
      <c r="HF65003" s="511"/>
      <c r="HG65003" s="511"/>
      <c r="HH65003" s="511"/>
      <c r="HI65003" s="511"/>
      <c r="HJ65003" s="511"/>
      <c r="HK65003" s="511"/>
      <c r="HL65003" s="511"/>
      <c r="HM65003" s="511"/>
      <c r="HN65003" s="511"/>
      <c r="HO65003" s="511"/>
      <c r="HP65003" s="511"/>
      <c r="HQ65003" s="511"/>
      <c r="HR65003" s="511"/>
      <c r="HS65003" s="511"/>
      <c r="HT65003" s="511"/>
      <c r="HU65003" s="511"/>
      <c r="HV65003" s="511"/>
      <c r="HW65003" s="511"/>
      <c r="HX65003" s="511"/>
      <c r="HY65003" s="511"/>
      <c r="HZ65003" s="511"/>
      <c r="IA65003" s="511"/>
      <c r="IB65003" s="511"/>
      <c r="IC65003" s="511"/>
      <c r="ID65003" s="511"/>
      <c r="IE65003" s="511"/>
      <c r="IF65003" s="511"/>
      <c r="IG65003" s="511"/>
      <c r="IH65003" s="511"/>
    </row>
    <row r="65004" spans="1:242" x14ac:dyDescent="0.25">
      <c r="A65004" s="511"/>
      <c r="B65004" s="511"/>
      <c r="C65004" s="511"/>
      <c r="D65004" s="511"/>
      <c r="E65004" s="511"/>
      <c r="F65004" s="511"/>
      <c r="G65004" s="511"/>
      <c r="H65004" s="511"/>
      <c r="I65004" s="511"/>
      <c r="J65004" s="511"/>
      <c r="K65004" s="511"/>
      <c r="L65004" s="511"/>
      <c r="M65004" s="511"/>
      <c r="N65004" s="511"/>
      <c r="O65004" s="511"/>
      <c r="P65004" s="511"/>
      <c r="Q65004" s="511"/>
      <c r="R65004" s="511"/>
      <c r="S65004" s="511"/>
      <c r="T65004" s="511"/>
      <c r="U65004" s="511"/>
      <c r="V65004" s="511"/>
      <c r="W65004" s="511"/>
      <c r="X65004" s="511"/>
      <c r="Y65004" s="511"/>
      <c r="Z65004" s="511"/>
      <c r="AA65004" s="511"/>
      <c r="AB65004" s="511"/>
      <c r="AC65004" s="511"/>
      <c r="AD65004" s="511"/>
      <c r="AE65004" s="511"/>
      <c r="AF65004" s="511"/>
      <c r="AG65004" s="511"/>
      <c r="AH65004" s="511"/>
      <c r="AI65004" s="511"/>
      <c r="AJ65004" s="511"/>
      <c r="AK65004" s="511"/>
      <c r="AL65004" s="511"/>
      <c r="AM65004" s="511"/>
      <c r="AN65004" s="511"/>
      <c r="AO65004" s="511"/>
      <c r="AP65004" s="511"/>
      <c r="AQ65004" s="511"/>
      <c r="AR65004" s="511"/>
      <c r="AS65004" s="511"/>
      <c r="AT65004" s="511"/>
      <c r="AU65004" s="511"/>
      <c r="AV65004" s="511"/>
      <c r="AW65004" s="511"/>
      <c r="AX65004" s="511"/>
      <c r="AY65004" s="511"/>
      <c r="AZ65004" s="511"/>
      <c r="BA65004" s="511"/>
      <c r="BB65004" s="511"/>
      <c r="BC65004" s="511"/>
      <c r="BD65004" s="511"/>
      <c r="BE65004" s="511"/>
      <c r="BF65004" s="511"/>
      <c r="BG65004" s="511"/>
      <c r="BH65004" s="511"/>
      <c r="BI65004" s="511"/>
      <c r="BJ65004" s="511"/>
      <c r="BK65004" s="511"/>
      <c r="BL65004" s="511"/>
      <c r="BM65004" s="511"/>
      <c r="BN65004" s="511"/>
      <c r="BO65004" s="511"/>
      <c r="BP65004" s="511"/>
      <c r="BQ65004" s="511"/>
      <c r="BR65004" s="511"/>
      <c r="BS65004" s="511"/>
      <c r="BT65004" s="511"/>
      <c r="BU65004" s="511"/>
      <c r="BV65004" s="511"/>
      <c r="BW65004" s="511"/>
      <c r="BX65004" s="511"/>
      <c r="BY65004" s="511"/>
      <c r="BZ65004" s="511"/>
      <c r="CA65004" s="511"/>
      <c r="CB65004" s="511"/>
      <c r="CC65004" s="511"/>
      <c r="CD65004" s="511"/>
      <c r="CE65004" s="511"/>
      <c r="CF65004" s="511"/>
      <c r="CG65004" s="511"/>
      <c r="CH65004" s="511"/>
      <c r="CI65004" s="511"/>
      <c r="CJ65004" s="511"/>
      <c r="CK65004" s="511"/>
      <c r="CL65004" s="511"/>
      <c r="CM65004" s="511"/>
      <c r="CN65004" s="511"/>
      <c r="CO65004" s="511"/>
      <c r="CP65004" s="511"/>
      <c r="CQ65004" s="511"/>
      <c r="CR65004" s="511"/>
      <c r="CS65004" s="511"/>
      <c r="CT65004" s="511"/>
      <c r="CU65004" s="511"/>
      <c r="CV65004" s="511"/>
      <c r="CW65004" s="511"/>
      <c r="CX65004" s="511"/>
      <c r="CY65004" s="511"/>
      <c r="CZ65004" s="511"/>
      <c r="DA65004" s="511"/>
      <c r="DB65004" s="511"/>
      <c r="DC65004" s="511"/>
      <c r="DD65004" s="511"/>
      <c r="DE65004" s="511"/>
      <c r="DF65004" s="511"/>
      <c r="DG65004" s="511"/>
      <c r="DH65004" s="511"/>
      <c r="DI65004" s="511"/>
      <c r="DJ65004" s="511"/>
      <c r="DK65004" s="511"/>
      <c r="DL65004" s="511"/>
      <c r="DM65004" s="511"/>
      <c r="DN65004" s="511"/>
      <c r="DO65004" s="511"/>
      <c r="DP65004" s="511"/>
      <c r="DQ65004" s="511"/>
      <c r="DR65004" s="511"/>
      <c r="DS65004" s="511"/>
      <c r="DT65004" s="511"/>
      <c r="DU65004" s="511"/>
      <c r="DV65004" s="511"/>
      <c r="DW65004" s="511"/>
      <c r="DX65004" s="511"/>
      <c r="DY65004" s="511"/>
      <c r="DZ65004" s="511"/>
      <c r="EA65004" s="511"/>
      <c r="EB65004" s="511"/>
      <c r="EC65004" s="511"/>
      <c r="ED65004" s="511"/>
      <c r="EE65004" s="511"/>
      <c r="EF65004" s="511"/>
      <c r="EG65004" s="511"/>
      <c r="EH65004" s="511"/>
      <c r="EI65004" s="511"/>
      <c r="EJ65004" s="511"/>
      <c r="EK65004" s="511"/>
      <c r="EL65004" s="511"/>
      <c r="EM65004" s="511"/>
      <c r="EN65004" s="511"/>
      <c r="EO65004" s="511"/>
      <c r="EP65004" s="511"/>
      <c r="EQ65004" s="511"/>
      <c r="ER65004" s="511"/>
      <c r="ES65004" s="511"/>
      <c r="ET65004" s="511"/>
      <c r="EU65004" s="511"/>
      <c r="EV65004" s="511"/>
      <c r="EW65004" s="511"/>
      <c r="EX65004" s="511"/>
      <c r="EY65004" s="511"/>
      <c r="EZ65004" s="511"/>
      <c r="FA65004" s="511"/>
      <c r="FB65004" s="511"/>
      <c r="FC65004" s="511"/>
      <c r="FD65004" s="511"/>
      <c r="FE65004" s="511"/>
      <c r="FF65004" s="511"/>
      <c r="FG65004" s="511"/>
      <c r="FH65004" s="511"/>
      <c r="FI65004" s="511"/>
      <c r="FJ65004" s="511"/>
      <c r="FK65004" s="511"/>
      <c r="FL65004" s="511"/>
      <c r="FM65004" s="511"/>
      <c r="FN65004" s="511"/>
      <c r="FO65004" s="511"/>
      <c r="FP65004" s="511"/>
      <c r="FQ65004" s="511"/>
      <c r="FR65004" s="511"/>
      <c r="FS65004" s="511"/>
      <c r="FT65004" s="511"/>
      <c r="FU65004" s="511"/>
      <c r="FV65004" s="511"/>
      <c r="FW65004" s="511"/>
      <c r="FX65004" s="511"/>
      <c r="FY65004" s="511"/>
      <c r="FZ65004" s="511"/>
      <c r="GA65004" s="511"/>
      <c r="GB65004" s="511"/>
      <c r="GC65004" s="511"/>
      <c r="GD65004" s="511"/>
      <c r="GE65004" s="511"/>
      <c r="GF65004" s="511"/>
      <c r="GG65004" s="511"/>
      <c r="GH65004" s="511"/>
      <c r="GI65004" s="511"/>
      <c r="GJ65004" s="511"/>
      <c r="GK65004" s="511"/>
      <c r="GL65004" s="511"/>
      <c r="GM65004" s="511"/>
      <c r="GN65004" s="511"/>
      <c r="GO65004" s="511"/>
      <c r="GP65004" s="511"/>
      <c r="GQ65004" s="511"/>
      <c r="GR65004" s="511"/>
      <c r="GS65004" s="511"/>
      <c r="GT65004" s="511"/>
      <c r="GU65004" s="511"/>
      <c r="GV65004" s="511"/>
      <c r="GW65004" s="511"/>
      <c r="GX65004" s="511"/>
      <c r="GY65004" s="511"/>
      <c r="GZ65004" s="511"/>
      <c r="HA65004" s="511"/>
      <c r="HB65004" s="511"/>
      <c r="HC65004" s="511"/>
      <c r="HD65004" s="511"/>
      <c r="HE65004" s="511"/>
      <c r="HF65004" s="511"/>
      <c r="HG65004" s="511"/>
      <c r="HH65004" s="511"/>
      <c r="HI65004" s="511"/>
      <c r="HJ65004" s="511"/>
      <c r="HK65004" s="511"/>
      <c r="HL65004" s="511"/>
      <c r="HM65004" s="511"/>
      <c r="HN65004" s="511"/>
      <c r="HO65004" s="511"/>
      <c r="HP65004" s="511"/>
      <c r="HQ65004" s="511"/>
      <c r="HR65004" s="511"/>
      <c r="HS65004" s="511"/>
      <c r="HT65004" s="511"/>
      <c r="HU65004" s="511"/>
      <c r="HV65004" s="511"/>
      <c r="HW65004" s="511"/>
      <c r="HX65004" s="511"/>
      <c r="HY65004" s="511"/>
      <c r="HZ65004" s="511"/>
      <c r="IA65004" s="511"/>
      <c r="IB65004" s="511"/>
      <c r="IC65004" s="511"/>
      <c r="ID65004" s="511"/>
      <c r="IE65004" s="511"/>
      <c r="IF65004" s="511"/>
      <c r="IG65004" s="511"/>
      <c r="IH65004" s="511"/>
    </row>
    <row r="65005" spans="1:242" x14ac:dyDescent="0.25">
      <c r="A65005" s="511"/>
      <c r="B65005" s="511"/>
      <c r="C65005" s="511"/>
      <c r="D65005" s="511"/>
      <c r="E65005" s="511"/>
      <c r="F65005" s="511"/>
      <c r="G65005" s="511"/>
      <c r="H65005" s="511"/>
      <c r="I65005" s="511"/>
      <c r="J65005" s="511"/>
      <c r="K65005" s="511"/>
      <c r="L65005" s="511"/>
      <c r="M65005" s="511"/>
      <c r="N65005" s="511"/>
      <c r="O65005" s="511"/>
      <c r="P65005" s="511"/>
      <c r="Q65005" s="511"/>
      <c r="R65005" s="511"/>
      <c r="S65005" s="511"/>
      <c r="T65005" s="511"/>
      <c r="U65005" s="511"/>
      <c r="V65005" s="511"/>
      <c r="W65005" s="511"/>
      <c r="X65005" s="511"/>
      <c r="Y65005" s="511"/>
      <c r="Z65005" s="511"/>
      <c r="AA65005" s="511"/>
      <c r="AB65005" s="511"/>
      <c r="AC65005" s="511"/>
      <c r="AD65005" s="511"/>
      <c r="AE65005" s="511"/>
      <c r="AF65005" s="511"/>
      <c r="AG65005" s="511"/>
      <c r="AH65005" s="511"/>
      <c r="AI65005" s="511"/>
      <c r="AJ65005" s="511"/>
      <c r="AK65005" s="511"/>
      <c r="AL65005" s="511"/>
      <c r="AM65005" s="511"/>
      <c r="AN65005" s="511"/>
      <c r="AO65005" s="511"/>
      <c r="AP65005" s="511"/>
      <c r="AQ65005" s="511"/>
      <c r="AR65005" s="511"/>
      <c r="AS65005" s="511"/>
      <c r="AT65005" s="511"/>
      <c r="AU65005" s="511"/>
      <c r="AV65005" s="511"/>
      <c r="AW65005" s="511"/>
      <c r="AX65005" s="511"/>
      <c r="AY65005" s="511"/>
      <c r="AZ65005" s="511"/>
      <c r="BA65005" s="511"/>
      <c r="BB65005" s="511"/>
      <c r="BC65005" s="511"/>
      <c r="BD65005" s="511"/>
      <c r="BE65005" s="511"/>
      <c r="BF65005" s="511"/>
      <c r="BG65005" s="511"/>
      <c r="BH65005" s="511"/>
      <c r="BI65005" s="511"/>
      <c r="BJ65005" s="511"/>
      <c r="BK65005" s="511"/>
      <c r="BL65005" s="511"/>
      <c r="BM65005" s="511"/>
      <c r="BN65005" s="511"/>
      <c r="BO65005" s="511"/>
      <c r="BP65005" s="511"/>
      <c r="BQ65005" s="511"/>
      <c r="BR65005" s="511"/>
      <c r="BS65005" s="511"/>
      <c r="BT65005" s="511"/>
      <c r="BU65005" s="511"/>
      <c r="BV65005" s="511"/>
      <c r="BW65005" s="511"/>
      <c r="BX65005" s="511"/>
      <c r="BY65005" s="511"/>
      <c r="BZ65005" s="511"/>
      <c r="CA65005" s="511"/>
      <c r="CB65005" s="511"/>
      <c r="CC65005" s="511"/>
      <c r="CD65005" s="511"/>
      <c r="CE65005" s="511"/>
      <c r="CF65005" s="511"/>
      <c r="CG65005" s="511"/>
      <c r="CH65005" s="511"/>
      <c r="CI65005" s="511"/>
      <c r="CJ65005" s="511"/>
      <c r="CK65005" s="511"/>
      <c r="CL65005" s="511"/>
      <c r="CM65005" s="511"/>
      <c r="CN65005" s="511"/>
      <c r="CO65005" s="511"/>
      <c r="CP65005" s="511"/>
      <c r="CQ65005" s="511"/>
      <c r="CR65005" s="511"/>
      <c r="CS65005" s="511"/>
      <c r="CT65005" s="511"/>
      <c r="CU65005" s="511"/>
      <c r="CV65005" s="511"/>
      <c r="CW65005" s="511"/>
      <c r="CX65005" s="511"/>
      <c r="CY65005" s="511"/>
      <c r="CZ65005" s="511"/>
      <c r="DA65005" s="511"/>
      <c r="DB65005" s="511"/>
      <c r="DC65005" s="511"/>
      <c r="DD65005" s="511"/>
      <c r="DE65005" s="511"/>
      <c r="DF65005" s="511"/>
      <c r="DG65005" s="511"/>
      <c r="DH65005" s="511"/>
      <c r="DI65005" s="511"/>
      <c r="DJ65005" s="511"/>
      <c r="DK65005" s="511"/>
      <c r="DL65005" s="511"/>
      <c r="DM65005" s="511"/>
      <c r="DN65005" s="511"/>
      <c r="DO65005" s="511"/>
      <c r="DP65005" s="511"/>
      <c r="DQ65005" s="511"/>
      <c r="DR65005" s="511"/>
      <c r="DS65005" s="511"/>
      <c r="DT65005" s="511"/>
      <c r="DU65005" s="511"/>
      <c r="DV65005" s="511"/>
      <c r="DW65005" s="511"/>
      <c r="DX65005" s="511"/>
      <c r="DY65005" s="511"/>
      <c r="DZ65005" s="511"/>
      <c r="EA65005" s="511"/>
      <c r="EB65005" s="511"/>
      <c r="EC65005" s="511"/>
      <c r="ED65005" s="511"/>
      <c r="EE65005" s="511"/>
      <c r="EF65005" s="511"/>
      <c r="EG65005" s="511"/>
      <c r="EH65005" s="511"/>
      <c r="EI65005" s="511"/>
      <c r="EJ65005" s="511"/>
      <c r="EK65005" s="511"/>
      <c r="EL65005" s="511"/>
      <c r="EM65005" s="511"/>
      <c r="EN65005" s="511"/>
      <c r="EO65005" s="511"/>
      <c r="EP65005" s="511"/>
      <c r="EQ65005" s="511"/>
      <c r="ER65005" s="511"/>
      <c r="ES65005" s="511"/>
      <c r="ET65005" s="511"/>
      <c r="EU65005" s="511"/>
      <c r="EV65005" s="511"/>
      <c r="EW65005" s="511"/>
      <c r="EX65005" s="511"/>
      <c r="EY65005" s="511"/>
      <c r="EZ65005" s="511"/>
      <c r="FA65005" s="511"/>
      <c r="FB65005" s="511"/>
      <c r="FC65005" s="511"/>
      <c r="FD65005" s="511"/>
      <c r="FE65005" s="511"/>
      <c r="FF65005" s="511"/>
      <c r="FG65005" s="511"/>
      <c r="FH65005" s="511"/>
      <c r="FI65005" s="511"/>
      <c r="FJ65005" s="511"/>
      <c r="FK65005" s="511"/>
      <c r="FL65005" s="511"/>
      <c r="FM65005" s="511"/>
      <c r="FN65005" s="511"/>
      <c r="FO65005" s="511"/>
      <c r="FP65005" s="511"/>
      <c r="FQ65005" s="511"/>
      <c r="FR65005" s="511"/>
      <c r="FS65005" s="511"/>
      <c r="FT65005" s="511"/>
      <c r="FU65005" s="511"/>
      <c r="FV65005" s="511"/>
      <c r="FW65005" s="511"/>
      <c r="FX65005" s="511"/>
      <c r="FY65005" s="511"/>
      <c r="FZ65005" s="511"/>
      <c r="GA65005" s="511"/>
      <c r="GB65005" s="511"/>
      <c r="GC65005" s="511"/>
      <c r="GD65005" s="511"/>
      <c r="GE65005" s="511"/>
      <c r="GF65005" s="511"/>
      <c r="GG65005" s="511"/>
      <c r="GH65005" s="511"/>
      <c r="GI65005" s="511"/>
      <c r="GJ65005" s="511"/>
      <c r="GK65005" s="511"/>
      <c r="GL65005" s="511"/>
      <c r="GM65005" s="511"/>
      <c r="GN65005" s="511"/>
      <c r="GO65005" s="511"/>
      <c r="GP65005" s="511"/>
      <c r="GQ65005" s="511"/>
      <c r="GR65005" s="511"/>
      <c r="GS65005" s="511"/>
      <c r="GT65005" s="511"/>
      <c r="GU65005" s="511"/>
      <c r="GV65005" s="511"/>
      <c r="GW65005" s="511"/>
      <c r="GX65005" s="511"/>
      <c r="GY65005" s="511"/>
      <c r="GZ65005" s="511"/>
      <c r="HA65005" s="511"/>
      <c r="HB65005" s="511"/>
      <c r="HC65005" s="511"/>
      <c r="HD65005" s="511"/>
      <c r="HE65005" s="511"/>
      <c r="HF65005" s="511"/>
      <c r="HG65005" s="511"/>
      <c r="HH65005" s="511"/>
      <c r="HI65005" s="511"/>
      <c r="HJ65005" s="511"/>
      <c r="HK65005" s="511"/>
      <c r="HL65005" s="511"/>
      <c r="HM65005" s="511"/>
      <c r="HN65005" s="511"/>
      <c r="HO65005" s="511"/>
      <c r="HP65005" s="511"/>
      <c r="HQ65005" s="511"/>
      <c r="HR65005" s="511"/>
      <c r="HS65005" s="511"/>
      <c r="HT65005" s="511"/>
      <c r="HU65005" s="511"/>
      <c r="HV65005" s="511"/>
      <c r="HW65005" s="511"/>
      <c r="HX65005" s="511"/>
      <c r="HY65005" s="511"/>
      <c r="HZ65005" s="511"/>
      <c r="IA65005" s="511"/>
      <c r="IB65005" s="511"/>
      <c r="IC65005" s="511"/>
      <c r="ID65005" s="511"/>
      <c r="IE65005" s="511"/>
      <c r="IF65005" s="511"/>
      <c r="IG65005" s="511"/>
      <c r="IH65005" s="511"/>
    </row>
    <row r="65006" spans="1:242" x14ac:dyDescent="0.25">
      <c r="A65006" s="511"/>
      <c r="B65006" s="511"/>
      <c r="C65006" s="511"/>
      <c r="D65006" s="511"/>
      <c r="E65006" s="511"/>
      <c r="F65006" s="511"/>
      <c r="G65006" s="511"/>
      <c r="H65006" s="511"/>
      <c r="I65006" s="511"/>
      <c r="J65006" s="511"/>
      <c r="K65006" s="511"/>
      <c r="L65006" s="511"/>
      <c r="M65006" s="511"/>
      <c r="N65006" s="511"/>
      <c r="O65006" s="511"/>
      <c r="P65006" s="511"/>
      <c r="Q65006" s="511"/>
      <c r="R65006" s="511"/>
      <c r="S65006" s="511"/>
      <c r="T65006" s="511"/>
      <c r="U65006" s="511"/>
      <c r="V65006" s="511"/>
      <c r="W65006" s="511"/>
      <c r="X65006" s="511"/>
      <c r="Y65006" s="511"/>
      <c r="Z65006" s="511"/>
      <c r="AA65006" s="511"/>
      <c r="AB65006" s="511"/>
      <c r="AC65006" s="511"/>
      <c r="AD65006" s="511"/>
      <c r="AE65006" s="511"/>
      <c r="AF65006" s="511"/>
      <c r="AG65006" s="511"/>
      <c r="AH65006" s="511"/>
      <c r="AI65006" s="511"/>
      <c r="AJ65006" s="511"/>
      <c r="AK65006" s="511"/>
      <c r="AL65006" s="511"/>
      <c r="AM65006" s="511"/>
      <c r="AN65006" s="511"/>
      <c r="AO65006" s="511"/>
      <c r="AP65006" s="511"/>
      <c r="AQ65006" s="511"/>
      <c r="AR65006" s="511"/>
      <c r="AS65006" s="511"/>
      <c r="AT65006" s="511"/>
      <c r="AU65006" s="511"/>
      <c r="AV65006" s="511"/>
      <c r="AW65006" s="511"/>
      <c r="AX65006" s="511"/>
      <c r="AY65006" s="511"/>
      <c r="AZ65006" s="511"/>
      <c r="BA65006" s="511"/>
      <c r="BB65006" s="511"/>
      <c r="BC65006" s="511"/>
      <c r="BD65006" s="511"/>
      <c r="BE65006" s="511"/>
      <c r="BF65006" s="511"/>
      <c r="BG65006" s="511"/>
      <c r="BH65006" s="511"/>
      <c r="BI65006" s="511"/>
      <c r="BJ65006" s="511"/>
      <c r="BK65006" s="511"/>
      <c r="BL65006" s="511"/>
      <c r="BM65006" s="511"/>
      <c r="BN65006" s="511"/>
      <c r="BO65006" s="511"/>
      <c r="BP65006" s="511"/>
      <c r="BQ65006" s="511"/>
      <c r="BR65006" s="511"/>
      <c r="BS65006" s="511"/>
      <c r="BT65006" s="511"/>
      <c r="BU65006" s="511"/>
      <c r="BV65006" s="511"/>
      <c r="BW65006" s="511"/>
      <c r="BX65006" s="511"/>
      <c r="BY65006" s="511"/>
      <c r="BZ65006" s="511"/>
      <c r="CA65006" s="511"/>
      <c r="CB65006" s="511"/>
      <c r="CC65006" s="511"/>
      <c r="CD65006" s="511"/>
      <c r="CE65006" s="511"/>
      <c r="CF65006" s="511"/>
      <c r="CG65006" s="511"/>
      <c r="CH65006" s="511"/>
      <c r="CI65006" s="511"/>
      <c r="CJ65006" s="511"/>
      <c r="CK65006" s="511"/>
      <c r="CL65006" s="511"/>
      <c r="CM65006" s="511"/>
      <c r="CN65006" s="511"/>
      <c r="CO65006" s="511"/>
      <c r="CP65006" s="511"/>
      <c r="CQ65006" s="511"/>
      <c r="CR65006" s="511"/>
      <c r="CS65006" s="511"/>
      <c r="CT65006" s="511"/>
      <c r="CU65006" s="511"/>
      <c r="CV65006" s="511"/>
      <c r="CW65006" s="511"/>
      <c r="CX65006" s="511"/>
      <c r="CY65006" s="511"/>
      <c r="CZ65006" s="511"/>
      <c r="DA65006" s="511"/>
      <c r="DB65006" s="511"/>
      <c r="DC65006" s="511"/>
      <c r="DD65006" s="511"/>
      <c r="DE65006" s="511"/>
      <c r="DF65006" s="511"/>
      <c r="DG65006" s="511"/>
      <c r="DH65006" s="511"/>
      <c r="DI65006" s="511"/>
      <c r="DJ65006" s="511"/>
      <c r="DK65006" s="511"/>
      <c r="DL65006" s="511"/>
      <c r="DM65006" s="511"/>
      <c r="DN65006" s="511"/>
      <c r="DO65006" s="511"/>
      <c r="DP65006" s="511"/>
      <c r="DQ65006" s="511"/>
      <c r="DR65006" s="511"/>
      <c r="DS65006" s="511"/>
      <c r="DT65006" s="511"/>
      <c r="DU65006" s="511"/>
      <c r="DV65006" s="511"/>
      <c r="DW65006" s="511"/>
      <c r="DX65006" s="511"/>
      <c r="DY65006" s="511"/>
      <c r="DZ65006" s="511"/>
      <c r="EA65006" s="511"/>
      <c r="EB65006" s="511"/>
      <c r="EC65006" s="511"/>
      <c r="ED65006" s="511"/>
      <c r="EE65006" s="511"/>
      <c r="EF65006" s="511"/>
      <c r="EG65006" s="511"/>
      <c r="EH65006" s="511"/>
      <c r="EI65006" s="511"/>
      <c r="EJ65006" s="511"/>
      <c r="EK65006" s="511"/>
      <c r="EL65006" s="511"/>
      <c r="EM65006" s="511"/>
      <c r="EN65006" s="511"/>
      <c r="EO65006" s="511"/>
      <c r="EP65006" s="511"/>
      <c r="EQ65006" s="511"/>
      <c r="ER65006" s="511"/>
      <c r="ES65006" s="511"/>
      <c r="ET65006" s="511"/>
      <c r="EU65006" s="511"/>
      <c r="EV65006" s="511"/>
      <c r="EW65006" s="511"/>
      <c r="EX65006" s="511"/>
      <c r="EY65006" s="511"/>
      <c r="EZ65006" s="511"/>
      <c r="FA65006" s="511"/>
      <c r="FB65006" s="511"/>
      <c r="FC65006" s="511"/>
      <c r="FD65006" s="511"/>
      <c r="FE65006" s="511"/>
      <c r="FF65006" s="511"/>
      <c r="FG65006" s="511"/>
      <c r="FH65006" s="511"/>
      <c r="FI65006" s="511"/>
      <c r="FJ65006" s="511"/>
      <c r="FK65006" s="511"/>
      <c r="FL65006" s="511"/>
      <c r="FM65006" s="511"/>
      <c r="FN65006" s="511"/>
      <c r="FO65006" s="511"/>
      <c r="FP65006" s="511"/>
      <c r="FQ65006" s="511"/>
      <c r="FR65006" s="511"/>
      <c r="FS65006" s="511"/>
      <c r="FT65006" s="511"/>
      <c r="FU65006" s="511"/>
      <c r="FV65006" s="511"/>
      <c r="FW65006" s="511"/>
      <c r="FX65006" s="511"/>
      <c r="FY65006" s="511"/>
      <c r="FZ65006" s="511"/>
      <c r="GA65006" s="511"/>
      <c r="GB65006" s="511"/>
      <c r="GC65006" s="511"/>
      <c r="GD65006" s="511"/>
      <c r="GE65006" s="511"/>
      <c r="GF65006" s="511"/>
      <c r="GG65006" s="511"/>
      <c r="GH65006" s="511"/>
      <c r="GI65006" s="511"/>
      <c r="GJ65006" s="511"/>
      <c r="GK65006" s="511"/>
      <c r="GL65006" s="511"/>
      <c r="GM65006" s="511"/>
      <c r="GN65006" s="511"/>
      <c r="GO65006" s="511"/>
      <c r="GP65006" s="511"/>
      <c r="GQ65006" s="511"/>
      <c r="GR65006" s="511"/>
      <c r="GS65006" s="511"/>
      <c r="GT65006" s="511"/>
      <c r="GU65006" s="511"/>
      <c r="GV65006" s="511"/>
      <c r="GW65006" s="511"/>
      <c r="GX65006" s="511"/>
      <c r="GY65006" s="511"/>
      <c r="GZ65006" s="511"/>
      <c r="HA65006" s="511"/>
      <c r="HB65006" s="511"/>
      <c r="HC65006" s="511"/>
      <c r="HD65006" s="511"/>
      <c r="HE65006" s="511"/>
      <c r="HF65006" s="511"/>
      <c r="HG65006" s="511"/>
      <c r="HH65006" s="511"/>
      <c r="HI65006" s="511"/>
      <c r="HJ65006" s="511"/>
      <c r="HK65006" s="511"/>
      <c r="HL65006" s="511"/>
      <c r="HM65006" s="511"/>
      <c r="HN65006" s="511"/>
      <c r="HO65006" s="511"/>
      <c r="HP65006" s="511"/>
      <c r="HQ65006" s="511"/>
      <c r="HR65006" s="511"/>
      <c r="HS65006" s="511"/>
      <c r="HT65006" s="511"/>
      <c r="HU65006" s="511"/>
      <c r="HV65006" s="511"/>
      <c r="HW65006" s="511"/>
      <c r="HX65006" s="511"/>
      <c r="HY65006" s="511"/>
      <c r="HZ65006" s="511"/>
      <c r="IA65006" s="511"/>
      <c r="IB65006" s="511"/>
      <c r="IC65006" s="511"/>
      <c r="ID65006" s="511"/>
      <c r="IE65006" s="511"/>
      <c r="IF65006" s="511"/>
      <c r="IG65006" s="511"/>
      <c r="IH65006" s="511"/>
    </row>
    <row r="65007" spans="1:242" x14ac:dyDescent="0.25">
      <c r="A65007" s="511"/>
      <c r="B65007" s="511"/>
      <c r="C65007" s="511"/>
      <c r="D65007" s="511"/>
      <c r="E65007" s="511"/>
      <c r="F65007" s="511"/>
      <c r="G65007" s="511"/>
      <c r="H65007" s="511"/>
      <c r="I65007" s="511"/>
      <c r="J65007" s="511"/>
      <c r="K65007" s="511"/>
      <c r="L65007" s="511"/>
      <c r="M65007" s="511"/>
      <c r="N65007" s="511"/>
      <c r="O65007" s="511"/>
      <c r="P65007" s="511"/>
      <c r="Q65007" s="511"/>
      <c r="R65007" s="511"/>
      <c r="S65007" s="511"/>
      <c r="T65007" s="511"/>
      <c r="U65007" s="511"/>
      <c r="V65007" s="511"/>
      <c r="W65007" s="511"/>
      <c r="X65007" s="511"/>
      <c r="Y65007" s="511"/>
      <c r="Z65007" s="511"/>
      <c r="AA65007" s="511"/>
      <c r="AB65007" s="511"/>
      <c r="AC65007" s="511"/>
      <c r="AD65007" s="511"/>
      <c r="AE65007" s="511"/>
      <c r="AF65007" s="511"/>
      <c r="AG65007" s="511"/>
      <c r="AH65007" s="511"/>
      <c r="AI65007" s="511"/>
      <c r="AJ65007" s="511"/>
      <c r="AK65007" s="511"/>
      <c r="AL65007" s="511"/>
      <c r="AM65007" s="511"/>
      <c r="AN65007" s="511"/>
      <c r="AO65007" s="511"/>
      <c r="AP65007" s="511"/>
      <c r="AQ65007" s="511"/>
      <c r="AR65007" s="511"/>
      <c r="AS65007" s="511"/>
      <c r="AT65007" s="511"/>
      <c r="AU65007" s="511"/>
      <c r="AV65007" s="511"/>
      <c r="AW65007" s="511"/>
      <c r="AX65007" s="511"/>
      <c r="AY65007" s="511"/>
      <c r="AZ65007" s="511"/>
      <c r="BA65007" s="511"/>
      <c r="BB65007" s="511"/>
      <c r="BC65007" s="511"/>
      <c r="BD65007" s="511"/>
      <c r="BE65007" s="511"/>
      <c r="BF65007" s="511"/>
      <c r="BG65007" s="511"/>
      <c r="BH65007" s="511"/>
      <c r="BI65007" s="511"/>
      <c r="BJ65007" s="511"/>
      <c r="BK65007" s="511"/>
      <c r="BL65007" s="511"/>
      <c r="BM65007" s="511"/>
      <c r="BN65007" s="511"/>
      <c r="BO65007" s="511"/>
      <c r="BP65007" s="511"/>
      <c r="BQ65007" s="511"/>
      <c r="BR65007" s="511"/>
      <c r="BS65007" s="511"/>
      <c r="BT65007" s="511"/>
      <c r="BU65007" s="511"/>
      <c r="BV65007" s="511"/>
      <c r="BW65007" s="511"/>
      <c r="BX65007" s="511"/>
      <c r="BY65007" s="511"/>
      <c r="BZ65007" s="511"/>
      <c r="CA65007" s="511"/>
      <c r="CB65007" s="511"/>
      <c r="CC65007" s="511"/>
      <c r="CD65007" s="511"/>
      <c r="CE65007" s="511"/>
      <c r="CF65007" s="511"/>
      <c r="CG65007" s="511"/>
      <c r="CH65007" s="511"/>
      <c r="CI65007" s="511"/>
      <c r="CJ65007" s="511"/>
      <c r="CK65007" s="511"/>
      <c r="CL65007" s="511"/>
      <c r="CM65007" s="511"/>
      <c r="CN65007" s="511"/>
      <c r="CO65007" s="511"/>
      <c r="CP65007" s="511"/>
      <c r="CQ65007" s="511"/>
      <c r="CR65007" s="511"/>
      <c r="CS65007" s="511"/>
      <c r="CT65007" s="511"/>
      <c r="CU65007" s="511"/>
      <c r="CV65007" s="511"/>
      <c r="CW65007" s="511"/>
      <c r="CX65007" s="511"/>
      <c r="CY65007" s="511"/>
      <c r="CZ65007" s="511"/>
      <c r="DA65007" s="511"/>
      <c r="DB65007" s="511"/>
      <c r="DC65007" s="511"/>
      <c r="DD65007" s="511"/>
      <c r="DE65007" s="511"/>
      <c r="DF65007" s="511"/>
      <c r="DG65007" s="511"/>
      <c r="DH65007" s="511"/>
      <c r="DI65007" s="511"/>
      <c r="DJ65007" s="511"/>
      <c r="DK65007" s="511"/>
      <c r="DL65007" s="511"/>
      <c r="DM65007" s="511"/>
      <c r="DN65007" s="511"/>
      <c r="DO65007" s="511"/>
      <c r="DP65007" s="511"/>
      <c r="DQ65007" s="511"/>
      <c r="DR65007" s="511"/>
      <c r="DS65007" s="511"/>
      <c r="DT65007" s="511"/>
      <c r="DU65007" s="511"/>
      <c r="DV65007" s="511"/>
      <c r="DW65007" s="511"/>
      <c r="DX65007" s="511"/>
      <c r="DY65007" s="511"/>
      <c r="DZ65007" s="511"/>
      <c r="EA65007" s="511"/>
      <c r="EB65007" s="511"/>
      <c r="EC65007" s="511"/>
      <c r="ED65007" s="511"/>
      <c r="EE65007" s="511"/>
      <c r="EF65007" s="511"/>
      <c r="EG65007" s="511"/>
      <c r="EH65007" s="511"/>
      <c r="EI65007" s="511"/>
      <c r="EJ65007" s="511"/>
      <c r="EK65007" s="511"/>
      <c r="EL65007" s="511"/>
      <c r="EM65007" s="511"/>
      <c r="EN65007" s="511"/>
      <c r="EO65007" s="511"/>
      <c r="EP65007" s="511"/>
      <c r="EQ65007" s="511"/>
      <c r="ER65007" s="511"/>
      <c r="ES65007" s="511"/>
      <c r="ET65007" s="511"/>
      <c r="EU65007" s="511"/>
      <c r="EV65007" s="511"/>
      <c r="EW65007" s="511"/>
      <c r="EX65007" s="511"/>
      <c r="EY65007" s="511"/>
      <c r="EZ65007" s="511"/>
      <c r="FA65007" s="511"/>
      <c r="FB65007" s="511"/>
      <c r="FC65007" s="511"/>
      <c r="FD65007" s="511"/>
      <c r="FE65007" s="511"/>
      <c r="FF65007" s="511"/>
      <c r="FG65007" s="511"/>
      <c r="FH65007" s="511"/>
      <c r="FI65007" s="511"/>
      <c r="FJ65007" s="511"/>
      <c r="FK65007" s="511"/>
      <c r="FL65007" s="511"/>
      <c r="FM65007" s="511"/>
      <c r="FN65007" s="511"/>
      <c r="FO65007" s="511"/>
      <c r="FP65007" s="511"/>
      <c r="FQ65007" s="511"/>
      <c r="FR65007" s="511"/>
      <c r="FS65007" s="511"/>
      <c r="FT65007" s="511"/>
      <c r="FU65007" s="511"/>
      <c r="FV65007" s="511"/>
      <c r="FW65007" s="511"/>
      <c r="FX65007" s="511"/>
      <c r="FY65007" s="511"/>
      <c r="FZ65007" s="511"/>
      <c r="GA65007" s="511"/>
      <c r="GB65007" s="511"/>
      <c r="GC65007" s="511"/>
      <c r="GD65007" s="511"/>
      <c r="GE65007" s="511"/>
      <c r="GF65007" s="511"/>
      <c r="GG65007" s="511"/>
      <c r="GH65007" s="511"/>
      <c r="GI65007" s="511"/>
      <c r="GJ65007" s="511"/>
      <c r="GK65007" s="511"/>
      <c r="GL65007" s="511"/>
      <c r="GM65007" s="511"/>
      <c r="GN65007" s="511"/>
      <c r="GO65007" s="511"/>
      <c r="GP65007" s="511"/>
      <c r="GQ65007" s="511"/>
      <c r="GR65007" s="511"/>
      <c r="GS65007" s="511"/>
      <c r="GT65007" s="511"/>
      <c r="GU65007" s="511"/>
      <c r="GV65007" s="511"/>
      <c r="GW65007" s="511"/>
      <c r="GX65007" s="511"/>
      <c r="GY65007" s="511"/>
      <c r="GZ65007" s="511"/>
      <c r="HA65007" s="511"/>
      <c r="HB65007" s="511"/>
      <c r="HC65007" s="511"/>
      <c r="HD65007" s="511"/>
      <c r="HE65007" s="511"/>
      <c r="HF65007" s="511"/>
      <c r="HG65007" s="511"/>
      <c r="HH65007" s="511"/>
      <c r="HI65007" s="511"/>
      <c r="HJ65007" s="511"/>
      <c r="HK65007" s="511"/>
      <c r="HL65007" s="511"/>
      <c r="HM65007" s="511"/>
      <c r="HN65007" s="511"/>
      <c r="HO65007" s="511"/>
      <c r="HP65007" s="511"/>
      <c r="HQ65007" s="511"/>
      <c r="HR65007" s="511"/>
      <c r="HS65007" s="511"/>
      <c r="HT65007" s="511"/>
      <c r="HU65007" s="511"/>
      <c r="HV65007" s="511"/>
      <c r="HW65007" s="511"/>
      <c r="HX65007" s="511"/>
      <c r="HY65007" s="511"/>
      <c r="HZ65007" s="511"/>
      <c r="IA65007" s="511"/>
      <c r="IB65007" s="511"/>
      <c r="IC65007" s="511"/>
      <c r="ID65007" s="511"/>
      <c r="IE65007" s="511"/>
      <c r="IF65007" s="511"/>
      <c r="IG65007" s="511"/>
      <c r="IH65007" s="511"/>
    </row>
    <row r="65008" spans="1:242" x14ac:dyDescent="0.25">
      <c r="A65008" s="511"/>
      <c r="B65008" s="511"/>
      <c r="C65008" s="511"/>
      <c r="D65008" s="511"/>
      <c r="E65008" s="511"/>
      <c r="F65008" s="511"/>
      <c r="G65008" s="511"/>
      <c r="H65008" s="511"/>
      <c r="I65008" s="511"/>
      <c r="J65008" s="511"/>
      <c r="K65008" s="511"/>
      <c r="L65008" s="511"/>
      <c r="M65008" s="511"/>
      <c r="N65008" s="511"/>
      <c r="O65008" s="511"/>
      <c r="P65008" s="511"/>
      <c r="Q65008" s="511"/>
      <c r="R65008" s="511"/>
      <c r="S65008" s="511"/>
      <c r="T65008" s="511"/>
      <c r="U65008" s="511"/>
      <c r="V65008" s="511"/>
      <c r="W65008" s="511"/>
      <c r="X65008" s="511"/>
      <c r="Y65008" s="511"/>
      <c r="Z65008" s="511"/>
      <c r="AA65008" s="511"/>
      <c r="AB65008" s="511"/>
      <c r="AC65008" s="511"/>
      <c r="AD65008" s="511"/>
      <c r="AE65008" s="511"/>
      <c r="AF65008" s="511"/>
      <c r="AG65008" s="511"/>
      <c r="AH65008" s="511"/>
      <c r="AI65008" s="511"/>
      <c r="AJ65008" s="511"/>
      <c r="AK65008" s="511"/>
      <c r="AL65008" s="511"/>
      <c r="AM65008" s="511"/>
      <c r="AN65008" s="511"/>
      <c r="AO65008" s="511"/>
      <c r="AP65008" s="511"/>
      <c r="AQ65008" s="511"/>
      <c r="AR65008" s="511"/>
      <c r="AS65008" s="511"/>
      <c r="AT65008" s="511"/>
      <c r="AU65008" s="511"/>
      <c r="AV65008" s="511"/>
      <c r="AW65008" s="511"/>
      <c r="AX65008" s="511"/>
      <c r="AY65008" s="511"/>
      <c r="AZ65008" s="511"/>
      <c r="BA65008" s="511"/>
      <c r="BB65008" s="511"/>
      <c r="BC65008" s="511"/>
      <c r="BD65008" s="511"/>
      <c r="BE65008" s="511"/>
      <c r="BF65008" s="511"/>
      <c r="BG65008" s="511"/>
      <c r="BH65008" s="511"/>
      <c r="BI65008" s="511"/>
      <c r="BJ65008" s="511"/>
      <c r="BK65008" s="511"/>
      <c r="BL65008" s="511"/>
      <c r="BM65008" s="511"/>
      <c r="BN65008" s="511"/>
      <c r="BO65008" s="511"/>
      <c r="BP65008" s="511"/>
      <c r="BQ65008" s="511"/>
      <c r="BR65008" s="511"/>
      <c r="BS65008" s="511"/>
      <c r="BT65008" s="511"/>
      <c r="BU65008" s="511"/>
      <c r="BV65008" s="511"/>
      <c r="BW65008" s="511"/>
      <c r="BX65008" s="511"/>
      <c r="BY65008" s="511"/>
      <c r="BZ65008" s="511"/>
      <c r="CA65008" s="511"/>
      <c r="CB65008" s="511"/>
      <c r="CC65008" s="511"/>
      <c r="CD65008" s="511"/>
      <c r="CE65008" s="511"/>
      <c r="CF65008" s="511"/>
      <c r="CG65008" s="511"/>
      <c r="CH65008" s="511"/>
      <c r="CI65008" s="511"/>
      <c r="CJ65008" s="511"/>
      <c r="CK65008" s="511"/>
      <c r="CL65008" s="511"/>
      <c r="CM65008" s="511"/>
      <c r="CN65008" s="511"/>
      <c r="CO65008" s="511"/>
      <c r="CP65008" s="511"/>
      <c r="CQ65008" s="511"/>
      <c r="CR65008" s="511"/>
      <c r="CS65008" s="511"/>
      <c r="CT65008" s="511"/>
      <c r="CU65008" s="511"/>
      <c r="CV65008" s="511"/>
      <c r="CW65008" s="511"/>
      <c r="CX65008" s="511"/>
      <c r="CY65008" s="511"/>
      <c r="CZ65008" s="511"/>
      <c r="DA65008" s="511"/>
      <c r="DB65008" s="511"/>
      <c r="DC65008" s="511"/>
      <c r="DD65008" s="511"/>
      <c r="DE65008" s="511"/>
      <c r="DF65008" s="511"/>
      <c r="DG65008" s="511"/>
      <c r="DH65008" s="511"/>
      <c r="DI65008" s="511"/>
      <c r="DJ65008" s="511"/>
      <c r="DK65008" s="511"/>
      <c r="DL65008" s="511"/>
      <c r="DM65008" s="511"/>
      <c r="DN65008" s="511"/>
      <c r="DO65008" s="511"/>
      <c r="DP65008" s="511"/>
      <c r="DQ65008" s="511"/>
      <c r="DR65008" s="511"/>
      <c r="DS65008" s="511"/>
      <c r="DT65008" s="511"/>
      <c r="DU65008" s="511"/>
      <c r="DV65008" s="511"/>
      <c r="DW65008" s="511"/>
      <c r="DX65008" s="511"/>
      <c r="DY65008" s="511"/>
      <c r="DZ65008" s="511"/>
      <c r="EA65008" s="511"/>
      <c r="EB65008" s="511"/>
      <c r="EC65008" s="511"/>
      <c r="ED65008" s="511"/>
      <c r="EE65008" s="511"/>
      <c r="EF65008" s="511"/>
      <c r="EG65008" s="511"/>
      <c r="EH65008" s="511"/>
      <c r="EI65008" s="511"/>
      <c r="EJ65008" s="511"/>
      <c r="EK65008" s="511"/>
      <c r="EL65008" s="511"/>
      <c r="EM65008" s="511"/>
      <c r="EN65008" s="511"/>
      <c r="EO65008" s="511"/>
      <c r="EP65008" s="511"/>
      <c r="EQ65008" s="511"/>
      <c r="ER65008" s="511"/>
      <c r="ES65008" s="511"/>
      <c r="ET65008" s="511"/>
      <c r="EU65008" s="511"/>
      <c r="EV65008" s="511"/>
      <c r="EW65008" s="511"/>
      <c r="EX65008" s="511"/>
      <c r="EY65008" s="511"/>
      <c r="EZ65008" s="511"/>
      <c r="FA65008" s="511"/>
      <c r="FB65008" s="511"/>
      <c r="FC65008" s="511"/>
      <c r="FD65008" s="511"/>
      <c r="FE65008" s="511"/>
      <c r="FF65008" s="511"/>
      <c r="FG65008" s="511"/>
      <c r="FH65008" s="511"/>
      <c r="FI65008" s="511"/>
      <c r="FJ65008" s="511"/>
      <c r="FK65008" s="511"/>
      <c r="FL65008" s="511"/>
      <c r="FM65008" s="511"/>
      <c r="FN65008" s="511"/>
      <c r="FO65008" s="511"/>
      <c r="FP65008" s="511"/>
      <c r="FQ65008" s="511"/>
      <c r="FR65008" s="511"/>
      <c r="FS65008" s="511"/>
      <c r="FT65008" s="511"/>
      <c r="FU65008" s="511"/>
      <c r="FV65008" s="511"/>
      <c r="FW65008" s="511"/>
      <c r="FX65008" s="511"/>
      <c r="FY65008" s="511"/>
      <c r="FZ65008" s="511"/>
      <c r="GA65008" s="511"/>
      <c r="GB65008" s="511"/>
      <c r="GC65008" s="511"/>
      <c r="GD65008" s="511"/>
      <c r="GE65008" s="511"/>
      <c r="GF65008" s="511"/>
      <c r="GG65008" s="511"/>
      <c r="GH65008" s="511"/>
      <c r="GI65008" s="511"/>
      <c r="GJ65008" s="511"/>
      <c r="GK65008" s="511"/>
      <c r="GL65008" s="511"/>
      <c r="GM65008" s="511"/>
      <c r="GN65008" s="511"/>
      <c r="GO65008" s="511"/>
      <c r="GP65008" s="511"/>
      <c r="GQ65008" s="511"/>
      <c r="GR65008" s="511"/>
      <c r="GS65008" s="511"/>
      <c r="GT65008" s="511"/>
      <c r="GU65008" s="511"/>
      <c r="GV65008" s="511"/>
      <c r="GW65008" s="511"/>
      <c r="GX65008" s="511"/>
      <c r="GY65008" s="511"/>
      <c r="GZ65008" s="511"/>
      <c r="HA65008" s="511"/>
      <c r="HB65008" s="511"/>
      <c r="HC65008" s="511"/>
      <c r="HD65008" s="511"/>
      <c r="HE65008" s="511"/>
      <c r="HF65008" s="511"/>
      <c r="HG65008" s="511"/>
      <c r="HH65008" s="511"/>
      <c r="HI65008" s="511"/>
      <c r="HJ65008" s="511"/>
      <c r="HK65008" s="511"/>
      <c r="HL65008" s="511"/>
      <c r="HM65008" s="511"/>
      <c r="HN65008" s="511"/>
      <c r="HO65008" s="511"/>
      <c r="HP65008" s="511"/>
      <c r="HQ65008" s="511"/>
      <c r="HR65008" s="511"/>
      <c r="HS65008" s="511"/>
      <c r="HT65008" s="511"/>
      <c r="HU65008" s="511"/>
      <c r="HV65008" s="511"/>
      <c r="HW65008" s="511"/>
      <c r="HX65008" s="511"/>
      <c r="HY65008" s="511"/>
      <c r="HZ65008" s="511"/>
      <c r="IA65008" s="511"/>
      <c r="IB65008" s="511"/>
      <c r="IC65008" s="511"/>
      <c r="ID65008" s="511"/>
      <c r="IE65008" s="511"/>
      <c r="IF65008" s="511"/>
      <c r="IG65008" s="511"/>
      <c r="IH65008" s="511"/>
    </row>
    <row r="65009" spans="1:242" x14ac:dyDescent="0.25">
      <c r="A65009" s="511"/>
      <c r="B65009" s="511"/>
      <c r="C65009" s="511"/>
      <c r="D65009" s="511"/>
      <c r="E65009" s="511"/>
      <c r="F65009" s="511"/>
      <c r="G65009" s="511"/>
      <c r="H65009" s="511"/>
      <c r="I65009" s="511"/>
      <c r="J65009" s="511"/>
      <c r="K65009" s="511"/>
      <c r="L65009" s="511"/>
      <c r="M65009" s="511"/>
      <c r="N65009" s="511"/>
      <c r="O65009" s="511"/>
      <c r="P65009" s="511"/>
      <c r="Q65009" s="511"/>
      <c r="R65009" s="511"/>
      <c r="S65009" s="511"/>
      <c r="T65009" s="511"/>
      <c r="U65009" s="511"/>
      <c r="V65009" s="511"/>
      <c r="W65009" s="511"/>
      <c r="X65009" s="511"/>
      <c r="Y65009" s="511"/>
      <c r="Z65009" s="511"/>
      <c r="AA65009" s="511"/>
      <c r="AB65009" s="511"/>
      <c r="AC65009" s="511"/>
      <c r="AD65009" s="511"/>
      <c r="AE65009" s="511"/>
      <c r="AF65009" s="511"/>
      <c r="AG65009" s="511"/>
      <c r="AH65009" s="511"/>
      <c r="AI65009" s="511"/>
      <c r="AJ65009" s="511"/>
      <c r="AK65009" s="511"/>
      <c r="AL65009" s="511"/>
      <c r="AM65009" s="511"/>
      <c r="AN65009" s="511"/>
      <c r="AO65009" s="511"/>
      <c r="AP65009" s="511"/>
      <c r="AQ65009" s="511"/>
      <c r="AR65009" s="511"/>
      <c r="AS65009" s="511"/>
      <c r="AT65009" s="511"/>
      <c r="AU65009" s="511"/>
      <c r="AV65009" s="511"/>
      <c r="AW65009" s="511"/>
      <c r="AX65009" s="511"/>
      <c r="AY65009" s="511"/>
      <c r="AZ65009" s="511"/>
      <c r="BA65009" s="511"/>
      <c r="BB65009" s="511"/>
      <c r="BC65009" s="511"/>
      <c r="BD65009" s="511"/>
      <c r="BE65009" s="511"/>
      <c r="BF65009" s="511"/>
      <c r="BG65009" s="511"/>
      <c r="BH65009" s="511"/>
      <c r="BI65009" s="511"/>
      <c r="BJ65009" s="511"/>
      <c r="BK65009" s="511"/>
      <c r="BL65009" s="511"/>
      <c r="BM65009" s="511"/>
      <c r="BN65009" s="511"/>
      <c r="BO65009" s="511"/>
      <c r="BP65009" s="511"/>
      <c r="BQ65009" s="511"/>
      <c r="BR65009" s="511"/>
      <c r="BS65009" s="511"/>
      <c r="BT65009" s="511"/>
      <c r="BU65009" s="511"/>
      <c r="BV65009" s="511"/>
      <c r="BW65009" s="511"/>
      <c r="BX65009" s="511"/>
      <c r="BY65009" s="511"/>
      <c r="BZ65009" s="511"/>
      <c r="CA65009" s="511"/>
      <c r="CB65009" s="511"/>
      <c r="CC65009" s="511"/>
      <c r="CD65009" s="511"/>
      <c r="CE65009" s="511"/>
      <c r="CF65009" s="511"/>
      <c r="CG65009" s="511"/>
      <c r="CH65009" s="511"/>
      <c r="CI65009" s="511"/>
      <c r="CJ65009" s="511"/>
      <c r="CK65009" s="511"/>
      <c r="CL65009" s="511"/>
      <c r="CM65009" s="511"/>
      <c r="CN65009" s="511"/>
      <c r="CO65009" s="511"/>
      <c r="CP65009" s="511"/>
      <c r="CQ65009" s="511"/>
      <c r="CR65009" s="511"/>
      <c r="CS65009" s="511"/>
      <c r="CT65009" s="511"/>
      <c r="CU65009" s="511"/>
      <c r="CV65009" s="511"/>
      <c r="CW65009" s="511"/>
      <c r="CX65009" s="511"/>
      <c r="CY65009" s="511"/>
      <c r="CZ65009" s="511"/>
      <c r="DA65009" s="511"/>
      <c r="DB65009" s="511"/>
      <c r="DC65009" s="511"/>
      <c r="DD65009" s="511"/>
      <c r="DE65009" s="511"/>
      <c r="DF65009" s="511"/>
      <c r="DG65009" s="511"/>
      <c r="DH65009" s="511"/>
      <c r="DI65009" s="511"/>
      <c r="DJ65009" s="511"/>
      <c r="DK65009" s="511"/>
      <c r="DL65009" s="511"/>
      <c r="DM65009" s="511"/>
      <c r="DN65009" s="511"/>
      <c r="DO65009" s="511"/>
      <c r="DP65009" s="511"/>
      <c r="DQ65009" s="511"/>
      <c r="DR65009" s="511"/>
      <c r="DS65009" s="511"/>
      <c r="DT65009" s="511"/>
      <c r="DU65009" s="511"/>
      <c r="DV65009" s="511"/>
      <c r="DW65009" s="511"/>
      <c r="DX65009" s="511"/>
      <c r="DY65009" s="511"/>
      <c r="DZ65009" s="511"/>
      <c r="EA65009" s="511"/>
      <c r="EB65009" s="511"/>
      <c r="EC65009" s="511"/>
      <c r="ED65009" s="511"/>
      <c r="EE65009" s="511"/>
      <c r="EF65009" s="511"/>
      <c r="EG65009" s="511"/>
      <c r="EH65009" s="511"/>
      <c r="EI65009" s="511"/>
      <c r="EJ65009" s="511"/>
      <c r="EK65009" s="511"/>
      <c r="EL65009" s="511"/>
      <c r="EM65009" s="511"/>
      <c r="EN65009" s="511"/>
      <c r="EO65009" s="511"/>
      <c r="EP65009" s="511"/>
      <c r="EQ65009" s="511"/>
      <c r="ER65009" s="511"/>
      <c r="ES65009" s="511"/>
      <c r="ET65009" s="511"/>
      <c r="EU65009" s="511"/>
      <c r="EV65009" s="511"/>
      <c r="EW65009" s="511"/>
      <c r="EX65009" s="511"/>
      <c r="EY65009" s="511"/>
      <c r="EZ65009" s="511"/>
      <c r="FA65009" s="511"/>
      <c r="FB65009" s="511"/>
      <c r="FC65009" s="511"/>
      <c r="FD65009" s="511"/>
      <c r="FE65009" s="511"/>
      <c r="FF65009" s="511"/>
      <c r="FG65009" s="511"/>
      <c r="FH65009" s="511"/>
      <c r="FI65009" s="511"/>
      <c r="FJ65009" s="511"/>
      <c r="FK65009" s="511"/>
      <c r="FL65009" s="511"/>
      <c r="FM65009" s="511"/>
      <c r="FN65009" s="511"/>
      <c r="FO65009" s="511"/>
      <c r="FP65009" s="511"/>
      <c r="FQ65009" s="511"/>
      <c r="FR65009" s="511"/>
      <c r="FS65009" s="511"/>
      <c r="FT65009" s="511"/>
      <c r="FU65009" s="511"/>
      <c r="FV65009" s="511"/>
      <c r="FW65009" s="511"/>
      <c r="FX65009" s="511"/>
      <c r="FY65009" s="511"/>
      <c r="FZ65009" s="511"/>
      <c r="GA65009" s="511"/>
      <c r="GB65009" s="511"/>
      <c r="GC65009" s="511"/>
      <c r="GD65009" s="511"/>
      <c r="GE65009" s="511"/>
      <c r="GF65009" s="511"/>
      <c r="GG65009" s="511"/>
      <c r="GH65009" s="511"/>
      <c r="GI65009" s="511"/>
      <c r="GJ65009" s="511"/>
      <c r="GK65009" s="511"/>
      <c r="GL65009" s="511"/>
      <c r="GM65009" s="511"/>
      <c r="GN65009" s="511"/>
      <c r="GO65009" s="511"/>
      <c r="GP65009" s="511"/>
      <c r="GQ65009" s="511"/>
      <c r="GR65009" s="511"/>
      <c r="GS65009" s="511"/>
      <c r="GT65009" s="511"/>
      <c r="GU65009" s="511"/>
      <c r="GV65009" s="511"/>
      <c r="GW65009" s="511"/>
      <c r="GX65009" s="511"/>
      <c r="GY65009" s="511"/>
      <c r="GZ65009" s="511"/>
      <c r="HA65009" s="511"/>
      <c r="HB65009" s="511"/>
      <c r="HC65009" s="511"/>
      <c r="HD65009" s="511"/>
      <c r="HE65009" s="511"/>
      <c r="HF65009" s="511"/>
      <c r="HG65009" s="511"/>
      <c r="HH65009" s="511"/>
      <c r="HI65009" s="511"/>
      <c r="HJ65009" s="511"/>
      <c r="HK65009" s="511"/>
      <c r="HL65009" s="511"/>
      <c r="HM65009" s="511"/>
      <c r="HN65009" s="511"/>
      <c r="HO65009" s="511"/>
      <c r="HP65009" s="511"/>
      <c r="HQ65009" s="511"/>
      <c r="HR65009" s="511"/>
      <c r="HS65009" s="511"/>
      <c r="HT65009" s="511"/>
      <c r="HU65009" s="511"/>
      <c r="HV65009" s="511"/>
      <c r="HW65009" s="511"/>
      <c r="HX65009" s="511"/>
      <c r="HY65009" s="511"/>
      <c r="HZ65009" s="511"/>
      <c r="IA65009" s="511"/>
      <c r="IB65009" s="511"/>
      <c r="IC65009" s="511"/>
      <c r="ID65009" s="511"/>
      <c r="IE65009" s="511"/>
      <c r="IF65009" s="511"/>
      <c r="IG65009" s="511"/>
      <c r="IH65009" s="511"/>
    </row>
    <row r="65010" spans="1:242" x14ac:dyDescent="0.25">
      <c r="A65010" s="511"/>
      <c r="B65010" s="511"/>
      <c r="C65010" s="511"/>
      <c r="D65010" s="511"/>
      <c r="E65010" s="511"/>
      <c r="F65010" s="511"/>
      <c r="G65010" s="511"/>
      <c r="H65010" s="511"/>
      <c r="I65010" s="511"/>
      <c r="J65010" s="511"/>
      <c r="K65010" s="511"/>
      <c r="L65010" s="511"/>
      <c r="M65010" s="511"/>
      <c r="N65010" s="511"/>
      <c r="O65010" s="511"/>
      <c r="P65010" s="511"/>
      <c r="Q65010" s="511"/>
      <c r="R65010" s="511"/>
      <c r="S65010" s="511"/>
      <c r="T65010" s="511"/>
      <c r="U65010" s="511"/>
      <c r="V65010" s="511"/>
      <c r="W65010" s="511"/>
      <c r="X65010" s="511"/>
      <c r="Y65010" s="511"/>
      <c r="Z65010" s="511"/>
      <c r="AA65010" s="511"/>
      <c r="AB65010" s="511"/>
      <c r="AC65010" s="511"/>
      <c r="AD65010" s="511"/>
      <c r="AE65010" s="511"/>
      <c r="AF65010" s="511"/>
      <c r="AG65010" s="511"/>
      <c r="AH65010" s="511"/>
      <c r="AI65010" s="511"/>
      <c r="AJ65010" s="511"/>
      <c r="AK65010" s="511"/>
      <c r="AL65010" s="511"/>
      <c r="AM65010" s="511"/>
      <c r="AN65010" s="511"/>
      <c r="AO65010" s="511"/>
      <c r="AP65010" s="511"/>
      <c r="AQ65010" s="511"/>
      <c r="AR65010" s="511"/>
      <c r="AS65010" s="511"/>
      <c r="AT65010" s="511"/>
      <c r="AU65010" s="511"/>
      <c r="AV65010" s="511"/>
      <c r="AW65010" s="511"/>
      <c r="AX65010" s="511"/>
      <c r="AY65010" s="511"/>
      <c r="AZ65010" s="511"/>
      <c r="BA65010" s="511"/>
      <c r="BB65010" s="511"/>
      <c r="BC65010" s="511"/>
      <c r="BD65010" s="511"/>
      <c r="BE65010" s="511"/>
      <c r="BF65010" s="511"/>
      <c r="BG65010" s="511"/>
      <c r="BH65010" s="511"/>
      <c r="BI65010" s="511"/>
      <c r="BJ65010" s="511"/>
      <c r="BK65010" s="511"/>
      <c r="BL65010" s="511"/>
      <c r="BM65010" s="511"/>
      <c r="BN65010" s="511"/>
      <c r="BO65010" s="511"/>
      <c r="BP65010" s="511"/>
      <c r="BQ65010" s="511"/>
      <c r="BR65010" s="511"/>
      <c r="BS65010" s="511"/>
      <c r="BT65010" s="511"/>
      <c r="BU65010" s="511"/>
      <c r="BV65010" s="511"/>
      <c r="BW65010" s="511"/>
      <c r="BX65010" s="511"/>
      <c r="BY65010" s="511"/>
      <c r="BZ65010" s="511"/>
      <c r="CA65010" s="511"/>
      <c r="CB65010" s="511"/>
      <c r="CC65010" s="511"/>
      <c r="CD65010" s="511"/>
      <c r="CE65010" s="511"/>
      <c r="CF65010" s="511"/>
      <c r="CG65010" s="511"/>
      <c r="CH65010" s="511"/>
      <c r="CI65010" s="511"/>
      <c r="CJ65010" s="511"/>
      <c r="CK65010" s="511"/>
      <c r="CL65010" s="511"/>
      <c r="CM65010" s="511"/>
      <c r="CN65010" s="511"/>
      <c r="CO65010" s="511"/>
      <c r="CP65010" s="511"/>
      <c r="CQ65010" s="511"/>
      <c r="CR65010" s="511"/>
      <c r="CS65010" s="511"/>
      <c r="CT65010" s="511"/>
      <c r="CU65010" s="511"/>
      <c r="CV65010" s="511"/>
      <c r="CW65010" s="511"/>
      <c r="CX65010" s="511"/>
      <c r="CY65010" s="511"/>
      <c r="CZ65010" s="511"/>
      <c r="DA65010" s="511"/>
      <c r="DB65010" s="511"/>
      <c r="DC65010" s="511"/>
      <c r="DD65010" s="511"/>
      <c r="DE65010" s="511"/>
      <c r="DF65010" s="511"/>
      <c r="DG65010" s="511"/>
      <c r="DH65010" s="511"/>
      <c r="DI65010" s="511"/>
      <c r="DJ65010" s="511"/>
      <c r="DK65010" s="511"/>
      <c r="DL65010" s="511"/>
      <c r="DM65010" s="511"/>
      <c r="DN65010" s="511"/>
      <c r="DO65010" s="511"/>
      <c r="DP65010" s="511"/>
      <c r="DQ65010" s="511"/>
      <c r="DR65010" s="511"/>
      <c r="DS65010" s="511"/>
      <c r="DT65010" s="511"/>
      <c r="DU65010" s="511"/>
      <c r="DV65010" s="511"/>
      <c r="DW65010" s="511"/>
      <c r="DX65010" s="511"/>
      <c r="DY65010" s="511"/>
      <c r="DZ65010" s="511"/>
      <c r="EA65010" s="511"/>
      <c r="EB65010" s="511"/>
      <c r="EC65010" s="511"/>
      <c r="ED65010" s="511"/>
      <c r="EE65010" s="511"/>
      <c r="EF65010" s="511"/>
      <c r="EG65010" s="511"/>
      <c r="EH65010" s="511"/>
      <c r="EI65010" s="511"/>
      <c r="EJ65010" s="511"/>
      <c r="EK65010" s="511"/>
      <c r="EL65010" s="511"/>
      <c r="EM65010" s="511"/>
      <c r="EN65010" s="511"/>
      <c r="EO65010" s="511"/>
      <c r="EP65010" s="511"/>
      <c r="EQ65010" s="511"/>
      <c r="ER65010" s="511"/>
      <c r="ES65010" s="511"/>
      <c r="ET65010" s="511"/>
      <c r="EU65010" s="511"/>
      <c r="EV65010" s="511"/>
      <c r="EW65010" s="511"/>
      <c r="EX65010" s="511"/>
      <c r="EY65010" s="511"/>
      <c r="EZ65010" s="511"/>
      <c r="FA65010" s="511"/>
      <c r="FB65010" s="511"/>
      <c r="FC65010" s="511"/>
      <c r="FD65010" s="511"/>
      <c r="FE65010" s="511"/>
      <c r="FF65010" s="511"/>
      <c r="FG65010" s="511"/>
      <c r="FH65010" s="511"/>
      <c r="FI65010" s="511"/>
      <c r="FJ65010" s="511"/>
      <c r="FK65010" s="511"/>
      <c r="FL65010" s="511"/>
      <c r="FM65010" s="511"/>
      <c r="FN65010" s="511"/>
      <c r="FO65010" s="511"/>
      <c r="FP65010" s="511"/>
      <c r="FQ65010" s="511"/>
      <c r="FR65010" s="511"/>
      <c r="FS65010" s="511"/>
      <c r="FT65010" s="511"/>
      <c r="FU65010" s="511"/>
      <c r="FV65010" s="511"/>
      <c r="FW65010" s="511"/>
      <c r="FX65010" s="511"/>
      <c r="FY65010" s="511"/>
      <c r="FZ65010" s="511"/>
      <c r="GA65010" s="511"/>
      <c r="GB65010" s="511"/>
      <c r="GC65010" s="511"/>
      <c r="GD65010" s="511"/>
      <c r="GE65010" s="511"/>
      <c r="GF65010" s="511"/>
      <c r="GG65010" s="511"/>
      <c r="GH65010" s="511"/>
      <c r="GI65010" s="511"/>
      <c r="GJ65010" s="511"/>
      <c r="GK65010" s="511"/>
      <c r="GL65010" s="511"/>
      <c r="GM65010" s="511"/>
      <c r="GN65010" s="511"/>
      <c r="GO65010" s="511"/>
      <c r="GP65010" s="511"/>
      <c r="GQ65010" s="511"/>
      <c r="GR65010" s="511"/>
      <c r="GS65010" s="511"/>
      <c r="GT65010" s="511"/>
      <c r="GU65010" s="511"/>
      <c r="GV65010" s="511"/>
      <c r="GW65010" s="511"/>
      <c r="GX65010" s="511"/>
      <c r="GY65010" s="511"/>
      <c r="GZ65010" s="511"/>
      <c r="HA65010" s="511"/>
      <c r="HB65010" s="511"/>
      <c r="HC65010" s="511"/>
      <c r="HD65010" s="511"/>
      <c r="HE65010" s="511"/>
      <c r="HF65010" s="511"/>
      <c r="HG65010" s="511"/>
      <c r="HH65010" s="511"/>
      <c r="HI65010" s="511"/>
      <c r="HJ65010" s="511"/>
      <c r="HK65010" s="511"/>
      <c r="HL65010" s="511"/>
      <c r="HM65010" s="511"/>
      <c r="HN65010" s="511"/>
      <c r="HO65010" s="511"/>
      <c r="HP65010" s="511"/>
      <c r="HQ65010" s="511"/>
      <c r="HR65010" s="511"/>
      <c r="HS65010" s="511"/>
      <c r="HT65010" s="511"/>
      <c r="HU65010" s="511"/>
      <c r="HV65010" s="511"/>
      <c r="HW65010" s="511"/>
      <c r="HX65010" s="511"/>
      <c r="HY65010" s="511"/>
      <c r="HZ65010" s="511"/>
      <c r="IA65010" s="511"/>
      <c r="IB65010" s="511"/>
      <c r="IC65010" s="511"/>
      <c r="ID65010" s="511"/>
      <c r="IE65010" s="511"/>
      <c r="IF65010" s="511"/>
      <c r="IG65010" s="511"/>
      <c r="IH65010" s="511"/>
    </row>
    <row r="65011" spans="1:242" x14ac:dyDescent="0.25">
      <c r="A65011" s="511"/>
      <c r="B65011" s="511"/>
      <c r="C65011" s="511"/>
      <c r="D65011" s="511"/>
      <c r="E65011" s="511"/>
      <c r="F65011" s="511"/>
      <c r="G65011" s="511"/>
      <c r="H65011" s="511"/>
      <c r="I65011" s="511"/>
      <c r="J65011" s="511"/>
      <c r="K65011" s="511"/>
      <c r="L65011" s="511"/>
      <c r="M65011" s="511"/>
      <c r="N65011" s="511"/>
      <c r="O65011" s="511"/>
      <c r="P65011" s="511"/>
      <c r="Q65011" s="511"/>
      <c r="R65011" s="511"/>
      <c r="S65011" s="511"/>
      <c r="T65011" s="511"/>
      <c r="U65011" s="511"/>
      <c r="V65011" s="511"/>
      <c r="W65011" s="511"/>
      <c r="X65011" s="511"/>
      <c r="Y65011" s="511"/>
      <c r="Z65011" s="511"/>
      <c r="AA65011" s="511"/>
      <c r="AB65011" s="511"/>
      <c r="AC65011" s="511"/>
      <c r="AD65011" s="511"/>
      <c r="AE65011" s="511"/>
      <c r="AF65011" s="511"/>
      <c r="AG65011" s="511"/>
      <c r="AH65011" s="511"/>
      <c r="AI65011" s="511"/>
      <c r="AJ65011" s="511"/>
      <c r="AK65011" s="511"/>
      <c r="AL65011" s="511"/>
      <c r="AM65011" s="511"/>
      <c r="AN65011" s="511"/>
      <c r="AO65011" s="511"/>
      <c r="AP65011" s="511"/>
      <c r="AQ65011" s="511"/>
      <c r="AR65011" s="511"/>
      <c r="AS65011" s="511"/>
      <c r="AT65011" s="511"/>
      <c r="AU65011" s="511"/>
      <c r="AV65011" s="511"/>
      <c r="AW65011" s="511"/>
      <c r="AX65011" s="511"/>
      <c r="AY65011" s="511"/>
      <c r="AZ65011" s="511"/>
      <c r="BA65011" s="511"/>
      <c r="BB65011" s="511"/>
      <c r="BC65011" s="511"/>
      <c r="BD65011" s="511"/>
      <c r="BE65011" s="511"/>
      <c r="BF65011" s="511"/>
      <c r="BG65011" s="511"/>
      <c r="BH65011" s="511"/>
      <c r="BI65011" s="511"/>
      <c r="BJ65011" s="511"/>
      <c r="BK65011" s="511"/>
      <c r="BL65011" s="511"/>
      <c r="BM65011" s="511"/>
      <c r="BN65011" s="511"/>
      <c r="BO65011" s="511"/>
      <c r="BP65011" s="511"/>
      <c r="BQ65011" s="511"/>
      <c r="BR65011" s="511"/>
      <c r="BS65011" s="511"/>
      <c r="BT65011" s="511"/>
      <c r="BU65011" s="511"/>
      <c r="BV65011" s="511"/>
      <c r="BW65011" s="511"/>
      <c r="BX65011" s="511"/>
      <c r="BY65011" s="511"/>
      <c r="BZ65011" s="511"/>
      <c r="CA65011" s="511"/>
      <c r="CB65011" s="511"/>
      <c r="CC65011" s="511"/>
      <c r="CD65011" s="511"/>
      <c r="CE65011" s="511"/>
      <c r="CF65011" s="511"/>
      <c r="CG65011" s="511"/>
      <c r="CH65011" s="511"/>
      <c r="CI65011" s="511"/>
      <c r="CJ65011" s="511"/>
      <c r="CK65011" s="511"/>
      <c r="CL65011" s="511"/>
      <c r="CM65011" s="511"/>
      <c r="CN65011" s="511"/>
      <c r="CO65011" s="511"/>
      <c r="CP65011" s="511"/>
      <c r="CQ65011" s="511"/>
      <c r="CR65011" s="511"/>
      <c r="CS65011" s="511"/>
      <c r="CT65011" s="511"/>
      <c r="CU65011" s="511"/>
      <c r="CV65011" s="511"/>
      <c r="CW65011" s="511"/>
      <c r="CX65011" s="511"/>
      <c r="CY65011" s="511"/>
      <c r="CZ65011" s="511"/>
      <c r="DA65011" s="511"/>
      <c r="DB65011" s="511"/>
      <c r="DC65011" s="511"/>
      <c r="DD65011" s="511"/>
      <c r="DE65011" s="511"/>
      <c r="DF65011" s="511"/>
      <c r="DG65011" s="511"/>
      <c r="DH65011" s="511"/>
      <c r="DI65011" s="511"/>
      <c r="DJ65011" s="511"/>
      <c r="DK65011" s="511"/>
      <c r="DL65011" s="511"/>
      <c r="DM65011" s="511"/>
      <c r="DN65011" s="511"/>
      <c r="DO65011" s="511"/>
      <c r="DP65011" s="511"/>
      <c r="DQ65011" s="511"/>
      <c r="DR65011" s="511"/>
      <c r="DS65011" s="511"/>
      <c r="DT65011" s="511"/>
      <c r="DU65011" s="511"/>
      <c r="DV65011" s="511"/>
      <c r="DW65011" s="511"/>
      <c r="DX65011" s="511"/>
      <c r="DY65011" s="511"/>
      <c r="DZ65011" s="511"/>
      <c r="EA65011" s="511"/>
      <c r="EB65011" s="511"/>
      <c r="EC65011" s="511"/>
      <c r="ED65011" s="511"/>
      <c r="EE65011" s="511"/>
      <c r="EF65011" s="511"/>
      <c r="EG65011" s="511"/>
      <c r="EH65011" s="511"/>
      <c r="EI65011" s="511"/>
      <c r="EJ65011" s="511"/>
      <c r="EK65011" s="511"/>
      <c r="EL65011" s="511"/>
      <c r="EM65011" s="511"/>
      <c r="EN65011" s="511"/>
      <c r="EO65011" s="511"/>
      <c r="EP65011" s="511"/>
      <c r="EQ65011" s="511"/>
      <c r="ER65011" s="511"/>
      <c r="ES65011" s="511"/>
      <c r="ET65011" s="511"/>
      <c r="EU65011" s="511"/>
      <c r="EV65011" s="511"/>
      <c r="EW65011" s="511"/>
      <c r="EX65011" s="511"/>
      <c r="EY65011" s="511"/>
      <c r="EZ65011" s="511"/>
      <c r="FA65011" s="511"/>
      <c r="FB65011" s="511"/>
      <c r="FC65011" s="511"/>
      <c r="FD65011" s="511"/>
      <c r="FE65011" s="511"/>
      <c r="FF65011" s="511"/>
      <c r="FG65011" s="511"/>
      <c r="FH65011" s="511"/>
      <c r="FI65011" s="511"/>
      <c r="FJ65011" s="511"/>
      <c r="FK65011" s="511"/>
      <c r="FL65011" s="511"/>
      <c r="FM65011" s="511"/>
      <c r="FN65011" s="511"/>
      <c r="FO65011" s="511"/>
      <c r="FP65011" s="511"/>
      <c r="FQ65011" s="511"/>
      <c r="FR65011" s="511"/>
      <c r="FS65011" s="511"/>
      <c r="FT65011" s="511"/>
      <c r="FU65011" s="511"/>
      <c r="FV65011" s="511"/>
      <c r="FW65011" s="511"/>
      <c r="FX65011" s="511"/>
      <c r="FY65011" s="511"/>
      <c r="FZ65011" s="511"/>
      <c r="GA65011" s="511"/>
      <c r="GB65011" s="511"/>
      <c r="GC65011" s="511"/>
      <c r="GD65011" s="511"/>
      <c r="GE65011" s="511"/>
      <c r="GF65011" s="511"/>
      <c r="GG65011" s="511"/>
      <c r="GH65011" s="511"/>
      <c r="GI65011" s="511"/>
      <c r="GJ65011" s="511"/>
      <c r="GK65011" s="511"/>
      <c r="GL65011" s="511"/>
      <c r="GM65011" s="511"/>
      <c r="GN65011" s="511"/>
      <c r="GO65011" s="511"/>
      <c r="GP65011" s="511"/>
      <c r="GQ65011" s="511"/>
      <c r="GR65011" s="511"/>
      <c r="GS65011" s="511"/>
      <c r="GT65011" s="511"/>
      <c r="GU65011" s="511"/>
      <c r="GV65011" s="511"/>
      <c r="GW65011" s="511"/>
      <c r="GX65011" s="511"/>
      <c r="GY65011" s="511"/>
      <c r="GZ65011" s="511"/>
      <c r="HA65011" s="511"/>
      <c r="HB65011" s="511"/>
      <c r="HC65011" s="511"/>
      <c r="HD65011" s="511"/>
      <c r="HE65011" s="511"/>
      <c r="HF65011" s="511"/>
      <c r="HG65011" s="511"/>
      <c r="HH65011" s="511"/>
      <c r="HI65011" s="511"/>
      <c r="HJ65011" s="511"/>
      <c r="HK65011" s="511"/>
      <c r="HL65011" s="511"/>
      <c r="HM65011" s="511"/>
      <c r="HN65011" s="511"/>
      <c r="HO65011" s="511"/>
      <c r="HP65011" s="511"/>
      <c r="HQ65011" s="511"/>
      <c r="HR65011" s="511"/>
      <c r="HS65011" s="511"/>
      <c r="HT65011" s="511"/>
      <c r="HU65011" s="511"/>
      <c r="HV65011" s="511"/>
      <c r="HW65011" s="511"/>
      <c r="HX65011" s="511"/>
      <c r="HY65011" s="511"/>
      <c r="HZ65011" s="511"/>
      <c r="IA65011" s="511"/>
      <c r="IB65011" s="511"/>
      <c r="IC65011" s="511"/>
      <c r="ID65011" s="511"/>
      <c r="IE65011" s="511"/>
      <c r="IF65011" s="511"/>
      <c r="IG65011" s="511"/>
      <c r="IH65011" s="511"/>
    </row>
    <row r="65012" spans="1:242" x14ac:dyDescent="0.25">
      <c r="A65012" s="511"/>
      <c r="B65012" s="511"/>
      <c r="C65012" s="511"/>
      <c r="D65012" s="511"/>
      <c r="E65012" s="511"/>
      <c r="F65012" s="511"/>
      <c r="G65012" s="511"/>
      <c r="H65012" s="511"/>
      <c r="I65012" s="511"/>
      <c r="J65012" s="511"/>
      <c r="K65012" s="511"/>
      <c r="L65012" s="511"/>
      <c r="M65012" s="511"/>
      <c r="N65012" s="511"/>
      <c r="O65012" s="511"/>
      <c r="P65012" s="511"/>
      <c r="Q65012" s="511"/>
      <c r="R65012" s="511"/>
      <c r="S65012" s="511"/>
      <c r="T65012" s="511"/>
      <c r="U65012" s="511"/>
      <c r="V65012" s="511"/>
      <c r="W65012" s="511"/>
      <c r="X65012" s="511"/>
      <c r="Y65012" s="511"/>
      <c r="Z65012" s="511"/>
      <c r="AA65012" s="511"/>
      <c r="AB65012" s="511"/>
      <c r="AC65012" s="511"/>
      <c r="AD65012" s="511"/>
      <c r="AE65012" s="511"/>
      <c r="AF65012" s="511"/>
      <c r="AG65012" s="511"/>
      <c r="AH65012" s="511"/>
      <c r="AI65012" s="511"/>
      <c r="AJ65012" s="511"/>
      <c r="AK65012" s="511"/>
      <c r="AL65012" s="511"/>
      <c r="AM65012" s="511"/>
      <c r="AN65012" s="511"/>
      <c r="AO65012" s="511"/>
      <c r="AP65012" s="511"/>
      <c r="AQ65012" s="511"/>
      <c r="AR65012" s="511"/>
      <c r="AS65012" s="511"/>
      <c r="AT65012" s="511"/>
      <c r="AU65012" s="511"/>
      <c r="AV65012" s="511"/>
      <c r="AW65012" s="511"/>
      <c r="AX65012" s="511"/>
      <c r="AY65012" s="511"/>
      <c r="AZ65012" s="511"/>
      <c r="BA65012" s="511"/>
      <c r="BB65012" s="511"/>
      <c r="BC65012" s="511"/>
      <c r="BD65012" s="511"/>
      <c r="BE65012" s="511"/>
      <c r="BF65012" s="511"/>
      <c r="BG65012" s="511"/>
      <c r="BH65012" s="511"/>
      <c r="BI65012" s="511"/>
      <c r="BJ65012" s="511"/>
      <c r="BK65012" s="511"/>
      <c r="BL65012" s="511"/>
      <c r="BM65012" s="511"/>
      <c r="BN65012" s="511"/>
      <c r="BO65012" s="511"/>
      <c r="BP65012" s="511"/>
      <c r="BQ65012" s="511"/>
      <c r="BR65012" s="511"/>
      <c r="BS65012" s="511"/>
      <c r="BT65012" s="511"/>
      <c r="BU65012" s="511"/>
      <c r="BV65012" s="511"/>
      <c r="BW65012" s="511"/>
      <c r="BX65012" s="511"/>
      <c r="BY65012" s="511"/>
      <c r="BZ65012" s="511"/>
      <c r="CA65012" s="511"/>
      <c r="CB65012" s="511"/>
      <c r="CC65012" s="511"/>
      <c r="CD65012" s="511"/>
      <c r="CE65012" s="511"/>
      <c r="CF65012" s="511"/>
      <c r="CG65012" s="511"/>
      <c r="CH65012" s="511"/>
      <c r="CI65012" s="511"/>
      <c r="CJ65012" s="511"/>
      <c r="CK65012" s="511"/>
      <c r="CL65012" s="511"/>
      <c r="CM65012" s="511"/>
      <c r="CN65012" s="511"/>
      <c r="CO65012" s="511"/>
      <c r="CP65012" s="511"/>
      <c r="CQ65012" s="511"/>
      <c r="CR65012" s="511"/>
      <c r="CS65012" s="511"/>
      <c r="CT65012" s="511"/>
      <c r="CU65012" s="511"/>
      <c r="CV65012" s="511"/>
      <c r="CW65012" s="511"/>
      <c r="CX65012" s="511"/>
      <c r="CY65012" s="511"/>
      <c r="CZ65012" s="511"/>
      <c r="DA65012" s="511"/>
      <c r="DB65012" s="511"/>
      <c r="DC65012" s="511"/>
      <c r="DD65012" s="511"/>
      <c r="DE65012" s="511"/>
      <c r="DF65012" s="511"/>
      <c r="DG65012" s="511"/>
      <c r="DH65012" s="511"/>
      <c r="DI65012" s="511"/>
      <c r="DJ65012" s="511"/>
      <c r="DK65012" s="511"/>
      <c r="DL65012" s="511"/>
      <c r="DM65012" s="511"/>
      <c r="DN65012" s="511"/>
      <c r="DO65012" s="511"/>
      <c r="DP65012" s="511"/>
      <c r="DQ65012" s="511"/>
      <c r="DR65012" s="511"/>
      <c r="DS65012" s="511"/>
      <c r="DT65012" s="511"/>
      <c r="DU65012" s="511"/>
      <c r="DV65012" s="511"/>
      <c r="DW65012" s="511"/>
      <c r="DX65012" s="511"/>
      <c r="DY65012" s="511"/>
      <c r="DZ65012" s="511"/>
      <c r="EA65012" s="511"/>
      <c r="EB65012" s="511"/>
      <c r="EC65012" s="511"/>
      <c r="ED65012" s="511"/>
      <c r="EE65012" s="511"/>
      <c r="EF65012" s="511"/>
      <c r="EG65012" s="511"/>
      <c r="EH65012" s="511"/>
      <c r="EI65012" s="511"/>
      <c r="EJ65012" s="511"/>
      <c r="EK65012" s="511"/>
      <c r="EL65012" s="511"/>
      <c r="EM65012" s="511"/>
      <c r="EN65012" s="511"/>
      <c r="EO65012" s="511"/>
      <c r="EP65012" s="511"/>
      <c r="EQ65012" s="511"/>
      <c r="ER65012" s="511"/>
      <c r="ES65012" s="511"/>
      <c r="ET65012" s="511"/>
      <c r="EU65012" s="511"/>
      <c r="EV65012" s="511"/>
      <c r="EW65012" s="511"/>
      <c r="EX65012" s="511"/>
      <c r="EY65012" s="511"/>
      <c r="EZ65012" s="511"/>
      <c r="FA65012" s="511"/>
      <c r="FB65012" s="511"/>
      <c r="FC65012" s="511"/>
      <c r="FD65012" s="511"/>
      <c r="FE65012" s="511"/>
      <c r="FF65012" s="511"/>
      <c r="FG65012" s="511"/>
      <c r="FH65012" s="511"/>
      <c r="FI65012" s="511"/>
      <c r="FJ65012" s="511"/>
      <c r="FK65012" s="511"/>
      <c r="FL65012" s="511"/>
      <c r="FM65012" s="511"/>
      <c r="FN65012" s="511"/>
      <c r="FO65012" s="511"/>
      <c r="FP65012" s="511"/>
      <c r="FQ65012" s="511"/>
      <c r="FR65012" s="511"/>
      <c r="FS65012" s="511"/>
      <c r="FT65012" s="511"/>
      <c r="FU65012" s="511"/>
      <c r="FV65012" s="511"/>
      <c r="FW65012" s="511"/>
      <c r="FX65012" s="511"/>
      <c r="FY65012" s="511"/>
      <c r="FZ65012" s="511"/>
      <c r="GA65012" s="511"/>
      <c r="GB65012" s="511"/>
      <c r="GC65012" s="511"/>
      <c r="GD65012" s="511"/>
      <c r="GE65012" s="511"/>
      <c r="GF65012" s="511"/>
      <c r="GG65012" s="511"/>
      <c r="GH65012" s="511"/>
      <c r="GI65012" s="511"/>
      <c r="GJ65012" s="511"/>
      <c r="GK65012" s="511"/>
      <c r="GL65012" s="511"/>
      <c r="GM65012" s="511"/>
      <c r="GN65012" s="511"/>
      <c r="GO65012" s="511"/>
      <c r="GP65012" s="511"/>
      <c r="GQ65012" s="511"/>
      <c r="GR65012" s="511"/>
      <c r="GS65012" s="511"/>
      <c r="GT65012" s="511"/>
      <c r="GU65012" s="511"/>
      <c r="GV65012" s="511"/>
      <c r="GW65012" s="511"/>
      <c r="GX65012" s="511"/>
      <c r="GY65012" s="511"/>
      <c r="GZ65012" s="511"/>
      <c r="HA65012" s="511"/>
      <c r="HB65012" s="511"/>
      <c r="HC65012" s="511"/>
      <c r="HD65012" s="511"/>
      <c r="HE65012" s="511"/>
      <c r="HF65012" s="511"/>
      <c r="HG65012" s="511"/>
      <c r="HH65012" s="511"/>
      <c r="HI65012" s="511"/>
      <c r="HJ65012" s="511"/>
      <c r="HK65012" s="511"/>
      <c r="HL65012" s="511"/>
      <c r="HM65012" s="511"/>
      <c r="HN65012" s="511"/>
      <c r="HO65012" s="511"/>
      <c r="HP65012" s="511"/>
      <c r="HQ65012" s="511"/>
      <c r="HR65012" s="511"/>
      <c r="HS65012" s="511"/>
      <c r="HT65012" s="511"/>
      <c r="HU65012" s="511"/>
      <c r="HV65012" s="511"/>
      <c r="HW65012" s="511"/>
      <c r="HX65012" s="511"/>
      <c r="HY65012" s="511"/>
      <c r="HZ65012" s="511"/>
      <c r="IA65012" s="511"/>
      <c r="IB65012" s="511"/>
      <c r="IC65012" s="511"/>
      <c r="ID65012" s="511"/>
      <c r="IE65012" s="511"/>
      <c r="IF65012" s="511"/>
      <c r="IG65012" s="511"/>
      <c r="IH65012" s="511"/>
    </row>
    <row r="65013" spans="1:242" x14ac:dyDescent="0.25">
      <c r="A65013" s="511"/>
      <c r="B65013" s="511"/>
      <c r="C65013" s="511"/>
      <c r="D65013" s="511"/>
      <c r="E65013" s="511"/>
      <c r="F65013" s="511"/>
      <c r="G65013" s="511"/>
      <c r="H65013" s="511"/>
      <c r="I65013" s="511"/>
      <c r="J65013" s="511"/>
      <c r="K65013" s="511"/>
      <c r="L65013" s="511"/>
      <c r="M65013" s="511"/>
      <c r="N65013" s="511"/>
      <c r="O65013" s="511"/>
      <c r="P65013" s="511"/>
      <c r="Q65013" s="511"/>
      <c r="R65013" s="511"/>
      <c r="S65013" s="511"/>
      <c r="T65013" s="511"/>
      <c r="U65013" s="511"/>
      <c r="V65013" s="511"/>
      <c r="W65013" s="511"/>
      <c r="X65013" s="511"/>
      <c r="Y65013" s="511"/>
      <c r="Z65013" s="511"/>
      <c r="AA65013" s="511"/>
      <c r="AB65013" s="511"/>
      <c r="AC65013" s="511"/>
      <c r="AD65013" s="511"/>
      <c r="AE65013" s="511"/>
      <c r="AF65013" s="511"/>
      <c r="AG65013" s="511"/>
      <c r="AH65013" s="511"/>
      <c r="AI65013" s="511"/>
      <c r="AJ65013" s="511"/>
      <c r="AK65013" s="511"/>
      <c r="AL65013" s="511"/>
      <c r="AM65013" s="511"/>
      <c r="AN65013" s="511"/>
      <c r="AO65013" s="511"/>
      <c r="AP65013" s="511"/>
      <c r="AQ65013" s="511"/>
      <c r="AR65013" s="511"/>
      <c r="AS65013" s="511"/>
      <c r="AT65013" s="511"/>
      <c r="AU65013" s="511"/>
      <c r="AV65013" s="511"/>
      <c r="AW65013" s="511"/>
      <c r="AX65013" s="511"/>
      <c r="AY65013" s="511"/>
      <c r="AZ65013" s="511"/>
      <c r="BA65013" s="511"/>
      <c r="BB65013" s="511"/>
      <c r="BC65013" s="511"/>
      <c r="BD65013" s="511"/>
      <c r="BE65013" s="511"/>
      <c r="BF65013" s="511"/>
      <c r="BG65013" s="511"/>
      <c r="BH65013" s="511"/>
      <c r="BI65013" s="511"/>
      <c r="BJ65013" s="511"/>
      <c r="BK65013" s="511"/>
      <c r="BL65013" s="511"/>
      <c r="BM65013" s="511"/>
      <c r="BN65013" s="511"/>
      <c r="BO65013" s="511"/>
      <c r="BP65013" s="511"/>
      <c r="BQ65013" s="511"/>
      <c r="BR65013" s="511"/>
      <c r="BS65013" s="511"/>
      <c r="BT65013" s="511"/>
      <c r="BU65013" s="511"/>
      <c r="BV65013" s="511"/>
      <c r="BW65013" s="511"/>
      <c r="BX65013" s="511"/>
      <c r="BY65013" s="511"/>
      <c r="BZ65013" s="511"/>
      <c r="CA65013" s="511"/>
      <c r="CB65013" s="511"/>
      <c r="CC65013" s="511"/>
      <c r="CD65013" s="511"/>
      <c r="CE65013" s="511"/>
      <c r="CF65013" s="511"/>
      <c r="CG65013" s="511"/>
      <c r="CH65013" s="511"/>
      <c r="CI65013" s="511"/>
      <c r="CJ65013" s="511"/>
      <c r="CK65013" s="511"/>
      <c r="CL65013" s="511"/>
      <c r="CM65013" s="511"/>
      <c r="CN65013" s="511"/>
      <c r="CO65013" s="511"/>
      <c r="CP65013" s="511"/>
      <c r="CQ65013" s="511"/>
      <c r="CR65013" s="511"/>
      <c r="CS65013" s="511"/>
      <c r="CT65013" s="511"/>
      <c r="CU65013" s="511"/>
      <c r="CV65013" s="511"/>
      <c r="CW65013" s="511"/>
      <c r="CX65013" s="511"/>
      <c r="CY65013" s="511"/>
      <c r="CZ65013" s="511"/>
      <c r="DA65013" s="511"/>
      <c r="DB65013" s="511"/>
      <c r="DC65013" s="511"/>
      <c r="DD65013" s="511"/>
      <c r="DE65013" s="511"/>
      <c r="DF65013" s="511"/>
      <c r="DG65013" s="511"/>
      <c r="DH65013" s="511"/>
      <c r="DI65013" s="511"/>
      <c r="DJ65013" s="511"/>
      <c r="DK65013" s="511"/>
      <c r="DL65013" s="511"/>
      <c r="DM65013" s="511"/>
      <c r="DN65013" s="511"/>
      <c r="DO65013" s="511"/>
      <c r="DP65013" s="511"/>
      <c r="DQ65013" s="511"/>
      <c r="DR65013" s="511"/>
      <c r="DS65013" s="511"/>
      <c r="DT65013" s="511"/>
      <c r="DU65013" s="511"/>
      <c r="DV65013" s="511"/>
      <c r="DW65013" s="511"/>
      <c r="DX65013" s="511"/>
      <c r="DY65013" s="511"/>
      <c r="DZ65013" s="511"/>
      <c r="EA65013" s="511"/>
      <c r="EB65013" s="511"/>
      <c r="EC65013" s="511"/>
      <c r="ED65013" s="511"/>
      <c r="EE65013" s="511"/>
      <c r="EF65013" s="511"/>
      <c r="EG65013" s="511"/>
      <c r="EH65013" s="511"/>
      <c r="EI65013" s="511"/>
      <c r="EJ65013" s="511"/>
      <c r="EK65013" s="511"/>
      <c r="EL65013" s="511"/>
      <c r="EM65013" s="511"/>
      <c r="EN65013" s="511"/>
      <c r="EO65013" s="511"/>
      <c r="EP65013" s="511"/>
      <c r="EQ65013" s="511"/>
      <c r="ER65013" s="511"/>
      <c r="ES65013" s="511"/>
      <c r="ET65013" s="511"/>
      <c r="EU65013" s="511"/>
      <c r="EV65013" s="511"/>
      <c r="EW65013" s="511"/>
      <c r="EX65013" s="511"/>
      <c r="EY65013" s="511"/>
      <c r="EZ65013" s="511"/>
      <c r="FA65013" s="511"/>
      <c r="FB65013" s="511"/>
      <c r="FC65013" s="511"/>
      <c r="FD65013" s="511"/>
      <c r="FE65013" s="511"/>
      <c r="FF65013" s="511"/>
      <c r="FG65013" s="511"/>
      <c r="FH65013" s="511"/>
      <c r="FI65013" s="511"/>
      <c r="FJ65013" s="511"/>
      <c r="FK65013" s="511"/>
      <c r="FL65013" s="511"/>
      <c r="FM65013" s="511"/>
      <c r="FN65013" s="511"/>
      <c r="FO65013" s="511"/>
      <c r="FP65013" s="511"/>
      <c r="FQ65013" s="511"/>
      <c r="FR65013" s="511"/>
      <c r="FS65013" s="511"/>
      <c r="FT65013" s="511"/>
      <c r="FU65013" s="511"/>
      <c r="FV65013" s="511"/>
      <c r="FW65013" s="511"/>
      <c r="FX65013" s="511"/>
      <c r="FY65013" s="511"/>
      <c r="FZ65013" s="511"/>
      <c r="GA65013" s="511"/>
      <c r="GB65013" s="511"/>
      <c r="GC65013" s="511"/>
      <c r="GD65013" s="511"/>
      <c r="GE65013" s="511"/>
      <c r="GF65013" s="511"/>
      <c r="GG65013" s="511"/>
      <c r="GH65013" s="511"/>
      <c r="GI65013" s="511"/>
      <c r="GJ65013" s="511"/>
      <c r="GK65013" s="511"/>
      <c r="GL65013" s="511"/>
      <c r="GM65013" s="511"/>
      <c r="GN65013" s="511"/>
      <c r="GO65013" s="511"/>
      <c r="GP65013" s="511"/>
      <c r="GQ65013" s="511"/>
      <c r="GR65013" s="511"/>
      <c r="GS65013" s="511"/>
      <c r="GT65013" s="511"/>
      <c r="GU65013" s="511"/>
      <c r="GV65013" s="511"/>
      <c r="GW65013" s="511"/>
      <c r="GX65013" s="511"/>
      <c r="GY65013" s="511"/>
      <c r="GZ65013" s="511"/>
      <c r="HA65013" s="511"/>
      <c r="HB65013" s="511"/>
      <c r="HC65013" s="511"/>
      <c r="HD65013" s="511"/>
      <c r="HE65013" s="511"/>
      <c r="HF65013" s="511"/>
      <c r="HG65013" s="511"/>
      <c r="HH65013" s="511"/>
      <c r="HI65013" s="511"/>
      <c r="HJ65013" s="511"/>
      <c r="HK65013" s="511"/>
      <c r="HL65013" s="511"/>
      <c r="HM65013" s="511"/>
      <c r="HN65013" s="511"/>
      <c r="HO65013" s="511"/>
      <c r="HP65013" s="511"/>
      <c r="HQ65013" s="511"/>
      <c r="HR65013" s="511"/>
      <c r="HS65013" s="511"/>
      <c r="HT65013" s="511"/>
      <c r="HU65013" s="511"/>
      <c r="HV65013" s="511"/>
      <c r="HW65013" s="511"/>
      <c r="HX65013" s="511"/>
      <c r="HY65013" s="511"/>
      <c r="HZ65013" s="511"/>
      <c r="IA65013" s="511"/>
      <c r="IB65013" s="511"/>
      <c r="IC65013" s="511"/>
      <c r="ID65013" s="511"/>
      <c r="IE65013" s="511"/>
      <c r="IF65013" s="511"/>
      <c r="IG65013" s="511"/>
      <c r="IH65013" s="511"/>
    </row>
    <row r="65014" spans="1:242" x14ac:dyDescent="0.25">
      <c r="A65014" s="511"/>
      <c r="B65014" s="511"/>
      <c r="C65014" s="511"/>
      <c r="D65014" s="511"/>
      <c r="E65014" s="511"/>
      <c r="F65014" s="511"/>
      <c r="G65014" s="511"/>
      <c r="H65014" s="511"/>
      <c r="I65014" s="511"/>
      <c r="J65014" s="511"/>
      <c r="K65014" s="511"/>
      <c r="L65014" s="511"/>
      <c r="M65014" s="511"/>
      <c r="N65014" s="511"/>
      <c r="O65014" s="511"/>
      <c r="P65014" s="511"/>
      <c r="Q65014" s="511"/>
      <c r="R65014" s="511"/>
      <c r="S65014" s="511"/>
      <c r="T65014" s="511"/>
      <c r="U65014" s="511"/>
      <c r="V65014" s="511"/>
      <c r="W65014" s="511"/>
      <c r="X65014" s="511"/>
      <c r="Y65014" s="511"/>
      <c r="Z65014" s="511"/>
      <c r="AA65014" s="511"/>
      <c r="AB65014" s="511"/>
      <c r="AC65014" s="511"/>
      <c r="AD65014" s="511"/>
      <c r="AE65014" s="511"/>
      <c r="AF65014" s="511"/>
      <c r="AG65014" s="511"/>
      <c r="AH65014" s="511"/>
      <c r="AI65014" s="511"/>
      <c r="AJ65014" s="511"/>
      <c r="AK65014" s="511"/>
      <c r="AL65014" s="511"/>
      <c r="AM65014" s="511"/>
      <c r="AN65014" s="511"/>
      <c r="AO65014" s="511"/>
      <c r="AP65014" s="511"/>
      <c r="AQ65014" s="511"/>
      <c r="AR65014" s="511"/>
      <c r="AS65014" s="511"/>
      <c r="AT65014" s="511"/>
      <c r="AU65014" s="511"/>
      <c r="AV65014" s="511"/>
      <c r="AW65014" s="511"/>
      <c r="AX65014" s="511"/>
      <c r="AY65014" s="511"/>
      <c r="AZ65014" s="511"/>
      <c r="BA65014" s="511"/>
      <c r="BB65014" s="511"/>
      <c r="BC65014" s="511"/>
      <c r="BD65014" s="511"/>
      <c r="BE65014" s="511"/>
      <c r="BF65014" s="511"/>
      <c r="BG65014" s="511"/>
      <c r="BH65014" s="511"/>
      <c r="BI65014" s="511"/>
      <c r="BJ65014" s="511"/>
      <c r="BK65014" s="511"/>
      <c r="BL65014" s="511"/>
      <c r="BM65014" s="511"/>
      <c r="BN65014" s="511"/>
      <c r="BO65014" s="511"/>
      <c r="BP65014" s="511"/>
      <c r="BQ65014" s="511"/>
      <c r="BR65014" s="511"/>
      <c r="BS65014" s="511"/>
      <c r="BT65014" s="511"/>
      <c r="BU65014" s="511"/>
      <c r="BV65014" s="511"/>
      <c r="BW65014" s="511"/>
      <c r="BX65014" s="511"/>
      <c r="BY65014" s="511"/>
      <c r="BZ65014" s="511"/>
      <c r="CA65014" s="511"/>
      <c r="CB65014" s="511"/>
      <c r="CC65014" s="511"/>
      <c r="CD65014" s="511"/>
      <c r="CE65014" s="511"/>
      <c r="CF65014" s="511"/>
      <c r="CG65014" s="511"/>
      <c r="CH65014" s="511"/>
      <c r="CI65014" s="511"/>
      <c r="CJ65014" s="511"/>
      <c r="CK65014" s="511"/>
      <c r="CL65014" s="511"/>
      <c r="CM65014" s="511"/>
      <c r="CN65014" s="511"/>
      <c r="CO65014" s="511"/>
      <c r="CP65014" s="511"/>
      <c r="CQ65014" s="511"/>
      <c r="CR65014" s="511"/>
      <c r="CS65014" s="511"/>
      <c r="CT65014" s="511"/>
      <c r="CU65014" s="511"/>
      <c r="CV65014" s="511"/>
      <c r="CW65014" s="511"/>
      <c r="CX65014" s="511"/>
      <c r="CY65014" s="511"/>
      <c r="CZ65014" s="511"/>
      <c r="DA65014" s="511"/>
      <c r="DB65014" s="511"/>
      <c r="DC65014" s="511"/>
      <c r="DD65014" s="511"/>
      <c r="DE65014" s="511"/>
      <c r="DF65014" s="511"/>
      <c r="DG65014" s="511"/>
      <c r="DH65014" s="511"/>
      <c r="DI65014" s="511"/>
      <c r="DJ65014" s="511"/>
      <c r="DK65014" s="511"/>
      <c r="DL65014" s="511"/>
      <c r="DM65014" s="511"/>
      <c r="DN65014" s="511"/>
      <c r="DO65014" s="511"/>
      <c r="DP65014" s="511"/>
      <c r="DQ65014" s="511"/>
      <c r="DR65014" s="511"/>
      <c r="DS65014" s="511"/>
      <c r="DT65014" s="511"/>
      <c r="DU65014" s="511"/>
      <c r="DV65014" s="511"/>
      <c r="DW65014" s="511"/>
      <c r="DX65014" s="511"/>
      <c r="DY65014" s="511"/>
      <c r="DZ65014" s="511"/>
      <c r="EA65014" s="511"/>
      <c r="EB65014" s="511"/>
      <c r="EC65014" s="511"/>
      <c r="ED65014" s="511"/>
      <c r="EE65014" s="511"/>
      <c r="EF65014" s="511"/>
      <c r="EG65014" s="511"/>
      <c r="EH65014" s="511"/>
      <c r="EI65014" s="511"/>
      <c r="EJ65014" s="511"/>
      <c r="EK65014" s="511"/>
      <c r="EL65014" s="511"/>
      <c r="EM65014" s="511"/>
      <c r="EN65014" s="511"/>
      <c r="EO65014" s="511"/>
      <c r="EP65014" s="511"/>
      <c r="EQ65014" s="511"/>
      <c r="ER65014" s="511"/>
      <c r="ES65014" s="511"/>
      <c r="ET65014" s="511"/>
      <c r="EU65014" s="511"/>
      <c r="EV65014" s="511"/>
      <c r="EW65014" s="511"/>
      <c r="EX65014" s="511"/>
      <c r="EY65014" s="511"/>
      <c r="EZ65014" s="511"/>
      <c r="FA65014" s="511"/>
      <c r="FB65014" s="511"/>
      <c r="FC65014" s="511"/>
      <c r="FD65014" s="511"/>
      <c r="FE65014" s="511"/>
      <c r="FF65014" s="511"/>
      <c r="FG65014" s="511"/>
      <c r="FH65014" s="511"/>
      <c r="FI65014" s="511"/>
      <c r="FJ65014" s="511"/>
      <c r="FK65014" s="511"/>
      <c r="FL65014" s="511"/>
      <c r="FM65014" s="511"/>
      <c r="FN65014" s="511"/>
      <c r="FO65014" s="511"/>
      <c r="FP65014" s="511"/>
      <c r="FQ65014" s="511"/>
      <c r="FR65014" s="511"/>
      <c r="FS65014" s="511"/>
      <c r="FT65014" s="511"/>
      <c r="FU65014" s="511"/>
      <c r="FV65014" s="511"/>
      <c r="FW65014" s="511"/>
      <c r="FX65014" s="511"/>
      <c r="FY65014" s="511"/>
      <c r="FZ65014" s="511"/>
      <c r="GA65014" s="511"/>
      <c r="GB65014" s="511"/>
      <c r="GC65014" s="511"/>
      <c r="GD65014" s="511"/>
      <c r="GE65014" s="511"/>
      <c r="GF65014" s="511"/>
      <c r="GG65014" s="511"/>
      <c r="GH65014" s="511"/>
      <c r="GI65014" s="511"/>
      <c r="GJ65014" s="511"/>
      <c r="GK65014" s="511"/>
      <c r="GL65014" s="511"/>
      <c r="GM65014" s="511"/>
      <c r="GN65014" s="511"/>
      <c r="GO65014" s="511"/>
      <c r="GP65014" s="511"/>
      <c r="GQ65014" s="511"/>
      <c r="GR65014" s="511"/>
      <c r="GS65014" s="511"/>
      <c r="GT65014" s="511"/>
      <c r="GU65014" s="511"/>
      <c r="GV65014" s="511"/>
      <c r="GW65014" s="511"/>
      <c r="GX65014" s="511"/>
      <c r="GY65014" s="511"/>
      <c r="GZ65014" s="511"/>
      <c r="HA65014" s="511"/>
      <c r="HB65014" s="511"/>
      <c r="HC65014" s="511"/>
      <c r="HD65014" s="511"/>
      <c r="HE65014" s="511"/>
      <c r="HF65014" s="511"/>
      <c r="HG65014" s="511"/>
      <c r="HH65014" s="511"/>
      <c r="HI65014" s="511"/>
      <c r="HJ65014" s="511"/>
      <c r="HK65014" s="511"/>
      <c r="HL65014" s="511"/>
      <c r="HM65014" s="511"/>
      <c r="HN65014" s="511"/>
      <c r="HO65014" s="511"/>
      <c r="HP65014" s="511"/>
      <c r="HQ65014" s="511"/>
      <c r="HR65014" s="511"/>
      <c r="HS65014" s="511"/>
      <c r="HT65014" s="511"/>
      <c r="HU65014" s="511"/>
      <c r="HV65014" s="511"/>
      <c r="HW65014" s="511"/>
      <c r="HX65014" s="511"/>
      <c r="HY65014" s="511"/>
      <c r="HZ65014" s="511"/>
      <c r="IA65014" s="511"/>
      <c r="IB65014" s="511"/>
      <c r="IC65014" s="511"/>
      <c r="ID65014" s="511"/>
      <c r="IE65014" s="511"/>
      <c r="IF65014" s="511"/>
      <c r="IG65014" s="511"/>
      <c r="IH65014" s="511"/>
    </row>
    <row r="65015" spans="1:242" x14ac:dyDescent="0.25">
      <c r="A65015" s="511"/>
      <c r="B65015" s="511"/>
      <c r="C65015" s="511"/>
      <c r="D65015" s="511"/>
      <c r="E65015" s="511"/>
      <c r="F65015" s="511"/>
      <c r="G65015" s="511"/>
      <c r="H65015" s="511"/>
      <c r="I65015" s="511"/>
      <c r="J65015" s="511"/>
      <c r="K65015" s="511"/>
      <c r="L65015" s="511"/>
      <c r="M65015" s="511"/>
      <c r="N65015" s="511"/>
      <c r="O65015" s="511"/>
      <c r="P65015" s="511"/>
      <c r="Q65015" s="511"/>
      <c r="R65015" s="511"/>
      <c r="S65015" s="511"/>
      <c r="T65015" s="511"/>
      <c r="U65015" s="511"/>
      <c r="V65015" s="511"/>
      <c r="W65015" s="511"/>
      <c r="X65015" s="511"/>
      <c r="Y65015" s="511"/>
      <c r="Z65015" s="511"/>
      <c r="AA65015" s="511"/>
      <c r="AB65015" s="511"/>
      <c r="AC65015" s="511"/>
      <c r="AD65015" s="511"/>
      <c r="AE65015" s="511"/>
      <c r="AF65015" s="511"/>
      <c r="AG65015" s="511"/>
      <c r="AH65015" s="511"/>
      <c r="AI65015" s="511"/>
      <c r="AJ65015" s="511"/>
      <c r="AK65015" s="511"/>
      <c r="AL65015" s="511"/>
      <c r="AM65015" s="511"/>
      <c r="AN65015" s="511"/>
      <c r="AO65015" s="511"/>
      <c r="AP65015" s="511"/>
      <c r="AQ65015" s="511"/>
      <c r="AR65015" s="511"/>
      <c r="AS65015" s="511"/>
      <c r="AT65015" s="511"/>
      <c r="AU65015" s="511"/>
      <c r="AV65015" s="511"/>
      <c r="AW65015" s="511"/>
      <c r="AX65015" s="511"/>
      <c r="AY65015" s="511"/>
      <c r="AZ65015" s="511"/>
      <c r="BA65015" s="511"/>
      <c r="BB65015" s="511"/>
      <c r="BC65015" s="511"/>
      <c r="BD65015" s="511"/>
      <c r="BE65015" s="511"/>
      <c r="BF65015" s="511"/>
      <c r="BG65015" s="511"/>
      <c r="BH65015" s="511"/>
      <c r="BI65015" s="511"/>
      <c r="BJ65015" s="511"/>
      <c r="BK65015" s="511"/>
      <c r="BL65015" s="511"/>
      <c r="BM65015" s="511"/>
      <c r="BN65015" s="511"/>
      <c r="BO65015" s="511"/>
      <c r="BP65015" s="511"/>
      <c r="BQ65015" s="511"/>
      <c r="BR65015" s="511"/>
      <c r="BS65015" s="511"/>
      <c r="BT65015" s="511"/>
      <c r="BU65015" s="511"/>
      <c r="BV65015" s="511"/>
      <c r="BW65015" s="511"/>
      <c r="BX65015" s="511"/>
      <c r="BY65015" s="511"/>
      <c r="BZ65015" s="511"/>
      <c r="CA65015" s="511"/>
      <c r="CB65015" s="511"/>
      <c r="CC65015" s="511"/>
      <c r="CD65015" s="511"/>
      <c r="CE65015" s="511"/>
      <c r="CF65015" s="511"/>
      <c r="CG65015" s="511"/>
      <c r="CH65015" s="511"/>
      <c r="CI65015" s="511"/>
      <c r="CJ65015" s="511"/>
      <c r="CK65015" s="511"/>
      <c r="CL65015" s="511"/>
      <c r="CM65015" s="511"/>
      <c r="CN65015" s="511"/>
      <c r="CO65015" s="511"/>
      <c r="CP65015" s="511"/>
      <c r="CQ65015" s="511"/>
      <c r="CR65015" s="511"/>
      <c r="CS65015" s="511"/>
      <c r="CT65015" s="511"/>
      <c r="CU65015" s="511"/>
      <c r="CV65015" s="511"/>
      <c r="CW65015" s="511"/>
      <c r="CX65015" s="511"/>
      <c r="CY65015" s="511"/>
      <c r="CZ65015" s="511"/>
      <c r="DA65015" s="511"/>
      <c r="DB65015" s="511"/>
      <c r="DC65015" s="511"/>
      <c r="DD65015" s="511"/>
      <c r="DE65015" s="511"/>
      <c r="DF65015" s="511"/>
      <c r="DG65015" s="511"/>
      <c r="DH65015" s="511"/>
      <c r="DI65015" s="511"/>
      <c r="DJ65015" s="511"/>
      <c r="DK65015" s="511"/>
      <c r="DL65015" s="511"/>
      <c r="DM65015" s="511"/>
      <c r="DN65015" s="511"/>
      <c r="DO65015" s="511"/>
      <c r="DP65015" s="511"/>
      <c r="DQ65015" s="511"/>
      <c r="DR65015" s="511"/>
      <c r="DS65015" s="511"/>
      <c r="DT65015" s="511"/>
      <c r="DU65015" s="511"/>
      <c r="DV65015" s="511"/>
      <c r="DW65015" s="511"/>
      <c r="DX65015" s="511"/>
      <c r="DY65015" s="511"/>
      <c r="DZ65015" s="511"/>
      <c r="EA65015" s="511"/>
      <c r="EB65015" s="511"/>
      <c r="EC65015" s="511"/>
      <c r="ED65015" s="511"/>
      <c r="EE65015" s="511"/>
      <c r="EF65015" s="511"/>
      <c r="EG65015" s="511"/>
      <c r="EH65015" s="511"/>
      <c r="EI65015" s="511"/>
      <c r="EJ65015" s="511"/>
      <c r="EK65015" s="511"/>
      <c r="EL65015" s="511"/>
      <c r="EM65015" s="511"/>
      <c r="EN65015" s="511"/>
      <c r="EO65015" s="511"/>
      <c r="EP65015" s="511"/>
      <c r="EQ65015" s="511"/>
      <c r="ER65015" s="511"/>
      <c r="ES65015" s="511"/>
      <c r="ET65015" s="511"/>
      <c r="EU65015" s="511"/>
      <c r="EV65015" s="511"/>
      <c r="EW65015" s="511"/>
      <c r="EX65015" s="511"/>
      <c r="EY65015" s="511"/>
      <c r="EZ65015" s="511"/>
      <c r="FA65015" s="511"/>
      <c r="FB65015" s="511"/>
      <c r="FC65015" s="511"/>
      <c r="FD65015" s="511"/>
      <c r="FE65015" s="511"/>
      <c r="FF65015" s="511"/>
      <c r="FG65015" s="511"/>
      <c r="FH65015" s="511"/>
      <c r="FI65015" s="511"/>
      <c r="FJ65015" s="511"/>
      <c r="FK65015" s="511"/>
      <c r="FL65015" s="511"/>
      <c r="FM65015" s="511"/>
      <c r="FN65015" s="511"/>
      <c r="FO65015" s="511"/>
      <c r="FP65015" s="511"/>
      <c r="FQ65015" s="511"/>
      <c r="FR65015" s="511"/>
      <c r="FS65015" s="511"/>
      <c r="FT65015" s="511"/>
      <c r="FU65015" s="511"/>
      <c r="FV65015" s="511"/>
      <c r="FW65015" s="511"/>
      <c r="FX65015" s="511"/>
      <c r="FY65015" s="511"/>
      <c r="FZ65015" s="511"/>
      <c r="GA65015" s="511"/>
      <c r="GB65015" s="511"/>
      <c r="GC65015" s="511"/>
      <c r="GD65015" s="511"/>
      <c r="GE65015" s="511"/>
      <c r="GF65015" s="511"/>
      <c r="GG65015" s="511"/>
      <c r="GH65015" s="511"/>
      <c r="GI65015" s="511"/>
      <c r="GJ65015" s="511"/>
      <c r="GK65015" s="511"/>
      <c r="GL65015" s="511"/>
      <c r="GM65015" s="511"/>
      <c r="GN65015" s="511"/>
      <c r="GO65015" s="511"/>
      <c r="GP65015" s="511"/>
      <c r="GQ65015" s="511"/>
      <c r="GR65015" s="511"/>
      <c r="GS65015" s="511"/>
      <c r="GT65015" s="511"/>
      <c r="GU65015" s="511"/>
      <c r="GV65015" s="511"/>
      <c r="GW65015" s="511"/>
      <c r="GX65015" s="511"/>
      <c r="GY65015" s="511"/>
      <c r="GZ65015" s="511"/>
      <c r="HA65015" s="511"/>
      <c r="HB65015" s="511"/>
      <c r="HC65015" s="511"/>
      <c r="HD65015" s="511"/>
      <c r="HE65015" s="511"/>
      <c r="HF65015" s="511"/>
      <c r="HG65015" s="511"/>
      <c r="HH65015" s="511"/>
      <c r="HI65015" s="511"/>
      <c r="HJ65015" s="511"/>
      <c r="HK65015" s="511"/>
      <c r="HL65015" s="511"/>
      <c r="HM65015" s="511"/>
      <c r="HN65015" s="511"/>
      <c r="HO65015" s="511"/>
      <c r="HP65015" s="511"/>
      <c r="HQ65015" s="511"/>
      <c r="HR65015" s="511"/>
      <c r="HS65015" s="511"/>
      <c r="HT65015" s="511"/>
      <c r="HU65015" s="511"/>
      <c r="HV65015" s="511"/>
      <c r="HW65015" s="511"/>
      <c r="HX65015" s="511"/>
      <c r="HY65015" s="511"/>
      <c r="HZ65015" s="511"/>
      <c r="IA65015" s="511"/>
      <c r="IB65015" s="511"/>
      <c r="IC65015" s="511"/>
      <c r="ID65015" s="511"/>
      <c r="IE65015" s="511"/>
      <c r="IF65015" s="511"/>
      <c r="IG65015" s="511"/>
      <c r="IH65015" s="511"/>
    </row>
    <row r="65016" spans="1:242" x14ac:dyDescent="0.25">
      <c r="A65016" s="511"/>
      <c r="B65016" s="511"/>
      <c r="C65016" s="511"/>
      <c r="D65016" s="511"/>
      <c r="E65016" s="511"/>
      <c r="F65016" s="511"/>
      <c r="G65016" s="511"/>
      <c r="H65016" s="511"/>
      <c r="I65016" s="511"/>
      <c r="J65016" s="511"/>
      <c r="K65016" s="511"/>
      <c r="L65016" s="511"/>
      <c r="M65016" s="511"/>
      <c r="N65016" s="511"/>
      <c r="O65016" s="511"/>
      <c r="P65016" s="511"/>
      <c r="Q65016" s="511"/>
      <c r="R65016" s="511"/>
      <c r="S65016" s="511"/>
      <c r="T65016" s="511"/>
      <c r="U65016" s="511"/>
      <c r="V65016" s="511"/>
      <c r="W65016" s="511"/>
      <c r="X65016" s="511"/>
      <c r="Y65016" s="511"/>
      <c r="Z65016" s="511"/>
      <c r="AA65016" s="511"/>
      <c r="AB65016" s="511"/>
      <c r="AC65016" s="511"/>
      <c r="AD65016" s="511"/>
      <c r="AE65016" s="511"/>
      <c r="AF65016" s="511"/>
      <c r="AG65016" s="511"/>
      <c r="AH65016" s="511"/>
      <c r="AI65016" s="511"/>
      <c r="AJ65016" s="511"/>
      <c r="AK65016" s="511"/>
      <c r="AL65016" s="511"/>
      <c r="AM65016" s="511"/>
      <c r="AN65016" s="511"/>
      <c r="AO65016" s="511"/>
      <c r="AP65016" s="511"/>
      <c r="AQ65016" s="511"/>
      <c r="AR65016" s="511"/>
      <c r="AS65016" s="511"/>
      <c r="AT65016" s="511"/>
      <c r="AU65016" s="511"/>
      <c r="AV65016" s="511"/>
      <c r="AW65016" s="511"/>
      <c r="AX65016" s="511"/>
      <c r="AY65016" s="511"/>
      <c r="AZ65016" s="511"/>
      <c r="BA65016" s="511"/>
      <c r="BB65016" s="511"/>
      <c r="BC65016" s="511"/>
      <c r="BD65016" s="511"/>
      <c r="BE65016" s="511"/>
      <c r="BF65016" s="511"/>
      <c r="BG65016" s="511"/>
      <c r="BH65016" s="511"/>
      <c r="BI65016" s="511"/>
      <c r="BJ65016" s="511"/>
      <c r="BK65016" s="511"/>
      <c r="BL65016" s="511"/>
      <c r="BM65016" s="511"/>
      <c r="BN65016" s="511"/>
      <c r="BO65016" s="511"/>
      <c r="BP65016" s="511"/>
      <c r="BQ65016" s="511"/>
      <c r="BR65016" s="511"/>
      <c r="BS65016" s="511"/>
      <c r="BT65016" s="511"/>
      <c r="BU65016" s="511"/>
      <c r="BV65016" s="511"/>
      <c r="BW65016" s="511"/>
      <c r="BX65016" s="511"/>
      <c r="BY65016" s="511"/>
      <c r="BZ65016" s="511"/>
      <c r="CA65016" s="511"/>
      <c r="CB65016" s="511"/>
      <c r="CC65016" s="511"/>
      <c r="CD65016" s="511"/>
      <c r="CE65016" s="511"/>
      <c r="CF65016" s="511"/>
      <c r="CG65016" s="511"/>
      <c r="CH65016" s="511"/>
      <c r="CI65016" s="511"/>
      <c r="CJ65016" s="511"/>
      <c r="CK65016" s="511"/>
      <c r="CL65016" s="511"/>
      <c r="CM65016" s="511"/>
      <c r="CN65016" s="511"/>
      <c r="CO65016" s="511"/>
      <c r="CP65016" s="511"/>
      <c r="CQ65016" s="511"/>
      <c r="CR65016" s="511"/>
      <c r="CS65016" s="511"/>
      <c r="CT65016" s="511"/>
      <c r="CU65016" s="511"/>
      <c r="CV65016" s="511"/>
      <c r="CW65016" s="511"/>
      <c r="CX65016" s="511"/>
      <c r="CY65016" s="511"/>
      <c r="CZ65016" s="511"/>
      <c r="DA65016" s="511"/>
      <c r="DB65016" s="511"/>
      <c r="DC65016" s="511"/>
      <c r="DD65016" s="511"/>
      <c r="DE65016" s="511"/>
      <c r="DF65016" s="511"/>
      <c r="DG65016" s="511"/>
      <c r="DH65016" s="511"/>
      <c r="DI65016" s="511"/>
      <c r="DJ65016" s="511"/>
      <c r="DK65016" s="511"/>
      <c r="DL65016" s="511"/>
      <c r="DM65016" s="511"/>
      <c r="DN65016" s="511"/>
      <c r="DO65016" s="511"/>
      <c r="DP65016" s="511"/>
      <c r="DQ65016" s="511"/>
      <c r="DR65016" s="511"/>
      <c r="DS65016" s="511"/>
      <c r="DT65016" s="511"/>
      <c r="DU65016" s="511"/>
      <c r="DV65016" s="511"/>
      <c r="DW65016" s="511"/>
      <c r="DX65016" s="511"/>
      <c r="DY65016" s="511"/>
      <c r="DZ65016" s="511"/>
      <c r="EA65016" s="511"/>
      <c r="EB65016" s="511"/>
      <c r="EC65016" s="511"/>
      <c r="ED65016" s="511"/>
      <c r="EE65016" s="511"/>
      <c r="EF65016" s="511"/>
      <c r="EG65016" s="511"/>
      <c r="EH65016" s="511"/>
      <c r="EI65016" s="511"/>
      <c r="EJ65016" s="511"/>
      <c r="EK65016" s="511"/>
      <c r="EL65016" s="511"/>
      <c r="EM65016" s="511"/>
      <c r="EN65016" s="511"/>
      <c r="EO65016" s="511"/>
      <c r="EP65016" s="511"/>
      <c r="EQ65016" s="511"/>
      <c r="ER65016" s="511"/>
      <c r="ES65016" s="511"/>
      <c r="ET65016" s="511"/>
      <c r="EU65016" s="511"/>
      <c r="EV65016" s="511"/>
      <c r="EW65016" s="511"/>
      <c r="EX65016" s="511"/>
      <c r="EY65016" s="511"/>
      <c r="EZ65016" s="511"/>
      <c r="FA65016" s="511"/>
      <c r="FB65016" s="511"/>
      <c r="FC65016" s="511"/>
      <c r="FD65016" s="511"/>
      <c r="FE65016" s="511"/>
      <c r="FF65016" s="511"/>
      <c r="FG65016" s="511"/>
      <c r="FH65016" s="511"/>
      <c r="FI65016" s="511"/>
      <c r="FJ65016" s="511"/>
      <c r="FK65016" s="511"/>
      <c r="FL65016" s="511"/>
      <c r="FM65016" s="511"/>
      <c r="FN65016" s="511"/>
      <c r="FO65016" s="511"/>
      <c r="FP65016" s="511"/>
      <c r="FQ65016" s="511"/>
      <c r="FR65016" s="511"/>
      <c r="FS65016" s="511"/>
      <c r="FT65016" s="511"/>
      <c r="FU65016" s="511"/>
      <c r="FV65016" s="511"/>
      <c r="FW65016" s="511"/>
      <c r="FX65016" s="511"/>
      <c r="FY65016" s="511"/>
      <c r="FZ65016" s="511"/>
      <c r="GA65016" s="511"/>
      <c r="GB65016" s="511"/>
      <c r="GC65016" s="511"/>
      <c r="GD65016" s="511"/>
      <c r="GE65016" s="511"/>
      <c r="GF65016" s="511"/>
      <c r="GG65016" s="511"/>
      <c r="GH65016" s="511"/>
      <c r="GI65016" s="511"/>
      <c r="GJ65016" s="511"/>
      <c r="GK65016" s="511"/>
      <c r="GL65016" s="511"/>
      <c r="GM65016" s="511"/>
      <c r="GN65016" s="511"/>
      <c r="GO65016" s="511"/>
      <c r="GP65016" s="511"/>
      <c r="GQ65016" s="511"/>
      <c r="GR65016" s="511"/>
      <c r="GS65016" s="511"/>
      <c r="GT65016" s="511"/>
      <c r="GU65016" s="511"/>
      <c r="GV65016" s="511"/>
      <c r="GW65016" s="511"/>
      <c r="GX65016" s="511"/>
      <c r="GY65016" s="511"/>
      <c r="GZ65016" s="511"/>
      <c r="HA65016" s="511"/>
      <c r="HB65016" s="511"/>
      <c r="HC65016" s="511"/>
      <c r="HD65016" s="511"/>
      <c r="HE65016" s="511"/>
      <c r="HF65016" s="511"/>
      <c r="HG65016" s="511"/>
      <c r="HH65016" s="511"/>
      <c r="HI65016" s="511"/>
      <c r="HJ65016" s="511"/>
      <c r="HK65016" s="511"/>
      <c r="HL65016" s="511"/>
      <c r="HM65016" s="511"/>
      <c r="HN65016" s="511"/>
      <c r="HO65016" s="511"/>
      <c r="HP65016" s="511"/>
      <c r="HQ65016" s="511"/>
      <c r="HR65016" s="511"/>
      <c r="HS65016" s="511"/>
      <c r="HT65016" s="511"/>
      <c r="HU65016" s="511"/>
      <c r="HV65016" s="511"/>
      <c r="HW65016" s="511"/>
      <c r="HX65016" s="511"/>
      <c r="HY65016" s="511"/>
      <c r="HZ65016" s="511"/>
      <c r="IA65016" s="511"/>
      <c r="IB65016" s="511"/>
      <c r="IC65016" s="511"/>
      <c r="ID65016" s="511"/>
      <c r="IE65016" s="511"/>
      <c r="IF65016" s="511"/>
      <c r="IG65016" s="511"/>
      <c r="IH65016" s="511"/>
    </row>
    <row r="65017" spans="1:242" x14ac:dyDescent="0.25">
      <c r="A65017" s="511"/>
      <c r="B65017" s="511"/>
      <c r="C65017" s="511"/>
      <c r="D65017" s="511"/>
      <c r="E65017" s="511"/>
      <c r="F65017" s="511"/>
      <c r="G65017" s="511"/>
      <c r="H65017" s="511"/>
      <c r="I65017" s="511"/>
      <c r="J65017" s="511"/>
      <c r="K65017" s="511"/>
      <c r="L65017" s="511"/>
      <c r="M65017" s="511"/>
      <c r="N65017" s="511"/>
      <c r="O65017" s="511"/>
      <c r="P65017" s="511"/>
      <c r="Q65017" s="511"/>
      <c r="R65017" s="511"/>
      <c r="S65017" s="511"/>
      <c r="T65017" s="511"/>
      <c r="U65017" s="511"/>
      <c r="V65017" s="511"/>
      <c r="W65017" s="511"/>
      <c r="X65017" s="511"/>
      <c r="Y65017" s="511"/>
      <c r="Z65017" s="511"/>
      <c r="AA65017" s="511"/>
      <c r="AB65017" s="511"/>
      <c r="AC65017" s="511"/>
      <c r="AD65017" s="511"/>
      <c r="AE65017" s="511"/>
      <c r="AF65017" s="511"/>
      <c r="AG65017" s="511"/>
      <c r="AH65017" s="511"/>
      <c r="AI65017" s="511"/>
      <c r="AJ65017" s="511"/>
      <c r="AK65017" s="511"/>
      <c r="AL65017" s="511"/>
      <c r="AM65017" s="511"/>
      <c r="AN65017" s="511"/>
      <c r="AO65017" s="511"/>
      <c r="AP65017" s="511"/>
      <c r="AQ65017" s="511"/>
      <c r="AR65017" s="511"/>
      <c r="AS65017" s="511"/>
      <c r="AT65017" s="511"/>
      <c r="AU65017" s="511"/>
      <c r="AV65017" s="511"/>
      <c r="AW65017" s="511"/>
      <c r="AX65017" s="511"/>
      <c r="AY65017" s="511"/>
      <c r="AZ65017" s="511"/>
      <c r="BA65017" s="511"/>
      <c r="BB65017" s="511"/>
      <c r="BC65017" s="511"/>
      <c r="BD65017" s="511"/>
      <c r="BE65017" s="511"/>
      <c r="BF65017" s="511"/>
      <c r="BG65017" s="511"/>
      <c r="BH65017" s="511"/>
      <c r="BI65017" s="511"/>
      <c r="BJ65017" s="511"/>
      <c r="BK65017" s="511"/>
      <c r="BL65017" s="511"/>
      <c r="BM65017" s="511"/>
      <c r="BN65017" s="511"/>
      <c r="BO65017" s="511"/>
      <c r="BP65017" s="511"/>
      <c r="BQ65017" s="511"/>
      <c r="BR65017" s="511"/>
      <c r="BS65017" s="511"/>
      <c r="BT65017" s="511"/>
      <c r="BU65017" s="511"/>
      <c r="BV65017" s="511"/>
      <c r="BW65017" s="511"/>
      <c r="BX65017" s="511"/>
      <c r="BY65017" s="511"/>
      <c r="BZ65017" s="511"/>
      <c r="CA65017" s="511"/>
      <c r="CB65017" s="511"/>
      <c r="CC65017" s="511"/>
      <c r="CD65017" s="511"/>
      <c r="CE65017" s="511"/>
      <c r="CF65017" s="511"/>
      <c r="CG65017" s="511"/>
      <c r="CH65017" s="511"/>
      <c r="CI65017" s="511"/>
      <c r="CJ65017" s="511"/>
      <c r="CK65017" s="511"/>
      <c r="CL65017" s="511"/>
      <c r="CM65017" s="511"/>
      <c r="CN65017" s="511"/>
      <c r="CO65017" s="511"/>
      <c r="CP65017" s="511"/>
      <c r="CQ65017" s="511"/>
      <c r="CR65017" s="511"/>
      <c r="CS65017" s="511"/>
      <c r="CT65017" s="511"/>
      <c r="CU65017" s="511"/>
      <c r="CV65017" s="511"/>
      <c r="CW65017" s="511"/>
      <c r="CX65017" s="511"/>
      <c r="CY65017" s="511"/>
      <c r="CZ65017" s="511"/>
      <c r="DA65017" s="511"/>
      <c r="DB65017" s="511"/>
      <c r="DC65017" s="511"/>
      <c r="DD65017" s="511"/>
      <c r="DE65017" s="511"/>
      <c r="DF65017" s="511"/>
      <c r="DG65017" s="511"/>
      <c r="DH65017" s="511"/>
      <c r="DI65017" s="511"/>
      <c r="DJ65017" s="511"/>
      <c r="DK65017" s="511"/>
      <c r="DL65017" s="511"/>
      <c r="DM65017" s="511"/>
      <c r="DN65017" s="511"/>
      <c r="DO65017" s="511"/>
      <c r="DP65017" s="511"/>
      <c r="DQ65017" s="511"/>
      <c r="DR65017" s="511"/>
      <c r="DS65017" s="511"/>
      <c r="DT65017" s="511"/>
      <c r="DU65017" s="511"/>
      <c r="DV65017" s="511"/>
      <c r="DW65017" s="511"/>
      <c r="DX65017" s="511"/>
      <c r="DY65017" s="511"/>
      <c r="DZ65017" s="511"/>
      <c r="EA65017" s="511"/>
      <c r="EB65017" s="511"/>
      <c r="EC65017" s="511"/>
      <c r="ED65017" s="511"/>
      <c r="EE65017" s="511"/>
      <c r="EF65017" s="511"/>
      <c r="EG65017" s="511"/>
      <c r="EH65017" s="511"/>
      <c r="EI65017" s="511"/>
      <c r="EJ65017" s="511"/>
      <c r="EK65017" s="511"/>
      <c r="EL65017" s="511"/>
      <c r="EM65017" s="511"/>
      <c r="EN65017" s="511"/>
      <c r="EO65017" s="511"/>
      <c r="EP65017" s="511"/>
      <c r="EQ65017" s="511"/>
      <c r="ER65017" s="511"/>
      <c r="ES65017" s="511"/>
      <c r="ET65017" s="511"/>
      <c r="EU65017" s="511"/>
      <c r="EV65017" s="511"/>
      <c r="EW65017" s="511"/>
      <c r="EX65017" s="511"/>
      <c r="EY65017" s="511"/>
      <c r="EZ65017" s="511"/>
      <c r="FA65017" s="511"/>
      <c r="FB65017" s="511"/>
      <c r="FC65017" s="511"/>
      <c r="FD65017" s="511"/>
      <c r="FE65017" s="511"/>
      <c r="FF65017" s="511"/>
      <c r="FG65017" s="511"/>
      <c r="FH65017" s="511"/>
      <c r="FI65017" s="511"/>
      <c r="FJ65017" s="511"/>
      <c r="FK65017" s="511"/>
      <c r="FL65017" s="511"/>
      <c r="FM65017" s="511"/>
      <c r="FN65017" s="511"/>
      <c r="FO65017" s="511"/>
      <c r="FP65017" s="511"/>
      <c r="FQ65017" s="511"/>
      <c r="FR65017" s="511"/>
      <c r="FS65017" s="511"/>
      <c r="FT65017" s="511"/>
      <c r="FU65017" s="511"/>
      <c r="FV65017" s="511"/>
      <c r="FW65017" s="511"/>
      <c r="FX65017" s="511"/>
      <c r="FY65017" s="511"/>
      <c r="FZ65017" s="511"/>
      <c r="GA65017" s="511"/>
      <c r="GB65017" s="511"/>
      <c r="GC65017" s="511"/>
      <c r="GD65017" s="511"/>
      <c r="GE65017" s="511"/>
      <c r="GF65017" s="511"/>
      <c r="GG65017" s="511"/>
      <c r="GH65017" s="511"/>
      <c r="GI65017" s="511"/>
      <c r="GJ65017" s="511"/>
      <c r="GK65017" s="511"/>
      <c r="GL65017" s="511"/>
      <c r="GM65017" s="511"/>
      <c r="GN65017" s="511"/>
      <c r="GO65017" s="511"/>
      <c r="GP65017" s="511"/>
      <c r="GQ65017" s="511"/>
      <c r="GR65017" s="511"/>
      <c r="GS65017" s="511"/>
      <c r="GT65017" s="511"/>
      <c r="GU65017" s="511"/>
      <c r="GV65017" s="511"/>
      <c r="GW65017" s="511"/>
      <c r="GX65017" s="511"/>
      <c r="GY65017" s="511"/>
      <c r="GZ65017" s="511"/>
      <c r="HA65017" s="511"/>
      <c r="HB65017" s="511"/>
      <c r="HC65017" s="511"/>
      <c r="HD65017" s="511"/>
      <c r="HE65017" s="511"/>
      <c r="HF65017" s="511"/>
      <c r="HG65017" s="511"/>
      <c r="HH65017" s="511"/>
      <c r="HI65017" s="511"/>
      <c r="HJ65017" s="511"/>
      <c r="HK65017" s="511"/>
      <c r="HL65017" s="511"/>
      <c r="HM65017" s="511"/>
      <c r="HN65017" s="511"/>
      <c r="HO65017" s="511"/>
      <c r="HP65017" s="511"/>
      <c r="HQ65017" s="511"/>
      <c r="HR65017" s="511"/>
      <c r="HS65017" s="511"/>
      <c r="HT65017" s="511"/>
      <c r="HU65017" s="511"/>
      <c r="HV65017" s="511"/>
      <c r="HW65017" s="511"/>
      <c r="HX65017" s="511"/>
      <c r="HY65017" s="511"/>
      <c r="HZ65017" s="511"/>
      <c r="IA65017" s="511"/>
      <c r="IB65017" s="511"/>
      <c r="IC65017" s="511"/>
      <c r="ID65017" s="511"/>
      <c r="IE65017" s="511"/>
      <c r="IF65017" s="511"/>
      <c r="IG65017" s="511"/>
      <c r="IH65017" s="511"/>
    </row>
    <row r="65018" spans="1:242" x14ac:dyDescent="0.25">
      <c r="A65018" s="511"/>
      <c r="B65018" s="511"/>
      <c r="C65018" s="511"/>
      <c r="D65018" s="511"/>
      <c r="E65018" s="511"/>
      <c r="F65018" s="511"/>
      <c r="G65018" s="511"/>
      <c r="H65018" s="511"/>
      <c r="I65018" s="511"/>
      <c r="J65018" s="511"/>
      <c r="K65018" s="511"/>
      <c r="L65018" s="511"/>
      <c r="M65018" s="511"/>
      <c r="N65018" s="511"/>
      <c r="O65018" s="511"/>
      <c r="P65018" s="511"/>
      <c r="Q65018" s="511"/>
      <c r="R65018" s="511"/>
      <c r="S65018" s="511"/>
      <c r="T65018" s="511"/>
      <c r="U65018" s="511"/>
      <c r="V65018" s="511"/>
      <c r="W65018" s="511"/>
      <c r="X65018" s="511"/>
      <c r="Y65018" s="511"/>
      <c r="Z65018" s="511"/>
      <c r="AA65018" s="511"/>
      <c r="AB65018" s="511"/>
      <c r="AC65018" s="511"/>
      <c r="AD65018" s="511"/>
      <c r="AE65018" s="511"/>
      <c r="AF65018" s="511"/>
      <c r="AG65018" s="511"/>
      <c r="AH65018" s="511"/>
      <c r="AI65018" s="511"/>
      <c r="AJ65018" s="511"/>
      <c r="AK65018" s="511"/>
      <c r="AL65018" s="511"/>
      <c r="AM65018" s="511"/>
      <c r="AN65018" s="511"/>
      <c r="AO65018" s="511"/>
      <c r="AP65018" s="511"/>
      <c r="AQ65018" s="511"/>
      <c r="AR65018" s="511"/>
      <c r="AS65018" s="511"/>
      <c r="AT65018" s="511"/>
      <c r="AU65018" s="511"/>
      <c r="AV65018" s="511"/>
      <c r="AW65018" s="511"/>
      <c r="AX65018" s="511"/>
      <c r="AY65018" s="511"/>
      <c r="AZ65018" s="511"/>
      <c r="BA65018" s="511"/>
      <c r="BB65018" s="511"/>
      <c r="BC65018" s="511"/>
      <c r="BD65018" s="511"/>
      <c r="BE65018" s="511"/>
      <c r="BF65018" s="511"/>
      <c r="BG65018" s="511"/>
      <c r="BH65018" s="511"/>
      <c r="BI65018" s="511"/>
      <c r="BJ65018" s="511"/>
      <c r="BK65018" s="511"/>
      <c r="BL65018" s="511"/>
      <c r="BM65018" s="511"/>
      <c r="BN65018" s="511"/>
      <c r="BO65018" s="511"/>
      <c r="BP65018" s="511"/>
      <c r="BQ65018" s="511"/>
      <c r="BR65018" s="511"/>
      <c r="BS65018" s="511"/>
      <c r="BT65018" s="511"/>
      <c r="BU65018" s="511"/>
      <c r="BV65018" s="511"/>
      <c r="BW65018" s="511"/>
      <c r="BX65018" s="511"/>
      <c r="BY65018" s="511"/>
      <c r="BZ65018" s="511"/>
      <c r="CA65018" s="511"/>
      <c r="CB65018" s="511"/>
      <c r="CC65018" s="511"/>
      <c r="CD65018" s="511"/>
      <c r="CE65018" s="511"/>
      <c r="CF65018" s="511"/>
      <c r="CG65018" s="511"/>
      <c r="CH65018" s="511"/>
      <c r="CI65018" s="511"/>
      <c r="CJ65018" s="511"/>
      <c r="CK65018" s="511"/>
      <c r="CL65018" s="511"/>
      <c r="CM65018" s="511"/>
      <c r="CN65018" s="511"/>
      <c r="CO65018" s="511"/>
      <c r="CP65018" s="511"/>
      <c r="CQ65018" s="511"/>
      <c r="CR65018" s="511"/>
      <c r="CS65018" s="511"/>
      <c r="CT65018" s="511"/>
      <c r="CU65018" s="511"/>
      <c r="CV65018" s="511"/>
      <c r="CW65018" s="511"/>
      <c r="CX65018" s="511"/>
      <c r="CY65018" s="511"/>
      <c r="CZ65018" s="511"/>
      <c r="DA65018" s="511"/>
      <c r="DB65018" s="511"/>
      <c r="DC65018" s="511"/>
      <c r="DD65018" s="511"/>
      <c r="DE65018" s="511"/>
      <c r="DF65018" s="511"/>
      <c r="DG65018" s="511"/>
      <c r="DH65018" s="511"/>
      <c r="DI65018" s="511"/>
      <c r="DJ65018" s="511"/>
      <c r="DK65018" s="511"/>
      <c r="DL65018" s="511"/>
      <c r="DM65018" s="511"/>
      <c r="DN65018" s="511"/>
      <c r="DO65018" s="511"/>
      <c r="DP65018" s="511"/>
      <c r="DQ65018" s="511"/>
      <c r="DR65018" s="511"/>
      <c r="DS65018" s="511"/>
      <c r="DT65018" s="511"/>
      <c r="DU65018" s="511"/>
      <c r="DV65018" s="511"/>
      <c r="DW65018" s="511"/>
      <c r="DX65018" s="511"/>
      <c r="DY65018" s="511"/>
      <c r="DZ65018" s="511"/>
      <c r="EA65018" s="511"/>
      <c r="EB65018" s="511"/>
      <c r="EC65018" s="511"/>
      <c r="ED65018" s="511"/>
      <c r="EE65018" s="511"/>
      <c r="EF65018" s="511"/>
      <c r="EG65018" s="511"/>
      <c r="EH65018" s="511"/>
      <c r="EI65018" s="511"/>
      <c r="EJ65018" s="511"/>
      <c r="EK65018" s="511"/>
      <c r="EL65018" s="511"/>
      <c r="EM65018" s="511"/>
      <c r="EN65018" s="511"/>
      <c r="EO65018" s="511"/>
      <c r="EP65018" s="511"/>
      <c r="EQ65018" s="511"/>
      <c r="ER65018" s="511"/>
      <c r="ES65018" s="511"/>
      <c r="ET65018" s="511"/>
      <c r="EU65018" s="511"/>
      <c r="EV65018" s="511"/>
      <c r="EW65018" s="511"/>
      <c r="EX65018" s="511"/>
      <c r="EY65018" s="511"/>
      <c r="EZ65018" s="511"/>
      <c r="FA65018" s="511"/>
      <c r="FB65018" s="511"/>
      <c r="FC65018" s="511"/>
      <c r="FD65018" s="511"/>
      <c r="FE65018" s="511"/>
      <c r="FF65018" s="511"/>
      <c r="FG65018" s="511"/>
      <c r="FH65018" s="511"/>
      <c r="FI65018" s="511"/>
      <c r="FJ65018" s="511"/>
      <c r="FK65018" s="511"/>
      <c r="FL65018" s="511"/>
      <c r="FM65018" s="511"/>
      <c r="FN65018" s="511"/>
      <c r="FO65018" s="511"/>
      <c r="FP65018" s="511"/>
      <c r="FQ65018" s="511"/>
      <c r="FR65018" s="511"/>
      <c r="FS65018" s="511"/>
      <c r="FT65018" s="511"/>
      <c r="FU65018" s="511"/>
      <c r="FV65018" s="511"/>
      <c r="FW65018" s="511"/>
      <c r="FX65018" s="511"/>
      <c r="FY65018" s="511"/>
      <c r="FZ65018" s="511"/>
      <c r="GA65018" s="511"/>
      <c r="GB65018" s="511"/>
      <c r="GC65018" s="511"/>
      <c r="GD65018" s="511"/>
      <c r="GE65018" s="511"/>
      <c r="GF65018" s="511"/>
      <c r="GG65018" s="511"/>
      <c r="GH65018" s="511"/>
      <c r="GI65018" s="511"/>
      <c r="GJ65018" s="511"/>
      <c r="GK65018" s="511"/>
      <c r="GL65018" s="511"/>
      <c r="GM65018" s="511"/>
      <c r="GN65018" s="511"/>
      <c r="GO65018" s="511"/>
      <c r="GP65018" s="511"/>
      <c r="GQ65018" s="511"/>
      <c r="GR65018" s="511"/>
      <c r="GS65018" s="511"/>
      <c r="GT65018" s="511"/>
      <c r="GU65018" s="511"/>
      <c r="GV65018" s="511"/>
      <c r="GW65018" s="511"/>
      <c r="GX65018" s="511"/>
      <c r="GY65018" s="511"/>
      <c r="GZ65018" s="511"/>
      <c r="HA65018" s="511"/>
      <c r="HB65018" s="511"/>
      <c r="HC65018" s="511"/>
      <c r="HD65018" s="511"/>
      <c r="HE65018" s="511"/>
      <c r="HF65018" s="511"/>
      <c r="HG65018" s="511"/>
      <c r="HH65018" s="511"/>
      <c r="HI65018" s="511"/>
      <c r="HJ65018" s="511"/>
      <c r="HK65018" s="511"/>
      <c r="HL65018" s="511"/>
      <c r="HM65018" s="511"/>
      <c r="HN65018" s="511"/>
      <c r="HO65018" s="511"/>
      <c r="HP65018" s="511"/>
      <c r="HQ65018" s="511"/>
      <c r="HR65018" s="511"/>
      <c r="HS65018" s="511"/>
      <c r="HT65018" s="511"/>
      <c r="HU65018" s="511"/>
      <c r="HV65018" s="511"/>
      <c r="HW65018" s="511"/>
      <c r="HX65018" s="511"/>
      <c r="HY65018" s="511"/>
      <c r="HZ65018" s="511"/>
      <c r="IA65018" s="511"/>
      <c r="IB65018" s="511"/>
      <c r="IC65018" s="511"/>
      <c r="ID65018" s="511"/>
      <c r="IE65018" s="511"/>
      <c r="IF65018" s="511"/>
      <c r="IG65018" s="511"/>
      <c r="IH65018" s="511"/>
    </row>
    <row r="65019" spans="1:242" x14ac:dyDescent="0.25">
      <c r="A65019" s="511"/>
      <c r="B65019" s="511"/>
      <c r="C65019" s="511"/>
      <c r="D65019" s="511"/>
      <c r="E65019" s="511"/>
      <c r="F65019" s="511"/>
      <c r="G65019" s="511"/>
      <c r="H65019" s="511"/>
      <c r="I65019" s="511"/>
      <c r="J65019" s="511"/>
      <c r="K65019" s="511"/>
      <c r="L65019" s="511"/>
      <c r="M65019" s="511"/>
      <c r="N65019" s="511"/>
      <c r="O65019" s="511"/>
      <c r="P65019" s="511"/>
      <c r="Q65019" s="511"/>
      <c r="R65019" s="511"/>
      <c r="S65019" s="511"/>
      <c r="T65019" s="511"/>
      <c r="U65019" s="511"/>
      <c r="V65019" s="511"/>
      <c r="W65019" s="511"/>
      <c r="X65019" s="511"/>
      <c r="Y65019" s="511"/>
      <c r="Z65019" s="511"/>
      <c r="AA65019" s="511"/>
      <c r="AB65019" s="511"/>
      <c r="AC65019" s="511"/>
      <c r="AD65019" s="511"/>
      <c r="AE65019" s="511"/>
      <c r="AF65019" s="511"/>
      <c r="AG65019" s="511"/>
      <c r="AH65019" s="511"/>
      <c r="AI65019" s="511"/>
      <c r="AJ65019" s="511"/>
      <c r="AK65019" s="511"/>
      <c r="AL65019" s="511"/>
      <c r="AM65019" s="511"/>
      <c r="AN65019" s="511"/>
      <c r="AO65019" s="511"/>
      <c r="AP65019" s="511"/>
      <c r="AQ65019" s="511"/>
      <c r="AR65019" s="511"/>
      <c r="AS65019" s="511"/>
      <c r="AT65019" s="511"/>
      <c r="AU65019" s="511"/>
      <c r="AV65019" s="511"/>
      <c r="AW65019" s="511"/>
      <c r="AX65019" s="511"/>
      <c r="AY65019" s="511"/>
      <c r="AZ65019" s="511"/>
      <c r="BA65019" s="511"/>
      <c r="BB65019" s="511"/>
      <c r="BC65019" s="511"/>
      <c r="BD65019" s="511"/>
      <c r="BE65019" s="511"/>
      <c r="BF65019" s="511"/>
      <c r="BG65019" s="511"/>
      <c r="BH65019" s="511"/>
      <c r="BI65019" s="511"/>
      <c r="BJ65019" s="511"/>
      <c r="BK65019" s="511"/>
      <c r="BL65019" s="511"/>
      <c r="BM65019" s="511"/>
      <c r="BN65019" s="511"/>
      <c r="BO65019" s="511"/>
      <c r="BP65019" s="511"/>
      <c r="BQ65019" s="511"/>
      <c r="BR65019" s="511"/>
      <c r="BS65019" s="511"/>
      <c r="BT65019" s="511"/>
      <c r="BU65019" s="511"/>
      <c r="BV65019" s="511"/>
      <c r="BW65019" s="511"/>
      <c r="BX65019" s="511"/>
      <c r="BY65019" s="511"/>
      <c r="BZ65019" s="511"/>
      <c r="CA65019" s="511"/>
      <c r="CB65019" s="511"/>
      <c r="CC65019" s="511"/>
      <c r="CD65019" s="511"/>
      <c r="CE65019" s="511"/>
      <c r="CF65019" s="511"/>
      <c r="CG65019" s="511"/>
      <c r="CH65019" s="511"/>
      <c r="CI65019" s="511"/>
      <c r="CJ65019" s="511"/>
      <c r="CK65019" s="511"/>
      <c r="CL65019" s="511"/>
      <c r="CM65019" s="511"/>
      <c r="CN65019" s="511"/>
      <c r="CO65019" s="511"/>
      <c r="CP65019" s="511"/>
      <c r="CQ65019" s="511"/>
      <c r="CR65019" s="511"/>
      <c r="CS65019" s="511"/>
      <c r="CT65019" s="511"/>
      <c r="CU65019" s="511"/>
      <c r="CV65019" s="511"/>
      <c r="CW65019" s="511"/>
      <c r="CX65019" s="511"/>
      <c r="CY65019" s="511"/>
      <c r="CZ65019" s="511"/>
      <c r="DA65019" s="511"/>
      <c r="DB65019" s="511"/>
      <c r="DC65019" s="511"/>
      <c r="DD65019" s="511"/>
      <c r="DE65019" s="511"/>
      <c r="DF65019" s="511"/>
      <c r="DG65019" s="511"/>
      <c r="DH65019" s="511"/>
      <c r="DI65019" s="511"/>
      <c r="DJ65019" s="511"/>
      <c r="DK65019" s="511"/>
      <c r="DL65019" s="511"/>
      <c r="DM65019" s="511"/>
      <c r="DN65019" s="511"/>
      <c r="DO65019" s="511"/>
      <c r="DP65019" s="511"/>
      <c r="DQ65019" s="511"/>
      <c r="DR65019" s="511"/>
      <c r="DS65019" s="511"/>
      <c r="DT65019" s="511"/>
      <c r="DU65019" s="511"/>
      <c r="DV65019" s="511"/>
      <c r="DW65019" s="511"/>
      <c r="DX65019" s="511"/>
      <c r="DY65019" s="511"/>
      <c r="DZ65019" s="511"/>
      <c r="EA65019" s="511"/>
      <c r="EB65019" s="511"/>
      <c r="EC65019" s="511"/>
      <c r="ED65019" s="511"/>
      <c r="EE65019" s="511"/>
      <c r="EF65019" s="511"/>
      <c r="EG65019" s="511"/>
      <c r="EH65019" s="511"/>
      <c r="EI65019" s="511"/>
      <c r="EJ65019" s="511"/>
      <c r="EK65019" s="511"/>
      <c r="EL65019" s="511"/>
      <c r="EM65019" s="511"/>
      <c r="EN65019" s="511"/>
      <c r="EO65019" s="511"/>
      <c r="EP65019" s="511"/>
      <c r="EQ65019" s="511"/>
      <c r="ER65019" s="511"/>
      <c r="ES65019" s="511"/>
      <c r="ET65019" s="511"/>
      <c r="EU65019" s="511"/>
      <c r="EV65019" s="511"/>
      <c r="EW65019" s="511"/>
      <c r="EX65019" s="511"/>
      <c r="EY65019" s="511"/>
      <c r="EZ65019" s="511"/>
      <c r="FA65019" s="511"/>
      <c r="FB65019" s="511"/>
      <c r="FC65019" s="511"/>
      <c r="FD65019" s="511"/>
      <c r="FE65019" s="511"/>
      <c r="FF65019" s="511"/>
      <c r="FG65019" s="511"/>
      <c r="FH65019" s="511"/>
      <c r="FI65019" s="511"/>
      <c r="FJ65019" s="511"/>
      <c r="FK65019" s="511"/>
      <c r="FL65019" s="511"/>
      <c r="FM65019" s="511"/>
      <c r="FN65019" s="511"/>
      <c r="FO65019" s="511"/>
      <c r="FP65019" s="511"/>
      <c r="FQ65019" s="511"/>
      <c r="FR65019" s="511"/>
      <c r="FS65019" s="511"/>
      <c r="FT65019" s="511"/>
      <c r="FU65019" s="511"/>
      <c r="FV65019" s="511"/>
      <c r="FW65019" s="511"/>
      <c r="FX65019" s="511"/>
      <c r="FY65019" s="511"/>
      <c r="FZ65019" s="511"/>
      <c r="GA65019" s="511"/>
      <c r="GB65019" s="511"/>
      <c r="GC65019" s="511"/>
      <c r="GD65019" s="511"/>
      <c r="GE65019" s="511"/>
      <c r="GF65019" s="511"/>
      <c r="GG65019" s="511"/>
      <c r="GH65019" s="511"/>
      <c r="GI65019" s="511"/>
      <c r="GJ65019" s="511"/>
      <c r="GK65019" s="511"/>
      <c r="GL65019" s="511"/>
      <c r="GM65019" s="511"/>
      <c r="GN65019" s="511"/>
      <c r="GO65019" s="511"/>
      <c r="GP65019" s="511"/>
      <c r="GQ65019" s="511"/>
      <c r="GR65019" s="511"/>
      <c r="GS65019" s="511"/>
      <c r="GT65019" s="511"/>
      <c r="GU65019" s="511"/>
      <c r="GV65019" s="511"/>
      <c r="GW65019" s="511"/>
      <c r="GX65019" s="511"/>
      <c r="GY65019" s="511"/>
      <c r="GZ65019" s="511"/>
      <c r="HA65019" s="511"/>
      <c r="HB65019" s="511"/>
      <c r="HC65019" s="511"/>
      <c r="HD65019" s="511"/>
      <c r="HE65019" s="511"/>
      <c r="HF65019" s="511"/>
      <c r="HG65019" s="511"/>
      <c r="HH65019" s="511"/>
      <c r="HI65019" s="511"/>
      <c r="HJ65019" s="511"/>
      <c r="HK65019" s="511"/>
      <c r="HL65019" s="511"/>
      <c r="HM65019" s="511"/>
      <c r="HN65019" s="511"/>
      <c r="HO65019" s="511"/>
      <c r="HP65019" s="511"/>
      <c r="HQ65019" s="511"/>
      <c r="HR65019" s="511"/>
      <c r="HS65019" s="511"/>
      <c r="HT65019" s="511"/>
      <c r="HU65019" s="511"/>
      <c r="HV65019" s="511"/>
      <c r="HW65019" s="511"/>
      <c r="HX65019" s="511"/>
      <c r="HY65019" s="511"/>
      <c r="HZ65019" s="511"/>
      <c r="IA65019" s="511"/>
      <c r="IB65019" s="511"/>
      <c r="IC65019" s="511"/>
      <c r="ID65019" s="511"/>
      <c r="IE65019" s="511"/>
      <c r="IF65019" s="511"/>
      <c r="IG65019" s="511"/>
      <c r="IH65019" s="511"/>
    </row>
    <row r="65020" spans="1:242" x14ac:dyDescent="0.25">
      <c r="A65020" s="511"/>
      <c r="B65020" s="511"/>
      <c r="C65020" s="511"/>
      <c r="D65020" s="511"/>
      <c r="E65020" s="511"/>
      <c r="F65020" s="511"/>
      <c r="G65020" s="511"/>
      <c r="H65020" s="511"/>
      <c r="I65020" s="511"/>
      <c r="J65020" s="511"/>
      <c r="K65020" s="511"/>
      <c r="L65020" s="511"/>
      <c r="M65020" s="511"/>
      <c r="N65020" s="511"/>
      <c r="O65020" s="511"/>
      <c r="P65020" s="511"/>
      <c r="Q65020" s="511"/>
      <c r="R65020" s="511"/>
      <c r="S65020" s="511"/>
      <c r="T65020" s="511"/>
      <c r="U65020" s="511"/>
      <c r="V65020" s="511"/>
      <c r="W65020" s="511"/>
      <c r="X65020" s="511"/>
      <c r="Y65020" s="511"/>
      <c r="Z65020" s="511"/>
      <c r="AA65020" s="511"/>
      <c r="AB65020" s="511"/>
      <c r="AC65020" s="511"/>
      <c r="AD65020" s="511"/>
      <c r="AE65020" s="511"/>
      <c r="AF65020" s="511"/>
      <c r="AG65020" s="511"/>
      <c r="AH65020" s="511"/>
      <c r="AI65020" s="511"/>
      <c r="AJ65020" s="511"/>
      <c r="AK65020" s="511"/>
      <c r="AL65020" s="511"/>
      <c r="AM65020" s="511"/>
      <c r="AN65020" s="511"/>
      <c r="AO65020" s="511"/>
      <c r="AP65020" s="511"/>
      <c r="AQ65020" s="511"/>
      <c r="AR65020" s="511"/>
      <c r="AS65020" s="511"/>
      <c r="AT65020" s="511"/>
      <c r="AU65020" s="511"/>
      <c r="AV65020" s="511"/>
      <c r="AW65020" s="511"/>
      <c r="AX65020" s="511"/>
      <c r="AY65020" s="511"/>
      <c r="AZ65020" s="511"/>
      <c r="BA65020" s="511"/>
      <c r="BB65020" s="511"/>
      <c r="BC65020" s="511"/>
      <c r="BD65020" s="511"/>
      <c r="BE65020" s="511"/>
      <c r="BF65020" s="511"/>
      <c r="BG65020" s="511"/>
      <c r="BH65020" s="511"/>
      <c r="BI65020" s="511"/>
      <c r="BJ65020" s="511"/>
      <c r="BK65020" s="511"/>
      <c r="BL65020" s="511"/>
      <c r="BM65020" s="511"/>
      <c r="BN65020" s="511"/>
      <c r="BO65020" s="511"/>
      <c r="BP65020" s="511"/>
      <c r="BQ65020" s="511"/>
      <c r="BR65020" s="511"/>
      <c r="BS65020" s="511"/>
      <c r="BT65020" s="511"/>
      <c r="BU65020" s="511"/>
      <c r="BV65020" s="511"/>
      <c r="BW65020" s="511"/>
      <c r="BX65020" s="511"/>
      <c r="BY65020" s="511"/>
      <c r="BZ65020" s="511"/>
      <c r="CA65020" s="511"/>
      <c r="CB65020" s="511"/>
      <c r="CC65020" s="511"/>
      <c r="CD65020" s="511"/>
      <c r="CE65020" s="511"/>
      <c r="CF65020" s="511"/>
      <c r="CG65020" s="511"/>
      <c r="CH65020" s="511"/>
      <c r="CI65020" s="511"/>
      <c r="CJ65020" s="511"/>
      <c r="CK65020" s="511"/>
      <c r="CL65020" s="511"/>
      <c r="CM65020" s="511"/>
      <c r="CN65020" s="511"/>
      <c r="CO65020" s="511"/>
      <c r="CP65020" s="511"/>
      <c r="CQ65020" s="511"/>
      <c r="CR65020" s="511"/>
      <c r="CS65020" s="511"/>
      <c r="CT65020" s="511"/>
      <c r="CU65020" s="511"/>
      <c r="CV65020" s="511"/>
      <c r="CW65020" s="511"/>
      <c r="CX65020" s="511"/>
      <c r="CY65020" s="511"/>
      <c r="CZ65020" s="511"/>
      <c r="DA65020" s="511"/>
      <c r="DB65020" s="511"/>
      <c r="DC65020" s="511"/>
      <c r="DD65020" s="511"/>
      <c r="DE65020" s="511"/>
      <c r="DF65020" s="511"/>
      <c r="DG65020" s="511"/>
      <c r="DH65020" s="511"/>
      <c r="DI65020" s="511"/>
      <c r="DJ65020" s="511"/>
      <c r="DK65020" s="511"/>
      <c r="DL65020" s="511"/>
      <c r="DM65020" s="511"/>
      <c r="DN65020" s="511"/>
      <c r="DO65020" s="511"/>
      <c r="DP65020" s="511"/>
      <c r="DQ65020" s="511"/>
      <c r="DR65020" s="511"/>
      <c r="DS65020" s="511"/>
      <c r="DT65020" s="511"/>
      <c r="DU65020" s="511"/>
      <c r="DV65020" s="511"/>
      <c r="DW65020" s="511"/>
      <c r="DX65020" s="511"/>
      <c r="DY65020" s="511"/>
      <c r="DZ65020" s="511"/>
      <c r="EA65020" s="511"/>
      <c r="EB65020" s="511"/>
      <c r="EC65020" s="511"/>
      <c r="ED65020" s="511"/>
      <c r="EE65020" s="511"/>
      <c r="EF65020" s="511"/>
      <c r="EG65020" s="511"/>
      <c r="EH65020" s="511"/>
      <c r="EI65020" s="511"/>
      <c r="EJ65020" s="511"/>
      <c r="EK65020" s="511"/>
      <c r="EL65020" s="511"/>
      <c r="EM65020" s="511"/>
      <c r="EN65020" s="511"/>
      <c r="EO65020" s="511"/>
      <c r="EP65020" s="511"/>
      <c r="EQ65020" s="511"/>
      <c r="ER65020" s="511"/>
      <c r="ES65020" s="511"/>
      <c r="ET65020" s="511"/>
      <c r="EU65020" s="511"/>
      <c r="EV65020" s="511"/>
      <c r="EW65020" s="511"/>
      <c r="EX65020" s="511"/>
      <c r="EY65020" s="511"/>
      <c r="EZ65020" s="511"/>
      <c r="FA65020" s="511"/>
      <c r="FB65020" s="511"/>
      <c r="FC65020" s="511"/>
      <c r="FD65020" s="511"/>
      <c r="FE65020" s="511"/>
      <c r="FF65020" s="511"/>
      <c r="FG65020" s="511"/>
      <c r="FH65020" s="511"/>
      <c r="FI65020" s="511"/>
      <c r="FJ65020" s="511"/>
      <c r="FK65020" s="511"/>
      <c r="FL65020" s="511"/>
      <c r="FM65020" s="511"/>
      <c r="FN65020" s="511"/>
      <c r="FO65020" s="511"/>
      <c r="FP65020" s="511"/>
      <c r="FQ65020" s="511"/>
      <c r="FR65020" s="511"/>
      <c r="FS65020" s="511"/>
      <c r="FT65020" s="511"/>
      <c r="FU65020" s="511"/>
      <c r="FV65020" s="511"/>
      <c r="FW65020" s="511"/>
      <c r="FX65020" s="511"/>
      <c r="FY65020" s="511"/>
      <c r="FZ65020" s="511"/>
      <c r="GA65020" s="511"/>
      <c r="GB65020" s="511"/>
      <c r="GC65020" s="511"/>
      <c r="GD65020" s="511"/>
      <c r="GE65020" s="511"/>
      <c r="GF65020" s="511"/>
      <c r="GG65020" s="511"/>
      <c r="GH65020" s="511"/>
      <c r="GI65020" s="511"/>
      <c r="GJ65020" s="511"/>
      <c r="GK65020" s="511"/>
      <c r="GL65020" s="511"/>
      <c r="GM65020" s="511"/>
      <c r="GN65020" s="511"/>
      <c r="GO65020" s="511"/>
      <c r="GP65020" s="511"/>
      <c r="GQ65020" s="511"/>
      <c r="GR65020" s="511"/>
      <c r="GS65020" s="511"/>
      <c r="GT65020" s="511"/>
      <c r="GU65020" s="511"/>
      <c r="GV65020" s="511"/>
      <c r="GW65020" s="511"/>
      <c r="GX65020" s="511"/>
      <c r="GY65020" s="511"/>
      <c r="GZ65020" s="511"/>
      <c r="HA65020" s="511"/>
      <c r="HB65020" s="511"/>
      <c r="HC65020" s="511"/>
      <c r="HD65020" s="511"/>
      <c r="HE65020" s="511"/>
      <c r="HF65020" s="511"/>
      <c r="HG65020" s="511"/>
      <c r="HH65020" s="511"/>
      <c r="HI65020" s="511"/>
      <c r="HJ65020" s="511"/>
      <c r="HK65020" s="511"/>
      <c r="HL65020" s="511"/>
      <c r="HM65020" s="511"/>
      <c r="HN65020" s="511"/>
      <c r="HO65020" s="511"/>
      <c r="HP65020" s="511"/>
      <c r="HQ65020" s="511"/>
      <c r="HR65020" s="511"/>
      <c r="HS65020" s="511"/>
      <c r="HT65020" s="511"/>
      <c r="HU65020" s="511"/>
      <c r="HV65020" s="511"/>
      <c r="HW65020" s="511"/>
      <c r="HX65020" s="511"/>
      <c r="HY65020" s="511"/>
      <c r="HZ65020" s="511"/>
      <c r="IA65020" s="511"/>
      <c r="IB65020" s="511"/>
      <c r="IC65020" s="511"/>
      <c r="ID65020" s="511"/>
      <c r="IE65020" s="511"/>
      <c r="IF65020" s="511"/>
      <c r="IG65020" s="511"/>
      <c r="IH65020" s="511"/>
    </row>
    <row r="65021" spans="1:242" x14ac:dyDescent="0.25">
      <c r="A65021" s="511"/>
      <c r="B65021" s="511"/>
      <c r="C65021" s="511"/>
      <c r="D65021" s="511"/>
      <c r="E65021" s="511"/>
      <c r="F65021" s="511"/>
      <c r="G65021" s="511"/>
      <c r="H65021" s="511"/>
      <c r="I65021" s="511"/>
      <c r="J65021" s="511"/>
      <c r="K65021" s="511"/>
      <c r="L65021" s="511"/>
      <c r="M65021" s="511"/>
      <c r="N65021" s="511"/>
      <c r="O65021" s="511"/>
      <c r="P65021" s="511"/>
      <c r="Q65021" s="511"/>
      <c r="R65021" s="511"/>
      <c r="S65021" s="511"/>
      <c r="T65021" s="511"/>
      <c r="U65021" s="511"/>
      <c r="V65021" s="511"/>
      <c r="W65021" s="511"/>
      <c r="X65021" s="511"/>
      <c r="Y65021" s="511"/>
      <c r="Z65021" s="511"/>
      <c r="AA65021" s="511"/>
      <c r="AB65021" s="511"/>
      <c r="AC65021" s="511"/>
      <c r="AD65021" s="511"/>
      <c r="AE65021" s="511"/>
      <c r="AF65021" s="511"/>
      <c r="AG65021" s="511"/>
      <c r="AH65021" s="511"/>
      <c r="AI65021" s="511"/>
      <c r="AJ65021" s="511"/>
      <c r="AK65021" s="511"/>
      <c r="AL65021" s="511"/>
      <c r="AM65021" s="511"/>
      <c r="AN65021" s="511"/>
      <c r="AO65021" s="511"/>
      <c r="AP65021" s="511"/>
      <c r="AQ65021" s="511"/>
      <c r="AR65021" s="511"/>
      <c r="AS65021" s="511"/>
      <c r="AT65021" s="511"/>
      <c r="AU65021" s="511"/>
      <c r="AV65021" s="511"/>
      <c r="AW65021" s="511"/>
      <c r="AX65021" s="511"/>
      <c r="AY65021" s="511"/>
      <c r="AZ65021" s="511"/>
      <c r="BA65021" s="511"/>
      <c r="BB65021" s="511"/>
      <c r="BC65021" s="511"/>
      <c r="BD65021" s="511"/>
      <c r="BE65021" s="511"/>
      <c r="BF65021" s="511"/>
      <c r="BG65021" s="511"/>
      <c r="BH65021" s="511"/>
      <c r="BI65021" s="511"/>
      <c r="BJ65021" s="511"/>
      <c r="BK65021" s="511"/>
      <c r="BL65021" s="511"/>
      <c r="BM65021" s="511"/>
      <c r="BN65021" s="511"/>
      <c r="BO65021" s="511"/>
      <c r="BP65021" s="511"/>
      <c r="BQ65021" s="511"/>
      <c r="BR65021" s="511"/>
      <c r="BS65021" s="511"/>
      <c r="BT65021" s="511"/>
      <c r="BU65021" s="511"/>
      <c r="BV65021" s="511"/>
      <c r="BW65021" s="511"/>
      <c r="BX65021" s="511"/>
      <c r="BY65021" s="511"/>
      <c r="BZ65021" s="511"/>
      <c r="CA65021" s="511"/>
      <c r="CB65021" s="511"/>
      <c r="CC65021" s="511"/>
      <c r="CD65021" s="511"/>
      <c r="CE65021" s="511"/>
      <c r="CF65021" s="511"/>
      <c r="CG65021" s="511"/>
      <c r="CH65021" s="511"/>
      <c r="CI65021" s="511"/>
      <c r="CJ65021" s="511"/>
      <c r="CK65021" s="511"/>
      <c r="CL65021" s="511"/>
      <c r="CM65021" s="511"/>
      <c r="CN65021" s="511"/>
      <c r="CO65021" s="511"/>
      <c r="CP65021" s="511"/>
      <c r="CQ65021" s="511"/>
      <c r="CR65021" s="511"/>
      <c r="CS65021" s="511"/>
      <c r="CT65021" s="511"/>
      <c r="CU65021" s="511"/>
      <c r="CV65021" s="511"/>
      <c r="CW65021" s="511"/>
      <c r="CX65021" s="511"/>
      <c r="CY65021" s="511"/>
      <c r="CZ65021" s="511"/>
      <c r="DA65021" s="511"/>
      <c r="DB65021" s="511"/>
      <c r="DC65021" s="511"/>
      <c r="DD65021" s="511"/>
      <c r="DE65021" s="511"/>
      <c r="DF65021" s="511"/>
      <c r="DG65021" s="511"/>
      <c r="DH65021" s="511"/>
      <c r="DI65021" s="511"/>
      <c r="DJ65021" s="511"/>
      <c r="DK65021" s="511"/>
      <c r="DL65021" s="511"/>
      <c r="DM65021" s="511"/>
      <c r="DN65021" s="511"/>
      <c r="DO65021" s="511"/>
      <c r="DP65021" s="511"/>
      <c r="DQ65021" s="511"/>
      <c r="DR65021" s="511"/>
      <c r="DS65021" s="511"/>
      <c r="DT65021" s="511"/>
      <c r="DU65021" s="511"/>
      <c r="DV65021" s="511"/>
      <c r="DW65021" s="511"/>
      <c r="DX65021" s="511"/>
      <c r="DY65021" s="511"/>
      <c r="DZ65021" s="511"/>
      <c r="EA65021" s="511"/>
      <c r="EB65021" s="511"/>
      <c r="EC65021" s="511"/>
      <c r="ED65021" s="511"/>
      <c r="EE65021" s="511"/>
      <c r="EF65021" s="511"/>
      <c r="EG65021" s="511"/>
      <c r="EH65021" s="511"/>
      <c r="EI65021" s="511"/>
      <c r="EJ65021" s="511"/>
      <c r="EK65021" s="511"/>
      <c r="EL65021" s="511"/>
      <c r="EM65021" s="511"/>
      <c r="EN65021" s="511"/>
      <c r="EO65021" s="511"/>
      <c r="EP65021" s="511"/>
      <c r="EQ65021" s="511"/>
      <c r="ER65021" s="511"/>
      <c r="ES65021" s="511"/>
      <c r="ET65021" s="511"/>
      <c r="EU65021" s="511"/>
      <c r="EV65021" s="511"/>
      <c r="EW65021" s="511"/>
      <c r="EX65021" s="511"/>
      <c r="EY65021" s="511"/>
      <c r="EZ65021" s="511"/>
      <c r="FA65021" s="511"/>
      <c r="FB65021" s="511"/>
      <c r="FC65021" s="511"/>
      <c r="FD65021" s="511"/>
      <c r="FE65021" s="511"/>
      <c r="FF65021" s="511"/>
      <c r="FG65021" s="511"/>
      <c r="FH65021" s="511"/>
      <c r="FI65021" s="511"/>
      <c r="FJ65021" s="511"/>
      <c r="FK65021" s="511"/>
      <c r="FL65021" s="511"/>
      <c r="FM65021" s="511"/>
      <c r="FN65021" s="511"/>
      <c r="FO65021" s="511"/>
      <c r="FP65021" s="511"/>
      <c r="FQ65021" s="511"/>
      <c r="FR65021" s="511"/>
      <c r="FS65021" s="511"/>
      <c r="FT65021" s="511"/>
      <c r="FU65021" s="511"/>
      <c r="FV65021" s="511"/>
      <c r="FW65021" s="511"/>
      <c r="FX65021" s="511"/>
      <c r="FY65021" s="511"/>
      <c r="FZ65021" s="511"/>
      <c r="GA65021" s="511"/>
      <c r="GB65021" s="511"/>
      <c r="GC65021" s="511"/>
      <c r="GD65021" s="511"/>
      <c r="GE65021" s="511"/>
      <c r="GF65021" s="511"/>
      <c r="GG65021" s="511"/>
      <c r="GH65021" s="511"/>
      <c r="GI65021" s="511"/>
      <c r="GJ65021" s="511"/>
      <c r="GK65021" s="511"/>
      <c r="GL65021" s="511"/>
      <c r="GM65021" s="511"/>
      <c r="GN65021" s="511"/>
      <c r="GO65021" s="511"/>
      <c r="GP65021" s="511"/>
      <c r="GQ65021" s="511"/>
      <c r="GR65021" s="511"/>
      <c r="GS65021" s="511"/>
      <c r="GT65021" s="511"/>
      <c r="GU65021" s="511"/>
      <c r="GV65021" s="511"/>
      <c r="GW65021" s="511"/>
      <c r="GX65021" s="511"/>
      <c r="GY65021" s="511"/>
      <c r="GZ65021" s="511"/>
      <c r="HA65021" s="511"/>
      <c r="HB65021" s="511"/>
      <c r="HC65021" s="511"/>
      <c r="HD65021" s="511"/>
      <c r="HE65021" s="511"/>
      <c r="HF65021" s="511"/>
      <c r="HG65021" s="511"/>
      <c r="HH65021" s="511"/>
      <c r="HI65021" s="511"/>
      <c r="HJ65021" s="511"/>
      <c r="HK65021" s="511"/>
      <c r="HL65021" s="511"/>
      <c r="HM65021" s="511"/>
      <c r="HN65021" s="511"/>
      <c r="HO65021" s="511"/>
      <c r="HP65021" s="511"/>
      <c r="HQ65021" s="511"/>
      <c r="HR65021" s="511"/>
      <c r="HS65021" s="511"/>
      <c r="HT65021" s="511"/>
      <c r="HU65021" s="511"/>
      <c r="HV65021" s="511"/>
      <c r="HW65021" s="511"/>
      <c r="HX65021" s="511"/>
      <c r="HY65021" s="511"/>
      <c r="HZ65021" s="511"/>
      <c r="IA65021" s="511"/>
      <c r="IB65021" s="511"/>
      <c r="IC65021" s="511"/>
      <c r="ID65021" s="511"/>
      <c r="IE65021" s="511"/>
      <c r="IF65021" s="511"/>
      <c r="IG65021" s="511"/>
      <c r="IH65021" s="511"/>
    </row>
    <row r="65022" spans="1:242" x14ac:dyDescent="0.25">
      <c r="A65022" s="511"/>
      <c r="B65022" s="511"/>
      <c r="C65022" s="511"/>
      <c r="D65022" s="511"/>
      <c r="E65022" s="511"/>
      <c r="F65022" s="511"/>
      <c r="G65022" s="511"/>
      <c r="H65022" s="511"/>
      <c r="I65022" s="511"/>
      <c r="J65022" s="511"/>
      <c r="K65022" s="511"/>
      <c r="L65022" s="511"/>
      <c r="M65022" s="511"/>
      <c r="N65022" s="511"/>
      <c r="O65022" s="511"/>
      <c r="P65022" s="511"/>
      <c r="Q65022" s="511"/>
      <c r="R65022" s="511"/>
      <c r="S65022" s="511"/>
      <c r="T65022" s="511"/>
      <c r="U65022" s="511"/>
      <c r="V65022" s="511"/>
      <c r="W65022" s="511"/>
      <c r="X65022" s="511"/>
      <c r="Y65022" s="511"/>
      <c r="Z65022" s="511"/>
      <c r="AA65022" s="511"/>
      <c r="AB65022" s="511"/>
      <c r="AC65022" s="511"/>
      <c r="AD65022" s="511"/>
      <c r="AE65022" s="511"/>
      <c r="AF65022" s="511"/>
      <c r="AG65022" s="511"/>
      <c r="AH65022" s="511"/>
      <c r="AI65022" s="511"/>
      <c r="AJ65022" s="511"/>
      <c r="AK65022" s="511"/>
      <c r="AL65022" s="511"/>
      <c r="AM65022" s="511"/>
      <c r="AN65022" s="511"/>
      <c r="AO65022" s="511"/>
      <c r="AP65022" s="511"/>
      <c r="AQ65022" s="511"/>
      <c r="AR65022" s="511"/>
      <c r="AS65022" s="511"/>
      <c r="AT65022" s="511"/>
      <c r="AU65022" s="511"/>
      <c r="AV65022" s="511"/>
      <c r="AW65022" s="511"/>
      <c r="AX65022" s="511"/>
      <c r="AY65022" s="511"/>
      <c r="AZ65022" s="511"/>
      <c r="BA65022" s="511"/>
      <c r="BB65022" s="511"/>
      <c r="BC65022" s="511"/>
      <c r="BD65022" s="511"/>
      <c r="BE65022" s="511"/>
      <c r="BF65022" s="511"/>
      <c r="BG65022" s="511"/>
      <c r="BH65022" s="511"/>
      <c r="BI65022" s="511"/>
      <c r="BJ65022" s="511"/>
      <c r="BK65022" s="511"/>
      <c r="BL65022" s="511"/>
      <c r="BM65022" s="511"/>
      <c r="BN65022" s="511"/>
      <c r="BO65022" s="511"/>
      <c r="BP65022" s="511"/>
      <c r="BQ65022" s="511"/>
      <c r="BR65022" s="511"/>
      <c r="BS65022" s="511"/>
      <c r="BT65022" s="511"/>
      <c r="BU65022" s="511"/>
      <c r="BV65022" s="511"/>
      <c r="BW65022" s="511"/>
      <c r="BX65022" s="511"/>
      <c r="BY65022" s="511"/>
      <c r="BZ65022" s="511"/>
      <c r="CA65022" s="511"/>
      <c r="CB65022" s="511"/>
      <c r="CC65022" s="511"/>
      <c r="CD65022" s="511"/>
      <c r="CE65022" s="511"/>
      <c r="CF65022" s="511"/>
      <c r="CG65022" s="511"/>
      <c r="CH65022" s="511"/>
      <c r="CI65022" s="511"/>
      <c r="CJ65022" s="511"/>
      <c r="CK65022" s="511"/>
      <c r="CL65022" s="511"/>
      <c r="CM65022" s="511"/>
      <c r="CN65022" s="511"/>
      <c r="CO65022" s="511"/>
      <c r="CP65022" s="511"/>
      <c r="CQ65022" s="511"/>
      <c r="CR65022" s="511"/>
      <c r="CS65022" s="511"/>
      <c r="CT65022" s="511"/>
      <c r="CU65022" s="511"/>
      <c r="CV65022" s="511"/>
      <c r="CW65022" s="511"/>
      <c r="CX65022" s="511"/>
      <c r="CY65022" s="511"/>
      <c r="CZ65022" s="511"/>
      <c r="DA65022" s="511"/>
      <c r="DB65022" s="511"/>
      <c r="DC65022" s="511"/>
      <c r="DD65022" s="511"/>
      <c r="DE65022" s="511"/>
      <c r="DF65022" s="511"/>
      <c r="DG65022" s="511"/>
      <c r="DH65022" s="511"/>
      <c r="DI65022" s="511"/>
      <c r="DJ65022" s="511"/>
      <c r="DK65022" s="511"/>
      <c r="DL65022" s="511"/>
      <c r="DM65022" s="511"/>
      <c r="DN65022" s="511"/>
      <c r="DO65022" s="511"/>
      <c r="DP65022" s="511"/>
      <c r="DQ65022" s="511"/>
      <c r="DR65022" s="511"/>
      <c r="DS65022" s="511"/>
      <c r="DT65022" s="511"/>
      <c r="DU65022" s="511"/>
      <c r="DV65022" s="511"/>
      <c r="DW65022" s="511"/>
      <c r="DX65022" s="511"/>
      <c r="DY65022" s="511"/>
      <c r="DZ65022" s="511"/>
      <c r="EA65022" s="511"/>
      <c r="EB65022" s="511"/>
      <c r="EC65022" s="511"/>
      <c r="ED65022" s="511"/>
      <c r="EE65022" s="511"/>
      <c r="EF65022" s="511"/>
      <c r="EG65022" s="511"/>
      <c r="EH65022" s="511"/>
      <c r="EI65022" s="511"/>
      <c r="EJ65022" s="511"/>
      <c r="EK65022" s="511"/>
      <c r="EL65022" s="511"/>
      <c r="EM65022" s="511"/>
      <c r="EN65022" s="511"/>
      <c r="EO65022" s="511"/>
      <c r="EP65022" s="511"/>
      <c r="EQ65022" s="511"/>
      <c r="ER65022" s="511"/>
      <c r="ES65022" s="511"/>
      <c r="ET65022" s="511"/>
      <c r="EU65022" s="511"/>
      <c r="EV65022" s="511"/>
      <c r="EW65022" s="511"/>
      <c r="EX65022" s="511"/>
      <c r="EY65022" s="511"/>
      <c r="EZ65022" s="511"/>
      <c r="FA65022" s="511"/>
      <c r="FB65022" s="511"/>
      <c r="FC65022" s="511"/>
      <c r="FD65022" s="511"/>
      <c r="FE65022" s="511"/>
      <c r="FF65022" s="511"/>
      <c r="FG65022" s="511"/>
      <c r="FH65022" s="511"/>
      <c r="FI65022" s="511"/>
      <c r="FJ65022" s="511"/>
      <c r="FK65022" s="511"/>
      <c r="FL65022" s="511"/>
      <c r="FM65022" s="511"/>
      <c r="FN65022" s="511"/>
      <c r="FO65022" s="511"/>
      <c r="FP65022" s="511"/>
      <c r="FQ65022" s="511"/>
      <c r="FR65022" s="511"/>
      <c r="FS65022" s="511"/>
      <c r="FT65022" s="511"/>
      <c r="FU65022" s="511"/>
      <c r="FV65022" s="511"/>
      <c r="FW65022" s="511"/>
      <c r="FX65022" s="511"/>
      <c r="FY65022" s="511"/>
      <c r="FZ65022" s="511"/>
      <c r="GA65022" s="511"/>
      <c r="GB65022" s="511"/>
      <c r="GC65022" s="511"/>
      <c r="GD65022" s="511"/>
      <c r="GE65022" s="511"/>
      <c r="GF65022" s="511"/>
      <c r="GG65022" s="511"/>
      <c r="GH65022" s="511"/>
      <c r="GI65022" s="511"/>
      <c r="GJ65022" s="511"/>
      <c r="GK65022" s="511"/>
      <c r="GL65022" s="511"/>
      <c r="GM65022" s="511"/>
      <c r="GN65022" s="511"/>
      <c r="GO65022" s="511"/>
      <c r="GP65022" s="511"/>
      <c r="GQ65022" s="511"/>
      <c r="GR65022" s="511"/>
      <c r="GS65022" s="511"/>
      <c r="GT65022" s="511"/>
      <c r="GU65022" s="511"/>
      <c r="GV65022" s="511"/>
      <c r="GW65022" s="511"/>
      <c r="GX65022" s="511"/>
      <c r="GY65022" s="511"/>
      <c r="GZ65022" s="511"/>
      <c r="HA65022" s="511"/>
      <c r="HB65022" s="511"/>
      <c r="HC65022" s="511"/>
      <c r="HD65022" s="511"/>
      <c r="HE65022" s="511"/>
      <c r="HF65022" s="511"/>
      <c r="HG65022" s="511"/>
      <c r="HH65022" s="511"/>
      <c r="HI65022" s="511"/>
      <c r="HJ65022" s="511"/>
      <c r="HK65022" s="511"/>
      <c r="HL65022" s="511"/>
      <c r="HM65022" s="511"/>
      <c r="HN65022" s="511"/>
      <c r="HO65022" s="511"/>
      <c r="HP65022" s="511"/>
      <c r="HQ65022" s="511"/>
      <c r="HR65022" s="511"/>
      <c r="HS65022" s="511"/>
      <c r="HT65022" s="511"/>
      <c r="HU65022" s="511"/>
      <c r="HV65022" s="511"/>
      <c r="HW65022" s="511"/>
      <c r="HX65022" s="511"/>
      <c r="HY65022" s="511"/>
      <c r="HZ65022" s="511"/>
      <c r="IA65022" s="511"/>
      <c r="IB65022" s="511"/>
      <c r="IC65022" s="511"/>
      <c r="ID65022" s="511"/>
      <c r="IE65022" s="511"/>
      <c r="IF65022" s="511"/>
      <c r="IG65022" s="511"/>
      <c r="IH65022" s="511"/>
    </row>
    <row r="65023" spans="1:242" x14ac:dyDescent="0.25">
      <c r="A65023" s="511"/>
      <c r="B65023" s="511"/>
      <c r="C65023" s="511"/>
      <c r="D65023" s="511"/>
      <c r="E65023" s="511"/>
      <c r="F65023" s="511"/>
      <c r="G65023" s="511"/>
      <c r="H65023" s="511"/>
      <c r="I65023" s="511"/>
      <c r="J65023" s="511"/>
      <c r="K65023" s="511"/>
      <c r="L65023" s="511"/>
      <c r="M65023" s="511"/>
      <c r="N65023" s="511"/>
      <c r="O65023" s="511"/>
      <c r="P65023" s="511"/>
      <c r="Q65023" s="511"/>
      <c r="R65023" s="511"/>
      <c r="S65023" s="511"/>
      <c r="T65023" s="511"/>
      <c r="U65023" s="511"/>
      <c r="V65023" s="511"/>
      <c r="W65023" s="511"/>
      <c r="X65023" s="511"/>
      <c r="Y65023" s="511"/>
      <c r="Z65023" s="511"/>
      <c r="AA65023" s="511"/>
      <c r="AB65023" s="511"/>
      <c r="AC65023" s="511"/>
      <c r="AD65023" s="511"/>
      <c r="AE65023" s="511"/>
      <c r="AF65023" s="511"/>
      <c r="AG65023" s="511"/>
      <c r="AH65023" s="511"/>
      <c r="AI65023" s="511"/>
      <c r="AJ65023" s="511"/>
      <c r="AK65023" s="511"/>
      <c r="AL65023" s="511"/>
      <c r="AM65023" s="511"/>
      <c r="AN65023" s="511"/>
      <c r="AO65023" s="511"/>
      <c r="AP65023" s="511"/>
      <c r="AQ65023" s="511"/>
      <c r="AR65023" s="511"/>
      <c r="AS65023" s="511"/>
      <c r="AT65023" s="511"/>
      <c r="AU65023" s="511"/>
      <c r="AV65023" s="511"/>
      <c r="AW65023" s="511"/>
      <c r="AX65023" s="511"/>
      <c r="AY65023" s="511"/>
      <c r="AZ65023" s="511"/>
      <c r="BA65023" s="511"/>
      <c r="BB65023" s="511"/>
      <c r="BC65023" s="511"/>
      <c r="BD65023" s="511"/>
      <c r="BE65023" s="511"/>
      <c r="BF65023" s="511"/>
      <c r="BG65023" s="511"/>
      <c r="BH65023" s="511"/>
      <c r="BI65023" s="511"/>
      <c r="BJ65023" s="511"/>
      <c r="BK65023" s="511"/>
      <c r="BL65023" s="511"/>
      <c r="BM65023" s="511"/>
      <c r="BN65023" s="511"/>
      <c r="BO65023" s="511"/>
      <c r="BP65023" s="511"/>
      <c r="BQ65023" s="511"/>
      <c r="BR65023" s="511"/>
      <c r="BS65023" s="511"/>
      <c r="BT65023" s="511"/>
      <c r="BU65023" s="511"/>
      <c r="BV65023" s="511"/>
      <c r="BW65023" s="511"/>
      <c r="BX65023" s="511"/>
      <c r="BY65023" s="511"/>
      <c r="BZ65023" s="511"/>
      <c r="CA65023" s="511"/>
      <c r="CB65023" s="511"/>
      <c r="CC65023" s="511"/>
      <c r="CD65023" s="511"/>
      <c r="CE65023" s="511"/>
      <c r="CF65023" s="511"/>
      <c r="CG65023" s="511"/>
      <c r="CH65023" s="511"/>
      <c r="CI65023" s="511"/>
      <c r="CJ65023" s="511"/>
      <c r="CK65023" s="511"/>
      <c r="CL65023" s="511"/>
      <c r="CM65023" s="511"/>
      <c r="CN65023" s="511"/>
      <c r="CO65023" s="511"/>
      <c r="CP65023" s="511"/>
      <c r="CQ65023" s="511"/>
      <c r="CR65023" s="511"/>
      <c r="CS65023" s="511"/>
      <c r="CT65023" s="511"/>
      <c r="CU65023" s="511"/>
      <c r="CV65023" s="511"/>
      <c r="CW65023" s="511"/>
      <c r="CX65023" s="511"/>
      <c r="CY65023" s="511"/>
      <c r="CZ65023" s="511"/>
      <c r="DA65023" s="511"/>
      <c r="DB65023" s="511"/>
      <c r="DC65023" s="511"/>
      <c r="DD65023" s="511"/>
      <c r="DE65023" s="511"/>
      <c r="DF65023" s="511"/>
      <c r="DG65023" s="511"/>
      <c r="DH65023" s="511"/>
      <c r="DI65023" s="511"/>
      <c r="DJ65023" s="511"/>
      <c r="DK65023" s="511"/>
      <c r="DL65023" s="511"/>
      <c r="DM65023" s="511"/>
      <c r="DN65023" s="511"/>
      <c r="DO65023" s="511"/>
      <c r="DP65023" s="511"/>
      <c r="DQ65023" s="511"/>
      <c r="DR65023" s="511"/>
      <c r="DS65023" s="511"/>
      <c r="DT65023" s="511"/>
      <c r="DU65023" s="511"/>
      <c r="DV65023" s="511"/>
      <c r="DW65023" s="511"/>
      <c r="DX65023" s="511"/>
      <c r="DY65023" s="511"/>
      <c r="DZ65023" s="511"/>
      <c r="EA65023" s="511"/>
      <c r="EB65023" s="511"/>
      <c r="EC65023" s="511"/>
      <c r="ED65023" s="511"/>
      <c r="EE65023" s="511"/>
      <c r="EF65023" s="511"/>
      <c r="EG65023" s="511"/>
      <c r="EH65023" s="511"/>
      <c r="EI65023" s="511"/>
      <c r="EJ65023" s="511"/>
      <c r="EK65023" s="511"/>
      <c r="EL65023" s="511"/>
      <c r="EM65023" s="511"/>
      <c r="EN65023" s="511"/>
      <c r="EO65023" s="511"/>
      <c r="EP65023" s="511"/>
      <c r="EQ65023" s="511"/>
      <c r="ER65023" s="511"/>
      <c r="ES65023" s="511"/>
      <c r="ET65023" s="511"/>
      <c r="EU65023" s="511"/>
      <c r="EV65023" s="511"/>
      <c r="EW65023" s="511"/>
      <c r="EX65023" s="511"/>
      <c r="EY65023" s="511"/>
      <c r="EZ65023" s="511"/>
      <c r="FA65023" s="511"/>
      <c r="FB65023" s="511"/>
      <c r="FC65023" s="511"/>
      <c r="FD65023" s="511"/>
      <c r="FE65023" s="511"/>
      <c r="FF65023" s="511"/>
      <c r="FG65023" s="511"/>
      <c r="FH65023" s="511"/>
      <c r="FI65023" s="511"/>
      <c r="FJ65023" s="511"/>
      <c r="FK65023" s="511"/>
      <c r="FL65023" s="511"/>
      <c r="FM65023" s="511"/>
      <c r="FN65023" s="511"/>
      <c r="FO65023" s="511"/>
      <c r="FP65023" s="511"/>
      <c r="FQ65023" s="511"/>
      <c r="FR65023" s="511"/>
      <c r="FS65023" s="511"/>
      <c r="FT65023" s="511"/>
      <c r="FU65023" s="511"/>
      <c r="FV65023" s="511"/>
      <c r="FW65023" s="511"/>
      <c r="FX65023" s="511"/>
      <c r="FY65023" s="511"/>
      <c r="FZ65023" s="511"/>
      <c r="GA65023" s="511"/>
      <c r="GB65023" s="511"/>
      <c r="GC65023" s="511"/>
      <c r="GD65023" s="511"/>
      <c r="GE65023" s="511"/>
      <c r="GF65023" s="511"/>
      <c r="GG65023" s="511"/>
      <c r="GH65023" s="511"/>
      <c r="GI65023" s="511"/>
      <c r="GJ65023" s="511"/>
      <c r="GK65023" s="511"/>
      <c r="GL65023" s="511"/>
      <c r="GM65023" s="511"/>
      <c r="GN65023" s="511"/>
      <c r="GO65023" s="511"/>
      <c r="GP65023" s="511"/>
      <c r="GQ65023" s="511"/>
      <c r="GR65023" s="511"/>
      <c r="GS65023" s="511"/>
      <c r="GT65023" s="511"/>
      <c r="GU65023" s="511"/>
      <c r="GV65023" s="511"/>
      <c r="GW65023" s="511"/>
      <c r="GX65023" s="511"/>
      <c r="GY65023" s="511"/>
      <c r="GZ65023" s="511"/>
      <c r="HA65023" s="511"/>
      <c r="HB65023" s="511"/>
      <c r="HC65023" s="511"/>
      <c r="HD65023" s="511"/>
      <c r="HE65023" s="511"/>
      <c r="HF65023" s="511"/>
      <c r="HG65023" s="511"/>
      <c r="HH65023" s="511"/>
      <c r="HI65023" s="511"/>
      <c r="HJ65023" s="511"/>
      <c r="HK65023" s="511"/>
      <c r="HL65023" s="511"/>
      <c r="HM65023" s="511"/>
      <c r="HN65023" s="511"/>
      <c r="HO65023" s="511"/>
      <c r="HP65023" s="511"/>
      <c r="HQ65023" s="511"/>
      <c r="HR65023" s="511"/>
      <c r="HS65023" s="511"/>
      <c r="HT65023" s="511"/>
      <c r="HU65023" s="511"/>
      <c r="HV65023" s="511"/>
      <c r="HW65023" s="511"/>
      <c r="HX65023" s="511"/>
      <c r="HY65023" s="511"/>
      <c r="HZ65023" s="511"/>
      <c r="IA65023" s="511"/>
      <c r="IB65023" s="511"/>
      <c r="IC65023" s="511"/>
      <c r="ID65023" s="511"/>
      <c r="IE65023" s="511"/>
      <c r="IF65023" s="511"/>
      <c r="IG65023" s="511"/>
      <c r="IH65023" s="511"/>
    </row>
    <row r="65024" spans="1:242" x14ac:dyDescent="0.25">
      <c r="A65024" s="511"/>
      <c r="B65024" s="511"/>
      <c r="C65024" s="511"/>
      <c r="D65024" s="511"/>
      <c r="E65024" s="511"/>
      <c r="F65024" s="511"/>
      <c r="G65024" s="511"/>
      <c r="H65024" s="511"/>
      <c r="I65024" s="511"/>
      <c r="J65024" s="511"/>
      <c r="K65024" s="511"/>
      <c r="L65024" s="511"/>
      <c r="M65024" s="511"/>
      <c r="N65024" s="511"/>
      <c r="O65024" s="511"/>
      <c r="P65024" s="511"/>
      <c r="Q65024" s="511"/>
      <c r="R65024" s="511"/>
      <c r="S65024" s="511"/>
      <c r="T65024" s="511"/>
      <c r="U65024" s="511"/>
      <c r="V65024" s="511"/>
      <c r="W65024" s="511"/>
      <c r="X65024" s="511"/>
      <c r="Y65024" s="511"/>
      <c r="Z65024" s="511"/>
      <c r="AA65024" s="511"/>
      <c r="AB65024" s="511"/>
      <c r="AC65024" s="511"/>
      <c r="AD65024" s="511"/>
      <c r="AE65024" s="511"/>
      <c r="AF65024" s="511"/>
      <c r="AG65024" s="511"/>
      <c r="AH65024" s="511"/>
      <c r="AI65024" s="511"/>
      <c r="AJ65024" s="511"/>
      <c r="AK65024" s="511"/>
      <c r="AL65024" s="511"/>
      <c r="AM65024" s="511"/>
      <c r="AN65024" s="511"/>
      <c r="AO65024" s="511"/>
      <c r="AP65024" s="511"/>
      <c r="AQ65024" s="511"/>
      <c r="AR65024" s="511"/>
      <c r="AS65024" s="511"/>
      <c r="AT65024" s="511"/>
      <c r="AU65024" s="511"/>
      <c r="AV65024" s="511"/>
      <c r="AW65024" s="511"/>
      <c r="AX65024" s="511"/>
      <c r="AY65024" s="511"/>
      <c r="AZ65024" s="511"/>
      <c r="BA65024" s="511"/>
      <c r="BB65024" s="511"/>
      <c r="BC65024" s="511"/>
      <c r="BD65024" s="511"/>
      <c r="BE65024" s="511"/>
      <c r="BF65024" s="511"/>
      <c r="BG65024" s="511"/>
      <c r="BH65024" s="511"/>
      <c r="BI65024" s="511"/>
      <c r="BJ65024" s="511"/>
      <c r="BK65024" s="511"/>
      <c r="BL65024" s="511"/>
      <c r="BM65024" s="511"/>
      <c r="BN65024" s="511"/>
      <c r="BO65024" s="511"/>
      <c r="BP65024" s="511"/>
      <c r="BQ65024" s="511"/>
      <c r="BR65024" s="511"/>
      <c r="BS65024" s="511"/>
      <c r="BT65024" s="511"/>
      <c r="BU65024" s="511"/>
      <c r="BV65024" s="511"/>
      <c r="BW65024" s="511"/>
      <c r="BX65024" s="511"/>
      <c r="BY65024" s="511"/>
      <c r="BZ65024" s="511"/>
      <c r="CA65024" s="511"/>
      <c r="CB65024" s="511"/>
      <c r="CC65024" s="511"/>
      <c r="CD65024" s="511"/>
      <c r="CE65024" s="511"/>
      <c r="CF65024" s="511"/>
      <c r="CG65024" s="511"/>
      <c r="CH65024" s="511"/>
      <c r="CI65024" s="511"/>
      <c r="CJ65024" s="511"/>
      <c r="CK65024" s="511"/>
      <c r="CL65024" s="511"/>
      <c r="CM65024" s="511"/>
      <c r="CN65024" s="511"/>
      <c r="CO65024" s="511"/>
      <c r="CP65024" s="511"/>
      <c r="CQ65024" s="511"/>
      <c r="CR65024" s="511"/>
      <c r="CS65024" s="511"/>
      <c r="CT65024" s="511"/>
      <c r="CU65024" s="511"/>
      <c r="CV65024" s="511"/>
      <c r="CW65024" s="511"/>
      <c r="CX65024" s="511"/>
      <c r="CY65024" s="511"/>
      <c r="CZ65024" s="511"/>
      <c r="DA65024" s="511"/>
      <c r="DB65024" s="511"/>
      <c r="DC65024" s="511"/>
      <c r="DD65024" s="511"/>
      <c r="DE65024" s="511"/>
      <c r="DF65024" s="511"/>
      <c r="DG65024" s="511"/>
      <c r="DH65024" s="511"/>
      <c r="DI65024" s="511"/>
      <c r="DJ65024" s="511"/>
      <c r="DK65024" s="511"/>
      <c r="DL65024" s="511"/>
      <c r="DM65024" s="511"/>
      <c r="DN65024" s="511"/>
      <c r="DO65024" s="511"/>
      <c r="DP65024" s="511"/>
      <c r="DQ65024" s="511"/>
      <c r="DR65024" s="511"/>
      <c r="DS65024" s="511"/>
      <c r="DT65024" s="511"/>
      <c r="DU65024" s="511"/>
      <c r="DV65024" s="511"/>
      <c r="DW65024" s="511"/>
      <c r="DX65024" s="511"/>
      <c r="DY65024" s="511"/>
      <c r="DZ65024" s="511"/>
      <c r="EA65024" s="511"/>
      <c r="EB65024" s="511"/>
      <c r="EC65024" s="511"/>
      <c r="ED65024" s="511"/>
      <c r="EE65024" s="511"/>
      <c r="EF65024" s="511"/>
      <c r="EG65024" s="511"/>
      <c r="EH65024" s="511"/>
      <c r="EI65024" s="511"/>
      <c r="EJ65024" s="511"/>
      <c r="EK65024" s="511"/>
      <c r="EL65024" s="511"/>
      <c r="EM65024" s="511"/>
      <c r="EN65024" s="511"/>
      <c r="EO65024" s="511"/>
      <c r="EP65024" s="511"/>
      <c r="EQ65024" s="511"/>
      <c r="ER65024" s="511"/>
      <c r="ES65024" s="511"/>
      <c r="ET65024" s="511"/>
      <c r="EU65024" s="511"/>
      <c r="EV65024" s="511"/>
      <c r="EW65024" s="511"/>
      <c r="EX65024" s="511"/>
      <c r="EY65024" s="511"/>
      <c r="EZ65024" s="511"/>
      <c r="FA65024" s="511"/>
      <c r="FB65024" s="511"/>
      <c r="FC65024" s="511"/>
      <c r="FD65024" s="511"/>
      <c r="FE65024" s="511"/>
      <c r="FF65024" s="511"/>
      <c r="FG65024" s="511"/>
      <c r="FH65024" s="511"/>
      <c r="FI65024" s="511"/>
      <c r="FJ65024" s="511"/>
      <c r="FK65024" s="511"/>
      <c r="FL65024" s="511"/>
      <c r="FM65024" s="511"/>
      <c r="FN65024" s="511"/>
      <c r="FO65024" s="511"/>
      <c r="FP65024" s="511"/>
      <c r="FQ65024" s="511"/>
      <c r="FR65024" s="511"/>
      <c r="FS65024" s="511"/>
      <c r="FT65024" s="511"/>
      <c r="FU65024" s="511"/>
      <c r="FV65024" s="511"/>
      <c r="FW65024" s="511"/>
      <c r="FX65024" s="511"/>
      <c r="FY65024" s="511"/>
      <c r="FZ65024" s="511"/>
      <c r="GA65024" s="511"/>
      <c r="GB65024" s="511"/>
      <c r="GC65024" s="511"/>
      <c r="GD65024" s="511"/>
      <c r="GE65024" s="511"/>
      <c r="GF65024" s="511"/>
      <c r="GG65024" s="511"/>
      <c r="GH65024" s="511"/>
      <c r="GI65024" s="511"/>
      <c r="GJ65024" s="511"/>
      <c r="GK65024" s="511"/>
      <c r="GL65024" s="511"/>
      <c r="GM65024" s="511"/>
      <c r="GN65024" s="511"/>
      <c r="GO65024" s="511"/>
      <c r="GP65024" s="511"/>
      <c r="GQ65024" s="511"/>
      <c r="GR65024" s="511"/>
      <c r="GS65024" s="511"/>
      <c r="GT65024" s="511"/>
      <c r="GU65024" s="511"/>
      <c r="GV65024" s="511"/>
      <c r="GW65024" s="511"/>
      <c r="GX65024" s="511"/>
      <c r="GY65024" s="511"/>
      <c r="GZ65024" s="511"/>
      <c r="HA65024" s="511"/>
      <c r="HB65024" s="511"/>
      <c r="HC65024" s="511"/>
      <c r="HD65024" s="511"/>
      <c r="HE65024" s="511"/>
      <c r="HF65024" s="511"/>
      <c r="HG65024" s="511"/>
      <c r="HH65024" s="511"/>
      <c r="HI65024" s="511"/>
      <c r="HJ65024" s="511"/>
      <c r="HK65024" s="511"/>
      <c r="HL65024" s="511"/>
      <c r="HM65024" s="511"/>
      <c r="HN65024" s="511"/>
      <c r="HO65024" s="511"/>
      <c r="HP65024" s="511"/>
      <c r="HQ65024" s="511"/>
      <c r="HR65024" s="511"/>
      <c r="HS65024" s="511"/>
      <c r="HT65024" s="511"/>
      <c r="HU65024" s="511"/>
      <c r="HV65024" s="511"/>
      <c r="HW65024" s="511"/>
      <c r="HX65024" s="511"/>
      <c r="HY65024" s="511"/>
      <c r="HZ65024" s="511"/>
      <c r="IA65024" s="511"/>
      <c r="IB65024" s="511"/>
      <c r="IC65024" s="511"/>
      <c r="ID65024" s="511"/>
      <c r="IE65024" s="511"/>
      <c r="IF65024" s="511"/>
      <c r="IG65024" s="511"/>
      <c r="IH65024" s="511"/>
    </row>
    <row r="65025" spans="1:242" x14ac:dyDescent="0.25">
      <c r="A65025" s="511"/>
      <c r="B65025" s="511"/>
      <c r="C65025" s="511"/>
      <c r="D65025" s="511"/>
      <c r="E65025" s="511"/>
      <c r="F65025" s="511"/>
      <c r="G65025" s="511"/>
      <c r="H65025" s="511"/>
      <c r="I65025" s="511"/>
      <c r="J65025" s="511"/>
      <c r="K65025" s="511"/>
      <c r="L65025" s="511"/>
      <c r="M65025" s="511"/>
      <c r="N65025" s="511"/>
      <c r="O65025" s="511"/>
      <c r="P65025" s="511"/>
      <c r="Q65025" s="511"/>
      <c r="R65025" s="511"/>
      <c r="S65025" s="511"/>
      <c r="T65025" s="511"/>
      <c r="U65025" s="511"/>
      <c r="V65025" s="511"/>
      <c r="W65025" s="511"/>
      <c r="X65025" s="511"/>
      <c r="Y65025" s="511"/>
      <c r="Z65025" s="511"/>
      <c r="AA65025" s="511"/>
      <c r="AB65025" s="511"/>
      <c r="AC65025" s="511"/>
      <c r="AD65025" s="511"/>
      <c r="AE65025" s="511"/>
      <c r="AF65025" s="511"/>
      <c r="AG65025" s="511"/>
      <c r="AH65025" s="511"/>
      <c r="AI65025" s="511"/>
      <c r="AJ65025" s="511"/>
      <c r="AK65025" s="511"/>
      <c r="AL65025" s="511"/>
      <c r="AM65025" s="511"/>
      <c r="AN65025" s="511"/>
      <c r="AO65025" s="511"/>
      <c r="AP65025" s="511"/>
      <c r="AQ65025" s="511"/>
      <c r="AR65025" s="511"/>
      <c r="AS65025" s="511"/>
      <c r="AT65025" s="511"/>
      <c r="AU65025" s="511"/>
      <c r="AV65025" s="511"/>
      <c r="AW65025" s="511"/>
      <c r="AX65025" s="511"/>
      <c r="AY65025" s="511"/>
      <c r="AZ65025" s="511"/>
      <c r="BA65025" s="511"/>
      <c r="BB65025" s="511"/>
      <c r="BC65025" s="511"/>
      <c r="BD65025" s="511"/>
      <c r="BE65025" s="511"/>
      <c r="BF65025" s="511"/>
      <c r="BG65025" s="511"/>
      <c r="BH65025" s="511"/>
      <c r="BI65025" s="511"/>
      <c r="BJ65025" s="511"/>
      <c r="BK65025" s="511"/>
      <c r="BL65025" s="511"/>
      <c r="BM65025" s="511"/>
      <c r="BN65025" s="511"/>
      <c r="BO65025" s="511"/>
      <c r="BP65025" s="511"/>
      <c r="BQ65025" s="511"/>
      <c r="BR65025" s="511"/>
      <c r="BS65025" s="511"/>
      <c r="BT65025" s="511"/>
      <c r="BU65025" s="511"/>
      <c r="BV65025" s="511"/>
      <c r="BW65025" s="511"/>
      <c r="BX65025" s="511"/>
      <c r="BY65025" s="511"/>
      <c r="BZ65025" s="511"/>
      <c r="CA65025" s="511"/>
      <c r="CB65025" s="511"/>
      <c r="CC65025" s="511"/>
      <c r="CD65025" s="511"/>
      <c r="CE65025" s="511"/>
      <c r="CF65025" s="511"/>
      <c r="CG65025" s="511"/>
      <c r="CH65025" s="511"/>
      <c r="CI65025" s="511"/>
      <c r="CJ65025" s="511"/>
      <c r="CK65025" s="511"/>
      <c r="CL65025" s="511"/>
      <c r="CM65025" s="511"/>
      <c r="CN65025" s="511"/>
      <c r="CO65025" s="511"/>
      <c r="CP65025" s="511"/>
      <c r="CQ65025" s="511"/>
      <c r="CR65025" s="511"/>
      <c r="CS65025" s="511"/>
      <c r="CT65025" s="511"/>
      <c r="CU65025" s="511"/>
      <c r="CV65025" s="511"/>
      <c r="CW65025" s="511"/>
      <c r="CX65025" s="511"/>
      <c r="CY65025" s="511"/>
      <c r="CZ65025" s="511"/>
      <c r="DA65025" s="511"/>
      <c r="DB65025" s="511"/>
      <c r="DC65025" s="511"/>
      <c r="DD65025" s="511"/>
      <c r="DE65025" s="511"/>
      <c r="DF65025" s="511"/>
      <c r="DG65025" s="511"/>
      <c r="DH65025" s="511"/>
      <c r="DI65025" s="511"/>
      <c r="DJ65025" s="511"/>
      <c r="DK65025" s="511"/>
      <c r="DL65025" s="511"/>
      <c r="DM65025" s="511"/>
      <c r="DN65025" s="511"/>
      <c r="DO65025" s="511"/>
      <c r="DP65025" s="511"/>
      <c r="DQ65025" s="511"/>
      <c r="DR65025" s="511"/>
      <c r="DS65025" s="511"/>
      <c r="DT65025" s="511"/>
      <c r="DU65025" s="511"/>
      <c r="DV65025" s="511"/>
      <c r="DW65025" s="511"/>
      <c r="DX65025" s="511"/>
      <c r="DY65025" s="511"/>
      <c r="DZ65025" s="511"/>
      <c r="EA65025" s="511"/>
      <c r="EB65025" s="511"/>
      <c r="EC65025" s="511"/>
      <c r="ED65025" s="511"/>
      <c r="EE65025" s="511"/>
      <c r="EF65025" s="511"/>
      <c r="EG65025" s="511"/>
      <c r="EH65025" s="511"/>
      <c r="EI65025" s="511"/>
      <c r="EJ65025" s="511"/>
      <c r="EK65025" s="511"/>
      <c r="EL65025" s="511"/>
      <c r="EM65025" s="511"/>
      <c r="EN65025" s="511"/>
      <c r="EO65025" s="511"/>
      <c r="EP65025" s="511"/>
      <c r="EQ65025" s="511"/>
      <c r="ER65025" s="511"/>
      <c r="ES65025" s="511"/>
      <c r="ET65025" s="511"/>
      <c r="EU65025" s="511"/>
      <c r="EV65025" s="511"/>
      <c r="EW65025" s="511"/>
      <c r="EX65025" s="511"/>
      <c r="EY65025" s="511"/>
      <c r="EZ65025" s="511"/>
      <c r="FA65025" s="511"/>
      <c r="FB65025" s="511"/>
      <c r="FC65025" s="511"/>
      <c r="FD65025" s="511"/>
      <c r="FE65025" s="511"/>
      <c r="FF65025" s="511"/>
      <c r="FG65025" s="511"/>
      <c r="FH65025" s="511"/>
      <c r="FI65025" s="511"/>
      <c r="FJ65025" s="511"/>
      <c r="FK65025" s="511"/>
      <c r="FL65025" s="511"/>
      <c r="FM65025" s="511"/>
      <c r="FN65025" s="511"/>
      <c r="FO65025" s="511"/>
      <c r="FP65025" s="511"/>
      <c r="FQ65025" s="511"/>
      <c r="FR65025" s="511"/>
      <c r="FS65025" s="511"/>
      <c r="FT65025" s="511"/>
      <c r="FU65025" s="511"/>
      <c r="FV65025" s="511"/>
      <c r="FW65025" s="511"/>
      <c r="FX65025" s="511"/>
      <c r="FY65025" s="511"/>
      <c r="FZ65025" s="511"/>
      <c r="GA65025" s="511"/>
      <c r="GB65025" s="511"/>
      <c r="GC65025" s="511"/>
      <c r="GD65025" s="511"/>
      <c r="GE65025" s="511"/>
      <c r="GF65025" s="511"/>
      <c r="GG65025" s="511"/>
      <c r="GH65025" s="511"/>
      <c r="GI65025" s="511"/>
      <c r="GJ65025" s="511"/>
      <c r="GK65025" s="511"/>
      <c r="GL65025" s="511"/>
      <c r="GM65025" s="511"/>
      <c r="GN65025" s="511"/>
      <c r="GO65025" s="511"/>
      <c r="GP65025" s="511"/>
      <c r="GQ65025" s="511"/>
      <c r="GR65025" s="511"/>
      <c r="GS65025" s="511"/>
      <c r="GT65025" s="511"/>
      <c r="GU65025" s="511"/>
      <c r="GV65025" s="511"/>
      <c r="GW65025" s="511"/>
      <c r="GX65025" s="511"/>
      <c r="GY65025" s="511"/>
      <c r="GZ65025" s="511"/>
      <c r="HA65025" s="511"/>
      <c r="HB65025" s="511"/>
      <c r="HC65025" s="511"/>
      <c r="HD65025" s="511"/>
      <c r="HE65025" s="511"/>
      <c r="HF65025" s="511"/>
      <c r="HG65025" s="511"/>
      <c r="HH65025" s="511"/>
      <c r="HI65025" s="511"/>
      <c r="HJ65025" s="511"/>
      <c r="HK65025" s="511"/>
      <c r="HL65025" s="511"/>
      <c r="HM65025" s="511"/>
      <c r="HN65025" s="511"/>
      <c r="HO65025" s="511"/>
      <c r="HP65025" s="511"/>
      <c r="HQ65025" s="511"/>
      <c r="HR65025" s="511"/>
      <c r="HS65025" s="511"/>
      <c r="HT65025" s="511"/>
      <c r="HU65025" s="511"/>
      <c r="HV65025" s="511"/>
      <c r="HW65025" s="511"/>
      <c r="HX65025" s="511"/>
      <c r="HY65025" s="511"/>
      <c r="HZ65025" s="511"/>
      <c r="IA65025" s="511"/>
      <c r="IB65025" s="511"/>
      <c r="IC65025" s="511"/>
      <c r="ID65025" s="511"/>
      <c r="IE65025" s="511"/>
      <c r="IF65025" s="511"/>
      <c r="IG65025" s="511"/>
      <c r="IH65025" s="511"/>
    </row>
    <row r="65026" spans="1:242" x14ac:dyDescent="0.25">
      <c r="A65026" s="511"/>
      <c r="B65026" s="511"/>
      <c r="C65026" s="511"/>
      <c r="D65026" s="511"/>
      <c r="E65026" s="511"/>
      <c r="F65026" s="511"/>
      <c r="G65026" s="511"/>
      <c r="H65026" s="511"/>
      <c r="I65026" s="511"/>
      <c r="J65026" s="511"/>
      <c r="K65026" s="511"/>
      <c r="L65026" s="511"/>
      <c r="M65026" s="511"/>
      <c r="N65026" s="511"/>
      <c r="O65026" s="511"/>
      <c r="P65026" s="511"/>
      <c r="Q65026" s="511"/>
      <c r="R65026" s="511"/>
      <c r="S65026" s="511"/>
      <c r="T65026" s="511"/>
      <c r="U65026" s="511"/>
      <c r="V65026" s="511"/>
      <c r="W65026" s="511"/>
      <c r="X65026" s="511"/>
      <c r="Y65026" s="511"/>
      <c r="Z65026" s="511"/>
      <c r="AA65026" s="511"/>
      <c r="AB65026" s="511"/>
      <c r="AC65026" s="511"/>
      <c r="AD65026" s="511"/>
      <c r="AE65026" s="511"/>
      <c r="AF65026" s="511"/>
      <c r="AG65026" s="511"/>
      <c r="AH65026" s="511"/>
      <c r="AI65026" s="511"/>
      <c r="AJ65026" s="511"/>
      <c r="AK65026" s="511"/>
      <c r="AL65026" s="511"/>
      <c r="AM65026" s="511"/>
      <c r="AN65026" s="511"/>
      <c r="AO65026" s="511"/>
      <c r="AP65026" s="511"/>
      <c r="AQ65026" s="511"/>
      <c r="AR65026" s="511"/>
      <c r="AS65026" s="511"/>
      <c r="AT65026" s="511"/>
      <c r="AU65026" s="511"/>
      <c r="AV65026" s="511"/>
      <c r="AW65026" s="511"/>
      <c r="AX65026" s="511"/>
      <c r="AY65026" s="511"/>
      <c r="AZ65026" s="511"/>
      <c r="BA65026" s="511"/>
      <c r="BB65026" s="511"/>
      <c r="BC65026" s="511"/>
      <c r="BD65026" s="511"/>
      <c r="BE65026" s="511"/>
      <c r="BF65026" s="511"/>
      <c r="BG65026" s="511"/>
      <c r="BH65026" s="511"/>
      <c r="BI65026" s="511"/>
      <c r="BJ65026" s="511"/>
      <c r="BK65026" s="511"/>
      <c r="BL65026" s="511"/>
      <c r="BM65026" s="511"/>
      <c r="BN65026" s="511"/>
      <c r="BO65026" s="511"/>
      <c r="BP65026" s="511"/>
      <c r="BQ65026" s="511"/>
      <c r="BR65026" s="511"/>
      <c r="BS65026" s="511"/>
      <c r="BT65026" s="511"/>
      <c r="BU65026" s="511"/>
      <c r="BV65026" s="511"/>
      <c r="BW65026" s="511"/>
      <c r="BX65026" s="511"/>
      <c r="BY65026" s="511"/>
      <c r="BZ65026" s="511"/>
      <c r="CA65026" s="511"/>
      <c r="CB65026" s="511"/>
      <c r="CC65026" s="511"/>
      <c r="CD65026" s="511"/>
      <c r="CE65026" s="511"/>
      <c r="CF65026" s="511"/>
      <c r="CG65026" s="511"/>
      <c r="CH65026" s="511"/>
      <c r="CI65026" s="511"/>
      <c r="CJ65026" s="511"/>
      <c r="CK65026" s="511"/>
      <c r="CL65026" s="511"/>
      <c r="CM65026" s="511"/>
      <c r="CN65026" s="511"/>
      <c r="CO65026" s="511"/>
      <c r="CP65026" s="511"/>
      <c r="CQ65026" s="511"/>
      <c r="CR65026" s="511"/>
      <c r="CS65026" s="511"/>
      <c r="CT65026" s="511"/>
      <c r="CU65026" s="511"/>
      <c r="CV65026" s="511"/>
      <c r="CW65026" s="511"/>
      <c r="CX65026" s="511"/>
      <c r="CY65026" s="511"/>
      <c r="CZ65026" s="511"/>
      <c r="DA65026" s="511"/>
      <c r="DB65026" s="511"/>
      <c r="DC65026" s="511"/>
      <c r="DD65026" s="511"/>
      <c r="DE65026" s="511"/>
      <c r="DF65026" s="511"/>
      <c r="DG65026" s="511"/>
      <c r="DH65026" s="511"/>
      <c r="DI65026" s="511"/>
      <c r="DJ65026" s="511"/>
      <c r="DK65026" s="511"/>
      <c r="DL65026" s="511"/>
      <c r="DM65026" s="511"/>
      <c r="DN65026" s="511"/>
      <c r="DO65026" s="511"/>
      <c r="DP65026" s="511"/>
      <c r="DQ65026" s="511"/>
      <c r="DR65026" s="511"/>
      <c r="DS65026" s="511"/>
      <c r="DT65026" s="511"/>
      <c r="DU65026" s="511"/>
      <c r="DV65026" s="511"/>
      <c r="DW65026" s="511"/>
      <c r="DX65026" s="511"/>
      <c r="DY65026" s="511"/>
      <c r="DZ65026" s="511"/>
      <c r="EA65026" s="511"/>
      <c r="EB65026" s="511"/>
      <c r="EC65026" s="511"/>
      <c r="ED65026" s="511"/>
      <c r="EE65026" s="511"/>
      <c r="EF65026" s="511"/>
      <c r="EG65026" s="511"/>
      <c r="EH65026" s="511"/>
      <c r="EI65026" s="511"/>
      <c r="EJ65026" s="511"/>
      <c r="EK65026" s="511"/>
      <c r="EL65026" s="511"/>
      <c r="EM65026" s="511"/>
      <c r="EN65026" s="511"/>
      <c r="EO65026" s="511"/>
      <c r="EP65026" s="511"/>
      <c r="EQ65026" s="511"/>
      <c r="ER65026" s="511"/>
      <c r="ES65026" s="511"/>
      <c r="ET65026" s="511"/>
      <c r="EU65026" s="511"/>
      <c r="EV65026" s="511"/>
      <c r="EW65026" s="511"/>
      <c r="EX65026" s="511"/>
      <c r="EY65026" s="511"/>
      <c r="EZ65026" s="511"/>
      <c r="FA65026" s="511"/>
      <c r="FB65026" s="511"/>
      <c r="FC65026" s="511"/>
      <c r="FD65026" s="511"/>
      <c r="FE65026" s="511"/>
      <c r="FF65026" s="511"/>
      <c r="FG65026" s="511"/>
      <c r="FH65026" s="511"/>
      <c r="FI65026" s="511"/>
      <c r="FJ65026" s="511"/>
      <c r="FK65026" s="511"/>
      <c r="FL65026" s="511"/>
      <c r="FM65026" s="511"/>
      <c r="FN65026" s="511"/>
      <c r="FO65026" s="511"/>
      <c r="FP65026" s="511"/>
      <c r="FQ65026" s="511"/>
      <c r="FR65026" s="511"/>
      <c r="FS65026" s="511"/>
      <c r="FT65026" s="511"/>
      <c r="FU65026" s="511"/>
      <c r="FV65026" s="511"/>
      <c r="FW65026" s="511"/>
      <c r="FX65026" s="511"/>
      <c r="FY65026" s="511"/>
      <c r="FZ65026" s="511"/>
      <c r="GA65026" s="511"/>
      <c r="GB65026" s="511"/>
      <c r="GC65026" s="511"/>
      <c r="GD65026" s="511"/>
      <c r="GE65026" s="511"/>
      <c r="GF65026" s="511"/>
      <c r="GG65026" s="511"/>
      <c r="GH65026" s="511"/>
      <c r="GI65026" s="511"/>
      <c r="GJ65026" s="511"/>
      <c r="GK65026" s="511"/>
      <c r="GL65026" s="511"/>
      <c r="GM65026" s="511"/>
      <c r="GN65026" s="511"/>
      <c r="GO65026" s="511"/>
      <c r="GP65026" s="511"/>
      <c r="GQ65026" s="511"/>
      <c r="GR65026" s="511"/>
      <c r="GS65026" s="511"/>
      <c r="GT65026" s="511"/>
      <c r="GU65026" s="511"/>
      <c r="GV65026" s="511"/>
      <c r="GW65026" s="511"/>
      <c r="GX65026" s="511"/>
      <c r="GY65026" s="511"/>
      <c r="GZ65026" s="511"/>
      <c r="HA65026" s="511"/>
      <c r="HB65026" s="511"/>
      <c r="HC65026" s="511"/>
      <c r="HD65026" s="511"/>
      <c r="HE65026" s="511"/>
      <c r="HF65026" s="511"/>
      <c r="HG65026" s="511"/>
      <c r="HH65026" s="511"/>
      <c r="HI65026" s="511"/>
      <c r="HJ65026" s="511"/>
      <c r="HK65026" s="511"/>
      <c r="HL65026" s="511"/>
      <c r="HM65026" s="511"/>
      <c r="HN65026" s="511"/>
      <c r="HO65026" s="511"/>
      <c r="HP65026" s="511"/>
      <c r="HQ65026" s="511"/>
      <c r="HR65026" s="511"/>
      <c r="HS65026" s="511"/>
      <c r="HT65026" s="511"/>
      <c r="HU65026" s="511"/>
      <c r="HV65026" s="511"/>
      <c r="HW65026" s="511"/>
      <c r="HX65026" s="511"/>
      <c r="HY65026" s="511"/>
      <c r="HZ65026" s="511"/>
      <c r="IA65026" s="511"/>
      <c r="IB65026" s="511"/>
      <c r="IC65026" s="511"/>
      <c r="ID65026" s="511"/>
      <c r="IE65026" s="511"/>
      <c r="IF65026" s="511"/>
      <c r="IG65026" s="511"/>
      <c r="IH65026" s="511"/>
    </row>
    <row r="65027" spans="1:242" x14ac:dyDescent="0.25">
      <c r="A65027" s="511"/>
      <c r="B65027" s="511"/>
      <c r="C65027" s="511"/>
      <c r="D65027" s="511"/>
      <c r="E65027" s="511"/>
      <c r="F65027" s="511"/>
      <c r="G65027" s="511"/>
      <c r="H65027" s="511"/>
      <c r="I65027" s="511"/>
      <c r="J65027" s="511"/>
      <c r="K65027" s="511"/>
      <c r="L65027" s="511"/>
      <c r="M65027" s="511"/>
      <c r="N65027" s="511"/>
      <c r="O65027" s="511"/>
      <c r="P65027" s="511"/>
      <c r="Q65027" s="511"/>
      <c r="R65027" s="511"/>
      <c r="S65027" s="511"/>
      <c r="T65027" s="511"/>
      <c r="U65027" s="511"/>
      <c r="V65027" s="511"/>
      <c r="W65027" s="511"/>
      <c r="X65027" s="511"/>
      <c r="Y65027" s="511"/>
      <c r="Z65027" s="511"/>
      <c r="AA65027" s="511"/>
      <c r="AB65027" s="511"/>
      <c r="AC65027" s="511"/>
      <c r="AD65027" s="511"/>
      <c r="AE65027" s="511"/>
      <c r="AF65027" s="511"/>
      <c r="AG65027" s="511"/>
      <c r="AH65027" s="511"/>
      <c r="AI65027" s="511"/>
      <c r="AJ65027" s="511"/>
      <c r="AK65027" s="511"/>
      <c r="AL65027" s="511"/>
      <c r="AM65027" s="511"/>
      <c r="AN65027" s="511"/>
      <c r="AO65027" s="511"/>
      <c r="AP65027" s="511"/>
      <c r="AQ65027" s="511"/>
      <c r="AR65027" s="511"/>
      <c r="AS65027" s="511"/>
      <c r="AT65027" s="511"/>
      <c r="AU65027" s="511"/>
      <c r="AV65027" s="511"/>
      <c r="AW65027" s="511"/>
      <c r="AX65027" s="511"/>
      <c r="AY65027" s="511"/>
      <c r="AZ65027" s="511"/>
      <c r="BA65027" s="511"/>
      <c r="BB65027" s="511"/>
      <c r="BC65027" s="511"/>
      <c r="BD65027" s="511"/>
      <c r="BE65027" s="511"/>
      <c r="BF65027" s="511"/>
      <c r="BG65027" s="511"/>
      <c r="BH65027" s="511"/>
      <c r="BI65027" s="511"/>
      <c r="BJ65027" s="511"/>
      <c r="BK65027" s="511"/>
      <c r="BL65027" s="511"/>
      <c r="BM65027" s="511"/>
      <c r="BN65027" s="511"/>
      <c r="BO65027" s="511"/>
      <c r="BP65027" s="511"/>
      <c r="BQ65027" s="511"/>
      <c r="BR65027" s="511"/>
      <c r="BS65027" s="511"/>
      <c r="BT65027" s="511"/>
      <c r="BU65027" s="511"/>
      <c r="BV65027" s="511"/>
      <c r="BW65027" s="511"/>
      <c r="BX65027" s="511"/>
      <c r="BY65027" s="511"/>
      <c r="BZ65027" s="511"/>
      <c r="CA65027" s="511"/>
      <c r="CB65027" s="511"/>
      <c r="CC65027" s="511"/>
      <c r="CD65027" s="511"/>
      <c r="CE65027" s="511"/>
      <c r="CF65027" s="511"/>
      <c r="CG65027" s="511"/>
      <c r="CH65027" s="511"/>
      <c r="CI65027" s="511"/>
      <c r="CJ65027" s="511"/>
      <c r="CK65027" s="511"/>
      <c r="CL65027" s="511"/>
      <c r="CM65027" s="511"/>
      <c r="CN65027" s="511"/>
      <c r="CO65027" s="511"/>
      <c r="CP65027" s="511"/>
      <c r="CQ65027" s="511"/>
      <c r="CR65027" s="511"/>
      <c r="CS65027" s="511"/>
      <c r="CT65027" s="511"/>
      <c r="CU65027" s="511"/>
      <c r="CV65027" s="511"/>
      <c r="CW65027" s="511"/>
      <c r="CX65027" s="511"/>
      <c r="CY65027" s="511"/>
      <c r="CZ65027" s="511"/>
      <c r="DA65027" s="511"/>
      <c r="DB65027" s="511"/>
      <c r="DC65027" s="511"/>
      <c r="DD65027" s="511"/>
      <c r="DE65027" s="511"/>
      <c r="DF65027" s="511"/>
      <c r="DG65027" s="511"/>
      <c r="DH65027" s="511"/>
      <c r="DI65027" s="511"/>
      <c r="DJ65027" s="511"/>
      <c r="DK65027" s="511"/>
      <c r="DL65027" s="511"/>
      <c r="DM65027" s="511"/>
      <c r="DN65027" s="511"/>
      <c r="DO65027" s="511"/>
      <c r="DP65027" s="511"/>
      <c r="DQ65027" s="511"/>
      <c r="DR65027" s="511"/>
      <c r="DS65027" s="511"/>
      <c r="DT65027" s="511"/>
      <c r="DU65027" s="511"/>
      <c r="DV65027" s="511"/>
      <c r="DW65027" s="511"/>
      <c r="DX65027" s="511"/>
      <c r="DY65027" s="511"/>
      <c r="DZ65027" s="511"/>
      <c r="EA65027" s="511"/>
      <c r="EB65027" s="511"/>
      <c r="EC65027" s="511"/>
      <c r="ED65027" s="511"/>
      <c r="EE65027" s="511"/>
      <c r="EF65027" s="511"/>
      <c r="EG65027" s="511"/>
      <c r="EH65027" s="511"/>
      <c r="EI65027" s="511"/>
      <c r="EJ65027" s="511"/>
      <c r="EK65027" s="511"/>
      <c r="EL65027" s="511"/>
      <c r="EM65027" s="511"/>
      <c r="EN65027" s="511"/>
      <c r="EO65027" s="511"/>
      <c r="EP65027" s="511"/>
      <c r="EQ65027" s="511"/>
      <c r="ER65027" s="511"/>
      <c r="ES65027" s="511"/>
      <c r="ET65027" s="511"/>
      <c r="EU65027" s="511"/>
      <c r="EV65027" s="511"/>
      <c r="EW65027" s="511"/>
      <c r="EX65027" s="511"/>
      <c r="EY65027" s="511"/>
      <c r="EZ65027" s="511"/>
      <c r="FA65027" s="511"/>
      <c r="FB65027" s="511"/>
      <c r="FC65027" s="511"/>
      <c r="FD65027" s="511"/>
      <c r="FE65027" s="511"/>
      <c r="FF65027" s="511"/>
      <c r="FG65027" s="511"/>
      <c r="FH65027" s="511"/>
      <c r="FI65027" s="511"/>
      <c r="FJ65027" s="511"/>
      <c r="FK65027" s="511"/>
      <c r="FL65027" s="511"/>
      <c r="FM65027" s="511"/>
      <c r="FN65027" s="511"/>
      <c r="FO65027" s="511"/>
      <c r="FP65027" s="511"/>
      <c r="FQ65027" s="511"/>
      <c r="FR65027" s="511"/>
      <c r="FS65027" s="511"/>
      <c r="FT65027" s="511"/>
      <c r="FU65027" s="511"/>
      <c r="FV65027" s="511"/>
      <c r="FW65027" s="511"/>
      <c r="FX65027" s="511"/>
      <c r="FY65027" s="511"/>
      <c r="FZ65027" s="511"/>
      <c r="GA65027" s="511"/>
      <c r="GB65027" s="511"/>
      <c r="GC65027" s="511"/>
      <c r="GD65027" s="511"/>
      <c r="GE65027" s="511"/>
      <c r="GF65027" s="511"/>
      <c r="GG65027" s="511"/>
      <c r="GH65027" s="511"/>
      <c r="GI65027" s="511"/>
      <c r="GJ65027" s="511"/>
      <c r="GK65027" s="511"/>
      <c r="GL65027" s="511"/>
      <c r="GM65027" s="511"/>
      <c r="GN65027" s="511"/>
      <c r="GO65027" s="511"/>
      <c r="GP65027" s="511"/>
      <c r="GQ65027" s="511"/>
      <c r="GR65027" s="511"/>
      <c r="GS65027" s="511"/>
      <c r="GT65027" s="511"/>
      <c r="GU65027" s="511"/>
      <c r="GV65027" s="511"/>
      <c r="GW65027" s="511"/>
      <c r="GX65027" s="511"/>
      <c r="GY65027" s="511"/>
      <c r="GZ65027" s="511"/>
      <c r="HA65027" s="511"/>
      <c r="HB65027" s="511"/>
      <c r="HC65027" s="511"/>
      <c r="HD65027" s="511"/>
      <c r="HE65027" s="511"/>
      <c r="HF65027" s="511"/>
      <c r="HG65027" s="511"/>
      <c r="HH65027" s="511"/>
      <c r="HI65027" s="511"/>
      <c r="HJ65027" s="511"/>
      <c r="HK65027" s="511"/>
      <c r="HL65027" s="511"/>
      <c r="HM65027" s="511"/>
      <c r="HN65027" s="511"/>
      <c r="HO65027" s="511"/>
      <c r="HP65027" s="511"/>
      <c r="HQ65027" s="511"/>
      <c r="HR65027" s="511"/>
      <c r="HS65027" s="511"/>
      <c r="HT65027" s="511"/>
      <c r="HU65027" s="511"/>
      <c r="HV65027" s="511"/>
      <c r="HW65027" s="511"/>
      <c r="HX65027" s="511"/>
      <c r="HY65027" s="511"/>
      <c r="HZ65027" s="511"/>
      <c r="IA65027" s="511"/>
      <c r="IB65027" s="511"/>
      <c r="IC65027" s="511"/>
      <c r="ID65027" s="511"/>
      <c r="IE65027" s="511"/>
      <c r="IF65027" s="511"/>
      <c r="IG65027" s="511"/>
      <c r="IH65027" s="511"/>
    </row>
    <row r="65028" spans="1:242" x14ac:dyDescent="0.25">
      <c r="A65028" s="511"/>
      <c r="B65028" s="511"/>
      <c r="C65028" s="511"/>
      <c r="D65028" s="511"/>
      <c r="E65028" s="511"/>
      <c r="F65028" s="511"/>
      <c r="G65028" s="511"/>
      <c r="H65028" s="511"/>
      <c r="I65028" s="511"/>
      <c r="J65028" s="511"/>
      <c r="K65028" s="511"/>
      <c r="L65028" s="511"/>
      <c r="M65028" s="511"/>
      <c r="N65028" s="511"/>
      <c r="O65028" s="511"/>
      <c r="P65028" s="511"/>
      <c r="Q65028" s="511"/>
      <c r="R65028" s="511"/>
      <c r="S65028" s="511"/>
      <c r="T65028" s="511"/>
      <c r="U65028" s="511"/>
      <c r="V65028" s="511"/>
      <c r="W65028" s="511"/>
      <c r="X65028" s="511"/>
      <c r="Y65028" s="511"/>
      <c r="Z65028" s="511"/>
      <c r="AA65028" s="511"/>
      <c r="AB65028" s="511"/>
      <c r="AC65028" s="511"/>
      <c r="AD65028" s="511"/>
      <c r="AE65028" s="511"/>
      <c r="AF65028" s="511"/>
      <c r="AG65028" s="511"/>
      <c r="AH65028" s="511"/>
      <c r="AI65028" s="511"/>
      <c r="AJ65028" s="511"/>
      <c r="AK65028" s="511"/>
      <c r="AL65028" s="511"/>
      <c r="AM65028" s="511"/>
      <c r="AN65028" s="511"/>
      <c r="AO65028" s="511"/>
      <c r="AP65028" s="511"/>
      <c r="AQ65028" s="511"/>
      <c r="AR65028" s="511"/>
      <c r="AS65028" s="511"/>
      <c r="AT65028" s="511"/>
      <c r="AU65028" s="511"/>
      <c r="AV65028" s="511"/>
      <c r="AW65028" s="511"/>
      <c r="AX65028" s="511"/>
      <c r="AY65028" s="511"/>
      <c r="AZ65028" s="511"/>
      <c r="BA65028" s="511"/>
      <c r="BB65028" s="511"/>
      <c r="BC65028" s="511"/>
      <c r="BD65028" s="511"/>
      <c r="BE65028" s="511"/>
      <c r="BF65028" s="511"/>
      <c r="BG65028" s="511"/>
      <c r="BH65028" s="511"/>
      <c r="BI65028" s="511"/>
      <c r="BJ65028" s="511"/>
      <c r="BK65028" s="511"/>
      <c r="BL65028" s="511"/>
      <c r="BM65028" s="511"/>
      <c r="BN65028" s="511"/>
      <c r="BO65028" s="511"/>
      <c r="BP65028" s="511"/>
      <c r="BQ65028" s="511"/>
      <c r="BR65028" s="511"/>
      <c r="BS65028" s="511"/>
      <c r="BT65028" s="511"/>
      <c r="BU65028" s="511"/>
      <c r="BV65028" s="511"/>
      <c r="BW65028" s="511"/>
      <c r="BX65028" s="511"/>
      <c r="BY65028" s="511"/>
      <c r="BZ65028" s="511"/>
      <c r="CA65028" s="511"/>
      <c r="CB65028" s="511"/>
      <c r="CC65028" s="511"/>
      <c r="CD65028" s="511"/>
      <c r="CE65028" s="511"/>
      <c r="CF65028" s="511"/>
      <c r="CG65028" s="511"/>
      <c r="CH65028" s="511"/>
      <c r="CI65028" s="511"/>
      <c r="CJ65028" s="511"/>
      <c r="CK65028" s="511"/>
      <c r="CL65028" s="511"/>
      <c r="CM65028" s="511"/>
      <c r="CN65028" s="511"/>
      <c r="CO65028" s="511"/>
      <c r="CP65028" s="511"/>
      <c r="CQ65028" s="511"/>
      <c r="CR65028" s="511"/>
      <c r="CS65028" s="511"/>
      <c r="CT65028" s="511"/>
      <c r="CU65028" s="511"/>
      <c r="CV65028" s="511"/>
      <c r="CW65028" s="511"/>
      <c r="CX65028" s="511"/>
      <c r="CY65028" s="511"/>
      <c r="CZ65028" s="511"/>
      <c r="DA65028" s="511"/>
      <c r="DB65028" s="511"/>
      <c r="DC65028" s="511"/>
      <c r="DD65028" s="511"/>
      <c r="DE65028" s="511"/>
      <c r="DF65028" s="511"/>
      <c r="DG65028" s="511"/>
      <c r="DH65028" s="511"/>
      <c r="DI65028" s="511"/>
      <c r="DJ65028" s="511"/>
      <c r="DK65028" s="511"/>
      <c r="DL65028" s="511"/>
      <c r="DM65028" s="511"/>
      <c r="DN65028" s="511"/>
      <c r="DO65028" s="511"/>
      <c r="DP65028" s="511"/>
      <c r="DQ65028" s="511"/>
      <c r="DR65028" s="511"/>
      <c r="DS65028" s="511"/>
      <c r="DT65028" s="511"/>
      <c r="DU65028" s="511"/>
      <c r="DV65028" s="511"/>
      <c r="DW65028" s="511"/>
      <c r="DX65028" s="511"/>
      <c r="DY65028" s="511"/>
      <c r="DZ65028" s="511"/>
      <c r="EA65028" s="511"/>
      <c r="EB65028" s="511"/>
      <c r="EC65028" s="511"/>
      <c r="ED65028" s="511"/>
      <c r="EE65028" s="511"/>
      <c r="EF65028" s="511"/>
      <c r="EG65028" s="511"/>
      <c r="EH65028" s="511"/>
      <c r="EI65028" s="511"/>
      <c r="EJ65028" s="511"/>
      <c r="EK65028" s="511"/>
      <c r="EL65028" s="511"/>
      <c r="EM65028" s="511"/>
      <c r="EN65028" s="511"/>
      <c r="EO65028" s="511"/>
      <c r="EP65028" s="511"/>
      <c r="EQ65028" s="511"/>
      <c r="ER65028" s="511"/>
      <c r="ES65028" s="511"/>
      <c r="ET65028" s="511"/>
      <c r="EU65028" s="511"/>
      <c r="EV65028" s="511"/>
      <c r="EW65028" s="511"/>
      <c r="EX65028" s="511"/>
      <c r="EY65028" s="511"/>
      <c r="EZ65028" s="511"/>
      <c r="FA65028" s="511"/>
      <c r="FB65028" s="511"/>
      <c r="FC65028" s="511"/>
      <c r="FD65028" s="511"/>
      <c r="FE65028" s="511"/>
      <c r="FF65028" s="511"/>
      <c r="FG65028" s="511"/>
      <c r="FH65028" s="511"/>
      <c r="FI65028" s="511"/>
      <c r="FJ65028" s="511"/>
      <c r="FK65028" s="511"/>
      <c r="FL65028" s="511"/>
      <c r="FM65028" s="511"/>
      <c r="FN65028" s="511"/>
      <c r="FO65028" s="511"/>
      <c r="FP65028" s="511"/>
      <c r="FQ65028" s="511"/>
      <c r="FR65028" s="511"/>
      <c r="FS65028" s="511"/>
      <c r="FT65028" s="511"/>
      <c r="FU65028" s="511"/>
      <c r="FV65028" s="511"/>
      <c r="FW65028" s="511"/>
      <c r="FX65028" s="511"/>
      <c r="FY65028" s="511"/>
      <c r="FZ65028" s="511"/>
      <c r="GA65028" s="511"/>
      <c r="GB65028" s="511"/>
      <c r="GC65028" s="511"/>
      <c r="GD65028" s="511"/>
      <c r="GE65028" s="511"/>
      <c r="GF65028" s="511"/>
      <c r="GG65028" s="511"/>
      <c r="GH65028" s="511"/>
      <c r="GI65028" s="511"/>
      <c r="GJ65028" s="511"/>
      <c r="GK65028" s="511"/>
      <c r="GL65028" s="511"/>
      <c r="GM65028" s="511"/>
      <c r="GN65028" s="511"/>
      <c r="GO65028" s="511"/>
      <c r="GP65028" s="511"/>
      <c r="GQ65028" s="511"/>
      <c r="GR65028" s="511"/>
      <c r="GS65028" s="511"/>
      <c r="GT65028" s="511"/>
      <c r="GU65028" s="511"/>
      <c r="GV65028" s="511"/>
      <c r="GW65028" s="511"/>
      <c r="GX65028" s="511"/>
      <c r="GY65028" s="511"/>
      <c r="GZ65028" s="511"/>
      <c r="HA65028" s="511"/>
      <c r="HB65028" s="511"/>
      <c r="HC65028" s="511"/>
      <c r="HD65028" s="511"/>
      <c r="HE65028" s="511"/>
      <c r="HF65028" s="511"/>
      <c r="HG65028" s="511"/>
      <c r="HH65028" s="511"/>
      <c r="HI65028" s="511"/>
      <c r="HJ65028" s="511"/>
      <c r="HK65028" s="511"/>
      <c r="HL65028" s="511"/>
      <c r="HM65028" s="511"/>
      <c r="HN65028" s="511"/>
      <c r="HO65028" s="511"/>
      <c r="HP65028" s="511"/>
      <c r="HQ65028" s="511"/>
      <c r="HR65028" s="511"/>
      <c r="HS65028" s="511"/>
      <c r="HT65028" s="511"/>
      <c r="HU65028" s="511"/>
      <c r="HV65028" s="511"/>
      <c r="HW65028" s="511"/>
      <c r="HX65028" s="511"/>
      <c r="HY65028" s="511"/>
      <c r="HZ65028" s="511"/>
      <c r="IA65028" s="511"/>
      <c r="IB65028" s="511"/>
      <c r="IC65028" s="511"/>
      <c r="ID65028" s="511"/>
      <c r="IE65028" s="511"/>
      <c r="IF65028" s="511"/>
      <c r="IG65028" s="511"/>
      <c r="IH65028" s="511"/>
    </row>
    <row r="65029" spans="1:242" x14ac:dyDescent="0.25">
      <c r="A65029" s="511"/>
      <c r="B65029" s="511"/>
      <c r="C65029" s="511"/>
      <c r="D65029" s="511"/>
      <c r="E65029" s="511"/>
      <c r="F65029" s="511"/>
      <c r="G65029" s="511"/>
      <c r="H65029" s="511"/>
      <c r="I65029" s="511"/>
      <c r="J65029" s="511"/>
      <c r="K65029" s="511"/>
      <c r="L65029" s="511"/>
      <c r="M65029" s="511"/>
      <c r="N65029" s="511"/>
      <c r="O65029" s="511"/>
      <c r="P65029" s="511"/>
      <c r="Q65029" s="511"/>
      <c r="R65029" s="511"/>
      <c r="S65029" s="511"/>
      <c r="T65029" s="511"/>
      <c r="U65029" s="511"/>
      <c r="V65029" s="511"/>
      <c r="W65029" s="511"/>
      <c r="X65029" s="511"/>
      <c r="Y65029" s="511"/>
      <c r="Z65029" s="511"/>
      <c r="AA65029" s="511"/>
      <c r="AB65029" s="511"/>
      <c r="AC65029" s="511"/>
      <c r="AD65029" s="511"/>
      <c r="AE65029" s="511"/>
      <c r="AF65029" s="511"/>
      <c r="AG65029" s="511"/>
      <c r="AH65029" s="511"/>
      <c r="AI65029" s="511"/>
      <c r="AJ65029" s="511"/>
      <c r="AK65029" s="511"/>
      <c r="AL65029" s="511"/>
      <c r="AM65029" s="511"/>
      <c r="AN65029" s="511"/>
      <c r="AO65029" s="511"/>
      <c r="AP65029" s="511"/>
      <c r="AQ65029" s="511"/>
      <c r="AR65029" s="511"/>
      <c r="AS65029" s="511"/>
      <c r="AT65029" s="511"/>
      <c r="AU65029" s="511"/>
      <c r="AV65029" s="511"/>
      <c r="AW65029" s="511"/>
      <c r="AX65029" s="511"/>
      <c r="AY65029" s="511"/>
      <c r="AZ65029" s="511"/>
      <c r="BA65029" s="511"/>
      <c r="BB65029" s="511"/>
      <c r="BC65029" s="511"/>
      <c r="BD65029" s="511"/>
      <c r="BE65029" s="511"/>
      <c r="BF65029" s="511"/>
      <c r="BG65029" s="511"/>
      <c r="BH65029" s="511"/>
      <c r="BI65029" s="511"/>
      <c r="BJ65029" s="511"/>
      <c r="BK65029" s="511"/>
      <c r="BL65029" s="511"/>
      <c r="BM65029" s="511"/>
      <c r="BN65029" s="511"/>
      <c r="BO65029" s="511"/>
      <c r="BP65029" s="511"/>
      <c r="BQ65029" s="511"/>
      <c r="BR65029" s="511"/>
      <c r="BS65029" s="511"/>
      <c r="BT65029" s="511"/>
      <c r="BU65029" s="511"/>
      <c r="BV65029" s="511"/>
      <c r="BW65029" s="511"/>
      <c r="BX65029" s="511"/>
      <c r="BY65029" s="511"/>
      <c r="BZ65029" s="511"/>
      <c r="CA65029" s="511"/>
      <c r="CB65029" s="511"/>
      <c r="CC65029" s="511"/>
      <c r="CD65029" s="511"/>
      <c r="CE65029" s="511"/>
      <c r="CF65029" s="511"/>
      <c r="CG65029" s="511"/>
      <c r="CH65029" s="511"/>
      <c r="CI65029" s="511"/>
      <c r="CJ65029" s="511"/>
      <c r="CK65029" s="511"/>
      <c r="CL65029" s="511"/>
      <c r="CM65029" s="511"/>
      <c r="CN65029" s="511"/>
      <c r="CO65029" s="511"/>
      <c r="CP65029" s="511"/>
      <c r="CQ65029" s="511"/>
      <c r="CR65029" s="511"/>
      <c r="CS65029" s="511"/>
      <c r="CT65029" s="511"/>
      <c r="CU65029" s="511"/>
      <c r="CV65029" s="511"/>
      <c r="CW65029" s="511"/>
      <c r="CX65029" s="511"/>
      <c r="CY65029" s="511"/>
      <c r="CZ65029" s="511"/>
      <c r="DA65029" s="511"/>
      <c r="DB65029" s="511"/>
      <c r="DC65029" s="511"/>
      <c r="DD65029" s="511"/>
      <c r="DE65029" s="511"/>
      <c r="DF65029" s="511"/>
      <c r="DG65029" s="511"/>
      <c r="DH65029" s="511"/>
      <c r="DI65029" s="511"/>
      <c r="DJ65029" s="511"/>
      <c r="DK65029" s="511"/>
      <c r="DL65029" s="511"/>
      <c r="DM65029" s="511"/>
      <c r="DN65029" s="511"/>
      <c r="DO65029" s="511"/>
      <c r="DP65029" s="511"/>
      <c r="DQ65029" s="511"/>
      <c r="DR65029" s="511"/>
      <c r="DS65029" s="511"/>
      <c r="DT65029" s="511"/>
      <c r="DU65029" s="511"/>
      <c r="DV65029" s="511"/>
      <c r="DW65029" s="511"/>
      <c r="DX65029" s="511"/>
      <c r="DY65029" s="511"/>
      <c r="DZ65029" s="511"/>
      <c r="EA65029" s="511"/>
      <c r="EB65029" s="511"/>
      <c r="EC65029" s="511"/>
      <c r="ED65029" s="511"/>
      <c r="EE65029" s="511"/>
      <c r="EF65029" s="511"/>
      <c r="EG65029" s="511"/>
      <c r="EH65029" s="511"/>
      <c r="EI65029" s="511"/>
      <c r="EJ65029" s="511"/>
      <c r="EK65029" s="511"/>
      <c r="EL65029" s="511"/>
      <c r="EM65029" s="511"/>
      <c r="EN65029" s="511"/>
      <c r="EO65029" s="511"/>
      <c r="EP65029" s="511"/>
      <c r="EQ65029" s="511"/>
      <c r="ER65029" s="511"/>
      <c r="ES65029" s="511"/>
      <c r="ET65029" s="511"/>
      <c r="EU65029" s="511"/>
      <c r="EV65029" s="511"/>
      <c r="EW65029" s="511"/>
      <c r="EX65029" s="511"/>
      <c r="EY65029" s="511"/>
      <c r="EZ65029" s="511"/>
      <c r="FA65029" s="511"/>
      <c r="FB65029" s="511"/>
      <c r="FC65029" s="511"/>
      <c r="FD65029" s="511"/>
      <c r="FE65029" s="511"/>
      <c r="FF65029" s="511"/>
      <c r="FG65029" s="511"/>
      <c r="FH65029" s="511"/>
      <c r="FI65029" s="511"/>
      <c r="FJ65029" s="511"/>
      <c r="FK65029" s="511"/>
      <c r="FL65029" s="511"/>
      <c r="FM65029" s="511"/>
      <c r="FN65029" s="511"/>
      <c r="FO65029" s="511"/>
      <c r="FP65029" s="511"/>
      <c r="FQ65029" s="511"/>
      <c r="FR65029" s="511"/>
      <c r="FS65029" s="511"/>
      <c r="FT65029" s="511"/>
      <c r="FU65029" s="511"/>
      <c r="FV65029" s="511"/>
      <c r="FW65029" s="511"/>
      <c r="FX65029" s="511"/>
      <c r="FY65029" s="511"/>
      <c r="FZ65029" s="511"/>
      <c r="GA65029" s="511"/>
      <c r="GB65029" s="511"/>
      <c r="GC65029" s="511"/>
      <c r="GD65029" s="511"/>
      <c r="GE65029" s="511"/>
      <c r="GF65029" s="511"/>
      <c r="GG65029" s="511"/>
      <c r="GH65029" s="511"/>
      <c r="GI65029" s="511"/>
      <c r="GJ65029" s="511"/>
      <c r="GK65029" s="511"/>
      <c r="GL65029" s="511"/>
      <c r="GM65029" s="511"/>
      <c r="GN65029" s="511"/>
      <c r="GO65029" s="511"/>
      <c r="GP65029" s="511"/>
      <c r="GQ65029" s="511"/>
      <c r="GR65029" s="511"/>
      <c r="GS65029" s="511"/>
      <c r="GT65029" s="511"/>
      <c r="GU65029" s="511"/>
      <c r="GV65029" s="511"/>
      <c r="GW65029" s="511"/>
      <c r="GX65029" s="511"/>
      <c r="GY65029" s="511"/>
      <c r="GZ65029" s="511"/>
      <c r="HA65029" s="511"/>
      <c r="HB65029" s="511"/>
      <c r="HC65029" s="511"/>
      <c r="HD65029" s="511"/>
      <c r="HE65029" s="511"/>
      <c r="HF65029" s="511"/>
      <c r="HG65029" s="511"/>
      <c r="HH65029" s="511"/>
      <c r="HI65029" s="511"/>
      <c r="HJ65029" s="511"/>
      <c r="HK65029" s="511"/>
      <c r="HL65029" s="511"/>
      <c r="HM65029" s="511"/>
      <c r="HN65029" s="511"/>
      <c r="HO65029" s="511"/>
      <c r="HP65029" s="511"/>
      <c r="HQ65029" s="511"/>
      <c r="HR65029" s="511"/>
      <c r="HS65029" s="511"/>
      <c r="HT65029" s="511"/>
      <c r="HU65029" s="511"/>
      <c r="HV65029" s="511"/>
      <c r="HW65029" s="511"/>
      <c r="HX65029" s="511"/>
      <c r="HY65029" s="511"/>
      <c r="HZ65029" s="511"/>
      <c r="IA65029" s="511"/>
      <c r="IB65029" s="511"/>
      <c r="IC65029" s="511"/>
      <c r="ID65029" s="511"/>
      <c r="IE65029" s="511"/>
      <c r="IF65029" s="511"/>
      <c r="IG65029" s="511"/>
      <c r="IH65029" s="511"/>
    </row>
    <row r="65030" spans="1:242" x14ac:dyDescent="0.25">
      <c r="A65030" s="511"/>
      <c r="B65030" s="511"/>
      <c r="C65030" s="511"/>
      <c r="D65030" s="511"/>
      <c r="E65030" s="511"/>
      <c r="F65030" s="511"/>
      <c r="G65030" s="511"/>
      <c r="H65030" s="511"/>
      <c r="I65030" s="511"/>
      <c r="J65030" s="511"/>
      <c r="K65030" s="511"/>
      <c r="L65030" s="511"/>
      <c r="M65030" s="511"/>
      <c r="N65030" s="511"/>
      <c r="O65030" s="511"/>
      <c r="P65030" s="511"/>
      <c r="Q65030" s="511"/>
      <c r="R65030" s="511"/>
      <c r="S65030" s="511"/>
      <c r="T65030" s="511"/>
      <c r="U65030" s="511"/>
      <c r="V65030" s="511"/>
      <c r="W65030" s="511"/>
      <c r="X65030" s="511"/>
      <c r="Y65030" s="511"/>
      <c r="Z65030" s="511"/>
      <c r="AA65030" s="511"/>
      <c r="AB65030" s="511"/>
      <c r="AC65030" s="511"/>
      <c r="AD65030" s="511"/>
      <c r="AE65030" s="511"/>
      <c r="AF65030" s="511"/>
      <c r="AG65030" s="511"/>
      <c r="AH65030" s="511"/>
      <c r="AI65030" s="511"/>
      <c r="AJ65030" s="511"/>
      <c r="AK65030" s="511"/>
      <c r="AL65030" s="511"/>
      <c r="AM65030" s="511"/>
      <c r="AN65030" s="511"/>
      <c r="AO65030" s="511"/>
      <c r="AP65030" s="511"/>
      <c r="AQ65030" s="511"/>
      <c r="AR65030" s="511"/>
      <c r="AS65030" s="511"/>
      <c r="AT65030" s="511"/>
      <c r="AU65030" s="511"/>
      <c r="AV65030" s="511"/>
      <c r="AW65030" s="511"/>
      <c r="AX65030" s="511"/>
      <c r="AY65030" s="511"/>
      <c r="AZ65030" s="511"/>
      <c r="BA65030" s="511"/>
      <c r="BB65030" s="511"/>
      <c r="BC65030" s="511"/>
      <c r="BD65030" s="511"/>
      <c r="BE65030" s="511"/>
      <c r="BF65030" s="511"/>
      <c r="BG65030" s="511"/>
      <c r="BH65030" s="511"/>
      <c r="BI65030" s="511"/>
      <c r="BJ65030" s="511"/>
      <c r="BK65030" s="511"/>
      <c r="BL65030" s="511"/>
      <c r="BM65030" s="511"/>
      <c r="BN65030" s="511"/>
      <c r="BO65030" s="511"/>
      <c r="BP65030" s="511"/>
      <c r="BQ65030" s="511"/>
      <c r="BR65030" s="511"/>
      <c r="BS65030" s="511"/>
      <c r="BT65030" s="511"/>
      <c r="BU65030" s="511"/>
      <c r="BV65030" s="511"/>
      <c r="BW65030" s="511"/>
      <c r="BX65030" s="511"/>
      <c r="BY65030" s="511"/>
      <c r="BZ65030" s="511"/>
      <c r="CA65030" s="511"/>
      <c r="CB65030" s="511"/>
      <c r="CC65030" s="511"/>
      <c r="CD65030" s="511"/>
      <c r="CE65030" s="511"/>
      <c r="CF65030" s="511"/>
      <c r="CG65030" s="511"/>
      <c r="CH65030" s="511"/>
      <c r="CI65030" s="511"/>
      <c r="CJ65030" s="511"/>
      <c r="CK65030" s="511"/>
      <c r="CL65030" s="511"/>
      <c r="CM65030" s="511"/>
      <c r="CN65030" s="511"/>
      <c r="CO65030" s="511"/>
      <c r="CP65030" s="511"/>
      <c r="CQ65030" s="511"/>
      <c r="CR65030" s="511"/>
      <c r="CS65030" s="511"/>
      <c r="CT65030" s="511"/>
      <c r="CU65030" s="511"/>
      <c r="CV65030" s="511"/>
      <c r="CW65030" s="511"/>
      <c r="CX65030" s="511"/>
      <c r="CY65030" s="511"/>
      <c r="CZ65030" s="511"/>
      <c r="DA65030" s="511"/>
      <c r="DB65030" s="511"/>
      <c r="DC65030" s="511"/>
      <c r="DD65030" s="511"/>
      <c r="DE65030" s="511"/>
      <c r="DF65030" s="511"/>
      <c r="DG65030" s="511"/>
      <c r="DH65030" s="511"/>
      <c r="DI65030" s="511"/>
      <c r="DJ65030" s="511"/>
      <c r="DK65030" s="511"/>
      <c r="DL65030" s="511"/>
      <c r="DM65030" s="511"/>
      <c r="DN65030" s="511"/>
      <c r="DO65030" s="511"/>
      <c r="DP65030" s="511"/>
      <c r="DQ65030" s="511"/>
      <c r="DR65030" s="511"/>
      <c r="DS65030" s="511"/>
      <c r="DT65030" s="511"/>
      <c r="DU65030" s="511"/>
      <c r="DV65030" s="511"/>
      <c r="DW65030" s="511"/>
      <c r="DX65030" s="511"/>
      <c r="DY65030" s="511"/>
      <c r="DZ65030" s="511"/>
      <c r="EA65030" s="511"/>
      <c r="EB65030" s="511"/>
      <c r="EC65030" s="511"/>
      <c r="ED65030" s="511"/>
      <c r="EE65030" s="511"/>
      <c r="EF65030" s="511"/>
      <c r="EG65030" s="511"/>
      <c r="EH65030" s="511"/>
      <c r="EI65030" s="511"/>
      <c r="EJ65030" s="511"/>
      <c r="EK65030" s="511"/>
      <c r="EL65030" s="511"/>
      <c r="EM65030" s="511"/>
      <c r="EN65030" s="511"/>
      <c r="EO65030" s="511"/>
      <c r="EP65030" s="511"/>
      <c r="EQ65030" s="511"/>
      <c r="ER65030" s="511"/>
      <c r="ES65030" s="511"/>
      <c r="ET65030" s="511"/>
      <c r="EU65030" s="511"/>
      <c r="EV65030" s="511"/>
      <c r="EW65030" s="511"/>
      <c r="EX65030" s="511"/>
      <c r="EY65030" s="511"/>
      <c r="EZ65030" s="511"/>
      <c r="FA65030" s="511"/>
      <c r="FB65030" s="511"/>
      <c r="FC65030" s="511"/>
      <c r="FD65030" s="511"/>
      <c r="FE65030" s="511"/>
      <c r="FF65030" s="511"/>
      <c r="FG65030" s="511"/>
      <c r="FH65030" s="511"/>
      <c r="FI65030" s="511"/>
      <c r="FJ65030" s="511"/>
      <c r="FK65030" s="511"/>
      <c r="FL65030" s="511"/>
      <c r="FM65030" s="511"/>
      <c r="FN65030" s="511"/>
      <c r="FO65030" s="511"/>
      <c r="FP65030" s="511"/>
      <c r="FQ65030" s="511"/>
      <c r="FR65030" s="511"/>
      <c r="FS65030" s="511"/>
      <c r="FT65030" s="511"/>
      <c r="FU65030" s="511"/>
      <c r="FV65030" s="511"/>
      <c r="FW65030" s="511"/>
      <c r="FX65030" s="511"/>
      <c r="FY65030" s="511"/>
      <c r="FZ65030" s="511"/>
      <c r="GA65030" s="511"/>
      <c r="GB65030" s="511"/>
      <c r="GC65030" s="511"/>
      <c r="GD65030" s="511"/>
      <c r="GE65030" s="511"/>
      <c r="GF65030" s="511"/>
      <c r="GG65030" s="511"/>
      <c r="GH65030" s="511"/>
      <c r="GI65030" s="511"/>
      <c r="GJ65030" s="511"/>
      <c r="GK65030" s="511"/>
      <c r="GL65030" s="511"/>
      <c r="GM65030" s="511"/>
      <c r="GN65030" s="511"/>
      <c r="GO65030" s="511"/>
      <c r="GP65030" s="511"/>
      <c r="GQ65030" s="511"/>
      <c r="GR65030" s="511"/>
      <c r="GS65030" s="511"/>
      <c r="GT65030" s="511"/>
      <c r="GU65030" s="511"/>
      <c r="GV65030" s="511"/>
      <c r="GW65030" s="511"/>
      <c r="GX65030" s="511"/>
      <c r="GY65030" s="511"/>
      <c r="GZ65030" s="511"/>
      <c r="HA65030" s="511"/>
      <c r="HB65030" s="511"/>
      <c r="HC65030" s="511"/>
      <c r="HD65030" s="511"/>
      <c r="HE65030" s="511"/>
      <c r="HF65030" s="511"/>
      <c r="HG65030" s="511"/>
      <c r="HH65030" s="511"/>
      <c r="HI65030" s="511"/>
      <c r="HJ65030" s="511"/>
      <c r="HK65030" s="511"/>
      <c r="HL65030" s="511"/>
      <c r="HM65030" s="511"/>
      <c r="HN65030" s="511"/>
      <c r="HO65030" s="511"/>
      <c r="HP65030" s="511"/>
      <c r="HQ65030" s="511"/>
      <c r="HR65030" s="511"/>
      <c r="HS65030" s="511"/>
      <c r="HT65030" s="511"/>
      <c r="HU65030" s="511"/>
      <c r="HV65030" s="511"/>
      <c r="HW65030" s="511"/>
      <c r="HX65030" s="511"/>
      <c r="HY65030" s="511"/>
      <c r="HZ65030" s="511"/>
      <c r="IA65030" s="511"/>
      <c r="IB65030" s="511"/>
      <c r="IC65030" s="511"/>
      <c r="ID65030" s="511"/>
      <c r="IE65030" s="511"/>
      <c r="IF65030" s="511"/>
      <c r="IG65030" s="511"/>
      <c r="IH65030" s="511"/>
    </row>
    <row r="65031" spans="1:242" x14ac:dyDescent="0.25">
      <c r="A65031" s="511"/>
      <c r="B65031" s="511"/>
      <c r="C65031" s="511"/>
      <c r="D65031" s="511"/>
      <c r="E65031" s="511"/>
      <c r="F65031" s="511"/>
      <c r="G65031" s="511"/>
      <c r="H65031" s="511"/>
      <c r="I65031" s="511"/>
      <c r="J65031" s="511"/>
      <c r="K65031" s="511"/>
      <c r="L65031" s="511"/>
      <c r="M65031" s="511"/>
      <c r="N65031" s="511"/>
      <c r="O65031" s="511"/>
      <c r="P65031" s="511"/>
      <c r="Q65031" s="511"/>
      <c r="R65031" s="511"/>
      <c r="S65031" s="511"/>
      <c r="T65031" s="511"/>
      <c r="U65031" s="511"/>
      <c r="V65031" s="511"/>
      <c r="W65031" s="511"/>
      <c r="X65031" s="511"/>
      <c r="Y65031" s="511"/>
      <c r="Z65031" s="511"/>
      <c r="AA65031" s="511"/>
      <c r="AB65031" s="511"/>
      <c r="AC65031" s="511"/>
      <c r="AD65031" s="511"/>
      <c r="AE65031" s="511"/>
      <c r="AF65031" s="511"/>
      <c r="AG65031" s="511"/>
      <c r="AH65031" s="511"/>
      <c r="AI65031" s="511"/>
      <c r="AJ65031" s="511"/>
      <c r="AK65031" s="511"/>
      <c r="AL65031" s="511"/>
      <c r="AM65031" s="511"/>
      <c r="AN65031" s="511"/>
      <c r="AO65031" s="511"/>
      <c r="AP65031" s="511"/>
      <c r="AQ65031" s="511"/>
      <c r="AR65031" s="511"/>
      <c r="AS65031" s="511"/>
      <c r="AT65031" s="511"/>
      <c r="AU65031" s="511"/>
      <c r="AV65031" s="511"/>
      <c r="AW65031" s="511"/>
      <c r="AX65031" s="511"/>
      <c r="AY65031" s="511"/>
      <c r="AZ65031" s="511"/>
      <c r="BA65031" s="511"/>
      <c r="BB65031" s="511"/>
      <c r="BC65031" s="511"/>
      <c r="BD65031" s="511"/>
      <c r="BE65031" s="511"/>
      <c r="BF65031" s="511"/>
      <c r="BG65031" s="511"/>
      <c r="BH65031" s="511"/>
      <c r="BI65031" s="511"/>
      <c r="BJ65031" s="511"/>
      <c r="BK65031" s="511"/>
      <c r="BL65031" s="511"/>
      <c r="BM65031" s="511"/>
      <c r="BN65031" s="511"/>
      <c r="BO65031" s="511"/>
      <c r="BP65031" s="511"/>
      <c r="BQ65031" s="511"/>
      <c r="BR65031" s="511"/>
      <c r="BS65031" s="511"/>
      <c r="BT65031" s="511"/>
      <c r="BU65031" s="511"/>
      <c r="BV65031" s="511"/>
      <c r="BW65031" s="511"/>
      <c r="BX65031" s="511"/>
      <c r="BY65031" s="511"/>
      <c r="BZ65031" s="511"/>
      <c r="CA65031" s="511"/>
      <c r="CB65031" s="511"/>
      <c r="CC65031" s="511"/>
      <c r="CD65031" s="511"/>
      <c r="CE65031" s="511"/>
      <c r="CF65031" s="511"/>
      <c r="CG65031" s="511"/>
      <c r="CH65031" s="511"/>
      <c r="CI65031" s="511"/>
      <c r="CJ65031" s="511"/>
      <c r="CK65031" s="511"/>
      <c r="CL65031" s="511"/>
      <c r="CM65031" s="511"/>
      <c r="CN65031" s="511"/>
      <c r="CO65031" s="511"/>
      <c r="CP65031" s="511"/>
      <c r="CQ65031" s="511"/>
      <c r="CR65031" s="511"/>
      <c r="CS65031" s="511"/>
      <c r="CT65031" s="511"/>
      <c r="CU65031" s="511"/>
      <c r="CV65031" s="511"/>
      <c r="CW65031" s="511"/>
      <c r="CX65031" s="511"/>
      <c r="CY65031" s="511"/>
      <c r="CZ65031" s="511"/>
      <c r="DA65031" s="511"/>
      <c r="DB65031" s="511"/>
      <c r="DC65031" s="511"/>
      <c r="DD65031" s="511"/>
      <c r="DE65031" s="511"/>
      <c r="DF65031" s="511"/>
      <c r="DG65031" s="511"/>
      <c r="DH65031" s="511"/>
      <c r="DI65031" s="511"/>
      <c r="DJ65031" s="511"/>
      <c r="DK65031" s="511"/>
      <c r="DL65031" s="511"/>
      <c r="DM65031" s="511"/>
      <c r="DN65031" s="511"/>
      <c r="DO65031" s="511"/>
      <c r="DP65031" s="511"/>
      <c r="DQ65031" s="511"/>
      <c r="DR65031" s="511"/>
      <c r="DS65031" s="511"/>
      <c r="DT65031" s="511"/>
      <c r="DU65031" s="511"/>
      <c r="DV65031" s="511"/>
      <c r="DW65031" s="511"/>
      <c r="DX65031" s="511"/>
      <c r="DY65031" s="511"/>
      <c r="DZ65031" s="511"/>
      <c r="EA65031" s="511"/>
      <c r="EB65031" s="511"/>
      <c r="EC65031" s="511"/>
      <c r="ED65031" s="511"/>
      <c r="EE65031" s="511"/>
      <c r="EF65031" s="511"/>
      <c r="EG65031" s="511"/>
      <c r="EH65031" s="511"/>
      <c r="EI65031" s="511"/>
      <c r="EJ65031" s="511"/>
      <c r="EK65031" s="511"/>
      <c r="EL65031" s="511"/>
      <c r="EM65031" s="511"/>
      <c r="EN65031" s="511"/>
      <c r="EO65031" s="511"/>
      <c r="EP65031" s="511"/>
      <c r="EQ65031" s="511"/>
      <c r="ER65031" s="511"/>
      <c r="ES65031" s="511"/>
      <c r="ET65031" s="511"/>
      <c r="EU65031" s="511"/>
      <c r="EV65031" s="511"/>
      <c r="EW65031" s="511"/>
      <c r="EX65031" s="511"/>
      <c r="EY65031" s="511"/>
      <c r="EZ65031" s="511"/>
      <c r="FA65031" s="511"/>
      <c r="FB65031" s="511"/>
      <c r="FC65031" s="511"/>
      <c r="FD65031" s="511"/>
      <c r="FE65031" s="511"/>
      <c r="FF65031" s="511"/>
      <c r="FG65031" s="511"/>
      <c r="FH65031" s="511"/>
      <c r="FI65031" s="511"/>
      <c r="FJ65031" s="511"/>
      <c r="FK65031" s="511"/>
      <c r="FL65031" s="511"/>
      <c r="FM65031" s="511"/>
      <c r="FN65031" s="511"/>
      <c r="FO65031" s="511"/>
      <c r="FP65031" s="511"/>
      <c r="FQ65031" s="511"/>
      <c r="FR65031" s="511"/>
      <c r="FS65031" s="511"/>
      <c r="FT65031" s="511"/>
      <c r="FU65031" s="511"/>
      <c r="FV65031" s="511"/>
      <c r="FW65031" s="511"/>
      <c r="FX65031" s="511"/>
      <c r="FY65031" s="511"/>
      <c r="FZ65031" s="511"/>
      <c r="GA65031" s="511"/>
      <c r="GB65031" s="511"/>
      <c r="GC65031" s="511"/>
      <c r="GD65031" s="511"/>
      <c r="GE65031" s="511"/>
      <c r="GF65031" s="511"/>
      <c r="GG65031" s="511"/>
      <c r="GH65031" s="511"/>
      <c r="GI65031" s="511"/>
      <c r="GJ65031" s="511"/>
      <c r="GK65031" s="511"/>
      <c r="GL65031" s="511"/>
      <c r="GM65031" s="511"/>
      <c r="GN65031" s="511"/>
      <c r="GO65031" s="511"/>
      <c r="GP65031" s="511"/>
      <c r="GQ65031" s="511"/>
      <c r="GR65031" s="511"/>
      <c r="GS65031" s="511"/>
      <c r="GT65031" s="511"/>
      <c r="GU65031" s="511"/>
      <c r="GV65031" s="511"/>
      <c r="GW65031" s="511"/>
      <c r="GX65031" s="511"/>
      <c r="GY65031" s="511"/>
      <c r="GZ65031" s="511"/>
      <c r="HA65031" s="511"/>
      <c r="HB65031" s="511"/>
      <c r="HC65031" s="511"/>
      <c r="HD65031" s="511"/>
      <c r="HE65031" s="511"/>
      <c r="HF65031" s="511"/>
      <c r="HG65031" s="511"/>
      <c r="HH65031" s="511"/>
      <c r="HI65031" s="511"/>
      <c r="HJ65031" s="511"/>
      <c r="HK65031" s="511"/>
      <c r="HL65031" s="511"/>
      <c r="HM65031" s="511"/>
      <c r="HN65031" s="511"/>
      <c r="HO65031" s="511"/>
      <c r="HP65031" s="511"/>
      <c r="HQ65031" s="511"/>
      <c r="HR65031" s="511"/>
      <c r="HS65031" s="511"/>
      <c r="HT65031" s="511"/>
      <c r="HU65031" s="511"/>
      <c r="HV65031" s="511"/>
      <c r="HW65031" s="511"/>
      <c r="HX65031" s="511"/>
      <c r="HY65031" s="511"/>
      <c r="HZ65031" s="511"/>
      <c r="IA65031" s="511"/>
      <c r="IB65031" s="511"/>
      <c r="IC65031" s="511"/>
      <c r="ID65031" s="511"/>
      <c r="IE65031" s="511"/>
      <c r="IF65031" s="511"/>
      <c r="IG65031" s="511"/>
      <c r="IH65031" s="511"/>
    </row>
    <row r="65032" spans="1:242" x14ac:dyDescent="0.25">
      <c r="A65032" s="511"/>
      <c r="B65032" s="511"/>
      <c r="C65032" s="511"/>
      <c r="D65032" s="511"/>
      <c r="E65032" s="511"/>
      <c r="F65032" s="511"/>
      <c r="G65032" s="511"/>
      <c r="H65032" s="511"/>
      <c r="I65032" s="511"/>
      <c r="J65032" s="511"/>
      <c r="K65032" s="511"/>
      <c r="L65032" s="511"/>
      <c r="M65032" s="511"/>
      <c r="N65032" s="511"/>
      <c r="O65032" s="511"/>
      <c r="P65032" s="511"/>
      <c r="Q65032" s="511"/>
      <c r="R65032" s="511"/>
      <c r="S65032" s="511"/>
      <c r="T65032" s="511"/>
      <c r="U65032" s="511"/>
      <c r="V65032" s="511"/>
      <c r="W65032" s="511"/>
      <c r="X65032" s="511"/>
      <c r="Y65032" s="511"/>
      <c r="Z65032" s="511"/>
      <c r="AA65032" s="511"/>
      <c r="AB65032" s="511"/>
      <c r="AC65032" s="511"/>
      <c r="AD65032" s="511"/>
      <c r="AE65032" s="511"/>
      <c r="AF65032" s="511"/>
      <c r="AG65032" s="511"/>
      <c r="AH65032" s="511"/>
      <c r="AI65032" s="511"/>
      <c r="AJ65032" s="511"/>
      <c r="AK65032" s="511"/>
      <c r="AL65032" s="511"/>
      <c r="AM65032" s="511"/>
      <c r="AN65032" s="511"/>
      <c r="AO65032" s="511"/>
      <c r="AP65032" s="511"/>
      <c r="AQ65032" s="511"/>
      <c r="AR65032" s="511"/>
      <c r="AS65032" s="511"/>
      <c r="AT65032" s="511"/>
      <c r="AU65032" s="511"/>
      <c r="AV65032" s="511"/>
      <c r="AW65032" s="511"/>
      <c r="AX65032" s="511"/>
      <c r="AY65032" s="511"/>
      <c r="AZ65032" s="511"/>
      <c r="BA65032" s="511"/>
      <c r="BB65032" s="511"/>
      <c r="BC65032" s="511"/>
      <c r="BD65032" s="511"/>
      <c r="BE65032" s="511"/>
      <c r="BF65032" s="511"/>
      <c r="BG65032" s="511"/>
      <c r="BH65032" s="511"/>
      <c r="BI65032" s="511"/>
      <c r="BJ65032" s="511"/>
      <c r="BK65032" s="511"/>
      <c r="BL65032" s="511"/>
      <c r="BM65032" s="511"/>
      <c r="BN65032" s="511"/>
      <c r="BO65032" s="511"/>
      <c r="BP65032" s="511"/>
      <c r="BQ65032" s="511"/>
      <c r="BR65032" s="511"/>
      <c r="BS65032" s="511"/>
      <c r="BT65032" s="511"/>
      <c r="BU65032" s="511"/>
      <c r="BV65032" s="511"/>
      <c r="BW65032" s="511"/>
      <c r="BX65032" s="511"/>
      <c r="BY65032" s="511"/>
      <c r="BZ65032" s="511"/>
      <c r="CA65032" s="511"/>
      <c r="CB65032" s="511"/>
      <c r="CC65032" s="511"/>
      <c r="CD65032" s="511"/>
      <c r="CE65032" s="511"/>
      <c r="CF65032" s="511"/>
      <c r="CG65032" s="511"/>
      <c r="CH65032" s="511"/>
      <c r="CI65032" s="511"/>
      <c r="CJ65032" s="511"/>
      <c r="CK65032" s="511"/>
      <c r="CL65032" s="511"/>
      <c r="CM65032" s="511"/>
      <c r="CN65032" s="511"/>
      <c r="CO65032" s="511"/>
      <c r="CP65032" s="511"/>
      <c r="CQ65032" s="511"/>
      <c r="CR65032" s="511"/>
      <c r="CS65032" s="511"/>
      <c r="CT65032" s="511"/>
      <c r="CU65032" s="511"/>
      <c r="CV65032" s="511"/>
      <c r="CW65032" s="511"/>
      <c r="CX65032" s="511"/>
      <c r="CY65032" s="511"/>
      <c r="CZ65032" s="511"/>
      <c r="DA65032" s="511"/>
      <c r="DB65032" s="511"/>
      <c r="DC65032" s="511"/>
      <c r="DD65032" s="511"/>
      <c r="DE65032" s="511"/>
      <c r="DF65032" s="511"/>
      <c r="DG65032" s="511"/>
      <c r="DH65032" s="511"/>
      <c r="DI65032" s="511"/>
      <c r="DJ65032" s="511"/>
      <c r="DK65032" s="511"/>
      <c r="DL65032" s="511"/>
      <c r="DM65032" s="511"/>
      <c r="DN65032" s="511"/>
      <c r="DO65032" s="511"/>
      <c r="DP65032" s="511"/>
      <c r="DQ65032" s="511"/>
      <c r="DR65032" s="511"/>
      <c r="DS65032" s="511"/>
      <c r="DT65032" s="511"/>
      <c r="DU65032" s="511"/>
      <c r="DV65032" s="511"/>
      <c r="DW65032" s="511"/>
      <c r="DX65032" s="511"/>
      <c r="DY65032" s="511"/>
      <c r="DZ65032" s="511"/>
      <c r="EA65032" s="511"/>
      <c r="EB65032" s="511"/>
      <c r="EC65032" s="511"/>
      <c r="ED65032" s="511"/>
      <c r="EE65032" s="511"/>
      <c r="EF65032" s="511"/>
      <c r="EG65032" s="511"/>
      <c r="EH65032" s="511"/>
      <c r="EI65032" s="511"/>
      <c r="EJ65032" s="511"/>
      <c r="EK65032" s="511"/>
      <c r="EL65032" s="511"/>
      <c r="EM65032" s="511"/>
      <c r="EN65032" s="511"/>
      <c r="EO65032" s="511"/>
      <c r="EP65032" s="511"/>
      <c r="EQ65032" s="511"/>
      <c r="ER65032" s="511"/>
      <c r="ES65032" s="511"/>
      <c r="ET65032" s="511"/>
      <c r="EU65032" s="511"/>
      <c r="EV65032" s="511"/>
      <c r="EW65032" s="511"/>
      <c r="EX65032" s="511"/>
      <c r="EY65032" s="511"/>
      <c r="EZ65032" s="511"/>
      <c r="FA65032" s="511"/>
      <c r="FB65032" s="511"/>
      <c r="FC65032" s="511"/>
      <c r="FD65032" s="511"/>
      <c r="FE65032" s="511"/>
      <c r="FF65032" s="511"/>
      <c r="FG65032" s="511"/>
      <c r="FH65032" s="511"/>
      <c r="FI65032" s="511"/>
      <c r="FJ65032" s="511"/>
      <c r="FK65032" s="511"/>
      <c r="FL65032" s="511"/>
      <c r="FM65032" s="511"/>
      <c r="FN65032" s="511"/>
      <c r="FO65032" s="511"/>
      <c r="FP65032" s="511"/>
      <c r="FQ65032" s="511"/>
      <c r="FR65032" s="511"/>
      <c r="FS65032" s="511"/>
      <c r="FT65032" s="511"/>
      <c r="FU65032" s="511"/>
      <c r="FV65032" s="511"/>
      <c r="FW65032" s="511"/>
      <c r="FX65032" s="511"/>
      <c r="FY65032" s="511"/>
      <c r="FZ65032" s="511"/>
      <c r="GA65032" s="511"/>
      <c r="GB65032" s="511"/>
      <c r="GC65032" s="511"/>
      <c r="GD65032" s="511"/>
      <c r="GE65032" s="511"/>
      <c r="GF65032" s="511"/>
      <c r="GG65032" s="511"/>
      <c r="GH65032" s="511"/>
      <c r="GI65032" s="511"/>
      <c r="GJ65032" s="511"/>
      <c r="GK65032" s="511"/>
      <c r="GL65032" s="511"/>
      <c r="GM65032" s="511"/>
      <c r="GN65032" s="511"/>
      <c r="GO65032" s="511"/>
      <c r="GP65032" s="511"/>
      <c r="GQ65032" s="511"/>
      <c r="GR65032" s="511"/>
      <c r="GS65032" s="511"/>
      <c r="GT65032" s="511"/>
      <c r="GU65032" s="511"/>
      <c r="GV65032" s="511"/>
      <c r="GW65032" s="511"/>
      <c r="GX65032" s="511"/>
      <c r="GY65032" s="511"/>
      <c r="GZ65032" s="511"/>
      <c r="HA65032" s="511"/>
      <c r="HB65032" s="511"/>
      <c r="HC65032" s="511"/>
      <c r="HD65032" s="511"/>
      <c r="HE65032" s="511"/>
      <c r="HF65032" s="511"/>
      <c r="HG65032" s="511"/>
      <c r="HH65032" s="511"/>
      <c r="HI65032" s="511"/>
      <c r="HJ65032" s="511"/>
      <c r="HK65032" s="511"/>
      <c r="HL65032" s="511"/>
      <c r="HM65032" s="511"/>
      <c r="HN65032" s="511"/>
      <c r="HO65032" s="511"/>
      <c r="HP65032" s="511"/>
      <c r="HQ65032" s="511"/>
      <c r="HR65032" s="511"/>
      <c r="HS65032" s="511"/>
      <c r="HT65032" s="511"/>
      <c r="HU65032" s="511"/>
      <c r="HV65032" s="511"/>
      <c r="HW65032" s="511"/>
      <c r="HX65032" s="511"/>
      <c r="HY65032" s="511"/>
      <c r="HZ65032" s="511"/>
      <c r="IA65032" s="511"/>
      <c r="IB65032" s="511"/>
      <c r="IC65032" s="511"/>
      <c r="ID65032" s="511"/>
      <c r="IE65032" s="511"/>
      <c r="IF65032" s="511"/>
      <c r="IG65032" s="511"/>
      <c r="IH65032" s="511"/>
    </row>
    <row r="65033" spans="1:242" x14ac:dyDescent="0.25">
      <c r="A65033" s="511"/>
      <c r="B65033" s="511"/>
      <c r="C65033" s="511"/>
      <c r="D65033" s="511"/>
      <c r="E65033" s="511"/>
      <c r="F65033" s="511"/>
      <c r="G65033" s="511"/>
      <c r="H65033" s="511"/>
      <c r="I65033" s="511"/>
      <c r="J65033" s="511"/>
      <c r="K65033" s="511"/>
      <c r="L65033" s="511"/>
      <c r="M65033" s="511"/>
      <c r="N65033" s="511"/>
      <c r="O65033" s="511"/>
      <c r="P65033" s="511"/>
      <c r="Q65033" s="511"/>
      <c r="R65033" s="511"/>
      <c r="S65033" s="511"/>
      <c r="T65033" s="511"/>
      <c r="U65033" s="511"/>
      <c r="V65033" s="511"/>
      <c r="W65033" s="511"/>
      <c r="X65033" s="511"/>
      <c r="Y65033" s="511"/>
      <c r="Z65033" s="511"/>
      <c r="AA65033" s="511"/>
      <c r="AB65033" s="511"/>
      <c r="AC65033" s="511"/>
      <c r="AD65033" s="511"/>
      <c r="AE65033" s="511"/>
      <c r="AF65033" s="511"/>
      <c r="AG65033" s="511"/>
      <c r="AH65033" s="511"/>
      <c r="AI65033" s="511"/>
      <c r="AJ65033" s="511"/>
      <c r="AK65033" s="511"/>
      <c r="AL65033" s="511"/>
      <c r="AM65033" s="511"/>
      <c r="AN65033" s="511"/>
      <c r="AO65033" s="511"/>
      <c r="AP65033" s="511"/>
      <c r="AQ65033" s="511"/>
      <c r="AR65033" s="511"/>
      <c r="AS65033" s="511"/>
      <c r="AT65033" s="511"/>
      <c r="AU65033" s="511"/>
      <c r="AV65033" s="511"/>
      <c r="AW65033" s="511"/>
      <c r="AX65033" s="511"/>
      <c r="AY65033" s="511"/>
      <c r="AZ65033" s="511"/>
      <c r="BA65033" s="511"/>
      <c r="BB65033" s="511"/>
      <c r="BC65033" s="511"/>
      <c r="BD65033" s="511"/>
      <c r="BE65033" s="511"/>
      <c r="BF65033" s="511"/>
      <c r="BG65033" s="511"/>
      <c r="BH65033" s="511"/>
      <c r="BI65033" s="511"/>
      <c r="BJ65033" s="511"/>
      <c r="BK65033" s="511"/>
      <c r="BL65033" s="511"/>
      <c r="BM65033" s="511"/>
      <c r="BN65033" s="511"/>
      <c r="BO65033" s="511"/>
      <c r="BP65033" s="511"/>
      <c r="BQ65033" s="511"/>
      <c r="BR65033" s="511"/>
      <c r="BS65033" s="511"/>
      <c r="BT65033" s="511"/>
      <c r="BU65033" s="511"/>
      <c r="BV65033" s="511"/>
      <c r="BW65033" s="511"/>
      <c r="BX65033" s="511"/>
      <c r="BY65033" s="511"/>
      <c r="BZ65033" s="511"/>
      <c r="CA65033" s="511"/>
      <c r="CB65033" s="511"/>
      <c r="CC65033" s="511"/>
      <c r="CD65033" s="511"/>
      <c r="CE65033" s="511"/>
      <c r="CF65033" s="511"/>
      <c r="CG65033" s="511"/>
      <c r="CH65033" s="511"/>
      <c r="CI65033" s="511"/>
      <c r="CJ65033" s="511"/>
      <c r="CK65033" s="511"/>
      <c r="CL65033" s="511"/>
      <c r="CM65033" s="511"/>
      <c r="CN65033" s="511"/>
      <c r="CO65033" s="511"/>
      <c r="CP65033" s="511"/>
      <c r="CQ65033" s="511"/>
      <c r="CR65033" s="511"/>
      <c r="CS65033" s="511"/>
      <c r="CT65033" s="511"/>
      <c r="CU65033" s="511"/>
      <c r="CV65033" s="511"/>
      <c r="CW65033" s="511"/>
      <c r="CX65033" s="511"/>
      <c r="CY65033" s="511"/>
      <c r="CZ65033" s="511"/>
      <c r="DA65033" s="511"/>
      <c r="DB65033" s="511"/>
      <c r="DC65033" s="511"/>
      <c r="DD65033" s="511"/>
      <c r="DE65033" s="511"/>
      <c r="DF65033" s="511"/>
      <c r="DG65033" s="511"/>
      <c r="DH65033" s="511"/>
      <c r="DI65033" s="511"/>
      <c r="DJ65033" s="511"/>
      <c r="DK65033" s="511"/>
      <c r="DL65033" s="511"/>
      <c r="DM65033" s="511"/>
      <c r="DN65033" s="511"/>
      <c r="DO65033" s="511"/>
      <c r="DP65033" s="511"/>
      <c r="DQ65033" s="511"/>
      <c r="DR65033" s="511"/>
      <c r="DS65033" s="511"/>
      <c r="DT65033" s="511"/>
      <c r="DU65033" s="511"/>
      <c r="DV65033" s="511"/>
      <c r="DW65033" s="511"/>
      <c r="DX65033" s="511"/>
      <c r="DY65033" s="511"/>
      <c r="DZ65033" s="511"/>
      <c r="EA65033" s="511"/>
      <c r="EB65033" s="511"/>
      <c r="EC65033" s="511"/>
      <c r="ED65033" s="511"/>
      <c r="EE65033" s="511"/>
      <c r="EF65033" s="511"/>
      <c r="EG65033" s="511"/>
      <c r="EH65033" s="511"/>
      <c r="EI65033" s="511"/>
      <c r="EJ65033" s="511"/>
      <c r="EK65033" s="511"/>
      <c r="EL65033" s="511"/>
      <c r="EM65033" s="511"/>
      <c r="EN65033" s="511"/>
      <c r="EO65033" s="511"/>
      <c r="EP65033" s="511"/>
      <c r="EQ65033" s="511"/>
      <c r="ER65033" s="511"/>
      <c r="ES65033" s="511"/>
      <c r="ET65033" s="511"/>
      <c r="EU65033" s="511"/>
      <c r="EV65033" s="511"/>
      <c r="EW65033" s="511"/>
      <c r="EX65033" s="511"/>
      <c r="EY65033" s="511"/>
      <c r="EZ65033" s="511"/>
      <c r="FA65033" s="511"/>
      <c r="FB65033" s="511"/>
      <c r="FC65033" s="511"/>
      <c r="FD65033" s="511"/>
      <c r="FE65033" s="511"/>
      <c r="FF65033" s="511"/>
      <c r="FG65033" s="511"/>
      <c r="FH65033" s="511"/>
      <c r="FI65033" s="511"/>
      <c r="FJ65033" s="511"/>
      <c r="FK65033" s="511"/>
      <c r="FL65033" s="511"/>
      <c r="FM65033" s="511"/>
      <c r="FN65033" s="511"/>
      <c r="FO65033" s="511"/>
      <c r="FP65033" s="511"/>
      <c r="FQ65033" s="511"/>
      <c r="FR65033" s="511"/>
      <c r="FS65033" s="511"/>
      <c r="FT65033" s="511"/>
      <c r="FU65033" s="511"/>
      <c r="FV65033" s="511"/>
      <c r="FW65033" s="511"/>
      <c r="FX65033" s="511"/>
      <c r="FY65033" s="511"/>
      <c r="FZ65033" s="511"/>
      <c r="GA65033" s="511"/>
      <c r="GB65033" s="511"/>
      <c r="GC65033" s="511"/>
      <c r="GD65033" s="511"/>
      <c r="GE65033" s="511"/>
      <c r="GF65033" s="511"/>
      <c r="GG65033" s="511"/>
      <c r="GH65033" s="511"/>
      <c r="GI65033" s="511"/>
      <c r="GJ65033" s="511"/>
      <c r="GK65033" s="511"/>
      <c r="GL65033" s="511"/>
      <c r="GM65033" s="511"/>
      <c r="GN65033" s="511"/>
      <c r="GO65033" s="511"/>
      <c r="GP65033" s="511"/>
      <c r="GQ65033" s="511"/>
      <c r="GR65033" s="511"/>
      <c r="GS65033" s="511"/>
      <c r="GT65033" s="511"/>
      <c r="GU65033" s="511"/>
      <c r="GV65033" s="511"/>
      <c r="GW65033" s="511"/>
      <c r="GX65033" s="511"/>
      <c r="GY65033" s="511"/>
      <c r="GZ65033" s="511"/>
      <c r="HA65033" s="511"/>
      <c r="HB65033" s="511"/>
      <c r="HC65033" s="511"/>
      <c r="HD65033" s="511"/>
      <c r="HE65033" s="511"/>
      <c r="HF65033" s="511"/>
      <c r="HG65033" s="511"/>
      <c r="HH65033" s="511"/>
      <c r="HI65033" s="511"/>
      <c r="HJ65033" s="511"/>
      <c r="HK65033" s="511"/>
      <c r="HL65033" s="511"/>
      <c r="HM65033" s="511"/>
      <c r="HN65033" s="511"/>
      <c r="HO65033" s="511"/>
      <c r="HP65033" s="511"/>
      <c r="HQ65033" s="511"/>
      <c r="HR65033" s="511"/>
      <c r="HS65033" s="511"/>
      <c r="HT65033" s="511"/>
      <c r="HU65033" s="511"/>
      <c r="HV65033" s="511"/>
      <c r="HW65033" s="511"/>
      <c r="HX65033" s="511"/>
      <c r="HY65033" s="511"/>
      <c r="HZ65033" s="511"/>
      <c r="IA65033" s="511"/>
      <c r="IB65033" s="511"/>
      <c r="IC65033" s="511"/>
      <c r="ID65033" s="511"/>
      <c r="IE65033" s="511"/>
      <c r="IF65033" s="511"/>
      <c r="IG65033" s="511"/>
      <c r="IH65033" s="511"/>
    </row>
    <row r="65034" spans="1:242" x14ac:dyDescent="0.25">
      <c r="A65034" s="511"/>
      <c r="B65034" s="511"/>
      <c r="C65034" s="511"/>
      <c r="D65034" s="511"/>
      <c r="E65034" s="511"/>
      <c r="F65034" s="511"/>
      <c r="G65034" s="511"/>
      <c r="H65034" s="511"/>
      <c r="I65034" s="511"/>
      <c r="J65034" s="511"/>
      <c r="K65034" s="511"/>
      <c r="L65034" s="511"/>
      <c r="M65034" s="511"/>
      <c r="N65034" s="511"/>
      <c r="O65034" s="511"/>
      <c r="P65034" s="511"/>
      <c r="Q65034" s="511"/>
      <c r="R65034" s="511"/>
      <c r="S65034" s="511"/>
      <c r="T65034" s="511"/>
      <c r="U65034" s="511"/>
      <c r="V65034" s="511"/>
      <c r="W65034" s="511"/>
      <c r="X65034" s="511"/>
      <c r="Y65034" s="511"/>
      <c r="Z65034" s="511"/>
      <c r="AA65034" s="511"/>
      <c r="AB65034" s="511"/>
      <c r="AC65034" s="511"/>
      <c r="AD65034" s="511"/>
      <c r="AE65034" s="511"/>
      <c r="AF65034" s="511"/>
      <c r="AG65034" s="511"/>
      <c r="AH65034" s="511"/>
      <c r="AI65034" s="511"/>
      <c r="AJ65034" s="511"/>
      <c r="AK65034" s="511"/>
      <c r="AL65034" s="511"/>
      <c r="AM65034" s="511"/>
      <c r="AN65034" s="511"/>
      <c r="AO65034" s="511"/>
      <c r="AP65034" s="511"/>
      <c r="AQ65034" s="511"/>
      <c r="AR65034" s="511"/>
      <c r="AS65034" s="511"/>
      <c r="AT65034" s="511"/>
      <c r="AU65034" s="511"/>
      <c r="AV65034" s="511"/>
      <c r="AW65034" s="511"/>
      <c r="AX65034" s="511"/>
      <c r="AY65034" s="511"/>
      <c r="AZ65034" s="511"/>
      <c r="BA65034" s="511"/>
      <c r="BB65034" s="511"/>
      <c r="BC65034" s="511"/>
      <c r="BD65034" s="511"/>
      <c r="BE65034" s="511"/>
      <c r="BF65034" s="511"/>
      <c r="BG65034" s="511"/>
      <c r="BH65034" s="511"/>
      <c r="BI65034" s="511"/>
      <c r="BJ65034" s="511"/>
      <c r="BK65034" s="511"/>
      <c r="BL65034" s="511"/>
      <c r="BM65034" s="511"/>
      <c r="BN65034" s="511"/>
      <c r="BO65034" s="511"/>
      <c r="BP65034" s="511"/>
      <c r="BQ65034" s="511"/>
      <c r="BR65034" s="511"/>
      <c r="BS65034" s="511"/>
      <c r="BT65034" s="511"/>
      <c r="BU65034" s="511"/>
      <c r="BV65034" s="511"/>
      <c r="BW65034" s="511"/>
      <c r="BX65034" s="511"/>
      <c r="BY65034" s="511"/>
      <c r="BZ65034" s="511"/>
      <c r="CA65034" s="511"/>
      <c r="CB65034" s="511"/>
      <c r="CC65034" s="511"/>
      <c r="CD65034" s="511"/>
      <c r="CE65034" s="511"/>
      <c r="CF65034" s="511"/>
      <c r="CG65034" s="511"/>
      <c r="CH65034" s="511"/>
      <c r="CI65034" s="511"/>
      <c r="CJ65034" s="511"/>
      <c r="CK65034" s="511"/>
      <c r="CL65034" s="511"/>
      <c r="CM65034" s="511"/>
      <c r="CN65034" s="511"/>
      <c r="CO65034" s="511"/>
      <c r="CP65034" s="511"/>
      <c r="CQ65034" s="511"/>
      <c r="CR65034" s="511"/>
      <c r="CS65034" s="511"/>
      <c r="CT65034" s="511"/>
      <c r="CU65034" s="511"/>
      <c r="CV65034" s="511"/>
      <c r="CW65034" s="511"/>
      <c r="CX65034" s="511"/>
      <c r="CY65034" s="511"/>
      <c r="CZ65034" s="511"/>
      <c r="DA65034" s="511"/>
      <c r="DB65034" s="511"/>
      <c r="DC65034" s="511"/>
      <c r="DD65034" s="511"/>
      <c r="DE65034" s="511"/>
      <c r="DF65034" s="511"/>
      <c r="DG65034" s="511"/>
      <c r="DH65034" s="511"/>
      <c r="DI65034" s="511"/>
      <c r="DJ65034" s="511"/>
      <c r="DK65034" s="511"/>
      <c r="DL65034" s="511"/>
      <c r="DM65034" s="511"/>
      <c r="DN65034" s="511"/>
      <c r="DO65034" s="511"/>
      <c r="DP65034" s="511"/>
      <c r="DQ65034" s="511"/>
      <c r="DR65034" s="511"/>
      <c r="DS65034" s="511"/>
      <c r="DT65034" s="511"/>
      <c r="DU65034" s="511"/>
      <c r="DV65034" s="511"/>
      <c r="DW65034" s="511"/>
      <c r="DX65034" s="511"/>
      <c r="DY65034" s="511"/>
      <c r="DZ65034" s="511"/>
      <c r="EA65034" s="511"/>
      <c r="EB65034" s="511"/>
      <c r="EC65034" s="511"/>
      <c r="ED65034" s="511"/>
      <c r="EE65034" s="511"/>
      <c r="EF65034" s="511"/>
      <c r="EG65034" s="511"/>
      <c r="EH65034" s="511"/>
      <c r="EI65034" s="511"/>
      <c r="EJ65034" s="511"/>
      <c r="EK65034" s="511"/>
      <c r="EL65034" s="511"/>
      <c r="EM65034" s="511"/>
      <c r="EN65034" s="511"/>
      <c r="EO65034" s="511"/>
      <c r="EP65034" s="511"/>
      <c r="EQ65034" s="511"/>
      <c r="ER65034" s="511"/>
      <c r="ES65034" s="511"/>
      <c r="ET65034" s="511"/>
      <c r="EU65034" s="511"/>
      <c r="EV65034" s="511"/>
      <c r="EW65034" s="511"/>
      <c r="EX65034" s="511"/>
      <c r="EY65034" s="511"/>
      <c r="EZ65034" s="511"/>
      <c r="FA65034" s="511"/>
      <c r="FB65034" s="511"/>
      <c r="FC65034" s="511"/>
      <c r="FD65034" s="511"/>
      <c r="FE65034" s="511"/>
      <c r="FF65034" s="511"/>
      <c r="FG65034" s="511"/>
      <c r="FH65034" s="511"/>
      <c r="FI65034" s="511"/>
      <c r="FJ65034" s="511"/>
      <c r="FK65034" s="511"/>
      <c r="FL65034" s="511"/>
      <c r="FM65034" s="511"/>
      <c r="FN65034" s="511"/>
      <c r="FO65034" s="511"/>
      <c r="FP65034" s="511"/>
      <c r="FQ65034" s="511"/>
      <c r="FR65034" s="511"/>
      <c r="FS65034" s="511"/>
      <c r="FT65034" s="511"/>
      <c r="FU65034" s="511"/>
      <c r="FV65034" s="511"/>
      <c r="FW65034" s="511"/>
      <c r="FX65034" s="511"/>
      <c r="FY65034" s="511"/>
      <c r="FZ65034" s="511"/>
      <c r="GA65034" s="511"/>
      <c r="GB65034" s="511"/>
      <c r="GC65034" s="511"/>
      <c r="GD65034" s="511"/>
      <c r="GE65034" s="511"/>
      <c r="GF65034" s="511"/>
      <c r="GG65034" s="511"/>
      <c r="GH65034" s="511"/>
      <c r="GI65034" s="511"/>
      <c r="GJ65034" s="511"/>
      <c r="GK65034" s="511"/>
      <c r="GL65034" s="511"/>
      <c r="GM65034" s="511"/>
      <c r="GN65034" s="511"/>
      <c r="GO65034" s="511"/>
      <c r="GP65034" s="511"/>
      <c r="GQ65034" s="511"/>
      <c r="GR65034" s="511"/>
      <c r="GS65034" s="511"/>
      <c r="GT65034" s="511"/>
      <c r="GU65034" s="511"/>
      <c r="GV65034" s="511"/>
      <c r="GW65034" s="511"/>
      <c r="GX65034" s="511"/>
      <c r="GY65034" s="511"/>
      <c r="GZ65034" s="511"/>
      <c r="HA65034" s="511"/>
      <c r="HB65034" s="511"/>
      <c r="HC65034" s="511"/>
      <c r="HD65034" s="511"/>
      <c r="HE65034" s="511"/>
      <c r="HF65034" s="511"/>
      <c r="HG65034" s="511"/>
      <c r="HH65034" s="511"/>
      <c r="HI65034" s="511"/>
      <c r="HJ65034" s="511"/>
      <c r="HK65034" s="511"/>
      <c r="HL65034" s="511"/>
      <c r="HM65034" s="511"/>
      <c r="HN65034" s="511"/>
      <c r="HO65034" s="511"/>
      <c r="HP65034" s="511"/>
      <c r="HQ65034" s="511"/>
      <c r="HR65034" s="511"/>
      <c r="HS65034" s="511"/>
      <c r="HT65034" s="511"/>
      <c r="HU65034" s="511"/>
      <c r="HV65034" s="511"/>
      <c r="HW65034" s="511"/>
      <c r="HX65034" s="511"/>
      <c r="HY65034" s="511"/>
      <c r="HZ65034" s="511"/>
      <c r="IA65034" s="511"/>
      <c r="IB65034" s="511"/>
      <c r="IC65034" s="511"/>
      <c r="ID65034" s="511"/>
      <c r="IE65034" s="511"/>
      <c r="IF65034" s="511"/>
      <c r="IG65034" s="511"/>
      <c r="IH65034" s="511"/>
    </row>
    <row r="65035" spans="1:242" x14ac:dyDescent="0.25">
      <c r="A65035" s="511"/>
      <c r="B65035" s="511"/>
      <c r="C65035" s="511"/>
      <c r="D65035" s="511"/>
      <c r="E65035" s="511"/>
      <c r="F65035" s="511"/>
      <c r="G65035" s="511"/>
      <c r="H65035" s="511"/>
      <c r="I65035" s="511"/>
      <c r="J65035" s="511"/>
      <c r="K65035" s="511"/>
      <c r="L65035" s="511"/>
      <c r="M65035" s="511"/>
      <c r="N65035" s="511"/>
      <c r="O65035" s="511"/>
      <c r="P65035" s="511"/>
      <c r="Q65035" s="511"/>
      <c r="R65035" s="511"/>
      <c r="S65035" s="511"/>
      <c r="T65035" s="511"/>
      <c r="U65035" s="511"/>
      <c r="V65035" s="511"/>
      <c r="W65035" s="511"/>
      <c r="X65035" s="511"/>
      <c r="Y65035" s="511"/>
      <c r="Z65035" s="511"/>
      <c r="AA65035" s="511"/>
      <c r="AB65035" s="511"/>
      <c r="AC65035" s="511"/>
      <c r="AD65035" s="511"/>
      <c r="AE65035" s="511"/>
      <c r="AF65035" s="511"/>
      <c r="AG65035" s="511"/>
      <c r="AH65035" s="511"/>
      <c r="AI65035" s="511"/>
      <c r="AJ65035" s="511"/>
      <c r="AK65035" s="511"/>
      <c r="AL65035" s="511"/>
      <c r="AM65035" s="511"/>
      <c r="AN65035" s="511"/>
      <c r="AO65035" s="511"/>
      <c r="AP65035" s="511"/>
      <c r="AQ65035" s="511"/>
      <c r="AR65035" s="511"/>
      <c r="AS65035" s="511"/>
      <c r="AT65035" s="511"/>
      <c r="AU65035" s="511"/>
      <c r="AV65035" s="511"/>
      <c r="AW65035" s="511"/>
      <c r="AX65035" s="511"/>
      <c r="AY65035" s="511"/>
      <c r="AZ65035" s="511"/>
      <c r="BA65035" s="511"/>
      <c r="BB65035" s="511"/>
      <c r="BC65035" s="511"/>
      <c r="BD65035" s="511"/>
      <c r="BE65035" s="511"/>
      <c r="BF65035" s="511"/>
      <c r="BG65035" s="511"/>
      <c r="BH65035" s="511"/>
      <c r="BI65035" s="511"/>
      <c r="BJ65035" s="511"/>
      <c r="BK65035" s="511"/>
      <c r="BL65035" s="511"/>
      <c r="BM65035" s="511"/>
      <c r="BN65035" s="511"/>
      <c r="BO65035" s="511"/>
      <c r="BP65035" s="511"/>
      <c r="BQ65035" s="511"/>
      <c r="BR65035" s="511"/>
      <c r="BS65035" s="511"/>
      <c r="BT65035" s="511"/>
      <c r="BU65035" s="511"/>
      <c r="BV65035" s="511"/>
      <c r="BW65035" s="511"/>
      <c r="BX65035" s="511"/>
      <c r="BY65035" s="511"/>
      <c r="BZ65035" s="511"/>
      <c r="CA65035" s="511"/>
      <c r="CB65035" s="511"/>
      <c r="CC65035" s="511"/>
      <c r="CD65035" s="511"/>
      <c r="CE65035" s="511"/>
      <c r="CF65035" s="511"/>
      <c r="CG65035" s="511"/>
      <c r="CH65035" s="511"/>
      <c r="CI65035" s="511"/>
      <c r="CJ65035" s="511"/>
      <c r="CK65035" s="511"/>
      <c r="CL65035" s="511"/>
      <c r="CM65035" s="511"/>
      <c r="CN65035" s="511"/>
      <c r="CO65035" s="511"/>
      <c r="CP65035" s="511"/>
      <c r="CQ65035" s="511"/>
      <c r="CR65035" s="511"/>
      <c r="CS65035" s="511"/>
      <c r="CT65035" s="511"/>
      <c r="CU65035" s="511"/>
      <c r="CV65035" s="511"/>
      <c r="CW65035" s="511"/>
      <c r="CX65035" s="511"/>
      <c r="CY65035" s="511"/>
      <c r="CZ65035" s="511"/>
      <c r="DA65035" s="511"/>
      <c r="DB65035" s="511"/>
      <c r="DC65035" s="511"/>
      <c r="DD65035" s="511"/>
      <c r="DE65035" s="511"/>
      <c r="DF65035" s="511"/>
      <c r="DG65035" s="511"/>
      <c r="DH65035" s="511"/>
      <c r="DI65035" s="511"/>
      <c r="DJ65035" s="511"/>
      <c r="DK65035" s="511"/>
      <c r="DL65035" s="511"/>
      <c r="DM65035" s="511"/>
      <c r="DN65035" s="511"/>
      <c r="DO65035" s="511"/>
      <c r="DP65035" s="511"/>
      <c r="DQ65035" s="511"/>
      <c r="DR65035" s="511"/>
      <c r="DS65035" s="511"/>
      <c r="DT65035" s="511"/>
      <c r="DU65035" s="511"/>
      <c r="DV65035" s="511"/>
      <c r="DW65035" s="511"/>
      <c r="DX65035" s="511"/>
      <c r="DY65035" s="511"/>
      <c r="DZ65035" s="511"/>
      <c r="EA65035" s="511"/>
      <c r="EB65035" s="511"/>
      <c r="EC65035" s="511"/>
      <c r="ED65035" s="511"/>
      <c r="EE65035" s="511"/>
      <c r="EF65035" s="511"/>
      <c r="EG65035" s="511"/>
      <c r="EH65035" s="511"/>
      <c r="EI65035" s="511"/>
      <c r="EJ65035" s="511"/>
      <c r="EK65035" s="511"/>
      <c r="EL65035" s="511"/>
      <c r="EM65035" s="511"/>
      <c r="EN65035" s="511"/>
      <c r="EO65035" s="511"/>
      <c r="EP65035" s="511"/>
      <c r="EQ65035" s="511"/>
      <c r="ER65035" s="511"/>
      <c r="ES65035" s="511"/>
      <c r="ET65035" s="511"/>
      <c r="EU65035" s="511"/>
      <c r="EV65035" s="511"/>
      <c r="EW65035" s="511"/>
      <c r="EX65035" s="511"/>
      <c r="EY65035" s="511"/>
      <c r="EZ65035" s="511"/>
      <c r="FA65035" s="511"/>
      <c r="FB65035" s="511"/>
      <c r="FC65035" s="511"/>
      <c r="FD65035" s="511"/>
      <c r="FE65035" s="511"/>
      <c r="FF65035" s="511"/>
      <c r="FG65035" s="511"/>
      <c r="FH65035" s="511"/>
      <c r="FI65035" s="511"/>
      <c r="FJ65035" s="511"/>
      <c r="FK65035" s="511"/>
      <c r="FL65035" s="511"/>
      <c r="FM65035" s="511"/>
      <c r="FN65035" s="511"/>
      <c r="FO65035" s="511"/>
      <c r="FP65035" s="511"/>
      <c r="FQ65035" s="511"/>
      <c r="FR65035" s="511"/>
      <c r="FS65035" s="511"/>
      <c r="FT65035" s="511"/>
      <c r="FU65035" s="511"/>
      <c r="FV65035" s="511"/>
      <c r="FW65035" s="511"/>
      <c r="FX65035" s="511"/>
      <c r="FY65035" s="511"/>
      <c r="FZ65035" s="511"/>
      <c r="GA65035" s="511"/>
      <c r="GB65035" s="511"/>
      <c r="GC65035" s="511"/>
      <c r="GD65035" s="511"/>
      <c r="GE65035" s="511"/>
      <c r="GF65035" s="511"/>
      <c r="GG65035" s="511"/>
      <c r="GH65035" s="511"/>
      <c r="GI65035" s="511"/>
      <c r="GJ65035" s="511"/>
      <c r="GK65035" s="511"/>
      <c r="GL65035" s="511"/>
      <c r="GM65035" s="511"/>
      <c r="GN65035" s="511"/>
      <c r="GO65035" s="511"/>
      <c r="GP65035" s="511"/>
      <c r="GQ65035" s="511"/>
      <c r="GR65035" s="511"/>
      <c r="GS65035" s="511"/>
      <c r="GT65035" s="511"/>
      <c r="GU65035" s="511"/>
      <c r="GV65035" s="511"/>
      <c r="GW65035" s="511"/>
      <c r="GX65035" s="511"/>
      <c r="GY65035" s="511"/>
      <c r="GZ65035" s="511"/>
      <c r="HA65035" s="511"/>
      <c r="HB65035" s="511"/>
      <c r="HC65035" s="511"/>
      <c r="HD65035" s="511"/>
      <c r="HE65035" s="511"/>
      <c r="HF65035" s="511"/>
      <c r="HG65035" s="511"/>
      <c r="HH65035" s="511"/>
      <c r="HI65035" s="511"/>
      <c r="HJ65035" s="511"/>
      <c r="HK65035" s="511"/>
      <c r="HL65035" s="511"/>
      <c r="HM65035" s="511"/>
      <c r="HN65035" s="511"/>
      <c r="HO65035" s="511"/>
      <c r="HP65035" s="511"/>
      <c r="HQ65035" s="511"/>
      <c r="HR65035" s="511"/>
      <c r="HS65035" s="511"/>
      <c r="HT65035" s="511"/>
      <c r="HU65035" s="511"/>
      <c r="HV65035" s="511"/>
      <c r="HW65035" s="511"/>
      <c r="HX65035" s="511"/>
      <c r="HY65035" s="511"/>
      <c r="HZ65035" s="511"/>
      <c r="IA65035" s="511"/>
      <c r="IB65035" s="511"/>
      <c r="IC65035" s="511"/>
      <c r="ID65035" s="511"/>
      <c r="IE65035" s="511"/>
      <c r="IF65035" s="511"/>
      <c r="IG65035" s="511"/>
      <c r="IH65035" s="511"/>
    </row>
    <row r="65036" spans="1:242" x14ac:dyDescent="0.25">
      <c r="A65036" s="511"/>
      <c r="B65036" s="511"/>
      <c r="C65036" s="511"/>
      <c r="D65036" s="511"/>
      <c r="E65036" s="511"/>
      <c r="F65036" s="511"/>
      <c r="G65036" s="511"/>
      <c r="H65036" s="511"/>
      <c r="I65036" s="511"/>
      <c r="J65036" s="511"/>
      <c r="K65036" s="511"/>
      <c r="L65036" s="511"/>
      <c r="M65036" s="511"/>
      <c r="N65036" s="511"/>
      <c r="O65036" s="511"/>
      <c r="P65036" s="511"/>
      <c r="Q65036" s="511"/>
      <c r="R65036" s="511"/>
      <c r="S65036" s="511"/>
      <c r="T65036" s="511"/>
      <c r="U65036" s="511"/>
      <c r="V65036" s="511"/>
      <c r="W65036" s="511"/>
      <c r="X65036" s="511"/>
      <c r="Y65036" s="511"/>
      <c r="Z65036" s="511"/>
      <c r="AA65036" s="511"/>
      <c r="AB65036" s="511"/>
      <c r="AC65036" s="511"/>
      <c r="AD65036" s="511"/>
      <c r="AE65036" s="511"/>
      <c r="AF65036" s="511"/>
      <c r="AG65036" s="511"/>
      <c r="AH65036" s="511"/>
      <c r="AI65036" s="511"/>
      <c r="AJ65036" s="511"/>
      <c r="AK65036" s="511"/>
      <c r="AL65036" s="511"/>
      <c r="AM65036" s="511"/>
      <c r="AN65036" s="511"/>
      <c r="AO65036" s="511"/>
      <c r="AP65036" s="511"/>
      <c r="AQ65036" s="511"/>
      <c r="AR65036" s="511"/>
      <c r="AS65036" s="511"/>
      <c r="AT65036" s="511"/>
      <c r="AU65036" s="511"/>
      <c r="AV65036" s="511"/>
      <c r="AW65036" s="511"/>
      <c r="AX65036" s="511"/>
      <c r="AY65036" s="511"/>
      <c r="AZ65036" s="511"/>
      <c r="BA65036" s="511"/>
      <c r="BB65036" s="511"/>
      <c r="BC65036" s="511"/>
      <c r="BD65036" s="511"/>
      <c r="BE65036" s="511"/>
      <c r="BF65036" s="511"/>
      <c r="BG65036" s="511"/>
      <c r="BH65036" s="511"/>
      <c r="BI65036" s="511"/>
      <c r="BJ65036" s="511"/>
      <c r="BK65036" s="511"/>
      <c r="BL65036" s="511"/>
      <c r="BM65036" s="511"/>
      <c r="BN65036" s="511"/>
      <c r="BO65036" s="511"/>
      <c r="BP65036" s="511"/>
      <c r="BQ65036" s="511"/>
      <c r="BR65036" s="511"/>
      <c r="BS65036" s="511"/>
      <c r="BT65036" s="511"/>
      <c r="BU65036" s="511"/>
      <c r="BV65036" s="511"/>
      <c r="BW65036" s="511"/>
      <c r="BX65036" s="511"/>
      <c r="BY65036" s="511"/>
      <c r="BZ65036" s="511"/>
      <c r="CA65036" s="511"/>
      <c r="CB65036" s="511"/>
      <c r="CC65036" s="511"/>
      <c r="CD65036" s="511"/>
      <c r="CE65036" s="511"/>
      <c r="CF65036" s="511"/>
      <c r="CG65036" s="511"/>
      <c r="CH65036" s="511"/>
      <c r="CI65036" s="511"/>
      <c r="CJ65036" s="511"/>
      <c r="CK65036" s="511"/>
      <c r="CL65036" s="511"/>
      <c r="CM65036" s="511"/>
      <c r="CN65036" s="511"/>
      <c r="CO65036" s="511"/>
      <c r="CP65036" s="511"/>
      <c r="CQ65036" s="511"/>
      <c r="CR65036" s="511"/>
      <c r="CS65036" s="511"/>
      <c r="CT65036" s="511"/>
      <c r="CU65036" s="511"/>
      <c r="CV65036" s="511"/>
      <c r="CW65036" s="511"/>
      <c r="CX65036" s="511"/>
      <c r="CY65036" s="511"/>
      <c r="CZ65036" s="511"/>
      <c r="DA65036" s="511"/>
      <c r="DB65036" s="511"/>
      <c r="DC65036" s="511"/>
      <c r="DD65036" s="511"/>
      <c r="DE65036" s="511"/>
      <c r="DF65036" s="511"/>
      <c r="DG65036" s="511"/>
      <c r="DH65036" s="511"/>
      <c r="DI65036" s="511"/>
      <c r="DJ65036" s="511"/>
      <c r="DK65036" s="511"/>
      <c r="DL65036" s="511"/>
      <c r="DM65036" s="511"/>
      <c r="DN65036" s="511"/>
      <c r="DO65036" s="511"/>
      <c r="DP65036" s="511"/>
      <c r="DQ65036" s="511"/>
      <c r="DR65036" s="511"/>
      <c r="DS65036" s="511"/>
      <c r="DT65036" s="511"/>
      <c r="DU65036" s="511"/>
      <c r="DV65036" s="511"/>
      <c r="DW65036" s="511"/>
      <c r="DX65036" s="511"/>
      <c r="DY65036" s="511"/>
      <c r="DZ65036" s="511"/>
      <c r="EA65036" s="511"/>
      <c r="EB65036" s="511"/>
      <c r="EC65036" s="511"/>
      <c r="ED65036" s="511"/>
      <c r="EE65036" s="511"/>
      <c r="EF65036" s="511"/>
      <c r="EG65036" s="511"/>
      <c r="EH65036" s="511"/>
      <c r="EI65036" s="511"/>
      <c r="EJ65036" s="511"/>
      <c r="EK65036" s="511"/>
      <c r="EL65036" s="511"/>
      <c r="EM65036" s="511"/>
      <c r="EN65036" s="511"/>
      <c r="EO65036" s="511"/>
      <c r="EP65036" s="511"/>
      <c r="EQ65036" s="511"/>
      <c r="ER65036" s="511"/>
      <c r="ES65036" s="511"/>
      <c r="ET65036" s="511"/>
      <c r="EU65036" s="511"/>
      <c r="EV65036" s="511"/>
      <c r="EW65036" s="511"/>
      <c r="EX65036" s="511"/>
      <c r="EY65036" s="511"/>
      <c r="EZ65036" s="511"/>
      <c r="FA65036" s="511"/>
      <c r="FB65036" s="511"/>
      <c r="FC65036" s="511"/>
      <c r="FD65036" s="511"/>
      <c r="FE65036" s="511"/>
      <c r="FF65036" s="511"/>
      <c r="FG65036" s="511"/>
      <c r="FH65036" s="511"/>
      <c r="FI65036" s="511"/>
      <c r="FJ65036" s="511"/>
      <c r="FK65036" s="511"/>
      <c r="FL65036" s="511"/>
      <c r="FM65036" s="511"/>
      <c r="FN65036" s="511"/>
      <c r="FO65036" s="511"/>
      <c r="FP65036" s="511"/>
      <c r="FQ65036" s="511"/>
      <c r="FR65036" s="511"/>
      <c r="FS65036" s="511"/>
      <c r="FT65036" s="511"/>
      <c r="FU65036" s="511"/>
      <c r="FV65036" s="511"/>
      <c r="FW65036" s="511"/>
      <c r="FX65036" s="511"/>
      <c r="FY65036" s="511"/>
      <c r="FZ65036" s="511"/>
      <c r="GA65036" s="511"/>
      <c r="GB65036" s="511"/>
      <c r="GC65036" s="511"/>
      <c r="GD65036" s="511"/>
      <c r="GE65036" s="511"/>
      <c r="GF65036" s="511"/>
      <c r="GG65036" s="511"/>
      <c r="GH65036" s="511"/>
      <c r="GI65036" s="511"/>
      <c r="GJ65036" s="511"/>
      <c r="GK65036" s="511"/>
      <c r="GL65036" s="511"/>
      <c r="GM65036" s="511"/>
      <c r="GN65036" s="511"/>
      <c r="GO65036" s="511"/>
      <c r="GP65036" s="511"/>
      <c r="GQ65036" s="511"/>
      <c r="GR65036" s="511"/>
      <c r="GS65036" s="511"/>
      <c r="GT65036" s="511"/>
      <c r="GU65036" s="511"/>
      <c r="GV65036" s="511"/>
      <c r="GW65036" s="511"/>
      <c r="GX65036" s="511"/>
      <c r="GY65036" s="511"/>
      <c r="GZ65036" s="511"/>
      <c r="HA65036" s="511"/>
      <c r="HB65036" s="511"/>
      <c r="HC65036" s="511"/>
      <c r="HD65036" s="511"/>
      <c r="HE65036" s="511"/>
      <c r="HF65036" s="511"/>
      <c r="HG65036" s="511"/>
      <c r="HH65036" s="511"/>
      <c r="HI65036" s="511"/>
      <c r="HJ65036" s="511"/>
      <c r="HK65036" s="511"/>
      <c r="HL65036" s="511"/>
      <c r="HM65036" s="511"/>
      <c r="HN65036" s="511"/>
      <c r="HO65036" s="511"/>
      <c r="HP65036" s="511"/>
      <c r="HQ65036" s="511"/>
      <c r="HR65036" s="511"/>
      <c r="HS65036" s="511"/>
      <c r="HT65036" s="511"/>
      <c r="HU65036" s="511"/>
      <c r="HV65036" s="511"/>
      <c r="HW65036" s="511"/>
      <c r="HX65036" s="511"/>
      <c r="HY65036" s="511"/>
      <c r="HZ65036" s="511"/>
      <c r="IA65036" s="511"/>
      <c r="IB65036" s="511"/>
      <c r="IC65036" s="511"/>
      <c r="ID65036" s="511"/>
      <c r="IE65036" s="511"/>
      <c r="IF65036" s="511"/>
      <c r="IG65036" s="511"/>
      <c r="IH65036" s="511"/>
    </row>
    <row r="65037" spans="1:242" x14ac:dyDescent="0.25">
      <c r="A65037" s="511"/>
      <c r="B65037" s="511"/>
      <c r="C65037" s="511"/>
      <c r="D65037" s="511"/>
      <c r="E65037" s="511"/>
      <c r="F65037" s="511"/>
      <c r="G65037" s="511"/>
      <c r="H65037" s="511"/>
      <c r="I65037" s="511"/>
      <c r="J65037" s="511"/>
      <c r="K65037" s="511"/>
      <c r="L65037" s="511"/>
      <c r="M65037" s="511"/>
      <c r="N65037" s="511"/>
      <c r="O65037" s="511"/>
      <c r="P65037" s="511"/>
      <c r="Q65037" s="511"/>
      <c r="R65037" s="511"/>
      <c r="S65037" s="511"/>
      <c r="T65037" s="511"/>
      <c r="U65037" s="511"/>
      <c r="V65037" s="511"/>
      <c r="W65037" s="511"/>
      <c r="X65037" s="511"/>
      <c r="Y65037" s="511"/>
      <c r="Z65037" s="511"/>
      <c r="AA65037" s="511"/>
      <c r="AB65037" s="511"/>
      <c r="AC65037" s="511"/>
      <c r="AD65037" s="511"/>
      <c r="AE65037" s="511"/>
      <c r="AF65037" s="511"/>
      <c r="AG65037" s="511"/>
      <c r="AH65037" s="511"/>
      <c r="AI65037" s="511"/>
      <c r="AJ65037" s="511"/>
      <c r="AK65037" s="511"/>
      <c r="AL65037" s="511"/>
      <c r="AM65037" s="511"/>
      <c r="AN65037" s="511"/>
      <c r="AO65037" s="511"/>
      <c r="AP65037" s="511"/>
      <c r="AQ65037" s="511"/>
      <c r="AR65037" s="511"/>
      <c r="AS65037" s="511"/>
      <c r="AT65037" s="511"/>
      <c r="AU65037" s="511"/>
      <c r="AV65037" s="511"/>
      <c r="AW65037" s="511"/>
      <c r="AX65037" s="511"/>
      <c r="AY65037" s="511"/>
      <c r="AZ65037" s="511"/>
      <c r="BA65037" s="511"/>
      <c r="BB65037" s="511"/>
      <c r="BC65037" s="511"/>
      <c r="BD65037" s="511"/>
      <c r="BE65037" s="511"/>
      <c r="BF65037" s="511"/>
      <c r="BG65037" s="511"/>
      <c r="BH65037" s="511"/>
      <c r="BI65037" s="511"/>
      <c r="BJ65037" s="511"/>
      <c r="BK65037" s="511"/>
      <c r="BL65037" s="511"/>
      <c r="BM65037" s="511"/>
      <c r="BN65037" s="511"/>
      <c r="BO65037" s="511"/>
      <c r="BP65037" s="511"/>
      <c r="BQ65037" s="511"/>
      <c r="BR65037" s="511"/>
      <c r="BS65037" s="511"/>
      <c r="BT65037" s="511"/>
      <c r="BU65037" s="511"/>
      <c r="BV65037" s="511"/>
      <c r="BW65037" s="511"/>
      <c r="BX65037" s="511"/>
      <c r="BY65037" s="511"/>
      <c r="BZ65037" s="511"/>
      <c r="CA65037" s="511"/>
      <c r="CB65037" s="511"/>
      <c r="CC65037" s="511"/>
      <c r="CD65037" s="511"/>
      <c r="CE65037" s="511"/>
      <c r="CF65037" s="511"/>
      <c r="CG65037" s="511"/>
      <c r="CH65037" s="511"/>
      <c r="CI65037" s="511"/>
      <c r="CJ65037" s="511"/>
      <c r="CK65037" s="511"/>
      <c r="CL65037" s="511"/>
      <c r="CM65037" s="511"/>
      <c r="CN65037" s="511"/>
      <c r="CO65037" s="511"/>
      <c r="CP65037" s="511"/>
      <c r="CQ65037" s="511"/>
      <c r="CR65037" s="511"/>
      <c r="CS65037" s="511"/>
      <c r="CT65037" s="511"/>
      <c r="CU65037" s="511"/>
      <c r="CV65037" s="511"/>
      <c r="CW65037" s="511"/>
      <c r="CX65037" s="511"/>
      <c r="CY65037" s="511"/>
      <c r="CZ65037" s="511"/>
      <c r="DA65037" s="511"/>
      <c r="DB65037" s="511"/>
      <c r="DC65037" s="511"/>
      <c r="DD65037" s="511"/>
      <c r="DE65037" s="511"/>
      <c r="DF65037" s="511"/>
      <c r="DG65037" s="511"/>
      <c r="DH65037" s="511"/>
      <c r="DI65037" s="511"/>
      <c r="DJ65037" s="511"/>
      <c r="DK65037" s="511"/>
      <c r="DL65037" s="511"/>
      <c r="DM65037" s="511"/>
      <c r="DN65037" s="511"/>
      <c r="DO65037" s="511"/>
      <c r="DP65037" s="511"/>
      <c r="DQ65037" s="511"/>
      <c r="DR65037" s="511"/>
      <c r="DS65037" s="511"/>
      <c r="DT65037" s="511"/>
      <c r="DU65037" s="511"/>
      <c r="DV65037" s="511"/>
      <c r="DW65037" s="511"/>
      <c r="DX65037" s="511"/>
      <c r="DY65037" s="511"/>
      <c r="DZ65037" s="511"/>
      <c r="EA65037" s="511"/>
      <c r="EB65037" s="511"/>
      <c r="EC65037" s="511"/>
      <c r="ED65037" s="511"/>
      <c r="EE65037" s="511"/>
      <c r="EF65037" s="511"/>
      <c r="EG65037" s="511"/>
      <c r="EH65037" s="511"/>
      <c r="EI65037" s="511"/>
      <c r="EJ65037" s="511"/>
      <c r="EK65037" s="511"/>
      <c r="EL65037" s="511"/>
      <c r="EM65037" s="511"/>
      <c r="EN65037" s="511"/>
      <c r="EO65037" s="511"/>
      <c r="EP65037" s="511"/>
      <c r="EQ65037" s="511"/>
      <c r="ER65037" s="511"/>
      <c r="ES65037" s="511"/>
      <c r="ET65037" s="511"/>
      <c r="EU65037" s="511"/>
      <c r="EV65037" s="511"/>
      <c r="EW65037" s="511"/>
      <c r="EX65037" s="511"/>
      <c r="EY65037" s="511"/>
      <c r="EZ65037" s="511"/>
      <c r="FA65037" s="511"/>
      <c r="FB65037" s="511"/>
      <c r="FC65037" s="511"/>
      <c r="FD65037" s="511"/>
      <c r="FE65037" s="511"/>
      <c r="FF65037" s="511"/>
      <c r="FG65037" s="511"/>
      <c r="FH65037" s="511"/>
      <c r="FI65037" s="511"/>
      <c r="FJ65037" s="511"/>
      <c r="FK65037" s="511"/>
      <c r="FL65037" s="511"/>
      <c r="FM65037" s="511"/>
      <c r="FN65037" s="511"/>
      <c r="FO65037" s="511"/>
      <c r="FP65037" s="511"/>
      <c r="FQ65037" s="511"/>
      <c r="FR65037" s="511"/>
      <c r="FS65037" s="511"/>
      <c r="FT65037" s="511"/>
      <c r="FU65037" s="511"/>
      <c r="FV65037" s="511"/>
      <c r="FW65037" s="511"/>
      <c r="FX65037" s="511"/>
      <c r="FY65037" s="511"/>
      <c r="FZ65037" s="511"/>
      <c r="GA65037" s="511"/>
      <c r="GB65037" s="511"/>
      <c r="GC65037" s="511"/>
      <c r="GD65037" s="511"/>
      <c r="GE65037" s="511"/>
      <c r="GF65037" s="511"/>
      <c r="GG65037" s="511"/>
      <c r="GH65037" s="511"/>
      <c r="GI65037" s="511"/>
      <c r="GJ65037" s="511"/>
      <c r="GK65037" s="511"/>
      <c r="GL65037" s="511"/>
      <c r="GM65037" s="511"/>
      <c r="GN65037" s="511"/>
      <c r="GO65037" s="511"/>
      <c r="GP65037" s="511"/>
      <c r="GQ65037" s="511"/>
      <c r="GR65037" s="511"/>
      <c r="GS65037" s="511"/>
      <c r="GT65037" s="511"/>
      <c r="GU65037" s="511"/>
      <c r="GV65037" s="511"/>
      <c r="GW65037" s="511"/>
      <c r="GX65037" s="511"/>
      <c r="GY65037" s="511"/>
      <c r="GZ65037" s="511"/>
      <c r="HA65037" s="511"/>
      <c r="HB65037" s="511"/>
      <c r="HC65037" s="511"/>
      <c r="HD65037" s="511"/>
      <c r="HE65037" s="511"/>
      <c r="HF65037" s="511"/>
      <c r="HG65037" s="511"/>
      <c r="HH65037" s="511"/>
      <c r="HI65037" s="511"/>
      <c r="HJ65037" s="511"/>
      <c r="HK65037" s="511"/>
      <c r="HL65037" s="511"/>
      <c r="HM65037" s="511"/>
      <c r="HN65037" s="511"/>
      <c r="HO65037" s="511"/>
      <c r="HP65037" s="511"/>
      <c r="HQ65037" s="511"/>
      <c r="HR65037" s="511"/>
      <c r="HS65037" s="511"/>
      <c r="HT65037" s="511"/>
      <c r="HU65037" s="511"/>
      <c r="HV65037" s="511"/>
      <c r="HW65037" s="511"/>
      <c r="HX65037" s="511"/>
      <c r="HY65037" s="511"/>
      <c r="HZ65037" s="511"/>
      <c r="IA65037" s="511"/>
      <c r="IB65037" s="511"/>
      <c r="IC65037" s="511"/>
      <c r="ID65037" s="511"/>
      <c r="IE65037" s="511"/>
      <c r="IF65037" s="511"/>
      <c r="IG65037" s="511"/>
      <c r="IH65037" s="511"/>
    </row>
    <row r="65038" spans="1:242" x14ac:dyDescent="0.25">
      <c r="A65038" s="511"/>
      <c r="B65038" s="511"/>
      <c r="C65038" s="511"/>
      <c r="D65038" s="511"/>
      <c r="E65038" s="511"/>
      <c r="F65038" s="511"/>
      <c r="G65038" s="511"/>
      <c r="H65038" s="511"/>
      <c r="I65038" s="511"/>
      <c r="J65038" s="511"/>
      <c r="K65038" s="511"/>
      <c r="L65038" s="511"/>
      <c r="M65038" s="511"/>
      <c r="N65038" s="511"/>
      <c r="O65038" s="511"/>
      <c r="P65038" s="511"/>
      <c r="Q65038" s="511"/>
      <c r="R65038" s="511"/>
      <c r="S65038" s="511"/>
      <c r="T65038" s="511"/>
      <c r="U65038" s="511"/>
      <c r="V65038" s="511"/>
      <c r="W65038" s="511"/>
      <c r="X65038" s="511"/>
      <c r="Y65038" s="511"/>
      <c r="Z65038" s="511"/>
      <c r="AA65038" s="511"/>
      <c r="AB65038" s="511"/>
      <c r="AC65038" s="511"/>
      <c r="AD65038" s="511"/>
      <c r="AE65038" s="511"/>
      <c r="AF65038" s="511"/>
      <c r="AG65038" s="511"/>
      <c r="AH65038" s="511"/>
      <c r="AI65038" s="511"/>
      <c r="AJ65038" s="511"/>
      <c r="AK65038" s="511"/>
      <c r="AL65038" s="511"/>
      <c r="AM65038" s="511"/>
      <c r="AN65038" s="511"/>
      <c r="AO65038" s="511"/>
      <c r="AP65038" s="511"/>
      <c r="AQ65038" s="511"/>
      <c r="AR65038" s="511"/>
      <c r="AS65038" s="511"/>
      <c r="AT65038" s="511"/>
      <c r="AU65038" s="511"/>
      <c r="AV65038" s="511"/>
      <c r="AW65038" s="511"/>
      <c r="AX65038" s="511"/>
      <c r="AY65038" s="511"/>
      <c r="AZ65038" s="511"/>
      <c r="BA65038" s="511"/>
      <c r="BB65038" s="511"/>
      <c r="BC65038" s="511"/>
      <c r="BD65038" s="511"/>
      <c r="BE65038" s="511"/>
      <c r="BF65038" s="511"/>
      <c r="BG65038" s="511"/>
      <c r="BH65038" s="511"/>
      <c r="BI65038" s="511"/>
      <c r="BJ65038" s="511"/>
      <c r="BK65038" s="511"/>
      <c r="BL65038" s="511"/>
      <c r="BM65038" s="511"/>
      <c r="BN65038" s="511"/>
      <c r="BO65038" s="511"/>
      <c r="BP65038" s="511"/>
      <c r="BQ65038" s="511"/>
      <c r="BR65038" s="511"/>
      <c r="BS65038" s="511"/>
      <c r="BT65038" s="511"/>
      <c r="BU65038" s="511"/>
      <c r="BV65038" s="511"/>
      <c r="BW65038" s="511"/>
      <c r="BX65038" s="511"/>
      <c r="BY65038" s="511"/>
      <c r="BZ65038" s="511"/>
      <c r="CA65038" s="511"/>
      <c r="CB65038" s="511"/>
      <c r="CC65038" s="511"/>
      <c r="CD65038" s="511"/>
      <c r="CE65038" s="511"/>
      <c r="CF65038" s="511"/>
      <c r="CG65038" s="511"/>
      <c r="CH65038" s="511"/>
      <c r="CI65038" s="511"/>
      <c r="CJ65038" s="511"/>
      <c r="CK65038" s="511"/>
      <c r="CL65038" s="511"/>
      <c r="CM65038" s="511"/>
      <c r="CN65038" s="511"/>
      <c r="CO65038" s="511"/>
      <c r="CP65038" s="511"/>
      <c r="CQ65038" s="511"/>
      <c r="CR65038" s="511"/>
      <c r="CS65038" s="511"/>
      <c r="CT65038" s="511"/>
      <c r="CU65038" s="511"/>
      <c r="CV65038" s="511"/>
      <c r="CW65038" s="511"/>
      <c r="CX65038" s="511"/>
      <c r="CY65038" s="511"/>
      <c r="CZ65038" s="511"/>
      <c r="DA65038" s="511"/>
      <c r="DB65038" s="511"/>
      <c r="DC65038" s="511"/>
      <c r="DD65038" s="511"/>
      <c r="DE65038" s="511"/>
      <c r="DF65038" s="511"/>
      <c r="DG65038" s="511"/>
      <c r="DH65038" s="511"/>
      <c r="DI65038" s="511"/>
      <c r="DJ65038" s="511"/>
      <c r="DK65038" s="511"/>
      <c r="DL65038" s="511"/>
      <c r="DM65038" s="511"/>
      <c r="DN65038" s="511"/>
      <c r="DO65038" s="511"/>
      <c r="DP65038" s="511"/>
      <c r="DQ65038" s="511"/>
      <c r="DR65038" s="511"/>
      <c r="DS65038" s="511"/>
      <c r="DT65038" s="511"/>
      <c r="DU65038" s="511"/>
      <c r="DV65038" s="511"/>
      <c r="DW65038" s="511"/>
      <c r="DX65038" s="511"/>
      <c r="DY65038" s="511"/>
      <c r="DZ65038" s="511"/>
      <c r="EA65038" s="511"/>
      <c r="EB65038" s="511"/>
      <c r="EC65038" s="511"/>
      <c r="ED65038" s="511"/>
      <c r="EE65038" s="511"/>
      <c r="EF65038" s="511"/>
      <c r="EG65038" s="511"/>
      <c r="EH65038" s="511"/>
      <c r="EI65038" s="511"/>
      <c r="EJ65038" s="511"/>
      <c r="EK65038" s="511"/>
      <c r="EL65038" s="511"/>
      <c r="EM65038" s="511"/>
      <c r="EN65038" s="511"/>
      <c r="EO65038" s="511"/>
      <c r="EP65038" s="511"/>
      <c r="EQ65038" s="511"/>
      <c r="ER65038" s="511"/>
      <c r="ES65038" s="511"/>
      <c r="ET65038" s="511"/>
      <c r="EU65038" s="511"/>
      <c r="EV65038" s="511"/>
      <c r="EW65038" s="511"/>
      <c r="EX65038" s="511"/>
      <c r="EY65038" s="511"/>
      <c r="EZ65038" s="511"/>
      <c r="FA65038" s="511"/>
      <c r="FB65038" s="511"/>
      <c r="FC65038" s="511"/>
      <c r="FD65038" s="511"/>
      <c r="FE65038" s="511"/>
      <c r="FF65038" s="511"/>
      <c r="FG65038" s="511"/>
      <c r="FH65038" s="511"/>
      <c r="FI65038" s="511"/>
      <c r="FJ65038" s="511"/>
      <c r="FK65038" s="511"/>
      <c r="FL65038" s="511"/>
      <c r="FM65038" s="511"/>
      <c r="FN65038" s="511"/>
      <c r="FO65038" s="511"/>
      <c r="FP65038" s="511"/>
      <c r="FQ65038" s="511"/>
      <c r="FR65038" s="511"/>
      <c r="FS65038" s="511"/>
      <c r="FT65038" s="511"/>
      <c r="FU65038" s="511"/>
      <c r="FV65038" s="511"/>
      <c r="FW65038" s="511"/>
      <c r="FX65038" s="511"/>
      <c r="FY65038" s="511"/>
      <c r="FZ65038" s="511"/>
      <c r="GA65038" s="511"/>
      <c r="GB65038" s="511"/>
      <c r="GC65038" s="511"/>
      <c r="GD65038" s="511"/>
      <c r="GE65038" s="511"/>
      <c r="GF65038" s="511"/>
      <c r="GG65038" s="511"/>
      <c r="GH65038" s="511"/>
      <c r="GI65038" s="511"/>
      <c r="GJ65038" s="511"/>
      <c r="GK65038" s="511"/>
      <c r="GL65038" s="511"/>
      <c r="GM65038" s="511"/>
      <c r="GN65038" s="511"/>
      <c r="GO65038" s="511"/>
      <c r="GP65038" s="511"/>
      <c r="GQ65038" s="511"/>
      <c r="GR65038" s="511"/>
      <c r="GS65038" s="511"/>
      <c r="GT65038" s="511"/>
      <c r="GU65038" s="511"/>
      <c r="GV65038" s="511"/>
      <c r="GW65038" s="511"/>
      <c r="GX65038" s="511"/>
      <c r="GY65038" s="511"/>
      <c r="GZ65038" s="511"/>
      <c r="HA65038" s="511"/>
      <c r="HB65038" s="511"/>
      <c r="HC65038" s="511"/>
      <c r="HD65038" s="511"/>
      <c r="HE65038" s="511"/>
      <c r="HF65038" s="511"/>
      <c r="HG65038" s="511"/>
      <c r="HH65038" s="511"/>
      <c r="HI65038" s="511"/>
      <c r="HJ65038" s="511"/>
      <c r="HK65038" s="511"/>
      <c r="HL65038" s="511"/>
      <c r="HM65038" s="511"/>
      <c r="HN65038" s="511"/>
      <c r="HO65038" s="511"/>
      <c r="HP65038" s="511"/>
      <c r="HQ65038" s="511"/>
      <c r="HR65038" s="511"/>
      <c r="HS65038" s="511"/>
      <c r="HT65038" s="511"/>
      <c r="HU65038" s="511"/>
      <c r="HV65038" s="511"/>
      <c r="HW65038" s="511"/>
      <c r="HX65038" s="511"/>
      <c r="HY65038" s="511"/>
      <c r="HZ65038" s="511"/>
      <c r="IA65038" s="511"/>
      <c r="IB65038" s="511"/>
      <c r="IC65038" s="511"/>
      <c r="ID65038" s="511"/>
      <c r="IE65038" s="511"/>
      <c r="IF65038" s="511"/>
      <c r="IG65038" s="511"/>
      <c r="IH65038" s="511"/>
    </row>
    <row r="65039" spans="1:242" x14ac:dyDescent="0.25">
      <c r="A65039" s="511"/>
      <c r="B65039" s="511"/>
      <c r="C65039" s="511"/>
      <c r="D65039" s="511"/>
      <c r="E65039" s="511"/>
      <c r="F65039" s="511"/>
      <c r="G65039" s="511"/>
      <c r="H65039" s="511"/>
      <c r="I65039" s="511"/>
      <c r="J65039" s="511"/>
      <c r="K65039" s="511"/>
      <c r="L65039" s="511"/>
      <c r="M65039" s="511"/>
      <c r="N65039" s="511"/>
      <c r="O65039" s="511"/>
      <c r="P65039" s="511"/>
      <c r="Q65039" s="511"/>
      <c r="R65039" s="511"/>
      <c r="S65039" s="511"/>
      <c r="T65039" s="511"/>
      <c r="U65039" s="511"/>
      <c r="V65039" s="511"/>
      <c r="W65039" s="511"/>
      <c r="X65039" s="511"/>
      <c r="Y65039" s="511"/>
      <c r="Z65039" s="511"/>
      <c r="AA65039" s="511"/>
      <c r="AB65039" s="511"/>
      <c r="AC65039" s="511"/>
      <c r="AD65039" s="511"/>
      <c r="AE65039" s="511"/>
      <c r="AF65039" s="511"/>
      <c r="AG65039" s="511"/>
      <c r="AH65039" s="511"/>
      <c r="AI65039" s="511"/>
      <c r="AJ65039" s="511"/>
      <c r="AK65039" s="511"/>
      <c r="AL65039" s="511"/>
      <c r="AM65039" s="511"/>
      <c r="AN65039" s="511"/>
      <c r="AO65039" s="511"/>
      <c r="AP65039" s="511"/>
      <c r="AQ65039" s="511"/>
      <c r="AR65039" s="511"/>
      <c r="AS65039" s="511"/>
      <c r="AT65039" s="511"/>
      <c r="AU65039" s="511"/>
      <c r="AV65039" s="511"/>
      <c r="AW65039" s="511"/>
      <c r="AX65039" s="511"/>
      <c r="AY65039" s="511"/>
      <c r="AZ65039" s="511"/>
      <c r="BA65039" s="511"/>
      <c r="BB65039" s="511"/>
      <c r="BC65039" s="511"/>
      <c r="BD65039" s="511"/>
      <c r="BE65039" s="511"/>
      <c r="BF65039" s="511"/>
      <c r="BG65039" s="511"/>
      <c r="BH65039" s="511"/>
      <c r="BI65039" s="511"/>
      <c r="BJ65039" s="511"/>
      <c r="BK65039" s="511"/>
      <c r="BL65039" s="511"/>
      <c r="BM65039" s="511"/>
      <c r="BN65039" s="511"/>
      <c r="BO65039" s="511"/>
      <c r="BP65039" s="511"/>
      <c r="BQ65039" s="511"/>
      <c r="BR65039" s="511"/>
      <c r="BS65039" s="511"/>
      <c r="BT65039" s="511"/>
      <c r="BU65039" s="511"/>
      <c r="BV65039" s="511"/>
      <c r="BW65039" s="511"/>
      <c r="BX65039" s="511"/>
      <c r="BY65039" s="511"/>
      <c r="BZ65039" s="511"/>
      <c r="CA65039" s="511"/>
      <c r="CB65039" s="511"/>
      <c r="CC65039" s="511"/>
      <c r="CD65039" s="511"/>
      <c r="CE65039" s="511"/>
      <c r="CF65039" s="511"/>
      <c r="CG65039" s="511"/>
      <c r="CH65039" s="511"/>
      <c r="CI65039" s="511"/>
      <c r="CJ65039" s="511"/>
      <c r="CK65039" s="511"/>
      <c r="CL65039" s="511"/>
      <c r="CM65039" s="511"/>
      <c r="CN65039" s="511"/>
      <c r="CO65039" s="511"/>
      <c r="CP65039" s="511"/>
      <c r="CQ65039" s="511"/>
      <c r="CR65039" s="511"/>
      <c r="CS65039" s="511"/>
      <c r="CT65039" s="511"/>
      <c r="CU65039" s="511"/>
      <c r="CV65039" s="511"/>
      <c r="CW65039" s="511"/>
      <c r="CX65039" s="511"/>
      <c r="CY65039" s="511"/>
      <c r="CZ65039" s="511"/>
      <c r="DA65039" s="511"/>
      <c r="DB65039" s="511"/>
      <c r="DC65039" s="511"/>
      <c r="DD65039" s="511"/>
      <c r="DE65039" s="511"/>
      <c r="DF65039" s="511"/>
      <c r="DG65039" s="511"/>
      <c r="DH65039" s="511"/>
      <c r="DI65039" s="511"/>
      <c r="DJ65039" s="511"/>
      <c r="DK65039" s="511"/>
      <c r="DL65039" s="511"/>
      <c r="DM65039" s="511"/>
      <c r="DN65039" s="511"/>
      <c r="DO65039" s="511"/>
      <c r="DP65039" s="511"/>
      <c r="DQ65039" s="511"/>
      <c r="DR65039" s="511"/>
      <c r="DS65039" s="511"/>
      <c r="DT65039" s="511"/>
      <c r="DU65039" s="511"/>
      <c r="DV65039" s="511"/>
      <c r="DW65039" s="511"/>
      <c r="DX65039" s="511"/>
      <c r="DY65039" s="511"/>
      <c r="DZ65039" s="511"/>
      <c r="EA65039" s="511"/>
      <c r="EB65039" s="511"/>
      <c r="EC65039" s="511"/>
      <c r="ED65039" s="511"/>
      <c r="EE65039" s="511"/>
      <c r="EF65039" s="511"/>
      <c r="EG65039" s="511"/>
      <c r="EH65039" s="511"/>
      <c r="EI65039" s="511"/>
      <c r="EJ65039" s="511"/>
      <c r="EK65039" s="511"/>
      <c r="EL65039" s="511"/>
      <c r="EM65039" s="511"/>
      <c r="EN65039" s="511"/>
      <c r="EO65039" s="511"/>
      <c r="EP65039" s="511"/>
      <c r="EQ65039" s="511"/>
      <c r="ER65039" s="511"/>
      <c r="ES65039" s="511"/>
      <c r="ET65039" s="511"/>
      <c r="EU65039" s="511"/>
      <c r="EV65039" s="511"/>
      <c r="EW65039" s="511"/>
      <c r="EX65039" s="511"/>
      <c r="EY65039" s="511"/>
      <c r="EZ65039" s="511"/>
      <c r="FA65039" s="511"/>
      <c r="FB65039" s="511"/>
      <c r="FC65039" s="511"/>
      <c r="FD65039" s="511"/>
      <c r="FE65039" s="511"/>
      <c r="FF65039" s="511"/>
      <c r="FG65039" s="511"/>
      <c r="FH65039" s="511"/>
      <c r="FI65039" s="511"/>
      <c r="FJ65039" s="511"/>
      <c r="FK65039" s="511"/>
      <c r="FL65039" s="511"/>
      <c r="FM65039" s="511"/>
      <c r="FN65039" s="511"/>
      <c r="FO65039" s="511"/>
      <c r="FP65039" s="511"/>
      <c r="FQ65039" s="511"/>
      <c r="FR65039" s="511"/>
      <c r="FS65039" s="511"/>
      <c r="FT65039" s="511"/>
      <c r="FU65039" s="511"/>
      <c r="FV65039" s="511"/>
      <c r="FW65039" s="511"/>
      <c r="FX65039" s="511"/>
      <c r="FY65039" s="511"/>
      <c r="FZ65039" s="511"/>
      <c r="GA65039" s="511"/>
      <c r="GB65039" s="511"/>
      <c r="GC65039" s="511"/>
      <c r="GD65039" s="511"/>
      <c r="GE65039" s="511"/>
      <c r="GF65039" s="511"/>
      <c r="GG65039" s="511"/>
      <c r="GH65039" s="511"/>
      <c r="GI65039" s="511"/>
      <c r="GJ65039" s="511"/>
      <c r="GK65039" s="511"/>
      <c r="GL65039" s="511"/>
      <c r="GM65039" s="511"/>
      <c r="GN65039" s="511"/>
      <c r="GO65039" s="511"/>
      <c r="GP65039" s="511"/>
      <c r="GQ65039" s="511"/>
      <c r="GR65039" s="511"/>
      <c r="GS65039" s="511"/>
      <c r="GT65039" s="511"/>
      <c r="GU65039" s="511"/>
      <c r="GV65039" s="511"/>
      <c r="GW65039" s="511"/>
      <c r="GX65039" s="511"/>
      <c r="GY65039" s="511"/>
      <c r="GZ65039" s="511"/>
      <c r="HA65039" s="511"/>
      <c r="HB65039" s="511"/>
      <c r="HC65039" s="511"/>
      <c r="HD65039" s="511"/>
      <c r="HE65039" s="511"/>
      <c r="HF65039" s="511"/>
      <c r="HG65039" s="511"/>
      <c r="HH65039" s="511"/>
      <c r="HI65039" s="511"/>
      <c r="HJ65039" s="511"/>
      <c r="HK65039" s="511"/>
      <c r="HL65039" s="511"/>
      <c r="HM65039" s="511"/>
      <c r="HN65039" s="511"/>
      <c r="HO65039" s="511"/>
      <c r="HP65039" s="511"/>
      <c r="HQ65039" s="511"/>
      <c r="HR65039" s="511"/>
      <c r="HS65039" s="511"/>
      <c r="HT65039" s="511"/>
      <c r="HU65039" s="511"/>
      <c r="HV65039" s="511"/>
      <c r="HW65039" s="511"/>
      <c r="HX65039" s="511"/>
      <c r="HY65039" s="511"/>
      <c r="HZ65039" s="511"/>
      <c r="IA65039" s="511"/>
      <c r="IB65039" s="511"/>
      <c r="IC65039" s="511"/>
      <c r="ID65039" s="511"/>
      <c r="IE65039" s="511"/>
      <c r="IF65039" s="511"/>
      <c r="IG65039" s="511"/>
      <c r="IH65039" s="511"/>
    </row>
    <row r="65040" spans="1:242" x14ac:dyDescent="0.25">
      <c r="A65040" s="511"/>
      <c r="B65040" s="511"/>
      <c r="C65040" s="511"/>
      <c r="D65040" s="511"/>
      <c r="E65040" s="511"/>
      <c r="F65040" s="511"/>
      <c r="G65040" s="511"/>
      <c r="H65040" s="511"/>
      <c r="I65040" s="511"/>
      <c r="J65040" s="511"/>
      <c r="K65040" s="511"/>
      <c r="L65040" s="511"/>
      <c r="M65040" s="511"/>
      <c r="N65040" s="511"/>
      <c r="O65040" s="511"/>
      <c r="P65040" s="511"/>
      <c r="Q65040" s="511"/>
      <c r="R65040" s="511"/>
      <c r="S65040" s="511"/>
      <c r="T65040" s="511"/>
      <c r="U65040" s="511"/>
      <c r="V65040" s="511"/>
      <c r="W65040" s="511"/>
      <c r="X65040" s="511"/>
      <c r="Y65040" s="511"/>
      <c r="Z65040" s="511"/>
      <c r="AA65040" s="511"/>
      <c r="AB65040" s="511"/>
      <c r="AC65040" s="511"/>
      <c r="AD65040" s="511"/>
      <c r="AE65040" s="511"/>
      <c r="AF65040" s="511"/>
      <c r="AG65040" s="511"/>
      <c r="AH65040" s="511"/>
      <c r="AI65040" s="511"/>
      <c r="AJ65040" s="511"/>
      <c r="AK65040" s="511"/>
      <c r="AL65040" s="511"/>
      <c r="AM65040" s="511"/>
      <c r="AN65040" s="511"/>
      <c r="AO65040" s="511"/>
      <c r="AP65040" s="511"/>
      <c r="AQ65040" s="511"/>
      <c r="AR65040" s="511"/>
      <c r="AS65040" s="511"/>
      <c r="AT65040" s="511"/>
      <c r="AU65040" s="511"/>
      <c r="AV65040" s="511"/>
      <c r="AW65040" s="511"/>
      <c r="AX65040" s="511"/>
      <c r="AY65040" s="511"/>
      <c r="AZ65040" s="511"/>
      <c r="BA65040" s="511"/>
      <c r="BB65040" s="511"/>
      <c r="BC65040" s="511"/>
      <c r="BD65040" s="511"/>
      <c r="BE65040" s="511"/>
      <c r="BF65040" s="511"/>
      <c r="BG65040" s="511"/>
      <c r="BH65040" s="511"/>
      <c r="BI65040" s="511"/>
      <c r="BJ65040" s="511"/>
      <c r="BK65040" s="511"/>
      <c r="BL65040" s="511"/>
      <c r="BM65040" s="511"/>
      <c r="BN65040" s="511"/>
      <c r="BO65040" s="511"/>
      <c r="BP65040" s="511"/>
      <c r="BQ65040" s="511"/>
      <c r="BR65040" s="511"/>
      <c r="BS65040" s="511"/>
      <c r="BT65040" s="511"/>
      <c r="BU65040" s="511"/>
      <c r="BV65040" s="511"/>
      <c r="BW65040" s="511"/>
      <c r="BX65040" s="511"/>
      <c r="BY65040" s="511"/>
      <c r="BZ65040" s="511"/>
      <c r="CA65040" s="511"/>
      <c r="CB65040" s="511"/>
      <c r="CC65040" s="511"/>
      <c r="CD65040" s="511"/>
      <c r="CE65040" s="511"/>
      <c r="CF65040" s="511"/>
      <c r="CG65040" s="511"/>
      <c r="CH65040" s="511"/>
      <c r="CI65040" s="511"/>
      <c r="CJ65040" s="511"/>
      <c r="CK65040" s="511"/>
      <c r="CL65040" s="511"/>
      <c r="CM65040" s="511"/>
      <c r="CN65040" s="511"/>
      <c r="CO65040" s="511"/>
      <c r="CP65040" s="511"/>
      <c r="CQ65040" s="511"/>
      <c r="CR65040" s="511"/>
      <c r="CS65040" s="511"/>
      <c r="CT65040" s="511"/>
      <c r="CU65040" s="511"/>
      <c r="CV65040" s="511"/>
      <c r="CW65040" s="511"/>
      <c r="CX65040" s="511"/>
      <c r="CY65040" s="511"/>
      <c r="CZ65040" s="511"/>
      <c r="DA65040" s="511"/>
      <c r="DB65040" s="511"/>
      <c r="DC65040" s="511"/>
      <c r="DD65040" s="511"/>
      <c r="DE65040" s="511"/>
      <c r="DF65040" s="511"/>
      <c r="DG65040" s="511"/>
      <c r="DH65040" s="511"/>
      <c r="DI65040" s="511"/>
      <c r="DJ65040" s="511"/>
      <c r="DK65040" s="511"/>
      <c r="DL65040" s="511"/>
      <c r="DM65040" s="511"/>
      <c r="DN65040" s="511"/>
      <c r="DO65040" s="511"/>
      <c r="DP65040" s="511"/>
      <c r="DQ65040" s="511"/>
      <c r="DR65040" s="511"/>
      <c r="DS65040" s="511"/>
      <c r="DT65040" s="511"/>
      <c r="DU65040" s="511"/>
      <c r="DV65040" s="511"/>
      <c r="DW65040" s="511"/>
      <c r="DX65040" s="511"/>
      <c r="DY65040" s="511"/>
      <c r="DZ65040" s="511"/>
      <c r="EA65040" s="511"/>
      <c r="EB65040" s="511"/>
      <c r="EC65040" s="511"/>
      <c r="ED65040" s="511"/>
      <c r="EE65040" s="511"/>
      <c r="EF65040" s="511"/>
      <c r="EG65040" s="511"/>
      <c r="EH65040" s="511"/>
      <c r="EI65040" s="511"/>
      <c r="EJ65040" s="511"/>
      <c r="EK65040" s="511"/>
      <c r="EL65040" s="511"/>
      <c r="EM65040" s="511"/>
      <c r="EN65040" s="511"/>
      <c r="EO65040" s="511"/>
      <c r="EP65040" s="511"/>
      <c r="EQ65040" s="511"/>
      <c r="ER65040" s="511"/>
      <c r="ES65040" s="511"/>
      <c r="ET65040" s="511"/>
      <c r="EU65040" s="511"/>
      <c r="EV65040" s="511"/>
      <c r="EW65040" s="511"/>
      <c r="EX65040" s="511"/>
      <c r="EY65040" s="511"/>
      <c r="EZ65040" s="511"/>
      <c r="FA65040" s="511"/>
      <c r="FB65040" s="511"/>
      <c r="FC65040" s="511"/>
      <c r="FD65040" s="511"/>
      <c r="FE65040" s="511"/>
      <c r="FF65040" s="511"/>
      <c r="FG65040" s="511"/>
      <c r="FH65040" s="511"/>
      <c r="FI65040" s="511"/>
      <c r="FJ65040" s="511"/>
      <c r="FK65040" s="511"/>
      <c r="FL65040" s="511"/>
      <c r="FM65040" s="511"/>
      <c r="FN65040" s="511"/>
      <c r="FO65040" s="511"/>
      <c r="FP65040" s="511"/>
      <c r="FQ65040" s="511"/>
      <c r="FR65040" s="511"/>
      <c r="FS65040" s="511"/>
      <c r="FT65040" s="511"/>
      <c r="FU65040" s="511"/>
      <c r="FV65040" s="511"/>
      <c r="FW65040" s="511"/>
      <c r="FX65040" s="511"/>
      <c r="FY65040" s="511"/>
      <c r="FZ65040" s="511"/>
      <c r="GA65040" s="511"/>
      <c r="GB65040" s="511"/>
      <c r="GC65040" s="511"/>
      <c r="GD65040" s="511"/>
      <c r="GE65040" s="511"/>
      <c r="GF65040" s="511"/>
      <c r="GG65040" s="511"/>
      <c r="GH65040" s="511"/>
      <c r="GI65040" s="511"/>
      <c r="GJ65040" s="511"/>
      <c r="GK65040" s="511"/>
      <c r="GL65040" s="511"/>
      <c r="GM65040" s="511"/>
      <c r="GN65040" s="511"/>
      <c r="GO65040" s="511"/>
      <c r="GP65040" s="511"/>
      <c r="GQ65040" s="511"/>
      <c r="GR65040" s="511"/>
      <c r="GS65040" s="511"/>
      <c r="GT65040" s="511"/>
      <c r="GU65040" s="511"/>
      <c r="GV65040" s="511"/>
      <c r="GW65040" s="511"/>
      <c r="GX65040" s="511"/>
      <c r="GY65040" s="511"/>
      <c r="GZ65040" s="511"/>
      <c r="HA65040" s="511"/>
      <c r="HB65040" s="511"/>
      <c r="HC65040" s="511"/>
      <c r="HD65040" s="511"/>
      <c r="HE65040" s="511"/>
      <c r="HF65040" s="511"/>
      <c r="HG65040" s="511"/>
      <c r="HH65040" s="511"/>
      <c r="HI65040" s="511"/>
      <c r="HJ65040" s="511"/>
      <c r="HK65040" s="511"/>
      <c r="HL65040" s="511"/>
      <c r="HM65040" s="511"/>
      <c r="HN65040" s="511"/>
      <c r="HO65040" s="511"/>
      <c r="HP65040" s="511"/>
      <c r="HQ65040" s="511"/>
      <c r="HR65040" s="511"/>
      <c r="HS65040" s="511"/>
      <c r="HT65040" s="511"/>
      <c r="HU65040" s="511"/>
      <c r="HV65040" s="511"/>
      <c r="HW65040" s="511"/>
      <c r="HX65040" s="511"/>
      <c r="HY65040" s="511"/>
      <c r="HZ65040" s="511"/>
      <c r="IA65040" s="511"/>
      <c r="IB65040" s="511"/>
      <c r="IC65040" s="511"/>
      <c r="ID65040" s="511"/>
      <c r="IE65040" s="511"/>
      <c r="IF65040" s="511"/>
      <c r="IG65040" s="511"/>
      <c r="IH65040" s="511"/>
    </row>
    <row r="65041" spans="1:242" x14ac:dyDescent="0.25">
      <c r="A65041" s="511"/>
      <c r="B65041" s="511"/>
      <c r="C65041" s="511"/>
      <c r="D65041" s="511"/>
      <c r="E65041" s="511"/>
      <c r="F65041" s="511"/>
      <c r="G65041" s="511"/>
      <c r="H65041" s="511"/>
      <c r="I65041" s="511"/>
      <c r="J65041" s="511"/>
      <c r="K65041" s="511"/>
      <c r="L65041" s="511"/>
      <c r="M65041" s="511"/>
      <c r="N65041" s="511"/>
      <c r="O65041" s="511"/>
      <c r="P65041" s="511"/>
      <c r="Q65041" s="511"/>
      <c r="R65041" s="511"/>
      <c r="S65041" s="511"/>
      <c r="T65041" s="511"/>
      <c r="U65041" s="511"/>
      <c r="V65041" s="511"/>
      <c r="W65041" s="511"/>
      <c r="X65041" s="511"/>
      <c r="Y65041" s="511"/>
      <c r="Z65041" s="511"/>
      <c r="AA65041" s="511"/>
      <c r="AB65041" s="511"/>
      <c r="AC65041" s="511"/>
      <c r="AD65041" s="511"/>
      <c r="AE65041" s="511"/>
      <c r="AF65041" s="511"/>
      <c r="AG65041" s="511"/>
      <c r="AH65041" s="511"/>
      <c r="AI65041" s="511"/>
      <c r="AJ65041" s="511"/>
      <c r="AK65041" s="511"/>
      <c r="AL65041" s="511"/>
      <c r="AM65041" s="511"/>
      <c r="AN65041" s="511"/>
      <c r="AO65041" s="511"/>
      <c r="AP65041" s="511"/>
      <c r="AQ65041" s="511"/>
      <c r="AR65041" s="511"/>
      <c r="AS65041" s="511"/>
      <c r="AT65041" s="511"/>
      <c r="AU65041" s="511"/>
      <c r="AV65041" s="511"/>
      <c r="AW65041" s="511"/>
      <c r="AX65041" s="511"/>
      <c r="AY65041" s="511"/>
      <c r="AZ65041" s="511"/>
      <c r="BA65041" s="511"/>
      <c r="BB65041" s="511"/>
      <c r="BC65041" s="511"/>
      <c r="BD65041" s="511"/>
      <c r="BE65041" s="511"/>
      <c r="BF65041" s="511"/>
      <c r="BG65041" s="511"/>
      <c r="BH65041" s="511"/>
      <c r="BI65041" s="511"/>
      <c r="BJ65041" s="511"/>
      <c r="BK65041" s="511"/>
      <c r="BL65041" s="511"/>
      <c r="BM65041" s="511"/>
      <c r="BN65041" s="511"/>
      <c r="BO65041" s="511"/>
      <c r="BP65041" s="511"/>
      <c r="BQ65041" s="511"/>
      <c r="BR65041" s="511"/>
      <c r="BS65041" s="511"/>
      <c r="BT65041" s="511"/>
      <c r="BU65041" s="511"/>
      <c r="BV65041" s="511"/>
      <c r="BW65041" s="511"/>
      <c r="BX65041" s="511"/>
      <c r="BY65041" s="511"/>
      <c r="BZ65041" s="511"/>
      <c r="CA65041" s="511"/>
      <c r="CB65041" s="511"/>
      <c r="CC65041" s="511"/>
      <c r="CD65041" s="511"/>
      <c r="CE65041" s="511"/>
      <c r="CF65041" s="511"/>
      <c r="CG65041" s="511"/>
      <c r="CH65041" s="511"/>
      <c r="CI65041" s="511"/>
      <c r="CJ65041" s="511"/>
      <c r="CK65041" s="511"/>
      <c r="CL65041" s="511"/>
      <c r="CM65041" s="511"/>
      <c r="CN65041" s="511"/>
      <c r="CO65041" s="511"/>
      <c r="CP65041" s="511"/>
      <c r="CQ65041" s="511"/>
      <c r="CR65041" s="511"/>
      <c r="CS65041" s="511"/>
      <c r="CT65041" s="511"/>
      <c r="CU65041" s="511"/>
      <c r="CV65041" s="511"/>
      <c r="CW65041" s="511"/>
      <c r="CX65041" s="511"/>
      <c r="CY65041" s="511"/>
      <c r="CZ65041" s="511"/>
      <c r="DA65041" s="511"/>
      <c r="DB65041" s="511"/>
      <c r="DC65041" s="511"/>
      <c r="DD65041" s="511"/>
      <c r="DE65041" s="511"/>
      <c r="DF65041" s="511"/>
      <c r="DG65041" s="511"/>
      <c r="DH65041" s="511"/>
      <c r="DI65041" s="511"/>
      <c r="DJ65041" s="511"/>
      <c r="DK65041" s="511"/>
      <c r="DL65041" s="511"/>
      <c r="DM65041" s="511"/>
      <c r="DN65041" s="511"/>
      <c r="DO65041" s="511"/>
      <c r="DP65041" s="511"/>
      <c r="DQ65041" s="511"/>
      <c r="DR65041" s="511"/>
      <c r="DS65041" s="511"/>
      <c r="DT65041" s="511"/>
      <c r="DU65041" s="511"/>
      <c r="DV65041" s="511"/>
      <c r="DW65041" s="511"/>
      <c r="DX65041" s="511"/>
      <c r="DY65041" s="511"/>
      <c r="DZ65041" s="511"/>
      <c r="EA65041" s="511"/>
      <c r="EB65041" s="511"/>
      <c r="EC65041" s="511"/>
      <c r="ED65041" s="511"/>
      <c r="EE65041" s="511"/>
      <c r="EF65041" s="511"/>
      <c r="EG65041" s="511"/>
      <c r="EH65041" s="511"/>
      <c r="EI65041" s="511"/>
      <c r="EJ65041" s="511"/>
      <c r="EK65041" s="511"/>
      <c r="EL65041" s="511"/>
      <c r="EM65041" s="511"/>
      <c r="EN65041" s="511"/>
      <c r="EO65041" s="511"/>
      <c r="EP65041" s="511"/>
      <c r="EQ65041" s="511"/>
      <c r="ER65041" s="511"/>
      <c r="ES65041" s="511"/>
      <c r="ET65041" s="511"/>
      <c r="EU65041" s="511"/>
      <c r="EV65041" s="511"/>
      <c r="EW65041" s="511"/>
      <c r="EX65041" s="511"/>
      <c r="EY65041" s="511"/>
      <c r="EZ65041" s="511"/>
      <c r="FA65041" s="511"/>
      <c r="FB65041" s="511"/>
      <c r="FC65041" s="511"/>
      <c r="FD65041" s="511"/>
      <c r="FE65041" s="511"/>
      <c r="FF65041" s="511"/>
      <c r="FG65041" s="511"/>
      <c r="FH65041" s="511"/>
      <c r="FI65041" s="511"/>
      <c r="FJ65041" s="511"/>
      <c r="FK65041" s="511"/>
      <c r="FL65041" s="511"/>
      <c r="FM65041" s="511"/>
      <c r="FN65041" s="511"/>
      <c r="FO65041" s="511"/>
      <c r="FP65041" s="511"/>
      <c r="FQ65041" s="511"/>
      <c r="FR65041" s="511"/>
      <c r="FS65041" s="511"/>
      <c r="FT65041" s="511"/>
      <c r="FU65041" s="511"/>
      <c r="FV65041" s="511"/>
      <c r="FW65041" s="511"/>
      <c r="FX65041" s="511"/>
      <c r="FY65041" s="511"/>
      <c r="FZ65041" s="511"/>
      <c r="GA65041" s="511"/>
      <c r="GB65041" s="511"/>
      <c r="GC65041" s="511"/>
      <c r="GD65041" s="511"/>
      <c r="GE65041" s="511"/>
      <c r="GF65041" s="511"/>
      <c r="GG65041" s="511"/>
      <c r="GH65041" s="511"/>
      <c r="GI65041" s="511"/>
      <c r="GJ65041" s="511"/>
      <c r="GK65041" s="511"/>
      <c r="GL65041" s="511"/>
      <c r="GM65041" s="511"/>
      <c r="GN65041" s="511"/>
      <c r="GO65041" s="511"/>
      <c r="GP65041" s="511"/>
      <c r="GQ65041" s="511"/>
      <c r="GR65041" s="511"/>
      <c r="GS65041" s="511"/>
      <c r="GT65041" s="511"/>
      <c r="GU65041" s="511"/>
      <c r="GV65041" s="511"/>
      <c r="GW65041" s="511"/>
      <c r="GX65041" s="511"/>
      <c r="GY65041" s="511"/>
      <c r="GZ65041" s="511"/>
      <c r="HA65041" s="511"/>
      <c r="HB65041" s="511"/>
      <c r="HC65041" s="511"/>
      <c r="HD65041" s="511"/>
      <c r="HE65041" s="511"/>
      <c r="HF65041" s="511"/>
      <c r="HG65041" s="511"/>
      <c r="HH65041" s="511"/>
      <c r="HI65041" s="511"/>
      <c r="HJ65041" s="511"/>
      <c r="HK65041" s="511"/>
      <c r="HL65041" s="511"/>
      <c r="HM65041" s="511"/>
      <c r="HN65041" s="511"/>
      <c r="HO65041" s="511"/>
      <c r="HP65041" s="511"/>
      <c r="HQ65041" s="511"/>
      <c r="HR65041" s="511"/>
      <c r="HS65041" s="511"/>
      <c r="HT65041" s="511"/>
      <c r="HU65041" s="511"/>
      <c r="HV65041" s="511"/>
      <c r="HW65041" s="511"/>
      <c r="HX65041" s="511"/>
      <c r="HY65041" s="511"/>
      <c r="HZ65041" s="511"/>
      <c r="IA65041" s="511"/>
      <c r="IB65041" s="511"/>
      <c r="IC65041" s="511"/>
      <c r="ID65041" s="511"/>
      <c r="IE65041" s="511"/>
      <c r="IF65041" s="511"/>
      <c r="IG65041" s="511"/>
      <c r="IH65041" s="511"/>
    </row>
    <row r="65042" spans="1:242" x14ac:dyDescent="0.25">
      <c r="A65042" s="511"/>
      <c r="B65042" s="511"/>
      <c r="C65042" s="511"/>
      <c r="D65042" s="511"/>
      <c r="E65042" s="511"/>
      <c r="F65042" s="511"/>
      <c r="G65042" s="511"/>
      <c r="H65042" s="511"/>
      <c r="I65042" s="511"/>
      <c r="J65042" s="511"/>
      <c r="K65042" s="511"/>
      <c r="L65042" s="511"/>
      <c r="M65042" s="511"/>
      <c r="N65042" s="511"/>
      <c r="O65042" s="511"/>
      <c r="P65042" s="511"/>
      <c r="Q65042" s="511"/>
      <c r="R65042" s="511"/>
      <c r="S65042" s="511"/>
      <c r="T65042" s="511"/>
      <c r="U65042" s="511"/>
      <c r="V65042" s="511"/>
      <c r="W65042" s="511"/>
      <c r="X65042" s="511"/>
      <c r="Y65042" s="511"/>
      <c r="Z65042" s="511"/>
      <c r="AA65042" s="511"/>
      <c r="AB65042" s="511"/>
      <c r="AC65042" s="511"/>
      <c r="AD65042" s="511"/>
      <c r="AE65042" s="511"/>
      <c r="AF65042" s="511"/>
      <c r="AG65042" s="511"/>
      <c r="AH65042" s="511"/>
      <c r="AI65042" s="511"/>
      <c r="AJ65042" s="511"/>
      <c r="AK65042" s="511"/>
      <c r="AL65042" s="511"/>
      <c r="AM65042" s="511"/>
      <c r="AN65042" s="511"/>
      <c r="AO65042" s="511"/>
      <c r="AP65042" s="511"/>
      <c r="AQ65042" s="511"/>
      <c r="AR65042" s="511"/>
      <c r="AS65042" s="511"/>
      <c r="AT65042" s="511"/>
      <c r="AU65042" s="511"/>
      <c r="AV65042" s="511"/>
      <c r="AW65042" s="511"/>
      <c r="AX65042" s="511"/>
      <c r="AY65042" s="511"/>
      <c r="AZ65042" s="511"/>
      <c r="BA65042" s="511"/>
      <c r="BB65042" s="511"/>
      <c r="BC65042" s="511"/>
      <c r="BD65042" s="511"/>
      <c r="BE65042" s="511"/>
      <c r="BF65042" s="511"/>
      <c r="BG65042" s="511"/>
      <c r="BH65042" s="511"/>
      <c r="BI65042" s="511"/>
      <c r="BJ65042" s="511"/>
      <c r="BK65042" s="511"/>
      <c r="BL65042" s="511"/>
      <c r="BM65042" s="511"/>
      <c r="BN65042" s="511"/>
      <c r="BO65042" s="511"/>
      <c r="BP65042" s="511"/>
      <c r="BQ65042" s="511"/>
      <c r="BR65042" s="511"/>
      <c r="BS65042" s="511"/>
      <c r="BT65042" s="511"/>
      <c r="BU65042" s="511"/>
      <c r="BV65042" s="511"/>
      <c r="BW65042" s="511"/>
      <c r="BX65042" s="511"/>
      <c r="BY65042" s="511"/>
      <c r="BZ65042" s="511"/>
      <c r="CA65042" s="511"/>
      <c r="CB65042" s="511"/>
      <c r="CC65042" s="511"/>
      <c r="CD65042" s="511"/>
      <c r="CE65042" s="511"/>
      <c r="CF65042" s="511"/>
      <c r="CG65042" s="511"/>
      <c r="CH65042" s="511"/>
      <c r="CI65042" s="511"/>
      <c r="CJ65042" s="511"/>
      <c r="CK65042" s="511"/>
      <c r="CL65042" s="511"/>
      <c r="CM65042" s="511"/>
      <c r="CN65042" s="511"/>
      <c r="CO65042" s="511"/>
      <c r="CP65042" s="511"/>
      <c r="CQ65042" s="511"/>
      <c r="CR65042" s="511"/>
      <c r="CS65042" s="511"/>
      <c r="CT65042" s="511"/>
      <c r="CU65042" s="511"/>
      <c r="CV65042" s="511"/>
      <c r="CW65042" s="511"/>
      <c r="CX65042" s="511"/>
      <c r="CY65042" s="511"/>
      <c r="CZ65042" s="511"/>
      <c r="DA65042" s="511"/>
      <c r="DB65042" s="511"/>
      <c r="DC65042" s="511"/>
      <c r="DD65042" s="511"/>
      <c r="DE65042" s="511"/>
      <c r="DF65042" s="511"/>
      <c r="DG65042" s="511"/>
      <c r="DH65042" s="511"/>
      <c r="DI65042" s="511"/>
      <c r="DJ65042" s="511"/>
      <c r="DK65042" s="511"/>
      <c r="DL65042" s="511"/>
      <c r="DM65042" s="511"/>
      <c r="DN65042" s="511"/>
      <c r="DO65042" s="511"/>
      <c r="DP65042" s="511"/>
      <c r="DQ65042" s="511"/>
      <c r="DR65042" s="511"/>
      <c r="DS65042" s="511"/>
      <c r="DT65042" s="511"/>
      <c r="DU65042" s="511"/>
      <c r="DV65042" s="511"/>
      <c r="DW65042" s="511"/>
      <c r="DX65042" s="511"/>
      <c r="DY65042" s="511"/>
      <c r="DZ65042" s="511"/>
      <c r="EA65042" s="511"/>
      <c r="EB65042" s="511"/>
      <c r="EC65042" s="511"/>
      <c r="ED65042" s="511"/>
      <c r="EE65042" s="511"/>
      <c r="EF65042" s="511"/>
      <c r="EG65042" s="511"/>
      <c r="EH65042" s="511"/>
      <c r="EI65042" s="511"/>
      <c r="EJ65042" s="511"/>
      <c r="EK65042" s="511"/>
      <c r="EL65042" s="511"/>
      <c r="EM65042" s="511"/>
      <c r="EN65042" s="511"/>
      <c r="EO65042" s="511"/>
      <c r="EP65042" s="511"/>
      <c r="EQ65042" s="511"/>
      <c r="ER65042" s="511"/>
      <c r="ES65042" s="511"/>
      <c r="ET65042" s="511"/>
      <c r="EU65042" s="511"/>
      <c r="EV65042" s="511"/>
      <c r="EW65042" s="511"/>
      <c r="EX65042" s="511"/>
      <c r="EY65042" s="511"/>
      <c r="EZ65042" s="511"/>
      <c r="FA65042" s="511"/>
      <c r="FB65042" s="511"/>
      <c r="FC65042" s="511"/>
      <c r="FD65042" s="511"/>
      <c r="FE65042" s="511"/>
      <c r="FF65042" s="511"/>
      <c r="FG65042" s="511"/>
      <c r="FH65042" s="511"/>
      <c r="FI65042" s="511"/>
      <c r="FJ65042" s="511"/>
      <c r="FK65042" s="511"/>
      <c r="FL65042" s="511"/>
      <c r="FM65042" s="511"/>
      <c r="FN65042" s="511"/>
      <c r="FO65042" s="511"/>
      <c r="FP65042" s="511"/>
      <c r="FQ65042" s="511"/>
      <c r="FR65042" s="511"/>
      <c r="FS65042" s="511"/>
      <c r="FT65042" s="511"/>
      <c r="FU65042" s="511"/>
      <c r="FV65042" s="511"/>
      <c r="FW65042" s="511"/>
      <c r="FX65042" s="511"/>
      <c r="FY65042" s="511"/>
      <c r="FZ65042" s="511"/>
      <c r="GA65042" s="511"/>
      <c r="GB65042" s="511"/>
      <c r="GC65042" s="511"/>
      <c r="GD65042" s="511"/>
      <c r="GE65042" s="511"/>
      <c r="GF65042" s="511"/>
      <c r="GG65042" s="511"/>
      <c r="GH65042" s="511"/>
      <c r="GI65042" s="511"/>
      <c r="GJ65042" s="511"/>
      <c r="GK65042" s="511"/>
      <c r="GL65042" s="511"/>
      <c r="GM65042" s="511"/>
      <c r="GN65042" s="511"/>
      <c r="GO65042" s="511"/>
      <c r="GP65042" s="511"/>
      <c r="GQ65042" s="511"/>
      <c r="GR65042" s="511"/>
      <c r="GS65042" s="511"/>
      <c r="GT65042" s="511"/>
      <c r="GU65042" s="511"/>
      <c r="GV65042" s="511"/>
      <c r="GW65042" s="511"/>
      <c r="GX65042" s="511"/>
      <c r="GY65042" s="511"/>
      <c r="GZ65042" s="511"/>
      <c r="HA65042" s="511"/>
      <c r="HB65042" s="511"/>
      <c r="HC65042" s="511"/>
      <c r="HD65042" s="511"/>
      <c r="HE65042" s="511"/>
      <c r="HF65042" s="511"/>
      <c r="HG65042" s="511"/>
      <c r="HH65042" s="511"/>
      <c r="HI65042" s="511"/>
      <c r="HJ65042" s="511"/>
      <c r="HK65042" s="511"/>
      <c r="HL65042" s="511"/>
      <c r="HM65042" s="511"/>
      <c r="HN65042" s="511"/>
      <c r="HO65042" s="511"/>
      <c r="HP65042" s="511"/>
      <c r="HQ65042" s="511"/>
      <c r="HR65042" s="511"/>
      <c r="HS65042" s="511"/>
      <c r="HT65042" s="511"/>
      <c r="HU65042" s="511"/>
      <c r="HV65042" s="511"/>
      <c r="HW65042" s="511"/>
      <c r="HX65042" s="511"/>
      <c r="HY65042" s="511"/>
      <c r="HZ65042" s="511"/>
      <c r="IA65042" s="511"/>
      <c r="IB65042" s="511"/>
      <c r="IC65042" s="511"/>
      <c r="ID65042" s="511"/>
      <c r="IE65042" s="511"/>
      <c r="IF65042" s="511"/>
      <c r="IG65042" s="511"/>
      <c r="IH65042" s="511"/>
    </row>
    <row r="65043" spans="1:242" x14ac:dyDescent="0.25">
      <c r="A65043" s="511"/>
      <c r="B65043" s="511"/>
      <c r="C65043" s="511"/>
      <c r="D65043" s="511"/>
      <c r="E65043" s="511"/>
      <c r="F65043" s="511"/>
      <c r="G65043" s="511"/>
      <c r="H65043" s="511"/>
      <c r="I65043" s="511"/>
      <c r="J65043" s="511"/>
      <c r="K65043" s="511"/>
      <c r="L65043" s="511"/>
      <c r="M65043" s="511"/>
      <c r="N65043" s="511"/>
      <c r="O65043" s="511"/>
      <c r="P65043" s="511"/>
      <c r="Q65043" s="511"/>
      <c r="R65043" s="511"/>
      <c r="S65043" s="511"/>
      <c r="T65043" s="511"/>
      <c r="U65043" s="511"/>
      <c r="V65043" s="511"/>
      <c r="W65043" s="511"/>
      <c r="X65043" s="511"/>
      <c r="Y65043" s="511"/>
      <c r="Z65043" s="511"/>
      <c r="AA65043" s="511"/>
      <c r="AB65043" s="511"/>
      <c r="AC65043" s="511"/>
      <c r="AD65043" s="511"/>
      <c r="AE65043" s="511"/>
      <c r="AF65043" s="511"/>
      <c r="AG65043" s="511"/>
      <c r="AH65043" s="511"/>
      <c r="AI65043" s="511"/>
      <c r="AJ65043" s="511"/>
      <c r="AK65043" s="511"/>
      <c r="AL65043" s="511"/>
      <c r="AM65043" s="511"/>
      <c r="AN65043" s="511"/>
      <c r="AO65043" s="511"/>
      <c r="AP65043" s="511"/>
      <c r="AQ65043" s="511"/>
      <c r="AR65043" s="511"/>
      <c r="AS65043" s="511"/>
      <c r="AT65043" s="511"/>
      <c r="AU65043" s="511"/>
      <c r="AV65043" s="511"/>
      <c r="AW65043" s="511"/>
      <c r="AX65043" s="511"/>
      <c r="AY65043" s="511"/>
      <c r="AZ65043" s="511"/>
      <c r="BA65043" s="511"/>
      <c r="BB65043" s="511"/>
      <c r="BC65043" s="511"/>
      <c r="BD65043" s="511"/>
      <c r="BE65043" s="511"/>
      <c r="BF65043" s="511"/>
      <c r="BG65043" s="511"/>
      <c r="BH65043" s="511"/>
      <c r="BI65043" s="511"/>
      <c r="BJ65043" s="511"/>
      <c r="BK65043" s="511"/>
      <c r="BL65043" s="511"/>
      <c r="BM65043" s="511"/>
      <c r="BN65043" s="511"/>
      <c r="BO65043" s="511"/>
      <c r="BP65043" s="511"/>
      <c r="BQ65043" s="511"/>
      <c r="BR65043" s="511"/>
      <c r="BS65043" s="511"/>
      <c r="BT65043" s="511"/>
      <c r="BU65043" s="511"/>
      <c r="BV65043" s="511"/>
      <c r="BW65043" s="511"/>
      <c r="BX65043" s="511"/>
      <c r="BY65043" s="511"/>
      <c r="BZ65043" s="511"/>
      <c r="CA65043" s="511"/>
      <c r="CB65043" s="511"/>
      <c r="CC65043" s="511"/>
      <c r="CD65043" s="511"/>
      <c r="CE65043" s="511"/>
      <c r="CF65043" s="511"/>
      <c r="CG65043" s="511"/>
      <c r="CH65043" s="511"/>
      <c r="CI65043" s="511"/>
      <c r="CJ65043" s="511"/>
      <c r="CK65043" s="511"/>
      <c r="CL65043" s="511"/>
      <c r="CM65043" s="511"/>
      <c r="CN65043" s="511"/>
      <c r="CO65043" s="511"/>
      <c r="CP65043" s="511"/>
      <c r="CQ65043" s="511"/>
      <c r="CR65043" s="511"/>
      <c r="CS65043" s="511"/>
      <c r="CT65043" s="511"/>
      <c r="CU65043" s="511"/>
      <c r="CV65043" s="511"/>
      <c r="CW65043" s="511"/>
      <c r="CX65043" s="511"/>
      <c r="CY65043" s="511"/>
      <c r="CZ65043" s="511"/>
      <c r="DA65043" s="511"/>
      <c r="DB65043" s="511"/>
      <c r="DC65043" s="511"/>
      <c r="DD65043" s="511"/>
      <c r="DE65043" s="511"/>
      <c r="DF65043" s="511"/>
      <c r="DG65043" s="511"/>
      <c r="DH65043" s="511"/>
      <c r="DI65043" s="511"/>
      <c r="DJ65043" s="511"/>
      <c r="DK65043" s="511"/>
      <c r="DL65043" s="511"/>
      <c r="DM65043" s="511"/>
      <c r="DN65043" s="511"/>
      <c r="DO65043" s="511"/>
      <c r="DP65043" s="511"/>
      <c r="DQ65043" s="511"/>
      <c r="DR65043" s="511"/>
      <c r="DS65043" s="511"/>
      <c r="DT65043" s="511"/>
      <c r="DU65043" s="511"/>
      <c r="DV65043" s="511"/>
      <c r="DW65043" s="511"/>
      <c r="DX65043" s="511"/>
      <c r="DY65043" s="511"/>
      <c r="DZ65043" s="511"/>
      <c r="EA65043" s="511"/>
      <c r="EB65043" s="511"/>
      <c r="EC65043" s="511"/>
      <c r="ED65043" s="511"/>
      <c r="EE65043" s="511"/>
      <c r="EF65043" s="511"/>
      <c r="EG65043" s="511"/>
      <c r="EH65043" s="511"/>
      <c r="EI65043" s="511"/>
      <c r="EJ65043" s="511"/>
      <c r="EK65043" s="511"/>
      <c r="EL65043" s="511"/>
      <c r="EM65043" s="511"/>
      <c r="EN65043" s="511"/>
      <c r="EO65043" s="511"/>
      <c r="EP65043" s="511"/>
      <c r="EQ65043" s="511"/>
      <c r="ER65043" s="511"/>
      <c r="ES65043" s="511"/>
      <c r="ET65043" s="511"/>
      <c r="EU65043" s="511"/>
      <c r="EV65043" s="511"/>
      <c r="EW65043" s="511"/>
      <c r="EX65043" s="511"/>
      <c r="EY65043" s="511"/>
      <c r="EZ65043" s="511"/>
      <c r="FA65043" s="511"/>
      <c r="FB65043" s="511"/>
      <c r="FC65043" s="511"/>
      <c r="FD65043" s="511"/>
      <c r="FE65043" s="511"/>
      <c r="FF65043" s="511"/>
      <c r="FG65043" s="511"/>
      <c r="FH65043" s="511"/>
      <c r="FI65043" s="511"/>
      <c r="FJ65043" s="511"/>
      <c r="FK65043" s="511"/>
      <c r="FL65043" s="511"/>
      <c r="FM65043" s="511"/>
      <c r="FN65043" s="511"/>
      <c r="FO65043" s="511"/>
      <c r="FP65043" s="511"/>
      <c r="FQ65043" s="511"/>
      <c r="FR65043" s="511"/>
      <c r="FS65043" s="511"/>
      <c r="FT65043" s="511"/>
      <c r="FU65043" s="511"/>
      <c r="FV65043" s="511"/>
      <c r="FW65043" s="511"/>
      <c r="FX65043" s="511"/>
      <c r="FY65043" s="511"/>
      <c r="FZ65043" s="511"/>
      <c r="GA65043" s="511"/>
      <c r="GB65043" s="511"/>
      <c r="GC65043" s="511"/>
      <c r="GD65043" s="511"/>
      <c r="GE65043" s="511"/>
      <c r="GF65043" s="511"/>
      <c r="GG65043" s="511"/>
      <c r="GH65043" s="511"/>
      <c r="GI65043" s="511"/>
      <c r="GJ65043" s="511"/>
      <c r="GK65043" s="511"/>
      <c r="GL65043" s="511"/>
      <c r="GM65043" s="511"/>
      <c r="GN65043" s="511"/>
      <c r="GO65043" s="511"/>
      <c r="GP65043" s="511"/>
      <c r="GQ65043" s="511"/>
      <c r="GR65043" s="511"/>
      <c r="GS65043" s="511"/>
      <c r="GT65043" s="511"/>
      <c r="GU65043" s="511"/>
      <c r="GV65043" s="511"/>
      <c r="GW65043" s="511"/>
      <c r="GX65043" s="511"/>
      <c r="GY65043" s="511"/>
      <c r="GZ65043" s="511"/>
      <c r="HA65043" s="511"/>
      <c r="HB65043" s="511"/>
      <c r="HC65043" s="511"/>
      <c r="HD65043" s="511"/>
      <c r="HE65043" s="511"/>
      <c r="HF65043" s="511"/>
      <c r="HG65043" s="511"/>
      <c r="HH65043" s="511"/>
      <c r="HI65043" s="511"/>
      <c r="HJ65043" s="511"/>
      <c r="HK65043" s="511"/>
      <c r="HL65043" s="511"/>
      <c r="HM65043" s="511"/>
      <c r="HN65043" s="511"/>
      <c r="HO65043" s="511"/>
      <c r="HP65043" s="511"/>
      <c r="HQ65043" s="511"/>
      <c r="HR65043" s="511"/>
      <c r="HS65043" s="511"/>
      <c r="HT65043" s="511"/>
      <c r="HU65043" s="511"/>
      <c r="HV65043" s="511"/>
      <c r="HW65043" s="511"/>
      <c r="HX65043" s="511"/>
      <c r="HY65043" s="511"/>
      <c r="HZ65043" s="511"/>
      <c r="IA65043" s="511"/>
      <c r="IB65043" s="511"/>
      <c r="IC65043" s="511"/>
      <c r="ID65043" s="511"/>
      <c r="IE65043" s="511"/>
      <c r="IF65043" s="511"/>
      <c r="IG65043" s="511"/>
      <c r="IH65043" s="511"/>
    </row>
    <row r="65044" spans="1:242" x14ac:dyDescent="0.25">
      <c r="A65044" s="511"/>
      <c r="B65044" s="511"/>
      <c r="C65044" s="511"/>
      <c r="D65044" s="511"/>
      <c r="E65044" s="511"/>
      <c r="F65044" s="511"/>
      <c r="G65044" s="511"/>
      <c r="H65044" s="511"/>
      <c r="I65044" s="511"/>
      <c r="J65044" s="511"/>
      <c r="K65044" s="511"/>
      <c r="L65044" s="511"/>
      <c r="M65044" s="511"/>
      <c r="N65044" s="511"/>
      <c r="O65044" s="511"/>
      <c r="P65044" s="511"/>
      <c r="Q65044" s="511"/>
      <c r="R65044" s="511"/>
      <c r="S65044" s="511"/>
      <c r="T65044" s="511"/>
      <c r="U65044" s="511"/>
      <c r="V65044" s="511"/>
      <c r="W65044" s="511"/>
      <c r="X65044" s="511"/>
      <c r="Y65044" s="511"/>
      <c r="Z65044" s="511"/>
      <c r="AA65044" s="511"/>
      <c r="AB65044" s="511"/>
      <c r="AC65044" s="511"/>
      <c r="AD65044" s="511"/>
      <c r="AE65044" s="511"/>
      <c r="AF65044" s="511"/>
      <c r="AG65044" s="511"/>
      <c r="AH65044" s="511"/>
      <c r="AI65044" s="511"/>
      <c r="AJ65044" s="511"/>
      <c r="AK65044" s="511"/>
      <c r="AL65044" s="511"/>
      <c r="AM65044" s="511"/>
      <c r="AN65044" s="511"/>
      <c r="AO65044" s="511"/>
      <c r="AP65044" s="511"/>
      <c r="AQ65044" s="511"/>
      <c r="AR65044" s="511"/>
      <c r="AS65044" s="511"/>
      <c r="AT65044" s="511"/>
      <c r="AU65044" s="511"/>
      <c r="AV65044" s="511"/>
      <c r="AW65044" s="511"/>
      <c r="AX65044" s="511"/>
      <c r="AY65044" s="511"/>
      <c r="AZ65044" s="511"/>
      <c r="BA65044" s="511"/>
      <c r="BB65044" s="511"/>
      <c r="BC65044" s="511"/>
      <c r="BD65044" s="511"/>
      <c r="BE65044" s="511"/>
      <c r="BF65044" s="511"/>
      <c r="BG65044" s="511"/>
      <c r="BH65044" s="511"/>
      <c r="BI65044" s="511"/>
      <c r="BJ65044" s="511"/>
      <c r="BK65044" s="511"/>
      <c r="BL65044" s="511"/>
      <c r="BM65044" s="511"/>
      <c r="BN65044" s="511"/>
      <c r="BO65044" s="511"/>
      <c r="BP65044" s="511"/>
      <c r="BQ65044" s="511"/>
      <c r="BR65044" s="511"/>
      <c r="BS65044" s="511"/>
      <c r="BT65044" s="511"/>
      <c r="BU65044" s="511"/>
      <c r="BV65044" s="511"/>
      <c r="BW65044" s="511"/>
      <c r="BX65044" s="511"/>
      <c r="BY65044" s="511"/>
      <c r="BZ65044" s="511"/>
      <c r="CA65044" s="511"/>
      <c r="CB65044" s="511"/>
      <c r="CC65044" s="511"/>
      <c r="CD65044" s="511"/>
      <c r="CE65044" s="511"/>
      <c r="CF65044" s="511"/>
      <c r="CG65044" s="511"/>
      <c r="CH65044" s="511"/>
      <c r="CI65044" s="511"/>
      <c r="CJ65044" s="511"/>
      <c r="CK65044" s="511"/>
      <c r="CL65044" s="511"/>
      <c r="CM65044" s="511"/>
      <c r="CN65044" s="511"/>
      <c r="CO65044" s="511"/>
      <c r="CP65044" s="511"/>
      <c r="CQ65044" s="511"/>
      <c r="CR65044" s="511"/>
      <c r="CS65044" s="511"/>
      <c r="CT65044" s="511"/>
      <c r="CU65044" s="511"/>
      <c r="CV65044" s="511"/>
      <c r="CW65044" s="511"/>
      <c r="CX65044" s="511"/>
      <c r="CY65044" s="511"/>
      <c r="CZ65044" s="511"/>
      <c r="DA65044" s="511"/>
      <c r="DB65044" s="511"/>
      <c r="DC65044" s="511"/>
      <c r="DD65044" s="511"/>
      <c r="DE65044" s="511"/>
      <c r="DF65044" s="511"/>
      <c r="DG65044" s="511"/>
      <c r="DH65044" s="511"/>
      <c r="DI65044" s="511"/>
      <c r="DJ65044" s="511"/>
      <c r="DK65044" s="511"/>
      <c r="DL65044" s="511"/>
      <c r="DM65044" s="511"/>
      <c r="DN65044" s="511"/>
      <c r="DO65044" s="511"/>
      <c r="DP65044" s="511"/>
      <c r="DQ65044" s="511"/>
      <c r="DR65044" s="511"/>
      <c r="DS65044" s="511"/>
      <c r="DT65044" s="511"/>
      <c r="DU65044" s="511"/>
      <c r="DV65044" s="511"/>
      <c r="DW65044" s="511"/>
      <c r="DX65044" s="511"/>
      <c r="DY65044" s="511"/>
      <c r="DZ65044" s="511"/>
      <c r="EA65044" s="511"/>
      <c r="EB65044" s="511"/>
      <c r="EC65044" s="511"/>
      <c r="ED65044" s="511"/>
      <c r="EE65044" s="511"/>
      <c r="EF65044" s="511"/>
      <c r="EG65044" s="511"/>
      <c r="EH65044" s="511"/>
      <c r="EI65044" s="511"/>
      <c r="EJ65044" s="511"/>
      <c r="EK65044" s="511"/>
      <c r="EL65044" s="511"/>
      <c r="EM65044" s="511"/>
      <c r="EN65044" s="511"/>
      <c r="EO65044" s="511"/>
      <c r="EP65044" s="511"/>
      <c r="EQ65044" s="511"/>
      <c r="ER65044" s="511"/>
      <c r="ES65044" s="511"/>
      <c r="ET65044" s="511"/>
      <c r="EU65044" s="511"/>
      <c r="EV65044" s="511"/>
      <c r="EW65044" s="511"/>
      <c r="EX65044" s="511"/>
      <c r="EY65044" s="511"/>
      <c r="EZ65044" s="511"/>
      <c r="FA65044" s="511"/>
      <c r="FB65044" s="511"/>
      <c r="FC65044" s="511"/>
      <c r="FD65044" s="511"/>
      <c r="FE65044" s="511"/>
      <c r="FF65044" s="511"/>
      <c r="FG65044" s="511"/>
      <c r="FH65044" s="511"/>
      <c r="FI65044" s="511"/>
      <c r="FJ65044" s="511"/>
      <c r="FK65044" s="511"/>
      <c r="FL65044" s="511"/>
      <c r="FM65044" s="511"/>
      <c r="FN65044" s="511"/>
      <c r="FO65044" s="511"/>
      <c r="FP65044" s="511"/>
      <c r="FQ65044" s="511"/>
      <c r="FR65044" s="511"/>
      <c r="FS65044" s="511"/>
      <c r="FT65044" s="511"/>
      <c r="FU65044" s="511"/>
      <c r="FV65044" s="511"/>
      <c r="FW65044" s="511"/>
      <c r="FX65044" s="511"/>
      <c r="FY65044" s="511"/>
      <c r="FZ65044" s="511"/>
      <c r="GA65044" s="511"/>
      <c r="GB65044" s="511"/>
      <c r="GC65044" s="511"/>
      <c r="GD65044" s="511"/>
      <c r="GE65044" s="511"/>
      <c r="GF65044" s="511"/>
      <c r="GG65044" s="511"/>
      <c r="GH65044" s="511"/>
      <c r="GI65044" s="511"/>
      <c r="GJ65044" s="511"/>
      <c r="GK65044" s="511"/>
      <c r="GL65044" s="511"/>
      <c r="GM65044" s="511"/>
      <c r="GN65044" s="511"/>
      <c r="GO65044" s="511"/>
      <c r="GP65044" s="511"/>
      <c r="GQ65044" s="511"/>
      <c r="GR65044" s="511"/>
      <c r="GS65044" s="511"/>
      <c r="GT65044" s="511"/>
      <c r="GU65044" s="511"/>
      <c r="GV65044" s="511"/>
      <c r="GW65044" s="511"/>
      <c r="GX65044" s="511"/>
      <c r="GY65044" s="511"/>
      <c r="GZ65044" s="511"/>
      <c r="HA65044" s="511"/>
      <c r="HB65044" s="511"/>
      <c r="HC65044" s="511"/>
      <c r="HD65044" s="511"/>
      <c r="HE65044" s="511"/>
      <c r="HF65044" s="511"/>
      <c r="HG65044" s="511"/>
      <c r="HH65044" s="511"/>
      <c r="HI65044" s="511"/>
      <c r="HJ65044" s="511"/>
      <c r="HK65044" s="511"/>
      <c r="HL65044" s="511"/>
      <c r="HM65044" s="511"/>
      <c r="HN65044" s="511"/>
      <c r="HO65044" s="511"/>
      <c r="HP65044" s="511"/>
      <c r="HQ65044" s="511"/>
      <c r="HR65044" s="511"/>
      <c r="HS65044" s="511"/>
      <c r="HT65044" s="511"/>
      <c r="HU65044" s="511"/>
      <c r="HV65044" s="511"/>
      <c r="HW65044" s="511"/>
      <c r="HX65044" s="511"/>
      <c r="HY65044" s="511"/>
      <c r="HZ65044" s="511"/>
      <c r="IA65044" s="511"/>
      <c r="IB65044" s="511"/>
      <c r="IC65044" s="511"/>
      <c r="ID65044" s="511"/>
      <c r="IE65044" s="511"/>
      <c r="IF65044" s="511"/>
      <c r="IG65044" s="511"/>
      <c r="IH65044" s="511"/>
    </row>
    <row r="65045" spans="1:242" x14ac:dyDescent="0.25">
      <c r="A65045" s="511"/>
      <c r="B65045" s="511"/>
      <c r="C65045" s="511"/>
      <c r="D65045" s="511"/>
      <c r="E65045" s="511"/>
      <c r="F65045" s="511"/>
      <c r="G65045" s="511"/>
      <c r="H65045" s="511"/>
      <c r="I65045" s="511"/>
      <c r="J65045" s="511"/>
      <c r="K65045" s="511"/>
      <c r="L65045" s="511"/>
      <c r="M65045" s="511"/>
      <c r="N65045" s="511"/>
      <c r="O65045" s="511"/>
      <c r="P65045" s="511"/>
      <c r="Q65045" s="511"/>
      <c r="R65045" s="511"/>
      <c r="S65045" s="511"/>
      <c r="T65045" s="511"/>
      <c r="U65045" s="511"/>
      <c r="V65045" s="511"/>
      <c r="W65045" s="511"/>
      <c r="X65045" s="511"/>
      <c r="Y65045" s="511"/>
      <c r="Z65045" s="511"/>
      <c r="AA65045" s="511"/>
      <c r="AB65045" s="511"/>
      <c r="AC65045" s="511"/>
      <c r="AD65045" s="511"/>
      <c r="AE65045" s="511"/>
      <c r="AF65045" s="511"/>
      <c r="AG65045" s="511"/>
      <c r="AH65045" s="511"/>
      <c r="AI65045" s="511"/>
      <c r="AJ65045" s="511"/>
      <c r="AK65045" s="511"/>
      <c r="AL65045" s="511"/>
      <c r="AM65045" s="511"/>
      <c r="AN65045" s="511"/>
      <c r="AO65045" s="511"/>
      <c r="AP65045" s="511"/>
      <c r="AQ65045" s="511"/>
      <c r="AR65045" s="511"/>
      <c r="AS65045" s="511"/>
      <c r="AT65045" s="511"/>
      <c r="AU65045" s="511"/>
      <c r="AV65045" s="511"/>
      <c r="AW65045" s="511"/>
      <c r="AX65045" s="511"/>
      <c r="AY65045" s="511"/>
      <c r="AZ65045" s="511"/>
      <c r="BA65045" s="511"/>
      <c r="BB65045" s="511"/>
      <c r="BC65045" s="511"/>
      <c r="BD65045" s="511"/>
      <c r="BE65045" s="511"/>
      <c r="BF65045" s="511"/>
      <c r="BG65045" s="511"/>
      <c r="BH65045" s="511"/>
      <c r="BI65045" s="511"/>
      <c r="BJ65045" s="511"/>
      <c r="BK65045" s="511"/>
      <c r="BL65045" s="511"/>
      <c r="BM65045" s="511"/>
      <c r="BN65045" s="511"/>
      <c r="BO65045" s="511"/>
      <c r="BP65045" s="511"/>
      <c r="BQ65045" s="511"/>
      <c r="BR65045" s="511"/>
      <c r="BS65045" s="511"/>
      <c r="BT65045" s="511"/>
      <c r="BU65045" s="511"/>
      <c r="BV65045" s="511"/>
      <c r="BW65045" s="511"/>
      <c r="BX65045" s="511"/>
      <c r="BY65045" s="511"/>
      <c r="BZ65045" s="511"/>
      <c r="CA65045" s="511"/>
      <c r="CB65045" s="511"/>
      <c r="CC65045" s="511"/>
      <c r="CD65045" s="511"/>
      <c r="CE65045" s="511"/>
      <c r="CF65045" s="511"/>
      <c r="CG65045" s="511"/>
      <c r="CH65045" s="511"/>
      <c r="CI65045" s="511"/>
      <c r="CJ65045" s="511"/>
      <c r="CK65045" s="511"/>
      <c r="CL65045" s="511"/>
      <c r="CM65045" s="511"/>
      <c r="CN65045" s="511"/>
      <c r="CO65045" s="511"/>
      <c r="CP65045" s="511"/>
      <c r="CQ65045" s="511"/>
      <c r="CR65045" s="511"/>
      <c r="CS65045" s="511"/>
      <c r="CT65045" s="511"/>
      <c r="CU65045" s="511"/>
      <c r="CV65045" s="511"/>
      <c r="CW65045" s="511"/>
      <c r="CX65045" s="511"/>
      <c r="CY65045" s="511"/>
      <c r="CZ65045" s="511"/>
      <c r="DA65045" s="511"/>
      <c r="DB65045" s="511"/>
      <c r="DC65045" s="511"/>
      <c r="DD65045" s="511"/>
      <c r="DE65045" s="511"/>
      <c r="DF65045" s="511"/>
      <c r="DG65045" s="511"/>
      <c r="DH65045" s="511"/>
      <c r="DI65045" s="511"/>
      <c r="DJ65045" s="511"/>
      <c r="DK65045" s="511"/>
      <c r="DL65045" s="511"/>
      <c r="DM65045" s="511"/>
      <c r="DN65045" s="511"/>
      <c r="DO65045" s="511"/>
      <c r="DP65045" s="511"/>
      <c r="DQ65045" s="511"/>
      <c r="DR65045" s="511"/>
      <c r="DS65045" s="511"/>
      <c r="DT65045" s="511"/>
      <c r="DU65045" s="511"/>
      <c r="DV65045" s="511"/>
      <c r="DW65045" s="511"/>
      <c r="DX65045" s="511"/>
      <c r="DY65045" s="511"/>
      <c r="DZ65045" s="511"/>
      <c r="EA65045" s="511"/>
      <c r="EB65045" s="511"/>
      <c r="EC65045" s="511"/>
      <c r="ED65045" s="511"/>
      <c r="EE65045" s="511"/>
      <c r="EF65045" s="511"/>
      <c r="EG65045" s="511"/>
      <c r="EH65045" s="511"/>
      <c r="EI65045" s="511"/>
      <c r="EJ65045" s="511"/>
      <c r="EK65045" s="511"/>
      <c r="EL65045" s="511"/>
      <c r="EM65045" s="511"/>
      <c r="EN65045" s="511"/>
      <c r="EO65045" s="511"/>
      <c r="EP65045" s="511"/>
      <c r="EQ65045" s="511"/>
      <c r="ER65045" s="511"/>
      <c r="ES65045" s="511"/>
      <c r="ET65045" s="511"/>
      <c r="EU65045" s="511"/>
      <c r="EV65045" s="511"/>
      <c r="EW65045" s="511"/>
      <c r="EX65045" s="511"/>
      <c r="EY65045" s="511"/>
      <c r="EZ65045" s="511"/>
      <c r="FA65045" s="511"/>
      <c r="FB65045" s="511"/>
      <c r="FC65045" s="511"/>
      <c r="FD65045" s="511"/>
      <c r="FE65045" s="511"/>
      <c r="FF65045" s="511"/>
      <c r="FG65045" s="511"/>
      <c r="FH65045" s="511"/>
      <c r="FI65045" s="511"/>
      <c r="FJ65045" s="511"/>
      <c r="FK65045" s="511"/>
      <c r="FL65045" s="511"/>
      <c r="FM65045" s="511"/>
      <c r="FN65045" s="511"/>
      <c r="FO65045" s="511"/>
      <c r="FP65045" s="511"/>
      <c r="FQ65045" s="511"/>
      <c r="FR65045" s="511"/>
      <c r="FS65045" s="511"/>
      <c r="FT65045" s="511"/>
      <c r="FU65045" s="511"/>
      <c r="FV65045" s="511"/>
      <c r="FW65045" s="511"/>
      <c r="FX65045" s="511"/>
      <c r="FY65045" s="511"/>
      <c r="FZ65045" s="511"/>
      <c r="GA65045" s="511"/>
      <c r="GB65045" s="511"/>
      <c r="GC65045" s="511"/>
      <c r="GD65045" s="511"/>
      <c r="GE65045" s="511"/>
      <c r="GF65045" s="511"/>
      <c r="GG65045" s="511"/>
      <c r="GH65045" s="511"/>
      <c r="GI65045" s="511"/>
      <c r="GJ65045" s="511"/>
      <c r="GK65045" s="511"/>
      <c r="GL65045" s="511"/>
      <c r="GM65045" s="511"/>
      <c r="GN65045" s="511"/>
      <c r="GO65045" s="511"/>
      <c r="GP65045" s="511"/>
      <c r="GQ65045" s="511"/>
      <c r="GR65045" s="511"/>
      <c r="GS65045" s="511"/>
      <c r="GT65045" s="511"/>
      <c r="GU65045" s="511"/>
      <c r="GV65045" s="511"/>
      <c r="GW65045" s="511"/>
      <c r="GX65045" s="511"/>
      <c r="GY65045" s="511"/>
      <c r="GZ65045" s="511"/>
      <c r="HA65045" s="511"/>
      <c r="HB65045" s="511"/>
      <c r="HC65045" s="511"/>
      <c r="HD65045" s="511"/>
      <c r="HE65045" s="511"/>
      <c r="HF65045" s="511"/>
      <c r="HG65045" s="511"/>
      <c r="HH65045" s="511"/>
      <c r="HI65045" s="511"/>
      <c r="HJ65045" s="511"/>
      <c r="HK65045" s="511"/>
      <c r="HL65045" s="511"/>
      <c r="HM65045" s="511"/>
      <c r="HN65045" s="511"/>
      <c r="HO65045" s="511"/>
      <c r="HP65045" s="511"/>
      <c r="HQ65045" s="511"/>
      <c r="HR65045" s="511"/>
      <c r="HS65045" s="511"/>
      <c r="HT65045" s="511"/>
      <c r="HU65045" s="511"/>
      <c r="HV65045" s="511"/>
      <c r="HW65045" s="511"/>
      <c r="HX65045" s="511"/>
      <c r="HY65045" s="511"/>
      <c r="HZ65045" s="511"/>
      <c r="IA65045" s="511"/>
      <c r="IB65045" s="511"/>
      <c r="IC65045" s="511"/>
      <c r="ID65045" s="511"/>
      <c r="IE65045" s="511"/>
      <c r="IF65045" s="511"/>
      <c r="IG65045" s="511"/>
      <c r="IH65045" s="511"/>
    </row>
    <row r="65046" spans="1:242" x14ac:dyDescent="0.25">
      <c r="A65046" s="511"/>
      <c r="B65046" s="511"/>
      <c r="C65046" s="511"/>
      <c r="D65046" s="511"/>
      <c r="E65046" s="511"/>
      <c r="F65046" s="511"/>
      <c r="G65046" s="511"/>
      <c r="H65046" s="511"/>
      <c r="I65046" s="511"/>
      <c r="J65046" s="511"/>
      <c r="K65046" s="511"/>
      <c r="L65046" s="511"/>
      <c r="M65046" s="511"/>
      <c r="N65046" s="511"/>
      <c r="O65046" s="511"/>
      <c r="P65046" s="511"/>
      <c r="Q65046" s="511"/>
      <c r="R65046" s="511"/>
      <c r="S65046" s="511"/>
      <c r="T65046" s="511"/>
      <c r="U65046" s="511"/>
      <c r="V65046" s="511"/>
      <c r="W65046" s="511"/>
      <c r="X65046" s="511"/>
      <c r="Y65046" s="511"/>
      <c r="Z65046" s="511"/>
      <c r="AA65046" s="511"/>
      <c r="AB65046" s="511"/>
      <c r="AC65046" s="511"/>
      <c r="AD65046" s="511"/>
      <c r="AE65046" s="511"/>
      <c r="AF65046" s="511"/>
      <c r="AG65046" s="511"/>
      <c r="AH65046" s="511"/>
      <c r="AI65046" s="511"/>
      <c r="AJ65046" s="511"/>
      <c r="AK65046" s="511"/>
      <c r="AL65046" s="511"/>
      <c r="AM65046" s="511"/>
      <c r="AN65046" s="511"/>
      <c r="AO65046" s="511"/>
      <c r="AP65046" s="511"/>
      <c r="AQ65046" s="511"/>
      <c r="AR65046" s="511"/>
      <c r="AS65046" s="511"/>
      <c r="AT65046" s="511"/>
      <c r="AU65046" s="511"/>
      <c r="AV65046" s="511"/>
      <c r="AW65046" s="511"/>
      <c r="AX65046" s="511"/>
      <c r="AY65046" s="511"/>
      <c r="AZ65046" s="511"/>
      <c r="BA65046" s="511"/>
      <c r="BB65046" s="511"/>
      <c r="BC65046" s="511"/>
      <c r="BD65046" s="511"/>
      <c r="BE65046" s="511"/>
      <c r="BF65046" s="511"/>
      <c r="BG65046" s="511"/>
      <c r="BH65046" s="511"/>
      <c r="BI65046" s="511"/>
      <c r="BJ65046" s="511"/>
      <c r="BK65046" s="511"/>
      <c r="BL65046" s="511"/>
      <c r="BM65046" s="511"/>
      <c r="BN65046" s="511"/>
      <c r="BO65046" s="511"/>
      <c r="BP65046" s="511"/>
      <c r="BQ65046" s="511"/>
      <c r="BR65046" s="511"/>
      <c r="BS65046" s="511"/>
      <c r="BT65046" s="511"/>
      <c r="BU65046" s="511"/>
      <c r="BV65046" s="511"/>
      <c r="BW65046" s="511"/>
      <c r="BX65046" s="511"/>
      <c r="BY65046" s="511"/>
      <c r="BZ65046" s="511"/>
      <c r="CA65046" s="511"/>
      <c r="CB65046" s="511"/>
      <c r="CC65046" s="511"/>
      <c r="CD65046" s="511"/>
      <c r="CE65046" s="511"/>
      <c r="CF65046" s="511"/>
      <c r="CG65046" s="511"/>
      <c r="CH65046" s="511"/>
      <c r="CI65046" s="511"/>
      <c r="CJ65046" s="511"/>
      <c r="CK65046" s="511"/>
      <c r="CL65046" s="511"/>
      <c r="CM65046" s="511"/>
      <c r="CN65046" s="511"/>
      <c r="CO65046" s="511"/>
      <c r="CP65046" s="511"/>
      <c r="CQ65046" s="511"/>
      <c r="CR65046" s="511"/>
      <c r="CS65046" s="511"/>
      <c r="CT65046" s="511"/>
      <c r="CU65046" s="511"/>
      <c r="CV65046" s="511"/>
      <c r="CW65046" s="511"/>
      <c r="CX65046" s="511"/>
      <c r="CY65046" s="511"/>
      <c r="CZ65046" s="511"/>
      <c r="DA65046" s="511"/>
      <c r="DB65046" s="511"/>
      <c r="DC65046" s="511"/>
      <c r="DD65046" s="511"/>
      <c r="DE65046" s="511"/>
      <c r="DF65046" s="511"/>
      <c r="DG65046" s="511"/>
      <c r="DH65046" s="511"/>
      <c r="DI65046" s="511"/>
      <c r="DJ65046" s="511"/>
      <c r="DK65046" s="511"/>
      <c r="DL65046" s="511"/>
      <c r="DM65046" s="511"/>
      <c r="DN65046" s="511"/>
      <c r="DO65046" s="511"/>
      <c r="DP65046" s="511"/>
      <c r="DQ65046" s="511"/>
      <c r="DR65046" s="511"/>
      <c r="DS65046" s="511"/>
      <c r="DT65046" s="511"/>
      <c r="DU65046" s="511"/>
      <c r="DV65046" s="511"/>
      <c r="DW65046" s="511"/>
      <c r="DX65046" s="511"/>
      <c r="DY65046" s="511"/>
      <c r="DZ65046" s="511"/>
      <c r="EA65046" s="511"/>
      <c r="EB65046" s="511"/>
      <c r="EC65046" s="511"/>
      <c r="ED65046" s="511"/>
      <c r="EE65046" s="511"/>
      <c r="EF65046" s="511"/>
      <c r="EG65046" s="511"/>
      <c r="EH65046" s="511"/>
      <c r="EI65046" s="511"/>
      <c r="EJ65046" s="511"/>
      <c r="EK65046" s="511"/>
      <c r="EL65046" s="511"/>
      <c r="EM65046" s="511"/>
      <c r="EN65046" s="511"/>
      <c r="EO65046" s="511"/>
      <c r="EP65046" s="511"/>
      <c r="EQ65046" s="511"/>
      <c r="ER65046" s="511"/>
      <c r="ES65046" s="511"/>
      <c r="ET65046" s="511"/>
      <c r="EU65046" s="511"/>
      <c r="EV65046" s="511"/>
      <c r="EW65046" s="511"/>
      <c r="EX65046" s="511"/>
      <c r="EY65046" s="511"/>
      <c r="EZ65046" s="511"/>
      <c r="FA65046" s="511"/>
      <c r="FB65046" s="511"/>
      <c r="FC65046" s="511"/>
      <c r="FD65046" s="511"/>
      <c r="FE65046" s="511"/>
      <c r="FF65046" s="511"/>
      <c r="FG65046" s="511"/>
      <c r="FH65046" s="511"/>
      <c r="FI65046" s="511"/>
      <c r="FJ65046" s="511"/>
      <c r="FK65046" s="511"/>
      <c r="FL65046" s="511"/>
      <c r="FM65046" s="511"/>
      <c r="FN65046" s="511"/>
      <c r="FO65046" s="511"/>
      <c r="FP65046" s="511"/>
      <c r="FQ65046" s="511"/>
      <c r="FR65046" s="511"/>
      <c r="FS65046" s="511"/>
      <c r="FT65046" s="511"/>
      <c r="FU65046" s="511"/>
      <c r="FV65046" s="511"/>
      <c r="FW65046" s="511"/>
      <c r="FX65046" s="511"/>
      <c r="FY65046" s="511"/>
      <c r="FZ65046" s="511"/>
      <c r="GA65046" s="511"/>
      <c r="GB65046" s="511"/>
      <c r="GC65046" s="511"/>
      <c r="GD65046" s="511"/>
      <c r="GE65046" s="511"/>
      <c r="GF65046" s="511"/>
      <c r="GG65046" s="511"/>
      <c r="GH65046" s="511"/>
      <c r="GI65046" s="511"/>
      <c r="GJ65046" s="511"/>
      <c r="GK65046" s="511"/>
      <c r="GL65046" s="511"/>
      <c r="GM65046" s="511"/>
      <c r="GN65046" s="511"/>
      <c r="GO65046" s="511"/>
      <c r="GP65046" s="511"/>
      <c r="GQ65046" s="511"/>
      <c r="GR65046" s="511"/>
      <c r="GS65046" s="511"/>
      <c r="GT65046" s="511"/>
      <c r="GU65046" s="511"/>
      <c r="GV65046" s="511"/>
      <c r="GW65046" s="511"/>
      <c r="GX65046" s="511"/>
      <c r="GY65046" s="511"/>
      <c r="GZ65046" s="511"/>
      <c r="HA65046" s="511"/>
      <c r="HB65046" s="511"/>
      <c r="HC65046" s="511"/>
      <c r="HD65046" s="511"/>
      <c r="HE65046" s="511"/>
      <c r="HF65046" s="511"/>
      <c r="HG65046" s="511"/>
      <c r="HH65046" s="511"/>
      <c r="HI65046" s="511"/>
      <c r="HJ65046" s="511"/>
      <c r="HK65046" s="511"/>
      <c r="HL65046" s="511"/>
      <c r="HM65046" s="511"/>
      <c r="HN65046" s="511"/>
      <c r="HO65046" s="511"/>
      <c r="HP65046" s="511"/>
      <c r="HQ65046" s="511"/>
      <c r="HR65046" s="511"/>
      <c r="HS65046" s="511"/>
      <c r="HT65046" s="511"/>
      <c r="HU65046" s="511"/>
      <c r="HV65046" s="511"/>
      <c r="HW65046" s="511"/>
      <c r="HX65046" s="511"/>
      <c r="HY65046" s="511"/>
      <c r="HZ65046" s="511"/>
      <c r="IA65046" s="511"/>
      <c r="IB65046" s="511"/>
      <c r="IC65046" s="511"/>
      <c r="ID65046" s="511"/>
      <c r="IE65046" s="511"/>
      <c r="IF65046" s="511"/>
      <c r="IG65046" s="511"/>
      <c r="IH65046" s="511"/>
    </row>
    <row r="65047" spans="1:242" x14ac:dyDescent="0.25">
      <c r="A65047" s="511"/>
      <c r="B65047" s="511"/>
      <c r="C65047" s="511"/>
      <c r="D65047" s="511"/>
      <c r="E65047" s="511"/>
      <c r="F65047" s="511"/>
      <c r="G65047" s="511"/>
      <c r="H65047" s="511"/>
      <c r="I65047" s="511"/>
      <c r="J65047" s="511"/>
      <c r="K65047" s="511"/>
      <c r="L65047" s="511"/>
      <c r="M65047" s="511"/>
      <c r="N65047" s="511"/>
      <c r="O65047" s="511"/>
      <c r="P65047" s="511"/>
      <c r="Q65047" s="511"/>
      <c r="R65047" s="511"/>
      <c r="S65047" s="511"/>
      <c r="T65047" s="511"/>
      <c r="U65047" s="511"/>
      <c r="V65047" s="511"/>
      <c r="W65047" s="511"/>
      <c r="X65047" s="511"/>
      <c r="Y65047" s="511"/>
      <c r="Z65047" s="511"/>
      <c r="AA65047" s="511"/>
      <c r="AB65047" s="511"/>
      <c r="AC65047" s="511"/>
      <c r="AD65047" s="511"/>
      <c r="AE65047" s="511"/>
      <c r="AF65047" s="511"/>
      <c r="AG65047" s="511"/>
      <c r="AH65047" s="511"/>
      <c r="AI65047" s="511"/>
      <c r="AJ65047" s="511"/>
      <c r="AK65047" s="511"/>
      <c r="AL65047" s="511"/>
      <c r="AM65047" s="511"/>
      <c r="AN65047" s="511"/>
      <c r="AO65047" s="511"/>
      <c r="AP65047" s="511"/>
      <c r="AQ65047" s="511"/>
      <c r="AR65047" s="511"/>
      <c r="AS65047" s="511"/>
      <c r="AT65047" s="511"/>
      <c r="AU65047" s="511"/>
      <c r="AV65047" s="511"/>
      <c r="AW65047" s="511"/>
      <c r="AX65047" s="511"/>
      <c r="AY65047" s="511"/>
      <c r="AZ65047" s="511"/>
      <c r="BA65047" s="511"/>
      <c r="BB65047" s="511"/>
      <c r="BC65047" s="511"/>
      <c r="BD65047" s="511"/>
      <c r="BE65047" s="511"/>
      <c r="BF65047" s="511"/>
      <c r="BG65047" s="511"/>
      <c r="BH65047" s="511"/>
      <c r="BI65047" s="511"/>
      <c r="BJ65047" s="511"/>
      <c r="BK65047" s="511"/>
      <c r="BL65047" s="511"/>
      <c r="BM65047" s="511"/>
      <c r="BN65047" s="511"/>
      <c r="BO65047" s="511"/>
      <c r="BP65047" s="511"/>
      <c r="BQ65047" s="511"/>
      <c r="BR65047" s="511"/>
      <c r="BS65047" s="511"/>
      <c r="BT65047" s="511"/>
      <c r="BU65047" s="511"/>
      <c r="BV65047" s="511"/>
      <c r="BW65047" s="511"/>
      <c r="BX65047" s="511"/>
      <c r="BY65047" s="511"/>
      <c r="BZ65047" s="511"/>
      <c r="CA65047" s="511"/>
      <c r="CB65047" s="511"/>
      <c r="CC65047" s="511"/>
      <c r="CD65047" s="511"/>
      <c r="CE65047" s="511"/>
      <c r="CF65047" s="511"/>
      <c r="CG65047" s="511"/>
      <c r="CH65047" s="511"/>
      <c r="CI65047" s="511"/>
      <c r="CJ65047" s="511"/>
      <c r="CK65047" s="511"/>
      <c r="CL65047" s="511"/>
      <c r="CM65047" s="511"/>
      <c r="CN65047" s="511"/>
      <c r="CO65047" s="511"/>
      <c r="CP65047" s="511"/>
      <c r="CQ65047" s="511"/>
      <c r="CR65047" s="511"/>
      <c r="CS65047" s="511"/>
      <c r="CT65047" s="511"/>
      <c r="CU65047" s="511"/>
      <c r="CV65047" s="511"/>
      <c r="CW65047" s="511"/>
      <c r="CX65047" s="511"/>
      <c r="CY65047" s="511"/>
      <c r="CZ65047" s="511"/>
      <c r="DA65047" s="511"/>
      <c r="DB65047" s="511"/>
      <c r="DC65047" s="511"/>
      <c r="DD65047" s="511"/>
      <c r="DE65047" s="511"/>
      <c r="DF65047" s="511"/>
      <c r="DG65047" s="511"/>
      <c r="DH65047" s="511"/>
      <c r="DI65047" s="511"/>
      <c r="DJ65047" s="511"/>
      <c r="DK65047" s="511"/>
      <c r="DL65047" s="511"/>
      <c r="DM65047" s="511"/>
      <c r="DN65047" s="511"/>
      <c r="DO65047" s="511"/>
      <c r="DP65047" s="511"/>
      <c r="DQ65047" s="511"/>
      <c r="DR65047" s="511"/>
      <c r="DS65047" s="511"/>
      <c r="DT65047" s="511"/>
      <c r="DU65047" s="511"/>
      <c r="DV65047" s="511"/>
      <c r="DW65047" s="511"/>
      <c r="DX65047" s="511"/>
      <c r="DY65047" s="511"/>
      <c r="DZ65047" s="511"/>
      <c r="EA65047" s="511"/>
      <c r="EB65047" s="511"/>
      <c r="EC65047" s="511"/>
      <c r="ED65047" s="511"/>
      <c r="EE65047" s="511"/>
      <c r="EF65047" s="511"/>
      <c r="EG65047" s="511"/>
      <c r="EH65047" s="511"/>
      <c r="EI65047" s="511"/>
      <c r="EJ65047" s="511"/>
      <c r="EK65047" s="511"/>
      <c r="EL65047" s="511"/>
      <c r="EM65047" s="511"/>
      <c r="EN65047" s="511"/>
      <c r="EO65047" s="511"/>
      <c r="EP65047" s="511"/>
      <c r="EQ65047" s="511"/>
      <c r="ER65047" s="511"/>
      <c r="ES65047" s="511"/>
      <c r="ET65047" s="511"/>
      <c r="EU65047" s="511"/>
      <c r="EV65047" s="511"/>
      <c r="EW65047" s="511"/>
      <c r="EX65047" s="511"/>
      <c r="EY65047" s="511"/>
      <c r="EZ65047" s="511"/>
      <c r="FA65047" s="511"/>
      <c r="FB65047" s="511"/>
      <c r="FC65047" s="511"/>
      <c r="FD65047" s="511"/>
      <c r="FE65047" s="511"/>
      <c r="FF65047" s="511"/>
      <c r="FG65047" s="511"/>
      <c r="FH65047" s="511"/>
      <c r="FI65047" s="511"/>
      <c r="FJ65047" s="511"/>
      <c r="FK65047" s="511"/>
      <c r="FL65047" s="511"/>
      <c r="FM65047" s="511"/>
      <c r="FN65047" s="511"/>
      <c r="FO65047" s="511"/>
      <c r="FP65047" s="511"/>
      <c r="FQ65047" s="511"/>
      <c r="FR65047" s="511"/>
      <c r="FS65047" s="511"/>
      <c r="FT65047" s="511"/>
      <c r="FU65047" s="511"/>
      <c r="FV65047" s="511"/>
      <c r="FW65047" s="511"/>
      <c r="FX65047" s="511"/>
      <c r="FY65047" s="511"/>
      <c r="FZ65047" s="511"/>
      <c r="GA65047" s="511"/>
      <c r="GB65047" s="511"/>
      <c r="GC65047" s="511"/>
      <c r="GD65047" s="511"/>
      <c r="GE65047" s="511"/>
      <c r="GF65047" s="511"/>
      <c r="GG65047" s="511"/>
      <c r="GH65047" s="511"/>
      <c r="GI65047" s="511"/>
      <c r="GJ65047" s="511"/>
      <c r="GK65047" s="511"/>
      <c r="GL65047" s="511"/>
      <c r="GM65047" s="511"/>
      <c r="GN65047" s="511"/>
      <c r="GO65047" s="511"/>
      <c r="GP65047" s="511"/>
      <c r="GQ65047" s="511"/>
      <c r="GR65047" s="511"/>
      <c r="GS65047" s="511"/>
      <c r="GT65047" s="511"/>
      <c r="GU65047" s="511"/>
      <c r="GV65047" s="511"/>
      <c r="GW65047" s="511"/>
      <c r="GX65047" s="511"/>
      <c r="GY65047" s="511"/>
      <c r="GZ65047" s="511"/>
      <c r="HA65047" s="511"/>
      <c r="HB65047" s="511"/>
      <c r="HC65047" s="511"/>
      <c r="HD65047" s="511"/>
      <c r="HE65047" s="511"/>
      <c r="HF65047" s="511"/>
      <c r="HG65047" s="511"/>
      <c r="HH65047" s="511"/>
      <c r="HI65047" s="511"/>
      <c r="HJ65047" s="511"/>
      <c r="HK65047" s="511"/>
      <c r="HL65047" s="511"/>
      <c r="HM65047" s="511"/>
      <c r="HN65047" s="511"/>
      <c r="HO65047" s="511"/>
      <c r="HP65047" s="511"/>
      <c r="HQ65047" s="511"/>
      <c r="HR65047" s="511"/>
      <c r="HS65047" s="511"/>
      <c r="HT65047" s="511"/>
      <c r="HU65047" s="511"/>
      <c r="HV65047" s="511"/>
      <c r="HW65047" s="511"/>
      <c r="HX65047" s="511"/>
      <c r="HY65047" s="511"/>
      <c r="HZ65047" s="511"/>
      <c r="IA65047" s="511"/>
      <c r="IB65047" s="511"/>
      <c r="IC65047" s="511"/>
      <c r="ID65047" s="511"/>
      <c r="IE65047" s="511"/>
      <c r="IF65047" s="511"/>
      <c r="IG65047" s="511"/>
      <c r="IH65047" s="511"/>
    </row>
    <row r="65048" spans="1:242" x14ac:dyDescent="0.25">
      <c r="A65048" s="511"/>
      <c r="B65048" s="511"/>
      <c r="C65048" s="511"/>
      <c r="D65048" s="511"/>
      <c r="E65048" s="511"/>
      <c r="F65048" s="511"/>
      <c r="G65048" s="511"/>
      <c r="H65048" s="511"/>
      <c r="I65048" s="511"/>
      <c r="J65048" s="511"/>
      <c r="K65048" s="511"/>
      <c r="L65048" s="511"/>
      <c r="M65048" s="511"/>
      <c r="N65048" s="511"/>
      <c r="O65048" s="511"/>
      <c r="P65048" s="511"/>
      <c r="Q65048" s="511"/>
      <c r="R65048" s="511"/>
      <c r="S65048" s="511"/>
      <c r="T65048" s="511"/>
      <c r="U65048" s="511"/>
      <c r="V65048" s="511"/>
      <c r="W65048" s="511"/>
      <c r="X65048" s="511"/>
      <c r="Y65048" s="511"/>
      <c r="Z65048" s="511"/>
      <c r="AA65048" s="511"/>
      <c r="AB65048" s="511"/>
      <c r="AC65048" s="511"/>
      <c r="AD65048" s="511"/>
      <c r="AE65048" s="511"/>
      <c r="AF65048" s="511"/>
      <c r="AG65048" s="511"/>
      <c r="AH65048" s="511"/>
      <c r="AI65048" s="511"/>
      <c r="AJ65048" s="511"/>
      <c r="AK65048" s="511"/>
      <c r="AL65048" s="511"/>
      <c r="AM65048" s="511"/>
      <c r="AN65048" s="511"/>
      <c r="AO65048" s="511"/>
      <c r="AP65048" s="511"/>
      <c r="AQ65048" s="511"/>
      <c r="AR65048" s="511"/>
      <c r="AS65048" s="511"/>
      <c r="AT65048" s="511"/>
      <c r="AU65048" s="511"/>
      <c r="AV65048" s="511"/>
      <c r="AW65048" s="511"/>
      <c r="AX65048" s="511"/>
      <c r="AY65048" s="511"/>
      <c r="AZ65048" s="511"/>
      <c r="BA65048" s="511"/>
      <c r="BB65048" s="511"/>
      <c r="BC65048" s="511"/>
      <c r="BD65048" s="511"/>
      <c r="BE65048" s="511"/>
      <c r="BF65048" s="511"/>
      <c r="BG65048" s="511"/>
      <c r="BH65048" s="511"/>
      <c r="BI65048" s="511"/>
      <c r="BJ65048" s="511"/>
      <c r="BK65048" s="511"/>
      <c r="BL65048" s="511"/>
      <c r="BM65048" s="511"/>
      <c r="BN65048" s="511"/>
      <c r="BO65048" s="511"/>
      <c r="BP65048" s="511"/>
      <c r="BQ65048" s="511"/>
      <c r="BR65048" s="511"/>
      <c r="BS65048" s="511"/>
      <c r="BT65048" s="511"/>
      <c r="BU65048" s="511"/>
      <c r="BV65048" s="511"/>
      <c r="BW65048" s="511"/>
      <c r="BX65048" s="511"/>
      <c r="BY65048" s="511"/>
      <c r="BZ65048" s="511"/>
      <c r="CA65048" s="511"/>
      <c r="CB65048" s="511"/>
      <c r="CC65048" s="511"/>
      <c r="CD65048" s="511"/>
      <c r="CE65048" s="511"/>
      <c r="CF65048" s="511"/>
      <c r="CG65048" s="511"/>
      <c r="CH65048" s="511"/>
      <c r="CI65048" s="511"/>
      <c r="CJ65048" s="511"/>
      <c r="CK65048" s="511"/>
      <c r="CL65048" s="511"/>
      <c r="CM65048" s="511"/>
      <c r="CN65048" s="511"/>
      <c r="CO65048" s="511"/>
      <c r="CP65048" s="511"/>
      <c r="CQ65048" s="511"/>
      <c r="CR65048" s="511"/>
      <c r="CS65048" s="511"/>
      <c r="CT65048" s="511"/>
      <c r="CU65048" s="511"/>
      <c r="CV65048" s="511"/>
      <c r="CW65048" s="511"/>
      <c r="CX65048" s="511"/>
      <c r="CY65048" s="511"/>
      <c r="CZ65048" s="511"/>
      <c r="DA65048" s="511"/>
      <c r="DB65048" s="511"/>
      <c r="DC65048" s="511"/>
      <c r="DD65048" s="511"/>
      <c r="DE65048" s="511"/>
      <c r="DF65048" s="511"/>
      <c r="DG65048" s="511"/>
      <c r="DH65048" s="511"/>
      <c r="DI65048" s="511"/>
      <c r="DJ65048" s="511"/>
      <c r="DK65048" s="511"/>
      <c r="DL65048" s="511"/>
      <c r="DM65048" s="511"/>
      <c r="DN65048" s="511"/>
      <c r="DO65048" s="511"/>
      <c r="DP65048" s="511"/>
      <c r="DQ65048" s="511"/>
      <c r="DR65048" s="511"/>
      <c r="DS65048" s="511"/>
      <c r="DT65048" s="511"/>
      <c r="DU65048" s="511"/>
      <c r="DV65048" s="511"/>
      <c r="DW65048" s="511"/>
      <c r="DX65048" s="511"/>
      <c r="DY65048" s="511"/>
      <c r="DZ65048" s="511"/>
      <c r="EA65048" s="511"/>
      <c r="EB65048" s="511"/>
      <c r="EC65048" s="511"/>
      <c r="ED65048" s="511"/>
      <c r="EE65048" s="511"/>
      <c r="EF65048" s="511"/>
      <c r="EG65048" s="511"/>
      <c r="EH65048" s="511"/>
      <c r="EI65048" s="511"/>
      <c r="EJ65048" s="511"/>
      <c r="EK65048" s="511"/>
      <c r="EL65048" s="511"/>
      <c r="EM65048" s="511"/>
      <c r="EN65048" s="511"/>
      <c r="EO65048" s="511"/>
      <c r="EP65048" s="511"/>
      <c r="EQ65048" s="511"/>
      <c r="ER65048" s="511"/>
      <c r="ES65048" s="511"/>
      <c r="ET65048" s="511"/>
      <c r="EU65048" s="511"/>
      <c r="EV65048" s="511"/>
      <c r="EW65048" s="511"/>
      <c r="EX65048" s="511"/>
      <c r="EY65048" s="511"/>
      <c r="EZ65048" s="511"/>
      <c r="FA65048" s="511"/>
      <c r="FB65048" s="511"/>
      <c r="FC65048" s="511"/>
      <c r="FD65048" s="511"/>
      <c r="FE65048" s="511"/>
      <c r="FF65048" s="511"/>
      <c r="FG65048" s="511"/>
      <c r="FH65048" s="511"/>
      <c r="FI65048" s="511"/>
      <c r="FJ65048" s="511"/>
      <c r="FK65048" s="511"/>
      <c r="FL65048" s="511"/>
      <c r="FM65048" s="511"/>
      <c r="FN65048" s="511"/>
      <c r="FO65048" s="511"/>
      <c r="FP65048" s="511"/>
      <c r="FQ65048" s="511"/>
      <c r="FR65048" s="511"/>
      <c r="FS65048" s="511"/>
      <c r="FT65048" s="511"/>
      <c r="FU65048" s="511"/>
      <c r="FV65048" s="511"/>
      <c r="FW65048" s="511"/>
      <c r="FX65048" s="511"/>
      <c r="FY65048" s="511"/>
      <c r="FZ65048" s="511"/>
      <c r="GA65048" s="511"/>
      <c r="GB65048" s="511"/>
      <c r="GC65048" s="511"/>
      <c r="GD65048" s="511"/>
      <c r="GE65048" s="511"/>
      <c r="GF65048" s="511"/>
      <c r="GG65048" s="511"/>
      <c r="GH65048" s="511"/>
      <c r="GI65048" s="511"/>
      <c r="GJ65048" s="511"/>
      <c r="GK65048" s="511"/>
      <c r="GL65048" s="511"/>
      <c r="GM65048" s="511"/>
      <c r="GN65048" s="511"/>
      <c r="GO65048" s="511"/>
      <c r="GP65048" s="511"/>
      <c r="GQ65048" s="511"/>
      <c r="GR65048" s="511"/>
      <c r="GS65048" s="511"/>
      <c r="GT65048" s="511"/>
      <c r="GU65048" s="511"/>
      <c r="GV65048" s="511"/>
      <c r="GW65048" s="511"/>
      <c r="GX65048" s="511"/>
      <c r="GY65048" s="511"/>
      <c r="GZ65048" s="511"/>
      <c r="HA65048" s="511"/>
      <c r="HB65048" s="511"/>
      <c r="HC65048" s="511"/>
      <c r="HD65048" s="511"/>
      <c r="HE65048" s="511"/>
      <c r="HF65048" s="511"/>
      <c r="HG65048" s="511"/>
      <c r="HH65048" s="511"/>
      <c r="HI65048" s="511"/>
      <c r="HJ65048" s="511"/>
      <c r="HK65048" s="511"/>
      <c r="HL65048" s="511"/>
      <c r="HM65048" s="511"/>
      <c r="HN65048" s="511"/>
      <c r="HO65048" s="511"/>
      <c r="HP65048" s="511"/>
      <c r="HQ65048" s="511"/>
      <c r="HR65048" s="511"/>
      <c r="HS65048" s="511"/>
      <c r="HT65048" s="511"/>
      <c r="HU65048" s="511"/>
      <c r="HV65048" s="511"/>
      <c r="HW65048" s="511"/>
      <c r="HX65048" s="511"/>
      <c r="HY65048" s="511"/>
      <c r="HZ65048" s="511"/>
      <c r="IA65048" s="511"/>
      <c r="IB65048" s="511"/>
      <c r="IC65048" s="511"/>
      <c r="ID65048" s="511"/>
      <c r="IE65048" s="511"/>
      <c r="IF65048" s="511"/>
      <c r="IG65048" s="511"/>
      <c r="IH65048" s="511"/>
    </row>
    <row r="65049" spans="1:242" x14ac:dyDescent="0.25">
      <c r="A65049" s="511"/>
      <c r="B65049" s="511"/>
      <c r="C65049" s="511"/>
      <c r="D65049" s="511"/>
      <c r="E65049" s="511"/>
      <c r="F65049" s="511"/>
      <c r="G65049" s="511"/>
      <c r="H65049" s="511"/>
      <c r="I65049" s="511"/>
      <c r="J65049" s="511"/>
      <c r="K65049" s="511"/>
      <c r="L65049" s="511"/>
      <c r="M65049" s="511"/>
      <c r="N65049" s="511"/>
      <c r="O65049" s="511"/>
      <c r="P65049" s="511"/>
      <c r="Q65049" s="511"/>
      <c r="R65049" s="511"/>
      <c r="S65049" s="511"/>
      <c r="T65049" s="511"/>
      <c r="U65049" s="511"/>
      <c r="V65049" s="511"/>
      <c r="W65049" s="511"/>
      <c r="X65049" s="511"/>
      <c r="Y65049" s="511"/>
      <c r="Z65049" s="511"/>
      <c r="AA65049" s="511"/>
      <c r="AB65049" s="511"/>
      <c r="AC65049" s="511"/>
      <c r="AD65049" s="511"/>
      <c r="AE65049" s="511"/>
      <c r="AF65049" s="511"/>
      <c r="AG65049" s="511"/>
      <c r="AH65049" s="511"/>
      <c r="AI65049" s="511"/>
      <c r="AJ65049" s="511"/>
      <c r="AK65049" s="511"/>
      <c r="AL65049" s="511"/>
      <c r="AM65049" s="511"/>
      <c r="AN65049" s="511"/>
      <c r="AO65049" s="511"/>
      <c r="AP65049" s="511"/>
      <c r="AQ65049" s="511"/>
      <c r="AR65049" s="511"/>
      <c r="AS65049" s="511"/>
      <c r="AT65049" s="511"/>
      <c r="AU65049" s="511"/>
      <c r="AV65049" s="511"/>
      <c r="AW65049" s="511"/>
      <c r="AX65049" s="511"/>
      <c r="AY65049" s="511"/>
      <c r="AZ65049" s="511"/>
      <c r="BA65049" s="511"/>
      <c r="BB65049" s="511"/>
      <c r="BC65049" s="511"/>
      <c r="BD65049" s="511"/>
      <c r="BE65049" s="511"/>
      <c r="BF65049" s="511"/>
      <c r="BG65049" s="511"/>
      <c r="BH65049" s="511"/>
      <c r="BI65049" s="511"/>
      <c r="BJ65049" s="511"/>
      <c r="BK65049" s="511"/>
      <c r="BL65049" s="511"/>
      <c r="BM65049" s="511"/>
      <c r="BN65049" s="511"/>
      <c r="BO65049" s="511"/>
      <c r="BP65049" s="511"/>
      <c r="BQ65049" s="511"/>
      <c r="BR65049" s="511"/>
      <c r="BS65049" s="511"/>
      <c r="BT65049" s="511"/>
      <c r="BU65049" s="511"/>
      <c r="BV65049" s="511"/>
      <c r="BW65049" s="511"/>
      <c r="BX65049" s="511"/>
      <c r="BY65049" s="511"/>
      <c r="BZ65049" s="511"/>
      <c r="CA65049" s="511"/>
      <c r="CB65049" s="511"/>
      <c r="CC65049" s="511"/>
      <c r="CD65049" s="511"/>
      <c r="CE65049" s="511"/>
      <c r="CF65049" s="511"/>
      <c r="CG65049" s="511"/>
      <c r="CH65049" s="511"/>
      <c r="CI65049" s="511"/>
      <c r="CJ65049" s="511"/>
      <c r="CK65049" s="511"/>
      <c r="CL65049" s="511"/>
      <c r="CM65049" s="511"/>
      <c r="CN65049" s="511"/>
      <c r="CO65049" s="511"/>
      <c r="CP65049" s="511"/>
      <c r="CQ65049" s="511"/>
      <c r="CR65049" s="511"/>
      <c r="CS65049" s="511"/>
      <c r="CT65049" s="511"/>
      <c r="CU65049" s="511"/>
      <c r="CV65049" s="511"/>
      <c r="CW65049" s="511"/>
      <c r="CX65049" s="511"/>
      <c r="CY65049" s="511"/>
      <c r="CZ65049" s="511"/>
      <c r="DA65049" s="511"/>
      <c r="DB65049" s="511"/>
      <c r="DC65049" s="511"/>
      <c r="DD65049" s="511"/>
      <c r="DE65049" s="511"/>
      <c r="DF65049" s="511"/>
      <c r="DG65049" s="511"/>
      <c r="DH65049" s="511"/>
      <c r="DI65049" s="511"/>
      <c r="DJ65049" s="511"/>
      <c r="DK65049" s="511"/>
      <c r="DL65049" s="511"/>
      <c r="DM65049" s="511"/>
      <c r="DN65049" s="511"/>
      <c r="DO65049" s="511"/>
      <c r="DP65049" s="511"/>
      <c r="DQ65049" s="511"/>
      <c r="DR65049" s="511"/>
      <c r="DS65049" s="511"/>
      <c r="DT65049" s="511"/>
      <c r="DU65049" s="511"/>
      <c r="DV65049" s="511"/>
      <c r="DW65049" s="511"/>
      <c r="DX65049" s="511"/>
      <c r="DY65049" s="511"/>
      <c r="DZ65049" s="511"/>
      <c r="EA65049" s="511"/>
      <c r="EB65049" s="511"/>
      <c r="EC65049" s="511"/>
      <c r="ED65049" s="511"/>
      <c r="EE65049" s="511"/>
      <c r="EF65049" s="511"/>
      <c r="EG65049" s="511"/>
      <c r="EH65049" s="511"/>
      <c r="EI65049" s="511"/>
      <c r="EJ65049" s="511"/>
      <c r="EK65049" s="511"/>
      <c r="EL65049" s="511"/>
      <c r="EM65049" s="511"/>
      <c r="EN65049" s="511"/>
      <c r="EO65049" s="511"/>
      <c r="EP65049" s="511"/>
      <c r="EQ65049" s="511"/>
      <c r="ER65049" s="511"/>
      <c r="ES65049" s="511"/>
      <c r="ET65049" s="511"/>
      <c r="EU65049" s="511"/>
      <c r="EV65049" s="511"/>
      <c r="EW65049" s="511"/>
      <c r="EX65049" s="511"/>
      <c r="EY65049" s="511"/>
      <c r="EZ65049" s="511"/>
      <c r="FA65049" s="511"/>
      <c r="FB65049" s="511"/>
      <c r="FC65049" s="511"/>
      <c r="FD65049" s="511"/>
      <c r="FE65049" s="511"/>
      <c r="FF65049" s="511"/>
      <c r="FG65049" s="511"/>
      <c r="FH65049" s="511"/>
      <c r="FI65049" s="511"/>
      <c r="FJ65049" s="511"/>
      <c r="FK65049" s="511"/>
      <c r="FL65049" s="511"/>
      <c r="FM65049" s="511"/>
      <c r="FN65049" s="511"/>
      <c r="FO65049" s="511"/>
      <c r="FP65049" s="511"/>
      <c r="FQ65049" s="511"/>
      <c r="FR65049" s="511"/>
      <c r="FS65049" s="511"/>
      <c r="FT65049" s="511"/>
      <c r="FU65049" s="511"/>
      <c r="FV65049" s="511"/>
      <c r="FW65049" s="511"/>
      <c r="FX65049" s="511"/>
      <c r="FY65049" s="511"/>
      <c r="FZ65049" s="511"/>
      <c r="GA65049" s="511"/>
      <c r="GB65049" s="511"/>
      <c r="GC65049" s="511"/>
      <c r="GD65049" s="511"/>
      <c r="GE65049" s="511"/>
      <c r="GF65049" s="511"/>
      <c r="GG65049" s="511"/>
      <c r="GH65049" s="511"/>
      <c r="GI65049" s="511"/>
      <c r="GJ65049" s="511"/>
      <c r="GK65049" s="511"/>
      <c r="GL65049" s="511"/>
      <c r="GM65049" s="511"/>
      <c r="GN65049" s="511"/>
      <c r="GO65049" s="511"/>
      <c r="GP65049" s="511"/>
      <c r="GQ65049" s="511"/>
      <c r="GR65049" s="511"/>
      <c r="GS65049" s="511"/>
      <c r="GT65049" s="511"/>
      <c r="GU65049" s="511"/>
      <c r="GV65049" s="511"/>
      <c r="GW65049" s="511"/>
      <c r="GX65049" s="511"/>
      <c r="GY65049" s="511"/>
      <c r="GZ65049" s="511"/>
      <c r="HA65049" s="511"/>
      <c r="HB65049" s="511"/>
      <c r="HC65049" s="511"/>
      <c r="HD65049" s="511"/>
      <c r="HE65049" s="511"/>
      <c r="HF65049" s="511"/>
      <c r="HG65049" s="511"/>
      <c r="HH65049" s="511"/>
      <c r="HI65049" s="511"/>
      <c r="HJ65049" s="511"/>
      <c r="HK65049" s="511"/>
      <c r="HL65049" s="511"/>
      <c r="HM65049" s="511"/>
      <c r="HN65049" s="511"/>
      <c r="HO65049" s="511"/>
      <c r="HP65049" s="511"/>
      <c r="HQ65049" s="511"/>
      <c r="HR65049" s="511"/>
      <c r="HS65049" s="511"/>
      <c r="HT65049" s="511"/>
      <c r="HU65049" s="511"/>
      <c r="HV65049" s="511"/>
      <c r="HW65049" s="511"/>
      <c r="HX65049" s="511"/>
      <c r="HY65049" s="511"/>
      <c r="HZ65049" s="511"/>
      <c r="IA65049" s="511"/>
      <c r="IB65049" s="511"/>
      <c r="IC65049" s="511"/>
      <c r="ID65049" s="511"/>
      <c r="IE65049" s="511"/>
      <c r="IF65049" s="511"/>
      <c r="IG65049" s="511"/>
      <c r="IH65049" s="511"/>
    </row>
    <row r="65050" spans="1:242" x14ac:dyDescent="0.25">
      <c r="A65050" s="511"/>
      <c r="B65050" s="511"/>
      <c r="C65050" s="511"/>
      <c r="D65050" s="511"/>
      <c r="E65050" s="511"/>
      <c r="F65050" s="511"/>
      <c r="G65050" s="511"/>
      <c r="H65050" s="511"/>
      <c r="I65050" s="511"/>
      <c r="J65050" s="511"/>
      <c r="K65050" s="511"/>
      <c r="L65050" s="511"/>
      <c r="M65050" s="511"/>
      <c r="N65050" s="511"/>
      <c r="O65050" s="511"/>
      <c r="P65050" s="511"/>
      <c r="Q65050" s="511"/>
      <c r="R65050" s="511"/>
      <c r="S65050" s="511"/>
      <c r="T65050" s="511"/>
      <c r="U65050" s="511"/>
      <c r="V65050" s="511"/>
      <c r="W65050" s="511"/>
      <c r="X65050" s="511"/>
      <c r="Y65050" s="511"/>
      <c r="Z65050" s="511"/>
      <c r="AA65050" s="511"/>
      <c r="AB65050" s="511"/>
      <c r="AC65050" s="511"/>
      <c r="AD65050" s="511"/>
      <c r="AE65050" s="511"/>
      <c r="AF65050" s="511"/>
      <c r="AG65050" s="511"/>
      <c r="AH65050" s="511"/>
      <c r="AI65050" s="511"/>
      <c r="AJ65050" s="511"/>
      <c r="AK65050" s="511"/>
      <c r="AL65050" s="511"/>
      <c r="AM65050" s="511"/>
      <c r="AN65050" s="511"/>
      <c r="AO65050" s="511"/>
      <c r="AP65050" s="511"/>
      <c r="AQ65050" s="511"/>
      <c r="AR65050" s="511"/>
      <c r="AS65050" s="511"/>
      <c r="AT65050" s="511"/>
      <c r="AU65050" s="511"/>
      <c r="AV65050" s="511"/>
      <c r="AW65050" s="511"/>
      <c r="AX65050" s="511"/>
      <c r="AY65050" s="511"/>
      <c r="AZ65050" s="511"/>
      <c r="BA65050" s="511"/>
      <c r="BB65050" s="511"/>
      <c r="BC65050" s="511"/>
      <c r="BD65050" s="511"/>
      <c r="BE65050" s="511"/>
      <c r="BF65050" s="511"/>
      <c r="BG65050" s="511"/>
      <c r="BH65050" s="511"/>
      <c r="BI65050" s="511"/>
      <c r="BJ65050" s="511"/>
      <c r="BK65050" s="511"/>
      <c r="BL65050" s="511"/>
      <c r="BM65050" s="511"/>
      <c r="BN65050" s="511"/>
      <c r="BO65050" s="511"/>
      <c r="BP65050" s="511"/>
      <c r="BQ65050" s="511"/>
      <c r="BR65050" s="511"/>
      <c r="BS65050" s="511"/>
      <c r="BT65050" s="511"/>
      <c r="BU65050" s="511"/>
      <c r="BV65050" s="511"/>
      <c r="BW65050" s="511"/>
      <c r="BX65050" s="511"/>
      <c r="BY65050" s="511"/>
      <c r="BZ65050" s="511"/>
      <c r="CA65050" s="511"/>
      <c r="CB65050" s="511"/>
      <c r="CC65050" s="511"/>
      <c r="CD65050" s="511"/>
      <c r="CE65050" s="511"/>
      <c r="CF65050" s="511"/>
      <c r="CG65050" s="511"/>
      <c r="CH65050" s="511"/>
      <c r="CI65050" s="511"/>
      <c r="CJ65050" s="511"/>
      <c r="CK65050" s="511"/>
      <c r="CL65050" s="511"/>
      <c r="CM65050" s="511"/>
      <c r="CN65050" s="511"/>
      <c r="CO65050" s="511"/>
      <c r="CP65050" s="511"/>
      <c r="CQ65050" s="511"/>
      <c r="CR65050" s="511"/>
      <c r="CS65050" s="511"/>
      <c r="CT65050" s="511"/>
      <c r="CU65050" s="511"/>
      <c r="CV65050" s="511"/>
      <c r="CW65050" s="511"/>
      <c r="CX65050" s="511"/>
      <c r="CY65050" s="511"/>
      <c r="CZ65050" s="511"/>
      <c r="DA65050" s="511"/>
      <c r="DB65050" s="511"/>
      <c r="DC65050" s="511"/>
      <c r="DD65050" s="511"/>
      <c r="DE65050" s="511"/>
      <c r="DF65050" s="511"/>
      <c r="DG65050" s="511"/>
      <c r="DH65050" s="511"/>
      <c r="DI65050" s="511"/>
      <c r="DJ65050" s="511"/>
      <c r="DK65050" s="511"/>
      <c r="DL65050" s="511"/>
      <c r="DM65050" s="511"/>
      <c r="DN65050" s="511"/>
      <c r="DO65050" s="511"/>
      <c r="DP65050" s="511"/>
      <c r="DQ65050" s="511"/>
      <c r="DR65050" s="511"/>
      <c r="DS65050" s="511"/>
      <c r="DT65050" s="511"/>
      <c r="DU65050" s="511"/>
      <c r="DV65050" s="511"/>
      <c r="DW65050" s="511"/>
      <c r="DX65050" s="511"/>
      <c r="DY65050" s="511"/>
      <c r="DZ65050" s="511"/>
      <c r="EA65050" s="511"/>
      <c r="EB65050" s="511"/>
      <c r="EC65050" s="511"/>
      <c r="ED65050" s="511"/>
      <c r="EE65050" s="511"/>
      <c r="EF65050" s="511"/>
      <c r="EG65050" s="511"/>
      <c r="EH65050" s="511"/>
      <c r="EI65050" s="511"/>
      <c r="EJ65050" s="511"/>
      <c r="EK65050" s="511"/>
      <c r="EL65050" s="511"/>
      <c r="EM65050" s="511"/>
      <c r="EN65050" s="511"/>
      <c r="EO65050" s="511"/>
      <c r="EP65050" s="511"/>
      <c r="EQ65050" s="511"/>
      <c r="ER65050" s="511"/>
      <c r="ES65050" s="511"/>
      <c r="ET65050" s="511"/>
      <c r="EU65050" s="511"/>
      <c r="EV65050" s="511"/>
      <c r="EW65050" s="511"/>
      <c r="EX65050" s="511"/>
      <c r="EY65050" s="511"/>
      <c r="EZ65050" s="511"/>
      <c r="FA65050" s="511"/>
      <c r="FB65050" s="511"/>
      <c r="FC65050" s="511"/>
      <c r="FD65050" s="511"/>
      <c r="FE65050" s="511"/>
      <c r="FF65050" s="511"/>
      <c r="FG65050" s="511"/>
      <c r="FH65050" s="511"/>
      <c r="FI65050" s="511"/>
      <c r="FJ65050" s="511"/>
      <c r="FK65050" s="511"/>
      <c r="FL65050" s="511"/>
      <c r="FM65050" s="511"/>
      <c r="FN65050" s="511"/>
      <c r="FO65050" s="511"/>
      <c r="FP65050" s="511"/>
      <c r="FQ65050" s="511"/>
      <c r="FR65050" s="511"/>
      <c r="FS65050" s="511"/>
      <c r="FT65050" s="511"/>
      <c r="FU65050" s="511"/>
      <c r="FV65050" s="511"/>
      <c r="FW65050" s="511"/>
      <c r="FX65050" s="511"/>
      <c r="FY65050" s="511"/>
      <c r="FZ65050" s="511"/>
      <c r="GA65050" s="511"/>
      <c r="GB65050" s="511"/>
      <c r="GC65050" s="511"/>
      <c r="GD65050" s="511"/>
      <c r="GE65050" s="511"/>
      <c r="GF65050" s="511"/>
      <c r="GG65050" s="511"/>
      <c r="GH65050" s="511"/>
      <c r="GI65050" s="511"/>
      <c r="GJ65050" s="511"/>
      <c r="GK65050" s="511"/>
      <c r="GL65050" s="511"/>
      <c r="GM65050" s="511"/>
      <c r="GN65050" s="511"/>
      <c r="GO65050" s="511"/>
      <c r="GP65050" s="511"/>
      <c r="GQ65050" s="511"/>
      <c r="GR65050" s="511"/>
      <c r="GS65050" s="511"/>
      <c r="GT65050" s="511"/>
      <c r="GU65050" s="511"/>
      <c r="GV65050" s="511"/>
      <c r="GW65050" s="511"/>
      <c r="GX65050" s="511"/>
      <c r="GY65050" s="511"/>
      <c r="GZ65050" s="511"/>
      <c r="HA65050" s="511"/>
      <c r="HB65050" s="511"/>
      <c r="HC65050" s="511"/>
      <c r="HD65050" s="511"/>
      <c r="HE65050" s="511"/>
      <c r="HF65050" s="511"/>
      <c r="HG65050" s="511"/>
      <c r="HH65050" s="511"/>
      <c r="HI65050" s="511"/>
      <c r="HJ65050" s="511"/>
      <c r="HK65050" s="511"/>
      <c r="HL65050" s="511"/>
      <c r="HM65050" s="511"/>
      <c r="HN65050" s="511"/>
      <c r="HO65050" s="511"/>
      <c r="HP65050" s="511"/>
      <c r="HQ65050" s="511"/>
      <c r="HR65050" s="511"/>
      <c r="HS65050" s="511"/>
      <c r="HT65050" s="511"/>
      <c r="HU65050" s="511"/>
      <c r="HV65050" s="511"/>
      <c r="HW65050" s="511"/>
      <c r="HX65050" s="511"/>
      <c r="HY65050" s="511"/>
      <c r="HZ65050" s="511"/>
      <c r="IA65050" s="511"/>
      <c r="IB65050" s="511"/>
      <c r="IC65050" s="511"/>
      <c r="ID65050" s="511"/>
      <c r="IE65050" s="511"/>
      <c r="IF65050" s="511"/>
      <c r="IG65050" s="511"/>
      <c r="IH65050" s="511"/>
    </row>
    <row r="65051" spans="1:242" x14ac:dyDescent="0.25">
      <c r="A65051" s="511"/>
      <c r="B65051" s="511"/>
      <c r="C65051" s="511"/>
      <c r="D65051" s="511"/>
      <c r="E65051" s="511"/>
      <c r="F65051" s="511"/>
      <c r="G65051" s="511"/>
      <c r="H65051" s="511"/>
      <c r="I65051" s="511"/>
      <c r="J65051" s="511"/>
      <c r="K65051" s="511"/>
      <c r="L65051" s="511"/>
      <c r="M65051" s="511"/>
      <c r="N65051" s="511"/>
      <c r="O65051" s="511"/>
      <c r="P65051" s="511"/>
      <c r="Q65051" s="511"/>
      <c r="R65051" s="511"/>
      <c r="S65051" s="511"/>
      <c r="T65051" s="511"/>
      <c r="U65051" s="511"/>
      <c r="V65051" s="511"/>
      <c r="W65051" s="511"/>
      <c r="X65051" s="511"/>
      <c r="Y65051" s="511"/>
      <c r="Z65051" s="511"/>
      <c r="AA65051" s="511"/>
      <c r="AB65051" s="511"/>
      <c r="AC65051" s="511"/>
      <c r="AD65051" s="511"/>
      <c r="AE65051" s="511"/>
      <c r="AF65051" s="511"/>
      <c r="AG65051" s="511"/>
      <c r="AH65051" s="511"/>
      <c r="AI65051" s="511"/>
      <c r="AJ65051" s="511"/>
      <c r="AK65051" s="511"/>
      <c r="AL65051" s="511"/>
      <c r="AM65051" s="511"/>
      <c r="AN65051" s="511"/>
      <c r="AO65051" s="511"/>
      <c r="AP65051" s="511"/>
      <c r="AQ65051" s="511"/>
      <c r="AR65051" s="511"/>
      <c r="AS65051" s="511"/>
      <c r="AT65051" s="511"/>
      <c r="AU65051" s="511"/>
      <c r="AV65051" s="511"/>
      <c r="AW65051" s="511"/>
      <c r="AX65051" s="511"/>
      <c r="AY65051" s="511"/>
      <c r="AZ65051" s="511"/>
      <c r="BA65051" s="511"/>
      <c r="BB65051" s="511"/>
      <c r="BC65051" s="511"/>
      <c r="BD65051" s="511"/>
      <c r="BE65051" s="511"/>
      <c r="BF65051" s="511"/>
      <c r="BG65051" s="511"/>
      <c r="BH65051" s="511"/>
      <c r="BI65051" s="511"/>
      <c r="BJ65051" s="511"/>
      <c r="BK65051" s="511"/>
      <c r="BL65051" s="511"/>
      <c r="BM65051" s="511"/>
      <c r="BN65051" s="511"/>
      <c r="BO65051" s="511"/>
      <c r="BP65051" s="511"/>
      <c r="BQ65051" s="511"/>
      <c r="BR65051" s="511"/>
      <c r="BS65051" s="511"/>
      <c r="BT65051" s="511"/>
      <c r="BU65051" s="511"/>
      <c r="BV65051" s="511"/>
      <c r="BW65051" s="511"/>
      <c r="BX65051" s="511"/>
      <c r="BY65051" s="511"/>
      <c r="BZ65051" s="511"/>
      <c r="CA65051" s="511"/>
      <c r="CB65051" s="511"/>
      <c r="CC65051" s="511"/>
      <c r="CD65051" s="511"/>
      <c r="CE65051" s="511"/>
      <c r="CF65051" s="511"/>
      <c r="CG65051" s="511"/>
      <c r="CH65051" s="511"/>
      <c r="CI65051" s="511"/>
      <c r="CJ65051" s="511"/>
      <c r="CK65051" s="511"/>
      <c r="CL65051" s="511"/>
      <c r="CM65051" s="511"/>
      <c r="CN65051" s="511"/>
      <c r="CO65051" s="511"/>
      <c r="CP65051" s="511"/>
      <c r="CQ65051" s="511"/>
      <c r="CR65051" s="511"/>
      <c r="CS65051" s="511"/>
      <c r="CT65051" s="511"/>
      <c r="CU65051" s="511"/>
      <c r="CV65051" s="511"/>
      <c r="CW65051" s="511"/>
      <c r="CX65051" s="511"/>
      <c r="CY65051" s="511"/>
      <c r="CZ65051" s="511"/>
      <c r="DA65051" s="511"/>
      <c r="DB65051" s="511"/>
      <c r="DC65051" s="511"/>
      <c r="DD65051" s="511"/>
      <c r="DE65051" s="511"/>
      <c r="DF65051" s="511"/>
      <c r="DG65051" s="511"/>
      <c r="DH65051" s="511"/>
      <c r="DI65051" s="511"/>
      <c r="DJ65051" s="511"/>
      <c r="DK65051" s="511"/>
      <c r="DL65051" s="511"/>
      <c r="DM65051" s="511"/>
      <c r="DN65051" s="511"/>
      <c r="DO65051" s="511"/>
      <c r="DP65051" s="511"/>
      <c r="DQ65051" s="511"/>
      <c r="DR65051" s="511"/>
      <c r="DS65051" s="511"/>
      <c r="DT65051" s="511"/>
      <c r="DU65051" s="511"/>
      <c r="DV65051" s="511"/>
      <c r="DW65051" s="511"/>
      <c r="DX65051" s="511"/>
      <c r="DY65051" s="511"/>
      <c r="DZ65051" s="511"/>
      <c r="EA65051" s="511"/>
      <c r="EB65051" s="511"/>
      <c r="EC65051" s="511"/>
      <c r="ED65051" s="511"/>
      <c r="EE65051" s="511"/>
      <c r="EF65051" s="511"/>
      <c r="EG65051" s="511"/>
      <c r="EH65051" s="511"/>
      <c r="EI65051" s="511"/>
      <c r="EJ65051" s="511"/>
      <c r="EK65051" s="511"/>
      <c r="EL65051" s="511"/>
      <c r="EM65051" s="511"/>
      <c r="EN65051" s="511"/>
      <c r="EO65051" s="511"/>
      <c r="EP65051" s="511"/>
      <c r="EQ65051" s="511"/>
      <c r="ER65051" s="511"/>
      <c r="ES65051" s="511"/>
      <c r="ET65051" s="511"/>
      <c r="EU65051" s="511"/>
      <c r="EV65051" s="511"/>
      <c r="EW65051" s="511"/>
      <c r="EX65051" s="511"/>
      <c r="EY65051" s="511"/>
      <c r="EZ65051" s="511"/>
      <c r="FA65051" s="511"/>
      <c r="FB65051" s="511"/>
      <c r="FC65051" s="511"/>
      <c r="FD65051" s="511"/>
      <c r="FE65051" s="511"/>
      <c r="FF65051" s="511"/>
      <c r="FG65051" s="511"/>
      <c r="FH65051" s="511"/>
      <c r="FI65051" s="511"/>
      <c r="FJ65051" s="511"/>
      <c r="FK65051" s="511"/>
      <c r="FL65051" s="511"/>
      <c r="FM65051" s="511"/>
      <c r="FN65051" s="511"/>
      <c r="FO65051" s="511"/>
      <c r="FP65051" s="511"/>
      <c r="FQ65051" s="511"/>
      <c r="FR65051" s="511"/>
      <c r="FS65051" s="511"/>
      <c r="FT65051" s="511"/>
      <c r="FU65051" s="511"/>
      <c r="FV65051" s="511"/>
      <c r="FW65051" s="511"/>
      <c r="FX65051" s="511"/>
      <c r="FY65051" s="511"/>
      <c r="FZ65051" s="511"/>
      <c r="GA65051" s="511"/>
      <c r="GB65051" s="511"/>
      <c r="GC65051" s="511"/>
      <c r="GD65051" s="511"/>
      <c r="GE65051" s="511"/>
      <c r="GF65051" s="511"/>
      <c r="GG65051" s="511"/>
      <c r="GH65051" s="511"/>
      <c r="GI65051" s="511"/>
      <c r="GJ65051" s="511"/>
      <c r="GK65051" s="511"/>
      <c r="GL65051" s="511"/>
      <c r="GM65051" s="511"/>
      <c r="GN65051" s="511"/>
      <c r="GO65051" s="511"/>
      <c r="GP65051" s="511"/>
      <c r="GQ65051" s="511"/>
      <c r="GR65051" s="511"/>
      <c r="GS65051" s="511"/>
      <c r="GT65051" s="511"/>
      <c r="GU65051" s="511"/>
      <c r="GV65051" s="511"/>
      <c r="GW65051" s="511"/>
      <c r="GX65051" s="511"/>
      <c r="GY65051" s="511"/>
      <c r="GZ65051" s="511"/>
      <c r="HA65051" s="511"/>
      <c r="HB65051" s="511"/>
      <c r="HC65051" s="511"/>
      <c r="HD65051" s="511"/>
      <c r="HE65051" s="511"/>
      <c r="HF65051" s="511"/>
      <c r="HG65051" s="511"/>
      <c r="HH65051" s="511"/>
      <c r="HI65051" s="511"/>
      <c r="HJ65051" s="511"/>
      <c r="HK65051" s="511"/>
      <c r="HL65051" s="511"/>
      <c r="HM65051" s="511"/>
      <c r="HN65051" s="511"/>
      <c r="HO65051" s="511"/>
      <c r="HP65051" s="511"/>
      <c r="HQ65051" s="511"/>
      <c r="HR65051" s="511"/>
      <c r="HS65051" s="511"/>
      <c r="HT65051" s="511"/>
      <c r="HU65051" s="511"/>
      <c r="HV65051" s="511"/>
      <c r="HW65051" s="511"/>
      <c r="HX65051" s="511"/>
      <c r="HY65051" s="511"/>
      <c r="HZ65051" s="511"/>
      <c r="IA65051" s="511"/>
      <c r="IB65051" s="511"/>
      <c r="IC65051" s="511"/>
      <c r="ID65051" s="511"/>
      <c r="IE65051" s="511"/>
      <c r="IF65051" s="511"/>
      <c r="IG65051" s="511"/>
      <c r="IH65051" s="511"/>
    </row>
    <row r="65052" spans="1:242" x14ac:dyDescent="0.25">
      <c r="A65052" s="511"/>
      <c r="B65052" s="511"/>
      <c r="C65052" s="511"/>
      <c r="D65052" s="511"/>
      <c r="E65052" s="511"/>
      <c r="F65052" s="511"/>
      <c r="G65052" s="511"/>
      <c r="H65052" s="511"/>
      <c r="I65052" s="511"/>
      <c r="J65052" s="511"/>
      <c r="K65052" s="511"/>
      <c r="L65052" s="511"/>
      <c r="M65052" s="511"/>
      <c r="N65052" s="511"/>
      <c r="O65052" s="511"/>
      <c r="P65052" s="511"/>
      <c r="Q65052" s="511"/>
      <c r="R65052" s="511"/>
      <c r="S65052" s="511"/>
      <c r="T65052" s="511"/>
      <c r="U65052" s="511"/>
      <c r="V65052" s="511"/>
      <c r="W65052" s="511"/>
      <c r="X65052" s="511"/>
      <c r="Y65052" s="511"/>
      <c r="Z65052" s="511"/>
      <c r="AA65052" s="511"/>
      <c r="AB65052" s="511"/>
      <c r="AC65052" s="511"/>
      <c r="AD65052" s="511"/>
      <c r="AE65052" s="511"/>
      <c r="AF65052" s="511"/>
      <c r="AG65052" s="511"/>
      <c r="AH65052" s="511"/>
      <c r="AI65052" s="511"/>
      <c r="AJ65052" s="511"/>
      <c r="AK65052" s="511"/>
      <c r="AL65052" s="511"/>
      <c r="AM65052" s="511"/>
      <c r="AN65052" s="511"/>
      <c r="AO65052" s="511"/>
      <c r="AP65052" s="511"/>
      <c r="AQ65052" s="511"/>
      <c r="AR65052" s="511"/>
      <c r="AS65052" s="511"/>
      <c r="AT65052" s="511"/>
      <c r="AU65052" s="511"/>
      <c r="AV65052" s="511"/>
      <c r="AW65052" s="511"/>
      <c r="AX65052" s="511"/>
      <c r="AY65052" s="511"/>
      <c r="AZ65052" s="511"/>
      <c r="BA65052" s="511"/>
      <c r="BB65052" s="511"/>
      <c r="BC65052" s="511"/>
      <c r="BD65052" s="511"/>
      <c r="BE65052" s="511"/>
      <c r="BF65052" s="511"/>
      <c r="BG65052" s="511"/>
      <c r="BH65052" s="511"/>
      <c r="BI65052" s="511"/>
      <c r="BJ65052" s="511"/>
      <c r="BK65052" s="511"/>
      <c r="BL65052" s="511"/>
      <c r="BM65052" s="511"/>
      <c r="BN65052" s="511"/>
      <c r="BO65052" s="511"/>
      <c r="BP65052" s="511"/>
      <c r="BQ65052" s="511"/>
      <c r="BR65052" s="511"/>
      <c r="BS65052" s="511"/>
      <c r="BT65052" s="511"/>
      <c r="BU65052" s="511"/>
      <c r="BV65052" s="511"/>
      <c r="BW65052" s="511"/>
      <c r="BX65052" s="511"/>
      <c r="BY65052" s="511"/>
      <c r="BZ65052" s="511"/>
      <c r="CA65052" s="511"/>
      <c r="CB65052" s="511"/>
      <c r="CC65052" s="511"/>
      <c r="CD65052" s="511"/>
      <c r="CE65052" s="511"/>
      <c r="CF65052" s="511"/>
      <c r="CG65052" s="511"/>
      <c r="CH65052" s="511"/>
      <c r="CI65052" s="511"/>
      <c r="CJ65052" s="511"/>
      <c r="CK65052" s="511"/>
      <c r="CL65052" s="511"/>
      <c r="CM65052" s="511"/>
      <c r="CN65052" s="511"/>
      <c r="CO65052" s="511"/>
      <c r="CP65052" s="511"/>
      <c r="CQ65052" s="511"/>
      <c r="CR65052" s="511"/>
      <c r="CS65052" s="511"/>
      <c r="CT65052" s="511"/>
      <c r="CU65052" s="511"/>
      <c r="CV65052" s="511"/>
      <c r="CW65052" s="511"/>
      <c r="CX65052" s="511"/>
      <c r="CY65052" s="511"/>
      <c r="CZ65052" s="511"/>
      <c r="DA65052" s="511"/>
      <c r="DB65052" s="511"/>
      <c r="DC65052" s="511"/>
      <c r="DD65052" s="511"/>
      <c r="DE65052" s="511"/>
      <c r="DF65052" s="511"/>
      <c r="DG65052" s="511"/>
      <c r="DH65052" s="511"/>
      <c r="DI65052" s="511"/>
      <c r="DJ65052" s="511"/>
      <c r="DK65052" s="511"/>
      <c r="DL65052" s="511"/>
      <c r="DM65052" s="511"/>
      <c r="DN65052" s="511"/>
      <c r="DO65052" s="511"/>
      <c r="DP65052" s="511"/>
      <c r="DQ65052" s="511"/>
      <c r="DR65052" s="511"/>
      <c r="DS65052" s="511"/>
      <c r="DT65052" s="511"/>
      <c r="DU65052" s="511"/>
      <c r="DV65052" s="511"/>
      <c r="DW65052" s="511"/>
      <c r="DX65052" s="511"/>
      <c r="DY65052" s="511"/>
      <c r="DZ65052" s="511"/>
      <c r="EA65052" s="511"/>
      <c r="EB65052" s="511"/>
      <c r="EC65052" s="511"/>
      <c r="ED65052" s="511"/>
      <c r="EE65052" s="511"/>
      <c r="EF65052" s="511"/>
      <c r="EG65052" s="511"/>
      <c r="EH65052" s="511"/>
      <c r="EI65052" s="511"/>
      <c r="EJ65052" s="511"/>
      <c r="EK65052" s="511"/>
      <c r="EL65052" s="511"/>
      <c r="EM65052" s="511"/>
      <c r="EN65052" s="511"/>
      <c r="EO65052" s="511"/>
      <c r="EP65052" s="511"/>
      <c r="EQ65052" s="511"/>
      <c r="ER65052" s="511"/>
      <c r="ES65052" s="511"/>
      <c r="ET65052" s="511"/>
      <c r="EU65052" s="511"/>
      <c r="EV65052" s="511"/>
      <c r="EW65052" s="511"/>
      <c r="EX65052" s="511"/>
      <c r="EY65052" s="511"/>
      <c r="EZ65052" s="511"/>
      <c r="FA65052" s="511"/>
      <c r="FB65052" s="511"/>
      <c r="FC65052" s="511"/>
      <c r="FD65052" s="511"/>
      <c r="FE65052" s="511"/>
      <c r="FF65052" s="511"/>
      <c r="FG65052" s="511"/>
      <c r="FH65052" s="511"/>
      <c r="FI65052" s="511"/>
      <c r="FJ65052" s="511"/>
      <c r="FK65052" s="511"/>
      <c r="FL65052" s="511"/>
      <c r="FM65052" s="511"/>
      <c r="FN65052" s="511"/>
      <c r="FO65052" s="511"/>
      <c r="FP65052" s="511"/>
      <c r="FQ65052" s="511"/>
      <c r="FR65052" s="511"/>
      <c r="FS65052" s="511"/>
      <c r="FT65052" s="511"/>
      <c r="FU65052" s="511"/>
      <c r="FV65052" s="511"/>
      <c r="FW65052" s="511"/>
      <c r="FX65052" s="511"/>
      <c r="FY65052" s="511"/>
      <c r="FZ65052" s="511"/>
      <c r="GA65052" s="511"/>
      <c r="GB65052" s="511"/>
      <c r="GC65052" s="511"/>
      <c r="GD65052" s="511"/>
      <c r="GE65052" s="511"/>
      <c r="GF65052" s="511"/>
      <c r="GG65052" s="511"/>
      <c r="GH65052" s="511"/>
      <c r="GI65052" s="511"/>
      <c r="GJ65052" s="511"/>
      <c r="GK65052" s="511"/>
      <c r="GL65052" s="511"/>
      <c r="GM65052" s="511"/>
      <c r="GN65052" s="511"/>
      <c r="GO65052" s="511"/>
      <c r="GP65052" s="511"/>
      <c r="GQ65052" s="511"/>
      <c r="GR65052" s="511"/>
      <c r="GS65052" s="511"/>
      <c r="GT65052" s="511"/>
      <c r="GU65052" s="511"/>
      <c r="GV65052" s="511"/>
      <c r="GW65052" s="511"/>
      <c r="GX65052" s="511"/>
      <c r="GY65052" s="511"/>
      <c r="GZ65052" s="511"/>
      <c r="HA65052" s="511"/>
      <c r="HB65052" s="511"/>
      <c r="HC65052" s="511"/>
      <c r="HD65052" s="511"/>
      <c r="HE65052" s="511"/>
      <c r="HF65052" s="511"/>
      <c r="HG65052" s="511"/>
      <c r="HH65052" s="511"/>
      <c r="HI65052" s="511"/>
      <c r="HJ65052" s="511"/>
      <c r="HK65052" s="511"/>
      <c r="HL65052" s="511"/>
      <c r="HM65052" s="511"/>
      <c r="HN65052" s="511"/>
      <c r="HO65052" s="511"/>
      <c r="HP65052" s="511"/>
      <c r="HQ65052" s="511"/>
      <c r="HR65052" s="511"/>
      <c r="HS65052" s="511"/>
      <c r="HT65052" s="511"/>
      <c r="HU65052" s="511"/>
      <c r="HV65052" s="511"/>
      <c r="HW65052" s="511"/>
      <c r="HX65052" s="511"/>
      <c r="HY65052" s="511"/>
      <c r="HZ65052" s="511"/>
      <c r="IA65052" s="511"/>
      <c r="IB65052" s="511"/>
      <c r="IC65052" s="511"/>
      <c r="ID65052" s="511"/>
      <c r="IE65052" s="511"/>
      <c r="IF65052" s="511"/>
      <c r="IG65052" s="511"/>
      <c r="IH65052" s="511"/>
    </row>
    <row r="65053" spans="1:242" x14ac:dyDescent="0.25">
      <c r="A65053" s="511"/>
      <c r="B65053" s="511"/>
      <c r="C65053" s="511"/>
      <c r="D65053" s="511"/>
      <c r="E65053" s="511"/>
      <c r="F65053" s="511"/>
      <c r="G65053" s="511"/>
      <c r="H65053" s="511"/>
      <c r="I65053" s="511"/>
      <c r="J65053" s="511"/>
      <c r="K65053" s="511"/>
      <c r="L65053" s="511"/>
      <c r="M65053" s="511"/>
      <c r="N65053" s="511"/>
      <c r="O65053" s="511"/>
      <c r="P65053" s="511"/>
      <c r="Q65053" s="511"/>
      <c r="R65053" s="511"/>
      <c r="S65053" s="511"/>
      <c r="T65053" s="511"/>
      <c r="U65053" s="511"/>
      <c r="V65053" s="511"/>
      <c r="W65053" s="511"/>
      <c r="X65053" s="511"/>
      <c r="Y65053" s="511"/>
      <c r="Z65053" s="511"/>
      <c r="AA65053" s="511"/>
      <c r="AB65053" s="511"/>
      <c r="AC65053" s="511"/>
      <c r="AD65053" s="511"/>
      <c r="AE65053" s="511"/>
      <c r="AF65053" s="511"/>
      <c r="AG65053" s="511"/>
      <c r="AH65053" s="511"/>
      <c r="AI65053" s="511"/>
      <c r="AJ65053" s="511"/>
      <c r="AK65053" s="511"/>
      <c r="AL65053" s="511"/>
      <c r="AM65053" s="511"/>
      <c r="AN65053" s="511"/>
      <c r="AO65053" s="511"/>
      <c r="AP65053" s="511"/>
      <c r="AQ65053" s="511"/>
      <c r="AR65053" s="511"/>
      <c r="AS65053" s="511"/>
      <c r="AT65053" s="511"/>
      <c r="AU65053" s="511"/>
      <c r="AV65053" s="511"/>
      <c r="AW65053" s="511"/>
      <c r="AX65053" s="511"/>
      <c r="AY65053" s="511"/>
      <c r="AZ65053" s="511"/>
      <c r="BA65053" s="511"/>
      <c r="BB65053" s="511"/>
      <c r="BC65053" s="511"/>
      <c r="BD65053" s="511"/>
      <c r="BE65053" s="511"/>
      <c r="BF65053" s="511"/>
      <c r="BG65053" s="511"/>
      <c r="BH65053" s="511"/>
      <c r="BI65053" s="511"/>
      <c r="BJ65053" s="511"/>
      <c r="BK65053" s="511"/>
      <c r="BL65053" s="511"/>
      <c r="BM65053" s="511"/>
      <c r="BN65053" s="511"/>
      <c r="BO65053" s="511"/>
      <c r="BP65053" s="511"/>
      <c r="BQ65053" s="511"/>
      <c r="BR65053" s="511"/>
      <c r="BS65053" s="511"/>
      <c r="BT65053" s="511"/>
      <c r="BU65053" s="511"/>
      <c r="BV65053" s="511"/>
      <c r="BW65053" s="511"/>
      <c r="BX65053" s="511"/>
      <c r="BY65053" s="511"/>
      <c r="BZ65053" s="511"/>
      <c r="CA65053" s="511"/>
      <c r="CB65053" s="511"/>
      <c r="CC65053" s="511"/>
      <c r="CD65053" s="511"/>
      <c r="CE65053" s="511"/>
      <c r="CF65053" s="511"/>
      <c r="CG65053" s="511"/>
      <c r="CH65053" s="511"/>
      <c r="CI65053" s="511"/>
      <c r="CJ65053" s="511"/>
      <c r="CK65053" s="511"/>
      <c r="CL65053" s="511"/>
      <c r="CM65053" s="511"/>
      <c r="CN65053" s="511"/>
      <c r="CO65053" s="511"/>
      <c r="CP65053" s="511"/>
      <c r="CQ65053" s="511"/>
      <c r="CR65053" s="511"/>
      <c r="CS65053" s="511"/>
      <c r="CT65053" s="511"/>
      <c r="CU65053" s="511"/>
      <c r="CV65053" s="511"/>
      <c r="CW65053" s="511"/>
      <c r="CX65053" s="511"/>
      <c r="CY65053" s="511"/>
      <c r="CZ65053" s="511"/>
      <c r="DA65053" s="511"/>
      <c r="DB65053" s="511"/>
      <c r="DC65053" s="511"/>
      <c r="DD65053" s="511"/>
      <c r="DE65053" s="511"/>
      <c r="DF65053" s="511"/>
      <c r="DG65053" s="511"/>
      <c r="DH65053" s="511"/>
      <c r="DI65053" s="511"/>
      <c r="DJ65053" s="511"/>
      <c r="DK65053" s="511"/>
      <c r="DL65053" s="511"/>
      <c r="DM65053" s="511"/>
      <c r="DN65053" s="511"/>
      <c r="DO65053" s="511"/>
      <c r="DP65053" s="511"/>
      <c r="DQ65053" s="511"/>
      <c r="DR65053" s="511"/>
      <c r="DS65053" s="511"/>
      <c r="DT65053" s="511"/>
      <c r="DU65053" s="511"/>
      <c r="DV65053" s="511"/>
      <c r="DW65053" s="511"/>
      <c r="DX65053" s="511"/>
      <c r="DY65053" s="511"/>
      <c r="DZ65053" s="511"/>
      <c r="EA65053" s="511"/>
      <c r="EB65053" s="511"/>
      <c r="EC65053" s="511"/>
      <c r="ED65053" s="511"/>
      <c r="EE65053" s="511"/>
      <c r="EF65053" s="511"/>
      <c r="EG65053" s="511"/>
      <c r="EH65053" s="511"/>
      <c r="EI65053" s="511"/>
      <c r="EJ65053" s="511"/>
      <c r="EK65053" s="511"/>
      <c r="EL65053" s="511"/>
      <c r="EM65053" s="511"/>
      <c r="EN65053" s="511"/>
      <c r="EO65053" s="511"/>
      <c r="EP65053" s="511"/>
      <c r="EQ65053" s="511"/>
      <c r="ER65053" s="511"/>
      <c r="ES65053" s="511"/>
      <c r="ET65053" s="511"/>
      <c r="EU65053" s="511"/>
      <c r="EV65053" s="511"/>
      <c r="EW65053" s="511"/>
      <c r="EX65053" s="511"/>
      <c r="EY65053" s="511"/>
      <c r="EZ65053" s="511"/>
      <c r="FA65053" s="511"/>
      <c r="FB65053" s="511"/>
      <c r="FC65053" s="511"/>
      <c r="FD65053" s="511"/>
      <c r="FE65053" s="511"/>
      <c r="FF65053" s="511"/>
      <c r="FG65053" s="511"/>
      <c r="FH65053" s="511"/>
      <c r="FI65053" s="511"/>
      <c r="FJ65053" s="511"/>
      <c r="FK65053" s="511"/>
      <c r="FL65053" s="511"/>
      <c r="FM65053" s="511"/>
      <c r="FN65053" s="511"/>
      <c r="FO65053" s="511"/>
      <c r="FP65053" s="511"/>
      <c r="FQ65053" s="511"/>
      <c r="FR65053" s="511"/>
      <c r="FS65053" s="511"/>
      <c r="FT65053" s="511"/>
      <c r="FU65053" s="511"/>
      <c r="FV65053" s="511"/>
      <c r="FW65053" s="511"/>
      <c r="FX65053" s="511"/>
      <c r="FY65053" s="511"/>
      <c r="FZ65053" s="511"/>
      <c r="GA65053" s="511"/>
      <c r="GB65053" s="511"/>
      <c r="GC65053" s="511"/>
      <c r="GD65053" s="511"/>
      <c r="GE65053" s="511"/>
      <c r="GF65053" s="511"/>
      <c r="GG65053" s="511"/>
      <c r="GH65053" s="511"/>
      <c r="GI65053" s="511"/>
      <c r="GJ65053" s="511"/>
      <c r="GK65053" s="511"/>
      <c r="GL65053" s="511"/>
      <c r="GM65053" s="511"/>
      <c r="GN65053" s="511"/>
      <c r="GO65053" s="511"/>
      <c r="GP65053" s="511"/>
      <c r="GQ65053" s="511"/>
      <c r="GR65053" s="511"/>
      <c r="GS65053" s="511"/>
      <c r="GT65053" s="511"/>
      <c r="GU65053" s="511"/>
      <c r="GV65053" s="511"/>
      <c r="GW65053" s="511"/>
      <c r="GX65053" s="511"/>
      <c r="GY65053" s="511"/>
      <c r="GZ65053" s="511"/>
      <c r="HA65053" s="511"/>
      <c r="HB65053" s="511"/>
      <c r="HC65053" s="511"/>
      <c r="HD65053" s="511"/>
      <c r="HE65053" s="511"/>
      <c r="HF65053" s="511"/>
      <c r="HG65053" s="511"/>
      <c r="HH65053" s="511"/>
      <c r="HI65053" s="511"/>
      <c r="HJ65053" s="511"/>
      <c r="HK65053" s="511"/>
      <c r="HL65053" s="511"/>
      <c r="HM65053" s="511"/>
      <c r="HN65053" s="511"/>
      <c r="HO65053" s="511"/>
      <c r="HP65053" s="511"/>
      <c r="HQ65053" s="511"/>
      <c r="HR65053" s="511"/>
      <c r="HS65053" s="511"/>
      <c r="HT65053" s="511"/>
      <c r="HU65053" s="511"/>
      <c r="HV65053" s="511"/>
      <c r="HW65053" s="511"/>
      <c r="HX65053" s="511"/>
      <c r="HY65053" s="511"/>
      <c r="HZ65053" s="511"/>
      <c r="IA65053" s="511"/>
      <c r="IB65053" s="511"/>
      <c r="IC65053" s="511"/>
      <c r="ID65053" s="511"/>
      <c r="IE65053" s="511"/>
      <c r="IF65053" s="511"/>
      <c r="IG65053" s="511"/>
      <c r="IH65053" s="511"/>
    </row>
    <row r="65054" spans="1:242" x14ac:dyDescent="0.25">
      <c r="A65054" s="511"/>
      <c r="B65054" s="511"/>
      <c r="C65054" s="511"/>
      <c r="D65054" s="511"/>
      <c r="E65054" s="511"/>
      <c r="F65054" s="511"/>
      <c r="G65054" s="511"/>
      <c r="H65054" s="511"/>
      <c r="I65054" s="511"/>
      <c r="J65054" s="511"/>
      <c r="K65054" s="511"/>
      <c r="L65054" s="511"/>
      <c r="M65054" s="511"/>
      <c r="N65054" s="511"/>
      <c r="O65054" s="511"/>
      <c r="P65054" s="511"/>
      <c r="Q65054" s="511"/>
      <c r="R65054" s="511"/>
      <c r="S65054" s="511"/>
      <c r="T65054" s="511"/>
      <c r="U65054" s="511"/>
      <c r="V65054" s="511"/>
      <c r="W65054" s="511"/>
      <c r="X65054" s="511"/>
      <c r="Y65054" s="511"/>
      <c r="Z65054" s="511"/>
      <c r="AA65054" s="511"/>
      <c r="AB65054" s="511"/>
      <c r="AC65054" s="511"/>
      <c r="AD65054" s="511"/>
      <c r="AE65054" s="511"/>
      <c r="AF65054" s="511"/>
      <c r="AG65054" s="511"/>
      <c r="AH65054" s="511"/>
      <c r="AI65054" s="511"/>
      <c r="AJ65054" s="511"/>
      <c r="AK65054" s="511"/>
      <c r="AL65054" s="511"/>
      <c r="AM65054" s="511"/>
      <c r="AN65054" s="511"/>
      <c r="AO65054" s="511"/>
      <c r="AP65054" s="511"/>
      <c r="AQ65054" s="511"/>
      <c r="AR65054" s="511"/>
      <c r="AS65054" s="511"/>
      <c r="AT65054" s="511"/>
      <c r="AU65054" s="511"/>
      <c r="AV65054" s="511"/>
      <c r="AW65054" s="511"/>
      <c r="AX65054" s="511"/>
      <c r="AY65054" s="511"/>
      <c r="AZ65054" s="511"/>
      <c r="BA65054" s="511"/>
      <c r="BB65054" s="511"/>
      <c r="BC65054" s="511"/>
      <c r="BD65054" s="511"/>
      <c r="BE65054" s="511"/>
      <c r="BF65054" s="511"/>
      <c r="BG65054" s="511"/>
      <c r="BH65054" s="511"/>
      <c r="BI65054" s="511"/>
      <c r="BJ65054" s="511"/>
      <c r="BK65054" s="511"/>
      <c r="BL65054" s="511"/>
      <c r="BM65054" s="511"/>
      <c r="BN65054" s="511"/>
      <c r="BO65054" s="511"/>
      <c r="BP65054" s="511"/>
      <c r="BQ65054" s="511"/>
      <c r="BR65054" s="511"/>
      <c r="BS65054" s="511"/>
      <c r="BT65054" s="511"/>
      <c r="BU65054" s="511"/>
      <c r="BV65054" s="511"/>
      <c r="BW65054" s="511"/>
      <c r="BX65054" s="511"/>
      <c r="BY65054" s="511"/>
      <c r="BZ65054" s="511"/>
      <c r="CA65054" s="511"/>
      <c r="CB65054" s="511"/>
      <c r="CC65054" s="511"/>
      <c r="CD65054" s="511"/>
      <c r="CE65054" s="511"/>
      <c r="CF65054" s="511"/>
      <c r="CG65054" s="511"/>
      <c r="CH65054" s="511"/>
      <c r="CI65054" s="511"/>
      <c r="CJ65054" s="511"/>
      <c r="CK65054" s="511"/>
      <c r="CL65054" s="511"/>
      <c r="CM65054" s="511"/>
      <c r="CN65054" s="511"/>
      <c r="CO65054" s="511"/>
      <c r="CP65054" s="511"/>
      <c r="CQ65054" s="511"/>
      <c r="CR65054" s="511"/>
      <c r="CS65054" s="511"/>
      <c r="CT65054" s="511"/>
      <c r="CU65054" s="511"/>
      <c r="CV65054" s="511"/>
      <c r="CW65054" s="511"/>
      <c r="CX65054" s="511"/>
      <c r="CY65054" s="511"/>
      <c r="CZ65054" s="511"/>
      <c r="DA65054" s="511"/>
      <c r="DB65054" s="511"/>
      <c r="DC65054" s="511"/>
      <c r="DD65054" s="511"/>
      <c r="DE65054" s="511"/>
      <c r="DF65054" s="511"/>
      <c r="DG65054" s="511"/>
      <c r="DH65054" s="511"/>
      <c r="DI65054" s="511"/>
      <c r="DJ65054" s="511"/>
      <c r="DK65054" s="511"/>
      <c r="DL65054" s="511"/>
      <c r="DM65054" s="511"/>
      <c r="DN65054" s="511"/>
      <c r="DO65054" s="511"/>
      <c r="DP65054" s="511"/>
      <c r="DQ65054" s="511"/>
      <c r="DR65054" s="511"/>
      <c r="DS65054" s="511"/>
      <c r="DT65054" s="511"/>
      <c r="DU65054" s="511"/>
      <c r="DV65054" s="511"/>
      <c r="DW65054" s="511"/>
      <c r="DX65054" s="511"/>
      <c r="DY65054" s="511"/>
      <c r="DZ65054" s="511"/>
      <c r="EA65054" s="511"/>
      <c r="EB65054" s="511"/>
      <c r="EC65054" s="511"/>
      <c r="ED65054" s="511"/>
      <c r="EE65054" s="511"/>
      <c r="EF65054" s="511"/>
      <c r="EG65054" s="511"/>
      <c r="EH65054" s="511"/>
      <c r="EI65054" s="511"/>
      <c r="EJ65054" s="511"/>
      <c r="EK65054" s="511"/>
      <c r="EL65054" s="511"/>
      <c r="EM65054" s="511"/>
      <c r="EN65054" s="511"/>
      <c r="EO65054" s="511"/>
      <c r="EP65054" s="511"/>
      <c r="EQ65054" s="511"/>
      <c r="ER65054" s="511"/>
      <c r="ES65054" s="511"/>
      <c r="ET65054" s="511"/>
      <c r="EU65054" s="511"/>
      <c r="EV65054" s="511"/>
      <c r="EW65054" s="511"/>
      <c r="EX65054" s="511"/>
      <c r="EY65054" s="511"/>
      <c r="EZ65054" s="511"/>
      <c r="FA65054" s="511"/>
      <c r="FB65054" s="511"/>
      <c r="FC65054" s="511"/>
      <c r="FD65054" s="511"/>
      <c r="FE65054" s="511"/>
      <c r="FF65054" s="511"/>
      <c r="FG65054" s="511"/>
      <c r="FH65054" s="511"/>
      <c r="FI65054" s="511"/>
      <c r="FJ65054" s="511"/>
      <c r="FK65054" s="511"/>
      <c r="FL65054" s="511"/>
      <c r="FM65054" s="511"/>
      <c r="FN65054" s="511"/>
      <c r="FO65054" s="511"/>
      <c r="FP65054" s="511"/>
      <c r="FQ65054" s="511"/>
      <c r="FR65054" s="511"/>
      <c r="FS65054" s="511"/>
      <c r="FT65054" s="511"/>
      <c r="FU65054" s="511"/>
      <c r="FV65054" s="511"/>
      <c r="FW65054" s="511"/>
      <c r="FX65054" s="511"/>
      <c r="FY65054" s="511"/>
      <c r="FZ65054" s="511"/>
      <c r="GA65054" s="511"/>
      <c r="GB65054" s="511"/>
      <c r="GC65054" s="511"/>
      <c r="GD65054" s="511"/>
      <c r="GE65054" s="511"/>
      <c r="GF65054" s="511"/>
      <c r="GG65054" s="511"/>
      <c r="GH65054" s="511"/>
      <c r="GI65054" s="511"/>
      <c r="GJ65054" s="511"/>
      <c r="GK65054" s="511"/>
      <c r="GL65054" s="511"/>
      <c r="GM65054" s="511"/>
      <c r="GN65054" s="511"/>
      <c r="GO65054" s="511"/>
      <c r="GP65054" s="511"/>
      <c r="GQ65054" s="511"/>
      <c r="GR65054" s="511"/>
      <c r="GS65054" s="511"/>
      <c r="GT65054" s="511"/>
      <c r="GU65054" s="511"/>
      <c r="GV65054" s="511"/>
      <c r="GW65054" s="511"/>
      <c r="GX65054" s="511"/>
      <c r="GY65054" s="511"/>
      <c r="GZ65054" s="511"/>
      <c r="HA65054" s="511"/>
      <c r="HB65054" s="511"/>
      <c r="HC65054" s="511"/>
      <c r="HD65054" s="511"/>
      <c r="HE65054" s="511"/>
      <c r="HF65054" s="511"/>
      <c r="HG65054" s="511"/>
      <c r="HH65054" s="511"/>
      <c r="HI65054" s="511"/>
      <c r="HJ65054" s="511"/>
      <c r="HK65054" s="511"/>
      <c r="HL65054" s="511"/>
      <c r="HM65054" s="511"/>
      <c r="HN65054" s="511"/>
      <c r="HO65054" s="511"/>
      <c r="HP65054" s="511"/>
      <c r="HQ65054" s="511"/>
      <c r="HR65054" s="511"/>
      <c r="HS65054" s="511"/>
      <c r="HT65054" s="511"/>
      <c r="HU65054" s="511"/>
      <c r="HV65054" s="511"/>
      <c r="HW65054" s="511"/>
      <c r="HX65054" s="511"/>
      <c r="HY65054" s="511"/>
      <c r="HZ65054" s="511"/>
      <c r="IA65054" s="511"/>
      <c r="IB65054" s="511"/>
      <c r="IC65054" s="511"/>
      <c r="ID65054" s="511"/>
      <c r="IE65054" s="511"/>
      <c r="IF65054" s="511"/>
      <c r="IG65054" s="511"/>
      <c r="IH65054" s="511"/>
    </row>
    <row r="65055" spans="1:242" x14ac:dyDescent="0.25">
      <c r="A65055" s="511"/>
      <c r="B65055" s="511"/>
      <c r="C65055" s="511"/>
      <c r="D65055" s="511"/>
      <c r="E65055" s="511"/>
      <c r="F65055" s="511"/>
      <c r="G65055" s="511"/>
      <c r="H65055" s="511"/>
      <c r="I65055" s="511"/>
      <c r="J65055" s="511"/>
      <c r="K65055" s="511"/>
      <c r="L65055" s="511"/>
      <c r="M65055" s="511"/>
      <c r="N65055" s="511"/>
      <c r="O65055" s="511"/>
      <c r="P65055" s="511"/>
      <c r="Q65055" s="511"/>
      <c r="R65055" s="511"/>
      <c r="S65055" s="511"/>
      <c r="T65055" s="511"/>
      <c r="U65055" s="511"/>
      <c r="V65055" s="511"/>
      <c r="W65055" s="511"/>
      <c r="X65055" s="511"/>
      <c r="Y65055" s="511"/>
      <c r="Z65055" s="511"/>
      <c r="AA65055" s="511"/>
      <c r="AB65055" s="511"/>
      <c r="AC65055" s="511"/>
      <c r="AD65055" s="511"/>
      <c r="AE65055" s="511"/>
      <c r="AF65055" s="511"/>
      <c r="AG65055" s="511"/>
      <c r="AH65055" s="511"/>
      <c r="AI65055" s="511"/>
      <c r="AJ65055" s="511"/>
      <c r="AK65055" s="511"/>
      <c r="AL65055" s="511"/>
      <c r="AM65055" s="511"/>
      <c r="AN65055" s="511"/>
      <c r="AO65055" s="511"/>
      <c r="AP65055" s="511"/>
      <c r="AQ65055" s="511"/>
      <c r="AR65055" s="511"/>
      <c r="AS65055" s="511"/>
      <c r="AT65055" s="511"/>
      <c r="AU65055" s="511"/>
      <c r="AV65055" s="511"/>
      <c r="AW65055" s="511"/>
      <c r="AX65055" s="511"/>
      <c r="AY65055" s="511"/>
      <c r="AZ65055" s="511"/>
      <c r="BA65055" s="511"/>
      <c r="BB65055" s="511"/>
      <c r="BC65055" s="511"/>
      <c r="BD65055" s="511"/>
      <c r="BE65055" s="511"/>
      <c r="BF65055" s="511"/>
      <c r="BG65055" s="511"/>
      <c r="BH65055" s="511"/>
      <c r="BI65055" s="511"/>
      <c r="BJ65055" s="511"/>
      <c r="BK65055" s="511"/>
      <c r="BL65055" s="511"/>
      <c r="BM65055" s="511"/>
      <c r="BN65055" s="511"/>
      <c r="BO65055" s="511"/>
      <c r="BP65055" s="511"/>
      <c r="BQ65055" s="511"/>
      <c r="BR65055" s="511"/>
      <c r="BS65055" s="511"/>
      <c r="BT65055" s="511"/>
      <c r="BU65055" s="511"/>
      <c r="BV65055" s="511"/>
      <c r="BW65055" s="511"/>
      <c r="BX65055" s="511"/>
      <c r="BY65055" s="511"/>
      <c r="BZ65055" s="511"/>
      <c r="CA65055" s="511"/>
      <c r="CB65055" s="511"/>
      <c r="CC65055" s="511"/>
      <c r="CD65055" s="511"/>
      <c r="CE65055" s="511"/>
      <c r="CF65055" s="511"/>
      <c r="CG65055" s="511"/>
      <c r="CH65055" s="511"/>
      <c r="CI65055" s="511"/>
      <c r="CJ65055" s="511"/>
      <c r="CK65055" s="511"/>
      <c r="CL65055" s="511"/>
      <c r="CM65055" s="511"/>
      <c r="CN65055" s="511"/>
      <c r="CO65055" s="511"/>
      <c r="CP65055" s="511"/>
      <c r="CQ65055" s="511"/>
      <c r="CR65055" s="511"/>
      <c r="CS65055" s="511"/>
      <c r="CT65055" s="511"/>
      <c r="CU65055" s="511"/>
      <c r="CV65055" s="511"/>
      <c r="CW65055" s="511"/>
      <c r="CX65055" s="511"/>
      <c r="CY65055" s="511"/>
      <c r="CZ65055" s="511"/>
      <c r="DA65055" s="511"/>
      <c r="DB65055" s="511"/>
      <c r="DC65055" s="511"/>
      <c r="DD65055" s="511"/>
      <c r="DE65055" s="511"/>
      <c r="DF65055" s="511"/>
      <c r="DG65055" s="511"/>
      <c r="DH65055" s="511"/>
      <c r="DI65055" s="511"/>
      <c r="DJ65055" s="511"/>
      <c r="DK65055" s="511"/>
      <c r="DL65055" s="511"/>
      <c r="DM65055" s="511"/>
      <c r="DN65055" s="511"/>
      <c r="DO65055" s="511"/>
      <c r="DP65055" s="511"/>
      <c r="DQ65055" s="511"/>
      <c r="DR65055" s="511"/>
      <c r="DS65055" s="511"/>
      <c r="DT65055" s="511"/>
      <c r="DU65055" s="511"/>
      <c r="DV65055" s="511"/>
      <c r="DW65055" s="511"/>
      <c r="DX65055" s="511"/>
      <c r="DY65055" s="511"/>
      <c r="DZ65055" s="511"/>
      <c r="EA65055" s="511"/>
      <c r="EB65055" s="511"/>
      <c r="EC65055" s="511"/>
      <c r="ED65055" s="511"/>
      <c r="EE65055" s="511"/>
      <c r="EF65055" s="511"/>
      <c r="EG65055" s="511"/>
      <c r="EH65055" s="511"/>
      <c r="EI65055" s="511"/>
      <c r="EJ65055" s="511"/>
      <c r="EK65055" s="511"/>
      <c r="EL65055" s="511"/>
      <c r="EM65055" s="511"/>
      <c r="EN65055" s="511"/>
      <c r="EO65055" s="511"/>
      <c r="EP65055" s="511"/>
      <c r="EQ65055" s="511"/>
      <c r="ER65055" s="511"/>
      <c r="ES65055" s="511"/>
      <c r="ET65055" s="511"/>
      <c r="EU65055" s="511"/>
      <c r="EV65055" s="511"/>
      <c r="EW65055" s="511"/>
      <c r="EX65055" s="511"/>
      <c r="EY65055" s="511"/>
      <c r="EZ65055" s="511"/>
      <c r="FA65055" s="511"/>
      <c r="FB65055" s="511"/>
      <c r="FC65055" s="511"/>
      <c r="FD65055" s="511"/>
      <c r="FE65055" s="511"/>
      <c r="FF65055" s="511"/>
      <c r="FG65055" s="511"/>
      <c r="FH65055" s="511"/>
      <c r="FI65055" s="511"/>
      <c r="FJ65055" s="511"/>
      <c r="FK65055" s="511"/>
      <c r="FL65055" s="511"/>
      <c r="FM65055" s="511"/>
      <c r="FN65055" s="511"/>
      <c r="FO65055" s="511"/>
      <c r="FP65055" s="511"/>
      <c r="FQ65055" s="511"/>
      <c r="FR65055" s="511"/>
      <c r="FS65055" s="511"/>
      <c r="FT65055" s="511"/>
      <c r="FU65055" s="511"/>
      <c r="FV65055" s="511"/>
      <c r="FW65055" s="511"/>
      <c r="FX65055" s="511"/>
      <c r="FY65055" s="511"/>
      <c r="FZ65055" s="511"/>
      <c r="GA65055" s="511"/>
      <c r="GB65055" s="511"/>
      <c r="GC65055" s="511"/>
      <c r="GD65055" s="511"/>
      <c r="GE65055" s="511"/>
      <c r="GF65055" s="511"/>
      <c r="GG65055" s="511"/>
      <c r="GH65055" s="511"/>
      <c r="GI65055" s="511"/>
      <c r="GJ65055" s="511"/>
      <c r="GK65055" s="511"/>
      <c r="GL65055" s="511"/>
      <c r="GM65055" s="511"/>
      <c r="GN65055" s="511"/>
      <c r="GO65055" s="511"/>
      <c r="GP65055" s="511"/>
      <c r="GQ65055" s="511"/>
      <c r="GR65055" s="511"/>
      <c r="GS65055" s="511"/>
      <c r="GT65055" s="511"/>
      <c r="GU65055" s="511"/>
      <c r="GV65055" s="511"/>
      <c r="GW65055" s="511"/>
      <c r="GX65055" s="511"/>
      <c r="GY65055" s="511"/>
      <c r="GZ65055" s="511"/>
      <c r="HA65055" s="511"/>
      <c r="HB65055" s="511"/>
      <c r="HC65055" s="511"/>
      <c r="HD65055" s="511"/>
      <c r="HE65055" s="511"/>
      <c r="HF65055" s="511"/>
      <c r="HG65055" s="511"/>
      <c r="HH65055" s="511"/>
      <c r="HI65055" s="511"/>
      <c r="HJ65055" s="511"/>
      <c r="HK65055" s="511"/>
      <c r="HL65055" s="511"/>
      <c r="HM65055" s="511"/>
      <c r="HN65055" s="511"/>
      <c r="HO65055" s="511"/>
      <c r="HP65055" s="511"/>
      <c r="HQ65055" s="511"/>
      <c r="HR65055" s="511"/>
      <c r="HS65055" s="511"/>
      <c r="HT65055" s="511"/>
      <c r="HU65055" s="511"/>
      <c r="HV65055" s="511"/>
      <c r="HW65055" s="511"/>
      <c r="HX65055" s="511"/>
      <c r="HY65055" s="511"/>
      <c r="HZ65055" s="511"/>
      <c r="IA65055" s="511"/>
      <c r="IB65055" s="511"/>
      <c r="IC65055" s="511"/>
      <c r="ID65055" s="511"/>
      <c r="IE65055" s="511"/>
      <c r="IF65055" s="511"/>
      <c r="IG65055" s="511"/>
      <c r="IH65055" s="511"/>
    </row>
    <row r="65056" spans="1:242" x14ac:dyDescent="0.25">
      <c r="A65056" s="511"/>
      <c r="B65056" s="511"/>
      <c r="C65056" s="511"/>
      <c r="D65056" s="511"/>
      <c r="E65056" s="511"/>
      <c r="F65056" s="511"/>
      <c r="G65056" s="511"/>
      <c r="H65056" s="511"/>
      <c r="I65056" s="511"/>
      <c r="J65056" s="511"/>
      <c r="K65056" s="511"/>
      <c r="L65056" s="511"/>
      <c r="M65056" s="511"/>
      <c r="N65056" s="511"/>
      <c r="O65056" s="511"/>
      <c r="P65056" s="511"/>
      <c r="Q65056" s="511"/>
      <c r="R65056" s="511"/>
      <c r="S65056" s="511"/>
      <c r="T65056" s="511"/>
      <c r="U65056" s="511"/>
      <c r="V65056" s="511"/>
      <c r="W65056" s="511"/>
      <c r="X65056" s="511"/>
      <c r="Y65056" s="511"/>
      <c r="Z65056" s="511"/>
      <c r="AA65056" s="511"/>
      <c r="AB65056" s="511"/>
      <c r="AC65056" s="511"/>
      <c r="AD65056" s="511"/>
      <c r="AE65056" s="511"/>
      <c r="AF65056" s="511"/>
      <c r="AG65056" s="511"/>
      <c r="AH65056" s="511"/>
      <c r="AI65056" s="511"/>
      <c r="AJ65056" s="511"/>
      <c r="AK65056" s="511"/>
      <c r="AL65056" s="511"/>
      <c r="AM65056" s="511"/>
      <c r="AN65056" s="511"/>
      <c r="AO65056" s="511"/>
      <c r="AP65056" s="511"/>
      <c r="AQ65056" s="511"/>
      <c r="AR65056" s="511"/>
      <c r="AS65056" s="511"/>
      <c r="AT65056" s="511"/>
      <c r="AU65056" s="511"/>
      <c r="AV65056" s="511"/>
      <c r="AW65056" s="511"/>
      <c r="AX65056" s="511"/>
      <c r="AY65056" s="511"/>
      <c r="AZ65056" s="511"/>
      <c r="BA65056" s="511"/>
      <c r="BB65056" s="511"/>
      <c r="BC65056" s="511"/>
      <c r="BD65056" s="511"/>
      <c r="BE65056" s="511"/>
      <c r="BF65056" s="511"/>
      <c r="BG65056" s="511"/>
      <c r="BH65056" s="511"/>
      <c r="BI65056" s="511"/>
      <c r="BJ65056" s="511"/>
      <c r="BK65056" s="511"/>
      <c r="BL65056" s="511"/>
      <c r="BM65056" s="511"/>
      <c r="BN65056" s="511"/>
      <c r="BO65056" s="511"/>
      <c r="BP65056" s="511"/>
      <c r="BQ65056" s="511"/>
      <c r="BR65056" s="511"/>
      <c r="BS65056" s="511"/>
      <c r="BT65056" s="511"/>
      <c r="BU65056" s="511"/>
      <c r="BV65056" s="511"/>
      <c r="BW65056" s="511"/>
      <c r="BX65056" s="511"/>
      <c r="BY65056" s="511"/>
      <c r="BZ65056" s="511"/>
      <c r="CA65056" s="511"/>
      <c r="CB65056" s="511"/>
      <c r="CC65056" s="511"/>
      <c r="CD65056" s="511"/>
      <c r="CE65056" s="511"/>
      <c r="CF65056" s="511"/>
      <c r="CG65056" s="511"/>
      <c r="CH65056" s="511"/>
      <c r="CI65056" s="511"/>
      <c r="CJ65056" s="511"/>
      <c r="CK65056" s="511"/>
      <c r="CL65056" s="511"/>
      <c r="CM65056" s="511"/>
      <c r="CN65056" s="511"/>
      <c r="CO65056" s="511"/>
      <c r="CP65056" s="511"/>
      <c r="CQ65056" s="511"/>
      <c r="CR65056" s="511"/>
      <c r="CS65056" s="511"/>
      <c r="CT65056" s="511"/>
      <c r="CU65056" s="511"/>
      <c r="CV65056" s="511"/>
      <c r="CW65056" s="511"/>
      <c r="CX65056" s="511"/>
      <c r="CY65056" s="511"/>
      <c r="CZ65056" s="511"/>
      <c r="DA65056" s="511"/>
      <c r="DB65056" s="511"/>
      <c r="DC65056" s="511"/>
      <c r="DD65056" s="511"/>
      <c r="DE65056" s="511"/>
      <c r="DF65056" s="511"/>
      <c r="DG65056" s="511"/>
      <c r="DH65056" s="511"/>
      <c r="DI65056" s="511"/>
      <c r="DJ65056" s="511"/>
      <c r="DK65056" s="511"/>
      <c r="DL65056" s="511"/>
      <c r="DM65056" s="511"/>
      <c r="DN65056" s="511"/>
      <c r="DO65056" s="511"/>
      <c r="DP65056" s="511"/>
      <c r="DQ65056" s="511"/>
      <c r="DR65056" s="511"/>
      <c r="DS65056" s="511"/>
      <c r="DT65056" s="511"/>
      <c r="DU65056" s="511"/>
      <c r="DV65056" s="511"/>
      <c r="DW65056" s="511"/>
      <c r="DX65056" s="511"/>
      <c r="DY65056" s="511"/>
      <c r="DZ65056" s="511"/>
      <c r="EA65056" s="511"/>
      <c r="EB65056" s="511"/>
      <c r="EC65056" s="511"/>
      <c r="ED65056" s="511"/>
      <c r="EE65056" s="511"/>
      <c r="EF65056" s="511"/>
      <c r="EG65056" s="511"/>
      <c r="EH65056" s="511"/>
      <c r="EI65056" s="511"/>
      <c r="EJ65056" s="511"/>
      <c r="EK65056" s="511"/>
      <c r="EL65056" s="511"/>
      <c r="EM65056" s="511"/>
      <c r="EN65056" s="511"/>
      <c r="EO65056" s="511"/>
      <c r="EP65056" s="511"/>
      <c r="EQ65056" s="511"/>
      <c r="ER65056" s="511"/>
      <c r="ES65056" s="511"/>
      <c r="ET65056" s="511"/>
      <c r="EU65056" s="511"/>
      <c r="EV65056" s="511"/>
      <c r="EW65056" s="511"/>
      <c r="EX65056" s="511"/>
      <c r="EY65056" s="511"/>
      <c r="EZ65056" s="511"/>
      <c r="FA65056" s="511"/>
      <c r="FB65056" s="511"/>
      <c r="FC65056" s="511"/>
      <c r="FD65056" s="511"/>
      <c r="FE65056" s="511"/>
      <c r="FF65056" s="511"/>
      <c r="FG65056" s="511"/>
      <c r="FH65056" s="511"/>
      <c r="FI65056" s="511"/>
      <c r="FJ65056" s="511"/>
      <c r="FK65056" s="511"/>
      <c r="FL65056" s="511"/>
      <c r="FM65056" s="511"/>
      <c r="FN65056" s="511"/>
      <c r="FO65056" s="511"/>
      <c r="FP65056" s="511"/>
      <c r="FQ65056" s="511"/>
      <c r="FR65056" s="511"/>
      <c r="FS65056" s="511"/>
      <c r="FT65056" s="511"/>
      <c r="FU65056" s="511"/>
      <c r="FV65056" s="511"/>
      <c r="FW65056" s="511"/>
      <c r="FX65056" s="511"/>
      <c r="FY65056" s="511"/>
      <c r="FZ65056" s="511"/>
      <c r="GA65056" s="511"/>
      <c r="GB65056" s="511"/>
      <c r="GC65056" s="511"/>
      <c r="GD65056" s="511"/>
      <c r="GE65056" s="511"/>
      <c r="GF65056" s="511"/>
      <c r="GG65056" s="511"/>
      <c r="GH65056" s="511"/>
      <c r="GI65056" s="511"/>
      <c r="GJ65056" s="511"/>
      <c r="GK65056" s="511"/>
      <c r="GL65056" s="511"/>
      <c r="GM65056" s="511"/>
      <c r="GN65056" s="511"/>
      <c r="GO65056" s="511"/>
      <c r="GP65056" s="511"/>
      <c r="GQ65056" s="511"/>
      <c r="GR65056" s="511"/>
      <c r="GS65056" s="511"/>
      <c r="GT65056" s="511"/>
      <c r="GU65056" s="511"/>
      <c r="GV65056" s="511"/>
      <c r="GW65056" s="511"/>
      <c r="GX65056" s="511"/>
      <c r="GY65056" s="511"/>
      <c r="GZ65056" s="511"/>
      <c r="HA65056" s="511"/>
      <c r="HB65056" s="511"/>
      <c r="HC65056" s="511"/>
      <c r="HD65056" s="511"/>
      <c r="HE65056" s="511"/>
      <c r="HF65056" s="511"/>
      <c r="HG65056" s="511"/>
      <c r="HH65056" s="511"/>
      <c r="HI65056" s="511"/>
      <c r="HJ65056" s="511"/>
      <c r="HK65056" s="511"/>
      <c r="HL65056" s="511"/>
      <c r="HM65056" s="511"/>
      <c r="HN65056" s="511"/>
      <c r="HO65056" s="511"/>
      <c r="HP65056" s="511"/>
      <c r="HQ65056" s="511"/>
      <c r="HR65056" s="511"/>
      <c r="HS65056" s="511"/>
      <c r="HT65056" s="511"/>
      <c r="HU65056" s="511"/>
      <c r="HV65056" s="511"/>
      <c r="HW65056" s="511"/>
      <c r="HX65056" s="511"/>
      <c r="HY65056" s="511"/>
      <c r="HZ65056" s="511"/>
      <c r="IA65056" s="511"/>
      <c r="IB65056" s="511"/>
      <c r="IC65056" s="511"/>
      <c r="ID65056" s="511"/>
      <c r="IE65056" s="511"/>
      <c r="IF65056" s="511"/>
      <c r="IG65056" s="511"/>
      <c r="IH65056" s="511"/>
    </row>
    <row r="65057" spans="1:242" x14ac:dyDescent="0.25">
      <c r="A65057" s="511"/>
      <c r="B65057" s="511"/>
      <c r="C65057" s="511"/>
      <c r="D65057" s="511"/>
      <c r="E65057" s="511"/>
      <c r="F65057" s="511"/>
      <c r="G65057" s="511"/>
      <c r="H65057" s="511"/>
      <c r="I65057" s="511"/>
      <c r="J65057" s="511"/>
      <c r="K65057" s="511"/>
      <c r="L65057" s="511"/>
      <c r="M65057" s="511"/>
      <c r="N65057" s="511"/>
      <c r="O65057" s="511"/>
      <c r="P65057" s="511"/>
      <c r="Q65057" s="511"/>
      <c r="R65057" s="511"/>
      <c r="S65057" s="511"/>
      <c r="T65057" s="511"/>
      <c r="U65057" s="511"/>
      <c r="V65057" s="511"/>
      <c r="W65057" s="511"/>
      <c r="X65057" s="511"/>
      <c r="Y65057" s="511"/>
      <c r="Z65057" s="511"/>
      <c r="AA65057" s="511"/>
      <c r="AB65057" s="511"/>
      <c r="AC65057" s="511"/>
      <c r="AD65057" s="511"/>
      <c r="AE65057" s="511"/>
      <c r="AF65057" s="511"/>
      <c r="AG65057" s="511"/>
      <c r="AH65057" s="511"/>
      <c r="AI65057" s="511"/>
      <c r="AJ65057" s="511"/>
      <c r="AK65057" s="511"/>
      <c r="AL65057" s="511"/>
      <c r="AM65057" s="511"/>
      <c r="AN65057" s="511"/>
      <c r="AO65057" s="511"/>
      <c r="AP65057" s="511"/>
      <c r="AQ65057" s="511"/>
      <c r="AR65057" s="511"/>
      <c r="AS65057" s="511"/>
      <c r="AT65057" s="511"/>
      <c r="AU65057" s="511"/>
      <c r="AV65057" s="511"/>
      <c r="AW65057" s="511"/>
      <c r="AX65057" s="511"/>
      <c r="AY65057" s="511"/>
      <c r="AZ65057" s="511"/>
      <c r="BA65057" s="511"/>
      <c r="BB65057" s="511"/>
      <c r="BC65057" s="511"/>
      <c r="BD65057" s="511"/>
      <c r="BE65057" s="511"/>
      <c r="BF65057" s="511"/>
      <c r="BG65057" s="511"/>
      <c r="BH65057" s="511"/>
      <c r="BI65057" s="511"/>
      <c r="BJ65057" s="511"/>
      <c r="BK65057" s="511"/>
      <c r="BL65057" s="511"/>
      <c r="BM65057" s="511"/>
      <c r="BN65057" s="511"/>
      <c r="BO65057" s="511"/>
      <c r="BP65057" s="511"/>
      <c r="BQ65057" s="511"/>
      <c r="BR65057" s="511"/>
      <c r="BS65057" s="511"/>
      <c r="BT65057" s="511"/>
      <c r="BU65057" s="511"/>
      <c r="BV65057" s="511"/>
      <c r="BW65057" s="511"/>
      <c r="BX65057" s="511"/>
      <c r="BY65057" s="511"/>
      <c r="BZ65057" s="511"/>
      <c r="CA65057" s="511"/>
      <c r="CB65057" s="511"/>
      <c r="CC65057" s="511"/>
      <c r="CD65057" s="511"/>
      <c r="CE65057" s="511"/>
      <c r="CF65057" s="511"/>
      <c r="CG65057" s="511"/>
      <c r="CH65057" s="511"/>
      <c r="CI65057" s="511"/>
      <c r="CJ65057" s="511"/>
      <c r="CK65057" s="511"/>
      <c r="CL65057" s="511"/>
      <c r="CM65057" s="511"/>
      <c r="CN65057" s="511"/>
      <c r="CO65057" s="511"/>
      <c r="CP65057" s="511"/>
      <c r="CQ65057" s="511"/>
      <c r="CR65057" s="511"/>
      <c r="CS65057" s="511"/>
      <c r="CT65057" s="511"/>
      <c r="CU65057" s="511"/>
      <c r="CV65057" s="511"/>
      <c r="CW65057" s="511"/>
      <c r="CX65057" s="511"/>
      <c r="CY65057" s="511"/>
      <c r="CZ65057" s="511"/>
      <c r="DA65057" s="511"/>
      <c r="DB65057" s="511"/>
      <c r="DC65057" s="511"/>
      <c r="DD65057" s="511"/>
      <c r="DE65057" s="511"/>
      <c r="DF65057" s="511"/>
      <c r="DG65057" s="511"/>
      <c r="DH65057" s="511"/>
      <c r="DI65057" s="511"/>
      <c r="DJ65057" s="511"/>
      <c r="DK65057" s="511"/>
      <c r="DL65057" s="511"/>
      <c r="DM65057" s="511"/>
      <c r="DN65057" s="511"/>
      <c r="DO65057" s="511"/>
      <c r="DP65057" s="511"/>
      <c r="DQ65057" s="511"/>
      <c r="DR65057" s="511"/>
      <c r="DS65057" s="511"/>
      <c r="DT65057" s="511"/>
      <c r="DU65057" s="511"/>
      <c r="DV65057" s="511"/>
      <c r="DW65057" s="511"/>
      <c r="DX65057" s="511"/>
      <c r="DY65057" s="511"/>
      <c r="DZ65057" s="511"/>
      <c r="EA65057" s="511"/>
      <c r="EB65057" s="511"/>
      <c r="EC65057" s="511"/>
      <c r="ED65057" s="511"/>
      <c r="EE65057" s="511"/>
      <c r="EF65057" s="511"/>
      <c r="EG65057" s="511"/>
      <c r="EH65057" s="511"/>
      <c r="EI65057" s="511"/>
      <c r="EJ65057" s="511"/>
      <c r="EK65057" s="511"/>
      <c r="EL65057" s="511"/>
      <c r="EM65057" s="511"/>
      <c r="EN65057" s="511"/>
      <c r="EO65057" s="511"/>
      <c r="EP65057" s="511"/>
      <c r="EQ65057" s="511"/>
      <c r="ER65057" s="511"/>
      <c r="ES65057" s="511"/>
      <c r="ET65057" s="511"/>
      <c r="EU65057" s="511"/>
      <c r="EV65057" s="511"/>
      <c r="EW65057" s="511"/>
      <c r="EX65057" s="511"/>
      <c r="EY65057" s="511"/>
      <c r="EZ65057" s="511"/>
      <c r="FA65057" s="511"/>
      <c r="FB65057" s="511"/>
      <c r="FC65057" s="511"/>
      <c r="FD65057" s="511"/>
      <c r="FE65057" s="511"/>
      <c r="FF65057" s="511"/>
      <c r="FG65057" s="511"/>
      <c r="FH65057" s="511"/>
      <c r="FI65057" s="511"/>
      <c r="FJ65057" s="511"/>
      <c r="FK65057" s="511"/>
      <c r="FL65057" s="511"/>
      <c r="FM65057" s="511"/>
      <c r="FN65057" s="511"/>
      <c r="FO65057" s="511"/>
      <c r="FP65057" s="511"/>
      <c r="FQ65057" s="511"/>
      <c r="FR65057" s="511"/>
      <c r="FS65057" s="511"/>
      <c r="FT65057" s="511"/>
      <c r="FU65057" s="511"/>
      <c r="FV65057" s="511"/>
      <c r="FW65057" s="511"/>
      <c r="FX65057" s="511"/>
      <c r="FY65057" s="511"/>
      <c r="FZ65057" s="511"/>
      <c r="GA65057" s="511"/>
      <c r="GB65057" s="511"/>
      <c r="GC65057" s="511"/>
      <c r="GD65057" s="511"/>
      <c r="GE65057" s="511"/>
      <c r="GF65057" s="511"/>
      <c r="GG65057" s="511"/>
      <c r="GH65057" s="511"/>
      <c r="GI65057" s="511"/>
      <c r="GJ65057" s="511"/>
      <c r="GK65057" s="511"/>
      <c r="GL65057" s="511"/>
      <c r="GM65057" s="511"/>
      <c r="GN65057" s="511"/>
      <c r="GO65057" s="511"/>
      <c r="GP65057" s="511"/>
      <c r="GQ65057" s="511"/>
      <c r="GR65057" s="511"/>
      <c r="GS65057" s="511"/>
      <c r="GT65057" s="511"/>
      <c r="GU65057" s="511"/>
      <c r="GV65057" s="511"/>
      <c r="GW65057" s="511"/>
      <c r="GX65057" s="511"/>
      <c r="GY65057" s="511"/>
      <c r="GZ65057" s="511"/>
      <c r="HA65057" s="511"/>
      <c r="HB65057" s="511"/>
      <c r="HC65057" s="511"/>
      <c r="HD65057" s="511"/>
      <c r="HE65057" s="511"/>
      <c r="HF65057" s="511"/>
      <c r="HG65057" s="511"/>
      <c r="HH65057" s="511"/>
      <c r="HI65057" s="511"/>
      <c r="HJ65057" s="511"/>
      <c r="HK65057" s="511"/>
      <c r="HL65057" s="511"/>
      <c r="HM65057" s="511"/>
      <c r="HN65057" s="511"/>
      <c r="HO65057" s="511"/>
      <c r="HP65057" s="511"/>
      <c r="HQ65057" s="511"/>
      <c r="HR65057" s="511"/>
      <c r="HS65057" s="511"/>
      <c r="HT65057" s="511"/>
      <c r="HU65057" s="511"/>
      <c r="HV65057" s="511"/>
      <c r="HW65057" s="511"/>
      <c r="HX65057" s="511"/>
      <c r="HY65057" s="511"/>
      <c r="HZ65057" s="511"/>
      <c r="IA65057" s="511"/>
      <c r="IB65057" s="511"/>
      <c r="IC65057" s="511"/>
      <c r="ID65057" s="511"/>
      <c r="IE65057" s="511"/>
      <c r="IF65057" s="511"/>
      <c r="IG65057" s="511"/>
      <c r="IH65057" s="511"/>
    </row>
    <row r="65058" spans="1:242" x14ac:dyDescent="0.25">
      <c r="A65058" s="511"/>
      <c r="B65058" s="511"/>
      <c r="C65058" s="511"/>
      <c r="D65058" s="511"/>
      <c r="E65058" s="511"/>
      <c r="F65058" s="511"/>
      <c r="G65058" s="511"/>
      <c r="H65058" s="511"/>
      <c r="I65058" s="511"/>
      <c r="J65058" s="511"/>
      <c r="K65058" s="511"/>
      <c r="L65058" s="511"/>
      <c r="M65058" s="511"/>
      <c r="N65058" s="511"/>
      <c r="O65058" s="511"/>
      <c r="P65058" s="511"/>
      <c r="Q65058" s="511"/>
      <c r="R65058" s="511"/>
      <c r="S65058" s="511"/>
      <c r="T65058" s="511"/>
      <c r="U65058" s="511"/>
      <c r="V65058" s="511"/>
      <c r="W65058" s="511"/>
      <c r="X65058" s="511"/>
      <c r="Y65058" s="511"/>
      <c r="Z65058" s="511"/>
      <c r="AA65058" s="511"/>
      <c r="AB65058" s="511"/>
      <c r="AC65058" s="511"/>
      <c r="AD65058" s="511"/>
      <c r="AE65058" s="511"/>
      <c r="AF65058" s="511"/>
      <c r="AG65058" s="511"/>
      <c r="AH65058" s="511"/>
      <c r="AI65058" s="511"/>
      <c r="AJ65058" s="511"/>
      <c r="AK65058" s="511"/>
      <c r="AL65058" s="511"/>
      <c r="AM65058" s="511"/>
      <c r="AN65058" s="511"/>
      <c r="AO65058" s="511"/>
      <c r="AP65058" s="511"/>
      <c r="AQ65058" s="511"/>
      <c r="AR65058" s="511"/>
      <c r="AS65058" s="511"/>
      <c r="AT65058" s="511"/>
      <c r="AU65058" s="511"/>
      <c r="AV65058" s="511"/>
      <c r="AW65058" s="511"/>
      <c r="AX65058" s="511"/>
      <c r="AY65058" s="511"/>
      <c r="AZ65058" s="511"/>
      <c r="BA65058" s="511"/>
      <c r="BB65058" s="511"/>
      <c r="BC65058" s="511"/>
      <c r="BD65058" s="511"/>
      <c r="BE65058" s="511"/>
      <c r="BF65058" s="511"/>
      <c r="BG65058" s="511"/>
      <c r="BH65058" s="511"/>
      <c r="BI65058" s="511"/>
      <c r="BJ65058" s="511"/>
      <c r="BK65058" s="511"/>
      <c r="BL65058" s="511"/>
      <c r="BM65058" s="511"/>
      <c r="BN65058" s="511"/>
      <c r="BO65058" s="511"/>
      <c r="BP65058" s="511"/>
      <c r="BQ65058" s="511"/>
      <c r="BR65058" s="511"/>
      <c r="BS65058" s="511"/>
      <c r="BT65058" s="511"/>
      <c r="BU65058" s="511"/>
      <c r="BV65058" s="511"/>
      <c r="BW65058" s="511"/>
      <c r="BX65058" s="511"/>
      <c r="BY65058" s="511"/>
      <c r="BZ65058" s="511"/>
      <c r="CA65058" s="511"/>
      <c r="CB65058" s="511"/>
      <c r="CC65058" s="511"/>
      <c r="CD65058" s="511"/>
      <c r="CE65058" s="511"/>
      <c r="CF65058" s="511"/>
      <c r="CG65058" s="511"/>
      <c r="CH65058" s="511"/>
      <c r="CI65058" s="511"/>
      <c r="CJ65058" s="511"/>
      <c r="CK65058" s="511"/>
      <c r="CL65058" s="511"/>
      <c r="CM65058" s="511"/>
      <c r="CN65058" s="511"/>
      <c r="CO65058" s="511"/>
      <c r="CP65058" s="511"/>
      <c r="CQ65058" s="511"/>
      <c r="CR65058" s="511"/>
      <c r="CS65058" s="511"/>
      <c r="CT65058" s="511"/>
      <c r="CU65058" s="511"/>
      <c r="CV65058" s="511"/>
      <c r="CW65058" s="511"/>
      <c r="CX65058" s="511"/>
      <c r="CY65058" s="511"/>
      <c r="CZ65058" s="511"/>
      <c r="DA65058" s="511"/>
      <c r="DB65058" s="511"/>
      <c r="DC65058" s="511"/>
      <c r="DD65058" s="511"/>
      <c r="DE65058" s="511"/>
      <c r="DF65058" s="511"/>
      <c r="DG65058" s="511"/>
      <c r="DH65058" s="511"/>
      <c r="DI65058" s="511"/>
      <c r="DJ65058" s="511"/>
      <c r="DK65058" s="511"/>
      <c r="DL65058" s="511"/>
      <c r="DM65058" s="511"/>
      <c r="DN65058" s="511"/>
      <c r="DO65058" s="511"/>
      <c r="DP65058" s="511"/>
      <c r="DQ65058" s="511"/>
      <c r="DR65058" s="511"/>
      <c r="DS65058" s="511"/>
      <c r="DT65058" s="511"/>
      <c r="DU65058" s="511"/>
      <c r="DV65058" s="511"/>
      <c r="DW65058" s="511"/>
      <c r="DX65058" s="511"/>
      <c r="DY65058" s="511"/>
      <c r="DZ65058" s="511"/>
      <c r="EA65058" s="511"/>
      <c r="EB65058" s="511"/>
      <c r="EC65058" s="511"/>
      <c r="ED65058" s="511"/>
      <c r="EE65058" s="511"/>
      <c r="EF65058" s="511"/>
      <c r="EG65058" s="511"/>
      <c r="EH65058" s="511"/>
      <c r="EI65058" s="511"/>
      <c r="EJ65058" s="511"/>
      <c r="EK65058" s="511"/>
      <c r="EL65058" s="511"/>
      <c r="EM65058" s="511"/>
      <c r="EN65058" s="511"/>
      <c r="EO65058" s="511"/>
      <c r="EP65058" s="511"/>
      <c r="EQ65058" s="511"/>
      <c r="ER65058" s="511"/>
      <c r="ES65058" s="511"/>
      <c r="ET65058" s="511"/>
      <c r="EU65058" s="511"/>
      <c r="EV65058" s="511"/>
      <c r="EW65058" s="511"/>
      <c r="EX65058" s="511"/>
      <c r="EY65058" s="511"/>
      <c r="EZ65058" s="511"/>
      <c r="FA65058" s="511"/>
      <c r="FB65058" s="511"/>
      <c r="FC65058" s="511"/>
      <c r="FD65058" s="511"/>
      <c r="FE65058" s="511"/>
      <c r="FF65058" s="511"/>
      <c r="FG65058" s="511"/>
      <c r="FH65058" s="511"/>
      <c r="FI65058" s="511"/>
      <c r="FJ65058" s="511"/>
      <c r="FK65058" s="511"/>
      <c r="FL65058" s="511"/>
      <c r="FM65058" s="511"/>
      <c r="FN65058" s="511"/>
      <c r="FO65058" s="511"/>
      <c r="FP65058" s="511"/>
      <c r="FQ65058" s="511"/>
      <c r="FR65058" s="511"/>
      <c r="FS65058" s="511"/>
      <c r="FT65058" s="511"/>
      <c r="FU65058" s="511"/>
      <c r="FV65058" s="511"/>
      <c r="FW65058" s="511"/>
      <c r="FX65058" s="511"/>
      <c r="FY65058" s="511"/>
      <c r="FZ65058" s="511"/>
      <c r="GA65058" s="511"/>
      <c r="GB65058" s="511"/>
      <c r="GC65058" s="511"/>
      <c r="GD65058" s="511"/>
      <c r="GE65058" s="511"/>
      <c r="GF65058" s="511"/>
      <c r="GG65058" s="511"/>
      <c r="GH65058" s="511"/>
      <c r="GI65058" s="511"/>
      <c r="GJ65058" s="511"/>
      <c r="GK65058" s="511"/>
      <c r="GL65058" s="511"/>
      <c r="GM65058" s="511"/>
      <c r="GN65058" s="511"/>
      <c r="GO65058" s="511"/>
      <c r="GP65058" s="511"/>
      <c r="GQ65058" s="511"/>
      <c r="GR65058" s="511"/>
      <c r="GS65058" s="511"/>
      <c r="GT65058" s="511"/>
      <c r="GU65058" s="511"/>
      <c r="GV65058" s="511"/>
      <c r="GW65058" s="511"/>
      <c r="GX65058" s="511"/>
      <c r="GY65058" s="511"/>
      <c r="GZ65058" s="511"/>
      <c r="HA65058" s="511"/>
      <c r="HB65058" s="511"/>
      <c r="HC65058" s="511"/>
      <c r="HD65058" s="511"/>
      <c r="HE65058" s="511"/>
      <c r="HF65058" s="511"/>
      <c r="HG65058" s="511"/>
      <c r="HH65058" s="511"/>
      <c r="HI65058" s="511"/>
      <c r="HJ65058" s="511"/>
      <c r="HK65058" s="511"/>
      <c r="HL65058" s="511"/>
      <c r="HM65058" s="511"/>
      <c r="HN65058" s="511"/>
      <c r="HO65058" s="511"/>
      <c r="HP65058" s="511"/>
      <c r="HQ65058" s="511"/>
      <c r="HR65058" s="511"/>
      <c r="HS65058" s="511"/>
      <c r="HT65058" s="511"/>
      <c r="HU65058" s="511"/>
      <c r="HV65058" s="511"/>
      <c r="HW65058" s="511"/>
      <c r="HX65058" s="511"/>
      <c r="HY65058" s="511"/>
      <c r="HZ65058" s="511"/>
      <c r="IA65058" s="511"/>
      <c r="IB65058" s="511"/>
      <c r="IC65058" s="511"/>
      <c r="ID65058" s="511"/>
      <c r="IE65058" s="511"/>
      <c r="IF65058" s="511"/>
      <c r="IG65058" s="511"/>
      <c r="IH65058" s="511"/>
    </row>
    <row r="65059" spans="1:242" x14ac:dyDescent="0.25">
      <c r="A65059" s="511"/>
      <c r="B65059" s="511"/>
      <c r="C65059" s="511"/>
      <c r="D65059" s="511"/>
      <c r="E65059" s="511"/>
      <c r="F65059" s="511"/>
      <c r="G65059" s="511"/>
      <c r="H65059" s="511"/>
      <c r="I65059" s="511"/>
      <c r="J65059" s="511"/>
      <c r="K65059" s="511"/>
      <c r="L65059" s="511"/>
      <c r="M65059" s="511"/>
      <c r="N65059" s="511"/>
      <c r="O65059" s="511"/>
      <c r="P65059" s="511"/>
      <c r="Q65059" s="511"/>
      <c r="R65059" s="511"/>
      <c r="S65059" s="511"/>
      <c r="T65059" s="511"/>
      <c r="U65059" s="511"/>
      <c r="V65059" s="511"/>
      <c r="W65059" s="511"/>
      <c r="X65059" s="511"/>
      <c r="Y65059" s="511"/>
      <c r="Z65059" s="511"/>
      <c r="AA65059" s="511"/>
      <c r="AB65059" s="511"/>
      <c r="AC65059" s="511"/>
      <c r="AD65059" s="511"/>
      <c r="AE65059" s="511"/>
      <c r="AF65059" s="511"/>
      <c r="AG65059" s="511"/>
      <c r="AH65059" s="511"/>
      <c r="AI65059" s="511"/>
      <c r="AJ65059" s="511"/>
      <c r="AK65059" s="511"/>
      <c r="AL65059" s="511"/>
      <c r="AM65059" s="511"/>
      <c r="AN65059" s="511"/>
      <c r="AO65059" s="511"/>
      <c r="AP65059" s="511"/>
      <c r="AQ65059" s="511"/>
      <c r="AR65059" s="511"/>
      <c r="AS65059" s="511"/>
      <c r="AT65059" s="511"/>
      <c r="AU65059" s="511"/>
      <c r="AV65059" s="511"/>
      <c r="AW65059" s="511"/>
      <c r="AX65059" s="511"/>
      <c r="AY65059" s="511"/>
      <c r="AZ65059" s="511"/>
      <c r="BA65059" s="511"/>
      <c r="BB65059" s="511"/>
      <c r="BC65059" s="511"/>
      <c r="BD65059" s="511"/>
      <c r="BE65059" s="511"/>
      <c r="BF65059" s="511"/>
      <c r="BG65059" s="511"/>
      <c r="BH65059" s="511"/>
      <c r="BI65059" s="511"/>
      <c r="BJ65059" s="511"/>
      <c r="BK65059" s="511"/>
      <c r="BL65059" s="511"/>
      <c r="BM65059" s="511"/>
      <c r="BN65059" s="511"/>
      <c r="BO65059" s="511"/>
      <c r="BP65059" s="511"/>
      <c r="BQ65059" s="511"/>
      <c r="BR65059" s="511"/>
      <c r="BS65059" s="511"/>
      <c r="BT65059" s="511"/>
      <c r="BU65059" s="511"/>
      <c r="BV65059" s="511"/>
      <c r="BW65059" s="511"/>
      <c r="BX65059" s="511"/>
      <c r="BY65059" s="511"/>
      <c r="BZ65059" s="511"/>
      <c r="CA65059" s="511"/>
      <c r="CB65059" s="511"/>
      <c r="CC65059" s="511"/>
      <c r="CD65059" s="511"/>
      <c r="CE65059" s="511"/>
      <c r="CF65059" s="511"/>
      <c r="CG65059" s="511"/>
      <c r="CH65059" s="511"/>
      <c r="CI65059" s="511"/>
      <c r="CJ65059" s="511"/>
      <c r="CK65059" s="511"/>
      <c r="CL65059" s="511"/>
      <c r="CM65059" s="511"/>
      <c r="CN65059" s="511"/>
      <c r="CO65059" s="511"/>
      <c r="CP65059" s="511"/>
      <c r="CQ65059" s="511"/>
      <c r="CR65059" s="511"/>
      <c r="CS65059" s="511"/>
      <c r="CT65059" s="511"/>
      <c r="CU65059" s="511"/>
      <c r="CV65059" s="511"/>
      <c r="CW65059" s="511"/>
      <c r="CX65059" s="511"/>
      <c r="CY65059" s="511"/>
      <c r="CZ65059" s="511"/>
      <c r="DA65059" s="511"/>
      <c r="DB65059" s="511"/>
      <c r="DC65059" s="511"/>
      <c r="DD65059" s="511"/>
      <c r="DE65059" s="511"/>
      <c r="DF65059" s="511"/>
      <c r="DG65059" s="511"/>
      <c r="DH65059" s="511"/>
      <c r="DI65059" s="511"/>
      <c r="DJ65059" s="511"/>
      <c r="DK65059" s="511"/>
      <c r="DL65059" s="511"/>
      <c r="DM65059" s="511"/>
      <c r="DN65059" s="511"/>
      <c r="DO65059" s="511"/>
      <c r="DP65059" s="511"/>
      <c r="DQ65059" s="511"/>
      <c r="DR65059" s="511"/>
      <c r="DS65059" s="511"/>
      <c r="DT65059" s="511"/>
      <c r="DU65059" s="511"/>
      <c r="DV65059" s="511"/>
      <c r="DW65059" s="511"/>
      <c r="DX65059" s="511"/>
      <c r="DY65059" s="511"/>
      <c r="DZ65059" s="511"/>
      <c r="EA65059" s="511"/>
      <c r="EB65059" s="511"/>
      <c r="EC65059" s="511"/>
      <c r="ED65059" s="511"/>
      <c r="EE65059" s="511"/>
      <c r="EF65059" s="511"/>
      <c r="EG65059" s="511"/>
      <c r="EH65059" s="511"/>
      <c r="EI65059" s="511"/>
      <c r="EJ65059" s="511"/>
      <c r="EK65059" s="511"/>
      <c r="EL65059" s="511"/>
      <c r="EM65059" s="511"/>
      <c r="EN65059" s="511"/>
      <c r="EO65059" s="511"/>
      <c r="EP65059" s="511"/>
      <c r="EQ65059" s="511"/>
      <c r="ER65059" s="511"/>
      <c r="ES65059" s="511"/>
      <c r="ET65059" s="511"/>
      <c r="EU65059" s="511"/>
      <c r="EV65059" s="511"/>
      <c r="EW65059" s="511"/>
      <c r="EX65059" s="511"/>
      <c r="EY65059" s="511"/>
      <c r="EZ65059" s="511"/>
      <c r="FA65059" s="511"/>
      <c r="FB65059" s="511"/>
      <c r="FC65059" s="511"/>
      <c r="FD65059" s="511"/>
      <c r="FE65059" s="511"/>
      <c r="FF65059" s="511"/>
      <c r="FG65059" s="511"/>
      <c r="FH65059" s="511"/>
      <c r="FI65059" s="511"/>
      <c r="FJ65059" s="511"/>
      <c r="FK65059" s="511"/>
      <c r="FL65059" s="511"/>
      <c r="FM65059" s="511"/>
      <c r="FN65059" s="511"/>
      <c r="FO65059" s="511"/>
      <c r="FP65059" s="511"/>
      <c r="FQ65059" s="511"/>
      <c r="FR65059" s="511"/>
      <c r="FS65059" s="511"/>
      <c r="FT65059" s="511"/>
      <c r="FU65059" s="511"/>
      <c r="FV65059" s="511"/>
      <c r="FW65059" s="511"/>
      <c r="FX65059" s="511"/>
      <c r="FY65059" s="511"/>
      <c r="FZ65059" s="511"/>
      <c r="GA65059" s="511"/>
      <c r="GB65059" s="511"/>
      <c r="GC65059" s="511"/>
      <c r="GD65059" s="511"/>
      <c r="GE65059" s="511"/>
      <c r="GF65059" s="511"/>
      <c r="GG65059" s="511"/>
      <c r="GH65059" s="511"/>
      <c r="GI65059" s="511"/>
      <c r="GJ65059" s="511"/>
      <c r="GK65059" s="511"/>
      <c r="GL65059" s="511"/>
      <c r="GM65059" s="511"/>
      <c r="GN65059" s="511"/>
      <c r="GO65059" s="511"/>
      <c r="GP65059" s="511"/>
      <c r="GQ65059" s="511"/>
      <c r="GR65059" s="511"/>
      <c r="GS65059" s="511"/>
      <c r="GT65059" s="511"/>
      <c r="GU65059" s="511"/>
      <c r="GV65059" s="511"/>
      <c r="GW65059" s="511"/>
      <c r="GX65059" s="511"/>
      <c r="GY65059" s="511"/>
      <c r="GZ65059" s="511"/>
      <c r="HA65059" s="511"/>
      <c r="HB65059" s="511"/>
      <c r="HC65059" s="511"/>
      <c r="HD65059" s="511"/>
      <c r="HE65059" s="511"/>
      <c r="HF65059" s="511"/>
      <c r="HG65059" s="511"/>
      <c r="HH65059" s="511"/>
      <c r="HI65059" s="511"/>
      <c r="HJ65059" s="511"/>
      <c r="HK65059" s="511"/>
      <c r="HL65059" s="511"/>
      <c r="HM65059" s="511"/>
      <c r="HN65059" s="511"/>
      <c r="HO65059" s="511"/>
      <c r="HP65059" s="511"/>
      <c r="HQ65059" s="511"/>
      <c r="HR65059" s="511"/>
      <c r="HS65059" s="511"/>
      <c r="HT65059" s="511"/>
      <c r="HU65059" s="511"/>
      <c r="HV65059" s="511"/>
      <c r="HW65059" s="511"/>
      <c r="HX65059" s="511"/>
      <c r="HY65059" s="511"/>
      <c r="HZ65059" s="511"/>
      <c r="IA65059" s="511"/>
      <c r="IB65059" s="511"/>
      <c r="IC65059" s="511"/>
      <c r="ID65059" s="511"/>
      <c r="IE65059" s="511"/>
      <c r="IF65059" s="511"/>
      <c r="IG65059" s="511"/>
      <c r="IH65059" s="511"/>
    </row>
    <row r="65060" spans="1:242" x14ac:dyDescent="0.25">
      <c r="A65060" s="511"/>
      <c r="B65060" s="511"/>
      <c r="C65060" s="511"/>
      <c r="D65060" s="511"/>
      <c r="E65060" s="511"/>
      <c r="F65060" s="511"/>
      <c r="G65060" s="511"/>
      <c r="H65060" s="511"/>
      <c r="I65060" s="511"/>
      <c r="J65060" s="511"/>
      <c r="K65060" s="511"/>
      <c r="L65060" s="511"/>
      <c r="M65060" s="511"/>
      <c r="N65060" s="511"/>
      <c r="O65060" s="511"/>
      <c r="P65060" s="511"/>
      <c r="Q65060" s="511"/>
      <c r="R65060" s="511"/>
      <c r="S65060" s="511"/>
      <c r="T65060" s="511"/>
      <c r="U65060" s="511"/>
      <c r="V65060" s="511"/>
      <c r="W65060" s="511"/>
      <c r="X65060" s="511"/>
      <c r="Y65060" s="511"/>
      <c r="Z65060" s="511"/>
      <c r="AA65060" s="511"/>
      <c r="AB65060" s="511"/>
      <c r="AC65060" s="511"/>
      <c r="AD65060" s="511"/>
      <c r="AE65060" s="511"/>
      <c r="AF65060" s="511"/>
      <c r="AG65060" s="511"/>
      <c r="AH65060" s="511"/>
      <c r="AI65060" s="511"/>
      <c r="AJ65060" s="511"/>
      <c r="AK65060" s="511"/>
      <c r="AL65060" s="511"/>
      <c r="AM65060" s="511"/>
      <c r="AN65060" s="511"/>
      <c r="AO65060" s="511"/>
      <c r="AP65060" s="511"/>
      <c r="AQ65060" s="511"/>
      <c r="AR65060" s="511"/>
      <c r="AS65060" s="511"/>
      <c r="AT65060" s="511"/>
      <c r="AU65060" s="511"/>
      <c r="AV65060" s="511"/>
      <c r="AW65060" s="511"/>
      <c r="AX65060" s="511"/>
      <c r="AY65060" s="511"/>
      <c r="AZ65060" s="511"/>
      <c r="BA65060" s="511"/>
      <c r="BB65060" s="511"/>
      <c r="BC65060" s="511"/>
      <c r="BD65060" s="511"/>
      <c r="BE65060" s="511"/>
      <c r="BF65060" s="511"/>
      <c r="BG65060" s="511"/>
      <c r="BH65060" s="511"/>
      <c r="BI65060" s="511"/>
      <c r="BJ65060" s="511"/>
      <c r="BK65060" s="511"/>
      <c r="BL65060" s="511"/>
      <c r="BM65060" s="511"/>
      <c r="BN65060" s="511"/>
      <c r="BO65060" s="511"/>
      <c r="BP65060" s="511"/>
      <c r="BQ65060" s="511"/>
      <c r="BR65060" s="511"/>
      <c r="BS65060" s="511"/>
      <c r="BT65060" s="511"/>
      <c r="BU65060" s="511"/>
      <c r="BV65060" s="511"/>
      <c r="BW65060" s="511"/>
      <c r="BX65060" s="511"/>
      <c r="BY65060" s="511"/>
      <c r="BZ65060" s="511"/>
      <c r="CA65060" s="511"/>
      <c r="CB65060" s="511"/>
      <c r="CC65060" s="511"/>
      <c r="CD65060" s="511"/>
      <c r="CE65060" s="511"/>
      <c r="CF65060" s="511"/>
      <c r="CG65060" s="511"/>
      <c r="CH65060" s="511"/>
      <c r="CI65060" s="511"/>
      <c r="CJ65060" s="511"/>
      <c r="CK65060" s="511"/>
      <c r="CL65060" s="511"/>
      <c r="CM65060" s="511"/>
      <c r="CN65060" s="511"/>
      <c r="CO65060" s="511"/>
      <c r="CP65060" s="511"/>
      <c r="CQ65060" s="511"/>
      <c r="CR65060" s="511"/>
      <c r="CS65060" s="511"/>
      <c r="CT65060" s="511"/>
      <c r="CU65060" s="511"/>
      <c r="CV65060" s="511"/>
      <c r="CW65060" s="511"/>
      <c r="CX65060" s="511"/>
      <c r="CY65060" s="511"/>
      <c r="CZ65060" s="511"/>
      <c r="DA65060" s="511"/>
      <c r="DB65060" s="511"/>
      <c r="DC65060" s="511"/>
      <c r="DD65060" s="511"/>
      <c r="DE65060" s="511"/>
      <c r="DF65060" s="511"/>
      <c r="DG65060" s="511"/>
      <c r="DH65060" s="511"/>
      <c r="DI65060" s="511"/>
      <c r="DJ65060" s="511"/>
      <c r="DK65060" s="511"/>
      <c r="DL65060" s="511"/>
      <c r="DM65060" s="511"/>
      <c r="DN65060" s="511"/>
      <c r="DO65060" s="511"/>
      <c r="DP65060" s="511"/>
      <c r="DQ65060" s="511"/>
      <c r="DR65060" s="511"/>
      <c r="DS65060" s="511"/>
      <c r="DT65060" s="511"/>
      <c r="DU65060" s="511"/>
      <c r="DV65060" s="511"/>
      <c r="DW65060" s="511"/>
      <c r="DX65060" s="511"/>
      <c r="DY65060" s="511"/>
      <c r="DZ65060" s="511"/>
      <c r="EA65060" s="511"/>
      <c r="EB65060" s="511"/>
      <c r="EC65060" s="511"/>
      <c r="ED65060" s="511"/>
      <c r="EE65060" s="511"/>
      <c r="EF65060" s="511"/>
      <c r="EG65060" s="511"/>
      <c r="EH65060" s="511"/>
      <c r="EI65060" s="511"/>
      <c r="EJ65060" s="511"/>
      <c r="EK65060" s="511"/>
      <c r="EL65060" s="511"/>
      <c r="EM65060" s="511"/>
      <c r="EN65060" s="511"/>
      <c r="EO65060" s="511"/>
      <c r="EP65060" s="511"/>
      <c r="EQ65060" s="511"/>
      <c r="ER65060" s="511"/>
      <c r="ES65060" s="511"/>
      <c r="ET65060" s="511"/>
      <c r="EU65060" s="511"/>
      <c r="EV65060" s="511"/>
      <c r="EW65060" s="511"/>
      <c r="EX65060" s="511"/>
      <c r="EY65060" s="511"/>
      <c r="EZ65060" s="511"/>
      <c r="FA65060" s="511"/>
      <c r="FB65060" s="511"/>
      <c r="FC65060" s="511"/>
      <c r="FD65060" s="511"/>
      <c r="FE65060" s="511"/>
      <c r="FF65060" s="511"/>
      <c r="FG65060" s="511"/>
      <c r="FH65060" s="511"/>
      <c r="FI65060" s="511"/>
      <c r="FJ65060" s="511"/>
      <c r="FK65060" s="511"/>
      <c r="FL65060" s="511"/>
      <c r="FM65060" s="511"/>
      <c r="FN65060" s="511"/>
      <c r="FO65060" s="511"/>
      <c r="FP65060" s="511"/>
      <c r="FQ65060" s="511"/>
      <c r="FR65060" s="511"/>
      <c r="FS65060" s="511"/>
      <c r="FT65060" s="511"/>
      <c r="FU65060" s="511"/>
      <c r="FV65060" s="511"/>
      <c r="FW65060" s="511"/>
      <c r="FX65060" s="511"/>
      <c r="FY65060" s="511"/>
      <c r="FZ65060" s="511"/>
      <c r="GA65060" s="511"/>
      <c r="GB65060" s="511"/>
      <c r="GC65060" s="511"/>
      <c r="GD65060" s="511"/>
      <c r="GE65060" s="511"/>
      <c r="GF65060" s="511"/>
      <c r="GG65060" s="511"/>
      <c r="GH65060" s="511"/>
      <c r="GI65060" s="511"/>
      <c r="GJ65060" s="511"/>
      <c r="GK65060" s="511"/>
      <c r="GL65060" s="511"/>
      <c r="GM65060" s="511"/>
      <c r="GN65060" s="511"/>
      <c r="GO65060" s="511"/>
      <c r="GP65060" s="511"/>
      <c r="GQ65060" s="511"/>
      <c r="GR65060" s="511"/>
      <c r="GS65060" s="511"/>
      <c r="GT65060" s="511"/>
      <c r="GU65060" s="511"/>
      <c r="GV65060" s="511"/>
      <c r="GW65060" s="511"/>
      <c r="GX65060" s="511"/>
      <c r="GY65060" s="511"/>
      <c r="GZ65060" s="511"/>
      <c r="HA65060" s="511"/>
      <c r="HB65060" s="511"/>
      <c r="HC65060" s="511"/>
      <c r="HD65060" s="511"/>
      <c r="HE65060" s="511"/>
      <c r="HF65060" s="511"/>
      <c r="HG65060" s="511"/>
      <c r="HH65060" s="511"/>
      <c r="HI65060" s="511"/>
      <c r="HJ65060" s="511"/>
      <c r="HK65060" s="511"/>
      <c r="HL65060" s="511"/>
      <c r="HM65060" s="511"/>
      <c r="HN65060" s="511"/>
      <c r="HO65060" s="511"/>
      <c r="HP65060" s="511"/>
      <c r="HQ65060" s="511"/>
      <c r="HR65060" s="511"/>
      <c r="HS65060" s="511"/>
      <c r="HT65060" s="511"/>
      <c r="HU65060" s="511"/>
      <c r="HV65060" s="511"/>
      <c r="HW65060" s="511"/>
      <c r="HX65060" s="511"/>
      <c r="HY65060" s="511"/>
      <c r="HZ65060" s="511"/>
      <c r="IA65060" s="511"/>
      <c r="IB65060" s="511"/>
      <c r="IC65060" s="511"/>
      <c r="ID65060" s="511"/>
      <c r="IE65060" s="511"/>
      <c r="IF65060" s="511"/>
      <c r="IG65060" s="511"/>
      <c r="IH65060" s="511"/>
    </row>
    <row r="65061" spans="1:242" x14ac:dyDescent="0.25">
      <c r="A65061" s="511"/>
      <c r="B65061" s="511"/>
      <c r="C65061" s="511"/>
      <c r="D65061" s="511"/>
      <c r="E65061" s="511"/>
      <c r="F65061" s="511"/>
      <c r="G65061" s="511"/>
      <c r="H65061" s="511"/>
      <c r="I65061" s="511"/>
      <c r="J65061" s="511"/>
      <c r="K65061" s="511"/>
      <c r="L65061" s="511"/>
      <c r="M65061" s="511"/>
      <c r="N65061" s="511"/>
      <c r="O65061" s="511"/>
      <c r="P65061" s="511"/>
      <c r="Q65061" s="511"/>
      <c r="R65061" s="511"/>
      <c r="S65061" s="511"/>
      <c r="T65061" s="511"/>
      <c r="U65061" s="511"/>
      <c r="V65061" s="511"/>
      <c r="W65061" s="511"/>
      <c r="X65061" s="511"/>
      <c r="Y65061" s="511"/>
      <c r="Z65061" s="511"/>
      <c r="AA65061" s="511"/>
      <c r="AB65061" s="511"/>
      <c r="AC65061" s="511"/>
      <c r="AD65061" s="511"/>
      <c r="AE65061" s="511"/>
      <c r="AF65061" s="511"/>
      <c r="AG65061" s="511"/>
      <c r="AH65061" s="511"/>
      <c r="AI65061" s="511"/>
      <c r="AJ65061" s="511"/>
      <c r="AK65061" s="511"/>
      <c r="AL65061" s="511"/>
      <c r="AM65061" s="511"/>
      <c r="AN65061" s="511"/>
      <c r="AO65061" s="511"/>
      <c r="AP65061" s="511"/>
      <c r="AQ65061" s="511"/>
      <c r="AR65061" s="511"/>
      <c r="AS65061" s="511"/>
      <c r="AT65061" s="511"/>
      <c r="AU65061" s="511"/>
      <c r="AV65061" s="511"/>
      <c r="AW65061" s="511"/>
      <c r="AX65061" s="511"/>
      <c r="AY65061" s="511"/>
      <c r="AZ65061" s="511"/>
      <c r="BA65061" s="511"/>
      <c r="BB65061" s="511"/>
      <c r="BC65061" s="511"/>
      <c r="BD65061" s="511"/>
      <c r="BE65061" s="511"/>
      <c r="BF65061" s="511"/>
      <c r="BG65061" s="511"/>
      <c r="BH65061" s="511"/>
      <c r="BI65061" s="511"/>
      <c r="BJ65061" s="511"/>
      <c r="BK65061" s="511"/>
      <c r="BL65061" s="511"/>
      <c r="BM65061" s="511"/>
      <c r="BN65061" s="511"/>
      <c r="BO65061" s="511"/>
      <c r="BP65061" s="511"/>
      <c r="BQ65061" s="511"/>
      <c r="BR65061" s="511"/>
      <c r="BS65061" s="511"/>
      <c r="BT65061" s="511"/>
      <c r="BU65061" s="511"/>
      <c r="BV65061" s="511"/>
      <c r="BW65061" s="511"/>
      <c r="BX65061" s="511"/>
      <c r="BY65061" s="511"/>
      <c r="BZ65061" s="511"/>
      <c r="CA65061" s="511"/>
      <c r="CB65061" s="511"/>
      <c r="CC65061" s="511"/>
      <c r="CD65061" s="511"/>
      <c r="CE65061" s="511"/>
      <c r="CF65061" s="511"/>
      <c r="CG65061" s="511"/>
      <c r="CH65061" s="511"/>
      <c r="CI65061" s="511"/>
      <c r="CJ65061" s="511"/>
      <c r="CK65061" s="511"/>
      <c r="CL65061" s="511"/>
      <c r="CM65061" s="511"/>
      <c r="CN65061" s="511"/>
      <c r="CO65061" s="511"/>
      <c r="CP65061" s="511"/>
      <c r="CQ65061" s="511"/>
      <c r="CR65061" s="511"/>
      <c r="CS65061" s="511"/>
      <c r="CT65061" s="511"/>
      <c r="CU65061" s="511"/>
      <c r="CV65061" s="511"/>
      <c r="CW65061" s="511"/>
      <c r="CX65061" s="511"/>
      <c r="CY65061" s="511"/>
      <c r="CZ65061" s="511"/>
      <c r="DA65061" s="511"/>
      <c r="DB65061" s="511"/>
      <c r="DC65061" s="511"/>
      <c r="DD65061" s="511"/>
      <c r="DE65061" s="511"/>
      <c r="DF65061" s="511"/>
      <c r="DG65061" s="511"/>
      <c r="DH65061" s="511"/>
      <c r="DI65061" s="511"/>
      <c r="DJ65061" s="511"/>
      <c r="DK65061" s="511"/>
      <c r="DL65061" s="511"/>
      <c r="DM65061" s="511"/>
      <c r="DN65061" s="511"/>
      <c r="DO65061" s="511"/>
      <c r="DP65061" s="511"/>
      <c r="DQ65061" s="511"/>
      <c r="DR65061" s="511"/>
      <c r="DS65061" s="511"/>
      <c r="DT65061" s="511"/>
      <c r="DU65061" s="511"/>
      <c r="DV65061" s="511"/>
      <c r="DW65061" s="511"/>
      <c r="DX65061" s="511"/>
      <c r="DY65061" s="511"/>
      <c r="DZ65061" s="511"/>
      <c r="EA65061" s="511"/>
      <c r="EB65061" s="511"/>
      <c r="EC65061" s="511"/>
      <c r="ED65061" s="511"/>
      <c r="EE65061" s="511"/>
      <c r="EF65061" s="511"/>
      <c r="EG65061" s="511"/>
      <c r="EH65061" s="511"/>
      <c r="EI65061" s="511"/>
      <c r="EJ65061" s="511"/>
      <c r="EK65061" s="511"/>
      <c r="EL65061" s="511"/>
      <c r="EM65061" s="511"/>
      <c r="EN65061" s="511"/>
      <c r="EO65061" s="511"/>
      <c r="EP65061" s="511"/>
      <c r="EQ65061" s="511"/>
      <c r="ER65061" s="511"/>
      <c r="ES65061" s="511"/>
      <c r="ET65061" s="511"/>
      <c r="EU65061" s="511"/>
      <c r="EV65061" s="511"/>
      <c r="EW65061" s="511"/>
      <c r="EX65061" s="511"/>
      <c r="EY65061" s="511"/>
      <c r="EZ65061" s="511"/>
      <c r="FA65061" s="511"/>
      <c r="FB65061" s="511"/>
      <c r="FC65061" s="511"/>
      <c r="FD65061" s="511"/>
      <c r="FE65061" s="511"/>
      <c r="FF65061" s="511"/>
      <c r="FG65061" s="511"/>
      <c r="FH65061" s="511"/>
      <c r="FI65061" s="511"/>
      <c r="FJ65061" s="511"/>
      <c r="FK65061" s="511"/>
      <c r="FL65061" s="511"/>
      <c r="FM65061" s="511"/>
      <c r="FN65061" s="511"/>
      <c r="FO65061" s="511"/>
      <c r="FP65061" s="511"/>
      <c r="FQ65061" s="511"/>
      <c r="FR65061" s="511"/>
      <c r="FS65061" s="511"/>
      <c r="FT65061" s="511"/>
      <c r="FU65061" s="511"/>
      <c r="FV65061" s="511"/>
      <c r="FW65061" s="511"/>
      <c r="FX65061" s="511"/>
      <c r="FY65061" s="511"/>
      <c r="FZ65061" s="511"/>
      <c r="GA65061" s="511"/>
      <c r="GB65061" s="511"/>
      <c r="GC65061" s="511"/>
      <c r="GD65061" s="511"/>
      <c r="GE65061" s="511"/>
      <c r="GF65061" s="511"/>
      <c r="GG65061" s="511"/>
      <c r="GH65061" s="511"/>
      <c r="GI65061" s="511"/>
      <c r="GJ65061" s="511"/>
      <c r="GK65061" s="511"/>
      <c r="GL65061" s="511"/>
      <c r="GM65061" s="511"/>
      <c r="GN65061" s="511"/>
      <c r="GO65061" s="511"/>
      <c r="GP65061" s="511"/>
      <c r="GQ65061" s="511"/>
      <c r="GR65061" s="511"/>
      <c r="GS65061" s="511"/>
      <c r="GT65061" s="511"/>
      <c r="GU65061" s="511"/>
      <c r="GV65061" s="511"/>
      <c r="GW65061" s="511"/>
      <c r="GX65061" s="511"/>
      <c r="GY65061" s="511"/>
      <c r="GZ65061" s="511"/>
      <c r="HA65061" s="511"/>
      <c r="HB65061" s="511"/>
      <c r="HC65061" s="511"/>
      <c r="HD65061" s="511"/>
      <c r="HE65061" s="511"/>
      <c r="HF65061" s="511"/>
      <c r="HG65061" s="511"/>
      <c r="HH65061" s="511"/>
      <c r="HI65061" s="511"/>
      <c r="HJ65061" s="511"/>
      <c r="HK65061" s="511"/>
      <c r="HL65061" s="511"/>
      <c r="HM65061" s="511"/>
      <c r="HN65061" s="511"/>
      <c r="HO65061" s="511"/>
      <c r="HP65061" s="511"/>
      <c r="HQ65061" s="511"/>
      <c r="HR65061" s="511"/>
      <c r="HS65061" s="511"/>
      <c r="HT65061" s="511"/>
      <c r="HU65061" s="511"/>
      <c r="HV65061" s="511"/>
      <c r="HW65061" s="511"/>
      <c r="HX65061" s="511"/>
      <c r="HY65061" s="511"/>
      <c r="HZ65061" s="511"/>
      <c r="IA65061" s="511"/>
      <c r="IB65061" s="511"/>
      <c r="IC65061" s="511"/>
      <c r="ID65061" s="511"/>
      <c r="IE65061" s="511"/>
      <c r="IF65061" s="511"/>
      <c r="IG65061" s="511"/>
      <c r="IH65061" s="511"/>
    </row>
    <row r="65062" spans="1:242" x14ac:dyDescent="0.25">
      <c r="A65062" s="511"/>
      <c r="B65062" s="511"/>
      <c r="C65062" s="511"/>
      <c r="D65062" s="511"/>
      <c r="E65062" s="511"/>
      <c r="F65062" s="511"/>
      <c r="G65062" s="511"/>
      <c r="H65062" s="511"/>
      <c r="I65062" s="511"/>
      <c r="J65062" s="511"/>
      <c r="K65062" s="511"/>
      <c r="L65062" s="511"/>
      <c r="M65062" s="511"/>
      <c r="N65062" s="511"/>
      <c r="O65062" s="511"/>
      <c r="P65062" s="511"/>
      <c r="Q65062" s="511"/>
      <c r="R65062" s="511"/>
      <c r="S65062" s="511"/>
      <c r="T65062" s="511"/>
      <c r="U65062" s="511"/>
      <c r="V65062" s="511"/>
      <c r="W65062" s="511"/>
      <c r="X65062" s="511"/>
      <c r="Y65062" s="511"/>
      <c r="Z65062" s="511"/>
      <c r="AA65062" s="511"/>
      <c r="AB65062" s="511"/>
      <c r="AC65062" s="511"/>
      <c r="AD65062" s="511"/>
      <c r="AE65062" s="511"/>
      <c r="AF65062" s="511"/>
      <c r="AG65062" s="511"/>
      <c r="AH65062" s="511"/>
      <c r="AI65062" s="511"/>
      <c r="AJ65062" s="511"/>
      <c r="AK65062" s="511"/>
      <c r="AL65062" s="511"/>
      <c r="AM65062" s="511"/>
      <c r="AN65062" s="511"/>
      <c r="AO65062" s="511"/>
      <c r="AP65062" s="511"/>
      <c r="AQ65062" s="511"/>
      <c r="AR65062" s="511"/>
      <c r="AS65062" s="511"/>
      <c r="AT65062" s="511"/>
      <c r="AU65062" s="511"/>
      <c r="AV65062" s="511"/>
      <c r="AW65062" s="511"/>
      <c r="AX65062" s="511"/>
      <c r="AY65062" s="511"/>
      <c r="AZ65062" s="511"/>
      <c r="BA65062" s="511"/>
      <c r="BB65062" s="511"/>
      <c r="BC65062" s="511"/>
      <c r="BD65062" s="511"/>
      <c r="BE65062" s="511"/>
      <c r="BF65062" s="511"/>
      <c r="BG65062" s="511"/>
      <c r="BH65062" s="511"/>
      <c r="BI65062" s="511"/>
      <c r="BJ65062" s="511"/>
      <c r="BK65062" s="511"/>
      <c r="BL65062" s="511"/>
      <c r="BM65062" s="511"/>
      <c r="BN65062" s="511"/>
      <c r="BO65062" s="511"/>
      <c r="BP65062" s="511"/>
      <c r="BQ65062" s="511"/>
      <c r="BR65062" s="511"/>
      <c r="BS65062" s="511"/>
      <c r="BT65062" s="511"/>
      <c r="BU65062" s="511"/>
      <c r="BV65062" s="511"/>
      <c r="BW65062" s="511"/>
      <c r="BX65062" s="511"/>
      <c r="BY65062" s="511"/>
      <c r="BZ65062" s="511"/>
      <c r="CA65062" s="511"/>
      <c r="CB65062" s="511"/>
      <c r="CC65062" s="511"/>
      <c r="CD65062" s="511"/>
      <c r="CE65062" s="511"/>
      <c r="CF65062" s="511"/>
      <c r="CG65062" s="511"/>
      <c r="CH65062" s="511"/>
      <c r="CI65062" s="511"/>
      <c r="CJ65062" s="511"/>
      <c r="CK65062" s="511"/>
      <c r="CL65062" s="511"/>
      <c r="CM65062" s="511"/>
      <c r="CN65062" s="511"/>
      <c r="CO65062" s="511"/>
      <c r="CP65062" s="511"/>
      <c r="CQ65062" s="511"/>
      <c r="CR65062" s="511"/>
      <c r="CS65062" s="511"/>
      <c r="CT65062" s="511"/>
      <c r="CU65062" s="511"/>
      <c r="CV65062" s="511"/>
      <c r="CW65062" s="511"/>
      <c r="CX65062" s="511"/>
      <c r="CY65062" s="511"/>
      <c r="CZ65062" s="511"/>
      <c r="DA65062" s="511"/>
      <c r="DB65062" s="511"/>
      <c r="DC65062" s="511"/>
      <c r="DD65062" s="511"/>
      <c r="DE65062" s="511"/>
      <c r="DF65062" s="511"/>
      <c r="DG65062" s="511"/>
      <c r="DH65062" s="511"/>
      <c r="DI65062" s="511"/>
      <c r="DJ65062" s="511"/>
      <c r="DK65062" s="511"/>
      <c r="DL65062" s="511"/>
      <c r="DM65062" s="511"/>
      <c r="DN65062" s="511"/>
      <c r="DO65062" s="511"/>
      <c r="DP65062" s="511"/>
      <c r="DQ65062" s="511"/>
      <c r="DR65062" s="511"/>
      <c r="DS65062" s="511"/>
      <c r="DT65062" s="511"/>
      <c r="DU65062" s="511"/>
      <c r="DV65062" s="511"/>
      <c r="DW65062" s="511"/>
      <c r="DX65062" s="511"/>
      <c r="DY65062" s="511"/>
      <c r="DZ65062" s="511"/>
      <c r="EA65062" s="511"/>
      <c r="EB65062" s="511"/>
      <c r="EC65062" s="511"/>
      <c r="ED65062" s="511"/>
      <c r="EE65062" s="511"/>
      <c r="EF65062" s="511"/>
      <c r="EG65062" s="511"/>
      <c r="EH65062" s="511"/>
      <c r="EI65062" s="511"/>
      <c r="EJ65062" s="511"/>
      <c r="EK65062" s="511"/>
      <c r="EL65062" s="511"/>
      <c r="EM65062" s="511"/>
      <c r="EN65062" s="511"/>
      <c r="EO65062" s="511"/>
      <c r="EP65062" s="511"/>
      <c r="EQ65062" s="511"/>
      <c r="ER65062" s="511"/>
      <c r="ES65062" s="511"/>
      <c r="ET65062" s="511"/>
      <c r="EU65062" s="511"/>
      <c r="EV65062" s="511"/>
      <c r="EW65062" s="511"/>
      <c r="EX65062" s="511"/>
      <c r="EY65062" s="511"/>
      <c r="EZ65062" s="511"/>
      <c r="FA65062" s="511"/>
      <c r="FB65062" s="511"/>
      <c r="FC65062" s="511"/>
      <c r="FD65062" s="511"/>
      <c r="FE65062" s="511"/>
      <c r="FF65062" s="511"/>
      <c r="FG65062" s="511"/>
      <c r="FH65062" s="511"/>
      <c r="FI65062" s="511"/>
      <c r="FJ65062" s="511"/>
      <c r="FK65062" s="511"/>
      <c r="FL65062" s="511"/>
      <c r="FM65062" s="511"/>
      <c r="FN65062" s="511"/>
      <c r="FO65062" s="511"/>
      <c r="FP65062" s="511"/>
      <c r="FQ65062" s="511"/>
      <c r="FR65062" s="511"/>
      <c r="FS65062" s="511"/>
      <c r="FT65062" s="511"/>
      <c r="FU65062" s="511"/>
      <c r="FV65062" s="511"/>
      <c r="FW65062" s="511"/>
      <c r="FX65062" s="511"/>
      <c r="FY65062" s="511"/>
      <c r="FZ65062" s="511"/>
      <c r="GA65062" s="511"/>
      <c r="GB65062" s="511"/>
      <c r="GC65062" s="511"/>
      <c r="GD65062" s="511"/>
      <c r="GE65062" s="511"/>
      <c r="GF65062" s="511"/>
      <c r="GG65062" s="511"/>
      <c r="GH65062" s="511"/>
      <c r="GI65062" s="511"/>
      <c r="GJ65062" s="511"/>
      <c r="GK65062" s="511"/>
      <c r="GL65062" s="511"/>
      <c r="GM65062" s="511"/>
      <c r="GN65062" s="511"/>
      <c r="GO65062" s="511"/>
      <c r="GP65062" s="511"/>
      <c r="GQ65062" s="511"/>
      <c r="GR65062" s="511"/>
      <c r="GS65062" s="511"/>
      <c r="GT65062" s="511"/>
      <c r="GU65062" s="511"/>
      <c r="GV65062" s="511"/>
      <c r="GW65062" s="511"/>
      <c r="GX65062" s="511"/>
      <c r="GY65062" s="511"/>
      <c r="GZ65062" s="511"/>
      <c r="HA65062" s="511"/>
      <c r="HB65062" s="511"/>
      <c r="HC65062" s="511"/>
      <c r="HD65062" s="511"/>
      <c r="HE65062" s="511"/>
      <c r="HF65062" s="511"/>
      <c r="HG65062" s="511"/>
      <c r="HH65062" s="511"/>
      <c r="HI65062" s="511"/>
      <c r="HJ65062" s="511"/>
      <c r="HK65062" s="511"/>
      <c r="HL65062" s="511"/>
      <c r="HM65062" s="511"/>
      <c r="HN65062" s="511"/>
      <c r="HO65062" s="511"/>
      <c r="HP65062" s="511"/>
      <c r="HQ65062" s="511"/>
      <c r="HR65062" s="511"/>
      <c r="HS65062" s="511"/>
      <c r="HT65062" s="511"/>
      <c r="HU65062" s="511"/>
      <c r="HV65062" s="511"/>
      <c r="HW65062" s="511"/>
      <c r="HX65062" s="511"/>
      <c r="HY65062" s="511"/>
      <c r="HZ65062" s="511"/>
      <c r="IA65062" s="511"/>
      <c r="IB65062" s="511"/>
      <c r="IC65062" s="511"/>
      <c r="ID65062" s="511"/>
      <c r="IE65062" s="511"/>
      <c r="IF65062" s="511"/>
      <c r="IG65062" s="511"/>
      <c r="IH65062" s="511"/>
    </row>
    <row r="65063" spans="1:242" x14ac:dyDescent="0.25">
      <c r="A65063" s="511"/>
      <c r="B65063" s="511"/>
      <c r="C65063" s="511"/>
      <c r="D65063" s="511"/>
      <c r="E65063" s="511"/>
      <c r="F65063" s="511"/>
      <c r="G65063" s="511"/>
      <c r="H65063" s="511"/>
      <c r="I65063" s="511"/>
      <c r="J65063" s="511"/>
      <c r="K65063" s="511"/>
      <c r="L65063" s="511"/>
      <c r="M65063" s="511"/>
      <c r="N65063" s="511"/>
      <c r="O65063" s="511"/>
      <c r="P65063" s="511"/>
      <c r="Q65063" s="511"/>
      <c r="R65063" s="511"/>
      <c r="S65063" s="511"/>
      <c r="T65063" s="511"/>
      <c r="U65063" s="511"/>
      <c r="V65063" s="511"/>
      <c r="W65063" s="511"/>
      <c r="X65063" s="511"/>
      <c r="Y65063" s="511"/>
      <c r="Z65063" s="511"/>
      <c r="AA65063" s="511"/>
      <c r="AB65063" s="511"/>
      <c r="AC65063" s="511"/>
      <c r="AD65063" s="511"/>
      <c r="AE65063" s="511"/>
      <c r="AF65063" s="511"/>
      <c r="AG65063" s="511"/>
      <c r="AH65063" s="511"/>
      <c r="AI65063" s="511"/>
      <c r="AJ65063" s="511"/>
      <c r="AK65063" s="511"/>
      <c r="AL65063" s="511"/>
      <c r="AM65063" s="511"/>
      <c r="AN65063" s="511"/>
      <c r="AO65063" s="511"/>
      <c r="AP65063" s="511"/>
      <c r="AQ65063" s="511"/>
      <c r="AR65063" s="511"/>
      <c r="AS65063" s="511"/>
      <c r="AT65063" s="511"/>
      <c r="AU65063" s="511"/>
      <c r="AV65063" s="511"/>
      <c r="AW65063" s="511"/>
      <c r="AX65063" s="511"/>
      <c r="AY65063" s="511"/>
      <c r="AZ65063" s="511"/>
      <c r="BA65063" s="511"/>
      <c r="BB65063" s="511"/>
      <c r="BC65063" s="511"/>
      <c r="BD65063" s="511"/>
      <c r="BE65063" s="511"/>
      <c r="BF65063" s="511"/>
      <c r="BG65063" s="511"/>
      <c r="BH65063" s="511"/>
      <c r="BI65063" s="511"/>
      <c r="BJ65063" s="511"/>
      <c r="BK65063" s="511"/>
      <c r="BL65063" s="511"/>
      <c r="BM65063" s="511"/>
      <c r="BN65063" s="511"/>
      <c r="BO65063" s="511"/>
      <c r="BP65063" s="511"/>
      <c r="BQ65063" s="511"/>
      <c r="BR65063" s="511"/>
      <c r="BS65063" s="511"/>
      <c r="BT65063" s="511"/>
      <c r="BU65063" s="511"/>
      <c r="BV65063" s="511"/>
      <c r="BW65063" s="511"/>
      <c r="BX65063" s="511"/>
      <c r="BY65063" s="511"/>
      <c r="BZ65063" s="511"/>
      <c r="CA65063" s="511"/>
      <c r="CB65063" s="511"/>
      <c r="CC65063" s="511"/>
      <c r="CD65063" s="511"/>
      <c r="CE65063" s="511"/>
      <c r="CF65063" s="511"/>
      <c r="CG65063" s="511"/>
      <c r="CH65063" s="511"/>
      <c r="CI65063" s="511"/>
      <c r="CJ65063" s="511"/>
      <c r="CK65063" s="511"/>
      <c r="CL65063" s="511"/>
      <c r="CM65063" s="511"/>
      <c r="CN65063" s="511"/>
      <c r="CO65063" s="511"/>
      <c r="CP65063" s="511"/>
      <c r="CQ65063" s="511"/>
      <c r="CR65063" s="511"/>
      <c r="CS65063" s="511"/>
      <c r="CT65063" s="511"/>
      <c r="CU65063" s="511"/>
      <c r="CV65063" s="511"/>
      <c r="CW65063" s="511"/>
      <c r="CX65063" s="511"/>
      <c r="CY65063" s="511"/>
      <c r="CZ65063" s="511"/>
      <c r="DA65063" s="511"/>
      <c r="DB65063" s="511"/>
      <c r="DC65063" s="511"/>
      <c r="DD65063" s="511"/>
      <c r="DE65063" s="511"/>
      <c r="DF65063" s="511"/>
      <c r="DG65063" s="511"/>
      <c r="DH65063" s="511"/>
      <c r="DI65063" s="511"/>
      <c r="DJ65063" s="511"/>
      <c r="DK65063" s="511"/>
      <c r="DL65063" s="511"/>
      <c r="DM65063" s="511"/>
      <c r="DN65063" s="511"/>
      <c r="DO65063" s="511"/>
      <c r="DP65063" s="511"/>
      <c r="DQ65063" s="511"/>
      <c r="DR65063" s="511"/>
      <c r="DS65063" s="511"/>
      <c r="DT65063" s="511"/>
      <c r="DU65063" s="511"/>
      <c r="DV65063" s="511"/>
      <c r="DW65063" s="511"/>
      <c r="DX65063" s="511"/>
      <c r="DY65063" s="511"/>
      <c r="DZ65063" s="511"/>
      <c r="EA65063" s="511"/>
      <c r="EB65063" s="511"/>
      <c r="EC65063" s="511"/>
      <c r="ED65063" s="511"/>
      <c r="EE65063" s="511"/>
      <c r="EF65063" s="511"/>
      <c r="EG65063" s="511"/>
      <c r="EH65063" s="511"/>
      <c r="EI65063" s="511"/>
      <c r="EJ65063" s="511"/>
      <c r="EK65063" s="511"/>
      <c r="EL65063" s="511"/>
      <c r="EM65063" s="511"/>
      <c r="EN65063" s="511"/>
      <c r="EO65063" s="511"/>
      <c r="EP65063" s="511"/>
      <c r="EQ65063" s="511"/>
      <c r="ER65063" s="511"/>
      <c r="ES65063" s="511"/>
      <c r="ET65063" s="511"/>
      <c r="EU65063" s="511"/>
      <c r="EV65063" s="511"/>
      <c r="EW65063" s="511"/>
      <c r="EX65063" s="511"/>
      <c r="EY65063" s="511"/>
      <c r="EZ65063" s="511"/>
      <c r="FA65063" s="511"/>
      <c r="FB65063" s="511"/>
      <c r="FC65063" s="511"/>
      <c r="FD65063" s="511"/>
      <c r="FE65063" s="511"/>
      <c r="FF65063" s="511"/>
      <c r="FG65063" s="511"/>
      <c r="FH65063" s="511"/>
      <c r="FI65063" s="511"/>
      <c r="FJ65063" s="511"/>
      <c r="FK65063" s="511"/>
      <c r="FL65063" s="511"/>
      <c r="FM65063" s="511"/>
      <c r="FN65063" s="511"/>
      <c r="FO65063" s="511"/>
      <c r="FP65063" s="511"/>
      <c r="FQ65063" s="511"/>
      <c r="FR65063" s="511"/>
      <c r="FS65063" s="511"/>
      <c r="FT65063" s="511"/>
      <c r="FU65063" s="511"/>
      <c r="FV65063" s="511"/>
      <c r="FW65063" s="511"/>
      <c r="FX65063" s="511"/>
      <c r="FY65063" s="511"/>
      <c r="FZ65063" s="511"/>
      <c r="GA65063" s="511"/>
      <c r="GB65063" s="511"/>
      <c r="GC65063" s="511"/>
      <c r="GD65063" s="511"/>
      <c r="GE65063" s="511"/>
      <c r="GF65063" s="511"/>
      <c r="GG65063" s="511"/>
      <c r="GH65063" s="511"/>
      <c r="GI65063" s="511"/>
      <c r="GJ65063" s="511"/>
      <c r="GK65063" s="511"/>
      <c r="GL65063" s="511"/>
      <c r="GM65063" s="511"/>
      <c r="GN65063" s="511"/>
      <c r="GO65063" s="511"/>
      <c r="GP65063" s="511"/>
      <c r="GQ65063" s="511"/>
      <c r="GR65063" s="511"/>
      <c r="GS65063" s="511"/>
      <c r="GT65063" s="511"/>
      <c r="GU65063" s="511"/>
      <c r="GV65063" s="511"/>
      <c r="GW65063" s="511"/>
      <c r="GX65063" s="511"/>
      <c r="GY65063" s="511"/>
      <c r="GZ65063" s="511"/>
      <c r="HA65063" s="511"/>
      <c r="HB65063" s="511"/>
      <c r="HC65063" s="511"/>
      <c r="HD65063" s="511"/>
      <c r="HE65063" s="511"/>
      <c r="HF65063" s="511"/>
      <c r="HG65063" s="511"/>
      <c r="HH65063" s="511"/>
      <c r="HI65063" s="511"/>
      <c r="HJ65063" s="511"/>
      <c r="HK65063" s="511"/>
      <c r="HL65063" s="511"/>
      <c r="HM65063" s="511"/>
      <c r="HN65063" s="511"/>
      <c r="HO65063" s="511"/>
      <c r="HP65063" s="511"/>
      <c r="HQ65063" s="511"/>
      <c r="HR65063" s="511"/>
      <c r="HS65063" s="511"/>
      <c r="HT65063" s="511"/>
      <c r="HU65063" s="511"/>
      <c r="HV65063" s="511"/>
      <c r="HW65063" s="511"/>
      <c r="HX65063" s="511"/>
      <c r="HY65063" s="511"/>
      <c r="HZ65063" s="511"/>
      <c r="IA65063" s="511"/>
      <c r="IB65063" s="511"/>
      <c r="IC65063" s="511"/>
      <c r="ID65063" s="511"/>
      <c r="IE65063" s="511"/>
      <c r="IF65063" s="511"/>
      <c r="IG65063" s="511"/>
      <c r="IH65063" s="511"/>
    </row>
    <row r="65064" spans="1:242" x14ac:dyDescent="0.25">
      <c r="A65064" s="511"/>
      <c r="B65064" s="511"/>
      <c r="C65064" s="511"/>
      <c r="D65064" s="511"/>
      <c r="E65064" s="511"/>
      <c r="F65064" s="511"/>
      <c r="G65064" s="511"/>
      <c r="H65064" s="511"/>
      <c r="I65064" s="511"/>
      <c r="J65064" s="511"/>
      <c r="K65064" s="511"/>
      <c r="L65064" s="511"/>
      <c r="M65064" s="511"/>
      <c r="N65064" s="511"/>
      <c r="O65064" s="511"/>
      <c r="P65064" s="511"/>
      <c r="Q65064" s="511"/>
      <c r="R65064" s="511"/>
      <c r="S65064" s="511"/>
      <c r="T65064" s="511"/>
      <c r="U65064" s="511"/>
      <c r="V65064" s="511"/>
      <c r="W65064" s="511"/>
      <c r="X65064" s="511"/>
      <c r="Y65064" s="511"/>
      <c r="Z65064" s="511"/>
      <c r="AA65064" s="511"/>
      <c r="AB65064" s="511"/>
      <c r="AC65064" s="511"/>
      <c r="AD65064" s="511"/>
      <c r="AE65064" s="511"/>
      <c r="AF65064" s="511"/>
      <c r="AG65064" s="511"/>
      <c r="AH65064" s="511"/>
      <c r="AI65064" s="511"/>
      <c r="AJ65064" s="511"/>
      <c r="AK65064" s="511"/>
      <c r="AL65064" s="511"/>
      <c r="AM65064" s="511"/>
      <c r="AN65064" s="511"/>
      <c r="AO65064" s="511"/>
      <c r="AP65064" s="511"/>
      <c r="AQ65064" s="511"/>
      <c r="AR65064" s="511"/>
      <c r="AS65064" s="511"/>
      <c r="AT65064" s="511"/>
      <c r="AU65064" s="511"/>
      <c r="AV65064" s="511"/>
      <c r="AW65064" s="511"/>
      <c r="AX65064" s="511"/>
      <c r="AY65064" s="511"/>
      <c r="AZ65064" s="511"/>
      <c r="BA65064" s="511"/>
      <c r="BB65064" s="511"/>
      <c r="BC65064" s="511"/>
      <c r="BD65064" s="511"/>
      <c r="BE65064" s="511"/>
      <c r="BF65064" s="511"/>
      <c r="BG65064" s="511"/>
      <c r="BH65064" s="511"/>
      <c r="BI65064" s="511"/>
      <c r="BJ65064" s="511"/>
      <c r="BK65064" s="511"/>
      <c r="BL65064" s="511"/>
      <c r="BM65064" s="511"/>
      <c r="BN65064" s="511"/>
      <c r="BO65064" s="511"/>
      <c r="BP65064" s="511"/>
      <c r="BQ65064" s="511"/>
      <c r="BR65064" s="511"/>
      <c r="BS65064" s="511"/>
      <c r="BT65064" s="511"/>
      <c r="BU65064" s="511"/>
      <c r="BV65064" s="511"/>
      <c r="BW65064" s="511"/>
      <c r="BX65064" s="511"/>
      <c r="BY65064" s="511"/>
      <c r="BZ65064" s="511"/>
      <c r="CA65064" s="511"/>
      <c r="CB65064" s="511"/>
      <c r="CC65064" s="511"/>
      <c r="CD65064" s="511"/>
      <c r="CE65064" s="511"/>
      <c r="CF65064" s="511"/>
      <c r="CG65064" s="511"/>
      <c r="CH65064" s="511"/>
      <c r="CI65064" s="511"/>
      <c r="CJ65064" s="511"/>
      <c r="CK65064" s="511"/>
      <c r="CL65064" s="511"/>
      <c r="CM65064" s="511"/>
      <c r="CN65064" s="511"/>
      <c r="CO65064" s="511"/>
      <c r="CP65064" s="511"/>
      <c r="CQ65064" s="511"/>
      <c r="CR65064" s="511"/>
      <c r="CS65064" s="511"/>
      <c r="CT65064" s="511"/>
      <c r="CU65064" s="511"/>
      <c r="CV65064" s="511"/>
      <c r="CW65064" s="511"/>
      <c r="CX65064" s="511"/>
      <c r="CY65064" s="511"/>
      <c r="CZ65064" s="511"/>
      <c r="DA65064" s="511"/>
      <c r="DB65064" s="511"/>
      <c r="DC65064" s="511"/>
      <c r="DD65064" s="511"/>
      <c r="DE65064" s="511"/>
      <c r="DF65064" s="511"/>
      <c r="DG65064" s="511"/>
      <c r="DH65064" s="511"/>
      <c r="DI65064" s="511"/>
      <c r="DJ65064" s="511"/>
      <c r="DK65064" s="511"/>
      <c r="DL65064" s="511"/>
      <c r="DM65064" s="511"/>
      <c r="DN65064" s="511"/>
      <c r="DO65064" s="511"/>
      <c r="DP65064" s="511"/>
      <c r="DQ65064" s="511"/>
      <c r="DR65064" s="511"/>
      <c r="DS65064" s="511"/>
      <c r="DT65064" s="511"/>
      <c r="DU65064" s="511"/>
      <c r="DV65064" s="511"/>
      <c r="DW65064" s="511"/>
      <c r="DX65064" s="511"/>
      <c r="DY65064" s="511"/>
      <c r="DZ65064" s="511"/>
      <c r="EA65064" s="511"/>
      <c r="EB65064" s="511"/>
      <c r="EC65064" s="511"/>
      <c r="ED65064" s="511"/>
      <c r="EE65064" s="511"/>
      <c r="EF65064" s="511"/>
      <c r="EG65064" s="511"/>
      <c r="EH65064" s="511"/>
      <c r="EI65064" s="511"/>
      <c r="EJ65064" s="511"/>
      <c r="EK65064" s="511"/>
      <c r="EL65064" s="511"/>
      <c r="EM65064" s="511"/>
      <c r="EN65064" s="511"/>
      <c r="EO65064" s="511"/>
      <c r="EP65064" s="511"/>
      <c r="EQ65064" s="511"/>
      <c r="ER65064" s="511"/>
      <c r="ES65064" s="511"/>
      <c r="ET65064" s="511"/>
      <c r="EU65064" s="511"/>
      <c r="EV65064" s="511"/>
      <c r="EW65064" s="511"/>
      <c r="EX65064" s="511"/>
      <c r="EY65064" s="511"/>
      <c r="EZ65064" s="511"/>
      <c r="FA65064" s="511"/>
      <c r="FB65064" s="511"/>
      <c r="FC65064" s="511"/>
      <c r="FD65064" s="511"/>
      <c r="FE65064" s="511"/>
      <c r="FF65064" s="511"/>
      <c r="FG65064" s="511"/>
      <c r="FH65064" s="511"/>
      <c r="FI65064" s="511"/>
      <c r="FJ65064" s="511"/>
      <c r="FK65064" s="511"/>
      <c r="FL65064" s="511"/>
      <c r="FM65064" s="511"/>
      <c r="FN65064" s="511"/>
      <c r="FO65064" s="511"/>
      <c r="FP65064" s="511"/>
      <c r="FQ65064" s="511"/>
      <c r="FR65064" s="511"/>
      <c r="FS65064" s="511"/>
      <c r="FT65064" s="511"/>
      <c r="FU65064" s="511"/>
      <c r="FV65064" s="511"/>
      <c r="FW65064" s="511"/>
      <c r="FX65064" s="511"/>
      <c r="FY65064" s="511"/>
      <c r="FZ65064" s="511"/>
      <c r="GA65064" s="511"/>
      <c r="GB65064" s="511"/>
      <c r="GC65064" s="511"/>
      <c r="GD65064" s="511"/>
      <c r="GE65064" s="511"/>
      <c r="GF65064" s="511"/>
      <c r="GG65064" s="511"/>
      <c r="GH65064" s="511"/>
      <c r="GI65064" s="511"/>
      <c r="GJ65064" s="511"/>
      <c r="GK65064" s="511"/>
      <c r="GL65064" s="511"/>
      <c r="GM65064" s="511"/>
      <c r="GN65064" s="511"/>
      <c r="GO65064" s="511"/>
      <c r="GP65064" s="511"/>
      <c r="GQ65064" s="511"/>
      <c r="GR65064" s="511"/>
      <c r="GS65064" s="511"/>
      <c r="GT65064" s="511"/>
      <c r="GU65064" s="511"/>
      <c r="GV65064" s="511"/>
      <c r="GW65064" s="511"/>
      <c r="GX65064" s="511"/>
      <c r="GY65064" s="511"/>
      <c r="GZ65064" s="511"/>
      <c r="HA65064" s="511"/>
      <c r="HB65064" s="511"/>
      <c r="HC65064" s="511"/>
      <c r="HD65064" s="511"/>
      <c r="HE65064" s="511"/>
      <c r="HF65064" s="511"/>
      <c r="HG65064" s="511"/>
      <c r="HH65064" s="511"/>
      <c r="HI65064" s="511"/>
      <c r="HJ65064" s="511"/>
      <c r="HK65064" s="511"/>
      <c r="HL65064" s="511"/>
      <c r="HM65064" s="511"/>
      <c r="HN65064" s="511"/>
      <c r="HO65064" s="511"/>
      <c r="HP65064" s="511"/>
      <c r="HQ65064" s="511"/>
      <c r="HR65064" s="511"/>
      <c r="HS65064" s="511"/>
      <c r="HT65064" s="511"/>
      <c r="HU65064" s="511"/>
      <c r="HV65064" s="511"/>
      <c r="HW65064" s="511"/>
      <c r="HX65064" s="511"/>
      <c r="HY65064" s="511"/>
      <c r="HZ65064" s="511"/>
      <c r="IA65064" s="511"/>
      <c r="IB65064" s="511"/>
      <c r="IC65064" s="511"/>
      <c r="ID65064" s="511"/>
      <c r="IE65064" s="511"/>
      <c r="IF65064" s="511"/>
      <c r="IG65064" s="511"/>
      <c r="IH65064" s="511"/>
    </row>
    <row r="65065" spans="1:242" x14ac:dyDescent="0.25">
      <c r="A65065" s="511"/>
      <c r="B65065" s="511"/>
      <c r="C65065" s="511"/>
      <c r="D65065" s="511"/>
      <c r="E65065" s="511"/>
      <c r="F65065" s="511"/>
      <c r="G65065" s="511"/>
      <c r="H65065" s="511"/>
      <c r="I65065" s="511"/>
      <c r="J65065" s="511"/>
      <c r="K65065" s="511"/>
      <c r="L65065" s="511"/>
      <c r="M65065" s="511"/>
      <c r="N65065" s="511"/>
      <c r="O65065" s="511"/>
      <c r="P65065" s="511"/>
      <c r="Q65065" s="511"/>
      <c r="R65065" s="511"/>
      <c r="S65065" s="511"/>
      <c r="T65065" s="511"/>
      <c r="U65065" s="511"/>
      <c r="V65065" s="511"/>
      <c r="W65065" s="511"/>
      <c r="X65065" s="511"/>
      <c r="Y65065" s="511"/>
      <c r="Z65065" s="511"/>
      <c r="AA65065" s="511"/>
      <c r="AB65065" s="511"/>
      <c r="AC65065" s="511"/>
      <c r="AD65065" s="511"/>
      <c r="AE65065" s="511"/>
      <c r="AF65065" s="511"/>
      <c r="AG65065" s="511"/>
      <c r="AH65065" s="511"/>
      <c r="AI65065" s="511"/>
      <c r="AJ65065" s="511"/>
      <c r="AK65065" s="511"/>
      <c r="AL65065" s="511"/>
      <c r="AM65065" s="511"/>
      <c r="AN65065" s="511"/>
      <c r="AO65065" s="511"/>
      <c r="AP65065" s="511"/>
      <c r="AQ65065" s="511"/>
      <c r="AR65065" s="511"/>
      <c r="AS65065" s="511"/>
      <c r="AT65065" s="511"/>
      <c r="AU65065" s="511"/>
      <c r="AV65065" s="511"/>
      <c r="AW65065" s="511"/>
      <c r="AX65065" s="511"/>
      <c r="AY65065" s="511"/>
      <c r="AZ65065" s="511"/>
      <c r="BA65065" s="511"/>
      <c r="BB65065" s="511"/>
      <c r="BC65065" s="511"/>
      <c r="BD65065" s="511"/>
      <c r="BE65065" s="511"/>
      <c r="BF65065" s="511"/>
      <c r="BG65065" s="511"/>
      <c r="BH65065" s="511"/>
      <c r="BI65065" s="511"/>
      <c r="BJ65065" s="511"/>
      <c r="BK65065" s="511"/>
      <c r="BL65065" s="511"/>
      <c r="BM65065" s="511"/>
      <c r="BN65065" s="511"/>
      <c r="BO65065" s="511"/>
      <c r="BP65065" s="511"/>
      <c r="BQ65065" s="511"/>
      <c r="BR65065" s="511"/>
      <c r="BS65065" s="511"/>
      <c r="BT65065" s="511"/>
      <c r="BU65065" s="511"/>
      <c r="BV65065" s="511"/>
      <c r="BW65065" s="511"/>
      <c r="BX65065" s="511"/>
      <c r="BY65065" s="511"/>
      <c r="BZ65065" s="511"/>
      <c r="CA65065" s="511"/>
      <c r="CB65065" s="511"/>
      <c r="CC65065" s="511"/>
      <c r="CD65065" s="511"/>
      <c r="CE65065" s="511"/>
      <c r="CF65065" s="511"/>
      <c r="CG65065" s="511"/>
      <c r="CH65065" s="511"/>
      <c r="CI65065" s="511"/>
      <c r="CJ65065" s="511"/>
      <c r="CK65065" s="511"/>
      <c r="CL65065" s="511"/>
      <c r="CM65065" s="511"/>
      <c r="CN65065" s="511"/>
      <c r="CO65065" s="511"/>
      <c r="CP65065" s="511"/>
      <c r="CQ65065" s="511"/>
      <c r="CR65065" s="511"/>
      <c r="CS65065" s="511"/>
      <c r="CT65065" s="511"/>
      <c r="CU65065" s="511"/>
      <c r="CV65065" s="511"/>
      <c r="CW65065" s="511"/>
      <c r="CX65065" s="511"/>
      <c r="CY65065" s="511"/>
      <c r="CZ65065" s="511"/>
      <c r="DA65065" s="511"/>
      <c r="DB65065" s="511"/>
      <c r="DC65065" s="511"/>
      <c r="DD65065" s="511"/>
      <c r="DE65065" s="511"/>
      <c r="DF65065" s="511"/>
      <c r="DG65065" s="511"/>
      <c r="DH65065" s="511"/>
      <c r="DI65065" s="511"/>
      <c r="DJ65065" s="511"/>
      <c r="DK65065" s="511"/>
      <c r="DL65065" s="511"/>
      <c r="DM65065" s="511"/>
      <c r="DN65065" s="511"/>
      <c r="DO65065" s="511"/>
      <c r="DP65065" s="511"/>
      <c r="DQ65065" s="511"/>
      <c r="DR65065" s="511"/>
      <c r="DS65065" s="511"/>
      <c r="DT65065" s="511"/>
      <c r="DU65065" s="511"/>
      <c r="DV65065" s="511"/>
      <c r="DW65065" s="511"/>
      <c r="DX65065" s="511"/>
      <c r="DY65065" s="511"/>
      <c r="DZ65065" s="511"/>
      <c r="EA65065" s="511"/>
      <c r="EB65065" s="511"/>
      <c r="EC65065" s="511"/>
      <c r="ED65065" s="511"/>
      <c r="EE65065" s="511"/>
      <c r="EF65065" s="511"/>
      <c r="EG65065" s="511"/>
      <c r="EH65065" s="511"/>
      <c r="EI65065" s="511"/>
      <c r="EJ65065" s="511"/>
      <c r="EK65065" s="511"/>
      <c r="EL65065" s="511"/>
      <c r="EM65065" s="511"/>
      <c r="EN65065" s="511"/>
      <c r="EO65065" s="511"/>
      <c r="EP65065" s="511"/>
      <c r="EQ65065" s="511"/>
      <c r="ER65065" s="511"/>
      <c r="ES65065" s="511"/>
      <c r="ET65065" s="511"/>
      <c r="EU65065" s="511"/>
      <c r="EV65065" s="511"/>
      <c r="EW65065" s="511"/>
      <c r="EX65065" s="511"/>
      <c r="EY65065" s="511"/>
      <c r="EZ65065" s="511"/>
      <c r="FA65065" s="511"/>
      <c r="FB65065" s="511"/>
      <c r="FC65065" s="511"/>
      <c r="FD65065" s="511"/>
      <c r="FE65065" s="511"/>
      <c r="FF65065" s="511"/>
      <c r="FG65065" s="511"/>
      <c r="FH65065" s="511"/>
      <c r="FI65065" s="511"/>
      <c r="FJ65065" s="511"/>
      <c r="FK65065" s="511"/>
      <c r="FL65065" s="511"/>
      <c r="FM65065" s="511"/>
      <c r="FN65065" s="511"/>
      <c r="FO65065" s="511"/>
      <c r="FP65065" s="511"/>
      <c r="FQ65065" s="511"/>
      <c r="FR65065" s="511"/>
      <c r="FS65065" s="511"/>
      <c r="FT65065" s="511"/>
      <c r="FU65065" s="511"/>
      <c r="FV65065" s="511"/>
      <c r="FW65065" s="511"/>
      <c r="FX65065" s="511"/>
      <c r="FY65065" s="511"/>
      <c r="FZ65065" s="511"/>
      <c r="GA65065" s="511"/>
      <c r="GB65065" s="511"/>
      <c r="GC65065" s="511"/>
      <c r="GD65065" s="511"/>
      <c r="GE65065" s="511"/>
      <c r="GF65065" s="511"/>
      <c r="GG65065" s="511"/>
      <c r="GH65065" s="511"/>
      <c r="GI65065" s="511"/>
      <c r="GJ65065" s="511"/>
      <c r="GK65065" s="511"/>
      <c r="GL65065" s="511"/>
      <c r="GM65065" s="511"/>
      <c r="GN65065" s="511"/>
      <c r="GO65065" s="511"/>
      <c r="GP65065" s="511"/>
      <c r="GQ65065" s="511"/>
      <c r="GR65065" s="511"/>
      <c r="GS65065" s="511"/>
      <c r="GT65065" s="511"/>
      <c r="GU65065" s="511"/>
      <c r="GV65065" s="511"/>
      <c r="GW65065" s="511"/>
      <c r="GX65065" s="511"/>
      <c r="GY65065" s="511"/>
      <c r="GZ65065" s="511"/>
      <c r="HA65065" s="511"/>
      <c r="HB65065" s="511"/>
      <c r="HC65065" s="511"/>
      <c r="HD65065" s="511"/>
      <c r="HE65065" s="511"/>
      <c r="HF65065" s="511"/>
      <c r="HG65065" s="511"/>
      <c r="HH65065" s="511"/>
      <c r="HI65065" s="511"/>
      <c r="HJ65065" s="511"/>
      <c r="HK65065" s="511"/>
      <c r="HL65065" s="511"/>
      <c r="HM65065" s="511"/>
      <c r="HN65065" s="511"/>
      <c r="HO65065" s="511"/>
      <c r="HP65065" s="511"/>
      <c r="HQ65065" s="511"/>
      <c r="HR65065" s="511"/>
      <c r="HS65065" s="511"/>
      <c r="HT65065" s="511"/>
      <c r="HU65065" s="511"/>
      <c r="HV65065" s="511"/>
      <c r="HW65065" s="511"/>
      <c r="HX65065" s="511"/>
      <c r="HY65065" s="511"/>
      <c r="HZ65065" s="511"/>
      <c r="IA65065" s="511"/>
      <c r="IB65065" s="511"/>
      <c r="IC65065" s="511"/>
      <c r="ID65065" s="511"/>
      <c r="IE65065" s="511"/>
      <c r="IF65065" s="511"/>
      <c r="IG65065" s="511"/>
      <c r="IH65065" s="511"/>
    </row>
    <row r="65066" spans="1:242" x14ac:dyDescent="0.25">
      <c r="A65066" s="511"/>
      <c r="B65066" s="511"/>
      <c r="C65066" s="511"/>
      <c r="D65066" s="511"/>
      <c r="E65066" s="511"/>
      <c r="F65066" s="511"/>
      <c r="G65066" s="511"/>
      <c r="H65066" s="511"/>
      <c r="I65066" s="511"/>
      <c r="J65066" s="511"/>
      <c r="K65066" s="511"/>
      <c r="L65066" s="511"/>
      <c r="M65066" s="511"/>
      <c r="N65066" s="511"/>
      <c r="O65066" s="511"/>
      <c r="P65066" s="511"/>
      <c r="Q65066" s="511"/>
      <c r="R65066" s="511"/>
      <c r="S65066" s="511"/>
      <c r="T65066" s="511"/>
      <c r="U65066" s="511"/>
      <c r="V65066" s="511"/>
      <c r="W65066" s="511"/>
      <c r="X65066" s="511"/>
      <c r="Y65066" s="511"/>
      <c r="Z65066" s="511"/>
      <c r="AA65066" s="511"/>
      <c r="AB65066" s="511"/>
      <c r="AC65066" s="511"/>
      <c r="AD65066" s="511"/>
      <c r="AE65066" s="511"/>
      <c r="AF65066" s="511"/>
      <c r="AG65066" s="511"/>
      <c r="AH65066" s="511"/>
      <c r="AI65066" s="511"/>
      <c r="AJ65066" s="511"/>
      <c r="AK65066" s="511"/>
      <c r="AL65066" s="511"/>
      <c r="AM65066" s="511"/>
      <c r="AN65066" s="511"/>
      <c r="AO65066" s="511"/>
      <c r="AP65066" s="511"/>
      <c r="AQ65066" s="511"/>
      <c r="AR65066" s="511"/>
      <c r="AS65066" s="511"/>
      <c r="AT65066" s="511"/>
      <c r="AU65066" s="511"/>
      <c r="AV65066" s="511"/>
      <c r="AW65066" s="511"/>
      <c r="AX65066" s="511"/>
      <c r="AY65066" s="511"/>
      <c r="AZ65066" s="511"/>
      <c r="BA65066" s="511"/>
      <c r="BB65066" s="511"/>
      <c r="BC65066" s="511"/>
      <c r="BD65066" s="511"/>
      <c r="BE65066" s="511"/>
      <c r="BF65066" s="511"/>
      <c r="BG65066" s="511"/>
      <c r="BH65066" s="511"/>
      <c r="BI65066" s="511"/>
      <c r="BJ65066" s="511"/>
      <c r="BK65066" s="511"/>
      <c r="BL65066" s="511"/>
      <c r="BM65066" s="511"/>
      <c r="BN65066" s="511"/>
      <c r="BO65066" s="511"/>
      <c r="BP65066" s="511"/>
      <c r="BQ65066" s="511"/>
      <c r="BR65066" s="511"/>
      <c r="BS65066" s="511"/>
      <c r="BT65066" s="511"/>
      <c r="BU65066" s="511"/>
      <c r="BV65066" s="511"/>
      <c r="BW65066" s="511"/>
      <c r="BX65066" s="511"/>
      <c r="BY65066" s="511"/>
      <c r="BZ65066" s="511"/>
      <c r="CA65066" s="511"/>
      <c r="CB65066" s="511"/>
      <c r="CC65066" s="511"/>
      <c r="CD65066" s="511"/>
      <c r="CE65066" s="511"/>
      <c r="CF65066" s="511"/>
      <c r="CG65066" s="511"/>
      <c r="CH65066" s="511"/>
      <c r="CI65066" s="511"/>
      <c r="CJ65066" s="511"/>
      <c r="CK65066" s="511"/>
      <c r="CL65066" s="511"/>
      <c r="CM65066" s="511"/>
      <c r="CN65066" s="511"/>
      <c r="CO65066" s="511"/>
      <c r="CP65066" s="511"/>
      <c r="CQ65066" s="511"/>
      <c r="CR65066" s="511"/>
      <c r="CS65066" s="511"/>
      <c r="CT65066" s="511"/>
      <c r="CU65066" s="511"/>
      <c r="CV65066" s="511"/>
      <c r="CW65066" s="511"/>
      <c r="CX65066" s="511"/>
      <c r="CY65066" s="511"/>
      <c r="CZ65066" s="511"/>
      <c r="DA65066" s="511"/>
      <c r="DB65066" s="511"/>
      <c r="DC65066" s="511"/>
      <c r="DD65066" s="511"/>
      <c r="DE65066" s="511"/>
      <c r="DF65066" s="511"/>
      <c r="DG65066" s="511"/>
      <c r="DH65066" s="511"/>
      <c r="DI65066" s="511"/>
      <c r="DJ65066" s="511"/>
      <c r="DK65066" s="511"/>
      <c r="DL65066" s="511"/>
      <c r="DM65066" s="511"/>
      <c r="DN65066" s="511"/>
      <c r="DO65066" s="511"/>
      <c r="DP65066" s="511"/>
      <c r="DQ65066" s="511"/>
      <c r="DR65066" s="511"/>
      <c r="DS65066" s="511"/>
      <c r="DT65066" s="511"/>
      <c r="DU65066" s="511"/>
      <c r="DV65066" s="511"/>
      <c r="DW65066" s="511"/>
      <c r="DX65066" s="511"/>
      <c r="DY65066" s="511"/>
      <c r="DZ65066" s="511"/>
      <c r="EA65066" s="511"/>
      <c r="EB65066" s="511"/>
      <c r="EC65066" s="511"/>
      <c r="ED65066" s="511"/>
      <c r="EE65066" s="511"/>
      <c r="EF65066" s="511"/>
      <c r="EG65066" s="511"/>
      <c r="EH65066" s="511"/>
      <c r="EI65066" s="511"/>
      <c r="EJ65066" s="511"/>
      <c r="EK65066" s="511"/>
      <c r="EL65066" s="511"/>
      <c r="EM65066" s="511"/>
      <c r="EN65066" s="511"/>
      <c r="EO65066" s="511"/>
      <c r="EP65066" s="511"/>
      <c r="EQ65066" s="511"/>
      <c r="ER65066" s="511"/>
      <c r="ES65066" s="511"/>
      <c r="ET65066" s="511"/>
      <c r="EU65066" s="511"/>
      <c r="EV65066" s="511"/>
      <c r="EW65066" s="511"/>
      <c r="EX65066" s="511"/>
      <c r="EY65066" s="511"/>
      <c r="EZ65066" s="511"/>
      <c r="FA65066" s="511"/>
      <c r="FB65066" s="511"/>
      <c r="FC65066" s="511"/>
      <c r="FD65066" s="511"/>
      <c r="FE65066" s="511"/>
      <c r="FF65066" s="511"/>
      <c r="FG65066" s="511"/>
      <c r="FH65066" s="511"/>
      <c r="FI65066" s="511"/>
      <c r="FJ65066" s="511"/>
      <c r="FK65066" s="511"/>
      <c r="FL65066" s="511"/>
      <c r="FM65066" s="511"/>
      <c r="FN65066" s="511"/>
      <c r="FO65066" s="511"/>
      <c r="FP65066" s="511"/>
      <c r="FQ65066" s="511"/>
      <c r="FR65066" s="511"/>
      <c r="FS65066" s="511"/>
      <c r="FT65066" s="511"/>
      <c r="FU65066" s="511"/>
      <c r="FV65066" s="511"/>
      <c r="FW65066" s="511"/>
      <c r="FX65066" s="511"/>
      <c r="FY65066" s="511"/>
      <c r="FZ65066" s="511"/>
      <c r="GA65066" s="511"/>
      <c r="GB65066" s="511"/>
      <c r="GC65066" s="511"/>
      <c r="GD65066" s="511"/>
      <c r="GE65066" s="511"/>
      <c r="GF65066" s="511"/>
      <c r="GG65066" s="511"/>
      <c r="GH65066" s="511"/>
      <c r="GI65066" s="511"/>
      <c r="GJ65066" s="511"/>
      <c r="GK65066" s="511"/>
      <c r="GL65066" s="511"/>
      <c r="GM65066" s="511"/>
      <c r="GN65066" s="511"/>
      <c r="GO65066" s="511"/>
      <c r="GP65066" s="511"/>
      <c r="GQ65066" s="511"/>
      <c r="GR65066" s="511"/>
      <c r="GS65066" s="511"/>
      <c r="GT65066" s="511"/>
      <c r="GU65066" s="511"/>
      <c r="GV65066" s="511"/>
      <c r="GW65066" s="511"/>
      <c r="GX65066" s="511"/>
      <c r="GY65066" s="511"/>
      <c r="GZ65066" s="511"/>
      <c r="HA65066" s="511"/>
      <c r="HB65066" s="511"/>
      <c r="HC65066" s="511"/>
      <c r="HD65066" s="511"/>
      <c r="HE65066" s="511"/>
      <c r="HF65066" s="511"/>
      <c r="HG65066" s="511"/>
      <c r="HH65066" s="511"/>
      <c r="HI65066" s="511"/>
      <c r="HJ65066" s="511"/>
      <c r="HK65066" s="511"/>
      <c r="HL65066" s="511"/>
      <c r="HM65066" s="511"/>
      <c r="HN65066" s="511"/>
      <c r="HO65066" s="511"/>
      <c r="HP65066" s="511"/>
      <c r="HQ65066" s="511"/>
      <c r="HR65066" s="511"/>
      <c r="HS65066" s="511"/>
      <c r="HT65066" s="511"/>
      <c r="HU65066" s="511"/>
      <c r="HV65066" s="511"/>
      <c r="HW65066" s="511"/>
      <c r="HX65066" s="511"/>
      <c r="HY65066" s="511"/>
      <c r="HZ65066" s="511"/>
      <c r="IA65066" s="511"/>
      <c r="IB65066" s="511"/>
      <c r="IC65066" s="511"/>
      <c r="ID65066" s="511"/>
      <c r="IE65066" s="511"/>
      <c r="IF65066" s="511"/>
      <c r="IG65066" s="511"/>
      <c r="IH65066" s="511"/>
    </row>
    <row r="65067" spans="1:242" x14ac:dyDescent="0.25">
      <c r="A65067" s="511"/>
      <c r="B65067" s="511"/>
      <c r="C65067" s="511"/>
      <c r="D65067" s="511"/>
      <c r="E65067" s="511"/>
      <c r="F65067" s="511"/>
      <c r="G65067" s="511"/>
      <c r="H65067" s="511"/>
      <c r="I65067" s="511"/>
      <c r="J65067" s="511"/>
      <c r="K65067" s="511"/>
      <c r="L65067" s="511"/>
      <c r="M65067" s="511"/>
      <c r="N65067" s="511"/>
      <c r="O65067" s="511"/>
      <c r="P65067" s="511"/>
      <c r="Q65067" s="511"/>
      <c r="R65067" s="511"/>
      <c r="S65067" s="511"/>
      <c r="T65067" s="511"/>
      <c r="U65067" s="511"/>
      <c r="V65067" s="511"/>
      <c r="W65067" s="511"/>
      <c r="X65067" s="511"/>
      <c r="Y65067" s="511"/>
      <c r="Z65067" s="511"/>
      <c r="AA65067" s="511"/>
      <c r="AB65067" s="511"/>
      <c r="AC65067" s="511"/>
      <c r="AD65067" s="511"/>
      <c r="AE65067" s="511"/>
      <c r="AF65067" s="511"/>
      <c r="AG65067" s="511"/>
      <c r="AH65067" s="511"/>
      <c r="AI65067" s="511"/>
      <c r="AJ65067" s="511"/>
      <c r="AK65067" s="511"/>
      <c r="AL65067" s="511"/>
      <c r="AM65067" s="511"/>
      <c r="AN65067" s="511"/>
      <c r="AO65067" s="511"/>
      <c r="AP65067" s="511"/>
      <c r="AQ65067" s="511"/>
      <c r="AR65067" s="511"/>
      <c r="AS65067" s="511"/>
      <c r="AT65067" s="511"/>
      <c r="AU65067" s="511"/>
      <c r="AV65067" s="511"/>
      <c r="AW65067" s="511"/>
      <c r="AX65067" s="511"/>
      <c r="AY65067" s="511"/>
      <c r="AZ65067" s="511"/>
      <c r="BA65067" s="511"/>
      <c r="BB65067" s="511"/>
      <c r="BC65067" s="511"/>
      <c r="BD65067" s="511"/>
      <c r="BE65067" s="511"/>
      <c r="BF65067" s="511"/>
      <c r="BG65067" s="511"/>
      <c r="BH65067" s="511"/>
      <c r="BI65067" s="511"/>
      <c r="BJ65067" s="511"/>
      <c r="BK65067" s="511"/>
      <c r="BL65067" s="511"/>
      <c r="BM65067" s="511"/>
      <c r="BN65067" s="511"/>
      <c r="BO65067" s="511"/>
      <c r="BP65067" s="511"/>
      <c r="BQ65067" s="511"/>
      <c r="BR65067" s="511"/>
      <c r="BS65067" s="511"/>
      <c r="BT65067" s="511"/>
      <c r="BU65067" s="511"/>
      <c r="BV65067" s="511"/>
      <c r="BW65067" s="511"/>
      <c r="BX65067" s="511"/>
      <c r="BY65067" s="511"/>
      <c r="BZ65067" s="511"/>
      <c r="CA65067" s="511"/>
      <c r="CB65067" s="511"/>
      <c r="CC65067" s="511"/>
      <c r="CD65067" s="511"/>
      <c r="CE65067" s="511"/>
      <c r="CF65067" s="511"/>
      <c r="CG65067" s="511"/>
      <c r="CH65067" s="511"/>
      <c r="CI65067" s="511"/>
      <c r="CJ65067" s="511"/>
      <c r="CK65067" s="511"/>
      <c r="CL65067" s="511"/>
      <c r="CM65067" s="511"/>
      <c r="CN65067" s="511"/>
      <c r="CO65067" s="511"/>
      <c r="CP65067" s="511"/>
      <c r="CQ65067" s="511"/>
      <c r="CR65067" s="511"/>
      <c r="CS65067" s="511"/>
      <c r="CT65067" s="511"/>
      <c r="CU65067" s="511"/>
      <c r="CV65067" s="511"/>
      <c r="CW65067" s="511"/>
      <c r="CX65067" s="511"/>
      <c r="CY65067" s="511"/>
      <c r="CZ65067" s="511"/>
      <c r="DA65067" s="511"/>
      <c r="DB65067" s="511"/>
      <c r="DC65067" s="511"/>
      <c r="DD65067" s="511"/>
      <c r="DE65067" s="511"/>
      <c r="DF65067" s="511"/>
      <c r="DG65067" s="511"/>
      <c r="DH65067" s="511"/>
      <c r="DI65067" s="511"/>
      <c r="DJ65067" s="511"/>
      <c r="DK65067" s="511"/>
      <c r="DL65067" s="511"/>
      <c r="DM65067" s="511"/>
      <c r="DN65067" s="511"/>
      <c r="DO65067" s="511"/>
      <c r="DP65067" s="511"/>
      <c r="DQ65067" s="511"/>
      <c r="DR65067" s="511"/>
      <c r="DS65067" s="511"/>
      <c r="DT65067" s="511"/>
      <c r="DU65067" s="511"/>
      <c r="DV65067" s="511"/>
      <c r="DW65067" s="511"/>
      <c r="DX65067" s="511"/>
      <c r="DY65067" s="511"/>
      <c r="DZ65067" s="511"/>
      <c r="EA65067" s="511"/>
      <c r="EB65067" s="511"/>
      <c r="EC65067" s="511"/>
      <c r="ED65067" s="511"/>
      <c r="EE65067" s="511"/>
      <c r="EF65067" s="511"/>
      <c r="EG65067" s="511"/>
      <c r="EH65067" s="511"/>
      <c r="EI65067" s="511"/>
      <c r="EJ65067" s="511"/>
      <c r="EK65067" s="511"/>
      <c r="EL65067" s="511"/>
      <c r="EM65067" s="511"/>
      <c r="EN65067" s="511"/>
      <c r="EO65067" s="511"/>
      <c r="EP65067" s="511"/>
      <c r="EQ65067" s="511"/>
      <c r="ER65067" s="511"/>
      <c r="ES65067" s="511"/>
      <c r="ET65067" s="511"/>
      <c r="EU65067" s="511"/>
      <c r="EV65067" s="511"/>
      <c r="EW65067" s="511"/>
      <c r="EX65067" s="511"/>
      <c r="EY65067" s="511"/>
      <c r="EZ65067" s="511"/>
      <c r="FA65067" s="511"/>
      <c r="FB65067" s="511"/>
      <c r="FC65067" s="511"/>
      <c r="FD65067" s="511"/>
      <c r="FE65067" s="511"/>
      <c r="FF65067" s="511"/>
      <c r="FG65067" s="511"/>
      <c r="FH65067" s="511"/>
      <c r="FI65067" s="511"/>
      <c r="FJ65067" s="511"/>
      <c r="FK65067" s="511"/>
      <c r="FL65067" s="511"/>
      <c r="FM65067" s="511"/>
      <c r="FN65067" s="511"/>
      <c r="FO65067" s="511"/>
      <c r="FP65067" s="511"/>
      <c r="FQ65067" s="511"/>
      <c r="FR65067" s="511"/>
      <c r="FS65067" s="511"/>
      <c r="FT65067" s="511"/>
      <c r="FU65067" s="511"/>
      <c r="FV65067" s="511"/>
      <c r="FW65067" s="511"/>
      <c r="FX65067" s="511"/>
      <c r="FY65067" s="511"/>
      <c r="FZ65067" s="511"/>
      <c r="GA65067" s="511"/>
      <c r="GB65067" s="511"/>
      <c r="GC65067" s="511"/>
      <c r="GD65067" s="511"/>
      <c r="GE65067" s="511"/>
      <c r="GF65067" s="511"/>
      <c r="GG65067" s="511"/>
      <c r="GH65067" s="511"/>
      <c r="GI65067" s="511"/>
      <c r="GJ65067" s="511"/>
      <c r="GK65067" s="511"/>
      <c r="GL65067" s="511"/>
      <c r="GM65067" s="511"/>
      <c r="GN65067" s="511"/>
      <c r="GO65067" s="511"/>
      <c r="GP65067" s="511"/>
      <c r="GQ65067" s="511"/>
      <c r="GR65067" s="511"/>
      <c r="GS65067" s="511"/>
      <c r="GT65067" s="511"/>
      <c r="GU65067" s="511"/>
      <c r="GV65067" s="511"/>
      <c r="GW65067" s="511"/>
      <c r="GX65067" s="511"/>
      <c r="GY65067" s="511"/>
      <c r="GZ65067" s="511"/>
      <c r="HA65067" s="511"/>
      <c r="HB65067" s="511"/>
      <c r="HC65067" s="511"/>
      <c r="HD65067" s="511"/>
      <c r="HE65067" s="511"/>
      <c r="HF65067" s="511"/>
      <c r="HG65067" s="511"/>
      <c r="HH65067" s="511"/>
      <c r="HI65067" s="511"/>
      <c r="HJ65067" s="511"/>
      <c r="HK65067" s="511"/>
      <c r="HL65067" s="511"/>
      <c r="HM65067" s="511"/>
      <c r="HN65067" s="511"/>
      <c r="HO65067" s="511"/>
      <c r="HP65067" s="511"/>
      <c r="HQ65067" s="511"/>
      <c r="HR65067" s="511"/>
      <c r="HS65067" s="511"/>
      <c r="HT65067" s="511"/>
      <c r="HU65067" s="511"/>
      <c r="HV65067" s="511"/>
      <c r="HW65067" s="511"/>
      <c r="HX65067" s="511"/>
      <c r="HY65067" s="511"/>
      <c r="HZ65067" s="511"/>
      <c r="IA65067" s="511"/>
      <c r="IB65067" s="511"/>
      <c r="IC65067" s="511"/>
      <c r="ID65067" s="511"/>
      <c r="IE65067" s="511"/>
      <c r="IF65067" s="511"/>
      <c r="IG65067" s="511"/>
      <c r="IH65067" s="511"/>
    </row>
    <row r="65068" spans="1:242" x14ac:dyDescent="0.25">
      <c r="A65068" s="511"/>
      <c r="B65068" s="511"/>
      <c r="C65068" s="511"/>
      <c r="D65068" s="511"/>
      <c r="E65068" s="511"/>
      <c r="F65068" s="511"/>
      <c r="G65068" s="511"/>
      <c r="H65068" s="511"/>
      <c r="I65068" s="511"/>
      <c r="J65068" s="511"/>
      <c r="K65068" s="511"/>
      <c r="L65068" s="511"/>
      <c r="M65068" s="511"/>
      <c r="N65068" s="511"/>
      <c r="O65068" s="511"/>
      <c r="P65068" s="511"/>
      <c r="Q65068" s="511"/>
      <c r="R65068" s="511"/>
      <c r="S65068" s="511"/>
      <c r="T65068" s="511"/>
      <c r="U65068" s="511"/>
      <c r="V65068" s="511"/>
      <c r="W65068" s="511"/>
      <c r="X65068" s="511"/>
      <c r="Y65068" s="511"/>
      <c r="Z65068" s="511"/>
      <c r="AA65068" s="511"/>
      <c r="AB65068" s="511"/>
      <c r="AC65068" s="511"/>
      <c r="AD65068" s="511"/>
      <c r="AE65068" s="511"/>
      <c r="AF65068" s="511"/>
      <c r="AG65068" s="511"/>
      <c r="AH65068" s="511"/>
      <c r="AI65068" s="511"/>
      <c r="AJ65068" s="511"/>
      <c r="AK65068" s="511"/>
      <c r="AL65068" s="511"/>
      <c r="AM65068" s="511"/>
      <c r="AN65068" s="511"/>
      <c r="AO65068" s="511"/>
      <c r="AP65068" s="511"/>
      <c r="AQ65068" s="511"/>
      <c r="AR65068" s="511"/>
      <c r="AS65068" s="511"/>
      <c r="AT65068" s="511"/>
      <c r="AU65068" s="511"/>
      <c r="AV65068" s="511"/>
      <c r="AW65068" s="511"/>
      <c r="AX65068" s="511"/>
      <c r="AY65068" s="511"/>
      <c r="AZ65068" s="511"/>
      <c r="BA65068" s="511"/>
      <c r="BB65068" s="511"/>
      <c r="BC65068" s="511"/>
      <c r="BD65068" s="511"/>
      <c r="BE65068" s="511"/>
      <c r="BF65068" s="511"/>
      <c r="BG65068" s="511"/>
      <c r="BH65068" s="511"/>
      <c r="BI65068" s="511"/>
      <c r="BJ65068" s="511"/>
      <c r="BK65068" s="511"/>
      <c r="BL65068" s="511"/>
      <c r="BM65068" s="511"/>
      <c r="BN65068" s="511"/>
      <c r="BO65068" s="511"/>
      <c r="BP65068" s="511"/>
      <c r="BQ65068" s="511"/>
      <c r="BR65068" s="511"/>
      <c r="BS65068" s="511"/>
      <c r="BT65068" s="511"/>
      <c r="BU65068" s="511"/>
      <c r="BV65068" s="511"/>
      <c r="BW65068" s="511"/>
      <c r="BX65068" s="511"/>
      <c r="BY65068" s="511"/>
      <c r="BZ65068" s="511"/>
      <c r="CA65068" s="511"/>
      <c r="CB65068" s="511"/>
      <c r="CC65068" s="511"/>
      <c r="CD65068" s="511"/>
      <c r="CE65068" s="511"/>
      <c r="CF65068" s="511"/>
      <c r="CG65068" s="511"/>
      <c r="CH65068" s="511"/>
      <c r="CI65068" s="511"/>
      <c r="CJ65068" s="511"/>
      <c r="CK65068" s="511"/>
      <c r="CL65068" s="511"/>
      <c r="CM65068" s="511"/>
      <c r="CN65068" s="511"/>
      <c r="CO65068" s="511"/>
      <c r="CP65068" s="511"/>
      <c r="CQ65068" s="511"/>
      <c r="CR65068" s="511"/>
      <c r="CS65068" s="511"/>
      <c r="CT65068" s="511"/>
      <c r="CU65068" s="511"/>
      <c r="CV65068" s="511"/>
      <c r="CW65068" s="511"/>
      <c r="CX65068" s="511"/>
      <c r="CY65068" s="511"/>
      <c r="CZ65068" s="511"/>
      <c r="DA65068" s="511"/>
      <c r="DB65068" s="511"/>
      <c r="DC65068" s="511"/>
      <c r="DD65068" s="511"/>
      <c r="DE65068" s="511"/>
      <c r="DF65068" s="511"/>
      <c r="DG65068" s="511"/>
      <c r="DH65068" s="511"/>
      <c r="DI65068" s="511"/>
      <c r="DJ65068" s="511"/>
      <c r="DK65068" s="511"/>
      <c r="DL65068" s="511"/>
      <c r="DM65068" s="511"/>
      <c r="DN65068" s="511"/>
      <c r="DO65068" s="511"/>
      <c r="DP65068" s="511"/>
      <c r="DQ65068" s="511"/>
      <c r="DR65068" s="511"/>
      <c r="DS65068" s="511"/>
      <c r="DT65068" s="511"/>
      <c r="DU65068" s="511"/>
      <c r="DV65068" s="511"/>
      <c r="DW65068" s="511"/>
      <c r="DX65068" s="511"/>
      <c r="DY65068" s="511"/>
      <c r="DZ65068" s="511"/>
      <c r="EA65068" s="511"/>
      <c r="EB65068" s="511"/>
      <c r="EC65068" s="511"/>
      <c r="ED65068" s="511"/>
      <c r="EE65068" s="511"/>
      <c r="EF65068" s="511"/>
      <c r="EG65068" s="511"/>
      <c r="EH65068" s="511"/>
      <c r="EI65068" s="511"/>
      <c r="EJ65068" s="511"/>
      <c r="EK65068" s="511"/>
      <c r="EL65068" s="511"/>
      <c r="EM65068" s="511"/>
      <c r="EN65068" s="511"/>
      <c r="EO65068" s="511"/>
      <c r="EP65068" s="511"/>
      <c r="EQ65068" s="511"/>
      <c r="ER65068" s="511"/>
      <c r="ES65068" s="511"/>
      <c r="ET65068" s="511"/>
      <c r="EU65068" s="511"/>
      <c r="EV65068" s="511"/>
      <c r="EW65068" s="511"/>
      <c r="EX65068" s="511"/>
      <c r="EY65068" s="511"/>
      <c r="EZ65068" s="511"/>
      <c r="FA65068" s="511"/>
      <c r="FB65068" s="511"/>
      <c r="FC65068" s="511"/>
      <c r="FD65068" s="511"/>
      <c r="FE65068" s="511"/>
      <c r="FF65068" s="511"/>
      <c r="FG65068" s="511"/>
      <c r="FH65068" s="511"/>
      <c r="FI65068" s="511"/>
      <c r="FJ65068" s="511"/>
      <c r="FK65068" s="511"/>
      <c r="FL65068" s="511"/>
      <c r="FM65068" s="511"/>
      <c r="FN65068" s="511"/>
      <c r="FO65068" s="511"/>
      <c r="FP65068" s="511"/>
      <c r="FQ65068" s="511"/>
      <c r="FR65068" s="511"/>
      <c r="FS65068" s="511"/>
      <c r="FT65068" s="511"/>
      <c r="FU65068" s="511"/>
      <c r="FV65068" s="511"/>
      <c r="FW65068" s="511"/>
      <c r="FX65068" s="511"/>
      <c r="FY65068" s="511"/>
      <c r="FZ65068" s="511"/>
      <c r="GA65068" s="511"/>
      <c r="GB65068" s="511"/>
      <c r="GC65068" s="511"/>
      <c r="GD65068" s="511"/>
      <c r="GE65068" s="511"/>
      <c r="GF65068" s="511"/>
      <c r="GG65068" s="511"/>
      <c r="GH65068" s="511"/>
      <c r="GI65068" s="511"/>
      <c r="GJ65068" s="511"/>
      <c r="GK65068" s="511"/>
      <c r="GL65068" s="511"/>
      <c r="GM65068" s="511"/>
      <c r="GN65068" s="511"/>
      <c r="GO65068" s="511"/>
      <c r="GP65068" s="511"/>
      <c r="GQ65068" s="511"/>
      <c r="GR65068" s="511"/>
      <c r="GS65068" s="511"/>
      <c r="GT65068" s="511"/>
      <c r="GU65068" s="511"/>
      <c r="GV65068" s="511"/>
      <c r="GW65068" s="511"/>
      <c r="GX65068" s="511"/>
      <c r="GY65068" s="511"/>
      <c r="GZ65068" s="511"/>
      <c r="HA65068" s="511"/>
      <c r="HB65068" s="511"/>
      <c r="HC65068" s="511"/>
      <c r="HD65068" s="511"/>
      <c r="HE65068" s="511"/>
      <c r="HF65068" s="511"/>
      <c r="HG65068" s="511"/>
      <c r="HH65068" s="511"/>
      <c r="HI65068" s="511"/>
      <c r="HJ65068" s="511"/>
      <c r="HK65068" s="511"/>
      <c r="HL65068" s="511"/>
      <c r="HM65068" s="511"/>
      <c r="HN65068" s="511"/>
      <c r="HO65068" s="511"/>
      <c r="HP65068" s="511"/>
      <c r="HQ65068" s="511"/>
      <c r="HR65068" s="511"/>
      <c r="HS65068" s="511"/>
      <c r="HT65068" s="511"/>
      <c r="HU65068" s="511"/>
      <c r="HV65068" s="511"/>
      <c r="HW65068" s="511"/>
      <c r="HX65068" s="511"/>
      <c r="HY65068" s="511"/>
      <c r="HZ65068" s="511"/>
      <c r="IA65068" s="511"/>
      <c r="IB65068" s="511"/>
      <c r="IC65068" s="511"/>
      <c r="ID65068" s="511"/>
      <c r="IE65068" s="511"/>
      <c r="IF65068" s="511"/>
      <c r="IG65068" s="511"/>
      <c r="IH65068" s="511"/>
    </row>
    <row r="65069" spans="1:242" x14ac:dyDescent="0.25">
      <c r="A65069" s="511"/>
      <c r="B65069" s="511"/>
      <c r="C65069" s="511"/>
      <c r="D65069" s="511"/>
      <c r="E65069" s="511"/>
      <c r="F65069" s="511"/>
      <c r="G65069" s="511"/>
      <c r="H65069" s="511"/>
      <c r="I65069" s="511"/>
      <c r="J65069" s="511"/>
      <c r="K65069" s="511"/>
      <c r="L65069" s="511"/>
      <c r="M65069" s="511"/>
      <c r="N65069" s="511"/>
      <c r="O65069" s="511"/>
      <c r="P65069" s="511"/>
      <c r="Q65069" s="511"/>
      <c r="R65069" s="511"/>
      <c r="S65069" s="511"/>
      <c r="T65069" s="511"/>
      <c r="U65069" s="511"/>
      <c r="V65069" s="511"/>
      <c r="W65069" s="511"/>
      <c r="X65069" s="511"/>
      <c r="Y65069" s="511"/>
      <c r="Z65069" s="511"/>
      <c r="AA65069" s="511"/>
      <c r="AB65069" s="511"/>
      <c r="AC65069" s="511"/>
      <c r="AD65069" s="511"/>
      <c r="AE65069" s="511"/>
      <c r="AF65069" s="511"/>
      <c r="AG65069" s="511"/>
      <c r="AH65069" s="511"/>
      <c r="AI65069" s="511"/>
      <c r="AJ65069" s="511"/>
      <c r="AK65069" s="511"/>
      <c r="AL65069" s="511"/>
      <c r="AM65069" s="511"/>
      <c r="AN65069" s="511"/>
      <c r="AO65069" s="511"/>
      <c r="AP65069" s="511"/>
      <c r="AQ65069" s="511"/>
      <c r="AR65069" s="511"/>
      <c r="AS65069" s="511"/>
      <c r="AT65069" s="511"/>
      <c r="AU65069" s="511"/>
      <c r="AV65069" s="511"/>
      <c r="AW65069" s="511"/>
      <c r="AX65069" s="511"/>
      <c r="AY65069" s="511"/>
      <c r="AZ65069" s="511"/>
      <c r="BA65069" s="511"/>
      <c r="BB65069" s="511"/>
      <c r="BC65069" s="511"/>
      <c r="BD65069" s="511"/>
      <c r="BE65069" s="511"/>
      <c r="BF65069" s="511"/>
      <c r="BG65069" s="511"/>
      <c r="BH65069" s="511"/>
      <c r="BI65069" s="511"/>
      <c r="BJ65069" s="511"/>
      <c r="BK65069" s="511"/>
      <c r="BL65069" s="511"/>
      <c r="BM65069" s="511"/>
      <c r="BN65069" s="511"/>
      <c r="BO65069" s="511"/>
      <c r="BP65069" s="511"/>
      <c r="BQ65069" s="511"/>
      <c r="BR65069" s="511"/>
      <c r="BS65069" s="511"/>
      <c r="BT65069" s="511"/>
      <c r="BU65069" s="511"/>
      <c r="BV65069" s="511"/>
      <c r="BW65069" s="511"/>
      <c r="BX65069" s="511"/>
      <c r="BY65069" s="511"/>
      <c r="BZ65069" s="511"/>
      <c r="CA65069" s="511"/>
      <c r="CB65069" s="511"/>
      <c r="CC65069" s="511"/>
      <c r="CD65069" s="511"/>
      <c r="CE65069" s="511"/>
      <c r="CF65069" s="511"/>
      <c r="CG65069" s="511"/>
      <c r="CH65069" s="511"/>
      <c r="CI65069" s="511"/>
      <c r="CJ65069" s="511"/>
      <c r="CK65069" s="511"/>
      <c r="CL65069" s="511"/>
      <c r="CM65069" s="511"/>
      <c r="CN65069" s="511"/>
      <c r="CO65069" s="511"/>
      <c r="CP65069" s="511"/>
      <c r="CQ65069" s="511"/>
      <c r="CR65069" s="511"/>
      <c r="CS65069" s="511"/>
      <c r="CT65069" s="511"/>
      <c r="CU65069" s="511"/>
      <c r="CV65069" s="511"/>
      <c r="CW65069" s="511"/>
      <c r="CX65069" s="511"/>
      <c r="CY65069" s="511"/>
      <c r="CZ65069" s="511"/>
      <c r="DA65069" s="511"/>
      <c r="DB65069" s="511"/>
      <c r="DC65069" s="511"/>
      <c r="DD65069" s="511"/>
      <c r="DE65069" s="511"/>
      <c r="DF65069" s="511"/>
      <c r="DG65069" s="511"/>
      <c r="DH65069" s="511"/>
      <c r="DI65069" s="511"/>
      <c r="DJ65069" s="511"/>
      <c r="DK65069" s="511"/>
      <c r="DL65069" s="511"/>
      <c r="DM65069" s="511"/>
      <c r="DN65069" s="511"/>
      <c r="DO65069" s="511"/>
      <c r="DP65069" s="511"/>
      <c r="DQ65069" s="511"/>
      <c r="DR65069" s="511"/>
      <c r="DS65069" s="511"/>
      <c r="DT65069" s="511"/>
      <c r="DU65069" s="511"/>
      <c r="DV65069" s="511"/>
      <c r="DW65069" s="511"/>
      <c r="DX65069" s="511"/>
      <c r="DY65069" s="511"/>
      <c r="DZ65069" s="511"/>
      <c r="EA65069" s="511"/>
      <c r="EB65069" s="511"/>
      <c r="EC65069" s="511"/>
      <c r="ED65069" s="511"/>
      <c r="EE65069" s="511"/>
      <c r="EF65069" s="511"/>
      <c r="EG65069" s="511"/>
      <c r="EH65069" s="511"/>
      <c r="EI65069" s="511"/>
      <c r="EJ65069" s="511"/>
      <c r="EK65069" s="511"/>
      <c r="EL65069" s="511"/>
      <c r="EM65069" s="511"/>
      <c r="EN65069" s="511"/>
      <c r="EO65069" s="511"/>
      <c r="EP65069" s="511"/>
      <c r="EQ65069" s="511"/>
      <c r="ER65069" s="511"/>
      <c r="ES65069" s="511"/>
      <c r="ET65069" s="511"/>
      <c r="EU65069" s="511"/>
      <c r="EV65069" s="511"/>
      <c r="EW65069" s="511"/>
      <c r="EX65069" s="511"/>
      <c r="EY65069" s="511"/>
      <c r="EZ65069" s="511"/>
      <c r="FA65069" s="511"/>
      <c r="FB65069" s="511"/>
      <c r="FC65069" s="511"/>
      <c r="FD65069" s="511"/>
      <c r="FE65069" s="511"/>
      <c r="FF65069" s="511"/>
      <c r="FG65069" s="511"/>
      <c r="FH65069" s="511"/>
      <c r="FI65069" s="511"/>
      <c r="FJ65069" s="511"/>
      <c r="FK65069" s="511"/>
      <c r="FL65069" s="511"/>
      <c r="FM65069" s="511"/>
      <c r="FN65069" s="511"/>
      <c r="FO65069" s="511"/>
      <c r="FP65069" s="511"/>
      <c r="FQ65069" s="511"/>
      <c r="FR65069" s="511"/>
      <c r="FS65069" s="511"/>
      <c r="FT65069" s="511"/>
      <c r="FU65069" s="511"/>
      <c r="FV65069" s="511"/>
      <c r="FW65069" s="511"/>
      <c r="FX65069" s="511"/>
      <c r="FY65069" s="511"/>
      <c r="FZ65069" s="511"/>
      <c r="GA65069" s="511"/>
      <c r="GB65069" s="511"/>
      <c r="GC65069" s="511"/>
      <c r="GD65069" s="511"/>
      <c r="GE65069" s="511"/>
      <c r="GF65069" s="511"/>
      <c r="GG65069" s="511"/>
      <c r="GH65069" s="511"/>
      <c r="GI65069" s="511"/>
      <c r="GJ65069" s="511"/>
      <c r="GK65069" s="511"/>
      <c r="GL65069" s="511"/>
      <c r="GM65069" s="511"/>
      <c r="GN65069" s="511"/>
      <c r="GO65069" s="511"/>
      <c r="GP65069" s="511"/>
      <c r="GQ65069" s="511"/>
      <c r="GR65069" s="511"/>
      <c r="GS65069" s="511"/>
      <c r="GT65069" s="511"/>
      <c r="GU65069" s="511"/>
      <c r="GV65069" s="511"/>
      <c r="GW65069" s="511"/>
      <c r="GX65069" s="511"/>
      <c r="GY65069" s="511"/>
      <c r="GZ65069" s="511"/>
      <c r="HA65069" s="511"/>
      <c r="HB65069" s="511"/>
      <c r="HC65069" s="511"/>
      <c r="HD65069" s="511"/>
      <c r="HE65069" s="511"/>
      <c r="HF65069" s="511"/>
      <c r="HG65069" s="511"/>
      <c r="HH65069" s="511"/>
      <c r="HI65069" s="511"/>
      <c r="HJ65069" s="511"/>
      <c r="HK65069" s="511"/>
      <c r="HL65069" s="511"/>
      <c r="HM65069" s="511"/>
      <c r="HN65069" s="511"/>
      <c r="HO65069" s="511"/>
      <c r="HP65069" s="511"/>
      <c r="HQ65069" s="511"/>
      <c r="HR65069" s="511"/>
      <c r="HS65069" s="511"/>
      <c r="HT65069" s="511"/>
      <c r="HU65069" s="511"/>
      <c r="HV65069" s="511"/>
      <c r="HW65069" s="511"/>
      <c r="HX65069" s="511"/>
      <c r="HY65069" s="511"/>
      <c r="HZ65069" s="511"/>
      <c r="IA65069" s="511"/>
      <c r="IB65069" s="511"/>
      <c r="IC65069" s="511"/>
      <c r="ID65069" s="511"/>
      <c r="IE65069" s="511"/>
      <c r="IF65069" s="511"/>
      <c r="IG65069" s="511"/>
      <c r="IH65069" s="511"/>
    </row>
    <row r="65070" spans="1:242" x14ac:dyDescent="0.25">
      <c r="A65070" s="511"/>
      <c r="B65070" s="511"/>
      <c r="C65070" s="511"/>
      <c r="D65070" s="511"/>
      <c r="E65070" s="511"/>
      <c r="F65070" s="511"/>
      <c r="G65070" s="511"/>
      <c r="H65070" s="511"/>
      <c r="I65070" s="511"/>
      <c r="J65070" s="511"/>
      <c r="K65070" s="511"/>
      <c r="L65070" s="511"/>
      <c r="M65070" s="511"/>
      <c r="N65070" s="511"/>
      <c r="O65070" s="511"/>
      <c r="P65070" s="511"/>
      <c r="Q65070" s="511"/>
      <c r="R65070" s="511"/>
      <c r="S65070" s="511"/>
      <c r="T65070" s="511"/>
      <c r="U65070" s="511"/>
      <c r="V65070" s="511"/>
      <c r="W65070" s="511"/>
      <c r="X65070" s="511"/>
      <c r="Y65070" s="511"/>
      <c r="Z65070" s="511"/>
      <c r="AA65070" s="511"/>
      <c r="AB65070" s="511"/>
      <c r="AC65070" s="511"/>
      <c r="AD65070" s="511"/>
      <c r="AE65070" s="511"/>
      <c r="AF65070" s="511"/>
      <c r="AG65070" s="511"/>
      <c r="AH65070" s="511"/>
      <c r="AI65070" s="511"/>
      <c r="AJ65070" s="511"/>
      <c r="AK65070" s="511"/>
      <c r="AL65070" s="511"/>
      <c r="AM65070" s="511"/>
      <c r="AN65070" s="511"/>
      <c r="AO65070" s="511"/>
      <c r="AP65070" s="511"/>
      <c r="AQ65070" s="511"/>
      <c r="AR65070" s="511"/>
      <c r="AS65070" s="511"/>
      <c r="AT65070" s="511"/>
      <c r="AU65070" s="511"/>
      <c r="AV65070" s="511"/>
      <c r="AW65070" s="511"/>
      <c r="AX65070" s="511"/>
      <c r="AY65070" s="511"/>
      <c r="AZ65070" s="511"/>
      <c r="BA65070" s="511"/>
      <c r="BB65070" s="511"/>
      <c r="BC65070" s="511"/>
      <c r="BD65070" s="511"/>
      <c r="BE65070" s="511"/>
      <c r="BF65070" s="511"/>
      <c r="BG65070" s="511"/>
      <c r="BH65070" s="511"/>
      <c r="BI65070" s="511"/>
      <c r="BJ65070" s="511"/>
      <c r="BK65070" s="511"/>
      <c r="BL65070" s="511"/>
      <c r="BM65070" s="511"/>
      <c r="BN65070" s="511"/>
      <c r="BO65070" s="511"/>
      <c r="BP65070" s="511"/>
      <c r="BQ65070" s="511"/>
      <c r="BR65070" s="511"/>
      <c r="BS65070" s="511"/>
      <c r="BT65070" s="511"/>
      <c r="BU65070" s="511"/>
      <c r="BV65070" s="511"/>
      <c r="BW65070" s="511"/>
      <c r="BX65070" s="511"/>
      <c r="BY65070" s="511"/>
      <c r="BZ65070" s="511"/>
      <c r="CA65070" s="511"/>
      <c r="CB65070" s="511"/>
      <c r="CC65070" s="511"/>
      <c r="CD65070" s="511"/>
      <c r="CE65070" s="511"/>
      <c r="CF65070" s="511"/>
      <c r="CG65070" s="511"/>
      <c r="CH65070" s="511"/>
      <c r="CI65070" s="511"/>
      <c r="CJ65070" s="511"/>
      <c r="CK65070" s="511"/>
      <c r="CL65070" s="511"/>
      <c r="CM65070" s="511"/>
      <c r="CN65070" s="511"/>
      <c r="CO65070" s="511"/>
      <c r="CP65070" s="511"/>
      <c r="CQ65070" s="511"/>
      <c r="CR65070" s="511"/>
      <c r="CS65070" s="511"/>
      <c r="CT65070" s="511"/>
      <c r="CU65070" s="511"/>
      <c r="CV65070" s="511"/>
      <c r="CW65070" s="511"/>
      <c r="CX65070" s="511"/>
      <c r="CY65070" s="511"/>
      <c r="CZ65070" s="511"/>
      <c r="DA65070" s="511"/>
      <c r="DB65070" s="511"/>
      <c r="DC65070" s="511"/>
      <c r="DD65070" s="511"/>
      <c r="DE65070" s="511"/>
      <c r="DF65070" s="511"/>
      <c r="DG65070" s="511"/>
      <c r="DH65070" s="511"/>
      <c r="DI65070" s="511"/>
      <c r="DJ65070" s="511"/>
      <c r="DK65070" s="511"/>
      <c r="DL65070" s="511"/>
      <c r="DM65070" s="511"/>
      <c r="DN65070" s="511"/>
      <c r="DO65070" s="511"/>
      <c r="DP65070" s="511"/>
      <c r="DQ65070" s="511"/>
      <c r="DR65070" s="511"/>
      <c r="DS65070" s="511"/>
      <c r="DT65070" s="511"/>
      <c r="DU65070" s="511"/>
      <c r="DV65070" s="511"/>
      <c r="DW65070" s="511"/>
      <c r="DX65070" s="511"/>
      <c r="DY65070" s="511"/>
      <c r="DZ65070" s="511"/>
      <c r="EA65070" s="511"/>
      <c r="EB65070" s="511"/>
      <c r="EC65070" s="511"/>
      <c r="ED65070" s="511"/>
      <c r="EE65070" s="511"/>
      <c r="EF65070" s="511"/>
      <c r="EG65070" s="511"/>
      <c r="EH65070" s="511"/>
      <c r="EI65070" s="511"/>
      <c r="EJ65070" s="511"/>
      <c r="EK65070" s="511"/>
      <c r="EL65070" s="511"/>
      <c r="EM65070" s="511"/>
      <c r="EN65070" s="511"/>
      <c r="EO65070" s="511"/>
      <c r="EP65070" s="511"/>
      <c r="EQ65070" s="511"/>
      <c r="ER65070" s="511"/>
      <c r="ES65070" s="511"/>
      <c r="ET65070" s="511"/>
      <c r="EU65070" s="511"/>
      <c r="EV65070" s="511"/>
      <c r="EW65070" s="511"/>
      <c r="EX65070" s="511"/>
      <c r="EY65070" s="511"/>
      <c r="EZ65070" s="511"/>
      <c r="FA65070" s="511"/>
      <c r="FB65070" s="511"/>
      <c r="FC65070" s="511"/>
      <c r="FD65070" s="511"/>
      <c r="FE65070" s="511"/>
      <c r="FF65070" s="511"/>
      <c r="FG65070" s="511"/>
      <c r="FH65070" s="511"/>
      <c r="FI65070" s="511"/>
      <c r="FJ65070" s="511"/>
      <c r="FK65070" s="511"/>
      <c r="FL65070" s="511"/>
      <c r="FM65070" s="511"/>
      <c r="FN65070" s="511"/>
      <c r="FO65070" s="511"/>
      <c r="FP65070" s="511"/>
      <c r="FQ65070" s="511"/>
      <c r="FR65070" s="511"/>
      <c r="FS65070" s="511"/>
      <c r="FT65070" s="511"/>
      <c r="FU65070" s="511"/>
      <c r="FV65070" s="511"/>
      <c r="FW65070" s="511"/>
      <c r="FX65070" s="511"/>
      <c r="FY65070" s="511"/>
      <c r="FZ65070" s="511"/>
      <c r="GA65070" s="511"/>
      <c r="GB65070" s="511"/>
      <c r="GC65070" s="511"/>
      <c r="GD65070" s="511"/>
      <c r="GE65070" s="511"/>
      <c r="GF65070" s="511"/>
      <c r="GG65070" s="511"/>
      <c r="GH65070" s="511"/>
      <c r="GI65070" s="511"/>
      <c r="GJ65070" s="511"/>
      <c r="GK65070" s="511"/>
      <c r="GL65070" s="511"/>
      <c r="GM65070" s="511"/>
      <c r="GN65070" s="511"/>
      <c r="GO65070" s="511"/>
      <c r="GP65070" s="511"/>
      <c r="GQ65070" s="511"/>
      <c r="GR65070" s="511"/>
      <c r="GS65070" s="511"/>
      <c r="GT65070" s="511"/>
      <c r="GU65070" s="511"/>
      <c r="GV65070" s="511"/>
      <c r="GW65070" s="511"/>
      <c r="GX65070" s="511"/>
      <c r="GY65070" s="511"/>
      <c r="GZ65070" s="511"/>
      <c r="HA65070" s="511"/>
      <c r="HB65070" s="511"/>
      <c r="HC65070" s="511"/>
      <c r="HD65070" s="511"/>
      <c r="HE65070" s="511"/>
      <c r="HF65070" s="511"/>
      <c r="HG65070" s="511"/>
      <c r="HH65070" s="511"/>
      <c r="HI65070" s="511"/>
      <c r="HJ65070" s="511"/>
      <c r="HK65070" s="511"/>
      <c r="HL65070" s="511"/>
      <c r="HM65070" s="511"/>
      <c r="HN65070" s="511"/>
      <c r="HO65070" s="511"/>
      <c r="HP65070" s="511"/>
      <c r="HQ65070" s="511"/>
      <c r="HR65070" s="511"/>
      <c r="HS65070" s="511"/>
      <c r="HT65070" s="511"/>
      <c r="HU65070" s="511"/>
      <c r="HV65070" s="511"/>
      <c r="HW65070" s="511"/>
      <c r="HX65070" s="511"/>
      <c r="HY65070" s="511"/>
      <c r="HZ65070" s="511"/>
      <c r="IA65070" s="511"/>
      <c r="IB65070" s="511"/>
      <c r="IC65070" s="511"/>
      <c r="ID65070" s="511"/>
      <c r="IE65070" s="511"/>
      <c r="IF65070" s="511"/>
      <c r="IG65070" s="511"/>
      <c r="IH65070" s="511"/>
    </row>
    <row r="65071" spans="1:242" x14ac:dyDescent="0.25">
      <c r="A65071" s="511"/>
      <c r="B65071" s="511"/>
      <c r="C65071" s="511"/>
      <c r="D65071" s="511"/>
      <c r="E65071" s="511"/>
      <c r="F65071" s="511"/>
      <c r="G65071" s="511"/>
      <c r="H65071" s="511"/>
      <c r="I65071" s="511"/>
      <c r="J65071" s="511"/>
      <c r="K65071" s="511"/>
      <c r="L65071" s="511"/>
      <c r="M65071" s="511"/>
      <c r="N65071" s="511"/>
      <c r="O65071" s="511"/>
      <c r="P65071" s="511"/>
      <c r="Q65071" s="511"/>
      <c r="R65071" s="511"/>
      <c r="S65071" s="511"/>
      <c r="T65071" s="511"/>
      <c r="U65071" s="511"/>
      <c r="V65071" s="511"/>
      <c r="W65071" s="511"/>
      <c r="X65071" s="511"/>
      <c r="Y65071" s="511"/>
      <c r="Z65071" s="511"/>
      <c r="AA65071" s="511"/>
      <c r="AB65071" s="511"/>
      <c r="AC65071" s="511"/>
      <c r="AD65071" s="511"/>
      <c r="AE65071" s="511"/>
      <c r="AF65071" s="511"/>
      <c r="AG65071" s="511"/>
      <c r="AH65071" s="511"/>
      <c r="AI65071" s="511"/>
      <c r="AJ65071" s="511"/>
      <c r="AK65071" s="511"/>
      <c r="AL65071" s="511"/>
      <c r="AM65071" s="511"/>
      <c r="AN65071" s="511"/>
      <c r="AO65071" s="511"/>
      <c r="AP65071" s="511"/>
      <c r="AQ65071" s="511"/>
      <c r="AR65071" s="511"/>
      <c r="AS65071" s="511"/>
      <c r="AT65071" s="511"/>
      <c r="AU65071" s="511"/>
      <c r="AV65071" s="511"/>
      <c r="AW65071" s="511"/>
      <c r="AX65071" s="511"/>
      <c r="AY65071" s="511"/>
      <c r="AZ65071" s="511"/>
      <c r="BA65071" s="511"/>
      <c r="BB65071" s="511"/>
      <c r="BC65071" s="511"/>
      <c r="BD65071" s="511"/>
      <c r="BE65071" s="511"/>
      <c r="BF65071" s="511"/>
      <c r="BG65071" s="511"/>
      <c r="BH65071" s="511"/>
      <c r="BI65071" s="511"/>
      <c r="BJ65071" s="511"/>
      <c r="BK65071" s="511"/>
      <c r="BL65071" s="511"/>
      <c r="BM65071" s="511"/>
      <c r="BN65071" s="511"/>
      <c r="BO65071" s="511"/>
      <c r="BP65071" s="511"/>
      <c r="BQ65071" s="511"/>
      <c r="BR65071" s="511"/>
      <c r="BS65071" s="511"/>
      <c r="BT65071" s="511"/>
      <c r="BU65071" s="511"/>
      <c r="BV65071" s="511"/>
      <c r="BW65071" s="511"/>
      <c r="BX65071" s="511"/>
      <c r="BY65071" s="511"/>
      <c r="BZ65071" s="511"/>
      <c r="CA65071" s="511"/>
      <c r="CB65071" s="511"/>
      <c r="CC65071" s="511"/>
      <c r="CD65071" s="511"/>
      <c r="CE65071" s="511"/>
      <c r="CF65071" s="511"/>
      <c r="CG65071" s="511"/>
      <c r="CH65071" s="511"/>
      <c r="CI65071" s="511"/>
      <c r="CJ65071" s="511"/>
      <c r="CK65071" s="511"/>
      <c r="CL65071" s="511"/>
      <c r="CM65071" s="511"/>
      <c r="CN65071" s="511"/>
      <c r="CO65071" s="511"/>
      <c r="CP65071" s="511"/>
      <c r="CQ65071" s="511"/>
      <c r="CR65071" s="511"/>
      <c r="CS65071" s="511"/>
      <c r="CT65071" s="511"/>
      <c r="CU65071" s="511"/>
      <c r="CV65071" s="511"/>
      <c r="CW65071" s="511"/>
      <c r="CX65071" s="511"/>
      <c r="CY65071" s="511"/>
      <c r="CZ65071" s="511"/>
      <c r="DA65071" s="511"/>
      <c r="DB65071" s="511"/>
      <c r="DC65071" s="511"/>
      <c r="DD65071" s="511"/>
      <c r="DE65071" s="511"/>
      <c r="DF65071" s="511"/>
      <c r="DG65071" s="511"/>
      <c r="DH65071" s="511"/>
      <c r="DI65071" s="511"/>
      <c r="DJ65071" s="511"/>
      <c r="DK65071" s="511"/>
      <c r="DL65071" s="511"/>
      <c r="DM65071" s="511"/>
      <c r="DN65071" s="511"/>
      <c r="DO65071" s="511"/>
      <c r="DP65071" s="511"/>
      <c r="DQ65071" s="511"/>
      <c r="DR65071" s="511"/>
      <c r="DS65071" s="511"/>
      <c r="DT65071" s="511"/>
      <c r="DU65071" s="511"/>
      <c r="DV65071" s="511"/>
      <c r="DW65071" s="511"/>
      <c r="DX65071" s="511"/>
      <c r="DY65071" s="511"/>
      <c r="DZ65071" s="511"/>
      <c r="EA65071" s="511"/>
      <c r="EB65071" s="511"/>
      <c r="EC65071" s="511"/>
      <c r="ED65071" s="511"/>
      <c r="EE65071" s="511"/>
      <c r="EF65071" s="511"/>
      <c r="EG65071" s="511"/>
      <c r="EH65071" s="511"/>
      <c r="EI65071" s="511"/>
      <c r="EJ65071" s="511"/>
      <c r="EK65071" s="511"/>
      <c r="EL65071" s="511"/>
      <c r="EM65071" s="511"/>
      <c r="EN65071" s="511"/>
      <c r="EO65071" s="511"/>
      <c r="EP65071" s="511"/>
      <c r="EQ65071" s="511"/>
      <c r="ER65071" s="511"/>
      <c r="ES65071" s="511"/>
      <c r="ET65071" s="511"/>
      <c r="EU65071" s="511"/>
      <c r="EV65071" s="511"/>
      <c r="EW65071" s="511"/>
      <c r="EX65071" s="511"/>
      <c r="EY65071" s="511"/>
      <c r="EZ65071" s="511"/>
      <c r="FA65071" s="511"/>
      <c r="FB65071" s="511"/>
      <c r="FC65071" s="511"/>
      <c r="FD65071" s="511"/>
      <c r="FE65071" s="511"/>
      <c r="FF65071" s="511"/>
      <c r="FG65071" s="511"/>
      <c r="FH65071" s="511"/>
      <c r="FI65071" s="511"/>
      <c r="FJ65071" s="511"/>
      <c r="FK65071" s="511"/>
      <c r="FL65071" s="511"/>
      <c r="FM65071" s="511"/>
      <c r="FN65071" s="511"/>
      <c r="FO65071" s="511"/>
      <c r="FP65071" s="511"/>
      <c r="FQ65071" s="511"/>
      <c r="FR65071" s="511"/>
      <c r="FS65071" s="511"/>
      <c r="FT65071" s="511"/>
      <c r="FU65071" s="511"/>
      <c r="FV65071" s="511"/>
      <c r="FW65071" s="511"/>
      <c r="FX65071" s="511"/>
      <c r="FY65071" s="511"/>
      <c r="FZ65071" s="511"/>
      <c r="GA65071" s="511"/>
      <c r="GB65071" s="511"/>
      <c r="GC65071" s="511"/>
      <c r="GD65071" s="511"/>
      <c r="GE65071" s="511"/>
      <c r="GF65071" s="511"/>
      <c r="GG65071" s="511"/>
      <c r="GH65071" s="511"/>
      <c r="GI65071" s="511"/>
      <c r="GJ65071" s="511"/>
      <c r="GK65071" s="511"/>
      <c r="GL65071" s="511"/>
      <c r="GM65071" s="511"/>
      <c r="GN65071" s="511"/>
      <c r="GO65071" s="511"/>
      <c r="GP65071" s="511"/>
      <c r="GQ65071" s="511"/>
      <c r="GR65071" s="511"/>
      <c r="GS65071" s="511"/>
      <c r="GT65071" s="511"/>
      <c r="GU65071" s="511"/>
      <c r="GV65071" s="511"/>
      <c r="GW65071" s="511"/>
      <c r="GX65071" s="511"/>
      <c r="GY65071" s="511"/>
      <c r="GZ65071" s="511"/>
      <c r="HA65071" s="511"/>
      <c r="HB65071" s="511"/>
      <c r="HC65071" s="511"/>
      <c r="HD65071" s="511"/>
      <c r="HE65071" s="511"/>
      <c r="HF65071" s="511"/>
      <c r="HG65071" s="511"/>
      <c r="HH65071" s="511"/>
      <c r="HI65071" s="511"/>
      <c r="HJ65071" s="511"/>
      <c r="HK65071" s="511"/>
      <c r="HL65071" s="511"/>
      <c r="HM65071" s="511"/>
      <c r="HN65071" s="511"/>
      <c r="HO65071" s="511"/>
      <c r="HP65071" s="511"/>
      <c r="HQ65071" s="511"/>
      <c r="HR65071" s="511"/>
      <c r="HS65071" s="511"/>
      <c r="HT65071" s="511"/>
      <c r="HU65071" s="511"/>
      <c r="HV65071" s="511"/>
      <c r="HW65071" s="511"/>
      <c r="HX65071" s="511"/>
      <c r="HY65071" s="511"/>
      <c r="HZ65071" s="511"/>
      <c r="IA65071" s="511"/>
      <c r="IB65071" s="511"/>
      <c r="IC65071" s="511"/>
      <c r="ID65071" s="511"/>
      <c r="IE65071" s="511"/>
      <c r="IF65071" s="511"/>
      <c r="IG65071" s="511"/>
      <c r="IH65071" s="511"/>
    </row>
    <row r="65072" spans="1:242" x14ac:dyDescent="0.25">
      <c r="A65072" s="511"/>
      <c r="B65072" s="511"/>
      <c r="C65072" s="511"/>
      <c r="D65072" s="511"/>
      <c r="E65072" s="511"/>
      <c r="F65072" s="511"/>
      <c r="G65072" s="511"/>
      <c r="H65072" s="511"/>
      <c r="I65072" s="511"/>
      <c r="J65072" s="511"/>
      <c r="K65072" s="511"/>
      <c r="L65072" s="511"/>
      <c r="M65072" s="511"/>
      <c r="N65072" s="511"/>
      <c r="O65072" s="511"/>
      <c r="P65072" s="511"/>
      <c r="Q65072" s="511"/>
      <c r="R65072" s="511"/>
      <c r="S65072" s="511"/>
      <c r="T65072" s="511"/>
      <c r="U65072" s="511"/>
      <c r="V65072" s="511"/>
      <c r="W65072" s="511"/>
      <c r="X65072" s="511"/>
      <c r="Y65072" s="511"/>
      <c r="Z65072" s="511"/>
      <c r="AA65072" s="511"/>
      <c r="AB65072" s="511"/>
      <c r="AC65072" s="511"/>
      <c r="AD65072" s="511"/>
      <c r="AE65072" s="511"/>
      <c r="AF65072" s="511"/>
      <c r="AG65072" s="511"/>
      <c r="AH65072" s="511"/>
      <c r="AI65072" s="511"/>
      <c r="AJ65072" s="511"/>
      <c r="AK65072" s="511"/>
      <c r="AL65072" s="511"/>
      <c r="AM65072" s="511"/>
      <c r="AN65072" s="511"/>
      <c r="AO65072" s="511"/>
      <c r="AP65072" s="511"/>
      <c r="AQ65072" s="511"/>
      <c r="AR65072" s="511"/>
      <c r="AS65072" s="511"/>
      <c r="AT65072" s="511"/>
      <c r="AU65072" s="511"/>
      <c r="AV65072" s="511"/>
      <c r="AW65072" s="511"/>
      <c r="AX65072" s="511"/>
      <c r="AY65072" s="511"/>
      <c r="AZ65072" s="511"/>
      <c r="BA65072" s="511"/>
      <c r="BB65072" s="511"/>
      <c r="BC65072" s="511"/>
      <c r="BD65072" s="511"/>
      <c r="BE65072" s="511"/>
      <c r="BF65072" s="511"/>
      <c r="BG65072" s="511"/>
      <c r="BH65072" s="511"/>
      <c r="BI65072" s="511"/>
      <c r="BJ65072" s="511"/>
      <c r="BK65072" s="511"/>
      <c r="BL65072" s="511"/>
      <c r="BM65072" s="511"/>
      <c r="BN65072" s="511"/>
      <c r="BO65072" s="511"/>
      <c r="BP65072" s="511"/>
      <c r="BQ65072" s="511"/>
      <c r="BR65072" s="511"/>
      <c r="BS65072" s="511"/>
      <c r="BT65072" s="511"/>
      <c r="BU65072" s="511"/>
      <c r="BV65072" s="511"/>
      <c r="BW65072" s="511"/>
      <c r="BX65072" s="511"/>
      <c r="BY65072" s="511"/>
      <c r="BZ65072" s="511"/>
      <c r="CA65072" s="511"/>
      <c r="CB65072" s="511"/>
      <c r="CC65072" s="511"/>
      <c r="CD65072" s="511"/>
      <c r="CE65072" s="511"/>
      <c r="CF65072" s="511"/>
      <c r="CG65072" s="511"/>
      <c r="CH65072" s="511"/>
      <c r="CI65072" s="511"/>
      <c r="CJ65072" s="511"/>
      <c r="CK65072" s="511"/>
      <c r="CL65072" s="511"/>
      <c r="CM65072" s="511"/>
      <c r="CN65072" s="511"/>
      <c r="CO65072" s="511"/>
      <c r="CP65072" s="511"/>
      <c r="CQ65072" s="511"/>
      <c r="CR65072" s="511"/>
      <c r="CS65072" s="511"/>
      <c r="CT65072" s="511"/>
      <c r="CU65072" s="511"/>
      <c r="CV65072" s="511"/>
      <c r="CW65072" s="511"/>
      <c r="CX65072" s="511"/>
      <c r="CY65072" s="511"/>
      <c r="CZ65072" s="511"/>
      <c r="DA65072" s="511"/>
      <c r="DB65072" s="511"/>
      <c r="DC65072" s="511"/>
      <c r="DD65072" s="511"/>
      <c r="DE65072" s="511"/>
      <c r="DF65072" s="511"/>
      <c r="DG65072" s="511"/>
      <c r="DH65072" s="511"/>
      <c r="DI65072" s="511"/>
      <c r="DJ65072" s="511"/>
      <c r="DK65072" s="511"/>
      <c r="DL65072" s="511"/>
      <c r="DM65072" s="511"/>
      <c r="DN65072" s="511"/>
      <c r="DO65072" s="511"/>
      <c r="DP65072" s="511"/>
      <c r="DQ65072" s="511"/>
      <c r="DR65072" s="511"/>
      <c r="DS65072" s="511"/>
      <c r="DT65072" s="511"/>
      <c r="DU65072" s="511"/>
      <c r="DV65072" s="511"/>
      <c r="DW65072" s="511"/>
      <c r="DX65072" s="511"/>
      <c r="DY65072" s="511"/>
      <c r="DZ65072" s="511"/>
      <c r="EA65072" s="511"/>
      <c r="EB65072" s="511"/>
      <c r="EC65072" s="511"/>
      <c r="ED65072" s="511"/>
      <c r="EE65072" s="511"/>
      <c r="EF65072" s="511"/>
      <c r="EG65072" s="511"/>
      <c r="EH65072" s="511"/>
      <c r="EI65072" s="511"/>
      <c r="EJ65072" s="511"/>
      <c r="EK65072" s="511"/>
      <c r="EL65072" s="511"/>
      <c r="EM65072" s="511"/>
      <c r="EN65072" s="511"/>
      <c r="EO65072" s="511"/>
      <c r="EP65072" s="511"/>
      <c r="EQ65072" s="511"/>
      <c r="ER65072" s="511"/>
      <c r="ES65072" s="511"/>
      <c r="ET65072" s="511"/>
      <c r="EU65072" s="511"/>
      <c r="EV65072" s="511"/>
      <c r="EW65072" s="511"/>
      <c r="EX65072" s="511"/>
      <c r="EY65072" s="511"/>
      <c r="EZ65072" s="511"/>
      <c r="FA65072" s="511"/>
      <c r="FB65072" s="511"/>
      <c r="FC65072" s="511"/>
      <c r="FD65072" s="511"/>
      <c r="FE65072" s="511"/>
      <c r="FF65072" s="511"/>
      <c r="FG65072" s="511"/>
      <c r="FH65072" s="511"/>
      <c r="FI65072" s="511"/>
      <c r="FJ65072" s="511"/>
      <c r="FK65072" s="511"/>
      <c r="FL65072" s="511"/>
      <c r="FM65072" s="511"/>
      <c r="FN65072" s="511"/>
      <c r="FO65072" s="511"/>
      <c r="FP65072" s="511"/>
      <c r="FQ65072" s="511"/>
      <c r="FR65072" s="511"/>
      <c r="FS65072" s="511"/>
      <c r="FT65072" s="511"/>
      <c r="FU65072" s="511"/>
      <c r="FV65072" s="511"/>
      <c r="FW65072" s="511"/>
      <c r="FX65072" s="511"/>
      <c r="FY65072" s="511"/>
      <c r="FZ65072" s="511"/>
      <c r="GA65072" s="511"/>
      <c r="GB65072" s="511"/>
      <c r="GC65072" s="511"/>
      <c r="GD65072" s="511"/>
      <c r="GE65072" s="511"/>
      <c r="GF65072" s="511"/>
      <c r="GG65072" s="511"/>
      <c r="GH65072" s="511"/>
      <c r="GI65072" s="511"/>
      <c r="GJ65072" s="511"/>
      <c r="GK65072" s="511"/>
      <c r="GL65072" s="511"/>
      <c r="GM65072" s="511"/>
      <c r="GN65072" s="511"/>
      <c r="GO65072" s="511"/>
      <c r="GP65072" s="511"/>
      <c r="GQ65072" s="511"/>
      <c r="GR65072" s="511"/>
      <c r="GS65072" s="511"/>
      <c r="GT65072" s="511"/>
      <c r="GU65072" s="511"/>
      <c r="GV65072" s="511"/>
      <c r="GW65072" s="511"/>
      <c r="GX65072" s="511"/>
      <c r="GY65072" s="511"/>
      <c r="GZ65072" s="511"/>
      <c r="HA65072" s="511"/>
      <c r="HB65072" s="511"/>
      <c r="HC65072" s="511"/>
      <c r="HD65072" s="511"/>
      <c r="HE65072" s="511"/>
      <c r="HF65072" s="511"/>
      <c r="HG65072" s="511"/>
      <c r="HH65072" s="511"/>
      <c r="HI65072" s="511"/>
      <c r="HJ65072" s="511"/>
      <c r="HK65072" s="511"/>
      <c r="HL65072" s="511"/>
      <c r="HM65072" s="511"/>
      <c r="HN65072" s="511"/>
      <c r="HO65072" s="511"/>
      <c r="HP65072" s="511"/>
      <c r="HQ65072" s="511"/>
      <c r="HR65072" s="511"/>
      <c r="HS65072" s="511"/>
      <c r="HT65072" s="511"/>
      <c r="HU65072" s="511"/>
      <c r="HV65072" s="511"/>
      <c r="HW65072" s="511"/>
      <c r="HX65072" s="511"/>
      <c r="HY65072" s="511"/>
      <c r="HZ65072" s="511"/>
      <c r="IA65072" s="511"/>
      <c r="IB65072" s="511"/>
      <c r="IC65072" s="511"/>
      <c r="ID65072" s="511"/>
      <c r="IE65072" s="511"/>
      <c r="IF65072" s="511"/>
      <c r="IG65072" s="511"/>
      <c r="IH65072" s="511"/>
    </row>
    <row r="65073" spans="1:242" x14ac:dyDescent="0.25">
      <c r="A65073" s="511"/>
      <c r="B65073" s="511"/>
      <c r="C65073" s="511"/>
      <c r="D65073" s="511"/>
      <c r="E65073" s="511"/>
      <c r="F65073" s="511"/>
      <c r="G65073" s="511"/>
      <c r="H65073" s="511"/>
      <c r="I65073" s="511"/>
      <c r="J65073" s="511"/>
      <c r="K65073" s="511"/>
      <c r="L65073" s="511"/>
      <c r="M65073" s="511"/>
      <c r="N65073" s="511"/>
      <c r="O65073" s="511"/>
      <c r="P65073" s="511"/>
      <c r="Q65073" s="511"/>
      <c r="R65073" s="511"/>
      <c r="S65073" s="511"/>
      <c r="T65073" s="511"/>
      <c r="U65073" s="511"/>
      <c r="V65073" s="511"/>
      <c r="W65073" s="511"/>
      <c r="X65073" s="511"/>
      <c r="Y65073" s="511"/>
      <c r="Z65073" s="511"/>
      <c r="AA65073" s="511"/>
      <c r="AB65073" s="511"/>
      <c r="AC65073" s="511"/>
      <c r="AD65073" s="511"/>
      <c r="AE65073" s="511"/>
      <c r="AF65073" s="511"/>
      <c r="AG65073" s="511"/>
      <c r="AH65073" s="511"/>
      <c r="AI65073" s="511"/>
      <c r="AJ65073" s="511"/>
      <c r="AK65073" s="511"/>
      <c r="AL65073" s="511"/>
      <c r="AM65073" s="511"/>
      <c r="AN65073" s="511"/>
      <c r="AO65073" s="511"/>
      <c r="AP65073" s="511"/>
      <c r="AQ65073" s="511"/>
      <c r="AR65073" s="511"/>
      <c r="AS65073" s="511"/>
      <c r="AT65073" s="511"/>
      <c r="AU65073" s="511"/>
      <c r="AV65073" s="511"/>
      <c r="AW65073" s="511"/>
      <c r="AX65073" s="511"/>
      <c r="AY65073" s="511"/>
      <c r="AZ65073" s="511"/>
      <c r="BA65073" s="511"/>
      <c r="BB65073" s="511"/>
      <c r="BC65073" s="511"/>
      <c r="BD65073" s="511"/>
      <c r="BE65073" s="511"/>
      <c r="BF65073" s="511"/>
      <c r="BG65073" s="511"/>
      <c r="BH65073" s="511"/>
      <c r="BI65073" s="511"/>
      <c r="BJ65073" s="511"/>
      <c r="BK65073" s="511"/>
      <c r="BL65073" s="511"/>
      <c r="BM65073" s="511"/>
      <c r="BN65073" s="511"/>
      <c r="BO65073" s="511"/>
      <c r="BP65073" s="511"/>
      <c r="BQ65073" s="511"/>
      <c r="BR65073" s="511"/>
      <c r="BS65073" s="511"/>
      <c r="BT65073" s="511"/>
      <c r="BU65073" s="511"/>
      <c r="BV65073" s="511"/>
      <c r="BW65073" s="511"/>
      <c r="BX65073" s="511"/>
      <c r="BY65073" s="511"/>
      <c r="BZ65073" s="511"/>
      <c r="CA65073" s="511"/>
      <c r="CB65073" s="511"/>
      <c r="CC65073" s="511"/>
      <c r="CD65073" s="511"/>
      <c r="CE65073" s="511"/>
      <c r="CF65073" s="511"/>
      <c r="CG65073" s="511"/>
      <c r="CH65073" s="511"/>
      <c r="CI65073" s="511"/>
      <c r="CJ65073" s="511"/>
      <c r="CK65073" s="511"/>
      <c r="CL65073" s="511"/>
      <c r="CM65073" s="511"/>
      <c r="CN65073" s="511"/>
      <c r="CO65073" s="511"/>
      <c r="CP65073" s="511"/>
      <c r="CQ65073" s="511"/>
      <c r="CR65073" s="511"/>
      <c r="CS65073" s="511"/>
      <c r="CT65073" s="511"/>
      <c r="CU65073" s="511"/>
      <c r="CV65073" s="511"/>
      <c r="CW65073" s="511"/>
      <c r="CX65073" s="511"/>
      <c r="CY65073" s="511"/>
      <c r="CZ65073" s="511"/>
      <c r="DA65073" s="511"/>
      <c r="DB65073" s="511"/>
      <c r="DC65073" s="511"/>
      <c r="DD65073" s="511"/>
      <c r="DE65073" s="511"/>
      <c r="DF65073" s="511"/>
      <c r="DG65073" s="511"/>
      <c r="DH65073" s="511"/>
      <c r="DI65073" s="511"/>
      <c r="DJ65073" s="511"/>
      <c r="DK65073" s="511"/>
      <c r="DL65073" s="511"/>
      <c r="DM65073" s="511"/>
      <c r="DN65073" s="511"/>
      <c r="DO65073" s="511"/>
      <c r="DP65073" s="511"/>
      <c r="DQ65073" s="511"/>
      <c r="DR65073" s="511"/>
      <c r="DS65073" s="511"/>
      <c r="DT65073" s="511"/>
      <c r="DU65073" s="511"/>
      <c r="DV65073" s="511"/>
      <c r="DW65073" s="511"/>
      <c r="DX65073" s="511"/>
      <c r="DY65073" s="511"/>
      <c r="DZ65073" s="511"/>
      <c r="EA65073" s="511"/>
      <c r="EB65073" s="511"/>
      <c r="EC65073" s="511"/>
      <c r="ED65073" s="511"/>
      <c r="EE65073" s="511"/>
      <c r="EF65073" s="511"/>
      <c r="EG65073" s="511"/>
      <c r="EH65073" s="511"/>
      <c r="EI65073" s="511"/>
      <c r="EJ65073" s="511"/>
      <c r="EK65073" s="511"/>
      <c r="EL65073" s="511"/>
      <c r="EM65073" s="511"/>
      <c r="EN65073" s="511"/>
      <c r="EO65073" s="511"/>
      <c r="EP65073" s="511"/>
      <c r="EQ65073" s="511"/>
      <c r="ER65073" s="511"/>
      <c r="ES65073" s="511"/>
      <c r="ET65073" s="511"/>
      <c r="EU65073" s="511"/>
      <c r="EV65073" s="511"/>
      <c r="EW65073" s="511"/>
      <c r="EX65073" s="511"/>
      <c r="EY65073" s="511"/>
      <c r="EZ65073" s="511"/>
      <c r="FA65073" s="511"/>
      <c r="FB65073" s="511"/>
      <c r="FC65073" s="511"/>
      <c r="FD65073" s="511"/>
      <c r="FE65073" s="511"/>
      <c r="FF65073" s="511"/>
      <c r="FG65073" s="511"/>
      <c r="FH65073" s="511"/>
      <c r="FI65073" s="511"/>
      <c r="FJ65073" s="511"/>
      <c r="FK65073" s="511"/>
      <c r="FL65073" s="511"/>
      <c r="FM65073" s="511"/>
      <c r="FN65073" s="511"/>
      <c r="FO65073" s="511"/>
      <c r="FP65073" s="511"/>
      <c r="FQ65073" s="511"/>
      <c r="FR65073" s="511"/>
      <c r="FS65073" s="511"/>
      <c r="FT65073" s="511"/>
      <c r="FU65073" s="511"/>
      <c r="FV65073" s="511"/>
      <c r="FW65073" s="511"/>
      <c r="FX65073" s="511"/>
      <c r="FY65073" s="511"/>
      <c r="FZ65073" s="511"/>
      <c r="GA65073" s="511"/>
      <c r="GB65073" s="511"/>
      <c r="GC65073" s="511"/>
      <c r="GD65073" s="511"/>
      <c r="GE65073" s="511"/>
      <c r="GF65073" s="511"/>
      <c r="GG65073" s="511"/>
      <c r="GH65073" s="511"/>
      <c r="GI65073" s="511"/>
      <c r="GJ65073" s="511"/>
      <c r="GK65073" s="511"/>
      <c r="GL65073" s="511"/>
      <c r="GM65073" s="511"/>
      <c r="GN65073" s="511"/>
      <c r="GO65073" s="511"/>
      <c r="GP65073" s="511"/>
      <c r="GQ65073" s="511"/>
      <c r="GR65073" s="511"/>
      <c r="GS65073" s="511"/>
      <c r="GT65073" s="511"/>
      <c r="GU65073" s="511"/>
      <c r="GV65073" s="511"/>
      <c r="GW65073" s="511"/>
      <c r="GX65073" s="511"/>
      <c r="GY65073" s="511"/>
      <c r="GZ65073" s="511"/>
      <c r="HA65073" s="511"/>
      <c r="HB65073" s="511"/>
      <c r="HC65073" s="511"/>
      <c r="HD65073" s="511"/>
      <c r="HE65073" s="511"/>
      <c r="HF65073" s="511"/>
      <c r="HG65073" s="511"/>
      <c r="HH65073" s="511"/>
      <c r="HI65073" s="511"/>
      <c r="HJ65073" s="511"/>
      <c r="HK65073" s="511"/>
      <c r="HL65073" s="511"/>
      <c r="HM65073" s="511"/>
      <c r="HN65073" s="511"/>
      <c r="HO65073" s="511"/>
      <c r="HP65073" s="511"/>
      <c r="HQ65073" s="511"/>
      <c r="HR65073" s="511"/>
      <c r="HS65073" s="511"/>
      <c r="HT65073" s="511"/>
      <c r="HU65073" s="511"/>
      <c r="HV65073" s="511"/>
      <c r="HW65073" s="511"/>
      <c r="HX65073" s="511"/>
      <c r="HY65073" s="511"/>
      <c r="HZ65073" s="511"/>
      <c r="IA65073" s="511"/>
      <c r="IB65073" s="511"/>
      <c r="IC65073" s="511"/>
      <c r="ID65073" s="511"/>
      <c r="IE65073" s="511"/>
      <c r="IF65073" s="511"/>
      <c r="IG65073" s="511"/>
      <c r="IH65073" s="511"/>
    </row>
    <row r="65074" spans="1:242" x14ac:dyDescent="0.25">
      <c r="A65074" s="511"/>
      <c r="B65074" s="511"/>
      <c r="C65074" s="511"/>
      <c r="D65074" s="511"/>
      <c r="E65074" s="511"/>
      <c r="F65074" s="511"/>
      <c r="G65074" s="511"/>
      <c r="H65074" s="511"/>
      <c r="I65074" s="511"/>
      <c r="J65074" s="511"/>
      <c r="K65074" s="511"/>
      <c r="L65074" s="511"/>
      <c r="M65074" s="511"/>
      <c r="N65074" s="511"/>
      <c r="O65074" s="511"/>
      <c r="P65074" s="511"/>
      <c r="Q65074" s="511"/>
      <c r="R65074" s="511"/>
      <c r="S65074" s="511"/>
      <c r="T65074" s="511"/>
      <c r="U65074" s="511"/>
      <c r="V65074" s="511"/>
      <c r="W65074" s="511"/>
      <c r="X65074" s="511"/>
      <c r="Y65074" s="511"/>
      <c r="Z65074" s="511"/>
      <c r="AA65074" s="511"/>
      <c r="AB65074" s="511"/>
      <c r="AC65074" s="511"/>
      <c r="AD65074" s="511"/>
      <c r="AE65074" s="511"/>
      <c r="AF65074" s="511"/>
      <c r="AG65074" s="511"/>
      <c r="AH65074" s="511"/>
      <c r="AI65074" s="511"/>
      <c r="AJ65074" s="511"/>
      <c r="AK65074" s="511"/>
      <c r="AL65074" s="511"/>
      <c r="AM65074" s="511"/>
      <c r="AN65074" s="511"/>
      <c r="AO65074" s="511"/>
      <c r="AP65074" s="511"/>
      <c r="AQ65074" s="511"/>
      <c r="AR65074" s="511"/>
      <c r="AS65074" s="511"/>
      <c r="AT65074" s="511"/>
      <c r="AU65074" s="511"/>
      <c r="AV65074" s="511"/>
      <c r="AW65074" s="511"/>
      <c r="AX65074" s="511"/>
      <c r="AY65074" s="511"/>
      <c r="AZ65074" s="511"/>
      <c r="BA65074" s="511"/>
      <c r="BB65074" s="511"/>
      <c r="BC65074" s="511"/>
      <c r="BD65074" s="511"/>
      <c r="BE65074" s="511"/>
      <c r="BF65074" s="511"/>
      <c r="BG65074" s="511"/>
      <c r="BH65074" s="511"/>
      <c r="BI65074" s="511"/>
      <c r="BJ65074" s="511"/>
      <c r="BK65074" s="511"/>
      <c r="BL65074" s="511"/>
      <c r="BM65074" s="511"/>
      <c r="BN65074" s="511"/>
      <c r="BO65074" s="511"/>
      <c r="BP65074" s="511"/>
      <c r="BQ65074" s="511"/>
      <c r="BR65074" s="511"/>
      <c r="BS65074" s="511"/>
      <c r="BT65074" s="511"/>
      <c r="BU65074" s="511"/>
      <c r="BV65074" s="511"/>
      <c r="BW65074" s="511"/>
      <c r="BX65074" s="511"/>
      <c r="BY65074" s="511"/>
      <c r="BZ65074" s="511"/>
      <c r="CA65074" s="511"/>
      <c r="CB65074" s="511"/>
      <c r="CC65074" s="511"/>
      <c r="CD65074" s="511"/>
      <c r="CE65074" s="511"/>
      <c r="CF65074" s="511"/>
      <c r="CG65074" s="511"/>
      <c r="CH65074" s="511"/>
      <c r="CI65074" s="511"/>
      <c r="CJ65074" s="511"/>
      <c r="CK65074" s="511"/>
      <c r="CL65074" s="511"/>
      <c r="CM65074" s="511"/>
      <c r="CN65074" s="511"/>
      <c r="CO65074" s="511"/>
      <c r="CP65074" s="511"/>
      <c r="CQ65074" s="511"/>
      <c r="CR65074" s="511"/>
      <c r="CS65074" s="511"/>
      <c r="CT65074" s="511"/>
      <c r="CU65074" s="511"/>
      <c r="CV65074" s="511"/>
      <c r="CW65074" s="511"/>
      <c r="CX65074" s="511"/>
      <c r="CY65074" s="511"/>
      <c r="CZ65074" s="511"/>
      <c r="DA65074" s="511"/>
      <c r="DB65074" s="511"/>
      <c r="DC65074" s="511"/>
      <c r="DD65074" s="511"/>
      <c r="DE65074" s="511"/>
      <c r="DF65074" s="511"/>
      <c r="DG65074" s="511"/>
      <c r="DH65074" s="511"/>
      <c r="DI65074" s="511"/>
      <c r="DJ65074" s="511"/>
      <c r="DK65074" s="511"/>
      <c r="DL65074" s="511"/>
      <c r="DM65074" s="511"/>
      <c r="DN65074" s="511"/>
      <c r="DO65074" s="511"/>
      <c r="DP65074" s="511"/>
      <c r="DQ65074" s="511"/>
      <c r="DR65074" s="511"/>
      <c r="DS65074" s="511"/>
      <c r="DT65074" s="511"/>
      <c r="DU65074" s="511"/>
      <c r="DV65074" s="511"/>
      <c r="DW65074" s="511"/>
      <c r="DX65074" s="511"/>
      <c r="DY65074" s="511"/>
      <c r="DZ65074" s="511"/>
      <c r="EA65074" s="511"/>
      <c r="EB65074" s="511"/>
      <c r="EC65074" s="511"/>
      <c r="ED65074" s="511"/>
      <c r="EE65074" s="511"/>
      <c r="EF65074" s="511"/>
      <c r="EG65074" s="511"/>
      <c r="EH65074" s="511"/>
      <c r="EI65074" s="511"/>
      <c r="EJ65074" s="511"/>
      <c r="EK65074" s="511"/>
      <c r="EL65074" s="511"/>
      <c r="EM65074" s="511"/>
      <c r="EN65074" s="511"/>
      <c r="EO65074" s="511"/>
      <c r="EP65074" s="511"/>
      <c r="EQ65074" s="511"/>
      <c r="ER65074" s="511"/>
      <c r="ES65074" s="511"/>
      <c r="ET65074" s="511"/>
      <c r="EU65074" s="511"/>
      <c r="EV65074" s="511"/>
      <c r="EW65074" s="511"/>
      <c r="EX65074" s="511"/>
      <c r="EY65074" s="511"/>
      <c r="EZ65074" s="511"/>
      <c r="FA65074" s="511"/>
      <c r="FB65074" s="511"/>
      <c r="FC65074" s="511"/>
      <c r="FD65074" s="511"/>
      <c r="FE65074" s="511"/>
      <c r="FF65074" s="511"/>
      <c r="FG65074" s="511"/>
      <c r="FH65074" s="511"/>
      <c r="FI65074" s="511"/>
      <c r="FJ65074" s="511"/>
      <c r="FK65074" s="511"/>
      <c r="FL65074" s="511"/>
      <c r="FM65074" s="511"/>
      <c r="FN65074" s="511"/>
      <c r="FO65074" s="511"/>
      <c r="FP65074" s="511"/>
      <c r="FQ65074" s="511"/>
      <c r="FR65074" s="511"/>
      <c r="FS65074" s="511"/>
      <c r="FT65074" s="511"/>
      <c r="FU65074" s="511"/>
      <c r="FV65074" s="511"/>
      <c r="FW65074" s="511"/>
      <c r="FX65074" s="511"/>
      <c r="FY65074" s="511"/>
      <c r="FZ65074" s="511"/>
      <c r="GA65074" s="511"/>
      <c r="GB65074" s="511"/>
      <c r="GC65074" s="511"/>
      <c r="GD65074" s="511"/>
      <c r="GE65074" s="511"/>
      <c r="GF65074" s="511"/>
      <c r="GG65074" s="511"/>
      <c r="GH65074" s="511"/>
      <c r="GI65074" s="511"/>
      <c r="GJ65074" s="511"/>
      <c r="GK65074" s="511"/>
      <c r="GL65074" s="511"/>
      <c r="GM65074" s="511"/>
      <c r="GN65074" s="511"/>
      <c r="GO65074" s="511"/>
      <c r="GP65074" s="511"/>
      <c r="GQ65074" s="511"/>
      <c r="GR65074" s="511"/>
      <c r="GS65074" s="511"/>
      <c r="GT65074" s="511"/>
      <c r="GU65074" s="511"/>
      <c r="GV65074" s="511"/>
      <c r="GW65074" s="511"/>
      <c r="GX65074" s="511"/>
      <c r="GY65074" s="511"/>
      <c r="GZ65074" s="511"/>
      <c r="HA65074" s="511"/>
      <c r="HB65074" s="511"/>
      <c r="HC65074" s="511"/>
      <c r="HD65074" s="511"/>
      <c r="HE65074" s="511"/>
      <c r="HF65074" s="511"/>
      <c r="HG65074" s="511"/>
      <c r="HH65074" s="511"/>
      <c r="HI65074" s="511"/>
      <c r="HJ65074" s="511"/>
      <c r="HK65074" s="511"/>
      <c r="HL65074" s="511"/>
      <c r="HM65074" s="511"/>
      <c r="HN65074" s="511"/>
      <c r="HO65074" s="511"/>
      <c r="HP65074" s="511"/>
      <c r="HQ65074" s="511"/>
      <c r="HR65074" s="511"/>
      <c r="HS65074" s="511"/>
      <c r="HT65074" s="511"/>
      <c r="HU65074" s="511"/>
      <c r="HV65074" s="511"/>
      <c r="HW65074" s="511"/>
      <c r="HX65074" s="511"/>
      <c r="HY65074" s="511"/>
      <c r="HZ65074" s="511"/>
      <c r="IA65074" s="511"/>
      <c r="IB65074" s="511"/>
      <c r="IC65074" s="511"/>
      <c r="ID65074" s="511"/>
      <c r="IE65074" s="511"/>
      <c r="IF65074" s="511"/>
      <c r="IG65074" s="511"/>
      <c r="IH65074" s="511"/>
    </row>
    <row r="65075" spans="1:242" x14ac:dyDescent="0.25">
      <c r="A65075" s="511"/>
      <c r="B65075" s="511"/>
      <c r="C65075" s="511"/>
      <c r="D65075" s="511"/>
      <c r="E65075" s="511"/>
      <c r="F65075" s="511"/>
      <c r="G65075" s="511"/>
      <c r="H65075" s="511"/>
      <c r="I65075" s="511"/>
      <c r="J65075" s="511"/>
      <c r="K65075" s="511"/>
      <c r="L65075" s="511"/>
      <c r="M65075" s="511"/>
      <c r="N65075" s="511"/>
      <c r="O65075" s="511"/>
      <c r="P65075" s="511"/>
      <c r="Q65075" s="511"/>
      <c r="R65075" s="511"/>
      <c r="S65075" s="511"/>
      <c r="T65075" s="511"/>
      <c r="U65075" s="511"/>
      <c r="V65075" s="511"/>
      <c r="W65075" s="511"/>
      <c r="X65075" s="511"/>
      <c r="Y65075" s="511"/>
      <c r="Z65075" s="511"/>
      <c r="AA65075" s="511"/>
      <c r="AB65075" s="511"/>
      <c r="AC65075" s="511"/>
      <c r="AD65075" s="511"/>
      <c r="AE65075" s="511"/>
      <c r="AF65075" s="511"/>
      <c r="AG65075" s="511"/>
      <c r="AH65075" s="511"/>
      <c r="AI65075" s="511"/>
      <c r="AJ65075" s="511"/>
      <c r="AK65075" s="511"/>
      <c r="AL65075" s="511"/>
      <c r="AM65075" s="511"/>
      <c r="AN65075" s="511"/>
      <c r="AO65075" s="511"/>
      <c r="AP65075" s="511"/>
      <c r="AQ65075" s="511"/>
      <c r="AR65075" s="511"/>
      <c r="AS65075" s="511"/>
      <c r="AT65075" s="511"/>
      <c r="AU65075" s="511"/>
      <c r="AV65075" s="511"/>
      <c r="AW65075" s="511"/>
      <c r="AX65075" s="511"/>
      <c r="AY65075" s="511"/>
      <c r="AZ65075" s="511"/>
      <c r="BA65075" s="511"/>
      <c r="BB65075" s="511"/>
      <c r="BC65075" s="511"/>
      <c r="BD65075" s="511"/>
      <c r="BE65075" s="511"/>
      <c r="BF65075" s="511"/>
      <c r="BG65075" s="511"/>
      <c r="BH65075" s="511"/>
      <c r="BI65075" s="511"/>
      <c r="BJ65075" s="511"/>
      <c r="BK65075" s="511"/>
      <c r="BL65075" s="511"/>
      <c r="BM65075" s="511"/>
      <c r="BN65075" s="511"/>
      <c r="BO65075" s="511"/>
      <c r="BP65075" s="511"/>
      <c r="BQ65075" s="511"/>
      <c r="BR65075" s="511"/>
      <c r="BS65075" s="511"/>
      <c r="BT65075" s="511"/>
      <c r="BU65075" s="511"/>
      <c r="BV65075" s="511"/>
      <c r="BW65075" s="511"/>
      <c r="BX65075" s="511"/>
      <c r="BY65075" s="511"/>
      <c r="BZ65075" s="511"/>
      <c r="CA65075" s="511"/>
      <c r="CB65075" s="511"/>
      <c r="CC65075" s="511"/>
      <c r="CD65075" s="511"/>
      <c r="CE65075" s="511"/>
      <c r="CF65075" s="511"/>
      <c r="CG65075" s="511"/>
      <c r="CH65075" s="511"/>
      <c r="CI65075" s="511"/>
      <c r="CJ65075" s="511"/>
      <c r="CK65075" s="511"/>
      <c r="CL65075" s="511"/>
      <c r="CM65075" s="511"/>
      <c r="CN65075" s="511"/>
      <c r="CO65075" s="511"/>
      <c r="CP65075" s="511"/>
      <c r="CQ65075" s="511"/>
      <c r="CR65075" s="511"/>
      <c r="CS65075" s="511"/>
      <c r="CT65075" s="511"/>
      <c r="CU65075" s="511"/>
      <c r="CV65075" s="511"/>
      <c r="CW65075" s="511"/>
      <c r="CX65075" s="511"/>
      <c r="CY65075" s="511"/>
      <c r="CZ65075" s="511"/>
      <c r="DA65075" s="511"/>
      <c r="DB65075" s="511"/>
      <c r="DC65075" s="511"/>
      <c r="DD65075" s="511"/>
      <c r="DE65075" s="511"/>
      <c r="DF65075" s="511"/>
      <c r="DG65075" s="511"/>
      <c r="DH65075" s="511"/>
      <c r="DI65075" s="511"/>
      <c r="DJ65075" s="511"/>
      <c r="DK65075" s="511"/>
      <c r="DL65075" s="511"/>
      <c r="DM65075" s="511"/>
      <c r="DN65075" s="511"/>
      <c r="DO65075" s="511"/>
      <c r="DP65075" s="511"/>
      <c r="DQ65075" s="511"/>
      <c r="DR65075" s="511"/>
      <c r="DS65075" s="511"/>
      <c r="DT65075" s="511"/>
      <c r="DU65075" s="511"/>
      <c r="DV65075" s="511"/>
      <c r="DW65075" s="511"/>
      <c r="DX65075" s="511"/>
      <c r="DY65075" s="511"/>
      <c r="DZ65075" s="511"/>
      <c r="EA65075" s="511"/>
      <c r="EB65075" s="511"/>
      <c r="EC65075" s="511"/>
      <c r="ED65075" s="511"/>
      <c r="EE65075" s="511"/>
      <c r="EF65075" s="511"/>
      <c r="EG65075" s="511"/>
      <c r="EH65075" s="511"/>
      <c r="EI65075" s="511"/>
      <c r="EJ65075" s="511"/>
      <c r="EK65075" s="511"/>
      <c r="EL65075" s="511"/>
      <c r="EM65075" s="511"/>
      <c r="EN65075" s="511"/>
      <c r="EO65075" s="511"/>
      <c r="EP65075" s="511"/>
      <c r="EQ65075" s="511"/>
      <c r="ER65075" s="511"/>
      <c r="ES65075" s="511"/>
      <c r="ET65075" s="511"/>
      <c r="EU65075" s="511"/>
      <c r="EV65075" s="511"/>
      <c r="EW65075" s="511"/>
      <c r="EX65075" s="511"/>
      <c r="EY65075" s="511"/>
      <c r="EZ65075" s="511"/>
      <c r="FA65075" s="511"/>
      <c r="FB65075" s="511"/>
      <c r="FC65075" s="511"/>
      <c r="FD65075" s="511"/>
      <c r="FE65075" s="511"/>
      <c r="FF65075" s="511"/>
      <c r="FG65075" s="511"/>
      <c r="FH65075" s="511"/>
      <c r="FI65075" s="511"/>
      <c r="FJ65075" s="511"/>
      <c r="FK65075" s="511"/>
      <c r="FL65075" s="511"/>
      <c r="FM65075" s="511"/>
      <c r="FN65075" s="511"/>
      <c r="FO65075" s="511"/>
      <c r="FP65075" s="511"/>
      <c r="FQ65075" s="511"/>
      <c r="FR65075" s="511"/>
      <c r="FS65075" s="511"/>
      <c r="FT65075" s="511"/>
      <c r="FU65075" s="511"/>
      <c r="FV65075" s="511"/>
      <c r="FW65075" s="511"/>
      <c r="FX65075" s="511"/>
      <c r="FY65075" s="511"/>
      <c r="FZ65075" s="511"/>
      <c r="GA65075" s="511"/>
      <c r="GB65075" s="511"/>
      <c r="GC65075" s="511"/>
      <c r="GD65075" s="511"/>
      <c r="GE65075" s="511"/>
      <c r="GF65075" s="511"/>
      <c r="GG65075" s="511"/>
      <c r="GH65075" s="511"/>
      <c r="GI65075" s="511"/>
      <c r="GJ65075" s="511"/>
      <c r="GK65075" s="511"/>
      <c r="GL65075" s="511"/>
      <c r="GM65075" s="511"/>
      <c r="GN65075" s="511"/>
      <c r="GO65075" s="511"/>
      <c r="GP65075" s="511"/>
      <c r="GQ65075" s="511"/>
      <c r="GR65075" s="511"/>
      <c r="GS65075" s="511"/>
      <c r="GT65075" s="511"/>
      <c r="GU65075" s="511"/>
      <c r="GV65075" s="511"/>
      <c r="GW65075" s="511"/>
      <c r="GX65075" s="511"/>
      <c r="GY65075" s="511"/>
      <c r="GZ65075" s="511"/>
      <c r="HA65075" s="511"/>
      <c r="HB65075" s="511"/>
      <c r="HC65075" s="511"/>
      <c r="HD65075" s="511"/>
      <c r="HE65075" s="511"/>
      <c r="HF65075" s="511"/>
      <c r="HG65075" s="511"/>
      <c r="HH65075" s="511"/>
      <c r="HI65075" s="511"/>
      <c r="HJ65075" s="511"/>
      <c r="HK65075" s="511"/>
      <c r="HL65075" s="511"/>
      <c r="HM65075" s="511"/>
      <c r="HN65075" s="511"/>
      <c r="HO65075" s="511"/>
      <c r="HP65075" s="511"/>
      <c r="HQ65075" s="511"/>
      <c r="HR65075" s="511"/>
      <c r="HS65075" s="511"/>
      <c r="HT65075" s="511"/>
      <c r="HU65075" s="511"/>
      <c r="HV65075" s="511"/>
      <c r="HW65075" s="511"/>
      <c r="HX65075" s="511"/>
      <c r="HY65075" s="511"/>
      <c r="HZ65075" s="511"/>
      <c r="IA65075" s="511"/>
      <c r="IB65075" s="511"/>
      <c r="IC65075" s="511"/>
      <c r="ID65075" s="511"/>
      <c r="IE65075" s="511"/>
      <c r="IF65075" s="511"/>
      <c r="IG65075" s="511"/>
      <c r="IH65075" s="511"/>
    </row>
    <row r="65076" spans="1:242" x14ac:dyDescent="0.25">
      <c r="A65076" s="511"/>
      <c r="B65076" s="511"/>
      <c r="C65076" s="511"/>
      <c r="D65076" s="511"/>
      <c r="E65076" s="511"/>
      <c r="F65076" s="511"/>
      <c r="G65076" s="511"/>
      <c r="H65076" s="511"/>
      <c r="I65076" s="511"/>
      <c r="J65076" s="511"/>
      <c r="K65076" s="511"/>
      <c r="L65076" s="511"/>
      <c r="M65076" s="511"/>
      <c r="N65076" s="511"/>
      <c r="O65076" s="511"/>
      <c r="P65076" s="511"/>
      <c r="Q65076" s="511"/>
      <c r="R65076" s="511"/>
      <c r="S65076" s="511"/>
      <c r="T65076" s="511"/>
      <c r="U65076" s="511"/>
      <c r="V65076" s="511"/>
      <c r="W65076" s="511"/>
      <c r="X65076" s="511"/>
      <c r="Y65076" s="511"/>
      <c r="Z65076" s="511"/>
      <c r="AA65076" s="511"/>
      <c r="AB65076" s="511"/>
      <c r="AC65076" s="511"/>
      <c r="AD65076" s="511"/>
      <c r="AE65076" s="511"/>
      <c r="AF65076" s="511"/>
      <c r="AG65076" s="511"/>
      <c r="AH65076" s="511"/>
      <c r="AI65076" s="511"/>
      <c r="AJ65076" s="511"/>
      <c r="AK65076" s="511"/>
      <c r="AL65076" s="511"/>
      <c r="AM65076" s="511"/>
      <c r="AN65076" s="511"/>
      <c r="AO65076" s="511"/>
      <c r="AP65076" s="511"/>
      <c r="AQ65076" s="511"/>
      <c r="AR65076" s="511"/>
      <c r="AS65076" s="511"/>
      <c r="AT65076" s="511"/>
      <c r="AU65076" s="511"/>
      <c r="AV65076" s="511"/>
      <c r="AW65076" s="511"/>
      <c r="AX65076" s="511"/>
      <c r="AY65076" s="511"/>
      <c r="AZ65076" s="511"/>
      <c r="BA65076" s="511"/>
      <c r="BB65076" s="511"/>
      <c r="BC65076" s="511"/>
      <c r="BD65076" s="511"/>
      <c r="BE65076" s="511"/>
      <c r="BF65076" s="511"/>
      <c r="BG65076" s="511"/>
      <c r="BH65076" s="511"/>
      <c r="BI65076" s="511"/>
      <c r="BJ65076" s="511"/>
      <c r="BK65076" s="511"/>
      <c r="BL65076" s="511"/>
      <c r="BM65076" s="511"/>
      <c r="BN65076" s="511"/>
      <c r="BO65076" s="511"/>
      <c r="BP65076" s="511"/>
      <c r="BQ65076" s="511"/>
      <c r="BR65076" s="511"/>
      <c r="BS65076" s="511"/>
      <c r="BT65076" s="511"/>
      <c r="BU65076" s="511"/>
      <c r="BV65076" s="511"/>
      <c r="BW65076" s="511"/>
      <c r="BX65076" s="511"/>
      <c r="BY65076" s="511"/>
      <c r="BZ65076" s="511"/>
      <c r="CA65076" s="511"/>
      <c r="CB65076" s="511"/>
      <c r="CC65076" s="511"/>
      <c r="CD65076" s="511"/>
      <c r="CE65076" s="511"/>
      <c r="CF65076" s="511"/>
      <c r="CG65076" s="511"/>
      <c r="CH65076" s="511"/>
      <c r="CI65076" s="511"/>
      <c r="CJ65076" s="511"/>
      <c r="CK65076" s="511"/>
      <c r="CL65076" s="511"/>
      <c r="CM65076" s="511"/>
      <c r="CN65076" s="511"/>
      <c r="CO65076" s="511"/>
      <c r="CP65076" s="511"/>
      <c r="CQ65076" s="511"/>
      <c r="CR65076" s="511"/>
      <c r="CS65076" s="511"/>
      <c r="CT65076" s="511"/>
      <c r="CU65076" s="511"/>
      <c r="CV65076" s="511"/>
      <c r="CW65076" s="511"/>
      <c r="CX65076" s="511"/>
      <c r="CY65076" s="511"/>
      <c r="CZ65076" s="511"/>
      <c r="DA65076" s="511"/>
      <c r="DB65076" s="511"/>
      <c r="DC65076" s="511"/>
      <c r="DD65076" s="511"/>
      <c r="DE65076" s="511"/>
      <c r="DF65076" s="511"/>
      <c r="DG65076" s="511"/>
      <c r="DH65076" s="511"/>
      <c r="DI65076" s="511"/>
      <c r="DJ65076" s="511"/>
      <c r="DK65076" s="511"/>
      <c r="DL65076" s="511"/>
      <c r="DM65076" s="511"/>
      <c r="DN65076" s="511"/>
      <c r="DO65076" s="511"/>
      <c r="DP65076" s="511"/>
      <c r="DQ65076" s="511"/>
      <c r="DR65076" s="511"/>
      <c r="DS65076" s="511"/>
      <c r="DT65076" s="511"/>
      <c r="DU65076" s="511"/>
      <c r="DV65076" s="511"/>
      <c r="DW65076" s="511"/>
      <c r="DX65076" s="511"/>
      <c r="DY65076" s="511"/>
      <c r="DZ65076" s="511"/>
      <c r="EA65076" s="511"/>
      <c r="EB65076" s="511"/>
      <c r="EC65076" s="511"/>
      <c r="ED65076" s="511"/>
      <c r="EE65076" s="511"/>
      <c r="EF65076" s="511"/>
      <c r="EG65076" s="511"/>
      <c r="EH65076" s="511"/>
      <c r="EI65076" s="511"/>
      <c r="EJ65076" s="511"/>
      <c r="EK65076" s="511"/>
      <c r="EL65076" s="511"/>
      <c r="EM65076" s="511"/>
      <c r="EN65076" s="511"/>
      <c r="EO65076" s="511"/>
      <c r="EP65076" s="511"/>
      <c r="EQ65076" s="511"/>
      <c r="ER65076" s="511"/>
      <c r="ES65076" s="511"/>
      <c r="ET65076" s="511"/>
      <c r="EU65076" s="511"/>
      <c r="EV65076" s="511"/>
      <c r="EW65076" s="511"/>
      <c r="EX65076" s="511"/>
      <c r="EY65076" s="511"/>
      <c r="EZ65076" s="511"/>
      <c r="FA65076" s="511"/>
      <c r="FB65076" s="511"/>
      <c r="FC65076" s="511"/>
      <c r="FD65076" s="511"/>
      <c r="FE65076" s="511"/>
      <c r="FF65076" s="511"/>
      <c r="FG65076" s="511"/>
      <c r="FH65076" s="511"/>
      <c r="FI65076" s="511"/>
      <c r="FJ65076" s="511"/>
      <c r="FK65076" s="511"/>
      <c r="FL65076" s="511"/>
      <c r="FM65076" s="511"/>
      <c r="FN65076" s="511"/>
      <c r="FO65076" s="511"/>
      <c r="FP65076" s="511"/>
      <c r="FQ65076" s="511"/>
      <c r="FR65076" s="511"/>
      <c r="FS65076" s="511"/>
      <c r="FT65076" s="511"/>
      <c r="FU65076" s="511"/>
      <c r="FV65076" s="511"/>
      <c r="FW65076" s="511"/>
      <c r="FX65076" s="511"/>
      <c r="FY65076" s="511"/>
      <c r="FZ65076" s="511"/>
      <c r="GA65076" s="511"/>
      <c r="GB65076" s="511"/>
      <c r="GC65076" s="511"/>
      <c r="GD65076" s="511"/>
      <c r="GE65076" s="511"/>
      <c r="GF65076" s="511"/>
      <c r="GG65076" s="511"/>
      <c r="GH65076" s="511"/>
      <c r="GI65076" s="511"/>
      <c r="GJ65076" s="511"/>
      <c r="GK65076" s="511"/>
      <c r="GL65076" s="511"/>
      <c r="GM65076" s="511"/>
      <c r="GN65076" s="511"/>
      <c r="GO65076" s="511"/>
      <c r="GP65076" s="511"/>
      <c r="GQ65076" s="511"/>
      <c r="GR65076" s="511"/>
      <c r="GS65076" s="511"/>
      <c r="GT65076" s="511"/>
      <c r="GU65076" s="511"/>
      <c r="GV65076" s="511"/>
      <c r="GW65076" s="511"/>
      <c r="GX65076" s="511"/>
      <c r="GY65076" s="511"/>
      <c r="GZ65076" s="511"/>
      <c r="HA65076" s="511"/>
      <c r="HB65076" s="511"/>
      <c r="HC65076" s="511"/>
      <c r="HD65076" s="511"/>
      <c r="HE65076" s="511"/>
      <c r="HF65076" s="511"/>
      <c r="HG65076" s="511"/>
      <c r="HH65076" s="511"/>
      <c r="HI65076" s="511"/>
      <c r="HJ65076" s="511"/>
      <c r="HK65076" s="511"/>
      <c r="HL65076" s="511"/>
      <c r="HM65076" s="511"/>
      <c r="HN65076" s="511"/>
      <c r="HO65076" s="511"/>
      <c r="HP65076" s="511"/>
      <c r="HQ65076" s="511"/>
      <c r="HR65076" s="511"/>
      <c r="HS65076" s="511"/>
      <c r="HT65076" s="511"/>
      <c r="HU65076" s="511"/>
      <c r="HV65076" s="511"/>
      <c r="HW65076" s="511"/>
      <c r="HX65076" s="511"/>
      <c r="HY65076" s="511"/>
      <c r="HZ65076" s="511"/>
      <c r="IA65076" s="511"/>
      <c r="IB65076" s="511"/>
      <c r="IC65076" s="511"/>
      <c r="ID65076" s="511"/>
      <c r="IE65076" s="511"/>
      <c r="IF65076" s="511"/>
      <c r="IG65076" s="511"/>
      <c r="IH65076" s="511"/>
    </row>
    <row r="65077" spans="1:242" x14ac:dyDescent="0.25">
      <c r="A65077" s="511"/>
      <c r="B65077" s="511"/>
      <c r="C65077" s="511"/>
      <c r="D65077" s="511"/>
      <c r="E65077" s="511"/>
      <c r="F65077" s="511"/>
      <c r="G65077" s="511"/>
      <c r="H65077" s="511"/>
      <c r="I65077" s="511"/>
      <c r="J65077" s="511"/>
      <c r="K65077" s="511"/>
      <c r="L65077" s="511"/>
      <c r="M65077" s="511"/>
      <c r="N65077" s="511"/>
      <c r="O65077" s="511"/>
      <c r="P65077" s="511"/>
      <c r="Q65077" s="511"/>
      <c r="R65077" s="511"/>
      <c r="S65077" s="511"/>
      <c r="T65077" s="511"/>
      <c r="U65077" s="511"/>
      <c r="V65077" s="511"/>
      <c r="W65077" s="511"/>
      <c r="X65077" s="511"/>
      <c r="Y65077" s="511"/>
      <c r="Z65077" s="511"/>
      <c r="AA65077" s="511"/>
      <c r="AB65077" s="511"/>
      <c r="AC65077" s="511"/>
      <c r="AD65077" s="511"/>
      <c r="AE65077" s="511"/>
      <c r="AF65077" s="511"/>
      <c r="AG65077" s="511"/>
      <c r="AH65077" s="511"/>
      <c r="AI65077" s="511"/>
      <c r="AJ65077" s="511"/>
      <c r="AK65077" s="511"/>
      <c r="AL65077" s="511"/>
      <c r="AM65077" s="511"/>
      <c r="AN65077" s="511"/>
      <c r="AO65077" s="511"/>
      <c r="AP65077" s="511"/>
      <c r="AQ65077" s="511"/>
      <c r="AR65077" s="511"/>
      <c r="AS65077" s="511"/>
      <c r="AT65077" s="511"/>
      <c r="AU65077" s="511"/>
      <c r="AV65077" s="511"/>
      <c r="AW65077" s="511"/>
      <c r="AX65077" s="511"/>
      <c r="AY65077" s="511"/>
      <c r="AZ65077" s="511"/>
      <c r="BA65077" s="511"/>
      <c r="BB65077" s="511"/>
      <c r="BC65077" s="511"/>
      <c r="BD65077" s="511"/>
      <c r="BE65077" s="511"/>
      <c r="BF65077" s="511"/>
      <c r="BG65077" s="511"/>
      <c r="BH65077" s="511"/>
      <c r="BI65077" s="511"/>
      <c r="BJ65077" s="511"/>
      <c r="BK65077" s="511"/>
      <c r="BL65077" s="511"/>
      <c r="BM65077" s="511"/>
      <c r="BN65077" s="511"/>
      <c r="BO65077" s="511"/>
      <c r="BP65077" s="511"/>
      <c r="BQ65077" s="511"/>
      <c r="BR65077" s="511"/>
      <c r="BS65077" s="511"/>
      <c r="BT65077" s="511"/>
      <c r="BU65077" s="511"/>
      <c r="BV65077" s="511"/>
      <c r="BW65077" s="511"/>
      <c r="BX65077" s="511"/>
      <c r="BY65077" s="511"/>
      <c r="BZ65077" s="511"/>
      <c r="CA65077" s="511"/>
      <c r="CB65077" s="511"/>
      <c r="CC65077" s="511"/>
      <c r="CD65077" s="511"/>
      <c r="CE65077" s="511"/>
      <c r="CF65077" s="511"/>
      <c r="CG65077" s="511"/>
      <c r="CH65077" s="511"/>
      <c r="CI65077" s="511"/>
      <c r="CJ65077" s="511"/>
      <c r="CK65077" s="511"/>
      <c r="CL65077" s="511"/>
      <c r="CM65077" s="511"/>
      <c r="CN65077" s="511"/>
      <c r="CO65077" s="511"/>
      <c r="CP65077" s="511"/>
      <c r="CQ65077" s="511"/>
      <c r="CR65077" s="511"/>
      <c r="CS65077" s="511"/>
      <c r="CT65077" s="511"/>
      <c r="CU65077" s="511"/>
      <c r="CV65077" s="511"/>
      <c r="CW65077" s="511"/>
      <c r="CX65077" s="511"/>
      <c r="CY65077" s="511"/>
      <c r="CZ65077" s="511"/>
      <c r="DA65077" s="511"/>
      <c r="DB65077" s="511"/>
      <c r="DC65077" s="511"/>
      <c r="DD65077" s="511"/>
      <c r="DE65077" s="511"/>
      <c r="DF65077" s="511"/>
      <c r="DG65077" s="511"/>
      <c r="DH65077" s="511"/>
      <c r="DI65077" s="511"/>
      <c r="DJ65077" s="511"/>
      <c r="DK65077" s="511"/>
      <c r="DL65077" s="511"/>
      <c r="DM65077" s="511"/>
      <c r="DN65077" s="511"/>
      <c r="DO65077" s="511"/>
      <c r="DP65077" s="511"/>
      <c r="DQ65077" s="511"/>
      <c r="DR65077" s="511"/>
      <c r="DS65077" s="511"/>
      <c r="DT65077" s="511"/>
      <c r="DU65077" s="511"/>
      <c r="DV65077" s="511"/>
      <c r="DW65077" s="511"/>
      <c r="DX65077" s="511"/>
      <c r="DY65077" s="511"/>
      <c r="DZ65077" s="511"/>
      <c r="EA65077" s="511"/>
      <c r="EB65077" s="511"/>
      <c r="EC65077" s="511"/>
      <c r="ED65077" s="511"/>
      <c r="EE65077" s="511"/>
      <c r="EF65077" s="511"/>
      <c r="EG65077" s="511"/>
      <c r="EH65077" s="511"/>
      <c r="EI65077" s="511"/>
      <c r="EJ65077" s="511"/>
      <c r="EK65077" s="511"/>
      <c r="EL65077" s="511"/>
      <c r="EM65077" s="511"/>
      <c r="EN65077" s="511"/>
      <c r="EO65077" s="511"/>
      <c r="EP65077" s="511"/>
      <c r="EQ65077" s="511"/>
      <c r="ER65077" s="511"/>
      <c r="ES65077" s="511"/>
      <c r="ET65077" s="511"/>
      <c r="EU65077" s="511"/>
      <c r="EV65077" s="511"/>
      <c r="EW65077" s="511"/>
      <c r="EX65077" s="511"/>
      <c r="EY65077" s="511"/>
      <c r="EZ65077" s="511"/>
      <c r="FA65077" s="511"/>
      <c r="FB65077" s="511"/>
      <c r="FC65077" s="511"/>
      <c r="FD65077" s="511"/>
      <c r="FE65077" s="511"/>
      <c r="FF65077" s="511"/>
      <c r="FG65077" s="511"/>
      <c r="FH65077" s="511"/>
      <c r="FI65077" s="511"/>
      <c r="FJ65077" s="511"/>
      <c r="FK65077" s="511"/>
      <c r="FL65077" s="511"/>
      <c r="FM65077" s="511"/>
      <c r="FN65077" s="511"/>
      <c r="FO65077" s="511"/>
      <c r="FP65077" s="511"/>
      <c r="FQ65077" s="511"/>
      <c r="FR65077" s="511"/>
      <c r="FS65077" s="511"/>
      <c r="FT65077" s="511"/>
      <c r="FU65077" s="511"/>
      <c r="FV65077" s="511"/>
      <c r="FW65077" s="511"/>
      <c r="FX65077" s="511"/>
      <c r="FY65077" s="511"/>
      <c r="FZ65077" s="511"/>
      <c r="GA65077" s="511"/>
      <c r="GB65077" s="511"/>
      <c r="GC65077" s="511"/>
      <c r="GD65077" s="511"/>
      <c r="GE65077" s="511"/>
      <c r="GF65077" s="511"/>
      <c r="GG65077" s="511"/>
      <c r="GH65077" s="511"/>
      <c r="GI65077" s="511"/>
      <c r="GJ65077" s="511"/>
      <c r="GK65077" s="511"/>
      <c r="GL65077" s="511"/>
      <c r="GM65077" s="511"/>
      <c r="GN65077" s="511"/>
      <c r="GO65077" s="511"/>
      <c r="GP65077" s="511"/>
      <c r="GQ65077" s="511"/>
      <c r="GR65077" s="511"/>
      <c r="GS65077" s="511"/>
      <c r="GT65077" s="511"/>
      <c r="GU65077" s="511"/>
      <c r="GV65077" s="511"/>
      <c r="GW65077" s="511"/>
      <c r="GX65077" s="511"/>
      <c r="GY65077" s="511"/>
      <c r="GZ65077" s="511"/>
      <c r="HA65077" s="511"/>
      <c r="HB65077" s="511"/>
      <c r="HC65077" s="511"/>
      <c r="HD65077" s="511"/>
      <c r="HE65077" s="511"/>
      <c r="HF65077" s="511"/>
      <c r="HG65077" s="511"/>
      <c r="HH65077" s="511"/>
      <c r="HI65077" s="511"/>
      <c r="HJ65077" s="511"/>
      <c r="HK65077" s="511"/>
      <c r="HL65077" s="511"/>
      <c r="HM65077" s="511"/>
      <c r="HN65077" s="511"/>
      <c r="HO65077" s="511"/>
      <c r="HP65077" s="511"/>
      <c r="HQ65077" s="511"/>
      <c r="HR65077" s="511"/>
      <c r="HS65077" s="511"/>
      <c r="HT65077" s="511"/>
      <c r="HU65077" s="511"/>
      <c r="HV65077" s="511"/>
      <c r="HW65077" s="511"/>
      <c r="HX65077" s="511"/>
      <c r="HY65077" s="511"/>
      <c r="HZ65077" s="511"/>
      <c r="IA65077" s="511"/>
      <c r="IB65077" s="511"/>
      <c r="IC65077" s="511"/>
      <c r="ID65077" s="511"/>
      <c r="IE65077" s="511"/>
      <c r="IF65077" s="511"/>
      <c r="IG65077" s="511"/>
      <c r="IH65077" s="511"/>
    </row>
    <row r="65078" spans="1:242" x14ac:dyDescent="0.25">
      <c r="A65078" s="511"/>
      <c r="B65078" s="511"/>
      <c r="C65078" s="511"/>
      <c r="D65078" s="511"/>
      <c r="E65078" s="511"/>
      <c r="F65078" s="511"/>
      <c r="G65078" s="511"/>
      <c r="H65078" s="511"/>
      <c r="I65078" s="511"/>
      <c r="J65078" s="511"/>
      <c r="K65078" s="511"/>
      <c r="L65078" s="511"/>
      <c r="M65078" s="511"/>
      <c r="N65078" s="511"/>
      <c r="O65078" s="511"/>
      <c r="P65078" s="511"/>
      <c r="Q65078" s="511"/>
      <c r="R65078" s="511"/>
      <c r="S65078" s="511"/>
      <c r="T65078" s="511"/>
      <c r="U65078" s="511"/>
      <c r="V65078" s="511"/>
      <c r="W65078" s="511"/>
      <c r="X65078" s="511"/>
      <c r="Y65078" s="511"/>
      <c r="Z65078" s="511"/>
      <c r="AA65078" s="511"/>
      <c r="AB65078" s="511"/>
      <c r="AC65078" s="511"/>
      <c r="AD65078" s="511"/>
      <c r="AE65078" s="511"/>
      <c r="AF65078" s="511"/>
      <c r="AG65078" s="511"/>
      <c r="AH65078" s="511"/>
      <c r="AI65078" s="511"/>
      <c r="AJ65078" s="511"/>
      <c r="AK65078" s="511"/>
      <c r="AL65078" s="511"/>
      <c r="AM65078" s="511"/>
      <c r="AN65078" s="511"/>
      <c r="AO65078" s="511"/>
      <c r="AP65078" s="511"/>
      <c r="AQ65078" s="511"/>
      <c r="AR65078" s="511"/>
      <c r="AS65078" s="511"/>
      <c r="AT65078" s="511"/>
      <c r="AU65078" s="511"/>
      <c r="AV65078" s="511"/>
      <c r="AW65078" s="511"/>
      <c r="AX65078" s="511"/>
      <c r="AY65078" s="511"/>
      <c r="AZ65078" s="511"/>
      <c r="BA65078" s="511"/>
      <c r="BB65078" s="511"/>
      <c r="BC65078" s="511"/>
      <c r="BD65078" s="511"/>
      <c r="BE65078" s="511"/>
      <c r="BF65078" s="511"/>
      <c r="BG65078" s="511"/>
      <c r="BH65078" s="511"/>
      <c r="BI65078" s="511"/>
      <c r="BJ65078" s="511"/>
      <c r="BK65078" s="511"/>
      <c r="BL65078" s="511"/>
      <c r="BM65078" s="511"/>
      <c r="BN65078" s="511"/>
      <c r="BO65078" s="511"/>
      <c r="BP65078" s="511"/>
      <c r="BQ65078" s="511"/>
      <c r="BR65078" s="511"/>
      <c r="BS65078" s="511"/>
      <c r="BT65078" s="511"/>
      <c r="BU65078" s="511"/>
      <c r="BV65078" s="511"/>
      <c r="BW65078" s="511"/>
      <c r="BX65078" s="511"/>
      <c r="BY65078" s="511"/>
      <c r="BZ65078" s="511"/>
      <c r="CA65078" s="511"/>
      <c r="CB65078" s="511"/>
      <c r="CC65078" s="511"/>
      <c r="CD65078" s="511"/>
      <c r="CE65078" s="511"/>
      <c r="CF65078" s="511"/>
      <c r="CG65078" s="511"/>
      <c r="CH65078" s="511"/>
      <c r="CI65078" s="511"/>
      <c r="CJ65078" s="511"/>
      <c r="CK65078" s="511"/>
      <c r="CL65078" s="511"/>
      <c r="CM65078" s="511"/>
      <c r="CN65078" s="511"/>
      <c r="CO65078" s="511"/>
      <c r="CP65078" s="511"/>
      <c r="CQ65078" s="511"/>
      <c r="CR65078" s="511"/>
      <c r="CS65078" s="511"/>
      <c r="CT65078" s="511"/>
      <c r="CU65078" s="511"/>
      <c r="CV65078" s="511"/>
      <c r="CW65078" s="511"/>
      <c r="CX65078" s="511"/>
      <c r="CY65078" s="511"/>
      <c r="CZ65078" s="511"/>
      <c r="DA65078" s="511"/>
      <c r="DB65078" s="511"/>
      <c r="DC65078" s="511"/>
      <c r="DD65078" s="511"/>
      <c r="DE65078" s="511"/>
      <c r="DF65078" s="511"/>
      <c r="DG65078" s="511"/>
      <c r="DH65078" s="511"/>
      <c r="DI65078" s="511"/>
      <c r="DJ65078" s="511"/>
      <c r="DK65078" s="511"/>
      <c r="DL65078" s="511"/>
      <c r="DM65078" s="511"/>
      <c r="DN65078" s="511"/>
      <c r="DO65078" s="511"/>
      <c r="DP65078" s="511"/>
      <c r="DQ65078" s="511"/>
      <c r="DR65078" s="511"/>
      <c r="DS65078" s="511"/>
      <c r="DT65078" s="511"/>
      <c r="DU65078" s="511"/>
      <c r="DV65078" s="511"/>
      <c r="DW65078" s="511"/>
      <c r="DX65078" s="511"/>
      <c r="DY65078" s="511"/>
      <c r="DZ65078" s="511"/>
      <c r="EA65078" s="511"/>
      <c r="EB65078" s="511"/>
      <c r="EC65078" s="511"/>
      <c r="ED65078" s="511"/>
      <c r="EE65078" s="511"/>
      <c r="EF65078" s="511"/>
      <c r="EG65078" s="511"/>
      <c r="EH65078" s="511"/>
      <c r="EI65078" s="511"/>
      <c r="EJ65078" s="511"/>
      <c r="EK65078" s="511"/>
      <c r="EL65078" s="511"/>
      <c r="EM65078" s="511"/>
      <c r="EN65078" s="511"/>
      <c r="EO65078" s="511"/>
      <c r="EP65078" s="511"/>
      <c r="EQ65078" s="511"/>
      <c r="ER65078" s="511"/>
      <c r="ES65078" s="511"/>
      <c r="ET65078" s="511"/>
      <c r="EU65078" s="511"/>
      <c r="EV65078" s="511"/>
      <c r="EW65078" s="511"/>
      <c r="EX65078" s="511"/>
      <c r="EY65078" s="511"/>
      <c r="EZ65078" s="511"/>
      <c r="FA65078" s="511"/>
      <c r="FB65078" s="511"/>
      <c r="FC65078" s="511"/>
      <c r="FD65078" s="511"/>
      <c r="FE65078" s="511"/>
      <c r="FF65078" s="511"/>
      <c r="FG65078" s="511"/>
      <c r="FH65078" s="511"/>
      <c r="FI65078" s="511"/>
      <c r="FJ65078" s="511"/>
      <c r="FK65078" s="511"/>
      <c r="FL65078" s="511"/>
      <c r="FM65078" s="511"/>
      <c r="FN65078" s="511"/>
      <c r="FO65078" s="511"/>
      <c r="FP65078" s="511"/>
      <c r="FQ65078" s="511"/>
      <c r="FR65078" s="511"/>
      <c r="FS65078" s="511"/>
      <c r="FT65078" s="511"/>
      <c r="FU65078" s="511"/>
      <c r="FV65078" s="511"/>
      <c r="FW65078" s="511"/>
      <c r="FX65078" s="511"/>
      <c r="FY65078" s="511"/>
      <c r="FZ65078" s="511"/>
      <c r="GA65078" s="511"/>
      <c r="GB65078" s="511"/>
      <c r="GC65078" s="511"/>
      <c r="GD65078" s="511"/>
      <c r="GE65078" s="511"/>
      <c r="GF65078" s="511"/>
      <c r="GG65078" s="511"/>
      <c r="GH65078" s="511"/>
      <c r="GI65078" s="511"/>
      <c r="GJ65078" s="511"/>
      <c r="GK65078" s="511"/>
      <c r="GL65078" s="511"/>
      <c r="GM65078" s="511"/>
      <c r="GN65078" s="511"/>
      <c r="GO65078" s="511"/>
      <c r="GP65078" s="511"/>
      <c r="GQ65078" s="511"/>
      <c r="GR65078" s="511"/>
      <c r="GS65078" s="511"/>
      <c r="GT65078" s="511"/>
      <c r="GU65078" s="511"/>
      <c r="GV65078" s="511"/>
      <c r="GW65078" s="511"/>
      <c r="GX65078" s="511"/>
      <c r="GY65078" s="511"/>
      <c r="GZ65078" s="511"/>
      <c r="HA65078" s="511"/>
      <c r="HB65078" s="511"/>
      <c r="HC65078" s="511"/>
      <c r="HD65078" s="511"/>
      <c r="HE65078" s="511"/>
      <c r="HF65078" s="511"/>
      <c r="HG65078" s="511"/>
      <c r="HH65078" s="511"/>
      <c r="HI65078" s="511"/>
      <c r="HJ65078" s="511"/>
      <c r="HK65078" s="511"/>
      <c r="HL65078" s="511"/>
      <c r="HM65078" s="511"/>
      <c r="HN65078" s="511"/>
      <c r="HO65078" s="511"/>
      <c r="HP65078" s="511"/>
      <c r="HQ65078" s="511"/>
      <c r="HR65078" s="511"/>
      <c r="HS65078" s="511"/>
      <c r="HT65078" s="511"/>
      <c r="HU65078" s="511"/>
      <c r="HV65078" s="511"/>
      <c r="HW65078" s="511"/>
      <c r="HX65078" s="511"/>
      <c r="HY65078" s="511"/>
      <c r="HZ65078" s="511"/>
      <c r="IA65078" s="511"/>
      <c r="IB65078" s="511"/>
      <c r="IC65078" s="511"/>
      <c r="ID65078" s="511"/>
      <c r="IE65078" s="511"/>
      <c r="IF65078" s="511"/>
      <c r="IG65078" s="511"/>
      <c r="IH65078" s="511"/>
    </row>
    <row r="65079" spans="1:242" x14ac:dyDescent="0.25">
      <c r="A65079" s="511"/>
      <c r="B65079" s="511"/>
      <c r="C65079" s="511"/>
      <c r="D65079" s="511"/>
      <c r="E65079" s="511"/>
      <c r="F65079" s="511"/>
      <c r="G65079" s="511"/>
      <c r="H65079" s="511"/>
      <c r="I65079" s="511"/>
      <c r="J65079" s="511"/>
      <c r="K65079" s="511"/>
      <c r="L65079" s="511"/>
      <c r="M65079" s="511"/>
      <c r="N65079" s="511"/>
      <c r="O65079" s="511"/>
      <c r="P65079" s="511"/>
      <c r="Q65079" s="511"/>
      <c r="R65079" s="511"/>
      <c r="S65079" s="511"/>
      <c r="T65079" s="511"/>
      <c r="U65079" s="511"/>
      <c r="V65079" s="511"/>
      <c r="W65079" s="511"/>
      <c r="X65079" s="511"/>
      <c r="Y65079" s="511"/>
      <c r="Z65079" s="511"/>
      <c r="AA65079" s="511"/>
      <c r="AB65079" s="511"/>
      <c r="AC65079" s="511"/>
      <c r="AD65079" s="511"/>
      <c r="AE65079" s="511"/>
      <c r="AF65079" s="511"/>
      <c r="AG65079" s="511"/>
      <c r="AH65079" s="511"/>
      <c r="AI65079" s="511"/>
      <c r="AJ65079" s="511"/>
      <c r="AK65079" s="511"/>
      <c r="AL65079" s="511"/>
      <c r="AM65079" s="511"/>
      <c r="AN65079" s="511"/>
      <c r="AO65079" s="511"/>
      <c r="AP65079" s="511"/>
      <c r="AQ65079" s="511"/>
      <c r="AR65079" s="511"/>
      <c r="AS65079" s="511"/>
      <c r="AT65079" s="511"/>
      <c r="AU65079" s="511"/>
      <c r="AV65079" s="511"/>
      <c r="AW65079" s="511"/>
      <c r="AX65079" s="511"/>
      <c r="AY65079" s="511"/>
      <c r="AZ65079" s="511"/>
      <c r="BA65079" s="511"/>
      <c r="BB65079" s="511"/>
      <c r="BC65079" s="511"/>
      <c r="BD65079" s="511"/>
      <c r="BE65079" s="511"/>
      <c r="BF65079" s="511"/>
      <c r="BG65079" s="511"/>
      <c r="BH65079" s="511"/>
      <c r="BI65079" s="511"/>
      <c r="BJ65079" s="511"/>
      <c r="BK65079" s="511"/>
      <c r="BL65079" s="511"/>
      <c r="BM65079" s="511"/>
      <c r="BN65079" s="511"/>
      <c r="BO65079" s="511"/>
      <c r="BP65079" s="511"/>
      <c r="BQ65079" s="511"/>
      <c r="BR65079" s="511"/>
      <c r="BS65079" s="511"/>
      <c r="BT65079" s="511"/>
      <c r="BU65079" s="511"/>
      <c r="BV65079" s="511"/>
      <c r="BW65079" s="511"/>
      <c r="BX65079" s="511"/>
      <c r="BY65079" s="511"/>
      <c r="BZ65079" s="511"/>
      <c r="CA65079" s="511"/>
      <c r="CB65079" s="511"/>
      <c r="CC65079" s="511"/>
      <c r="CD65079" s="511"/>
      <c r="CE65079" s="511"/>
      <c r="CF65079" s="511"/>
      <c r="CG65079" s="511"/>
      <c r="CH65079" s="511"/>
      <c r="CI65079" s="511"/>
      <c r="CJ65079" s="511"/>
      <c r="CK65079" s="511"/>
      <c r="CL65079" s="511"/>
      <c r="CM65079" s="511"/>
      <c r="CN65079" s="511"/>
      <c r="CO65079" s="511"/>
      <c r="CP65079" s="511"/>
      <c r="CQ65079" s="511"/>
      <c r="CR65079" s="511"/>
      <c r="CS65079" s="511"/>
      <c r="CT65079" s="511"/>
      <c r="CU65079" s="511"/>
      <c r="CV65079" s="511"/>
      <c r="CW65079" s="511"/>
      <c r="CX65079" s="511"/>
      <c r="CY65079" s="511"/>
      <c r="CZ65079" s="511"/>
      <c r="DA65079" s="511"/>
      <c r="DB65079" s="511"/>
      <c r="DC65079" s="511"/>
      <c r="DD65079" s="511"/>
      <c r="DE65079" s="511"/>
      <c r="DF65079" s="511"/>
      <c r="DG65079" s="511"/>
      <c r="DH65079" s="511"/>
      <c r="DI65079" s="511"/>
      <c r="DJ65079" s="511"/>
      <c r="DK65079" s="511"/>
      <c r="DL65079" s="511"/>
      <c r="DM65079" s="511"/>
      <c r="DN65079" s="511"/>
      <c r="DO65079" s="511"/>
      <c r="DP65079" s="511"/>
      <c r="DQ65079" s="511"/>
      <c r="DR65079" s="511"/>
      <c r="DS65079" s="511"/>
      <c r="DT65079" s="511"/>
      <c r="DU65079" s="511"/>
      <c r="DV65079" s="511"/>
      <c r="DW65079" s="511"/>
      <c r="DX65079" s="511"/>
      <c r="DY65079" s="511"/>
      <c r="DZ65079" s="511"/>
      <c r="EA65079" s="511"/>
      <c r="EB65079" s="511"/>
      <c r="EC65079" s="511"/>
      <c r="ED65079" s="511"/>
      <c r="EE65079" s="511"/>
      <c r="EF65079" s="511"/>
      <c r="EG65079" s="511"/>
      <c r="EH65079" s="511"/>
      <c r="EI65079" s="511"/>
      <c r="EJ65079" s="511"/>
      <c r="EK65079" s="511"/>
      <c r="EL65079" s="511"/>
      <c r="EM65079" s="511"/>
      <c r="EN65079" s="511"/>
      <c r="EO65079" s="511"/>
      <c r="EP65079" s="511"/>
      <c r="EQ65079" s="511"/>
      <c r="ER65079" s="511"/>
      <c r="ES65079" s="511"/>
      <c r="ET65079" s="511"/>
      <c r="EU65079" s="511"/>
      <c r="EV65079" s="511"/>
      <c r="EW65079" s="511"/>
      <c r="EX65079" s="511"/>
      <c r="EY65079" s="511"/>
      <c r="EZ65079" s="511"/>
      <c r="FA65079" s="511"/>
      <c r="FB65079" s="511"/>
      <c r="FC65079" s="511"/>
      <c r="FD65079" s="511"/>
      <c r="FE65079" s="511"/>
      <c r="FF65079" s="511"/>
      <c r="FG65079" s="511"/>
      <c r="FH65079" s="511"/>
      <c r="FI65079" s="511"/>
      <c r="FJ65079" s="511"/>
      <c r="FK65079" s="511"/>
      <c r="FL65079" s="511"/>
      <c r="FM65079" s="511"/>
      <c r="FN65079" s="511"/>
      <c r="FO65079" s="511"/>
      <c r="FP65079" s="511"/>
      <c r="FQ65079" s="511"/>
      <c r="FR65079" s="511"/>
      <c r="FS65079" s="511"/>
      <c r="FT65079" s="511"/>
      <c r="FU65079" s="511"/>
      <c r="FV65079" s="511"/>
      <c r="FW65079" s="511"/>
      <c r="FX65079" s="511"/>
      <c r="FY65079" s="511"/>
      <c r="FZ65079" s="511"/>
      <c r="GA65079" s="511"/>
      <c r="GB65079" s="511"/>
      <c r="GC65079" s="511"/>
      <c r="GD65079" s="511"/>
      <c r="GE65079" s="511"/>
      <c r="GF65079" s="511"/>
      <c r="GG65079" s="511"/>
      <c r="GH65079" s="511"/>
      <c r="GI65079" s="511"/>
      <c r="GJ65079" s="511"/>
      <c r="GK65079" s="511"/>
      <c r="GL65079" s="511"/>
      <c r="GM65079" s="511"/>
      <c r="GN65079" s="511"/>
      <c r="GO65079" s="511"/>
      <c r="GP65079" s="511"/>
      <c r="GQ65079" s="511"/>
      <c r="GR65079" s="511"/>
      <c r="GS65079" s="511"/>
      <c r="GT65079" s="511"/>
      <c r="GU65079" s="511"/>
      <c r="GV65079" s="511"/>
      <c r="GW65079" s="511"/>
      <c r="GX65079" s="511"/>
      <c r="GY65079" s="511"/>
      <c r="GZ65079" s="511"/>
      <c r="HA65079" s="511"/>
      <c r="HB65079" s="511"/>
      <c r="HC65079" s="511"/>
      <c r="HD65079" s="511"/>
      <c r="HE65079" s="511"/>
      <c r="HF65079" s="511"/>
      <c r="HG65079" s="511"/>
      <c r="HH65079" s="511"/>
      <c r="HI65079" s="511"/>
      <c r="HJ65079" s="511"/>
      <c r="HK65079" s="511"/>
      <c r="HL65079" s="511"/>
      <c r="HM65079" s="511"/>
      <c r="HN65079" s="511"/>
      <c r="HO65079" s="511"/>
      <c r="HP65079" s="511"/>
      <c r="HQ65079" s="511"/>
      <c r="HR65079" s="511"/>
      <c r="HS65079" s="511"/>
      <c r="HT65079" s="511"/>
      <c r="HU65079" s="511"/>
      <c r="HV65079" s="511"/>
      <c r="HW65079" s="511"/>
      <c r="HX65079" s="511"/>
      <c r="HY65079" s="511"/>
      <c r="HZ65079" s="511"/>
      <c r="IA65079" s="511"/>
      <c r="IB65079" s="511"/>
      <c r="IC65079" s="511"/>
      <c r="ID65079" s="511"/>
      <c r="IE65079" s="511"/>
      <c r="IF65079" s="511"/>
      <c r="IG65079" s="511"/>
      <c r="IH65079" s="511"/>
    </row>
    <row r="65080" spans="1:242" x14ac:dyDescent="0.25">
      <c r="A65080" s="511"/>
      <c r="B65080" s="511"/>
      <c r="C65080" s="511"/>
      <c r="D65080" s="511"/>
      <c r="E65080" s="511"/>
      <c r="F65080" s="511"/>
      <c r="G65080" s="511"/>
      <c r="H65080" s="511"/>
      <c r="I65080" s="511"/>
      <c r="J65080" s="511"/>
      <c r="K65080" s="511"/>
      <c r="L65080" s="511"/>
      <c r="M65080" s="511"/>
      <c r="N65080" s="511"/>
      <c r="O65080" s="511"/>
      <c r="P65080" s="511"/>
      <c r="Q65080" s="511"/>
      <c r="R65080" s="511"/>
      <c r="S65080" s="511"/>
      <c r="T65080" s="511"/>
      <c r="U65080" s="511"/>
      <c r="V65080" s="511"/>
      <c r="W65080" s="511"/>
      <c r="X65080" s="511"/>
      <c r="Y65080" s="511"/>
      <c r="Z65080" s="511"/>
      <c r="AA65080" s="511"/>
      <c r="AB65080" s="511"/>
      <c r="AC65080" s="511"/>
      <c r="AD65080" s="511"/>
      <c r="AE65080" s="511"/>
      <c r="AF65080" s="511"/>
      <c r="AG65080" s="511"/>
      <c r="AH65080" s="511"/>
      <c r="AI65080" s="511"/>
      <c r="AJ65080" s="511"/>
      <c r="AK65080" s="511"/>
      <c r="AL65080" s="511"/>
      <c r="AM65080" s="511"/>
      <c r="AN65080" s="511"/>
      <c r="AO65080" s="511"/>
      <c r="AP65080" s="511"/>
      <c r="AQ65080" s="511"/>
      <c r="AR65080" s="511"/>
      <c r="AS65080" s="511"/>
      <c r="AT65080" s="511"/>
      <c r="AU65080" s="511"/>
      <c r="AV65080" s="511"/>
      <c r="AW65080" s="511"/>
      <c r="AX65080" s="511"/>
      <c r="AY65080" s="511"/>
      <c r="AZ65080" s="511"/>
      <c r="BA65080" s="511"/>
      <c r="BB65080" s="511"/>
      <c r="BC65080" s="511"/>
      <c r="BD65080" s="511"/>
      <c r="BE65080" s="511"/>
      <c r="BF65080" s="511"/>
      <c r="BG65080" s="511"/>
      <c r="BH65080" s="511"/>
      <c r="BI65080" s="511"/>
      <c r="BJ65080" s="511"/>
      <c r="BK65080" s="511"/>
      <c r="BL65080" s="511"/>
      <c r="BM65080" s="511"/>
      <c r="BN65080" s="511"/>
      <c r="BO65080" s="511"/>
      <c r="BP65080" s="511"/>
      <c r="BQ65080" s="511"/>
      <c r="BR65080" s="511"/>
      <c r="BS65080" s="511"/>
      <c r="BT65080" s="511"/>
      <c r="BU65080" s="511"/>
      <c r="BV65080" s="511"/>
      <c r="BW65080" s="511"/>
      <c r="BX65080" s="511"/>
      <c r="BY65080" s="511"/>
      <c r="BZ65080" s="511"/>
      <c r="CA65080" s="511"/>
      <c r="CB65080" s="511"/>
      <c r="CC65080" s="511"/>
      <c r="CD65080" s="511"/>
      <c r="CE65080" s="511"/>
      <c r="CF65080" s="511"/>
      <c r="CG65080" s="511"/>
      <c r="CH65080" s="511"/>
      <c r="CI65080" s="511"/>
      <c r="CJ65080" s="511"/>
      <c r="CK65080" s="511"/>
      <c r="CL65080" s="511"/>
      <c r="CM65080" s="511"/>
      <c r="CN65080" s="511"/>
      <c r="CO65080" s="511"/>
      <c r="CP65080" s="511"/>
      <c r="CQ65080" s="511"/>
      <c r="CR65080" s="511"/>
      <c r="CS65080" s="511"/>
      <c r="CT65080" s="511"/>
      <c r="CU65080" s="511"/>
      <c r="CV65080" s="511"/>
      <c r="CW65080" s="511"/>
      <c r="CX65080" s="511"/>
      <c r="CY65080" s="511"/>
      <c r="CZ65080" s="511"/>
      <c r="DA65080" s="511"/>
      <c r="DB65080" s="511"/>
      <c r="DC65080" s="511"/>
      <c r="DD65080" s="511"/>
      <c r="DE65080" s="511"/>
      <c r="DF65080" s="511"/>
      <c r="DG65080" s="511"/>
      <c r="DH65080" s="511"/>
      <c r="DI65080" s="511"/>
      <c r="DJ65080" s="511"/>
      <c r="DK65080" s="511"/>
      <c r="DL65080" s="511"/>
      <c r="DM65080" s="511"/>
      <c r="DN65080" s="511"/>
      <c r="DO65080" s="511"/>
      <c r="DP65080" s="511"/>
      <c r="DQ65080" s="511"/>
      <c r="DR65080" s="511"/>
      <c r="DS65080" s="511"/>
      <c r="DT65080" s="511"/>
      <c r="DU65080" s="511"/>
      <c r="DV65080" s="511"/>
      <c r="DW65080" s="511"/>
      <c r="DX65080" s="511"/>
      <c r="DY65080" s="511"/>
      <c r="DZ65080" s="511"/>
      <c r="EA65080" s="511"/>
      <c r="EB65080" s="511"/>
      <c r="EC65080" s="511"/>
      <c r="ED65080" s="511"/>
      <c r="EE65080" s="511"/>
      <c r="EF65080" s="511"/>
      <c r="EG65080" s="511"/>
      <c r="EH65080" s="511"/>
      <c r="EI65080" s="511"/>
      <c r="EJ65080" s="511"/>
      <c r="EK65080" s="511"/>
      <c r="EL65080" s="511"/>
      <c r="EM65080" s="511"/>
      <c r="EN65080" s="511"/>
      <c r="EO65080" s="511"/>
      <c r="EP65080" s="511"/>
      <c r="EQ65080" s="511"/>
      <c r="ER65080" s="511"/>
      <c r="ES65080" s="511"/>
      <c r="ET65080" s="511"/>
      <c r="EU65080" s="511"/>
      <c r="EV65080" s="511"/>
      <c r="EW65080" s="511"/>
      <c r="EX65080" s="511"/>
      <c r="EY65080" s="511"/>
      <c r="EZ65080" s="511"/>
      <c r="FA65080" s="511"/>
      <c r="FB65080" s="511"/>
      <c r="FC65080" s="511"/>
      <c r="FD65080" s="511"/>
      <c r="FE65080" s="511"/>
      <c r="FF65080" s="511"/>
      <c r="FG65080" s="511"/>
      <c r="FH65080" s="511"/>
      <c r="FI65080" s="511"/>
      <c r="FJ65080" s="511"/>
      <c r="FK65080" s="511"/>
      <c r="FL65080" s="511"/>
      <c r="FM65080" s="511"/>
      <c r="FN65080" s="511"/>
      <c r="FO65080" s="511"/>
      <c r="FP65080" s="511"/>
      <c r="FQ65080" s="511"/>
      <c r="FR65080" s="511"/>
      <c r="FS65080" s="511"/>
      <c r="FT65080" s="511"/>
      <c r="FU65080" s="511"/>
      <c r="FV65080" s="511"/>
      <c r="FW65080" s="511"/>
      <c r="FX65080" s="511"/>
      <c r="FY65080" s="511"/>
      <c r="FZ65080" s="511"/>
      <c r="GA65080" s="511"/>
      <c r="GB65080" s="511"/>
      <c r="GC65080" s="511"/>
      <c r="GD65080" s="511"/>
      <c r="GE65080" s="511"/>
      <c r="GF65080" s="511"/>
      <c r="GG65080" s="511"/>
      <c r="GH65080" s="511"/>
      <c r="GI65080" s="511"/>
      <c r="GJ65080" s="511"/>
      <c r="GK65080" s="511"/>
      <c r="GL65080" s="511"/>
      <c r="GM65080" s="511"/>
      <c r="GN65080" s="511"/>
      <c r="GO65080" s="511"/>
      <c r="GP65080" s="511"/>
      <c r="GQ65080" s="511"/>
      <c r="GR65080" s="511"/>
      <c r="GS65080" s="511"/>
      <c r="GT65080" s="511"/>
      <c r="GU65080" s="511"/>
      <c r="GV65080" s="511"/>
      <c r="GW65080" s="511"/>
      <c r="GX65080" s="511"/>
      <c r="GY65080" s="511"/>
      <c r="GZ65080" s="511"/>
      <c r="HA65080" s="511"/>
      <c r="HB65080" s="511"/>
      <c r="HC65080" s="511"/>
      <c r="HD65080" s="511"/>
      <c r="HE65080" s="511"/>
      <c r="HF65080" s="511"/>
      <c r="HG65080" s="511"/>
      <c r="HH65080" s="511"/>
      <c r="HI65080" s="511"/>
      <c r="HJ65080" s="511"/>
      <c r="HK65080" s="511"/>
      <c r="HL65080" s="511"/>
      <c r="HM65080" s="511"/>
      <c r="HN65080" s="511"/>
      <c r="HO65080" s="511"/>
      <c r="HP65080" s="511"/>
      <c r="HQ65080" s="511"/>
      <c r="HR65080" s="511"/>
      <c r="HS65080" s="511"/>
      <c r="HT65080" s="511"/>
      <c r="HU65080" s="511"/>
      <c r="HV65080" s="511"/>
      <c r="HW65080" s="511"/>
      <c r="HX65080" s="511"/>
      <c r="HY65080" s="511"/>
      <c r="HZ65080" s="511"/>
      <c r="IA65080" s="511"/>
      <c r="IB65080" s="511"/>
      <c r="IC65080" s="511"/>
      <c r="ID65080" s="511"/>
      <c r="IE65080" s="511"/>
      <c r="IF65080" s="511"/>
      <c r="IG65080" s="511"/>
      <c r="IH65080" s="511"/>
    </row>
    <row r="65081" spans="1:242" x14ac:dyDescent="0.25">
      <c r="A65081" s="511"/>
      <c r="B65081" s="511"/>
      <c r="C65081" s="511"/>
      <c r="D65081" s="511"/>
      <c r="E65081" s="511"/>
      <c r="F65081" s="511"/>
      <c r="G65081" s="511"/>
      <c r="H65081" s="511"/>
      <c r="I65081" s="511"/>
      <c r="J65081" s="511"/>
      <c r="K65081" s="511"/>
      <c r="L65081" s="511"/>
      <c r="M65081" s="511"/>
      <c r="N65081" s="511"/>
      <c r="O65081" s="511"/>
      <c r="P65081" s="511"/>
      <c r="Q65081" s="511"/>
      <c r="R65081" s="511"/>
      <c r="S65081" s="511"/>
      <c r="T65081" s="511"/>
      <c r="U65081" s="511"/>
      <c r="V65081" s="511"/>
      <c r="W65081" s="511"/>
      <c r="X65081" s="511"/>
      <c r="Y65081" s="511"/>
      <c r="Z65081" s="511"/>
      <c r="AA65081" s="511"/>
      <c r="AB65081" s="511"/>
      <c r="AC65081" s="511"/>
      <c r="AD65081" s="511"/>
      <c r="AE65081" s="511"/>
      <c r="AF65081" s="511"/>
      <c r="AG65081" s="511"/>
      <c r="AH65081" s="511"/>
      <c r="AI65081" s="511"/>
      <c r="AJ65081" s="511"/>
      <c r="AK65081" s="511"/>
      <c r="AL65081" s="511"/>
      <c r="AM65081" s="511"/>
      <c r="AN65081" s="511"/>
      <c r="AO65081" s="511"/>
      <c r="AP65081" s="511"/>
      <c r="AQ65081" s="511"/>
      <c r="AR65081" s="511"/>
      <c r="AS65081" s="511"/>
      <c r="AT65081" s="511"/>
      <c r="AU65081" s="511"/>
      <c r="AV65081" s="511"/>
      <c r="AW65081" s="511"/>
      <c r="AX65081" s="511"/>
      <c r="AY65081" s="511"/>
      <c r="AZ65081" s="511"/>
      <c r="BA65081" s="511"/>
      <c r="BB65081" s="511"/>
      <c r="BC65081" s="511"/>
      <c r="BD65081" s="511"/>
      <c r="BE65081" s="511"/>
      <c r="BF65081" s="511"/>
      <c r="BG65081" s="511"/>
      <c r="BH65081" s="511"/>
      <c r="BI65081" s="511"/>
      <c r="BJ65081" s="511"/>
      <c r="BK65081" s="511"/>
      <c r="BL65081" s="511"/>
      <c r="BM65081" s="511"/>
      <c r="BN65081" s="511"/>
      <c r="BO65081" s="511"/>
      <c r="BP65081" s="511"/>
      <c r="BQ65081" s="511"/>
      <c r="BR65081" s="511"/>
      <c r="BS65081" s="511"/>
      <c r="BT65081" s="511"/>
      <c r="BU65081" s="511"/>
      <c r="BV65081" s="511"/>
      <c r="BW65081" s="511"/>
      <c r="BX65081" s="511"/>
      <c r="BY65081" s="511"/>
      <c r="BZ65081" s="511"/>
      <c r="CA65081" s="511"/>
      <c r="CB65081" s="511"/>
      <c r="CC65081" s="511"/>
      <c r="CD65081" s="511"/>
      <c r="CE65081" s="511"/>
      <c r="CF65081" s="511"/>
      <c r="CG65081" s="511"/>
      <c r="CH65081" s="511"/>
      <c r="CI65081" s="511"/>
      <c r="CJ65081" s="511"/>
      <c r="CK65081" s="511"/>
      <c r="CL65081" s="511"/>
      <c r="CM65081" s="511"/>
      <c r="CN65081" s="511"/>
      <c r="CO65081" s="511"/>
      <c r="CP65081" s="511"/>
      <c r="CQ65081" s="511"/>
      <c r="CR65081" s="511"/>
      <c r="CS65081" s="511"/>
      <c r="CT65081" s="511"/>
      <c r="CU65081" s="511"/>
      <c r="CV65081" s="511"/>
      <c r="CW65081" s="511"/>
      <c r="CX65081" s="511"/>
      <c r="CY65081" s="511"/>
      <c r="CZ65081" s="511"/>
      <c r="DA65081" s="511"/>
      <c r="DB65081" s="511"/>
      <c r="DC65081" s="511"/>
      <c r="DD65081" s="511"/>
      <c r="DE65081" s="511"/>
      <c r="DF65081" s="511"/>
      <c r="DG65081" s="511"/>
      <c r="DH65081" s="511"/>
      <c r="DI65081" s="511"/>
      <c r="DJ65081" s="511"/>
      <c r="DK65081" s="511"/>
      <c r="DL65081" s="511"/>
      <c r="DM65081" s="511"/>
      <c r="DN65081" s="511"/>
      <c r="DO65081" s="511"/>
      <c r="DP65081" s="511"/>
      <c r="DQ65081" s="511"/>
      <c r="DR65081" s="511"/>
      <c r="DS65081" s="511"/>
      <c r="DT65081" s="511"/>
      <c r="DU65081" s="511"/>
      <c r="DV65081" s="511"/>
      <c r="DW65081" s="511"/>
      <c r="DX65081" s="511"/>
      <c r="DY65081" s="511"/>
      <c r="DZ65081" s="511"/>
      <c r="EA65081" s="511"/>
      <c r="EB65081" s="511"/>
      <c r="EC65081" s="511"/>
      <c r="ED65081" s="511"/>
      <c r="EE65081" s="511"/>
      <c r="EF65081" s="511"/>
      <c r="EG65081" s="511"/>
      <c r="EH65081" s="511"/>
      <c r="EI65081" s="511"/>
      <c r="EJ65081" s="511"/>
      <c r="EK65081" s="511"/>
      <c r="EL65081" s="511"/>
      <c r="EM65081" s="511"/>
      <c r="EN65081" s="511"/>
      <c r="EO65081" s="511"/>
      <c r="EP65081" s="511"/>
      <c r="EQ65081" s="511"/>
      <c r="ER65081" s="511"/>
      <c r="ES65081" s="511"/>
      <c r="ET65081" s="511"/>
      <c r="EU65081" s="511"/>
      <c r="EV65081" s="511"/>
      <c r="EW65081" s="511"/>
      <c r="EX65081" s="511"/>
      <c r="EY65081" s="511"/>
      <c r="EZ65081" s="511"/>
      <c r="FA65081" s="511"/>
      <c r="FB65081" s="511"/>
      <c r="FC65081" s="511"/>
      <c r="FD65081" s="511"/>
      <c r="FE65081" s="511"/>
      <c r="FF65081" s="511"/>
      <c r="FG65081" s="511"/>
      <c r="FH65081" s="511"/>
      <c r="FI65081" s="511"/>
      <c r="FJ65081" s="511"/>
      <c r="FK65081" s="511"/>
      <c r="FL65081" s="511"/>
      <c r="FM65081" s="511"/>
      <c r="FN65081" s="511"/>
      <c r="FO65081" s="511"/>
      <c r="FP65081" s="511"/>
      <c r="FQ65081" s="511"/>
      <c r="FR65081" s="511"/>
      <c r="FS65081" s="511"/>
      <c r="FT65081" s="511"/>
      <c r="FU65081" s="511"/>
      <c r="FV65081" s="511"/>
      <c r="FW65081" s="511"/>
      <c r="FX65081" s="511"/>
      <c r="FY65081" s="511"/>
      <c r="FZ65081" s="511"/>
      <c r="GA65081" s="511"/>
      <c r="GB65081" s="511"/>
      <c r="GC65081" s="511"/>
      <c r="GD65081" s="511"/>
      <c r="GE65081" s="511"/>
      <c r="GF65081" s="511"/>
      <c r="GG65081" s="511"/>
      <c r="GH65081" s="511"/>
      <c r="GI65081" s="511"/>
      <c r="GJ65081" s="511"/>
      <c r="GK65081" s="511"/>
      <c r="GL65081" s="511"/>
      <c r="GM65081" s="511"/>
      <c r="GN65081" s="511"/>
      <c r="GO65081" s="511"/>
      <c r="GP65081" s="511"/>
      <c r="GQ65081" s="511"/>
      <c r="GR65081" s="511"/>
      <c r="GS65081" s="511"/>
      <c r="GT65081" s="511"/>
      <c r="GU65081" s="511"/>
      <c r="GV65081" s="511"/>
      <c r="GW65081" s="511"/>
      <c r="GX65081" s="511"/>
      <c r="GY65081" s="511"/>
      <c r="GZ65081" s="511"/>
      <c r="HA65081" s="511"/>
      <c r="HB65081" s="511"/>
      <c r="HC65081" s="511"/>
      <c r="HD65081" s="511"/>
      <c r="HE65081" s="511"/>
      <c r="HF65081" s="511"/>
      <c r="HG65081" s="511"/>
      <c r="HH65081" s="511"/>
      <c r="HI65081" s="511"/>
      <c r="HJ65081" s="511"/>
      <c r="HK65081" s="511"/>
      <c r="HL65081" s="511"/>
      <c r="HM65081" s="511"/>
      <c r="HN65081" s="511"/>
      <c r="HO65081" s="511"/>
      <c r="HP65081" s="511"/>
      <c r="HQ65081" s="511"/>
      <c r="HR65081" s="511"/>
      <c r="HS65081" s="511"/>
      <c r="HT65081" s="511"/>
      <c r="HU65081" s="511"/>
      <c r="HV65081" s="511"/>
      <c r="HW65081" s="511"/>
      <c r="HX65081" s="511"/>
      <c r="HY65081" s="511"/>
      <c r="HZ65081" s="511"/>
      <c r="IA65081" s="511"/>
      <c r="IB65081" s="511"/>
      <c r="IC65081" s="511"/>
      <c r="ID65081" s="511"/>
      <c r="IE65081" s="511"/>
      <c r="IF65081" s="511"/>
      <c r="IG65081" s="511"/>
      <c r="IH65081" s="511"/>
    </row>
    <row r="65082" spans="1:242" x14ac:dyDescent="0.25">
      <c r="A65082" s="511"/>
      <c r="B65082" s="511"/>
      <c r="C65082" s="511"/>
      <c r="D65082" s="511"/>
      <c r="E65082" s="511"/>
      <c r="F65082" s="511"/>
      <c r="G65082" s="511"/>
      <c r="H65082" s="511"/>
      <c r="I65082" s="511"/>
      <c r="J65082" s="511"/>
      <c r="K65082" s="511"/>
      <c r="L65082" s="511"/>
      <c r="M65082" s="511"/>
      <c r="N65082" s="511"/>
      <c r="O65082" s="511"/>
      <c r="P65082" s="511"/>
      <c r="Q65082" s="511"/>
      <c r="R65082" s="511"/>
      <c r="S65082" s="511"/>
      <c r="T65082" s="511"/>
      <c r="U65082" s="511"/>
      <c r="V65082" s="511"/>
      <c r="W65082" s="511"/>
      <c r="X65082" s="511"/>
      <c r="Y65082" s="511"/>
      <c r="Z65082" s="511"/>
      <c r="AA65082" s="511"/>
      <c r="AB65082" s="511"/>
      <c r="AC65082" s="511"/>
      <c r="AD65082" s="511"/>
      <c r="AE65082" s="511"/>
      <c r="AF65082" s="511"/>
      <c r="AG65082" s="511"/>
      <c r="AH65082" s="511"/>
      <c r="AI65082" s="511"/>
      <c r="AJ65082" s="511"/>
      <c r="AK65082" s="511"/>
      <c r="AL65082" s="511"/>
      <c r="AM65082" s="511"/>
      <c r="AN65082" s="511"/>
      <c r="AO65082" s="511"/>
      <c r="AP65082" s="511"/>
      <c r="AQ65082" s="511"/>
      <c r="AR65082" s="511"/>
      <c r="AS65082" s="511"/>
      <c r="AT65082" s="511"/>
      <c r="AU65082" s="511"/>
      <c r="AV65082" s="511"/>
      <c r="AW65082" s="511"/>
      <c r="AX65082" s="511"/>
      <c r="AY65082" s="511"/>
      <c r="AZ65082" s="511"/>
      <c r="BA65082" s="511"/>
      <c r="BB65082" s="511"/>
      <c r="BC65082" s="511"/>
      <c r="BD65082" s="511"/>
      <c r="BE65082" s="511"/>
      <c r="BF65082" s="511"/>
      <c r="BG65082" s="511"/>
      <c r="BH65082" s="511"/>
      <c r="BI65082" s="511"/>
      <c r="BJ65082" s="511"/>
      <c r="BK65082" s="511"/>
      <c r="BL65082" s="511"/>
      <c r="BM65082" s="511"/>
      <c r="BN65082" s="511"/>
      <c r="BO65082" s="511"/>
      <c r="BP65082" s="511"/>
      <c r="BQ65082" s="511"/>
      <c r="BR65082" s="511"/>
      <c r="BS65082" s="511"/>
      <c r="BT65082" s="511"/>
      <c r="BU65082" s="511"/>
      <c r="BV65082" s="511"/>
      <c r="BW65082" s="511"/>
      <c r="BX65082" s="511"/>
      <c r="BY65082" s="511"/>
      <c r="BZ65082" s="511"/>
      <c r="CA65082" s="511"/>
      <c r="CB65082" s="511"/>
      <c r="CC65082" s="511"/>
      <c r="CD65082" s="511"/>
      <c r="CE65082" s="511"/>
      <c r="CF65082" s="511"/>
      <c r="CG65082" s="511"/>
      <c r="CH65082" s="511"/>
      <c r="CI65082" s="511"/>
      <c r="CJ65082" s="511"/>
      <c r="CK65082" s="511"/>
      <c r="CL65082" s="511"/>
      <c r="CM65082" s="511"/>
      <c r="CN65082" s="511"/>
      <c r="CO65082" s="511"/>
      <c r="CP65082" s="511"/>
      <c r="CQ65082" s="511"/>
      <c r="CR65082" s="511"/>
      <c r="CS65082" s="511"/>
      <c r="CT65082" s="511"/>
      <c r="CU65082" s="511"/>
      <c r="CV65082" s="511"/>
      <c r="CW65082" s="511"/>
      <c r="CX65082" s="511"/>
      <c r="CY65082" s="511"/>
      <c r="CZ65082" s="511"/>
      <c r="DA65082" s="511"/>
      <c r="DB65082" s="511"/>
      <c r="DC65082" s="511"/>
      <c r="DD65082" s="511"/>
      <c r="DE65082" s="511"/>
      <c r="DF65082" s="511"/>
      <c r="DG65082" s="511"/>
      <c r="DH65082" s="511"/>
      <c r="DI65082" s="511"/>
      <c r="DJ65082" s="511"/>
      <c r="DK65082" s="511"/>
      <c r="DL65082" s="511"/>
      <c r="DM65082" s="511"/>
      <c r="DN65082" s="511"/>
      <c r="DO65082" s="511"/>
      <c r="DP65082" s="511"/>
      <c r="DQ65082" s="511"/>
      <c r="DR65082" s="511"/>
      <c r="DS65082" s="511"/>
      <c r="DT65082" s="511"/>
      <c r="DU65082" s="511"/>
      <c r="DV65082" s="511"/>
      <c r="DW65082" s="511"/>
      <c r="DX65082" s="511"/>
      <c r="DY65082" s="511"/>
      <c r="DZ65082" s="511"/>
      <c r="EA65082" s="511"/>
      <c r="EB65082" s="511"/>
      <c r="EC65082" s="511"/>
      <c r="ED65082" s="511"/>
      <c r="EE65082" s="511"/>
      <c r="EF65082" s="511"/>
      <c r="EG65082" s="511"/>
      <c r="EH65082" s="511"/>
      <c r="EI65082" s="511"/>
      <c r="EJ65082" s="511"/>
      <c r="EK65082" s="511"/>
      <c r="EL65082" s="511"/>
      <c r="EM65082" s="511"/>
      <c r="EN65082" s="511"/>
      <c r="EO65082" s="511"/>
      <c r="EP65082" s="511"/>
      <c r="EQ65082" s="511"/>
      <c r="ER65082" s="511"/>
      <c r="ES65082" s="511"/>
      <c r="ET65082" s="511"/>
      <c r="EU65082" s="511"/>
      <c r="EV65082" s="511"/>
      <c r="EW65082" s="511"/>
      <c r="EX65082" s="511"/>
      <c r="EY65082" s="511"/>
      <c r="EZ65082" s="511"/>
      <c r="FA65082" s="511"/>
      <c r="FB65082" s="511"/>
      <c r="FC65082" s="511"/>
      <c r="FD65082" s="511"/>
      <c r="FE65082" s="511"/>
      <c r="FF65082" s="511"/>
      <c r="FG65082" s="511"/>
      <c r="FH65082" s="511"/>
      <c r="FI65082" s="511"/>
      <c r="FJ65082" s="511"/>
      <c r="FK65082" s="511"/>
      <c r="FL65082" s="511"/>
      <c r="FM65082" s="511"/>
      <c r="FN65082" s="511"/>
      <c r="FO65082" s="511"/>
      <c r="FP65082" s="511"/>
      <c r="FQ65082" s="511"/>
      <c r="FR65082" s="511"/>
      <c r="FS65082" s="511"/>
      <c r="FT65082" s="511"/>
      <c r="FU65082" s="511"/>
      <c r="FV65082" s="511"/>
      <c r="FW65082" s="511"/>
      <c r="FX65082" s="511"/>
      <c r="FY65082" s="511"/>
      <c r="FZ65082" s="511"/>
      <c r="GA65082" s="511"/>
      <c r="GB65082" s="511"/>
      <c r="GC65082" s="511"/>
      <c r="GD65082" s="511"/>
      <c r="GE65082" s="511"/>
      <c r="GF65082" s="511"/>
      <c r="GG65082" s="511"/>
      <c r="GH65082" s="511"/>
      <c r="GI65082" s="511"/>
      <c r="GJ65082" s="511"/>
      <c r="GK65082" s="511"/>
      <c r="GL65082" s="511"/>
      <c r="GM65082" s="511"/>
      <c r="GN65082" s="511"/>
      <c r="GO65082" s="511"/>
      <c r="GP65082" s="511"/>
      <c r="GQ65082" s="511"/>
      <c r="GR65082" s="511"/>
      <c r="GS65082" s="511"/>
      <c r="GT65082" s="511"/>
      <c r="GU65082" s="511"/>
      <c r="GV65082" s="511"/>
      <c r="GW65082" s="511"/>
      <c r="GX65082" s="511"/>
      <c r="GY65082" s="511"/>
      <c r="GZ65082" s="511"/>
      <c r="HA65082" s="511"/>
      <c r="HB65082" s="511"/>
      <c r="HC65082" s="511"/>
      <c r="HD65082" s="511"/>
      <c r="HE65082" s="511"/>
      <c r="HF65082" s="511"/>
      <c r="HG65082" s="511"/>
      <c r="HH65082" s="511"/>
      <c r="HI65082" s="511"/>
      <c r="HJ65082" s="511"/>
      <c r="HK65082" s="511"/>
      <c r="HL65082" s="511"/>
      <c r="HM65082" s="511"/>
      <c r="HN65082" s="511"/>
      <c r="HO65082" s="511"/>
      <c r="HP65082" s="511"/>
      <c r="HQ65082" s="511"/>
      <c r="HR65082" s="511"/>
      <c r="HS65082" s="511"/>
      <c r="HT65082" s="511"/>
      <c r="HU65082" s="511"/>
      <c r="HV65082" s="511"/>
      <c r="HW65082" s="511"/>
      <c r="HX65082" s="511"/>
      <c r="HY65082" s="511"/>
      <c r="HZ65082" s="511"/>
      <c r="IA65082" s="511"/>
      <c r="IB65082" s="511"/>
      <c r="IC65082" s="511"/>
      <c r="ID65082" s="511"/>
      <c r="IE65082" s="511"/>
      <c r="IF65082" s="511"/>
      <c r="IG65082" s="511"/>
      <c r="IH65082" s="511"/>
    </row>
    <row r="65083" spans="1:242" x14ac:dyDescent="0.25">
      <c r="A65083" s="511"/>
      <c r="B65083" s="511"/>
      <c r="C65083" s="511"/>
      <c r="D65083" s="511"/>
      <c r="E65083" s="511"/>
      <c r="F65083" s="511"/>
      <c r="G65083" s="511"/>
      <c r="H65083" s="511"/>
      <c r="I65083" s="511"/>
      <c r="J65083" s="511"/>
      <c r="K65083" s="511"/>
      <c r="L65083" s="511"/>
      <c r="M65083" s="511"/>
      <c r="N65083" s="511"/>
      <c r="O65083" s="511"/>
      <c r="P65083" s="511"/>
      <c r="Q65083" s="511"/>
      <c r="R65083" s="511"/>
      <c r="S65083" s="511"/>
      <c r="T65083" s="511"/>
      <c r="U65083" s="511"/>
      <c r="V65083" s="511"/>
      <c r="W65083" s="511"/>
      <c r="X65083" s="511"/>
      <c r="Y65083" s="511"/>
      <c r="Z65083" s="511"/>
      <c r="AA65083" s="511"/>
      <c r="AB65083" s="511"/>
      <c r="AC65083" s="511"/>
      <c r="AD65083" s="511"/>
      <c r="AE65083" s="511"/>
      <c r="AF65083" s="511"/>
      <c r="AG65083" s="511"/>
      <c r="AH65083" s="511"/>
      <c r="AI65083" s="511"/>
      <c r="AJ65083" s="511"/>
      <c r="AK65083" s="511"/>
      <c r="AL65083" s="511"/>
      <c r="AM65083" s="511"/>
      <c r="AN65083" s="511"/>
      <c r="AO65083" s="511"/>
      <c r="AP65083" s="511"/>
      <c r="AQ65083" s="511"/>
      <c r="AR65083" s="511"/>
      <c r="AS65083" s="511"/>
      <c r="AT65083" s="511"/>
      <c r="AU65083" s="511"/>
      <c r="AV65083" s="511"/>
      <c r="AW65083" s="511"/>
      <c r="AX65083" s="511"/>
      <c r="AY65083" s="511"/>
      <c r="AZ65083" s="511"/>
      <c r="BA65083" s="511"/>
      <c r="BB65083" s="511"/>
      <c r="BC65083" s="511"/>
      <c r="BD65083" s="511"/>
      <c r="BE65083" s="511"/>
      <c r="BF65083" s="511"/>
      <c r="BG65083" s="511"/>
      <c r="BH65083" s="511"/>
      <c r="BI65083" s="511"/>
      <c r="BJ65083" s="511"/>
      <c r="BK65083" s="511"/>
      <c r="BL65083" s="511"/>
      <c r="BM65083" s="511"/>
      <c r="BN65083" s="511"/>
      <c r="BO65083" s="511"/>
      <c r="BP65083" s="511"/>
      <c r="BQ65083" s="511"/>
      <c r="BR65083" s="511"/>
      <c r="BS65083" s="511"/>
      <c r="BT65083" s="511"/>
      <c r="BU65083" s="511"/>
      <c r="BV65083" s="511"/>
      <c r="BW65083" s="511"/>
      <c r="BX65083" s="511"/>
      <c r="BY65083" s="511"/>
      <c r="BZ65083" s="511"/>
      <c r="CA65083" s="511"/>
      <c r="CB65083" s="511"/>
      <c r="CC65083" s="511"/>
      <c r="CD65083" s="511"/>
      <c r="CE65083" s="511"/>
      <c r="CF65083" s="511"/>
      <c r="CG65083" s="511"/>
      <c r="CH65083" s="511"/>
      <c r="CI65083" s="511"/>
      <c r="CJ65083" s="511"/>
      <c r="CK65083" s="511"/>
      <c r="CL65083" s="511"/>
      <c r="CM65083" s="511"/>
      <c r="CN65083" s="511"/>
      <c r="CO65083" s="511"/>
      <c r="CP65083" s="511"/>
      <c r="CQ65083" s="511"/>
      <c r="CR65083" s="511"/>
      <c r="CS65083" s="511"/>
      <c r="CT65083" s="511"/>
      <c r="CU65083" s="511"/>
      <c r="CV65083" s="511"/>
      <c r="CW65083" s="511"/>
      <c r="CX65083" s="511"/>
      <c r="CY65083" s="511"/>
      <c r="CZ65083" s="511"/>
      <c r="DA65083" s="511"/>
      <c r="DB65083" s="511"/>
      <c r="DC65083" s="511"/>
      <c r="DD65083" s="511"/>
      <c r="DE65083" s="511"/>
      <c r="DF65083" s="511"/>
      <c r="DG65083" s="511"/>
      <c r="DH65083" s="511"/>
      <c r="DI65083" s="511"/>
      <c r="DJ65083" s="511"/>
      <c r="DK65083" s="511"/>
      <c r="DL65083" s="511"/>
      <c r="DM65083" s="511"/>
      <c r="DN65083" s="511"/>
      <c r="DO65083" s="511"/>
      <c r="DP65083" s="511"/>
      <c r="DQ65083" s="511"/>
      <c r="DR65083" s="511"/>
      <c r="DS65083" s="511"/>
      <c r="DT65083" s="511"/>
      <c r="DU65083" s="511"/>
      <c r="DV65083" s="511"/>
      <c r="DW65083" s="511"/>
      <c r="DX65083" s="511"/>
      <c r="DY65083" s="511"/>
      <c r="DZ65083" s="511"/>
      <c r="EA65083" s="511"/>
      <c r="EB65083" s="511"/>
      <c r="EC65083" s="511"/>
      <c r="ED65083" s="511"/>
      <c r="EE65083" s="511"/>
      <c r="EF65083" s="511"/>
      <c r="EG65083" s="511"/>
      <c r="EH65083" s="511"/>
      <c r="EI65083" s="511"/>
      <c r="EJ65083" s="511"/>
      <c r="EK65083" s="511"/>
      <c r="EL65083" s="511"/>
      <c r="EM65083" s="511"/>
      <c r="EN65083" s="511"/>
      <c r="EO65083" s="511"/>
      <c r="EP65083" s="511"/>
      <c r="EQ65083" s="511"/>
      <c r="ER65083" s="511"/>
      <c r="ES65083" s="511"/>
      <c r="ET65083" s="511"/>
      <c r="EU65083" s="511"/>
      <c r="EV65083" s="511"/>
      <c r="EW65083" s="511"/>
      <c r="EX65083" s="511"/>
      <c r="EY65083" s="511"/>
      <c r="EZ65083" s="511"/>
      <c r="FA65083" s="511"/>
      <c r="FB65083" s="511"/>
      <c r="FC65083" s="511"/>
      <c r="FD65083" s="511"/>
      <c r="FE65083" s="511"/>
      <c r="FF65083" s="511"/>
      <c r="FG65083" s="511"/>
      <c r="FH65083" s="511"/>
      <c r="FI65083" s="511"/>
      <c r="FJ65083" s="511"/>
      <c r="FK65083" s="511"/>
      <c r="FL65083" s="511"/>
      <c r="FM65083" s="511"/>
      <c r="FN65083" s="511"/>
      <c r="FO65083" s="511"/>
      <c r="FP65083" s="511"/>
      <c r="FQ65083" s="511"/>
      <c r="FR65083" s="511"/>
      <c r="FS65083" s="511"/>
      <c r="FT65083" s="511"/>
      <c r="FU65083" s="511"/>
      <c r="FV65083" s="511"/>
      <c r="FW65083" s="511"/>
      <c r="FX65083" s="511"/>
      <c r="FY65083" s="511"/>
      <c r="FZ65083" s="511"/>
      <c r="GA65083" s="511"/>
      <c r="GB65083" s="511"/>
      <c r="GC65083" s="511"/>
      <c r="GD65083" s="511"/>
      <c r="GE65083" s="511"/>
      <c r="GF65083" s="511"/>
      <c r="GG65083" s="511"/>
      <c r="GH65083" s="511"/>
      <c r="GI65083" s="511"/>
      <c r="GJ65083" s="511"/>
      <c r="GK65083" s="511"/>
      <c r="GL65083" s="511"/>
      <c r="GM65083" s="511"/>
      <c r="GN65083" s="511"/>
      <c r="GO65083" s="511"/>
      <c r="GP65083" s="511"/>
      <c r="GQ65083" s="511"/>
      <c r="GR65083" s="511"/>
      <c r="GS65083" s="511"/>
      <c r="GT65083" s="511"/>
      <c r="GU65083" s="511"/>
      <c r="GV65083" s="511"/>
      <c r="GW65083" s="511"/>
      <c r="GX65083" s="511"/>
      <c r="GY65083" s="511"/>
      <c r="GZ65083" s="511"/>
      <c r="HA65083" s="511"/>
      <c r="HB65083" s="511"/>
      <c r="HC65083" s="511"/>
      <c r="HD65083" s="511"/>
      <c r="HE65083" s="511"/>
      <c r="HF65083" s="511"/>
      <c r="HG65083" s="511"/>
      <c r="HH65083" s="511"/>
      <c r="HI65083" s="511"/>
      <c r="HJ65083" s="511"/>
      <c r="HK65083" s="511"/>
      <c r="HL65083" s="511"/>
      <c r="HM65083" s="511"/>
      <c r="HN65083" s="511"/>
      <c r="HO65083" s="511"/>
      <c r="HP65083" s="511"/>
      <c r="HQ65083" s="511"/>
      <c r="HR65083" s="511"/>
      <c r="HS65083" s="511"/>
      <c r="HT65083" s="511"/>
      <c r="HU65083" s="511"/>
      <c r="HV65083" s="511"/>
      <c r="HW65083" s="511"/>
      <c r="HX65083" s="511"/>
      <c r="HY65083" s="511"/>
      <c r="HZ65083" s="511"/>
      <c r="IA65083" s="511"/>
      <c r="IB65083" s="511"/>
      <c r="IC65083" s="511"/>
      <c r="ID65083" s="511"/>
      <c r="IE65083" s="511"/>
      <c r="IF65083" s="511"/>
      <c r="IG65083" s="511"/>
      <c r="IH65083" s="511"/>
    </row>
    <row r="65084" spans="1:242" x14ac:dyDescent="0.25">
      <c r="A65084" s="511"/>
      <c r="B65084" s="511"/>
      <c r="C65084" s="511"/>
      <c r="D65084" s="511"/>
      <c r="E65084" s="511"/>
      <c r="F65084" s="511"/>
      <c r="G65084" s="511"/>
      <c r="H65084" s="511"/>
      <c r="I65084" s="511"/>
      <c r="J65084" s="511"/>
      <c r="K65084" s="511"/>
      <c r="L65084" s="511"/>
      <c r="M65084" s="511"/>
      <c r="N65084" s="511"/>
      <c r="O65084" s="511"/>
      <c r="P65084" s="511"/>
      <c r="Q65084" s="511"/>
      <c r="R65084" s="511"/>
      <c r="S65084" s="511"/>
      <c r="T65084" s="511"/>
      <c r="U65084" s="511"/>
      <c r="V65084" s="511"/>
      <c r="W65084" s="511"/>
      <c r="X65084" s="511"/>
      <c r="Y65084" s="511"/>
      <c r="Z65084" s="511"/>
      <c r="AA65084" s="511"/>
      <c r="AB65084" s="511"/>
      <c r="AC65084" s="511"/>
      <c r="AD65084" s="511"/>
      <c r="AE65084" s="511"/>
      <c r="AF65084" s="511"/>
      <c r="AG65084" s="511"/>
      <c r="AH65084" s="511"/>
      <c r="AI65084" s="511"/>
      <c r="AJ65084" s="511"/>
      <c r="AK65084" s="511"/>
      <c r="AL65084" s="511"/>
      <c r="AM65084" s="511"/>
      <c r="AN65084" s="511"/>
      <c r="AO65084" s="511"/>
      <c r="AP65084" s="511"/>
      <c r="AQ65084" s="511"/>
      <c r="AR65084" s="511"/>
      <c r="AS65084" s="511"/>
      <c r="AT65084" s="511"/>
      <c r="AU65084" s="511"/>
      <c r="AV65084" s="511"/>
      <c r="AW65084" s="511"/>
      <c r="AX65084" s="511"/>
      <c r="AY65084" s="511"/>
      <c r="AZ65084" s="511"/>
      <c r="BA65084" s="511"/>
      <c r="BB65084" s="511"/>
      <c r="BC65084" s="511"/>
      <c r="BD65084" s="511"/>
      <c r="BE65084" s="511"/>
      <c r="BF65084" s="511"/>
      <c r="BG65084" s="511"/>
      <c r="BH65084" s="511"/>
      <c r="BI65084" s="511"/>
      <c r="BJ65084" s="511"/>
      <c r="BK65084" s="511"/>
      <c r="BL65084" s="511"/>
      <c r="BM65084" s="511"/>
      <c r="BN65084" s="511"/>
      <c r="BO65084" s="511"/>
      <c r="BP65084" s="511"/>
      <c r="BQ65084" s="511"/>
      <c r="BR65084" s="511"/>
      <c r="BS65084" s="511"/>
      <c r="BT65084" s="511"/>
      <c r="BU65084" s="511"/>
      <c r="BV65084" s="511"/>
      <c r="BW65084" s="511"/>
      <c r="BX65084" s="511"/>
      <c r="BY65084" s="511"/>
      <c r="BZ65084" s="511"/>
      <c r="CA65084" s="511"/>
      <c r="CB65084" s="511"/>
      <c r="CC65084" s="511"/>
      <c r="CD65084" s="511"/>
      <c r="CE65084" s="511"/>
      <c r="CF65084" s="511"/>
      <c r="CG65084" s="511"/>
      <c r="CH65084" s="511"/>
      <c r="CI65084" s="511"/>
      <c r="CJ65084" s="511"/>
      <c r="CK65084" s="511"/>
      <c r="CL65084" s="511"/>
      <c r="CM65084" s="511"/>
      <c r="CN65084" s="511"/>
      <c r="CO65084" s="511"/>
      <c r="CP65084" s="511"/>
      <c r="CQ65084" s="511"/>
      <c r="CR65084" s="511"/>
      <c r="CS65084" s="511"/>
      <c r="CT65084" s="511"/>
      <c r="CU65084" s="511"/>
      <c r="CV65084" s="511"/>
      <c r="CW65084" s="511"/>
      <c r="CX65084" s="511"/>
      <c r="CY65084" s="511"/>
      <c r="CZ65084" s="511"/>
      <c r="DA65084" s="511"/>
      <c r="DB65084" s="511"/>
      <c r="DC65084" s="511"/>
      <c r="DD65084" s="511"/>
      <c r="DE65084" s="511"/>
      <c r="DF65084" s="511"/>
      <c r="DG65084" s="511"/>
      <c r="DH65084" s="511"/>
      <c r="DI65084" s="511"/>
      <c r="DJ65084" s="511"/>
      <c r="DK65084" s="511"/>
      <c r="DL65084" s="511"/>
      <c r="DM65084" s="511"/>
      <c r="DN65084" s="511"/>
      <c r="DO65084" s="511"/>
      <c r="DP65084" s="511"/>
      <c r="DQ65084" s="511"/>
      <c r="DR65084" s="511"/>
      <c r="DS65084" s="511"/>
      <c r="DT65084" s="511"/>
      <c r="DU65084" s="511"/>
      <c r="DV65084" s="511"/>
      <c r="DW65084" s="511"/>
      <c r="DX65084" s="511"/>
      <c r="DY65084" s="511"/>
      <c r="DZ65084" s="511"/>
      <c r="EA65084" s="511"/>
      <c r="EB65084" s="511"/>
      <c r="EC65084" s="511"/>
      <c r="ED65084" s="511"/>
      <c r="EE65084" s="511"/>
      <c r="EF65084" s="511"/>
      <c r="EG65084" s="511"/>
      <c r="EH65084" s="511"/>
      <c r="EI65084" s="511"/>
      <c r="EJ65084" s="511"/>
      <c r="EK65084" s="511"/>
      <c r="EL65084" s="511"/>
      <c r="EM65084" s="511"/>
      <c r="EN65084" s="511"/>
      <c r="EO65084" s="511"/>
      <c r="EP65084" s="511"/>
      <c r="EQ65084" s="511"/>
      <c r="ER65084" s="511"/>
      <c r="ES65084" s="511"/>
      <c r="ET65084" s="511"/>
      <c r="EU65084" s="511"/>
      <c r="EV65084" s="511"/>
      <c r="EW65084" s="511"/>
      <c r="EX65084" s="511"/>
      <c r="EY65084" s="511"/>
      <c r="EZ65084" s="511"/>
      <c r="FA65084" s="511"/>
      <c r="FB65084" s="511"/>
      <c r="FC65084" s="511"/>
      <c r="FD65084" s="511"/>
      <c r="FE65084" s="511"/>
      <c r="FF65084" s="511"/>
      <c r="FG65084" s="511"/>
      <c r="FH65084" s="511"/>
      <c r="FI65084" s="511"/>
      <c r="FJ65084" s="511"/>
      <c r="FK65084" s="511"/>
      <c r="FL65084" s="511"/>
      <c r="FM65084" s="511"/>
      <c r="FN65084" s="511"/>
      <c r="FO65084" s="511"/>
      <c r="FP65084" s="511"/>
      <c r="FQ65084" s="511"/>
      <c r="FR65084" s="511"/>
      <c r="FS65084" s="511"/>
      <c r="FT65084" s="511"/>
      <c r="FU65084" s="511"/>
      <c r="FV65084" s="511"/>
      <c r="FW65084" s="511"/>
      <c r="FX65084" s="511"/>
      <c r="FY65084" s="511"/>
      <c r="FZ65084" s="511"/>
      <c r="GA65084" s="511"/>
      <c r="GB65084" s="511"/>
      <c r="GC65084" s="511"/>
      <c r="GD65084" s="511"/>
      <c r="GE65084" s="511"/>
      <c r="GF65084" s="511"/>
      <c r="GG65084" s="511"/>
      <c r="GH65084" s="511"/>
      <c r="GI65084" s="511"/>
      <c r="GJ65084" s="511"/>
      <c r="GK65084" s="511"/>
      <c r="GL65084" s="511"/>
      <c r="GM65084" s="511"/>
      <c r="GN65084" s="511"/>
      <c r="GO65084" s="511"/>
      <c r="GP65084" s="511"/>
      <c r="GQ65084" s="511"/>
      <c r="GR65084" s="511"/>
      <c r="GS65084" s="511"/>
      <c r="GT65084" s="511"/>
      <c r="GU65084" s="511"/>
      <c r="GV65084" s="511"/>
      <c r="GW65084" s="511"/>
      <c r="GX65084" s="511"/>
      <c r="GY65084" s="511"/>
      <c r="GZ65084" s="511"/>
      <c r="HA65084" s="511"/>
      <c r="HB65084" s="511"/>
      <c r="HC65084" s="511"/>
      <c r="HD65084" s="511"/>
      <c r="HE65084" s="511"/>
      <c r="HF65084" s="511"/>
      <c r="HG65084" s="511"/>
      <c r="HH65084" s="511"/>
      <c r="HI65084" s="511"/>
      <c r="HJ65084" s="511"/>
      <c r="HK65084" s="511"/>
      <c r="HL65084" s="511"/>
      <c r="HM65084" s="511"/>
      <c r="HN65084" s="511"/>
      <c r="HO65084" s="511"/>
      <c r="HP65084" s="511"/>
      <c r="HQ65084" s="511"/>
      <c r="HR65084" s="511"/>
      <c r="HS65084" s="511"/>
      <c r="HT65084" s="511"/>
      <c r="HU65084" s="511"/>
      <c r="HV65084" s="511"/>
      <c r="HW65084" s="511"/>
      <c r="HX65084" s="511"/>
      <c r="HY65084" s="511"/>
      <c r="HZ65084" s="511"/>
      <c r="IA65084" s="511"/>
      <c r="IB65084" s="511"/>
      <c r="IC65084" s="511"/>
      <c r="ID65084" s="511"/>
      <c r="IE65084" s="511"/>
      <c r="IF65084" s="511"/>
      <c r="IG65084" s="511"/>
      <c r="IH65084" s="511"/>
    </row>
    <row r="65085" spans="1:242" x14ac:dyDescent="0.25">
      <c r="A65085" s="511"/>
      <c r="B65085" s="511"/>
      <c r="C65085" s="511"/>
      <c r="D65085" s="511"/>
      <c r="E65085" s="511"/>
      <c r="F65085" s="511"/>
      <c r="G65085" s="511"/>
      <c r="H65085" s="511"/>
      <c r="I65085" s="511"/>
      <c r="J65085" s="511"/>
      <c r="K65085" s="511"/>
      <c r="L65085" s="511"/>
      <c r="M65085" s="511"/>
      <c r="N65085" s="511"/>
      <c r="O65085" s="511"/>
      <c r="P65085" s="511"/>
      <c r="Q65085" s="511"/>
      <c r="R65085" s="511"/>
      <c r="S65085" s="511"/>
      <c r="T65085" s="511"/>
      <c r="U65085" s="511"/>
      <c r="V65085" s="511"/>
      <c r="W65085" s="511"/>
      <c r="X65085" s="511"/>
      <c r="Y65085" s="511"/>
      <c r="Z65085" s="511"/>
      <c r="AA65085" s="511"/>
      <c r="AB65085" s="511"/>
      <c r="AC65085" s="511"/>
      <c r="AD65085" s="511"/>
      <c r="AE65085" s="511"/>
      <c r="AF65085" s="511"/>
      <c r="AG65085" s="511"/>
      <c r="AH65085" s="511"/>
      <c r="AI65085" s="511"/>
      <c r="AJ65085" s="511"/>
      <c r="AK65085" s="511"/>
      <c r="AL65085" s="511"/>
      <c r="AM65085" s="511"/>
      <c r="AN65085" s="511"/>
      <c r="AO65085" s="511"/>
      <c r="AP65085" s="511"/>
      <c r="AQ65085" s="511"/>
      <c r="AR65085" s="511"/>
      <c r="AS65085" s="511"/>
      <c r="AT65085" s="511"/>
      <c r="AU65085" s="511"/>
      <c r="AV65085" s="511"/>
      <c r="AW65085" s="511"/>
      <c r="AX65085" s="511"/>
      <c r="AY65085" s="511"/>
      <c r="AZ65085" s="511"/>
      <c r="BA65085" s="511"/>
      <c r="BB65085" s="511"/>
      <c r="BC65085" s="511"/>
      <c r="BD65085" s="511"/>
      <c r="BE65085" s="511"/>
      <c r="BF65085" s="511"/>
      <c r="BG65085" s="511"/>
      <c r="BH65085" s="511"/>
      <c r="BI65085" s="511"/>
      <c r="BJ65085" s="511"/>
      <c r="BK65085" s="511"/>
      <c r="BL65085" s="511"/>
      <c r="BM65085" s="511"/>
      <c r="BN65085" s="511"/>
      <c r="BO65085" s="511"/>
      <c r="BP65085" s="511"/>
      <c r="BQ65085" s="511"/>
      <c r="BR65085" s="511"/>
      <c r="BS65085" s="511"/>
      <c r="BT65085" s="511"/>
      <c r="BU65085" s="511"/>
      <c r="BV65085" s="511"/>
      <c r="BW65085" s="511"/>
      <c r="BX65085" s="511"/>
      <c r="BY65085" s="511"/>
      <c r="BZ65085" s="511"/>
      <c r="CA65085" s="511"/>
      <c r="CB65085" s="511"/>
      <c r="CC65085" s="511"/>
      <c r="CD65085" s="511"/>
      <c r="CE65085" s="511"/>
      <c r="CF65085" s="511"/>
      <c r="CG65085" s="511"/>
      <c r="CH65085" s="511"/>
      <c r="CI65085" s="511"/>
      <c r="CJ65085" s="511"/>
      <c r="CK65085" s="511"/>
      <c r="CL65085" s="511"/>
      <c r="CM65085" s="511"/>
      <c r="CN65085" s="511"/>
      <c r="CO65085" s="511"/>
      <c r="CP65085" s="511"/>
      <c r="CQ65085" s="511"/>
      <c r="CR65085" s="511"/>
      <c r="CS65085" s="511"/>
      <c r="CT65085" s="511"/>
      <c r="CU65085" s="511"/>
      <c r="CV65085" s="511"/>
      <c r="CW65085" s="511"/>
      <c r="CX65085" s="511"/>
      <c r="CY65085" s="511"/>
      <c r="CZ65085" s="511"/>
      <c r="DA65085" s="511"/>
      <c r="DB65085" s="511"/>
      <c r="DC65085" s="511"/>
      <c r="DD65085" s="511"/>
      <c r="DE65085" s="511"/>
      <c r="DF65085" s="511"/>
      <c r="DG65085" s="511"/>
      <c r="DH65085" s="511"/>
      <c r="DI65085" s="511"/>
      <c r="DJ65085" s="511"/>
      <c r="DK65085" s="511"/>
      <c r="DL65085" s="511"/>
      <c r="DM65085" s="511"/>
      <c r="DN65085" s="511"/>
      <c r="DO65085" s="511"/>
      <c r="DP65085" s="511"/>
      <c r="DQ65085" s="511"/>
      <c r="DR65085" s="511"/>
      <c r="DS65085" s="511"/>
      <c r="DT65085" s="511"/>
      <c r="DU65085" s="511"/>
      <c r="DV65085" s="511"/>
      <c r="DW65085" s="511"/>
      <c r="DX65085" s="511"/>
      <c r="DY65085" s="511"/>
      <c r="DZ65085" s="511"/>
      <c r="EA65085" s="511"/>
      <c r="EB65085" s="511"/>
      <c r="EC65085" s="511"/>
      <c r="ED65085" s="511"/>
      <c r="EE65085" s="511"/>
      <c r="EF65085" s="511"/>
      <c r="EG65085" s="511"/>
      <c r="EH65085" s="511"/>
      <c r="EI65085" s="511"/>
      <c r="EJ65085" s="511"/>
      <c r="EK65085" s="511"/>
      <c r="EL65085" s="511"/>
      <c r="EM65085" s="511"/>
      <c r="EN65085" s="511"/>
      <c r="EO65085" s="511"/>
      <c r="EP65085" s="511"/>
      <c r="EQ65085" s="511"/>
      <c r="ER65085" s="511"/>
      <c r="ES65085" s="511"/>
      <c r="ET65085" s="511"/>
      <c r="EU65085" s="511"/>
      <c r="EV65085" s="511"/>
      <c r="EW65085" s="511"/>
      <c r="EX65085" s="511"/>
      <c r="EY65085" s="511"/>
      <c r="EZ65085" s="511"/>
      <c r="FA65085" s="511"/>
      <c r="FB65085" s="511"/>
      <c r="FC65085" s="511"/>
      <c r="FD65085" s="511"/>
      <c r="FE65085" s="511"/>
      <c r="FF65085" s="511"/>
      <c r="FG65085" s="511"/>
      <c r="FH65085" s="511"/>
      <c r="FI65085" s="511"/>
      <c r="FJ65085" s="511"/>
      <c r="FK65085" s="511"/>
      <c r="FL65085" s="511"/>
      <c r="FM65085" s="511"/>
      <c r="FN65085" s="511"/>
      <c r="FO65085" s="511"/>
      <c r="FP65085" s="511"/>
      <c r="FQ65085" s="511"/>
      <c r="FR65085" s="511"/>
      <c r="FS65085" s="511"/>
      <c r="FT65085" s="511"/>
      <c r="FU65085" s="511"/>
      <c r="FV65085" s="511"/>
      <c r="FW65085" s="511"/>
      <c r="FX65085" s="511"/>
      <c r="FY65085" s="511"/>
      <c r="FZ65085" s="511"/>
      <c r="GA65085" s="511"/>
      <c r="GB65085" s="511"/>
      <c r="GC65085" s="511"/>
      <c r="GD65085" s="511"/>
      <c r="GE65085" s="511"/>
      <c r="GF65085" s="511"/>
      <c r="GG65085" s="511"/>
      <c r="GH65085" s="511"/>
      <c r="GI65085" s="511"/>
      <c r="GJ65085" s="511"/>
      <c r="GK65085" s="511"/>
      <c r="GL65085" s="511"/>
      <c r="GM65085" s="511"/>
      <c r="GN65085" s="511"/>
      <c r="GO65085" s="511"/>
      <c r="GP65085" s="511"/>
      <c r="GQ65085" s="511"/>
      <c r="GR65085" s="511"/>
      <c r="GS65085" s="511"/>
      <c r="GT65085" s="511"/>
      <c r="GU65085" s="511"/>
      <c r="GV65085" s="511"/>
      <c r="GW65085" s="511"/>
      <c r="GX65085" s="511"/>
      <c r="GY65085" s="511"/>
      <c r="GZ65085" s="511"/>
      <c r="HA65085" s="511"/>
      <c r="HB65085" s="511"/>
      <c r="HC65085" s="511"/>
      <c r="HD65085" s="511"/>
      <c r="HE65085" s="511"/>
      <c r="HF65085" s="511"/>
      <c r="HG65085" s="511"/>
      <c r="HH65085" s="511"/>
      <c r="HI65085" s="511"/>
      <c r="HJ65085" s="511"/>
      <c r="HK65085" s="511"/>
      <c r="HL65085" s="511"/>
      <c r="HM65085" s="511"/>
      <c r="HN65085" s="511"/>
      <c r="HO65085" s="511"/>
      <c r="HP65085" s="511"/>
      <c r="HQ65085" s="511"/>
      <c r="HR65085" s="511"/>
      <c r="HS65085" s="511"/>
      <c r="HT65085" s="511"/>
      <c r="HU65085" s="511"/>
      <c r="HV65085" s="511"/>
      <c r="HW65085" s="511"/>
      <c r="HX65085" s="511"/>
      <c r="HY65085" s="511"/>
      <c r="HZ65085" s="511"/>
      <c r="IA65085" s="511"/>
      <c r="IB65085" s="511"/>
      <c r="IC65085" s="511"/>
      <c r="ID65085" s="511"/>
      <c r="IE65085" s="511"/>
      <c r="IF65085" s="511"/>
      <c r="IG65085" s="511"/>
      <c r="IH65085" s="511"/>
    </row>
    <row r="65086" spans="1:242" x14ac:dyDescent="0.25">
      <c r="A65086" s="511"/>
      <c r="B65086" s="511"/>
      <c r="C65086" s="511"/>
      <c r="D65086" s="511"/>
      <c r="E65086" s="511"/>
      <c r="F65086" s="511"/>
      <c r="G65086" s="511"/>
      <c r="H65086" s="511"/>
      <c r="I65086" s="511"/>
      <c r="J65086" s="511"/>
      <c r="K65086" s="511"/>
      <c r="L65086" s="511"/>
      <c r="M65086" s="511"/>
      <c r="N65086" s="511"/>
      <c r="O65086" s="511"/>
      <c r="P65086" s="511"/>
      <c r="Q65086" s="511"/>
      <c r="R65086" s="511"/>
      <c r="S65086" s="511"/>
      <c r="T65086" s="511"/>
      <c r="U65086" s="511"/>
      <c r="V65086" s="511"/>
      <c r="W65086" s="511"/>
      <c r="X65086" s="511"/>
      <c r="Y65086" s="511"/>
      <c r="Z65086" s="511"/>
      <c r="AA65086" s="511"/>
      <c r="AB65086" s="511"/>
      <c r="AC65086" s="511"/>
      <c r="AD65086" s="511"/>
      <c r="AE65086" s="511"/>
      <c r="AF65086" s="511"/>
      <c r="AG65086" s="511"/>
      <c r="AH65086" s="511"/>
      <c r="AI65086" s="511"/>
      <c r="AJ65086" s="511"/>
      <c r="AK65086" s="511"/>
      <c r="AL65086" s="511"/>
      <c r="AM65086" s="511"/>
      <c r="AN65086" s="511"/>
      <c r="AO65086" s="511"/>
      <c r="AP65086" s="511"/>
      <c r="AQ65086" s="511"/>
      <c r="AR65086" s="511"/>
      <c r="AS65086" s="511"/>
      <c r="AT65086" s="511"/>
      <c r="AU65086" s="511"/>
      <c r="AV65086" s="511"/>
      <c r="AW65086" s="511"/>
      <c r="AX65086" s="511"/>
      <c r="AY65086" s="511"/>
      <c r="AZ65086" s="511"/>
      <c r="BA65086" s="511"/>
      <c r="BB65086" s="511"/>
      <c r="BC65086" s="511"/>
      <c r="BD65086" s="511"/>
      <c r="BE65086" s="511"/>
      <c r="BF65086" s="511"/>
      <c r="BG65086" s="511"/>
      <c r="BH65086" s="511"/>
      <c r="BI65086" s="511"/>
      <c r="BJ65086" s="511"/>
      <c r="BK65086" s="511"/>
      <c r="BL65086" s="511"/>
      <c r="BM65086" s="511"/>
      <c r="BN65086" s="511"/>
      <c r="BO65086" s="511"/>
      <c r="BP65086" s="511"/>
      <c r="BQ65086" s="511"/>
      <c r="BR65086" s="511"/>
      <c r="BS65086" s="511"/>
      <c r="BT65086" s="511"/>
      <c r="BU65086" s="511"/>
      <c r="BV65086" s="511"/>
      <c r="BW65086" s="511"/>
      <c r="BX65086" s="511"/>
      <c r="BY65086" s="511"/>
      <c r="BZ65086" s="511"/>
      <c r="CA65086" s="511"/>
      <c r="CB65086" s="511"/>
      <c r="CC65086" s="511"/>
      <c r="CD65086" s="511"/>
      <c r="CE65086" s="511"/>
      <c r="CF65086" s="511"/>
      <c r="CG65086" s="511"/>
      <c r="CH65086" s="511"/>
      <c r="CI65086" s="511"/>
      <c r="CJ65086" s="511"/>
      <c r="CK65086" s="511"/>
      <c r="CL65086" s="511"/>
      <c r="CM65086" s="511"/>
      <c r="CN65086" s="511"/>
      <c r="CO65086" s="511"/>
      <c r="CP65086" s="511"/>
      <c r="CQ65086" s="511"/>
      <c r="CR65086" s="511"/>
      <c r="CS65086" s="511"/>
      <c r="CT65086" s="511"/>
      <c r="CU65086" s="511"/>
      <c r="CV65086" s="511"/>
      <c r="CW65086" s="511"/>
      <c r="CX65086" s="511"/>
      <c r="CY65086" s="511"/>
      <c r="CZ65086" s="511"/>
      <c r="DA65086" s="511"/>
      <c r="DB65086" s="511"/>
      <c r="DC65086" s="511"/>
      <c r="DD65086" s="511"/>
      <c r="DE65086" s="511"/>
      <c r="DF65086" s="511"/>
      <c r="DG65086" s="511"/>
      <c r="DH65086" s="511"/>
      <c r="DI65086" s="511"/>
      <c r="DJ65086" s="511"/>
      <c r="DK65086" s="511"/>
      <c r="DL65086" s="511"/>
      <c r="DM65086" s="511"/>
      <c r="DN65086" s="511"/>
      <c r="DO65086" s="511"/>
      <c r="DP65086" s="511"/>
      <c r="DQ65086" s="511"/>
      <c r="DR65086" s="511"/>
      <c r="DS65086" s="511"/>
      <c r="DT65086" s="511"/>
      <c r="DU65086" s="511"/>
      <c r="DV65086" s="511"/>
      <c r="DW65086" s="511"/>
      <c r="DX65086" s="511"/>
      <c r="DY65086" s="511"/>
      <c r="DZ65086" s="511"/>
      <c r="EA65086" s="511"/>
      <c r="EB65086" s="511"/>
      <c r="EC65086" s="511"/>
      <c r="ED65086" s="511"/>
      <c r="EE65086" s="511"/>
      <c r="EF65086" s="511"/>
      <c r="EG65086" s="511"/>
      <c r="EH65086" s="511"/>
      <c r="EI65086" s="511"/>
      <c r="EJ65086" s="511"/>
      <c r="EK65086" s="511"/>
      <c r="EL65086" s="511"/>
      <c r="EM65086" s="511"/>
      <c r="EN65086" s="511"/>
      <c r="EO65086" s="511"/>
      <c r="EP65086" s="511"/>
      <c r="EQ65086" s="511"/>
      <c r="ER65086" s="511"/>
      <c r="ES65086" s="511"/>
      <c r="ET65086" s="511"/>
      <c r="EU65086" s="511"/>
      <c r="EV65086" s="511"/>
      <c r="EW65086" s="511"/>
      <c r="EX65086" s="511"/>
      <c r="EY65086" s="511"/>
      <c r="EZ65086" s="511"/>
      <c r="FA65086" s="511"/>
      <c r="FB65086" s="511"/>
      <c r="FC65086" s="511"/>
      <c r="FD65086" s="511"/>
      <c r="FE65086" s="511"/>
      <c r="FF65086" s="511"/>
      <c r="FG65086" s="511"/>
      <c r="FH65086" s="511"/>
      <c r="FI65086" s="511"/>
      <c r="FJ65086" s="511"/>
      <c r="FK65086" s="511"/>
      <c r="FL65086" s="511"/>
      <c r="FM65086" s="511"/>
      <c r="FN65086" s="511"/>
      <c r="FO65086" s="511"/>
      <c r="FP65086" s="511"/>
      <c r="FQ65086" s="511"/>
      <c r="FR65086" s="511"/>
      <c r="FS65086" s="511"/>
      <c r="FT65086" s="511"/>
      <c r="FU65086" s="511"/>
      <c r="FV65086" s="511"/>
      <c r="FW65086" s="511"/>
      <c r="FX65086" s="511"/>
      <c r="FY65086" s="511"/>
      <c r="FZ65086" s="511"/>
      <c r="GA65086" s="511"/>
      <c r="GB65086" s="511"/>
      <c r="GC65086" s="511"/>
      <c r="GD65086" s="511"/>
      <c r="GE65086" s="511"/>
      <c r="GF65086" s="511"/>
      <c r="GG65086" s="511"/>
      <c r="GH65086" s="511"/>
      <c r="GI65086" s="511"/>
      <c r="GJ65086" s="511"/>
      <c r="GK65086" s="511"/>
      <c r="GL65086" s="511"/>
      <c r="GM65086" s="511"/>
      <c r="GN65086" s="511"/>
      <c r="GO65086" s="511"/>
      <c r="GP65086" s="511"/>
      <c r="GQ65086" s="511"/>
      <c r="GR65086" s="511"/>
      <c r="GS65086" s="511"/>
      <c r="GT65086" s="511"/>
      <c r="GU65086" s="511"/>
      <c r="GV65086" s="511"/>
      <c r="GW65086" s="511"/>
      <c r="GX65086" s="511"/>
      <c r="GY65086" s="511"/>
      <c r="GZ65086" s="511"/>
      <c r="HA65086" s="511"/>
      <c r="HB65086" s="511"/>
      <c r="HC65086" s="511"/>
      <c r="HD65086" s="511"/>
      <c r="HE65086" s="511"/>
      <c r="HF65086" s="511"/>
      <c r="HG65086" s="511"/>
      <c r="HH65086" s="511"/>
      <c r="HI65086" s="511"/>
      <c r="HJ65086" s="511"/>
      <c r="HK65086" s="511"/>
      <c r="HL65086" s="511"/>
      <c r="HM65086" s="511"/>
      <c r="HN65086" s="511"/>
      <c r="HO65086" s="511"/>
      <c r="HP65086" s="511"/>
      <c r="HQ65086" s="511"/>
      <c r="HR65086" s="511"/>
      <c r="HS65086" s="511"/>
      <c r="HT65086" s="511"/>
      <c r="HU65086" s="511"/>
      <c r="HV65086" s="511"/>
      <c r="HW65086" s="511"/>
      <c r="HX65086" s="511"/>
      <c r="HY65086" s="511"/>
      <c r="HZ65086" s="511"/>
      <c r="IA65086" s="511"/>
      <c r="IB65086" s="511"/>
      <c r="IC65086" s="511"/>
      <c r="ID65086" s="511"/>
      <c r="IE65086" s="511"/>
      <c r="IF65086" s="511"/>
      <c r="IG65086" s="511"/>
      <c r="IH65086" s="511"/>
    </row>
    <row r="65087" spans="1:242" x14ac:dyDescent="0.25">
      <c r="A65087" s="511"/>
      <c r="B65087" s="511"/>
      <c r="C65087" s="511"/>
      <c r="D65087" s="511"/>
      <c r="E65087" s="511"/>
      <c r="F65087" s="511"/>
      <c r="G65087" s="511"/>
      <c r="H65087" s="511"/>
      <c r="I65087" s="511"/>
      <c r="J65087" s="511"/>
      <c r="K65087" s="511"/>
      <c r="L65087" s="511"/>
      <c r="M65087" s="511"/>
      <c r="N65087" s="511"/>
      <c r="O65087" s="511"/>
      <c r="P65087" s="511"/>
      <c r="Q65087" s="511"/>
      <c r="R65087" s="511"/>
      <c r="S65087" s="511"/>
      <c r="T65087" s="511"/>
      <c r="U65087" s="511"/>
      <c r="V65087" s="511"/>
      <c r="W65087" s="511"/>
      <c r="X65087" s="511"/>
      <c r="Y65087" s="511"/>
      <c r="Z65087" s="511"/>
      <c r="AA65087" s="511"/>
      <c r="AB65087" s="511"/>
      <c r="AC65087" s="511"/>
      <c r="AD65087" s="511"/>
      <c r="AE65087" s="511"/>
      <c r="AF65087" s="511"/>
      <c r="AG65087" s="511"/>
      <c r="AH65087" s="511"/>
      <c r="AI65087" s="511"/>
      <c r="AJ65087" s="511"/>
      <c r="AK65087" s="511"/>
      <c r="AL65087" s="511"/>
      <c r="AM65087" s="511"/>
      <c r="AN65087" s="511"/>
      <c r="AO65087" s="511"/>
      <c r="AP65087" s="511"/>
      <c r="AQ65087" s="511"/>
      <c r="AR65087" s="511"/>
      <c r="AS65087" s="511"/>
      <c r="AT65087" s="511"/>
      <c r="AU65087" s="511"/>
      <c r="AV65087" s="511"/>
      <c r="AW65087" s="511"/>
      <c r="AX65087" s="511"/>
      <c r="AY65087" s="511"/>
      <c r="AZ65087" s="511"/>
      <c r="BA65087" s="511"/>
      <c r="BB65087" s="511"/>
      <c r="BC65087" s="511"/>
      <c r="BD65087" s="511"/>
      <c r="BE65087" s="511"/>
      <c r="BF65087" s="511"/>
      <c r="BG65087" s="511"/>
      <c r="BH65087" s="511"/>
      <c r="BI65087" s="511"/>
      <c r="BJ65087" s="511"/>
      <c r="BK65087" s="511"/>
      <c r="BL65087" s="511"/>
      <c r="BM65087" s="511"/>
      <c r="BN65087" s="511"/>
      <c r="BO65087" s="511"/>
      <c r="BP65087" s="511"/>
      <c r="BQ65087" s="511"/>
      <c r="BR65087" s="511"/>
      <c r="BS65087" s="511"/>
      <c r="BT65087" s="511"/>
      <c r="BU65087" s="511"/>
      <c r="BV65087" s="511"/>
      <c r="BW65087" s="511"/>
      <c r="BX65087" s="511"/>
      <c r="BY65087" s="511"/>
      <c r="BZ65087" s="511"/>
      <c r="CA65087" s="511"/>
      <c r="CB65087" s="511"/>
      <c r="CC65087" s="511"/>
      <c r="CD65087" s="511"/>
      <c r="CE65087" s="511"/>
      <c r="CF65087" s="511"/>
      <c r="CG65087" s="511"/>
      <c r="CH65087" s="511"/>
      <c r="CI65087" s="511"/>
      <c r="CJ65087" s="511"/>
      <c r="CK65087" s="511"/>
      <c r="CL65087" s="511"/>
      <c r="CM65087" s="511"/>
      <c r="CN65087" s="511"/>
      <c r="CO65087" s="511"/>
      <c r="CP65087" s="511"/>
      <c r="CQ65087" s="511"/>
      <c r="CR65087" s="511"/>
      <c r="CS65087" s="511"/>
      <c r="CT65087" s="511"/>
      <c r="CU65087" s="511"/>
      <c r="CV65087" s="511"/>
      <c r="CW65087" s="511"/>
      <c r="CX65087" s="511"/>
      <c r="CY65087" s="511"/>
      <c r="CZ65087" s="511"/>
      <c r="DA65087" s="511"/>
      <c r="DB65087" s="511"/>
      <c r="DC65087" s="511"/>
      <c r="DD65087" s="511"/>
      <c r="DE65087" s="511"/>
      <c r="DF65087" s="511"/>
      <c r="DG65087" s="511"/>
      <c r="DH65087" s="511"/>
      <c r="DI65087" s="511"/>
      <c r="DJ65087" s="511"/>
      <c r="DK65087" s="511"/>
      <c r="DL65087" s="511"/>
      <c r="DM65087" s="511"/>
      <c r="DN65087" s="511"/>
      <c r="DO65087" s="511"/>
      <c r="DP65087" s="511"/>
      <c r="DQ65087" s="511"/>
      <c r="DR65087" s="511"/>
      <c r="DS65087" s="511"/>
      <c r="DT65087" s="511"/>
      <c r="DU65087" s="511"/>
      <c r="DV65087" s="511"/>
      <c r="DW65087" s="511"/>
      <c r="DX65087" s="511"/>
      <c r="DY65087" s="511"/>
      <c r="DZ65087" s="511"/>
      <c r="EA65087" s="511"/>
      <c r="EB65087" s="511"/>
      <c r="EC65087" s="511"/>
      <c r="ED65087" s="511"/>
      <c r="EE65087" s="511"/>
      <c r="EF65087" s="511"/>
      <c r="EG65087" s="511"/>
      <c r="EH65087" s="511"/>
      <c r="EI65087" s="511"/>
      <c r="EJ65087" s="511"/>
      <c r="EK65087" s="511"/>
      <c r="EL65087" s="511"/>
      <c r="EM65087" s="511"/>
      <c r="EN65087" s="511"/>
      <c r="EO65087" s="511"/>
      <c r="EP65087" s="511"/>
      <c r="EQ65087" s="511"/>
      <c r="ER65087" s="511"/>
      <c r="ES65087" s="511"/>
      <c r="ET65087" s="511"/>
      <c r="EU65087" s="511"/>
      <c r="EV65087" s="511"/>
      <c r="EW65087" s="511"/>
      <c r="EX65087" s="511"/>
      <c r="EY65087" s="511"/>
      <c r="EZ65087" s="511"/>
      <c r="FA65087" s="511"/>
      <c r="FB65087" s="511"/>
      <c r="FC65087" s="511"/>
      <c r="FD65087" s="511"/>
      <c r="FE65087" s="511"/>
      <c r="FF65087" s="511"/>
      <c r="FG65087" s="511"/>
      <c r="FH65087" s="511"/>
      <c r="FI65087" s="511"/>
      <c r="FJ65087" s="511"/>
      <c r="FK65087" s="511"/>
      <c r="FL65087" s="511"/>
      <c r="FM65087" s="511"/>
      <c r="FN65087" s="511"/>
      <c r="FO65087" s="511"/>
      <c r="FP65087" s="511"/>
      <c r="FQ65087" s="511"/>
      <c r="FR65087" s="511"/>
      <c r="FS65087" s="511"/>
      <c r="FT65087" s="511"/>
      <c r="FU65087" s="511"/>
      <c r="FV65087" s="511"/>
      <c r="FW65087" s="511"/>
      <c r="FX65087" s="511"/>
      <c r="FY65087" s="511"/>
      <c r="FZ65087" s="511"/>
      <c r="GA65087" s="511"/>
      <c r="GB65087" s="511"/>
      <c r="GC65087" s="511"/>
      <c r="GD65087" s="511"/>
      <c r="GE65087" s="511"/>
      <c r="GF65087" s="511"/>
      <c r="GG65087" s="511"/>
      <c r="GH65087" s="511"/>
      <c r="GI65087" s="511"/>
      <c r="GJ65087" s="511"/>
      <c r="GK65087" s="511"/>
      <c r="GL65087" s="511"/>
      <c r="GM65087" s="511"/>
      <c r="GN65087" s="511"/>
      <c r="GO65087" s="511"/>
      <c r="GP65087" s="511"/>
      <c r="GQ65087" s="511"/>
      <c r="GR65087" s="511"/>
      <c r="GS65087" s="511"/>
      <c r="GT65087" s="511"/>
      <c r="GU65087" s="511"/>
      <c r="GV65087" s="511"/>
      <c r="GW65087" s="511"/>
      <c r="GX65087" s="511"/>
      <c r="GY65087" s="511"/>
      <c r="GZ65087" s="511"/>
      <c r="HA65087" s="511"/>
      <c r="HB65087" s="511"/>
      <c r="HC65087" s="511"/>
      <c r="HD65087" s="511"/>
      <c r="HE65087" s="511"/>
      <c r="HF65087" s="511"/>
      <c r="HG65087" s="511"/>
      <c r="HH65087" s="511"/>
      <c r="HI65087" s="511"/>
      <c r="HJ65087" s="511"/>
      <c r="HK65087" s="511"/>
      <c r="HL65087" s="511"/>
      <c r="HM65087" s="511"/>
      <c r="HN65087" s="511"/>
      <c r="HO65087" s="511"/>
      <c r="HP65087" s="511"/>
      <c r="HQ65087" s="511"/>
      <c r="HR65087" s="511"/>
      <c r="HS65087" s="511"/>
      <c r="HT65087" s="511"/>
      <c r="HU65087" s="511"/>
      <c r="HV65087" s="511"/>
      <c r="HW65087" s="511"/>
      <c r="HX65087" s="511"/>
      <c r="HY65087" s="511"/>
      <c r="HZ65087" s="511"/>
      <c r="IA65087" s="511"/>
      <c r="IB65087" s="511"/>
      <c r="IC65087" s="511"/>
      <c r="ID65087" s="511"/>
      <c r="IE65087" s="511"/>
      <c r="IF65087" s="511"/>
      <c r="IG65087" s="511"/>
      <c r="IH65087" s="511"/>
    </row>
    <row r="65088" spans="1:242" x14ac:dyDescent="0.25">
      <c r="A65088" s="511"/>
      <c r="B65088" s="511"/>
      <c r="C65088" s="511"/>
      <c r="D65088" s="511"/>
      <c r="E65088" s="511"/>
      <c r="F65088" s="511"/>
      <c r="G65088" s="511"/>
      <c r="H65088" s="511"/>
      <c r="I65088" s="511"/>
      <c r="J65088" s="511"/>
      <c r="K65088" s="511"/>
      <c r="L65088" s="511"/>
      <c r="M65088" s="511"/>
      <c r="N65088" s="511"/>
      <c r="O65088" s="511"/>
      <c r="P65088" s="511"/>
      <c r="Q65088" s="511"/>
      <c r="R65088" s="511"/>
      <c r="S65088" s="511"/>
      <c r="T65088" s="511"/>
      <c r="U65088" s="511"/>
      <c r="V65088" s="511"/>
      <c r="W65088" s="511"/>
      <c r="X65088" s="511"/>
      <c r="Y65088" s="511"/>
      <c r="Z65088" s="511"/>
      <c r="AA65088" s="511"/>
      <c r="AB65088" s="511"/>
      <c r="AC65088" s="511"/>
      <c r="AD65088" s="511"/>
      <c r="AE65088" s="511"/>
      <c r="AF65088" s="511"/>
      <c r="AG65088" s="511"/>
      <c r="AH65088" s="511"/>
      <c r="AI65088" s="511"/>
      <c r="AJ65088" s="511"/>
      <c r="AK65088" s="511"/>
      <c r="AL65088" s="511"/>
      <c r="AM65088" s="511"/>
      <c r="AN65088" s="511"/>
      <c r="AO65088" s="511"/>
      <c r="AP65088" s="511"/>
      <c r="AQ65088" s="511"/>
      <c r="AR65088" s="511"/>
      <c r="AS65088" s="511"/>
      <c r="AT65088" s="511"/>
      <c r="AU65088" s="511"/>
      <c r="AV65088" s="511"/>
      <c r="AW65088" s="511"/>
      <c r="AX65088" s="511"/>
      <c r="AY65088" s="511"/>
      <c r="AZ65088" s="511"/>
      <c r="BA65088" s="511"/>
      <c r="BB65088" s="511"/>
      <c r="BC65088" s="511"/>
      <c r="BD65088" s="511"/>
      <c r="BE65088" s="511"/>
      <c r="BF65088" s="511"/>
      <c r="BG65088" s="511"/>
      <c r="BH65088" s="511"/>
      <c r="BI65088" s="511"/>
      <c r="BJ65088" s="511"/>
      <c r="BK65088" s="511"/>
      <c r="BL65088" s="511"/>
      <c r="BM65088" s="511"/>
      <c r="BN65088" s="511"/>
      <c r="BO65088" s="511"/>
      <c r="BP65088" s="511"/>
      <c r="BQ65088" s="511"/>
      <c r="BR65088" s="511"/>
      <c r="BS65088" s="511"/>
      <c r="BT65088" s="511"/>
      <c r="BU65088" s="511"/>
      <c r="BV65088" s="511"/>
      <c r="BW65088" s="511"/>
      <c r="BX65088" s="511"/>
      <c r="BY65088" s="511"/>
      <c r="BZ65088" s="511"/>
      <c r="CA65088" s="511"/>
      <c r="CB65088" s="511"/>
      <c r="CC65088" s="511"/>
      <c r="CD65088" s="511"/>
      <c r="CE65088" s="511"/>
      <c r="CF65088" s="511"/>
      <c r="CG65088" s="511"/>
      <c r="CH65088" s="511"/>
      <c r="CI65088" s="511"/>
      <c r="CJ65088" s="511"/>
      <c r="CK65088" s="511"/>
      <c r="CL65088" s="511"/>
      <c r="CM65088" s="511"/>
      <c r="CN65088" s="511"/>
      <c r="CO65088" s="511"/>
      <c r="CP65088" s="511"/>
      <c r="CQ65088" s="511"/>
      <c r="CR65088" s="511"/>
      <c r="CS65088" s="511"/>
      <c r="CT65088" s="511"/>
      <c r="CU65088" s="511"/>
      <c r="CV65088" s="511"/>
      <c r="CW65088" s="511"/>
      <c r="CX65088" s="511"/>
      <c r="CY65088" s="511"/>
      <c r="CZ65088" s="511"/>
      <c r="DA65088" s="511"/>
      <c r="DB65088" s="511"/>
      <c r="DC65088" s="511"/>
      <c r="DD65088" s="511"/>
      <c r="DE65088" s="511"/>
      <c r="DF65088" s="511"/>
      <c r="DG65088" s="511"/>
      <c r="DH65088" s="511"/>
      <c r="DI65088" s="511"/>
      <c r="DJ65088" s="511"/>
      <c r="DK65088" s="511"/>
      <c r="DL65088" s="511"/>
      <c r="DM65088" s="511"/>
      <c r="DN65088" s="511"/>
      <c r="DO65088" s="511"/>
      <c r="DP65088" s="511"/>
      <c r="DQ65088" s="511"/>
      <c r="DR65088" s="511"/>
      <c r="DS65088" s="511"/>
      <c r="DT65088" s="511"/>
      <c r="DU65088" s="511"/>
      <c r="DV65088" s="511"/>
      <c r="DW65088" s="511"/>
      <c r="DX65088" s="511"/>
      <c r="DY65088" s="511"/>
      <c r="DZ65088" s="511"/>
      <c r="EA65088" s="511"/>
      <c r="EB65088" s="511"/>
      <c r="EC65088" s="511"/>
      <c r="ED65088" s="511"/>
      <c r="EE65088" s="511"/>
      <c r="EF65088" s="511"/>
      <c r="EG65088" s="511"/>
      <c r="EH65088" s="511"/>
      <c r="EI65088" s="511"/>
      <c r="EJ65088" s="511"/>
      <c r="EK65088" s="511"/>
      <c r="EL65088" s="511"/>
      <c r="EM65088" s="511"/>
      <c r="EN65088" s="511"/>
      <c r="EO65088" s="511"/>
      <c r="EP65088" s="511"/>
      <c r="EQ65088" s="511"/>
      <c r="ER65088" s="511"/>
      <c r="ES65088" s="511"/>
      <c r="ET65088" s="511"/>
      <c r="EU65088" s="511"/>
      <c r="EV65088" s="511"/>
      <c r="EW65088" s="511"/>
      <c r="EX65088" s="511"/>
      <c r="EY65088" s="511"/>
      <c r="EZ65088" s="511"/>
      <c r="FA65088" s="511"/>
      <c r="FB65088" s="511"/>
      <c r="FC65088" s="511"/>
      <c r="FD65088" s="511"/>
      <c r="FE65088" s="511"/>
      <c r="FF65088" s="511"/>
      <c r="FG65088" s="511"/>
      <c r="FH65088" s="511"/>
      <c r="FI65088" s="511"/>
      <c r="FJ65088" s="511"/>
      <c r="FK65088" s="511"/>
      <c r="FL65088" s="511"/>
      <c r="FM65088" s="511"/>
      <c r="FN65088" s="511"/>
      <c r="FO65088" s="511"/>
      <c r="FP65088" s="511"/>
      <c r="FQ65088" s="511"/>
      <c r="FR65088" s="511"/>
      <c r="FS65088" s="511"/>
      <c r="FT65088" s="511"/>
      <c r="FU65088" s="511"/>
      <c r="FV65088" s="511"/>
      <c r="FW65088" s="511"/>
      <c r="FX65088" s="511"/>
      <c r="FY65088" s="511"/>
      <c r="FZ65088" s="511"/>
      <c r="GA65088" s="511"/>
      <c r="GB65088" s="511"/>
      <c r="GC65088" s="511"/>
      <c r="GD65088" s="511"/>
      <c r="GE65088" s="511"/>
      <c r="GF65088" s="511"/>
      <c r="GG65088" s="511"/>
      <c r="GH65088" s="511"/>
      <c r="GI65088" s="511"/>
      <c r="GJ65088" s="511"/>
      <c r="GK65088" s="511"/>
      <c r="GL65088" s="511"/>
      <c r="GM65088" s="511"/>
      <c r="GN65088" s="511"/>
      <c r="GO65088" s="511"/>
      <c r="GP65088" s="511"/>
      <c r="GQ65088" s="511"/>
      <c r="GR65088" s="511"/>
      <c r="GS65088" s="511"/>
      <c r="GT65088" s="511"/>
      <c r="GU65088" s="511"/>
      <c r="GV65088" s="511"/>
      <c r="GW65088" s="511"/>
      <c r="GX65088" s="511"/>
      <c r="GY65088" s="511"/>
      <c r="GZ65088" s="511"/>
      <c r="HA65088" s="511"/>
      <c r="HB65088" s="511"/>
      <c r="HC65088" s="511"/>
      <c r="HD65088" s="511"/>
      <c r="HE65088" s="511"/>
      <c r="HF65088" s="511"/>
      <c r="HG65088" s="511"/>
      <c r="HH65088" s="511"/>
      <c r="HI65088" s="511"/>
      <c r="HJ65088" s="511"/>
      <c r="HK65088" s="511"/>
      <c r="HL65088" s="511"/>
      <c r="HM65088" s="511"/>
      <c r="HN65088" s="511"/>
      <c r="HO65088" s="511"/>
      <c r="HP65088" s="511"/>
      <c r="HQ65088" s="511"/>
      <c r="HR65088" s="511"/>
      <c r="HS65088" s="511"/>
      <c r="HT65088" s="511"/>
      <c r="HU65088" s="511"/>
      <c r="HV65088" s="511"/>
      <c r="HW65088" s="511"/>
      <c r="HX65088" s="511"/>
      <c r="HY65088" s="511"/>
      <c r="HZ65088" s="511"/>
      <c r="IA65088" s="511"/>
      <c r="IB65088" s="511"/>
      <c r="IC65088" s="511"/>
      <c r="ID65088" s="511"/>
      <c r="IE65088" s="511"/>
      <c r="IF65088" s="511"/>
      <c r="IG65088" s="511"/>
      <c r="IH65088" s="511"/>
    </row>
    <row r="65089" spans="1:242" x14ac:dyDescent="0.25">
      <c r="A65089" s="511"/>
      <c r="B65089" s="511"/>
      <c r="C65089" s="511"/>
      <c r="D65089" s="511"/>
      <c r="E65089" s="511"/>
      <c r="F65089" s="511"/>
      <c r="G65089" s="511"/>
      <c r="H65089" s="511"/>
      <c r="I65089" s="511"/>
      <c r="J65089" s="511"/>
      <c r="K65089" s="511"/>
      <c r="L65089" s="511"/>
      <c r="M65089" s="511"/>
      <c r="N65089" s="511"/>
      <c r="O65089" s="511"/>
      <c r="P65089" s="511"/>
      <c r="Q65089" s="511"/>
      <c r="R65089" s="511"/>
      <c r="S65089" s="511"/>
      <c r="T65089" s="511"/>
      <c r="U65089" s="511"/>
      <c r="V65089" s="511"/>
      <c r="W65089" s="511"/>
      <c r="X65089" s="511"/>
      <c r="Y65089" s="511"/>
      <c r="Z65089" s="511"/>
      <c r="AA65089" s="511"/>
      <c r="AB65089" s="511"/>
      <c r="AC65089" s="511"/>
      <c r="AD65089" s="511"/>
      <c r="AE65089" s="511"/>
      <c r="AF65089" s="511"/>
      <c r="AG65089" s="511"/>
      <c r="AH65089" s="511"/>
      <c r="AI65089" s="511"/>
      <c r="AJ65089" s="511"/>
      <c r="AK65089" s="511"/>
      <c r="AL65089" s="511"/>
      <c r="AM65089" s="511"/>
      <c r="AN65089" s="511"/>
      <c r="AO65089" s="511"/>
      <c r="AP65089" s="511"/>
      <c r="AQ65089" s="511"/>
      <c r="AR65089" s="511"/>
      <c r="AS65089" s="511"/>
      <c r="AT65089" s="511"/>
      <c r="AU65089" s="511"/>
      <c r="AV65089" s="511"/>
      <c r="AW65089" s="511"/>
      <c r="AX65089" s="511"/>
      <c r="AY65089" s="511"/>
      <c r="AZ65089" s="511"/>
      <c r="BA65089" s="511"/>
      <c r="BB65089" s="511"/>
      <c r="BC65089" s="511"/>
      <c r="BD65089" s="511"/>
      <c r="BE65089" s="511"/>
      <c r="BF65089" s="511"/>
      <c r="BG65089" s="511"/>
      <c r="BH65089" s="511"/>
      <c r="BI65089" s="511"/>
      <c r="BJ65089" s="511"/>
      <c r="BK65089" s="511"/>
      <c r="BL65089" s="511"/>
      <c r="BM65089" s="511"/>
      <c r="BN65089" s="511"/>
      <c r="BO65089" s="511"/>
      <c r="BP65089" s="511"/>
      <c r="BQ65089" s="511"/>
      <c r="BR65089" s="511"/>
      <c r="BS65089" s="511"/>
      <c r="BT65089" s="511"/>
      <c r="BU65089" s="511"/>
      <c r="BV65089" s="511"/>
      <c r="BW65089" s="511"/>
      <c r="BX65089" s="511"/>
      <c r="BY65089" s="511"/>
      <c r="BZ65089" s="511"/>
      <c r="CA65089" s="511"/>
      <c r="CB65089" s="511"/>
      <c r="CC65089" s="511"/>
      <c r="CD65089" s="511"/>
      <c r="CE65089" s="511"/>
      <c r="CF65089" s="511"/>
      <c r="CG65089" s="511"/>
      <c r="CH65089" s="511"/>
      <c r="CI65089" s="511"/>
      <c r="CJ65089" s="511"/>
      <c r="CK65089" s="511"/>
      <c r="CL65089" s="511"/>
      <c r="CM65089" s="511"/>
      <c r="CN65089" s="511"/>
      <c r="CO65089" s="511"/>
      <c r="CP65089" s="511"/>
      <c r="CQ65089" s="511"/>
      <c r="CR65089" s="511"/>
      <c r="CS65089" s="511"/>
      <c r="CT65089" s="511"/>
      <c r="CU65089" s="511"/>
      <c r="CV65089" s="511"/>
      <c r="CW65089" s="511"/>
      <c r="CX65089" s="511"/>
      <c r="CY65089" s="511"/>
      <c r="CZ65089" s="511"/>
      <c r="DA65089" s="511"/>
      <c r="DB65089" s="511"/>
      <c r="DC65089" s="511"/>
      <c r="DD65089" s="511"/>
      <c r="DE65089" s="511"/>
      <c r="DF65089" s="511"/>
      <c r="DG65089" s="511"/>
      <c r="DH65089" s="511"/>
      <c r="DI65089" s="511"/>
      <c r="DJ65089" s="511"/>
      <c r="DK65089" s="511"/>
      <c r="DL65089" s="511"/>
      <c r="DM65089" s="511"/>
      <c r="DN65089" s="511"/>
      <c r="DO65089" s="511"/>
      <c r="DP65089" s="511"/>
      <c r="DQ65089" s="511"/>
      <c r="DR65089" s="511"/>
      <c r="DS65089" s="511"/>
      <c r="DT65089" s="511"/>
      <c r="DU65089" s="511"/>
      <c r="DV65089" s="511"/>
      <c r="DW65089" s="511"/>
      <c r="DX65089" s="511"/>
      <c r="DY65089" s="511"/>
      <c r="DZ65089" s="511"/>
      <c r="EA65089" s="511"/>
      <c r="EB65089" s="511"/>
      <c r="EC65089" s="511"/>
      <c r="ED65089" s="511"/>
      <c r="EE65089" s="511"/>
      <c r="EF65089" s="511"/>
      <c r="EG65089" s="511"/>
      <c r="EH65089" s="511"/>
      <c r="EI65089" s="511"/>
      <c r="EJ65089" s="511"/>
      <c r="EK65089" s="511"/>
      <c r="EL65089" s="511"/>
      <c r="EM65089" s="511"/>
      <c r="EN65089" s="511"/>
      <c r="EO65089" s="511"/>
      <c r="EP65089" s="511"/>
      <c r="EQ65089" s="511"/>
      <c r="ER65089" s="511"/>
      <c r="ES65089" s="511"/>
      <c r="ET65089" s="511"/>
      <c r="EU65089" s="511"/>
      <c r="EV65089" s="511"/>
      <c r="EW65089" s="511"/>
      <c r="EX65089" s="511"/>
      <c r="EY65089" s="511"/>
      <c r="EZ65089" s="511"/>
      <c r="FA65089" s="511"/>
      <c r="FB65089" s="511"/>
      <c r="FC65089" s="511"/>
      <c r="FD65089" s="511"/>
      <c r="FE65089" s="511"/>
      <c r="FF65089" s="511"/>
      <c r="FG65089" s="511"/>
      <c r="FH65089" s="511"/>
      <c r="FI65089" s="511"/>
      <c r="FJ65089" s="511"/>
      <c r="FK65089" s="511"/>
      <c r="FL65089" s="511"/>
      <c r="FM65089" s="511"/>
      <c r="FN65089" s="511"/>
      <c r="FO65089" s="511"/>
      <c r="FP65089" s="511"/>
      <c r="FQ65089" s="511"/>
      <c r="FR65089" s="511"/>
      <c r="FS65089" s="511"/>
      <c r="FT65089" s="511"/>
      <c r="FU65089" s="511"/>
      <c r="FV65089" s="511"/>
      <c r="FW65089" s="511"/>
      <c r="FX65089" s="511"/>
      <c r="FY65089" s="511"/>
      <c r="FZ65089" s="511"/>
      <c r="GA65089" s="511"/>
      <c r="GB65089" s="511"/>
      <c r="GC65089" s="511"/>
      <c r="GD65089" s="511"/>
      <c r="GE65089" s="511"/>
      <c r="GF65089" s="511"/>
      <c r="GG65089" s="511"/>
      <c r="GH65089" s="511"/>
      <c r="GI65089" s="511"/>
      <c r="GJ65089" s="511"/>
      <c r="GK65089" s="511"/>
      <c r="GL65089" s="511"/>
      <c r="GM65089" s="511"/>
      <c r="GN65089" s="511"/>
      <c r="GO65089" s="511"/>
      <c r="GP65089" s="511"/>
      <c r="GQ65089" s="511"/>
      <c r="GR65089" s="511"/>
      <c r="GS65089" s="511"/>
      <c r="GT65089" s="511"/>
      <c r="GU65089" s="511"/>
      <c r="GV65089" s="511"/>
      <c r="GW65089" s="511"/>
      <c r="GX65089" s="511"/>
      <c r="GY65089" s="511"/>
      <c r="GZ65089" s="511"/>
      <c r="HA65089" s="511"/>
      <c r="HB65089" s="511"/>
      <c r="HC65089" s="511"/>
      <c r="HD65089" s="511"/>
      <c r="HE65089" s="511"/>
      <c r="HF65089" s="511"/>
      <c r="HG65089" s="511"/>
      <c r="HH65089" s="511"/>
      <c r="HI65089" s="511"/>
      <c r="HJ65089" s="511"/>
      <c r="HK65089" s="511"/>
      <c r="HL65089" s="511"/>
      <c r="HM65089" s="511"/>
      <c r="HN65089" s="511"/>
      <c r="HO65089" s="511"/>
      <c r="HP65089" s="511"/>
      <c r="HQ65089" s="511"/>
      <c r="HR65089" s="511"/>
      <c r="HS65089" s="511"/>
      <c r="HT65089" s="511"/>
      <c r="HU65089" s="511"/>
      <c r="HV65089" s="511"/>
      <c r="HW65089" s="511"/>
      <c r="HX65089" s="511"/>
      <c r="HY65089" s="511"/>
      <c r="HZ65089" s="511"/>
      <c r="IA65089" s="511"/>
      <c r="IB65089" s="511"/>
      <c r="IC65089" s="511"/>
      <c r="ID65089" s="511"/>
      <c r="IE65089" s="511"/>
      <c r="IF65089" s="511"/>
      <c r="IG65089" s="511"/>
      <c r="IH65089" s="511"/>
    </row>
  </sheetData>
  <mergeCells count="18">
    <mergeCell ref="D571:D572"/>
    <mergeCell ref="B3:K3"/>
    <mergeCell ref="B4:K4"/>
    <mergeCell ref="B5:K5"/>
    <mergeCell ref="B6:B7"/>
    <mergeCell ref="C6:C7"/>
    <mergeCell ref="D6:D7"/>
    <mergeCell ref="E6:E7"/>
    <mergeCell ref="G6:G7"/>
    <mergeCell ref="H6:H7"/>
    <mergeCell ref="I6:I7"/>
    <mergeCell ref="E574:E575"/>
    <mergeCell ref="M574:M575"/>
    <mergeCell ref="J6:J7"/>
    <mergeCell ref="K6:K7"/>
    <mergeCell ref="M6:M7"/>
    <mergeCell ref="E570:E572"/>
    <mergeCell ref="M570:M572"/>
  </mergeCells>
  <conditionalFormatting sqref="D451 G590:G592 E573:F589 I646 E593:F645 E1:F570 K640 K645 K636 K631 K791 K793 K823 K836 K827 G1131:G1143 M573:M589 M593:M645 M1:M570 E647:F1851 E1852:E1856 F1853:F1856 F1875:F1879 E1874:E1877 F1881:F1887 E1891:E1894 E1879:E1889 F1891 E1857:F1873 F1893:F1914 F1916:F1976 F1978:F2102 F2104:F2149 E1896:E2149 E2450:E2451 E2150:F2448 F2449:F2451 M647:M65443 E2452:F65443">
    <cfRule type="containsText" dxfId="4" priority="1" stopIfTrue="1" operator="containsText" text="CAA">
      <formula>NOT(ISERROR(SEARCH("CAA",D1)))</formula>
    </cfRule>
  </conditionalFormatting>
  <pageMargins left="0.39370078740157483" right="0.39370078740157483" top="0.19685039370078741" bottom="0.19685039370078741" header="0.31496062992125984" footer="0.31496062992125984"/>
  <pageSetup paperSize="9" scale="61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IH64971"/>
  <sheetViews>
    <sheetView topLeftCell="B2490" zoomScale="70" zoomScaleNormal="70" zoomScaleSheetLayoutView="100" workbookViewId="0">
      <selection activeCell="G2516" sqref="G2516"/>
    </sheetView>
  </sheetViews>
  <sheetFormatPr defaultColWidth="3.85546875" defaultRowHeight="15.75" x14ac:dyDescent="0.25"/>
  <cols>
    <col min="1" max="1" width="3.85546875" style="433"/>
    <col min="2" max="2" width="6.85546875" style="433" customWidth="1"/>
    <col min="3" max="3" width="13.28515625" style="433" customWidth="1"/>
    <col min="4" max="4" width="93" style="433" bestFit="1" customWidth="1"/>
    <col min="5" max="6" width="13.85546875" style="433" customWidth="1"/>
    <col min="7" max="7" width="26.42578125" style="557" customWidth="1"/>
    <col min="8" max="8" width="15.5703125" style="490" customWidth="1"/>
    <col min="9" max="9" width="15.140625" style="289" customWidth="1"/>
    <col min="10" max="10" width="15.5703125" style="542" customWidth="1"/>
    <col min="11" max="11" width="39.42578125" style="558" customWidth="1"/>
    <col min="12" max="12" width="19.85546875" style="287" customWidth="1"/>
    <col min="13" max="13" width="13.85546875" style="433" customWidth="1"/>
    <col min="14" max="16" width="3.85546875" style="287"/>
    <col min="17" max="17" width="10.5703125" style="287" customWidth="1"/>
    <col min="18" max="18" width="3.85546875" style="287"/>
    <col min="19" max="19" width="10.5703125" style="287" bestFit="1" customWidth="1"/>
    <col min="20" max="35" width="3.85546875" style="287"/>
    <col min="36" max="242" width="3.85546875" style="433"/>
    <col min="243" max="16384" width="3.85546875" style="511"/>
  </cols>
  <sheetData>
    <row r="1" spans="1:242" ht="12.95" customHeight="1" thickBot="1" x14ac:dyDescent="0.3">
      <c r="L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11"/>
      <c r="AW1" s="511"/>
      <c r="AX1" s="511"/>
      <c r="AY1" s="511"/>
      <c r="AZ1" s="511"/>
      <c r="BA1" s="511"/>
      <c r="BB1" s="511"/>
      <c r="BC1" s="511"/>
      <c r="BD1" s="511"/>
      <c r="BE1" s="511"/>
      <c r="BF1" s="511"/>
      <c r="BG1" s="511"/>
      <c r="BH1" s="511"/>
      <c r="BI1" s="511"/>
      <c r="BJ1" s="511"/>
      <c r="BK1" s="511"/>
      <c r="BL1" s="511"/>
      <c r="BM1" s="511"/>
      <c r="BN1" s="511"/>
      <c r="BO1" s="511"/>
      <c r="BP1" s="511"/>
      <c r="BQ1" s="511"/>
      <c r="BR1" s="511"/>
      <c r="BS1" s="511"/>
      <c r="BT1" s="511"/>
      <c r="BU1" s="511"/>
      <c r="BV1" s="511"/>
      <c r="BW1" s="511"/>
      <c r="BX1" s="511"/>
      <c r="BY1" s="511"/>
      <c r="BZ1" s="511"/>
      <c r="CA1" s="511"/>
      <c r="CB1" s="511"/>
      <c r="CC1" s="511"/>
      <c r="CD1" s="511"/>
      <c r="CE1" s="511"/>
      <c r="CF1" s="511"/>
      <c r="CG1" s="511"/>
      <c r="CH1" s="511"/>
      <c r="CI1" s="511"/>
      <c r="CJ1" s="511"/>
      <c r="CK1" s="511"/>
      <c r="CL1" s="511"/>
      <c r="CM1" s="511"/>
      <c r="CN1" s="511"/>
      <c r="CO1" s="511"/>
      <c r="CP1" s="511"/>
      <c r="CQ1" s="511"/>
      <c r="CR1" s="511"/>
      <c r="CS1" s="511"/>
      <c r="CT1" s="511"/>
      <c r="CU1" s="511"/>
      <c r="CV1" s="511"/>
      <c r="CW1" s="511"/>
      <c r="CX1" s="511"/>
      <c r="CY1" s="511"/>
      <c r="CZ1" s="511"/>
      <c r="DA1" s="511"/>
      <c r="DB1" s="511"/>
      <c r="DC1" s="511"/>
      <c r="DD1" s="511"/>
      <c r="DE1" s="511"/>
      <c r="DF1" s="511"/>
      <c r="DG1" s="511"/>
      <c r="DH1" s="511"/>
      <c r="DI1" s="511"/>
      <c r="DJ1" s="511"/>
      <c r="DK1" s="511"/>
      <c r="DL1" s="511"/>
      <c r="DM1" s="511"/>
      <c r="DN1" s="511"/>
      <c r="DO1" s="511"/>
      <c r="DP1" s="511"/>
      <c r="DQ1" s="511"/>
      <c r="DR1" s="511"/>
      <c r="DS1" s="511"/>
      <c r="DT1" s="511"/>
      <c r="DU1" s="511"/>
      <c r="DV1" s="511"/>
      <c r="DW1" s="511"/>
      <c r="DX1" s="511"/>
      <c r="DY1" s="511"/>
      <c r="DZ1" s="511"/>
      <c r="EA1" s="511"/>
      <c r="EB1" s="511"/>
      <c r="EC1" s="511"/>
      <c r="ED1" s="511"/>
      <c r="EE1" s="511"/>
      <c r="EF1" s="511"/>
      <c r="EG1" s="511"/>
      <c r="EH1" s="511"/>
      <c r="EI1" s="511"/>
      <c r="EJ1" s="511"/>
      <c r="EK1" s="511"/>
      <c r="EL1" s="511"/>
      <c r="EM1" s="511"/>
      <c r="EN1" s="511"/>
      <c r="EO1" s="511"/>
      <c r="EP1" s="511"/>
      <c r="EQ1" s="511"/>
      <c r="ER1" s="511"/>
      <c r="ES1" s="511"/>
      <c r="ET1" s="511"/>
      <c r="EU1" s="511"/>
      <c r="EV1" s="511"/>
      <c r="EW1" s="511"/>
      <c r="EX1" s="511"/>
      <c r="EY1" s="511"/>
      <c r="EZ1" s="511"/>
      <c r="FA1" s="511"/>
      <c r="FB1" s="511"/>
      <c r="FC1" s="511"/>
      <c r="FD1" s="511"/>
      <c r="FE1" s="511"/>
      <c r="FF1" s="511"/>
      <c r="FG1" s="511"/>
      <c r="FH1" s="511"/>
      <c r="FI1" s="511"/>
      <c r="FJ1" s="511"/>
      <c r="FK1" s="511"/>
      <c r="FL1" s="511"/>
      <c r="FM1" s="511"/>
      <c r="FN1" s="511"/>
      <c r="FO1" s="511"/>
      <c r="FP1" s="511"/>
      <c r="FQ1" s="511"/>
      <c r="FR1" s="511"/>
      <c r="FS1" s="511"/>
      <c r="FT1" s="511"/>
      <c r="FU1" s="511"/>
      <c r="FV1" s="511"/>
      <c r="FW1" s="511"/>
      <c r="FX1" s="511"/>
      <c r="FY1" s="511"/>
      <c r="FZ1" s="511"/>
      <c r="GA1" s="511"/>
      <c r="GB1" s="511"/>
      <c r="GC1" s="511"/>
      <c r="GD1" s="511"/>
      <c r="GE1" s="511"/>
      <c r="GF1" s="511"/>
      <c r="GG1" s="511"/>
      <c r="GH1" s="511"/>
      <c r="GI1" s="511"/>
      <c r="GJ1" s="511"/>
      <c r="GK1" s="511"/>
      <c r="GL1" s="511"/>
      <c r="GM1" s="511"/>
      <c r="GN1" s="511"/>
      <c r="GO1" s="511"/>
      <c r="GP1" s="511"/>
      <c r="GQ1" s="511"/>
      <c r="GR1" s="511"/>
      <c r="GS1" s="511"/>
      <c r="GT1" s="511"/>
      <c r="GU1" s="511"/>
      <c r="GV1" s="511"/>
      <c r="GW1" s="511"/>
      <c r="GX1" s="511"/>
      <c r="GY1" s="511"/>
      <c r="GZ1" s="511"/>
      <c r="HA1" s="511"/>
      <c r="HB1" s="511"/>
      <c r="HC1" s="511"/>
      <c r="HD1" s="511"/>
      <c r="HE1" s="511"/>
      <c r="HF1" s="511"/>
      <c r="HG1" s="511"/>
      <c r="HH1" s="511"/>
      <c r="HI1" s="511"/>
      <c r="HJ1" s="511"/>
      <c r="HK1" s="511"/>
      <c r="HL1" s="511"/>
      <c r="HM1" s="511"/>
      <c r="HN1" s="511"/>
      <c r="HO1" s="511"/>
      <c r="HP1" s="511"/>
      <c r="HQ1" s="511"/>
      <c r="HR1" s="511"/>
      <c r="HS1" s="511"/>
      <c r="HT1" s="511"/>
      <c r="HU1" s="511"/>
      <c r="HV1" s="511"/>
      <c r="HW1" s="511"/>
      <c r="HX1" s="511"/>
      <c r="HY1" s="511"/>
      <c r="HZ1" s="511"/>
      <c r="IA1" s="511"/>
      <c r="IB1" s="511"/>
      <c r="IC1" s="511"/>
      <c r="ID1" s="511"/>
      <c r="IE1" s="511"/>
      <c r="IF1" s="511"/>
      <c r="IG1" s="511"/>
      <c r="IH1" s="511"/>
    </row>
    <row r="2" spans="1:242" ht="12.95" customHeight="1" thickBot="1" x14ac:dyDescent="0.3">
      <c r="B2" s="217"/>
      <c r="C2" s="218"/>
      <c r="D2" s="218"/>
      <c r="E2" s="218"/>
      <c r="F2" s="218"/>
      <c r="G2" s="219"/>
      <c r="H2" s="220"/>
      <c r="I2" s="221"/>
      <c r="J2" s="222"/>
      <c r="K2" s="219"/>
      <c r="L2" s="241"/>
      <c r="M2" s="218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  <c r="BL2" s="511"/>
      <c r="BM2" s="511"/>
      <c r="BN2" s="511"/>
      <c r="BO2" s="511"/>
      <c r="BP2" s="511"/>
      <c r="BQ2" s="511"/>
      <c r="BR2" s="511"/>
      <c r="BS2" s="511"/>
      <c r="BT2" s="511"/>
      <c r="BU2" s="511"/>
      <c r="BV2" s="511"/>
      <c r="BW2" s="511"/>
      <c r="BX2" s="511"/>
      <c r="BY2" s="511"/>
      <c r="BZ2" s="511"/>
      <c r="CA2" s="511"/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  <c r="CP2" s="511"/>
      <c r="CQ2" s="511"/>
      <c r="CR2" s="511"/>
      <c r="CS2" s="511"/>
      <c r="CT2" s="511"/>
      <c r="CU2" s="511"/>
      <c r="CV2" s="511"/>
      <c r="CW2" s="511"/>
      <c r="CX2" s="511"/>
      <c r="CY2" s="511"/>
      <c r="CZ2" s="511"/>
      <c r="DA2" s="511"/>
      <c r="DB2" s="511"/>
      <c r="DC2" s="511"/>
      <c r="DD2" s="511"/>
      <c r="DE2" s="511"/>
      <c r="DF2" s="511"/>
      <c r="DG2" s="511"/>
      <c r="DH2" s="511"/>
      <c r="DI2" s="511"/>
      <c r="DJ2" s="511"/>
      <c r="DK2" s="511"/>
      <c r="DL2" s="511"/>
      <c r="DM2" s="511"/>
      <c r="DN2" s="511"/>
      <c r="DO2" s="511"/>
      <c r="DP2" s="511"/>
      <c r="DQ2" s="511"/>
      <c r="DR2" s="511"/>
      <c r="DS2" s="511"/>
      <c r="DT2" s="511"/>
      <c r="DU2" s="511"/>
      <c r="DV2" s="511"/>
      <c r="DW2" s="511"/>
      <c r="DX2" s="511"/>
      <c r="DY2" s="511"/>
      <c r="DZ2" s="511"/>
      <c r="EA2" s="511"/>
      <c r="EB2" s="511"/>
      <c r="EC2" s="511"/>
      <c r="ED2" s="511"/>
      <c r="EE2" s="511"/>
      <c r="EF2" s="511"/>
      <c r="EG2" s="511"/>
      <c r="EH2" s="511"/>
      <c r="EI2" s="511"/>
      <c r="EJ2" s="511"/>
      <c r="EK2" s="511"/>
      <c r="EL2" s="511"/>
      <c r="EM2" s="511"/>
      <c r="EN2" s="511"/>
      <c r="EO2" s="511"/>
      <c r="EP2" s="511"/>
      <c r="EQ2" s="511"/>
      <c r="ER2" s="511"/>
      <c r="ES2" s="511"/>
      <c r="ET2" s="511"/>
      <c r="EU2" s="511"/>
      <c r="EV2" s="511"/>
      <c r="EW2" s="511"/>
      <c r="EX2" s="511"/>
      <c r="EY2" s="511"/>
      <c r="EZ2" s="511"/>
      <c r="FA2" s="511"/>
      <c r="FB2" s="511"/>
      <c r="FC2" s="511"/>
      <c r="FD2" s="511"/>
      <c r="FE2" s="511"/>
      <c r="FF2" s="511"/>
      <c r="FG2" s="511"/>
      <c r="FH2" s="511"/>
      <c r="FI2" s="511"/>
      <c r="FJ2" s="511"/>
      <c r="FK2" s="511"/>
      <c r="FL2" s="511"/>
      <c r="FM2" s="511"/>
      <c r="FN2" s="511"/>
      <c r="FO2" s="511"/>
      <c r="FP2" s="511"/>
      <c r="FQ2" s="511"/>
      <c r="FR2" s="511"/>
      <c r="FS2" s="511"/>
      <c r="FT2" s="511"/>
      <c r="FU2" s="511"/>
      <c r="FV2" s="511"/>
      <c r="FW2" s="511"/>
      <c r="FX2" s="511"/>
      <c r="FY2" s="511"/>
      <c r="FZ2" s="511"/>
      <c r="GA2" s="511"/>
      <c r="GB2" s="511"/>
      <c r="GC2" s="511"/>
      <c r="GD2" s="511"/>
      <c r="GE2" s="511"/>
      <c r="GF2" s="511"/>
      <c r="GG2" s="511"/>
      <c r="GH2" s="511"/>
      <c r="GI2" s="511"/>
      <c r="GJ2" s="511"/>
      <c r="GK2" s="511"/>
      <c r="GL2" s="511"/>
      <c r="GM2" s="511"/>
      <c r="GN2" s="511"/>
      <c r="GO2" s="511"/>
      <c r="GP2" s="511"/>
      <c r="GQ2" s="511"/>
      <c r="GR2" s="511"/>
      <c r="GS2" s="511"/>
      <c r="GT2" s="511"/>
      <c r="GU2" s="511"/>
      <c r="GV2" s="511"/>
      <c r="GW2" s="511"/>
      <c r="GX2" s="511"/>
      <c r="GY2" s="511"/>
      <c r="GZ2" s="511"/>
      <c r="HA2" s="511"/>
      <c r="HB2" s="511"/>
      <c r="HC2" s="511"/>
      <c r="HD2" s="511"/>
      <c r="HE2" s="511"/>
      <c r="HF2" s="511"/>
      <c r="HG2" s="511"/>
      <c r="HH2" s="511"/>
      <c r="HI2" s="511"/>
      <c r="HJ2" s="511"/>
      <c r="HK2" s="511"/>
      <c r="HL2" s="511"/>
      <c r="HM2" s="511"/>
      <c r="HN2" s="511"/>
      <c r="HO2" s="511"/>
      <c r="HP2" s="511"/>
      <c r="HQ2" s="511"/>
      <c r="HR2" s="511"/>
      <c r="HS2" s="511"/>
      <c r="HT2" s="511"/>
      <c r="HU2" s="511"/>
      <c r="HV2" s="511"/>
      <c r="HW2" s="511"/>
      <c r="HX2" s="511"/>
      <c r="HY2" s="511"/>
      <c r="HZ2" s="511"/>
      <c r="IA2" s="511"/>
      <c r="IB2" s="511"/>
      <c r="IC2" s="511"/>
      <c r="ID2" s="511"/>
      <c r="IE2" s="511"/>
      <c r="IF2" s="511"/>
      <c r="IG2" s="511"/>
      <c r="IH2" s="511"/>
    </row>
    <row r="3" spans="1:242" ht="32.1" customHeight="1" thickBot="1" x14ac:dyDescent="0.3">
      <c r="B3" s="735" t="s">
        <v>0</v>
      </c>
      <c r="C3" s="736"/>
      <c r="D3" s="736"/>
      <c r="E3" s="736"/>
      <c r="F3" s="736"/>
      <c r="G3" s="736"/>
      <c r="H3" s="736"/>
      <c r="I3" s="736"/>
      <c r="J3" s="736"/>
      <c r="K3" s="737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511"/>
      <c r="AK3" s="511"/>
      <c r="AL3" s="511"/>
      <c r="AM3" s="511"/>
      <c r="AN3" s="511"/>
      <c r="AO3" s="511"/>
      <c r="AP3" s="511"/>
      <c r="AQ3" s="511"/>
      <c r="AR3" s="511"/>
      <c r="AS3" s="511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1"/>
      <c r="BO3" s="511"/>
      <c r="BP3" s="511"/>
      <c r="BQ3" s="511"/>
      <c r="BR3" s="511"/>
      <c r="BS3" s="511"/>
      <c r="BT3" s="511"/>
      <c r="BU3" s="511"/>
      <c r="BV3" s="511"/>
      <c r="BW3" s="511"/>
      <c r="BX3" s="511"/>
      <c r="BY3" s="511"/>
      <c r="BZ3" s="511"/>
      <c r="CA3" s="511"/>
      <c r="CB3" s="511"/>
      <c r="CC3" s="511"/>
      <c r="CD3" s="511"/>
      <c r="CE3" s="511"/>
      <c r="CF3" s="511"/>
      <c r="CG3" s="511"/>
      <c r="CH3" s="511"/>
      <c r="CI3" s="511"/>
      <c r="CJ3" s="511"/>
      <c r="CK3" s="511"/>
      <c r="CL3" s="511"/>
      <c r="CM3" s="511"/>
      <c r="CN3" s="511"/>
      <c r="CO3" s="511"/>
      <c r="CP3" s="511"/>
      <c r="CQ3" s="511"/>
      <c r="CR3" s="511"/>
      <c r="CS3" s="511"/>
      <c r="CT3" s="511"/>
      <c r="CU3" s="511"/>
      <c r="CV3" s="511"/>
      <c r="CW3" s="511"/>
      <c r="CX3" s="511"/>
      <c r="CY3" s="511"/>
      <c r="CZ3" s="511"/>
      <c r="DA3" s="511"/>
      <c r="DB3" s="511"/>
      <c r="DC3" s="511"/>
      <c r="DD3" s="511"/>
      <c r="DE3" s="511"/>
      <c r="DF3" s="511"/>
      <c r="DG3" s="511"/>
      <c r="DH3" s="511"/>
      <c r="DI3" s="511"/>
      <c r="DJ3" s="511"/>
      <c r="DK3" s="511"/>
      <c r="DL3" s="511"/>
      <c r="DM3" s="511"/>
      <c r="DN3" s="511"/>
      <c r="DO3" s="511"/>
      <c r="DP3" s="511"/>
      <c r="DQ3" s="511"/>
      <c r="DR3" s="511"/>
      <c r="DS3" s="511"/>
      <c r="DT3" s="511"/>
      <c r="DU3" s="511"/>
      <c r="DV3" s="511"/>
      <c r="DW3" s="511"/>
      <c r="DX3" s="511"/>
      <c r="DY3" s="511"/>
      <c r="DZ3" s="511"/>
      <c r="EA3" s="511"/>
      <c r="EB3" s="511"/>
      <c r="EC3" s="511"/>
      <c r="ED3" s="511"/>
      <c r="EE3" s="511"/>
      <c r="EF3" s="511"/>
      <c r="EG3" s="511"/>
      <c r="EH3" s="511"/>
      <c r="EI3" s="511"/>
      <c r="EJ3" s="511"/>
      <c r="EK3" s="511"/>
      <c r="EL3" s="511"/>
      <c r="EM3" s="511"/>
      <c r="EN3" s="511"/>
      <c r="EO3" s="511"/>
      <c r="EP3" s="511"/>
      <c r="EQ3" s="511"/>
      <c r="ER3" s="511"/>
      <c r="ES3" s="511"/>
      <c r="ET3" s="511"/>
      <c r="EU3" s="511"/>
      <c r="EV3" s="511"/>
      <c r="EW3" s="511"/>
      <c r="EX3" s="511"/>
      <c r="EY3" s="511"/>
      <c r="EZ3" s="511"/>
      <c r="FA3" s="511"/>
      <c r="FB3" s="511"/>
      <c r="FC3" s="511"/>
      <c r="FD3" s="511"/>
      <c r="FE3" s="511"/>
      <c r="FF3" s="511"/>
      <c r="FG3" s="511"/>
      <c r="FH3" s="511"/>
      <c r="FI3" s="511"/>
      <c r="FJ3" s="511"/>
      <c r="FK3" s="511"/>
      <c r="FL3" s="511"/>
      <c r="FM3" s="511"/>
      <c r="FN3" s="511"/>
      <c r="FO3" s="511"/>
      <c r="FP3" s="511"/>
      <c r="FQ3" s="511"/>
      <c r="FR3" s="511"/>
      <c r="FS3" s="511"/>
      <c r="FT3" s="511"/>
      <c r="FU3" s="511"/>
      <c r="FV3" s="511"/>
      <c r="FW3" s="511"/>
      <c r="FX3" s="511"/>
      <c r="FY3" s="511"/>
      <c r="FZ3" s="511"/>
      <c r="GA3" s="511"/>
      <c r="GB3" s="511"/>
      <c r="GC3" s="511"/>
      <c r="GD3" s="511"/>
      <c r="GE3" s="511"/>
      <c r="GF3" s="511"/>
      <c r="GG3" s="511"/>
      <c r="GH3" s="511"/>
      <c r="GI3" s="511"/>
      <c r="GJ3" s="511"/>
      <c r="GK3" s="511"/>
      <c r="GL3" s="511"/>
      <c r="GM3" s="511"/>
      <c r="GN3" s="511"/>
      <c r="GO3" s="511"/>
      <c r="GP3" s="511"/>
      <c r="GQ3" s="511"/>
      <c r="GR3" s="511"/>
      <c r="GS3" s="511"/>
      <c r="GT3" s="511"/>
      <c r="GU3" s="511"/>
      <c r="GV3" s="511"/>
      <c r="GW3" s="511"/>
      <c r="GX3" s="511"/>
      <c r="GY3" s="511"/>
      <c r="GZ3" s="511"/>
      <c r="HA3" s="511"/>
      <c r="HB3" s="511"/>
      <c r="HC3" s="511"/>
      <c r="HD3" s="511"/>
      <c r="HE3" s="511"/>
      <c r="HF3" s="511"/>
      <c r="HG3" s="511"/>
      <c r="HH3" s="511"/>
      <c r="HI3" s="511"/>
      <c r="HJ3" s="511"/>
      <c r="HK3" s="511"/>
      <c r="HL3" s="511"/>
      <c r="HM3" s="511"/>
      <c r="HN3" s="511"/>
      <c r="HO3" s="511"/>
      <c r="HP3" s="511"/>
      <c r="HQ3" s="511"/>
      <c r="HR3" s="511"/>
      <c r="HS3" s="511"/>
      <c r="HT3" s="511"/>
      <c r="HU3" s="511"/>
      <c r="HV3" s="511"/>
      <c r="HW3" s="511"/>
      <c r="HX3" s="511"/>
      <c r="HY3" s="511"/>
      <c r="HZ3" s="511"/>
      <c r="IA3" s="511"/>
      <c r="IB3" s="511"/>
      <c r="IC3" s="511"/>
      <c r="ID3" s="511"/>
      <c r="IE3" s="511"/>
      <c r="IF3" s="511"/>
      <c r="IG3" s="511"/>
      <c r="IH3" s="511"/>
    </row>
    <row r="4" spans="1:242" ht="27.2" customHeight="1" x14ac:dyDescent="0.25">
      <c r="B4" s="738" t="s">
        <v>23</v>
      </c>
      <c r="C4" s="739"/>
      <c r="D4" s="739"/>
      <c r="E4" s="739"/>
      <c r="F4" s="739"/>
      <c r="G4" s="739"/>
      <c r="H4" s="739"/>
      <c r="I4" s="739"/>
      <c r="J4" s="739"/>
      <c r="K4" s="740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511"/>
      <c r="AK4" s="511"/>
      <c r="AL4" s="511"/>
      <c r="AM4" s="511"/>
      <c r="AN4" s="511"/>
      <c r="AO4" s="511"/>
      <c r="AP4" s="511"/>
      <c r="AQ4" s="511"/>
      <c r="AR4" s="511"/>
      <c r="AS4" s="511"/>
      <c r="AT4" s="511"/>
      <c r="AU4" s="511"/>
      <c r="AV4" s="511"/>
      <c r="AW4" s="511"/>
      <c r="AX4" s="511"/>
      <c r="AY4" s="511"/>
      <c r="AZ4" s="511"/>
      <c r="BA4" s="511"/>
      <c r="BB4" s="511"/>
      <c r="BC4" s="511"/>
      <c r="BD4" s="511"/>
      <c r="BE4" s="511"/>
      <c r="BF4" s="511"/>
      <c r="BG4" s="511"/>
      <c r="BH4" s="511"/>
      <c r="BI4" s="511"/>
      <c r="BJ4" s="511"/>
      <c r="BK4" s="511"/>
      <c r="BL4" s="511"/>
      <c r="BM4" s="511"/>
      <c r="BN4" s="511"/>
      <c r="BO4" s="511"/>
      <c r="BP4" s="511"/>
      <c r="BQ4" s="511"/>
      <c r="BR4" s="511"/>
      <c r="BS4" s="511"/>
      <c r="BT4" s="511"/>
      <c r="BU4" s="511"/>
      <c r="BV4" s="511"/>
      <c r="BW4" s="511"/>
      <c r="BX4" s="511"/>
      <c r="BY4" s="511"/>
      <c r="BZ4" s="511"/>
      <c r="CA4" s="511"/>
      <c r="CB4" s="511"/>
      <c r="CC4" s="511"/>
      <c r="CD4" s="511"/>
      <c r="CE4" s="511"/>
      <c r="CF4" s="511"/>
      <c r="CG4" s="511"/>
      <c r="CH4" s="511"/>
      <c r="CI4" s="511"/>
      <c r="CJ4" s="511"/>
      <c r="CK4" s="511"/>
      <c r="CL4" s="511"/>
      <c r="CM4" s="511"/>
      <c r="CN4" s="511"/>
      <c r="CO4" s="511"/>
      <c r="CP4" s="511"/>
      <c r="CQ4" s="511"/>
      <c r="CR4" s="511"/>
      <c r="CS4" s="511"/>
      <c r="CT4" s="511"/>
      <c r="CU4" s="511"/>
      <c r="CV4" s="511"/>
      <c r="CW4" s="511"/>
      <c r="CX4" s="511"/>
      <c r="CY4" s="511"/>
      <c r="CZ4" s="511"/>
      <c r="DA4" s="511"/>
      <c r="DB4" s="511"/>
      <c r="DC4" s="511"/>
      <c r="DD4" s="511"/>
      <c r="DE4" s="511"/>
      <c r="DF4" s="511"/>
      <c r="DG4" s="511"/>
      <c r="DH4" s="511"/>
      <c r="DI4" s="511"/>
      <c r="DJ4" s="511"/>
      <c r="DK4" s="511"/>
      <c r="DL4" s="511"/>
      <c r="DM4" s="511"/>
      <c r="DN4" s="511"/>
      <c r="DO4" s="511"/>
      <c r="DP4" s="511"/>
      <c r="DQ4" s="511"/>
      <c r="DR4" s="511"/>
      <c r="DS4" s="511"/>
      <c r="DT4" s="511"/>
      <c r="DU4" s="511"/>
      <c r="DV4" s="511"/>
      <c r="DW4" s="511"/>
      <c r="DX4" s="511"/>
      <c r="DY4" s="511"/>
      <c r="DZ4" s="511"/>
      <c r="EA4" s="511"/>
      <c r="EB4" s="511"/>
      <c r="EC4" s="511"/>
      <c r="ED4" s="511"/>
      <c r="EE4" s="511"/>
      <c r="EF4" s="511"/>
      <c r="EG4" s="511"/>
      <c r="EH4" s="511"/>
      <c r="EI4" s="511"/>
      <c r="EJ4" s="511"/>
      <c r="EK4" s="511"/>
      <c r="EL4" s="511"/>
      <c r="EM4" s="511"/>
      <c r="EN4" s="511"/>
      <c r="EO4" s="511"/>
      <c r="EP4" s="511"/>
      <c r="EQ4" s="511"/>
      <c r="ER4" s="511"/>
      <c r="ES4" s="511"/>
      <c r="ET4" s="511"/>
      <c r="EU4" s="511"/>
      <c r="EV4" s="511"/>
      <c r="EW4" s="511"/>
      <c r="EX4" s="511"/>
      <c r="EY4" s="511"/>
      <c r="EZ4" s="511"/>
      <c r="FA4" s="511"/>
      <c r="FB4" s="511"/>
      <c r="FC4" s="511"/>
      <c r="FD4" s="511"/>
      <c r="FE4" s="511"/>
      <c r="FF4" s="511"/>
      <c r="FG4" s="511"/>
      <c r="FH4" s="511"/>
      <c r="FI4" s="511"/>
      <c r="FJ4" s="511"/>
      <c r="FK4" s="511"/>
      <c r="FL4" s="511"/>
      <c r="FM4" s="511"/>
      <c r="FN4" s="511"/>
      <c r="FO4" s="511"/>
      <c r="FP4" s="511"/>
      <c r="FQ4" s="511"/>
      <c r="FR4" s="511"/>
      <c r="FS4" s="511"/>
      <c r="FT4" s="511"/>
      <c r="FU4" s="511"/>
      <c r="FV4" s="511"/>
      <c r="FW4" s="511"/>
      <c r="FX4" s="511"/>
      <c r="FY4" s="511"/>
      <c r="FZ4" s="511"/>
      <c r="GA4" s="511"/>
      <c r="GB4" s="511"/>
      <c r="GC4" s="511"/>
      <c r="GD4" s="511"/>
      <c r="GE4" s="511"/>
      <c r="GF4" s="511"/>
      <c r="GG4" s="511"/>
      <c r="GH4" s="511"/>
      <c r="GI4" s="511"/>
      <c r="GJ4" s="511"/>
      <c r="GK4" s="511"/>
      <c r="GL4" s="511"/>
      <c r="GM4" s="511"/>
      <c r="GN4" s="511"/>
      <c r="GO4" s="511"/>
      <c r="GP4" s="511"/>
      <c r="GQ4" s="511"/>
      <c r="GR4" s="511"/>
      <c r="GS4" s="511"/>
      <c r="GT4" s="511"/>
      <c r="GU4" s="511"/>
      <c r="GV4" s="511"/>
      <c r="GW4" s="511"/>
      <c r="GX4" s="511"/>
      <c r="GY4" s="511"/>
      <c r="GZ4" s="511"/>
      <c r="HA4" s="511"/>
      <c r="HB4" s="511"/>
      <c r="HC4" s="511"/>
      <c r="HD4" s="511"/>
      <c r="HE4" s="511"/>
      <c r="HF4" s="511"/>
      <c r="HG4" s="511"/>
      <c r="HH4" s="511"/>
      <c r="HI4" s="511"/>
      <c r="HJ4" s="511"/>
      <c r="HK4" s="511"/>
      <c r="HL4" s="511"/>
      <c r="HM4" s="511"/>
      <c r="HN4" s="511"/>
      <c r="HO4" s="511"/>
      <c r="HP4" s="511"/>
      <c r="HQ4" s="511"/>
      <c r="HR4" s="511"/>
      <c r="HS4" s="511"/>
      <c r="HT4" s="511"/>
      <c r="HU4" s="511"/>
      <c r="HV4" s="511"/>
      <c r="HW4" s="511"/>
      <c r="HX4" s="511"/>
      <c r="HY4" s="511"/>
      <c r="HZ4" s="511"/>
      <c r="IA4" s="511"/>
      <c r="IB4" s="511"/>
      <c r="IC4" s="511"/>
      <c r="ID4" s="511"/>
      <c r="IE4" s="511"/>
      <c r="IF4" s="511"/>
      <c r="IG4" s="511"/>
      <c r="IH4" s="511"/>
    </row>
    <row r="5" spans="1:242" ht="18.75" customHeight="1" thickBot="1" x14ac:dyDescent="0.3">
      <c r="B5" s="741" t="str">
        <f>LAPORAN!C12</f>
        <v>PERIODE 10 OKT - 15 OKT '22</v>
      </c>
      <c r="C5" s="742"/>
      <c r="D5" s="742"/>
      <c r="E5" s="742"/>
      <c r="F5" s="742"/>
      <c r="G5" s="742"/>
      <c r="H5" s="742"/>
      <c r="I5" s="742"/>
      <c r="J5" s="742"/>
      <c r="K5" s="743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511"/>
      <c r="AK5" s="511"/>
      <c r="AL5" s="511"/>
      <c r="AM5" s="511"/>
      <c r="AN5" s="511"/>
      <c r="AO5" s="511"/>
      <c r="AP5" s="511"/>
      <c r="AQ5" s="511"/>
      <c r="AR5" s="511"/>
      <c r="AS5" s="511"/>
      <c r="AT5" s="511"/>
      <c r="AU5" s="511"/>
      <c r="AV5" s="511"/>
      <c r="AW5" s="511"/>
      <c r="AX5" s="511"/>
      <c r="AY5" s="511"/>
      <c r="AZ5" s="511"/>
      <c r="BA5" s="511"/>
      <c r="BB5" s="511"/>
      <c r="BC5" s="511"/>
      <c r="BD5" s="511"/>
      <c r="BE5" s="511"/>
      <c r="BF5" s="511"/>
      <c r="BG5" s="511"/>
      <c r="BH5" s="511"/>
      <c r="BI5" s="511"/>
      <c r="BJ5" s="511"/>
      <c r="BK5" s="511"/>
      <c r="BL5" s="511"/>
      <c r="BM5" s="511"/>
      <c r="BN5" s="511"/>
      <c r="BO5" s="511"/>
      <c r="BP5" s="511"/>
      <c r="BQ5" s="511"/>
      <c r="BR5" s="511"/>
      <c r="BS5" s="511"/>
      <c r="BT5" s="511"/>
      <c r="BU5" s="511"/>
      <c r="BV5" s="511"/>
      <c r="BW5" s="511"/>
      <c r="BX5" s="511"/>
      <c r="BY5" s="511"/>
      <c r="BZ5" s="511"/>
      <c r="CA5" s="511"/>
      <c r="CB5" s="511"/>
      <c r="CC5" s="511"/>
      <c r="CD5" s="511"/>
      <c r="CE5" s="511"/>
      <c r="CF5" s="511"/>
      <c r="CG5" s="511"/>
      <c r="CH5" s="511"/>
      <c r="CI5" s="511"/>
      <c r="CJ5" s="511"/>
      <c r="CK5" s="511"/>
      <c r="CL5" s="511"/>
      <c r="CM5" s="511"/>
      <c r="CN5" s="511"/>
      <c r="CO5" s="511"/>
      <c r="CP5" s="511"/>
      <c r="CQ5" s="511"/>
      <c r="CR5" s="511"/>
      <c r="CS5" s="511"/>
      <c r="CT5" s="511"/>
      <c r="CU5" s="511"/>
      <c r="CV5" s="511"/>
      <c r="CW5" s="511"/>
      <c r="CX5" s="511"/>
      <c r="CY5" s="511"/>
      <c r="CZ5" s="511"/>
      <c r="DA5" s="511"/>
      <c r="DB5" s="511"/>
      <c r="DC5" s="511"/>
      <c r="DD5" s="511"/>
      <c r="DE5" s="511"/>
      <c r="DF5" s="511"/>
      <c r="DG5" s="511"/>
      <c r="DH5" s="511"/>
      <c r="DI5" s="511"/>
      <c r="DJ5" s="511"/>
      <c r="DK5" s="511"/>
      <c r="DL5" s="511"/>
      <c r="DM5" s="511"/>
      <c r="DN5" s="511"/>
      <c r="DO5" s="511"/>
      <c r="DP5" s="511"/>
      <c r="DQ5" s="511"/>
      <c r="DR5" s="511"/>
      <c r="DS5" s="511"/>
      <c r="DT5" s="511"/>
      <c r="DU5" s="511"/>
      <c r="DV5" s="511"/>
      <c r="DW5" s="511"/>
      <c r="DX5" s="511"/>
      <c r="DY5" s="511"/>
      <c r="DZ5" s="511"/>
      <c r="EA5" s="511"/>
      <c r="EB5" s="511"/>
      <c r="EC5" s="511"/>
      <c r="ED5" s="511"/>
      <c r="EE5" s="511"/>
      <c r="EF5" s="511"/>
      <c r="EG5" s="511"/>
      <c r="EH5" s="511"/>
      <c r="EI5" s="511"/>
      <c r="EJ5" s="511"/>
      <c r="EK5" s="511"/>
      <c r="EL5" s="511"/>
      <c r="EM5" s="511"/>
      <c r="EN5" s="511"/>
      <c r="EO5" s="511"/>
      <c r="EP5" s="511"/>
      <c r="EQ5" s="511"/>
      <c r="ER5" s="511"/>
      <c r="ES5" s="511"/>
      <c r="ET5" s="511"/>
      <c r="EU5" s="511"/>
      <c r="EV5" s="511"/>
      <c r="EW5" s="511"/>
      <c r="EX5" s="511"/>
      <c r="EY5" s="511"/>
      <c r="EZ5" s="511"/>
      <c r="FA5" s="511"/>
      <c r="FB5" s="511"/>
      <c r="FC5" s="511"/>
      <c r="FD5" s="511"/>
      <c r="FE5" s="511"/>
      <c r="FF5" s="511"/>
      <c r="FG5" s="511"/>
      <c r="FH5" s="511"/>
      <c r="FI5" s="511"/>
      <c r="FJ5" s="511"/>
      <c r="FK5" s="511"/>
      <c r="FL5" s="511"/>
      <c r="FM5" s="511"/>
      <c r="FN5" s="511"/>
      <c r="FO5" s="511"/>
      <c r="FP5" s="511"/>
      <c r="FQ5" s="511"/>
      <c r="FR5" s="511"/>
      <c r="FS5" s="511"/>
      <c r="FT5" s="511"/>
      <c r="FU5" s="511"/>
      <c r="FV5" s="511"/>
      <c r="FW5" s="511"/>
      <c r="FX5" s="511"/>
      <c r="FY5" s="511"/>
      <c r="FZ5" s="511"/>
      <c r="GA5" s="511"/>
      <c r="GB5" s="511"/>
      <c r="GC5" s="511"/>
      <c r="GD5" s="511"/>
      <c r="GE5" s="511"/>
      <c r="GF5" s="511"/>
      <c r="GG5" s="511"/>
      <c r="GH5" s="511"/>
      <c r="GI5" s="511"/>
      <c r="GJ5" s="511"/>
      <c r="GK5" s="511"/>
      <c r="GL5" s="511"/>
      <c r="GM5" s="511"/>
      <c r="GN5" s="511"/>
      <c r="GO5" s="511"/>
      <c r="GP5" s="511"/>
      <c r="GQ5" s="511"/>
      <c r="GR5" s="511"/>
      <c r="GS5" s="511"/>
      <c r="GT5" s="511"/>
      <c r="GU5" s="511"/>
      <c r="GV5" s="511"/>
      <c r="GW5" s="511"/>
      <c r="GX5" s="511"/>
      <c r="GY5" s="511"/>
      <c r="GZ5" s="511"/>
      <c r="HA5" s="511"/>
      <c r="HB5" s="511"/>
      <c r="HC5" s="511"/>
      <c r="HD5" s="511"/>
      <c r="HE5" s="511"/>
      <c r="HF5" s="511"/>
      <c r="HG5" s="511"/>
      <c r="HH5" s="511"/>
      <c r="HI5" s="511"/>
      <c r="HJ5" s="511"/>
      <c r="HK5" s="511"/>
      <c r="HL5" s="511"/>
      <c r="HM5" s="511"/>
      <c r="HN5" s="511"/>
      <c r="HO5" s="511"/>
      <c r="HP5" s="511"/>
      <c r="HQ5" s="511"/>
      <c r="HR5" s="511"/>
      <c r="HS5" s="511"/>
      <c r="HT5" s="511"/>
      <c r="HU5" s="511"/>
      <c r="HV5" s="511"/>
      <c r="HW5" s="511"/>
      <c r="HX5" s="511"/>
      <c r="HY5" s="511"/>
      <c r="HZ5" s="511"/>
      <c r="IA5" s="511"/>
      <c r="IB5" s="511"/>
      <c r="IC5" s="511"/>
      <c r="ID5" s="511"/>
      <c r="IE5" s="511"/>
      <c r="IF5" s="511"/>
      <c r="IG5" s="511"/>
      <c r="IH5" s="511"/>
    </row>
    <row r="6" spans="1:242" ht="12.95" customHeight="1" thickBot="1" x14ac:dyDescent="0.3">
      <c r="B6" s="704" t="s">
        <v>12</v>
      </c>
      <c r="C6" s="704" t="s">
        <v>13</v>
      </c>
      <c r="D6" s="704" t="s">
        <v>14</v>
      </c>
      <c r="E6" s="704" t="s">
        <v>24</v>
      </c>
      <c r="F6" s="509"/>
      <c r="G6" s="704" t="s">
        <v>15</v>
      </c>
      <c r="H6" s="698" t="s">
        <v>25</v>
      </c>
      <c r="I6" s="700" t="s">
        <v>26</v>
      </c>
      <c r="J6" s="698" t="s">
        <v>27</v>
      </c>
      <c r="K6" s="702" t="s">
        <v>28</v>
      </c>
      <c r="L6" s="241"/>
      <c r="M6" s="704" t="s">
        <v>24</v>
      </c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511"/>
      <c r="AK6" s="511"/>
      <c r="AL6" s="511"/>
      <c r="AM6" s="511"/>
      <c r="AN6" s="511"/>
      <c r="AO6" s="511"/>
      <c r="AP6" s="511"/>
      <c r="AQ6" s="511"/>
      <c r="AR6" s="511"/>
      <c r="AS6" s="511"/>
      <c r="AT6" s="511"/>
      <c r="AU6" s="511"/>
      <c r="AV6" s="511"/>
      <c r="AW6" s="511"/>
      <c r="AX6" s="511"/>
      <c r="AY6" s="511"/>
      <c r="AZ6" s="511"/>
      <c r="BA6" s="511"/>
      <c r="BB6" s="511"/>
      <c r="BC6" s="511"/>
      <c r="BD6" s="511"/>
      <c r="BE6" s="511"/>
      <c r="BF6" s="511"/>
      <c r="BG6" s="511"/>
      <c r="BH6" s="511"/>
      <c r="BI6" s="511"/>
      <c r="BJ6" s="511"/>
      <c r="BK6" s="511"/>
      <c r="BL6" s="511"/>
      <c r="BM6" s="511"/>
      <c r="BN6" s="511"/>
      <c r="BO6" s="511"/>
      <c r="BP6" s="511"/>
      <c r="BQ6" s="511"/>
      <c r="BR6" s="511"/>
      <c r="BS6" s="511"/>
      <c r="BT6" s="511"/>
      <c r="BU6" s="511"/>
      <c r="BV6" s="511"/>
      <c r="BW6" s="511"/>
      <c r="BX6" s="511"/>
      <c r="BY6" s="511"/>
      <c r="BZ6" s="511"/>
      <c r="CA6" s="511"/>
      <c r="CB6" s="511"/>
      <c r="CC6" s="511"/>
      <c r="CD6" s="511"/>
      <c r="CE6" s="511"/>
      <c r="CF6" s="511"/>
      <c r="CG6" s="511"/>
      <c r="CH6" s="511"/>
      <c r="CI6" s="511"/>
      <c r="CJ6" s="511"/>
      <c r="CK6" s="511"/>
      <c r="CL6" s="511"/>
      <c r="CM6" s="511"/>
      <c r="CN6" s="511"/>
      <c r="CO6" s="511"/>
      <c r="CP6" s="511"/>
      <c r="CQ6" s="511"/>
      <c r="CR6" s="511"/>
      <c r="CS6" s="511"/>
      <c r="CT6" s="511"/>
      <c r="CU6" s="511"/>
      <c r="CV6" s="511"/>
      <c r="CW6" s="511"/>
      <c r="CX6" s="511"/>
      <c r="CY6" s="511"/>
      <c r="CZ6" s="511"/>
      <c r="DA6" s="511"/>
      <c r="DB6" s="511"/>
      <c r="DC6" s="511"/>
      <c r="DD6" s="511"/>
      <c r="DE6" s="511"/>
      <c r="DF6" s="511"/>
      <c r="DG6" s="511"/>
      <c r="DH6" s="511"/>
      <c r="DI6" s="511"/>
      <c r="DJ6" s="511"/>
      <c r="DK6" s="511"/>
      <c r="DL6" s="511"/>
      <c r="DM6" s="511"/>
      <c r="DN6" s="511"/>
      <c r="DO6" s="511"/>
      <c r="DP6" s="511"/>
      <c r="DQ6" s="511"/>
      <c r="DR6" s="511"/>
      <c r="DS6" s="511"/>
      <c r="DT6" s="511"/>
      <c r="DU6" s="511"/>
      <c r="DV6" s="511"/>
      <c r="DW6" s="511"/>
      <c r="DX6" s="511"/>
      <c r="DY6" s="511"/>
      <c r="DZ6" s="511"/>
      <c r="EA6" s="511"/>
      <c r="EB6" s="511"/>
      <c r="EC6" s="511"/>
      <c r="ED6" s="511"/>
      <c r="EE6" s="511"/>
      <c r="EF6" s="511"/>
      <c r="EG6" s="511"/>
      <c r="EH6" s="511"/>
      <c r="EI6" s="511"/>
      <c r="EJ6" s="511"/>
      <c r="EK6" s="511"/>
      <c r="EL6" s="511"/>
      <c r="EM6" s="511"/>
      <c r="EN6" s="511"/>
      <c r="EO6" s="511"/>
      <c r="EP6" s="511"/>
      <c r="EQ6" s="511"/>
      <c r="ER6" s="511"/>
      <c r="ES6" s="511"/>
      <c r="ET6" s="511"/>
      <c r="EU6" s="511"/>
      <c r="EV6" s="511"/>
      <c r="EW6" s="511"/>
      <c r="EX6" s="511"/>
      <c r="EY6" s="511"/>
      <c r="EZ6" s="511"/>
      <c r="FA6" s="511"/>
      <c r="FB6" s="511"/>
      <c r="FC6" s="511"/>
      <c r="FD6" s="511"/>
      <c r="FE6" s="511"/>
      <c r="FF6" s="511"/>
      <c r="FG6" s="511"/>
      <c r="FH6" s="511"/>
      <c r="FI6" s="511"/>
      <c r="FJ6" s="511"/>
      <c r="FK6" s="511"/>
      <c r="FL6" s="511"/>
      <c r="FM6" s="511"/>
      <c r="FN6" s="511"/>
      <c r="FO6" s="511"/>
      <c r="FP6" s="511"/>
      <c r="FQ6" s="511"/>
      <c r="FR6" s="511"/>
      <c r="FS6" s="511"/>
      <c r="FT6" s="511"/>
      <c r="FU6" s="511"/>
      <c r="FV6" s="511"/>
      <c r="FW6" s="511"/>
      <c r="FX6" s="511"/>
      <c r="FY6" s="511"/>
      <c r="FZ6" s="511"/>
      <c r="GA6" s="511"/>
      <c r="GB6" s="511"/>
      <c r="GC6" s="511"/>
      <c r="GD6" s="511"/>
      <c r="GE6" s="511"/>
      <c r="GF6" s="511"/>
      <c r="GG6" s="511"/>
      <c r="GH6" s="511"/>
      <c r="GI6" s="511"/>
      <c r="GJ6" s="511"/>
      <c r="GK6" s="511"/>
      <c r="GL6" s="511"/>
      <c r="GM6" s="511"/>
      <c r="GN6" s="511"/>
      <c r="GO6" s="511"/>
      <c r="GP6" s="511"/>
      <c r="GQ6" s="511"/>
      <c r="GR6" s="511"/>
      <c r="GS6" s="511"/>
      <c r="GT6" s="511"/>
      <c r="GU6" s="511"/>
      <c r="GV6" s="511"/>
      <c r="GW6" s="511"/>
      <c r="GX6" s="511"/>
      <c r="GY6" s="511"/>
      <c r="GZ6" s="511"/>
      <c r="HA6" s="511"/>
      <c r="HB6" s="511"/>
      <c r="HC6" s="511"/>
      <c r="HD6" s="511"/>
      <c r="HE6" s="511"/>
      <c r="HF6" s="511"/>
      <c r="HG6" s="511"/>
      <c r="HH6" s="511"/>
      <c r="HI6" s="511"/>
      <c r="HJ6" s="511"/>
      <c r="HK6" s="511"/>
      <c r="HL6" s="511"/>
      <c r="HM6" s="511"/>
      <c r="HN6" s="511"/>
      <c r="HO6" s="511"/>
      <c r="HP6" s="511"/>
      <c r="HQ6" s="511"/>
      <c r="HR6" s="511"/>
      <c r="HS6" s="511"/>
      <c r="HT6" s="511"/>
      <c r="HU6" s="511"/>
      <c r="HV6" s="511"/>
      <c r="HW6" s="511"/>
      <c r="HX6" s="511"/>
      <c r="HY6" s="511"/>
      <c r="HZ6" s="511"/>
      <c r="IA6" s="511"/>
      <c r="IB6" s="511"/>
      <c r="IC6" s="511"/>
      <c r="ID6" s="511"/>
      <c r="IE6" s="511"/>
      <c r="IF6" s="511"/>
      <c r="IG6" s="511"/>
      <c r="IH6" s="511"/>
    </row>
    <row r="7" spans="1:242" ht="22.5" customHeight="1" thickTop="1" thickBot="1" x14ac:dyDescent="0.3">
      <c r="A7" s="433" t="s">
        <v>283</v>
      </c>
      <c r="B7" s="744"/>
      <c r="C7" s="705"/>
      <c r="D7" s="705"/>
      <c r="E7" s="705"/>
      <c r="F7" s="510"/>
      <c r="G7" s="705"/>
      <c r="H7" s="699"/>
      <c r="I7" s="701"/>
      <c r="J7" s="699"/>
      <c r="K7" s="703"/>
      <c r="L7" s="241"/>
      <c r="M7" s="705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511"/>
      <c r="AK7" s="511"/>
      <c r="AL7" s="511"/>
      <c r="AM7" s="511"/>
      <c r="AN7" s="511"/>
      <c r="AO7" s="511"/>
      <c r="AP7" s="511"/>
      <c r="AQ7" s="511"/>
      <c r="AR7" s="511"/>
      <c r="AS7" s="511"/>
      <c r="AT7" s="511"/>
      <c r="AU7" s="511"/>
      <c r="AV7" s="511"/>
      <c r="AW7" s="511"/>
      <c r="AX7" s="511"/>
      <c r="AY7" s="511"/>
      <c r="AZ7" s="511"/>
      <c r="BA7" s="511"/>
      <c r="BB7" s="511"/>
      <c r="BC7" s="511"/>
      <c r="BD7" s="511"/>
      <c r="BE7" s="511"/>
      <c r="BF7" s="511"/>
      <c r="BG7" s="511"/>
      <c r="BH7" s="511"/>
      <c r="BI7" s="511"/>
      <c r="BJ7" s="511"/>
      <c r="BK7" s="511"/>
      <c r="BL7" s="511"/>
      <c r="BM7" s="511"/>
      <c r="BN7" s="511"/>
      <c r="BO7" s="511"/>
      <c r="BP7" s="511"/>
      <c r="BQ7" s="511"/>
      <c r="BR7" s="511"/>
      <c r="BS7" s="511"/>
      <c r="BT7" s="511"/>
      <c r="BU7" s="511"/>
      <c r="BV7" s="511"/>
      <c r="BW7" s="511"/>
      <c r="BX7" s="511"/>
      <c r="BY7" s="511"/>
      <c r="BZ7" s="511"/>
      <c r="CA7" s="511"/>
      <c r="CB7" s="511"/>
      <c r="CC7" s="511"/>
      <c r="CD7" s="511"/>
      <c r="CE7" s="511"/>
      <c r="CF7" s="511"/>
      <c r="CG7" s="511"/>
      <c r="CH7" s="511"/>
      <c r="CI7" s="511"/>
      <c r="CJ7" s="511"/>
      <c r="CK7" s="511"/>
      <c r="CL7" s="511"/>
      <c r="CM7" s="511"/>
      <c r="CN7" s="511"/>
      <c r="CO7" s="511"/>
      <c r="CP7" s="511"/>
      <c r="CQ7" s="511"/>
      <c r="CR7" s="511"/>
      <c r="CS7" s="511"/>
      <c r="CT7" s="511"/>
      <c r="CU7" s="511"/>
      <c r="CV7" s="511"/>
      <c r="CW7" s="511"/>
      <c r="CX7" s="511"/>
      <c r="CY7" s="511"/>
      <c r="CZ7" s="511"/>
      <c r="DA7" s="511"/>
      <c r="DB7" s="511"/>
      <c r="DC7" s="511"/>
      <c r="DD7" s="511"/>
      <c r="DE7" s="511"/>
      <c r="DF7" s="511"/>
      <c r="DG7" s="511"/>
      <c r="DH7" s="511"/>
      <c r="DI7" s="511"/>
      <c r="DJ7" s="511"/>
      <c r="DK7" s="511"/>
      <c r="DL7" s="511"/>
      <c r="DM7" s="511"/>
      <c r="DN7" s="511"/>
      <c r="DO7" s="511"/>
      <c r="DP7" s="511"/>
      <c r="DQ7" s="511"/>
      <c r="DR7" s="511"/>
      <c r="DS7" s="511"/>
      <c r="DT7" s="511"/>
      <c r="DU7" s="511"/>
      <c r="DV7" s="511"/>
      <c r="DW7" s="511"/>
      <c r="DX7" s="511"/>
      <c r="DY7" s="511"/>
      <c r="DZ7" s="511"/>
      <c r="EA7" s="511"/>
      <c r="EB7" s="511"/>
      <c r="EC7" s="511"/>
      <c r="ED7" s="511"/>
      <c r="EE7" s="511"/>
      <c r="EF7" s="511"/>
      <c r="EG7" s="511"/>
      <c r="EH7" s="511"/>
      <c r="EI7" s="511"/>
      <c r="EJ7" s="511"/>
      <c r="EK7" s="511"/>
      <c r="EL7" s="511"/>
      <c r="EM7" s="511"/>
      <c r="EN7" s="511"/>
      <c r="EO7" s="511"/>
      <c r="EP7" s="511"/>
      <c r="EQ7" s="511"/>
      <c r="ER7" s="511"/>
      <c r="ES7" s="511"/>
      <c r="ET7" s="511"/>
      <c r="EU7" s="511"/>
      <c r="EV7" s="511"/>
      <c r="EW7" s="511"/>
      <c r="EX7" s="511"/>
      <c r="EY7" s="511"/>
      <c r="EZ7" s="511"/>
      <c r="FA7" s="511"/>
      <c r="FB7" s="511"/>
      <c r="FC7" s="511"/>
      <c r="FD7" s="511"/>
      <c r="FE7" s="511"/>
      <c r="FF7" s="511"/>
      <c r="FG7" s="511"/>
      <c r="FH7" s="511"/>
      <c r="FI7" s="511"/>
      <c r="FJ7" s="511"/>
      <c r="FK7" s="511"/>
      <c r="FL7" s="511"/>
      <c r="FM7" s="511"/>
      <c r="FN7" s="511"/>
      <c r="FO7" s="511"/>
      <c r="FP7" s="511"/>
      <c r="FQ7" s="511"/>
      <c r="FR7" s="511"/>
      <c r="FS7" s="511"/>
      <c r="FT7" s="511"/>
      <c r="FU7" s="511"/>
      <c r="FV7" s="511"/>
      <c r="FW7" s="511"/>
      <c r="FX7" s="511"/>
      <c r="FY7" s="511"/>
      <c r="FZ7" s="511"/>
      <c r="GA7" s="511"/>
      <c r="GB7" s="511"/>
      <c r="GC7" s="511"/>
      <c r="GD7" s="511"/>
      <c r="GE7" s="511"/>
      <c r="GF7" s="511"/>
      <c r="GG7" s="511"/>
      <c r="GH7" s="511"/>
      <c r="GI7" s="511"/>
      <c r="GJ7" s="511"/>
      <c r="GK7" s="511"/>
      <c r="GL7" s="511"/>
      <c r="GM7" s="511"/>
      <c r="GN7" s="511"/>
      <c r="GO7" s="511"/>
      <c r="GP7" s="511"/>
      <c r="GQ7" s="511"/>
      <c r="GR7" s="511"/>
      <c r="GS7" s="511"/>
      <c r="GT7" s="511"/>
      <c r="GU7" s="511"/>
      <c r="GV7" s="511"/>
      <c r="GW7" s="511"/>
      <c r="GX7" s="511"/>
      <c r="GY7" s="511"/>
      <c r="GZ7" s="511"/>
      <c r="HA7" s="511"/>
      <c r="HB7" s="511"/>
      <c r="HC7" s="511"/>
      <c r="HD7" s="511"/>
      <c r="HE7" s="511"/>
      <c r="HF7" s="511"/>
      <c r="HG7" s="511"/>
      <c r="HH7" s="511"/>
      <c r="HI7" s="511"/>
      <c r="HJ7" s="511"/>
      <c r="HK7" s="511"/>
      <c r="HL7" s="511"/>
      <c r="HM7" s="511"/>
      <c r="HN7" s="511"/>
      <c r="HO7" s="511"/>
      <c r="HP7" s="511"/>
      <c r="HQ7" s="511"/>
      <c r="HR7" s="511"/>
      <c r="HS7" s="511"/>
      <c r="HT7" s="511"/>
      <c r="HU7" s="511"/>
      <c r="HV7" s="511"/>
      <c r="HW7" s="511"/>
      <c r="HX7" s="511"/>
      <c r="HY7" s="511"/>
      <c r="HZ7" s="511"/>
      <c r="IA7" s="511"/>
      <c r="IB7" s="511"/>
      <c r="IC7" s="511"/>
      <c r="ID7" s="511"/>
      <c r="IE7" s="511"/>
      <c r="IF7" s="511"/>
      <c r="IG7" s="511"/>
      <c r="IH7" s="511"/>
    </row>
    <row r="8" spans="1:242" ht="16.5" hidden="1" customHeight="1" x14ac:dyDescent="0.25">
      <c r="B8" s="223"/>
      <c r="C8" s="224"/>
      <c r="D8" s="225" t="s">
        <v>33</v>
      </c>
      <c r="E8" s="225"/>
      <c r="F8" s="226"/>
      <c r="G8" s="227"/>
      <c r="H8" s="228"/>
      <c r="I8" s="228"/>
      <c r="J8" s="229">
        <v>17500000</v>
      </c>
      <c r="K8" s="230"/>
      <c r="L8" s="241"/>
      <c r="M8" s="225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511"/>
      <c r="AK8" s="511"/>
      <c r="AL8" s="511"/>
      <c r="AM8" s="511"/>
      <c r="AN8" s="511"/>
      <c r="AO8" s="511"/>
      <c r="AP8" s="511"/>
      <c r="AQ8" s="511"/>
      <c r="AR8" s="511"/>
      <c r="AS8" s="511"/>
      <c r="AT8" s="511"/>
      <c r="AU8" s="511"/>
      <c r="AV8" s="511"/>
      <c r="AW8" s="511"/>
      <c r="AX8" s="511"/>
      <c r="AY8" s="511"/>
      <c r="AZ8" s="511"/>
      <c r="BA8" s="511"/>
      <c r="BB8" s="511"/>
      <c r="BC8" s="511"/>
      <c r="BD8" s="511"/>
      <c r="BE8" s="511"/>
      <c r="BF8" s="511"/>
      <c r="BG8" s="511"/>
      <c r="BH8" s="511"/>
      <c r="BI8" s="511"/>
      <c r="BJ8" s="511"/>
      <c r="BK8" s="511"/>
      <c r="BL8" s="511"/>
      <c r="BM8" s="511"/>
      <c r="BN8" s="511"/>
      <c r="BO8" s="511"/>
      <c r="BP8" s="511"/>
      <c r="BQ8" s="511"/>
      <c r="BR8" s="511"/>
      <c r="BS8" s="511"/>
      <c r="BT8" s="511"/>
      <c r="BU8" s="511"/>
      <c r="BV8" s="511"/>
      <c r="BW8" s="511"/>
      <c r="BX8" s="511"/>
      <c r="BY8" s="511"/>
      <c r="BZ8" s="511"/>
      <c r="CA8" s="511"/>
      <c r="CB8" s="511"/>
      <c r="CC8" s="511"/>
      <c r="CD8" s="511"/>
      <c r="CE8" s="511"/>
      <c r="CF8" s="511"/>
      <c r="CG8" s="511"/>
      <c r="CH8" s="511"/>
      <c r="CI8" s="511"/>
      <c r="CJ8" s="511"/>
      <c r="CK8" s="511"/>
      <c r="CL8" s="511"/>
      <c r="CM8" s="511"/>
      <c r="CN8" s="511"/>
      <c r="CO8" s="511"/>
      <c r="CP8" s="511"/>
      <c r="CQ8" s="511"/>
      <c r="CR8" s="511"/>
      <c r="CS8" s="511"/>
      <c r="CT8" s="511"/>
      <c r="CU8" s="511"/>
      <c r="CV8" s="511"/>
      <c r="CW8" s="511"/>
      <c r="CX8" s="511"/>
      <c r="CY8" s="511"/>
      <c r="CZ8" s="511"/>
      <c r="DA8" s="511"/>
      <c r="DB8" s="511"/>
      <c r="DC8" s="511"/>
      <c r="DD8" s="511"/>
      <c r="DE8" s="511"/>
      <c r="DF8" s="511"/>
      <c r="DG8" s="511"/>
      <c r="DH8" s="511"/>
      <c r="DI8" s="511"/>
      <c r="DJ8" s="511"/>
      <c r="DK8" s="511"/>
      <c r="DL8" s="511"/>
      <c r="DM8" s="511"/>
      <c r="DN8" s="511"/>
      <c r="DO8" s="511"/>
      <c r="DP8" s="511"/>
      <c r="DQ8" s="511"/>
      <c r="DR8" s="511"/>
      <c r="DS8" s="511"/>
      <c r="DT8" s="511"/>
      <c r="DU8" s="511"/>
      <c r="DV8" s="511"/>
      <c r="DW8" s="511"/>
      <c r="DX8" s="511"/>
      <c r="DY8" s="511"/>
      <c r="DZ8" s="511"/>
      <c r="EA8" s="511"/>
      <c r="EB8" s="511"/>
      <c r="EC8" s="511"/>
      <c r="ED8" s="511"/>
      <c r="EE8" s="511"/>
      <c r="EF8" s="511"/>
      <c r="EG8" s="511"/>
      <c r="EH8" s="511"/>
      <c r="EI8" s="511"/>
      <c r="EJ8" s="511"/>
      <c r="EK8" s="511"/>
      <c r="EL8" s="511"/>
      <c r="EM8" s="511"/>
      <c r="EN8" s="511"/>
      <c r="EO8" s="511"/>
      <c r="EP8" s="511"/>
      <c r="EQ8" s="511"/>
      <c r="ER8" s="511"/>
      <c r="ES8" s="511"/>
      <c r="ET8" s="511"/>
      <c r="EU8" s="511"/>
      <c r="EV8" s="511"/>
      <c r="EW8" s="511"/>
      <c r="EX8" s="511"/>
      <c r="EY8" s="511"/>
      <c r="EZ8" s="511"/>
      <c r="FA8" s="511"/>
      <c r="FB8" s="511"/>
      <c r="FC8" s="511"/>
      <c r="FD8" s="511"/>
      <c r="FE8" s="511"/>
      <c r="FF8" s="511"/>
      <c r="FG8" s="511"/>
      <c r="FH8" s="511"/>
      <c r="FI8" s="511"/>
      <c r="FJ8" s="511"/>
      <c r="FK8" s="511"/>
      <c r="FL8" s="511"/>
      <c r="FM8" s="511"/>
      <c r="FN8" s="511"/>
      <c r="FO8" s="511"/>
      <c r="FP8" s="511"/>
      <c r="FQ8" s="511"/>
      <c r="FR8" s="511"/>
      <c r="FS8" s="511"/>
      <c r="FT8" s="511"/>
      <c r="FU8" s="511"/>
      <c r="FV8" s="511"/>
      <c r="FW8" s="511"/>
      <c r="FX8" s="511"/>
      <c r="FY8" s="511"/>
      <c r="FZ8" s="511"/>
      <c r="GA8" s="511"/>
      <c r="GB8" s="511"/>
      <c r="GC8" s="511"/>
      <c r="GD8" s="511"/>
      <c r="GE8" s="511"/>
      <c r="GF8" s="511"/>
      <c r="GG8" s="511"/>
      <c r="GH8" s="511"/>
      <c r="GI8" s="511"/>
      <c r="GJ8" s="511"/>
      <c r="GK8" s="511"/>
      <c r="GL8" s="511"/>
      <c r="GM8" s="511"/>
      <c r="GN8" s="511"/>
      <c r="GO8" s="511"/>
      <c r="GP8" s="511"/>
      <c r="GQ8" s="511"/>
      <c r="GR8" s="511"/>
      <c r="GS8" s="511"/>
      <c r="GT8" s="511"/>
      <c r="GU8" s="511"/>
      <c r="GV8" s="511"/>
      <c r="GW8" s="511"/>
      <c r="GX8" s="511"/>
      <c r="GY8" s="511"/>
      <c r="GZ8" s="511"/>
      <c r="HA8" s="511"/>
      <c r="HB8" s="511"/>
      <c r="HC8" s="511"/>
      <c r="HD8" s="511"/>
      <c r="HE8" s="511"/>
      <c r="HF8" s="511"/>
      <c r="HG8" s="511"/>
      <c r="HH8" s="511"/>
      <c r="HI8" s="511"/>
      <c r="HJ8" s="511"/>
      <c r="HK8" s="511"/>
      <c r="HL8" s="511"/>
      <c r="HM8" s="511"/>
      <c r="HN8" s="511"/>
      <c r="HO8" s="511"/>
      <c r="HP8" s="511"/>
      <c r="HQ8" s="511"/>
      <c r="HR8" s="511"/>
      <c r="HS8" s="511"/>
      <c r="HT8" s="511"/>
      <c r="HU8" s="511"/>
      <c r="HV8" s="511"/>
      <c r="HW8" s="511"/>
      <c r="HX8" s="511"/>
      <c r="HY8" s="511"/>
      <c r="HZ8" s="511"/>
      <c r="IA8" s="511"/>
      <c r="IB8" s="511"/>
      <c r="IC8" s="511"/>
      <c r="ID8" s="511"/>
      <c r="IE8" s="511"/>
      <c r="IF8" s="511"/>
      <c r="IG8" s="511"/>
      <c r="IH8" s="511"/>
    </row>
    <row r="9" spans="1:242" hidden="1" x14ac:dyDescent="0.25">
      <c r="B9" s="231"/>
      <c r="C9" s="232"/>
      <c r="D9" s="233" t="s">
        <v>31</v>
      </c>
      <c r="E9" s="225"/>
      <c r="F9" s="225"/>
      <c r="G9" s="234"/>
      <c r="H9" s="235"/>
      <c r="I9" s="236">
        <v>3676500</v>
      </c>
      <c r="J9" s="237">
        <f>+J8+H9-I9</f>
        <v>13823500</v>
      </c>
      <c r="K9" s="230"/>
      <c r="L9" s="241"/>
      <c r="M9" s="225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511"/>
      <c r="AK9" s="511"/>
      <c r="AL9" s="511"/>
      <c r="AM9" s="511"/>
      <c r="AN9" s="511"/>
      <c r="AO9" s="511"/>
      <c r="AP9" s="511"/>
      <c r="AQ9" s="511"/>
      <c r="AR9" s="511"/>
      <c r="AS9" s="511"/>
      <c r="AT9" s="511"/>
      <c r="AU9" s="511"/>
      <c r="AV9" s="511"/>
      <c r="AW9" s="511"/>
      <c r="AX9" s="511"/>
      <c r="AY9" s="511"/>
      <c r="AZ9" s="511"/>
      <c r="BA9" s="511"/>
      <c r="BB9" s="511"/>
      <c r="BC9" s="511"/>
      <c r="BD9" s="511"/>
      <c r="BE9" s="511"/>
      <c r="BF9" s="511"/>
      <c r="BG9" s="511"/>
      <c r="BH9" s="511"/>
      <c r="BI9" s="511"/>
      <c r="BJ9" s="511"/>
      <c r="BK9" s="511"/>
      <c r="BL9" s="511"/>
      <c r="BM9" s="511"/>
      <c r="BN9" s="511"/>
      <c r="BO9" s="511"/>
      <c r="BP9" s="511"/>
      <c r="BQ9" s="511"/>
      <c r="BR9" s="511"/>
      <c r="BS9" s="511"/>
      <c r="BT9" s="511"/>
      <c r="BU9" s="511"/>
      <c r="BV9" s="511"/>
      <c r="BW9" s="511"/>
      <c r="BX9" s="511"/>
      <c r="BY9" s="511"/>
      <c r="BZ9" s="511"/>
      <c r="CA9" s="511"/>
      <c r="CB9" s="511"/>
      <c r="CC9" s="511"/>
      <c r="CD9" s="511"/>
      <c r="CE9" s="511"/>
      <c r="CF9" s="511"/>
      <c r="CG9" s="511"/>
      <c r="CH9" s="511"/>
      <c r="CI9" s="511"/>
      <c r="CJ9" s="511"/>
      <c r="CK9" s="511"/>
      <c r="CL9" s="511"/>
      <c r="CM9" s="511"/>
      <c r="CN9" s="511"/>
      <c r="CO9" s="511"/>
      <c r="CP9" s="511"/>
      <c r="CQ9" s="511"/>
      <c r="CR9" s="511"/>
      <c r="CS9" s="511"/>
      <c r="CT9" s="511"/>
      <c r="CU9" s="511"/>
      <c r="CV9" s="511"/>
      <c r="CW9" s="511"/>
      <c r="CX9" s="511"/>
      <c r="CY9" s="511"/>
      <c r="CZ9" s="511"/>
      <c r="DA9" s="511"/>
      <c r="DB9" s="511"/>
      <c r="DC9" s="511"/>
      <c r="DD9" s="511"/>
      <c r="DE9" s="511"/>
      <c r="DF9" s="511"/>
      <c r="DG9" s="511"/>
      <c r="DH9" s="511"/>
      <c r="DI9" s="511"/>
      <c r="DJ9" s="511"/>
      <c r="DK9" s="511"/>
      <c r="DL9" s="511"/>
      <c r="DM9" s="511"/>
      <c r="DN9" s="511"/>
      <c r="DO9" s="511"/>
      <c r="DP9" s="511"/>
      <c r="DQ9" s="511"/>
      <c r="DR9" s="511"/>
      <c r="DS9" s="511"/>
      <c r="DT9" s="511"/>
      <c r="DU9" s="511"/>
      <c r="DV9" s="511"/>
      <c r="DW9" s="511"/>
      <c r="DX9" s="511"/>
      <c r="DY9" s="511"/>
      <c r="DZ9" s="511"/>
      <c r="EA9" s="511"/>
      <c r="EB9" s="511"/>
      <c r="EC9" s="511"/>
      <c r="ED9" s="511"/>
      <c r="EE9" s="511"/>
      <c r="EF9" s="511"/>
      <c r="EG9" s="511"/>
      <c r="EH9" s="511"/>
      <c r="EI9" s="511"/>
      <c r="EJ9" s="511"/>
      <c r="EK9" s="511"/>
      <c r="EL9" s="511"/>
      <c r="EM9" s="511"/>
      <c r="EN9" s="511"/>
      <c r="EO9" s="511"/>
      <c r="EP9" s="511"/>
      <c r="EQ9" s="511"/>
      <c r="ER9" s="511"/>
      <c r="ES9" s="511"/>
      <c r="ET9" s="511"/>
      <c r="EU9" s="511"/>
      <c r="EV9" s="511"/>
      <c r="EW9" s="511"/>
      <c r="EX9" s="511"/>
      <c r="EY9" s="511"/>
      <c r="EZ9" s="511"/>
      <c r="FA9" s="511"/>
      <c r="FB9" s="511"/>
      <c r="FC9" s="511"/>
      <c r="FD9" s="511"/>
      <c r="FE9" s="511"/>
      <c r="FF9" s="511"/>
      <c r="FG9" s="511"/>
      <c r="FH9" s="511"/>
      <c r="FI9" s="511"/>
      <c r="FJ9" s="511"/>
      <c r="FK9" s="511"/>
      <c r="FL9" s="511"/>
      <c r="FM9" s="511"/>
      <c r="FN9" s="511"/>
      <c r="FO9" s="511"/>
      <c r="FP9" s="511"/>
      <c r="FQ9" s="511"/>
      <c r="FR9" s="511"/>
      <c r="FS9" s="511"/>
      <c r="FT9" s="511"/>
      <c r="FU9" s="511"/>
      <c r="FV9" s="511"/>
      <c r="FW9" s="511"/>
      <c r="FX9" s="511"/>
      <c r="FY9" s="511"/>
      <c r="FZ9" s="511"/>
      <c r="GA9" s="511"/>
      <c r="GB9" s="511"/>
      <c r="GC9" s="511"/>
      <c r="GD9" s="511"/>
      <c r="GE9" s="511"/>
      <c r="GF9" s="511"/>
      <c r="GG9" s="511"/>
      <c r="GH9" s="511"/>
      <c r="GI9" s="511"/>
      <c r="GJ9" s="511"/>
      <c r="GK9" s="511"/>
      <c r="GL9" s="511"/>
      <c r="GM9" s="511"/>
      <c r="GN9" s="511"/>
      <c r="GO9" s="511"/>
      <c r="GP9" s="511"/>
      <c r="GQ9" s="511"/>
      <c r="GR9" s="511"/>
      <c r="GS9" s="511"/>
      <c r="GT9" s="511"/>
      <c r="GU9" s="511"/>
      <c r="GV9" s="511"/>
      <c r="GW9" s="511"/>
      <c r="GX9" s="511"/>
      <c r="GY9" s="511"/>
      <c r="GZ9" s="511"/>
      <c r="HA9" s="511"/>
      <c r="HB9" s="511"/>
      <c r="HC9" s="511"/>
      <c r="HD9" s="511"/>
      <c r="HE9" s="511"/>
      <c r="HF9" s="511"/>
      <c r="HG9" s="511"/>
      <c r="HH9" s="511"/>
      <c r="HI9" s="511"/>
      <c r="HJ9" s="511"/>
      <c r="HK9" s="511"/>
      <c r="HL9" s="511"/>
      <c r="HM9" s="511"/>
      <c r="HN9" s="511"/>
      <c r="HO9" s="511"/>
      <c r="HP9" s="511"/>
      <c r="HQ9" s="511"/>
      <c r="HR9" s="511"/>
      <c r="HS9" s="511"/>
      <c r="HT9" s="511"/>
      <c r="HU9" s="511"/>
      <c r="HV9" s="511"/>
      <c r="HW9" s="511"/>
      <c r="HX9" s="511"/>
      <c r="HY9" s="511"/>
      <c r="HZ9" s="511"/>
      <c r="IA9" s="511"/>
      <c r="IB9" s="511"/>
      <c r="IC9" s="511"/>
      <c r="ID9" s="511"/>
      <c r="IE9" s="511"/>
      <c r="IF9" s="511"/>
      <c r="IG9" s="511"/>
      <c r="IH9" s="511"/>
    </row>
    <row r="10" spans="1:242" hidden="1" x14ac:dyDescent="0.25">
      <c r="B10" s="231"/>
      <c r="C10" s="232"/>
      <c r="D10" s="233" t="s">
        <v>31</v>
      </c>
      <c r="E10" s="225"/>
      <c r="F10" s="225"/>
      <c r="G10" s="234"/>
      <c r="H10" s="235"/>
      <c r="I10" s="236">
        <v>7427524</v>
      </c>
      <c r="J10" s="237">
        <f>+J9+H10-I10</f>
        <v>6395976</v>
      </c>
      <c r="K10" s="230"/>
      <c r="L10" s="241"/>
      <c r="M10" s="225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511"/>
      <c r="AK10" s="511"/>
      <c r="AL10" s="511"/>
      <c r="AM10" s="511"/>
      <c r="AN10" s="511"/>
      <c r="AO10" s="511"/>
      <c r="AP10" s="511"/>
      <c r="AQ10" s="511"/>
      <c r="AR10" s="511"/>
      <c r="AS10" s="511"/>
      <c r="AT10" s="511"/>
      <c r="AU10" s="511"/>
      <c r="AV10" s="511"/>
      <c r="AW10" s="511"/>
      <c r="AX10" s="511"/>
      <c r="AY10" s="511"/>
      <c r="AZ10" s="511"/>
      <c r="BA10" s="511"/>
      <c r="BB10" s="511"/>
      <c r="BC10" s="511"/>
      <c r="BD10" s="511"/>
      <c r="BE10" s="511"/>
      <c r="BF10" s="511"/>
      <c r="BG10" s="511"/>
      <c r="BH10" s="511"/>
      <c r="BI10" s="511"/>
      <c r="BJ10" s="511"/>
      <c r="BK10" s="511"/>
      <c r="BL10" s="511"/>
      <c r="BM10" s="511"/>
      <c r="BN10" s="511"/>
      <c r="BO10" s="511"/>
      <c r="BP10" s="511"/>
      <c r="BQ10" s="511"/>
      <c r="BR10" s="511"/>
      <c r="BS10" s="511"/>
      <c r="BT10" s="511"/>
      <c r="BU10" s="511"/>
      <c r="BV10" s="511"/>
      <c r="BW10" s="511"/>
      <c r="BX10" s="511"/>
      <c r="BY10" s="511"/>
      <c r="BZ10" s="511"/>
      <c r="CA10" s="511"/>
      <c r="CB10" s="511"/>
      <c r="CC10" s="511"/>
      <c r="CD10" s="511"/>
      <c r="CE10" s="511"/>
      <c r="CF10" s="511"/>
      <c r="CG10" s="511"/>
      <c r="CH10" s="511"/>
      <c r="CI10" s="511"/>
      <c r="CJ10" s="511"/>
      <c r="CK10" s="511"/>
      <c r="CL10" s="511"/>
      <c r="CM10" s="511"/>
      <c r="CN10" s="511"/>
      <c r="CO10" s="511"/>
      <c r="CP10" s="511"/>
      <c r="CQ10" s="511"/>
      <c r="CR10" s="511"/>
      <c r="CS10" s="511"/>
      <c r="CT10" s="511"/>
      <c r="CU10" s="511"/>
      <c r="CV10" s="511"/>
      <c r="CW10" s="511"/>
      <c r="CX10" s="511"/>
      <c r="CY10" s="511"/>
      <c r="CZ10" s="511"/>
      <c r="DA10" s="511"/>
      <c r="DB10" s="511"/>
      <c r="DC10" s="511"/>
      <c r="DD10" s="511"/>
      <c r="DE10" s="511"/>
      <c r="DF10" s="511"/>
      <c r="DG10" s="511"/>
      <c r="DH10" s="511"/>
      <c r="DI10" s="511"/>
      <c r="DJ10" s="511"/>
      <c r="DK10" s="511"/>
      <c r="DL10" s="511"/>
      <c r="DM10" s="511"/>
      <c r="DN10" s="511"/>
      <c r="DO10" s="511"/>
      <c r="DP10" s="511"/>
      <c r="DQ10" s="511"/>
      <c r="DR10" s="511"/>
      <c r="DS10" s="511"/>
      <c r="DT10" s="511"/>
      <c r="DU10" s="511"/>
      <c r="DV10" s="511"/>
      <c r="DW10" s="511"/>
      <c r="DX10" s="511"/>
      <c r="DY10" s="511"/>
      <c r="DZ10" s="511"/>
      <c r="EA10" s="511"/>
      <c r="EB10" s="511"/>
      <c r="EC10" s="511"/>
      <c r="ED10" s="511"/>
      <c r="EE10" s="511"/>
      <c r="EF10" s="511"/>
      <c r="EG10" s="511"/>
      <c r="EH10" s="511"/>
      <c r="EI10" s="511"/>
      <c r="EJ10" s="511"/>
      <c r="EK10" s="511"/>
      <c r="EL10" s="511"/>
      <c r="EM10" s="511"/>
      <c r="EN10" s="511"/>
      <c r="EO10" s="511"/>
      <c r="EP10" s="511"/>
      <c r="EQ10" s="511"/>
      <c r="ER10" s="511"/>
      <c r="ES10" s="511"/>
      <c r="ET10" s="511"/>
      <c r="EU10" s="511"/>
      <c r="EV10" s="511"/>
      <c r="EW10" s="511"/>
      <c r="EX10" s="511"/>
      <c r="EY10" s="511"/>
      <c r="EZ10" s="511"/>
      <c r="FA10" s="511"/>
      <c r="FB10" s="511"/>
      <c r="FC10" s="511"/>
      <c r="FD10" s="511"/>
      <c r="FE10" s="511"/>
      <c r="FF10" s="511"/>
      <c r="FG10" s="511"/>
      <c r="FH10" s="511"/>
      <c r="FI10" s="511"/>
      <c r="FJ10" s="511"/>
      <c r="FK10" s="511"/>
      <c r="FL10" s="511"/>
      <c r="FM10" s="511"/>
      <c r="FN10" s="511"/>
      <c r="FO10" s="511"/>
      <c r="FP10" s="511"/>
      <c r="FQ10" s="511"/>
      <c r="FR10" s="511"/>
      <c r="FS10" s="511"/>
      <c r="FT10" s="511"/>
      <c r="FU10" s="511"/>
      <c r="FV10" s="511"/>
      <c r="FW10" s="511"/>
      <c r="FX10" s="511"/>
      <c r="FY10" s="511"/>
      <c r="FZ10" s="511"/>
      <c r="GA10" s="511"/>
      <c r="GB10" s="511"/>
      <c r="GC10" s="511"/>
      <c r="GD10" s="511"/>
      <c r="GE10" s="511"/>
      <c r="GF10" s="511"/>
      <c r="GG10" s="511"/>
      <c r="GH10" s="511"/>
      <c r="GI10" s="511"/>
      <c r="GJ10" s="511"/>
      <c r="GK10" s="511"/>
      <c r="GL10" s="511"/>
      <c r="GM10" s="511"/>
      <c r="GN10" s="511"/>
      <c r="GO10" s="511"/>
      <c r="GP10" s="511"/>
      <c r="GQ10" s="511"/>
      <c r="GR10" s="511"/>
      <c r="GS10" s="511"/>
      <c r="GT10" s="511"/>
      <c r="GU10" s="511"/>
      <c r="GV10" s="511"/>
      <c r="GW10" s="511"/>
      <c r="GX10" s="511"/>
      <c r="GY10" s="511"/>
      <c r="GZ10" s="511"/>
      <c r="HA10" s="511"/>
      <c r="HB10" s="511"/>
      <c r="HC10" s="511"/>
      <c r="HD10" s="511"/>
      <c r="HE10" s="511"/>
      <c r="HF10" s="511"/>
      <c r="HG10" s="511"/>
      <c r="HH10" s="511"/>
      <c r="HI10" s="511"/>
      <c r="HJ10" s="511"/>
      <c r="HK10" s="511"/>
      <c r="HL10" s="511"/>
      <c r="HM10" s="511"/>
      <c r="HN10" s="511"/>
      <c r="HO10" s="511"/>
      <c r="HP10" s="511"/>
      <c r="HQ10" s="511"/>
      <c r="HR10" s="511"/>
      <c r="HS10" s="511"/>
      <c r="HT10" s="511"/>
      <c r="HU10" s="511"/>
      <c r="HV10" s="511"/>
      <c r="HW10" s="511"/>
      <c r="HX10" s="511"/>
      <c r="HY10" s="511"/>
      <c r="HZ10" s="511"/>
      <c r="IA10" s="511"/>
      <c r="IB10" s="511"/>
      <c r="IC10" s="511"/>
      <c r="ID10" s="511"/>
      <c r="IE10" s="511"/>
      <c r="IF10" s="511"/>
      <c r="IG10" s="511"/>
      <c r="IH10" s="511"/>
    </row>
    <row r="11" spans="1:242" hidden="1" x14ac:dyDescent="0.25">
      <c r="B11" s="231"/>
      <c r="C11" s="232"/>
      <c r="D11" s="233" t="s">
        <v>30</v>
      </c>
      <c r="E11" s="225"/>
      <c r="F11" s="225"/>
      <c r="G11" s="238"/>
      <c r="H11" s="235"/>
      <c r="I11" s="236">
        <v>2000680</v>
      </c>
      <c r="J11" s="237">
        <f>+J10+H11-I11</f>
        <v>4395296</v>
      </c>
      <c r="K11" s="239"/>
      <c r="L11" s="241"/>
      <c r="M11" s="225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511"/>
      <c r="AK11" s="511"/>
      <c r="AL11" s="511"/>
      <c r="AM11" s="511"/>
      <c r="AN11" s="511"/>
      <c r="AO11" s="511"/>
      <c r="AP11" s="511"/>
      <c r="AQ11" s="511"/>
      <c r="AR11" s="511"/>
      <c r="AS11" s="511"/>
      <c r="AT11" s="511"/>
      <c r="AU11" s="511"/>
      <c r="AV11" s="511"/>
      <c r="AW11" s="511"/>
      <c r="AX11" s="511"/>
      <c r="AY11" s="511"/>
      <c r="AZ11" s="511"/>
      <c r="BA11" s="511"/>
      <c r="BB11" s="511"/>
      <c r="BC11" s="511"/>
      <c r="BD11" s="511"/>
      <c r="BE11" s="511"/>
      <c r="BF11" s="511"/>
      <c r="BG11" s="511"/>
      <c r="BH11" s="511"/>
      <c r="BI11" s="511"/>
      <c r="BJ11" s="511"/>
      <c r="BK11" s="511"/>
      <c r="BL11" s="511"/>
      <c r="BM11" s="511"/>
      <c r="BN11" s="511"/>
      <c r="BO11" s="511"/>
      <c r="BP11" s="511"/>
      <c r="BQ11" s="511"/>
      <c r="BR11" s="511"/>
      <c r="BS11" s="511"/>
      <c r="BT11" s="511"/>
      <c r="BU11" s="511"/>
      <c r="BV11" s="511"/>
      <c r="BW11" s="511"/>
      <c r="BX11" s="511"/>
      <c r="BY11" s="511"/>
      <c r="BZ11" s="511"/>
      <c r="CA11" s="511"/>
      <c r="CB11" s="511"/>
      <c r="CC11" s="511"/>
      <c r="CD11" s="511"/>
      <c r="CE11" s="511"/>
      <c r="CF11" s="511"/>
      <c r="CG11" s="511"/>
      <c r="CH11" s="511"/>
      <c r="CI11" s="511"/>
      <c r="CJ11" s="511"/>
      <c r="CK11" s="511"/>
      <c r="CL11" s="511"/>
      <c r="CM11" s="511"/>
      <c r="CN11" s="511"/>
      <c r="CO11" s="511"/>
      <c r="CP11" s="511"/>
      <c r="CQ11" s="511"/>
      <c r="CR11" s="511"/>
      <c r="CS11" s="511"/>
      <c r="CT11" s="511"/>
      <c r="CU11" s="511"/>
      <c r="CV11" s="511"/>
      <c r="CW11" s="511"/>
      <c r="CX11" s="511"/>
      <c r="CY11" s="511"/>
      <c r="CZ11" s="511"/>
      <c r="DA11" s="511"/>
      <c r="DB11" s="511"/>
      <c r="DC11" s="511"/>
      <c r="DD11" s="511"/>
      <c r="DE11" s="511"/>
      <c r="DF11" s="511"/>
      <c r="DG11" s="511"/>
      <c r="DH11" s="511"/>
      <c r="DI11" s="511"/>
      <c r="DJ11" s="511"/>
      <c r="DK11" s="511"/>
      <c r="DL11" s="511"/>
      <c r="DM11" s="511"/>
      <c r="DN11" s="511"/>
      <c r="DO11" s="511"/>
      <c r="DP11" s="511"/>
      <c r="DQ11" s="511"/>
      <c r="DR11" s="511"/>
      <c r="DS11" s="511"/>
      <c r="DT11" s="511"/>
      <c r="DU11" s="511"/>
      <c r="DV11" s="511"/>
      <c r="DW11" s="511"/>
      <c r="DX11" s="511"/>
      <c r="DY11" s="511"/>
      <c r="DZ11" s="511"/>
      <c r="EA11" s="511"/>
      <c r="EB11" s="511"/>
      <c r="EC11" s="511"/>
      <c r="ED11" s="511"/>
      <c r="EE11" s="511"/>
      <c r="EF11" s="511"/>
      <c r="EG11" s="511"/>
      <c r="EH11" s="511"/>
      <c r="EI11" s="511"/>
      <c r="EJ11" s="511"/>
      <c r="EK11" s="511"/>
      <c r="EL11" s="511"/>
      <c r="EM11" s="511"/>
      <c r="EN11" s="511"/>
      <c r="EO11" s="511"/>
      <c r="EP11" s="511"/>
      <c r="EQ11" s="511"/>
      <c r="ER11" s="511"/>
      <c r="ES11" s="511"/>
      <c r="ET11" s="511"/>
      <c r="EU11" s="511"/>
      <c r="EV11" s="511"/>
      <c r="EW11" s="511"/>
      <c r="EX11" s="511"/>
      <c r="EY11" s="511"/>
      <c r="EZ11" s="511"/>
      <c r="FA11" s="511"/>
      <c r="FB11" s="511"/>
      <c r="FC11" s="511"/>
      <c r="FD11" s="511"/>
      <c r="FE11" s="511"/>
      <c r="FF11" s="511"/>
      <c r="FG11" s="511"/>
      <c r="FH11" s="511"/>
      <c r="FI11" s="511"/>
      <c r="FJ11" s="511"/>
      <c r="FK11" s="511"/>
      <c r="FL11" s="511"/>
      <c r="FM11" s="511"/>
      <c r="FN11" s="511"/>
      <c r="FO11" s="511"/>
      <c r="FP11" s="511"/>
      <c r="FQ11" s="511"/>
      <c r="FR11" s="511"/>
      <c r="FS11" s="511"/>
      <c r="FT11" s="511"/>
      <c r="FU11" s="511"/>
      <c r="FV11" s="511"/>
      <c r="FW11" s="511"/>
      <c r="FX11" s="511"/>
      <c r="FY11" s="511"/>
      <c r="FZ11" s="511"/>
      <c r="GA11" s="511"/>
      <c r="GB11" s="511"/>
      <c r="GC11" s="511"/>
      <c r="GD11" s="511"/>
      <c r="GE11" s="511"/>
      <c r="GF11" s="511"/>
      <c r="GG11" s="511"/>
      <c r="GH11" s="511"/>
      <c r="GI11" s="511"/>
      <c r="GJ11" s="511"/>
      <c r="GK11" s="511"/>
      <c r="GL11" s="511"/>
      <c r="GM11" s="511"/>
      <c r="GN11" s="511"/>
      <c r="GO11" s="511"/>
      <c r="GP11" s="511"/>
      <c r="GQ11" s="511"/>
      <c r="GR11" s="511"/>
      <c r="GS11" s="511"/>
      <c r="GT11" s="511"/>
      <c r="GU11" s="511"/>
      <c r="GV11" s="511"/>
      <c r="GW11" s="511"/>
      <c r="GX11" s="511"/>
      <c r="GY11" s="511"/>
      <c r="GZ11" s="511"/>
      <c r="HA11" s="511"/>
      <c r="HB11" s="511"/>
      <c r="HC11" s="511"/>
      <c r="HD11" s="511"/>
      <c r="HE11" s="511"/>
      <c r="HF11" s="511"/>
      <c r="HG11" s="511"/>
      <c r="HH11" s="511"/>
      <c r="HI11" s="511"/>
      <c r="HJ11" s="511"/>
      <c r="HK11" s="511"/>
      <c r="HL11" s="511"/>
      <c r="HM11" s="511"/>
      <c r="HN11" s="511"/>
      <c r="HO11" s="511"/>
      <c r="HP11" s="511"/>
      <c r="HQ11" s="511"/>
      <c r="HR11" s="511"/>
      <c r="HS11" s="511"/>
      <c r="HT11" s="511"/>
      <c r="HU11" s="511"/>
      <c r="HV11" s="511"/>
      <c r="HW11" s="511"/>
      <c r="HX11" s="511"/>
      <c r="HY11" s="511"/>
      <c r="HZ11" s="511"/>
      <c r="IA11" s="511"/>
      <c r="IB11" s="511"/>
      <c r="IC11" s="511"/>
      <c r="ID11" s="511"/>
      <c r="IE11" s="511"/>
      <c r="IF11" s="511"/>
      <c r="IG11" s="511"/>
      <c r="IH11" s="511"/>
    </row>
    <row r="12" spans="1:242" hidden="1" x14ac:dyDescent="0.25">
      <c r="B12" s="231"/>
      <c r="C12" s="232"/>
      <c r="D12" s="233" t="s">
        <v>29</v>
      </c>
      <c r="E12" s="225"/>
      <c r="F12" s="225"/>
      <c r="G12" s="238"/>
      <c r="H12" s="235"/>
      <c r="I12" s="236">
        <v>320000</v>
      </c>
      <c r="J12" s="237">
        <f t="shared" ref="J12:J75" si="0">+J11+H12-I12</f>
        <v>4075296</v>
      </c>
      <c r="K12" s="239"/>
      <c r="L12" s="241"/>
      <c r="M12" s="225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511"/>
      <c r="AK12" s="511"/>
      <c r="AL12" s="511"/>
      <c r="AM12" s="511"/>
      <c r="AN12" s="511"/>
      <c r="AO12" s="511"/>
      <c r="AP12" s="511"/>
      <c r="AQ12" s="511"/>
      <c r="AR12" s="511"/>
      <c r="AS12" s="511"/>
      <c r="AT12" s="511"/>
      <c r="AU12" s="511"/>
      <c r="AV12" s="511"/>
      <c r="AW12" s="511"/>
      <c r="AX12" s="511"/>
      <c r="AY12" s="511"/>
      <c r="AZ12" s="511"/>
      <c r="BA12" s="511"/>
      <c r="BB12" s="511"/>
      <c r="BC12" s="511"/>
      <c r="BD12" s="511"/>
      <c r="BE12" s="511"/>
      <c r="BF12" s="511"/>
      <c r="BG12" s="511"/>
      <c r="BH12" s="511"/>
      <c r="BI12" s="511"/>
      <c r="BJ12" s="511"/>
      <c r="BK12" s="511"/>
      <c r="BL12" s="511"/>
      <c r="BM12" s="511"/>
      <c r="BN12" s="511"/>
      <c r="BO12" s="511"/>
      <c r="BP12" s="511"/>
      <c r="BQ12" s="511"/>
      <c r="BR12" s="511"/>
      <c r="BS12" s="511"/>
      <c r="BT12" s="511"/>
      <c r="BU12" s="511"/>
      <c r="BV12" s="511"/>
      <c r="BW12" s="511"/>
      <c r="BX12" s="511"/>
      <c r="BY12" s="511"/>
      <c r="BZ12" s="511"/>
      <c r="CA12" s="511"/>
      <c r="CB12" s="511"/>
      <c r="CC12" s="511"/>
      <c r="CD12" s="511"/>
      <c r="CE12" s="511"/>
      <c r="CF12" s="511"/>
      <c r="CG12" s="511"/>
      <c r="CH12" s="511"/>
      <c r="CI12" s="511"/>
      <c r="CJ12" s="511"/>
      <c r="CK12" s="511"/>
      <c r="CL12" s="511"/>
      <c r="CM12" s="511"/>
      <c r="CN12" s="511"/>
      <c r="CO12" s="511"/>
      <c r="CP12" s="511"/>
      <c r="CQ12" s="511"/>
      <c r="CR12" s="511"/>
      <c r="CS12" s="511"/>
      <c r="CT12" s="511"/>
      <c r="CU12" s="511"/>
      <c r="CV12" s="511"/>
      <c r="CW12" s="511"/>
      <c r="CX12" s="511"/>
      <c r="CY12" s="511"/>
      <c r="CZ12" s="511"/>
      <c r="DA12" s="511"/>
      <c r="DB12" s="511"/>
      <c r="DC12" s="511"/>
      <c r="DD12" s="511"/>
      <c r="DE12" s="511"/>
      <c r="DF12" s="511"/>
      <c r="DG12" s="511"/>
      <c r="DH12" s="511"/>
      <c r="DI12" s="511"/>
      <c r="DJ12" s="511"/>
      <c r="DK12" s="511"/>
      <c r="DL12" s="511"/>
      <c r="DM12" s="511"/>
      <c r="DN12" s="511"/>
      <c r="DO12" s="511"/>
      <c r="DP12" s="511"/>
      <c r="DQ12" s="511"/>
      <c r="DR12" s="511"/>
      <c r="DS12" s="511"/>
      <c r="DT12" s="511"/>
      <c r="DU12" s="511"/>
      <c r="DV12" s="511"/>
      <c r="DW12" s="511"/>
      <c r="DX12" s="511"/>
      <c r="DY12" s="511"/>
      <c r="DZ12" s="511"/>
      <c r="EA12" s="511"/>
      <c r="EB12" s="511"/>
      <c r="EC12" s="511"/>
      <c r="ED12" s="511"/>
      <c r="EE12" s="511"/>
      <c r="EF12" s="511"/>
      <c r="EG12" s="511"/>
      <c r="EH12" s="511"/>
      <c r="EI12" s="511"/>
      <c r="EJ12" s="511"/>
      <c r="EK12" s="511"/>
      <c r="EL12" s="511"/>
      <c r="EM12" s="511"/>
      <c r="EN12" s="511"/>
      <c r="EO12" s="511"/>
      <c r="EP12" s="511"/>
      <c r="EQ12" s="511"/>
      <c r="ER12" s="511"/>
      <c r="ES12" s="511"/>
      <c r="ET12" s="511"/>
      <c r="EU12" s="511"/>
      <c r="EV12" s="511"/>
      <c r="EW12" s="511"/>
      <c r="EX12" s="511"/>
      <c r="EY12" s="511"/>
      <c r="EZ12" s="511"/>
      <c r="FA12" s="511"/>
      <c r="FB12" s="511"/>
      <c r="FC12" s="511"/>
      <c r="FD12" s="511"/>
      <c r="FE12" s="511"/>
      <c r="FF12" s="511"/>
      <c r="FG12" s="511"/>
      <c r="FH12" s="511"/>
      <c r="FI12" s="511"/>
      <c r="FJ12" s="511"/>
      <c r="FK12" s="511"/>
      <c r="FL12" s="511"/>
      <c r="FM12" s="511"/>
      <c r="FN12" s="511"/>
      <c r="FO12" s="511"/>
      <c r="FP12" s="511"/>
      <c r="FQ12" s="511"/>
      <c r="FR12" s="511"/>
      <c r="FS12" s="511"/>
      <c r="FT12" s="511"/>
      <c r="FU12" s="511"/>
      <c r="FV12" s="511"/>
      <c r="FW12" s="511"/>
      <c r="FX12" s="511"/>
      <c r="FY12" s="511"/>
      <c r="FZ12" s="511"/>
      <c r="GA12" s="511"/>
      <c r="GB12" s="511"/>
      <c r="GC12" s="511"/>
      <c r="GD12" s="511"/>
      <c r="GE12" s="511"/>
      <c r="GF12" s="511"/>
      <c r="GG12" s="511"/>
      <c r="GH12" s="511"/>
      <c r="GI12" s="511"/>
      <c r="GJ12" s="511"/>
      <c r="GK12" s="511"/>
      <c r="GL12" s="511"/>
      <c r="GM12" s="511"/>
      <c r="GN12" s="511"/>
      <c r="GO12" s="511"/>
      <c r="GP12" s="511"/>
      <c r="GQ12" s="511"/>
      <c r="GR12" s="511"/>
      <c r="GS12" s="511"/>
      <c r="GT12" s="511"/>
      <c r="GU12" s="511"/>
      <c r="GV12" s="511"/>
      <c r="GW12" s="511"/>
      <c r="GX12" s="511"/>
      <c r="GY12" s="511"/>
      <c r="GZ12" s="511"/>
      <c r="HA12" s="511"/>
      <c r="HB12" s="511"/>
      <c r="HC12" s="511"/>
      <c r="HD12" s="511"/>
      <c r="HE12" s="511"/>
      <c r="HF12" s="511"/>
      <c r="HG12" s="511"/>
      <c r="HH12" s="511"/>
      <c r="HI12" s="511"/>
      <c r="HJ12" s="511"/>
      <c r="HK12" s="511"/>
      <c r="HL12" s="511"/>
      <c r="HM12" s="511"/>
      <c r="HN12" s="511"/>
      <c r="HO12" s="511"/>
      <c r="HP12" s="511"/>
      <c r="HQ12" s="511"/>
      <c r="HR12" s="511"/>
      <c r="HS12" s="511"/>
      <c r="HT12" s="511"/>
      <c r="HU12" s="511"/>
      <c r="HV12" s="511"/>
      <c r="HW12" s="511"/>
      <c r="HX12" s="511"/>
      <c r="HY12" s="511"/>
      <c r="HZ12" s="511"/>
      <c r="IA12" s="511"/>
      <c r="IB12" s="511"/>
      <c r="IC12" s="511"/>
      <c r="ID12" s="511"/>
      <c r="IE12" s="511"/>
      <c r="IF12" s="511"/>
      <c r="IG12" s="511"/>
      <c r="IH12" s="511"/>
    </row>
    <row r="13" spans="1:242" hidden="1" x14ac:dyDescent="0.25">
      <c r="B13" s="231"/>
      <c r="C13" s="232"/>
      <c r="D13" s="233" t="s">
        <v>32</v>
      </c>
      <c r="E13" s="225"/>
      <c r="F13" s="225"/>
      <c r="G13" s="238"/>
      <c r="H13" s="235"/>
      <c r="I13" s="236">
        <v>2556994</v>
      </c>
      <c r="J13" s="237">
        <f t="shared" si="0"/>
        <v>1518302</v>
      </c>
      <c r="K13" s="239"/>
      <c r="L13" s="241"/>
      <c r="M13" s="225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511"/>
      <c r="AK13" s="511"/>
      <c r="AL13" s="511"/>
      <c r="AM13" s="511"/>
      <c r="AN13" s="511"/>
      <c r="AO13" s="511"/>
      <c r="AP13" s="511"/>
      <c r="AQ13" s="511"/>
      <c r="AR13" s="511"/>
      <c r="AS13" s="511"/>
      <c r="AT13" s="511"/>
      <c r="AU13" s="511"/>
      <c r="AV13" s="511"/>
      <c r="AW13" s="511"/>
      <c r="AX13" s="511"/>
      <c r="AY13" s="511"/>
      <c r="AZ13" s="511"/>
      <c r="BA13" s="511"/>
      <c r="BB13" s="511"/>
      <c r="BC13" s="511"/>
      <c r="BD13" s="511"/>
      <c r="BE13" s="511"/>
      <c r="BF13" s="511"/>
      <c r="BG13" s="511"/>
      <c r="BH13" s="511"/>
      <c r="BI13" s="511"/>
      <c r="BJ13" s="511"/>
      <c r="BK13" s="511"/>
      <c r="BL13" s="511"/>
      <c r="BM13" s="511"/>
      <c r="BN13" s="511"/>
      <c r="BO13" s="511"/>
      <c r="BP13" s="511"/>
      <c r="BQ13" s="511"/>
      <c r="BR13" s="511"/>
      <c r="BS13" s="511"/>
      <c r="BT13" s="511"/>
      <c r="BU13" s="511"/>
      <c r="BV13" s="511"/>
      <c r="BW13" s="511"/>
      <c r="BX13" s="511"/>
      <c r="BY13" s="511"/>
      <c r="BZ13" s="511"/>
      <c r="CA13" s="511"/>
      <c r="CB13" s="511"/>
      <c r="CC13" s="511"/>
      <c r="CD13" s="511"/>
      <c r="CE13" s="511"/>
      <c r="CF13" s="511"/>
      <c r="CG13" s="511"/>
      <c r="CH13" s="511"/>
      <c r="CI13" s="511"/>
      <c r="CJ13" s="511"/>
      <c r="CK13" s="511"/>
      <c r="CL13" s="511"/>
      <c r="CM13" s="511"/>
      <c r="CN13" s="511"/>
      <c r="CO13" s="511"/>
      <c r="CP13" s="511"/>
      <c r="CQ13" s="511"/>
      <c r="CR13" s="511"/>
      <c r="CS13" s="511"/>
      <c r="CT13" s="511"/>
      <c r="CU13" s="511"/>
      <c r="CV13" s="511"/>
      <c r="CW13" s="511"/>
      <c r="CX13" s="511"/>
      <c r="CY13" s="511"/>
      <c r="CZ13" s="511"/>
      <c r="DA13" s="511"/>
      <c r="DB13" s="511"/>
      <c r="DC13" s="511"/>
      <c r="DD13" s="511"/>
      <c r="DE13" s="511"/>
      <c r="DF13" s="511"/>
      <c r="DG13" s="511"/>
      <c r="DH13" s="511"/>
      <c r="DI13" s="511"/>
      <c r="DJ13" s="511"/>
      <c r="DK13" s="511"/>
      <c r="DL13" s="511"/>
      <c r="DM13" s="511"/>
      <c r="DN13" s="511"/>
      <c r="DO13" s="511"/>
      <c r="DP13" s="511"/>
      <c r="DQ13" s="511"/>
      <c r="DR13" s="511"/>
      <c r="DS13" s="511"/>
      <c r="DT13" s="511"/>
      <c r="DU13" s="511"/>
      <c r="DV13" s="511"/>
      <c r="DW13" s="511"/>
      <c r="DX13" s="511"/>
      <c r="DY13" s="511"/>
      <c r="DZ13" s="511"/>
      <c r="EA13" s="511"/>
      <c r="EB13" s="511"/>
      <c r="EC13" s="511"/>
      <c r="ED13" s="511"/>
      <c r="EE13" s="511"/>
      <c r="EF13" s="511"/>
      <c r="EG13" s="511"/>
      <c r="EH13" s="511"/>
      <c r="EI13" s="511"/>
      <c r="EJ13" s="511"/>
      <c r="EK13" s="511"/>
      <c r="EL13" s="511"/>
      <c r="EM13" s="511"/>
      <c r="EN13" s="511"/>
      <c r="EO13" s="511"/>
      <c r="EP13" s="511"/>
      <c r="EQ13" s="511"/>
      <c r="ER13" s="511"/>
      <c r="ES13" s="511"/>
      <c r="ET13" s="511"/>
      <c r="EU13" s="511"/>
      <c r="EV13" s="511"/>
      <c r="EW13" s="511"/>
      <c r="EX13" s="511"/>
      <c r="EY13" s="511"/>
      <c r="EZ13" s="511"/>
      <c r="FA13" s="511"/>
      <c r="FB13" s="511"/>
      <c r="FC13" s="511"/>
      <c r="FD13" s="511"/>
      <c r="FE13" s="511"/>
      <c r="FF13" s="511"/>
      <c r="FG13" s="511"/>
      <c r="FH13" s="511"/>
      <c r="FI13" s="511"/>
      <c r="FJ13" s="511"/>
      <c r="FK13" s="511"/>
      <c r="FL13" s="511"/>
      <c r="FM13" s="511"/>
      <c r="FN13" s="511"/>
      <c r="FO13" s="511"/>
      <c r="FP13" s="511"/>
      <c r="FQ13" s="511"/>
      <c r="FR13" s="511"/>
      <c r="FS13" s="511"/>
      <c r="FT13" s="511"/>
      <c r="FU13" s="511"/>
      <c r="FV13" s="511"/>
      <c r="FW13" s="511"/>
      <c r="FX13" s="511"/>
      <c r="FY13" s="511"/>
      <c r="FZ13" s="511"/>
      <c r="GA13" s="511"/>
      <c r="GB13" s="511"/>
      <c r="GC13" s="511"/>
      <c r="GD13" s="511"/>
      <c r="GE13" s="511"/>
      <c r="GF13" s="511"/>
      <c r="GG13" s="511"/>
      <c r="GH13" s="511"/>
      <c r="GI13" s="511"/>
      <c r="GJ13" s="511"/>
      <c r="GK13" s="511"/>
      <c r="GL13" s="511"/>
      <c r="GM13" s="511"/>
      <c r="GN13" s="511"/>
      <c r="GO13" s="511"/>
      <c r="GP13" s="511"/>
      <c r="GQ13" s="511"/>
      <c r="GR13" s="511"/>
      <c r="GS13" s="511"/>
      <c r="GT13" s="511"/>
      <c r="GU13" s="511"/>
      <c r="GV13" s="511"/>
      <c r="GW13" s="511"/>
      <c r="GX13" s="511"/>
      <c r="GY13" s="511"/>
      <c r="GZ13" s="511"/>
      <c r="HA13" s="511"/>
      <c r="HB13" s="511"/>
      <c r="HC13" s="511"/>
      <c r="HD13" s="511"/>
      <c r="HE13" s="511"/>
      <c r="HF13" s="511"/>
      <c r="HG13" s="511"/>
      <c r="HH13" s="511"/>
      <c r="HI13" s="511"/>
      <c r="HJ13" s="511"/>
      <c r="HK13" s="511"/>
      <c r="HL13" s="511"/>
      <c r="HM13" s="511"/>
      <c r="HN13" s="511"/>
      <c r="HO13" s="511"/>
      <c r="HP13" s="511"/>
      <c r="HQ13" s="511"/>
      <c r="HR13" s="511"/>
      <c r="HS13" s="511"/>
      <c r="HT13" s="511"/>
      <c r="HU13" s="511"/>
      <c r="HV13" s="511"/>
      <c r="HW13" s="511"/>
      <c r="HX13" s="511"/>
      <c r="HY13" s="511"/>
      <c r="HZ13" s="511"/>
      <c r="IA13" s="511"/>
      <c r="IB13" s="511"/>
      <c r="IC13" s="511"/>
      <c r="ID13" s="511"/>
      <c r="IE13" s="511"/>
      <c r="IF13" s="511"/>
      <c r="IG13" s="511"/>
      <c r="IH13" s="511"/>
    </row>
    <row r="14" spans="1:242" hidden="1" x14ac:dyDescent="0.25">
      <c r="B14" s="231"/>
      <c r="C14" s="232">
        <v>43305</v>
      </c>
      <c r="D14" s="225" t="s">
        <v>42</v>
      </c>
      <c r="E14" s="225"/>
      <c r="F14" s="225"/>
      <c r="G14" s="238"/>
      <c r="H14" s="235">
        <v>15981697</v>
      </c>
      <c r="I14" s="235"/>
      <c r="J14" s="237">
        <f t="shared" si="0"/>
        <v>17499999</v>
      </c>
      <c r="K14" s="239"/>
      <c r="L14" s="241"/>
      <c r="M14" s="225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511"/>
      <c r="AK14" s="511"/>
      <c r="AL14" s="511"/>
      <c r="AM14" s="511"/>
      <c r="AN14" s="511"/>
      <c r="AO14" s="511"/>
      <c r="AP14" s="511"/>
      <c r="AQ14" s="511"/>
      <c r="AR14" s="511"/>
      <c r="AS14" s="511"/>
      <c r="AT14" s="511"/>
      <c r="AU14" s="511"/>
      <c r="AV14" s="511"/>
      <c r="AW14" s="511"/>
      <c r="AX14" s="511"/>
      <c r="AY14" s="511"/>
      <c r="AZ14" s="511"/>
      <c r="BA14" s="511"/>
      <c r="BB14" s="511"/>
      <c r="BC14" s="511"/>
      <c r="BD14" s="511"/>
      <c r="BE14" s="511"/>
      <c r="BF14" s="511"/>
      <c r="BG14" s="511"/>
      <c r="BH14" s="511"/>
      <c r="BI14" s="511"/>
      <c r="BJ14" s="511"/>
      <c r="BK14" s="511"/>
      <c r="BL14" s="511"/>
      <c r="BM14" s="511"/>
      <c r="BN14" s="511"/>
      <c r="BO14" s="511"/>
      <c r="BP14" s="511"/>
      <c r="BQ14" s="511"/>
      <c r="BR14" s="511"/>
      <c r="BS14" s="511"/>
      <c r="BT14" s="511"/>
      <c r="BU14" s="511"/>
      <c r="BV14" s="511"/>
      <c r="BW14" s="511"/>
      <c r="BX14" s="511"/>
      <c r="BY14" s="511"/>
      <c r="BZ14" s="511"/>
      <c r="CA14" s="511"/>
      <c r="CB14" s="511"/>
      <c r="CC14" s="511"/>
      <c r="CD14" s="511"/>
      <c r="CE14" s="511"/>
      <c r="CF14" s="511"/>
      <c r="CG14" s="511"/>
      <c r="CH14" s="511"/>
      <c r="CI14" s="511"/>
      <c r="CJ14" s="511"/>
      <c r="CK14" s="511"/>
      <c r="CL14" s="511"/>
      <c r="CM14" s="511"/>
      <c r="CN14" s="511"/>
      <c r="CO14" s="511"/>
      <c r="CP14" s="511"/>
      <c r="CQ14" s="511"/>
      <c r="CR14" s="511"/>
      <c r="CS14" s="511"/>
      <c r="CT14" s="511"/>
      <c r="CU14" s="511"/>
      <c r="CV14" s="511"/>
      <c r="CW14" s="511"/>
      <c r="CX14" s="511"/>
      <c r="CY14" s="511"/>
      <c r="CZ14" s="511"/>
      <c r="DA14" s="511"/>
      <c r="DB14" s="511"/>
      <c r="DC14" s="511"/>
      <c r="DD14" s="511"/>
      <c r="DE14" s="511"/>
      <c r="DF14" s="511"/>
      <c r="DG14" s="511"/>
      <c r="DH14" s="511"/>
      <c r="DI14" s="511"/>
      <c r="DJ14" s="511"/>
      <c r="DK14" s="511"/>
      <c r="DL14" s="511"/>
      <c r="DM14" s="511"/>
      <c r="DN14" s="511"/>
      <c r="DO14" s="511"/>
      <c r="DP14" s="511"/>
      <c r="DQ14" s="511"/>
      <c r="DR14" s="511"/>
      <c r="DS14" s="511"/>
      <c r="DT14" s="511"/>
      <c r="DU14" s="511"/>
      <c r="DV14" s="511"/>
      <c r="DW14" s="511"/>
      <c r="DX14" s="511"/>
      <c r="DY14" s="511"/>
      <c r="DZ14" s="511"/>
      <c r="EA14" s="511"/>
      <c r="EB14" s="511"/>
      <c r="EC14" s="511"/>
      <c r="ED14" s="511"/>
      <c r="EE14" s="511"/>
      <c r="EF14" s="511"/>
      <c r="EG14" s="511"/>
      <c r="EH14" s="511"/>
      <c r="EI14" s="511"/>
      <c r="EJ14" s="511"/>
      <c r="EK14" s="511"/>
      <c r="EL14" s="511"/>
      <c r="EM14" s="511"/>
      <c r="EN14" s="511"/>
      <c r="EO14" s="511"/>
      <c r="EP14" s="511"/>
      <c r="EQ14" s="511"/>
      <c r="ER14" s="511"/>
      <c r="ES14" s="511"/>
      <c r="ET14" s="511"/>
      <c r="EU14" s="511"/>
      <c r="EV14" s="511"/>
      <c r="EW14" s="511"/>
      <c r="EX14" s="511"/>
      <c r="EY14" s="511"/>
      <c r="EZ14" s="511"/>
      <c r="FA14" s="511"/>
      <c r="FB14" s="511"/>
      <c r="FC14" s="511"/>
      <c r="FD14" s="511"/>
      <c r="FE14" s="511"/>
      <c r="FF14" s="511"/>
      <c r="FG14" s="511"/>
      <c r="FH14" s="511"/>
      <c r="FI14" s="511"/>
      <c r="FJ14" s="511"/>
      <c r="FK14" s="511"/>
      <c r="FL14" s="511"/>
      <c r="FM14" s="511"/>
      <c r="FN14" s="511"/>
      <c r="FO14" s="511"/>
      <c r="FP14" s="511"/>
      <c r="FQ14" s="511"/>
      <c r="FR14" s="511"/>
      <c r="FS14" s="511"/>
      <c r="FT14" s="511"/>
      <c r="FU14" s="511"/>
      <c r="FV14" s="511"/>
      <c r="FW14" s="511"/>
      <c r="FX14" s="511"/>
      <c r="FY14" s="511"/>
      <c r="FZ14" s="511"/>
      <c r="GA14" s="511"/>
      <c r="GB14" s="511"/>
      <c r="GC14" s="511"/>
      <c r="GD14" s="511"/>
      <c r="GE14" s="511"/>
      <c r="GF14" s="511"/>
      <c r="GG14" s="511"/>
      <c r="GH14" s="511"/>
      <c r="GI14" s="511"/>
      <c r="GJ14" s="511"/>
      <c r="GK14" s="511"/>
      <c r="GL14" s="511"/>
      <c r="GM14" s="511"/>
      <c r="GN14" s="511"/>
      <c r="GO14" s="511"/>
      <c r="GP14" s="511"/>
      <c r="GQ14" s="511"/>
      <c r="GR14" s="511"/>
      <c r="GS14" s="511"/>
      <c r="GT14" s="511"/>
      <c r="GU14" s="511"/>
      <c r="GV14" s="511"/>
      <c r="GW14" s="511"/>
      <c r="GX14" s="511"/>
      <c r="GY14" s="511"/>
      <c r="GZ14" s="511"/>
      <c r="HA14" s="511"/>
      <c r="HB14" s="511"/>
      <c r="HC14" s="511"/>
      <c r="HD14" s="511"/>
      <c r="HE14" s="511"/>
      <c r="HF14" s="511"/>
      <c r="HG14" s="511"/>
      <c r="HH14" s="511"/>
      <c r="HI14" s="511"/>
      <c r="HJ14" s="511"/>
      <c r="HK14" s="511"/>
      <c r="HL14" s="511"/>
      <c r="HM14" s="511"/>
      <c r="HN14" s="511"/>
      <c r="HO14" s="511"/>
      <c r="HP14" s="511"/>
      <c r="HQ14" s="511"/>
      <c r="HR14" s="511"/>
      <c r="HS14" s="511"/>
      <c r="HT14" s="511"/>
      <c r="HU14" s="511"/>
      <c r="HV14" s="511"/>
      <c r="HW14" s="511"/>
      <c r="HX14" s="511"/>
      <c r="HY14" s="511"/>
      <c r="HZ14" s="511"/>
      <c r="IA14" s="511"/>
      <c r="IB14" s="511"/>
      <c r="IC14" s="511"/>
      <c r="ID14" s="511"/>
      <c r="IE14" s="511"/>
      <c r="IF14" s="511"/>
      <c r="IG14" s="511"/>
      <c r="IH14" s="511"/>
    </row>
    <row r="15" spans="1:242" hidden="1" x14ac:dyDescent="0.25">
      <c r="B15" s="231"/>
      <c r="C15" s="232">
        <v>43306</v>
      </c>
      <c r="D15" s="225" t="s">
        <v>43</v>
      </c>
      <c r="E15" s="225"/>
      <c r="F15" s="225"/>
      <c r="G15" s="238" t="s">
        <v>38</v>
      </c>
      <c r="H15" s="235"/>
      <c r="I15" s="235">
        <v>80000</v>
      </c>
      <c r="J15" s="237">
        <f t="shared" si="0"/>
        <v>17419999</v>
      </c>
      <c r="K15" s="239"/>
      <c r="L15" s="241"/>
      <c r="M15" s="225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511"/>
      <c r="AK15" s="511"/>
      <c r="AL15" s="511"/>
      <c r="AM15" s="511"/>
      <c r="AN15" s="511"/>
      <c r="AO15" s="511"/>
      <c r="AP15" s="511"/>
      <c r="AQ15" s="511"/>
      <c r="AR15" s="511"/>
      <c r="AS15" s="511"/>
      <c r="AT15" s="511"/>
      <c r="AU15" s="511"/>
      <c r="AV15" s="511"/>
      <c r="AW15" s="511"/>
      <c r="AX15" s="511"/>
      <c r="AY15" s="511"/>
      <c r="AZ15" s="511"/>
      <c r="BA15" s="511"/>
      <c r="BB15" s="511"/>
      <c r="BC15" s="511"/>
      <c r="BD15" s="511"/>
      <c r="BE15" s="511"/>
      <c r="BF15" s="511"/>
      <c r="BG15" s="511"/>
      <c r="BH15" s="511"/>
      <c r="BI15" s="511"/>
      <c r="BJ15" s="511"/>
      <c r="BK15" s="511"/>
      <c r="BL15" s="511"/>
      <c r="BM15" s="511"/>
      <c r="BN15" s="511"/>
      <c r="BO15" s="511"/>
      <c r="BP15" s="511"/>
      <c r="BQ15" s="511"/>
      <c r="BR15" s="511"/>
      <c r="BS15" s="511"/>
      <c r="BT15" s="511"/>
      <c r="BU15" s="511"/>
      <c r="BV15" s="511"/>
      <c r="BW15" s="511"/>
      <c r="BX15" s="511"/>
      <c r="BY15" s="511"/>
      <c r="BZ15" s="511"/>
      <c r="CA15" s="511"/>
      <c r="CB15" s="511"/>
      <c r="CC15" s="511"/>
      <c r="CD15" s="511"/>
      <c r="CE15" s="511"/>
      <c r="CF15" s="511"/>
      <c r="CG15" s="511"/>
      <c r="CH15" s="511"/>
      <c r="CI15" s="511"/>
      <c r="CJ15" s="511"/>
      <c r="CK15" s="511"/>
      <c r="CL15" s="511"/>
      <c r="CM15" s="511"/>
      <c r="CN15" s="511"/>
      <c r="CO15" s="511"/>
      <c r="CP15" s="511"/>
      <c r="CQ15" s="511"/>
      <c r="CR15" s="511"/>
      <c r="CS15" s="511"/>
      <c r="CT15" s="511"/>
      <c r="CU15" s="511"/>
      <c r="CV15" s="511"/>
      <c r="CW15" s="511"/>
      <c r="CX15" s="511"/>
      <c r="CY15" s="511"/>
      <c r="CZ15" s="511"/>
      <c r="DA15" s="511"/>
      <c r="DB15" s="511"/>
      <c r="DC15" s="511"/>
      <c r="DD15" s="511"/>
      <c r="DE15" s="511"/>
      <c r="DF15" s="511"/>
      <c r="DG15" s="511"/>
      <c r="DH15" s="511"/>
      <c r="DI15" s="511"/>
      <c r="DJ15" s="511"/>
      <c r="DK15" s="511"/>
      <c r="DL15" s="511"/>
      <c r="DM15" s="511"/>
      <c r="DN15" s="511"/>
      <c r="DO15" s="511"/>
      <c r="DP15" s="511"/>
      <c r="DQ15" s="511"/>
      <c r="DR15" s="511"/>
      <c r="DS15" s="511"/>
      <c r="DT15" s="511"/>
      <c r="DU15" s="511"/>
      <c r="DV15" s="511"/>
      <c r="DW15" s="511"/>
      <c r="DX15" s="511"/>
      <c r="DY15" s="511"/>
      <c r="DZ15" s="511"/>
      <c r="EA15" s="511"/>
      <c r="EB15" s="511"/>
      <c r="EC15" s="511"/>
      <c r="ED15" s="511"/>
      <c r="EE15" s="511"/>
      <c r="EF15" s="511"/>
      <c r="EG15" s="511"/>
      <c r="EH15" s="511"/>
      <c r="EI15" s="511"/>
      <c r="EJ15" s="511"/>
      <c r="EK15" s="511"/>
      <c r="EL15" s="511"/>
      <c r="EM15" s="511"/>
      <c r="EN15" s="511"/>
      <c r="EO15" s="511"/>
      <c r="EP15" s="511"/>
      <c r="EQ15" s="511"/>
      <c r="ER15" s="511"/>
      <c r="ES15" s="511"/>
      <c r="ET15" s="511"/>
      <c r="EU15" s="511"/>
      <c r="EV15" s="511"/>
      <c r="EW15" s="511"/>
      <c r="EX15" s="511"/>
      <c r="EY15" s="511"/>
      <c r="EZ15" s="511"/>
      <c r="FA15" s="511"/>
      <c r="FB15" s="511"/>
      <c r="FC15" s="511"/>
      <c r="FD15" s="511"/>
      <c r="FE15" s="511"/>
      <c r="FF15" s="511"/>
      <c r="FG15" s="511"/>
      <c r="FH15" s="511"/>
      <c r="FI15" s="511"/>
      <c r="FJ15" s="511"/>
      <c r="FK15" s="511"/>
      <c r="FL15" s="511"/>
      <c r="FM15" s="511"/>
      <c r="FN15" s="511"/>
      <c r="FO15" s="511"/>
      <c r="FP15" s="511"/>
      <c r="FQ15" s="511"/>
      <c r="FR15" s="511"/>
      <c r="FS15" s="511"/>
      <c r="FT15" s="511"/>
      <c r="FU15" s="511"/>
      <c r="FV15" s="511"/>
      <c r="FW15" s="511"/>
      <c r="FX15" s="511"/>
      <c r="FY15" s="511"/>
      <c r="FZ15" s="511"/>
      <c r="GA15" s="511"/>
      <c r="GB15" s="511"/>
      <c r="GC15" s="511"/>
      <c r="GD15" s="511"/>
      <c r="GE15" s="511"/>
      <c r="GF15" s="511"/>
      <c r="GG15" s="511"/>
      <c r="GH15" s="511"/>
      <c r="GI15" s="511"/>
      <c r="GJ15" s="511"/>
      <c r="GK15" s="511"/>
      <c r="GL15" s="511"/>
      <c r="GM15" s="511"/>
      <c r="GN15" s="511"/>
      <c r="GO15" s="511"/>
      <c r="GP15" s="511"/>
      <c r="GQ15" s="511"/>
      <c r="GR15" s="511"/>
      <c r="GS15" s="511"/>
      <c r="GT15" s="511"/>
      <c r="GU15" s="511"/>
      <c r="GV15" s="511"/>
      <c r="GW15" s="511"/>
      <c r="GX15" s="511"/>
      <c r="GY15" s="511"/>
      <c r="GZ15" s="511"/>
      <c r="HA15" s="511"/>
      <c r="HB15" s="511"/>
      <c r="HC15" s="511"/>
      <c r="HD15" s="511"/>
      <c r="HE15" s="511"/>
      <c r="HF15" s="511"/>
      <c r="HG15" s="511"/>
      <c r="HH15" s="511"/>
      <c r="HI15" s="511"/>
      <c r="HJ15" s="511"/>
      <c r="HK15" s="511"/>
      <c r="HL15" s="511"/>
      <c r="HM15" s="511"/>
      <c r="HN15" s="511"/>
      <c r="HO15" s="511"/>
      <c r="HP15" s="511"/>
      <c r="HQ15" s="511"/>
      <c r="HR15" s="511"/>
      <c r="HS15" s="511"/>
      <c r="HT15" s="511"/>
      <c r="HU15" s="511"/>
      <c r="HV15" s="511"/>
      <c r="HW15" s="511"/>
      <c r="HX15" s="511"/>
      <c r="HY15" s="511"/>
      <c r="HZ15" s="511"/>
      <c r="IA15" s="511"/>
      <c r="IB15" s="511"/>
      <c r="IC15" s="511"/>
      <c r="ID15" s="511"/>
      <c r="IE15" s="511"/>
      <c r="IF15" s="511"/>
      <c r="IG15" s="511"/>
      <c r="IH15" s="511"/>
    </row>
    <row r="16" spans="1:242" hidden="1" x14ac:dyDescent="0.25">
      <c r="B16" s="231"/>
      <c r="C16" s="232">
        <v>43307</v>
      </c>
      <c r="D16" s="225" t="s">
        <v>43</v>
      </c>
      <c r="E16" s="225"/>
      <c r="F16" s="225"/>
      <c r="G16" s="238" t="s">
        <v>35</v>
      </c>
      <c r="H16" s="235"/>
      <c r="I16" s="235">
        <v>795400</v>
      </c>
      <c r="J16" s="237">
        <f t="shared" si="0"/>
        <v>16624599</v>
      </c>
      <c r="K16" s="239"/>
      <c r="L16" s="241"/>
      <c r="M16" s="225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511"/>
      <c r="AK16" s="511"/>
      <c r="AL16" s="511"/>
      <c r="AM16" s="511"/>
      <c r="AN16" s="511"/>
      <c r="AO16" s="511"/>
      <c r="AP16" s="511"/>
      <c r="AQ16" s="511"/>
      <c r="AR16" s="511"/>
      <c r="AS16" s="511"/>
      <c r="AT16" s="511"/>
      <c r="AU16" s="511"/>
      <c r="AV16" s="511"/>
      <c r="AW16" s="511"/>
      <c r="AX16" s="511"/>
      <c r="AY16" s="511"/>
      <c r="AZ16" s="511"/>
      <c r="BA16" s="511"/>
      <c r="BB16" s="511"/>
      <c r="BC16" s="511"/>
      <c r="BD16" s="511"/>
      <c r="BE16" s="511"/>
      <c r="BF16" s="511"/>
      <c r="BG16" s="511"/>
      <c r="BH16" s="511"/>
      <c r="BI16" s="511"/>
      <c r="BJ16" s="511"/>
      <c r="BK16" s="511"/>
      <c r="BL16" s="511"/>
      <c r="BM16" s="511"/>
      <c r="BN16" s="511"/>
      <c r="BO16" s="511"/>
      <c r="BP16" s="511"/>
      <c r="BQ16" s="511"/>
      <c r="BR16" s="511"/>
      <c r="BS16" s="511"/>
      <c r="BT16" s="511"/>
      <c r="BU16" s="511"/>
      <c r="BV16" s="511"/>
      <c r="BW16" s="511"/>
      <c r="BX16" s="511"/>
      <c r="BY16" s="511"/>
      <c r="BZ16" s="511"/>
      <c r="CA16" s="511"/>
      <c r="CB16" s="511"/>
      <c r="CC16" s="511"/>
      <c r="CD16" s="511"/>
      <c r="CE16" s="511"/>
      <c r="CF16" s="511"/>
      <c r="CG16" s="511"/>
      <c r="CH16" s="511"/>
      <c r="CI16" s="511"/>
      <c r="CJ16" s="511"/>
      <c r="CK16" s="511"/>
      <c r="CL16" s="511"/>
      <c r="CM16" s="511"/>
      <c r="CN16" s="511"/>
      <c r="CO16" s="511"/>
      <c r="CP16" s="511"/>
      <c r="CQ16" s="511"/>
      <c r="CR16" s="511"/>
      <c r="CS16" s="511"/>
      <c r="CT16" s="511"/>
      <c r="CU16" s="511"/>
      <c r="CV16" s="511"/>
      <c r="CW16" s="511"/>
      <c r="CX16" s="511"/>
      <c r="CY16" s="511"/>
      <c r="CZ16" s="511"/>
      <c r="DA16" s="511"/>
      <c r="DB16" s="511"/>
      <c r="DC16" s="511"/>
      <c r="DD16" s="511"/>
      <c r="DE16" s="511"/>
      <c r="DF16" s="511"/>
      <c r="DG16" s="511"/>
      <c r="DH16" s="511"/>
      <c r="DI16" s="511"/>
      <c r="DJ16" s="511"/>
      <c r="DK16" s="511"/>
      <c r="DL16" s="511"/>
      <c r="DM16" s="511"/>
      <c r="DN16" s="511"/>
      <c r="DO16" s="511"/>
      <c r="DP16" s="511"/>
      <c r="DQ16" s="511"/>
      <c r="DR16" s="511"/>
      <c r="DS16" s="511"/>
      <c r="DT16" s="511"/>
      <c r="DU16" s="511"/>
      <c r="DV16" s="511"/>
      <c r="DW16" s="511"/>
      <c r="DX16" s="511"/>
      <c r="DY16" s="511"/>
      <c r="DZ16" s="511"/>
      <c r="EA16" s="511"/>
      <c r="EB16" s="511"/>
      <c r="EC16" s="511"/>
      <c r="ED16" s="511"/>
      <c r="EE16" s="511"/>
      <c r="EF16" s="511"/>
      <c r="EG16" s="511"/>
      <c r="EH16" s="511"/>
      <c r="EI16" s="511"/>
      <c r="EJ16" s="511"/>
      <c r="EK16" s="511"/>
      <c r="EL16" s="511"/>
      <c r="EM16" s="511"/>
      <c r="EN16" s="511"/>
      <c r="EO16" s="511"/>
      <c r="EP16" s="511"/>
      <c r="EQ16" s="511"/>
      <c r="ER16" s="511"/>
      <c r="ES16" s="511"/>
      <c r="ET16" s="511"/>
      <c r="EU16" s="511"/>
      <c r="EV16" s="511"/>
      <c r="EW16" s="511"/>
      <c r="EX16" s="511"/>
      <c r="EY16" s="511"/>
      <c r="EZ16" s="511"/>
      <c r="FA16" s="511"/>
      <c r="FB16" s="511"/>
      <c r="FC16" s="511"/>
      <c r="FD16" s="511"/>
      <c r="FE16" s="511"/>
      <c r="FF16" s="511"/>
      <c r="FG16" s="511"/>
      <c r="FH16" s="511"/>
      <c r="FI16" s="511"/>
      <c r="FJ16" s="511"/>
      <c r="FK16" s="511"/>
      <c r="FL16" s="511"/>
      <c r="FM16" s="511"/>
      <c r="FN16" s="511"/>
      <c r="FO16" s="511"/>
      <c r="FP16" s="511"/>
      <c r="FQ16" s="511"/>
      <c r="FR16" s="511"/>
      <c r="FS16" s="511"/>
      <c r="FT16" s="511"/>
      <c r="FU16" s="511"/>
      <c r="FV16" s="511"/>
      <c r="FW16" s="511"/>
      <c r="FX16" s="511"/>
      <c r="FY16" s="511"/>
      <c r="FZ16" s="511"/>
      <c r="GA16" s="511"/>
      <c r="GB16" s="511"/>
      <c r="GC16" s="511"/>
      <c r="GD16" s="511"/>
      <c r="GE16" s="511"/>
      <c r="GF16" s="511"/>
      <c r="GG16" s="511"/>
      <c r="GH16" s="511"/>
      <c r="GI16" s="511"/>
      <c r="GJ16" s="511"/>
      <c r="GK16" s="511"/>
      <c r="GL16" s="511"/>
      <c r="GM16" s="511"/>
      <c r="GN16" s="511"/>
      <c r="GO16" s="511"/>
      <c r="GP16" s="511"/>
      <c r="GQ16" s="511"/>
      <c r="GR16" s="511"/>
      <c r="GS16" s="511"/>
      <c r="GT16" s="511"/>
      <c r="GU16" s="511"/>
      <c r="GV16" s="511"/>
      <c r="GW16" s="511"/>
      <c r="GX16" s="511"/>
      <c r="GY16" s="511"/>
      <c r="GZ16" s="511"/>
      <c r="HA16" s="511"/>
      <c r="HB16" s="511"/>
      <c r="HC16" s="511"/>
      <c r="HD16" s="511"/>
      <c r="HE16" s="511"/>
      <c r="HF16" s="511"/>
      <c r="HG16" s="511"/>
      <c r="HH16" s="511"/>
      <c r="HI16" s="511"/>
      <c r="HJ16" s="511"/>
      <c r="HK16" s="511"/>
      <c r="HL16" s="511"/>
      <c r="HM16" s="511"/>
      <c r="HN16" s="511"/>
      <c r="HO16" s="511"/>
      <c r="HP16" s="511"/>
      <c r="HQ16" s="511"/>
      <c r="HR16" s="511"/>
      <c r="HS16" s="511"/>
      <c r="HT16" s="511"/>
      <c r="HU16" s="511"/>
      <c r="HV16" s="511"/>
      <c r="HW16" s="511"/>
      <c r="HX16" s="511"/>
      <c r="HY16" s="511"/>
      <c r="HZ16" s="511"/>
      <c r="IA16" s="511"/>
      <c r="IB16" s="511"/>
      <c r="IC16" s="511"/>
      <c r="ID16" s="511"/>
      <c r="IE16" s="511"/>
      <c r="IF16" s="511"/>
      <c r="IG16" s="511"/>
      <c r="IH16" s="511"/>
    </row>
    <row r="17" spans="2:35" s="511" customFormat="1" hidden="1" x14ac:dyDescent="0.25">
      <c r="B17" s="231"/>
      <c r="C17" s="232">
        <v>43307</v>
      </c>
      <c r="D17" s="225" t="s">
        <v>37</v>
      </c>
      <c r="E17" s="225"/>
      <c r="F17" s="225"/>
      <c r="G17" s="238" t="s">
        <v>36</v>
      </c>
      <c r="H17" s="235"/>
      <c r="I17" s="235">
        <v>1050000</v>
      </c>
      <c r="J17" s="237">
        <f t="shared" si="0"/>
        <v>15574599</v>
      </c>
      <c r="K17" s="239"/>
      <c r="L17" s="241"/>
      <c r="M17" s="225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</row>
    <row r="18" spans="2:35" s="511" customFormat="1" hidden="1" x14ac:dyDescent="0.25">
      <c r="B18" s="231"/>
      <c r="C18" s="232">
        <v>43307</v>
      </c>
      <c r="D18" s="225" t="s">
        <v>39</v>
      </c>
      <c r="E18" s="225"/>
      <c r="F18" s="225"/>
      <c r="G18" s="238" t="s">
        <v>44</v>
      </c>
      <c r="H18" s="235"/>
      <c r="I18" s="235">
        <v>601876</v>
      </c>
      <c r="J18" s="237">
        <f t="shared" si="0"/>
        <v>14972723</v>
      </c>
      <c r="K18" s="239"/>
      <c r="L18" s="241"/>
      <c r="M18" s="225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</row>
    <row r="19" spans="2:35" s="511" customFormat="1" hidden="1" x14ac:dyDescent="0.25">
      <c r="B19" s="231"/>
      <c r="C19" s="232">
        <v>43307</v>
      </c>
      <c r="D19" s="225" t="s">
        <v>45</v>
      </c>
      <c r="E19" s="225"/>
      <c r="F19" s="225"/>
      <c r="G19" s="238" t="s">
        <v>40</v>
      </c>
      <c r="H19" s="235"/>
      <c r="I19" s="235">
        <v>388500</v>
      </c>
      <c r="J19" s="237">
        <f t="shared" si="0"/>
        <v>14584223</v>
      </c>
      <c r="K19" s="239"/>
      <c r="L19" s="241"/>
      <c r="M19" s="225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</row>
    <row r="20" spans="2:35" s="511" customFormat="1" hidden="1" x14ac:dyDescent="0.25">
      <c r="B20" s="231"/>
      <c r="C20" s="232">
        <v>43307</v>
      </c>
      <c r="D20" s="225" t="s">
        <v>46</v>
      </c>
      <c r="E20" s="225"/>
      <c r="F20" s="225"/>
      <c r="G20" s="238" t="s">
        <v>40</v>
      </c>
      <c r="H20" s="235"/>
      <c r="I20" s="235">
        <v>330000</v>
      </c>
      <c r="J20" s="237">
        <f t="shared" si="0"/>
        <v>14254223</v>
      </c>
      <c r="K20" s="239"/>
      <c r="L20" s="241"/>
      <c r="M20" s="225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</row>
    <row r="21" spans="2:35" s="511" customFormat="1" hidden="1" x14ac:dyDescent="0.25">
      <c r="B21" s="231"/>
      <c r="C21" s="232">
        <v>43307</v>
      </c>
      <c r="D21" s="225" t="s">
        <v>47</v>
      </c>
      <c r="E21" s="225"/>
      <c r="F21" s="225"/>
      <c r="G21" s="238" t="s">
        <v>38</v>
      </c>
      <c r="H21" s="235"/>
      <c r="I21" s="235">
        <v>2161710</v>
      </c>
      <c r="J21" s="237">
        <f t="shared" si="0"/>
        <v>12092513</v>
      </c>
      <c r="K21" s="239"/>
      <c r="L21" s="241"/>
      <c r="M21" s="225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</row>
    <row r="22" spans="2:35" s="511" customFormat="1" hidden="1" x14ac:dyDescent="0.25">
      <c r="B22" s="231"/>
      <c r="C22" s="232">
        <v>43307</v>
      </c>
      <c r="D22" s="225" t="s">
        <v>48</v>
      </c>
      <c r="E22" s="225"/>
      <c r="F22" s="225"/>
      <c r="G22" s="238" t="s">
        <v>41</v>
      </c>
      <c r="H22" s="235"/>
      <c r="I22" s="235">
        <v>2047300</v>
      </c>
      <c r="J22" s="237">
        <f t="shared" si="0"/>
        <v>10045213</v>
      </c>
      <c r="K22" s="239"/>
      <c r="L22" s="241"/>
      <c r="M22" s="225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</row>
    <row r="23" spans="2:35" s="511" customFormat="1" hidden="1" x14ac:dyDescent="0.25">
      <c r="B23" s="231"/>
      <c r="C23" s="232">
        <v>43311</v>
      </c>
      <c r="D23" s="225" t="s">
        <v>49</v>
      </c>
      <c r="E23" s="225"/>
      <c r="F23" s="225"/>
      <c r="G23" s="238" t="s">
        <v>36</v>
      </c>
      <c r="H23" s="235"/>
      <c r="I23" s="235">
        <v>628000</v>
      </c>
      <c r="J23" s="237">
        <f t="shared" si="0"/>
        <v>9417213</v>
      </c>
      <c r="K23" s="239"/>
      <c r="L23" s="241"/>
      <c r="M23" s="225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</row>
    <row r="24" spans="2:35" s="511" customFormat="1" hidden="1" x14ac:dyDescent="0.25">
      <c r="B24" s="231"/>
      <c r="C24" s="240">
        <v>43312</v>
      </c>
      <c r="D24" s="225" t="s">
        <v>42</v>
      </c>
      <c r="E24" s="225"/>
      <c r="F24" s="225"/>
      <c r="G24" s="238"/>
      <c r="H24" s="235">
        <v>8082786</v>
      </c>
      <c r="I24" s="235"/>
      <c r="J24" s="237">
        <f t="shared" si="0"/>
        <v>17499999</v>
      </c>
      <c r="K24" s="239"/>
      <c r="L24" s="241"/>
      <c r="M24" s="225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</row>
    <row r="25" spans="2:35" s="511" customFormat="1" hidden="1" x14ac:dyDescent="0.25">
      <c r="B25" s="231"/>
      <c r="C25" s="240">
        <v>43312</v>
      </c>
      <c r="D25" s="233" t="s">
        <v>51</v>
      </c>
      <c r="E25" s="225"/>
      <c r="F25" s="241"/>
      <c r="G25" s="242" t="s">
        <v>50</v>
      </c>
      <c r="H25" s="235"/>
      <c r="I25" s="236">
        <v>656771</v>
      </c>
      <c r="J25" s="237">
        <f t="shared" si="0"/>
        <v>16843228</v>
      </c>
      <c r="K25" s="239"/>
      <c r="L25" s="241"/>
      <c r="M25" s="225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</row>
    <row r="26" spans="2:35" s="511" customFormat="1" hidden="1" x14ac:dyDescent="0.25">
      <c r="B26" s="231"/>
      <c r="C26" s="240">
        <v>43312</v>
      </c>
      <c r="D26" s="233" t="s">
        <v>51</v>
      </c>
      <c r="E26" s="225"/>
      <c r="F26" s="241"/>
      <c r="G26" s="242" t="s">
        <v>52</v>
      </c>
      <c r="H26" s="235"/>
      <c r="I26" s="236">
        <v>3037600</v>
      </c>
      <c r="J26" s="237">
        <f t="shared" si="0"/>
        <v>13805628</v>
      </c>
      <c r="K26" s="239"/>
      <c r="L26" s="241"/>
      <c r="M26" s="225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</row>
    <row r="27" spans="2:35" s="511" customFormat="1" hidden="1" x14ac:dyDescent="0.25">
      <c r="B27" s="231"/>
      <c r="C27" s="240">
        <v>43312</v>
      </c>
      <c r="D27" s="233" t="s">
        <v>51</v>
      </c>
      <c r="E27" s="225"/>
      <c r="F27" s="241"/>
      <c r="G27" s="242" t="s">
        <v>53</v>
      </c>
      <c r="H27" s="235"/>
      <c r="I27" s="236">
        <v>616942</v>
      </c>
      <c r="J27" s="237">
        <f t="shared" si="0"/>
        <v>13188686</v>
      </c>
      <c r="K27" s="239"/>
      <c r="L27" s="241"/>
      <c r="M27" s="225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</row>
    <row r="28" spans="2:35" s="511" customFormat="1" hidden="1" x14ac:dyDescent="0.25">
      <c r="B28" s="231"/>
      <c r="C28" s="240">
        <v>43312</v>
      </c>
      <c r="D28" s="233" t="s">
        <v>54</v>
      </c>
      <c r="E28" s="225"/>
      <c r="F28" s="241"/>
      <c r="G28" s="242" t="s">
        <v>40</v>
      </c>
      <c r="H28" s="235"/>
      <c r="I28" s="236">
        <v>474500</v>
      </c>
      <c r="J28" s="237">
        <f t="shared" si="0"/>
        <v>12714186</v>
      </c>
      <c r="K28" s="239"/>
      <c r="L28" s="241"/>
      <c r="M28" s="225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</row>
    <row r="29" spans="2:35" s="511" customFormat="1" hidden="1" x14ac:dyDescent="0.25">
      <c r="B29" s="231"/>
      <c r="C29" s="240">
        <v>43313</v>
      </c>
      <c r="D29" s="233" t="s">
        <v>51</v>
      </c>
      <c r="E29" s="225"/>
      <c r="F29" s="241"/>
      <c r="G29" s="242" t="s">
        <v>55</v>
      </c>
      <c r="H29" s="235"/>
      <c r="I29" s="236">
        <v>244000</v>
      </c>
      <c r="J29" s="237">
        <f t="shared" si="0"/>
        <v>12470186</v>
      </c>
      <c r="K29" s="239"/>
      <c r="L29" s="241"/>
      <c r="M29" s="225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</row>
    <row r="30" spans="2:35" s="511" customFormat="1" hidden="1" x14ac:dyDescent="0.25">
      <c r="B30" s="231"/>
      <c r="C30" s="240">
        <v>43313</v>
      </c>
      <c r="D30" s="233" t="s">
        <v>56</v>
      </c>
      <c r="E30" s="225"/>
      <c r="F30" s="241"/>
      <c r="G30" s="242" t="s">
        <v>55</v>
      </c>
      <c r="H30" s="235"/>
      <c r="I30" s="236">
        <v>2459500</v>
      </c>
      <c r="J30" s="237">
        <f t="shared" si="0"/>
        <v>10010686</v>
      </c>
      <c r="K30" s="239"/>
      <c r="L30" s="241"/>
      <c r="M30" s="225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</row>
    <row r="31" spans="2:35" s="511" customFormat="1" hidden="1" x14ac:dyDescent="0.25">
      <c r="B31" s="231"/>
      <c r="C31" s="240">
        <v>43312</v>
      </c>
      <c r="D31" s="233" t="s">
        <v>51</v>
      </c>
      <c r="E31" s="225"/>
      <c r="F31" s="241"/>
      <c r="G31" s="242" t="s">
        <v>53</v>
      </c>
      <c r="H31" s="235"/>
      <c r="I31" s="236">
        <v>1912023</v>
      </c>
      <c r="J31" s="237">
        <f t="shared" si="0"/>
        <v>8098663</v>
      </c>
      <c r="K31" s="239"/>
      <c r="L31" s="241"/>
      <c r="M31" s="225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</row>
    <row r="32" spans="2:35" s="511" customFormat="1" hidden="1" x14ac:dyDescent="0.25">
      <c r="B32" s="231"/>
      <c r="C32" s="240">
        <v>43313</v>
      </c>
      <c r="D32" s="233" t="s">
        <v>58</v>
      </c>
      <c r="E32" s="225"/>
      <c r="F32" s="241"/>
      <c r="G32" s="242" t="s">
        <v>57</v>
      </c>
      <c r="H32" s="235"/>
      <c r="I32" s="236">
        <v>150000</v>
      </c>
      <c r="J32" s="237">
        <f t="shared" si="0"/>
        <v>7948663</v>
      </c>
      <c r="K32" s="239"/>
      <c r="L32" s="241"/>
      <c r="M32" s="225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</row>
    <row r="33" spans="2:35" s="511" customFormat="1" hidden="1" x14ac:dyDescent="0.25">
      <c r="B33" s="231"/>
      <c r="C33" s="240">
        <v>43314</v>
      </c>
      <c r="D33" s="233" t="s">
        <v>60</v>
      </c>
      <c r="E33" s="225"/>
      <c r="F33" s="241"/>
      <c r="G33" s="242" t="s">
        <v>59</v>
      </c>
      <c r="H33" s="235"/>
      <c r="I33" s="236">
        <v>929000</v>
      </c>
      <c r="J33" s="237">
        <f t="shared" si="0"/>
        <v>7019663</v>
      </c>
      <c r="K33" s="239"/>
      <c r="L33" s="241"/>
      <c r="M33" s="225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</row>
    <row r="34" spans="2:35" s="511" customFormat="1" hidden="1" x14ac:dyDescent="0.25">
      <c r="B34" s="231"/>
      <c r="C34" s="240">
        <v>43314</v>
      </c>
      <c r="D34" s="233" t="s">
        <v>61</v>
      </c>
      <c r="E34" s="225"/>
      <c r="F34" s="241"/>
      <c r="G34" s="242" t="s">
        <v>38</v>
      </c>
      <c r="H34" s="235"/>
      <c r="I34" s="236">
        <v>300000</v>
      </c>
      <c r="J34" s="237">
        <f t="shared" si="0"/>
        <v>6719663</v>
      </c>
      <c r="K34" s="239"/>
      <c r="L34" s="241"/>
      <c r="M34" s="225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</row>
    <row r="35" spans="2:35" s="511" customFormat="1" hidden="1" x14ac:dyDescent="0.25">
      <c r="B35" s="231"/>
      <c r="C35" s="240">
        <v>43314</v>
      </c>
      <c r="D35" s="233" t="s">
        <v>62</v>
      </c>
      <c r="E35" s="225"/>
      <c r="F35" s="241"/>
      <c r="G35" s="242" t="s">
        <v>38</v>
      </c>
      <c r="H35" s="235"/>
      <c r="I35" s="236">
        <v>380000</v>
      </c>
      <c r="J35" s="237">
        <f t="shared" si="0"/>
        <v>6339663</v>
      </c>
      <c r="K35" s="239"/>
      <c r="L35" s="241"/>
      <c r="M35" s="225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</row>
    <row r="36" spans="2:35" s="511" customFormat="1" hidden="1" x14ac:dyDescent="0.25">
      <c r="B36" s="231"/>
      <c r="C36" s="240">
        <v>43315</v>
      </c>
      <c r="D36" s="233" t="s">
        <v>63</v>
      </c>
      <c r="E36" s="225"/>
      <c r="F36" s="241"/>
      <c r="G36" s="242" t="s">
        <v>34</v>
      </c>
      <c r="H36" s="235"/>
      <c r="I36" s="236">
        <v>345000</v>
      </c>
      <c r="J36" s="237">
        <f t="shared" si="0"/>
        <v>5994663</v>
      </c>
      <c r="K36" s="239"/>
      <c r="L36" s="241"/>
      <c r="M36" s="225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</row>
    <row r="37" spans="2:35" s="511" customFormat="1" hidden="1" x14ac:dyDescent="0.25">
      <c r="B37" s="231"/>
      <c r="C37" s="240">
        <v>43315</v>
      </c>
      <c r="D37" s="233" t="s">
        <v>64</v>
      </c>
      <c r="E37" s="225"/>
      <c r="F37" s="241"/>
      <c r="G37" s="242" t="s">
        <v>50</v>
      </c>
      <c r="H37" s="235"/>
      <c r="I37" s="236">
        <v>1900000</v>
      </c>
      <c r="J37" s="237">
        <f t="shared" si="0"/>
        <v>4094663</v>
      </c>
      <c r="K37" s="239"/>
      <c r="L37" s="241"/>
      <c r="M37" s="225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</row>
    <row r="38" spans="2:35" s="511" customFormat="1" hidden="1" x14ac:dyDescent="0.25">
      <c r="B38" s="231"/>
      <c r="C38" s="240">
        <v>43318</v>
      </c>
      <c r="D38" s="233" t="s">
        <v>65</v>
      </c>
      <c r="E38" s="225"/>
      <c r="F38" s="241"/>
      <c r="G38" s="242" t="s">
        <v>55</v>
      </c>
      <c r="H38" s="235"/>
      <c r="I38" s="236">
        <v>440000</v>
      </c>
      <c r="J38" s="237">
        <f t="shared" si="0"/>
        <v>3654663</v>
      </c>
      <c r="K38" s="239"/>
      <c r="L38" s="241"/>
      <c r="M38" s="225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</row>
    <row r="39" spans="2:35" s="511" customFormat="1" hidden="1" x14ac:dyDescent="0.25">
      <c r="B39" s="231"/>
      <c r="C39" s="240">
        <v>43318</v>
      </c>
      <c r="D39" s="233" t="s">
        <v>66</v>
      </c>
      <c r="E39" s="225"/>
      <c r="F39" s="241"/>
      <c r="G39" s="242" t="s">
        <v>53</v>
      </c>
      <c r="H39" s="235"/>
      <c r="I39" s="236">
        <v>1002677</v>
      </c>
      <c r="J39" s="237">
        <f t="shared" si="0"/>
        <v>2651986</v>
      </c>
      <c r="K39" s="239"/>
      <c r="L39" s="241"/>
      <c r="M39" s="225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</row>
    <row r="40" spans="2:35" s="511" customFormat="1" hidden="1" x14ac:dyDescent="0.25">
      <c r="B40" s="231"/>
      <c r="C40" s="232">
        <v>43343</v>
      </c>
      <c r="D40" s="225" t="s">
        <v>51</v>
      </c>
      <c r="E40" s="225"/>
      <c r="F40" s="225"/>
      <c r="G40" s="243" t="s">
        <v>67</v>
      </c>
      <c r="H40" s="235"/>
      <c r="I40" s="235">
        <v>1538101</v>
      </c>
      <c r="J40" s="237">
        <f t="shared" si="0"/>
        <v>1113885</v>
      </c>
      <c r="K40" s="239"/>
      <c r="L40" s="241"/>
      <c r="M40" s="225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</row>
    <row r="41" spans="2:35" s="511" customFormat="1" hidden="1" x14ac:dyDescent="0.25">
      <c r="B41" s="231"/>
      <c r="C41" s="232">
        <v>43320</v>
      </c>
      <c r="D41" s="225" t="s">
        <v>42</v>
      </c>
      <c r="E41" s="225"/>
      <c r="F41" s="225"/>
      <c r="G41" s="238"/>
      <c r="H41" s="235">
        <v>16386115</v>
      </c>
      <c r="I41" s="235"/>
      <c r="J41" s="237">
        <f t="shared" si="0"/>
        <v>17500000</v>
      </c>
      <c r="K41" s="239"/>
      <c r="L41" s="241"/>
      <c r="M41" s="225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</row>
    <row r="42" spans="2:35" s="511" customFormat="1" hidden="1" x14ac:dyDescent="0.25">
      <c r="B42" s="231"/>
      <c r="C42" s="240">
        <v>43320</v>
      </c>
      <c r="D42" s="233" t="s">
        <v>69</v>
      </c>
      <c r="E42" s="225"/>
      <c r="F42" s="241"/>
      <c r="G42" s="242" t="s">
        <v>55</v>
      </c>
      <c r="H42" s="235"/>
      <c r="I42" s="236">
        <v>66000</v>
      </c>
      <c r="J42" s="237">
        <f t="shared" si="0"/>
        <v>17434000</v>
      </c>
      <c r="K42" s="239"/>
      <c r="L42" s="241"/>
      <c r="M42" s="225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</row>
    <row r="43" spans="2:35" s="511" customFormat="1" hidden="1" x14ac:dyDescent="0.25">
      <c r="B43" s="231"/>
      <c r="C43" s="240">
        <v>43320</v>
      </c>
      <c r="D43" s="233" t="s">
        <v>51</v>
      </c>
      <c r="E43" s="225"/>
      <c r="F43" s="241"/>
      <c r="G43" s="242" t="s">
        <v>67</v>
      </c>
      <c r="H43" s="235"/>
      <c r="I43" s="236">
        <v>1704867</v>
      </c>
      <c r="J43" s="237">
        <f t="shared" si="0"/>
        <v>15729133</v>
      </c>
      <c r="K43" s="239"/>
      <c r="L43" s="241"/>
      <c r="M43" s="225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</row>
    <row r="44" spans="2:35" s="511" customFormat="1" hidden="1" x14ac:dyDescent="0.25">
      <c r="B44" s="231"/>
      <c r="C44" s="240">
        <v>43320</v>
      </c>
      <c r="D44" s="233" t="s">
        <v>71</v>
      </c>
      <c r="E44" s="225"/>
      <c r="F44" s="241"/>
      <c r="G44" s="242" t="s">
        <v>70</v>
      </c>
      <c r="H44" s="235"/>
      <c r="I44" s="236">
        <v>1535452</v>
      </c>
      <c r="J44" s="237">
        <f t="shared" si="0"/>
        <v>14193681</v>
      </c>
      <c r="K44" s="239"/>
      <c r="L44" s="241"/>
      <c r="M44" s="225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</row>
    <row r="45" spans="2:35" s="511" customFormat="1" hidden="1" x14ac:dyDescent="0.25">
      <c r="B45" s="231"/>
      <c r="C45" s="240">
        <v>43320</v>
      </c>
      <c r="D45" s="233" t="s">
        <v>51</v>
      </c>
      <c r="E45" s="225"/>
      <c r="F45" s="241"/>
      <c r="G45" s="242" t="s">
        <v>72</v>
      </c>
      <c r="H45" s="235"/>
      <c r="I45" s="236">
        <v>3518249</v>
      </c>
      <c r="J45" s="237">
        <f t="shared" si="0"/>
        <v>10675432</v>
      </c>
      <c r="K45" s="239"/>
      <c r="L45" s="241"/>
      <c r="M45" s="225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</row>
    <row r="46" spans="2:35" s="511" customFormat="1" hidden="1" x14ac:dyDescent="0.25">
      <c r="B46" s="231"/>
      <c r="C46" s="240">
        <v>43320</v>
      </c>
      <c r="D46" s="233" t="s">
        <v>73</v>
      </c>
      <c r="E46" s="225"/>
      <c r="F46" s="241"/>
      <c r="G46" s="242" t="s">
        <v>38</v>
      </c>
      <c r="H46" s="235"/>
      <c r="I46" s="236">
        <v>4100000</v>
      </c>
      <c r="J46" s="237">
        <f t="shared" si="0"/>
        <v>6575432</v>
      </c>
      <c r="K46" s="239"/>
      <c r="L46" s="241"/>
      <c r="M46" s="225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</row>
    <row r="47" spans="2:35" s="511" customFormat="1" hidden="1" x14ac:dyDescent="0.25">
      <c r="B47" s="231"/>
      <c r="C47" s="240">
        <v>43320</v>
      </c>
      <c r="D47" s="233" t="s">
        <v>43</v>
      </c>
      <c r="E47" s="225"/>
      <c r="F47" s="241"/>
      <c r="G47" s="242" t="s">
        <v>74</v>
      </c>
      <c r="H47" s="235"/>
      <c r="I47" s="236">
        <v>1073900</v>
      </c>
      <c r="J47" s="237">
        <f t="shared" si="0"/>
        <v>5501532</v>
      </c>
      <c r="K47" s="239"/>
      <c r="L47" s="241"/>
      <c r="M47" s="225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</row>
    <row r="48" spans="2:35" s="511" customFormat="1" hidden="1" x14ac:dyDescent="0.25">
      <c r="B48" s="231"/>
      <c r="C48" s="240">
        <v>43320</v>
      </c>
      <c r="D48" s="233" t="s">
        <v>76</v>
      </c>
      <c r="E48" s="225"/>
      <c r="F48" s="241"/>
      <c r="G48" s="242" t="s">
        <v>75</v>
      </c>
      <c r="H48" s="235"/>
      <c r="I48" s="236">
        <v>450000</v>
      </c>
      <c r="J48" s="237">
        <f t="shared" si="0"/>
        <v>5051532</v>
      </c>
      <c r="K48" s="239"/>
      <c r="L48" s="241"/>
      <c r="M48" s="225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</row>
    <row r="49" spans="2:35" s="511" customFormat="1" hidden="1" x14ac:dyDescent="0.25">
      <c r="B49" s="231"/>
      <c r="C49" s="240">
        <v>43322</v>
      </c>
      <c r="D49" s="233" t="s">
        <v>78</v>
      </c>
      <c r="E49" s="225"/>
      <c r="F49" s="241"/>
      <c r="G49" s="242" t="s">
        <v>77</v>
      </c>
      <c r="H49" s="235"/>
      <c r="I49" s="236">
        <v>769425</v>
      </c>
      <c r="J49" s="237">
        <f t="shared" si="0"/>
        <v>4282107</v>
      </c>
      <c r="K49" s="239"/>
      <c r="L49" s="241"/>
      <c r="M49" s="225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</row>
    <row r="50" spans="2:35" s="511" customFormat="1" hidden="1" x14ac:dyDescent="0.25">
      <c r="B50" s="231"/>
      <c r="C50" s="240">
        <v>43322</v>
      </c>
      <c r="D50" s="233" t="s">
        <v>79</v>
      </c>
      <c r="E50" s="225"/>
      <c r="F50" s="241"/>
      <c r="G50" s="242" t="s">
        <v>77</v>
      </c>
      <c r="H50" s="235"/>
      <c r="I50" s="236">
        <v>1327161</v>
      </c>
      <c r="J50" s="237">
        <f t="shared" si="0"/>
        <v>2954946</v>
      </c>
      <c r="K50" s="239"/>
      <c r="L50" s="241"/>
      <c r="M50" s="225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</row>
    <row r="51" spans="2:35" s="511" customFormat="1" hidden="1" x14ac:dyDescent="0.25">
      <c r="B51" s="231"/>
      <c r="C51" s="240">
        <v>43323</v>
      </c>
      <c r="D51" s="233" t="s">
        <v>80</v>
      </c>
      <c r="E51" s="225"/>
      <c r="F51" s="241"/>
      <c r="G51" s="242" t="s">
        <v>55</v>
      </c>
      <c r="H51" s="235"/>
      <c r="I51" s="236">
        <v>51000</v>
      </c>
      <c r="J51" s="237">
        <f t="shared" si="0"/>
        <v>2903946</v>
      </c>
      <c r="K51" s="239"/>
      <c r="L51" s="241"/>
      <c r="M51" s="225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</row>
    <row r="52" spans="2:35" s="511" customFormat="1" hidden="1" x14ac:dyDescent="0.25">
      <c r="B52" s="231"/>
      <c r="C52" s="240">
        <v>43323</v>
      </c>
      <c r="D52" s="233" t="s">
        <v>82</v>
      </c>
      <c r="E52" s="225"/>
      <c r="F52" s="241"/>
      <c r="G52" s="242" t="s">
        <v>81</v>
      </c>
      <c r="H52" s="235"/>
      <c r="I52" s="236">
        <v>211500</v>
      </c>
      <c r="J52" s="237">
        <f t="shared" si="0"/>
        <v>2692446</v>
      </c>
      <c r="K52" s="239"/>
      <c r="L52" s="241"/>
      <c r="M52" s="225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</row>
    <row r="53" spans="2:35" s="511" customFormat="1" hidden="1" x14ac:dyDescent="0.25">
      <c r="B53" s="231"/>
      <c r="C53" s="232"/>
      <c r="D53" s="225" t="s">
        <v>42</v>
      </c>
      <c r="E53" s="225"/>
      <c r="F53" s="225"/>
      <c r="G53" s="238"/>
      <c r="H53" s="235">
        <v>14807554</v>
      </c>
      <c r="I53" s="235"/>
      <c r="J53" s="237">
        <f t="shared" si="0"/>
        <v>17500000</v>
      </c>
      <c r="K53" s="239"/>
      <c r="L53" s="241"/>
      <c r="M53" s="225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</row>
    <row r="54" spans="2:35" s="511" customFormat="1" hidden="1" x14ac:dyDescent="0.25">
      <c r="B54" s="244"/>
      <c r="C54" s="232">
        <v>43321</v>
      </c>
      <c r="D54" s="245" t="s">
        <v>97</v>
      </c>
      <c r="E54" s="225"/>
      <c r="F54" s="225"/>
      <c r="G54" s="243" t="s">
        <v>90</v>
      </c>
      <c r="H54" s="246"/>
      <c r="I54" s="247">
        <v>51000</v>
      </c>
      <c r="J54" s="237">
        <f t="shared" si="0"/>
        <v>17449000</v>
      </c>
      <c r="K54" s="239"/>
      <c r="L54" s="241"/>
      <c r="M54" s="225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</row>
    <row r="55" spans="2:35" s="511" customFormat="1" hidden="1" x14ac:dyDescent="0.25">
      <c r="B55" s="244"/>
      <c r="C55" s="232">
        <v>43325</v>
      </c>
      <c r="D55" s="245" t="s">
        <v>98</v>
      </c>
      <c r="E55" s="225"/>
      <c r="F55" s="225"/>
      <c r="G55" s="243" t="s">
        <v>90</v>
      </c>
      <c r="H55" s="246"/>
      <c r="I55" s="247">
        <v>500000</v>
      </c>
      <c r="J55" s="237">
        <f t="shared" si="0"/>
        <v>16949000</v>
      </c>
      <c r="K55" s="239"/>
      <c r="L55" s="241"/>
      <c r="M55" s="225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</row>
    <row r="56" spans="2:35" s="511" customFormat="1" hidden="1" x14ac:dyDescent="0.25">
      <c r="B56" s="244"/>
      <c r="C56" s="232">
        <v>43323</v>
      </c>
      <c r="D56" s="245" t="s">
        <v>99</v>
      </c>
      <c r="E56" s="225"/>
      <c r="F56" s="225"/>
      <c r="G56" s="243" t="s">
        <v>36</v>
      </c>
      <c r="H56" s="246"/>
      <c r="I56" s="247">
        <v>1625000</v>
      </c>
      <c r="J56" s="237">
        <f t="shared" si="0"/>
        <v>15324000</v>
      </c>
      <c r="K56" s="239"/>
      <c r="L56" s="241"/>
      <c r="M56" s="225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</row>
    <row r="57" spans="2:35" s="511" customFormat="1" hidden="1" x14ac:dyDescent="0.25">
      <c r="B57" s="244"/>
      <c r="C57" s="232">
        <v>43325</v>
      </c>
      <c r="D57" s="248" t="s">
        <v>85</v>
      </c>
      <c r="E57" s="225"/>
      <c r="F57" s="225"/>
      <c r="G57" s="249" t="s">
        <v>83</v>
      </c>
      <c r="H57" s="246"/>
      <c r="I57" s="250">
        <v>6054750</v>
      </c>
      <c r="J57" s="237">
        <f t="shared" si="0"/>
        <v>9269250</v>
      </c>
      <c r="K57" s="239"/>
      <c r="L57" s="241"/>
      <c r="M57" s="225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</row>
    <row r="58" spans="2:35" s="511" customFormat="1" hidden="1" x14ac:dyDescent="0.25">
      <c r="B58" s="244"/>
      <c r="C58" s="232">
        <v>43326</v>
      </c>
      <c r="D58" s="248" t="s">
        <v>86</v>
      </c>
      <c r="E58" s="225"/>
      <c r="F58" s="225"/>
      <c r="G58" s="249" t="s">
        <v>84</v>
      </c>
      <c r="H58" s="246"/>
      <c r="I58" s="250">
        <v>1688489</v>
      </c>
      <c r="J58" s="237">
        <f t="shared" si="0"/>
        <v>7580761</v>
      </c>
      <c r="K58" s="239"/>
      <c r="L58" s="241"/>
      <c r="M58" s="225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</row>
    <row r="59" spans="2:35" s="511" customFormat="1" hidden="1" x14ac:dyDescent="0.25">
      <c r="B59" s="244"/>
      <c r="C59" s="232">
        <v>43326</v>
      </c>
      <c r="D59" s="248" t="s">
        <v>88</v>
      </c>
      <c r="E59" s="225"/>
      <c r="F59" s="225"/>
      <c r="G59" s="249" t="s">
        <v>87</v>
      </c>
      <c r="H59" s="246"/>
      <c r="I59" s="250">
        <v>1650000</v>
      </c>
      <c r="J59" s="237">
        <f t="shared" si="0"/>
        <v>5930761</v>
      </c>
      <c r="K59" s="239"/>
      <c r="L59" s="241"/>
      <c r="M59" s="225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</row>
    <row r="60" spans="2:35" s="511" customFormat="1" hidden="1" x14ac:dyDescent="0.25">
      <c r="B60" s="244"/>
      <c r="C60" s="232">
        <v>43327</v>
      </c>
      <c r="D60" s="248" t="s">
        <v>58</v>
      </c>
      <c r="E60" s="225"/>
      <c r="F60" s="225"/>
      <c r="G60" s="249" t="s">
        <v>89</v>
      </c>
      <c r="H60" s="246"/>
      <c r="I60" s="250">
        <v>200000</v>
      </c>
      <c r="J60" s="237">
        <f t="shared" si="0"/>
        <v>5730761</v>
      </c>
      <c r="K60" s="239"/>
      <c r="L60" s="241"/>
      <c r="M60" s="225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</row>
    <row r="61" spans="2:35" s="511" customFormat="1" hidden="1" x14ac:dyDescent="0.25">
      <c r="B61" s="244"/>
      <c r="C61" s="232">
        <v>43327</v>
      </c>
      <c r="D61" s="225" t="s">
        <v>100</v>
      </c>
      <c r="E61" s="225"/>
      <c r="F61" s="225"/>
      <c r="G61" s="243" t="s">
        <v>89</v>
      </c>
      <c r="H61" s="246"/>
      <c r="I61" s="247">
        <v>1000000</v>
      </c>
      <c r="J61" s="237">
        <f t="shared" si="0"/>
        <v>4730761</v>
      </c>
      <c r="K61" s="239"/>
      <c r="L61" s="241"/>
      <c r="M61" s="225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</row>
    <row r="62" spans="2:35" s="511" customFormat="1" hidden="1" x14ac:dyDescent="0.25">
      <c r="B62" s="244"/>
      <c r="C62" s="232">
        <v>43327</v>
      </c>
      <c r="D62" s="225" t="s">
        <v>101</v>
      </c>
      <c r="E62" s="225"/>
      <c r="F62" s="225"/>
      <c r="G62" s="243" t="s">
        <v>89</v>
      </c>
      <c r="H62" s="246"/>
      <c r="I62" s="247">
        <v>500000</v>
      </c>
      <c r="J62" s="237">
        <f t="shared" si="0"/>
        <v>4230761</v>
      </c>
      <c r="K62" s="239"/>
      <c r="L62" s="241"/>
      <c r="M62" s="225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</row>
    <row r="63" spans="2:35" s="511" customFormat="1" hidden="1" x14ac:dyDescent="0.25">
      <c r="B63" s="244"/>
      <c r="C63" s="232">
        <v>43327</v>
      </c>
      <c r="D63" s="248" t="s">
        <v>92</v>
      </c>
      <c r="E63" s="225"/>
      <c r="F63" s="225"/>
      <c r="G63" s="249" t="s">
        <v>91</v>
      </c>
      <c r="H63" s="246"/>
      <c r="I63" s="250">
        <v>365056</v>
      </c>
      <c r="J63" s="237">
        <f t="shared" si="0"/>
        <v>3865705</v>
      </c>
      <c r="K63" s="239"/>
      <c r="L63" s="241"/>
      <c r="M63" s="225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</row>
    <row r="64" spans="2:35" s="511" customFormat="1" hidden="1" x14ac:dyDescent="0.25">
      <c r="B64" s="244"/>
      <c r="C64" s="232">
        <v>43330</v>
      </c>
      <c r="D64" s="248" t="s">
        <v>31</v>
      </c>
      <c r="E64" s="225"/>
      <c r="F64" s="225"/>
      <c r="G64" s="249" t="s">
        <v>93</v>
      </c>
      <c r="H64" s="246"/>
      <c r="I64" s="250">
        <v>874500</v>
      </c>
      <c r="J64" s="237">
        <f t="shared" si="0"/>
        <v>2991205</v>
      </c>
      <c r="K64" s="239"/>
      <c r="L64" s="241"/>
      <c r="M64" s="225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</row>
    <row r="65" spans="2:35" s="511" customFormat="1" hidden="1" x14ac:dyDescent="0.25">
      <c r="B65" s="244"/>
      <c r="C65" s="232">
        <v>43330</v>
      </c>
      <c r="D65" s="248" t="s">
        <v>94</v>
      </c>
      <c r="E65" s="225"/>
      <c r="F65" s="225"/>
      <c r="G65" s="249" t="s">
        <v>40</v>
      </c>
      <c r="H65" s="246"/>
      <c r="I65" s="250">
        <v>199700</v>
      </c>
      <c r="J65" s="237">
        <f t="shared" si="0"/>
        <v>2791505</v>
      </c>
      <c r="K65" s="239"/>
      <c r="L65" s="287"/>
      <c r="M65" s="225"/>
      <c r="N65" s="287"/>
      <c r="O65" s="287"/>
      <c r="P65" s="287"/>
      <c r="Q65" s="287"/>
      <c r="R65" s="287"/>
      <c r="S65" s="287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</row>
    <row r="66" spans="2:35" s="511" customFormat="1" hidden="1" x14ac:dyDescent="0.25">
      <c r="B66" s="244"/>
      <c r="C66" s="232">
        <v>43330</v>
      </c>
      <c r="D66" s="248" t="s">
        <v>103</v>
      </c>
      <c r="E66" s="225"/>
      <c r="F66" s="225"/>
      <c r="G66" s="249" t="s">
        <v>36</v>
      </c>
      <c r="H66" s="246"/>
      <c r="I66" s="250">
        <v>40600</v>
      </c>
      <c r="J66" s="237">
        <f t="shared" si="0"/>
        <v>2750905</v>
      </c>
      <c r="K66" s="239"/>
      <c r="L66" s="287"/>
      <c r="M66" s="225"/>
      <c r="N66" s="287"/>
      <c r="O66" s="287"/>
      <c r="P66" s="287"/>
      <c r="Q66" s="287"/>
      <c r="R66" s="287"/>
      <c r="S66" s="287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</row>
    <row r="67" spans="2:35" s="511" customFormat="1" hidden="1" x14ac:dyDescent="0.25">
      <c r="B67" s="244"/>
      <c r="C67" s="232">
        <v>43330</v>
      </c>
      <c r="D67" s="248" t="s">
        <v>96</v>
      </c>
      <c r="E67" s="225"/>
      <c r="F67" s="225"/>
      <c r="G67" s="249" t="s">
        <v>95</v>
      </c>
      <c r="H67" s="247"/>
      <c r="I67" s="250">
        <v>290000</v>
      </c>
      <c r="J67" s="237">
        <f t="shared" si="0"/>
        <v>2460905</v>
      </c>
      <c r="K67" s="239"/>
      <c r="L67" s="287"/>
      <c r="M67" s="225"/>
      <c r="N67" s="287"/>
      <c r="O67" s="287"/>
      <c r="P67" s="287"/>
      <c r="Q67" s="287"/>
      <c r="R67" s="287"/>
      <c r="S67" s="287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</row>
    <row r="68" spans="2:35" s="511" customFormat="1" hidden="1" x14ac:dyDescent="0.25">
      <c r="B68" s="244"/>
      <c r="C68" s="232">
        <v>43330</v>
      </c>
      <c r="D68" s="248" t="s">
        <v>104</v>
      </c>
      <c r="E68" s="225"/>
      <c r="F68" s="225"/>
      <c r="G68" s="249" t="s">
        <v>55</v>
      </c>
      <c r="H68" s="247">
        <v>65000</v>
      </c>
      <c r="I68" s="250"/>
      <c r="J68" s="237">
        <f t="shared" si="0"/>
        <v>2525905</v>
      </c>
      <c r="K68" s="239"/>
      <c r="L68" s="287"/>
      <c r="M68" s="225"/>
      <c r="N68" s="287"/>
      <c r="O68" s="287"/>
      <c r="P68" s="287"/>
      <c r="Q68" s="287"/>
      <c r="R68" s="287"/>
      <c r="S68" s="287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</row>
    <row r="69" spans="2:35" s="511" customFormat="1" hidden="1" x14ac:dyDescent="0.25">
      <c r="B69" s="244"/>
      <c r="C69" s="232">
        <v>43332</v>
      </c>
      <c r="D69" s="248" t="s">
        <v>31</v>
      </c>
      <c r="E69" s="225"/>
      <c r="F69" s="225"/>
      <c r="G69" s="249" t="s">
        <v>91</v>
      </c>
      <c r="H69" s="247"/>
      <c r="I69" s="250">
        <v>737000</v>
      </c>
      <c r="J69" s="237">
        <f t="shared" si="0"/>
        <v>1788905</v>
      </c>
      <c r="K69" s="239"/>
      <c r="L69" s="287"/>
      <c r="M69" s="225"/>
      <c r="N69" s="287"/>
      <c r="O69" s="287"/>
      <c r="P69" s="287"/>
      <c r="Q69" s="287"/>
      <c r="R69" s="287"/>
      <c r="S69" s="287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</row>
    <row r="70" spans="2:35" s="511" customFormat="1" hidden="1" x14ac:dyDescent="0.25">
      <c r="B70" s="244"/>
      <c r="C70" s="232">
        <v>43332</v>
      </c>
      <c r="D70" s="225" t="s">
        <v>102</v>
      </c>
      <c r="E70" s="225"/>
      <c r="F70" s="225"/>
      <c r="G70" s="243" t="s">
        <v>89</v>
      </c>
      <c r="H70" s="247">
        <v>886700</v>
      </c>
      <c r="I70" s="247"/>
      <c r="J70" s="237">
        <f t="shared" si="0"/>
        <v>2675605</v>
      </c>
      <c r="K70" s="239"/>
      <c r="L70" s="287"/>
      <c r="M70" s="225"/>
      <c r="N70" s="287"/>
      <c r="O70" s="287"/>
      <c r="P70" s="287"/>
      <c r="Q70" s="287"/>
      <c r="R70" s="287"/>
      <c r="S70" s="287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</row>
    <row r="71" spans="2:35" s="511" customFormat="1" hidden="1" x14ac:dyDescent="0.25">
      <c r="B71" s="206"/>
      <c r="C71" s="232"/>
      <c r="D71" s="225" t="s">
        <v>42</v>
      </c>
      <c r="E71" s="225"/>
      <c r="F71" s="225"/>
      <c r="G71" s="234"/>
      <c r="H71" s="235">
        <v>14824395</v>
      </c>
      <c r="I71" s="235"/>
      <c r="J71" s="237">
        <f t="shared" si="0"/>
        <v>17500000</v>
      </c>
      <c r="K71" s="251"/>
      <c r="L71" s="287"/>
      <c r="M71" s="225"/>
      <c r="N71" s="287"/>
      <c r="O71" s="287"/>
      <c r="P71" s="287"/>
      <c r="Q71" s="287"/>
      <c r="R71" s="287"/>
      <c r="S71" s="287">
        <f>17500000-617446</f>
        <v>16882554</v>
      </c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</row>
    <row r="72" spans="2:35" s="511" customFormat="1" hidden="1" x14ac:dyDescent="0.25">
      <c r="B72" s="231"/>
      <c r="C72" s="232">
        <v>43333</v>
      </c>
      <c r="D72" s="225" t="s">
        <v>131</v>
      </c>
      <c r="E72" s="235" t="s">
        <v>126</v>
      </c>
      <c r="F72" s="235"/>
      <c r="G72" s="246" t="s">
        <v>34</v>
      </c>
      <c r="H72" s="246"/>
      <c r="I72" s="247">
        <v>320000</v>
      </c>
      <c r="J72" s="237">
        <f t="shared" si="0"/>
        <v>17180000</v>
      </c>
      <c r="K72" s="239"/>
      <c r="L72" s="287"/>
      <c r="M72" s="235" t="s">
        <v>126</v>
      </c>
      <c r="N72" s="287"/>
      <c r="O72" s="287"/>
      <c r="P72" s="287"/>
      <c r="Q72" s="287"/>
      <c r="R72" s="287"/>
      <c r="S72" s="287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</row>
    <row r="73" spans="2:35" s="511" customFormat="1" hidden="1" x14ac:dyDescent="0.25">
      <c r="B73" s="206"/>
      <c r="C73" s="240">
        <v>43333</v>
      </c>
      <c r="D73" s="233" t="s">
        <v>85</v>
      </c>
      <c r="E73" s="252" t="s">
        <v>106</v>
      </c>
      <c r="F73" s="253"/>
      <c r="G73" s="242" t="s">
        <v>107</v>
      </c>
      <c r="H73" s="235"/>
      <c r="I73" s="236">
        <v>1386177</v>
      </c>
      <c r="J73" s="237">
        <f t="shared" si="0"/>
        <v>15793823</v>
      </c>
      <c r="K73" s="251"/>
      <c r="L73" s="287"/>
      <c r="M73" s="252" t="s">
        <v>106</v>
      </c>
      <c r="N73" s="287"/>
      <c r="O73" s="287"/>
      <c r="P73" s="287"/>
      <c r="Q73" s="287"/>
      <c r="R73" s="287"/>
      <c r="S73" s="287">
        <f>17500000-617446</f>
        <v>16882554</v>
      </c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</row>
    <row r="74" spans="2:35" s="511" customFormat="1" hidden="1" x14ac:dyDescent="0.25">
      <c r="B74" s="206"/>
      <c r="C74" s="240">
        <v>43332</v>
      </c>
      <c r="D74" s="233" t="s">
        <v>85</v>
      </c>
      <c r="E74" s="252" t="s">
        <v>108</v>
      </c>
      <c r="F74" s="253"/>
      <c r="G74" s="242" t="s">
        <v>109</v>
      </c>
      <c r="H74" s="235"/>
      <c r="I74" s="236">
        <v>5353163</v>
      </c>
      <c r="J74" s="237">
        <f t="shared" si="0"/>
        <v>10440660</v>
      </c>
      <c r="K74" s="251"/>
      <c r="L74" s="287"/>
      <c r="M74" s="252" t="s">
        <v>108</v>
      </c>
      <c r="N74" s="287"/>
      <c r="O74" s="287"/>
      <c r="P74" s="287"/>
      <c r="Q74" s="287"/>
      <c r="R74" s="287"/>
      <c r="S74" s="287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</row>
    <row r="75" spans="2:35" s="511" customFormat="1" hidden="1" x14ac:dyDescent="0.25">
      <c r="B75" s="206"/>
      <c r="C75" s="240">
        <v>43335</v>
      </c>
      <c r="D75" s="233" t="s">
        <v>130</v>
      </c>
      <c r="E75" s="252" t="s">
        <v>110</v>
      </c>
      <c r="F75" s="253"/>
      <c r="G75" s="242" t="s">
        <v>111</v>
      </c>
      <c r="H75" s="235"/>
      <c r="I75" s="236">
        <v>14000</v>
      </c>
      <c r="J75" s="237">
        <f t="shared" si="0"/>
        <v>10426660</v>
      </c>
      <c r="K75" s="251"/>
      <c r="L75" s="287"/>
      <c r="M75" s="252" t="s">
        <v>110</v>
      </c>
      <c r="N75" s="287"/>
      <c r="O75" s="287"/>
      <c r="P75" s="287"/>
      <c r="Q75" s="287"/>
      <c r="R75" s="287"/>
      <c r="S75" s="287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</row>
    <row r="76" spans="2:35" s="511" customFormat="1" hidden="1" x14ac:dyDescent="0.25">
      <c r="B76" s="206"/>
      <c r="C76" s="240">
        <v>43336</v>
      </c>
      <c r="D76" s="233" t="s">
        <v>113</v>
      </c>
      <c r="E76" s="252" t="s">
        <v>112</v>
      </c>
      <c r="F76" s="253"/>
      <c r="G76" s="242" t="s">
        <v>40</v>
      </c>
      <c r="H76" s="235"/>
      <c r="I76" s="236">
        <v>1201100</v>
      </c>
      <c r="J76" s="237">
        <f t="shared" ref="J76:J139" si="1">+J75+H76-I76</f>
        <v>9225560</v>
      </c>
      <c r="K76" s="251"/>
      <c r="L76" s="287"/>
      <c r="M76" s="252" t="s">
        <v>112</v>
      </c>
      <c r="N76" s="287"/>
      <c r="O76" s="287"/>
      <c r="P76" s="287"/>
      <c r="Q76" s="287"/>
      <c r="R76" s="287"/>
      <c r="S76" s="287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</row>
    <row r="77" spans="2:35" s="511" customFormat="1" hidden="1" x14ac:dyDescent="0.25">
      <c r="B77" s="206"/>
      <c r="C77" s="240">
        <v>43337</v>
      </c>
      <c r="D77" s="233" t="s">
        <v>116</v>
      </c>
      <c r="E77" s="252" t="s">
        <v>114</v>
      </c>
      <c r="F77" s="253"/>
      <c r="G77" s="242" t="s">
        <v>115</v>
      </c>
      <c r="H77" s="235"/>
      <c r="I77" s="236">
        <v>240000</v>
      </c>
      <c r="J77" s="237">
        <f t="shared" si="1"/>
        <v>8985560</v>
      </c>
      <c r="K77" s="251"/>
      <c r="L77" s="287"/>
      <c r="M77" s="252" t="s">
        <v>114</v>
      </c>
      <c r="N77" s="287"/>
      <c r="O77" s="287"/>
      <c r="P77" s="287"/>
      <c r="Q77" s="287"/>
      <c r="R77" s="287"/>
      <c r="S77" s="287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</row>
    <row r="78" spans="2:35" s="511" customFormat="1" ht="12.75" hidden="1" customHeight="1" x14ac:dyDescent="0.25">
      <c r="B78" s="231"/>
      <c r="C78" s="232">
        <v>43337</v>
      </c>
      <c r="D78" s="225" t="s">
        <v>119</v>
      </c>
      <c r="E78" s="235" t="s">
        <v>127</v>
      </c>
      <c r="F78" s="235"/>
      <c r="G78" s="246" t="s">
        <v>35</v>
      </c>
      <c r="H78" s="246"/>
      <c r="I78" s="247">
        <v>700000</v>
      </c>
      <c r="J78" s="237">
        <f t="shared" si="1"/>
        <v>8285560</v>
      </c>
      <c r="K78" s="254"/>
      <c r="L78" s="287"/>
      <c r="M78" s="235" t="s">
        <v>127</v>
      </c>
      <c r="N78" s="287"/>
      <c r="O78" s="287"/>
      <c r="P78" s="287"/>
      <c r="Q78" s="287"/>
      <c r="R78" s="287"/>
      <c r="S78" s="287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</row>
    <row r="79" spans="2:35" s="511" customFormat="1" hidden="1" x14ac:dyDescent="0.25">
      <c r="B79" s="231"/>
      <c r="C79" s="232">
        <v>43337</v>
      </c>
      <c r="D79" s="225" t="s">
        <v>119</v>
      </c>
      <c r="E79" s="225" t="s">
        <v>128</v>
      </c>
      <c r="F79" s="225"/>
      <c r="G79" s="243" t="s">
        <v>35</v>
      </c>
      <c r="H79" s="235"/>
      <c r="I79" s="247">
        <v>837000</v>
      </c>
      <c r="J79" s="237">
        <f t="shared" si="1"/>
        <v>7448560</v>
      </c>
      <c r="K79" s="254"/>
      <c r="L79" s="287"/>
      <c r="M79" s="225" t="s">
        <v>128</v>
      </c>
      <c r="N79" s="287"/>
      <c r="O79" s="287"/>
      <c r="P79" s="287"/>
      <c r="Q79" s="287"/>
      <c r="R79" s="287"/>
      <c r="S79" s="287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</row>
    <row r="80" spans="2:35" s="511" customFormat="1" hidden="1" x14ac:dyDescent="0.25">
      <c r="B80" s="206"/>
      <c r="C80" s="240">
        <v>43339</v>
      </c>
      <c r="D80" s="233" t="s">
        <v>129</v>
      </c>
      <c r="E80" s="252" t="s">
        <v>117</v>
      </c>
      <c r="F80" s="253"/>
      <c r="G80" s="242" t="s">
        <v>38</v>
      </c>
      <c r="H80" s="235"/>
      <c r="I80" s="236">
        <v>27866</v>
      </c>
      <c r="J80" s="237">
        <f>+J81+H80-I80</f>
        <v>6030694</v>
      </c>
      <c r="K80" s="251"/>
      <c r="L80" s="287"/>
      <c r="M80" s="252" t="s">
        <v>117</v>
      </c>
      <c r="N80" s="287"/>
      <c r="O80" s="287"/>
      <c r="P80" s="287"/>
      <c r="Q80" s="287"/>
      <c r="R80" s="287"/>
      <c r="S80" s="287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</row>
    <row r="81" spans="2:35" s="511" customFormat="1" hidden="1" x14ac:dyDescent="0.25">
      <c r="B81" s="206"/>
      <c r="C81" s="240">
        <v>43339</v>
      </c>
      <c r="D81" s="233" t="s">
        <v>118</v>
      </c>
      <c r="E81" s="252" t="s">
        <v>133</v>
      </c>
      <c r="F81" s="253"/>
      <c r="G81" s="242" t="s">
        <v>70</v>
      </c>
      <c r="H81" s="235"/>
      <c r="I81" s="236">
        <v>1390000</v>
      </c>
      <c r="J81" s="237">
        <f>+J79+H81-I81</f>
        <v>6058560</v>
      </c>
      <c r="K81" s="251"/>
      <c r="L81" s="241"/>
      <c r="M81" s="252" t="s">
        <v>133</v>
      </c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</row>
    <row r="82" spans="2:35" s="511" customFormat="1" hidden="1" x14ac:dyDescent="0.25">
      <c r="B82" s="206"/>
      <c r="C82" s="240">
        <v>43339</v>
      </c>
      <c r="D82" s="233" t="s">
        <v>121</v>
      </c>
      <c r="E82" s="252" t="s">
        <v>120</v>
      </c>
      <c r="F82" s="253"/>
      <c r="G82" s="242" t="s">
        <v>70</v>
      </c>
      <c r="H82" s="235"/>
      <c r="I82" s="236">
        <v>1921468</v>
      </c>
      <c r="J82" s="237">
        <f>+J80+H82-I82</f>
        <v>4109226</v>
      </c>
      <c r="K82" s="251"/>
      <c r="L82" s="241"/>
      <c r="M82" s="252" t="s">
        <v>120</v>
      </c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</row>
    <row r="83" spans="2:35" s="511" customFormat="1" hidden="1" x14ac:dyDescent="0.25">
      <c r="B83" s="206"/>
      <c r="C83" s="240">
        <v>43339</v>
      </c>
      <c r="D83" s="233" t="s">
        <v>123</v>
      </c>
      <c r="E83" s="252" t="s">
        <v>122</v>
      </c>
      <c r="F83" s="253"/>
      <c r="G83" s="242" t="s">
        <v>70</v>
      </c>
      <c r="H83" s="235"/>
      <c r="I83" s="236">
        <v>658202</v>
      </c>
      <c r="J83" s="237">
        <f t="shared" si="1"/>
        <v>3451024</v>
      </c>
      <c r="K83" s="251"/>
      <c r="L83" s="241"/>
      <c r="M83" s="252" t="s">
        <v>122</v>
      </c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</row>
    <row r="84" spans="2:35" s="511" customFormat="1" hidden="1" x14ac:dyDescent="0.25">
      <c r="B84" s="206"/>
      <c r="C84" s="240">
        <v>43339</v>
      </c>
      <c r="D84" s="233" t="s">
        <v>125</v>
      </c>
      <c r="E84" s="252" t="s">
        <v>124</v>
      </c>
      <c r="F84" s="253"/>
      <c r="G84" s="242" t="s">
        <v>55</v>
      </c>
      <c r="H84" s="235"/>
      <c r="I84" s="236">
        <v>81000</v>
      </c>
      <c r="J84" s="237">
        <f t="shared" si="1"/>
        <v>3370024</v>
      </c>
      <c r="K84" s="251"/>
      <c r="L84" s="241"/>
      <c r="M84" s="252" t="s">
        <v>124</v>
      </c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</row>
    <row r="85" spans="2:35" s="511" customFormat="1" hidden="1" x14ac:dyDescent="0.25">
      <c r="B85" s="206"/>
      <c r="C85" s="232">
        <v>43341</v>
      </c>
      <c r="D85" s="225" t="s">
        <v>42</v>
      </c>
      <c r="E85" s="225"/>
      <c r="F85" s="225"/>
      <c r="G85" s="246"/>
      <c r="H85" s="235">
        <v>14129976</v>
      </c>
      <c r="I85" s="235"/>
      <c r="J85" s="237">
        <f t="shared" si="1"/>
        <v>17500000</v>
      </c>
      <c r="K85" s="251"/>
      <c r="L85" s="241"/>
      <c r="M85" s="225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</row>
    <row r="86" spans="2:35" s="511" customFormat="1" hidden="1" x14ac:dyDescent="0.25">
      <c r="B86" s="206"/>
      <c r="C86" s="232">
        <v>43341</v>
      </c>
      <c r="D86" s="225" t="s">
        <v>105</v>
      </c>
      <c r="E86" s="225" t="s">
        <v>132</v>
      </c>
      <c r="F86" s="225"/>
      <c r="G86" s="246" t="s">
        <v>68</v>
      </c>
      <c r="H86" s="235"/>
      <c r="I86" s="235">
        <v>3000000</v>
      </c>
      <c r="J86" s="237">
        <f t="shared" si="1"/>
        <v>14500000</v>
      </c>
      <c r="K86" s="251"/>
      <c r="L86" s="241"/>
      <c r="M86" s="225" t="s">
        <v>132</v>
      </c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</row>
    <row r="87" spans="2:35" s="511" customFormat="1" hidden="1" x14ac:dyDescent="0.25">
      <c r="B87" s="206"/>
      <c r="C87" s="240">
        <v>43341</v>
      </c>
      <c r="D87" s="233" t="s">
        <v>136</v>
      </c>
      <c r="E87" s="252" t="s">
        <v>134</v>
      </c>
      <c r="F87" s="253"/>
      <c r="G87" s="242" t="s">
        <v>135</v>
      </c>
      <c r="H87" s="235"/>
      <c r="I87" s="236">
        <v>740000</v>
      </c>
      <c r="J87" s="237">
        <f t="shared" si="1"/>
        <v>13760000</v>
      </c>
      <c r="K87" s="251"/>
      <c r="L87" s="241"/>
      <c r="M87" s="252" t="s">
        <v>134</v>
      </c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</row>
    <row r="88" spans="2:35" s="511" customFormat="1" hidden="1" x14ac:dyDescent="0.25">
      <c r="B88" s="206"/>
      <c r="C88" s="240">
        <v>43341</v>
      </c>
      <c r="D88" s="233" t="s">
        <v>139</v>
      </c>
      <c r="E88" s="252" t="s">
        <v>137</v>
      </c>
      <c r="F88" s="253"/>
      <c r="G88" s="242" t="s">
        <v>138</v>
      </c>
      <c r="H88" s="235"/>
      <c r="I88" s="236">
        <v>1855509</v>
      </c>
      <c r="J88" s="237">
        <f t="shared" si="1"/>
        <v>11904491</v>
      </c>
      <c r="K88" s="251"/>
      <c r="L88" s="241"/>
      <c r="M88" s="252" t="s">
        <v>137</v>
      </c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</row>
    <row r="89" spans="2:35" s="511" customFormat="1" hidden="1" x14ac:dyDescent="0.25">
      <c r="B89" s="206"/>
      <c r="C89" s="240">
        <v>43341</v>
      </c>
      <c r="D89" s="233" t="s">
        <v>31</v>
      </c>
      <c r="E89" s="252" t="s">
        <v>140</v>
      </c>
      <c r="F89" s="253"/>
      <c r="G89" s="242" t="s">
        <v>109</v>
      </c>
      <c r="H89" s="235"/>
      <c r="I89" s="236">
        <v>796000</v>
      </c>
      <c r="J89" s="237">
        <f t="shared" si="1"/>
        <v>11108491</v>
      </c>
      <c r="K89" s="251"/>
      <c r="L89" s="241"/>
      <c r="M89" s="252" t="s">
        <v>140</v>
      </c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</row>
    <row r="90" spans="2:35" s="511" customFormat="1" hidden="1" x14ac:dyDescent="0.25">
      <c r="B90" s="206"/>
      <c r="C90" s="240">
        <v>43341</v>
      </c>
      <c r="D90" s="233" t="s">
        <v>142</v>
      </c>
      <c r="E90" s="252" t="s">
        <v>141</v>
      </c>
      <c r="F90" s="253"/>
      <c r="G90" s="242" t="s">
        <v>40</v>
      </c>
      <c r="H90" s="235"/>
      <c r="I90" s="236">
        <v>300000</v>
      </c>
      <c r="J90" s="237">
        <f t="shared" si="1"/>
        <v>10808491</v>
      </c>
      <c r="K90" s="251"/>
      <c r="L90" s="241"/>
      <c r="M90" s="252" t="s">
        <v>141</v>
      </c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</row>
    <row r="91" spans="2:35" s="511" customFormat="1" hidden="1" x14ac:dyDescent="0.25">
      <c r="B91" s="206"/>
      <c r="C91" s="240">
        <v>43341</v>
      </c>
      <c r="D91" s="233" t="s">
        <v>162</v>
      </c>
      <c r="E91" s="252" t="s">
        <v>163</v>
      </c>
      <c r="F91" s="253"/>
      <c r="G91" s="242" t="s">
        <v>169</v>
      </c>
      <c r="H91" s="235"/>
      <c r="I91" s="236">
        <v>1000000</v>
      </c>
      <c r="J91" s="237">
        <f t="shared" si="1"/>
        <v>9808491</v>
      </c>
      <c r="K91" s="251"/>
      <c r="L91" s="241"/>
      <c r="M91" s="252" t="s">
        <v>163</v>
      </c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</row>
    <row r="92" spans="2:35" s="511" customFormat="1" hidden="1" x14ac:dyDescent="0.25">
      <c r="B92" s="206"/>
      <c r="C92" s="232">
        <v>43342</v>
      </c>
      <c r="D92" s="225" t="s">
        <v>157</v>
      </c>
      <c r="E92" s="252" t="s">
        <v>168</v>
      </c>
      <c r="F92" s="253"/>
      <c r="G92" s="242" t="s">
        <v>34</v>
      </c>
      <c r="H92" s="235"/>
      <c r="I92" s="235">
        <v>395000</v>
      </c>
      <c r="J92" s="237">
        <f t="shared" si="1"/>
        <v>9413491</v>
      </c>
      <c r="K92" s="251"/>
      <c r="L92" s="241"/>
      <c r="M92" s="252" t="s">
        <v>168</v>
      </c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</row>
    <row r="93" spans="2:35" s="511" customFormat="1" hidden="1" x14ac:dyDescent="0.25">
      <c r="B93" s="206"/>
      <c r="C93" s="240">
        <v>43342</v>
      </c>
      <c r="D93" s="233" t="s">
        <v>145</v>
      </c>
      <c r="E93" s="252" t="s">
        <v>143</v>
      </c>
      <c r="F93" s="253"/>
      <c r="G93" s="242" t="s">
        <v>144</v>
      </c>
      <c r="H93" s="235"/>
      <c r="I93" s="236">
        <v>67000</v>
      </c>
      <c r="J93" s="237">
        <f t="shared" si="1"/>
        <v>9346491</v>
      </c>
      <c r="K93" s="251"/>
      <c r="L93" s="241"/>
      <c r="M93" s="252" t="s">
        <v>143</v>
      </c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</row>
    <row r="94" spans="2:35" s="511" customFormat="1" hidden="1" x14ac:dyDescent="0.25">
      <c r="B94" s="206"/>
      <c r="C94" s="240">
        <v>43342</v>
      </c>
      <c r="D94" s="233" t="s">
        <v>66</v>
      </c>
      <c r="E94" s="252" t="s">
        <v>146</v>
      </c>
      <c r="F94" s="253"/>
      <c r="G94" s="242" t="s">
        <v>40</v>
      </c>
      <c r="H94" s="235"/>
      <c r="I94" s="236">
        <v>600000</v>
      </c>
      <c r="J94" s="237">
        <f t="shared" si="1"/>
        <v>8746491</v>
      </c>
      <c r="K94" s="251"/>
      <c r="L94" s="241"/>
      <c r="M94" s="252" t="s">
        <v>146</v>
      </c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</row>
    <row r="95" spans="2:35" s="511" customFormat="1" hidden="1" x14ac:dyDescent="0.25">
      <c r="B95" s="206"/>
      <c r="C95" s="240">
        <v>43344</v>
      </c>
      <c r="D95" s="233" t="s">
        <v>154</v>
      </c>
      <c r="E95" s="252" t="s">
        <v>147</v>
      </c>
      <c r="F95" s="253"/>
      <c r="G95" s="242" t="s">
        <v>153</v>
      </c>
      <c r="H95" s="235"/>
      <c r="I95" s="236">
        <v>200000</v>
      </c>
      <c r="J95" s="237">
        <f t="shared" si="1"/>
        <v>8546491</v>
      </c>
      <c r="K95" s="251"/>
      <c r="L95" s="241"/>
      <c r="M95" s="252" t="s">
        <v>147</v>
      </c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</row>
    <row r="96" spans="2:35" s="511" customFormat="1" hidden="1" x14ac:dyDescent="0.25">
      <c r="B96" s="206"/>
      <c r="C96" s="240">
        <v>43344</v>
      </c>
      <c r="D96" s="233" t="s">
        <v>154</v>
      </c>
      <c r="E96" s="252" t="s">
        <v>148</v>
      </c>
      <c r="F96" s="253"/>
      <c r="G96" s="242" t="s">
        <v>153</v>
      </c>
      <c r="H96" s="235"/>
      <c r="I96" s="236">
        <v>252000</v>
      </c>
      <c r="J96" s="237">
        <f t="shared" si="1"/>
        <v>8294491</v>
      </c>
      <c r="K96" s="251"/>
      <c r="L96" s="241"/>
      <c r="M96" s="252" t="s">
        <v>148</v>
      </c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</row>
    <row r="97" spans="2:35" s="511" customFormat="1" hidden="1" x14ac:dyDescent="0.25">
      <c r="B97" s="206"/>
      <c r="C97" s="240">
        <v>43344</v>
      </c>
      <c r="D97" s="233" t="s">
        <v>155</v>
      </c>
      <c r="E97" s="252" t="s">
        <v>149</v>
      </c>
      <c r="F97" s="253"/>
      <c r="G97" s="242" t="s">
        <v>153</v>
      </c>
      <c r="H97" s="235"/>
      <c r="I97" s="236">
        <v>752000</v>
      </c>
      <c r="J97" s="237">
        <f t="shared" si="1"/>
        <v>7542491</v>
      </c>
      <c r="K97" s="251"/>
      <c r="L97" s="241"/>
      <c r="M97" s="252" t="s">
        <v>149</v>
      </c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</row>
    <row r="98" spans="2:35" s="511" customFormat="1" hidden="1" x14ac:dyDescent="0.25">
      <c r="B98" s="206"/>
      <c r="C98" s="240">
        <v>43347</v>
      </c>
      <c r="D98" s="233" t="s">
        <v>31</v>
      </c>
      <c r="E98" s="252" t="s">
        <v>150</v>
      </c>
      <c r="F98" s="253"/>
      <c r="G98" s="242" t="s">
        <v>156</v>
      </c>
      <c r="H98" s="235"/>
      <c r="I98" s="236">
        <v>2055000</v>
      </c>
      <c r="J98" s="237">
        <f t="shared" si="1"/>
        <v>5487491</v>
      </c>
      <c r="K98" s="251"/>
      <c r="L98" s="241"/>
      <c r="M98" s="252" t="s">
        <v>150</v>
      </c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</row>
    <row r="99" spans="2:35" s="511" customFormat="1" hidden="1" x14ac:dyDescent="0.25">
      <c r="B99" s="206"/>
      <c r="C99" s="240">
        <v>43347</v>
      </c>
      <c r="D99" s="233" t="s">
        <v>31</v>
      </c>
      <c r="E99" s="252" t="s">
        <v>151</v>
      </c>
      <c r="F99" s="253"/>
      <c r="G99" s="242" t="s">
        <v>156</v>
      </c>
      <c r="H99" s="235"/>
      <c r="I99" s="236">
        <v>170500</v>
      </c>
      <c r="J99" s="237">
        <f t="shared" si="1"/>
        <v>5316991</v>
      </c>
      <c r="K99" s="251"/>
      <c r="L99" s="241"/>
      <c r="M99" s="252" t="s">
        <v>151</v>
      </c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</row>
    <row r="100" spans="2:35" s="511" customFormat="1" hidden="1" x14ac:dyDescent="0.25">
      <c r="B100" s="206"/>
      <c r="C100" s="232">
        <v>43347</v>
      </c>
      <c r="D100" s="225" t="s">
        <v>158</v>
      </c>
      <c r="E100" s="252" t="s">
        <v>165</v>
      </c>
      <c r="F100" s="255"/>
      <c r="G100" s="235" t="s">
        <v>34</v>
      </c>
      <c r="H100" s="235"/>
      <c r="I100" s="235">
        <v>550000</v>
      </c>
      <c r="J100" s="237">
        <f t="shared" si="1"/>
        <v>4766991</v>
      </c>
      <c r="K100" s="251"/>
      <c r="L100" s="241"/>
      <c r="M100" s="252" t="s">
        <v>165</v>
      </c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</row>
    <row r="101" spans="2:35" s="511" customFormat="1" hidden="1" x14ac:dyDescent="0.25">
      <c r="B101" s="206"/>
      <c r="C101" s="232">
        <v>43347</v>
      </c>
      <c r="D101" s="225" t="s">
        <v>159</v>
      </c>
      <c r="E101" s="252" t="s">
        <v>166</v>
      </c>
      <c r="F101" s="255"/>
      <c r="G101" s="235" t="s">
        <v>160</v>
      </c>
      <c r="H101" s="235"/>
      <c r="I101" s="235">
        <v>2000000</v>
      </c>
      <c r="J101" s="237">
        <f t="shared" si="1"/>
        <v>2766991</v>
      </c>
      <c r="K101" s="251"/>
      <c r="L101" s="241"/>
      <c r="M101" s="252" t="s">
        <v>166</v>
      </c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</row>
    <row r="102" spans="2:35" s="511" customFormat="1" hidden="1" x14ac:dyDescent="0.25">
      <c r="B102" s="206"/>
      <c r="C102" s="232">
        <v>43348</v>
      </c>
      <c r="D102" s="225" t="s">
        <v>161</v>
      </c>
      <c r="E102" s="252" t="s">
        <v>167</v>
      </c>
      <c r="F102" s="255"/>
      <c r="G102" s="235" t="s">
        <v>55</v>
      </c>
      <c r="H102" s="235"/>
      <c r="I102" s="235">
        <v>400000</v>
      </c>
      <c r="J102" s="237">
        <f t="shared" si="1"/>
        <v>2366991</v>
      </c>
      <c r="K102" s="251"/>
      <c r="L102" s="241"/>
      <c r="M102" s="252" t="s">
        <v>167</v>
      </c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</row>
    <row r="103" spans="2:35" s="511" customFormat="1" hidden="1" x14ac:dyDescent="0.25">
      <c r="B103" s="206"/>
      <c r="C103" s="240">
        <v>43348</v>
      </c>
      <c r="D103" s="233" t="s">
        <v>31</v>
      </c>
      <c r="E103" s="252" t="s">
        <v>152</v>
      </c>
      <c r="F103" s="253"/>
      <c r="G103" s="242" t="s">
        <v>144</v>
      </c>
      <c r="H103" s="235"/>
      <c r="I103" s="236">
        <v>268000</v>
      </c>
      <c r="J103" s="237">
        <f t="shared" si="1"/>
        <v>2098991</v>
      </c>
      <c r="K103" s="251"/>
      <c r="L103" s="241"/>
      <c r="M103" s="252" t="s">
        <v>152</v>
      </c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</row>
    <row r="104" spans="2:35" s="511" customFormat="1" hidden="1" x14ac:dyDescent="0.25">
      <c r="B104" s="206"/>
      <c r="C104" s="240">
        <v>43349</v>
      </c>
      <c r="D104" s="233" t="s">
        <v>164</v>
      </c>
      <c r="E104" s="252" t="s">
        <v>170</v>
      </c>
      <c r="F104" s="253"/>
      <c r="G104" s="242" t="s">
        <v>57</v>
      </c>
      <c r="H104" s="235"/>
      <c r="I104" s="236">
        <v>600</v>
      </c>
      <c r="J104" s="237">
        <f t="shared" si="1"/>
        <v>2098391</v>
      </c>
      <c r="K104" s="251"/>
      <c r="L104" s="241"/>
      <c r="M104" s="252" t="s">
        <v>170</v>
      </c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</row>
    <row r="105" spans="2:35" s="511" customFormat="1" hidden="1" x14ac:dyDescent="0.25">
      <c r="B105" s="206"/>
      <c r="C105" s="240">
        <v>43350</v>
      </c>
      <c r="D105" s="233" t="s">
        <v>42</v>
      </c>
      <c r="E105" s="252"/>
      <c r="F105" s="253"/>
      <c r="G105" s="242"/>
      <c r="H105" s="235">
        <v>12056609</v>
      </c>
      <c r="I105" s="236"/>
      <c r="J105" s="237">
        <f t="shared" si="1"/>
        <v>14155000</v>
      </c>
      <c r="K105" s="251"/>
      <c r="L105" s="241"/>
      <c r="M105" s="252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</row>
    <row r="106" spans="2:35" s="511" customFormat="1" hidden="1" x14ac:dyDescent="0.25">
      <c r="B106" s="206"/>
      <c r="C106" s="240">
        <v>43350</v>
      </c>
      <c r="D106" s="233" t="s">
        <v>60</v>
      </c>
      <c r="E106" s="252" t="s">
        <v>171</v>
      </c>
      <c r="F106" s="253"/>
      <c r="G106" s="242" t="s">
        <v>109</v>
      </c>
      <c r="H106" s="235"/>
      <c r="I106" s="236">
        <v>1350277</v>
      </c>
      <c r="J106" s="237">
        <f t="shared" si="1"/>
        <v>12804723</v>
      </c>
      <c r="K106" s="251"/>
      <c r="L106" s="241"/>
      <c r="M106" s="252" t="s">
        <v>171</v>
      </c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</row>
    <row r="107" spans="2:35" s="511" customFormat="1" hidden="1" x14ac:dyDescent="0.25">
      <c r="B107" s="206"/>
      <c r="C107" s="240">
        <v>43350</v>
      </c>
      <c r="D107" s="233" t="s">
        <v>177</v>
      </c>
      <c r="E107" s="252" t="s">
        <v>172</v>
      </c>
      <c r="F107" s="253"/>
      <c r="G107" s="242" t="s">
        <v>109</v>
      </c>
      <c r="H107" s="235"/>
      <c r="I107" s="236">
        <v>5000000</v>
      </c>
      <c r="J107" s="237">
        <f t="shared" si="1"/>
        <v>7804723</v>
      </c>
      <c r="K107" s="251"/>
      <c r="L107" s="241"/>
      <c r="M107" s="252" t="s">
        <v>172</v>
      </c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</row>
    <row r="108" spans="2:35" s="511" customFormat="1" hidden="1" x14ac:dyDescent="0.25">
      <c r="B108" s="206"/>
      <c r="C108" s="240">
        <v>43350</v>
      </c>
      <c r="D108" s="233" t="s">
        <v>179</v>
      </c>
      <c r="E108" s="252" t="s">
        <v>173</v>
      </c>
      <c r="F108" s="253"/>
      <c r="G108" s="242" t="s">
        <v>178</v>
      </c>
      <c r="H108" s="235"/>
      <c r="I108" s="236">
        <v>908126</v>
      </c>
      <c r="J108" s="237">
        <f t="shared" si="1"/>
        <v>6896597</v>
      </c>
      <c r="K108" s="251"/>
      <c r="L108" s="241"/>
      <c r="M108" s="252" t="s">
        <v>173</v>
      </c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</row>
    <row r="109" spans="2:35" s="511" customFormat="1" hidden="1" x14ac:dyDescent="0.25">
      <c r="B109" s="206"/>
      <c r="C109" s="240">
        <v>43350</v>
      </c>
      <c r="D109" s="225" t="s">
        <v>187</v>
      </c>
      <c r="E109" s="252" t="s">
        <v>188</v>
      </c>
      <c r="F109" s="253"/>
      <c r="G109" s="242"/>
      <c r="H109" s="235"/>
      <c r="I109" s="236">
        <v>700000</v>
      </c>
      <c r="J109" s="237">
        <f t="shared" si="1"/>
        <v>6196597</v>
      </c>
      <c r="K109" s="251"/>
      <c r="L109" s="241"/>
      <c r="M109" s="252" t="s">
        <v>188</v>
      </c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</row>
    <row r="110" spans="2:35" s="511" customFormat="1" hidden="1" x14ac:dyDescent="0.25">
      <c r="B110" s="206"/>
      <c r="C110" s="240">
        <v>43351</v>
      </c>
      <c r="D110" s="233" t="s">
        <v>180</v>
      </c>
      <c r="E110" s="252" t="s">
        <v>174</v>
      </c>
      <c r="F110" s="253"/>
      <c r="G110" s="242" t="s">
        <v>91</v>
      </c>
      <c r="H110" s="235"/>
      <c r="I110" s="236">
        <v>143000</v>
      </c>
      <c r="J110" s="237">
        <f t="shared" si="1"/>
        <v>6053597</v>
      </c>
      <c r="K110" s="251"/>
      <c r="L110" s="241"/>
      <c r="M110" s="252" t="s">
        <v>174</v>
      </c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</row>
    <row r="111" spans="2:35" s="511" customFormat="1" hidden="1" x14ac:dyDescent="0.25">
      <c r="B111" s="206"/>
      <c r="C111" s="240">
        <v>43351</v>
      </c>
      <c r="D111" s="233" t="s">
        <v>180</v>
      </c>
      <c r="E111" s="252" t="s">
        <v>175</v>
      </c>
      <c r="F111" s="253"/>
      <c r="G111" s="242" t="s">
        <v>178</v>
      </c>
      <c r="H111" s="235"/>
      <c r="I111" s="236">
        <v>2766830</v>
      </c>
      <c r="J111" s="237">
        <f t="shared" si="1"/>
        <v>3286767</v>
      </c>
      <c r="K111" s="251"/>
      <c r="L111" s="241"/>
      <c r="M111" s="252" t="s">
        <v>175</v>
      </c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</row>
    <row r="112" spans="2:35" s="511" customFormat="1" hidden="1" x14ac:dyDescent="0.25">
      <c r="B112" s="206"/>
      <c r="C112" s="240">
        <v>43351</v>
      </c>
      <c r="D112" s="233" t="s">
        <v>182</v>
      </c>
      <c r="E112" s="252" t="s">
        <v>176</v>
      </c>
      <c r="F112" s="253"/>
      <c r="G112" s="242" t="s">
        <v>181</v>
      </c>
      <c r="H112" s="235"/>
      <c r="I112" s="236">
        <v>160000</v>
      </c>
      <c r="J112" s="237">
        <f t="shared" si="1"/>
        <v>3126767</v>
      </c>
      <c r="K112" s="251"/>
      <c r="L112" s="241"/>
      <c r="M112" s="252" t="s">
        <v>176</v>
      </c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</row>
    <row r="113" spans="2:35" s="511" customFormat="1" hidden="1" x14ac:dyDescent="0.25">
      <c r="B113" s="206"/>
      <c r="C113" s="240">
        <v>43351</v>
      </c>
      <c r="D113" s="233" t="s">
        <v>191</v>
      </c>
      <c r="E113" s="252" t="s">
        <v>185</v>
      </c>
      <c r="F113" s="253"/>
      <c r="G113" s="242" t="s">
        <v>89</v>
      </c>
      <c r="H113" s="235"/>
      <c r="I113" s="236">
        <v>44312</v>
      </c>
      <c r="J113" s="237">
        <f t="shared" si="1"/>
        <v>3082455</v>
      </c>
      <c r="K113" s="251"/>
      <c r="L113" s="241"/>
      <c r="M113" s="252" t="s">
        <v>185</v>
      </c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</row>
    <row r="114" spans="2:35" s="511" customFormat="1" hidden="1" x14ac:dyDescent="0.25">
      <c r="B114" s="206"/>
      <c r="C114" s="240">
        <v>43351</v>
      </c>
      <c r="D114" s="233" t="s">
        <v>189</v>
      </c>
      <c r="E114" s="252" t="s">
        <v>183</v>
      </c>
      <c r="F114" s="253"/>
      <c r="G114" s="242" t="s">
        <v>34</v>
      </c>
      <c r="H114" s="235">
        <v>75000</v>
      </c>
      <c r="I114" s="236"/>
      <c r="J114" s="237">
        <f t="shared" si="1"/>
        <v>3157455</v>
      </c>
      <c r="K114" s="251"/>
      <c r="L114" s="241"/>
      <c r="M114" s="252" t="s">
        <v>183</v>
      </c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</row>
    <row r="115" spans="2:35" s="511" customFormat="1" hidden="1" x14ac:dyDescent="0.25">
      <c r="B115" s="206"/>
      <c r="C115" s="240">
        <v>43351</v>
      </c>
      <c r="D115" s="233" t="s">
        <v>190</v>
      </c>
      <c r="E115" s="253" t="s">
        <v>184</v>
      </c>
      <c r="F115" s="253"/>
      <c r="G115" s="242" t="s">
        <v>34</v>
      </c>
      <c r="H115" s="256">
        <v>450000</v>
      </c>
      <c r="I115" s="236"/>
      <c r="J115" s="257">
        <f t="shared" si="1"/>
        <v>3607455</v>
      </c>
      <c r="K115" s="251"/>
      <c r="L115" s="241"/>
      <c r="M115" s="253" t="s">
        <v>184</v>
      </c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</row>
    <row r="116" spans="2:35" s="511" customFormat="1" hidden="1" x14ac:dyDescent="0.25">
      <c r="B116" s="258"/>
      <c r="C116" s="240">
        <v>43353</v>
      </c>
      <c r="D116" s="233" t="s">
        <v>210</v>
      </c>
      <c r="E116" s="253"/>
      <c r="F116" s="253"/>
      <c r="G116" s="242"/>
      <c r="H116" s="256">
        <v>12792545</v>
      </c>
      <c r="I116" s="236"/>
      <c r="J116" s="257">
        <f t="shared" si="1"/>
        <v>16400000</v>
      </c>
      <c r="K116" s="251"/>
      <c r="L116" s="241"/>
      <c r="M116" s="253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</row>
    <row r="117" spans="2:35" s="511" customFormat="1" hidden="1" x14ac:dyDescent="0.25">
      <c r="B117" s="258"/>
      <c r="C117" s="240">
        <v>43353</v>
      </c>
      <c r="D117" s="233" t="s">
        <v>193</v>
      </c>
      <c r="E117" s="252" t="s">
        <v>192</v>
      </c>
      <c r="F117" s="253"/>
      <c r="G117" s="242" t="s">
        <v>38</v>
      </c>
      <c r="H117" s="235"/>
      <c r="I117" s="236">
        <v>4100000</v>
      </c>
      <c r="J117" s="257">
        <f t="shared" si="1"/>
        <v>12300000</v>
      </c>
      <c r="K117" s="251"/>
      <c r="L117" s="241"/>
      <c r="M117" s="252" t="s">
        <v>192</v>
      </c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</row>
    <row r="118" spans="2:35" s="511" customFormat="1" hidden="1" x14ac:dyDescent="0.25">
      <c r="B118" s="258"/>
      <c r="C118" s="240">
        <v>43353</v>
      </c>
      <c r="D118" s="233" t="s">
        <v>31</v>
      </c>
      <c r="E118" s="252" t="s">
        <v>194</v>
      </c>
      <c r="F118" s="253"/>
      <c r="G118" s="242" t="s">
        <v>107</v>
      </c>
      <c r="H118" s="235"/>
      <c r="I118" s="236">
        <v>1723194</v>
      </c>
      <c r="J118" s="257">
        <f t="shared" si="1"/>
        <v>10576806</v>
      </c>
      <c r="K118" s="251"/>
      <c r="L118" s="241"/>
      <c r="M118" s="252" t="s">
        <v>194</v>
      </c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</row>
    <row r="119" spans="2:35" s="511" customFormat="1" hidden="1" x14ac:dyDescent="0.25">
      <c r="B119" s="258"/>
      <c r="C119" s="240">
        <v>43355</v>
      </c>
      <c r="D119" s="233" t="s">
        <v>202</v>
      </c>
      <c r="E119" s="252" t="s">
        <v>195</v>
      </c>
      <c r="F119" s="253"/>
      <c r="G119" s="242" t="s">
        <v>91</v>
      </c>
      <c r="H119" s="235"/>
      <c r="I119" s="236">
        <v>377002</v>
      </c>
      <c r="J119" s="257">
        <f t="shared" si="1"/>
        <v>10199804</v>
      </c>
      <c r="K119" s="251"/>
      <c r="L119" s="241"/>
      <c r="M119" s="252" t="s">
        <v>195</v>
      </c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</row>
    <row r="120" spans="2:35" s="511" customFormat="1" hidden="1" x14ac:dyDescent="0.25">
      <c r="B120" s="258"/>
      <c r="C120" s="240">
        <v>43356</v>
      </c>
      <c r="D120" s="233" t="s">
        <v>203</v>
      </c>
      <c r="E120" s="252" t="s">
        <v>196</v>
      </c>
      <c r="F120" s="253"/>
      <c r="G120" s="242" t="s">
        <v>40</v>
      </c>
      <c r="H120" s="235"/>
      <c r="I120" s="236">
        <v>1350000</v>
      </c>
      <c r="J120" s="257">
        <f t="shared" si="1"/>
        <v>8849804</v>
      </c>
      <c r="K120" s="251"/>
      <c r="L120" s="241"/>
      <c r="M120" s="252" t="s">
        <v>196</v>
      </c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</row>
    <row r="121" spans="2:35" s="511" customFormat="1" hidden="1" x14ac:dyDescent="0.25">
      <c r="B121" s="258"/>
      <c r="C121" s="240">
        <v>43355</v>
      </c>
      <c r="D121" s="233" t="s">
        <v>204</v>
      </c>
      <c r="E121" s="252" t="s">
        <v>197</v>
      </c>
      <c r="F121" s="253"/>
      <c r="G121" s="242" t="s">
        <v>55</v>
      </c>
      <c r="H121" s="235"/>
      <c r="I121" s="236">
        <v>198750</v>
      </c>
      <c r="J121" s="257">
        <f t="shared" si="1"/>
        <v>8651054</v>
      </c>
      <c r="K121" s="251"/>
      <c r="L121" s="241"/>
      <c r="M121" s="252" t="s">
        <v>197</v>
      </c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</row>
    <row r="122" spans="2:35" s="511" customFormat="1" hidden="1" x14ac:dyDescent="0.25">
      <c r="B122" s="258"/>
      <c r="C122" s="240">
        <v>43356</v>
      </c>
      <c r="D122" s="233" t="s">
        <v>206</v>
      </c>
      <c r="E122" s="252" t="s">
        <v>198</v>
      </c>
      <c r="F122" s="253"/>
      <c r="G122" s="242" t="s">
        <v>205</v>
      </c>
      <c r="H122" s="235"/>
      <c r="I122" s="236">
        <v>949750</v>
      </c>
      <c r="J122" s="257">
        <f t="shared" si="1"/>
        <v>7701304</v>
      </c>
      <c r="K122" s="251"/>
      <c r="L122" s="241"/>
      <c r="M122" s="252" t="s">
        <v>198</v>
      </c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</row>
    <row r="123" spans="2:35" s="511" customFormat="1" hidden="1" x14ac:dyDescent="0.25">
      <c r="B123" s="258"/>
      <c r="C123" s="240">
        <v>43355</v>
      </c>
      <c r="D123" s="233" t="s">
        <v>207</v>
      </c>
      <c r="E123" s="252" t="s">
        <v>199</v>
      </c>
      <c r="F123" s="253"/>
      <c r="G123" s="242" t="s">
        <v>205</v>
      </c>
      <c r="H123" s="235"/>
      <c r="I123" s="236">
        <v>699000</v>
      </c>
      <c r="J123" s="257">
        <f t="shared" si="1"/>
        <v>7002304</v>
      </c>
      <c r="K123" s="251"/>
      <c r="L123" s="241"/>
      <c r="M123" s="252" t="s">
        <v>199</v>
      </c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</row>
    <row r="124" spans="2:35" s="511" customFormat="1" hidden="1" x14ac:dyDescent="0.25">
      <c r="B124" s="258"/>
      <c r="C124" s="240">
        <v>43355</v>
      </c>
      <c r="D124" s="233" t="s">
        <v>209</v>
      </c>
      <c r="E124" s="252" t="s">
        <v>200</v>
      </c>
      <c r="F124" s="253"/>
      <c r="G124" s="242" t="s">
        <v>208</v>
      </c>
      <c r="H124" s="235"/>
      <c r="I124" s="236">
        <v>5322000</v>
      </c>
      <c r="J124" s="257">
        <f t="shared" si="1"/>
        <v>1680304</v>
      </c>
      <c r="K124" s="251"/>
      <c r="L124" s="241"/>
      <c r="M124" s="252" t="s">
        <v>200</v>
      </c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</row>
    <row r="125" spans="2:35" s="511" customFormat="1" hidden="1" x14ac:dyDescent="0.25">
      <c r="B125" s="258"/>
      <c r="C125" s="240">
        <v>43358</v>
      </c>
      <c r="D125" s="233" t="s">
        <v>186</v>
      </c>
      <c r="E125" s="252" t="s">
        <v>201</v>
      </c>
      <c r="F125" s="253"/>
      <c r="G125" s="242" t="s">
        <v>70</v>
      </c>
      <c r="H125" s="235"/>
      <c r="I125" s="236">
        <v>1479225</v>
      </c>
      <c r="J125" s="257">
        <f t="shared" si="1"/>
        <v>201079</v>
      </c>
      <c r="K125" s="251"/>
      <c r="L125" s="241"/>
      <c r="M125" s="252" t="s">
        <v>201</v>
      </c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</row>
    <row r="126" spans="2:35" s="511" customFormat="1" hidden="1" x14ac:dyDescent="0.25">
      <c r="B126" s="206"/>
      <c r="C126" s="259">
        <v>43360</v>
      </c>
      <c r="D126" s="226" t="s">
        <v>42</v>
      </c>
      <c r="E126" s="226"/>
      <c r="F126" s="226"/>
      <c r="G126" s="260"/>
      <c r="H126" s="261">
        <v>17298921</v>
      </c>
      <c r="I126" s="261"/>
      <c r="J126" s="257">
        <f t="shared" si="1"/>
        <v>17500000</v>
      </c>
      <c r="K126" s="251"/>
      <c r="L126" s="241"/>
      <c r="M126" s="226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</row>
    <row r="127" spans="2:35" s="511" customFormat="1" hidden="1" x14ac:dyDescent="0.25">
      <c r="B127" s="206"/>
      <c r="C127" s="240">
        <v>43355</v>
      </c>
      <c r="D127" s="233" t="s">
        <v>154</v>
      </c>
      <c r="E127" s="252" t="s">
        <v>211</v>
      </c>
      <c r="F127" s="253"/>
      <c r="G127" s="242" t="s">
        <v>109</v>
      </c>
      <c r="H127" s="261"/>
      <c r="I127" s="236">
        <v>2659000</v>
      </c>
      <c r="J127" s="257">
        <f t="shared" si="1"/>
        <v>14841000</v>
      </c>
      <c r="K127" s="251"/>
      <c r="L127" s="241"/>
      <c r="M127" s="252" t="s">
        <v>211</v>
      </c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</row>
    <row r="128" spans="2:35" s="511" customFormat="1" hidden="1" x14ac:dyDescent="0.25">
      <c r="B128" s="206"/>
      <c r="C128" s="240">
        <v>43355</v>
      </c>
      <c r="D128" s="233" t="s">
        <v>214</v>
      </c>
      <c r="E128" s="252" t="s">
        <v>212</v>
      </c>
      <c r="F128" s="253"/>
      <c r="G128" s="242" t="s">
        <v>213</v>
      </c>
      <c r="H128" s="261"/>
      <c r="I128" s="236">
        <v>1520574</v>
      </c>
      <c r="J128" s="257">
        <f t="shared" si="1"/>
        <v>13320426</v>
      </c>
      <c r="K128" s="251"/>
      <c r="L128" s="241"/>
      <c r="M128" s="252" t="s">
        <v>212</v>
      </c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</row>
    <row r="129" spans="2:35" s="511" customFormat="1" hidden="1" x14ac:dyDescent="0.25">
      <c r="B129" s="206"/>
      <c r="C129" s="240">
        <v>43360</v>
      </c>
      <c r="D129" s="233" t="s">
        <v>60</v>
      </c>
      <c r="E129" s="252" t="s">
        <v>215</v>
      </c>
      <c r="F129" s="253"/>
      <c r="G129" s="242" t="s">
        <v>70</v>
      </c>
      <c r="H129" s="261"/>
      <c r="I129" s="236">
        <v>1151956</v>
      </c>
      <c r="J129" s="257">
        <f t="shared" si="1"/>
        <v>12168470</v>
      </c>
      <c r="K129" s="251"/>
      <c r="L129" s="241"/>
      <c r="M129" s="252" t="s">
        <v>215</v>
      </c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</row>
    <row r="130" spans="2:35" s="511" customFormat="1" hidden="1" x14ac:dyDescent="0.25">
      <c r="B130" s="206"/>
      <c r="C130" s="240">
        <v>43361</v>
      </c>
      <c r="D130" s="233" t="s">
        <v>225</v>
      </c>
      <c r="E130" s="252" t="s">
        <v>216</v>
      </c>
      <c r="F130" s="253"/>
      <c r="G130" s="242" t="s">
        <v>208</v>
      </c>
      <c r="H130" s="261"/>
      <c r="I130" s="236">
        <v>1300000</v>
      </c>
      <c r="J130" s="257">
        <f t="shared" si="1"/>
        <v>10868470</v>
      </c>
      <c r="K130" s="251"/>
      <c r="L130" s="241"/>
      <c r="M130" s="252" t="s">
        <v>216</v>
      </c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</row>
    <row r="131" spans="2:35" s="511" customFormat="1" hidden="1" x14ac:dyDescent="0.25">
      <c r="B131" s="206"/>
      <c r="C131" s="240">
        <v>43362</v>
      </c>
      <c r="D131" s="233" t="s">
        <v>235</v>
      </c>
      <c r="E131" s="252" t="s">
        <v>217</v>
      </c>
      <c r="F131" s="253"/>
      <c r="G131" s="242" t="s">
        <v>55</v>
      </c>
      <c r="H131" s="261"/>
      <c r="I131" s="236">
        <v>67500</v>
      </c>
      <c r="J131" s="257">
        <f t="shared" si="1"/>
        <v>10800970</v>
      </c>
      <c r="K131" s="251"/>
      <c r="L131" s="241"/>
      <c r="M131" s="252" t="s">
        <v>217</v>
      </c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</row>
    <row r="132" spans="2:35" s="511" customFormat="1" hidden="1" x14ac:dyDescent="0.25">
      <c r="B132" s="206"/>
      <c r="C132" s="240">
        <v>43364</v>
      </c>
      <c r="D132" s="233" t="s">
        <v>226</v>
      </c>
      <c r="E132" s="252" t="s">
        <v>218</v>
      </c>
      <c r="F132" s="253"/>
      <c r="G132" s="242" t="s">
        <v>55</v>
      </c>
      <c r="H132" s="261"/>
      <c r="I132" s="236">
        <v>153000</v>
      </c>
      <c r="J132" s="257">
        <f t="shared" si="1"/>
        <v>10647970</v>
      </c>
      <c r="K132" s="251"/>
      <c r="L132" s="241"/>
      <c r="M132" s="252" t="s">
        <v>218</v>
      </c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</row>
    <row r="133" spans="2:35" s="511" customFormat="1" hidden="1" x14ac:dyDescent="0.25">
      <c r="B133" s="206"/>
      <c r="C133" s="240">
        <v>43367</v>
      </c>
      <c r="D133" s="233" t="s">
        <v>228</v>
      </c>
      <c r="E133" s="252" t="s">
        <v>219</v>
      </c>
      <c r="F133" s="253"/>
      <c r="G133" s="242" t="s">
        <v>227</v>
      </c>
      <c r="H133" s="261"/>
      <c r="I133" s="236">
        <v>1282806</v>
      </c>
      <c r="J133" s="257">
        <f t="shared" si="1"/>
        <v>9365164</v>
      </c>
      <c r="K133" s="251"/>
      <c r="L133" s="241"/>
      <c r="M133" s="252" t="s">
        <v>219</v>
      </c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</row>
    <row r="134" spans="2:35" s="511" customFormat="1" hidden="1" x14ac:dyDescent="0.25">
      <c r="B134" s="206"/>
      <c r="C134" s="240">
        <v>43367</v>
      </c>
      <c r="D134" s="233" t="s">
        <v>60</v>
      </c>
      <c r="E134" s="252" t="s">
        <v>220</v>
      </c>
      <c r="F134" s="253"/>
      <c r="G134" s="242" t="s">
        <v>70</v>
      </c>
      <c r="H134" s="261"/>
      <c r="I134" s="236">
        <v>1427250</v>
      </c>
      <c r="J134" s="257">
        <f t="shared" si="1"/>
        <v>7937914</v>
      </c>
      <c r="K134" s="251"/>
      <c r="L134" s="241"/>
      <c r="M134" s="252" t="s">
        <v>220</v>
      </c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</row>
    <row r="135" spans="2:35" s="511" customFormat="1" hidden="1" x14ac:dyDescent="0.25">
      <c r="B135" s="206"/>
      <c r="C135" s="240">
        <v>43370</v>
      </c>
      <c r="D135" s="233" t="s">
        <v>229</v>
      </c>
      <c r="E135" s="252" t="s">
        <v>221</v>
      </c>
      <c r="F135" s="253"/>
      <c r="G135" s="242" t="s">
        <v>87</v>
      </c>
      <c r="H135" s="261"/>
      <c r="I135" s="236">
        <v>1650000</v>
      </c>
      <c r="J135" s="257">
        <f t="shared" si="1"/>
        <v>6287914</v>
      </c>
      <c r="K135" s="251"/>
      <c r="L135" s="241"/>
      <c r="M135" s="252" t="s">
        <v>221</v>
      </c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</row>
    <row r="136" spans="2:35" s="511" customFormat="1" hidden="1" x14ac:dyDescent="0.25">
      <c r="B136" s="206"/>
      <c r="C136" s="240">
        <v>43370</v>
      </c>
      <c r="D136" s="233" t="s">
        <v>39</v>
      </c>
      <c r="E136" s="252" t="s">
        <v>222</v>
      </c>
      <c r="F136" s="253"/>
      <c r="G136" s="242" t="s">
        <v>38</v>
      </c>
      <c r="H136" s="261"/>
      <c r="I136" s="236">
        <v>888507</v>
      </c>
      <c r="J136" s="257">
        <f t="shared" si="1"/>
        <v>5399407</v>
      </c>
      <c r="K136" s="251"/>
      <c r="L136" s="241"/>
      <c r="M136" s="252" t="s">
        <v>222</v>
      </c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</row>
    <row r="137" spans="2:35" s="511" customFormat="1" hidden="1" x14ac:dyDescent="0.25">
      <c r="B137" s="206"/>
      <c r="C137" s="240">
        <v>43370</v>
      </c>
      <c r="D137" s="233" t="s">
        <v>230</v>
      </c>
      <c r="E137" s="252" t="s">
        <v>223</v>
      </c>
      <c r="F137" s="253"/>
      <c r="G137" s="242" t="s">
        <v>38</v>
      </c>
      <c r="H137" s="261"/>
      <c r="I137" s="236">
        <v>1455400</v>
      </c>
      <c r="J137" s="257">
        <f t="shared" si="1"/>
        <v>3944007</v>
      </c>
      <c r="K137" s="251"/>
      <c r="L137" s="241"/>
      <c r="M137" s="252" t="s">
        <v>223</v>
      </c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</row>
    <row r="138" spans="2:35" s="511" customFormat="1" hidden="1" x14ac:dyDescent="0.25">
      <c r="B138" s="206"/>
      <c r="C138" s="240">
        <v>43370</v>
      </c>
      <c r="D138" s="233" t="s">
        <v>232</v>
      </c>
      <c r="E138" s="252" t="s">
        <v>224</v>
      </c>
      <c r="F138" s="253"/>
      <c r="G138" s="242" t="s">
        <v>231</v>
      </c>
      <c r="H138" s="261"/>
      <c r="I138" s="236">
        <v>1050000</v>
      </c>
      <c r="J138" s="257">
        <f t="shared" si="1"/>
        <v>2894007</v>
      </c>
      <c r="K138" s="251"/>
      <c r="L138" s="241"/>
      <c r="M138" s="252" t="s">
        <v>224</v>
      </c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</row>
    <row r="139" spans="2:35" s="511" customFormat="1" hidden="1" x14ac:dyDescent="0.25">
      <c r="B139" s="206"/>
      <c r="C139" s="240">
        <v>43370</v>
      </c>
      <c r="D139" s="233" t="s">
        <v>233</v>
      </c>
      <c r="E139" s="252" t="s">
        <v>234</v>
      </c>
      <c r="F139" s="253"/>
      <c r="G139" s="242" t="s">
        <v>57</v>
      </c>
      <c r="H139" s="261"/>
      <c r="I139" s="236">
        <v>1246625</v>
      </c>
      <c r="J139" s="257">
        <f t="shared" si="1"/>
        <v>1647382</v>
      </c>
      <c r="K139" s="251"/>
      <c r="L139" s="241"/>
      <c r="M139" s="252" t="s">
        <v>234</v>
      </c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</row>
    <row r="140" spans="2:35" s="511" customFormat="1" hidden="1" x14ac:dyDescent="0.25">
      <c r="B140" s="206"/>
      <c r="C140" s="240">
        <v>43370</v>
      </c>
      <c r="D140" s="233" t="s">
        <v>237</v>
      </c>
      <c r="E140" s="253" t="s">
        <v>236</v>
      </c>
      <c r="F140" s="253"/>
      <c r="G140" s="242" t="s">
        <v>38</v>
      </c>
      <c r="H140" s="262"/>
      <c r="I140" s="236">
        <v>971200</v>
      </c>
      <c r="J140" s="257">
        <f>+J139+H140-I140</f>
        <v>676182</v>
      </c>
      <c r="K140" s="251"/>
      <c r="L140" s="241"/>
      <c r="M140" s="253" t="s">
        <v>236</v>
      </c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</row>
    <row r="141" spans="2:35" s="511" customFormat="1" hidden="1" x14ac:dyDescent="0.25">
      <c r="B141" s="258"/>
      <c r="C141" s="232">
        <v>43370</v>
      </c>
      <c r="D141" s="248" t="s">
        <v>239</v>
      </c>
      <c r="E141" s="238" t="s">
        <v>238</v>
      </c>
      <c r="F141" s="238"/>
      <c r="G141" s="249" t="s">
        <v>55</v>
      </c>
      <c r="H141" s="235"/>
      <c r="I141" s="263">
        <v>91000</v>
      </c>
      <c r="J141" s="257">
        <f>+J140+H141-I141</f>
        <v>585182</v>
      </c>
      <c r="K141" s="251"/>
      <c r="L141" s="241"/>
      <c r="M141" s="238" t="s">
        <v>238</v>
      </c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</row>
    <row r="142" spans="2:35" s="511" customFormat="1" hidden="1" x14ac:dyDescent="0.25">
      <c r="B142" s="206"/>
      <c r="C142" s="264">
        <v>43374</v>
      </c>
      <c r="D142" s="226" t="s">
        <v>42</v>
      </c>
      <c r="E142" s="226"/>
      <c r="F142" s="226"/>
      <c r="G142" s="260"/>
      <c r="H142" s="261">
        <v>16914818</v>
      </c>
      <c r="I142" s="261"/>
      <c r="J142" s="257">
        <f t="shared" ref="J142:J205" si="2">+J141+H142-I142</f>
        <v>17500000</v>
      </c>
      <c r="K142" s="251"/>
      <c r="L142" s="241"/>
      <c r="M142" s="226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</row>
    <row r="143" spans="2:35" s="511" customFormat="1" hidden="1" x14ac:dyDescent="0.25">
      <c r="B143" s="206"/>
      <c r="C143" s="232">
        <v>43374</v>
      </c>
      <c r="D143" s="265" t="s">
        <v>267</v>
      </c>
      <c r="E143" s="266" t="s">
        <v>264</v>
      </c>
      <c r="F143" s="266"/>
      <c r="G143" s="246" t="s">
        <v>34</v>
      </c>
      <c r="H143" s="235"/>
      <c r="I143" s="235">
        <v>445000</v>
      </c>
      <c r="J143" s="237">
        <f t="shared" si="2"/>
        <v>17055000</v>
      </c>
      <c r="K143" s="251"/>
      <c r="L143" s="241"/>
      <c r="M143" s="266" t="s">
        <v>264</v>
      </c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</row>
    <row r="144" spans="2:35" s="511" customFormat="1" hidden="1" x14ac:dyDescent="0.25">
      <c r="B144" s="206"/>
      <c r="C144" s="259">
        <v>43374</v>
      </c>
      <c r="D144" s="267" t="s">
        <v>241</v>
      </c>
      <c r="E144" s="268" t="s">
        <v>238</v>
      </c>
      <c r="F144" s="269"/>
      <c r="G144" s="270" t="s">
        <v>240</v>
      </c>
      <c r="H144" s="261"/>
      <c r="I144" s="271">
        <v>1711524</v>
      </c>
      <c r="J144" s="272">
        <f t="shared" si="2"/>
        <v>15343476</v>
      </c>
      <c r="K144" s="251"/>
      <c r="L144" s="241"/>
      <c r="M144" s="268" t="s">
        <v>238</v>
      </c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</row>
    <row r="145" spans="2:35" s="511" customFormat="1" hidden="1" x14ac:dyDescent="0.25">
      <c r="B145" s="206"/>
      <c r="C145" s="240">
        <v>43374</v>
      </c>
      <c r="D145" s="233" t="s">
        <v>154</v>
      </c>
      <c r="E145" s="252" t="s">
        <v>242</v>
      </c>
      <c r="F145" s="253"/>
      <c r="G145" s="242" t="s">
        <v>67</v>
      </c>
      <c r="H145" s="261"/>
      <c r="I145" s="236">
        <v>590000</v>
      </c>
      <c r="J145" s="257">
        <f t="shared" si="2"/>
        <v>14753476</v>
      </c>
      <c r="K145" s="251"/>
      <c r="L145" s="241"/>
      <c r="M145" s="252" t="s">
        <v>242</v>
      </c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</row>
    <row r="146" spans="2:35" s="511" customFormat="1" hidden="1" x14ac:dyDescent="0.25">
      <c r="B146" s="206"/>
      <c r="C146" s="240">
        <v>43374</v>
      </c>
      <c r="D146" s="233" t="s">
        <v>154</v>
      </c>
      <c r="E146" s="252" t="s">
        <v>261</v>
      </c>
      <c r="F146" s="253"/>
      <c r="G146" s="242" t="s">
        <v>67</v>
      </c>
      <c r="H146" s="261"/>
      <c r="I146" s="236">
        <v>2037519</v>
      </c>
      <c r="J146" s="257">
        <f t="shared" si="2"/>
        <v>12715957</v>
      </c>
      <c r="K146" s="251"/>
      <c r="L146" s="241"/>
      <c r="M146" s="252" t="s">
        <v>261</v>
      </c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</row>
    <row r="147" spans="2:35" s="511" customFormat="1" hidden="1" x14ac:dyDescent="0.25">
      <c r="B147" s="206"/>
      <c r="C147" s="240">
        <v>43376</v>
      </c>
      <c r="D147" s="233" t="s">
        <v>246</v>
      </c>
      <c r="E147" s="252" t="s">
        <v>243</v>
      </c>
      <c r="F147" s="253"/>
      <c r="G147" s="242" t="s">
        <v>245</v>
      </c>
      <c r="H147" s="261"/>
      <c r="I147" s="236">
        <v>780000</v>
      </c>
      <c r="J147" s="257">
        <f t="shared" si="2"/>
        <v>11935957</v>
      </c>
      <c r="K147" s="251"/>
      <c r="L147" s="241"/>
      <c r="M147" s="252" t="s">
        <v>243</v>
      </c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</row>
    <row r="148" spans="2:35" s="511" customFormat="1" hidden="1" x14ac:dyDescent="0.25">
      <c r="B148" s="206"/>
      <c r="C148" s="240">
        <v>43377</v>
      </c>
      <c r="D148" s="233" t="s">
        <v>250</v>
      </c>
      <c r="E148" s="252" t="s">
        <v>244</v>
      </c>
      <c r="F148" s="253"/>
      <c r="G148" s="242" t="s">
        <v>91</v>
      </c>
      <c r="H148" s="261"/>
      <c r="I148" s="236">
        <v>1900000</v>
      </c>
      <c r="J148" s="257">
        <f t="shared" si="2"/>
        <v>10035957</v>
      </c>
      <c r="K148" s="251"/>
      <c r="L148" s="241"/>
      <c r="M148" s="252" t="s">
        <v>244</v>
      </c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</row>
    <row r="149" spans="2:35" s="511" customFormat="1" hidden="1" x14ac:dyDescent="0.25">
      <c r="B149" s="206"/>
      <c r="C149" s="240">
        <v>43377</v>
      </c>
      <c r="D149" s="233" t="s">
        <v>249</v>
      </c>
      <c r="E149" s="252" t="s">
        <v>247</v>
      </c>
      <c r="F149" s="253"/>
      <c r="G149" s="242" t="s">
        <v>248</v>
      </c>
      <c r="H149" s="261"/>
      <c r="I149" s="236">
        <v>500000</v>
      </c>
      <c r="J149" s="257">
        <f t="shared" si="2"/>
        <v>9535957</v>
      </c>
      <c r="K149" s="251"/>
      <c r="L149" s="241"/>
      <c r="M149" s="252" t="s">
        <v>247</v>
      </c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</row>
    <row r="150" spans="2:35" s="511" customFormat="1" hidden="1" x14ac:dyDescent="0.25">
      <c r="B150" s="206"/>
      <c r="C150" s="240">
        <v>43377</v>
      </c>
      <c r="D150" s="233" t="s">
        <v>249</v>
      </c>
      <c r="E150" s="252" t="s">
        <v>251</v>
      </c>
      <c r="F150" s="253"/>
      <c r="G150" s="242" t="s">
        <v>248</v>
      </c>
      <c r="H150" s="261"/>
      <c r="I150" s="236">
        <v>207000</v>
      </c>
      <c r="J150" s="257">
        <f t="shared" si="2"/>
        <v>9328957</v>
      </c>
      <c r="K150" s="251"/>
      <c r="L150" s="241"/>
      <c r="M150" s="252" t="s">
        <v>251</v>
      </c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</row>
    <row r="151" spans="2:35" s="511" customFormat="1" hidden="1" x14ac:dyDescent="0.25">
      <c r="B151" s="206"/>
      <c r="C151" s="240">
        <v>43379</v>
      </c>
      <c r="D151" s="233" t="s">
        <v>60</v>
      </c>
      <c r="E151" s="252" t="s">
        <v>252</v>
      </c>
      <c r="F151" s="253"/>
      <c r="G151" s="242" t="s">
        <v>91</v>
      </c>
      <c r="H151" s="261"/>
      <c r="I151" s="236">
        <v>332500</v>
      </c>
      <c r="J151" s="257">
        <f t="shared" si="2"/>
        <v>8996457</v>
      </c>
      <c r="K151" s="251"/>
      <c r="L151" s="241"/>
      <c r="M151" s="252" t="s">
        <v>252</v>
      </c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</row>
    <row r="152" spans="2:35" s="511" customFormat="1" hidden="1" x14ac:dyDescent="0.25">
      <c r="B152" s="206"/>
      <c r="C152" s="240">
        <v>43379</v>
      </c>
      <c r="D152" s="233" t="s">
        <v>254</v>
      </c>
      <c r="E152" s="252" t="s">
        <v>255</v>
      </c>
      <c r="F152" s="253"/>
      <c r="G152" s="242" t="s">
        <v>253</v>
      </c>
      <c r="H152" s="261"/>
      <c r="I152" s="236">
        <v>1365000</v>
      </c>
      <c r="J152" s="257">
        <f t="shared" si="2"/>
        <v>7631457</v>
      </c>
      <c r="K152" s="251"/>
      <c r="L152" s="241"/>
      <c r="M152" s="252" t="s">
        <v>255</v>
      </c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</row>
    <row r="153" spans="2:35" s="511" customFormat="1" hidden="1" x14ac:dyDescent="0.25">
      <c r="B153" s="206"/>
      <c r="C153" s="240">
        <v>43379</v>
      </c>
      <c r="D153" s="233" t="s">
        <v>154</v>
      </c>
      <c r="E153" s="252" t="s">
        <v>256</v>
      </c>
      <c r="F153" s="253"/>
      <c r="G153" s="242" t="s">
        <v>109</v>
      </c>
      <c r="H153" s="261"/>
      <c r="I153" s="236">
        <v>5255000</v>
      </c>
      <c r="J153" s="257">
        <f t="shared" si="2"/>
        <v>2376457</v>
      </c>
      <c r="K153" s="251"/>
      <c r="L153" s="241"/>
      <c r="M153" s="252" t="s">
        <v>256</v>
      </c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</row>
    <row r="154" spans="2:35" s="511" customFormat="1" hidden="1" x14ac:dyDescent="0.25">
      <c r="B154" s="206"/>
      <c r="C154" s="240">
        <v>43379</v>
      </c>
      <c r="D154" s="233" t="s">
        <v>260</v>
      </c>
      <c r="E154" s="252" t="s">
        <v>257</v>
      </c>
      <c r="F154" s="253"/>
      <c r="G154" s="242" t="s">
        <v>89</v>
      </c>
      <c r="H154" s="261"/>
      <c r="I154" s="236">
        <v>127000</v>
      </c>
      <c r="J154" s="257">
        <f t="shared" si="2"/>
        <v>2249457</v>
      </c>
      <c r="K154" s="251"/>
      <c r="L154" s="241"/>
      <c r="M154" s="252" t="s">
        <v>257</v>
      </c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</row>
    <row r="155" spans="2:35" s="511" customFormat="1" hidden="1" x14ac:dyDescent="0.25">
      <c r="B155" s="206"/>
      <c r="C155" s="240">
        <v>43379</v>
      </c>
      <c r="D155" s="233" t="s">
        <v>259</v>
      </c>
      <c r="E155" s="253" t="s">
        <v>258</v>
      </c>
      <c r="F155" s="253"/>
      <c r="G155" s="242" t="s">
        <v>35</v>
      </c>
      <c r="H155" s="262"/>
      <c r="I155" s="236">
        <v>1718854</v>
      </c>
      <c r="J155" s="257">
        <f t="shared" si="2"/>
        <v>530603</v>
      </c>
      <c r="K155" s="251"/>
      <c r="L155" s="241"/>
      <c r="M155" s="253" t="s">
        <v>258</v>
      </c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</row>
    <row r="156" spans="2:35" s="511" customFormat="1" hidden="1" x14ac:dyDescent="0.25">
      <c r="B156" s="206"/>
      <c r="C156" s="273">
        <v>43379</v>
      </c>
      <c r="D156" s="248" t="s">
        <v>154</v>
      </c>
      <c r="E156" s="238" t="s">
        <v>262</v>
      </c>
      <c r="F156" s="238"/>
      <c r="G156" s="249" t="s">
        <v>68</v>
      </c>
      <c r="H156" s="235"/>
      <c r="I156" s="263">
        <v>304000</v>
      </c>
      <c r="J156" s="257">
        <f t="shared" si="2"/>
        <v>226603</v>
      </c>
      <c r="K156" s="251"/>
      <c r="L156" s="241"/>
      <c r="M156" s="238" t="s">
        <v>262</v>
      </c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</row>
    <row r="157" spans="2:35" s="511" customFormat="1" hidden="1" x14ac:dyDescent="0.25">
      <c r="B157" s="206"/>
      <c r="C157" s="273">
        <v>43379</v>
      </c>
      <c r="D157" s="248" t="s">
        <v>268</v>
      </c>
      <c r="E157" s="238" t="s">
        <v>265</v>
      </c>
      <c r="F157" s="238"/>
      <c r="G157" s="249" t="s">
        <v>34</v>
      </c>
      <c r="H157" s="235">
        <v>38000</v>
      </c>
      <c r="I157" s="263"/>
      <c r="J157" s="257">
        <f t="shared" si="2"/>
        <v>264603</v>
      </c>
      <c r="K157" s="251"/>
      <c r="L157" s="241"/>
      <c r="M157" s="238" t="s">
        <v>265</v>
      </c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</row>
    <row r="158" spans="2:35" s="511" customFormat="1" hidden="1" x14ac:dyDescent="0.25">
      <c r="B158" s="206"/>
      <c r="C158" s="274">
        <v>43381</v>
      </c>
      <c r="D158" s="275" t="s">
        <v>42</v>
      </c>
      <c r="E158" s="255"/>
      <c r="F158" s="255"/>
      <c r="G158" s="276"/>
      <c r="H158" s="235">
        <v>17235397</v>
      </c>
      <c r="I158" s="277"/>
      <c r="J158" s="257">
        <f t="shared" si="2"/>
        <v>17500000</v>
      </c>
      <c r="K158" s="251"/>
      <c r="L158" s="241"/>
      <c r="M158" s="255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</row>
    <row r="159" spans="2:35" s="511" customFormat="1" hidden="1" x14ac:dyDescent="0.25">
      <c r="B159" s="206"/>
      <c r="C159" s="240">
        <v>43381</v>
      </c>
      <c r="D159" s="225" t="s">
        <v>295</v>
      </c>
      <c r="E159" s="255" t="s">
        <v>266</v>
      </c>
      <c r="F159" s="255"/>
      <c r="G159" s="235" t="s">
        <v>263</v>
      </c>
      <c r="H159" s="235"/>
      <c r="I159" s="235">
        <v>1920000</v>
      </c>
      <c r="J159" s="257">
        <f t="shared" si="2"/>
        <v>15580000</v>
      </c>
      <c r="K159" s="251"/>
      <c r="L159" s="241"/>
      <c r="M159" s="255" t="s">
        <v>266</v>
      </c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</row>
    <row r="160" spans="2:35" s="511" customFormat="1" hidden="1" x14ac:dyDescent="0.25">
      <c r="B160" s="206"/>
      <c r="C160" s="240">
        <v>43381</v>
      </c>
      <c r="D160" s="233" t="s">
        <v>270</v>
      </c>
      <c r="E160" s="252" t="s">
        <v>269</v>
      </c>
      <c r="F160" s="253"/>
      <c r="G160" s="242" t="s">
        <v>59</v>
      </c>
      <c r="H160" s="235"/>
      <c r="I160" s="236">
        <v>1206000</v>
      </c>
      <c r="J160" s="257">
        <f t="shared" si="2"/>
        <v>14374000</v>
      </c>
      <c r="K160" s="251"/>
      <c r="L160" s="241"/>
      <c r="M160" s="252" t="s">
        <v>269</v>
      </c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</row>
    <row r="161" spans="2:35" s="511" customFormat="1" hidden="1" x14ac:dyDescent="0.25">
      <c r="B161" s="206"/>
      <c r="C161" s="240">
        <v>43381</v>
      </c>
      <c r="D161" s="233" t="s">
        <v>271</v>
      </c>
      <c r="E161" s="252" t="s">
        <v>272</v>
      </c>
      <c r="F161" s="253"/>
      <c r="G161" s="242" t="s">
        <v>55</v>
      </c>
      <c r="H161" s="261"/>
      <c r="I161" s="236">
        <v>778000</v>
      </c>
      <c r="J161" s="257">
        <f t="shared" si="2"/>
        <v>13596000</v>
      </c>
      <c r="K161" s="251"/>
      <c r="L161" s="241"/>
      <c r="M161" s="252" t="s">
        <v>272</v>
      </c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</row>
    <row r="162" spans="2:35" s="511" customFormat="1" hidden="1" x14ac:dyDescent="0.25">
      <c r="B162" s="206"/>
      <c r="C162" s="240">
        <v>43381</v>
      </c>
      <c r="D162" s="233" t="s">
        <v>284</v>
      </c>
      <c r="E162" s="252" t="s">
        <v>273</v>
      </c>
      <c r="F162" s="253"/>
      <c r="G162" s="242" t="s">
        <v>282</v>
      </c>
      <c r="H162" s="261"/>
      <c r="I162" s="236">
        <v>102000</v>
      </c>
      <c r="J162" s="257">
        <f t="shared" si="2"/>
        <v>13494000</v>
      </c>
      <c r="K162" s="251"/>
      <c r="L162" s="241"/>
      <c r="M162" s="252" t="s">
        <v>273</v>
      </c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</row>
    <row r="163" spans="2:35" s="511" customFormat="1" hidden="1" x14ac:dyDescent="0.25">
      <c r="B163" s="206"/>
      <c r="C163" s="240">
        <v>43381</v>
      </c>
      <c r="D163" s="233" t="s">
        <v>285</v>
      </c>
      <c r="E163" s="252" t="s">
        <v>274</v>
      </c>
      <c r="F163" s="253"/>
      <c r="G163" s="242" t="s">
        <v>282</v>
      </c>
      <c r="H163" s="261"/>
      <c r="I163" s="236">
        <v>125000</v>
      </c>
      <c r="J163" s="257">
        <f t="shared" si="2"/>
        <v>13369000</v>
      </c>
      <c r="K163" s="251"/>
      <c r="L163" s="241"/>
      <c r="M163" s="252" t="s">
        <v>274</v>
      </c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</row>
    <row r="164" spans="2:35" s="511" customFormat="1" hidden="1" x14ac:dyDescent="0.25">
      <c r="B164" s="206"/>
      <c r="C164" s="240">
        <v>43381</v>
      </c>
      <c r="D164" s="233" t="s">
        <v>286</v>
      </c>
      <c r="E164" s="252" t="s">
        <v>275</v>
      </c>
      <c r="F164" s="253"/>
      <c r="G164" s="242" t="s">
        <v>231</v>
      </c>
      <c r="H164" s="261"/>
      <c r="I164" s="236">
        <v>200000</v>
      </c>
      <c r="J164" s="257">
        <f t="shared" si="2"/>
        <v>13169000</v>
      </c>
      <c r="K164" s="251"/>
      <c r="L164" s="241"/>
      <c r="M164" s="252" t="s">
        <v>275</v>
      </c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</row>
    <row r="165" spans="2:35" s="511" customFormat="1" hidden="1" x14ac:dyDescent="0.25">
      <c r="B165" s="206"/>
      <c r="C165" s="240">
        <v>43381</v>
      </c>
      <c r="D165" s="233" t="s">
        <v>287</v>
      </c>
      <c r="E165" s="252" t="s">
        <v>276</v>
      </c>
      <c r="F165" s="253"/>
      <c r="G165" s="242" t="s">
        <v>231</v>
      </c>
      <c r="H165" s="261"/>
      <c r="I165" s="236">
        <v>33000</v>
      </c>
      <c r="J165" s="257">
        <f>+J164+H165-I165</f>
        <v>13136000</v>
      </c>
      <c r="K165" s="251"/>
      <c r="L165" s="241"/>
      <c r="M165" s="252" t="s">
        <v>276</v>
      </c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</row>
    <row r="166" spans="2:35" s="511" customFormat="1" hidden="1" x14ac:dyDescent="0.25">
      <c r="B166" s="206"/>
      <c r="C166" s="240">
        <v>43381</v>
      </c>
      <c r="D166" s="233" t="s">
        <v>288</v>
      </c>
      <c r="E166" s="252" t="s">
        <v>277</v>
      </c>
      <c r="F166" s="253"/>
      <c r="G166" s="242" t="s">
        <v>208</v>
      </c>
      <c r="H166" s="261"/>
      <c r="I166" s="236">
        <v>4696000</v>
      </c>
      <c r="J166" s="257">
        <f t="shared" si="2"/>
        <v>8440000</v>
      </c>
      <c r="K166" s="251"/>
      <c r="L166" s="241"/>
      <c r="M166" s="252" t="s">
        <v>277</v>
      </c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</row>
    <row r="167" spans="2:35" s="511" customFormat="1" hidden="1" x14ac:dyDescent="0.25">
      <c r="B167" s="206"/>
      <c r="C167" s="240">
        <v>43381</v>
      </c>
      <c r="D167" s="233" t="s">
        <v>289</v>
      </c>
      <c r="E167" s="252" t="s">
        <v>278</v>
      </c>
      <c r="F167" s="253"/>
      <c r="G167" s="242" t="s">
        <v>38</v>
      </c>
      <c r="H167" s="261"/>
      <c r="I167" s="236">
        <v>320000</v>
      </c>
      <c r="J167" s="257">
        <f t="shared" si="2"/>
        <v>8120000</v>
      </c>
      <c r="K167" s="251"/>
      <c r="L167" s="241"/>
      <c r="M167" s="252" t="s">
        <v>278</v>
      </c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</row>
    <row r="168" spans="2:35" s="511" customFormat="1" hidden="1" x14ac:dyDescent="0.25">
      <c r="B168" s="206"/>
      <c r="C168" s="240">
        <v>43381</v>
      </c>
      <c r="D168" s="233" t="s">
        <v>290</v>
      </c>
      <c r="E168" s="252" t="s">
        <v>279</v>
      </c>
      <c r="F168" s="253"/>
      <c r="G168" s="242" t="s">
        <v>178</v>
      </c>
      <c r="H168" s="261"/>
      <c r="I168" s="236">
        <v>602894</v>
      </c>
      <c r="J168" s="257">
        <f t="shared" si="2"/>
        <v>7517106</v>
      </c>
      <c r="K168" s="251"/>
      <c r="L168" s="241"/>
      <c r="M168" s="252" t="s">
        <v>279</v>
      </c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</row>
    <row r="169" spans="2:35" s="511" customFormat="1" hidden="1" x14ac:dyDescent="0.25">
      <c r="B169" s="206"/>
      <c r="C169" s="240">
        <v>43381</v>
      </c>
      <c r="D169" s="233" t="s">
        <v>260</v>
      </c>
      <c r="E169" s="252" t="s">
        <v>280</v>
      </c>
      <c r="F169" s="253"/>
      <c r="G169" s="242" t="s">
        <v>178</v>
      </c>
      <c r="H169" s="261"/>
      <c r="I169" s="236">
        <v>1286198</v>
      </c>
      <c r="J169" s="257">
        <f t="shared" si="2"/>
        <v>6230908</v>
      </c>
      <c r="K169" s="251"/>
      <c r="L169" s="241"/>
      <c r="M169" s="252" t="s">
        <v>280</v>
      </c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</row>
    <row r="170" spans="2:35" s="511" customFormat="1" hidden="1" x14ac:dyDescent="0.25">
      <c r="B170" s="206"/>
      <c r="C170" s="240">
        <v>43381</v>
      </c>
      <c r="D170" s="233" t="s">
        <v>292</v>
      </c>
      <c r="E170" s="252" t="s">
        <v>281</v>
      </c>
      <c r="F170" s="253"/>
      <c r="G170" s="242" t="s">
        <v>291</v>
      </c>
      <c r="H170" s="261"/>
      <c r="I170" s="236">
        <v>1231520</v>
      </c>
      <c r="J170" s="257">
        <f t="shared" si="2"/>
        <v>4999388</v>
      </c>
      <c r="K170" s="251"/>
      <c r="L170" s="241"/>
      <c r="M170" s="252" t="s">
        <v>281</v>
      </c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</row>
    <row r="171" spans="2:35" s="511" customFormat="1" hidden="1" x14ac:dyDescent="0.25">
      <c r="B171" s="206"/>
      <c r="C171" s="240">
        <v>43382</v>
      </c>
      <c r="D171" s="233" t="s">
        <v>294</v>
      </c>
      <c r="E171" s="252" t="s">
        <v>293</v>
      </c>
      <c r="F171" s="253"/>
      <c r="G171" s="242" t="s">
        <v>38</v>
      </c>
      <c r="H171" s="261"/>
      <c r="I171" s="236">
        <v>4100000</v>
      </c>
      <c r="J171" s="257">
        <f t="shared" si="2"/>
        <v>899388</v>
      </c>
      <c r="K171" s="251"/>
      <c r="L171" s="241"/>
      <c r="M171" s="252" t="s">
        <v>293</v>
      </c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</row>
    <row r="172" spans="2:35" s="511" customFormat="1" hidden="1" x14ac:dyDescent="0.25">
      <c r="B172" s="206"/>
      <c r="C172" s="278">
        <v>43388</v>
      </c>
      <c r="D172" s="226" t="s">
        <v>42</v>
      </c>
      <c r="E172" s="226"/>
      <c r="F172" s="226"/>
      <c r="G172" s="260"/>
      <c r="H172" s="261">
        <v>14680612</v>
      </c>
      <c r="I172" s="261"/>
      <c r="J172" s="257">
        <f t="shared" si="2"/>
        <v>15580000</v>
      </c>
      <c r="K172" s="251"/>
      <c r="L172" s="241"/>
      <c r="M172" s="226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</row>
    <row r="173" spans="2:35" s="511" customFormat="1" hidden="1" x14ac:dyDescent="0.25">
      <c r="B173" s="206"/>
      <c r="C173" s="240">
        <v>43382</v>
      </c>
      <c r="D173" s="233" t="s">
        <v>297</v>
      </c>
      <c r="E173" s="252" t="s">
        <v>296</v>
      </c>
      <c r="F173" s="253"/>
      <c r="G173" s="242" t="s">
        <v>89</v>
      </c>
      <c r="H173" s="261"/>
      <c r="I173" s="236">
        <v>175000</v>
      </c>
      <c r="J173" s="257">
        <f t="shared" si="2"/>
        <v>15405000</v>
      </c>
      <c r="K173" s="251"/>
      <c r="L173" s="241"/>
      <c r="M173" s="252" t="s">
        <v>296</v>
      </c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</row>
    <row r="174" spans="2:35" s="511" customFormat="1" hidden="1" x14ac:dyDescent="0.25">
      <c r="B174" s="206"/>
      <c r="C174" s="240">
        <v>43382</v>
      </c>
      <c r="D174" s="233" t="s">
        <v>299</v>
      </c>
      <c r="E174" s="252" t="s">
        <v>298</v>
      </c>
      <c r="F174" s="253"/>
      <c r="G174" s="242" t="s">
        <v>41</v>
      </c>
      <c r="H174" s="261"/>
      <c r="I174" s="236">
        <v>1505054</v>
      </c>
      <c r="J174" s="257">
        <f t="shared" si="2"/>
        <v>13899946</v>
      </c>
      <c r="K174" s="251"/>
      <c r="L174" s="241"/>
      <c r="M174" s="252" t="s">
        <v>298</v>
      </c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</row>
    <row r="175" spans="2:35" s="511" customFormat="1" hidden="1" x14ac:dyDescent="0.25">
      <c r="B175" s="206"/>
      <c r="C175" s="240">
        <v>43388</v>
      </c>
      <c r="D175" s="233" t="s">
        <v>302</v>
      </c>
      <c r="E175" s="252" t="s">
        <v>300</v>
      </c>
      <c r="F175" s="253"/>
      <c r="G175" s="242" t="s">
        <v>301</v>
      </c>
      <c r="H175" s="261"/>
      <c r="I175" s="236">
        <v>1078904</v>
      </c>
      <c r="J175" s="257">
        <f t="shared" si="2"/>
        <v>12821042</v>
      </c>
      <c r="K175" s="251"/>
      <c r="L175" s="241"/>
      <c r="M175" s="252" t="s">
        <v>300</v>
      </c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</row>
    <row r="176" spans="2:35" s="511" customFormat="1" hidden="1" x14ac:dyDescent="0.25">
      <c r="B176" s="206"/>
      <c r="C176" s="240">
        <v>43388</v>
      </c>
      <c r="D176" s="233" t="s">
        <v>304</v>
      </c>
      <c r="E176" s="252" t="s">
        <v>303</v>
      </c>
      <c r="F176" s="253"/>
      <c r="G176" s="242" t="s">
        <v>87</v>
      </c>
      <c r="H176" s="261"/>
      <c r="I176" s="236">
        <v>1650000</v>
      </c>
      <c r="J176" s="257">
        <f t="shared" si="2"/>
        <v>11171042</v>
      </c>
      <c r="K176" s="251"/>
      <c r="L176" s="241"/>
      <c r="M176" s="252" t="s">
        <v>303</v>
      </c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</row>
    <row r="177" spans="2:35" s="511" customFormat="1" hidden="1" x14ac:dyDescent="0.25">
      <c r="B177" s="206"/>
      <c r="C177" s="240">
        <v>43388</v>
      </c>
      <c r="D177" s="233" t="s">
        <v>154</v>
      </c>
      <c r="E177" s="252" t="s">
        <v>305</v>
      </c>
      <c r="F177" s="253"/>
      <c r="G177" s="242" t="s">
        <v>306</v>
      </c>
      <c r="H177" s="261"/>
      <c r="I177" s="236">
        <v>2010668</v>
      </c>
      <c r="J177" s="257">
        <f t="shared" si="2"/>
        <v>9160374</v>
      </c>
      <c r="K177" s="251"/>
      <c r="L177" s="241"/>
      <c r="M177" s="252" t="s">
        <v>305</v>
      </c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</row>
    <row r="178" spans="2:35" s="511" customFormat="1" hidden="1" x14ac:dyDescent="0.25">
      <c r="B178" s="206"/>
      <c r="C178" s="240">
        <v>43388</v>
      </c>
      <c r="D178" s="233" t="s">
        <v>309</v>
      </c>
      <c r="E178" s="252" t="s">
        <v>307</v>
      </c>
      <c r="F178" s="253"/>
      <c r="G178" s="242" t="s">
        <v>34</v>
      </c>
      <c r="H178" s="261">
        <v>65000</v>
      </c>
      <c r="I178" s="236"/>
      <c r="J178" s="257">
        <f t="shared" si="2"/>
        <v>9225374</v>
      </c>
      <c r="K178" s="251"/>
      <c r="L178" s="241"/>
      <c r="M178" s="252" t="s">
        <v>307</v>
      </c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</row>
    <row r="179" spans="2:35" s="511" customFormat="1" hidden="1" x14ac:dyDescent="0.25">
      <c r="B179" s="206"/>
      <c r="C179" s="240">
        <v>43388</v>
      </c>
      <c r="D179" s="225" t="s">
        <v>260</v>
      </c>
      <c r="E179" s="226" t="s">
        <v>314</v>
      </c>
      <c r="F179" s="226"/>
      <c r="G179" s="235" t="s">
        <v>308</v>
      </c>
      <c r="H179" s="261"/>
      <c r="I179" s="235">
        <v>1000000</v>
      </c>
      <c r="J179" s="257">
        <f t="shared" si="2"/>
        <v>8225374</v>
      </c>
      <c r="K179" s="251"/>
      <c r="L179" s="241"/>
      <c r="M179" s="226" t="s">
        <v>314</v>
      </c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</row>
    <row r="180" spans="2:35" s="511" customFormat="1" hidden="1" x14ac:dyDescent="0.25">
      <c r="B180" s="206"/>
      <c r="C180" s="240">
        <v>43388</v>
      </c>
      <c r="D180" s="225" t="s">
        <v>310</v>
      </c>
      <c r="E180" s="226" t="s">
        <v>315</v>
      </c>
      <c r="F180" s="226"/>
      <c r="G180" s="235" t="s">
        <v>36</v>
      </c>
      <c r="H180" s="261"/>
      <c r="I180" s="235">
        <v>1000000</v>
      </c>
      <c r="J180" s="257">
        <f t="shared" si="2"/>
        <v>7225374</v>
      </c>
      <c r="K180" s="251"/>
      <c r="L180" s="241"/>
      <c r="M180" s="226" t="s">
        <v>315</v>
      </c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</row>
    <row r="181" spans="2:35" s="511" customFormat="1" hidden="1" x14ac:dyDescent="0.25">
      <c r="B181" s="206"/>
      <c r="C181" s="240">
        <v>43388</v>
      </c>
      <c r="D181" s="225" t="s">
        <v>311</v>
      </c>
      <c r="E181" s="226" t="s">
        <v>316</v>
      </c>
      <c r="F181" s="226"/>
      <c r="G181" s="235" t="s">
        <v>89</v>
      </c>
      <c r="H181" s="261"/>
      <c r="I181" s="235">
        <v>750000</v>
      </c>
      <c r="J181" s="257">
        <f t="shared" si="2"/>
        <v>6475374</v>
      </c>
      <c r="K181" s="251"/>
      <c r="L181" s="241"/>
      <c r="M181" s="226" t="s">
        <v>316</v>
      </c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</row>
    <row r="182" spans="2:35" s="511" customFormat="1" hidden="1" x14ac:dyDescent="0.25">
      <c r="B182" s="206"/>
      <c r="C182" s="240">
        <v>43388</v>
      </c>
      <c r="D182" s="225" t="s">
        <v>311</v>
      </c>
      <c r="E182" s="226" t="s">
        <v>317</v>
      </c>
      <c r="F182" s="226"/>
      <c r="G182" s="235" t="s">
        <v>70</v>
      </c>
      <c r="H182" s="261"/>
      <c r="I182" s="235">
        <v>2500000</v>
      </c>
      <c r="J182" s="257">
        <f t="shared" si="2"/>
        <v>3975374</v>
      </c>
      <c r="K182" s="251"/>
      <c r="L182" s="241"/>
      <c r="M182" s="226" t="s">
        <v>317</v>
      </c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</row>
    <row r="183" spans="2:35" s="511" customFormat="1" hidden="1" x14ac:dyDescent="0.25">
      <c r="B183" s="206"/>
      <c r="C183" s="240">
        <v>43388</v>
      </c>
      <c r="D183" s="225" t="s">
        <v>312</v>
      </c>
      <c r="E183" s="226" t="s">
        <v>318</v>
      </c>
      <c r="F183" s="226"/>
      <c r="G183" s="235" t="s">
        <v>55</v>
      </c>
      <c r="H183" s="261"/>
      <c r="I183" s="235">
        <v>605000</v>
      </c>
      <c r="J183" s="257">
        <f t="shared" si="2"/>
        <v>3370374</v>
      </c>
      <c r="K183" s="251"/>
      <c r="L183" s="241"/>
      <c r="M183" s="226" t="s">
        <v>318</v>
      </c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</row>
    <row r="184" spans="2:35" s="511" customFormat="1" hidden="1" x14ac:dyDescent="0.25">
      <c r="B184" s="206"/>
      <c r="C184" s="240">
        <v>43388</v>
      </c>
      <c r="D184" s="225" t="s">
        <v>313</v>
      </c>
      <c r="E184" s="226" t="s">
        <v>319</v>
      </c>
      <c r="F184" s="226"/>
      <c r="G184" s="235" t="s">
        <v>34</v>
      </c>
      <c r="H184" s="261"/>
      <c r="I184" s="235">
        <v>1880000</v>
      </c>
      <c r="J184" s="257">
        <f t="shared" si="2"/>
        <v>1490374</v>
      </c>
      <c r="K184" s="251"/>
      <c r="L184" s="241"/>
      <c r="M184" s="226" t="s">
        <v>319</v>
      </c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</row>
    <row r="185" spans="2:35" s="511" customFormat="1" hidden="1" x14ac:dyDescent="0.25">
      <c r="B185" s="206"/>
      <c r="C185" s="278">
        <v>43388</v>
      </c>
      <c r="D185" s="226" t="s">
        <v>154</v>
      </c>
      <c r="E185" s="226" t="s">
        <v>320</v>
      </c>
      <c r="F185" s="226"/>
      <c r="G185" s="260" t="s">
        <v>205</v>
      </c>
      <c r="H185" s="261"/>
      <c r="I185" s="261">
        <v>1043500</v>
      </c>
      <c r="J185" s="257">
        <f t="shared" si="2"/>
        <v>446874</v>
      </c>
      <c r="K185" s="251"/>
      <c r="L185" s="241"/>
      <c r="M185" s="226" t="s">
        <v>320</v>
      </c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</row>
    <row r="186" spans="2:35" s="511" customFormat="1" hidden="1" x14ac:dyDescent="0.25">
      <c r="B186" s="206"/>
      <c r="C186" s="278">
        <v>43391</v>
      </c>
      <c r="D186" s="226" t="s">
        <v>42</v>
      </c>
      <c r="E186" s="226"/>
      <c r="F186" s="226"/>
      <c r="G186" s="260"/>
      <c r="H186" s="261">
        <v>9318126</v>
      </c>
      <c r="I186" s="261"/>
      <c r="J186" s="257">
        <f t="shared" si="2"/>
        <v>9765000</v>
      </c>
      <c r="K186" s="251"/>
      <c r="L186" s="241"/>
      <c r="M186" s="226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</row>
    <row r="187" spans="2:35" s="511" customFormat="1" hidden="1" x14ac:dyDescent="0.25">
      <c r="B187" s="206"/>
      <c r="C187" s="240">
        <v>43391</v>
      </c>
      <c r="D187" s="233" t="s">
        <v>323</v>
      </c>
      <c r="E187" s="252" t="s">
        <v>321</v>
      </c>
      <c r="F187" s="253"/>
      <c r="G187" s="242" t="s">
        <v>322</v>
      </c>
      <c r="H187" s="261"/>
      <c r="I187" s="236">
        <v>573000</v>
      </c>
      <c r="J187" s="257">
        <f t="shared" si="2"/>
        <v>9192000</v>
      </c>
      <c r="K187" s="251"/>
      <c r="L187" s="241"/>
      <c r="M187" s="252" t="s">
        <v>321</v>
      </c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</row>
    <row r="188" spans="2:35" s="511" customFormat="1" hidden="1" x14ac:dyDescent="0.25">
      <c r="B188" s="206"/>
      <c r="C188" s="240">
        <v>43391</v>
      </c>
      <c r="D188" s="233" t="s">
        <v>325</v>
      </c>
      <c r="E188" s="252" t="s">
        <v>324</v>
      </c>
      <c r="F188" s="253"/>
      <c r="G188" s="242" t="s">
        <v>41</v>
      </c>
      <c r="H188" s="261"/>
      <c r="I188" s="236">
        <v>691800</v>
      </c>
      <c r="J188" s="257">
        <f t="shared" si="2"/>
        <v>8500200</v>
      </c>
      <c r="K188" s="251"/>
      <c r="L188" s="241"/>
      <c r="M188" s="252" t="s">
        <v>324</v>
      </c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</row>
    <row r="189" spans="2:35" s="511" customFormat="1" hidden="1" x14ac:dyDescent="0.25">
      <c r="B189" s="206"/>
      <c r="C189" s="240">
        <v>43393</v>
      </c>
      <c r="D189" s="233" t="s">
        <v>328</v>
      </c>
      <c r="E189" s="252" t="s">
        <v>326</v>
      </c>
      <c r="F189" s="253"/>
      <c r="G189" s="242" t="s">
        <v>327</v>
      </c>
      <c r="H189" s="261"/>
      <c r="I189" s="236">
        <v>650000</v>
      </c>
      <c r="J189" s="257">
        <f t="shared" si="2"/>
        <v>7850200</v>
      </c>
      <c r="K189" s="251"/>
      <c r="L189" s="241"/>
      <c r="M189" s="252" t="s">
        <v>326</v>
      </c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</row>
    <row r="190" spans="2:35" s="511" customFormat="1" hidden="1" x14ac:dyDescent="0.25">
      <c r="B190" s="206"/>
      <c r="C190" s="240">
        <v>43396</v>
      </c>
      <c r="D190" s="233" t="s">
        <v>331</v>
      </c>
      <c r="E190" s="252" t="s">
        <v>329</v>
      </c>
      <c r="F190" s="253"/>
      <c r="G190" s="242" t="s">
        <v>330</v>
      </c>
      <c r="H190" s="261"/>
      <c r="I190" s="236">
        <v>678573</v>
      </c>
      <c r="J190" s="257">
        <f t="shared" si="2"/>
        <v>7171627</v>
      </c>
      <c r="K190" s="251"/>
      <c r="L190" s="241"/>
      <c r="M190" s="252" t="s">
        <v>329</v>
      </c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</row>
    <row r="191" spans="2:35" s="511" customFormat="1" hidden="1" x14ac:dyDescent="0.25">
      <c r="B191" s="206"/>
      <c r="C191" s="240">
        <v>43396</v>
      </c>
      <c r="D191" s="233" t="s">
        <v>334</v>
      </c>
      <c r="E191" s="252" t="s">
        <v>332</v>
      </c>
      <c r="F191" s="253"/>
      <c r="G191" s="242" t="s">
        <v>333</v>
      </c>
      <c r="H191" s="261"/>
      <c r="I191" s="236">
        <v>545298</v>
      </c>
      <c r="J191" s="257">
        <f t="shared" si="2"/>
        <v>6626329</v>
      </c>
      <c r="K191" s="251"/>
      <c r="L191" s="241"/>
      <c r="M191" s="252" t="s">
        <v>332</v>
      </c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</row>
    <row r="192" spans="2:35" s="511" customFormat="1" hidden="1" x14ac:dyDescent="0.25">
      <c r="B192" s="206"/>
      <c r="C192" s="240">
        <v>43397</v>
      </c>
      <c r="D192" s="233" t="s">
        <v>340</v>
      </c>
      <c r="E192" s="252" t="s">
        <v>335</v>
      </c>
      <c r="F192" s="253"/>
      <c r="G192" s="242" t="s">
        <v>38</v>
      </c>
      <c r="H192" s="261"/>
      <c r="I192" s="236">
        <v>256000</v>
      </c>
      <c r="J192" s="257">
        <f t="shared" si="2"/>
        <v>6370329</v>
      </c>
      <c r="K192" s="251"/>
      <c r="L192" s="241"/>
      <c r="M192" s="252" t="s">
        <v>335</v>
      </c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</row>
    <row r="193" spans="2:35" s="511" customFormat="1" hidden="1" x14ac:dyDescent="0.25">
      <c r="B193" s="206"/>
      <c r="C193" s="240">
        <v>43397</v>
      </c>
      <c r="D193" s="233" t="s">
        <v>341</v>
      </c>
      <c r="E193" s="252" t="s">
        <v>336</v>
      </c>
      <c r="F193" s="253"/>
      <c r="G193" s="242" t="s">
        <v>89</v>
      </c>
      <c r="H193" s="261">
        <v>550000</v>
      </c>
      <c r="I193" s="236"/>
      <c r="J193" s="257">
        <f t="shared" si="2"/>
        <v>6920329</v>
      </c>
      <c r="K193" s="251"/>
      <c r="L193" s="241"/>
      <c r="M193" s="252" t="s">
        <v>336</v>
      </c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</row>
    <row r="194" spans="2:35" s="511" customFormat="1" hidden="1" x14ac:dyDescent="0.25">
      <c r="B194" s="206"/>
      <c r="C194" s="240">
        <v>43397</v>
      </c>
      <c r="D194" s="233" t="s">
        <v>342</v>
      </c>
      <c r="E194" s="252" t="s">
        <v>337</v>
      </c>
      <c r="F194" s="253"/>
      <c r="G194" s="242" t="s">
        <v>38</v>
      </c>
      <c r="H194" s="261"/>
      <c r="I194" s="236">
        <v>571500</v>
      </c>
      <c r="J194" s="257">
        <f t="shared" si="2"/>
        <v>6348829</v>
      </c>
      <c r="K194" s="251"/>
      <c r="L194" s="241"/>
      <c r="M194" s="252" t="s">
        <v>337</v>
      </c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</row>
    <row r="195" spans="2:35" s="511" customFormat="1" hidden="1" x14ac:dyDescent="0.25">
      <c r="B195" s="206"/>
      <c r="C195" s="240">
        <v>43397</v>
      </c>
      <c r="D195" s="233" t="s">
        <v>328</v>
      </c>
      <c r="E195" s="252" t="s">
        <v>338</v>
      </c>
      <c r="F195" s="253"/>
      <c r="G195" s="242" t="s">
        <v>343</v>
      </c>
      <c r="H195" s="261"/>
      <c r="I195" s="236">
        <v>450282</v>
      </c>
      <c r="J195" s="257">
        <f t="shared" si="2"/>
        <v>5898547</v>
      </c>
      <c r="K195" s="251"/>
      <c r="L195" s="241"/>
      <c r="M195" s="252" t="s">
        <v>338</v>
      </c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</row>
    <row r="196" spans="2:35" s="511" customFormat="1" hidden="1" x14ac:dyDescent="0.25">
      <c r="B196" s="206"/>
      <c r="C196" s="240">
        <v>43397</v>
      </c>
      <c r="D196" s="233" t="s">
        <v>345</v>
      </c>
      <c r="E196" s="252" t="s">
        <v>339</v>
      </c>
      <c r="F196" s="253"/>
      <c r="G196" s="242" t="s">
        <v>344</v>
      </c>
      <c r="H196" s="261"/>
      <c r="I196" s="236">
        <v>1500000</v>
      </c>
      <c r="J196" s="257">
        <f t="shared" si="2"/>
        <v>4398547</v>
      </c>
      <c r="K196" s="251"/>
      <c r="L196" s="241"/>
      <c r="M196" s="252" t="s">
        <v>339</v>
      </c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</row>
    <row r="197" spans="2:35" s="511" customFormat="1" hidden="1" x14ac:dyDescent="0.25">
      <c r="B197" s="206"/>
      <c r="C197" s="240">
        <v>43397</v>
      </c>
      <c r="D197" s="233" t="s">
        <v>350</v>
      </c>
      <c r="E197" s="279" t="s">
        <v>346</v>
      </c>
      <c r="F197" s="255"/>
      <c r="G197" s="249" t="s">
        <v>36</v>
      </c>
      <c r="H197" s="261">
        <v>232500</v>
      </c>
      <c r="I197" s="263"/>
      <c r="J197" s="257">
        <f t="shared" si="2"/>
        <v>4631047</v>
      </c>
      <c r="K197" s="251"/>
      <c r="L197" s="241"/>
      <c r="M197" s="279" t="s">
        <v>346</v>
      </c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</row>
    <row r="198" spans="2:35" s="511" customFormat="1" hidden="1" x14ac:dyDescent="0.25">
      <c r="B198" s="206"/>
      <c r="C198" s="240">
        <v>43397</v>
      </c>
      <c r="D198" s="233" t="s">
        <v>351</v>
      </c>
      <c r="E198" s="279" t="s">
        <v>347</v>
      </c>
      <c r="F198" s="255"/>
      <c r="G198" s="249" t="s">
        <v>34</v>
      </c>
      <c r="H198" s="261">
        <v>161500</v>
      </c>
      <c r="I198" s="263"/>
      <c r="J198" s="257">
        <f t="shared" si="2"/>
        <v>4792547</v>
      </c>
      <c r="K198" s="251"/>
      <c r="L198" s="241"/>
      <c r="M198" s="279" t="s">
        <v>347</v>
      </c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</row>
    <row r="199" spans="2:35" s="511" customFormat="1" hidden="1" x14ac:dyDescent="0.25">
      <c r="B199" s="206"/>
      <c r="C199" s="240">
        <v>43397</v>
      </c>
      <c r="D199" s="233" t="s">
        <v>352</v>
      </c>
      <c r="E199" s="279" t="s">
        <v>349</v>
      </c>
      <c r="F199" s="255"/>
      <c r="G199" s="246" t="s">
        <v>144</v>
      </c>
      <c r="H199" s="261">
        <v>349000</v>
      </c>
      <c r="I199" s="235"/>
      <c r="J199" s="257">
        <f t="shared" si="2"/>
        <v>5141547</v>
      </c>
      <c r="K199" s="251"/>
      <c r="L199" s="241"/>
      <c r="M199" s="279" t="s">
        <v>349</v>
      </c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</row>
    <row r="200" spans="2:35" s="511" customFormat="1" hidden="1" x14ac:dyDescent="0.25">
      <c r="B200" s="206"/>
      <c r="C200" s="240">
        <v>43397</v>
      </c>
      <c r="D200" s="233" t="s">
        <v>154</v>
      </c>
      <c r="E200" s="280" t="s">
        <v>348</v>
      </c>
      <c r="F200" s="255"/>
      <c r="G200" s="281" t="s">
        <v>109</v>
      </c>
      <c r="H200" s="262"/>
      <c r="I200" s="271">
        <v>4211300</v>
      </c>
      <c r="J200" s="257">
        <f t="shared" si="2"/>
        <v>930247</v>
      </c>
      <c r="K200" s="282"/>
      <c r="L200" s="241"/>
      <c r="M200" s="280" t="s">
        <v>348</v>
      </c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</row>
    <row r="201" spans="2:35" s="511" customFormat="1" hidden="1" x14ac:dyDescent="0.25">
      <c r="B201" s="206"/>
      <c r="C201" s="232">
        <v>43398</v>
      </c>
      <c r="D201" s="248" t="s">
        <v>42</v>
      </c>
      <c r="E201" s="238"/>
      <c r="F201" s="238"/>
      <c r="G201" s="249"/>
      <c r="H201" s="235">
        <v>16569753</v>
      </c>
      <c r="I201" s="263"/>
      <c r="J201" s="257">
        <f t="shared" si="2"/>
        <v>17500000</v>
      </c>
      <c r="K201" s="251"/>
      <c r="L201" s="241"/>
      <c r="M201" s="238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</row>
    <row r="202" spans="2:35" s="511" customFormat="1" hidden="1" x14ac:dyDescent="0.25">
      <c r="B202" s="206"/>
      <c r="C202" s="240">
        <v>43398</v>
      </c>
      <c r="D202" s="233" t="s">
        <v>355</v>
      </c>
      <c r="E202" s="252" t="s">
        <v>353</v>
      </c>
      <c r="F202" s="253"/>
      <c r="G202" s="242" t="s">
        <v>354</v>
      </c>
      <c r="H202" s="235"/>
      <c r="I202" s="236">
        <v>380000</v>
      </c>
      <c r="J202" s="257">
        <f t="shared" si="2"/>
        <v>17120000</v>
      </c>
      <c r="K202" s="251"/>
      <c r="L202" s="241"/>
      <c r="M202" s="252" t="s">
        <v>353</v>
      </c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</row>
    <row r="203" spans="2:35" s="511" customFormat="1" hidden="1" x14ac:dyDescent="0.25">
      <c r="B203" s="206"/>
      <c r="C203" s="240">
        <v>43398</v>
      </c>
      <c r="D203" s="233" t="s">
        <v>355</v>
      </c>
      <c r="E203" s="252" t="s">
        <v>356</v>
      </c>
      <c r="F203" s="253"/>
      <c r="G203" s="242" t="s">
        <v>357</v>
      </c>
      <c r="H203" s="235"/>
      <c r="I203" s="236">
        <v>388000</v>
      </c>
      <c r="J203" s="257">
        <f t="shared" si="2"/>
        <v>16732000</v>
      </c>
      <c r="K203" s="251"/>
      <c r="L203" s="241"/>
      <c r="M203" s="252" t="s">
        <v>356</v>
      </c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</row>
    <row r="204" spans="2:35" s="511" customFormat="1" hidden="1" x14ac:dyDescent="0.25">
      <c r="B204" s="206"/>
      <c r="C204" s="240">
        <v>43399</v>
      </c>
      <c r="D204" s="233" t="s">
        <v>360</v>
      </c>
      <c r="E204" s="252" t="s">
        <v>358</v>
      </c>
      <c r="F204" s="253"/>
      <c r="G204" s="242" t="s">
        <v>359</v>
      </c>
      <c r="H204" s="235"/>
      <c r="I204" s="236">
        <v>1572150</v>
      </c>
      <c r="J204" s="257">
        <f t="shared" si="2"/>
        <v>15159850</v>
      </c>
      <c r="K204" s="251"/>
      <c r="L204" s="241"/>
      <c r="M204" s="252" t="s">
        <v>358</v>
      </c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</row>
    <row r="205" spans="2:35" s="511" customFormat="1" hidden="1" x14ac:dyDescent="0.25">
      <c r="B205" s="206"/>
      <c r="C205" s="240">
        <v>43402</v>
      </c>
      <c r="D205" s="233" t="s">
        <v>363</v>
      </c>
      <c r="E205" s="252" t="s">
        <v>361</v>
      </c>
      <c r="F205" s="253"/>
      <c r="G205" s="242" t="s">
        <v>362</v>
      </c>
      <c r="H205" s="235"/>
      <c r="I205" s="236">
        <v>1201425</v>
      </c>
      <c r="J205" s="257">
        <f t="shared" si="2"/>
        <v>13958425</v>
      </c>
      <c r="K205" s="251"/>
      <c r="L205" s="241"/>
      <c r="M205" s="252" t="s">
        <v>361</v>
      </c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</row>
    <row r="206" spans="2:35" s="511" customFormat="1" hidden="1" x14ac:dyDescent="0.25">
      <c r="B206" s="206"/>
      <c r="C206" s="240">
        <v>43403</v>
      </c>
      <c r="D206" s="233" t="s">
        <v>366</v>
      </c>
      <c r="E206" s="252" t="s">
        <v>364</v>
      </c>
      <c r="F206" s="253"/>
      <c r="G206" s="242" t="s">
        <v>365</v>
      </c>
      <c r="H206" s="235"/>
      <c r="I206" s="236">
        <v>3860000</v>
      </c>
      <c r="J206" s="257">
        <f t="shared" ref="J206:J269" si="3">+J205+H206-I206</f>
        <v>10098425</v>
      </c>
      <c r="K206" s="251"/>
      <c r="L206" s="241"/>
      <c r="M206" s="252" t="s">
        <v>364</v>
      </c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</row>
    <row r="207" spans="2:35" s="511" customFormat="1" hidden="1" x14ac:dyDescent="0.25">
      <c r="B207" s="206"/>
      <c r="C207" s="240">
        <v>43403</v>
      </c>
      <c r="D207" s="233" t="s">
        <v>368</v>
      </c>
      <c r="E207" s="252" t="s">
        <v>367</v>
      </c>
      <c r="F207" s="253"/>
      <c r="G207" s="242" t="s">
        <v>38</v>
      </c>
      <c r="H207" s="235"/>
      <c r="I207" s="236">
        <v>626400</v>
      </c>
      <c r="J207" s="257">
        <f t="shared" si="3"/>
        <v>9472025</v>
      </c>
      <c r="K207" s="251"/>
      <c r="L207" s="241"/>
      <c r="M207" s="252" t="s">
        <v>367</v>
      </c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</row>
    <row r="208" spans="2:35" s="511" customFormat="1" hidden="1" x14ac:dyDescent="0.25">
      <c r="B208" s="206"/>
      <c r="C208" s="240">
        <v>43403</v>
      </c>
      <c r="D208" s="233" t="s">
        <v>60</v>
      </c>
      <c r="E208" s="252" t="s">
        <v>369</v>
      </c>
      <c r="F208" s="253"/>
      <c r="G208" s="242" t="s">
        <v>370</v>
      </c>
      <c r="H208" s="235"/>
      <c r="I208" s="236">
        <v>1252668</v>
      </c>
      <c r="J208" s="257">
        <f t="shared" si="3"/>
        <v>8219357</v>
      </c>
      <c r="K208" s="251"/>
      <c r="L208" s="241"/>
      <c r="M208" s="252" t="s">
        <v>369</v>
      </c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</row>
    <row r="209" spans="2:35" s="511" customFormat="1" hidden="1" x14ac:dyDescent="0.25">
      <c r="B209" s="206"/>
      <c r="C209" s="240">
        <v>43403</v>
      </c>
      <c r="D209" s="233" t="s">
        <v>60</v>
      </c>
      <c r="E209" s="252" t="s">
        <v>371</v>
      </c>
      <c r="F209" s="253"/>
      <c r="G209" s="242" t="s">
        <v>263</v>
      </c>
      <c r="H209" s="235"/>
      <c r="I209" s="236">
        <v>773892</v>
      </c>
      <c r="J209" s="257">
        <f t="shared" si="3"/>
        <v>7445465</v>
      </c>
      <c r="K209" s="251"/>
      <c r="L209" s="241"/>
      <c r="M209" s="252" t="s">
        <v>371</v>
      </c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</row>
    <row r="210" spans="2:35" s="511" customFormat="1" hidden="1" x14ac:dyDescent="0.25">
      <c r="B210" s="206"/>
      <c r="C210" s="240">
        <v>43403</v>
      </c>
      <c r="D210" s="233" t="s">
        <v>373</v>
      </c>
      <c r="E210" s="252" t="s">
        <v>372</v>
      </c>
      <c r="F210" s="253"/>
      <c r="G210" s="242" t="s">
        <v>38</v>
      </c>
      <c r="H210" s="235"/>
      <c r="I210" s="236">
        <v>3682891</v>
      </c>
      <c r="J210" s="257">
        <f t="shared" si="3"/>
        <v>3762574</v>
      </c>
      <c r="K210" s="251"/>
      <c r="L210" s="241"/>
      <c r="M210" s="252" t="s">
        <v>372</v>
      </c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</row>
    <row r="211" spans="2:35" s="511" customFormat="1" hidden="1" x14ac:dyDescent="0.25">
      <c r="B211" s="206"/>
      <c r="C211" s="240">
        <v>43403</v>
      </c>
      <c r="D211" s="233" t="s">
        <v>375</v>
      </c>
      <c r="E211" s="252" t="s">
        <v>374</v>
      </c>
      <c r="F211" s="253"/>
      <c r="G211" s="242" t="s">
        <v>370</v>
      </c>
      <c r="H211" s="235"/>
      <c r="I211" s="236">
        <v>3300000</v>
      </c>
      <c r="J211" s="257">
        <f t="shared" si="3"/>
        <v>462574</v>
      </c>
      <c r="K211" s="251"/>
      <c r="L211" s="241"/>
      <c r="M211" s="252" t="s">
        <v>374</v>
      </c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</row>
    <row r="212" spans="2:35" s="511" customFormat="1" hidden="1" x14ac:dyDescent="0.25">
      <c r="B212" s="206"/>
      <c r="C212" s="232">
        <v>43404</v>
      </c>
      <c r="D212" s="248" t="s">
        <v>42</v>
      </c>
      <c r="E212" s="238"/>
      <c r="F212" s="238"/>
      <c r="G212" s="249"/>
      <c r="H212" s="235">
        <v>17037426</v>
      </c>
      <c r="I212" s="263"/>
      <c r="J212" s="257">
        <f t="shared" si="3"/>
        <v>17500000</v>
      </c>
      <c r="K212" s="251"/>
      <c r="L212" s="241"/>
      <c r="M212" s="238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</row>
    <row r="213" spans="2:35" s="511" customFormat="1" hidden="1" x14ac:dyDescent="0.25">
      <c r="B213" s="206"/>
      <c r="C213" s="283">
        <v>43404</v>
      </c>
      <c r="D213" s="225" t="s">
        <v>376</v>
      </c>
      <c r="E213" s="238" t="s">
        <v>391</v>
      </c>
      <c r="F213" s="238"/>
      <c r="G213" s="249" t="s">
        <v>263</v>
      </c>
      <c r="H213" s="235"/>
      <c r="I213" s="235">
        <v>2100000</v>
      </c>
      <c r="J213" s="257">
        <f t="shared" si="3"/>
        <v>15400000</v>
      </c>
      <c r="K213" s="251"/>
      <c r="L213" s="241"/>
      <c r="M213" s="238" t="s">
        <v>391</v>
      </c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</row>
    <row r="214" spans="2:35" s="511" customFormat="1" hidden="1" x14ac:dyDescent="0.25">
      <c r="B214" s="206"/>
      <c r="C214" s="283">
        <v>43404</v>
      </c>
      <c r="D214" s="225" t="s">
        <v>377</v>
      </c>
      <c r="E214" s="238" t="s">
        <v>392</v>
      </c>
      <c r="F214" s="238"/>
      <c r="G214" s="249" t="s">
        <v>263</v>
      </c>
      <c r="H214" s="235"/>
      <c r="I214" s="235">
        <v>1550000</v>
      </c>
      <c r="J214" s="257">
        <f t="shared" si="3"/>
        <v>13850000</v>
      </c>
      <c r="K214" s="251"/>
      <c r="L214" s="241"/>
      <c r="M214" s="238" t="s">
        <v>392</v>
      </c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</row>
    <row r="215" spans="2:35" s="511" customFormat="1" hidden="1" x14ac:dyDescent="0.25">
      <c r="B215" s="206"/>
      <c r="C215" s="240">
        <v>43403</v>
      </c>
      <c r="D215" s="233" t="s">
        <v>382</v>
      </c>
      <c r="E215" s="252" t="s">
        <v>381</v>
      </c>
      <c r="F215" s="253"/>
      <c r="G215" s="242" t="s">
        <v>91</v>
      </c>
      <c r="H215" s="235"/>
      <c r="I215" s="236">
        <v>1900000</v>
      </c>
      <c r="J215" s="257">
        <f t="shared" si="3"/>
        <v>11950000</v>
      </c>
      <c r="K215" s="251"/>
      <c r="L215" s="241"/>
      <c r="M215" s="252" t="s">
        <v>381</v>
      </c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</row>
    <row r="216" spans="2:35" s="511" customFormat="1" hidden="1" x14ac:dyDescent="0.25">
      <c r="B216" s="206"/>
      <c r="C216" s="240">
        <v>43405</v>
      </c>
      <c r="D216" s="233" t="s">
        <v>58</v>
      </c>
      <c r="E216" s="252" t="s">
        <v>383</v>
      </c>
      <c r="F216" s="253"/>
      <c r="G216" s="242" t="s">
        <v>57</v>
      </c>
      <c r="H216" s="235"/>
      <c r="I216" s="236">
        <v>150000</v>
      </c>
      <c r="J216" s="257">
        <f t="shared" si="3"/>
        <v>11800000</v>
      </c>
      <c r="K216" s="251"/>
      <c r="L216" s="241"/>
      <c r="M216" s="252" t="s">
        <v>383</v>
      </c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</row>
    <row r="217" spans="2:35" s="511" customFormat="1" hidden="1" x14ac:dyDescent="0.25">
      <c r="B217" s="206"/>
      <c r="C217" s="240">
        <v>43407</v>
      </c>
      <c r="D217" s="233" t="s">
        <v>386</v>
      </c>
      <c r="E217" s="252" t="s">
        <v>384</v>
      </c>
      <c r="F217" s="253"/>
      <c r="G217" s="242" t="s">
        <v>91</v>
      </c>
      <c r="H217" s="235"/>
      <c r="I217" s="236">
        <v>385000</v>
      </c>
      <c r="J217" s="257">
        <f t="shared" si="3"/>
        <v>11415000</v>
      </c>
      <c r="K217" s="251"/>
      <c r="L217" s="241"/>
      <c r="M217" s="252" t="s">
        <v>384</v>
      </c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</row>
    <row r="218" spans="2:35" s="511" customFormat="1" hidden="1" x14ac:dyDescent="0.25">
      <c r="B218" s="206"/>
      <c r="C218" s="240">
        <v>43407</v>
      </c>
      <c r="D218" s="225" t="s">
        <v>378</v>
      </c>
      <c r="E218" s="238" t="s">
        <v>394</v>
      </c>
      <c r="F218" s="238"/>
      <c r="G218" s="235" t="s">
        <v>379</v>
      </c>
      <c r="H218" s="235"/>
      <c r="I218" s="235">
        <v>2805000</v>
      </c>
      <c r="J218" s="257">
        <f t="shared" si="3"/>
        <v>8610000</v>
      </c>
      <c r="K218" s="251"/>
      <c r="L218" s="241"/>
      <c r="M218" s="238" t="s">
        <v>394</v>
      </c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</row>
    <row r="219" spans="2:35" s="511" customFormat="1" hidden="1" x14ac:dyDescent="0.25">
      <c r="B219" s="206"/>
      <c r="C219" s="240" t="s">
        <v>393</v>
      </c>
      <c r="D219" s="225" t="s">
        <v>380</v>
      </c>
      <c r="E219" s="238" t="s">
        <v>395</v>
      </c>
      <c r="F219" s="238"/>
      <c r="G219" s="235" t="s">
        <v>89</v>
      </c>
      <c r="H219" s="235"/>
      <c r="I219" s="235">
        <v>2000000</v>
      </c>
      <c r="J219" s="257">
        <f t="shared" si="3"/>
        <v>6610000</v>
      </c>
      <c r="K219" s="251"/>
      <c r="L219" s="241"/>
      <c r="M219" s="238" t="s">
        <v>395</v>
      </c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</row>
    <row r="220" spans="2:35" s="511" customFormat="1" hidden="1" x14ac:dyDescent="0.25">
      <c r="B220" s="206"/>
      <c r="C220" s="232"/>
      <c r="D220" s="233" t="s">
        <v>387</v>
      </c>
      <c r="E220" s="252" t="s">
        <v>385</v>
      </c>
      <c r="F220" s="253"/>
      <c r="G220" s="242" t="s">
        <v>107</v>
      </c>
      <c r="H220" s="235"/>
      <c r="I220" s="236">
        <v>1765837</v>
      </c>
      <c r="J220" s="257">
        <f t="shared" si="3"/>
        <v>4844163</v>
      </c>
      <c r="K220" s="251"/>
      <c r="L220" s="241"/>
      <c r="M220" s="252" t="s">
        <v>385</v>
      </c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</row>
    <row r="221" spans="2:35" s="511" customFormat="1" hidden="1" x14ac:dyDescent="0.25">
      <c r="B221" s="206"/>
      <c r="C221" s="232"/>
      <c r="D221" s="233" t="s">
        <v>390</v>
      </c>
      <c r="E221" s="252" t="s">
        <v>388</v>
      </c>
      <c r="F221" s="253"/>
      <c r="G221" s="242" t="s">
        <v>389</v>
      </c>
      <c r="H221" s="235"/>
      <c r="I221" s="236">
        <v>4500000</v>
      </c>
      <c r="J221" s="257">
        <f t="shared" si="3"/>
        <v>344163</v>
      </c>
      <c r="K221" s="251"/>
      <c r="L221" s="241"/>
      <c r="M221" s="252" t="s">
        <v>388</v>
      </c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</row>
    <row r="222" spans="2:35" s="511" customFormat="1" hidden="1" x14ac:dyDescent="0.25">
      <c r="B222" s="206"/>
      <c r="C222" s="232">
        <v>43417</v>
      </c>
      <c r="D222" s="248" t="s">
        <v>42</v>
      </c>
      <c r="E222" s="238"/>
      <c r="F222" s="238"/>
      <c r="G222" s="249"/>
      <c r="H222" s="235">
        <v>8700837</v>
      </c>
      <c r="I222" s="263"/>
      <c r="J222" s="257">
        <f t="shared" si="3"/>
        <v>9045000</v>
      </c>
      <c r="K222" s="251"/>
      <c r="L222" s="241"/>
      <c r="M222" s="238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</row>
    <row r="223" spans="2:35" s="511" customFormat="1" hidden="1" x14ac:dyDescent="0.25">
      <c r="B223" s="206"/>
      <c r="C223" s="240">
        <v>43417</v>
      </c>
      <c r="D223" s="233" t="s">
        <v>154</v>
      </c>
      <c r="E223" s="252" t="s">
        <v>396</v>
      </c>
      <c r="F223" s="253"/>
      <c r="G223" s="242" t="s">
        <v>109</v>
      </c>
      <c r="H223" s="235"/>
      <c r="I223" s="236">
        <v>3325800</v>
      </c>
      <c r="J223" s="257">
        <f t="shared" si="3"/>
        <v>5719200</v>
      </c>
      <c r="K223" s="251"/>
      <c r="L223" s="241"/>
      <c r="M223" s="252" t="s">
        <v>396</v>
      </c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</row>
    <row r="224" spans="2:35" s="511" customFormat="1" hidden="1" x14ac:dyDescent="0.25">
      <c r="B224" s="206"/>
      <c r="C224" s="240">
        <v>43417</v>
      </c>
      <c r="D224" s="233" t="s">
        <v>401</v>
      </c>
      <c r="E224" s="252" t="s">
        <v>397</v>
      </c>
      <c r="F224" s="253"/>
      <c r="G224" s="242" t="s">
        <v>70</v>
      </c>
      <c r="H224" s="235"/>
      <c r="I224" s="236">
        <v>1619521</v>
      </c>
      <c r="J224" s="257">
        <f t="shared" si="3"/>
        <v>4099679</v>
      </c>
      <c r="K224" s="251"/>
      <c r="L224" s="241"/>
      <c r="M224" s="252" t="s">
        <v>397</v>
      </c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</row>
    <row r="225" spans="2:35" s="511" customFormat="1" hidden="1" x14ac:dyDescent="0.25">
      <c r="B225" s="206"/>
      <c r="C225" s="240">
        <v>43417</v>
      </c>
      <c r="D225" s="233" t="s">
        <v>386</v>
      </c>
      <c r="E225" s="252" t="s">
        <v>398</v>
      </c>
      <c r="F225" s="253"/>
      <c r="G225" s="242" t="s">
        <v>70</v>
      </c>
      <c r="H225" s="235"/>
      <c r="I225" s="236">
        <v>2285161</v>
      </c>
      <c r="J225" s="257">
        <f t="shared" si="3"/>
        <v>1814518</v>
      </c>
      <c r="K225" s="251"/>
      <c r="L225" s="287"/>
      <c r="M225" s="252" t="s">
        <v>398</v>
      </c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</row>
    <row r="226" spans="2:35" s="511" customFormat="1" hidden="1" x14ac:dyDescent="0.25">
      <c r="B226" s="206"/>
      <c r="C226" s="240">
        <v>43417</v>
      </c>
      <c r="D226" s="233" t="s">
        <v>404</v>
      </c>
      <c r="E226" s="252" t="s">
        <v>400</v>
      </c>
      <c r="F226" s="253"/>
      <c r="G226" s="242" t="s">
        <v>89</v>
      </c>
      <c r="H226" s="235">
        <v>930000</v>
      </c>
      <c r="I226" s="236"/>
      <c r="J226" s="257">
        <f t="shared" si="3"/>
        <v>2744518</v>
      </c>
      <c r="K226" s="251"/>
      <c r="L226" s="287"/>
      <c r="M226" s="252" t="s">
        <v>400</v>
      </c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</row>
    <row r="227" spans="2:35" s="511" customFormat="1" hidden="1" x14ac:dyDescent="0.25">
      <c r="B227" s="206"/>
      <c r="C227" s="240">
        <v>43417</v>
      </c>
      <c r="D227" s="233" t="s">
        <v>405</v>
      </c>
      <c r="E227" s="252" t="s">
        <v>399</v>
      </c>
      <c r="F227" s="253"/>
      <c r="G227" s="242" t="s">
        <v>263</v>
      </c>
      <c r="H227" s="235"/>
      <c r="I227" s="236">
        <f>1891496-1550000</f>
        <v>341496</v>
      </c>
      <c r="J227" s="257">
        <f t="shared" si="3"/>
        <v>2403022</v>
      </c>
      <c r="K227" s="251"/>
      <c r="L227" s="287"/>
      <c r="M227" s="252" t="s">
        <v>399</v>
      </c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</row>
    <row r="228" spans="2:35" s="511" customFormat="1" hidden="1" x14ac:dyDescent="0.25">
      <c r="B228" s="284"/>
      <c r="C228" s="240">
        <v>43417</v>
      </c>
      <c r="D228" s="233" t="s">
        <v>402</v>
      </c>
      <c r="E228" s="253" t="s">
        <v>403</v>
      </c>
      <c r="F228" s="253"/>
      <c r="G228" s="242" t="s">
        <v>263</v>
      </c>
      <c r="H228" s="256"/>
      <c r="I228" s="236">
        <v>84890</v>
      </c>
      <c r="J228" s="257">
        <f t="shared" si="3"/>
        <v>2318132</v>
      </c>
      <c r="K228" s="282"/>
      <c r="L228" s="287"/>
      <c r="M228" s="253" t="s">
        <v>403</v>
      </c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</row>
    <row r="229" spans="2:35" s="511" customFormat="1" hidden="1" x14ac:dyDescent="0.25">
      <c r="B229" s="284"/>
      <c r="C229" s="283">
        <v>43417</v>
      </c>
      <c r="D229" s="225" t="s">
        <v>380</v>
      </c>
      <c r="E229" s="255" t="s">
        <v>407</v>
      </c>
      <c r="F229" s="255"/>
      <c r="G229" s="242" t="s">
        <v>263</v>
      </c>
      <c r="H229" s="256"/>
      <c r="I229" s="277">
        <v>500000</v>
      </c>
      <c r="J229" s="257">
        <f t="shared" si="3"/>
        <v>1818132</v>
      </c>
      <c r="K229" s="282"/>
      <c r="L229" s="287"/>
      <c r="M229" s="255" t="s">
        <v>407</v>
      </c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</row>
    <row r="230" spans="2:35" s="511" customFormat="1" hidden="1" x14ac:dyDescent="0.25">
      <c r="B230" s="206"/>
      <c r="C230" s="232">
        <v>43418</v>
      </c>
      <c r="D230" s="248" t="s">
        <v>60</v>
      </c>
      <c r="E230" s="238" t="s">
        <v>406</v>
      </c>
      <c r="F230" s="255"/>
      <c r="G230" s="242" t="s">
        <v>91</v>
      </c>
      <c r="H230" s="285"/>
      <c r="I230" s="263">
        <v>506500</v>
      </c>
      <c r="J230" s="257">
        <f t="shared" si="3"/>
        <v>1311632</v>
      </c>
      <c r="K230" s="251"/>
      <c r="L230" s="287"/>
      <c r="M230" s="238" t="s">
        <v>406</v>
      </c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</row>
    <row r="231" spans="2:35" s="511" customFormat="1" hidden="1" x14ac:dyDescent="0.25">
      <c r="B231" s="206"/>
      <c r="C231" s="232">
        <v>43419</v>
      </c>
      <c r="D231" s="206" t="s">
        <v>42</v>
      </c>
      <c r="E231" s="206"/>
      <c r="F231" s="206"/>
      <c r="G231" s="208"/>
      <c r="H231" s="285">
        <v>12883368</v>
      </c>
      <c r="I231" s="210"/>
      <c r="J231" s="257">
        <f t="shared" si="3"/>
        <v>14195000</v>
      </c>
      <c r="K231" s="251"/>
      <c r="L231" s="287"/>
      <c r="M231" s="206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</row>
    <row r="232" spans="2:35" s="511" customFormat="1" hidden="1" x14ac:dyDescent="0.25">
      <c r="B232" s="206"/>
      <c r="C232" s="240">
        <v>43419</v>
      </c>
      <c r="D232" s="233" t="s">
        <v>409</v>
      </c>
      <c r="E232" s="252" t="s">
        <v>408</v>
      </c>
      <c r="F232" s="253"/>
      <c r="G232" s="242" t="s">
        <v>330</v>
      </c>
      <c r="H232" s="285"/>
      <c r="I232" s="236">
        <v>804152</v>
      </c>
      <c r="J232" s="257">
        <f t="shared" si="3"/>
        <v>13390848</v>
      </c>
      <c r="K232" s="251"/>
      <c r="L232" s="287"/>
      <c r="M232" s="252" t="s">
        <v>408</v>
      </c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</row>
    <row r="233" spans="2:35" s="511" customFormat="1" hidden="1" x14ac:dyDescent="0.25">
      <c r="B233" s="206"/>
      <c r="C233" s="240">
        <v>43419</v>
      </c>
      <c r="D233" s="233" t="s">
        <v>411</v>
      </c>
      <c r="E233" s="252" t="s">
        <v>410</v>
      </c>
      <c r="F233" s="253"/>
      <c r="G233" s="242" t="s">
        <v>38</v>
      </c>
      <c r="H233" s="285"/>
      <c r="I233" s="236">
        <v>3800000</v>
      </c>
      <c r="J233" s="257">
        <f t="shared" si="3"/>
        <v>9590848</v>
      </c>
      <c r="K233" s="251"/>
      <c r="L233" s="287"/>
      <c r="M233" s="252" t="s">
        <v>410</v>
      </c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</row>
    <row r="234" spans="2:35" s="511" customFormat="1" hidden="1" x14ac:dyDescent="0.25">
      <c r="B234" s="206"/>
      <c r="C234" s="240">
        <v>43419</v>
      </c>
      <c r="D234" s="233" t="s">
        <v>415</v>
      </c>
      <c r="E234" s="252" t="s">
        <v>412</v>
      </c>
      <c r="F234" s="253"/>
      <c r="G234" s="242" t="s">
        <v>414</v>
      </c>
      <c r="H234" s="285"/>
      <c r="I234" s="236">
        <v>5853898</v>
      </c>
      <c r="J234" s="257">
        <f t="shared" si="3"/>
        <v>3736950</v>
      </c>
      <c r="K234" s="251"/>
      <c r="L234" s="287"/>
      <c r="M234" s="252" t="s">
        <v>412</v>
      </c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</row>
    <row r="235" spans="2:35" s="511" customFormat="1" hidden="1" x14ac:dyDescent="0.25">
      <c r="B235" s="206"/>
      <c r="C235" s="240">
        <v>43419</v>
      </c>
      <c r="D235" s="233" t="s">
        <v>113</v>
      </c>
      <c r="E235" s="252" t="s">
        <v>413</v>
      </c>
      <c r="F235" s="253"/>
      <c r="G235" s="242" t="s">
        <v>416</v>
      </c>
      <c r="H235" s="285"/>
      <c r="I235" s="236">
        <v>1637300</v>
      </c>
      <c r="J235" s="257">
        <f t="shared" si="3"/>
        <v>2099650</v>
      </c>
      <c r="K235" s="251"/>
      <c r="L235" s="287"/>
      <c r="M235" s="252" t="s">
        <v>413</v>
      </c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</row>
    <row r="236" spans="2:35" s="511" customFormat="1" hidden="1" x14ac:dyDescent="0.25">
      <c r="B236" s="206"/>
      <c r="C236" s="240">
        <v>43419</v>
      </c>
      <c r="D236" s="225" t="s">
        <v>417</v>
      </c>
      <c r="E236" s="206" t="s">
        <v>418</v>
      </c>
      <c r="F236" s="206"/>
      <c r="G236" s="286" t="s">
        <v>89</v>
      </c>
      <c r="H236" s="285"/>
      <c r="I236" s="235">
        <v>2000000</v>
      </c>
      <c r="J236" s="257">
        <f t="shared" si="3"/>
        <v>99650</v>
      </c>
      <c r="K236" s="251"/>
      <c r="L236" s="287"/>
      <c r="M236" s="206" t="s">
        <v>418</v>
      </c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  <c r="AA236" s="241"/>
      <c r="AB236" s="241"/>
      <c r="AC236" s="241"/>
      <c r="AD236" s="241"/>
      <c r="AE236" s="241"/>
      <c r="AF236" s="241"/>
      <c r="AG236" s="241"/>
      <c r="AH236" s="241"/>
      <c r="AI236" s="241"/>
    </row>
    <row r="237" spans="2:35" s="511" customFormat="1" hidden="1" x14ac:dyDescent="0.25">
      <c r="B237" s="206"/>
      <c r="C237" s="240">
        <v>43425</v>
      </c>
      <c r="D237" s="206" t="s">
        <v>42</v>
      </c>
      <c r="E237" s="206"/>
      <c r="F237" s="206"/>
      <c r="G237" s="208"/>
      <c r="H237" s="285">
        <v>12095350</v>
      </c>
      <c r="I237" s="210"/>
      <c r="J237" s="257">
        <f t="shared" si="3"/>
        <v>12195000</v>
      </c>
      <c r="K237" s="251"/>
      <c r="L237" s="287"/>
      <c r="M237" s="206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</row>
    <row r="238" spans="2:35" s="511" customFormat="1" hidden="1" x14ac:dyDescent="0.25">
      <c r="B238" s="206"/>
      <c r="C238" s="240">
        <v>43425</v>
      </c>
      <c r="D238" s="233" t="s">
        <v>421</v>
      </c>
      <c r="E238" s="252" t="s">
        <v>419</v>
      </c>
      <c r="F238" s="253"/>
      <c r="G238" s="242" t="s">
        <v>420</v>
      </c>
      <c r="H238" s="285"/>
      <c r="I238" s="236">
        <v>740000</v>
      </c>
      <c r="J238" s="257">
        <f t="shared" si="3"/>
        <v>11455000</v>
      </c>
      <c r="K238" s="251"/>
      <c r="L238" s="287"/>
      <c r="M238" s="252" t="s">
        <v>419</v>
      </c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</row>
    <row r="239" spans="2:35" s="511" customFormat="1" hidden="1" x14ac:dyDescent="0.25">
      <c r="B239" s="206"/>
      <c r="C239" s="240">
        <v>43425</v>
      </c>
      <c r="D239" s="233" t="s">
        <v>421</v>
      </c>
      <c r="E239" s="252" t="s">
        <v>423</v>
      </c>
      <c r="F239" s="253"/>
      <c r="G239" s="242" t="s">
        <v>420</v>
      </c>
      <c r="H239" s="285"/>
      <c r="I239" s="236">
        <v>891500</v>
      </c>
      <c r="J239" s="257">
        <f t="shared" si="3"/>
        <v>10563500</v>
      </c>
      <c r="K239" s="251"/>
      <c r="L239" s="287"/>
      <c r="M239" s="252" t="s">
        <v>423</v>
      </c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</row>
    <row r="240" spans="2:35" s="511" customFormat="1" hidden="1" x14ac:dyDescent="0.25">
      <c r="B240" s="206"/>
      <c r="C240" s="240">
        <v>43425</v>
      </c>
      <c r="D240" s="233" t="s">
        <v>432</v>
      </c>
      <c r="E240" s="252" t="s">
        <v>424</v>
      </c>
      <c r="F240" s="253"/>
      <c r="G240" s="242" t="s">
        <v>422</v>
      </c>
      <c r="H240" s="285"/>
      <c r="I240" s="236">
        <f>4084674-2805000</f>
        <v>1279674</v>
      </c>
      <c r="J240" s="257">
        <f t="shared" si="3"/>
        <v>9283826</v>
      </c>
      <c r="K240" s="251"/>
      <c r="L240" s="287"/>
      <c r="M240" s="252" t="s">
        <v>424</v>
      </c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</row>
    <row r="241" spans="2:35" s="511" customFormat="1" hidden="1" x14ac:dyDescent="0.25">
      <c r="B241" s="206"/>
      <c r="C241" s="240">
        <v>43425</v>
      </c>
      <c r="D241" s="233" t="s">
        <v>434</v>
      </c>
      <c r="E241" s="252" t="s">
        <v>427</v>
      </c>
      <c r="F241" s="253"/>
      <c r="G241" s="242" t="s">
        <v>263</v>
      </c>
      <c r="H241" s="285"/>
      <c r="I241" s="236">
        <f>581000-500000</f>
        <v>81000</v>
      </c>
      <c r="J241" s="257">
        <f t="shared" si="3"/>
        <v>9202826</v>
      </c>
      <c r="K241" s="251"/>
      <c r="L241" s="241"/>
      <c r="M241" s="252" t="s">
        <v>427</v>
      </c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</row>
    <row r="242" spans="2:35" s="511" customFormat="1" hidden="1" x14ac:dyDescent="0.25">
      <c r="B242" s="206"/>
      <c r="C242" s="240">
        <v>43425</v>
      </c>
      <c r="D242" s="233" t="s">
        <v>435</v>
      </c>
      <c r="E242" s="252" t="s">
        <v>436</v>
      </c>
      <c r="F242" s="253"/>
      <c r="G242" s="242" t="s">
        <v>263</v>
      </c>
      <c r="H242" s="285"/>
      <c r="I242" s="236">
        <v>984000</v>
      </c>
      <c r="J242" s="257">
        <f t="shared" si="3"/>
        <v>8218826</v>
      </c>
      <c r="K242" s="251"/>
      <c r="L242" s="241"/>
      <c r="M242" s="252" t="s">
        <v>436</v>
      </c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</row>
    <row r="243" spans="2:35" s="511" customFormat="1" hidden="1" x14ac:dyDescent="0.25">
      <c r="B243" s="206"/>
      <c r="C243" s="240">
        <v>43425</v>
      </c>
      <c r="D243" s="233" t="s">
        <v>60</v>
      </c>
      <c r="E243" s="252" t="s">
        <v>428</v>
      </c>
      <c r="F243" s="253"/>
      <c r="G243" s="242" t="s">
        <v>109</v>
      </c>
      <c r="H243" s="285"/>
      <c r="I243" s="236">
        <v>3572062</v>
      </c>
      <c r="J243" s="257">
        <f t="shared" si="3"/>
        <v>4646764</v>
      </c>
      <c r="K243" s="251"/>
      <c r="L243" s="241"/>
      <c r="M243" s="252" t="s">
        <v>428</v>
      </c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</row>
    <row r="244" spans="2:35" s="511" customFormat="1" hidden="1" x14ac:dyDescent="0.25">
      <c r="B244" s="206"/>
      <c r="C244" s="240">
        <v>43426</v>
      </c>
      <c r="D244" s="233" t="s">
        <v>433</v>
      </c>
      <c r="E244" s="252" t="s">
        <v>429</v>
      </c>
      <c r="F244" s="253"/>
      <c r="G244" s="242" t="s">
        <v>57</v>
      </c>
      <c r="H244" s="285">
        <v>641195</v>
      </c>
      <c r="I244" s="236"/>
      <c r="J244" s="257">
        <f t="shared" si="3"/>
        <v>5287959</v>
      </c>
      <c r="K244" s="251"/>
      <c r="L244" s="241"/>
      <c r="M244" s="252" t="s">
        <v>429</v>
      </c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  <c r="AA244" s="241"/>
      <c r="AB244" s="241"/>
      <c r="AC244" s="241"/>
      <c r="AD244" s="241"/>
      <c r="AE244" s="241"/>
      <c r="AF244" s="241"/>
      <c r="AG244" s="241"/>
      <c r="AH244" s="241"/>
      <c r="AI244" s="241"/>
    </row>
    <row r="245" spans="2:35" s="511" customFormat="1" hidden="1" x14ac:dyDescent="0.25">
      <c r="B245" s="206"/>
      <c r="C245" s="240">
        <v>43426</v>
      </c>
      <c r="D245" s="233" t="s">
        <v>431</v>
      </c>
      <c r="E245" s="252" t="s">
        <v>426</v>
      </c>
      <c r="F245" s="253"/>
      <c r="G245" s="242" t="s">
        <v>430</v>
      </c>
      <c r="H245" s="285"/>
      <c r="I245" s="236">
        <v>3206000</v>
      </c>
      <c r="J245" s="257">
        <f t="shared" si="3"/>
        <v>2081959</v>
      </c>
      <c r="K245" s="251"/>
      <c r="L245" s="241"/>
      <c r="M245" s="252" t="s">
        <v>426</v>
      </c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</row>
    <row r="246" spans="2:35" s="511" customFormat="1" hidden="1" x14ac:dyDescent="0.25">
      <c r="B246" s="206"/>
      <c r="C246" s="240">
        <v>43426</v>
      </c>
      <c r="D246" s="233" t="s">
        <v>60</v>
      </c>
      <c r="E246" s="252" t="s">
        <v>425</v>
      </c>
      <c r="F246" s="253"/>
      <c r="G246" s="242" t="s">
        <v>91</v>
      </c>
      <c r="H246" s="285"/>
      <c r="I246" s="236">
        <v>904668</v>
      </c>
      <c r="J246" s="257">
        <f t="shared" si="3"/>
        <v>1177291</v>
      </c>
      <c r="K246" s="251"/>
      <c r="L246" s="241"/>
      <c r="M246" s="252" t="s">
        <v>425</v>
      </c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</row>
    <row r="247" spans="2:35" s="511" customFormat="1" hidden="1" x14ac:dyDescent="0.25">
      <c r="B247" s="206"/>
      <c r="C247" s="207">
        <v>43430</v>
      </c>
      <c r="D247" s="206" t="s">
        <v>42</v>
      </c>
      <c r="E247" s="206"/>
      <c r="F247" s="287"/>
      <c r="G247" s="242"/>
      <c r="H247" s="285">
        <v>15338710</v>
      </c>
      <c r="I247" s="210"/>
      <c r="J247" s="257">
        <f t="shared" si="3"/>
        <v>16516001</v>
      </c>
      <c r="K247" s="251"/>
      <c r="L247" s="241"/>
      <c r="M247" s="206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</row>
    <row r="248" spans="2:35" s="511" customFormat="1" hidden="1" x14ac:dyDescent="0.25">
      <c r="B248" s="206"/>
      <c r="C248" s="207">
        <v>43430</v>
      </c>
      <c r="D248" s="233" t="s">
        <v>438</v>
      </c>
      <c r="E248" s="252" t="s">
        <v>437</v>
      </c>
      <c r="F248" s="253"/>
      <c r="G248" s="242" t="s">
        <v>359</v>
      </c>
      <c r="H248" s="285"/>
      <c r="I248" s="236">
        <v>1572150</v>
      </c>
      <c r="J248" s="257">
        <f t="shared" si="3"/>
        <v>14943851</v>
      </c>
      <c r="K248" s="251"/>
      <c r="L248" s="241"/>
      <c r="M248" s="252" t="s">
        <v>437</v>
      </c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</row>
    <row r="249" spans="2:35" s="511" customFormat="1" hidden="1" x14ac:dyDescent="0.25">
      <c r="B249" s="206"/>
      <c r="C249" s="207">
        <v>43430</v>
      </c>
      <c r="D249" s="233" t="s">
        <v>154</v>
      </c>
      <c r="E249" s="252" t="s">
        <v>439</v>
      </c>
      <c r="F249" s="253"/>
      <c r="G249" s="242" t="s">
        <v>72</v>
      </c>
      <c r="H249" s="285"/>
      <c r="I249" s="236">
        <v>1579000</v>
      </c>
      <c r="J249" s="257">
        <f t="shared" si="3"/>
        <v>13364851</v>
      </c>
      <c r="K249" s="251"/>
      <c r="L249" s="241"/>
      <c r="M249" s="252" t="s">
        <v>439</v>
      </c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</row>
    <row r="250" spans="2:35" s="511" customFormat="1" hidden="1" x14ac:dyDescent="0.25">
      <c r="B250" s="206"/>
      <c r="C250" s="207">
        <v>43432</v>
      </c>
      <c r="D250" s="233" t="s">
        <v>154</v>
      </c>
      <c r="E250" s="252" t="s">
        <v>441</v>
      </c>
      <c r="F250" s="253"/>
      <c r="G250" s="242" t="s">
        <v>72</v>
      </c>
      <c r="H250" s="285"/>
      <c r="I250" s="236">
        <v>5053000</v>
      </c>
      <c r="J250" s="257">
        <f t="shared" si="3"/>
        <v>8311851</v>
      </c>
      <c r="K250" s="251"/>
      <c r="L250" s="241"/>
      <c r="M250" s="252" t="s">
        <v>441</v>
      </c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</row>
    <row r="251" spans="2:35" s="511" customFormat="1" hidden="1" x14ac:dyDescent="0.25">
      <c r="B251" s="206"/>
      <c r="C251" s="207">
        <v>43432</v>
      </c>
      <c r="D251" s="233" t="s">
        <v>154</v>
      </c>
      <c r="E251" s="252" t="s">
        <v>442</v>
      </c>
      <c r="F251" s="253"/>
      <c r="G251" s="242" t="s">
        <v>308</v>
      </c>
      <c r="H251" s="285"/>
      <c r="I251" s="236">
        <v>1174898</v>
      </c>
      <c r="J251" s="257">
        <f t="shared" si="3"/>
        <v>7136953</v>
      </c>
      <c r="K251" s="251"/>
      <c r="L251" s="241"/>
      <c r="M251" s="252" t="s">
        <v>442</v>
      </c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</row>
    <row r="252" spans="2:35" s="511" customFormat="1" hidden="1" x14ac:dyDescent="0.25">
      <c r="B252" s="206"/>
      <c r="C252" s="207">
        <v>43432</v>
      </c>
      <c r="D252" s="233" t="s">
        <v>447</v>
      </c>
      <c r="E252" s="252" t="s">
        <v>443</v>
      </c>
      <c r="F252" s="253"/>
      <c r="G252" s="242" t="s">
        <v>34</v>
      </c>
      <c r="H252" s="285"/>
      <c r="I252" s="236">
        <v>184000</v>
      </c>
      <c r="J252" s="257">
        <f t="shared" si="3"/>
        <v>6952953</v>
      </c>
      <c r="K252" s="251"/>
      <c r="L252" s="241"/>
      <c r="M252" s="252" t="s">
        <v>443</v>
      </c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</row>
    <row r="253" spans="2:35" s="511" customFormat="1" hidden="1" x14ac:dyDescent="0.25">
      <c r="B253" s="206"/>
      <c r="C253" s="207">
        <v>43432</v>
      </c>
      <c r="D253" s="233" t="s">
        <v>154</v>
      </c>
      <c r="E253" s="252" t="s">
        <v>444</v>
      </c>
      <c r="F253" s="253"/>
      <c r="G253" s="242" t="s">
        <v>440</v>
      </c>
      <c r="H253" s="285"/>
      <c r="I253" s="236">
        <v>1811451</v>
      </c>
      <c r="J253" s="257">
        <f t="shared" si="3"/>
        <v>5141502</v>
      </c>
      <c r="K253" s="251"/>
      <c r="L253" s="241"/>
      <c r="M253" s="252" t="s">
        <v>444</v>
      </c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</row>
    <row r="254" spans="2:35" s="511" customFormat="1" hidden="1" x14ac:dyDescent="0.25">
      <c r="B254" s="206"/>
      <c r="C254" s="207">
        <v>43435</v>
      </c>
      <c r="D254" s="233" t="s">
        <v>446</v>
      </c>
      <c r="E254" s="252" t="s">
        <v>445</v>
      </c>
      <c r="F254" s="253"/>
      <c r="G254" s="242" t="s">
        <v>34</v>
      </c>
      <c r="H254" s="285"/>
      <c r="I254" s="236">
        <v>100000</v>
      </c>
      <c r="J254" s="257">
        <f t="shared" si="3"/>
        <v>5041502</v>
      </c>
      <c r="K254" s="251"/>
      <c r="L254" s="241"/>
      <c r="M254" s="252" t="s">
        <v>445</v>
      </c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</row>
    <row r="255" spans="2:35" s="511" customFormat="1" hidden="1" x14ac:dyDescent="0.25">
      <c r="B255" s="206"/>
      <c r="C255" s="207">
        <v>43437</v>
      </c>
      <c r="D255" s="233" t="s">
        <v>154</v>
      </c>
      <c r="E255" s="252" t="s">
        <v>449</v>
      </c>
      <c r="F255" s="253"/>
      <c r="G255" s="242" t="s">
        <v>178</v>
      </c>
      <c r="H255" s="285"/>
      <c r="I255" s="236">
        <v>2358202</v>
      </c>
      <c r="J255" s="257">
        <f t="shared" si="3"/>
        <v>2683300</v>
      </c>
      <c r="K255" s="251"/>
      <c r="L255" s="241"/>
      <c r="M255" s="252" t="s">
        <v>449</v>
      </c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</row>
    <row r="256" spans="2:35" s="511" customFormat="1" hidden="1" x14ac:dyDescent="0.25">
      <c r="B256" s="206"/>
      <c r="C256" s="207">
        <v>43437</v>
      </c>
      <c r="D256" s="233" t="s">
        <v>451</v>
      </c>
      <c r="E256" s="252" t="s">
        <v>450</v>
      </c>
      <c r="F256" s="253"/>
      <c r="G256" s="242" t="s">
        <v>448</v>
      </c>
      <c r="H256" s="285"/>
      <c r="I256" s="236">
        <v>2270000</v>
      </c>
      <c r="J256" s="257">
        <f t="shared" si="3"/>
        <v>413300</v>
      </c>
      <c r="K256" s="251"/>
      <c r="L256" s="241"/>
      <c r="M256" s="252" t="s">
        <v>450</v>
      </c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</row>
    <row r="257" spans="2:35" s="511" customFormat="1" hidden="1" x14ac:dyDescent="0.25">
      <c r="B257" s="206"/>
      <c r="C257" s="207">
        <v>43438</v>
      </c>
      <c r="D257" s="206" t="s">
        <v>42</v>
      </c>
      <c r="E257" s="206"/>
      <c r="F257" s="206"/>
      <c r="G257" s="208"/>
      <c r="H257" s="285">
        <v>17086701</v>
      </c>
      <c r="I257" s="210"/>
      <c r="J257" s="257">
        <f t="shared" si="3"/>
        <v>17500001</v>
      </c>
      <c r="K257" s="251"/>
      <c r="L257" s="241"/>
      <c r="M257" s="206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</row>
    <row r="258" spans="2:35" s="511" customFormat="1" hidden="1" x14ac:dyDescent="0.25">
      <c r="B258" s="206"/>
      <c r="C258" s="207">
        <v>43438</v>
      </c>
      <c r="D258" s="287" t="s">
        <v>469</v>
      </c>
      <c r="E258" s="287" t="s">
        <v>467</v>
      </c>
      <c r="F258" s="287"/>
      <c r="G258" s="288" t="s">
        <v>263</v>
      </c>
      <c r="H258" s="285"/>
      <c r="I258" s="289">
        <v>1010000</v>
      </c>
      <c r="J258" s="257">
        <f t="shared" si="3"/>
        <v>16490001</v>
      </c>
      <c r="K258" s="251"/>
      <c r="L258" s="241"/>
      <c r="M258" s="287" t="s">
        <v>467</v>
      </c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</row>
    <row r="259" spans="2:35" s="511" customFormat="1" hidden="1" x14ac:dyDescent="0.25">
      <c r="B259" s="206"/>
      <c r="C259" s="207">
        <v>43438</v>
      </c>
      <c r="D259" s="233" t="s">
        <v>60</v>
      </c>
      <c r="E259" s="252" t="s">
        <v>452</v>
      </c>
      <c r="F259" s="253"/>
      <c r="G259" s="242" t="s">
        <v>453</v>
      </c>
      <c r="H259" s="285"/>
      <c r="I259" s="236">
        <v>5215800</v>
      </c>
      <c r="J259" s="257">
        <f t="shared" si="3"/>
        <v>11274201</v>
      </c>
      <c r="K259" s="251"/>
      <c r="L259" s="241"/>
      <c r="M259" s="252" t="s">
        <v>452</v>
      </c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</row>
    <row r="260" spans="2:35" s="511" customFormat="1" hidden="1" x14ac:dyDescent="0.25">
      <c r="B260" s="206"/>
      <c r="C260" s="207">
        <v>43438</v>
      </c>
      <c r="D260" s="233" t="s">
        <v>421</v>
      </c>
      <c r="E260" s="252" t="s">
        <v>454</v>
      </c>
      <c r="F260" s="253"/>
      <c r="G260" s="242" t="s">
        <v>455</v>
      </c>
      <c r="H260" s="285"/>
      <c r="I260" s="236">
        <v>4287004</v>
      </c>
      <c r="J260" s="257">
        <f t="shared" si="3"/>
        <v>6987197</v>
      </c>
      <c r="K260" s="251"/>
      <c r="L260" s="241"/>
      <c r="M260" s="252" t="s">
        <v>454</v>
      </c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</row>
    <row r="261" spans="2:35" s="511" customFormat="1" hidden="1" x14ac:dyDescent="0.25">
      <c r="B261" s="206"/>
      <c r="C261" s="207">
        <v>43438</v>
      </c>
      <c r="D261" s="233" t="s">
        <v>456</v>
      </c>
      <c r="E261" s="252" t="s">
        <v>457</v>
      </c>
      <c r="F261" s="253"/>
      <c r="G261" s="242" t="s">
        <v>461</v>
      </c>
      <c r="H261" s="285"/>
      <c r="I261" s="236">
        <v>375000</v>
      </c>
      <c r="J261" s="257">
        <f t="shared" si="3"/>
        <v>6612197</v>
      </c>
      <c r="K261" s="251"/>
      <c r="L261" s="241"/>
      <c r="M261" s="252" t="s">
        <v>457</v>
      </c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</row>
    <row r="262" spans="2:35" s="511" customFormat="1" hidden="1" x14ac:dyDescent="0.25">
      <c r="B262" s="206"/>
      <c r="C262" s="207">
        <v>43438</v>
      </c>
      <c r="D262" s="233" t="s">
        <v>464</v>
      </c>
      <c r="E262" s="252" t="s">
        <v>459</v>
      </c>
      <c r="F262" s="253"/>
      <c r="G262" s="242" t="s">
        <v>462</v>
      </c>
      <c r="H262" s="285"/>
      <c r="I262" s="236">
        <v>1876300</v>
      </c>
      <c r="J262" s="257">
        <f t="shared" si="3"/>
        <v>4735897</v>
      </c>
      <c r="K262" s="251"/>
      <c r="L262" s="241"/>
      <c r="M262" s="252" t="s">
        <v>459</v>
      </c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</row>
    <row r="263" spans="2:35" s="511" customFormat="1" hidden="1" x14ac:dyDescent="0.25">
      <c r="B263" s="206"/>
      <c r="C263" s="207">
        <v>43438</v>
      </c>
      <c r="D263" s="233" t="s">
        <v>154</v>
      </c>
      <c r="E263" s="252" t="s">
        <v>458</v>
      </c>
      <c r="F263" s="253"/>
      <c r="G263" s="242" t="s">
        <v>93</v>
      </c>
      <c r="H263" s="285"/>
      <c r="I263" s="236">
        <v>1220000</v>
      </c>
      <c r="J263" s="257">
        <f t="shared" si="3"/>
        <v>3515897</v>
      </c>
      <c r="K263" s="251"/>
      <c r="L263" s="241"/>
      <c r="M263" s="252" t="s">
        <v>458</v>
      </c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</row>
    <row r="264" spans="2:35" s="511" customFormat="1" hidden="1" x14ac:dyDescent="0.25">
      <c r="B264" s="206"/>
      <c r="C264" s="207">
        <v>43441</v>
      </c>
      <c r="D264" s="233" t="s">
        <v>465</v>
      </c>
      <c r="E264" s="252" t="s">
        <v>460</v>
      </c>
      <c r="F264" s="253"/>
      <c r="G264" s="242" t="s">
        <v>463</v>
      </c>
      <c r="H264" s="285"/>
      <c r="I264" s="236">
        <v>1679637</v>
      </c>
      <c r="J264" s="257">
        <f t="shared" si="3"/>
        <v>1836260</v>
      </c>
      <c r="K264" s="251"/>
      <c r="L264" s="241"/>
      <c r="M264" s="252" t="s">
        <v>460</v>
      </c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</row>
    <row r="265" spans="2:35" s="511" customFormat="1" hidden="1" x14ac:dyDescent="0.25">
      <c r="B265" s="206"/>
      <c r="C265" s="283">
        <v>43441</v>
      </c>
      <c r="D265" s="225" t="s">
        <v>466</v>
      </c>
      <c r="E265" s="252" t="s">
        <v>470</v>
      </c>
      <c r="F265" s="253"/>
      <c r="G265" s="242" t="s">
        <v>468</v>
      </c>
      <c r="H265" s="285"/>
      <c r="I265" s="235">
        <v>1350000</v>
      </c>
      <c r="J265" s="257">
        <f t="shared" si="3"/>
        <v>486260</v>
      </c>
      <c r="K265" s="251"/>
      <c r="L265" s="241"/>
      <c r="M265" s="252" t="s">
        <v>470</v>
      </c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</row>
    <row r="266" spans="2:35" s="511" customFormat="1" hidden="1" x14ac:dyDescent="0.25">
      <c r="B266" s="206"/>
      <c r="C266" s="206"/>
      <c r="D266" s="206" t="s">
        <v>42</v>
      </c>
      <c r="E266" s="206"/>
      <c r="F266" s="206"/>
      <c r="G266" s="208"/>
      <c r="H266" s="285">
        <v>14653741</v>
      </c>
      <c r="I266" s="210"/>
      <c r="J266" s="257">
        <f t="shared" si="3"/>
        <v>15140001</v>
      </c>
      <c r="K266" s="251"/>
      <c r="L266" s="241"/>
      <c r="M266" s="206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</row>
    <row r="267" spans="2:35" s="511" customFormat="1" hidden="1" x14ac:dyDescent="0.25">
      <c r="B267" s="206"/>
      <c r="C267" s="207">
        <v>43445</v>
      </c>
      <c r="D267" s="233" t="s">
        <v>60</v>
      </c>
      <c r="E267" s="252" t="s">
        <v>460</v>
      </c>
      <c r="F267" s="253"/>
      <c r="G267" s="242" t="s">
        <v>178</v>
      </c>
      <c r="H267" s="285"/>
      <c r="I267" s="236">
        <v>1960565</v>
      </c>
      <c r="J267" s="257">
        <f t="shared" si="3"/>
        <v>13179436</v>
      </c>
      <c r="K267" s="251"/>
      <c r="L267" s="241"/>
      <c r="M267" s="252" t="s">
        <v>460</v>
      </c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</row>
    <row r="268" spans="2:35" s="511" customFormat="1" hidden="1" x14ac:dyDescent="0.25">
      <c r="B268" s="206"/>
      <c r="C268" s="207">
        <v>43445</v>
      </c>
      <c r="D268" s="233" t="s">
        <v>66</v>
      </c>
      <c r="E268" s="252" t="s">
        <v>479</v>
      </c>
      <c r="F268" s="253"/>
      <c r="G268" s="242" t="s">
        <v>178</v>
      </c>
      <c r="H268" s="285"/>
      <c r="I268" s="236">
        <v>1447107</v>
      </c>
      <c r="J268" s="257">
        <f t="shared" si="3"/>
        <v>11732329</v>
      </c>
      <c r="K268" s="251"/>
      <c r="L268" s="241"/>
      <c r="M268" s="252" t="s">
        <v>479</v>
      </c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</row>
    <row r="269" spans="2:35" s="511" customFormat="1" hidden="1" x14ac:dyDescent="0.25">
      <c r="B269" s="206"/>
      <c r="C269" s="207">
        <v>43445</v>
      </c>
      <c r="D269" s="233" t="s">
        <v>299</v>
      </c>
      <c r="E269" s="252" t="s">
        <v>480</v>
      </c>
      <c r="F269" s="253"/>
      <c r="G269" s="242" t="s">
        <v>38</v>
      </c>
      <c r="H269" s="285"/>
      <c r="I269" s="236">
        <v>10000</v>
      </c>
      <c r="J269" s="257">
        <f t="shared" si="3"/>
        <v>11722329</v>
      </c>
      <c r="K269" s="251"/>
      <c r="L269" s="241"/>
      <c r="M269" s="252" t="s">
        <v>480</v>
      </c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</row>
    <row r="270" spans="2:35" s="511" customFormat="1" hidden="1" x14ac:dyDescent="0.25">
      <c r="B270" s="206"/>
      <c r="C270" s="207">
        <v>43445</v>
      </c>
      <c r="D270" s="233" t="s">
        <v>471</v>
      </c>
      <c r="E270" s="252" t="s">
        <v>481</v>
      </c>
      <c r="F270" s="253"/>
      <c r="G270" s="242" t="s">
        <v>38</v>
      </c>
      <c r="H270" s="285"/>
      <c r="I270" s="236">
        <v>3800000</v>
      </c>
      <c r="J270" s="257">
        <f t="shared" ref="J270:J334" si="4">+J269+H270-I270</f>
        <v>7922329</v>
      </c>
      <c r="K270" s="251"/>
      <c r="L270" s="241"/>
      <c r="M270" s="252" t="s">
        <v>481</v>
      </c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</row>
    <row r="271" spans="2:35" s="511" customFormat="1" hidden="1" x14ac:dyDescent="0.25">
      <c r="B271" s="206"/>
      <c r="C271" s="207">
        <v>43445</v>
      </c>
      <c r="D271" s="233" t="s">
        <v>473</v>
      </c>
      <c r="E271" s="252" t="s">
        <v>482</v>
      </c>
      <c r="F271" s="253"/>
      <c r="G271" s="242" t="s">
        <v>472</v>
      </c>
      <c r="H271" s="285"/>
      <c r="I271" s="236">
        <f>1815331-1010000</f>
        <v>805331</v>
      </c>
      <c r="J271" s="257">
        <f t="shared" si="4"/>
        <v>7116998</v>
      </c>
      <c r="K271" s="251"/>
      <c r="L271" s="241"/>
      <c r="M271" s="252" t="s">
        <v>482</v>
      </c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</row>
    <row r="272" spans="2:35" s="511" customFormat="1" hidden="1" x14ac:dyDescent="0.25">
      <c r="B272" s="206"/>
      <c r="C272" s="207">
        <v>43445</v>
      </c>
      <c r="D272" s="233" t="s">
        <v>474</v>
      </c>
      <c r="E272" s="252" t="s">
        <v>483</v>
      </c>
      <c r="F272" s="253"/>
      <c r="G272" s="242" t="s">
        <v>72</v>
      </c>
      <c r="H272" s="285"/>
      <c r="I272" s="236">
        <v>1148000</v>
      </c>
      <c r="J272" s="257">
        <f t="shared" si="4"/>
        <v>5968998</v>
      </c>
      <c r="K272" s="251"/>
      <c r="L272" s="241"/>
      <c r="M272" s="252" t="s">
        <v>483</v>
      </c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</row>
    <row r="273" spans="2:35" s="511" customFormat="1" hidden="1" x14ac:dyDescent="0.25">
      <c r="B273" s="206"/>
      <c r="C273" s="207">
        <v>43446</v>
      </c>
      <c r="D273" s="233" t="s">
        <v>475</v>
      </c>
      <c r="E273" s="252" t="s">
        <v>484</v>
      </c>
      <c r="F273" s="253"/>
      <c r="G273" s="242" t="s">
        <v>282</v>
      </c>
      <c r="H273" s="285"/>
      <c r="I273" s="236">
        <v>670000</v>
      </c>
      <c r="J273" s="257">
        <f t="shared" si="4"/>
        <v>5298998</v>
      </c>
      <c r="K273" s="251"/>
      <c r="L273" s="241"/>
      <c r="M273" s="252" t="s">
        <v>484</v>
      </c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</row>
    <row r="274" spans="2:35" s="511" customFormat="1" hidden="1" x14ac:dyDescent="0.25">
      <c r="B274" s="206"/>
      <c r="C274" s="207">
        <v>43446</v>
      </c>
      <c r="D274" s="233" t="s">
        <v>154</v>
      </c>
      <c r="E274" s="252" t="s">
        <v>485</v>
      </c>
      <c r="F274" s="253"/>
      <c r="G274" s="242" t="s">
        <v>476</v>
      </c>
      <c r="H274" s="285"/>
      <c r="I274" s="236">
        <v>297700</v>
      </c>
      <c r="J274" s="257">
        <f t="shared" si="4"/>
        <v>5001298</v>
      </c>
      <c r="K274" s="251"/>
      <c r="L274" s="241"/>
      <c r="M274" s="252" t="s">
        <v>485</v>
      </c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</row>
    <row r="275" spans="2:35" s="511" customFormat="1" hidden="1" x14ac:dyDescent="0.25">
      <c r="B275" s="206"/>
      <c r="C275" s="207">
        <v>43447</v>
      </c>
      <c r="D275" s="233" t="s">
        <v>477</v>
      </c>
      <c r="E275" s="252" t="s">
        <v>486</v>
      </c>
      <c r="F275" s="253"/>
      <c r="G275" s="242" t="s">
        <v>478</v>
      </c>
      <c r="H275" s="285"/>
      <c r="I275" s="236">
        <v>1168168</v>
      </c>
      <c r="J275" s="257">
        <f t="shared" si="4"/>
        <v>3833130</v>
      </c>
      <c r="K275" s="251"/>
      <c r="L275" s="241"/>
      <c r="M275" s="252" t="s">
        <v>486</v>
      </c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</row>
    <row r="276" spans="2:35" s="511" customFormat="1" hidden="1" x14ac:dyDescent="0.25">
      <c r="B276" s="206"/>
      <c r="C276" s="207">
        <v>43447</v>
      </c>
      <c r="D276" s="225" t="s">
        <v>487</v>
      </c>
      <c r="E276" s="206" t="s">
        <v>488</v>
      </c>
      <c r="F276" s="206"/>
      <c r="G276" s="286" t="s">
        <v>91</v>
      </c>
      <c r="H276" s="285"/>
      <c r="I276" s="235">
        <v>3000000</v>
      </c>
      <c r="J276" s="257">
        <f t="shared" si="4"/>
        <v>833130</v>
      </c>
      <c r="K276" s="251"/>
      <c r="L276" s="241"/>
      <c r="M276" s="206" t="s">
        <v>488</v>
      </c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</row>
    <row r="277" spans="2:35" s="511" customFormat="1" hidden="1" x14ac:dyDescent="0.25">
      <c r="B277" s="206"/>
      <c r="C277" s="207">
        <v>43452</v>
      </c>
      <c r="D277" s="206" t="s">
        <v>42</v>
      </c>
      <c r="E277" s="206"/>
      <c r="F277" s="206"/>
      <c r="G277" s="208"/>
      <c r="H277" s="285">
        <v>13667071</v>
      </c>
      <c r="I277" s="210"/>
      <c r="J277" s="257">
        <f t="shared" si="4"/>
        <v>14500201</v>
      </c>
      <c r="K277" s="251"/>
      <c r="L277" s="241"/>
      <c r="M277" s="206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</row>
    <row r="278" spans="2:35" s="511" customFormat="1" hidden="1" x14ac:dyDescent="0.25">
      <c r="B278" s="206"/>
      <c r="C278" s="207">
        <v>43452</v>
      </c>
      <c r="D278" s="233" t="s">
        <v>60</v>
      </c>
      <c r="E278" s="252" t="s">
        <v>489</v>
      </c>
      <c r="F278" s="253"/>
      <c r="G278" s="242" t="s">
        <v>59</v>
      </c>
      <c r="H278" s="285"/>
      <c r="I278" s="236">
        <v>1191500</v>
      </c>
      <c r="J278" s="257">
        <f t="shared" si="4"/>
        <v>13308701</v>
      </c>
      <c r="K278" s="251"/>
      <c r="L278" s="241"/>
      <c r="M278" s="252" t="s">
        <v>489</v>
      </c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  <c r="AA278" s="241"/>
      <c r="AB278" s="241"/>
      <c r="AC278" s="241"/>
      <c r="AD278" s="241"/>
      <c r="AE278" s="241"/>
      <c r="AF278" s="241"/>
      <c r="AG278" s="241"/>
      <c r="AH278" s="241"/>
      <c r="AI278" s="241"/>
    </row>
    <row r="279" spans="2:35" s="511" customFormat="1" hidden="1" x14ac:dyDescent="0.25">
      <c r="B279" s="206"/>
      <c r="C279" s="207">
        <v>43452</v>
      </c>
      <c r="D279" s="233" t="s">
        <v>60</v>
      </c>
      <c r="E279" s="252" t="s">
        <v>490</v>
      </c>
      <c r="F279" s="253"/>
      <c r="G279" s="242" t="s">
        <v>208</v>
      </c>
      <c r="H279" s="285"/>
      <c r="I279" s="236">
        <v>4285000</v>
      </c>
      <c r="J279" s="257">
        <f t="shared" si="4"/>
        <v>9023701</v>
      </c>
      <c r="K279" s="251"/>
      <c r="L279" s="241"/>
      <c r="M279" s="252" t="s">
        <v>490</v>
      </c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</row>
    <row r="280" spans="2:35" s="511" customFormat="1" hidden="1" x14ac:dyDescent="0.25">
      <c r="B280" s="206"/>
      <c r="C280" s="207">
        <v>43452</v>
      </c>
      <c r="D280" s="233" t="s">
        <v>60</v>
      </c>
      <c r="E280" s="252" t="s">
        <v>491</v>
      </c>
      <c r="F280" s="253"/>
      <c r="G280" s="242" t="s">
        <v>178</v>
      </c>
      <c r="H280" s="285"/>
      <c r="I280" s="236">
        <v>2159240</v>
      </c>
      <c r="J280" s="257">
        <f t="shared" si="4"/>
        <v>6864461</v>
      </c>
      <c r="K280" s="251"/>
      <c r="L280" s="241"/>
      <c r="M280" s="252" t="s">
        <v>491</v>
      </c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</row>
    <row r="281" spans="2:35" s="511" customFormat="1" hidden="1" x14ac:dyDescent="0.25">
      <c r="B281" s="206"/>
      <c r="C281" s="207">
        <v>43452</v>
      </c>
      <c r="D281" s="233" t="s">
        <v>304</v>
      </c>
      <c r="E281" s="252" t="s">
        <v>492</v>
      </c>
      <c r="F281" s="253"/>
      <c r="G281" s="242" t="s">
        <v>87</v>
      </c>
      <c r="H281" s="285"/>
      <c r="I281" s="236">
        <v>1650000</v>
      </c>
      <c r="J281" s="257">
        <f t="shared" si="4"/>
        <v>5214461</v>
      </c>
      <c r="K281" s="251"/>
      <c r="L281" s="241"/>
      <c r="M281" s="252" t="s">
        <v>492</v>
      </c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</row>
    <row r="282" spans="2:35" s="511" customFormat="1" hidden="1" x14ac:dyDescent="0.25">
      <c r="B282" s="206"/>
      <c r="C282" s="207">
        <v>43454</v>
      </c>
      <c r="D282" s="233" t="s">
        <v>60</v>
      </c>
      <c r="E282" s="252" t="s">
        <v>493</v>
      </c>
      <c r="F282" s="253"/>
      <c r="G282" s="242" t="s">
        <v>107</v>
      </c>
      <c r="H282" s="285"/>
      <c r="I282" s="236">
        <v>2888533</v>
      </c>
      <c r="J282" s="257">
        <f t="shared" si="4"/>
        <v>2325928</v>
      </c>
      <c r="K282" s="251"/>
      <c r="L282" s="241"/>
      <c r="M282" s="252" t="s">
        <v>493</v>
      </c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</row>
    <row r="283" spans="2:35" s="511" customFormat="1" hidden="1" x14ac:dyDescent="0.25">
      <c r="B283" s="206"/>
      <c r="C283" s="207">
        <v>43460</v>
      </c>
      <c r="D283" s="233" t="s">
        <v>495</v>
      </c>
      <c r="E283" s="252" t="s">
        <v>494</v>
      </c>
      <c r="F283" s="253"/>
      <c r="G283" s="242" t="s">
        <v>476</v>
      </c>
      <c r="H283" s="285"/>
      <c r="I283" s="236">
        <f>4377777-3000000</f>
        <v>1377777</v>
      </c>
      <c r="J283" s="257">
        <f t="shared" si="4"/>
        <v>948151</v>
      </c>
      <c r="K283" s="251"/>
      <c r="L283" s="241"/>
      <c r="M283" s="252" t="s">
        <v>494</v>
      </c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</row>
    <row r="284" spans="2:35" s="511" customFormat="1" hidden="1" x14ac:dyDescent="0.25">
      <c r="B284" s="206"/>
      <c r="C284" s="207">
        <v>43453</v>
      </c>
      <c r="D284" s="225" t="s">
        <v>299</v>
      </c>
      <c r="E284" s="252" t="s">
        <v>496</v>
      </c>
      <c r="F284" s="255"/>
      <c r="G284" s="235" t="s">
        <v>468</v>
      </c>
      <c r="H284" s="285"/>
      <c r="I284" s="235">
        <v>850000</v>
      </c>
      <c r="J284" s="257">
        <f t="shared" si="4"/>
        <v>98151</v>
      </c>
      <c r="K284" s="251"/>
      <c r="L284" s="241"/>
      <c r="M284" s="252" t="s">
        <v>496</v>
      </c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</row>
    <row r="285" spans="2:35" s="511" customFormat="1" hidden="1" x14ac:dyDescent="0.25">
      <c r="B285" s="206"/>
      <c r="C285" s="206"/>
      <c r="D285" s="206" t="s">
        <v>42</v>
      </c>
      <c r="E285" s="206"/>
      <c r="F285" s="206"/>
      <c r="G285" s="208"/>
      <c r="H285" s="290">
        <v>16552049</v>
      </c>
      <c r="I285" s="210"/>
      <c r="J285" s="257">
        <f t="shared" si="4"/>
        <v>16650200</v>
      </c>
      <c r="K285" s="251"/>
      <c r="L285" s="241"/>
      <c r="M285" s="206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</row>
    <row r="286" spans="2:35" s="511" customFormat="1" hidden="1" x14ac:dyDescent="0.25">
      <c r="B286" s="206"/>
      <c r="C286" s="207">
        <v>43461</v>
      </c>
      <c r="D286" s="233" t="s">
        <v>60</v>
      </c>
      <c r="E286" s="252" t="s">
        <v>497</v>
      </c>
      <c r="F286" s="253"/>
      <c r="G286" s="242" t="s">
        <v>178</v>
      </c>
      <c r="H286" s="285"/>
      <c r="I286" s="236">
        <v>866761</v>
      </c>
      <c r="J286" s="257">
        <f t="shared" si="4"/>
        <v>15783439</v>
      </c>
      <c r="K286" s="251"/>
      <c r="L286" s="241"/>
      <c r="M286" s="252" t="s">
        <v>497</v>
      </c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</row>
    <row r="287" spans="2:35" s="511" customFormat="1" hidden="1" x14ac:dyDescent="0.25">
      <c r="B287" s="206"/>
      <c r="C287" s="207">
        <v>43461</v>
      </c>
      <c r="D287" s="233" t="s">
        <v>60</v>
      </c>
      <c r="E287" s="252" t="s">
        <v>498</v>
      </c>
      <c r="F287" s="253"/>
      <c r="G287" s="242" t="s">
        <v>178</v>
      </c>
      <c r="H287" s="285"/>
      <c r="I287" s="236">
        <v>343080</v>
      </c>
      <c r="J287" s="257">
        <f t="shared" si="4"/>
        <v>15440359</v>
      </c>
      <c r="K287" s="251"/>
      <c r="L287" s="241"/>
      <c r="M287" s="252" t="s">
        <v>498</v>
      </c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</row>
    <row r="288" spans="2:35" s="511" customFormat="1" hidden="1" x14ac:dyDescent="0.25">
      <c r="B288" s="206"/>
      <c r="C288" s="207">
        <v>43461</v>
      </c>
      <c r="D288" s="233" t="s">
        <v>60</v>
      </c>
      <c r="E288" s="252" t="s">
        <v>499</v>
      </c>
      <c r="F288" s="253"/>
      <c r="G288" s="242" t="s">
        <v>362</v>
      </c>
      <c r="H288" s="285"/>
      <c r="I288" s="236">
        <v>1549000</v>
      </c>
      <c r="J288" s="257">
        <f t="shared" si="4"/>
        <v>13891359</v>
      </c>
      <c r="K288" s="251"/>
      <c r="L288" s="241"/>
      <c r="M288" s="252" t="s">
        <v>499</v>
      </c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</row>
    <row r="289" spans="2:35" s="511" customFormat="1" hidden="1" x14ac:dyDescent="0.25">
      <c r="B289" s="206"/>
      <c r="C289" s="207">
        <v>43461</v>
      </c>
      <c r="D289" s="233" t="s">
        <v>506</v>
      </c>
      <c r="E289" s="252" t="s">
        <v>500</v>
      </c>
      <c r="F289" s="253"/>
      <c r="G289" s="242" t="s">
        <v>505</v>
      </c>
      <c r="H289" s="285"/>
      <c r="I289" s="236">
        <v>389988</v>
      </c>
      <c r="J289" s="257">
        <f t="shared" si="4"/>
        <v>13501371</v>
      </c>
      <c r="K289" s="251"/>
      <c r="L289" s="241"/>
      <c r="M289" s="252" t="s">
        <v>500</v>
      </c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</row>
    <row r="290" spans="2:35" s="511" customFormat="1" hidden="1" x14ac:dyDescent="0.25">
      <c r="B290" s="206"/>
      <c r="C290" s="207">
        <v>43461</v>
      </c>
      <c r="D290" s="233" t="s">
        <v>507</v>
      </c>
      <c r="E290" s="252" t="s">
        <v>501</v>
      </c>
      <c r="F290" s="253"/>
      <c r="G290" s="242" t="s">
        <v>93</v>
      </c>
      <c r="H290" s="285"/>
      <c r="I290" s="236">
        <v>4321500</v>
      </c>
      <c r="J290" s="257">
        <f t="shared" si="4"/>
        <v>9179871</v>
      </c>
      <c r="K290" s="251"/>
      <c r="L290" s="241"/>
      <c r="M290" s="252" t="s">
        <v>501</v>
      </c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</row>
    <row r="291" spans="2:35" s="511" customFormat="1" hidden="1" x14ac:dyDescent="0.25">
      <c r="B291" s="206"/>
      <c r="C291" s="207">
        <v>43461</v>
      </c>
      <c r="D291" s="233" t="s">
        <v>509</v>
      </c>
      <c r="E291" s="252" t="s">
        <v>502</v>
      </c>
      <c r="F291" s="253"/>
      <c r="G291" s="242" t="s">
        <v>508</v>
      </c>
      <c r="H291" s="285"/>
      <c r="I291" s="236">
        <v>820400</v>
      </c>
      <c r="J291" s="257">
        <f t="shared" si="4"/>
        <v>8359471</v>
      </c>
      <c r="K291" s="251"/>
      <c r="L291" s="241"/>
      <c r="M291" s="252" t="s">
        <v>502</v>
      </c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</row>
    <row r="292" spans="2:35" s="511" customFormat="1" hidden="1" x14ac:dyDescent="0.25">
      <c r="B292" s="206"/>
      <c r="C292" s="207">
        <v>43465</v>
      </c>
      <c r="D292" s="233" t="s">
        <v>511</v>
      </c>
      <c r="E292" s="252" t="s">
        <v>503</v>
      </c>
      <c r="F292" s="253"/>
      <c r="G292" s="242" t="s">
        <v>510</v>
      </c>
      <c r="H292" s="285"/>
      <c r="I292" s="236">
        <v>1072500</v>
      </c>
      <c r="J292" s="257">
        <f t="shared" si="4"/>
        <v>7286971</v>
      </c>
      <c r="K292" s="251"/>
      <c r="L292" s="241"/>
      <c r="M292" s="252" t="s">
        <v>503</v>
      </c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  <c r="AA292" s="241"/>
      <c r="AB292" s="241"/>
      <c r="AC292" s="241"/>
      <c r="AD292" s="241"/>
      <c r="AE292" s="241"/>
      <c r="AF292" s="241"/>
      <c r="AG292" s="241"/>
      <c r="AH292" s="241"/>
      <c r="AI292" s="241"/>
    </row>
    <row r="293" spans="2:35" s="511" customFormat="1" hidden="1" x14ac:dyDescent="0.25">
      <c r="B293" s="206"/>
      <c r="C293" s="207">
        <v>43465</v>
      </c>
      <c r="D293" s="233" t="s">
        <v>513</v>
      </c>
      <c r="E293" s="252" t="s">
        <v>504</v>
      </c>
      <c r="F293" s="253"/>
      <c r="G293" s="242" t="s">
        <v>512</v>
      </c>
      <c r="H293" s="285"/>
      <c r="I293" s="236">
        <v>1386450</v>
      </c>
      <c r="J293" s="257">
        <f t="shared" si="4"/>
        <v>5900521</v>
      </c>
      <c r="K293" s="251"/>
      <c r="L293" s="241"/>
      <c r="M293" s="252" t="s">
        <v>504</v>
      </c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</row>
    <row r="294" spans="2:35" s="511" customFormat="1" hidden="1" x14ac:dyDescent="0.25">
      <c r="B294" s="206"/>
      <c r="C294" s="207">
        <v>43465</v>
      </c>
      <c r="D294" s="233" t="s">
        <v>515</v>
      </c>
      <c r="E294" s="252" t="s">
        <v>518</v>
      </c>
      <c r="F294" s="253"/>
      <c r="G294" s="242" t="s">
        <v>514</v>
      </c>
      <c r="H294" s="285"/>
      <c r="I294" s="236">
        <v>1155000</v>
      </c>
      <c r="J294" s="257">
        <f t="shared" si="4"/>
        <v>4745521</v>
      </c>
      <c r="K294" s="251"/>
      <c r="L294" s="241"/>
      <c r="M294" s="252" t="s">
        <v>518</v>
      </c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</row>
    <row r="295" spans="2:35" s="511" customFormat="1" hidden="1" x14ac:dyDescent="0.25">
      <c r="B295" s="206"/>
      <c r="C295" s="240">
        <v>43465</v>
      </c>
      <c r="D295" s="233" t="s">
        <v>517</v>
      </c>
      <c r="E295" s="252" t="s">
        <v>519</v>
      </c>
      <c r="F295" s="253"/>
      <c r="G295" s="242" t="s">
        <v>516</v>
      </c>
      <c r="H295" s="285"/>
      <c r="I295" s="236">
        <v>1400000</v>
      </c>
      <c r="J295" s="257">
        <f t="shared" si="4"/>
        <v>3345521</v>
      </c>
      <c r="K295" s="251"/>
      <c r="L295" s="241"/>
      <c r="M295" s="252" t="s">
        <v>519</v>
      </c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</row>
    <row r="296" spans="2:35" s="511" customFormat="1" hidden="1" x14ac:dyDescent="0.25">
      <c r="B296" s="206"/>
      <c r="C296" s="207">
        <v>43461</v>
      </c>
      <c r="D296" s="206" t="s">
        <v>521</v>
      </c>
      <c r="E296" s="206" t="s">
        <v>520</v>
      </c>
      <c r="F296" s="206"/>
      <c r="G296" s="208" t="s">
        <v>263</v>
      </c>
      <c r="H296" s="285"/>
      <c r="I296" s="235">
        <v>1230000</v>
      </c>
      <c r="J296" s="257">
        <f t="shared" si="4"/>
        <v>2115521</v>
      </c>
      <c r="K296" s="251"/>
      <c r="L296" s="241"/>
      <c r="M296" s="206" t="s">
        <v>520</v>
      </c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</row>
    <row r="297" spans="2:35" s="511" customFormat="1" hidden="1" x14ac:dyDescent="0.25">
      <c r="B297" s="206"/>
      <c r="C297" s="207">
        <v>43465</v>
      </c>
      <c r="D297" s="233" t="s">
        <v>58</v>
      </c>
      <c r="E297" s="252" t="s">
        <v>522</v>
      </c>
      <c r="F297" s="253"/>
      <c r="G297" s="242" t="s">
        <v>89</v>
      </c>
      <c r="H297" s="285"/>
      <c r="I297" s="236">
        <v>450000</v>
      </c>
      <c r="J297" s="257">
        <f t="shared" si="4"/>
        <v>1665521</v>
      </c>
      <c r="K297" s="251"/>
      <c r="L297" s="241"/>
      <c r="M297" s="252" t="s">
        <v>522</v>
      </c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</row>
    <row r="298" spans="2:35" s="511" customFormat="1" hidden="1" x14ac:dyDescent="0.25">
      <c r="B298" s="206"/>
      <c r="C298" s="207">
        <v>43465</v>
      </c>
      <c r="D298" s="233" t="s">
        <v>524</v>
      </c>
      <c r="E298" s="252" t="s">
        <v>523</v>
      </c>
      <c r="F298" s="253"/>
      <c r="G298" s="242" t="s">
        <v>38</v>
      </c>
      <c r="H298" s="285"/>
      <c r="I298" s="236">
        <v>602500</v>
      </c>
      <c r="J298" s="257">
        <f t="shared" si="4"/>
        <v>1063021</v>
      </c>
      <c r="K298" s="251"/>
      <c r="L298" s="241"/>
      <c r="M298" s="252" t="s">
        <v>523</v>
      </c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</row>
    <row r="299" spans="2:35" s="511" customFormat="1" hidden="1" x14ac:dyDescent="0.25">
      <c r="B299" s="206"/>
      <c r="C299" s="207">
        <v>43465</v>
      </c>
      <c r="D299" s="206" t="s">
        <v>525</v>
      </c>
      <c r="E299" s="252" t="s">
        <v>526</v>
      </c>
      <c r="F299" s="255"/>
      <c r="G299" s="208" t="s">
        <v>468</v>
      </c>
      <c r="H299" s="285"/>
      <c r="I299" s="210">
        <f>1157400-850000</f>
        <v>307400</v>
      </c>
      <c r="J299" s="257">
        <f t="shared" si="4"/>
        <v>755621</v>
      </c>
      <c r="K299" s="251"/>
      <c r="L299" s="241"/>
      <c r="M299" s="252" t="s">
        <v>526</v>
      </c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</row>
    <row r="300" spans="2:35" s="511" customFormat="1" hidden="1" x14ac:dyDescent="0.25">
      <c r="B300" s="206"/>
      <c r="C300" s="207">
        <v>43465</v>
      </c>
      <c r="D300" s="206" t="s">
        <v>527</v>
      </c>
      <c r="E300" s="252" t="s">
        <v>528</v>
      </c>
      <c r="F300" s="255"/>
      <c r="G300" s="208" t="s">
        <v>74</v>
      </c>
      <c r="H300" s="285"/>
      <c r="I300" s="210">
        <v>550000</v>
      </c>
      <c r="J300" s="257">
        <f t="shared" si="4"/>
        <v>205621</v>
      </c>
      <c r="K300" s="251"/>
      <c r="L300" s="241"/>
      <c r="M300" s="252" t="s">
        <v>528</v>
      </c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</row>
    <row r="301" spans="2:35" s="511" customFormat="1" hidden="1" x14ac:dyDescent="0.25">
      <c r="B301" s="206"/>
      <c r="C301" s="207">
        <v>43465</v>
      </c>
      <c r="D301" s="206" t="s">
        <v>529</v>
      </c>
      <c r="E301" s="252" t="s">
        <v>530</v>
      </c>
      <c r="F301" s="255"/>
      <c r="G301" s="208" t="s">
        <v>74</v>
      </c>
      <c r="H301" s="285"/>
      <c r="I301" s="210">
        <v>230000</v>
      </c>
      <c r="J301" s="257">
        <f t="shared" si="4"/>
        <v>-24379</v>
      </c>
      <c r="K301" s="251"/>
      <c r="L301" s="241"/>
      <c r="M301" s="252" t="s">
        <v>530</v>
      </c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</row>
    <row r="302" spans="2:35" s="511" customFormat="1" hidden="1" x14ac:dyDescent="0.25">
      <c r="B302" s="206"/>
      <c r="C302" s="207"/>
      <c r="D302" s="287"/>
      <c r="E302" s="255"/>
      <c r="F302" s="255"/>
      <c r="G302" s="291"/>
      <c r="H302" s="285">
        <v>16294579</v>
      </c>
      <c r="I302" s="289"/>
      <c r="J302" s="257">
        <f t="shared" si="4"/>
        <v>16270200</v>
      </c>
      <c r="K302" s="251"/>
      <c r="L302" s="241"/>
      <c r="M302" s="255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</row>
    <row r="303" spans="2:35" s="511" customFormat="1" hidden="1" x14ac:dyDescent="0.25">
      <c r="B303" s="206"/>
      <c r="C303" s="207">
        <v>43468</v>
      </c>
      <c r="D303" s="233" t="s">
        <v>535</v>
      </c>
      <c r="E303" s="252" t="s">
        <v>531</v>
      </c>
      <c r="F303" s="253"/>
      <c r="G303" s="242" t="s">
        <v>534</v>
      </c>
      <c r="H303" s="285"/>
      <c r="I303" s="236">
        <v>100000</v>
      </c>
      <c r="J303" s="257">
        <f t="shared" si="4"/>
        <v>16170200</v>
      </c>
      <c r="K303" s="251"/>
      <c r="L303" s="241"/>
      <c r="M303" s="252" t="s">
        <v>531</v>
      </c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</row>
    <row r="304" spans="2:35" s="511" customFormat="1" hidden="1" x14ac:dyDescent="0.25">
      <c r="B304" s="206"/>
      <c r="C304" s="207">
        <v>43468</v>
      </c>
      <c r="D304" s="233" t="s">
        <v>537</v>
      </c>
      <c r="E304" s="252" t="s">
        <v>536</v>
      </c>
      <c r="F304" s="253"/>
      <c r="G304" s="242" t="s">
        <v>532</v>
      </c>
      <c r="H304" s="285"/>
      <c r="I304" s="236">
        <v>680522</v>
      </c>
      <c r="J304" s="257">
        <f t="shared" si="4"/>
        <v>15489678</v>
      </c>
      <c r="K304" s="251"/>
      <c r="L304" s="241"/>
      <c r="M304" s="252" t="s">
        <v>536</v>
      </c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</row>
    <row r="305" spans="2:35" s="511" customFormat="1" hidden="1" x14ac:dyDescent="0.25">
      <c r="B305" s="206"/>
      <c r="C305" s="207">
        <v>43468</v>
      </c>
      <c r="D305" s="233" t="s">
        <v>539</v>
      </c>
      <c r="E305" s="252" t="s">
        <v>538</v>
      </c>
      <c r="F305" s="253"/>
      <c r="G305" s="242" t="s">
        <v>534</v>
      </c>
      <c r="H305" s="285"/>
      <c r="I305" s="236">
        <f>1241000-1230000</f>
        <v>11000</v>
      </c>
      <c r="J305" s="257">
        <f t="shared" si="4"/>
        <v>15478678</v>
      </c>
      <c r="K305" s="251"/>
      <c r="L305" s="241"/>
      <c r="M305" s="252" t="s">
        <v>538</v>
      </c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</row>
    <row r="306" spans="2:35" s="511" customFormat="1" hidden="1" x14ac:dyDescent="0.25">
      <c r="B306" s="206"/>
      <c r="C306" s="207">
        <v>43468</v>
      </c>
      <c r="D306" s="233" t="s">
        <v>537</v>
      </c>
      <c r="E306" s="252" t="s">
        <v>540</v>
      </c>
      <c r="F306" s="253"/>
      <c r="G306" s="242" t="s">
        <v>541</v>
      </c>
      <c r="H306" s="285"/>
      <c r="I306" s="236">
        <v>8284920</v>
      </c>
      <c r="J306" s="257">
        <f t="shared" si="4"/>
        <v>7193758</v>
      </c>
      <c r="K306" s="251"/>
      <c r="L306" s="241"/>
      <c r="M306" s="252" t="s">
        <v>540</v>
      </c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</row>
    <row r="307" spans="2:35" s="511" customFormat="1" hidden="1" x14ac:dyDescent="0.25">
      <c r="B307" s="206"/>
      <c r="C307" s="207">
        <v>43468</v>
      </c>
      <c r="D307" s="233" t="s">
        <v>544</v>
      </c>
      <c r="E307" s="252" t="s">
        <v>542</v>
      </c>
      <c r="F307" s="253"/>
      <c r="G307" s="242" t="s">
        <v>543</v>
      </c>
      <c r="H307" s="285"/>
      <c r="I307" s="236">
        <v>2430444</v>
      </c>
      <c r="J307" s="257">
        <f t="shared" si="4"/>
        <v>4763314</v>
      </c>
      <c r="K307" s="251"/>
      <c r="L307" s="241"/>
      <c r="M307" s="252" t="s">
        <v>542</v>
      </c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</row>
    <row r="308" spans="2:35" s="511" customFormat="1" hidden="1" x14ac:dyDescent="0.25">
      <c r="B308" s="206"/>
      <c r="C308" s="207">
        <v>43469</v>
      </c>
      <c r="D308" s="233" t="s">
        <v>533</v>
      </c>
      <c r="E308" s="252" t="s">
        <v>545</v>
      </c>
      <c r="F308" s="253"/>
      <c r="G308" s="242" t="s">
        <v>532</v>
      </c>
      <c r="H308" s="285"/>
      <c r="I308" s="236">
        <v>300000</v>
      </c>
      <c r="J308" s="257">
        <f t="shared" si="4"/>
        <v>4463314</v>
      </c>
      <c r="K308" s="251"/>
      <c r="L308" s="241"/>
      <c r="M308" s="252" t="s">
        <v>545</v>
      </c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</row>
    <row r="309" spans="2:35" s="511" customFormat="1" hidden="1" x14ac:dyDescent="0.25">
      <c r="B309" s="206"/>
      <c r="C309" s="207">
        <v>43472</v>
      </c>
      <c r="D309" s="233" t="s">
        <v>547</v>
      </c>
      <c r="E309" s="252" t="s">
        <v>546</v>
      </c>
      <c r="F309" s="253"/>
      <c r="G309" s="242" t="s">
        <v>365</v>
      </c>
      <c r="H309" s="285"/>
      <c r="I309" s="236">
        <v>300000</v>
      </c>
      <c r="J309" s="257">
        <f t="shared" si="4"/>
        <v>4163314</v>
      </c>
      <c r="K309" s="251"/>
      <c r="L309" s="241"/>
      <c r="M309" s="252" t="s">
        <v>546</v>
      </c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</row>
    <row r="310" spans="2:35" s="511" customFormat="1" hidden="1" x14ac:dyDescent="0.25">
      <c r="B310" s="206"/>
      <c r="C310" s="207">
        <v>43473</v>
      </c>
      <c r="D310" s="233" t="s">
        <v>549</v>
      </c>
      <c r="E310" s="252" t="s">
        <v>548</v>
      </c>
      <c r="F310" s="253"/>
      <c r="G310" s="242" t="s">
        <v>534</v>
      </c>
      <c r="H310" s="285"/>
      <c r="I310" s="236">
        <v>350000</v>
      </c>
      <c r="J310" s="257">
        <f t="shared" si="4"/>
        <v>3813314</v>
      </c>
      <c r="K310" s="251"/>
      <c r="L310" s="241"/>
      <c r="M310" s="252" t="s">
        <v>548</v>
      </c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</row>
    <row r="311" spans="2:35" s="511" customFormat="1" hidden="1" x14ac:dyDescent="0.25">
      <c r="B311" s="206"/>
      <c r="C311" s="292">
        <v>43475</v>
      </c>
      <c r="D311" s="233" t="s">
        <v>556</v>
      </c>
      <c r="E311" s="252" t="s">
        <v>550</v>
      </c>
      <c r="F311" s="253"/>
      <c r="G311" s="242" t="s">
        <v>555</v>
      </c>
      <c r="H311" s="285"/>
      <c r="I311" s="236">
        <v>489700</v>
      </c>
      <c r="J311" s="257">
        <f t="shared" si="4"/>
        <v>3323614</v>
      </c>
      <c r="K311" s="251"/>
      <c r="L311" s="241"/>
      <c r="M311" s="252" t="s">
        <v>550</v>
      </c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</row>
    <row r="312" spans="2:35" s="511" customFormat="1" hidden="1" x14ac:dyDescent="0.25">
      <c r="B312" s="206"/>
      <c r="C312" s="292">
        <v>43476</v>
      </c>
      <c r="D312" s="233" t="s">
        <v>553</v>
      </c>
      <c r="E312" s="252" t="s">
        <v>552</v>
      </c>
      <c r="F312" s="253"/>
      <c r="G312" s="242" t="s">
        <v>365</v>
      </c>
      <c r="H312" s="285"/>
      <c r="I312" s="236">
        <f>420000-50000</f>
        <v>370000</v>
      </c>
      <c r="J312" s="257">
        <f t="shared" si="4"/>
        <v>2953614</v>
      </c>
      <c r="K312" s="251"/>
      <c r="L312" s="241"/>
      <c r="M312" s="252" t="s">
        <v>552</v>
      </c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</row>
    <row r="313" spans="2:35" s="511" customFormat="1" hidden="1" x14ac:dyDescent="0.25">
      <c r="B313" s="206"/>
      <c r="C313" s="283">
        <v>43473</v>
      </c>
      <c r="D313" s="225" t="s">
        <v>551</v>
      </c>
      <c r="E313" s="252" t="s">
        <v>557</v>
      </c>
      <c r="F313" s="255"/>
      <c r="G313" s="208" t="s">
        <v>231</v>
      </c>
      <c r="H313" s="285"/>
      <c r="I313" s="235">
        <v>1105000</v>
      </c>
      <c r="J313" s="257">
        <f t="shared" si="4"/>
        <v>1848614</v>
      </c>
      <c r="K313" s="251"/>
      <c r="L313" s="241"/>
      <c r="M313" s="252" t="s">
        <v>557</v>
      </c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</row>
    <row r="314" spans="2:35" s="511" customFormat="1" hidden="1" x14ac:dyDescent="0.25">
      <c r="B314" s="206"/>
      <c r="C314" s="206"/>
      <c r="D314" s="206"/>
      <c r="E314" s="252" t="s">
        <v>554</v>
      </c>
      <c r="F314" s="255"/>
      <c r="G314" s="286" t="s">
        <v>476</v>
      </c>
      <c r="H314" s="285"/>
      <c r="I314" s="210">
        <v>1900000</v>
      </c>
      <c r="J314" s="257">
        <f t="shared" si="4"/>
        <v>-51386</v>
      </c>
      <c r="K314" s="251"/>
      <c r="L314" s="241"/>
      <c r="M314" s="252" t="s">
        <v>554</v>
      </c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</row>
    <row r="315" spans="2:35" s="511" customFormat="1" hidden="1" x14ac:dyDescent="0.25">
      <c r="B315" s="206"/>
      <c r="C315" s="206"/>
      <c r="D315" s="206"/>
      <c r="E315" s="206"/>
      <c r="F315" s="206"/>
      <c r="G315" s="208"/>
      <c r="H315" s="285">
        <v>16446586</v>
      </c>
      <c r="I315" s="210"/>
      <c r="J315" s="257">
        <f t="shared" si="4"/>
        <v>16395200</v>
      </c>
      <c r="K315" s="251"/>
      <c r="L315" s="241"/>
      <c r="M315" s="206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  <c r="AA315" s="241"/>
      <c r="AB315" s="241"/>
      <c r="AC315" s="241"/>
      <c r="AD315" s="241"/>
      <c r="AE315" s="241"/>
      <c r="AF315" s="241"/>
      <c r="AG315" s="241"/>
      <c r="AH315" s="241"/>
      <c r="AI315" s="241"/>
    </row>
    <row r="316" spans="2:35" s="511" customFormat="1" hidden="1" x14ac:dyDescent="0.25">
      <c r="B316" s="258"/>
      <c r="C316" s="207">
        <v>43476</v>
      </c>
      <c r="D316" s="248" t="s">
        <v>568</v>
      </c>
      <c r="E316" s="252" t="s">
        <v>581</v>
      </c>
      <c r="F316" s="255"/>
      <c r="G316" s="249" t="s">
        <v>532</v>
      </c>
      <c r="H316" s="285"/>
      <c r="I316" s="263">
        <v>873412</v>
      </c>
      <c r="J316" s="257">
        <f t="shared" si="4"/>
        <v>15521788</v>
      </c>
      <c r="K316" s="251"/>
      <c r="L316" s="241"/>
      <c r="M316" s="252" t="s">
        <v>581</v>
      </c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</row>
    <row r="317" spans="2:35" s="511" customFormat="1" hidden="1" x14ac:dyDescent="0.25">
      <c r="B317" s="258"/>
      <c r="C317" s="207">
        <v>43476</v>
      </c>
      <c r="D317" s="248" t="s">
        <v>569</v>
      </c>
      <c r="E317" s="252" t="s">
        <v>582</v>
      </c>
      <c r="F317" s="255"/>
      <c r="G317" s="249" t="s">
        <v>532</v>
      </c>
      <c r="H317" s="285"/>
      <c r="I317" s="263">
        <v>1613260</v>
      </c>
      <c r="J317" s="257">
        <f t="shared" si="4"/>
        <v>13908528</v>
      </c>
      <c r="K317" s="251"/>
      <c r="L317" s="241"/>
      <c r="M317" s="252" t="s">
        <v>582</v>
      </c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</row>
    <row r="318" spans="2:35" s="511" customFormat="1" hidden="1" x14ac:dyDescent="0.25">
      <c r="B318" s="258"/>
      <c r="C318" s="207">
        <v>43479</v>
      </c>
      <c r="D318" s="248" t="s">
        <v>570</v>
      </c>
      <c r="E318" s="252" t="s">
        <v>583</v>
      </c>
      <c r="F318" s="255"/>
      <c r="G318" s="249" t="s">
        <v>365</v>
      </c>
      <c r="H318" s="285"/>
      <c r="I318" s="263">
        <v>2103000</v>
      </c>
      <c r="J318" s="257">
        <f t="shared" si="4"/>
        <v>11805528</v>
      </c>
      <c r="K318" s="251"/>
      <c r="L318" s="241"/>
      <c r="M318" s="252" t="s">
        <v>583</v>
      </c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</row>
    <row r="319" spans="2:35" s="511" customFormat="1" hidden="1" x14ac:dyDescent="0.25">
      <c r="B319" s="258"/>
      <c r="C319" s="207">
        <v>43480</v>
      </c>
      <c r="D319" s="248" t="s">
        <v>571</v>
      </c>
      <c r="E319" s="252" t="s">
        <v>584</v>
      </c>
      <c r="F319" s="255"/>
      <c r="G319" s="249" t="s">
        <v>560</v>
      </c>
      <c r="H319" s="285"/>
      <c r="I319" s="263">
        <v>574000</v>
      </c>
      <c r="J319" s="257">
        <f t="shared" si="4"/>
        <v>11231528</v>
      </c>
      <c r="K319" s="251"/>
      <c r="L319" s="241"/>
      <c r="M319" s="252" t="s">
        <v>584</v>
      </c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</row>
    <row r="320" spans="2:35" s="511" customFormat="1" hidden="1" x14ac:dyDescent="0.25">
      <c r="B320" s="258"/>
      <c r="C320" s="207">
        <v>43480</v>
      </c>
      <c r="D320" s="248" t="s">
        <v>572</v>
      </c>
      <c r="E320" s="252" t="s">
        <v>585</v>
      </c>
      <c r="F320" s="255"/>
      <c r="G320" s="249" t="s">
        <v>420</v>
      </c>
      <c r="H320" s="285"/>
      <c r="I320" s="263">
        <v>1603000</v>
      </c>
      <c r="J320" s="257">
        <f t="shared" si="4"/>
        <v>9628528</v>
      </c>
      <c r="K320" s="251"/>
      <c r="L320" s="241"/>
      <c r="M320" s="252" t="s">
        <v>585</v>
      </c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  <c r="AA320" s="241"/>
      <c r="AB320" s="241"/>
      <c r="AC320" s="241"/>
      <c r="AD320" s="241"/>
      <c r="AE320" s="241"/>
      <c r="AF320" s="241"/>
      <c r="AG320" s="241"/>
      <c r="AH320" s="241"/>
      <c r="AI320" s="241"/>
    </row>
    <row r="321" spans="2:35" s="511" customFormat="1" hidden="1" x14ac:dyDescent="0.25">
      <c r="B321" s="258"/>
      <c r="C321" s="207">
        <v>43480</v>
      </c>
      <c r="D321" s="248" t="s">
        <v>573</v>
      </c>
      <c r="E321" s="252" t="s">
        <v>586</v>
      </c>
      <c r="F321" s="255"/>
      <c r="G321" s="249" t="s">
        <v>74</v>
      </c>
      <c r="H321" s="285"/>
      <c r="I321" s="263">
        <v>3000000</v>
      </c>
      <c r="J321" s="257">
        <f t="shared" si="4"/>
        <v>6628528</v>
      </c>
      <c r="K321" s="251"/>
      <c r="L321" s="241"/>
      <c r="M321" s="252" t="s">
        <v>586</v>
      </c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</row>
    <row r="322" spans="2:35" s="511" customFormat="1" hidden="1" x14ac:dyDescent="0.25">
      <c r="B322" s="258"/>
      <c r="C322" s="207">
        <v>43480</v>
      </c>
      <c r="D322" s="248" t="s">
        <v>574</v>
      </c>
      <c r="E322" s="252" t="s">
        <v>587</v>
      </c>
      <c r="F322" s="255"/>
      <c r="G322" s="249" t="s">
        <v>561</v>
      </c>
      <c r="H322" s="285"/>
      <c r="I322" s="263">
        <f>1124836-1105000</f>
        <v>19836</v>
      </c>
      <c r="J322" s="257">
        <f t="shared" si="4"/>
        <v>6608692</v>
      </c>
      <c r="K322" s="251"/>
      <c r="L322" s="241"/>
      <c r="M322" s="252" t="s">
        <v>587</v>
      </c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</row>
    <row r="323" spans="2:35" s="511" customFormat="1" hidden="1" x14ac:dyDescent="0.25">
      <c r="B323" s="258"/>
      <c r="C323" s="207">
        <v>43480</v>
      </c>
      <c r="D323" s="248" t="s">
        <v>575</v>
      </c>
      <c r="E323" s="252" t="s">
        <v>588</v>
      </c>
      <c r="F323" s="255"/>
      <c r="G323" s="249" t="s">
        <v>562</v>
      </c>
      <c r="H323" s="285"/>
      <c r="I323" s="263">
        <v>1655000</v>
      </c>
      <c r="J323" s="257">
        <f t="shared" si="4"/>
        <v>4953692</v>
      </c>
      <c r="K323" s="251"/>
      <c r="L323" s="241"/>
      <c r="M323" s="252" t="s">
        <v>588</v>
      </c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  <c r="AA323" s="241"/>
      <c r="AB323" s="241"/>
      <c r="AC323" s="241"/>
      <c r="AD323" s="241"/>
      <c r="AE323" s="241"/>
      <c r="AF323" s="241"/>
      <c r="AG323" s="241"/>
      <c r="AH323" s="241"/>
      <c r="AI323" s="241"/>
    </row>
    <row r="324" spans="2:35" s="511" customFormat="1" hidden="1" x14ac:dyDescent="0.25">
      <c r="B324" s="258"/>
      <c r="C324" s="207">
        <v>43480</v>
      </c>
      <c r="D324" s="248" t="s">
        <v>576</v>
      </c>
      <c r="E324" s="252" t="s">
        <v>589</v>
      </c>
      <c r="F324" s="255"/>
      <c r="G324" s="249" t="s">
        <v>327</v>
      </c>
      <c r="H324" s="285"/>
      <c r="I324" s="263">
        <v>600000</v>
      </c>
      <c r="J324" s="257">
        <f t="shared" si="4"/>
        <v>4353692</v>
      </c>
      <c r="K324" s="251"/>
      <c r="L324" s="241"/>
      <c r="M324" s="252" t="s">
        <v>589</v>
      </c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</row>
    <row r="325" spans="2:35" s="511" customFormat="1" hidden="1" x14ac:dyDescent="0.25">
      <c r="B325" s="258"/>
      <c r="C325" s="293">
        <v>43480</v>
      </c>
      <c r="D325" s="248" t="s">
        <v>577</v>
      </c>
      <c r="E325" s="252" t="s">
        <v>590</v>
      </c>
      <c r="F325" s="255"/>
      <c r="G325" s="249" t="s">
        <v>560</v>
      </c>
      <c r="H325" s="285"/>
      <c r="I325" s="263">
        <v>500000</v>
      </c>
      <c r="J325" s="257">
        <f t="shared" si="4"/>
        <v>3853692</v>
      </c>
      <c r="K325" s="251"/>
      <c r="L325" s="241"/>
      <c r="M325" s="252" t="s">
        <v>590</v>
      </c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</row>
    <row r="326" spans="2:35" s="511" customFormat="1" hidden="1" x14ac:dyDescent="0.25">
      <c r="B326" s="258"/>
      <c r="C326" s="293">
        <v>43480</v>
      </c>
      <c r="D326" s="248" t="s">
        <v>578</v>
      </c>
      <c r="E326" s="252" t="s">
        <v>591</v>
      </c>
      <c r="F326" s="255"/>
      <c r="G326" s="249" t="s">
        <v>561</v>
      </c>
      <c r="H326" s="285"/>
      <c r="I326" s="263">
        <v>600000</v>
      </c>
      <c r="J326" s="257">
        <f t="shared" si="4"/>
        <v>3253692</v>
      </c>
      <c r="K326" s="251"/>
      <c r="L326" s="241"/>
      <c r="M326" s="252" t="s">
        <v>591</v>
      </c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</row>
    <row r="327" spans="2:35" s="511" customFormat="1" hidden="1" x14ac:dyDescent="0.25">
      <c r="B327" s="258"/>
      <c r="C327" s="293">
        <v>43481</v>
      </c>
      <c r="D327" s="248" t="s">
        <v>579</v>
      </c>
      <c r="E327" s="252" t="s">
        <v>592</v>
      </c>
      <c r="F327" s="255"/>
      <c r="G327" s="249" t="s">
        <v>74</v>
      </c>
      <c r="H327" s="285"/>
      <c r="I327" s="263">
        <v>450000</v>
      </c>
      <c r="J327" s="257">
        <f t="shared" si="4"/>
        <v>2803692</v>
      </c>
      <c r="K327" s="251"/>
      <c r="L327" s="241"/>
      <c r="M327" s="252" t="s">
        <v>592</v>
      </c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</row>
    <row r="328" spans="2:35" s="511" customFormat="1" hidden="1" x14ac:dyDescent="0.25">
      <c r="B328" s="294"/>
      <c r="C328" s="295">
        <v>43482</v>
      </c>
      <c r="D328" s="296" t="s">
        <v>580</v>
      </c>
      <c r="E328" s="252" t="s">
        <v>593</v>
      </c>
      <c r="F328" s="255"/>
      <c r="G328" s="281" t="s">
        <v>563</v>
      </c>
      <c r="H328" s="297"/>
      <c r="I328" s="298">
        <v>62000</v>
      </c>
      <c r="J328" s="257">
        <f t="shared" si="4"/>
        <v>2741692</v>
      </c>
      <c r="K328" s="282"/>
      <c r="L328" s="241"/>
      <c r="M328" s="252" t="s">
        <v>593</v>
      </c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</row>
    <row r="329" spans="2:35" s="511" customFormat="1" hidden="1" x14ac:dyDescent="0.25">
      <c r="B329" s="294"/>
      <c r="C329" s="295">
        <v>43483</v>
      </c>
      <c r="D329" s="296" t="s">
        <v>566</v>
      </c>
      <c r="E329" s="252" t="s">
        <v>594</v>
      </c>
      <c r="F329" s="255"/>
      <c r="G329" s="281" t="s">
        <v>565</v>
      </c>
      <c r="H329" s="297"/>
      <c r="I329" s="298">
        <v>30000</v>
      </c>
      <c r="J329" s="257">
        <f t="shared" si="4"/>
        <v>2711692</v>
      </c>
      <c r="K329" s="282"/>
      <c r="L329" s="241"/>
      <c r="M329" s="252" t="s">
        <v>594</v>
      </c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</row>
    <row r="330" spans="2:35" s="511" customFormat="1" hidden="1" x14ac:dyDescent="0.25">
      <c r="B330" s="294"/>
      <c r="C330" s="295">
        <v>43484</v>
      </c>
      <c r="D330" s="296" t="s">
        <v>580</v>
      </c>
      <c r="E330" s="252" t="s">
        <v>595</v>
      </c>
      <c r="F330" s="255"/>
      <c r="G330" s="281" t="s">
        <v>563</v>
      </c>
      <c r="H330" s="297"/>
      <c r="I330" s="298">
        <v>124000</v>
      </c>
      <c r="J330" s="257">
        <f t="shared" si="4"/>
        <v>2587692</v>
      </c>
      <c r="K330" s="282"/>
      <c r="L330" s="241"/>
      <c r="M330" s="252" t="s">
        <v>595</v>
      </c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</row>
    <row r="331" spans="2:35" s="511" customFormat="1" hidden="1" x14ac:dyDescent="0.25">
      <c r="B331" s="284"/>
      <c r="C331" s="295">
        <v>43481</v>
      </c>
      <c r="D331" s="299" t="s">
        <v>558</v>
      </c>
      <c r="E331" s="300" t="s">
        <v>567</v>
      </c>
      <c r="F331" s="300"/>
      <c r="G331" s="256" t="s">
        <v>559</v>
      </c>
      <c r="H331" s="297"/>
      <c r="I331" s="256">
        <v>0</v>
      </c>
      <c r="J331" s="257">
        <f t="shared" si="4"/>
        <v>2587692</v>
      </c>
      <c r="K331" s="282"/>
      <c r="L331" s="241"/>
      <c r="M331" s="300" t="s">
        <v>567</v>
      </c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</row>
    <row r="332" spans="2:35" s="511" customFormat="1" hidden="1" x14ac:dyDescent="0.25">
      <c r="B332" s="284"/>
      <c r="C332" s="295"/>
      <c r="D332" s="301" t="s">
        <v>794</v>
      </c>
      <c r="E332" s="300"/>
      <c r="F332" s="300"/>
      <c r="G332" s="256"/>
      <c r="H332" s="297"/>
      <c r="I332" s="256"/>
      <c r="J332" s="257">
        <f>+I332</f>
        <v>0</v>
      </c>
      <c r="K332" s="282"/>
      <c r="L332" s="241"/>
      <c r="M332" s="300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</row>
    <row r="333" spans="2:35" s="511" customFormat="1" hidden="1" x14ac:dyDescent="0.25">
      <c r="B333" s="284"/>
      <c r="C333" s="295"/>
      <c r="D333" s="225"/>
      <c r="E333" s="238"/>
      <c r="F333" s="238"/>
      <c r="G333" s="235"/>
      <c r="H333" s="285">
        <v>14912508</v>
      </c>
      <c r="I333" s="235"/>
      <c r="J333" s="257">
        <f>+J331+H333-I333</f>
        <v>17500200</v>
      </c>
      <c r="K333" s="282"/>
      <c r="L333" s="241"/>
      <c r="M333" s="238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</row>
    <row r="334" spans="2:35" s="511" customFormat="1" hidden="1" x14ac:dyDescent="0.25">
      <c r="B334" s="206"/>
      <c r="C334" s="207">
        <v>43487</v>
      </c>
      <c r="D334" s="267" t="s">
        <v>599</v>
      </c>
      <c r="E334" s="268" t="s">
        <v>598</v>
      </c>
      <c r="F334" s="269"/>
      <c r="G334" s="270" t="s">
        <v>420</v>
      </c>
      <c r="H334" s="302"/>
      <c r="I334" s="271">
        <v>2300000</v>
      </c>
      <c r="J334" s="257">
        <f t="shared" si="4"/>
        <v>15200200</v>
      </c>
      <c r="K334" s="251"/>
      <c r="L334" s="241"/>
      <c r="M334" s="268" t="s">
        <v>598</v>
      </c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</row>
    <row r="335" spans="2:35" s="511" customFormat="1" hidden="1" x14ac:dyDescent="0.25">
      <c r="B335" s="206"/>
      <c r="C335" s="207">
        <v>43487</v>
      </c>
      <c r="D335" s="233" t="s">
        <v>564</v>
      </c>
      <c r="E335" s="252" t="s">
        <v>600</v>
      </c>
      <c r="F335" s="253"/>
      <c r="G335" s="242" t="s">
        <v>563</v>
      </c>
      <c r="H335" s="285"/>
      <c r="I335" s="236">
        <v>190000</v>
      </c>
      <c r="J335" s="257">
        <f t="shared" ref="J335:J364" si="5">+J334+H335-I335</f>
        <v>15010200</v>
      </c>
      <c r="K335" s="251"/>
      <c r="L335" s="241"/>
      <c r="M335" s="252" t="s">
        <v>600</v>
      </c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</row>
    <row r="336" spans="2:35" s="511" customFormat="1" hidden="1" x14ac:dyDescent="0.25">
      <c r="B336" s="206"/>
      <c r="C336" s="207">
        <v>43487</v>
      </c>
      <c r="D336" s="233" t="s">
        <v>607</v>
      </c>
      <c r="E336" s="252" t="s">
        <v>601</v>
      </c>
      <c r="F336" s="253"/>
      <c r="G336" s="242" t="s">
        <v>365</v>
      </c>
      <c r="H336" s="285"/>
      <c r="I336" s="236">
        <v>100000</v>
      </c>
      <c r="J336" s="257">
        <f t="shared" si="5"/>
        <v>14910200</v>
      </c>
      <c r="K336" s="251"/>
      <c r="L336" s="241"/>
      <c r="M336" s="252" t="s">
        <v>601</v>
      </c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</row>
    <row r="337" spans="1:242" hidden="1" x14ac:dyDescent="0.25">
      <c r="B337" s="206"/>
      <c r="C337" s="207">
        <v>43487</v>
      </c>
      <c r="D337" s="233" t="s">
        <v>564</v>
      </c>
      <c r="E337" s="252" t="s">
        <v>602</v>
      </c>
      <c r="F337" s="253"/>
      <c r="G337" s="242" t="s">
        <v>563</v>
      </c>
      <c r="H337" s="285"/>
      <c r="I337" s="236">
        <v>62000</v>
      </c>
      <c r="J337" s="257">
        <f t="shared" si="5"/>
        <v>14848200</v>
      </c>
      <c r="K337" s="251"/>
      <c r="M337" s="252" t="s">
        <v>602</v>
      </c>
    </row>
    <row r="338" spans="1:242" hidden="1" x14ac:dyDescent="0.25">
      <c r="B338" s="206"/>
      <c r="C338" s="207">
        <v>43488</v>
      </c>
      <c r="D338" s="233" t="s">
        <v>609</v>
      </c>
      <c r="E338" s="252" t="s">
        <v>603</v>
      </c>
      <c r="F338" s="253"/>
      <c r="G338" s="242" t="s">
        <v>608</v>
      </c>
      <c r="H338" s="285"/>
      <c r="I338" s="236">
        <v>3065000</v>
      </c>
      <c r="J338" s="257">
        <f t="shared" si="5"/>
        <v>11783200</v>
      </c>
      <c r="K338" s="251"/>
      <c r="M338" s="252" t="s">
        <v>603</v>
      </c>
    </row>
    <row r="339" spans="1:242" hidden="1" x14ac:dyDescent="0.25">
      <c r="B339" s="206"/>
      <c r="C339" s="207">
        <v>43488</v>
      </c>
      <c r="D339" s="233" t="s">
        <v>610</v>
      </c>
      <c r="E339" s="252" t="s">
        <v>604</v>
      </c>
      <c r="F339" s="253"/>
      <c r="G339" s="242" t="s">
        <v>532</v>
      </c>
      <c r="H339" s="285"/>
      <c r="I339" s="236">
        <v>937450</v>
      </c>
      <c r="J339" s="257">
        <f t="shared" si="5"/>
        <v>10845750</v>
      </c>
      <c r="K339" s="251"/>
      <c r="M339" s="252" t="s">
        <v>604</v>
      </c>
    </row>
    <row r="340" spans="1:242" hidden="1" x14ac:dyDescent="0.25">
      <c r="B340" s="206"/>
      <c r="C340" s="207">
        <v>43488</v>
      </c>
      <c r="D340" s="233" t="s">
        <v>566</v>
      </c>
      <c r="E340" s="252" t="s">
        <v>605</v>
      </c>
      <c r="F340" s="253"/>
      <c r="G340" s="242" t="s">
        <v>565</v>
      </c>
      <c r="H340" s="285"/>
      <c r="I340" s="236">
        <v>45000</v>
      </c>
      <c r="J340" s="257">
        <f t="shared" si="5"/>
        <v>10800750</v>
      </c>
      <c r="K340" s="251"/>
      <c r="M340" s="252" t="s">
        <v>605</v>
      </c>
    </row>
    <row r="341" spans="1:242" hidden="1" x14ac:dyDescent="0.25">
      <c r="B341" s="206"/>
      <c r="C341" s="207">
        <v>43488</v>
      </c>
      <c r="D341" s="233" t="s">
        <v>612</v>
      </c>
      <c r="E341" s="252" t="s">
        <v>606</v>
      </c>
      <c r="F341" s="253"/>
      <c r="G341" s="242" t="s">
        <v>611</v>
      </c>
      <c r="H341" s="285"/>
      <c r="I341" s="236">
        <v>2455828</v>
      </c>
      <c r="J341" s="257">
        <f t="shared" si="5"/>
        <v>8344922</v>
      </c>
      <c r="K341" s="251"/>
      <c r="M341" s="252" t="s">
        <v>606</v>
      </c>
    </row>
    <row r="342" spans="1:242" hidden="1" x14ac:dyDescent="0.25">
      <c r="B342" s="206"/>
      <c r="C342" s="207">
        <v>43489</v>
      </c>
      <c r="D342" s="233" t="s">
        <v>618</v>
      </c>
      <c r="E342" s="252" t="s">
        <v>613</v>
      </c>
      <c r="F342" s="253"/>
      <c r="G342" s="242" t="s">
        <v>617</v>
      </c>
      <c r="H342" s="285"/>
      <c r="I342" s="236">
        <v>1386100</v>
      </c>
      <c r="J342" s="257">
        <f t="shared" si="5"/>
        <v>6958822</v>
      </c>
      <c r="K342" s="251"/>
      <c r="M342" s="252" t="s">
        <v>613</v>
      </c>
    </row>
    <row r="343" spans="1:242" hidden="1" x14ac:dyDescent="0.25">
      <c r="B343" s="206"/>
      <c r="C343" s="292">
        <v>43490</v>
      </c>
      <c r="D343" s="233" t="s">
        <v>607</v>
      </c>
      <c r="E343" s="252" t="s">
        <v>614</v>
      </c>
      <c r="F343" s="253"/>
      <c r="G343" s="242" t="s">
        <v>327</v>
      </c>
      <c r="H343" s="285"/>
      <c r="I343" s="236">
        <v>372000</v>
      </c>
      <c r="J343" s="257">
        <f t="shared" si="5"/>
        <v>6586822</v>
      </c>
      <c r="K343" s="251"/>
      <c r="M343" s="252" t="s">
        <v>614</v>
      </c>
    </row>
    <row r="344" spans="1:242" hidden="1" x14ac:dyDescent="0.25">
      <c r="B344" s="206"/>
      <c r="C344" s="292">
        <v>43490</v>
      </c>
      <c r="D344" s="233" t="s">
        <v>607</v>
      </c>
      <c r="E344" s="252" t="s">
        <v>615</v>
      </c>
      <c r="F344" s="253"/>
      <c r="G344" s="242" t="s">
        <v>365</v>
      </c>
      <c r="H344" s="285"/>
      <c r="I344" s="236">
        <v>250000</v>
      </c>
      <c r="J344" s="257">
        <f t="shared" si="5"/>
        <v>6336822</v>
      </c>
      <c r="K344" s="251"/>
      <c r="M344" s="252" t="s">
        <v>615</v>
      </c>
    </row>
    <row r="345" spans="1:242" hidden="1" x14ac:dyDescent="0.25">
      <c r="B345" s="206"/>
      <c r="C345" s="292">
        <v>43491</v>
      </c>
      <c r="D345" s="233" t="s">
        <v>619</v>
      </c>
      <c r="E345" s="252" t="s">
        <v>616</v>
      </c>
      <c r="F345" s="253"/>
      <c r="G345" s="242" t="s">
        <v>559</v>
      </c>
      <c r="H345" s="285"/>
      <c r="I345" s="236">
        <v>708000</v>
      </c>
      <c r="J345" s="257">
        <f t="shared" si="5"/>
        <v>5628822</v>
      </c>
      <c r="K345" s="251"/>
      <c r="M345" s="252" t="s">
        <v>616</v>
      </c>
    </row>
    <row r="346" spans="1:242" hidden="1" x14ac:dyDescent="0.25">
      <c r="B346" s="206"/>
      <c r="C346" s="283">
        <v>43487</v>
      </c>
      <c r="D346" s="225" t="s">
        <v>596</v>
      </c>
      <c r="E346" s="300" t="s">
        <v>620</v>
      </c>
      <c r="F346" s="300"/>
      <c r="G346" s="235" t="s">
        <v>231</v>
      </c>
      <c r="H346" s="285"/>
      <c r="I346" s="235">
        <f>1500000-1185000-315000</f>
        <v>0</v>
      </c>
      <c r="J346" s="257">
        <f t="shared" si="5"/>
        <v>5628822</v>
      </c>
      <c r="K346" s="251"/>
      <c r="M346" s="300" t="s">
        <v>620</v>
      </c>
    </row>
    <row r="347" spans="1:242" hidden="1" x14ac:dyDescent="0.25">
      <c r="B347" s="206"/>
      <c r="C347" s="283">
        <v>43488</v>
      </c>
      <c r="D347" s="225" t="s">
        <v>597</v>
      </c>
      <c r="E347" s="300" t="s">
        <v>621</v>
      </c>
      <c r="F347" s="300"/>
      <c r="G347" s="235" t="s">
        <v>291</v>
      </c>
      <c r="H347" s="285"/>
      <c r="I347" s="235">
        <f>1400000-1400000</f>
        <v>0</v>
      </c>
      <c r="J347" s="257">
        <f t="shared" si="5"/>
        <v>5628822</v>
      </c>
      <c r="K347" s="251"/>
      <c r="M347" s="300" t="s">
        <v>621</v>
      </c>
    </row>
    <row r="348" spans="1:242" s="561" customFormat="1" hidden="1" x14ac:dyDescent="0.25">
      <c r="A348" s="559"/>
      <c r="B348" s="303"/>
      <c r="C348" s="303"/>
      <c r="D348" s="303"/>
      <c r="E348" s="303"/>
      <c r="F348" s="303"/>
      <c r="G348" s="304"/>
      <c r="H348" s="305">
        <v>11871378</v>
      </c>
      <c r="I348" s="306"/>
      <c r="J348" s="307">
        <f t="shared" si="5"/>
        <v>17500200</v>
      </c>
      <c r="K348" s="308"/>
      <c r="L348" s="560"/>
      <c r="M348" s="303"/>
      <c r="N348" s="560"/>
      <c r="O348" s="560"/>
      <c r="P348" s="560"/>
      <c r="Q348" s="560"/>
      <c r="R348" s="560"/>
      <c r="S348" s="560"/>
      <c r="T348" s="560"/>
      <c r="U348" s="560"/>
      <c r="V348" s="560"/>
      <c r="W348" s="560"/>
      <c r="X348" s="560"/>
      <c r="Y348" s="560"/>
      <c r="Z348" s="560"/>
      <c r="AA348" s="560"/>
      <c r="AB348" s="560"/>
      <c r="AC348" s="560"/>
      <c r="AD348" s="560"/>
      <c r="AE348" s="560"/>
      <c r="AF348" s="560"/>
      <c r="AG348" s="560"/>
      <c r="AH348" s="560"/>
      <c r="AI348" s="560"/>
      <c r="AJ348" s="559"/>
      <c r="AK348" s="559"/>
      <c r="AL348" s="559"/>
      <c r="AM348" s="559"/>
      <c r="AN348" s="559"/>
      <c r="AO348" s="559"/>
      <c r="AP348" s="559"/>
      <c r="AQ348" s="559"/>
      <c r="AR348" s="559"/>
      <c r="AS348" s="559"/>
      <c r="AT348" s="559"/>
      <c r="AU348" s="559"/>
      <c r="AV348" s="559"/>
      <c r="AW348" s="559"/>
      <c r="AX348" s="559"/>
      <c r="AY348" s="559"/>
      <c r="AZ348" s="559"/>
      <c r="BA348" s="559"/>
      <c r="BB348" s="559"/>
      <c r="BC348" s="559"/>
      <c r="BD348" s="559"/>
      <c r="BE348" s="559"/>
      <c r="BF348" s="559"/>
      <c r="BG348" s="559"/>
      <c r="BH348" s="559"/>
      <c r="BI348" s="559"/>
      <c r="BJ348" s="559"/>
      <c r="BK348" s="559"/>
      <c r="BL348" s="559"/>
      <c r="BM348" s="559"/>
      <c r="BN348" s="559"/>
      <c r="BO348" s="559"/>
      <c r="BP348" s="559"/>
      <c r="BQ348" s="559"/>
      <c r="BR348" s="559"/>
      <c r="BS348" s="559"/>
      <c r="BT348" s="559"/>
      <c r="BU348" s="559"/>
      <c r="BV348" s="559"/>
      <c r="BW348" s="559"/>
      <c r="BX348" s="559"/>
      <c r="BY348" s="559"/>
      <c r="BZ348" s="559"/>
      <c r="CA348" s="559"/>
      <c r="CB348" s="559"/>
      <c r="CC348" s="559"/>
      <c r="CD348" s="559"/>
      <c r="CE348" s="559"/>
      <c r="CF348" s="559"/>
      <c r="CG348" s="559"/>
      <c r="CH348" s="559"/>
      <c r="CI348" s="559"/>
      <c r="CJ348" s="559"/>
      <c r="CK348" s="559"/>
      <c r="CL348" s="559"/>
      <c r="CM348" s="559"/>
      <c r="CN348" s="559"/>
      <c r="CO348" s="559"/>
      <c r="CP348" s="559"/>
      <c r="CQ348" s="559"/>
      <c r="CR348" s="559"/>
      <c r="CS348" s="559"/>
      <c r="CT348" s="559"/>
      <c r="CU348" s="559"/>
      <c r="CV348" s="559"/>
      <c r="CW348" s="559"/>
      <c r="CX348" s="559"/>
      <c r="CY348" s="559"/>
      <c r="CZ348" s="559"/>
      <c r="DA348" s="559"/>
      <c r="DB348" s="559"/>
      <c r="DC348" s="559"/>
      <c r="DD348" s="559"/>
      <c r="DE348" s="559"/>
      <c r="DF348" s="559"/>
      <c r="DG348" s="559"/>
      <c r="DH348" s="559"/>
      <c r="DI348" s="559"/>
      <c r="DJ348" s="559"/>
      <c r="DK348" s="559"/>
      <c r="DL348" s="559"/>
      <c r="DM348" s="559"/>
      <c r="DN348" s="559"/>
      <c r="DO348" s="559"/>
      <c r="DP348" s="559"/>
      <c r="DQ348" s="559"/>
      <c r="DR348" s="559"/>
      <c r="DS348" s="559"/>
      <c r="DT348" s="559"/>
      <c r="DU348" s="559"/>
      <c r="DV348" s="559"/>
      <c r="DW348" s="559"/>
      <c r="DX348" s="559"/>
      <c r="DY348" s="559"/>
      <c r="DZ348" s="559"/>
      <c r="EA348" s="559"/>
      <c r="EB348" s="559"/>
      <c r="EC348" s="559"/>
      <c r="ED348" s="559"/>
      <c r="EE348" s="559"/>
      <c r="EF348" s="559"/>
      <c r="EG348" s="559"/>
      <c r="EH348" s="559"/>
      <c r="EI348" s="559"/>
      <c r="EJ348" s="559"/>
      <c r="EK348" s="559"/>
      <c r="EL348" s="559"/>
      <c r="EM348" s="559"/>
      <c r="EN348" s="559"/>
      <c r="EO348" s="559"/>
      <c r="EP348" s="559"/>
      <c r="EQ348" s="559"/>
      <c r="ER348" s="559"/>
      <c r="ES348" s="559"/>
      <c r="ET348" s="559"/>
      <c r="EU348" s="559"/>
      <c r="EV348" s="559"/>
      <c r="EW348" s="559"/>
      <c r="EX348" s="559"/>
      <c r="EY348" s="559"/>
      <c r="EZ348" s="559"/>
      <c r="FA348" s="559"/>
      <c r="FB348" s="559"/>
      <c r="FC348" s="559"/>
      <c r="FD348" s="559"/>
      <c r="FE348" s="559"/>
      <c r="FF348" s="559"/>
      <c r="FG348" s="559"/>
      <c r="FH348" s="559"/>
      <c r="FI348" s="559"/>
      <c r="FJ348" s="559"/>
      <c r="FK348" s="559"/>
      <c r="FL348" s="559"/>
      <c r="FM348" s="559"/>
      <c r="FN348" s="559"/>
      <c r="FO348" s="559"/>
      <c r="FP348" s="559"/>
      <c r="FQ348" s="559"/>
      <c r="FR348" s="559"/>
      <c r="FS348" s="559"/>
      <c r="FT348" s="559"/>
      <c r="FU348" s="559"/>
      <c r="FV348" s="559"/>
      <c r="FW348" s="559"/>
      <c r="FX348" s="559"/>
      <c r="FY348" s="559"/>
      <c r="FZ348" s="559"/>
      <c r="GA348" s="559"/>
      <c r="GB348" s="559"/>
      <c r="GC348" s="559"/>
      <c r="GD348" s="559"/>
      <c r="GE348" s="559"/>
      <c r="GF348" s="559"/>
      <c r="GG348" s="559"/>
      <c r="GH348" s="559"/>
      <c r="GI348" s="559"/>
      <c r="GJ348" s="559"/>
      <c r="GK348" s="559"/>
      <c r="GL348" s="559"/>
      <c r="GM348" s="559"/>
      <c r="GN348" s="559"/>
      <c r="GO348" s="559"/>
      <c r="GP348" s="559"/>
      <c r="GQ348" s="559"/>
      <c r="GR348" s="559"/>
      <c r="GS348" s="559"/>
      <c r="GT348" s="559"/>
      <c r="GU348" s="559"/>
      <c r="GV348" s="559"/>
      <c r="GW348" s="559"/>
      <c r="GX348" s="559"/>
      <c r="GY348" s="559"/>
      <c r="GZ348" s="559"/>
      <c r="HA348" s="559"/>
      <c r="HB348" s="559"/>
      <c r="HC348" s="559"/>
      <c r="HD348" s="559"/>
      <c r="HE348" s="559"/>
      <c r="HF348" s="559"/>
      <c r="HG348" s="559"/>
      <c r="HH348" s="559"/>
      <c r="HI348" s="559"/>
      <c r="HJ348" s="559"/>
      <c r="HK348" s="559"/>
      <c r="HL348" s="559"/>
      <c r="HM348" s="559"/>
      <c r="HN348" s="559"/>
      <c r="HO348" s="559"/>
      <c r="HP348" s="559"/>
      <c r="HQ348" s="559"/>
      <c r="HR348" s="559"/>
      <c r="HS348" s="559"/>
      <c r="HT348" s="559"/>
      <c r="HU348" s="559"/>
      <c r="HV348" s="559"/>
      <c r="HW348" s="559"/>
      <c r="HX348" s="559"/>
      <c r="HY348" s="559"/>
      <c r="HZ348" s="559"/>
      <c r="IA348" s="559"/>
      <c r="IB348" s="559"/>
      <c r="IC348" s="559"/>
      <c r="ID348" s="559"/>
      <c r="IE348" s="559"/>
      <c r="IF348" s="559"/>
      <c r="IG348" s="559"/>
      <c r="IH348" s="559"/>
    </row>
    <row r="349" spans="1:242" hidden="1" x14ac:dyDescent="0.25">
      <c r="B349" s="206"/>
      <c r="C349" s="207">
        <v>43487</v>
      </c>
      <c r="D349" s="242" t="s">
        <v>555</v>
      </c>
      <c r="E349" s="252" t="s">
        <v>622</v>
      </c>
      <c r="F349" s="253"/>
      <c r="G349" s="242" t="s">
        <v>555</v>
      </c>
      <c r="H349" s="285"/>
      <c r="I349" s="236">
        <v>2603400</v>
      </c>
      <c r="J349" s="257">
        <f t="shared" si="5"/>
        <v>14896800</v>
      </c>
      <c r="K349" s="251"/>
      <c r="M349" s="252" t="s">
        <v>622</v>
      </c>
    </row>
    <row r="350" spans="1:242" hidden="1" x14ac:dyDescent="0.25">
      <c r="B350" s="206"/>
      <c r="C350" s="207">
        <v>43488</v>
      </c>
      <c r="D350" s="242" t="s">
        <v>634</v>
      </c>
      <c r="E350" s="252" t="s">
        <v>623</v>
      </c>
      <c r="F350" s="253"/>
      <c r="G350" s="242" t="s">
        <v>634</v>
      </c>
      <c r="H350" s="285"/>
      <c r="I350" s="236">
        <v>1829010</v>
      </c>
      <c r="J350" s="257">
        <f t="shared" si="5"/>
        <v>13067790</v>
      </c>
      <c r="K350" s="251"/>
      <c r="M350" s="252" t="s">
        <v>623</v>
      </c>
    </row>
    <row r="351" spans="1:242" hidden="1" x14ac:dyDescent="0.25">
      <c r="B351" s="206"/>
      <c r="C351" s="207">
        <v>43488</v>
      </c>
      <c r="D351" s="242" t="s">
        <v>543</v>
      </c>
      <c r="E351" s="252" t="s">
        <v>624</v>
      </c>
      <c r="F351" s="253"/>
      <c r="G351" s="242" t="s">
        <v>543</v>
      </c>
      <c r="H351" s="285"/>
      <c r="I351" s="236">
        <v>2691468</v>
      </c>
      <c r="J351" s="257">
        <f t="shared" si="5"/>
        <v>10376322</v>
      </c>
      <c r="K351" s="251"/>
      <c r="M351" s="252" t="s">
        <v>624</v>
      </c>
    </row>
    <row r="352" spans="1:242" hidden="1" x14ac:dyDescent="0.25">
      <c r="B352" s="206"/>
      <c r="C352" s="207">
        <v>43493</v>
      </c>
      <c r="D352" s="242" t="s">
        <v>635</v>
      </c>
      <c r="E352" s="252" t="s">
        <v>625</v>
      </c>
      <c r="F352" s="253"/>
      <c r="G352" s="242" t="s">
        <v>635</v>
      </c>
      <c r="H352" s="285"/>
      <c r="I352" s="236">
        <v>1094680</v>
      </c>
      <c r="J352" s="257">
        <f t="shared" si="5"/>
        <v>9281642</v>
      </c>
      <c r="K352" s="251"/>
      <c r="M352" s="252" t="s">
        <v>625</v>
      </c>
    </row>
    <row r="353" spans="2:35" s="511" customFormat="1" hidden="1" x14ac:dyDescent="0.25">
      <c r="B353" s="206"/>
      <c r="C353" s="207">
        <v>43493</v>
      </c>
      <c r="D353" s="242" t="s">
        <v>532</v>
      </c>
      <c r="E353" s="252" t="s">
        <v>626</v>
      </c>
      <c r="F353" s="253"/>
      <c r="G353" s="242" t="s">
        <v>532</v>
      </c>
      <c r="H353" s="285"/>
      <c r="I353" s="236">
        <v>2042420</v>
      </c>
      <c r="J353" s="257">
        <f t="shared" si="5"/>
        <v>7239222</v>
      </c>
      <c r="K353" s="251"/>
      <c r="L353" s="287"/>
      <c r="M353" s="252" t="s">
        <v>626</v>
      </c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  <c r="AA353" s="241"/>
      <c r="AB353" s="241"/>
      <c r="AC353" s="241"/>
      <c r="AD353" s="241"/>
      <c r="AE353" s="241"/>
      <c r="AF353" s="241"/>
      <c r="AG353" s="241"/>
      <c r="AH353" s="241"/>
      <c r="AI353" s="241"/>
    </row>
    <row r="354" spans="2:35" s="511" customFormat="1" hidden="1" x14ac:dyDescent="0.25">
      <c r="B354" s="206"/>
      <c r="C354" s="207">
        <v>43493</v>
      </c>
      <c r="D354" s="242" t="s">
        <v>636</v>
      </c>
      <c r="E354" s="252" t="s">
        <v>627</v>
      </c>
      <c r="F354" s="253"/>
      <c r="G354" s="242" t="s">
        <v>636</v>
      </c>
      <c r="H354" s="285"/>
      <c r="I354" s="236">
        <v>10500</v>
      </c>
      <c r="J354" s="257">
        <f t="shared" si="5"/>
        <v>7228722</v>
      </c>
      <c r="K354" s="251"/>
      <c r="L354" s="287"/>
      <c r="M354" s="252" t="s">
        <v>627</v>
      </c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  <c r="AG354" s="241"/>
      <c r="AH354" s="241"/>
      <c r="AI354" s="241"/>
    </row>
    <row r="355" spans="2:35" s="511" customFormat="1" hidden="1" x14ac:dyDescent="0.25">
      <c r="B355" s="206"/>
      <c r="C355" s="207">
        <v>43493</v>
      </c>
      <c r="D355" s="242" t="s">
        <v>637</v>
      </c>
      <c r="E355" s="252" t="s">
        <v>628</v>
      </c>
      <c r="F355" s="253"/>
      <c r="G355" s="242" t="s">
        <v>637</v>
      </c>
      <c r="H355" s="285"/>
      <c r="I355" s="236">
        <v>370000</v>
      </c>
      <c r="J355" s="257">
        <f t="shared" si="5"/>
        <v>6858722</v>
      </c>
      <c r="K355" s="251"/>
      <c r="L355" s="287"/>
      <c r="M355" s="252" t="s">
        <v>628</v>
      </c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  <c r="AD355" s="241"/>
      <c r="AE355" s="241"/>
      <c r="AF355" s="241"/>
      <c r="AG355" s="241"/>
      <c r="AH355" s="241"/>
      <c r="AI355" s="241"/>
    </row>
    <row r="356" spans="2:35" s="511" customFormat="1" hidden="1" x14ac:dyDescent="0.25">
      <c r="B356" s="206"/>
      <c r="C356" s="207">
        <v>43494</v>
      </c>
      <c r="D356" s="242" t="s">
        <v>640</v>
      </c>
      <c r="E356" s="252" t="s">
        <v>629</v>
      </c>
      <c r="F356" s="253"/>
      <c r="G356" s="242" t="s">
        <v>231</v>
      </c>
      <c r="H356" s="285"/>
      <c r="I356" s="236">
        <v>1185000</v>
      </c>
      <c r="J356" s="257">
        <f t="shared" si="5"/>
        <v>5673722</v>
      </c>
      <c r="K356" s="251"/>
      <c r="L356" s="287"/>
      <c r="M356" s="252" t="s">
        <v>629</v>
      </c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</row>
    <row r="357" spans="2:35" s="511" customFormat="1" hidden="1" x14ac:dyDescent="0.25">
      <c r="B357" s="206"/>
      <c r="C357" s="207">
        <v>43494</v>
      </c>
      <c r="D357" s="242" t="s">
        <v>476</v>
      </c>
      <c r="E357" s="252" t="s">
        <v>630</v>
      </c>
      <c r="F357" s="253"/>
      <c r="G357" s="242" t="s">
        <v>476</v>
      </c>
      <c r="H357" s="285"/>
      <c r="I357" s="236">
        <v>101000</v>
      </c>
      <c r="J357" s="257">
        <f t="shared" si="5"/>
        <v>5572722</v>
      </c>
      <c r="K357" s="251"/>
      <c r="L357" s="287"/>
      <c r="M357" s="252" t="s">
        <v>630</v>
      </c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</row>
    <row r="358" spans="2:35" s="511" customFormat="1" hidden="1" x14ac:dyDescent="0.25">
      <c r="B358" s="206"/>
      <c r="C358" s="292">
        <v>43496</v>
      </c>
      <c r="D358" s="242" t="s">
        <v>160</v>
      </c>
      <c r="E358" s="252" t="s">
        <v>631</v>
      </c>
      <c r="F358" s="253"/>
      <c r="G358" s="242" t="s">
        <v>160</v>
      </c>
      <c r="H358" s="285"/>
      <c r="I358" s="236">
        <v>592994</v>
      </c>
      <c r="J358" s="257">
        <f t="shared" si="5"/>
        <v>4979728</v>
      </c>
      <c r="K358" s="251"/>
      <c r="L358" s="287"/>
      <c r="M358" s="252" t="s">
        <v>631</v>
      </c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</row>
    <row r="359" spans="2:35" s="511" customFormat="1" hidden="1" x14ac:dyDescent="0.25">
      <c r="B359" s="206"/>
      <c r="C359" s="292">
        <v>43496</v>
      </c>
      <c r="D359" s="242" t="s">
        <v>291</v>
      </c>
      <c r="E359" s="252" t="s">
        <v>632</v>
      </c>
      <c r="F359" s="253"/>
      <c r="G359" s="242" t="s">
        <v>291</v>
      </c>
      <c r="H359" s="285"/>
      <c r="I359" s="236">
        <v>269800</v>
      </c>
      <c r="J359" s="257">
        <f t="shared" si="5"/>
        <v>4709928</v>
      </c>
      <c r="K359" s="251">
        <f>SUM(I349:I364)</f>
        <v>16790272</v>
      </c>
      <c r="L359" s="287"/>
      <c r="M359" s="252" t="s">
        <v>632</v>
      </c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</row>
    <row r="360" spans="2:35" s="511" customFormat="1" hidden="1" x14ac:dyDescent="0.25">
      <c r="B360" s="206"/>
      <c r="C360" s="292">
        <v>43496</v>
      </c>
      <c r="D360" s="242" t="s">
        <v>291</v>
      </c>
      <c r="E360" s="252" t="s">
        <v>633</v>
      </c>
      <c r="F360" s="253"/>
      <c r="G360" s="242" t="s">
        <v>291</v>
      </c>
      <c r="H360" s="285"/>
      <c r="I360" s="236">
        <v>1288000</v>
      </c>
      <c r="J360" s="257">
        <f t="shared" si="5"/>
        <v>3421928</v>
      </c>
      <c r="K360" s="251">
        <f>K359+J364</f>
        <v>17500200</v>
      </c>
      <c r="L360" s="287"/>
      <c r="M360" s="252" t="s">
        <v>633</v>
      </c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</row>
    <row r="361" spans="2:35" s="511" customFormat="1" hidden="1" x14ac:dyDescent="0.25">
      <c r="B361" s="206"/>
      <c r="C361" s="292">
        <v>43497</v>
      </c>
      <c r="D361" s="242" t="s">
        <v>160</v>
      </c>
      <c r="E361" s="252" t="s">
        <v>638</v>
      </c>
      <c r="F361" s="253"/>
      <c r="G361" s="242" t="s">
        <v>160</v>
      </c>
      <c r="H361" s="285"/>
      <c r="I361" s="236">
        <v>488000</v>
      </c>
      <c r="J361" s="257">
        <f t="shared" si="5"/>
        <v>2933928</v>
      </c>
      <c r="K361" s="251"/>
      <c r="L361" s="287"/>
      <c r="M361" s="252" t="s">
        <v>638</v>
      </c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  <c r="AA361" s="241"/>
      <c r="AB361" s="241"/>
      <c r="AC361" s="241"/>
      <c r="AD361" s="241"/>
      <c r="AE361" s="241"/>
      <c r="AF361" s="241"/>
      <c r="AG361" s="241"/>
      <c r="AH361" s="241"/>
      <c r="AI361" s="241"/>
    </row>
    <row r="362" spans="2:35" s="511" customFormat="1" hidden="1" x14ac:dyDescent="0.25">
      <c r="B362" s="284"/>
      <c r="C362" s="292">
        <v>43497</v>
      </c>
      <c r="D362" s="242" t="s">
        <v>563</v>
      </c>
      <c r="E362" s="253" t="s">
        <v>639</v>
      </c>
      <c r="F362" s="253"/>
      <c r="G362" s="242" t="s">
        <v>563</v>
      </c>
      <c r="H362" s="297"/>
      <c r="I362" s="236">
        <v>189000</v>
      </c>
      <c r="J362" s="257">
        <f t="shared" si="5"/>
        <v>2744928</v>
      </c>
      <c r="K362" s="282"/>
      <c r="L362" s="287"/>
      <c r="M362" s="253" t="s">
        <v>639</v>
      </c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  <c r="AA362" s="241"/>
      <c r="AB362" s="241"/>
      <c r="AC362" s="241"/>
      <c r="AD362" s="241"/>
      <c r="AE362" s="241"/>
      <c r="AF362" s="241"/>
      <c r="AG362" s="241"/>
      <c r="AH362" s="241"/>
      <c r="AI362" s="241"/>
    </row>
    <row r="363" spans="2:35" s="511" customFormat="1" hidden="1" x14ac:dyDescent="0.25">
      <c r="B363" s="206"/>
      <c r="C363" s="293">
        <v>43481</v>
      </c>
      <c r="D363" s="309" t="s">
        <v>795</v>
      </c>
      <c r="E363" s="238"/>
      <c r="F363" s="238"/>
      <c r="G363" s="249"/>
      <c r="H363" s="237"/>
      <c r="I363" s="310">
        <v>1720000</v>
      </c>
      <c r="J363" s="257">
        <f t="shared" si="5"/>
        <v>1024928</v>
      </c>
      <c r="K363" s="251"/>
      <c r="L363" s="287"/>
      <c r="M363" s="238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  <c r="AA363" s="241"/>
      <c r="AB363" s="241"/>
      <c r="AC363" s="241"/>
      <c r="AD363" s="241"/>
      <c r="AE363" s="241"/>
      <c r="AF363" s="241"/>
      <c r="AG363" s="241"/>
      <c r="AH363" s="241"/>
      <c r="AI363" s="241"/>
    </row>
    <row r="364" spans="2:35" s="511" customFormat="1" hidden="1" x14ac:dyDescent="0.25">
      <c r="B364" s="206"/>
      <c r="C364" s="293">
        <v>43487</v>
      </c>
      <c r="D364" s="309" t="s">
        <v>796</v>
      </c>
      <c r="E364" s="238"/>
      <c r="F364" s="238"/>
      <c r="G364" s="249"/>
      <c r="H364" s="285"/>
      <c r="I364" s="310">
        <v>315000</v>
      </c>
      <c r="J364" s="257">
        <f t="shared" si="5"/>
        <v>709928</v>
      </c>
      <c r="K364" s="251"/>
      <c r="L364" s="287"/>
      <c r="M364" s="238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  <c r="AA364" s="241"/>
      <c r="AB364" s="241"/>
      <c r="AC364" s="241"/>
      <c r="AD364" s="241"/>
      <c r="AE364" s="241"/>
      <c r="AF364" s="241"/>
      <c r="AG364" s="241"/>
      <c r="AH364" s="241"/>
      <c r="AI364" s="241"/>
    </row>
    <row r="365" spans="2:35" s="511" customFormat="1" hidden="1" x14ac:dyDescent="0.25">
      <c r="B365" s="206"/>
      <c r="C365" s="293"/>
      <c r="D365" s="249"/>
      <c r="E365" s="238"/>
      <c r="F365" s="238"/>
      <c r="G365" s="249"/>
      <c r="H365" s="285">
        <v>14755272</v>
      </c>
      <c r="I365" s="263"/>
      <c r="J365" s="237">
        <f t="shared" ref="J365:J432" si="6">+J364+H365-I365</f>
        <v>15465200</v>
      </c>
      <c r="K365" s="251"/>
      <c r="L365" s="343">
        <f>+H365+I364+I363+J364</f>
        <v>17500200</v>
      </c>
      <c r="M365" s="238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  <c r="AA365" s="241"/>
      <c r="AB365" s="241"/>
      <c r="AC365" s="241"/>
      <c r="AD365" s="241"/>
      <c r="AE365" s="241"/>
      <c r="AF365" s="241"/>
      <c r="AG365" s="241"/>
      <c r="AH365" s="241"/>
      <c r="AI365" s="241"/>
    </row>
    <row r="366" spans="2:35" s="511" customFormat="1" hidden="1" x14ac:dyDescent="0.25">
      <c r="B366" s="206"/>
      <c r="C366" s="207">
        <v>43501</v>
      </c>
      <c r="D366" s="248" t="s">
        <v>564</v>
      </c>
      <c r="E366" s="238" t="s">
        <v>641</v>
      </c>
      <c r="F366" s="238"/>
      <c r="G366" s="249" t="s">
        <v>563</v>
      </c>
      <c r="H366" s="285"/>
      <c r="I366" s="263">
        <v>63000</v>
      </c>
      <c r="J366" s="237">
        <f t="shared" si="6"/>
        <v>15402200</v>
      </c>
      <c r="K366" s="251"/>
      <c r="L366" s="343">
        <f>H365+I363+I364+J364</f>
        <v>17500200</v>
      </c>
      <c r="M366" s="238" t="s">
        <v>641</v>
      </c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</row>
    <row r="367" spans="2:35" s="511" customFormat="1" hidden="1" x14ac:dyDescent="0.25">
      <c r="B367" s="206"/>
      <c r="C367" s="207">
        <v>43501</v>
      </c>
      <c r="D367" s="248" t="s">
        <v>642</v>
      </c>
      <c r="E367" s="238" t="s">
        <v>654</v>
      </c>
      <c r="F367" s="238"/>
      <c r="G367" s="249" t="s">
        <v>565</v>
      </c>
      <c r="H367" s="285"/>
      <c r="I367" s="263">
        <v>30000</v>
      </c>
      <c r="J367" s="237">
        <f t="shared" si="6"/>
        <v>15372200</v>
      </c>
      <c r="K367" s="251"/>
      <c r="L367" s="287"/>
      <c r="M367" s="238" t="s">
        <v>654</v>
      </c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41"/>
      <c r="AE367" s="241"/>
      <c r="AF367" s="241"/>
      <c r="AG367" s="241"/>
      <c r="AH367" s="241"/>
      <c r="AI367" s="241"/>
    </row>
    <row r="368" spans="2:35" s="511" customFormat="1" hidden="1" x14ac:dyDescent="0.25">
      <c r="B368" s="206"/>
      <c r="C368" s="207">
        <v>43501</v>
      </c>
      <c r="D368" s="248" t="s">
        <v>566</v>
      </c>
      <c r="E368" s="238" t="s">
        <v>655</v>
      </c>
      <c r="F368" s="238"/>
      <c r="G368" s="249" t="s">
        <v>565</v>
      </c>
      <c r="H368" s="285"/>
      <c r="I368" s="263">
        <v>15000</v>
      </c>
      <c r="J368" s="237">
        <f t="shared" si="6"/>
        <v>15357200</v>
      </c>
      <c r="K368" s="251"/>
      <c r="L368" s="287"/>
      <c r="M368" s="238" t="s">
        <v>655</v>
      </c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  <c r="AA368" s="241"/>
      <c r="AB368" s="241"/>
      <c r="AC368" s="241"/>
      <c r="AD368" s="241"/>
      <c r="AE368" s="241"/>
      <c r="AF368" s="241"/>
      <c r="AG368" s="241"/>
      <c r="AH368" s="241"/>
      <c r="AI368" s="241"/>
    </row>
    <row r="369" spans="2:35" s="511" customFormat="1" hidden="1" x14ac:dyDescent="0.25">
      <c r="B369" s="206"/>
      <c r="C369" s="207">
        <v>43502</v>
      </c>
      <c r="D369" s="248" t="s">
        <v>564</v>
      </c>
      <c r="E369" s="238" t="s">
        <v>656</v>
      </c>
      <c r="F369" s="238"/>
      <c r="G369" s="249" t="s">
        <v>563</v>
      </c>
      <c r="H369" s="285"/>
      <c r="I369" s="263">
        <v>126000</v>
      </c>
      <c r="J369" s="237">
        <f t="shared" si="6"/>
        <v>15231200</v>
      </c>
      <c r="K369" s="251"/>
      <c r="L369" s="287"/>
      <c r="M369" s="238" t="s">
        <v>656</v>
      </c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</row>
    <row r="370" spans="2:35" s="511" customFormat="1" hidden="1" x14ac:dyDescent="0.25">
      <c r="B370" s="206"/>
      <c r="C370" s="207">
        <v>43503</v>
      </c>
      <c r="D370" s="248" t="s">
        <v>644</v>
      </c>
      <c r="E370" s="238" t="s">
        <v>657</v>
      </c>
      <c r="F370" s="238"/>
      <c r="G370" s="249" t="s">
        <v>643</v>
      </c>
      <c r="H370" s="285"/>
      <c r="I370" s="263">
        <v>1171240</v>
      </c>
      <c r="J370" s="237">
        <f t="shared" si="6"/>
        <v>14059960</v>
      </c>
      <c r="K370" s="251"/>
      <c r="L370" s="562"/>
      <c r="M370" s="238" t="s">
        <v>657</v>
      </c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</row>
    <row r="371" spans="2:35" s="511" customFormat="1" hidden="1" x14ac:dyDescent="0.25">
      <c r="B371" s="206"/>
      <c r="C371" s="207">
        <v>43503</v>
      </c>
      <c r="D371" s="248" t="s">
        <v>646</v>
      </c>
      <c r="E371" s="238" t="s">
        <v>658</v>
      </c>
      <c r="F371" s="238"/>
      <c r="G371" s="249" t="s">
        <v>645</v>
      </c>
      <c r="H371" s="285"/>
      <c r="I371" s="263">
        <v>1813000</v>
      </c>
      <c r="J371" s="237">
        <f t="shared" si="6"/>
        <v>12246960</v>
      </c>
      <c r="K371" s="251">
        <f>SUM(I366:I378)</f>
        <v>14924553</v>
      </c>
      <c r="L371" s="287"/>
      <c r="M371" s="238" t="s">
        <v>658</v>
      </c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</row>
    <row r="372" spans="2:35" s="511" customFormat="1" hidden="1" x14ac:dyDescent="0.25">
      <c r="B372" s="206"/>
      <c r="C372" s="207">
        <v>43503</v>
      </c>
      <c r="D372" s="248" t="s">
        <v>647</v>
      </c>
      <c r="E372" s="238" t="s">
        <v>659</v>
      </c>
      <c r="F372" s="238"/>
      <c r="G372" s="249" t="s">
        <v>543</v>
      </c>
      <c r="H372" s="285"/>
      <c r="I372" s="263">
        <v>7499313</v>
      </c>
      <c r="J372" s="237">
        <f t="shared" si="6"/>
        <v>4747647</v>
      </c>
      <c r="K372" s="251">
        <f>K371+J379</f>
        <v>15465200</v>
      </c>
      <c r="L372" s="287"/>
      <c r="M372" s="238" t="s">
        <v>659</v>
      </c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</row>
    <row r="373" spans="2:35" s="511" customFormat="1" hidden="1" x14ac:dyDescent="0.25">
      <c r="B373" s="206"/>
      <c r="C373" s="207">
        <v>43503</v>
      </c>
      <c r="D373" s="248" t="s">
        <v>648</v>
      </c>
      <c r="E373" s="238" t="s">
        <v>660</v>
      </c>
      <c r="F373" s="238"/>
      <c r="G373" s="249" t="s">
        <v>559</v>
      </c>
      <c r="H373" s="285"/>
      <c r="I373" s="263">
        <v>439000</v>
      </c>
      <c r="J373" s="237">
        <f t="shared" si="6"/>
        <v>4308647</v>
      </c>
      <c r="K373" s="251">
        <f>L366-K372</f>
        <v>2035000</v>
      </c>
      <c r="L373" s="287"/>
      <c r="M373" s="238" t="s">
        <v>660</v>
      </c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</row>
    <row r="374" spans="2:35" s="511" customFormat="1" hidden="1" x14ac:dyDescent="0.25">
      <c r="B374" s="206"/>
      <c r="C374" s="207">
        <v>43504</v>
      </c>
      <c r="D374" s="248" t="s">
        <v>649</v>
      </c>
      <c r="E374" s="238" t="s">
        <v>661</v>
      </c>
      <c r="F374" s="238"/>
      <c r="G374" s="249" t="s">
        <v>560</v>
      </c>
      <c r="H374" s="285"/>
      <c r="I374" s="263">
        <v>60000</v>
      </c>
      <c r="J374" s="237">
        <f t="shared" si="6"/>
        <v>4248647</v>
      </c>
      <c r="K374" s="251"/>
      <c r="L374" s="287"/>
      <c r="M374" s="238" t="s">
        <v>661</v>
      </c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</row>
    <row r="375" spans="2:35" s="511" customFormat="1" hidden="1" x14ac:dyDescent="0.25">
      <c r="B375" s="206"/>
      <c r="C375" s="293">
        <v>43504</v>
      </c>
      <c r="D375" s="248" t="s">
        <v>650</v>
      </c>
      <c r="E375" s="238" t="s">
        <v>662</v>
      </c>
      <c r="F375" s="238"/>
      <c r="G375" s="249" t="s">
        <v>560</v>
      </c>
      <c r="H375" s="285"/>
      <c r="I375" s="263">
        <v>3205000</v>
      </c>
      <c r="J375" s="237">
        <f t="shared" si="6"/>
        <v>1043647</v>
      </c>
      <c r="K375" s="251"/>
      <c r="L375" s="287"/>
      <c r="M375" s="238" t="s">
        <v>662</v>
      </c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</row>
    <row r="376" spans="2:35" s="511" customFormat="1" hidden="1" x14ac:dyDescent="0.25">
      <c r="B376" s="206"/>
      <c r="C376" s="293">
        <v>43504</v>
      </c>
      <c r="D376" s="248" t="s">
        <v>607</v>
      </c>
      <c r="E376" s="238" t="s">
        <v>663</v>
      </c>
      <c r="F376" s="238"/>
      <c r="G376" s="249" t="s">
        <v>160</v>
      </c>
      <c r="H376" s="285"/>
      <c r="I376" s="263">
        <v>100000</v>
      </c>
      <c r="J376" s="237">
        <f t="shared" si="6"/>
        <v>943647</v>
      </c>
      <c r="K376" s="251"/>
      <c r="L376" s="287"/>
      <c r="M376" s="238" t="s">
        <v>663</v>
      </c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  <c r="AA376" s="241"/>
      <c r="AB376" s="241"/>
      <c r="AC376" s="241"/>
      <c r="AD376" s="241"/>
      <c r="AE376" s="241"/>
      <c r="AF376" s="241"/>
      <c r="AG376" s="241"/>
      <c r="AH376" s="241"/>
      <c r="AI376" s="241"/>
    </row>
    <row r="377" spans="2:35" s="511" customFormat="1" hidden="1" x14ac:dyDescent="0.25">
      <c r="B377" s="206"/>
      <c r="C377" s="293">
        <v>43504</v>
      </c>
      <c r="D377" s="248" t="s">
        <v>652</v>
      </c>
      <c r="E377" s="238" t="s">
        <v>664</v>
      </c>
      <c r="F377" s="238"/>
      <c r="G377" s="249" t="s">
        <v>651</v>
      </c>
      <c r="H377" s="285"/>
      <c r="I377" s="263">
        <v>320000</v>
      </c>
      <c r="J377" s="237">
        <f t="shared" si="6"/>
        <v>623647</v>
      </c>
      <c r="K377" s="251"/>
      <c r="L377" s="287"/>
      <c r="M377" s="238" t="s">
        <v>664</v>
      </c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</row>
    <row r="378" spans="2:35" s="511" customFormat="1" hidden="1" x14ac:dyDescent="0.25">
      <c r="B378" s="206"/>
      <c r="C378" s="293">
        <v>43505</v>
      </c>
      <c r="D378" s="248" t="s">
        <v>653</v>
      </c>
      <c r="E378" s="238" t="s">
        <v>665</v>
      </c>
      <c r="F378" s="238"/>
      <c r="G378" s="249" t="s">
        <v>291</v>
      </c>
      <c r="H378" s="285"/>
      <c r="I378" s="263">
        <v>83000</v>
      </c>
      <c r="J378" s="237">
        <f t="shared" si="6"/>
        <v>540647</v>
      </c>
      <c r="K378" s="251"/>
      <c r="L378" s="287"/>
      <c r="M378" s="238" t="s">
        <v>665</v>
      </c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</row>
    <row r="379" spans="2:35" s="511" customFormat="1" hidden="1" x14ac:dyDescent="0.25">
      <c r="B379" s="206"/>
      <c r="C379" s="206"/>
      <c r="D379" s="206"/>
      <c r="E379" s="206"/>
      <c r="F379" s="206"/>
      <c r="G379" s="208"/>
      <c r="H379" s="285"/>
      <c r="I379" s="210"/>
      <c r="J379" s="237">
        <f t="shared" si="6"/>
        <v>540647</v>
      </c>
      <c r="K379" s="251"/>
      <c r="L379" s="287"/>
      <c r="M379" s="206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</row>
    <row r="380" spans="2:35" s="511" customFormat="1" hidden="1" x14ac:dyDescent="0.25">
      <c r="B380" s="206"/>
      <c r="C380" s="206"/>
      <c r="D380" s="206"/>
      <c r="E380" s="206"/>
      <c r="F380" s="206"/>
      <c r="G380" s="208"/>
      <c r="H380" s="285">
        <v>14924553</v>
      </c>
      <c r="I380" s="210"/>
      <c r="J380" s="311">
        <f t="shared" si="6"/>
        <v>15465200</v>
      </c>
      <c r="K380" s="251"/>
      <c r="L380" s="287"/>
      <c r="M380" s="206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</row>
    <row r="381" spans="2:35" s="511" customFormat="1" hidden="1" x14ac:dyDescent="0.25">
      <c r="B381" s="206"/>
      <c r="C381" s="207">
        <v>43507</v>
      </c>
      <c r="D381" s="233" t="s">
        <v>666</v>
      </c>
      <c r="E381" s="252" t="s">
        <v>670</v>
      </c>
      <c r="F381" s="253"/>
      <c r="G381" s="242" t="s">
        <v>231</v>
      </c>
      <c r="H381" s="285"/>
      <c r="I381" s="236">
        <v>100000</v>
      </c>
      <c r="J381" s="237">
        <f t="shared" si="6"/>
        <v>15365200</v>
      </c>
      <c r="K381" s="251"/>
      <c r="L381" s="287"/>
      <c r="M381" s="252" t="s">
        <v>670</v>
      </c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</row>
    <row r="382" spans="2:35" s="511" customFormat="1" hidden="1" x14ac:dyDescent="0.25">
      <c r="B382" s="206"/>
      <c r="C382" s="207">
        <v>43507</v>
      </c>
      <c r="D382" s="233" t="s">
        <v>672</v>
      </c>
      <c r="E382" s="252" t="s">
        <v>669</v>
      </c>
      <c r="F382" s="253"/>
      <c r="G382" s="242" t="s">
        <v>671</v>
      </c>
      <c r="H382" s="285"/>
      <c r="I382" s="236">
        <v>350000</v>
      </c>
      <c r="J382" s="237">
        <f t="shared" si="6"/>
        <v>15015200</v>
      </c>
      <c r="K382" s="251"/>
      <c r="L382" s="287"/>
      <c r="M382" s="252" t="s">
        <v>669</v>
      </c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</row>
    <row r="383" spans="2:35" s="511" customFormat="1" hidden="1" x14ac:dyDescent="0.25">
      <c r="B383" s="206"/>
      <c r="C383" s="207">
        <v>43507</v>
      </c>
      <c r="D383" s="233" t="s">
        <v>674</v>
      </c>
      <c r="E383" s="252" t="s">
        <v>675</v>
      </c>
      <c r="F383" s="253"/>
      <c r="G383" s="242" t="s">
        <v>673</v>
      </c>
      <c r="H383" s="285"/>
      <c r="I383" s="236">
        <v>375000</v>
      </c>
      <c r="J383" s="237">
        <f t="shared" si="6"/>
        <v>14640200</v>
      </c>
      <c r="K383" s="251"/>
      <c r="L383" s="287"/>
      <c r="M383" s="252" t="s">
        <v>675</v>
      </c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</row>
    <row r="384" spans="2:35" s="511" customFormat="1" hidden="1" x14ac:dyDescent="0.25">
      <c r="B384" s="206"/>
      <c r="C384" s="207">
        <v>43507</v>
      </c>
      <c r="D384" s="233" t="s">
        <v>677</v>
      </c>
      <c r="E384" s="252" t="s">
        <v>676</v>
      </c>
      <c r="F384" s="253"/>
      <c r="G384" s="242" t="s">
        <v>671</v>
      </c>
      <c r="H384" s="285"/>
      <c r="I384" s="236">
        <v>350000</v>
      </c>
      <c r="J384" s="237">
        <f t="shared" si="6"/>
        <v>14290200</v>
      </c>
      <c r="K384" s="251"/>
      <c r="L384" s="287"/>
      <c r="M384" s="252" t="s">
        <v>676</v>
      </c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</row>
    <row r="385" spans="2:35" s="511" customFormat="1" hidden="1" x14ac:dyDescent="0.25">
      <c r="B385" s="206"/>
      <c r="C385" s="207">
        <v>43507</v>
      </c>
      <c r="D385" s="233" t="s">
        <v>680</v>
      </c>
      <c r="E385" s="252" t="s">
        <v>678</v>
      </c>
      <c r="F385" s="253"/>
      <c r="G385" s="242" t="s">
        <v>679</v>
      </c>
      <c r="H385" s="285"/>
      <c r="I385" s="236">
        <v>1201055</v>
      </c>
      <c r="J385" s="237">
        <f t="shared" si="6"/>
        <v>13089145</v>
      </c>
      <c r="K385" s="251"/>
      <c r="L385" s="287"/>
      <c r="M385" s="252" t="s">
        <v>678</v>
      </c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</row>
    <row r="386" spans="2:35" s="511" customFormat="1" hidden="1" x14ac:dyDescent="0.25">
      <c r="B386" s="206"/>
      <c r="C386" s="207">
        <v>43507</v>
      </c>
      <c r="D386" s="233" t="s">
        <v>564</v>
      </c>
      <c r="E386" s="252" t="s">
        <v>683</v>
      </c>
      <c r="F386" s="253"/>
      <c r="G386" s="242" t="s">
        <v>681</v>
      </c>
      <c r="H386" s="285"/>
      <c r="I386" s="236">
        <v>63000</v>
      </c>
      <c r="J386" s="237">
        <f t="shared" si="6"/>
        <v>13026145</v>
      </c>
      <c r="K386" s="251"/>
      <c r="L386" s="287"/>
      <c r="M386" s="252" t="s">
        <v>683</v>
      </c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</row>
    <row r="387" spans="2:35" s="511" customFormat="1" hidden="1" x14ac:dyDescent="0.25">
      <c r="B387" s="206"/>
      <c r="C387" s="207">
        <v>43508</v>
      </c>
      <c r="D387" s="233" t="s">
        <v>682</v>
      </c>
      <c r="E387" s="252" t="s">
        <v>684</v>
      </c>
      <c r="F387" s="253"/>
      <c r="G387" s="242" t="s">
        <v>365</v>
      </c>
      <c r="H387" s="285"/>
      <c r="I387" s="236">
        <v>646100</v>
      </c>
      <c r="J387" s="237">
        <f t="shared" si="6"/>
        <v>12380045</v>
      </c>
      <c r="K387" s="251"/>
      <c r="L387" s="287"/>
      <c r="M387" s="252" t="s">
        <v>684</v>
      </c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</row>
    <row r="388" spans="2:35" s="511" customFormat="1" hidden="1" x14ac:dyDescent="0.25">
      <c r="B388" s="206"/>
      <c r="C388" s="207">
        <v>43508</v>
      </c>
      <c r="D388" s="233" t="s">
        <v>686</v>
      </c>
      <c r="E388" s="252" t="s">
        <v>685</v>
      </c>
      <c r="F388" s="253"/>
      <c r="G388" s="242" t="s">
        <v>365</v>
      </c>
      <c r="H388" s="285"/>
      <c r="I388" s="236">
        <v>3600000</v>
      </c>
      <c r="J388" s="237">
        <f t="shared" si="6"/>
        <v>8780045</v>
      </c>
      <c r="K388" s="251"/>
      <c r="L388" s="287"/>
      <c r="M388" s="252" t="s">
        <v>685</v>
      </c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</row>
    <row r="389" spans="2:35" s="511" customFormat="1" hidden="1" x14ac:dyDescent="0.25">
      <c r="B389" s="206"/>
      <c r="C389" s="207">
        <v>43508</v>
      </c>
      <c r="D389" s="233" t="s">
        <v>689</v>
      </c>
      <c r="E389" s="252" t="s">
        <v>687</v>
      </c>
      <c r="F389" s="253"/>
      <c r="G389" s="242" t="s">
        <v>688</v>
      </c>
      <c r="H389" s="285"/>
      <c r="I389" s="236">
        <v>255000</v>
      </c>
      <c r="J389" s="237">
        <f t="shared" si="6"/>
        <v>8525045</v>
      </c>
      <c r="K389" s="251"/>
      <c r="L389" s="287"/>
      <c r="M389" s="252" t="s">
        <v>687</v>
      </c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</row>
    <row r="390" spans="2:35" s="511" customFormat="1" hidden="1" x14ac:dyDescent="0.25">
      <c r="B390" s="206"/>
      <c r="C390" s="292">
        <v>43508</v>
      </c>
      <c r="D390" s="233" t="s">
        <v>691</v>
      </c>
      <c r="E390" s="252" t="s">
        <v>690</v>
      </c>
      <c r="F390" s="253"/>
      <c r="G390" s="242" t="s">
        <v>327</v>
      </c>
      <c r="H390" s="285"/>
      <c r="I390" s="236">
        <v>2639000</v>
      </c>
      <c r="J390" s="237">
        <f t="shared" si="6"/>
        <v>5886045</v>
      </c>
      <c r="K390" s="251"/>
      <c r="L390" s="287"/>
      <c r="M390" s="252" t="s">
        <v>690</v>
      </c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</row>
    <row r="391" spans="2:35" s="511" customFormat="1" hidden="1" x14ac:dyDescent="0.25">
      <c r="B391" s="206"/>
      <c r="C391" s="292">
        <v>43508</v>
      </c>
      <c r="D391" s="233" t="s">
        <v>694</v>
      </c>
      <c r="E391" s="252" t="s">
        <v>692</v>
      </c>
      <c r="F391" s="253"/>
      <c r="G391" s="242" t="s">
        <v>532</v>
      </c>
      <c r="H391" s="285"/>
      <c r="I391" s="236">
        <v>1957143</v>
      </c>
      <c r="J391" s="237">
        <f t="shared" si="6"/>
        <v>3928902</v>
      </c>
      <c r="K391" s="251"/>
      <c r="L391" s="287"/>
      <c r="M391" s="252" t="s">
        <v>692</v>
      </c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</row>
    <row r="392" spans="2:35" s="511" customFormat="1" hidden="1" x14ac:dyDescent="0.25">
      <c r="B392" s="284"/>
      <c r="C392" s="292">
        <v>43508</v>
      </c>
      <c r="D392" s="233" t="s">
        <v>695</v>
      </c>
      <c r="E392" s="253" t="s">
        <v>693</v>
      </c>
      <c r="F392" s="253"/>
      <c r="G392" s="242" t="s">
        <v>543</v>
      </c>
      <c r="H392" s="297"/>
      <c r="I392" s="236">
        <v>1874000</v>
      </c>
      <c r="J392" s="237">
        <f t="shared" si="6"/>
        <v>2054902</v>
      </c>
      <c r="K392" s="282"/>
      <c r="L392" s="287"/>
      <c r="M392" s="253" t="s">
        <v>693</v>
      </c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  <c r="AA392" s="241"/>
      <c r="AB392" s="241"/>
      <c r="AC392" s="241"/>
      <c r="AD392" s="241"/>
      <c r="AE392" s="241"/>
      <c r="AF392" s="241"/>
      <c r="AG392" s="241"/>
      <c r="AH392" s="241"/>
      <c r="AI392" s="241"/>
    </row>
    <row r="393" spans="2:35" s="511" customFormat="1" hidden="1" x14ac:dyDescent="0.25">
      <c r="B393" s="284"/>
      <c r="C393" s="295">
        <v>43509</v>
      </c>
      <c r="D393" s="233" t="s">
        <v>699</v>
      </c>
      <c r="E393" s="253" t="s">
        <v>698</v>
      </c>
      <c r="F393" s="253"/>
      <c r="G393" s="242" t="s">
        <v>565</v>
      </c>
      <c r="H393" s="297"/>
      <c r="I393" s="236">
        <v>450000</v>
      </c>
      <c r="J393" s="237">
        <f t="shared" si="6"/>
        <v>1604902</v>
      </c>
      <c r="K393" s="282"/>
      <c r="L393" s="287"/>
      <c r="M393" s="253" t="s">
        <v>698</v>
      </c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  <c r="AA393" s="241"/>
      <c r="AB393" s="241"/>
      <c r="AC393" s="241"/>
      <c r="AD393" s="241"/>
      <c r="AE393" s="241"/>
      <c r="AF393" s="241"/>
      <c r="AG393" s="241"/>
      <c r="AH393" s="241"/>
      <c r="AI393" s="241"/>
    </row>
    <row r="394" spans="2:35" s="511" customFormat="1" hidden="1" x14ac:dyDescent="0.25">
      <c r="B394" s="206"/>
      <c r="C394" s="292">
        <v>43509</v>
      </c>
      <c r="D394" s="233" t="s">
        <v>701</v>
      </c>
      <c r="E394" s="252" t="s">
        <v>700</v>
      </c>
      <c r="F394" s="253"/>
      <c r="G394" s="242" t="s">
        <v>291</v>
      </c>
      <c r="H394" s="285"/>
      <c r="I394" s="263">
        <v>108000</v>
      </c>
      <c r="J394" s="237">
        <f t="shared" si="6"/>
        <v>1496902</v>
      </c>
      <c r="K394" s="251"/>
      <c r="L394" s="287"/>
      <c r="M394" s="252" t="s">
        <v>700</v>
      </c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  <c r="AA394" s="241"/>
      <c r="AB394" s="241"/>
      <c r="AC394" s="241"/>
      <c r="AD394" s="241"/>
      <c r="AE394" s="241"/>
      <c r="AF394" s="241"/>
      <c r="AG394" s="241"/>
      <c r="AH394" s="241"/>
      <c r="AI394" s="241"/>
    </row>
    <row r="395" spans="2:35" s="511" customFormat="1" hidden="1" x14ac:dyDescent="0.25">
      <c r="B395" s="206"/>
      <c r="C395" s="283">
        <v>43771</v>
      </c>
      <c r="D395" s="225" t="s">
        <v>667</v>
      </c>
      <c r="E395" s="206" t="s">
        <v>696</v>
      </c>
      <c r="F395" s="206"/>
      <c r="G395" s="235" t="s">
        <v>231</v>
      </c>
      <c r="H395" s="285"/>
      <c r="I395" s="312">
        <v>350000</v>
      </c>
      <c r="J395" s="237">
        <f t="shared" si="6"/>
        <v>1146902</v>
      </c>
      <c r="K395" s="251"/>
      <c r="L395" s="287"/>
      <c r="M395" s="206" t="s">
        <v>696</v>
      </c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</row>
    <row r="396" spans="2:35" s="511" customFormat="1" hidden="1" x14ac:dyDescent="0.25">
      <c r="B396" s="206"/>
      <c r="C396" s="283">
        <v>43771</v>
      </c>
      <c r="D396" s="225" t="s">
        <v>668</v>
      </c>
      <c r="E396" s="206" t="s">
        <v>697</v>
      </c>
      <c r="F396" s="206"/>
      <c r="G396" s="235" t="s">
        <v>231</v>
      </c>
      <c r="H396" s="285"/>
      <c r="I396" s="313">
        <v>840000</v>
      </c>
      <c r="J396" s="237">
        <f t="shared" si="6"/>
        <v>306902</v>
      </c>
      <c r="K396" s="251"/>
      <c r="L396" s="287"/>
      <c r="M396" s="206" t="s">
        <v>697</v>
      </c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</row>
    <row r="397" spans="2:35" s="511" customFormat="1" hidden="1" x14ac:dyDescent="0.25">
      <c r="B397" s="206"/>
      <c r="C397" s="283"/>
      <c r="D397" s="225"/>
      <c r="E397" s="206"/>
      <c r="F397" s="206"/>
      <c r="G397" s="235"/>
      <c r="H397" s="285">
        <v>13968298</v>
      </c>
      <c r="I397" s="235"/>
      <c r="J397" s="237">
        <f>+J396+H397-I397</f>
        <v>14275200</v>
      </c>
      <c r="K397" s="251"/>
      <c r="L397" s="562">
        <f>L365-J397</f>
        <v>3225000</v>
      </c>
      <c r="M397" s="206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  <c r="AA397" s="241"/>
      <c r="AB397" s="241"/>
      <c r="AC397" s="241"/>
      <c r="AD397" s="241"/>
      <c r="AE397" s="241"/>
      <c r="AF397" s="241"/>
      <c r="AG397" s="241"/>
      <c r="AH397" s="241"/>
      <c r="AI397" s="241"/>
    </row>
    <row r="398" spans="2:35" s="511" customFormat="1" hidden="1" x14ac:dyDescent="0.25">
      <c r="B398" s="206"/>
      <c r="C398" s="204">
        <v>43510</v>
      </c>
      <c r="D398" s="267" t="s">
        <v>702</v>
      </c>
      <c r="E398" s="268" t="s">
        <v>700</v>
      </c>
      <c r="F398" s="269"/>
      <c r="G398" s="270" t="s">
        <v>645</v>
      </c>
      <c r="H398" s="302"/>
      <c r="I398" s="271">
        <v>2270500</v>
      </c>
      <c r="J398" s="237">
        <f t="shared" si="6"/>
        <v>12004700</v>
      </c>
      <c r="K398" s="314"/>
      <c r="L398" s="287"/>
      <c r="M398" s="268" t="s">
        <v>700</v>
      </c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  <c r="AA398" s="241"/>
      <c r="AB398" s="241"/>
      <c r="AC398" s="241"/>
      <c r="AD398" s="241"/>
      <c r="AE398" s="241"/>
      <c r="AF398" s="241"/>
      <c r="AG398" s="241"/>
      <c r="AH398" s="241"/>
      <c r="AI398" s="241"/>
    </row>
    <row r="399" spans="2:35" s="511" customFormat="1" hidden="1" x14ac:dyDescent="0.25">
      <c r="B399" s="206"/>
      <c r="C399" s="207">
        <v>43510</v>
      </c>
      <c r="D399" s="233" t="s">
        <v>703</v>
      </c>
      <c r="E399" s="252" t="s">
        <v>712</v>
      </c>
      <c r="F399" s="253"/>
      <c r="G399" s="242" t="s">
        <v>562</v>
      </c>
      <c r="H399" s="285"/>
      <c r="I399" s="236">
        <v>1655000</v>
      </c>
      <c r="J399" s="237">
        <f t="shared" si="6"/>
        <v>10349700</v>
      </c>
      <c r="K399" s="251"/>
      <c r="L399" s="287"/>
      <c r="M399" s="252" t="s">
        <v>712</v>
      </c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  <c r="AA399" s="241"/>
      <c r="AB399" s="241"/>
      <c r="AC399" s="241"/>
      <c r="AD399" s="241"/>
      <c r="AE399" s="241"/>
      <c r="AF399" s="241"/>
      <c r="AG399" s="241"/>
      <c r="AH399" s="241"/>
      <c r="AI399" s="241"/>
    </row>
    <row r="400" spans="2:35" s="511" customFormat="1" hidden="1" x14ac:dyDescent="0.25">
      <c r="B400" s="206"/>
      <c r="C400" s="207">
        <v>43510</v>
      </c>
      <c r="D400" s="233" t="s">
        <v>705</v>
      </c>
      <c r="E400" s="252" t="s">
        <v>713</v>
      </c>
      <c r="F400" s="253"/>
      <c r="G400" s="242" t="s">
        <v>704</v>
      </c>
      <c r="H400" s="285"/>
      <c r="I400" s="236">
        <v>4655000</v>
      </c>
      <c r="J400" s="237">
        <f t="shared" si="6"/>
        <v>5694700</v>
      </c>
      <c r="K400" s="251"/>
      <c r="L400" s="287"/>
      <c r="M400" s="252" t="s">
        <v>713</v>
      </c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  <c r="AA400" s="241"/>
      <c r="AB400" s="241"/>
      <c r="AC400" s="241"/>
      <c r="AD400" s="241"/>
      <c r="AE400" s="241"/>
      <c r="AF400" s="241"/>
      <c r="AG400" s="241"/>
      <c r="AH400" s="241"/>
      <c r="AI400" s="241"/>
    </row>
    <row r="401" spans="2:35" s="511" customFormat="1" hidden="1" x14ac:dyDescent="0.25">
      <c r="B401" s="206"/>
      <c r="C401" s="207">
        <v>43510</v>
      </c>
      <c r="D401" s="233" t="s">
        <v>707</v>
      </c>
      <c r="E401" s="252" t="s">
        <v>714</v>
      </c>
      <c r="F401" s="253"/>
      <c r="G401" s="242" t="s">
        <v>706</v>
      </c>
      <c r="H401" s="285"/>
      <c r="I401" s="236">
        <v>750000</v>
      </c>
      <c r="J401" s="237">
        <f t="shared" si="6"/>
        <v>4944700</v>
      </c>
      <c r="K401" s="251"/>
      <c r="L401" s="287"/>
      <c r="M401" s="252" t="s">
        <v>714</v>
      </c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  <c r="AA401" s="241"/>
      <c r="AB401" s="241"/>
      <c r="AC401" s="241"/>
      <c r="AD401" s="241"/>
      <c r="AE401" s="241"/>
      <c r="AF401" s="241"/>
      <c r="AG401" s="241"/>
      <c r="AH401" s="241"/>
      <c r="AI401" s="241"/>
    </row>
    <row r="402" spans="2:35" s="511" customFormat="1" hidden="1" x14ac:dyDescent="0.25">
      <c r="B402" s="206"/>
      <c r="C402" s="207">
        <v>43510</v>
      </c>
      <c r="D402" s="233" t="s">
        <v>709</v>
      </c>
      <c r="E402" s="252" t="s">
        <v>715</v>
      </c>
      <c r="F402" s="253"/>
      <c r="G402" s="242" t="s">
        <v>708</v>
      </c>
      <c r="H402" s="285"/>
      <c r="I402" s="236">
        <v>1650000</v>
      </c>
      <c r="J402" s="237">
        <f t="shared" si="6"/>
        <v>3294700</v>
      </c>
      <c r="K402" s="251"/>
      <c r="L402" s="287"/>
      <c r="M402" s="252" t="s">
        <v>715</v>
      </c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  <c r="AA402" s="241"/>
      <c r="AB402" s="241"/>
      <c r="AC402" s="241"/>
      <c r="AD402" s="241"/>
      <c r="AE402" s="241"/>
      <c r="AF402" s="241"/>
      <c r="AG402" s="241"/>
      <c r="AH402" s="241"/>
      <c r="AI402" s="241"/>
    </row>
    <row r="403" spans="2:35" s="511" customFormat="1" hidden="1" x14ac:dyDescent="0.25">
      <c r="B403" s="206"/>
      <c r="C403" s="207">
        <v>43510</v>
      </c>
      <c r="D403" s="233" t="s">
        <v>710</v>
      </c>
      <c r="E403" s="252" t="s">
        <v>716</v>
      </c>
      <c r="F403" s="253"/>
      <c r="G403" s="242" t="s">
        <v>559</v>
      </c>
      <c r="H403" s="285"/>
      <c r="I403" s="236">
        <v>20000</v>
      </c>
      <c r="J403" s="237">
        <f t="shared" si="6"/>
        <v>3274700</v>
      </c>
      <c r="K403" s="251"/>
      <c r="L403" s="287"/>
      <c r="M403" s="252" t="s">
        <v>716</v>
      </c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  <c r="AA403" s="241"/>
      <c r="AB403" s="241"/>
      <c r="AC403" s="241"/>
      <c r="AD403" s="241"/>
      <c r="AE403" s="241"/>
      <c r="AF403" s="241"/>
      <c r="AG403" s="241"/>
      <c r="AH403" s="241"/>
      <c r="AI403" s="241"/>
    </row>
    <row r="404" spans="2:35" s="511" customFormat="1" hidden="1" x14ac:dyDescent="0.25">
      <c r="B404" s="206"/>
      <c r="C404" s="207">
        <v>43510</v>
      </c>
      <c r="D404" s="233" t="s">
        <v>566</v>
      </c>
      <c r="E404" s="252" t="s">
        <v>717</v>
      </c>
      <c r="F404" s="253"/>
      <c r="G404" s="242" t="s">
        <v>565</v>
      </c>
      <c r="H404" s="285"/>
      <c r="I404" s="236">
        <v>30000</v>
      </c>
      <c r="J404" s="237">
        <f t="shared" si="6"/>
        <v>3244700</v>
      </c>
      <c r="K404" s="251"/>
      <c r="L404" s="287"/>
      <c r="M404" s="252" t="s">
        <v>717</v>
      </c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  <c r="AA404" s="241"/>
      <c r="AB404" s="241"/>
      <c r="AC404" s="241"/>
      <c r="AD404" s="241"/>
      <c r="AE404" s="241"/>
      <c r="AF404" s="241"/>
      <c r="AG404" s="241"/>
      <c r="AH404" s="241"/>
      <c r="AI404" s="241"/>
    </row>
    <row r="405" spans="2:35" s="511" customFormat="1" hidden="1" x14ac:dyDescent="0.25">
      <c r="B405" s="206"/>
      <c r="C405" s="207">
        <v>43510</v>
      </c>
      <c r="D405" s="233" t="s">
        <v>564</v>
      </c>
      <c r="E405" s="252" t="s">
        <v>718</v>
      </c>
      <c r="F405" s="253"/>
      <c r="G405" s="242" t="s">
        <v>681</v>
      </c>
      <c r="H405" s="285"/>
      <c r="I405" s="236">
        <v>63000</v>
      </c>
      <c r="J405" s="237">
        <f t="shared" si="6"/>
        <v>3181700</v>
      </c>
      <c r="K405" s="251"/>
      <c r="L405" s="287"/>
      <c r="M405" s="252" t="s">
        <v>718</v>
      </c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  <c r="AA405" s="241"/>
      <c r="AB405" s="241"/>
      <c r="AC405" s="241"/>
      <c r="AD405" s="241"/>
      <c r="AE405" s="241"/>
      <c r="AF405" s="241"/>
      <c r="AG405" s="241"/>
      <c r="AH405" s="241"/>
      <c r="AI405" s="241"/>
    </row>
    <row r="406" spans="2:35" s="511" customFormat="1" hidden="1" x14ac:dyDescent="0.25">
      <c r="B406" s="206"/>
      <c r="C406" s="207">
        <v>43510</v>
      </c>
      <c r="D406" s="233" t="s">
        <v>711</v>
      </c>
      <c r="E406" s="252" t="s">
        <v>719</v>
      </c>
      <c r="F406" s="253"/>
      <c r="G406" s="242" t="s">
        <v>291</v>
      </c>
      <c r="H406" s="285"/>
      <c r="I406" s="236">
        <v>842500</v>
      </c>
      <c r="J406" s="237">
        <f t="shared" si="6"/>
        <v>2339200</v>
      </c>
      <c r="K406" s="251"/>
      <c r="L406" s="287"/>
      <c r="M406" s="252" t="s">
        <v>719</v>
      </c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  <c r="AA406" s="241"/>
      <c r="AB406" s="241"/>
      <c r="AC406" s="241"/>
      <c r="AD406" s="241"/>
      <c r="AE406" s="241"/>
      <c r="AF406" s="241"/>
      <c r="AG406" s="241"/>
      <c r="AH406" s="241"/>
      <c r="AI406" s="241"/>
    </row>
    <row r="407" spans="2:35" s="511" customFormat="1" hidden="1" x14ac:dyDescent="0.25">
      <c r="B407" s="206"/>
      <c r="C407" s="232">
        <v>43512</v>
      </c>
      <c r="D407" s="309" t="s">
        <v>796</v>
      </c>
      <c r="E407" s="238"/>
      <c r="F407" s="238"/>
      <c r="G407" s="249"/>
      <c r="H407" s="285">
        <v>315000</v>
      </c>
      <c r="I407" s="310"/>
      <c r="J407" s="237">
        <f t="shared" si="6"/>
        <v>2654200</v>
      </c>
      <c r="K407" s="251"/>
      <c r="L407" s="287"/>
      <c r="M407" s="238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  <c r="AA407" s="241"/>
      <c r="AB407" s="241"/>
      <c r="AC407" s="241"/>
      <c r="AD407" s="241"/>
      <c r="AE407" s="241"/>
      <c r="AF407" s="241"/>
      <c r="AG407" s="241"/>
      <c r="AH407" s="241"/>
      <c r="AI407" s="241"/>
    </row>
    <row r="408" spans="2:35" s="511" customFormat="1" hidden="1" x14ac:dyDescent="0.25">
      <c r="B408" s="206"/>
      <c r="C408" s="232">
        <v>43512</v>
      </c>
      <c r="D408" s="225" t="s">
        <v>720</v>
      </c>
      <c r="E408" s="206" t="s">
        <v>721</v>
      </c>
      <c r="F408" s="206"/>
      <c r="G408" s="235" t="s">
        <v>282</v>
      </c>
      <c r="H408" s="285"/>
      <c r="I408" s="209">
        <v>1280000</v>
      </c>
      <c r="J408" s="237">
        <f t="shared" si="6"/>
        <v>1374200</v>
      </c>
      <c r="K408" s="251"/>
      <c r="L408" s="287"/>
      <c r="M408" s="206" t="s">
        <v>721</v>
      </c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  <c r="AA408" s="241"/>
      <c r="AB408" s="241"/>
      <c r="AC408" s="241"/>
      <c r="AD408" s="241"/>
      <c r="AE408" s="241"/>
      <c r="AF408" s="241"/>
      <c r="AG408" s="241"/>
      <c r="AH408" s="241"/>
      <c r="AI408" s="241"/>
    </row>
    <row r="409" spans="2:35" s="511" customFormat="1" hidden="1" x14ac:dyDescent="0.25">
      <c r="B409" s="284"/>
      <c r="C409" s="315">
        <v>43512</v>
      </c>
      <c r="D409" s="316" t="s">
        <v>722</v>
      </c>
      <c r="E409" s="284" t="s">
        <v>723</v>
      </c>
      <c r="F409" s="284"/>
      <c r="G409" s="281" t="s">
        <v>291</v>
      </c>
      <c r="H409" s="297"/>
      <c r="I409" s="317">
        <v>892500</v>
      </c>
      <c r="J409" s="237">
        <f t="shared" si="6"/>
        <v>481700</v>
      </c>
      <c r="K409" s="282"/>
      <c r="L409" s="343">
        <f>+I409+I408+I396+I395+I363</f>
        <v>5082500</v>
      </c>
      <c r="M409" s="284" t="s">
        <v>723</v>
      </c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  <c r="AA409" s="241"/>
      <c r="AB409" s="241"/>
      <c r="AC409" s="241"/>
      <c r="AD409" s="241"/>
      <c r="AE409" s="241"/>
      <c r="AF409" s="241"/>
      <c r="AG409" s="241"/>
      <c r="AH409" s="241"/>
      <c r="AI409" s="241"/>
    </row>
    <row r="410" spans="2:35" s="511" customFormat="1" hidden="1" x14ac:dyDescent="0.25">
      <c r="B410" s="206"/>
      <c r="C410" s="206"/>
      <c r="D410" s="206"/>
      <c r="E410" s="206"/>
      <c r="F410" s="206"/>
      <c r="G410" s="208"/>
      <c r="H410" s="285">
        <v>11936000</v>
      </c>
      <c r="I410" s="210"/>
      <c r="J410" s="237">
        <f t="shared" si="6"/>
        <v>12417700</v>
      </c>
      <c r="K410" s="251"/>
      <c r="L410" s="562">
        <f>+J410-L365</f>
        <v>-5082500</v>
      </c>
      <c r="M410" s="206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  <c r="AA410" s="241"/>
      <c r="AB410" s="241"/>
      <c r="AC410" s="241"/>
      <c r="AD410" s="241"/>
      <c r="AE410" s="241"/>
      <c r="AF410" s="241"/>
      <c r="AG410" s="241"/>
      <c r="AH410" s="241"/>
      <c r="AI410" s="241"/>
    </row>
    <row r="411" spans="2:35" s="511" customFormat="1" hidden="1" x14ac:dyDescent="0.25">
      <c r="B411" s="206"/>
      <c r="C411" s="204">
        <v>43514</v>
      </c>
      <c r="D411" s="318" t="s">
        <v>742</v>
      </c>
      <c r="E411" s="319" t="s">
        <v>724</v>
      </c>
      <c r="F411" s="255"/>
      <c r="G411" s="320" t="s">
        <v>559</v>
      </c>
      <c r="H411" s="285"/>
      <c r="I411" s="321">
        <v>35000</v>
      </c>
      <c r="J411" s="237">
        <f t="shared" si="6"/>
        <v>12382700</v>
      </c>
      <c r="K411" s="251"/>
      <c r="L411" s="287"/>
      <c r="M411" s="319" t="s">
        <v>724</v>
      </c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  <c r="AA411" s="241"/>
      <c r="AB411" s="241"/>
      <c r="AC411" s="241"/>
      <c r="AD411" s="241"/>
      <c r="AE411" s="241"/>
      <c r="AF411" s="241"/>
      <c r="AG411" s="241"/>
      <c r="AH411" s="241"/>
      <c r="AI411" s="241"/>
    </row>
    <row r="412" spans="2:35" s="511" customFormat="1" hidden="1" x14ac:dyDescent="0.25">
      <c r="B412" s="206"/>
      <c r="C412" s="204">
        <v>43514</v>
      </c>
      <c r="D412" s="267" t="s">
        <v>725</v>
      </c>
      <c r="E412" s="319" t="s">
        <v>731</v>
      </c>
      <c r="F412" s="322"/>
      <c r="G412" s="270" t="s">
        <v>365</v>
      </c>
      <c r="H412" s="285"/>
      <c r="I412" s="271">
        <v>600000</v>
      </c>
      <c r="J412" s="237">
        <f t="shared" si="6"/>
        <v>11782700</v>
      </c>
      <c r="K412" s="251"/>
      <c r="L412" s="287"/>
      <c r="M412" s="319" t="s">
        <v>731</v>
      </c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  <c r="AA412" s="241"/>
      <c r="AB412" s="241"/>
      <c r="AC412" s="241"/>
      <c r="AD412" s="241"/>
      <c r="AE412" s="241"/>
      <c r="AF412" s="241"/>
      <c r="AG412" s="241"/>
      <c r="AH412" s="241"/>
      <c r="AI412" s="241"/>
    </row>
    <row r="413" spans="2:35" s="511" customFormat="1" hidden="1" x14ac:dyDescent="0.25">
      <c r="B413" s="206"/>
      <c r="C413" s="207">
        <v>43514</v>
      </c>
      <c r="D413" s="233" t="s">
        <v>726</v>
      </c>
      <c r="E413" s="319" t="s">
        <v>732</v>
      </c>
      <c r="F413" s="322"/>
      <c r="G413" s="242" t="s">
        <v>645</v>
      </c>
      <c r="H413" s="285"/>
      <c r="I413" s="236">
        <v>1752000</v>
      </c>
      <c r="J413" s="237">
        <f t="shared" si="6"/>
        <v>10030700</v>
      </c>
      <c r="K413" s="251"/>
      <c r="L413" s="287"/>
      <c r="M413" s="319" t="s">
        <v>732</v>
      </c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  <c r="AA413" s="241"/>
      <c r="AB413" s="241"/>
      <c r="AC413" s="241"/>
      <c r="AD413" s="241"/>
      <c r="AE413" s="241"/>
      <c r="AF413" s="241"/>
      <c r="AG413" s="241"/>
      <c r="AH413" s="241"/>
      <c r="AI413" s="241"/>
    </row>
    <row r="414" spans="2:35" s="511" customFormat="1" hidden="1" x14ac:dyDescent="0.25">
      <c r="B414" s="206"/>
      <c r="C414" s="207">
        <v>43514</v>
      </c>
      <c r="D414" s="233" t="s">
        <v>607</v>
      </c>
      <c r="E414" s="319" t="s">
        <v>733</v>
      </c>
      <c r="F414" s="322"/>
      <c r="G414" s="242" t="s">
        <v>679</v>
      </c>
      <c r="H414" s="285"/>
      <c r="I414" s="236">
        <v>449831</v>
      </c>
      <c r="J414" s="237">
        <f t="shared" si="6"/>
        <v>9580869</v>
      </c>
      <c r="K414" s="251"/>
      <c r="L414" s="287"/>
      <c r="M414" s="319" t="s">
        <v>733</v>
      </c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  <c r="AA414" s="241"/>
      <c r="AB414" s="241"/>
      <c r="AC414" s="241"/>
      <c r="AD414" s="241"/>
      <c r="AE414" s="241"/>
      <c r="AF414" s="241"/>
      <c r="AG414" s="241"/>
      <c r="AH414" s="241"/>
      <c r="AI414" s="241"/>
    </row>
    <row r="415" spans="2:35" s="511" customFormat="1" hidden="1" x14ac:dyDescent="0.25">
      <c r="B415" s="206"/>
      <c r="C415" s="207">
        <v>43514</v>
      </c>
      <c r="D415" s="233" t="s">
        <v>727</v>
      </c>
      <c r="E415" s="319" t="s">
        <v>734</v>
      </c>
      <c r="F415" s="322"/>
      <c r="G415" s="242" t="s">
        <v>532</v>
      </c>
      <c r="H415" s="285"/>
      <c r="I415" s="236">
        <v>1385275</v>
      </c>
      <c r="J415" s="237">
        <f t="shared" si="6"/>
        <v>8195594</v>
      </c>
      <c r="K415" s="251"/>
      <c r="L415" s="287"/>
      <c r="M415" s="319" t="s">
        <v>734</v>
      </c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  <c r="AA415" s="241"/>
      <c r="AB415" s="241"/>
      <c r="AC415" s="241"/>
      <c r="AD415" s="241"/>
      <c r="AE415" s="241"/>
      <c r="AF415" s="241"/>
      <c r="AG415" s="241"/>
      <c r="AH415" s="241"/>
      <c r="AI415" s="241"/>
    </row>
    <row r="416" spans="2:35" s="511" customFormat="1" hidden="1" x14ac:dyDescent="0.25">
      <c r="B416" s="206"/>
      <c r="C416" s="207">
        <v>43514</v>
      </c>
      <c r="D416" s="225" t="s">
        <v>668</v>
      </c>
      <c r="E416" s="206" t="s">
        <v>697</v>
      </c>
      <c r="F416" s="206"/>
      <c r="G416" s="235" t="s">
        <v>231</v>
      </c>
      <c r="H416" s="285">
        <v>840000</v>
      </c>
      <c r="I416" s="236"/>
      <c r="J416" s="237">
        <f t="shared" si="6"/>
        <v>9035594</v>
      </c>
      <c r="K416" s="251"/>
      <c r="L416" s="287"/>
      <c r="M416" s="206" t="s">
        <v>697</v>
      </c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  <c r="AA416" s="241"/>
      <c r="AB416" s="241"/>
      <c r="AC416" s="241"/>
      <c r="AD416" s="241"/>
      <c r="AE416" s="241"/>
      <c r="AF416" s="241"/>
      <c r="AG416" s="241"/>
      <c r="AH416" s="241"/>
      <c r="AI416" s="241"/>
    </row>
    <row r="417" spans="2:35" s="511" customFormat="1" hidden="1" x14ac:dyDescent="0.25">
      <c r="B417" s="206"/>
      <c r="C417" s="207">
        <v>43514</v>
      </c>
      <c r="D417" s="233" t="s">
        <v>746</v>
      </c>
      <c r="E417" s="319" t="s">
        <v>735</v>
      </c>
      <c r="F417" s="322"/>
      <c r="G417" s="242" t="s">
        <v>534</v>
      </c>
      <c r="H417" s="285"/>
      <c r="I417" s="236">
        <v>1254000</v>
      </c>
      <c r="J417" s="237">
        <f t="shared" si="6"/>
        <v>7781594</v>
      </c>
      <c r="K417" s="251"/>
      <c r="L417" s="287"/>
      <c r="M417" s="319" t="s">
        <v>735</v>
      </c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  <c r="AA417" s="241"/>
      <c r="AB417" s="241"/>
      <c r="AC417" s="241"/>
      <c r="AD417" s="241"/>
      <c r="AE417" s="241"/>
      <c r="AF417" s="241"/>
      <c r="AG417" s="241"/>
      <c r="AH417" s="241"/>
      <c r="AI417" s="241"/>
    </row>
    <row r="418" spans="2:35" s="511" customFormat="1" hidden="1" x14ac:dyDescent="0.25">
      <c r="B418" s="206"/>
      <c r="C418" s="207">
        <v>43514</v>
      </c>
      <c r="D418" s="309" t="s">
        <v>795</v>
      </c>
      <c r="E418" s="319"/>
      <c r="F418" s="322"/>
      <c r="G418" s="242"/>
      <c r="H418" s="285">
        <v>1720000</v>
      </c>
      <c r="I418" s="236"/>
      <c r="J418" s="237">
        <f t="shared" si="6"/>
        <v>9501594</v>
      </c>
      <c r="K418" s="251"/>
      <c r="L418" s="287"/>
      <c r="M418" s="319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  <c r="AA418" s="241"/>
      <c r="AB418" s="241"/>
      <c r="AC418" s="241"/>
      <c r="AD418" s="241"/>
      <c r="AE418" s="241"/>
      <c r="AF418" s="241"/>
      <c r="AG418" s="241"/>
      <c r="AH418" s="241"/>
      <c r="AI418" s="241"/>
    </row>
    <row r="419" spans="2:35" s="511" customFormat="1" hidden="1" x14ac:dyDescent="0.25">
      <c r="B419" s="206"/>
      <c r="C419" s="207">
        <v>43514</v>
      </c>
      <c r="D419" s="233" t="s">
        <v>747</v>
      </c>
      <c r="E419" s="319" t="s">
        <v>736</v>
      </c>
      <c r="F419" s="322"/>
      <c r="G419" s="242" t="s">
        <v>534</v>
      </c>
      <c r="H419" s="285"/>
      <c r="I419" s="236">
        <v>1455000</v>
      </c>
      <c r="J419" s="237">
        <f t="shared" si="6"/>
        <v>8046594</v>
      </c>
      <c r="K419" s="251"/>
      <c r="L419" s="343">
        <f>+I419+I417</f>
        <v>2709000</v>
      </c>
      <c r="M419" s="319" t="s">
        <v>736</v>
      </c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  <c r="AA419" s="241"/>
      <c r="AB419" s="241"/>
      <c r="AC419" s="241"/>
      <c r="AD419" s="241"/>
      <c r="AE419" s="241"/>
      <c r="AF419" s="241"/>
      <c r="AG419" s="241"/>
      <c r="AH419" s="241"/>
      <c r="AI419" s="241"/>
    </row>
    <row r="420" spans="2:35" s="511" customFormat="1" hidden="1" x14ac:dyDescent="0.25">
      <c r="B420" s="206"/>
      <c r="C420" s="207">
        <v>43515</v>
      </c>
      <c r="D420" s="233" t="s">
        <v>729</v>
      </c>
      <c r="E420" s="319" t="s">
        <v>736</v>
      </c>
      <c r="F420" s="322"/>
      <c r="G420" s="242" t="s">
        <v>728</v>
      </c>
      <c r="H420" s="285"/>
      <c r="I420" s="236">
        <v>430000</v>
      </c>
      <c r="J420" s="237">
        <f t="shared" si="6"/>
        <v>7616594</v>
      </c>
      <c r="K420" s="251"/>
      <c r="L420" s="343">
        <f>+H418+H416</f>
        <v>2560000</v>
      </c>
      <c r="M420" s="319" t="s">
        <v>736</v>
      </c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  <c r="AA420" s="241"/>
      <c r="AB420" s="241"/>
      <c r="AC420" s="241"/>
      <c r="AD420" s="241"/>
      <c r="AE420" s="241"/>
      <c r="AF420" s="241"/>
      <c r="AG420" s="241"/>
      <c r="AH420" s="241"/>
      <c r="AI420" s="241"/>
    </row>
    <row r="421" spans="2:35" s="511" customFormat="1" hidden="1" x14ac:dyDescent="0.25">
      <c r="B421" s="284"/>
      <c r="C421" s="207">
        <v>43515</v>
      </c>
      <c r="D421" s="233" t="s">
        <v>564</v>
      </c>
      <c r="E421" s="319" t="s">
        <v>737</v>
      </c>
      <c r="F421" s="322"/>
      <c r="G421" s="242" t="s">
        <v>563</v>
      </c>
      <c r="H421" s="297"/>
      <c r="I421" s="236">
        <v>252000</v>
      </c>
      <c r="J421" s="237">
        <f t="shared" si="6"/>
        <v>7364594</v>
      </c>
      <c r="K421" s="282"/>
      <c r="L421" s="343">
        <f>+L419-L420</f>
        <v>149000</v>
      </c>
      <c r="M421" s="319" t="s">
        <v>737</v>
      </c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  <c r="AA421" s="241"/>
      <c r="AB421" s="241"/>
      <c r="AC421" s="241"/>
      <c r="AD421" s="241"/>
      <c r="AE421" s="241"/>
      <c r="AF421" s="241"/>
      <c r="AG421" s="241"/>
      <c r="AH421" s="241"/>
      <c r="AI421" s="241"/>
    </row>
    <row r="422" spans="2:35" s="511" customFormat="1" hidden="1" x14ac:dyDescent="0.25">
      <c r="B422" s="206"/>
      <c r="C422" s="207">
        <v>43516</v>
      </c>
      <c r="D422" s="233" t="s">
        <v>730</v>
      </c>
      <c r="E422" s="319" t="s">
        <v>738</v>
      </c>
      <c r="F422" s="322"/>
      <c r="G422" s="242" t="s">
        <v>565</v>
      </c>
      <c r="H422" s="285"/>
      <c r="I422" s="236">
        <v>580046</v>
      </c>
      <c r="J422" s="237">
        <f t="shared" si="6"/>
        <v>6784548</v>
      </c>
      <c r="K422" s="251"/>
      <c r="L422" s="287"/>
      <c r="M422" s="319" t="s">
        <v>738</v>
      </c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  <c r="AA422" s="241"/>
      <c r="AB422" s="241"/>
      <c r="AC422" s="241"/>
      <c r="AD422" s="241"/>
      <c r="AE422" s="241"/>
      <c r="AF422" s="241"/>
      <c r="AG422" s="241"/>
      <c r="AH422" s="241"/>
      <c r="AI422" s="241"/>
    </row>
    <row r="423" spans="2:35" s="511" customFormat="1" hidden="1" x14ac:dyDescent="0.25">
      <c r="B423" s="206"/>
      <c r="C423" s="207">
        <v>43517</v>
      </c>
      <c r="D423" s="233" t="s">
        <v>564</v>
      </c>
      <c r="E423" s="319" t="s">
        <v>743</v>
      </c>
      <c r="F423" s="322"/>
      <c r="G423" s="242" t="s">
        <v>563</v>
      </c>
      <c r="H423" s="285"/>
      <c r="I423" s="236">
        <v>63000</v>
      </c>
      <c r="J423" s="237">
        <f t="shared" si="6"/>
        <v>6721548</v>
      </c>
      <c r="K423" s="251"/>
      <c r="L423" s="287"/>
      <c r="M423" s="319" t="s">
        <v>743</v>
      </c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  <c r="AA423" s="241"/>
      <c r="AB423" s="241"/>
      <c r="AC423" s="241"/>
      <c r="AD423" s="241"/>
      <c r="AE423" s="241"/>
      <c r="AF423" s="241"/>
      <c r="AG423" s="241"/>
      <c r="AH423" s="241"/>
      <c r="AI423" s="241"/>
    </row>
    <row r="424" spans="2:35" s="511" customFormat="1" hidden="1" x14ac:dyDescent="0.25">
      <c r="B424" s="206"/>
      <c r="C424" s="292">
        <v>43517</v>
      </c>
      <c r="D424" s="233" t="s">
        <v>745</v>
      </c>
      <c r="E424" s="319" t="s">
        <v>744</v>
      </c>
      <c r="F424" s="322"/>
      <c r="G424" s="242" t="s">
        <v>327</v>
      </c>
      <c r="H424" s="285"/>
      <c r="I424" s="236">
        <v>3552589</v>
      </c>
      <c r="J424" s="237">
        <f t="shared" si="6"/>
        <v>3168959</v>
      </c>
      <c r="K424" s="251"/>
      <c r="L424" s="287"/>
      <c r="M424" s="319" t="s">
        <v>744</v>
      </c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  <c r="AA424" s="241"/>
      <c r="AB424" s="241"/>
      <c r="AC424" s="241"/>
      <c r="AD424" s="241"/>
      <c r="AE424" s="241"/>
      <c r="AF424" s="241"/>
      <c r="AG424" s="241"/>
      <c r="AH424" s="241"/>
      <c r="AI424" s="241"/>
    </row>
    <row r="425" spans="2:35" s="511" customFormat="1" hidden="1" x14ac:dyDescent="0.25">
      <c r="B425" s="284"/>
      <c r="C425" s="292">
        <v>43517</v>
      </c>
      <c r="D425" s="316" t="s">
        <v>722</v>
      </c>
      <c r="E425" s="284" t="s">
        <v>723</v>
      </c>
      <c r="F425" s="284"/>
      <c r="G425" s="281" t="s">
        <v>291</v>
      </c>
      <c r="H425" s="297">
        <v>892500</v>
      </c>
      <c r="I425" s="236"/>
      <c r="J425" s="237">
        <f t="shared" si="6"/>
        <v>4061459</v>
      </c>
      <c r="K425" s="282"/>
      <c r="L425" s="287"/>
      <c r="M425" s="284" t="s">
        <v>723</v>
      </c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  <c r="AA425" s="241"/>
      <c r="AB425" s="241"/>
      <c r="AC425" s="241"/>
      <c r="AD425" s="241"/>
      <c r="AE425" s="241"/>
      <c r="AF425" s="241"/>
      <c r="AG425" s="241"/>
      <c r="AH425" s="241"/>
      <c r="AI425" s="241"/>
    </row>
    <row r="426" spans="2:35" s="511" customFormat="1" hidden="1" x14ac:dyDescent="0.25">
      <c r="B426" s="284"/>
      <c r="C426" s="292">
        <v>43518</v>
      </c>
      <c r="D426" s="323" t="s">
        <v>749</v>
      </c>
      <c r="E426" s="238" t="s">
        <v>748</v>
      </c>
      <c r="F426" s="255"/>
      <c r="G426" s="324" t="s">
        <v>291</v>
      </c>
      <c r="H426" s="297"/>
      <c r="I426" s="236">
        <v>889000</v>
      </c>
      <c r="J426" s="237">
        <f t="shared" si="6"/>
        <v>3172459</v>
      </c>
      <c r="K426" s="282"/>
      <c r="L426" s="287"/>
      <c r="M426" s="238" t="s">
        <v>748</v>
      </c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  <c r="AA426" s="241"/>
      <c r="AB426" s="241"/>
      <c r="AC426" s="241"/>
      <c r="AD426" s="241"/>
      <c r="AE426" s="241"/>
      <c r="AF426" s="241"/>
      <c r="AG426" s="241"/>
      <c r="AH426" s="241"/>
      <c r="AI426" s="241"/>
    </row>
    <row r="427" spans="2:35" s="511" customFormat="1" hidden="1" x14ac:dyDescent="0.25">
      <c r="B427" s="206"/>
      <c r="C427" s="232">
        <v>43516</v>
      </c>
      <c r="D427" s="325" t="s">
        <v>739</v>
      </c>
      <c r="E427" s="206" t="s">
        <v>741</v>
      </c>
      <c r="F427" s="206"/>
      <c r="G427" s="235" t="s">
        <v>231</v>
      </c>
      <c r="H427" s="285"/>
      <c r="I427" s="326">
        <v>500000</v>
      </c>
      <c r="J427" s="237">
        <f t="shared" si="6"/>
        <v>2672459</v>
      </c>
      <c r="K427" s="251"/>
      <c r="L427" s="287"/>
      <c r="M427" s="206" t="s">
        <v>741</v>
      </c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  <c r="AA427" s="241"/>
      <c r="AB427" s="241"/>
      <c r="AC427" s="241"/>
      <c r="AD427" s="241"/>
      <c r="AE427" s="241"/>
      <c r="AF427" s="241"/>
      <c r="AG427" s="241"/>
      <c r="AH427" s="241"/>
      <c r="AI427" s="241"/>
    </row>
    <row r="428" spans="2:35" s="511" customFormat="1" hidden="1" x14ac:dyDescent="0.25">
      <c r="B428" s="284"/>
      <c r="C428" s="327">
        <v>43516</v>
      </c>
      <c r="D428" s="316" t="s">
        <v>740</v>
      </c>
      <c r="E428" s="284" t="s">
        <v>750</v>
      </c>
      <c r="F428" s="284"/>
      <c r="G428" s="256" t="s">
        <v>231</v>
      </c>
      <c r="H428" s="297"/>
      <c r="I428" s="328">
        <v>600000</v>
      </c>
      <c r="J428" s="237">
        <f t="shared" si="6"/>
        <v>2072459</v>
      </c>
      <c r="K428" s="282"/>
      <c r="L428" s="287"/>
      <c r="M428" s="284" t="s">
        <v>750</v>
      </c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  <c r="AA428" s="241"/>
      <c r="AB428" s="241"/>
      <c r="AC428" s="241"/>
      <c r="AD428" s="241"/>
      <c r="AE428" s="241"/>
      <c r="AF428" s="241"/>
      <c r="AG428" s="241"/>
      <c r="AH428" s="241"/>
      <c r="AI428" s="241"/>
    </row>
    <row r="429" spans="2:35" s="511" customFormat="1" hidden="1" x14ac:dyDescent="0.25">
      <c r="B429" s="206"/>
      <c r="C429" s="232">
        <v>43519</v>
      </c>
      <c r="D429" s="225" t="s">
        <v>751</v>
      </c>
      <c r="E429" s="206" t="s">
        <v>752</v>
      </c>
      <c r="F429" s="206"/>
      <c r="G429" s="286" t="s">
        <v>291</v>
      </c>
      <c r="H429" s="285"/>
      <c r="I429" s="313">
        <v>200000</v>
      </c>
      <c r="J429" s="237">
        <f t="shared" si="6"/>
        <v>1872459</v>
      </c>
      <c r="K429" s="251"/>
      <c r="L429" s="343">
        <f>+I429+I428+I427+I408+I395</f>
        <v>2930000</v>
      </c>
      <c r="M429" s="206" t="s">
        <v>752</v>
      </c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  <c r="AA429" s="241"/>
      <c r="AB429" s="241"/>
      <c r="AC429" s="241"/>
      <c r="AD429" s="241"/>
      <c r="AE429" s="241"/>
      <c r="AF429" s="241"/>
      <c r="AG429" s="241"/>
      <c r="AH429" s="241"/>
      <c r="AI429" s="241"/>
    </row>
    <row r="430" spans="2:35" s="511" customFormat="1" hidden="1" x14ac:dyDescent="0.25">
      <c r="B430" s="206"/>
      <c r="C430" s="206"/>
      <c r="D430" s="206"/>
      <c r="E430" s="206"/>
      <c r="F430" s="206"/>
      <c r="G430" s="208"/>
      <c r="H430" s="285"/>
      <c r="I430" s="210"/>
      <c r="J430" s="237">
        <f t="shared" si="6"/>
        <v>1872459</v>
      </c>
      <c r="K430" s="251"/>
      <c r="L430" s="287"/>
      <c r="M430" s="206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  <c r="AA430" s="241"/>
      <c r="AB430" s="241"/>
      <c r="AC430" s="241"/>
      <c r="AD430" s="241"/>
      <c r="AE430" s="241"/>
      <c r="AF430" s="241"/>
      <c r="AG430" s="241"/>
      <c r="AH430" s="241"/>
      <c r="AI430" s="241"/>
    </row>
    <row r="431" spans="2:35" s="511" customFormat="1" hidden="1" x14ac:dyDescent="0.25">
      <c r="B431" s="206"/>
      <c r="C431" s="245"/>
      <c r="D431" s="245"/>
      <c r="E431" s="245"/>
      <c r="F431" s="245"/>
      <c r="G431" s="266"/>
      <c r="H431" s="313">
        <v>12697741</v>
      </c>
      <c r="I431" s="209"/>
      <c r="J431" s="329">
        <f t="shared" si="6"/>
        <v>14570200</v>
      </c>
      <c r="K431" s="330"/>
      <c r="L431" s="562">
        <f>+L365-J431</f>
        <v>2930000</v>
      </c>
      <c r="M431" s="245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  <c r="AA431" s="241"/>
      <c r="AB431" s="241"/>
      <c r="AC431" s="241"/>
      <c r="AD431" s="241"/>
      <c r="AE431" s="241"/>
      <c r="AF431" s="241"/>
      <c r="AG431" s="241"/>
      <c r="AH431" s="241"/>
      <c r="AI431" s="241"/>
    </row>
    <row r="432" spans="2:35" s="511" customFormat="1" hidden="1" x14ac:dyDescent="0.25">
      <c r="B432" s="206"/>
      <c r="C432" s="204">
        <v>43516</v>
      </c>
      <c r="D432" s="318" t="s">
        <v>754</v>
      </c>
      <c r="E432" s="319" t="s">
        <v>753</v>
      </c>
      <c r="F432" s="255"/>
      <c r="G432" s="320" t="s">
        <v>555</v>
      </c>
      <c r="H432" s="285"/>
      <c r="I432" s="331">
        <v>2519900</v>
      </c>
      <c r="J432" s="329">
        <f t="shared" si="6"/>
        <v>12050300</v>
      </c>
      <c r="K432" s="251"/>
      <c r="L432" s="562">
        <f>+L429-L431</f>
        <v>0</v>
      </c>
      <c r="M432" s="319" t="s">
        <v>753</v>
      </c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  <c r="AA432" s="241"/>
      <c r="AB432" s="241"/>
      <c r="AC432" s="241"/>
      <c r="AD432" s="241"/>
      <c r="AE432" s="241"/>
      <c r="AF432" s="241"/>
      <c r="AG432" s="241"/>
      <c r="AH432" s="241"/>
      <c r="AI432" s="241"/>
    </row>
    <row r="433" spans="2:35" s="511" customFormat="1" hidden="1" x14ac:dyDescent="0.25">
      <c r="B433" s="206"/>
      <c r="C433" s="204">
        <v>43516</v>
      </c>
      <c r="D433" s="267" t="s">
        <v>755</v>
      </c>
      <c r="E433" s="319" t="s">
        <v>770</v>
      </c>
      <c r="F433" s="322"/>
      <c r="G433" s="270" t="s">
        <v>608</v>
      </c>
      <c r="H433" s="285"/>
      <c r="I433" s="332">
        <v>385000</v>
      </c>
      <c r="J433" s="329">
        <f t="shared" ref="J433:J496" si="7">+J432+H433-I433</f>
        <v>11665300</v>
      </c>
      <c r="K433" s="251"/>
      <c r="L433" s="287"/>
      <c r="M433" s="319" t="s">
        <v>770</v>
      </c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  <c r="AA433" s="241"/>
      <c r="AB433" s="241"/>
      <c r="AC433" s="241"/>
      <c r="AD433" s="241"/>
      <c r="AE433" s="241"/>
      <c r="AF433" s="241"/>
      <c r="AG433" s="241"/>
      <c r="AH433" s="241"/>
      <c r="AI433" s="241"/>
    </row>
    <row r="434" spans="2:35" s="511" customFormat="1" hidden="1" x14ac:dyDescent="0.25">
      <c r="B434" s="206"/>
      <c r="C434" s="207">
        <v>43517</v>
      </c>
      <c r="D434" s="233" t="s">
        <v>757</v>
      </c>
      <c r="E434" s="319" t="s">
        <v>771</v>
      </c>
      <c r="F434" s="322"/>
      <c r="G434" s="242" t="s">
        <v>756</v>
      </c>
      <c r="H434" s="285"/>
      <c r="I434" s="333">
        <v>2754856</v>
      </c>
      <c r="J434" s="329">
        <f t="shared" si="7"/>
        <v>8910444</v>
      </c>
      <c r="K434" s="251"/>
      <c r="L434" s="287"/>
      <c r="M434" s="319" t="s">
        <v>771</v>
      </c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  <c r="AA434" s="241"/>
      <c r="AB434" s="241"/>
      <c r="AC434" s="241"/>
      <c r="AD434" s="241"/>
      <c r="AE434" s="241"/>
      <c r="AF434" s="241"/>
      <c r="AG434" s="241"/>
      <c r="AH434" s="241"/>
      <c r="AI434" s="241"/>
    </row>
    <row r="435" spans="2:35" s="511" customFormat="1" hidden="1" x14ac:dyDescent="0.25">
      <c r="B435" s="206"/>
      <c r="C435" s="207">
        <v>43518</v>
      </c>
      <c r="D435" s="233" t="s">
        <v>759</v>
      </c>
      <c r="E435" s="319" t="s">
        <v>772</v>
      </c>
      <c r="F435" s="322"/>
      <c r="G435" s="242" t="s">
        <v>758</v>
      </c>
      <c r="H435" s="285"/>
      <c r="I435" s="333">
        <v>1140000</v>
      </c>
      <c r="J435" s="329">
        <f t="shared" si="7"/>
        <v>7770444</v>
      </c>
      <c r="K435" s="251"/>
      <c r="L435" s="287"/>
      <c r="M435" s="319" t="s">
        <v>772</v>
      </c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  <c r="AA435" s="241"/>
      <c r="AB435" s="241"/>
      <c r="AC435" s="241"/>
      <c r="AD435" s="241"/>
      <c r="AE435" s="241"/>
      <c r="AF435" s="241"/>
      <c r="AG435" s="241"/>
      <c r="AH435" s="241"/>
      <c r="AI435" s="241"/>
    </row>
    <row r="436" spans="2:35" s="511" customFormat="1" hidden="1" x14ac:dyDescent="0.25">
      <c r="B436" s="206"/>
      <c r="C436" s="207">
        <v>43521</v>
      </c>
      <c r="D436" s="233" t="s">
        <v>790</v>
      </c>
      <c r="E436" s="319" t="s">
        <v>773</v>
      </c>
      <c r="F436" s="322"/>
      <c r="G436" s="242" t="s">
        <v>34</v>
      </c>
      <c r="H436" s="285"/>
      <c r="I436" s="333">
        <v>883000</v>
      </c>
      <c r="J436" s="329">
        <f t="shared" si="7"/>
        <v>6887444</v>
      </c>
      <c r="K436" s="251"/>
      <c r="L436" s="343">
        <f>+I436-H437</f>
        <v>383000</v>
      </c>
      <c r="M436" s="319" t="s">
        <v>773</v>
      </c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  <c r="AA436" s="241"/>
      <c r="AB436" s="241"/>
      <c r="AC436" s="241"/>
      <c r="AD436" s="241"/>
      <c r="AE436" s="241"/>
      <c r="AF436" s="241"/>
      <c r="AG436" s="241"/>
      <c r="AH436" s="241"/>
      <c r="AI436" s="241"/>
    </row>
    <row r="437" spans="2:35" s="511" customFormat="1" hidden="1" x14ac:dyDescent="0.25">
      <c r="B437" s="206"/>
      <c r="C437" s="207"/>
      <c r="D437" s="233"/>
      <c r="E437" s="206" t="s">
        <v>741</v>
      </c>
      <c r="F437" s="206"/>
      <c r="G437" s="235" t="s">
        <v>231</v>
      </c>
      <c r="H437" s="285">
        <v>500000</v>
      </c>
      <c r="I437" s="236"/>
      <c r="J437" s="329">
        <f t="shared" si="7"/>
        <v>7387444</v>
      </c>
      <c r="K437" s="251"/>
      <c r="L437" s="287"/>
      <c r="M437" s="206" t="s">
        <v>741</v>
      </c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  <c r="AA437" s="241"/>
      <c r="AB437" s="241"/>
      <c r="AC437" s="241"/>
      <c r="AD437" s="241"/>
      <c r="AE437" s="241"/>
      <c r="AF437" s="241"/>
      <c r="AG437" s="241"/>
      <c r="AH437" s="241"/>
      <c r="AI437" s="241"/>
    </row>
    <row r="438" spans="2:35" s="511" customFormat="1" hidden="1" x14ac:dyDescent="0.25">
      <c r="B438" s="206"/>
      <c r="C438" s="207">
        <v>43521</v>
      </c>
      <c r="D438" s="233" t="s">
        <v>761</v>
      </c>
      <c r="E438" s="322" t="s">
        <v>774</v>
      </c>
      <c r="F438" s="322"/>
      <c r="G438" s="242" t="s">
        <v>760</v>
      </c>
      <c r="H438" s="285"/>
      <c r="I438" s="333">
        <v>50000</v>
      </c>
      <c r="J438" s="329">
        <f t="shared" si="7"/>
        <v>7337444</v>
      </c>
      <c r="K438" s="251"/>
      <c r="L438" s="287"/>
      <c r="M438" s="322" t="s">
        <v>774</v>
      </c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  <c r="AA438" s="241"/>
      <c r="AB438" s="241"/>
      <c r="AC438" s="241"/>
      <c r="AD438" s="241"/>
      <c r="AE438" s="241"/>
      <c r="AF438" s="241"/>
      <c r="AG438" s="241"/>
      <c r="AH438" s="241"/>
      <c r="AI438" s="241"/>
    </row>
    <row r="439" spans="2:35" s="511" customFormat="1" hidden="1" x14ac:dyDescent="0.25">
      <c r="B439" s="206"/>
      <c r="C439" s="207">
        <v>43521</v>
      </c>
      <c r="D439" s="233" t="s">
        <v>797</v>
      </c>
      <c r="E439" s="319" t="s">
        <v>775</v>
      </c>
      <c r="F439" s="322"/>
      <c r="G439" s="242" t="s">
        <v>34</v>
      </c>
      <c r="H439" s="285">
        <v>600000</v>
      </c>
      <c r="I439" s="333"/>
      <c r="J439" s="329">
        <f t="shared" si="7"/>
        <v>7937444</v>
      </c>
      <c r="K439" s="251"/>
      <c r="L439" s="287"/>
      <c r="M439" s="319" t="s">
        <v>775</v>
      </c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  <c r="AA439" s="241"/>
      <c r="AB439" s="241"/>
      <c r="AC439" s="241"/>
      <c r="AD439" s="241"/>
      <c r="AE439" s="241"/>
      <c r="AF439" s="241"/>
      <c r="AG439" s="241"/>
      <c r="AH439" s="241"/>
      <c r="AI439" s="241"/>
    </row>
    <row r="440" spans="2:35" s="511" customFormat="1" hidden="1" x14ac:dyDescent="0.25">
      <c r="B440" s="206"/>
      <c r="C440" s="207">
        <v>43521</v>
      </c>
      <c r="D440" s="334" t="s">
        <v>798</v>
      </c>
      <c r="E440" s="284" t="s">
        <v>750</v>
      </c>
      <c r="F440" s="284"/>
      <c r="G440" s="256" t="s">
        <v>231</v>
      </c>
      <c r="H440" s="285"/>
      <c r="I440" s="236">
        <v>600000</v>
      </c>
      <c r="J440" s="329">
        <f t="shared" si="7"/>
        <v>7337444</v>
      </c>
      <c r="K440" s="251"/>
      <c r="L440" s="287"/>
      <c r="M440" s="284" t="s">
        <v>750</v>
      </c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  <c r="AA440" s="241"/>
      <c r="AB440" s="241"/>
      <c r="AC440" s="241"/>
      <c r="AD440" s="241"/>
      <c r="AE440" s="241"/>
      <c r="AF440" s="241"/>
      <c r="AG440" s="241"/>
      <c r="AH440" s="241"/>
      <c r="AI440" s="241"/>
    </row>
    <row r="441" spans="2:35" s="511" customFormat="1" hidden="1" x14ac:dyDescent="0.25">
      <c r="B441" s="206"/>
      <c r="C441" s="207">
        <v>43522</v>
      </c>
      <c r="D441" s="233" t="s">
        <v>763</v>
      </c>
      <c r="E441" s="319" t="s">
        <v>776</v>
      </c>
      <c r="F441" s="322"/>
      <c r="G441" s="242" t="s">
        <v>762</v>
      </c>
      <c r="H441" s="285"/>
      <c r="I441" s="333">
        <v>297000</v>
      </c>
      <c r="J441" s="329">
        <f t="shared" si="7"/>
        <v>7040444</v>
      </c>
      <c r="K441" s="251"/>
      <c r="L441" s="287"/>
      <c r="M441" s="319" t="s">
        <v>776</v>
      </c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  <c r="AA441" s="241"/>
      <c r="AB441" s="241"/>
      <c r="AC441" s="241"/>
      <c r="AD441" s="241"/>
      <c r="AE441" s="241"/>
      <c r="AF441" s="241"/>
      <c r="AG441" s="241"/>
      <c r="AH441" s="241"/>
      <c r="AI441" s="241"/>
    </row>
    <row r="442" spans="2:35" s="511" customFormat="1" hidden="1" x14ac:dyDescent="0.25">
      <c r="B442" s="206"/>
      <c r="C442" s="207">
        <v>43522</v>
      </c>
      <c r="D442" s="233" t="s">
        <v>765</v>
      </c>
      <c r="E442" s="319" t="s">
        <v>777</v>
      </c>
      <c r="F442" s="322"/>
      <c r="G442" s="242" t="s">
        <v>764</v>
      </c>
      <c r="H442" s="285"/>
      <c r="I442" s="333">
        <v>4524700</v>
      </c>
      <c r="J442" s="329">
        <f t="shared" si="7"/>
        <v>2515744</v>
      </c>
      <c r="K442" s="251"/>
      <c r="L442" s="287"/>
      <c r="M442" s="319" t="s">
        <v>777</v>
      </c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  <c r="AA442" s="241"/>
      <c r="AB442" s="241"/>
      <c r="AC442" s="241"/>
      <c r="AD442" s="241"/>
      <c r="AE442" s="241"/>
      <c r="AF442" s="241"/>
      <c r="AG442" s="241"/>
      <c r="AH442" s="241"/>
      <c r="AI442" s="241"/>
    </row>
    <row r="443" spans="2:35" s="511" customFormat="1" ht="14.25" hidden="1" customHeight="1" x14ac:dyDescent="0.25">
      <c r="B443" s="206"/>
      <c r="C443" s="207">
        <v>43522</v>
      </c>
      <c r="D443" s="233" t="s">
        <v>767</v>
      </c>
      <c r="E443" s="319" t="s">
        <v>778</v>
      </c>
      <c r="F443" s="322"/>
      <c r="G443" s="242" t="s">
        <v>766</v>
      </c>
      <c r="H443" s="285"/>
      <c r="I443" s="333">
        <v>318125</v>
      </c>
      <c r="J443" s="329">
        <f t="shared" si="7"/>
        <v>2197619</v>
      </c>
      <c r="K443" s="251"/>
      <c r="L443" s="287"/>
      <c r="M443" s="319" t="s">
        <v>778</v>
      </c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  <c r="AA443" s="241"/>
      <c r="AB443" s="241"/>
      <c r="AC443" s="241"/>
      <c r="AD443" s="241"/>
      <c r="AE443" s="241"/>
      <c r="AF443" s="241"/>
      <c r="AG443" s="241"/>
      <c r="AH443" s="241"/>
      <c r="AI443" s="241"/>
    </row>
    <row r="444" spans="2:35" s="511" customFormat="1" ht="14.25" hidden="1" customHeight="1" x14ac:dyDescent="0.25">
      <c r="B444" s="206"/>
      <c r="C444" s="207"/>
      <c r="D444" s="233"/>
      <c r="E444" s="206" t="s">
        <v>721</v>
      </c>
      <c r="F444" s="206"/>
      <c r="G444" s="235" t="s">
        <v>282</v>
      </c>
      <c r="H444" s="313">
        <v>1280000</v>
      </c>
      <c r="I444" s="236"/>
      <c r="J444" s="329">
        <f t="shared" si="7"/>
        <v>3477619</v>
      </c>
      <c r="K444" s="251"/>
      <c r="L444" s="343">
        <f>+I445-H444</f>
        <v>155000</v>
      </c>
      <c r="M444" s="206" t="s">
        <v>721</v>
      </c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  <c r="AA444" s="241"/>
      <c r="AB444" s="241"/>
      <c r="AC444" s="241"/>
      <c r="AD444" s="241"/>
      <c r="AE444" s="241"/>
      <c r="AF444" s="241"/>
      <c r="AG444" s="241"/>
      <c r="AH444" s="241"/>
      <c r="AI444" s="241"/>
    </row>
    <row r="445" spans="2:35" s="511" customFormat="1" hidden="1" x14ac:dyDescent="0.25">
      <c r="B445" s="206"/>
      <c r="C445" s="207">
        <v>43522</v>
      </c>
      <c r="D445" s="233" t="s">
        <v>789</v>
      </c>
      <c r="E445" s="319" t="s">
        <v>779</v>
      </c>
      <c r="F445" s="322"/>
      <c r="G445" s="242" t="s">
        <v>282</v>
      </c>
      <c r="H445" s="285"/>
      <c r="I445" s="333">
        <v>1435000</v>
      </c>
      <c r="J445" s="329">
        <f t="shared" si="7"/>
        <v>2042619</v>
      </c>
      <c r="K445" s="251"/>
      <c r="L445" s="343">
        <f>SUM(L436:L444)</f>
        <v>538000</v>
      </c>
      <c r="M445" s="319" t="s">
        <v>779</v>
      </c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  <c r="AA445" s="241"/>
      <c r="AB445" s="241"/>
      <c r="AC445" s="241"/>
      <c r="AD445" s="241"/>
      <c r="AE445" s="241"/>
      <c r="AF445" s="241"/>
      <c r="AG445" s="241"/>
      <c r="AH445" s="241"/>
      <c r="AI445" s="241"/>
    </row>
    <row r="446" spans="2:35" s="511" customFormat="1" hidden="1" x14ac:dyDescent="0.25">
      <c r="B446" s="206"/>
      <c r="C446" s="207">
        <v>43523</v>
      </c>
      <c r="D446" s="233" t="s">
        <v>768</v>
      </c>
      <c r="E446" s="319" t="s">
        <v>780</v>
      </c>
      <c r="F446" s="322"/>
      <c r="G446" s="242" t="s">
        <v>681</v>
      </c>
      <c r="H446" s="285"/>
      <c r="I446" s="333">
        <v>126000</v>
      </c>
      <c r="J446" s="329">
        <f t="shared" si="7"/>
        <v>1916619</v>
      </c>
      <c r="K446" s="251"/>
      <c r="L446" s="562">
        <f>+L445+J453</f>
        <v>601919</v>
      </c>
      <c r="M446" s="319" t="s">
        <v>780</v>
      </c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  <c r="AA446" s="241"/>
      <c r="AB446" s="241"/>
      <c r="AC446" s="241"/>
      <c r="AD446" s="241"/>
      <c r="AE446" s="241"/>
      <c r="AF446" s="241"/>
      <c r="AG446" s="241"/>
      <c r="AH446" s="241"/>
      <c r="AI446" s="241"/>
    </row>
    <row r="447" spans="2:35" s="511" customFormat="1" hidden="1" x14ac:dyDescent="0.25">
      <c r="B447" s="206"/>
      <c r="C447" s="292">
        <v>43523</v>
      </c>
      <c r="D447" s="233" t="s">
        <v>767</v>
      </c>
      <c r="E447" s="319" t="s">
        <v>781</v>
      </c>
      <c r="F447" s="322"/>
      <c r="G447" s="242" t="s">
        <v>365</v>
      </c>
      <c r="H447" s="285"/>
      <c r="I447" s="333"/>
      <c r="J447" s="329">
        <f t="shared" si="7"/>
        <v>1916619</v>
      </c>
      <c r="K447" s="251"/>
      <c r="L447" s="343"/>
      <c r="M447" s="319" t="s">
        <v>781</v>
      </c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  <c r="AA447" s="241"/>
      <c r="AB447" s="241"/>
      <c r="AC447" s="241"/>
      <c r="AD447" s="241"/>
      <c r="AE447" s="241"/>
      <c r="AF447" s="241"/>
      <c r="AG447" s="241"/>
      <c r="AH447" s="241"/>
      <c r="AI447" s="241"/>
    </row>
    <row r="448" spans="2:35" s="511" customFormat="1" hidden="1" x14ac:dyDescent="0.25">
      <c r="B448" s="206"/>
      <c r="C448" s="292">
        <v>43523</v>
      </c>
      <c r="D448" s="233" t="s">
        <v>769</v>
      </c>
      <c r="E448" s="319" t="s">
        <v>782</v>
      </c>
      <c r="F448" s="322"/>
      <c r="G448" s="242" t="s">
        <v>291</v>
      </c>
      <c r="H448" s="285"/>
      <c r="I448" s="333">
        <v>150000</v>
      </c>
      <c r="J448" s="329">
        <f t="shared" si="7"/>
        <v>1766619</v>
      </c>
      <c r="K448" s="251"/>
      <c r="L448" s="562"/>
      <c r="M448" s="319" t="s">
        <v>782</v>
      </c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  <c r="AA448" s="241"/>
      <c r="AB448" s="241"/>
      <c r="AC448" s="241"/>
      <c r="AD448" s="241"/>
      <c r="AE448" s="241"/>
      <c r="AF448" s="241"/>
      <c r="AG448" s="241"/>
      <c r="AH448" s="241"/>
      <c r="AI448" s="241"/>
    </row>
    <row r="449" spans="2:35" s="511" customFormat="1" hidden="1" x14ac:dyDescent="0.25">
      <c r="B449" s="206"/>
      <c r="C449" s="292">
        <v>43523</v>
      </c>
      <c r="D449" s="233" t="s">
        <v>783</v>
      </c>
      <c r="E449" s="319" t="s">
        <v>784</v>
      </c>
      <c r="F449" s="322"/>
      <c r="G449" s="242" t="s">
        <v>565</v>
      </c>
      <c r="H449" s="285"/>
      <c r="I449" s="333">
        <v>30000</v>
      </c>
      <c r="J449" s="329">
        <f t="shared" si="7"/>
        <v>1736619</v>
      </c>
      <c r="K449" s="251"/>
      <c r="L449" s="241"/>
      <c r="M449" s="319" t="s">
        <v>784</v>
      </c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  <c r="AA449" s="241"/>
      <c r="AB449" s="241"/>
      <c r="AC449" s="241"/>
      <c r="AD449" s="241"/>
      <c r="AE449" s="241"/>
      <c r="AF449" s="241"/>
      <c r="AG449" s="241"/>
      <c r="AH449" s="241"/>
      <c r="AI449" s="241"/>
    </row>
    <row r="450" spans="2:35" s="511" customFormat="1" hidden="1" x14ac:dyDescent="0.25">
      <c r="B450" s="258"/>
      <c r="C450" s="293">
        <v>43523</v>
      </c>
      <c r="D450" s="335" t="s">
        <v>791</v>
      </c>
      <c r="E450" s="319" t="s">
        <v>785</v>
      </c>
      <c r="F450" s="322"/>
      <c r="G450" s="242" t="s">
        <v>291</v>
      </c>
      <c r="H450" s="285"/>
      <c r="I450" s="336">
        <v>167700</v>
      </c>
      <c r="J450" s="329">
        <f t="shared" si="7"/>
        <v>1568919</v>
      </c>
      <c r="K450" s="251"/>
      <c r="L450" s="241"/>
      <c r="M450" s="319" t="s">
        <v>785</v>
      </c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  <c r="AA450" s="241"/>
      <c r="AB450" s="241"/>
      <c r="AC450" s="241"/>
      <c r="AD450" s="241"/>
      <c r="AE450" s="241"/>
      <c r="AF450" s="241"/>
      <c r="AG450" s="241"/>
      <c r="AH450" s="241"/>
      <c r="AI450" s="241"/>
    </row>
    <row r="451" spans="2:35" s="511" customFormat="1" hidden="1" x14ac:dyDescent="0.25">
      <c r="B451" s="206"/>
      <c r="C451" s="337"/>
      <c r="D451" s="206"/>
      <c r="E451" s="286" t="s">
        <v>752</v>
      </c>
      <c r="F451" s="286"/>
      <c r="G451" s="285" t="s">
        <v>291</v>
      </c>
      <c r="H451" s="235">
        <v>200000</v>
      </c>
      <c r="I451" s="277"/>
      <c r="J451" s="329">
        <f>+J450+H451-I451</f>
        <v>1768919</v>
      </c>
      <c r="K451" s="251"/>
      <c r="L451" s="241"/>
      <c r="M451" s="286" t="s">
        <v>752</v>
      </c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  <c r="AA451" s="241"/>
      <c r="AB451" s="241"/>
      <c r="AC451" s="241"/>
      <c r="AD451" s="241"/>
      <c r="AE451" s="241"/>
      <c r="AF451" s="241"/>
      <c r="AG451" s="241"/>
      <c r="AH451" s="241"/>
      <c r="AI451" s="241"/>
    </row>
    <row r="452" spans="2:35" s="511" customFormat="1" hidden="1" x14ac:dyDescent="0.25">
      <c r="B452" s="206"/>
      <c r="C452" s="232">
        <v>43522</v>
      </c>
      <c r="D452" s="225" t="s">
        <v>786</v>
      </c>
      <c r="E452" s="206" t="s">
        <v>792</v>
      </c>
      <c r="F452" s="206"/>
      <c r="G452" s="235" t="s">
        <v>787</v>
      </c>
      <c r="H452" s="285"/>
      <c r="I452" s="235">
        <v>1505000</v>
      </c>
      <c r="J452" s="329">
        <f t="shared" si="7"/>
        <v>263919</v>
      </c>
      <c r="K452" s="251"/>
      <c r="L452" s="241"/>
      <c r="M452" s="206" t="s">
        <v>792</v>
      </c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  <c r="AA452" s="241"/>
      <c r="AB452" s="241"/>
      <c r="AC452" s="241"/>
      <c r="AD452" s="241"/>
      <c r="AE452" s="241"/>
      <c r="AF452" s="241"/>
      <c r="AG452" s="241"/>
      <c r="AH452" s="241"/>
      <c r="AI452" s="241"/>
    </row>
    <row r="453" spans="2:35" s="511" customFormat="1" hidden="1" x14ac:dyDescent="0.25">
      <c r="B453" s="206"/>
      <c r="C453" s="232">
        <v>43522</v>
      </c>
      <c r="D453" s="325" t="s">
        <v>788</v>
      </c>
      <c r="E453" s="206" t="s">
        <v>793</v>
      </c>
      <c r="F453" s="287"/>
      <c r="G453" s="338" t="s">
        <v>559</v>
      </c>
      <c r="H453" s="285"/>
      <c r="I453" s="338">
        <v>200000</v>
      </c>
      <c r="J453" s="329">
        <f t="shared" si="7"/>
        <v>63919</v>
      </c>
      <c r="K453" s="251"/>
      <c r="L453" s="241"/>
      <c r="M453" s="206" t="s">
        <v>793</v>
      </c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</row>
    <row r="454" spans="2:35" s="511" customFormat="1" hidden="1" x14ac:dyDescent="0.25">
      <c r="B454" s="206"/>
      <c r="C454" s="206"/>
      <c r="D454" s="206"/>
      <c r="E454" s="206"/>
      <c r="F454" s="206"/>
      <c r="G454" s="208"/>
      <c r="H454" s="285">
        <v>15381281</v>
      </c>
      <c r="I454" s="210"/>
      <c r="J454" s="329">
        <f t="shared" si="7"/>
        <v>15445200</v>
      </c>
      <c r="K454" s="251"/>
      <c r="L454" s="241"/>
      <c r="M454" s="206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</row>
    <row r="455" spans="2:35" s="511" customFormat="1" hidden="1" x14ac:dyDescent="0.25">
      <c r="B455" s="206"/>
      <c r="C455" s="204">
        <v>43529</v>
      </c>
      <c r="D455" s="318" t="s">
        <v>607</v>
      </c>
      <c r="E455" s="319" t="s">
        <v>809</v>
      </c>
      <c r="F455" s="255"/>
      <c r="G455" s="320" t="s">
        <v>365</v>
      </c>
      <c r="H455" s="285"/>
      <c r="I455" s="321">
        <v>300000</v>
      </c>
      <c r="J455" s="329">
        <f t="shared" si="7"/>
        <v>15145200</v>
      </c>
      <c r="K455" s="251"/>
      <c r="L455" s="241"/>
      <c r="M455" s="319" t="s">
        <v>809</v>
      </c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</row>
    <row r="456" spans="2:35" s="511" customFormat="1" hidden="1" x14ac:dyDescent="0.25">
      <c r="B456" s="206"/>
      <c r="C456" s="204">
        <v>43529</v>
      </c>
      <c r="D456" s="267" t="s">
        <v>802</v>
      </c>
      <c r="E456" s="319" t="s">
        <v>810</v>
      </c>
      <c r="F456" s="322"/>
      <c r="G456" s="270" t="s">
        <v>231</v>
      </c>
      <c r="H456" s="285"/>
      <c r="I456" s="271">
        <v>100000</v>
      </c>
      <c r="J456" s="329">
        <f t="shared" si="7"/>
        <v>15045200</v>
      </c>
      <c r="K456" s="251"/>
      <c r="L456" s="241"/>
      <c r="M456" s="319" t="s">
        <v>810</v>
      </c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</row>
    <row r="457" spans="2:35" s="511" customFormat="1" hidden="1" x14ac:dyDescent="0.25">
      <c r="B457" s="206"/>
      <c r="C457" s="204">
        <v>43529</v>
      </c>
      <c r="D457" s="233" t="s">
        <v>564</v>
      </c>
      <c r="E457" s="319" t="s">
        <v>811</v>
      </c>
      <c r="F457" s="322"/>
      <c r="G457" s="242" t="s">
        <v>681</v>
      </c>
      <c r="H457" s="285"/>
      <c r="I457" s="236">
        <v>189000</v>
      </c>
      <c r="J457" s="329">
        <f t="shared" si="7"/>
        <v>14856200</v>
      </c>
      <c r="K457" s="251"/>
      <c r="L457" s="241"/>
      <c r="M457" s="319" t="s">
        <v>811</v>
      </c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</row>
    <row r="458" spans="2:35" s="511" customFormat="1" hidden="1" x14ac:dyDescent="0.25">
      <c r="B458" s="206"/>
      <c r="C458" s="204">
        <v>43529</v>
      </c>
      <c r="D458" s="233" t="s">
        <v>802</v>
      </c>
      <c r="E458" s="319" t="s">
        <v>812</v>
      </c>
      <c r="F458" s="322"/>
      <c r="G458" s="242" t="s">
        <v>636</v>
      </c>
      <c r="H458" s="285"/>
      <c r="I458" s="236">
        <v>100000</v>
      </c>
      <c r="J458" s="329">
        <f t="shared" si="7"/>
        <v>14756200</v>
      </c>
      <c r="K458" s="251"/>
      <c r="L458" s="241"/>
      <c r="M458" s="319" t="s">
        <v>812</v>
      </c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</row>
    <row r="459" spans="2:35" s="511" customFormat="1" hidden="1" x14ac:dyDescent="0.25">
      <c r="B459" s="206"/>
      <c r="C459" s="204">
        <v>43529</v>
      </c>
      <c r="D459" s="233" t="s">
        <v>803</v>
      </c>
      <c r="E459" s="319" t="s">
        <v>813</v>
      </c>
      <c r="F459" s="322"/>
      <c r="G459" s="242" t="s">
        <v>327</v>
      </c>
      <c r="H459" s="285"/>
      <c r="I459" s="236">
        <v>2794976</v>
      </c>
      <c r="J459" s="329">
        <f t="shared" si="7"/>
        <v>11961224</v>
      </c>
      <c r="K459" s="251"/>
      <c r="L459" s="241"/>
      <c r="M459" s="319" t="s">
        <v>813</v>
      </c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  <c r="AA459" s="241"/>
      <c r="AB459" s="241"/>
      <c r="AC459" s="241"/>
      <c r="AD459" s="241"/>
      <c r="AE459" s="241"/>
      <c r="AF459" s="241"/>
      <c r="AG459" s="241"/>
      <c r="AH459" s="241"/>
      <c r="AI459" s="241"/>
    </row>
    <row r="460" spans="2:35" s="511" customFormat="1" hidden="1" x14ac:dyDescent="0.25">
      <c r="B460" s="206"/>
      <c r="C460" s="204">
        <v>43529</v>
      </c>
      <c r="D460" s="233" t="s">
        <v>804</v>
      </c>
      <c r="E460" s="319" t="s">
        <v>814</v>
      </c>
      <c r="F460" s="322"/>
      <c r="G460" s="242" t="s">
        <v>645</v>
      </c>
      <c r="H460" s="285"/>
      <c r="I460" s="236">
        <v>2677000</v>
      </c>
      <c r="J460" s="329">
        <f t="shared" si="7"/>
        <v>9284224</v>
      </c>
      <c r="K460" s="251"/>
      <c r="L460" s="241"/>
      <c r="M460" s="319" t="s">
        <v>814</v>
      </c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  <c r="AA460" s="241"/>
      <c r="AB460" s="241"/>
      <c r="AC460" s="241"/>
      <c r="AD460" s="241"/>
      <c r="AE460" s="241"/>
      <c r="AF460" s="241"/>
      <c r="AG460" s="241"/>
      <c r="AH460" s="241"/>
      <c r="AI460" s="241"/>
    </row>
    <row r="461" spans="2:35" s="511" customFormat="1" hidden="1" x14ac:dyDescent="0.25">
      <c r="B461" s="206"/>
      <c r="C461" s="207">
        <v>43535</v>
      </c>
      <c r="D461" s="233" t="s">
        <v>805</v>
      </c>
      <c r="E461" s="319" t="s">
        <v>815</v>
      </c>
      <c r="F461" s="322"/>
      <c r="G461" s="242" t="s">
        <v>532</v>
      </c>
      <c r="H461" s="285"/>
      <c r="I461" s="236">
        <v>1606815</v>
      </c>
      <c r="J461" s="329">
        <f t="shared" si="7"/>
        <v>7677409</v>
      </c>
      <c r="K461" s="251"/>
      <c r="L461" s="241"/>
      <c r="M461" s="319" t="s">
        <v>815</v>
      </c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  <c r="AA461" s="241"/>
      <c r="AB461" s="241"/>
      <c r="AC461" s="241"/>
      <c r="AD461" s="241"/>
      <c r="AE461" s="241"/>
      <c r="AF461" s="241"/>
      <c r="AG461" s="241"/>
      <c r="AH461" s="241"/>
      <c r="AI461" s="241"/>
    </row>
    <row r="462" spans="2:35" s="511" customFormat="1" hidden="1" x14ac:dyDescent="0.25">
      <c r="B462" s="206"/>
      <c r="C462" s="207">
        <v>43535</v>
      </c>
      <c r="D462" s="233" t="s">
        <v>607</v>
      </c>
      <c r="E462" s="319" t="s">
        <v>816</v>
      </c>
      <c r="F462" s="322"/>
      <c r="G462" s="242" t="s">
        <v>327</v>
      </c>
      <c r="H462" s="285"/>
      <c r="I462" s="236">
        <v>451500</v>
      </c>
      <c r="J462" s="329">
        <f t="shared" si="7"/>
        <v>7225909</v>
      </c>
      <c r="K462" s="251"/>
      <c r="L462" s="241"/>
      <c r="M462" s="319" t="s">
        <v>816</v>
      </c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  <c r="AA462" s="241"/>
      <c r="AB462" s="241"/>
      <c r="AC462" s="241"/>
      <c r="AD462" s="241"/>
      <c r="AE462" s="241"/>
      <c r="AF462" s="241"/>
      <c r="AG462" s="241"/>
      <c r="AH462" s="241"/>
      <c r="AI462" s="241"/>
    </row>
    <row r="463" spans="2:35" s="511" customFormat="1" hidden="1" x14ac:dyDescent="0.25">
      <c r="B463" s="206"/>
      <c r="C463" s="207">
        <v>43535</v>
      </c>
      <c r="D463" s="233" t="s">
        <v>806</v>
      </c>
      <c r="E463" s="319" t="s">
        <v>817</v>
      </c>
      <c r="F463" s="322"/>
      <c r="G463" s="242" t="s">
        <v>365</v>
      </c>
      <c r="H463" s="285"/>
      <c r="I463" s="236">
        <v>3650000</v>
      </c>
      <c r="J463" s="329">
        <f t="shared" si="7"/>
        <v>3575909</v>
      </c>
      <c r="K463" s="251"/>
      <c r="L463" s="241"/>
      <c r="M463" s="319" t="s">
        <v>817</v>
      </c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  <c r="AA463" s="241"/>
      <c r="AB463" s="241"/>
      <c r="AC463" s="241"/>
      <c r="AD463" s="241"/>
      <c r="AE463" s="241"/>
      <c r="AF463" s="241"/>
      <c r="AG463" s="241"/>
      <c r="AH463" s="241"/>
      <c r="AI463" s="241"/>
    </row>
    <row r="464" spans="2:35" s="511" customFormat="1" hidden="1" x14ac:dyDescent="0.25">
      <c r="B464" s="206"/>
      <c r="C464" s="207">
        <v>43535</v>
      </c>
      <c r="D464" s="233" t="s">
        <v>807</v>
      </c>
      <c r="E464" s="319" t="s">
        <v>818</v>
      </c>
      <c r="F464" s="322"/>
      <c r="G464" s="242" t="s">
        <v>291</v>
      </c>
      <c r="H464" s="285"/>
      <c r="I464" s="236">
        <v>150000</v>
      </c>
      <c r="J464" s="329">
        <f t="shared" si="7"/>
        <v>3425909</v>
      </c>
      <c r="K464" s="251"/>
      <c r="L464" s="241"/>
      <c r="M464" s="319" t="s">
        <v>818</v>
      </c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  <c r="AA464" s="241"/>
      <c r="AB464" s="241"/>
      <c r="AC464" s="241"/>
      <c r="AD464" s="241"/>
      <c r="AE464" s="241"/>
      <c r="AF464" s="241"/>
      <c r="AG464" s="241"/>
      <c r="AH464" s="241"/>
      <c r="AI464" s="241"/>
    </row>
    <row r="465" spans="2:35" s="511" customFormat="1" hidden="1" x14ac:dyDescent="0.25">
      <c r="B465" s="206"/>
      <c r="C465" s="207">
        <v>43535</v>
      </c>
      <c r="D465" s="233" t="s">
        <v>808</v>
      </c>
      <c r="E465" s="319" t="s">
        <v>819</v>
      </c>
      <c r="F465" s="322"/>
      <c r="G465" s="242" t="s">
        <v>559</v>
      </c>
      <c r="H465" s="285"/>
      <c r="I465" s="236">
        <v>183000</v>
      </c>
      <c r="J465" s="329">
        <f t="shared" si="7"/>
        <v>3242909</v>
      </c>
      <c r="K465" s="251"/>
      <c r="L465" s="241"/>
      <c r="M465" s="319" t="s">
        <v>819</v>
      </c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  <c r="AA465" s="241"/>
      <c r="AB465" s="241"/>
      <c r="AC465" s="241"/>
      <c r="AD465" s="241"/>
      <c r="AE465" s="241"/>
      <c r="AF465" s="241"/>
      <c r="AG465" s="241"/>
      <c r="AH465" s="241"/>
      <c r="AI465" s="241"/>
    </row>
    <row r="466" spans="2:35" s="511" customFormat="1" hidden="1" x14ac:dyDescent="0.25">
      <c r="B466" s="206"/>
      <c r="C466" s="207"/>
      <c r="D466" s="233"/>
      <c r="E466" s="206" t="s">
        <v>793</v>
      </c>
      <c r="F466" s="287"/>
      <c r="G466" s="338" t="s">
        <v>559</v>
      </c>
      <c r="H466" s="285">
        <v>200000</v>
      </c>
      <c r="I466" s="236"/>
      <c r="J466" s="329">
        <f t="shared" si="7"/>
        <v>3442909</v>
      </c>
      <c r="K466" s="251"/>
      <c r="L466" s="241"/>
      <c r="M466" s="206" t="s">
        <v>793</v>
      </c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  <c r="AA466" s="241"/>
      <c r="AB466" s="241"/>
      <c r="AC466" s="241"/>
      <c r="AD466" s="241"/>
      <c r="AE466" s="241"/>
      <c r="AF466" s="241"/>
      <c r="AG466" s="241"/>
      <c r="AH466" s="241"/>
      <c r="AI466" s="241"/>
    </row>
    <row r="467" spans="2:35" s="511" customFormat="1" hidden="1" x14ac:dyDescent="0.25">
      <c r="B467" s="206"/>
      <c r="C467" s="207">
        <v>43535</v>
      </c>
      <c r="D467" s="233" t="s">
        <v>564</v>
      </c>
      <c r="E467" s="319" t="s">
        <v>824</v>
      </c>
      <c r="F467" s="322"/>
      <c r="G467" s="242" t="s">
        <v>681</v>
      </c>
      <c r="H467" s="285"/>
      <c r="I467" s="236">
        <v>189000</v>
      </c>
      <c r="J467" s="329">
        <f t="shared" si="7"/>
        <v>3253909</v>
      </c>
      <c r="K467" s="251"/>
      <c r="L467" s="241"/>
      <c r="M467" s="319" t="s">
        <v>824</v>
      </c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  <c r="AA467" s="241"/>
      <c r="AB467" s="241"/>
      <c r="AC467" s="241"/>
      <c r="AD467" s="241"/>
      <c r="AE467" s="241"/>
      <c r="AF467" s="241"/>
      <c r="AG467" s="241"/>
      <c r="AH467" s="241"/>
      <c r="AI467" s="241"/>
    </row>
    <row r="468" spans="2:35" s="511" customFormat="1" hidden="1" x14ac:dyDescent="0.25">
      <c r="B468" s="206"/>
      <c r="C468" s="292">
        <v>43535</v>
      </c>
      <c r="D468" s="233" t="s">
        <v>828</v>
      </c>
      <c r="E468" s="319" t="s">
        <v>825</v>
      </c>
      <c r="F468" s="322"/>
      <c r="G468" s="242" t="s">
        <v>231</v>
      </c>
      <c r="H468" s="285"/>
      <c r="I468" s="236">
        <v>682000</v>
      </c>
      <c r="J468" s="329">
        <f t="shared" si="7"/>
        <v>2571909</v>
      </c>
      <c r="K468" s="251"/>
      <c r="L468" s="241"/>
      <c r="M468" s="319" t="s">
        <v>825</v>
      </c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  <c r="AA468" s="241"/>
      <c r="AB468" s="241"/>
      <c r="AC468" s="241"/>
      <c r="AD468" s="241"/>
      <c r="AE468" s="241"/>
      <c r="AF468" s="241"/>
      <c r="AG468" s="241"/>
      <c r="AH468" s="241"/>
      <c r="AI468" s="241"/>
    </row>
    <row r="469" spans="2:35" s="511" customFormat="1" hidden="1" x14ac:dyDescent="0.25">
      <c r="B469" s="206"/>
      <c r="C469" s="232">
        <v>43529</v>
      </c>
      <c r="D469" s="225" t="s">
        <v>799</v>
      </c>
      <c r="E469" s="206" t="s">
        <v>820</v>
      </c>
      <c r="F469" s="206"/>
      <c r="G469" s="235" t="s">
        <v>365</v>
      </c>
      <c r="H469" s="285"/>
      <c r="I469" s="339">
        <v>500000</v>
      </c>
      <c r="J469" s="329">
        <f t="shared" si="7"/>
        <v>2071909</v>
      </c>
      <c r="K469" s="251"/>
      <c r="L469" s="241"/>
      <c r="M469" s="206" t="s">
        <v>820</v>
      </c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  <c r="AA469" s="241"/>
      <c r="AB469" s="241"/>
      <c r="AC469" s="241"/>
      <c r="AD469" s="241"/>
      <c r="AE469" s="241"/>
      <c r="AF469" s="241"/>
      <c r="AG469" s="241"/>
      <c r="AH469" s="241"/>
      <c r="AI469" s="241"/>
    </row>
    <row r="470" spans="2:35" s="511" customFormat="1" hidden="1" x14ac:dyDescent="0.25">
      <c r="B470" s="206"/>
      <c r="C470" s="232">
        <v>43529</v>
      </c>
      <c r="D470" s="225" t="s">
        <v>800</v>
      </c>
      <c r="E470" s="206" t="s">
        <v>821</v>
      </c>
      <c r="F470" s="206"/>
      <c r="G470" s="235" t="s">
        <v>282</v>
      </c>
      <c r="H470" s="285"/>
      <c r="I470" s="339">
        <v>400000</v>
      </c>
      <c r="J470" s="329">
        <f t="shared" si="7"/>
        <v>1671909</v>
      </c>
      <c r="K470" s="251"/>
      <c r="L470" s="241"/>
      <c r="M470" s="206" t="s">
        <v>821</v>
      </c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  <c r="AA470" s="241"/>
      <c r="AB470" s="241"/>
      <c r="AC470" s="241"/>
      <c r="AD470" s="241"/>
      <c r="AE470" s="241"/>
      <c r="AF470" s="241"/>
      <c r="AG470" s="241"/>
      <c r="AH470" s="241"/>
      <c r="AI470" s="241"/>
    </row>
    <row r="471" spans="2:35" s="511" customFormat="1" hidden="1" x14ac:dyDescent="0.25">
      <c r="B471" s="206"/>
      <c r="C471" s="232">
        <v>43537</v>
      </c>
      <c r="D471" s="325" t="s">
        <v>801</v>
      </c>
      <c r="E471" s="206" t="s">
        <v>822</v>
      </c>
      <c r="F471" s="287"/>
      <c r="G471" s="338" t="s">
        <v>636</v>
      </c>
      <c r="H471" s="285"/>
      <c r="I471" s="340">
        <v>34000</v>
      </c>
      <c r="J471" s="329">
        <f t="shared" si="7"/>
        <v>1637909</v>
      </c>
      <c r="K471" s="251"/>
      <c r="L471" s="241"/>
      <c r="M471" s="206" t="s">
        <v>822</v>
      </c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  <c r="AA471" s="241"/>
      <c r="AB471" s="241"/>
      <c r="AC471" s="241"/>
      <c r="AD471" s="241"/>
      <c r="AE471" s="241"/>
      <c r="AF471" s="241"/>
      <c r="AG471" s="241"/>
      <c r="AH471" s="241"/>
      <c r="AI471" s="241"/>
    </row>
    <row r="472" spans="2:35" s="511" customFormat="1" hidden="1" x14ac:dyDescent="0.25">
      <c r="B472" s="206"/>
      <c r="C472" s="232"/>
      <c r="D472" s="206" t="s">
        <v>823</v>
      </c>
      <c r="E472" s="206" t="s">
        <v>792</v>
      </c>
      <c r="F472" s="206"/>
      <c r="G472" s="235" t="s">
        <v>787</v>
      </c>
      <c r="H472" s="285">
        <v>1505000</v>
      </c>
      <c r="I472" s="341"/>
      <c r="J472" s="329">
        <f t="shared" si="7"/>
        <v>3142909</v>
      </c>
      <c r="K472" s="251"/>
      <c r="L472" s="241"/>
      <c r="M472" s="206" t="s">
        <v>792</v>
      </c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  <c r="AA472" s="241"/>
      <c r="AB472" s="241"/>
      <c r="AC472" s="241"/>
      <c r="AD472" s="241"/>
      <c r="AE472" s="241"/>
      <c r="AF472" s="241"/>
      <c r="AG472" s="241"/>
      <c r="AH472" s="241"/>
      <c r="AI472" s="241"/>
    </row>
    <row r="473" spans="2:35" s="511" customFormat="1" hidden="1" x14ac:dyDescent="0.25">
      <c r="B473" s="206"/>
      <c r="C473" s="232">
        <v>43537</v>
      </c>
      <c r="D473" s="206" t="s">
        <v>832</v>
      </c>
      <c r="E473" s="319" t="s">
        <v>827</v>
      </c>
      <c r="F473" s="255"/>
      <c r="G473" s="286" t="s">
        <v>532</v>
      </c>
      <c r="H473" s="285"/>
      <c r="I473" s="210">
        <v>1556361</v>
      </c>
      <c r="J473" s="329">
        <f t="shared" si="7"/>
        <v>1586548</v>
      </c>
      <c r="K473" s="251"/>
      <c r="L473" s="241"/>
      <c r="M473" s="319" t="s">
        <v>827</v>
      </c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  <c r="AA473" s="241"/>
      <c r="AB473" s="241"/>
      <c r="AC473" s="241"/>
      <c r="AD473" s="241"/>
      <c r="AE473" s="241"/>
      <c r="AF473" s="241"/>
      <c r="AG473" s="241"/>
      <c r="AH473" s="241"/>
      <c r="AI473" s="241"/>
    </row>
    <row r="474" spans="2:35" s="511" customFormat="1" hidden="1" x14ac:dyDescent="0.25">
      <c r="B474" s="206"/>
      <c r="C474" s="232">
        <v>43537</v>
      </c>
      <c r="D474" s="206" t="s">
        <v>826</v>
      </c>
      <c r="E474" s="319" t="s">
        <v>829</v>
      </c>
      <c r="F474" s="255"/>
      <c r="G474" s="286" t="s">
        <v>231</v>
      </c>
      <c r="H474" s="285"/>
      <c r="I474" s="210">
        <v>350000</v>
      </c>
      <c r="J474" s="329">
        <f t="shared" si="7"/>
        <v>1236548</v>
      </c>
      <c r="K474" s="251"/>
      <c r="L474" s="241"/>
      <c r="M474" s="319" t="s">
        <v>829</v>
      </c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  <c r="AA474" s="241"/>
      <c r="AB474" s="241"/>
      <c r="AC474" s="241"/>
      <c r="AD474" s="241"/>
      <c r="AE474" s="241"/>
      <c r="AF474" s="241"/>
      <c r="AG474" s="241"/>
      <c r="AH474" s="241"/>
      <c r="AI474" s="241"/>
    </row>
    <row r="475" spans="2:35" s="511" customFormat="1" hidden="1" x14ac:dyDescent="0.25">
      <c r="B475" s="206"/>
      <c r="C475" s="206"/>
      <c r="D475" s="325" t="s">
        <v>833</v>
      </c>
      <c r="E475" s="206" t="s">
        <v>696</v>
      </c>
      <c r="F475" s="206"/>
      <c r="G475" s="235" t="s">
        <v>231</v>
      </c>
      <c r="H475" s="285">
        <v>350000</v>
      </c>
      <c r="I475" s="210"/>
      <c r="J475" s="329">
        <f t="shared" si="7"/>
        <v>1586548</v>
      </c>
      <c r="K475" s="251"/>
      <c r="L475" s="241"/>
      <c r="M475" s="206" t="s">
        <v>696</v>
      </c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  <c r="AA475" s="241"/>
      <c r="AB475" s="241"/>
      <c r="AC475" s="241"/>
      <c r="AD475" s="241"/>
      <c r="AE475" s="241"/>
      <c r="AF475" s="241"/>
      <c r="AG475" s="241"/>
      <c r="AH475" s="241"/>
      <c r="AI475" s="241"/>
    </row>
    <row r="476" spans="2:35" s="511" customFormat="1" hidden="1" x14ac:dyDescent="0.25">
      <c r="B476" s="206"/>
      <c r="C476" s="206"/>
      <c r="D476" s="206"/>
      <c r="E476" s="206"/>
      <c r="F476" s="206"/>
      <c r="G476" s="208"/>
      <c r="H476" s="285">
        <v>14979652</v>
      </c>
      <c r="I476" s="210"/>
      <c r="J476" s="329">
        <f t="shared" si="7"/>
        <v>16566200</v>
      </c>
      <c r="K476" s="251"/>
      <c r="L476" s="241"/>
      <c r="M476" s="206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</row>
    <row r="477" spans="2:35" s="511" customFormat="1" hidden="1" x14ac:dyDescent="0.25">
      <c r="B477" s="206"/>
      <c r="C477" s="204">
        <v>43538</v>
      </c>
      <c r="D477" s="318" t="s">
        <v>835</v>
      </c>
      <c r="E477" s="319" t="s">
        <v>834</v>
      </c>
      <c r="F477" s="255"/>
      <c r="G477" s="320" t="s">
        <v>634</v>
      </c>
      <c r="H477" s="285"/>
      <c r="I477" s="321">
        <v>2631833</v>
      </c>
      <c r="J477" s="329">
        <f t="shared" si="7"/>
        <v>13934367</v>
      </c>
      <c r="K477" s="251"/>
      <c r="L477" s="241"/>
      <c r="M477" s="319" t="s">
        <v>834</v>
      </c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  <c r="AA477" s="241"/>
      <c r="AB477" s="241"/>
      <c r="AC477" s="241"/>
      <c r="AD477" s="241"/>
      <c r="AE477" s="241"/>
      <c r="AF477" s="241"/>
      <c r="AG477" s="241"/>
      <c r="AH477" s="241"/>
      <c r="AI477" s="241"/>
    </row>
    <row r="478" spans="2:35" s="511" customFormat="1" hidden="1" x14ac:dyDescent="0.25">
      <c r="B478" s="206"/>
      <c r="C478" s="204">
        <v>43538</v>
      </c>
      <c r="D478" s="267" t="s">
        <v>836</v>
      </c>
      <c r="E478" s="319" t="s">
        <v>846</v>
      </c>
      <c r="F478" s="322"/>
      <c r="G478" s="270" t="s">
        <v>608</v>
      </c>
      <c r="H478" s="285"/>
      <c r="I478" s="271">
        <v>385000</v>
      </c>
      <c r="J478" s="329">
        <f t="shared" si="7"/>
        <v>13549367</v>
      </c>
      <c r="K478" s="251"/>
      <c r="L478" s="241"/>
      <c r="M478" s="319" t="s">
        <v>846</v>
      </c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  <c r="AA478" s="241"/>
      <c r="AB478" s="241"/>
      <c r="AC478" s="241"/>
      <c r="AD478" s="241"/>
      <c r="AE478" s="241"/>
      <c r="AF478" s="241"/>
      <c r="AG478" s="241"/>
      <c r="AH478" s="241"/>
      <c r="AI478" s="241"/>
    </row>
    <row r="479" spans="2:35" s="511" customFormat="1" hidden="1" x14ac:dyDescent="0.25">
      <c r="B479" s="206"/>
      <c r="C479" s="204">
        <v>43538</v>
      </c>
      <c r="D479" s="233" t="s">
        <v>837</v>
      </c>
      <c r="E479" s="319" t="s">
        <v>847</v>
      </c>
      <c r="F479" s="322"/>
      <c r="G479" s="242" t="s">
        <v>543</v>
      </c>
      <c r="H479" s="285"/>
      <c r="I479" s="236">
        <v>2187000</v>
      </c>
      <c r="J479" s="329">
        <f t="shared" si="7"/>
        <v>11362367</v>
      </c>
      <c r="K479" s="251"/>
      <c r="L479" s="241"/>
      <c r="M479" s="319" t="s">
        <v>847</v>
      </c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  <c r="AA479" s="241"/>
      <c r="AB479" s="241"/>
      <c r="AC479" s="241"/>
      <c r="AD479" s="241"/>
      <c r="AE479" s="241"/>
      <c r="AF479" s="241"/>
      <c r="AG479" s="241"/>
      <c r="AH479" s="241"/>
      <c r="AI479" s="241"/>
    </row>
    <row r="480" spans="2:35" s="511" customFormat="1" hidden="1" x14ac:dyDescent="0.25">
      <c r="B480" s="206"/>
      <c r="C480" s="204">
        <v>43538</v>
      </c>
      <c r="D480" s="233" t="s">
        <v>564</v>
      </c>
      <c r="E480" s="319" t="s">
        <v>848</v>
      </c>
      <c r="F480" s="322"/>
      <c r="G480" s="242" t="s">
        <v>563</v>
      </c>
      <c r="H480" s="285"/>
      <c r="I480" s="236">
        <v>61000</v>
      </c>
      <c r="J480" s="329">
        <f t="shared" si="7"/>
        <v>11301367</v>
      </c>
      <c r="K480" s="251"/>
      <c r="L480" s="241"/>
      <c r="M480" s="319" t="s">
        <v>848</v>
      </c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  <c r="AA480" s="241"/>
      <c r="AB480" s="241"/>
      <c r="AC480" s="241"/>
      <c r="AD480" s="241"/>
      <c r="AE480" s="241"/>
      <c r="AF480" s="241"/>
      <c r="AG480" s="241"/>
      <c r="AH480" s="241"/>
      <c r="AI480" s="241"/>
    </row>
    <row r="481" spans="2:35" s="511" customFormat="1" hidden="1" x14ac:dyDescent="0.25">
      <c r="B481" s="206"/>
      <c r="C481" s="204">
        <v>43538</v>
      </c>
      <c r="D481" s="233" t="s">
        <v>838</v>
      </c>
      <c r="E481" s="319" t="s">
        <v>849</v>
      </c>
      <c r="F481" s="322"/>
      <c r="G481" s="242" t="s">
        <v>645</v>
      </c>
      <c r="H481" s="285"/>
      <c r="I481" s="236">
        <v>945000</v>
      </c>
      <c r="J481" s="329">
        <f t="shared" si="7"/>
        <v>10356367</v>
      </c>
      <c r="K481" s="251"/>
      <c r="L481" s="241"/>
      <c r="M481" s="319" t="s">
        <v>849</v>
      </c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  <c r="AA481" s="241"/>
      <c r="AB481" s="241"/>
      <c r="AC481" s="241"/>
      <c r="AD481" s="241"/>
      <c r="AE481" s="241"/>
      <c r="AF481" s="241"/>
      <c r="AG481" s="241"/>
      <c r="AH481" s="241"/>
      <c r="AI481" s="241"/>
    </row>
    <row r="482" spans="2:35" s="511" customFormat="1" hidden="1" x14ac:dyDescent="0.25">
      <c r="B482" s="206"/>
      <c r="C482" s="204">
        <v>43538</v>
      </c>
      <c r="D482" s="233" t="s">
        <v>862</v>
      </c>
      <c r="E482" s="319" t="s">
        <v>850</v>
      </c>
      <c r="F482" s="322"/>
      <c r="G482" s="242" t="s">
        <v>365</v>
      </c>
      <c r="H482" s="285">
        <v>500000</v>
      </c>
      <c r="I482" s="236"/>
      <c r="J482" s="329">
        <f t="shared" si="7"/>
        <v>10856367</v>
      </c>
      <c r="K482" s="251"/>
      <c r="L482" s="241"/>
      <c r="M482" s="319" t="s">
        <v>850</v>
      </c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  <c r="AA482" s="241"/>
      <c r="AB482" s="241"/>
      <c r="AC482" s="241"/>
      <c r="AD482" s="241"/>
      <c r="AE482" s="241"/>
      <c r="AF482" s="241"/>
      <c r="AG482" s="241"/>
      <c r="AH482" s="241"/>
      <c r="AI482" s="241"/>
    </row>
    <row r="483" spans="2:35" s="511" customFormat="1" hidden="1" x14ac:dyDescent="0.25">
      <c r="B483" s="206"/>
      <c r="C483" s="204">
        <v>43538</v>
      </c>
      <c r="D483" s="233" t="s">
        <v>839</v>
      </c>
      <c r="E483" s="319" t="s">
        <v>851</v>
      </c>
      <c r="F483" s="322"/>
      <c r="G483" s="242" t="s">
        <v>365</v>
      </c>
      <c r="H483" s="285"/>
      <c r="I483" s="236">
        <v>465000</v>
      </c>
      <c r="J483" s="329">
        <f t="shared" si="7"/>
        <v>10391367</v>
      </c>
      <c r="K483" s="251"/>
      <c r="L483" s="241"/>
      <c r="M483" s="319" t="s">
        <v>851</v>
      </c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  <c r="AA483" s="241"/>
      <c r="AB483" s="241"/>
      <c r="AC483" s="241"/>
      <c r="AD483" s="241"/>
      <c r="AE483" s="241"/>
      <c r="AF483" s="241"/>
      <c r="AG483" s="241"/>
      <c r="AH483" s="241"/>
      <c r="AI483" s="241"/>
    </row>
    <row r="484" spans="2:35" s="511" customFormat="1" hidden="1" x14ac:dyDescent="0.25">
      <c r="B484" s="206"/>
      <c r="C484" s="204">
        <v>43538</v>
      </c>
      <c r="D484" s="233" t="s">
        <v>840</v>
      </c>
      <c r="E484" s="319" t="s">
        <v>852</v>
      </c>
      <c r="F484" s="322"/>
      <c r="G484" s="242" t="s">
        <v>291</v>
      </c>
      <c r="H484" s="285"/>
      <c r="I484" s="236">
        <v>94500</v>
      </c>
      <c r="J484" s="329">
        <f t="shared" si="7"/>
        <v>10296867</v>
      </c>
      <c r="K484" s="251"/>
      <c r="L484" s="241"/>
      <c r="M484" s="319" t="s">
        <v>852</v>
      </c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  <c r="AA484" s="241"/>
      <c r="AB484" s="241"/>
      <c r="AC484" s="241"/>
      <c r="AD484" s="241"/>
      <c r="AE484" s="241"/>
      <c r="AF484" s="241"/>
      <c r="AG484" s="241"/>
      <c r="AH484" s="241"/>
      <c r="AI484" s="241"/>
    </row>
    <row r="485" spans="2:35" s="511" customFormat="1" hidden="1" x14ac:dyDescent="0.25">
      <c r="B485" s="206"/>
      <c r="C485" s="204">
        <v>43538</v>
      </c>
      <c r="D485" s="233" t="s">
        <v>860</v>
      </c>
      <c r="E485" s="319" t="s">
        <v>853</v>
      </c>
      <c r="F485" s="322"/>
      <c r="G485" s="242" t="s">
        <v>636</v>
      </c>
      <c r="H485" s="285">
        <v>34000</v>
      </c>
      <c r="I485" s="236"/>
      <c r="J485" s="329">
        <f t="shared" si="7"/>
        <v>10330867</v>
      </c>
      <c r="K485" s="251"/>
      <c r="L485" s="241"/>
      <c r="M485" s="319" t="s">
        <v>853</v>
      </c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  <c r="AA485" s="241"/>
      <c r="AB485" s="241"/>
      <c r="AC485" s="241"/>
      <c r="AD485" s="241"/>
      <c r="AE485" s="241"/>
      <c r="AF485" s="241"/>
      <c r="AG485" s="241"/>
      <c r="AH485" s="241"/>
      <c r="AI485" s="241"/>
    </row>
    <row r="486" spans="2:35" s="511" customFormat="1" hidden="1" x14ac:dyDescent="0.25">
      <c r="B486" s="206"/>
      <c r="C486" s="204">
        <v>43538</v>
      </c>
      <c r="D486" s="233" t="s">
        <v>841</v>
      </c>
      <c r="E486" s="319" t="s">
        <v>854</v>
      </c>
      <c r="F486" s="322"/>
      <c r="G486" s="242" t="s">
        <v>636</v>
      </c>
      <c r="H486" s="285"/>
      <c r="I486" s="236">
        <v>21000</v>
      </c>
      <c r="J486" s="329">
        <f t="shared" si="7"/>
        <v>10309867</v>
      </c>
      <c r="K486" s="251"/>
      <c r="L486" s="241"/>
      <c r="M486" s="319" t="s">
        <v>854</v>
      </c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  <c r="AA486" s="241"/>
      <c r="AB486" s="241"/>
      <c r="AC486" s="241"/>
      <c r="AD486" s="241"/>
      <c r="AE486" s="241"/>
      <c r="AF486" s="241"/>
      <c r="AG486" s="241"/>
      <c r="AH486" s="241"/>
      <c r="AI486" s="241"/>
    </row>
    <row r="487" spans="2:35" s="511" customFormat="1" hidden="1" x14ac:dyDescent="0.25">
      <c r="B487" s="206"/>
      <c r="C487" s="204">
        <v>43538</v>
      </c>
      <c r="D487" s="233" t="s">
        <v>842</v>
      </c>
      <c r="E487" s="319" t="s">
        <v>855</v>
      </c>
      <c r="F487" s="322"/>
      <c r="G487" s="242" t="s">
        <v>541</v>
      </c>
      <c r="H487" s="285"/>
      <c r="I487" s="236">
        <v>5945000</v>
      </c>
      <c r="J487" s="329">
        <f t="shared" si="7"/>
        <v>4364867</v>
      </c>
      <c r="K487" s="251"/>
      <c r="L487" s="241"/>
      <c r="M487" s="319" t="s">
        <v>855</v>
      </c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  <c r="AA487" s="241"/>
      <c r="AB487" s="241"/>
      <c r="AC487" s="241"/>
      <c r="AD487" s="241"/>
      <c r="AE487" s="241"/>
      <c r="AF487" s="241"/>
      <c r="AG487" s="241"/>
      <c r="AH487" s="241"/>
      <c r="AI487" s="241"/>
    </row>
    <row r="488" spans="2:35" s="511" customFormat="1" hidden="1" x14ac:dyDescent="0.25">
      <c r="B488" s="206"/>
      <c r="C488" s="204">
        <v>43538</v>
      </c>
      <c r="D488" s="233" t="s">
        <v>783</v>
      </c>
      <c r="E488" s="319" t="s">
        <v>856</v>
      </c>
      <c r="F488" s="322"/>
      <c r="G488" s="242" t="s">
        <v>565</v>
      </c>
      <c r="H488" s="285"/>
      <c r="I488" s="236">
        <v>30000</v>
      </c>
      <c r="J488" s="329">
        <f t="shared" si="7"/>
        <v>4334867</v>
      </c>
      <c r="K488" s="251"/>
      <c r="L488" s="241"/>
      <c r="M488" s="319" t="s">
        <v>856</v>
      </c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  <c r="AA488" s="241"/>
      <c r="AB488" s="241"/>
      <c r="AC488" s="241"/>
      <c r="AD488" s="241"/>
      <c r="AE488" s="241"/>
      <c r="AF488" s="241"/>
      <c r="AG488" s="241"/>
      <c r="AH488" s="241"/>
      <c r="AI488" s="241"/>
    </row>
    <row r="489" spans="2:35" s="511" customFormat="1" hidden="1" x14ac:dyDescent="0.25">
      <c r="B489" s="206"/>
      <c r="C489" s="204">
        <v>43538</v>
      </c>
      <c r="D489" s="233" t="s">
        <v>843</v>
      </c>
      <c r="E489" s="319" t="s">
        <v>857</v>
      </c>
      <c r="F489" s="322"/>
      <c r="G489" s="242" t="s">
        <v>365</v>
      </c>
      <c r="H489" s="285"/>
      <c r="I489" s="236">
        <v>52000</v>
      </c>
      <c r="J489" s="329">
        <f t="shared" si="7"/>
        <v>4282867</v>
      </c>
      <c r="K489" s="251"/>
      <c r="L489" s="241"/>
      <c r="M489" s="319" t="s">
        <v>857</v>
      </c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  <c r="AA489" s="241"/>
      <c r="AB489" s="241"/>
      <c r="AC489" s="241"/>
      <c r="AD489" s="241"/>
      <c r="AE489" s="241"/>
      <c r="AF489" s="241"/>
      <c r="AG489" s="241"/>
      <c r="AH489" s="241"/>
      <c r="AI489" s="241"/>
    </row>
    <row r="490" spans="2:35" s="511" customFormat="1" hidden="1" x14ac:dyDescent="0.25">
      <c r="B490" s="206"/>
      <c r="C490" s="204">
        <v>43538</v>
      </c>
      <c r="D490" s="233" t="s">
        <v>844</v>
      </c>
      <c r="E490" s="319" t="s">
        <v>861</v>
      </c>
      <c r="F490" s="322"/>
      <c r="G490" s="242" t="s">
        <v>559</v>
      </c>
      <c r="H490" s="285"/>
      <c r="I490" s="236">
        <v>75100</v>
      </c>
      <c r="J490" s="329">
        <f t="shared" si="7"/>
        <v>4207767</v>
      </c>
      <c r="K490" s="251"/>
      <c r="L490" s="241"/>
      <c r="M490" s="319" t="s">
        <v>861</v>
      </c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  <c r="AA490" s="241"/>
      <c r="AB490" s="241"/>
      <c r="AC490" s="241"/>
      <c r="AD490" s="241"/>
      <c r="AE490" s="241"/>
      <c r="AF490" s="241"/>
      <c r="AG490" s="241"/>
      <c r="AH490" s="241"/>
      <c r="AI490" s="241"/>
    </row>
    <row r="491" spans="2:35" s="511" customFormat="1" hidden="1" x14ac:dyDescent="0.25">
      <c r="B491" s="206"/>
      <c r="C491" s="204">
        <v>43538</v>
      </c>
      <c r="D491" s="233" t="s">
        <v>845</v>
      </c>
      <c r="E491" s="319" t="s">
        <v>863</v>
      </c>
      <c r="F491" s="322"/>
      <c r="G491" s="242" t="s">
        <v>365</v>
      </c>
      <c r="H491" s="285"/>
      <c r="I491" s="236">
        <v>1055000</v>
      </c>
      <c r="J491" s="329">
        <f t="shared" si="7"/>
        <v>3152767</v>
      </c>
      <c r="K491" s="251"/>
      <c r="L491" s="241"/>
      <c r="M491" s="319" t="s">
        <v>863</v>
      </c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  <c r="AA491" s="241"/>
      <c r="AB491" s="241"/>
      <c r="AC491" s="241"/>
      <c r="AD491" s="241"/>
      <c r="AE491" s="241"/>
      <c r="AF491" s="241"/>
      <c r="AG491" s="241"/>
      <c r="AH491" s="241"/>
      <c r="AI491" s="241"/>
    </row>
    <row r="492" spans="2:35" s="511" customFormat="1" hidden="1" x14ac:dyDescent="0.25">
      <c r="B492" s="206"/>
      <c r="C492" s="342">
        <v>43537</v>
      </c>
      <c r="D492" s="325" t="s">
        <v>830</v>
      </c>
      <c r="E492" s="255" t="s">
        <v>831</v>
      </c>
      <c r="F492" s="255"/>
      <c r="G492" s="242" t="s">
        <v>231</v>
      </c>
      <c r="H492" s="343"/>
      <c r="I492" s="263">
        <v>1580000</v>
      </c>
      <c r="J492" s="329">
        <f t="shared" si="7"/>
        <v>1572767</v>
      </c>
      <c r="K492" s="251"/>
      <c r="L492" s="241"/>
      <c r="M492" s="255" t="s">
        <v>831</v>
      </c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  <c r="AA492" s="241"/>
      <c r="AB492" s="241"/>
      <c r="AC492" s="241"/>
      <c r="AD492" s="241"/>
      <c r="AE492" s="241"/>
      <c r="AF492" s="241"/>
      <c r="AG492" s="241"/>
      <c r="AH492" s="241"/>
      <c r="AI492" s="241"/>
    </row>
    <row r="493" spans="2:35" s="511" customFormat="1" hidden="1" x14ac:dyDescent="0.25">
      <c r="B493" s="206"/>
      <c r="C493" s="327">
        <v>43539</v>
      </c>
      <c r="D493" s="316" t="s">
        <v>858</v>
      </c>
      <c r="E493" s="206" t="s">
        <v>859</v>
      </c>
      <c r="F493" s="287"/>
      <c r="G493" s="344" t="s">
        <v>291</v>
      </c>
      <c r="H493" s="344"/>
      <c r="I493" s="210">
        <v>787000</v>
      </c>
      <c r="J493" s="329">
        <f t="shared" si="7"/>
        <v>785767</v>
      </c>
      <c r="K493" s="251"/>
      <c r="L493" s="241"/>
      <c r="M493" s="206" t="s">
        <v>859</v>
      </c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  <c r="AA493" s="241"/>
      <c r="AB493" s="241"/>
      <c r="AC493" s="241"/>
      <c r="AD493" s="241"/>
      <c r="AE493" s="241"/>
      <c r="AF493" s="241"/>
      <c r="AG493" s="241"/>
      <c r="AH493" s="241"/>
      <c r="AI493" s="241"/>
    </row>
    <row r="494" spans="2:35" s="511" customFormat="1" hidden="1" x14ac:dyDescent="0.25">
      <c r="B494" s="206"/>
      <c r="C494" s="206"/>
      <c r="D494" s="206"/>
      <c r="E494" s="206"/>
      <c r="F494" s="206"/>
      <c r="G494" s="208"/>
      <c r="H494" s="285">
        <v>13947433</v>
      </c>
      <c r="I494" s="210"/>
      <c r="J494" s="329">
        <f t="shared" si="7"/>
        <v>14733200</v>
      </c>
      <c r="K494" s="251"/>
      <c r="L494" s="241"/>
      <c r="M494" s="206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  <c r="AA494" s="241"/>
      <c r="AB494" s="241"/>
      <c r="AC494" s="241"/>
      <c r="AD494" s="241"/>
      <c r="AE494" s="241"/>
      <c r="AF494" s="241"/>
      <c r="AG494" s="241"/>
      <c r="AH494" s="241"/>
      <c r="AI494" s="241"/>
    </row>
    <row r="495" spans="2:35" s="511" customFormat="1" hidden="1" x14ac:dyDescent="0.25">
      <c r="B495" s="206"/>
      <c r="C495" s="204">
        <v>43539</v>
      </c>
      <c r="D495" s="318" t="s">
        <v>607</v>
      </c>
      <c r="E495" s="319" t="s">
        <v>861</v>
      </c>
      <c r="F495" s="255"/>
      <c r="G495" s="320" t="s">
        <v>365</v>
      </c>
      <c r="H495" s="285"/>
      <c r="I495" s="321">
        <v>300000</v>
      </c>
      <c r="J495" s="329">
        <f t="shared" si="7"/>
        <v>14433200</v>
      </c>
      <c r="K495" s="251"/>
      <c r="L495" s="241"/>
      <c r="M495" s="319" t="s">
        <v>861</v>
      </c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  <c r="AA495" s="241"/>
      <c r="AB495" s="241"/>
      <c r="AC495" s="241"/>
      <c r="AD495" s="241"/>
      <c r="AE495" s="241"/>
      <c r="AF495" s="241"/>
      <c r="AG495" s="241"/>
      <c r="AH495" s="241"/>
      <c r="AI495" s="241"/>
    </row>
    <row r="496" spans="2:35" s="511" customFormat="1" hidden="1" x14ac:dyDescent="0.25">
      <c r="B496" s="206"/>
      <c r="C496" s="204"/>
      <c r="D496" s="345" t="s">
        <v>912</v>
      </c>
      <c r="E496" s="346" t="s">
        <v>913</v>
      </c>
      <c r="F496" s="347"/>
      <c r="G496" s="348" t="s">
        <v>560</v>
      </c>
      <c r="H496" s="349">
        <v>400000</v>
      </c>
      <c r="I496" s="271"/>
      <c r="J496" s="329">
        <f t="shared" si="7"/>
        <v>14833200</v>
      </c>
      <c r="K496" s="251"/>
      <c r="L496" s="241"/>
      <c r="M496" s="346" t="s">
        <v>913</v>
      </c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  <c r="AA496" s="241"/>
      <c r="AB496" s="241"/>
      <c r="AC496" s="241"/>
      <c r="AD496" s="241"/>
      <c r="AE496" s="241"/>
      <c r="AF496" s="241"/>
      <c r="AG496" s="241"/>
      <c r="AH496" s="241"/>
      <c r="AI496" s="241"/>
    </row>
    <row r="497" spans="2:35" s="511" customFormat="1" hidden="1" x14ac:dyDescent="0.25">
      <c r="B497" s="206"/>
      <c r="C497" s="204">
        <v>43542</v>
      </c>
      <c r="D497" s="267" t="s">
        <v>864</v>
      </c>
      <c r="E497" s="319" t="s">
        <v>863</v>
      </c>
      <c r="F497" s="322"/>
      <c r="G497" s="270" t="s">
        <v>560</v>
      </c>
      <c r="H497" s="285"/>
      <c r="I497" s="271">
        <f>160000+190000</f>
        <v>350000</v>
      </c>
      <c r="J497" s="329">
        <f t="shared" ref="J497:J561" si="8">+J496+H497-I497</f>
        <v>14483200</v>
      </c>
      <c r="K497" s="251"/>
      <c r="L497" s="241"/>
      <c r="M497" s="319" t="s">
        <v>863</v>
      </c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</row>
    <row r="498" spans="2:35" s="511" customFormat="1" hidden="1" x14ac:dyDescent="0.25">
      <c r="B498" s="206"/>
      <c r="C498" s="204">
        <v>43542</v>
      </c>
      <c r="D498" s="233" t="s">
        <v>564</v>
      </c>
      <c r="E498" s="319" t="s">
        <v>885</v>
      </c>
      <c r="F498" s="322"/>
      <c r="G498" s="242" t="s">
        <v>681</v>
      </c>
      <c r="H498" s="285"/>
      <c r="I498" s="236">
        <v>124000</v>
      </c>
      <c r="J498" s="329">
        <f t="shared" si="8"/>
        <v>14359200</v>
      </c>
      <c r="K498" s="251"/>
      <c r="L498" s="241"/>
      <c r="M498" s="319" t="s">
        <v>885</v>
      </c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</row>
    <row r="499" spans="2:35" s="511" customFormat="1" hidden="1" x14ac:dyDescent="0.25">
      <c r="B499" s="206"/>
      <c r="C499" s="204">
        <v>43542</v>
      </c>
      <c r="D499" s="233" t="s">
        <v>865</v>
      </c>
      <c r="E499" s="319" t="s">
        <v>886</v>
      </c>
      <c r="F499" s="322"/>
      <c r="G499" s="242" t="s">
        <v>343</v>
      </c>
      <c r="H499" s="285"/>
      <c r="I499" s="236">
        <v>2121969</v>
      </c>
      <c r="J499" s="329">
        <f t="shared" si="8"/>
        <v>12237231</v>
      </c>
      <c r="K499" s="251"/>
      <c r="L499" s="241"/>
      <c r="M499" s="319" t="s">
        <v>886</v>
      </c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</row>
    <row r="500" spans="2:35" s="511" customFormat="1" hidden="1" x14ac:dyDescent="0.25">
      <c r="B500" s="206"/>
      <c r="C500" s="204">
        <v>43542</v>
      </c>
      <c r="D500" s="233" t="s">
        <v>564</v>
      </c>
      <c r="E500" s="319" t="s">
        <v>887</v>
      </c>
      <c r="F500" s="322"/>
      <c r="G500" s="242" t="s">
        <v>681</v>
      </c>
      <c r="H500" s="285"/>
      <c r="I500" s="236">
        <v>183000</v>
      </c>
      <c r="J500" s="329">
        <f t="shared" si="8"/>
        <v>12054231</v>
      </c>
      <c r="K500" s="251"/>
      <c r="L500" s="241"/>
      <c r="M500" s="319" t="s">
        <v>887</v>
      </c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</row>
    <row r="501" spans="2:35" s="511" customFormat="1" hidden="1" x14ac:dyDescent="0.25">
      <c r="B501" s="206"/>
      <c r="C501" s="204">
        <v>43542</v>
      </c>
      <c r="D501" s="233" t="s">
        <v>866</v>
      </c>
      <c r="E501" s="319" t="s">
        <v>888</v>
      </c>
      <c r="F501" s="322"/>
      <c r="G501" s="242" t="s">
        <v>555</v>
      </c>
      <c r="H501" s="285"/>
      <c r="I501" s="236">
        <v>1588400</v>
      </c>
      <c r="J501" s="329">
        <f t="shared" si="8"/>
        <v>10465831</v>
      </c>
      <c r="K501" s="251"/>
      <c r="L501" s="241"/>
      <c r="M501" s="319" t="s">
        <v>888</v>
      </c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</row>
    <row r="502" spans="2:35" s="511" customFormat="1" hidden="1" x14ac:dyDescent="0.25">
      <c r="B502" s="206"/>
      <c r="C502" s="204">
        <v>43542</v>
      </c>
      <c r="D502" s="233" t="s">
        <v>867</v>
      </c>
      <c r="E502" s="319" t="s">
        <v>889</v>
      </c>
      <c r="F502" s="322"/>
      <c r="G502" s="242" t="s">
        <v>565</v>
      </c>
      <c r="H502" s="285"/>
      <c r="I502" s="236">
        <v>116500</v>
      </c>
      <c r="J502" s="329">
        <f t="shared" si="8"/>
        <v>10349331</v>
      </c>
      <c r="K502" s="251"/>
      <c r="L502" s="241"/>
      <c r="M502" s="319" t="s">
        <v>889</v>
      </c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</row>
    <row r="503" spans="2:35" s="511" customFormat="1" hidden="1" x14ac:dyDescent="0.25">
      <c r="B503" s="206"/>
      <c r="C503" s="204">
        <v>43542</v>
      </c>
      <c r="D503" s="233" t="s">
        <v>868</v>
      </c>
      <c r="E503" s="319" t="s">
        <v>890</v>
      </c>
      <c r="F503" s="322"/>
      <c r="G503" s="242" t="s">
        <v>559</v>
      </c>
      <c r="H503" s="285"/>
      <c r="I503" s="236">
        <v>30000</v>
      </c>
      <c r="J503" s="329">
        <f t="shared" si="8"/>
        <v>10319331</v>
      </c>
      <c r="K503" s="251"/>
      <c r="L503" s="241"/>
      <c r="M503" s="319" t="s">
        <v>890</v>
      </c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</row>
    <row r="504" spans="2:35" s="511" customFormat="1" hidden="1" x14ac:dyDescent="0.25">
      <c r="B504" s="206"/>
      <c r="C504" s="204">
        <v>43542</v>
      </c>
      <c r="D504" s="233" t="s">
        <v>870</v>
      </c>
      <c r="E504" s="319" t="s">
        <v>891</v>
      </c>
      <c r="F504" s="322"/>
      <c r="G504" s="242" t="s">
        <v>869</v>
      </c>
      <c r="H504" s="285"/>
      <c r="I504" s="236">
        <v>240000</v>
      </c>
      <c r="J504" s="329">
        <f t="shared" si="8"/>
        <v>10079331</v>
      </c>
      <c r="K504" s="251"/>
      <c r="L504" s="241"/>
      <c r="M504" s="319" t="s">
        <v>891</v>
      </c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</row>
    <row r="505" spans="2:35" s="511" customFormat="1" hidden="1" x14ac:dyDescent="0.25">
      <c r="B505" s="206"/>
      <c r="C505" s="204">
        <v>43543</v>
      </c>
      <c r="D505" s="233" t="s">
        <v>871</v>
      </c>
      <c r="E505" s="319" t="s">
        <v>892</v>
      </c>
      <c r="F505" s="322"/>
      <c r="G505" s="242" t="s">
        <v>706</v>
      </c>
      <c r="H505" s="285"/>
      <c r="I505" s="236">
        <v>1875000</v>
      </c>
      <c r="J505" s="329">
        <f t="shared" si="8"/>
        <v>8204331</v>
      </c>
      <c r="K505" s="251"/>
      <c r="L505" s="241"/>
      <c r="M505" s="319" t="s">
        <v>892</v>
      </c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</row>
    <row r="506" spans="2:35" s="511" customFormat="1" hidden="1" x14ac:dyDescent="0.25">
      <c r="B506" s="206"/>
      <c r="C506" s="327">
        <v>43539</v>
      </c>
      <c r="D506" s="350" t="s">
        <v>911</v>
      </c>
      <c r="E506" s="351" t="s">
        <v>859</v>
      </c>
      <c r="F506" s="352"/>
      <c r="G506" s="353" t="s">
        <v>291</v>
      </c>
      <c r="H506" s="349">
        <v>787000</v>
      </c>
      <c r="I506" s="236"/>
      <c r="J506" s="329">
        <f t="shared" si="8"/>
        <v>8991331</v>
      </c>
      <c r="K506" s="251"/>
      <c r="L506" s="241"/>
      <c r="M506" s="351" t="s">
        <v>859</v>
      </c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</row>
    <row r="507" spans="2:35" s="511" customFormat="1" hidden="1" x14ac:dyDescent="0.25">
      <c r="B507" s="206"/>
      <c r="C507" s="204">
        <v>43543</v>
      </c>
      <c r="D507" s="233" t="s">
        <v>872</v>
      </c>
      <c r="E507" s="319" t="s">
        <v>893</v>
      </c>
      <c r="F507" s="322"/>
      <c r="G507" s="242" t="s">
        <v>291</v>
      </c>
      <c r="H507" s="285"/>
      <c r="I507" s="236">
        <v>787500</v>
      </c>
      <c r="J507" s="329">
        <f t="shared" si="8"/>
        <v>8203831</v>
      </c>
      <c r="K507" s="251"/>
      <c r="L507" s="241"/>
      <c r="M507" s="319" t="s">
        <v>893</v>
      </c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</row>
    <row r="508" spans="2:35" s="511" customFormat="1" hidden="1" x14ac:dyDescent="0.25">
      <c r="B508" s="206"/>
      <c r="C508" s="204">
        <v>43543</v>
      </c>
      <c r="D508" s="233" t="s">
        <v>873</v>
      </c>
      <c r="E508" s="319" t="s">
        <v>894</v>
      </c>
      <c r="F508" s="322"/>
      <c r="G508" s="242" t="s">
        <v>532</v>
      </c>
      <c r="H508" s="285"/>
      <c r="I508" s="236">
        <v>916600</v>
      </c>
      <c r="J508" s="329">
        <f t="shared" si="8"/>
        <v>7287231</v>
      </c>
      <c r="K508" s="251"/>
      <c r="L508" s="241"/>
      <c r="M508" s="319" t="s">
        <v>894</v>
      </c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  <c r="AA508" s="241"/>
      <c r="AB508" s="241"/>
      <c r="AC508" s="241"/>
      <c r="AD508" s="241"/>
      <c r="AE508" s="241"/>
      <c r="AF508" s="241"/>
      <c r="AG508" s="241"/>
      <c r="AH508" s="241"/>
      <c r="AI508" s="241"/>
    </row>
    <row r="509" spans="2:35" s="511" customFormat="1" hidden="1" x14ac:dyDescent="0.25">
      <c r="B509" s="206"/>
      <c r="C509" s="204">
        <v>43543</v>
      </c>
      <c r="D509" s="233" t="s">
        <v>874</v>
      </c>
      <c r="E509" s="319" t="s">
        <v>895</v>
      </c>
      <c r="F509" s="322"/>
      <c r="G509" s="242" t="s">
        <v>559</v>
      </c>
      <c r="H509" s="285"/>
      <c r="I509" s="236">
        <v>40000</v>
      </c>
      <c r="J509" s="329">
        <f t="shared" si="8"/>
        <v>7247231</v>
      </c>
      <c r="K509" s="251"/>
      <c r="L509" s="241"/>
      <c r="M509" s="319" t="s">
        <v>895</v>
      </c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  <c r="AA509" s="241"/>
      <c r="AB509" s="241"/>
      <c r="AC509" s="241"/>
      <c r="AD509" s="241"/>
      <c r="AE509" s="241"/>
      <c r="AF509" s="241"/>
      <c r="AG509" s="241"/>
      <c r="AH509" s="241"/>
      <c r="AI509" s="241"/>
    </row>
    <row r="510" spans="2:35" s="511" customFormat="1" hidden="1" x14ac:dyDescent="0.25">
      <c r="B510" s="206"/>
      <c r="C510" s="204">
        <v>43543</v>
      </c>
      <c r="D510" s="233" t="s">
        <v>875</v>
      </c>
      <c r="E510" s="319" t="s">
        <v>896</v>
      </c>
      <c r="F510" s="322"/>
      <c r="G510" s="242" t="s">
        <v>560</v>
      </c>
      <c r="H510" s="285"/>
      <c r="I510" s="236">
        <v>342000</v>
      </c>
      <c r="J510" s="329">
        <f t="shared" si="8"/>
        <v>6905231</v>
      </c>
      <c r="K510" s="251"/>
      <c r="L510" s="241"/>
      <c r="M510" s="319" t="s">
        <v>896</v>
      </c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  <c r="AA510" s="241"/>
      <c r="AB510" s="241"/>
      <c r="AC510" s="241"/>
      <c r="AD510" s="241"/>
      <c r="AE510" s="241"/>
      <c r="AF510" s="241"/>
      <c r="AG510" s="241"/>
      <c r="AH510" s="241"/>
      <c r="AI510" s="241"/>
    </row>
    <row r="511" spans="2:35" s="511" customFormat="1" hidden="1" x14ac:dyDescent="0.25">
      <c r="B511" s="206"/>
      <c r="C511" s="342">
        <v>43537</v>
      </c>
      <c r="D511" s="350" t="s">
        <v>910</v>
      </c>
      <c r="E511" s="347" t="s">
        <v>831</v>
      </c>
      <c r="F511" s="347"/>
      <c r="G511" s="354" t="s">
        <v>231</v>
      </c>
      <c r="H511" s="349">
        <v>1580000</v>
      </c>
      <c r="I511" s="236"/>
      <c r="J511" s="329">
        <f t="shared" si="8"/>
        <v>8485231</v>
      </c>
      <c r="K511" s="251"/>
      <c r="L511" s="241"/>
      <c r="M511" s="347" t="s">
        <v>831</v>
      </c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  <c r="AA511" s="241"/>
      <c r="AB511" s="241"/>
      <c r="AC511" s="241"/>
      <c r="AD511" s="241"/>
      <c r="AE511" s="241"/>
      <c r="AF511" s="241"/>
      <c r="AG511" s="241"/>
      <c r="AH511" s="241"/>
      <c r="AI511" s="241"/>
    </row>
    <row r="512" spans="2:35" s="511" customFormat="1" hidden="1" x14ac:dyDescent="0.25">
      <c r="B512" s="206"/>
      <c r="C512" s="292">
        <v>43544</v>
      </c>
      <c r="D512" s="233" t="s">
        <v>876</v>
      </c>
      <c r="E512" s="319" t="s">
        <v>897</v>
      </c>
      <c r="F512" s="322"/>
      <c r="G512" s="242" t="s">
        <v>231</v>
      </c>
      <c r="H512" s="285"/>
      <c r="I512" s="236">
        <v>1308000</v>
      </c>
      <c r="J512" s="329">
        <f t="shared" si="8"/>
        <v>7177231</v>
      </c>
      <c r="K512" s="251"/>
      <c r="L512" s="241"/>
      <c r="M512" s="319" t="s">
        <v>897</v>
      </c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  <c r="AA512" s="241"/>
      <c r="AB512" s="241"/>
      <c r="AC512" s="241"/>
      <c r="AD512" s="241"/>
      <c r="AE512" s="241"/>
      <c r="AF512" s="241"/>
      <c r="AG512" s="241"/>
      <c r="AH512" s="241"/>
      <c r="AI512" s="241"/>
    </row>
    <row r="513" spans="2:35" s="511" customFormat="1" hidden="1" x14ac:dyDescent="0.25">
      <c r="B513" s="206"/>
      <c r="C513" s="292">
        <v>43546</v>
      </c>
      <c r="D513" s="233" t="s">
        <v>877</v>
      </c>
      <c r="E513" s="319" t="s">
        <v>898</v>
      </c>
      <c r="F513" s="322"/>
      <c r="G513" s="242" t="s">
        <v>565</v>
      </c>
      <c r="H513" s="285"/>
      <c r="I513" s="236">
        <v>56000</v>
      </c>
      <c r="J513" s="329">
        <f t="shared" si="8"/>
        <v>7121231</v>
      </c>
      <c r="K513" s="251"/>
      <c r="L513" s="241"/>
      <c r="M513" s="319" t="s">
        <v>898</v>
      </c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  <c r="AA513" s="241"/>
      <c r="AB513" s="241"/>
      <c r="AC513" s="241"/>
      <c r="AD513" s="241"/>
      <c r="AE513" s="241"/>
      <c r="AF513" s="241"/>
      <c r="AG513" s="241"/>
      <c r="AH513" s="241"/>
      <c r="AI513" s="241"/>
    </row>
    <row r="514" spans="2:35" s="511" customFormat="1" hidden="1" x14ac:dyDescent="0.25">
      <c r="B514" s="206"/>
      <c r="C514" s="292">
        <v>43546</v>
      </c>
      <c r="D514" s="233" t="s">
        <v>878</v>
      </c>
      <c r="E514" s="319" t="s">
        <v>899</v>
      </c>
      <c r="F514" s="322"/>
      <c r="G514" s="242" t="s">
        <v>291</v>
      </c>
      <c r="H514" s="285"/>
      <c r="I514" s="236">
        <v>62500</v>
      </c>
      <c r="J514" s="329">
        <f t="shared" si="8"/>
        <v>7058731</v>
      </c>
      <c r="K514" s="251"/>
      <c r="L514" s="241"/>
      <c r="M514" s="319" t="s">
        <v>899</v>
      </c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</row>
    <row r="515" spans="2:35" s="511" customFormat="1" hidden="1" x14ac:dyDescent="0.25">
      <c r="B515" s="206"/>
      <c r="C515" s="292">
        <v>43546</v>
      </c>
      <c r="D515" s="233" t="s">
        <v>879</v>
      </c>
      <c r="E515" s="319" t="s">
        <v>900</v>
      </c>
      <c r="F515" s="322"/>
      <c r="G515" s="242" t="s">
        <v>565</v>
      </c>
      <c r="H515" s="285"/>
      <c r="I515" s="236">
        <v>346241</v>
      </c>
      <c r="J515" s="329">
        <f t="shared" si="8"/>
        <v>6712490</v>
      </c>
      <c r="K515" s="251"/>
      <c r="L515" s="241"/>
      <c r="M515" s="319" t="s">
        <v>900</v>
      </c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</row>
    <row r="516" spans="2:35" s="511" customFormat="1" hidden="1" x14ac:dyDescent="0.25">
      <c r="B516" s="206"/>
      <c r="C516" s="292">
        <v>43546</v>
      </c>
      <c r="D516" s="233" t="s">
        <v>880</v>
      </c>
      <c r="E516" s="319" t="s">
        <v>901</v>
      </c>
      <c r="F516" s="322"/>
      <c r="G516" s="242" t="s">
        <v>231</v>
      </c>
      <c r="H516" s="285"/>
      <c r="I516" s="236">
        <v>100000</v>
      </c>
      <c r="J516" s="329">
        <f t="shared" si="8"/>
        <v>6612490</v>
      </c>
      <c r="K516" s="251"/>
      <c r="L516" s="241"/>
      <c r="M516" s="319" t="s">
        <v>901</v>
      </c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  <c r="AA516" s="241"/>
      <c r="AB516" s="241"/>
      <c r="AC516" s="241"/>
      <c r="AD516" s="241"/>
      <c r="AE516" s="241"/>
      <c r="AF516" s="241"/>
      <c r="AG516" s="241"/>
      <c r="AH516" s="241"/>
      <c r="AI516" s="241"/>
    </row>
    <row r="517" spans="2:35" s="511" customFormat="1" hidden="1" x14ac:dyDescent="0.25">
      <c r="B517" s="206"/>
      <c r="C517" s="292">
        <v>43546</v>
      </c>
      <c r="D517" s="233" t="s">
        <v>881</v>
      </c>
      <c r="E517" s="319" t="s">
        <v>902</v>
      </c>
      <c r="F517" s="322"/>
      <c r="G517" s="242" t="s">
        <v>634</v>
      </c>
      <c r="H517" s="285"/>
      <c r="I517" s="236">
        <v>837531</v>
      </c>
      <c r="J517" s="329">
        <f t="shared" si="8"/>
        <v>5774959</v>
      </c>
      <c r="K517" s="251"/>
      <c r="L517" s="241"/>
      <c r="M517" s="319" t="s">
        <v>902</v>
      </c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</row>
    <row r="518" spans="2:35" s="511" customFormat="1" hidden="1" x14ac:dyDescent="0.25">
      <c r="B518" s="206"/>
      <c r="C518" s="292">
        <v>43546</v>
      </c>
      <c r="D518" s="233" t="s">
        <v>607</v>
      </c>
      <c r="E518" s="319" t="s">
        <v>903</v>
      </c>
      <c r="F518" s="322"/>
      <c r="G518" s="242" t="s">
        <v>365</v>
      </c>
      <c r="H518" s="285"/>
      <c r="I518" s="236">
        <v>200000</v>
      </c>
      <c r="J518" s="329">
        <f t="shared" si="8"/>
        <v>5574959</v>
      </c>
      <c r="K518" s="251"/>
      <c r="L518" s="241"/>
      <c r="M518" s="319" t="s">
        <v>903</v>
      </c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</row>
    <row r="519" spans="2:35" s="511" customFormat="1" hidden="1" x14ac:dyDescent="0.25">
      <c r="B519" s="206"/>
      <c r="C519" s="292">
        <v>43546</v>
      </c>
      <c r="D519" s="233" t="s">
        <v>607</v>
      </c>
      <c r="E519" s="319" t="s">
        <v>904</v>
      </c>
      <c r="F519" s="322"/>
      <c r="G519" s="242" t="s">
        <v>869</v>
      </c>
      <c r="H519" s="285"/>
      <c r="I519" s="236">
        <v>360000</v>
      </c>
      <c r="J519" s="329">
        <f t="shared" si="8"/>
        <v>5214959</v>
      </c>
      <c r="K519" s="251"/>
      <c r="L519" s="241"/>
      <c r="M519" s="319" t="s">
        <v>904</v>
      </c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</row>
    <row r="520" spans="2:35" s="511" customFormat="1" hidden="1" x14ac:dyDescent="0.25">
      <c r="B520" s="206"/>
      <c r="C520" s="292">
        <v>43546</v>
      </c>
      <c r="D520" s="233" t="s">
        <v>906</v>
      </c>
      <c r="E520" s="319" t="s">
        <v>905</v>
      </c>
      <c r="F520" s="322"/>
      <c r="G520" s="242" t="s">
        <v>643</v>
      </c>
      <c r="H520" s="285"/>
      <c r="I520" s="236">
        <v>375000</v>
      </c>
      <c r="J520" s="329">
        <f t="shared" si="8"/>
        <v>4839959</v>
      </c>
      <c r="K520" s="251"/>
      <c r="L520" s="241"/>
      <c r="M520" s="319" t="s">
        <v>905</v>
      </c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</row>
    <row r="521" spans="2:35" s="511" customFormat="1" hidden="1" x14ac:dyDescent="0.25">
      <c r="B521" s="206"/>
      <c r="C521" s="232">
        <v>43543</v>
      </c>
      <c r="D521" s="225" t="s">
        <v>882</v>
      </c>
      <c r="E521" s="206" t="s">
        <v>907</v>
      </c>
      <c r="F521" s="206"/>
      <c r="G521" s="235" t="s">
        <v>787</v>
      </c>
      <c r="H521" s="285"/>
      <c r="I521" s="235">
        <v>3000000</v>
      </c>
      <c r="J521" s="329">
        <f t="shared" si="8"/>
        <v>1839959</v>
      </c>
      <c r="K521" s="251"/>
      <c r="L521" s="241"/>
      <c r="M521" s="206" t="s">
        <v>907</v>
      </c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</row>
    <row r="522" spans="2:35" s="511" customFormat="1" hidden="1" x14ac:dyDescent="0.25">
      <c r="B522" s="206"/>
      <c r="C522" s="232">
        <v>43543</v>
      </c>
      <c r="D522" s="325" t="s">
        <v>883</v>
      </c>
      <c r="E522" s="206" t="s">
        <v>908</v>
      </c>
      <c r="F522" s="287"/>
      <c r="G522" s="338" t="s">
        <v>291</v>
      </c>
      <c r="H522" s="285"/>
      <c r="I522" s="338">
        <v>70000</v>
      </c>
      <c r="J522" s="329">
        <f t="shared" si="8"/>
        <v>1769959</v>
      </c>
      <c r="K522" s="251"/>
      <c r="L522" s="241"/>
      <c r="M522" s="206" t="s">
        <v>908</v>
      </c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</row>
    <row r="523" spans="2:35" s="511" customFormat="1" hidden="1" x14ac:dyDescent="0.25">
      <c r="B523" s="206"/>
      <c r="C523" s="327">
        <v>43546</v>
      </c>
      <c r="D523" s="316" t="s">
        <v>884</v>
      </c>
      <c r="E523" s="206" t="s">
        <v>909</v>
      </c>
      <c r="F523" s="287"/>
      <c r="G523" s="344" t="s">
        <v>291</v>
      </c>
      <c r="H523" s="285"/>
      <c r="I523" s="344">
        <v>150000</v>
      </c>
      <c r="J523" s="329">
        <f t="shared" si="8"/>
        <v>1619959</v>
      </c>
      <c r="K523" s="251"/>
      <c r="L523" s="241"/>
      <c r="M523" s="206" t="s">
        <v>909</v>
      </c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</row>
    <row r="524" spans="2:35" s="511" customFormat="1" hidden="1" x14ac:dyDescent="0.25">
      <c r="B524" s="206"/>
      <c r="C524" s="206"/>
      <c r="D524" s="206"/>
      <c r="E524" s="206"/>
      <c r="F524" s="206"/>
      <c r="G524" s="208"/>
      <c r="H524" s="285">
        <v>12660241</v>
      </c>
      <c r="I524" s="210"/>
      <c r="J524" s="329">
        <f t="shared" si="8"/>
        <v>14280200</v>
      </c>
      <c r="K524" s="251"/>
      <c r="L524" s="241"/>
      <c r="M524" s="206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</row>
    <row r="525" spans="2:35" s="511" customFormat="1" hidden="1" x14ac:dyDescent="0.25">
      <c r="B525" s="206"/>
      <c r="C525" s="204">
        <v>43539</v>
      </c>
      <c r="D525" s="318" t="s">
        <v>917</v>
      </c>
      <c r="E525" s="319" t="s">
        <v>914</v>
      </c>
      <c r="F525" s="255"/>
      <c r="G525" s="320" t="s">
        <v>365</v>
      </c>
      <c r="H525" s="285"/>
      <c r="I525" s="321">
        <f>320700+3560000</f>
        <v>3880700</v>
      </c>
      <c r="J525" s="329">
        <f t="shared" si="8"/>
        <v>10399500</v>
      </c>
      <c r="K525" s="251"/>
      <c r="L525" s="241"/>
      <c r="M525" s="319" t="s">
        <v>914</v>
      </c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</row>
    <row r="526" spans="2:35" s="511" customFormat="1" hidden="1" x14ac:dyDescent="0.25">
      <c r="B526" s="206"/>
      <c r="C526" s="204">
        <v>43540</v>
      </c>
      <c r="D526" s="267" t="s">
        <v>915</v>
      </c>
      <c r="E526" s="322" t="s">
        <v>927</v>
      </c>
      <c r="F526" s="322"/>
      <c r="G526" s="270" t="s">
        <v>645</v>
      </c>
      <c r="H526" s="297"/>
      <c r="I526" s="271">
        <v>497500</v>
      </c>
      <c r="J526" s="329">
        <f t="shared" si="8"/>
        <v>9902000</v>
      </c>
      <c r="K526" s="251"/>
      <c r="L526" s="241"/>
      <c r="M526" s="322" t="s">
        <v>927</v>
      </c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  <c r="AA526" s="241"/>
      <c r="AB526" s="241"/>
      <c r="AC526" s="241"/>
      <c r="AD526" s="241"/>
      <c r="AE526" s="241"/>
      <c r="AF526" s="241"/>
      <c r="AG526" s="241"/>
      <c r="AH526" s="241"/>
      <c r="AI526" s="241"/>
    </row>
    <row r="527" spans="2:35" s="511" customFormat="1" hidden="1" x14ac:dyDescent="0.25">
      <c r="B527" s="206"/>
      <c r="C527" s="204">
        <v>43542</v>
      </c>
      <c r="D527" s="355" t="s">
        <v>942</v>
      </c>
      <c r="E527" s="238"/>
      <c r="F527" s="238"/>
      <c r="G527" s="249" t="s">
        <v>291</v>
      </c>
      <c r="H527" s="285">
        <v>70000</v>
      </c>
      <c r="I527" s="263"/>
      <c r="J527" s="329">
        <f t="shared" si="8"/>
        <v>9972000</v>
      </c>
      <c r="K527" s="251"/>
      <c r="L527" s="241"/>
      <c r="M527" s="238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  <c r="AA527" s="241"/>
      <c r="AB527" s="241"/>
      <c r="AC527" s="241"/>
      <c r="AD527" s="241"/>
      <c r="AE527" s="241"/>
      <c r="AF527" s="241"/>
      <c r="AG527" s="241"/>
      <c r="AH527" s="241"/>
      <c r="AI527" s="241"/>
    </row>
    <row r="528" spans="2:35" s="511" customFormat="1" hidden="1" x14ac:dyDescent="0.25">
      <c r="B528" s="206"/>
      <c r="C528" s="204">
        <v>43542</v>
      </c>
      <c r="D528" s="267" t="s">
        <v>916</v>
      </c>
      <c r="E528" s="319" t="s">
        <v>928</v>
      </c>
      <c r="F528" s="322"/>
      <c r="G528" s="270" t="s">
        <v>291</v>
      </c>
      <c r="H528" s="302"/>
      <c r="I528" s="271">
        <v>119300</v>
      </c>
      <c r="J528" s="329">
        <f t="shared" si="8"/>
        <v>9852700</v>
      </c>
      <c r="K528" s="251"/>
      <c r="L528" s="241"/>
      <c r="M528" s="319" t="s">
        <v>928</v>
      </c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  <c r="AA528" s="241"/>
      <c r="AB528" s="241"/>
      <c r="AC528" s="241"/>
      <c r="AD528" s="241"/>
      <c r="AE528" s="241"/>
      <c r="AF528" s="241"/>
      <c r="AG528" s="241"/>
      <c r="AH528" s="241"/>
      <c r="AI528" s="241"/>
    </row>
    <row r="529" spans="2:35" s="511" customFormat="1" hidden="1" x14ac:dyDescent="0.25">
      <c r="B529" s="206"/>
      <c r="C529" s="204">
        <v>43543</v>
      </c>
      <c r="D529" s="233" t="s">
        <v>918</v>
      </c>
      <c r="E529" s="319" t="s">
        <v>929</v>
      </c>
      <c r="F529" s="322"/>
      <c r="G529" s="242" t="s">
        <v>708</v>
      </c>
      <c r="H529" s="285"/>
      <c r="I529" s="236">
        <v>320000</v>
      </c>
      <c r="J529" s="329">
        <f t="shared" si="8"/>
        <v>9532700</v>
      </c>
      <c r="K529" s="251"/>
      <c r="L529" s="241"/>
      <c r="M529" s="319" t="s">
        <v>929</v>
      </c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</row>
    <row r="530" spans="2:35" s="511" customFormat="1" hidden="1" x14ac:dyDescent="0.25">
      <c r="B530" s="206"/>
      <c r="C530" s="204">
        <v>43543</v>
      </c>
      <c r="D530" s="233" t="s">
        <v>919</v>
      </c>
      <c r="E530" s="319" t="s">
        <v>930</v>
      </c>
      <c r="F530" s="322"/>
      <c r="G530" s="242" t="s">
        <v>543</v>
      </c>
      <c r="H530" s="285"/>
      <c r="I530" s="236">
        <v>3558586</v>
      </c>
      <c r="J530" s="329">
        <f t="shared" si="8"/>
        <v>5974114</v>
      </c>
      <c r="K530" s="251"/>
      <c r="L530" s="241"/>
      <c r="M530" s="319" t="s">
        <v>930</v>
      </c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  <c r="AA530" s="241"/>
      <c r="AB530" s="241"/>
      <c r="AC530" s="241"/>
      <c r="AD530" s="241"/>
      <c r="AE530" s="241"/>
      <c r="AF530" s="241"/>
      <c r="AG530" s="241"/>
      <c r="AH530" s="241"/>
      <c r="AI530" s="241"/>
    </row>
    <row r="531" spans="2:35" s="511" customFormat="1" hidden="1" x14ac:dyDescent="0.25">
      <c r="B531" s="206"/>
      <c r="C531" s="204">
        <v>43546</v>
      </c>
      <c r="D531" s="233" t="s">
        <v>920</v>
      </c>
      <c r="E531" s="319" t="s">
        <v>931</v>
      </c>
      <c r="F531" s="322"/>
      <c r="G531" s="242" t="s">
        <v>543</v>
      </c>
      <c r="H531" s="285"/>
      <c r="I531" s="236">
        <v>2608000</v>
      </c>
      <c r="J531" s="329">
        <f t="shared" si="8"/>
        <v>3366114</v>
      </c>
      <c r="K531" s="251"/>
      <c r="L531" s="241"/>
      <c r="M531" s="319" t="s">
        <v>931</v>
      </c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  <c r="AA531" s="241"/>
      <c r="AB531" s="241"/>
      <c r="AC531" s="241"/>
      <c r="AD531" s="241"/>
      <c r="AE531" s="241"/>
      <c r="AF531" s="241"/>
      <c r="AG531" s="241"/>
      <c r="AH531" s="241"/>
      <c r="AI531" s="241"/>
    </row>
    <row r="532" spans="2:35" s="511" customFormat="1" hidden="1" x14ac:dyDescent="0.25">
      <c r="B532" s="206"/>
      <c r="C532" s="204">
        <v>43546</v>
      </c>
      <c r="D532" s="356" t="s">
        <v>941</v>
      </c>
      <c r="E532" s="319"/>
      <c r="F532" s="322"/>
      <c r="G532" s="242" t="s">
        <v>291</v>
      </c>
      <c r="H532" s="285">
        <v>150000</v>
      </c>
      <c r="I532" s="236"/>
      <c r="J532" s="329">
        <f t="shared" si="8"/>
        <v>3516114</v>
      </c>
      <c r="K532" s="251"/>
      <c r="L532" s="241"/>
      <c r="M532" s="319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  <c r="AA532" s="241"/>
      <c r="AB532" s="241"/>
      <c r="AC532" s="241"/>
      <c r="AD532" s="241"/>
      <c r="AE532" s="241"/>
      <c r="AF532" s="241"/>
      <c r="AG532" s="241"/>
      <c r="AH532" s="241"/>
      <c r="AI532" s="241"/>
    </row>
    <row r="533" spans="2:35" s="511" customFormat="1" hidden="1" x14ac:dyDescent="0.25">
      <c r="B533" s="206"/>
      <c r="C533" s="204">
        <v>43547</v>
      </c>
      <c r="D533" s="233" t="s">
        <v>921</v>
      </c>
      <c r="E533" s="319" t="s">
        <v>932</v>
      </c>
      <c r="F533" s="322"/>
      <c r="G533" s="242" t="s">
        <v>291</v>
      </c>
      <c r="H533" s="285"/>
      <c r="I533" s="236">
        <v>150250</v>
      </c>
      <c r="J533" s="329">
        <f t="shared" si="8"/>
        <v>3365864</v>
      </c>
      <c r="K533" s="251"/>
      <c r="L533" s="241"/>
      <c r="M533" s="319" t="s">
        <v>932</v>
      </c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  <c r="AA533" s="241"/>
      <c r="AB533" s="241"/>
      <c r="AC533" s="241"/>
      <c r="AD533" s="241"/>
      <c r="AE533" s="241"/>
      <c r="AF533" s="241"/>
      <c r="AG533" s="241"/>
      <c r="AH533" s="241"/>
      <c r="AI533" s="241"/>
    </row>
    <row r="534" spans="2:35" s="511" customFormat="1" hidden="1" x14ac:dyDescent="0.25">
      <c r="B534" s="206"/>
      <c r="C534" s="204">
        <v>43550</v>
      </c>
      <c r="D534" s="233" t="s">
        <v>922</v>
      </c>
      <c r="E534" s="319" t="s">
        <v>933</v>
      </c>
      <c r="F534" s="322"/>
      <c r="G534" s="242" t="s">
        <v>681</v>
      </c>
      <c r="H534" s="285"/>
      <c r="I534" s="236">
        <v>62000</v>
      </c>
      <c r="J534" s="329">
        <f t="shared" si="8"/>
        <v>3303864</v>
      </c>
      <c r="K534" s="251"/>
      <c r="L534" s="241"/>
      <c r="M534" s="319" t="s">
        <v>933</v>
      </c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  <c r="AA534" s="241"/>
      <c r="AB534" s="241"/>
      <c r="AC534" s="241"/>
      <c r="AD534" s="241"/>
      <c r="AE534" s="241"/>
      <c r="AF534" s="241"/>
      <c r="AG534" s="241"/>
      <c r="AH534" s="241"/>
      <c r="AI534" s="241"/>
    </row>
    <row r="535" spans="2:35" s="511" customFormat="1" hidden="1" x14ac:dyDescent="0.25">
      <c r="B535" s="206"/>
      <c r="C535" s="204">
        <v>43551</v>
      </c>
      <c r="D535" s="233" t="s">
        <v>924</v>
      </c>
      <c r="E535" s="319" t="s">
        <v>934</v>
      </c>
      <c r="F535" s="322"/>
      <c r="G535" s="242" t="s">
        <v>365</v>
      </c>
      <c r="H535" s="285"/>
      <c r="I535" s="236">
        <v>292500</v>
      </c>
      <c r="J535" s="329">
        <f t="shared" si="8"/>
        <v>3011364</v>
      </c>
      <c r="K535" s="251"/>
      <c r="L535" s="241"/>
      <c r="M535" s="319" t="s">
        <v>934</v>
      </c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  <c r="AA535" s="241"/>
      <c r="AB535" s="241"/>
      <c r="AC535" s="241"/>
      <c r="AD535" s="241"/>
      <c r="AE535" s="241"/>
      <c r="AF535" s="241"/>
      <c r="AG535" s="241"/>
      <c r="AH535" s="241"/>
      <c r="AI535" s="241"/>
    </row>
    <row r="536" spans="2:35" s="511" customFormat="1" hidden="1" x14ac:dyDescent="0.25">
      <c r="B536" s="206"/>
      <c r="C536" s="204">
        <v>43552</v>
      </c>
      <c r="D536" s="233" t="s">
        <v>922</v>
      </c>
      <c r="E536" s="319" t="s">
        <v>935</v>
      </c>
      <c r="F536" s="322"/>
      <c r="G536" s="242" t="s">
        <v>681</v>
      </c>
      <c r="H536" s="285"/>
      <c r="I536" s="236">
        <v>248000</v>
      </c>
      <c r="J536" s="329">
        <f t="shared" si="8"/>
        <v>2763364</v>
      </c>
      <c r="K536" s="251"/>
      <c r="L536" s="241"/>
      <c r="M536" s="319" t="s">
        <v>935</v>
      </c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  <c r="AA536" s="241"/>
      <c r="AB536" s="241"/>
      <c r="AC536" s="241"/>
      <c r="AD536" s="241"/>
      <c r="AE536" s="241"/>
      <c r="AF536" s="241"/>
      <c r="AG536" s="241"/>
      <c r="AH536" s="241"/>
      <c r="AI536" s="241"/>
    </row>
    <row r="537" spans="2:35" s="511" customFormat="1" hidden="1" x14ac:dyDescent="0.25">
      <c r="B537" s="206"/>
      <c r="C537" s="204">
        <v>43552</v>
      </c>
      <c r="D537" s="233" t="s">
        <v>923</v>
      </c>
      <c r="E537" s="319" t="s">
        <v>936</v>
      </c>
      <c r="F537" s="322"/>
      <c r="G537" s="242" t="s">
        <v>565</v>
      </c>
      <c r="H537" s="285"/>
      <c r="I537" s="236">
        <v>114000</v>
      </c>
      <c r="J537" s="329">
        <f t="shared" si="8"/>
        <v>2649364</v>
      </c>
      <c r="K537" s="251"/>
      <c r="L537" s="241"/>
      <c r="M537" s="319" t="s">
        <v>936</v>
      </c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  <c r="AA537" s="241"/>
      <c r="AB537" s="241"/>
      <c r="AC537" s="241"/>
      <c r="AD537" s="241"/>
      <c r="AE537" s="241"/>
      <c r="AF537" s="241"/>
      <c r="AG537" s="241"/>
      <c r="AH537" s="241"/>
      <c r="AI537" s="241"/>
    </row>
    <row r="538" spans="2:35" s="511" customFormat="1" hidden="1" x14ac:dyDescent="0.25">
      <c r="B538" s="206"/>
      <c r="C538" s="204">
        <v>43552</v>
      </c>
      <c r="D538" s="233" t="s">
        <v>925</v>
      </c>
      <c r="E538" s="319" t="s">
        <v>937</v>
      </c>
      <c r="F538" s="322"/>
      <c r="G538" s="242" t="s">
        <v>327</v>
      </c>
      <c r="H538" s="285"/>
      <c r="I538" s="236">
        <v>672900</v>
      </c>
      <c r="J538" s="329">
        <f t="shared" si="8"/>
        <v>1976464</v>
      </c>
      <c r="K538" s="251"/>
      <c r="L538" s="241"/>
      <c r="M538" s="319" t="s">
        <v>937</v>
      </c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  <c r="AA538" s="241"/>
      <c r="AB538" s="241"/>
      <c r="AC538" s="241"/>
      <c r="AD538" s="241"/>
      <c r="AE538" s="241"/>
      <c r="AF538" s="241"/>
      <c r="AG538" s="241"/>
      <c r="AH538" s="241"/>
      <c r="AI538" s="241"/>
    </row>
    <row r="539" spans="2:35" s="511" customFormat="1" hidden="1" x14ac:dyDescent="0.25">
      <c r="B539" s="206"/>
      <c r="C539" s="204">
        <v>43552</v>
      </c>
      <c r="D539" s="233" t="s">
        <v>926</v>
      </c>
      <c r="E539" s="319" t="s">
        <v>938</v>
      </c>
      <c r="F539" s="322"/>
      <c r="G539" s="242" t="s">
        <v>565</v>
      </c>
      <c r="H539" s="285"/>
      <c r="I539" s="236">
        <v>15500</v>
      </c>
      <c r="J539" s="329">
        <f t="shared" si="8"/>
        <v>1960964</v>
      </c>
      <c r="K539" s="251"/>
      <c r="L539" s="241"/>
      <c r="M539" s="319" t="s">
        <v>938</v>
      </c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  <c r="AA539" s="241"/>
      <c r="AB539" s="241"/>
      <c r="AC539" s="241"/>
      <c r="AD539" s="241"/>
      <c r="AE539" s="241"/>
      <c r="AF539" s="241"/>
      <c r="AG539" s="241"/>
      <c r="AH539" s="241"/>
      <c r="AI539" s="241"/>
    </row>
    <row r="540" spans="2:35" s="511" customFormat="1" hidden="1" x14ac:dyDescent="0.25">
      <c r="B540" s="284"/>
      <c r="C540" s="315">
        <v>43552</v>
      </c>
      <c r="D540" s="316" t="s">
        <v>939</v>
      </c>
      <c r="E540" s="284" t="s">
        <v>940</v>
      </c>
      <c r="F540" s="287"/>
      <c r="G540" s="344" t="s">
        <v>291</v>
      </c>
      <c r="H540" s="297"/>
      <c r="I540" s="344">
        <v>755000</v>
      </c>
      <c r="J540" s="357">
        <f t="shared" si="8"/>
        <v>1205964</v>
      </c>
      <c r="K540" s="282"/>
      <c r="L540" s="241"/>
      <c r="M540" s="284" t="s">
        <v>940</v>
      </c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  <c r="AA540" s="241"/>
      <c r="AB540" s="241"/>
      <c r="AC540" s="241"/>
      <c r="AD540" s="241"/>
      <c r="AE540" s="241"/>
      <c r="AF540" s="241"/>
      <c r="AG540" s="241"/>
      <c r="AH540" s="241"/>
      <c r="AI540" s="241"/>
    </row>
    <row r="541" spans="2:35" s="511" customFormat="1" hidden="1" x14ac:dyDescent="0.25">
      <c r="B541" s="284"/>
      <c r="C541" s="315"/>
      <c r="D541" s="241"/>
      <c r="E541" s="284"/>
      <c r="F541" s="287"/>
      <c r="G541" s="358"/>
      <c r="H541" s="297"/>
      <c r="I541" s="358"/>
      <c r="J541" s="357">
        <f t="shared" si="8"/>
        <v>1205964</v>
      </c>
      <c r="K541" s="282"/>
      <c r="L541" s="241"/>
      <c r="M541" s="284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  <c r="AA541" s="241"/>
      <c r="AB541" s="241"/>
      <c r="AC541" s="241"/>
      <c r="AD541" s="241"/>
      <c r="AE541" s="241"/>
      <c r="AF541" s="241"/>
      <c r="AG541" s="241"/>
      <c r="AH541" s="241"/>
      <c r="AI541" s="241"/>
    </row>
    <row r="542" spans="2:35" s="511" customFormat="1" hidden="1" x14ac:dyDescent="0.25">
      <c r="B542" s="206"/>
      <c r="C542" s="206"/>
      <c r="D542" s="206"/>
      <c r="E542" s="206"/>
      <c r="F542" s="206"/>
      <c r="G542" s="208"/>
      <c r="H542" s="285">
        <v>20039236</v>
      </c>
      <c r="I542" s="210"/>
      <c r="J542" s="357">
        <f t="shared" si="8"/>
        <v>21245200</v>
      </c>
      <c r="K542" s="251"/>
      <c r="L542" s="241"/>
      <c r="M542" s="206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  <c r="AA542" s="241"/>
      <c r="AB542" s="241"/>
      <c r="AC542" s="241"/>
      <c r="AD542" s="241"/>
      <c r="AE542" s="241"/>
      <c r="AF542" s="241"/>
      <c r="AG542" s="241"/>
      <c r="AH542" s="241"/>
      <c r="AI542" s="241"/>
    </row>
    <row r="543" spans="2:35" s="511" customFormat="1" hidden="1" x14ac:dyDescent="0.25">
      <c r="B543" s="206"/>
      <c r="C543" s="204">
        <v>43556</v>
      </c>
      <c r="D543" s="318" t="s">
        <v>944</v>
      </c>
      <c r="E543" s="319" t="s">
        <v>943</v>
      </c>
      <c r="F543" s="255"/>
      <c r="G543" s="320" t="s">
        <v>291</v>
      </c>
      <c r="H543" s="285"/>
      <c r="I543" s="321">
        <v>741250</v>
      </c>
      <c r="J543" s="357">
        <f t="shared" si="8"/>
        <v>20503950</v>
      </c>
      <c r="K543" s="251"/>
      <c r="L543" s="241"/>
      <c r="M543" s="319" t="s">
        <v>943</v>
      </c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  <c r="AA543" s="241"/>
      <c r="AB543" s="241"/>
      <c r="AC543" s="241"/>
      <c r="AD543" s="241"/>
      <c r="AE543" s="241"/>
      <c r="AF543" s="241"/>
      <c r="AG543" s="241"/>
      <c r="AH543" s="241"/>
      <c r="AI543" s="241"/>
    </row>
    <row r="544" spans="2:35" s="511" customFormat="1" hidden="1" x14ac:dyDescent="0.25">
      <c r="B544" s="206"/>
      <c r="C544" s="204">
        <v>43556</v>
      </c>
      <c r="D544" s="359" t="s">
        <v>982</v>
      </c>
      <c r="E544" s="360"/>
      <c r="F544" s="361"/>
      <c r="G544" s="362" t="s">
        <v>291</v>
      </c>
      <c r="H544" s="363">
        <v>755000</v>
      </c>
      <c r="I544" s="364"/>
      <c r="J544" s="357">
        <f t="shared" si="8"/>
        <v>21258950</v>
      </c>
      <c r="K544" s="365" t="s">
        <v>940</v>
      </c>
      <c r="L544" s="241"/>
      <c r="M544" s="360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  <c r="AA544" s="241"/>
      <c r="AB544" s="241"/>
      <c r="AC544" s="241"/>
      <c r="AD544" s="241"/>
      <c r="AE544" s="241"/>
      <c r="AF544" s="241"/>
      <c r="AG544" s="241"/>
      <c r="AH544" s="241"/>
      <c r="AI544" s="241"/>
    </row>
    <row r="545" spans="2:35" s="511" customFormat="1" hidden="1" x14ac:dyDescent="0.25">
      <c r="B545" s="206"/>
      <c r="C545" s="204">
        <v>43556</v>
      </c>
      <c r="D545" s="267" t="s">
        <v>579</v>
      </c>
      <c r="E545" s="319" t="s">
        <v>960</v>
      </c>
      <c r="F545" s="322"/>
      <c r="G545" s="270" t="s">
        <v>565</v>
      </c>
      <c r="H545" s="285"/>
      <c r="I545" s="271">
        <v>450000</v>
      </c>
      <c r="J545" s="357">
        <f t="shared" si="8"/>
        <v>20808950</v>
      </c>
      <c r="K545" s="251"/>
      <c r="L545" s="241"/>
      <c r="M545" s="319" t="s">
        <v>960</v>
      </c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  <c r="AA545" s="241"/>
      <c r="AB545" s="241"/>
      <c r="AC545" s="241"/>
      <c r="AD545" s="241"/>
      <c r="AE545" s="241"/>
      <c r="AF545" s="241"/>
      <c r="AG545" s="241"/>
      <c r="AH545" s="241"/>
      <c r="AI545" s="241"/>
    </row>
    <row r="546" spans="2:35" s="511" customFormat="1" hidden="1" x14ac:dyDescent="0.25">
      <c r="B546" s="206"/>
      <c r="C546" s="204">
        <v>43556</v>
      </c>
      <c r="D546" s="233" t="s">
        <v>607</v>
      </c>
      <c r="E546" s="319" t="s">
        <v>961</v>
      </c>
      <c r="F546" s="322"/>
      <c r="G546" s="242" t="s">
        <v>365</v>
      </c>
      <c r="H546" s="285"/>
      <c r="I546" s="236">
        <v>150000</v>
      </c>
      <c r="J546" s="357">
        <f t="shared" si="8"/>
        <v>20658950</v>
      </c>
      <c r="K546" s="251"/>
      <c r="L546" s="241"/>
      <c r="M546" s="319" t="s">
        <v>961</v>
      </c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  <c r="AA546" s="241"/>
      <c r="AB546" s="241"/>
      <c r="AC546" s="241"/>
      <c r="AD546" s="241"/>
      <c r="AE546" s="241"/>
      <c r="AF546" s="241"/>
      <c r="AG546" s="241"/>
      <c r="AH546" s="241"/>
      <c r="AI546" s="241"/>
    </row>
    <row r="547" spans="2:35" s="511" customFormat="1" hidden="1" x14ac:dyDescent="0.25">
      <c r="B547" s="206"/>
      <c r="C547" s="204">
        <v>43556</v>
      </c>
      <c r="D547" s="233" t="s">
        <v>945</v>
      </c>
      <c r="E547" s="319" t="s">
        <v>962</v>
      </c>
      <c r="F547" s="322"/>
      <c r="G547" s="242" t="s">
        <v>532</v>
      </c>
      <c r="H547" s="285"/>
      <c r="I547" s="236">
        <v>2682499</v>
      </c>
      <c r="J547" s="357">
        <f t="shared" si="8"/>
        <v>17976451</v>
      </c>
      <c r="K547" s="251"/>
      <c r="L547" s="241"/>
      <c r="M547" s="319" t="s">
        <v>962</v>
      </c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  <c r="AA547" s="241"/>
      <c r="AB547" s="241"/>
      <c r="AC547" s="241"/>
      <c r="AD547" s="241"/>
      <c r="AE547" s="241"/>
      <c r="AF547" s="241"/>
      <c r="AG547" s="241"/>
      <c r="AH547" s="241"/>
      <c r="AI547" s="241"/>
    </row>
    <row r="548" spans="2:35" s="511" customFormat="1" hidden="1" x14ac:dyDescent="0.25">
      <c r="B548" s="206"/>
      <c r="C548" s="204">
        <v>43556</v>
      </c>
      <c r="D548" s="356" t="s">
        <v>982</v>
      </c>
      <c r="E548" s="360"/>
      <c r="F548" s="366"/>
      <c r="G548" s="367" t="s">
        <v>532</v>
      </c>
      <c r="H548" s="363">
        <v>3000000</v>
      </c>
      <c r="I548" s="333"/>
      <c r="J548" s="357">
        <f t="shared" si="8"/>
        <v>20976451</v>
      </c>
      <c r="K548" s="365" t="s">
        <v>907</v>
      </c>
      <c r="L548" s="241"/>
      <c r="M548" s="360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  <c r="AA548" s="241"/>
      <c r="AB548" s="241"/>
      <c r="AC548" s="241"/>
      <c r="AD548" s="241"/>
      <c r="AE548" s="241"/>
      <c r="AF548" s="241"/>
      <c r="AG548" s="241"/>
      <c r="AH548" s="241"/>
      <c r="AI548" s="241"/>
    </row>
    <row r="549" spans="2:35" s="511" customFormat="1" hidden="1" x14ac:dyDescent="0.25">
      <c r="B549" s="206"/>
      <c r="C549" s="204">
        <v>43557</v>
      </c>
      <c r="D549" s="233" t="s">
        <v>947</v>
      </c>
      <c r="E549" s="319" t="s">
        <v>963</v>
      </c>
      <c r="F549" s="322"/>
      <c r="G549" s="242" t="s">
        <v>946</v>
      </c>
      <c r="H549" s="285"/>
      <c r="I549" s="236">
        <v>600000</v>
      </c>
      <c r="J549" s="357">
        <f t="shared" si="8"/>
        <v>20376451</v>
      </c>
      <c r="K549" s="251"/>
      <c r="L549" s="241"/>
      <c r="M549" s="319" t="s">
        <v>963</v>
      </c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  <c r="AA549" s="241"/>
      <c r="AB549" s="241"/>
      <c r="AC549" s="241"/>
      <c r="AD549" s="241"/>
      <c r="AE549" s="241"/>
      <c r="AF549" s="241"/>
      <c r="AG549" s="241"/>
      <c r="AH549" s="241"/>
      <c r="AI549" s="241"/>
    </row>
    <row r="550" spans="2:35" s="511" customFormat="1" hidden="1" x14ac:dyDescent="0.25">
      <c r="B550" s="206"/>
      <c r="C550" s="204">
        <v>43557</v>
      </c>
      <c r="D550" s="233" t="s">
        <v>607</v>
      </c>
      <c r="E550" s="319" t="s">
        <v>964</v>
      </c>
      <c r="F550" s="322"/>
      <c r="G550" s="242" t="s">
        <v>365</v>
      </c>
      <c r="H550" s="285"/>
      <c r="I550" s="236">
        <v>155000</v>
      </c>
      <c r="J550" s="357">
        <f t="shared" si="8"/>
        <v>20221451</v>
      </c>
      <c r="K550" s="251"/>
      <c r="L550" s="241"/>
      <c r="M550" s="319" t="s">
        <v>964</v>
      </c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  <c r="AA550" s="241"/>
      <c r="AB550" s="241"/>
      <c r="AC550" s="241"/>
      <c r="AD550" s="241"/>
      <c r="AE550" s="241"/>
      <c r="AF550" s="241"/>
      <c r="AG550" s="241"/>
      <c r="AH550" s="241"/>
      <c r="AI550" s="241"/>
    </row>
    <row r="551" spans="2:35" s="511" customFormat="1" hidden="1" x14ac:dyDescent="0.25">
      <c r="B551" s="206"/>
      <c r="C551" s="204">
        <v>43557</v>
      </c>
      <c r="D551" s="233" t="s">
        <v>564</v>
      </c>
      <c r="E551" s="319" t="s">
        <v>965</v>
      </c>
      <c r="F551" s="322"/>
      <c r="G551" s="242" t="s">
        <v>563</v>
      </c>
      <c r="H551" s="285"/>
      <c r="I551" s="236">
        <v>62000</v>
      </c>
      <c r="J551" s="357">
        <f t="shared" si="8"/>
        <v>20159451</v>
      </c>
      <c r="K551" s="251"/>
      <c r="L551" s="241"/>
      <c r="M551" s="319" t="s">
        <v>965</v>
      </c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  <c r="AA551" s="241"/>
      <c r="AB551" s="241"/>
      <c r="AC551" s="241"/>
      <c r="AD551" s="241"/>
      <c r="AE551" s="241"/>
      <c r="AF551" s="241"/>
      <c r="AG551" s="241"/>
      <c r="AH551" s="241"/>
      <c r="AI551" s="241"/>
    </row>
    <row r="552" spans="2:35" s="511" customFormat="1" hidden="1" x14ac:dyDescent="0.25">
      <c r="B552" s="206"/>
      <c r="C552" s="204">
        <v>43558</v>
      </c>
      <c r="D552" s="233" t="s">
        <v>948</v>
      </c>
      <c r="E552" s="319" t="s">
        <v>966</v>
      </c>
      <c r="F552" s="322"/>
      <c r="G552" s="242" t="s">
        <v>565</v>
      </c>
      <c r="H552" s="285"/>
      <c r="I552" s="236">
        <v>540000</v>
      </c>
      <c r="J552" s="357">
        <f t="shared" si="8"/>
        <v>19619451</v>
      </c>
      <c r="K552" s="251"/>
      <c r="L552" s="241"/>
      <c r="M552" s="319" t="s">
        <v>966</v>
      </c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  <c r="AA552" s="241"/>
      <c r="AB552" s="241"/>
      <c r="AC552" s="241"/>
      <c r="AD552" s="241"/>
      <c r="AE552" s="241"/>
      <c r="AF552" s="241"/>
      <c r="AG552" s="241"/>
      <c r="AH552" s="241"/>
      <c r="AI552" s="241"/>
    </row>
    <row r="553" spans="2:35" s="511" customFormat="1" hidden="1" x14ac:dyDescent="0.25">
      <c r="B553" s="206"/>
      <c r="C553" s="204">
        <v>43558</v>
      </c>
      <c r="D553" s="233" t="s">
        <v>949</v>
      </c>
      <c r="E553" s="319" t="s">
        <v>967</v>
      </c>
      <c r="F553" s="322"/>
      <c r="G553" s="242" t="s">
        <v>327</v>
      </c>
      <c r="H553" s="285"/>
      <c r="I553" s="236">
        <v>2200000</v>
      </c>
      <c r="J553" s="357">
        <f t="shared" si="8"/>
        <v>17419451</v>
      </c>
      <c r="K553" s="251"/>
      <c r="L553" s="241"/>
      <c r="M553" s="319" t="s">
        <v>967</v>
      </c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  <c r="AA553" s="241"/>
      <c r="AB553" s="241"/>
      <c r="AC553" s="241"/>
      <c r="AD553" s="241"/>
      <c r="AE553" s="241"/>
      <c r="AF553" s="241"/>
      <c r="AG553" s="241"/>
      <c r="AH553" s="241"/>
      <c r="AI553" s="241"/>
    </row>
    <row r="554" spans="2:35" s="511" customFormat="1" hidden="1" x14ac:dyDescent="0.25">
      <c r="B554" s="206"/>
      <c r="C554" s="204">
        <v>43558</v>
      </c>
      <c r="D554" s="233" t="s">
        <v>950</v>
      </c>
      <c r="E554" s="319" t="s">
        <v>968</v>
      </c>
      <c r="F554" s="322"/>
      <c r="G554" s="242" t="s">
        <v>708</v>
      </c>
      <c r="H554" s="285"/>
      <c r="I554" s="236">
        <v>1347500</v>
      </c>
      <c r="J554" s="357">
        <f t="shared" si="8"/>
        <v>16071951</v>
      </c>
      <c r="K554" s="251"/>
      <c r="L554" s="241"/>
      <c r="M554" s="319" t="s">
        <v>968</v>
      </c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  <c r="AA554" s="241"/>
      <c r="AB554" s="241"/>
      <c r="AC554" s="241"/>
      <c r="AD554" s="241"/>
      <c r="AE554" s="241"/>
      <c r="AF554" s="241"/>
      <c r="AG554" s="241"/>
      <c r="AH554" s="241"/>
      <c r="AI554" s="241"/>
    </row>
    <row r="555" spans="2:35" s="511" customFormat="1" hidden="1" x14ac:dyDescent="0.25">
      <c r="B555" s="206"/>
      <c r="C555" s="204">
        <v>43559</v>
      </c>
      <c r="D555" s="233" t="s">
        <v>951</v>
      </c>
      <c r="E555" s="319" t="s">
        <v>969</v>
      </c>
      <c r="F555" s="322"/>
      <c r="G555" s="242" t="s">
        <v>565</v>
      </c>
      <c r="H555" s="285"/>
      <c r="I555" s="236">
        <v>27000</v>
      </c>
      <c r="J555" s="357">
        <f t="shared" si="8"/>
        <v>16044951</v>
      </c>
      <c r="K555" s="251"/>
      <c r="L555" s="241"/>
      <c r="M555" s="319" t="s">
        <v>969</v>
      </c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  <c r="AA555" s="241"/>
      <c r="AB555" s="241"/>
      <c r="AC555" s="241"/>
      <c r="AD555" s="241"/>
      <c r="AE555" s="241"/>
      <c r="AF555" s="241"/>
      <c r="AG555" s="241"/>
      <c r="AH555" s="241"/>
      <c r="AI555" s="241"/>
    </row>
    <row r="556" spans="2:35" s="511" customFormat="1" hidden="1" x14ac:dyDescent="0.25">
      <c r="B556" s="206"/>
      <c r="C556" s="204">
        <v>43559</v>
      </c>
      <c r="D556" s="233" t="s">
        <v>952</v>
      </c>
      <c r="E556" s="319" t="s">
        <v>970</v>
      </c>
      <c r="F556" s="322"/>
      <c r="G556" s="242" t="s">
        <v>953</v>
      </c>
      <c r="H556" s="285"/>
      <c r="I556" s="236">
        <v>385000</v>
      </c>
      <c r="J556" s="357">
        <f t="shared" si="8"/>
        <v>15659951</v>
      </c>
      <c r="K556" s="251"/>
      <c r="L556" s="241"/>
      <c r="M556" s="319" t="s">
        <v>970</v>
      </c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</row>
    <row r="557" spans="2:35" s="511" customFormat="1" hidden="1" x14ac:dyDescent="0.25">
      <c r="B557" s="206"/>
      <c r="C557" s="204">
        <v>43559</v>
      </c>
      <c r="D557" s="233" t="s">
        <v>955</v>
      </c>
      <c r="E557" s="319" t="s">
        <v>971</v>
      </c>
      <c r="F557" s="322"/>
      <c r="G557" s="242" t="s">
        <v>954</v>
      </c>
      <c r="H557" s="285"/>
      <c r="I557" s="236">
        <v>330000</v>
      </c>
      <c r="J557" s="357">
        <f t="shared" si="8"/>
        <v>15329951</v>
      </c>
      <c r="K557" s="251"/>
      <c r="L557" s="241"/>
      <c r="M557" s="319" t="s">
        <v>971</v>
      </c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  <c r="AA557" s="241"/>
      <c r="AB557" s="241"/>
      <c r="AC557" s="241"/>
      <c r="AD557" s="241"/>
      <c r="AE557" s="241"/>
      <c r="AF557" s="241"/>
      <c r="AG557" s="241"/>
      <c r="AH557" s="241"/>
      <c r="AI557" s="241"/>
    </row>
    <row r="558" spans="2:35" s="511" customFormat="1" hidden="1" x14ac:dyDescent="0.25">
      <c r="B558" s="206"/>
      <c r="C558" s="204">
        <v>43559</v>
      </c>
      <c r="D558" s="233" t="s">
        <v>956</v>
      </c>
      <c r="E558" s="319" t="s">
        <v>972</v>
      </c>
      <c r="F558" s="322"/>
      <c r="G558" s="242" t="s">
        <v>634</v>
      </c>
      <c r="H558" s="285"/>
      <c r="I558" s="236">
        <v>795600</v>
      </c>
      <c r="J558" s="357">
        <f t="shared" si="8"/>
        <v>14534351</v>
      </c>
      <c r="K558" s="251"/>
      <c r="L558" s="241"/>
      <c r="M558" s="319" t="s">
        <v>972</v>
      </c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  <c r="AA558" s="241"/>
      <c r="AB558" s="241"/>
      <c r="AC558" s="241"/>
      <c r="AD558" s="241"/>
      <c r="AE558" s="241"/>
      <c r="AF558" s="241"/>
      <c r="AG558" s="241"/>
      <c r="AH558" s="241"/>
      <c r="AI558" s="241"/>
    </row>
    <row r="559" spans="2:35" s="511" customFormat="1" hidden="1" x14ac:dyDescent="0.25">
      <c r="B559" s="206"/>
      <c r="C559" s="204">
        <v>43559</v>
      </c>
      <c r="D559" s="233" t="s">
        <v>957</v>
      </c>
      <c r="E559" s="319" t="s">
        <v>973</v>
      </c>
      <c r="F559" s="322"/>
      <c r="G559" s="242" t="s">
        <v>645</v>
      </c>
      <c r="H559" s="285"/>
      <c r="I559" s="236">
        <v>1877000</v>
      </c>
      <c r="J559" s="357">
        <f t="shared" si="8"/>
        <v>12657351</v>
      </c>
      <c r="K559" s="251"/>
      <c r="L559" s="241"/>
      <c r="M559" s="319" t="s">
        <v>973</v>
      </c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  <c r="AD559" s="241"/>
      <c r="AE559" s="241"/>
      <c r="AF559" s="241"/>
      <c r="AG559" s="241"/>
      <c r="AH559" s="241"/>
      <c r="AI559" s="241"/>
    </row>
    <row r="560" spans="2:35" s="511" customFormat="1" hidden="1" x14ac:dyDescent="0.25">
      <c r="B560" s="206"/>
      <c r="C560" s="292">
        <v>43561</v>
      </c>
      <c r="D560" s="233" t="s">
        <v>958</v>
      </c>
      <c r="E560" s="319" t="s">
        <v>974</v>
      </c>
      <c r="F560" s="322"/>
      <c r="G560" s="242" t="s">
        <v>555</v>
      </c>
      <c r="H560" s="285"/>
      <c r="I560" s="236">
        <v>1899100</v>
      </c>
      <c r="J560" s="357">
        <f t="shared" si="8"/>
        <v>10758251</v>
      </c>
      <c r="K560" s="251"/>
      <c r="L560" s="241"/>
      <c r="M560" s="319" t="s">
        <v>974</v>
      </c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  <c r="AA560" s="241"/>
      <c r="AB560" s="241"/>
      <c r="AC560" s="241"/>
      <c r="AD560" s="241"/>
      <c r="AE560" s="241"/>
      <c r="AF560" s="241"/>
      <c r="AG560" s="241"/>
      <c r="AH560" s="241"/>
      <c r="AI560" s="241"/>
    </row>
    <row r="561" spans="2:35" s="511" customFormat="1" hidden="1" x14ac:dyDescent="0.25">
      <c r="B561" s="206"/>
      <c r="C561" s="292">
        <v>43561</v>
      </c>
      <c r="D561" s="233" t="s">
        <v>564</v>
      </c>
      <c r="E561" s="319" t="s">
        <v>975</v>
      </c>
      <c r="F561" s="322"/>
      <c r="G561" s="242" t="s">
        <v>563</v>
      </c>
      <c r="H561" s="285"/>
      <c r="I561" s="236">
        <v>124000</v>
      </c>
      <c r="J561" s="357">
        <f t="shared" si="8"/>
        <v>10634251</v>
      </c>
      <c r="K561" s="251"/>
      <c r="L561" s="241"/>
      <c r="M561" s="319" t="s">
        <v>975</v>
      </c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  <c r="AA561" s="241"/>
      <c r="AB561" s="241"/>
      <c r="AC561" s="241"/>
      <c r="AD561" s="241"/>
      <c r="AE561" s="241"/>
      <c r="AF561" s="241"/>
      <c r="AG561" s="241"/>
      <c r="AH561" s="241"/>
      <c r="AI561" s="241"/>
    </row>
    <row r="562" spans="2:35" s="511" customFormat="1" hidden="1" x14ac:dyDescent="0.25">
      <c r="B562" s="206"/>
      <c r="C562" s="292">
        <v>43561</v>
      </c>
      <c r="D562" s="233" t="s">
        <v>959</v>
      </c>
      <c r="E562" s="322" t="s">
        <v>976</v>
      </c>
      <c r="F562" s="322"/>
      <c r="G562" s="242" t="s">
        <v>291</v>
      </c>
      <c r="H562" s="285"/>
      <c r="I562" s="236">
        <v>141500</v>
      </c>
      <c r="J562" s="357">
        <f t="shared" ref="J562:J625" si="9">+J561+H562-I562</f>
        <v>10492751</v>
      </c>
      <c r="K562" s="251"/>
      <c r="L562" s="241"/>
      <c r="M562" s="322" t="s">
        <v>976</v>
      </c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  <c r="AA562" s="241"/>
      <c r="AB562" s="241"/>
      <c r="AC562" s="241"/>
      <c r="AD562" s="241"/>
      <c r="AE562" s="241"/>
      <c r="AF562" s="241"/>
      <c r="AG562" s="241"/>
      <c r="AH562" s="241"/>
      <c r="AI562" s="241"/>
    </row>
    <row r="563" spans="2:35" s="511" customFormat="1" hidden="1" x14ac:dyDescent="0.25">
      <c r="B563" s="206"/>
      <c r="C563" s="337">
        <v>43500</v>
      </c>
      <c r="D563" s="225" t="s">
        <v>988</v>
      </c>
      <c r="E563" s="243" t="s">
        <v>983</v>
      </c>
      <c r="F563" s="368"/>
      <c r="G563" s="276" t="s">
        <v>532</v>
      </c>
      <c r="H563" s="285"/>
      <c r="I563" s="263">
        <v>317501</v>
      </c>
      <c r="J563" s="357">
        <f t="shared" si="9"/>
        <v>10175250</v>
      </c>
      <c r="K563" s="251"/>
      <c r="L563" s="241"/>
      <c r="M563" s="243" t="s">
        <v>983</v>
      </c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  <c r="AA563" s="241"/>
      <c r="AB563" s="241"/>
      <c r="AC563" s="241"/>
      <c r="AD563" s="241"/>
      <c r="AE563" s="241"/>
      <c r="AF563" s="241"/>
      <c r="AG563" s="241"/>
      <c r="AH563" s="241"/>
      <c r="AI563" s="241"/>
    </row>
    <row r="564" spans="2:35" s="511" customFormat="1" hidden="1" x14ac:dyDescent="0.25">
      <c r="B564" s="206"/>
      <c r="C564" s="283">
        <v>43557</v>
      </c>
      <c r="D564" s="225" t="s">
        <v>977</v>
      </c>
      <c r="E564" s="243" t="s">
        <v>984</v>
      </c>
      <c r="F564" s="369"/>
      <c r="G564" s="370" t="s">
        <v>532</v>
      </c>
      <c r="H564" s="285"/>
      <c r="I564" s="235">
        <v>2005000</v>
      </c>
      <c r="J564" s="357">
        <f t="shared" si="9"/>
        <v>8170250</v>
      </c>
      <c r="K564" s="251"/>
      <c r="L564" s="241"/>
      <c r="M564" s="243" t="s">
        <v>984</v>
      </c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  <c r="AA564" s="241"/>
      <c r="AB564" s="241"/>
      <c r="AC564" s="241"/>
      <c r="AD564" s="241"/>
      <c r="AE564" s="241"/>
      <c r="AF564" s="241"/>
      <c r="AG564" s="241"/>
      <c r="AH564" s="241"/>
      <c r="AI564" s="241"/>
    </row>
    <row r="565" spans="2:35" s="511" customFormat="1" hidden="1" x14ac:dyDescent="0.25">
      <c r="B565" s="206"/>
      <c r="C565" s="283">
        <v>43558</v>
      </c>
      <c r="D565" s="225" t="s">
        <v>978</v>
      </c>
      <c r="E565" s="243" t="s">
        <v>985</v>
      </c>
      <c r="F565" s="369"/>
      <c r="G565" s="370" t="s">
        <v>327</v>
      </c>
      <c r="H565" s="285"/>
      <c r="I565" s="235">
        <v>500000</v>
      </c>
      <c r="J565" s="357">
        <f t="shared" si="9"/>
        <v>7670250</v>
      </c>
      <c r="K565" s="251"/>
      <c r="L565" s="241"/>
      <c r="M565" s="243" t="s">
        <v>985</v>
      </c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  <c r="AA565" s="241"/>
      <c r="AB565" s="241"/>
      <c r="AC565" s="241"/>
      <c r="AD565" s="241"/>
      <c r="AE565" s="241"/>
      <c r="AF565" s="241"/>
      <c r="AG565" s="241"/>
      <c r="AH565" s="241"/>
      <c r="AI565" s="241"/>
    </row>
    <row r="566" spans="2:35" s="511" customFormat="1" hidden="1" x14ac:dyDescent="0.25">
      <c r="B566" s="206"/>
      <c r="C566" s="283">
        <v>43559</v>
      </c>
      <c r="D566" s="225" t="s">
        <v>979</v>
      </c>
      <c r="E566" s="243" t="s">
        <v>986</v>
      </c>
      <c r="F566" s="369"/>
      <c r="G566" s="370" t="s">
        <v>559</v>
      </c>
      <c r="H566" s="285"/>
      <c r="I566" s="235">
        <v>50000</v>
      </c>
      <c r="J566" s="357">
        <f t="shared" si="9"/>
        <v>7620250</v>
      </c>
      <c r="K566" s="251"/>
      <c r="L566" s="241"/>
      <c r="M566" s="243" t="s">
        <v>986</v>
      </c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</row>
    <row r="567" spans="2:35" s="511" customFormat="1" hidden="1" x14ac:dyDescent="0.25">
      <c r="B567" s="206"/>
      <c r="C567" s="283">
        <v>43559</v>
      </c>
      <c r="D567" s="225" t="s">
        <v>981</v>
      </c>
      <c r="E567" s="243" t="s">
        <v>987</v>
      </c>
      <c r="F567" s="369"/>
      <c r="G567" s="370" t="s">
        <v>560</v>
      </c>
      <c r="H567" s="285"/>
      <c r="I567" s="235">
        <v>2555000</v>
      </c>
      <c r="J567" s="357">
        <f t="shared" si="9"/>
        <v>5065250</v>
      </c>
      <c r="K567" s="251"/>
      <c r="L567" s="241"/>
      <c r="M567" s="243" t="s">
        <v>987</v>
      </c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</row>
    <row r="568" spans="2:35" s="511" customFormat="1" hidden="1" x14ac:dyDescent="0.25">
      <c r="B568" s="206"/>
      <c r="C568" s="283">
        <v>43560</v>
      </c>
      <c r="D568" s="225" t="s">
        <v>980</v>
      </c>
      <c r="E568" s="243" t="s">
        <v>989</v>
      </c>
      <c r="F568" s="369"/>
      <c r="G568" s="370" t="s">
        <v>327</v>
      </c>
      <c r="H568" s="285"/>
      <c r="I568" s="235">
        <v>500000</v>
      </c>
      <c r="J568" s="357">
        <f t="shared" si="9"/>
        <v>4565250</v>
      </c>
      <c r="K568" s="251"/>
      <c r="L568" s="241"/>
      <c r="M568" s="243" t="s">
        <v>989</v>
      </c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</row>
    <row r="569" spans="2:35" s="511" customFormat="1" hidden="1" x14ac:dyDescent="0.25">
      <c r="B569" s="206"/>
      <c r="C569" s="206"/>
      <c r="D569" s="206"/>
      <c r="E569" s="206"/>
      <c r="F569" s="206"/>
      <c r="G569" s="208"/>
      <c r="H569" s="285">
        <v>14507449</v>
      </c>
      <c r="I569" s="210"/>
      <c r="J569" s="357">
        <f t="shared" si="9"/>
        <v>19072699</v>
      </c>
      <c r="K569" s="251"/>
      <c r="L569" s="241"/>
      <c r="M569" s="206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</row>
    <row r="570" spans="2:35" s="511" customFormat="1" hidden="1" x14ac:dyDescent="0.25">
      <c r="B570" s="206"/>
      <c r="C570" s="204">
        <v>43564</v>
      </c>
      <c r="D570" s="318" t="s">
        <v>991</v>
      </c>
      <c r="E570" s="731" t="s">
        <v>990</v>
      </c>
      <c r="F570" s="371"/>
      <c r="G570" s="320" t="s">
        <v>327</v>
      </c>
      <c r="H570" s="285"/>
      <c r="I570" s="321">
        <v>1071201</v>
      </c>
      <c r="J570" s="357">
        <f t="shared" si="9"/>
        <v>18001498</v>
      </c>
      <c r="K570" s="251"/>
      <c r="L570" s="241"/>
      <c r="M570" s="731" t="s">
        <v>990</v>
      </c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</row>
    <row r="571" spans="2:35" s="511" customFormat="1" hidden="1" x14ac:dyDescent="0.25">
      <c r="B571" s="206"/>
      <c r="C571" s="204">
        <v>43564</v>
      </c>
      <c r="D571" s="734" t="s">
        <v>982</v>
      </c>
      <c r="E571" s="732"/>
      <c r="F571" s="372"/>
      <c r="G571" s="362" t="s">
        <v>327</v>
      </c>
      <c r="H571" s="363">
        <v>500000</v>
      </c>
      <c r="I571" s="263"/>
      <c r="J571" s="357">
        <f t="shared" si="9"/>
        <v>18501498</v>
      </c>
      <c r="K571" s="365" t="s">
        <v>985</v>
      </c>
      <c r="L571" s="241"/>
      <c r="M571" s="732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  <c r="AA571" s="241"/>
      <c r="AB571" s="241"/>
      <c r="AC571" s="241"/>
      <c r="AD571" s="241"/>
      <c r="AE571" s="241"/>
      <c r="AF571" s="241"/>
      <c r="AG571" s="241"/>
      <c r="AH571" s="241"/>
      <c r="AI571" s="241"/>
    </row>
    <row r="572" spans="2:35" s="511" customFormat="1" hidden="1" x14ac:dyDescent="0.25">
      <c r="B572" s="206"/>
      <c r="C572" s="204">
        <v>43564</v>
      </c>
      <c r="D572" s="734"/>
      <c r="E572" s="733"/>
      <c r="F572" s="373"/>
      <c r="G572" s="362" t="s">
        <v>327</v>
      </c>
      <c r="H572" s="363">
        <v>500000</v>
      </c>
      <c r="I572" s="263"/>
      <c r="J572" s="357">
        <f t="shared" si="9"/>
        <v>19001498</v>
      </c>
      <c r="K572" s="365" t="s">
        <v>989</v>
      </c>
      <c r="L572" s="241"/>
      <c r="M572" s="733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1"/>
      <c r="AC572" s="241"/>
      <c r="AD572" s="241"/>
      <c r="AE572" s="241"/>
      <c r="AF572" s="241"/>
      <c r="AG572" s="241"/>
      <c r="AH572" s="241"/>
      <c r="AI572" s="241"/>
    </row>
    <row r="573" spans="2:35" s="511" customFormat="1" hidden="1" x14ac:dyDescent="0.25">
      <c r="B573" s="206"/>
      <c r="C573" s="204">
        <v>43564</v>
      </c>
      <c r="D573" s="267" t="s">
        <v>607</v>
      </c>
      <c r="E573" s="319" t="s">
        <v>1004</v>
      </c>
      <c r="F573" s="322"/>
      <c r="G573" s="270" t="s">
        <v>365</v>
      </c>
      <c r="H573" s="285"/>
      <c r="I573" s="271">
        <v>200000</v>
      </c>
      <c r="J573" s="357">
        <f t="shared" si="9"/>
        <v>18801498</v>
      </c>
      <c r="K573" s="251"/>
      <c r="L573" s="241"/>
      <c r="M573" s="319" t="s">
        <v>1004</v>
      </c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  <c r="AA573" s="241"/>
      <c r="AB573" s="241"/>
      <c r="AC573" s="241"/>
      <c r="AD573" s="241"/>
      <c r="AE573" s="241"/>
      <c r="AF573" s="241"/>
      <c r="AG573" s="241"/>
      <c r="AH573" s="241"/>
      <c r="AI573" s="241"/>
    </row>
    <row r="574" spans="2:35" s="511" customFormat="1" hidden="1" x14ac:dyDescent="0.25">
      <c r="B574" s="206"/>
      <c r="C574" s="204">
        <v>43564</v>
      </c>
      <c r="D574" s="233" t="s">
        <v>992</v>
      </c>
      <c r="E574" s="729" t="s">
        <v>1005</v>
      </c>
      <c r="F574" s="374"/>
      <c r="G574" s="242" t="s">
        <v>532</v>
      </c>
      <c r="H574" s="285"/>
      <c r="I574" s="236">
        <v>1899209</v>
      </c>
      <c r="J574" s="357">
        <f t="shared" si="9"/>
        <v>16902289</v>
      </c>
      <c r="K574" s="251"/>
      <c r="L574" s="241"/>
      <c r="M574" s="729" t="s">
        <v>1005</v>
      </c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  <c r="AA574" s="241"/>
      <c r="AB574" s="241"/>
      <c r="AC574" s="241"/>
      <c r="AD574" s="241"/>
      <c r="AE574" s="241"/>
      <c r="AF574" s="241"/>
      <c r="AG574" s="241"/>
      <c r="AH574" s="241"/>
      <c r="AI574" s="241"/>
    </row>
    <row r="575" spans="2:35" s="511" customFormat="1" hidden="1" x14ac:dyDescent="0.25">
      <c r="B575" s="206"/>
      <c r="C575" s="204">
        <v>43564</v>
      </c>
      <c r="D575" s="356" t="s">
        <v>982</v>
      </c>
      <c r="E575" s="730"/>
      <c r="F575" s="375"/>
      <c r="G575" s="339" t="s">
        <v>532</v>
      </c>
      <c r="H575" s="339">
        <v>2005000</v>
      </c>
      <c r="I575" s="236"/>
      <c r="J575" s="357">
        <f t="shared" si="9"/>
        <v>18907289</v>
      </c>
      <c r="K575" s="365" t="s">
        <v>984</v>
      </c>
      <c r="L575" s="241"/>
      <c r="M575" s="730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  <c r="AA575" s="241"/>
      <c r="AB575" s="241"/>
      <c r="AC575" s="241"/>
      <c r="AD575" s="241"/>
      <c r="AE575" s="241"/>
      <c r="AF575" s="241"/>
      <c r="AG575" s="241"/>
      <c r="AH575" s="241"/>
      <c r="AI575" s="241"/>
    </row>
    <row r="576" spans="2:35" s="511" customFormat="1" hidden="1" x14ac:dyDescent="0.25">
      <c r="B576" s="206"/>
      <c r="C576" s="204">
        <v>43564</v>
      </c>
      <c r="D576" s="356" t="s">
        <v>1021</v>
      </c>
      <c r="E576" s="376"/>
      <c r="F576" s="375"/>
      <c r="G576" s="341" t="s">
        <v>532</v>
      </c>
      <c r="H576" s="339">
        <v>317501</v>
      </c>
      <c r="I576" s="236"/>
      <c r="J576" s="357">
        <f t="shared" si="9"/>
        <v>19224790</v>
      </c>
      <c r="K576" s="365"/>
      <c r="L576" s="241"/>
      <c r="M576" s="376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  <c r="AA576" s="241"/>
      <c r="AB576" s="241"/>
      <c r="AC576" s="241"/>
      <c r="AD576" s="241"/>
      <c r="AE576" s="241"/>
      <c r="AF576" s="241"/>
      <c r="AG576" s="241"/>
      <c r="AH576" s="241"/>
      <c r="AI576" s="241"/>
    </row>
    <row r="577" spans="2:35" s="511" customFormat="1" hidden="1" x14ac:dyDescent="0.25">
      <c r="B577" s="206"/>
      <c r="C577" s="204">
        <v>43564</v>
      </c>
      <c r="D577" s="233" t="s">
        <v>993</v>
      </c>
      <c r="E577" s="319" t="s">
        <v>1006</v>
      </c>
      <c r="F577" s="322"/>
      <c r="G577" s="270" t="s">
        <v>543</v>
      </c>
      <c r="H577" s="285"/>
      <c r="I577" s="236">
        <v>4198214</v>
      </c>
      <c r="J577" s="357">
        <f t="shared" si="9"/>
        <v>15026576</v>
      </c>
      <c r="K577" s="251"/>
      <c r="L577" s="241"/>
      <c r="M577" s="319" t="s">
        <v>1006</v>
      </c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  <c r="AA577" s="241"/>
      <c r="AB577" s="241"/>
      <c r="AC577" s="241"/>
      <c r="AD577" s="241"/>
      <c r="AE577" s="241"/>
      <c r="AF577" s="241"/>
      <c r="AG577" s="241"/>
      <c r="AH577" s="241"/>
      <c r="AI577" s="241"/>
    </row>
    <row r="578" spans="2:35" s="511" customFormat="1" hidden="1" x14ac:dyDescent="0.25">
      <c r="B578" s="206"/>
      <c r="C578" s="204">
        <v>43564</v>
      </c>
      <c r="D578" s="233" t="s">
        <v>994</v>
      </c>
      <c r="E578" s="319" t="s">
        <v>1007</v>
      </c>
      <c r="F578" s="322"/>
      <c r="G578" s="242" t="s">
        <v>327</v>
      </c>
      <c r="H578" s="285"/>
      <c r="I578" s="236">
        <v>52000</v>
      </c>
      <c r="J578" s="357">
        <f t="shared" si="9"/>
        <v>14974576</v>
      </c>
      <c r="K578" s="251"/>
      <c r="L578" s="241"/>
      <c r="M578" s="319" t="s">
        <v>1007</v>
      </c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  <c r="AA578" s="241"/>
      <c r="AB578" s="241"/>
      <c r="AC578" s="241"/>
      <c r="AD578" s="241"/>
      <c r="AE578" s="241"/>
      <c r="AF578" s="241"/>
      <c r="AG578" s="241"/>
      <c r="AH578" s="241"/>
      <c r="AI578" s="241"/>
    </row>
    <row r="579" spans="2:35" s="511" customFormat="1" hidden="1" x14ac:dyDescent="0.25">
      <c r="B579" s="206"/>
      <c r="C579" s="204">
        <v>43564</v>
      </c>
      <c r="D579" s="233" t="s">
        <v>995</v>
      </c>
      <c r="E579" s="319" t="s">
        <v>1008</v>
      </c>
      <c r="F579" s="322"/>
      <c r="G579" s="242" t="s">
        <v>762</v>
      </c>
      <c r="H579" s="285"/>
      <c r="I579" s="236">
        <v>270000</v>
      </c>
      <c r="J579" s="357">
        <f t="shared" si="9"/>
        <v>14704576</v>
      </c>
      <c r="K579" s="251"/>
      <c r="L579" s="241"/>
      <c r="M579" s="319" t="s">
        <v>1008</v>
      </c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  <c r="AA579" s="241"/>
      <c r="AB579" s="241"/>
      <c r="AC579" s="241"/>
      <c r="AD579" s="241"/>
      <c r="AE579" s="241"/>
      <c r="AF579" s="241"/>
      <c r="AG579" s="241"/>
      <c r="AH579" s="241"/>
      <c r="AI579" s="241"/>
    </row>
    <row r="580" spans="2:35" s="511" customFormat="1" hidden="1" x14ac:dyDescent="0.25">
      <c r="B580" s="206"/>
      <c r="C580" s="204">
        <v>43564</v>
      </c>
      <c r="D580" s="233" t="s">
        <v>996</v>
      </c>
      <c r="E580" s="319" t="s">
        <v>1009</v>
      </c>
      <c r="F580" s="322"/>
      <c r="G580" s="242" t="s">
        <v>706</v>
      </c>
      <c r="H580" s="285"/>
      <c r="I580" s="236">
        <v>375000</v>
      </c>
      <c r="J580" s="357">
        <f t="shared" si="9"/>
        <v>14329576</v>
      </c>
      <c r="K580" s="251"/>
      <c r="L580" s="241"/>
      <c r="M580" s="319" t="s">
        <v>1009</v>
      </c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  <c r="AA580" s="241"/>
      <c r="AB580" s="241"/>
      <c r="AC580" s="241"/>
      <c r="AD580" s="241"/>
      <c r="AE580" s="241"/>
      <c r="AF580" s="241"/>
      <c r="AG580" s="241"/>
      <c r="AH580" s="241"/>
      <c r="AI580" s="241"/>
    </row>
    <row r="581" spans="2:35" s="511" customFormat="1" hidden="1" x14ac:dyDescent="0.25">
      <c r="B581" s="206"/>
      <c r="C581" s="204">
        <v>43564</v>
      </c>
      <c r="D581" s="233" t="s">
        <v>997</v>
      </c>
      <c r="E581" s="319" t="s">
        <v>1010</v>
      </c>
      <c r="F581" s="322"/>
      <c r="G581" s="242" t="s">
        <v>135</v>
      </c>
      <c r="H581" s="285"/>
      <c r="I581" s="236">
        <v>600000</v>
      </c>
      <c r="J581" s="357">
        <f t="shared" si="9"/>
        <v>13729576</v>
      </c>
      <c r="K581" s="251"/>
      <c r="L581" s="241"/>
      <c r="M581" s="319" t="s">
        <v>1010</v>
      </c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  <c r="AA581" s="241"/>
      <c r="AB581" s="241"/>
      <c r="AC581" s="241"/>
      <c r="AD581" s="241"/>
      <c r="AE581" s="241"/>
      <c r="AF581" s="241"/>
      <c r="AG581" s="241"/>
      <c r="AH581" s="241"/>
      <c r="AI581" s="241"/>
    </row>
    <row r="582" spans="2:35" s="511" customFormat="1" hidden="1" x14ac:dyDescent="0.25">
      <c r="B582" s="206"/>
      <c r="C582" s="204">
        <v>43565</v>
      </c>
      <c r="D582" s="233" t="s">
        <v>998</v>
      </c>
      <c r="E582" s="319" t="s">
        <v>1011</v>
      </c>
      <c r="F582" s="322"/>
      <c r="G582" s="242" t="s">
        <v>560</v>
      </c>
      <c r="H582" s="285"/>
      <c r="I582" s="236">
        <f>2251145+250350</f>
        <v>2501495</v>
      </c>
      <c r="J582" s="357">
        <f t="shared" si="9"/>
        <v>11228081</v>
      </c>
      <c r="K582" s="251"/>
      <c r="L582" s="241"/>
      <c r="M582" s="319" t="s">
        <v>1011</v>
      </c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  <c r="AA582" s="241"/>
      <c r="AB582" s="241"/>
      <c r="AC582" s="241"/>
      <c r="AD582" s="241"/>
      <c r="AE582" s="241"/>
      <c r="AF582" s="241"/>
      <c r="AG582" s="241"/>
      <c r="AH582" s="241"/>
      <c r="AI582" s="241"/>
    </row>
    <row r="583" spans="2:35" s="511" customFormat="1" hidden="1" x14ac:dyDescent="0.25">
      <c r="B583" s="206"/>
      <c r="C583" s="204">
        <v>43565</v>
      </c>
      <c r="D583" s="356" t="s">
        <v>982</v>
      </c>
      <c r="E583" s="319"/>
      <c r="F583" s="322"/>
      <c r="G583" s="367" t="s">
        <v>560</v>
      </c>
      <c r="H583" s="363">
        <v>2555000</v>
      </c>
      <c r="I583" s="236"/>
      <c r="J583" s="357">
        <f t="shared" si="9"/>
        <v>13783081</v>
      </c>
      <c r="K583" s="365" t="s">
        <v>987</v>
      </c>
      <c r="L583" s="241"/>
      <c r="M583" s="319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  <c r="AA583" s="241"/>
      <c r="AB583" s="241"/>
      <c r="AC583" s="241"/>
      <c r="AD583" s="241"/>
      <c r="AE583" s="241"/>
      <c r="AF583" s="241"/>
      <c r="AG583" s="241"/>
      <c r="AH583" s="241"/>
      <c r="AI583" s="241"/>
    </row>
    <row r="584" spans="2:35" s="511" customFormat="1" hidden="1" x14ac:dyDescent="0.25">
      <c r="B584" s="206"/>
      <c r="C584" s="204">
        <v>43565</v>
      </c>
      <c r="D584" s="233" t="s">
        <v>51</v>
      </c>
      <c r="E584" s="319" t="s">
        <v>1012</v>
      </c>
      <c r="F584" s="322"/>
      <c r="G584" s="242" t="s">
        <v>704</v>
      </c>
      <c r="H584" s="285"/>
      <c r="I584" s="236">
        <v>5005000</v>
      </c>
      <c r="J584" s="357">
        <f t="shared" si="9"/>
        <v>8778081</v>
      </c>
      <c r="K584" s="251"/>
      <c r="L584" s="241"/>
      <c r="M584" s="319" t="s">
        <v>1012</v>
      </c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  <c r="AA584" s="241"/>
      <c r="AB584" s="241"/>
      <c r="AC584" s="241"/>
      <c r="AD584" s="241"/>
      <c r="AE584" s="241"/>
      <c r="AF584" s="241"/>
      <c r="AG584" s="241"/>
      <c r="AH584" s="241"/>
      <c r="AI584" s="241"/>
    </row>
    <row r="585" spans="2:35" s="511" customFormat="1" hidden="1" x14ac:dyDescent="0.25">
      <c r="B585" s="206"/>
      <c r="C585" s="204">
        <v>43565</v>
      </c>
      <c r="D585" s="233" t="s">
        <v>999</v>
      </c>
      <c r="E585" s="319" t="s">
        <v>1013</v>
      </c>
      <c r="F585" s="322"/>
      <c r="G585" s="242" t="s">
        <v>365</v>
      </c>
      <c r="H585" s="285"/>
      <c r="I585" s="236">
        <v>3650000</v>
      </c>
      <c r="J585" s="357">
        <f t="shared" si="9"/>
        <v>5128081</v>
      </c>
      <c r="K585" s="251"/>
      <c r="L585" s="241"/>
      <c r="M585" s="319" t="s">
        <v>1013</v>
      </c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  <c r="AA585" s="241"/>
      <c r="AB585" s="241"/>
      <c r="AC585" s="241"/>
      <c r="AD585" s="241"/>
      <c r="AE585" s="241"/>
      <c r="AF585" s="241"/>
      <c r="AG585" s="241"/>
      <c r="AH585" s="241"/>
      <c r="AI585" s="241"/>
    </row>
    <row r="586" spans="2:35" s="511" customFormat="1" hidden="1" x14ac:dyDescent="0.25">
      <c r="B586" s="206"/>
      <c r="C586" s="204">
        <v>43565</v>
      </c>
      <c r="D586" s="233" t="s">
        <v>1000</v>
      </c>
      <c r="E586" s="319" t="s">
        <v>1014</v>
      </c>
      <c r="F586" s="322"/>
      <c r="G586" s="242" t="s">
        <v>559</v>
      </c>
      <c r="H586" s="285"/>
      <c r="I586" s="236">
        <v>42000</v>
      </c>
      <c r="J586" s="357">
        <f t="shared" si="9"/>
        <v>5086081</v>
      </c>
      <c r="K586" s="251"/>
      <c r="L586" s="241"/>
      <c r="M586" s="319" t="s">
        <v>1014</v>
      </c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  <c r="AA586" s="241"/>
      <c r="AB586" s="241"/>
      <c r="AC586" s="241"/>
      <c r="AD586" s="241"/>
      <c r="AE586" s="241"/>
      <c r="AF586" s="241"/>
      <c r="AG586" s="241"/>
      <c r="AH586" s="241"/>
      <c r="AI586" s="241"/>
    </row>
    <row r="587" spans="2:35" s="511" customFormat="1" hidden="1" x14ac:dyDescent="0.25">
      <c r="B587" s="206"/>
      <c r="C587" s="204"/>
      <c r="D587" s="356" t="s">
        <v>982</v>
      </c>
      <c r="E587" s="319"/>
      <c r="F587" s="322"/>
      <c r="G587" s="242" t="s">
        <v>559</v>
      </c>
      <c r="H587" s="285">
        <v>50000</v>
      </c>
      <c r="I587" s="236"/>
      <c r="J587" s="357">
        <f t="shared" si="9"/>
        <v>5136081</v>
      </c>
      <c r="K587" s="365" t="s">
        <v>986</v>
      </c>
      <c r="L587" s="241"/>
      <c r="M587" s="319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  <c r="AA587" s="241"/>
      <c r="AB587" s="241"/>
      <c r="AC587" s="241"/>
      <c r="AD587" s="241"/>
      <c r="AE587" s="241"/>
      <c r="AF587" s="241"/>
      <c r="AG587" s="241"/>
      <c r="AH587" s="241"/>
      <c r="AI587" s="241"/>
    </row>
    <row r="588" spans="2:35" s="511" customFormat="1" hidden="1" x14ac:dyDescent="0.25">
      <c r="B588" s="206"/>
      <c r="C588" s="204">
        <v>43565</v>
      </c>
      <c r="D588" s="233" t="s">
        <v>1002</v>
      </c>
      <c r="E588" s="319" t="s">
        <v>1015</v>
      </c>
      <c r="F588" s="322"/>
      <c r="G588" s="242" t="s">
        <v>1001</v>
      </c>
      <c r="H588" s="285"/>
      <c r="I588" s="236">
        <v>385000</v>
      </c>
      <c r="J588" s="357">
        <f t="shared" si="9"/>
        <v>4751081</v>
      </c>
      <c r="K588" s="251"/>
      <c r="L588" s="241"/>
      <c r="M588" s="319" t="s">
        <v>1015</v>
      </c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  <c r="AA588" s="241"/>
      <c r="AB588" s="241"/>
      <c r="AC588" s="241"/>
      <c r="AD588" s="241"/>
      <c r="AE588" s="241"/>
      <c r="AF588" s="241"/>
      <c r="AG588" s="241"/>
      <c r="AH588" s="241"/>
      <c r="AI588" s="241"/>
    </row>
    <row r="589" spans="2:35" s="511" customFormat="1" hidden="1" x14ac:dyDescent="0.25">
      <c r="B589" s="206"/>
      <c r="C589" s="204">
        <v>43565</v>
      </c>
      <c r="D589" s="233" t="s">
        <v>1003</v>
      </c>
      <c r="E589" s="322" t="s">
        <v>1016</v>
      </c>
      <c r="F589" s="322"/>
      <c r="G589" s="242" t="s">
        <v>291</v>
      </c>
      <c r="H589" s="285"/>
      <c r="I589" s="236">
        <v>71400</v>
      </c>
      <c r="J589" s="357">
        <f t="shared" si="9"/>
        <v>4679681</v>
      </c>
      <c r="K589" s="251"/>
      <c r="L589" s="241"/>
      <c r="M589" s="322" t="s">
        <v>1016</v>
      </c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  <c r="AA589" s="241"/>
      <c r="AB589" s="241"/>
      <c r="AC589" s="241"/>
      <c r="AD589" s="241"/>
      <c r="AE589" s="241"/>
      <c r="AF589" s="241"/>
      <c r="AG589" s="241"/>
      <c r="AH589" s="241"/>
      <c r="AI589" s="241"/>
    </row>
    <row r="590" spans="2:35" s="511" customFormat="1" hidden="1" x14ac:dyDescent="0.25">
      <c r="B590" s="206"/>
      <c r="C590" s="283">
        <v>43564</v>
      </c>
      <c r="D590" s="225" t="s">
        <v>1017</v>
      </c>
      <c r="E590" s="377" t="s">
        <v>1019</v>
      </c>
      <c r="F590" s="377"/>
      <c r="G590" s="235" t="s">
        <v>532</v>
      </c>
      <c r="H590" s="285"/>
      <c r="I590" s="235">
        <v>1000000</v>
      </c>
      <c r="J590" s="357">
        <f t="shared" si="9"/>
        <v>3679681</v>
      </c>
      <c r="K590" s="251"/>
      <c r="L590" s="241"/>
      <c r="M590" s="377" t="s">
        <v>1019</v>
      </c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  <c r="AA590" s="241"/>
      <c r="AB590" s="241"/>
      <c r="AC590" s="241"/>
      <c r="AD590" s="241"/>
      <c r="AE590" s="241"/>
      <c r="AF590" s="241"/>
      <c r="AG590" s="241"/>
      <c r="AH590" s="241"/>
      <c r="AI590" s="241"/>
    </row>
    <row r="591" spans="2:35" s="511" customFormat="1" hidden="1" x14ac:dyDescent="0.25">
      <c r="B591" s="206"/>
      <c r="C591" s="283">
        <v>43566</v>
      </c>
      <c r="D591" s="225" t="s">
        <v>1018</v>
      </c>
      <c r="E591" s="377" t="s">
        <v>1020</v>
      </c>
      <c r="F591" s="377"/>
      <c r="G591" s="235" t="s">
        <v>559</v>
      </c>
      <c r="H591" s="285"/>
      <c r="I591" s="235">
        <v>100000</v>
      </c>
      <c r="J591" s="357">
        <f t="shared" si="9"/>
        <v>3579681</v>
      </c>
      <c r="K591" s="251"/>
      <c r="L591" s="241"/>
      <c r="M591" s="377" t="s">
        <v>1020</v>
      </c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</row>
    <row r="592" spans="2:35" s="511" customFormat="1" hidden="1" x14ac:dyDescent="0.25">
      <c r="B592" s="206"/>
      <c r="C592" s="378"/>
      <c r="D592" s="379"/>
      <c r="E592" s="380"/>
      <c r="F592" s="380"/>
      <c r="G592" s="381"/>
      <c r="H592" s="285">
        <v>20320519</v>
      </c>
      <c r="I592" s="382"/>
      <c r="J592" s="357">
        <f t="shared" si="9"/>
        <v>23900200</v>
      </c>
      <c r="K592" s="251"/>
      <c r="L592" s="241"/>
      <c r="M592" s="380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  <c r="AA592" s="241"/>
      <c r="AB592" s="241"/>
      <c r="AC592" s="241"/>
      <c r="AD592" s="241"/>
      <c r="AE592" s="241"/>
      <c r="AF592" s="241"/>
      <c r="AG592" s="241"/>
      <c r="AH592" s="241"/>
      <c r="AI592" s="241"/>
    </row>
    <row r="593" spans="2:35" s="511" customFormat="1" hidden="1" x14ac:dyDescent="0.25">
      <c r="B593" s="206"/>
      <c r="C593" s="204">
        <v>43560</v>
      </c>
      <c r="D593" s="318" t="s">
        <v>1023</v>
      </c>
      <c r="E593" s="319" t="s">
        <v>1022</v>
      </c>
      <c r="F593" s="255"/>
      <c r="G593" s="320" t="s">
        <v>327</v>
      </c>
      <c r="H593" s="285"/>
      <c r="I593" s="321">
        <v>33500</v>
      </c>
      <c r="J593" s="357">
        <f t="shared" si="9"/>
        <v>23866700</v>
      </c>
      <c r="K593" s="251"/>
      <c r="L593" s="241"/>
      <c r="M593" s="319" t="s">
        <v>1022</v>
      </c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  <c r="AA593" s="241"/>
      <c r="AB593" s="241"/>
      <c r="AC593" s="241"/>
      <c r="AD593" s="241"/>
      <c r="AE593" s="241"/>
      <c r="AF593" s="241"/>
      <c r="AG593" s="241"/>
      <c r="AH593" s="241"/>
      <c r="AI593" s="241"/>
    </row>
    <row r="594" spans="2:35" s="511" customFormat="1" hidden="1" x14ac:dyDescent="0.25">
      <c r="B594" s="206"/>
      <c r="C594" s="204">
        <v>43567</v>
      </c>
      <c r="D594" s="267" t="s">
        <v>1025</v>
      </c>
      <c r="E594" s="319" t="s">
        <v>1024</v>
      </c>
      <c r="F594" s="322"/>
      <c r="G594" s="270" t="s">
        <v>291</v>
      </c>
      <c r="H594" s="285"/>
      <c r="I594" s="271">
        <v>163000</v>
      </c>
      <c r="J594" s="357">
        <f t="shared" si="9"/>
        <v>23703700</v>
      </c>
      <c r="K594" s="251"/>
      <c r="L594" s="241"/>
      <c r="M594" s="319" t="s">
        <v>1024</v>
      </c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  <c r="AA594" s="241"/>
      <c r="AB594" s="241"/>
      <c r="AC594" s="241"/>
      <c r="AD594" s="241"/>
      <c r="AE594" s="241"/>
      <c r="AF594" s="241"/>
      <c r="AG594" s="241"/>
      <c r="AH594" s="241"/>
      <c r="AI594" s="241"/>
    </row>
    <row r="595" spans="2:35" s="511" customFormat="1" hidden="1" x14ac:dyDescent="0.25">
      <c r="B595" s="206"/>
      <c r="C595" s="204">
        <v>43568</v>
      </c>
      <c r="D595" s="233" t="s">
        <v>1027</v>
      </c>
      <c r="E595" s="319" t="s">
        <v>1026</v>
      </c>
      <c r="F595" s="322"/>
      <c r="G595" s="242" t="s">
        <v>645</v>
      </c>
      <c r="H595" s="285"/>
      <c r="I595" s="236">
        <v>1498000</v>
      </c>
      <c r="J595" s="357">
        <f t="shared" si="9"/>
        <v>22205700</v>
      </c>
      <c r="K595" s="251"/>
      <c r="L595" s="241"/>
      <c r="M595" s="319" t="s">
        <v>1026</v>
      </c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  <c r="AA595" s="241"/>
      <c r="AB595" s="241"/>
      <c r="AC595" s="241"/>
      <c r="AD595" s="241"/>
      <c r="AE595" s="241"/>
      <c r="AF595" s="241"/>
      <c r="AG595" s="241"/>
      <c r="AH595" s="241"/>
      <c r="AI595" s="241"/>
    </row>
    <row r="596" spans="2:35" s="511" customFormat="1" hidden="1" x14ac:dyDescent="0.25">
      <c r="B596" s="206"/>
      <c r="C596" s="204">
        <v>43568</v>
      </c>
      <c r="D596" s="233" t="s">
        <v>1029</v>
      </c>
      <c r="E596" s="319" t="s">
        <v>1028</v>
      </c>
      <c r="F596" s="322"/>
      <c r="G596" s="242" t="s">
        <v>645</v>
      </c>
      <c r="H596" s="285"/>
      <c r="I596" s="236">
        <v>793500</v>
      </c>
      <c r="J596" s="357">
        <f t="shared" si="9"/>
        <v>21412200</v>
      </c>
      <c r="K596" s="251"/>
      <c r="L596" s="241"/>
      <c r="M596" s="319" t="s">
        <v>1028</v>
      </c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  <c r="AA596" s="241"/>
      <c r="AB596" s="241"/>
      <c r="AC596" s="241"/>
      <c r="AD596" s="241"/>
      <c r="AE596" s="241"/>
      <c r="AF596" s="241"/>
      <c r="AG596" s="241"/>
      <c r="AH596" s="241"/>
      <c r="AI596" s="241"/>
    </row>
    <row r="597" spans="2:35" s="511" customFormat="1" hidden="1" x14ac:dyDescent="0.25">
      <c r="B597" s="206"/>
      <c r="C597" s="204">
        <v>43568</v>
      </c>
      <c r="D597" s="233" t="s">
        <v>607</v>
      </c>
      <c r="E597" s="319" t="s">
        <v>1030</v>
      </c>
      <c r="F597" s="322"/>
      <c r="G597" s="242" t="s">
        <v>327</v>
      </c>
      <c r="H597" s="285"/>
      <c r="I597" s="236">
        <v>155000</v>
      </c>
      <c r="J597" s="357">
        <f t="shared" si="9"/>
        <v>21257200</v>
      </c>
      <c r="K597" s="251"/>
      <c r="L597" s="241"/>
      <c r="M597" s="319" t="s">
        <v>1030</v>
      </c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  <c r="AA597" s="241"/>
      <c r="AB597" s="241"/>
      <c r="AC597" s="241"/>
      <c r="AD597" s="241"/>
      <c r="AE597" s="241"/>
      <c r="AF597" s="241"/>
      <c r="AG597" s="241"/>
      <c r="AH597" s="241"/>
      <c r="AI597" s="241"/>
    </row>
    <row r="598" spans="2:35" s="511" customFormat="1" hidden="1" x14ac:dyDescent="0.25">
      <c r="B598" s="206"/>
      <c r="C598" s="204">
        <v>43568</v>
      </c>
      <c r="D598" s="233" t="s">
        <v>1032</v>
      </c>
      <c r="E598" s="319" t="s">
        <v>1031</v>
      </c>
      <c r="F598" s="322"/>
      <c r="G598" s="242" t="s">
        <v>532</v>
      </c>
      <c r="H598" s="285"/>
      <c r="I598" s="236">
        <v>1107000</v>
      </c>
      <c r="J598" s="357">
        <f t="shared" si="9"/>
        <v>20150200</v>
      </c>
      <c r="K598" s="251"/>
      <c r="L598" s="241"/>
      <c r="M598" s="319" t="s">
        <v>1031</v>
      </c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  <c r="AA598" s="241"/>
      <c r="AB598" s="241"/>
      <c r="AC598" s="241"/>
      <c r="AD598" s="241"/>
      <c r="AE598" s="241"/>
      <c r="AF598" s="241"/>
      <c r="AG598" s="241"/>
      <c r="AH598" s="241"/>
      <c r="AI598" s="241"/>
    </row>
    <row r="599" spans="2:35" s="511" customFormat="1" hidden="1" x14ac:dyDescent="0.25">
      <c r="B599" s="206"/>
      <c r="C599" s="204"/>
      <c r="D599" s="233" t="s">
        <v>982</v>
      </c>
      <c r="E599" s="319"/>
      <c r="F599" s="322"/>
      <c r="G599" s="242" t="s">
        <v>532</v>
      </c>
      <c r="H599" s="363">
        <v>1000000</v>
      </c>
      <c r="I599" s="236"/>
      <c r="J599" s="357">
        <f t="shared" si="9"/>
        <v>21150200</v>
      </c>
      <c r="K599" s="365" t="s">
        <v>1019</v>
      </c>
      <c r="L599" s="241"/>
      <c r="M599" s="319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  <c r="AA599" s="241"/>
      <c r="AB599" s="241"/>
      <c r="AC599" s="241"/>
      <c r="AD599" s="241"/>
      <c r="AE599" s="241"/>
      <c r="AF599" s="241"/>
      <c r="AG599" s="241"/>
      <c r="AH599" s="241"/>
      <c r="AI599" s="241"/>
    </row>
    <row r="600" spans="2:35" s="511" customFormat="1" hidden="1" x14ac:dyDescent="0.25">
      <c r="B600" s="206"/>
      <c r="C600" s="204">
        <v>43570</v>
      </c>
      <c r="D600" s="233" t="s">
        <v>1034</v>
      </c>
      <c r="E600" s="319" t="s">
        <v>1033</v>
      </c>
      <c r="F600" s="322"/>
      <c r="G600" s="242" t="s">
        <v>343</v>
      </c>
      <c r="H600" s="285"/>
      <c r="I600" s="236">
        <v>2396925</v>
      </c>
      <c r="J600" s="357">
        <f t="shared" si="9"/>
        <v>18753275</v>
      </c>
      <c r="K600" s="251"/>
      <c r="L600" s="241"/>
      <c r="M600" s="319" t="s">
        <v>1033</v>
      </c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  <c r="AA600" s="241"/>
      <c r="AB600" s="241"/>
      <c r="AC600" s="241"/>
      <c r="AD600" s="241"/>
      <c r="AE600" s="241"/>
      <c r="AF600" s="241"/>
      <c r="AG600" s="241"/>
      <c r="AH600" s="241"/>
      <c r="AI600" s="241"/>
    </row>
    <row r="601" spans="2:35" s="511" customFormat="1" hidden="1" x14ac:dyDescent="0.25">
      <c r="B601" s="206"/>
      <c r="C601" s="204">
        <v>43570</v>
      </c>
      <c r="D601" s="233" t="s">
        <v>580</v>
      </c>
      <c r="E601" s="319" t="s">
        <v>1035</v>
      </c>
      <c r="F601" s="322"/>
      <c r="G601" s="242" t="s">
        <v>563</v>
      </c>
      <c r="H601" s="285"/>
      <c r="I601" s="236">
        <v>248000</v>
      </c>
      <c r="J601" s="357">
        <f t="shared" si="9"/>
        <v>18505275</v>
      </c>
      <c r="K601" s="251"/>
      <c r="L601" s="241"/>
      <c r="M601" s="319" t="s">
        <v>1035</v>
      </c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  <c r="AA601" s="241"/>
      <c r="AB601" s="241"/>
      <c r="AC601" s="241"/>
      <c r="AD601" s="241"/>
      <c r="AE601" s="241"/>
      <c r="AF601" s="241"/>
      <c r="AG601" s="241"/>
      <c r="AH601" s="241"/>
      <c r="AI601" s="241"/>
    </row>
    <row r="602" spans="2:35" s="511" customFormat="1" hidden="1" x14ac:dyDescent="0.25">
      <c r="B602" s="206"/>
      <c r="C602" s="204">
        <v>43571</v>
      </c>
      <c r="D602" s="233" t="s">
        <v>1037</v>
      </c>
      <c r="E602" s="319" t="s">
        <v>1036</v>
      </c>
      <c r="F602" s="322"/>
      <c r="G602" s="242" t="s">
        <v>565</v>
      </c>
      <c r="H602" s="285"/>
      <c r="I602" s="236">
        <v>52000</v>
      </c>
      <c r="J602" s="357">
        <f t="shared" si="9"/>
        <v>18453275</v>
      </c>
      <c r="K602" s="251"/>
      <c r="L602" s="241"/>
      <c r="M602" s="319" t="s">
        <v>1036</v>
      </c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  <c r="AA602" s="241"/>
      <c r="AB602" s="241"/>
      <c r="AC602" s="241"/>
      <c r="AD602" s="241"/>
      <c r="AE602" s="241"/>
      <c r="AF602" s="241"/>
      <c r="AG602" s="241"/>
      <c r="AH602" s="241"/>
      <c r="AI602" s="241"/>
    </row>
    <row r="603" spans="2:35" s="511" customFormat="1" hidden="1" x14ac:dyDescent="0.25">
      <c r="B603" s="206"/>
      <c r="C603" s="204">
        <v>43571</v>
      </c>
      <c r="D603" s="233" t="s">
        <v>1039</v>
      </c>
      <c r="E603" s="319" t="s">
        <v>1038</v>
      </c>
      <c r="F603" s="322"/>
      <c r="G603" s="242" t="s">
        <v>327</v>
      </c>
      <c r="H603" s="285"/>
      <c r="I603" s="236">
        <v>778456</v>
      </c>
      <c r="J603" s="357">
        <f t="shared" si="9"/>
        <v>17674819</v>
      </c>
      <c r="K603" s="251"/>
      <c r="L603" s="241"/>
      <c r="M603" s="319" t="s">
        <v>1038</v>
      </c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  <c r="AA603" s="241"/>
      <c r="AB603" s="241"/>
      <c r="AC603" s="241"/>
      <c r="AD603" s="241"/>
      <c r="AE603" s="241"/>
      <c r="AF603" s="241"/>
      <c r="AG603" s="241"/>
      <c r="AH603" s="241"/>
      <c r="AI603" s="241"/>
    </row>
    <row r="604" spans="2:35" s="511" customFormat="1" hidden="1" x14ac:dyDescent="0.25">
      <c r="B604" s="206"/>
      <c r="C604" s="204">
        <v>43573</v>
      </c>
      <c r="D604" s="233" t="s">
        <v>1042</v>
      </c>
      <c r="E604" s="319" t="s">
        <v>1040</v>
      </c>
      <c r="F604" s="322"/>
      <c r="G604" s="242" t="s">
        <v>1041</v>
      </c>
      <c r="H604" s="285"/>
      <c r="I604" s="236">
        <v>750000</v>
      </c>
      <c r="J604" s="357">
        <f t="shared" si="9"/>
        <v>16924819</v>
      </c>
      <c r="K604" s="251"/>
      <c r="L604" s="241"/>
      <c r="M604" s="319" t="s">
        <v>1040</v>
      </c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  <c r="AA604" s="241"/>
      <c r="AB604" s="241"/>
      <c r="AC604" s="241"/>
      <c r="AD604" s="241"/>
      <c r="AE604" s="241"/>
      <c r="AF604" s="241"/>
      <c r="AG604" s="241"/>
      <c r="AH604" s="241"/>
      <c r="AI604" s="241"/>
    </row>
    <row r="605" spans="2:35" s="511" customFormat="1" hidden="1" x14ac:dyDescent="0.25">
      <c r="B605" s="206"/>
      <c r="C605" s="204">
        <v>43573</v>
      </c>
      <c r="D605" s="233" t="s">
        <v>1044</v>
      </c>
      <c r="E605" s="319" t="s">
        <v>1043</v>
      </c>
      <c r="F605" s="322"/>
      <c r="G605" s="242" t="s">
        <v>291</v>
      </c>
      <c r="H605" s="285"/>
      <c r="I605" s="236">
        <v>41000</v>
      </c>
      <c r="J605" s="357">
        <f t="shared" si="9"/>
        <v>16883819</v>
      </c>
      <c r="K605" s="251"/>
      <c r="L605" s="241"/>
      <c r="M605" s="319" t="s">
        <v>1043</v>
      </c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  <c r="AA605" s="241"/>
      <c r="AB605" s="241"/>
      <c r="AC605" s="241"/>
      <c r="AD605" s="241"/>
      <c r="AE605" s="241"/>
      <c r="AF605" s="241"/>
      <c r="AG605" s="241"/>
      <c r="AH605" s="241"/>
      <c r="AI605" s="241"/>
    </row>
    <row r="606" spans="2:35" s="511" customFormat="1" hidden="1" x14ac:dyDescent="0.25">
      <c r="B606" s="206"/>
      <c r="C606" s="204">
        <v>43573</v>
      </c>
      <c r="D606" s="233" t="s">
        <v>607</v>
      </c>
      <c r="E606" s="319" t="s">
        <v>1045</v>
      </c>
      <c r="F606" s="322"/>
      <c r="G606" s="242" t="s">
        <v>365</v>
      </c>
      <c r="H606" s="285"/>
      <c r="I606" s="236">
        <v>200000</v>
      </c>
      <c r="J606" s="357">
        <f t="shared" si="9"/>
        <v>16683819</v>
      </c>
      <c r="K606" s="251"/>
      <c r="L606" s="241"/>
      <c r="M606" s="319" t="s">
        <v>1045</v>
      </c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  <c r="AA606" s="241"/>
      <c r="AB606" s="241"/>
      <c r="AC606" s="241"/>
      <c r="AD606" s="241"/>
      <c r="AE606" s="241"/>
      <c r="AF606" s="241"/>
      <c r="AG606" s="241"/>
      <c r="AH606" s="241"/>
      <c r="AI606" s="241"/>
    </row>
    <row r="607" spans="2:35" s="511" customFormat="1" hidden="1" x14ac:dyDescent="0.25">
      <c r="B607" s="206"/>
      <c r="C607" s="204">
        <v>43574</v>
      </c>
      <c r="D607" s="233" t="s">
        <v>1047</v>
      </c>
      <c r="E607" s="319" t="s">
        <v>1046</v>
      </c>
      <c r="F607" s="322"/>
      <c r="G607" s="242" t="s">
        <v>291</v>
      </c>
      <c r="H607" s="285"/>
      <c r="I607" s="236">
        <v>82000</v>
      </c>
      <c r="J607" s="357">
        <f t="shared" si="9"/>
        <v>16601819</v>
      </c>
      <c r="K607" s="251"/>
      <c r="L607" s="241"/>
      <c r="M607" s="319" t="s">
        <v>1046</v>
      </c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  <c r="AA607" s="241"/>
      <c r="AB607" s="241"/>
      <c r="AC607" s="241"/>
      <c r="AD607" s="241"/>
      <c r="AE607" s="241"/>
      <c r="AF607" s="241"/>
      <c r="AG607" s="241"/>
      <c r="AH607" s="241"/>
      <c r="AI607" s="241"/>
    </row>
    <row r="608" spans="2:35" s="511" customFormat="1" hidden="1" x14ac:dyDescent="0.25">
      <c r="B608" s="206"/>
      <c r="C608" s="204">
        <v>43574</v>
      </c>
      <c r="D608" s="233" t="s">
        <v>1056</v>
      </c>
      <c r="E608" s="319" t="s">
        <v>1048</v>
      </c>
      <c r="F608" s="322"/>
      <c r="G608" s="242" t="s">
        <v>559</v>
      </c>
      <c r="H608" s="285"/>
      <c r="I608" s="236">
        <v>195105</v>
      </c>
      <c r="J608" s="357">
        <f t="shared" si="9"/>
        <v>16406714</v>
      </c>
      <c r="K608" s="251"/>
      <c r="L608" s="241"/>
      <c r="M608" s="319" t="s">
        <v>1048</v>
      </c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  <c r="AA608" s="241"/>
      <c r="AB608" s="241"/>
      <c r="AC608" s="241"/>
      <c r="AD608" s="241"/>
      <c r="AE608" s="241"/>
      <c r="AF608" s="241"/>
      <c r="AG608" s="241"/>
      <c r="AH608" s="241"/>
      <c r="AI608" s="241"/>
    </row>
    <row r="609" spans="2:35" s="511" customFormat="1" hidden="1" x14ac:dyDescent="0.25">
      <c r="B609" s="206"/>
      <c r="C609" s="204"/>
      <c r="D609" s="233" t="s">
        <v>982</v>
      </c>
      <c r="E609" s="319"/>
      <c r="F609" s="322"/>
      <c r="G609" s="242" t="s">
        <v>559</v>
      </c>
      <c r="H609" s="363">
        <v>100000</v>
      </c>
      <c r="I609" s="236"/>
      <c r="J609" s="357">
        <f t="shared" si="9"/>
        <v>16506714</v>
      </c>
      <c r="K609" s="365" t="s">
        <v>1020</v>
      </c>
      <c r="L609" s="241"/>
      <c r="M609" s="319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  <c r="AA609" s="241"/>
      <c r="AB609" s="241"/>
      <c r="AC609" s="241"/>
      <c r="AD609" s="241"/>
      <c r="AE609" s="241"/>
      <c r="AF609" s="241"/>
      <c r="AG609" s="241"/>
      <c r="AH609" s="241"/>
      <c r="AI609" s="241"/>
    </row>
    <row r="610" spans="2:35" s="511" customFormat="1" hidden="1" x14ac:dyDescent="0.25">
      <c r="B610" s="206"/>
      <c r="C610" s="204">
        <v>43574</v>
      </c>
      <c r="D610" s="233" t="s">
        <v>580</v>
      </c>
      <c r="E610" s="319" t="s">
        <v>1055</v>
      </c>
      <c r="F610" s="322"/>
      <c r="G610" s="242" t="s">
        <v>563</v>
      </c>
      <c r="H610" s="285"/>
      <c r="I610" s="236">
        <v>124000</v>
      </c>
      <c r="J610" s="357">
        <f t="shared" si="9"/>
        <v>16382714</v>
      </c>
      <c r="K610" s="251"/>
      <c r="L610" s="241"/>
      <c r="M610" s="319" t="s">
        <v>1055</v>
      </c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  <c r="AA610" s="241"/>
      <c r="AB610" s="241"/>
      <c r="AC610" s="241"/>
      <c r="AD610" s="241"/>
      <c r="AE610" s="241"/>
      <c r="AF610" s="241"/>
      <c r="AG610" s="241"/>
      <c r="AH610" s="241"/>
      <c r="AI610" s="241"/>
    </row>
    <row r="611" spans="2:35" s="511" customFormat="1" hidden="1" x14ac:dyDescent="0.25">
      <c r="B611" s="206"/>
      <c r="C611" s="283">
        <v>43568</v>
      </c>
      <c r="D611" s="225" t="s">
        <v>1049</v>
      </c>
      <c r="E611" s="206" t="s">
        <v>1052</v>
      </c>
      <c r="F611" s="206"/>
      <c r="G611" s="235" t="s">
        <v>532</v>
      </c>
      <c r="H611" s="285"/>
      <c r="I611" s="235">
        <v>1000000</v>
      </c>
      <c r="J611" s="357">
        <f t="shared" si="9"/>
        <v>15382714</v>
      </c>
      <c r="K611" s="251"/>
      <c r="L611" s="241"/>
      <c r="M611" s="206" t="s">
        <v>1052</v>
      </c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  <c r="AA611" s="241"/>
      <c r="AB611" s="241"/>
      <c r="AC611" s="241"/>
      <c r="AD611" s="241"/>
      <c r="AE611" s="241"/>
      <c r="AF611" s="241"/>
      <c r="AG611" s="241"/>
      <c r="AH611" s="241"/>
      <c r="AI611" s="241"/>
    </row>
    <row r="612" spans="2:35" s="511" customFormat="1" hidden="1" x14ac:dyDescent="0.25">
      <c r="B612" s="206"/>
      <c r="C612" s="283">
        <v>43574</v>
      </c>
      <c r="D612" s="225" t="s">
        <v>1050</v>
      </c>
      <c r="E612" s="206" t="s">
        <v>1053</v>
      </c>
      <c r="F612" s="206"/>
      <c r="G612" s="235" t="s">
        <v>291</v>
      </c>
      <c r="H612" s="285"/>
      <c r="I612" s="235">
        <v>1268000</v>
      </c>
      <c r="J612" s="357">
        <f t="shared" si="9"/>
        <v>14114714</v>
      </c>
      <c r="K612" s="251"/>
      <c r="L612" s="241"/>
      <c r="M612" s="206" t="s">
        <v>1053</v>
      </c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  <c r="AA612" s="241"/>
      <c r="AB612" s="241"/>
      <c r="AC612" s="241"/>
      <c r="AD612" s="241"/>
      <c r="AE612" s="241"/>
      <c r="AF612" s="241"/>
      <c r="AG612" s="241"/>
      <c r="AH612" s="241"/>
      <c r="AI612" s="241"/>
    </row>
    <row r="613" spans="2:35" s="511" customFormat="1" hidden="1" x14ac:dyDescent="0.25">
      <c r="B613" s="206"/>
      <c r="C613" s="283"/>
      <c r="D613" s="225"/>
      <c r="E613" s="206"/>
      <c r="F613" s="206"/>
      <c r="G613" s="235"/>
      <c r="H613" s="285"/>
      <c r="I613" s="235"/>
      <c r="J613" s="357">
        <f t="shared" si="9"/>
        <v>14114714</v>
      </c>
      <c r="K613" s="251"/>
      <c r="L613" s="241"/>
      <c r="M613" s="206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  <c r="AA613" s="241"/>
      <c r="AB613" s="241"/>
      <c r="AC613" s="241"/>
      <c r="AD613" s="241"/>
      <c r="AE613" s="241"/>
      <c r="AF613" s="241"/>
      <c r="AG613" s="241"/>
      <c r="AH613" s="241"/>
      <c r="AI613" s="241"/>
    </row>
    <row r="614" spans="2:35" s="511" customFormat="1" hidden="1" x14ac:dyDescent="0.25">
      <c r="B614" s="206"/>
      <c r="C614" s="283">
        <v>43574</v>
      </c>
      <c r="D614" s="225" t="s">
        <v>1051</v>
      </c>
      <c r="E614" s="206" t="s">
        <v>1054</v>
      </c>
      <c r="F614" s="206"/>
      <c r="G614" s="235" t="s">
        <v>291</v>
      </c>
      <c r="H614" s="285"/>
      <c r="I614" s="235">
        <v>250000</v>
      </c>
      <c r="J614" s="357">
        <f t="shared" si="9"/>
        <v>13864714</v>
      </c>
      <c r="K614" s="251"/>
      <c r="L614" s="241"/>
      <c r="M614" s="206" t="s">
        <v>1054</v>
      </c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  <c r="AA614" s="241"/>
      <c r="AB614" s="241"/>
      <c r="AC614" s="241"/>
      <c r="AD614" s="241"/>
      <c r="AE614" s="241"/>
      <c r="AF614" s="241"/>
      <c r="AG614" s="241"/>
      <c r="AH614" s="241"/>
      <c r="AI614" s="241"/>
    </row>
    <row r="615" spans="2:35" s="511" customFormat="1" hidden="1" x14ac:dyDescent="0.25">
      <c r="B615" s="206"/>
      <c r="C615" s="206"/>
      <c r="D615" s="377" t="s">
        <v>1078</v>
      </c>
      <c r="E615" s="206"/>
      <c r="F615" s="206"/>
      <c r="G615" s="208"/>
      <c r="H615" s="285">
        <v>8617486</v>
      </c>
      <c r="I615" s="210"/>
      <c r="J615" s="357">
        <f t="shared" si="9"/>
        <v>22482200</v>
      </c>
      <c r="K615" s="251"/>
      <c r="L615" s="241"/>
      <c r="M615" s="206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  <c r="AA615" s="241"/>
      <c r="AB615" s="241"/>
      <c r="AC615" s="241"/>
      <c r="AD615" s="241"/>
      <c r="AE615" s="241"/>
      <c r="AF615" s="241"/>
      <c r="AG615" s="241"/>
      <c r="AH615" s="241"/>
      <c r="AI615" s="241"/>
    </row>
    <row r="616" spans="2:35" s="511" customFormat="1" hidden="1" x14ac:dyDescent="0.25">
      <c r="B616" s="206"/>
      <c r="C616" s="204">
        <v>43574</v>
      </c>
      <c r="D616" s="318" t="s">
        <v>1058</v>
      </c>
      <c r="E616" s="319" t="s">
        <v>1057</v>
      </c>
      <c r="F616" s="255"/>
      <c r="G616" s="320" t="s">
        <v>565</v>
      </c>
      <c r="H616" s="285"/>
      <c r="I616" s="321">
        <v>630000</v>
      </c>
      <c r="J616" s="357">
        <f t="shared" si="9"/>
        <v>21852200</v>
      </c>
      <c r="K616" s="251"/>
      <c r="L616" s="241"/>
      <c r="M616" s="319" t="s">
        <v>1057</v>
      </c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  <c r="AA616" s="241"/>
      <c r="AB616" s="241"/>
      <c r="AC616" s="241"/>
      <c r="AD616" s="241"/>
      <c r="AE616" s="241"/>
      <c r="AF616" s="241"/>
      <c r="AG616" s="241"/>
      <c r="AH616" s="241"/>
      <c r="AI616" s="241"/>
    </row>
    <row r="617" spans="2:35" s="511" customFormat="1" hidden="1" x14ac:dyDescent="0.25">
      <c r="B617" s="206"/>
      <c r="C617" s="283">
        <v>43574</v>
      </c>
      <c r="D617" s="225" t="s">
        <v>1076</v>
      </c>
      <c r="E617" s="319" t="s">
        <v>1079</v>
      </c>
      <c r="F617" s="255"/>
      <c r="G617" s="235" t="s">
        <v>560</v>
      </c>
      <c r="H617" s="285"/>
      <c r="I617" s="235">
        <v>2510000</v>
      </c>
      <c r="J617" s="357">
        <f t="shared" si="9"/>
        <v>19342200</v>
      </c>
      <c r="K617" s="251"/>
      <c r="L617" s="241"/>
      <c r="M617" s="319" t="s">
        <v>1079</v>
      </c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  <c r="AA617" s="241"/>
      <c r="AB617" s="241"/>
      <c r="AC617" s="241"/>
      <c r="AD617" s="241"/>
      <c r="AE617" s="241"/>
      <c r="AF617" s="241"/>
      <c r="AG617" s="241"/>
      <c r="AH617" s="241"/>
      <c r="AI617" s="241"/>
    </row>
    <row r="618" spans="2:35" s="511" customFormat="1" hidden="1" x14ac:dyDescent="0.25">
      <c r="B618" s="206"/>
      <c r="C618" s="283">
        <v>43575</v>
      </c>
      <c r="D618" s="225" t="s">
        <v>1077</v>
      </c>
      <c r="E618" s="319" t="s">
        <v>1080</v>
      </c>
      <c r="F618" s="255"/>
      <c r="G618" s="235" t="s">
        <v>291</v>
      </c>
      <c r="H618" s="285"/>
      <c r="I618" s="235">
        <v>200000</v>
      </c>
      <c r="J618" s="357">
        <f t="shared" si="9"/>
        <v>19142200</v>
      </c>
      <c r="K618" s="251"/>
      <c r="L618" s="241"/>
      <c r="M618" s="319" t="s">
        <v>1080</v>
      </c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  <c r="AA618" s="241"/>
      <c r="AB618" s="241"/>
      <c r="AC618" s="241"/>
      <c r="AD618" s="241"/>
      <c r="AE618" s="241"/>
      <c r="AF618" s="241"/>
      <c r="AG618" s="241"/>
      <c r="AH618" s="241"/>
      <c r="AI618" s="241"/>
    </row>
    <row r="619" spans="2:35" s="511" customFormat="1" hidden="1" x14ac:dyDescent="0.25">
      <c r="B619" s="206"/>
      <c r="C619" s="204">
        <v>43578</v>
      </c>
      <c r="D619" s="267" t="s">
        <v>1059</v>
      </c>
      <c r="E619" s="319" t="s">
        <v>1060</v>
      </c>
      <c r="F619" s="322"/>
      <c r="G619" s="270" t="s">
        <v>560</v>
      </c>
      <c r="H619" s="285"/>
      <c r="I619" s="271">
        <v>200000</v>
      </c>
      <c r="J619" s="357">
        <f t="shared" si="9"/>
        <v>18942200</v>
      </c>
      <c r="K619" s="251"/>
      <c r="L619" s="241"/>
      <c r="M619" s="319" t="s">
        <v>1060</v>
      </c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  <c r="AA619" s="241"/>
      <c r="AB619" s="241"/>
      <c r="AC619" s="241"/>
      <c r="AD619" s="241"/>
      <c r="AE619" s="241"/>
      <c r="AF619" s="241"/>
      <c r="AG619" s="241"/>
      <c r="AH619" s="241"/>
      <c r="AI619" s="241"/>
    </row>
    <row r="620" spans="2:35" s="511" customFormat="1" hidden="1" x14ac:dyDescent="0.25">
      <c r="B620" s="206"/>
      <c r="C620" s="204">
        <v>43579</v>
      </c>
      <c r="D620" s="233" t="s">
        <v>1069</v>
      </c>
      <c r="E620" s="319" t="s">
        <v>1061</v>
      </c>
      <c r="F620" s="322"/>
      <c r="G620" s="242" t="s">
        <v>565</v>
      </c>
      <c r="H620" s="285"/>
      <c r="I620" s="236">
        <v>385705</v>
      </c>
      <c r="J620" s="357">
        <f t="shared" si="9"/>
        <v>18556495</v>
      </c>
      <c r="K620" s="251"/>
      <c r="L620" s="241"/>
      <c r="M620" s="319" t="s">
        <v>1061</v>
      </c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  <c r="AA620" s="241"/>
      <c r="AB620" s="241"/>
      <c r="AC620" s="241"/>
      <c r="AD620" s="241"/>
      <c r="AE620" s="241"/>
      <c r="AF620" s="241"/>
      <c r="AG620" s="241"/>
      <c r="AH620" s="241"/>
      <c r="AI620" s="241"/>
    </row>
    <row r="621" spans="2:35" s="511" customFormat="1" hidden="1" x14ac:dyDescent="0.25">
      <c r="B621" s="206"/>
      <c r="C621" s="204">
        <v>43579</v>
      </c>
      <c r="D621" s="233" t="s">
        <v>1070</v>
      </c>
      <c r="E621" s="319" t="s">
        <v>1062</v>
      </c>
      <c r="F621" s="322"/>
      <c r="G621" s="242" t="s">
        <v>555</v>
      </c>
      <c r="H621" s="285"/>
      <c r="I621" s="236">
        <v>2748900</v>
      </c>
      <c r="J621" s="357">
        <f t="shared" si="9"/>
        <v>15807595</v>
      </c>
      <c r="K621" s="251"/>
      <c r="L621" s="241"/>
      <c r="M621" s="319" t="s">
        <v>1062</v>
      </c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  <c r="AA621" s="241"/>
      <c r="AB621" s="241"/>
      <c r="AC621" s="241"/>
      <c r="AD621" s="241"/>
      <c r="AE621" s="241"/>
      <c r="AF621" s="241"/>
      <c r="AG621" s="241"/>
      <c r="AH621" s="241"/>
      <c r="AI621" s="241"/>
    </row>
    <row r="622" spans="2:35" s="511" customFormat="1" hidden="1" x14ac:dyDescent="0.25">
      <c r="B622" s="206"/>
      <c r="C622" s="204">
        <v>43579</v>
      </c>
      <c r="D622" s="233" t="s">
        <v>1071</v>
      </c>
      <c r="E622" s="319" t="s">
        <v>1063</v>
      </c>
      <c r="F622" s="322"/>
      <c r="G622" s="242" t="s">
        <v>327</v>
      </c>
      <c r="H622" s="285"/>
      <c r="I622" s="236">
        <v>862390</v>
      </c>
      <c r="J622" s="357">
        <f t="shared" si="9"/>
        <v>14945205</v>
      </c>
      <c r="K622" s="251"/>
      <c r="L622" s="241"/>
      <c r="M622" s="319" t="s">
        <v>1063</v>
      </c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  <c r="AA622" s="241"/>
      <c r="AB622" s="241"/>
      <c r="AC622" s="241"/>
      <c r="AD622" s="241"/>
      <c r="AE622" s="241"/>
      <c r="AF622" s="241"/>
      <c r="AG622" s="241"/>
      <c r="AH622" s="241"/>
      <c r="AI622" s="241"/>
    </row>
    <row r="623" spans="2:35" s="511" customFormat="1" hidden="1" x14ac:dyDescent="0.25">
      <c r="B623" s="206"/>
      <c r="C623" s="204">
        <v>43579</v>
      </c>
      <c r="D623" s="233" t="s">
        <v>1072</v>
      </c>
      <c r="E623" s="319" t="s">
        <v>1064</v>
      </c>
      <c r="F623" s="322"/>
      <c r="G623" s="242" t="s">
        <v>543</v>
      </c>
      <c r="H623" s="285"/>
      <c r="I623" s="236">
        <v>3523000</v>
      </c>
      <c r="J623" s="357">
        <f t="shared" si="9"/>
        <v>11422205</v>
      </c>
      <c r="K623" s="251"/>
      <c r="L623" s="241"/>
      <c r="M623" s="319" t="s">
        <v>1064</v>
      </c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  <c r="AA623" s="241"/>
      <c r="AB623" s="241"/>
      <c r="AC623" s="241"/>
      <c r="AD623" s="241"/>
      <c r="AE623" s="241"/>
      <c r="AF623" s="241"/>
      <c r="AG623" s="241"/>
      <c r="AH623" s="241"/>
      <c r="AI623" s="241"/>
    </row>
    <row r="624" spans="2:35" s="511" customFormat="1" hidden="1" x14ac:dyDescent="0.25">
      <c r="B624" s="206"/>
      <c r="C624" s="204">
        <v>43580</v>
      </c>
      <c r="D624" s="233" t="s">
        <v>607</v>
      </c>
      <c r="E624" s="319" t="s">
        <v>1065</v>
      </c>
      <c r="F624" s="322"/>
      <c r="G624" s="242" t="s">
        <v>327</v>
      </c>
      <c r="H624" s="285"/>
      <c r="I624" s="236">
        <v>155000</v>
      </c>
      <c r="J624" s="357">
        <f t="shared" si="9"/>
        <v>11267205</v>
      </c>
      <c r="K624" s="251"/>
      <c r="L624" s="241"/>
      <c r="M624" s="319" t="s">
        <v>1065</v>
      </c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  <c r="AA624" s="241"/>
      <c r="AB624" s="241"/>
      <c r="AC624" s="241"/>
      <c r="AD624" s="241"/>
      <c r="AE624" s="241"/>
      <c r="AF624" s="241"/>
      <c r="AG624" s="241"/>
      <c r="AH624" s="241"/>
      <c r="AI624" s="241"/>
    </row>
    <row r="625" spans="2:35" s="511" customFormat="1" hidden="1" x14ac:dyDescent="0.25">
      <c r="B625" s="206"/>
      <c r="C625" s="204">
        <v>43581</v>
      </c>
      <c r="D625" s="233" t="s">
        <v>564</v>
      </c>
      <c r="E625" s="319" t="s">
        <v>1066</v>
      </c>
      <c r="F625" s="322"/>
      <c r="G625" s="242" t="s">
        <v>563</v>
      </c>
      <c r="H625" s="285"/>
      <c r="I625" s="236">
        <v>248000</v>
      </c>
      <c r="J625" s="357">
        <f t="shared" si="9"/>
        <v>11019205</v>
      </c>
      <c r="K625" s="251"/>
      <c r="L625" s="241"/>
      <c r="M625" s="319" t="s">
        <v>1066</v>
      </c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  <c r="AA625" s="241"/>
      <c r="AB625" s="241"/>
      <c r="AC625" s="241"/>
      <c r="AD625" s="241"/>
      <c r="AE625" s="241"/>
      <c r="AF625" s="241"/>
      <c r="AG625" s="241"/>
      <c r="AH625" s="241"/>
      <c r="AI625" s="241"/>
    </row>
    <row r="626" spans="2:35" s="511" customFormat="1" hidden="1" x14ac:dyDescent="0.25">
      <c r="B626" s="206"/>
      <c r="C626" s="204">
        <v>43581</v>
      </c>
      <c r="D626" s="233" t="s">
        <v>1074</v>
      </c>
      <c r="E626" s="319" t="s">
        <v>1067</v>
      </c>
      <c r="F626" s="322"/>
      <c r="G626" s="242" t="s">
        <v>1073</v>
      </c>
      <c r="H626" s="285"/>
      <c r="I626" s="236">
        <v>1905000</v>
      </c>
      <c r="J626" s="357">
        <f t="shared" ref="J626:J689" si="10">+J625+H626-I626</f>
        <v>9114205</v>
      </c>
      <c r="K626" s="251"/>
      <c r="L626" s="241"/>
      <c r="M626" s="319" t="s">
        <v>1067</v>
      </c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  <c r="AA626" s="241"/>
      <c r="AB626" s="241"/>
      <c r="AC626" s="241"/>
      <c r="AD626" s="241"/>
      <c r="AE626" s="241"/>
      <c r="AF626" s="241"/>
      <c r="AG626" s="241"/>
      <c r="AH626" s="241"/>
      <c r="AI626" s="241"/>
    </row>
    <row r="627" spans="2:35" s="511" customFormat="1" hidden="1" x14ac:dyDescent="0.25">
      <c r="B627" s="206"/>
      <c r="C627" s="204">
        <v>43581</v>
      </c>
      <c r="D627" s="233" t="s">
        <v>1075</v>
      </c>
      <c r="E627" s="319" t="s">
        <v>1068</v>
      </c>
      <c r="F627" s="322"/>
      <c r="G627" s="242" t="s">
        <v>634</v>
      </c>
      <c r="H627" s="285"/>
      <c r="I627" s="236">
        <v>3763151</v>
      </c>
      <c r="J627" s="357">
        <f t="shared" si="10"/>
        <v>5351054</v>
      </c>
      <c r="K627" s="251"/>
      <c r="L627" s="241"/>
      <c r="M627" s="319" t="s">
        <v>1068</v>
      </c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  <c r="AA627" s="241"/>
      <c r="AB627" s="241"/>
      <c r="AC627" s="241"/>
      <c r="AD627" s="241"/>
      <c r="AE627" s="241"/>
      <c r="AF627" s="241"/>
      <c r="AG627" s="241"/>
      <c r="AH627" s="241"/>
      <c r="AI627" s="241"/>
    </row>
    <row r="628" spans="2:35" s="511" customFormat="1" hidden="1" x14ac:dyDescent="0.25">
      <c r="B628" s="206"/>
      <c r="C628" s="206"/>
      <c r="D628" s="206"/>
      <c r="E628" s="206"/>
      <c r="F628" s="206"/>
      <c r="G628" s="208"/>
      <c r="H628" s="210">
        <v>14421146</v>
      </c>
      <c r="I628" s="285"/>
      <c r="J628" s="357">
        <f t="shared" si="10"/>
        <v>19772200</v>
      </c>
      <c r="K628" s="251"/>
      <c r="L628" s="241"/>
      <c r="M628" s="206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  <c r="AA628" s="241"/>
      <c r="AB628" s="241"/>
      <c r="AC628" s="241"/>
      <c r="AD628" s="241"/>
      <c r="AE628" s="241"/>
      <c r="AF628" s="241"/>
      <c r="AG628" s="241"/>
      <c r="AH628" s="241"/>
      <c r="AI628" s="241"/>
    </row>
    <row r="629" spans="2:35" s="511" customFormat="1" hidden="1" x14ac:dyDescent="0.25">
      <c r="B629" s="206"/>
      <c r="C629" s="207">
        <v>43585</v>
      </c>
      <c r="D629" s="383" t="s">
        <v>1081</v>
      </c>
      <c r="E629" s="238" t="s">
        <v>1057</v>
      </c>
      <c r="F629" s="238"/>
      <c r="G629" s="249" t="s">
        <v>534</v>
      </c>
      <c r="H629" s="285"/>
      <c r="I629" s="263">
        <v>100000</v>
      </c>
      <c r="J629" s="357">
        <f t="shared" si="10"/>
        <v>19672200</v>
      </c>
      <c r="K629" s="251"/>
      <c r="L629" s="241"/>
      <c r="M629" s="238" t="s">
        <v>1057</v>
      </c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  <c r="AA629" s="241"/>
      <c r="AB629" s="241"/>
      <c r="AC629" s="241"/>
      <c r="AD629" s="241"/>
      <c r="AE629" s="241"/>
      <c r="AF629" s="241"/>
      <c r="AG629" s="241"/>
      <c r="AH629" s="241"/>
      <c r="AI629" s="241"/>
    </row>
    <row r="630" spans="2:35" s="511" customFormat="1" hidden="1" x14ac:dyDescent="0.25">
      <c r="B630" s="206"/>
      <c r="C630" s="207">
        <v>43585</v>
      </c>
      <c r="D630" s="248" t="s">
        <v>1083</v>
      </c>
      <c r="E630" s="238" t="s">
        <v>1060</v>
      </c>
      <c r="F630" s="238"/>
      <c r="G630" s="249" t="s">
        <v>1082</v>
      </c>
      <c r="H630" s="285"/>
      <c r="I630" s="263">
        <v>128000</v>
      </c>
      <c r="J630" s="357">
        <f t="shared" si="10"/>
        <v>19544200</v>
      </c>
      <c r="K630" s="251"/>
      <c r="L630" s="241"/>
      <c r="M630" s="238" t="s">
        <v>1060</v>
      </c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  <c r="AA630" s="241"/>
      <c r="AB630" s="241"/>
      <c r="AC630" s="241"/>
      <c r="AD630" s="241"/>
      <c r="AE630" s="241"/>
      <c r="AF630" s="241"/>
      <c r="AG630" s="241"/>
      <c r="AH630" s="241"/>
      <c r="AI630" s="241"/>
    </row>
    <row r="631" spans="2:35" s="511" customFormat="1" hidden="1" x14ac:dyDescent="0.25">
      <c r="B631" s="206"/>
      <c r="C631" s="207"/>
      <c r="D631" s="248" t="s">
        <v>1099</v>
      </c>
      <c r="E631" s="238"/>
      <c r="F631" s="238"/>
      <c r="G631" s="249" t="s">
        <v>1082</v>
      </c>
      <c r="H631" s="285">
        <v>200000</v>
      </c>
      <c r="I631" s="263"/>
      <c r="J631" s="357">
        <f t="shared" si="10"/>
        <v>19744200</v>
      </c>
      <c r="K631" s="384" t="s">
        <v>1080</v>
      </c>
      <c r="L631" s="241"/>
      <c r="M631" s="238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  <c r="AA631" s="241"/>
      <c r="AB631" s="241"/>
      <c r="AC631" s="241"/>
      <c r="AD631" s="241"/>
      <c r="AE631" s="241"/>
      <c r="AF631" s="241"/>
      <c r="AG631" s="241"/>
      <c r="AH631" s="241"/>
      <c r="AI631" s="241"/>
    </row>
    <row r="632" spans="2:35" s="511" customFormat="1" hidden="1" x14ac:dyDescent="0.25">
      <c r="B632" s="206"/>
      <c r="C632" s="207">
        <v>43585</v>
      </c>
      <c r="D632" s="248" t="s">
        <v>1084</v>
      </c>
      <c r="E632" s="238" t="s">
        <v>1061</v>
      </c>
      <c r="F632" s="238"/>
      <c r="G632" s="249" t="s">
        <v>1082</v>
      </c>
      <c r="H632" s="285"/>
      <c r="I632" s="263">
        <v>800000</v>
      </c>
      <c r="J632" s="357">
        <f t="shared" si="10"/>
        <v>18944200</v>
      </c>
      <c r="K632" s="251"/>
      <c r="L632" s="241"/>
      <c r="M632" s="238" t="s">
        <v>1061</v>
      </c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  <c r="AA632" s="241"/>
      <c r="AB632" s="241"/>
      <c r="AC632" s="241"/>
      <c r="AD632" s="241"/>
      <c r="AE632" s="241"/>
      <c r="AF632" s="241"/>
      <c r="AG632" s="241"/>
      <c r="AH632" s="241"/>
      <c r="AI632" s="241"/>
    </row>
    <row r="633" spans="2:35" s="511" customFormat="1" hidden="1" x14ac:dyDescent="0.25">
      <c r="B633" s="206"/>
      <c r="C633" s="207">
        <v>43585</v>
      </c>
      <c r="D633" s="248" t="s">
        <v>1085</v>
      </c>
      <c r="E633" s="238" t="s">
        <v>1062</v>
      </c>
      <c r="F633" s="238"/>
      <c r="G633" s="249" t="s">
        <v>758</v>
      </c>
      <c r="H633" s="285"/>
      <c r="I633" s="263">
        <v>776000</v>
      </c>
      <c r="J633" s="357">
        <f t="shared" si="10"/>
        <v>18168200</v>
      </c>
      <c r="K633" s="251"/>
      <c r="L633" s="241"/>
      <c r="M633" s="238" t="s">
        <v>1062</v>
      </c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  <c r="AA633" s="241"/>
      <c r="AB633" s="241"/>
      <c r="AC633" s="241"/>
      <c r="AD633" s="241"/>
      <c r="AE633" s="241"/>
      <c r="AF633" s="241"/>
      <c r="AG633" s="241"/>
      <c r="AH633" s="241"/>
      <c r="AI633" s="241"/>
    </row>
    <row r="634" spans="2:35" s="511" customFormat="1" hidden="1" x14ac:dyDescent="0.25">
      <c r="B634" s="206"/>
      <c r="C634" s="207">
        <v>43585</v>
      </c>
      <c r="D634" s="248" t="s">
        <v>1086</v>
      </c>
      <c r="E634" s="238" t="s">
        <v>1063</v>
      </c>
      <c r="F634" s="238"/>
      <c r="G634" s="249" t="s">
        <v>327</v>
      </c>
      <c r="H634" s="285"/>
      <c r="I634" s="263">
        <v>1900000</v>
      </c>
      <c r="J634" s="357">
        <f t="shared" si="10"/>
        <v>16268200</v>
      </c>
      <c r="K634" s="251"/>
      <c r="L634" s="241"/>
      <c r="M634" s="238" t="s">
        <v>1063</v>
      </c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  <c r="AA634" s="241"/>
      <c r="AB634" s="241"/>
      <c r="AC634" s="241"/>
      <c r="AD634" s="241"/>
      <c r="AE634" s="241"/>
      <c r="AF634" s="241"/>
      <c r="AG634" s="241"/>
      <c r="AH634" s="241"/>
      <c r="AI634" s="241"/>
    </row>
    <row r="635" spans="2:35" s="511" customFormat="1" hidden="1" x14ac:dyDescent="0.25">
      <c r="B635" s="206"/>
      <c r="C635" s="207">
        <v>43586</v>
      </c>
      <c r="D635" s="248" t="s">
        <v>1087</v>
      </c>
      <c r="E635" s="238" t="s">
        <v>1064</v>
      </c>
      <c r="F635" s="238"/>
      <c r="G635" s="249" t="s">
        <v>560</v>
      </c>
      <c r="H635" s="285"/>
      <c r="I635" s="263">
        <v>2235911</v>
      </c>
      <c r="J635" s="357">
        <f t="shared" si="10"/>
        <v>14032289</v>
      </c>
      <c r="K635" s="251"/>
      <c r="L635" s="241"/>
      <c r="M635" s="238" t="s">
        <v>1064</v>
      </c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  <c r="AA635" s="241"/>
      <c r="AB635" s="241"/>
      <c r="AC635" s="241"/>
      <c r="AD635" s="241"/>
      <c r="AE635" s="241"/>
      <c r="AF635" s="241"/>
      <c r="AG635" s="241"/>
      <c r="AH635" s="241"/>
      <c r="AI635" s="241"/>
    </row>
    <row r="636" spans="2:35" s="511" customFormat="1" hidden="1" x14ac:dyDescent="0.25">
      <c r="B636" s="206"/>
      <c r="C636" s="207"/>
      <c r="D636" s="248" t="s">
        <v>1099</v>
      </c>
      <c r="E636" s="238"/>
      <c r="F636" s="238"/>
      <c r="G636" s="249" t="s">
        <v>560</v>
      </c>
      <c r="H636" s="235">
        <v>2510000</v>
      </c>
      <c r="I636" s="263"/>
      <c r="J636" s="357">
        <f t="shared" si="10"/>
        <v>16542289</v>
      </c>
      <c r="K636" s="384" t="s">
        <v>1079</v>
      </c>
      <c r="L636" s="241"/>
      <c r="M636" s="238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  <c r="AA636" s="241"/>
      <c r="AB636" s="241"/>
      <c r="AC636" s="241"/>
      <c r="AD636" s="241"/>
      <c r="AE636" s="241"/>
      <c r="AF636" s="241"/>
      <c r="AG636" s="241"/>
      <c r="AH636" s="241"/>
      <c r="AI636" s="241"/>
    </row>
    <row r="637" spans="2:35" s="511" customFormat="1" hidden="1" x14ac:dyDescent="0.25">
      <c r="B637" s="206"/>
      <c r="C637" s="207">
        <v>43587</v>
      </c>
      <c r="D637" s="248" t="s">
        <v>1088</v>
      </c>
      <c r="E637" s="238" t="s">
        <v>1065</v>
      </c>
      <c r="F637" s="238"/>
      <c r="G637" s="249" t="s">
        <v>706</v>
      </c>
      <c r="H637" s="285"/>
      <c r="I637" s="263">
        <v>1125000</v>
      </c>
      <c r="J637" s="357">
        <f t="shared" si="10"/>
        <v>15417289</v>
      </c>
      <c r="K637" s="251"/>
      <c r="L637" s="241"/>
      <c r="M637" s="238" t="s">
        <v>1065</v>
      </c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  <c r="AA637" s="241"/>
      <c r="AB637" s="241"/>
      <c r="AC637" s="241"/>
      <c r="AD637" s="241"/>
      <c r="AE637" s="241"/>
      <c r="AF637" s="241"/>
      <c r="AG637" s="241"/>
      <c r="AH637" s="241"/>
      <c r="AI637" s="241"/>
    </row>
    <row r="638" spans="2:35" s="511" customFormat="1" hidden="1" x14ac:dyDescent="0.25">
      <c r="B638" s="206"/>
      <c r="C638" s="207">
        <v>43587</v>
      </c>
      <c r="D638" s="248" t="s">
        <v>1089</v>
      </c>
      <c r="E638" s="238" t="s">
        <v>1066</v>
      </c>
      <c r="F638" s="238"/>
      <c r="G638" s="249" t="s">
        <v>543</v>
      </c>
      <c r="H638" s="285"/>
      <c r="I638" s="263">
        <v>5754267</v>
      </c>
      <c r="J638" s="357">
        <f t="shared" si="10"/>
        <v>9663022</v>
      </c>
      <c r="K638" s="251"/>
      <c r="L638" s="241"/>
      <c r="M638" s="238" t="s">
        <v>1066</v>
      </c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  <c r="AA638" s="241"/>
      <c r="AB638" s="241"/>
      <c r="AC638" s="241"/>
      <c r="AD638" s="241"/>
      <c r="AE638" s="241"/>
      <c r="AF638" s="241"/>
      <c r="AG638" s="241"/>
      <c r="AH638" s="241"/>
      <c r="AI638" s="241"/>
    </row>
    <row r="639" spans="2:35" s="511" customFormat="1" hidden="1" x14ac:dyDescent="0.25">
      <c r="B639" s="206"/>
      <c r="C639" s="207">
        <v>43587</v>
      </c>
      <c r="D639" s="248" t="s">
        <v>1090</v>
      </c>
      <c r="E639" s="238" t="s">
        <v>1067</v>
      </c>
      <c r="F639" s="238"/>
      <c r="G639" s="249" t="s">
        <v>532</v>
      </c>
      <c r="H639" s="285"/>
      <c r="I639" s="263">
        <v>3122265</v>
      </c>
      <c r="J639" s="357">
        <f t="shared" si="10"/>
        <v>6540757</v>
      </c>
      <c r="K639" s="251"/>
      <c r="L639" s="241"/>
      <c r="M639" s="238" t="s">
        <v>1067</v>
      </c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  <c r="AA639" s="241"/>
      <c r="AB639" s="241"/>
      <c r="AC639" s="241"/>
      <c r="AD639" s="241"/>
      <c r="AE639" s="241"/>
      <c r="AF639" s="241"/>
      <c r="AG639" s="241"/>
      <c r="AH639" s="241"/>
      <c r="AI639" s="241"/>
    </row>
    <row r="640" spans="2:35" s="511" customFormat="1" hidden="1" x14ac:dyDescent="0.25">
      <c r="B640" s="206"/>
      <c r="C640" s="207"/>
      <c r="D640" s="248" t="s">
        <v>1099</v>
      </c>
      <c r="E640" s="238"/>
      <c r="F640" s="238"/>
      <c r="G640" s="249" t="s">
        <v>532</v>
      </c>
      <c r="H640" s="285">
        <v>1000000</v>
      </c>
      <c r="I640" s="263"/>
      <c r="J640" s="357">
        <f t="shared" si="10"/>
        <v>7540757</v>
      </c>
      <c r="K640" s="258" t="s">
        <v>1052</v>
      </c>
      <c r="L640" s="241"/>
      <c r="M640" s="238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  <c r="AA640" s="241"/>
      <c r="AB640" s="241"/>
      <c r="AC640" s="241"/>
      <c r="AD640" s="241"/>
      <c r="AE640" s="241"/>
      <c r="AF640" s="241"/>
      <c r="AG640" s="241"/>
      <c r="AH640" s="241"/>
      <c r="AI640" s="241"/>
    </row>
    <row r="641" spans="2:35" s="511" customFormat="1" hidden="1" x14ac:dyDescent="0.25">
      <c r="B641" s="206"/>
      <c r="C641" s="207">
        <v>43587</v>
      </c>
      <c r="D641" s="248" t="s">
        <v>564</v>
      </c>
      <c r="E641" s="238" t="s">
        <v>1068</v>
      </c>
      <c r="F641" s="238"/>
      <c r="G641" s="249" t="s">
        <v>563</v>
      </c>
      <c r="H641" s="285"/>
      <c r="I641" s="263">
        <v>124000</v>
      </c>
      <c r="J641" s="357">
        <f t="shared" si="10"/>
        <v>7416757</v>
      </c>
      <c r="K641" s="251"/>
      <c r="L641" s="241"/>
      <c r="M641" s="238" t="s">
        <v>1068</v>
      </c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  <c r="AA641" s="241"/>
      <c r="AB641" s="241"/>
      <c r="AC641" s="241"/>
      <c r="AD641" s="241"/>
      <c r="AE641" s="241"/>
      <c r="AF641" s="241"/>
      <c r="AG641" s="241"/>
      <c r="AH641" s="241"/>
      <c r="AI641" s="241"/>
    </row>
    <row r="642" spans="2:35" s="511" customFormat="1" hidden="1" x14ac:dyDescent="0.25">
      <c r="B642" s="206"/>
      <c r="C642" s="207">
        <v>43587</v>
      </c>
      <c r="D642" s="248" t="s">
        <v>1092</v>
      </c>
      <c r="E642" s="238" t="s">
        <v>1091</v>
      </c>
      <c r="F642" s="238"/>
      <c r="G642" s="249" t="s">
        <v>1082</v>
      </c>
      <c r="H642" s="285"/>
      <c r="I642" s="263">
        <v>1263900</v>
      </c>
      <c r="J642" s="357">
        <f t="shared" si="10"/>
        <v>6152857</v>
      </c>
      <c r="K642" s="251"/>
      <c r="L642" s="241"/>
      <c r="M642" s="238" t="s">
        <v>1091</v>
      </c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  <c r="AA642" s="241"/>
      <c r="AB642" s="241"/>
      <c r="AC642" s="241"/>
      <c r="AD642" s="241"/>
      <c r="AE642" s="241"/>
      <c r="AF642" s="241"/>
      <c r="AG642" s="241"/>
      <c r="AH642" s="241"/>
      <c r="AI642" s="241"/>
    </row>
    <row r="643" spans="2:35" s="511" customFormat="1" hidden="1" x14ac:dyDescent="0.25">
      <c r="B643" s="206"/>
      <c r="C643" s="207"/>
      <c r="D643" s="248" t="s">
        <v>1100</v>
      </c>
      <c r="E643" s="238"/>
      <c r="F643" s="238"/>
      <c r="G643" s="249" t="s">
        <v>1082</v>
      </c>
      <c r="H643" s="235">
        <v>1268000</v>
      </c>
      <c r="I643" s="263"/>
      <c r="J643" s="357">
        <f t="shared" si="10"/>
        <v>7420857</v>
      </c>
      <c r="K643" s="385" t="s">
        <v>1101</v>
      </c>
      <c r="L643" s="241"/>
      <c r="M643" s="238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</row>
    <row r="644" spans="2:35" s="511" customFormat="1" hidden="1" x14ac:dyDescent="0.25">
      <c r="B644" s="206"/>
      <c r="C644" s="207">
        <v>43587</v>
      </c>
      <c r="D644" s="248" t="s">
        <v>1094</v>
      </c>
      <c r="E644" s="238" t="s">
        <v>1093</v>
      </c>
      <c r="F644" s="238"/>
      <c r="G644" s="249" t="s">
        <v>1082</v>
      </c>
      <c r="H644" s="285"/>
      <c r="I644" s="263">
        <v>209000</v>
      </c>
      <c r="J644" s="357">
        <f t="shared" si="10"/>
        <v>7211857</v>
      </c>
      <c r="K644" s="251"/>
      <c r="L644" s="241"/>
      <c r="M644" s="238" t="s">
        <v>1093</v>
      </c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</row>
    <row r="645" spans="2:35" s="511" customFormat="1" hidden="1" x14ac:dyDescent="0.25">
      <c r="B645" s="206"/>
      <c r="C645" s="207"/>
      <c r="D645" s="248" t="s">
        <v>1100</v>
      </c>
      <c r="E645" s="238"/>
      <c r="F645" s="238"/>
      <c r="G645" s="249" t="s">
        <v>1082</v>
      </c>
      <c r="H645" s="285">
        <v>250000</v>
      </c>
      <c r="I645" s="263"/>
      <c r="J645" s="357">
        <f t="shared" si="10"/>
        <v>7461857</v>
      </c>
      <c r="K645" s="258" t="s">
        <v>1054</v>
      </c>
      <c r="L645" s="241"/>
      <c r="M645" s="238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</row>
    <row r="646" spans="2:35" s="511" customFormat="1" hidden="1" x14ac:dyDescent="0.25">
      <c r="B646" s="206"/>
      <c r="C646" s="283">
        <v>43587</v>
      </c>
      <c r="D646" s="225" t="s">
        <v>1097</v>
      </c>
      <c r="E646" s="386" t="s">
        <v>1098</v>
      </c>
      <c r="F646" s="386"/>
      <c r="G646" s="235" t="s">
        <v>327</v>
      </c>
      <c r="H646" s="285"/>
      <c r="I646" s="235">
        <v>500000</v>
      </c>
      <c r="J646" s="357">
        <f t="shared" si="10"/>
        <v>6961857</v>
      </c>
      <c r="K646" s="251"/>
      <c r="L646" s="241"/>
      <c r="M646" s="386" t="s">
        <v>1098</v>
      </c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</row>
    <row r="647" spans="2:35" s="511" customFormat="1" hidden="1" x14ac:dyDescent="0.25">
      <c r="B647" s="206"/>
      <c r="C647" s="207">
        <v>43588</v>
      </c>
      <c r="D647" s="248" t="s">
        <v>1096</v>
      </c>
      <c r="E647" s="238" t="s">
        <v>1095</v>
      </c>
      <c r="F647" s="238"/>
      <c r="G647" s="249" t="s">
        <v>534</v>
      </c>
      <c r="H647" s="285"/>
      <c r="I647" s="263">
        <v>420000</v>
      </c>
      <c r="J647" s="357">
        <f t="shared" si="10"/>
        <v>6541857</v>
      </c>
      <c r="K647" s="251"/>
      <c r="L647" s="241"/>
      <c r="M647" s="238" t="s">
        <v>1095</v>
      </c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</row>
    <row r="648" spans="2:35" s="511" customFormat="1" hidden="1" x14ac:dyDescent="0.25">
      <c r="B648" s="206"/>
      <c r="C648" s="207"/>
      <c r="D648" s="377" t="s">
        <v>1123</v>
      </c>
      <c r="E648" s="206"/>
      <c r="F648" s="206"/>
      <c r="G648" s="208"/>
      <c r="H648" s="285">
        <v>17958343</v>
      </c>
      <c r="I648" s="210"/>
      <c r="J648" s="357">
        <f t="shared" si="10"/>
        <v>24500200</v>
      </c>
      <c r="K648" s="251"/>
      <c r="L648" s="241"/>
      <c r="M648" s="206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</row>
    <row r="649" spans="2:35" s="511" customFormat="1" hidden="1" x14ac:dyDescent="0.25">
      <c r="B649" s="206"/>
      <c r="C649" s="207">
        <v>43591</v>
      </c>
      <c r="D649" s="225" t="s">
        <v>1097</v>
      </c>
      <c r="E649" s="208" t="s">
        <v>1113</v>
      </c>
      <c r="F649" s="208"/>
      <c r="G649" s="235" t="s">
        <v>532</v>
      </c>
      <c r="H649" s="235"/>
      <c r="I649" s="235">
        <v>500000</v>
      </c>
      <c r="J649" s="357">
        <f t="shared" si="10"/>
        <v>24000200</v>
      </c>
      <c r="K649" s="251"/>
      <c r="L649" s="241"/>
      <c r="M649" s="208" t="s">
        <v>1113</v>
      </c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</row>
    <row r="650" spans="2:35" s="511" customFormat="1" hidden="1" x14ac:dyDescent="0.25">
      <c r="B650" s="206"/>
      <c r="C650" s="204">
        <v>43591</v>
      </c>
      <c r="D650" s="318" t="s">
        <v>1112</v>
      </c>
      <c r="E650" s="319" t="s">
        <v>1106</v>
      </c>
      <c r="F650" s="255"/>
      <c r="G650" s="320" t="s">
        <v>1102</v>
      </c>
      <c r="H650" s="285"/>
      <c r="I650" s="321">
        <v>350000</v>
      </c>
      <c r="J650" s="357">
        <f t="shared" si="10"/>
        <v>23650200</v>
      </c>
      <c r="K650" s="251"/>
      <c r="L650" s="241"/>
      <c r="M650" s="319" t="s">
        <v>1106</v>
      </c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</row>
    <row r="651" spans="2:35" s="511" customFormat="1" hidden="1" x14ac:dyDescent="0.25">
      <c r="B651" s="206"/>
      <c r="C651" s="204">
        <v>43591</v>
      </c>
      <c r="D651" s="267" t="s">
        <v>1103</v>
      </c>
      <c r="E651" s="322" t="s">
        <v>1104</v>
      </c>
      <c r="F651" s="322"/>
      <c r="G651" s="270" t="s">
        <v>327</v>
      </c>
      <c r="H651" s="297"/>
      <c r="I651" s="271">
        <v>1523940</v>
      </c>
      <c r="J651" s="357">
        <f t="shared" si="10"/>
        <v>22126260</v>
      </c>
      <c r="K651" s="251"/>
      <c r="L651" s="241"/>
      <c r="M651" s="322" t="s">
        <v>1104</v>
      </c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</row>
    <row r="652" spans="2:35" s="511" customFormat="1" hidden="1" x14ac:dyDescent="0.25">
      <c r="B652" s="206"/>
      <c r="C652" s="204"/>
      <c r="D652" s="248" t="s">
        <v>982</v>
      </c>
      <c r="E652" s="238" t="s">
        <v>1118</v>
      </c>
      <c r="F652" s="238"/>
      <c r="G652" s="249" t="s">
        <v>327</v>
      </c>
      <c r="H652" s="285">
        <v>500000</v>
      </c>
      <c r="I652" s="263"/>
      <c r="J652" s="329">
        <f t="shared" si="10"/>
        <v>22626260</v>
      </c>
      <c r="K652" s="251"/>
      <c r="L652" s="241"/>
      <c r="M652" s="238" t="s">
        <v>1118</v>
      </c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</row>
    <row r="653" spans="2:35" s="511" customFormat="1" hidden="1" x14ac:dyDescent="0.25">
      <c r="B653" s="206"/>
      <c r="C653" s="204">
        <v>43591</v>
      </c>
      <c r="D653" s="267" t="s">
        <v>865</v>
      </c>
      <c r="E653" s="319" t="s">
        <v>1105</v>
      </c>
      <c r="F653" s="322"/>
      <c r="G653" s="270" t="s">
        <v>611</v>
      </c>
      <c r="H653" s="302"/>
      <c r="I653" s="271">
        <v>2067132</v>
      </c>
      <c r="J653" s="387">
        <f t="shared" si="10"/>
        <v>20559128</v>
      </c>
      <c r="K653" s="251"/>
      <c r="L653" s="241"/>
      <c r="M653" s="319" t="s">
        <v>1105</v>
      </c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</row>
    <row r="654" spans="2:35" s="511" customFormat="1" hidden="1" x14ac:dyDescent="0.25">
      <c r="B654" s="206"/>
      <c r="C654" s="204">
        <v>43591</v>
      </c>
      <c r="D654" s="233" t="s">
        <v>1107</v>
      </c>
      <c r="E654" s="319" t="s">
        <v>1108</v>
      </c>
      <c r="F654" s="322"/>
      <c r="G654" s="242" t="s">
        <v>532</v>
      </c>
      <c r="H654" s="285"/>
      <c r="I654" s="236">
        <v>1373651</v>
      </c>
      <c r="J654" s="357">
        <f t="shared" si="10"/>
        <v>19185477</v>
      </c>
      <c r="K654" s="251"/>
      <c r="L654" s="241"/>
      <c r="M654" s="319" t="s">
        <v>1108</v>
      </c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  <c r="AA654" s="241"/>
      <c r="AB654" s="241"/>
      <c r="AC654" s="241"/>
      <c r="AD654" s="241"/>
      <c r="AE654" s="241"/>
      <c r="AF654" s="241"/>
      <c r="AG654" s="241"/>
      <c r="AH654" s="241"/>
      <c r="AI654" s="241"/>
    </row>
    <row r="655" spans="2:35" s="511" customFormat="1" hidden="1" x14ac:dyDescent="0.25">
      <c r="B655" s="206"/>
      <c r="C655" s="204">
        <v>43592</v>
      </c>
      <c r="D655" s="233" t="s">
        <v>580</v>
      </c>
      <c r="E655" s="319" t="s">
        <v>1109</v>
      </c>
      <c r="F655" s="322"/>
      <c r="G655" s="242" t="s">
        <v>1110</v>
      </c>
      <c r="H655" s="285"/>
      <c r="I655" s="236">
        <v>62000</v>
      </c>
      <c r="J655" s="357">
        <f t="shared" si="10"/>
        <v>19123477</v>
      </c>
      <c r="K655" s="251"/>
      <c r="L655" s="241"/>
      <c r="M655" s="319" t="s">
        <v>1109</v>
      </c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  <c r="AA655" s="241"/>
      <c r="AB655" s="241"/>
      <c r="AC655" s="241"/>
      <c r="AD655" s="241"/>
      <c r="AE655" s="241"/>
      <c r="AF655" s="241"/>
      <c r="AG655" s="241"/>
      <c r="AH655" s="241"/>
      <c r="AI655" s="241"/>
    </row>
    <row r="656" spans="2:35" s="511" customFormat="1" hidden="1" x14ac:dyDescent="0.25">
      <c r="B656" s="206"/>
      <c r="C656" s="204">
        <v>43594</v>
      </c>
      <c r="D656" s="233" t="s">
        <v>1119</v>
      </c>
      <c r="E656" s="319" t="s">
        <v>1111</v>
      </c>
      <c r="F656" s="322"/>
      <c r="G656" s="242" t="s">
        <v>704</v>
      </c>
      <c r="H656" s="285"/>
      <c r="I656" s="236">
        <v>4612200</v>
      </c>
      <c r="J656" s="357">
        <f t="shared" si="10"/>
        <v>14511277</v>
      </c>
      <c r="K656" s="251"/>
      <c r="L656" s="241"/>
      <c r="M656" s="319" t="s">
        <v>1111</v>
      </c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  <c r="AA656" s="241"/>
      <c r="AB656" s="241"/>
      <c r="AC656" s="241"/>
      <c r="AD656" s="241"/>
      <c r="AE656" s="241"/>
      <c r="AF656" s="241"/>
      <c r="AG656" s="241"/>
      <c r="AH656" s="241"/>
      <c r="AI656" s="241"/>
    </row>
    <row r="657" spans="2:35" s="511" customFormat="1" hidden="1" x14ac:dyDescent="0.25">
      <c r="B657" s="206"/>
      <c r="C657" s="204">
        <v>43594</v>
      </c>
      <c r="D657" s="233" t="s">
        <v>1120</v>
      </c>
      <c r="E657" s="319" t="s">
        <v>1121</v>
      </c>
      <c r="F657" s="322"/>
      <c r="G657" s="242" t="s">
        <v>953</v>
      </c>
      <c r="H657" s="285"/>
      <c r="I657" s="236">
        <v>2085000</v>
      </c>
      <c r="J657" s="357">
        <f t="shared" si="10"/>
        <v>12426277</v>
      </c>
      <c r="K657" s="251"/>
      <c r="L657" s="241"/>
      <c r="M657" s="319" t="s">
        <v>1121</v>
      </c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  <c r="AD657" s="241"/>
      <c r="AE657" s="241"/>
      <c r="AF657" s="241"/>
      <c r="AG657" s="241"/>
      <c r="AH657" s="241"/>
      <c r="AI657" s="241"/>
    </row>
    <row r="658" spans="2:35" s="511" customFormat="1" hidden="1" x14ac:dyDescent="0.25">
      <c r="B658" s="206"/>
      <c r="C658" s="204">
        <v>43595</v>
      </c>
      <c r="D658" s="233" t="s">
        <v>580</v>
      </c>
      <c r="E658" s="319" t="s">
        <v>1122</v>
      </c>
      <c r="F658" s="322"/>
      <c r="G658" s="242" t="s">
        <v>1110</v>
      </c>
      <c r="H658" s="285"/>
      <c r="I658" s="236">
        <v>124000</v>
      </c>
      <c r="J658" s="357">
        <f t="shared" si="10"/>
        <v>12302277</v>
      </c>
      <c r="K658" s="251"/>
      <c r="L658" s="241"/>
      <c r="M658" s="319" t="s">
        <v>1122</v>
      </c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  <c r="AA658" s="241"/>
      <c r="AB658" s="241"/>
      <c r="AC658" s="241"/>
      <c r="AD658" s="241"/>
      <c r="AE658" s="241"/>
      <c r="AF658" s="241"/>
      <c r="AG658" s="241"/>
      <c r="AH658" s="241"/>
      <c r="AI658" s="241"/>
    </row>
    <row r="659" spans="2:35" s="511" customFormat="1" hidden="1" x14ac:dyDescent="0.25">
      <c r="B659" s="206"/>
      <c r="C659" s="207">
        <v>43595</v>
      </c>
      <c r="D659" s="225" t="s">
        <v>1115</v>
      </c>
      <c r="E659" s="208" t="s">
        <v>1117</v>
      </c>
      <c r="F659" s="208"/>
      <c r="G659" s="235" t="s">
        <v>1116</v>
      </c>
      <c r="H659" s="285"/>
      <c r="I659" s="210">
        <v>450000</v>
      </c>
      <c r="J659" s="357">
        <f t="shared" si="10"/>
        <v>11852277</v>
      </c>
      <c r="K659" s="251"/>
      <c r="L659" s="241"/>
      <c r="M659" s="208" t="s">
        <v>1117</v>
      </c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  <c r="AA659" s="241"/>
      <c r="AB659" s="241"/>
      <c r="AC659" s="241"/>
      <c r="AD659" s="241"/>
      <c r="AE659" s="241"/>
      <c r="AF659" s="241"/>
      <c r="AG659" s="241"/>
      <c r="AH659" s="241"/>
      <c r="AI659" s="241"/>
    </row>
    <row r="660" spans="2:35" s="511" customFormat="1" hidden="1" x14ac:dyDescent="0.25">
      <c r="B660" s="206"/>
      <c r="C660" s="206"/>
      <c r="D660" s="377" t="s">
        <v>1114</v>
      </c>
      <c r="E660" s="206"/>
      <c r="F660" s="206"/>
      <c r="G660" s="208"/>
      <c r="H660" s="285">
        <v>12197923</v>
      </c>
      <c r="I660" s="210"/>
      <c r="J660" s="357">
        <f t="shared" si="10"/>
        <v>24050200</v>
      </c>
      <c r="K660" s="251"/>
      <c r="L660" s="241"/>
      <c r="M660" s="206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  <c r="AA660" s="241"/>
      <c r="AB660" s="241"/>
      <c r="AC660" s="241"/>
      <c r="AD660" s="241"/>
      <c r="AE660" s="241"/>
      <c r="AF660" s="241"/>
      <c r="AG660" s="241"/>
      <c r="AH660" s="241"/>
      <c r="AI660" s="241"/>
    </row>
    <row r="661" spans="2:35" s="511" customFormat="1" hidden="1" x14ac:dyDescent="0.25">
      <c r="B661" s="206"/>
      <c r="C661" s="207">
        <v>43595</v>
      </c>
      <c r="D661" s="206" t="s">
        <v>607</v>
      </c>
      <c r="E661" s="206" t="s">
        <v>1124</v>
      </c>
      <c r="F661" s="206"/>
      <c r="G661" s="286" t="s">
        <v>365</v>
      </c>
      <c r="H661" s="285"/>
      <c r="I661" s="210">
        <v>196000</v>
      </c>
      <c r="J661" s="357">
        <f t="shared" si="10"/>
        <v>23854200</v>
      </c>
      <c r="K661" s="251"/>
      <c r="L661" s="241"/>
      <c r="M661" s="206" t="s">
        <v>1124</v>
      </c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  <c r="AA661" s="241"/>
      <c r="AB661" s="241"/>
      <c r="AC661" s="241"/>
      <c r="AD661" s="241"/>
      <c r="AE661" s="241"/>
      <c r="AF661" s="241"/>
      <c r="AG661" s="241"/>
      <c r="AH661" s="241"/>
      <c r="AI661" s="241"/>
    </row>
    <row r="662" spans="2:35" s="511" customFormat="1" hidden="1" x14ac:dyDescent="0.25">
      <c r="B662" s="206"/>
      <c r="C662" s="207">
        <v>43595</v>
      </c>
      <c r="D662" s="206" t="s">
        <v>868</v>
      </c>
      <c r="E662" s="206" t="s">
        <v>1142</v>
      </c>
      <c r="F662" s="206"/>
      <c r="G662" s="286" t="s">
        <v>565</v>
      </c>
      <c r="H662" s="285"/>
      <c r="I662" s="210">
        <v>38000</v>
      </c>
      <c r="J662" s="357">
        <f t="shared" si="10"/>
        <v>23816200</v>
      </c>
      <c r="K662" s="251"/>
      <c r="L662" s="241"/>
      <c r="M662" s="206" t="s">
        <v>1142</v>
      </c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  <c r="AA662" s="241"/>
      <c r="AB662" s="241"/>
      <c r="AC662" s="241"/>
      <c r="AD662" s="241"/>
      <c r="AE662" s="241"/>
      <c r="AF662" s="241"/>
      <c r="AG662" s="241"/>
      <c r="AH662" s="241"/>
      <c r="AI662" s="241"/>
    </row>
    <row r="663" spans="2:35" s="511" customFormat="1" hidden="1" x14ac:dyDescent="0.25">
      <c r="B663" s="206"/>
      <c r="C663" s="207">
        <v>43595</v>
      </c>
      <c r="D663" s="206" t="s">
        <v>1125</v>
      </c>
      <c r="E663" s="206" t="s">
        <v>1143</v>
      </c>
      <c r="F663" s="206"/>
      <c r="G663" s="286" t="s">
        <v>565</v>
      </c>
      <c r="H663" s="285"/>
      <c r="I663" s="210">
        <v>6450000</v>
      </c>
      <c r="J663" s="357">
        <f t="shared" si="10"/>
        <v>17366200</v>
      </c>
      <c r="K663" s="251"/>
      <c r="L663" s="241"/>
      <c r="M663" s="206" t="s">
        <v>1143</v>
      </c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</row>
    <row r="664" spans="2:35" s="511" customFormat="1" hidden="1" x14ac:dyDescent="0.25">
      <c r="B664" s="206"/>
      <c r="C664" s="207">
        <v>43595</v>
      </c>
      <c r="D664" s="206" t="s">
        <v>1126</v>
      </c>
      <c r="E664" s="206" t="s">
        <v>1144</v>
      </c>
      <c r="F664" s="206"/>
      <c r="G664" s="286" t="s">
        <v>651</v>
      </c>
      <c r="H664" s="285"/>
      <c r="I664" s="210">
        <v>320000</v>
      </c>
      <c r="J664" s="357">
        <f t="shared" si="10"/>
        <v>17046200</v>
      </c>
      <c r="K664" s="251"/>
      <c r="L664" s="241"/>
      <c r="M664" s="206" t="s">
        <v>1144</v>
      </c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</row>
    <row r="665" spans="2:35" s="511" customFormat="1" hidden="1" x14ac:dyDescent="0.25">
      <c r="B665" s="206"/>
      <c r="C665" s="207">
        <v>43598</v>
      </c>
      <c r="D665" s="206" t="s">
        <v>1127</v>
      </c>
      <c r="E665" s="206" t="s">
        <v>1145</v>
      </c>
      <c r="F665" s="206"/>
      <c r="G665" s="286" t="s">
        <v>565</v>
      </c>
      <c r="H665" s="285"/>
      <c r="I665" s="210">
        <v>50000</v>
      </c>
      <c r="J665" s="357">
        <f t="shared" si="10"/>
        <v>16996200</v>
      </c>
      <c r="K665" s="251"/>
      <c r="L665" s="241"/>
      <c r="M665" s="206" t="s">
        <v>1145</v>
      </c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</row>
    <row r="666" spans="2:35" s="511" customFormat="1" hidden="1" x14ac:dyDescent="0.25">
      <c r="B666" s="206"/>
      <c r="C666" s="207">
        <v>43599</v>
      </c>
      <c r="D666" s="206" t="s">
        <v>922</v>
      </c>
      <c r="E666" s="206" t="s">
        <v>1146</v>
      </c>
      <c r="F666" s="206"/>
      <c r="G666" s="286" t="s">
        <v>563</v>
      </c>
      <c r="H666" s="285"/>
      <c r="I666" s="210">
        <v>124000</v>
      </c>
      <c r="J666" s="357">
        <f t="shared" si="10"/>
        <v>16872200</v>
      </c>
      <c r="K666" s="251"/>
      <c r="L666" s="241"/>
      <c r="M666" s="206" t="s">
        <v>1146</v>
      </c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</row>
    <row r="667" spans="2:35" s="511" customFormat="1" hidden="1" x14ac:dyDescent="0.25">
      <c r="B667" s="206"/>
      <c r="C667" s="207">
        <v>43599</v>
      </c>
      <c r="D667" s="206" t="s">
        <v>1128</v>
      </c>
      <c r="E667" s="206" t="s">
        <v>1147</v>
      </c>
      <c r="F667" s="206"/>
      <c r="G667" s="286" t="s">
        <v>1116</v>
      </c>
      <c r="H667" s="285"/>
      <c r="I667" s="210">
        <v>430000</v>
      </c>
      <c r="J667" s="357">
        <f t="shared" si="10"/>
        <v>16442200</v>
      </c>
      <c r="K667" s="251"/>
      <c r="L667" s="241"/>
      <c r="M667" s="206" t="s">
        <v>1147</v>
      </c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</row>
    <row r="668" spans="2:35" s="511" customFormat="1" hidden="1" x14ac:dyDescent="0.25">
      <c r="B668" s="206"/>
      <c r="C668" s="206"/>
      <c r="D668" s="206" t="s">
        <v>982</v>
      </c>
      <c r="E668" s="206" t="s">
        <v>1148</v>
      </c>
      <c r="F668" s="206"/>
      <c r="G668" s="286" t="s">
        <v>1116</v>
      </c>
      <c r="H668" s="285">
        <v>450000</v>
      </c>
      <c r="I668" s="210"/>
      <c r="J668" s="357">
        <f t="shared" si="10"/>
        <v>16892200</v>
      </c>
      <c r="K668" s="251"/>
      <c r="L668" s="241"/>
      <c r="M668" s="206" t="s">
        <v>1148</v>
      </c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</row>
    <row r="669" spans="2:35" s="511" customFormat="1" hidden="1" x14ac:dyDescent="0.25">
      <c r="B669" s="206"/>
      <c r="C669" s="207">
        <v>43599</v>
      </c>
      <c r="D669" s="206" t="s">
        <v>1129</v>
      </c>
      <c r="E669" s="206" t="s">
        <v>1149</v>
      </c>
      <c r="F669" s="206"/>
      <c r="G669" s="286" t="s">
        <v>560</v>
      </c>
      <c r="H669" s="285"/>
      <c r="I669" s="210">
        <v>310550</v>
      </c>
      <c r="J669" s="357">
        <f t="shared" si="10"/>
        <v>16581650</v>
      </c>
      <c r="K669" s="251"/>
      <c r="L669" s="241"/>
      <c r="M669" s="206" t="s">
        <v>1149</v>
      </c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</row>
    <row r="670" spans="2:35" s="511" customFormat="1" hidden="1" x14ac:dyDescent="0.25">
      <c r="B670" s="206"/>
      <c r="C670" s="207">
        <v>43599</v>
      </c>
      <c r="D670" s="206" t="s">
        <v>1130</v>
      </c>
      <c r="E670" s="206" t="s">
        <v>1150</v>
      </c>
      <c r="F670" s="206"/>
      <c r="G670" s="286" t="s">
        <v>327</v>
      </c>
      <c r="H670" s="285"/>
      <c r="I670" s="210">
        <v>761230</v>
      </c>
      <c r="J670" s="357">
        <f t="shared" si="10"/>
        <v>15820420</v>
      </c>
      <c r="K670" s="251"/>
      <c r="L670" s="241"/>
      <c r="M670" s="206" t="s">
        <v>1150</v>
      </c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</row>
    <row r="671" spans="2:35" s="511" customFormat="1" hidden="1" x14ac:dyDescent="0.25">
      <c r="B671" s="206"/>
      <c r="C671" s="207">
        <v>43600</v>
      </c>
      <c r="D671" s="206" t="s">
        <v>1131</v>
      </c>
      <c r="E671" s="206" t="s">
        <v>1151</v>
      </c>
      <c r="F671" s="206"/>
      <c r="G671" s="286" t="s">
        <v>645</v>
      </c>
      <c r="H671" s="285"/>
      <c r="I671" s="210">
        <v>1493500</v>
      </c>
      <c r="J671" s="357">
        <f t="shared" si="10"/>
        <v>14326920</v>
      </c>
      <c r="K671" s="251"/>
      <c r="L671" s="241"/>
      <c r="M671" s="206" t="s">
        <v>1151</v>
      </c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</row>
    <row r="672" spans="2:35" s="511" customFormat="1" hidden="1" x14ac:dyDescent="0.25">
      <c r="B672" s="206"/>
      <c r="C672" s="207">
        <v>43600</v>
      </c>
      <c r="D672" s="206" t="s">
        <v>1132</v>
      </c>
      <c r="E672" s="206" t="s">
        <v>1152</v>
      </c>
      <c r="F672" s="206"/>
      <c r="G672" s="286" t="s">
        <v>645</v>
      </c>
      <c r="H672" s="285"/>
      <c r="I672" s="210">
        <v>2386600</v>
      </c>
      <c r="J672" s="357">
        <f t="shared" si="10"/>
        <v>11940320</v>
      </c>
      <c r="K672" s="251"/>
      <c r="L672" s="241"/>
      <c r="M672" s="206" t="s">
        <v>1152</v>
      </c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  <c r="AA672" s="241"/>
      <c r="AB672" s="241"/>
      <c r="AC672" s="241"/>
      <c r="AD672" s="241"/>
      <c r="AE672" s="241"/>
      <c r="AF672" s="241"/>
      <c r="AG672" s="241"/>
      <c r="AH672" s="241"/>
      <c r="AI672" s="241"/>
    </row>
    <row r="673" spans="2:35" s="511" customFormat="1" hidden="1" x14ac:dyDescent="0.25">
      <c r="B673" s="206"/>
      <c r="C673" s="207">
        <v>43600</v>
      </c>
      <c r="D673" s="206" t="s">
        <v>1133</v>
      </c>
      <c r="E673" s="206" t="s">
        <v>1153</v>
      </c>
      <c r="F673" s="206"/>
      <c r="G673" s="286" t="s">
        <v>645</v>
      </c>
      <c r="H673" s="285"/>
      <c r="I673" s="210">
        <v>706000</v>
      </c>
      <c r="J673" s="357">
        <f t="shared" si="10"/>
        <v>11234320</v>
      </c>
      <c r="K673" s="251"/>
      <c r="L673" s="241"/>
      <c r="M673" s="206" t="s">
        <v>1153</v>
      </c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  <c r="AA673" s="241"/>
      <c r="AB673" s="241"/>
      <c r="AC673" s="241"/>
      <c r="AD673" s="241"/>
      <c r="AE673" s="241"/>
      <c r="AF673" s="241"/>
      <c r="AG673" s="241"/>
      <c r="AH673" s="241"/>
      <c r="AI673" s="241"/>
    </row>
    <row r="674" spans="2:35" s="511" customFormat="1" hidden="1" x14ac:dyDescent="0.25">
      <c r="B674" s="206"/>
      <c r="C674" s="207">
        <v>43600</v>
      </c>
      <c r="D674" s="206" t="s">
        <v>1134</v>
      </c>
      <c r="E674" s="206" t="s">
        <v>1154</v>
      </c>
      <c r="F674" s="206"/>
      <c r="G674" s="286" t="s">
        <v>645</v>
      </c>
      <c r="H674" s="285"/>
      <c r="I674" s="210">
        <v>611200</v>
      </c>
      <c r="J674" s="357">
        <f t="shared" si="10"/>
        <v>10623120</v>
      </c>
      <c r="K674" s="251"/>
      <c r="L674" s="241"/>
      <c r="M674" s="206" t="s">
        <v>1154</v>
      </c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  <c r="AA674" s="241"/>
      <c r="AB674" s="241"/>
      <c r="AC674" s="241"/>
      <c r="AD674" s="241"/>
      <c r="AE674" s="241"/>
      <c r="AF674" s="241"/>
      <c r="AG674" s="241"/>
      <c r="AH674" s="241"/>
      <c r="AI674" s="241"/>
    </row>
    <row r="675" spans="2:35" s="511" customFormat="1" hidden="1" x14ac:dyDescent="0.25">
      <c r="B675" s="206"/>
      <c r="C675" s="207">
        <v>43600</v>
      </c>
      <c r="D675" s="206" t="s">
        <v>1135</v>
      </c>
      <c r="E675" s="206" t="s">
        <v>1155</v>
      </c>
      <c r="F675" s="206"/>
      <c r="G675" s="286" t="s">
        <v>608</v>
      </c>
      <c r="H675" s="285"/>
      <c r="I675" s="210">
        <v>353000</v>
      </c>
      <c r="J675" s="357">
        <f t="shared" si="10"/>
        <v>10270120</v>
      </c>
      <c r="K675" s="251"/>
      <c r="L675" s="241"/>
      <c r="M675" s="206" t="s">
        <v>1155</v>
      </c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  <c r="AA675" s="241"/>
      <c r="AB675" s="241"/>
      <c r="AC675" s="241"/>
      <c r="AD675" s="241"/>
      <c r="AE675" s="241"/>
      <c r="AF675" s="241"/>
      <c r="AG675" s="241"/>
      <c r="AH675" s="241"/>
      <c r="AI675" s="241"/>
    </row>
    <row r="676" spans="2:35" s="511" customFormat="1" hidden="1" x14ac:dyDescent="0.25">
      <c r="B676" s="206"/>
      <c r="C676" s="207">
        <v>43600</v>
      </c>
      <c r="D676" s="206" t="s">
        <v>1136</v>
      </c>
      <c r="E676" s="206" t="s">
        <v>1156</v>
      </c>
      <c r="F676" s="206"/>
      <c r="G676" s="286" t="s">
        <v>1110</v>
      </c>
      <c r="H676" s="285"/>
      <c r="I676" s="210">
        <v>62000</v>
      </c>
      <c r="J676" s="357">
        <f t="shared" si="10"/>
        <v>10208120</v>
      </c>
      <c r="K676" s="251"/>
      <c r="L676" s="241"/>
      <c r="M676" s="206" t="s">
        <v>1156</v>
      </c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  <c r="AA676" s="241"/>
      <c r="AB676" s="241"/>
      <c r="AC676" s="241"/>
      <c r="AD676" s="241"/>
      <c r="AE676" s="241"/>
      <c r="AF676" s="241"/>
      <c r="AG676" s="241"/>
      <c r="AH676" s="241"/>
      <c r="AI676" s="241"/>
    </row>
    <row r="677" spans="2:35" s="511" customFormat="1" hidden="1" x14ac:dyDescent="0.25">
      <c r="B677" s="206"/>
      <c r="C677" s="207">
        <v>43600</v>
      </c>
      <c r="D677" s="206" t="s">
        <v>1137</v>
      </c>
      <c r="E677" s="206" t="s">
        <v>1157</v>
      </c>
      <c r="F677" s="206"/>
      <c r="G677" s="286" t="s">
        <v>565</v>
      </c>
      <c r="H677" s="285"/>
      <c r="I677" s="210">
        <v>25000</v>
      </c>
      <c r="J677" s="357">
        <f t="shared" si="10"/>
        <v>10183120</v>
      </c>
      <c r="K677" s="251"/>
      <c r="L677" s="241"/>
      <c r="M677" s="206" t="s">
        <v>1157</v>
      </c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  <c r="AA677" s="241"/>
      <c r="AB677" s="241"/>
      <c r="AC677" s="241"/>
      <c r="AD677" s="241"/>
      <c r="AE677" s="241"/>
      <c r="AF677" s="241"/>
      <c r="AG677" s="241"/>
      <c r="AH677" s="241"/>
      <c r="AI677" s="241"/>
    </row>
    <row r="678" spans="2:35" s="511" customFormat="1" hidden="1" x14ac:dyDescent="0.25">
      <c r="B678" s="206"/>
      <c r="C678" s="207">
        <v>43601</v>
      </c>
      <c r="D678" s="206" t="s">
        <v>1138</v>
      </c>
      <c r="E678" s="206" t="s">
        <v>1158</v>
      </c>
      <c r="F678" s="206"/>
      <c r="G678" s="286" t="s">
        <v>532</v>
      </c>
      <c r="H678" s="285"/>
      <c r="I678" s="210">
        <v>419430</v>
      </c>
      <c r="J678" s="357">
        <f t="shared" si="10"/>
        <v>9763690</v>
      </c>
      <c r="K678" s="251"/>
      <c r="L678" s="241"/>
      <c r="M678" s="206" t="s">
        <v>1158</v>
      </c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  <c r="AA678" s="241"/>
      <c r="AB678" s="241"/>
      <c r="AC678" s="241"/>
      <c r="AD678" s="241"/>
      <c r="AE678" s="241"/>
      <c r="AF678" s="241"/>
      <c r="AG678" s="241"/>
      <c r="AH678" s="241"/>
      <c r="AI678" s="241"/>
    </row>
    <row r="679" spans="2:35" s="511" customFormat="1" hidden="1" x14ac:dyDescent="0.25">
      <c r="B679" s="206"/>
      <c r="C679" s="206"/>
      <c r="D679" s="206" t="s">
        <v>982</v>
      </c>
      <c r="E679" s="206" t="s">
        <v>1159</v>
      </c>
      <c r="F679" s="206"/>
      <c r="G679" s="286" t="s">
        <v>532</v>
      </c>
      <c r="H679" s="285">
        <v>500000</v>
      </c>
      <c r="I679" s="210"/>
      <c r="J679" s="357">
        <f t="shared" si="10"/>
        <v>10263690</v>
      </c>
      <c r="K679" s="251"/>
      <c r="L679" s="241"/>
      <c r="M679" s="206" t="s">
        <v>1159</v>
      </c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  <c r="AA679" s="241"/>
      <c r="AB679" s="241"/>
      <c r="AC679" s="241"/>
      <c r="AD679" s="241"/>
      <c r="AE679" s="241"/>
      <c r="AF679" s="241"/>
      <c r="AG679" s="241"/>
      <c r="AH679" s="241"/>
      <c r="AI679" s="241"/>
    </row>
    <row r="680" spans="2:35" s="511" customFormat="1" hidden="1" x14ac:dyDescent="0.25">
      <c r="B680" s="206"/>
      <c r="C680" s="207">
        <v>43601</v>
      </c>
      <c r="D680" s="206" t="s">
        <v>1139</v>
      </c>
      <c r="E680" s="206" t="s">
        <v>1160</v>
      </c>
      <c r="F680" s="206"/>
      <c r="G680" s="286" t="s">
        <v>532</v>
      </c>
      <c r="H680" s="285"/>
      <c r="I680" s="210">
        <v>1022785</v>
      </c>
      <c r="J680" s="357">
        <f t="shared" si="10"/>
        <v>9240905</v>
      </c>
      <c r="K680" s="251"/>
      <c r="L680" s="241"/>
      <c r="M680" s="206" t="s">
        <v>1160</v>
      </c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</row>
    <row r="681" spans="2:35" s="511" customFormat="1" hidden="1" x14ac:dyDescent="0.25">
      <c r="B681" s="206"/>
      <c r="C681" s="207">
        <v>43601</v>
      </c>
      <c r="D681" s="206" t="s">
        <v>1140</v>
      </c>
      <c r="E681" s="206" t="s">
        <v>1161</v>
      </c>
      <c r="F681" s="206"/>
      <c r="G681" s="286" t="s">
        <v>565</v>
      </c>
      <c r="H681" s="285"/>
      <c r="I681" s="210">
        <v>100000</v>
      </c>
      <c r="J681" s="357">
        <f t="shared" si="10"/>
        <v>9140905</v>
      </c>
      <c r="K681" s="251"/>
      <c r="L681" s="241"/>
      <c r="M681" s="206" t="s">
        <v>1161</v>
      </c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  <c r="AA681" s="241"/>
      <c r="AB681" s="241"/>
      <c r="AC681" s="241"/>
      <c r="AD681" s="241"/>
      <c r="AE681" s="241"/>
      <c r="AF681" s="241"/>
      <c r="AG681" s="241"/>
      <c r="AH681" s="241"/>
      <c r="AI681" s="241"/>
    </row>
    <row r="682" spans="2:35" s="511" customFormat="1" hidden="1" x14ac:dyDescent="0.25">
      <c r="B682" s="284"/>
      <c r="C682" s="388">
        <v>43602</v>
      </c>
      <c r="D682" s="284" t="s">
        <v>1141</v>
      </c>
      <c r="E682" s="284" t="s">
        <v>1162</v>
      </c>
      <c r="F682" s="284"/>
      <c r="G682" s="389" t="s">
        <v>1082</v>
      </c>
      <c r="H682" s="297"/>
      <c r="I682" s="390">
        <v>1800000</v>
      </c>
      <c r="J682" s="357">
        <f t="shared" si="10"/>
        <v>7340905</v>
      </c>
      <c r="K682" s="282"/>
      <c r="L682" s="241"/>
      <c r="M682" s="284" t="s">
        <v>1162</v>
      </c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  <c r="AA682" s="241"/>
      <c r="AB682" s="241"/>
      <c r="AC682" s="241"/>
      <c r="AD682" s="241"/>
      <c r="AE682" s="241"/>
      <c r="AF682" s="241"/>
      <c r="AG682" s="241"/>
      <c r="AH682" s="241"/>
      <c r="AI682" s="241"/>
    </row>
    <row r="683" spans="2:35" s="511" customFormat="1" hidden="1" x14ac:dyDescent="0.25">
      <c r="B683" s="206"/>
      <c r="C683" s="206"/>
      <c r="D683" s="377" t="s">
        <v>1179</v>
      </c>
      <c r="E683" s="206"/>
      <c r="F683" s="206"/>
      <c r="G683" s="208"/>
      <c r="H683" s="285">
        <v>15759295</v>
      </c>
      <c r="I683" s="210"/>
      <c r="J683" s="357">
        <f t="shared" si="10"/>
        <v>23100200</v>
      </c>
      <c r="K683" s="251"/>
      <c r="L683" s="241"/>
      <c r="M683" s="206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  <c r="AA683" s="241"/>
      <c r="AB683" s="241"/>
      <c r="AC683" s="241"/>
      <c r="AD683" s="241"/>
      <c r="AE683" s="241"/>
      <c r="AF683" s="241"/>
      <c r="AG683" s="241"/>
      <c r="AH683" s="241"/>
      <c r="AI683" s="241"/>
    </row>
    <row r="684" spans="2:35" s="511" customFormat="1" hidden="1" x14ac:dyDescent="0.25">
      <c r="B684" s="206"/>
      <c r="C684" s="204">
        <v>43600</v>
      </c>
      <c r="D684" s="318" t="s">
        <v>1164</v>
      </c>
      <c r="E684" s="319" t="s">
        <v>1124</v>
      </c>
      <c r="F684" s="255"/>
      <c r="G684" s="320" t="s">
        <v>758</v>
      </c>
      <c r="H684" s="285"/>
      <c r="I684" s="321">
        <v>1164001</v>
      </c>
      <c r="J684" s="357">
        <f t="shared" si="10"/>
        <v>21936199</v>
      </c>
      <c r="K684" s="251"/>
      <c r="L684" s="241"/>
      <c r="M684" s="319" t="s">
        <v>1124</v>
      </c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  <c r="AA684" s="241"/>
      <c r="AB684" s="241"/>
      <c r="AC684" s="241"/>
      <c r="AD684" s="241"/>
      <c r="AE684" s="241"/>
      <c r="AF684" s="241"/>
      <c r="AG684" s="241"/>
      <c r="AH684" s="241"/>
      <c r="AI684" s="241"/>
    </row>
    <row r="685" spans="2:35" s="511" customFormat="1" hidden="1" x14ac:dyDescent="0.25">
      <c r="B685" s="206"/>
      <c r="C685" s="204">
        <v>43605</v>
      </c>
      <c r="D685" s="267" t="s">
        <v>1165</v>
      </c>
      <c r="E685" s="319" t="s">
        <v>1142</v>
      </c>
      <c r="F685" s="322"/>
      <c r="G685" s="270" t="s">
        <v>1110</v>
      </c>
      <c r="H685" s="285"/>
      <c r="I685" s="271">
        <v>124000</v>
      </c>
      <c r="J685" s="357">
        <f t="shared" si="10"/>
        <v>21812199</v>
      </c>
      <c r="K685" s="251"/>
      <c r="L685" s="241"/>
      <c r="M685" s="319" t="s">
        <v>1142</v>
      </c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  <c r="AA685" s="241"/>
      <c r="AB685" s="241"/>
      <c r="AC685" s="241"/>
      <c r="AD685" s="241"/>
      <c r="AE685" s="241"/>
      <c r="AF685" s="241"/>
      <c r="AG685" s="241"/>
      <c r="AH685" s="241"/>
      <c r="AI685" s="241"/>
    </row>
    <row r="686" spans="2:35" s="511" customFormat="1" hidden="1" x14ac:dyDescent="0.25">
      <c r="B686" s="206"/>
      <c r="C686" s="204">
        <v>43606</v>
      </c>
      <c r="D686" s="233" t="s">
        <v>1166</v>
      </c>
      <c r="E686" s="319" t="s">
        <v>1143</v>
      </c>
      <c r="F686" s="322"/>
      <c r="G686" s="242" t="s">
        <v>543</v>
      </c>
      <c r="H686" s="285"/>
      <c r="I686" s="236">
        <v>5180472</v>
      </c>
      <c r="J686" s="357">
        <f t="shared" si="10"/>
        <v>16631727</v>
      </c>
      <c r="K686" s="251"/>
      <c r="L686" s="241"/>
      <c r="M686" s="319" t="s">
        <v>1143</v>
      </c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  <c r="AA686" s="241"/>
      <c r="AB686" s="241"/>
      <c r="AC686" s="241"/>
      <c r="AD686" s="241"/>
      <c r="AE686" s="241"/>
      <c r="AF686" s="241"/>
      <c r="AG686" s="241"/>
      <c r="AH686" s="241"/>
      <c r="AI686" s="241"/>
    </row>
    <row r="687" spans="2:35" s="511" customFormat="1" hidden="1" x14ac:dyDescent="0.25">
      <c r="B687" s="206"/>
      <c r="C687" s="204">
        <v>43606</v>
      </c>
      <c r="D687" s="233" t="s">
        <v>1167</v>
      </c>
      <c r="E687" s="319" t="s">
        <v>1144</v>
      </c>
      <c r="F687" s="322"/>
      <c r="G687" s="242" t="s">
        <v>555</v>
      </c>
      <c r="H687" s="285"/>
      <c r="I687" s="236">
        <v>2561700</v>
      </c>
      <c r="J687" s="357">
        <f t="shared" si="10"/>
        <v>14070027</v>
      </c>
      <c r="K687" s="251"/>
      <c r="L687" s="241"/>
      <c r="M687" s="319" t="s">
        <v>1144</v>
      </c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  <c r="AA687" s="241"/>
      <c r="AB687" s="241"/>
      <c r="AC687" s="241"/>
      <c r="AD687" s="241"/>
      <c r="AE687" s="241"/>
      <c r="AF687" s="241"/>
      <c r="AG687" s="241"/>
      <c r="AH687" s="241"/>
      <c r="AI687" s="241"/>
    </row>
    <row r="688" spans="2:35" s="511" customFormat="1" hidden="1" x14ac:dyDescent="0.25">
      <c r="B688" s="206"/>
      <c r="C688" s="204">
        <v>43606</v>
      </c>
      <c r="D688" s="233" t="s">
        <v>1168</v>
      </c>
      <c r="E688" s="319" t="s">
        <v>1145</v>
      </c>
      <c r="F688" s="322"/>
      <c r="G688" s="242" t="s">
        <v>565</v>
      </c>
      <c r="H688" s="285"/>
      <c r="I688" s="236">
        <v>52000</v>
      </c>
      <c r="J688" s="357">
        <f t="shared" si="10"/>
        <v>14018027</v>
      </c>
      <c r="K688" s="251"/>
      <c r="L688" s="241"/>
      <c r="M688" s="319" t="s">
        <v>1145</v>
      </c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  <c r="AA688" s="241"/>
      <c r="AB688" s="241"/>
      <c r="AC688" s="241"/>
      <c r="AD688" s="241"/>
      <c r="AE688" s="241"/>
      <c r="AF688" s="241"/>
      <c r="AG688" s="241"/>
      <c r="AH688" s="241"/>
      <c r="AI688" s="241"/>
    </row>
    <row r="689" spans="2:35" s="511" customFormat="1" hidden="1" x14ac:dyDescent="0.25">
      <c r="B689" s="206"/>
      <c r="C689" s="204">
        <v>43607</v>
      </c>
      <c r="D689" s="233" t="s">
        <v>1140</v>
      </c>
      <c r="E689" s="319" t="s">
        <v>1146</v>
      </c>
      <c r="F689" s="322"/>
      <c r="G689" s="242" t="s">
        <v>565</v>
      </c>
      <c r="H689" s="285"/>
      <c r="I689" s="236">
        <v>100000</v>
      </c>
      <c r="J689" s="357">
        <f t="shared" si="10"/>
        <v>13918027</v>
      </c>
      <c r="K689" s="251"/>
      <c r="L689" s="241"/>
      <c r="M689" s="319" t="s">
        <v>1146</v>
      </c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  <c r="AA689" s="241"/>
      <c r="AB689" s="241"/>
      <c r="AC689" s="241"/>
      <c r="AD689" s="241"/>
      <c r="AE689" s="241"/>
      <c r="AF689" s="241"/>
      <c r="AG689" s="241"/>
      <c r="AH689" s="241"/>
      <c r="AI689" s="241"/>
    </row>
    <row r="690" spans="2:35" s="511" customFormat="1" hidden="1" x14ac:dyDescent="0.25">
      <c r="B690" s="206"/>
      <c r="C690" s="204"/>
      <c r="D690" s="233" t="s">
        <v>982</v>
      </c>
      <c r="E690" s="319" t="s">
        <v>1180</v>
      </c>
      <c r="F690" s="322"/>
      <c r="G690" s="242" t="s">
        <v>565</v>
      </c>
      <c r="H690" s="285">
        <v>100000</v>
      </c>
      <c r="I690" s="236"/>
      <c r="J690" s="357">
        <f t="shared" ref="J690:J753" si="11">+J689+H690-I690</f>
        <v>14018027</v>
      </c>
      <c r="K690" s="251"/>
      <c r="L690" s="241"/>
      <c r="M690" s="319" t="s">
        <v>1180</v>
      </c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  <c r="AA690" s="241"/>
      <c r="AB690" s="241"/>
      <c r="AC690" s="241"/>
      <c r="AD690" s="241"/>
      <c r="AE690" s="241"/>
      <c r="AF690" s="241"/>
      <c r="AG690" s="241"/>
      <c r="AH690" s="241"/>
      <c r="AI690" s="241"/>
    </row>
    <row r="691" spans="2:35" s="511" customFormat="1" hidden="1" x14ac:dyDescent="0.25">
      <c r="B691" s="206"/>
      <c r="C691" s="204">
        <v>43607</v>
      </c>
      <c r="D691" s="233" t="s">
        <v>1169</v>
      </c>
      <c r="E691" s="319" t="s">
        <v>1147</v>
      </c>
      <c r="F691" s="322"/>
      <c r="G691" s="242" t="s">
        <v>565</v>
      </c>
      <c r="H691" s="285"/>
      <c r="I691" s="236">
        <v>38000</v>
      </c>
      <c r="J691" s="357">
        <f t="shared" si="11"/>
        <v>13980027</v>
      </c>
      <c r="K691" s="251"/>
      <c r="L691" s="241"/>
      <c r="M691" s="319" t="s">
        <v>1147</v>
      </c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  <c r="AA691" s="241"/>
      <c r="AB691" s="241"/>
      <c r="AC691" s="241"/>
      <c r="AD691" s="241"/>
      <c r="AE691" s="241"/>
      <c r="AF691" s="241"/>
      <c r="AG691" s="241"/>
      <c r="AH691" s="241"/>
      <c r="AI691" s="241"/>
    </row>
    <row r="692" spans="2:35" s="511" customFormat="1" hidden="1" x14ac:dyDescent="0.25">
      <c r="B692" s="206"/>
      <c r="C692" s="204">
        <v>43607</v>
      </c>
      <c r="D692" s="233" t="s">
        <v>1170</v>
      </c>
      <c r="E692" s="319" t="s">
        <v>1149</v>
      </c>
      <c r="F692" s="322"/>
      <c r="G692" s="242" t="s">
        <v>565</v>
      </c>
      <c r="H692" s="285"/>
      <c r="I692" s="236">
        <v>222500</v>
      </c>
      <c r="J692" s="357">
        <f t="shared" si="11"/>
        <v>13757527</v>
      </c>
      <c r="K692" s="251"/>
      <c r="L692" s="241"/>
      <c r="M692" s="319" t="s">
        <v>1149</v>
      </c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  <c r="AA692" s="241"/>
      <c r="AB692" s="241"/>
      <c r="AC692" s="241"/>
      <c r="AD692" s="241"/>
      <c r="AE692" s="241"/>
      <c r="AF692" s="241"/>
      <c r="AG692" s="241"/>
      <c r="AH692" s="241"/>
      <c r="AI692" s="241"/>
    </row>
    <row r="693" spans="2:35" s="511" customFormat="1" hidden="1" x14ac:dyDescent="0.25">
      <c r="B693" s="206"/>
      <c r="C693" s="204">
        <v>43607</v>
      </c>
      <c r="D693" s="233" t="s">
        <v>1171</v>
      </c>
      <c r="E693" s="319" t="s">
        <v>1150</v>
      </c>
      <c r="F693" s="322"/>
      <c r="G693" s="242" t="s">
        <v>559</v>
      </c>
      <c r="H693" s="285"/>
      <c r="I693" s="236">
        <v>70000</v>
      </c>
      <c r="J693" s="357">
        <f t="shared" si="11"/>
        <v>13687527</v>
      </c>
      <c r="K693" s="251"/>
      <c r="L693" s="241"/>
      <c r="M693" s="319" t="s">
        <v>1150</v>
      </c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  <c r="AA693" s="241"/>
      <c r="AB693" s="241"/>
      <c r="AC693" s="241"/>
      <c r="AD693" s="241"/>
      <c r="AE693" s="241"/>
      <c r="AF693" s="241"/>
      <c r="AG693" s="241"/>
      <c r="AH693" s="241"/>
      <c r="AI693" s="241"/>
    </row>
    <row r="694" spans="2:35" s="511" customFormat="1" hidden="1" x14ac:dyDescent="0.25">
      <c r="B694" s="206"/>
      <c r="C694" s="204">
        <v>43607</v>
      </c>
      <c r="D694" s="233" t="s">
        <v>607</v>
      </c>
      <c r="E694" s="319" t="s">
        <v>1151</v>
      </c>
      <c r="F694" s="322"/>
      <c r="G694" s="242" t="s">
        <v>365</v>
      </c>
      <c r="H694" s="285"/>
      <c r="I694" s="236">
        <v>80000</v>
      </c>
      <c r="J694" s="357">
        <f t="shared" si="11"/>
        <v>13607527</v>
      </c>
      <c r="K694" s="251"/>
      <c r="L694" s="241"/>
      <c r="M694" s="319" t="s">
        <v>1151</v>
      </c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  <c r="AA694" s="241"/>
      <c r="AB694" s="241"/>
      <c r="AC694" s="241"/>
      <c r="AD694" s="241"/>
      <c r="AE694" s="241"/>
      <c r="AF694" s="241"/>
      <c r="AG694" s="241"/>
      <c r="AH694" s="241"/>
      <c r="AI694" s="241"/>
    </row>
    <row r="695" spans="2:35" s="511" customFormat="1" hidden="1" x14ac:dyDescent="0.25">
      <c r="B695" s="206"/>
      <c r="C695" s="204">
        <v>43607</v>
      </c>
      <c r="D695" s="233" t="s">
        <v>1172</v>
      </c>
      <c r="E695" s="319" t="s">
        <v>1152</v>
      </c>
      <c r="F695" s="322"/>
      <c r="G695" s="242" t="s">
        <v>1110</v>
      </c>
      <c r="H695" s="285"/>
      <c r="I695" s="236">
        <v>124000</v>
      </c>
      <c r="J695" s="357">
        <f t="shared" si="11"/>
        <v>13483527</v>
      </c>
      <c r="K695" s="251"/>
      <c r="L695" s="241"/>
      <c r="M695" s="319" t="s">
        <v>1152</v>
      </c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  <c r="AA695" s="241"/>
      <c r="AB695" s="241"/>
      <c r="AC695" s="241"/>
      <c r="AD695" s="241"/>
      <c r="AE695" s="241"/>
      <c r="AF695" s="241"/>
      <c r="AG695" s="241"/>
      <c r="AH695" s="241"/>
      <c r="AI695" s="241"/>
    </row>
    <row r="696" spans="2:35" s="511" customFormat="1" hidden="1" x14ac:dyDescent="0.25">
      <c r="B696" s="206"/>
      <c r="C696" s="204">
        <v>43608</v>
      </c>
      <c r="D696" s="233" t="s">
        <v>1173</v>
      </c>
      <c r="E696" s="319" t="s">
        <v>1153</v>
      </c>
      <c r="F696" s="322"/>
      <c r="G696" s="242" t="s">
        <v>559</v>
      </c>
      <c r="H696" s="285"/>
      <c r="I696" s="236">
        <v>33000</v>
      </c>
      <c r="J696" s="357">
        <f t="shared" si="11"/>
        <v>13450527</v>
      </c>
      <c r="K696" s="251"/>
      <c r="L696" s="241"/>
      <c r="M696" s="319" t="s">
        <v>1153</v>
      </c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  <c r="AA696" s="241"/>
      <c r="AB696" s="241"/>
      <c r="AC696" s="241"/>
      <c r="AD696" s="241"/>
      <c r="AE696" s="241"/>
      <c r="AF696" s="241"/>
      <c r="AG696" s="241"/>
      <c r="AH696" s="241"/>
      <c r="AI696" s="241"/>
    </row>
    <row r="697" spans="2:35" s="511" customFormat="1" hidden="1" x14ac:dyDescent="0.25">
      <c r="B697" s="206"/>
      <c r="C697" s="204">
        <v>43609</v>
      </c>
      <c r="D697" s="233" t="s">
        <v>1174</v>
      </c>
      <c r="E697" s="319" t="s">
        <v>1154</v>
      </c>
      <c r="F697" s="322"/>
      <c r="G697" s="242" t="s">
        <v>532</v>
      </c>
      <c r="H697" s="285"/>
      <c r="I697" s="236">
        <v>1257541</v>
      </c>
      <c r="J697" s="357">
        <f t="shared" si="11"/>
        <v>12192986</v>
      </c>
      <c r="K697" s="251"/>
      <c r="L697" s="241"/>
      <c r="M697" s="319" t="s">
        <v>1154</v>
      </c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  <c r="AA697" s="241"/>
      <c r="AB697" s="241"/>
      <c r="AC697" s="241"/>
      <c r="AD697" s="241"/>
      <c r="AE697" s="241"/>
      <c r="AF697" s="241"/>
      <c r="AG697" s="241"/>
      <c r="AH697" s="241"/>
      <c r="AI697" s="241"/>
    </row>
    <row r="698" spans="2:35" s="511" customFormat="1" hidden="1" x14ac:dyDescent="0.25">
      <c r="B698" s="206"/>
      <c r="C698" s="204">
        <v>43609</v>
      </c>
      <c r="D698" s="233" t="s">
        <v>1175</v>
      </c>
      <c r="E698" s="319" t="s">
        <v>1155</v>
      </c>
      <c r="F698" s="322"/>
      <c r="G698" s="242" t="s">
        <v>532</v>
      </c>
      <c r="H698" s="285"/>
      <c r="I698" s="236">
        <v>120000</v>
      </c>
      <c r="J698" s="357">
        <f t="shared" si="11"/>
        <v>12072986</v>
      </c>
      <c r="K698" s="251"/>
      <c r="L698" s="241"/>
      <c r="M698" s="319" t="s">
        <v>1155</v>
      </c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  <c r="AA698" s="241"/>
      <c r="AB698" s="241"/>
      <c r="AC698" s="241"/>
      <c r="AD698" s="241"/>
      <c r="AE698" s="241"/>
      <c r="AF698" s="241"/>
      <c r="AG698" s="241"/>
      <c r="AH698" s="241"/>
      <c r="AI698" s="241"/>
    </row>
    <row r="699" spans="2:35" s="511" customFormat="1" hidden="1" x14ac:dyDescent="0.25">
      <c r="B699" s="206"/>
      <c r="C699" s="204">
        <v>43609</v>
      </c>
      <c r="D699" s="233" t="s">
        <v>1176</v>
      </c>
      <c r="E699" s="319" t="s">
        <v>1156</v>
      </c>
      <c r="F699" s="322"/>
      <c r="G699" s="242" t="s">
        <v>559</v>
      </c>
      <c r="H699" s="285"/>
      <c r="I699" s="236">
        <v>50000</v>
      </c>
      <c r="J699" s="357">
        <f t="shared" si="11"/>
        <v>12022986</v>
      </c>
      <c r="K699" s="251"/>
      <c r="L699" s="241"/>
      <c r="M699" s="319" t="s">
        <v>1156</v>
      </c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  <c r="AA699" s="241"/>
      <c r="AB699" s="241"/>
      <c r="AC699" s="241"/>
      <c r="AD699" s="241"/>
      <c r="AE699" s="241"/>
      <c r="AF699" s="241"/>
      <c r="AG699" s="241"/>
      <c r="AH699" s="241"/>
      <c r="AI699" s="241"/>
    </row>
    <row r="700" spans="2:35" s="511" customFormat="1" hidden="1" x14ac:dyDescent="0.25">
      <c r="B700" s="206"/>
      <c r="C700" s="204">
        <v>43609</v>
      </c>
      <c r="D700" s="233" t="s">
        <v>1178</v>
      </c>
      <c r="E700" s="319" t="s">
        <v>1157</v>
      </c>
      <c r="F700" s="322"/>
      <c r="G700" s="242" t="s">
        <v>1177</v>
      </c>
      <c r="H700" s="285"/>
      <c r="I700" s="236">
        <v>3556800</v>
      </c>
      <c r="J700" s="357">
        <f t="shared" si="11"/>
        <v>8466186</v>
      </c>
      <c r="K700" s="251"/>
      <c r="L700" s="241"/>
      <c r="M700" s="319" t="s">
        <v>1157</v>
      </c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  <c r="AA700" s="241"/>
      <c r="AB700" s="241"/>
      <c r="AC700" s="241"/>
      <c r="AD700" s="241"/>
      <c r="AE700" s="241"/>
      <c r="AF700" s="241"/>
      <c r="AG700" s="241"/>
      <c r="AH700" s="241"/>
      <c r="AI700" s="241"/>
    </row>
    <row r="701" spans="2:35" s="511" customFormat="1" hidden="1" x14ac:dyDescent="0.25">
      <c r="B701" s="206"/>
      <c r="C701" s="207">
        <v>43610</v>
      </c>
      <c r="D701" s="225" t="s">
        <v>1163</v>
      </c>
      <c r="E701" s="206" t="s">
        <v>1181</v>
      </c>
      <c r="F701" s="206"/>
      <c r="G701" s="235" t="s">
        <v>291</v>
      </c>
      <c r="H701" s="285"/>
      <c r="I701" s="235">
        <v>1000000</v>
      </c>
      <c r="J701" s="357">
        <f t="shared" si="11"/>
        <v>7466186</v>
      </c>
      <c r="K701" s="251"/>
      <c r="L701" s="241"/>
      <c r="M701" s="206" t="s">
        <v>1181</v>
      </c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  <c r="AA701" s="241"/>
      <c r="AB701" s="241"/>
      <c r="AC701" s="241"/>
      <c r="AD701" s="241"/>
      <c r="AE701" s="241"/>
      <c r="AF701" s="241"/>
      <c r="AG701" s="241"/>
      <c r="AH701" s="241"/>
      <c r="AI701" s="241"/>
    </row>
    <row r="702" spans="2:35" s="511" customFormat="1" hidden="1" x14ac:dyDescent="0.25">
      <c r="B702" s="284"/>
      <c r="C702" s="284"/>
      <c r="D702" s="377" t="s">
        <v>1216</v>
      </c>
      <c r="E702" s="284"/>
      <c r="F702" s="284"/>
      <c r="G702" s="391"/>
      <c r="H702" s="392">
        <v>14734014</v>
      </c>
      <c r="I702" s="390"/>
      <c r="J702" s="357">
        <f t="shared" si="11"/>
        <v>22200200</v>
      </c>
      <c r="K702" s="282"/>
      <c r="L702" s="241"/>
      <c r="M702" s="284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  <c r="AA702" s="241"/>
      <c r="AB702" s="241"/>
      <c r="AC702" s="241"/>
      <c r="AD702" s="241"/>
      <c r="AE702" s="241"/>
      <c r="AF702" s="241"/>
      <c r="AG702" s="241"/>
      <c r="AH702" s="241"/>
      <c r="AI702" s="241"/>
    </row>
    <row r="703" spans="2:35" s="511" customFormat="1" hidden="1" x14ac:dyDescent="0.25">
      <c r="B703" s="206"/>
      <c r="C703" s="204">
        <v>43609</v>
      </c>
      <c r="D703" s="318" t="s">
        <v>1183</v>
      </c>
      <c r="E703" s="319" t="s">
        <v>1158</v>
      </c>
      <c r="F703" s="255"/>
      <c r="G703" s="320" t="s">
        <v>1182</v>
      </c>
      <c r="H703" s="285"/>
      <c r="I703" s="321">
        <v>120000</v>
      </c>
      <c r="J703" s="357">
        <f t="shared" si="11"/>
        <v>22080200</v>
      </c>
      <c r="K703" s="251"/>
      <c r="L703" s="241"/>
      <c r="M703" s="319" t="s">
        <v>1158</v>
      </c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  <c r="AA703" s="241"/>
      <c r="AB703" s="241"/>
      <c r="AC703" s="241"/>
      <c r="AD703" s="241"/>
      <c r="AE703" s="241"/>
      <c r="AF703" s="241"/>
      <c r="AG703" s="241"/>
      <c r="AH703" s="241"/>
      <c r="AI703" s="241"/>
    </row>
    <row r="704" spans="2:35" s="511" customFormat="1" hidden="1" x14ac:dyDescent="0.25">
      <c r="B704" s="206"/>
      <c r="C704" s="204">
        <v>43610</v>
      </c>
      <c r="D704" s="267" t="s">
        <v>1184</v>
      </c>
      <c r="E704" s="319" t="s">
        <v>1160</v>
      </c>
      <c r="F704" s="322"/>
      <c r="G704" s="270" t="s">
        <v>1182</v>
      </c>
      <c r="H704" s="285"/>
      <c r="I704" s="271">
        <v>1580413</v>
      </c>
      <c r="J704" s="357">
        <f t="shared" si="11"/>
        <v>20499787</v>
      </c>
      <c r="K704" s="251"/>
      <c r="L704" s="241"/>
      <c r="M704" s="319" t="s">
        <v>1160</v>
      </c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  <c r="AA704" s="241"/>
      <c r="AB704" s="241"/>
      <c r="AC704" s="241"/>
      <c r="AD704" s="241"/>
      <c r="AE704" s="241"/>
      <c r="AF704" s="241"/>
      <c r="AG704" s="241"/>
      <c r="AH704" s="241"/>
      <c r="AI704" s="241"/>
    </row>
    <row r="705" spans="2:35" s="511" customFormat="1" hidden="1" x14ac:dyDescent="0.25">
      <c r="B705" s="206"/>
      <c r="C705" s="204"/>
      <c r="D705" s="275" t="s">
        <v>982</v>
      </c>
      <c r="E705" s="319"/>
      <c r="F705" s="322"/>
      <c r="G705" s="270" t="s">
        <v>1182</v>
      </c>
      <c r="H705" s="285">
        <v>1800000</v>
      </c>
      <c r="I705" s="271"/>
      <c r="J705" s="357">
        <f t="shared" si="11"/>
        <v>22299787</v>
      </c>
      <c r="K705" s="251"/>
      <c r="L705" s="241"/>
      <c r="M705" s="319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  <c r="AA705" s="241"/>
      <c r="AB705" s="241"/>
      <c r="AC705" s="241"/>
      <c r="AD705" s="241"/>
      <c r="AE705" s="241"/>
      <c r="AF705" s="241"/>
      <c r="AG705" s="241"/>
      <c r="AH705" s="241"/>
      <c r="AI705" s="241"/>
    </row>
    <row r="706" spans="2:35" s="511" customFormat="1" hidden="1" x14ac:dyDescent="0.25">
      <c r="B706" s="206"/>
      <c r="C706" s="204">
        <v>43610</v>
      </c>
      <c r="D706" s="225" t="s">
        <v>1236</v>
      </c>
      <c r="E706" s="319" t="s">
        <v>1237</v>
      </c>
      <c r="F706" s="322"/>
      <c r="G706" s="270" t="s">
        <v>532</v>
      </c>
      <c r="H706" s="285"/>
      <c r="I706" s="271">
        <v>2000000</v>
      </c>
      <c r="J706" s="357">
        <f t="shared" si="11"/>
        <v>20299787</v>
      </c>
      <c r="K706" s="251"/>
      <c r="L706" s="241"/>
      <c r="M706" s="319" t="s">
        <v>1237</v>
      </c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  <c r="AA706" s="241"/>
      <c r="AB706" s="241"/>
      <c r="AC706" s="241"/>
      <c r="AD706" s="241"/>
      <c r="AE706" s="241"/>
      <c r="AF706" s="241"/>
      <c r="AG706" s="241"/>
      <c r="AH706" s="241"/>
      <c r="AI706" s="241"/>
    </row>
    <row r="707" spans="2:35" s="511" customFormat="1" hidden="1" x14ac:dyDescent="0.25">
      <c r="B707" s="206"/>
      <c r="C707" s="204">
        <v>43612</v>
      </c>
      <c r="D707" s="233" t="s">
        <v>1186</v>
      </c>
      <c r="E707" s="319" t="s">
        <v>1217</v>
      </c>
      <c r="F707" s="322"/>
      <c r="G707" s="242" t="s">
        <v>1185</v>
      </c>
      <c r="H707" s="285"/>
      <c r="I707" s="236">
        <v>66000</v>
      </c>
      <c r="J707" s="357">
        <f t="shared" si="11"/>
        <v>20233787</v>
      </c>
      <c r="K707" s="251"/>
      <c r="L707" s="241"/>
      <c r="M707" s="319" t="s">
        <v>1217</v>
      </c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  <c r="AA707" s="241"/>
      <c r="AB707" s="241"/>
      <c r="AC707" s="241"/>
      <c r="AD707" s="241"/>
      <c r="AE707" s="241"/>
      <c r="AF707" s="241"/>
      <c r="AG707" s="241"/>
      <c r="AH707" s="241"/>
      <c r="AI707" s="241"/>
    </row>
    <row r="708" spans="2:35" s="511" customFormat="1" hidden="1" x14ac:dyDescent="0.25">
      <c r="B708" s="206"/>
      <c r="C708" s="204">
        <v>43612</v>
      </c>
      <c r="D708" s="233" t="s">
        <v>1188</v>
      </c>
      <c r="E708" s="319" t="s">
        <v>1218</v>
      </c>
      <c r="F708" s="322"/>
      <c r="G708" s="242" t="s">
        <v>1187</v>
      </c>
      <c r="H708" s="285"/>
      <c r="I708" s="236">
        <v>420000</v>
      </c>
      <c r="J708" s="357">
        <f t="shared" si="11"/>
        <v>19813787</v>
      </c>
      <c r="K708" s="251"/>
      <c r="L708" s="241"/>
      <c r="M708" s="319" t="s">
        <v>1218</v>
      </c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  <c r="AA708" s="241"/>
      <c r="AB708" s="241"/>
      <c r="AC708" s="241"/>
      <c r="AD708" s="241"/>
      <c r="AE708" s="241"/>
      <c r="AF708" s="241"/>
      <c r="AG708" s="241"/>
      <c r="AH708" s="241"/>
      <c r="AI708" s="241"/>
    </row>
    <row r="709" spans="2:35" s="511" customFormat="1" hidden="1" x14ac:dyDescent="0.25">
      <c r="B709" s="206"/>
      <c r="C709" s="204">
        <v>43612</v>
      </c>
      <c r="D709" s="233" t="s">
        <v>1189</v>
      </c>
      <c r="E709" s="319" t="s">
        <v>1219</v>
      </c>
      <c r="F709" s="322"/>
      <c r="G709" s="242" t="s">
        <v>1182</v>
      </c>
      <c r="H709" s="285"/>
      <c r="I709" s="236">
        <v>1950000</v>
      </c>
      <c r="J709" s="357">
        <f t="shared" si="11"/>
        <v>17863787</v>
      </c>
      <c r="K709" s="251"/>
      <c r="L709" s="241"/>
      <c r="M709" s="319" t="s">
        <v>1219</v>
      </c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  <c r="AA709" s="241"/>
      <c r="AB709" s="241"/>
      <c r="AC709" s="241"/>
      <c r="AD709" s="241"/>
      <c r="AE709" s="241"/>
      <c r="AF709" s="241"/>
      <c r="AG709" s="241"/>
      <c r="AH709" s="241"/>
      <c r="AI709" s="241"/>
    </row>
    <row r="710" spans="2:35" s="511" customFormat="1" hidden="1" x14ac:dyDescent="0.25">
      <c r="B710" s="206"/>
      <c r="C710" s="204"/>
      <c r="D710" s="233" t="s">
        <v>982</v>
      </c>
      <c r="E710" s="319"/>
      <c r="F710" s="322"/>
      <c r="G710" s="242"/>
      <c r="H710" s="285">
        <v>1000000</v>
      </c>
      <c r="I710" s="236"/>
      <c r="J710" s="357">
        <f t="shared" si="11"/>
        <v>18863787</v>
      </c>
      <c r="K710" s="251" t="s">
        <v>1181</v>
      </c>
      <c r="L710" s="241"/>
      <c r="M710" s="319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  <c r="AA710" s="241"/>
      <c r="AB710" s="241"/>
      <c r="AC710" s="241"/>
      <c r="AD710" s="241"/>
      <c r="AE710" s="241"/>
      <c r="AF710" s="241"/>
      <c r="AG710" s="241"/>
      <c r="AH710" s="241"/>
      <c r="AI710" s="241"/>
    </row>
    <row r="711" spans="2:35" s="511" customFormat="1" hidden="1" x14ac:dyDescent="0.25">
      <c r="B711" s="206"/>
      <c r="C711" s="204">
        <v>43613</v>
      </c>
      <c r="D711" s="233" t="s">
        <v>1191</v>
      </c>
      <c r="E711" s="319" t="s">
        <v>1220</v>
      </c>
      <c r="F711" s="322"/>
      <c r="G711" s="242" t="s">
        <v>1190</v>
      </c>
      <c r="H711" s="285"/>
      <c r="I711" s="236">
        <v>2173534</v>
      </c>
      <c r="J711" s="357">
        <f t="shared" si="11"/>
        <v>16690253</v>
      </c>
      <c r="K711" s="251"/>
      <c r="L711" s="241"/>
      <c r="M711" s="319" t="s">
        <v>1220</v>
      </c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  <c r="AA711" s="241"/>
      <c r="AB711" s="241"/>
      <c r="AC711" s="241"/>
      <c r="AD711" s="241"/>
      <c r="AE711" s="241"/>
      <c r="AF711" s="241"/>
      <c r="AG711" s="241"/>
      <c r="AH711" s="241"/>
      <c r="AI711" s="241"/>
    </row>
    <row r="712" spans="2:35" s="511" customFormat="1" hidden="1" x14ac:dyDescent="0.25">
      <c r="B712" s="206"/>
      <c r="C712" s="204">
        <v>43613</v>
      </c>
      <c r="D712" s="233" t="s">
        <v>1193</v>
      </c>
      <c r="E712" s="319" t="s">
        <v>1221</v>
      </c>
      <c r="F712" s="322"/>
      <c r="G712" s="242" t="s">
        <v>1192</v>
      </c>
      <c r="H712" s="285"/>
      <c r="I712" s="236">
        <v>192000</v>
      </c>
      <c r="J712" s="357">
        <f t="shared" si="11"/>
        <v>16498253</v>
      </c>
      <c r="K712" s="251"/>
      <c r="L712" s="241"/>
      <c r="M712" s="319" t="s">
        <v>1221</v>
      </c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  <c r="AA712" s="241"/>
      <c r="AB712" s="241"/>
      <c r="AC712" s="241"/>
      <c r="AD712" s="241"/>
      <c r="AE712" s="241"/>
      <c r="AF712" s="241"/>
      <c r="AG712" s="241"/>
      <c r="AH712" s="241"/>
      <c r="AI712" s="241"/>
    </row>
    <row r="713" spans="2:35" s="511" customFormat="1" hidden="1" x14ac:dyDescent="0.25">
      <c r="B713" s="206"/>
      <c r="C713" s="204">
        <v>43613</v>
      </c>
      <c r="D713" s="233" t="s">
        <v>1195</v>
      </c>
      <c r="E713" s="319" t="s">
        <v>1222</v>
      </c>
      <c r="F713" s="322"/>
      <c r="G713" s="242" t="s">
        <v>1194</v>
      </c>
      <c r="H713" s="285"/>
      <c r="I713" s="236">
        <v>1586800</v>
      </c>
      <c r="J713" s="357">
        <f t="shared" si="11"/>
        <v>14911453</v>
      </c>
      <c r="K713" s="251"/>
      <c r="L713" s="241"/>
      <c r="M713" s="319" t="s">
        <v>1222</v>
      </c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  <c r="AA713" s="241"/>
      <c r="AB713" s="241"/>
      <c r="AC713" s="241"/>
      <c r="AD713" s="241"/>
      <c r="AE713" s="241"/>
      <c r="AF713" s="241"/>
      <c r="AG713" s="241"/>
      <c r="AH713" s="241"/>
      <c r="AI713" s="241"/>
    </row>
    <row r="714" spans="2:35" s="511" customFormat="1" hidden="1" x14ac:dyDescent="0.25">
      <c r="B714" s="206"/>
      <c r="C714" s="204">
        <v>43613</v>
      </c>
      <c r="D714" s="233" t="s">
        <v>1197</v>
      </c>
      <c r="E714" s="319" t="s">
        <v>1223</v>
      </c>
      <c r="F714" s="322"/>
      <c r="G714" s="242" t="s">
        <v>1196</v>
      </c>
      <c r="H714" s="285"/>
      <c r="I714" s="236">
        <v>399014</v>
      </c>
      <c r="J714" s="357">
        <f t="shared" si="11"/>
        <v>14512439</v>
      </c>
      <c r="K714" s="251"/>
      <c r="L714" s="241"/>
      <c r="M714" s="319" t="s">
        <v>1223</v>
      </c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  <c r="AA714" s="241"/>
      <c r="AB714" s="241"/>
      <c r="AC714" s="241"/>
      <c r="AD714" s="241"/>
      <c r="AE714" s="241"/>
      <c r="AF714" s="241"/>
      <c r="AG714" s="241"/>
      <c r="AH714" s="241"/>
      <c r="AI714" s="241"/>
    </row>
    <row r="715" spans="2:35" s="511" customFormat="1" hidden="1" x14ac:dyDescent="0.25">
      <c r="B715" s="206"/>
      <c r="C715" s="204">
        <v>43614</v>
      </c>
      <c r="D715" s="233" t="s">
        <v>1199</v>
      </c>
      <c r="E715" s="319" t="s">
        <v>1224</v>
      </c>
      <c r="F715" s="322"/>
      <c r="G715" s="242" t="s">
        <v>1198</v>
      </c>
      <c r="H715" s="285"/>
      <c r="I715" s="236">
        <v>33000</v>
      </c>
      <c r="J715" s="357">
        <f t="shared" si="11"/>
        <v>14479439</v>
      </c>
      <c r="K715" s="251"/>
      <c r="L715" s="241"/>
      <c r="M715" s="319" t="s">
        <v>1224</v>
      </c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  <c r="AA715" s="241"/>
      <c r="AB715" s="241"/>
      <c r="AC715" s="241"/>
      <c r="AD715" s="241"/>
      <c r="AE715" s="241"/>
      <c r="AF715" s="241"/>
      <c r="AG715" s="241"/>
      <c r="AH715" s="241"/>
      <c r="AI715" s="241"/>
    </row>
    <row r="716" spans="2:35" s="511" customFormat="1" hidden="1" x14ac:dyDescent="0.25">
      <c r="B716" s="206"/>
      <c r="C716" s="204">
        <v>43614</v>
      </c>
      <c r="D716" s="233" t="s">
        <v>1188</v>
      </c>
      <c r="E716" s="319" t="s">
        <v>1225</v>
      </c>
      <c r="F716" s="322"/>
      <c r="G716" s="242" t="s">
        <v>1198</v>
      </c>
      <c r="H716" s="285"/>
      <c r="I716" s="236">
        <v>100000</v>
      </c>
      <c r="J716" s="357">
        <f t="shared" si="11"/>
        <v>14379439</v>
      </c>
      <c r="K716" s="251"/>
      <c r="L716" s="241"/>
      <c r="M716" s="319" t="s">
        <v>1225</v>
      </c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</row>
    <row r="717" spans="2:35" s="511" customFormat="1" hidden="1" x14ac:dyDescent="0.25">
      <c r="B717" s="206"/>
      <c r="C717" s="204">
        <v>43614</v>
      </c>
      <c r="D717" s="233" t="s">
        <v>1201</v>
      </c>
      <c r="E717" s="319" t="s">
        <v>1226</v>
      </c>
      <c r="F717" s="322"/>
      <c r="G717" s="242" t="s">
        <v>1200</v>
      </c>
      <c r="H717" s="285"/>
      <c r="I717" s="236">
        <v>682500</v>
      </c>
      <c r="J717" s="357">
        <f t="shared" si="11"/>
        <v>13696939</v>
      </c>
      <c r="K717" s="251"/>
      <c r="L717" s="241"/>
      <c r="M717" s="319" t="s">
        <v>1226</v>
      </c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</row>
    <row r="718" spans="2:35" s="511" customFormat="1" hidden="1" x14ac:dyDescent="0.25">
      <c r="B718" s="206"/>
      <c r="C718" s="204">
        <v>43615</v>
      </c>
      <c r="D718" s="233" t="s">
        <v>1202</v>
      </c>
      <c r="E718" s="319" t="s">
        <v>1227</v>
      </c>
      <c r="F718" s="322"/>
      <c r="G718" s="242" t="s">
        <v>1198</v>
      </c>
      <c r="H718" s="285"/>
      <c r="I718" s="236">
        <v>690000</v>
      </c>
      <c r="J718" s="357">
        <f t="shared" si="11"/>
        <v>13006939</v>
      </c>
      <c r="K718" s="251"/>
      <c r="L718" s="241"/>
      <c r="M718" s="319" t="s">
        <v>1227</v>
      </c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</row>
    <row r="719" spans="2:35" s="511" customFormat="1" hidden="1" x14ac:dyDescent="0.25">
      <c r="B719" s="206"/>
      <c r="C719" s="204">
        <v>43615</v>
      </c>
      <c r="D719" s="233" t="s">
        <v>1204</v>
      </c>
      <c r="E719" s="319" t="s">
        <v>1228</v>
      </c>
      <c r="F719" s="322"/>
      <c r="G719" s="242" t="s">
        <v>1203</v>
      </c>
      <c r="H719" s="285"/>
      <c r="I719" s="236">
        <v>2361621</v>
      </c>
      <c r="J719" s="357">
        <f t="shared" si="11"/>
        <v>10645318</v>
      </c>
      <c r="K719" s="251"/>
      <c r="L719" s="241"/>
      <c r="M719" s="319" t="s">
        <v>1228</v>
      </c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</row>
    <row r="720" spans="2:35" s="511" customFormat="1" hidden="1" x14ac:dyDescent="0.25">
      <c r="B720" s="206"/>
      <c r="C720" s="204">
        <v>43615</v>
      </c>
      <c r="D720" s="233" t="s">
        <v>1205</v>
      </c>
      <c r="E720" s="319" t="s">
        <v>1229</v>
      </c>
      <c r="F720" s="322"/>
      <c r="G720" s="242" t="s">
        <v>1187</v>
      </c>
      <c r="H720" s="285"/>
      <c r="I720" s="236">
        <v>1605350</v>
      </c>
      <c r="J720" s="357">
        <f t="shared" si="11"/>
        <v>9039968</v>
      </c>
      <c r="K720" s="251"/>
      <c r="L720" s="241"/>
      <c r="M720" s="319" t="s">
        <v>1229</v>
      </c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</row>
    <row r="721" spans="2:35" s="511" customFormat="1" hidden="1" x14ac:dyDescent="0.25">
      <c r="B721" s="206"/>
      <c r="C721" s="204">
        <v>43615</v>
      </c>
      <c r="D721" s="233" t="s">
        <v>1188</v>
      </c>
      <c r="E721" s="319" t="s">
        <v>1230</v>
      </c>
      <c r="F721" s="322"/>
      <c r="G721" s="242" t="s">
        <v>1206</v>
      </c>
      <c r="H721" s="285"/>
      <c r="I721" s="236">
        <v>105000</v>
      </c>
      <c r="J721" s="357">
        <f t="shared" si="11"/>
        <v>8934968</v>
      </c>
      <c r="K721" s="251"/>
      <c r="L721" s="241"/>
      <c r="M721" s="319" t="s">
        <v>1230</v>
      </c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  <c r="AA721" s="241"/>
      <c r="AB721" s="241"/>
      <c r="AC721" s="241"/>
      <c r="AD721" s="241"/>
      <c r="AE721" s="241"/>
      <c r="AF721" s="241"/>
      <c r="AG721" s="241"/>
      <c r="AH721" s="241"/>
      <c r="AI721" s="241"/>
    </row>
    <row r="722" spans="2:35" s="511" customFormat="1" hidden="1" x14ac:dyDescent="0.25">
      <c r="B722" s="206"/>
      <c r="C722" s="292">
        <v>43616</v>
      </c>
      <c r="D722" s="233" t="s">
        <v>1208</v>
      </c>
      <c r="E722" s="319" t="s">
        <v>1231</v>
      </c>
      <c r="F722" s="322"/>
      <c r="G722" s="242" t="s">
        <v>1207</v>
      </c>
      <c r="H722" s="285"/>
      <c r="I722" s="236">
        <v>320000</v>
      </c>
      <c r="J722" s="357">
        <f t="shared" si="11"/>
        <v>8614968</v>
      </c>
      <c r="K722" s="251"/>
      <c r="L722" s="241"/>
      <c r="M722" s="319" t="s">
        <v>1231</v>
      </c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</row>
    <row r="723" spans="2:35" s="511" customFormat="1" hidden="1" x14ac:dyDescent="0.25">
      <c r="B723" s="206"/>
      <c r="C723" s="292">
        <v>43616</v>
      </c>
      <c r="D723" s="233" t="s">
        <v>1209</v>
      </c>
      <c r="E723" s="319" t="s">
        <v>1232</v>
      </c>
      <c r="F723" s="322"/>
      <c r="G723" s="242" t="s">
        <v>1187</v>
      </c>
      <c r="H723" s="285"/>
      <c r="I723" s="236">
        <v>2200000</v>
      </c>
      <c r="J723" s="357">
        <f t="shared" si="11"/>
        <v>6414968</v>
      </c>
      <c r="K723" s="251"/>
      <c r="L723" s="241"/>
      <c r="M723" s="319" t="s">
        <v>1232</v>
      </c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</row>
    <row r="724" spans="2:35" s="511" customFormat="1" hidden="1" x14ac:dyDescent="0.25">
      <c r="B724" s="206"/>
      <c r="C724" s="292">
        <v>43616</v>
      </c>
      <c r="D724" s="233" t="s">
        <v>1211</v>
      </c>
      <c r="E724" s="319" t="s">
        <v>1233</v>
      </c>
      <c r="F724" s="322"/>
      <c r="G724" s="242" t="s">
        <v>1210</v>
      </c>
      <c r="H724" s="285"/>
      <c r="I724" s="236">
        <v>1787507</v>
      </c>
      <c r="J724" s="357">
        <f t="shared" si="11"/>
        <v>4627461</v>
      </c>
      <c r="K724" s="251"/>
      <c r="L724" s="241"/>
      <c r="M724" s="319" t="s">
        <v>1233</v>
      </c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</row>
    <row r="725" spans="2:35" s="511" customFormat="1" hidden="1" x14ac:dyDescent="0.25">
      <c r="B725" s="206"/>
      <c r="C725" s="292">
        <v>43616</v>
      </c>
      <c r="D725" s="233" t="s">
        <v>1213</v>
      </c>
      <c r="E725" s="319" t="s">
        <v>1234</v>
      </c>
      <c r="F725" s="322"/>
      <c r="G725" s="242" t="s">
        <v>1212</v>
      </c>
      <c r="H725" s="285"/>
      <c r="I725" s="236">
        <v>135000</v>
      </c>
      <c r="J725" s="357">
        <f t="shared" si="11"/>
        <v>4492461</v>
      </c>
      <c r="K725" s="251"/>
      <c r="L725" s="241"/>
      <c r="M725" s="319" t="s">
        <v>1234</v>
      </c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</row>
    <row r="726" spans="2:35" s="511" customFormat="1" hidden="1" x14ac:dyDescent="0.25">
      <c r="B726" s="206"/>
      <c r="C726" s="292">
        <v>43616</v>
      </c>
      <c r="D726" s="233" t="s">
        <v>1215</v>
      </c>
      <c r="E726" s="319" t="s">
        <v>1235</v>
      </c>
      <c r="F726" s="322"/>
      <c r="G726" s="242" t="s">
        <v>1214</v>
      </c>
      <c r="H726" s="285"/>
      <c r="I726" s="236">
        <v>100000</v>
      </c>
      <c r="J726" s="357">
        <f t="shared" si="11"/>
        <v>4392461</v>
      </c>
      <c r="K726" s="251"/>
      <c r="L726" s="241"/>
      <c r="M726" s="319" t="s">
        <v>1235</v>
      </c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  <c r="AA726" s="241"/>
      <c r="AB726" s="241"/>
      <c r="AC726" s="241"/>
      <c r="AD726" s="241"/>
      <c r="AE726" s="241"/>
      <c r="AF726" s="241"/>
      <c r="AG726" s="241"/>
      <c r="AH726" s="241"/>
      <c r="AI726" s="241"/>
    </row>
    <row r="727" spans="2:35" s="511" customFormat="1" hidden="1" x14ac:dyDescent="0.25">
      <c r="B727" s="284"/>
      <c r="C727" s="292">
        <v>43616</v>
      </c>
      <c r="D727" s="233" t="s">
        <v>1240</v>
      </c>
      <c r="E727" s="322" t="s">
        <v>1238</v>
      </c>
      <c r="F727" s="322"/>
      <c r="G727" s="242" t="s">
        <v>1239</v>
      </c>
      <c r="H727" s="297"/>
      <c r="I727" s="236">
        <v>353000</v>
      </c>
      <c r="J727" s="357">
        <f t="shared" si="11"/>
        <v>4039461</v>
      </c>
      <c r="K727" s="282"/>
      <c r="L727" s="241"/>
      <c r="M727" s="322" t="s">
        <v>1238</v>
      </c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  <c r="AA727" s="241"/>
      <c r="AB727" s="241"/>
      <c r="AC727" s="241"/>
      <c r="AD727" s="241"/>
      <c r="AE727" s="241"/>
      <c r="AF727" s="241"/>
      <c r="AG727" s="241"/>
      <c r="AH727" s="241"/>
      <c r="AI727" s="241"/>
    </row>
    <row r="728" spans="2:35" s="511" customFormat="1" hidden="1" x14ac:dyDescent="0.25">
      <c r="B728" s="206"/>
      <c r="C728" s="206"/>
      <c r="D728" s="377" t="s">
        <v>1276</v>
      </c>
      <c r="E728" s="206"/>
      <c r="F728" s="206"/>
      <c r="G728" s="208"/>
      <c r="H728" s="285">
        <v>18960739</v>
      </c>
      <c r="I728" s="210"/>
      <c r="J728" s="357">
        <f t="shared" si="11"/>
        <v>23000200</v>
      </c>
      <c r="K728" s="251"/>
      <c r="L728" s="241"/>
      <c r="M728" s="206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  <c r="AA728" s="241"/>
      <c r="AB728" s="241"/>
      <c r="AC728" s="241"/>
      <c r="AD728" s="241"/>
      <c r="AE728" s="241"/>
      <c r="AF728" s="241"/>
      <c r="AG728" s="241"/>
      <c r="AH728" s="241"/>
      <c r="AI728" s="241"/>
    </row>
    <row r="729" spans="2:35" s="511" customFormat="1" hidden="1" x14ac:dyDescent="0.25">
      <c r="B729" s="206"/>
      <c r="C729" s="204">
        <v>43617</v>
      </c>
      <c r="D729" s="318" t="s">
        <v>1243</v>
      </c>
      <c r="E729" s="319" t="s">
        <v>1241</v>
      </c>
      <c r="F729" s="255"/>
      <c r="G729" s="320" t="s">
        <v>1242</v>
      </c>
      <c r="H729" s="285"/>
      <c r="I729" s="321">
        <v>1250000</v>
      </c>
      <c r="J729" s="357">
        <f t="shared" si="11"/>
        <v>21750200</v>
      </c>
      <c r="K729" s="251"/>
      <c r="L729" s="241"/>
      <c r="M729" s="319" t="s">
        <v>1241</v>
      </c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  <c r="AA729" s="241"/>
      <c r="AB729" s="241"/>
      <c r="AC729" s="241"/>
      <c r="AD729" s="241"/>
      <c r="AE729" s="241"/>
      <c r="AF729" s="241"/>
      <c r="AG729" s="241"/>
      <c r="AH729" s="241"/>
      <c r="AI729" s="241"/>
    </row>
    <row r="730" spans="2:35" s="511" customFormat="1" hidden="1" x14ac:dyDescent="0.25">
      <c r="B730" s="206"/>
      <c r="C730" s="204">
        <v>43617</v>
      </c>
      <c r="D730" s="267" t="s">
        <v>1244</v>
      </c>
      <c r="E730" s="319" t="s">
        <v>1250</v>
      </c>
      <c r="F730" s="322"/>
      <c r="G730" s="270" t="s">
        <v>1198</v>
      </c>
      <c r="H730" s="285"/>
      <c r="I730" s="271">
        <v>540000</v>
      </c>
      <c r="J730" s="357">
        <f t="shared" si="11"/>
        <v>21210200</v>
      </c>
      <c r="K730" s="251"/>
      <c r="L730" s="241"/>
      <c r="M730" s="319" t="s">
        <v>1250</v>
      </c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  <c r="AA730" s="241"/>
      <c r="AB730" s="241"/>
      <c r="AC730" s="241"/>
      <c r="AD730" s="241"/>
      <c r="AE730" s="241"/>
      <c r="AF730" s="241"/>
      <c r="AG730" s="241"/>
      <c r="AH730" s="241"/>
      <c r="AI730" s="241"/>
    </row>
    <row r="731" spans="2:35" s="511" customFormat="1" hidden="1" x14ac:dyDescent="0.25">
      <c r="B731" s="206"/>
      <c r="C731" s="204">
        <v>43617</v>
      </c>
      <c r="D731" s="233" t="s">
        <v>1245</v>
      </c>
      <c r="E731" s="319" t="s">
        <v>1251</v>
      </c>
      <c r="F731" s="322"/>
      <c r="G731" s="242" t="s">
        <v>1185</v>
      </c>
      <c r="H731" s="285"/>
      <c r="I731" s="236">
        <v>100000</v>
      </c>
      <c r="J731" s="357">
        <f t="shared" si="11"/>
        <v>21110200</v>
      </c>
      <c r="K731" s="251"/>
      <c r="L731" s="241"/>
      <c r="M731" s="319" t="s">
        <v>1251</v>
      </c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  <c r="AA731" s="241"/>
      <c r="AB731" s="241"/>
      <c r="AC731" s="241"/>
      <c r="AD731" s="241"/>
      <c r="AE731" s="241"/>
      <c r="AF731" s="241"/>
      <c r="AG731" s="241"/>
      <c r="AH731" s="241"/>
      <c r="AI731" s="241"/>
    </row>
    <row r="732" spans="2:35" s="511" customFormat="1" hidden="1" x14ac:dyDescent="0.25">
      <c r="B732" s="206"/>
      <c r="C732" s="204">
        <v>43627</v>
      </c>
      <c r="D732" s="233" t="s">
        <v>1246</v>
      </c>
      <c r="E732" s="319" t="s">
        <v>1252</v>
      </c>
      <c r="F732" s="322"/>
      <c r="G732" s="242" t="s">
        <v>1198</v>
      </c>
      <c r="H732" s="285"/>
      <c r="I732" s="236">
        <v>6850000</v>
      </c>
      <c r="J732" s="357">
        <f t="shared" si="11"/>
        <v>14260200</v>
      </c>
      <c r="K732" s="251"/>
      <c r="L732" s="241"/>
      <c r="M732" s="319" t="s">
        <v>1252</v>
      </c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  <c r="AA732" s="241"/>
      <c r="AB732" s="241"/>
      <c r="AC732" s="241"/>
      <c r="AD732" s="241"/>
      <c r="AE732" s="241"/>
      <c r="AF732" s="241"/>
      <c r="AG732" s="241"/>
      <c r="AH732" s="241"/>
      <c r="AI732" s="241"/>
    </row>
    <row r="733" spans="2:35" s="511" customFormat="1" hidden="1" x14ac:dyDescent="0.25">
      <c r="B733" s="206"/>
      <c r="C733" s="204">
        <v>43627</v>
      </c>
      <c r="D733" s="233" t="s">
        <v>1248</v>
      </c>
      <c r="E733" s="319" t="s">
        <v>1253</v>
      </c>
      <c r="F733" s="322"/>
      <c r="G733" s="242" t="s">
        <v>1247</v>
      </c>
      <c r="H733" s="285"/>
      <c r="I733" s="236">
        <v>1573000</v>
      </c>
      <c r="J733" s="357">
        <f t="shared" si="11"/>
        <v>12687200</v>
      </c>
      <c r="K733" s="251"/>
      <c r="L733" s="241"/>
      <c r="M733" s="319" t="s">
        <v>1253</v>
      </c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  <c r="AA733" s="241"/>
      <c r="AB733" s="241"/>
      <c r="AC733" s="241"/>
      <c r="AD733" s="241"/>
      <c r="AE733" s="241"/>
      <c r="AF733" s="241"/>
      <c r="AG733" s="241"/>
      <c r="AH733" s="241"/>
      <c r="AI733" s="241"/>
    </row>
    <row r="734" spans="2:35" s="511" customFormat="1" hidden="1" x14ac:dyDescent="0.25">
      <c r="B734" s="206"/>
      <c r="C734" s="204">
        <v>43627</v>
      </c>
      <c r="D734" s="233" t="s">
        <v>1249</v>
      </c>
      <c r="E734" s="319" t="s">
        <v>1254</v>
      </c>
      <c r="F734" s="322"/>
      <c r="G734" s="242" t="s">
        <v>1206</v>
      </c>
      <c r="H734" s="285"/>
      <c r="I734" s="236">
        <v>263000</v>
      </c>
      <c r="J734" s="357">
        <f t="shared" si="11"/>
        <v>12424200</v>
      </c>
      <c r="K734" s="251"/>
      <c r="L734" s="241"/>
      <c r="M734" s="319" t="s">
        <v>1254</v>
      </c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  <c r="AA734" s="241"/>
      <c r="AB734" s="241"/>
      <c r="AC734" s="241"/>
      <c r="AD734" s="241"/>
      <c r="AE734" s="241"/>
      <c r="AF734" s="241"/>
      <c r="AG734" s="241"/>
      <c r="AH734" s="241"/>
      <c r="AI734" s="241"/>
    </row>
    <row r="735" spans="2:35" s="511" customFormat="1" hidden="1" x14ac:dyDescent="0.25">
      <c r="B735" s="206"/>
      <c r="C735" s="204">
        <v>43628</v>
      </c>
      <c r="D735" s="233" t="s">
        <v>1256</v>
      </c>
      <c r="E735" s="319" t="s">
        <v>1255</v>
      </c>
      <c r="F735" s="322"/>
      <c r="G735" s="242" t="s">
        <v>1192</v>
      </c>
      <c r="H735" s="285"/>
      <c r="I735" s="236">
        <v>124000</v>
      </c>
      <c r="J735" s="357">
        <f t="shared" si="11"/>
        <v>12300200</v>
      </c>
      <c r="K735" s="251"/>
      <c r="L735" s="241"/>
      <c r="M735" s="319" t="s">
        <v>1255</v>
      </c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  <c r="AA735" s="241"/>
      <c r="AB735" s="241"/>
      <c r="AC735" s="241"/>
      <c r="AD735" s="241"/>
      <c r="AE735" s="241"/>
      <c r="AF735" s="241"/>
      <c r="AG735" s="241"/>
      <c r="AH735" s="241"/>
      <c r="AI735" s="241"/>
    </row>
    <row r="736" spans="2:35" s="511" customFormat="1" hidden="1" x14ac:dyDescent="0.25">
      <c r="B736" s="206"/>
      <c r="C736" s="204">
        <v>43630</v>
      </c>
      <c r="D736" s="233" t="s">
        <v>1258</v>
      </c>
      <c r="E736" s="319" t="s">
        <v>1266</v>
      </c>
      <c r="F736" s="322"/>
      <c r="G736" s="242" t="s">
        <v>1257</v>
      </c>
      <c r="H736" s="285"/>
      <c r="I736" s="236">
        <v>605000</v>
      </c>
      <c r="J736" s="357">
        <f t="shared" si="11"/>
        <v>11695200</v>
      </c>
      <c r="K736" s="251"/>
      <c r="L736" s="241"/>
      <c r="M736" s="319" t="s">
        <v>1266</v>
      </c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</row>
    <row r="737" spans="2:35" s="511" customFormat="1" hidden="1" x14ac:dyDescent="0.25">
      <c r="B737" s="206"/>
      <c r="C737" s="204">
        <v>43630</v>
      </c>
      <c r="D737" s="233" t="s">
        <v>1259</v>
      </c>
      <c r="E737" s="319" t="s">
        <v>1267</v>
      </c>
      <c r="F737" s="322"/>
      <c r="G737" s="242" t="s">
        <v>1194</v>
      </c>
      <c r="H737" s="285"/>
      <c r="I737" s="236">
        <v>1612300</v>
      </c>
      <c r="J737" s="357">
        <f t="shared" si="11"/>
        <v>10082900</v>
      </c>
      <c r="K737" s="251"/>
      <c r="L737" s="241"/>
      <c r="M737" s="319" t="s">
        <v>1267</v>
      </c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</row>
    <row r="738" spans="2:35" s="511" customFormat="1" hidden="1" x14ac:dyDescent="0.25">
      <c r="B738" s="206"/>
      <c r="C738" s="204">
        <v>43630</v>
      </c>
      <c r="D738" s="233" t="s">
        <v>1261</v>
      </c>
      <c r="E738" s="319" t="s">
        <v>1268</v>
      </c>
      <c r="F738" s="322"/>
      <c r="G738" s="242" t="s">
        <v>1260</v>
      </c>
      <c r="H738" s="285"/>
      <c r="I738" s="236">
        <v>1000000</v>
      </c>
      <c r="J738" s="357">
        <f t="shared" si="11"/>
        <v>9082900</v>
      </c>
      <c r="K738" s="251"/>
      <c r="L738" s="241"/>
      <c r="M738" s="319" t="s">
        <v>1268</v>
      </c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</row>
    <row r="739" spans="2:35" s="511" customFormat="1" hidden="1" x14ac:dyDescent="0.25">
      <c r="B739" s="206"/>
      <c r="C739" s="204">
        <v>43630</v>
      </c>
      <c r="D739" s="233" t="s">
        <v>1262</v>
      </c>
      <c r="E739" s="319" t="s">
        <v>1269</v>
      </c>
      <c r="F739" s="322"/>
      <c r="G739" s="242" t="s">
        <v>1190</v>
      </c>
      <c r="H739" s="285"/>
      <c r="I739" s="236">
        <v>1591297</v>
      </c>
      <c r="J739" s="357">
        <f t="shared" si="11"/>
        <v>7491603</v>
      </c>
      <c r="K739" s="251"/>
      <c r="L739" s="241"/>
      <c r="M739" s="319" t="s">
        <v>1269</v>
      </c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</row>
    <row r="740" spans="2:35" s="511" customFormat="1" hidden="1" x14ac:dyDescent="0.25">
      <c r="B740" s="206"/>
      <c r="C740" s="204">
        <v>43631</v>
      </c>
      <c r="D740" s="233" t="s">
        <v>1263</v>
      </c>
      <c r="E740" s="319" t="s">
        <v>1270</v>
      </c>
      <c r="F740" s="322"/>
      <c r="G740" s="242" t="s">
        <v>1187</v>
      </c>
      <c r="H740" s="285"/>
      <c r="I740" s="236">
        <v>455000</v>
      </c>
      <c r="J740" s="357">
        <f t="shared" si="11"/>
        <v>7036603</v>
      </c>
      <c r="K740" s="251"/>
      <c r="L740" s="241"/>
      <c r="M740" s="319" t="s">
        <v>1270</v>
      </c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</row>
    <row r="741" spans="2:35" s="511" customFormat="1" hidden="1" x14ac:dyDescent="0.25">
      <c r="B741" s="206"/>
      <c r="C741" s="204">
        <v>43631</v>
      </c>
      <c r="D741" s="233" t="s">
        <v>1264</v>
      </c>
      <c r="E741" s="319" t="s">
        <v>1271</v>
      </c>
      <c r="F741" s="322"/>
      <c r="G741" s="242" t="s">
        <v>1182</v>
      </c>
      <c r="H741" s="285"/>
      <c r="I741" s="236">
        <v>102000</v>
      </c>
      <c r="J741" s="357">
        <f t="shared" si="11"/>
        <v>6934603</v>
      </c>
      <c r="K741" s="251"/>
      <c r="L741" s="241"/>
      <c r="M741" s="319" t="s">
        <v>1271</v>
      </c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</row>
    <row r="742" spans="2:35" s="511" customFormat="1" hidden="1" x14ac:dyDescent="0.25">
      <c r="B742" s="206"/>
      <c r="C742" s="204">
        <v>43631</v>
      </c>
      <c r="D742" s="233" t="s">
        <v>1265</v>
      </c>
      <c r="E742" s="319" t="s">
        <v>1272</v>
      </c>
      <c r="F742" s="322"/>
      <c r="G742" s="242" t="s">
        <v>1192</v>
      </c>
      <c r="H742" s="285"/>
      <c r="I742" s="236">
        <v>248000</v>
      </c>
      <c r="J742" s="357">
        <f t="shared" si="11"/>
        <v>6686603</v>
      </c>
      <c r="K742" s="251"/>
      <c r="L742" s="241"/>
      <c r="M742" s="319" t="s">
        <v>1272</v>
      </c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</row>
    <row r="743" spans="2:35" s="511" customFormat="1" hidden="1" x14ac:dyDescent="0.25">
      <c r="B743" s="206"/>
      <c r="C743" s="283">
        <v>43627</v>
      </c>
      <c r="D743" s="225" t="s">
        <v>1273</v>
      </c>
      <c r="E743" s="208" t="s">
        <v>1277</v>
      </c>
      <c r="F743" s="208"/>
      <c r="G743" s="235" t="s">
        <v>1185</v>
      </c>
      <c r="H743" s="285"/>
      <c r="I743" s="235">
        <v>250000</v>
      </c>
      <c r="J743" s="357">
        <f t="shared" si="11"/>
        <v>6436603</v>
      </c>
      <c r="K743" s="251"/>
      <c r="L743" s="241"/>
      <c r="M743" s="208" t="s">
        <v>1277</v>
      </c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</row>
    <row r="744" spans="2:35" s="511" customFormat="1" hidden="1" x14ac:dyDescent="0.25">
      <c r="B744" s="206"/>
      <c r="C744" s="283">
        <v>43628</v>
      </c>
      <c r="D744" s="225" t="s">
        <v>1274</v>
      </c>
      <c r="E744" s="208" t="s">
        <v>1278</v>
      </c>
      <c r="F744" s="208"/>
      <c r="G744" s="235" t="s">
        <v>1182</v>
      </c>
      <c r="H744" s="285"/>
      <c r="I744" s="235">
        <v>2500000</v>
      </c>
      <c r="J744" s="357">
        <f t="shared" si="11"/>
        <v>3936603</v>
      </c>
      <c r="K744" s="251"/>
      <c r="L744" s="241"/>
      <c r="M744" s="208" t="s">
        <v>1278</v>
      </c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  <c r="AA744" s="241"/>
      <c r="AB744" s="241"/>
      <c r="AC744" s="241"/>
      <c r="AD744" s="241"/>
      <c r="AE744" s="241"/>
      <c r="AF744" s="241"/>
      <c r="AG744" s="241"/>
      <c r="AH744" s="241"/>
      <c r="AI744" s="241"/>
    </row>
    <row r="745" spans="2:35" s="511" customFormat="1" hidden="1" x14ac:dyDescent="0.25">
      <c r="B745" s="206"/>
      <c r="C745" s="283">
        <v>43631</v>
      </c>
      <c r="D745" s="225" t="s">
        <v>1275</v>
      </c>
      <c r="E745" s="208" t="s">
        <v>1279</v>
      </c>
      <c r="F745" s="208"/>
      <c r="G745" s="235" t="s">
        <v>1187</v>
      </c>
      <c r="H745" s="285"/>
      <c r="I745" s="235">
        <v>500000</v>
      </c>
      <c r="J745" s="357">
        <f t="shared" si="11"/>
        <v>3436603</v>
      </c>
      <c r="K745" s="251"/>
      <c r="L745" s="241"/>
      <c r="M745" s="208" t="s">
        <v>1279</v>
      </c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  <c r="AA745" s="241"/>
      <c r="AB745" s="241"/>
      <c r="AC745" s="241"/>
      <c r="AD745" s="241"/>
      <c r="AE745" s="241"/>
      <c r="AF745" s="241"/>
      <c r="AG745" s="241"/>
      <c r="AH745" s="241"/>
      <c r="AI745" s="241"/>
    </row>
    <row r="746" spans="2:35" s="511" customFormat="1" hidden="1" x14ac:dyDescent="0.25">
      <c r="B746" s="206"/>
      <c r="C746" s="206"/>
      <c r="D746" s="377" t="s">
        <v>1315</v>
      </c>
      <c r="E746" s="206"/>
      <c r="F746" s="206"/>
      <c r="G746" s="208"/>
      <c r="H746" s="285">
        <v>16313597</v>
      </c>
      <c r="I746" s="210"/>
      <c r="J746" s="357">
        <f t="shared" si="11"/>
        <v>19750200</v>
      </c>
      <c r="K746" s="251"/>
      <c r="L746" s="241"/>
      <c r="M746" s="206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  <c r="AA746" s="241"/>
      <c r="AB746" s="241"/>
      <c r="AC746" s="241"/>
      <c r="AD746" s="241"/>
      <c r="AE746" s="241"/>
      <c r="AF746" s="241"/>
      <c r="AG746" s="241"/>
      <c r="AH746" s="241"/>
      <c r="AI746" s="241"/>
    </row>
    <row r="747" spans="2:35" s="511" customFormat="1" hidden="1" x14ac:dyDescent="0.25">
      <c r="B747" s="206"/>
      <c r="C747" s="204">
        <v>43633</v>
      </c>
      <c r="D747" s="318" t="s">
        <v>1282</v>
      </c>
      <c r="E747" s="319" t="s">
        <v>1280</v>
      </c>
      <c r="F747" s="255"/>
      <c r="G747" s="320" t="s">
        <v>1281</v>
      </c>
      <c r="H747" s="285"/>
      <c r="I747" s="321">
        <v>1653209</v>
      </c>
      <c r="J747" s="357">
        <f t="shared" si="11"/>
        <v>18096991</v>
      </c>
      <c r="K747" s="251"/>
      <c r="L747" s="241"/>
      <c r="M747" s="319" t="s">
        <v>1280</v>
      </c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  <c r="AA747" s="241"/>
      <c r="AB747" s="241"/>
      <c r="AC747" s="241"/>
      <c r="AD747" s="241"/>
      <c r="AE747" s="241"/>
      <c r="AF747" s="241"/>
      <c r="AG747" s="241"/>
      <c r="AH747" s="241"/>
      <c r="AI747" s="241"/>
    </row>
    <row r="748" spans="2:35" s="511" customFormat="1" hidden="1" x14ac:dyDescent="0.25">
      <c r="B748" s="206"/>
      <c r="C748" s="204">
        <v>43634</v>
      </c>
      <c r="D748" s="267" t="s">
        <v>1283</v>
      </c>
      <c r="E748" s="319" t="s">
        <v>1303</v>
      </c>
      <c r="F748" s="322"/>
      <c r="G748" s="270" t="s">
        <v>1206</v>
      </c>
      <c r="H748" s="285"/>
      <c r="I748" s="271">
        <v>100000</v>
      </c>
      <c r="J748" s="357">
        <f t="shared" si="11"/>
        <v>17996991</v>
      </c>
      <c r="K748" s="251"/>
      <c r="L748" s="241"/>
      <c r="M748" s="319" t="s">
        <v>1303</v>
      </c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  <c r="AA748" s="241"/>
      <c r="AB748" s="241"/>
      <c r="AC748" s="241"/>
      <c r="AD748" s="241"/>
      <c r="AE748" s="241"/>
      <c r="AF748" s="241"/>
      <c r="AG748" s="241"/>
      <c r="AH748" s="241"/>
      <c r="AI748" s="241"/>
    </row>
    <row r="749" spans="2:35" s="511" customFormat="1" hidden="1" x14ac:dyDescent="0.25">
      <c r="B749" s="206"/>
      <c r="C749" s="204">
        <v>43634</v>
      </c>
      <c r="D749" s="233" t="s">
        <v>1285</v>
      </c>
      <c r="E749" s="319" t="s">
        <v>1304</v>
      </c>
      <c r="F749" s="322"/>
      <c r="G749" s="242" t="s">
        <v>1284</v>
      </c>
      <c r="H749" s="285"/>
      <c r="I749" s="236">
        <v>750000</v>
      </c>
      <c r="J749" s="357">
        <f t="shared" si="11"/>
        <v>17246991</v>
      </c>
      <c r="K749" s="251"/>
      <c r="L749" s="241"/>
      <c r="M749" s="319" t="s">
        <v>1304</v>
      </c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  <c r="AA749" s="241"/>
      <c r="AB749" s="241"/>
      <c r="AC749" s="241"/>
      <c r="AD749" s="241"/>
      <c r="AE749" s="241"/>
      <c r="AF749" s="241"/>
      <c r="AG749" s="241"/>
      <c r="AH749" s="241"/>
      <c r="AI749" s="241"/>
    </row>
    <row r="750" spans="2:35" s="511" customFormat="1" hidden="1" x14ac:dyDescent="0.25">
      <c r="B750" s="206"/>
      <c r="C750" s="204">
        <v>43634</v>
      </c>
      <c r="D750" s="233" t="s">
        <v>1287</v>
      </c>
      <c r="E750" s="319" t="s">
        <v>1305</v>
      </c>
      <c r="F750" s="322"/>
      <c r="G750" s="242" t="s">
        <v>1286</v>
      </c>
      <c r="H750" s="285"/>
      <c r="I750" s="236">
        <v>62000</v>
      </c>
      <c r="J750" s="357">
        <f t="shared" si="11"/>
        <v>17184991</v>
      </c>
      <c r="K750" s="251"/>
      <c r="L750" s="241"/>
      <c r="M750" s="319" t="s">
        <v>1305</v>
      </c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  <c r="AA750" s="241"/>
      <c r="AB750" s="241"/>
      <c r="AC750" s="241"/>
      <c r="AD750" s="241"/>
      <c r="AE750" s="241"/>
      <c r="AF750" s="241"/>
      <c r="AG750" s="241"/>
      <c r="AH750" s="241"/>
      <c r="AI750" s="241"/>
    </row>
    <row r="751" spans="2:35" s="511" customFormat="1" hidden="1" x14ac:dyDescent="0.25">
      <c r="B751" s="206"/>
      <c r="C751" s="204">
        <v>43635</v>
      </c>
      <c r="D751" s="233" t="s">
        <v>1289</v>
      </c>
      <c r="E751" s="319" t="s">
        <v>1306</v>
      </c>
      <c r="F751" s="322"/>
      <c r="G751" s="242" t="s">
        <v>1288</v>
      </c>
      <c r="H751" s="285"/>
      <c r="I751" s="236">
        <v>404000</v>
      </c>
      <c r="J751" s="357">
        <f t="shared" si="11"/>
        <v>16780991</v>
      </c>
      <c r="K751" s="251"/>
      <c r="L751" s="241"/>
      <c r="M751" s="319" t="s">
        <v>1306</v>
      </c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  <c r="AA751" s="241"/>
      <c r="AB751" s="241"/>
      <c r="AC751" s="241"/>
      <c r="AD751" s="241"/>
      <c r="AE751" s="241"/>
      <c r="AF751" s="241"/>
      <c r="AG751" s="241"/>
      <c r="AH751" s="241"/>
      <c r="AI751" s="241"/>
    </row>
    <row r="752" spans="2:35" s="511" customFormat="1" hidden="1" x14ac:dyDescent="0.25">
      <c r="B752" s="206"/>
      <c r="C752" s="204">
        <v>43635</v>
      </c>
      <c r="D752" s="233" t="s">
        <v>1291</v>
      </c>
      <c r="E752" s="319" t="s">
        <v>1307</v>
      </c>
      <c r="F752" s="322"/>
      <c r="G752" s="242" t="s">
        <v>1290</v>
      </c>
      <c r="H752" s="285"/>
      <c r="I752" s="236">
        <v>1064845</v>
      </c>
      <c r="J752" s="357">
        <f t="shared" si="11"/>
        <v>15716146</v>
      </c>
      <c r="K752" s="251"/>
      <c r="L752" s="241"/>
      <c r="M752" s="319" t="s">
        <v>1307</v>
      </c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  <c r="AA752" s="241"/>
      <c r="AB752" s="241"/>
      <c r="AC752" s="241"/>
      <c r="AD752" s="241"/>
      <c r="AE752" s="241"/>
      <c r="AF752" s="241"/>
      <c r="AG752" s="241"/>
      <c r="AH752" s="241"/>
      <c r="AI752" s="241"/>
    </row>
    <row r="753" spans="2:35" s="511" customFormat="1" hidden="1" x14ac:dyDescent="0.25">
      <c r="B753" s="206"/>
      <c r="C753" s="204"/>
      <c r="D753" s="233" t="s">
        <v>1100</v>
      </c>
      <c r="E753" s="319"/>
      <c r="F753" s="322"/>
      <c r="G753" s="242"/>
      <c r="H753" s="285">
        <v>500000</v>
      </c>
      <c r="I753" s="236"/>
      <c r="J753" s="357">
        <f t="shared" si="11"/>
        <v>16216146</v>
      </c>
      <c r="K753" s="251" t="s">
        <v>1279</v>
      </c>
      <c r="L753" s="241"/>
      <c r="M753" s="319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  <c r="AA753" s="241"/>
      <c r="AB753" s="241"/>
      <c r="AC753" s="241"/>
      <c r="AD753" s="241"/>
      <c r="AE753" s="241"/>
      <c r="AF753" s="241"/>
      <c r="AG753" s="241"/>
      <c r="AH753" s="241"/>
      <c r="AI753" s="241"/>
    </row>
    <row r="754" spans="2:35" s="511" customFormat="1" hidden="1" x14ac:dyDescent="0.25">
      <c r="B754" s="206"/>
      <c r="C754" s="204">
        <v>43635</v>
      </c>
      <c r="D754" s="233" t="s">
        <v>1293</v>
      </c>
      <c r="E754" s="319" t="s">
        <v>1308</v>
      </c>
      <c r="F754" s="322"/>
      <c r="G754" s="242" t="s">
        <v>1292</v>
      </c>
      <c r="H754" s="285"/>
      <c r="I754" s="236">
        <v>150000</v>
      </c>
      <c r="J754" s="357">
        <f t="shared" ref="J754:J818" si="12">+J753+H754-I754</f>
        <v>16066146</v>
      </c>
      <c r="K754" s="251"/>
      <c r="L754" s="241"/>
      <c r="M754" s="319" t="s">
        <v>1308</v>
      </c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  <c r="AA754" s="241"/>
      <c r="AB754" s="241"/>
      <c r="AC754" s="241"/>
      <c r="AD754" s="241"/>
      <c r="AE754" s="241"/>
      <c r="AF754" s="241"/>
      <c r="AG754" s="241"/>
      <c r="AH754" s="241"/>
      <c r="AI754" s="241"/>
    </row>
    <row r="755" spans="2:35" s="511" customFormat="1" hidden="1" x14ac:dyDescent="0.25">
      <c r="B755" s="206"/>
      <c r="C755" s="204">
        <v>43635</v>
      </c>
      <c r="D755" s="233" t="s">
        <v>1294</v>
      </c>
      <c r="E755" s="319" t="s">
        <v>1309</v>
      </c>
      <c r="F755" s="322"/>
      <c r="G755" s="242" t="s">
        <v>1292</v>
      </c>
      <c r="H755" s="285"/>
      <c r="I755" s="236">
        <v>262600</v>
      </c>
      <c r="J755" s="357">
        <f t="shared" si="12"/>
        <v>15803546</v>
      </c>
      <c r="K755" s="251"/>
      <c r="L755" s="241"/>
      <c r="M755" s="319" t="s">
        <v>1309</v>
      </c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  <c r="AA755" s="241"/>
      <c r="AB755" s="241"/>
      <c r="AC755" s="241"/>
      <c r="AD755" s="241"/>
      <c r="AE755" s="241"/>
      <c r="AF755" s="241"/>
      <c r="AG755" s="241"/>
      <c r="AH755" s="241"/>
      <c r="AI755" s="241"/>
    </row>
    <row r="756" spans="2:35" s="511" customFormat="1" hidden="1" x14ac:dyDescent="0.25">
      <c r="B756" s="206"/>
      <c r="C756" s="204"/>
      <c r="D756" s="233" t="s">
        <v>1100</v>
      </c>
      <c r="E756" s="319"/>
      <c r="F756" s="322"/>
      <c r="G756" s="242"/>
      <c r="H756" s="285">
        <v>250000</v>
      </c>
      <c r="I756" s="236"/>
      <c r="J756" s="357">
        <f t="shared" si="12"/>
        <v>16053546</v>
      </c>
      <c r="K756" s="251" t="s">
        <v>1277</v>
      </c>
      <c r="L756" s="241"/>
      <c r="M756" s="319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  <c r="AA756" s="241"/>
      <c r="AB756" s="241"/>
      <c r="AC756" s="241"/>
      <c r="AD756" s="241"/>
      <c r="AE756" s="241"/>
      <c r="AF756" s="241"/>
      <c r="AG756" s="241"/>
      <c r="AH756" s="241"/>
      <c r="AI756" s="241"/>
    </row>
    <row r="757" spans="2:35" s="511" customFormat="1" hidden="1" x14ac:dyDescent="0.25">
      <c r="B757" s="206"/>
      <c r="C757" s="204">
        <v>43637</v>
      </c>
      <c r="D757" s="233" t="s">
        <v>1296</v>
      </c>
      <c r="E757" s="319" t="s">
        <v>1310</v>
      </c>
      <c r="F757" s="322"/>
      <c r="G757" s="242" t="s">
        <v>1295</v>
      </c>
      <c r="H757" s="285"/>
      <c r="I757" s="236">
        <v>575870</v>
      </c>
      <c r="J757" s="357">
        <f t="shared" si="12"/>
        <v>15477676</v>
      </c>
      <c r="K757" s="251"/>
      <c r="L757" s="241"/>
      <c r="M757" s="319" t="s">
        <v>1310</v>
      </c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  <c r="AA757" s="241"/>
      <c r="AB757" s="241"/>
      <c r="AC757" s="241"/>
      <c r="AD757" s="241"/>
      <c r="AE757" s="241"/>
      <c r="AF757" s="241"/>
      <c r="AG757" s="241"/>
      <c r="AH757" s="241"/>
      <c r="AI757" s="241"/>
    </row>
    <row r="758" spans="2:35" s="511" customFormat="1" hidden="1" x14ac:dyDescent="0.25">
      <c r="B758" s="206"/>
      <c r="C758" s="204">
        <v>43637</v>
      </c>
      <c r="D758" s="233" t="s">
        <v>1298</v>
      </c>
      <c r="E758" s="319" t="s">
        <v>1311</v>
      </c>
      <c r="F758" s="322"/>
      <c r="G758" s="242" t="s">
        <v>1297</v>
      </c>
      <c r="H758" s="285"/>
      <c r="I758" s="236">
        <v>1970000</v>
      </c>
      <c r="J758" s="357">
        <f t="shared" si="12"/>
        <v>13507676</v>
      </c>
      <c r="K758" s="251"/>
      <c r="L758" s="241"/>
      <c r="M758" s="319" t="s">
        <v>1311</v>
      </c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  <c r="AA758" s="241"/>
      <c r="AB758" s="241"/>
      <c r="AC758" s="241"/>
      <c r="AD758" s="241"/>
      <c r="AE758" s="241"/>
      <c r="AF758" s="241"/>
      <c r="AG758" s="241"/>
      <c r="AH758" s="241"/>
      <c r="AI758" s="241"/>
    </row>
    <row r="759" spans="2:35" s="511" customFormat="1" hidden="1" x14ac:dyDescent="0.25">
      <c r="B759" s="206"/>
      <c r="C759" s="204">
        <v>43637</v>
      </c>
      <c r="D759" s="233" t="s">
        <v>1299</v>
      </c>
      <c r="E759" s="319" t="s">
        <v>1312</v>
      </c>
      <c r="F759" s="322"/>
      <c r="G759" s="242" t="s">
        <v>1295</v>
      </c>
      <c r="H759" s="285"/>
      <c r="I759" s="236">
        <v>64000</v>
      </c>
      <c r="J759" s="357">
        <f t="shared" si="12"/>
        <v>13443676</v>
      </c>
      <c r="K759" s="251"/>
      <c r="L759" s="241"/>
      <c r="M759" s="319" t="s">
        <v>1312</v>
      </c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  <c r="AA759" s="241"/>
      <c r="AB759" s="241"/>
      <c r="AC759" s="241"/>
      <c r="AD759" s="241"/>
      <c r="AE759" s="241"/>
      <c r="AF759" s="241"/>
      <c r="AG759" s="241"/>
      <c r="AH759" s="241"/>
      <c r="AI759" s="241"/>
    </row>
    <row r="760" spans="2:35" s="511" customFormat="1" hidden="1" x14ac:dyDescent="0.25">
      <c r="B760" s="206"/>
      <c r="C760" s="204">
        <v>43637</v>
      </c>
      <c r="D760" s="233" t="s">
        <v>1301</v>
      </c>
      <c r="E760" s="319" t="s">
        <v>1313</v>
      </c>
      <c r="F760" s="322"/>
      <c r="G760" s="242" t="s">
        <v>1300</v>
      </c>
      <c r="H760" s="285"/>
      <c r="I760" s="236">
        <v>100000</v>
      </c>
      <c r="J760" s="357">
        <f t="shared" si="12"/>
        <v>13343676</v>
      </c>
      <c r="K760" s="251"/>
      <c r="L760" s="241"/>
      <c r="M760" s="319" t="s">
        <v>1313</v>
      </c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  <c r="AA760" s="241"/>
      <c r="AB760" s="241"/>
      <c r="AC760" s="241"/>
      <c r="AD760" s="241"/>
      <c r="AE760" s="241"/>
      <c r="AF760" s="241"/>
      <c r="AG760" s="241"/>
      <c r="AH760" s="241"/>
      <c r="AI760" s="241"/>
    </row>
    <row r="761" spans="2:35" s="511" customFormat="1" hidden="1" x14ac:dyDescent="0.25">
      <c r="B761" s="206"/>
      <c r="C761" s="204">
        <v>43637</v>
      </c>
      <c r="D761" s="233" t="s">
        <v>1302</v>
      </c>
      <c r="E761" s="319" t="s">
        <v>1314</v>
      </c>
      <c r="F761" s="322"/>
      <c r="G761" s="242" t="s">
        <v>1300</v>
      </c>
      <c r="H761" s="285"/>
      <c r="I761" s="236">
        <v>2430100</v>
      </c>
      <c r="J761" s="357">
        <f t="shared" si="12"/>
        <v>10913576</v>
      </c>
      <c r="K761" s="251"/>
      <c r="L761" s="241"/>
      <c r="M761" s="319" t="s">
        <v>1314</v>
      </c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  <c r="AA761" s="241"/>
      <c r="AB761" s="241"/>
      <c r="AC761" s="241"/>
      <c r="AD761" s="241"/>
      <c r="AE761" s="241"/>
      <c r="AF761" s="241"/>
      <c r="AG761" s="241"/>
      <c r="AH761" s="241"/>
      <c r="AI761" s="241"/>
    </row>
    <row r="762" spans="2:35" s="511" customFormat="1" hidden="1" x14ac:dyDescent="0.25">
      <c r="B762" s="206"/>
      <c r="C762" s="206"/>
      <c r="D762" s="233" t="s">
        <v>1100</v>
      </c>
      <c r="E762" s="206"/>
      <c r="F762" s="206"/>
      <c r="G762" s="208"/>
      <c r="H762" s="235">
        <v>2500000</v>
      </c>
      <c r="I762" s="210"/>
      <c r="J762" s="357">
        <f t="shared" si="12"/>
        <v>13413576</v>
      </c>
      <c r="K762" s="251" t="s">
        <v>1316</v>
      </c>
      <c r="L762" s="241"/>
      <c r="M762" s="206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  <c r="AA762" s="241"/>
      <c r="AB762" s="241"/>
      <c r="AC762" s="241"/>
      <c r="AD762" s="241"/>
      <c r="AE762" s="241"/>
      <c r="AF762" s="241"/>
      <c r="AG762" s="241"/>
      <c r="AH762" s="241"/>
      <c r="AI762" s="241"/>
    </row>
    <row r="763" spans="2:35" s="511" customFormat="1" hidden="1" x14ac:dyDescent="0.25">
      <c r="B763" s="206"/>
      <c r="C763" s="206"/>
      <c r="D763" s="377" t="s">
        <v>1359</v>
      </c>
      <c r="E763" s="206"/>
      <c r="F763" s="206"/>
      <c r="G763" s="208"/>
      <c r="H763" s="285">
        <v>9586624</v>
      </c>
      <c r="I763" s="210"/>
      <c r="J763" s="357">
        <f t="shared" si="12"/>
        <v>23000200</v>
      </c>
      <c r="K763" s="251"/>
      <c r="L763" s="241"/>
      <c r="M763" s="206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  <c r="AA763" s="241"/>
      <c r="AB763" s="241"/>
      <c r="AC763" s="241"/>
      <c r="AD763" s="241"/>
      <c r="AE763" s="241"/>
      <c r="AF763" s="241"/>
      <c r="AG763" s="241"/>
      <c r="AH763" s="241"/>
      <c r="AI763" s="241"/>
    </row>
    <row r="764" spans="2:35" s="511" customFormat="1" hidden="1" x14ac:dyDescent="0.25">
      <c r="B764" s="206"/>
      <c r="C764" s="204">
        <v>43638</v>
      </c>
      <c r="D764" s="318" t="s">
        <v>1318</v>
      </c>
      <c r="E764" s="319" t="s">
        <v>1317</v>
      </c>
      <c r="F764" s="255"/>
      <c r="G764" s="320" t="s">
        <v>1281</v>
      </c>
      <c r="H764" s="285"/>
      <c r="I764" s="321">
        <v>1040434</v>
      </c>
      <c r="J764" s="357">
        <f t="shared" si="12"/>
        <v>21959766</v>
      </c>
      <c r="K764" s="251"/>
      <c r="L764" s="241"/>
      <c r="M764" s="319" t="s">
        <v>1317</v>
      </c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  <c r="AA764" s="241"/>
      <c r="AB764" s="241"/>
      <c r="AC764" s="241"/>
      <c r="AD764" s="241"/>
      <c r="AE764" s="241"/>
      <c r="AF764" s="241"/>
      <c r="AG764" s="241"/>
      <c r="AH764" s="241"/>
      <c r="AI764" s="241"/>
    </row>
    <row r="765" spans="2:35" s="511" customFormat="1" hidden="1" x14ac:dyDescent="0.25">
      <c r="B765" s="206"/>
      <c r="C765" s="204">
        <v>43640</v>
      </c>
      <c r="D765" s="267" t="s">
        <v>1319</v>
      </c>
      <c r="E765" s="319" t="s">
        <v>1322</v>
      </c>
      <c r="F765" s="322"/>
      <c r="G765" s="270" t="s">
        <v>565</v>
      </c>
      <c r="H765" s="285"/>
      <c r="I765" s="271">
        <v>38000</v>
      </c>
      <c r="J765" s="357">
        <f t="shared" si="12"/>
        <v>21921766</v>
      </c>
      <c r="K765" s="251"/>
      <c r="L765" s="241"/>
      <c r="M765" s="319" t="s">
        <v>1322</v>
      </c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  <c r="AA765" s="241"/>
      <c r="AB765" s="241"/>
      <c r="AC765" s="241"/>
      <c r="AD765" s="241"/>
      <c r="AE765" s="241"/>
      <c r="AF765" s="241"/>
      <c r="AG765" s="241"/>
      <c r="AH765" s="241"/>
      <c r="AI765" s="241"/>
    </row>
    <row r="766" spans="2:35" s="511" customFormat="1" hidden="1" x14ac:dyDescent="0.25">
      <c r="B766" s="206"/>
      <c r="C766" s="204">
        <v>43640</v>
      </c>
      <c r="D766" s="233" t="s">
        <v>1320</v>
      </c>
      <c r="E766" s="319" t="s">
        <v>1323</v>
      </c>
      <c r="F766" s="322"/>
      <c r="G766" s="242" t="s">
        <v>327</v>
      </c>
      <c r="H766" s="285"/>
      <c r="I766" s="236">
        <v>1003109</v>
      </c>
      <c r="J766" s="357">
        <f t="shared" si="12"/>
        <v>20918657</v>
      </c>
      <c r="K766" s="251"/>
      <c r="L766" s="241"/>
      <c r="M766" s="319" t="s">
        <v>1323</v>
      </c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  <c r="AA766" s="241"/>
      <c r="AB766" s="241"/>
      <c r="AC766" s="241"/>
      <c r="AD766" s="241"/>
      <c r="AE766" s="241"/>
      <c r="AF766" s="241"/>
      <c r="AG766" s="241"/>
      <c r="AH766" s="241"/>
      <c r="AI766" s="241"/>
    </row>
    <row r="767" spans="2:35" s="511" customFormat="1" hidden="1" x14ac:dyDescent="0.25">
      <c r="B767" s="206"/>
      <c r="C767" s="204">
        <v>43641</v>
      </c>
      <c r="D767" s="233" t="s">
        <v>1321</v>
      </c>
      <c r="E767" s="319" t="s">
        <v>1324</v>
      </c>
      <c r="F767" s="322"/>
      <c r="G767" s="242" t="s">
        <v>1182</v>
      </c>
      <c r="H767" s="285"/>
      <c r="I767" s="236">
        <v>235000</v>
      </c>
      <c r="J767" s="357">
        <f t="shared" si="12"/>
        <v>20683657</v>
      </c>
      <c r="K767" s="251"/>
      <c r="L767" s="241"/>
      <c r="M767" s="319" t="s">
        <v>1324</v>
      </c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  <c r="AA767" s="241"/>
      <c r="AB767" s="241"/>
      <c r="AC767" s="241"/>
      <c r="AD767" s="241"/>
      <c r="AE767" s="241"/>
      <c r="AF767" s="241"/>
      <c r="AG767" s="241"/>
      <c r="AH767" s="241"/>
      <c r="AI767" s="241"/>
    </row>
    <row r="768" spans="2:35" s="511" customFormat="1" hidden="1" x14ac:dyDescent="0.25">
      <c r="B768" s="206"/>
      <c r="C768" s="204">
        <v>43642</v>
      </c>
      <c r="D768" s="233" t="s">
        <v>1338</v>
      </c>
      <c r="E768" s="319" t="s">
        <v>1325</v>
      </c>
      <c r="F768" s="322"/>
      <c r="G768" s="242" t="s">
        <v>1337</v>
      </c>
      <c r="H768" s="285"/>
      <c r="I768" s="236">
        <v>255000</v>
      </c>
      <c r="J768" s="357">
        <f t="shared" si="12"/>
        <v>20428657</v>
      </c>
      <c r="K768" s="251"/>
      <c r="L768" s="241"/>
      <c r="M768" s="319" t="s">
        <v>1325</v>
      </c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  <c r="AA768" s="241"/>
      <c r="AB768" s="241"/>
      <c r="AC768" s="241"/>
      <c r="AD768" s="241"/>
      <c r="AE768" s="241"/>
      <c r="AF768" s="241"/>
      <c r="AG768" s="241"/>
      <c r="AH768" s="241"/>
      <c r="AI768" s="241"/>
    </row>
    <row r="769" spans="2:35" s="511" customFormat="1" hidden="1" x14ac:dyDescent="0.25">
      <c r="B769" s="206"/>
      <c r="C769" s="204">
        <v>43642</v>
      </c>
      <c r="D769" s="233" t="s">
        <v>1339</v>
      </c>
      <c r="E769" s="319" t="s">
        <v>1326</v>
      </c>
      <c r="F769" s="322"/>
      <c r="G769" s="242" t="s">
        <v>1242</v>
      </c>
      <c r="H769" s="285"/>
      <c r="I769" s="236">
        <v>1524500</v>
      </c>
      <c r="J769" s="357">
        <f t="shared" si="12"/>
        <v>18904157</v>
      </c>
      <c r="K769" s="251"/>
      <c r="L769" s="241"/>
      <c r="M769" s="319" t="s">
        <v>1326</v>
      </c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  <c r="AA769" s="241"/>
      <c r="AB769" s="241"/>
      <c r="AC769" s="241"/>
      <c r="AD769" s="241"/>
      <c r="AE769" s="241"/>
      <c r="AF769" s="241"/>
      <c r="AG769" s="241"/>
      <c r="AH769" s="241"/>
      <c r="AI769" s="241"/>
    </row>
    <row r="770" spans="2:35" s="511" customFormat="1" hidden="1" x14ac:dyDescent="0.25">
      <c r="B770" s="206"/>
      <c r="C770" s="204">
        <v>43642</v>
      </c>
      <c r="D770" s="233" t="s">
        <v>1340</v>
      </c>
      <c r="E770" s="319" t="s">
        <v>1327</v>
      </c>
      <c r="F770" s="322"/>
      <c r="G770" s="242" t="s">
        <v>1203</v>
      </c>
      <c r="H770" s="285"/>
      <c r="I770" s="236">
        <v>7062416</v>
      </c>
      <c r="J770" s="357">
        <f t="shared" si="12"/>
        <v>11841741</v>
      </c>
      <c r="K770" s="251"/>
      <c r="L770" s="241"/>
      <c r="M770" s="319" t="s">
        <v>1327</v>
      </c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  <c r="AA770" s="241"/>
      <c r="AB770" s="241"/>
      <c r="AC770" s="241"/>
      <c r="AD770" s="241"/>
      <c r="AE770" s="241"/>
      <c r="AF770" s="241"/>
      <c r="AG770" s="241"/>
      <c r="AH770" s="241"/>
      <c r="AI770" s="241"/>
    </row>
    <row r="771" spans="2:35" s="511" customFormat="1" hidden="1" x14ac:dyDescent="0.25">
      <c r="B771" s="206"/>
      <c r="C771" s="204">
        <v>43642</v>
      </c>
      <c r="D771" s="233" t="s">
        <v>1342</v>
      </c>
      <c r="E771" s="319" t="s">
        <v>1328</v>
      </c>
      <c r="F771" s="322"/>
      <c r="G771" s="242" t="s">
        <v>1341</v>
      </c>
      <c r="H771" s="285"/>
      <c r="I771" s="236">
        <v>800000</v>
      </c>
      <c r="J771" s="357">
        <f t="shared" si="12"/>
        <v>11041741</v>
      </c>
      <c r="K771" s="251"/>
      <c r="L771" s="241"/>
      <c r="M771" s="319" t="s">
        <v>1328</v>
      </c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  <c r="AA771" s="241"/>
      <c r="AB771" s="241"/>
      <c r="AC771" s="241"/>
      <c r="AD771" s="241"/>
      <c r="AE771" s="241"/>
      <c r="AF771" s="241"/>
      <c r="AG771" s="241"/>
      <c r="AH771" s="241"/>
      <c r="AI771" s="241"/>
    </row>
    <row r="772" spans="2:35" s="511" customFormat="1" hidden="1" x14ac:dyDescent="0.25">
      <c r="B772" s="206"/>
      <c r="C772" s="204">
        <v>43642</v>
      </c>
      <c r="D772" s="233" t="s">
        <v>1344</v>
      </c>
      <c r="E772" s="319" t="s">
        <v>1329</v>
      </c>
      <c r="F772" s="322"/>
      <c r="G772" s="242" t="s">
        <v>1343</v>
      </c>
      <c r="H772" s="285"/>
      <c r="I772" s="236">
        <v>1219300</v>
      </c>
      <c r="J772" s="357">
        <f t="shared" si="12"/>
        <v>9822441</v>
      </c>
      <c r="K772" s="251"/>
      <c r="L772" s="241"/>
      <c r="M772" s="319" t="s">
        <v>1329</v>
      </c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  <c r="AA772" s="241"/>
      <c r="AB772" s="241"/>
      <c r="AC772" s="241"/>
      <c r="AD772" s="241"/>
      <c r="AE772" s="241"/>
      <c r="AF772" s="241"/>
      <c r="AG772" s="241"/>
      <c r="AH772" s="241"/>
      <c r="AI772" s="241"/>
    </row>
    <row r="773" spans="2:35" s="511" customFormat="1" hidden="1" x14ac:dyDescent="0.25">
      <c r="B773" s="206"/>
      <c r="C773" s="204">
        <v>43642</v>
      </c>
      <c r="D773" s="233" t="s">
        <v>1346</v>
      </c>
      <c r="E773" s="319" t="s">
        <v>1330</v>
      </c>
      <c r="F773" s="322"/>
      <c r="G773" s="242" t="s">
        <v>1345</v>
      </c>
      <c r="H773" s="285"/>
      <c r="I773" s="236">
        <v>248000</v>
      </c>
      <c r="J773" s="357">
        <f t="shared" si="12"/>
        <v>9574441</v>
      </c>
      <c r="K773" s="251"/>
      <c r="L773" s="241"/>
      <c r="M773" s="319" t="s">
        <v>1330</v>
      </c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  <c r="AA773" s="241"/>
      <c r="AB773" s="241"/>
      <c r="AC773" s="241"/>
      <c r="AD773" s="241"/>
      <c r="AE773" s="241"/>
      <c r="AF773" s="241"/>
      <c r="AG773" s="241"/>
      <c r="AH773" s="241"/>
      <c r="AI773" s="241"/>
    </row>
    <row r="774" spans="2:35" s="511" customFormat="1" hidden="1" x14ac:dyDescent="0.25">
      <c r="B774" s="206"/>
      <c r="C774" s="204">
        <v>43642</v>
      </c>
      <c r="D774" s="233" t="s">
        <v>1348</v>
      </c>
      <c r="E774" s="319" t="s">
        <v>1331</v>
      </c>
      <c r="F774" s="322"/>
      <c r="G774" s="242" t="s">
        <v>1347</v>
      </c>
      <c r="H774" s="285"/>
      <c r="I774" s="236">
        <v>349250</v>
      </c>
      <c r="J774" s="357">
        <f t="shared" si="12"/>
        <v>9225191</v>
      </c>
      <c r="K774" s="251"/>
      <c r="L774" s="241"/>
      <c r="M774" s="319" t="s">
        <v>1331</v>
      </c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  <c r="AA774" s="241"/>
      <c r="AB774" s="241"/>
      <c r="AC774" s="241"/>
      <c r="AD774" s="241"/>
      <c r="AE774" s="241"/>
      <c r="AF774" s="241"/>
      <c r="AG774" s="241"/>
      <c r="AH774" s="241"/>
      <c r="AI774" s="241"/>
    </row>
    <row r="775" spans="2:35" s="511" customFormat="1" hidden="1" x14ac:dyDescent="0.25">
      <c r="B775" s="206"/>
      <c r="C775" s="204">
        <v>43643</v>
      </c>
      <c r="D775" s="233" t="s">
        <v>1349</v>
      </c>
      <c r="E775" s="319" t="s">
        <v>1332</v>
      </c>
      <c r="F775" s="322"/>
      <c r="G775" s="242" t="s">
        <v>1185</v>
      </c>
      <c r="H775" s="285"/>
      <c r="I775" s="236">
        <v>846500</v>
      </c>
      <c r="J775" s="357">
        <f t="shared" si="12"/>
        <v>8378691</v>
      </c>
      <c r="K775" s="251"/>
      <c r="L775" s="241"/>
      <c r="M775" s="319" t="s">
        <v>1332</v>
      </c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  <c r="AA775" s="241"/>
      <c r="AB775" s="241"/>
      <c r="AC775" s="241"/>
      <c r="AD775" s="241"/>
      <c r="AE775" s="241"/>
      <c r="AF775" s="241"/>
      <c r="AG775" s="241"/>
      <c r="AH775" s="241"/>
      <c r="AI775" s="241"/>
    </row>
    <row r="776" spans="2:35" s="511" customFormat="1" hidden="1" x14ac:dyDescent="0.25">
      <c r="B776" s="206"/>
      <c r="C776" s="204">
        <v>43643</v>
      </c>
      <c r="D776" s="233" t="s">
        <v>1350</v>
      </c>
      <c r="E776" s="319" t="s">
        <v>1333</v>
      </c>
      <c r="F776" s="322"/>
      <c r="G776" s="242" t="s">
        <v>1198</v>
      </c>
      <c r="H776" s="285"/>
      <c r="I776" s="236">
        <v>52000</v>
      </c>
      <c r="J776" s="357">
        <f t="shared" si="12"/>
        <v>8326691</v>
      </c>
      <c r="K776" s="251"/>
      <c r="L776" s="241"/>
      <c r="M776" s="319" t="s">
        <v>1333</v>
      </c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  <c r="AA776" s="241"/>
      <c r="AB776" s="241"/>
      <c r="AC776" s="241"/>
      <c r="AD776" s="241"/>
      <c r="AE776" s="241"/>
      <c r="AF776" s="241"/>
      <c r="AG776" s="241"/>
      <c r="AH776" s="241"/>
      <c r="AI776" s="241"/>
    </row>
    <row r="777" spans="2:35" s="511" customFormat="1" hidden="1" x14ac:dyDescent="0.25">
      <c r="B777" s="206"/>
      <c r="C777" s="204">
        <v>43643</v>
      </c>
      <c r="D777" s="233" t="s">
        <v>1351</v>
      </c>
      <c r="E777" s="319" t="s">
        <v>1334</v>
      </c>
      <c r="F777" s="322"/>
      <c r="G777" s="242" t="s">
        <v>1206</v>
      </c>
      <c r="H777" s="285"/>
      <c r="I777" s="236">
        <v>175000</v>
      </c>
      <c r="J777" s="357">
        <f t="shared" si="12"/>
        <v>8151691</v>
      </c>
      <c r="K777" s="251"/>
      <c r="L777" s="241"/>
      <c r="M777" s="319" t="s">
        <v>1334</v>
      </c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  <c r="AA777" s="241"/>
      <c r="AB777" s="241"/>
      <c r="AC777" s="241"/>
      <c r="AD777" s="241"/>
      <c r="AE777" s="241"/>
      <c r="AF777" s="241"/>
      <c r="AG777" s="241"/>
      <c r="AH777" s="241"/>
      <c r="AI777" s="241"/>
    </row>
    <row r="778" spans="2:35" s="511" customFormat="1" hidden="1" x14ac:dyDescent="0.25">
      <c r="B778" s="206"/>
      <c r="C778" s="204">
        <v>43643</v>
      </c>
      <c r="D778" s="233" t="s">
        <v>1353</v>
      </c>
      <c r="E778" s="319" t="s">
        <v>1335</v>
      </c>
      <c r="F778" s="322"/>
      <c r="G778" s="242" t="s">
        <v>1352</v>
      </c>
      <c r="H778" s="285"/>
      <c r="I778" s="236">
        <v>590848</v>
      </c>
      <c r="J778" s="357">
        <f t="shared" si="12"/>
        <v>7560843</v>
      </c>
      <c r="K778" s="251"/>
      <c r="L778" s="241"/>
      <c r="M778" s="319" t="s">
        <v>1335</v>
      </c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</row>
    <row r="779" spans="2:35" s="511" customFormat="1" hidden="1" x14ac:dyDescent="0.25">
      <c r="B779" s="206"/>
      <c r="C779" s="204">
        <v>43645</v>
      </c>
      <c r="D779" s="233" t="s">
        <v>1354</v>
      </c>
      <c r="E779" s="319" t="s">
        <v>1336</v>
      </c>
      <c r="F779" s="322"/>
      <c r="G779" s="242" t="s">
        <v>1207</v>
      </c>
      <c r="H779" s="285"/>
      <c r="I779" s="236">
        <v>240000</v>
      </c>
      <c r="J779" s="357">
        <f t="shared" si="12"/>
        <v>7320843</v>
      </c>
      <c r="K779" s="251"/>
      <c r="L779" s="241"/>
      <c r="M779" s="319" t="s">
        <v>1336</v>
      </c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</row>
    <row r="780" spans="2:35" s="511" customFormat="1" hidden="1" x14ac:dyDescent="0.25">
      <c r="B780" s="206"/>
      <c r="C780" s="204">
        <v>43638</v>
      </c>
      <c r="D780" s="225" t="s">
        <v>1355</v>
      </c>
      <c r="E780" s="208" t="s">
        <v>1357</v>
      </c>
      <c r="F780" s="208"/>
      <c r="G780" s="235" t="s">
        <v>1185</v>
      </c>
      <c r="H780" s="285"/>
      <c r="I780" s="235">
        <v>900000</v>
      </c>
      <c r="J780" s="357">
        <f t="shared" si="12"/>
        <v>6420843</v>
      </c>
      <c r="K780" s="251"/>
      <c r="L780" s="241"/>
      <c r="M780" s="208" t="s">
        <v>1357</v>
      </c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  <c r="AA780" s="241"/>
      <c r="AB780" s="241"/>
      <c r="AC780" s="241"/>
      <c r="AD780" s="241"/>
      <c r="AE780" s="241"/>
      <c r="AF780" s="241"/>
      <c r="AG780" s="241"/>
      <c r="AH780" s="241"/>
      <c r="AI780" s="241"/>
    </row>
    <row r="781" spans="2:35" s="511" customFormat="1" hidden="1" x14ac:dyDescent="0.25">
      <c r="B781" s="206"/>
      <c r="C781" s="204">
        <v>43638</v>
      </c>
      <c r="D781" s="225" t="s">
        <v>1356</v>
      </c>
      <c r="E781" s="208" t="s">
        <v>1358</v>
      </c>
      <c r="F781" s="208"/>
      <c r="G781" s="235" t="s">
        <v>1185</v>
      </c>
      <c r="H781" s="285"/>
      <c r="I781" s="235">
        <v>300000</v>
      </c>
      <c r="J781" s="357">
        <f t="shared" si="12"/>
        <v>6120843</v>
      </c>
      <c r="K781" s="251"/>
      <c r="L781" s="241"/>
      <c r="M781" s="208" t="s">
        <v>1358</v>
      </c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  <c r="AA781" s="241"/>
      <c r="AB781" s="241"/>
      <c r="AC781" s="241"/>
      <c r="AD781" s="241"/>
      <c r="AE781" s="241"/>
      <c r="AF781" s="241"/>
      <c r="AG781" s="241"/>
      <c r="AH781" s="241"/>
      <c r="AI781" s="241"/>
    </row>
    <row r="782" spans="2:35" s="511" customFormat="1" hidden="1" x14ac:dyDescent="0.25">
      <c r="B782" s="206"/>
      <c r="C782" s="204">
        <v>43637</v>
      </c>
      <c r="D782" s="225" t="s">
        <v>1360</v>
      </c>
      <c r="E782" s="208" t="s">
        <v>1362</v>
      </c>
      <c r="F782" s="208"/>
      <c r="G782" s="235" t="s">
        <v>1361</v>
      </c>
      <c r="H782" s="285"/>
      <c r="I782" s="235">
        <v>2480000</v>
      </c>
      <c r="J782" s="357">
        <f t="shared" si="12"/>
        <v>3640843</v>
      </c>
      <c r="K782" s="251"/>
      <c r="L782" s="241"/>
      <c r="M782" s="208" t="s">
        <v>1362</v>
      </c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  <c r="AA782" s="241"/>
      <c r="AB782" s="241"/>
      <c r="AC782" s="241"/>
      <c r="AD782" s="241"/>
      <c r="AE782" s="241"/>
      <c r="AF782" s="241"/>
      <c r="AG782" s="241"/>
      <c r="AH782" s="241"/>
      <c r="AI782" s="241"/>
    </row>
    <row r="783" spans="2:35" s="511" customFormat="1" hidden="1" x14ac:dyDescent="0.25">
      <c r="B783" s="206"/>
      <c r="C783" s="206"/>
      <c r="D783" s="377" t="s">
        <v>1406</v>
      </c>
      <c r="E783" s="206"/>
      <c r="F783" s="206"/>
      <c r="G783" s="208"/>
      <c r="H783" s="285">
        <v>15679357</v>
      </c>
      <c r="I783" s="210"/>
      <c r="J783" s="357">
        <f t="shared" si="12"/>
        <v>19320200</v>
      </c>
      <c r="K783" s="251"/>
      <c r="L783" s="241"/>
      <c r="M783" s="206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  <c r="AA783" s="241"/>
      <c r="AB783" s="241"/>
      <c r="AC783" s="241"/>
      <c r="AD783" s="241"/>
      <c r="AE783" s="241"/>
      <c r="AF783" s="241"/>
      <c r="AG783" s="241"/>
      <c r="AH783" s="241"/>
      <c r="AI783" s="241"/>
    </row>
    <row r="784" spans="2:35" s="511" customFormat="1" hidden="1" x14ac:dyDescent="0.25">
      <c r="B784" s="206"/>
      <c r="C784" s="204">
        <v>43647</v>
      </c>
      <c r="D784" s="318" t="s">
        <v>1364</v>
      </c>
      <c r="E784" s="319" t="s">
        <v>1363</v>
      </c>
      <c r="F784" s="255"/>
      <c r="G784" s="320" t="s">
        <v>1182</v>
      </c>
      <c r="H784" s="285"/>
      <c r="I784" s="321">
        <v>63000</v>
      </c>
      <c r="J784" s="357">
        <f t="shared" si="12"/>
        <v>19257200</v>
      </c>
      <c r="K784" s="251"/>
      <c r="L784" s="241"/>
      <c r="M784" s="319" t="s">
        <v>1363</v>
      </c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  <c r="AA784" s="241"/>
      <c r="AB784" s="241"/>
      <c r="AC784" s="241"/>
      <c r="AD784" s="241"/>
      <c r="AE784" s="241"/>
      <c r="AF784" s="241"/>
      <c r="AG784" s="241"/>
      <c r="AH784" s="241"/>
      <c r="AI784" s="241"/>
    </row>
    <row r="785" spans="2:35" s="511" customFormat="1" hidden="1" x14ac:dyDescent="0.25">
      <c r="B785" s="206"/>
      <c r="C785" s="204">
        <v>43647</v>
      </c>
      <c r="D785" s="267" t="s">
        <v>1365</v>
      </c>
      <c r="E785" s="319" t="s">
        <v>1366</v>
      </c>
      <c r="F785" s="322"/>
      <c r="G785" s="270" t="s">
        <v>1185</v>
      </c>
      <c r="H785" s="285"/>
      <c r="I785" s="271">
        <v>900000</v>
      </c>
      <c r="J785" s="357">
        <f t="shared" si="12"/>
        <v>18357200</v>
      </c>
      <c r="K785" s="251"/>
      <c r="L785" s="241"/>
      <c r="M785" s="319" t="s">
        <v>1366</v>
      </c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  <c r="AA785" s="241"/>
      <c r="AB785" s="241"/>
      <c r="AC785" s="241"/>
      <c r="AD785" s="241"/>
      <c r="AE785" s="241"/>
      <c r="AF785" s="241"/>
      <c r="AG785" s="241"/>
      <c r="AH785" s="241"/>
      <c r="AI785" s="241"/>
    </row>
    <row r="786" spans="2:35" s="511" customFormat="1" hidden="1" x14ac:dyDescent="0.25">
      <c r="B786" s="206"/>
      <c r="C786" s="204"/>
      <c r="D786" s="267" t="s">
        <v>1100</v>
      </c>
      <c r="E786" s="319"/>
      <c r="F786" s="322"/>
      <c r="G786" s="270" t="s">
        <v>1185</v>
      </c>
      <c r="H786" s="285">
        <v>900000</v>
      </c>
      <c r="I786" s="271"/>
      <c r="J786" s="357">
        <f t="shared" si="12"/>
        <v>19257200</v>
      </c>
      <c r="K786" s="251" t="s">
        <v>1357</v>
      </c>
      <c r="L786" s="241"/>
      <c r="M786" s="319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  <c r="AA786" s="241"/>
      <c r="AB786" s="241"/>
      <c r="AC786" s="241"/>
      <c r="AD786" s="241"/>
      <c r="AE786" s="241"/>
      <c r="AF786" s="241"/>
      <c r="AG786" s="241"/>
      <c r="AH786" s="241"/>
      <c r="AI786" s="241"/>
    </row>
    <row r="787" spans="2:35" s="511" customFormat="1" hidden="1" x14ac:dyDescent="0.25">
      <c r="B787" s="206"/>
      <c r="C787" s="204">
        <v>43647</v>
      </c>
      <c r="D787" s="233" t="s">
        <v>1384</v>
      </c>
      <c r="E787" s="319" t="s">
        <v>1367</v>
      </c>
      <c r="F787" s="322"/>
      <c r="G787" s="242" t="s">
        <v>1190</v>
      </c>
      <c r="H787" s="285"/>
      <c r="I787" s="236">
        <v>2276406</v>
      </c>
      <c r="J787" s="357">
        <f t="shared" si="12"/>
        <v>16980794</v>
      </c>
      <c r="K787" s="251"/>
      <c r="L787" s="241"/>
      <c r="M787" s="319" t="s">
        <v>1367</v>
      </c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  <c r="AA787" s="241"/>
      <c r="AB787" s="241"/>
      <c r="AC787" s="241"/>
      <c r="AD787" s="241"/>
      <c r="AE787" s="241"/>
      <c r="AF787" s="241"/>
      <c r="AG787" s="241"/>
      <c r="AH787" s="241"/>
      <c r="AI787" s="241"/>
    </row>
    <row r="788" spans="2:35" s="511" customFormat="1" hidden="1" x14ac:dyDescent="0.25">
      <c r="B788" s="206"/>
      <c r="C788" s="204">
        <v>43647</v>
      </c>
      <c r="D788" s="233" t="s">
        <v>1386</v>
      </c>
      <c r="E788" s="319" t="s">
        <v>1368</v>
      </c>
      <c r="F788" s="322"/>
      <c r="G788" s="242" t="s">
        <v>1385</v>
      </c>
      <c r="H788" s="285"/>
      <c r="I788" s="236">
        <v>1000000</v>
      </c>
      <c r="J788" s="357">
        <f t="shared" si="12"/>
        <v>15980794</v>
      </c>
      <c r="K788" s="251"/>
      <c r="L788" s="241"/>
      <c r="M788" s="319" t="s">
        <v>1368</v>
      </c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  <c r="AA788" s="241"/>
      <c r="AB788" s="241"/>
      <c r="AC788" s="241"/>
      <c r="AD788" s="241"/>
      <c r="AE788" s="241"/>
      <c r="AF788" s="241"/>
      <c r="AG788" s="241"/>
      <c r="AH788" s="241"/>
      <c r="AI788" s="241"/>
    </row>
    <row r="789" spans="2:35" s="511" customFormat="1" hidden="1" x14ac:dyDescent="0.25">
      <c r="B789" s="206"/>
      <c r="C789" s="204">
        <v>43647</v>
      </c>
      <c r="D789" s="233" t="s">
        <v>1387</v>
      </c>
      <c r="E789" s="319" t="s">
        <v>1369</v>
      </c>
      <c r="F789" s="322"/>
      <c r="G789" s="242" t="s">
        <v>1284</v>
      </c>
      <c r="H789" s="285"/>
      <c r="I789" s="236">
        <v>1125000</v>
      </c>
      <c r="J789" s="357">
        <f t="shared" si="12"/>
        <v>14855794</v>
      </c>
      <c r="K789" s="251"/>
      <c r="L789" s="241"/>
      <c r="M789" s="319" t="s">
        <v>1369</v>
      </c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  <c r="AA789" s="241"/>
      <c r="AB789" s="241"/>
      <c r="AC789" s="241"/>
      <c r="AD789" s="241"/>
      <c r="AE789" s="241"/>
      <c r="AF789" s="241"/>
      <c r="AG789" s="241"/>
      <c r="AH789" s="241"/>
      <c r="AI789" s="241"/>
    </row>
    <row r="790" spans="2:35" s="511" customFormat="1" hidden="1" x14ac:dyDescent="0.25">
      <c r="B790" s="206"/>
      <c r="C790" s="204">
        <v>43647</v>
      </c>
      <c r="D790" s="233" t="s">
        <v>1388</v>
      </c>
      <c r="E790" s="319" t="s">
        <v>1370</v>
      </c>
      <c r="F790" s="322"/>
      <c r="G790" s="242" t="s">
        <v>1214</v>
      </c>
      <c r="H790" s="285"/>
      <c r="I790" s="236">
        <v>2431000</v>
      </c>
      <c r="J790" s="357">
        <f t="shared" si="12"/>
        <v>12424794</v>
      </c>
      <c r="K790" s="251"/>
      <c r="L790" s="241"/>
      <c r="M790" s="319" t="s">
        <v>1370</v>
      </c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  <c r="AA790" s="241"/>
      <c r="AB790" s="241"/>
      <c r="AC790" s="241"/>
      <c r="AD790" s="241"/>
      <c r="AE790" s="241"/>
      <c r="AF790" s="241"/>
      <c r="AG790" s="241"/>
      <c r="AH790" s="241"/>
      <c r="AI790" s="241"/>
    </row>
    <row r="791" spans="2:35" s="511" customFormat="1" hidden="1" x14ac:dyDescent="0.25">
      <c r="B791" s="206"/>
      <c r="C791" s="204"/>
      <c r="D791" s="267" t="s">
        <v>1100</v>
      </c>
      <c r="E791" s="319"/>
      <c r="F791" s="255"/>
      <c r="G791" s="235" t="s">
        <v>1361</v>
      </c>
      <c r="H791" s="235">
        <v>2480000</v>
      </c>
      <c r="I791" s="236"/>
      <c r="J791" s="357">
        <f t="shared" si="12"/>
        <v>14904794</v>
      </c>
      <c r="K791" s="393" t="s">
        <v>1362</v>
      </c>
      <c r="L791" s="241"/>
      <c r="M791" s="319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  <c r="AA791" s="241"/>
      <c r="AB791" s="241"/>
      <c r="AC791" s="241"/>
      <c r="AD791" s="241"/>
      <c r="AE791" s="241"/>
      <c r="AF791" s="241"/>
      <c r="AG791" s="241"/>
      <c r="AH791" s="241"/>
      <c r="AI791" s="241"/>
    </row>
    <row r="792" spans="2:35" s="511" customFormat="1" hidden="1" x14ac:dyDescent="0.25">
      <c r="B792" s="206"/>
      <c r="C792" s="204">
        <v>43647</v>
      </c>
      <c r="D792" s="233" t="s">
        <v>1389</v>
      </c>
      <c r="E792" s="319" t="s">
        <v>1371</v>
      </c>
      <c r="F792" s="322"/>
      <c r="G792" s="242" t="s">
        <v>1185</v>
      </c>
      <c r="H792" s="285"/>
      <c r="I792" s="236">
        <v>337600</v>
      </c>
      <c r="J792" s="357">
        <f t="shared" si="12"/>
        <v>14567194</v>
      </c>
      <c r="K792" s="251"/>
      <c r="L792" s="241"/>
      <c r="M792" s="319" t="s">
        <v>1371</v>
      </c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  <c r="AA792" s="241"/>
      <c r="AB792" s="241"/>
      <c r="AC792" s="241"/>
      <c r="AD792" s="241"/>
      <c r="AE792" s="241"/>
      <c r="AF792" s="241"/>
      <c r="AG792" s="241"/>
      <c r="AH792" s="241"/>
      <c r="AI792" s="241"/>
    </row>
    <row r="793" spans="2:35" s="511" customFormat="1" hidden="1" x14ac:dyDescent="0.25">
      <c r="B793" s="206"/>
      <c r="C793" s="204"/>
      <c r="D793" s="267" t="s">
        <v>1100</v>
      </c>
      <c r="E793" s="319"/>
      <c r="F793" s="322"/>
      <c r="G793" s="242" t="s">
        <v>1185</v>
      </c>
      <c r="H793" s="285">
        <v>300000</v>
      </c>
      <c r="I793" s="236"/>
      <c r="J793" s="357">
        <f t="shared" si="12"/>
        <v>14867194</v>
      </c>
      <c r="K793" s="393" t="s">
        <v>1358</v>
      </c>
      <c r="L793" s="241"/>
      <c r="M793" s="319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  <c r="AA793" s="241"/>
      <c r="AB793" s="241"/>
      <c r="AC793" s="241"/>
      <c r="AD793" s="241"/>
      <c r="AE793" s="241"/>
      <c r="AF793" s="241"/>
      <c r="AG793" s="241"/>
      <c r="AH793" s="241"/>
      <c r="AI793" s="241"/>
    </row>
    <row r="794" spans="2:35" s="511" customFormat="1" hidden="1" x14ac:dyDescent="0.25">
      <c r="B794" s="206"/>
      <c r="C794" s="204">
        <v>43648</v>
      </c>
      <c r="D794" s="233" t="s">
        <v>1390</v>
      </c>
      <c r="E794" s="319" t="s">
        <v>1372</v>
      </c>
      <c r="F794" s="322"/>
      <c r="G794" s="242" t="s">
        <v>1187</v>
      </c>
      <c r="H794" s="285"/>
      <c r="I794" s="236">
        <v>2452000</v>
      </c>
      <c r="J794" s="357">
        <f t="shared" si="12"/>
        <v>12415194</v>
      </c>
      <c r="K794" s="251"/>
      <c r="L794" s="241"/>
      <c r="M794" s="319" t="s">
        <v>1372</v>
      </c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  <c r="AA794" s="241"/>
      <c r="AB794" s="241"/>
      <c r="AC794" s="241"/>
      <c r="AD794" s="241"/>
      <c r="AE794" s="241"/>
      <c r="AF794" s="241"/>
      <c r="AG794" s="241"/>
      <c r="AH794" s="241"/>
      <c r="AI794" s="241"/>
    </row>
    <row r="795" spans="2:35" s="511" customFormat="1" hidden="1" x14ac:dyDescent="0.25">
      <c r="B795" s="206"/>
      <c r="C795" s="204">
        <v>43648</v>
      </c>
      <c r="D795" s="233" t="s">
        <v>1391</v>
      </c>
      <c r="E795" s="319" t="s">
        <v>1373</v>
      </c>
      <c r="F795" s="322"/>
      <c r="G795" s="242" t="s">
        <v>1192</v>
      </c>
      <c r="H795" s="285"/>
      <c r="I795" s="236">
        <v>186000</v>
      </c>
      <c r="J795" s="357">
        <f t="shared" si="12"/>
        <v>12229194</v>
      </c>
      <c r="K795" s="251"/>
      <c r="L795" s="241"/>
      <c r="M795" s="319" t="s">
        <v>1373</v>
      </c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  <c r="AA795" s="241"/>
      <c r="AB795" s="241"/>
      <c r="AC795" s="241"/>
      <c r="AD795" s="241"/>
      <c r="AE795" s="241"/>
      <c r="AF795" s="241"/>
      <c r="AG795" s="241"/>
      <c r="AH795" s="241"/>
      <c r="AI795" s="241"/>
    </row>
    <row r="796" spans="2:35" s="511" customFormat="1" hidden="1" x14ac:dyDescent="0.25">
      <c r="B796" s="206"/>
      <c r="C796" s="204">
        <v>43648</v>
      </c>
      <c r="D796" s="233" t="s">
        <v>1393</v>
      </c>
      <c r="E796" s="319" t="s">
        <v>1374</v>
      </c>
      <c r="F796" s="322"/>
      <c r="G796" s="242" t="s">
        <v>1392</v>
      </c>
      <c r="H796" s="285"/>
      <c r="I796" s="236">
        <v>1773200</v>
      </c>
      <c r="J796" s="357">
        <f t="shared" si="12"/>
        <v>10455994</v>
      </c>
      <c r="K796" s="251"/>
      <c r="L796" s="241"/>
      <c r="M796" s="319" t="s">
        <v>1374</v>
      </c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  <c r="AA796" s="241"/>
      <c r="AB796" s="241"/>
      <c r="AC796" s="241"/>
      <c r="AD796" s="241"/>
      <c r="AE796" s="241"/>
      <c r="AF796" s="241"/>
      <c r="AG796" s="241"/>
      <c r="AH796" s="241"/>
      <c r="AI796" s="241"/>
    </row>
    <row r="797" spans="2:35" s="511" customFormat="1" hidden="1" x14ac:dyDescent="0.25">
      <c r="B797" s="206"/>
      <c r="C797" s="204">
        <v>43648</v>
      </c>
      <c r="D797" s="233" t="s">
        <v>1395</v>
      </c>
      <c r="E797" s="319" t="s">
        <v>1375</v>
      </c>
      <c r="F797" s="322"/>
      <c r="G797" s="242" t="s">
        <v>1394</v>
      </c>
      <c r="H797" s="285"/>
      <c r="I797" s="236">
        <v>989109</v>
      </c>
      <c r="J797" s="357">
        <f t="shared" si="12"/>
        <v>9466885</v>
      </c>
      <c r="K797" s="251"/>
      <c r="L797" s="241"/>
      <c r="M797" s="319" t="s">
        <v>1375</v>
      </c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  <c r="AA797" s="241"/>
      <c r="AB797" s="241"/>
      <c r="AC797" s="241"/>
      <c r="AD797" s="241"/>
      <c r="AE797" s="241"/>
      <c r="AF797" s="241"/>
      <c r="AG797" s="241"/>
      <c r="AH797" s="241"/>
      <c r="AI797" s="241"/>
    </row>
    <row r="798" spans="2:35" s="511" customFormat="1" hidden="1" x14ac:dyDescent="0.25">
      <c r="B798" s="206"/>
      <c r="C798" s="204">
        <v>43649</v>
      </c>
      <c r="D798" s="233" t="s">
        <v>1396</v>
      </c>
      <c r="E798" s="319" t="s">
        <v>1376</v>
      </c>
      <c r="F798" s="322"/>
      <c r="G798" s="242" t="s">
        <v>1198</v>
      </c>
      <c r="H798" s="285"/>
      <c r="I798" s="236">
        <v>35000</v>
      </c>
      <c r="J798" s="357">
        <f t="shared" si="12"/>
        <v>9431885</v>
      </c>
      <c r="K798" s="251"/>
      <c r="L798" s="241"/>
      <c r="M798" s="319" t="s">
        <v>1376</v>
      </c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  <c r="AA798" s="241"/>
      <c r="AB798" s="241"/>
      <c r="AC798" s="241"/>
      <c r="AD798" s="241"/>
      <c r="AE798" s="241"/>
      <c r="AF798" s="241"/>
      <c r="AG798" s="241"/>
      <c r="AH798" s="241"/>
      <c r="AI798" s="241"/>
    </row>
    <row r="799" spans="2:35" s="511" customFormat="1" hidden="1" x14ac:dyDescent="0.25">
      <c r="B799" s="206"/>
      <c r="C799" s="204">
        <v>43649</v>
      </c>
      <c r="D799" s="233" t="s">
        <v>1397</v>
      </c>
      <c r="E799" s="319" t="s">
        <v>1377</v>
      </c>
      <c r="F799" s="322"/>
      <c r="G799" s="242" t="s">
        <v>1198</v>
      </c>
      <c r="H799" s="285"/>
      <c r="I799" s="236">
        <v>450000</v>
      </c>
      <c r="J799" s="357">
        <f t="shared" si="12"/>
        <v>8981885</v>
      </c>
      <c r="K799" s="251"/>
      <c r="L799" s="241"/>
      <c r="M799" s="319" t="s">
        <v>1377</v>
      </c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  <c r="AA799" s="241"/>
      <c r="AB799" s="241"/>
      <c r="AC799" s="241"/>
      <c r="AD799" s="241"/>
      <c r="AE799" s="241"/>
      <c r="AF799" s="241"/>
      <c r="AG799" s="241"/>
      <c r="AH799" s="241"/>
      <c r="AI799" s="241"/>
    </row>
    <row r="800" spans="2:35" s="511" customFormat="1" hidden="1" x14ac:dyDescent="0.25">
      <c r="B800" s="206"/>
      <c r="C800" s="204">
        <v>43649</v>
      </c>
      <c r="D800" s="233" t="s">
        <v>1398</v>
      </c>
      <c r="E800" s="319" t="s">
        <v>1378</v>
      </c>
      <c r="F800" s="322"/>
      <c r="G800" s="242" t="s">
        <v>1185</v>
      </c>
      <c r="H800" s="285"/>
      <c r="I800" s="236">
        <v>58000</v>
      </c>
      <c r="J800" s="357">
        <f t="shared" si="12"/>
        <v>8923885</v>
      </c>
      <c r="K800" s="251"/>
      <c r="L800" s="241"/>
      <c r="M800" s="319" t="s">
        <v>1378</v>
      </c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  <c r="AA800" s="241"/>
      <c r="AB800" s="241"/>
      <c r="AC800" s="241"/>
      <c r="AD800" s="241"/>
      <c r="AE800" s="241"/>
      <c r="AF800" s="241"/>
      <c r="AG800" s="241"/>
      <c r="AH800" s="241"/>
      <c r="AI800" s="241"/>
    </row>
    <row r="801" spans="2:35" s="511" customFormat="1" hidden="1" x14ac:dyDescent="0.25">
      <c r="B801" s="206"/>
      <c r="C801" s="204">
        <v>43650</v>
      </c>
      <c r="D801" s="233" t="s">
        <v>1399</v>
      </c>
      <c r="E801" s="319" t="s">
        <v>1379</v>
      </c>
      <c r="F801" s="322"/>
      <c r="G801" s="242" t="s">
        <v>1392</v>
      </c>
      <c r="H801" s="285"/>
      <c r="I801" s="236">
        <v>1744000</v>
      </c>
      <c r="J801" s="357">
        <f t="shared" si="12"/>
        <v>7179885</v>
      </c>
      <c r="K801" s="251"/>
      <c r="L801" s="241"/>
      <c r="M801" s="319" t="s">
        <v>1379</v>
      </c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  <c r="AA801" s="241"/>
      <c r="AB801" s="241"/>
      <c r="AC801" s="241"/>
      <c r="AD801" s="241"/>
      <c r="AE801" s="241"/>
      <c r="AF801" s="241"/>
      <c r="AG801" s="241"/>
      <c r="AH801" s="241"/>
      <c r="AI801" s="241"/>
    </row>
    <row r="802" spans="2:35" s="511" customFormat="1" hidden="1" x14ac:dyDescent="0.25">
      <c r="B802" s="206"/>
      <c r="C802" s="204">
        <v>43650</v>
      </c>
      <c r="D802" s="233" t="s">
        <v>1401</v>
      </c>
      <c r="E802" s="319" t="s">
        <v>1380</v>
      </c>
      <c r="F802" s="322"/>
      <c r="G802" s="242" t="s">
        <v>1400</v>
      </c>
      <c r="H802" s="285"/>
      <c r="I802" s="236">
        <v>330000</v>
      </c>
      <c r="J802" s="357">
        <f t="shared" si="12"/>
        <v>6849885</v>
      </c>
      <c r="K802" s="251"/>
      <c r="L802" s="241"/>
      <c r="M802" s="319" t="s">
        <v>1380</v>
      </c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  <c r="AA802" s="241"/>
      <c r="AB802" s="241"/>
      <c r="AC802" s="241"/>
      <c r="AD802" s="241"/>
      <c r="AE802" s="241"/>
      <c r="AF802" s="241"/>
      <c r="AG802" s="241"/>
      <c r="AH802" s="241"/>
      <c r="AI802" s="241"/>
    </row>
    <row r="803" spans="2:35" s="511" customFormat="1" hidden="1" x14ac:dyDescent="0.25">
      <c r="B803" s="206"/>
      <c r="C803" s="292">
        <v>43650</v>
      </c>
      <c r="D803" s="233" t="s">
        <v>1403</v>
      </c>
      <c r="E803" s="319" t="s">
        <v>1381</v>
      </c>
      <c r="F803" s="322"/>
      <c r="G803" s="242" t="s">
        <v>1402</v>
      </c>
      <c r="H803" s="285"/>
      <c r="I803" s="236">
        <v>195000</v>
      </c>
      <c r="J803" s="357">
        <f t="shared" si="12"/>
        <v>6654885</v>
      </c>
      <c r="K803" s="251"/>
      <c r="L803" s="241"/>
      <c r="M803" s="319" t="s">
        <v>1381</v>
      </c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  <c r="AA803" s="241"/>
      <c r="AB803" s="241"/>
      <c r="AC803" s="241"/>
      <c r="AD803" s="241"/>
      <c r="AE803" s="241"/>
      <c r="AF803" s="241"/>
      <c r="AG803" s="241"/>
      <c r="AH803" s="241"/>
      <c r="AI803" s="241"/>
    </row>
    <row r="804" spans="2:35" s="511" customFormat="1" hidden="1" x14ac:dyDescent="0.25">
      <c r="B804" s="284"/>
      <c r="C804" s="292">
        <v>43651</v>
      </c>
      <c r="D804" s="233" t="s">
        <v>1404</v>
      </c>
      <c r="E804" s="319" t="s">
        <v>1382</v>
      </c>
      <c r="F804" s="322"/>
      <c r="G804" s="242" t="s">
        <v>1198</v>
      </c>
      <c r="H804" s="297"/>
      <c r="I804" s="236">
        <v>90000</v>
      </c>
      <c r="J804" s="357">
        <f t="shared" si="12"/>
        <v>6564885</v>
      </c>
      <c r="K804" s="282"/>
      <c r="L804" s="241"/>
      <c r="M804" s="319" t="s">
        <v>1382</v>
      </c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  <c r="AA804" s="241"/>
      <c r="AB804" s="241"/>
      <c r="AC804" s="241"/>
      <c r="AD804" s="241"/>
      <c r="AE804" s="241"/>
      <c r="AF804" s="241"/>
      <c r="AG804" s="241"/>
      <c r="AH804" s="241"/>
      <c r="AI804" s="241"/>
    </row>
    <row r="805" spans="2:35" s="511" customFormat="1" hidden="1" x14ac:dyDescent="0.25">
      <c r="B805" s="206"/>
      <c r="C805" s="293">
        <v>43651</v>
      </c>
      <c r="D805" s="233" t="s">
        <v>1405</v>
      </c>
      <c r="E805" s="319" t="s">
        <v>1383</v>
      </c>
      <c r="F805" s="322"/>
      <c r="G805" s="242" t="s">
        <v>1203</v>
      </c>
      <c r="H805" s="285"/>
      <c r="I805" s="236">
        <v>2257024</v>
      </c>
      <c r="J805" s="357">
        <f t="shared" si="12"/>
        <v>4307861</v>
      </c>
      <c r="K805" s="251"/>
      <c r="L805" s="241"/>
      <c r="M805" s="319" t="s">
        <v>1383</v>
      </c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  <c r="AA805" s="241"/>
      <c r="AB805" s="241"/>
      <c r="AC805" s="241"/>
      <c r="AD805" s="241"/>
      <c r="AE805" s="241"/>
      <c r="AF805" s="241"/>
      <c r="AG805" s="241"/>
      <c r="AH805" s="241"/>
      <c r="AI805" s="241"/>
    </row>
    <row r="806" spans="2:35" s="511" customFormat="1" hidden="1" x14ac:dyDescent="0.25">
      <c r="B806" s="206"/>
      <c r="C806" s="206"/>
      <c r="D806" s="377" t="s">
        <v>1438</v>
      </c>
      <c r="E806" s="206"/>
      <c r="F806" s="206"/>
      <c r="G806" s="208"/>
      <c r="H806" s="285">
        <v>18692339</v>
      </c>
      <c r="I806" s="210"/>
      <c r="J806" s="357">
        <f t="shared" si="12"/>
        <v>23000200</v>
      </c>
      <c r="K806" s="251"/>
      <c r="L806" s="241"/>
      <c r="M806" s="206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  <c r="AA806" s="241"/>
      <c r="AB806" s="241"/>
      <c r="AC806" s="241"/>
      <c r="AD806" s="241"/>
      <c r="AE806" s="241"/>
      <c r="AF806" s="241"/>
      <c r="AG806" s="241"/>
      <c r="AH806" s="241"/>
      <c r="AI806" s="241"/>
    </row>
    <row r="807" spans="2:35" s="511" customFormat="1" hidden="1" x14ac:dyDescent="0.25">
      <c r="B807" s="206"/>
      <c r="C807" s="204">
        <v>43651</v>
      </c>
      <c r="D807" s="318" t="s">
        <v>1283</v>
      </c>
      <c r="E807" s="319" t="s">
        <v>1410</v>
      </c>
      <c r="F807" s="255"/>
      <c r="G807" s="320" t="s">
        <v>1361</v>
      </c>
      <c r="H807" s="285"/>
      <c r="I807" s="321">
        <v>100000</v>
      </c>
      <c r="J807" s="357">
        <f t="shared" si="12"/>
        <v>22900200</v>
      </c>
      <c r="K807" s="251"/>
      <c r="L807" s="241"/>
      <c r="M807" s="319" t="s">
        <v>1410</v>
      </c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  <c r="AA807" s="241"/>
      <c r="AB807" s="241"/>
      <c r="AC807" s="241"/>
      <c r="AD807" s="241"/>
      <c r="AE807" s="241"/>
      <c r="AF807" s="241"/>
      <c r="AG807" s="241"/>
      <c r="AH807" s="241"/>
      <c r="AI807" s="241"/>
    </row>
    <row r="808" spans="2:35" s="511" customFormat="1" hidden="1" x14ac:dyDescent="0.25">
      <c r="B808" s="206"/>
      <c r="C808" s="204">
        <v>43652</v>
      </c>
      <c r="D808" s="267" t="s">
        <v>1411</v>
      </c>
      <c r="E808" s="319" t="s">
        <v>1417</v>
      </c>
      <c r="F808" s="322"/>
      <c r="G808" s="270" t="s">
        <v>1182</v>
      </c>
      <c r="H808" s="285"/>
      <c r="I808" s="271">
        <v>156000</v>
      </c>
      <c r="J808" s="357">
        <f t="shared" si="12"/>
        <v>22744200</v>
      </c>
      <c r="K808" s="251"/>
      <c r="L808" s="241"/>
      <c r="M808" s="319" t="s">
        <v>1417</v>
      </c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  <c r="AA808" s="241"/>
      <c r="AB808" s="241"/>
      <c r="AC808" s="241"/>
      <c r="AD808" s="241"/>
      <c r="AE808" s="241"/>
      <c r="AF808" s="241"/>
      <c r="AG808" s="241"/>
      <c r="AH808" s="241"/>
      <c r="AI808" s="241"/>
    </row>
    <row r="809" spans="2:35" s="511" customFormat="1" hidden="1" x14ac:dyDescent="0.25">
      <c r="B809" s="206"/>
      <c r="C809" s="204">
        <v>43652</v>
      </c>
      <c r="D809" s="233" t="s">
        <v>1412</v>
      </c>
      <c r="E809" s="319" t="s">
        <v>1418</v>
      </c>
      <c r="F809" s="322"/>
      <c r="G809" s="242" t="s">
        <v>1210</v>
      </c>
      <c r="H809" s="285"/>
      <c r="I809" s="236">
        <v>3365189</v>
      </c>
      <c r="J809" s="357">
        <f t="shared" si="12"/>
        <v>19379011</v>
      </c>
      <c r="K809" s="251"/>
      <c r="L809" s="241"/>
      <c r="M809" s="319" t="s">
        <v>1418</v>
      </c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  <c r="AA809" s="241"/>
      <c r="AB809" s="241"/>
      <c r="AC809" s="241"/>
      <c r="AD809" s="241"/>
      <c r="AE809" s="241"/>
      <c r="AF809" s="241"/>
      <c r="AG809" s="241"/>
      <c r="AH809" s="241"/>
      <c r="AI809" s="241"/>
    </row>
    <row r="810" spans="2:35" s="511" customFormat="1" hidden="1" x14ac:dyDescent="0.25">
      <c r="B810" s="206"/>
      <c r="C810" s="204"/>
      <c r="D810" s="377" t="s">
        <v>1100</v>
      </c>
      <c r="E810" s="319"/>
      <c r="F810" s="322"/>
      <c r="G810" s="242" t="s">
        <v>1210</v>
      </c>
      <c r="H810" s="285">
        <v>2000000</v>
      </c>
      <c r="I810" s="236"/>
      <c r="J810" s="357">
        <f t="shared" si="12"/>
        <v>21379011</v>
      </c>
      <c r="K810" s="365" t="s">
        <v>1439</v>
      </c>
      <c r="L810" s="241"/>
      <c r="M810" s="319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  <c r="AA810" s="241"/>
      <c r="AB810" s="241"/>
      <c r="AC810" s="241"/>
      <c r="AD810" s="241"/>
      <c r="AE810" s="241"/>
      <c r="AF810" s="241"/>
      <c r="AG810" s="241"/>
      <c r="AH810" s="241"/>
      <c r="AI810" s="241"/>
    </row>
    <row r="811" spans="2:35" s="511" customFormat="1" hidden="1" x14ac:dyDescent="0.25">
      <c r="B811" s="206"/>
      <c r="C811" s="204">
        <v>43654</v>
      </c>
      <c r="D811" s="233" t="s">
        <v>1413</v>
      </c>
      <c r="E811" s="319" t="s">
        <v>1419</v>
      </c>
      <c r="F811" s="322"/>
      <c r="G811" s="242" t="s">
        <v>1414</v>
      </c>
      <c r="H811" s="285"/>
      <c r="I811" s="236">
        <v>1314129</v>
      </c>
      <c r="J811" s="357">
        <f t="shared" si="12"/>
        <v>20064882</v>
      </c>
      <c r="K811" s="251"/>
      <c r="L811" s="241"/>
      <c r="M811" s="319" t="s">
        <v>1419</v>
      </c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  <c r="AA811" s="241"/>
      <c r="AB811" s="241"/>
      <c r="AC811" s="241"/>
      <c r="AD811" s="241"/>
      <c r="AE811" s="241"/>
      <c r="AF811" s="241"/>
      <c r="AG811" s="241"/>
      <c r="AH811" s="241"/>
      <c r="AI811" s="241"/>
    </row>
    <row r="812" spans="2:35" s="511" customFormat="1" hidden="1" x14ac:dyDescent="0.25">
      <c r="B812" s="206"/>
      <c r="C812" s="204">
        <v>43654</v>
      </c>
      <c r="D812" s="233" t="s">
        <v>1416</v>
      </c>
      <c r="E812" s="319" t="s">
        <v>1420</v>
      </c>
      <c r="F812" s="322"/>
      <c r="G812" s="242" t="s">
        <v>1415</v>
      </c>
      <c r="H812" s="285"/>
      <c r="I812" s="236">
        <v>2660000</v>
      </c>
      <c r="J812" s="357">
        <f t="shared" si="12"/>
        <v>17404882</v>
      </c>
      <c r="K812" s="251"/>
      <c r="L812" s="241"/>
      <c r="M812" s="319" t="s">
        <v>1420</v>
      </c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  <c r="AA812" s="241"/>
      <c r="AB812" s="241"/>
      <c r="AC812" s="241"/>
      <c r="AD812" s="241"/>
      <c r="AE812" s="241"/>
      <c r="AF812" s="241"/>
      <c r="AG812" s="241"/>
      <c r="AH812" s="241"/>
      <c r="AI812" s="241"/>
    </row>
    <row r="813" spans="2:35" s="511" customFormat="1" hidden="1" x14ac:dyDescent="0.25">
      <c r="B813" s="206"/>
      <c r="C813" s="204">
        <v>43654</v>
      </c>
      <c r="D813" s="233" t="s">
        <v>1188</v>
      </c>
      <c r="E813" s="319" t="s">
        <v>1421</v>
      </c>
      <c r="F813" s="322"/>
      <c r="G813" s="242" t="s">
        <v>1198</v>
      </c>
      <c r="H813" s="285"/>
      <c r="I813" s="236">
        <v>100000</v>
      </c>
      <c r="J813" s="357">
        <f t="shared" si="12"/>
        <v>17304882</v>
      </c>
      <c r="K813" s="251"/>
      <c r="L813" s="241"/>
      <c r="M813" s="319" t="s">
        <v>1421</v>
      </c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  <c r="AA813" s="241"/>
      <c r="AB813" s="241"/>
      <c r="AC813" s="241"/>
      <c r="AD813" s="241"/>
      <c r="AE813" s="241"/>
      <c r="AF813" s="241"/>
      <c r="AG813" s="241"/>
      <c r="AH813" s="241"/>
      <c r="AI813" s="241"/>
    </row>
    <row r="814" spans="2:35" s="511" customFormat="1" hidden="1" x14ac:dyDescent="0.25">
      <c r="B814" s="206"/>
      <c r="C814" s="204">
        <v>43655</v>
      </c>
      <c r="D814" s="233" t="s">
        <v>1427</v>
      </c>
      <c r="E814" s="319" t="s">
        <v>1422</v>
      </c>
      <c r="F814" s="322"/>
      <c r="G814" s="242" t="s">
        <v>1198</v>
      </c>
      <c r="H814" s="285"/>
      <c r="I814" s="236">
        <v>30000</v>
      </c>
      <c r="J814" s="357">
        <f t="shared" si="12"/>
        <v>17274882</v>
      </c>
      <c r="K814" s="251"/>
      <c r="L814" s="241"/>
      <c r="M814" s="319" t="s">
        <v>1422</v>
      </c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  <c r="AA814" s="241"/>
      <c r="AB814" s="241"/>
      <c r="AC814" s="241"/>
      <c r="AD814" s="241"/>
      <c r="AE814" s="241"/>
      <c r="AF814" s="241"/>
      <c r="AG814" s="241"/>
      <c r="AH814" s="241"/>
      <c r="AI814" s="241"/>
    </row>
    <row r="815" spans="2:35" s="511" customFormat="1" hidden="1" x14ac:dyDescent="0.25">
      <c r="B815" s="206"/>
      <c r="C815" s="204">
        <v>43655</v>
      </c>
      <c r="D815" s="233" t="s">
        <v>1428</v>
      </c>
      <c r="E815" s="319" t="s">
        <v>1423</v>
      </c>
      <c r="F815" s="322"/>
      <c r="G815" s="242" t="s">
        <v>1187</v>
      </c>
      <c r="H815" s="285"/>
      <c r="I815" s="236">
        <v>100000</v>
      </c>
      <c r="J815" s="357">
        <f t="shared" si="12"/>
        <v>17174882</v>
      </c>
      <c r="K815" s="251"/>
      <c r="L815" s="241"/>
      <c r="M815" s="319" t="s">
        <v>1423</v>
      </c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  <c r="AA815" s="241"/>
      <c r="AB815" s="241"/>
      <c r="AC815" s="241"/>
      <c r="AD815" s="241"/>
      <c r="AE815" s="241"/>
      <c r="AF815" s="241"/>
      <c r="AG815" s="241"/>
      <c r="AH815" s="241"/>
      <c r="AI815" s="241"/>
    </row>
    <row r="816" spans="2:35" s="511" customFormat="1" hidden="1" x14ac:dyDescent="0.25">
      <c r="B816" s="206"/>
      <c r="C816" s="204">
        <v>43656</v>
      </c>
      <c r="D816" s="233" t="s">
        <v>1391</v>
      </c>
      <c r="E816" s="319" t="s">
        <v>1424</v>
      </c>
      <c r="F816" s="322"/>
      <c r="G816" s="242" t="s">
        <v>1345</v>
      </c>
      <c r="H816" s="285"/>
      <c r="I816" s="236">
        <v>189000</v>
      </c>
      <c r="J816" s="357">
        <f t="shared" si="12"/>
        <v>16985882</v>
      </c>
      <c r="K816" s="251"/>
      <c r="L816" s="241"/>
      <c r="M816" s="319" t="s">
        <v>1424</v>
      </c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  <c r="AA816" s="241"/>
      <c r="AB816" s="241"/>
      <c r="AC816" s="241"/>
      <c r="AD816" s="241"/>
      <c r="AE816" s="241"/>
      <c r="AF816" s="241"/>
      <c r="AG816" s="241"/>
      <c r="AH816" s="241"/>
      <c r="AI816" s="241"/>
    </row>
    <row r="817" spans="2:35" s="511" customFormat="1" hidden="1" x14ac:dyDescent="0.25">
      <c r="B817" s="206"/>
      <c r="C817" s="204">
        <v>43656</v>
      </c>
      <c r="D817" s="233" t="s">
        <v>1432</v>
      </c>
      <c r="E817" s="319" t="s">
        <v>1430</v>
      </c>
      <c r="F817" s="322"/>
      <c r="G817" s="242" t="s">
        <v>1429</v>
      </c>
      <c r="H817" s="285"/>
      <c r="I817" s="236">
        <v>800000</v>
      </c>
      <c r="J817" s="357">
        <f t="shared" si="12"/>
        <v>16185882</v>
      </c>
      <c r="K817" s="251"/>
      <c r="L817" s="241"/>
      <c r="M817" s="319" t="s">
        <v>1430</v>
      </c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  <c r="AA817" s="241"/>
      <c r="AB817" s="241"/>
      <c r="AC817" s="241"/>
      <c r="AD817" s="241"/>
      <c r="AE817" s="241"/>
      <c r="AF817" s="241"/>
      <c r="AG817" s="241"/>
      <c r="AH817" s="241"/>
      <c r="AI817" s="241"/>
    </row>
    <row r="818" spans="2:35" s="511" customFormat="1" hidden="1" x14ac:dyDescent="0.25">
      <c r="B818" s="206"/>
      <c r="C818" s="204">
        <v>43656</v>
      </c>
      <c r="D818" s="233" t="s">
        <v>1433</v>
      </c>
      <c r="E818" s="319" t="s">
        <v>1431</v>
      </c>
      <c r="F818" s="322"/>
      <c r="G818" s="242" t="s">
        <v>1429</v>
      </c>
      <c r="H818" s="285"/>
      <c r="I818" s="236">
        <v>1039500</v>
      </c>
      <c r="J818" s="357">
        <f t="shared" si="12"/>
        <v>15146382</v>
      </c>
      <c r="K818" s="251"/>
      <c r="L818" s="241"/>
      <c r="M818" s="319" t="s">
        <v>1431</v>
      </c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  <c r="AA818" s="241"/>
      <c r="AB818" s="241"/>
      <c r="AC818" s="241"/>
      <c r="AD818" s="241"/>
      <c r="AE818" s="241"/>
      <c r="AF818" s="241"/>
      <c r="AG818" s="241"/>
      <c r="AH818" s="241"/>
      <c r="AI818" s="241"/>
    </row>
    <row r="819" spans="2:35" s="511" customFormat="1" hidden="1" x14ac:dyDescent="0.25">
      <c r="B819" s="206"/>
      <c r="C819" s="204">
        <v>43656</v>
      </c>
      <c r="D819" s="233" t="s">
        <v>1434</v>
      </c>
      <c r="E819" s="319" t="s">
        <v>1425</v>
      </c>
      <c r="F819" s="322"/>
      <c r="G819" s="242" t="s">
        <v>1198</v>
      </c>
      <c r="H819" s="285"/>
      <c r="I819" s="236">
        <v>7200000</v>
      </c>
      <c r="J819" s="357">
        <f>+J818+H819-I819</f>
        <v>7946382</v>
      </c>
      <c r="K819" s="251"/>
      <c r="L819" s="241"/>
      <c r="M819" s="319" t="s">
        <v>1425</v>
      </c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  <c r="AA819" s="241"/>
      <c r="AB819" s="241"/>
      <c r="AC819" s="241"/>
      <c r="AD819" s="241"/>
      <c r="AE819" s="241"/>
      <c r="AF819" s="241"/>
      <c r="AG819" s="241"/>
      <c r="AH819" s="241"/>
      <c r="AI819" s="241"/>
    </row>
    <row r="820" spans="2:35" s="511" customFormat="1" hidden="1" x14ac:dyDescent="0.25">
      <c r="B820" s="206"/>
      <c r="C820" s="204">
        <v>43656</v>
      </c>
      <c r="D820" s="233" t="s">
        <v>1397</v>
      </c>
      <c r="E820" s="319" t="s">
        <v>1426</v>
      </c>
      <c r="F820" s="322"/>
      <c r="G820" s="242" t="s">
        <v>1435</v>
      </c>
      <c r="H820" s="285"/>
      <c r="I820" s="236">
        <v>450000</v>
      </c>
      <c r="J820" s="357">
        <f>+J819+H820-I820</f>
        <v>7496382</v>
      </c>
      <c r="K820" s="251"/>
      <c r="L820" s="241"/>
      <c r="M820" s="319" t="s">
        <v>1426</v>
      </c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  <c r="AA820" s="241"/>
      <c r="AB820" s="241"/>
      <c r="AC820" s="241"/>
      <c r="AD820" s="241"/>
      <c r="AE820" s="241"/>
      <c r="AF820" s="241"/>
      <c r="AG820" s="241"/>
      <c r="AH820" s="241"/>
      <c r="AI820" s="241"/>
    </row>
    <row r="821" spans="2:35" s="511" customFormat="1" hidden="1" x14ac:dyDescent="0.25">
      <c r="B821" s="206"/>
      <c r="C821" s="283">
        <v>43655</v>
      </c>
      <c r="D821" s="225" t="s">
        <v>1407</v>
      </c>
      <c r="E821" s="206" t="s">
        <v>1436</v>
      </c>
      <c r="F821" s="206"/>
      <c r="G821" s="235" t="s">
        <v>1214</v>
      </c>
      <c r="H821" s="285"/>
      <c r="I821" s="235">
        <v>1530000</v>
      </c>
      <c r="J821" s="357">
        <f>+J820+H821-I821</f>
        <v>5966382</v>
      </c>
      <c r="K821" s="251"/>
      <c r="L821" s="241"/>
      <c r="M821" s="206" t="s">
        <v>1436</v>
      </c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  <c r="AA821" s="241"/>
      <c r="AB821" s="241"/>
      <c r="AC821" s="241"/>
      <c r="AD821" s="241"/>
      <c r="AE821" s="241"/>
      <c r="AF821" s="241"/>
      <c r="AG821" s="241"/>
      <c r="AH821" s="241"/>
      <c r="AI821" s="241"/>
    </row>
    <row r="822" spans="2:35" s="511" customFormat="1" hidden="1" x14ac:dyDescent="0.25">
      <c r="B822" s="206"/>
      <c r="C822" s="283">
        <v>43658</v>
      </c>
      <c r="D822" s="225" t="s">
        <v>1409</v>
      </c>
      <c r="E822" s="206" t="s">
        <v>1437</v>
      </c>
      <c r="F822" s="206"/>
      <c r="G822" s="235" t="s">
        <v>1408</v>
      </c>
      <c r="H822" s="285"/>
      <c r="I822" s="235">
        <v>500000</v>
      </c>
      <c r="J822" s="357">
        <f>+J821+H822-I822</f>
        <v>5466382</v>
      </c>
      <c r="K822" s="251"/>
      <c r="L822" s="241"/>
      <c r="M822" s="206" t="s">
        <v>1437</v>
      </c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  <c r="AA822" s="241"/>
      <c r="AB822" s="241"/>
      <c r="AC822" s="241"/>
      <c r="AD822" s="241"/>
      <c r="AE822" s="241"/>
      <c r="AF822" s="241"/>
      <c r="AG822" s="241"/>
      <c r="AH822" s="241"/>
      <c r="AI822" s="241"/>
    </row>
    <row r="823" spans="2:35" s="511" customFormat="1" hidden="1" x14ac:dyDescent="0.25">
      <c r="B823" s="206"/>
      <c r="C823" s="206"/>
      <c r="D823" s="377" t="s">
        <v>1486</v>
      </c>
      <c r="E823" s="206"/>
      <c r="F823" s="206"/>
      <c r="G823" s="208"/>
      <c r="H823" s="285">
        <v>17503818</v>
      </c>
      <c r="I823" s="210"/>
      <c r="J823" s="357">
        <f t="shared" ref="J823:J886" si="13">+J822+H823-I823</f>
        <v>22970200</v>
      </c>
      <c r="K823" s="394"/>
      <c r="L823" s="241"/>
      <c r="M823" s="206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  <c r="AA823" s="241"/>
      <c r="AB823" s="241"/>
      <c r="AC823" s="241"/>
      <c r="AD823" s="241"/>
      <c r="AE823" s="241"/>
      <c r="AF823" s="241"/>
      <c r="AG823" s="241"/>
      <c r="AH823" s="241"/>
      <c r="AI823" s="241"/>
    </row>
    <row r="824" spans="2:35" s="511" customFormat="1" hidden="1" x14ac:dyDescent="0.25">
      <c r="B824" s="206"/>
      <c r="C824" s="204">
        <v>43658</v>
      </c>
      <c r="D824" s="318" t="s">
        <v>1443</v>
      </c>
      <c r="E824" s="319" t="s">
        <v>1441</v>
      </c>
      <c r="F824" s="255"/>
      <c r="G824" s="320" t="s">
        <v>1442</v>
      </c>
      <c r="H824" s="285"/>
      <c r="I824" s="321">
        <f>200000+1056900</f>
        <v>1256900</v>
      </c>
      <c r="J824" s="357">
        <f t="shared" si="13"/>
        <v>21713300</v>
      </c>
      <c r="K824" s="251"/>
      <c r="L824" s="241"/>
      <c r="M824" s="319" t="s">
        <v>1441</v>
      </c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  <c r="AA824" s="241"/>
      <c r="AB824" s="241"/>
      <c r="AC824" s="241"/>
      <c r="AD824" s="241"/>
      <c r="AE824" s="241"/>
      <c r="AF824" s="241"/>
      <c r="AG824" s="241"/>
      <c r="AH824" s="241"/>
      <c r="AI824" s="241"/>
    </row>
    <row r="825" spans="2:35" s="511" customFormat="1" hidden="1" x14ac:dyDescent="0.25">
      <c r="B825" s="206"/>
      <c r="C825" s="204">
        <v>43658</v>
      </c>
      <c r="D825" s="267" t="s">
        <v>1464</v>
      </c>
      <c r="E825" s="319" t="s">
        <v>1444</v>
      </c>
      <c r="F825" s="322"/>
      <c r="G825" s="270" t="s">
        <v>1182</v>
      </c>
      <c r="H825" s="285"/>
      <c r="I825" s="271">
        <v>2588300</v>
      </c>
      <c r="J825" s="357">
        <f t="shared" si="13"/>
        <v>19125000</v>
      </c>
      <c r="K825" s="251"/>
      <c r="L825" s="241"/>
      <c r="M825" s="319" t="s">
        <v>1444</v>
      </c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  <c r="AA825" s="241"/>
      <c r="AB825" s="241"/>
      <c r="AC825" s="241"/>
      <c r="AD825" s="241"/>
      <c r="AE825" s="241"/>
      <c r="AF825" s="241"/>
      <c r="AG825" s="241"/>
      <c r="AH825" s="241"/>
      <c r="AI825" s="241"/>
    </row>
    <row r="826" spans="2:35" s="511" customFormat="1" hidden="1" x14ac:dyDescent="0.25">
      <c r="B826" s="206"/>
      <c r="C826" s="204">
        <v>43658</v>
      </c>
      <c r="D826" s="233" t="s">
        <v>1465</v>
      </c>
      <c r="E826" s="319" t="s">
        <v>1445</v>
      </c>
      <c r="F826" s="322"/>
      <c r="G826" s="242" t="s">
        <v>1414</v>
      </c>
      <c r="H826" s="285"/>
      <c r="I826" s="236">
        <v>219500</v>
      </c>
      <c r="J826" s="357">
        <f t="shared" si="13"/>
        <v>18905500</v>
      </c>
      <c r="K826" s="251"/>
      <c r="L826" s="241"/>
      <c r="M826" s="319" t="s">
        <v>1445</v>
      </c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  <c r="AA826" s="241"/>
      <c r="AB826" s="241"/>
      <c r="AC826" s="241"/>
      <c r="AD826" s="241"/>
      <c r="AE826" s="241"/>
      <c r="AF826" s="241"/>
      <c r="AG826" s="241"/>
      <c r="AH826" s="241"/>
      <c r="AI826" s="241"/>
    </row>
    <row r="827" spans="2:35" s="511" customFormat="1" hidden="1" x14ac:dyDescent="0.25">
      <c r="B827" s="206"/>
      <c r="C827" s="204"/>
      <c r="D827" s="233" t="s">
        <v>1100</v>
      </c>
      <c r="E827" s="319"/>
      <c r="F827" s="322"/>
      <c r="G827" s="242" t="s">
        <v>1414</v>
      </c>
      <c r="H827" s="285">
        <v>500000</v>
      </c>
      <c r="I827" s="236"/>
      <c r="J827" s="357">
        <f t="shared" si="13"/>
        <v>19405500</v>
      </c>
      <c r="K827" s="258" t="s">
        <v>1437</v>
      </c>
      <c r="L827" s="241"/>
      <c r="M827" s="319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  <c r="AA827" s="241"/>
      <c r="AB827" s="241"/>
      <c r="AC827" s="241"/>
      <c r="AD827" s="241"/>
      <c r="AE827" s="241"/>
      <c r="AF827" s="241"/>
      <c r="AG827" s="241"/>
      <c r="AH827" s="241"/>
      <c r="AI827" s="241"/>
    </row>
    <row r="828" spans="2:35" s="511" customFormat="1" hidden="1" x14ac:dyDescent="0.25">
      <c r="B828" s="206"/>
      <c r="C828" s="204">
        <v>43659</v>
      </c>
      <c r="D828" s="233" t="s">
        <v>1466</v>
      </c>
      <c r="E828" s="319" t="s">
        <v>1446</v>
      </c>
      <c r="F828" s="322"/>
      <c r="G828" s="242" t="s">
        <v>1429</v>
      </c>
      <c r="H828" s="285"/>
      <c r="I828" s="236">
        <v>1163000</v>
      </c>
      <c r="J828" s="357">
        <f t="shared" si="13"/>
        <v>18242500</v>
      </c>
      <c r="K828" s="251"/>
      <c r="L828" s="241"/>
      <c r="M828" s="319" t="s">
        <v>1446</v>
      </c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  <c r="AA828" s="241"/>
      <c r="AB828" s="241"/>
      <c r="AC828" s="241"/>
      <c r="AD828" s="241"/>
      <c r="AE828" s="241"/>
      <c r="AF828" s="241"/>
      <c r="AG828" s="241"/>
      <c r="AH828" s="241"/>
      <c r="AI828" s="241"/>
    </row>
    <row r="829" spans="2:35" s="511" customFormat="1" hidden="1" x14ac:dyDescent="0.25">
      <c r="B829" s="206"/>
      <c r="C829" s="204">
        <v>43659</v>
      </c>
      <c r="D829" s="233" t="s">
        <v>1467</v>
      </c>
      <c r="E829" s="319" t="s">
        <v>1447</v>
      </c>
      <c r="F829" s="322"/>
      <c r="G829" s="242" t="s">
        <v>1429</v>
      </c>
      <c r="H829" s="285"/>
      <c r="I829" s="236">
        <v>840000</v>
      </c>
      <c r="J829" s="357">
        <f t="shared" si="13"/>
        <v>17402500</v>
      </c>
      <c r="K829" s="251"/>
      <c r="L829" s="241"/>
      <c r="M829" s="319" t="s">
        <v>1447</v>
      </c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  <c r="AA829" s="241"/>
      <c r="AB829" s="241"/>
      <c r="AC829" s="241"/>
      <c r="AD829" s="241"/>
      <c r="AE829" s="241"/>
      <c r="AF829" s="241"/>
      <c r="AG829" s="241"/>
      <c r="AH829" s="241"/>
      <c r="AI829" s="241"/>
    </row>
    <row r="830" spans="2:35" s="511" customFormat="1" hidden="1" x14ac:dyDescent="0.25">
      <c r="B830" s="206"/>
      <c r="C830" s="204">
        <v>43659</v>
      </c>
      <c r="D830" s="233" t="s">
        <v>1468</v>
      </c>
      <c r="E830" s="319" t="s">
        <v>1448</v>
      </c>
      <c r="F830" s="322"/>
      <c r="G830" s="242" t="s">
        <v>1182</v>
      </c>
      <c r="H830" s="285"/>
      <c r="I830" s="236">
        <v>135000</v>
      </c>
      <c r="J830" s="357">
        <f t="shared" si="13"/>
        <v>17267500</v>
      </c>
      <c r="K830" s="251"/>
      <c r="L830" s="241"/>
      <c r="M830" s="319" t="s">
        <v>1448</v>
      </c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  <c r="AA830" s="241"/>
      <c r="AB830" s="241"/>
      <c r="AC830" s="241"/>
      <c r="AD830" s="241"/>
      <c r="AE830" s="241"/>
      <c r="AF830" s="241"/>
      <c r="AG830" s="241"/>
      <c r="AH830" s="241"/>
      <c r="AI830" s="241"/>
    </row>
    <row r="831" spans="2:35" s="511" customFormat="1" hidden="1" x14ac:dyDescent="0.25">
      <c r="B831" s="206"/>
      <c r="C831" s="204">
        <v>43661</v>
      </c>
      <c r="D831" s="233" t="s">
        <v>1469</v>
      </c>
      <c r="E831" s="319" t="s">
        <v>1449</v>
      </c>
      <c r="F831" s="322"/>
      <c r="G831" s="242" t="s">
        <v>1345</v>
      </c>
      <c r="H831" s="285"/>
      <c r="I831" s="236">
        <v>256000</v>
      </c>
      <c r="J831" s="357">
        <f t="shared" si="13"/>
        <v>17011500</v>
      </c>
      <c r="K831" s="251"/>
      <c r="L831" s="241"/>
      <c r="M831" s="319" t="s">
        <v>1449</v>
      </c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  <c r="AA831" s="241"/>
      <c r="AB831" s="241"/>
      <c r="AC831" s="241"/>
      <c r="AD831" s="241"/>
      <c r="AE831" s="241"/>
      <c r="AF831" s="241"/>
      <c r="AG831" s="241"/>
      <c r="AH831" s="241"/>
      <c r="AI831" s="241"/>
    </row>
    <row r="832" spans="2:35" s="511" customFormat="1" hidden="1" x14ac:dyDescent="0.25">
      <c r="B832" s="206"/>
      <c r="C832" s="204">
        <v>43661</v>
      </c>
      <c r="D832" s="233" t="s">
        <v>1188</v>
      </c>
      <c r="E832" s="319" t="s">
        <v>1450</v>
      </c>
      <c r="F832" s="322"/>
      <c r="G832" s="242" t="s">
        <v>1198</v>
      </c>
      <c r="H832" s="285"/>
      <c r="I832" s="236">
        <v>100000</v>
      </c>
      <c r="J832" s="357">
        <f t="shared" si="13"/>
        <v>16911500</v>
      </c>
      <c r="K832" s="251"/>
      <c r="L832" s="241"/>
      <c r="M832" s="319" t="s">
        <v>1450</v>
      </c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  <c r="AA832" s="241"/>
      <c r="AB832" s="241"/>
      <c r="AC832" s="241"/>
      <c r="AD832" s="241"/>
      <c r="AE832" s="241"/>
      <c r="AF832" s="241"/>
      <c r="AG832" s="241"/>
      <c r="AH832" s="241"/>
      <c r="AI832" s="241"/>
    </row>
    <row r="833" spans="2:35" s="511" customFormat="1" hidden="1" x14ac:dyDescent="0.25">
      <c r="B833" s="206"/>
      <c r="C833" s="204">
        <v>43661</v>
      </c>
      <c r="D833" s="233" t="s">
        <v>1470</v>
      </c>
      <c r="E833" s="319" t="s">
        <v>1451</v>
      </c>
      <c r="F833" s="322"/>
      <c r="G833" s="242" t="s">
        <v>1247</v>
      </c>
      <c r="H833" s="285"/>
      <c r="I833" s="236">
        <v>2399400</v>
      </c>
      <c r="J833" s="357">
        <f t="shared" si="13"/>
        <v>14512100</v>
      </c>
      <c r="K833" s="251"/>
      <c r="L833" s="241"/>
      <c r="M833" s="319" t="s">
        <v>1451</v>
      </c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  <c r="AA833" s="241"/>
      <c r="AB833" s="241"/>
      <c r="AC833" s="241"/>
      <c r="AD833" s="241"/>
      <c r="AE833" s="241"/>
      <c r="AF833" s="241"/>
      <c r="AG833" s="241"/>
      <c r="AH833" s="241"/>
      <c r="AI833" s="241"/>
    </row>
    <row r="834" spans="2:35" s="511" customFormat="1" hidden="1" x14ac:dyDescent="0.25">
      <c r="B834" s="206"/>
      <c r="C834" s="204">
        <v>43662</v>
      </c>
      <c r="D834" s="233" t="s">
        <v>1471</v>
      </c>
      <c r="E834" s="319" t="s">
        <v>1452</v>
      </c>
      <c r="F834" s="322"/>
      <c r="G834" s="242" t="s">
        <v>1187</v>
      </c>
      <c r="H834" s="285"/>
      <c r="I834" s="236">
        <v>768000</v>
      </c>
      <c r="J834" s="357">
        <f t="shared" si="13"/>
        <v>13744100</v>
      </c>
      <c r="K834" s="251"/>
      <c r="L834" s="241"/>
      <c r="M834" s="319" t="s">
        <v>1452</v>
      </c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  <c r="AA834" s="241"/>
      <c r="AB834" s="241"/>
      <c r="AC834" s="241"/>
      <c r="AD834" s="241"/>
      <c r="AE834" s="241"/>
      <c r="AF834" s="241"/>
      <c r="AG834" s="241"/>
      <c r="AH834" s="241"/>
      <c r="AI834" s="241"/>
    </row>
    <row r="835" spans="2:35" s="511" customFormat="1" hidden="1" x14ac:dyDescent="0.25">
      <c r="B835" s="206"/>
      <c r="C835" s="204">
        <v>43662</v>
      </c>
      <c r="D835" s="233" t="s">
        <v>1472</v>
      </c>
      <c r="E835" s="319" t="s">
        <v>1453</v>
      </c>
      <c r="F835" s="322"/>
      <c r="G835" s="242" t="s">
        <v>1361</v>
      </c>
      <c r="H835" s="285"/>
      <c r="I835" s="236">
        <v>1531000</v>
      </c>
      <c r="J835" s="357">
        <f t="shared" si="13"/>
        <v>12213100</v>
      </c>
      <c r="K835" s="251"/>
      <c r="L835" s="241"/>
      <c r="M835" s="319" t="s">
        <v>1453</v>
      </c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  <c r="AA835" s="241"/>
      <c r="AB835" s="241"/>
      <c r="AC835" s="241"/>
      <c r="AD835" s="241"/>
      <c r="AE835" s="241"/>
      <c r="AF835" s="241"/>
      <c r="AG835" s="241"/>
      <c r="AH835" s="241"/>
      <c r="AI835" s="241"/>
    </row>
    <row r="836" spans="2:35" s="511" customFormat="1" hidden="1" x14ac:dyDescent="0.25">
      <c r="B836" s="206"/>
      <c r="C836" s="204"/>
      <c r="D836" s="233" t="s">
        <v>1100</v>
      </c>
      <c r="E836" s="319"/>
      <c r="F836" s="322"/>
      <c r="G836" s="242" t="s">
        <v>1361</v>
      </c>
      <c r="H836" s="235">
        <v>1530000</v>
      </c>
      <c r="I836" s="236"/>
      <c r="J836" s="357">
        <f t="shared" si="13"/>
        <v>13743100</v>
      </c>
      <c r="K836" s="258" t="s">
        <v>1436</v>
      </c>
      <c r="L836" s="241"/>
      <c r="M836" s="319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  <c r="AA836" s="241"/>
      <c r="AB836" s="241"/>
      <c r="AC836" s="241"/>
      <c r="AD836" s="241"/>
      <c r="AE836" s="241"/>
      <c r="AF836" s="241"/>
      <c r="AG836" s="241"/>
      <c r="AH836" s="241"/>
      <c r="AI836" s="241"/>
    </row>
    <row r="837" spans="2:35" s="511" customFormat="1" hidden="1" x14ac:dyDescent="0.25">
      <c r="B837" s="206"/>
      <c r="C837" s="204">
        <v>43662</v>
      </c>
      <c r="D837" s="233" t="s">
        <v>1473</v>
      </c>
      <c r="E837" s="319" t="s">
        <v>1454</v>
      </c>
      <c r="F837" s="322"/>
      <c r="G837" s="242" t="s">
        <v>1400</v>
      </c>
      <c r="H837" s="285"/>
      <c r="I837" s="236">
        <v>300000</v>
      </c>
      <c r="J837" s="357">
        <f t="shared" si="13"/>
        <v>13443100</v>
      </c>
      <c r="K837" s="251"/>
      <c r="L837" s="241"/>
      <c r="M837" s="319" t="s">
        <v>1454</v>
      </c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  <c r="AA837" s="241"/>
      <c r="AB837" s="241"/>
      <c r="AC837" s="241"/>
      <c r="AD837" s="241"/>
      <c r="AE837" s="241"/>
      <c r="AF837" s="241"/>
      <c r="AG837" s="241"/>
      <c r="AH837" s="241"/>
      <c r="AI837" s="241"/>
    </row>
    <row r="838" spans="2:35" s="511" customFormat="1" hidden="1" x14ac:dyDescent="0.25">
      <c r="B838" s="206"/>
      <c r="C838" s="204">
        <v>43662</v>
      </c>
      <c r="D838" s="233" t="s">
        <v>1475</v>
      </c>
      <c r="E838" s="319" t="s">
        <v>1455</v>
      </c>
      <c r="F838" s="322"/>
      <c r="G838" s="242" t="s">
        <v>1474</v>
      </c>
      <c r="H838" s="285"/>
      <c r="I838" s="236">
        <v>450000</v>
      </c>
      <c r="J838" s="357">
        <f t="shared" si="13"/>
        <v>12993100</v>
      </c>
      <c r="K838" s="251"/>
      <c r="L838" s="241"/>
      <c r="M838" s="319" t="s">
        <v>1455</v>
      </c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  <c r="AA838" s="241"/>
      <c r="AB838" s="241"/>
      <c r="AC838" s="241"/>
      <c r="AD838" s="241"/>
      <c r="AE838" s="241"/>
      <c r="AF838" s="241"/>
      <c r="AG838" s="241"/>
      <c r="AH838" s="241"/>
      <c r="AI838" s="241"/>
    </row>
    <row r="839" spans="2:35" s="511" customFormat="1" hidden="1" x14ac:dyDescent="0.25">
      <c r="B839" s="206"/>
      <c r="C839" s="204">
        <v>43662</v>
      </c>
      <c r="D839" s="233" t="s">
        <v>1476</v>
      </c>
      <c r="E839" s="319" t="s">
        <v>1456</v>
      </c>
      <c r="F839" s="322"/>
      <c r="G839" s="242" t="s">
        <v>1182</v>
      </c>
      <c r="H839" s="285"/>
      <c r="I839" s="236">
        <v>1267500</v>
      </c>
      <c r="J839" s="357">
        <f t="shared" si="13"/>
        <v>11725600</v>
      </c>
      <c r="K839" s="251"/>
      <c r="L839" s="241"/>
      <c r="M839" s="319" t="s">
        <v>1456</v>
      </c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  <c r="AA839" s="241"/>
      <c r="AB839" s="241"/>
      <c r="AC839" s="241"/>
      <c r="AD839" s="241"/>
      <c r="AE839" s="241"/>
      <c r="AF839" s="241"/>
      <c r="AG839" s="241"/>
      <c r="AH839" s="241"/>
      <c r="AI839" s="241"/>
    </row>
    <row r="840" spans="2:35" s="511" customFormat="1" hidden="1" x14ac:dyDescent="0.25">
      <c r="B840" s="206"/>
      <c r="C840" s="204">
        <v>43663</v>
      </c>
      <c r="D840" s="233" t="s">
        <v>1478</v>
      </c>
      <c r="E840" s="319" t="s">
        <v>1457</v>
      </c>
      <c r="F840" s="322"/>
      <c r="G840" s="242" t="s">
        <v>1477</v>
      </c>
      <c r="H840" s="285"/>
      <c r="I840" s="236">
        <v>765000</v>
      </c>
      <c r="J840" s="357">
        <f t="shared" si="13"/>
        <v>10960600</v>
      </c>
      <c r="K840" s="251"/>
      <c r="L840" s="241"/>
      <c r="M840" s="319" t="s">
        <v>1457</v>
      </c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  <c r="AA840" s="241"/>
      <c r="AB840" s="241"/>
      <c r="AC840" s="241"/>
      <c r="AD840" s="241"/>
      <c r="AE840" s="241"/>
      <c r="AF840" s="241"/>
      <c r="AG840" s="241"/>
      <c r="AH840" s="241"/>
      <c r="AI840" s="241"/>
    </row>
    <row r="841" spans="2:35" s="511" customFormat="1" hidden="1" x14ac:dyDescent="0.25">
      <c r="B841" s="206"/>
      <c r="C841" s="204">
        <v>43663</v>
      </c>
      <c r="D841" s="233" t="s">
        <v>1479</v>
      </c>
      <c r="E841" s="319" t="s">
        <v>1458</v>
      </c>
      <c r="F841" s="322"/>
      <c r="G841" s="242" t="s">
        <v>1198</v>
      </c>
      <c r="H841" s="285"/>
      <c r="I841" s="236">
        <v>30000</v>
      </c>
      <c r="J841" s="357">
        <f t="shared" si="13"/>
        <v>10930600</v>
      </c>
      <c r="K841" s="251"/>
      <c r="L841" s="241"/>
      <c r="M841" s="319" t="s">
        <v>1458</v>
      </c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  <c r="AA841" s="241"/>
      <c r="AB841" s="241"/>
      <c r="AC841" s="241"/>
      <c r="AD841" s="241"/>
      <c r="AE841" s="241"/>
      <c r="AF841" s="241"/>
      <c r="AG841" s="241"/>
      <c r="AH841" s="241"/>
      <c r="AI841" s="241"/>
    </row>
    <row r="842" spans="2:35" s="511" customFormat="1" hidden="1" x14ac:dyDescent="0.25">
      <c r="B842" s="206"/>
      <c r="C842" s="292">
        <v>43663</v>
      </c>
      <c r="D842" s="233" t="s">
        <v>1480</v>
      </c>
      <c r="E842" s="319" t="s">
        <v>1459</v>
      </c>
      <c r="F842" s="322"/>
      <c r="G842" s="242" t="s">
        <v>1198</v>
      </c>
      <c r="H842" s="285"/>
      <c r="I842" s="236">
        <v>450000</v>
      </c>
      <c r="J842" s="357">
        <f t="shared" si="13"/>
        <v>10480600</v>
      </c>
      <c r="K842" s="251"/>
      <c r="L842" s="241"/>
      <c r="M842" s="319" t="s">
        <v>1459</v>
      </c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  <c r="AA842" s="241"/>
      <c r="AB842" s="241"/>
      <c r="AC842" s="241"/>
      <c r="AD842" s="241"/>
      <c r="AE842" s="241"/>
      <c r="AF842" s="241"/>
      <c r="AG842" s="241"/>
      <c r="AH842" s="241"/>
      <c r="AI842" s="241"/>
    </row>
    <row r="843" spans="2:35" s="511" customFormat="1" hidden="1" x14ac:dyDescent="0.25">
      <c r="B843" s="206"/>
      <c r="C843" s="292">
        <v>43664</v>
      </c>
      <c r="D843" s="233" t="s">
        <v>1481</v>
      </c>
      <c r="E843" s="319" t="s">
        <v>1460</v>
      </c>
      <c r="F843" s="322"/>
      <c r="G843" s="242" t="s">
        <v>1198</v>
      </c>
      <c r="H843" s="285"/>
      <c r="I843" s="236">
        <v>405000</v>
      </c>
      <c r="J843" s="357">
        <f t="shared" si="13"/>
        <v>10075600</v>
      </c>
      <c r="K843" s="251"/>
      <c r="L843" s="241"/>
      <c r="M843" s="319" t="s">
        <v>1460</v>
      </c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  <c r="AA843" s="241"/>
      <c r="AB843" s="241"/>
      <c r="AC843" s="241"/>
      <c r="AD843" s="241"/>
      <c r="AE843" s="241"/>
      <c r="AF843" s="241"/>
      <c r="AG843" s="241"/>
      <c r="AH843" s="241"/>
      <c r="AI843" s="241"/>
    </row>
    <row r="844" spans="2:35" s="511" customFormat="1" hidden="1" x14ac:dyDescent="0.25">
      <c r="B844" s="206"/>
      <c r="C844" s="292">
        <v>43664</v>
      </c>
      <c r="D844" s="233" t="s">
        <v>1483</v>
      </c>
      <c r="E844" s="319" t="s">
        <v>1461</v>
      </c>
      <c r="F844" s="322"/>
      <c r="G844" s="242" t="s">
        <v>1482</v>
      </c>
      <c r="H844" s="285"/>
      <c r="I844" s="236">
        <v>2098791</v>
      </c>
      <c r="J844" s="357">
        <f t="shared" si="13"/>
        <v>7976809</v>
      </c>
      <c r="K844" s="251"/>
      <c r="L844" s="241"/>
      <c r="M844" s="319" t="s">
        <v>1461</v>
      </c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  <c r="AA844" s="241"/>
      <c r="AB844" s="241"/>
      <c r="AC844" s="241"/>
      <c r="AD844" s="241"/>
      <c r="AE844" s="241"/>
      <c r="AF844" s="241"/>
      <c r="AG844" s="241"/>
      <c r="AH844" s="241"/>
      <c r="AI844" s="241"/>
    </row>
    <row r="845" spans="2:35" s="511" customFormat="1" hidden="1" x14ac:dyDescent="0.25">
      <c r="B845" s="206"/>
      <c r="C845" s="292">
        <v>43664</v>
      </c>
      <c r="D845" s="233" t="s">
        <v>1484</v>
      </c>
      <c r="E845" s="319" t="s">
        <v>1462</v>
      </c>
      <c r="F845" s="322"/>
      <c r="G845" s="242" t="s">
        <v>1414</v>
      </c>
      <c r="H845" s="285"/>
      <c r="I845" s="236">
        <v>687528</v>
      </c>
      <c r="J845" s="357">
        <f t="shared" si="13"/>
        <v>7289281</v>
      </c>
      <c r="K845" s="251"/>
      <c r="L845" s="241"/>
      <c r="M845" s="319" t="s">
        <v>1462</v>
      </c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  <c r="AA845" s="241"/>
      <c r="AB845" s="241"/>
      <c r="AC845" s="241"/>
      <c r="AD845" s="241"/>
      <c r="AE845" s="241"/>
      <c r="AF845" s="241"/>
      <c r="AG845" s="241"/>
      <c r="AH845" s="241"/>
      <c r="AI845" s="241"/>
    </row>
    <row r="846" spans="2:35" s="511" customFormat="1" hidden="1" x14ac:dyDescent="0.25">
      <c r="B846" s="206"/>
      <c r="C846" s="292">
        <v>43664</v>
      </c>
      <c r="D846" s="233" t="s">
        <v>1485</v>
      </c>
      <c r="E846" s="319" t="s">
        <v>1463</v>
      </c>
      <c r="F846" s="322"/>
      <c r="G846" s="242" t="s">
        <v>1394</v>
      </c>
      <c r="H846" s="285"/>
      <c r="I846" s="236">
        <v>2030022</v>
      </c>
      <c r="J846" s="357">
        <f t="shared" si="13"/>
        <v>5259259</v>
      </c>
      <c r="K846" s="251"/>
      <c r="L846" s="241"/>
      <c r="M846" s="319" t="s">
        <v>1463</v>
      </c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  <c r="AA846" s="241"/>
      <c r="AB846" s="241"/>
      <c r="AC846" s="241"/>
      <c r="AD846" s="241"/>
      <c r="AE846" s="241"/>
      <c r="AF846" s="241"/>
      <c r="AG846" s="241"/>
      <c r="AH846" s="241"/>
      <c r="AI846" s="241"/>
    </row>
    <row r="847" spans="2:35" s="511" customFormat="1" hidden="1" x14ac:dyDescent="0.25">
      <c r="B847" s="206"/>
      <c r="C847" s="283">
        <v>43662</v>
      </c>
      <c r="D847" s="225" t="s">
        <v>1440</v>
      </c>
      <c r="E847" s="206" t="s">
        <v>1487</v>
      </c>
      <c r="F847" s="206"/>
      <c r="G847" s="235" t="s">
        <v>1210</v>
      </c>
      <c r="H847" s="285"/>
      <c r="I847" s="210">
        <v>1500000</v>
      </c>
      <c r="J847" s="357">
        <f t="shared" si="13"/>
        <v>3759259</v>
      </c>
      <c r="K847" s="251"/>
      <c r="L847" s="241"/>
      <c r="M847" s="206" t="s">
        <v>1487</v>
      </c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  <c r="AA847" s="241"/>
      <c r="AB847" s="241"/>
      <c r="AC847" s="241"/>
      <c r="AD847" s="241"/>
      <c r="AE847" s="241"/>
      <c r="AF847" s="241"/>
      <c r="AG847" s="241"/>
      <c r="AH847" s="241"/>
      <c r="AI847" s="241"/>
    </row>
    <row r="848" spans="2:35" s="511" customFormat="1" hidden="1" x14ac:dyDescent="0.25">
      <c r="B848" s="206"/>
      <c r="C848" s="283">
        <v>43663</v>
      </c>
      <c r="D848" s="225" t="s">
        <v>1488</v>
      </c>
      <c r="E848" s="206" t="s">
        <v>1489</v>
      </c>
      <c r="F848" s="206"/>
      <c r="G848" s="235" t="s">
        <v>1414</v>
      </c>
      <c r="H848" s="285"/>
      <c r="I848" s="210">
        <v>800000</v>
      </c>
      <c r="J848" s="357">
        <f t="shared" si="13"/>
        <v>2959259</v>
      </c>
      <c r="K848" s="251"/>
      <c r="L848" s="241"/>
      <c r="M848" s="206" t="s">
        <v>1489</v>
      </c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  <c r="AA848" s="241"/>
      <c r="AB848" s="241"/>
      <c r="AC848" s="241"/>
      <c r="AD848" s="241"/>
      <c r="AE848" s="241"/>
      <c r="AF848" s="241"/>
      <c r="AG848" s="241"/>
      <c r="AH848" s="241"/>
      <c r="AI848" s="241"/>
    </row>
    <row r="849" spans="2:35" s="511" customFormat="1" hidden="1" x14ac:dyDescent="0.25">
      <c r="B849" s="206"/>
      <c r="C849" s="206"/>
      <c r="D849" s="377" t="s">
        <v>1517</v>
      </c>
      <c r="E849" s="206"/>
      <c r="F849" s="206"/>
      <c r="G849" s="208"/>
      <c r="H849" s="285">
        <v>19740941</v>
      </c>
      <c r="I849" s="210"/>
      <c r="J849" s="357">
        <f t="shared" si="13"/>
        <v>22700200</v>
      </c>
      <c r="K849" s="251"/>
      <c r="L849" s="241"/>
      <c r="M849" s="206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  <c r="AA849" s="241"/>
      <c r="AB849" s="241"/>
      <c r="AC849" s="241"/>
      <c r="AD849" s="241"/>
      <c r="AE849" s="241"/>
      <c r="AF849" s="241"/>
      <c r="AG849" s="241"/>
      <c r="AH849" s="241"/>
      <c r="AI849" s="241"/>
    </row>
    <row r="850" spans="2:35" s="511" customFormat="1" hidden="1" x14ac:dyDescent="0.25">
      <c r="B850" s="206"/>
      <c r="C850" s="204">
        <v>43666</v>
      </c>
      <c r="D850" s="318" t="s">
        <v>1492</v>
      </c>
      <c r="E850" s="319" t="s">
        <v>1491</v>
      </c>
      <c r="F850" s="255"/>
      <c r="G850" s="320" t="s">
        <v>1182</v>
      </c>
      <c r="H850" s="285"/>
      <c r="I850" s="321">
        <v>135000</v>
      </c>
      <c r="J850" s="357">
        <f t="shared" si="13"/>
        <v>22565200</v>
      </c>
      <c r="K850" s="251"/>
      <c r="L850" s="241"/>
      <c r="M850" s="319" t="s">
        <v>1491</v>
      </c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  <c r="AA850" s="241"/>
      <c r="AB850" s="241"/>
      <c r="AC850" s="241"/>
      <c r="AD850" s="241"/>
      <c r="AE850" s="241"/>
      <c r="AF850" s="241"/>
      <c r="AG850" s="241"/>
      <c r="AH850" s="241"/>
      <c r="AI850" s="241"/>
    </row>
    <row r="851" spans="2:35" s="511" customFormat="1" hidden="1" x14ac:dyDescent="0.25">
      <c r="B851" s="206"/>
      <c r="C851" s="204">
        <v>43668</v>
      </c>
      <c r="D851" s="267" t="s">
        <v>1506</v>
      </c>
      <c r="E851" s="319" t="s">
        <v>1493</v>
      </c>
      <c r="F851" s="322"/>
      <c r="G851" s="270" t="s">
        <v>1203</v>
      </c>
      <c r="H851" s="285"/>
      <c r="I851" s="271">
        <v>5080412</v>
      </c>
      <c r="J851" s="357">
        <f t="shared" si="13"/>
        <v>17484788</v>
      </c>
      <c r="K851" s="251"/>
      <c r="L851" s="241"/>
      <c r="M851" s="319" t="s">
        <v>1493</v>
      </c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  <c r="AA851" s="241"/>
      <c r="AB851" s="241"/>
      <c r="AC851" s="241"/>
      <c r="AD851" s="241"/>
      <c r="AE851" s="241"/>
      <c r="AF851" s="241"/>
      <c r="AG851" s="241"/>
      <c r="AH851" s="241"/>
      <c r="AI851" s="241"/>
    </row>
    <row r="852" spans="2:35" s="511" customFormat="1" hidden="1" x14ac:dyDescent="0.25">
      <c r="B852" s="206"/>
      <c r="C852" s="204">
        <v>43668</v>
      </c>
      <c r="D852" s="233" t="s">
        <v>1507</v>
      </c>
      <c r="E852" s="319" t="s">
        <v>1494</v>
      </c>
      <c r="F852" s="322"/>
      <c r="G852" s="242" t="s">
        <v>1198</v>
      </c>
      <c r="H852" s="285"/>
      <c r="I852" s="236">
        <v>144623</v>
      </c>
      <c r="J852" s="357">
        <f t="shared" si="13"/>
        <v>17340165</v>
      </c>
      <c r="K852" s="251"/>
      <c r="L852" s="241"/>
      <c r="M852" s="319" t="s">
        <v>1494</v>
      </c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  <c r="AA852" s="241"/>
      <c r="AB852" s="241"/>
      <c r="AC852" s="241"/>
      <c r="AD852" s="241"/>
      <c r="AE852" s="241"/>
      <c r="AF852" s="241"/>
      <c r="AG852" s="241"/>
      <c r="AH852" s="241"/>
      <c r="AI852" s="241"/>
    </row>
    <row r="853" spans="2:35" s="511" customFormat="1" hidden="1" x14ac:dyDescent="0.25">
      <c r="B853" s="206"/>
      <c r="C853" s="204">
        <v>43668</v>
      </c>
      <c r="D853" s="233" t="s">
        <v>1508</v>
      </c>
      <c r="E853" s="319" t="s">
        <v>1495</v>
      </c>
      <c r="F853" s="322"/>
      <c r="G853" s="242" t="s">
        <v>1414</v>
      </c>
      <c r="H853" s="285"/>
      <c r="I853" s="236">
        <v>1600000</v>
      </c>
      <c r="J853" s="357">
        <f t="shared" si="13"/>
        <v>15740165</v>
      </c>
      <c r="K853" s="251"/>
      <c r="L853" s="241"/>
      <c r="M853" s="319" t="s">
        <v>1495</v>
      </c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  <c r="AA853" s="241"/>
      <c r="AB853" s="241"/>
      <c r="AC853" s="241"/>
      <c r="AD853" s="241"/>
      <c r="AE853" s="241"/>
      <c r="AF853" s="241"/>
      <c r="AG853" s="241"/>
      <c r="AH853" s="241"/>
      <c r="AI853" s="241"/>
    </row>
    <row r="854" spans="2:35" s="511" customFormat="1" hidden="1" x14ac:dyDescent="0.25">
      <c r="B854" s="206"/>
      <c r="C854" s="204"/>
      <c r="D854" s="233" t="s">
        <v>1100</v>
      </c>
      <c r="E854" s="319"/>
      <c r="F854" s="322"/>
      <c r="G854" s="242" t="s">
        <v>1414</v>
      </c>
      <c r="H854" s="285">
        <v>800000</v>
      </c>
      <c r="I854" s="236"/>
      <c r="J854" s="357">
        <f t="shared" si="13"/>
        <v>16540165</v>
      </c>
      <c r="K854" s="251" t="s">
        <v>1489</v>
      </c>
      <c r="L854" s="241"/>
      <c r="M854" s="319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  <c r="AA854" s="241"/>
      <c r="AB854" s="241"/>
      <c r="AC854" s="241"/>
      <c r="AD854" s="241"/>
      <c r="AE854" s="241"/>
      <c r="AF854" s="241"/>
      <c r="AG854" s="241"/>
      <c r="AH854" s="241"/>
      <c r="AI854" s="241"/>
    </row>
    <row r="855" spans="2:35" s="511" customFormat="1" hidden="1" x14ac:dyDescent="0.25">
      <c r="B855" s="206"/>
      <c r="C855" s="204">
        <v>43668</v>
      </c>
      <c r="D855" s="233" t="s">
        <v>1509</v>
      </c>
      <c r="E855" s="319" t="s">
        <v>1496</v>
      </c>
      <c r="F855" s="322"/>
      <c r="G855" s="242" t="s">
        <v>1284</v>
      </c>
      <c r="H855" s="285"/>
      <c r="I855" s="236">
        <v>1500000</v>
      </c>
      <c r="J855" s="357">
        <f t="shared" si="13"/>
        <v>15040165</v>
      </c>
      <c r="K855" s="251"/>
      <c r="L855" s="241"/>
      <c r="M855" s="319" t="s">
        <v>1496</v>
      </c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  <c r="AA855" s="241"/>
      <c r="AB855" s="241"/>
      <c r="AC855" s="241"/>
      <c r="AD855" s="241"/>
      <c r="AE855" s="241"/>
      <c r="AF855" s="241"/>
      <c r="AG855" s="241"/>
      <c r="AH855" s="241"/>
      <c r="AI855" s="241"/>
    </row>
    <row r="856" spans="2:35" s="511" customFormat="1" hidden="1" x14ac:dyDescent="0.25">
      <c r="B856" s="206"/>
      <c r="C856" s="204">
        <v>43669</v>
      </c>
      <c r="D856" s="233" t="s">
        <v>1510</v>
      </c>
      <c r="E856" s="319" t="s">
        <v>1497</v>
      </c>
      <c r="F856" s="322"/>
      <c r="G856" s="242" t="s">
        <v>1392</v>
      </c>
      <c r="H856" s="285"/>
      <c r="I856" s="236">
        <v>650000</v>
      </c>
      <c r="J856" s="357">
        <f t="shared" si="13"/>
        <v>14390165</v>
      </c>
      <c r="K856" s="251"/>
      <c r="L856" s="241"/>
      <c r="M856" s="319" t="s">
        <v>1497</v>
      </c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  <c r="AA856" s="241"/>
      <c r="AB856" s="241"/>
      <c r="AC856" s="241"/>
      <c r="AD856" s="241"/>
      <c r="AE856" s="241"/>
      <c r="AF856" s="241"/>
      <c r="AG856" s="241"/>
      <c r="AH856" s="241"/>
      <c r="AI856" s="241"/>
    </row>
    <row r="857" spans="2:35" s="511" customFormat="1" hidden="1" x14ac:dyDescent="0.25">
      <c r="B857" s="206"/>
      <c r="C857" s="204">
        <v>43669</v>
      </c>
      <c r="D857" s="233" t="s">
        <v>1511</v>
      </c>
      <c r="E857" s="319" t="s">
        <v>1498</v>
      </c>
      <c r="F857" s="322"/>
      <c r="G857" s="242" t="s">
        <v>1198</v>
      </c>
      <c r="H857" s="285"/>
      <c r="I857" s="236">
        <v>420000</v>
      </c>
      <c r="J857" s="357">
        <f t="shared" si="13"/>
        <v>13970165</v>
      </c>
      <c r="K857" s="251"/>
      <c r="L857" s="241"/>
      <c r="M857" s="319" t="s">
        <v>1498</v>
      </c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  <c r="AA857" s="241"/>
      <c r="AB857" s="241"/>
      <c r="AC857" s="241"/>
      <c r="AD857" s="241"/>
      <c r="AE857" s="241"/>
      <c r="AF857" s="241"/>
      <c r="AG857" s="241"/>
      <c r="AH857" s="241"/>
      <c r="AI857" s="241"/>
    </row>
    <row r="858" spans="2:35" s="511" customFormat="1" hidden="1" x14ac:dyDescent="0.25">
      <c r="B858" s="206"/>
      <c r="C858" s="204">
        <v>43669</v>
      </c>
      <c r="D858" s="233" t="s">
        <v>1512</v>
      </c>
      <c r="E858" s="319" t="s">
        <v>1499</v>
      </c>
      <c r="F858" s="322"/>
      <c r="G858" s="242" t="s">
        <v>1182</v>
      </c>
      <c r="H858" s="285"/>
      <c r="I858" s="236">
        <v>2221500</v>
      </c>
      <c r="J858" s="357">
        <f t="shared" si="13"/>
        <v>11748665</v>
      </c>
      <c r="K858" s="251"/>
      <c r="L858" s="241"/>
      <c r="M858" s="319" t="s">
        <v>1499</v>
      </c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  <c r="AA858" s="241"/>
      <c r="AB858" s="241"/>
      <c r="AC858" s="241"/>
      <c r="AD858" s="241"/>
      <c r="AE858" s="241"/>
      <c r="AF858" s="241"/>
      <c r="AG858" s="241"/>
      <c r="AH858" s="241"/>
      <c r="AI858" s="241"/>
    </row>
    <row r="859" spans="2:35" s="511" customFormat="1" hidden="1" x14ac:dyDescent="0.25">
      <c r="B859" s="206"/>
      <c r="C859" s="204">
        <v>43669</v>
      </c>
      <c r="D859" s="233" t="s">
        <v>1513</v>
      </c>
      <c r="E859" s="319" t="s">
        <v>1500</v>
      </c>
      <c r="F859" s="322"/>
      <c r="G859" s="242" t="s">
        <v>1198</v>
      </c>
      <c r="H859" s="285"/>
      <c r="I859" s="236">
        <v>35000</v>
      </c>
      <c r="J859" s="357">
        <f t="shared" si="13"/>
        <v>11713665</v>
      </c>
      <c r="K859" s="251"/>
      <c r="L859" s="241"/>
      <c r="M859" s="319" t="s">
        <v>1500</v>
      </c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  <c r="AA859" s="241"/>
      <c r="AB859" s="241"/>
      <c r="AC859" s="241"/>
      <c r="AD859" s="241"/>
      <c r="AE859" s="241"/>
      <c r="AF859" s="241"/>
      <c r="AG859" s="241"/>
      <c r="AH859" s="241"/>
      <c r="AI859" s="241"/>
    </row>
    <row r="860" spans="2:35" s="511" customFormat="1" hidden="1" x14ac:dyDescent="0.25">
      <c r="B860" s="206"/>
      <c r="C860" s="204">
        <v>43669</v>
      </c>
      <c r="D860" s="233" t="s">
        <v>1188</v>
      </c>
      <c r="E860" s="319" t="s">
        <v>1501</v>
      </c>
      <c r="F860" s="322"/>
      <c r="G860" s="242" t="s">
        <v>1198</v>
      </c>
      <c r="H860" s="285"/>
      <c r="I860" s="236">
        <v>100000</v>
      </c>
      <c r="J860" s="357">
        <f t="shared" si="13"/>
        <v>11613665</v>
      </c>
      <c r="K860" s="251"/>
      <c r="L860" s="241"/>
      <c r="M860" s="319" t="s">
        <v>1501</v>
      </c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  <c r="AA860" s="241"/>
      <c r="AB860" s="241"/>
      <c r="AC860" s="241"/>
      <c r="AD860" s="241"/>
      <c r="AE860" s="241"/>
      <c r="AF860" s="241"/>
      <c r="AG860" s="241"/>
      <c r="AH860" s="241"/>
      <c r="AI860" s="241"/>
    </row>
    <row r="861" spans="2:35" s="511" customFormat="1" hidden="1" x14ac:dyDescent="0.25">
      <c r="B861" s="206"/>
      <c r="C861" s="204">
        <v>43669</v>
      </c>
      <c r="D861" s="233" t="s">
        <v>1391</v>
      </c>
      <c r="E861" s="319" t="s">
        <v>1502</v>
      </c>
      <c r="F861" s="322"/>
      <c r="G861" s="242" t="s">
        <v>1345</v>
      </c>
      <c r="H861" s="285"/>
      <c r="I861" s="236">
        <v>186000</v>
      </c>
      <c r="J861" s="357">
        <f t="shared" si="13"/>
        <v>11427665</v>
      </c>
      <c r="K861" s="251"/>
      <c r="L861" s="241"/>
      <c r="M861" s="319" t="s">
        <v>1502</v>
      </c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</row>
    <row r="862" spans="2:35" s="511" customFormat="1" hidden="1" x14ac:dyDescent="0.25">
      <c r="B862" s="206"/>
      <c r="C862" s="204">
        <v>43669</v>
      </c>
      <c r="D862" s="233" t="s">
        <v>1514</v>
      </c>
      <c r="E862" s="319" t="s">
        <v>1503</v>
      </c>
      <c r="F862" s="322"/>
      <c r="G862" s="242" t="s">
        <v>1361</v>
      </c>
      <c r="H862" s="285"/>
      <c r="I862" s="236">
        <v>720000</v>
      </c>
      <c r="J862" s="357">
        <f t="shared" si="13"/>
        <v>10707665</v>
      </c>
      <c r="K862" s="251"/>
      <c r="L862" s="241"/>
      <c r="M862" s="319" t="s">
        <v>1503</v>
      </c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  <c r="AA862" s="241"/>
      <c r="AB862" s="241"/>
      <c r="AC862" s="241"/>
      <c r="AD862" s="241"/>
      <c r="AE862" s="241"/>
      <c r="AF862" s="241"/>
      <c r="AG862" s="241"/>
      <c r="AH862" s="241"/>
      <c r="AI862" s="241"/>
    </row>
    <row r="863" spans="2:35" s="511" customFormat="1" hidden="1" x14ac:dyDescent="0.25">
      <c r="B863" s="206"/>
      <c r="C863" s="204">
        <v>43671</v>
      </c>
      <c r="D863" s="233" t="s">
        <v>1515</v>
      </c>
      <c r="E863" s="319" t="s">
        <v>1504</v>
      </c>
      <c r="F863" s="322"/>
      <c r="G863" s="242" t="s">
        <v>1210</v>
      </c>
      <c r="H863" s="285"/>
      <c r="I863" s="236">
        <v>2706607</v>
      </c>
      <c r="J863" s="357">
        <f t="shared" si="13"/>
        <v>8001058</v>
      </c>
      <c r="K863" s="251"/>
      <c r="L863" s="241"/>
      <c r="M863" s="319" t="s">
        <v>1504</v>
      </c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  <c r="AA863" s="241"/>
      <c r="AB863" s="241"/>
      <c r="AC863" s="241"/>
      <c r="AD863" s="241"/>
      <c r="AE863" s="241"/>
      <c r="AF863" s="241"/>
      <c r="AG863" s="241"/>
      <c r="AH863" s="241"/>
      <c r="AI863" s="241"/>
    </row>
    <row r="864" spans="2:35" s="511" customFormat="1" hidden="1" x14ac:dyDescent="0.25">
      <c r="B864" s="206"/>
      <c r="C864" s="204"/>
      <c r="D864" s="233" t="s">
        <v>1100</v>
      </c>
      <c r="E864" s="319"/>
      <c r="F864" s="322"/>
      <c r="G864" s="242" t="s">
        <v>1210</v>
      </c>
      <c r="H864" s="285">
        <v>1500000</v>
      </c>
      <c r="I864" s="236"/>
      <c r="J864" s="357">
        <f t="shared" si="13"/>
        <v>9501058</v>
      </c>
      <c r="K864" s="251" t="s">
        <v>1487</v>
      </c>
      <c r="L864" s="241"/>
      <c r="M864" s="319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  <c r="AA864" s="241"/>
      <c r="AB864" s="241"/>
      <c r="AC864" s="241"/>
      <c r="AD864" s="241"/>
      <c r="AE864" s="241"/>
      <c r="AF864" s="241"/>
      <c r="AG864" s="241"/>
      <c r="AH864" s="241"/>
      <c r="AI864" s="241"/>
    </row>
    <row r="865" spans="2:35" s="511" customFormat="1" hidden="1" x14ac:dyDescent="0.25">
      <c r="B865" s="206"/>
      <c r="C865" s="204">
        <v>43672</v>
      </c>
      <c r="D865" s="233" t="s">
        <v>1516</v>
      </c>
      <c r="E865" s="319" t="s">
        <v>1505</v>
      </c>
      <c r="F865" s="322"/>
      <c r="G865" s="242" t="s">
        <v>1394</v>
      </c>
      <c r="H865" s="285"/>
      <c r="I865" s="236">
        <v>1874551</v>
      </c>
      <c r="J865" s="357">
        <f t="shared" si="13"/>
        <v>7626507</v>
      </c>
      <c r="K865" s="251"/>
      <c r="L865" s="241"/>
      <c r="M865" s="319" t="s">
        <v>1505</v>
      </c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  <c r="AA865" s="241"/>
      <c r="AB865" s="241"/>
      <c r="AC865" s="241"/>
      <c r="AD865" s="241"/>
      <c r="AE865" s="241"/>
      <c r="AF865" s="241"/>
      <c r="AG865" s="241"/>
      <c r="AH865" s="241"/>
      <c r="AI865" s="241"/>
    </row>
    <row r="866" spans="2:35" s="511" customFormat="1" hidden="1" x14ac:dyDescent="0.25">
      <c r="B866" s="206"/>
      <c r="C866" s="283">
        <v>43672</v>
      </c>
      <c r="D866" s="225" t="s">
        <v>1490</v>
      </c>
      <c r="E866" s="206" t="s">
        <v>1518</v>
      </c>
      <c r="F866" s="206"/>
      <c r="G866" s="235" t="s">
        <v>1187</v>
      </c>
      <c r="H866" s="285"/>
      <c r="I866" s="235">
        <v>1000000</v>
      </c>
      <c r="J866" s="357">
        <f t="shared" si="13"/>
        <v>6626507</v>
      </c>
      <c r="K866" s="251"/>
      <c r="L866" s="241"/>
      <c r="M866" s="206" t="s">
        <v>1518</v>
      </c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  <c r="AA866" s="241"/>
      <c r="AB866" s="241"/>
      <c r="AC866" s="241"/>
      <c r="AD866" s="241"/>
      <c r="AE866" s="241"/>
      <c r="AF866" s="241"/>
      <c r="AG866" s="241"/>
      <c r="AH866" s="241"/>
      <c r="AI866" s="241"/>
    </row>
    <row r="867" spans="2:35" s="511" customFormat="1" hidden="1" x14ac:dyDescent="0.25">
      <c r="B867" s="206"/>
      <c r="C867" s="206"/>
      <c r="D867" s="377" t="s">
        <v>1549</v>
      </c>
      <c r="E867" s="206"/>
      <c r="F867" s="206"/>
      <c r="G867" s="208"/>
      <c r="H867" s="285">
        <v>17373693</v>
      </c>
      <c r="I867" s="210"/>
      <c r="J867" s="357">
        <f t="shared" si="13"/>
        <v>24000200</v>
      </c>
      <c r="K867" s="251"/>
      <c r="L867" s="241"/>
      <c r="M867" s="206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  <c r="AA867" s="241"/>
      <c r="AB867" s="241"/>
      <c r="AC867" s="241"/>
      <c r="AD867" s="241"/>
      <c r="AE867" s="241"/>
      <c r="AF867" s="241"/>
      <c r="AG867" s="241"/>
      <c r="AH867" s="241"/>
      <c r="AI867" s="241"/>
    </row>
    <row r="868" spans="2:35" s="511" customFormat="1" hidden="1" x14ac:dyDescent="0.25">
      <c r="B868" s="206"/>
      <c r="C868" s="204">
        <v>43675</v>
      </c>
      <c r="D868" s="318" t="s">
        <v>1523</v>
      </c>
      <c r="E868" s="319" t="s">
        <v>1522</v>
      </c>
      <c r="F868" s="255"/>
      <c r="G868" s="320" t="s">
        <v>1182</v>
      </c>
      <c r="H868" s="285"/>
      <c r="I868" s="321">
        <v>165000</v>
      </c>
      <c r="J868" s="357">
        <f t="shared" si="13"/>
        <v>23835200</v>
      </c>
      <c r="K868" s="251"/>
      <c r="L868" s="241"/>
      <c r="M868" s="319" t="s">
        <v>1522</v>
      </c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  <c r="AA868" s="241"/>
      <c r="AB868" s="241"/>
      <c r="AC868" s="241"/>
      <c r="AD868" s="241"/>
      <c r="AE868" s="241"/>
      <c r="AF868" s="241"/>
      <c r="AG868" s="241"/>
      <c r="AH868" s="241"/>
      <c r="AI868" s="241"/>
    </row>
    <row r="869" spans="2:35" s="511" customFormat="1" hidden="1" x14ac:dyDescent="0.25">
      <c r="B869" s="206"/>
      <c r="C869" s="204">
        <v>43675</v>
      </c>
      <c r="D869" s="267" t="s">
        <v>1188</v>
      </c>
      <c r="E869" s="319" t="s">
        <v>1524</v>
      </c>
      <c r="F869" s="322"/>
      <c r="G869" s="270" t="s">
        <v>1198</v>
      </c>
      <c r="H869" s="285"/>
      <c r="I869" s="271">
        <v>100000</v>
      </c>
      <c r="J869" s="357">
        <f t="shared" si="13"/>
        <v>23735200</v>
      </c>
      <c r="K869" s="251"/>
      <c r="L869" s="241"/>
      <c r="M869" s="319" t="s">
        <v>1524</v>
      </c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  <c r="AA869" s="241"/>
      <c r="AB869" s="241"/>
      <c r="AC869" s="241"/>
      <c r="AD869" s="241"/>
      <c r="AE869" s="241"/>
      <c r="AF869" s="241"/>
      <c r="AG869" s="241"/>
      <c r="AH869" s="241"/>
      <c r="AI869" s="241"/>
    </row>
    <row r="870" spans="2:35" s="511" customFormat="1" hidden="1" x14ac:dyDescent="0.25">
      <c r="B870" s="206"/>
      <c r="C870" s="204">
        <v>43675</v>
      </c>
      <c r="D870" s="233" t="s">
        <v>1537</v>
      </c>
      <c r="E870" s="319" t="s">
        <v>1525</v>
      </c>
      <c r="F870" s="322"/>
      <c r="G870" s="242" t="s">
        <v>1345</v>
      </c>
      <c r="H870" s="285"/>
      <c r="I870" s="236">
        <v>308000</v>
      </c>
      <c r="J870" s="357">
        <f t="shared" si="13"/>
        <v>23427200</v>
      </c>
      <c r="K870" s="251"/>
      <c r="L870" s="241"/>
      <c r="M870" s="319" t="s">
        <v>1525</v>
      </c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  <c r="AA870" s="241"/>
      <c r="AB870" s="241"/>
      <c r="AC870" s="241"/>
      <c r="AD870" s="241"/>
      <c r="AE870" s="241"/>
      <c r="AF870" s="241"/>
      <c r="AG870" s="241"/>
      <c r="AH870" s="241"/>
      <c r="AI870" s="241"/>
    </row>
    <row r="871" spans="2:35" s="511" customFormat="1" hidden="1" x14ac:dyDescent="0.25">
      <c r="B871" s="206"/>
      <c r="C871" s="204">
        <v>43677</v>
      </c>
      <c r="D871" s="233" t="s">
        <v>1538</v>
      </c>
      <c r="E871" s="319" t="s">
        <v>1526</v>
      </c>
      <c r="F871" s="322"/>
      <c r="G871" s="242" t="s">
        <v>1198</v>
      </c>
      <c r="H871" s="285"/>
      <c r="I871" s="236">
        <v>30000</v>
      </c>
      <c r="J871" s="357">
        <f t="shared" si="13"/>
        <v>23397200</v>
      </c>
      <c r="K871" s="251"/>
      <c r="L871" s="241"/>
      <c r="M871" s="319" t="s">
        <v>1526</v>
      </c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  <c r="AA871" s="241"/>
      <c r="AB871" s="241"/>
      <c r="AC871" s="241"/>
      <c r="AD871" s="241"/>
      <c r="AE871" s="241"/>
      <c r="AF871" s="241"/>
      <c r="AG871" s="241"/>
      <c r="AH871" s="241"/>
      <c r="AI871" s="241"/>
    </row>
    <row r="872" spans="2:35" s="511" customFormat="1" hidden="1" x14ac:dyDescent="0.25">
      <c r="B872" s="206"/>
      <c r="C872" s="204">
        <v>43678</v>
      </c>
      <c r="D872" s="233" t="s">
        <v>1539</v>
      </c>
      <c r="E872" s="319" t="s">
        <v>1527</v>
      </c>
      <c r="F872" s="322"/>
      <c r="G872" s="242" t="s">
        <v>1203</v>
      </c>
      <c r="H872" s="285"/>
      <c r="I872" s="236">
        <v>2917331</v>
      </c>
      <c r="J872" s="357">
        <f t="shared" si="13"/>
        <v>20479869</v>
      </c>
      <c r="K872" s="251"/>
      <c r="L872" s="241"/>
      <c r="M872" s="319" t="s">
        <v>1527</v>
      </c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  <c r="AA872" s="241"/>
      <c r="AB872" s="241"/>
      <c r="AC872" s="241"/>
      <c r="AD872" s="241"/>
      <c r="AE872" s="241"/>
      <c r="AF872" s="241"/>
      <c r="AG872" s="241"/>
      <c r="AH872" s="241"/>
      <c r="AI872" s="241"/>
    </row>
    <row r="873" spans="2:35" s="511" customFormat="1" hidden="1" x14ac:dyDescent="0.25">
      <c r="B873" s="206"/>
      <c r="C873" s="204">
        <v>43678</v>
      </c>
      <c r="D873" s="233" t="s">
        <v>1540</v>
      </c>
      <c r="E873" s="319" t="s">
        <v>1528</v>
      </c>
      <c r="F873" s="322"/>
      <c r="G873" s="242" t="s">
        <v>1187</v>
      </c>
      <c r="H873" s="285"/>
      <c r="I873" s="236">
        <v>3538630</v>
      </c>
      <c r="J873" s="357">
        <f t="shared" si="13"/>
        <v>16941239</v>
      </c>
      <c r="K873" s="251"/>
      <c r="L873" s="241"/>
      <c r="M873" s="319" t="s">
        <v>1528</v>
      </c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  <c r="AA873" s="241"/>
      <c r="AB873" s="241"/>
      <c r="AC873" s="241"/>
      <c r="AD873" s="241"/>
      <c r="AE873" s="241"/>
      <c r="AF873" s="241"/>
      <c r="AG873" s="241"/>
      <c r="AH873" s="241"/>
      <c r="AI873" s="241"/>
    </row>
    <row r="874" spans="2:35" s="511" customFormat="1" hidden="1" x14ac:dyDescent="0.25">
      <c r="B874" s="206"/>
      <c r="C874" s="204"/>
      <c r="D874" s="233" t="s">
        <v>1100</v>
      </c>
      <c r="E874" s="319"/>
      <c r="F874" s="322"/>
      <c r="G874" s="242" t="s">
        <v>1187</v>
      </c>
      <c r="H874" s="285">
        <v>1000000</v>
      </c>
      <c r="I874" s="236"/>
      <c r="J874" s="357">
        <f t="shared" si="13"/>
        <v>17941239</v>
      </c>
      <c r="K874" s="251" t="s">
        <v>1518</v>
      </c>
      <c r="L874" s="241"/>
      <c r="M874" s="319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  <c r="AA874" s="241"/>
      <c r="AB874" s="241"/>
      <c r="AC874" s="241"/>
      <c r="AD874" s="241"/>
      <c r="AE874" s="241"/>
      <c r="AF874" s="241"/>
      <c r="AG874" s="241"/>
      <c r="AH874" s="241"/>
      <c r="AI874" s="241"/>
    </row>
    <row r="875" spans="2:35" s="511" customFormat="1" hidden="1" x14ac:dyDescent="0.25">
      <c r="B875" s="206"/>
      <c r="C875" s="204">
        <v>43678</v>
      </c>
      <c r="D875" s="233" t="s">
        <v>1541</v>
      </c>
      <c r="E875" s="319" t="s">
        <v>1529</v>
      </c>
      <c r="F875" s="322"/>
      <c r="G875" s="242" t="s">
        <v>1187</v>
      </c>
      <c r="H875" s="285"/>
      <c r="I875" s="236">
        <v>1900000</v>
      </c>
      <c r="J875" s="357">
        <f t="shared" si="13"/>
        <v>16041239</v>
      </c>
      <c r="K875" s="251"/>
      <c r="L875" s="241"/>
      <c r="M875" s="319" t="s">
        <v>1529</v>
      </c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  <c r="AA875" s="241"/>
      <c r="AB875" s="241"/>
      <c r="AC875" s="241"/>
      <c r="AD875" s="241"/>
      <c r="AE875" s="241"/>
      <c r="AF875" s="241"/>
      <c r="AG875" s="241"/>
      <c r="AH875" s="241"/>
      <c r="AI875" s="241"/>
    </row>
    <row r="876" spans="2:35" s="511" customFormat="1" hidden="1" x14ac:dyDescent="0.25">
      <c r="B876" s="206"/>
      <c r="C876" s="204">
        <v>43678</v>
      </c>
      <c r="D876" s="233" t="s">
        <v>1542</v>
      </c>
      <c r="E876" s="319" t="s">
        <v>1530</v>
      </c>
      <c r="F876" s="322"/>
      <c r="G876" s="242" t="s">
        <v>1392</v>
      </c>
      <c r="H876" s="285"/>
      <c r="I876" s="236">
        <v>2870200</v>
      </c>
      <c r="J876" s="357">
        <f t="shared" si="13"/>
        <v>13171039</v>
      </c>
      <c r="K876" s="251"/>
      <c r="L876" s="241"/>
      <c r="M876" s="319" t="s">
        <v>1530</v>
      </c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  <c r="AA876" s="241"/>
      <c r="AB876" s="241"/>
      <c r="AC876" s="241"/>
      <c r="AD876" s="241"/>
      <c r="AE876" s="241"/>
      <c r="AF876" s="241"/>
      <c r="AG876" s="241"/>
      <c r="AH876" s="241"/>
      <c r="AI876" s="241"/>
    </row>
    <row r="877" spans="2:35" s="511" customFormat="1" hidden="1" x14ac:dyDescent="0.25">
      <c r="B877" s="206"/>
      <c r="C877" s="204">
        <v>43678</v>
      </c>
      <c r="D877" s="233" t="s">
        <v>1543</v>
      </c>
      <c r="E877" s="319" t="s">
        <v>1531</v>
      </c>
      <c r="F877" s="322"/>
      <c r="G877" s="242" t="s">
        <v>1198</v>
      </c>
      <c r="H877" s="285"/>
      <c r="I877" s="236">
        <v>65000</v>
      </c>
      <c r="J877" s="357">
        <f t="shared" si="13"/>
        <v>13106039</v>
      </c>
      <c r="K877" s="251"/>
      <c r="L877" s="241"/>
      <c r="M877" s="319" t="s">
        <v>1531</v>
      </c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  <c r="AA877" s="241"/>
      <c r="AB877" s="241"/>
      <c r="AC877" s="241"/>
      <c r="AD877" s="241"/>
      <c r="AE877" s="241"/>
      <c r="AF877" s="241"/>
      <c r="AG877" s="241"/>
      <c r="AH877" s="241"/>
      <c r="AI877" s="241"/>
    </row>
    <row r="878" spans="2:35" s="511" customFormat="1" hidden="1" x14ac:dyDescent="0.25">
      <c r="B878" s="206"/>
      <c r="C878" s="204">
        <v>43678</v>
      </c>
      <c r="D878" s="233" t="s">
        <v>1545</v>
      </c>
      <c r="E878" s="319" t="s">
        <v>1532</v>
      </c>
      <c r="F878" s="322"/>
      <c r="G878" s="242" t="s">
        <v>1544</v>
      </c>
      <c r="H878" s="285"/>
      <c r="I878" s="236">
        <v>305000</v>
      </c>
      <c r="J878" s="357">
        <f t="shared" si="13"/>
        <v>12801039</v>
      </c>
      <c r="K878" s="251"/>
      <c r="L878" s="241"/>
      <c r="M878" s="319" t="s">
        <v>1532</v>
      </c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  <c r="AA878" s="241"/>
      <c r="AB878" s="241"/>
      <c r="AC878" s="241"/>
      <c r="AD878" s="241"/>
      <c r="AE878" s="241"/>
      <c r="AF878" s="241"/>
      <c r="AG878" s="241"/>
      <c r="AH878" s="241"/>
      <c r="AI878" s="241"/>
    </row>
    <row r="879" spans="2:35" s="511" customFormat="1" hidden="1" x14ac:dyDescent="0.25">
      <c r="B879" s="206"/>
      <c r="C879" s="204">
        <v>43679</v>
      </c>
      <c r="D879" s="233" t="s">
        <v>1540</v>
      </c>
      <c r="E879" s="319" t="s">
        <v>1533</v>
      </c>
      <c r="F879" s="322"/>
      <c r="G879" s="242" t="s">
        <v>1210</v>
      </c>
      <c r="H879" s="285"/>
      <c r="I879" s="236">
        <v>2457978</v>
      </c>
      <c r="J879" s="357">
        <f t="shared" si="13"/>
        <v>10343061</v>
      </c>
      <c r="K879" s="251"/>
      <c r="L879" s="241"/>
      <c r="M879" s="319" t="s">
        <v>1533</v>
      </c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  <c r="AA879" s="241"/>
      <c r="AB879" s="241"/>
      <c r="AC879" s="241"/>
      <c r="AD879" s="241"/>
      <c r="AE879" s="241"/>
      <c r="AF879" s="241"/>
      <c r="AG879" s="241"/>
      <c r="AH879" s="241"/>
      <c r="AI879" s="241"/>
    </row>
    <row r="880" spans="2:35" s="511" customFormat="1" hidden="1" x14ac:dyDescent="0.25">
      <c r="B880" s="206"/>
      <c r="C880" s="204">
        <v>43679</v>
      </c>
      <c r="D880" s="233" t="s">
        <v>1546</v>
      </c>
      <c r="E880" s="319" t="s">
        <v>1534</v>
      </c>
      <c r="F880" s="322"/>
      <c r="G880" s="242" t="s">
        <v>1394</v>
      </c>
      <c r="H880" s="285"/>
      <c r="I880" s="236">
        <v>478700</v>
      </c>
      <c r="J880" s="357">
        <f t="shared" si="13"/>
        <v>9864361</v>
      </c>
      <c r="K880" s="251"/>
      <c r="L880" s="241"/>
      <c r="M880" s="319" t="s">
        <v>1534</v>
      </c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  <c r="AA880" s="241"/>
      <c r="AB880" s="241"/>
      <c r="AC880" s="241"/>
      <c r="AD880" s="241"/>
      <c r="AE880" s="241"/>
      <c r="AF880" s="241"/>
      <c r="AG880" s="241"/>
      <c r="AH880" s="241"/>
      <c r="AI880" s="241"/>
    </row>
    <row r="881" spans="1:242" hidden="1" x14ac:dyDescent="0.25">
      <c r="B881" s="206"/>
      <c r="C881" s="204">
        <v>43679</v>
      </c>
      <c r="D881" s="233" t="s">
        <v>1547</v>
      </c>
      <c r="E881" s="319" t="s">
        <v>1535</v>
      </c>
      <c r="F881" s="322"/>
      <c r="G881" s="242" t="s">
        <v>1414</v>
      </c>
      <c r="H881" s="285"/>
      <c r="I881" s="236">
        <v>1116502</v>
      </c>
      <c r="J881" s="357">
        <f t="shared" si="13"/>
        <v>8747859</v>
      </c>
      <c r="K881" s="251"/>
      <c r="M881" s="319" t="s">
        <v>1535</v>
      </c>
    </row>
    <row r="882" spans="1:242" hidden="1" x14ac:dyDescent="0.25">
      <c r="B882" s="206"/>
      <c r="C882" s="204">
        <v>43679</v>
      </c>
      <c r="D882" s="233" t="s">
        <v>1548</v>
      </c>
      <c r="E882" s="319" t="s">
        <v>1536</v>
      </c>
      <c r="F882" s="322"/>
      <c r="G882" s="242" t="s">
        <v>1198</v>
      </c>
      <c r="H882" s="285"/>
      <c r="I882" s="236">
        <v>15000</v>
      </c>
      <c r="J882" s="357">
        <f t="shared" si="13"/>
        <v>8732859</v>
      </c>
      <c r="K882" s="251"/>
      <c r="M882" s="319" t="s">
        <v>1536</v>
      </c>
    </row>
    <row r="883" spans="1:242" hidden="1" x14ac:dyDescent="0.25">
      <c r="B883" s="206"/>
      <c r="C883" s="283">
        <v>43675</v>
      </c>
      <c r="D883" s="225" t="s">
        <v>1519</v>
      </c>
      <c r="E883" s="206" t="s">
        <v>1550</v>
      </c>
      <c r="F883" s="206"/>
      <c r="G883" s="235" t="s">
        <v>1361</v>
      </c>
      <c r="H883" s="285"/>
      <c r="I883" s="235">
        <v>1830000</v>
      </c>
      <c r="J883" s="357">
        <f t="shared" si="13"/>
        <v>6902859</v>
      </c>
      <c r="K883" s="251"/>
      <c r="M883" s="206" t="s">
        <v>1550</v>
      </c>
    </row>
    <row r="884" spans="1:242" hidden="1" x14ac:dyDescent="0.25">
      <c r="B884" s="284"/>
      <c r="C884" s="395">
        <v>43679</v>
      </c>
      <c r="D884" s="301" t="s">
        <v>1520</v>
      </c>
      <c r="E884" s="284" t="s">
        <v>1551</v>
      </c>
      <c r="F884" s="284"/>
      <c r="G884" s="256" t="s">
        <v>1521</v>
      </c>
      <c r="H884" s="297"/>
      <c r="I884" s="256">
        <v>1250000</v>
      </c>
      <c r="J884" s="357">
        <f t="shared" si="13"/>
        <v>5652859</v>
      </c>
      <c r="K884" s="282"/>
      <c r="M884" s="284" t="s">
        <v>1551</v>
      </c>
    </row>
    <row r="885" spans="1:242" s="225" customFormat="1" hidden="1" x14ac:dyDescent="0.25">
      <c r="A885" s="206"/>
      <c r="B885" s="206"/>
      <c r="C885" s="206"/>
      <c r="D885" s="377" t="s">
        <v>1590</v>
      </c>
      <c r="E885" s="206"/>
      <c r="F885" s="206"/>
      <c r="G885" s="208"/>
      <c r="H885" s="285">
        <v>16267341</v>
      </c>
      <c r="I885" s="210"/>
      <c r="J885" s="357">
        <f t="shared" si="13"/>
        <v>21920200</v>
      </c>
      <c r="K885" s="251"/>
      <c r="L885" s="287"/>
      <c r="M885" s="206"/>
      <c r="N885" s="287"/>
      <c r="O885" s="287"/>
      <c r="P885" s="287"/>
      <c r="Q885" s="287"/>
      <c r="R885" s="287"/>
      <c r="S885" s="287"/>
      <c r="T885" s="287"/>
      <c r="U885" s="287"/>
      <c r="V885" s="287"/>
      <c r="W885" s="287"/>
      <c r="X885" s="287"/>
      <c r="Y885" s="287"/>
      <c r="Z885" s="287"/>
      <c r="AA885" s="287"/>
      <c r="AB885" s="287"/>
      <c r="AC885" s="287"/>
      <c r="AD885" s="287"/>
      <c r="AE885" s="287"/>
      <c r="AF885" s="287"/>
      <c r="AG885" s="287"/>
      <c r="AH885" s="287"/>
      <c r="AI885" s="287"/>
      <c r="AJ885" s="449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06"/>
      <c r="BN885" s="206"/>
      <c r="BO885" s="206"/>
      <c r="BP885" s="206"/>
      <c r="BQ885" s="206"/>
      <c r="BR885" s="206"/>
      <c r="BS885" s="206"/>
      <c r="BT885" s="206"/>
      <c r="BU885" s="206"/>
      <c r="BV885" s="206"/>
      <c r="BW885" s="206"/>
      <c r="BX885" s="206"/>
      <c r="BY885" s="206"/>
      <c r="BZ885" s="206"/>
      <c r="CA885" s="206"/>
      <c r="CB885" s="206"/>
      <c r="CC885" s="206"/>
      <c r="CD885" s="206"/>
      <c r="CE885" s="206"/>
      <c r="CF885" s="206"/>
      <c r="CG885" s="206"/>
      <c r="CH885" s="206"/>
      <c r="CI885" s="206"/>
      <c r="CJ885" s="206"/>
      <c r="CK885" s="206"/>
      <c r="CL885" s="206"/>
      <c r="CM885" s="206"/>
      <c r="CN885" s="206"/>
      <c r="CO885" s="206"/>
      <c r="CP885" s="206"/>
      <c r="CQ885" s="206"/>
      <c r="CR885" s="206"/>
      <c r="CS885" s="206"/>
      <c r="CT885" s="206"/>
      <c r="CU885" s="206"/>
      <c r="CV885" s="206"/>
      <c r="CW885" s="206"/>
      <c r="CX885" s="206"/>
      <c r="CY885" s="206"/>
      <c r="CZ885" s="206"/>
      <c r="DA885" s="206"/>
      <c r="DB885" s="206"/>
      <c r="DC885" s="206"/>
      <c r="DD885" s="206"/>
      <c r="DE885" s="206"/>
      <c r="DF885" s="206"/>
      <c r="DG885" s="206"/>
      <c r="DH885" s="206"/>
      <c r="DI885" s="206"/>
      <c r="DJ885" s="206"/>
      <c r="DK885" s="206"/>
      <c r="DL885" s="206"/>
      <c r="DM885" s="206"/>
      <c r="DN885" s="206"/>
      <c r="DO885" s="206"/>
      <c r="DP885" s="206"/>
      <c r="DQ885" s="206"/>
      <c r="DR885" s="206"/>
      <c r="DS885" s="206"/>
      <c r="DT885" s="206"/>
      <c r="DU885" s="206"/>
      <c r="DV885" s="206"/>
      <c r="DW885" s="206"/>
      <c r="DX885" s="206"/>
      <c r="DY885" s="206"/>
      <c r="DZ885" s="206"/>
      <c r="EA885" s="206"/>
      <c r="EB885" s="206"/>
      <c r="EC885" s="206"/>
      <c r="ED885" s="206"/>
      <c r="EE885" s="206"/>
      <c r="EF885" s="206"/>
      <c r="EG885" s="206"/>
      <c r="EH885" s="206"/>
      <c r="EI885" s="206"/>
      <c r="EJ885" s="206"/>
      <c r="EK885" s="206"/>
      <c r="EL885" s="206"/>
      <c r="EM885" s="206"/>
      <c r="EN885" s="206"/>
      <c r="EO885" s="206"/>
      <c r="EP885" s="206"/>
      <c r="EQ885" s="206"/>
      <c r="ER885" s="206"/>
      <c r="ES885" s="206"/>
      <c r="ET885" s="206"/>
      <c r="EU885" s="206"/>
      <c r="EV885" s="206"/>
      <c r="EW885" s="206"/>
      <c r="EX885" s="206"/>
      <c r="EY885" s="206"/>
      <c r="EZ885" s="206"/>
      <c r="FA885" s="206"/>
      <c r="FB885" s="206"/>
      <c r="FC885" s="206"/>
      <c r="FD885" s="206"/>
      <c r="FE885" s="206"/>
      <c r="FF885" s="206"/>
      <c r="FG885" s="206"/>
      <c r="FH885" s="206"/>
      <c r="FI885" s="206"/>
      <c r="FJ885" s="206"/>
      <c r="FK885" s="206"/>
      <c r="FL885" s="206"/>
      <c r="FM885" s="206"/>
      <c r="FN885" s="206"/>
      <c r="FO885" s="206"/>
      <c r="FP885" s="206"/>
      <c r="FQ885" s="206"/>
      <c r="FR885" s="206"/>
      <c r="FS885" s="206"/>
      <c r="FT885" s="206"/>
      <c r="FU885" s="206"/>
      <c r="FV885" s="206"/>
      <c r="FW885" s="206"/>
      <c r="FX885" s="206"/>
      <c r="FY885" s="206"/>
      <c r="FZ885" s="206"/>
      <c r="GA885" s="206"/>
      <c r="GB885" s="206"/>
      <c r="GC885" s="206"/>
      <c r="GD885" s="206"/>
      <c r="GE885" s="206"/>
      <c r="GF885" s="206"/>
      <c r="GG885" s="206"/>
      <c r="GH885" s="206"/>
      <c r="GI885" s="206"/>
      <c r="GJ885" s="206"/>
      <c r="GK885" s="206"/>
      <c r="GL885" s="206"/>
      <c r="GM885" s="206"/>
      <c r="GN885" s="206"/>
      <c r="GO885" s="206"/>
      <c r="GP885" s="206"/>
      <c r="GQ885" s="206"/>
      <c r="GR885" s="206"/>
      <c r="GS885" s="206"/>
      <c r="GT885" s="206"/>
      <c r="GU885" s="206"/>
      <c r="GV885" s="206"/>
      <c r="GW885" s="206"/>
      <c r="GX885" s="206"/>
      <c r="GY885" s="206"/>
      <c r="GZ885" s="206"/>
      <c r="HA885" s="206"/>
      <c r="HB885" s="206"/>
      <c r="HC885" s="206"/>
      <c r="HD885" s="206"/>
      <c r="HE885" s="206"/>
      <c r="HF885" s="206"/>
      <c r="HG885" s="206"/>
      <c r="HH885" s="206"/>
      <c r="HI885" s="206"/>
      <c r="HJ885" s="206"/>
      <c r="HK885" s="206"/>
      <c r="HL885" s="206"/>
      <c r="HM885" s="206"/>
      <c r="HN885" s="206"/>
      <c r="HO885" s="206"/>
      <c r="HP885" s="206"/>
      <c r="HQ885" s="206"/>
      <c r="HR885" s="206"/>
      <c r="HS885" s="206"/>
      <c r="HT885" s="206"/>
      <c r="HU885" s="206"/>
      <c r="HV885" s="206"/>
      <c r="HW885" s="206"/>
      <c r="HX885" s="206"/>
      <c r="HY885" s="206"/>
      <c r="HZ885" s="206"/>
      <c r="IA885" s="206"/>
      <c r="IB885" s="206"/>
      <c r="IC885" s="206"/>
      <c r="ID885" s="206"/>
      <c r="IE885" s="206"/>
      <c r="IF885" s="206"/>
      <c r="IG885" s="206"/>
      <c r="IH885" s="206"/>
    </row>
    <row r="886" spans="1:242" s="225" customFormat="1" hidden="1" x14ac:dyDescent="0.25">
      <c r="A886" s="206"/>
      <c r="B886" s="206"/>
      <c r="C886" s="204">
        <v>43679</v>
      </c>
      <c r="D886" s="318" t="s">
        <v>607</v>
      </c>
      <c r="E886" s="319" t="s">
        <v>1553</v>
      </c>
      <c r="F886" s="255"/>
      <c r="G886" s="320" t="s">
        <v>1182</v>
      </c>
      <c r="H886" s="285"/>
      <c r="I886" s="321">
        <v>100000</v>
      </c>
      <c r="J886" s="357">
        <f t="shared" si="13"/>
        <v>21820200</v>
      </c>
      <c r="K886" s="251"/>
      <c r="L886" s="287"/>
      <c r="M886" s="319" t="s">
        <v>1553</v>
      </c>
      <c r="N886" s="287"/>
      <c r="O886" s="287"/>
      <c r="P886" s="287"/>
      <c r="Q886" s="287"/>
      <c r="R886" s="287"/>
      <c r="S886" s="287"/>
      <c r="T886" s="287"/>
      <c r="U886" s="287"/>
      <c r="V886" s="287"/>
      <c r="W886" s="287"/>
      <c r="X886" s="287"/>
      <c r="Y886" s="287"/>
      <c r="Z886" s="287"/>
      <c r="AA886" s="287"/>
      <c r="AB886" s="287"/>
      <c r="AC886" s="287"/>
      <c r="AD886" s="287"/>
      <c r="AE886" s="287"/>
      <c r="AF886" s="287"/>
      <c r="AG886" s="287"/>
      <c r="AH886" s="287"/>
      <c r="AI886" s="287"/>
      <c r="AJ886" s="449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06"/>
      <c r="BN886" s="206"/>
      <c r="BO886" s="206"/>
      <c r="BP886" s="206"/>
      <c r="BQ886" s="206"/>
      <c r="BR886" s="206"/>
      <c r="BS886" s="206"/>
      <c r="BT886" s="206"/>
      <c r="BU886" s="206"/>
      <c r="BV886" s="206"/>
      <c r="BW886" s="206"/>
      <c r="BX886" s="206"/>
      <c r="BY886" s="206"/>
      <c r="BZ886" s="206"/>
      <c r="CA886" s="206"/>
      <c r="CB886" s="206"/>
      <c r="CC886" s="206"/>
      <c r="CD886" s="206"/>
      <c r="CE886" s="206"/>
      <c r="CF886" s="206"/>
      <c r="CG886" s="206"/>
      <c r="CH886" s="206"/>
      <c r="CI886" s="206"/>
      <c r="CJ886" s="206"/>
      <c r="CK886" s="206"/>
      <c r="CL886" s="206"/>
      <c r="CM886" s="206"/>
      <c r="CN886" s="206"/>
      <c r="CO886" s="206"/>
      <c r="CP886" s="206"/>
      <c r="CQ886" s="206"/>
      <c r="CR886" s="206"/>
      <c r="CS886" s="206"/>
      <c r="CT886" s="206"/>
      <c r="CU886" s="206"/>
      <c r="CV886" s="206"/>
      <c r="CW886" s="206"/>
      <c r="CX886" s="206"/>
      <c r="CY886" s="206"/>
      <c r="CZ886" s="206"/>
      <c r="DA886" s="206"/>
      <c r="DB886" s="206"/>
      <c r="DC886" s="206"/>
      <c r="DD886" s="206"/>
      <c r="DE886" s="206"/>
      <c r="DF886" s="206"/>
      <c r="DG886" s="206"/>
      <c r="DH886" s="206"/>
      <c r="DI886" s="206"/>
      <c r="DJ886" s="206"/>
      <c r="DK886" s="206"/>
      <c r="DL886" s="206"/>
      <c r="DM886" s="206"/>
      <c r="DN886" s="206"/>
      <c r="DO886" s="206"/>
      <c r="DP886" s="206"/>
      <c r="DQ886" s="206"/>
      <c r="DR886" s="206"/>
      <c r="DS886" s="206"/>
      <c r="DT886" s="206"/>
      <c r="DU886" s="206"/>
      <c r="DV886" s="206"/>
      <c r="DW886" s="206"/>
      <c r="DX886" s="206"/>
      <c r="DY886" s="206"/>
      <c r="DZ886" s="206"/>
      <c r="EA886" s="206"/>
      <c r="EB886" s="206"/>
      <c r="EC886" s="206"/>
      <c r="ED886" s="206"/>
      <c r="EE886" s="206"/>
      <c r="EF886" s="206"/>
      <c r="EG886" s="206"/>
      <c r="EH886" s="206"/>
      <c r="EI886" s="206"/>
      <c r="EJ886" s="206"/>
      <c r="EK886" s="206"/>
      <c r="EL886" s="206"/>
      <c r="EM886" s="206"/>
      <c r="EN886" s="206"/>
      <c r="EO886" s="206"/>
      <c r="EP886" s="206"/>
      <c r="EQ886" s="206"/>
      <c r="ER886" s="206"/>
      <c r="ES886" s="206"/>
      <c r="ET886" s="206"/>
      <c r="EU886" s="206"/>
      <c r="EV886" s="206"/>
      <c r="EW886" s="206"/>
      <c r="EX886" s="206"/>
      <c r="EY886" s="206"/>
      <c r="EZ886" s="206"/>
      <c r="FA886" s="206"/>
      <c r="FB886" s="206"/>
      <c r="FC886" s="206"/>
      <c r="FD886" s="206"/>
      <c r="FE886" s="206"/>
      <c r="FF886" s="206"/>
      <c r="FG886" s="206"/>
      <c r="FH886" s="206"/>
      <c r="FI886" s="206"/>
      <c r="FJ886" s="206"/>
      <c r="FK886" s="206"/>
      <c r="FL886" s="206"/>
      <c r="FM886" s="206"/>
      <c r="FN886" s="206"/>
      <c r="FO886" s="206"/>
      <c r="FP886" s="206"/>
      <c r="FQ886" s="206"/>
      <c r="FR886" s="206"/>
      <c r="FS886" s="206"/>
      <c r="FT886" s="206"/>
      <c r="FU886" s="206"/>
      <c r="FV886" s="206"/>
      <c r="FW886" s="206"/>
      <c r="FX886" s="206"/>
      <c r="FY886" s="206"/>
      <c r="FZ886" s="206"/>
      <c r="GA886" s="206"/>
      <c r="GB886" s="206"/>
      <c r="GC886" s="206"/>
      <c r="GD886" s="206"/>
      <c r="GE886" s="206"/>
      <c r="GF886" s="206"/>
      <c r="GG886" s="206"/>
      <c r="GH886" s="206"/>
      <c r="GI886" s="206"/>
      <c r="GJ886" s="206"/>
      <c r="GK886" s="206"/>
      <c r="GL886" s="206"/>
      <c r="GM886" s="206"/>
      <c r="GN886" s="206"/>
      <c r="GO886" s="206"/>
      <c r="GP886" s="206"/>
      <c r="GQ886" s="206"/>
      <c r="GR886" s="206"/>
      <c r="GS886" s="206"/>
      <c r="GT886" s="206"/>
      <c r="GU886" s="206"/>
      <c r="GV886" s="206"/>
      <c r="GW886" s="206"/>
      <c r="GX886" s="206"/>
      <c r="GY886" s="206"/>
      <c r="GZ886" s="206"/>
      <c r="HA886" s="206"/>
      <c r="HB886" s="206"/>
      <c r="HC886" s="206"/>
      <c r="HD886" s="206"/>
      <c r="HE886" s="206"/>
      <c r="HF886" s="206"/>
      <c r="HG886" s="206"/>
      <c r="HH886" s="206"/>
      <c r="HI886" s="206"/>
      <c r="HJ886" s="206"/>
      <c r="HK886" s="206"/>
      <c r="HL886" s="206"/>
      <c r="HM886" s="206"/>
      <c r="HN886" s="206"/>
      <c r="HO886" s="206"/>
      <c r="HP886" s="206"/>
      <c r="HQ886" s="206"/>
      <c r="HR886" s="206"/>
      <c r="HS886" s="206"/>
      <c r="HT886" s="206"/>
      <c r="HU886" s="206"/>
      <c r="HV886" s="206"/>
      <c r="HW886" s="206"/>
      <c r="HX886" s="206"/>
      <c r="HY886" s="206"/>
      <c r="HZ886" s="206"/>
      <c r="IA886" s="206"/>
      <c r="IB886" s="206"/>
      <c r="IC886" s="206"/>
      <c r="ID886" s="206"/>
      <c r="IE886" s="206"/>
      <c r="IF886" s="206"/>
      <c r="IG886" s="206"/>
      <c r="IH886" s="206"/>
    </row>
    <row r="887" spans="1:242" s="225" customFormat="1" hidden="1" x14ac:dyDescent="0.25">
      <c r="A887" s="206"/>
      <c r="B887" s="206"/>
      <c r="C887" s="204">
        <v>43680</v>
      </c>
      <c r="D887" s="267" t="s">
        <v>1570</v>
      </c>
      <c r="E887" s="319" t="s">
        <v>1554</v>
      </c>
      <c r="F887" s="322"/>
      <c r="G887" s="270" t="s">
        <v>1569</v>
      </c>
      <c r="H887" s="285"/>
      <c r="I887" s="271">
        <v>3159900</v>
      </c>
      <c r="J887" s="357">
        <f t="shared" ref="J887:J950" si="14">+J886+H887-I887</f>
        <v>18660300</v>
      </c>
      <c r="K887" s="251"/>
      <c r="L887" s="287"/>
      <c r="M887" s="319" t="s">
        <v>1554</v>
      </c>
      <c r="N887" s="287"/>
      <c r="O887" s="287"/>
      <c r="P887" s="287"/>
      <c r="Q887" s="287"/>
      <c r="R887" s="287"/>
      <c r="S887" s="287"/>
      <c r="T887" s="287"/>
      <c r="U887" s="287"/>
      <c r="V887" s="287"/>
      <c r="W887" s="287"/>
      <c r="X887" s="287"/>
      <c r="Y887" s="287"/>
      <c r="Z887" s="287"/>
      <c r="AA887" s="287"/>
      <c r="AB887" s="287"/>
      <c r="AC887" s="287"/>
      <c r="AD887" s="287"/>
      <c r="AE887" s="287"/>
      <c r="AF887" s="287"/>
      <c r="AG887" s="287"/>
      <c r="AH887" s="287"/>
      <c r="AI887" s="287"/>
      <c r="AJ887" s="449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06"/>
      <c r="BN887" s="206"/>
      <c r="BO887" s="206"/>
      <c r="BP887" s="206"/>
      <c r="BQ887" s="206"/>
      <c r="BR887" s="206"/>
      <c r="BS887" s="206"/>
      <c r="BT887" s="206"/>
      <c r="BU887" s="206"/>
      <c r="BV887" s="206"/>
      <c r="BW887" s="206"/>
      <c r="BX887" s="206"/>
      <c r="BY887" s="206"/>
      <c r="BZ887" s="206"/>
      <c r="CA887" s="206"/>
      <c r="CB887" s="206"/>
      <c r="CC887" s="206"/>
      <c r="CD887" s="206"/>
      <c r="CE887" s="206"/>
      <c r="CF887" s="206"/>
      <c r="CG887" s="206"/>
      <c r="CH887" s="206"/>
      <c r="CI887" s="206"/>
      <c r="CJ887" s="206"/>
      <c r="CK887" s="206"/>
      <c r="CL887" s="206"/>
      <c r="CM887" s="206"/>
      <c r="CN887" s="206"/>
      <c r="CO887" s="206"/>
      <c r="CP887" s="206"/>
      <c r="CQ887" s="206"/>
      <c r="CR887" s="206"/>
      <c r="CS887" s="206"/>
      <c r="CT887" s="206"/>
      <c r="CU887" s="206"/>
      <c r="CV887" s="206"/>
      <c r="CW887" s="206"/>
      <c r="CX887" s="206"/>
      <c r="CY887" s="206"/>
      <c r="CZ887" s="206"/>
      <c r="DA887" s="206"/>
      <c r="DB887" s="206"/>
      <c r="DC887" s="206"/>
      <c r="DD887" s="206"/>
      <c r="DE887" s="206"/>
      <c r="DF887" s="206"/>
      <c r="DG887" s="206"/>
      <c r="DH887" s="206"/>
      <c r="DI887" s="206"/>
      <c r="DJ887" s="206"/>
      <c r="DK887" s="206"/>
      <c r="DL887" s="206"/>
      <c r="DM887" s="206"/>
      <c r="DN887" s="206"/>
      <c r="DO887" s="206"/>
      <c r="DP887" s="206"/>
      <c r="DQ887" s="206"/>
      <c r="DR887" s="206"/>
      <c r="DS887" s="206"/>
      <c r="DT887" s="206"/>
      <c r="DU887" s="206"/>
      <c r="DV887" s="206"/>
      <c r="DW887" s="206"/>
      <c r="DX887" s="206"/>
      <c r="DY887" s="206"/>
      <c r="DZ887" s="206"/>
      <c r="EA887" s="206"/>
      <c r="EB887" s="206"/>
      <c r="EC887" s="206"/>
      <c r="ED887" s="206"/>
      <c r="EE887" s="206"/>
      <c r="EF887" s="206"/>
      <c r="EG887" s="206"/>
      <c r="EH887" s="206"/>
      <c r="EI887" s="206"/>
      <c r="EJ887" s="206"/>
      <c r="EK887" s="206"/>
      <c r="EL887" s="206"/>
      <c r="EM887" s="206"/>
      <c r="EN887" s="206"/>
      <c r="EO887" s="206"/>
      <c r="EP887" s="206"/>
      <c r="EQ887" s="206"/>
      <c r="ER887" s="206"/>
      <c r="ES887" s="206"/>
      <c r="ET887" s="206"/>
      <c r="EU887" s="206"/>
      <c r="EV887" s="206"/>
      <c r="EW887" s="206"/>
      <c r="EX887" s="206"/>
      <c r="EY887" s="206"/>
      <c r="EZ887" s="206"/>
      <c r="FA887" s="206"/>
      <c r="FB887" s="206"/>
      <c r="FC887" s="206"/>
      <c r="FD887" s="206"/>
      <c r="FE887" s="206"/>
      <c r="FF887" s="206"/>
      <c r="FG887" s="206"/>
      <c r="FH887" s="206"/>
      <c r="FI887" s="206"/>
      <c r="FJ887" s="206"/>
      <c r="FK887" s="206"/>
      <c r="FL887" s="206"/>
      <c r="FM887" s="206"/>
      <c r="FN887" s="206"/>
      <c r="FO887" s="206"/>
      <c r="FP887" s="206"/>
      <c r="FQ887" s="206"/>
      <c r="FR887" s="206"/>
      <c r="FS887" s="206"/>
      <c r="FT887" s="206"/>
      <c r="FU887" s="206"/>
      <c r="FV887" s="206"/>
      <c r="FW887" s="206"/>
      <c r="FX887" s="206"/>
      <c r="FY887" s="206"/>
      <c r="FZ887" s="206"/>
      <c r="GA887" s="206"/>
      <c r="GB887" s="206"/>
      <c r="GC887" s="206"/>
      <c r="GD887" s="206"/>
      <c r="GE887" s="206"/>
      <c r="GF887" s="206"/>
      <c r="GG887" s="206"/>
      <c r="GH887" s="206"/>
      <c r="GI887" s="206"/>
      <c r="GJ887" s="206"/>
      <c r="GK887" s="206"/>
      <c r="GL887" s="206"/>
      <c r="GM887" s="206"/>
      <c r="GN887" s="206"/>
      <c r="GO887" s="206"/>
      <c r="GP887" s="206"/>
      <c r="GQ887" s="206"/>
      <c r="GR887" s="206"/>
      <c r="GS887" s="206"/>
      <c r="GT887" s="206"/>
      <c r="GU887" s="206"/>
      <c r="GV887" s="206"/>
      <c r="GW887" s="206"/>
      <c r="GX887" s="206"/>
      <c r="GY887" s="206"/>
      <c r="GZ887" s="206"/>
      <c r="HA887" s="206"/>
      <c r="HB887" s="206"/>
      <c r="HC887" s="206"/>
      <c r="HD887" s="206"/>
      <c r="HE887" s="206"/>
      <c r="HF887" s="206"/>
      <c r="HG887" s="206"/>
      <c r="HH887" s="206"/>
      <c r="HI887" s="206"/>
      <c r="HJ887" s="206"/>
      <c r="HK887" s="206"/>
      <c r="HL887" s="206"/>
      <c r="HM887" s="206"/>
      <c r="HN887" s="206"/>
      <c r="HO887" s="206"/>
      <c r="HP887" s="206"/>
      <c r="HQ887" s="206"/>
      <c r="HR887" s="206"/>
      <c r="HS887" s="206"/>
      <c r="HT887" s="206"/>
      <c r="HU887" s="206"/>
      <c r="HV887" s="206"/>
      <c r="HW887" s="206"/>
      <c r="HX887" s="206"/>
      <c r="HY887" s="206"/>
      <c r="HZ887" s="206"/>
      <c r="IA887" s="206"/>
      <c r="IB887" s="206"/>
      <c r="IC887" s="206"/>
      <c r="ID887" s="206"/>
      <c r="IE887" s="206"/>
      <c r="IF887" s="206"/>
      <c r="IG887" s="206"/>
      <c r="IH887" s="206"/>
    </row>
    <row r="888" spans="1:242" s="225" customFormat="1" hidden="1" x14ac:dyDescent="0.25">
      <c r="A888" s="206"/>
      <c r="B888" s="206"/>
      <c r="C888" s="204">
        <v>43682</v>
      </c>
      <c r="D888" s="233" t="s">
        <v>1571</v>
      </c>
      <c r="E888" s="319" t="s">
        <v>1555</v>
      </c>
      <c r="F888" s="322"/>
      <c r="G888" s="242" t="s">
        <v>1182</v>
      </c>
      <c r="H888" s="285"/>
      <c r="I888" s="236">
        <v>156000</v>
      </c>
      <c r="J888" s="357">
        <f t="shared" si="14"/>
        <v>18504300</v>
      </c>
      <c r="K888" s="251"/>
      <c r="L888" s="287"/>
      <c r="M888" s="319" t="s">
        <v>1555</v>
      </c>
      <c r="N888" s="287"/>
      <c r="O888" s="287"/>
      <c r="P888" s="287"/>
      <c r="Q888" s="287"/>
      <c r="R888" s="287"/>
      <c r="S888" s="287"/>
      <c r="T888" s="287"/>
      <c r="U888" s="287"/>
      <c r="V888" s="287"/>
      <c r="W888" s="287"/>
      <c r="X888" s="287"/>
      <c r="Y888" s="287"/>
      <c r="Z888" s="287"/>
      <c r="AA888" s="287"/>
      <c r="AB888" s="287"/>
      <c r="AC888" s="287"/>
      <c r="AD888" s="287"/>
      <c r="AE888" s="287"/>
      <c r="AF888" s="287"/>
      <c r="AG888" s="287"/>
      <c r="AH888" s="287"/>
      <c r="AI888" s="287"/>
      <c r="AJ888" s="449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06"/>
      <c r="BN888" s="206"/>
      <c r="BO888" s="206"/>
      <c r="BP888" s="206"/>
      <c r="BQ888" s="206"/>
      <c r="BR888" s="206"/>
      <c r="BS888" s="206"/>
      <c r="BT888" s="206"/>
      <c r="BU888" s="206"/>
      <c r="BV888" s="206"/>
      <c r="BW888" s="206"/>
      <c r="BX888" s="206"/>
      <c r="BY888" s="206"/>
      <c r="BZ888" s="206"/>
      <c r="CA888" s="206"/>
      <c r="CB888" s="206"/>
      <c r="CC888" s="206"/>
      <c r="CD888" s="206"/>
      <c r="CE888" s="206"/>
      <c r="CF888" s="206"/>
      <c r="CG888" s="206"/>
      <c r="CH888" s="206"/>
      <c r="CI888" s="206"/>
      <c r="CJ888" s="206"/>
      <c r="CK888" s="206"/>
      <c r="CL888" s="206"/>
      <c r="CM888" s="206"/>
      <c r="CN888" s="206"/>
      <c r="CO888" s="206"/>
      <c r="CP888" s="206"/>
      <c r="CQ888" s="206"/>
      <c r="CR888" s="206"/>
      <c r="CS888" s="206"/>
      <c r="CT888" s="206"/>
      <c r="CU888" s="206"/>
      <c r="CV888" s="206"/>
      <c r="CW888" s="206"/>
      <c r="CX888" s="206"/>
      <c r="CY888" s="206"/>
      <c r="CZ888" s="206"/>
      <c r="DA888" s="206"/>
      <c r="DB888" s="206"/>
      <c r="DC888" s="206"/>
      <c r="DD888" s="206"/>
      <c r="DE888" s="206"/>
      <c r="DF888" s="206"/>
      <c r="DG888" s="206"/>
      <c r="DH888" s="206"/>
      <c r="DI888" s="206"/>
      <c r="DJ888" s="206"/>
      <c r="DK888" s="206"/>
      <c r="DL888" s="206"/>
      <c r="DM888" s="206"/>
      <c r="DN888" s="206"/>
      <c r="DO888" s="206"/>
      <c r="DP888" s="206"/>
      <c r="DQ888" s="206"/>
      <c r="DR888" s="206"/>
      <c r="DS888" s="206"/>
      <c r="DT888" s="206"/>
      <c r="DU888" s="206"/>
      <c r="DV888" s="206"/>
      <c r="DW888" s="206"/>
      <c r="DX888" s="206"/>
      <c r="DY888" s="206"/>
      <c r="DZ888" s="206"/>
      <c r="EA888" s="206"/>
      <c r="EB888" s="206"/>
      <c r="EC888" s="206"/>
      <c r="ED888" s="206"/>
      <c r="EE888" s="206"/>
      <c r="EF888" s="206"/>
      <c r="EG888" s="206"/>
      <c r="EH888" s="206"/>
      <c r="EI888" s="206"/>
      <c r="EJ888" s="206"/>
      <c r="EK888" s="206"/>
      <c r="EL888" s="206"/>
      <c r="EM888" s="206"/>
      <c r="EN888" s="206"/>
      <c r="EO888" s="206"/>
      <c r="EP888" s="206"/>
      <c r="EQ888" s="206"/>
      <c r="ER888" s="206"/>
      <c r="ES888" s="206"/>
      <c r="ET888" s="206"/>
      <c r="EU888" s="206"/>
      <c r="EV888" s="206"/>
      <c r="EW888" s="206"/>
      <c r="EX888" s="206"/>
      <c r="EY888" s="206"/>
      <c r="EZ888" s="206"/>
      <c r="FA888" s="206"/>
      <c r="FB888" s="206"/>
      <c r="FC888" s="206"/>
      <c r="FD888" s="206"/>
      <c r="FE888" s="206"/>
      <c r="FF888" s="206"/>
      <c r="FG888" s="206"/>
      <c r="FH888" s="206"/>
      <c r="FI888" s="206"/>
      <c r="FJ888" s="206"/>
      <c r="FK888" s="206"/>
      <c r="FL888" s="206"/>
      <c r="FM888" s="206"/>
      <c r="FN888" s="206"/>
      <c r="FO888" s="206"/>
      <c r="FP888" s="206"/>
      <c r="FQ888" s="206"/>
      <c r="FR888" s="206"/>
      <c r="FS888" s="206"/>
      <c r="FT888" s="206"/>
      <c r="FU888" s="206"/>
      <c r="FV888" s="206"/>
      <c r="FW888" s="206"/>
      <c r="FX888" s="206"/>
      <c r="FY888" s="206"/>
      <c r="FZ888" s="206"/>
      <c r="GA888" s="206"/>
      <c r="GB888" s="206"/>
      <c r="GC888" s="206"/>
      <c r="GD888" s="206"/>
      <c r="GE888" s="206"/>
      <c r="GF888" s="206"/>
      <c r="GG888" s="206"/>
      <c r="GH888" s="206"/>
      <c r="GI888" s="206"/>
      <c r="GJ888" s="206"/>
      <c r="GK888" s="206"/>
      <c r="GL888" s="206"/>
      <c r="GM888" s="206"/>
      <c r="GN888" s="206"/>
      <c r="GO888" s="206"/>
      <c r="GP888" s="206"/>
      <c r="GQ888" s="206"/>
      <c r="GR888" s="206"/>
      <c r="GS888" s="206"/>
      <c r="GT888" s="206"/>
      <c r="GU888" s="206"/>
      <c r="GV888" s="206"/>
      <c r="GW888" s="206"/>
      <c r="GX888" s="206"/>
      <c r="GY888" s="206"/>
      <c r="GZ888" s="206"/>
      <c r="HA888" s="206"/>
      <c r="HB888" s="206"/>
      <c r="HC888" s="206"/>
      <c r="HD888" s="206"/>
      <c r="HE888" s="206"/>
      <c r="HF888" s="206"/>
      <c r="HG888" s="206"/>
      <c r="HH888" s="206"/>
      <c r="HI888" s="206"/>
      <c r="HJ888" s="206"/>
      <c r="HK888" s="206"/>
      <c r="HL888" s="206"/>
      <c r="HM888" s="206"/>
      <c r="HN888" s="206"/>
      <c r="HO888" s="206"/>
      <c r="HP888" s="206"/>
      <c r="HQ888" s="206"/>
      <c r="HR888" s="206"/>
      <c r="HS888" s="206"/>
      <c r="HT888" s="206"/>
      <c r="HU888" s="206"/>
      <c r="HV888" s="206"/>
      <c r="HW888" s="206"/>
      <c r="HX888" s="206"/>
      <c r="HY888" s="206"/>
      <c r="HZ888" s="206"/>
      <c r="IA888" s="206"/>
      <c r="IB888" s="206"/>
      <c r="IC888" s="206"/>
      <c r="ID888" s="206"/>
      <c r="IE888" s="206"/>
      <c r="IF888" s="206"/>
      <c r="IG888" s="206"/>
      <c r="IH888" s="206"/>
    </row>
    <row r="889" spans="1:242" s="225" customFormat="1" hidden="1" x14ac:dyDescent="0.25">
      <c r="A889" s="206"/>
      <c r="B889" s="206"/>
      <c r="C889" s="204">
        <v>43682</v>
      </c>
      <c r="D889" s="233" t="s">
        <v>1573</v>
      </c>
      <c r="E889" s="319" t="s">
        <v>1556</v>
      </c>
      <c r="F889" s="322"/>
      <c r="G889" s="242" t="s">
        <v>1572</v>
      </c>
      <c r="H889" s="285"/>
      <c r="I889" s="236">
        <v>450000</v>
      </c>
      <c r="J889" s="357">
        <f t="shared" si="14"/>
        <v>18054300</v>
      </c>
      <c r="K889" s="251"/>
      <c r="L889" s="287"/>
      <c r="M889" s="319" t="s">
        <v>1556</v>
      </c>
      <c r="N889" s="287"/>
      <c r="O889" s="287"/>
      <c r="P889" s="287"/>
      <c r="Q889" s="287"/>
      <c r="R889" s="287"/>
      <c r="S889" s="287"/>
      <c r="T889" s="287"/>
      <c r="U889" s="287"/>
      <c r="V889" s="287"/>
      <c r="W889" s="287"/>
      <c r="X889" s="287"/>
      <c r="Y889" s="287"/>
      <c r="Z889" s="287"/>
      <c r="AA889" s="287"/>
      <c r="AB889" s="287"/>
      <c r="AC889" s="287"/>
      <c r="AD889" s="287"/>
      <c r="AE889" s="287"/>
      <c r="AF889" s="287"/>
      <c r="AG889" s="287"/>
      <c r="AH889" s="287"/>
      <c r="AI889" s="287"/>
      <c r="AJ889" s="449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206"/>
      <c r="BN889" s="206"/>
      <c r="BO889" s="206"/>
      <c r="BP889" s="206"/>
      <c r="BQ889" s="206"/>
      <c r="BR889" s="206"/>
      <c r="BS889" s="206"/>
      <c r="BT889" s="206"/>
      <c r="BU889" s="206"/>
      <c r="BV889" s="206"/>
      <c r="BW889" s="206"/>
      <c r="BX889" s="206"/>
      <c r="BY889" s="206"/>
      <c r="BZ889" s="206"/>
      <c r="CA889" s="206"/>
      <c r="CB889" s="206"/>
      <c r="CC889" s="206"/>
      <c r="CD889" s="206"/>
      <c r="CE889" s="206"/>
      <c r="CF889" s="206"/>
      <c r="CG889" s="206"/>
      <c r="CH889" s="206"/>
      <c r="CI889" s="206"/>
      <c r="CJ889" s="206"/>
      <c r="CK889" s="206"/>
      <c r="CL889" s="206"/>
      <c r="CM889" s="206"/>
      <c r="CN889" s="206"/>
      <c r="CO889" s="206"/>
      <c r="CP889" s="206"/>
      <c r="CQ889" s="206"/>
      <c r="CR889" s="206"/>
      <c r="CS889" s="206"/>
      <c r="CT889" s="206"/>
      <c r="CU889" s="206"/>
      <c r="CV889" s="206"/>
      <c r="CW889" s="206"/>
      <c r="CX889" s="206"/>
      <c r="CY889" s="206"/>
      <c r="CZ889" s="206"/>
      <c r="DA889" s="206"/>
      <c r="DB889" s="206"/>
      <c r="DC889" s="206"/>
      <c r="DD889" s="206"/>
      <c r="DE889" s="206"/>
      <c r="DF889" s="206"/>
      <c r="DG889" s="206"/>
      <c r="DH889" s="206"/>
      <c r="DI889" s="206"/>
      <c r="DJ889" s="206"/>
      <c r="DK889" s="206"/>
      <c r="DL889" s="206"/>
      <c r="DM889" s="206"/>
      <c r="DN889" s="206"/>
      <c r="DO889" s="206"/>
      <c r="DP889" s="206"/>
      <c r="DQ889" s="206"/>
      <c r="DR889" s="206"/>
      <c r="DS889" s="206"/>
      <c r="DT889" s="206"/>
      <c r="DU889" s="206"/>
      <c r="DV889" s="206"/>
      <c r="DW889" s="206"/>
      <c r="DX889" s="206"/>
      <c r="DY889" s="206"/>
      <c r="DZ889" s="206"/>
      <c r="EA889" s="206"/>
      <c r="EB889" s="206"/>
      <c r="EC889" s="206"/>
      <c r="ED889" s="206"/>
      <c r="EE889" s="206"/>
      <c r="EF889" s="206"/>
      <c r="EG889" s="206"/>
      <c r="EH889" s="206"/>
      <c r="EI889" s="206"/>
      <c r="EJ889" s="206"/>
      <c r="EK889" s="206"/>
      <c r="EL889" s="206"/>
      <c r="EM889" s="206"/>
      <c r="EN889" s="206"/>
      <c r="EO889" s="206"/>
      <c r="EP889" s="206"/>
      <c r="EQ889" s="206"/>
      <c r="ER889" s="206"/>
      <c r="ES889" s="206"/>
      <c r="ET889" s="206"/>
      <c r="EU889" s="206"/>
      <c r="EV889" s="206"/>
      <c r="EW889" s="206"/>
      <c r="EX889" s="206"/>
      <c r="EY889" s="206"/>
      <c r="EZ889" s="206"/>
      <c r="FA889" s="206"/>
      <c r="FB889" s="206"/>
      <c r="FC889" s="206"/>
      <c r="FD889" s="206"/>
      <c r="FE889" s="206"/>
      <c r="FF889" s="206"/>
      <c r="FG889" s="206"/>
      <c r="FH889" s="206"/>
      <c r="FI889" s="206"/>
      <c r="FJ889" s="206"/>
      <c r="FK889" s="206"/>
      <c r="FL889" s="206"/>
      <c r="FM889" s="206"/>
      <c r="FN889" s="206"/>
      <c r="FO889" s="206"/>
      <c r="FP889" s="206"/>
      <c r="FQ889" s="206"/>
      <c r="FR889" s="206"/>
      <c r="FS889" s="206"/>
      <c r="FT889" s="206"/>
      <c r="FU889" s="206"/>
      <c r="FV889" s="206"/>
      <c r="FW889" s="206"/>
      <c r="FX889" s="206"/>
      <c r="FY889" s="206"/>
      <c r="FZ889" s="206"/>
      <c r="GA889" s="206"/>
      <c r="GB889" s="206"/>
      <c r="GC889" s="206"/>
      <c r="GD889" s="206"/>
      <c r="GE889" s="206"/>
      <c r="GF889" s="206"/>
      <c r="GG889" s="206"/>
      <c r="GH889" s="206"/>
      <c r="GI889" s="206"/>
      <c r="GJ889" s="206"/>
      <c r="GK889" s="206"/>
      <c r="GL889" s="206"/>
      <c r="GM889" s="206"/>
      <c r="GN889" s="206"/>
      <c r="GO889" s="206"/>
      <c r="GP889" s="206"/>
      <c r="GQ889" s="206"/>
      <c r="GR889" s="206"/>
      <c r="GS889" s="206"/>
      <c r="GT889" s="206"/>
      <c r="GU889" s="206"/>
      <c r="GV889" s="206"/>
      <c r="GW889" s="206"/>
      <c r="GX889" s="206"/>
      <c r="GY889" s="206"/>
      <c r="GZ889" s="206"/>
      <c r="HA889" s="206"/>
      <c r="HB889" s="206"/>
      <c r="HC889" s="206"/>
      <c r="HD889" s="206"/>
      <c r="HE889" s="206"/>
      <c r="HF889" s="206"/>
      <c r="HG889" s="206"/>
      <c r="HH889" s="206"/>
      <c r="HI889" s="206"/>
      <c r="HJ889" s="206"/>
      <c r="HK889" s="206"/>
      <c r="HL889" s="206"/>
      <c r="HM889" s="206"/>
      <c r="HN889" s="206"/>
      <c r="HO889" s="206"/>
      <c r="HP889" s="206"/>
      <c r="HQ889" s="206"/>
      <c r="HR889" s="206"/>
      <c r="HS889" s="206"/>
      <c r="HT889" s="206"/>
      <c r="HU889" s="206"/>
      <c r="HV889" s="206"/>
      <c r="HW889" s="206"/>
      <c r="HX889" s="206"/>
      <c r="HY889" s="206"/>
      <c r="HZ889" s="206"/>
      <c r="IA889" s="206"/>
      <c r="IB889" s="206"/>
      <c r="IC889" s="206"/>
      <c r="ID889" s="206"/>
      <c r="IE889" s="206"/>
      <c r="IF889" s="206"/>
      <c r="IG889" s="206"/>
      <c r="IH889" s="206"/>
    </row>
    <row r="890" spans="1:242" s="225" customFormat="1" hidden="1" x14ac:dyDescent="0.25">
      <c r="A890" s="206"/>
      <c r="B890" s="206"/>
      <c r="C890" s="204">
        <v>43682</v>
      </c>
      <c r="D890" s="233" t="s">
        <v>1574</v>
      </c>
      <c r="E890" s="319" t="s">
        <v>1557</v>
      </c>
      <c r="F890" s="322"/>
      <c r="G890" s="242" t="s">
        <v>1345</v>
      </c>
      <c r="H890" s="285"/>
      <c r="I890" s="236">
        <v>138000</v>
      </c>
      <c r="J890" s="357">
        <f t="shared" si="14"/>
        <v>17916300</v>
      </c>
      <c r="K890" s="251"/>
      <c r="L890" s="287"/>
      <c r="M890" s="319" t="s">
        <v>1557</v>
      </c>
      <c r="N890" s="287"/>
      <c r="O890" s="287"/>
      <c r="P890" s="287"/>
      <c r="Q890" s="287"/>
      <c r="R890" s="287"/>
      <c r="S890" s="287"/>
      <c r="T890" s="287"/>
      <c r="U890" s="287"/>
      <c r="V890" s="287"/>
      <c r="W890" s="287"/>
      <c r="X890" s="287"/>
      <c r="Y890" s="287"/>
      <c r="Z890" s="287"/>
      <c r="AA890" s="287"/>
      <c r="AB890" s="287"/>
      <c r="AC890" s="287"/>
      <c r="AD890" s="287"/>
      <c r="AE890" s="287"/>
      <c r="AF890" s="287"/>
      <c r="AG890" s="287"/>
      <c r="AH890" s="287"/>
      <c r="AI890" s="287"/>
      <c r="AJ890" s="449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206"/>
      <c r="BN890" s="206"/>
      <c r="BO890" s="206"/>
      <c r="BP890" s="206"/>
      <c r="BQ890" s="206"/>
      <c r="BR890" s="206"/>
      <c r="BS890" s="206"/>
      <c r="BT890" s="206"/>
      <c r="BU890" s="206"/>
      <c r="BV890" s="206"/>
      <c r="BW890" s="206"/>
      <c r="BX890" s="206"/>
      <c r="BY890" s="206"/>
      <c r="BZ890" s="206"/>
      <c r="CA890" s="206"/>
      <c r="CB890" s="206"/>
      <c r="CC890" s="206"/>
      <c r="CD890" s="206"/>
      <c r="CE890" s="206"/>
      <c r="CF890" s="206"/>
      <c r="CG890" s="206"/>
      <c r="CH890" s="206"/>
      <c r="CI890" s="206"/>
      <c r="CJ890" s="206"/>
      <c r="CK890" s="206"/>
      <c r="CL890" s="206"/>
      <c r="CM890" s="206"/>
      <c r="CN890" s="206"/>
      <c r="CO890" s="206"/>
      <c r="CP890" s="206"/>
      <c r="CQ890" s="206"/>
      <c r="CR890" s="206"/>
      <c r="CS890" s="206"/>
      <c r="CT890" s="206"/>
      <c r="CU890" s="206"/>
      <c r="CV890" s="206"/>
      <c r="CW890" s="206"/>
      <c r="CX890" s="206"/>
      <c r="CY890" s="206"/>
      <c r="CZ890" s="206"/>
      <c r="DA890" s="206"/>
      <c r="DB890" s="206"/>
      <c r="DC890" s="206"/>
      <c r="DD890" s="206"/>
      <c r="DE890" s="206"/>
      <c r="DF890" s="206"/>
      <c r="DG890" s="206"/>
      <c r="DH890" s="206"/>
      <c r="DI890" s="206"/>
      <c r="DJ890" s="206"/>
      <c r="DK890" s="206"/>
      <c r="DL890" s="206"/>
      <c r="DM890" s="206"/>
      <c r="DN890" s="206"/>
      <c r="DO890" s="206"/>
      <c r="DP890" s="206"/>
      <c r="DQ890" s="206"/>
      <c r="DR890" s="206"/>
      <c r="DS890" s="206"/>
      <c r="DT890" s="206"/>
      <c r="DU890" s="206"/>
      <c r="DV890" s="206"/>
      <c r="DW890" s="206"/>
      <c r="DX890" s="206"/>
      <c r="DY890" s="206"/>
      <c r="DZ890" s="206"/>
      <c r="EA890" s="206"/>
      <c r="EB890" s="206"/>
      <c r="EC890" s="206"/>
      <c r="ED890" s="206"/>
      <c r="EE890" s="206"/>
      <c r="EF890" s="206"/>
      <c r="EG890" s="206"/>
      <c r="EH890" s="206"/>
      <c r="EI890" s="206"/>
      <c r="EJ890" s="206"/>
      <c r="EK890" s="206"/>
      <c r="EL890" s="206"/>
      <c r="EM890" s="206"/>
      <c r="EN890" s="206"/>
      <c r="EO890" s="206"/>
      <c r="EP890" s="206"/>
      <c r="EQ890" s="206"/>
      <c r="ER890" s="206"/>
      <c r="ES890" s="206"/>
      <c r="ET890" s="206"/>
      <c r="EU890" s="206"/>
      <c r="EV890" s="206"/>
      <c r="EW890" s="206"/>
      <c r="EX890" s="206"/>
      <c r="EY890" s="206"/>
      <c r="EZ890" s="206"/>
      <c r="FA890" s="206"/>
      <c r="FB890" s="206"/>
      <c r="FC890" s="206"/>
      <c r="FD890" s="206"/>
      <c r="FE890" s="206"/>
      <c r="FF890" s="206"/>
      <c r="FG890" s="206"/>
      <c r="FH890" s="206"/>
      <c r="FI890" s="206"/>
      <c r="FJ890" s="206"/>
      <c r="FK890" s="206"/>
      <c r="FL890" s="206"/>
      <c r="FM890" s="206"/>
      <c r="FN890" s="206"/>
      <c r="FO890" s="206"/>
      <c r="FP890" s="206"/>
      <c r="FQ890" s="206"/>
      <c r="FR890" s="206"/>
      <c r="FS890" s="206"/>
      <c r="FT890" s="206"/>
      <c r="FU890" s="206"/>
      <c r="FV890" s="206"/>
      <c r="FW890" s="206"/>
      <c r="FX890" s="206"/>
      <c r="FY890" s="206"/>
      <c r="FZ890" s="206"/>
      <c r="GA890" s="206"/>
      <c r="GB890" s="206"/>
      <c r="GC890" s="206"/>
      <c r="GD890" s="206"/>
      <c r="GE890" s="206"/>
      <c r="GF890" s="206"/>
      <c r="GG890" s="206"/>
      <c r="GH890" s="206"/>
      <c r="GI890" s="206"/>
      <c r="GJ890" s="206"/>
      <c r="GK890" s="206"/>
      <c r="GL890" s="206"/>
      <c r="GM890" s="206"/>
      <c r="GN890" s="206"/>
      <c r="GO890" s="206"/>
      <c r="GP890" s="206"/>
      <c r="GQ890" s="206"/>
      <c r="GR890" s="206"/>
      <c r="GS890" s="206"/>
      <c r="GT890" s="206"/>
      <c r="GU890" s="206"/>
      <c r="GV890" s="206"/>
      <c r="GW890" s="206"/>
      <c r="GX890" s="206"/>
      <c r="GY890" s="206"/>
      <c r="GZ890" s="206"/>
      <c r="HA890" s="206"/>
      <c r="HB890" s="206"/>
      <c r="HC890" s="206"/>
      <c r="HD890" s="206"/>
      <c r="HE890" s="206"/>
      <c r="HF890" s="206"/>
      <c r="HG890" s="206"/>
      <c r="HH890" s="206"/>
      <c r="HI890" s="206"/>
      <c r="HJ890" s="206"/>
      <c r="HK890" s="206"/>
      <c r="HL890" s="206"/>
      <c r="HM890" s="206"/>
      <c r="HN890" s="206"/>
      <c r="HO890" s="206"/>
      <c r="HP890" s="206"/>
      <c r="HQ890" s="206"/>
      <c r="HR890" s="206"/>
      <c r="HS890" s="206"/>
      <c r="HT890" s="206"/>
      <c r="HU890" s="206"/>
      <c r="HV890" s="206"/>
      <c r="HW890" s="206"/>
      <c r="HX890" s="206"/>
      <c r="HY890" s="206"/>
      <c r="HZ890" s="206"/>
      <c r="IA890" s="206"/>
      <c r="IB890" s="206"/>
      <c r="IC890" s="206"/>
      <c r="ID890" s="206"/>
      <c r="IE890" s="206"/>
      <c r="IF890" s="206"/>
      <c r="IG890" s="206"/>
      <c r="IH890" s="206"/>
    </row>
    <row r="891" spans="1:242" s="225" customFormat="1" hidden="1" x14ac:dyDescent="0.25">
      <c r="A891" s="206"/>
      <c r="B891" s="206"/>
      <c r="C891" s="204">
        <v>43683</v>
      </c>
      <c r="D891" s="233" t="s">
        <v>1576</v>
      </c>
      <c r="E891" s="319" t="s">
        <v>1558</v>
      </c>
      <c r="F891" s="322"/>
      <c r="G891" s="242" t="s">
        <v>1575</v>
      </c>
      <c r="H891" s="285"/>
      <c r="I891" s="236">
        <v>6803952</v>
      </c>
      <c r="J891" s="357">
        <f t="shared" si="14"/>
        <v>11112348</v>
      </c>
      <c r="K891" s="251"/>
      <c r="L891" s="287"/>
      <c r="M891" s="319" t="s">
        <v>1558</v>
      </c>
      <c r="N891" s="287"/>
      <c r="O891" s="287"/>
      <c r="P891" s="287"/>
      <c r="Q891" s="287"/>
      <c r="R891" s="287"/>
      <c r="S891" s="287"/>
      <c r="T891" s="287"/>
      <c r="U891" s="287"/>
      <c r="V891" s="287"/>
      <c r="W891" s="287"/>
      <c r="X891" s="287"/>
      <c r="Y891" s="287"/>
      <c r="Z891" s="287"/>
      <c r="AA891" s="287"/>
      <c r="AB891" s="287"/>
      <c r="AC891" s="287"/>
      <c r="AD891" s="287"/>
      <c r="AE891" s="287"/>
      <c r="AF891" s="287"/>
      <c r="AG891" s="287"/>
      <c r="AH891" s="287"/>
      <c r="AI891" s="287"/>
      <c r="AJ891" s="449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206"/>
      <c r="BN891" s="206"/>
      <c r="BO891" s="206"/>
      <c r="BP891" s="206"/>
      <c r="BQ891" s="206"/>
      <c r="BR891" s="206"/>
      <c r="BS891" s="206"/>
      <c r="BT891" s="206"/>
      <c r="BU891" s="206"/>
      <c r="BV891" s="206"/>
      <c r="BW891" s="206"/>
      <c r="BX891" s="206"/>
      <c r="BY891" s="206"/>
      <c r="BZ891" s="206"/>
      <c r="CA891" s="206"/>
      <c r="CB891" s="206"/>
      <c r="CC891" s="206"/>
      <c r="CD891" s="206"/>
      <c r="CE891" s="206"/>
      <c r="CF891" s="206"/>
      <c r="CG891" s="206"/>
      <c r="CH891" s="206"/>
      <c r="CI891" s="206"/>
      <c r="CJ891" s="206"/>
      <c r="CK891" s="206"/>
      <c r="CL891" s="206"/>
      <c r="CM891" s="206"/>
      <c r="CN891" s="206"/>
      <c r="CO891" s="206"/>
      <c r="CP891" s="206"/>
      <c r="CQ891" s="206"/>
      <c r="CR891" s="206"/>
      <c r="CS891" s="206"/>
      <c r="CT891" s="206"/>
      <c r="CU891" s="206"/>
      <c r="CV891" s="206"/>
      <c r="CW891" s="206"/>
      <c r="CX891" s="206"/>
      <c r="CY891" s="206"/>
      <c r="CZ891" s="206"/>
      <c r="DA891" s="206"/>
      <c r="DB891" s="206"/>
      <c r="DC891" s="206"/>
      <c r="DD891" s="206"/>
      <c r="DE891" s="206"/>
      <c r="DF891" s="206"/>
      <c r="DG891" s="206"/>
      <c r="DH891" s="206"/>
      <c r="DI891" s="206"/>
      <c r="DJ891" s="206"/>
      <c r="DK891" s="206"/>
      <c r="DL891" s="206"/>
      <c r="DM891" s="206"/>
      <c r="DN891" s="206"/>
      <c r="DO891" s="206"/>
      <c r="DP891" s="206"/>
      <c r="DQ891" s="206"/>
      <c r="DR891" s="206"/>
      <c r="DS891" s="206"/>
      <c r="DT891" s="206"/>
      <c r="DU891" s="206"/>
      <c r="DV891" s="206"/>
      <c r="DW891" s="206"/>
      <c r="DX891" s="206"/>
      <c r="DY891" s="206"/>
      <c r="DZ891" s="206"/>
      <c r="EA891" s="206"/>
      <c r="EB891" s="206"/>
      <c r="EC891" s="206"/>
      <c r="ED891" s="206"/>
      <c r="EE891" s="206"/>
      <c r="EF891" s="206"/>
      <c r="EG891" s="206"/>
      <c r="EH891" s="206"/>
      <c r="EI891" s="206"/>
      <c r="EJ891" s="206"/>
      <c r="EK891" s="206"/>
      <c r="EL891" s="206"/>
      <c r="EM891" s="206"/>
      <c r="EN891" s="206"/>
      <c r="EO891" s="206"/>
      <c r="EP891" s="206"/>
      <c r="EQ891" s="206"/>
      <c r="ER891" s="206"/>
      <c r="ES891" s="206"/>
      <c r="ET891" s="206"/>
      <c r="EU891" s="206"/>
      <c r="EV891" s="206"/>
      <c r="EW891" s="206"/>
      <c r="EX891" s="206"/>
      <c r="EY891" s="206"/>
      <c r="EZ891" s="206"/>
      <c r="FA891" s="206"/>
      <c r="FB891" s="206"/>
      <c r="FC891" s="206"/>
      <c r="FD891" s="206"/>
      <c r="FE891" s="206"/>
      <c r="FF891" s="206"/>
      <c r="FG891" s="206"/>
      <c r="FH891" s="206"/>
      <c r="FI891" s="206"/>
      <c r="FJ891" s="206"/>
      <c r="FK891" s="206"/>
      <c r="FL891" s="206"/>
      <c r="FM891" s="206"/>
      <c r="FN891" s="206"/>
      <c r="FO891" s="206"/>
      <c r="FP891" s="206"/>
      <c r="FQ891" s="206"/>
      <c r="FR891" s="206"/>
      <c r="FS891" s="206"/>
      <c r="FT891" s="206"/>
      <c r="FU891" s="206"/>
      <c r="FV891" s="206"/>
      <c r="FW891" s="206"/>
      <c r="FX891" s="206"/>
      <c r="FY891" s="206"/>
      <c r="FZ891" s="206"/>
      <c r="GA891" s="206"/>
      <c r="GB891" s="206"/>
      <c r="GC891" s="206"/>
      <c r="GD891" s="206"/>
      <c r="GE891" s="206"/>
      <c r="GF891" s="206"/>
      <c r="GG891" s="206"/>
      <c r="GH891" s="206"/>
      <c r="GI891" s="206"/>
      <c r="GJ891" s="206"/>
      <c r="GK891" s="206"/>
      <c r="GL891" s="206"/>
      <c r="GM891" s="206"/>
      <c r="GN891" s="206"/>
      <c r="GO891" s="206"/>
      <c r="GP891" s="206"/>
      <c r="GQ891" s="206"/>
      <c r="GR891" s="206"/>
      <c r="GS891" s="206"/>
      <c r="GT891" s="206"/>
      <c r="GU891" s="206"/>
      <c r="GV891" s="206"/>
      <c r="GW891" s="206"/>
      <c r="GX891" s="206"/>
      <c r="GY891" s="206"/>
      <c r="GZ891" s="206"/>
      <c r="HA891" s="206"/>
      <c r="HB891" s="206"/>
      <c r="HC891" s="206"/>
      <c r="HD891" s="206"/>
      <c r="HE891" s="206"/>
      <c r="HF891" s="206"/>
      <c r="HG891" s="206"/>
      <c r="HH891" s="206"/>
      <c r="HI891" s="206"/>
      <c r="HJ891" s="206"/>
      <c r="HK891" s="206"/>
      <c r="HL891" s="206"/>
      <c r="HM891" s="206"/>
      <c r="HN891" s="206"/>
      <c r="HO891" s="206"/>
      <c r="HP891" s="206"/>
      <c r="HQ891" s="206"/>
      <c r="HR891" s="206"/>
      <c r="HS891" s="206"/>
      <c r="HT891" s="206"/>
      <c r="HU891" s="206"/>
      <c r="HV891" s="206"/>
      <c r="HW891" s="206"/>
      <c r="HX891" s="206"/>
      <c r="HY891" s="206"/>
      <c r="HZ891" s="206"/>
      <c r="IA891" s="206"/>
      <c r="IB891" s="206"/>
      <c r="IC891" s="206"/>
      <c r="ID891" s="206"/>
      <c r="IE891" s="206"/>
      <c r="IF891" s="206"/>
      <c r="IG891" s="206"/>
      <c r="IH891" s="206"/>
    </row>
    <row r="892" spans="1:242" s="225" customFormat="1" hidden="1" x14ac:dyDescent="0.25">
      <c r="A892" s="206"/>
      <c r="B892" s="206"/>
      <c r="C892" s="204">
        <v>43683</v>
      </c>
      <c r="D892" s="233" t="s">
        <v>1577</v>
      </c>
      <c r="E892" s="319" t="s">
        <v>1559</v>
      </c>
      <c r="F892" s="322"/>
      <c r="G892" s="242" t="s">
        <v>1361</v>
      </c>
      <c r="H892" s="285"/>
      <c r="I892" s="236">
        <v>1810357</v>
      </c>
      <c r="J892" s="357">
        <f t="shared" si="14"/>
        <v>9301991</v>
      </c>
      <c r="K892" s="251"/>
      <c r="L892" s="287"/>
      <c r="M892" s="319" t="s">
        <v>1559</v>
      </c>
      <c r="N892" s="287"/>
      <c r="O892" s="287"/>
      <c r="P892" s="287"/>
      <c r="Q892" s="287"/>
      <c r="R892" s="287"/>
      <c r="S892" s="287"/>
      <c r="T892" s="287"/>
      <c r="U892" s="287"/>
      <c r="V892" s="287"/>
      <c r="W892" s="287"/>
      <c r="X892" s="287"/>
      <c r="Y892" s="287"/>
      <c r="Z892" s="287"/>
      <c r="AA892" s="287"/>
      <c r="AB892" s="287"/>
      <c r="AC892" s="287"/>
      <c r="AD892" s="287"/>
      <c r="AE892" s="287"/>
      <c r="AF892" s="287"/>
      <c r="AG892" s="287"/>
      <c r="AH892" s="287"/>
      <c r="AI892" s="287"/>
      <c r="AJ892" s="449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206"/>
      <c r="BN892" s="206"/>
      <c r="BO892" s="206"/>
      <c r="BP892" s="206"/>
      <c r="BQ892" s="206"/>
      <c r="BR892" s="206"/>
      <c r="BS892" s="206"/>
      <c r="BT892" s="206"/>
      <c r="BU892" s="206"/>
      <c r="BV892" s="206"/>
      <c r="BW892" s="206"/>
      <c r="BX892" s="206"/>
      <c r="BY892" s="206"/>
      <c r="BZ892" s="206"/>
      <c r="CA892" s="206"/>
      <c r="CB892" s="206"/>
      <c r="CC892" s="206"/>
      <c r="CD892" s="206"/>
      <c r="CE892" s="206"/>
      <c r="CF892" s="206"/>
      <c r="CG892" s="206"/>
      <c r="CH892" s="206"/>
      <c r="CI892" s="206"/>
      <c r="CJ892" s="206"/>
      <c r="CK892" s="206"/>
      <c r="CL892" s="206"/>
      <c r="CM892" s="206"/>
      <c r="CN892" s="206"/>
      <c r="CO892" s="206"/>
      <c r="CP892" s="206"/>
      <c r="CQ892" s="206"/>
      <c r="CR892" s="206"/>
      <c r="CS892" s="206"/>
      <c r="CT892" s="206"/>
      <c r="CU892" s="206"/>
      <c r="CV892" s="206"/>
      <c r="CW892" s="206"/>
      <c r="CX892" s="206"/>
      <c r="CY892" s="206"/>
      <c r="CZ892" s="206"/>
      <c r="DA892" s="206"/>
      <c r="DB892" s="206"/>
      <c r="DC892" s="206"/>
      <c r="DD892" s="206"/>
      <c r="DE892" s="206"/>
      <c r="DF892" s="206"/>
      <c r="DG892" s="206"/>
      <c r="DH892" s="206"/>
      <c r="DI892" s="206"/>
      <c r="DJ892" s="206"/>
      <c r="DK892" s="206"/>
      <c r="DL892" s="206"/>
      <c r="DM892" s="206"/>
      <c r="DN892" s="206"/>
      <c r="DO892" s="206"/>
      <c r="DP892" s="206"/>
      <c r="DQ892" s="206"/>
      <c r="DR892" s="206"/>
      <c r="DS892" s="206"/>
      <c r="DT892" s="206"/>
      <c r="DU892" s="206"/>
      <c r="DV892" s="206"/>
      <c r="DW892" s="206"/>
      <c r="DX892" s="206"/>
      <c r="DY892" s="206"/>
      <c r="DZ892" s="206"/>
      <c r="EA892" s="206"/>
      <c r="EB892" s="206"/>
      <c r="EC892" s="206"/>
      <c r="ED892" s="206"/>
      <c r="EE892" s="206"/>
      <c r="EF892" s="206"/>
      <c r="EG892" s="206"/>
      <c r="EH892" s="206"/>
      <c r="EI892" s="206"/>
      <c r="EJ892" s="206"/>
      <c r="EK892" s="206"/>
      <c r="EL892" s="206"/>
      <c r="EM892" s="206"/>
      <c r="EN892" s="206"/>
      <c r="EO892" s="206"/>
      <c r="EP892" s="206"/>
      <c r="EQ892" s="206"/>
      <c r="ER892" s="206"/>
      <c r="ES892" s="206"/>
      <c r="ET892" s="206"/>
      <c r="EU892" s="206"/>
      <c r="EV892" s="206"/>
      <c r="EW892" s="206"/>
      <c r="EX892" s="206"/>
      <c r="EY892" s="206"/>
      <c r="EZ892" s="206"/>
      <c r="FA892" s="206"/>
      <c r="FB892" s="206"/>
      <c r="FC892" s="206"/>
      <c r="FD892" s="206"/>
      <c r="FE892" s="206"/>
      <c r="FF892" s="206"/>
      <c r="FG892" s="206"/>
      <c r="FH892" s="206"/>
      <c r="FI892" s="206"/>
      <c r="FJ892" s="206"/>
      <c r="FK892" s="206"/>
      <c r="FL892" s="206"/>
      <c r="FM892" s="206"/>
      <c r="FN892" s="206"/>
      <c r="FO892" s="206"/>
      <c r="FP892" s="206"/>
      <c r="FQ892" s="206"/>
      <c r="FR892" s="206"/>
      <c r="FS892" s="206"/>
      <c r="FT892" s="206"/>
      <c r="FU892" s="206"/>
      <c r="FV892" s="206"/>
      <c r="FW892" s="206"/>
      <c r="FX892" s="206"/>
      <c r="FY892" s="206"/>
      <c r="FZ892" s="206"/>
      <c r="GA892" s="206"/>
      <c r="GB892" s="206"/>
      <c r="GC892" s="206"/>
      <c r="GD892" s="206"/>
      <c r="GE892" s="206"/>
      <c r="GF892" s="206"/>
      <c r="GG892" s="206"/>
      <c r="GH892" s="206"/>
      <c r="GI892" s="206"/>
      <c r="GJ892" s="206"/>
      <c r="GK892" s="206"/>
      <c r="GL892" s="206"/>
      <c r="GM892" s="206"/>
      <c r="GN892" s="206"/>
      <c r="GO892" s="206"/>
      <c r="GP892" s="206"/>
      <c r="GQ892" s="206"/>
      <c r="GR892" s="206"/>
      <c r="GS892" s="206"/>
      <c r="GT892" s="206"/>
      <c r="GU892" s="206"/>
      <c r="GV892" s="206"/>
      <c r="GW892" s="206"/>
      <c r="GX892" s="206"/>
      <c r="GY892" s="206"/>
      <c r="GZ892" s="206"/>
      <c r="HA892" s="206"/>
      <c r="HB892" s="206"/>
      <c r="HC892" s="206"/>
      <c r="HD892" s="206"/>
      <c r="HE892" s="206"/>
      <c r="HF892" s="206"/>
      <c r="HG892" s="206"/>
      <c r="HH892" s="206"/>
      <c r="HI892" s="206"/>
      <c r="HJ892" s="206"/>
      <c r="HK892" s="206"/>
      <c r="HL892" s="206"/>
      <c r="HM892" s="206"/>
      <c r="HN892" s="206"/>
      <c r="HO892" s="206"/>
      <c r="HP892" s="206"/>
      <c r="HQ892" s="206"/>
      <c r="HR892" s="206"/>
      <c r="HS892" s="206"/>
      <c r="HT892" s="206"/>
      <c r="HU892" s="206"/>
      <c r="HV892" s="206"/>
      <c r="HW892" s="206"/>
      <c r="HX892" s="206"/>
      <c r="HY892" s="206"/>
      <c r="HZ892" s="206"/>
      <c r="IA892" s="206"/>
      <c r="IB892" s="206"/>
      <c r="IC892" s="206"/>
      <c r="ID892" s="206"/>
      <c r="IE892" s="206"/>
      <c r="IF892" s="206"/>
      <c r="IG892" s="206"/>
      <c r="IH892" s="206"/>
    </row>
    <row r="893" spans="1:242" s="225" customFormat="1" hidden="1" x14ac:dyDescent="0.25">
      <c r="A893" s="206"/>
      <c r="B893" s="206"/>
      <c r="C893" s="204"/>
      <c r="D893" s="233" t="s">
        <v>1100</v>
      </c>
      <c r="E893" s="319"/>
      <c r="F893" s="322"/>
      <c r="G893" s="242" t="s">
        <v>1361</v>
      </c>
      <c r="H893" s="285">
        <v>1830000</v>
      </c>
      <c r="I893" s="236"/>
      <c r="J893" s="357">
        <f t="shared" si="14"/>
        <v>11131991</v>
      </c>
      <c r="K893" s="251" t="s">
        <v>1550</v>
      </c>
      <c r="L893" s="287"/>
      <c r="M893" s="319"/>
      <c r="N893" s="287"/>
      <c r="O893" s="287"/>
      <c r="P893" s="287"/>
      <c r="Q893" s="287"/>
      <c r="R893" s="287"/>
      <c r="S893" s="287"/>
      <c r="T893" s="287"/>
      <c r="U893" s="287"/>
      <c r="V893" s="287"/>
      <c r="W893" s="287"/>
      <c r="X893" s="287"/>
      <c r="Y893" s="287"/>
      <c r="Z893" s="287"/>
      <c r="AA893" s="287"/>
      <c r="AB893" s="287"/>
      <c r="AC893" s="287"/>
      <c r="AD893" s="287"/>
      <c r="AE893" s="287"/>
      <c r="AF893" s="287"/>
      <c r="AG893" s="287"/>
      <c r="AH893" s="287"/>
      <c r="AI893" s="287"/>
      <c r="AJ893" s="449"/>
      <c r="AK893" s="206"/>
      <c r="AL893" s="206"/>
      <c r="AM893" s="206"/>
      <c r="AN893" s="206"/>
      <c r="AO893" s="206"/>
      <c r="AP893" s="206"/>
      <c r="AQ893" s="206"/>
      <c r="AR893" s="206"/>
      <c r="AS893" s="206"/>
      <c r="AT893" s="206"/>
      <c r="AU893" s="206"/>
      <c r="AV893" s="206"/>
      <c r="AW893" s="206"/>
      <c r="AX893" s="206"/>
      <c r="AY893" s="206"/>
      <c r="AZ893" s="206"/>
      <c r="BA893" s="206"/>
      <c r="BB893" s="206"/>
      <c r="BC893" s="206"/>
      <c r="BD893" s="206"/>
      <c r="BE893" s="206"/>
      <c r="BF893" s="206"/>
      <c r="BG893" s="206"/>
      <c r="BH893" s="206"/>
      <c r="BI893" s="206"/>
      <c r="BJ893" s="206"/>
      <c r="BK893" s="206"/>
      <c r="BL893" s="206"/>
      <c r="BM893" s="206"/>
      <c r="BN893" s="206"/>
      <c r="BO893" s="206"/>
      <c r="BP893" s="206"/>
      <c r="BQ893" s="206"/>
      <c r="BR893" s="206"/>
      <c r="BS893" s="206"/>
      <c r="BT893" s="206"/>
      <c r="BU893" s="206"/>
      <c r="BV893" s="206"/>
      <c r="BW893" s="206"/>
      <c r="BX893" s="206"/>
      <c r="BY893" s="206"/>
      <c r="BZ893" s="206"/>
      <c r="CA893" s="206"/>
      <c r="CB893" s="206"/>
      <c r="CC893" s="206"/>
      <c r="CD893" s="206"/>
      <c r="CE893" s="206"/>
      <c r="CF893" s="206"/>
      <c r="CG893" s="206"/>
      <c r="CH893" s="206"/>
      <c r="CI893" s="206"/>
      <c r="CJ893" s="206"/>
      <c r="CK893" s="206"/>
      <c r="CL893" s="206"/>
      <c r="CM893" s="206"/>
      <c r="CN893" s="206"/>
      <c r="CO893" s="206"/>
      <c r="CP893" s="206"/>
      <c r="CQ893" s="206"/>
      <c r="CR893" s="206"/>
      <c r="CS893" s="206"/>
      <c r="CT893" s="206"/>
      <c r="CU893" s="206"/>
      <c r="CV893" s="206"/>
      <c r="CW893" s="206"/>
      <c r="CX893" s="206"/>
      <c r="CY893" s="206"/>
      <c r="CZ893" s="206"/>
      <c r="DA893" s="206"/>
      <c r="DB893" s="206"/>
      <c r="DC893" s="206"/>
      <c r="DD893" s="206"/>
      <c r="DE893" s="206"/>
      <c r="DF893" s="206"/>
      <c r="DG893" s="206"/>
      <c r="DH893" s="206"/>
      <c r="DI893" s="206"/>
      <c r="DJ893" s="206"/>
      <c r="DK893" s="206"/>
      <c r="DL893" s="206"/>
      <c r="DM893" s="206"/>
      <c r="DN893" s="206"/>
      <c r="DO893" s="206"/>
      <c r="DP893" s="206"/>
      <c r="DQ893" s="206"/>
      <c r="DR893" s="206"/>
      <c r="DS893" s="206"/>
      <c r="DT893" s="206"/>
      <c r="DU893" s="206"/>
      <c r="DV893" s="206"/>
      <c r="DW893" s="206"/>
      <c r="DX893" s="206"/>
      <c r="DY893" s="206"/>
      <c r="DZ893" s="206"/>
      <c r="EA893" s="206"/>
      <c r="EB893" s="206"/>
      <c r="EC893" s="206"/>
      <c r="ED893" s="206"/>
      <c r="EE893" s="206"/>
      <c r="EF893" s="206"/>
      <c r="EG893" s="206"/>
      <c r="EH893" s="206"/>
      <c r="EI893" s="206"/>
      <c r="EJ893" s="206"/>
      <c r="EK893" s="206"/>
      <c r="EL893" s="206"/>
      <c r="EM893" s="206"/>
      <c r="EN893" s="206"/>
      <c r="EO893" s="206"/>
      <c r="EP893" s="206"/>
      <c r="EQ893" s="206"/>
      <c r="ER893" s="206"/>
      <c r="ES893" s="206"/>
      <c r="ET893" s="206"/>
      <c r="EU893" s="206"/>
      <c r="EV893" s="206"/>
      <c r="EW893" s="206"/>
      <c r="EX893" s="206"/>
      <c r="EY893" s="206"/>
      <c r="EZ893" s="206"/>
      <c r="FA893" s="206"/>
      <c r="FB893" s="206"/>
      <c r="FC893" s="206"/>
      <c r="FD893" s="206"/>
      <c r="FE893" s="206"/>
      <c r="FF893" s="206"/>
      <c r="FG893" s="206"/>
      <c r="FH893" s="206"/>
      <c r="FI893" s="206"/>
      <c r="FJ893" s="206"/>
      <c r="FK893" s="206"/>
      <c r="FL893" s="206"/>
      <c r="FM893" s="206"/>
      <c r="FN893" s="206"/>
      <c r="FO893" s="206"/>
      <c r="FP893" s="206"/>
      <c r="FQ893" s="206"/>
      <c r="FR893" s="206"/>
      <c r="FS893" s="206"/>
      <c r="FT893" s="206"/>
      <c r="FU893" s="206"/>
      <c r="FV893" s="206"/>
      <c r="FW893" s="206"/>
      <c r="FX893" s="206"/>
      <c r="FY893" s="206"/>
      <c r="FZ893" s="206"/>
      <c r="GA893" s="206"/>
      <c r="GB893" s="206"/>
      <c r="GC893" s="206"/>
      <c r="GD893" s="206"/>
      <c r="GE893" s="206"/>
      <c r="GF893" s="206"/>
      <c r="GG893" s="206"/>
      <c r="GH893" s="206"/>
      <c r="GI893" s="206"/>
      <c r="GJ893" s="206"/>
      <c r="GK893" s="206"/>
      <c r="GL893" s="206"/>
      <c r="GM893" s="206"/>
      <c r="GN893" s="206"/>
      <c r="GO893" s="206"/>
      <c r="GP893" s="206"/>
      <c r="GQ893" s="206"/>
      <c r="GR893" s="206"/>
      <c r="GS893" s="206"/>
      <c r="GT893" s="206"/>
      <c r="GU893" s="206"/>
      <c r="GV893" s="206"/>
      <c r="GW893" s="206"/>
      <c r="GX893" s="206"/>
      <c r="GY893" s="206"/>
      <c r="GZ893" s="206"/>
      <c r="HA893" s="206"/>
      <c r="HB893" s="206"/>
      <c r="HC893" s="206"/>
      <c r="HD893" s="206"/>
      <c r="HE893" s="206"/>
      <c r="HF893" s="206"/>
      <c r="HG893" s="206"/>
      <c r="HH893" s="206"/>
      <c r="HI893" s="206"/>
      <c r="HJ893" s="206"/>
      <c r="HK893" s="206"/>
      <c r="HL893" s="206"/>
      <c r="HM893" s="206"/>
      <c r="HN893" s="206"/>
      <c r="HO893" s="206"/>
      <c r="HP893" s="206"/>
      <c r="HQ893" s="206"/>
      <c r="HR893" s="206"/>
      <c r="HS893" s="206"/>
      <c r="HT893" s="206"/>
      <c r="HU893" s="206"/>
      <c r="HV893" s="206"/>
      <c r="HW893" s="206"/>
      <c r="HX893" s="206"/>
      <c r="HY893" s="206"/>
      <c r="HZ893" s="206"/>
      <c r="IA893" s="206"/>
      <c r="IB893" s="206"/>
      <c r="IC893" s="206"/>
      <c r="ID893" s="206"/>
      <c r="IE893" s="206"/>
      <c r="IF893" s="206"/>
      <c r="IG893" s="206"/>
      <c r="IH893" s="206"/>
    </row>
    <row r="894" spans="1:242" s="225" customFormat="1" hidden="1" x14ac:dyDescent="0.25">
      <c r="A894" s="206"/>
      <c r="B894" s="206"/>
      <c r="C894" s="204">
        <v>43683</v>
      </c>
      <c r="D894" s="233" t="s">
        <v>1578</v>
      </c>
      <c r="E894" s="319" t="s">
        <v>1560</v>
      </c>
      <c r="F894" s="322"/>
      <c r="G894" s="242" t="s">
        <v>1198</v>
      </c>
      <c r="H894" s="285"/>
      <c r="I894" s="236">
        <v>52000</v>
      </c>
      <c r="J894" s="357">
        <f t="shared" si="14"/>
        <v>11079991</v>
      </c>
      <c r="K894" s="251"/>
      <c r="L894" s="287"/>
      <c r="M894" s="319" t="s">
        <v>1560</v>
      </c>
      <c r="N894" s="287"/>
      <c r="O894" s="287"/>
      <c r="P894" s="287"/>
      <c r="Q894" s="287"/>
      <c r="R894" s="287"/>
      <c r="S894" s="287"/>
      <c r="T894" s="287"/>
      <c r="U894" s="287"/>
      <c r="V894" s="287"/>
      <c r="W894" s="287"/>
      <c r="X894" s="287"/>
      <c r="Y894" s="287"/>
      <c r="Z894" s="287"/>
      <c r="AA894" s="287"/>
      <c r="AB894" s="287"/>
      <c r="AC894" s="287"/>
      <c r="AD894" s="287"/>
      <c r="AE894" s="287"/>
      <c r="AF894" s="287"/>
      <c r="AG894" s="287"/>
      <c r="AH894" s="287"/>
      <c r="AI894" s="287"/>
      <c r="AJ894" s="449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206"/>
      <c r="BN894" s="206"/>
      <c r="BO894" s="206"/>
      <c r="BP894" s="206"/>
      <c r="BQ894" s="206"/>
      <c r="BR894" s="206"/>
      <c r="BS894" s="206"/>
      <c r="BT894" s="206"/>
      <c r="BU894" s="206"/>
      <c r="BV894" s="206"/>
      <c r="BW894" s="206"/>
      <c r="BX894" s="206"/>
      <c r="BY894" s="206"/>
      <c r="BZ894" s="206"/>
      <c r="CA894" s="206"/>
      <c r="CB894" s="206"/>
      <c r="CC894" s="206"/>
      <c r="CD894" s="206"/>
      <c r="CE894" s="206"/>
      <c r="CF894" s="206"/>
      <c r="CG894" s="206"/>
      <c r="CH894" s="206"/>
      <c r="CI894" s="206"/>
      <c r="CJ894" s="206"/>
      <c r="CK894" s="206"/>
      <c r="CL894" s="206"/>
      <c r="CM894" s="206"/>
      <c r="CN894" s="206"/>
      <c r="CO894" s="206"/>
      <c r="CP894" s="206"/>
      <c r="CQ894" s="206"/>
      <c r="CR894" s="206"/>
      <c r="CS894" s="206"/>
      <c r="CT894" s="206"/>
      <c r="CU894" s="206"/>
      <c r="CV894" s="206"/>
      <c r="CW894" s="206"/>
      <c r="CX894" s="206"/>
      <c r="CY894" s="206"/>
      <c r="CZ894" s="206"/>
      <c r="DA894" s="206"/>
      <c r="DB894" s="206"/>
      <c r="DC894" s="206"/>
      <c r="DD894" s="206"/>
      <c r="DE894" s="206"/>
      <c r="DF894" s="206"/>
      <c r="DG894" s="206"/>
      <c r="DH894" s="206"/>
      <c r="DI894" s="206"/>
      <c r="DJ894" s="206"/>
      <c r="DK894" s="206"/>
      <c r="DL894" s="206"/>
      <c r="DM894" s="206"/>
      <c r="DN894" s="206"/>
      <c r="DO894" s="206"/>
      <c r="DP894" s="206"/>
      <c r="DQ894" s="206"/>
      <c r="DR894" s="206"/>
      <c r="DS894" s="206"/>
      <c r="DT894" s="206"/>
      <c r="DU894" s="206"/>
      <c r="DV894" s="206"/>
      <c r="DW894" s="206"/>
      <c r="DX894" s="206"/>
      <c r="DY894" s="206"/>
      <c r="DZ894" s="206"/>
      <c r="EA894" s="206"/>
      <c r="EB894" s="206"/>
      <c r="EC894" s="206"/>
      <c r="ED894" s="206"/>
      <c r="EE894" s="206"/>
      <c r="EF894" s="206"/>
      <c r="EG894" s="206"/>
      <c r="EH894" s="206"/>
      <c r="EI894" s="206"/>
      <c r="EJ894" s="206"/>
      <c r="EK894" s="206"/>
      <c r="EL894" s="206"/>
      <c r="EM894" s="206"/>
      <c r="EN894" s="206"/>
      <c r="EO894" s="206"/>
      <c r="EP894" s="206"/>
      <c r="EQ894" s="206"/>
      <c r="ER894" s="206"/>
      <c r="ES894" s="206"/>
      <c r="ET894" s="206"/>
      <c r="EU894" s="206"/>
      <c r="EV894" s="206"/>
      <c r="EW894" s="206"/>
      <c r="EX894" s="206"/>
      <c r="EY894" s="206"/>
      <c r="EZ894" s="206"/>
      <c r="FA894" s="206"/>
      <c r="FB894" s="206"/>
      <c r="FC894" s="206"/>
      <c r="FD894" s="206"/>
      <c r="FE894" s="206"/>
      <c r="FF894" s="206"/>
      <c r="FG894" s="206"/>
      <c r="FH894" s="206"/>
      <c r="FI894" s="206"/>
      <c r="FJ894" s="206"/>
      <c r="FK894" s="206"/>
      <c r="FL894" s="206"/>
      <c r="FM894" s="206"/>
      <c r="FN894" s="206"/>
      <c r="FO894" s="206"/>
      <c r="FP894" s="206"/>
      <c r="FQ894" s="206"/>
      <c r="FR894" s="206"/>
      <c r="FS894" s="206"/>
      <c r="FT894" s="206"/>
      <c r="FU894" s="206"/>
      <c r="FV894" s="206"/>
      <c r="FW894" s="206"/>
      <c r="FX894" s="206"/>
      <c r="FY894" s="206"/>
      <c r="FZ894" s="206"/>
      <c r="GA894" s="206"/>
      <c r="GB894" s="206"/>
      <c r="GC894" s="206"/>
      <c r="GD894" s="206"/>
      <c r="GE894" s="206"/>
      <c r="GF894" s="206"/>
      <c r="GG894" s="206"/>
      <c r="GH894" s="206"/>
      <c r="GI894" s="206"/>
      <c r="GJ894" s="206"/>
      <c r="GK894" s="206"/>
      <c r="GL894" s="206"/>
      <c r="GM894" s="206"/>
      <c r="GN894" s="206"/>
      <c r="GO894" s="206"/>
      <c r="GP894" s="206"/>
      <c r="GQ894" s="206"/>
      <c r="GR894" s="206"/>
      <c r="GS894" s="206"/>
      <c r="GT894" s="206"/>
      <c r="GU894" s="206"/>
      <c r="GV894" s="206"/>
      <c r="GW894" s="206"/>
      <c r="GX894" s="206"/>
      <c r="GY894" s="206"/>
      <c r="GZ894" s="206"/>
      <c r="HA894" s="206"/>
      <c r="HB894" s="206"/>
      <c r="HC894" s="206"/>
      <c r="HD894" s="206"/>
      <c r="HE894" s="206"/>
      <c r="HF894" s="206"/>
      <c r="HG894" s="206"/>
      <c r="HH894" s="206"/>
      <c r="HI894" s="206"/>
      <c r="HJ894" s="206"/>
      <c r="HK894" s="206"/>
      <c r="HL894" s="206"/>
      <c r="HM894" s="206"/>
      <c r="HN894" s="206"/>
      <c r="HO894" s="206"/>
      <c r="HP894" s="206"/>
      <c r="HQ894" s="206"/>
      <c r="HR894" s="206"/>
      <c r="HS894" s="206"/>
      <c r="HT894" s="206"/>
      <c r="HU894" s="206"/>
      <c r="HV894" s="206"/>
      <c r="HW894" s="206"/>
      <c r="HX894" s="206"/>
      <c r="HY894" s="206"/>
      <c r="HZ894" s="206"/>
      <c r="IA894" s="206"/>
      <c r="IB894" s="206"/>
      <c r="IC894" s="206"/>
      <c r="ID894" s="206"/>
      <c r="IE894" s="206"/>
      <c r="IF894" s="206"/>
      <c r="IG894" s="206"/>
      <c r="IH894" s="206"/>
    </row>
    <row r="895" spans="1:242" s="225" customFormat="1" hidden="1" x14ac:dyDescent="0.25">
      <c r="A895" s="206"/>
      <c r="B895" s="206"/>
      <c r="C895" s="204">
        <v>43684</v>
      </c>
      <c r="D895" s="233" t="s">
        <v>1579</v>
      </c>
      <c r="E895" s="319" t="s">
        <v>1561</v>
      </c>
      <c r="F895" s="322"/>
      <c r="G895" s="242" t="s">
        <v>1182</v>
      </c>
      <c r="H895" s="285"/>
      <c r="I895" s="236">
        <v>412000</v>
      </c>
      <c r="J895" s="357">
        <f t="shared" si="14"/>
        <v>10667991</v>
      </c>
      <c r="K895" s="251"/>
      <c r="L895" s="287"/>
      <c r="M895" s="319" t="s">
        <v>1561</v>
      </c>
      <c r="N895" s="287"/>
      <c r="O895" s="287"/>
      <c r="P895" s="287"/>
      <c r="Q895" s="287"/>
      <c r="R895" s="287"/>
      <c r="S895" s="287"/>
      <c r="T895" s="287"/>
      <c r="U895" s="287"/>
      <c r="V895" s="287"/>
      <c r="W895" s="287"/>
      <c r="X895" s="287"/>
      <c r="Y895" s="287"/>
      <c r="Z895" s="287"/>
      <c r="AA895" s="287"/>
      <c r="AB895" s="287"/>
      <c r="AC895" s="287"/>
      <c r="AD895" s="287"/>
      <c r="AE895" s="287"/>
      <c r="AF895" s="287"/>
      <c r="AG895" s="287"/>
      <c r="AH895" s="287"/>
      <c r="AI895" s="287"/>
      <c r="AJ895" s="449"/>
      <c r="AK895" s="206"/>
      <c r="AL895" s="206"/>
      <c r="AM895" s="206"/>
      <c r="AN895" s="206"/>
      <c r="AO895" s="206"/>
      <c r="AP895" s="206"/>
      <c r="AQ895" s="206"/>
      <c r="AR895" s="206"/>
      <c r="AS895" s="206"/>
      <c r="AT895" s="206"/>
      <c r="AU895" s="206"/>
      <c r="AV895" s="206"/>
      <c r="AW895" s="206"/>
      <c r="AX895" s="206"/>
      <c r="AY895" s="206"/>
      <c r="AZ895" s="206"/>
      <c r="BA895" s="206"/>
      <c r="BB895" s="206"/>
      <c r="BC895" s="206"/>
      <c r="BD895" s="206"/>
      <c r="BE895" s="206"/>
      <c r="BF895" s="206"/>
      <c r="BG895" s="206"/>
      <c r="BH895" s="206"/>
      <c r="BI895" s="206"/>
      <c r="BJ895" s="206"/>
      <c r="BK895" s="206"/>
      <c r="BL895" s="206"/>
      <c r="BM895" s="206"/>
      <c r="BN895" s="206"/>
      <c r="BO895" s="206"/>
      <c r="BP895" s="206"/>
      <c r="BQ895" s="206"/>
      <c r="BR895" s="206"/>
      <c r="BS895" s="206"/>
      <c r="BT895" s="206"/>
      <c r="BU895" s="206"/>
      <c r="BV895" s="206"/>
      <c r="BW895" s="206"/>
      <c r="BX895" s="206"/>
      <c r="BY895" s="206"/>
      <c r="BZ895" s="206"/>
      <c r="CA895" s="206"/>
      <c r="CB895" s="206"/>
      <c r="CC895" s="206"/>
      <c r="CD895" s="206"/>
      <c r="CE895" s="206"/>
      <c r="CF895" s="206"/>
      <c r="CG895" s="206"/>
      <c r="CH895" s="206"/>
      <c r="CI895" s="206"/>
      <c r="CJ895" s="206"/>
      <c r="CK895" s="206"/>
      <c r="CL895" s="206"/>
      <c r="CM895" s="206"/>
      <c r="CN895" s="206"/>
      <c r="CO895" s="206"/>
      <c r="CP895" s="206"/>
      <c r="CQ895" s="206"/>
      <c r="CR895" s="206"/>
      <c r="CS895" s="206"/>
      <c r="CT895" s="206"/>
      <c r="CU895" s="206"/>
      <c r="CV895" s="206"/>
      <c r="CW895" s="206"/>
      <c r="CX895" s="206"/>
      <c r="CY895" s="206"/>
      <c r="CZ895" s="206"/>
      <c r="DA895" s="206"/>
      <c r="DB895" s="206"/>
      <c r="DC895" s="206"/>
      <c r="DD895" s="206"/>
      <c r="DE895" s="206"/>
      <c r="DF895" s="206"/>
      <c r="DG895" s="206"/>
      <c r="DH895" s="206"/>
      <c r="DI895" s="206"/>
      <c r="DJ895" s="206"/>
      <c r="DK895" s="206"/>
      <c r="DL895" s="206"/>
      <c r="DM895" s="206"/>
      <c r="DN895" s="206"/>
      <c r="DO895" s="206"/>
      <c r="DP895" s="206"/>
      <c r="DQ895" s="206"/>
      <c r="DR895" s="206"/>
      <c r="DS895" s="206"/>
      <c r="DT895" s="206"/>
      <c r="DU895" s="206"/>
      <c r="DV895" s="206"/>
      <c r="DW895" s="206"/>
      <c r="DX895" s="206"/>
      <c r="DY895" s="206"/>
      <c r="DZ895" s="206"/>
      <c r="EA895" s="206"/>
      <c r="EB895" s="206"/>
      <c r="EC895" s="206"/>
      <c r="ED895" s="206"/>
      <c r="EE895" s="206"/>
      <c r="EF895" s="206"/>
      <c r="EG895" s="206"/>
      <c r="EH895" s="206"/>
      <c r="EI895" s="206"/>
      <c r="EJ895" s="206"/>
      <c r="EK895" s="206"/>
      <c r="EL895" s="206"/>
      <c r="EM895" s="206"/>
      <c r="EN895" s="206"/>
      <c r="EO895" s="206"/>
      <c r="EP895" s="206"/>
      <c r="EQ895" s="206"/>
      <c r="ER895" s="206"/>
      <c r="ES895" s="206"/>
      <c r="ET895" s="206"/>
      <c r="EU895" s="206"/>
      <c r="EV895" s="206"/>
      <c r="EW895" s="206"/>
      <c r="EX895" s="206"/>
      <c r="EY895" s="206"/>
      <c r="EZ895" s="206"/>
      <c r="FA895" s="206"/>
      <c r="FB895" s="206"/>
      <c r="FC895" s="206"/>
      <c r="FD895" s="206"/>
      <c r="FE895" s="206"/>
      <c r="FF895" s="206"/>
      <c r="FG895" s="206"/>
      <c r="FH895" s="206"/>
      <c r="FI895" s="206"/>
      <c r="FJ895" s="206"/>
      <c r="FK895" s="206"/>
      <c r="FL895" s="206"/>
      <c r="FM895" s="206"/>
      <c r="FN895" s="206"/>
      <c r="FO895" s="206"/>
      <c r="FP895" s="206"/>
      <c r="FQ895" s="206"/>
      <c r="FR895" s="206"/>
      <c r="FS895" s="206"/>
      <c r="FT895" s="206"/>
      <c r="FU895" s="206"/>
      <c r="FV895" s="206"/>
      <c r="FW895" s="206"/>
      <c r="FX895" s="206"/>
      <c r="FY895" s="206"/>
      <c r="FZ895" s="206"/>
      <c r="GA895" s="206"/>
      <c r="GB895" s="206"/>
      <c r="GC895" s="206"/>
      <c r="GD895" s="206"/>
      <c r="GE895" s="206"/>
      <c r="GF895" s="206"/>
      <c r="GG895" s="206"/>
      <c r="GH895" s="206"/>
      <c r="GI895" s="206"/>
      <c r="GJ895" s="206"/>
      <c r="GK895" s="206"/>
      <c r="GL895" s="206"/>
      <c r="GM895" s="206"/>
      <c r="GN895" s="206"/>
      <c r="GO895" s="206"/>
      <c r="GP895" s="206"/>
      <c r="GQ895" s="206"/>
      <c r="GR895" s="206"/>
      <c r="GS895" s="206"/>
      <c r="GT895" s="206"/>
      <c r="GU895" s="206"/>
      <c r="GV895" s="206"/>
      <c r="GW895" s="206"/>
      <c r="GX895" s="206"/>
      <c r="GY895" s="206"/>
      <c r="GZ895" s="206"/>
      <c r="HA895" s="206"/>
      <c r="HB895" s="206"/>
      <c r="HC895" s="206"/>
      <c r="HD895" s="206"/>
      <c r="HE895" s="206"/>
      <c r="HF895" s="206"/>
      <c r="HG895" s="206"/>
      <c r="HH895" s="206"/>
      <c r="HI895" s="206"/>
      <c r="HJ895" s="206"/>
      <c r="HK895" s="206"/>
      <c r="HL895" s="206"/>
      <c r="HM895" s="206"/>
      <c r="HN895" s="206"/>
      <c r="HO895" s="206"/>
      <c r="HP895" s="206"/>
      <c r="HQ895" s="206"/>
      <c r="HR895" s="206"/>
      <c r="HS895" s="206"/>
      <c r="HT895" s="206"/>
      <c r="HU895" s="206"/>
      <c r="HV895" s="206"/>
      <c r="HW895" s="206"/>
      <c r="HX895" s="206"/>
      <c r="HY895" s="206"/>
      <c r="HZ895" s="206"/>
      <c r="IA895" s="206"/>
      <c r="IB895" s="206"/>
      <c r="IC895" s="206"/>
      <c r="ID895" s="206"/>
      <c r="IE895" s="206"/>
      <c r="IF895" s="206"/>
      <c r="IG895" s="206"/>
      <c r="IH895" s="206"/>
    </row>
    <row r="896" spans="1:242" s="225" customFormat="1" hidden="1" x14ac:dyDescent="0.25">
      <c r="A896" s="206"/>
      <c r="B896" s="206"/>
      <c r="C896" s="204">
        <v>43684</v>
      </c>
      <c r="D896" s="233" t="s">
        <v>1580</v>
      </c>
      <c r="E896" s="319" t="s">
        <v>1562</v>
      </c>
      <c r="F896" s="322"/>
      <c r="G896" s="242" t="s">
        <v>1442</v>
      </c>
      <c r="H896" s="285"/>
      <c r="I896" s="236">
        <v>1595400</v>
      </c>
      <c r="J896" s="357">
        <f t="shared" si="14"/>
        <v>9072591</v>
      </c>
      <c r="K896" s="251"/>
      <c r="L896" s="287"/>
      <c r="M896" s="319" t="s">
        <v>1562</v>
      </c>
      <c r="N896" s="287"/>
      <c r="O896" s="287"/>
      <c r="P896" s="287"/>
      <c r="Q896" s="287"/>
      <c r="R896" s="287"/>
      <c r="S896" s="287"/>
      <c r="T896" s="287"/>
      <c r="U896" s="287"/>
      <c r="V896" s="287"/>
      <c r="W896" s="287"/>
      <c r="X896" s="287"/>
      <c r="Y896" s="287"/>
      <c r="Z896" s="287"/>
      <c r="AA896" s="287"/>
      <c r="AB896" s="287"/>
      <c r="AC896" s="287"/>
      <c r="AD896" s="287"/>
      <c r="AE896" s="287"/>
      <c r="AF896" s="287"/>
      <c r="AG896" s="287"/>
      <c r="AH896" s="287"/>
      <c r="AI896" s="287"/>
      <c r="AJ896" s="449"/>
      <c r="AK896" s="206"/>
      <c r="AL896" s="206"/>
      <c r="AM896" s="206"/>
      <c r="AN896" s="206"/>
      <c r="AO896" s="206"/>
      <c r="AP896" s="206"/>
      <c r="AQ896" s="206"/>
      <c r="AR896" s="206"/>
      <c r="AS896" s="206"/>
      <c r="AT896" s="206"/>
      <c r="AU896" s="206"/>
      <c r="AV896" s="206"/>
      <c r="AW896" s="206"/>
      <c r="AX896" s="206"/>
      <c r="AY896" s="206"/>
      <c r="AZ896" s="206"/>
      <c r="BA896" s="206"/>
      <c r="BB896" s="206"/>
      <c r="BC896" s="206"/>
      <c r="BD896" s="206"/>
      <c r="BE896" s="206"/>
      <c r="BF896" s="206"/>
      <c r="BG896" s="206"/>
      <c r="BH896" s="206"/>
      <c r="BI896" s="206"/>
      <c r="BJ896" s="206"/>
      <c r="BK896" s="206"/>
      <c r="BL896" s="206"/>
      <c r="BM896" s="206"/>
      <c r="BN896" s="206"/>
      <c r="BO896" s="206"/>
      <c r="BP896" s="206"/>
      <c r="BQ896" s="206"/>
      <c r="BR896" s="206"/>
      <c r="BS896" s="206"/>
      <c r="BT896" s="206"/>
      <c r="BU896" s="206"/>
      <c r="BV896" s="206"/>
      <c r="BW896" s="206"/>
      <c r="BX896" s="206"/>
      <c r="BY896" s="206"/>
      <c r="BZ896" s="206"/>
      <c r="CA896" s="206"/>
      <c r="CB896" s="206"/>
      <c r="CC896" s="206"/>
      <c r="CD896" s="206"/>
      <c r="CE896" s="206"/>
      <c r="CF896" s="206"/>
      <c r="CG896" s="206"/>
      <c r="CH896" s="206"/>
      <c r="CI896" s="206"/>
      <c r="CJ896" s="206"/>
      <c r="CK896" s="206"/>
      <c r="CL896" s="206"/>
      <c r="CM896" s="206"/>
      <c r="CN896" s="206"/>
      <c r="CO896" s="206"/>
      <c r="CP896" s="206"/>
      <c r="CQ896" s="206"/>
      <c r="CR896" s="206"/>
      <c r="CS896" s="206"/>
      <c r="CT896" s="206"/>
      <c r="CU896" s="206"/>
      <c r="CV896" s="206"/>
      <c r="CW896" s="206"/>
      <c r="CX896" s="206"/>
      <c r="CY896" s="206"/>
      <c r="CZ896" s="206"/>
      <c r="DA896" s="206"/>
      <c r="DB896" s="206"/>
      <c r="DC896" s="206"/>
      <c r="DD896" s="206"/>
      <c r="DE896" s="206"/>
      <c r="DF896" s="206"/>
      <c r="DG896" s="206"/>
      <c r="DH896" s="206"/>
      <c r="DI896" s="206"/>
      <c r="DJ896" s="206"/>
      <c r="DK896" s="206"/>
      <c r="DL896" s="206"/>
      <c r="DM896" s="206"/>
      <c r="DN896" s="206"/>
      <c r="DO896" s="206"/>
      <c r="DP896" s="206"/>
      <c r="DQ896" s="206"/>
      <c r="DR896" s="206"/>
      <c r="DS896" s="206"/>
      <c r="DT896" s="206"/>
      <c r="DU896" s="206"/>
      <c r="DV896" s="206"/>
      <c r="DW896" s="206"/>
      <c r="DX896" s="206"/>
      <c r="DY896" s="206"/>
      <c r="DZ896" s="206"/>
      <c r="EA896" s="206"/>
      <c r="EB896" s="206"/>
      <c r="EC896" s="206"/>
      <c r="ED896" s="206"/>
      <c r="EE896" s="206"/>
      <c r="EF896" s="206"/>
      <c r="EG896" s="206"/>
      <c r="EH896" s="206"/>
      <c r="EI896" s="206"/>
      <c r="EJ896" s="206"/>
      <c r="EK896" s="206"/>
      <c r="EL896" s="206"/>
      <c r="EM896" s="206"/>
      <c r="EN896" s="206"/>
      <c r="EO896" s="206"/>
      <c r="EP896" s="206"/>
      <c r="EQ896" s="206"/>
      <c r="ER896" s="206"/>
      <c r="ES896" s="206"/>
      <c r="ET896" s="206"/>
      <c r="EU896" s="206"/>
      <c r="EV896" s="206"/>
      <c r="EW896" s="206"/>
      <c r="EX896" s="206"/>
      <c r="EY896" s="206"/>
      <c r="EZ896" s="206"/>
      <c r="FA896" s="206"/>
      <c r="FB896" s="206"/>
      <c r="FC896" s="206"/>
      <c r="FD896" s="206"/>
      <c r="FE896" s="206"/>
      <c r="FF896" s="206"/>
      <c r="FG896" s="206"/>
      <c r="FH896" s="206"/>
      <c r="FI896" s="206"/>
      <c r="FJ896" s="206"/>
      <c r="FK896" s="206"/>
      <c r="FL896" s="206"/>
      <c r="FM896" s="206"/>
      <c r="FN896" s="206"/>
      <c r="FO896" s="206"/>
      <c r="FP896" s="206"/>
      <c r="FQ896" s="206"/>
      <c r="FR896" s="206"/>
      <c r="FS896" s="206"/>
      <c r="FT896" s="206"/>
      <c r="FU896" s="206"/>
      <c r="FV896" s="206"/>
      <c r="FW896" s="206"/>
      <c r="FX896" s="206"/>
      <c r="FY896" s="206"/>
      <c r="FZ896" s="206"/>
      <c r="GA896" s="206"/>
      <c r="GB896" s="206"/>
      <c r="GC896" s="206"/>
      <c r="GD896" s="206"/>
      <c r="GE896" s="206"/>
      <c r="GF896" s="206"/>
      <c r="GG896" s="206"/>
      <c r="GH896" s="206"/>
      <c r="GI896" s="206"/>
      <c r="GJ896" s="206"/>
      <c r="GK896" s="206"/>
      <c r="GL896" s="206"/>
      <c r="GM896" s="206"/>
      <c r="GN896" s="206"/>
      <c r="GO896" s="206"/>
      <c r="GP896" s="206"/>
      <c r="GQ896" s="206"/>
      <c r="GR896" s="206"/>
      <c r="GS896" s="206"/>
      <c r="GT896" s="206"/>
      <c r="GU896" s="206"/>
      <c r="GV896" s="206"/>
      <c r="GW896" s="206"/>
      <c r="GX896" s="206"/>
      <c r="GY896" s="206"/>
      <c r="GZ896" s="206"/>
      <c r="HA896" s="206"/>
      <c r="HB896" s="206"/>
      <c r="HC896" s="206"/>
      <c r="HD896" s="206"/>
      <c r="HE896" s="206"/>
      <c r="HF896" s="206"/>
      <c r="HG896" s="206"/>
      <c r="HH896" s="206"/>
      <c r="HI896" s="206"/>
      <c r="HJ896" s="206"/>
      <c r="HK896" s="206"/>
      <c r="HL896" s="206"/>
      <c r="HM896" s="206"/>
      <c r="HN896" s="206"/>
      <c r="HO896" s="206"/>
      <c r="HP896" s="206"/>
      <c r="HQ896" s="206"/>
      <c r="HR896" s="206"/>
      <c r="HS896" s="206"/>
      <c r="HT896" s="206"/>
      <c r="HU896" s="206"/>
      <c r="HV896" s="206"/>
      <c r="HW896" s="206"/>
      <c r="HX896" s="206"/>
      <c r="HY896" s="206"/>
      <c r="HZ896" s="206"/>
      <c r="IA896" s="206"/>
      <c r="IB896" s="206"/>
      <c r="IC896" s="206"/>
      <c r="ID896" s="206"/>
      <c r="IE896" s="206"/>
      <c r="IF896" s="206"/>
      <c r="IG896" s="206"/>
      <c r="IH896" s="206"/>
    </row>
    <row r="897" spans="1:242" s="225" customFormat="1" hidden="1" x14ac:dyDescent="0.25">
      <c r="A897" s="206"/>
      <c r="B897" s="206"/>
      <c r="C897" s="204">
        <v>43685</v>
      </c>
      <c r="D897" s="233" t="s">
        <v>1582</v>
      </c>
      <c r="E897" s="319" t="s">
        <v>1563</v>
      </c>
      <c r="F897" s="322"/>
      <c r="G897" s="242" t="s">
        <v>1581</v>
      </c>
      <c r="H897" s="285"/>
      <c r="I897" s="236">
        <v>750000</v>
      </c>
      <c r="J897" s="357">
        <f t="shared" si="14"/>
        <v>8322591</v>
      </c>
      <c r="K897" s="251"/>
      <c r="L897" s="287"/>
      <c r="M897" s="319" t="s">
        <v>1563</v>
      </c>
      <c r="N897" s="287"/>
      <c r="O897" s="287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449"/>
      <c r="AK897" s="206"/>
      <c r="AL897" s="206"/>
      <c r="AM897" s="206"/>
      <c r="AN897" s="206"/>
      <c r="AO897" s="206"/>
      <c r="AP897" s="206"/>
      <c r="AQ897" s="206"/>
      <c r="AR897" s="206"/>
      <c r="AS897" s="206"/>
      <c r="AT897" s="206"/>
      <c r="AU897" s="206"/>
      <c r="AV897" s="206"/>
      <c r="AW897" s="206"/>
      <c r="AX897" s="206"/>
      <c r="AY897" s="206"/>
      <c r="AZ897" s="206"/>
      <c r="BA897" s="206"/>
      <c r="BB897" s="206"/>
      <c r="BC897" s="206"/>
      <c r="BD897" s="206"/>
      <c r="BE897" s="206"/>
      <c r="BF897" s="206"/>
      <c r="BG897" s="206"/>
      <c r="BH897" s="206"/>
      <c r="BI897" s="206"/>
      <c r="BJ897" s="206"/>
      <c r="BK897" s="206"/>
      <c r="BL897" s="206"/>
      <c r="BM897" s="206"/>
      <c r="BN897" s="206"/>
      <c r="BO897" s="206"/>
      <c r="BP897" s="206"/>
      <c r="BQ897" s="206"/>
      <c r="BR897" s="206"/>
      <c r="BS897" s="206"/>
      <c r="BT897" s="206"/>
      <c r="BU897" s="206"/>
      <c r="BV897" s="206"/>
      <c r="BW897" s="206"/>
      <c r="BX897" s="206"/>
      <c r="BY897" s="206"/>
      <c r="BZ897" s="206"/>
      <c r="CA897" s="206"/>
      <c r="CB897" s="206"/>
      <c r="CC897" s="206"/>
      <c r="CD897" s="206"/>
      <c r="CE897" s="206"/>
      <c r="CF897" s="206"/>
      <c r="CG897" s="206"/>
      <c r="CH897" s="206"/>
      <c r="CI897" s="206"/>
      <c r="CJ897" s="206"/>
      <c r="CK897" s="206"/>
      <c r="CL897" s="206"/>
      <c r="CM897" s="206"/>
      <c r="CN897" s="206"/>
      <c r="CO897" s="206"/>
      <c r="CP897" s="206"/>
      <c r="CQ897" s="206"/>
      <c r="CR897" s="206"/>
      <c r="CS897" s="206"/>
      <c r="CT897" s="206"/>
      <c r="CU897" s="206"/>
      <c r="CV897" s="206"/>
      <c r="CW897" s="206"/>
      <c r="CX897" s="206"/>
      <c r="CY897" s="206"/>
      <c r="CZ897" s="206"/>
      <c r="DA897" s="206"/>
      <c r="DB897" s="206"/>
      <c r="DC897" s="206"/>
      <c r="DD897" s="206"/>
      <c r="DE897" s="206"/>
      <c r="DF897" s="206"/>
      <c r="DG897" s="206"/>
      <c r="DH897" s="206"/>
      <c r="DI897" s="206"/>
      <c r="DJ897" s="206"/>
      <c r="DK897" s="206"/>
      <c r="DL897" s="206"/>
      <c r="DM897" s="206"/>
      <c r="DN897" s="206"/>
      <c r="DO897" s="206"/>
      <c r="DP897" s="206"/>
      <c r="DQ897" s="206"/>
      <c r="DR897" s="206"/>
      <c r="DS897" s="206"/>
      <c r="DT897" s="206"/>
      <c r="DU897" s="206"/>
      <c r="DV897" s="206"/>
      <c r="DW897" s="206"/>
      <c r="DX897" s="206"/>
      <c r="DY897" s="206"/>
      <c r="DZ897" s="206"/>
      <c r="EA897" s="206"/>
      <c r="EB897" s="206"/>
      <c r="EC897" s="206"/>
      <c r="ED897" s="206"/>
      <c r="EE897" s="206"/>
      <c r="EF897" s="206"/>
      <c r="EG897" s="206"/>
      <c r="EH897" s="206"/>
      <c r="EI897" s="206"/>
      <c r="EJ897" s="206"/>
      <c r="EK897" s="206"/>
      <c r="EL897" s="206"/>
      <c r="EM897" s="206"/>
      <c r="EN897" s="206"/>
      <c r="EO897" s="206"/>
      <c r="EP897" s="206"/>
      <c r="EQ897" s="206"/>
      <c r="ER897" s="206"/>
      <c r="ES897" s="206"/>
      <c r="ET897" s="206"/>
      <c r="EU897" s="206"/>
      <c r="EV897" s="206"/>
      <c r="EW897" s="206"/>
      <c r="EX897" s="206"/>
      <c r="EY897" s="206"/>
      <c r="EZ897" s="206"/>
      <c r="FA897" s="206"/>
      <c r="FB897" s="206"/>
      <c r="FC897" s="206"/>
      <c r="FD897" s="206"/>
      <c r="FE897" s="206"/>
      <c r="FF897" s="206"/>
      <c r="FG897" s="206"/>
      <c r="FH897" s="206"/>
      <c r="FI897" s="206"/>
      <c r="FJ897" s="206"/>
      <c r="FK897" s="206"/>
      <c r="FL897" s="206"/>
      <c r="FM897" s="206"/>
      <c r="FN897" s="206"/>
      <c r="FO897" s="206"/>
      <c r="FP897" s="206"/>
      <c r="FQ897" s="206"/>
      <c r="FR897" s="206"/>
      <c r="FS897" s="206"/>
      <c r="FT897" s="206"/>
      <c r="FU897" s="206"/>
      <c r="FV897" s="206"/>
      <c r="FW897" s="206"/>
      <c r="FX897" s="206"/>
      <c r="FY897" s="206"/>
      <c r="FZ897" s="206"/>
      <c r="GA897" s="206"/>
      <c r="GB897" s="206"/>
      <c r="GC897" s="206"/>
      <c r="GD897" s="206"/>
      <c r="GE897" s="206"/>
      <c r="GF897" s="206"/>
      <c r="GG897" s="206"/>
      <c r="GH897" s="206"/>
      <c r="GI897" s="206"/>
      <c r="GJ897" s="206"/>
      <c r="GK897" s="206"/>
      <c r="GL897" s="206"/>
      <c r="GM897" s="206"/>
      <c r="GN897" s="206"/>
      <c r="GO897" s="206"/>
      <c r="GP897" s="206"/>
      <c r="GQ897" s="206"/>
      <c r="GR897" s="206"/>
      <c r="GS897" s="206"/>
      <c r="GT897" s="206"/>
      <c r="GU897" s="206"/>
      <c r="GV897" s="206"/>
      <c r="GW897" s="206"/>
      <c r="GX897" s="206"/>
      <c r="GY897" s="206"/>
      <c r="GZ897" s="206"/>
      <c r="HA897" s="206"/>
      <c r="HB897" s="206"/>
      <c r="HC897" s="206"/>
      <c r="HD897" s="206"/>
      <c r="HE897" s="206"/>
      <c r="HF897" s="206"/>
      <c r="HG897" s="206"/>
      <c r="HH897" s="206"/>
      <c r="HI897" s="206"/>
      <c r="HJ897" s="206"/>
      <c r="HK897" s="206"/>
      <c r="HL897" s="206"/>
      <c r="HM897" s="206"/>
      <c r="HN897" s="206"/>
      <c r="HO897" s="206"/>
      <c r="HP897" s="206"/>
      <c r="HQ897" s="206"/>
      <c r="HR897" s="206"/>
      <c r="HS897" s="206"/>
      <c r="HT897" s="206"/>
      <c r="HU897" s="206"/>
      <c r="HV897" s="206"/>
      <c r="HW897" s="206"/>
      <c r="HX897" s="206"/>
      <c r="HY897" s="206"/>
      <c r="HZ897" s="206"/>
      <c r="IA897" s="206"/>
      <c r="IB897" s="206"/>
      <c r="IC897" s="206"/>
      <c r="ID897" s="206"/>
      <c r="IE897" s="206"/>
      <c r="IF897" s="206"/>
      <c r="IG897" s="206"/>
      <c r="IH897" s="206"/>
    </row>
    <row r="898" spans="1:242" s="225" customFormat="1" hidden="1" x14ac:dyDescent="0.25">
      <c r="A898" s="206"/>
      <c r="B898" s="206"/>
      <c r="C898" s="204">
        <v>43685</v>
      </c>
      <c r="D898" s="233" t="s">
        <v>1584</v>
      </c>
      <c r="E898" s="319" t="s">
        <v>1564</v>
      </c>
      <c r="F898" s="322"/>
      <c r="G898" s="242" t="s">
        <v>1583</v>
      </c>
      <c r="H898" s="285"/>
      <c r="I898" s="236">
        <v>30000</v>
      </c>
      <c r="J898" s="357">
        <f t="shared" si="14"/>
        <v>8292591</v>
      </c>
      <c r="K898" s="251"/>
      <c r="L898" s="287"/>
      <c r="M898" s="319" t="s">
        <v>1564</v>
      </c>
      <c r="N898" s="287"/>
      <c r="O898" s="287"/>
      <c r="P898" s="287"/>
      <c r="Q898" s="287"/>
      <c r="R898" s="287"/>
      <c r="S898" s="287"/>
      <c r="T898" s="287"/>
      <c r="U898" s="287"/>
      <c r="V898" s="287"/>
      <c r="W898" s="287"/>
      <c r="X898" s="287"/>
      <c r="Y898" s="287"/>
      <c r="Z898" s="287"/>
      <c r="AA898" s="287"/>
      <c r="AB898" s="287"/>
      <c r="AC898" s="287"/>
      <c r="AD898" s="287"/>
      <c r="AE898" s="287"/>
      <c r="AF898" s="287"/>
      <c r="AG898" s="287"/>
      <c r="AH898" s="287"/>
      <c r="AI898" s="287"/>
      <c r="AJ898" s="449"/>
      <c r="AK898" s="206"/>
      <c r="AL898" s="206"/>
      <c r="AM898" s="206"/>
      <c r="AN898" s="206"/>
      <c r="AO898" s="206"/>
      <c r="AP898" s="206"/>
      <c r="AQ898" s="206"/>
      <c r="AR898" s="206"/>
      <c r="AS898" s="206"/>
      <c r="AT898" s="206"/>
      <c r="AU898" s="206"/>
      <c r="AV898" s="206"/>
      <c r="AW898" s="206"/>
      <c r="AX898" s="206"/>
      <c r="AY898" s="206"/>
      <c r="AZ898" s="206"/>
      <c r="BA898" s="206"/>
      <c r="BB898" s="206"/>
      <c r="BC898" s="206"/>
      <c r="BD898" s="206"/>
      <c r="BE898" s="206"/>
      <c r="BF898" s="206"/>
      <c r="BG898" s="206"/>
      <c r="BH898" s="206"/>
      <c r="BI898" s="206"/>
      <c r="BJ898" s="206"/>
      <c r="BK898" s="206"/>
      <c r="BL898" s="206"/>
      <c r="BM898" s="206"/>
      <c r="BN898" s="206"/>
      <c r="BO898" s="206"/>
      <c r="BP898" s="206"/>
      <c r="BQ898" s="206"/>
      <c r="BR898" s="206"/>
      <c r="BS898" s="206"/>
      <c r="BT898" s="206"/>
      <c r="BU898" s="206"/>
      <c r="BV898" s="206"/>
      <c r="BW898" s="206"/>
      <c r="BX898" s="206"/>
      <c r="BY898" s="206"/>
      <c r="BZ898" s="206"/>
      <c r="CA898" s="206"/>
      <c r="CB898" s="206"/>
      <c r="CC898" s="206"/>
      <c r="CD898" s="206"/>
      <c r="CE898" s="206"/>
      <c r="CF898" s="206"/>
      <c r="CG898" s="206"/>
      <c r="CH898" s="206"/>
      <c r="CI898" s="206"/>
      <c r="CJ898" s="206"/>
      <c r="CK898" s="206"/>
      <c r="CL898" s="206"/>
      <c r="CM898" s="206"/>
      <c r="CN898" s="206"/>
      <c r="CO898" s="206"/>
      <c r="CP898" s="206"/>
      <c r="CQ898" s="206"/>
      <c r="CR898" s="206"/>
      <c r="CS898" s="206"/>
      <c r="CT898" s="206"/>
      <c r="CU898" s="206"/>
      <c r="CV898" s="206"/>
      <c r="CW898" s="206"/>
      <c r="CX898" s="206"/>
      <c r="CY898" s="206"/>
      <c r="CZ898" s="206"/>
      <c r="DA898" s="206"/>
      <c r="DB898" s="206"/>
      <c r="DC898" s="206"/>
      <c r="DD898" s="206"/>
      <c r="DE898" s="206"/>
      <c r="DF898" s="206"/>
      <c r="DG898" s="206"/>
      <c r="DH898" s="206"/>
      <c r="DI898" s="206"/>
      <c r="DJ898" s="206"/>
      <c r="DK898" s="206"/>
      <c r="DL898" s="206"/>
      <c r="DM898" s="206"/>
      <c r="DN898" s="206"/>
      <c r="DO898" s="206"/>
      <c r="DP898" s="206"/>
      <c r="DQ898" s="206"/>
      <c r="DR898" s="206"/>
      <c r="DS898" s="206"/>
      <c r="DT898" s="206"/>
      <c r="DU898" s="206"/>
      <c r="DV898" s="206"/>
      <c r="DW898" s="206"/>
      <c r="DX898" s="206"/>
      <c r="DY898" s="206"/>
      <c r="DZ898" s="206"/>
      <c r="EA898" s="206"/>
      <c r="EB898" s="206"/>
      <c r="EC898" s="206"/>
      <c r="ED898" s="206"/>
      <c r="EE898" s="206"/>
      <c r="EF898" s="206"/>
      <c r="EG898" s="206"/>
      <c r="EH898" s="206"/>
      <c r="EI898" s="206"/>
      <c r="EJ898" s="206"/>
      <c r="EK898" s="206"/>
      <c r="EL898" s="206"/>
      <c r="EM898" s="206"/>
      <c r="EN898" s="206"/>
      <c r="EO898" s="206"/>
      <c r="EP898" s="206"/>
      <c r="EQ898" s="206"/>
      <c r="ER898" s="206"/>
      <c r="ES898" s="206"/>
      <c r="ET898" s="206"/>
      <c r="EU898" s="206"/>
      <c r="EV898" s="206"/>
      <c r="EW898" s="206"/>
      <c r="EX898" s="206"/>
      <c r="EY898" s="206"/>
      <c r="EZ898" s="206"/>
      <c r="FA898" s="206"/>
      <c r="FB898" s="206"/>
      <c r="FC898" s="206"/>
      <c r="FD898" s="206"/>
      <c r="FE898" s="206"/>
      <c r="FF898" s="206"/>
      <c r="FG898" s="206"/>
      <c r="FH898" s="206"/>
      <c r="FI898" s="206"/>
      <c r="FJ898" s="206"/>
      <c r="FK898" s="206"/>
      <c r="FL898" s="206"/>
      <c r="FM898" s="206"/>
      <c r="FN898" s="206"/>
      <c r="FO898" s="206"/>
      <c r="FP898" s="206"/>
      <c r="FQ898" s="206"/>
      <c r="FR898" s="206"/>
      <c r="FS898" s="206"/>
      <c r="FT898" s="206"/>
      <c r="FU898" s="206"/>
      <c r="FV898" s="206"/>
      <c r="FW898" s="206"/>
      <c r="FX898" s="206"/>
      <c r="FY898" s="206"/>
      <c r="FZ898" s="206"/>
      <c r="GA898" s="206"/>
      <c r="GB898" s="206"/>
      <c r="GC898" s="206"/>
      <c r="GD898" s="206"/>
      <c r="GE898" s="206"/>
      <c r="GF898" s="206"/>
      <c r="GG898" s="206"/>
      <c r="GH898" s="206"/>
      <c r="GI898" s="206"/>
      <c r="GJ898" s="206"/>
      <c r="GK898" s="206"/>
      <c r="GL898" s="206"/>
      <c r="GM898" s="206"/>
      <c r="GN898" s="206"/>
      <c r="GO898" s="206"/>
      <c r="GP898" s="206"/>
      <c r="GQ898" s="206"/>
      <c r="GR898" s="206"/>
      <c r="GS898" s="206"/>
      <c r="GT898" s="206"/>
      <c r="GU898" s="206"/>
      <c r="GV898" s="206"/>
      <c r="GW898" s="206"/>
      <c r="GX898" s="206"/>
      <c r="GY898" s="206"/>
      <c r="GZ898" s="206"/>
      <c r="HA898" s="206"/>
      <c r="HB898" s="206"/>
      <c r="HC898" s="206"/>
      <c r="HD898" s="206"/>
      <c r="HE898" s="206"/>
      <c r="HF898" s="206"/>
      <c r="HG898" s="206"/>
      <c r="HH898" s="206"/>
      <c r="HI898" s="206"/>
      <c r="HJ898" s="206"/>
      <c r="HK898" s="206"/>
      <c r="HL898" s="206"/>
      <c r="HM898" s="206"/>
      <c r="HN898" s="206"/>
      <c r="HO898" s="206"/>
      <c r="HP898" s="206"/>
      <c r="HQ898" s="206"/>
      <c r="HR898" s="206"/>
      <c r="HS898" s="206"/>
      <c r="HT898" s="206"/>
      <c r="HU898" s="206"/>
      <c r="HV898" s="206"/>
      <c r="HW898" s="206"/>
      <c r="HX898" s="206"/>
      <c r="HY898" s="206"/>
      <c r="HZ898" s="206"/>
      <c r="IA898" s="206"/>
      <c r="IB898" s="206"/>
      <c r="IC898" s="206"/>
      <c r="ID898" s="206"/>
      <c r="IE898" s="206"/>
      <c r="IF898" s="206"/>
      <c r="IG898" s="206"/>
      <c r="IH898" s="206"/>
    </row>
    <row r="899" spans="1:242" s="225" customFormat="1" hidden="1" x14ac:dyDescent="0.25">
      <c r="A899" s="206"/>
      <c r="B899" s="206"/>
      <c r="C899" s="204">
        <v>43686</v>
      </c>
      <c r="D899" s="233" t="s">
        <v>1585</v>
      </c>
      <c r="E899" s="319" t="s">
        <v>1565</v>
      </c>
      <c r="F899" s="322"/>
      <c r="G899" s="242" t="s">
        <v>1182</v>
      </c>
      <c r="H899" s="285"/>
      <c r="I899" s="236">
        <v>270000</v>
      </c>
      <c r="J899" s="357">
        <f t="shared" si="14"/>
        <v>8022591</v>
      </c>
      <c r="K899" s="251"/>
      <c r="L899" s="287"/>
      <c r="M899" s="319" t="s">
        <v>1565</v>
      </c>
      <c r="N899" s="287"/>
      <c r="O899" s="287"/>
      <c r="P899" s="287"/>
      <c r="Q899" s="287"/>
      <c r="R899" s="287"/>
      <c r="S899" s="287"/>
      <c r="T899" s="287"/>
      <c r="U899" s="287"/>
      <c r="V899" s="287"/>
      <c r="W899" s="287"/>
      <c r="X899" s="287"/>
      <c r="Y899" s="287"/>
      <c r="Z899" s="287"/>
      <c r="AA899" s="287"/>
      <c r="AB899" s="287"/>
      <c r="AC899" s="287"/>
      <c r="AD899" s="287"/>
      <c r="AE899" s="287"/>
      <c r="AF899" s="287"/>
      <c r="AG899" s="287"/>
      <c r="AH899" s="287"/>
      <c r="AI899" s="287"/>
      <c r="AJ899" s="449"/>
      <c r="AK899" s="206"/>
      <c r="AL899" s="206"/>
      <c r="AM899" s="206"/>
      <c r="AN899" s="206"/>
      <c r="AO899" s="206"/>
      <c r="AP899" s="206"/>
      <c r="AQ899" s="206"/>
      <c r="AR899" s="206"/>
      <c r="AS899" s="206"/>
      <c r="AT899" s="206"/>
      <c r="AU899" s="206"/>
      <c r="AV899" s="206"/>
      <c r="AW899" s="206"/>
      <c r="AX899" s="206"/>
      <c r="AY899" s="206"/>
      <c r="AZ899" s="206"/>
      <c r="BA899" s="206"/>
      <c r="BB899" s="206"/>
      <c r="BC899" s="206"/>
      <c r="BD899" s="206"/>
      <c r="BE899" s="206"/>
      <c r="BF899" s="206"/>
      <c r="BG899" s="206"/>
      <c r="BH899" s="206"/>
      <c r="BI899" s="206"/>
      <c r="BJ899" s="206"/>
      <c r="BK899" s="206"/>
      <c r="BL899" s="206"/>
      <c r="BM899" s="206"/>
      <c r="BN899" s="206"/>
      <c r="BO899" s="206"/>
      <c r="BP899" s="206"/>
      <c r="BQ899" s="206"/>
      <c r="BR899" s="206"/>
      <c r="BS899" s="206"/>
      <c r="BT899" s="206"/>
      <c r="BU899" s="206"/>
      <c r="BV899" s="206"/>
      <c r="BW899" s="206"/>
      <c r="BX899" s="206"/>
      <c r="BY899" s="206"/>
      <c r="BZ899" s="206"/>
      <c r="CA899" s="206"/>
      <c r="CB899" s="206"/>
      <c r="CC899" s="206"/>
      <c r="CD899" s="206"/>
      <c r="CE899" s="206"/>
      <c r="CF899" s="206"/>
      <c r="CG899" s="206"/>
      <c r="CH899" s="206"/>
      <c r="CI899" s="206"/>
      <c r="CJ899" s="206"/>
      <c r="CK899" s="206"/>
      <c r="CL899" s="206"/>
      <c r="CM899" s="206"/>
      <c r="CN899" s="206"/>
      <c r="CO899" s="206"/>
      <c r="CP899" s="206"/>
      <c r="CQ899" s="206"/>
      <c r="CR899" s="206"/>
      <c r="CS899" s="206"/>
      <c r="CT899" s="206"/>
      <c r="CU899" s="206"/>
      <c r="CV899" s="206"/>
      <c r="CW899" s="206"/>
      <c r="CX899" s="206"/>
      <c r="CY899" s="206"/>
      <c r="CZ899" s="206"/>
      <c r="DA899" s="206"/>
      <c r="DB899" s="206"/>
      <c r="DC899" s="206"/>
      <c r="DD899" s="206"/>
      <c r="DE899" s="206"/>
      <c r="DF899" s="206"/>
      <c r="DG899" s="206"/>
      <c r="DH899" s="206"/>
      <c r="DI899" s="206"/>
      <c r="DJ899" s="206"/>
      <c r="DK899" s="206"/>
      <c r="DL899" s="206"/>
      <c r="DM899" s="206"/>
      <c r="DN899" s="206"/>
      <c r="DO899" s="206"/>
      <c r="DP899" s="206"/>
      <c r="DQ899" s="206"/>
      <c r="DR899" s="206"/>
      <c r="DS899" s="206"/>
      <c r="DT899" s="206"/>
      <c r="DU899" s="206"/>
      <c r="DV899" s="206"/>
      <c r="DW899" s="206"/>
      <c r="DX899" s="206"/>
      <c r="DY899" s="206"/>
      <c r="DZ899" s="206"/>
      <c r="EA899" s="206"/>
      <c r="EB899" s="206"/>
      <c r="EC899" s="206"/>
      <c r="ED899" s="206"/>
      <c r="EE899" s="206"/>
      <c r="EF899" s="206"/>
      <c r="EG899" s="206"/>
      <c r="EH899" s="206"/>
      <c r="EI899" s="206"/>
      <c r="EJ899" s="206"/>
      <c r="EK899" s="206"/>
      <c r="EL899" s="206"/>
      <c r="EM899" s="206"/>
      <c r="EN899" s="206"/>
      <c r="EO899" s="206"/>
      <c r="EP899" s="206"/>
      <c r="EQ899" s="206"/>
      <c r="ER899" s="206"/>
      <c r="ES899" s="206"/>
      <c r="ET899" s="206"/>
      <c r="EU899" s="206"/>
      <c r="EV899" s="206"/>
      <c r="EW899" s="206"/>
      <c r="EX899" s="206"/>
      <c r="EY899" s="206"/>
      <c r="EZ899" s="206"/>
      <c r="FA899" s="206"/>
      <c r="FB899" s="206"/>
      <c r="FC899" s="206"/>
      <c r="FD899" s="206"/>
      <c r="FE899" s="206"/>
      <c r="FF899" s="206"/>
      <c r="FG899" s="206"/>
      <c r="FH899" s="206"/>
      <c r="FI899" s="206"/>
      <c r="FJ899" s="206"/>
      <c r="FK899" s="206"/>
      <c r="FL899" s="206"/>
      <c r="FM899" s="206"/>
      <c r="FN899" s="206"/>
      <c r="FO899" s="206"/>
      <c r="FP899" s="206"/>
      <c r="FQ899" s="206"/>
      <c r="FR899" s="206"/>
      <c r="FS899" s="206"/>
      <c r="FT899" s="206"/>
      <c r="FU899" s="206"/>
      <c r="FV899" s="206"/>
      <c r="FW899" s="206"/>
      <c r="FX899" s="206"/>
      <c r="FY899" s="206"/>
      <c r="FZ899" s="206"/>
      <c r="GA899" s="206"/>
      <c r="GB899" s="206"/>
      <c r="GC899" s="206"/>
      <c r="GD899" s="206"/>
      <c r="GE899" s="206"/>
      <c r="GF899" s="206"/>
      <c r="GG899" s="206"/>
      <c r="GH899" s="206"/>
      <c r="GI899" s="206"/>
      <c r="GJ899" s="206"/>
      <c r="GK899" s="206"/>
      <c r="GL899" s="206"/>
      <c r="GM899" s="206"/>
      <c r="GN899" s="206"/>
      <c r="GO899" s="206"/>
      <c r="GP899" s="206"/>
      <c r="GQ899" s="206"/>
      <c r="GR899" s="206"/>
      <c r="GS899" s="206"/>
      <c r="GT899" s="206"/>
      <c r="GU899" s="206"/>
      <c r="GV899" s="206"/>
      <c r="GW899" s="206"/>
      <c r="GX899" s="206"/>
      <c r="GY899" s="206"/>
      <c r="GZ899" s="206"/>
      <c r="HA899" s="206"/>
      <c r="HB899" s="206"/>
      <c r="HC899" s="206"/>
      <c r="HD899" s="206"/>
      <c r="HE899" s="206"/>
      <c r="HF899" s="206"/>
      <c r="HG899" s="206"/>
      <c r="HH899" s="206"/>
      <c r="HI899" s="206"/>
      <c r="HJ899" s="206"/>
      <c r="HK899" s="206"/>
      <c r="HL899" s="206"/>
      <c r="HM899" s="206"/>
      <c r="HN899" s="206"/>
      <c r="HO899" s="206"/>
      <c r="HP899" s="206"/>
      <c r="HQ899" s="206"/>
      <c r="HR899" s="206"/>
      <c r="HS899" s="206"/>
      <c r="HT899" s="206"/>
      <c r="HU899" s="206"/>
      <c r="HV899" s="206"/>
      <c r="HW899" s="206"/>
      <c r="HX899" s="206"/>
      <c r="HY899" s="206"/>
      <c r="HZ899" s="206"/>
      <c r="IA899" s="206"/>
      <c r="IB899" s="206"/>
      <c r="IC899" s="206"/>
      <c r="ID899" s="206"/>
      <c r="IE899" s="206"/>
      <c r="IF899" s="206"/>
      <c r="IG899" s="206"/>
      <c r="IH899" s="206"/>
    </row>
    <row r="900" spans="1:242" s="225" customFormat="1" hidden="1" x14ac:dyDescent="0.25">
      <c r="A900" s="206"/>
      <c r="B900" s="206"/>
      <c r="C900" s="204">
        <v>43686</v>
      </c>
      <c r="D900" s="233" t="s">
        <v>1587</v>
      </c>
      <c r="E900" s="319" t="s">
        <v>1566</v>
      </c>
      <c r="F900" s="322"/>
      <c r="G900" s="242" t="s">
        <v>1586</v>
      </c>
      <c r="H900" s="285"/>
      <c r="I900" s="236">
        <v>794500</v>
      </c>
      <c r="J900" s="357">
        <f t="shared" si="14"/>
        <v>7228091</v>
      </c>
      <c r="K900" s="251"/>
      <c r="L900" s="287"/>
      <c r="M900" s="319" t="s">
        <v>1566</v>
      </c>
      <c r="N900" s="287"/>
      <c r="O900" s="287"/>
      <c r="P900" s="287"/>
      <c r="Q900" s="287"/>
      <c r="R900" s="287"/>
      <c r="S900" s="287"/>
      <c r="T900" s="287"/>
      <c r="U900" s="287"/>
      <c r="V900" s="287"/>
      <c r="W900" s="287"/>
      <c r="X900" s="287"/>
      <c r="Y900" s="287"/>
      <c r="Z900" s="287"/>
      <c r="AA900" s="287"/>
      <c r="AB900" s="287"/>
      <c r="AC900" s="287"/>
      <c r="AD900" s="287"/>
      <c r="AE900" s="287"/>
      <c r="AF900" s="287"/>
      <c r="AG900" s="287"/>
      <c r="AH900" s="287"/>
      <c r="AI900" s="287"/>
      <c r="AJ900" s="449"/>
      <c r="AK900" s="206"/>
      <c r="AL900" s="206"/>
      <c r="AM900" s="206"/>
      <c r="AN900" s="206"/>
      <c r="AO900" s="206"/>
      <c r="AP900" s="206"/>
      <c r="AQ900" s="206"/>
      <c r="AR900" s="206"/>
      <c r="AS900" s="206"/>
      <c r="AT900" s="206"/>
      <c r="AU900" s="206"/>
      <c r="AV900" s="206"/>
      <c r="AW900" s="206"/>
      <c r="AX900" s="206"/>
      <c r="AY900" s="206"/>
      <c r="AZ900" s="206"/>
      <c r="BA900" s="206"/>
      <c r="BB900" s="206"/>
      <c r="BC900" s="206"/>
      <c r="BD900" s="206"/>
      <c r="BE900" s="206"/>
      <c r="BF900" s="206"/>
      <c r="BG900" s="206"/>
      <c r="BH900" s="206"/>
      <c r="BI900" s="206"/>
      <c r="BJ900" s="206"/>
      <c r="BK900" s="206"/>
      <c r="BL900" s="206"/>
      <c r="BM900" s="206"/>
      <c r="BN900" s="206"/>
      <c r="BO900" s="206"/>
      <c r="BP900" s="206"/>
      <c r="BQ900" s="206"/>
      <c r="BR900" s="206"/>
      <c r="BS900" s="206"/>
      <c r="BT900" s="206"/>
      <c r="BU900" s="206"/>
      <c r="BV900" s="206"/>
      <c r="BW900" s="206"/>
      <c r="BX900" s="206"/>
      <c r="BY900" s="206"/>
      <c r="BZ900" s="206"/>
      <c r="CA900" s="206"/>
      <c r="CB900" s="206"/>
      <c r="CC900" s="206"/>
      <c r="CD900" s="206"/>
      <c r="CE900" s="206"/>
      <c r="CF900" s="206"/>
      <c r="CG900" s="206"/>
      <c r="CH900" s="206"/>
      <c r="CI900" s="206"/>
      <c r="CJ900" s="206"/>
      <c r="CK900" s="206"/>
      <c r="CL900" s="206"/>
      <c r="CM900" s="206"/>
      <c r="CN900" s="206"/>
      <c r="CO900" s="206"/>
      <c r="CP900" s="206"/>
      <c r="CQ900" s="206"/>
      <c r="CR900" s="206"/>
      <c r="CS900" s="206"/>
      <c r="CT900" s="206"/>
      <c r="CU900" s="206"/>
      <c r="CV900" s="206"/>
      <c r="CW900" s="206"/>
      <c r="CX900" s="206"/>
      <c r="CY900" s="206"/>
      <c r="CZ900" s="206"/>
      <c r="DA900" s="206"/>
      <c r="DB900" s="206"/>
      <c r="DC900" s="206"/>
      <c r="DD900" s="206"/>
      <c r="DE900" s="206"/>
      <c r="DF900" s="206"/>
      <c r="DG900" s="206"/>
      <c r="DH900" s="206"/>
      <c r="DI900" s="206"/>
      <c r="DJ900" s="206"/>
      <c r="DK900" s="206"/>
      <c r="DL900" s="206"/>
      <c r="DM900" s="206"/>
      <c r="DN900" s="206"/>
      <c r="DO900" s="206"/>
      <c r="DP900" s="206"/>
      <c r="DQ900" s="206"/>
      <c r="DR900" s="206"/>
      <c r="DS900" s="206"/>
      <c r="DT900" s="206"/>
      <c r="DU900" s="206"/>
      <c r="DV900" s="206"/>
      <c r="DW900" s="206"/>
      <c r="DX900" s="206"/>
      <c r="DY900" s="206"/>
      <c r="DZ900" s="206"/>
      <c r="EA900" s="206"/>
      <c r="EB900" s="206"/>
      <c r="EC900" s="206"/>
      <c r="ED900" s="206"/>
      <c r="EE900" s="206"/>
      <c r="EF900" s="206"/>
      <c r="EG900" s="206"/>
      <c r="EH900" s="206"/>
      <c r="EI900" s="206"/>
      <c r="EJ900" s="206"/>
      <c r="EK900" s="206"/>
      <c r="EL900" s="206"/>
      <c r="EM900" s="206"/>
      <c r="EN900" s="206"/>
      <c r="EO900" s="206"/>
      <c r="EP900" s="206"/>
      <c r="EQ900" s="206"/>
      <c r="ER900" s="206"/>
      <c r="ES900" s="206"/>
      <c r="ET900" s="206"/>
      <c r="EU900" s="206"/>
      <c r="EV900" s="206"/>
      <c r="EW900" s="206"/>
      <c r="EX900" s="206"/>
      <c r="EY900" s="206"/>
      <c r="EZ900" s="206"/>
      <c r="FA900" s="206"/>
      <c r="FB900" s="206"/>
      <c r="FC900" s="206"/>
      <c r="FD900" s="206"/>
      <c r="FE900" s="206"/>
      <c r="FF900" s="206"/>
      <c r="FG900" s="206"/>
      <c r="FH900" s="206"/>
      <c r="FI900" s="206"/>
      <c r="FJ900" s="206"/>
      <c r="FK900" s="206"/>
      <c r="FL900" s="206"/>
      <c r="FM900" s="206"/>
      <c r="FN900" s="206"/>
      <c r="FO900" s="206"/>
      <c r="FP900" s="206"/>
      <c r="FQ900" s="206"/>
      <c r="FR900" s="206"/>
      <c r="FS900" s="206"/>
      <c r="FT900" s="206"/>
      <c r="FU900" s="206"/>
      <c r="FV900" s="206"/>
      <c r="FW900" s="206"/>
      <c r="FX900" s="206"/>
      <c r="FY900" s="206"/>
      <c r="FZ900" s="206"/>
      <c r="GA900" s="206"/>
      <c r="GB900" s="206"/>
      <c r="GC900" s="206"/>
      <c r="GD900" s="206"/>
      <c r="GE900" s="206"/>
      <c r="GF900" s="206"/>
      <c r="GG900" s="206"/>
      <c r="GH900" s="206"/>
      <c r="GI900" s="206"/>
      <c r="GJ900" s="206"/>
      <c r="GK900" s="206"/>
      <c r="GL900" s="206"/>
      <c r="GM900" s="206"/>
      <c r="GN900" s="206"/>
      <c r="GO900" s="206"/>
      <c r="GP900" s="206"/>
      <c r="GQ900" s="206"/>
      <c r="GR900" s="206"/>
      <c r="GS900" s="206"/>
      <c r="GT900" s="206"/>
      <c r="GU900" s="206"/>
      <c r="GV900" s="206"/>
      <c r="GW900" s="206"/>
      <c r="GX900" s="206"/>
      <c r="GY900" s="206"/>
      <c r="GZ900" s="206"/>
      <c r="HA900" s="206"/>
      <c r="HB900" s="206"/>
      <c r="HC900" s="206"/>
      <c r="HD900" s="206"/>
      <c r="HE900" s="206"/>
      <c r="HF900" s="206"/>
      <c r="HG900" s="206"/>
      <c r="HH900" s="206"/>
      <c r="HI900" s="206"/>
      <c r="HJ900" s="206"/>
      <c r="HK900" s="206"/>
      <c r="HL900" s="206"/>
      <c r="HM900" s="206"/>
      <c r="HN900" s="206"/>
      <c r="HO900" s="206"/>
      <c r="HP900" s="206"/>
      <c r="HQ900" s="206"/>
      <c r="HR900" s="206"/>
      <c r="HS900" s="206"/>
      <c r="HT900" s="206"/>
      <c r="HU900" s="206"/>
      <c r="HV900" s="206"/>
      <c r="HW900" s="206"/>
      <c r="HX900" s="206"/>
      <c r="HY900" s="206"/>
      <c r="HZ900" s="206"/>
      <c r="IA900" s="206"/>
      <c r="IB900" s="206"/>
      <c r="IC900" s="206"/>
      <c r="ID900" s="206"/>
      <c r="IE900" s="206"/>
      <c r="IF900" s="206"/>
      <c r="IG900" s="206"/>
      <c r="IH900" s="206"/>
    </row>
    <row r="901" spans="1:242" s="225" customFormat="1" hidden="1" x14ac:dyDescent="0.25">
      <c r="A901" s="206"/>
      <c r="B901" s="206"/>
      <c r="C901" s="204">
        <v>43686</v>
      </c>
      <c r="D901" s="233" t="s">
        <v>1589</v>
      </c>
      <c r="E901" s="319" t="s">
        <v>1567</v>
      </c>
      <c r="F901" s="322"/>
      <c r="G901" s="242" t="s">
        <v>1588</v>
      </c>
      <c r="H901" s="285"/>
      <c r="I901" s="236">
        <v>350000</v>
      </c>
      <c r="J901" s="357">
        <f t="shared" si="14"/>
        <v>6878091</v>
      </c>
      <c r="K901" s="251"/>
      <c r="L901" s="287"/>
      <c r="M901" s="319" t="s">
        <v>1567</v>
      </c>
      <c r="N901" s="287"/>
      <c r="O901" s="287"/>
      <c r="P901" s="287"/>
      <c r="Q901" s="287"/>
      <c r="R901" s="287"/>
      <c r="S901" s="287"/>
      <c r="T901" s="287"/>
      <c r="U901" s="287"/>
      <c r="V901" s="287"/>
      <c r="W901" s="287"/>
      <c r="X901" s="287"/>
      <c r="Y901" s="287"/>
      <c r="Z901" s="287"/>
      <c r="AA901" s="287"/>
      <c r="AB901" s="287"/>
      <c r="AC901" s="287"/>
      <c r="AD901" s="287"/>
      <c r="AE901" s="287"/>
      <c r="AF901" s="287"/>
      <c r="AG901" s="287"/>
      <c r="AH901" s="287"/>
      <c r="AI901" s="287"/>
      <c r="AJ901" s="449"/>
      <c r="AK901" s="206"/>
      <c r="AL901" s="206"/>
      <c r="AM901" s="206"/>
      <c r="AN901" s="206"/>
      <c r="AO901" s="206"/>
      <c r="AP901" s="206"/>
      <c r="AQ901" s="206"/>
      <c r="AR901" s="206"/>
      <c r="AS901" s="206"/>
      <c r="AT901" s="206"/>
      <c r="AU901" s="206"/>
      <c r="AV901" s="206"/>
      <c r="AW901" s="206"/>
      <c r="AX901" s="206"/>
      <c r="AY901" s="206"/>
      <c r="AZ901" s="206"/>
      <c r="BA901" s="206"/>
      <c r="BB901" s="206"/>
      <c r="BC901" s="206"/>
      <c r="BD901" s="206"/>
      <c r="BE901" s="206"/>
      <c r="BF901" s="206"/>
      <c r="BG901" s="206"/>
      <c r="BH901" s="206"/>
      <c r="BI901" s="206"/>
      <c r="BJ901" s="206"/>
      <c r="BK901" s="206"/>
      <c r="BL901" s="206"/>
      <c r="BM901" s="206"/>
      <c r="BN901" s="206"/>
      <c r="BO901" s="206"/>
      <c r="BP901" s="206"/>
      <c r="BQ901" s="206"/>
      <c r="BR901" s="206"/>
      <c r="BS901" s="206"/>
      <c r="BT901" s="206"/>
      <c r="BU901" s="206"/>
      <c r="BV901" s="206"/>
      <c r="BW901" s="206"/>
      <c r="BX901" s="206"/>
      <c r="BY901" s="206"/>
      <c r="BZ901" s="206"/>
      <c r="CA901" s="206"/>
      <c r="CB901" s="206"/>
      <c r="CC901" s="206"/>
      <c r="CD901" s="206"/>
      <c r="CE901" s="206"/>
      <c r="CF901" s="206"/>
      <c r="CG901" s="206"/>
      <c r="CH901" s="206"/>
      <c r="CI901" s="206"/>
      <c r="CJ901" s="206"/>
      <c r="CK901" s="206"/>
      <c r="CL901" s="206"/>
      <c r="CM901" s="206"/>
      <c r="CN901" s="206"/>
      <c r="CO901" s="206"/>
      <c r="CP901" s="206"/>
      <c r="CQ901" s="206"/>
      <c r="CR901" s="206"/>
      <c r="CS901" s="206"/>
      <c r="CT901" s="206"/>
      <c r="CU901" s="206"/>
      <c r="CV901" s="206"/>
      <c r="CW901" s="206"/>
      <c r="CX901" s="206"/>
      <c r="CY901" s="206"/>
      <c r="CZ901" s="206"/>
      <c r="DA901" s="206"/>
      <c r="DB901" s="206"/>
      <c r="DC901" s="206"/>
      <c r="DD901" s="206"/>
      <c r="DE901" s="206"/>
      <c r="DF901" s="206"/>
      <c r="DG901" s="206"/>
      <c r="DH901" s="206"/>
      <c r="DI901" s="206"/>
      <c r="DJ901" s="206"/>
      <c r="DK901" s="206"/>
      <c r="DL901" s="206"/>
      <c r="DM901" s="206"/>
      <c r="DN901" s="206"/>
      <c r="DO901" s="206"/>
      <c r="DP901" s="206"/>
      <c r="DQ901" s="206"/>
      <c r="DR901" s="206"/>
      <c r="DS901" s="206"/>
      <c r="DT901" s="206"/>
      <c r="DU901" s="206"/>
      <c r="DV901" s="206"/>
      <c r="DW901" s="206"/>
      <c r="DX901" s="206"/>
      <c r="DY901" s="206"/>
      <c r="DZ901" s="206"/>
      <c r="EA901" s="206"/>
      <c r="EB901" s="206"/>
      <c r="EC901" s="206"/>
      <c r="ED901" s="206"/>
      <c r="EE901" s="206"/>
      <c r="EF901" s="206"/>
      <c r="EG901" s="206"/>
      <c r="EH901" s="206"/>
      <c r="EI901" s="206"/>
      <c r="EJ901" s="206"/>
      <c r="EK901" s="206"/>
      <c r="EL901" s="206"/>
      <c r="EM901" s="206"/>
      <c r="EN901" s="206"/>
      <c r="EO901" s="206"/>
      <c r="EP901" s="206"/>
      <c r="EQ901" s="206"/>
      <c r="ER901" s="206"/>
      <c r="ES901" s="206"/>
      <c r="ET901" s="206"/>
      <c r="EU901" s="206"/>
      <c r="EV901" s="206"/>
      <c r="EW901" s="206"/>
      <c r="EX901" s="206"/>
      <c r="EY901" s="206"/>
      <c r="EZ901" s="206"/>
      <c r="FA901" s="206"/>
      <c r="FB901" s="206"/>
      <c r="FC901" s="206"/>
      <c r="FD901" s="206"/>
      <c r="FE901" s="206"/>
      <c r="FF901" s="206"/>
      <c r="FG901" s="206"/>
      <c r="FH901" s="206"/>
      <c r="FI901" s="206"/>
      <c r="FJ901" s="206"/>
      <c r="FK901" s="206"/>
      <c r="FL901" s="206"/>
      <c r="FM901" s="206"/>
      <c r="FN901" s="206"/>
      <c r="FO901" s="206"/>
      <c r="FP901" s="206"/>
      <c r="FQ901" s="206"/>
      <c r="FR901" s="206"/>
      <c r="FS901" s="206"/>
      <c r="FT901" s="206"/>
      <c r="FU901" s="206"/>
      <c r="FV901" s="206"/>
      <c r="FW901" s="206"/>
      <c r="FX901" s="206"/>
      <c r="FY901" s="206"/>
      <c r="FZ901" s="206"/>
      <c r="GA901" s="206"/>
      <c r="GB901" s="206"/>
      <c r="GC901" s="206"/>
      <c r="GD901" s="206"/>
      <c r="GE901" s="206"/>
      <c r="GF901" s="206"/>
      <c r="GG901" s="206"/>
      <c r="GH901" s="206"/>
      <c r="GI901" s="206"/>
      <c r="GJ901" s="206"/>
      <c r="GK901" s="206"/>
      <c r="GL901" s="206"/>
      <c r="GM901" s="206"/>
      <c r="GN901" s="206"/>
      <c r="GO901" s="206"/>
      <c r="GP901" s="206"/>
      <c r="GQ901" s="206"/>
      <c r="GR901" s="206"/>
      <c r="GS901" s="206"/>
      <c r="GT901" s="206"/>
      <c r="GU901" s="206"/>
      <c r="GV901" s="206"/>
      <c r="GW901" s="206"/>
      <c r="GX901" s="206"/>
      <c r="GY901" s="206"/>
      <c r="GZ901" s="206"/>
      <c r="HA901" s="206"/>
      <c r="HB901" s="206"/>
      <c r="HC901" s="206"/>
      <c r="HD901" s="206"/>
      <c r="HE901" s="206"/>
      <c r="HF901" s="206"/>
      <c r="HG901" s="206"/>
      <c r="HH901" s="206"/>
      <c r="HI901" s="206"/>
      <c r="HJ901" s="206"/>
      <c r="HK901" s="206"/>
      <c r="HL901" s="206"/>
      <c r="HM901" s="206"/>
      <c r="HN901" s="206"/>
      <c r="HO901" s="206"/>
      <c r="HP901" s="206"/>
      <c r="HQ901" s="206"/>
      <c r="HR901" s="206"/>
      <c r="HS901" s="206"/>
      <c r="HT901" s="206"/>
      <c r="HU901" s="206"/>
      <c r="HV901" s="206"/>
      <c r="HW901" s="206"/>
      <c r="HX901" s="206"/>
      <c r="HY901" s="206"/>
      <c r="HZ901" s="206"/>
      <c r="IA901" s="206"/>
      <c r="IB901" s="206"/>
      <c r="IC901" s="206"/>
      <c r="ID901" s="206"/>
      <c r="IE901" s="206"/>
      <c r="IF901" s="206"/>
      <c r="IG901" s="206"/>
      <c r="IH901" s="206"/>
    </row>
    <row r="902" spans="1:242" s="225" customFormat="1" hidden="1" x14ac:dyDescent="0.25">
      <c r="A902" s="206"/>
      <c r="B902" s="206"/>
      <c r="C902" s="204">
        <v>43686</v>
      </c>
      <c r="D902" s="233" t="s">
        <v>1193</v>
      </c>
      <c r="E902" s="319" t="s">
        <v>1568</v>
      </c>
      <c r="F902" s="322"/>
      <c r="G902" s="242" t="s">
        <v>1345</v>
      </c>
      <c r="H902" s="285"/>
      <c r="I902" s="236">
        <v>64000</v>
      </c>
      <c r="J902" s="357">
        <f t="shared" si="14"/>
        <v>6814091</v>
      </c>
      <c r="K902" s="251"/>
      <c r="L902" s="287"/>
      <c r="M902" s="319" t="s">
        <v>1568</v>
      </c>
      <c r="N902" s="287"/>
      <c r="O902" s="287"/>
      <c r="P902" s="287"/>
      <c r="Q902" s="287"/>
      <c r="R902" s="287"/>
      <c r="S902" s="287"/>
      <c r="T902" s="287"/>
      <c r="U902" s="287"/>
      <c r="V902" s="287"/>
      <c r="W902" s="287"/>
      <c r="X902" s="287"/>
      <c r="Y902" s="287"/>
      <c r="Z902" s="287"/>
      <c r="AA902" s="287"/>
      <c r="AB902" s="287"/>
      <c r="AC902" s="287"/>
      <c r="AD902" s="287"/>
      <c r="AE902" s="287"/>
      <c r="AF902" s="287"/>
      <c r="AG902" s="287"/>
      <c r="AH902" s="287"/>
      <c r="AI902" s="287"/>
      <c r="AJ902" s="449"/>
      <c r="AK902" s="206"/>
      <c r="AL902" s="206"/>
      <c r="AM902" s="206"/>
      <c r="AN902" s="206"/>
      <c r="AO902" s="206"/>
      <c r="AP902" s="206"/>
      <c r="AQ902" s="206"/>
      <c r="AR902" s="206"/>
      <c r="AS902" s="206"/>
      <c r="AT902" s="206"/>
      <c r="AU902" s="206"/>
      <c r="AV902" s="206"/>
      <c r="AW902" s="206"/>
      <c r="AX902" s="206"/>
      <c r="AY902" s="206"/>
      <c r="AZ902" s="206"/>
      <c r="BA902" s="206"/>
      <c r="BB902" s="206"/>
      <c r="BC902" s="206"/>
      <c r="BD902" s="206"/>
      <c r="BE902" s="206"/>
      <c r="BF902" s="206"/>
      <c r="BG902" s="206"/>
      <c r="BH902" s="206"/>
      <c r="BI902" s="206"/>
      <c r="BJ902" s="206"/>
      <c r="BK902" s="206"/>
      <c r="BL902" s="206"/>
      <c r="BM902" s="206"/>
      <c r="BN902" s="206"/>
      <c r="BO902" s="206"/>
      <c r="BP902" s="206"/>
      <c r="BQ902" s="206"/>
      <c r="BR902" s="206"/>
      <c r="BS902" s="206"/>
      <c r="BT902" s="206"/>
      <c r="BU902" s="206"/>
      <c r="BV902" s="206"/>
      <c r="BW902" s="206"/>
      <c r="BX902" s="206"/>
      <c r="BY902" s="206"/>
      <c r="BZ902" s="206"/>
      <c r="CA902" s="206"/>
      <c r="CB902" s="206"/>
      <c r="CC902" s="206"/>
      <c r="CD902" s="206"/>
      <c r="CE902" s="206"/>
      <c r="CF902" s="206"/>
      <c r="CG902" s="206"/>
      <c r="CH902" s="206"/>
      <c r="CI902" s="206"/>
      <c r="CJ902" s="206"/>
      <c r="CK902" s="206"/>
      <c r="CL902" s="206"/>
      <c r="CM902" s="206"/>
      <c r="CN902" s="206"/>
      <c r="CO902" s="206"/>
      <c r="CP902" s="206"/>
      <c r="CQ902" s="206"/>
      <c r="CR902" s="206"/>
      <c r="CS902" s="206"/>
      <c r="CT902" s="206"/>
      <c r="CU902" s="206"/>
      <c r="CV902" s="206"/>
      <c r="CW902" s="206"/>
      <c r="CX902" s="206"/>
      <c r="CY902" s="206"/>
      <c r="CZ902" s="206"/>
      <c r="DA902" s="206"/>
      <c r="DB902" s="206"/>
      <c r="DC902" s="206"/>
      <c r="DD902" s="206"/>
      <c r="DE902" s="206"/>
      <c r="DF902" s="206"/>
      <c r="DG902" s="206"/>
      <c r="DH902" s="206"/>
      <c r="DI902" s="206"/>
      <c r="DJ902" s="206"/>
      <c r="DK902" s="206"/>
      <c r="DL902" s="206"/>
      <c r="DM902" s="206"/>
      <c r="DN902" s="206"/>
      <c r="DO902" s="206"/>
      <c r="DP902" s="206"/>
      <c r="DQ902" s="206"/>
      <c r="DR902" s="206"/>
      <c r="DS902" s="206"/>
      <c r="DT902" s="206"/>
      <c r="DU902" s="206"/>
      <c r="DV902" s="206"/>
      <c r="DW902" s="206"/>
      <c r="DX902" s="206"/>
      <c r="DY902" s="206"/>
      <c r="DZ902" s="206"/>
      <c r="EA902" s="206"/>
      <c r="EB902" s="206"/>
      <c r="EC902" s="206"/>
      <c r="ED902" s="206"/>
      <c r="EE902" s="206"/>
      <c r="EF902" s="206"/>
      <c r="EG902" s="206"/>
      <c r="EH902" s="206"/>
      <c r="EI902" s="206"/>
      <c r="EJ902" s="206"/>
      <c r="EK902" s="206"/>
      <c r="EL902" s="206"/>
      <c r="EM902" s="206"/>
      <c r="EN902" s="206"/>
      <c r="EO902" s="206"/>
      <c r="EP902" s="206"/>
      <c r="EQ902" s="206"/>
      <c r="ER902" s="206"/>
      <c r="ES902" s="206"/>
      <c r="ET902" s="206"/>
      <c r="EU902" s="206"/>
      <c r="EV902" s="206"/>
      <c r="EW902" s="206"/>
      <c r="EX902" s="206"/>
      <c r="EY902" s="206"/>
      <c r="EZ902" s="206"/>
      <c r="FA902" s="206"/>
      <c r="FB902" s="206"/>
      <c r="FC902" s="206"/>
      <c r="FD902" s="206"/>
      <c r="FE902" s="206"/>
      <c r="FF902" s="206"/>
      <c r="FG902" s="206"/>
      <c r="FH902" s="206"/>
      <c r="FI902" s="206"/>
      <c r="FJ902" s="206"/>
      <c r="FK902" s="206"/>
      <c r="FL902" s="206"/>
      <c r="FM902" s="206"/>
      <c r="FN902" s="206"/>
      <c r="FO902" s="206"/>
      <c r="FP902" s="206"/>
      <c r="FQ902" s="206"/>
      <c r="FR902" s="206"/>
      <c r="FS902" s="206"/>
      <c r="FT902" s="206"/>
      <c r="FU902" s="206"/>
      <c r="FV902" s="206"/>
      <c r="FW902" s="206"/>
      <c r="FX902" s="206"/>
      <c r="FY902" s="206"/>
      <c r="FZ902" s="206"/>
      <c r="GA902" s="206"/>
      <c r="GB902" s="206"/>
      <c r="GC902" s="206"/>
      <c r="GD902" s="206"/>
      <c r="GE902" s="206"/>
      <c r="GF902" s="206"/>
      <c r="GG902" s="206"/>
      <c r="GH902" s="206"/>
      <c r="GI902" s="206"/>
      <c r="GJ902" s="206"/>
      <c r="GK902" s="206"/>
      <c r="GL902" s="206"/>
      <c r="GM902" s="206"/>
      <c r="GN902" s="206"/>
      <c r="GO902" s="206"/>
      <c r="GP902" s="206"/>
      <c r="GQ902" s="206"/>
      <c r="GR902" s="206"/>
      <c r="GS902" s="206"/>
      <c r="GT902" s="206"/>
      <c r="GU902" s="206"/>
      <c r="GV902" s="206"/>
      <c r="GW902" s="206"/>
      <c r="GX902" s="206"/>
      <c r="GY902" s="206"/>
      <c r="GZ902" s="206"/>
      <c r="HA902" s="206"/>
      <c r="HB902" s="206"/>
      <c r="HC902" s="206"/>
      <c r="HD902" s="206"/>
      <c r="HE902" s="206"/>
      <c r="HF902" s="206"/>
      <c r="HG902" s="206"/>
      <c r="HH902" s="206"/>
      <c r="HI902" s="206"/>
      <c r="HJ902" s="206"/>
      <c r="HK902" s="206"/>
      <c r="HL902" s="206"/>
      <c r="HM902" s="206"/>
      <c r="HN902" s="206"/>
      <c r="HO902" s="206"/>
      <c r="HP902" s="206"/>
      <c r="HQ902" s="206"/>
      <c r="HR902" s="206"/>
      <c r="HS902" s="206"/>
      <c r="HT902" s="206"/>
      <c r="HU902" s="206"/>
      <c r="HV902" s="206"/>
      <c r="HW902" s="206"/>
      <c r="HX902" s="206"/>
      <c r="HY902" s="206"/>
      <c r="HZ902" s="206"/>
      <c r="IA902" s="206"/>
      <c r="IB902" s="206"/>
      <c r="IC902" s="206"/>
      <c r="ID902" s="206"/>
      <c r="IE902" s="206"/>
      <c r="IF902" s="206"/>
      <c r="IG902" s="206"/>
      <c r="IH902" s="206"/>
    </row>
    <row r="903" spans="1:242" s="225" customFormat="1" hidden="1" x14ac:dyDescent="0.25">
      <c r="A903" s="206"/>
      <c r="B903" s="206"/>
      <c r="C903" s="283">
        <v>43686</v>
      </c>
      <c r="D903" s="225" t="s">
        <v>1552</v>
      </c>
      <c r="E903" s="206" t="s">
        <v>1591</v>
      </c>
      <c r="F903" s="206"/>
      <c r="G903" s="235" t="s">
        <v>291</v>
      </c>
      <c r="H903" s="285"/>
      <c r="I903" s="235">
        <v>220000</v>
      </c>
      <c r="J903" s="357">
        <f t="shared" si="14"/>
        <v>6594091</v>
      </c>
      <c r="K903" s="251"/>
      <c r="L903" s="287"/>
      <c r="M903" s="206" t="s">
        <v>1591</v>
      </c>
      <c r="N903" s="287"/>
      <c r="O903" s="287"/>
      <c r="P903" s="287"/>
      <c r="Q903" s="287"/>
      <c r="R903" s="287"/>
      <c r="S903" s="287"/>
      <c r="T903" s="287"/>
      <c r="U903" s="287"/>
      <c r="V903" s="287"/>
      <c r="W903" s="287"/>
      <c r="X903" s="287"/>
      <c r="Y903" s="287"/>
      <c r="Z903" s="287"/>
      <c r="AA903" s="287"/>
      <c r="AB903" s="287"/>
      <c r="AC903" s="287"/>
      <c r="AD903" s="287"/>
      <c r="AE903" s="287"/>
      <c r="AF903" s="287"/>
      <c r="AG903" s="287"/>
      <c r="AH903" s="287"/>
      <c r="AI903" s="287"/>
      <c r="AJ903" s="449"/>
      <c r="AK903" s="206"/>
      <c r="AL903" s="206"/>
      <c r="AM903" s="206"/>
      <c r="AN903" s="206"/>
      <c r="AO903" s="206"/>
      <c r="AP903" s="206"/>
      <c r="AQ903" s="206"/>
      <c r="AR903" s="206"/>
      <c r="AS903" s="206"/>
      <c r="AT903" s="206"/>
      <c r="AU903" s="206"/>
      <c r="AV903" s="206"/>
      <c r="AW903" s="206"/>
      <c r="AX903" s="206"/>
      <c r="AY903" s="206"/>
      <c r="AZ903" s="206"/>
      <c r="BA903" s="206"/>
      <c r="BB903" s="206"/>
      <c r="BC903" s="206"/>
      <c r="BD903" s="206"/>
      <c r="BE903" s="206"/>
      <c r="BF903" s="206"/>
      <c r="BG903" s="206"/>
      <c r="BH903" s="206"/>
      <c r="BI903" s="206"/>
      <c r="BJ903" s="206"/>
      <c r="BK903" s="206"/>
      <c r="BL903" s="206"/>
      <c r="BM903" s="206"/>
      <c r="BN903" s="206"/>
      <c r="BO903" s="206"/>
      <c r="BP903" s="206"/>
      <c r="BQ903" s="206"/>
      <c r="BR903" s="206"/>
      <c r="BS903" s="206"/>
      <c r="BT903" s="206"/>
      <c r="BU903" s="206"/>
      <c r="BV903" s="206"/>
      <c r="BW903" s="206"/>
      <c r="BX903" s="206"/>
      <c r="BY903" s="206"/>
      <c r="BZ903" s="206"/>
      <c r="CA903" s="206"/>
      <c r="CB903" s="206"/>
      <c r="CC903" s="206"/>
      <c r="CD903" s="206"/>
      <c r="CE903" s="206"/>
      <c r="CF903" s="206"/>
      <c r="CG903" s="206"/>
      <c r="CH903" s="206"/>
      <c r="CI903" s="206"/>
      <c r="CJ903" s="206"/>
      <c r="CK903" s="206"/>
      <c r="CL903" s="206"/>
      <c r="CM903" s="206"/>
      <c r="CN903" s="206"/>
      <c r="CO903" s="206"/>
      <c r="CP903" s="206"/>
      <c r="CQ903" s="206"/>
      <c r="CR903" s="206"/>
      <c r="CS903" s="206"/>
      <c r="CT903" s="206"/>
      <c r="CU903" s="206"/>
      <c r="CV903" s="206"/>
      <c r="CW903" s="206"/>
      <c r="CX903" s="206"/>
      <c r="CY903" s="206"/>
      <c r="CZ903" s="206"/>
      <c r="DA903" s="206"/>
      <c r="DB903" s="206"/>
      <c r="DC903" s="206"/>
      <c r="DD903" s="206"/>
      <c r="DE903" s="206"/>
      <c r="DF903" s="206"/>
      <c r="DG903" s="206"/>
      <c r="DH903" s="206"/>
      <c r="DI903" s="206"/>
      <c r="DJ903" s="206"/>
      <c r="DK903" s="206"/>
      <c r="DL903" s="206"/>
      <c r="DM903" s="206"/>
      <c r="DN903" s="206"/>
      <c r="DO903" s="206"/>
      <c r="DP903" s="206"/>
      <c r="DQ903" s="206"/>
      <c r="DR903" s="206"/>
      <c r="DS903" s="206"/>
      <c r="DT903" s="206"/>
      <c r="DU903" s="206"/>
      <c r="DV903" s="206"/>
      <c r="DW903" s="206"/>
      <c r="DX903" s="206"/>
      <c r="DY903" s="206"/>
      <c r="DZ903" s="206"/>
      <c r="EA903" s="206"/>
      <c r="EB903" s="206"/>
      <c r="EC903" s="206"/>
      <c r="ED903" s="206"/>
      <c r="EE903" s="206"/>
      <c r="EF903" s="206"/>
      <c r="EG903" s="206"/>
      <c r="EH903" s="206"/>
      <c r="EI903" s="206"/>
      <c r="EJ903" s="206"/>
      <c r="EK903" s="206"/>
      <c r="EL903" s="206"/>
      <c r="EM903" s="206"/>
      <c r="EN903" s="206"/>
      <c r="EO903" s="206"/>
      <c r="EP903" s="206"/>
      <c r="EQ903" s="206"/>
      <c r="ER903" s="206"/>
      <c r="ES903" s="206"/>
      <c r="ET903" s="206"/>
      <c r="EU903" s="206"/>
      <c r="EV903" s="206"/>
      <c r="EW903" s="206"/>
      <c r="EX903" s="206"/>
      <c r="EY903" s="206"/>
      <c r="EZ903" s="206"/>
      <c r="FA903" s="206"/>
      <c r="FB903" s="206"/>
      <c r="FC903" s="206"/>
      <c r="FD903" s="206"/>
      <c r="FE903" s="206"/>
      <c r="FF903" s="206"/>
      <c r="FG903" s="206"/>
      <c r="FH903" s="206"/>
      <c r="FI903" s="206"/>
      <c r="FJ903" s="206"/>
      <c r="FK903" s="206"/>
      <c r="FL903" s="206"/>
      <c r="FM903" s="206"/>
      <c r="FN903" s="206"/>
      <c r="FO903" s="206"/>
      <c r="FP903" s="206"/>
      <c r="FQ903" s="206"/>
      <c r="FR903" s="206"/>
      <c r="FS903" s="206"/>
      <c r="FT903" s="206"/>
      <c r="FU903" s="206"/>
      <c r="FV903" s="206"/>
      <c r="FW903" s="206"/>
      <c r="FX903" s="206"/>
      <c r="FY903" s="206"/>
      <c r="FZ903" s="206"/>
      <c r="GA903" s="206"/>
      <c r="GB903" s="206"/>
      <c r="GC903" s="206"/>
      <c r="GD903" s="206"/>
      <c r="GE903" s="206"/>
      <c r="GF903" s="206"/>
      <c r="GG903" s="206"/>
      <c r="GH903" s="206"/>
      <c r="GI903" s="206"/>
      <c r="GJ903" s="206"/>
      <c r="GK903" s="206"/>
      <c r="GL903" s="206"/>
      <c r="GM903" s="206"/>
      <c r="GN903" s="206"/>
      <c r="GO903" s="206"/>
      <c r="GP903" s="206"/>
      <c r="GQ903" s="206"/>
      <c r="GR903" s="206"/>
      <c r="GS903" s="206"/>
      <c r="GT903" s="206"/>
      <c r="GU903" s="206"/>
      <c r="GV903" s="206"/>
      <c r="GW903" s="206"/>
      <c r="GX903" s="206"/>
      <c r="GY903" s="206"/>
      <c r="GZ903" s="206"/>
      <c r="HA903" s="206"/>
      <c r="HB903" s="206"/>
      <c r="HC903" s="206"/>
      <c r="HD903" s="206"/>
      <c r="HE903" s="206"/>
      <c r="HF903" s="206"/>
      <c r="HG903" s="206"/>
      <c r="HH903" s="206"/>
      <c r="HI903" s="206"/>
      <c r="HJ903" s="206"/>
      <c r="HK903" s="206"/>
      <c r="HL903" s="206"/>
      <c r="HM903" s="206"/>
      <c r="HN903" s="206"/>
      <c r="HO903" s="206"/>
      <c r="HP903" s="206"/>
      <c r="HQ903" s="206"/>
      <c r="HR903" s="206"/>
      <c r="HS903" s="206"/>
      <c r="HT903" s="206"/>
      <c r="HU903" s="206"/>
      <c r="HV903" s="206"/>
      <c r="HW903" s="206"/>
      <c r="HX903" s="206"/>
      <c r="HY903" s="206"/>
      <c r="HZ903" s="206"/>
      <c r="IA903" s="206"/>
      <c r="IB903" s="206"/>
      <c r="IC903" s="206"/>
      <c r="ID903" s="206"/>
      <c r="IE903" s="206"/>
      <c r="IF903" s="206"/>
      <c r="IG903" s="206"/>
      <c r="IH903" s="206"/>
    </row>
    <row r="904" spans="1:242" s="225" customFormat="1" hidden="1" x14ac:dyDescent="0.25">
      <c r="A904" s="206"/>
      <c r="B904" s="206"/>
      <c r="C904" s="206"/>
      <c r="D904" s="377" t="s">
        <v>1624</v>
      </c>
      <c r="E904" s="206"/>
      <c r="F904" s="206"/>
      <c r="G904" s="208"/>
      <c r="H904" s="285">
        <v>16936109</v>
      </c>
      <c r="I904" s="210"/>
      <c r="J904" s="357">
        <f t="shared" si="14"/>
        <v>23530200</v>
      </c>
      <c r="K904" s="251"/>
      <c r="L904" s="287"/>
      <c r="M904" s="206"/>
      <c r="N904" s="287"/>
      <c r="O904" s="287"/>
      <c r="P904" s="287"/>
      <c r="Q904" s="287"/>
      <c r="R904" s="287"/>
      <c r="S904" s="287"/>
      <c r="T904" s="287"/>
      <c r="U904" s="287"/>
      <c r="V904" s="287"/>
      <c r="W904" s="287"/>
      <c r="X904" s="287"/>
      <c r="Y904" s="287"/>
      <c r="Z904" s="287"/>
      <c r="AA904" s="287"/>
      <c r="AB904" s="287"/>
      <c r="AC904" s="287"/>
      <c r="AD904" s="287"/>
      <c r="AE904" s="287"/>
      <c r="AF904" s="287"/>
      <c r="AG904" s="287"/>
      <c r="AH904" s="287"/>
      <c r="AI904" s="287"/>
      <c r="AJ904" s="449"/>
      <c r="AK904" s="206"/>
      <c r="AL904" s="206"/>
      <c r="AM904" s="206"/>
      <c r="AN904" s="206"/>
      <c r="AO904" s="206"/>
      <c r="AP904" s="206"/>
      <c r="AQ904" s="206"/>
      <c r="AR904" s="206"/>
      <c r="AS904" s="206"/>
      <c r="AT904" s="206"/>
      <c r="AU904" s="206"/>
      <c r="AV904" s="206"/>
      <c r="AW904" s="206"/>
      <c r="AX904" s="206"/>
      <c r="AY904" s="206"/>
      <c r="AZ904" s="206"/>
      <c r="BA904" s="206"/>
      <c r="BB904" s="206"/>
      <c r="BC904" s="206"/>
      <c r="BD904" s="206"/>
      <c r="BE904" s="206"/>
      <c r="BF904" s="206"/>
      <c r="BG904" s="206"/>
      <c r="BH904" s="206"/>
      <c r="BI904" s="206"/>
      <c r="BJ904" s="206"/>
      <c r="BK904" s="206"/>
      <c r="BL904" s="206"/>
      <c r="BM904" s="206"/>
      <c r="BN904" s="206"/>
      <c r="BO904" s="206"/>
      <c r="BP904" s="206"/>
      <c r="BQ904" s="206"/>
      <c r="BR904" s="206"/>
      <c r="BS904" s="206"/>
      <c r="BT904" s="206"/>
      <c r="BU904" s="206"/>
      <c r="BV904" s="206"/>
      <c r="BW904" s="206"/>
      <c r="BX904" s="206"/>
      <c r="BY904" s="206"/>
      <c r="BZ904" s="206"/>
      <c r="CA904" s="206"/>
      <c r="CB904" s="206"/>
      <c r="CC904" s="206"/>
      <c r="CD904" s="206"/>
      <c r="CE904" s="206"/>
      <c r="CF904" s="206"/>
      <c r="CG904" s="206"/>
      <c r="CH904" s="206"/>
      <c r="CI904" s="206"/>
      <c r="CJ904" s="206"/>
      <c r="CK904" s="206"/>
      <c r="CL904" s="206"/>
      <c r="CM904" s="206"/>
      <c r="CN904" s="206"/>
      <c r="CO904" s="206"/>
      <c r="CP904" s="206"/>
      <c r="CQ904" s="206"/>
      <c r="CR904" s="206"/>
      <c r="CS904" s="206"/>
      <c r="CT904" s="206"/>
      <c r="CU904" s="206"/>
      <c r="CV904" s="206"/>
      <c r="CW904" s="206"/>
      <c r="CX904" s="206"/>
      <c r="CY904" s="206"/>
      <c r="CZ904" s="206"/>
      <c r="DA904" s="206"/>
      <c r="DB904" s="206"/>
      <c r="DC904" s="206"/>
      <c r="DD904" s="206"/>
      <c r="DE904" s="206"/>
      <c r="DF904" s="206"/>
      <c r="DG904" s="206"/>
      <c r="DH904" s="206"/>
      <c r="DI904" s="206"/>
      <c r="DJ904" s="206"/>
      <c r="DK904" s="206"/>
      <c r="DL904" s="206"/>
      <c r="DM904" s="206"/>
      <c r="DN904" s="206"/>
      <c r="DO904" s="206"/>
      <c r="DP904" s="206"/>
      <c r="DQ904" s="206"/>
      <c r="DR904" s="206"/>
      <c r="DS904" s="206"/>
      <c r="DT904" s="206"/>
      <c r="DU904" s="206"/>
      <c r="DV904" s="206"/>
      <c r="DW904" s="206"/>
      <c r="DX904" s="206"/>
      <c r="DY904" s="206"/>
      <c r="DZ904" s="206"/>
      <c r="EA904" s="206"/>
      <c r="EB904" s="206"/>
      <c r="EC904" s="206"/>
      <c r="ED904" s="206"/>
      <c r="EE904" s="206"/>
      <c r="EF904" s="206"/>
      <c r="EG904" s="206"/>
      <c r="EH904" s="206"/>
      <c r="EI904" s="206"/>
      <c r="EJ904" s="206"/>
      <c r="EK904" s="206"/>
      <c r="EL904" s="206"/>
      <c r="EM904" s="206"/>
      <c r="EN904" s="206"/>
      <c r="EO904" s="206"/>
      <c r="EP904" s="206"/>
      <c r="EQ904" s="206"/>
      <c r="ER904" s="206"/>
      <c r="ES904" s="206"/>
      <c r="ET904" s="206"/>
      <c r="EU904" s="206"/>
      <c r="EV904" s="206"/>
      <c r="EW904" s="206"/>
      <c r="EX904" s="206"/>
      <c r="EY904" s="206"/>
      <c r="EZ904" s="206"/>
      <c r="FA904" s="206"/>
      <c r="FB904" s="206"/>
      <c r="FC904" s="206"/>
      <c r="FD904" s="206"/>
      <c r="FE904" s="206"/>
      <c r="FF904" s="206"/>
      <c r="FG904" s="206"/>
      <c r="FH904" s="206"/>
      <c r="FI904" s="206"/>
      <c r="FJ904" s="206"/>
      <c r="FK904" s="206"/>
      <c r="FL904" s="206"/>
      <c r="FM904" s="206"/>
      <c r="FN904" s="206"/>
      <c r="FO904" s="206"/>
      <c r="FP904" s="206"/>
      <c r="FQ904" s="206"/>
      <c r="FR904" s="206"/>
      <c r="FS904" s="206"/>
      <c r="FT904" s="206"/>
      <c r="FU904" s="206"/>
      <c r="FV904" s="206"/>
      <c r="FW904" s="206"/>
      <c r="FX904" s="206"/>
      <c r="FY904" s="206"/>
      <c r="FZ904" s="206"/>
      <c r="GA904" s="206"/>
      <c r="GB904" s="206"/>
      <c r="GC904" s="206"/>
      <c r="GD904" s="206"/>
      <c r="GE904" s="206"/>
      <c r="GF904" s="206"/>
      <c r="GG904" s="206"/>
      <c r="GH904" s="206"/>
      <c r="GI904" s="206"/>
      <c r="GJ904" s="206"/>
      <c r="GK904" s="206"/>
      <c r="GL904" s="206"/>
      <c r="GM904" s="206"/>
      <c r="GN904" s="206"/>
      <c r="GO904" s="206"/>
      <c r="GP904" s="206"/>
      <c r="GQ904" s="206"/>
      <c r="GR904" s="206"/>
      <c r="GS904" s="206"/>
      <c r="GT904" s="206"/>
      <c r="GU904" s="206"/>
      <c r="GV904" s="206"/>
      <c r="GW904" s="206"/>
      <c r="GX904" s="206"/>
      <c r="GY904" s="206"/>
      <c r="GZ904" s="206"/>
      <c r="HA904" s="206"/>
      <c r="HB904" s="206"/>
      <c r="HC904" s="206"/>
      <c r="HD904" s="206"/>
      <c r="HE904" s="206"/>
      <c r="HF904" s="206"/>
      <c r="HG904" s="206"/>
      <c r="HH904" s="206"/>
      <c r="HI904" s="206"/>
      <c r="HJ904" s="206"/>
      <c r="HK904" s="206"/>
      <c r="HL904" s="206"/>
      <c r="HM904" s="206"/>
      <c r="HN904" s="206"/>
      <c r="HO904" s="206"/>
      <c r="HP904" s="206"/>
      <c r="HQ904" s="206"/>
      <c r="HR904" s="206"/>
      <c r="HS904" s="206"/>
      <c r="HT904" s="206"/>
      <c r="HU904" s="206"/>
      <c r="HV904" s="206"/>
      <c r="HW904" s="206"/>
      <c r="HX904" s="206"/>
      <c r="HY904" s="206"/>
      <c r="HZ904" s="206"/>
      <c r="IA904" s="206"/>
      <c r="IB904" s="206"/>
      <c r="IC904" s="206"/>
      <c r="ID904" s="206"/>
      <c r="IE904" s="206"/>
      <c r="IF904" s="206"/>
      <c r="IG904" s="206"/>
      <c r="IH904" s="206"/>
    </row>
    <row r="905" spans="1:242" s="225" customFormat="1" hidden="1" x14ac:dyDescent="0.25">
      <c r="A905" s="206"/>
      <c r="B905" s="206"/>
      <c r="C905" s="204">
        <v>43687</v>
      </c>
      <c r="D905" s="318" t="s">
        <v>1604</v>
      </c>
      <c r="E905" s="319" t="s">
        <v>1592</v>
      </c>
      <c r="F905" s="255"/>
      <c r="G905" s="320" t="s">
        <v>291</v>
      </c>
      <c r="H905" s="285"/>
      <c r="I905" s="321">
        <v>223000</v>
      </c>
      <c r="J905" s="357">
        <f t="shared" si="14"/>
        <v>23307200</v>
      </c>
      <c r="K905" s="251" t="s">
        <v>1591</v>
      </c>
      <c r="L905" s="287"/>
      <c r="M905" s="319" t="s">
        <v>1592</v>
      </c>
      <c r="N905" s="287"/>
      <c r="O905" s="287"/>
      <c r="P905" s="287"/>
      <c r="Q905" s="287"/>
      <c r="R905" s="287"/>
      <c r="S905" s="287"/>
      <c r="T905" s="287"/>
      <c r="U905" s="287"/>
      <c r="V905" s="287"/>
      <c r="W905" s="287"/>
      <c r="X905" s="287"/>
      <c r="Y905" s="287"/>
      <c r="Z905" s="287"/>
      <c r="AA905" s="287"/>
      <c r="AB905" s="287"/>
      <c r="AC905" s="287"/>
      <c r="AD905" s="287"/>
      <c r="AE905" s="287"/>
      <c r="AF905" s="287"/>
      <c r="AG905" s="287"/>
      <c r="AH905" s="287"/>
      <c r="AI905" s="287"/>
      <c r="AJ905" s="449"/>
      <c r="AK905" s="206"/>
      <c r="AL905" s="206"/>
      <c r="AM905" s="206"/>
      <c r="AN905" s="206"/>
      <c r="AO905" s="206"/>
      <c r="AP905" s="206"/>
      <c r="AQ905" s="206"/>
      <c r="AR905" s="206"/>
      <c r="AS905" s="206"/>
      <c r="AT905" s="206"/>
      <c r="AU905" s="206"/>
      <c r="AV905" s="206"/>
      <c r="AW905" s="206"/>
      <c r="AX905" s="206"/>
      <c r="AY905" s="206"/>
      <c r="AZ905" s="206"/>
      <c r="BA905" s="206"/>
      <c r="BB905" s="206"/>
      <c r="BC905" s="206"/>
      <c r="BD905" s="206"/>
      <c r="BE905" s="206"/>
      <c r="BF905" s="206"/>
      <c r="BG905" s="206"/>
      <c r="BH905" s="206"/>
      <c r="BI905" s="206"/>
      <c r="BJ905" s="206"/>
      <c r="BK905" s="206"/>
      <c r="BL905" s="206"/>
      <c r="BM905" s="206"/>
      <c r="BN905" s="206"/>
      <c r="BO905" s="206"/>
      <c r="BP905" s="206"/>
      <c r="BQ905" s="206"/>
      <c r="BR905" s="206"/>
      <c r="BS905" s="206"/>
      <c r="BT905" s="206"/>
      <c r="BU905" s="206"/>
      <c r="BV905" s="206"/>
      <c r="BW905" s="206"/>
      <c r="BX905" s="206"/>
      <c r="BY905" s="206"/>
      <c r="BZ905" s="206"/>
      <c r="CA905" s="206"/>
      <c r="CB905" s="206"/>
      <c r="CC905" s="206"/>
      <c r="CD905" s="206"/>
      <c r="CE905" s="206"/>
      <c r="CF905" s="206"/>
      <c r="CG905" s="206"/>
      <c r="CH905" s="206"/>
      <c r="CI905" s="206"/>
      <c r="CJ905" s="206"/>
      <c r="CK905" s="206"/>
      <c r="CL905" s="206"/>
      <c r="CM905" s="206"/>
      <c r="CN905" s="206"/>
      <c r="CO905" s="206"/>
      <c r="CP905" s="206"/>
      <c r="CQ905" s="206"/>
      <c r="CR905" s="206"/>
      <c r="CS905" s="206"/>
      <c r="CT905" s="206"/>
      <c r="CU905" s="206"/>
      <c r="CV905" s="206"/>
      <c r="CW905" s="206"/>
      <c r="CX905" s="206"/>
      <c r="CY905" s="206"/>
      <c r="CZ905" s="206"/>
      <c r="DA905" s="206"/>
      <c r="DB905" s="206"/>
      <c r="DC905" s="206"/>
      <c r="DD905" s="206"/>
      <c r="DE905" s="206"/>
      <c r="DF905" s="206"/>
      <c r="DG905" s="206"/>
      <c r="DH905" s="206"/>
      <c r="DI905" s="206"/>
      <c r="DJ905" s="206"/>
      <c r="DK905" s="206"/>
      <c r="DL905" s="206"/>
      <c r="DM905" s="206"/>
      <c r="DN905" s="206"/>
      <c r="DO905" s="206"/>
      <c r="DP905" s="206"/>
      <c r="DQ905" s="206"/>
      <c r="DR905" s="206"/>
      <c r="DS905" s="206"/>
      <c r="DT905" s="206"/>
      <c r="DU905" s="206"/>
      <c r="DV905" s="206"/>
      <c r="DW905" s="206"/>
      <c r="DX905" s="206"/>
      <c r="DY905" s="206"/>
      <c r="DZ905" s="206"/>
      <c r="EA905" s="206"/>
      <c r="EB905" s="206"/>
      <c r="EC905" s="206"/>
      <c r="ED905" s="206"/>
      <c r="EE905" s="206"/>
      <c r="EF905" s="206"/>
      <c r="EG905" s="206"/>
      <c r="EH905" s="206"/>
      <c r="EI905" s="206"/>
      <c r="EJ905" s="206"/>
      <c r="EK905" s="206"/>
      <c r="EL905" s="206"/>
      <c r="EM905" s="206"/>
      <c r="EN905" s="206"/>
      <c r="EO905" s="206"/>
      <c r="EP905" s="206"/>
      <c r="EQ905" s="206"/>
      <c r="ER905" s="206"/>
      <c r="ES905" s="206"/>
      <c r="ET905" s="206"/>
      <c r="EU905" s="206"/>
      <c r="EV905" s="206"/>
      <c r="EW905" s="206"/>
      <c r="EX905" s="206"/>
      <c r="EY905" s="206"/>
      <c r="EZ905" s="206"/>
      <c r="FA905" s="206"/>
      <c r="FB905" s="206"/>
      <c r="FC905" s="206"/>
      <c r="FD905" s="206"/>
      <c r="FE905" s="206"/>
      <c r="FF905" s="206"/>
      <c r="FG905" s="206"/>
      <c r="FH905" s="206"/>
      <c r="FI905" s="206"/>
      <c r="FJ905" s="206"/>
      <c r="FK905" s="206"/>
      <c r="FL905" s="206"/>
      <c r="FM905" s="206"/>
      <c r="FN905" s="206"/>
      <c r="FO905" s="206"/>
      <c r="FP905" s="206"/>
      <c r="FQ905" s="206"/>
      <c r="FR905" s="206"/>
      <c r="FS905" s="206"/>
      <c r="FT905" s="206"/>
      <c r="FU905" s="206"/>
      <c r="FV905" s="206"/>
      <c r="FW905" s="206"/>
      <c r="FX905" s="206"/>
      <c r="FY905" s="206"/>
      <c r="FZ905" s="206"/>
      <c r="GA905" s="206"/>
      <c r="GB905" s="206"/>
      <c r="GC905" s="206"/>
      <c r="GD905" s="206"/>
      <c r="GE905" s="206"/>
      <c r="GF905" s="206"/>
      <c r="GG905" s="206"/>
      <c r="GH905" s="206"/>
      <c r="GI905" s="206"/>
      <c r="GJ905" s="206"/>
      <c r="GK905" s="206"/>
      <c r="GL905" s="206"/>
      <c r="GM905" s="206"/>
      <c r="GN905" s="206"/>
      <c r="GO905" s="206"/>
      <c r="GP905" s="206"/>
      <c r="GQ905" s="206"/>
      <c r="GR905" s="206"/>
      <c r="GS905" s="206"/>
      <c r="GT905" s="206"/>
      <c r="GU905" s="206"/>
      <c r="GV905" s="206"/>
      <c r="GW905" s="206"/>
      <c r="GX905" s="206"/>
      <c r="GY905" s="206"/>
      <c r="GZ905" s="206"/>
      <c r="HA905" s="206"/>
      <c r="HB905" s="206"/>
      <c r="HC905" s="206"/>
      <c r="HD905" s="206"/>
      <c r="HE905" s="206"/>
      <c r="HF905" s="206"/>
      <c r="HG905" s="206"/>
      <c r="HH905" s="206"/>
      <c r="HI905" s="206"/>
      <c r="HJ905" s="206"/>
      <c r="HK905" s="206"/>
      <c r="HL905" s="206"/>
      <c r="HM905" s="206"/>
      <c r="HN905" s="206"/>
      <c r="HO905" s="206"/>
      <c r="HP905" s="206"/>
      <c r="HQ905" s="206"/>
      <c r="HR905" s="206"/>
      <c r="HS905" s="206"/>
      <c r="HT905" s="206"/>
      <c r="HU905" s="206"/>
      <c r="HV905" s="206"/>
      <c r="HW905" s="206"/>
      <c r="HX905" s="206"/>
      <c r="HY905" s="206"/>
      <c r="HZ905" s="206"/>
      <c r="IA905" s="206"/>
      <c r="IB905" s="206"/>
      <c r="IC905" s="206"/>
      <c r="ID905" s="206"/>
      <c r="IE905" s="206"/>
      <c r="IF905" s="206"/>
      <c r="IG905" s="206"/>
      <c r="IH905" s="206"/>
    </row>
    <row r="906" spans="1:242" s="225" customFormat="1" hidden="1" x14ac:dyDescent="0.25">
      <c r="A906" s="206"/>
      <c r="B906" s="206"/>
      <c r="C906" s="204"/>
      <c r="D906" s="396" t="s">
        <v>1100</v>
      </c>
      <c r="E906" s="319"/>
      <c r="F906" s="255"/>
      <c r="G906" s="397" t="s">
        <v>1182</v>
      </c>
      <c r="H906" s="285">
        <v>220000</v>
      </c>
      <c r="I906" s="271"/>
      <c r="J906" s="357">
        <f t="shared" si="14"/>
        <v>23527200</v>
      </c>
      <c r="K906" s="251"/>
      <c r="L906" s="287"/>
      <c r="M906" s="319"/>
      <c r="N906" s="287"/>
      <c r="O906" s="287"/>
      <c r="P906" s="287"/>
      <c r="Q906" s="287"/>
      <c r="R906" s="287"/>
      <c r="S906" s="287"/>
      <c r="T906" s="287"/>
      <c r="U906" s="287"/>
      <c r="V906" s="287"/>
      <c r="W906" s="287"/>
      <c r="X906" s="287"/>
      <c r="Y906" s="287"/>
      <c r="Z906" s="287"/>
      <c r="AA906" s="287"/>
      <c r="AB906" s="287"/>
      <c r="AC906" s="287"/>
      <c r="AD906" s="287"/>
      <c r="AE906" s="287"/>
      <c r="AF906" s="287"/>
      <c r="AG906" s="287"/>
      <c r="AH906" s="287"/>
      <c r="AI906" s="287"/>
      <c r="AJ906" s="449"/>
      <c r="AK906" s="206"/>
      <c r="AL906" s="206"/>
      <c r="AM906" s="206"/>
      <c r="AN906" s="206"/>
      <c r="AO906" s="206"/>
      <c r="AP906" s="206"/>
      <c r="AQ906" s="206"/>
      <c r="AR906" s="206"/>
      <c r="AS906" s="206"/>
      <c r="AT906" s="206"/>
      <c r="AU906" s="206"/>
      <c r="AV906" s="206"/>
      <c r="AW906" s="206"/>
      <c r="AX906" s="206"/>
      <c r="AY906" s="206"/>
      <c r="AZ906" s="206"/>
      <c r="BA906" s="206"/>
      <c r="BB906" s="206"/>
      <c r="BC906" s="206"/>
      <c r="BD906" s="206"/>
      <c r="BE906" s="206"/>
      <c r="BF906" s="206"/>
      <c r="BG906" s="206"/>
      <c r="BH906" s="206"/>
      <c r="BI906" s="206"/>
      <c r="BJ906" s="206"/>
      <c r="BK906" s="206"/>
      <c r="BL906" s="206"/>
      <c r="BM906" s="206"/>
      <c r="BN906" s="206"/>
      <c r="BO906" s="206"/>
      <c r="BP906" s="206"/>
      <c r="BQ906" s="206"/>
      <c r="BR906" s="206"/>
      <c r="BS906" s="206"/>
      <c r="BT906" s="206"/>
      <c r="BU906" s="206"/>
      <c r="BV906" s="206"/>
      <c r="BW906" s="206"/>
      <c r="BX906" s="206"/>
      <c r="BY906" s="206"/>
      <c r="BZ906" s="206"/>
      <c r="CA906" s="206"/>
      <c r="CB906" s="206"/>
      <c r="CC906" s="206"/>
      <c r="CD906" s="206"/>
      <c r="CE906" s="206"/>
      <c r="CF906" s="206"/>
      <c r="CG906" s="206"/>
      <c r="CH906" s="206"/>
      <c r="CI906" s="206"/>
      <c r="CJ906" s="206"/>
      <c r="CK906" s="206"/>
      <c r="CL906" s="206"/>
      <c r="CM906" s="206"/>
      <c r="CN906" s="206"/>
      <c r="CO906" s="206"/>
      <c r="CP906" s="206"/>
      <c r="CQ906" s="206"/>
      <c r="CR906" s="206"/>
      <c r="CS906" s="206"/>
      <c r="CT906" s="206"/>
      <c r="CU906" s="206"/>
      <c r="CV906" s="206"/>
      <c r="CW906" s="206"/>
      <c r="CX906" s="206"/>
      <c r="CY906" s="206"/>
      <c r="CZ906" s="206"/>
      <c r="DA906" s="206"/>
      <c r="DB906" s="206"/>
      <c r="DC906" s="206"/>
      <c r="DD906" s="206"/>
      <c r="DE906" s="206"/>
      <c r="DF906" s="206"/>
      <c r="DG906" s="206"/>
      <c r="DH906" s="206"/>
      <c r="DI906" s="206"/>
      <c r="DJ906" s="206"/>
      <c r="DK906" s="206"/>
      <c r="DL906" s="206"/>
      <c r="DM906" s="206"/>
      <c r="DN906" s="206"/>
      <c r="DO906" s="206"/>
      <c r="DP906" s="206"/>
      <c r="DQ906" s="206"/>
      <c r="DR906" s="206"/>
      <c r="DS906" s="206"/>
      <c r="DT906" s="206"/>
      <c r="DU906" s="206"/>
      <c r="DV906" s="206"/>
      <c r="DW906" s="206"/>
      <c r="DX906" s="206"/>
      <c r="DY906" s="206"/>
      <c r="DZ906" s="206"/>
      <c r="EA906" s="206"/>
      <c r="EB906" s="206"/>
      <c r="EC906" s="206"/>
      <c r="ED906" s="206"/>
      <c r="EE906" s="206"/>
      <c r="EF906" s="206"/>
      <c r="EG906" s="206"/>
      <c r="EH906" s="206"/>
      <c r="EI906" s="206"/>
      <c r="EJ906" s="206"/>
      <c r="EK906" s="206"/>
      <c r="EL906" s="206"/>
      <c r="EM906" s="206"/>
      <c r="EN906" s="206"/>
      <c r="EO906" s="206"/>
      <c r="EP906" s="206"/>
      <c r="EQ906" s="206"/>
      <c r="ER906" s="206"/>
      <c r="ES906" s="206"/>
      <c r="ET906" s="206"/>
      <c r="EU906" s="206"/>
      <c r="EV906" s="206"/>
      <c r="EW906" s="206"/>
      <c r="EX906" s="206"/>
      <c r="EY906" s="206"/>
      <c r="EZ906" s="206"/>
      <c r="FA906" s="206"/>
      <c r="FB906" s="206"/>
      <c r="FC906" s="206"/>
      <c r="FD906" s="206"/>
      <c r="FE906" s="206"/>
      <c r="FF906" s="206"/>
      <c r="FG906" s="206"/>
      <c r="FH906" s="206"/>
      <c r="FI906" s="206"/>
      <c r="FJ906" s="206"/>
      <c r="FK906" s="206"/>
      <c r="FL906" s="206"/>
      <c r="FM906" s="206"/>
      <c r="FN906" s="206"/>
      <c r="FO906" s="206"/>
      <c r="FP906" s="206"/>
      <c r="FQ906" s="206"/>
      <c r="FR906" s="206"/>
      <c r="FS906" s="206"/>
      <c r="FT906" s="206"/>
      <c r="FU906" s="206"/>
      <c r="FV906" s="206"/>
      <c r="FW906" s="206"/>
      <c r="FX906" s="206"/>
      <c r="FY906" s="206"/>
      <c r="FZ906" s="206"/>
      <c r="GA906" s="206"/>
      <c r="GB906" s="206"/>
      <c r="GC906" s="206"/>
      <c r="GD906" s="206"/>
      <c r="GE906" s="206"/>
      <c r="GF906" s="206"/>
      <c r="GG906" s="206"/>
      <c r="GH906" s="206"/>
      <c r="GI906" s="206"/>
      <c r="GJ906" s="206"/>
      <c r="GK906" s="206"/>
      <c r="GL906" s="206"/>
      <c r="GM906" s="206"/>
      <c r="GN906" s="206"/>
      <c r="GO906" s="206"/>
      <c r="GP906" s="206"/>
      <c r="GQ906" s="206"/>
      <c r="GR906" s="206"/>
      <c r="GS906" s="206"/>
      <c r="GT906" s="206"/>
      <c r="GU906" s="206"/>
      <c r="GV906" s="206"/>
      <c r="GW906" s="206"/>
      <c r="GX906" s="206"/>
      <c r="GY906" s="206"/>
      <c r="GZ906" s="206"/>
      <c r="HA906" s="206"/>
      <c r="HB906" s="206"/>
      <c r="HC906" s="206"/>
      <c r="HD906" s="206"/>
      <c r="HE906" s="206"/>
      <c r="HF906" s="206"/>
      <c r="HG906" s="206"/>
      <c r="HH906" s="206"/>
      <c r="HI906" s="206"/>
      <c r="HJ906" s="206"/>
      <c r="HK906" s="206"/>
      <c r="HL906" s="206"/>
      <c r="HM906" s="206"/>
      <c r="HN906" s="206"/>
      <c r="HO906" s="206"/>
      <c r="HP906" s="206"/>
      <c r="HQ906" s="206"/>
      <c r="HR906" s="206"/>
      <c r="HS906" s="206"/>
      <c r="HT906" s="206"/>
      <c r="HU906" s="206"/>
      <c r="HV906" s="206"/>
      <c r="HW906" s="206"/>
      <c r="HX906" s="206"/>
      <c r="HY906" s="206"/>
      <c r="HZ906" s="206"/>
      <c r="IA906" s="206"/>
      <c r="IB906" s="206"/>
      <c r="IC906" s="206"/>
      <c r="ID906" s="206"/>
      <c r="IE906" s="206"/>
      <c r="IF906" s="206"/>
      <c r="IG906" s="206"/>
      <c r="IH906" s="206"/>
    </row>
    <row r="907" spans="1:242" s="225" customFormat="1" hidden="1" x14ac:dyDescent="0.25">
      <c r="A907" s="206"/>
      <c r="B907" s="206"/>
      <c r="C907" s="204">
        <v>43689</v>
      </c>
      <c r="D907" s="267" t="s">
        <v>922</v>
      </c>
      <c r="E907" s="319" t="s">
        <v>1593</v>
      </c>
      <c r="F907" s="322"/>
      <c r="G907" s="270" t="s">
        <v>563</v>
      </c>
      <c r="H907" s="285"/>
      <c r="I907" s="271">
        <v>252000</v>
      </c>
      <c r="J907" s="357">
        <f t="shared" si="14"/>
        <v>23275200</v>
      </c>
      <c r="K907" s="251"/>
      <c r="L907" s="287"/>
      <c r="M907" s="319" t="s">
        <v>1593</v>
      </c>
      <c r="N907" s="287"/>
      <c r="O907" s="287"/>
      <c r="P907" s="287"/>
      <c r="Q907" s="287"/>
      <c r="R907" s="287"/>
      <c r="S907" s="287"/>
      <c r="T907" s="287"/>
      <c r="U907" s="287"/>
      <c r="V907" s="287"/>
      <c r="W907" s="287"/>
      <c r="X907" s="287"/>
      <c r="Y907" s="287"/>
      <c r="Z907" s="287"/>
      <c r="AA907" s="287"/>
      <c r="AB907" s="287"/>
      <c r="AC907" s="287"/>
      <c r="AD907" s="287"/>
      <c r="AE907" s="287"/>
      <c r="AF907" s="287"/>
      <c r="AG907" s="287"/>
      <c r="AH907" s="287"/>
      <c r="AI907" s="287"/>
      <c r="AJ907" s="449"/>
      <c r="AK907" s="206"/>
      <c r="AL907" s="206"/>
      <c r="AM907" s="206"/>
      <c r="AN907" s="206"/>
      <c r="AO907" s="206"/>
      <c r="AP907" s="206"/>
      <c r="AQ907" s="206"/>
      <c r="AR907" s="206"/>
      <c r="AS907" s="206"/>
      <c r="AT907" s="206"/>
      <c r="AU907" s="206"/>
      <c r="AV907" s="206"/>
      <c r="AW907" s="206"/>
      <c r="AX907" s="206"/>
      <c r="AY907" s="206"/>
      <c r="AZ907" s="206"/>
      <c r="BA907" s="206"/>
      <c r="BB907" s="206"/>
      <c r="BC907" s="206"/>
      <c r="BD907" s="206"/>
      <c r="BE907" s="206"/>
      <c r="BF907" s="206"/>
      <c r="BG907" s="206"/>
      <c r="BH907" s="206"/>
      <c r="BI907" s="206"/>
      <c r="BJ907" s="206"/>
      <c r="BK907" s="206"/>
      <c r="BL907" s="206"/>
      <c r="BM907" s="206"/>
      <c r="BN907" s="206"/>
      <c r="BO907" s="206"/>
      <c r="BP907" s="206"/>
      <c r="BQ907" s="206"/>
      <c r="BR907" s="206"/>
      <c r="BS907" s="206"/>
      <c r="BT907" s="206"/>
      <c r="BU907" s="206"/>
      <c r="BV907" s="206"/>
      <c r="BW907" s="206"/>
      <c r="BX907" s="206"/>
      <c r="BY907" s="206"/>
      <c r="BZ907" s="206"/>
      <c r="CA907" s="206"/>
      <c r="CB907" s="206"/>
      <c r="CC907" s="206"/>
      <c r="CD907" s="206"/>
      <c r="CE907" s="206"/>
      <c r="CF907" s="206"/>
      <c r="CG907" s="206"/>
      <c r="CH907" s="206"/>
      <c r="CI907" s="206"/>
      <c r="CJ907" s="206"/>
      <c r="CK907" s="206"/>
      <c r="CL907" s="206"/>
      <c r="CM907" s="206"/>
      <c r="CN907" s="206"/>
      <c r="CO907" s="206"/>
      <c r="CP907" s="206"/>
      <c r="CQ907" s="206"/>
      <c r="CR907" s="206"/>
      <c r="CS907" s="206"/>
      <c r="CT907" s="206"/>
      <c r="CU907" s="206"/>
      <c r="CV907" s="206"/>
      <c r="CW907" s="206"/>
      <c r="CX907" s="206"/>
      <c r="CY907" s="206"/>
      <c r="CZ907" s="206"/>
      <c r="DA907" s="206"/>
      <c r="DB907" s="206"/>
      <c r="DC907" s="206"/>
      <c r="DD907" s="206"/>
      <c r="DE907" s="206"/>
      <c r="DF907" s="206"/>
      <c r="DG907" s="206"/>
      <c r="DH907" s="206"/>
      <c r="DI907" s="206"/>
      <c r="DJ907" s="206"/>
      <c r="DK907" s="206"/>
      <c r="DL907" s="206"/>
      <c r="DM907" s="206"/>
      <c r="DN907" s="206"/>
      <c r="DO907" s="206"/>
      <c r="DP907" s="206"/>
      <c r="DQ907" s="206"/>
      <c r="DR907" s="206"/>
      <c r="DS907" s="206"/>
      <c r="DT907" s="206"/>
      <c r="DU907" s="206"/>
      <c r="DV907" s="206"/>
      <c r="DW907" s="206"/>
      <c r="DX907" s="206"/>
      <c r="DY907" s="206"/>
      <c r="DZ907" s="206"/>
      <c r="EA907" s="206"/>
      <c r="EB907" s="206"/>
      <c r="EC907" s="206"/>
      <c r="ED907" s="206"/>
      <c r="EE907" s="206"/>
      <c r="EF907" s="206"/>
      <c r="EG907" s="206"/>
      <c r="EH907" s="206"/>
      <c r="EI907" s="206"/>
      <c r="EJ907" s="206"/>
      <c r="EK907" s="206"/>
      <c r="EL907" s="206"/>
      <c r="EM907" s="206"/>
      <c r="EN907" s="206"/>
      <c r="EO907" s="206"/>
      <c r="EP907" s="206"/>
      <c r="EQ907" s="206"/>
      <c r="ER907" s="206"/>
      <c r="ES907" s="206"/>
      <c r="ET907" s="206"/>
      <c r="EU907" s="206"/>
      <c r="EV907" s="206"/>
      <c r="EW907" s="206"/>
      <c r="EX907" s="206"/>
      <c r="EY907" s="206"/>
      <c r="EZ907" s="206"/>
      <c r="FA907" s="206"/>
      <c r="FB907" s="206"/>
      <c r="FC907" s="206"/>
      <c r="FD907" s="206"/>
      <c r="FE907" s="206"/>
      <c r="FF907" s="206"/>
      <c r="FG907" s="206"/>
      <c r="FH907" s="206"/>
      <c r="FI907" s="206"/>
      <c r="FJ907" s="206"/>
      <c r="FK907" s="206"/>
      <c r="FL907" s="206"/>
      <c r="FM907" s="206"/>
      <c r="FN907" s="206"/>
      <c r="FO907" s="206"/>
      <c r="FP907" s="206"/>
      <c r="FQ907" s="206"/>
      <c r="FR907" s="206"/>
      <c r="FS907" s="206"/>
      <c r="FT907" s="206"/>
      <c r="FU907" s="206"/>
      <c r="FV907" s="206"/>
      <c r="FW907" s="206"/>
      <c r="FX907" s="206"/>
      <c r="FY907" s="206"/>
      <c r="FZ907" s="206"/>
      <c r="GA907" s="206"/>
      <c r="GB907" s="206"/>
      <c r="GC907" s="206"/>
      <c r="GD907" s="206"/>
      <c r="GE907" s="206"/>
      <c r="GF907" s="206"/>
      <c r="GG907" s="206"/>
      <c r="GH907" s="206"/>
      <c r="GI907" s="206"/>
      <c r="GJ907" s="206"/>
      <c r="GK907" s="206"/>
      <c r="GL907" s="206"/>
      <c r="GM907" s="206"/>
      <c r="GN907" s="206"/>
      <c r="GO907" s="206"/>
      <c r="GP907" s="206"/>
      <c r="GQ907" s="206"/>
      <c r="GR907" s="206"/>
      <c r="GS907" s="206"/>
      <c r="GT907" s="206"/>
      <c r="GU907" s="206"/>
      <c r="GV907" s="206"/>
      <c r="GW907" s="206"/>
      <c r="GX907" s="206"/>
      <c r="GY907" s="206"/>
      <c r="GZ907" s="206"/>
      <c r="HA907" s="206"/>
      <c r="HB907" s="206"/>
      <c r="HC907" s="206"/>
      <c r="HD907" s="206"/>
      <c r="HE907" s="206"/>
      <c r="HF907" s="206"/>
      <c r="HG907" s="206"/>
      <c r="HH907" s="206"/>
      <c r="HI907" s="206"/>
      <c r="HJ907" s="206"/>
      <c r="HK907" s="206"/>
      <c r="HL907" s="206"/>
      <c r="HM907" s="206"/>
      <c r="HN907" s="206"/>
      <c r="HO907" s="206"/>
      <c r="HP907" s="206"/>
      <c r="HQ907" s="206"/>
      <c r="HR907" s="206"/>
      <c r="HS907" s="206"/>
      <c r="HT907" s="206"/>
      <c r="HU907" s="206"/>
      <c r="HV907" s="206"/>
      <c r="HW907" s="206"/>
      <c r="HX907" s="206"/>
      <c r="HY907" s="206"/>
      <c r="HZ907" s="206"/>
      <c r="IA907" s="206"/>
      <c r="IB907" s="206"/>
      <c r="IC907" s="206"/>
      <c r="ID907" s="206"/>
      <c r="IE907" s="206"/>
      <c r="IF907" s="206"/>
      <c r="IG907" s="206"/>
      <c r="IH907" s="206"/>
    </row>
    <row r="908" spans="1:242" s="225" customFormat="1" hidden="1" x14ac:dyDescent="0.25">
      <c r="A908" s="206"/>
      <c r="B908" s="206"/>
      <c r="C908" s="204">
        <v>43689</v>
      </c>
      <c r="D908" s="233" t="s">
        <v>1605</v>
      </c>
      <c r="E908" s="319" t="s">
        <v>1594</v>
      </c>
      <c r="F908" s="322"/>
      <c r="G908" s="242" t="s">
        <v>565</v>
      </c>
      <c r="H908" s="285"/>
      <c r="I908" s="236">
        <v>8500000</v>
      </c>
      <c r="J908" s="357">
        <f t="shared" si="14"/>
        <v>14775200</v>
      </c>
      <c r="K908" s="251"/>
      <c r="L908" s="287"/>
      <c r="M908" s="319" t="s">
        <v>1594</v>
      </c>
      <c r="N908" s="287"/>
      <c r="O908" s="287"/>
      <c r="P908" s="287"/>
      <c r="Q908" s="287"/>
      <c r="R908" s="287"/>
      <c r="S908" s="287"/>
      <c r="T908" s="287"/>
      <c r="U908" s="287"/>
      <c r="V908" s="287"/>
      <c r="W908" s="287"/>
      <c r="X908" s="287"/>
      <c r="Y908" s="287"/>
      <c r="Z908" s="287"/>
      <c r="AA908" s="287"/>
      <c r="AB908" s="287"/>
      <c r="AC908" s="287"/>
      <c r="AD908" s="287"/>
      <c r="AE908" s="287"/>
      <c r="AF908" s="287"/>
      <c r="AG908" s="287"/>
      <c r="AH908" s="287"/>
      <c r="AI908" s="287"/>
      <c r="AJ908" s="449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206"/>
      <c r="BN908" s="206"/>
      <c r="BO908" s="206"/>
      <c r="BP908" s="206"/>
      <c r="BQ908" s="206"/>
      <c r="BR908" s="206"/>
      <c r="BS908" s="206"/>
      <c r="BT908" s="206"/>
      <c r="BU908" s="206"/>
      <c r="BV908" s="206"/>
      <c r="BW908" s="206"/>
      <c r="BX908" s="206"/>
      <c r="BY908" s="206"/>
      <c r="BZ908" s="206"/>
      <c r="CA908" s="206"/>
      <c r="CB908" s="206"/>
      <c r="CC908" s="206"/>
      <c r="CD908" s="206"/>
      <c r="CE908" s="206"/>
      <c r="CF908" s="206"/>
      <c r="CG908" s="206"/>
      <c r="CH908" s="206"/>
      <c r="CI908" s="206"/>
      <c r="CJ908" s="206"/>
      <c r="CK908" s="206"/>
      <c r="CL908" s="206"/>
      <c r="CM908" s="206"/>
      <c r="CN908" s="206"/>
      <c r="CO908" s="206"/>
      <c r="CP908" s="206"/>
      <c r="CQ908" s="206"/>
      <c r="CR908" s="206"/>
      <c r="CS908" s="206"/>
      <c r="CT908" s="206"/>
      <c r="CU908" s="206"/>
      <c r="CV908" s="206"/>
      <c r="CW908" s="206"/>
      <c r="CX908" s="206"/>
      <c r="CY908" s="206"/>
      <c r="CZ908" s="206"/>
      <c r="DA908" s="206"/>
      <c r="DB908" s="206"/>
      <c r="DC908" s="206"/>
      <c r="DD908" s="206"/>
      <c r="DE908" s="206"/>
      <c r="DF908" s="206"/>
      <c r="DG908" s="206"/>
      <c r="DH908" s="206"/>
      <c r="DI908" s="206"/>
      <c r="DJ908" s="206"/>
      <c r="DK908" s="206"/>
      <c r="DL908" s="206"/>
      <c r="DM908" s="206"/>
      <c r="DN908" s="206"/>
      <c r="DO908" s="206"/>
      <c r="DP908" s="206"/>
      <c r="DQ908" s="206"/>
      <c r="DR908" s="206"/>
      <c r="DS908" s="206"/>
      <c r="DT908" s="206"/>
      <c r="DU908" s="206"/>
      <c r="DV908" s="206"/>
      <c r="DW908" s="206"/>
      <c r="DX908" s="206"/>
      <c r="DY908" s="206"/>
      <c r="DZ908" s="206"/>
      <c r="EA908" s="206"/>
      <c r="EB908" s="206"/>
      <c r="EC908" s="206"/>
      <c r="ED908" s="206"/>
      <c r="EE908" s="206"/>
      <c r="EF908" s="206"/>
      <c r="EG908" s="206"/>
      <c r="EH908" s="206"/>
      <c r="EI908" s="206"/>
      <c r="EJ908" s="206"/>
      <c r="EK908" s="206"/>
      <c r="EL908" s="206"/>
      <c r="EM908" s="206"/>
      <c r="EN908" s="206"/>
      <c r="EO908" s="206"/>
      <c r="EP908" s="206"/>
      <c r="EQ908" s="206"/>
      <c r="ER908" s="206"/>
      <c r="ES908" s="206"/>
      <c r="ET908" s="206"/>
      <c r="EU908" s="206"/>
      <c r="EV908" s="206"/>
      <c r="EW908" s="206"/>
      <c r="EX908" s="206"/>
      <c r="EY908" s="206"/>
      <c r="EZ908" s="206"/>
      <c r="FA908" s="206"/>
      <c r="FB908" s="206"/>
      <c r="FC908" s="206"/>
      <c r="FD908" s="206"/>
      <c r="FE908" s="206"/>
      <c r="FF908" s="206"/>
      <c r="FG908" s="206"/>
      <c r="FH908" s="206"/>
      <c r="FI908" s="206"/>
      <c r="FJ908" s="206"/>
      <c r="FK908" s="206"/>
      <c r="FL908" s="206"/>
      <c r="FM908" s="206"/>
      <c r="FN908" s="206"/>
      <c r="FO908" s="206"/>
      <c r="FP908" s="206"/>
      <c r="FQ908" s="206"/>
      <c r="FR908" s="206"/>
      <c r="FS908" s="206"/>
      <c r="FT908" s="206"/>
      <c r="FU908" s="206"/>
      <c r="FV908" s="206"/>
      <c r="FW908" s="206"/>
      <c r="FX908" s="206"/>
      <c r="FY908" s="206"/>
      <c r="FZ908" s="206"/>
      <c r="GA908" s="206"/>
      <c r="GB908" s="206"/>
      <c r="GC908" s="206"/>
      <c r="GD908" s="206"/>
      <c r="GE908" s="206"/>
      <c r="GF908" s="206"/>
      <c r="GG908" s="206"/>
      <c r="GH908" s="206"/>
      <c r="GI908" s="206"/>
      <c r="GJ908" s="206"/>
      <c r="GK908" s="206"/>
      <c r="GL908" s="206"/>
      <c r="GM908" s="206"/>
      <c r="GN908" s="206"/>
      <c r="GO908" s="206"/>
      <c r="GP908" s="206"/>
      <c r="GQ908" s="206"/>
      <c r="GR908" s="206"/>
      <c r="GS908" s="206"/>
      <c r="GT908" s="206"/>
      <c r="GU908" s="206"/>
      <c r="GV908" s="206"/>
      <c r="GW908" s="206"/>
      <c r="GX908" s="206"/>
      <c r="GY908" s="206"/>
      <c r="GZ908" s="206"/>
      <c r="HA908" s="206"/>
      <c r="HB908" s="206"/>
      <c r="HC908" s="206"/>
      <c r="HD908" s="206"/>
      <c r="HE908" s="206"/>
      <c r="HF908" s="206"/>
      <c r="HG908" s="206"/>
      <c r="HH908" s="206"/>
      <c r="HI908" s="206"/>
      <c r="HJ908" s="206"/>
      <c r="HK908" s="206"/>
      <c r="HL908" s="206"/>
      <c r="HM908" s="206"/>
      <c r="HN908" s="206"/>
      <c r="HO908" s="206"/>
      <c r="HP908" s="206"/>
      <c r="HQ908" s="206"/>
      <c r="HR908" s="206"/>
      <c r="HS908" s="206"/>
      <c r="HT908" s="206"/>
      <c r="HU908" s="206"/>
      <c r="HV908" s="206"/>
      <c r="HW908" s="206"/>
      <c r="HX908" s="206"/>
      <c r="HY908" s="206"/>
      <c r="HZ908" s="206"/>
      <c r="IA908" s="206"/>
      <c r="IB908" s="206"/>
      <c r="IC908" s="206"/>
      <c r="ID908" s="206"/>
      <c r="IE908" s="206"/>
      <c r="IF908" s="206"/>
      <c r="IG908" s="206"/>
      <c r="IH908" s="206"/>
    </row>
    <row r="909" spans="1:242" s="225" customFormat="1" hidden="1" x14ac:dyDescent="0.25">
      <c r="A909" s="206"/>
      <c r="B909" s="206"/>
      <c r="C909" s="204">
        <v>43690</v>
      </c>
      <c r="D909" s="233" t="s">
        <v>1607</v>
      </c>
      <c r="E909" s="319" t="s">
        <v>1595</v>
      </c>
      <c r="F909" s="322"/>
      <c r="G909" s="242" t="s">
        <v>1606</v>
      </c>
      <c r="H909" s="285"/>
      <c r="I909" s="236">
        <v>1699000</v>
      </c>
      <c r="J909" s="357">
        <f t="shared" si="14"/>
        <v>13076200</v>
      </c>
      <c r="K909" s="251"/>
      <c r="L909" s="287"/>
      <c r="M909" s="319" t="s">
        <v>1595</v>
      </c>
      <c r="N909" s="287"/>
      <c r="O909" s="287"/>
      <c r="P909" s="287"/>
      <c r="Q909" s="287"/>
      <c r="R909" s="287"/>
      <c r="S909" s="287"/>
      <c r="T909" s="287"/>
      <c r="U909" s="287"/>
      <c r="V909" s="287"/>
      <c r="W909" s="287"/>
      <c r="X909" s="287"/>
      <c r="Y909" s="287"/>
      <c r="Z909" s="287"/>
      <c r="AA909" s="287"/>
      <c r="AB909" s="287"/>
      <c r="AC909" s="287"/>
      <c r="AD909" s="287"/>
      <c r="AE909" s="287"/>
      <c r="AF909" s="287"/>
      <c r="AG909" s="287"/>
      <c r="AH909" s="287"/>
      <c r="AI909" s="287"/>
      <c r="AJ909" s="449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206"/>
      <c r="BN909" s="206"/>
      <c r="BO909" s="206"/>
      <c r="BP909" s="206"/>
      <c r="BQ909" s="206"/>
      <c r="BR909" s="206"/>
      <c r="BS909" s="206"/>
      <c r="BT909" s="206"/>
      <c r="BU909" s="206"/>
      <c r="BV909" s="206"/>
      <c r="BW909" s="206"/>
      <c r="BX909" s="206"/>
      <c r="BY909" s="206"/>
      <c r="BZ909" s="206"/>
      <c r="CA909" s="206"/>
      <c r="CB909" s="206"/>
      <c r="CC909" s="206"/>
      <c r="CD909" s="206"/>
      <c r="CE909" s="206"/>
      <c r="CF909" s="206"/>
      <c r="CG909" s="206"/>
      <c r="CH909" s="206"/>
      <c r="CI909" s="206"/>
      <c r="CJ909" s="206"/>
      <c r="CK909" s="206"/>
      <c r="CL909" s="206"/>
      <c r="CM909" s="206"/>
      <c r="CN909" s="206"/>
      <c r="CO909" s="206"/>
      <c r="CP909" s="206"/>
      <c r="CQ909" s="206"/>
      <c r="CR909" s="206"/>
      <c r="CS909" s="206"/>
      <c r="CT909" s="206"/>
      <c r="CU909" s="206"/>
      <c r="CV909" s="206"/>
      <c r="CW909" s="206"/>
      <c r="CX909" s="206"/>
      <c r="CY909" s="206"/>
      <c r="CZ909" s="206"/>
      <c r="DA909" s="206"/>
      <c r="DB909" s="206"/>
      <c r="DC909" s="206"/>
      <c r="DD909" s="206"/>
      <c r="DE909" s="206"/>
      <c r="DF909" s="206"/>
      <c r="DG909" s="206"/>
      <c r="DH909" s="206"/>
      <c r="DI909" s="206"/>
      <c r="DJ909" s="206"/>
      <c r="DK909" s="206"/>
      <c r="DL909" s="206"/>
      <c r="DM909" s="206"/>
      <c r="DN909" s="206"/>
      <c r="DO909" s="206"/>
      <c r="DP909" s="206"/>
      <c r="DQ909" s="206"/>
      <c r="DR909" s="206"/>
      <c r="DS909" s="206"/>
      <c r="DT909" s="206"/>
      <c r="DU909" s="206"/>
      <c r="DV909" s="206"/>
      <c r="DW909" s="206"/>
      <c r="DX909" s="206"/>
      <c r="DY909" s="206"/>
      <c r="DZ909" s="206"/>
      <c r="EA909" s="206"/>
      <c r="EB909" s="206"/>
      <c r="EC909" s="206"/>
      <c r="ED909" s="206"/>
      <c r="EE909" s="206"/>
      <c r="EF909" s="206"/>
      <c r="EG909" s="206"/>
      <c r="EH909" s="206"/>
      <c r="EI909" s="206"/>
      <c r="EJ909" s="206"/>
      <c r="EK909" s="206"/>
      <c r="EL909" s="206"/>
      <c r="EM909" s="206"/>
      <c r="EN909" s="206"/>
      <c r="EO909" s="206"/>
      <c r="EP909" s="206"/>
      <c r="EQ909" s="206"/>
      <c r="ER909" s="206"/>
      <c r="ES909" s="206"/>
      <c r="ET909" s="206"/>
      <c r="EU909" s="206"/>
      <c r="EV909" s="206"/>
      <c r="EW909" s="206"/>
      <c r="EX909" s="206"/>
      <c r="EY909" s="206"/>
      <c r="EZ909" s="206"/>
      <c r="FA909" s="206"/>
      <c r="FB909" s="206"/>
      <c r="FC909" s="206"/>
      <c r="FD909" s="206"/>
      <c r="FE909" s="206"/>
      <c r="FF909" s="206"/>
      <c r="FG909" s="206"/>
      <c r="FH909" s="206"/>
      <c r="FI909" s="206"/>
      <c r="FJ909" s="206"/>
      <c r="FK909" s="206"/>
      <c r="FL909" s="206"/>
      <c r="FM909" s="206"/>
      <c r="FN909" s="206"/>
      <c r="FO909" s="206"/>
      <c r="FP909" s="206"/>
      <c r="FQ909" s="206"/>
      <c r="FR909" s="206"/>
      <c r="FS909" s="206"/>
      <c r="FT909" s="206"/>
      <c r="FU909" s="206"/>
      <c r="FV909" s="206"/>
      <c r="FW909" s="206"/>
      <c r="FX909" s="206"/>
      <c r="FY909" s="206"/>
      <c r="FZ909" s="206"/>
      <c r="GA909" s="206"/>
      <c r="GB909" s="206"/>
      <c r="GC909" s="206"/>
      <c r="GD909" s="206"/>
      <c r="GE909" s="206"/>
      <c r="GF909" s="206"/>
      <c r="GG909" s="206"/>
      <c r="GH909" s="206"/>
      <c r="GI909" s="206"/>
      <c r="GJ909" s="206"/>
      <c r="GK909" s="206"/>
      <c r="GL909" s="206"/>
      <c r="GM909" s="206"/>
      <c r="GN909" s="206"/>
      <c r="GO909" s="206"/>
      <c r="GP909" s="206"/>
      <c r="GQ909" s="206"/>
      <c r="GR909" s="206"/>
      <c r="GS909" s="206"/>
      <c r="GT909" s="206"/>
      <c r="GU909" s="206"/>
      <c r="GV909" s="206"/>
      <c r="GW909" s="206"/>
      <c r="GX909" s="206"/>
      <c r="GY909" s="206"/>
      <c r="GZ909" s="206"/>
      <c r="HA909" s="206"/>
      <c r="HB909" s="206"/>
      <c r="HC909" s="206"/>
      <c r="HD909" s="206"/>
      <c r="HE909" s="206"/>
      <c r="HF909" s="206"/>
      <c r="HG909" s="206"/>
      <c r="HH909" s="206"/>
      <c r="HI909" s="206"/>
      <c r="HJ909" s="206"/>
      <c r="HK909" s="206"/>
      <c r="HL909" s="206"/>
      <c r="HM909" s="206"/>
      <c r="HN909" s="206"/>
      <c r="HO909" s="206"/>
      <c r="HP909" s="206"/>
      <c r="HQ909" s="206"/>
      <c r="HR909" s="206"/>
      <c r="HS909" s="206"/>
      <c r="HT909" s="206"/>
      <c r="HU909" s="206"/>
      <c r="HV909" s="206"/>
      <c r="HW909" s="206"/>
      <c r="HX909" s="206"/>
      <c r="HY909" s="206"/>
      <c r="HZ909" s="206"/>
      <c r="IA909" s="206"/>
      <c r="IB909" s="206"/>
      <c r="IC909" s="206"/>
      <c r="ID909" s="206"/>
      <c r="IE909" s="206"/>
      <c r="IF909" s="206"/>
      <c r="IG909" s="206"/>
      <c r="IH909" s="206"/>
    </row>
    <row r="910" spans="1:242" s="225" customFormat="1" hidden="1" x14ac:dyDescent="0.25">
      <c r="A910" s="206"/>
      <c r="B910" s="206"/>
      <c r="C910" s="204">
        <v>43690</v>
      </c>
      <c r="D910" s="233" t="s">
        <v>1608</v>
      </c>
      <c r="E910" s="319" t="s">
        <v>1596</v>
      </c>
      <c r="F910" s="322"/>
      <c r="G910" s="242" t="s">
        <v>420</v>
      </c>
      <c r="H910" s="285"/>
      <c r="I910" s="236">
        <f>821500+729000</f>
        <v>1550500</v>
      </c>
      <c r="J910" s="357">
        <f t="shared" si="14"/>
        <v>11525700</v>
      </c>
      <c r="K910" s="251"/>
      <c r="L910" s="287"/>
      <c r="M910" s="319" t="s">
        <v>1596</v>
      </c>
      <c r="N910" s="287"/>
      <c r="O910" s="287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449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206"/>
      <c r="BN910" s="206"/>
      <c r="BO910" s="206"/>
      <c r="BP910" s="206"/>
      <c r="BQ910" s="206"/>
      <c r="BR910" s="206"/>
      <c r="BS910" s="206"/>
      <c r="BT910" s="206"/>
      <c r="BU910" s="206"/>
      <c r="BV910" s="206"/>
      <c r="BW910" s="206"/>
      <c r="BX910" s="206"/>
      <c r="BY910" s="206"/>
      <c r="BZ910" s="206"/>
      <c r="CA910" s="206"/>
      <c r="CB910" s="206"/>
      <c r="CC910" s="206"/>
      <c r="CD910" s="206"/>
      <c r="CE910" s="206"/>
      <c r="CF910" s="206"/>
      <c r="CG910" s="206"/>
      <c r="CH910" s="206"/>
      <c r="CI910" s="206"/>
      <c r="CJ910" s="206"/>
      <c r="CK910" s="206"/>
      <c r="CL910" s="206"/>
      <c r="CM910" s="206"/>
      <c r="CN910" s="206"/>
      <c r="CO910" s="206"/>
      <c r="CP910" s="206"/>
      <c r="CQ910" s="206"/>
      <c r="CR910" s="206"/>
      <c r="CS910" s="206"/>
      <c r="CT910" s="206"/>
      <c r="CU910" s="206"/>
      <c r="CV910" s="206"/>
      <c r="CW910" s="206"/>
      <c r="CX910" s="206"/>
      <c r="CY910" s="206"/>
      <c r="CZ910" s="206"/>
      <c r="DA910" s="206"/>
      <c r="DB910" s="206"/>
      <c r="DC910" s="206"/>
      <c r="DD910" s="206"/>
      <c r="DE910" s="206"/>
      <c r="DF910" s="206"/>
      <c r="DG910" s="206"/>
      <c r="DH910" s="206"/>
      <c r="DI910" s="206"/>
      <c r="DJ910" s="206"/>
      <c r="DK910" s="206"/>
      <c r="DL910" s="206"/>
      <c r="DM910" s="206"/>
      <c r="DN910" s="206"/>
      <c r="DO910" s="206"/>
      <c r="DP910" s="206"/>
      <c r="DQ910" s="206"/>
      <c r="DR910" s="206"/>
      <c r="DS910" s="206"/>
      <c r="DT910" s="206"/>
      <c r="DU910" s="206"/>
      <c r="DV910" s="206"/>
      <c r="DW910" s="206"/>
      <c r="DX910" s="206"/>
      <c r="DY910" s="206"/>
      <c r="DZ910" s="206"/>
      <c r="EA910" s="206"/>
      <c r="EB910" s="206"/>
      <c r="EC910" s="206"/>
      <c r="ED910" s="206"/>
      <c r="EE910" s="206"/>
      <c r="EF910" s="206"/>
      <c r="EG910" s="206"/>
      <c r="EH910" s="206"/>
      <c r="EI910" s="206"/>
      <c r="EJ910" s="206"/>
      <c r="EK910" s="206"/>
      <c r="EL910" s="206"/>
      <c r="EM910" s="206"/>
      <c r="EN910" s="206"/>
      <c r="EO910" s="206"/>
      <c r="EP910" s="206"/>
      <c r="EQ910" s="206"/>
      <c r="ER910" s="206"/>
      <c r="ES910" s="206"/>
      <c r="ET910" s="206"/>
      <c r="EU910" s="206"/>
      <c r="EV910" s="206"/>
      <c r="EW910" s="206"/>
      <c r="EX910" s="206"/>
      <c r="EY910" s="206"/>
      <c r="EZ910" s="206"/>
      <c r="FA910" s="206"/>
      <c r="FB910" s="206"/>
      <c r="FC910" s="206"/>
      <c r="FD910" s="206"/>
      <c r="FE910" s="206"/>
      <c r="FF910" s="206"/>
      <c r="FG910" s="206"/>
      <c r="FH910" s="206"/>
      <c r="FI910" s="206"/>
      <c r="FJ910" s="206"/>
      <c r="FK910" s="206"/>
      <c r="FL910" s="206"/>
      <c r="FM910" s="206"/>
      <c r="FN910" s="206"/>
      <c r="FO910" s="206"/>
      <c r="FP910" s="206"/>
      <c r="FQ910" s="206"/>
      <c r="FR910" s="206"/>
      <c r="FS910" s="206"/>
      <c r="FT910" s="206"/>
      <c r="FU910" s="206"/>
      <c r="FV910" s="206"/>
      <c r="FW910" s="206"/>
      <c r="FX910" s="206"/>
      <c r="FY910" s="206"/>
      <c r="FZ910" s="206"/>
      <c r="GA910" s="206"/>
      <c r="GB910" s="206"/>
      <c r="GC910" s="206"/>
      <c r="GD910" s="206"/>
      <c r="GE910" s="206"/>
      <c r="GF910" s="206"/>
      <c r="GG910" s="206"/>
      <c r="GH910" s="206"/>
      <c r="GI910" s="206"/>
      <c r="GJ910" s="206"/>
      <c r="GK910" s="206"/>
      <c r="GL910" s="206"/>
      <c r="GM910" s="206"/>
      <c r="GN910" s="206"/>
      <c r="GO910" s="206"/>
      <c r="GP910" s="206"/>
      <c r="GQ910" s="206"/>
      <c r="GR910" s="206"/>
      <c r="GS910" s="206"/>
      <c r="GT910" s="206"/>
      <c r="GU910" s="206"/>
      <c r="GV910" s="206"/>
      <c r="GW910" s="206"/>
      <c r="GX910" s="206"/>
      <c r="GY910" s="206"/>
      <c r="GZ910" s="206"/>
      <c r="HA910" s="206"/>
      <c r="HB910" s="206"/>
      <c r="HC910" s="206"/>
      <c r="HD910" s="206"/>
      <c r="HE910" s="206"/>
      <c r="HF910" s="206"/>
      <c r="HG910" s="206"/>
      <c r="HH910" s="206"/>
      <c r="HI910" s="206"/>
      <c r="HJ910" s="206"/>
      <c r="HK910" s="206"/>
      <c r="HL910" s="206"/>
      <c r="HM910" s="206"/>
      <c r="HN910" s="206"/>
      <c r="HO910" s="206"/>
      <c r="HP910" s="206"/>
      <c r="HQ910" s="206"/>
      <c r="HR910" s="206"/>
      <c r="HS910" s="206"/>
      <c r="HT910" s="206"/>
      <c r="HU910" s="206"/>
      <c r="HV910" s="206"/>
      <c r="HW910" s="206"/>
      <c r="HX910" s="206"/>
      <c r="HY910" s="206"/>
      <c r="HZ910" s="206"/>
      <c r="IA910" s="206"/>
      <c r="IB910" s="206"/>
      <c r="IC910" s="206"/>
      <c r="ID910" s="206"/>
      <c r="IE910" s="206"/>
      <c r="IF910" s="206"/>
      <c r="IG910" s="206"/>
      <c r="IH910" s="206"/>
    </row>
    <row r="911" spans="1:242" s="225" customFormat="1" hidden="1" x14ac:dyDescent="0.25">
      <c r="A911" s="206"/>
      <c r="B911" s="206"/>
      <c r="C911" s="204">
        <v>43690</v>
      </c>
      <c r="D911" s="233" t="s">
        <v>1609</v>
      </c>
      <c r="E911" s="319" t="s">
        <v>1597</v>
      </c>
      <c r="F911" s="322"/>
      <c r="G911" s="242" t="s">
        <v>532</v>
      </c>
      <c r="H911" s="285"/>
      <c r="I911" s="236">
        <v>1461112</v>
      </c>
      <c r="J911" s="357">
        <f t="shared" si="14"/>
        <v>10064588</v>
      </c>
      <c r="K911" s="251"/>
      <c r="L911" s="287"/>
      <c r="M911" s="319" t="s">
        <v>1597</v>
      </c>
      <c r="N911" s="287"/>
      <c r="O911" s="287"/>
      <c r="P911" s="287"/>
      <c r="Q911" s="287"/>
      <c r="R911" s="287"/>
      <c r="S911" s="287"/>
      <c r="T911" s="287"/>
      <c r="U911" s="287"/>
      <c r="V911" s="287"/>
      <c r="W911" s="287"/>
      <c r="X911" s="287"/>
      <c r="Y911" s="287"/>
      <c r="Z911" s="287"/>
      <c r="AA911" s="287"/>
      <c r="AB911" s="287"/>
      <c r="AC911" s="287"/>
      <c r="AD911" s="287"/>
      <c r="AE911" s="287"/>
      <c r="AF911" s="287"/>
      <c r="AG911" s="287"/>
      <c r="AH911" s="287"/>
      <c r="AI911" s="287"/>
      <c r="AJ911" s="449"/>
      <c r="AK911" s="206"/>
      <c r="AL911" s="206"/>
      <c r="AM911" s="206"/>
      <c r="AN911" s="206"/>
      <c r="AO911" s="206"/>
      <c r="AP911" s="206"/>
      <c r="AQ911" s="206"/>
      <c r="AR911" s="206"/>
      <c r="AS911" s="206"/>
      <c r="AT911" s="206"/>
      <c r="AU911" s="206"/>
      <c r="AV911" s="206"/>
      <c r="AW911" s="206"/>
      <c r="AX911" s="206"/>
      <c r="AY911" s="206"/>
      <c r="AZ911" s="206"/>
      <c r="BA911" s="206"/>
      <c r="BB911" s="206"/>
      <c r="BC911" s="206"/>
      <c r="BD911" s="206"/>
      <c r="BE911" s="206"/>
      <c r="BF911" s="206"/>
      <c r="BG911" s="206"/>
      <c r="BH911" s="206"/>
      <c r="BI911" s="206"/>
      <c r="BJ911" s="206"/>
      <c r="BK911" s="206"/>
      <c r="BL911" s="206"/>
      <c r="BM911" s="206"/>
      <c r="BN911" s="206"/>
      <c r="BO911" s="206"/>
      <c r="BP911" s="206"/>
      <c r="BQ911" s="206"/>
      <c r="BR911" s="206"/>
      <c r="BS911" s="206"/>
      <c r="BT911" s="206"/>
      <c r="BU911" s="206"/>
      <c r="BV911" s="206"/>
      <c r="BW911" s="206"/>
      <c r="BX911" s="206"/>
      <c r="BY911" s="206"/>
      <c r="BZ911" s="206"/>
      <c r="CA911" s="206"/>
      <c r="CB911" s="206"/>
      <c r="CC911" s="206"/>
      <c r="CD911" s="206"/>
      <c r="CE911" s="206"/>
      <c r="CF911" s="206"/>
      <c r="CG911" s="206"/>
      <c r="CH911" s="206"/>
      <c r="CI911" s="206"/>
      <c r="CJ911" s="206"/>
      <c r="CK911" s="206"/>
      <c r="CL911" s="206"/>
      <c r="CM911" s="206"/>
      <c r="CN911" s="206"/>
      <c r="CO911" s="206"/>
      <c r="CP911" s="206"/>
      <c r="CQ911" s="206"/>
      <c r="CR911" s="206"/>
      <c r="CS911" s="206"/>
      <c r="CT911" s="206"/>
      <c r="CU911" s="206"/>
      <c r="CV911" s="206"/>
      <c r="CW911" s="206"/>
      <c r="CX911" s="206"/>
      <c r="CY911" s="206"/>
      <c r="CZ911" s="206"/>
      <c r="DA911" s="206"/>
      <c r="DB911" s="206"/>
      <c r="DC911" s="206"/>
      <c r="DD911" s="206"/>
      <c r="DE911" s="206"/>
      <c r="DF911" s="206"/>
      <c r="DG911" s="206"/>
      <c r="DH911" s="206"/>
      <c r="DI911" s="206"/>
      <c r="DJ911" s="206"/>
      <c r="DK911" s="206"/>
      <c r="DL911" s="206"/>
      <c r="DM911" s="206"/>
      <c r="DN911" s="206"/>
      <c r="DO911" s="206"/>
      <c r="DP911" s="206"/>
      <c r="DQ911" s="206"/>
      <c r="DR911" s="206"/>
      <c r="DS911" s="206"/>
      <c r="DT911" s="206"/>
      <c r="DU911" s="206"/>
      <c r="DV911" s="206"/>
      <c r="DW911" s="206"/>
      <c r="DX911" s="206"/>
      <c r="DY911" s="206"/>
      <c r="DZ911" s="206"/>
      <c r="EA911" s="206"/>
      <c r="EB911" s="206"/>
      <c r="EC911" s="206"/>
      <c r="ED911" s="206"/>
      <c r="EE911" s="206"/>
      <c r="EF911" s="206"/>
      <c r="EG911" s="206"/>
      <c r="EH911" s="206"/>
      <c r="EI911" s="206"/>
      <c r="EJ911" s="206"/>
      <c r="EK911" s="206"/>
      <c r="EL911" s="206"/>
      <c r="EM911" s="206"/>
      <c r="EN911" s="206"/>
      <c r="EO911" s="206"/>
      <c r="EP911" s="206"/>
      <c r="EQ911" s="206"/>
      <c r="ER911" s="206"/>
      <c r="ES911" s="206"/>
      <c r="ET911" s="206"/>
      <c r="EU911" s="206"/>
      <c r="EV911" s="206"/>
      <c r="EW911" s="206"/>
      <c r="EX911" s="206"/>
      <c r="EY911" s="206"/>
      <c r="EZ911" s="206"/>
      <c r="FA911" s="206"/>
      <c r="FB911" s="206"/>
      <c r="FC911" s="206"/>
      <c r="FD911" s="206"/>
      <c r="FE911" s="206"/>
      <c r="FF911" s="206"/>
      <c r="FG911" s="206"/>
      <c r="FH911" s="206"/>
      <c r="FI911" s="206"/>
      <c r="FJ911" s="206"/>
      <c r="FK911" s="206"/>
      <c r="FL911" s="206"/>
      <c r="FM911" s="206"/>
      <c r="FN911" s="206"/>
      <c r="FO911" s="206"/>
      <c r="FP911" s="206"/>
      <c r="FQ911" s="206"/>
      <c r="FR911" s="206"/>
      <c r="FS911" s="206"/>
      <c r="FT911" s="206"/>
      <c r="FU911" s="206"/>
      <c r="FV911" s="206"/>
      <c r="FW911" s="206"/>
      <c r="FX911" s="206"/>
      <c r="FY911" s="206"/>
      <c r="FZ911" s="206"/>
      <c r="GA911" s="206"/>
      <c r="GB911" s="206"/>
      <c r="GC911" s="206"/>
      <c r="GD911" s="206"/>
      <c r="GE911" s="206"/>
      <c r="GF911" s="206"/>
      <c r="GG911" s="206"/>
      <c r="GH911" s="206"/>
      <c r="GI911" s="206"/>
      <c r="GJ911" s="206"/>
      <c r="GK911" s="206"/>
      <c r="GL911" s="206"/>
      <c r="GM911" s="206"/>
      <c r="GN911" s="206"/>
      <c r="GO911" s="206"/>
      <c r="GP911" s="206"/>
      <c r="GQ911" s="206"/>
      <c r="GR911" s="206"/>
      <c r="GS911" s="206"/>
      <c r="GT911" s="206"/>
      <c r="GU911" s="206"/>
      <c r="GV911" s="206"/>
      <c r="GW911" s="206"/>
      <c r="GX911" s="206"/>
      <c r="GY911" s="206"/>
      <c r="GZ911" s="206"/>
      <c r="HA911" s="206"/>
      <c r="HB911" s="206"/>
      <c r="HC911" s="206"/>
      <c r="HD911" s="206"/>
      <c r="HE911" s="206"/>
      <c r="HF911" s="206"/>
      <c r="HG911" s="206"/>
      <c r="HH911" s="206"/>
      <c r="HI911" s="206"/>
      <c r="HJ911" s="206"/>
      <c r="HK911" s="206"/>
      <c r="HL911" s="206"/>
      <c r="HM911" s="206"/>
      <c r="HN911" s="206"/>
      <c r="HO911" s="206"/>
      <c r="HP911" s="206"/>
      <c r="HQ911" s="206"/>
      <c r="HR911" s="206"/>
      <c r="HS911" s="206"/>
      <c r="HT911" s="206"/>
      <c r="HU911" s="206"/>
      <c r="HV911" s="206"/>
      <c r="HW911" s="206"/>
      <c r="HX911" s="206"/>
      <c r="HY911" s="206"/>
      <c r="HZ911" s="206"/>
      <c r="IA911" s="206"/>
      <c r="IB911" s="206"/>
      <c r="IC911" s="206"/>
      <c r="ID911" s="206"/>
      <c r="IE911" s="206"/>
      <c r="IF911" s="206"/>
      <c r="IG911" s="206"/>
      <c r="IH911" s="206"/>
    </row>
    <row r="912" spans="1:242" s="225" customFormat="1" hidden="1" x14ac:dyDescent="0.25">
      <c r="A912" s="206"/>
      <c r="B912" s="206"/>
      <c r="C912" s="204">
        <v>43690</v>
      </c>
      <c r="D912" s="233" t="s">
        <v>1610</v>
      </c>
      <c r="E912" s="319" t="s">
        <v>1598</v>
      </c>
      <c r="F912" s="322"/>
      <c r="G912" s="242" t="s">
        <v>543</v>
      </c>
      <c r="H912" s="285"/>
      <c r="I912" s="236">
        <v>2417000</v>
      </c>
      <c r="J912" s="357">
        <f t="shared" si="14"/>
        <v>7647588</v>
      </c>
      <c r="K912" s="251"/>
      <c r="L912" s="287"/>
      <c r="M912" s="319" t="s">
        <v>1598</v>
      </c>
      <c r="N912" s="287"/>
      <c r="O912" s="287"/>
      <c r="P912" s="287"/>
      <c r="Q912" s="287"/>
      <c r="R912" s="287"/>
      <c r="S912" s="287"/>
      <c r="T912" s="287"/>
      <c r="U912" s="287"/>
      <c r="V912" s="287"/>
      <c r="W912" s="287"/>
      <c r="X912" s="287"/>
      <c r="Y912" s="287"/>
      <c r="Z912" s="287"/>
      <c r="AA912" s="287"/>
      <c r="AB912" s="287"/>
      <c r="AC912" s="287"/>
      <c r="AD912" s="287"/>
      <c r="AE912" s="287"/>
      <c r="AF912" s="287"/>
      <c r="AG912" s="287"/>
      <c r="AH912" s="287"/>
      <c r="AI912" s="287"/>
      <c r="AJ912" s="449"/>
      <c r="AK912" s="206"/>
      <c r="AL912" s="206"/>
      <c r="AM912" s="206"/>
      <c r="AN912" s="206"/>
      <c r="AO912" s="206"/>
      <c r="AP912" s="206"/>
      <c r="AQ912" s="206"/>
      <c r="AR912" s="206"/>
      <c r="AS912" s="206"/>
      <c r="AT912" s="206"/>
      <c r="AU912" s="206"/>
      <c r="AV912" s="206"/>
      <c r="AW912" s="206"/>
      <c r="AX912" s="206"/>
      <c r="AY912" s="206"/>
      <c r="AZ912" s="206"/>
      <c r="BA912" s="206"/>
      <c r="BB912" s="206"/>
      <c r="BC912" s="206"/>
      <c r="BD912" s="206"/>
      <c r="BE912" s="206"/>
      <c r="BF912" s="206"/>
      <c r="BG912" s="206"/>
      <c r="BH912" s="206"/>
      <c r="BI912" s="206"/>
      <c r="BJ912" s="206"/>
      <c r="BK912" s="206"/>
      <c r="BL912" s="206"/>
      <c r="BM912" s="206"/>
      <c r="BN912" s="206"/>
      <c r="BO912" s="206"/>
      <c r="BP912" s="206"/>
      <c r="BQ912" s="206"/>
      <c r="BR912" s="206"/>
      <c r="BS912" s="206"/>
      <c r="BT912" s="206"/>
      <c r="BU912" s="206"/>
      <c r="BV912" s="206"/>
      <c r="BW912" s="206"/>
      <c r="BX912" s="206"/>
      <c r="BY912" s="206"/>
      <c r="BZ912" s="206"/>
      <c r="CA912" s="206"/>
      <c r="CB912" s="206"/>
      <c r="CC912" s="206"/>
      <c r="CD912" s="206"/>
      <c r="CE912" s="206"/>
      <c r="CF912" s="206"/>
      <c r="CG912" s="206"/>
      <c r="CH912" s="206"/>
      <c r="CI912" s="206"/>
      <c r="CJ912" s="206"/>
      <c r="CK912" s="206"/>
      <c r="CL912" s="206"/>
      <c r="CM912" s="206"/>
      <c r="CN912" s="206"/>
      <c r="CO912" s="206"/>
      <c r="CP912" s="206"/>
      <c r="CQ912" s="206"/>
      <c r="CR912" s="206"/>
      <c r="CS912" s="206"/>
      <c r="CT912" s="206"/>
      <c r="CU912" s="206"/>
      <c r="CV912" s="206"/>
      <c r="CW912" s="206"/>
      <c r="CX912" s="206"/>
      <c r="CY912" s="206"/>
      <c r="CZ912" s="206"/>
      <c r="DA912" s="206"/>
      <c r="DB912" s="206"/>
      <c r="DC912" s="206"/>
      <c r="DD912" s="206"/>
      <c r="DE912" s="206"/>
      <c r="DF912" s="206"/>
      <c r="DG912" s="206"/>
      <c r="DH912" s="206"/>
      <c r="DI912" s="206"/>
      <c r="DJ912" s="206"/>
      <c r="DK912" s="206"/>
      <c r="DL912" s="206"/>
      <c r="DM912" s="206"/>
      <c r="DN912" s="206"/>
      <c r="DO912" s="206"/>
      <c r="DP912" s="206"/>
      <c r="DQ912" s="206"/>
      <c r="DR912" s="206"/>
      <c r="DS912" s="206"/>
      <c r="DT912" s="206"/>
      <c r="DU912" s="206"/>
      <c r="DV912" s="206"/>
      <c r="DW912" s="206"/>
      <c r="DX912" s="206"/>
      <c r="DY912" s="206"/>
      <c r="DZ912" s="206"/>
      <c r="EA912" s="206"/>
      <c r="EB912" s="206"/>
      <c r="EC912" s="206"/>
      <c r="ED912" s="206"/>
      <c r="EE912" s="206"/>
      <c r="EF912" s="206"/>
      <c r="EG912" s="206"/>
      <c r="EH912" s="206"/>
      <c r="EI912" s="206"/>
      <c r="EJ912" s="206"/>
      <c r="EK912" s="206"/>
      <c r="EL912" s="206"/>
      <c r="EM912" s="206"/>
      <c r="EN912" s="206"/>
      <c r="EO912" s="206"/>
      <c r="EP912" s="206"/>
      <c r="EQ912" s="206"/>
      <c r="ER912" s="206"/>
      <c r="ES912" s="206"/>
      <c r="ET912" s="206"/>
      <c r="EU912" s="206"/>
      <c r="EV912" s="206"/>
      <c r="EW912" s="206"/>
      <c r="EX912" s="206"/>
      <c r="EY912" s="206"/>
      <c r="EZ912" s="206"/>
      <c r="FA912" s="206"/>
      <c r="FB912" s="206"/>
      <c r="FC912" s="206"/>
      <c r="FD912" s="206"/>
      <c r="FE912" s="206"/>
      <c r="FF912" s="206"/>
      <c r="FG912" s="206"/>
      <c r="FH912" s="206"/>
      <c r="FI912" s="206"/>
      <c r="FJ912" s="206"/>
      <c r="FK912" s="206"/>
      <c r="FL912" s="206"/>
      <c r="FM912" s="206"/>
      <c r="FN912" s="206"/>
      <c r="FO912" s="206"/>
      <c r="FP912" s="206"/>
      <c r="FQ912" s="206"/>
      <c r="FR912" s="206"/>
      <c r="FS912" s="206"/>
      <c r="FT912" s="206"/>
      <c r="FU912" s="206"/>
      <c r="FV912" s="206"/>
      <c r="FW912" s="206"/>
      <c r="FX912" s="206"/>
      <c r="FY912" s="206"/>
      <c r="FZ912" s="206"/>
      <c r="GA912" s="206"/>
      <c r="GB912" s="206"/>
      <c r="GC912" s="206"/>
      <c r="GD912" s="206"/>
      <c r="GE912" s="206"/>
      <c r="GF912" s="206"/>
      <c r="GG912" s="206"/>
      <c r="GH912" s="206"/>
      <c r="GI912" s="206"/>
      <c r="GJ912" s="206"/>
      <c r="GK912" s="206"/>
      <c r="GL912" s="206"/>
      <c r="GM912" s="206"/>
      <c r="GN912" s="206"/>
      <c r="GO912" s="206"/>
      <c r="GP912" s="206"/>
      <c r="GQ912" s="206"/>
      <c r="GR912" s="206"/>
      <c r="GS912" s="206"/>
      <c r="GT912" s="206"/>
      <c r="GU912" s="206"/>
      <c r="GV912" s="206"/>
      <c r="GW912" s="206"/>
      <c r="GX912" s="206"/>
      <c r="GY912" s="206"/>
      <c r="GZ912" s="206"/>
      <c r="HA912" s="206"/>
      <c r="HB912" s="206"/>
      <c r="HC912" s="206"/>
      <c r="HD912" s="206"/>
      <c r="HE912" s="206"/>
      <c r="HF912" s="206"/>
      <c r="HG912" s="206"/>
      <c r="HH912" s="206"/>
      <c r="HI912" s="206"/>
      <c r="HJ912" s="206"/>
      <c r="HK912" s="206"/>
      <c r="HL912" s="206"/>
      <c r="HM912" s="206"/>
      <c r="HN912" s="206"/>
      <c r="HO912" s="206"/>
      <c r="HP912" s="206"/>
      <c r="HQ912" s="206"/>
      <c r="HR912" s="206"/>
      <c r="HS912" s="206"/>
      <c r="HT912" s="206"/>
      <c r="HU912" s="206"/>
      <c r="HV912" s="206"/>
      <c r="HW912" s="206"/>
      <c r="HX912" s="206"/>
      <c r="HY912" s="206"/>
      <c r="HZ912" s="206"/>
      <c r="IA912" s="206"/>
      <c r="IB912" s="206"/>
      <c r="IC912" s="206"/>
      <c r="ID912" s="206"/>
      <c r="IE912" s="206"/>
      <c r="IF912" s="206"/>
      <c r="IG912" s="206"/>
      <c r="IH912" s="206"/>
    </row>
    <row r="913" spans="1:242" s="225" customFormat="1" hidden="1" x14ac:dyDescent="0.25">
      <c r="A913" s="206"/>
      <c r="B913" s="206"/>
      <c r="C913" s="204">
        <v>43690</v>
      </c>
      <c r="D913" s="233" t="s">
        <v>1612</v>
      </c>
      <c r="E913" s="319" t="s">
        <v>1599</v>
      </c>
      <c r="F913" s="322"/>
      <c r="G913" s="242" t="s">
        <v>1611</v>
      </c>
      <c r="H913" s="285"/>
      <c r="I913" s="236">
        <v>1000000</v>
      </c>
      <c r="J913" s="357">
        <f t="shared" si="14"/>
        <v>6647588</v>
      </c>
      <c r="K913" s="251"/>
      <c r="L913" s="287"/>
      <c r="M913" s="319" t="s">
        <v>1599</v>
      </c>
      <c r="N913" s="287"/>
      <c r="O913" s="287"/>
      <c r="P913" s="287"/>
      <c r="Q913" s="287"/>
      <c r="R913" s="287"/>
      <c r="S913" s="287"/>
      <c r="T913" s="287"/>
      <c r="U913" s="287"/>
      <c r="V913" s="287"/>
      <c r="W913" s="287"/>
      <c r="X913" s="287"/>
      <c r="Y913" s="287"/>
      <c r="Z913" s="287"/>
      <c r="AA913" s="287"/>
      <c r="AB913" s="287"/>
      <c r="AC913" s="287"/>
      <c r="AD913" s="287"/>
      <c r="AE913" s="287"/>
      <c r="AF913" s="287"/>
      <c r="AG913" s="287"/>
      <c r="AH913" s="287"/>
      <c r="AI913" s="287"/>
      <c r="AJ913" s="449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206"/>
      <c r="BN913" s="206"/>
      <c r="BO913" s="206"/>
      <c r="BP913" s="206"/>
      <c r="BQ913" s="206"/>
      <c r="BR913" s="206"/>
      <c r="BS913" s="206"/>
      <c r="BT913" s="206"/>
      <c r="BU913" s="206"/>
      <c r="BV913" s="206"/>
      <c r="BW913" s="206"/>
      <c r="BX913" s="206"/>
      <c r="BY913" s="206"/>
      <c r="BZ913" s="206"/>
      <c r="CA913" s="206"/>
      <c r="CB913" s="206"/>
      <c r="CC913" s="206"/>
      <c r="CD913" s="206"/>
      <c r="CE913" s="206"/>
      <c r="CF913" s="206"/>
      <c r="CG913" s="206"/>
      <c r="CH913" s="206"/>
      <c r="CI913" s="206"/>
      <c r="CJ913" s="206"/>
      <c r="CK913" s="206"/>
      <c r="CL913" s="206"/>
      <c r="CM913" s="206"/>
      <c r="CN913" s="206"/>
      <c r="CO913" s="206"/>
      <c r="CP913" s="206"/>
      <c r="CQ913" s="206"/>
      <c r="CR913" s="206"/>
      <c r="CS913" s="206"/>
      <c r="CT913" s="206"/>
      <c r="CU913" s="206"/>
      <c r="CV913" s="206"/>
      <c r="CW913" s="206"/>
      <c r="CX913" s="206"/>
      <c r="CY913" s="206"/>
      <c r="CZ913" s="206"/>
      <c r="DA913" s="206"/>
      <c r="DB913" s="206"/>
      <c r="DC913" s="206"/>
      <c r="DD913" s="206"/>
      <c r="DE913" s="206"/>
      <c r="DF913" s="206"/>
      <c r="DG913" s="206"/>
      <c r="DH913" s="206"/>
      <c r="DI913" s="206"/>
      <c r="DJ913" s="206"/>
      <c r="DK913" s="206"/>
      <c r="DL913" s="206"/>
      <c r="DM913" s="206"/>
      <c r="DN913" s="206"/>
      <c r="DO913" s="206"/>
      <c r="DP913" s="206"/>
      <c r="DQ913" s="206"/>
      <c r="DR913" s="206"/>
      <c r="DS913" s="206"/>
      <c r="DT913" s="206"/>
      <c r="DU913" s="206"/>
      <c r="DV913" s="206"/>
      <c r="DW913" s="206"/>
      <c r="DX913" s="206"/>
      <c r="DY913" s="206"/>
      <c r="DZ913" s="206"/>
      <c r="EA913" s="206"/>
      <c r="EB913" s="206"/>
      <c r="EC913" s="206"/>
      <c r="ED913" s="206"/>
      <c r="EE913" s="206"/>
      <c r="EF913" s="206"/>
      <c r="EG913" s="206"/>
      <c r="EH913" s="206"/>
      <c r="EI913" s="206"/>
      <c r="EJ913" s="206"/>
      <c r="EK913" s="206"/>
      <c r="EL913" s="206"/>
      <c r="EM913" s="206"/>
      <c r="EN913" s="206"/>
      <c r="EO913" s="206"/>
      <c r="EP913" s="206"/>
      <c r="EQ913" s="206"/>
      <c r="ER913" s="206"/>
      <c r="ES913" s="206"/>
      <c r="ET913" s="206"/>
      <c r="EU913" s="206"/>
      <c r="EV913" s="206"/>
      <c r="EW913" s="206"/>
      <c r="EX913" s="206"/>
      <c r="EY913" s="206"/>
      <c r="EZ913" s="206"/>
      <c r="FA913" s="206"/>
      <c r="FB913" s="206"/>
      <c r="FC913" s="206"/>
      <c r="FD913" s="206"/>
      <c r="FE913" s="206"/>
      <c r="FF913" s="206"/>
      <c r="FG913" s="206"/>
      <c r="FH913" s="206"/>
      <c r="FI913" s="206"/>
      <c r="FJ913" s="206"/>
      <c r="FK913" s="206"/>
      <c r="FL913" s="206"/>
      <c r="FM913" s="206"/>
      <c r="FN913" s="206"/>
      <c r="FO913" s="206"/>
      <c r="FP913" s="206"/>
      <c r="FQ913" s="206"/>
      <c r="FR913" s="206"/>
      <c r="FS913" s="206"/>
      <c r="FT913" s="206"/>
      <c r="FU913" s="206"/>
      <c r="FV913" s="206"/>
      <c r="FW913" s="206"/>
      <c r="FX913" s="206"/>
      <c r="FY913" s="206"/>
      <c r="FZ913" s="206"/>
      <c r="GA913" s="206"/>
      <c r="GB913" s="206"/>
      <c r="GC913" s="206"/>
      <c r="GD913" s="206"/>
      <c r="GE913" s="206"/>
      <c r="GF913" s="206"/>
      <c r="GG913" s="206"/>
      <c r="GH913" s="206"/>
      <c r="GI913" s="206"/>
      <c r="GJ913" s="206"/>
      <c r="GK913" s="206"/>
      <c r="GL913" s="206"/>
      <c r="GM913" s="206"/>
      <c r="GN913" s="206"/>
      <c r="GO913" s="206"/>
      <c r="GP913" s="206"/>
      <c r="GQ913" s="206"/>
      <c r="GR913" s="206"/>
      <c r="GS913" s="206"/>
      <c r="GT913" s="206"/>
      <c r="GU913" s="206"/>
      <c r="GV913" s="206"/>
      <c r="GW913" s="206"/>
      <c r="GX913" s="206"/>
      <c r="GY913" s="206"/>
      <c r="GZ913" s="206"/>
      <c r="HA913" s="206"/>
      <c r="HB913" s="206"/>
      <c r="HC913" s="206"/>
      <c r="HD913" s="206"/>
      <c r="HE913" s="206"/>
      <c r="HF913" s="206"/>
      <c r="HG913" s="206"/>
      <c r="HH913" s="206"/>
      <c r="HI913" s="206"/>
      <c r="HJ913" s="206"/>
      <c r="HK913" s="206"/>
      <c r="HL913" s="206"/>
      <c r="HM913" s="206"/>
      <c r="HN913" s="206"/>
      <c r="HO913" s="206"/>
      <c r="HP913" s="206"/>
      <c r="HQ913" s="206"/>
      <c r="HR913" s="206"/>
      <c r="HS913" s="206"/>
      <c r="HT913" s="206"/>
      <c r="HU913" s="206"/>
      <c r="HV913" s="206"/>
      <c r="HW913" s="206"/>
      <c r="HX913" s="206"/>
      <c r="HY913" s="206"/>
      <c r="HZ913" s="206"/>
      <c r="IA913" s="206"/>
      <c r="IB913" s="206"/>
      <c r="IC913" s="206"/>
      <c r="ID913" s="206"/>
      <c r="IE913" s="206"/>
      <c r="IF913" s="206"/>
      <c r="IG913" s="206"/>
      <c r="IH913" s="206"/>
    </row>
    <row r="914" spans="1:242" s="225" customFormat="1" hidden="1" x14ac:dyDescent="0.25">
      <c r="A914" s="206"/>
      <c r="B914" s="206"/>
      <c r="C914" s="204">
        <v>43690</v>
      </c>
      <c r="D914" s="233" t="s">
        <v>1622</v>
      </c>
      <c r="E914" s="319" t="s">
        <v>1600</v>
      </c>
      <c r="F914" s="322"/>
      <c r="G914" s="242" t="s">
        <v>1611</v>
      </c>
      <c r="H914" s="285"/>
      <c r="I914" s="236">
        <v>1166000</v>
      </c>
      <c r="J914" s="357">
        <f t="shared" si="14"/>
        <v>5481588</v>
      </c>
      <c r="K914" s="251"/>
      <c r="L914" s="287"/>
      <c r="M914" s="319" t="s">
        <v>1600</v>
      </c>
      <c r="N914" s="287"/>
      <c r="O914" s="287"/>
      <c r="P914" s="287"/>
      <c r="Q914" s="287"/>
      <c r="R914" s="287"/>
      <c r="S914" s="287"/>
      <c r="T914" s="287"/>
      <c r="U914" s="287"/>
      <c r="V914" s="287"/>
      <c r="W914" s="287"/>
      <c r="X914" s="287"/>
      <c r="Y914" s="287"/>
      <c r="Z914" s="287"/>
      <c r="AA914" s="287"/>
      <c r="AB914" s="287"/>
      <c r="AC914" s="287"/>
      <c r="AD914" s="287"/>
      <c r="AE914" s="287"/>
      <c r="AF914" s="287"/>
      <c r="AG914" s="287"/>
      <c r="AH914" s="287"/>
      <c r="AI914" s="287"/>
      <c r="AJ914" s="449"/>
      <c r="AK914" s="206"/>
      <c r="AL914" s="206"/>
      <c r="AM914" s="206"/>
      <c r="AN914" s="206"/>
      <c r="AO914" s="206"/>
      <c r="AP914" s="206"/>
      <c r="AQ914" s="206"/>
      <c r="AR914" s="206"/>
      <c r="AS914" s="206"/>
      <c r="AT914" s="206"/>
      <c r="AU914" s="206"/>
      <c r="AV914" s="206"/>
      <c r="AW914" s="206"/>
      <c r="AX914" s="206"/>
      <c r="AY914" s="206"/>
      <c r="AZ914" s="206"/>
      <c r="BA914" s="206"/>
      <c r="BB914" s="206"/>
      <c r="BC914" s="206"/>
      <c r="BD914" s="206"/>
      <c r="BE914" s="206"/>
      <c r="BF914" s="206"/>
      <c r="BG914" s="206"/>
      <c r="BH914" s="206"/>
      <c r="BI914" s="206"/>
      <c r="BJ914" s="206"/>
      <c r="BK914" s="206"/>
      <c r="BL914" s="206"/>
      <c r="BM914" s="206"/>
      <c r="BN914" s="206"/>
      <c r="BO914" s="206"/>
      <c r="BP914" s="206"/>
      <c r="BQ914" s="206"/>
      <c r="BR914" s="206"/>
      <c r="BS914" s="206"/>
      <c r="BT914" s="206"/>
      <c r="BU914" s="206"/>
      <c r="BV914" s="206"/>
      <c r="BW914" s="206"/>
      <c r="BX914" s="206"/>
      <c r="BY914" s="206"/>
      <c r="BZ914" s="206"/>
      <c r="CA914" s="206"/>
      <c r="CB914" s="206"/>
      <c r="CC914" s="206"/>
      <c r="CD914" s="206"/>
      <c r="CE914" s="206"/>
      <c r="CF914" s="206"/>
      <c r="CG914" s="206"/>
      <c r="CH914" s="206"/>
      <c r="CI914" s="206"/>
      <c r="CJ914" s="206"/>
      <c r="CK914" s="206"/>
      <c r="CL914" s="206"/>
      <c r="CM914" s="206"/>
      <c r="CN914" s="206"/>
      <c r="CO914" s="206"/>
      <c r="CP914" s="206"/>
      <c r="CQ914" s="206"/>
      <c r="CR914" s="206"/>
      <c r="CS914" s="206"/>
      <c r="CT914" s="206"/>
      <c r="CU914" s="206"/>
      <c r="CV914" s="206"/>
      <c r="CW914" s="206"/>
      <c r="CX914" s="206"/>
      <c r="CY914" s="206"/>
      <c r="CZ914" s="206"/>
      <c r="DA914" s="206"/>
      <c r="DB914" s="206"/>
      <c r="DC914" s="206"/>
      <c r="DD914" s="206"/>
      <c r="DE914" s="206"/>
      <c r="DF914" s="206"/>
      <c r="DG914" s="206"/>
      <c r="DH914" s="206"/>
      <c r="DI914" s="206"/>
      <c r="DJ914" s="206"/>
      <c r="DK914" s="206"/>
      <c r="DL914" s="206"/>
      <c r="DM914" s="206"/>
      <c r="DN914" s="206"/>
      <c r="DO914" s="206"/>
      <c r="DP914" s="206"/>
      <c r="DQ914" s="206"/>
      <c r="DR914" s="206"/>
      <c r="DS914" s="206"/>
      <c r="DT914" s="206"/>
      <c r="DU914" s="206"/>
      <c r="DV914" s="206"/>
      <c r="DW914" s="206"/>
      <c r="DX914" s="206"/>
      <c r="DY914" s="206"/>
      <c r="DZ914" s="206"/>
      <c r="EA914" s="206"/>
      <c r="EB914" s="206"/>
      <c r="EC914" s="206"/>
      <c r="ED914" s="206"/>
      <c r="EE914" s="206"/>
      <c r="EF914" s="206"/>
      <c r="EG914" s="206"/>
      <c r="EH914" s="206"/>
      <c r="EI914" s="206"/>
      <c r="EJ914" s="206"/>
      <c r="EK914" s="206"/>
      <c r="EL914" s="206"/>
      <c r="EM914" s="206"/>
      <c r="EN914" s="206"/>
      <c r="EO914" s="206"/>
      <c r="EP914" s="206"/>
      <c r="EQ914" s="206"/>
      <c r="ER914" s="206"/>
      <c r="ES914" s="206"/>
      <c r="ET914" s="206"/>
      <c r="EU914" s="206"/>
      <c r="EV914" s="206"/>
      <c r="EW914" s="206"/>
      <c r="EX914" s="206"/>
      <c r="EY914" s="206"/>
      <c r="EZ914" s="206"/>
      <c r="FA914" s="206"/>
      <c r="FB914" s="206"/>
      <c r="FC914" s="206"/>
      <c r="FD914" s="206"/>
      <c r="FE914" s="206"/>
      <c r="FF914" s="206"/>
      <c r="FG914" s="206"/>
      <c r="FH914" s="206"/>
      <c r="FI914" s="206"/>
      <c r="FJ914" s="206"/>
      <c r="FK914" s="206"/>
      <c r="FL914" s="206"/>
      <c r="FM914" s="206"/>
      <c r="FN914" s="206"/>
      <c r="FO914" s="206"/>
      <c r="FP914" s="206"/>
      <c r="FQ914" s="206"/>
      <c r="FR914" s="206"/>
      <c r="FS914" s="206"/>
      <c r="FT914" s="206"/>
      <c r="FU914" s="206"/>
      <c r="FV914" s="206"/>
      <c r="FW914" s="206"/>
      <c r="FX914" s="206"/>
      <c r="FY914" s="206"/>
      <c r="FZ914" s="206"/>
      <c r="GA914" s="206"/>
      <c r="GB914" s="206"/>
      <c r="GC914" s="206"/>
      <c r="GD914" s="206"/>
      <c r="GE914" s="206"/>
      <c r="GF914" s="206"/>
      <c r="GG914" s="206"/>
      <c r="GH914" s="206"/>
      <c r="GI914" s="206"/>
      <c r="GJ914" s="206"/>
      <c r="GK914" s="206"/>
      <c r="GL914" s="206"/>
      <c r="GM914" s="206"/>
      <c r="GN914" s="206"/>
      <c r="GO914" s="206"/>
      <c r="GP914" s="206"/>
      <c r="GQ914" s="206"/>
      <c r="GR914" s="206"/>
      <c r="GS914" s="206"/>
      <c r="GT914" s="206"/>
      <c r="GU914" s="206"/>
      <c r="GV914" s="206"/>
      <c r="GW914" s="206"/>
      <c r="GX914" s="206"/>
      <c r="GY914" s="206"/>
      <c r="GZ914" s="206"/>
      <c r="HA914" s="206"/>
      <c r="HB914" s="206"/>
      <c r="HC914" s="206"/>
      <c r="HD914" s="206"/>
      <c r="HE914" s="206"/>
      <c r="HF914" s="206"/>
      <c r="HG914" s="206"/>
      <c r="HH914" s="206"/>
      <c r="HI914" s="206"/>
      <c r="HJ914" s="206"/>
      <c r="HK914" s="206"/>
      <c r="HL914" s="206"/>
      <c r="HM914" s="206"/>
      <c r="HN914" s="206"/>
      <c r="HO914" s="206"/>
      <c r="HP914" s="206"/>
      <c r="HQ914" s="206"/>
      <c r="HR914" s="206"/>
      <c r="HS914" s="206"/>
      <c r="HT914" s="206"/>
      <c r="HU914" s="206"/>
      <c r="HV914" s="206"/>
      <c r="HW914" s="206"/>
      <c r="HX914" s="206"/>
      <c r="HY914" s="206"/>
      <c r="HZ914" s="206"/>
      <c r="IA914" s="206"/>
      <c r="IB914" s="206"/>
      <c r="IC914" s="206"/>
      <c r="ID914" s="206"/>
      <c r="IE914" s="206"/>
      <c r="IF914" s="206"/>
      <c r="IG914" s="206"/>
      <c r="IH914" s="206"/>
    </row>
    <row r="915" spans="1:242" s="225" customFormat="1" hidden="1" x14ac:dyDescent="0.25">
      <c r="A915" s="206"/>
      <c r="B915" s="206"/>
      <c r="C915" s="204"/>
      <c r="D915" s="396" t="s">
        <v>1100</v>
      </c>
      <c r="E915" s="319"/>
      <c r="F915" s="322"/>
      <c r="G915" s="242" t="s">
        <v>1611</v>
      </c>
      <c r="H915" s="285">
        <v>1250000</v>
      </c>
      <c r="I915" s="236"/>
      <c r="J915" s="357">
        <f t="shared" si="14"/>
        <v>6731588</v>
      </c>
      <c r="K915" s="251" t="s">
        <v>1551</v>
      </c>
      <c r="L915" s="287"/>
      <c r="M915" s="319"/>
      <c r="N915" s="287"/>
      <c r="O915" s="287"/>
      <c r="P915" s="287"/>
      <c r="Q915" s="287"/>
      <c r="R915" s="287"/>
      <c r="S915" s="287"/>
      <c r="T915" s="287"/>
      <c r="U915" s="287"/>
      <c r="V915" s="287"/>
      <c r="W915" s="287"/>
      <c r="X915" s="287"/>
      <c r="Y915" s="287"/>
      <c r="Z915" s="287"/>
      <c r="AA915" s="287"/>
      <c r="AB915" s="287"/>
      <c r="AC915" s="287"/>
      <c r="AD915" s="287"/>
      <c r="AE915" s="287"/>
      <c r="AF915" s="287"/>
      <c r="AG915" s="287"/>
      <c r="AH915" s="287"/>
      <c r="AI915" s="287"/>
      <c r="AJ915" s="449"/>
      <c r="AK915" s="206"/>
      <c r="AL915" s="206"/>
      <c r="AM915" s="206"/>
      <c r="AN915" s="206"/>
      <c r="AO915" s="206"/>
      <c r="AP915" s="206"/>
      <c r="AQ915" s="206"/>
      <c r="AR915" s="206"/>
      <c r="AS915" s="206"/>
      <c r="AT915" s="206"/>
      <c r="AU915" s="206"/>
      <c r="AV915" s="206"/>
      <c r="AW915" s="206"/>
      <c r="AX915" s="206"/>
      <c r="AY915" s="206"/>
      <c r="AZ915" s="206"/>
      <c r="BA915" s="206"/>
      <c r="BB915" s="206"/>
      <c r="BC915" s="206"/>
      <c r="BD915" s="206"/>
      <c r="BE915" s="206"/>
      <c r="BF915" s="206"/>
      <c r="BG915" s="206"/>
      <c r="BH915" s="206"/>
      <c r="BI915" s="206"/>
      <c r="BJ915" s="206"/>
      <c r="BK915" s="206"/>
      <c r="BL915" s="206"/>
      <c r="BM915" s="206"/>
      <c r="BN915" s="206"/>
      <c r="BO915" s="206"/>
      <c r="BP915" s="206"/>
      <c r="BQ915" s="206"/>
      <c r="BR915" s="206"/>
      <c r="BS915" s="206"/>
      <c r="BT915" s="206"/>
      <c r="BU915" s="206"/>
      <c r="BV915" s="206"/>
      <c r="BW915" s="206"/>
      <c r="BX915" s="206"/>
      <c r="BY915" s="206"/>
      <c r="BZ915" s="206"/>
      <c r="CA915" s="206"/>
      <c r="CB915" s="206"/>
      <c r="CC915" s="206"/>
      <c r="CD915" s="206"/>
      <c r="CE915" s="206"/>
      <c r="CF915" s="206"/>
      <c r="CG915" s="206"/>
      <c r="CH915" s="206"/>
      <c r="CI915" s="206"/>
      <c r="CJ915" s="206"/>
      <c r="CK915" s="206"/>
      <c r="CL915" s="206"/>
      <c r="CM915" s="206"/>
      <c r="CN915" s="206"/>
      <c r="CO915" s="206"/>
      <c r="CP915" s="206"/>
      <c r="CQ915" s="206"/>
      <c r="CR915" s="206"/>
      <c r="CS915" s="206"/>
      <c r="CT915" s="206"/>
      <c r="CU915" s="206"/>
      <c r="CV915" s="206"/>
      <c r="CW915" s="206"/>
      <c r="CX915" s="206"/>
      <c r="CY915" s="206"/>
      <c r="CZ915" s="206"/>
      <c r="DA915" s="206"/>
      <c r="DB915" s="206"/>
      <c r="DC915" s="206"/>
      <c r="DD915" s="206"/>
      <c r="DE915" s="206"/>
      <c r="DF915" s="206"/>
      <c r="DG915" s="206"/>
      <c r="DH915" s="206"/>
      <c r="DI915" s="206"/>
      <c r="DJ915" s="206"/>
      <c r="DK915" s="206"/>
      <c r="DL915" s="206"/>
      <c r="DM915" s="206"/>
      <c r="DN915" s="206"/>
      <c r="DO915" s="206"/>
      <c r="DP915" s="206"/>
      <c r="DQ915" s="206"/>
      <c r="DR915" s="206"/>
      <c r="DS915" s="206"/>
      <c r="DT915" s="206"/>
      <c r="DU915" s="206"/>
      <c r="DV915" s="206"/>
      <c r="DW915" s="206"/>
      <c r="DX915" s="206"/>
      <c r="DY915" s="206"/>
      <c r="DZ915" s="206"/>
      <c r="EA915" s="206"/>
      <c r="EB915" s="206"/>
      <c r="EC915" s="206"/>
      <c r="ED915" s="206"/>
      <c r="EE915" s="206"/>
      <c r="EF915" s="206"/>
      <c r="EG915" s="206"/>
      <c r="EH915" s="206"/>
      <c r="EI915" s="206"/>
      <c r="EJ915" s="206"/>
      <c r="EK915" s="206"/>
      <c r="EL915" s="206"/>
      <c r="EM915" s="206"/>
      <c r="EN915" s="206"/>
      <c r="EO915" s="206"/>
      <c r="EP915" s="206"/>
      <c r="EQ915" s="206"/>
      <c r="ER915" s="206"/>
      <c r="ES915" s="206"/>
      <c r="ET915" s="206"/>
      <c r="EU915" s="206"/>
      <c r="EV915" s="206"/>
      <c r="EW915" s="206"/>
      <c r="EX915" s="206"/>
      <c r="EY915" s="206"/>
      <c r="EZ915" s="206"/>
      <c r="FA915" s="206"/>
      <c r="FB915" s="206"/>
      <c r="FC915" s="206"/>
      <c r="FD915" s="206"/>
      <c r="FE915" s="206"/>
      <c r="FF915" s="206"/>
      <c r="FG915" s="206"/>
      <c r="FH915" s="206"/>
      <c r="FI915" s="206"/>
      <c r="FJ915" s="206"/>
      <c r="FK915" s="206"/>
      <c r="FL915" s="206"/>
      <c r="FM915" s="206"/>
      <c r="FN915" s="206"/>
      <c r="FO915" s="206"/>
      <c r="FP915" s="206"/>
      <c r="FQ915" s="206"/>
      <c r="FR915" s="206"/>
      <c r="FS915" s="206"/>
      <c r="FT915" s="206"/>
      <c r="FU915" s="206"/>
      <c r="FV915" s="206"/>
      <c r="FW915" s="206"/>
      <c r="FX915" s="206"/>
      <c r="FY915" s="206"/>
      <c r="FZ915" s="206"/>
      <c r="GA915" s="206"/>
      <c r="GB915" s="206"/>
      <c r="GC915" s="206"/>
      <c r="GD915" s="206"/>
      <c r="GE915" s="206"/>
      <c r="GF915" s="206"/>
      <c r="GG915" s="206"/>
      <c r="GH915" s="206"/>
      <c r="GI915" s="206"/>
      <c r="GJ915" s="206"/>
      <c r="GK915" s="206"/>
      <c r="GL915" s="206"/>
      <c r="GM915" s="206"/>
      <c r="GN915" s="206"/>
      <c r="GO915" s="206"/>
      <c r="GP915" s="206"/>
      <c r="GQ915" s="206"/>
      <c r="GR915" s="206"/>
      <c r="GS915" s="206"/>
      <c r="GT915" s="206"/>
      <c r="GU915" s="206"/>
      <c r="GV915" s="206"/>
      <c r="GW915" s="206"/>
      <c r="GX915" s="206"/>
      <c r="GY915" s="206"/>
      <c r="GZ915" s="206"/>
      <c r="HA915" s="206"/>
      <c r="HB915" s="206"/>
      <c r="HC915" s="206"/>
      <c r="HD915" s="206"/>
      <c r="HE915" s="206"/>
      <c r="HF915" s="206"/>
      <c r="HG915" s="206"/>
      <c r="HH915" s="206"/>
      <c r="HI915" s="206"/>
      <c r="HJ915" s="206"/>
      <c r="HK915" s="206"/>
      <c r="HL915" s="206"/>
      <c r="HM915" s="206"/>
      <c r="HN915" s="206"/>
      <c r="HO915" s="206"/>
      <c r="HP915" s="206"/>
      <c r="HQ915" s="206"/>
      <c r="HR915" s="206"/>
      <c r="HS915" s="206"/>
      <c r="HT915" s="206"/>
      <c r="HU915" s="206"/>
      <c r="HV915" s="206"/>
      <c r="HW915" s="206"/>
      <c r="HX915" s="206"/>
      <c r="HY915" s="206"/>
      <c r="HZ915" s="206"/>
      <c r="IA915" s="206"/>
      <c r="IB915" s="206"/>
      <c r="IC915" s="206"/>
      <c r="ID915" s="206"/>
      <c r="IE915" s="206"/>
      <c r="IF915" s="206"/>
      <c r="IG915" s="206"/>
      <c r="IH915" s="206"/>
    </row>
    <row r="916" spans="1:242" s="225" customFormat="1" hidden="1" x14ac:dyDescent="0.25">
      <c r="A916" s="206"/>
      <c r="B916" s="206"/>
      <c r="C916" s="204">
        <v>43690</v>
      </c>
      <c r="D916" s="233" t="s">
        <v>1615</v>
      </c>
      <c r="E916" s="319" t="s">
        <v>1623</v>
      </c>
      <c r="F916" s="322"/>
      <c r="G916" s="242" t="s">
        <v>327</v>
      </c>
      <c r="H916" s="285"/>
      <c r="I916" s="236">
        <v>500000</v>
      </c>
      <c r="J916" s="357">
        <f t="shared" si="14"/>
        <v>6231588</v>
      </c>
      <c r="K916" s="251"/>
      <c r="L916" s="287"/>
      <c r="M916" s="319" t="s">
        <v>1623</v>
      </c>
      <c r="N916" s="287"/>
      <c r="O916" s="287"/>
      <c r="P916" s="287"/>
      <c r="Q916" s="287"/>
      <c r="R916" s="287"/>
      <c r="S916" s="287"/>
      <c r="T916" s="287"/>
      <c r="U916" s="287"/>
      <c r="V916" s="287"/>
      <c r="W916" s="287"/>
      <c r="X916" s="287"/>
      <c r="Y916" s="287"/>
      <c r="Z916" s="287"/>
      <c r="AA916" s="287"/>
      <c r="AB916" s="287"/>
      <c r="AC916" s="287"/>
      <c r="AD916" s="287"/>
      <c r="AE916" s="287"/>
      <c r="AF916" s="287"/>
      <c r="AG916" s="287"/>
      <c r="AH916" s="287"/>
      <c r="AI916" s="287"/>
      <c r="AJ916" s="449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  <c r="BI916" s="206"/>
      <c r="BJ916" s="206"/>
      <c r="BK916" s="206"/>
      <c r="BL916" s="206"/>
      <c r="BM916" s="206"/>
      <c r="BN916" s="206"/>
      <c r="BO916" s="206"/>
      <c r="BP916" s="206"/>
      <c r="BQ916" s="206"/>
      <c r="BR916" s="206"/>
      <c r="BS916" s="206"/>
      <c r="BT916" s="206"/>
      <c r="BU916" s="206"/>
      <c r="BV916" s="206"/>
      <c r="BW916" s="206"/>
      <c r="BX916" s="206"/>
      <c r="BY916" s="206"/>
      <c r="BZ916" s="206"/>
      <c r="CA916" s="206"/>
      <c r="CB916" s="206"/>
      <c r="CC916" s="206"/>
      <c r="CD916" s="206"/>
      <c r="CE916" s="206"/>
      <c r="CF916" s="206"/>
      <c r="CG916" s="206"/>
      <c r="CH916" s="206"/>
      <c r="CI916" s="206"/>
      <c r="CJ916" s="206"/>
      <c r="CK916" s="206"/>
      <c r="CL916" s="206"/>
      <c r="CM916" s="206"/>
      <c r="CN916" s="206"/>
      <c r="CO916" s="206"/>
      <c r="CP916" s="206"/>
      <c r="CQ916" s="206"/>
      <c r="CR916" s="206"/>
      <c r="CS916" s="206"/>
      <c r="CT916" s="206"/>
      <c r="CU916" s="206"/>
      <c r="CV916" s="206"/>
      <c r="CW916" s="206"/>
      <c r="CX916" s="206"/>
      <c r="CY916" s="206"/>
      <c r="CZ916" s="206"/>
      <c r="DA916" s="206"/>
      <c r="DB916" s="206"/>
      <c r="DC916" s="206"/>
      <c r="DD916" s="206"/>
      <c r="DE916" s="206"/>
      <c r="DF916" s="206"/>
      <c r="DG916" s="206"/>
      <c r="DH916" s="206"/>
      <c r="DI916" s="206"/>
      <c r="DJ916" s="206"/>
      <c r="DK916" s="206"/>
      <c r="DL916" s="206"/>
      <c r="DM916" s="206"/>
      <c r="DN916" s="206"/>
      <c r="DO916" s="206"/>
      <c r="DP916" s="206"/>
      <c r="DQ916" s="206"/>
      <c r="DR916" s="206"/>
      <c r="DS916" s="206"/>
      <c r="DT916" s="206"/>
      <c r="DU916" s="206"/>
      <c r="DV916" s="206"/>
      <c r="DW916" s="206"/>
      <c r="DX916" s="206"/>
      <c r="DY916" s="206"/>
      <c r="DZ916" s="206"/>
      <c r="EA916" s="206"/>
      <c r="EB916" s="206"/>
      <c r="EC916" s="206"/>
      <c r="ED916" s="206"/>
      <c r="EE916" s="206"/>
      <c r="EF916" s="206"/>
      <c r="EG916" s="206"/>
      <c r="EH916" s="206"/>
      <c r="EI916" s="206"/>
      <c r="EJ916" s="206"/>
      <c r="EK916" s="206"/>
      <c r="EL916" s="206"/>
      <c r="EM916" s="206"/>
      <c r="EN916" s="206"/>
      <c r="EO916" s="206"/>
      <c r="EP916" s="206"/>
      <c r="EQ916" s="206"/>
      <c r="ER916" s="206"/>
      <c r="ES916" s="206"/>
      <c r="ET916" s="206"/>
      <c r="EU916" s="206"/>
      <c r="EV916" s="206"/>
      <c r="EW916" s="206"/>
      <c r="EX916" s="206"/>
      <c r="EY916" s="206"/>
      <c r="EZ916" s="206"/>
      <c r="FA916" s="206"/>
      <c r="FB916" s="206"/>
      <c r="FC916" s="206"/>
      <c r="FD916" s="206"/>
      <c r="FE916" s="206"/>
      <c r="FF916" s="206"/>
      <c r="FG916" s="206"/>
      <c r="FH916" s="206"/>
      <c r="FI916" s="206"/>
      <c r="FJ916" s="206"/>
      <c r="FK916" s="206"/>
      <c r="FL916" s="206"/>
      <c r="FM916" s="206"/>
      <c r="FN916" s="206"/>
      <c r="FO916" s="206"/>
      <c r="FP916" s="206"/>
      <c r="FQ916" s="206"/>
      <c r="FR916" s="206"/>
      <c r="FS916" s="206"/>
      <c r="FT916" s="206"/>
      <c r="FU916" s="206"/>
      <c r="FV916" s="206"/>
      <c r="FW916" s="206"/>
      <c r="FX916" s="206"/>
      <c r="FY916" s="206"/>
      <c r="FZ916" s="206"/>
      <c r="GA916" s="206"/>
      <c r="GB916" s="206"/>
      <c r="GC916" s="206"/>
      <c r="GD916" s="206"/>
      <c r="GE916" s="206"/>
      <c r="GF916" s="206"/>
      <c r="GG916" s="206"/>
      <c r="GH916" s="206"/>
      <c r="GI916" s="206"/>
      <c r="GJ916" s="206"/>
      <c r="GK916" s="206"/>
      <c r="GL916" s="206"/>
      <c r="GM916" s="206"/>
      <c r="GN916" s="206"/>
      <c r="GO916" s="206"/>
      <c r="GP916" s="206"/>
      <c r="GQ916" s="206"/>
      <c r="GR916" s="206"/>
      <c r="GS916" s="206"/>
      <c r="GT916" s="206"/>
      <c r="GU916" s="206"/>
      <c r="GV916" s="206"/>
      <c r="GW916" s="206"/>
      <c r="GX916" s="206"/>
      <c r="GY916" s="206"/>
      <c r="GZ916" s="206"/>
      <c r="HA916" s="206"/>
      <c r="HB916" s="206"/>
      <c r="HC916" s="206"/>
      <c r="HD916" s="206"/>
      <c r="HE916" s="206"/>
      <c r="HF916" s="206"/>
      <c r="HG916" s="206"/>
      <c r="HH916" s="206"/>
      <c r="HI916" s="206"/>
      <c r="HJ916" s="206"/>
      <c r="HK916" s="206"/>
      <c r="HL916" s="206"/>
      <c r="HM916" s="206"/>
      <c r="HN916" s="206"/>
      <c r="HO916" s="206"/>
      <c r="HP916" s="206"/>
      <c r="HQ916" s="206"/>
      <c r="HR916" s="206"/>
      <c r="HS916" s="206"/>
      <c r="HT916" s="206"/>
      <c r="HU916" s="206"/>
      <c r="HV916" s="206"/>
      <c r="HW916" s="206"/>
      <c r="HX916" s="206"/>
      <c r="HY916" s="206"/>
      <c r="HZ916" s="206"/>
      <c r="IA916" s="206"/>
      <c r="IB916" s="206"/>
      <c r="IC916" s="206"/>
      <c r="ID916" s="206"/>
      <c r="IE916" s="206"/>
      <c r="IF916" s="206"/>
      <c r="IG916" s="206"/>
      <c r="IH916" s="206"/>
    </row>
    <row r="917" spans="1:242" s="225" customFormat="1" hidden="1" x14ac:dyDescent="0.25">
      <c r="A917" s="206"/>
      <c r="B917" s="206"/>
      <c r="C917" s="204">
        <v>43691</v>
      </c>
      <c r="D917" s="233" t="s">
        <v>607</v>
      </c>
      <c r="E917" s="319" t="s">
        <v>1601</v>
      </c>
      <c r="F917" s="322"/>
      <c r="G917" s="242" t="s">
        <v>565</v>
      </c>
      <c r="H917" s="285"/>
      <c r="I917" s="236">
        <v>150000</v>
      </c>
      <c r="J917" s="357">
        <f t="shared" si="14"/>
        <v>6081588</v>
      </c>
      <c r="K917" s="251"/>
      <c r="L917" s="287"/>
      <c r="M917" s="319" t="s">
        <v>1601</v>
      </c>
      <c r="N917" s="287"/>
      <c r="O917" s="287"/>
      <c r="P917" s="287"/>
      <c r="Q917" s="287"/>
      <c r="R917" s="287"/>
      <c r="S917" s="287"/>
      <c r="T917" s="287"/>
      <c r="U917" s="287"/>
      <c r="V917" s="287"/>
      <c r="W917" s="287"/>
      <c r="X917" s="287"/>
      <c r="Y917" s="287"/>
      <c r="Z917" s="287"/>
      <c r="AA917" s="287"/>
      <c r="AB917" s="287"/>
      <c r="AC917" s="287"/>
      <c r="AD917" s="287"/>
      <c r="AE917" s="287"/>
      <c r="AF917" s="287"/>
      <c r="AG917" s="287"/>
      <c r="AH917" s="287"/>
      <c r="AI917" s="287"/>
      <c r="AJ917" s="449"/>
      <c r="AK917" s="206"/>
      <c r="AL917" s="206"/>
      <c r="AM917" s="206"/>
      <c r="AN917" s="206"/>
      <c r="AO917" s="206"/>
      <c r="AP917" s="206"/>
      <c r="AQ917" s="206"/>
      <c r="AR917" s="206"/>
      <c r="AS917" s="206"/>
      <c r="AT917" s="206"/>
      <c r="AU917" s="206"/>
      <c r="AV917" s="206"/>
      <c r="AW917" s="206"/>
      <c r="AX917" s="206"/>
      <c r="AY917" s="206"/>
      <c r="AZ917" s="206"/>
      <c r="BA917" s="206"/>
      <c r="BB917" s="206"/>
      <c r="BC917" s="206"/>
      <c r="BD917" s="206"/>
      <c r="BE917" s="206"/>
      <c r="BF917" s="206"/>
      <c r="BG917" s="206"/>
      <c r="BH917" s="206"/>
      <c r="BI917" s="206"/>
      <c r="BJ917" s="206"/>
      <c r="BK917" s="206"/>
      <c r="BL917" s="206"/>
      <c r="BM917" s="206"/>
      <c r="BN917" s="206"/>
      <c r="BO917" s="206"/>
      <c r="BP917" s="206"/>
      <c r="BQ917" s="206"/>
      <c r="BR917" s="206"/>
      <c r="BS917" s="206"/>
      <c r="BT917" s="206"/>
      <c r="BU917" s="206"/>
      <c r="BV917" s="206"/>
      <c r="BW917" s="206"/>
      <c r="BX917" s="206"/>
      <c r="BY917" s="206"/>
      <c r="BZ917" s="206"/>
      <c r="CA917" s="206"/>
      <c r="CB917" s="206"/>
      <c r="CC917" s="206"/>
      <c r="CD917" s="206"/>
      <c r="CE917" s="206"/>
      <c r="CF917" s="206"/>
      <c r="CG917" s="206"/>
      <c r="CH917" s="206"/>
      <c r="CI917" s="206"/>
      <c r="CJ917" s="206"/>
      <c r="CK917" s="206"/>
      <c r="CL917" s="206"/>
      <c r="CM917" s="206"/>
      <c r="CN917" s="206"/>
      <c r="CO917" s="206"/>
      <c r="CP917" s="206"/>
      <c r="CQ917" s="206"/>
      <c r="CR917" s="206"/>
      <c r="CS917" s="206"/>
      <c r="CT917" s="206"/>
      <c r="CU917" s="206"/>
      <c r="CV917" s="206"/>
      <c r="CW917" s="206"/>
      <c r="CX917" s="206"/>
      <c r="CY917" s="206"/>
      <c r="CZ917" s="206"/>
      <c r="DA917" s="206"/>
      <c r="DB917" s="206"/>
      <c r="DC917" s="206"/>
      <c r="DD917" s="206"/>
      <c r="DE917" s="206"/>
      <c r="DF917" s="206"/>
      <c r="DG917" s="206"/>
      <c r="DH917" s="206"/>
      <c r="DI917" s="206"/>
      <c r="DJ917" s="206"/>
      <c r="DK917" s="206"/>
      <c r="DL917" s="206"/>
      <c r="DM917" s="206"/>
      <c r="DN917" s="206"/>
      <c r="DO917" s="206"/>
      <c r="DP917" s="206"/>
      <c r="DQ917" s="206"/>
      <c r="DR917" s="206"/>
      <c r="DS917" s="206"/>
      <c r="DT917" s="206"/>
      <c r="DU917" s="206"/>
      <c r="DV917" s="206"/>
      <c r="DW917" s="206"/>
      <c r="DX917" s="206"/>
      <c r="DY917" s="206"/>
      <c r="DZ917" s="206"/>
      <c r="EA917" s="206"/>
      <c r="EB917" s="206"/>
      <c r="EC917" s="206"/>
      <c r="ED917" s="206"/>
      <c r="EE917" s="206"/>
      <c r="EF917" s="206"/>
      <c r="EG917" s="206"/>
      <c r="EH917" s="206"/>
      <c r="EI917" s="206"/>
      <c r="EJ917" s="206"/>
      <c r="EK917" s="206"/>
      <c r="EL917" s="206"/>
      <c r="EM917" s="206"/>
      <c r="EN917" s="206"/>
      <c r="EO917" s="206"/>
      <c r="EP917" s="206"/>
      <c r="EQ917" s="206"/>
      <c r="ER917" s="206"/>
      <c r="ES917" s="206"/>
      <c r="ET917" s="206"/>
      <c r="EU917" s="206"/>
      <c r="EV917" s="206"/>
      <c r="EW917" s="206"/>
      <c r="EX917" s="206"/>
      <c r="EY917" s="206"/>
      <c r="EZ917" s="206"/>
      <c r="FA917" s="206"/>
      <c r="FB917" s="206"/>
      <c r="FC917" s="206"/>
      <c r="FD917" s="206"/>
      <c r="FE917" s="206"/>
      <c r="FF917" s="206"/>
      <c r="FG917" s="206"/>
      <c r="FH917" s="206"/>
      <c r="FI917" s="206"/>
      <c r="FJ917" s="206"/>
      <c r="FK917" s="206"/>
      <c r="FL917" s="206"/>
      <c r="FM917" s="206"/>
      <c r="FN917" s="206"/>
      <c r="FO917" s="206"/>
      <c r="FP917" s="206"/>
      <c r="FQ917" s="206"/>
      <c r="FR917" s="206"/>
      <c r="FS917" s="206"/>
      <c r="FT917" s="206"/>
      <c r="FU917" s="206"/>
      <c r="FV917" s="206"/>
      <c r="FW917" s="206"/>
      <c r="FX917" s="206"/>
      <c r="FY917" s="206"/>
      <c r="FZ917" s="206"/>
      <c r="GA917" s="206"/>
      <c r="GB917" s="206"/>
      <c r="GC917" s="206"/>
      <c r="GD917" s="206"/>
      <c r="GE917" s="206"/>
      <c r="GF917" s="206"/>
      <c r="GG917" s="206"/>
      <c r="GH917" s="206"/>
      <c r="GI917" s="206"/>
      <c r="GJ917" s="206"/>
      <c r="GK917" s="206"/>
      <c r="GL917" s="206"/>
      <c r="GM917" s="206"/>
      <c r="GN917" s="206"/>
      <c r="GO917" s="206"/>
      <c r="GP917" s="206"/>
      <c r="GQ917" s="206"/>
      <c r="GR917" s="206"/>
      <c r="GS917" s="206"/>
      <c r="GT917" s="206"/>
      <c r="GU917" s="206"/>
      <c r="GV917" s="206"/>
      <c r="GW917" s="206"/>
      <c r="GX917" s="206"/>
      <c r="GY917" s="206"/>
      <c r="GZ917" s="206"/>
      <c r="HA917" s="206"/>
      <c r="HB917" s="206"/>
      <c r="HC917" s="206"/>
      <c r="HD917" s="206"/>
      <c r="HE917" s="206"/>
      <c r="HF917" s="206"/>
      <c r="HG917" s="206"/>
      <c r="HH917" s="206"/>
      <c r="HI917" s="206"/>
      <c r="HJ917" s="206"/>
      <c r="HK917" s="206"/>
      <c r="HL917" s="206"/>
      <c r="HM917" s="206"/>
      <c r="HN917" s="206"/>
      <c r="HO917" s="206"/>
      <c r="HP917" s="206"/>
      <c r="HQ917" s="206"/>
      <c r="HR917" s="206"/>
      <c r="HS917" s="206"/>
      <c r="HT917" s="206"/>
      <c r="HU917" s="206"/>
      <c r="HV917" s="206"/>
      <c r="HW917" s="206"/>
      <c r="HX917" s="206"/>
      <c r="HY917" s="206"/>
      <c r="HZ917" s="206"/>
      <c r="IA917" s="206"/>
      <c r="IB917" s="206"/>
      <c r="IC917" s="206"/>
      <c r="ID917" s="206"/>
      <c r="IE917" s="206"/>
      <c r="IF917" s="206"/>
      <c r="IG917" s="206"/>
      <c r="IH917" s="206"/>
    </row>
    <row r="918" spans="1:242" s="225" customFormat="1" hidden="1" x14ac:dyDescent="0.25">
      <c r="A918" s="206"/>
      <c r="B918" s="206"/>
      <c r="C918" s="204">
        <v>43691</v>
      </c>
      <c r="D918" s="233" t="s">
        <v>1614</v>
      </c>
      <c r="E918" s="319" t="s">
        <v>1602</v>
      </c>
      <c r="F918" s="322"/>
      <c r="G918" s="242" t="s">
        <v>1613</v>
      </c>
      <c r="H918" s="285"/>
      <c r="I918" s="236">
        <v>300000</v>
      </c>
      <c r="J918" s="357">
        <f t="shared" si="14"/>
        <v>5781588</v>
      </c>
      <c r="K918" s="251"/>
      <c r="L918" s="287"/>
      <c r="M918" s="319" t="s">
        <v>1602</v>
      </c>
      <c r="N918" s="287"/>
      <c r="O918" s="287"/>
      <c r="P918" s="287"/>
      <c r="Q918" s="287"/>
      <c r="R918" s="287"/>
      <c r="S918" s="287"/>
      <c r="T918" s="287"/>
      <c r="U918" s="287"/>
      <c r="V918" s="287"/>
      <c r="W918" s="287"/>
      <c r="X918" s="287"/>
      <c r="Y918" s="287"/>
      <c r="Z918" s="287"/>
      <c r="AA918" s="287"/>
      <c r="AB918" s="287"/>
      <c r="AC918" s="287"/>
      <c r="AD918" s="287"/>
      <c r="AE918" s="287"/>
      <c r="AF918" s="287"/>
      <c r="AG918" s="287"/>
      <c r="AH918" s="287"/>
      <c r="AI918" s="287"/>
      <c r="AJ918" s="449"/>
      <c r="AK918" s="206"/>
      <c r="AL918" s="206"/>
      <c r="AM918" s="206"/>
      <c r="AN918" s="206"/>
      <c r="AO918" s="206"/>
      <c r="AP918" s="206"/>
      <c r="AQ918" s="206"/>
      <c r="AR918" s="206"/>
      <c r="AS918" s="206"/>
      <c r="AT918" s="206"/>
      <c r="AU918" s="206"/>
      <c r="AV918" s="206"/>
      <c r="AW918" s="206"/>
      <c r="AX918" s="206"/>
      <c r="AY918" s="206"/>
      <c r="AZ918" s="206"/>
      <c r="BA918" s="206"/>
      <c r="BB918" s="206"/>
      <c r="BC918" s="206"/>
      <c r="BD918" s="206"/>
      <c r="BE918" s="206"/>
      <c r="BF918" s="206"/>
      <c r="BG918" s="206"/>
      <c r="BH918" s="206"/>
      <c r="BI918" s="206"/>
      <c r="BJ918" s="206"/>
      <c r="BK918" s="206"/>
      <c r="BL918" s="206"/>
      <c r="BM918" s="206"/>
      <c r="BN918" s="206"/>
      <c r="BO918" s="206"/>
      <c r="BP918" s="206"/>
      <c r="BQ918" s="206"/>
      <c r="BR918" s="206"/>
      <c r="BS918" s="206"/>
      <c r="BT918" s="206"/>
      <c r="BU918" s="206"/>
      <c r="BV918" s="206"/>
      <c r="BW918" s="206"/>
      <c r="BX918" s="206"/>
      <c r="BY918" s="206"/>
      <c r="BZ918" s="206"/>
      <c r="CA918" s="206"/>
      <c r="CB918" s="206"/>
      <c r="CC918" s="206"/>
      <c r="CD918" s="206"/>
      <c r="CE918" s="206"/>
      <c r="CF918" s="206"/>
      <c r="CG918" s="206"/>
      <c r="CH918" s="206"/>
      <c r="CI918" s="206"/>
      <c r="CJ918" s="206"/>
      <c r="CK918" s="206"/>
      <c r="CL918" s="206"/>
      <c r="CM918" s="206"/>
      <c r="CN918" s="206"/>
      <c r="CO918" s="206"/>
      <c r="CP918" s="206"/>
      <c r="CQ918" s="206"/>
      <c r="CR918" s="206"/>
      <c r="CS918" s="206"/>
      <c r="CT918" s="206"/>
      <c r="CU918" s="206"/>
      <c r="CV918" s="206"/>
      <c r="CW918" s="206"/>
      <c r="CX918" s="206"/>
      <c r="CY918" s="206"/>
      <c r="CZ918" s="206"/>
      <c r="DA918" s="206"/>
      <c r="DB918" s="206"/>
      <c r="DC918" s="206"/>
      <c r="DD918" s="206"/>
      <c r="DE918" s="206"/>
      <c r="DF918" s="206"/>
      <c r="DG918" s="206"/>
      <c r="DH918" s="206"/>
      <c r="DI918" s="206"/>
      <c r="DJ918" s="206"/>
      <c r="DK918" s="206"/>
      <c r="DL918" s="206"/>
      <c r="DM918" s="206"/>
      <c r="DN918" s="206"/>
      <c r="DO918" s="206"/>
      <c r="DP918" s="206"/>
      <c r="DQ918" s="206"/>
      <c r="DR918" s="206"/>
      <c r="DS918" s="206"/>
      <c r="DT918" s="206"/>
      <c r="DU918" s="206"/>
      <c r="DV918" s="206"/>
      <c r="DW918" s="206"/>
      <c r="DX918" s="206"/>
      <c r="DY918" s="206"/>
      <c r="DZ918" s="206"/>
      <c r="EA918" s="206"/>
      <c r="EB918" s="206"/>
      <c r="EC918" s="206"/>
      <c r="ED918" s="206"/>
      <c r="EE918" s="206"/>
      <c r="EF918" s="206"/>
      <c r="EG918" s="206"/>
      <c r="EH918" s="206"/>
      <c r="EI918" s="206"/>
      <c r="EJ918" s="206"/>
      <c r="EK918" s="206"/>
      <c r="EL918" s="206"/>
      <c r="EM918" s="206"/>
      <c r="EN918" s="206"/>
      <c r="EO918" s="206"/>
      <c r="EP918" s="206"/>
      <c r="EQ918" s="206"/>
      <c r="ER918" s="206"/>
      <c r="ES918" s="206"/>
      <c r="ET918" s="206"/>
      <c r="EU918" s="206"/>
      <c r="EV918" s="206"/>
      <c r="EW918" s="206"/>
      <c r="EX918" s="206"/>
      <c r="EY918" s="206"/>
      <c r="EZ918" s="206"/>
      <c r="FA918" s="206"/>
      <c r="FB918" s="206"/>
      <c r="FC918" s="206"/>
      <c r="FD918" s="206"/>
      <c r="FE918" s="206"/>
      <c r="FF918" s="206"/>
      <c r="FG918" s="206"/>
      <c r="FH918" s="206"/>
      <c r="FI918" s="206"/>
      <c r="FJ918" s="206"/>
      <c r="FK918" s="206"/>
      <c r="FL918" s="206"/>
      <c r="FM918" s="206"/>
      <c r="FN918" s="206"/>
      <c r="FO918" s="206"/>
      <c r="FP918" s="206"/>
      <c r="FQ918" s="206"/>
      <c r="FR918" s="206"/>
      <c r="FS918" s="206"/>
      <c r="FT918" s="206"/>
      <c r="FU918" s="206"/>
      <c r="FV918" s="206"/>
      <c r="FW918" s="206"/>
      <c r="FX918" s="206"/>
      <c r="FY918" s="206"/>
      <c r="FZ918" s="206"/>
      <c r="GA918" s="206"/>
      <c r="GB918" s="206"/>
      <c r="GC918" s="206"/>
      <c r="GD918" s="206"/>
      <c r="GE918" s="206"/>
      <c r="GF918" s="206"/>
      <c r="GG918" s="206"/>
      <c r="GH918" s="206"/>
      <c r="GI918" s="206"/>
      <c r="GJ918" s="206"/>
      <c r="GK918" s="206"/>
      <c r="GL918" s="206"/>
      <c r="GM918" s="206"/>
      <c r="GN918" s="206"/>
      <c r="GO918" s="206"/>
      <c r="GP918" s="206"/>
      <c r="GQ918" s="206"/>
      <c r="GR918" s="206"/>
      <c r="GS918" s="206"/>
      <c r="GT918" s="206"/>
      <c r="GU918" s="206"/>
      <c r="GV918" s="206"/>
      <c r="GW918" s="206"/>
      <c r="GX918" s="206"/>
      <c r="GY918" s="206"/>
      <c r="GZ918" s="206"/>
      <c r="HA918" s="206"/>
      <c r="HB918" s="206"/>
      <c r="HC918" s="206"/>
      <c r="HD918" s="206"/>
      <c r="HE918" s="206"/>
      <c r="HF918" s="206"/>
      <c r="HG918" s="206"/>
      <c r="HH918" s="206"/>
      <c r="HI918" s="206"/>
      <c r="HJ918" s="206"/>
      <c r="HK918" s="206"/>
      <c r="HL918" s="206"/>
      <c r="HM918" s="206"/>
      <c r="HN918" s="206"/>
      <c r="HO918" s="206"/>
      <c r="HP918" s="206"/>
      <c r="HQ918" s="206"/>
      <c r="HR918" s="206"/>
      <c r="HS918" s="206"/>
      <c r="HT918" s="206"/>
      <c r="HU918" s="206"/>
      <c r="HV918" s="206"/>
      <c r="HW918" s="206"/>
      <c r="HX918" s="206"/>
      <c r="HY918" s="206"/>
      <c r="HZ918" s="206"/>
      <c r="IA918" s="206"/>
      <c r="IB918" s="206"/>
      <c r="IC918" s="206"/>
      <c r="ID918" s="206"/>
      <c r="IE918" s="206"/>
      <c r="IF918" s="206"/>
      <c r="IG918" s="206"/>
      <c r="IH918" s="206"/>
    </row>
    <row r="919" spans="1:242" s="225" customFormat="1" hidden="1" x14ac:dyDescent="0.25">
      <c r="A919" s="206"/>
      <c r="B919" s="206"/>
      <c r="C919" s="204">
        <v>43693</v>
      </c>
      <c r="D919" s="233" t="s">
        <v>1615</v>
      </c>
      <c r="E919" s="322" t="s">
        <v>1603</v>
      </c>
      <c r="F919" s="322"/>
      <c r="G919" s="242" t="s">
        <v>327</v>
      </c>
      <c r="H919" s="297">
        <v>500000</v>
      </c>
      <c r="I919" s="236"/>
      <c r="J919" s="357">
        <f t="shared" si="14"/>
        <v>6281588</v>
      </c>
      <c r="K919" s="251"/>
      <c r="L919" s="287"/>
      <c r="M919" s="322" t="s">
        <v>1603</v>
      </c>
      <c r="N919" s="287"/>
      <c r="O919" s="287"/>
      <c r="P919" s="287"/>
      <c r="Q919" s="287"/>
      <c r="R919" s="287"/>
      <c r="S919" s="287"/>
      <c r="T919" s="287"/>
      <c r="U919" s="287"/>
      <c r="V919" s="287"/>
      <c r="W919" s="287"/>
      <c r="X919" s="287"/>
      <c r="Y919" s="287"/>
      <c r="Z919" s="287"/>
      <c r="AA919" s="287"/>
      <c r="AB919" s="287"/>
      <c r="AC919" s="287"/>
      <c r="AD919" s="287"/>
      <c r="AE919" s="287"/>
      <c r="AF919" s="287"/>
      <c r="AG919" s="287"/>
      <c r="AH919" s="287"/>
      <c r="AI919" s="287"/>
      <c r="AJ919" s="449"/>
      <c r="AK919" s="206"/>
      <c r="AL919" s="206"/>
      <c r="AM919" s="206"/>
      <c r="AN919" s="206"/>
      <c r="AO919" s="206"/>
      <c r="AP919" s="206"/>
      <c r="AQ919" s="206"/>
      <c r="AR919" s="206"/>
      <c r="AS919" s="206"/>
      <c r="AT919" s="206"/>
      <c r="AU919" s="206"/>
      <c r="AV919" s="206"/>
      <c r="AW919" s="206"/>
      <c r="AX919" s="206"/>
      <c r="AY919" s="206"/>
      <c r="AZ919" s="206"/>
      <c r="BA919" s="206"/>
      <c r="BB919" s="206"/>
      <c r="BC919" s="206"/>
      <c r="BD919" s="206"/>
      <c r="BE919" s="206"/>
      <c r="BF919" s="206"/>
      <c r="BG919" s="206"/>
      <c r="BH919" s="206"/>
      <c r="BI919" s="206"/>
      <c r="BJ919" s="206"/>
      <c r="BK919" s="206"/>
      <c r="BL919" s="206"/>
      <c r="BM919" s="206"/>
      <c r="BN919" s="206"/>
      <c r="BO919" s="206"/>
      <c r="BP919" s="206"/>
      <c r="BQ919" s="206"/>
      <c r="BR919" s="206"/>
      <c r="BS919" s="206"/>
      <c r="BT919" s="206"/>
      <c r="BU919" s="206"/>
      <c r="BV919" s="206"/>
      <c r="BW919" s="206"/>
      <c r="BX919" s="206"/>
      <c r="BY919" s="206"/>
      <c r="BZ919" s="206"/>
      <c r="CA919" s="206"/>
      <c r="CB919" s="206"/>
      <c r="CC919" s="206"/>
      <c r="CD919" s="206"/>
      <c r="CE919" s="206"/>
      <c r="CF919" s="206"/>
      <c r="CG919" s="206"/>
      <c r="CH919" s="206"/>
      <c r="CI919" s="206"/>
      <c r="CJ919" s="206"/>
      <c r="CK919" s="206"/>
      <c r="CL919" s="206"/>
      <c r="CM919" s="206"/>
      <c r="CN919" s="206"/>
      <c r="CO919" s="206"/>
      <c r="CP919" s="206"/>
      <c r="CQ919" s="206"/>
      <c r="CR919" s="206"/>
      <c r="CS919" s="206"/>
      <c r="CT919" s="206"/>
      <c r="CU919" s="206"/>
      <c r="CV919" s="206"/>
      <c r="CW919" s="206"/>
      <c r="CX919" s="206"/>
      <c r="CY919" s="206"/>
      <c r="CZ919" s="206"/>
      <c r="DA919" s="206"/>
      <c r="DB919" s="206"/>
      <c r="DC919" s="206"/>
      <c r="DD919" s="206"/>
      <c r="DE919" s="206"/>
      <c r="DF919" s="206"/>
      <c r="DG919" s="206"/>
      <c r="DH919" s="206"/>
      <c r="DI919" s="206"/>
      <c r="DJ919" s="206"/>
      <c r="DK919" s="206"/>
      <c r="DL919" s="206"/>
      <c r="DM919" s="206"/>
      <c r="DN919" s="206"/>
      <c r="DO919" s="206"/>
      <c r="DP919" s="206"/>
      <c r="DQ919" s="206"/>
      <c r="DR919" s="206"/>
      <c r="DS919" s="206"/>
      <c r="DT919" s="206"/>
      <c r="DU919" s="206"/>
      <c r="DV919" s="206"/>
      <c r="DW919" s="206"/>
      <c r="DX919" s="206"/>
      <c r="DY919" s="206"/>
      <c r="DZ919" s="206"/>
      <c r="EA919" s="206"/>
      <c r="EB919" s="206"/>
      <c r="EC919" s="206"/>
      <c r="ED919" s="206"/>
      <c r="EE919" s="206"/>
      <c r="EF919" s="206"/>
      <c r="EG919" s="206"/>
      <c r="EH919" s="206"/>
      <c r="EI919" s="206"/>
      <c r="EJ919" s="206"/>
      <c r="EK919" s="206"/>
      <c r="EL919" s="206"/>
      <c r="EM919" s="206"/>
      <c r="EN919" s="206"/>
      <c r="EO919" s="206"/>
      <c r="EP919" s="206"/>
      <c r="EQ919" s="206"/>
      <c r="ER919" s="206"/>
      <c r="ES919" s="206"/>
      <c r="ET919" s="206"/>
      <c r="EU919" s="206"/>
      <c r="EV919" s="206"/>
      <c r="EW919" s="206"/>
      <c r="EX919" s="206"/>
      <c r="EY919" s="206"/>
      <c r="EZ919" s="206"/>
      <c r="FA919" s="206"/>
      <c r="FB919" s="206"/>
      <c r="FC919" s="206"/>
      <c r="FD919" s="206"/>
      <c r="FE919" s="206"/>
      <c r="FF919" s="206"/>
      <c r="FG919" s="206"/>
      <c r="FH919" s="206"/>
      <c r="FI919" s="206"/>
      <c r="FJ919" s="206"/>
      <c r="FK919" s="206"/>
      <c r="FL919" s="206"/>
      <c r="FM919" s="206"/>
      <c r="FN919" s="206"/>
      <c r="FO919" s="206"/>
      <c r="FP919" s="206"/>
      <c r="FQ919" s="206"/>
      <c r="FR919" s="206"/>
      <c r="FS919" s="206"/>
      <c r="FT919" s="206"/>
      <c r="FU919" s="206"/>
      <c r="FV919" s="206"/>
      <c r="FW919" s="206"/>
      <c r="FX919" s="206"/>
      <c r="FY919" s="206"/>
      <c r="FZ919" s="206"/>
      <c r="GA919" s="206"/>
      <c r="GB919" s="206"/>
      <c r="GC919" s="206"/>
      <c r="GD919" s="206"/>
      <c r="GE919" s="206"/>
      <c r="GF919" s="206"/>
      <c r="GG919" s="206"/>
      <c r="GH919" s="206"/>
      <c r="GI919" s="206"/>
      <c r="GJ919" s="206"/>
      <c r="GK919" s="206"/>
      <c r="GL919" s="206"/>
      <c r="GM919" s="206"/>
      <c r="GN919" s="206"/>
      <c r="GO919" s="206"/>
      <c r="GP919" s="206"/>
      <c r="GQ919" s="206"/>
      <c r="GR919" s="206"/>
      <c r="GS919" s="206"/>
      <c r="GT919" s="206"/>
      <c r="GU919" s="206"/>
      <c r="GV919" s="206"/>
      <c r="GW919" s="206"/>
      <c r="GX919" s="206"/>
      <c r="GY919" s="206"/>
      <c r="GZ919" s="206"/>
      <c r="HA919" s="206"/>
      <c r="HB919" s="206"/>
      <c r="HC919" s="206"/>
      <c r="HD919" s="206"/>
      <c r="HE919" s="206"/>
      <c r="HF919" s="206"/>
      <c r="HG919" s="206"/>
      <c r="HH919" s="206"/>
      <c r="HI919" s="206"/>
      <c r="HJ919" s="206"/>
      <c r="HK919" s="206"/>
      <c r="HL919" s="206"/>
      <c r="HM919" s="206"/>
      <c r="HN919" s="206"/>
      <c r="HO919" s="206"/>
      <c r="HP919" s="206"/>
      <c r="HQ919" s="206"/>
      <c r="HR919" s="206"/>
      <c r="HS919" s="206"/>
      <c r="HT919" s="206"/>
      <c r="HU919" s="206"/>
      <c r="HV919" s="206"/>
      <c r="HW919" s="206"/>
      <c r="HX919" s="206"/>
      <c r="HY919" s="206"/>
      <c r="HZ919" s="206"/>
      <c r="IA919" s="206"/>
      <c r="IB919" s="206"/>
      <c r="IC919" s="206"/>
      <c r="ID919" s="206"/>
      <c r="IE919" s="206"/>
      <c r="IF919" s="206"/>
      <c r="IG919" s="206"/>
      <c r="IH919" s="206"/>
    </row>
    <row r="920" spans="1:242" s="225" customFormat="1" hidden="1" x14ac:dyDescent="0.25">
      <c r="A920" s="206"/>
      <c r="B920" s="206"/>
      <c r="C920" s="204"/>
      <c r="D920" s="248" t="s">
        <v>1100</v>
      </c>
      <c r="E920" s="238"/>
      <c r="F920" s="238"/>
      <c r="G920" s="249" t="s">
        <v>327</v>
      </c>
      <c r="H920" s="285"/>
      <c r="I920" s="263">
        <v>919980</v>
      </c>
      <c r="J920" s="357">
        <f t="shared" si="14"/>
        <v>5361608</v>
      </c>
      <c r="K920" s="251" t="s">
        <v>1623</v>
      </c>
      <c r="L920" s="287"/>
      <c r="M920" s="238"/>
      <c r="N920" s="287"/>
      <c r="O920" s="287"/>
      <c r="P920" s="287"/>
      <c r="Q920" s="287"/>
      <c r="R920" s="287"/>
      <c r="S920" s="287"/>
      <c r="T920" s="287"/>
      <c r="U920" s="287"/>
      <c r="V920" s="287"/>
      <c r="W920" s="287"/>
      <c r="X920" s="287"/>
      <c r="Y920" s="287"/>
      <c r="Z920" s="287"/>
      <c r="AA920" s="287"/>
      <c r="AB920" s="287"/>
      <c r="AC920" s="287"/>
      <c r="AD920" s="287"/>
      <c r="AE920" s="287"/>
      <c r="AF920" s="287"/>
      <c r="AG920" s="287"/>
      <c r="AH920" s="287"/>
      <c r="AI920" s="287"/>
      <c r="AJ920" s="449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206"/>
      <c r="BN920" s="206"/>
      <c r="BO920" s="206"/>
      <c r="BP920" s="206"/>
      <c r="BQ920" s="206"/>
      <c r="BR920" s="206"/>
      <c r="BS920" s="206"/>
      <c r="BT920" s="206"/>
      <c r="BU920" s="206"/>
      <c r="BV920" s="206"/>
      <c r="BW920" s="206"/>
      <c r="BX920" s="206"/>
      <c r="BY920" s="206"/>
      <c r="BZ920" s="206"/>
      <c r="CA920" s="206"/>
      <c r="CB920" s="206"/>
      <c r="CC920" s="206"/>
      <c r="CD920" s="206"/>
      <c r="CE920" s="206"/>
      <c r="CF920" s="206"/>
      <c r="CG920" s="206"/>
      <c r="CH920" s="206"/>
      <c r="CI920" s="206"/>
      <c r="CJ920" s="206"/>
      <c r="CK920" s="206"/>
      <c r="CL920" s="206"/>
      <c r="CM920" s="206"/>
      <c r="CN920" s="206"/>
      <c r="CO920" s="206"/>
      <c r="CP920" s="206"/>
      <c r="CQ920" s="206"/>
      <c r="CR920" s="206"/>
      <c r="CS920" s="206"/>
      <c r="CT920" s="206"/>
      <c r="CU920" s="206"/>
      <c r="CV920" s="206"/>
      <c r="CW920" s="206"/>
      <c r="CX920" s="206"/>
      <c r="CY920" s="206"/>
      <c r="CZ920" s="206"/>
      <c r="DA920" s="206"/>
      <c r="DB920" s="206"/>
      <c r="DC920" s="206"/>
      <c r="DD920" s="206"/>
      <c r="DE920" s="206"/>
      <c r="DF920" s="206"/>
      <c r="DG920" s="206"/>
      <c r="DH920" s="206"/>
      <c r="DI920" s="206"/>
      <c r="DJ920" s="206"/>
      <c r="DK920" s="206"/>
      <c r="DL920" s="206"/>
      <c r="DM920" s="206"/>
      <c r="DN920" s="206"/>
      <c r="DO920" s="206"/>
      <c r="DP920" s="206"/>
      <c r="DQ920" s="206"/>
      <c r="DR920" s="206"/>
      <c r="DS920" s="206"/>
      <c r="DT920" s="206"/>
      <c r="DU920" s="206"/>
      <c r="DV920" s="206"/>
      <c r="DW920" s="206"/>
      <c r="DX920" s="206"/>
      <c r="DY920" s="206"/>
      <c r="DZ920" s="206"/>
      <c r="EA920" s="206"/>
      <c r="EB920" s="206"/>
      <c r="EC920" s="206"/>
      <c r="ED920" s="206"/>
      <c r="EE920" s="206"/>
      <c r="EF920" s="206"/>
      <c r="EG920" s="206"/>
      <c r="EH920" s="206"/>
      <c r="EI920" s="206"/>
      <c r="EJ920" s="206"/>
      <c r="EK920" s="206"/>
      <c r="EL920" s="206"/>
      <c r="EM920" s="206"/>
      <c r="EN920" s="206"/>
      <c r="EO920" s="206"/>
      <c r="EP920" s="206"/>
      <c r="EQ920" s="206"/>
      <c r="ER920" s="206"/>
      <c r="ES920" s="206"/>
      <c r="ET920" s="206"/>
      <c r="EU920" s="206"/>
      <c r="EV920" s="206"/>
      <c r="EW920" s="206"/>
      <c r="EX920" s="206"/>
      <c r="EY920" s="206"/>
      <c r="EZ920" s="206"/>
      <c r="FA920" s="206"/>
      <c r="FB920" s="206"/>
      <c r="FC920" s="206"/>
      <c r="FD920" s="206"/>
      <c r="FE920" s="206"/>
      <c r="FF920" s="206"/>
      <c r="FG920" s="206"/>
      <c r="FH920" s="206"/>
      <c r="FI920" s="206"/>
      <c r="FJ920" s="206"/>
      <c r="FK920" s="206"/>
      <c r="FL920" s="206"/>
      <c r="FM920" s="206"/>
      <c r="FN920" s="206"/>
      <c r="FO920" s="206"/>
      <c r="FP920" s="206"/>
      <c r="FQ920" s="206"/>
      <c r="FR920" s="206"/>
      <c r="FS920" s="206"/>
      <c r="FT920" s="206"/>
      <c r="FU920" s="206"/>
      <c r="FV920" s="206"/>
      <c r="FW920" s="206"/>
      <c r="FX920" s="206"/>
      <c r="FY920" s="206"/>
      <c r="FZ920" s="206"/>
      <c r="GA920" s="206"/>
      <c r="GB920" s="206"/>
      <c r="GC920" s="206"/>
      <c r="GD920" s="206"/>
      <c r="GE920" s="206"/>
      <c r="GF920" s="206"/>
      <c r="GG920" s="206"/>
      <c r="GH920" s="206"/>
      <c r="GI920" s="206"/>
      <c r="GJ920" s="206"/>
      <c r="GK920" s="206"/>
      <c r="GL920" s="206"/>
      <c r="GM920" s="206"/>
      <c r="GN920" s="206"/>
      <c r="GO920" s="206"/>
      <c r="GP920" s="206"/>
      <c r="GQ920" s="206"/>
      <c r="GR920" s="206"/>
      <c r="GS920" s="206"/>
      <c r="GT920" s="206"/>
      <c r="GU920" s="206"/>
      <c r="GV920" s="206"/>
      <c r="GW920" s="206"/>
      <c r="GX920" s="206"/>
      <c r="GY920" s="206"/>
      <c r="GZ920" s="206"/>
      <c r="HA920" s="206"/>
      <c r="HB920" s="206"/>
      <c r="HC920" s="206"/>
      <c r="HD920" s="206"/>
      <c r="HE920" s="206"/>
      <c r="HF920" s="206"/>
      <c r="HG920" s="206"/>
      <c r="HH920" s="206"/>
      <c r="HI920" s="206"/>
      <c r="HJ920" s="206"/>
      <c r="HK920" s="206"/>
      <c r="HL920" s="206"/>
      <c r="HM920" s="206"/>
      <c r="HN920" s="206"/>
      <c r="HO920" s="206"/>
      <c r="HP920" s="206"/>
      <c r="HQ920" s="206"/>
      <c r="HR920" s="206"/>
      <c r="HS920" s="206"/>
      <c r="HT920" s="206"/>
      <c r="HU920" s="206"/>
      <c r="HV920" s="206"/>
      <c r="HW920" s="206"/>
      <c r="HX920" s="206"/>
      <c r="HY920" s="206"/>
      <c r="HZ920" s="206"/>
      <c r="IA920" s="206"/>
      <c r="IB920" s="206"/>
      <c r="IC920" s="206"/>
      <c r="ID920" s="206"/>
      <c r="IE920" s="206"/>
      <c r="IF920" s="206"/>
      <c r="IG920" s="206"/>
      <c r="IH920" s="206"/>
    </row>
    <row r="921" spans="1:242" s="225" customFormat="1" hidden="1" x14ac:dyDescent="0.25">
      <c r="A921" s="206"/>
      <c r="B921" s="206"/>
      <c r="C921" s="283">
        <v>43689</v>
      </c>
      <c r="D921" s="225" t="s">
        <v>1618</v>
      </c>
      <c r="E921" s="206" t="s">
        <v>1619</v>
      </c>
      <c r="F921" s="206"/>
      <c r="G921" s="235" t="s">
        <v>634</v>
      </c>
      <c r="H921" s="285"/>
      <c r="I921" s="235">
        <v>2195000</v>
      </c>
      <c r="J921" s="357">
        <f t="shared" si="14"/>
        <v>3166608</v>
      </c>
      <c r="K921" s="251"/>
      <c r="L921" s="287"/>
      <c r="M921" s="206" t="s">
        <v>1619</v>
      </c>
      <c r="N921" s="287"/>
      <c r="O921" s="287"/>
      <c r="P921" s="287"/>
      <c r="Q921" s="287"/>
      <c r="R921" s="287"/>
      <c r="S921" s="287"/>
      <c r="T921" s="287"/>
      <c r="U921" s="287"/>
      <c r="V921" s="287"/>
      <c r="W921" s="287"/>
      <c r="X921" s="287"/>
      <c r="Y921" s="287"/>
      <c r="Z921" s="287"/>
      <c r="AA921" s="287"/>
      <c r="AB921" s="287"/>
      <c r="AC921" s="287"/>
      <c r="AD921" s="287"/>
      <c r="AE921" s="287"/>
      <c r="AF921" s="287"/>
      <c r="AG921" s="287"/>
      <c r="AH921" s="287"/>
      <c r="AI921" s="287"/>
      <c r="AJ921" s="449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206"/>
      <c r="BN921" s="206"/>
      <c r="BO921" s="206"/>
      <c r="BP921" s="206"/>
      <c r="BQ921" s="206"/>
      <c r="BR921" s="206"/>
      <c r="BS921" s="206"/>
      <c r="BT921" s="206"/>
      <c r="BU921" s="206"/>
      <c r="BV921" s="206"/>
      <c r="BW921" s="206"/>
      <c r="BX921" s="206"/>
      <c r="BY921" s="206"/>
      <c r="BZ921" s="206"/>
      <c r="CA921" s="206"/>
      <c r="CB921" s="206"/>
      <c r="CC921" s="206"/>
      <c r="CD921" s="206"/>
      <c r="CE921" s="206"/>
      <c r="CF921" s="206"/>
      <c r="CG921" s="206"/>
      <c r="CH921" s="206"/>
      <c r="CI921" s="206"/>
      <c r="CJ921" s="206"/>
      <c r="CK921" s="206"/>
      <c r="CL921" s="206"/>
      <c r="CM921" s="206"/>
      <c r="CN921" s="206"/>
      <c r="CO921" s="206"/>
      <c r="CP921" s="206"/>
      <c r="CQ921" s="206"/>
      <c r="CR921" s="206"/>
      <c r="CS921" s="206"/>
      <c r="CT921" s="206"/>
      <c r="CU921" s="206"/>
      <c r="CV921" s="206"/>
      <c r="CW921" s="206"/>
      <c r="CX921" s="206"/>
      <c r="CY921" s="206"/>
      <c r="CZ921" s="206"/>
      <c r="DA921" s="206"/>
      <c r="DB921" s="206"/>
      <c r="DC921" s="206"/>
      <c r="DD921" s="206"/>
      <c r="DE921" s="206"/>
      <c r="DF921" s="206"/>
      <c r="DG921" s="206"/>
      <c r="DH921" s="206"/>
      <c r="DI921" s="206"/>
      <c r="DJ921" s="206"/>
      <c r="DK921" s="206"/>
      <c r="DL921" s="206"/>
      <c r="DM921" s="206"/>
      <c r="DN921" s="206"/>
      <c r="DO921" s="206"/>
      <c r="DP921" s="206"/>
      <c r="DQ921" s="206"/>
      <c r="DR921" s="206"/>
      <c r="DS921" s="206"/>
      <c r="DT921" s="206"/>
      <c r="DU921" s="206"/>
      <c r="DV921" s="206"/>
      <c r="DW921" s="206"/>
      <c r="DX921" s="206"/>
      <c r="DY921" s="206"/>
      <c r="DZ921" s="206"/>
      <c r="EA921" s="206"/>
      <c r="EB921" s="206"/>
      <c r="EC921" s="206"/>
      <c r="ED921" s="206"/>
      <c r="EE921" s="206"/>
      <c r="EF921" s="206"/>
      <c r="EG921" s="206"/>
      <c r="EH921" s="206"/>
      <c r="EI921" s="206"/>
      <c r="EJ921" s="206"/>
      <c r="EK921" s="206"/>
      <c r="EL921" s="206"/>
      <c r="EM921" s="206"/>
      <c r="EN921" s="206"/>
      <c r="EO921" s="206"/>
      <c r="EP921" s="206"/>
      <c r="EQ921" s="206"/>
      <c r="ER921" s="206"/>
      <c r="ES921" s="206"/>
      <c r="ET921" s="206"/>
      <c r="EU921" s="206"/>
      <c r="EV921" s="206"/>
      <c r="EW921" s="206"/>
      <c r="EX921" s="206"/>
      <c r="EY921" s="206"/>
      <c r="EZ921" s="206"/>
      <c r="FA921" s="206"/>
      <c r="FB921" s="206"/>
      <c r="FC921" s="206"/>
      <c r="FD921" s="206"/>
      <c r="FE921" s="206"/>
      <c r="FF921" s="206"/>
      <c r="FG921" s="206"/>
      <c r="FH921" s="206"/>
      <c r="FI921" s="206"/>
      <c r="FJ921" s="206"/>
      <c r="FK921" s="206"/>
      <c r="FL921" s="206"/>
      <c r="FM921" s="206"/>
      <c r="FN921" s="206"/>
      <c r="FO921" s="206"/>
      <c r="FP921" s="206"/>
      <c r="FQ921" s="206"/>
      <c r="FR921" s="206"/>
      <c r="FS921" s="206"/>
      <c r="FT921" s="206"/>
      <c r="FU921" s="206"/>
      <c r="FV921" s="206"/>
      <c r="FW921" s="206"/>
      <c r="FX921" s="206"/>
      <c r="FY921" s="206"/>
      <c r="FZ921" s="206"/>
      <c r="GA921" s="206"/>
      <c r="GB921" s="206"/>
      <c r="GC921" s="206"/>
      <c r="GD921" s="206"/>
      <c r="GE921" s="206"/>
      <c r="GF921" s="206"/>
      <c r="GG921" s="206"/>
      <c r="GH921" s="206"/>
      <c r="GI921" s="206"/>
      <c r="GJ921" s="206"/>
      <c r="GK921" s="206"/>
      <c r="GL921" s="206"/>
      <c r="GM921" s="206"/>
      <c r="GN921" s="206"/>
      <c r="GO921" s="206"/>
      <c r="GP921" s="206"/>
      <c r="GQ921" s="206"/>
      <c r="GR921" s="206"/>
      <c r="GS921" s="206"/>
      <c r="GT921" s="206"/>
      <c r="GU921" s="206"/>
      <c r="GV921" s="206"/>
      <c r="GW921" s="206"/>
      <c r="GX921" s="206"/>
      <c r="GY921" s="206"/>
      <c r="GZ921" s="206"/>
      <c r="HA921" s="206"/>
      <c r="HB921" s="206"/>
      <c r="HC921" s="206"/>
      <c r="HD921" s="206"/>
      <c r="HE921" s="206"/>
      <c r="HF921" s="206"/>
      <c r="HG921" s="206"/>
      <c r="HH921" s="206"/>
      <c r="HI921" s="206"/>
      <c r="HJ921" s="206"/>
      <c r="HK921" s="206"/>
      <c r="HL921" s="206"/>
      <c r="HM921" s="206"/>
      <c r="HN921" s="206"/>
      <c r="HO921" s="206"/>
      <c r="HP921" s="206"/>
      <c r="HQ921" s="206"/>
      <c r="HR921" s="206"/>
      <c r="HS921" s="206"/>
      <c r="HT921" s="206"/>
      <c r="HU921" s="206"/>
      <c r="HV921" s="206"/>
      <c r="HW921" s="206"/>
      <c r="HX921" s="206"/>
      <c r="HY921" s="206"/>
      <c r="HZ921" s="206"/>
      <c r="IA921" s="206"/>
      <c r="IB921" s="206"/>
      <c r="IC921" s="206"/>
      <c r="ID921" s="206"/>
      <c r="IE921" s="206"/>
      <c r="IF921" s="206"/>
      <c r="IG921" s="206"/>
      <c r="IH921" s="206"/>
    </row>
    <row r="922" spans="1:242" s="225" customFormat="1" hidden="1" x14ac:dyDescent="0.25">
      <c r="A922" s="206"/>
      <c r="B922" s="206"/>
      <c r="C922" s="283">
        <v>43690</v>
      </c>
      <c r="D922" s="225" t="s">
        <v>1616</v>
      </c>
      <c r="E922" s="206" t="s">
        <v>1620</v>
      </c>
      <c r="F922" s="206"/>
      <c r="G922" s="235" t="s">
        <v>787</v>
      </c>
      <c r="H922" s="285"/>
      <c r="I922" s="235">
        <v>1500000</v>
      </c>
      <c r="J922" s="357">
        <f t="shared" si="14"/>
        <v>1666608</v>
      </c>
      <c r="K922" s="251"/>
      <c r="L922" s="287"/>
      <c r="M922" s="206" t="s">
        <v>1620</v>
      </c>
      <c r="N922" s="287"/>
      <c r="O922" s="287"/>
      <c r="P922" s="287"/>
      <c r="Q922" s="287"/>
      <c r="R922" s="287"/>
      <c r="S922" s="287"/>
      <c r="T922" s="287"/>
      <c r="U922" s="287"/>
      <c r="V922" s="287"/>
      <c r="W922" s="287"/>
      <c r="X922" s="287"/>
      <c r="Y922" s="287"/>
      <c r="Z922" s="287"/>
      <c r="AA922" s="287"/>
      <c r="AB922" s="287"/>
      <c r="AC922" s="287"/>
      <c r="AD922" s="287"/>
      <c r="AE922" s="287"/>
      <c r="AF922" s="287"/>
      <c r="AG922" s="287"/>
      <c r="AH922" s="287"/>
      <c r="AI922" s="287"/>
      <c r="AJ922" s="449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206"/>
      <c r="BN922" s="206"/>
      <c r="BO922" s="206"/>
      <c r="BP922" s="206"/>
      <c r="BQ922" s="206"/>
      <c r="BR922" s="206"/>
      <c r="BS922" s="206"/>
      <c r="BT922" s="206"/>
      <c r="BU922" s="206"/>
      <c r="BV922" s="206"/>
      <c r="BW922" s="206"/>
      <c r="BX922" s="206"/>
      <c r="BY922" s="206"/>
      <c r="BZ922" s="206"/>
      <c r="CA922" s="206"/>
      <c r="CB922" s="206"/>
      <c r="CC922" s="206"/>
      <c r="CD922" s="206"/>
      <c r="CE922" s="206"/>
      <c r="CF922" s="206"/>
      <c r="CG922" s="206"/>
      <c r="CH922" s="206"/>
      <c r="CI922" s="206"/>
      <c r="CJ922" s="206"/>
      <c r="CK922" s="206"/>
      <c r="CL922" s="206"/>
      <c r="CM922" s="206"/>
      <c r="CN922" s="206"/>
      <c r="CO922" s="206"/>
      <c r="CP922" s="206"/>
      <c r="CQ922" s="206"/>
      <c r="CR922" s="206"/>
      <c r="CS922" s="206"/>
      <c r="CT922" s="206"/>
      <c r="CU922" s="206"/>
      <c r="CV922" s="206"/>
      <c r="CW922" s="206"/>
      <c r="CX922" s="206"/>
      <c r="CY922" s="206"/>
      <c r="CZ922" s="206"/>
      <c r="DA922" s="206"/>
      <c r="DB922" s="206"/>
      <c r="DC922" s="206"/>
      <c r="DD922" s="206"/>
      <c r="DE922" s="206"/>
      <c r="DF922" s="206"/>
      <c r="DG922" s="206"/>
      <c r="DH922" s="206"/>
      <c r="DI922" s="206"/>
      <c r="DJ922" s="206"/>
      <c r="DK922" s="206"/>
      <c r="DL922" s="206"/>
      <c r="DM922" s="206"/>
      <c r="DN922" s="206"/>
      <c r="DO922" s="206"/>
      <c r="DP922" s="206"/>
      <c r="DQ922" s="206"/>
      <c r="DR922" s="206"/>
      <c r="DS922" s="206"/>
      <c r="DT922" s="206"/>
      <c r="DU922" s="206"/>
      <c r="DV922" s="206"/>
      <c r="DW922" s="206"/>
      <c r="DX922" s="206"/>
      <c r="DY922" s="206"/>
      <c r="DZ922" s="206"/>
      <c r="EA922" s="206"/>
      <c r="EB922" s="206"/>
      <c r="EC922" s="206"/>
      <c r="ED922" s="206"/>
      <c r="EE922" s="206"/>
      <c r="EF922" s="206"/>
      <c r="EG922" s="206"/>
      <c r="EH922" s="206"/>
      <c r="EI922" s="206"/>
      <c r="EJ922" s="206"/>
      <c r="EK922" s="206"/>
      <c r="EL922" s="206"/>
      <c r="EM922" s="206"/>
      <c r="EN922" s="206"/>
      <c r="EO922" s="206"/>
      <c r="EP922" s="206"/>
      <c r="EQ922" s="206"/>
      <c r="ER922" s="206"/>
      <c r="ES922" s="206"/>
      <c r="ET922" s="206"/>
      <c r="EU922" s="206"/>
      <c r="EV922" s="206"/>
      <c r="EW922" s="206"/>
      <c r="EX922" s="206"/>
      <c r="EY922" s="206"/>
      <c r="EZ922" s="206"/>
      <c r="FA922" s="206"/>
      <c r="FB922" s="206"/>
      <c r="FC922" s="206"/>
      <c r="FD922" s="206"/>
      <c r="FE922" s="206"/>
      <c r="FF922" s="206"/>
      <c r="FG922" s="206"/>
      <c r="FH922" s="206"/>
      <c r="FI922" s="206"/>
      <c r="FJ922" s="206"/>
      <c r="FK922" s="206"/>
      <c r="FL922" s="206"/>
      <c r="FM922" s="206"/>
      <c r="FN922" s="206"/>
      <c r="FO922" s="206"/>
      <c r="FP922" s="206"/>
      <c r="FQ922" s="206"/>
      <c r="FR922" s="206"/>
      <c r="FS922" s="206"/>
      <c r="FT922" s="206"/>
      <c r="FU922" s="206"/>
      <c r="FV922" s="206"/>
      <c r="FW922" s="206"/>
      <c r="FX922" s="206"/>
      <c r="FY922" s="206"/>
      <c r="FZ922" s="206"/>
      <c r="GA922" s="206"/>
      <c r="GB922" s="206"/>
      <c r="GC922" s="206"/>
      <c r="GD922" s="206"/>
      <c r="GE922" s="206"/>
      <c r="GF922" s="206"/>
      <c r="GG922" s="206"/>
      <c r="GH922" s="206"/>
      <c r="GI922" s="206"/>
      <c r="GJ922" s="206"/>
      <c r="GK922" s="206"/>
      <c r="GL922" s="206"/>
      <c r="GM922" s="206"/>
      <c r="GN922" s="206"/>
      <c r="GO922" s="206"/>
      <c r="GP922" s="206"/>
      <c r="GQ922" s="206"/>
      <c r="GR922" s="206"/>
      <c r="GS922" s="206"/>
      <c r="GT922" s="206"/>
      <c r="GU922" s="206"/>
      <c r="GV922" s="206"/>
      <c r="GW922" s="206"/>
      <c r="GX922" s="206"/>
      <c r="GY922" s="206"/>
      <c r="GZ922" s="206"/>
      <c r="HA922" s="206"/>
      <c r="HB922" s="206"/>
      <c r="HC922" s="206"/>
      <c r="HD922" s="206"/>
      <c r="HE922" s="206"/>
      <c r="HF922" s="206"/>
      <c r="HG922" s="206"/>
      <c r="HH922" s="206"/>
      <c r="HI922" s="206"/>
      <c r="HJ922" s="206"/>
      <c r="HK922" s="206"/>
      <c r="HL922" s="206"/>
      <c r="HM922" s="206"/>
      <c r="HN922" s="206"/>
      <c r="HO922" s="206"/>
      <c r="HP922" s="206"/>
      <c r="HQ922" s="206"/>
      <c r="HR922" s="206"/>
      <c r="HS922" s="206"/>
      <c r="HT922" s="206"/>
      <c r="HU922" s="206"/>
      <c r="HV922" s="206"/>
      <c r="HW922" s="206"/>
      <c r="HX922" s="206"/>
      <c r="HY922" s="206"/>
      <c r="HZ922" s="206"/>
      <c r="IA922" s="206"/>
      <c r="IB922" s="206"/>
      <c r="IC922" s="206"/>
      <c r="ID922" s="206"/>
      <c r="IE922" s="206"/>
      <c r="IF922" s="206"/>
      <c r="IG922" s="206"/>
      <c r="IH922" s="206"/>
    </row>
    <row r="923" spans="1:242" s="225" customFormat="1" hidden="1" x14ac:dyDescent="0.25">
      <c r="A923" s="206"/>
      <c r="B923" s="206"/>
      <c r="C923" s="283">
        <v>43690</v>
      </c>
      <c r="D923" s="225" t="s">
        <v>1617</v>
      </c>
      <c r="E923" s="206" t="s">
        <v>1621</v>
      </c>
      <c r="F923" s="206"/>
      <c r="G923" s="235" t="s">
        <v>263</v>
      </c>
      <c r="H923" s="285"/>
      <c r="I923" s="235">
        <v>840000</v>
      </c>
      <c r="J923" s="357">
        <f t="shared" si="14"/>
        <v>826608</v>
      </c>
      <c r="K923" s="251"/>
      <c r="L923" s="287"/>
      <c r="M923" s="206" t="s">
        <v>1621</v>
      </c>
      <c r="N923" s="287"/>
      <c r="O923" s="287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449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6"/>
      <c r="BH923" s="206"/>
      <c r="BI923" s="206"/>
      <c r="BJ923" s="206"/>
      <c r="BK923" s="206"/>
      <c r="BL923" s="206"/>
      <c r="BM923" s="206"/>
      <c r="BN923" s="206"/>
      <c r="BO923" s="206"/>
      <c r="BP923" s="206"/>
      <c r="BQ923" s="206"/>
      <c r="BR923" s="206"/>
      <c r="BS923" s="206"/>
      <c r="BT923" s="206"/>
      <c r="BU923" s="206"/>
      <c r="BV923" s="206"/>
      <c r="BW923" s="206"/>
      <c r="BX923" s="206"/>
      <c r="BY923" s="206"/>
      <c r="BZ923" s="206"/>
      <c r="CA923" s="206"/>
      <c r="CB923" s="206"/>
      <c r="CC923" s="206"/>
      <c r="CD923" s="206"/>
      <c r="CE923" s="206"/>
      <c r="CF923" s="206"/>
      <c r="CG923" s="206"/>
      <c r="CH923" s="206"/>
      <c r="CI923" s="206"/>
      <c r="CJ923" s="206"/>
      <c r="CK923" s="206"/>
      <c r="CL923" s="206"/>
      <c r="CM923" s="206"/>
      <c r="CN923" s="206"/>
      <c r="CO923" s="206"/>
      <c r="CP923" s="206"/>
      <c r="CQ923" s="206"/>
      <c r="CR923" s="206"/>
      <c r="CS923" s="206"/>
      <c r="CT923" s="206"/>
      <c r="CU923" s="206"/>
      <c r="CV923" s="206"/>
      <c r="CW923" s="206"/>
      <c r="CX923" s="206"/>
      <c r="CY923" s="206"/>
      <c r="CZ923" s="206"/>
      <c r="DA923" s="206"/>
      <c r="DB923" s="206"/>
      <c r="DC923" s="206"/>
      <c r="DD923" s="206"/>
      <c r="DE923" s="206"/>
      <c r="DF923" s="206"/>
      <c r="DG923" s="206"/>
      <c r="DH923" s="206"/>
      <c r="DI923" s="206"/>
      <c r="DJ923" s="206"/>
      <c r="DK923" s="206"/>
      <c r="DL923" s="206"/>
      <c r="DM923" s="206"/>
      <c r="DN923" s="206"/>
      <c r="DO923" s="206"/>
      <c r="DP923" s="206"/>
      <c r="DQ923" s="206"/>
      <c r="DR923" s="206"/>
      <c r="DS923" s="206"/>
      <c r="DT923" s="206"/>
      <c r="DU923" s="206"/>
      <c r="DV923" s="206"/>
      <c r="DW923" s="206"/>
      <c r="DX923" s="206"/>
      <c r="DY923" s="206"/>
      <c r="DZ923" s="206"/>
      <c r="EA923" s="206"/>
      <c r="EB923" s="206"/>
      <c r="EC923" s="206"/>
      <c r="ED923" s="206"/>
      <c r="EE923" s="206"/>
      <c r="EF923" s="206"/>
      <c r="EG923" s="206"/>
      <c r="EH923" s="206"/>
      <c r="EI923" s="206"/>
      <c r="EJ923" s="206"/>
      <c r="EK923" s="206"/>
      <c r="EL923" s="206"/>
      <c r="EM923" s="206"/>
      <c r="EN923" s="206"/>
      <c r="EO923" s="206"/>
      <c r="EP923" s="206"/>
      <c r="EQ923" s="206"/>
      <c r="ER923" s="206"/>
      <c r="ES923" s="206"/>
      <c r="ET923" s="206"/>
      <c r="EU923" s="206"/>
      <c r="EV923" s="206"/>
      <c r="EW923" s="206"/>
      <c r="EX923" s="206"/>
      <c r="EY923" s="206"/>
      <c r="EZ923" s="206"/>
      <c r="FA923" s="206"/>
      <c r="FB923" s="206"/>
      <c r="FC923" s="206"/>
      <c r="FD923" s="206"/>
      <c r="FE923" s="206"/>
      <c r="FF923" s="206"/>
      <c r="FG923" s="206"/>
      <c r="FH923" s="206"/>
      <c r="FI923" s="206"/>
      <c r="FJ923" s="206"/>
      <c r="FK923" s="206"/>
      <c r="FL923" s="206"/>
      <c r="FM923" s="206"/>
      <c r="FN923" s="206"/>
      <c r="FO923" s="206"/>
      <c r="FP923" s="206"/>
      <c r="FQ923" s="206"/>
      <c r="FR923" s="206"/>
      <c r="FS923" s="206"/>
      <c r="FT923" s="206"/>
      <c r="FU923" s="206"/>
      <c r="FV923" s="206"/>
      <c r="FW923" s="206"/>
      <c r="FX923" s="206"/>
      <c r="FY923" s="206"/>
      <c r="FZ923" s="206"/>
      <c r="GA923" s="206"/>
      <c r="GB923" s="206"/>
      <c r="GC923" s="206"/>
      <c r="GD923" s="206"/>
      <c r="GE923" s="206"/>
      <c r="GF923" s="206"/>
      <c r="GG923" s="206"/>
      <c r="GH923" s="206"/>
      <c r="GI923" s="206"/>
      <c r="GJ923" s="206"/>
      <c r="GK923" s="206"/>
      <c r="GL923" s="206"/>
      <c r="GM923" s="206"/>
      <c r="GN923" s="206"/>
      <c r="GO923" s="206"/>
      <c r="GP923" s="206"/>
      <c r="GQ923" s="206"/>
      <c r="GR923" s="206"/>
      <c r="GS923" s="206"/>
      <c r="GT923" s="206"/>
      <c r="GU923" s="206"/>
      <c r="GV923" s="206"/>
      <c r="GW923" s="206"/>
      <c r="GX923" s="206"/>
      <c r="GY923" s="206"/>
      <c r="GZ923" s="206"/>
      <c r="HA923" s="206"/>
      <c r="HB923" s="206"/>
      <c r="HC923" s="206"/>
      <c r="HD923" s="206"/>
      <c r="HE923" s="206"/>
      <c r="HF923" s="206"/>
      <c r="HG923" s="206"/>
      <c r="HH923" s="206"/>
      <c r="HI923" s="206"/>
      <c r="HJ923" s="206"/>
      <c r="HK923" s="206"/>
      <c r="HL923" s="206"/>
      <c r="HM923" s="206"/>
      <c r="HN923" s="206"/>
      <c r="HO923" s="206"/>
      <c r="HP923" s="206"/>
      <c r="HQ923" s="206"/>
      <c r="HR923" s="206"/>
      <c r="HS923" s="206"/>
      <c r="HT923" s="206"/>
      <c r="HU923" s="206"/>
      <c r="HV923" s="206"/>
      <c r="HW923" s="206"/>
      <c r="HX923" s="206"/>
      <c r="HY923" s="206"/>
      <c r="HZ923" s="206"/>
      <c r="IA923" s="206"/>
      <c r="IB923" s="206"/>
      <c r="IC923" s="206"/>
      <c r="ID923" s="206"/>
      <c r="IE923" s="206"/>
      <c r="IF923" s="206"/>
      <c r="IG923" s="206"/>
      <c r="IH923" s="206"/>
    </row>
    <row r="924" spans="1:242" s="225" customFormat="1" hidden="1" x14ac:dyDescent="0.25">
      <c r="A924" s="206"/>
      <c r="B924" s="206"/>
      <c r="C924" s="206"/>
      <c r="D924" s="377" t="s">
        <v>1654</v>
      </c>
      <c r="E924" s="206"/>
      <c r="F924" s="206"/>
      <c r="G924" s="208"/>
      <c r="H924" s="285">
        <v>19638592</v>
      </c>
      <c r="I924" s="210"/>
      <c r="J924" s="357">
        <f t="shared" si="14"/>
        <v>20465200</v>
      </c>
      <c r="K924" s="251"/>
      <c r="L924" s="287"/>
      <c r="M924" s="206"/>
      <c r="N924" s="287"/>
      <c r="O924" s="287"/>
      <c r="P924" s="287"/>
      <c r="Q924" s="287"/>
      <c r="R924" s="287"/>
      <c r="S924" s="287"/>
      <c r="T924" s="287"/>
      <c r="U924" s="287"/>
      <c r="V924" s="287"/>
      <c r="W924" s="287"/>
      <c r="X924" s="287"/>
      <c r="Y924" s="287"/>
      <c r="Z924" s="287"/>
      <c r="AA924" s="287"/>
      <c r="AB924" s="287"/>
      <c r="AC924" s="287"/>
      <c r="AD924" s="287"/>
      <c r="AE924" s="287"/>
      <c r="AF924" s="287"/>
      <c r="AG924" s="287"/>
      <c r="AH924" s="287"/>
      <c r="AI924" s="287"/>
      <c r="AJ924" s="449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06"/>
      <c r="BN924" s="206"/>
      <c r="BO924" s="206"/>
      <c r="BP924" s="206"/>
      <c r="BQ924" s="206"/>
      <c r="BR924" s="206"/>
      <c r="BS924" s="206"/>
      <c r="BT924" s="206"/>
      <c r="BU924" s="206"/>
      <c r="BV924" s="206"/>
      <c r="BW924" s="206"/>
      <c r="BX924" s="206"/>
      <c r="BY924" s="206"/>
      <c r="BZ924" s="206"/>
      <c r="CA924" s="206"/>
      <c r="CB924" s="206"/>
      <c r="CC924" s="206"/>
      <c r="CD924" s="206"/>
      <c r="CE924" s="206"/>
      <c r="CF924" s="206"/>
      <c r="CG924" s="206"/>
      <c r="CH924" s="206"/>
      <c r="CI924" s="206"/>
      <c r="CJ924" s="206"/>
      <c r="CK924" s="206"/>
      <c r="CL924" s="206"/>
      <c r="CM924" s="206"/>
      <c r="CN924" s="206"/>
      <c r="CO924" s="206"/>
      <c r="CP924" s="206"/>
      <c r="CQ924" s="206"/>
      <c r="CR924" s="206"/>
      <c r="CS924" s="206"/>
      <c r="CT924" s="206"/>
      <c r="CU924" s="206"/>
      <c r="CV924" s="206"/>
      <c r="CW924" s="206"/>
      <c r="CX924" s="206"/>
      <c r="CY924" s="206"/>
      <c r="CZ924" s="206"/>
      <c r="DA924" s="206"/>
      <c r="DB924" s="206"/>
      <c r="DC924" s="206"/>
      <c r="DD924" s="206"/>
      <c r="DE924" s="206"/>
      <c r="DF924" s="206"/>
      <c r="DG924" s="206"/>
      <c r="DH924" s="206"/>
      <c r="DI924" s="206"/>
      <c r="DJ924" s="206"/>
      <c r="DK924" s="206"/>
      <c r="DL924" s="206"/>
      <c r="DM924" s="206"/>
      <c r="DN924" s="206"/>
      <c r="DO924" s="206"/>
      <c r="DP924" s="206"/>
      <c r="DQ924" s="206"/>
      <c r="DR924" s="206"/>
      <c r="DS924" s="206"/>
      <c r="DT924" s="206"/>
      <c r="DU924" s="206"/>
      <c r="DV924" s="206"/>
      <c r="DW924" s="206"/>
      <c r="DX924" s="206"/>
      <c r="DY924" s="206"/>
      <c r="DZ924" s="206"/>
      <c r="EA924" s="206"/>
      <c r="EB924" s="206"/>
      <c r="EC924" s="206"/>
      <c r="ED924" s="206"/>
      <c r="EE924" s="206"/>
      <c r="EF924" s="206"/>
      <c r="EG924" s="206"/>
      <c r="EH924" s="206"/>
      <c r="EI924" s="206"/>
      <c r="EJ924" s="206"/>
      <c r="EK924" s="206"/>
      <c r="EL924" s="206"/>
      <c r="EM924" s="206"/>
      <c r="EN924" s="206"/>
      <c r="EO924" s="206"/>
      <c r="EP924" s="206"/>
      <c r="EQ924" s="206"/>
      <c r="ER924" s="206"/>
      <c r="ES924" s="206"/>
      <c r="ET924" s="206"/>
      <c r="EU924" s="206"/>
      <c r="EV924" s="206"/>
      <c r="EW924" s="206"/>
      <c r="EX924" s="206"/>
      <c r="EY924" s="206"/>
      <c r="EZ924" s="206"/>
      <c r="FA924" s="206"/>
      <c r="FB924" s="206"/>
      <c r="FC924" s="206"/>
      <c r="FD924" s="206"/>
      <c r="FE924" s="206"/>
      <c r="FF924" s="206"/>
      <c r="FG924" s="206"/>
      <c r="FH924" s="206"/>
      <c r="FI924" s="206"/>
      <c r="FJ924" s="206"/>
      <c r="FK924" s="206"/>
      <c r="FL924" s="206"/>
      <c r="FM924" s="206"/>
      <c r="FN924" s="206"/>
      <c r="FO924" s="206"/>
      <c r="FP924" s="206"/>
      <c r="FQ924" s="206"/>
      <c r="FR924" s="206"/>
      <c r="FS924" s="206"/>
      <c r="FT924" s="206"/>
      <c r="FU924" s="206"/>
      <c r="FV924" s="206"/>
      <c r="FW924" s="206"/>
      <c r="FX924" s="206"/>
      <c r="FY924" s="206"/>
      <c r="FZ924" s="206"/>
      <c r="GA924" s="206"/>
      <c r="GB924" s="206"/>
      <c r="GC924" s="206"/>
      <c r="GD924" s="206"/>
      <c r="GE924" s="206"/>
      <c r="GF924" s="206"/>
      <c r="GG924" s="206"/>
      <c r="GH924" s="206"/>
      <c r="GI924" s="206"/>
      <c r="GJ924" s="206"/>
      <c r="GK924" s="206"/>
      <c r="GL924" s="206"/>
      <c r="GM924" s="206"/>
      <c r="GN924" s="206"/>
      <c r="GO924" s="206"/>
      <c r="GP924" s="206"/>
      <c r="GQ924" s="206"/>
      <c r="GR924" s="206"/>
      <c r="GS924" s="206"/>
      <c r="GT924" s="206"/>
      <c r="GU924" s="206"/>
      <c r="GV924" s="206"/>
      <c r="GW924" s="206"/>
      <c r="GX924" s="206"/>
      <c r="GY924" s="206"/>
      <c r="GZ924" s="206"/>
      <c r="HA924" s="206"/>
      <c r="HB924" s="206"/>
      <c r="HC924" s="206"/>
      <c r="HD924" s="206"/>
      <c r="HE924" s="206"/>
      <c r="HF924" s="206"/>
      <c r="HG924" s="206"/>
      <c r="HH924" s="206"/>
      <c r="HI924" s="206"/>
      <c r="HJ924" s="206"/>
      <c r="HK924" s="206"/>
      <c r="HL924" s="206"/>
      <c r="HM924" s="206"/>
      <c r="HN924" s="206"/>
      <c r="HO924" s="206"/>
      <c r="HP924" s="206"/>
      <c r="HQ924" s="206"/>
      <c r="HR924" s="206"/>
      <c r="HS924" s="206"/>
      <c r="HT924" s="206"/>
      <c r="HU924" s="206"/>
      <c r="HV924" s="206"/>
      <c r="HW924" s="206"/>
      <c r="HX924" s="206"/>
      <c r="HY924" s="206"/>
      <c r="HZ924" s="206"/>
      <c r="IA924" s="206"/>
      <c r="IB924" s="206"/>
      <c r="IC924" s="206"/>
      <c r="ID924" s="206"/>
      <c r="IE924" s="206"/>
      <c r="IF924" s="206"/>
      <c r="IG924" s="206"/>
      <c r="IH924" s="206"/>
    </row>
    <row r="925" spans="1:242" s="225" customFormat="1" hidden="1" x14ac:dyDescent="0.25">
      <c r="A925" s="206"/>
      <c r="B925" s="206"/>
      <c r="C925" s="207">
        <v>43691</v>
      </c>
      <c r="D925" s="383" t="s">
        <v>1638</v>
      </c>
      <c r="E925" s="238" t="s">
        <v>1625</v>
      </c>
      <c r="F925" s="238"/>
      <c r="G925" s="249" t="s">
        <v>1247</v>
      </c>
      <c r="H925" s="285"/>
      <c r="I925" s="321">
        <v>3088300</v>
      </c>
      <c r="J925" s="357">
        <f t="shared" si="14"/>
        <v>17376900</v>
      </c>
      <c r="K925" s="251"/>
      <c r="L925" s="287"/>
      <c r="M925" s="238" t="s">
        <v>1625</v>
      </c>
      <c r="N925" s="287"/>
      <c r="O925" s="287"/>
      <c r="P925" s="287"/>
      <c r="Q925" s="287"/>
      <c r="R925" s="287"/>
      <c r="S925" s="287"/>
      <c r="T925" s="287"/>
      <c r="U925" s="287"/>
      <c r="V925" s="287"/>
      <c r="W925" s="287"/>
      <c r="X925" s="287"/>
      <c r="Y925" s="287"/>
      <c r="Z925" s="287"/>
      <c r="AA925" s="287"/>
      <c r="AB925" s="287"/>
      <c r="AC925" s="287"/>
      <c r="AD925" s="287"/>
      <c r="AE925" s="287"/>
      <c r="AF925" s="287"/>
      <c r="AG925" s="287"/>
      <c r="AH925" s="287"/>
      <c r="AI925" s="287"/>
      <c r="AJ925" s="449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206"/>
      <c r="BN925" s="206"/>
      <c r="BO925" s="206"/>
      <c r="BP925" s="206"/>
      <c r="BQ925" s="206"/>
      <c r="BR925" s="206"/>
      <c r="BS925" s="206"/>
      <c r="BT925" s="206"/>
      <c r="BU925" s="206"/>
      <c r="BV925" s="206"/>
      <c r="BW925" s="206"/>
      <c r="BX925" s="206"/>
      <c r="BY925" s="206"/>
      <c r="BZ925" s="206"/>
      <c r="CA925" s="206"/>
      <c r="CB925" s="206"/>
      <c r="CC925" s="206"/>
      <c r="CD925" s="206"/>
      <c r="CE925" s="206"/>
      <c r="CF925" s="206"/>
      <c r="CG925" s="206"/>
      <c r="CH925" s="206"/>
      <c r="CI925" s="206"/>
      <c r="CJ925" s="206"/>
      <c r="CK925" s="206"/>
      <c r="CL925" s="206"/>
      <c r="CM925" s="206"/>
      <c r="CN925" s="206"/>
      <c r="CO925" s="206"/>
      <c r="CP925" s="206"/>
      <c r="CQ925" s="206"/>
      <c r="CR925" s="206"/>
      <c r="CS925" s="206"/>
      <c r="CT925" s="206"/>
      <c r="CU925" s="206"/>
      <c r="CV925" s="206"/>
      <c r="CW925" s="206"/>
      <c r="CX925" s="206"/>
      <c r="CY925" s="206"/>
      <c r="CZ925" s="206"/>
      <c r="DA925" s="206"/>
      <c r="DB925" s="206"/>
      <c r="DC925" s="206"/>
      <c r="DD925" s="206"/>
      <c r="DE925" s="206"/>
      <c r="DF925" s="206"/>
      <c r="DG925" s="206"/>
      <c r="DH925" s="206"/>
      <c r="DI925" s="206"/>
      <c r="DJ925" s="206"/>
      <c r="DK925" s="206"/>
      <c r="DL925" s="206"/>
      <c r="DM925" s="206"/>
      <c r="DN925" s="206"/>
      <c r="DO925" s="206"/>
      <c r="DP925" s="206"/>
      <c r="DQ925" s="206"/>
      <c r="DR925" s="206"/>
      <c r="DS925" s="206"/>
      <c r="DT925" s="206"/>
      <c r="DU925" s="206"/>
      <c r="DV925" s="206"/>
      <c r="DW925" s="206"/>
      <c r="DX925" s="206"/>
      <c r="DY925" s="206"/>
      <c r="DZ925" s="206"/>
      <c r="EA925" s="206"/>
      <c r="EB925" s="206"/>
      <c r="EC925" s="206"/>
      <c r="ED925" s="206"/>
      <c r="EE925" s="206"/>
      <c r="EF925" s="206"/>
      <c r="EG925" s="206"/>
      <c r="EH925" s="206"/>
      <c r="EI925" s="206"/>
      <c r="EJ925" s="206"/>
      <c r="EK925" s="206"/>
      <c r="EL925" s="206"/>
      <c r="EM925" s="206"/>
      <c r="EN925" s="206"/>
      <c r="EO925" s="206"/>
      <c r="EP925" s="206"/>
      <c r="EQ925" s="206"/>
      <c r="ER925" s="206"/>
      <c r="ES925" s="206"/>
      <c r="ET925" s="206"/>
      <c r="EU925" s="206"/>
      <c r="EV925" s="206"/>
      <c r="EW925" s="206"/>
      <c r="EX925" s="206"/>
      <c r="EY925" s="206"/>
      <c r="EZ925" s="206"/>
      <c r="FA925" s="206"/>
      <c r="FB925" s="206"/>
      <c r="FC925" s="206"/>
      <c r="FD925" s="206"/>
      <c r="FE925" s="206"/>
      <c r="FF925" s="206"/>
      <c r="FG925" s="206"/>
      <c r="FH925" s="206"/>
      <c r="FI925" s="206"/>
      <c r="FJ925" s="206"/>
      <c r="FK925" s="206"/>
      <c r="FL925" s="206"/>
      <c r="FM925" s="206"/>
      <c r="FN925" s="206"/>
      <c r="FO925" s="206"/>
      <c r="FP925" s="206"/>
      <c r="FQ925" s="206"/>
      <c r="FR925" s="206"/>
      <c r="FS925" s="206"/>
      <c r="FT925" s="206"/>
      <c r="FU925" s="206"/>
      <c r="FV925" s="206"/>
      <c r="FW925" s="206"/>
      <c r="FX925" s="206"/>
      <c r="FY925" s="206"/>
      <c r="FZ925" s="206"/>
      <c r="GA925" s="206"/>
      <c r="GB925" s="206"/>
      <c r="GC925" s="206"/>
      <c r="GD925" s="206"/>
      <c r="GE925" s="206"/>
      <c r="GF925" s="206"/>
      <c r="GG925" s="206"/>
      <c r="GH925" s="206"/>
      <c r="GI925" s="206"/>
      <c r="GJ925" s="206"/>
      <c r="GK925" s="206"/>
      <c r="GL925" s="206"/>
      <c r="GM925" s="206"/>
      <c r="GN925" s="206"/>
      <c r="GO925" s="206"/>
      <c r="GP925" s="206"/>
      <c r="GQ925" s="206"/>
      <c r="GR925" s="206"/>
      <c r="GS925" s="206"/>
      <c r="GT925" s="206"/>
      <c r="GU925" s="206"/>
      <c r="GV925" s="206"/>
      <c r="GW925" s="206"/>
      <c r="GX925" s="206"/>
      <c r="GY925" s="206"/>
      <c r="GZ925" s="206"/>
      <c r="HA925" s="206"/>
      <c r="HB925" s="206"/>
      <c r="HC925" s="206"/>
      <c r="HD925" s="206"/>
      <c r="HE925" s="206"/>
      <c r="HF925" s="206"/>
      <c r="HG925" s="206"/>
      <c r="HH925" s="206"/>
      <c r="HI925" s="206"/>
      <c r="HJ925" s="206"/>
      <c r="HK925" s="206"/>
      <c r="HL925" s="206"/>
      <c r="HM925" s="206"/>
      <c r="HN925" s="206"/>
      <c r="HO925" s="206"/>
      <c r="HP925" s="206"/>
      <c r="HQ925" s="206"/>
      <c r="HR925" s="206"/>
      <c r="HS925" s="206"/>
      <c r="HT925" s="206"/>
      <c r="HU925" s="206"/>
      <c r="HV925" s="206"/>
      <c r="HW925" s="206"/>
      <c r="HX925" s="206"/>
      <c r="HY925" s="206"/>
      <c r="HZ925" s="206"/>
      <c r="IA925" s="206"/>
      <c r="IB925" s="206"/>
      <c r="IC925" s="206"/>
      <c r="ID925" s="206"/>
      <c r="IE925" s="206"/>
      <c r="IF925" s="206"/>
      <c r="IG925" s="206"/>
      <c r="IH925" s="206"/>
    </row>
    <row r="926" spans="1:242" s="225" customFormat="1" hidden="1" x14ac:dyDescent="0.25">
      <c r="A926" s="206"/>
      <c r="B926" s="206"/>
      <c r="C926" s="207">
        <v>43696</v>
      </c>
      <c r="D926" s="248" t="s">
        <v>1639</v>
      </c>
      <c r="E926" s="238" t="s">
        <v>1626</v>
      </c>
      <c r="F926" s="238"/>
      <c r="G926" s="249" t="s">
        <v>1394</v>
      </c>
      <c r="H926" s="285"/>
      <c r="I926" s="271">
        <v>2079288</v>
      </c>
      <c r="J926" s="357">
        <f t="shared" si="14"/>
        <v>15297612</v>
      </c>
      <c r="K926" s="398"/>
      <c r="L926" s="287"/>
      <c r="M926" s="238" t="s">
        <v>1626</v>
      </c>
      <c r="N926" s="287"/>
      <c r="O926" s="287"/>
      <c r="P926" s="287"/>
      <c r="Q926" s="287"/>
      <c r="R926" s="287"/>
      <c r="S926" s="287"/>
      <c r="T926" s="287"/>
      <c r="U926" s="287"/>
      <c r="V926" s="287"/>
      <c r="W926" s="287"/>
      <c r="X926" s="287"/>
      <c r="Y926" s="287"/>
      <c r="Z926" s="287"/>
      <c r="AA926" s="287"/>
      <c r="AB926" s="287"/>
      <c r="AC926" s="287"/>
      <c r="AD926" s="287"/>
      <c r="AE926" s="287"/>
      <c r="AF926" s="287"/>
      <c r="AG926" s="287"/>
      <c r="AH926" s="287"/>
      <c r="AI926" s="287"/>
      <c r="AJ926" s="449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06"/>
      <c r="BN926" s="206"/>
      <c r="BO926" s="206"/>
      <c r="BP926" s="206"/>
      <c r="BQ926" s="206"/>
      <c r="BR926" s="206"/>
      <c r="BS926" s="206"/>
      <c r="BT926" s="206"/>
      <c r="BU926" s="206"/>
      <c r="BV926" s="206"/>
      <c r="BW926" s="206"/>
      <c r="BX926" s="206"/>
      <c r="BY926" s="206"/>
      <c r="BZ926" s="206"/>
      <c r="CA926" s="206"/>
      <c r="CB926" s="206"/>
      <c r="CC926" s="206"/>
      <c r="CD926" s="206"/>
      <c r="CE926" s="206"/>
      <c r="CF926" s="206"/>
      <c r="CG926" s="206"/>
      <c r="CH926" s="206"/>
      <c r="CI926" s="206"/>
      <c r="CJ926" s="206"/>
      <c r="CK926" s="206"/>
      <c r="CL926" s="206"/>
      <c r="CM926" s="206"/>
      <c r="CN926" s="206"/>
      <c r="CO926" s="206"/>
      <c r="CP926" s="206"/>
      <c r="CQ926" s="206"/>
      <c r="CR926" s="206"/>
      <c r="CS926" s="206"/>
      <c r="CT926" s="206"/>
      <c r="CU926" s="206"/>
      <c r="CV926" s="206"/>
      <c r="CW926" s="206"/>
      <c r="CX926" s="206"/>
      <c r="CY926" s="206"/>
      <c r="CZ926" s="206"/>
      <c r="DA926" s="206"/>
      <c r="DB926" s="206"/>
      <c r="DC926" s="206"/>
      <c r="DD926" s="206"/>
      <c r="DE926" s="206"/>
      <c r="DF926" s="206"/>
      <c r="DG926" s="206"/>
      <c r="DH926" s="206"/>
      <c r="DI926" s="206"/>
      <c r="DJ926" s="206"/>
      <c r="DK926" s="206"/>
      <c r="DL926" s="206"/>
      <c r="DM926" s="206"/>
      <c r="DN926" s="206"/>
      <c r="DO926" s="206"/>
      <c r="DP926" s="206"/>
      <c r="DQ926" s="206"/>
      <c r="DR926" s="206"/>
      <c r="DS926" s="206"/>
      <c r="DT926" s="206"/>
      <c r="DU926" s="206"/>
      <c r="DV926" s="206"/>
      <c r="DW926" s="206"/>
      <c r="DX926" s="206"/>
      <c r="DY926" s="206"/>
      <c r="DZ926" s="206"/>
      <c r="EA926" s="206"/>
      <c r="EB926" s="206"/>
      <c r="EC926" s="206"/>
      <c r="ED926" s="206"/>
      <c r="EE926" s="206"/>
      <c r="EF926" s="206"/>
      <c r="EG926" s="206"/>
      <c r="EH926" s="206"/>
      <c r="EI926" s="206"/>
      <c r="EJ926" s="206"/>
      <c r="EK926" s="206"/>
      <c r="EL926" s="206"/>
      <c r="EM926" s="206"/>
      <c r="EN926" s="206"/>
      <c r="EO926" s="206"/>
      <c r="EP926" s="206"/>
      <c r="EQ926" s="206"/>
      <c r="ER926" s="206"/>
      <c r="ES926" s="206"/>
      <c r="ET926" s="206"/>
      <c r="EU926" s="206"/>
      <c r="EV926" s="206"/>
      <c r="EW926" s="206"/>
      <c r="EX926" s="206"/>
      <c r="EY926" s="206"/>
      <c r="EZ926" s="206"/>
      <c r="FA926" s="206"/>
      <c r="FB926" s="206"/>
      <c r="FC926" s="206"/>
      <c r="FD926" s="206"/>
      <c r="FE926" s="206"/>
      <c r="FF926" s="206"/>
      <c r="FG926" s="206"/>
      <c r="FH926" s="206"/>
      <c r="FI926" s="206"/>
      <c r="FJ926" s="206"/>
      <c r="FK926" s="206"/>
      <c r="FL926" s="206"/>
      <c r="FM926" s="206"/>
      <c r="FN926" s="206"/>
      <c r="FO926" s="206"/>
      <c r="FP926" s="206"/>
      <c r="FQ926" s="206"/>
      <c r="FR926" s="206"/>
      <c r="FS926" s="206"/>
      <c r="FT926" s="206"/>
      <c r="FU926" s="206"/>
      <c r="FV926" s="206"/>
      <c r="FW926" s="206"/>
      <c r="FX926" s="206"/>
      <c r="FY926" s="206"/>
      <c r="FZ926" s="206"/>
      <c r="GA926" s="206"/>
      <c r="GB926" s="206"/>
      <c r="GC926" s="206"/>
      <c r="GD926" s="206"/>
      <c r="GE926" s="206"/>
      <c r="GF926" s="206"/>
      <c r="GG926" s="206"/>
      <c r="GH926" s="206"/>
      <c r="GI926" s="206"/>
      <c r="GJ926" s="206"/>
      <c r="GK926" s="206"/>
      <c r="GL926" s="206"/>
      <c r="GM926" s="206"/>
      <c r="GN926" s="206"/>
      <c r="GO926" s="206"/>
      <c r="GP926" s="206"/>
      <c r="GQ926" s="206"/>
      <c r="GR926" s="206"/>
      <c r="GS926" s="206"/>
      <c r="GT926" s="206"/>
      <c r="GU926" s="206"/>
      <c r="GV926" s="206"/>
      <c r="GW926" s="206"/>
      <c r="GX926" s="206"/>
      <c r="GY926" s="206"/>
      <c r="GZ926" s="206"/>
      <c r="HA926" s="206"/>
      <c r="HB926" s="206"/>
      <c r="HC926" s="206"/>
      <c r="HD926" s="206"/>
      <c r="HE926" s="206"/>
      <c r="HF926" s="206"/>
      <c r="HG926" s="206"/>
      <c r="HH926" s="206"/>
      <c r="HI926" s="206"/>
      <c r="HJ926" s="206"/>
      <c r="HK926" s="206"/>
      <c r="HL926" s="206"/>
      <c r="HM926" s="206"/>
      <c r="HN926" s="206"/>
      <c r="HO926" s="206"/>
      <c r="HP926" s="206"/>
      <c r="HQ926" s="206"/>
      <c r="HR926" s="206"/>
      <c r="HS926" s="206"/>
      <c r="HT926" s="206"/>
      <c r="HU926" s="206"/>
      <c r="HV926" s="206"/>
      <c r="HW926" s="206"/>
      <c r="HX926" s="206"/>
      <c r="HY926" s="206"/>
      <c r="HZ926" s="206"/>
      <c r="IA926" s="206"/>
      <c r="IB926" s="206"/>
      <c r="IC926" s="206"/>
      <c r="ID926" s="206"/>
      <c r="IE926" s="206"/>
      <c r="IF926" s="206"/>
      <c r="IG926" s="206"/>
      <c r="IH926" s="206"/>
    </row>
    <row r="927" spans="1:242" s="225" customFormat="1" hidden="1" x14ac:dyDescent="0.25">
      <c r="A927" s="206"/>
      <c r="B927" s="206"/>
      <c r="C927" s="207"/>
      <c r="D927" s="248" t="s">
        <v>1100</v>
      </c>
      <c r="E927" s="238"/>
      <c r="F927" s="238"/>
      <c r="G927" s="249" t="s">
        <v>1394</v>
      </c>
      <c r="H927" s="285">
        <v>2195000</v>
      </c>
      <c r="I927" s="271"/>
      <c r="J927" s="357">
        <f t="shared" si="14"/>
        <v>17492612</v>
      </c>
      <c r="K927" s="251" t="s">
        <v>1655</v>
      </c>
      <c r="L927" s="287"/>
      <c r="M927" s="238"/>
      <c r="N927" s="287"/>
      <c r="O927" s="287"/>
      <c r="P927" s="287"/>
      <c r="Q927" s="287"/>
      <c r="R927" s="287"/>
      <c r="S927" s="287"/>
      <c r="T927" s="287"/>
      <c r="U927" s="287"/>
      <c r="V927" s="287"/>
      <c r="W927" s="287"/>
      <c r="X927" s="287"/>
      <c r="Y927" s="287"/>
      <c r="Z927" s="287"/>
      <c r="AA927" s="287"/>
      <c r="AB927" s="287"/>
      <c r="AC927" s="287"/>
      <c r="AD927" s="287"/>
      <c r="AE927" s="287"/>
      <c r="AF927" s="287"/>
      <c r="AG927" s="287"/>
      <c r="AH927" s="287"/>
      <c r="AI927" s="287"/>
      <c r="AJ927" s="449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06"/>
      <c r="BN927" s="206"/>
      <c r="BO927" s="206"/>
      <c r="BP927" s="206"/>
      <c r="BQ927" s="206"/>
      <c r="BR927" s="206"/>
      <c r="BS927" s="206"/>
      <c r="BT927" s="206"/>
      <c r="BU927" s="206"/>
      <c r="BV927" s="206"/>
      <c r="BW927" s="206"/>
      <c r="BX927" s="206"/>
      <c r="BY927" s="206"/>
      <c r="BZ927" s="206"/>
      <c r="CA927" s="206"/>
      <c r="CB927" s="206"/>
      <c r="CC927" s="206"/>
      <c r="CD927" s="206"/>
      <c r="CE927" s="206"/>
      <c r="CF927" s="206"/>
      <c r="CG927" s="206"/>
      <c r="CH927" s="206"/>
      <c r="CI927" s="206"/>
      <c r="CJ927" s="206"/>
      <c r="CK927" s="206"/>
      <c r="CL927" s="206"/>
      <c r="CM927" s="206"/>
      <c r="CN927" s="206"/>
      <c r="CO927" s="206"/>
      <c r="CP927" s="206"/>
      <c r="CQ927" s="206"/>
      <c r="CR927" s="206"/>
      <c r="CS927" s="206"/>
      <c r="CT927" s="206"/>
      <c r="CU927" s="206"/>
      <c r="CV927" s="206"/>
      <c r="CW927" s="206"/>
      <c r="CX927" s="206"/>
      <c r="CY927" s="206"/>
      <c r="CZ927" s="206"/>
      <c r="DA927" s="206"/>
      <c r="DB927" s="206"/>
      <c r="DC927" s="206"/>
      <c r="DD927" s="206"/>
      <c r="DE927" s="206"/>
      <c r="DF927" s="206"/>
      <c r="DG927" s="206"/>
      <c r="DH927" s="206"/>
      <c r="DI927" s="206"/>
      <c r="DJ927" s="206"/>
      <c r="DK927" s="206"/>
      <c r="DL927" s="206"/>
      <c r="DM927" s="206"/>
      <c r="DN927" s="206"/>
      <c r="DO927" s="206"/>
      <c r="DP927" s="206"/>
      <c r="DQ927" s="206"/>
      <c r="DR927" s="206"/>
      <c r="DS927" s="206"/>
      <c r="DT927" s="206"/>
      <c r="DU927" s="206"/>
      <c r="DV927" s="206"/>
      <c r="DW927" s="206"/>
      <c r="DX927" s="206"/>
      <c r="DY927" s="206"/>
      <c r="DZ927" s="206"/>
      <c r="EA927" s="206"/>
      <c r="EB927" s="206"/>
      <c r="EC927" s="206"/>
      <c r="ED927" s="206"/>
      <c r="EE927" s="206"/>
      <c r="EF927" s="206"/>
      <c r="EG927" s="206"/>
      <c r="EH927" s="206"/>
      <c r="EI927" s="206"/>
      <c r="EJ927" s="206"/>
      <c r="EK927" s="206"/>
      <c r="EL927" s="206"/>
      <c r="EM927" s="206"/>
      <c r="EN927" s="206"/>
      <c r="EO927" s="206"/>
      <c r="EP927" s="206"/>
      <c r="EQ927" s="206"/>
      <c r="ER927" s="206"/>
      <c r="ES927" s="206"/>
      <c r="ET927" s="206"/>
      <c r="EU927" s="206"/>
      <c r="EV927" s="206"/>
      <c r="EW927" s="206"/>
      <c r="EX927" s="206"/>
      <c r="EY927" s="206"/>
      <c r="EZ927" s="206"/>
      <c r="FA927" s="206"/>
      <c r="FB927" s="206"/>
      <c r="FC927" s="206"/>
      <c r="FD927" s="206"/>
      <c r="FE927" s="206"/>
      <c r="FF927" s="206"/>
      <c r="FG927" s="206"/>
      <c r="FH927" s="206"/>
      <c r="FI927" s="206"/>
      <c r="FJ927" s="206"/>
      <c r="FK927" s="206"/>
      <c r="FL927" s="206"/>
      <c r="FM927" s="206"/>
      <c r="FN927" s="206"/>
      <c r="FO927" s="206"/>
      <c r="FP927" s="206"/>
      <c r="FQ927" s="206"/>
      <c r="FR927" s="206"/>
      <c r="FS927" s="206"/>
      <c r="FT927" s="206"/>
      <c r="FU927" s="206"/>
      <c r="FV927" s="206"/>
      <c r="FW927" s="206"/>
      <c r="FX927" s="206"/>
      <c r="FY927" s="206"/>
      <c r="FZ927" s="206"/>
      <c r="GA927" s="206"/>
      <c r="GB927" s="206"/>
      <c r="GC927" s="206"/>
      <c r="GD927" s="206"/>
      <c r="GE927" s="206"/>
      <c r="GF927" s="206"/>
      <c r="GG927" s="206"/>
      <c r="GH927" s="206"/>
      <c r="GI927" s="206"/>
      <c r="GJ927" s="206"/>
      <c r="GK927" s="206"/>
      <c r="GL927" s="206"/>
      <c r="GM927" s="206"/>
      <c r="GN927" s="206"/>
      <c r="GO927" s="206"/>
      <c r="GP927" s="206"/>
      <c r="GQ927" s="206"/>
      <c r="GR927" s="206"/>
      <c r="GS927" s="206"/>
      <c r="GT927" s="206"/>
      <c r="GU927" s="206"/>
      <c r="GV927" s="206"/>
      <c r="GW927" s="206"/>
      <c r="GX927" s="206"/>
      <c r="GY927" s="206"/>
      <c r="GZ927" s="206"/>
      <c r="HA927" s="206"/>
      <c r="HB927" s="206"/>
      <c r="HC927" s="206"/>
      <c r="HD927" s="206"/>
      <c r="HE927" s="206"/>
      <c r="HF927" s="206"/>
      <c r="HG927" s="206"/>
      <c r="HH927" s="206"/>
      <c r="HI927" s="206"/>
      <c r="HJ927" s="206"/>
      <c r="HK927" s="206"/>
      <c r="HL927" s="206"/>
      <c r="HM927" s="206"/>
      <c r="HN927" s="206"/>
      <c r="HO927" s="206"/>
      <c r="HP927" s="206"/>
      <c r="HQ927" s="206"/>
      <c r="HR927" s="206"/>
      <c r="HS927" s="206"/>
      <c r="HT927" s="206"/>
      <c r="HU927" s="206"/>
      <c r="HV927" s="206"/>
      <c r="HW927" s="206"/>
      <c r="HX927" s="206"/>
      <c r="HY927" s="206"/>
      <c r="HZ927" s="206"/>
      <c r="IA927" s="206"/>
      <c r="IB927" s="206"/>
      <c r="IC927" s="206"/>
      <c r="ID927" s="206"/>
      <c r="IE927" s="206"/>
      <c r="IF927" s="206"/>
      <c r="IG927" s="206"/>
      <c r="IH927" s="206"/>
    </row>
    <row r="928" spans="1:242" s="225" customFormat="1" hidden="1" x14ac:dyDescent="0.25">
      <c r="A928" s="206"/>
      <c r="B928" s="206"/>
      <c r="C928" s="207">
        <v>43696</v>
      </c>
      <c r="D928" s="248" t="s">
        <v>1640</v>
      </c>
      <c r="E928" s="238" t="s">
        <v>1627</v>
      </c>
      <c r="F928" s="238"/>
      <c r="G928" s="249" t="s">
        <v>1361</v>
      </c>
      <c r="H928" s="285"/>
      <c r="I928" s="236">
        <v>1226000</v>
      </c>
      <c r="J928" s="357">
        <f t="shared" si="14"/>
        <v>16266612</v>
      </c>
      <c r="K928" s="251"/>
      <c r="L928" s="287"/>
      <c r="M928" s="238" t="s">
        <v>1627</v>
      </c>
      <c r="N928" s="287"/>
      <c r="O928" s="287"/>
      <c r="P928" s="287"/>
      <c r="Q928" s="287"/>
      <c r="R928" s="287"/>
      <c r="S928" s="287"/>
      <c r="T928" s="287"/>
      <c r="U928" s="287"/>
      <c r="V928" s="287"/>
      <c r="W928" s="287"/>
      <c r="X928" s="287"/>
      <c r="Y928" s="287"/>
      <c r="Z928" s="287"/>
      <c r="AA928" s="287"/>
      <c r="AB928" s="287"/>
      <c r="AC928" s="287"/>
      <c r="AD928" s="287"/>
      <c r="AE928" s="287"/>
      <c r="AF928" s="287"/>
      <c r="AG928" s="287"/>
      <c r="AH928" s="287"/>
      <c r="AI928" s="287"/>
      <c r="AJ928" s="449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06"/>
      <c r="BN928" s="206"/>
      <c r="BO928" s="206"/>
      <c r="BP928" s="206"/>
      <c r="BQ928" s="206"/>
      <c r="BR928" s="206"/>
      <c r="BS928" s="206"/>
      <c r="BT928" s="206"/>
      <c r="BU928" s="206"/>
      <c r="BV928" s="206"/>
      <c r="BW928" s="206"/>
      <c r="BX928" s="206"/>
      <c r="BY928" s="206"/>
      <c r="BZ928" s="206"/>
      <c r="CA928" s="206"/>
      <c r="CB928" s="206"/>
      <c r="CC928" s="206"/>
      <c r="CD928" s="206"/>
      <c r="CE928" s="206"/>
      <c r="CF928" s="206"/>
      <c r="CG928" s="206"/>
      <c r="CH928" s="206"/>
      <c r="CI928" s="206"/>
      <c r="CJ928" s="206"/>
      <c r="CK928" s="206"/>
      <c r="CL928" s="206"/>
      <c r="CM928" s="206"/>
      <c r="CN928" s="206"/>
      <c r="CO928" s="206"/>
      <c r="CP928" s="206"/>
      <c r="CQ928" s="206"/>
      <c r="CR928" s="206"/>
      <c r="CS928" s="206"/>
      <c r="CT928" s="206"/>
      <c r="CU928" s="206"/>
      <c r="CV928" s="206"/>
      <c r="CW928" s="206"/>
      <c r="CX928" s="206"/>
      <c r="CY928" s="206"/>
      <c r="CZ928" s="206"/>
      <c r="DA928" s="206"/>
      <c r="DB928" s="206"/>
      <c r="DC928" s="206"/>
      <c r="DD928" s="206"/>
      <c r="DE928" s="206"/>
      <c r="DF928" s="206"/>
      <c r="DG928" s="206"/>
      <c r="DH928" s="206"/>
      <c r="DI928" s="206"/>
      <c r="DJ928" s="206"/>
      <c r="DK928" s="206"/>
      <c r="DL928" s="206"/>
      <c r="DM928" s="206"/>
      <c r="DN928" s="206"/>
      <c r="DO928" s="206"/>
      <c r="DP928" s="206"/>
      <c r="DQ928" s="206"/>
      <c r="DR928" s="206"/>
      <c r="DS928" s="206"/>
      <c r="DT928" s="206"/>
      <c r="DU928" s="206"/>
      <c r="DV928" s="206"/>
      <c r="DW928" s="206"/>
      <c r="DX928" s="206"/>
      <c r="DY928" s="206"/>
      <c r="DZ928" s="206"/>
      <c r="EA928" s="206"/>
      <c r="EB928" s="206"/>
      <c r="EC928" s="206"/>
      <c r="ED928" s="206"/>
      <c r="EE928" s="206"/>
      <c r="EF928" s="206"/>
      <c r="EG928" s="206"/>
      <c r="EH928" s="206"/>
      <c r="EI928" s="206"/>
      <c r="EJ928" s="206"/>
      <c r="EK928" s="206"/>
      <c r="EL928" s="206"/>
      <c r="EM928" s="206"/>
      <c r="EN928" s="206"/>
      <c r="EO928" s="206"/>
      <c r="EP928" s="206"/>
      <c r="EQ928" s="206"/>
      <c r="ER928" s="206"/>
      <c r="ES928" s="206"/>
      <c r="ET928" s="206"/>
      <c r="EU928" s="206"/>
      <c r="EV928" s="206"/>
      <c r="EW928" s="206"/>
      <c r="EX928" s="206"/>
      <c r="EY928" s="206"/>
      <c r="EZ928" s="206"/>
      <c r="FA928" s="206"/>
      <c r="FB928" s="206"/>
      <c r="FC928" s="206"/>
      <c r="FD928" s="206"/>
      <c r="FE928" s="206"/>
      <c r="FF928" s="206"/>
      <c r="FG928" s="206"/>
      <c r="FH928" s="206"/>
      <c r="FI928" s="206"/>
      <c r="FJ928" s="206"/>
      <c r="FK928" s="206"/>
      <c r="FL928" s="206"/>
      <c r="FM928" s="206"/>
      <c r="FN928" s="206"/>
      <c r="FO928" s="206"/>
      <c r="FP928" s="206"/>
      <c r="FQ928" s="206"/>
      <c r="FR928" s="206"/>
      <c r="FS928" s="206"/>
      <c r="FT928" s="206"/>
      <c r="FU928" s="206"/>
      <c r="FV928" s="206"/>
      <c r="FW928" s="206"/>
      <c r="FX928" s="206"/>
      <c r="FY928" s="206"/>
      <c r="FZ928" s="206"/>
      <c r="GA928" s="206"/>
      <c r="GB928" s="206"/>
      <c r="GC928" s="206"/>
      <c r="GD928" s="206"/>
      <c r="GE928" s="206"/>
      <c r="GF928" s="206"/>
      <c r="GG928" s="206"/>
      <c r="GH928" s="206"/>
      <c r="GI928" s="206"/>
      <c r="GJ928" s="206"/>
      <c r="GK928" s="206"/>
      <c r="GL928" s="206"/>
      <c r="GM928" s="206"/>
      <c r="GN928" s="206"/>
      <c r="GO928" s="206"/>
      <c r="GP928" s="206"/>
      <c r="GQ928" s="206"/>
      <c r="GR928" s="206"/>
      <c r="GS928" s="206"/>
      <c r="GT928" s="206"/>
      <c r="GU928" s="206"/>
      <c r="GV928" s="206"/>
      <c r="GW928" s="206"/>
      <c r="GX928" s="206"/>
      <c r="GY928" s="206"/>
      <c r="GZ928" s="206"/>
      <c r="HA928" s="206"/>
      <c r="HB928" s="206"/>
      <c r="HC928" s="206"/>
      <c r="HD928" s="206"/>
      <c r="HE928" s="206"/>
      <c r="HF928" s="206"/>
      <c r="HG928" s="206"/>
      <c r="HH928" s="206"/>
      <c r="HI928" s="206"/>
      <c r="HJ928" s="206"/>
      <c r="HK928" s="206"/>
      <c r="HL928" s="206"/>
      <c r="HM928" s="206"/>
      <c r="HN928" s="206"/>
      <c r="HO928" s="206"/>
      <c r="HP928" s="206"/>
      <c r="HQ928" s="206"/>
      <c r="HR928" s="206"/>
      <c r="HS928" s="206"/>
      <c r="HT928" s="206"/>
      <c r="HU928" s="206"/>
      <c r="HV928" s="206"/>
      <c r="HW928" s="206"/>
      <c r="HX928" s="206"/>
      <c r="HY928" s="206"/>
      <c r="HZ928" s="206"/>
      <c r="IA928" s="206"/>
      <c r="IB928" s="206"/>
      <c r="IC928" s="206"/>
      <c r="ID928" s="206"/>
      <c r="IE928" s="206"/>
      <c r="IF928" s="206"/>
      <c r="IG928" s="206"/>
      <c r="IH928" s="206"/>
    </row>
    <row r="929" spans="1:242" s="225" customFormat="1" hidden="1" x14ac:dyDescent="0.25">
      <c r="A929" s="206"/>
      <c r="B929" s="206"/>
      <c r="C929" s="207"/>
      <c r="D929" s="248" t="s">
        <v>1100</v>
      </c>
      <c r="E929" s="238"/>
      <c r="F929" s="238"/>
      <c r="G929" s="249" t="s">
        <v>1361</v>
      </c>
      <c r="H929" s="285">
        <v>840000</v>
      </c>
      <c r="I929" s="236"/>
      <c r="J929" s="357">
        <f t="shared" si="14"/>
        <v>17106612</v>
      </c>
      <c r="K929" s="251" t="s">
        <v>1657</v>
      </c>
      <c r="L929" s="287"/>
      <c r="M929" s="238"/>
      <c r="N929" s="287"/>
      <c r="O929" s="287"/>
      <c r="P929" s="287"/>
      <c r="Q929" s="287"/>
      <c r="R929" s="287"/>
      <c r="S929" s="287"/>
      <c r="T929" s="287"/>
      <c r="U929" s="287"/>
      <c r="V929" s="287"/>
      <c r="W929" s="287"/>
      <c r="X929" s="287"/>
      <c r="Y929" s="287"/>
      <c r="Z929" s="287"/>
      <c r="AA929" s="287"/>
      <c r="AB929" s="287"/>
      <c r="AC929" s="287"/>
      <c r="AD929" s="287"/>
      <c r="AE929" s="287"/>
      <c r="AF929" s="287"/>
      <c r="AG929" s="287"/>
      <c r="AH929" s="287"/>
      <c r="AI929" s="287"/>
      <c r="AJ929" s="449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206"/>
      <c r="BN929" s="206"/>
      <c r="BO929" s="206"/>
      <c r="BP929" s="206"/>
      <c r="BQ929" s="206"/>
      <c r="BR929" s="206"/>
      <c r="BS929" s="206"/>
      <c r="BT929" s="206"/>
      <c r="BU929" s="206"/>
      <c r="BV929" s="206"/>
      <c r="BW929" s="206"/>
      <c r="BX929" s="206"/>
      <c r="BY929" s="206"/>
      <c r="BZ929" s="206"/>
      <c r="CA929" s="206"/>
      <c r="CB929" s="206"/>
      <c r="CC929" s="206"/>
      <c r="CD929" s="206"/>
      <c r="CE929" s="206"/>
      <c r="CF929" s="206"/>
      <c r="CG929" s="206"/>
      <c r="CH929" s="206"/>
      <c r="CI929" s="206"/>
      <c r="CJ929" s="206"/>
      <c r="CK929" s="206"/>
      <c r="CL929" s="206"/>
      <c r="CM929" s="206"/>
      <c r="CN929" s="206"/>
      <c r="CO929" s="206"/>
      <c r="CP929" s="206"/>
      <c r="CQ929" s="206"/>
      <c r="CR929" s="206"/>
      <c r="CS929" s="206"/>
      <c r="CT929" s="206"/>
      <c r="CU929" s="206"/>
      <c r="CV929" s="206"/>
      <c r="CW929" s="206"/>
      <c r="CX929" s="206"/>
      <c r="CY929" s="206"/>
      <c r="CZ929" s="206"/>
      <c r="DA929" s="206"/>
      <c r="DB929" s="206"/>
      <c r="DC929" s="206"/>
      <c r="DD929" s="206"/>
      <c r="DE929" s="206"/>
      <c r="DF929" s="206"/>
      <c r="DG929" s="206"/>
      <c r="DH929" s="206"/>
      <c r="DI929" s="206"/>
      <c r="DJ929" s="206"/>
      <c r="DK929" s="206"/>
      <c r="DL929" s="206"/>
      <c r="DM929" s="206"/>
      <c r="DN929" s="206"/>
      <c r="DO929" s="206"/>
      <c r="DP929" s="206"/>
      <c r="DQ929" s="206"/>
      <c r="DR929" s="206"/>
      <c r="DS929" s="206"/>
      <c r="DT929" s="206"/>
      <c r="DU929" s="206"/>
      <c r="DV929" s="206"/>
      <c r="DW929" s="206"/>
      <c r="DX929" s="206"/>
      <c r="DY929" s="206"/>
      <c r="DZ929" s="206"/>
      <c r="EA929" s="206"/>
      <c r="EB929" s="206"/>
      <c r="EC929" s="206"/>
      <c r="ED929" s="206"/>
      <c r="EE929" s="206"/>
      <c r="EF929" s="206"/>
      <c r="EG929" s="206"/>
      <c r="EH929" s="206"/>
      <c r="EI929" s="206"/>
      <c r="EJ929" s="206"/>
      <c r="EK929" s="206"/>
      <c r="EL929" s="206"/>
      <c r="EM929" s="206"/>
      <c r="EN929" s="206"/>
      <c r="EO929" s="206"/>
      <c r="EP929" s="206"/>
      <c r="EQ929" s="206"/>
      <c r="ER929" s="206"/>
      <c r="ES929" s="206"/>
      <c r="ET929" s="206"/>
      <c r="EU929" s="206"/>
      <c r="EV929" s="206"/>
      <c r="EW929" s="206"/>
      <c r="EX929" s="206"/>
      <c r="EY929" s="206"/>
      <c r="EZ929" s="206"/>
      <c r="FA929" s="206"/>
      <c r="FB929" s="206"/>
      <c r="FC929" s="206"/>
      <c r="FD929" s="206"/>
      <c r="FE929" s="206"/>
      <c r="FF929" s="206"/>
      <c r="FG929" s="206"/>
      <c r="FH929" s="206"/>
      <c r="FI929" s="206"/>
      <c r="FJ929" s="206"/>
      <c r="FK929" s="206"/>
      <c r="FL929" s="206"/>
      <c r="FM929" s="206"/>
      <c r="FN929" s="206"/>
      <c r="FO929" s="206"/>
      <c r="FP929" s="206"/>
      <c r="FQ929" s="206"/>
      <c r="FR929" s="206"/>
      <c r="FS929" s="206"/>
      <c r="FT929" s="206"/>
      <c r="FU929" s="206"/>
      <c r="FV929" s="206"/>
      <c r="FW929" s="206"/>
      <c r="FX929" s="206"/>
      <c r="FY929" s="206"/>
      <c r="FZ929" s="206"/>
      <c r="GA929" s="206"/>
      <c r="GB929" s="206"/>
      <c r="GC929" s="206"/>
      <c r="GD929" s="206"/>
      <c r="GE929" s="206"/>
      <c r="GF929" s="206"/>
      <c r="GG929" s="206"/>
      <c r="GH929" s="206"/>
      <c r="GI929" s="206"/>
      <c r="GJ929" s="206"/>
      <c r="GK929" s="206"/>
      <c r="GL929" s="206"/>
      <c r="GM929" s="206"/>
      <c r="GN929" s="206"/>
      <c r="GO929" s="206"/>
      <c r="GP929" s="206"/>
      <c r="GQ929" s="206"/>
      <c r="GR929" s="206"/>
      <c r="GS929" s="206"/>
      <c r="GT929" s="206"/>
      <c r="GU929" s="206"/>
      <c r="GV929" s="206"/>
      <c r="GW929" s="206"/>
      <c r="GX929" s="206"/>
      <c r="GY929" s="206"/>
      <c r="GZ929" s="206"/>
      <c r="HA929" s="206"/>
      <c r="HB929" s="206"/>
      <c r="HC929" s="206"/>
      <c r="HD929" s="206"/>
      <c r="HE929" s="206"/>
      <c r="HF929" s="206"/>
      <c r="HG929" s="206"/>
      <c r="HH929" s="206"/>
      <c r="HI929" s="206"/>
      <c r="HJ929" s="206"/>
      <c r="HK929" s="206"/>
      <c r="HL929" s="206"/>
      <c r="HM929" s="206"/>
      <c r="HN929" s="206"/>
      <c r="HO929" s="206"/>
      <c r="HP929" s="206"/>
      <c r="HQ929" s="206"/>
      <c r="HR929" s="206"/>
      <c r="HS929" s="206"/>
      <c r="HT929" s="206"/>
      <c r="HU929" s="206"/>
      <c r="HV929" s="206"/>
      <c r="HW929" s="206"/>
      <c r="HX929" s="206"/>
      <c r="HY929" s="206"/>
      <c r="HZ929" s="206"/>
      <c r="IA929" s="206"/>
      <c r="IB929" s="206"/>
      <c r="IC929" s="206"/>
      <c r="ID929" s="206"/>
      <c r="IE929" s="206"/>
      <c r="IF929" s="206"/>
      <c r="IG929" s="206"/>
      <c r="IH929" s="206"/>
    </row>
    <row r="930" spans="1:242" s="225" customFormat="1" hidden="1" x14ac:dyDescent="0.25">
      <c r="A930" s="206"/>
      <c r="B930" s="206"/>
      <c r="C930" s="207">
        <v>43696</v>
      </c>
      <c r="D930" s="248" t="s">
        <v>1661</v>
      </c>
      <c r="E930" s="238" t="s">
        <v>1658</v>
      </c>
      <c r="F930" s="238"/>
      <c r="G930" s="249" t="s">
        <v>1290</v>
      </c>
      <c r="H930" s="285"/>
      <c r="I930" s="236">
        <v>500000</v>
      </c>
      <c r="J930" s="357">
        <f t="shared" si="14"/>
        <v>16606612</v>
      </c>
      <c r="K930" s="251"/>
      <c r="L930" s="287"/>
      <c r="M930" s="238" t="s">
        <v>1658</v>
      </c>
      <c r="N930" s="287"/>
      <c r="O930" s="287"/>
      <c r="P930" s="287"/>
      <c r="Q930" s="287"/>
      <c r="R930" s="287"/>
      <c r="S930" s="287"/>
      <c r="T930" s="287"/>
      <c r="U930" s="287"/>
      <c r="V930" s="287"/>
      <c r="W930" s="287"/>
      <c r="X930" s="287"/>
      <c r="Y930" s="287"/>
      <c r="Z930" s="287"/>
      <c r="AA930" s="287"/>
      <c r="AB930" s="287"/>
      <c r="AC930" s="287"/>
      <c r="AD930" s="287"/>
      <c r="AE930" s="287"/>
      <c r="AF930" s="287"/>
      <c r="AG930" s="287"/>
      <c r="AH930" s="287"/>
      <c r="AI930" s="287"/>
      <c r="AJ930" s="449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206"/>
      <c r="BN930" s="206"/>
      <c r="BO930" s="206"/>
      <c r="BP930" s="206"/>
      <c r="BQ930" s="206"/>
      <c r="BR930" s="206"/>
      <c r="BS930" s="206"/>
      <c r="BT930" s="206"/>
      <c r="BU930" s="206"/>
      <c r="BV930" s="206"/>
      <c r="BW930" s="206"/>
      <c r="BX930" s="206"/>
      <c r="BY930" s="206"/>
      <c r="BZ930" s="206"/>
      <c r="CA930" s="206"/>
      <c r="CB930" s="206"/>
      <c r="CC930" s="206"/>
      <c r="CD930" s="206"/>
      <c r="CE930" s="206"/>
      <c r="CF930" s="206"/>
      <c r="CG930" s="206"/>
      <c r="CH930" s="206"/>
      <c r="CI930" s="206"/>
      <c r="CJ930" s="206"/>
      <c r="CK930" s="206"/>
      <c r="CL930" s="206"/>
      <c r="CM930" s="206"/>
      <c r="CN930" s="206"/>
      <c r="CO930" s="206"/>
      <c r="CP930" s="206"/>
      <c r="CQ930" s="206"/>
      <c r="CR930" s="206"/>
      <c r="CS930" s="206"/>
      <c r="CT930" s="206"/>
      <c r="CU930" s="206"/>
      <c r="CV930" s="206"/>
      <c r="CW930" s="206"/>
      <c r="CX930" s="206"/>
      <c r="CY930" s="206"/>
      <c r="CZ930" s="206"/>
      <c r="DA930" s="206"/>
      <c r="DB930" s="206"/>
      <c r="DC930" s="206"/>
      <c r="DD930" s="206"/>
      <c r="DE930" s="206"/>
      <c r="DF930" s="206"/>
      <c r="DG930" s="206"/>
      <c r="DH930" s="206"/>
      <c r="DI930" s="206"/>
      <c r="DJ930" s="206"/>
      <c r="DK930" s="206"/>
      <c r="DL930" s="206"/>
      <c r="DM930" s="206"/>
      <c r="DN930" s="206"/>
      <c r="DO930" s="206"/>
      <c r="DP930" s="206"/>
      <c r="DQ930" s="206"/>
      <c r="DR930" s="206"/>
      <c r="DS930" s="206"/>
      <c r="DT930" s="206"/>
      <c r="DU930" s="206"/>
      <c r="DV930" s="206"/>
      <c r="DW930" s="206"/>
      <c r="DX930" s="206"/>
      <c r="DY930" s="206"/>
      <c r="DZ930" s="206"/>
      <c r="EA930" s="206"/>
      <c r="EB930" s="206"/>
      <c r="EC930" s="206"/>
      <c r="ED930" s="206"/>
      <c r="EE930" s="206"/>
      <c r="EF930" s="206"/>
      <c r="EG930" s="206"/>
      <c r="EH930" s="206"/>
      <c r="EI930" s="206"/>
      <c r="EJ930" s="206"/>
      <c r="EK930" s="206"/>
      <c r="EL930" s="206"/>
      <c r="EM930" s="206"/>
      <c r="EN930" s="206"/>
      <c r="EO930" s="206"/>
      <c r="EP930" s="206"/>
      <c r="EQ930" s="206"/>
      <c r="ER930" s="206"/>
      <c r="ES930" s="206"/>
      <c r="ET930" s="206"/>
      <c r="EU930" s="206"/>
      <c r="EV930" s="206"/>
      <c r="EW930" s="206"/>
      <c r="EX930" s="206"/>
      <c r="EY930" s="206"/>
      <c r="EZ930" s="206"/>
      <c r="FA930" s="206"/>
      <c r="FB930" s="206"/>
      <c r="FC930" s="206"/>
      <c r="FD930" s="206"/>
      <c r="FE930" s="206"/>
      <c r="FF930" s="206"/>
      <c r="FG930" s="206"/>
      <c r="FH930" s="206"/>
      <c r="FI930" s="206"/>
      <c r="FJ930" s="206"/>
      <c r="FK930" s="206"/>
      <c r="FL930" s="206"/>
      <c r="FM930" s="206"/>
      <c r="FN930" s="206"/>
      <c r="FO930" s="206"/>
      <c r="FP930" s="206"/>
      <c r="FQ930" s="206"/>
      <c r="FR930" s="206"/>
      <c r="FS930" s="206"/>
      <c r="FT930" s="206"/>
      <c r="FU930" s="206"/>
      <c r="FV930" s="206"/>
      <c r="FW930" s="206"/>
      <c r="FX930" s="206"/>
      <c r="FY930" s="206"/>
      <c r="FZ930" s="206"/>
      <c r="GA930" s="206"/>
      <c r="GB930" s="206"/>
      <c r="GC930" s="206"/>
      <c r="GD930" s="206"/>
      <c r="GE930" s="206"/>
      <c r="GF930" s="206"/>
      <c r="GG930" s="206"/>
      <c r="GH930" s="206"/>
      <c r="GI930" s="206"/>
      <c r="GJ930" s="206"/>
      <c r="GK930" s="206"/>
      <c r="GL930" s="206"/>
      <c r="GM930" s="206"/>
      <c r="GN930" s="206"/>
      <c r="GO930" s="206"/>
      <c r="GP930" s="206"/>
      <c r="GQ930" s="206"/>
      <c r="GR930" s="206"/>
      <c r="GS930" s="206"/>
      <c r="GT930" s="206"/>
      <c r="GU930" s="206"/>
      <c r="GV930" s="206"/>
      <c r="GW930" s="206"/>
      <c r="GX930" s="206"/>
      <c r="GY930" s="206"/>
      <c r="GZ930" s="206"/>
      <c r="HA930" s="206"/>
      <c r="HB930" s="206"/>
      <c r="HC930" s="206"/>
      <c r="HD930" s="206"/>
      <c r="HE930" s="206"/>
      <c r="HF930" s="206"/>
      <c r="HG930" s="206"/>
      <c r="HH930" s="206"/>
      <c r="HI930" s="206"/>
      <c r="HJ930" s="206"/>
      <c r="HK930" s="206"/>
      <c r="HL930" s="206"/>
      <c r="HM930" s="206"/>
      <c r="HN930" s="206"/>
      <c r="HO930" s="206"/>
      <c r="HP930" s="206"/>
      <c r="HQ930" s="206"/>
      <c r="HR930" s="206"/>
      <c r="HS930" s="206"/>
      <c r="HT930" s="206"/>
      <c r="HU930" s="206"/>
      <c r="HV930" s="206"/>
      <c r="HW930" s="206"/>
      <c r="HX930" s="206"/>
      <c r="HY930" s="206"/>
      <c r="HZ930" s="206"/>
      <c r="IA930" s="206"/>
      <c r="IB930" s="206"/>
      <c r="IC930" s="206"/>
      <c r="ID930" s="206"/>
      <c r="IE930" s="206"/>
      <c r="IF930" s="206"/>
      <c r="IG930" s="206"/>
      <c r="IH930" s="206"/>
    </row>
    <row r="931" spans="1:242" s="225" customFormat="1" hidden="1" x14ac:dyDescent="0.25">
      <c r="A931" s="206"/>
      <c r="B931" s="206"/>
      <c r="C931" s="207">
        <v>43697</v>
      </c>
      <c r="D931" s="248" t="s">
        <v>1642</v>
      </c>
      <c r="E931" s="238" t="s">
        <v>1628</v>
      </c>
      <c r="F931" s="238"/>
      <c r="G931" s="249" t="s">
        <v>1641</v>
      </c>
      <c r="H931" s="285"/>
      <c r="I931" s="236">
        <v>1525000</v>
      </c>
      <c r="J931" s="357">
        <f t="shared" si="14"/>
        <v>15081612</v>
      </c>
      <c r="K931" s="251"/>
      <c r="L931" s="287"/>
      <c r="M931" s="238" t="s">
        <v>1628</v>
      </c>
      <c r="N931" s="287"/>
      <c r="O931" s="287"/>
      <c r="P931" s="287"/>
      <c r="Q931" s="287"/>
      <c r="R931" s="287"/>
      <c r="S931" s="287"/>
      <c r="T931" s="287"/>
      <c r="U931" s="287"/>
      <c r="V931" s="287"/>
      <c r="W931" s="287"/>
      <c r="X931" s="287"/>
      <c r="Y931" s="287"/>
      <c r="Z931" s="287"/>
      <c r="AA931" s="287"/>
      <c r="AB931" s="287"/>
      <c r="AC931" s="287"/>
      <c r="AD931" s="287"/>
      <c r="AE931" s="287"/>
      <c r="AF931" s="287"/>
      <c r="AG931" s="287"/>
      <c r="AH931" s="287"/>
      <c r="AI931" s="287"/>
      <c r="AJ931" s="449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206"/>
      <c r="BN931" s="206"/>
      <c r="BO931" s="206"/>
      <c r="BP931" s="206"/>
      <c r="BQ931" s="206"/>
      <c r="BR931" s="206"/>
      <c r="BS931" s="206"/>
      <c r="BT931" s="206"/>
      <c r="BU931" s="206"/>
      <c r="BV931" s="206"/>
      <c r="BW931" s="206"/>
      <c r="BX931" s="206"/>
      <c r="BY931" s="206"/>
      <c r="BZ931" s="206"/>
      <c r="CA931" s="206"/>
      <c r="CB931" s="206"/>
      <c r="CC931" s="206"/>
      <c r="CD931" s="206"/>
      <c r="CE931" s="206"/>
      <c r="CF931" s="206"/>
      <c r="CG931" s="206"/>
      <c r="CH931" s="206"/>
      <c r="CI931" s="206"/>
      <c r="CJ931" s="206"/>
      <c r="CK931" s="206"/>
      <c r="CL931" s="206"/>
      <c r="CM931" s="206"/>
      <c r="CN931" s="206"/>
      <c r="CO931" s="206"/>
      <c r="CP931" s="206"/>
      <c r="CQ931" s="206"/>
      <c r="CR931" s="206"/>
      <c r="CS931" s="206"/>
      <c r="CT931" s="206"/>
      <c r="CU931" s="206"/>
      <c r="CV931" s="206"/>
      <c r="CW931" s="206"/>
      <c r="CX931" s="206"/>
      <c r="CY931" s="206"/>
      <c r="CZ931" s="206"/>
      <c r="DA931" s="206"/>
      <c r="DB931" s="206"/>
      <c r="DC931" s="206"/>
      <c r="DD931" s="206"/>
      <c r="DE931" s="206"/>
      <c r="DF931" s="206"/>
      <c r="DG931" s="206"/>
      <c r="DH931" s="206"/>
      <c r="DI931" s="206"/>
      <c r="DJ931" s="206"/>
      <c r="DK931" s="206"/>
      <c r="DL931" s="206"/>
      <c r="DM931" s="206"/>
      <c r="DN931" s="206"/>
      <c r="DO931" s="206"/>
      <c r="DP931" s="206"/>
      <c r="DQ931" s="206"/>
      <c r="DR931" s="206"/>
      <c r="DS931" s="206"/>
      <c r="DT931" s="206"/>
      <c r="DU931" s="206"/>
      <c r="DV931" s="206"/>
      <c r="DW931" s="206"/>
      <c r="DX931" s="206"/>
      <c r="DY931" s="206"/>
      <c r="DZ931" s="206"/>
      <c r="EA931" s="206"/>
      <c r="EB931" s="206"/>
      <c r="EC931" s="206"/>
      <c r="ED931" s="206"/>
      <c r="EE931" s="206"/>
      <c r="EF931" s="206"/>
      <c r="EG931" s="206"/>
      <c r="EH931" s="206"/>
      <c r="EI931" s="206"/>
      <c r="EJ931" s="206"/>
      <c r="EK931" s="206"/>
      <c r="EL931" s="206"/>
      <c r="EM931" s="206"/>
      <c r="EN931" s="206"/>
      <c r="EO931" s="206"/>
      <c r="EP931" s="206"/>
      <c r="EQ931" s="206"/>
      <c r="ER931" s="206"/>
      <c r="ES931" s="206"/>
      <c r="ET931" s="206"/>
      <c r="EU931" s="206"/>
      <c r="EV931" s="206"/>
      <c r="EW931" s="206"/>
      <c r="EX931" s="206"/>
      <c r="EY931" s="206"/>
      <c r="EZ931" s="206"/>
      <c r="FA931" s="206"/>
      <c r="FB931" s="206"/>
      <c r="FC931" s="206"/>
      <c r="FD931" s="206"/>
      <c r="FE931" s="206"/>
      <c r="FF931" s="206"/>
      <c r="FG931" s="206"/>
      <c r="FH931" s="206"/>
      <c r="FI931" s="206"/>
      <c r="FJ931" s="206"/>
      <c r="FK931" s="206"/>
      <c r="FL931" s="206"/>
      <c r="FM931" s="206"/>
      <c r="FN931" s="206"/>
      <c r="FO931" s="206"/>
      <c r="FP931" s="206"/>
      <c r="FQ931" s="206"/>
      <c r="FR931" s="206"/>
      <c r="FS931" s="206"/>
      <c r="FT931" s="206"/>
      <c r="FU931" s="206"/>
      <c r="FV931" s="206"/>
      <c r="FW931" s="206"/>
      <c r="FX931" s="206"/>
      <c r="FY931" s="206"/>
      <c r="FZ931" s="206"/>
      <c r="GA931" s="206"/>
      <c r="GB931" s="206"/>
      <c r="GC931" s="206"/>
      <c r="GD931" s="206"/>
      <c r="GE931" s="206"/>
      <c r="GF931" s="206"/>
      <c r="GG931" s="206"/>
      <c r="GH931" s="206"/>
      <c r="GI931" s="206"/>
      <c r="GJ931" s="206"/>
      <c r="GK931" s="206"/>
      <c r="GL931" s="206"/>
      <c r="GM931" s="206"/>
      <c r="GN931" s="206"/>
      <c r="GO931" s="206"/>
      <c r="GP931" s="206"/>
      <c r="GQ931" s="206"/>
      <c r="GR931" s="206"/>
      <c r="GS931" s="206"/>
      <c r="GT931" s="206"/>
      <c r="GU931" s="206"/>
      <c r="GV931" s="206"/>
      <c r="GW931" s="206"/>
      <c r="GX931" s="206"/>
      <c r="GY931" s="206"/>
      <c r="GZ931" s="206"/>
      <c r="HA931" s="206"/>
      <c r="HB931" s="206"/>
      <c r="HC931" s="206"/>
      <c r="HD931" s="206"/>
      <c r="HE931" s="206"/>
      <c r="HF931" s="206"/>
      <c r="HG931" s="206"/>
      <c r="HH931" s="206"/>
      <c r="HI931" s="206"/>
      <c r="HJ931" s="206"/>
      <c r="HK931" s="206"/>
      <c r="HL931" s="206"/>
      <c r="HM931" s="206"/>
      <c r="HN931" s="206"/>
      <c r="HO931" s="206"/>
      <c r="HP931" s="206"/>
      <c r="HQ931" s="206"/>
      <c r="HR931" s="206"/>
      <c r="HS931" s="206"/>
      <c r="HT931" s="206"/>
      <c r="HU931" s="206"/>
      <c r="HV931" s="206"/>
      <c r="HW931" s="206"/>
      <c r="HX931" s="206"/>
      <c r="HY931" s="206"/>
      <c r="HZ931" s="206"/>
      <c r="IA931" s="206"/>
      <c r="IB931" s="206"/>
      <c r="IC931" s="206"/>
      <c r="ID931" s="206"/>
      <c r="IE931" s="206"/>
      <c r="IF931" s="206"/>
      <c r="IG931" s="206"/>
      <c r="IH931" s="206"/>
    </row>
    <row r="932" spans="1:242" s="225" customFormat="1" hidden="1" x14ac:dyDescent="0.25">
      <c r="A932" s="206"/>
      <c r="B932" s="206"/>
      <c r="C932" s="207">
        <v>43697</v>
      </c>
      <c r="D932" s="248" t="s">
        <v>1643</v>
      </c>
      <c r="E932" s="238" t="s">
        <v>1629</v>
      </c>
      <c r="F932" s="238"/>
      <c r="G932" s="249" t="s">
        <v>1394</v>
      </c>
      <c r="H932" s="285"/>
      <c r="I932" s="236">
        <v>3705506</v>
      </c>
      <c r="J932" s="357">
        <f t="shared" si="14"/>
        <v>11376106</v>
      </c>
      <c r="K932" s="251"/>
      <c r="L932" s="287"/>
      <c r="M932" s="238" t="s">
        <v>1629</v>
      </c>
      <c r="N932" s="287"/>
      <c r="O932" s="287"/>
      <c r="P932" s="287"/>
      <c r="Q932" s="287"/>
      <c r="R932" s="287"/>
      <c r="S932" s="287"/>
      <c r="T932" s="287"/>
      <c r="U932" s="287"/>
      <c r="V932" s="287"/>
      <c r="W932" s="287"/>
      <c r="X932" s="287"/>
      <c r="Y932" s="287"/>
      <c r="Z932" s="287"/>
      <c r="AA932" s="287"/>
      <c r="AB932" s="287"/>
      <c r="AC932" s="287"/>
      <c r="AD932" s="287"/>
      <c r="AE932" s="287"/>
      <c r="AF932" s="287"/>
      <c r="AG932" s="287"/>
      <c r="AH932" s="287"/>
      <c r="AI932" s="287"/>
      <c r="AJ932" s="449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206"/>
      <c r="BN932" s="206"/>
      <c r="BO932" s="206"/>
      <c r="BP932" s="206"/>
      <c r="BQ932" s="206"/>
      <c r="BR932" s="206"/>
      <c r="BS932" s="206"/>
      <c r="BT932" s="206"/>
      <c r="BU932" s="206"/>
      <c r="BV932" s="206"/>
      <c r="BW932" s="206"/>
      <c r="BX932" s="206"/>
      <c r="BY932" s="206"/>
      <c r="BZ932" s="206"/>
      <c r="CA932" s="206"/>
      <c r="CB932" s="206"/>
      <c r="CC932" s="206"/>
      <c r="CD932" s="206"/>
      <c r="CE932" s="206"/>
      <c r="CF932" s="206"/>
      <c r="CG932" s="206"/>
      <c r="CH932" s="206"/>
      <c r="CI932" s="206"/>
      <c r="CJ932" s="206"/>
      <c r="CK932" s="206"/>
      <c r="CL932" s="206"/>
      <c r="CM932" s="206"/>
      <c r="CN932" s="206"/>
      <c r="CO932" s="206"/>
      <c r="CP932" s="206"/>
      <c r="CQ932" s="206"/>
      <c r="CR932" s="206"/>
      <c r="CS932" s="206"/>
      <c r="CT932" s="206"/>
      <c r="CU932" s="206"/>
      <c r="CV932" s="206"/>
      <c r="CW932" s="206"/>
      <c r="CX932" s="206"/>
      <c r="CY932" s="206"/>
      <c r="CZ932" s="206"/>
      <c r="DA932" s="206"/>
      <c r="DB932" s="206"/>
      <c r="DC932" s="206"/>
      <c r="DD932" s="206"/>
      <c r="DE932" s="206"/>
      <c r="DF932" s="206"/>
      <c r="DG932" s="206"/>
      <c r="DH932" s="206"/>
      <c r="DI932" s="206"/>
      <c r="DJ932" s="206"/>
      <c r="DK932" s="206"/>
      <c r="DL932" s="206"/>
      <c r="DM932" s="206"/>
      <c r="DN932" s="206"/>
      <c r="DO932" s="206"/>
      <c r="DP932" s="206"/>
      <c r="DQ932" s="206"/>
      <c r="DR932" s="206"/>
      <c r="DS932" s="206"/>
      <c r="DT932" s="206"/>
      <c r="DU932" s="206"/>
      <c r="DV932" s="206"/>
      <c r="DW932" s="206"/>
      <c r="DX932" s="206"/>
      <c r="DY932" s="206"/>
      <c r="DZ932" s="206"/>
      <c r="EA932" s="206"/>
      <c r="EB932" s="206"/>
      <c r="EC932" s="206"/>
      <c r="ED932" s="206"/>
      <c r="EE932" s="206"/>
      <c r="EF932" s="206"/>
      <c r="EG932" s="206"/>
      <c r="EH932" s="206"/>
      <c r="EI932" s="206"/>
      <c r="EJ932" s="206"/>
      <c r="EK932" s="206"/>
      <c r="EL932" s="206"/>
      <c r="EM932" s="206"/>
      <c r="EN932" s="206"/>
      <c r="EO932" s="206"/>
      <c r="EP932" s="206"/>
      <c r="EQ932" s="206"/>
      <c r="ER932" s="206"/>
      <c r="ES932" s="206"/>
      <c r="ET932" s="206"/>
      <c r="EU932" s="206"/>
      <c r="EV932" s="206"/>
      <c r="EW932" s="206"/>
      <c r="EX932" s="206"/>
      <c r="EY932" s="206"/>
      <c r="EZ932" s="206"/>
      <c r="FA932" s="206"/>
      <c r="FB932" s="206"/>
      <c r="FC932" s="206"/>
      <c r="FD932" s="206"/>
      <c r="FE932" s="206"/>
      <c r="FF932" s="206"/>
      <c r="FG932" s="206"/>
      <c r="FH932" s="206"/>
      <c r="FI932" s="206"/>
      <c r="FJ932" s="206"/>
      <c r="FK932" s="206"/>
      <c r="FL932" s="206"/>
      <c r="FM932" s="206"/>
      <c r="FN932" s="206"/>
      <c r="FO932" s="206"/>
      <c r="FP932" s="206"/>
      <c r="FQ932" s="206"/>
      <c r="FR932" s="206"/>
      <c r="FS932" s="206"/>
      <c r="FT932" s="206"/>
      <c r="FU932" s="206"/>
      <c r="FV932" s="206"/>
      <c r="FW932" s="206"/>
      <c r="FX932" s="206"/>
      <c r="FY932" s="206"/>
      <c r="FZ932" s="206"/>
      <c r="GA932" s="206"/>
      <c r="GB932" s="206"/>
      <c r="GC932" s="206"/>
      <c r="GD932" s="206"/>
      <c r="GE932" s="206"/>
      <c r="GF932" s="206"/>
      <c r="GG932" s="206"/>
      <c r="GH932" s="206"/>
      <c r="GI932" s="206"/>
      <c r="GJ932" s="206"/>
      <c r="GK932" s="206"/>
      <c r="GL932" s="206"/>
      <c r="GM932" s="206"/>
      <c r="GN932" s="206"/>
      <c r="GO932" s="206"/>
      <c r="GP932" s="206"/>
      <c r="GQ932" s="206"/>
      <c r="GR932" s="206"/>
      <c r="GS932" s="206"/>
      <c r="GT932" s="206"/>
      <c r="GU932" s="206"/>
      <c r="GV932" s="206"/>
      <c r="GW932" s="206"/>
      <c r="GX932" s="206"/>
      <c r="GY932" s="206"/>
      <c r="GZ932" s="206"/>
      <c r="HA932" s="206"/>
      <c r="HB932" s="206"/>
      <c r="HC932" s="206"/>
      <c r="HD932" s="206"/>
      <c r="HE932" s="206"/>
      <c r="HF932" s="206"/>
      <c r="HG932" s="206"/>
      <c r="HH932" s="206"/>
      <c r="HI932" s="206"/>
      <c r="HJ932" s="206"/>
      <c r="HK932" s="206"/>
      <c r="HL932" s="206"/>
      <c r="HM932" s="206"/>
      <c r="HN932" s="206"/>
      <c r="HO932" s="206"/>
      <c r="HP932" s="206"/>
      <c r="HQ932" s="206"/>
      <c r="HR932" s="206"/>
      <c r="HS932" s="206"/>
      <c r="HT932" s="206"/>
      <c r="HU932" s="206"/>
      <c r="HV932" s="206"/>
      <c r="HW932" s="206"/>
      <c r="HX932" s="206"/>
      <c r="HY932" s="206"/>
      <c r="HZ932" s="206"/>
      <c r="IA932" s="206"/>
      <c r="IB932" s="206"/>
      <c r="IC932" s="206"/>
      <c r="ID932" s="206"/>
      <c r="IE932" s="206"/>
      <c r="IF932" s="206"/>
      <c r="IG932" s="206"/>
      <c r="IH932" s="206"/>
    </row>
    <row r="933" spans="1:242" s="225" customFormat="1" hidden="1" x14ac:dyDescent="0.25">
      <c r="A933" s="206"/>
      <c r="B933" s="206"/>
      <c r="C933" s="207">
        <v>43697</v>
      </c>
      <c r="D933" s="248" t="s">
        <v>1188</v>
      </c>
      <c r="E933" s="238" t="s">
        <v>1630</v>
      </c>
      <c r="F933" s="238"/>
      <c r="G933" s="249" t="s">
        <v>1198</v>
      </c>
      <c r="H933" s="285"/>
      <c r="I933" s="236">
        <v>100000</v>
      </c>
      <c r="J933" s="357">
        <f t="shared" si="14"/>
        <v>11276106</v>
      </c>
      <c r="K933" s="251"/>
      <c r="L933" s="287"/>
      <c r="M933" s="238" t="s">
        <v>1630</v>
      </c>
      <c r="N933" s="287"/>
      <c r="O933" s="287"/>
      <c r="P933" s="287"/>
      <c r="Q933" s="287"/>
      <c r="R933" s="287"/>
      <c r="S933" s="287"/>
      <c r="T933" s="287"/>
      <c r="U933" s="287"/>
      <c r="V933" s="287"/>
      <c r="W933" s="287"/>
      <c r="X933" s="287"/>
      <c r="Y933" s="287"/>
      <c r="Z933" s="287"/>
      <c r="AA933" s="287"/>
      <c r="AB933" s="287"/>
      <c r="AC933" s="287"/>
      <c r="AD933" s="287"/>
      <c r="AE933" s="287"/>
      <c r="AF933" s="287"/>
      <c r="AG933" s="287"/>
      <c r="AH933" s="287"/>
      <c r="AI933" s="287"/>
      <c r="AJ933" s="449"/>
      <c r="AK933" s="206"/>
      <c r="AL933" s="206"/>
      <c r="AM933" s="206"/>
      <c r="AN933" s="206"/>
      <c r="AO933" s="206"/>
      <c r="AP933" s="206"/>
      <c r="AQ933" s="206"/>
      <c r="AR933" s="206"/>
      <c r="AS933" s="206"/>
      <c r="AT933" s="206"/>
      <c r="AU933" s="206"/>
      <c r="AV933" s="206"/>
      <c r="AW933" s="206"/>
      <c r="AX933" s="206"/>
      <c r="AY933" s="206"/>
      <c r="AZ933" s="206"/>
      <c r="BA933" s="206"/>
      <c r="BB933" s="206"/>
      <c r="BC933" s="206"/>
      <c r="BD933" s="206"/>
      <c r="BE933" s="206"/>
      <c r="BF933" s="206"/>
      <c r="BG933" s="206"/>
      <c r="BH933" s="206"/>
      <c r="BI933" s="206"/>
      <c r="BJ933" s="206"/>
      <c r="BK933" s="206"/>
      <c r="BL933" s="206"/>
      <c r="BM933" s="206"/>
      <c r="BN933" s="206"/>
      <c r="BO933" s="206"/>
      <c r="BP933" s="206"/>
      <c r="BQ933" s="206"/>
      <c r="BR933" s="206"/>
      <c r="BS933" s="206"/>
      <c r="BT933" s="206"/>
      <c r="BU933" s="206"/>
      <c r="BV933" s="206"/>
      <c r="BW933" s="206"/>
      <c r="BX933" s="206"/>
      <c r="BY933" s="206"/>
      <c r="BZ933" s="206"/>
      <c r="CA933" s="206"/>
      <c r="CB933" s="206"/>
      <c r="CC933" s="206"/>
      <c r="CD933" s="206"/>
      <c r="CE933" s="206"/>
      <c r="CF933" s="206"/>
      <c r="CG933" s="206"/>
      <c r="CH933" s="206"/>
      <c r="CI933" s="206"/>
      <c r="CJ933" s="206"/>
      <c r="CK933" s="206"/>
      <c r="CL933" s="206"/>
      <c r="CM933" s="206"/>
      <c r="CN933" s="206"/>
      <c r="CO933" s="206"/>
      <c r="CP933" s="206"/>
      <c r="CQ933" s="206"/>
      <c r="CR933" s="206"/>
      <c r="CS933" s="206"/>
      <c r="CT933" s="206"/>
      <c r="CU933" s="206"/>
      <c r="CV933" s="206"/>
      <c r="CW933" s="206"/>
      <c r="CX933" s="206"/>
      <c r="CY933" s="206"/>
      <c r="CZ933" s="206"/>
      <c r="DA933" s="206"/>
      <c r="DB933" s="206"/>
      <c r="DC933" s="206"/>
      <c r="DD933" s="206"/>
      <c r="DE933" s="206"/>
      <c r="DF933" s="206"/>
      <c r="DG933" s="206"/>
      <c r="DH933" s="206"/>
      <c r="DI933" s="206"/>
      <c r="DJ933" s="206"/>
      <c r="DK933" s="206"/>
      <c r="DL933" s="206"/>
      <c r="DM933" s="206"/>
      <c r="DN933" s="206"/>
      <c r="DO933" s="206"/>
      <c r="DP933" s="206"/>
      <c r="DQ933" s="206"/>
      <c r="DR933" s="206"/>
      <c r="DS933" s="206"/>
      <c r="DT933" s="206"/>
      <c r="DU933" s="206"/>
      <c r="DV933" s="206"/>
      <c r="DW933" s="206"/>
      <c r="DX933" s="206"/>
      <c r="DY933" s="206"/>
      <c r="DZ933" s="206"/>
      <c r="EA933" s="206"/>
      <c r="EB933" s="206"/>
      <c r="EC933" s="206"/>
      <c r="ED933" s="206"/>
      <c r="EE933" s="206"/>
      <c r="EF933" s="206"/>
      <c r="EG933" s="206"/>
      <c r="EH933" s="206"/>
      <c r="EI933" s="206"/>
      <c r="EJ933" s="206"/>
      <c r="EK933" s="206"/>
      <c r="EL933" s="206"/>
      <c r="EM933" s="206"/>
      <c r="EN933" s="206"/>
      <c r="EO933" s="206"/>
      <c r="EP933" s="206"/>
      <c r="EQ933" s="206"/>
      <c r="ER933" s="206"/>
      <c r="ES933" s="206"/>
      <c r="ET933" s="206"/>
      <c r="EU933" s="206"/>
      <c r="EV933" s="206"/>
      <c r="EW933" s="206"/>
      <c r="EX933" s="206"/>
      <c r="EY933" s="206"/>
      <c r="EZ933" s="206"/>
      <c r="FA933" s="206"/>
      <c r="FB933" s="206"/>
      <c r="FC933" s="206"/>
      <c r="FD933" s="206"/>
      <c r="FE933" s="206"/>
      <c r="FF933" s="206"/>
      <c r="FG933" s="206"/>
      <c r="FH933" s="206"/>
      <c r="FI933" s="206"/>
      <c r="FJ933" s="206"/>
      <c r="FK933" s="206"/>
      <c r="FL933" s="206"/>
      <c r="FM933" s="206"/>
      <c r="FN933" s="206"/>
      <c r="FO933" s="206"/>
      <c r="FP933" s="206"/>
      <c r="FQ933" s="206"/>
      <c r="FR933" s="206"/>
      <c r="FS933" s="206"/>
      <c r="FT933" s="206"/>
      <c r="FU933" s="206"/>
      <c r="FV933" s="206"/>
      <c r="FW933" s="206"/>
      <c r="FX933" s="206"/>
      <c r="FY933" s="206"/>
      <c r="FZ933" s="206"/>
      <c r="GA933" s="206"/>
      <c r="GB933" s="206"/>
      <c r="GC933" s="206"/>
      <c r="GD933" s="206"/>
      <c r="GE933" s="206"/>
      <c r="GF933" s="206"/>
      <c r="GG933" s="206"/>
      <c r="GH933" s="206"/>
      <c r="GI933" s="206"/>
      <c r="GJ933" s="206"/>
      <c r="GK933" s="206"/>
      <c r="GL933" s="206"/>
      <c r="GM933" s="206"/>
      <c r="GN933" s="206"/>
      <c r="GO933" s="206"/>
      <c r="GP933" s="206"/>
      <c r="GQ933" s="206"/>
      <c r="GR933" s="206"/>
      <c r="GS933" s="206"/>
      <c r="GT933" s="206"/>
      <c r="GU933" s="206"/>
      <c r="GV933" s="206"/>
      <c r="GW933" s="206"/>
      <c r="GX933" s="206"/>
      <c r="GY933" s="206"/>
      <c r="GZ933" s="206"/>
      <c r="HA933" s="206"/>
      <c r="HB933" s="206"/>
      <c r="HC933" s="206"/>
      <c r="HD933" s="206"/>
      <c r="HE933" s="206"/>
      <c r="HF933" s="206"/>
      <c r="HG933" s="206"/>
      <c r="HH933" s="206"/>
      <c r="HI933" s="206"/>
      <c r="HJ933" s="206"/>
      <c r="HK933" s="206"/>
      <c r="HL933" s="206"/>
      <c r="HM933" s="206"/>
      <c r="HN933" s="206"/>
      <c r="HO933" s="206"/>
      <c r="HP933" s="206"/>
      <c r="HQ933" s="206"/>
      <c r="HR933" s="206"/>
      <c r="HS933" s="206"/>
      <c r="HT933" s="206"/>
      <c r="HU933" s="206"/>
      <c r="HV933" s="206"/>
      <c r="HW933" s="206"/>
      <c r="HX933" s="206"/>
      <c r="HY933" s="206"/>
      <c r="HZ933" s="206"/>
      <c r="IA933" s="206"/>
      <c r="IB933" s="206"/>
      <c r="IC933" s="206"/>
      <c r="ID933" s="206"/>
      <c r="IE933" s="206"/>
      <c r="IF933" s="206"/>
      <c r="IG933" s="206"/>
      <c r="IH933" s="206"/>
    </row>
    <row r="934" spans="1:242" s="225" customFormat="1" hidden="1" x14ac:dyDescent="0.25">
      <c r="A934" s="206"/>
      <c r="B934" s="206"/>
      <c r="C934" s="207">
        <v>43698</v>
      </c>
      <c r="D934" s="248" t="s">
        <v>1644</v>
      </c>
      <c r="E934" s="238" t="s">
        <v>1631</v>
      </c>
      <c r="F934" s="238"/>
      <c r="G934" s="249" t="s">
        <v>1281</v>
      </c>
      <c r="H934" s="285"/>
      <c r="I934" s="236">
        <v>2528881</v>
      </c>
      <c r="J934" s="357">
        <f t="shared" si="14"/>
        <v>8747225</v>
      </c>
      <c r="K934" s="398"/>
      <c r="L934" s="287"/>
      <c r="M934" s="238" t="s">
        <v>1631</v>
      </c>
      <c r="N934" s="287"/>
      <c r="O934" s="287"/>
      <c r="P934" s="287"/>
      <c r="Q934" s="287"/>
      <c r="R934" s="287"/>
      <c r="S934" s="287"/>
      <c r="T934" s="287"/>
      <c r="U934" s="287"/>
      <c r="V934" s="287"/>
      <c r="W934" s="287"/>
      <c r="X934" s="287"/>
      <c r="Y934" s="287"/>
      <c r="Z934" s="287"/>
      <c r="AA934" s="287"/>
      <c r="AB934" s="287"/>
      <c r="AC934" s="287"/>
      <c r="AD934" s="287"/>
      <c r="AE934" s="287"/>
      <c r="AF934" s="287"/>
      <c r="AG934" s="287"/>
      <c r="AH934" s="287"/>
      <c r="AI934" s="287"/>
      <c r="AJ934" s="449"/>
      <c r="AK934" s="206"/>
      <c r="AL934" s="206"/>
      <c r="AM934" s="206"/>
      <c r="AN934" s="206"/>
      <c r="AO934" s="206"/>
      <c r="AP934" s="206"/>
      <c r="AQ934" s="206"/>
      <c r="AR934" s="206"/>
      <c r="AS934" s="206"/>
      <c r="AT934" s="206"/>
      <c r="AU934" s="206"/>
      <c r="AV934" s="206"/>
      <c r="AW934" s="206"/>
      <c r="AX934" s="206"/>
      <c r="AY934" s="206"/>
      <c r="AZ934" s="206"/>
      <c r="BA934" s="206"/>
      <c r="BB934" s="206"/>
      <c r="BC934" s="206"/>
      <c r="BD934" s="206"/>
      <c r="BE934" s="206"/>
      <c r="BF934" s="206"/>
      <c r="BG934" s="206"/>
      <c r="BH934" s="206"/>
      <c r="BI934" s="206"/>
      <c r="BJ934" s="206"/>
      <c r="BK934" s="206"/>
      <c r="BL934" s="206"/>
      <c r="BM934" s="206"/>
      <c r="BN934" s="206"/>
      <c r="BO934" s="206"/>
      <c r="BP934" s="206"/>
      <c r="BQ934" s="206"/>
      <c r="BR934" s="206"/>
      <c r="BS934" s="206"/>
      <c r="BT934" s="206"/>
      <c r="BU934" s="206"/>
      <c r="BV934" s="206"/>
      <c r="BW934" s="206"/>
      <c r="BX934" s="206"/>
      <c r="BY934" s="206"/>
      <c r="BZ934" s="206"/>
      <c r="CA934" s="206"/>
      <c r="CB934" s="206"/>
      <c r="CC934" s="206"/>
      <c r="CD934" s="206"/>
      <c r="CE934" s="206"/>
      <c r="CF934" s="206"/>
      <c r="CG934" s="206"/>
      <c r="CH934" s="206"/>
      <c r="CI934" s="206"/>
      <c r="CJ934" s="206"/>
      <c r="CK934" s="206"/>
      <c r="CL934" s="206"/>
      <c r="CM934" s="206"/>
      <c r="CN934" s="206"/>
      <c r="CO934" s="206"/>
      <c r="CP934" s="206"/>
      <c r="CQ934" s="206"/>
      <c r="CR934" s="206"/>
      <c r="CS934" s="206"/>
      <c r="CT934" s="206"/>
      <c r="CU934" s="206"/>
      <c r="CV934" s="206"/>
      <c r="CW934" s="206"/>
      <c r="CX934" s="206"/>
      <c r="CY934" s="206"/>
      <c r="CZ934" s="206"/>
      <c r="DA934" s="206"/>
      <c r="DB934" s="206"/>
      <c r="DC934" s="206"/>
      <c r="DD934" s="206"/>
      <c r="DE934" s="206"/>
      <c r="DF934" s="206"/>
      <c r="DG934" s="206"/>
      <c r="DH934" s="206"/>
      <c r="DI934" s="206"/>
      <c r="DJ934" s="206"/>
      <c r="DK934" s="206"/>
      <c r="DL934" s="206"/>
      <c r="DM934" s="206"/>
      <c r="DN934" s="206"/>
      <c r="DO934" s="206"/>
      <c r="DP934" s="206"/>
      <c r="DQ934" s="206"/>
      <c r="DR934" s="206"/>
      <c r="DS934" s="206"/>
      <c r="DT934" s="206"/>
      <c r="DU934" s="206"/>
      <c r="DV934" s="206"/>
      <c r="DW934" s="206"/>
      <c r="DX934" s="206"/>
      <c r="DY934" s="206"/>
      <c r="DZ934" s="206"/>
      <c r="EA934" s="206"/>
      <c r="EB934" s="206"/>
      <c r="EC934" s="206"/>
      <c r="ED934" s="206"/>
      <c r="EE934" s="206"/>
      <c r="EF934" s="206"/>
      <c r="EG934" s="206"/>
      <c r="EH934" s="206"/>
      <c r="EI934" s="206"/>
      <c r="EJ934" s="206"/>
      <c r="EK934" s="206"/>
      <c r="EL934" s="206"/>
      <c r="EM934" s="206"/>
      <c r="EN934" s="206"/>
      <c r="EO934" s="206"/>
      <c r="EP934" s="206"/>
      <c r="EQ934" s="206"/>
      <c r="ER934" s="206"/>
      <c r="ES934" s="206"/>
      <c r="ET934" s="206"/>
      <c r="EU934" s="206"/>
      <c r="EV934" s="206"/>
      <c r="EW934" s="206"/>
      <c r="EX934" s="206"/>
      <c r="EY934" s="206"/>
      <c r="EZ934" s="206"/>
      <c r="FA934" s="206"/>
      <c r="FB934" s="206"/>
      <c r="FC934" s="206"/>
      <c r="FD934" s="206"/>
      <c r="FE934" s="206"/>
      <c r="FF934" s="206"/>
      <c r="FG934" s="206"/>
      <c r="FH934" s="206"/>
      <c r="FI934" s="206"/>
      <c r="FJ934" s="206"/>
      <c r="FK934" s="206"/>
      <c r="FL934" s="206"/>
      <c r="FM934" s="206"/>
      <c r="FN934" s="206"/>
      <c r="FO934" s="206"/>
      <c r="FP934" s="206"/>
      <c r="FQ934" s="206"/>
      <c r="FR934" s="206"/>
      <c r="FS934" s="206"/>
      <c r="FT934" s="206"/>
      <c r="FU934" s="206"/>
      <c r="FV934" s="206"/>
      <c r="FW934" s="206"/>
      <c r="FX934" s="206"/>
      <c r="FY934" s="206"/>
      <c r="FZ934" s="206"/>
      <c r="GA934" s="206"/>
      <c r="GB934" s="206"/>
      <c r="GC934" s="206"/>
      <c r="GD934" s="206"/>
      <c r="GE934" s="206"/>
      <c r="GF934" s="206"/>
      <c r="GG934" s="206"/>
      <c r="GH934" s="206"/>
      <c r="GI934" s="206"/>
      <c r="GJ934" s="206"/>
      <c r="GK934" s="206"/>
      <c r="GL934" s="206"/>
      <c r="GM934" s="206"/>
      <c r="GN934" s="206"/>
      <c r="GO934" s="206"/>
      <c r="GP934" s="206"/>
      <c r="GQ934" s="206"/>
      <c r="GR934" s="206"/>
      <c r="GS934" s="206"/>
      <c r="GT934" s="206"/>
      <c r="GU934" s="206"/>
      <c r="GV934" s="206"/>
      <c r="GW934" s="206"/>
      <c r="GX934" s="206"/>
      <c r="GY934" s="206"/>
      <c r="GZ934" s="206"/>
      <c r="HA934" s="206"/>
      <c r="HB934" s="206"/>
      <c r="HC934" s="206"/>
      <c r="HD934" s="206"/>
      <c r="HE934" s="206"/>
      <c r="HF934" s="206"/>
      <c r="HG934" s="206"/>
      <c r="HH934" s="206"/>
      <c r="HI934" s="206"/>
      <c r="HJ934" s="206"/>
      <c r="HK934" s="206"/>
      <c r="HL934" s="206"/>
      <c r="HM934" s="206"/>
      <c r="HN934" s="206"/>
      <c r="HO934" s="206"/>
      <c r="HP934" s="206"/>
      <c r="HQ934" s="206"/>
      <c r="HR934" s="206"/>
      <c r="HS934" s="206"/>
      <c r="HT934" s="206"/>
      <c r="HU934" s="206"/>
      <c r="HV934" s="206"/>
      <c r="HW934" s="206"/>
      <c r="HX934" s="206"/>
      <c r="HY934" s="206"/>
      <c r="HZ934" s="206"/>
      <c r="IA934" s="206"/>
      <c r="IB934" s="206"/>
      <c r="IC934" s="206"/>
      <c r="ID934" s="206"/>
      <c r="IE934" s="206"/>
      <c r="IF934" s="206"/>
      <c r="IG934" s="206"/>
      <c r="IH934" s="206"/>
    </row>
    <row r="935" spans="1:242" s="225" customFormat="1" hidden="1" x14ac:dyDescent="0.25">
      <c r="A935" s="206"/>
      <c r="B935" s="206"/>
      <c r="C935" s="207"/>
      <c r="D935" s="248" t="s">
        <v>1100</v>
      </c>
      <c r="E935" s="238"/>
      <c r="F935" s="238"/>
      <c r="G935" s="249" t="s">
        <v>1281</v>
      </c>
      <c r="H935" s="285">
        <v>1500000</v>
      </c>
      <c r="I935" s="236"/>
      <c r="J935" s="357">
        <f t="shared" si="14"/>
        <v>10247225</v>
      </c>
      <c r="K935" s="251" t="s">
        <v>1656</v>
      </c>
      <c r="L935" s="287"/>
      <c r="M935" s="238"/>
      <c r="N935" s="287"/>
      <c r="O935" s="287"/>
      <c r="P935" s="287"/>
      <c r="Q935" s="287"/>
      <c r="R935" s="287"/>
      <c r="S935" s="287"/>
      <c r="T935" s="287"/>
      <c r="U935" s="287"/>
      <c r="V935" s="287"/>
      <c r="W935" s="287"/>
      <c r="X935" s="287"/>
      <c r="Y935" s="287"/>
      <c r="Z935" s="287"/>
      <c r="AA935" s="287"/>
      <c r="AB935" s="287"/>
      <c r="AC935" s="287"/>
      <c r="AD935" s="287"/>
      <c r="AE935" s="287"/>
      <c r="AF935" s="287"/>
      <c r="AG935" s="287"/>
      <c r="AH935" s="287"/>
      <c r="AI935" s="287"/>
      <c r="AJ935" s="449"/>
      <c r="AK935" s="206"/>
      <c r="AL935" s="206"/>
      <c r="AM935" s="206"/>
      <c r="AN935" s="206"/>
      <c r="AO935" s="206"/>
      <c r="AP935" s="206"/>
      <c r="AQ935" s="206"/>
      <c r="AR935" s="206"/>
      <c r="AS935" s="206"/>
      <c r="AT935" s="206"/>
      <c r="AU935" s="206"/>
      <c r="AV935" s="206"/>
      <c r="AW935" s="206"/>
      <c r="AX935" s="206"/>
      <c r="AY935" s="206"/>
      <c r="AZ935" s="206"/>
      <c r="BA935" s="206"/>
      <c r="BB935" s="206"/>
      <c r="BC935" s="206"/>
      <c r="BD935" s="206"/>
      <c r="BE935" s="206"/>
      <c r="BF935" s="206"/>
      <c r="BG935" s="206"/>
      <c r="BH935" s="206"/>
      <c r="BI935" s="206"/>
      <c r="BJ935" s="206"/>
      <c r="BK935" s="206"/>
      <c r="BL935" s="206"/>
      <c r="BM935" s="206"/>
      <c r="BN935" s="206"/>
      <c r="BO935" s="206"/>
      <c r="BP935" s="206"/>
      <c r="BQ935" s="206"/>
      <c r="BR935" s="206"/>
      <c r="BS935" s="206"/>
      <c r="BT935" s="206"/>
      <c r="BU935" s="206"/>
      <c r="BV935" s="206"/>
      <c r="BW935" s="206"/>
      <c r="BX935" s="206"/>
      <c r="BY935" s="206"/>
      <c r="BZ935" s="206"/>
      <c r="CA935" s="206"/>
      <c r="CB935" s="206"/>
      <c r="CC935" s="206"/>
      <c r="CD935" s="206"/>
      <c r="CE935" s="206"/>
      <c r="CF935" s="206"/>
      <c r="CG935" s="206"/>
      <c r="CH935" s="206"/>
      <c r="CI935" s="206"/>
      <c r="CJ935" s="206"/>
      <c r="CK935" s="206"/>
      <c r="CL935" s="206"/>
      <c r="CM935" s="206"/>
      <c r="CN935" s="206"/>
      <c r="CO935" s="206"/>
      <c r="CP935" s="206"/>
      <c r="CQ935" s="206"/>
      <c r="CR935" s="206"/>
      <c r="CS935" s="206"/>
      <c r="CT935" s="206"/>
      <c r="CU935" s="206"/>
      <c r="CV935" s="206"/>
      <c r="CW935" s="206"/>
      <c r="CX935" s="206"/>
      <c r="CY935" s="206"/>
      <c r="CZ935" s="206"/>
      <c r="DA935" s="206"/>
      <c r="DB935" s="206"/>
      <c r="DC935" s="206"/>
      <c r="DD935" s="206"/>
      <c r="DE935" s="206"/>
      <c r="DF935" s="206"/>
      <c r="DG935" s="206"/>
      <c r="DH935" s="206"/>
      <c r="DI935" s="206"/>
      <c r="DJ935" s="206"/>
      <c r="DK935" s="206"/>
      <c r="DL935" s="206"/>
      <c r="DM935" s="206"/>
      <c r="DN935" s="206"/>
      <c r="DO935" s="206"/>
      <c r="DP935" s="206"/>
      <c r="DQ935" s="206"/>
      <c r="DR935" s="206"/>
      <c r="DS935" s="206"/>
      <c r="DT935" s="206"/>
      <c r="DU935" s="206"/>
      <c r="DV935" s="206"/>
      <c r="DW935" s="206"/>
      <c r="DX935" s="206"/>
      <c r="DY935" s="206"/>
      <c r="DZ935" s="206"/>
      <c r="EA935" s="206"/>
      <c r="EB935" s="206"/>
      <c r="EC935" s="206"/>
      <c r="ED935" s="206"/>
      <c r="EE935" s="206"/>
      <c r="EF935" s="206"/>
      <c r="EG935" s="206"/>
      <c r="EH935" s="206"/>
      <c r="EI935" s="206"/>
      <c r="EJ935" s="206"/>
      <c r="EK935" s="206"/>
      <c r="EL935" s="206"/>
      <c r="EM935" s="206"/>
      <c r="EN935" s="206"/>
      <c r="EO935" s="206"/>
      <c r="EP935" s="206"/>
      <c r="EQ935" s="206"/>
      <c r="ER935" s="206"/>
      <c r="ES935" s="206"/>
      <c r="ET935" s="206"/>
      <c r="EU935" s="206"/>
      <c r="EV935" s="206"/>
      <c r="EW935" s="206"/>
      <c r="EX935" s="206"/>
      <c r="EY935" s="206"/>
      <c r="EZ935" s="206"/>
      <c r="FA935" s="206"/>
      <c r="FB935" s="206"/>
      <c r="FC935" s="206"/>
      <c r="FD935" s="206"/>
      <c r="FE935" s="206"/>
      <c r="FF935" s="206"/>
      <c r="FG935" s="206"/>
      <c r="FH935" s="206"/>
      <c r="FI935" s="206"/>
      <c r="FJ935" s="206"/>
      <c r="FK935" s="206"/>
      <c r="FL935" s="206"/>
      <c r="FM935" s="206"/>
      <c r="FN935" s="206"/>
      <c r="FO935" s="206"/>
      <c r="FP935" s="206"/>
      <c r="FQ935" s="206"/>
      <c r="FR935" s="206"/>
      <c r="FS935" s="206"/>
      <c r="FT935" s="206"/>
      <c r="FU935" s="206"/>
      <c r="FV935" s="206"/>
      <c r="FW935" s="206"/>
      <c r="FX935" s="206"/>
      <c r="FY935" s="206"/>
      <c r="FZ935" s="206"/>
      <c r="GA935" s="206"/>
      <c r="GB935" s="206"/>
      <c r="GC935" s="206"/>
      <c r="GD935" s="206"/>
      <c r="GE935" s="206"/>
      <c r="GF935" s="206"/>
      <c r="GG935" s="206"/>
      <c r="GH935" s="206"/>
      <c r="GI935" s="206"/>
      <c r="GJ935" s="206"/>
      <c r="GK935" s="206"/>
      <c r="GL935" s="206"/>
      <c r="GM935" s="206"/>
      <c r="GN935" s="206"/>
      <c r="GO935" s="206"/>
      <c r="GP935" s="206"/>
      <c r="GQ935" s="206"/>
      <c r="GR935" s="206"/>
      <c r="GS935" s="206"/>
      <c r="GT935" s="206"/>
      <c r="GU935" s="206"/>
      <c r="GV935" s="206"/>
      <c r="GW935" s="206"/>
      <c r="GX935" s="206"/>
      <c r="GY935" s="206"/>
      <c r="GZ935" s="206"/>
      <c r="HA935" s="206"/>
      <c r="HB935" s="206"/>
      <c r="HC935" s="206"/>
      <c r="HD935" s="206"/>
      <c r="HE935" s="206"/>
      <c r="HF935" s="206"/>
      <c r="HG935" s="206"/>
      <c r="HH935" s="206"/>
      <c r="HI935" s="206"/>
      <c r="HJ935" s="206"/>
      <c r="HK935" s="206"/>
      <c r="HL935" s="206"/>
      <c r="HM935" s="206"/>
      <c r="HN935" s="206"/>
      <c r="HO935" s="206"/>
      <c r="HP935" s="206"/>
      <c r="HQ935" s="206"/>
      <c r="HR935" s="206"/>
      <c r="HS935" s="206"/>
      <c r="HT935" s="206"/>
      <c r="HU935" s="206"/>
      <c r="HV935" s="206"/>
      <c r="HW935" s="206"/>
      <c r="HX935" s="206"/>
      <c r="HY935" s="206"/>
      <c r="HZ935" s="206"/>
      <c r="IA935" s="206"/>
      <c r="IB935" s="206"/>
      <c r="IC935" s="206"/>
      <c r="ID935" s="206"/>
      <c r="IE935" s="206"/>
      <c r="IF935" s="206"/>
      <c r="IG935" s="206"/>
      <c r="IH935" s="206"/>
    </row>
    <row r="936" spans="1:242" s="225" customFormat="1" hidden="1" x14ac:dyDescent="0.25">
      <c r="A936" s="206"/>
      <c r="B936" s="206"/>
      <c r="C936" s="207">
        <v>43698</v>
      </c>
      <c r="D936" s="248" t="s">
        <v>1645</v>
      </c>
      <c r="E936" s="238" t="s">
        <v>1632</v>
      </c>
      <c r="F936" s="238"/>
      <c r="G936" s="249" t="s">
        <v>1286</v>
      </c>
      <c r="H936" s="285"/>
      <c r="I936" s="236">
        <v>128000</v>
      </c>
      <c r="J936" s="357">
        <f t="shared" si="14"/>
        <v>10119225</v>
      </c>
      <c r="K936" s="251"/>
      <c r="L936" s="287"/>
      <c r="M936" s="238" t="s">
        <v>1632</v>
      </c>
      <c r="N936" s="287"/>
      <c r="O936" s="287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449"/>
      <c r="AK936" s="206"/>
      <c r="AL936" s="206"/>
      <c r="AM936" s="206"/>
      <c r="AN936" s="206"/>
      <c r="AO936" s="206"/>
      <c r="AP936" s="206"/>
      <c r="AQ936" s="206"/>
      <c r="AR936" s="206"/>
      <c r="AS936" s="206"/>
      <c r="AT936" s="206"/>
      <c r="AU936" s="206"/>
      <c r="AV936" s="206"/>
      <c r="AW936" s="206"/>
      <c r="AX936" s="206"/>
      <c r="AY936" s="206"/>
      <c r="AZ936" s="206"/>
      <c r="BA936" s="206"/>
      <c r="BB936" s="206"/>
      <c r="BC936" s="206"/>
      <c r="BD936" s="206"/>
      <c r="BE936" s="206"/>
      <c r="BF936" s="206"/>
      <c r="BG936" s="206"/>
      <c r="BH936" s="206"/>
      <c r="BI936" s="206"/>
      <c r="BJ936" s="206"/>
      <c r="BK936" s="206"/>
      <c r="BL936" s="206"/>
      <c r="BM936" s="206"/>
      <c r="BN936" s="206"/>
      <c r="BO936" s="206"/>
      <c r="BP936" s="206"/>
      <c r="BQ936" s="206"/>
      <c r="BR936" s="206"/>
      <c r="BS936" s="206"/>
      <c r="BT936" s="206"/>
      <c r="BU936" s="206"/>
      <c r="BV936" s="206"/>
      <c r="BW936" s="206"/>
      <c r="BX936" s="206"/>
      <c r="BY936" s="206"/>
      <c r="BZ936" s="206"/>
      <c r="CA936" s="206"/>
      <c r="CB936" s="206"/>
      <c r="CC936" s="206"/>
      <c r="CD936" s="206"/>
      <c r="CE936" s="206"/>
      <c r="CF936" s="206"/>
      <c r="CG936" s="206"/>
      <c r="CH936" s="206"/>
      <c r="CI936" s="206"/>
      <c r="CJ936" s="206"/>
      <c r="CK936" s="206"/>
      <c r="CL936" s="206"/>
      <c r="CM936" s="206"/>
      <c r="CN936" s="206"/>
      <c r="CO936" s="206"/>
      <c r="CP936" s="206"/>
      <c r="CQ936" s="206"/>
      <c r="CR936" s="206"/>
      <c r="CS936" s="206"/>
      <c r="CT936" s="206"/>
      <c r="CU936" s="206"/>
      <c r="CV936" s="206"/>
      <c r="CW936" s="206"/>
      <c r="CX936" s="206"/>
      <c r="CY936" s="206"/>
      <c r="CZ936" s="206"/>
      <c r="DA936" s="206"/>
      <c r="DB936" s="206"/>
      <c r="DC936" s="206"/>
      <c r="DD936" s="206"/>
      <c r="DE936" s="206"/>
      <c r="DF936" s="206"/>
      <c r="DG936" s="206"/>
      <c r="DH936" s="206"/>
      <c r="DI936" s="206"/>
      <c r="DJ936" s="206"/>
      <c r="DK936" s="206"/>
      <c r="DL936" s="206"/>
      <c r="DM936" s="206"/>
      <c r="DN936" s="206"/>
      <c r="DO936" s="206"/>
      <c r="DP936" s="206"/>
      <c r="DQ936" s="206"/>
      <c r="DR936" s="206"/>
      <c r="DS936" s="206"/>
      <c r="DT936" s="206"/>
      <c r="DU936" s="206"/>
      <c r="DV936" s="206"/>
      <c r="DW936" s="206"/>
      <c r="DX936" s="206"/>
      <c r="DY936" s="206"/>
      <c r="DZ936" s="206"/>
      <c r="EA936" s="206"/>
      <c r="EB936" s="206"/>
      <c r="EC936" s="206"/>
      <c r="ED936" s="206"/>
      <c r="EE936" s="206"/>
      <c r="EF936" s="206"/>
      <c r="EG936" s="206"/>
      <c r="EH936" s="206"/>
      <c r="EI936" s="206"/>
      <c r="EJ936" s="206"/>
      <c r="EK936" s="206"/>
      <c r="EL936" s="206"/>
      <c r="EM936" s="206"/>
      <c r="EN936" s="206"/>
      <c r="EO936" s="206"/>
      <c r="EP936" s="206"/>
      <c r="EQ936" s="206"/>
      <c r="ER936" s="206"/>
      <c r="ES936" s="206"/>
      <c r="ET936" s="206"/>
      <c r="EU936" s="206"/>
      <c r="EV936" s="206"/>
      <c r="EW936" s="206"/>
      <c r="EX936" s="206"/>
      <c r="EY936" s="206"/>
      <c r="EZ936" s="206"/>
      <c r="FA936" s="206"/>
      <c r="FB936" s="206"/>
      <c r="FC936" s="206"/>
      <c r="FD936" s="206"/>
      <c r="FE936" s="206"/>
      <c r="FF936" s="206"/>
      <c r="FG936" s="206"/>
      <c r="FH936" s="206"/>
      <c r="FI936" s="206"/>
      <c r="FJ936" s="206"/>
      <c r="FK936" s="206"/>
      <c r="FL936" s="206"/>
      <c r="FM936" s="206"/>
      <c r="FN936" s="206"/>
      <c r="FO936" s="206"/>
      <c r="FP936" s="206"/>
      <c r="FQ936" s="206"/>
      <c r="FR936" s="206"/>
      <c r="FS936" s="206"/>
      <c r="FT936" s="206"/>
      <c r="FU936" s="206"/>
      <c r="FV936" s="206"/>
      <c r="FW936" s="206"/>
      <c r="FX936" s="206"/>
      <c r="FY936" s="206"/>
      <c r="FZ936" s="206"/>
      <c r="GA936" s="206"/>
      <c r="GB936" s="206"/>
      <c r="GC936" s="206"/>
      <c r="GD936" s="206"/>
      <c r="GE936" s="206"/>
      <c r="GF936" s="206"/>
      <c r="GG936" s="206"/>
      <c r="GH936" s="206"/>
      <c r="GI936" s="206"/>
      <c r="GJ936" s="206"/>
      <c r="GK936" s="206"/>
      <c r="GL936" s="206"/>
      <c r="GM936" s="206"/>
      <c r="GN936" s="206"/>
      <c r="GO936" s="206"/>
      <c r="GP936" s="206"/>
      <c r="GQ936" s="206"/>
      <c r="GR936" s="206"/>
      <c r="GS936" s="206"/>
      <c r="GT936" s="206"/>
      <c r="GU936" s="206"/>
      <c r="GV936" s="206"/>
      <c r="GW936" s="206"/>
      <c r="GX936" s="206"/>
      <c r="GY936" s="206"/>
      <c r="GZ936" s="206"/>
      <c r="HA936" s="206"/>
      <c r="HB936" s="206"/>
      <c r="HC936" s="206"/>
      <c r="HD936" s="206"/>
      <c r="HE936" s="206"/>
      <c r="HF936" s="206"/>
      <c r="HG936" s="206"/>
      <c r="HH936" s="206"/>
      <c r="HI936" s="206"/>
      <c r="HJ936" s="206"/>
      <c r="HK936" s="206"/>
      <c r="HL936" s="206"/>
      <c r="HM936" s="206"/>
      <c r="HN936" s="206"/>
      <c r="HO936" s="206"/>
      <c r="HP936" s="206"/>
      <c r="HQ936" s="206"/>
      <c r="HR936" s="206"/>
      <c r="HS936" s="206"/>
      <c r="HT936" s="206"/>
      <c r="HU936" s="206"/>
      <c r="HV936" s="206"/>
      <c r="HW936" s="206"/>
      <c r="HX936" s="206"/>
      <c r="HY936" s="206"/>
      <c r="HZ936" s="206"/>
      <c r="IA936" s="206"/>
      <c r="IB936" s="206"/>
      <c r="IC936" s="206"/>
      <c r="ID936" s="206"/>
      <c r="IE936" s="206"/>
      <c r="IF936" s="206"/>
      <c r="IG936" s="206"/>
      <c r="IH936" s="206"/>
    </row>
    <row r="937" spans="1:242" s="225" customFormat="1" hidden="1" x14ac:dyDescent="0.25">
      <c r="A937" s="206"/>
      <c r="B937" s="206"/>
      <c r="C937" s="207">
        <v>43698</v>
      </c>
      <c r="D937" s="248" t="s">
        <v>1646</v>
      </c>
      <c r="E937" s="238" t="s">
        <v>1633</v>
      </c>
      <c r="F937" s="238"/>
      <c r="G937" s="249" t="s">
        <v>1290</v>
      </c>
      <c r="H937" s="285"/>
      <c r="I937" s="236">
        <v>1005171</v>
      </c>
      <c r="J937" s="357">
        <f t="shared" si="14"/>
        <v>9114054</v>
      </c>
      <c r="K937" s="251"/>
      <c r="L937" s="287"/>
      <c r="M937" s="238" t="s">
        <v>1633</v>
      </c>
      <c r="N937" s="287"/>
      <c r="O937" s="287"/>
      <c r="P937" s="287"/>
      <c r="Q937" s="287"/>
      <c r="R937" s="287"/>
      <c r="S937" s="287"/>
      <c r="T937" s="287"/>
      <c r="U937" s="287"/>
      <c r="V937" s="287"/>
      <c r="W937" s="287"/>
      <c r="X937" s="287"/>
      <c r="Y937" s="287"/>
      <c r="Z937" s="287"/>
      <c r="AA937" s="287"/>
      <c r="AB937" s="287"/>
      <c r="AC937" s="287"/>
      <c r="AD937" s="287"/>
      <c r="AE937" s="287"/>
      <c r="AF937" s="287"/>
      <c r="AG937" s="287"/>
      <c r="AH937" s="287"/>
      <c r="AI937" s="287"/>
      <c r="AJ937" s="449"/>
      <c r="AK937" s="206"/>
      <c r="AL937" s="206"/>
      <c r="AM937" s="206"/>
      <c r="AN937" s="206"/>
      <c r="AO937" s="206"/>
      <c r="AP937" s="206"/>
      <c r="AQ937" s="206"/>
      <c r="AR937" s="206"/>
      <c r="AS937" s="206"/>
      <c r="AT937" s="206"/>
      <c r="AU937" s="206"/>
      <c r="AV937" s="206"/>
      <c r="AW937" s="206"/>
      <c r="AX937" s="206"/>
      <c r="AY937" s="206"/>
      <c r="AZ937" s="206"/>
      <c r="BA937" s="206"/>
      <c r="BB937" s="206"/>
      <c r="BC937" s="206"/>
      <c r="BD937" s="206"/>
      <c r="BE937" s="206"/>
      <c r="BF937" s="206"/>
      <c r="BG937" s="206"/>
      <c r="BH937" s="206"/>
      <c r="BI937" s="206"/>
      <c r="BJ937" s="206"/>
      <c r="BK937" s="206"/>
      <c r="BL937" s="206"/>
      <c r="BM937" s="206"/>
      <c r="BN937" s="206"/>
      <c r="BO937" s="206"/>
      <c r="BP937" s="206"/>
      <c r="BQ937" s="206"/>
      <c r="BR937" s="206"/>
      <c r="BS937" s="206"/>
      <c r="BT937" s="206"/>
      <c r="BU937" s="206"/>
      <c r="BV937" s="206"/>
      <c r="BW937" s="206"/>
      <c r="BX937" s="206"/>
      <c r="BY937" s="206"/>
      <c r="BZ937" s="206"/>
      <c r="CA937" s="206"/>
      <c r="CB937" s="206"/>
      <c r="CC937" s="206"/>
      <c r="CD937" s="206"/>
      <c r="CE937" s="206"/>
      <c r="CF937" s="206"/>
      <c r="CG937" s="206"/>
      <c r="CH937" s="206"/>
      <c r="CI937" s="206"/>
      <c r="CJ937" s="206"/>
      <c r="CK937" s="206"/>
      <c r="CL937" s="206"/>
      <c r="CM937" s="206"/>
      <c r="CN937" s="206"/>
      <c r="CO937" s="206"/>
      <c r="CP937" s="206"/>
      <c r="CQ937" s="206"/>
      <c r="CR937" s="206"/>
      <c r="CS937" s="206"/>
      <c r="CT937" s="206"/>
      <c r="CU937" s="206"/>
      <c r="CV937" s="206"/>
      <c r="CW937" s="206"/>
      <c r="CX937" s="206"/>
      <c r="CY937" s="206"/>
      <c r="CZ937" s="206"/>
      <c r="DA937" s="206"/>
      <c r="DB937" s="206"/>
      <c r="DC937" s="206"/>
      <c r="DD937" s="206"/>
      <c r="DE937" s="206"/>
      <c r="DF937" s="206"/>
      <c r="DG937" s="206"/>
      <c r="DH937" s="206"/>
      <c r="DI937" s="206"/>
      <c r="DJ937" s="206"/>
      <c r="DK937" s="206"/>
      <c r="DL937" s="206"/>
      <c r="DM937" s="206"/>
      <c r="DN937" s="206"/>
      <c r="DO937" s="206"/>
      <c r="DP937" s="206"/>
      <c r="DQ937" s="206"/>
      <c r="DR937" s="206"/>
      <c r="DS937" s="206"/>
      <c r="DT937" s="206"/>
      <c r="DU937" s="206"/>
      <c r="DV937" s="206"/>
      <c r="DW937" s="206"/>
      <c r="DX937" s="206"/>
      <c r="DY937" s="206"/>
      <c r="DZ937" s="206"/>
      <c r="EA937" s="206"/>
      <c r="EB937" s="206"/>
      <c r="EC937" s="206"/>
      <c r="ED937" s="206"/>
      <c r="EE937" s="206"/>
      <c r="EF937" s="206"/>
      <c r="EG937" s="206"/>
      <c r="EH937" s="206"/>
      <c r="EI937" s="206"/>
      <c r="EJ937" s="206"/>
      <c r="EK937" s="206"/>
      <c r="EL937" s="206"/>
      <c r="EM937" s="206"/>
      <c r="EN937" s="206"/>
      <c r="EO937" s="206"/>
      <c r="EP937" s="206"/>
      <c r="EQ937" s="206"/>
      <c r="ER937" s="206"/>
      <c r="ES937" s="206"/>
      <c r="ET937" s="206"/>
      <c r="EU937" s="206"/>
      <c r="EV937" s="206"/>
      <c r="EW937" s="206"/>
      <c r="EX937" s="206"/>
      <c r="EY937" s="206"/>
      <c r="EZ937" s="206"/>
      <c r="FA937" s="206"/>
      <c r="FB937" s="206"/>
      <c r="FC937" s="206"/>
      <c r="FD937" s="206"/>
      <c r="FE937" s="206"/>
      <c r="FF937" s="206"/>
      <c r="FG937" s="206"/>
      <c r="FH937" s="206"/>
      <c r="FI937" s="206"/>
      <c r="FJ937" s="206"/>
      <c r="FK937" s="206"/>
      <c r="FL937" s="206"/>
      <c r="FM937" s="206"/>
      <c r="FN937" s="206"/>
      <c r="FO937" s="206"/>
      <c r="FP937" s="206"/>
      <c r="FQ937" s="206"/>
      <c r="FR937" s="206"/>
      <c r="FS937" s="206"/>
      <c r="FT937" s="206"/>
      <c r="FU937" s="206"/>
      <c r="FV937" s="206"/>
      <c r="FW937" s="206"/>
      <c r="FX937" s="206"/>
      <c r="FY937" s="206"/>
      <c r="FZ937" s="206"/>
      <c r="GA937" s="206"/>
      <c r="GB937" s="206"/>
      <c r="GC937" s="206"/>
      <c r="GD937" s="206"/>
      <c r="GE937" s="206"/>
      <c r="GF937" s="206"/>
      <c r="GG937" s="206"/>
      <c r="GH937" s="206"/>
      <c r="GI937" s="206"/>
      <c r="GJ937" s="206"/>
      <c r="GK937" s="206"/>
      <c r="GL937" s="206"/>
      <c r="GM937" s="206"/>
      <c r="GN937" s="206"/>
      <c r="GO937" s="206"/>
      <c r="GP937" s="206"/>
      <c r="GQ937" s="206"/>
      <c r="GR937" s="206"/>
      <c r="GS937" s="206"/>
      <c r="GT937" s="206"/>
      <c r="GU937" s="206"/>
      <c r="GV937" s="206"/>
      <c r="GW937" s="206"/>
      <c r="GX937" s="206"/>
      <c r="GY937" s="206"/>
      <c r="GZ937" s="206"/>
      <c r="HA937" s="206"/>
      <c r="HB937" s="206"/>
      <c r="HC937" s="206"/>
      <c r="HD937" s="206"/>
      <c r="HE937" s="206"/>
      <c r="HF937" s="206"/>
      <c r="HG937" s="206"/>
      <c r="HH937" s="206"/>
      <c r="HI937" s="206"/>
      <c r="HJ937" s="206"/>
      <c r="HK937" s="206"/>
      <c r="HL937" s="206"/>
      <c r="HM937" s="206"/>
      <c r="HN937" s="206"/>
      <c r="HO937" s="206"/>
      <c r="HP937" s="206"/>
      <c r="HQ937" s="206"/>
      <c r="HR937" s="206"/>
      <c r="HS937" s="206"/>
      <c r="HT937" s="206"/>
      <c r="HU937" s="206"/>
      <c r="HV937" s="206"/>
      <c r="HW937" s="206"/>
      <c r="HX937" s="206"/>
      <c r="HY937" s="206"/>
      <c r="HZ937" s="206"/>
      <c r="IA937" s="206"/>
      <c r="IB937" s="206"/>
      <c r="IC937" s="206"/>
      <c r="ID937" s="206"/>
      <c r="IE937" s="206"/>
      <c r="IF937" s="206"/>
      <c r="IG937" s="206"/>
      <c r="IH937" s="206"/>
    </row>
    <row r="938" spans="1:242" s="225" customFormat="1" hidden="1" x14ac:dyDescent="0.25">
      <c r="A938" s="206"/>
      <c r="B938" s="206"/>
      <c r="C938" s="207"/>
      <c r="D938" s="248" t="s">
        <v>1100</v>
      </c>
      <c r="E938" s="238"/>
      <c r="F938" s="238"/>
      <c r="G938" s="249" t="s">
        <v>1290</v>
      </c>
      <c r="H938" s="285">
        <v>500000</v>
      </c>
      <c r="I938" s="236"/>
      <c r="J938" s="357">
        <f t="shared" si="14"/>
        <v>9614054</v>
      </c>
      <c r="K938" s="251" t="s">
        <v>1658</v>
      </c>
      <c r="L938" s="287"/>
      <c r="M938" s="238"/>
      <c r="N938" s="287"/>
      <c r="O938" s="287"/>
      <c r="P938" s="287"/>
      <c r="Q938" s="287"/>
      <c r="R938" s="287"/>
      <c r="S938" s="287"/>
      <c r="T938" s="287"/>
      <c r="U938" s="287"/>
      <c r="V938" s="287"/>
      <c r="W938" s="287"/>
      <c r="X938" s="287"/>
      <c r="Y938" s="287"/>
      <c r="Z938" s="287"/>
      <c r="AA938" s="287"/>
      <c r="AB938" s="287"/>
      <c r="AC938" s="287"/>
      <c r="AD938" s="287"/>
      <c r="AE938" s="287"/>
      <c r="AF938" s="287"/>
      <c r="AG938" s="287"/>
      <c r="AH938" s="287"/>
      <c r="AI938" s="287"/>
      <c r="AJ938" s="449"/>
      <c r="AK938" s="206"/>
      <c r="AL938" s="206"/>
      <c r="AM938" s="206"/>
      <c r="AN938" s="206"/>
      <c r="AO938" s="206"/>
      <c r="AP938" s="206"/>
      <c r="AQ938" s="206"/>
      <c r="AR938" s="206"/>
      <c r="AS938" s="206"/>
      <c r="AT938" s="206"/>
      <c r="AU938" s="206"/>
      <c r="AV938" s="206"/>
      <c r="AW938" s="206"/>
      <c r="AX938" s="206"/>
      <c r="AY938" s="206"/>
      <c r="AZ938" s="206"/>
      <c r="BA938" s="206"/>
      <c r="BB938" s="206"/>
      <c r="BC938" s="206"/>
      <c r="BD938" s="206"/>
      <c r="BE938" s="206"/>
      <c r="BF938" s="206"/>
      <c r="BG938" s="206"/>
      <c r="BH938" s="206"/>
      <c r="BI938" s="206"/>
      <c r="BJ938" s="206"/>
      <c r="BK938" s="206"/>
      <c r="BL938" s="206"/>
      <c r="BM938" s="206"/>
      <c r="BN938" s="206"/>
      <c r="BO938" s="206"/>
      <c r="BP938" s="206"/>
      <c r="BQ938" s="206"/>
      <c r="BR938" s="206"/>
      <c r="BS938" s="206"/>
      <c r="BT938" s="206"/>
      <c r="BU938" s="206"/>
      <c r="BV938" s="206"/>
      <c r="BW938" s="206"/>
      <c r="BX938" s="206"/>
      <c r="BY938" s="206"/>
      <c r="BZ938" s="206"/>
      <c r="CA938" s="206"/>
      <c r="CB938" s="206"/>
      <c r="CC938" s="206"/>
      <c r="CD938" s="206"/>
      <c r="CE938" s="206"/>
      <c r="CF938" s="206"/>
      <c r="CG938" s="206"/>
      <c r="CH938" s="206"/>
      <c r="CI938" s="206"/>
      <c r="CJ938" s="206"/>
      <c r="CK938" s="206"/>
      <c r="CL938" s="206"/>
      <c r="CM938" s="206"/>
      <c r="CN938" s="206"/>
      <c r="CO938" s="206"/>
      <c r="CP938" s="206"/>
      <c r="CQ938" s="206"/>
      <c r="CR938" s="206"/>
      <c r="CS938" s="206"/>
      <c r="CT938" s="206"/>
      <c r="CU938" s="206"/>
      <c r="CV938" s="206"/>
      <c r="CW938" s="206"/>
      <c r="CX938" s="206"/>
      <c r="CY938" s="206"/>
      <c r="CZ938" s="206"/>
      <c r="DA938" s="206"/>
      <c r="DB938" s="206"/>
      <c r="DC938" s="206"/>
      <c r="DD938" s="206"/>
      <c r="DE938" s="206"/>
      <c r="DF938" s="206"/>
      <c r="DG938" s="206"/>
      <c r="DH938" s="206"/>
      <c r="DI938" s="206"/>
      <c r="DJ938" s="206"/>
      <c r="DK938" s="206"/>
      <c r="DL938" s="206"/>
      <c r="DM938" s="206"/>
      <c r="DN938" s="206"/>
      <c r="DO938" s="206"/>
      <c r="DP938" s="206"/>
      <c r="DQ938" s="206"/>
      <c r="DR938" s="206"/>
      <c r="DS938" s="206"/>
      <c r="DT938" s="206"/>
      <c r="DU938" s="206"/>
      <c r="DV938" s="206"/>
      <c r="DW938" s="206"/>
      <c r="DX938" s="206"/>
      <c r="DY938" s="206"/>
      <c r="DZ938" s="206"/>
      <c r="EA938" s="206"/>
      <c r="EB938" s="206"/>
      <c r="EC938" s="206"/>
      <c r="ED938" s="206"/>
      <c r="EE938" s="206"/>
      <c r="EF938" s="206"/>
      <c r="EG938" s="206"/>
      <c r="EH938" s="206"/>
      <c r="EI938" s="206"/>
      <c r="EJ938" s="206"/>
      <c r="EK938" s="206"/>
      <c r="EL938" s="206"/>
      <c r="EM938" s="206"/>
      <c r="EN938" s="206"/>
      <c r="EO938" s="206"/>
      <c r="EP938" s="206"/>
      <c r="EQ938" s="206"/>
      <c r="ER938" s="206"/>
      <c r="ES938" s="206"/>
      <c r="ET938" s="206"/>
      <c r="EU938" s="206"/>
      <c r="EV938" s="206"/>
      <c r="EW938" s="206"/>
      <c r="EX938" s="206"/>
      <c r="EY938" s="206"/>
      <c r="EZ938" s="206"/>
      <c r="FA938" s="206"/>
      <c r="FB938" s="206"/>
      <c r="FC938" s="206"/>
      <c r="FD938" s="206"/>
      <c r="FE938" s="206"/>
      <c r="FF938" s="206"/>
      <c r="FG938" s="206"/>
      <c r="FH938" s="206"/>
      <c r="FI938" s="206"/>
      <c r="FJ938" s="206"/>
      <c r="FK938" s="206"/>
      <c r="FL938" s="206"/>
      <c r="FM938" s="206"/>
      <c r="FN938" s="206"/>
      <c r="FO938" s="206"/>
      <c r="FP938" s="206"/>
      <c r="FQ938" s="206"/>
      <c r="FR938" s="206"/>
      <c r="FS938" s="206"/>
      <c r="FT938" s="206"/>
      <c r="FU938" s="206"/>
      <c r="FV938" s="206"/>
      <c r="FW938" s="206"/>
      <c r="FX938" s="206"/>
      <c r="FY938" s="206"/>
      <c r="FZ938" s="206"/>
      <c r="GA938" s="206"/>
      <c r="GB938" s="206"/>
      <c r="GC938" s="206"/>
      <c r="GD938" s="206"/>
      <c r="GE938" s="206"/>
      <c r="GF938" s="206"/>
      <c r="GG938" s="206"/>
      <c r="GH938" s="206"/>
      <c r="GI938" s="206"/>
      <c r="GJ938" s="206"/>
      <c r="GK938" s="206"/>
      <c r="GL938" s="206"/>
      <c r="GM938" s="206"/>
      <c r="GN938" s="206"/>
      <c r="GO938" s="206"/>
      <c r="GP938" s="206"/>
      <c r="GQ938" s="206"/>
      <c r="GR938" s="206"/>
      <c r="GS938" s="206"/>
      <c r="GT938" s="206"/>
      <c r="GU938" s="206"/>
      <c r="GV938" s="206"/>
      <c r="GW938" s="206"/>
      <c r="GX938" s="206"/>
      <c r="GY938" s="206"/>
      <c r="GZ938" s="206"/>
      <c r="HA938" s="206"/>
      <c r="HB938" s="206"/>
      <c r="HC938" s="206"/>
      <c r="HD938" s="206"/>
      <c r="HE938" s="206"/>
      <c r="HF938" s="206"/>
      <c r="HG938" s="206"/>
      <c r="HH938" s="206"/>
      <c r="HI938" s="206"/>
      <c r="HJ938" s="206"/>
      <c r="HK938" s="206"/>
      <c r="HL938" s="206"/>
      <c r="HM938" s="206"/>
      <c r="HN938" s="206"/>
      <c r="HO938" s="206"/>
      <c r="HP938" s="206"/>
      <c r="HQ938" s="206"/>
      <c r="HR938" s="206"/>
      <c r="HS938" s="206"/>
      <c r="HT938" s="206"/>
      <c r="HU938" s="206"/>
      <c r="HV938" s="206"/>
      <c r="HW938" s="206"/>
      <c r="HX938" s="206"/>
      <c r="HY938" s="206"/>
      <c r="HZ938" s="206"/>
      <c r="IA938" s="206"/>
      <c r="IB938" s="206"/>
      <c r="IC938" s="206"/>
      <c r="ID938" s="206"/>
      <c r="IE938" s="206"/>
      <c r="IF938" s="206"/>
      <c r="IG938" s="206"/>
      <c r="IH938" s="206"/>
    </row>
    <row r="939" spans="1:242" s="225" customFormat="1" hidden="1" x14ac:dyDescent="0.25">
      <c r="A939" s="206"/>
      <c r="B939" s="206"/>
      <c r="C939" s="207">
        <v>43698</v>
      </c>
      <c r="D939" s="248" t="s">
        <v>1647</v>
      </c>
      <c r="E939" s="238" t="s">
        <v>1634</v>
      </c>
      <c r="F939" s="238"/>
      <c r="G939" s="249" t="s">
        <v>1198</v>
      </c>
      <c r="H939" s="285"/>
      <c r="I939" s="236">
        <v>389216</v>
      </c>
      <c r="J939" s="357">
        <f t="shared" si="14"/>
        <v>9224838</v>
      </c>
      <c r="K939" s="251"/>
      <c r="L939" s="287"/>
      <c r="M939" s="238" t="s">
        <v>1634</v>
      </c>
      <c r="N939" s="287"/>
      <c r="O939" s="287"/>
      <c r="P939" s="287"/>
      <c r="Q939" s="287"/>
      <c r="R939" s="287"/>
      <c r="S939" s="287"/>
      <c r="T939" s="287"/>
      <c r="U939" s="287"/>
      <c r="V939" s="287"/>
      <c r="W939" s="287"/>
      <c r="X939" s="287"/>
      <c r="Y939" s="287"/>
      <c r="Z939" s="287"/>
      <c r="AA939" s="287"/>
      <c r="AB939" s="287"/>
      <c r="AC939" s="287"/>
      <c r="AD939" s="287"/>
      <c r="AE939" s="287"/>
      <c r="AF939" s="287"/>
      <c r="AG939" s="287"/>
      <c r="AH939" s="287"/>
      <c r="AI939" s="287"/>
      <c r="AJ939" s="449"/>
      <c r="AK939" s="206"/>
      <c r="AL939" s="206"/>
      <c r="AM939" s="206"/>
      <c r="AN939" s="206"/>
      <c r="AO939" s="206"/>
      <c r="AP939" s="206"/>
      <c r="AQ939" s="206"/>
      <c r="AR939" s="206"/>
      <c r="AS939" s="206"/>
      <c r="AT939" s="206"/>
      <c r="AU939" s="206"/>
      <c r="AV939" s="206"/>
      <c r="AW939" s="206"/>
      <c r="AX939" s="206"/>
      <c r="AY939" s="206"/>
      <c r="AZ939" s="206"/>
      <c r="BA939" s="206"/>
      <c r="BB939" s="206"/>
      <c r="BC939" s="206"/>
      <c r="BD939" s="206"/>
      <c r="BE939" s="206"/>
      <c r="BF939" s="206"/>
      <c r="BG939" s="206"/>
      <c r="BH939" s="206"/>
      <c r="BI939" s="206"/>
      <c r="BJ939" s="206"/>
      <c r="BK939" s="206"/>
      <c r="BL939" s="206"/>
      <c r="BM939" s="206"/>
      <c r="BN939" s="206"/>
      <c r="BO939" s="206"/>
      <c r="BP939" s="206"/>
      <c r="BQ939" s="206"/>
      <c r="BR939" s="206"/>
      <c r="BS939" s="206"/>
      <c r="BT939" s="206"/>
      <c r="BU939" s="206"/>
      <c r="BV939" s="206"/>
      <c r="BW939" s="206"/>
      <c r="BX939" s="206"/>
      <c r="BY939" s="206"/>
      <c r="BZ939" s="206"/>
      <c r="CA939" s="206"/>
      <c r="CB939" s="206"/>
      <c r="CC939" s="206"/>
      <c r="CD939" s="206"/>
      <c r="CE939" s="206"/>
      <c r="CF939" s="206"/>
      <c r="CG939" s="206"/>
      <c r="CH939" s="206"/>
      <c r="CI939" s="206"/>
      <c r="CJ939" s="206"/>
      <c r="CK939" s="206"/>
      <c r="CL939" s="206"/>
      <c r="CM939" s="206"/>
      <c r="CN939" s="206"/>
      <c r="CO939" s="206"/>
      <c r="CP939" s="206"/>
      <c r="CQ939" s="206"/>
      <c r="CR939" s="206"/>
      <c r="CS939" s="206"/>
      <c r="CT939" s="206"/>
      <c r="CU939" s="206"/>
      <c r="CV939" s="206"/>
      <c r="CW939" s="206"/>
      <c r="CX939" s="206"/>
      <c r="CY939" s="206"/>
      <c r="CZ939" s="206"/>
      <c r="DA939" s="206"/>
      <c r="DB939" s="206"/>
      <c r="DC939" s="206"/>
      <c r="DD939" s="206"/>
      <c r="DE939" s="206"/>
      <c r="DF939" s="206"/>
      <c r="DG939" s="206"/>
      <c r="DH939" s="206"/>
      <c r="DI939" s="206"/>
      <c r="DJ939" s="206"/>
      <c r="DK939" s="206"/>
      <c r="DL939" s="206"/>
      <c r="DM939" s="206"/>
      <c r="DN939" s="206"/>
      <c r="DO939" s="206"/>
      <c r="DP939" s="206"/>
      <c r="DQ939" s="206"/>
      <c r="DR939" s="206"/>
      <c r="DS939" s="206"/>
      <c r="DT939" s="206"/>
      <c r="DU939" s="206"/>
      <c r="DV939" s="206"/>
      <c r="DW939" s="206"/>
      <c r="DX939" s="206"/>
      <c r="DY939" s="206"/>
      <c r="DZ939" s="206"/>
      <c r="EA939" s="206"/>
      <c r="EB939" s="206"/>
      <c r="EC939" s="206"/>
      <c r="ED939" s="206"/>
      <c r="EE939" s="206"/>
      <c r="EF939" s="206"/>
      <c r="EG939" s="206"/>
      <c r="EH939" s="206"/>
      <c r="EI939" s="206"/>
      <c r="EJ939" s="206"/>
      <c r="EK939" s="206"/>
      <c r="EL939" s="206"/>
      <c r="EM939" s="206"/>
      <c r="EN939" s="206"/>
      <c r="EO939" s="206"/>
      <c r="EP939" s="206"/>
      <c r="EQ939" s="206"/>
      <c r="ER939" s="206"/>
      <c r="ES939" s="206"/>
      <c r="ET939" s="206"/>
      <c r="EU939" s="206"/>
      <c r="EV939" s="206"/>
      <c r="EW939" s="206"/>
      <c r="EX939" s="206"/>
      <c r="EY939" s="206"/>
      <c r="EZ939" s="206"/>
      <c r="FA939" s="206"/>
      <c r="FB939" s="206"/>
      <c r="FC939" s="206"/>
      <c r="FD939" s="206"/>
      <c r="FE939" s="206"/>
      <c r="FF939" s="206"/>
      <c r="FG939" s="206"/>
      <c r="FH939" s="206"/>
      <c r="FI939" s="206"/>
      <c r="FJ939" s="206"/>
      <c r="FK939" s="206"/>
      <c r="FL939" s="206"/>
      <c r="FM939" s="206"/>
      <c r="FN939" s="206"/>
      <c r="FO939" s="206"/>
      <c r="FP939" s="206"/>
      <c r="FQ939" s="206"/>
      <c r="FR939" s="206"/>
      <c r="FS939" s="206"/>
      <c r="FT939" s="206"/>
      <c r="FU939" s="206"/>
      <c r="FV939" s="206"/>
      <c r="FW939" s="206"/>
      <c r="FX939" s="206"/>
      <c r="FY939" s="206"/>
      <c r="FZ939" s="206"/>
      <c r="GA939" s="206"/>
      <c r="GB939" s="206"/>
      <c r="GC939" s="206"/>
      <c r="GD939" s="206"/>
      <c r="GE939" s="206"/>
      <c r="GF939" s="206"/>
      <c r="GG939" s="206"/>
      <c r="GH939" s="206"/>
      <c r="GI939" s="206"/>
      <c r="GJ939" s="206"/>
      <c r="GK939" s="206"/>
      <c r="GL939" s="206"/>
      <c r="GM939" s="206"/>
      <c r="GN939" s="206"/>
      <c r="GO939" s="206"/>
      <c r="GP939" s="206"/>
      <c r="GQ939" s="206"/>
      <c r="GR939" s="206"/>
      <c r="GS939" s="206"/>
      <c r="GT939" s="206"/>
      <c r="GU939" s="206"/>
      <c r="GV939" s="206"/>
      <c r="GW939" s="206"/>
      <c r="GX939" s="206"/>
      <c r="GY939" s="206"/>
      <c r="GZ939" s="206"/>
      <c r="HA939" s="206"/>
      <c r="HB939" s="206"/>
      <c r="HC939" s="206"/>
      <c r="HD939" s="206"/>
      <c r="HE939" s="206"/>
      <c r="HF939" s="206"/>
      <c r="HG939" s="206"/>
      <c r="HH939" s="206"/>
      <c r="HI939" s="206"/>
      <c r="HJ939" s="206"/>
      <c r="HK939" s="206"/>
      <c r="HL939" s="206"/>
      <c r="HM939" s="206"/>
      <c r="HN939" s="206"/>
      <c r="HO939" s="206"/>
      <c r="HP939" s="206"/>
      <c r="HQ939" s="206"/>
      <c r="HR939" s="206"/>
      <c r="HS939" s="206"/>
      <c r="HT939" s="206"/>
      <c r="HU939" s="206"/>
      <c r="HV939" s="206"/>
      <c r="HW939" s="206"/>
      <c r="HX939" s="206"/>
      <c r="HY939" s="206"/>
      <c r="HZ939" s="206"/>
      <c r="IA939" s="206"/>
      <c r="IB939" s="206"/>
      <c r="IC939" s="206"/>
      <c r="ID939" s="206"/>
      <c r="IE939" s="206"/>
      <c r="IF939" s="206"/>
      <c r="IG939" s="206"/>
      <c r="IH939" s="206"/>
    </row>
    <row r="940" spans="1:242" s="225" customFormat="1" hidden="1" x14ac:dyDescent="0.25">
      <c r="A940" s="206"/>
      <c r="B940" s="206"/>
      <c r="C940" s="207">
        <v>43698</v>
      </c>
      <c r="D940" s="248" t="s">
        <v>1649</v>
      </c>
      <c r="E940" s="238" t="s">
        <v>1635</v>
      </c>
      <c r="F940" s="238"/>
      <c r="G940" s="249" t="s">
        <v>1648</v>
      </c>
      <c r="H940" s="285"/>
      <c r="I940" s="236">
        <v>1228838</v>
      </c>
      <c r="J940" s="357">
        <f t="shared" si="14"/>
        <v>7996000</v>
      </c>
      <c r="K940" s="251"/>
      <c r="L940" s="287"/>
      <c r="M940" s="238" t="s">
        <v>1635</v>
      </c>
      <c r="N940" s="287"/>
      <c r="O940" s="287"/>
      <c r="P940" s="287"/>
      <c r="Q940" s="287"/>
      <c r="R940" s="287"/>
      <c r="S940" s="287"/>
      <c r="T940" s="287"/>
      <c r="U940" s="287"/>
      <c r="V940" s="287"/>
      <c r="W940" s="287"/>
      <c r="X940" s="287"/>
      <c r="Y940" s="287"/>
      <c r="Z940" s="287"/>
      <c r="AA940" s="287"/>
      <c r="AB940" s="287"/>
      <c r="AC940" s="287"/>
      <c r="AD940" s="287"/>
      <c r="AE940" s="287"/>
      <c r="AF940" s="287"/>
      <c r="AG940" s="287"/>
      <c r="AH940" s="287"/>
      <c r="AI940" s="287"/>
      <c r="AJ940" s="449"/>
      <c r="AK940" s="206"/>
      <c r="AL940" s="206"/>
      <c r="AM940" s="206"/>
      <c r="AN940" s="206"/>
      <c r="AO940" s="206"/>
      <c r="AP940" s="206"/>
      <c r="AQ940" s="206"/>
      <c r="AR940" s="206"/>
      <c r="AS940" s="206"/>
      <c r="AT940" s="206"/>
      <c r="AU940" s="206"/>
      <c r="AV940" s="206"/>
      <c r="AW940" s="206"/>
      <c r="AX940" s="206"/>
      <c r="AY940" s="206"/>
      <c r="AZ940" s="206"/>
      <c r="BA940" s="206"/>
      <c r="BB940" s="206"/>
      <c r="BC940" s="206"/>
      <c r="BD940" s="206"/>
      <c r="BE940" s="206"/>
      <c r="BF940" s="206"/>
      <c r="BG940" s="206"/>
      <c r="BH940" s="206"/>
      <c r="BI940" s="206"/>
      <c r="BJ940" s="206"/>
      <c r="BK940" s="206"/>
      <c r="BL940" s="206"/>
      <c r="BM940" s="206"/>
      <c r="BN940" s="206"/>
      <c r="BO940" s="206"/>
      <c r="BP940" s="206"/>
      <c r="BQ940" s="206"/>
      <c r="BR940" s="206"/>
      <c r="BS940" s="206"/>
      <c r="BT940" s="206"/>
      <c r="BU940" s="206"/>
      <c r="BV940" s="206"/>
      <c r="BW940" s="206"/>
      <c r="BX940" s="206"/>
      <c r="BY940" s="206"/>
      <c r="BZ940" s="206"/>
      <c r="CA940" s="206"/>
      <c r="CB940" s="206"/>
      <c r="CC940" s="206"/>
      <c r="CD940" s="206"/>
      <c r="CE940" s="206"/>
      <c r="CF940" s="206"/>
      <c r="CG940" s="206"/>
      <c r="CH940" s="206"/>
      <c r="CI940" s="206"/>
      <c r="CJ940" s="206"/>
      <c r="CK940" s="206"/>
      <c r="CL940" s="206"/>
      <c r="CM940" s="206"/>
      <c r="CN940" s="206"/>
      <c r="CO940" s="206"/>
      <c r="CP940" s="206"/>
      <c r="CQ940" s="206"/>
      <c r="CR940" s="206"/>
      <c r="CS940" s="206"/>
      <c r="CT940" s="206"/>
      <c r="CU940" s="206"/>
      <c r="CV940" s="206"/>
      <c r="CW940" s="206"/>
      <c r="CX940" s="206"/>
      <c r="CY940" s="206"/>
      <c r="CZ940" s="206"/>
      <c r="DA940" s="206"/>
      <c r="DB940" s="206"/>
      <c r="DC940" s="206"/>
      <c r="DD940" s="206"/>
      <c r="DE940" s="206"/>
      <c r="DF940" s="206"/>
      <c r="DG940" s="206"/>
      <c r="DH940" s="206"/>
      <c r="DI940" s="206"/>
      <c r="DJ940" s="206"/>
      <c r="DK940" s="206"/>
      <c r="DL940" s="206"/>
      <c r="DM940" s="206"/>
      <c r="DN940" s="206"/>
      <c r="DO940" s="206"/>
      <c r="DP940" s="206"/>
      <c r="DQ940" s="206"/>
      <c r="DR940" s="206"/>
      <c r="DS940" s="206"/>
      <c r="DT940" s="206"/>
      <c r="DU940" s="206"/>
      <c r="DV940" s="206"/>
      <c r="DW940" s="206"/>
      <c r="DX940" s="206"/>
      <c r="DY940" s="206"/>
      <c r="DZ940" s="206"/>
      <c r="EA940" s="206"/>
      <c r="EB940" s="206"/>
      <c r="EC940" s="206"/>
      <c r="ED940" s="206"/>
      <c r="EE940" s="206"/>
      <c r="EF940" s="206"/>
      <c r="EG940" s="206"/>
      <c r="EH940" s="206"/>
      <c r="EI940" s="206"/>
      <c r="EJ940" s="206"/>
      <c r="EK940" s="206"/>
      <c r="EL940" s="206"/>
      <c r="EM940" s="206"/>
      <c r="EN940" s="206"/>
      <c r="EO940" s="206"/>
      <c r="EP940" s="206"/>
      <c r="EQ940" s="206"/>
      <c r="ER940" s="206"/>
      <c r="ES940" s="206"/>
      <c r="ET940" s="206"/>
      <c r="EU940" s="206"/>
      <c r="EV940" s="206"/>
      <c r="EW940" s="206"/>
      <c r="EX940" s="206"/>
      <c r="EY940" s="206"/>
      <c r="EZ940" s="206"/>
      <c r="FA940" s="206"/>
      <c r="FB940" s="206"/>
      <c r="FC940" s="206"/>
      <c r="FD940" s="206"/>
      <c r="FE940" s="206"/>
      <c r="FF940" s="206"/>
      <c r="FG940" s="206"/>
      <c r="FH940" s="206"/>
      <c r="FI940" s="206"/>
      <c r="FJ940" s="206"/>
      <c r="FK940" s="206"/>
      <c r="FL940" s="206"/>
      <c r="FM940" s="206"/>
      <c r="FN940" s="206"/>
      <c r="FO940" s="206"/>
      <c r="FP940" s="206"/>
      <c r="FQ940" s="206"/>
      <c r="FR940" s="206"/>
      <c r="FS940" s="206"/>
      <c r="FT940" s="206"/>
      <c r="FU940" s="206"/>
      <c r="FV940" s="206"/>
      <c r="FW940" s="206"/>
      <c r="FX940" s="206"/>
      <c r="FY940" s="206"/>
      <c r="FZ940" s="206"/>
      <c r="GA940" s="206"/>
      <c r="GB940" s="206"/>
      <c r="GC940" s="206"/>
      <c r="GD940" s="206"/>
      <c r="GE940" s="206"/>
      <c r="GF940" s="206"/>
      <c r="GG940" s="206"/>
      <c r="GH940" s="206"/>
      <c r="GI940" s="206"/>
      <c r="GJ940" s="206"/>
      <c r="GK940" s="206"/>
      <c r="GL940" s="206"/>
      <c r="GM940" s="206"/>
      <c r="GN940" s="206"/>
      <c r="GO940" s="206"/>
      <c r="GP940" s="206"/>
      <c r="GQ940" s="206"/>
      <c r="GR940" s="206"/>
      <c r="GS940" s="206"/>
      <c r="GT940" s="206"/>
      <c r="GU940" s="206"/>
      <c r="GV940" s="206"/>
      <c r="GW940" s="206"/>
      <c r="GX940" s="206"/>
      <c r="GY940" s="206"/>
      <c r="GZ940" s="206"/>
      <c r="HA940" s="206"/>
      <c r="HB940" s="206"/>
      <c r="HC940" s="206"/>
      <c r="HD940" s="206"/>
      <c r="HE940" s="206"/>
      <c r="HF940" s="206"/>
      <c r="HG940" s="206"/>
      <c r="HH940" s="206"/>
      <c r="HI940" s="206"/>
      <c r="HJ940" s="206"/>
      <c r="HK940" s="206"/>
      <c r="HL940" s="206"/>
      <c r="HM940" s="206"/>
      <c r="HN940" s="206"/>
      <c r="HO940" s="206"/>
      <c r="HP940" s="206"/>
      <c r="HQ940" s="206"/>
      <c r="HR940" s="206"/>
      <c r="HS940" s="206"/>
      <c r="HT940" s="206"/>
      <c r="HU940" s="206"/>
      <c r="HV940" s="206"/>
      <c r="HW940" s="206"/>
      <c r="HX940" s="206"/>
      <c r="HY940" s="206"/>
      <c r="HZ940" s="206"/>
      <c r="IA940" s="206"/>
      <c r="IB940" s="206"/>
      <c r="IC940" s="206"/>
      <c r="ID940" s="206"/>
      <c r="IE940" s="206"/>
      <c r="IF940" s="206"/>
      <c r="IG940" s="206"/>
      <c r="IH940" s="206"/>
    </row>
    <row r="941" spans="1:242" s="225" customFormat="1" hidden="1" x14ac:dyDescent="0.25">
      <c r="A941" s="206"/>
      <c r="B941" s="206"/>
      <c r="C941" s="204">
        <v>43698</v>
      </c>
      <c r="D941" s="233" t="s">
        <v>1664</v>
      </c>
      <c r="E941" s="238" t="s">
        <v>1636</v>
      </c>
      <c r="F941" s="255"/>
      <c r="G941" s="242" t="s">
        <v>1198</v>
      </c>
      <c r="H941" s="285"/>
      <c r="I941" s="236">
        <v>655000</v>
      </c>
      <c r="J941" s="357">
        <f t="shared" si="14"/>
        <v>7341000</v>
      </c>
      <c r="K941" s="251"/>
      <c r="L941" s="287"/>
      <c r="M941" s="238" t="s">
        <v>1636</v>
      </c>
      <c r="N941" s="287"/>
      <c r="O941" s="287"/>
      <c r="P941" s="287"/>
      <c r="Q941" s="287"/>
      <c r="R941" s="287"/>
      <c r="S941" s="287"/>
      <c r="T941" s="287"/>
      <c r="U941" s="287"/>
      <c r="V941" s="287"/>
      <c r="W941" s="287"/>
      <c r="X941" s="287"/>
      <c r="Y941" s="287"/>
      <c r="Z941" s="287"/>
      <c r="AA941" s="287"/>
      <c r="AB941" s="287"/>
      <c r="AC941" s="287"/>
      <c r="AD941" s="287"/>
      <c r="AE941" s="287"/>
      <c r="AF941" s="287"/>
      <c r="AG941" s="287"/>
      <c r="AH941" s="287"/>
      <c r="AI941" s="287"/>
      <c r="AJ941" s="449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  <c r="BI941" s="206"/>
      <c r="BJ941" s="206"/>
      <c r="BK941" s="206"/>
      <c r="BL941" s="206"/>
      <c r="BM941" s="206"/>
      <c r="BN941" s="206"/>
      <c r="BO941" s="206"/>
      <c r="BP941" s="206"/>
      <c r="BQ941" s="206"/>
      <c r="BR941" s="206"/>
      <c r="BS941" s="206"/>
      <c r="BT941" s="206"/>
      <c r="BU941" s="206"/>
      <c r="BV941" s="206"/>
      <c r="BW941" s="206"/>
      <c r="BX941" s="206"/>
      <c r="BY941" s="206"/>
      <c r="BZ941" s="206"/>
      <c r="CA941" s="206"/>
      <c r="CB941" s="206"/>
      <c r="CC941" s="206"/>
      <c r="CD941" s="206"/>
      <c r="CE941" s="206"/>
      <c r="CF941" s="206"/>
      <c r="CG941" s="206"/>
      <c r="CH941" s="206"/>
      <c r="CI941" s="206"/>
      <c r="CJ941" s="206"/>
      <c r="CK941" s="206"/>
      <c r="CL941" s="206"/>
      <c r="CM941" s="206"/>
      <c r="CN941" s="206"/>
      <c r="CO941" s="206"/>
      <c r="CP941" s="206"/>
      <c r="CQ941" s="206"/>
      <c r="CR941" s="206"/>
      <c r="CS941" s="206"/>
      <c r="CT941" s="206"/>
      <c r="CU941" s="206"/>
      <c r="CV941" s="206"/>
      <c r="CW941" s="206"/>
      <c r="CX941" s="206"/>
      <c r="CY941" s="206"/>
      <c r="CZ941" s="206"/>
      <c r="DA941" s="206"/>
      <c r="DB941" s="206"/>
      <c r="DC941" s="206"/>
      <c r="DD941" s="206"/>
      <c r="DE941" s="206"/>
      <c r="DF941" s="206"/>
      <c r="DG941" s="206"/>
      <c r="DH941" s="206"/>
      <c r="DI941" s="206"/>
      <c r="DJ941" s="206"/>
      <c r="DK941" s="206"/>
      <c r="DL941" s="206"/>
      <c r="DM941" s="206"/>
      <c r="DN941" s="206"/>
      <c r="DO941" s="206"/>
      <c r="DP941" s="206"/>
      <c r="DQ941" s="206"/>
      <c r="DR941" s="206"/>
      <c r="DS941" s="206"/>
      <c r="DT941" s="206"/>
      <c r="DU941" s="206"/>
      <c r="DV941" s="206"/>
      <c r="DW941" s="206"/>
      <c r="DX941" s="206"/>
      <c r="DY941" s="206"/>
      <c r="DZ941" s="206"/>
      <c r="EA941" s="206"/>
      <c r="EB941" s="206"/>
      <c r="EC941" s="206"/>
      <c r="ED941" s="206"/>
      <c r="EE941" s="206"/>
      <c r="EF941" s="206"/>
      <c r="EG941" s="206"/>
      <c r="EH941" s="206"/>
      <c r="EI941" s="206"/>
      <c r="EJ941" s="206"/>
      <c r="EK941" s="206"/>
      <c r="EL941" s="206"/>
      <c r="EM941" s="206"/>
      <c r="EN941" s="206"/>
      <c r="EO941" s="206"/>
      <c r="EP941" s="206"/>
      <c r="EQ941" s="206"/>
      <c r="ER941" s="206"/>
      <c r="ES941" s="206"/>
      <c r="ET941" s="206"/>
      <c r="EU941" s="206"/>
      <c r="EV941" s="206"/>
      <c r="EW941" s="206"/>
      <c r="EX941" s="206"/>
      <c r="EY941" s="206"/>
      <c r="EZ941" s="206"/>
      <c r="FA941" s="206"/>
      <c r="FB941" s="206"/>
      <c r="FC941" s="206"/>
      <c r="FD941" s="206"/>
      <c r="FE941" s="206"/>
      <c r="FF941" s="206"/>
      <c r="FG941" s="206"/>
      <c r="FH941" s="206"/>
      <c r="FI941" s="206"/>
      <c r="FJ941" s="206"/>
      <c r="FK941" s="206"/>
      <c r="FL941" s="206"/>
      <c r="FM941" s="206"/>
      <c r="FN941" s="206"/>
      <c r="FO941" s="206"/>
      <c r="FP941" s="206"/>
      <c r="FQ941" s="206"/>
      <c r="FR941" s="206"/>
      <c r="FS941" s="206"/>
      <c r="FT941" s="206"/>
      <c r="FU941" s="206"/>
      <c r="FV941" s="206"/>
      <c r="FW941" s="206"/>
      <c r="FX941" s="206"/>
      <c r="FY941" s="206"/>
      <c r="FZ941" s="206"/>
      <c r="GA941" s="206"/>
      <c r="GB941" s="206"/>
      <c r="GC941" s="206"/>
      <c r="GD941" s="206"/>
      <c r="GE941" s="206"/>
      <c r="GF941" s="206"/>
      <c r="GG941" s="206"/>
      <c r="GH941" s="206"/>
      <c r="GI941" s="206"/>
      <c r="GJ941" s="206"/>
      <c r="GK941" s="206"/>
      <c r="GL941" s="206"/>
      <c r="GM941" s="206"/>
      <c r="GN941" s="206"/>
      <c r="GO941" s="206"/>
      <c r="GP941" s="206"/>
      <c r="GQ941" s="206"/>
      <c r="GR941" s="206"/>
      <c r="GS941" s="206"/>
      <c r="GT941" s="206"/>
      <c r="GU941" s="206"/>
      <c r="GV941" s="206"/>
      <c r="GW941" s="206"/>
      <c r="GX941" s="206"/>
      <c r="GY941" s="206"/>
      <c r="GZ941" s="206"/>
      <c r="HA941" s="206"/>
      <c r="HB941" s="206"/>
      <c r="HC941" s="206"/>
      <c r="HD941" s="206"/>
      <c r="HE941" s="206"/>
      <c r="HF941" s="206"/>
      <c r="HG941" s="206"/>
      <c r="HH941" s="206"/>
      <c r="HI941" s="206"/>
      <c r="HJ941" s="206"/>
      <c r="HK941" s="206"/>
      <c r="HL941" s="206"/>
      <c r="HM941" s="206"/>
      <c r="HN941" s="206"/>
      <c r="HO941" s="206"/>
      <c r="HP941" s="206"/>
      <c r="HQ941" s="206"/>
      <c r="HR941" s="206"/>
      <c r="HS941" s="206"/>
      <c r="HT941" s="206"/>
      <c r="HU941" s="206"/>
      <c r="HV941" s="206"/>
      <c r="HW941" s="206"/>
      <c r="HX941" s="206"/>
      <c r="HY941" s="206"/>
      <c r="HZ941" s="206"/>
      <c r="IA941" s="206"/>
      <c r="IB941" s="206"/>
      <c r="IC941" s="206"/>
      <c r="ID941" s="206"/>
      <c r="IE941" s="206"/>
      <c r="IF941" s="206"/>
      <c r="IG941" s="206"/>
      <c r="IH941" s="206"/>
    </row>
    <row r="942" spans="1:242" s="225" customFormat="1" hidden="1" x14ac:dyDescent="0.25">
      <c r="A942" s="206"/>
      <c r="B942" s="206"/>
      <c r="C942" s="207">
        <v>43701</v>
      </c>
      <c r="D942" s="248" t="s">
        <v>1653</v>
      </c>
      <c r="E942" s="238" t="s">
        <v>1637</v>
      </c>
      <c r="F942" s="238"/>
      <c r="G942" s="249" t="s">
        <v>1198</v>
      </c>
      <c r="H942" s="285"/>
      <c r="I942" s="236">
        <v>88500</v>
      </c>
      <c r="J942" s="357">
        <f t="shared" si="14"/>
        <v>7252500</v>
      </c>
      <c r="K942" s="251"/>
      <c r="L942" s="287"/>
      <c r="M942" s="238" t="s">
        <v>1637</v>
      </c>
      <c r="N942" s="287"/>
      <c r="O942" s="287"/>
      <c r="P942" s="287"/>
      <c r="Q942" s="287"/>
      <c r="R942" s="287"/>
      <c r="S942" s="287"/>
      <c r="T942" s="287"/>
      <c r="U942" s="287"/>
      <c r="V942" s="287"/>
      <c r="W942" s="287"/>
      <c r="X942" s="287"/>
      <c r="Y942" s="287"/>
      <c r="Z942" s="287"/>
      <c r="AA942" s="287"/>
      <c r="AB942" s="287"/>
      <c r="AC942" s="287"/>
      <c r="AD942" s="287"/>
      <c r="AE942" s="287"/>
      <c r="AF942" s="287"/>
      <c r="AG942" s="287"/>
      <c r="AH942" s="287"/>
      <c r="AI942" s="287"/>
      <c r="AJ942" s="449"/>
      <c r="AK942" s="206"/>
      <c r="AL942" s="206"/>
      <c r="AM942" s="206"/>
      <c r="AN942" s="206"/>
      <c r="AO942" s="206"/>
      <c r="AP942" s="206"/>
      <c r="AQ942" s="206"/>
      <c r="AR942" s="206"/>
      <c r="AS942" s="206"/>
      <c r="AT942" s="206"/>
      <c r="AU942" s="206"/>
      <c r="AV942" s="206"/>
      <c r="AW942" s="206"/>
      <c r="AX942" s="206"/>
      <c r="AY942" s="206"/>
      <c r="AZ942" s="206"/>
      <c r="BA942" s="206"/>
      <c r="BB942" s="206"/>
      <c r="BC942" s="206"/>
      <c r="BD942" s="206"/>
      <c r="BE942" s="206"/>
      <c r="BF942" s="206"/>
      <c r="BG942" s="206"/>
      <c r="BH942" s="206"/>
      <c r="BI942" s="206"/>
      <c r="BJ942" s="206"/>
      <c r="BK942" s="206"/>
      <c r="BL942" s="206"/>
      <c r="BM942" s="206"/>
      <c r="BN942" s="206"/>
      <c r="BO942" s="206"/>
      <c r="BP942" s="206"/>
      <c r="BQ942" s="206"/>
      <c r="BR942" s="206"/>
      <c r="BS942" s="206"/>
      <c r="BT942" s="206"/>
      <c r="BU942" s="206"/>
      <c r="BV942" s="206"/>
      <c r="BW942" s="206"/>
      <c r="BX942" s="206"/>
      <c r="BY942" s="206"/>
      <c r="BZ942" s="206"/>
      <c r="CA942" s="206"/>
      <c r="CB942" s="206"/>
      <c r="CC942" s="206"/>
      <c r="CD942" s="206"/>
      <c r="CE942" s="206"/>
      <c r="CF942" s="206"/>
      <c r="CG942" s="206"/>
      <c r="CH942" s="206"/>
      <c r="CI942" s="206"/>
      <c r="CJ942" s="206"/>
      <c r="CK942" s="206"/>
      <c r="CL942" s="206"/>
      <c r="CM942" s="206"/>
      <c r="CN942" s="206"/>
      <c r="CO942" s="206"/>
      <c r="CP942" s="206"/>
      <c r="CQ942" s="206"/>
      <c r="CR942" s="206"/>
      <c r="CS942" s="206"/>
      <c r="CT942" s="206"/>
      <c r="CU942" s="206"/>
      <c r="CV942" s="206"/>
      <c r="CW942" s="206"/>
      <c r="CX942" s="206"/>
      <c r="CY942" s="206"/>
      <c r="CZ942" s="206"/>
      <c r="DA942" s="206"/>
      <c r="DB942" s="206"/>
      <c r="DC942" s="206"/>
      <c r="DD942" s="206"/>
      <c r="DE942" s="206"/>
      <c r="DF942" s="206"/>
      <c r="DG942" s="206"/>
      <c r="DH942" s="206"/>
      <c r="DI942" s="206"/>
      <c r="DJ942" s="206"/>
      <c r="DK942" s="206"/>
      <c r="DL942" s="206"/>
      <c r="DM942" s="206"/>
      <c r="DN942" s="206"/>
      <c r="DO942" s="206"/>
      <c r="DP942" s="206"/>
      <c r="DQ942" s="206"/>
      <c r="DR942" s="206"/>
      <c r="DS942" s="206"/>
      <c r="DT942" s="206"/>
      <c r="DU942" s="206"/>
      <c r="DV942" s="206"/>
      <c r="DW942" s="206"/>
      <c r="DX942" s="206"/>
      <c r="DY942" s="206"/>
      <c r="DZ942" s="206"/>
      <c r="EA942" s="206"/>
      <c r="EB942" s="206"/>
      <c r="EC942" s="206"/>
      <c r="ED942" s="206"/>
      <c r="EE942" s="206"/>
      <c r="EF942" s="206"/>
      <c r="EG942" s="206"/>
      <c r="EH942" s="206"/>
      <c r="EI942" s="206"/>
      <c r="EJ942" s="206"/>
      <c r="EK942" s="206"/>
      <c r="EL942" s="206"/>
      <c r="EM942" s="206"/>
      <c r="EN942" s="206"/>
      <c r="EO942" s="206"/>
      <c r="EP942" s="206"/>
      <c r="EQ942" s="206"/>
      <c r="ER942" s="206"/>
      <c r="ES942" s="206"/>
      <c r="ET942" s="206"/>
      <c r="EU942" s="206"/>
      <c r="EV942" s="206"/>
      <c r="EW942" s="206"/>
      <c r="EX942" s="206"/>
      <c r="EY942" s="206"/>
      <c r="EZ942" s="206"/>
      <c r="FA942" s="206"/>
      <c r="FB942" s="206"/>
      <c r="FC942" s="206"/>
      <c r="FD942" s="206"/>
      <c r="FE942" s="206"/>
      <c r="FF942" s="206"/>
      <c r="FG942" s="206"/>
      <c r="FH942" s="206"/>
      <c r="FI942" s="206"/>
      <c r="FJ942" s="206"/>
      <c r="FK942" s="206"/>
      <c r="FL942" s="206"/>
      <c r="FM942" s="206"/>
      <c r="FN942" s="206"/>
      <c r="FO942" s="206"/>
      <c r="FP942" s="206"/>
      <c r="FQ942" s="206"/>
      <c r="FR942" s="206"/>
      <c r="FS942" s="206"/>
      <c r="FT942" s="206"/>
      <c r="FU942" s="206"/>
      <c r="FV942" s="206"/>
      <c r="FW942" s="206"/>
      <c r="FX942" s="206"/>
      <c r="FY942" s="206"/>
      <c r="FZ942" s="206"/>
      <c r="GA942" s="206"/>
      <c r="GB942" s="206"/>
      <c r="GC942" s="206"/>
      <c r="GD942" s="206"/>
      <c r="GE942" s="206"/>
      <c r="GF942" s="206"/>
      <c r="GG942" s="206"/>
      <c r="GH942" s="206"/>
      <c r="GI942" s="206"/>
      <c r="GJ942" s="206"/>
      <c r="GK942" s="206"/>
      <c r="GL942" s="206"/>
      <c r="GM942" s="206"/>
      <c r="GN942" s="206"/>
      <c r="GO942" s="206"/>
      <c r="GP942" s="206"/>
      <c r="GQ942" s="206"/>
      <c r="GR942" s="206"/>
      <c r="GS942" s="206"/>
      <c r="GT942" s="206"/>
      <c r="GU942" s="206"/>
      <c r="GV942" s="206"/>
      <c r="GW942" s="206"/>
      <c r="GX942" s="206"/>
      <c r="GY942" s="206"/>
      <c r="GZ942" s="206"/>
      <c r="HA942" s="206"/>
      <c r="HB942" s="206"/>
      <c r="HC942" s="206"/>
      <c r="HD942" s="206"/>
      <c r="HE942" s="206"/>
      <c r="HF942" s="206"/>
      <c r="HG942" s="206"/>
      <c r="HH942" s="206"/>
      <c r="HI942" s="206"/>
      <c r="HJ942" s="206"/>
      <c r="HK942" s="206"/>
      <c r="HL942" s="206"/>
      <c r="HM942" s="206"/>
      <c r="HN942" s="206"/>
      <c r="HO942" s="206"/>
      <c r="HP942" s="206"/>
      <c r="HQ942" s="206"/>
      <c r="HR942" s="206"/>
      <c r="HS942" s="206"/>
      <c r="HT942" s="206"/>
      <c r="HU942" s="206"/>
      <c r="HV942" s="206"/>
      <c r="HW942" s="206"/>
      <c r="HX942" s="206"/>
      <c r="HY942" s="206"/>
      <c r="HZ942" s="206"/>
      <c r="IA942" s="206"/>
      <c r="IB942" s="206"/>
      <c r="IC942" s="206"/>
      <c r="ID942" s="206"/>
      <c r="IE942" s="206"/>
      <c r="IF942" s="206"/>
      <c r="IG942" s="206"/>
      <c r="IH942" s="206"/>
    </row>
    <row r="943" spans="1:242" s="225" customFormat="1" hidden="1" x14ac:dyDescent="0.25">
      <c r="A943" s="206"/>
      <c r="B943" s="206"/>
      <c r="C943" s="204">
        <v>43701</v>
      </c>
      <c r="D943" s="248" t="s">
        <v>1660</v>
      </c>
      <c r="E943" s="238" t="s">
        <v>1663</v>
      </c>
      <c r="F943" s="238"/>
      <c r="G943" s="249" t="s">
        <v>1198</v>
      </c>
      <c r="H943" s="285"/>
      <c r="I943" s="277">
        <v>30000</v>
      </c>
      <c r="J943" s="357">
        <f t="shared" si="14"/>
        <v>7222500</v>
      </c>
      <c r="K943" s="251"/>
      <c r="L943" s="287"/>
      <c r="M943" s="238" t="s">
        <v>1663</v>
      </c>
      <c r="N943" s="287"/>
      <c r="O943" s="287"/>
      <c r="P943" s="287"/>
      <c r="Q943" s="287"/>
      <c r="R943" s="287"/>
      <c r="S943" s="287"/>
      <c r="T943" s="287"/>
      <c r="U943" s="287"/>
      <c r="V943" s="287"/>
      <c r="W943" s="287"/>
      <c r="X943" s="287"/>
      <c r="Y943" s="287"/>
      <c r="Z943" s="287"/>
      <c r="AA943" s="287"/>
      <c r="AB943" s="287"/>
      <c r="AC943" s="287"/>
      <c r="AD943" s="287"/>
      <c r="AE943" s="287"/>
      <c r="AF943" s="287"/>
      <c r="AG943" s="287"/>
      <c r="AH943" s="287"/>
      <c r="AI943" s="287"/>
      <c r="AJ943" s="449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206"/>
      <c r="BN943" s="206"/>
      <c r="BO943" s="206"/>
      <c r="BP943" s="206"/>
      <c r="BQ943" s="206"/>
      <c r="BR943" s="206"/>
      <c r="BS943" s="206"/>
      <c r="BT943" s="206"/>
      <c r="BU943" s="206"/>
      <c r="BV943" s="206"/>
      <c r="BW943" s="206"/>
      <c r="BX943" s="206"/>
      <c r="BY943" s="206"/>
      <c r="BZ943" s="206"/>
      <c r="CA943" s="206"/>
      <c r="CB943" s="206"/>
      <c r="CC943" s="206"/>
      <c r="CD943" s="206"/>
      <c r="CE943" s="206"/>
      <c r="CF943" s="206"/>
      <c r="CG943" s="206"/>
      <c r="CH943" s="206"/>
      <c r="CI943" s="206"/>
      <c r="CJ943" s="206"/>
      <c r="CK943" s="206"/>
      <c r="CL943" s="206"/>
      <c r="CM943" s="206"/>
      <c r="CN943" s="206"/>
      <c r="CO943" s="206"/>
      <c r="CP943" s="206"/>
      <c r="CQ943" s="206"/>
      <c r="CR943" s="206"/>
      <c r="CS943" s="206"/>
      <c r="CT943" s="206"/>
      <c r="CU943" s="206"/>
      <c r="CV943" s="206"/>
      <c r="CW943" s="206"/>
      <c r="CX943" s="206"/>
      <c r="CY943" s="206"/>
      <c r="CZ943" s="206"/>
      <c r="DA943" s="206"/>
      <c r="DB943" s="206"/>
      <c r="DC943" s="206"/>
      <c r="DD943" s="206"/>
      <c r="DE943" s="206"/>
      <c r="DF943" s="206"/>
      <c r="DG943" s="206"/>
      <c r="DH943" s="206"/>
      <c r="DI943" s="206"/>
      <c r="DJ943" s="206"/>
      <c r="DK943" s="206"/>
      <c r="DL943" s="206"/>
      <c r="DM943" s="206"/>
      <c r="DN943" s="206"/>
      <c r="DO943" s="206"/>
      <c r="DP943" s="206"/>
      <c r="DQ943" s="206"/>
      <c r="DR943" s="206"/>
      <c r="DS943" s="206"/>
      <c r="DT943" s="206"/>
      <c r="DU943" s="206"/>
      <c r="DV943" s="206"/>
      <c r="DW943" s="206"/>
      <c r="DX943" s="206"/>
      <c r="DY943" s="206"/>
      <c r="DZ943" s="206"/>
      <c r="EA943" s="206"/>
      <c r="EB943" s="206"/>
      <c r="EC943" s="206"/>
      <c r="ED943" s="206"/>
      <c r="EE943" s="206"/>
      <c r="EF943" s="206"/>
      <c r="EG943" s="206"/>
      <c r="EH943" s="206"/>
      <c r="EI943" s="206"/>
      <c r="EJ943" s="206"/>
      <c r="EK943" s="206"/>
      <c r="EL943" s="206"/>
      <c r="EM943" s="206"/>
      <c r="EN943" s="206"/>
      <c r="EO943" s="206"/>
      <c r="EP943" s="206"/>
      <c r="EQ943" s="206"/>
      <c r="ER943" s="206"/>
      <c r="ES943" s="206"/>
      <c r="ET943" s="206"/>
      <c r="EU943" s="206"/>
      <c r="EV943" s="206"/>
      <c r="EW943" s="206"/>
      <c r="EX943" s="206"/>
      <c r="EY943" s="206"/>
      <c r="EZ943" s="206"/>
      <c r="FA943" s="206"/>
      <c r="FB943" s="206"/>
      <c r="FC943" s="206"/>
      <c r="FD943" s="206"/>
      <c r="FE943" s="206"/>
      <c r="FF943" s="206"/>
      <c r="FG943" s="206"/>
      <c r="FH943" s="206"/>
      <c r="FI943" s="206"/>
      <c r="FJ943" s="206"/>
      <c r="FK943" s="206"/>
      <c r="FL943" s="206"/>
      <c r="FM943" s="206"/>
      <c r="FN943" s="206"/>
      <c r="FO943" s="206"/>
      <c r="FP943" s="206"/>
      <c r="FQ943" s="206"/>
      <c r="FR943" s="206"/>
      <c r="FS943" s="206"/>
      <c r="FT943" s="206"/>
      <c r="FU943" s="206"/>
      <c r="FV943" s="206"/>
      <c r="FW943" s="206"/>
      <c r="FX943" s="206"/>
      <c r="FY943" s="206"/>
      <c r="FZ943" s="206"/>
      <c r="GA943" s="206"/>
      <c r="GB943" s="206"/>
      <c r="GC943" s="206"/>
      <c r="GD943" s="206"/>
      <c r="GE943" s="206"/>
      <c r="GF943" s="206"/>
      <c r="GG943" s="206"/>
      <c r="GH943" s="206"/>
      <c r="GI943" s="206"/>
      <c r="GJ943" s="206"/>
      <c r="GK943" s="206"/>
      <c r="GL943" s="206"/>
      <c r="GM943" s="206"/>
      <c r="GN943" s="206"/>
      <c r="GO943" s="206"/>
      <c r="GP943" s="206"/>
      <c r="GQ943" s="206"/>
      <c r="GR943" s="206"/>
      <c r="GS943" s="206"/>
      <c r="GT943" s="206"/>
      <c r="GU943" s="206"/>
      <c r="GV943" s="206"/>
      <c r="GW943" s="206"/>
      <c r="GX943" s="206"/>
      <c r="GY943" s="206"/>
      <c r="GZ943" s="206"/>
      <c r="HA943" s="206"/>
      <c r="HB943" s="206"/>
      <c r="HC943" s="206"/>
      <c r="HD943" s="206"/>
      <c r="HE943" s="206"/>
      <c r="HF943" s="206"/>
      <c r="HG943" s="206"/>
      <c r="HH943" s="206"/>
      <c r="HI943" s="206"/>
      <c r="HJ943" s="206"/>
      <c r="HK943" s="206"/>
      <c r="HL943" s="206"/>
      <c r="HM943" s="206"/>
      <c r="HN943" s="206"/>
      <c r="HO943" s="206"/>
      <c r="HP943" s="206"/>
      <c r="HQ943" s="206"/>
      <c r="HR943" s="206"/>
      <c r="HS943" s="206"/>
      <c r="HT943" s="206"/>
      <c r="HU943" s="206"/>
      <c r="HV943" s="206"/>
      <c r="HW943" s="206"/>
      <c r="HX943" s="206"/>
      <c r="HY943" s="206"/>
      <c r="HZ943" s="206"/>
      <c r="IA943" s="206"/>
      <c r="IB943" s="206"/>
      <c r="IC943" s="206"/>
      <c r="ID943" s="206"/>
      <c r="IE943" s="206"/>
      <c r="IF943" s="206"/>
      <c r="IG943" s="206"/>
      <c r="IH943" s="206"/>
    </row>
    <row r="944" spans="1:242" s="225" customFormat="1" hidden="1" x14ac:dyDescent="0.25">
      <c r="A944" s="206"/>
      <c r="B944" s="206"/>
      <c r="C944" s="283">
        <v>43693</v>
      </c>
      <c r="D944" s="225" t="s">
        <v>1650</v>
      </c>
      <c r="E944" s="206" t="s">
        <v>1659</v>
      </c>
      <c r="F944" s="206"/>
      <c r="G944" s="235" t="s">
        <v>1394</v>
      </c>
      <c r="H944" s="285"/>
      <c r="I944" s="235">
        <v>1125000</v>
      </c>
      <c r="J944" s="357">
        <f t="shared" si="14"/>
        <v>6097500</v>
      </c>
      <c r="K944" s="251"/>
      <c r="L944" s="287"/>
      <c r="M944" s="206" t="s">
        <v>1659</v>
      </c>
      <c r="N944" s="287"/>
      <c r="O944" s="287"/>
      <c r="P944" s="287"/>
      <c r="Q944" s="287"/>
      <c r="R944" s="287"/>
      <c r="S944" s="287"/>
      <c r="T944" s="287"/>
      <c r="U944" s="287"/>
      <c r="V944" s="287"/>
      <c r="W944" s="287"/>
      <c r="X944" s="287"/>
      <c r="Y944" s="287"/>
      <c r="Z944" s="287"/>
      <c r="AA944" s="287"/>
      <c r="AB944" s="287"/>
      <c r="AC944" s="287"/>
      <c r="AD944" s="287"/>
      <c r="AE944" s="287"/>
      <c r="AF944" s="287"/>
      <c r="AG944" s="287"/>
      <c r="AH944" s="287"/>
      <c r="AI944" s="287"/>
      <c r="AJ944" s="449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206"/>
      <c r="BN944" s="206"/>
      <c r="BO944" s="206"/>
      <c r="BP944" s="206"/>
      <c r="BQ944" s="206"/>
      <c r="BR944" s="206"/>
      <c r="BS944" s="206"/>
      <c r="BT944" s="206"/>
      <c r="BU944" s="206"/>
      <c r="BV944" s="206"/>
      <c r="BW944" s="206"/>
      <c r="BX944" s="206"/>
      <c r="BY944" s="206"/>
      <c r="BZ944" s="206"/>
      <c r="CA944" s="206"/>
      <c r="CB944" s="206"/>
      <c r="CC944" s="206"/>
      <c r="CD944" s="206"/>
      <c r="CE944" s="206"/>
      <c r="CF944" s="206"/>
      <c r="CG944" s="206"/>
      <c r="CH944" s="206"/>
      <c r="CI944" s="206"/>
      <c r="CJ944" s="206"/>
      <c r="CK944" s="206"/>
      <c r="CL944" s="206"/>
      <c r="CM944" s="206"/>
      <c r="CN944" s="206"/>
      <c r="CO944" s="206"/>
      <c r="CP944" s="206"/>
      <c r="CQ944" s="206"/>
      <c r="CR944" s="206"/>
      <c r="CS944" s="206"/>
      <c r="CT944" s="206"/>
      <c r="CU944" s="206"/>
      <c r="CV944" s="206"/>
      <c r="CW944" s="206"/>
      <c r="CX944" s="206"/>
      <c r="CY944" s="206"/>
      <c r="CZ944" s="206"/>
      <c r="DA944" s="206"/>
      <c r="DB944" s="206"/>
      <c r="DC944" s="206"/>
      <c r="DD944" s="206"/>
      <c r="DE944" s="206"/>
      <c r="DF944" s="206"/>
      <c r="DG944" s="206"/>
      <c r="DH944" s="206"/>
      <c r="DI944" s="206"/>
      <c r="DJ944" s="206"/>
      <c r="DK944" s="206"/>
      <c r="DL944" s="206"/>
      <c r="DM944" s="206"/>
      <c r="DN944" s="206"/>
      <c r="DO944" s="206"/>
      <c r="DP944" s="206"/>
      <c r="DQ944" s="206"/>
      <c r="DR944" s="206"/>
      <c r="DS944" s="206"/>
      <c r="DT944" s="206"/>
      <c r="DU944" s="206"/>
      <c r="DV944" s="206"/>
      <c r="DW944" s="206"/>
      <c r="DX944" s="206"/>
      <c r="DY944" s="206"/>
      <c r="DZ944" s="206"/>
      <c r="EA944" s="206"/>
      <c r="EB944" s="206"/>
      <c r="EC944" s="206"/>
      <c r="ED944" s="206"/>
      <c r="EE944" s="206"/>
      <c r="EF944" s="206"/>
      <c r="EG944" s="206"/>
      <c r="EH944" s="206"/>
      <c r="EI944" s="206"/>
      <c r="EJ944" s="206"/>
      <c r="EK944" s="206"/>
      <c r="EL944" s="206"/>
      <c r="EM944" s="206"/>
      <c r="EN944" s="206"/>
      <c r="EO944" s="206"/>
      <c r="EP944" s="206"/>
      <c r="EQ944" s="206"/>
      <c r="ER944" s="206"/>
      <c r="ES944" s="206"/>
      <c r="ET944" s="206"/>
      <c r="EU944" s="206"/>
      <c r="EV944" s="206"/>
      <c r="EW944" s="206"/>
      <c r="EX944" s="206"/>
      <c r="EY944" s="206"/>
      <c r="EZ944" s="206"/>
      <c r="FA944" s="206"/>
      <c r="FB944" s="206"/>
      <c r="FC944" s="206"/>
      <c r="FD944" s="206"/>
      <c r="FE944" s="206"/>
      <c r="FF944" s="206"/>
      <c r="FG944" s="206"/>
      <c r="FH944" s="206"/>
      <c r="FI944" s="206"/>
      <c r="FJ944" s="206"/>
      <c r="FK944" s="206"/>
      <c r="FL944" s="206"/>
      <c r="FM944" s="206"/>
      <c r="FN944" s="206"/>
      <c r="FO944" s="206"/>
      <c r="FP944" s="206"/>
      <c r="FQ944" s="206"/>
      <c r="FR944" s="206"/>
      <c r="FS944" s="206"/>
      <c r="FT944" s="206"/>
      <c r="FU944" s="206"/>
      <c r="FV944" s="206"/>
      <c r="FW944" s="206"/>
      <c r="FX944" s="206"/>
      <c r="FY944" s="206"/>
      <c r="FZ944" s="206"/>
      <c r="GA944" s="206"/>
      <c r="GB944" s="206"/>
      <c r="GC944" s="206"/>
      <c r="GD944" s="206"/>
      <c r="GE944" s="206"/>
      <c r="GF944" s="206"/>
      <c r="GG944" s="206"/>
      <c r="GH944" s="206"/>
      <c r="GI944" s="206"/>
      <c r="GJ944" s="206"/>
      <c r="GK944" s="206"/>
      <c r="GL944" s="206"/>
      <c r="GM944" s="206"/>
      <c r="GN944" s="206"/>
      <c r="GO944" s="206"/>
      <c r="GP944" s="206"/>
      <c r="GQ944" s="206"/>
      <c r="GR944" s="206"/>
      <c r="GS944" s="206"/>
      <c r="GT944" s="206"/>
      <c r="GU944" s="206"/>
      <c r="GV944" s="206"/>
      <c r="GW944" s="206"/>
      <c r="GX944" s="206"/>
      <c r="GY944" s="206"/>
      <c r="GZ944" s="206"/>
      <c r="HA944" s="206"/>
      <c r="HB944" s="206"/>
      <c r="HC944" s="206"/>
      <c r="HD944" s="206"/>
      <c r="HE944" s="206"/>
      <c r="HF944" s="206"/>
      <c r="HG944" s="206"/>
      <c r="HH944" s="206"/>
      <c r="HI944" s="206"/>
      <c r="HJ944" s="206"/>
      <c r="HK944" s="206"/>
      <c r="HL944" s="206"/>
      <c r="HM944" s="206"/>
      <c r="HN944" s="206"/>
      <c r="HO944" s="206"/>
      <c r="HP944" s="206"/>
      <c r="HQ944" s="206"/>
      <c r="HR944" s="206"/>
      <c r="HS944" s="206"/>
      <c r="HT944" s="206"/>
      <c r="HU944" s="206"/>
      <c r="HV944" s="206"/>
      <c r="HW944" s="206"/>
      <c r="HX944" s="206"/>
      <c r="HY944" s="206"/>
      <c r="HZ944" s="206"/>
      <c r="IA944" s="206"/>
      <c r="IB944" s="206"/>
      <c r="IC944" s="206"/>
      <c r="ID944" s="206"/>
      <c r="IE944" s="206"/>
      <c r="IF944" s="206"/>
      <c r="IG944" s="206"/>
      <c r="IH944" s="206"/>
    </row>
    <row r="945" spans="1:242" s="225" customFormat="1" hidden="1" x14ac:dyDescent="0.25">
      <c r="A945" s="206"/>
      <c r="B945" s="206"/>
      <c r="C945" s="283">
        <v>43699</v>
      </c>
      <c r="D945" s="225" t="s">
        <v>1651</v>
      </c>
      <c r="E945" s="206" t="s">
        <v>1662</v>
      </c>
      <c r="F945" s="206"/>
      <c r="G945" s="235" t="s">
        <v>1652</v>
      </c>
      <c r="H945" s="285"/>
      <c r="I945" s="235">
        <v>1000000</v>
      </c>
      <c r="J945" s="357">
        <f t="shared" si="14"/>
        <v>5097500</v>
      </c>
      <c r="K945" s="251"/>
      <c r="L945" s="287"/>
      <c r="M945" s="206" t="s">
        <v>1662</v>
      </c>
      <c r="N945" s="287"/>
      <c r="O945" s="287"/>
      <c r="P945" s="287"/>
      <c r="Q945" s="287"/>
      <c r="R945" s="287"/>
      <c r="S945" s="287"/>
      <c r="T945" s="287"/>
      <c r="U945" s="287"/>
      <c r="V945" s="287"/>
      <c r="W945" s="287"/>
      <c r="X945" s="287"/>
      <c r="Y945" s="287"/>
      <c r="Z945" s="287"/>
      <c r="AA945" s="287"/>
      <c r="AB945" s="287"/>
      <c r="AC945" s="287"/>
      <c r="AD945" s="287"/>
      <c r="AE945" s="287"/>
      <c r="AF945" s="287"/>
      <c r="AG945" s="287"/>
      <c r="AH945" s="287"/>
      <c r="AI945" s="287"/>
      <c r="AJ945" s="449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206"/>
      <c r="BN945" s="206"/>
      <c r="BO945" s="206"/>
      <c r="BP945" s="206"/>
      <c r="BQ945" s="206"/>
      <c r="BR945" s="206"/>
      <c r="BS945" s="206"/>
      <c r="BT945" s="206"/>
      <c r="BU945" s="206"/>
      <c r="BV945" s="206"/>
      <c r="BW945" s="206"/>
      <c r="BX945" s="206"/>
      <c r="BY945" s="206"/>
      <c r="BZ945" s="206"/>
      <c r="CA945" s="206"/>
      <c r="CB945" s="206"/>
      <c r="CC945" s="206"/>
      <c r="CD945" s="206"/>
      <c r="CE945" s="206"/>
      <c r="CF945" s="206"/>
      <c r="CG945" s="206"/>
      <c r="CH945" s="206"/>
      <c r="CI945" s="206"/>
      <c r="CJ945" s="206"/>
      <c r="CK945" s="206"/>
      <c r="CL945" s="206"/>
      <c r="CM945" s="206"/>
      <c r="CN945" s="206"/>
      <c r="CO945" s="206"/>
      <c r="CP945" s="206"/>
      <c r="CQ945" s="206"/>
      <c r="CR945" s="206"/>
      <c r="CS945" s="206"/>
      <c r="CT945" s="206"/>
      <c r="CU945" s="206"/>
      <c r="CV945" s="206"/>
      <c r="CW945" s="206"/>
      <c r="CX945" s="206"/>
      <c r="CY945" s="206"/>
      <c r="CZ945" s="206"/>
      <c r="DA945" s="206"/>
      <c r="DB945" s="206"/>
      <c r="DC945" s="206"/>
      <c r="DD945" s="206"/>
      <c r="DE945" s="206"/>
      <c r="DF945" s="206"/>
      <c r="DG945" s="206"/>
      <c r="DH945" s="206"/>
      <c r="DI945" s="206"/>
      <c r="DJ945" s="206"/>
      <c r="DK945" s="206"/>
      <c r="DL945" s="206"/>
      <c r="DM945" s="206"/>
      <c r="DN945" s="206"/>
      <c r="DO945" s="206"/>
      <c r="DP945" s="206"/>
      <c r="DQ945" s="206"/>
      <c r="DR945" s="206"/>
      <c r="DS945" s="206"/>
      <c r="DT945" s="206"/>
      <c r="DU945" s="206"/>
      <c r="DV945" s="206"/>
      <c r="DW945" s="206"/>
      <c r="DX945" s="206"/>
      <c r="DY945" s="206"/>
      <c r="DZ945" s="206"/>
      <c r="EA945" s="206"/>
      <c r="EB945" s="206"/>
      <c r="EC945" s="206"/>
      <c r="ED945" s="206"/>
      <c r="EE945" s="206"/>
      <c r="EF945" s="206"/>
      <c r="EG945" s="206"/>
      <c r="EH945" s="206"/>
      <c r="EI945" s="206"/>
      <c r="EJ945" s="206"/>
      <c r="EK945" s="206"/>
      <c r="EL945" s="206"/>
      <c r="EM945" s="206"/>
      <c r="EN945" s="206"/>
      <c r="EO945" s="206"/>
      <c r="EP945" s="206"/>
      <c r="EQ945" s="206"/>
      <c r="ER945" s="206"/>
      <c r="ES945" s="206"/>
      <c r="ET945" s="206"/>
      <c r="EU945" s="206"/>
      <c r="EV945" s="206"/>
      <c r="EW945" s="206"/>
      <c r="EX945" s="206"/>
      <c r="EY945" s="206"/>
      <c r="EZ945" s="206"/>
      <c r="FA945" s="206"/>
      <c r="FB945" s="206"/>
      <c r="FC945" s="206"/>
      <c r="FD945" s="206"/>
      <c r="FE945" s="206"/>
      <c r="FF945" s="206"/>
      <c r="FG945" s="206"/>
      <c r="FH945" s="206"/>
      <c r="FI945" s="206"/>
      <c r="FJ945" s="206"/>
      <c r="FK945" s="206"/>
      <c r="FL945" s="206"/>
      <c r="FM945" s="206"/>
      <c r="FN945" s="206"/>
      <c r="FO945" s="206"/>
      <c r="FP945" s="206"/>
      <c r="FQ945" s="206"/>
      <c r="FR945" s="206"/>
      <c r="FS945" s="206"/>
      <c r="FT945" s="206"/>
      <c r="FU945" s="206"/>
      <c r="FV945" s="206"/>
      <c r="FW945" s="206"/>
      <c r="FX945" s="206"/>
      <c r="FY945" s="206"/>
      <c r="FZ945" s="206"/>
      <c r="GA945" s="206"/>
      <c r="GB945" s="206"/>
      <c r="GC945" s="206"/>
      <c r="GD945" s="206"/>
      <c r="GE945" s="206"/>
      <c r="GF945" s="206"/>
      <c r="GG945" s="206"/>
      <c r="GH945" s="206"/>
      <c r="GI945" s="206"/>
      <c r="GJ945" s="206"/>
      <c r="GK945" s="206"/>
      <c r="GL945" s="206"/>
      <c r="GM945" s="206"/>
      <c r="GN945" s="206"/>
      <c r="GO945" s="206"/>
      <c r="GP945" s="206"/>
      <c r="GQ945" s="206"/>
      <c r="GR945" s="206"/>
      <c r="GS945" s="206"/>
      <c r="GT945" s="206"/>
      <c r="GU945" s="206"/>
      <c r="GV945" s="206"/>
      <c r="GW945" s="206"/>
      <c r="GX945" s="206"/>
      <c r="GY945" s="206"/>
      <c r="GZ945" s="206"/>
      <c r="HA945" s="206"/>
      <c r="HB945" s="206"/>
      <c r="HC945" s="206"/>
      <c r="HD945" s="206"/>
      <c r="HE945" s="206"/>
      <c r="HF945" s="206"/>
      <c r="HG945" s="206"/>
      <c r="HH945" s="206"/>
      <c r="HI945" s="206"/>
      <c r="HJ945" s="206"/>
      <c r="HK945" s="206"/>
      <c r="HL945" s="206"/>
      <c r="HM945" s="206"/>
      <c r="HN945" s="206"/>
      <c r="HO945" s="206"/>
      <c r="HP945" s="206"/>
      <c r="HQ945" s="206"/>
      <c r="HR945" s="206"/>
      <c r="HS945" s="206"/>
      <c r="HT945" s="206"/>
      <c r="HU945" s="206"/>
      <c r="HV945" s="206"/>
      <c r="HW945" s="206"/>
      <c r="HX945" s="206"/>
      <c r="HY945" s="206"/>
      <c r="HZ945" s="206"/>
      <c r="IA945" s="206"/>
      <c r="IB945" s="206"/>
      <c r="IC945" s="206"/>
      <c r="ID945" s="206"/>
      <c r="IE945" s="206"/>
      <c r="IF945" s="206"/>
      <c r="IG945" s="206"/>
      <c r="IH945" s="206"/>
    </row>
    <row r="946" spans="1:242" s="225" customFormat="1" hidden="1" x14ac:dyDescent="0.25">
      <c r="A946" s="206"/>
      <c r="B946" s="206"/>
      <c r="C946" s="206"/>
      <c r="D946" s="377" t="s">
        <v>1689</v>
      </c>
      <c r="E946" s="206"/>
      <c r="F946" s="206"/>
      <c r="G946" s="208"/>
      <c r="H946" s="285">
        <v>17777700</v>
      </c>
      <c r="I946" s="210"/>
      <c r="J946" s="357">
        <f t="shared" si="14"/>
        <v>22875200</v>
      </c>
      <c r="K946" s="251"/>
      <c r="L946" s="287"/>
      <c r="M946" s="206"/>
      <c r="N946" s="287"/>
      <c r="O946" s="287"/>
      <c r="P946" s="287"/>
      <c r="Q946" s="287"/>
      <c r="R946" s="287"/>
      <c r="S946" s="287"/>
      <c r="T946" s="287"/>
      <c r="U946" s="287"/>
      <c r="V946" s="287"/>
      <c r="W946" s="287"/>
      <c r="X946" s="287"/>
      <c r="Y946" s="287"/>
      <c r="Z946" s="287"/>
      <c r="AA946" s="287"/>
      <c r="AB946" s="287"/>
      <c r="AC946" s="287"/>
      <c r="AD946" s="287"/>
      <c r="AE946" s="287"/>
      <c r="AF946" s="287"/>
      <c r="AG946" s="287"/>
      <c r="AH946" s="287"/>
      <c r="AI946" s="287"/>
      <c r="AJ946" s="449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206"/>
      <c r="BN946" s="206"/>
      <c r="BO946" s="206"/>
      <c r="BP946" s="206"/>
      <c r="BQ946" s="206"/>
      <c r="BR946" s="206"/>
      <c r="BS946" s="206"/>
      <c r="BT946" s="206"/>
      <c r="BU946" s="206"/>
      <c r="BV946" s="206"/>
      <c r="BW946" s="206"/>
      <c r="BX946" s="206"/>
      <c r="BY946" s="206"/>
      <c r="BZ946" s="206"/>
      <c r="CA946" s="206"/>
      <c r="CB946" s="206"/>
      <c r="CC946" s="206"/>
      <c r="CD946" s="206"/>
      <c r="CE946" s="206"/>
      <c r="CF946" s="206"/>
      <c r="CG946" s="206"/>
      <c r="CH946" s="206"/>
      <c r="CI946" s="206"/>
      <c r="CJ946" s="206"/>
      <c r="CK946" s="206"/>
      <c r="CL946" s="206"/>
      <c r="CM946" s="206"/>
      <c r="CN946" s="206"/>
      <c r="CO946" s="206"/>
      <c r="CP946" s="206"/>
      <c r="CQ946" s="206"/>
      <c r="CR946" s="206"/>
      <c r="CS946" s="206"/>
      <c r="CT946" s="206"/>
      <c r="CU946" s="206"/>
      <c r="CV946" s="206"/>
      <c r="CW946" s="206"/>
      <c r="CX946" s="206"/>
      <c r="CY946" s="206"/>
      <c r="CZ946" s="206"/>
      <c r="DA946" s="206"/>
      <c r="DB946" s="206"/>
      <c r="DC946" s="206"/>
      <c r="DD946" s="206"/>
      <c r="DE946" s="206"/>
      <c r="DF946" s="206"/>
      <c r="DG946" s="206"/>
      <c r="DH946" s="206"/>
      <c r="DI946" s="206"/>
      <c r="DJ946" s="206"/>
      <c r="DK946" s="206"/>
      <c r="DL946" s="206"/>
      <c r="DM946" s="206"/>
      <c r="DN946" s="206"/>
      <c r="DO946" s="206"/>
      <c r="DP946" s="206"/>
      <c r="DQ946" s="206"/>
      <c r="DR946" s="206"/>
      <c r="DS946" s="206"/>
      <c r="DT946" s="206"/>
      <c r="DU946" s="206"/>
      <c r="DV946" s="206"/>
      <c r="DW946" s="206"/>
      <c r="DX946" s="206"/>
      <c r="DY946" s="206"/>
      <c r="DZ946" s="206"/>
      <c r="EA946" s="206"/>
      <c r="EB946" s="206"/>
      <c r="EC946" s="206"/>
      <c r="ED946" s="206"/>
      <c r="EE946" s="206"/>
      <c r="EF946" s="206"/>
      <c r="EG946" s="206"/>
      <c r="EH946" s="206"/>
      <c r="EI946" s="206"/>
      <c r="EJ946" s="206"/>
      <c r="EK946" s="206"/>
      <c r="EL946" s="206"/>
      <c r="EM946" s="206"/>
      <c r="EN946" s="206"/>
      <c r="EO946" s="206"/>
      <c r="EP946" s="206"/>
      <c r="EQ946" s="206"/>
      <c r="ER946" s="206"/>
      <c r="ES946" s="206"/>
      <c r="ET946" s="206"/>
      <c r="EU946" s="206"/>
      <c r="EV946" s="206"/>
      <c r="EW946" s="206"/>
      <c r="EX946" s="206"/>
      <c r="EY946" s="206"/>
      <c r="EZ946" s="206"/>
      <c r="FA946" s="206"/>
      <c r="FB946" s="206"/>
      <c r="FC946" s="206"/>
      <c r="FD946" s="206"/>
      <c r="FE946" s="206"/>
      <c r="FF946" s="206"/>
      <c r="FG946" s="206"/>
      <c r="FH946" s="206"/>
      <c r="FI946" s="206"/>
      <c r="FJ946" s="206"/>
      <c r="FK946" s="206"/>
      <c r="FL946" s="206"/>
      <c r="FM946" s="206"/>
      <c r="FN946" s="206"/>
      <c r="FO946" s="206"/>
      <c r="FP946" s="206"/>
      <c r="FQ946" s="206"/>
      <c r="FR946" s="206"/>
      <c r="FS946" s="206"/>
      <c r="FT946" s="206"/>
      <c r="FU946" s="206"/>
      <c r="FV946" s="206"/>
      <c r="FW946" s="206"/>
      <c r="FX946" s="206"/>
      <c r="FY946" s="206"/>
      <c r="FZ946" s="206"/>
      <c r="GA946" s="206"/>
      <c r="GB946" s="206"/>
      <c r="GC946" s="206"/>
      <c r="GD946" s="206"/>
      <c r="GE946" s="206"/>
      <c r="GF946" s="206"/>
      <c r="GG946" s="206"/>
      <c r="GH946" s="206"/>
      <c r="GI946" s="206"/>
      <c r="GJ946" s="206"/>
      <c r="GK946" s="206"/>
      <c r="GL946" s="206"/>
      <c r="GM946" s="206"/>
      <c r="GN946" s="206"/>
      <c r="GO946" s="206"/>
      <c r="GP946" s="206"/>
      <c r="GQ946" s="206"/>
      <c r="GR946" s="206"/>
      <c r="GS946" s="206"/>
      <c r="GT946" s="206"/>
      <c r="GU946" s="206"/>
      <c r="GV946" s="206"/>
      <c r="GW946" s="206"/>
      <c r="GX946" s="206"/>
      <c r="GY946" s="206"/>
      <c r="GZ946" s="206"/>
      <c r="HA946" s="206"/>
      <c r="HB946" s="206"/>
      <c r="HC946" s="206"/>
      <c r="HD946" s="206"/>
      <c r="HE946" s="206"/>
      <c r="HF946" s="206"/>
      <c r="HG946" s="206"/>
      <c r="HH946" s="206"/>
      <c r="HI946" s="206"/>
      <c r="HJ946" s="206"/>
      <c r="HK946" s="206"/>
      <c r="HL946" s="206"/>
      <c r="HM946" s="206"/>
      <c r="HN946" s="206"/>
      <c r="HO946" s="206"/>
      <c r="HP946" s="206"/>
      <c r="HQ946" s="206"/>
      <c r="HR946" s="206"/>
      <c r="HS946" s="206"/>
      <c r="HT946" s="206"/>
      <c r="HU946" s="206"/>
      <c r="HV946" s="206"/>
      <c r="HW946" s="206"/>
      <c r="HX946" s="206"/>
      <c r="HY946" s="206"/>
      <c r="HZ946" s="206"/>
      <c r="IA946" s="206"/>
      <c r="IB946" s="206"/>
      <c r="IC946" s="206"/>
      <c r="ID946" s="206"/>
      <c r="IE946" s="206"/>
      <c r="IF946" s="206"/>
      <c r="IG946" s="206"/>
      <c r="IH946" s="206"/>
    </row>
    <row r="947" spans="1:242" s="225" customFormat="1" hidden="1" x14ac:dyDescent="0.25">
      <c r="A947" s="206"/>
      <c r="B947" s="206"/>
      <c r="C947" s="204">
        <v>43703</v>
      </c>
      <c r="D947" s="318" t="s">
        <v>1667</v>
      </c>
      <c r="E947" s="319" t="s">
        <v>1665</v>
      </c>
      <c r="F947" s="255"/>
      <c r="G947" s="320" t="s">
        <v>1666</v>
      </c>
      <c r="H947" s="285"/>
      <c r="I947" s="321">
        <v>450000</v>
      </c>
      <c r="J947" s="357">
        <f t="shared" si="14"/>
        <v>22425200</v>
      </c>
      <c r="K947" s="251"/>
      <c r="L947" s="287"/>
      <c r="M947" s="319" t="s">
        <v>1665</v>
      </c>
      <c r="N947" s="287"/>
      <c r="O947" s="287"/>
      <c r="P947" s="287"/>
      <c r="Q947" s="287"/>
      <c r="R947" s="287"/>
      <c r="S947" s="287"/>
      <c r="T947" s="287"/>
      <c r="U947" s="287"/>
      <c r="V947" s="287"/>
      <c r="W947" s="287"/>
      <c r="X947" s="287"/>
      <c r="Y947" s="287"/>
      <c r="Z947" s="287"/>
      <c r="AA947" s="287"/>
      <c r="AB947" s="287"/>
      <c r="AC947" s="287"/>
      <c r="AD947" s="287"/>
      <c r="AE947" s="287"/>
      <c r="AF947" s="287"/>
      <c r="AG947" s="287"/>
      <c r="AH947" s="287"/>
      <c r="AI947" s="287"/>
      <c r="AJ947" s="449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206"/>
      <c r="BN947" s="206"/>
      <c r="BO947" s="206"/>
      <c r="BP947" s="206"/>
      <c r="BQ947" s="206"/>
      <c r="BR947" s="206"/>
      <c r="BS947" s="206"/>
      <c r="BT947" s="206"/>
      <c r="BU947" s="206"/>
      <c r="BV947" s="206"/>
      <c r="BW947" s="206"/>
      <c r="BX947" s="206"/>
      <c r="BY947" s="206"/>
      <c r="BZ947" s="206"/>
      <c r="CA947" s="206"/>
      <c r="CB947" s="206"/>
      <c r="CC947" s="206"/>
      <c r="CD947" s="206"/>
      <c r="CE947" s="206"/>
      <c r="CF947" s="206"/>
      <c r="CG947" s="206"/>
      <c r="CH947" s="206"/>
      <c r="CI947" s="206"/>
      <c r="CJ947" s="206"/>
      <c r="CK947" s="206"/>
      <c r="CL947" s="206"/>
      <c r="CM947" s="206"/>
      <c r="CN947" s="206"/>
      <c r="CO947" s="206"/>
      <c r="CP947" s="206"/>
      <c r="CQ947" s="206"/>
      <c r="CR947" s="206"/>
      <c r="CS947" s="206"/>
      <c r="CT947" s="206"/>
      <c r="CU947" s="206"/>
      <c r="CV947" s="206"/>
      <c r="CW947" s="206"/>
      <c r="CX947" s="206"/>
      <c r="CY947" s="206"/>
      <c r="CZ947" s="206"/>
      <c r="DA947" s="206"/>
      <c r="DB947" s="206"/>
      <c r="DC947" s="206"/>
      <c r="DD947" s="206"/>
      <c r="DE947" s="206"/>
      <c r="DF947" s="206"/>
      <c r="DG947" s="206"/>
      <c r="DH947" s="206"/>
      <c r="DI947" s="206"/>
      <c r="DJ947" s="206"/>
      <c r="DK947" s="206"/>
      <c r="DL947" s="206"/>
      <c r="DM947" s="206"/>
      <c r="DN947" s="206"/>
      <c r="DO947" s="206"/>
      <c r="DP947" s="206"/>
      <c r="DQ947" s="206"/>
      <c r="DR947" s="206"/>
      <c r="DS947" s="206"/>
      <c r="DT947" s="206"/>
      <c r="DU947" s="206"/>
      <c r="DV947" s="206"/>
      <c r="DW947" s="206"/>
      <c r="DX947" s="206"/>
      <c r="DY947" s="206"/>
      <c r="DZ947" s="206"/>
      <c r="EA947" s="206"/>
      <c r="EB947" s="206"/>
      <c r="EC947" s="206"/>
      <c r="ED947" s="206"/>
      <c r="EE947" s="206"/>
      <c r="EF947" s="206"/>
      <c r="EG947" s="206"/>
      <c r="EH947" s="206"/>
      <c r="EI947" s="206"/>
      <c r="EJ947" s="206"/>
      <c r="EK947" s="206"/>
      <c r="EL947" s="206"/>
      <c r="EM947" s="206"/>
      <c r="EN947" s="206"/>
      <c r="EO947" s="206"/>
      <c r="EP947" s="206"/>
      <c r="EQ947" s="206"/>
      <c r="ER947" s="206"/>
      <c r="ES947" s="206"/>
      <c r="ET947" s="206"/>
      <c r="EU947" s="206"/>
      <c r="EV947" s="206"/>
      <c r="EW947" s="206"/>
      <c r="EX947" s="206"/>
      <c r="EY947" s="206"/>
      <c r="EZ947" s="206"/>
      <c r="FA947" s="206"/>
      <c r="FB947" s="206"/>
      <c r="FC947" s="206"/>
      <c r="FD947" s="206"/>
      <c r="FE947" s="206"/>
      <c r="FF947" s="206"/>
      <c r="FG947" s="206"/>
      <c r="FH947" s="206"/>
      <c r="FI947" s="206"/>
      <c r="FJ947" s="206"/>
      <c r="FK947" s="206"/>
      <c r="FL947" s="206"/>
      <c r="FM947" s="206"/>
      <c r="FN947" s="206"/>
      <c r="FO947" s="206"/>
      <c r="FP947" s="206"/>
      <c r="FQ947" s="206"/>
      <c r="FR947" s="206"/>
      <c r="FS947" s="206"/>
      <c r="FT947" s="206"/>
      <c r="FU947" s="206"/>
      <c r="FV947" s="206"/>
      <c r="FW947" s="206"/>
      <c r="FX947" s="206"/>
      <c r="FY947" s="206"/>
      <c r="FZ947" s="206"/>
      <c r="GA947" s="206"/>
      <c r="GB947" s="206"/>
      <c r="GC947" s="206"/>
      <c r="GD947" s="206"/>
      <c r="GE947" s="206"/>
      <c r="GF947" s="206"/>
      <c r="GG947" s="206"/>
      <c r="GH947" s="206"/>
      <c r="GI947" s="206"/>
      <c r="GJ947" s="206"/>
      <c r="GK947" s="206"/>
      <c r="GL947" s="206"/>
      <c r="GM947" s="206"/>
      <c r="GN947" s="206"/>
      <c r="GO947" s="206"/>
      <c r="GP947" s="206"/>
      <c r="GQ947" s="206"/>
      <c r="GR947" s="206"/>
      <c r="GS947" s="206"/>
      <c r="GT947" s="206"/>
      <c r="GU947" s="206"/>
      <c r="GV947" s="206"/>
      <c r="GW947" s="206"/>
      <c r="GX947" s="206"/>
      <c r="GY947" s="206"/>
      <c r="GZ947" s="206"/>
      <c r="HA947" s="206"/>
      <c r="HB947" s="206"/>
      <c r="HC947" s="206"/>
      <c r="HD947" s="206"/>
      <c r="HE947" s="206"/>
      <c r="HF947" s="206"/>
      <c r="HG947" s="206"/>
      <c r="HH947" s="206"/>
      <c r="HI947" s="206"/>
      <c r="HJ947" s="206"/>
      <c r="HK947" s="206"/>
      <c r="HL947" s="206"/>
      <c r="HM947" s="206"/>
      <c r="HN947" s="206"/>
      <c r="HO947" s="206"/>
      <c r="HP947" s="206"/>
      <c r="HQ947" s="206"/>
      <c r="HR947" s="206"/>
      <c r="HS947" s="206"/>
      <c r="HT947" s="206"/>
      <c r="HU947" s="206"/>
      <c r="HV947" s="206"/>
      <c r="HW947" s="206"/>
      <c r="HX947" s="206"/>
      <c r="HY947" s="206"/>
      <c r="HZ947" s="206"/>
      <c r="IA947" s="206"/>
      <c r="IB947" s="206"/>
      <c r="IC947" s="206"/>
      <c r="ID947" s="206"/>
      <c r="IE947" s="206"/>
      <c r="IF947" s="206"/>
      <c r="IG947" s="206"/>
      <c r="IH947" s="206"/>
    </row>
    <row r="948" spans="1:242" s="225" customFormat="1" hidden="1" x14ac:dyDescent="0.25">
      <c r="A948" s="206"/>
      <c r="B948" s="206"/>
      <c r="C948" s="204">
        <v>43703</v>
      </c>
      <c r="D948" s="267" t="s">
        <v>1676</v>
      </c>
      <c r="E948" s="319" t="s">
        <v>1668</v>
      </c>
      <c r="F948" s="322"/>
      <c r="G948" s="270" t="s">
        <v>1675</v>
      </c>
      <c r="H948" s="285"/>
      <c r="I948" s="271">
        <v>320000</v>
      </c>
      <c r="J948" s="357">
        <f t="shared" si="14"/>
        <v>22105200</v>
      </c>
      <c r="K948" s="251"/>
      <c r="L948" s="287"/>
      <c r="M948" s="319" t="s">
        <v>1668</v>
      </c>
      <c r="N948" s="287"/>
      <c r="O948" s="287"/>
      <c r="P948" s="287"/>
      <c r="Q948" s="287"/>
      <c r="R948" s="287"/>
      <c r="S948" s="287"/>
      <c r="T948" s="287"/>
      <c r="U948" s="287"/>
      <c r="V948" s="287"/>
      <c r="W948" s="287"/>
      <c r="X948" s="287"/>
      <c r="Y948" s="287"/>
      <c r="Z948" s="287"/>
      <c r="AA948" s="287"/>
      <c r="AB948" s="287"/>
      <c r="AC948" s="287"/>
      <c r="AD948" s="287"/>
      <c r="AE948" s="287"/>
      <c r="AF948" s="287"/>
      <c r="AG948" s="287"/>
      <c r="AH948" s="287"/>
      <c r="AI948" s="287"/>
      <c r="AJ948" s="449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206"/>
      <c r="BN948" s="206"/>
      <c r="BO948" s="206"/>
      <c r="BP948" s="206"/>
      <c r="BQ948" s="206"/>
      <c r="BR948" s="206"/>
      <c r="BS948" s="206"/>
      <c r="BT948" s="206"/>
      <c r="BU948" s="206"/>
      <c r="BV948" s="206"/>
      <c r="BW948" s="206"/>
      <c r="BX948" s="206"/>
      <c r="BY948" s="206"/>
      <c r="BZ948" s="206"/>
      <c r="CA948" s="206"/>
      <c r="CB948" s="206"/>
      <c r="CC948" s="206"/>
      <c r="CD948" s="206"/>
      <c r="CE948" s="206"/>
      <c r="CF948" s="206"/>
      <c r="CG948" s="206"/>
      <c r="CH948" s="206"/>
      <c r="CI948" s="206"/>
      <c r="CJ948" s="206"/>
      <c r="CK948" s="206"/>
      <c r="CL948" s="206"/>
      <c r="CM948" s="206"/>
      <c r="CN948" s="206"/>
      <c r="CO948" s="206"/>
      <c r="CP948" s="206"/>
      <c r="CQ948" s="206"/>
      <c r="CR948" s="206"/>
      <c r="CS948" s="206"/>
      <c r="CT948" s="206"/>
      <c r="CU948" s="206"/>
      <c r="CV948" s="206"/>
      <c r="CW948" s="206"/>
      <c r="CX948" s="206"/>
      <c r="CY948" s="206"/>
      <c r="CZ948" s="206"/>
      <c r="DA948" s="206"/>
      <c r="DB948" s="206"/>
      <c r="DC948" s="206"/>
      <c r="DD948" s="206"/>
      <c r="DE948" s="206"/>
      <c r="DF948" s="206"/>
      <c r="DG948" s="206"/>
      <c r="DH948" s="206"/>
      <c r="DI948" s="206"/>
      <c r="DJ948" s="206"/>
      <c r="DK948" s="206"/>
      <c r="DL948" s="206"/>
      <c r="DM948" s="206"/>
      <c r="DN948" s="206"/>
      <c r="DO948" s="206"/>
      <c r="DP948" s="206"/>
      <c r="DQ948" s="206"/>
      <c r="DR948" s="206"/>
      <c r="DS948" s="206"/>
      <c r="DT948" s="206"/>
      <c r="DU948" s="206"/>
      <c r="DV948" s="206"/>
      <c r="DW948" s="206"/>
      <c r="DX948" s="206"/>
      <c r="DY948" s="206"/>
      <c r="DZ948" s="206"/>
      <c r="EA948" s="206"/>
      <c r="EB948" s="206"/>
      <c r="EC948" s="206"/>
      <c r="ED948" s="206"/>
      <c r="EE948" s="206"/>
      <c r="EF948" s="206"/>
      <c r="EG948" s="206"/>
      <c r="EH948" s="206"/>
      <c r="EI948" s="206"/>
      <c r="EJ948" s="206"/>
      <c r="EK948" s="206"/>
      <c r="EL948" s="206"/>
      <c r="EM948" s="206"/>
      <c r="EN948" s="206"/>
      <c r="EO948" s="206"/>
      <c r="EP948" s="206"/>
      <c r="EQ948" s="206"/>
      <c r="ER948" s="206"/>
      <c r="ES948" s="206"/>
      <c r="ET948" s="206"/>
      <c r="EU948" s="206"/>
      <c r="EV948" s="206"/>
      <c r="EW948" s="206"/>
      <c r="EX948" s="206"/>
      <c r="EY948" s="206"/>
      <c r="EZ948" s="206"/>
      <c r="FA948" s="206"/>
      <c r="FB948" s="206"/>
      <c r="FC948" s="206"/>
      <c r="FD948" s="206"/>
      <c r="FE948" s="206"/>
      <c r="FF948" s="206"/>
      <c r="FG948" s="206"/>
      <c r="FH948" s="206"/>
      <c r="FI948" s="206"/>
      <c r="FJ948" s="206"/>
      <c r="FK948" s="206"/>
      <c r="FL948" s="206"/>
      <c r="FM948" s="206"/>
      <c r="FN948" s="206"/>
      <c r="FO948" s="206"/>
      <c r="FP948" s="206"/>
      <c r="FQ948" s="206"/>
      <c r="FR948" s="206"/>
      <c r="FS948" s="206"/>
      <c r="FT948" s="206"/>
      <c r="FU948" s="206"/>
      <c r="FV948" s="206"/>
      <c r="FW948" s="206"/>
      <c r="FX948" s="206"/>
      <c r="FY948" s="206"/>
      <c r="FZ948" s="206"/>
      <c r="GA948" s="206"/>
      <c r="GB948" s="206"/>
      <c r="GC948" s="206"/>
      <c r="GD948" s="206"/>
      <c r="GE948" s="206"/>
      <c r="GF948" s="206"/>
      <c r="GG948" s="206"/>
      <c r="GH948" s="206"/>
      <c r="GI948" s="206"/>
      <c r="GJ948" s="206"/>
      <c r="GK948" s="206"/>
      <c r="GL948" s="206"/>
      <c r="GM948" s="206"/>
      <c r="GN948" s="206"/>
      <c r="GO948" s="206"/>
      <c r="GP948" s="206"/>
      <c r="GQ948" s="206"/>
      <c r="GR948" s="206"/>
      <c r="GS948" s="206"/>
      <c r="GT948" s="206"/>
      <c r="GU948" s="206"/>
      <c r="GV948" s="206"/>
      <c r="GW948" s="206"/>
      <c r="GX948" s="206"/>
      <c r="GY948" s="206"/>
      <c r="GZ948" s="206"/>
      <c r="HA948" s="206"/>
      <c r="HB948" s="206"/>
      <c r="HC948" s="206"/>
      <c r="HD948" s="206"/>
      <c r="HE948" s="206"/>
      <c r="HF948" s="206"/>
      <c r="HG948" s="206"/>
      <c r="HH948" s="206"/>
      <c r="HI948" s="206"/>
      <c r="HJ948" s="206"/>
      <c r="HK948" s="206"/>
      <c r="HL948" s="206"/>
      <c r="HM948" s="206"/>
      <c r="HN948" s="206"/>
      <c r="HO948" s="206"/>
      <c r="HP948" s="206"/>
      <c r="HQ948" s="206"/>
      <c r="HR948" s="206"/>
      <c r="HS948" s="206"/>
      <c r="HT948" s="206"/>
      <c r="HU948" s="206"/>
      <c r="HV948" s="206"/>
      <c r="HW948" s="206"/>
      <c r="HX948" s="206"/>
      <c r="HY948" s="206"/>
      <c r="HZ948" s="206"/>
      <c r="IA948" s="206"/>
      <c r="IB948" s="206"/>
      <c r="IC948" s="206"/>
      <c r="ID948" s="206"/>
      <c r="IE948" s="206"/>
      <c r="IF948" s="206"/>
      <c r="IG948" s="206"/>
      <c r="IH948" s="206"/>
    </row>
    <row r="949" spans="1:242" s="225" customFormat="1" hidden="1" x14ac:dyDescent="0.25">
      <c r="A949" s="206"/>
      <c r="B949" s="206"/>
      <c r="C949" s="204">
        <v>43703</v>
      </c>
      <c r="D949" s="233" t="s">
        <v>1677</v>
      </c>
      <c r="E949" s="319" t="s">
        <v>1669</v>
      </c>
      <c r="F949" s="322"/>
      <c r="G949" s="242" t="s">
        <v>1394</v>
      </c>
      <c r="H949" s="285"/>
      <c r="I949" s="236">
        <v>937275</v>
      </c>
      <c r="J949" s="357">
        <f t="shared" si="14"/>
        <v>21167925</v>
      </c>
      <c r="K949" s="251"/>
      <c r="L949" s="287"/>
      <c r="M949" s="319" t="s">
        <v>1669</v>
      </c>
      <c r="N949" s="287"/>
      <c r="O949" s="287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449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206"/>
      <c r="BN949" s="206"/>
      <c r="BO949" s="206"/>
      <c r="BP949" s="206"/>
      <c r="BQ949" s="206"/>
      <c r="BR949" s="206"/>
      <c r="BS949" s="206"/>
      <c r="BT949" s="206"/>
      <c r="BU949" s="206"/>
      <c r="BV949" s="206"/>
      <c r="BW949" s="206"/>
      <c r="BX949" s="206"/>
      <c r="BY949" s="206"/>
      <c r="BZ949" s="206"/>
      <c r="CA949" s="206"/>
      <c r="CB949" s="206"/>
      <c r="CC949" s="206"/>
      <c r="CD949" s="206"/>
      <c r="CE949" s="206"/>
      <c r="CF949" s="206"/>
      <c r="CG949" s="206"/>
      <c r="CH949" s="206"/>
      <c r="CI949" s="206"/>
      <c r="CJ949" s="206"/>
      <c r="CK949" s="206"/>
      <c r="CL949" s="206"/>
      <c r="CM949" s="206"/>
      <c r="CN949" s="206"/>
      <c r="CO949" s="206"/>
      <c r="CP949" s="206"/>
      <c r="CQ949" s="206"/>
      <c r="CR949" s="206"/>
      <c r="CS949" s="206"/>
      <c r="CT949" s="206"/>
      <c r="CU949" s="206"/>
      <c r="CV949" s="206"/>
      <c r="CW949" s="206"/>
      <c r="CX949" s="206"/>
      <c r="CY949" s="206"/>
      <c r="CZ949" s="206"/>
      <c r="DA949" s="206"/>
      <c r="DB949" s="206"/>
      <c r="DC949" s="206"/>
      <c r="DD949" s="206"/>
      <c r="DE949" s="206"/>
      <c r="DF949" s="206"/>
      <c r="DG949" s="206"/>
      <c r="DH949" s="206"/>
      <c r="DI949" s="206"/>
      <c r="DJ949" s="206"/>
      <c r="DK949" s="206"/>
      <c r="DL949" s="206"/>
      <c r="DM949" s="206"/>
      <c r="DN949" s="206"/>
      <c r="DO949" s="206"/>
      <c r="DP949" s="206"/>
      <c r="DQ949" s="206"/>
      <c r="DR949" s="206"/>
      <c r="DS949" s="206"/>
      <c r="DT949" s="206"/>
      <c r="DU949" s="206"/>
      <c r="DV949" s="206"/>
      <c r="DW949" s="206"/>
      <c r="DX949" s="206"/>
      <c r="DY949" s="206"/>
      <c r="DZ949" s="206"/>
      <c r="EA949" s="206"/>
      <c r="EB949" s="206"/>
      <c r="EC949" s="206"/>
      <c r="ED949" s="206"/>
      <c r="EE949" s="206"/>
      <c r="EF949" s="206"/>
      <c r="EG949" s="206"/>
      <c r="EH949" s="206"/>
      <c r="EI949" s="206"/>
      <c r="EJ949" s="206"/>
      <c r="EK949" s="206"/>
      <c r="EL949" s="206"/>
      <c r="EM949" s="206"/>
      <c r="EN949" s="206"/>
      <c r="EO949" s="206"/>
      <c r="EP949" s="206"/>
      <c r="EQ949" s="206"/>
      <c r="ER949" s="206"/>
      <c r="ES949" s="206"/>
      <c r="ET949" s="206"/>
      <c r="EU949" s="206"/>
      <c r="EV949" s="206"/>
      <c r="EW949" s="206"/>
      <c r="EX949" s="206"/>
      <c r="EY949" s="206"/>
      <c r="EZ949" s="206"/>
      <c r="FA949" s="206"/>
      <c r="FB949" s="206"/>
      <c r="FC949" s="206"/>
      <c r="FD949" s="206"/>
      <c r="FE949" s="206"/>
      <c r="FF949" s="206"/>
      <c r="FG949" s="206"/>
      <c r="FH949" s="206"/>
      <c r="FI949" s="206"/>
      <c r="FJ949" s="206"/>
      <c r="FK949" s="206"/>
      <c r="FL949" s="206"/>
      <c r="FM949" s="206"/>
      <c r="FN949" s="206"/>
      <c r="FO949" s="206"/>
      <c r="FP949" s="206"/>
      <c r="FQ949" s="206"/>
      <c r="FR949" s="206"/>
      <c r="FS949" s="206"/>
      <c r="FT949" s="206"/>
      <c r="FU949" s="206"/>
      <c r="FV949" s="206"/>
      <c r="FW949" s="206"/>
      <c r="FX949" s="206"/>
      <c r="FY949" s="206"/>
      <c r="FZ949" s="206"/>
      <c r="GA949" s="206"/>
      <c r="GB949" s="206"/>
      <c r="GC949" s="206"/>
      <c r="GD949" s="206"/>
      <c r="GE949" s="206"/>
      <c r="GF949" s="206"/>
      <c r="GG949" s="206"/>
      <c r="GH949" s="206"/>
      <c r="GI949" s="206"/>
      <c r="GJ949" s="206"/>
      <c r="GK949" s="206"/>
      <c r="GL949" s="206"/>
      <c r="GM949" s="206"/>
      <c r="GN949" s="206"/>
      <c r="GO949" s="206"/>
      <c r="GP949" s="206"/>
      <c r="GQ949" s="206"/>
      <c r="GR949" s="206"/>
      <c r="GS949" s="206"/>
      <c r="GT949" s="206"/>
      <c r="GU949" s="206"/>
      <c r="GV949" s="206"/>
      <c r="GW949" s="206"/>
      <c r="GX949" s="206"/>
      <c r="GY949" s="206"/>
      <c r="GZ949" s="206"/>
      <c r="HA949" s="206"/>
      <c r="HB949" s="206"/>
      <c r="HC949" s="206"/>
      <c r="HD949" s="206"/>
      <c r="HE949" s="206"/>
      <c r="HF949" s="206"/>
      <c r="HG949" s="206"/>
      <c r="HH949" s="206"/>
      <c r="HI949" s="206"/>
      <c r="HJ949" s="206"/>
      <c r="HK949" s="206"/>
      <c r="HL949" s="206"/>
      <c r="HM949" s="206"/>
      <c r="HN949" s="206"/>
      <c r="HO949" s="206"/>
      <c r="HP949" s="206"/>
      <c r="HQ949" s="206"/>
      <c r="HR949" s="206"/>
      <c r="HS949" s="206"/>
      <c r="HT949" s="206"/>
      <c r="HU949" s="206"/>
      <c r="HV949" s="206"/>
      <c r="HW949" s="206"/>
      <c r="HX949" s="206"/>
      <c r="HY949" s="206"/>
      <c r="HZ949" s="206"/>
      <c r="IA949" s="206"/>
      <c r="IB949" s="206"/>
      <c r="IC949" s="206"/>
      <c r="ID949" s="206"/>
      <c r="IE949" s="206"/>
      <c r="IF949" s="206"/>
      <c r="IG949" s="206"/>
      <c r="IH949" s="206"/>
    </row>
    <row r="950" spans="1:242" s="225" customFormat="1" hidden="1" x14ac:dyDescent="0.25">
      <c r="A950" s="206"/>
      <c r="B950" s="206"/>
      <c r="C950" s="204"/>
      <c r="D950" s="233" t="s">
        <v>1100</v>
      </c>
      <c r="E950" s="319"/>
      <c r="F950" s="322"/>
      <c r="G950" s="242"/>
      <c r="H950" s="285">
        <v>1125000</v>
      </c>
      <c r="I950" s="236"/>
      <c r="J950" s="357">
        <f t="shared" si="14"/>
        <v>22292925</v>
      </c>
      <c r="K950" s="251" t="s">
        <v>1659</v>
      </c>
      <c r="L950" s="287"/>
      <c r="M950" s="319"/>
      <c r="N950" s="287"/>
      <c r="O950" s="287"/>
      <c r="P950" s="287"/>
      <c r="Q950" s="287"/>
      <c r="R950" s="287"/>
      <c r="S950" s="287"/>
      <c r="T950" s="287"/>
      <c r="U950" s="287"/>
      <c r="V950" s="287"/>
      <c r="W950" s="287"/>
      <c r="X950" s="287"/>
      <c r="Y950" s="287"/>
      <c r="Z950" s="287"/>
      <c r="AA950" s="287"/>
      <c r="AB950" s="287"/>
      <c r="AC950" s="287"/>
      <c r="AD950" s="287"/>
      <c r="AE950" s="287"/>
      <c r="AF950" s="287"/>
      <c r="AG950" s="287"/>
      <c r="AH950" s="287"/>
      <c r="AI950" s="287"/>
      <c r="AJ950" s="449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  <c r="BI950" s="206"/>
      <c r="BJ950" s="206"/>
      <c r="BK950" s="206"/>
      <c r="BL950" s="206"/>
      <c r="BM950" s="206"/>
      <c r="BN950" s="206"/>
      <c r="BO950" s="206"/>
      <c r="BP950" s="206"/>
      <c r="BQ950" s="206"/>
      <c r="BR950" s="206"/>
      <c r="BS950" s="206"/>
      <c r="BT950" s="206"/>
      <c r="BU950" s="206"/>
      <c r="BV950" s="206"/>
      <c r="BW950" s="206"/>
      <c r="BX950" s="206"/>
      <c r="BY950" s="206"/>
      <c r="BZ950" s="206"/>
      <c r="CA950" s="206"/>
      <c r="CB950" s="206"/>
      <c r="CC950" s="206"/>
      <c r="CD950" s="206"/>
      <c r="CE950" s="206"/>
      <c r="CF950" s="206"/>
      <c r="CG950" s="206"/>
      <c r="CH950" s="206"/>
      <c r="CI950" s="206"/>
      <c r="CJ950" s="206"/>
      <c r="CK950" s="206"/>
      <c r="CL950" s="206"/>
      <c r="CM950" s="206"/>
      <c r="CN950" s="206"/>
      <c r="CO950" s="206"/>
      <c r="CP950" s="206"/>
      <c r="CQ950" s="206"/>
      <c r="CR950" s="206"/>
      <c r="CS950" s="206"/>
      <c r="CT950" s="206"/>
      <c r="CU950" s="206"/>
      <c r="CV950" s="206"/>
      <c r="CW950" s="206"/>
      <c r="CX950" s="206"/>
      <c r="CY950" s="206"/>
      <c r="CZ950" s="206"/>
      <c r="DA950" s="206"/>
      <c r="DB950" s="206"/>
      <c r="DC950" s="206"/>
      <c r="DD950" s="206"/>
      <c r="DE950" s="206"/>
      <c r="DF950" s="206"/>
      <c r="DG950" s="206"/>
      <c r="DH950" s="206"/>
      <c r="DI950" s="206"/>
      <c r="DJ950" s="206"/>
      <c r="DK950" s="206"/>
      <c r="DL950" s="206"/>
      <c r="DM950" s="206"/>
      <c r="DN950" s="206"/>
      <c r="DO950" s="206"/>
      <c r="DP950" s="206"/>
      <c r="DQ950" s="206"/>
      <c r="DR950" s="206"/>
      <c r="DS950" s="206"/>
      <c r="DT950" s="206"/>
      <c r="DU950" s="206"/>
      <c r="DV950" s="206"/>
      <c r="DW950" s="206"/>
      <c r="DX950" s="206"/>
      <c r="DY950" s="206"/>
      <c r="DZ950" s="206"/>
      <c r="EA950" s="206"/>
      <c r="EB950" s="206"/>
      <c r="EC950" s="206"/>
      <c r="ED950" s="206"/>
      <c r="EE950" s="206"/>
      <c r="EF950" s="206"/>
      <c r="EG950" s="206"/>
      <c r="EH950" s="206"/>
      <c r="EI950" s="206"/>
      <c r="EJ950" s="206"/>
      <c r="EK950" s="206"/>
      <c r="EL950" s="206"/>
      <c r="EM950" s="206"/>
      <c r="EN950" s="206"/>
      <c r="EO950" s="206"/>
      <c r="EP950" s="206"/>
      <c r="EQ950" s="206"/>
      <c r="ER950" s="206"/>
      <c r="ES950" s="206"/>
      <c r="ET950" s="206"/>
      <c r="EU950" s="206"/>
      <c r="EV950" s="206"/>
      <c r="EW950" s="206"/>
      <c r="EX950" s="206"/>
      <c r="EY950" s="206"/>
      <c r="EZ950" s="206"/>
      <c r="FA950" s="206"/>
      <c r="FB950" s="206"/>
      <c r="FC950" s="206"/>
      <c r="FD950" s="206"/>
      <c r="FE950" s="206"/>
      <c r="FF950" s="206"/>
      <c r="FG950" s="206"/>
      <c r="FH950" s="206"/>
      <c r="FI950" s="206"/>
      <c r="FJ950" s="206"/>
      <c r="FK950" s="206"/>
      <c r="FL950" s="206"/>
      <c r="FM950" s="206"/>
      <c r="FN950" s="206"/>
      <c r="FO950" s="206"/>
      <c r="FP950" s="206"/>
      <c r="FQ950" s="206"/>
      <c r="FR950" s="206"/>
      <c r="FS950" s="206"/>
      <c r="FT950" s="206"/>
      <c r="FU950" s="206"/>
      <c r="FV950" s="206"/>
      <c r="FW950" s="206"/>
      <c r="FX950" s="206"/>
      <c r="FY950" s="206"/>
      <c r="FZ950" s="206"/>
      <c r="GA950" s="206"/>
      <c r="GB950" s="206"/>
      <c r="GC950" s="206"/>
      <c r="GD950" s="206"/>
      <c r="GE950" s="206"/>
      <c r="GF950" s="206"/>
      <c r="GG950" s="206"/>
      <c r="GH950" s="206"/>
      <c r="GI950" s="206"/>
      <c r="GJ950" s="206"/>
      <c r="GK950" s="206"/>
      <c r="GL950" s="206"/>
      <c r="GM950" s="206"/>
      <c r="GN950" s="206"/>
      <c r="GO950" s="206"/>
      <c r="GP950" s="206"/>
      <c r="GQ950" s="206"/>
      <c r="GR950" s="206"/>
      <c r="GS950" s="206"/>
      <c r="GT950" s="206"/>
      <c r="GU950" s="206"/>
      <c r="GV950" s="206"/>
      <c r="GW950" s="206"/>
      <c r="GX950" s="206"/>
      <c r="GY950" s="206"/>
      <c r="GZ950" s="206"/>
      <c r="HA950" s="206"/>
      <c r="HB950" s="206"/>
      <c r="HC950" s="206"/>
      <c r="HD950" s="206"/>
      <c r="HE950" s="206"/>
      <c r="HF950" s="206"/>
      <c r="HG950" s="206"/>
      <c r="HH950" s="206"/>
      <c r="HI950" s="206"/>
      <c r="HJ950" s="206"/>
      <c r="HK950" s="206"/>
      <c r="HL950" s="206"/>
      <c r="HM950" s="206"/>
      <c r="HN950" s="206"/>
      <c r="HO950" s="206"/>
      <c r="HP950" s="206"/>
      <c r="HQ950" s="206"/>
      <c r="HR950" s="206"/>
      <c r="HS950" s="206"/>
      <c r="HT950" s="206"/>
      <c r="HU950" s="206"/>
      <c r="HV950" s="206"/>
      <c r="HW950" s="206"/>
      <c r="HX950" s="206"/>
      <c r="HY950" s="206"/>
      <c r="HZ950" s="206"/>
      <c r="IA950" s="206"/>
      <c r="IB950" s="206"/>
      <c r="IC950" s="206"/>
      <c r="ID950" s="206"/>
      <c r="IE950" s="206"/>
      <c r="IF950" s="206"/>
      <c r="IG950" s="206"/>
      <c r="IH950" s="206"/>
    </row>
    <row r="951" spans="1:242" s="225" customFormat="1" hidden="1" x14ac:dyDescent="0.25">
      <c r="A951" s="206"/>
      <c r="B951" s="206"/>
      <c r="C951" s="204">
        <v>43705</v>
      </c>
      <c r="D951" s="233" t="s">
        <v>1679</v>
      </c>
      <c r="E951" s="319" t="s">
        <v>1670</v>
      </c>
      <c r="F951" s="322"/>
      <c r="G951" s="242" t="s">
        <v>1678</v>
      </c>
      <c r="H951" s="285"/>
      <c r="I951" s="236">
        <v>240000</v>
      </c>
      <c r="J951" s="357">
        <f t="shared" ref="J951:J1018" si="15">+J950+H951-I951</f>
        <v>22052925</v>
      </c>
      <c r="K951" s="251"/>
      <c r="L951" s="287"/>
      <c r="M951" s="319" t="s">
        <v>1670</v>
      </c>
      <c r="N951" s="287"/>
      <c r="O951" s="287"/>
      <c r="P951" s="287"/>
      <c r="Q951" s="287"/>
      <c r="R951" s="287"/>
      <c r="S951" s="287"/>
      <c r="T951" s="287"/>
      <c r="U951" s="287"/>
      <c r="V951" s="287"/>
      <c r="W951" s="287"/>
      <c r="X951" s="287"/>
      <c r="Y951" s="287"/>
      <c r="Z951" s="287"/>
      <c r="AA951" s="287"/>
      <c r="AB951" s="287"/>
      <c r="AC951" s="287"/>
      <c r="AD951" s="287"/>
      <c r="AE951" s="287"/>
      <c r="AF951" s="287"/>
      <c r="AG951" s="287"/>
      <c r="AH951" s="287"/>
      <c r="AI951" s="287"/>
      <c r="AJ951" s="449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206"/>
      <c r="BN951" s="206"/>
      <c r="BO951" s="206"/>
      <c r="BP951" s="206"/>
      <c r="BQ951" s="206"/>
      <c r="BR951" s="206"/>
      <c r="BS951" s="206"/>
      <c r="BT951" s="206"/>
      <c r="BU951" s="206"/>
      <c r="BV951" s="206"/>
      <c r="BW951" s="206"/>
      <c r="BX951" s="206"/>
      <c r="BY951" s="206"/>
      <c r="BZ951" s="206"/>
      <c r="CA951" s="206"/>
      <c r="CB951" s="206"/>
      <c r="CC951" s="206"/>
      <c r="CD951" s="206"/>
      <c r="CE951" s="206"/>
      <c r="CF951" s="206"/>
      <c r="CG951" s="206"/>
      <c r="CH951" s="206"/>
      <c r="CI951" s="206"/>
      <c r="CJ951" s="206"/>
      <c r="CK951" s="206"/>
      <c r="CL951" s="206"/>
      <c r="CM951" s="206"/>
      <c r="CN951" s="206"/>
      <c r="CO951" s="206"/>
      <c r="CP951" s="206"/>
      <c r="CQ951" s="206"/>
      <c r="CR951" s="206"/>
      <c r="CS951" s="206"/>
      <c r="CT951" s="206"/>
      <c r="CU951" s="206"/>
      <c r="CV951" s="206"/>
      <c r="CW951" s="206"/>
      <c r="CX951" s="206"/>
      <c r="CY951" s="206"/>
      <c r="CZ951" s="206"/>
      <c r="DA951" s="206"/>
      <c r="DB951" s="206"/>
      <c r="DC951" s="206"/>
      <c r="DD951" s="206"/>
      <c r="DE951" s="206"/>
      <c r="DF951" s="206"/>
      <c r="DG951" s="206"/>
      <c r="DH951" s="206"/>
      <c r="DI951" s="206"/>
      <c r="DJ951" s="206"/>
      <c r="DK951" s="206"/>
      <c r="DL951" s="206"/>
      <c r="DM951" s="206"/>
      <c r="DN951" s="206"/>
      <c r="DO951" s="206"/>
      <c r="DP951" s="206"/>
      <c r="DQ951" s="206"/>
      <c r="DR951" s="206"/>
      <c r="DS951" s="206"/>
      <c r="DT951" s="206"/>
      <c r="DU951" s="206"/>
      <c r="DV951" s="206"/>
      <c r="DW951" s="206"/>
      <c r="DX951" s="206"/>
      <c r="DY951" s="206"/>
      <c r="DZ951" s="206"/>
      <c r="EA951" s="206"/>
      <c r="EB951" s="206"/>
      <c r="EC951" s="206"/>
      <c r="ED951" s="206"/>
      <c r="EE951" s="206"/>
      <c r="EF951" s="206"/>
      <c r="EG951" s="206"/>
      <c r="EH951" s="206"/>
      <c r="EI951" s="206"/>
      <c r="EJ951" s="206"/>
      <c r="EK951" s="206"/>
      <c r="EL951" s="206"/>
      <c r="EM951" s="206"/>
      <c r="EN951" s="206"/>
      <c r="EO951" s="206"/>
      <c r="EP951" s="206"/>
      <c r="EQ951" s="206"/>
      <c r="ER951" s="206"/>
      <c r="ES951" s="206"/>
      <c r="ET951" s="206"/>
      <c r="EU951" s="206"/>
      <c r="EV951" s="206"/>
      <c r="EW951" s="206"/>
      <c r="EX951" s="206"/>
      <c r="EY951" s="206"/>
      <c r="EZ951" s="206"/>
      <c r="FA951" s="206"/>
      <c r="FB951" s="206"/>
      <c r="FC951" s="206"/>
      <c r="FD951" s="206"/>
      <c r="FE951" s="206"/>
      <c r="FF951" s="206"/>
      <c r="FG951" s="206"/>
      <c r="FH951" s="206"/>
      <c r="FI951" s="206"/>
      <c r="FJ951" s="206"/>
      <c r="FK951" s="206"/>
      <c r="FL951" s="206"/>
      <c r="FM951" s="206"/>
      <c r="FN951" s="206"/>
      <c r="FO951" s="206"/>
      <c r="FP951" s="206"/>
      <c r="FQ951" s="206"/>
      <c r="FR951" s="206"/>
      <c r="FS951" s="206"/>
      <c r="FT951" s="206"/>
      <c r="FU951" s="206"/>
      <c r="FV951" s="206"/>
      <c r="FW951" s="206"/>
      <c r="FX951" s="206"/>
      <c r="FY951" s="206"/>
      <c r="FZ951" s="206"/>
      <c r="GA951" s="206"/>
      <c r="GB951" s="206"/>
      <c r="GC951" s="206"/>
      <c r="GD951" s="206"/>
      <c r="GE951" s="206"/>
      <c r="GF951" s="206"/>
      <c r="GG951" s="206"/>
      <c r="GH951" s="206"/>
      <c r="GI951" s="206"/>
      <c r="GJ951" s="206"/>
      <c r="GK951" s="206"/>
      <c r="GL951" s="206"/>
      <c r="GM951" s="206"/>
      <c r="GN951" s="206"/>
      <c r="GO951" s="206"/>
      <c r="GP951" s="206"/>
      <c r="GQ951" s="206"/>
      <c r="GR951" s="206"/>
      <c r="GS951" s="206"/>
      <c r="GT951" s="206"/>
      <c r="GU951" s="206"/>
      <c r="GV951" s="206"/>
      <c r="GW951" s="206"/>
      <c r="GX951" s="206"/>
      <c r="GY951" s="206"/>
      <c r="GZ951" s="206"/>
      <c r="HA951" s="206"/>
      <c r="HB951" s="206"/>
      <c r="HC951" s="206"/>
      <c r="HD951" s="206"/>
      <c r="HE951" s="206"/>
      <c r="HF951" s="206"/>
      <c r="HG951" s="206"/>
      <c r="HH951" s="206"/>
      <c r="HI951" s="206"/>
      <c r="HJ951" s="206"/>
      <c r="HK951" s="206"/>
      <c r="HL951" s="206"/>
      <c r="HM951" s="206"/>
      <c r="HN951" s="206"/>
      <c r="HO951" s="206"/>
      <c r="HP951" s="206"/>
      <c r="HQ951" s="206"/>
      <c r="HR951" s="206"/>
      <c r="HS951" s="206"/>
      <c r="HT951" s="206"/>
      <c r="HU951" s="206"/>
      <c r="HV951" s="206"/>
      <c r="HW951" s="206"/>
      <c r="HX951" s="206"/>
      <c r="HY951" s="206"/>
      <c r="HZ951" s="206"/>
      <c r="IA951" s="206"/>
      <c r="IB951" s="206"/>
      <c r="IC951" s="206"/>
      <c r="ID951" s="206"/>
      <c r="IE951" s="206"/>
      <c r="IF951" s="206"/>
      <c r="IG951" s="206"/>
      <c r="IH951" s="206"/>
    </row>
    <row r="952" spans="1:242" s="225" customFormat="1" hidden="1" x14ac:dyDescent="0.25">
      <c r="A952" s="206"/>
      <c r="B952" s="206"/>
      <c r="C952" s="204">
        <v>43705</v>
      </c>
      <c r="D952" s="233" t="s">
        <v>1681</v>
      </c>
      <c r="E952" s="319" t="s">
        <v>1671</v>
      </c>
      <c r="F952" s="322"/>
      <c r="G952" s="242" t="s">
        <v>1680</v>
      </c>
      <c r="H952" s="285"/>
      <c r="I952" s="236">
        <v>308000</v>
      </c>
      <c r="J952" s="357">
        <f t="shared" si="15"/>
        <v>21744925</v>
      </c>
      <c r="K952" s="251"/>
      <c r="L952" s="287"/>
      <c r="M952" s="319" t="s">
        <v>1671</v>
      </c>
      <c r="N952" s="287"/>
      <c r="O952" s="287"/>
      <c r="P952" s="287"/>
      <c r="Q952" s="287"/>
      <c r="R952" s="287"/>
      <c r="S952" s="287"/>
      <c r="T952" s="287"/>
      <c r="U952" s="287"/>
      <c r="V952" s="287"/>
      <c r="W952" s="287"/>
      <c r="X952" s="287"/>
      <c r="Y952" s="287"/>
      <c r="Z952" s="287"/>
      <c r="AA952" s="287"/>
      <c r="AB952" s="287"/>
      <c r="AC952" s="287"/>
      <c r="AD952" s="287"/>
      <c r="AE952" s="287"/>
      <c r="AF952" s="287"/>
      <c r="AG952" s="287"/>
      <c r="AH952" s="287"/>
      <c r="AI952" s="287"/>
      <c r="AJ952" s="449"/>
      <c r="AK952" s="206"/>
      <c r="AL952" s="206"/>
      <c r="AM952" s="206"/>
      <c r="AN952" s="206"/>
      <c r="AO952" s="206"/>
      <c r="AP952" s="206"/>
      <c r="AQ952" s="206"/>
      <c r="AR952" s="206"/>
      <c r="AS952" s="206"/>
      <c r="AT952" s="206"/>
      <c r="AU952" s="206"/>
      <c r="AV952" s="206"/>
      <c r="AW952" s="206"/>
      <c r="AX952" s="206"/>
      <c r="AY952" s="206"/>
      <c r="AZ952" s="206"/>
      <c r="BA952" s="206"/>
      <c r="BB952" s="206"/>
      <c r="BC952" s="206"/>
      <c r="BD952" s="206"/>
      <c r="BE952" s="206"/>
      <c r="BF952" s="206"/>
      <c r="BG952" s="206"/>
      <c r="BH952" s="206"/>
      <c r="BI952" s="206"/>
      <c r="BJ952" s="206"/>
      <c r="BK952" s="206"/>
      <c r="BL952" s="206"/>
      <c r="BM952" s="206"/>
      <c r="BN952" s="206"/>
      <c r="BO952" s="206"/>
      <c r="BP952" s="206"/>
      <c r="BQ952" s="206"/>
      <c r="BR952" s="206"/>
      <c r="BS952" s="206"/>
      <c r="BT952" s="206"/>
      <c r="BU952" s="206"/>
      <c r="BV952" s="206"/>
      <c r="BW952" s="206"/>
      <c r="BX952" s="206"/>
      <c r="BY952" s="206"/>
      <c r="BZ952" s="206"/>
      <c r="CA952" s="206"/>
      <c r="CB952" s="206"/>
      <c r="CC952" s="206"/>
      <c r="CD952" s="206"/>
      <c r="CE952" s="206"/>
      <c r="CF952" s="206"/>
      <c r="CG952" s="206"/>
      <c r="CH952" s="206"/>
      <c r="CI952" s="206"/>
      <c r="CJ952" s="206"/>
      <c r="CK952" s="206"/>
      <c r="CL952" s="206"/>
      <c r="CM952" s="206"/>
      <c r="CN952" s="206"/>
      <c r="CO952" s="206"/>
      <c r="CP952" s="206"/>
      <c r="CQ952" s="206"/>
      <c r="CR952" s="206"/>
      <c r="CS952" s="206"/>
      <c r="CT952" s="206"/>
      <c r="CU952" s="206"/>
      <c r="CV952" s="206"/>
      <c r="CW952" s="206"/>
      <c r="CX952" s="206"/>
      <c r="CY952" s="206"/>
      <c r="CZ952" s="206"/>
      <c r="DA952" s="206"/>
      <c r="DB952" s="206"/>
      <c r="DC952" s="206"/>
      <c r="DD952" s="206"/>
      <c r="DE952" s="206"/>
      <c r="DF952" s="206"/>
      <c r="DG952" s="206"/>
      <c r="DH952" s="206"/>
      <c r="DI952" s="206"/>
      <c r="DJ952" s="206"/>
      <c r="DK952" s="206"/>
      <c r="DL952" s="206"/>
      <c r="DM952" s="206"/>
      <c r="DN952" s="206"/>
      <c r="DO952" s="206"/>
      <c r="DP952" s="206"/>
      <c r="DQ952" s="206"/>
      <c r="DR952" s="206"/>
      <c r="DS952" s="206"/>
      <c r="DT952" s="206"/>
      <c r="DU952" s="206"/>
      <c r="DV952" s="206"/>
      <c r="DW952" s="206"/>
      <c r="DX952" s="206"/>
      <c r="DY952" s="206"/>
      <c r="DZ952" s="206"/>
      <c r="EA952" s="206"/>
      <c r="EB952" s="206"/>
      <c r="EC952" s="206"/>
      <c r="ED952" s="206"/>
      <c r="EE952" s="206"/>
      <c r="EF952" s="206"/>
      <c r="EG952" s="206"/>
      <c r="EH952" s="206"/>
      <c r="EI952" s="206"/>
      <c r="EJ952" s="206"/>
      <c r="EK952" s="206"/>
      <c r="EL952" s="206"/>
      <c r="EM952" s="206"/>
      <c r="EN952" s="206"/>
      <c r="EO952" s="206"/>
      <c r="EP952" s="206"/>
      <c r="EQ952" s="206"/>
      <c r="ER952" s="206"/>
      <c r="ES952" s="206"/>
      <c r="ET952" s="206"/>
      <c r="EU952" s="206"/>
      <c r="EV952" s="206"/>
      <c r="EW952" s="206"/>
      <c r="EX952" s="206"/>
      <c r="EY952" s="206"/>
      <c r="EZ952" s="206"/>
      <c r="FA952" s="206"/>
      <c r="FB952" s="206"/>
      <c r="FC952" s="206"/>
      <c r="FD952" s="206"/>
      <c r="FE952" s="206"/>
      <c r="FF952" s="206"/>
      <c r="FG952" s="206"/>
      <c r="FH952" s="206"/>
      <c r="FI952" s="206"/>
      <c r="FJ952" s="206"/>
      <c r="FK952" s="206"/>
      <c r="FL952" s="206"/>
      <c r="FM952" s="206"/>
      <c r="FN952" s="206"/>
      <c r="FO952" s="206"/>
      <c r="FP952" s="206"/>
      <c r="FQ952" s="206"/>
      <c r="FR952" s="206"/>
      <c r="FS952" s="206"/>
      <c r="FT952" s="206"/>
      <c r="FU952" s="206"/>
      <c r="FV952" s="206"/>
      <c r="FW952" s="206"/>
      <c r="FX952" s="206"/>
      <c r="FY952" s="206"/>
      <c r="FZ952" s="206"/>
      <c r="GA952" s="206"/>
      <c r="GB952" s="206"/>
      <c r="GC952" s="206"/>
      <c r="GD952" s="206"/>
      <c r="GE952" s="206"/>
      <c r="GF952" s="206"/>
      <c r="GG952" s="206"/>
      <c r="GH952" s="206"/>
      <c r="GI952" s="206"/>
      <c r="GJ952" s="206"/>
      <c r="GK952" s="206"/>
      <c r="GL952" s="206"/>
      <c r="GM952" s="206"/>
      <c r="GN952" s="206"/>
      <c r="GO952" s="206"/>
      <c r="GP952" s="206"/>
      <c r="GQ952" s="206"/>
      <c r="GR952" s="206"/>
      <c r="GS952" s="206"/>
      <c r="GT952" s="206"/>
      <c r="GU952" s="206"/>
      <c r="GV952" s="206"/>
      <c r="GW952" s="206"/>
      <c r="GX952" s="206"/>
      <c r="GY952" s="206"/>
      <c r="GZ952" s="206"/>
      <c r="HA952" s="206"/>
      <c r="HB952" s="206"/>
      <c r="HC952" s="206"/>
      <c r="HD952" s="206"/>
      <c r="HE952" s="206"/>
      <c r="HF952" s="206"/>
      <c r="HG952" s="206"/>
      <c r="HH952" s="206"/>
      <c r="HI952" s="206"/>
      <c r="HJ952" s="206"/>
      <c r="HK952" s="206"/>
      <c r="HL952" s="206"/>
      <c r="HM952" s="206"/>
      <c r="HN952" s="206"/>
      <c r="HO952" s="206"/>
      <c r="HP952" s="206"/>
      <c r="HQ952" s="206"/>
      <c r="HR952" s="206"/>
      <c r="HS952" s="206"/>
      <c r="HT952" s="206"/>
      <c r="HU952" s="206"/>
      <c r="HV952" s="206"/>
      <c r="HW952" s="206"/>
      <c r="HX952" s="206"/>
      <c r="HY952" s="206"/>
      <c r="HZ952" s="206"/>
      <c r="IA952" s="206"/>
      <c r="IB952" s="206"/>
      <c r="IC952" s="206"/>
      <c r="ID952" s="206"/>
      <c r="IE952" s="206"/>
      <c r="IF952" s="206"/>
      <c r="IG952" s="206"/>
      <c r="IH952" s="206"/>
    </row>
    <row r="953" spans="1:242" s="225" customFormat="1" hidden="1" x14ac:dyDescent="0.25">
      <c r="A953" s="206"/>
      <c r="B953" s="206"/>
      <c r="C953" s="204">
        <v>43705</v>
      </c>
      <c r="D953" s="233" t="s">
        <v>1682</v>
      </c>
      <c r="E953" s="319" t="s">
        <v>1672</v>
      </c>
      <c r="F953" s="322"/>
      <c r="G953" s="242" t="s">
        <v>1680</v>
      </c>
      <c r="H953" s="285"/>
      <c r="I953" s="236">
        <v>782000</v>
      </c>
      <c r="J953" s="357">
        <f t="shared" si="15"/>
        <v>20962925</v>
      </c>
      <c r="K953" s="251"/>
      <c r="L953" s="287"/>
      <c r="M953" s="319" t="s">
        <v>1672</v>
      </c>
      <c r="N953" s="287"/>
      <c r="O953" s="287"/>
      <c r="P953" s="287"/>
      <c r="Q953" s="287"/>
      <c r="R953" s="287"/>
      <c r="S953" s="287"/>
      <c r="T953" s="287"/>
      <c r="U953" s="287"/>
      <c r="V953" s="287"/>
      <c r="W953" s="287"/>
      <c r="X953" s="287"/>
      <c r="Y953" s="287"/>
      <c r="Z953" s="287"/>
      <c r="AA953" s="287"/>
      <c r="AB953" s="287"/>
      <c r="AC953" s="287"/>
      <c r="AD953" s="287"/>
      <c r="AE953" s="287"/>
      <c r="AF953" s="287"/>
      <c r="AG953" s="287"/>
      <c r="AH953" s="287"/>
      <c r="AI953" s="287"/>
      <c r="AJ953" s="449"/>
      <c r="AK953" s="206"/>
      <c r="AL953" s="206"/>
      <c r="AM953" s="206"/>
      <c r="AN953" s="206"/>
      <c r="AO953" s="206"/>
      <c r="AP953" s="206"/>
      <c r="AQ953" s="206"/>
      <c r="AR953" s="206"/>
      <c r="AS953" s="206"/>
      <c r="AT953" s="206"/>
      <c r="AU953" s="206"/>
      <c r="AV953" s="206"/>
      <c r="AW953" s="206"/>
      <c r="AX953" s="206"/>
      <c r="AY953" s="206"/>
      <c r="AZ953" s="206"/>
      <c r="BA953" s="206"/>
      <c r="BB953" s="206"/>
      <c r="BC953" s="206"/>
      <c r="BD953" s="206"/>
      <c r="BE953" s="206"/>
      <c r="BF953" s="206"/>
      <c r="BG953" s="206"/>
      <c r="BH953" s="206"/>
      <c r="BI953" s="206"/>
      <c r="BJ953" s="206"/>
      <c r="BK953" s="206"/>
      <c r="BL953" s="206"/>
      <c r="BM953" s="206"/>
      <c r="BN953" s="206"/>
      <c r="BO953" s="206"/>
      <c r="BP953" s="206"/>
      <c r="BQ953" s="206"/>
      <c r="BR953" s="206"/>
      <c r="BS953" s="206"/>
      <c r="BT953" s="206"/>
      <c r="BU953" s="206"/>
      <c r="BV953" s="206"/>
      <c r="BW953" s="206"/>
      <c r="BX953" s="206"/>
      <c r="BY953" s="206"/>
      <c r="BZ953" s="206"/>
      <c r="CA953" s="206"/>
      <c r="CB953" s="206"/>
      <c r="CC953" s="206"/>
      <c r="CD953" s="206"/>
      <c r="CE953" s="206"/>
      <c r="CF953" s="206"/>
      <c r="CG953" s="206"/>
      <c r="CH953" s="206"/>
      <c r="CI953" s="206"/>
      <c r="CJ953" s="206"/>
      <c r="CK953" s="206"/>
      <c r="CL953" s="206"/>
      <c r="CM953" s="206"/>
      <c r="CN953" s="206"/>
      <c r="CO953" s="206"/>
      <c r="CP953" s="206"/>
      <c r="CQ953" s="206"/>
      <c r="CR953" s="206"/>
      <c r="CS953" s="206"/>
      <c r="CT953" s="206"/>
      <c r="CU953" s="206"/>
      <c r="CV953" s="206"/>
      <c r="CW953" s="206"/>
      <c r="CX953" s="206"/>
      <c r="CY953" s="206"/>
      <c r="CZ953" s="206"/>
      <c r="DA953" s="206"/>
      <c r="DB953" s="206"/>
      <c r="DC953" s="206"/>
      <c r="DD953" s="206"/>
      <c r="DE953" s="206"/>
      <c r="DF953" s="206"/>
      <c r="DG953" s="206"/>
      <c r="DH953" s="206"/>
      <c r="DI953" s="206"/>
      <c r="DJ953" s="206"/>
      <c r="DK953" s="206"/>
      <c r="DL953" s="206"/>
      <c r="DM953" s="206"/>
      <c r="DN953" s="206"/>
      <c r="DO953" s="206"/>
      <c r="DP953" s="206"/>
      <c r="DQ953" s="206"/>
      <c r="DR953" s="206"/>
      <c r="DS953" s="206"/>
      <c r="DT953" s="206"/>
      <c r="DU953" s="206"/>
      <c r="DV953" s="206"/>
      <c r="DW953" s="206"/>
      <c r="DX953" s="206"/>
      <c r="DY953" s="206"/>
      <c r="DZ953" s="206"/>
      <c r="EA953" s="206"/>
      <c r="EB953" s="206"/>
      <c r="EC953" s="206"/>
      <c r="ED953" s="206"/>
      <c r="EE953" s="206"/>
      <c r="EF953" s="206"/>
      <c r="EG953" s="206"/>
      <c r="EH953" s="206"/>
      <c r="EI953" s="206"/>
      <c r="EJ953" s="206"/>
      <c r="EK953" s="206"/>
      <c r="EL953" s="206"/>
      <c r="EM953" s="206"/>
      <c r="EN953" s="206"/>
      <c r="EO953" s="206"/>
      <c r="EP953" s="206"/>
      <c r="EQ953" s="206"/>
      <c r="ER953" s="206"/>
      <c r="ES953" s="206"/>
      <c r="ET953" s="206"/>
      <c r="EU953" s="206"/>
      <c r="EV953" s="206"/>
      <c r="EW953" s="206"/>
      <c r="EX953" s="206"/>
      <c r="EY953" s="206"/>
      <c r="EZ953" s="206"/>
      <c r="FA953" s="206"/>
      <c r="FB953" s="206"/>
      <c r="FC953" s="206"/>
      <c r="FD953" s="206"/>
      <c r="FE953" s="206"/>
      <c r="FF953" s="206"/>
      <c r="FG953" s="206"/>
      <c r="FH953" s="206"/>
      <c r="FI953" s="206"/>
      <c r="FJ953" s="206"/>
      <c r="FK953" s="206"/>
      <c r="FL953" s="206"/>
      <c r="FM953" s="206"/>
      <c r="FN953" s="206"/>
      <c r="FO953" s="206"/>
      <c r="FP953" s="206"/>
      <c r="FQ953" s="206"/>
      <c r="FR953" s="206"/>
      <c r="FS953" s="206"/>
      <c r="FT953" s="206"/>
      <c r="FU953" s="206"/>
      <c r="FV953" s="206"/>
      <c r="FW953" s="206"/>
      <c r="FX953" s="206"/>
      <c r="FY953" s="206"/>
      <c r="FZ953" s="206"/>
      <c r="GA953" s="206"/>
      <c r="GB953" s="206"/>
      <c r="GC953" s="206"/>
      <c r="GD953" s="206"/>
      <c r="GE953" s="206"/>
      <c r="GF953" s="206"/>
      <c r="GG953" s="206"/>
      <c r="GH953" s="206"/>
      <c r="GI953" s="206"/>
      <c r="GJ953" s="206"/>
      <c r="GK953" s="206"/>
      <c r="GL953" s="206"/>
      <c r="GM953" s="206"/>
      <c r="GN953" s="206"/>
      <c r="GO953" s="206"/>
      <c r="GP953" s="206"/>
      <c r="GQ953" s="206"/>
      <c r="GR953" s="206"/>
      <c r="GS953" s="206"/>
      <c r="GT953" s="206"/>
      <c r="GU953" s="206"/>
      <c r="GV953" s="206"/>
      <c r="GW953" s="206"/>
      <c r="GX953" s="206"/>
      <c r="GY953" s="206"/>
      <c r="GZ953" s="206"/>
      <c r="HA953" s="206"/>
      <c r="HB953" s="206"/>
      <c r="HC953" s="206"/>
      <c r="HD953" s="206"/>
      <c r="HE953" s="206"/>
      <c r="HF953" s="206"/>
      <c r="HG953" s="206"/>
      <c r="HH953" s="206"/>
      <c r="HI953" s="206"/>
      <c r="HJ953" s="206"/>
      <c r="HK953" s="206"/>
      <c r="HL953" s="206"/>
      <c r="HM953" s="206"/>
      <c r="HN953" s="206"/>
      <c r="HO953" s="206"/>
      <c r="HP953" s="206"/>
      <c r="HQ953" s="206"/>
      <c r="HR953" s="206"/>
      <c r="HS953" s="206"/>
      <c r="HT953" s="206"/>
      <c r="HU953" s="206"/>
      <c r="HV953" s="206"/>
      <c r="HW953" s="206"/>
      <c r="HX953" s="206"/>
      <c r="HY953" s="206"/>
      <c r="HZ953" s="206"/>
      <c r="IA953" s="206"/>
      <c r="IB953" s="206"/>
      <c r="IC953" s="206"/>
      <c r="ID953" s="206"/>
      <c r="IE953" s="206"/>
      <c r="IF953" s="206"/>
      <c r="IG953" s="206"/>
      <c r="IH953" s="206"/>
    </row>
    <row r="954" spans="1:242" s="225" customFormat="1" hidden="1" x14ac:dyDescent="0.25">
      <c r="A954" s="206"/>
      <c r="B954" s="206"/>
      <c r="C954" s="204">
        <v>43705</v>
      </c>
      <c r="D954" s="233" t="s">
        <v>1684</v>
      </c>
      <c r="E954" s="319" t="s">
        <v>1673</v>
      </c>
      <c r="F954" s="322"/>
      <c r="G954" s="242" t="s">
        <v>1683</v>
      </c>
      <c r="H954" s="285"/>
      <c r="I954" s="236">
        <v>461500</v>
      </c>
      <c r="J954" s="357">
        <f t="shared" si="15"/>
        <v>20501425</v>
      </c>
      <c r="K954" s="251"/>
      <c r="L954" s="287"/>
      <c r="M954" s="319" t="s">
        <v>1673</v>
      </c>
      <c r="N954" s="287"/>
      <c r="O954" s="287"/>
      <c r="P954" s="287"/>
      <c r="Q954" s="287"/>
      <c r="R954" s="287"/>
      <c r="S954" s="287"/>
      <c r="T954" s="287"/>
      <c r="U954" s="287"/>
      <c r="V954" s="287"/>
      <c r="W954" s="287"/>
      <c r="X954" s="287"/>
      <c r="Y954" s="287"/>
      <c r="Z954" s="287"/>
      <c r="AA954" s="287"/>
      <c r="AB954" s="287"/>
      <c r="AC954" s="287"/>
      <c r="AD954" s="287"/>
      <c r="AE954" s="287"/>
      <c r="AF954" s="287"/>
      <c r="AG954" s="287"/>
      <c r="AH954" s="287"/>
      <c r="AI954" s="287"/>
      <c r="AJ954" s="449"/>
      <c r="AK954" s="206"/>
      <c r="AL954" s="206"/>
      <c r="AM954" s="206"/>
      <c r="AN954" s="206"/>
      <c r="AO954" s="206"/>
      <c r="AP954" s="206"/>
      <c r="AQ954" s="206"/>
      <c r="AR954" s="206"/>
      <c r="AS954" s="206"/>
      <c r="AT954" s="206"/>
      <c r="AU954" s="206"/>
      <c r="AV954" s="206"/>
      <c r="AW954" s="206"/>
      <c r="AX954" s="206"/>
      <c r="AY954" s="206"/>
      <c r="AZ954" s="206"/>
      <c r="BA954" s="206"/>
      <c r="BB954" s="206"/>
      <c r="BC954" s="206"/>
      <c r="BD954" s="206"/>
      <c r="BE954" s="206"/>
      <c r="BF954" s="206"/>
      <c r="BG954" s="206"/>
      <c r="BH954" s="206"/>
      <c r="BI954" s="206"/>
      <c r="BJ954" s="206"/>
      <c r="BK954" s="206"/>
      <c r="BL954" s="206"/>
      <c r="BM954" s="206"/>
      <c r="BN954" s="206"/>
      <c r="BO954" s="206"/>
      <c r="BP954" s="206"/>
      <c r="BQ954" s="206"/>
      <c r="BR954" s="206"/>
      <c r="BS954" s="206"/>
      <c r="BT954" s="206"/>
      <c r="BU954" s="206"/>
      <c r="BV954" s="206"/>
      <c r="BW954" s="206"/>
      <c r="BX954" s="206"/>
      <c r="BY954" s="206"/>
      <c r="BZ954" s="206"/>
      <c r="CA954" s="206"/>
      <c r="CB954" s="206"/>
      <c r="CC954" s="206"/>
      <c r="CD954" s="206"/>
      <c r="CE954" s="206"/>
      <c r="CF954" s="206"/>
      <c r="CG954" s="206"/>
      <c r="CH954" s="206"/>
      <c r="CI954" s="206"/>
      <c r="CJ954" s="206"/>
      <c r="CK954" s="206"/>
      <c r="CL954" s="206"/>
      <c r="CM954" s="206"/>
      <c r="CN954" s="206"/>
      <c r="CO954" s="206"/>
      <c r="CP954" s="206"/>
      <c r="CQ954" s="206"/>
      <c r="CR954" s="206"/>
      <c r="CS954" s="206"/>
      <c r="CT954" s="206"/>
      <c r="CU954" s="206"/>
      <c r="CV954" s="206"/>
      <c r="CW954" s="206"/>
      <c r="CX954" s="206"/>
      <c r="CY954" s="206"/>
      <c r="CZ954" s="206"/>
      <c r="DA954" s="206"/>
      <c r="DB954" s="206"/>
      <c r="DC954" s="206"/>
      <c r="DD954" s="206"/>
      <c r="DE954" s="206"/>
      <c r="DF954" s="206"/>
      <c r="DG954" s="206"/>
      <c r="DH954" s="206"/>
      <c r="DI954" s="206"/>
      <c r="DJ954" s="206"/>
      <c r="DK954" s="206"/>
      <c r="DL954" s="206"/>
      <c r="DM954" s="206"/>
      <c r="DN954" s="206"/>
      <c r="DO954" s="206"/>
      <c r="DP954" s="206"/>
      <c r="DQ954" s="206"/>
      <c r="DR954" s="206"/>
      <c r="DS954" s="206"/>
      <c r="DT954" s="206"/>
      <c r="DU954" s="206"/>
      <c r="DV954" s="206"/>
      <c r="DW954" s="206"/>
      <c r="DX954" s="206"/>
      <c r="DY954" s="206"/>
      <c r="DZ954" s="206"/>
      <c r="EA954" s="206"/>
      <c r="EB954" s="206"/>
      <c r="EC954" s="206"/>
      <c r="ED954" s="206"/>
      <c r="EE954" s="206"/>
      <c r="EF954" s="206"/>
      <c r="EG954" s="206"/>
      <c r="EH954" s="206"/>
      <c r="EI954" s="206"/>
      <c r="EJ954" s="206"/>
      <c r="EK954" s="206"/>
      <c r="EL954" s="206"/>
      <c r="EM954" s="206"/>
      <c r="EN954" s="206"/>
      <c r="EO954" s="206"/>
      <c r="EP954" s="206"/>
      <c r="EQ954" s="206"/>
      <c r="ER954" s="206"/>
      <c r="ES954" s="206"/>
      <c r="ET954" s="206"/>
      <c r="EU954" s="206"/>
      <c r="EV954" s="206"/>
      <c r="EW954" s="206"/>
      <c r="EX954" s="206"/>
      <c r="EY954" s="206"/>
      <c r="EZ954" s="206"/>
      <c r="FA954" s="206"/>
      <c r="FB954" s="206"/>
      <c r="FC954" s="206"/>
      <c r="FD954" s="206"/>
      <c r="FE954" s="206"/>
      <c r="FF954" s="206"/>
      <c r="FG954" s="206"/>
      <c r="FH954" s="206"/>
      <c r="FI954" s="206"/>
      <c r="FJ954" s="206"/>
      <c r="FK954" s="206"/>
      <c r="FL954" s="206"/>
      <c r="FM954" s="206"/>
      <c r="FN954" s="206"/>
      <c r="FO954" s="206"/>
      <c r="FP954" s="206"/>
      <c r="FQ954" s="206"/>
      <c r="FR954" s="206"/>
      <c r="FS954" s="206"/>
      <c r="FT954" s="206"/>
      <c r="FU954" s="206"/>
      <c r="FV954" s="206"/>
      <c r="FW954" s="206"/>
      <c r="FX954" s="206"/>
      <c r="FY954" s="206"/>
      <c r="FZ954" s="206"/>
      <c r="GA954" s="206"/>
      <c r="GB954" s="206"/>
      <c r="GC954" s="206"/>
      <c r="GD954" s="206"/>
      <c r="GE954" s="206"/>
      <c r="GF954" s="206"/>
      <c r="GG954" s="206"/>
      <c r="GH954" s="206"/>
      <c r="GI954" s="206"/>
      <c r="GJ954" s="206"/>
      <c r="GK954" s="206"/>
      <c r="GL954" s="206"/>
      <c r="GM954" s="206"/>
      <c r="GN954" s="206"/>
      <c r="GO954" s="206"/>
      <c r="GP954" s="206"/>
      <c r="GQ954" s="206"/>
      <c r="GR954" s="206"/>
      <c r="GS954" s="206"/>
      <c r="GT954" s="206"/>
      <c r="GU954" s="206"/>
      <c r="GV954" s="206"/>
      <c r="GW954" s="206"/>
      <c r="GX954" s="206"/>
      <c r="GY954" s="206"/>
      <c r="GZ954" s="206"/>
      <c r="HA954" s="206"/>
      <c r="HB954" s="206"/>
      <c r="HC954" s="206"/>
      <c r="HD954" s="206"/>
      <c r="HE954" s="206"/>
      <c r="HF954" s="206"/>
      <c r="HG954" s="206"/>
      <c r="HH954" s="206"/>
      <c r="HI954" s="206"/>
      <c r="HJ954" s="206"/>
      <c r="HK954" s="206"/>
      <c r="HL954" s="206"/>
      <c r="HM954" s="206"/>
      <c r="HN954" s="206"/>
      <c r="HO954" s="206"/>
      <c r="HP954" s="206"/>
      <c r="HQ954" s="206"/>
      <c r="HR954" s="206"/>
      <c r="HS954" s="206"/>
      <c r="HT954" s="206"/>
      <c r="HU954" s="206"/>
      <c r="HV954" s="206"/>
      <c r="HW954" s="206"/>
      <c r="HX954" s="206"/>
      <c r="HY954" s="206"/>
      <c r="HZ954" s="206"/>
      <c r="IA954" s="206"/>
      <c r="IB954" s="206"/>
      <c r="IC954" s="206"/>
      <c r="ID954" s="206"/>
      <c r="IE954" s="206"/>
      <c r="IF954" s="206"/>
      <c r="IG954" s="206"/>
      <c r="IH954" s="206"/>
    </row>
    <row r="955" spans="1:242" s="225" customFormat="1" hidden="1" x14ac:dyDescent="0.25">
      <c r="A955" s="206"/>
      <c r="B955" s="206"/>
      <c r="C955" s="204">
        <v>43706</v>
      </c>
      <c r="D955" s="233" t="s">
        <v>1685</v>
      </c>
      <c r="E955" s="319" t="s">
        <v>1674</v>
      </c>
      <c r="F955" s="322"/>
      <c r="G955" s="242" t="s">
        <v>1288</v>
      </c>
      <c r="H955" s="285"/>
      <c r="I955" s="236">
        <v>440000</v>
      </c>
      <c r="J955" s="357">
        <f t="shared" si="15"/>
        <v>20061425</v>
      </c>
      <c r="K955" s="251"/>
      <c r="L955" s="287"/>
      <c r="M955" s="319" t="s">
        <v>1674</v>
      </c>
      <c r="N955" s="287"/>
      <c r="O955" s="287"/>
      <c r="P955" s="287"/>
      <c r="Q955" s="287"/>
      <c r="R955" s="287"/>
      <c r="S955" s="287"/>
      <c r="T955" s="287"/>
      <c r="U955" s="287"/>
      <c r="V955" s="287"/>
      <c r="W955" s="287"/>
      <c r="X955" s="287"/>
      <c r="Y955" s="287"/>
      <c r="Z955" s="287"/>
      <c r="AA955" s="287"/>
      <c r="AB955" s="287"/>
      <c r="AC955" s="287"/>
      <c r="AD955" s="287"/>
      <c r="AE955" s="287"/>
      <c r="AF955" s="287"/>
      <c r="AG955" s="287"/>
      <c r="AH955" s="287"/>
      <c r="AI955" s="287"/>
      <c r="AJ955" s="449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  <c r="BI955" s="206"/>
      <c r="BJ955" s="206"/>
      <c r="BK955" s="206"/>
      <c r="BL955" s="206"/>
      <c r="BM955" s="206"/>
      <c r="BN955" s="206"/>
      <c r="BO955" s="206"/>
      <c r="BP955" s="206"/>
      <c r="BQ955" s="206"/>
      <c r="BR955" s="206"/>
      <c r="BS955" s="206"/>
      <c r="BT955" s="206"/>
      <c r="BU955" s="206"/>
      <c r="BV955" s="206"/>
      <c r="BW955" s="206"/>
      <c r="BX955" s="206"/>
      <c r="BY955" s="206"/>
      <c r="BZ955" s="206"/>
      <c r="CA955" s="206"/>
      <c r="CB955" s="206"/>
      <c r="CC955" s="206"/>
      <c r="CD955" s="206"/>
      <c r="CE955" s="206"/>
      <c r="CF955" s="206"/>
      <c r="CG955" s="206"/>
      <c r="CH955" s="206"/>
      <c r="CI955" s="206"/>
      <c r="CJ955" s="206"/>
      <c r="CK955" s="206"/>
      <c r="CL955" s="206"/>
      <c r="CM955" s="206"/>
      <c r="CN955" s="206"/>
      <c r="CO955" s="206"/>
      <c r="CP955" s="206"/>
      <c r="CQ955" s="206"/>
      <c r="CR955" s="206"/>
      <c r="CS955" s="206"/>
      <c r="CT955" s="206"/>
      <c r="CU955" s="206"/>
      <c r="CV955" s="206"/>
      <c r="CW955" s="206"/>
      <c r="CX955" s="206"/>
      <c r="CY955" s="206"/>
      <c r="CZ955" s="206"/>
      <c r="DA955" s="206"/>
      <c r="DB955" s="206"/>
      <c r="DC955" s="206"/>
      <c r="DD955" s="206"/>
      <c r="DE955" s="206"/>
      <c r="DF955" s="206"/>
      <c r="DG955" s="206"/>
      <c r="DH955" s="206"/>
      <c r="DI955" s="206"/>
      <c r="DJ955" s="206"/>
      <c r="DK955" s="206"/>
      <c r="DL955" s="206"/>
      <c r="DM955" s="206"/>
      <c r="DN955" s="206"/>
      <c r="DO955" s="206"/>
      <c r="DP955" s="206"/>
      <c r="DQ955" s="206"/>
      <c r="DR955" s="206"/>
      <c r="DS955" s="206"/>
      <c r="DT955" s="206"/>
      <c r="DU955" s="206"/>
      <c r="DV955" s="206"/>
      <c r="DW955" s="206"/>
      <c r="DX955" s="206"/>
      <c r="DY955" s="206"/>
      <c r="DZ955" s="206"/>
      <c r="EA955" s="206"/>
      <c r="EB955" s="206"/>
      <c r="EC955" s="206"/>
      <c r="ED955" s="206"/>
      <c r="EE955" s="206"/>
      <c r="EF955" s="206"/>
      <c r="EG955" s="206"/>
      <c r="EH955" s="206"/>
      <c r="EI955" s="206"/>
      <c r="EJ955" s="206"/>
      <c r="EK955" s="206"/>
      <c r="EL955" s="206"/>
      <c r="EM955" s="206"/>
      <c r="EN955" s="206"/>
      <c r="EO955" s="206"/>
      <c r="EP955" s="206"/>
      <c r="EQ955" s="206"/>
      <c r="ER955" s="206"/>
      <c r="ES955" s="206"/>
      <c r="ET955" s="206"/>
      <c r="EU955" s="206"/>
      <c r="EV955" s="206"/>
      <c r="EW955" s="206"/>
      <c r="EX955" s="206"/>
      <c r="EY955" s="206"/>
      <c r="EZ955" s="206"/>
      <c r="FA955" s="206"/>
      <c r="FB955" s="206"/>
      <c r="FC955" s="206"/>
      <c r="FD955" s="206"/>
      <c r="FE955" s="206"/>
      <c r="FF955" s="206"/>
      <c r="FG955" s="206"/>
      <c r="FH955" s="206"/>
      <c r="FI955" s="206"/>
      <c r="FJ955" s="206"/>
      <c r="FK955" s="206"/>
      <c r="FL955" s="206"/>
      <c r="FM955" s="206"/>
      <c r="FN955" s="206"/>
      <c r="FO955" s="206"/>
      <c r="FP955" s="206"/>
      <c r="FQ955" s="206"/>
      <c r="FR955" s="206"/>
      <c r="FS955" s="206"/>
      <c r="FT955" s="206"/>
      <c r="FU955" s="206"/>
      <c r="FV955" s="206"/>
      <c r="FW955" s="206"/>
      <c r="FX955" s="206"/>
      <c r="FY955" s="206"/>
      <c r="FZ955" s="206"/>
      <c r="GA955" s="206"/>
      <c r="GB955" s="206"/>
      <c r="GC955" s="206"/>
      <c r="GD955" s="206"/>
      <c r="GE955" s="206"/>
      <c r="GF955" s="206"/>
      <c r="GG955" s="206"/>
      <c r="GH955" s="206"/>
      <c r="GI955" s="206"/>
      <c r="GJ955" s="206"/>
      <c r="GK955" s="206"/>
      <c r="GL955" s="206"/>
      <c r="GM955" s="206"/>
      <c r="GN955" s="206"/>
      <c r="GO955" s="206"/>
      <c r="GP955" s="206"/>
      <c r="GQ955" s="206"/>
      <c r="GR955" s="206"/>
      <c r="GS955" s="206"/>
      <c r="GT955" s="206"/>
      <c r="GU955" s="206"/>
      <c r="GV955" s="206"/>
      <c r="GW955" s="206"/>
      <c r="GX955" s="206"/>
      <c r="GY955" s="206"/>
      <c r="GZ955" s="206"/>
      <c r="HA955" s="206"/>
      <c r="HB955" s="206"/>
      <c r="HC955" s="206"/>
      <c r="HD955" s="206"/>
      <c r="HE955" s="206"/>
      <c r="HF955" s="206"/>
      <c r="HG955" s="206"/>
      <c r="HH955" s="206"/>
      <c r="HI955" s="206"/>
      <c r="HJ955" s="206"/>
      <c r="HK955" s="206"/>
      <c r="HL955" s="206"/>
      <c r="HM955" s="206"/>
      <c r="HN955" s="206"/>
      <c r="HO955" s="206"/>
      <c r="HP955" s="206"/>
      <c r="HQ955" s="206"/>
      <c r="HR955" s="206"/>
      <c r="HS955" s="206"/>
      <c r="HT955" s="206"/>
      <c r="HU955" s="206"/>
      <c r="HV955" s="206"/>
      <c r="HW955" s="206"/>
      <c r="HX955" s="206"/>
      <c r="HY955" s="206"/>
      <c r="HZ955" s="206"/>
      <c r="IA955" s="206"/>
      <c r="IB955" s="206"/>
      <c r="IC955" s="206"/>
      <c r="ID955" s="206"/>
      <c r="IE955" s="206"/>
      <c r="IF955" s="206"/>
      <c r="IG955" s="206"/>
      <c r="IH955" s="206"/>
    </row>
    <row r="956" spans="1:242" s="225" customFormat="1" hidden="1" x14ac:dyDescent="0.25">
      <c r="A956" s="206"/>
      <c r="B956" s="206"/>
      <c r="C956" s="283">
        <v>43705</v>
      </c>
      <c r="D956" s="225" t="s">
        <v>1686</v>
      </c>
      <c r="E956" s="206" t="s">
        <v>1690</v>
      </c>
      <c r="F956" s="206"/>
      <c r="G956" s="235" t="s">
        <v>1652</v>
      </c>
      <c r="H956" s="285"/>
      <c r="I956" s="235">
        <v>3505000</v>
      </c>
      <c r="J956" s="357">
        <f t="shared" si="15"/>
        <v>16556425</v>
      </c>
      <c r="K956" s="251"/>
      <c r="L956" s="287"/>
      <c r="M956" s="206" t="s">
        <v>1690</v>
      </c>
      <c r="N956" s="287"/>
      <c r="O956" s="287"/>
      <c r="P956" s="287"/>
      <c r="Q956" s="287"/>
      <c r="R956" s="287"/>
      <c r="S956" s="287"/>
      <c r="T956" s="287"/>
      <c r="U956" s="287"/>
      <c r="V956" s="287"/>
      <c r="W956" s="287"/>
      <c r="X956" s="287"/>
      <c r="Y956" s="287"/>
      <c r="Z956" s="287"/>
      <c r="AA956" s="287"/>
      <c r="AB956" s="287"/>
      <c r="AC956" s="287"/>
      <c r="AD956" s="287"/>
      <c r="AE956" s="287"/>
      <c r="AF956" s="287"/>
      <c r="AG956" s="287"/>
      <c r="AH956" s="287"/>
      <c r="AI956" s="287"/>
      <c r="AJ956" s="449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06"/>
      <c r="BN956" s="206"/>
      <c r="BO956" s="206"/>
      <c r="BP956" s="206"/>
      <c r="BQ956" s="206"/>
      <c r="BR956" s="206"/>
      <c r="BS956" s="206"/>
      <c r="BT956" s="206"/>
      <c r="BU956" s="206"/>
      <c r="BV956" s="206"/>
      <c r="BW956" s="206"/>
      <c r="BX956" s="206"/>
      <c r="BY956" s="206"/>
      <c r="BZ956" s="206"/>
      <c r="CA956" s="206"/>
      <c r="CB956" s="206"/>
      <c r="CC956" s="206"/>
      <c r="CD956" s="206"/>
      <c r="CE956" s="206"/>
      <c r="CF956" s="206"/>
      <c r="CG956" s="206"/>
      <c r="CH956" s="206"/>
      <c r="CI956" s="206"/>
      <c r="CJ956" s="206"/>
      <c r="CK956" s="206"/>
      <c r="CL956" s="206"/>
      <c r="CM956" s="206"/>
      <c r="CN956" s="206"/>
      <c r="CO956" s="206"/>
      <c r="CP956" s="206"/>
      <c r="CQ956" s="206"/>
      <c r="CR956" s="206"/>
      <c r="CS956" s="206"/>
      <c r="CT956" s="206"/>
      <c r="CU956" s="206"/>
      <c r="CV956" s="206"/>
      <c r="CW956" s="206"/>
      <c r="CX956" s="206"/>
      <c r="CY956" s="206"/>
      <c r="CZ956" s="206"/>
      <c r="DA956" s="206"/>
      <c r="DB956" s="206"/>
      <c r="DC956" s="206"/>
      <c r="DD956" s="206"/>
      <c r="DE956" s="206"/>
      <c r="DF956" s="206"/>
      <c r="DG956" s="206"/>
      <c r="DH956" s="206"/>
      <c r="DI956" s="206"/>
      <c r="DJ956" s="206"/>
      <c r="DK956" s="206"/>
      <c r="DL956" s="206"/>
      <c r="DM956" s="206"/>
      <c r="DN956" s="206"/>
      <c r="DO956" s="206"/>
      <c r="DP956" s="206"/>
      <c r="DQ956" s="206"/>
      <c r="DR956" s="206"/>
      <c r="DS956" s="206"/>
      <c r="DT956" s="206"/>
      <c r="DU956" s="206"/>
      <c r="DV956" s="206"/>
      <c r="DW956" s="206"/>
      <c r="DX956" s="206"/>
      <c r="DY956" s="206"/>
      <c r="DZ956" s="206"/>
      <c r="EA956" s="206"/>
      <c r="EB956" s="206"/>
      <c r="EC956" s="206"/>
      <c r="ED956" s="206"/>
      <c r="EE956" s="206"/>
      <c r="EF956" s="206"/>
      <c r="EG956" s="206"/>
      <c r="EH956" s="206"/>
      <c r="EI956" s="206"/>
      <c r="EJ956" s="206"/>
      <c r="EK956" s="206"/>
      <c r="EL956" s="206"/>
      <c r="EM956" s="206"/>
      <c r="EN956" s="206"/>
      <c r="EO956" s="206"/>
      <c r="EP956" s="206"/>
      <c r="EQ956" s="206"/>
      <c r="ER956" s="206"/>
      <c r="ES956" s="206"/>
      <c r="ET956" s="206"/>
      <c r="EU956" s="206"/>
      <c r="EV956" s="206"/>
      <c r="EW956" s="206"/>
      <c r="EX956" s="206"/>
      <c r="EY956" s="206"/>
      <c r="EZ956" s="206"/>
      <c r="FA956" s="206"/>
      <c r="FB956" s="206"/>
      <c r="FC956" s="206"/>
      <c r="FD956" s="206"/>
      <c r="FE956" s="206"/>
      <c r="FF956" s="206"/>
      <c r="FG956" s="206"/>
      <c r="FH956" s="206"/>
      <c r="FI956" s="206"/>
      <c r="FJ956" s="206"/>
      <c r="FK956" s="206"/>
      <c r="FL956" s="206"/>
      <c r="FM956" s="206"/>
      <c r="FN956" s="206"/>
      <c r="FO956" s="206"/>
      <c r="FP956" s="206"/>
      <c r="FQ956" s="206"/>
      <c r="FR956" s="206"/>
      <c r="FS956" s="206"/>
      <c r="FT956" s="206"/>
      <c r="FU956" s="206"/>
      <c r="FV956" s="206"/>
      <c r="FW956" s="206"/>
      <c r="FX956" s="206"/>
      <c r="FY956" s="206"/>
      <c r="FZ956" s="206"/>
      <c r="GA956" s="206"/>
      <c r="GB956" s="206"/>
      <c r="GC956" s="206"/>
      <c r="GD956" s="206"/>
      <c r="GE956" s="206"/>
      <c r="GF956" s="206"/>
      <c r="GG956" s="206"/>
      <c r="GH956" s="206"/>
      <c r="GI956" s="206"/>
      <c r="GJ956" s="206"/>
      <c r="GK956" s="206"/>
      <c r="GL956" s="206"/>
      <c r="GM956" s="206"/>
      <c r="GN956" s="206"/>
      <c r="GO956" s="206"/>
      <c r="GP956" s="206"/>
      <c r="GQ956" s="206"/>
      <c r="GR956" s="206"/>
      <c r="GS956" s="206"/>
      <c r="GT956" s="206"/>
      <c r="GU956" s="206"/>
      <c r="GV956" s="206"/>
      <c r="GW956" s="206"/>
      <c r="GX956" s="206"/>
      <c r="GY956" s="206"/>
      <c r="GZ956" s="206"/>
      <c r="HA956" s="206"/>
      <c r="HB956" s="206"/>
      <c r="HC956" s="206"/>
      <c r="HD956" s="206"/>
      <c r="HE956" s="206"/>
      <c r="HF956" s="206"/>
      <c r="HG956" s="206"/>
      <c r="HH956" s="206"/>
      <c r="HI956" s="206"/>
      <c r="HJ956" s="206"/>
      <c r="HK956" s="206"/>
      <c r="HL956" s="206"/>
      <c r="HM956" s="206"/>
      <c r="HN956" s="206"/>
      <c r="HO956" s="206"/>
      <c r="HP956" s="206"/>
      <c r="HQ956" s="206"/>
      <c r="HR956" s="206"/>
      <c r="HS956" s="206"/>
      <c r="HT956" s="206"/>
      <c r="HU956" s="206"/>
      <c r="HV956" s="206"/>
      <c r="HW956" s="206"/>
      <c r="HX956" s="206"/>
      <c r="HY956" s="206"/>
      <c r="HZ956" s="206"/>
      <c r="IA956" s="206"/>
      <c r="IB956" s="206"/>
      <c r="IC956" s="206"/>
      <c r="ID956" s="206"/>
      <c r="IE956" s="206"/>
      <c r="IF956" s="206"/>
      <c r="IG956" s="206"/>
      <c r="IH956" s="206"/>
    </row>
    <row r="957" spans="1:242" s="225" customFormat="1" hidden="1" x14ac:dyDescent="0.25">
      <c r="A957" s="206"/>
      <c r="B957" s="206"/>
      <c r="C957" s="283">
        <v>43707</v>
      </c>
      <c r="D957" s="225" t="s">
        <v>1688</v>
      </c>
      <c r="E957" s="206" t="s">
        <v>1691</v>
      </c>
      <c r="F957" s="206"/>
      <c r="G957" s="235" t="s">
        <v>1687</v>
      </c>
      <c r="H957" s="285"/>
      <c r="I957" s="235">
        <v>500000</v>
      </c>
      <c r="J957" s="357">
        <f t="shared" si="15"/>
        <v>16056425</v>
      </c>
      <c r="K957" s="251"/>
      <c r="L957" s="287"/>
      <c r="M957" s="206" t="s">
        <v>1691</v>
      </c>
      <c r="N957" s="287"/>
      <c r="O957" s="287"/>
      <c r="P957" s="287"/>
      <c r="Q957" s="287"/>
      <c r="R957" s="287"/>
      <c r="S957" s="287"/>
      <c r="T957" s="287"/>
      <c r="U957" s="287"/>
      <c r="V957" s="287"/>
      <c r="W957" s="287"/>
      <c r="X957" s="287"/>
      <c r="Y957" s="287"/>
      <c r="Z957" s="287"/>
      <c r="AA957" s="287"/>
      <c r="AB957" s="287"/>
      <c r="AC957" s="287"/>
      <c r="AD957" s="287"/>
      <c r="AE957" s="287"/>
      <c r="AF957" s="287"/>
      <c r="AG957" s="287"/>
      <c r="AH957" s="287"/>
      <c r="AI957" s="287"/>
      <c r="AJ957" s="449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06"/>
      <c r="BN957" s="206"/>
      <c r="BO957" s="206"/>
      <c r="BP957" s="206"/>
      <c r="BQ957" s="206"/>
      <c r="BR957" s="206"/>
      <c r="BS957" s="206"/>
      <c r="BT957" s="206"/>
      <c r="BU957" s="206"/>
      <c r="BV957" s="206"/>
      <c r="BW957" s="206"/>
      <c r="BX957" s="206"/>
      <c r="BY957" s="206"/>
      <c r="BZ957" s="206"/>
      <c r="CA957" s="206"/>
      <c r="CB957" s="206"/>
      <c r="CC957" s="206"/>
      <c r="CD957" s="206"/>
      <c r="CE957" s="206"/>
      <c r="CF957" s="206"/>
      <c r="CG957" s="206"/>
      <c r="CH957" s="206"/>
      <c r="CI957" s="206"/>
      <c r="CJ957" s="206"/>
      <c r="CK957" s="206"/>
      <c r="CL957" s="206"/>
      <c r="CM957" s="206"/>
      <c r="CN957" s="206"/>
      <c r="CO957" s="206"/>
      <c r="CP957" s="206"/>
      <c r="CQ957" s="206"/>
      <c r="CR957" s="206"/>
      <c r="CS957" s="206"/>
      <c r="CT957" s="206"/>
      <c r="CU957" s="206"/>
      <c r="CV957" s="206"/>
      <c r="CW957" s="206"/>
      <c r="CX957" s="206"/>
      <c r="CY957" s="206"/>
      <c r="CZ957" s="206"/>
      <c r="DA957" s="206"/>
      <c r="DB957" s="206"/>
      <c r="DC957" s="206"/>
      <c r="DD957" s="206"/>
      <c r="DE957" s="206"/>
      <c r="DF957" s="206"/>
      <c r="DG957" s="206"/>
      <c r="DH957" s="206"/>
      <c r="DI957" s="206"/>
      <c r="DJ957" s="206"/>
      <c r="DK957" s="206"/>
      <c r="DL957" s="206"/>
      <c r="DM957" s="206"/>
      <c r="DN957" s="206"/>
      <c r="DO957" s="206"/>
      <c r="DP957" s="206"/>
      <c r="DQ957" s="206"/>
      <c r="DR957" s="206"/>
      <c r="DS957" s="206"/>
      <c r="DT957" s="206"/>
      <c r="DU957" s="206"/>
      <c r="DV957" s="206"/>
      <c r="DW957" s="206"/>
      <c r="DX957" s="206"/>
      <c r="DY957" s="206"/>
      <c r="DZ957" s="206"/>
      <c r="EA957" s="206"/>
      <c r="EB957" s="206"/>
      <c r="EC957" s="206"/>
      <c r="ED957" s="206"/>
      <c r="EE957" s="206"/>
      <c r="EF957" s="206"/>
      <c r="EG957" s="206"/>
      <c r="EH957" s="206"/>
      <c r="EI957" s="206"/>
      <c r="EJ957" s="206"/>
      <c r="EK957" s="206"/>
      <c r="EL957" s="206"/>
      <c r="EM957" s="206"/>
      <c r="EN957" s="206"/>
      <c r="EO957" s="206"/>
      <c r="EP957" s="206"/>
      <c r="EQ957" s="206"/>
      <c r="ER957" s="206"/>
      <c r="ES957" s="206"/>
      <c r="ET957" s="206"/>
      <c r="EU957" s="206"/>
      <c r="EV957" s="206"/>
      <c r="EW957" s="206"/>
      <c r="EX957" s="206"/>
      <c r="EY957" s="206"/>
      <c r="EZ957" s="206"/>
      <c r="FA957" s="206"/>
      <c r="FB957" s="206"/>
      <c r="FC957" s="206"/>
      <c r="FD957" s="206"/>
      <c r="FE957" s="206"/>
      <c r="FF957" s="206"/>
      <c r="FG957" s="206"/>
      <c r="FH957" s="206"/>
      <c r="FI957" s="206"/>
      <c r="FJ957" s="206"/>
      <c r="FK957" s="206"/>
      <c r="FL957" s="206"/>
      <c r="FM957" s="206"/>
      <c r="FN957" s="206"/>
      <c r="FO957" s="206"/>
      <c r="FP957" s="206"/>
      <c r="FQ957" s="206"/>
      <c r="FR957" s="206"/>
      <c r="FS957" s="206"/>
      <c r="FT957" s="206"/>
      <c r="FU957" s="206"/>
      <c r="FV957" s="206"/>
      <c r="FW957" s="206"/>
      <c r="FX957" s="206"/>
      <c r="FY957" s="206"/>
      <c r="FZ957" s="206"/>
      <c r="GA957" s="206"/>
      <c r="GB957" s="206"/>
      <c r="GC957" s="206"/>
      <c r="GD957" s="206"/>
      <c r="GE957" s="206"/>
      <c r="GF957" s="206"/>
      <c r="GG957" s="206"/>
      <c r="GH957" s="206"/>
      <c r="GI957" s="206"/>
      <c r="GJ957" s="206"/>
      <c r="GK957" s="206"/>
      <c r="GL957" s="206"/>
      <c r="GM957" s="206"/>
      <c r="GN957" s="206"/>
      <c r="GO957" s="206"/>
      <c r="GP957" s="206"/>
      <c r="GQ957" s="206"/>
      <c r="GR957" s="206"/>
      <c r="GS957" s="206"/>
      <c r="GT957" s="206"/>
      <c r="GU957" s="206"/>
      <c r="GV957" s="206"/>
      <c r="GW957" s="206"/>
      <c r="GX957" s="206"/>
      <c r="GY957" s="206"/>
      <c r="GZ957" s="206"/>
      <c r="HA957" s="206"/>
      <c r="HB957" s="206"/>
      <c r="HC957" s="206"/>
      <c r="HD957" s="206"/>
      <c r="HE957" s="206"/>
      <c r="HF957" s="206"/>
      <c r="HG957" s="206"/>
      <c r="HH957" s="206"/>
      <c r="HI957" s="206"/>
      <c r="HJ957" s="206"/>
      <c r="HK957" s="206"/>
      <c r="HL957" s="206"/>
      <c r="HM957" s="206"/>
      <c r="HN957" s="206"/>
      <c r="HO957" s="206"/>
      <c r="HP957" s="206"/>
      <c r="HQ957" s="206"/>
      <c r="HR957" s="206"/>
      <c r="HS957" s="206"/>
      <c r="HT957" s="206"/>
      <c r="HU957" s="206"/>
      <c r="HV957" s="206"/>
      <c r="HW957" s="206"/>
      <c r="HX957" s="206"/>
      <c r="HY957" s="206"/>
      <c r="HZ957" s="206"/>
      <c r="IA957" s="206"/>
      <c r="IB957" s="206"/>
      <c r="IC957" s="206"/>
      <c r="ID957" s="206"/>
      <c r="IE957" s="206"/>
      <c r="IF957" s="206"/>
      <c r="IG957" s="206"/>
      <c r="IH957" s="206"/>
    </row>
    <row r="958" spans="1:242" s="225" customFormat="1" hidden="1" x14ac:dyDescent="0.25">
      <c r="A958" s="206"/>
      <c r="B958" s="206"/>
      <c r="C958" s="206"/>
      <c r="D958" s="377" t="s">
        <v>1689</v>
      </c>
      <c r="E958" s="206"/>
      <c r="F958" s="206"/>
      <c r="G958" s="208"/>
      <c r="H958" s="285">
        <v>3938775</v>
      </c>
      <c r="I958" s="210"/>
      <c r="J958" s="357">
        <f t="shared" si="15"/>
        <v>19995200</v>
      </c>
      <c r="K958" s="251"/>
      <c r="L958" s="287"/>
      <c r="M958" s="206"/>
      <c r="N958" s="287"/>
      <c r="O958" s="287"/>
      <c r="P958" s="287"/>
      <c r="Q958" s="287"/>
      <c r="R958" s="287"/>
      <c r="S958" s="287"/>
      <c r="T958" s="287"/>
      <c r="U958" s="287"/>
      <c r="V958" s="287"/>
      <c r="W958" s="287"/>
      <c r="X958" s="287"/>
      <c r="Y958" s="287"/>
      <c r="Z958" s="287"/>
      <c r="AA958" s="287"/>
      <c r="AB958" s="287"/>
      <c r="AC958" s="287"/>
      <c r="AD958" s="287"/>
      <c r="AE958" s="287"/>
      <c r="AF958" s="287"/>
      <c r="AG958" s="287"/>
      <c r="AH958" s="287"/>
      <c r="AI958" s="287"/>
      <c r="AJ958" s="449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06"/>
      <c r="BN958" s="206"/>
      <c r="BO958" s="206"/>
      <c r="BP958" s="206"/>
      <c r="BQ958" s="206"/>
      <c r="BR958" s="206"/>
      <c r="BS958" s="206"/>
      <c r="BT958" s="206"/>
      <c r="BU958" s="206"/>
      <c r="BV958" s="206"/>
      <c r="BW958" s="206"/>
      <c r="BX958" s="206"/>
      <c r="BY958" s="206"/>
      <c r="BZ958" s="206"/>
      <c r="CA958" s="206"/>
      <c r="CB958" s="206"/>
      <c r="CC958" s="206"/>
      <c r="CD958" s="206"/>
      <c r="CE958" s="206"/>
      <c r="CF958" s="206"/>
      <c r="CG958" s="206"/>
      <c r="CH958" s="206"/>
      <c r="CI958" s="206"/>
      <c r="CJ958" s="206"/>
      <c r="CK958" s="206"/>
      <c r="CL958" s="206"/>
      <c r="CM958" s="206"/>
      <c r="CN958" s="206"/>
      <c r="CO958" s="206"/>
      <c r="CP958" s="206"/>
      <c r="CQ958" s="206"/>
      <c r="CR958" s="206"/>
      <c r="CS958" s="206"/>
      <c r="CT958" s="206"/>
      <c r="CU958" s="206"/>
      <c r="CV958" s="206"/>
      <c r="CW958" s="206"/>
      <c r="CX958" s="206"/>
      <c r="CY958" s="206"/>
      <c r="CZ958" s="206"/>
      <c r="DA958" s="206"/>
      <c r="DB958" s="206"/>
      <c r="DC958" s="206"/>
      <c r="DD958" s="206"/>
      <c r="DE958" s="206"/>
      <c r="DF958" s="206"/>
      <c r="DG958" s="206"/>
      <c r="DH958" s="206"/>
      <c r="DI958" s="206"/>
      <c r="DJ958" s="206"/>
      <c r="DK958" s="206"/>
      <c r="DL958" s="206"/>
      <c r="DM958" s="206"/>
      <c r="DN958" s="206"/>
      <c r="DO958" s="206"/>
      <c r="DP958" s="206"/>
      <c r="DQ958" s="206"/>
      <c r="DR958" s="206"/>
      <c r="DS958" s="206"/>
      <c r="DT958" s="206"/>
      <c r="DU958" s="206"/>
      <c r="DV958" s="206"/>
      <c r="DW958" s="206"/>
      <c r="DX958" s="206"/>
      <c r="DY958" s="206"/>
      <c r="DZ958" s="206"/>
      <c r="EA958" s="206"/>
      <c r="EB958" s="206"/>
      <c r="EC958" s="206"/>
      <c r="ED958" s="206"/>
      <c r="EE958" s="206"/>
      <c r="EF958" s="206"/>
      <c r="EG958" s="206"/>
      <c r="EH958" s="206"/>
      <c r="EI958" s="206"/>
      <c r="EJ958" s="206"/>
      <c r="EK958" s="206"/>
      <c r="EL958" s="206"/>
      <c r="EM958" s="206"/>
      <c r="EN958" s="206"/>
      <c r="EO958" s="206"/>
      <c r="EP958" s="206"/>
      <c r="EQ958" s="206"/>
      <c r="ER958" s="206"/>
      <c r="ES958" s="206"/>
      <c r="ET958" s="206"/>
      <c r="EU958" s="206"/>
      <c r="EV958" s="206"/>
      <c r="EW958" s="206"/>
      <c r="EX958" s="206"/>
      <c r="EY958" s="206"/>
      <c r="EZ958" s="206"/>
      <c r="FA958" s="206"/>
      <c r="FB958" s="206"/>
      <c r="FC958" s="206"/>
      <c r="FD958" s="206"/>
      <c r="FE958" s="206"/>
      <c r="FF958" s="206"/>
      <c r="FG958" s="206"/>
      <c r="FH958" s="206"/>
      <c r="FI958" s="206"/>
      <c r="FJ958" s="206"/>
      <c r="FK958" s="206"/>
      <c r="FL958" s="206"/>
      <c r="FM958" s="206"/>
      <c r="FN958" s="206"/>
      <c r="FO958" s="206"/>
      <c r="FP958" s="206"/>
      <c r="FQ958" s="206"/>
      <c r="FR958" s="206"/>
      <c r="FS958" s="206"/>
      <c r="FT958" s="206"/>
      <c r="FU958" s="206"/>
      <c r="FV958" s="206"/>
      <c r="FW958" s="206"/>
      <c r="FX958" s="206"/>
      <c r="FY958" s="206"/>
      <c r="FZ958" s="206"/>
      <c r="GA958" s="206"/>
      <c r="GB958" s="206"/>
      <c r="GC958" s="206"/>
      <c r="GD958" s="206"/>
      <c r="GE958" s="206"/>
      <c r="GF958" s="206"/>
      <c r="GG958" s="206"/>
      <c r="GH958" s="206"/>
      <c r="GI958" s="206"/>
      <c r="GJ958" s="206"/>
      <c r="GK958" s="206"/>
      <c r="GL958" s="206"/>
      <c r="GM958" s="206"/>
      <c r="GN958" s="206"/>
      <c r="GO958" s="206"/>
      <c r="GP958" s="206"/>
      <c r="GQ958" s="206"/>
      <c r="GR958" s="206"/>
      <c r="GS958" s="206"/>
      <c r="GT958" s="206"/>
      <c r="GU958" s="206"/>
      <c r="GV958" s="206"/>
      <c r="GW958" s="206"/>
      <c r="GX958" s="206"/>
      <c r="GY958" s="206"/>
      <c r="GZ958" s="206"/>
      <c r="HA958" s="206"/>
      <c r="HB958" s="206"/>
      <c r="HC958" s="206"/>
      <c r="HD958" s="206"/>
      <c r="HE958" s="206"/>
      <c r="HF958" s="206"/>
      <c r="HG958" s="206"/>
      <c r="HH958" s="206"/>
      <c r="HI958" s="206"/>
      <c r="HJ958" s="206"/>
      <c r="HK958" s="206"/>
      <c r="HL958" s="206"/>
      <c r="HM958" s="206"/>
      <c r="HN958" s="206"/>
      <c r="HO958" s="206"/>
      <c r="HP958" s="206"/>
      <c r="HQ958" s="206"/>
      <c r="HR958" s="206"/>
      <c r="HS958" s="206"/>
      <c r="HT958" s="206"/>
      <c r="HU958" s="206"/>
      <c r="HV958" s="206"/>
      <c r="HW958" s="206"/>
      <c r="HX958" s="206"/>
      <c r="HY958" s="206"/>
      <c r="HZ958" s="206"/>
      <c r="IA958" s="206"/>
      <c r="IB958" s="206"/>
      <c r="IC958" s="206"/>
      <c r="ID958" s="206"/>
      <c r="IE958" s="206"/>
      <c r="IF958" s="206"/>
      <c r="IG958" s="206"/>
      <c r="IH958" s="206"/>
    </row>
    <row r="959" spans="1:242" s="225" customFormat="1" hidden="1" x14ac:dyDescent="0.25">
      <c r="A959" s="206"/>
      <c r="B959" s="206"/>
      <c r="C959" s="204">
        <v>43708</v>
      </c>
      <c r="D959" s="318" t="s">
        <v>1694</v>
      </c>
      <c r="E959" s="319" t="s">
        <v>1692</v>
      </c>
      <c r="F959" s="255"/>
      <c r="G959" s="320" t="s">
        <v>1693</v>
      </c>
      <c r="H959" s="285"/>
      <c r="I959" s="321">
        <v>150000</v>
      </c>
      <c r="J959" s="357">
        <f t="shared" si="15"/>
        <v>19845200</v>
      </c>
      <c r="K959" s="251"/>
      <c r="L959" s="287"/>
      <c r="M959" s="319" t="s">
        <v>1692</v>
      </c>
      <c r="N959" s="287"/>
      <c r="O959" s="287"/>
      <c r="P959" s="287"/>
      <c r="Q959" s="287"/>
      <c r="R959" s="287"/>
      <c r="S959" s="287"/>
      <c r="T959" s="287"/>
      <c r="U959" s="287"/>
      <c r="V959" s="287"/>
      <c r="W959" s="287"/>
      <c r="X959" s="287"/>
      <c r="Y959" s="287"/>
      <c r="Z959" s="287"/>
      <c r="AA959" s="287"/>
      <c r="AB959" s="287"/>
      <c r="AC959" s="287"/>
      <c r="AD959" s="287"/>
      <c r="AE959" s="287"/>
      <c r="AF959" s="287"/>
      <c r="AG959" s="287"/>
      <c r="AH959" s="287"/>
      <c r="AI959" s="287"/>
      <c r="AJ959" s="449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06"/>
      <c r="BN959" s="206"/>
      <c r="BO959" s="206"/>
      <c r="BP959" s="206"/>
      <c r="BQ959" s="206"/>
      <c r="BR959" s="206"/>
      <c r="BS959" s="206"/>
      <c r="BT959" s="206"/>
      <c r="BU959" s="206"/>
      <c r="BV959" s="206"/>
      <c r="BW959" s="206"/>
      <c r="BX959" s="206"/>
      <c r="BY959" s="206"/>
      <c r="BZ959" s="206"/>
      <c r="CA959" s="206"/>
      <c r="CB959" s="206"/>
      <c r="CC959" s="206"/>
      <c r="CD959" s="206"/>
      <c r="CE959" s="206"/>
      <c r="CF959" s="206"/>
      <c r="CG959" s="206"/>
      <c r="CH959" s="206"/>
      <c r="CI959" s="206"/>
      <c r="CJ959" s="206"/>
      <c r="CK959" s="206"/>
      <c r="CL959" s="206"/>
      <c r="CM959" s="206"/>
      <c r="CN959" s="206"/>
      <c r="CO959" s="206"/>
      <c r="CP959" s="206"/>
      <c r="CQ959" s="206"/>
      <c r="CR959" s="206"/>
      <c r="CS959" s="206"/>
      <c r="CT959" s="206"/>
      <c r="CU959" s="206"/>
      <c r="CV959" s="206"/>
      <c r="CW959" s="206"/>
      <c r="CX959" s="206"/>
      <c r="CY959" s="206"/>
      <c r="CZ959" s="206"/>
      <c r="DA959" s="206"/>
      <c r="DB959" s="206"/>
      <c r="DC959" s="206"/>
      <c r="DD959" s="206"/>
      <c r="DE959" s="206"/>
      <c r="DF959" s="206"/>
      <c r="DG959" s="206"/>
      <c r="DH959" s="206"/>
      <c r="DI959" s="206"/>
      <c r="DJ959" s="206"/>
      <c r="DK959" s="206"/>
      <c r="DL959" s="206"/>
      <c r="DM959" s="206"/>
      <c r="DN959" s="206"/>
      <c r="DO959" s="206"/>
      <c r="DP959" s="206"/>
      <c r="DQ959" s="206"/>
      <c r="DR959" s="206"/>
      <c r="DS959" s="206"/>
      <c r="DT959" s="206"/>
      <c r="DU959" s="206"/>
      <c r="DV959" s="206"/>
      <c r="DW959" s="206"/>
      <c r="DX959" s="206"/>
      <c r="DY959" s="206"/>
      <c r="DZ959" s="206"/>
      <c r="EA959" s="206"/>
      <c r="EB959" s="206"/>
      <c r="EC959" s="206"/>
      <c r="ED959" s="206"/>
      <c r="EE959" s="206"/>
      <c r="EF959" s="206"/>
      <c r="EG959" s="206"/>
      <c r="EH959" s="206"/>
      <c r="EI959" s="206"/>
      <c r="EJ959" s="206"/>
      <c r="EK959" s="206"/>
      <c r="EL959" s="206"/>
      <c r="EM959" s="206"/>
      <c r="EN959" s="206"/>
      <c r="EO959" s="206"/>
      <c r="EP959" s="206"/>
      <c r="EQ959" s="206"/>
      <c r="ER959" s="206"/>
      <c r="ES959" s="206"/>
      <c r="ET959" s="206"/>
      <c r="EU959" s="206"/>
      <c r="EV959" s="206"/>
      <c r="EW959" s="206"/>
      <c r="EX959" s="206"/>
      <c r="EY959" s="206"/>
      <c r="EZ959" s="206"/>
      <c r="FA959" s="206"/>
      <c r="FB959" s="206"/>
      <c r="FC959" s="206"/>
      <c r="FD959" s="206"/>
      <c r="FE959" s="206"/>
      <c r="FF959" s="206"/>
      <c r="FG959" s="206"/>
      <c r="FH959" s="206"/>
      <c r="FI959" s="206"/>
      <c r="FJ959" s="206"/>
      <c r="FK959" s="206"/>
      <c r="FL959" s="206"/>
      <c r="FM959" s="206"/>
      <c r="FN959" s="206"/>
      <c r="FO959" s="206"/>
      <c r="FP959" s="206"/>
      <c r="FQ959" s="206"/>
      <c r="FR959" s="206"/>
      <c r="FS959" s="206"/>
      <c r="FT959" s="206"/>
      <c r="FU959" s="206"/>
      <c r="FV959" s="206"/>
      <c r="FW959" s="206"/>
      <c r="FX959" s="206"/>
      <c r="FY959" s="206"/>
      <c r="FZ959" s="206"/>
      <c r="GA959" s="206"/>
      <c r="GB959" s="206"/>
      <c r="GC959" s="206"/>
      <c r="GD959" s="206"/>
      <c r="GE959" s="206"/>
      <c r="GF959" s="206"/>
      <c r="GG959" s="206"/>
      <c r="GH959" s="206"/>
      <c r="GI959" s="206"/>
      <c r="GJ959" s="206"/>
      <c r="GK959" s="206"/>
      <c r="GL959" s="206"/>
      <c r="GM959" s="206"/>
      <c r="GN959" s="206"/>
      <c r="GO959" s="206"/>
      <c r="GP959" s="206"/>
      <c r="GQ959" s="206"/>
      <c r="GR959" s="206"/>
      <c r="GS959" s="206"/>
      <c r="GT959" s="206"/>
      <c r="GU959" s="206"/>
      <c r="GV959" s="206"/>
      <c r="GW959" s="206"/>
      <c r="GX959" s="206"/>
      <c r="GY959" s="206"/>
      <c r="GZ959" s="206"/>
      <c r="HA959" s="206"/>
      <c r="HB959" s="206"/>
      <c r="HC959" s="206"/>
      <c r="HD959" s="206"/>
      <c r="HE959" s="206"/>
      <c r="HF959" s="206"/>
      <c r="HG959" s="206"/>
      <c r="HH959" s="206"/>
      <c r="HI959" s="206"/>
      <c r="HJ959" s="206"/>
      <c r="HK959" s="206"/>
      <c r="HL959" s="206"/>
      <c r="HM959" s="206"/>
      <c r="HN959" s="206"/>
      <c r="HO959" s="206"/>
      <c r="HP959" s="206"/>
      <c r="HQ959" s="206"/>
      <c r="HR959" s="206"/>
      <c r="HS959" s="206"/>
      <c r="HT959" s="206"/>
      <c r="HU959" s="206"/>
      <c r="HV959" s="206"/>
      <c r="HW959" s="206"/>
      <c r="HX959" s="206"/>
      <c r="HY959" s="206"/>
      <c r="HZ959" s="206"/>
      <c r="IA959" s="206"/>
      <c r="IB959" s="206"/>
      <c r="IC959" s="206"/>
      <c r="ID959" s="206"/>
      <c r="IE959" s="206"/>
      <c r="IF959" s="206"/>
      <c r="IG959" s="206"/>
      <c r="IH959" s="206"/>
    </row>
    <row r="960" spans="1:242" s="225" customFormat="1" hidden="1" x14ac:dyDescent="0.25">
      <c r="A960" s="206"/>
      <c r="B960" s="206"/>
      <c r="C960" s="204">
        <v>43710</v>
      </c>
      <c r="D960" s="267" t="s">
        <v>1193</v>
      </c>
      <c r="E960" s="319" t="s">
        <v>1695</v>
      </c>
      <c r="F960" s="322"/>
      <c r="G960" s="270" t="s">
        <v>1345</v>
      </c>
      <c r="H960" s="285"/>
      <c r="I960" s="271">
        <v>128000</v>
      </c>
      <c r="J960" s="357">
        <f t="shared" si="15"/>
        <v>19717200</v>
      </c>
      <c r="K960" s="251"/>
      <c r="L960" s="287"/>
      <c r="M960" s="319" t="s">
        <v>1695</v>
      </c>
      <c r="N960" s="287"/>
      <c r="O960" s="287"/>
      <c r="P960" s="287"/>
      <c r="Q960" s="287"/>
      <c r="R960" s="287"/>
      <c r="S960" s="287"/>
      <c r="T960" s="287"/>
      <c r="U960" s="287"/>
      <c r="V960" s="287"/>
      <c r="W960" s="287"/>
      <c r="X960" s="287"/>
      <c r="Y960" s="287"/>
      <c r="Z960" s="287"/>
      <c r="AA960" s="287"/>
      <c r="AB960" s="287"/>
      <c r="AC960" s="287"/>
      <c r="AD960" s="287"/>
      <c r="AE960" s="287"/>
      <c r="AF960" s="287"/>
      <c r="AG960" s="287"/>
      <c r="AH960" s="287"/>
      <c r="AI960" s="287"/>
      <c r="AJ960" s="449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06"/>
      <c r="BN960" s="206"/>
      <c r="BO960" s="206"/>
      <c r="BP960" s="206"/>
      <c r="BQ960" s="206"/>
      <c r="BR960" s="206"/>
      <c r="BS960" s="206"/>
      <c r="BT960" s="206"/>
      <c r="BU960" s="206"/>
      <c r="BV960" s="206"/>
      <c r="BW960" s="206"/>
      <c r="BX960" s="206"/>
      <c r="BY960" s="206"/>
      <c r="BZ960" s="206"/>
      <c r="CA960" s="206"/>
      <c r="CB960" s="206"/>
      <c r="CC960" s="206"/>
      <c r="CD960" s="206"/>
      <c r="CE960" s="206"/>
      <c r="CF960" s="206"/>
      <c r="CG960" s="206"/>
      <c r="CH960" s="206"/>
      <c r="CI960" s="206"/>
      <c r="CJ960" s="206"/>
      <c r="CK960" s="206"/>
      <c r="CL960" s="206"/>
      <c r="CM960" s="206"/>
      <c r="CN960" s="206"/>
      <c r="CO960" s="206"/>
      <c r="CP960" s="206"/>
      <c r="CQ960" s="206"/>
      <c r="CR960" s="206"/>
      <c r="CS960" s="206"/>
      <c r="CT960" s="206"/>
      <c r="CU960" s="206"/>
      <c r="CV960" s="206"/>
      <c r="CW960" s="206"/>
      <c r="CX960" s="206"/>
      <c r="CY960" s="206"/>
      <c r="CZ960" s="206"/>
      <c r="DA960" s="206"/>
      <c r="DB960" s="206"/>
      <c r="DC960" s="206"/>
      <c r="DD960" s="206"/>
      <c r="DE960" s="206"/>
      <c r="DF960" s="206"/>
      <c r="DG960" s="206"/>
      <c r="DH960" s="206"/>
      <c r="DI960" s="206"/>
      <c r="DJ960" s="206"/>
      <c r="DK960" s="206"/>
      <c r="DL960" s="206"/>
      <c r="DM960" s="206"/>
      <c r="DN960" s="206"/>
      <c r="DO960" s="206"/>
      <c r="DP960" s="206"/>
      <c r="DQ960" s="206"/>
      <c r="DR960" s="206"/>
      <c r="DS960" s="206"/>
      <c r="DT960" s="206"/>
      <c r="DU960" s="206"/>
      <c r="DV960" s="206"/>
      <c r="DW960" s="206"/>
      <c r="DX960" s="206"/>
      <c r="DY960" s="206"/>
      <c r="DZ960" s="206"/>
      <c r="EA960" s="206"/>
      <c r="EB960" s="206"/>
      <c r="EC960" s="206"/>
      <c r="ED960" s="206"/>
      <c r="EE960" s="206"/>
      <c r="EF960" s="206"/>
      <c r="EG960" s="206"/>
      <c r="EH960" s="206"/>
      <c r="EI960" s="206"/>
      <c r="EJ960" s="206"/>
      <c r="EK960" s="206"/>
      <c r="EL960" s="206"/>
      <c r="EM960" s="206"/>
      <c r="EN960" s="206"/>
      <c r="EO960" s="206"/>
      <c r="EP960" s="206"/>
      <c r="EQ960" s="206"/>
      <c r="ER960" s="206"/>
      <c r="ES960" s="206"/>
      <c r="ET960" s="206"/>
      <c r="EU960" s="206"/>
      <c r="EV960" s="206"/>
      <c r="EW960" s="206"/>
      <c r="EX960" s="206"/>
      <c r="EY960" s="206"/>
      <c r="EZ960" s="206"/>
      <c r="FA960" s="206"/>
      <c r="FB960" s="206"/>
      <c r="FC960" s="206"/>
      <c r="FD960" s="206"/>
      <c r="FE960" s="206"/>
      <c r="FF960" s="206"/>
      <c r="FG960" s="206"/>
      <c r="FH960" s="206"/>
      <c r="FI960" s="206"/>
      <c r="FJ960" s="206"/>
      <c r="FK960" s="206"/>
      <c r="FL960" s="206"/>
      <c r="FM960" s="206"/>
      <c r="FN960" s="206"/>
      <c r="FO960" s="206"/>
      <c r="FP960" s="206"/>
      <c r="FQ960" s="206"/>
      <c r="FR960" s="206"/>
      <c r="FS960" s="206"/>
      <c r="FT960" s="206"/>
      <c r="FU960" s="206"/>
      <c r="FV960" s="206"/>
      <c r="FW960" s="206"/>
      <c r="FX960" s="206"/>
      <c r="FY960" s="206"/>
      <c r="FZ960" s="206"/>
      <c r="GA960" s="206"/>
      <c r="GB960" s="206"/>
      <c r="GC960" s="206"/>
      <c r="GD960" s="206"/>
      <c r="GE960" s="206"/>
      <c r="GF960" s="206"/>
      <c r="GG960" s="206"/>
      <c r="GH960" s="206"/>
      <c r="GI960" s="206"/>
      <c r="GJ960" s="206"/>
      <c r="GK960" s="206"/>
      <c r="GL960" s="206"/>
      <c r="GM960" s="206"/>
      <c r="GN960" s="206"/>
      <c r="GO960" s="206"/>
      <c r="GP960" s="206"/>
      <c r="GQ960" s="206"/>
      <c r="GR960" s="206"/>
      <c r="GS960" s="206"/>
      <c r="GT960" s="206"/>
      <c r="GU960" s="206"/>
      <c r="GV960" s="206"/>
      <c r="GW960" s="206"/>
      <c r="GX960" s="206"/>
      <c r="GY960" s="206"/>
      <c r="GZ960" s="206"/>
      <c r="HA960" s="206"/>
      <c r="HB960" s="206"/>
      <c r="HC960" s="206"/>
      <c r="HD960" s="206"/>
      <c r="HE960" s="206"/>
      <c r="HF960" s="206"/>
      <c r="HG960" s="206"/>
      <c r="HH960" s="206"/>
      <c r="HI960" s="206"/>
      <c r="HJ960" s="206"/>
      <c r="HK960" s="206"/>
      <c r="HL960" s="206"/>
      <c r="HM960" s="206"/>
      <c r="HN960" s="206"/>
      <c r="HO960" s="206"/>
      <c r="HP960" s="206"/>
      <c r="HQ960" s="206"/>
      <c r="HR960" s="206"/>
      <c r="HS960" s="206"/>
      <c r="HT960" s="206"/>
      <c r="HU960" s="206"/>
      <c r="HV960" s="206"/>
      <c r="HW960" s="206"/>
      <c r="HX960" s="206"/>
      <c r="HY960" s="206"/>
      <c r="HZ960" s="206"/>
      <c r="IA960" s="206"/>
      <c r="IB960" s="206"/>
      <c r="IC960" s="206"/>
      <c r="ID960" s="206"/>
      <c r="IE960" s="206"/>
      <c r="IF960" s="206"/>
      <c r="IG960" s="206"/>
      <c r="IH960" s="206"/>
    </row>
    <row r="961" spans="1:242" s="225" customFormat="1" hidden="1" x14ac:dyDescent="0.25">
      <c r="A961" s="206"/>
      <c r="B961" s="206"/>
      <c r="C961" s="204">
        <v>43710</v>
      </c>
      <c r="D961" s="233" t="s">
        <v>1706</v>
      </c>
      <c r="E961" s="319" t="s">
        <v>1696</v>
      </c>
      <c r="F961" s="322"/>
      <c r="G961" s="242" t="s">
        <v>1705</v>
      </c>
      <c r="H961" s="285"/>
      <c r="I961" s="236">
        <v>325000</v>
      </c>
      <c r="J961" s="357">
        <f t="shared" si="15"/>
        <v>19392200</v>
      </c>
      <c r="K961" s="251"/>
      <c r="L961" s="287"/>
      <c r="M961" s="319" t="s">
        <v>1696</v>
      </c>
      <c r="N961" s="287"/>
      <c r="O961" s="287"/>
      <c r="P961" s="287"/>
      <c r="Q961" s="287"/>
      <c r="R961" s="287"/>
      <c r="S961" s="287"/>
      <c r="T961" s="287"/>
      <c r="U961" s="287"/>
      <c r="V961" s="287"/>
      <c r="W961" s="287"/>
      <c r="X961" s="287"/>
      <c r="Y961" s="287"/>
      <c r="Z961" s="287"/>
      <c r="AA961" s="287"/>
      <c r="AB961" s="287"/>
      <c r="AC961" s="287"/>
      <c r="AD961" s="287"/>
      <c r="AE961" s="287"/>
      <c r="AF961" s="287"/>
      <c r="AG961" s="287"/>
      <c r="AH961" s="287"/>
      <c r="AI961" s="287"/>
      <c r="AJ961" s="449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06"/>
      <c r="BN961" s="206"/>
      <c r="BO961" s="206"/>
      <c r="BP961" s="206"/>
      <c r="BQ961" s="206"/>
      <c r="BR961" s="206"/>
      <c r="BS961" s="206"/>
      <c r="BT961" s="206"/>
      <c r="BU961" s="206"/>
      <c r="BV961" s="206"/>
      <c r="BW961" s="206"/>
      <c r="BX961" s="206"/>
      <c r="BY961" s="206"/>
      <c r="BZ961" s="206"/>
      <c r="CA961" s="206"/>
      <c r="CB961" s="206"/>
      <c r="CC961" s="206"/>
      <c r="CD961" s="206"/>
      <c r="CE961" s="206"/>
      <c r="CF961" s="206"/>
      <c r="CG961" s="206"/>
      <c r="CH961" s="206"/>
      <c r="CI961" s="206"/>
      <c r="CJ961" s="206"/>
      <c r="CK961" s="206"/>
      <c r="CL961" s="206"/>
      <c r="CM961" s="206"/>
      <c r="CN961" s="206"/>
      <c r="CO961" s="206"/>
      <c r="CP961" s="206"/>
      <c r="CQ961" s="206"/>
      <c r="CR961" s="206"/>
      <c r="CS961" s="206"/>
      <c r="CT961" s="206"/>
      <c r="CU961" s="206"/>
      <c r="CV961" s="206"/>
      <c r="CW961" s="206"/>
      <c r="CX961" s="206"/>
      <c r="CY961" s="206"/>
      <c r="CZ961" s="206"/>
      <c r="DA961" s="206"/>
      <c r="DB961" s="206"/>
      <c r="DC961" s="206"/>
      <c r="DD961" s="206"/>
      <c r="DE961" s="206"/>
      <c r="DF961" s="206"/>
      <c r="DG961" s="206"/>
      <c r="DH961" s="206"/>
      <c r="DI961" s="206"/>
      <c r="DJ961" s="206"/>
      <c r="DK961" s="206"/>
      <c r="DL961" s="206"/>
      <c r="DM961" s="206"/>
      <c r="DN961" s="206"/>
      <c r="DO961" s="206"/>
      <c r="DP961" s="206"/>
      <c r="DQ961" s="206"/>
      <c r="DR961" s="206"/>
      <c r="DS961" s="206"/>
      <c r="DT961" s="206"/>
      <c r="DU961" s="206"/>
      <c r="DV961" s="206"/>
      <c r="DW961" s="206"/>
      <c r="DX961" s="206"/>
      <c r="DY961" s="206"/>
      <c r="DZ961" s="206"/>
      <c r="EA961" s="206"/>
      <c r="EB961" s="206"/>
      <c r="EC961" s="206"/>
      <c r="ED961" s="206"/>
      <c r="EE961" s="206"/>
      <c r="EF961" s="206"/>
      <c r="EG961" s="206"/>
      <c r="EH961" s="206"/>
      <c r="EI961" s="206"/>
      <c r="EJ961" s="206"/>
      <c r="EK961" s="206"/>
      <c r="EL961" s="206"/>
      <c r="EM961" s="206"/>
      <c r="EN961" s="206"/>
      <c r="EO961" s="206"/>
      <c r="EP961" s="206"/>
      <c r="EQ961" s="206"/>
      <c r="ER961" s="206"/>
      <c r="ES961" s="206"/>
      <c r="ET961" s="206"/>
      <c r="EU961" s="206"/>
      <c r="EV961" s="206"/>
      <c r="EW961" s="206"/>
      <c r="EX961" s="206"/>
      <c r="EY961" s="206"/>
      <c r="EZ961" s="206"/>
      <c r="FA961" s="206"/>
      <c r="FB961" s="206"/>
      <c r="FC961" s="206"/>
      <c r="FD961" s="206"/>
      <c r="FE961" s="206"/>
      <c r="FF961" s="206"/>
      <c r="FG961" s="206"/>
      <c r="FH961" s="206"/>
      <c r="FI961" s="206"/>
      <c r="FJ961" s="206"/>
      <c r="FK961" s="206"/>
      <c r="FL961" s="206"/>
      <c r="FM961" s="206"/>
      <c r="FN961" s="206"/>
      <c r="FO961" s="206"/>
      <c r="FP961" s="206"/>
      <c r="FQ961" s="206"/>
      <c r="FR961" s="206"/>
      <c r="FS961" s="206"/>
      <c r="FT961" s="206"/>
      <c r="FU961" s="206"/>
      <c r="FV961" s="206"/>
      <c r="FW961" s="206"/>
      <c r="FX961" s="206"/>
      <c r="FY961" s="206"/>
      <c r="FZ961" s="206"/>
      <c r="GA961" s="206"/>
      <c r="GB961" s="206"/>
      <c r="GC961" s="206"/>
      <c r="GD961" s="206"/>
      <c r="GE961" s="206"/>
      <c r="GF961" s="206"/>
      <c r="GG961" s="206"/>
      <c r="GH961" s="206"/>
      <c r="GI961" s="206"/>
      <c r="GJ961" s="206"/>
      <c r="GK961" s="206"/>
      <c r="GL961" s="206"/>
      <c r="GM961" s="206"/>
      <c r="GN961" s="206"/>
      <c r="GO961" s="206"/>
      <c r="GP961" s="206"/>
      <c r="GQ961" s="206"/>
      <c r="GR961" s="206"/>
      <c r="GS961" s="206"/>
      <c r="GT961" s="206"/>
      <c r="GU961" s="206"/>
      <c r="GV961" s="206"/>
      <c r="GW961" s="206"/>
      <c r="GX961" s="206"/>
      <c r="GY961" s="206"/>
      <c r="GZ961" s="206"/>
      <c r="HA961" s="206"/>
      <c r="HB961" s="206"/>
      <c r="HC961" s="206"/>
      <c r="HD961" s="206"/>
      <c r="HE961" s="206"/>
      <c r="HF961" s="206"/>
      <c r="HG961" s="206"/>
      <c r="HH961" s="206"/>
      <c r="HI961" s="206"/>
      <c r="HJ961" s="206"/>
      <c r="HK961" s="206"/>
      <c r="HL961" s="206"/>
      <c r="HM961" s="206"/>
      <c r="HN961" s="206"/>
      <c r="HO961" s="206"/>
      <c r="HP961" s="206"/>
      <c r="HQ961" s="206"/>
      <c r="HR961" s="206"/>
      <c r="HS961" s="206"/>
      <c r="HT961" s="206"/>
      <c r="HU961" s="206"/>
      <c r="HV961" s="206"/>
      <c r="HW961" s="206"/>
      <c r="HX961" s="206"/>
      <c r="HY961" s="206"/>
      <c r="HZ961" s="206"/>
      <c r="IA961" s="206"/>
      <c r="IB961" s="206"/>
      <c r="IC961" s="206"/>
      <c r="ID961" s="206"/>
      <c r="IE961" s="206"/>
      <c r="IF961" s="206"/>
      <c r="IG961" s="206"/>
      <c r="IH961" s="206"/>
    </row>
    <row r="962" spans="1:242" s="225" customFormat="1" hidden="1" x14ac:dyDescent="0.25">
      <c r="A962" s="206"/>
      <c r="B962" s="206"/>
      <c r="C962" s="204">
        <v>43710</v>
      </c>
      <c r="D962" s="233" t="s">
        <v>1707</v>
      </c>
      <c r="E962" s="319" t="s">
        <v>1697</v>
      </c>
      <c r="F962" s="322"/>
      <c r="G962" s="242" t="s">
        <v>1693</v>
      </c>
      <c r="H962" s="285"/>
      <c r="I962" s="236">
        <v>1079900</v>
      </c>
      <c r="J962" s="357">
        <f t="shared" si="15"/>
        <v>18312300</v>
      </c>
      <c r="K962" s="251"/>
      <c r="L962" s="287"/>
      <c r="M962" s="319" t="s">
        <v>1697</v>
      </c>
      <c r="N962" s="287"/>
      <c r="O962" s="287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449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06"/>
      <c r="BN962" s="206"/>
      <c r="BO962" s="206"/>
      <c r="BP962" s="206"/>
      <c r="BQ962" s="206"/>
      <c r="BR962" s="206"/>
      <c r="BS962" s="206"/>
      <c r="BT962" s="206"/>
      <c r="BU962" s="206"/>
      <c r="BV962" s="206"/>
      <c r="BW962" s="206"/>
      <c r="BX962" s="206"/>
      <c r="BY962" s="206"/>
      <c r="BZ962" s="206"/>
      <c r="CA962" s="206"/>
      <c r="CB962" s="206"/>
      <c r="CC962" s="206"/>
      <c r="CD962" s="206"/>
      <c r="CE962" s="206"/>
      <c r="CF962" s="206"/>
      <c r="CG962" s="206"/>
      <c r="CH962" s="206"/>
      <c r="CI962" s="206"/>
      <c r="CJ962" s="206"/>
      <c r="CK962" s="206"/>
      <c r="CL962" s="206"/>
      <c r="CM962" s="206"/>
      <c r="CN962" s="206"/>
      <c r="CO962" s="206"/>
      <c r="CP962" s="206"/>
      <c r="CQ962" s="206"/>
      <c r="CR962" s="206"/>
      <c r="CS962" s="206"/>
      <c r="CT962" s="206"/>
      <c r="CU962" s="206"/>
      <c r="CV962" s="206"/>
      <c r="CW962" s="206"/>
      <c r="CX962" s="206"/>
      <c r="CY962" s="206"/>
      <c r="CZ962" s="206"/>
      <c r="DA962" s="206"/>
      <c r="DB962" s="206"/>
      <c r="DC962" s="206"/>
      <c r="DD962" s="206"/>
      <c r="DE962" s="206"/>
      <c r="DF962" s="206"/>
      <c r="DG962" s="206"/>
      <c r="DH962" s="206"/>
      <c r="DI962" s="206"/>
      <c r="DJ962" s="206"/>
      <c r="DK962" s="206"/>
      <c r="DL962" s="206"/>
      <c r="DM962" s="206"/>
      <c r="DN962" s="206"/>
      <c r="DO962" s="206"/>
      <c r="DP962" s="206"/>
      <c r="DQ962" s="206"/>
      <c r="DR962" s="206"/>
      <c r="DS962" s="206"/>
      <c r="DT962" s="206"/>
      <c r="DU962" s="206"/>
      <c r="DV962" s="206"/>
      <c r="DW962" s="206"/>
      <c r="DX962" s="206"/>
      <c r="DY962" s="206"/>
      <c r="DZ962" s="206"/>
      <c r="EA962" s="206"/>
      <c r="EB962" s="206"/>
      <c r="EC962" s="206"/>
      <c r="ED962" s="206"/>
      <c r="EE962" s="206"/>
      <c r="EF962" s="206"/>
      <c r="EG962" s="206"/>
      <c r="EH962" s="206"/>
      <c r="EI962" s="206"/>
      <c r="EJ962" s="206"/>
      <c r="EK962" s="206"/>
      <c r="EL962" s="206"/>
      <c r="EM962" s="206"/>
      <c r="EN962" s="206"/>
      <c r="EO962" s="206"/>
      <c r="EP962" s="206"/>
      <c r="EQ962" s="206"/>
      <c r="ER962" s="206"/>
      <c r="ES962" s="206"/>
      <c r="ET962" s="206"/>
      <c r="EU962" s="206"/>
      <c r="EV962" s="206"/>
      <c r="EW962" s="206"/>
      <c r="EX962" s="206"/>
      <c r="EY962" s="206"/>
      <c r="EZ962" s="206"/>
      <c r="FA962" s="206"/>
      <c r="FB962" s="206"/>
      <c r="FC962" s="206"/>
      <c r="FD962" s="206"/>
      <c r="FE962" s="206"/>
      <c r="FF962" s="206"/>
      <c r="FG962" s="206"/>
      <c r="FH962" s="206"/>
      <c r="FI962" s="206"/>
      <c r="FJ962" s="206"/>
      <c r="FK962" s="206"/>
      <c r="FL962" s="206"/>
      <c r="FM962" s="206"/>
      <c r="FN962" s="206"/>
      <c r="FO962" s="206"/>
      <c r="FP962" s="206"/>
      <c r="FQ962" s="206"/>
      <c r="FR962" s="206"/>
      <c r="FS962" s="206"/>
      <c r="FT962" s="206"/>
      <c r="FU962" s="206"/>
      <c r="FV962" s="206"/>
      <c r="FW962" s="206"/>
      <c r="FX962" s="206"/>
      <c r="FY962" s="206"/>
      <c r="FZ962" s="206"/>
      <c r="GA962" s="206"/>
      <c r="GB962" s="206"/>
      <c r="GC962" s="206"/>
      <c r="GD962" s="206"/>
      <c r="GE962" s="206"/>
      <c r="GF962" s="206"/>
      <c r="GG962" s="206"/>
      <c r="GH962" s="206"/>
      <c r="GI962" s="206"/>
      <c r="GJ962" s="206"/>
      <c r="GK962" s="206"/>
      <c r="GL962" s="206"/>
      <c r="GM962" s="206"/>
      <c r="GN962" s="206"/>
      <c r="GO962" s="206"/>
      <c r="GP962" s="206"/>
      <c r="GQ962" s="206"/>
      <c r="GR962" s="206"/>
      <c r="GS962" s="206"/>
      <c r="GT962" s="206"/>
      <c r="GU962" s="206"/>
      <c r="GV962" s="206"/>
      <c r="GW962" s="206"/>
      <c r="GX962" s="206"/>
      <c r="GY962" s="206"/>
      <c r="GZ962" s="206"/>
      <c r="HA962" s="206"/>
      <c r="HB962" s="206"/>
      <c r="HC962" s="206"/>
      <c r="HD962" s="206"/>
      <c r="HE962" s="206"/>
      <c r="HF962" s="206"/>
      <c r="HG962" s="206"/>
      <c r="HH962" s="206"/>
      <c r="HI962" s="206"/>
      <c r="HJ962" s="206"/>
      <c r="HK962" s="206"/>
      <c r="HL962" s="206"/>
      <c r="HM962" s="206"/>
      <c r="HN962" s="206"/>
      <c r="HO962" s="206"/>
      <c r="HP962" s="206"/>
      <c r="HQ962" s="206"/>
      <c r="HR962" s="206"/>
      <c r="HS962" s="206"/>
      <c r="HT962" s="206"/>
      <c r="HU962" s="206"/>
      <c r="HV962" s="206"/>
      <c r="HW962" s="206"/>
      <c r="HX962" s="206"/>
      <c r="HY962" s="206"/>
      <c r="HZ962" s="206"/>
      <c r="IA962" s="206"/>
      <c r="IB962" s="206"/>
      <c r="IC962" s="206"/>
      <c r="ID962" s="206"/>
      <c r="IE962" s="206"/>
      <c r="IF962" s="206"/>
      <c r="IG962" s="206"/>
      <c r="IH962" s="206"/>
    </row>
    <row r="963" spans="1:242" s="225" customFormat="1" hidden="1" x14ac:dyDescent="0.25">
      <c r="A963" s="206"/>
      <c r="B963" s="206"/>
      <c r="C963" s="204">
        <v>43710</v>
      </c>
      <c r="D963" s="233" t="s">
        <v>1708</v>
      </c>
      <c r="E963" s="319" t="s">
        <v>1698</v>
      </c>
      <c r="F963" s="322"/>
      <c r="G963" s="242" t="s">
        <v>1198</v>
      </c>
      <c r="H963" s="285"/>
      <c r="I963" s="236">
        <v>40000</v>
      </c>
      <c r="J963" s="357">
        <f t="shared" si="15"/>
        <v>18272300</v>
      </c>
      <c r="K963" s="251"/>
      <c r="L963" s="287"/>
      <c r="M963" s="319" t="s">
        <v>1698</v>
      </c>
      <c r="N963" s="287"/>
      <c r="O963" s="287"/>
      <c r="P963" s="287"/>
      <c r="Q963" s="287"/>
      <c r="R963" s="287"/>
      <c r="S963" s="287"/>
      <c r="T963" s="287"/>
      <c r="U963" s="287"/>
      <c r="V963" s="287"/>
      <c r="W963" s="287"/>
      <c r="X963" s="287"/>
      <c r="Y963" s="287"/>
      <c r="Z963" s="287"/>
      <c r="AA963" s="287"/>
      <c r="AB963" s="287"/>
      <c r="AC963" s="287"/>
      <c r="AD963" s="287"/>
      <c r="AE963" s="287"/>
      <c r="AF963" s="287"/>
      <c r="AG963" s="287"/>
      <c r="AH963" s="287"/>
      <c r="AI963" s="287"/>
      <c r="AJ963" s="449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06"/>
      <c r="BN963" s="206"/>
      <c r="BO963" s="206"/>
      <c r="BP963" s="206"/>
      <c r="BQ963" s="206"/>
      <c r="BR963" s="206"/>
      <c r="BS963" s="206"/>
      <c r="BT963" s="206"/>
      <c r="BU963" s="206"/>
      <c r="BV963" s="206"/>
      <c r="BW963" s="206"/>
      <c r="BX963" s="206"/>
      <c r="BY963" s="206"/>
      <c r="BZ963" s="206"/>
      <c r="CA963" s="206"/>
      <c r="CB963" s="206"/>
      <c r="CC963" s="206"/>
      <c r="CD963" s="206"/>
      <c r="CE963" s="206"/>
      <c r="CF963" s="206"/>
      <c r="CG963" s="206"/>
      <c r="CH963" s="206"/>
      <c r="CI963" s="206"/>
      <c r="CJ963" s="206"/>
      <c r="CK963" s="206"/>
      <c r="CL963" s="206"/>
      <c r="CM963" s="206"/>
      <c r="CN963" s="206"/>
      <c r="CO963" s="206"/>
      <c r="CP963" s="206"/>
      <c r="CQ963" s="206"/>
      <c r="CR963" s="206"/>
      <c r="CS963" s="206"/>
      <c r="CT963" s="206"/>
      <c r="CU963" s="206"/>
      <c r="CV963" s="206"/>
      <c r="CW963" s="206"/>
      <c r="CX963" s="206"/>
      <c r="CY963" s="206"/>
      <c r="CZ963" s="206"/>
      <c r="DA963" s="206"/>
      <c r="DB963" s="206"/>
      <c r="DC963" s="206"/>
      <c r="DD963" s="206"/>
      <c r="DE963" s="206"/>
      <c r="DF963" s="206"/>
      <c r="DG963" s="206"/>
      <c r="DH963" s="206"/>
      <c r="DI963" s="206"/>
      <c r="DJ963" s="206"/>
      <c r="DK963" s="206"/>
      <c r="DL963" s="206"/>
      <c r="DM963" s="206"/>
      <c r="DN963" s="206"/>
      <c r="DO963" s="206"/>
      <c r="DP963" s="206"/>
      <c r="DQ963" s="206"/>
      <c r="DR963" s="206"/>
      <c r="DS963" s="206"/>
      <c r="DT963" s="206"/>
      <c r="DU963" s="206"/>
      <c r="DV963" s="206"/>
      <c r="DW963" s="206"/>
      <c r="DX963" s="206"/>
      <c r="DY963" s="206"/>
      <c r="DZ963" s="206"/>
      <c r="EA963" s="206"/>
      <c r="EB963" s="206"/>
      <c r="EC963" s="206"/>
      <c r="ED963" s="206"/>
      <c r="EE963" s="206"/>
      <c r="EF963" s="206"/>
      <c r="EG963" s="206"/>
      <c r="EH963" s="206"/>
      <c r="EI963" s="206"/>
      <c r="EJ963" s="206"/>
      <c r="EK963" s="206"/>
      <c r="EL963" s="206"/>
      <c r="EM963" s="206"/>
      <c r="EN963" s="206"/>
      <c r="EO963" s="206"/>
      <c r="EP963" s="206"/>
      <c r="EQ963" s="206"/>
      <c r="ER963" s="206"/>
      <c r="ES963" s="206"/>
      <c r="ET963" s="206"/>
      <c r="EU963" s="206"/>
      <c r="EV963" s="206"/>
      <c r="EW963" s="206"/>
      <c r="EX963" s="206"/>
      <c r="EY963" s="206"/>
      <c r="EZ963" s="206"/>
      <c r="FA963" s="206"/>
      <c r="FB963" s="206"/>
      <c r="FC963" s="206"/>
      <c r="FD963" s="206"/>
      <c r="FE963" s="206"/>
      <c r="FF963" s="206"/>
      <c r="FG963" s="206"/>
      <c r="FH963" s="206"/>
      <c r="FI963" s="206"/>
      <c r="FJ963" s="206"/>
      <c r="FK963" s="206"/>
      <c r="FL963" s="206"/>
      <c r="FM963" s="206"/>
      <c r="FN963" s="206"/>
      <c r="FO963" s="206"/>
      <c r="FP963" s="206"/>
      <c r="FQ963" s="206"/>
      <c r="FR963" s="206"/>
      <c r="FS963" s="206"/>
      <c r="FT963" s="206"/>
      <c r="FU963" s="206"/>
      <c r="FV963" s="206"/>
      <c r="FW963" s="206"/>
      <c r="FX963" s="206"/>
      <c r="FY963" s="206"/>
      <c r="FZ963" s="206"/>
      <c r="GA963" s="206"/>
      <c r="GB963" s="206"/>
      <c r="GC963" s="206"/>
      <c r="GD963" s="206"/>
      <c r="GE963" s="206"/>
      <c r="GF963" s="206"/>
      <c r="GG963" s="206"/>
      <c r="GH963" s="206"/>
      <c r="GI963" s="206"/>
      <c r="GJ963" s="206"/>
      <c r="GK963" s="206"/>
      <c r="GL963" s="206"/>
      <c r="GM963" s="206"/>
      <c r="GN963" s="206"/>
      <c r="GO963" s="206"/>
      <c r="GP963" s="206"/>
      <c r="GQ963" s="206"/>
      <c r="GR963" s="206"/>
      <c r="GS963" s="206"/>
      <c r="GT963" s="206"/>
      <c r="GU963" s="206"/>
      <c r="GV963" s="206"/>
      <c r="GW963" s="206"/>
      <c r="GX963" s="206"/>
      <c r="GY963" s="206"/>
      <c r="GZ963" s="206"/>
      <c r="HA963" s="206"/>
      <c r="HB963" s="206"/>
      <c r="HC963" s="206"/>
      <c r="HD963" s="206"/>
      <c r="HE963" s="206"/>
      <c r="HF963" s="206"/>
      <c r="HG963" s="206"/>
      <c r="HH963" s="206"/>
      <c r="HI963" s="206"/>
      <c r="HJ963" s="206"/>
      <c r="HK963" s="206"/>
      <c r="HL963" s="206"/>
      <c r="HM963" s="206"/>
      <c r="HN963" s="206"/>
      <c r="HO963" s="206"/>
      <c r="HP963" s="206"/>
      <c r="HQ963" s="206"/>
      <c r="HR963" s="206"/>
      <c r="HS963" s="206"/>
      <c r="HT963" s="206"/>
      <c r="HU963" s="206"/>
      <c r="HV963" s="206"/>
      <c r="HW963" s="206"/>
      <c r="HX963" s="206"/>
      <c r="HY963" s="206"/>
      <c r="HZ963" s="206"/>
      <c r="IA963" s="206"/>
      <c r="IB963" s="206"/>
      <c r="IC963" s="206"/>
      <c r="ID963" s="206"/>
      <c r="IE963" s="206"/>
      <c r="IF963" s="206"/>
      <c r="IG963" s="206"/>
      <c r="IH963" s="206"/>
    </row>
    <row r="964" spans="1:242" s="225" customFormat="1" hidden="1" x14ac:dyDescent="0.25">
      <c r="A964" s="206"/>
      <c r="B964" s="206"/>
      <c r="C964" s="204">
        <v>43710</v>
      </c>
      <c r="D964" s="233" t="s">
        <v>1188</v>
      </c>
      <c r="E964" s="319" t="s">
        <v>1699</v>
      </c>
      <c r="F964" s="322"/>
      <c r="G964" s="242" t="s">
        <v>1198</v>
      </c>
      <c r="H964" s="285"/>
      <c r="I964" s="236">
        <v>100000</v>
      </c>
      <c r="J964" s="357">
        <f t="shared" si="15"/>
        <v>18172300</v>
      </c>
      <c r="K964" s="251"/>
      <c r="L964" s="287"/>
      <c r="M964" s="319" t="s">
        <v>1699</v>
      </c>
      <c r="N964" s="287"/>
      <c r="O964" s="287"/>
      <c r="P964" s="287"/>
      <c r="Q964" s="287"/>
      <c r="R964" s="287"/>
      <c r="S964" s="287"/>
      <c r="T964" s="287"/>
      <c r="U964" s="287"/>
      <c r="V964" s="287"/>
      <c r="W964" s="287"/>
      <c r="X964" s="287"/>
      <c r="Y964" s="287"/>
      <c r="Z964" s="287"/>
      <c r="AA964" s="287"/>
      <c r="AB964" s="287"/>
      <c r="AC964" s="287"/>
      <c r="AD964" s="287"/>
      <c r="AE964" s="287"/>
      <c r="AF964" s="287"/>
      <c r="AG964" s="287"/>
      <c r="AH964" s="287"/>
      <c r="AI964" s="287"/>
      <c r="AJ964" s="449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06"/>
      <c r="BN964" s="206"/>
      <c r="BO964" s="206"/>
      <c r="BP964" s="206"/>
      <c r="BQ964" s="206"/>
      <c r="BR964" s="206"/>
      <c r="BS964" s="206"/>
      <c r="BT964" s="206"/>
      <c r="BU964" s="206"/>
      <c r="BV964" s="206"/>
      <c r="BW964" s="206"/>
      <c r="BX964" s="206"/>
      <c r="BY964" s="206"/>
      <c r="BZ964" s="206"/>
      <c r="CA964" s="206"/>
      <c r="CB964" s="206"/>
      <c r="CC964" s="206"/>
      <c r="CD964" s="206"/>
      <c r="CE964" s="206"/>
      <c r="CF964" s="206"/>
      <c r="CG964" s="206"/>
      <c r="CH964" s="206"/>
      <c r="CI964" s="206"/>
      <c r="CJ964" s="206"/>
      <c r="CK964" s="206"/>
      <c r="CL964" s="206"/>
      <c r="CM964" s="206"/>
      <c r="CN964" s="206"/>
      <c r="CO964" s="206"/>
      <c r="CP964" s="206"/>
      <c r="CQ964" s="206"/>
      <c r="CR964" s="206"/>
      <c r="CS964" s="206"/>
      <c r="CT964" s="206"/>
      <c r="CU964" s="206"/>
      <c r="CV964" s="206"/>
      <c r="CW964" s="206"/>
      <c r="CX964" s="206"/>
      <c r="CY964" s="206"/>
      <c r="CZ964" s="206"/>
      <c r="DA964" s="206"/>
      <c r="DB964" s="206"/>
      <c r="DC964" s="206"/>
      <c r="DD964" s="206"/>
      <c r="DE964" s="206"/>
      <c r="DF964" s="206"/>
      <c r="DG964" s="206"/>
      <c r="DH964" s="206"/>
      <c r="DI964" s="206"/>
      <c r="DJ964" s="206"/>
      <c r="DK964" s="206"/>
      <c r="DL964" s="206"/>
      <c r="DM964" s="206"/>
      <c r="DN964" s="206"/>
      <c r="DO964" s="206"/>
      <c r="DP964" s="206"/>
      <c r="DQ964" s="206"/>
      <c r="DR964" s="206"/>
      <c r="DS964" s="206"/>
      <c r="DT964" s="206"/>
      <c r="DU964" s="206"/>
      <c r="DV964" s="206"/>
      <c r="DW964" s="206"/>
      <c r="DX964" s="206"/>
      <c r="DY964" s="206"/>
      <c r="DZ964" s="206"/>
      <c r="EA964" s="206"/>
      <c r="EB964" s="206"/>
      <c r="EC964" s="206"/>
      <c r="ED964" s="206"/>
      <c r="EE964" s="206"/>
      <c r="EF964" s="206"/>
      <c r="EG964" s="206"/>
      <c r="EH964" s="206"/>
      <c r="EI964" s="206"/>
      <c r="EJ964" s="206"/>
      <c r="EK964" s="206"/>
      <c r="EL964" s="206"/>
      <c r="EM964" s="206"/>
      <c r="EN964" s="206"/>
      <c r="EO964" s="206"/>
      <c r="EP964" s="206"/>
      <c r="EQ964" s="206"/>
      <c r="ER964" s="206"/>
      <c r="ES964" s="206"/>
      <c r="ET964" s="206"/>
      <c r="EU964" s="206"/>
      <c r="EV964" s="206"/>
      <c r="EW964" s="206"/>
      <c r="EX964" s="206"/>
      <c r="EY964" s="206"/>
      <c r="EZ964" s="206"/>
      <c r="FA964" s="206"/>
      <c r="FB964" s="206"/>
      <c r="FC964" s="206"/>
      <c r="FD964" s="206"/>
      <c r="FE964" s="206"/>
      <c r="FF964" s="206"/>
      <c r="FG964" s="206"/>
      <c r="FH964" s="206"/>
      <c r="FI964" s="206"/>
      <c r="FJ964" s="206"/>
      <c r="FK964" s="206"/>
      <c r="FL964" s="206"/>
      <c r="FM964" s="206"/>
      <c r="FN964" s="206"/>
      <c r="FO964" s="206"/>
      <c r="FP964" s="206"/>
      <c r="FQ964" s="206"/>
      <c r="FR964" s="206"/>
      <c r="FS964" s="206"/>
      <c r="FT964" s="206"/>
      <c r="FU964" s="206"/>
      <c r="FV964" s="206"/>
      <c r="FW964" s="206"/>
      <c r="FX964" s="206"/>
      <c r="FY964" s="206"/>
      <c r="FZ964" s="206"/>
      <c r="GA964" s="206"/>
      <c r="GB964" s="206"/>
      <c r="GC964" s="206"/>
      <c r="GD964" s="206"/>
      <c r="GE964" s="206"/>
      <c r="GF964" s="206"/>
      <c r="GG964" s="206"/>
      <c r="GH964" s="206"/>
      <c r="GI964" s="206"/>
      <c r="GJ964" s="206"/>
      <c r="GK964" s="206"/>
      <c r="GL964" s="206"/>
      <c r="GM964" s="206"/>
      <c r="GN964" s="206"/>
      <c r="GO964" s="206"/>
      <c r="GP964" s="206"/>
      <c r="GQ964" s="206"/>
      <c r="GR964" s="206"/>
      <c r="GS964" s="206"/>
      <c r="GT964" s="206"/>
      <c r="GU964" s="206"/>
      <c r="GV964" s="206"/>
      <c r="GW964" s="206"/>
      <c r="GX964" s="206"/>
      <c r="GY964" s="206"/>
      <c r="GZ964" s="206"/>
      <c r="HA964" s="206"/>
      <c r="HB964" s="206"/>
      <c r="HC964" s="206"/>
      <c r="HD964" s="206"/>
      <c r="HE964" s="206"/>
      <c r="HF964" s="206"/>
      <c r="HG964" s="206"/>
      <c r="HH964" s="206"/>
      <c r="HI964" s="206"/>
      <c r="HJ964" s="206"/>
      <c r="HK964" s="206"/>
      <c r="HL964" s="206"/>
      <c r="HM964" s="206"/>
      <c r="HN964" s="206"/>
      <c r="HO964" s="206"/>
      <c r="HP964" s="206"/>
      <c r="HQ964" s="206"/>
      <c r="HR964" s="206"/>
      <c r="HS964" s="206"/>
      <c r="HT964" s="206"/>
      <c r="HU964" s="206"/>
      <c r="HV964" s="206"/>
      <c r="HW964" s="206"/>
      <c r="HX964" s="206"/>
      <c r="HY964" s="206"/>
      <c r="HZ964" s="206"/>
      <c r="IA964" s="206"/>
      <c r="IB964" s="206"/>
      <c r="IC964" s="206"/>
      <c r="ID964" s="206"/>
      <c r="IE964" s="206"/>
      <c r="IF964" s="206"/>
      <c r="IG964" s="206"/>
      <c r="IH964" s="206"/>
    </row>
    <row r="965" spans="1:242" s="225" customFormat="1" hidden="1" x14ac:dyDescent="0.25">
      <c r="A965" s="206"/>
      <c r="B965" s="206"/>
      <c r="C965" s="204">
        <v>43711</v>
      </c>
      <c r="D965" s="233" t="s">
        <v>1709</v>
      </c>
      <c r="E965" s="319" t="s">
        <v>1700</v>
      </c>
      <c r="F965" s="322"/>
      <c r="G965" s="242" t="s">
        <v>1290</v>
      </c>
      <c r="H965" s="285"/>
      <c r="I965" s="236">
        <v>2594000</v>
      </c>
      <c r="J965" s="357">
        <f t="shared" si="15"/>
        <v>15578300</v>
      </c>
      <c r="K965" s="251"/>
      <c r="L965" s="287"/>
      <c r="M965" s="319" t="s">
        <v>1700</v>
      </c>
      <c r="N965" s="287"/>
      <c r="O965" s="287"/>
      <c r="P965" s="287"/>
      <c r="Q965" s="287"/>
      <c r="R965" s="287"/>
      <c r="S965" s="287"/>
      <c r="T965" s="287"/>
      <c r="U965" s="287"/>
      <c r="V965" s="287"/>
      <c r="W965" s="287"/>
      <c r="X965" s="287"/>
      <c r="Y965" s="287"/>
      <c r="Z965" s="287"/>
      <c r="AA965" s="287"/>
      <c r="AB965" s="287"/>
      <c r="AC965" s="287"/>
      <c r="AD965" s="287"/>
      <c r="AE965" s="287"/>
      <c r="AF965" s="287"/>
      <c r="AG965" s="287"/>
      <c r="AH965" s="287"/>
      <c r="AI965" s="287"/>
      <c r="AJ965" s="449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06"/>
      <c r="BN965" s="206"/>
      <c r="BO965" s="206"/>
      <c r="BP965" s="206"/>
      <c r="BQ965" s="206"/>
      <c r="BR965" s="206"/>
      <c r="BS965" s="206"/>
      <c r="BT965" s="206"/>
      <c r="BU965" s="206"/>
      <c r="BV965" s="206"/>
      <c r="BW965" s="206"/>
      <c r="BX965" s="206"/>
      <c r="BY965" s="206"/>
      <c r="BZ965" s="206"/>
      <c r="CA965" s="206"/>
      <c r="CB965" s="206"/>
      <c r="CC965" s="206"/>
      <c r="CD965" s="206"/>
      <c r="CE965" s="206"/>
      <c r="CF965" s="206"/>
      <c r="CG965" s="206"/>
      <c r="CH965" s="206"/>
      <c r="CI965" s="206"/>
      <c r="CJ965" s="206"/>
      <c r="CK965" s="206"/>
      <c r="CL965" s="206"/>
      <c r="CM965" s="206"/>
      <c r="CN965" s="206"/>
      <c r="CO965" s="206"/>
      <c r="CP965" s="206"/>
      <c r="CQ965" s="206"/>
      <c r="CR965" s="206"/>
      <c r="CS965" s="206"/>
      <c r="CT965" s="206"/>
      <c r="CU965" s="206"/>
      <c r="CV965" s="206"/>
      <c r="CW965" s="206"/>
      <c r="CX965" s="206"/>
      <c r="CY965" s="206"/>
      <c r="CZ965" s="206"/>
      <c r="DA965" s="206"/>
      <c r="DB965" s="206"/>
      <c r="DC965" s="206"/>
      <c r="DD965" s="206"/>
      <c r="DE965" s="206"/>
      <c r="DF965" s="206"/>
      <c r="DG965" s="206"/>
      <c r="DH965" s="206"/>
      <c r="DI965" s="206"/>
      <c r="DJ965" s="206"/>
      <c r="DK965" s="206"/>
      <c r="DL965" s="206"/>
      <c r="DM965" s="206"/>
      <c r="DN965" s="206"/>
      <c r="DO965" s="206"/>
      <c r="DP965" s="206"/>
      <c r="DQ965" s="206"/>
      <c r="DR965" s="206"/>
      <c r="DS965" s="206"/>
      <c r="DT965" s="206"/>
      <c r="DU965" s="206"/>
      <c r="DV965" s="206"/>
      <c r="DW965" s="206"/>
      <c r="DX965" s="206"/>
      <c r="DY965" s="206"/>
      <c r="DZ965" s="206"/>
      <c r="EA965" s="206"/>
      <c r="EB965" s="206"/>
      <c r="EC965" s="206"/>
      <c r="ED965" s="206"/>
      <c r="EE965" s="206"/>
      <c r="EF965" s="206"/>
      <c r="EG965" s="206"/>
      <c r="EH965" s="206"/>
      <c r="EI965" s="206"/>
      <c r="EJ965" s="206"/>
      <c r="EK965" s="206"/>
      <c r="EL965" s="206"/>
      <c r="EM965" s="206"/>
      <c r="EN965" s="206"/>
      <c r="EO965" s="206"/>
      <c r="EP965" s="206"/>
      <c r="EQ965" s="206"/>
      <c r="ER965" s="206"/>
      <c r="ES965" s="206"/>
      <c r="ET965" s="206"/>
      <c r="EU965" s="206"/>
      <c r="EV965" s="206"/>
      <c r="EW965" s="206"/>
      <c r="EX965" s="206"/>
      <c r="EY965" s="206"/>
      <c r="EZ965" s="206"/>
      <c r="FA965" s="206"/>
      <c r="FB965" s="206"/>
      <c r="FC965" s="206"/>
      <c r="FD965" s="206"/>
      <c r="FE965" s="206"/>
      <c r="FF965" s="206"/>
      <c r="FG965" s="206"/>
      <c r="FH965" s="206"/>
      <c r="FI965" s="206"/>
      <c r="FJ965" s="206"/>
      <c r="FK965" s="206"/>
      <c r="FL965" s="206"/>
      <c r="FM965" s="206"/>
      <c r="FN965" s="206"/>
      <c r="FO965" s="206"/>
      <c r="FP965" s="206"/>
      <c r="FQ965" s="206"/>
      <c r="FR965" s="206"/>
      <c r="FS965" s="206"/>
      <c r="FT965" s="206"/>
      <c r="FU965" s="206"/>
      <c r="FV965" s="206"/>
      <c r="FW965" s="206"/>
      <c r="FX965" s="206"/>
      <c r="FY965" s="206"/>
      <c r="FZ965" s="206"/>
      <c r="GA965" s="206"/>
      <c r="GB965" s="206"/>
      <c r="GC965" s="206"/>
      <c r="GD965" s="206"/>
      <c r="GE965" s="206"/>
      <c r="GF965" s="206"/>
      <c r="GG965" s="206"/>
      <c r="GH965" s="206"/>
      <c r="GI965" s="206"/>
      <c r="GJ965" s="206"/>
      <c r="GK965" s="206"/>
      <c r="GL965" s="206"/>
      <c r="GM965" s="206"/>
      <c r="GN965" s="206"/>
      <c r="GO965" s="206"/>
      <c r="GP965" s="206"/>
      <c r="GQ965" s="206"/>
      <c r="GR965" s="206"/>
      <c r="GS965" s="206"/>
      <c r="GT965" s="206"/>
      <c r="GU965" s="206"/>
      <c r="GV965" s="206"/>
      <c r="GW965" s="206"/>
      <c r="GX965" s="206"/>
      <c r="GY965" s="206"/>
      <c r="GZ965" s="206"/>
      <c r="HA965" s="206"/>
      <c r="HB965" s="206"/>
      <c r="HC965" s="206"/>
      <c r="HD965" s="206"/>
      <c r="HE965" s="206"/>
      <c r="HF965" s="206"/>
      <c r="HG965" s="206"/>
      <c r="HH965" s="206"/>
      <c r="HI965" s="206"/>
      <c r="HJ965" s="206"/>
      <c r="HK965" s="206"/>
      <c r="HL965" s="206"/>
      <c r="HM965" s="206"/>
      <c r="HN965" s="206"/>
      <c r="HO965" s="206"/>
      <c r="HP965" s="206"/>
      <c r="HQ965" s="206"/>
      <c r="HR965" s="206"/>
      <c r="HS965" s="206"/>
      <c r="HT965" s="206"/>
      <c r="HU965" s="206"/>
      <c r="HV965" s="206"/>
      <c r="HW965" s="206"/>
      <c r="HX965" s="206"/>
      <c r="HY965" s="206"/>
      <c r="HZ965" s="206"/>
      <c r="IA965" s="206"/>
      <c r="IB965" s="206"/>
      <c r="IC965" s="206"/>
      <c r="ID965" s="206"/>
      <c r="IE965" s="206"/>
      <c r="IF965" s="206"/>
      <c r="IG965" s="206"/>
      <c r="IH965" s="206"/>
    </row>
    <row r="966" spans="1:242" s="225" customFormat="1" hidden="1" x14ac:dyDescent="0.25">
      <c r="A966" s="206"/>
      <c r="B966" s="206"/>
      <c r="C966" s="204">
        <v>43711</v>
      </c>
      <c r="D966" s="233" t="s">
        <v>1710</v>
      </c>
      <c r="E966" s="319" t="s">
        <v>1701</v>
      </c>
      <c r="F966" s="322"/>
      <c r="G966" s="242" t="s">
        <v>1575</v>
      </c>
      <c r="H966" s="285"/>
      <c r="I966" s="236">
        <v>2604425</v>
      </c>
      <c r="J966" s="357">
        <f t="shared" si="15"/>
        <v>12973875</v>
      </c>
      <c r="K966" s="251"/>
      <c r="L966" s="287"/>
      <c r="M966" s="319" t="s">
        <v>1701</v>
      </c>
      <c r="N966" s="287"/>
      <c r="O966" s="287"/>
      <c r="P966" s="287"/>
      <c r="Q966" s="287"/>
      <c r="R966" s="287"/>
      <c r="S966" s="287"/>
      <c r="T966" s="287"/>
      <c r="U966" s="287"/>
      <c r="V966" s="287"/>
      <c r="W966" s="287"/>
      <c r="X966" s="287"/>
      <c r="Y966" s="287"/>
      <c r="Z966" s="287"/>
      <c r="AA966" s="287"/>
      <c r="AB966" s="287"/>
      <c r="AC966" s="287"/>
      <c r="AD966" s="287"/>
      <c r="AE966" s="287"/>
      <c r="AF966" s="287"/>
      <c r="AG966" s="287"/>
      <c r="AH966" s="287"/>
      <c r="AI966" s="287"/>
      <c r="AJ966" s="449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206"/>
      <c r="BN966" s="206"/>
      <c r="BO966" s="206"/>
      <c r="BP966" s="206"/>
      <c r="BQ966" s="206"/>
      <c r="BR966" s="206"/>
      <c r="BS966" s="206"/>
      <c r="BT966" s="206"/>
      <c r="BU966" s="206"/>
      <c r="BV966" s="206"/>
      <c r="BW966" s="206"/>
      <c r="BX966" s="206"/>
      <c r="BY966" s="206"/>
      <c r="BZ966" s="206"/>
      <c r="CA966" s="206"/>
      <c r="CB966" s="206"/>
      <c r="CC966" s="206"/>
      <c r="CD966" s="206"/>
      <c r="CE966" s="206"/>
      <c r="CF966" s="206"/>
      <c r="CG966" s="206"/>
      <c r="CH966" s="206"/>
      <c r="CI966" s="206"/>
      <c r="CJ966" s="206"/>
      <c r="CK966" s="206"/>
      <c r="CL966" s="206"/>
      <c r="CM966" s="206"/>
      <c r="CN966" s="206"/>
      <c r="CO966" s="206"/>
      <c r="CP966" s="206"/>
      <c r="CQ966" s="206"/>
      <c r="CR966" s="206"/>
      <c r="CS966" s="206"/>
      <c r="CT966" s="206"/>
      <c r="CU966" s="206"/>
      <c r="CV966" s="206"/>
      <c r="CW966" s="206"/>
      <c r="CX966" s="206"/>
      <c r="CY966" s="206"/>
      <c r="CZ966" s="206"/>
      <c r="DA966" s="206"/>
      <c r="DB966" s="206"/>
      <c r="DC966" s="206"/>
      <c r="DD966" s="206"/>
      <c r="DE966" s="206"/>
      <c r="DF966" s="206"/>
      <c r="DG966" s="206"/>
      <c r="DH966" s="206"/>
      <c r="DI966" s="206"/>
      <c r="DJ966" s="206"/>
      <c r="DK966" s="206"/>
      <c r="DL966" s="206"/>
      <c r="DM966" s="206"/>
      <c r="DN966" s="206"/>
      <c r="DO966" s="206"/>
      <c r="DP966" s="206"/>
      <c r="DQ966" s="206"/>
      <c r="DR966" s="206"/>
      <c r="DS966" s="206"/>
      <c r="DT966" s="206"/>
      <c r="DU966" s="206"/>
      <c r="DV966" s="206"/>
      <c r="DW966" s="206"/>
      <c r="DX966" s="206"/>
      <c r="DY966" s="206"/>
      <c r="DZ966" s="206"/>
      <c r="EA966" s="206"/>
      <c r="EB966" s="206"/>
      <c r="EC966" s="206"/>
      <c r="ED966" s="206"/>
      <c r="EE966" s="206"/>
      <c r="EF966" s="206"/>
      <c r="EG966" s="206"/>
      <c r="EH966" s="206"/>
      <c r="EI966" s="206"/>
      <c r="EJ966" s="206"/>
      <c r="EK966" s="206"/>
      <c r="EL966" s="206"/>
      <c r="EM966" s="206"/>
      <c r="EN966" s="206"/>
      <c r="EO966" s="206"/>
      <c r="EP966" s="206"/>
      <c r="EQ966" s="206"/>
      <c r="ER966" s="206"/>
      <c r="ES966" s="206"/>
      <c r="ET966" s="206"/>
      <c r="EU966" s="206"/>
      <c r="EV966" s="206"/>
      <c r="EW966" s="206"/>
      <c r="EX966" s="206"/>
      <c r="EY966" s="206"/>
      <c r="EZ966" s="206"/>
      <c r="FA966" s="206"/>
      <c r="FB966" s="206"/>
      <c r="FC966" s="206"/>
      <c r="FD966" s="206"/>
      <c r="FE966" s="206"/>
      <c r="FF966" s="206"/>
      <c r="FG966" s="206"/>
      <c r="FH966" s="206"/>
      <c r="FI966" s="206"/>
      <c r="FJ966" s="206"/>
      <c r="FK966" s="206"/>
      <c r="FL966" s="206"/>
      <c r="FM966" s="206"/>
      <c r="FN966" s="206"/>
      <c r="FO966" s="206"/>
      <c r="FP966" s="206"/>
      <c r="FQ966" s="206"/>
      <c r="FR966" s="206"/>
      <c r="FS966" s="206"/>
      <c r="FT966" s="206"/>
      <c r="FU966" s="206"/>
      <c r="FV966" s="206"/>
      <c r="FW966" s="206"/>
      <c r="FX966" s="206"/>
      <c r="FY966" s="206"/>
      <c r="FZ966" s="206"/>
      <c r="GA966" s="206"/>
      <c r="GB966" s="206"/>
      <c r="GC966" s="206"/>
      <c r="GD966" s="206"/>
      <c r="GE966" s="206"/>
      <c r="GF966" s="206"/>
      <c r="GG966" s="206"/>
      <c r="GH966" s="206"/>
      <c r="GI966" s="206"/>
      <c r="GJ966" s="206"/>
      <c r="GK966" s="206"/>
      <c r="GL966" s="206"/>
      <c r="GM966" s="206"/>
      <c r="GN966" s="206"/>
      <c r="GO966" s="206"/>
      <c r="GP966" s="206"/>
      <c r="GQ966" s="206"/>
      <c r="GR966" s="206"/>
      <c r="GS966" s="206"/>
      <c r="GT966" s="206"/>
      <c r="GU966" s="206"/>
      <c r="GV966" s="206"/>
      <c r="GW966" s="206"/>
      <c r="GX966" s="206"/>
      <c r="GY966" s="206"/>
      <c r="GZ966" s="206"/>
      <c r="HA966" s="206"/>
      <c r="HB966" s="206"/>
      <c r="HC966" s="206"/>
      <c r="HD966" s="206"/>
      <c r="HE966" s="206"/>
      <c r="HF966" s="206"/>
      <c r="HG966" s="206"/>
      <c r="HH966" s="206"/>
      <c r="HI966" s="206"/>
      <c r="HJ966" s="206"/>
      <c r="HK966" s="206"/>
      <c r="HL966" s="206"/>
      <c r="HM966" s="206"/>
      <c r="HN966" s="206"/>
      <c r="HO966" s="206"/>
      <c r="HP966" s="206"/>
      <c r="HQ966" s="206"/>
      <c r="HR966" s="206"/>
      <c r="HS966" s="206"/>
      <c r="HT966" s="206"/>
      <c r="HU966" s="206"/>
      <c r="HV966" s="206"/>
      <c r="HW966" s="206"/>
      <c r="HX966" s="206"/>
      <c r="HY966" s="206"/>
      <c r="HZ966" s="206"/>
      <c r="IA966" s="206"/>
      <c r="IB966" s="206"/>
      <c r="IC966" s="206"/>
      <c r="ID966" s="206"/>
      <c r="IE966" s="206"/>
      <c r="IF966" s="206"/>
      <c r="IG966" s="206"/>
      <c r="IH966" s="206"/>
    </row>
    <row r="967" spans="1:242" s="225" customFormat="1" hidden="1" x14ac:dyDescent="0.25">
      <c r="A967" s="206"/>
      <c r="B967" s="206"/>
      <c r="C967" s="204">
        <v>43711</v>
      </c>
      <c r="D967" s="233" t="s">
        <v>1711</v>
      </c>
      <c r="E967" s="319" t="s">
        <v>1702</v>
      </c>
      <c r="F967" s="322"/>
      <c r="G967" s="242" t="s">
        <v>1281</v>
      </c>
      <c r="H967" s="285"/>
      <c r="I967" s="236">
        <v>2276461</v>
      </c>
      <c r="J967" s="357">
        <f t="shared" si="15"/>
        <v>10697414</v>
      </c>
      <c r="K967" s="251"/>
      <c r="L967" s="287"/>
      <c r="M967" s="319" t="s">
        <v>1702</v>
      </c>
      <c r="N967" s="287"/>
      <c r="O967" s="287"/>
      <c r="P967" s="287"/>
      <c r="Q967" s="287"/>
      <c r="R967" s="287"/>
      <c r="S967" s="287"/>
      <c r="T967" s="287"/>
      <c r="U967" s="287"/>
      <c r="V967" s="287"/>
      <c r="W967" s="287"/>
      <c r="X967" s="287"/>
      <c r="Y967" s="287"/>
      <c r="Z967" s="287"/>
      <c r="AA967" s="287"/>
      <c r="AB967" s="287"/>
      <c r="AC967" s="287"/>
      <c r="AD967" s="287"/>
      <c r="AE967" s="287"/>
      <c r="AF967" s="287"/>
      <c r="AG967" s="287"/>
      <c r="AH967" s="287"/>
      <c r="AI967" s="287"/>
      <c r="AJ967" s="449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206"/>
      <c r="BN967" s="206"/>
      <c r="BO967" s="206"/>
      <c r="BP967" s="206"/>
      <c r="BQ967" s="206"/>
      <c r="BR967" s="206"/>
      <c r="BS967" s="206"/>
      <c r="BT967" s="206"/>
      <c r="BU967" s="206"/>
      <c r="BV967" s="206"/>
      <c r="BW967" s="206"/>
      <c r="BX967" s="206"/>
      <c r="BY967" s="206"/>
      <c r="BZ967" s="206"/>
      <c r="CA967" s="206"/>
      <c r="CB967" s="206"/>
      <c r="CC967" s="206"/>
      <c r="CD967" s="206"/>
      <c r="CE967" s="206"/>
      <c r="CF967" s="206"/>
      <c r="CG967" s="206"/>
      <c r="CH967" s="206"/>
      <c r="CI967" s="206"/>
      <c r="CJ967" s="206"/>
      <c r="CK967" s="206"/>
      <c r="CL967" s="206"/>
      <c r="CM967" s="206"/>
      <c r="CN967" s="206"/>
      <c r="CO967" s="206"/>
      <c r="CP967" s="206"/>
      <c r="CQ967" s="206"/>
      <c r="CR967" s="206"/>
      <c r="CS967" s="206"/>
      <c r="CT967" s="206"/>
      <c r="CU967" s="206"/>
      <c r="CV967" s="206"/>
      <c r="CW967" s="206"/>
      <c r="CX967" s="206"/>
      <c r="CY967" s="206"/>
      <c r="CZ967" s="206"/>
      <c r="DA967" s="206"/>
      <c r="DB967" s="206"/>
      <c r="DC967" s="206"/>
      <c r="DD967" s="206"/>
      <c r="DE967" s="206"/>
      <c r="DF967" s="206"/>
      <c r="DG967" s="206"/>
      <c r="DH967" s="206"/>
      <c r="DI967" s="206"/>
      <c r="DJ967" s="206"/>
      <c r="DK967" s="206"/>
      <c r="DL967" s="206"/>
      <c r="DM967" s="206"/>
      <c r="DN967" s="206"/>
      <c r="DO967" s="206"/>
      <c r="DP967" s="206"/>
      <c r="DQ967" s="206"/>
      <c r="DR967" s="206"/>
      <c r="DS967" s="206"/>
      <c r="DT967" s="206"/>
      <c r="DU967" s="206"/>
      <c r="DV967" s="206"/>
      <c r="DW967" s="206"/>
      <c r="DX967" s="206"/>
      <c r="DY967" s="206"/>
      <c r="DZ967" s="206"/>
      <c r="EA967" s="206"/>
      <c r="EB967" s="206"/>
      <c r="EC967" s="206"/>
      <c r="ED967" s="206"/>
      <c r="EE967" s="206"/>
      <c r="EF967" s="206"/>
      <c r="EG967" s="206"/>
      <c r="EH967" s="206"/>
      <c r="EI967" s="206"/>
      <c r="EJ967" s="206"/>
      <c r="EK967" s="206"/>
      <c r="EL967" s="206"/>
      <c r="EM967" s="206"/>
      <c r="EN967" s="206"/>
      <c r="EO967" s="206"/>
      <c r="EP967" s="206"/>
      <c r="EQ967" s="206"/>
      <c r="ER967" s="206"/>
      <c r="ES967" s="206"/>
      <c r="ET967" s="206"/>
      <c r="EU967" s="206"/>
      <c r="EV967" s="206"/>
      <c r="EW967" s="206"/>
      <c r="EX967" s="206"/>
      <c r="EY967" s="206"/>
      <c r="EZ967" s="206"/>
      <c r="FA967" s="206"/>
      <c r="FB967" s="206"/>
      <c r="FC967" s="206"/>
      <c r="FD967" s="206"/>
      <c r="FE967" s="206"/>
      <c r="FF967" s="206"/>
      <c r="FG967" s="206"/>
      <c r="FH967" s="206"/>
      <c r="FI967" s="206"/>
      <c r="FJ967" s="206"/>
      <c r="FK967" s="206"/>
      <c r="FL967" s="206"/>
      <c r="FM967" s="206"/>
      <c r="FN967" s="206"/>
      <c r="FO967" s="206"/>
      <c r="FP967" s="206"/>
      <c r="FQ967" s="206"/>
      <c r="FR967" s="206"/>
      <c r="FS967" s="206"/>
      <c r="FT967" s="206"/>
      <c r="FU967" s="206"/>
      <c r="FV967" s="206"/>
      <c r="FW967" s="206"/>
      <c r="FX967" s="206"/>
      <c r="FY967" s="206"/>
      <c r="FZ967" s="206"/>
      <c r="GA967" s="206"/>
      <c r="GB967" s="206"/>
      <c r="GC967" s="206"/>
      <c r="GD967" s="206"/>
      <c r="GE967" s="206"/>
      <c r="GF967" s="206"/>
      <c r="GG967" s="206"/>
      <c r="GH967" s="206"/>
      <c r="GI967" s="206"/>
      <c r="GJ967" s="206"/>
      <c r="GK967" s="206"/>
      <c r="GL967" s="206"/>
      <c r="GM967" s="206"/>
      <c r="GN967" s="206"/>
      <c r="GO967" s="206"/>
      <c r="GP967" s="206"/>
      <c r="GQ967" s="206"/>
      <c r="GR967" s="206"/>
      <c r="GS967" s="206"/>
      <c r="GT967" s="206"/>
      <c r="GU967" s="206"/>
      <c r="GV967" s="206"/>
      <c r="GW967" s="206"/>
      <c r="GX967" s="206"/>
      <c r="GY967" s="206"/>
      <c r="GZ967" s="206"/>
      <c r="HA967" s="206"/>
      <c r="HB967" s="206"/>
      <c r="HC967" s="206"/>
      <c r="HD967" s="206"/>
      <c r="HE967" s="206"/>
      <c r="HF967" s="206"/>
      <c r="HG967" s="206"/>
      <c r="HH967" s="206"/>
      <c r="HI967" s="206"/>
      <c r="HJ967" s="206"/>
      <c r="HK967" s="206"/>
      <c r="HL967" s="206"/>
      <c r="HM967" s="206"/>
      <c r="HN967" s="206"/>
      <c r="HO967" s="206"/>
      <c r="HP967" s="206"/>
      <c r="HQ967" s="206"/>
      <c r="HR967" s="206"/>
      <c r="HS967" s="206"/>
      <c r="HT967" s="206"/>
      <c r="HU967" s="206"/>
      <c r="HV967" s="206"/>
      <c r="HW967" s="206"/>
      <c r="HX967" s="206"/>
      <c r="HY967" s="206"/>
      <c r="HZ967" s="206"/>
      <c r="IA967" s="206"/>
      <c r="IB967" s="206"/>
      <c r="IC967" s="206"/>
      <c r="ID967" s="206"/>
      <c r="IE967" s="206"/>
      <c r="IF967" s="206"/>
      <c r="IG967" s="206"/>
      <c r="IH967" s="206"/>
    </row>
    <row r="968" spans="1:242" s="225" customFormat="1" hidden="1" x14ac:dyDescent="0.25">
      <c r="A968" s="206"/>
      <c r="B968" s="206"/>
      <c r="C968" s="204"/>
      <c r="D968" s="233" t="s">
        <v>1100</v>
      </c>
      <c r="E968" s="319"/>
      <c r="F968" s="322"/>
      <c r="G968" s="242" t="s">
        <v>1281</v>
      </c>
      <c r="H968" s="285">
        <v>1000000</v>
      </c>
      <c r="I968" s="236"/>
      <c r="J968" s="357">
        <f t="shared" si="15"/>
        <v>11697414</v>
      </c>
      <c r="K968" s="251" t="s">
        <v>1662</v>
      </c>
      <c r="L968" s="287"/>
      <c r="M968" s="319"/>
      <c r="N968" s="287"/>
      <c r="O968" s="287"/>
      <c r="P968" s="287"/>
      <c r="Q968" s="287"/>
      <c r="R968" s="287"/>
      <c r="S968" s="287"/>
      <c r="T968" s="287"/>
      <c r="U968" s="287"/>
      <c r="V968" s="287"/>
      <c r="W968" s="287"/>
      <c r="X968" s="287"/>
      <c r="Y968" s="287"/>
      <c r="Z968" s="287"/>
      <c r="AA968" s="287"/>
      <c r="AB968" s="287"/>
      <c r="AC968" s="287"/>
      <c r="AD968" s="287"/>
      <c r="AE968" s="287"/>
      <c r="AF968" s="287"/>
      <c r="AG968" s="287"/>
      <c r="AH968" s="287"/>
      <c r="AI968" s="287"/>
      <c r="AJ968" s="449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206"/>
      <c r="BN968" s="206"/>
      <c r="BO968" s="206"/>
      <c r="BP968" s="206"/>
      <c r="BQ968" s="206"/>
      <c r="BR968" s="206"/>
      <c r="BS968" s="206"/>
      <c r="BT968" s="206"/>
      <c r="BU968" s="206"/>
      <c r="BV968" s="206"/>
      <c r="BW968" s="206"/>
      <c r="BX968" s="206"/>
      <c r="BY968" s="206"/>
      <c r="BZ968" s="206"/>
      <c r="CA968" s="206"/>
      <c r="CB968" s="206"/>
      <c r="CC968" s="206"/>
      <c r="CD968" s="206"/>
      <c r="CE968" s="206"/>
      <c r="CF968" s="206"/>
      <c r="CG968" s="206"/>
      <c r="CH968" s="206"/>
      <c r="CI968" s="206"/>
      <c r="CJ968" s="206"/>
      <c r="CK968" s="206"/>
      <c r="CL968" s="206"/>
      <c r="CM968" s="206"/>
      <c r="CN968" s="206"/>
      <c r="CO968" s="206"/>
      <c r="CP968" s="206"/>
      <c r="CQ968" s="206"/>
      <c r="CR968" s="206"/>
      <c r="CS968" s="206"/>
      <c r="CT968" s="206"/>
      <c r="CU968" s="206"/>
      <c r="CV968" s="206"/>
      <c r="CW968" s="206"/>
      <c r="CX968" s="206"/>
      <c r="CY968" s="206"/>
      <c r="CZ968" s="206"/>
      <c r="DA968" s="206"/>
      <c r="DB968" s="206"/>
      <c r="DC968" s="206"/>
      <c r="DD968" s="206"/>
      <c r="DE968" s="206"/>
      <c r="DF968" s="206"/>
      <c r="DG968" s="206"/>
      <c r="DH968" s="206"/>
      <c r="DI968" s="206"/>
      <c r="DJ968" s="206"/>
      <c r="DK968" s="206"/>
      <c r="DL968" s="206"/>
      <c r="DM968" s="206"/>
      <c r="DN968" s="206"/>
      <c r="DO968" s="206"/>
      <c r="DP968" s="206"/>
      <c r="DQ968" s="206"/>
      <c r="DR968" s="206"/>
      <c r="DS968" s="206"/>
      <c r="DT968" s="206"/>
      <c r="DU968" s="206"/>
      <c r="DV968" s="206"/>
      <c r="DW968" s="206"/>
      <c r="DX968" s="206"/>
      <c r="DY968" s="206"/>
      <c r="DZ968" s="206"/>
      <c r="EA968" s="206"/>
      <c r="EB968" s="206"/>
      <c r="EC968" s="206"/>
      <c r="ED968" s="206"/>
      <c r="EE968" s="206"/>
      <c r="EF968" s="206"/>
      <c r="EG968" s="206"/>
      <c r="EH968" s="206"/>
      <c r="EI968" s="206"/>
      <c r="EJ968" s="206"/>
      <c r="EK968" s="206"/>
      <c r="EL968" s="206"/>
      <c r="EM968" s="206"/>
      <c r="EN968" s="206"/>
      <c r="EO968" s="206"/>
      <c r="EP968" s="206"/>
      <c r="EQ968" s="206"/>
      <c r="ER968" s="206"/>
      <c r="ES968" s="206"/>
      <c r="ET968" s="206"/>
      <c r="EU968" s="206"/>
      <c r="EV968" s="206"/>
      <c r="EW968" s="206"/>
      <c r="EX968" s="206"/>
      <c r="EY968" s="206"/>
      <c r="EZ968" s="206"/>
      <c r="FA968" s="206"/>
      <c r="FB968" s="206"/>
      <c r="FC968" s="206"/>
      <c r="FD968" s="206"/>
      <c r="FE968" s="206"/>
      <c r="FF968" s="206"/>
      <c r="FG968" s="206"/>
      <c r="FH968" s="206"/>
      <c r="FI968" s="206"/>
      <c r="FJ968" s="206"/>
      <c r="FK968" s="206"/>
      <c r="FL968" s="206"/>
      <c r="FM968" s="206"/>
      <c r="FN968" s="206"/>
      <c r="FO968" s="206"/>
      <c r="FP968" s="206"/>
      <c r="FQ968" s="206"/>
      <c r="FR968" s="206"/>
      <c r="FS968" s="206"/>
      <c r="FT968" s="206"/>
      <c r="FU968" s="206"/>
      <c r="FV968" s="206"/>
      <c r="FW968" s="206"/>
      <c r="FX968" s="206"/>
      <c r="FY968" s="206"/>
      <c r="FZ968" s="206"/>
      <c r="GA968" s="206"/>
      <c r="GB968" s="206"/>
      <c r="GC968" s="206"/>
      <c r="GD968" s="206"/>
      <c r="GE968" s="206"/>
      <c r="GF968" s="206"/>
      <c r="GG968" s="206"/>
      <c r="GH968" s="206"/>
      <c r="GI968" s="206"/>
      <c r="GJ968" s="206"/>
      <c r="GK968" s="206"/>
      <c r="GL968" s="206"/>
      <c r="GM968" s="206"/>
      <c r="GN968" s="206"/>
      <c r="GO968" s="206"/>
      <c r="GP968" s="206"/>
      <c r="GQ968" s="206"/>
      <c r="GR968" s="206"/>
      <c r="GS968" s="206"/>
      <c r="GT968" s="206"/>
      <c r="GU968" s="206"/>
      <c r="GV968" s="206"/>
      <c r="GW968" s="206"/>
      <c r="GX968" s="206"/>
      <c r="GY968" s="206"/>
      <c r="GZ968" s="206"/>
      <c r="HA968" s="206"/>
      <c r="HB968" s="206"/>
      <c r="HC968" s="206"/>
      <c r="HD968" s="206"/>
      <c r="HE968" s="206"/>
      <c r="HF968" s="206"/>
      <c r="HG968" s="206"/>
      <c r="HH968" s="206"/>
      <c r="HI968" s="206"/>
      <c r="HJ968" s="206"/>
      <c r="HK968" s="206"/>
      <c r="HL968" s="206"/>
      <c r="HM968" s="206"/>
      <c r="HN968" s="206"/>
      <c r="HO968" s="206"/>
      <c r="HP968" s="206"/>
      <c r="HQ968" s="206"/>
      <c r="HR968" s="206"/>
      <c r="HS968" s="206"/>
      <c r="HT968" s="206"/>
      <c r="HU968" s="206"/>
      <c r="HV968" s="206"/>
      <c r="HW968" s="206"/>
      <c r="HX968" s="206"/>
      <c r="HY968" s="206"/>
      <c r="HZ968" s="206"/>
      <c r="IA968" s="206"/>
      <c r="IB968" s="206"/>
      <c r="IC968" s="206"/>
      <c r="ID968" s="206"/>
      <c r="IE968" s="206"/>
      <c r="IF968" s="206"/>
      <c r="IG968" s="206"/>
      <c r="IH968" s="206"/>
    </row>
    <row r="969" spans="1:242" s="225" customFormat="1" hidden="1" x14ac:dyDescent="0.25">
      <c r="A969" s="206"/>
      <c r="B969" s="206"/>
      <c r="C969" s="204">
        <v>43711</v>
      </c>
      <c r="D969" s="233" t="s">
        <v>1712</v>
      </c>
      <c r="E969" s="319" t="s">
        <v>1703</v>
      </c>
      <c r="F969" s="322"/>
      <c r="G969" s="242" t="s">
        <v>1281</v>
      </c>
      <c r="H969" s="285"/>
      <c r="I969" s="236">
        <v>1610314</v>
      </c>
      <c r="J969" s="357">
        <f t="shared" si="15"/>
        <v>10087100</v>
      </c>
      <c r="K969" s="251"/>
      <c r="L969" s="287"/>
      <c r="M969" s="319" t="s">
        <v>1703</v>
      </c>
      <c r="N969" s="287"/>
      <c r="O969" s="287"/>
      <c r="P969" s="287"/>
      <c r="Q969" s="287"/>
      <c r="R969" s="287"/>
      <c r="S969" s="287"/>
      <c r="T969" s="287"/>
      <c r="U969" s="287"/>
      <c r="V969" s="287"/>
      <c r="W969" s="287"/>
      <c r="X969" s="287"/>
      <c r="Y969" s="287"/>
      <c r="Z969" s="287"/>
      <c r="AA969" s="287"/>
      <c r="AB969" s="287"/>
      <c r="AC969" s="287"/>
      <c r="AD969" s="287"/>
      <c r="AE969" s="287"/>
      <c r="AF969" s="287"/>
      <c r="AG969" s="287"/>
      <c r="AH969" s="287"/>
      <c r="AI969" s="287"/>
      <c r="AJ969" s="449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206"/>
      <c r="BN969" s="206"/>
      <c r="BO969" s="206"/>
      <c r="BP969" s="206"/>
      <c r="BQ969" s="206"/>
      <c r="BR969" s="206"/>
      <c r="BS969" s="206"/>
      <c r="BT969" s="206"/>
      <c r="BU969" s="206"/>
      <c r="BV969" s="206"/>
      <c r="BW969" s="206"/>
      <c r="BX969" s="206"/>
      <c r="BY969" s="206"/>
      <c r="BZ969" s="206"/>
      <c r="CA969" s="206"/>
      <c r="CB969" s="206"/>
      <c r="CC969" s="206"/>
      <c r="CD969" s="206"/>
      <c r="CE969" s="206"/>
      <c r="CF969" s="206"/>
      <c r="CG969" s="206"/>
      <c r="CH969" s="206"/>
      <c r="CI969" s="206"/>
      <c r="CJ969" s="206"/>
      <c r="CK969" s="206"/>
      <c r="CL969" s="206"/>
      <c r="CM969" s="206"/>
      <c r="CN969" s="206"/>
      <c r="CO969" s="206"/>
      <c r="CP969" s="206"/>
      <c r="CQ969" s="206"/>
      <c r="CR969" s="206"/>
      <c r="CS969" s="206"/>
      <c r="CT969" s="206"/>
      <c r="CU969" s="206"/>
      <c r="CV969" s="206"/>
      <c r="CW969" s="206"/>
      <c r="CX969" s="206"/>
      <c r="CY969" s="206"/>
      <c r="CZ969" s="206"/>
      <c r="DA969" s="206"/>
      <c r="DB969" s="206"/>
      <c r="DC969" s="206"/>
      <c r="DD969" s="206"/>
      <c r="DE969" s="206"/>
      <c r="DF969" s="206"/>
      <c r="DG969" s="206"/>
      <c r="DH969" s="206"/>
      <c r="DI969" s="206"/>
      <c r="DJ969" s="206"/>
      <c r="DK969" s="206"/>
      <c r="DL969" s="206"/>
      <c r="DM969" s="206"/>
      <c r="DN969" s="206"/>
      <c r="DO969" s="206"/>
      <c r="DP969" s="206"/>
      <c r="DQ969" s="206"/>
      <c r="DR969" s="206"/>
      <c r="DS969" s="206"/>
      <c r="DT969" s="206"/>
      <c r="DU969" s="206"/>
      <c r="DV969" s="206"/>
      <c r="DW969" s="206"/>
      <c r="DX969" s="206"/>
      <c r="DY969" s="206"/>
      <c r="DZ969" s="206"/>
      <c r="EA969" s="206"/>
      <c r="EB969" s="206"/>
      <c r="EC969" s="206"/>
      <c r="ED969" s="206"/>
      <c r="EE969" s="206"/>
      <c r="EF969" s="206"/>
      <c r="EG969" s="206"/>
      <c r="EH969" s="206"/>
      <c r="EI969" s="206"/>
      <c r="EJ969" s="206"/>
      <c r="EK969" s="206"/>
      <c r="EL969" s="206"/>
      <c r="EM969" s="206"/>
      <c r="EN969" s="206"/>
      <c r="EO969" s="206"/>
      <c r="EP969" s="206"/>
      <c r="EQ969" s="206"/>
      <c r="ER969" s="206"/>
      <c r="ES969" s="206"/>
      <c r="ET969" s="206"/>
      <c r="EU969" s="206"/>
      <c r="EV969" s="206"/>
      <c r="EW969" s="206"/>
      <c r="EX969" s="206"/>
      <c r="EY969" s="206"/>
      <c r="EZ969" s="206"/>
      <c r="FA969" s="206"/>
      <c r="FB969" s="206"/>
      <c r="FC969" s="206"/>
      <c r="FD969" s="206"/>
      <c r="FE969" s="206"/>
      <c r="FF969" s="206"/>
      <c r="FG969" s="206"/>
      <c r="FH969" s="206"/>
      <c r="FI969" s="206"/>
      <c r="FJ969" s="206"/>
      <c r="FK969" s="206"/>
      <c r="FL969" s="206"/>
      <c r="FM969" s="206"/>
      <c r="FN969" s="206"/>
      <c r="FO969" s="206"/>
      <c r="FP969" s="206"/>
      <c r="FQ969" s="206"/>
      <c r="FR969" s="206"/>
      <c r="FS969" s="206"/>
      <c r="FT969" s="206"/>
      <c r="FU969" s="206"/>
      <c r="FV969" s="206"/>
      <c r="FW969" s="206"/>
      <c r="FX969" s="206"/>
      <c r="FY969" s="206"/>
      <c r="FZ969" s="206"/>
      <c r="GA969" s="206"/>
      <c r="GB969" s="206"/>
      <c r="GC969" s="206"/>
      <c r="GD969" s="206"/>
      <c r="GE969" s="206"/>
      <c r="GF969" s="206"/>
      <c r="GG969" s="206"/>
      <c r="GH969" s="206"/>
      <c r="GI969" s="206"/>
      <c r="GJ969" s="206"/>
      <c r="GK969" s="206"/>
      <c r="GL969" s="206"/>
      <c r="GM969" s="206"/>
      <c r="GN969" s="206"/>
      <c r="GO969" s="206"/>
      <c r="GP969" s="206"/>
      <c r="GQ969" s="206"/>
      <c r="GR969" s="206"/>
      <c r="GS969" s="206"/>
      <c r="GT969" s="206"/>
      <c r="GU969" s="206"/>
      <c r="GV969" s="206"/>
      <c r="GW969" s="206"/>
      <c r="GX969" s="206"/>
      <c r="GY969" s="206"/>
      <c r="GZ969" s="206"/>
      <c r="HA969" s="206"/>
      <c r="HB969" s="206"/>
      <c r="HC969" s="206"/>
      <c r="HD969" s="206"/>
      <c r="HE969" s="206"/>
      <c r="HF969" s="206"/>
      <c r="HG969" s="206"/>
      <c r="HH969" s="206"/>
      <c r="HI969" s="206"/>
      <c r="HJ969" s="206"/>
      <c r="HK969" s="206"/>
      <c r="HL969" s="206"/>
      <c r="HM969" s="206"/>
      <c r="HN969" s="206"/>
      <c r="HO969" s="206"/>
      <c r="HP969" s="206"/>
      <c r="HQ969" s="206"/>
      <c r="HR969" s="206"/>
      <c r="HS969" s="206"/>
      <c r="HT969" s="206"/>
      <c r="HU969" s="206"/>
      <c r="HV969" s="206"/>
      <c r="HW969" s="206"/>
      <c r="HX969" s="206"/>
      <c r="HY969" s="206"/>
      <c r="HZ969" s="206"/>
      <c r="IA969" s="206"/>
      <c r="IB969" s="206"/>
      <c r="IC969" s="206"/>
      <c r="ID969" s="206"/>
      <c r="IE969" s="206"/>
      <c r="IF969" s="206"/>
      <c r="IG969" s="206"/>
      <c r="IH969" s="206"/>
    </row>
    <row r="970" spans="1:242" s="225" customFormat="1" hidden="1" x14ac:dyDescent="0.25">
      <c r="A970" s="206"/>
      <c r="B970" s="206"/>
      <c r="C970" s="204">
        <v>43713</v>
      </c>
      <c r="D970" s="233" t="s">
        <v>1713</v>
      </c>
      <c r="E970" s="322" t="s">
        <v>1704</v>
      </c>
      <c r="F970" s="322"/>
      <c r="G970" s="242" t="s">
        <v>1648</v>
      </c>
      <c r="H970" s="285"/>
      <c r="I970" s="236">
        <v>1210674</v>
      </c>
      <c r="J970" s="357">
        <f t="shared" si="15"/>
        <v>8876426</v>
      </c>
      <c r="K970" s="251"/>
      <c r="L970" s="287"/>
      <c r="M970" s="322" t="s">
        <v>1704</v>
      </c>
      <c r="N970" s="287"/>
      <c r="O970" s="287"/>
      <c r="P970" s="287"/>
      <c r="Q970" s="287"/>
      <c r="R970" s="287"/>
      <c r="S970" s="287"/>
      <c r="T970" s="287"/>
      <c r="U970" s="287"/>
      <c r="V970" s="287"/>
      <c r="W970" s="287"/>
      <c r="X970" s="287"/>
      <c r="Y970" s="287"/>
      <c r="Z970" s="287"/>
      <c r="AA970" s="287"/>
      <c r="AB970" s="287"/>
      <c r="AC970" s="287"/>
      <c r="AD970" s="287"/>
      <c r="AE970" s="287"/>
      <c r="AF970" s="287"/>
      <c r="AG970" s="287"/>
      <c r="AH970" s="287"/>
      <c r="AI970" s="287"/>
      <c r="AJ970" s="449"/>
      <c r="AK970" s="206"/>
      <c r="AL970" s="206"/>
      <c r="AM970" s="206"/>
      <c r="AN970" s="206"/>
      <c r="AO970" s="206"/>
      <c r="AP970" s="206"/>
      <c r="AQ970" s="206"/>
      <c r="AR970" s="206"/>
      <c r="AS970" s="206"/>
      <c r="AT970" s="206"/>
      <c r="AU970" s="206"/>
      <c r="AV970" s="206"/>
      <c r="AW970" s="206"/>
      <c r="AX970" s="206"/>
      <c r="AY970" s="206"/>
      <c r="AZ970" s="206"/>
      <c r="BA970" s="206"/>
      <c r="BB970" s="206"/>
      <c r="BC970" s="206"/>
      <c r="BD970" s="206"/>
      <c r="BE970" s="206"/>
      <c r="BF970" s="206"/>
      <c r="BG970" s="206"/>
      <c r="BH970" s="206"/>
      <c r="BI970" s="206"/>
      <c r="BJ970" s="206"/>
      <c r="BK970" s="206"/>
      <c r="BL970" s="206"/>
      <c r="BM970" s="206"/>
      <c r="BN970" s="206"/>
      <c r="BO970" s="206"/>
      <c r="BP970" s="206"/>
      <c r="BQ970" s="206"/>
      <c r="BR970" s="206"/>
      <c r="BS970" s="206"/>
      <c r="BT970" s="206"/>
      <c r="BU970" s="206"/>
      <c r="BV970" s="206"/>
      <c r="BW970" s="206"/>
      <c r="BX970" s="206"/>
      <c r="BY970" s="206"/>
      <c r="BZ970" s="206"/>
      <c r="CA970" s="206"/>
      <c r="CB970" s="206"/>
      <c r="CC970" s="206"/>
      <c r="CD970" s="206"/>
      <c r="CE970" s="206"/>
      <c r="CF970" s="206"/>
      <c r="CG970" s="206"/>
      <c r="CH970" s="206"/>
      <c r="CI970" s="206"/>
      <c r="CJ970" s="206"/>
      <c r="CK970" s="206"/>
      <c r="CL970" s="206"/>
      <c r="CM970" s="206"/>
      <c r="CN970" s="206"/>
      <c r="CO970" s="206"/>
      <c r="CP970" s="206"/>
      <c r="CQ970" s="206"/>
      <c r="CR970" s="206"/>
      <c r="CS970" s="206"/>
      <c r="CT970" s="206"/>
      <c r="CU970" s="206"/>
      <c r="CV970" s="206"/>
      <c r="CW970" s="206"/>
      <c r="CX970" s="206"/>
      <c r="CY970" s="206"/>
      <c r="CZ970" s="206"/>
      <c r="DA970" s="206"/>
      <c r="DB970" s="206"/>
      <c r="DC970" s="206"/>
      <c r="DD970" s="206"/>
      <c r="DE970" s="206"/>
      <c r="DF970" s="206"/>
      <c r="DG970" s="206"/>
      <c r="DH970" s="206"/>
      <c r="DI970" s="206"/>
      <c r="DJ970" s="206"/>
      <c r="DK970" s="206"/>
      <c r="DL970" s="206"/>
      <c r="DM970" s="206"/>
      <c r="DN970" s="206"/>
      <c r="DO970" s="206"/>
      <c r="DP970" s="206"/>
      <c r="DQ970" s="206"/>
      <c r="DR970" s="206"/>
      <c r="DS970" s="206"/>
      <c r="DT970" s="206"/>
      <c r="DU970" s="206"/>
      <c r="DV970" s="206"/>
      <c r="DW970" s="206"/>
      <c r="DX970" s="206"/>
      <c r="DY970" s="206"/>
      <c r="DZ970" s="206"/>
      <c r="EA970" s="206"/>
      <c r="EB970" s="206"/>
      <c r="EC970" s="206"/>
      <c r="ED970" s="206"/>
      <c r="EE970" s="206"/>
      <c r="EF970" s="206"/>
      <c r="EG970" s="206"/>
      <c r="EH970" s="206"/>
      <c r="EI970" s="206"/>
      <c r="EJ970" s="206"/>
      <c r="EK970" s="206"/>
      <c r="EL970" s="206"/>
      <c r="EM970" s="206"/>
      <c r="EN970" s="206"/>
      <c r="EO970" s="206"/>
      <c r="EP970" s="206"/>
      <c r="EQ970" s="206"/>
      <c r="ER970" s="206"/>
      <c r="ES970" s="206"/>
      <c r="ET970" s="206"/>
      <c r="EU970" s="206"/>
      <c r="EV970" s="206"/>
      <c r="EW970" s="206"/>
      <c r="EX970" s="206"/>
      <c r="EY970" s="206"/>
      <c r="EZ970" s="206"/>
      <c r="FA970" s="206"/>
      <c r="FB970" s="206"/>
      <c r="FC970" s="206"/>
      <c r="FD970" s="206"/>
      <c r="FE970" s="206"/>
      <c r="FF970" s="206"/>
      <c r="FG970" s="206"/>
      <c r="FH970" s="206"/>
      <c r="FI970" s="206"/>
      <c r="FJ970" s="206"/>
      <c r="FK970" s="206"/>
      <c r="FL970" s="206"/>
      <c r="FM970" s="206"/>
      <c r="FN970" s="206"/>
      <c r="FO970" s="206"/>
      <c r="FP970" s="206"/>
      <c r="FQ970" s="206"/>
      <c r="FR970" s="206"/>
      <c r="FS970" s="206"/>
      <c r="FT970" s="206"/>
      <c r="FU970" s="206"/>
      <c r="FV970" s="206"/>
      <c r="FW970" s="206"/>
      <c r="FX970" s="206"/>
      <c r="FY970" s="206"/>
      <c r="FZ970" s="206"/>
      <c r="GA970" s="206"/>
      <c r="GB970" s="206"/>
      <c r="GC970" s="206"/>
      <c r="GD970" s="206"/>
      <c r="GE970" s="206"/>
      <c r="GF970" s="206"/>
      <c r="GG970" s="206"/>
      <c r="GH970" s="206"/>
      <c r="GI970" s="206"/>
      <c r="GJ970" s="206"/>
      <c r="GK970" s="206"/>
      <c r="GL970" s="206"/>
      <c r="GM970" s="206"/>
      <c r="GN970" s="206"/>
      <c r="GO970" s="206"/>
      <c r="GP970" s="206"/>
      <c r="GQ970" s="206"/>
      <c r="GR970" s="206"/>
      <c r="GS970" s="206"/>
      <c r="GT970" s="206"/>
      <c r="GU970" s="206"/>
      <c r="GV970" s="206"/>
      <c r="GW970" s="206"/>
      <c r="GX970" s="206"/>
      <c r="GY970" s="206"/>
      <c r="GZ970" s="206"/>
      <c r="HA970" s="206"/>
      <c r="HB970" s="206"/>
      <c r="HC970" s="206"/>
      <c r="HD970" s="206"/>
      <c r="HE970" s="206"/>
      <c r="HF970" s="206"/>
      <c r="HG970" s="206"/>
      <c r="HH970" s="206"/>
      <c r="HI970" s="206"/>
      <c r="HJ970" s="206"/>
      <c r="HK970" s="206"/>
      <c r="HL970" s="206"/>
      <c r="HM970" s="206"/>
      <c r="HN970" s="206"/>
      <c r="HO970" s="206"/>
      <c r="HP970" s="206"/>
      <c r="HQ970" s="206"/>
      <c r="HR970" s="206"/>
      <c r="HS970" s="206"/>
      <c r="HT970" s="206"/>
      <c r="HU970" s="206"/>
      <c r="HV970" s="206"/>
      <c r="HW970" s="206"/>
      <c r="HX970" s="206"/>
      <c r="HY970" s="206"/>
      <c r="HZ970" s="206"/>
      <c r="IA970" s="206"/>
      <c r="IB970" s="206"/>
      <c r="IC970" s="206"/>
      <c r="ID970" s="206"/>
      <c r="IE970" s="206"/>
      <c r="IF970" s="206"/>
      <c r="IG970" s="206"/>
      <c r="IH970" s="206"/>
    </row>
    <row r="971" spans="1:242" s="225" customFormat="1" hidden="1" x14ac:dyDescent="0.25">
      <c r="A971" s="206"/>
      <c r="B971" s="206"/>
      <c r="C971" s="206"/>
      <c r="D971" s="275" t="s">
        <v>1099</v>
      </c>
      <c r="E971" s="238"/>
      <c r="F971" s="255"/>
      <c r="G971" s="324" t="s">
        <v>1648</v>
      </c>
      <c r="H971" s="285">
        <v>500000</v>
      </c>
      <c r="I971" s="263"/>
      <c r="J971" s="357">
        <f t="shared" si="15"/>
        <v>9376426</v>
      </c>
      <c r="K971" s="251" t="s">
        <v>1691</v>
      </c>
      <c r="L971" s="287"/>
      <c r="M971" s="238"/>
      <c r="N971" s="287"/>
      <c r="O971" s="287"/>
      <c r="P971" s="287"/>
      <c r="Q971" s="287"/>
      <c r="R971" s="287"/>
      <c r="S971" s="287"/>
      <c r="T971" s="287"/>
      <c r="U971" s="287"/>
      <c r="V971" s="287"/>
      <c r="W971" s="287"/>
      <c r="X971" s="287"/>
      <c r="Y971" s="287"/>
      <c r="Z971" s="287"/>
      <c r="AA971" s="287"/>
      <c r="AB971" s="287"/>
      <c r="AC971" s="287"/>
      <c r="AD971" s="287"/>
      <c r="AE971" s="287"/>
      <c r="AF971" s="287"/>
      <c r="AG971" s="287"/>
      <c r="AH971" s="287"/>
      <c r="AI971" s="287"/>
      <c r="AJ971" s="449"/>
      <c r="AK971" s="206"/>
      <c r="AL971" s="206"/>
      <c r="AM971" s="206"/>
      <c r="AN971" s="206"/>
      <c r="AO971" s="206"/>
      <c r="AP971" s="206"/>
      <c r="AQ971" s="206"/>
      <c r="AR971" s="206"/>
      <c r="AS971" s="206"/>
      <c r="AT971" s="206"/>
      <c r="AU971" s="206"/>
      <c r="AV971" s="206"/>
      <c r="AW971" s="206"/>
      <c r="AX971" s="206"/>
      <c r="AY971" s="206"/>
      <c r="AZ971" s="206"/>
      <c r="BA971" s="206"/>
      <c r="BB971" s="206"/>
      <c r="BC971" s="206"/>
      <c r="BD971" s="206"/>
      <c r="BE971" s="206"/>
      <c r="BF971" s="206"/>
      <c r="BG971" s="206"/>
      <c r="BH971" s="206"/>
      <c r="BI971" s="206"/>
      <c r="BJ971" s="206"/>
      <c r="BK971" s="206"/>
      <c r="BL971" s="206"/>
      <c r="BM971" s="206"/>
      <c r="BN971" s="206"/>
      <c r="BO971" s="206"/>
      <c r="BP971" s="206"/>
      <c r="BQ971" s="206"/>
      <c r="BR971" s="206"/>
      <c r="BS971" s="206"/>
      <c r="BT971" s="206"/>
      <c r="BU971" s="206"/>
      <c r="BV971" s="206"/>
      <c r="BW971" s="206"/>
      <c r="BX971" s="206"/>
      <c r="BY971" s="206"/>
      <c r="BZ971" s="206"/>
      <c r="CA971" s="206"/>
      <c r="CB971" s="206"/>
      <c r="CC971" s="206"/>
      <c r="CD971" s="206"/>
      <c r="CE971" s="206"/>
      <c r="CF971" s="206"/>
      <c r="CG971" s="206"/>
      <c r="CH971" s="206"/>
      <c r="CI971" s="206"/>
      <c r="CJ971" s="206"/>
      <c r="CK971" s="206"/>
      <c r="CL971" s="206"/>
      <c r="CM971" s="206"/>
      <c r="CN971" s="206"/>
      <c r="CO971" s="206"/>
      <c r="CP971" s="206"/>
      <c r="CQ971" s="206"/>
      <c r="CR971" s="206"/>
      <c r="CS971" s="206"/>
      <c r="CT971" s="206"/>
      <c r="CU971" s="206"/>
      <c r="CV971" s="206"/>
      <c r="CW971" s="206"/>
      <c r="CX971" s="206"/>
      <c r="CY971" s="206"/>
      <c r="CZ971" s="206"/>
      <c r="DA971" s="206"/>
      <c r="DB971" s="206"/>
      <c r="DC971" s="206"/>
      <c r="DD971" s="206"/>
      <c r="DE971" s="206"/>
      <c r="DF971" s="206"/>
      <c r="DG971" s="206"/>
      <c r="DH971" s="206"/>
      <c r="DI971" s="206"/>
      <c r="DJ971" s="206"/>
      <c r="DK971" s="206"/>
      <c r="DL971" s="206"/>
      <c r="DM971" s="206"/>
      <c r="DN971" s="206"/>
      <c r="DO971" s="206"/>
      <c r="DP971" s="206"/>
      <c r="DQ971" s="206"/>
      <c r="DR971" s="206"/>
      <c r="DS971" s="206"/>
      <c r="DT971" s="206"/>
      <c r="DU971" s="206"/>
      <c r="DV971" s="206"/>
      <c r="DW971" s="206"/>
      <c r="DX971" s="206"/>
      <c r="DY971" s="206"/>
      <c r="DZ971" s="206"/>
      <c r="EA971" s="206"/>
      <c r="EB971" s="206"/>
      <c r="EC971" s="206"/>
      <c r="ED971" s="206"/>
      <c r="EE971" s="206"/>
      <c r="EF971" s="206"/>
      <c r="EG971" s="206"/>
      <c r="EH971" s="206"/>
      <c r="EI971" s="206"/>
      <c r="EJ971" s="206"/>
      <c r="EK971" s="206"/>
      <c r="EL971" s="206"/>
      <c r="EM971" s="206"/>
      <c r="EN971" s="206"/>
      <c r="EO971" s="206"/>
      <c r="EP971" s="206"/>
      <c r="EQ971" s="206"/>
      <c r="ER971" s="206"/>
      <c r="ES971" s="206"/>
      <c r="ET971" s="206"/>
      <c r="EU971" s="206"/>
      <c r="EV971" s="206"/>
      <c r="EW971" s="206"/>
      <c r="EX971" s="206"/>
      <c r="EY971" s="206"/>
      <c r="EZ971" s="206"/>
      <c r="FA971" s="206"/>
      <c r="FB971" s="206"/>
      <c r="FC971" s="206"/>
      <c r="FD971" s="206"/>
      <c r="FE971" s="206"/>
      <c r="FF971" s="206"/>
      <c r="FG971" s="206"/>
      <c r="FH971" s="206"/>
      <c r="FI971" s="206"/>
      <c r="FJ971" s="206"/>
      <c r="FK971" s="206"/>
      <c r="FL971" s="206"/>
      <c r="FM971" s="206"/>
      <c r="FN971" s="206"/>
      <c r="FO971" s="206"/>
      <c r="FP971" s="206"/>
      <c r="FQ971" s="206"/>
      <c r="FR971" s="206"/>
      <c r="FS971" s="206"/>
      <c r="FT971" s="206"/>
      <c r="FU971" s="206"/>
      <c r="FV971" s="206"/>
      <c r="FW971" s="206"/>
      <c r="FX971" s="206"/>
      <c r="FY971" s="206"/>
      <c r="FZ971" s="206"/>
      <c r="GA971" s="206"/>
      <c r="GB971" s="206"/>
      <c r="GC971" s="206"/>
      <c r="GD971" s="206"/>
      <c r="GE971" s="206"/>
      <c r="GF971" s="206"/>
      <c r="GG971" s="206"/>
      <c r="GH971" s="206"/>
      <c r="GI971" s="206"/>
      <c r="GJ971" s="206"/>
      <c r="GK971" s="206"/>
      <c r="GL971" s="206"/>
      <c r="GM971" s="206"/>
      <c r="GN971" s="206"/>
      <c r="GO971" s="206"/>
      <c r="GP971" s="206"/>
      <c r="GQ971" s="206"/>
      <c r="GR971" s="206"/>
      <c r="GS971" s="206"/>
      <c r="GT971" s="206"/>
      <c r="GU971" s="206"/>
      <c r="GV971" s="206"/>
      <c r="GW971" s="206"/>
      <c r="GX971" s="206"/>
      <c r="GY971" s="206"/>
      <c r="GZ971" s="206"/>
      <c r="HA971" s="206"/>
      <c r="HB971" s="206"/>
      <c r="HC971" s="206"/>
      <c r="HD971" s="206"/>
      <c r="HE971" s="206"/>
      <c r="HF971" s="206"/>
      <c r="HG971" s="206"/>
      <c r="HH971" s="206"/>
      <c r="HI971" s="206"/>
      <c r="HJ971" s="206"/>
      <c r="HK971" s="206"/>
      <c r="HL971" s="206"/>
      <c r="HM971" s="206"/>
      <c r="HN971" s="206"/>
      <c r="HO971" s="206"/>
      <c r="HP971" s="206"/>
      <c r="HQ971" s="206"/>
      <c r="HR971" s="206"/>
      <c r="HS971" s="206"/>
      <c r="HT971" s="206"/>
      <c r="HU971" s="206"/>
      <c r="HV971" s="206"/>
      <c r="HW971" s="206"/>
      <c r="HX971" s="206"/>
      <c r="HY971" s="206"/>
      <c r="HZ971" s="206"/>
      <c r="IA971" s="206"/>
      <c r="IB971" s="206"/>
      <c r="IC971" s="206"/>
      <c r="ID971" s="206"/>
      <c r="IE971" s="206"/>
      <c r="IF971" s="206"/>
      <c r="IG971" s="206"/>
      <c r="IH971" s="206"/>
    </row>
    <row r="972" spans="1:242" s="225" customFormat="1" hidden="1" x14ac:dyDescent="0.25">
      <c r="A972" s="206"/>
      <c r="B972" s="206"/>
      <c r="C972" s="283">
        <v>43711</v>
      </c>
      <c r="D972" s="225" t="s">
        <v>1716</v>
      </c>
      <c r="E972" s="206" t="s">
        <v>1721</v>
      </c>
      <c r="F972" s="206"/>
      <c r="G972" s="235" t="s">
        <v>1705</v>
      </c>
      <c r="H972" s="285"/>
      <c r="I972" s="235">
        <v>250000</v>
      </c>
      <c r="J972" s="357">
        <f t="shared" si="15"/>
        <v>9126426</v>
      </c>
      <c r="K972" s="251"/>
      <c r="L972" s="287"/>
      <c r="M972" s="206" t="s">
        <v>1721</v>
      </c>
      <c r="N972" s="287"/>
      <c r="O972" s="287"/>
      <c r="P972" s="287"/>
      <c r="Q972" s="287"/>
      <c r="R972" s="287"/>
      <c r="S972" s="287"/>
      <c r="T972" s="287"/>
      <c r="U972" s="287"/>
      <c r="V972" s="287"/>
      <c r="W972" s="287"/>
      <c r="X972" s="287"/>
      <c r="Y972" s="287"/>
      <c r="Z972" s="287"/>
      <c r="AA972" s="287"/>
      <c r="AB972" s="287"/>
      <c r="AC972" s="287"/>
      <c r="AD972" s="287"/>
      <c r="AE972" s="287"/>
      <c r="AF972" s="287"/>
      <c r="AG972" s="287"/>
      <c r="AH972" s="287"/>
      <c r="AI972" s="287"/>
      <c r="AJ972" s="449"/>
      <c r="AK972" s="206"/>
      <c r="AL972" s="206"/>
      <c r="AM972" s="206"/>
      <c r="AN972" s="206"/>
      <c r="AO972" s="206"/>
      <c r="AP972" s="206"/>
      <c r="AQ972" s="206"/>
      <c r="AR972" s="206"/>
      <c r="AS972" s="206"/>
      <c r="AT972" s="206"/>
      <c r="AU972" s="206"/>
      <c r="AV972" s="206"/>
      <c r="AW972" s="206"/>
      <c r="AX972" s="206"/>
      <c r="AY972" s="206"/>
      <c r="AZ972" s="206"/>
      <c r="BA972" s="206"/>
      <c r="BB972" s="206"/>
      <c r="BC972" s="206"/>
      <c r="BD972" s="206"/>
      <c r="BE972" s="206"/>
      <c r="BF972" s="206"/>
      <c r="BG972" s="206"/>
      <c r="BH972" s="206"/>
      <c r="BI972" s="206"/>
      <c r="BJ972" s="206"/>
      <c r="BK972" s="206"/>
      <c r="BL972" s="206"/>
      <c r="BM972" s="206"/>
      <c r="BN972" s="206"/>
      <c r="BO972" s="206"/>
      <c r="BP972" s="206"/>
      <c r="BQ972" s="206"/>
      <c r="BR972" s="206"/>
      <c r="BS972" s="206"/>
      <c r="BT972" s="206"/>
      <c r="BU972" s="206"/>
      <c r="BV972" s="206"/>
      <c r="BW972" s="206"/>
      <c r="BX972" s="206"/>
      <c r="BY972" s="206"/>
      <c r="BZ972" s="206"/>
      <c r="CA972" s="206"/>
      <c r="CB972" s="206"/>
      <c r="CC972" s="206"/>
      <c r="CD972" s="206"/>
      <c r="CE972" s="206"/>
      <c r="CF972" s="206"/>
      <c r="CG972" s="206"/>
      <c r="CH972" s="206"/>
      <c r="CI972" s="206"/>
      <c r="CJ972" s="206"/>
      <c r="CK972" s="206"/>
      <c r="CL972" s="206"/>
      <c r="CM972" s="206"/>
      <c r="CN972" s="206"/>
      <c r="CO972" s="206"/>
      <c r="CP972" s="206"/>
      <c r="CQ972" s="206"/>
      <c r="CR972" s="206"/>
      <c r="CS972" s="206"/>
      <c r="CT972" s="206"/>
      <c r="CU972" s="206"/>
      <c r="CV972" s="206"/>
      <c r="CW972" s="206"/>
      <c r="CX972" s="206"/>
      <c r="CY972" s="206"/>
      <c r="CZ972" s="206"/>
      <c r="DA972" s="206"/>
      <c r="DB972" s="206"/>
      <c r="DC972" s="206"/>
      <c r="DD972" s="206"/>
      <c r="DE972" s="206"/>
      <c r="DF972" s="206"/>
      <c r="DG972" s="206"/>
      <c r="DH972" s="206"/>
      <c r="DI972" s="206"/>
      <c r="DJ972" s="206"/>
      <c r="DK972" s="206"/>
      <c r="DL972" s="206"/>
      <c r="DM972" s="206"/>
      <c r="DN972" s="206"/>
      <c r="DO972" s="206"/>
      <c r="DP972" s="206"/>
      <c r="DQ972" s="206"/>
      <c r="DR972" s="206"/>
      <c r="DS972" s="206"/>
      <c r="DT972" s="206"/>
      <c r="DU972" s="206"/>
      <c r="DV972" s="206"/>
      <c r="DW972" s="206"/>
      <c r="DX972" s="206"/>
      <c r="DY972" s="206"/>
      <c r="DZ972" s="206"/>
      <c r="EA972" s="206"/>
      <c r="EB972" s="206"/>
      <c r="EC972" s="206"/>
      <c r="ED972" s="206"/>
      <c r="EE972" s="206"/>
      <c r="EF972" s="206"/>
      <c r="EG972" s="206"/>
      <c r="EH972" s="206"/>
      <c r="EI972" s="206"/>
      <c r="EJ972" s="206"/>
      <c r="EK972" s="206"/>
      <c r="EL972" s="206"/>
      <c r="EM972" s="206"/>
      <c r="EN972" s="206"/>
      <c r="EO972" s="206"/>
      <c r="EP972" s="206"/>
      <c r="EQ972" s="206"/>
      <c r="ER972" s="206"/>
      <c r="ES972" s="206"/>
      <c r="ET972" s="206"/>
      <c r="EU972" s="206"/>
      <c r="EV972" s="206"/>
      <c r="EW972" s="206"/>
      <c r="EX972" s="206"/>
      <c r="EY972" s="206"/>
      <c r="EZ972" s="206"/>
      <c r="FA972" s="206"/>
      <c r="FB972" s="206"/>
      <c r="FC972" s="206"/>
      <c r="FD972" s="206"/>
      <c r="FE972" s="206"/>
      <c r="FF972" s="206"/>
      <c r="FG972" s="206"/>
      <c r="FH972" s="206"/>
      <c r="FI972" s="206"/>
      <c r="FJ972" s="206"/>
      <c r="FK972" s="206"/>
      <c r="FL972" s="206"/>
      <c r="FM972" s="206"/>
      <c r="FN972" s="206"/>
      <c r="FO972" s="206"/>
      <c r="FP972" s="206"/>
      <c r="FQ972" s="206"/>
      <c r="FR972" s="206"/>
      <c r="FS972" s="206"/>
      <c r="FT972" s="206"/>
      <c r="FU972" s="206"/>
      <c r="FV972" s="206"/>
      <c r="FW972" s="206"/>
      <c r="FX972" s="206"/>
      <c r="FY972" s="206"/>
      <c r="FZ972" s="206"/>
      <c r="GA972" s="206"/>
      <c r="GB972" s="206"/>
      <c r="GC972" s="206"/>
      <c r="GD972" s="206"/>
      <c r="GE972" s="206"/>
      <c r="GF972" s="206"/>
      <c r="GG972" s="206"/>
      <c r="GH972" s="206"/>
      <c r="GI972" s="206"/>
      <c r="GJ972" s="206"/>
      <c r="GK972" s="206"/>
      <c r="GL972" s="206"/>
      <c r="GM972" s="206"/>
      <c r="GN972" s="206"/>
      <c r="GO972" s="206"/>
      <c r="GP972" s="206"/>
      <c r="GQ972" s="206"/>
      <c r="GR972" s="206"/>
      <c r="GS972" s="206"/>
      <c r="GT972" s="206"/>
      <c r="GU972" s="206"/>
      <c r="GV972" s="206"/>
      <c r="GW972" s="206"/>
      <c r="GX972" s="206"/>
      <c r="GY972" s="206"/>
      <c r="GZ972" s="206"/>
      <c r="HA972" s="206"/>
      <c r="HB972" s="206"/>
      <c r="HC972" s="206"/>
      <c r="HD972" s="206"/>
      <c r="HE972" s="206"/>
      <c r="HF972" s="206"/>
      <c r="HG972" s="206"/>
      <c r="HH972" s="206"/>
      <c r="HI972" s="206"/>
      <c r="HJ972" s="206"/>
      <c r="HK972" s="206"/>
      <c r="HL972" s="206"/>
      <c r="HM972" s="206"/>
      <c r="HN972" s="206"/>
      <c r="HO972" s="206"/>
      <c r="HP972" s="206"/>
      <c r="HQ972" s="206"/>
      <c r="HR972" s="206"/>
      <c r="HS972" s="206"/>
      <c r="HT972" s="206"/>
      <c r="HU972" s="206"/>
      <c r="HV972" s="206"/>
      <c r="HW972" s="206"/>
      <c r="HX972" s="206"/>
      <c r="HY972" s="206"/>
      <c r="HZ972" s="206"/>
      <c r="IA972" s="206"/>
      <c r="IB972" s="206"/>
      <c r="IC972" s="206"/>
      <c r="ID972" s="206"/>
      <c r="IE972" s="206"/>
      <c r="IF972" s="206"/>
      <c r="IG972" s="206"/>
      <c r="IH972" s="206"/>
    </row>
    <row r="973" spans="1:242" s="225" customFormat="1" hidden="1" x14ac:dyDescent="0.25">
      <c r="A973" s="206"/>
      <c r="B973" s="206"/>
      <c r="C973" s="206"/>
      <c r="D973" s="225" t="s">
        <v>1100</v>
      </c>
      <c r="E973" s="206"/>
      <c r="F973" s="206"/>
      <c r="G973" s="235" t="s">
        <v>1705</v>
      </c>
      <c r="H973" s="285">
        <v>250000</v>
      </c>
      <c r="I973" s="235"/>
      <c r="J973" s="357">
        <f t="shared" si="15"/>
        <v>9376426</v>
      </c>
      <c r="K973" s="251" t="s">
        <v>1721</v>
      </c>
      <c r="L973" s="287"/>
      <c r="M973" s="206"/>
      <c r="N973" s="287"/>
      <c r="O973" s="287"/>
      <c r="P973" s="287"/>
      <c r="Q973" s="287"/>
      <c r="R973" s="287"/>
      <c r="S973" s="287"/>
      <c r="T973" s="287"/>
      <c r="U973" s="287"/>
      <c r="V973" s="287"/>
      <c r="W973" s="287"/>
      <c r="X973" s="287"/>
      <c r="Y973" s="287"/>
      <c r="Z973" s="287"/>
      <c r="AA973" s="287"/>
      <c r="AB973" s="287"/>
      <c r="AC973" s="287"/>
      <c r="AD973" s="287"/>
      <c r="AE973" s="287"/>
      <c r="AF973" s="287"/>
      <c r="AG973" s="287"/>
      <c r="AH973" s="287"/>
      <c r="AI973" s="287"/>
      <c r="AJ973" s="449"/>
      <c r="AK973" s="206"/>
      <c r="AL973" s="206"/>
      <c r="AM973" s="206"/>
      <c r="AN973" s="206"/>
      <c r="AO973" s="206"/>
      <c r="AP973" s="206"/>
      <c r="AQ973" s="206"/>
      <c r="AR973" s="206"/>
      <c r="AS973" s="206"/>
      <c r="AT973" s="206"/>
      <c r="AU973" s="206"/>
      <c r="AV973" s="206"/>
      <c r="AW973" s="206"/>
      <c r="AX973" s="206"/>
      <c r="AY973" s="206"/>
      <c r="AZ973" s="206"/>
      <c r="BA973" s="206"/>
      <c r="BB973" s="206"/>
      <c r="BC973" s="206"/>
      <c r="BD973" s="206"/>
      <c r="BE973" s="206"/>
      <c r="BF973" s="206"/>
      <c r="BG973" s="206"/>
      <c r="BH973" s="206"/>
      <c r="BI973" s="206"/>
      <c r="BJ973" s="206"/>
      <c r="BK973" s="206"/>
      <c r="BL973" s="206"/>
      <c r="BM973" s="206"/>
      <c r="BN973" s="206"/>
      <c r="BO973" s="206"/>
      <c r="BP973" s="206"/>
      <c r="BQ973" s="206"/>
      <c r="BR973" s="206"/>
      <c r="BS973" s="206"/>
      <c r="BT973" s="206"/>
      <c r="BU973" s="206"/>
      <c r="BV973" s="206"/>
      <c r="BW973" s="206"/>
      <c r="BX973" s="206"/>
      <c r="BY973" s="206"/>
      <c r="BZ973" s="206"/>
      <c r="CA973" s="206"/>
      <c r="CB973" s="206"/>
      <c r="CC973" s="206"/>
      <c r="CD973" s="206"/>
      <c r="CE973" s="206"/>
      <c r="CF973" s="206"/>
      <c r="CG973" s="206"/>
      <c r="CH973" s="206"/>
      <c r="CI973" s="206"/>
      <c r="CJ973" s="206"/>
      <c r="CK973" s="206"/>
      <c r="CL973" s="206"/>
      <c r="CM973" s="206"/>
      <c r="CN973" s="206"/>
      <c r="CO973" s="206"/>
      <c r="CP973" s="206"/>
      <c r="CQ973" s="206"/>
      <c r="CR973" s="206"/>
      <c r="CS973" s="206"/>
      <c r="CT973" s="206"/>
      <c r="CU973" s="206"/>
      <c r="CV973" s="206"/>
      <c r="CW973" s="206"/>
      <c r="CX973" s="206"/>
      <c r="CY973" s="206"/>
      <c r="CZ973" s="206"/>
      <c r="DA973" s="206"/>
      <c r="DB973" s="206"/>
      <c r="DC973" s="206"/>
      <c r="DD973" s="206"/>
      <c r="DE973" s="206"/>
      <c r="DF973" s="206"/>
      <c r="DG973" s="206"/>
      <c r="DH973" s="206"/>
      <c r="DI973" s="206"/>
      <c r="DJ973" s="206"/>
      <c r="DK973" s="206"/>
      <c r="DL973" s="206"/>
      <c r="DM973" s="206"/>
      <c r="DN973" s="206"/>
      <c r="DO973" s="206"/>
      <c r="DP973" s="206"/>
      <c r="DQ973" s="206"/>
      <c r="DR973" s="206"/>
      <c r="DS973" s="206"/>
      <c r="DT973" s="206"/>
      <c r="DU973" s="206"/>
      <c r="DV973" s="206"/>
      <c r="DW973" s="206"/>
      <c r="DX973" s="206"/>
      <c r="DY973" s="206"/>
      <c r="DZ973" s="206"/>
      <c r="EA973" s="206"/>
      <c r="EB973" s="206"/>
      <c r="EC973" s="206"/>
      <c r="ED973" s="206"/>
      <c r="EE973" s="206"/>
      <c r="EF973" s="206"/>
      <c r="EG973" s="206"/>
      <c r="EH973" s="206"/>
      <c r="EI973" s="206"/>
      <c r="EJ973" s="206"/>
      <c r="EK973" s="206"/>
      <c r="EL973" s="206"/>
      <c r="EM973" s="206"/>
      <c r="EN973" s="206"/>
      <c r="EO973" s="206"/>
      <c r="EP973" s="206"/>
      <c r="EQ973" s="206"/>
      <c r="ER973" s="206"/>
      <c r="ES973" s="206"/>
      <c r="ET973" s="206"/>
      <c r="EU973" s="206"/>
      <c r="EV973" s="206"/>
      <c r="EW973" s="206"/>
      <c r="EX973" s="206"/>
      <c r="EY973" s="206"/>
      <c r="EZ973" s="206"/>
      <c r="FA973" s="206"/>
      <c r="FB973" s="206"/>
      <c r="FC973" s="206"/>
      <c r="FD973" s="206"/>
      <c r="FE973" s="206"/>
      <c r="FF973" s="206"/>
      <c r="FG973" s="206"/>
      <c r="FH973" s="206"/>
      <c r="FI973" s="206"/>
      <c r="FJ973" s="206"/>
      <c r="FK973" s="206"/>
      <c r="FL973" s="206"/>
      <c r="FM973" s="206"/>
      <c r="FN973" s="206"/>
      <c r="FO973" s="206"/>
      <c r="FP973" s="206"/>
      <c r="FQ973" s="206"/>
      <c r="FR973" s="206"/>
      <c r="FS973" s="206"/>
      <c r="FT973" s="206"/>
      <c r="FU973" s="206"/>
      <c r="FV973" s="206"/>
      <c r="FW973" s="206"/>
      <c r="FX973" s="206"/>
      <c r="FY973" s="206"/>
      <c r="FZ973" s="206"/>
      <c r="GA973" s="206"/>
      <c r="GB973" s="206"/>
      <c r="GC973" s="206"/>
      <c r="GD973" s="206"/>
      <c r="GE973" s="206"/>
      <c r="GF973" s="206"/>
      <c r="GG973" s="206"/>
      <c r="GH973" s="206"/>
      <c r="GI973" s="206"/>
      <c r="GJ973" s="206"/>
      <c r="GK973" s="206"/>
      <c r="GL973" s="206"/>
      <c r="GM973" s="206"/>
      <c r="GN973" s="206"/>
      <c r="GO973" s="206"/>
      <c r="GP973" s="206"/>
      <c r="GQ973" s="206"/>
      <c r="GR973" s="206"/>
      <c r="GS973" s="206"/>
      <c r="GT973" s="206"/>
      <c r="GU973" s="206"/>
      <c r="GV973" s="206"/>
      <c r="GW973" s="206"/>
      <c r="GX973" s="206"/>
      <c r="GY973" s="206"/>
      <c r="GZ973" s="206"/>
      <c r="HA973" s="206"/>
      <c r="HB973" s="206"/>
      <c r="HC973" s="206"/>
      <c r="HD973" s="206"/>
      <c r="HE973" s="206"/>
      <c r="HF973" s="206"/>
      <c r="HG973" s="206"/>
      <c r="HH973" s="206"/>
      <c r="HI973" s="206"/>
      <c r="HJ973" s="206"/>
      <c r="HK973" s="206"/>
      <c r="HL973" s="206"/>
      <c r="HM973" s="206"/>
      <c r="HN973" s="206"/>
      <c r="HO973" s="206"/>
      <c r="HP973" s="206"/>
      <c r="HQ973" s="206"/>
      <c r="HR973" s="206"/>
      <c r="HS973" s="206"/>
      <c r="HT973" s="206"/>
      <c r="HU973" s="206"/>
      <c r="HV973" s="206"/>
      <c r="HW973" s="206"/>
      <c r="HX973" s="206"/>
      <c r="HY973" s="206"/>
      <c r="HZ973" s="206"/>
      <c r="IA973" s="206"/>
      <c r="IB973" s="206"/>
      <c r="IC973" s="206"/>
      <c r="ID973" s="206"/>
      <c r="IE973" s="206"/>
      <c r="IF973" s="206"/>
      <c r="IG973" s="206"/>
      <c r="IH973" s="206"/>
    </row>
    <row r="974" spans="1:242" s="225" customFormat="1" hidden="1" x14ac:dyDescent="0.25">
      <c r="A974" s="206"/>
      <c r="B974" s="206"/>
      <c r="C974" s="204">
        <v>43713</v>
      </c>
      <c r="D974" s="233" t="s">
        <v>1729</v>
      </c>
      <c r="E974" s="319" t="s">
        <v>1726</v>
      </c>
      <c r="F974" s="255"/>
      <c r="G974" s="235" t="s">
        <v>1705</v>
      </c>
      <c r="H974" s="285"/>
      <c r="I974" s="236">
        <v>240000</v>
      </c>
      <c r="J974" s="357">
        <f t="shared" si="15"/>
        <v>9136426</v>
      </c>
      <c r="K974" s="251"/>
      <c r="L974" s="287"/>
      <c r="M974" s="319" t="s">
        <v>1726</v>
      </c>
      <c r="N974" s="287"/>
      <c r="O974" s="287"/>
      <c r="P974" s="287"/>
      <c r="Q974" s="287"/>
      <c r="R974" s="287"/>
      <c r="S974" s="287"/>
      <c r="T974" s="287"/>
      <c r="U974" s="287"/>
      <c r="V974" s="287"/>
      <c r="W974" s="287"/>
      <c r="X974" s="287"/>
      <c r="Y974" s="287"/>
      <c r="Z974" s="287"/>
      <c r="AA974" s="287"/>
      <c r="AB974" s="287"/>
      <c r="AC974" s="287"/>
      <c r="AD974" s="287"/>
      <c r="AE974" s="287"/>
      <c r="AF974" s="287"/>
      <c r="AG974" s="287"/>
      <c r="AH974" s="287"/>
      <c r="AI974" s="287"/>
      <c r="AJ974" s="449"/>
      <c r="AK974" s="206"/>
      <c r="AL974" s="206"/>
      <c r="AM974" s="206"/>
      <c r="AN974" s="206"/>
      <c r="AO974" s="206"/>
      <c r="AP974" s="206"/>
      <c r="AQ974" s="206"/>
      <c r="AR974" s="206"/>
      <c r="AS974" s="206"/>
      <c r="AT974" s="206"/>
      <c r="AU974" s="206"/>
      <c r="AV974" s="206"/>
      <c r="AW974" s="206"/>
      <c r="AX974" s="206"/>
      <c r="AY974" s="206"/>
      <c r="AZ974" s="206"/>
      <c r="BA974" s="206"/>
      <c r="BB974" s="206"/>
      <c r="BC974" s="206"/>
      <c r="BD974" s="206"/>
      <c r="BE974" s="206"/>
      <c r="BF974" s="206"/>
      <c r="BG974" s="206"/>
      <c r="BH974" s="206"/>
      <c r="BI974" s="206"/>
      <c r="BJ974" s="206"/>
      <c r="BK974" s="206"/>
      <c r="BL974" s="206"/>
      <c r="BM974" s="206"/>
      <c r="BN974" s="206"/>
      <c r="BO974" s="206"/>
      <c r="BP974" s="206"/>
      <c r="BQ974" s="206"/>
      <c r="BR974" s="206"/>
      <c r="BS974" s="206"/>
      <c r="BT974" s="206"/>
      <c r="BU974" s="206"/>
      <c r="BV974" s="206"/>
      <c r="BW974" s="206"/>
      <c r="BX974" s="206"/>
      <c r="BY974" s="206"/>
      <c r="BZ974" s="206"/>
      <c r="CA974" s="206"/>
      <c r="CB974" s="206"/>
      <c r="CC974" s="206"/>
      <c r="CD974" s="206"/>
      <c r="CE974" s="206"/>
      <c r="CF974" s="206"/>
      <c r="CG974" s="206"/>
      <c r="CH974" s="206"/>
      <c r="CI974" s="206"/>
      <c r="CJ974" s="206"/>
      <c r="CK974" s="206"/>
      <c r="CL974" s="206"/>
      <c r="CM974" s="206"/>
      <c r="CN974" s="206"/>
      <c r="CO974" s="206"/>
      <c r="CP974" s="206"/>
      <c r="CQ974" s="206"/>
      <c r="CR974" s="206"/>
      <c r="CS974" s="206"/>
      <c r="CT974" s="206"/>
      <c r="CU974" s="206"/>
      <c r="CV974" s="206"/>
      <c r="CW974" s="206"/>
      <c r="CX974" s="206"/>
      <c r="CY974" s="206"/>
      <c r="CZ974" s="206"/>
      <c r="DA974" s="206"/>
      <c r="DB974" s="206"/>
      <c r="DC974" s="206"/>
      <c r="DD974" s="206"/>
      <c r="DE974" s="206"/>
      <c r="DF974" s="206"/>
      <c r="DG974" s="206"/>
      <c r="DH974" s="206"/>
      <c r="DI974" s="206"/>
      <c r="DJ974" s="206"/>
      <c r="DK974" s="206"/>
      <c r="DL974" s="206"/>
      <c r="DM974" s="206"/>
      <c r="DN974" s="206"/>
      <c r="DO974" s="206"/>
      <c r="DP974" s="206"/>
      <c r="DQ974" s="206"/>
      <c r="DR974" s="206"/>
      <c r="DS974" s="206"/>
      <c r="DT974" s="206"/>
      <c r="DU974" s="206"/>
      <c r="DV974" s="206"/>
      <c r="DW974" s="206"/>
      <c r="DX974" s="206"/>
      <c r="DY974" s="206"/>
      <c r="DZ974" s="206"/>
      <c r="EA974" s="206"/>
      <c r="EB974" s="206"/>
      <c r="EC974" s="206"/>
      <c r="ED974" s="206"/>
      <c r="EE974" s="206"/>
      <c r="EF974" s="206"/>
      <c r="EG974" s="206"/>
      <c r="EH974" s="206"/>
      <c r="EI974" s="206"/>
      <c r="EJ974" s="206"/>
      <c r="EK974" s="206"/>
      <c r="EL974" s="206"/>
      <c r="EM974" s="206"/>
      <c r="EN974" s="206"/>
      <c r="EO974" s="206"/>
      <c r="EP974" s="206"/>
      <c r="EQ974" s="206"/>
      <c r="ER974" s="206"/>
      <c r="ES974" s="206"/>
      <c r="ET974" s="206"/>
      <c r="EU974" s="206"/>
      <c r="EV974" s="206"/>
      <c r="EW974" s="206"/>
      <c r="EX974" s="206"/>
      <c r="EY974" s="206"/>
      <c r="EZ974" s="206"/>
      <c r="FA974" s="206"/>
      <c r="FB974" s="206"/>
      <c r="FC974" s="206"/>
      <c r="FD974" s="206"/>
      <c r="FE974" s="206"/>
      <c r="FF974" s="206"/>
      <c r="FG974" s="206"/>
      <c r="FH974" s="206"/>
      <c r="FI974" s="206"/>
      <c r="FJ974" s="206"/>
      <c r="FK974" s="206"/>
      <c r="FL974" s="206"/>
      <c r="FM974" s="206"/>
      <c r="FN974" s="206"/>
      <c r="FO974" s="206"/>
      <c r="FP974" s="206"/>
      <c r="FQ974" s="206"/>
      <c r="FR974" s="206"/>
      <c r="FS974" s="206"/>
      <c r="FT974" s="206"/>
      <c r="FU974" s="206"/>
      <c r="FV974" s="206"/>
      <c r="FW974" s="206"/>
      <c r="FX974" s="206"/>
      <c r="FY974" s="206"/>
      <c r="FZ974" s="206"/>
      <c r="GA974" s="206"/>
      <c r="GB974" s="206"/>
      <c r="GC974" s="206"/>
      <c r="GD974" s="206"/>
      <c r="GE974" s="206"/>
      <c r="GF974" s="206"/>
      <c r="GG974" s="206"/>
      <c r="GH974" s="206"/>
      <c r="GI974" s="206"/>
      <c r="GJ974" s="206"/>
      <c r="GK974" s="206"/>
      <c r="GL974" s="206"/>
      <c r="GM974" s="206"/>
      <c r="GN974" s="206"/>
      <c r="GO974" s="206"/>
      <c r="GP974" s="206"/>
      <c r="GQ974" s="206"/>
      <c r="GR974" s="206"/>
      <c r="GS974" s="206"/>
      <c r="GT974" s="206"/>
      <c r="GU974" s="206"/>
      <c r="GV974" s="206"/>
      <c r="GW974" s="206"/>
      <c r="GX974" s="206"/>
      <c r="GY974" s="206"/>
      <c r="GZ974" s="206"/>
      <c r="HA974" s="206"/>
      <c r="HB974" s="206"/>
      <c r="HC974" s="206"/>
      <c r="HD974" s="206"/>
      <c r="HE974" s="206"/>
      <c r="HF974" s="206"/>
      <c r="HG974" s="206"/>
      <c r="HH974" s="206"/>
      <c r="HI974" s="206"/>
      <c r="HJ974" s="206"/>
      <c r="HK974" s="206"/>
      <c r="HL974" s="206"/>
      <c r="HM974" s="206"/>
      <c r="HN974" s="206"/>
      <c r="HO974" s="206"/>
      <c r="HP974" s="206"/>
      <c r="HQ974" s="206"/>
      <c r="HR974" s="206"/>
      <c r="HS974" s="206"/>
      <c r="HT974" s="206"/>
      <c r="HU974" s="206"/>
      <c r="HV974" s="206"/>
      <c r="HW974" s="206"/>
      <c r="HX974" s="206"/>
      <c r="HY974" s="206"/>
      <c r="HZ974" s="206"/>
      <c r="IA974" s="206"/>
      <c r="IB974" s="206"/>
      <c r="IC974" s="206"/>
      <c r="ID974" s="206"/>
      <c r="IE974" s="206"/>
      <c r="IF974" s="206"/>
      <c r="IG974" s="206"/>
      <c r="IH974" s="206"/>
    </row>
    <row r="975" spans="1:242" s="225" customFormat="1" hidden="1" x14ac:dyDescent="0.25">
      <c r="A975" s="206"/>
      <c r="B975" s="206"/>
      <c r="C975" s="206"/>
      <c r="D975" s="225" t="s">
        <v>1717</v>
      </c>
      <c r="E975" s="206" t="s">
        <v>1722</v>
      </c>
      <c r="F975" s="206"/>
      <c r="G975" s="235" t="s">
        <v>1705</v>
      </c>
      <c r="H975" s="285"/>
      <c r="I975" s="235">
        <v>896000</v>
      </c>
      <c r="J975" s="357">
        <f t="shared" si="15"/>
        <v>8240426</v>
      </c>
      <c r="K975" s="251"/>
      <c r="L975" s="287"/>
      <c r="M975" s="206" t="s">
        <v>1722</v>
      </c>
      <c r="N975" s="287"/>
      <c r="O975" s="287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449"/>
      <c r="AK975" s="206"/>
      <c r="AL975" s="206"/>
      <c r="AM975" s="206"/>
      <c r="AN975" s="206"/>
      <c r="AO975" s="206"/>
      <c r="AP975" s="206"/>
      <c r="AQ975" s="206"/>
      <c r="AR975" s="206"/>
      <c r="AS975" s="206"/>
      <c r="AT975" s="206"/>
      <c r="AU975" s="206"/>
      <c r="AV975" s="206"/>
      <c r="AW975" s="206"/>
      <c r="AX975" s="206"/>
      <c r="AY975" s="206"/>
      <c r="AZ975" s="206"/>
      <c r="BA975" s="206"/>
      <c r="BB975" s="206"/>
      <c r="BC975" s="206"/>
      <c r="BD975" s="206"/>
      <c r="BE975" s="206"/>
      <c r="BF975" s="206"/>
      <c r="BG975" s="206"/>
      <c r="BH975" s="206"/>
      <c r="BI975" s="206"/>
      <c r="BJ975" s="206"/>
      <c r="BK975" s="206"/>
      <c r="BL975" s="206"/>
      <c r="BM975" s="206"/>
      <c r="BN975" s="206"/>
      <c r="BO975" s="206"/>
      <c r="BP975" s="206"/>
      <c r="BQ975" s="206"/>
      <c r="BR975" s="206"/>
      <c r="BS975" s="206"/>
      <c r="BT975" s="206"/>
      <c r="BU975" s="206"/>
      <c r="BV975" s="206"/>
      <c r="BW975" s="206"/>
      <c r="BX975" s="206"/>
      <c r="BY975" s="206"/>
      <c r="BZ975" s="206"/>
      <c r="CA975" s="206"/>
      <c r="CB975" s="206"/>
      <c r="CC975" s="206"/>
      <c r="CD975" s="206"/>
      <c r="CE975" s="206"/>
      <c r="CF975" s="206"/>
      <c r="CG975" s="206"/>
      <c r="CH975" s="206"/>
      <c r="CI975" s="206"/>
      <c r="CJ975" s="206"/>
      <c r="CK975" s="206"/>
      <c r="CL975" s="206"/>
      <c r="CM975" s="206"/>
      <c r="CN975" s="206"/>
      <c r="CO975" s="206"/>
      <c r="CP975" s="206"/>
      <c r="CQ975" s="206"/>
      <c r="CR975" s="206"/>
      <c r="CS975" s="206"/>
      <c r="CT975" s="206"/>
      <c r="CU975" s="206"/>
      <c r="CV975" s="206"/>
      <c r="CW975" s="206"/>
      <c r="CX975" s="206"/>
      <c r="CY975" s="206"/>
      <c r="CZ975" s="206"/>
      <c r="DA975" s="206"/>
      <c r="DB975" s="206"/>
      <c r="DC975" s="206"/>
      <c r="DD975" s="206"/>
      <c r="DE975" s="206"/>
      <c r="DF975" s="206"/>
      <c r="DG975" s="206"/>
      <c r="DH975" s="206"/>
      <c r="DI975" s="206"/>
      <c r="DJ975" s="206"/>
      <c r="DK975" s="206"/>
      <c r="DL975" s="206"/>
      <c r="DM975" s="206"/>
      <c r="DN975" s="206"/>
      <c r="DO975" s="206"/>
      <c r="DP975" s="206"/>
      <c r="DQ975" s="206"/>
      <c r="DR975" s="206"/>
      <c r="DS975" s="206"/>
      <c r="DT975" s="206"/>
      <c r="DU975" s="206"/>
      <c r="DV975" s="206"/>
      <c r="DW975" s="206"/>
      <c r="DX975" s="206"/>
      <c r="DY975" s="206"/>
      <c r="DZ975" s="206"/>
      <c r="EA975" s="206"/>
      <c r="EB975" s="206"/>
      <c r="EC975" s="206"/>
      <c r="ED975" s="206"/>
      <c r="EE975" s="206"/>
      <c r="EF975" s="206"/>
      <c r="EG975" s="206"/>
      <c r="EH975" s="206"/>
      <c r="EI975" s="206"/>
      <c r="EJ975" s="206"/>
      <c r="EK975" s="206"/>
      <c r="EL975" s="206"/>
      <c r="EM975" s="206"/>
      <c r="EN975" s="206"/>
      <c r="EO975" s="206"/>
      <c r="EP975" s="206"/>
      <c r="EQ975" s="206"/>
      <c r="ER975" s="206"/>
      <c r="ES975" s="206"/>
      <c r="ET975" s="206"/>
      <c r="EU975" s="206"/>
      <c r="EV975" s="206"/>
      <c r="EW975" s="206"/>
      <c r="EX975" s="206"/>
      <c r="EY975" s="206"/>
      <c r="EZ975" s="206"/>
      <c r="FA975" s="206"/>
      <c r="FB975" s="206"/>
      <c r="FC975" s="206"/>
      <c r="FD975" s="206"/>
      <c r="FE975" s="206"/>
      <c r="FF975" s="206"/>
      <c r="FG975" s="206"/>
      <c r="FH975" s="206"/>
      <c r="FI975" s="206"/>
      <c r="FJ975" s="206"/>
      <c r="FK975" s="206"/>
      <c r="FL975" s="206"/>
      <c r="FM975" s="206"/>
      <c r="FN975" s="206"/>
      <c r="FO975" s="206"/>
      <c r="FP975" s="206"/>
      <c r="FQ975" s="206"/>
      <c r="FR975" s="206"/>
      <c r="FS975" s="206"/>
      <c r="FT975" s="206"/>
      <c r="FU975" s="206"/>
      <c r="FV975" s="206"/>
      <c r="FW975" s="206"/>
      <c r="FX975" s="206"/>
      <c r="FY975" s="206"/>
      <c r="FZ975" s="206"/>
      <c r="GA975" s="206"/>
      <c r="GB975" s="206"/>
      <c r="GC975" s="206"/>
      <c r="GD975" s="206"/>
      <c r="GE975" s="206"/>
      <c r="GF975" s="206"/>
      <c r="GG975" s="206"/>
      <c r="GH975" s="206"/>
      <c r="GI975" s="206"/>
      <c r="GJ975" s="206"/>
      <c r="GK975" s="206"/>
      <c r="GL975" s="206"/>
      <c r="GM975" s="206"/>
      <c r="GN975" s="206"/>
      <c r="GO975" s="206"/>
      <c r="GP975" s="206"/>
      <c r="GQ975" s="206"/>
      <c r="GR975" s="206"/>
      <c r="GS975" s="206"/>
      <c r="GT975" s="206"/>
      <c r="GU975" s="206"/>
      <c r="GV975" s="206"/>
      <c r="GW975" s="206"/>
      <c r="GX975" s="206"/>
      <c r="GY975" s="206"/>
      <c r="GZ975" s="206"/>
      <c r="HA975" s="206"/>
      <c r="HB975" s="206"/>
      <c r="HC975" s="206"/>
      <c r="HD975" s="206"/>
      <c r="HE975" s="206"/>
      <c r="HF975" s="206"/>
      <c r="HG975" s="206"/>
      <c r="HH975" s="206"/>
      <c r="HI975" s="206"/>
      <c r="HJ975" s="206"/>
      <c r="HK975" s="206"/>
      <c r="HL975" s="206"/>
      <c r="HM975" s="206"/>
      <c r="HN975" s="206"/>
      <c r="HO975" s="206"/>
      <c r="HP975" s="206"/>
      <c r="HQ975" s="206"/>
      <c r="HR975" s="206"/>
      <c r="HS975" s="206"/>
      <c r="HT975" s="206"/>
      <c r="HU975" s="206"/>
      <c r="HV975" s="206"/>
      <c r="HW975" s="206"/>
      <c r="HX975" s="206"/>
      <c r="HY975" s="206"/>
      <c r="HZ975" s="206"/>
      <c r="IA975" s="206"/>
      <c r="IB975" s="206"/>
      <c r="IC975" s="206"/>
      <c r="ID975" s="206"/>
      <c r="IE975" s="206"/>
      <c r="IF975" s="206"/>
      <c r="IG975" s="206"/>
      <c r="IH975" s="206"/>
    </row>
    <row r="976" spans="1:242" s="225" customFormat="1" hidden="1" x14ac:dyDescent="0.25">
      <c r="A976" s="206"/>
      <c r="B976" s="206"/>
      <c r="C976" s="205"/>
      <c r="D976" s="225" t="s">
        <v>1100</v>
      </c>
      <c r="E976" s="287"/>
      <c r="F976" s="287"/>
      <c r="G976" s="235" t="s">
        <v>1705</v>
      </c>
      <c r="H976" s="343">
        <v>896000</v>
      </c>
      <c r="I976" s="358"/>
      <c r="J976" s="357">
        <f t="shared" si="15"/>
        <v>9136426</v>
      </c>
      <c r="K976" s="251" t="s">
        <v>1722</v>
      </c>
      <c r="L976" s="287"/>
      <c r="M976" s="287"/>
      <c r="N976" s="287"/>
      <c r="O976" s="287"/>
      <c r="P976" s="287"/>
      <c r="Q976" s="287"/>
      <c r="R976" s="287"/>
      <c r="S976" s="287"/>
      <c r="T976" s="287"/>
      <c r="U976" s="287"/>
      <c r="V976" s="287"/>
      <c r="W976" s="287"/>
      <c r="X976" s="287"/>
      <c r="Y976" s="287"/>
      <c r="Z976" s="287"/>
      <c r="AA976" s="287"/>
      <c r="AB976" s="287"/>
      <c r="AC976" s="287"/>
      <c r="AD976" s="287"/>
      <c r="AE976" s="287"/>
      <c r="AF976" s="287"/>
      <c r="AG976" s="287"/>
      <c r="AH976" s="287"/>
      <c r="AI976" s="287"/>
      <c r="AJ976" s="449"/>
      <c r="AK976" s="206"/>
      <c r="AL976" s="206"/>
      <c r="AM976" s="206"/>
      <c r="AN976" s="206"/>
      <c r="AO976" s="206"/>
      <c r="AP976" s="206"/>
      <c r="AQ976" s="206"/>
      <c r="AR976" s="206"/>
      <c r="AS976" s="206"/>
      <c r="AT976" s="206"/>
      <c r="AU976" s="206"/>
      <c r="AV976" s="206"/>
      <c r="AW976" s="206"/>
      <c r="AX976" s="206"/>
      <c r="AY976" s="206"/>
      <c r="AZ976" s="206"/>
      <c r="BA976" s="206"/>
      <c r="BB976" s="206"/>
      <c r="BC976" s="206"/>
      <c r="BD976" s="206"/>
      <c r="BE976" s="206"/>
      <c r="BF976" s="206"/>
      <c r="BG976" s="206"/>
      <c r="BH976" s="206"/>
      <c r="BI976" s="206"/>
      <c r="BJ976" s="206"/>
      <c r="BK976" s="206"/>
      <c r="BL976" s="206"/>
      <c r="BM976" s="206"/>
      <c r="BN976" s="206"/>
      <c r="BO976" s="206"/>
      <c r="BP976" s="206"/>
      <c r="BQ976" s="206"/>
      <c r="BR976" s="206"/>
      <c r="BS976" s="206"/>
      <c r="BT976" s="206"/>
      <c r="BU976" s="206"/>
      <c r="BV976" s="206"/>
      <c r="BW976" s="206"/>
      <c r="BX976" s="206"/>
      <c r="BY976" s="206"/>
      <c r="BZ976" s="206"/>
      <c r="CA976" s="206"/>
      <c r="CB976" s="206"/>
      <c r="CC976" s="206"/>
      <c r="CD976" s="206"/>
      <c r="CE976" s="206"/>
      <c r="CF976" s="206"/>
      <c r="CG976" s="206"/>
      <c r="CH976" s="206"/>
      <c r="CI976" s="206"/>
      <c r="CJ976" s="206"/>
      <c r="CK976" s="206"/>
      <c r="CL976" s="206"/>
      <c r="CM976" s="206"/>
      <c r="CN976" s="206"/>
      <c r="CO976" s="206"/>
      <c r="CP976" s="206"/>
      <c r="CQ976" s="206"/>
      <c r="CR976" s="206"/>
      <c r="CS976" s="206"/>
      <c r="CT976" s="206"/>
      <c r="CU976" s="206"/>
      <c r="CV976" s="206"/>
      <c r="CW976" s="206"/>
      <c r="CX976" s="206"/>
      <c r="CY976" s="206"/>
      <c r="CZ976" s="206"/>
      <c r="DA976" s="206"/>
      <c r="DB976" s="206"/>
      <c r="DC976" s="206"/>
      <c r="DD976" s="206"/>
      <c r="DE976" s="206"/>
      <c r="DF976" s="206"/>
      <c r="DG976" s="206"/>
      <c r="DH976" s="206"/>
      <c r="DI976" s="206"/>
      <c r="DJ976" s="206"/>
      <c r="DK976" s="206"/>
      <c r="DL976" s="206"/>
      <c r="DM976" s="206"/>
      <c r="DN976" s="206"/>
      <c r="DO976" s="206"/>
      <c r="DP976" s="206"/>
      <c r="DQ976" s="206"/>
      <c r="DR976" s="206"/>
      <c r="DS976" s="206"/>
      <c r="DT976" s="206"/>
      <c r="DU976" s="206"/>
      <c r="DV976" s="206"/>
      <c r="DW976" s="206"/>
      <c r="DX976" s="206"/>
      <c r="DY976" s="206"/>
      <c r="DZ976" s="206"/>
      <c r="EA976" s="206"/>
      <c r="EB976" s="206"/>
      <c r="EC976" s="206"/>
      <c r="ED976" s="206"/>
      <c r="EE976" s="206"/>
      <c r="EF976" s="206"/>
      <c r="EG976" s="206"/>
      <c r="EH976" s="206"/>
      <c r="EI976" s="206"/>
      <c r="EJ976" s="206"/>
      <c r="EK976" s="206"/>
      <c r="EL976" s="206"/>
      <c r="EM976" s="206"/>
      <c r="EN976" s="206"/>
      <c r="EO976" s="206"/>
      <c r="EP976" s="206"/>
      <c r="EQ976" s="206"/>
      <c r="ER976" s="206"/>
      <c r="ES976" s="206"/>
      <c r="ET976" s="206"/>
      <c r="EU976" s="206"/>
      <c r="EV976" s="206"/>
      <c r="EW976" s="206"/>
      <c r="EX976" s="206"/>
      <c r="EY976" s="206"/>
      <c r="EZ976" s="206"/>
      <c r="FA976" s="206"/>
      <c r="FB976" s="206"/>
      <c r="FC976" s="206"/>
      <c r="FD976" s="206"/>
      <c r="FE976" s="206"/>
      <c r="FF976" s="206"/>
      <c r="FG976" s="206"/>
      <c r="FH976" s="206"/>
      <c r="FI976" s="206"/>
      <c r="FJ976" s="206"/>
      <c r="FK976" s="206"/>
      <c r="FL976" s="206"/>
      <c r="FM976" s="206"/>
      <c r="FN976" s="206"/>
      <c r="FO976" s="206"/>
      <c r="FP976" s="206"/>
      <c r="FQ976" s="206"/>
      <c r="FR976" s="206"/>
      <c r="FS976" s="206"/>
      <c r="FT976" s="206"/>
      <c r="FU976" s="206"/>
      <c r="FV976" s="206"/>
      <c r="FW976" s="206"/>
      <c r="FX976" s="206"/>
      <c r="FY976" s="206"/>
      <c r="FZ976" s="206"/>
      <c r="GA976" s="206"/>
      <c r="GB976" s="206"/>
      <c r="GC976" s="206"/>
      <c r="GD976" s="206"/>
      <c r="GE976" s="206"/>
      <c r="GF976" s="206"/>
      <c r="GG976" s="206"/>
      <c r="GH976" s="206"/>
      <c r="GI976" s="206"/>
      <c r="GJ976" s="206"/>
      <c r="GK976" s="206"/>
      <c r="GL976" s="206"/>
      <c r="GM976" s="206"/>
      <c r="GN976" s="206"/>
      <c r="GO976" s="206"/>
      <c r="GP976" s="206"/>
      <c r="GQ976" s="206"/>
      <c r="GR976" s="206"/>
      <c r="GS976" s="206"/>
      <c r="GT976" s="206"/>
      <c r="GU976" s="206"/>
      <c r="GV976" s="206"/>
      <c r="GW976" s="206"/>
      <c r="GX976" s="206"/>
      <c r="GY976" s="206"/>
      <c r="GZ976" s="206"/>
      <c r="HA976" s="206"/>
      <c r="HB976" s="206"/>
      <c r="HC976" s="206"/>
      <c r="HD976" s="206"/>
      <c r="HE976" s="206"/>
      <c r="HF976" s="206"/>
      <c r="HG976" s="206"/>
      <c r="HH976" s="206"/>
      <c r="HI976" s="206"/>
      <c r="HJ976" s="206"/>
      <c r="HK976" s="206"/>
      <c r="HL976" s="206"/>
      <c r="HM976" s="206"/>
      <c r="HN976" s="206"/>
      <c r="HO976" s="206"/>
      <c r="HP976" s="206"/>
      <c r="HQ976" s="206"/>
      <c r="HR976" s="206"/>
      <c r="HS976" s="206"/>
      <c r="HT976" s="206"/>
      <c r="HU976" s="206"/>
      <c r="HV976" s="206"/>
      <c r="HW976" s="206"/>
      <c r="HX976" s="206"/>
      <c r="HY976" s="206"/>
      <c r="HZ976" s="206"/>
      <c r="IA976" s="206"/>
      <c r="IB976" s="206"/>
      <c r="IC976" s="206"/>
      <c r="ID976" s="206"/>
      <c r="IE976" s="206"/>
      <c r="IF976" s="206"/>
      <c r="IG976" s="206"/>
      <c r="IH976" s="206"/>
    </row>
    <row r="977" spans="1:242" s="225" customFormat="1" hidden="1" x14ac:dyDescent="0.25">
      <c r="A977" s="206"/>
      <c r="B977" s="206"/>
      <c r="C977" s="204">
        <v>43713</v>
      </c>
      <c r="D977" s="323" t="s">
        <v>1728</v>
      </c>
      <c r="E977" s="238" t="s">
        <v>1725</v>
      </c>
      <c r="F977" s="238"/>
      <c r="G977" s="235"/>
      <c r="H977" s="236"/>
      <c r="I977" s="236">
        <v>624150</v>
      </c>
      <c r="J977" s="357">
        <f t="shared" si="15"/>
        <v>8512276</v>
      </c>
      <c r="K977" s="251"/>
      <c r="L977" s="287"/>
      <c r="M977" s="238" t="s">
        <v>1725</v>
      </c>
      <c r="N977" s="287"/>
      <c r="O977" s="287"/>
      <c r="P977" s="287"/>
      <c r="Q977" s="287"/>
      <c r="R977" s="287"/>
      <c r="S977" s="287"/>
      <c r="T977" s="287"/>
      <c r="U977" s="287"/>
      <c r="V977" s="287"/>
      <c r="W977" s="287"/>
      <c r="X977" s="287"/>
      <c r="Y977" s="287"/>
      <c r="Z977" s="287"/>
      <c r="AA977" s="287"/>
      <c r="AB977" s="287"/>
      <c r="AC977" s="287"/>
      <c r="AD977" s="287"/>
      <c r="AE977" s="287"/>
      <c r="AF977" s="287"/>
      <c r="AG977" s="287"/>
      <c r="AH977" s="287"/>
      <c r="AI977" s="287"/>
      <c r="AJ977" s="449"/>
      <c r="AK977" s="206"/>
      <c r="AL977" s="206"/>
      <c r="AM977" s="206"/>
      <c r="AN977" s="206"/>
      <c r="AO977" s="206"/>
      <c r="AP977" s="206"/>
      <c r="AQ977" s="206"/>
      <c r="AR977" s="206"/>
      <c r="AS977" s="206"/>
      <c r="AT977" s="206"/>
      <c r="AU977" s="206"/>
      <c r="AV977" s="206"/>
      <c r="AW977" s="206"/>
      <c r="AX977" s="206"/>
      <c r="AY977" s="206"/>
      <c r="AZ977" s="206"/>
      <c r="BA977" s="206"/>
      <c r="BB977" s="206"/>
      <c r="BC977" s="206"/>
      <c r="BD977" s="206"/>
      <c r="BE977" s="206"/>
      <c r="BF977" s="206"/>
      <c r="BG977" s="206"/>
      <c r="BH977" s="206"/>
      <c r="BI977" s="206"/>
      <c r="BJ977" s="206"/>
      <c r="BK977" s="206"/>
      <c r="BL977" s="206"/>
      <c r="BM977" s="206"/>
      <c r="BN977" s="206"/>
      <c r="BO977" s="206"/>
      <c r="BP977" s="206"/>
      <c r="BQ977" s="206"/>
      <c r="BR977" s="206"/>
      <c r="BS977" s="206"/>
      <c r="BT977" s="206"/>
      <c r="BU977" s="206"/>
      <c r="BV977" s="206"/>
      <c r="BW977" s="206"/>
      <c r="BX977" s="206"/>
      <c r="BY977" s="206"/>
      <c r="BZ977" s="206"/>
      <c r="CA977" s="206"/>
      <c r="CB977" s="206"/>
      <c r="CC977" s="206"/>
      <c r="CD977" s="206"/>
      <c r="CE977" s="206"/>
      <c r="CF977" s="206"/>
      <c r="CG977" s="206"/>
      <c r="CH977" s="206"/>
      <c r="CI977" s="206"/>
      <c r="CJ977" s="206"/>
      <c r="CK977" s="206"/>
      <c r="CL977" s="206"/>
      <c r="CM977" s="206"/>
      <c r="CN977" s="206"/>
      <c r="CO977" s="206"/>
      <c r="CP977" s="206"/>
      <c r="CQ977" s="206"/>
      <c r="CR977" s="206"/>
      <c r="CS977" s="206"/>
      <c r="CT977" s="206"/>
      <c r="CU977" s="206"/>
      <c r="CV977" s="206"/>
      <c r="CW977" s="206"/>
      <c r="CX977" s="206"/>
      <c r="CY977" s="206"/>
      <c r="CZ977" s="206"/>
      <c r="DA977" s="206"/>
      <c r="DB977" s="206"/>
      <c r="DC977" s="206"/>
      <c r="DD977" s="206"/>
      <c r="DE977" s="206"/>
      <c r="DF977" s="206"/>
      <c r="DG977" s="206"/>
      <c r="DH977" s="206"/>
      <c r="DI977" s="206"/>
      <c r="DJ977" s="206"/>
      <c r="DK977" s="206"/>
      <c r="DL977" s="206"/>
      <c r="DM977" s="206"/>
      <c r="DN977" s="206"/>
      <c r="DO977" s="206"/>
      <c r="DP977" s="206"/>
      <c r="DQ977" s="206"/>
      <c r="DR977" s="206"/>
      <c r="DS977" s="206"/>
      <c r="DT977" s="206"/>
      <c r="DU977" s="206"/>
      <c r="DV977" s="206"/>
      <c r="DW977" s="206"/>
      <c r="DX977" s="206"/>
      <c r="DY977" s="206"/>
      <c r="DZ977" s="206"/>
      <c r="EA977" s="206"/>
      <c r="EB977" s="206"/>
      <c r="EC977" s="206"/>
      <c r="ED977" s="206"/>
      <c r="EE977" s="206"/>
      <c r="EF977" s="206"/>
      <c r="EG977" s="206"/>
      <c r="EH977" s="206"/>
      <c r="EI977" s="206"/>
      <c r="EJ977" s="206"/>
      <c r="EK977" s="206"/>
      <c r="EL977" s="206"/>
      <c r="EM977" s="206"/>
      <c r="EN977" s="206"/>
      <c r="EO977" s="206"/>
      <c r="EP977" s="206"/>
      <c r="EQ977" s="206"/>
      <c r="ER977" s="206"/>
      <c r="ES977" s="206"/>
      <c r="ET977" s="206"/>
      <c r="EU977" s="206"/>
      <c r="EV977" s="206"/>
      <c r="EW977" s="206"/>
      <c r="EX977" s="206"/>
      <c r="EY977" s="206"/>
      <c r="EZ977" s="206"/>
      <c r="FA977" s="206"/>
      <c r="FB977" s="206"/>
      <c r="FC977" s="206"/>
      <c r="FD977" s="206"/>
      <c r="FE977" s="206"/>
      <c r="FF977" s="206"/>
      <c r="FG977" s="206"/>
      <c r="FH977" s="206"/>
      <c r="FI977" s="206"/>
      <c r="FJ977" s="206"/>
      <c r="FK977" s="206"/>
      <c r="FL977" s="206"/>
      <c r="FM977" s="206"/>
      <c r="FN977" s="206"/>
      <c r="FO977" s="206"/>
      <c r="FP977" s="206"/>
      <c r="FQ977" s="206"/>
      <c r="FR977" s="206"/>
      <c r="FS977" s="206"/>
      <c r="FT977" s="206"/>
      <c r="FU977" s="206"/>
      <c r="FV977" s="206"/>
      <c r="FW977" s="206"/>
      <c r="FX977" s="206"/>
      <c r="FY977" s="206"/>
      <c r="FZ977" s="206"/>
      <c r="GA977" s="206"/>
      <c r="GB977" s="206"/>
      <c r="GC977" s="206"/>
      <c r="GD977" s="206"/>
      <c r="GE977" s="206"/>
      <c r="GF977" s="206"/>
      <c r="GG977" s="206"/>
      <c r="GH977" s="206"/>
      <c r="GI977" s="206"/>
      <c r="GJ977" s="206"/>
      <c r="GK977" s="206"/>
      <c r="GL977" s="206"/>
      <c r="GM977" s="206"/>
      <c r="GN977" s="206"/>
      <c r="GO977" s="206"/>
      <c r="GP977" s="206"/>
      <c r="GQ977" s="206"/>
      <c r="GR977" s="206"/>
      <c r="GS977" s="206"/>
      <c r="GT977" s="206"/>
      <c r="GU977" s="206"/>
      <c r="GV977" s="206"/>
      <c r="GW977" s="206"/>
      <c r="GX977" s="206"/>
      <c r="GY977" s="206"/>
      <c r="GZ977" s="206"/>
      <c r="HA977" s="206"/>
      <c r="HB977" s="206"/>
      <c r="HC977" s="206"/>
      <c r="HD977" s="206"/>
      <c r="HE977" s="206"/>
      <c r="HF977" s="206"/>
      <c r="HG977" s="206"/>
      <c r="HH977" s="206"/>
      <c r="HI977" s="206"/>
      <c r="HJ977" s="206"/>
      <c r="HK977" s="206"/>
      <c r="HL977" s="206"/>
      <c r="HM977" s="206"/>
      <c r="HN977" s="206"/>
      <c r="HO977" s="206"/>
      <c r="HP977" s="206"/>
      <c r="HQ977" s="206"/>
      <c r="HR977" s="206"/>
      <c r="HS977" s="206"/>
      <c r="HT977" s="206"/>
      <c r="HU977" s="206"/>
      <c r="HV977" s="206"/>
      <c r="HW977" s="206"/>
      <c r="HX977" s="206"/>
      <c r="HY977" s="206"/>
      <c r="HZ977" s="206"/>
      <c r="IA977" s="206"/>
      <c r="IB977" s="206"/>
      <c r="IC977" s="206"/>
      <c r="ID977" s="206"/>
      <c r="IE977" s="206"/>
      <c r="IF977" s="206"/>
      <c r="IG977" s="206"/>
      <c r="IH977" s="206"/>
    </row>
    <row r="978" spans="1:242" s="225" customFormat="1" hidden="1" x14ac:dyDescent="0.25">
      <c r="A978" s="206"/>
      <c r="B978" s="206"/>
      <c r="C978" s="206"/>
      <c r="D978" s="225" t="s">
        <v>1718</v>
      </c>
      <c r="E978" s="206" t="s">
        <v>1723</v>
      </c>
      <c r="F978" s="206"/>
      <c r="G978" s="235" t="s">
        <v>1290</v>
      </c>
      <c r="H978" s="285"/>
      <c r="I978" s="235">
        <v>2500000</v>
      </c>
      <c r="J978" s="357">
        <f t="shared" si="15"/>
        <v>6012276</v>
      </c>
      <c r="K978" s="251"/>
      <c r="L978" s="287"/>
      <c r="M978" s="206" t="s">
        <v>1723</v>
      </c>
      <c r="N978" s="287"/>
      <c r="O978" s="287"/>
      <c r="P978" s="287"/>
      <c r="Q978" s="287"/>
      <c r="R978" s="287"/>
      <c r="S978" s="287"/>
      <c r="T978" s="287"/>
      <c r="U978" s="287"/>
      <c r="V978" s="287"/>
      <c r="W978" s="287"/>
      <c r="X978" s="287"/>
      <c r="Y978" s="287"/>
      <c r="Z978" s="287"/>
      <c r="AA978" s="287"/>
      <c r="AB978" s="287"/>
      <c r="AC978" s="287"/>
      <c r="AD978" s="287"/>
      <c r="AE978" s="287"/>
      <c r="AF978" s="287"/>
      <c r="AG978" s="287"/>
      <c r="AH978" s="287"/>
      <c r="AI978" s="287"/>
      <c r="AJ978" s="449"/>
      <c r="AK978" s="206"/>
      <c r="AL978" s="206"/>
      <c r="AM978" s="206"/>
      <c r="AN978" s="206"/>
      <c r="AO978" s="206"/>
      <c r="AP978" s="206"/>
      <c r="AQ978" s="206"/>
      <c r="AR978" s="206"/>
      <c r="AS978" s="206"/>
      <c r="AT978" s="206"/>
      <c r="AU978" s="206"/>
      <c r="AV978" s="206"/>
      <c r="AW978" s="206"/>
      <c r="AX978" s="206"/>
      <c r="AY978" s="206"/>
      <c r="AZ978" s="206"/>
      <c r="BA978" s="206"/>
      <c r="BB978" s="206"/>
      <c r="BC978" s="206"/>
      <c r="BD978" s="206"/>
      <c r="BE978" s="206"/>
      <c r="BF978" s="206"/>
      <c r="BG978" s="206"/>
      <c r="BH978" s="206"/>
      <c r="BI978" s="206"/>
      <c r="BJ978" s="206"/>
      <c r="BK978" s="206"/>
      <c r="BL978" s="206"/>
      <c r="BM978" s="206"/>
      <c r="BN978" s="206"/>
      <c r="BO978" s="206"/>
      <c r="BP978" s="206"/>
      <c r="BQ978" s="206"/>
      <c r="BR978" s="206"/>
      <c r="BS978" s="206"/>
      <c r="BT978" s="206"/>
      <c r="BU978" s="206"/>
      <c r="BV978" s="206"/>
      <c r="BW978" s="206"/>
      <c r="BX978" s="206"/>
      <c r="BY978" s="206"/>
      <c r="BZ978" s="206"/>
      <c r="CA978" s="206"/>
      <c r="CB978" s="206"/>
      <c r="CC978" s="206"/>
      <c r="CD978" s="206"/>
      <c r="CE978" s="206"/>
      <c r="CF978" s="206"/>
      <c r="CG978" s="206"/>
      <c r="CH978" s="206"/>
      <c r="CI978" s="206"/>
      <c r="CJ978" s="206"/>
      <c r="CK978" s="206"/>
      <c r="CL978" s="206"/>
      <c r="CM978" s="206"/>
      <c r="CN978" s="206"/>
      <c r="CO978" s="206"/>
      <c r="CP978" s="206"/>
      <c r="CQ978" s="206"/>
      <c r="CR978" s="206"/>
      <c r="CS978" s="206"/>
      <c r="CT978" s="206"/>
      <c r="CU978" s="206"/>
      <c r="CV978" s="206"/>
      <c r="CW978" s="206"/>
      <c r="CX978" s="206"/>
      <c r="CY978" s="206"/>
      <c r="CZ978" s="206"/>
      <c r="DA978" s="206"/>
      <c r="DB978" s="206"/>
      <c r="DC978" s="206"/>
      <c r="DD978" s="206"/>
      <c r="DE978" s="206"/>
      <c r="DF978" s="206"/>
      <c r="DG978" s="206"/>
      <c r="DH978" s="206"/>
      <c r="DI978" s="206"/>
      <c r="DJ978" s="206"/>
      <c r="DK978" s="206"/>
      <c r="DL978" s="206"/>
      <c r="DM978" s="206"/>
      <c r="DN978" s="206"/>
      <c r="DO978" s="206"/>
      <c r="DP978" s="206"/>
      <c r="DQ978" s="206"/>
      <c r="DR978" s="206"/>
      <c r="DS978" s="206"/>
      <c r="DT978" s="206"/>
      <c r="DU978" s="206"/>
      <c r="DV978" s="206"/>
      <c r="DW978" s="206"/>
      <c r="DX978" s="206"/>
      <c r="DY978" s="206"/>
      <c r="DZ978" s="206"/>
      <c r="EA978" s="206"/>
      <c r="EB978" s="206"/>
      <c r="EC978" s="206"/>
      <c r="ED978" s="206"/>
      <c r="EE978" s="206"/>
      <c r="EF978" s="206"/>
      <c r="EG978" s="206"/>
      <c r="EH978" s="206"/>
      <c r="EI978" s="206"/>
      <c r="EJ978" s="206"/>
      <c r="EK978" s="206"/>
      <c r="EL978" s="206"/>
      <c r="EM978" s="206"/>
      <c r="EN978" s="206"/>
      <c r="EO978" s="206"/>
      <c r="EP978" s="206"/>
      <c r="EQ978" s="206"/>
      <c r="ER978" s="206"/>
      <c r="ES978" s="206"/>
      <c r="ET978" s="206"/>
      <c r="EU978" s="206"/>
      <c r="EV978" s="206"/>
      <c r="EW978" s="206"/>
      <c r="EX978" s="206"/>
      <c r="EY978" s="206"/>
      <c r="EZ978" s="206"/>
      <c r="FA978" s="206"/>
      <c r="FB978" s="206"/>
      <c r="FC978" s="206"/>
      <c r="FD978" s="206"/>
      <c r="FE978" s="206"/>
      <c r="FF978" s="206"/>
      <c r="FG978" s="206"/>
      <c r="FH978" s="206"/>
      <c r="FI978" s="206"/>
      <c r="FJ978" s="206"/>
      <c r="FK978" s="206"/>
      <c r="FL978" s="206"/>
      <c r="FM978" s="206"/>
      <c r="FN978" s="206"/>
      <c r="FO978" s="206"/>
      <c r="FP978" s="206"/>
      <c r="FQ978" s="206"/>
      <c r="FR978" s="206"/>
      <c r="FS978" s="206"/>
      <c r="FT978" s="206"/>
      <c r="FU978" s="206"/>
      <c r="FV978" s="206"/>
      <c r="FW978" s="206"/>
      <c r="FX978" s="206"/>
      <c r="FY978" s="206"/>
      <c r="FZ978" s="206"/>
      <c r="GA978" s="206"/>
      <c r="GB978" s="206"/>
      <c r="GC978" s="206"/>
      <c r="GD978" s="206"/>
      <c r="GE978" s="206"/>
      <c r="GF978" s="206"/>
      <c r="GG978" s="206"/>
      <c r="GH978" s="206"/>
      <c r="GI978" s="206"/>
      <c r="GJ978" s="206"/>
      <c r="GK978" s="206"/>
      <c r="GL978" s="206"/>
      <c r="GM978" s="206"/>
      <c r="GN978" s="206"/>
      <c r="GO978" s="206"/>
      <c r="GP978" s="206"/>
      <c r="GQ978" s="206"/>
      <c r="GR978" s="206"/>
      <c r="GS978" s="206"/>
      <c r="GT978" s="206"/>
      <c r="GU978" s="206"/>
      <c r="GV978" s="206"/>
      <c r="GW978" s="206"/>
      <c r="GX978" s="206"/>
      <c r="GY978" s="206"/>
      <c r="GZ978" s="206"/>
      <c r="HA978" s="206"/>
      <c r="HB978" s="206"/>
      <c r="HC978" s="206"/>
      <c r="HD978" s="206"/>
      <c r="HE978" s="206"/>
      <c r="HF978" s="206"/>
      <c r="HG978" s="206"/>
      <c r="HH978" s="206"/>
      <c r="HI978" s="206"/>
      <c r="HJ978" s="206"/>
      <c r="HK978" s="206"/>
      <c r="HL978" s="206"/>
      <c r="HM978" s="206"/>
      <c r="HN978" s="206"/>
      <c r="HO978" s="206"/>
      <c r="HP978" s="206"/>
      <c r="HQ978" s="206"/>
      <c r="HR978" s="206"/>
      <c r="HS978" s="206"/>
      <c r="HT978" s="206"/>
      <c r="HU978" s="206"/>
      <c r="HV978" s="206"/>
      <c r="HW978" s="206"/>
      <c r="HX978" s="206"/>
      <c r="HY978" s="206"/>
      <c r="HZ978" s="206"/>
      <c r="IA978" s="206"/>
      <c r="IB978" s="206"/>
      <c r="IC978" s="206"/>
      <c r="ID978" s="206"/>
      <c r="IE978" s="206"/>
      <c r="IF978" s="206"/>
      <c r="IG978" s="206"/>
      <c r="IH978" s="206"/>
    </row>
    <row r="979" spans="1:242" s="225" customFormat="1" hidden="1" x14ac:dyDescent="0.25">
      <c r="A979" s="206"/>
      <c r="B979" s="206"/>
      <c r="C979" s="206"/>
      <c r="D979" s="225" t="s">
        <v>1100</v>
      </c>
      <c r="E979" s="206"/>
      <c r="F979" s="206"/>
      <c r="G979" s="235" t="s">
        <v>1290</v>
      </c>
      <c r="H979" s="285">
        <v>2500000</v>
      </c>
      <c r="I979" s="235"/>
      <c r="J979" s="357">
        <f t="shared" si="15"/>
        <v>8512276</v>
      </c>
      <c r="K979" s="251" t="s">
        <v>1723</v>
      </c>
      <c r="L979" s="287"/>
      <c r="M979" s="206"/>
      <c r="N979" s="287"/>
      <c r="O979" s="287"/>
      <c r="P979" s="287"/>
      <c r="Q979" s="287"/>
      <c r="R979" s="287"/>
      <c r="S979" s="287"/>
      <c r="T979" s="287"/>
      <c r="U979" s="287"/>
      <c r="V979" s="287"/>
      <c r="W979" s="287"/>
      <c r="X979" s="287"/>
      <c r="Y979" s="287"/>
      <c r="Z979" s="287"/>
      <c r="AA979" s="287"/>
      <c r="AB979" s="287"/>
      <c r="AC979" s="287"/>
      <c r="AD979" s="287"/>
      <c r="AE979" s="287"/>
      <c r="AF979" s="287"/>
      <c r="AG979" s="287"/>
      <c r="AH979" s="287"/>
      <c r="AI979" s="287"/>
      <c r="AJ979" s="449"/>
      <c r="AK979" s="206"/>
      <c r="AL979" s="206"/>
      <c r="AM979" s="206"/>
      <c r="AN979" s="206"/>
      <c r="AO979" s="206"/>
      <c r="AP979" s="206"/>
      <c r="AQ979" s="206"/>
      <c r="AR979" s="206"/>
      <c r="AS979" s="206"/>
      <c r="AT979" s="206"/>
      <c r="AU979" s="206"/>
      <c r="AV979" s="206"/>
      <c r="AW979" s="206"/>
      <c r="AX979" s="206"/>
      <c r="AY979" s="206"/>
      <c r="AZ979" s="206"/>
      <c r="BA979" s="206"/>
      <c r="BB979" s="206"/>
      <c r="BC979" s="206"/>
      <c r="BD979" s="206"/>
      <c r="BE979" s="206"/>
      <c r="BF979" s="206"/>
      <c r="BG979" s="206"/>
      <c r="BH979" s="206"/>
      <c r="BI979" s="206"/>
      <c r="BJ979" s="206"/>
      <c r="BK979" s="206"/>
      <c r="BL979" s="206"/>
      <c r="BM979" s="206"/>
      <c r="BN979" s="206"/>
      <c r="BO979" s="206"/>
      <c r="BP979" s="206"/>
      <c r="BQ979" s="206"/>
      <c r="BR979" s="206"/>
      <c r="BS979" s="206"/>
      <c r="BT979" s="206"/>
      <c r="BU979" s="206"/>
      <c r="BV979" s="206"/>
      <c r="BW979" s="206"/>
      <c r="BX979" s="206"/>
      <c r="BY979" s="206"/>
      <c r="BZ979" s="206"/>
      <c r="CA979" s="206"/>
      <c r="CB979" s="206"/>
      <c r="CC979" s="206"/>
      <c r="CD979" s="206"/>
      <c r="CE979" s="206"/>
      <c r="CF979" s="206"/>
      <c r="CG979" s="206"/>
      <c r="CH979" s="206"/>
      <c r="CI979" s="206"/>
      <c r="CJ979" s="206"/>
      <c r="CK979" s="206"/>
      <c r="CL979" s="206"/>
      <c r="CM979" s="206"/>
      <c r="CN979" s="206"/>
      <c r="CO979" s="206"/>
      <c r="CP979" s="206"/>
      <c r="CQ979" s="206"/>
      <c r="CR979" s="206"/>
      <c r="CS979" s="206"/>
      <c r="CT979" s="206"/>
      <c r="CU979" s="206"/>
      <c r="CV979" s="206"/>
      <c r="CW979" s="206"/>
      <c r="CX979" s="206"/>
      <c r="CY979" s="206"/>
      <c r="CZ979" s="206"/>
      <c r="DA979" s="206"/>
      <c r="DB979" s="206"/>
      <c r="DC979" s="206"/>
      <c r="DD979" s="206"/>
      <c r="DE979" s="206"/>
      <c r="DF979" s="206"/>
      <c r="DG979" s="206"/>
      <c r="DH979" s="206"/>
      <c r="DI979" s="206"/>
      <c r="DJ979" s="206"/>
      <c r="DK979" s="206"/>
      <c r="DL979" s="206"/>
      <c r="DM979" s="206"/>
      <c r="DN979" s="206"/>
      <c r="DO979" s="206"/>
      <c r="DP979" s="206"/>
      <c r="DQ979" s="206"/>
      <c r="DR979" s="206"/>
      <c r="DS979" s="206"/>
      <c r="DT979" s="206"/>
      <c r="DU979" s="206"/>
      <c r="DV979" s="206"/>
      <c r="DW979" s="206"/>
      <c r="DX979" s="206"/>
      <c r="DY979" s="206"/>
      <c r="DZ979" s="206"/>
      <c r="EA979" s="206"/>
      <c r="EB979" s="206"/>
      <c r="EC979" s="206"/>
      <c r="ED979" s="206"/>
      <c r="EE979" s="206"/>
      <c r="EF979" s="206"/>
      <c r="EG979" s="206"/>
      <c r="EH979" s="206"/>
      <c r="EI979" s="206"/>
      <c r="EJ979" s="206"/>
      <c r="EK979" s="206"/>
      <c r="EL979" s="206"/>
      <c r="EM979" s="206"/>
      <c r="EN979" s="206"/>
      <c r="EO979" s="206"/>
      <c r="EP979" s="206"/>
      <c r="EQ979" s="206"/>
      <c r="ER979" s="206"/>
      <c r="ES979" s="206"/>
      <c r="ET979" s="206"/>
      <c r="EU979" s="206"/>
      <c r="EV979" s="206"/>
      <c r="EW979" s="206"/>
      <c r="EX979" s="206"/>
      <c r="EY979" s="206"/>
      <c r="EZ979" s="206"/>
      <c r="FA979" s="206"/>
      <c r="FB979" s="206"/>
      <c r="FC979" s="206"/>
      <c r="FD979" s="206"/>
      <c r="FE979" s="206"/>
      <c r="FF979" s="206"/>
      <c r="FG979" s="206"/>
      <c r="FH979" s="206"/>
      <c r="FI979" s="206"/>
      <c r="FJ979" s="206"/>
      <c r="FK979" s="206"/>
      <c r="FL979" s="206"/>
      <c r="FM979" s="206"/>
      <c r="FN979" s="206"/>
      <c r="FO979" s="206"/>
      <c r="FP979" s="206"/>
      <c r="FQ979" s="206"/>
      <c r="FR979" s="206"/>
      <c r="FS979" s="206"/>
      <c r="FT979" s="206"/>
      <c r="FU979" s="206"/>
      <c r="FV979" s="206"/>
      <c r="FW979" s="206"/>
      <c r="FX979" s="206"/>
      <c r="FY979" s="206"/>
      <c r="FZ979" s="206"/>
      <c r="GA979" s="206"/>
      <c r="GB979" s="206"/>
      <c r="GC979" s="206"/>
      <c r="GD979" s="206"/>
      <c r="GE979" s="206"/>
      <c r="GF979" s="206"/>
      <c r="GG979" s="206"/>
      <c r="GH979" s="206"/>
      <c r="GI979" s="206"/>
      <c r="GJ979" s="206"/>
      <c r="GK979" s="206"/>
      <c r="GL979" s="206"/>
      <c r="GM979" s="206"/>
      <c r="GN979" s="206"/>
      <c r="GO979" s="206"/>
      <c r="GP979" s="206"/>
      <c r="GQ979" s="206"/>
      <c r="GR979" s="206"/>
      <c r="GS979" s="206"/>
      <c r="GT979" s="206"/>
      <c r="GU979" s="206"/>
      <c r="GV979" s="206"/>
      <c r="GW979" s="206"/>
      <c r="GX979" s="206"/>
      <c r="GY979" s="206"/>
      <c r="GZ979" s="206"/>
      <c r="HA979" s="206"/>
      <c r="HB979" s="206"/>
      <c r="HC979" s="206"/>
      <c r="HD979" s="206"/>
      <c r="HE979" s="206"/>
      <c r="HF979" s="206"/>
      <c r="HG979" s="206"/>
      <c r="HH979" s="206"/>
      <c r="HI979" s="206"/>
      <c r="HJ979" s="206"/>
      <c r="HK979" s="206"/>
      <c r="HL979" s="206"/>
      <c r="HM979" s="206"/>
      <c r="HN979" s="206"/>
      <c r="HO979" s="206"/>
      <c r="HP979" s="206"/>
      <c r="HQ979" s="206"/>
      <c r="HR979" s="206"/>
      <c r="HS979" s="206"/>
      <c r="HT979" s="206"/>
      <c r="HU979" s="206"/>
      <c r="HV979" s="206"/>
      <c r="HW979" s="206"/>
      <c r="HX979" s="206"/>
      <c r="HY979" s="206"/>
      <c r="HZ979" s="206"/>
      <c r="IA979" s="206"/>
      <c r="IB979" s="206"/>
      <c r="IC979" s="206"/>
      <c r="ID979" s="206"/>
      <c r="IE979" s="206"/>
      <c r="IF979" s="206"/>
      <c r="IG979" s="206"/>
      <c r="IH979" s="206"/>
    </row>
    <row r="980" spans="1:242" s="225" customFormat="1" hidden="1" x14ac:dyDescent="0.25">
      <c r="A980" s="206"/>
      <c r="B980" s="206"/>
      <c r="C980" s="204">
        <v>43714</v>
      </c>
      <c r="D980" s="233" t="s">
        <v>1730</v>
      </c>
      <c r="E980" s="319" t="s">
        <v>1727</v>
      </c>
      <c r="F980" s="255"/>
      <c r="G980" s="235" t="s">
        <v>1290</v>
      </c>
      <c r="H980" s="285"/>
      <c r="I980" s="236">
        <v>1495600</v>
      </c>
      <c r="J980" s="357">
        <f t="shared" si="15"/>
        <v>7016676</v>
      </c>
      <c r="K980" s="251"/>
      <c r="L980" s="287"/>
      <c r="M980" s="319" t="s">
        <v>1727</v>
      </c>
      <c r="N980" s="287"/>
      <c r="O980" s="287"/>
      <c r="P980" s="287"/>
      <c r="Q980" s="287"/>
      <c r="R980" s="287"/>
      <c r="S980" s="287"/>
      <c r="T980" s="287"/>
      <c r="U980" s="287"/>
      <c r="V980" s="287"/>
      <c r="W980" s="287"/>
      <c r="X980" s="287"/>
      <c r="Y980" s="287"/>
      <c r="Z980" s="287"/>
      <c r="AA980" s="287"/>
      <c r="AB980" s="287"/>
      <c r="AC980" s="287"/>
      <c r="AD980" s="287"/>
      <c r="AE980" s="287"/>
      <c r="AF980" s="287"/>
      <c r="AG980" s="287"/>
      <c r="AH980" s="287"/>
      <c r="AI980" s="287"/>
      <c r="AJ980" s="449"/>
      <c r="AK980" s="206"/>
      <c r="AL980" s="206"/>
      <c r="AM980" s="206"/>
      <c r="AN980" s="206"/>
      <c r="AO980" s="206"/>
      <c r="AP980" s="206"/>
      <c r="AQ980" s="206"/>
      <c r="AR980" s="206"/>
      <c r="AS980" s="206"/>
      <c r="AT980" s="206"/>
      <c r="AU980" s="206"/>
      <c r="AV980" s="206"/>
      <c r="AW980" s="206"/>
      <c r="AX980" s="206"/>
      <c r="AY980" s="206"/>
      <c r="AZ980" s="206"/>
      <c r="BA980" s="206"/>
      <c r="BB980" s="206"/>
      <c r="BC980" s="206"/>
      <c r="BD980" s="206"/>
      <c r="BE980" s="206"/>
      <c r="BF980" s="206"/>
      <c r="BG980" s="206"/>
      <c r="BH980" s="206"/>
      <c r="BI980" s="206"/>
      <c r="BJ980" s="206"/>
      <c r="BK980" s="206"/>
      <c r="BL980" s="206"/>
      <c r="BM980" s="206"/>
      <c r="BN980" s="206"/>
      <c r="BO980" s="206"/>
      <c r="BP980" s="206"/>
      <c r="BQ980" s="206"/>
      <c r="BR980" s="206"/>
      <c r="BS980" s="206"/>
      <c r="BT980" s="206"/>
      <c r="BU980" s="206"/>
      <c r="BV980" s="206"/>
      <c r="BW980" s="206"/>
      <c r="BX980" s="206"/>
      <c r="BY980" s="206"/>
      <c r="BZ980" s="206"/>
      <c r="CA980" s="206"/>
      <c r="CB980" s="206"/>
      <c r="CC980" s="206"/>
      <c r="CD980" s="206"/>
      <c r="CE980" s="206"/>
      <c r="CF980" s="206"/>
      <c r="CG980" s="206"/>
      <c r="CH980" s="206"/>
      <c r="CI980" s="206"/>
      <c r="CJ980" s="206"/>
      <c r="CK980" s="206"/>
      <c r="CL980" s="206"/>
      <c r="CM980" s="206"/>
      <c r="CN980" s="206"/>
      <c r="CO980" s="206"/>
      <c r="CP980" s="206"/>
      <c r="CQ980" s="206"/>
      <c r="CR980" s="206"/>
      <c r="CS980" s="206"/>
      <c r="CT980" s="206"/>
      <c r="CU980" s="206"/>
      <c r="CV980" s="206"/>
      <c r="CW980" s="206"/>
      <c r="CX980" s="206"/>
      <c r="CY980" s="206"/>
      <c r="CZ980" s="206"/>
      <c r="DA980" s="206"/>
      <c r="DB980" s="206"/>
      <c r="DC980" s="206"/>
      <c r="DD980" s="206"/>
      <c r="DE980" s="206"/>
      <c r="DF980" s="206"/>
      <c r="DG980" s="206"/>
      <c r="DH980" s="206"/>
      <c r="DI980" s="206"/>
      <c r="DJ980" s="206"/>
      <c r="DK980" s="206"/>
      <c r="DL980" s="206"/>
      <c r="DM980" s="206"/>
      <c r="DN980" s="206"/>
      <c r="DO980" s="206"/>
      <c r="DP980" s="206"/>
      <c r="DQ980" s="206"/>
      <c r="DR980" s="206"/>
      <c r="DS980" s="206"/>
      <c r="DT980" s="206"/>
      <c r="DU980" s="206"/>
      <c r="DV980" s="206"/>
      <c r="DW980" s="206"/>
      <c r="DX980" s="206"/>
      <c r="DY980" s="206"/>
      <c r="DZ980" s="206"/>
      <c r="EA980" s="206"/>
      <c r="EB980" s="206"/>
      <c r="EC980" s="206"/>
      <c r="ED980" s="206"/>
      <c r="EE980" s="206"/>
      <c r="EF980" s="206"/>
      <c r="EG980" s="206"/>
      <c r="EH980" s="206"/>
      <c r="EI980" s="206"/>
      <c r="EJ980" s="206"/>
      <c r="EK980" s="206"/>
      <c r="EL980" s="206"/>
      <c r="EM980" s="206"/>
      <c r="EN980" s="206"/>
      <c r="EO980" s="206"/>
      <c r="EP980" s="206"/>
      <c r="EQ980" s="206"/>
      <c r="ER980" s="206"/>
      <c r="ES980" s="206"/>
      <c r="ET980" s="206"/>
      <c r="EU980" s="206"/>
      <c r="EV980" s="206"/>
      <c r="EW980" s="206"/>
      <c r="EX980" s="206"/>
      <c r="EY980" s="206"/>
      <c r="EZ980" s="206"/>
      <c r="FA980" s="206"/>
      <c r="FB980" s="206"/>
      <c r="FC980" s="206"/>
      <c r="FD980" s="206"/>
      <c r="FE980" s="206"/>
      <c r="FF980" s="206"/>
      <c r="FG980" s="206"/>
      <c r="FH980" s="206"/>
      <c r="FI980" s="206"/>
      <c r="FJ980" s="206"/>
      <c r="FK980" s="206"/>
      <c r="FL980" s="206"/>
      <c r="FM980" s="206"/>
      <c r="FN980" s="206"/>
      <c r="FO980" s="206"/>
      <c r="FP980" s="206"/>
      <c r="FQ980" s="206"/>
      <c r="FR980" s="206"/>
      <c r="FS980" s="206"/>
      <c r="FT980" s="206"/>
      <c r="FU980" s="206"/>
      <c r="FV980" s="206"/>
      <c r="FW980" s="206"/>
      <c r="FX980" s="206"/>
      <c r="FY980" s="206"/>
      <c r="FZ980" s="206"/>
      <c r="GA980" s="206"/>
      <c r="GB980" s="206"/>
      <c r="GC980" s="206"/>
      <c r="GD980" s="206"/>
      <c r="GE980" s="206"/>
      <c r="GF980" s="206"/>
      <c r="GG980" s="206"/>
      <c r="GH980" s="206"/>
      <c r="GI980" s="206"/>
      <c r="GJ980" s="206"/>
      <c r="GK980" s="206"/>
      <c r="GL980" s="206"/>
      <c r="GM980" s="206"/>
      <c r="GN980" s="206"/>
      <c r="GO980" s="206"/>
      <c r="GP980" s="206"/>
      <c r="GQ980" s="206"/>
      <c r="GR980" s="206"/>
      <c r="GS980" s="206"/>
      <c r="GT980" s="206"/>
      <c r="GU980" s="206"/>
      <c r="GV980" s="206"/>
      <c r="GW980" s="206"/>
      <c r="GX980" s="206"/>
      <c r="GY980" s="206"/>
      <c r="GZ980" s="206"/>
      <c r="HA980" s="206"/>
      <c r="HB980" s="206"/>
      <c r="HC980" s="206"/>
      <c r="HD980" s="206"/>
      <c r="HE980" s="206"/>
      <c r="HF980" s="206"/>
      <c r="HG980" s="206"/>
      <c r="HH980" s="206"/>
      <c r="HI980" s="206"/>
      <c r="HJ980" s="206"/>
      <c r="HK980" s="206"/>
      <c r="HL980" s="206"/>
      <c r="HM980" s="206"/>
      <c r="HN980" s="206"/>
      <c r="HO980" s="206"/>
      <c r="HP980" s="206"/>
      <c r="HQ980" s="206"/>
      <c r="HR980" s="206"/>
      <c r="HS980" s="206"/>
      <c r="HT980" s="206"/>
      <c r="HU980" s="206"/>
      <c r="HV980" s="206"/>
      <c r="HW980" s="206"/>
      <c r="HX980" s="206"/>
      <c r="HY980" s="206"/>
      <c r="HZ980" s="206"/>
      <c r="IA980" s="206"/>
      <c r="IB980" s="206"/>
      <c r="IC980" s="206"/>
      <c r="ID980" s="206"/>
      <c r="IE980" s="206"/>
      <c r="IF980" s="206"/>
      <c r="IG980" s="206"/>
      <c r="IH980" s="206"/>
    </row>
    <row r="981" spans="1:242" s="225" customFormat="1" hidden="1" x14ac:dyDescent="0.25">
      <c r="A981" s="206"/>
      <c r="B981" s="206"/>
      <c r="C981" s="206"/>
      <c r="D981" s="225" t="s">
        <v>1714</v>
      </c>
      <c r="E981" s="206" t="s">
        <v>1720</v>
      </c>
      <c r="F981" s="206"/>
      <c r="G981" s="235" t="s">
        <v>1715</v>
      </c>
      <c r="H981" s="285"/>
      <c r="I981" s="235">
        <v>1880000</v>
      </c>
      <c r="J981" s="357">
        <f t="shared" si="15"/>
        <v>5136676</v>
      </c>
      <c r="K981" s="251"/>
      <c r="L981" s="287"/>
      <c r="M981" s="206" t="s">
        <v>1720</v>
      </c>
      <c r="N981" s="287"/>
      <c r="O981" s="287"/>
      <c r="P981" s="287"/>
      <c r="Q981" s="287"/>
      <c r="R981" s="287"/>
      <c r="S981" s="287"/>
      <c r="T981" s="287"/>
      <c r="U981" s="287"/>
      <c r="V981" s="287"/>
      <c r="W981" s="287"/>
      <c r="X981" s="287"/>
      <c r="Y981" s="287"/>
      <c r="Z981" s="287"/>
      <c r="AA981" s="287"/>
      <c r="AB981" s="287"/>
      <c r="AC981" s="287"/>
      <c r="AD981" s="287"/>
      <c r="AE981" s="287"/>
      <c r="AF981" s="287"/>
      <c r="AG981" s="287"/>
      <c r="AH981" s="287"/>
      <c r="AI981" s="287"/>
      <c r="AJ981" s="449"/>
      <c r="AK981" s="206"/>
      <c r="AL981" s="206"/>
      <c r="AM981" s="206"/>
      <c r="AN981" s="206"/>
      <c r="AO981" s="206"/>
      <c r="AP981" s="206"/>
      <c r="AQ981" s="206"/>
      <c r="AR981" s="206"/>
      <c r="AS981" s="206"/>
      <c r="AT981" s="206"/>
      <c r="AU981" s="206"/>
      <c r="AV981" s="206"/>
      <c r="AW981" s="206"/>
      <c r="AX981" s="206"/>
      <c r="AY981" s="206"/>
      <c r="AZ981" s="206"/>
      <c r="BA981" s="206"/>
      <c r="BB981" s="206"/>
      <c r="BC981" s="206"/>
      <c r="BD981" s="206"/>
      <c r="BE981" s="206"/>
      <c r="BF981" s="206"/>
      <c r="BG981" s="206"/>
      <c r="BH981" s="206"/>
      <c r="BI981" s="206"/>
      <c r="BJ981" s="206"/>
      <c r="BK981" s="206"/>
      <c r="BL981" s="206"/>
      <c r="BM981" s="206"/>
      <c r="BN981" s="206"/>
      <c r="BO981" s="206"/>
      <c r="BP981" s="206"/>
      <c r="BQ981" s="206"/>
      <c r="BR981" s="206"/>
      <c r="BS981" s="206"/>
      <c r="BT981" s="206"/>
      <c r="BU981" s="206"/>
      <c r="BV981" s="206"/>
      <c r="BW981" s="206"/>
      <c r="BX981" s="206"/>
      <c r="BY981" s="206"/>
      <c r="BZ981" s="206"/>
      <c r="CA981" s="206"/>
      <c r="CB981" s="206"/>
      <c r="CC981" s="206"/>
      <c r="CD981" s="206"/>
      <c r="CE981" s="206"/>
      <c r="CF981" s="206"/>
      <c r="CG981" s="206"/>
      <c r="CH981" s="206"/>
      <c r="CI981" s="206"/>
      <c r="CJ981" s="206"/>
      <c r="CK981" s="206"/>
      <c r="CL981" s="206"/>
      <c r="CM981" s="206"/>
      <c r="CN981" s="206"/>
      <c r="CO981" s="206"/>
      <c r="CP981" s="206"/>
      <c r="CQ981" s="206"/>
      <c r="CR981" s="206"/>
      <c r="CS981" s="206"/>
      <c r="CT981" s="206"/>
      <c r="CU981" s="206"/>
      <c r="CV981" s="206"/>
      <c r="CW981" s="206"/>
      <c r="CX981" s="206"/>
      <c r="CY981" s="206"/>
      <c r="CZ981" s="206"/>
      <c r="DA981" s="206"/>
      <c r="DB981" s="206"/>
      <c r="DC981" s="206"/>
      <c r="DD981" s="206"/>
      <c r="DE981" s="206"/>
      <c r="DF981" s="206"/>
      <c r="DG981" s="206"/>
      <c r="DH981" s="206"/>
      <c r="DI981" s="206"/>
      <c r="DJ981" s="206"/>
      <c r="DK981" s="206"/>
      <c r="DL981" s="206"/>
      <c r="DM981" s="206"/>
      <c r="DN981" s="206"/>
      <c r="DO981" s="206"/>
      <c r="DP981" s="206"/>
      <c r="DQ981" s="206"/>
      <c r="DR981" s="206"/>
      <c r="DS981" s="206"/>
      <c r="DT981" s="206"/>
      <c r="DU981" s="206"/>
      <c r="DV981" s="206"/>
      <c r="DW981" s="206"/>
      <c r="DX981" s="206"/>
      <c r="DY981" s="206"/>
      <c r="DZ981" s="206"/>
      <c r="EA981" s="206"/>
      <c r="EB981" s="206"/>
      <c r="EC981" s="206"/>
      <c r="ED981" s="206"/>
      <c r="EE981" s="206"/>
      <c r="EF981" s="206"/>
      <c r="EG981" s="206"/>
      <c r="EH981" s="206"/>
      <c r="EI981" s="206"/>
      <c r="EJ981" s="206"/>
      <c r="EK981" s="206"/>
      <c r="EL981" s="206"/>
      <c r="EM981" s="206"/>
      <c r="EN981" s="206"/>
      <c r="EO981" s="206"/>
      <c r="EP981" s="206"/>
      <c r="EQ981" s="206"/>
      <c r="ER981" s="206"/>
      <c r="ES981" s="206"/>
      <c r="ET981" s="206"/>
      <c r="EU981" s="206"/>
      <c r="EV981" s="206"/>
      <c r="EW981" s="206"/>
      <c r="EX981" s="206"/>
      <c r="EY981" s="206"/>
      <c r="EZ981" s="206"/>
      <c r="FA981" s="206"/>
      <c r="FB981" s="206"/>
      <c r="FC981" s="206"/>
      <c r="FD981" s="206"/>
      <c r="FE981" s="206"/>
      <c r="FF981" s="206"/>
      <c r="FG981" s="206"/>
      <c r="FH981" s="206"/>
      <c r="FI981" s="206"/>
      <c r="FJ981" s="206"/>
      <c r="FK981" s="206"/>
      <c r="FL981" s="206"/>
      <c r="FM981" s="206"/>
      <c r="FN981" s="206"/>
      <c r="FO981" s="206"/>
      <c r="FP981" s="206"/>
      <c r="FQ981" s="206"/>
      <c r="FR981" s="206"/>
      <c r="FS981" s="206"/>
      <c r="FT981" s="206"/>
      <c r="FU981" s="206"/>
      <c r="FV981" s="206"/>
      <c r="FW981" s="206"/>
      <c r="FX981" s="206"/>
      <c r="FY981" s="206"/>
      <c r="FZ981" s="206"/>
      <c r="GA981" s="206"/>
      <c r="GB981" s="206"/>
      <c r="GC981" s="206"/>
      <c r="GD981" s="206"/>
      <c r="GE981" s="206"/>
      <c r="GF981" s="206"/>
      <c r="GG981" s="206"/>
      <c r="GH981" s="206"/>
      <c r="GI981" s="206"/>
      <c r="GJ981" s="206"/>
      <c r="GK981" s="206"/>
      <c r="GL981" s="206"/>
      <c r="GM981" s="206"/>
      <c r="GN981" s="206"/>
      <c r="GO981" s="206"/>
      <c r="GP981" s="206"/>
      <c r="GQ981" s="206"/>
      <c r="GR981" s="206"/>
      <c r="GS981" s="206"/>
      <c r="GT981" s="206"/>
      <c r="GU981" s="206"/>
      <c r="GV981" s="206"/>
      <c r="GW981" s="206"/>
      <c r="GX981" s="206"/>
      <c r="GY981" s="206"/>
      <c r="GZ981" s="206"/>
      <c r="HA981" s="206"/>
      <c r="HB981" s="206"/>
      <c r="HC981" s="206"/>
      <c r="HD981" s="206"/>
      <c r="HE981" s="206"/>
      <c r="HF981" s="206"/>
      <c r="HG981" s="206"/>
      <c r="HH981" s="206"/>
      <c r="HI981" s="206"/>
      <c r="HJ981" s="206"/>
      <c r="HK981" s="206"/>
      <c r="HL981" s="206"/>
      <c r="HM981" s="206"/>
      <c r="HN981" s="206"/>
      <c r="HO981" s="206"/>
      <c r="HP981" s="206"/>
      <c r="HQ981" s="206"/>
      <c r="HR981" s="206"/>
      <c r="HS981" s="206"/>
      <c r="HT981" s="206"/>
      <c r="HU981" s="206"/>
      <c r="HV981" s="206"/>
      <c r="HW981" s="206"/>
      <c r="HX981" s="206"/>
      <c r="HY981" s="206"/>
      <c r="HZ981" s="206"/>
      <c r="IA981" s="206"/>
      <c r="IB981" s="206"/>
      <c r="IC981" s="206"/>
      <c r="ID981" s="206"/>
      <c r="IE981" s="206"/>
      <c r="IF981" s="206"/>
      <c r="IG981" s="206"/>
      <c r="IH981" s="206"/>
    </row>
    <row r="982" spans="1:242" s="225" customFormat="1" hidden="1" x14ac:dyDescent="0.25">
      <c r="A982" s="206"/>
      <c r="B982" s="206"/>
      <c r="C982" s="206"/>
      <c r="D982" s="225" t="s">
        <v>1759</v>
      </c>
      <c r="E982" s="206" t="s">
        <v>1724</v>
      </c>
      <c r="F982" s="284"/>
      <c r="G982" s="256" t="s">
        <v>1719</v>
      </c>
      <c r="H982" s="285"/>
      <c r="I982" s="256">
        <v>2505000</v>
      </c>
      <c r="J982" s="357">
        <f t="shared" si="15"/>
        <v>2631676</v>
      </c>
      <c r="K982" s="251"/>
      <c r="L982" s="287"/>
      <c r="M982" s="206" t="s">
        <v>1724</v>
      </c>
      <c r="N982" s="287"/>
      <c r="O982" s="287"/>
      <c r="P982" s="287"/>
      <c r="Q982" s="287"/>
      <c r="R982" s="287"/>
      <c r="S982" s="287"/>
      <c r="T982" s="287"/>
      <c r="U982" s="287"/>
      <c r="V982" s="287"/>
      <c r="W982" s="287"/>
      <c r="X982" s="287"/>
      <c r="Y982" s="287"/>
      <c r="Z982" s="287"/>
      <c r="AA982" s="287"/>
      <c r="AB982" s="287"/>
      <c r="AC982" s="287"/>
      <c r="AD982" s="287"/>
      <c r="AE982" s="287"/>
      <c r="AF982" s="287"/>
      <c r="AG982" s="287"/>
      <c r="AH982" s="287"/>
      <c r="AI982" s="287"/>
      <c r="AJ982" s="449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206"/>
      <c r="BN982" s="206"/>
      <c r="BO982" s="206"/>
      <c r="BP982" s="206"/>
      <c r="BQ982" s="206"/>
      <c r="BR982" s="206"/>
      <c r="BS982" s="206"/>
      <c r="BT982" s="206"/>
      <c r="BU982" s="206"/>
      <c r="BV982" s="206"/>
      <c r="BW982" s="206"/>
      <c r="BX982" s="206"/>
      <c r="BY982" s="206"/>
      <c r="BZ982" s="206"/>
      <c r="CA982" s="206"/>
      <c r="CB982" s="206"/>
      <c r="CC982" s="206"/>
      <c r="CD982" s="206"/>
      <c r="CE982" s="206"/>
      <c r="CF982" s="206"/>
      <c r="CG982" s="206"/>
      <c r="CH982" s="206"/>
      <c r="CI982" s="206"/>
      <c r="CJ982" s="206"/>
      <c r="CK982" s="206"/>
      <c r="CL982" s="206"/>
      <c r="CM982" s="206"/>
      <c r="CN982" s="206"/>
      <c r="CO982" s="206"/>
      <c r="CP982" s="206"/>
      <c r="CQ982" s="206"/>
      <c r="CR982" s="206"/>
      <c r="CS982" s="206"/>
      <c r="CT982" s="206"/>
      <c r="CU982" s="206"/>
      <c r="CV982" s="206"/>
      <c r="CW982" s="206"/>
      <c r="CX982" s="206"/>
      <c r="CY982" s="206"/>
      <c r="CZ982" s="206"/>
      <c r="DA982" s="206"/>
      <c r="DB982" s="206"/>
      <c r="DC982" s="206"/>
      <c r="DD982" s="206"/>
      <c r="DE982" s="206"/>
      <c r="DF982" s="206"/>
      <c r="DG982" s="206"/>
      <c r="DH982" s="206"/>
      <c r="DI982" s="206"/>
      <c r="DJ982" s="206"/>
      <c r="DK982" s="206"/>
      <c r="DL982" s="206"/>
      <c r="DM982" s="206"/>
      <c r="DN982" s="206"/>
      <c r="DO982" s="206"/>
      <c r="DP982" s="206"/>
      <c r="DQ982" s="206"/>
      <c r="DR982" s="206"/>
      <c r="DS982" s="206"/>
      <c r="DT982" s="206"/>
      <c r="DU982" s="206"/>
      <c r="DV982" s="206"/>
      <c r="DW982" s="206"/>
      <c r="DX982" s="206"/>
      <c r="DY982" s="206"/>
      <c r="DZ982" s="206"/>
      <c r="EA982" s="206"/>
      <c r="EB982" s="206"/>
      <c r="EC982" s="206"/>
      <c r="ED982" s="206"/>
      <c r="EE982" s="206"/>
      <c r="EF982" s="206"/>
      <c r="EG982" s="206"/>
      <c r="EH982" s="206"/>
      <c r="EI982" s="206"/>
      <c r="EJ982" s="206"/>
      <c r="EK982" s="206"/>
      <c r="EL982" s="206"/>
      <c r="EM982" s="206"/>
      <c r="EN982" s="206"/>
      <c r="EO982" s="206"/>
      <c r="EP982" s="206"/>
      <c r="EQ982" s="206"/>
      <c r="ER982" s="206"/>
      <c r="ES982" s="206"/>
      <c r="ET982" s="206"/>
      <c r="EU982" s="206"/>
      <c r="EV982" s="206"/>
      <c r="EW982" s="206"/>
      <c r="EX982" s="206"/>
      <c r="EY982" s="206"/>
      <c r="EZ982" s="206"/>
      <c r="FA982" s="206"/>
      <c r="FB982" s="206"/>
      <c r="FC982" s="206"/>
      <c r="FD982" s="206"/>
      <c r="FE982" s="206"/>
      <c r="FF982" s="206"/>
      <c r="FG982" s="206"/>
      <c r="FH982" s="206"/>
      <c r="FI982" s="206"/>
      <c r="FJ982" s="206"/>
      <c r="FK982" s="206"/>
      <c r="FL982" s="206"/>
      <c r="FM982" s="206"/>
      <c r="FN982" s="206"/>
      <c r="FO982" s="206"/>
      <c r="FP982" s="206"/>
      <c r="FQ982" s="206"/>
      <c r="FR982" s="206"/>
      <c r="FS982" s="206"/>
      <c r="FT982" s="206"/>
      <c r="FU982" s="206"/>
      <c r="FV982" s="206"/>
      <c r="FW982" s="206"/>
      <c r="FX982" s="206"/>
      <c r="FY982" s="206"/>
      <c r="FZ982" s="206"/>
      <c r="GA982" s="206"/>
      <c r="GB982" s="206"/>
      <c r="GC982" s="206"/>
      <c r="GD982" s="206"/>
      <c r="GE982" s="206"/>
      <c r="GF982" s="206"/>
      <c r="GG982" s="206"/>
      <c r="GH982" s="206"/>
      <c r="GI982" s="206"/>
      <c r="GJ982" s="206"/>
      <c r="GK982" s="206"/>
      <c r="GL982" s="206"/>
      <c r="GM982" s="206"/>
      <c r="GN982" s="206"/>
      <c r="GO982" s="206"/>
      <c r="GP982" s="206"/>
      <c r="GQ982" s="206"/>
      <c r="GR982" s="206"/>
      <c r="GS982" s="206"/>
      <c r="GT982" s="206"/>
      <c r="GU982" s="206"/>
      <c r="GV982" s="206"/>
      <c r="GW982" s="206"/>
      <c r="GX982" s="206"/>
      <c r="GY982" s="206"/>
      <c r="GZ982" s="206"/>
      <c r="HA982" s="206"/>
      <c r="HB982" s="206"/>
      <c r="HC982" s="206"/>
      <c r="HD982" s="206"/>
      <c r="HE982" s="206"/>
      <c r="HF982" s="206"/>
      <c r="HG982" s="206"/>
      <c r="HH982" s="206"/>
      <c r="HI982" s="206"/>
      <c r="HJ982" s="206"/>
      <c r="HK982" s="206"/>
      <c r="HL982" s="206"/>
      <c r="HM982" s="206"/>
      <c r="HN982" s="206"/>
      <c r="HO982" s="206"/>
      <c r="HP982" s="206"/>
      <c r="HQ982" s="206"/>
      <c r="HR982" s="206"/>
      <c r="HS982" s="206"/>
      <c r="HT982" s="206"/>
      <c r="HU982" s="206"/>
      <c r="HV982" s="206"/>
      <c r="HW982" s="206"/>
      <c r="HX982" s="206"/>
      <c r="HY982" s="206"/>
      <c r="HZ982" s="206"/>
      <c r="IA982" s="206"/>
      <c r="IB982" s="206"/>
      <c r="IC982" s="206"/>
      <c r="ID982" s="206"/>
      <c r="IE982" s="206"/>
      <c r="IF982" s="206"/>
      <c r="IG982" s="206"/>
      <c r="IH982" s="206"/>
    </row>
    <row r="983" spans="1:242" s="225" customFormat="1" hidden="1" x14ac:dyDescent="0.25">
      <c r="A983" s="206"/>
      <c r="B983" s="206"/>
      <c r="C983" s="206"/>
      <c r="D983" s="206"/>
      <c r="E983" s="206"/>
      <c r="F983" s="206"/>
      <c r="G983" s="208"/>
      <c r="H983" s="285">
        <v>14478524</v>
      </c>
      <c r="I983" s="210"/>
      <c r="J983" s="357">
        <f t="shared" si="15"/>
        <v>17110200</v>
      </c>
      <c r="K983" s="251"/>
      <c r="L983" s="287"/>
      <c r="M983" s="206"/>
      <c r="N983" s="287"/>
      <c r="O983" s="287"/>
      <c r="P983" s="287"/>
      <c r="Q983" s="287"/>
      <c r="R983" s="287"/>
      <c r="S983" s="287"/>
      <c r="T983" s="287"/>
      <c r="U983" s="287"/>
      <c r="V983" s="287"/>
      <c r="W983" s="287"/>
      <c r="X983" s="287"/>
      <c r="Y983" s="287"/>
      <c r="Z983" s="287"/>
      <c r="AA983" s="287"/>
      <c r="AB983" s="287"/>
      <c r="AC983" s="287"/>
      <c r="AD983" s="287"/>
      <c r="AE983" s="287"/>
      <c r="AF983" s="287"/>
      <c r="AG983" s="287"/>
      <c r="AH983" s="287"/>
      <c r="AI983" s="287"/>
      <c r="AJ983" s="449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206"/>
      <c r="BN983" s="206"/>
      <c r="BO983" s="206"/>
      <c r="BP983" s="206"/>
      <c r="BQ983" s="206"/>
      <c r="BR983" s="206"/>
      <c r="BS983" s="206"/>
      <c r="BT983" s="206"/>
      <c r="BU983" s="206"/>
      <c r="BV983" s="206"/>
      <c r="BW983" s="206"/>
      <c r="BX983" s="206"/>
      <c r="BY983" s="206"/>
      <c r="BZ983" s="206"/>
      <c r="CA983" s="206"/>
      <c r="CB983" s="206"/>
      <c r="CC983" s="206"/>
      <c r="CD983" s="206"/>
      <c r="CE983" s="206"/>
      <c r="CF983" s="206"/>
      <c r="CG983" s="206"/>
      <c r="CH983" s="206"/>
      <c r="CI983" s="206"/>
      <c r="CJ983" s="206"/>
      <c r="CK983" s="206"/>
      <c r="CL983" s="206"/>
      <c r="CM983" s="206"/>
      <c r="CN983" s="206"/>
      <c r="CO983" s="206"/>
      <c r="CP983" s="206"/>
      <c r="CQ983" s="206"/>
      <c r="CR983" s="206"/>
      <c r="CS983" s="206"/>
      <c r="CT983" s="206"/>
      <c r="CU983" s="206"/>
      <c r="CV983" s="206"/>
      <c r="CW983" s="206"/>
      <c r="CX983" s="206"/>
      <c r="CY983" s="206"/>
      <c r="CZ983" s="206"/>
      <c r="DA983" s="206"/>
      <c r="DB983" s="206"/>
      <c r="DC983" s="206"/>
      <c r="DD983" s="206"/>
      <c r="DE983" s="206"/>
      <c r="DF983" s="206"/>
      <c r="DG983" s="206"/>
      <c r="DH983" s="206"/>
      <c r="DI983" s="206"/>
      <c r="DJ983" s="206"/>
      <c r="DK983" s="206"/>
      <c r="DL983" s="206"/>
      <c r="DM983" s="206"/>
      <c r="DN983" s="206"/>
      <c r="DO983" s="206"/>
      <c r="DP983" s="206"/>
      <c r="DQ983" s="206"/>
      <c r="DR983" s="206"/>
      <c r="DS983" s="206"/>
      <c r="DT983" s="206"/>
      <c r="DU983" s="206"/>
      <c r="DV983" s="206"/>
      <c r="DW983" s="206"/>
      <c r="DX983" s="206"/>
      <c r="DY983" s="206"/>
      <c r="DZ983" s="206"/>
      <c r="EA983" s="206"/>
      <c r="EB983" s="206"/>
      <c r="EC983" s="206"/>
      <c r="ED983" s="206"/>
      <c r="EE983" s="206"/>
      <c r="EF983" s="206"/>
      <c r="EG983" s="206"/>
      <c r="EH983" s="206"/>
      <c r="EI983" s="206"/>
      <c r="EJ983" s="206"/>
      <c r="EK983" s="206"/>
      <c r="EL983" s="206"/>
      <c r="EM983" s="206"/>
      <c r="EN983" s="206"/>
      <c r="EO983" s="206"/>
      <c r="EP983" s="206"/>
      <c r="EQ983" s="206"/>
      <c r="ER983" s="206"/>
      <c r="ES983" s="206"/>
      <c r="ET983" s="206"/>
      <c r="EU983" s="206"/>
      <c r="EV983" s="206"/>
      <c r="EW983" s="206"/>
      <c r="EX983" s="206"/>
      <c r="EY983" s="206"/>
      <c r="EZ983" s="206"/>
      <c r="FA983" s="206"/>
      <c r="FB983" s="206"/>
      <c r="FC983" s="206"/>
      <c r="FD983" s="206"/>
      <c r="FE983" s="206"/>
      <c r="FF983" s="206"/>
      <c r="FG983" s="206"/>
      <c r="FH983" s="206"/>
      <c r="FI983" s="206"/>
      <c r="FJ983" s="206"/>
      <c r="FK983" s="206"/>
      <c r="FL983" s="206"/>
      <c r="FM983" s="206"/>
      <c r="FN983" s="206"/>
      <c r="FO983" s="206"/>
      <c r="FP983" s="206"/>
      <c r="FQ983" s="206"/>
      <c r="FR983" s="206"/>
      <c r="FS983" s="206"/>
      <c r="FT983" s="206"/>
      <c r="FU983" s="206"/>
      <c r="FV983" s="206"/>
      <c r="FW983" s="206"/>
      <c r="FX983" s="206"/>
      <c r="FY983" s="206"/>
      <c r="FZ983" s="206"/>
      <c r="GA983" s="206"/>
      <c r="GB983" s="206"/>
      <c r="GC983" s="206"/>
      <c r="GD983" s="206"/>
      <c r="GE983" s="206"/>
      <c r="GF983" s="206"/>
      <c r="GG983" s="206"/>
      <c r="GH983" s="206"/>
      <c r="GI983" s="206"/>
      <c r="GJ983" s="206"/>
      <c r="GK983" s="206"/>
      <c r="GL983" s="206"/>
      <c r="GM983" s="206"/>
      <c r="GN983" s="206"/>
      <c r="GO983" s="206"/>
      <c r="GP983" s="206"/>
      <c r="GQ983" s="206"/>
      <c r="GR983" s="206"/>
      <c r="GS983" s="206"/>
      <c r="GT983" s="206"/>
      <c r="GU983" s="206"/>
      <c r="GV983" s="206"/>
      <c r="GW983" s="206"/>
      <c r="GX983" s="206"/>
      <c r="GY983" s="206"/>
      <c r="GZ983" s="206"/>
      <c r="HA983" s="206"/>
      <c r="HB983" s="206"/>
      <c r="HC983" s="206"/>
      <c r="HD983" s="206"/>
      <c r="HE983" s="206"/>
      <c r="HF983" s="206"/>
      <c r="HG983" s="206"/>
      <c r="HH983" s="206"/>
      <c r="HI983" s="206"/>
      <c r="HJ983" s="206"/>
      <c r="HK983" s="206"/>
      <c r="HL983" s="206"/>
      <c r="HM983" s="206"/>
      <c r="HN983" s="206"/>
      <c r="HO983" s="206"/>
      <c r="HP983" s="206"/>
      <c r="HQ983" s="206"/>
      <c r="HR983" s="206"/>
      <c r="HS983" s="206"/>
      <c r="HT983" s="206"/>
      <c r="HU983" s="206"/>
      <c r="HV983" s="206"/>
      <c r="HW983" s="206"/>
      <c r="HX983" s="206"/>
      <c r="HY983" s="206"/>
      <c r="HZ983" s="206"/>
      <c r="IA983" s="206"/>
      <c r="IB983" s="206"/>
      <c r="IC983" s="206"/>
      <c r="ID983" s="206"/>
      <c r="IE983" s="206"/>
      <c r="IF983" s="206"/>
      <c r="IG983" s="206"/>
      <c r="IH983" s="206"/>
    </row>
    <row r="984" spans="1:242" s="225" customFormat="1" hidden="1" x14ac:dyDescent="0.25">
      <c r="A984" s="206"/>
      <c r="B984" s="206"/>
      <c r="C984" s="204">
        <v>43715</v>
      </c>
      <c r="D984" s="318" t="s">
        <v>1735</v>
      </c>
      <c r="E984" s="319" t="s">
        <v>1732</v>
      </c>
      <c r="F984" s="255"/>
      <c r="G984" s="320" t="s">
        <v>1693</v>
      </c>
      <c r="H984" s="285"/>
      <c r="I984" s="321">
        <v>167000</v>
      </c>
      <c r="J984" s="357">
        <f t="shared" si="15"/>
        <v>16943200</v>
      </c>
      <c r="K984" s="251"/>
      <c r="L984" s="287"/>
      <c r="M984" s="319" t="s">
        <v>1732</v>
      </c>
      <c r="N984" s="287"/>
      <c r="O984" s="287"/>
      <c r="P984" s="287"/>
      <c r="Q984" s="287"/>
      <c r="R984" s="287"/>
      <c r="S984" s="287"/>
      <c r="T984" s="287"/>
      <c r="U984" s="287"/>
      <c r="V984" s="287"/>
      <c r="W984" s="287"/>
      <c r="X984" s="287"/>
      <c r="Y984" s="287"/>
      <c r="Z984" s="287"/>
      <c r="AA984" s="287"/>
      <c r="AB984" s="287"/>
      <c r="AC984" s="287"/>
      <c r="AD984" s="287"/>
      <c r="AE984" s="287"/>
      <c r="AF984" s="287"/>
      <c r="AG984" s="287"/>
      <c r="AH984" s="287"/>
      <c r="AI984" s="287"/>
      <c r="AJ984" s="449"/>
      <c r="AK984" s="206"/>
      <c r="AL984" s="206"/>
      <c r="AM984" s="206"/>
      <c r="AN984" s="206"/>
      <c r="AO984" s="206"/>
      <c r="AP984" s="206"/>
      <c r="AQ984" s="206"/>
      <c r="AR984" s="206"/>
      <c r="AS984" s="206"/>
      <c r="AT984" s="206"/>
      <c r="AU984" s="206"/>
      <c r="AV984" s="206"/>
      <c r="AW984" s="206"/>
      <c r="AX984" s="206"/>
      <c r="AY984" s="206"/>
      <c r="AZ984" s="206"/>
      <c r="BA984" s="206"/>
      <c r="BB984" s="206"/>
      <c r="BC984" s="206"/>
      <c r="BD984" s="206"/>
      <c r="BE984" s="206"/>
      <c r="BF984" s="206"/>
      <c r="BG984" s="206"/>
      <c r="BH984" s="206"/>
      <c r="BI984" s="206"/>
      <c r="BJ984" s="206"/>
      <c r="BK984" s="206"/>
      <c r="BL984" s="206"/>
      <c r="BM984" s="206"/>
      <c r="BN984" s="206"/>
      <c r="BO984" s="206"/>
      <c r="BP984" s="206"/>
      <c r="BQ984" s="206"/>
      <c r="BR984" s="206"/>
      <c r="BS984" s="206"/>
      <c r="BT984" s="206"/>
      <c r="BU984" s="206"/>
      <c r="BV984" s="206"/>
      <c r="BW984" s="206"/>
      <c r="BX984" s="206"/>
      <c r="BY984" s="206"/>
      <c r="BZ984" s="206"/>
      <c r="CA984" s="206"/>
      <c r="CB984" s="206"/>
      <c r="CC984" s="206"/>
      <c r="CD984" s="206"/>
      <c r="CE984" s="206"/>
      <c r="CF984" s="206"/>
      <c r="CG984" s="206"/>
      <c r="CH984" s="206"/>
      <c r="CI984" s="206"/>
      <c r="CJ984" s="206"/>
      <c r="CK984" s="206"/>
      <c r="CL984" s="206"/>
      <c r="CM984" s="206"/>
      <c r="CN984" s="206"/>
      <c r="CO984" s="206"/>
      <c r="CP984" s="206"/>
      <c r="CQ984" s="206"/>
      <c r="CR984" s="206"/>
      <c r="CS984" s="206"/>
      <c r="CT984" s="206"/>
      <c r="CU984" s="206"/>
      <c r="CV984" s="206"/>
      <c r="CW984" s="206"/>
      <c r="CX984" s="206"/>
      <c r="CY984" s="206"/>
      <c r="CZ984" s="206"/>
      <c r="DA984" s="206"/>
      <c r="DB984" s="206"/>
      <c r="DC984" s="206"/>
      <c r="DD984" s="206"/>
      <c r="DE984" s="206"/>
      <c r="DF984" s="206"/>
      <c r="DG984" s="206"/>
      <c r="DH984" s="206"/>
      <c r="DI984" s="206"/>
      <c r="DJ984" s="206"/>
      <c r="DK984" s="206"/>
      <c r="DL984" s="206"/>
      <c r="DM984" s="206"/>
      <c r="DN984" s="206"/>
      <c r="DO984" s="206"/>
      <c r="DP984" s="206"/>
      <c r="DQ984" s="206"/>
      <c r="DR984" s="206"/>
      <c r="DS984" s="206"/>
      <c r="DT984" s="206"/>
      <c r="DU984" s="206"/>
      <c r="DV984" s="206"/>
      <c r="DW984" s="206"/>
      <c r="DX984" s="206"/>
      <c r="DY984" s="206"/>
      <c r="DZ984" s="206"/>
      <c r="EA984" s="206"/>
      <c r="EB984" s="206"/>
      <c r="EC984" s="206"/>
      <c r="ED984" s="206"/>
      <c r="EE984" s="206"/>
      <c r="EF984" s="206"/>
      <c r="EG984" s="206"/>
      <c r="EH984" s="206"/>
      <c r="EI984" s="206"/>
      <c r="EJ984" s="206"/>
      <c r="EK984" s="206"/>
      <c r="EL984" s="206"/>
      <c r="EM984" s="206"/>
      <c r="EN984" s="206"/>
      <c r="EO984" s="206"/>
      <c r="EP984" s="206"/>
      <c r="EQ984" s="206"/>
      <c r="ER984" s="206"/>
      <c r="ES984" s="206"/>
      <c r="ET984" s="206"/>
      <c r="EU984" s="206"/>
      <c r="EV984" s="206"/>
      <c r="EW984" s="206"/>
      <c r="EX984" s="206"/>
      <c r="EY984" s="206"/>
      <c r="EZ984" s="206"/>
      <c r="FA984" s="206"/>
      <c r="FB984" s="206"/>
      <c r="FC984" s="206"/>
      <c r="FD984" s="206"/>
      <c r="FE984" s="206"/>
      <c r="FF984" s="206"/>
      <c r="FG984" s="206"/>
      <c r="FH984" s="206"/>
      <c r="FI984" s="206"/>
      <c r="FJ984" s="206"/>
      <c r="FK984" s="206"/>
      <c r="FL984" s="206"/>
      <c r="FM984" s="206"/>
      <c r="FN984" s="206"/>
      <c r="FO984" s="206"/>
      <c r="FP984" s="206"/>
      <c r="FQ984" s="206"/>
      <c r="FR984" s="206"/>
      <c r="FS984" s="206"/>
      <c r="FT984" s="206"/>
      <c r="FU984" s="206"/>
      <c r="FV984" s="206"/>
      <c r="FW984" s="206"/>
      <c r="FX984" s="206"/>
      <c r="FY984" s="206"/>
      <c r="FZ984" s="206"/>
      <c r="GA984" s="206"/>
      <c r="GB984" s="206"/>
      <c r="GC984" s="206"/>
      <c r="GD984" s="206"/>
      <c r="GE984" s="206"/>
      <c r="GF984" s="206"/>
      <c r="GG984" s="206"/>
      <c r="GH984" s="206"/>
      <c r="GI984" s="206"/>
      <c r="GJ984" s="206"/>
      <c r="GK984" s="206"/>
      <c r="GL984" s="206"/>
      <c r="GM984" s="206"/>
      <c r="GN984" s="206"/>
      <c r="GO984" s="206"/>
      <c r="GP984" s="206"/>
      <c r="GQ984" s="206"/>
      <c r="GR984" s="206"/>
      <c r="GS984" s="206"/>
      <c r="GT984" s="206"/>
      <c r="GU984" s="206"/>
      <c r="GV984" s="206"/>
      <c r="GW984" s="206"/>
      <c r="GX984" s="206"/>
      <c r="GY984" s="206"/>
      <c r="GZ984" s="206"/>
      <c r="HA984" s="206"/>
      <c r="HB984" s="206"/>
      <c r="HC984" s="206"/>
      <c r="HD984" s="206"/>
      <c r="HE984" s="206"/>
      <c r="HF984" s="206"/>
      <c r="HG984" s="206"/>
      <c r="HH984" s="206"/>
      <c r="HI984" s="206"/>
      <c r="HJ984" s="206"/>
      <c r="HK984" s="206"/>
      <c r="HL984" s="206"/>
      <c r="HM984" s="206"/>
      <c r="HN984" s="206"/>
      <c r="HO984" s="206"/>
      <c r="HP984" s="206"/>
      <c r="HQ984" s="206"/>
      <c r="HR984" s="206"/>
      <c r="HS984" s="206"/>
      <c r="HT984" s="206"/>
      <c r="HU984" s="206"/>
      <c r="HV984" s="206"/>
      <c r="HW984" s="206"/>
      <c r="HX984" s="206"/>
      <c r="HY984" s="206"/>
      <c r="HZ984" s="206"/>
      <c r="IA984" s="206"/>
      <c r="IB984" s="206"/>
      <c r="IC984" s="206"/>
      <c r="ID984" s="206"/>
      <c r="IE984" s="206"/>
      <c r="IF984" s="206"/>
      <c r="IG984" s="206"/>
      <c r="IH984" s="206"/>
    </row>
    <row r="985" spans="1:242" s="225" customFormat="1" hidden="1" x14ac:dyDescent="0.25">
      <c r="A985" s="206"/>
      <c r="B985" s="206"/>
      <c r="C985" s="204">
        <v>43717</v>
      </c>
      <c r="D985" s="267" t="s">
        <v>1747</v>
      </c>
      <c r="E985" s="319" t="s">
        <v>1736</v>
      </c>
      <c r="F985" s="322"/>
      <c r="G985" s="270" t="s">
        <v>1198</v>
      </c>
      <c r="H985" s="285"/>
      <c r="I985" s="271">
        <v>400000</v>
      </c>
      <c r="J985" s="357">
        <f t="shared" si="15"/>
        <v>16543200</v>
      </c>
      <c r="K985" s="251"/>
      <c r="L985" s="287"/>
      <c r="M985" s="319" t="s">
        <v>1736</v>
      </c>
      <c r="N985" s="287"/>
      <c r="O985" s="287"/>
      <c r="P985" s="287"/>
      <c r="Q985" s="287"/>
      <c r="R985" s="287"/>
      <c r="S985" s="287"/>
      <c r="T985" s="287"/>
      <c r="U985" s="287"/>
      <c r="V985" s="287"/>
      <c r="W985" s="287"/>
      <c r="X985" s="287"/>
      <c r="Y985" s="287"/>
      <c r="Z985" s="287"/>
      <c r="AA985" s="287"/>
      <c r="AB985" s="287"/>
      <c r="AC985" s="287"/>
      <c r="AD985" s="287"/>
      <c r="AE985" s="287"/>
      <c r="AF985" s="287"/>
      <c r="AG985" s="287"/>
      <c r="AH985" s="287"/>
      <c r="AI985" s="287"/>
      <c r="AJ985" s="449"/>
      <c r="AK985" s="206"/>
      <c r="AL985" s="206"/>
      <c r="AM985" s="206"/>
      <c r="AN985" s="206"/>
      <c r="AO985" s="206"/>
      <c r="AP985" s="206"/>
      <c r="AQ985" s="206"/>
      <c r="AR985" s="206"/>
      <c r="AS985" s="206"/>
      <c r="AT985" s="206"/>
      <c r="AU985" s="206"/>
      <c r="AV985" s="206"/>
      <c r="AW985" s="206"/>
      <c r="AX985" s="206"/>
      <c r="AY985" s="206"/>
      <c r="AZ985" s="206"/>
      <c r="BA985" s="206"/>
      <c r="BB985" s="206"/>
      <c r="BC985" s="206"/>
      <c r="BD985" s="206"/>
      <c r="BE985" s="206"/>
      <c r="BF985" s="206"/>
      <c r="BG985" s="206"/>
      <c r="BH985" s="206"/>
      <c r="BI985" s="206"/>
      <c r="BJ985" s="206"/>
      <c r="BK985" s="206"/>
      <c r="BL985" s="206"/>
      <c r="BM985" s="206"/>
      <c r="BN985" s="206"/>
      <c r="BO985" s="206"/>
      <c r="BP985" s="206"/>
      <c r="BQ985" s="206"/>
      <c r="BR985" s="206"/>
      <c r="BS985" s="206"/>
      <c r="BT985" s="206"/>
      <c r="BU985" s="206"/>
      <c r="BV985" s="206"/>
      <c r="BW985" s="206"/>
      <c r="BX985" s="206"/>
      <c r="BY985" s="206"/>
      <c r="BZ985" s="206"/>
      <c r="CA985" s="206"/>
      <c r="CB985" s="206"/>
      <c r="CC985" s="206"/>
      <c r="CD985" s="206"/>
      <c r="CE985" s="206"/>
      <c r="CF985" s="206"/>
      <c r="CG985" s="206"/>
      <c r="CH985" s="206"/>
      <c r="CI985" s="206"/>
      <c r="CJ985" s="206"/>
      <c r="CK985" s="206"/>
      <c r="CL985" s="206"/>
      <c r="CM985" s="206"/>
      <c r="CN985" s="206"/>
      <c r="CO985" s="206"/>
      <c r="CP985" s="206"/>
      <c r="CQ985" s="206"/>
      <c r="CR985" s="206"/>
      <c r="CS985" s="206"/>
      <c r="CT985" s="206"/>
      <c r="CU985" s="206"/>
      <c r="CV985" s="206"/>
      <c r="CW985" s="206"/>
      <c r="CX985" s="206"/>
      <c r="CY985" s="206"/>
      <c r="CZ985" s="206"/>
      <c r="DA985" s="206"/>
      <c r="DB985" s="206"/>
      <c r="DC985" s="206"/>
      <c r="DD985" s="206"/>
      <c r="DE985" s="206"/>
      <c r="DF985" s="206"/>
      <c r="DG985" s="206"/>
      <c r="DH985" s="206"/>
      <c r="DI985" s="206"/>
      <c r="DJ985" s="206"/>
      <c r="DK985" s="206"/>
      <c r="DL985" s="206"/>
      <c r="DM985" s="206"/>
      <c r="DN985" s="206"/>
      <c r="DO985" s="206"/>
      <c r="DP985" s="206"/>
      <c r="DQ985" s="206"/>
      <c r="DR985" s="206"/>
      <c r="DS985" s="206"/>
      <c r="DT985" s="206"/>
      <c r="DU985" s="206"/>
      <c r="DV985" s="206"/>
      <c r="DW985" s="206"/>
      <c r="DX985" s="206"/>
      <c r="DY985" s="206"/>
      <c r="DZ985" s="206"/>
      <c r="EA985" s="206"/>
      <c r="EB985" s="206"/>
      <c r="EC985" s="206"/>
      <c r="ED985" s="206"/>
      <c r="EE985" s="206"/>
      <c r="EF985" s="206"/>
      <c r="EG985" s="206"/>
      <c r="EH985" s="206"/>
      <c r="EI985" s="206"/>
      <c r="EJ985" s="206"/>
      <c r="EK985" s="206"/>
      <c r="EL985" s="206"/>
      <c r="EM985" s="206"/>
      <c r="EN985" s="206"/>
      <c r="EO985" s="206"/>
      <c r="EP985" s="206"/>
      <c r="EQ985" s="206"/>
      <c r="ER985" s="206"/>
      <c r="ES985" s="206"/>
      <c r="ET985" s="206"/>
      <c r="EU985" s="206"/>
      <c r="EV985" s="206"/>
      <c r="EW985" s="206"/>
      <c r="EX985" s="206"/>
      <c r="EY985" s="206"/>
      <c r="EZ985" s="206"/>
      <c r="FA985" s="206"/>
      <c r="FB985" s="206"/>
      <c r="FC985" s="206"/>
      <c r="FD985" s="206"/>
      <c r="FE985" s="206"/>
      <c r="FF985" s="206"/>
      <c r="FG985" s="206"/>
      <c r="FH985" s="206"/>
      <c r="FI985" s="206"/>
      <c r="FJ985" s="206"/>
      <c r="FK985" s="206"/>
      <c r="FL985" s="206"/>
      <c r="FM985" s="206"/>
      <c r="FN985" s="206"/>
      <c r="FO985" s="206"/>
      <c r="FP985" s="206"/>
      <c r="FQ985" s="206"/>
      <c r="FR985" s="206"/>
      <c r="FS985" s="206"/>
      <c r="FT985" s="206"/>
      <c r="FU985" s="206"/>
      <c r="FV985" s="206"/>
      <c r="FW985" s="206"/>
      <c r="FX985" s="206"/>
      <c r="FY985" s="206"/>
      <c r="FZ985" s="206"/>
      <c r="GA985" s="206"/>
      <c r="GB985" s="206"/>
      <c r="GC985" s="206"/>
      <c r="GD985" s="206"/>
      <c r="GE985" s="206"/>
      <c r="GF985" s="206"/>
      <c r="GG985" s="206"/>
      <c r="GH985" s="206"/>
      <c r="GI985" s="206"/>
      <c r="GJ985" s="206"/>
      <c r="GK985" s="206"/>
      <c r="GL985" s="206"/>
      <c r="GM985" s="206"/>
      <c r="GN985" s="206"/>
      <c r="GO985" s="206"/>
      <c r="GP985" s="206"/>
      <c r="GQ985" s="206"/>
      <c r="GR985" s="206"/>
      <c r="GS985" s="206"/>
      <c r="GT985" s="206"/>
      <c r="GU985" s="206"/>
      <c r="GV985" s="206"/>
      <c r="GW985" s="206"/>
      <c r="GX985" s="206"/>
      <c r="GY985" s="206"/>
      <c r="GZ985" s="206"/>
      <c r="HA985" s="206"/>
      <c r="HB985" s="206"/>
      <c r="HC985" s="206"/>
      <c r="HD985" s="206"/>
      <c r="HE985" s="206"/>
      <c r="HF985" s="206"/>
      <c r="HG985" s="206"/>
      <c r="HH985" s="206"/>
      <c r="HI985" s="206"/>
      <c r="HJ985" s="206"/>
      <c r="HK985" s="206"/>
      <c r="HL985" s="206"/>
      <c r="HM985" s="206"/>
      <c r="HN985" s="206"/>
      <c r="HO985" s="206"/>
      <c r="HP985" s="206"/>
      <c r="HQ985" s="206"/>
      <c r="HR985" s="206"/>
      <c r="HS985" s="206"/>
      <c r="HT985" s="206"/>
      <c r="HU985" s="206"/>
      <c r="HV985" s="206"/>
      <c r="HW985" s="206"/>
      <c r="HX985" s="206"/>
      <c r="HY985" s="206"/>
      <c r="HZ985" s="206"/>
      <c r="IA985" s="206"/>
      <c r="IB985" s="206"/>
      <c r="IC985" s="206"/>
      <c r="ID985" s="206"/>
      <c r="IE985" s="206"/>
      <c r="IF985" s="206"/>
      <c r="IG985" s="206"/>
      <c r="IH985" s="206"/>
    </row>
    <row r="986" spans="1:242" s="225" customFormat="1" hidden="1" x14ac:dyDescent="0.25">
      <c r="A986" s="206"/>
      <c r="B986" s="206"/>
      <c r="C986" s="204">
        <v>43717</v>
      </c>
      <c r="D986" s="233" t="s">
        <v>1748</v>
      </c>
      <c r="E986" s="319" t="s">
        <v>1737</v>
      </c>
      <c r="F986" s="322"/>
      <c r="G986" s="242" t="s">
        <v>1400</v>
      </c>
      <c r="H986" s="285"/>
      <c r="I986" s="236">
        <v>270000</v>
      </c>
      <c r="J986" s="357">
        <f t="shared" si="15"/>
        <v>16273200</v>
      </c>
      <c r="K986" s="251"/>
      <c r="L986" s="287"/>
      <c r="M986" s="319" t="s">
        <v>1737</v>
      </c>
      <c r="N986" s="287"/>
      <c r="O986" s="287"/>
      <c r="P986" s="287"/>
      <c r="Q986" s="287"/>
      <c r="R986" s="287"/>
      <c r="S986" s="287"/>
      <c r="T986" s="287"/>
      <c r="U986" s="287"/>
      <c r="V986" s="287"/>
      <c r="W986" s="287"/>
      <c r="X986" s="287"/>
      <c r="Y986" s="287"/>
      <c r="Z986" s="287"/>
      <c r="AA986" s="287"/>
      <c r="AB986" s="287"/>
      <c r="AC986" s="287"/>
      <c r="AD986" s="287"/>
      <c r="AE986" s="287"/>
      <c r="AF986" s="287"/>
      <c r="AG986" s="287"/>
      <c r="AH986" s="287"/>
      <c r="AI986" s="287"/>
      <c r="AJ986" s="449"/>
      <c r="AK986" s="206"/>
      <c r="AL986" s="206"/>
      <c r="AM986" s="206"/>
      <c r="AN986" s="206"/>
      <c r="AO986" s="206"/>
      <c r="AP986" s="206"/>
      <c r="AQ986" s="206"/>
      <c r="AR986" s="206"/>
      <c r="AS986" s="206"/>
      <c r="AT986" s="206"/>
      <c r="AU986" s="206"/>
      <c r="AV986" s="206"/>
      <c r="AW986" s="206"/>
      <c r="AX986" s="206"/>
      <c r="AY986" s="206"/>
      <c r="AZ986" s="206"/>
      <c r="BA986" s="206"/>
      <c r="BB986" s="206"/>
      <c r="BC986" s="206"/>
      <c r="BD986" s="206"/>
      <c r="BE986" s="206"/>
      <c r="BF986" s="206"/>
      <c r="BG986" s="206"/>
      <c r="BH986" s="206"/>
      <c r="BI986" s="206"/>
      <c r="BJ986" s="206"/>
      <c r="BK986" s="206"/>
      <c r="BL986" s="206"/>
      <c r="BM986" s="206"/>
      <c r="BN986" s="206"/>
      <c r="BO986" s="206"/>
      <c r="BP986" s="206"/>
      <c r="BQ986" s="206"/>
      <c r="BR986" s="206"/>
      <c r="BS986" s="206"/>
      <c r="BT986" s="206"/>
      <c r="BU986" s="206"/>
      <c r="BV986" s="206"/>
      <c r="BW986" s="206"/>
      <c r="BX986" s="206"/>
      <c r="BY986" s="206"/>
      <c r="BZ986" s="206"/>
      <c r="CA986" s="206"/>
      <c r="CB986" s="206"/>
      <c r="CC986" s="206"/>
      <c r="CD986" s="206"/>
      <c r="CE986" s="206"/>
      <c r="CF986" s="206"/>
      <c r="CG986" s="206"/>
      <c r="CH986" s="206"/>
      <c r="CI986" s="206"/>
      <c r="CJ986" s="206"/>
      <c r="CK986" s="206"/>
      <c r="CL986" s="206"/>
      <c r="CM986" s="206"/>
      <c r="CN986" s="206"/>
      <c r="CO986" s="206"/>
      <c r="CP986" s="206"/>
      <c r="CQ986" s="206"/>
      <c r="CR986" s="206"/>
      <c r="CS986" s="206"/>
      <c r="CT986" s="206"/>
      <c r="CU986" s="206"/>
      <c r="CV986" s="206"/>
      <c r="CW986" s="206"/>
      <c r="CX986" s="206"/>
      <c r="CY986" s="206"/>
      <c r="CZ986" s="206"/>
      <c r="DA986" s="206"/>
      <c r="DB986" s="206"/>
      <c r="DC986" s="206"/>
      <c r="DD986" s="206"/>
      <c r="DE986" s="206"/>
      <c r="DF986" s="206"/>
      <c r="DG986" s="206"/>
      <c r="DH986" s="206"/>
      <c r="DI986" s="206"/>
      <c r="DJ986" s="206"/>
      <c r="DK986" s="206"/>
      <c r="DL986" s="206"/>
      <c r="DM986" s="206"/>
      <c r="DN986" s="206"/>
      <c r="DO986" s="206"/>
      <c r="DP986" s="206"/>
      <c r="DQ986" s="206"/>
      <c r="DR986" s="206"/>
      <c r="DS986" s="206"/>
      <c r="DT986" s="206"/>
      <c r="DU986" s="206"/>
      <c r="DV986" s="206"/>
      <c r="DW986" s="206"/>
      <c r="DX986" s="206"/>
      <c r="DY986" s="206"/>
      <c r="DZ986" s="206"/>
      <c r="EA986" s="206"/>
      <c r="EB986" s="206"/>
      <c r="EC986" s="206"/>
      <c r="ED986" s="206"/>
      <c r="EE986" s="206"/>
      <c r="EF986" s="206"/>
      <c r="EG986" s="206"/>
      <c r="EH986" s="206"/>
      <c r="EI986" s="206"/>
      <c r="EJ986" s="206"/>
      <c r="EK986" s="206"/>
      <c r="EL986" s="206"/>
      <c r="EM986" s="206"/>
      <c r="EN986" s="206"/>
      <c r="EO986" s="206"/>
      <c r="EP986" s="206"/>
      <c r="EQ986" s="206"/>
      <c r="ER986" s="206"/>
      <c r="ES986" s="206"/>
      <c r="ET986" s="206"/>
      <c r="EU986" s="206"/>
      <c r="EV986" s="206"/>
      <c r="EW986" s="206"/>
      <c r="EX986" s="206"/>
      <c r="EY986" s="206"/>
      <c r="EZ986" s="206"/>
      <c r="FA986" s="206"/>
      <c r="FB986" s="206"/>
      <c r="FC986" s="206"/>
      <c r="FD986" s="206"/>
      <c r="FE986" s="206"/>
      <c r="FF986" s="206"/>
      <c r="FG986" s="206"/>
      <c r="FH986" s="206"/>
      <c r="FI986" s="206"/>
      <c r="FJ986" s="206"/>
      <c r="FK986" s="206"/>
      <c r="FL986" s="206"/>
      <c r="FM986" s="206"/>
      <c r="FN986" s="206"/>
      <c r="FO986" s="206"/>
      <c r="FP986" s="206"/>
      <c r="FQ986" s="206"/>
      <c r="FR986" s="206"/>
      <c r="FS986" s="206"/>
      <c r="FT986" s="206"/>
      <c r="FU986" s="206"/>
      <c r="FV986" s="206"/>
      <c r="FW986" s="206"/>
      <c r="FX986" s="206"/>
      <c r="FY986" s="206"/>
      <c r="FZ986" s="206"/>
      <c r="GA986" s="206"/>
      <c r="GB986" s="206"/>
      <c r="GC986" s="206"/>
      <c r="GD986" s="206"/>
      <c r="GE986" s="206"/>
      <c r="GF986" s="206"/>
      <c r="GG986" s="206"/>
      <c r="GH986" s="206"/>
      <c r="GI986" s="206"/>
      <c r="GJ986" s="206"/>
      <c r="GK986" s="206"/>
      <c r="GL986" s="206"/>
      <c r="GM986" s="206"/>
      <c r="GN986" s="206"/>
      <c r="GO986" s="206"/>
      <c r="GP986" s="206"/>
      <c r="GQ986" s="206"/>
      <c r="GR986" s="206"/>
      <c r="GS986" s="206"/>
      <c r="GT986" s="206"/>
      <c r="GU986" s="206"/>
      <c r="GV986" s="206"/>
      <c r="GW986" s="206"/>
      <c r="GX986" s="206"/>
      <c r="GY986" s="206"/>
      <c r="GZ986" s="206"/>
      <c r="HA986" s="206"/>
      <c r="HB986" s="206"/>
      <c r="HC986" s="206"/>
      <c r="HD986" s="206"/>
      <c r="HE986" s="206"/>
      <c r="HF986" s="206"/>
      <c r="HG986" s="206"/>
      <c r="HH986" s="206"/>
      <c r="HI986" s="206"/>
      <c r="HJ986" s="206"/>
      <c r="HK986" s="206"/>
      <c r="HL986" s="206"/>
      <c r="HM986" s="206"/>
      <c r="HN986" s="206"/>
      <c r="HO986" s="206"/>
      <c r="HP986" s="206"/>
      <c r="HQ986" s="206"/>
      <c r="HR986" s="206"/>
      <c r="HS986" s="206"/>
      <c r="HT986" s="206"/>
      <c r="HU986" s="206"/>
      <c r="HV986" s="206"/>
      <c r="HW986" s="206"/>
      <c r="HX986" s="206"/>
      <c r="HY986" s="206"/>
      <c r="HZ986" s="206"/>
      <c r="IA986" s="206"/>
      <c r="IB986" s="206"/>
      <c r="IC986" s="206"/>
      <c r="ID986" s="206"/>
      <c r="IE986" s="206"/>
      <c r="IF986" s="206"/>
      <c r="IG986" s="206"/>
      <c r="IH986" s="206"/>
    </row>
    <row r="987" spans="1:242" s="225" customFormat="1" hidden="1" x14ac:dyDescent="0.25">
      <c r="A987" s="206"/>
      <c r="B987" s="206"/>
      <c r="C987" s="204">
        <v>43717</v>
      </c>
      <c r="D987" s="233" t="s">
        <v>1188</v>
      </c>
      <c r="E987" s="319" t="s">
        <v>1738</v>
      </c>
      <c r="F987" s="322"/>
      <c r="G987" s="242" t="s">
        <v>1198</v>
      </c>
      <c r="H987" s="285"/>
      <c r="I987" s="236">
        <v>100000</v>
      </c>
      <c r="J987" s="357">
        <f t="shared" si="15"/>
        <v>16173200</v>
      </c>
      <c r="K987" s="251"/>
      <c r="L987" s="287"/>
      <c r="M987" s="319" t="s">
        <v>1738</v>
      </c>
      <c r="N987" s="287"/>
      <c r="O987" s="287"/>
      <c r="P987" s="287"/>
      <c r="Q987" s="287"/>
      <c r="R987" s="287"/>
      <c r="S987" s="287"/>
      <c r="T987" s="287"/>
      <c r="U987" s="287"/>
      <c r="V987" s="287"/>
      <c r="W987" s="287"/>
      <c r="X987" s="287"/>
      <c r="Y987" s="287"/>
      <c r="Z987" s="287"/>
      <c r="AA987" s="287"/>
      <c r="AB987" s="287"/>
      <c r="AC987" s="287"/>
      <c r="AD987" s="287"/>
      <c r="AE987" s="287"/>
      <c r="AF987" s="287"/>
      <c r="AG987" s="287"/>
      <c r="AH987" s="287"/>
      <c r="AI987" s="287"/>
      <c r="AJ987" s="449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206"/>
      <c r="BN987" s="206"/>
      <c r="BO987" s="206"/>
      <c r="BP987" s="206"/>
      <c r="BQ987" s="206"/>
      <c r="BR987" s="206"/>
      <c r="BS987" s="206"/>
      <c r="BT987" s="206"/>
      <c r="BU987" s="206"/>
      <c r="BV987" s="206"/>
      <c r="BW987" s="206"/>
      <c r="BX987" s="206"/>
      <c r="BY987" s="206"/>
      <c r="BZ987" s="206"/>
      <c r="CA987" s="206"/>
      <c r="CB987" s="206"/>
      <c r="CC987" s="206"/>
      <c r="CD987" s="206"/>
      <c r="CE987" s="206"/>
      <c r="CF987" s="206"/>
      <c r="CG987" s="206"/>
      <c r="CH987" s="206"/>
      <c r="CI987" s="206"/>
      <c r="CJ987" s="206"/>
      <c r="CK987" s="206"/>
      <c r="CL987" s="206"/>
      <c r="CM987" s="206"/>
      <c r="CN987" s="206"/>
      <c r="CO987" s="206"/>
      <c r="CP987" s="206"/>
      <c r="CQ987" s="206"/>
      <c r="CR987" s="206"/>
      <c r="CS987" s="206"/>
      <c r="CT987" s="206"/>
      <c r="CU987" s="206"/>
      <c r="CV987" s="206"/>
      <c r="CW987" s="206"/>
      <c r="CX987" s="206"/>
      <c r="CY987" s="206"/>
      <c r="CZ987" s="206"/>
      <c r="DA987" s="206"/>
      <c r="DB987" s="206"/>
      <c r="DC987" s="206"/>
      <c r="DD987" s="206"/>
      <c r="DE987" s="206"/>
      <c r="DF987" s="206"/>
      <c r="DG987" s="206"/>
      <c r="DH987" s="206"/>
      <c r="DI987" s="206"/>
      <c r="DJ987" s="206"/>
      <c r="DK987" s="206"/>
      <c r="DL987" s="206"/>
      <c r="DM987" s="206"/>
      <c r="DN987" s="206"/>
      <c r="DO987" s="206"/>
      <c r="DP987" s="206"/>
      <c r="DQ987" s="206"/>
      <c r="DR987" s="206"/>
      <c r="DS987" s="206"/>
      <c r="DT987" s="206"/>
      <c r="DU987" s="206"/>
      <c r="DV987" s="206"/>
      <c r="DW987" s="206"/>
      <c r="DX987" s="206"/>
      <c r="DY987" s="206"/>
      <c r="DZ987" s="206"/>
      <c r="EA987" s="206"/>
      <c r="EB987" s="206"/>
      <c r="EC987" s="206"/>
      <c r="ED987" s="206"/>
      <c r="EE987" s="206"/>
      <c r="EF987" s="206"/>
      <c r="EG987" s="206"/>
      <c r="EH987" s="206"/>
      <c r="EI987" s="206"/>
      <c r="EJ987" s="206"/>
      <c r="EK987" s="206"/>
      <c r="EL987" s="206"/>
      <c r="EM987" s="206"/>
      <c r="EN987" s="206"/>
      <c r="EO987" s="206"/>
      <c r="EP987" s="206"/>
      <c r="EQ987" s="206"/>
      <c r="ER987" s="206"/>
      <c r="ES987" s="206"/>
      <c r="ET987" s="206"/>
      <c r="EU987" s="206"/>
      <c r="EV987" s="206"/>
      <c r="EW987" s="206"/>
      <c r="EX987" s="206"/>
      <c r="EY987" s="206"/>
      <c r="EZ987" s="206"/>
      <c r="FA987" s="206"/>
      <c r="FB987" s="206"/>
      <c r="FC987" s="206"/>
      <c r="FD987" s="206"/>
      <c r="FE987" s="206"/>
      <c r="FF987" s="206"/>
      <c r="FG987" s="206"/>
      <c r="FH987" s="206"/>
      <c r="FI987" s="206"/>
      <c r="FJ987" s="206"/>
      <c r="FK987" s="206"/>
      <c r="FL987" s="206"/>
      <c r="FM987" s="206"/>
      <c r="FN987" s="206"/>
      <c r="FO987" s="206"/>
      <c r="FP987" s="206"/>
      <c r="FQ987" s="206"/>
      <c r="FR987" s="206"/>
      <c r="FS987" s="206"/>
      <c r="FT987" s="206"/>
      <c r="FU987" s="206"/>
      <c r="FV987" s="206"/>
      <c r="FW987" s="206"/>
      <c r="FX987" s="206"/>
      <c r="FY987" s="206"/>
      <c r="FZ987" s="206"/>
      <c r="GA987" s="206"/>
      <c r="GB987" s="206"/>
      <c r="GC987" s="206"/>
      <c r="GD987" s="206"/>
      <c r="GE987" s="206"/>
      <c r="GF987" s="206"/>
      <c r="GG987" s="206"/>
      <c r="GH987" s="206"/>
      <c r="GI987" s="206"/>
      <c r="GJ987" s="206"/>
      <c r="GK987" s="206"/>
      <c r="GL987" s="206"/>
      <c r="GM987" s="206"/>
      <c r="GN987" s="206"/>
      <c r="GO987" s="206"/>
      <c r="GP987" s="206"/>
      <c r="GQ987" s="206"/>
      <c r="GR987" s="206"/>
      <c r="GS987" s="206"/>
      <c r="GT987" s="206"/>
      <c r="GU987" s="206"/>
      <c r="GV987" s="206"/>
      <c r="GW987" s="206"/>
      <c r="GX987" s="206"/>
      <c r="GY987" s="206"/>
      <c r="GZ987" s="206"/>
      <c r="HA987" s="206"/>
      <c r="HB987" s="206"/>
      <c r="HC987" s="206"/>
      <c r="HD987" s="206"/>
      <c r="HE987" s="206"/>
      <c r="HF987" s="206"/>
      <c r="HG987" s="206"/>
      <c r="HH987" s="206"/>
      <c r="HI987" s="206"/>
      <c r="HJ987" s="206"/>
      <c r="HK987" s="206"/>
      <c r="HL987" s="206"/>
      <c r="HM987" s="206"/>
      <c r="HN987" s="206"/>
      <c r="HO987" s="206"/>
      <c r="HP987" s="206"/>
      <c r="HQ987" s="206"/>
      <c r="HR987" s="206"/>
      <c r="HS987" s="206"/>
      <c r="HT987" s="206"/>
      <c r="HU987" s="206"/>
      <c r="HV987" s="206"/>
      <c r="HW987" s="206"/>
      <c r="HX987" s="206"/>
      <c r="HY987" s="206"/>
      <c r="HZ987" s="206"/>
      <c r="IA987" s="206"/>
      <c r="IB987" s="206"/>
      <c r="IC987" s="206"/>
      <c r="ID987" s="206"/>
      <c r="IE987" s="206"/>
      <c r="IF987" s="206"/>
      <c r="IG987" s="206"/>
      <c r="IH987" s="206"/>
    </row>
    <row r="988" spans="1:242" s="225" customFormat="1" hidden="1" x14ac:dyDescent="0.25">
      <c r="A988" s="206"/>
      <c r="B988" s="206"/>
      <c r="C988" s="204">
        <v>43718</v>
      </c>
      <c r="D988" s="233" t="s">
        <v>1750</v>
      </c>
      <c r="E988" s="319" t="s">
        <v>1739</v>
      </c>
      <c r="F988" s="322"/>
      <c r="G988" s="242" t="s">
        <v>1749</v>
      </c>
      <c r="H988" s="285"/>
      <c r="I988" s="236">
        <v>8300000</v>
      </c>
      <c r="J988" s="357">
        <f t="shared" si="15"/>
        <v>7873200</v>
      </c>
      <c r="K988" s="251"/>
      <c r="L988" s="287"/>
      <c r="M988" s="319" t="s">
        <v>1739</v>
      </c>
      <c r="N988" s="287"/>
      <c r="O988" s="287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449"/>
      <c r="AK988" s="206"/>
      <c r="AL988" s="206"/>
      <c r="AM988" s="206"/>
      <c r="AN988" s="206"/>
      <c r="AO988" s="206"/>
      <c r="AP988" s="206"/>
      <c r="AQ988" s="206"/>
      <c r="AR988" s="206"/>
      <c r="AS988" s="206"/>
      <c r="AT988" s="206"/>
      <c r="AU988" s="206"/>
      <c r="AV988" s="206"/>
      <c r="AW988" s="206"/>
      <c r="AX988" s="206"/>
      <c r="AY988" s="206"/>
      <c r="AZ988" s="206"/>
      <c r="BA988" s="206"/>
      <c r="BB988" s="206"/>
      <c r="BC988" s="206"/>
      <c r="BD988" s="206"/>
      <c r="BE988" s="206"/>
      <c r="BF988" s="206"/>
      <c r="BG988" s="206"/>
      <c r="BH988" s="206"/>
      <c r="BI988" s="206"/>
      <c r="BJ988" s="206"/>
      <c r="BK988" s="206"/>
      <c r="BL988" s="206"/>
      <c r="BM988" s="206"/>
      <c r="BN988" s="206"/>
      <c r="BO988" s="206"/>
      <c r="BP988" s="206"/>
      <c r="BQ988" s="206"/>
      <c r="BR988" s="206"/>
      <c r="BS988" s="206"/>
      <c r="BT988" s="206"/>
      <c r="BU988" s="206"/>
      <c r="BV988" s="206"/>
      <c r="BW988" s="206"/>
      <c r="BX988" s="206"/>
      <c r="BY988" s="206"/>
      <c r="BZ988" s="206"/>
      <c r="CA988" s="206"/>
      <c r="CB988" s="206"/>
      <c r="CC988" s="206"/>
      <c r="CD988" s="206"/>
      <c r="CE988" s="206"/>
      <c r="CF988" s="206"/>
      <c r="CG988" s="206"/>
      <c r="CH988" s="206"/>
      <c r="CI988" s="206"/>
      <c r="CJ988" s="206"/>
      <c r="CK988" s="206"/>
      <c r="CL988" s="206"/>
      <c r="CM988" s="206"/>
      <c r="CN988" s="206"/>
      <c r="CO988" s="206"/>
      <c r="CP988" s="206"/>
      <c r="CQ988" s="206"/>
      <c r="CR988" s="206"/>
      <c r="CS988" s="206"/>
      <c r="CT988" s="206"/>
      <c r="CU988" s="206"/>
      <c r="CV988" s="206"/>
      <c r="CW988" s="206"/>
      <c r="CX988" s="206"/>
      <c r="CY988" s="206"/>
      <c r="CZ988" s="206"/>
      <c r="DA988" s="206"/>
      <c r="DB988" s="206"/>
      <c r="DC988" s="206"/>
      <c r="DD988" s="206"/>
      <c r="DE988" s="206"/>
      <c r="DF988" s="206"/>
      <c r="DG988" s="206"/>
      <c r="DH988" s="206"/>
      <c r="DI988" s="206"/>
      <c r="DJ988" s="206"/>
      <c r="DK988" s="206"/>
      <c r="DL988" s="206"/>
      <c r="DM988" s="206"/>
      <c r="DN988" s="206"/>
      <c r="DO988" s="206"/>
      <c r="DP988" s="206"/>
      <c r="DQ988" s="206"/>
      <c r="DR988" s="206"/>
      <c r="DS988" s="206"/>
      <c r="DT988" s="206"/>
      <c r="DU988" s="206"/>
      <c r="DV988" s="206"/>
      <c r="DW988" s="206"/>
      <c r="DX988" s="206"/>
      <c r="DY988" s="206"/>
      <c r="DZ988" s="206"/>
      <c r="EA988" s="206"/>
      <c r="EB988" s="206"/>
      <c r="EC988" s="206"/>
      <c r="ED988" s="206"/>
      <c r="EE988" s="206"/>
      <c r="EF988" s="206"/>
      <c r="EG988" s="206"/>
      <c r="EH988" s="206"/>
      <c r="EI988" s="206"/>
      <c r="EJ988" s="206"/>
      <c r="EK988" s="206"/>
      <c r="EL988" s="206"/>
      <c r="EM988" s="206"/>
      <c r="EN988" s="206"/>
      <c r="EO988" s="206"/>
      <c r="EP988" s="206"/>
      <c r="EQ988" s="206"/>
      <c r="ER988" s="206"/>
      <c r="ES988" s="206"/>
      <c r="ET988" s="206"/>
      <c r="EU988" s="206"/>
      <c r="EV988" s="206"/>
      <c r="EW988" s="206"/>
      <c r="EX988" s="206"/>
      <c r="EY988" s="206"/>
      <c r="EZ988" s="206"/>
      <c r="FA988" s="206"/>
      <c r="FB988" s="206"/>
      <c r="FC988" s="206"/>
      <c r="FD988" s="206"/>
      <c r="FE988" s="206"/>
      <c r="FF988" s="206"/>
      <c r="FG988" s="206"/>
      <c r="FH988" s="206"/>
      <c r="FI988" s="206"/>
      <c r="FJ988" s="206"/>
      <c r="FK988" s="206"/>
      <c r="FL988" s="206"/>
      <c r="FM988" s="206"/>
      <c r="FN988" s="206"/>
      <c r="FO988" s="206"/>
      <c r="FP988" s="206"/>
      <c r="FQ988" s="206"/>
      <c r="FR988" s="206"/>
      <c r="FS988" s="206"/>
      <c r="FT988" s="206"/>
      <c r="FU988" s="206"/>
      <c r="FV988" s="206"/>
      <c r="FW988" s="206"/>
      <c r="FX988" s="206"/>
      <c r="FY988" s="206"/>
      <c r="FZ988" s="206"/>
      <c r="GA988" s="206"/>
      <c r="GB988" s="206"/>
      <c r="GC988" s="206"/>
      <c r="GD988" s="206"/>
      <c r="GE988" s="206"/>
      <c r="GF988" s="206"/>
      <c r="GG988" s="206"/>
      <c r="GH988" s="206"/>
      <c r="GI988" s="206"/>
      <c r="GJ988" s="206"/>
      <c r="GK988" s="206"/>
      <c r="GL988" s="206"/>
      <c r="GM988" s="206"/>
      <c r="GN988" s="206"/>
      <c r="GO988" s="206"/>
      <c r="GP988" s="206"/>
      <c r="GQ988" s="206"/>
      <c r="GR988" s="206"/>
      <c r="GS988" s="206"/>
      <c r="GT988" s="206"/>
      <c r="GU988" s="206"/>
      <c r="GV988" s="206"/>
      <c r="GW988" s="206"/>
      <c r="GX988" s="206"/>
      <c r="GY988" s="206"/>
      <c r="GZ988" s="206"/>
      <c r="HA988" s="206"/>
      <c r="HB988" s="206"/>
      <c r="HC988" s="206"/>
      <c r="HD988" s="206"/>
      <c r="HE988" s="206"/>
      <c r="HF988" s="206"/>
      <c r="HG988" s="206"/>
      <c r="HH988" s="206"/>
      <c r="HI988" s="206"/>
      <c r="HJ988" s="206"/>
      <c r="HK988" s="206"/>
      <c r="HL988" s="206"/>
      <c r="HM988" s="206"/>
      <c r="HN988" s="206"/>
      <c r="HO988" s="206"/>
      <c r="HP988" s="206"/>
      <c r="HQ988" s="206"/>
      <c r="HR988" s="206"/>
      <c r="HS988" s="206"/>
      <c r="HT988" s="206"/>
      <c r="HU988" s="206"/>
      <c r="HV988" s="206"/>
      <c r="HW988" s="206"/>
      <c r="HX988" s="206"/>
      <c r="HY988" s="206"/>
      <c r="HZ988" s="206"/>
      <c r="IA988" s="206"/>
      <c r="IB988" s="206"/>
      <c r="IC988" s="206"/>
      <c r="ID988" s="206"/>
      <c r="IE988" s="206"/>
      <c r="IF988" s="206"/>
      <c r="IG988" s="206"/>
      <c r="IH988" s="206"/>
    </row>
    <row r="989" spans="1:242" s="225" customFormat="1" hidden="1" x14ac:dyDescent="0.25">
      <c r="A989" s="206"/>
      <c r="B989" s="206"/>
      <c r="C989" s="204">
        <v>43718</v>
      </c>
      <c r="D989" s="233" t="s">
        <v>1751</v>
      </c>
      <c r="E989" s="319" t="s">
        <v>1740</v>
      </c>
      <c r="F989" s="322"/>
      <c r="G989" s="242" t="s">
        <v>1415</v>
      </c>
      <c r="H989" s="285"/>
      <c r="I989" s="236">
        <v>760000</v>
      </c>
      <c r="J989" s="357">
        <f t="shared" si="15"/>
        <v>7113200</v>
      </c>
      <c r="K989" s="251"/>
      <c r="L989" s="287"/>
      <c r="M989" s="319" t="s">
        <v>1740</v>
      </c>
      <c r="N989" s="287"/>
      <c r="O989" s="287"/>
      <c r="P989" s="287"/>
      <c r="Q989" s="287"/>
      <c r="R989" s="287"/>
      <c r="S989" s="287"/>
      <c r="T989" s="287"/>
      <c r="U989" s="287"/>
      <c r="V989" s="287"/>
      <c r="W989" s="287"/>
      <c r="X989" s="287"/>
      <c r="Y989" s="287"/>
      <c r="Z989" s="287"/>
      <c r="AA989" s="287"/>
      <c r="AB989" s="287"/>
      <c r="AC989" s="287"/>
      <c r="AD989" s="287"/>
      <c r="AE989" s="287"/>
      <c r="AF989" s="287"/>
      <c r="AG989" s="287"/>
      <c r="AH989" s="287"/>
      <c r="AI989" s="287"/>
      <c r="AJ989" s="449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6"/>
      <c r="AY989" s="206"/>
      <c r="AZ989" s="206"/>
      <c r="BA989" s="206"/>
      <c r="BB989" s="206"/>
      <c r="BC989" s="206"/>
      <c r="BD989" s="206"/>
      <c r="BE989" s="206"/>
      <c r="BF989" s="206"/>
      <c r="BG989" s="206"/>
      <c r="BH989" s="206"/>
      <c r="BI989" s="206"/>
      <c r="BJ989" s="206"/>
      <c r="BK989" s="206"/>
      <c r="BL989" s="206"/>
      <c r="BM989" s="206"/>
      <c r="BN989" s="206"/>
      <c r="BO989" s="206"/>
      <c r="BP989" s="206"/>
      <c r="BQ989" s="206"/>
      <c r="BR989" s="206"/>
      <c r="BS989" s="206"/>
      <c r="BT989" s="206"/>
      <c r="BU989" s="206"/>
      <c r="BV989" s="206"/>
      <c r="BW989" s="206"/>
      <c r="BX989" s="206"/>
      <c r="BY989" s="206"/>
      <c r="BZ989" s="206"/>
      <c r="CA989" s="206"/>
      <c r="CB989" s="206"/>
      <c r="CC989" s="206"/>
      <c r="CD989" s="206"/>
      <c r="CE989" s="206"/>
      <c r="CF989" s="206"/>
      <c r="CG989" s="206"/>
      <c r="CH989" s="206"/>
      <c r="CI989" s="206"/>
      <c r="CJ989" s="206"/>
      <c r="CK989" s="206"/>
      <c r="CL989" s="206"/>
      <c r="CM989" s="206"/>
      <c r="CN989" s="206"/>
      <c r="CO989" s="206"/>
      <c r="CP989" s="206"/>
      <c r="CQ989" s="206"/>
      <c r="CR989" s="206"/>
      <c r="CS989" s="206"/>
      <c r="CT989" s="206"/>
      <c r="CU989" s="206"/>
      <c r="CV989" s="206"/>
      <c r="CW989" s="206"/>
      <c r="CX989" s="206"/>
      <c r="CY989" s="206"/>
      <c r="CZ989" s="206"/>
      <c r="DA989" s="206"/>
      <c r="DB989" s="206"/>
      <c r="DC989" s="206"/>
      <c r="DD989" s="206"/>
      <c r="DE989" s="206"/>
      <c r="DF989" s="206"/>
      <c r="DG989" s="206"/>
      <c r="DH989" s="206"/>
      <c r="DI989" s="206"/>
      <c r="DJ989" s="206"/>
      <c r="DK989" s="206"/>
      <c r="DL989" s="206"/>
      <c r="DM989" s="206"/>
      <c r="DN989" s="206"/>
      <c r="DO989" s="206"/>
      <c r="DP989" s="206"/>
      <c r="DQ989" s="206"/>
      <c r="DR989" s="206"/>
      <c r="DS989" s="206"/>
      <c r="DT989" s="206"/>
      <c r="DU989" s="206"/>
      <c r="DV989" s="206"/>
      <c r="DW989" s="206"/>
      <c r="DX989" s="206"/>
      <c r="DY989" s="206"/>
      <c r="DZ989" s="206"/>
      <c r="EA989" s="206"/>
      <c r="EB989" s="206"/>
      <c r="EC989" s="206"/>
      <c r="ED989" s="206"/>
      <c r="EE989" s="206"/>
      <c r="EF989" s="206"/>
      <c r="EG989" s="206"/>
      <c r="EH989" s="206"/>
      <c r="EI989" s="206"/>
      <c r="EJ989" s="206"/>
      <c r="EK989" s="206"/>
      <c r="EL989" s="206"/>
      <c r="EM989" s="206"/>
      <c r="EN989" s="206"/>
      <c r="EO989" s="206"/>
      <c r="EP989" s="206"/>
      <c r="EQ989" s="206"/>
      <c r="ER989" s="206"/>
      <c r="ES989" s="206"/>
      <c r="ET989" s="206"/>
      <c r="EU989" s="206"/>
      <c r="EV989" s="206"/>
      <c r="EW989" s="206"/>
      <c r="EX989" s="206"/>
      <c r="EY989" s="206"/>
      <c r="EZ989" s="206"/>
      <c r="FA989" s="206"/>
      <c r="FB989" s="206"/>
      <c r="FC989" s="206"/>
      <c r="FD989" s="206"/>
      <c r="FE989" s="206"/>
      <c r="FF989" s="206"/>
      <c r="FG989" s="206"/>
      <c r="FH989" s="206"/>
      <c r="FI989" s="206"/>
      <c r="FJ989" s="206"/>
      <c r="FK989" s="206"/>
      <c r="FL989" s="206"/>
      <c r="FM989" s="206"/>
      <c r="FN989" s="206"/>
      <c r="FO989" s="206"/>
      <c r="FP989" s="206"/>
      <c r="FQ989" s="206"/>
      <c r="FR989" s="206"/>
      <c r="FS989" s="206"/>
      <c r="FT989" s="206"/>
      <c r="FU989" s="206"/>
      <c r="FV989" s="206"/>
      <c r="FW989" s="206"/>
      <c r="FX989" s="206"/>
      <c r="FY989" s="206"/>
      <c r="FZ989" s="206"/>
      <c r="GA989" s="206"/>
      <c r="GB989" s="206"/>
      <c r="GC989" s="206"/>
      <c r="GD989" s="206"/>
      <c r="GE989" s="206"/>
      <c r="GF989" s="206"/>
      <c r="GG989" s="206"/>
      <c r="GH989" s="206"/>
      <c r="GI989" s="206"/>
      <c r="GJ989" s="206"/>
      <c r="GK989" s="206"/>
      <c r="GL989" s="206"/>
      <c r="GM989" s="206"/>
      <c r="GN989" s="206"/>
      <c r="GO989" s="206"/>
      <c r="GP989" s="206"/>
      <c r="GQ989" s="206"/>
      <c r="GR989" s="206"/>
      <c r="GS989" s="206"/>
      <c r="GT989" s="206"/>
      <c r="GU989" s="206"/>
      <c r="GV989" s="206"/>
      <c r="GW989" s="206"/>
      <c r="GX989" s="206"/>
      <c r="GY989" s="206"/>
      <c r="GZ989" s="206"/>
      <c r="HA989" s="206"/>
      <c r="HB989" s="206"/>
      <c r="HC989" s="206"/>
      <c r="HD989" s="206"/>
      <c r="HE989" s="206"/>
      <c r="HF989" s="206"/>
      <c r="HG989" s="206"/>
      <c r="HH989" s="206"/>
      <c r="HI989" s="206"/>
      <c r="HJ989" s="206"/>
      <c r="HK989" s="206"/>
      <c r="HL989" s="206"/>
      <c r="HM989" s="206"/>
      <c r="HN989" s="206"/>
      <c r="HO989" s="206"/>
      <c r="HP989" s="206"/>
      <c r="HQ989" s="206"/>
      <c r="HR989" s="206"/>
      <c r="HS989" s="206"/>
      <c r="HT989" s="206"/>
      <c r="HU989" s="206"/>
      <c r="HV989" s="206"/>
      <c r="HW989" s="206"/>
      <c r="HX989" s="206"/>
      <c r="HY989" s="206"/>
      <c r="HZ989" s="206"/>
      <c r="IA989" s="206"/>
      <c r="IB989" s="206"/>
      <c r="IC989" s="206"/>
      <c r="ID989" s="206"/>
      <c r="IE989" s="206"/>
      <c r="IF989" s="206"/>
      <c r="IG989" s="206"/>
      <c r="IH989" s="206"/>
    </row>
    <row r="990" spans="1:242" s="225" customFormat="1" hidden="1" x14ac:dyDescent="0.25">
      <c r="A990" s="206"/>
      <c r="B990" s="206"/>
      <c r="C990" s="204">
        <v>43718</v>
      </c>
      <c r="D990" s="233" t="s">
        <v>1676</v>
      </c>
      <c r="E990" s="319" t="s">
        <v>1741</v>
      </c>
      <c r="F990" s="322"/>
      <c r="G990" s="242" t="s">
        <v>1286</v>
      </c>
      <c r="H990" s="285"/>
      <c r="I990" s="236">
        <v>320000</v>
      </c>
      <c r="J990" s="357">
        <f t="shared" si="15"/>
        <v>6793200</v>
      </c>
      <c r="K990" s="251"/>
      <c r="L990" s="287"/>
      <c r="M990" s="319" t="s">
        <v>1741</v>
      </c>
      <c r="N990" s="287"/>
      <c r="O990" s="287"/>
      <c r="P990" s="287"/>
      <c r="Q990" s="287"/>
      <c r="R990" s="287"/>
      <c r="S990" s="287"/>
      <c r="T990" s="287"/>
      <c r="U990" s="287"/>
      <c r="V990" s="287"/>
      <c r="W990" s="287"/>
      <c r="X990" s="287"/>
      <c r="Y990" s="287"/>
      <c r="Z990" s="287"/>
      <c r="AA990" s="287"/>
      <c r="AB990" s="287"/>
      <c r="AC990" s="287"/>
      <c r="AD990" s="287"/>
      <c r="AE990" s="287"/>
      <c r="AF990" s="287"/>
      <c r="AG990" s="287"/>
      <c r="AH990" s="287"/>
      <c r="AI990" s="287"/>
      <c r="AJ990" s="449"/>
      <c r="AK990" s="206"/>
      <c r="AL990" s="206"/>
      <c r="AM990" s="206"/>
      <c r="AN990" s="206"/>
      <c r="AO990" s="206"/>
      <c r="AP990" s="206"/>
      <c r="AQ990" s="206"/>
      <c r="AR990" s="206"/>
      <c r="AS990" s="206"/>
      <c r="AT990" s="206"/>
      <c r="AU990" s="206"/>
      <c r="AV990" s="206"/>
      <c r="AW990" s="206"/>
      <c r="AX990" s="206"/>
      <c r="AY990" s="206"/>
      <c r="AZ990" s="206"/>
      <c r="BA990" s="206"/>
      <c r="BB990" s="206"/>
      <c r="BC990" s="206"/>
      <c r="BD990" s="206"/>
      <c r="BE990" s="206"/>
      <c r="BF990" s="206"/>
      <c r="BG990" s="206"/>
      <c r="BH990" s="206"/>
      <c r="BI990" s="206"/>
      <c r="BJ990" s="206"/>
      <c r="BK990" s="206"/>
      <c r="BL990" s="206"/>
      <c r="BM990" s="206"/>
      <c r="BN990" s="206"/>
      <c r="BO990" s="206"/>
      <c r="BP990" s="206"/>
      <c r="BQ990" s="206"/>
      <c r="BR990" s="206"/>
      <c r="BS990" s="206"/>
      <c r="BT990" s="206"/>
      <c r="BU990" s="206"/>
      <c r="BV990" s="206"/>
      <c r="BW990" s="206"/>
      <c r="BX990" s="206"/>
      <c r="BY990" s="206"/>
      <c r="BZ990" s="206"/>
      <c r="CA990" s="206"/>
      <c r="CB990" s="206"/>
      <c r="CC990" s="206"/>
      <c r="CD990" s="206"/>
      <c r="CE990" s="206"/>
      <c r="CF990" s="206"/>
      <c r="CG990" s="206"/>
      <c r="CH990" s="206"/>
      <c r="CI990" s="206"/>
      <c r="CJ990" s="206"/>
      <c r="CK990" s="206"/>
      <c r="CL990" s="206"/>
      <c r="CM990" s="206"/>
      <c r="CN990" s="206"/>
      <c r="CO990" s="206"/>
      <c r="CP990" s="206"/>
      <c r="CQ990" s="206"/>
      <c r="CR990" s="206"/>
      <c r="CS990" s="206"/>
      <c r="CT990" s="206"/>
      <c r="CU990" s="206"/>
      <c r="CV990" s="206"/>
      <c r="CW990" s="206"/>
      <c r="CX990" s="206"/>
      <c r="CY990" s="206"/>
      <c r="CZ990" s="206"/>
      <c r="DA990" s="206"/>
      <c r="DB990" s="206"/>
      <c r="DC990" s="206"/>
      <c r="DD990" s="206"/>
      <c r="DE990" s="206"/>
      <c r="DF990" s="206"/>
      <c r="DG990" s="206"/>
      <c r="DH990" s="206"/>
      <c r="DI990" s="206"/>
      <c r="DJ990" s="206"/>
      <c r="DK990" s="206"/>
      <c r="DL990" s="206"/>
      <c r="DM990" s="206"/>
      <c r="DN990" s="206"/>
      <c r="DO990" s="206"/>
      <c r="DP990" s="206"/>
      <c r="DQ990" s="206"/>
      <c r="DR990" s="206"/>
      <c r="DS990" s="206"/>
      <c r="DT990" s="206"/>
      <c r="DU990" s="206"/>
      <c r="DV990" s="206"/>
      <c r="DW990" s="206"/>
      <c r="DX990" s="206"/>
      <c r="DY990" s="206"/>
      <c r="DZ990" s="206"/>
      <c r="EA990" s="206"/>
      <c r="EB990" s="206"/>
      <c r="EC990" s="206"/>
      <c r="ED990" s="206"/>
      <c r="EE990" s="206"/>
      <c r="EF990" s="206"/>
      <c r="EG990" s="206"/>
      <c r="EH990" s="206"/>
      <c r="EI990" s="206"/>
      <c r="EJ990" s="206"/>
      <c r="EK990" s="206"/>
      <c r="EL990" s="206"/>
      <c r="EM990" s="206"/>
      <c r="EN990" s="206"/>
      <c r="EO990" s="206"/>
      <c r="EP990" s="206"/>
      <c r="EQ990" s="206"/>
      <c r="ER990" s="206"/>
      <c r="ES990" s="206"/>
      <c r="ET990" s="206"/>
      <c r="EU990" s="206"/>
      <c r="EV990" s="206"/>
      <c r="EW990" s="206"/>
      <c r="EX990" s="206"/>
      <c r="EY990" s="206"/>
      <c r="EZ990" s="206"/>
      <c r="FA990" s="206"/>
      <c r="FB990" s="206"/>
      <c r="FC990" s="206"/>
      <c r="FD990" s="206"/>
      <c r="FE990" s="206"/>
      <c r="FF990" s="206"/>
      <c r="FG990" s="206"/>
      <c r="FH990" s="206"/>
      <c r="FI990" s="206"/>
      <c r="FJ990" s="206"/>
      <c r="FK990" s="206"/>
      <c r="FL990" s="206"/>
      <c r="FM990" s="206"/>
      <c r="FN990" s="206"/>
      <c r="FO990" s="206"/>
      <c r="FP990" s="206"/>
      <c r="FQ990" s="206"/>
      <c r="FR990" s="206"/>
      <c r="FS990" s="206"/>
      <c r="FT990" s="206"/>
      <c r="FU990" s="206"/>
      <c r="FV990" s="206"/>
      <c r="FW990" s="206"/>
      <c r="FX990" s="206"/>
      <c r="FY990" s="206"/>
      <c r="FZ990" s="206"/>
      <c r="GA990" s="206"/>
      <c r="GB990" s="206"/>
      <c r="GC990" s="206"/>
      <c r="GD990" s="206"/>
      <c r="GE990" s="206"/>
      <c r="GF990" s="206"/>
      <c r="GG990" s="206"/>
      <c r="GH990" s="206"/>
      <c r="GI990" s="206"/>
      <c r="GJ990" s="206"/>
      <c r="GK990" s="206"/>
      <c r="GL990" s="206"/>
      <c r="GM990" s="206"/>
      <c r="GN990" s="206"/>
      <c r="GO990" s="206"/>
      <c r="GP990" s="206"/>
      <c r="GQ990" s="206"/>
      <c r="GR990" s="206"/>
      <c r="GS990" s="206"/>
      <c r="GT990" s="206"/>
      <c r="GU990" s="206"/>
      <c r="GV990" s="206"/>
      <c r="GW990" s="206"/>
      <c r="GX990" s="206"/>
      <c r="GY990" s="206"/>
      <c r="GZ990" s="206"/>
      <c r="HA990" s="206"/>
      <c r="HB990" s="206"/>
      <c r="HC990" s="206"/>
      <c r="HD990" s="206"/>
      <c r="HE990" s="206"/>
      <c r="HF990" s="206"/>
      <c r="HG990" s="206"/>
      <c r="HH990" s="206"/>
      <c r="HI990" s="206"/>
      <c r="HJ990" s="206"/>
      <c r="HK990" s="206"/>
      <c r="HL990" s="206"/>
      <c r="HM990" s="206"/>
      <c r="HN990" s="206"/>
      <c r="HO990" s="206"/>
      <c r="HP990" s="206"/>
      <c r="HQ990" s="206"/>
      <c r="HR990" s="206"/>
      <c r="HS990" s="206"/>
      <c r="HT990" s="206"/>
      <c r="HU990" s="206"/>
      <c r="HV990" s="206"/>
      <c r="HW990" s="206"/>
      <c r="HX990" s="206"/>
      <c r="HY990" s="206"/>
      <c r="HZ990" s="206"/>
      <c r="IA990" s="206"/>
      <c r="IB990" s="206"/>
      <c r="IC990" s="206"/>
      <c r="ID990" s="206"/>
      <c r="IE990" s="206"/>
      <c r="IF990" s="206"/>
      <c r="IG990" s="206"/>
      <c r="IH990" s="206"/>
    </row>
    <row r="991" spans="1:242" s="225" customFormat="1" hidden="1" x14ac:dyDescent="0.25">
      <c r="A991" s="206"/>
      <c r="B991" s="206"/>
      <c r="C991" s="204"/>
      <c r="D991" s="225" t="s">
        <v>1714</v>
      </c>
      <c r="E991" s="319"/>
      <c r="F991" s="255"/>
      <c r="G991" s="235" t="s">
        <v>1715</v>
      </c>
      <c r="H991" s="285">
        <v>1880000</v>
      </c>
      <c r="I991" s="236"/>
      <c r="J991" s="357">
        <f t="shared" si="15"/>
        <v>8673200</v>
      </c>
      <c r="K991" s="251" t="s">
        <v>1720</v>
      </c>
      <c r="L991" s="287"/>
      <c r="M991" s="319"/>
      <c r="N991" s="287"/>
      <c r="O991" s="287"/>
      <c r="P991" s="287"/>
      <c r="Q991" s="287"/>
      <c r="R991" s="287"/>
      <c r="S991" s="287"/>
      <c r="T991" s="287"/>
      <c r="U991" s="287"/>
      <c r="V991" s="287"/>
      <c r="W991" s="287"/>
      <c r="X991" s="287"/>
      <c r="Y991" s="287"/>
      <c r="Z991" s="287"/>
      <c r="AA991" s="287"/>
      <c r="AB991" s="287"/>
      <c r="AC991" s="287"/>
      <c r="AD991" s="287"/>
      <c r="AE991" s="287"/>
      <c r="AF991" s="287"/>
      <c r="AG991" s="287"/>
      <c r="AH991" s="287"/>
      <c r="AI991" s="287"/>
      <c r="AJ991" s="449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  <c r="BI991" s="206"/>
      <c r="BJ991" s="206"/>
      <c r="BK991" s="206"/>
      <c r="BL991" s="206"/>
      <c r="BM991" s="206"/>
      <c r="BN991" s="206"/>
      <c r="BO991" s="206"/>
      <c r="BP991" s="206"/>
      <c r="BQ991" s="206"/>
      <c r="BR991" s="206"/>
      <c r="BS991" s="206"/>
      <c r="BT991" s="206"/>
      <c r="BU991" s="206"/>
      <c r="BV991" s="206"/>
      <c r="BW991" s="206"/>
      <c r="BX991" s="206"/>
      <c r="BY991" s="206"/>
      <c r="BZ991" s="206"/>
      <c r="CA991" s="206"/>
      <c r="CB991" s="206"/>
      <c r="CC991" s="206"/>
      <c r="CD991" s="206"/>
      <c r="CE991" s="206"/>
      <c r="CF991" s="206"/>
      <c r="CG991" s="206"/>
      <c r="CH991" s="206"/>
      <c r="CI991" s="206"/>
      <c r="CJ991" s="206"/>
      <c r="CK991" s="206"/>
      <c r="CL991" s="206"/>
      <c r="CM991" s="206"/>
      <c r="CN991" s="206"/>
      <c r="CO991" s="206"/>
      <c r="CP991" s="206"/>
      <c r="CQ991" s="206"/>
      <c r="CR991" s="206"/>
      <c r="CS991" s="206"/>
      <c r="CT991" s="206"/>
      <c r="CU991" s="206"/>
      <c r="CV991" s="206"/>
      <c r="CW991" s="206"/>
      <c r="CX991" s="206"/>
      <c r="CY991" s="206"/>
      <c r="CZ991" s="206"/>
      <c r="DA991" s="206"/>
      <c r="DB991" s="206"/>
      <c r="DC991" s="206"/>
      <c r="DD991" s="206"/>
      <c r="DE991" s="206"/>
      <c r="DF991" s="206"/>
      <c r="DG991" s="206"/>
      <c r="DH991" s="206"/>
      <c r="DI991" s="206"/>
      <c r="DJ991" s="206"/>
      <c r="DK991" s="206"/>
      <c r="DL991" s="206"/>
      <c r="DM991" s="206"/>
      <c r="DN991" s="206"/>
      <c r="DO991" s="206"/>
      <c r="DP991" s="206"/>
      <c r="DQ991" s="206"/>
      <c r="DR991" s="206"/>
      <c r="DS991" s="206"/>
      <c r="DT991" s="206"/>
      <c r="DU991" s="206"/>
      <c r="DV991" s="206"/>
      <c r="DW991" s="206"/>
      <c r="DX991" s="206"/>
      <c r="DY991" s="206"/>
      <c r="DZ991" s="206"/>
      <c r="EA991" s="206"/>
      <c r="EB991" s="206"/>
      <c r="EC991" s="206"/>
      <c r="ED991" s="206"/>
      <c r="EE991" s="206"/>
      <c r="EF991" s="206"/>
      <c r="EG991" s="206"/>
      <c r="EH991" s="206"/>
      <c r="EI991" s="206"/>
      <c r="EJ991" s="206"/>
      <c r="EK991" s="206"/>
      <c r="EL991" s="206"/>
      <c r="EM991" s="206"/>
      <c r="EN991" s="206"/>
      <c r="EO991" s="206"/>
      <c r="EP991" s="206"/>
      <c r="EQ991" s="206"/>
      <c r="ER991" s="206"/>
      <c r="ES991" s="206"/>
      <c r="ET991" s="206"/>
      <c r="EU991" s="206"/>
      <c r="EV991" s="206"/>
      <c r="EW991" s="206"/>
      <c r="EX991" s="206"/>
      <c r="EY991" s="206"/>
      <c r="EZ991" s="206"/>
      <c r="FA991" s="206"/>
      <c r="FB991" s="206"/>
      <c r="FC991" s="206"/>
      <c r="FD991" s="206"/>
      <c r="FE991" s="206"/>
      <c r="FF991" s="206"/>
      <c r="FG991" s="206"/>
      <c r="FH991" s="206"/>
      <c r="FI991" s="206"/>
      <c r="FJ991" s="206"/>
      <c r="FK991" s="206"/>
      <c r="FL991" s="206"/>
      <c r="FM991" s="206"/>
      <c r="FN991" s="206"/>
      <c r="FO991" s="206"/>
      <c r="FP991" s="206"/>
      <c r="FQ991" s="206"/>
      <c r="FR991" s="206"/>
      <c r="FS991" s="206"/>
      <c r="FT991" s="206"/>
      <c r="FU991" s="206"/>
      <c r="FV991" s="206"/>
      <c r="FW991" s="206"/>
      <c r="FX991" s="206"/>
      <c r="FY991" s="206"/>
      <c r="FZ991" s="206"/>
      <c r="GA991" s="206"/>
      <c r="GB991" s="206"/>
      <c r="GC991" s="206"/>
      <c r="GD991" s="206"/>
      <c r="GE991" s="206"/>
      <c r="GF991" s="206"/>
      <c r="GG991" s="206"/>
      <c r="GH991" s="206"/>
      <c r="GI991" s="206"/>
      <c r="GJ991" s="206"/>
      <c r="GK991" s="206"/>
      <c r="GL991" s="206"/>
      <c r="GM991" s="206"/>
      <c r="GN991" s="206"/>
      <c r="GO991" s="206"/>
      <c r="GP991" s="206"/>
      <c r="GQ991" s="206"/>
      <c r="GR991" s="206"/>
      <c r="GS991" s="206"/>
      <c r="GT991" s="206"/>
      <c r="GU991" s="206"/>
      <c r="GV991" s="206"/>
      <c r="GW991" s="206"/>
      <c r="GX991" s="206"/>
      <c r="GY991" s="206"/>
      <c r="GZ991" s="206"/>
      <c r="HA991" s="206"/>
      <c r="HB991" s="206"/>
      <c r="HC991" s="206"/>
      <c r="HD991" s="206"/>
      <c r="HE991" s="206"/>
      <c r="HF991" s="206"/>
      <c r="HG991" s="206"/>
      <c r="HH991" s="206"/>
      <c r="HI991" s="206"/>
      <c r="HJ991" s="206"/>
      <c r="HK991" s="206"/>
      <c r="HL991" s="206"/>
      <c r="HM991" s="206"/>
      <c r="HN991" s="206"/>
      <c r="HO991" s="206"/>
      <c r="HP991" s="206"/>
      <c r="HQ991" s="206"/>
      <c r="HR991" s="206"/>
      <c r="HS991" s="206"/>
      <c r="HT991" s="206"/>
      <c r="HU991" s="206"/>
      <c r="HV991" s="206"/>
      <c r="HW991" s="206"/>
      <c r="HX991" s="206"/>
      <c r="HY991" s="206"/>
      <c r="HZ991" s="206"/>
      <c r="IA991" s="206"/>
      <c r="IB991" s="206"/>
      <c r="IC991" s="206"/>
      <c r="ID991" s="206"/>
      <c r="IE991" s="206"/>
      <c r="IF991" s="206"/>
      <c r="IG991" s="206"/>
      <c r="IH991" s="206"/>
    </row>
    <row r="992" spans="1:242" s="225" customFormat="1" hidden="1" x14ac:dyDescent="0.25">
      <c r="A992" s="206"/>
      <c r="B992" s="206"/>
      <c r="C992" s="204">
        <v>43718</v>
      </c>
      <c r="D992" s="233" t="s">
        <v>1752</v>
      </c>
      <c r="E992" s="319" t="s">
        <v>1742</v>
      </c>
      <c r="F992" s="322"/>
      <c r="G992" s="242" t="s">
        <v>1361</v>
      </c>
      <c r="H992" s="285"/>
      <c r="I992" s="236">
        <v>1849260</v>
      </c>
      <c r="J992" s="357">
        <f t="shared" si="15"/>
        <v>6823940</v>
      </c>
      <c r="K992" s="251"/>
      <c r="L992" s="287"/>
      <c r="M992" s="319" t="s">
        <v>1742</v>
      </c>
      <c r="N992" s="287"/>
      <c r="O992" s="287"/>
      <c r="P992" s="287"/>
      <c r="Q992" s="287"/>
      <c r="R992" s="287"/>
      <c r="S992" s="287"/>
      <c r="T992" s="287"/>
      <c r="U992" s="287"/>
      <c r="V992" s="287"/>
      <c r="W992" s="287"/>
      <c r="X992" s="287"/>
      <c r="Y992" s="287"/>
      <c r="Z992" s="287"/>
      <c r="AA992" s="287"/>
      <c r="AB992" s="287"/>
      <c r="AC992" s="287"/>
      <c r="AD992" s="287"/>
      <c r="AE992" s="287"/>
      <c r="AF992" s="287"/>
      <c r="AG992" s="287"/>
      <c r="AH992" s="287"/>
      <c r="AI992" s="287"/>
      <c r="AJ992" s="449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206"/>
      <c r="BN992" s="206"/>
      <c r="BO992" s="206"/>
      <c r="BP992" s="206"/>
      <c r="BQ992" s="206"/>
      <c r="BR992" s="206"/>
      <c r="BS992" s="206"/>
      <c r="BT992" s="206"/>
      <c r="BU992" s="206"/>
      <c r="BV992" s="206"/>
      <c r="BW992" s="206"/>
      <c r="BX992" s="206"/>
      <c r="BY992" s="206"/>
      <c r="BZ992" s="206"/>
      <c r="CA992" s="206"/>
      <c r="CB992" s="206"/>
      <c r="CC992" s="206"/>
      <c r="CD992" s="206"/>
      <c r="CE992" s="206"/>
      <c r="CF992" s="206"/>
      <c r="CG992" s="206"/>
      <c r="CH992" s="206"/>
      <c r="CI992" s="206"/>
      <c r="CJ992" s="206"/>
      <c r="CK992" s="206"/>
      <c r="CL992" s="206"/>
      <c r="CM992" s="206"/>
      <c r="CN992" s="206"/>
      <c r="CO992" s="206"/>
      <c r="CP992" s="206"/>
      <c r="CQ992" s="206"/>
      <c r="CR992" s="206"/>
      <c r="CS992" s="206"/>
      <c r="CT992" s="206"/>
      <c r="CU992" s="206"/>
      <c r="CV992" s="206"/>
      <c r="CW992" s="206"/>
      <c r="CX992" s="206"/>
      <c r="CY992" s="206"/>
      <c r="CZ992" s="206"/>
      <c r="DA992" s="206"/>
      <c r="DB992" s="206"/>
      <c r="DC992" s="206"/>
      <c r="DD992" s="206"/>
      <c r="DE992" s="206"/>
      <c r="DF992" s="206"/>
      <c r="DG992" s="206"/>
      <c r="DH992" s="206"/>
      <c r="DI992" s="206"/>
      <c r="DJ992" s="206"/>
      <c r="DK992" s="206"/>
      <c r="DL992" s="206"/>
      <c r="DM992" s="206"/>
      <c r="DN992" s="206"/>
      <c r="DO992" s="206"/>
      <c r="DP992" s="206"/>
      <c r="DQ992" s="206"/>
      <c r="DR992" s="206"/>
      <c r="DS992" s="206"/>
      <c r="DT992" s="206"/>
      <c r="DU992" s="206"/>
      <c r="DV992" s="206"/>
      <c r="DW992" s="206"/>
      <c r="DX992" s="206"/>
      <c r="DY992" s="206"/>
      <c r="DZ992" s="206"/>
      <c r="EA992" s="206"/>
      <c r="EB992" s="206"/>
      <c r="EC992" s="206"/>
      <c r="ED992" s="206"/>
      <c r="EE992" s="206"/>
      <c r="EF992" s="206"/>
      <c r="EG992" s="206"/>
      <c r="EH992" s="206"/>
      <c r="EI992" s="206"/>
      <c r="EJ992" s="206"/>
      <c r="EK992" s="206"/>
      <c r="EL992" s="206"/>
      <c r="EM992" s="206"/>
      <c r="EN992" s="206"/>
      <c r="EO992" s="206"/>
      <c r="EP992" s="206"/>
      <c r="EQ992" s="206"/>
      <c r="ER992" s="206"/>
      <c r="ES992" s="206"/>
      <c r="ET992" s="206"/>
      <c r="EU992" s="206"/>
      <c r="EV992" s="206"/>
      <c r="EW992" s="206"/>
      <c r="EX992" s="206"/>
      <c r="EY992" s="206"/>
      <c r="EZ992" s="206"/>
      <c r="FA992" s="206"/>
      <c r="FB992" s="206"/>
      <c r="FC992" s="206"/>
      <c r="FD992" s="206"/>
      <c r="FE992" s="206"/>
      <c r="FF992" s="206"/>
      <c r="FG992" s="206"/>
      <c r="FH992" s="206"/>
      <c r="FI992" s="206"/>
      <c r="FJ992" s="206"/>
      <c r="FK992" s="206"/>
      <c r="FL992" s="206"/>
      <c r="FM992" s="206"/>
      <c r="FN992" s="206"/>
      <c r="FO992" s="206"/>
      <c r="FP992" s="206"/>
      <c r="FQ992" s="206"/>
      <c r="FR992" s="206"/>
      <c r="FS992" s="206"/>
      <c r="FT992" s="206"/>
      <c r="FU992" s="206"/>
      <c r="FV992" s="206"/>
      <c r="FW992" s="206"/>
      <c r="FX992" s="206"/>
      <c r="FY992" s="206"/>
      <c r="FZ992" s="206"/>
      <c r="GA992" s="206"/>
      <c r="GB992" s="206"/>
      <c r="GC992" s="206"/>
      <c r="GD992" s="206"/>
      <c r="GE992" s="206"/>
      <c r="GF992" s="206"/>
      <c r="GG992" s="206"/>
      <c r="GH992" s="206"/>
      <c r="GI992" s="206"/>
      <c r="GJ992" s="206"/>
      <c r="GK992" s="206"/>
      <c r="GL992" s="206"/>
      <c r="GM992" s="206"/>
      <c r="GN992" s="206"/>
      <c r="GO992" s="206"/>
      <c r="GP992" s="206"/>
      <c r="GQ992" s="206"/>
      <c r="GR992" s="206"/>
      <c r="GS992" s="206"/>
      <c r="GT992" s="206"/>
      <c r="GU992" s="206"/>
      <c r="GV992" s="206"/>
      <c r="GW992" s="206"/>
      <c r="GX992" s="206"/>
      <c r="GY992" s="206"/>
      <c r="GZ992" s="206"/>
      <c r="HA992" s="206"/>
      <c r="HB992" s="206"/>
      <c r="HC992" s="206"/>
      <c r="HD992" s="206"/>
      <c r="HE992" s="206"/>
      <c r="HF992" s="206"/>
      <c r="HG992" s="206"/>
      <c r="HH992" s="206"/>
      <c r="HI992" s="206"/>
      <c r="HJ992" s="206"/>
      <c r="HK992" s="206"/>
      <c r="HL992" s="206"/>
      <c r="HM992" s="206"/>
      <c r="HN992" s="206"/>
      <c r="HO992" s="206"/>
      <c r="HP992" s="206"/>
      <c r="HQ992" s="206"/>
      <c r="HR992" s="206"/>
      <c r="HS992" s="206"/>
      <c r="HT992" s="206"/>
      <c r="HU992" s="206"/>
      <c r="HV992" s="206"/>
      <c r="HW992" s="206"/>
      <c r="HX992" s="206"/>
      <c r="HY992" s="206"/>
      <c r="HZ992" s="206"/>
      <c r="IA992" s="206"/>
      <c r="IB992" s="206"/>
      <c r="IC992" s="206"/>
      <c r="ID992" s="206"/>
      <c r="IE992" s="206"/>
      <c r="IF992" s="206"/>
      <c r="IG992" s="206"/>
      <c r="IH992" s="206"/>
    </row>
    <row r="993" spans="1:242" s="225" customFormat="1" hidden="1" x14ac:dyDescent="0.25">
      <c r="A993" s="206"/>
      <c r="B993" s="206"/>
      <c r="C993" s="204">
        <v>43719</v>
      </c>
      <c r="D993" s="233" t="s">
        <v>1753</v>
      </c>
      <c r="E993" s="319" t="s">
        <v>1743</v>
      </c>
      <c r="F993" s="322"/>
      <c r="G993" s="242" t="s">
        <v>1392</v>
      </c>
      <c r="H993" s="285"/>
      <c r="I993" s="236">
        <v>3336000</v>
      </c>
      <c r="J993" s="357">
        <f t="shared" si="15"/>
        <v>3487940</v>
      </c>
      <c r="K993" s="251"/>
      <c r="L993" s="287"/>
      <c r="M993" s="319" t="s">
        <v>1743</v>
      </c>
      <c r="N993" s="287"/>
      <c r="O993" s="287"/>
      <c r="P993" s="287"/>
      <c r="Q993" s="287"/>
      <c r="R993" s="287"/>
      <c r="S993" s="287"/>
      <c r="T993" s="287"/>
      <c r="U993" s="287"/>
      <c r="V993" s="287"/>
      <c r="W993" s="287"/>
      <c r="X993" s="287"/>
      <c r="Y993" s="287"/>
      <c r="Z993" s="287"/>
      <c r="AA993" s="287"/>
      <c r="AB993" s="287"/>
      <c r="AC993" s="287"/>
      <c r="AD993" s="287"/>
      <c r="AE993" s="287"/>
      <c r="AF993" s="287"/>
      <c r="AG993" s="287"/>
      <c r="AH993" s="287"/>
      <c r="AI993" s="287"/>
      <c r="AJ993" s="449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6"/>
      <c r="BN993" s="206"/>
      <c r="BO993" s="206"/>
      <c r="BP993" s="206"/>
      <c r="BQ993" s="206"/>
      <c r="BR993" s="206"/>
      <c r="BS993" s="206"/>
      <c r="BT993" s="206"/>
      <c r="BU993" s="206"/>
      <c r="BV993" s="206"/>
      <c r="BW993" s="206"/>
      <c r="BX993" s="206"/>
      <c r="BY993" s="206"/>
      <c r="BZ993" s="206"/>
      <c r="CA993" s="206"/>
      <c r="CB993" s="206"/>
      <c r="CC993" s="206"/>
      <c r="CD993" s="206"/>
      <c r="CE993" s="206"/>
      <c r="CF993" s="206"/>
      <c r="CG993" s="206"/>
      <c r="CH993" s="206"/>
      <c r="CI993" s="206"/>
      <c r="CJ993" s="206"/>
      <c r="CK993" s="206"/>
      <c r="CL993" s="206"/>
      <c r="CM993" s="206"/>
      <c r="CN993" s="206"/>
      <c r="CO993" s="206"/>
      <c r="CP993" s="206"/>
      <c r="CQ993" s="206"/>
      <c r="CR993" s="206"/>
      <c r="CS993" s="206"/>
      <c r="CT993" s="206"/>
      <c r="CU993" s="206"/>
      <c r="CV993" s="206"/>
      <c r="CW993" s="206"/>
      <c r="CX993" s="206"/>
      <c r="CY993" s="206"/>
      <c r="CZ993" s="206"/>
      <c r="DA993" s="206"/>
      <c r="DB993" s="206"/>
      <c r="DC993" s="206"/>
      <c r="DD993" s="206"/>
      <c r="DE993" s="206"/>
      <c r="DF993" s="206"/>
      <c r="DG993" s="206"/>
      <c r="DH993" s="206"/>
      <c r="DI993" s="206"/>
      <c r="DJ993" s="206"/>
      <c r="DK993" s="206"/>
      <c r="DL993" s="206"/>
      <c r="DM993" s="206"/>
      <c r="DN993" s="206"/>
      <c r="DO993" s="206"/>
      <c r="DP993" s="206"/>
      <c r="DQ993" s="206"/>
      <c r="DR993" s="206"/>
      <c r="DS993" s="206"/>
      <c r="DT993" s="206"/>
      <c r="DU993" s="206"/>
      <c r="DV993" s="206"/>
      <c r="DW993" s="206"/>
      <c r="DX993" s="206"/>
      <c r="DY993" s="206"/>
      <c r="DZ993" s="206"/>
      <c r="EA993" s="206"/>
      <c r="EB993" s="206"/>
      <c r="EC993" s="206"/>
      <c r="ED993" s="206"/>
      <c r="EE993" s="206"/>
      <c r="EF993" s="206"/>
      <c r="EG993" s="206"/>
      <c r="EH993" s="206"/>
      <c r="EI993" s="206"/>
      <c r="EJ993" s="206"/>
      <c r="EK993" s="206"/>
      <c r="EL993" s="206"/>
      <c r="EM993" s="206"/>
      <c r="EN993" s="206"/>
      <c r="EO993" s="206"/>
      <c r="EP993" s="206"/>
      <c r="EQ993" s="206"/>
      <c r="ER993" s="206"/>
      <c r="ES993" s="206"/>
      <c r="ET993" s="206"/>
      <c r="EU993" s="206"/>
      <c r="EV993" s="206"/>
      <c r="EW993" s="206"/>
      <c r="EX993" s="206"/>
      <c r="EY993" s="206"/>
      <c r="EZ993" s="206"/>
      <c r="FA993" s="206"/>
      <c r="FB993" s="206"/>
      <c r="FC993" s="206"/>
      <c r="FD993" s="206"/>
      <c r="FE993" s="206"/>
      <c r="FF993" s="206"/>
      <c r="FG993" s="206"/>
      <c r="FH993" s="206"/>
      <c r="FI993" s="206"/>
      <c r="FJ993" s="206"/>
      <c r="FK993" s="206"/>
      <c r="FL993" s="206"/>
      <c r="FM993" s="206"/>
      <c r="FN993" s="206"/>
      <c r="FO993" s="206"/>
      <c r="FP993" s="206"/>
      <c r="FQ993" s="206"/>
      <c r="FR993" s="206"/>
      <c r="FS993" s="206"/>
      <c r="FT993" s="206"/>
      <c r="FU993" s="206"/>
      <c r="FV993" s="206"/>
      <c r="FW993" s="206"/>
      <c r="FX993" s="206"/>
      <c r="FY993" s="206"/>
      <c r="FZ993" s="206"/>
      <c r="GA993" s="206"/>
      <c r="GB993" s="206"/>
      <c r="GC993" s="206"/>
      <c r="GD993" s="206"/>
      <c r="GE993" s="206"/>
      <c r="GF993" s="206"/>
      <c r="GG993" s="206"/>
      <c r="GH993" s="206"/>
      <c r="GI993" s="206"/>
      <c r="GJ993" s="206"/>
      <c r="GK993" s="206"/>
      <c r="GL993" s="206"/>
      <c r="GM993" s="206"/>
      <c r="GN993" s="206"/>
      <c r="GO993" s="206"/>
      <c r="GP993" s="206"/>
      <c r="GQ993" s="206"/>
      <c r="GR993" s="206"/>
      <c r="GS993" s="206"/>
      <c r="GT993" s="206"/>
      <c r="GU993" s="206"/>
      <c r="GV993" s="206"/>
      <c r="GW993" s="206"/>
      <c r="GX993" s="206"/>
      <c r="GY993" s="206"/>
      <c r="GZ993" s="206"/>
      <c r="HA993" s="206"/>
      <c r="HB993" s="206"/>
      <c r="HC993" s="206"/>
      <c r="HD993" s="206"/>
      <c r="HE993" s="206"/>
      <c r="HF993" s="206"/>
      <c r="HG993" s="206"/>
      <c r="HH993" s="206"/>
      <c r="HI993" s="206"/>
      <c r="HJ993" s="206"/>
      <c r="HK993" s="206"/>
      <c r="HL993" s="206"/>
      <c r="HM993" s="206"/>
      <c r="HN993" s="206"/>
      <c r="HO993" s="206"/>
      <c r="HP993" s="206"/>
      <c r="HQ993" s="206"/>
      <c r="HR993" s="206"/>
      <c r="HS993" s="206"/>
      <c r="HT993" s="206"/>
      <c r="HU993" s="206"/>
      <c r="HV993" s="206"/>
      <c r="HW993" s="206"/>
      <c r="HX993" s="206"/>
      <c r="HY993" s="206"/>
      <c r="HZ993" s="206"/>
      <c r="IA993" s="206"/>
      <c r="IB993" s="206"/>
      <c r="IC993" s="206"/>
      <c r="ID993" s="206"/>
      <c r="IE993" s="206"/>
      <c r="IF993" s="206"/>
      <c r="IG993" s="206"/>
      <c r="IH993" s="206"/>
    </row>
    <row r="994" spans="1:242" s="225" customFormat="1" hidden="1" x14ac:dyDescent="0.25">
      <c r="A994" s="206"/>
      <c r="B994" s="206"/>
      <c r="C994" s="204">
        <v>43719</v>
      </c>
      <c r="D994" s="233" t="s">
        <v>1755</v>
      </c>
      <c r="E994" s="319" t="s">
        <v>1744</v>
      </c>
      <c r="F994" s="322"/>
      <c r="G994" s="242" t="s">
        <v>1754</v>
      </c>
      <c r="H994" s="285"/>
      <c r="I994" s="236">
        <v>52000</v>
      </c>
      <c r="J994" s="357">
        <f t="shared" si="15"/>
        <v>3435940</v>
      </c>
      <c r="K994" s="251"/>
      <c r="L994" s="287"/>
      <c r="M994" s="319" t="s">
        <v>1744</v>
      </c>
      <c r="N994" s="287"/>
      <c r="O994" s="287"/>
      <c r="P994" s="287"/>
      <c r="Q994" s="287"/>
      <c r="R994" s="287"/>
      <c r="S994" s="287"/>
      <c r="T994" s="287"/>
      <c r="U994" s="287"/>
      <c r="V994" s="287"/>
      <c r="W994" s="287"/>
      <c r="X994" s="287"/>
      <c r="Y994" s="287"/>
      <c r="Z994" s="287"/>
      <c r="AA994" s="287"/>
      <c r="AB994" s="287"/>
      <c r="AC994" s="287"/>
      <c r="AD994" s="287"/>
      <c r="AE994" s="287"/>
      <c r="AF994" s="287"/>
      <c r="AG994" s="287"/>
      <c r="AH994" s="287"/>
      <c r="AI994" s="287"/>
      <c r="AJ994" s="449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6"/>
      <c r="BN994" s="206"/>
      <c r="BO994" s="206"/>
      <c r="BP994" s="206"/>
      <c r="BQ994" s="206"/>
      <c r="BR994" s="206"/>
      <c r="BS994" s="206"/>
      <c r="BT994" s="206"/>
      <c r="BU994" s="206"/>
      <c r="BV994" s="206"/>
      <c r="BW994" s="206"/>
      <c r="BX994" s="206"/>
      <c r="BY994" s="206"/>
      <c r="BZ994" s="206"/>
      <c r="CA994" s="206"/>
      <c r="CB994" s="206"/>
      <c r="CC994" s="206"/>
      <c r="CD994" s="206"/>
      <c r="CE994" s="206"/>
      <c r="CF994" s="206"/>
      <c r="CG994" s="206"/>
      <c r="CH994" s="206"/>
      <c r="CI994" s="206"/>
      <c r="CJ994" s="206"/>
      <c r="CK994" s="206"/>
      <c r="CL994" s="206"/>
      <c r="CM994" s="206"/>
      <c r="CN994" s="206"/>
      <c r="CO994" s="206"/>
      <c r="CP994" s="206"/>
      <c r="CQ994" s="206"/>
      <c r="CR994" s="206"/>
      <c r="CS994" s="206"/>
      <c r="CT994" s="206"/>
      <c r="CU994" s="206"/>
      <c r="CV994" s="206"/>
      <c r="CW994" s="206"/>
      <c r="CX994" s="206"/>
      <c r="CY994" s="206"/>
      <c r="CZ994" s="206"/>
      <c r="DA994" s="206"/>
      <c r="DB994" s="206"/>
      <c r="DC994" s="206"/>
      <c r="DD994" s="206"/>
      <c r="DE994" s="206"/>
      <c r="DF994" s="206"/>
      <c r="DG994" s="206"/>
      <c r="DH994" s="206"/>
      <c r="DI994" s="206"/>
      <c r="DJ994" s="206"/>
      <c r="DK994" s="206"/>
      <c r="DL994" s="206"/>
      <c r="DM994" s="206"/>
      <c r="DN994" s="206"/>
      <c r="DO994" s="206"/>
      <c r="DP994" s="206"/>
      <c r="DQ994" s="206"/>
      <c r="DR994" s="206"/>
      <c r="DS994" s="206"/>
      <c r="DT994" s="206"/>
      <c r="DU994" s="206"/>
      <c r="DV994" s="206"/>
      <c r="DW994" s="206"/>
      <c r="DX994" s="206"/>
      <c r="DY994" s="206"/>
      <c r="DZ994" s="206"/>
      <c r="EA994" s="206"/>
      <c r="EB994" s="206"/>
      <c r="EC994" s="206"/>
      <c r="ED994" s="206"/>
      <c r="EE994" s="206"/>
      <c r="EF994" s="206"/>
      <c r="EG994" s="206"/>
      <c r="EH994" s="206"/>
      <c r="EI994" s="206"/>
      <c r="EJ994" s="206"/>
      <c r="EK994" s="206"/>
      <c r="EL994" s="206"/>
      <c r="EM994" s="206"/>
      <c r="EN994" s="206"/>
      <c r="EO994" s="206"/>
      <c r="EP994" s="206"/>
      <c r="EQ994" s="206"/>
      <c r="ER994" s="206"/>
      <c r="ES994" s="206"/>
      <c r="ET994" s="206"/>
      <c r="EU994" s="206"/>
      <c r="EV994" s="206"/>
      <c r="EW994" s="206"/>
      <c r="EX994" s="206"/>
      <c r="EY994" s="206"/>
      <c r="EZ994" s="206"/>
      <c r="FA994" s="206"/>
      <c r="FB994" s="206"/>
      <c r="FC994" s="206"/>
      <c r="FD994" s="206"/>
      <c r="FE994" s="206"/>
      <c r="FF994" s="206"/>
      <c r="FG994" s="206"/>
      <c r="FH994" s="206"/>
      <c r="FI994" s="206"/>
      <c r="FJ994" s="206"/>
      <c r="FK994" s="206"/>
      <c r="FL994" s="206"/>
      <c r="FM994" s="206"/>
      <c r="FN994" s="206"/>
      <c r="FO994" s="206"/>
      <c r="FP994" s="206"/>
      <c r="FQ994" s="206"/>
      <c r="FR994" s="206"/>
      <c r="FS994" s="206"/>
      <c r="FT994" s="206"/>
      <c r="FU994" s="206"/>
      <c r="FV994" s="206"/>
      <c r="FW994" s="206"/>
      <c r="FX994" s="206"/>
      <c r="FY994" s="206"/>
      <c r="FZ994" s="206"/>
      <c r="GA994" s="206"/>
      <c r="GB994" s="206"/>
      <c r="GC994" s="206"/>
      <c r="GD994" s="206"/>
      <c r="GE994" s="206"/>
      <c r="GF994" s="206"/>
      <c r="GG994" s="206"/>
      <c r="GH994" s="206"/>
      <c r="GI994" s="206"/>
      <c r="GJ994" s="206"/>
      <c r="GK994" s="206"/>
      <c r="GL994" s="206"/>
      <c r="GM994" s="206"/>
      <c r="GN994" s="206"/>
      <c r="GO994" s="206"/>
      <c r="GP994" s="206"/>
      <c r="GQ994" s="206"/>
      <c r="GR994" s="206"/>
      <c r="GS994" s="206"/>
      <c r="GT994" s="206"/>
      <c r="GU994" s="206"/>
      <c r="GV994" s="206"/>
      <c r="GW994" s="206"/>
      <c r="GX994" s="206"/>
      <c r="GY994" s="206"/>
      <c r="GZ994" s="206"/>
      <c r="HA994" s="206"/>
      <c r="HB994" s="206"/>
      <c r="HC994" s="206"/>
      <c r="HD994" s="206"/>
      <c r="HE994" s="206"/>
      <c r="HF994" s="206"/>
      <c r="HG994" s="206"/>
      <c r="HH994" s="206"/>
      <c r="HI994" s="206"/>
      <c r="HJ994" s="206"/>
      <c r="HK994" s="206"/>
      <c r="HL994" s="206"/>
      <c r="HM994" s="206"/>
      <c r="HN994" s="206"/>
      <c r="HO994" s="206"/>
      <c r="HP994" s="206"/>
      <c r="HQ994" s="206"/>
      <c r="HR994" s="206"/>
      <c r="HS994" s="206"/>
      <c r="HT994" s="206"/>
      <c r="HU994" s="206"/>
      <c r="HV994" s="206"/>
      <c r="HW994" s="206"/>
      <c r="HX994" s="206"/>
      <c r="HY994" s="206"/>
      <c r="HZ994" s="206"/>
      <c r="IA994" s="206"/>
      <c r="IB994" s="206"/>
      <c r="IC994" s="206"/>
      <c r="ID994" s="206"/>
      <c r="IE994" s="206"/>
      <c r="IF994" s="206"/>
      <c r="IG994" s="206"/>
      <c r="IH994" s="206"/>
    </row>
    <row r="995" spans="1:242" s="225" customFormat="1" hidden="1" x14ac:dyDescent="0.25">
      <c r="A995" s="206"/>
      <c r="B995" s="206"/>
      <c r="C995" s="204">
        <v>43720</v>
      </c>
      <c r="D995" s="233" t="s">
        <v>1758</v>
      </c>
      <c r="E995" s="319" t="s">
        <v>1760</v>
      </c>
      <c r="F995" s="322"/>
      <c r="G995" s="242" t="s">
        <v>1693</v>
      </c>
      <c r="H995" s="285"/>
      <c r="I995" s="236">
        <v>1215000</v>
      </c>
      <c r="J995" s="357">
        <f t="shared" si="15"/>
        <v>2220940</v>
      </c>
      <c r="K995" s="251"/>
      <c r="L995" s="287"/>
      <c r="M995" s="319" t="s">
        <v>1760</v>
      </c>
      <c r="N995" s="287"/>
      <c r="O995" s="287"/>
      <c r="P995" s="287"/>
      <c r="Q995" s="287"/>
      <c r="R995" s="287"/>
      <c r="S995" s="287"/>
      <c r="T995" s="287"/>
      <c r="U995" s="287"/>
      <c r="V995" s="287"/>
      <c r="W995" s="287"/>
      <c r="X995" s="287"/>
      <c r="Y995" s="287"/>
      <c r="Z995" s="287"/>
      <c r="AA995" s="287"/>
      <c r="AB995" s="287"/>
      <c r="AC995" s="287"/>
      <c r="AD995" s="287"/>
      <c r="AE995" s="287"/>
      <c r="AF995" s="287"/>
      <c r="AG995" s="287"/>
      <c r="AH995" s="287"/>
      <c r="AI995" s="287"/>
      <c r="AJ995" s="449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6"/>
      <c r="BN995" s="206"/>
      <c r="BO995" s="206"/>
      <c r="BP995" s="206"/>
      <c r="BQ995" s="206"/>
      <c r="BR995" s="206"/>
      <c r="BS995" s="206"/>
      <c r="BT995" s="206"/>
      <c r="BU995" s="206"/>
      <c r="BV995" s="206"/>
      <c r="BW995" s="206"/>
      <c r="BX995" s="206"/>
      <c r="BY995" s="206"/>
      <c r="BZ995" s="206"/>
      <c r="CA995" s="206"/>
      <c r="CB995" s="206"/>
      <c r="CC995" s="206"/>
      <c r="CD995" s="206"/>
      <c r="CE995" s="206"/>
      <c r="CF995" s="206"/>
      <c r="CG995" s="206"/>
      <c r="CH995" s="206"/>
      <c r="CI995" s="206"/>
      <c r="CJ995" s="206"/>
      <c r="CK995" s="206"/>
      <c r="CL995" s="206"/>
      <c r="CM995" s="206"/>
      <c r="CN995" s="206"/>
      <c r="CO995" s="206"/>
      <c r="CP995" s="206"/>
      <c r="CQ995" s="206"/>
      <c r="CR995" s="206"/>
      <c r="CS995" s="206"/>
      <c r="CT995" s="206"/>
      <c r="CU995" s="206"/>
      <c r="CV995" s="206"/>
      <c r="CW995" s="206"/>
      <c r="CX995" s="206"/>
      <c r="CY995" s="206"/>
      <c r="CZ995" s="206"/>
      <c r="DA995" s="206"/>
      <c r="DB995" s="206"/>
      <c r="DC995" s="206"/>
      <c r="DD995" s="206"/>
      <c r="DE995" s="206"/>
      <c r="DF995" s="206"/>
      <c r="DG995" s="206"/>
      <c r="DH995" s="206"/>
      <c r="DI995" s="206"/>
      <c r="DJ995" s="206"/>
      <c r="DK995" s="206"/>
      <c r="DL995" s="206"/>
      <c r="DM995" s="206"/>
      <c r="DN995" s="206"/>
      <c r="DO995" s="206"/>
      <c r="DP995" s="206"/>
      <c r="DQ995" s="206"/>
      <c r="DR995" s="206"/>
      <c r="DS995" s="206"/>
      <c r="DT995" s="206"/>
      <c r="DU995" s="206"/>
      <c r="DV995" s="206"/>
      <c r="DW995" s="206"/>
      <c r="DX995" s="206"/>
      <c r="DY995" s="206"/>
      <c r="DZ995" s="206"/>
      <c r="EA995" s="206"/>
      <c r="EB995" s="206"/>
      <c r="EC995" s="206"/>
      <c r="ED995" s="206"/>
      <c r="EE995" s="206"/>
      <c r="EF995" s="206"/>
      <c r="EG995" s="206"/>
      <c r="EH995" s="206"/>
      <c r="EI995" s="206"/>
      <c r="EJ995" s="206"/>
      <c r="EK995" s="206"/>
      <c r="EL995" s="206"/>
      <c r="EM995" s="206"/>
      <c r="EN995" s="206"/>
      <c r="EO995" s="206"/>
      <c r="EP995" s="206"/>
      <c r="EQ995" s="206"/>
      <c r="ER995" s="206"/>
      <c r="ES995" s="206"/>
      <c r="ET995" s="206"/>
      <c r="EU995" s="206"/>
      <c r="EV995" s="206"/>
      <c r="EW995" s="206"/>
      <c r="EX995" s="206"/>
      <c r="EY995" s="206"/>
      <c r="EZ995" s="206"/>
      <c r="FA995" s="206"/>
      <c r="FB995" s="206"/>
      <c r="FC995" s="206"/>
      <c r="FD995" s="206"/>
      <c r="FE995" s="206"/>
      <c r="FF995" s="206"/>
      <c r="FG995" s="206"/>
      <c r="FH995" s="206"/>
      <c r="FI995" s="206"/>
      <c r="FJ995" s="206"/>
      <c r="FK995" s="206"/>
      <c r="FL995" s="206"/>
      <c r="FM995" s="206"/>
      <c r="FN995" s="206"/>
      <c r="FO995" s="206"/>
      <c r="FP995" s="206"/>
      <c r="FQ995" s="206"/>
      <c r="FR995" s="206"/>
      <c r="FS995" s="206"/>
      <c r="FT995" s="206"/>
      <c r="FU995" s="206"/>
      <c r="FV995" s="206"/>
      <c r="FW995" s="206"/>
      <c r="FX995" s="206"/>
      <c r="FY995" s="206"/>
      <c r="FZ995" s="206"/>
      <c r="GA995" s="206"/>
      <c r="GB995" s="206"/>
      <c r="GC995" s="206"/>
      <c r="GD995" s="206"/>
      <c r="GE995" s="206"/>
      <c r="GF995" s="206"/>
      <c r="GG995" s="206"/>
      <c r="GH995" s="206"/>
      <c r="GI995" s="206"/>
      <c r="GJ995" s="206"/>
      <c r="GK995" s="206"/>
      <c r="GL995" s="206"/>
      <c r="GM995" s="206"/>
      <c r="GN995" s="206"/>
      <c r="GO995" s="206"/>
      <c r="GP995" s="206"/>
      <c r="GQ995" s="206"/>
      <c r="GR995" s="206"/>
      <c r="GS995" s="206"/>
      <c r="GT995" s="206"/>
      <c r="GU995" s="206"/>
      <c r="GV995" s="206"/>
      <c r="GW995" s="206"/>
      <c r="GX995" s="206"/>
      <c r="GY995" s="206"/>
      <c r="GZ995" s="206"/>
      <c r="HA995" s="206"/>
      <c r="HB995" s="206"/>
      <c r="HC995" s="206"/>
      <c r="HD995" s="206"/>
      <c r="HE995" s="206"/>
      <c r="HF995" s="206"/>
      <c r="HG995" s="206"/>
      <c r="HH995" s="206"/>
      <c r="HI995" s="206"/>
      <c r="HJ995" s="206"/>
      <c r="HK995" s="206"/>
      <c r="HL995" s="206"/>
      <c r="HM995" s="206"/>
      <c r="HN995" s="206"/>
      <c r="HO995" s="206"/>
      <c r="HP995" s="206"/>
      <c r="HQ995" s="206"/>
      <c r="HR995" s="206"/>
      <c r="HS995" s="206"/>
      <c r="HT995" s="206"/>
      <c r="HU995" s="206"/>
      <c r="HV995" s="206"/>
      <c r="HW995" s="206"/>
      <c r="HX995" s="206"/>
      <c r="HY995" s="206"/>
      <c r="HZ995" s="206"/>
      <c r="IA995" s="206"/>
      <c r="IB995" s="206"/>
      <c r="IC995" s="206"/>
      <c r="ID995" s="206"/>
      <c r="IE995" s="206"/>
      <c r="IF995" s="206"/>
      <c r="IG995" s="206"/>
      <c r="IH995" s="206"/>
    </row>
    <row r="996" spans="1:242" s="225" customFormat="1" hidden="1" x14ac:dyDescent="0.25">
      <c r="A996" s="206"/>
      <c r="B996" s="206"/>
      <c r="C996" s="204"/>
      <c r="D996" s="225" t="s">
        <v>1759</v>
      </c>
      <c r="E996" s="319" t="s">
        <v>1724</v>
      </c>
      <c r="F996" s="322"/>
      <c r="G996" s="242"/>
      <c r="H996" s="285">
        <v>2505000</v>
      </c>
      <c r="I996" s="236"/>
      <c r="J996" s="357">
        <f t="shared" si="15"/>
        <v>4725940</v>
      </c>
      <c r="K996" s="251"/>
      <c r="L996" s="287"/>
      <c r="M996" s="319" t="s">
        <v>1724</v>
      </c>
      <c r="N996" s="287"/>
      <c r="O996" s="287"/>
      <c r="P996" s="287"/>
      <c r="Q996" s="287"/>
      <c r="R996" s="287"/>
      <c r="S996" s="287"/>
      <c r="T996" s="287"/>
      <c r="U996" s="287"/>
      <c r="V996" s="287"/>
      <c r="W996" s="287"/>
      <c r="X996" s="287"/>
      <c r="Y996" s="287"/>
      <c r="Z996" s="287"/>
      <c r="AA996" s="287"/>
      <c r="AB996" s="287"/>
      <c r="AC996" s="287"/>
      <c r="AD996" s="287"/>
      <c r="AE996" s="287"/>
      <c r="AF996" s="287"/>
      <c r="AG996" s="287"/>
      <c r="AH996" s="287"/>
      <c r="AI996" s="287"/>
      <c r="AJ996" s="449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6"/>
      <c r="BN996" s="206"/>
      <c r="BO996" s="206"/>
      <c r="BP996" s="206"/>
      <c r="BQ996" s="206"/>
      <c r="BR996" s="206"/>
      <c r="BS996" s="206"/>
      <c r="BT996" s="206"/>
      <c r="BU996" s="206"/>
      <c r="BV996" s="206"/>
      <c r="BW996" s="206"/>
      <c r="BX996" s="206"/>
      <c r="BY996" s="206"/>
      <c r="BZ996" s="206"/>
      <c r="CA996" s="206"/>
      <c r="CB996" s="206"/>
      <c r="CC996" s="206"/>
      <c r="CD996" s="206"/>
      <c r="CE996" s="206"/>
      <c r="CF996" s="206"/>
      <c r="CG996" s="206"/>
      <c r="CH996" s="206"/>
      <c r="CI996" s="206"/>
      <c r="CJ996" s="206"/>
      <c r="CK996" s="206"/>
      <c r="CL996" s="206"/>
      <c r="CM996" s="206"/>
      <c r="CN996" s="206"/>
      <c r="CO996" s="206"/>
      <c r="CP996" s="206"/>
      <c r="CQ996" s="206"/>
      <c r="CR996" s="206"/>
      <c r="CS996" s="206"/>
      <c r="CT996" s="206"/>
      <c r="CU996" s="206"/>
      <c r="CV996" s="206"/>
      <c r="CW996" s="206"/>
      <c r="CX996" s="206"/>
      <c r="CY996" s="206"/>
      <c r="CZ996" s="206"/>
      <c r="DA996" s="206"/>
      <c r="DB996" s="206"/>
      <c r="DC996" s="206"/>
      <c r="DD996" s="206"/>
      <c r="DE996" s="206"/>
      <c r="DF996" s="206"/>
      <c r="DG996" s="206"/>
      <c r="DH996" s="206"/>
      <c r="DI996" s="206"/>
      <c r="DJ996" s="206"/>
      <c r="DK996" s="206"/>
      <c r="DL996" s="206"/>
      <c r="DM996" s="206"/>
      <c r="DN996" s="206"/>
      <c r="DO996" s="206"/>
      <c r="DP996" s="206"/>
      <c r="DQ996" s="206"/>
      <c r="DR996" s="206"/>
      <c r="DS996" s="206"/>
      <c r="DT996" s="206"/>
      <c r="DU996" s="206"/>
      <c r="DV996" s="206"/>
      <c r="DW996" s="206"/>
      <c r="DX996" s="206"/>
      <c r="DY996" s="206"/>
      <c r="DZ996" s="206"/>
      <c r="EA996" s="206"/>
      <c r="EB996" s="206"/>
      <c r="EC996" s="206"/>
      <c r="ED996" s="206"/>
      <c r="EE996" s="206"/>
      <c r="EF996" s="206"/>
      <c r="EG996" s="206"/>
      <c r="EH996" s="206"/>
      <c r="EI996" s="206"/>
      <c r="EJ996" s="206"/>
      <c r="EK996" s="206"/>
      <c r="EL996" s="206"/>
      <c r="EM996" s="206"/>
      <c r="EN996" s="206"/>
      <c r="EO996" s="206"/>
      <c r="EP996" s="206"/>
      <c r="EQ996" s="206"/>
      <c r="ER996" s="206"/>
      <c r="ES996" s="206"/>
      <c r="ET996" s="206"/>
      <c r="EU996" s="206"/>
      <c r="EV996" s="206"/>
      <c r="EW996" s="206"/>
      <c r="EX996" s="206"/>
      <c r="EY996" s="206"/>
      <c r="EZ996" s="206"/>
      <c r="FA996" s="206"/>
      <c r="FB996" s="206"/>
      <c r="FC996" s="206"/>
      <c r="FD996" s="206"/>
      <c r="FE996" s="206"/>
      <c r="FF996" s="206"/>
      <c r="FG996" s="206"/>
      <c r="FH996" s="206"/>
      <c r="FI996" s="206"/>
      <c r="FJ996" s="206"/>
      <c r="FK996" s="206"/>
      <c r="FL996" s="206"/>
      <c r="FM996" s="206"/>
      <c r="FN996" s="206"/>
      <c r="FO996" s="206"/>
      <c r="FP996" s="206"/>
      <c r="FQ996" s="206"/>
      <c r="FR996" s="206"/>
      <c r="FS996" s="206"/>
      <c r="FT996" s="206"/>
      <c r="FU996" s="206"/>
      <c r="FV996" s="206"/>
      <c r="FW996" s="206"/>
      <c r="FX996" s="206"/>
      <c r="FY996" s="206"/>
      <c r="FZ996" s="206"/>
      <c r="GA996" s="206"/>
      <c r="GB996" s="206"/>
      <c r="GC996" s="206"/>
      <c r="GD996" s="206"/>
      <c r="GE996" s="206"/>
      <c r="GF996" s="206"/>
      <c r="GG996" s="206"/>
      <c r="GH996" s="206"/>
      <c r="GI996" s="206"/>
      <c r="GJ996" s="206"/>
      <c r="GK996" s="206"/>
      <c r="GL996" s="206"/>
      <c r="GM996" s="206"/>
      <c r="GN996" s="206"/>
      <c r="GO996" s="206"/>
      <c r="GP996" s="206"/>
      <c r="GQ996" s="206"/>
      <c r="GR996" s="206"/>
      <c r="GS996" s="206"/>
      <c r="GT996" s="206"/>
      <c r="GU996" s="206"/>
      <c r="GV996" s="206"/>
      <c r="GW996" s="206"/>
      <c r="GX996" s="206"/>
      <c r="GY996" s="206"/>
      <c r="GZ996" s="206"/>
      <c r="HA996" s="206"/>
      <c r="HB996" s="206"/>
      <c r="HC996" s="206"/>
      <c r="HD996" s="206"/>
      <c r="HE996" s="206"/>
      <c r="HF996" s="206"/>
      <c r="HG996" s="206"/>
      <c r="HH996" s="206"/>
      <c r="HI996" s="206"/>
      <c r="HJ996" s="206"/>
      <c r="HK996" s="206"/>
      <c r="HL996" s="206"/>
      <c r="HM996" s="206"/>
      <c r="HN996" s="206"/>
      <c r="HO996" s="206"/>
      <c r="HP996" s="206"/>
      <c r="HQ996" s="206"/>
      <c r="HR996" s="206"/>
      <c r="HS996" s="206"/>
      <c r="HT996" s="206"/>
      <c r="HU996" s="206"/>
      <c r="HV996" s="206"/>
      <c r="HW996" s="206"/>
      <c r="HX996" s="206"/>
      <c r="HY996" s="206"/>
      <c r="HZ996" s="206"/>
      <c r="IA996" s="206"/>
      <c r="IB996" s="206"/>
      <c r="IC996" s="206"/>
      <c r="ID996" s="206"/>
      <c r="IE996" s="206"/>
      <c r="IF996" s="206"/>
      <c r="IG996" s="206"/>
      <c r="IH996" s="206"/>
    </row>
    <row r="997" spans="1:242" s="225" customFormat="1" hidden="1" x14ac:dyDescent="0.25">
      <c r="A997" s="206"/>
      <c r="B997" s="206"/>
      <c r="C997" s="204">
        <v>43720</v>
      </c>
      <c r="D997" s="233" t="s">
        <v>1756</v>
      </c>
      <c r="E997" s="319" t="s">
        <v>1745</v>
      </c>
      <c r="F997" s="322"/>
      <c r="G997" s="242" t="s">
        <v>1394</v>
      </c>
      <c r="H997" s="285"/>
      <c r="I997" s="236">
        <v>2236510</v>
      </c>
      <c r="J997" s="357">
        <f t="shared" si="15"/>
        <v>2489430</v>
      </c>
      <c r="K997" s="251"/>
      <c r="L997" s="287"/>
      <c r="M997" s="319" t="s">
        <v>1745</v>
      </c>
      <c r="N997" s="287"/>
      <c r="O997" s="287"/>
      <c r="P997" s="287"/>
      <c r="Q997" s="287"/>
      <c r="R997" s="287"/>
      <c r="S997" s="287"/>
      <c r="T997" s="287"/>
      <c r="U997" s="287"/>
      <c r="V997" s="287"/>
      <c r="W997" s="287"/>
      <c r="X997" s="287"/>
      <c r="Y997" s="287"/>
      <c r="Z997" s="287"/>
      <c r="AA997" s="287"/>
      <c r="AB997" s="287"/>
      <c r="AC997" s="287"/>
      <c r="AD997" s="287"/>
      <c r="AE997" s="287"/>
      <c r="AF997" s="287"/>
      <c r="AG997" s="287"/>
      <c r="AH997" s="287"/>
      <c r="AI997" s="287"/>
      <c r="AJ997" s="449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6"/>
      <c r="BN997" s="206"/>
      <c r="BO997" s="206"/>
      <c r="BP997" s="206"/>
      <c r="BQ997" s="206"/>
      <c r="BR997" s="206"/>
      <c r="BS997" s="206"/>
      <c r="BT997" s="206"/>
      <c r="BU997" s="206"/>
      <c r="BV997" s="206"/>
      <c r="BW997" s="206"/>
      <c r="BX997" s="206"/>
      <c r="BY997" s="206"/>
      <c r="BZ997" s="206"/>
      <c r="CA997" s="206"/>
      <c r="CB997" s="206"/>
      <c r="CC997" s="206"/>
      <c r="CD997" s="206"/>
      <c r="CE997" s="206"/>
      <c r="CF997" s="206"/>
      <c r="CG997" s="206"/>
      <c r="CH997" s="206"/>
      <c r="CI997" s="206"/>
      <c r="CJ997" s="206"/>
      <c r="CK997" s="206"/>
      <c r="CL997" s="206"/>
      <c r="CM997" s="206"/>
      <c r="CN997" s="206"/>
      <c r="CO997" s="206"/>
      <c r="CP997" s="206"/>
      <c r="CQ997" s="206"/>
      <c r="CR997" s="206"/>
      <c r="CS997" s="206"/>
      <c r="CT997" s="206"/>
      <c r="CU997" s="206"/>
      <c r="CV997" s="206"/>
      <c r="CW997" s="206"/>
      <c r="CX997" s="206"/>
      <c r="CY997" s="206"/>
      <c r="CZ997" s="206"/>
      <c r="DA997" s="206"/>
      <c r="DB997" s="206"/>
      <c r="DC997" s="206"/>
      <c r="DD997" s="206"/>
      <c r="DE997" s="206"/>
      <c r="DF997" s="206"/>
      <c r="DG997" s="206"/>
      <c r="DH997" s="206"/>
      <c r="DI997" s="206"/>
      <c r="DJ997" s="206"/>
      <c r="DK997" s="206"/>
      <c r="DL997" s="206"/>
      <c r="DM997" s="206"/>
      <c r="DN997" s="206"/>
      <c r="DO997" s="206"/>
      <c r="DP997" s="206"/>
      <c r="DQ997" s="206"/>
      <c r="DR997" s="206"/>
      <c r="DS997" s="206"/>
      <c r="DT997" s="206"/>
      <c r="DU997" s="206"/>
      <c r="DV997" s="206"/>
      <c r="DW997" s="206"/>
      <c r="DX997" s="206"/>
      <c r="DY997" s="206"/>
      <c r="DZ997" s="206"/>
      <c r="EA997" s="206"/>
      <c r="EB997" s="206"/>
      <c r="EC997" s="206"/>
      <c r="ED997" s="206"/>
      <c r="EE997" s="206"/>
      <c r="EF997" s="206"/>
      <c r="EG997" s="206"/>
      <c r="EH997" s="206"/>
      <c r="EI997" s="206"/>
      <c r="EJ997" s="206"/>
      <c r="EK997" s="206"/>
      <c r="EL997" s="206"/>
      <c r="EM997" s="206"/>
      <c r="EN997" s="206"/>
      <c r="EO997" s="206"/>
      <c r="EP997" s="206"/>
      <c r="EQ997" s="206"/>
      <c r="ER997" s="206"/>
      <c r="ES997" s="206"/>
      <c r="ET997" s="206"/>
      <c r="EU997" s="206"/>
      <c r="EV997" s="206"/>
      <c r="EW997" s="206"/>
      <c r="EX997" s="206"/>
      <c r="EY997" s="206"/>
      <c r="EZ997" s="206"/>
      <c r="FA997" s="206"/>
      <c r="FB997" s="206"/>
      <c r="FC997" s="206"/>
      <c r="FD997" s="206"/>
      <c r="FE997" s="206"/>
      <c r="FF997" s="206"/>
      <c r="FG997" s="206"/>
      <c r="FH997" s="206"/>
      <c r="FI997" s="206"/>
      <c r="FJ997" s="206"/>
      <c r="FK997" s="206"/>
      <c r="FL997" s="206"/>
      <c r="FM997" s="206"/>
      <c r="FN997" s="206"/>
      <c r="FO997" s="206"/>
      <c r="FP997" s="206"/>
      <c r="FQ997" s="206"/>
      <c r="FR997" s="206"/>
      <c r="FS997" s="206"/>
      <c r="FT997" s="206"/>
      <c r="FU997" s="206"/>
      <c r="FV997" s="206"/>
      <c r="FW997" s="206"/>
      <c r="FX997" s="206"/>
      <c r="FY997" s="206"/>
      <c r="FZ997" s="206"/>
      <c r="GA997" s="206"/>
      <c r="GB997" s="206"/>
      <c r="GC997" s="206"/>
      <c r="GD997" s="206"/>
      <c r="GE997" s="206"/>
      <c r="GF997" s="206"/>
      <c r="GG997" s="206"/>
      <c r="GH997" s="206"/>
      <c r="GI997" s="206"/>
      <c r="GJ997" s="206"/>
      <c r="GK997" s="206"/>
      <c r="GL997" s="206"/>
      <c r="GM997" s="206"/>
      <c r="GN997" s="206"/>
      <c r="GO997" s="206"/>
      <c r="GP997" s="206"/>
      <c r="GQ997" s="206"/>
      <c r="GR997" s="206"/>
      <c r="GS997" s="206"/>
      <c r="GT997" s="206"/>
      <c r="GU997" s="206"/>
      <c r="GV997" s="206"/>
      <c r="GW997" s="206"/>
      <c r="GX997" s="206"/>
      <c r="GY997" s="206"/>
      <c r="GZ997" s="206"/>
      <c r="HA997" s="206"/>
      <c r="HB997" s="206"/>
      <c r="HC997" s="206"/>
      <c r="HD997" s="206"/>
      <c r="HE997" s="206"/>
      <c r="HF997" s="206"/>
      <c r="HG997" s="206"/>
      <c r="HH997" s="206"/>
      <c r="HI997" s="206"/>
      <c r="HJ997" s="206"/>
      <c r="HK997" s="206"/>
      <c r="HL997" s="206"/>
      <c r="HM997" s="206"/>
      <c r="HN997" s="206"/>
      <c r="HO997" s="206"/>
      <c r="HP997" s="206"/>
      <c r="HQ997" s="206"/>
      <c r="HR997" s="206"/>
      <c r="HS997" s="206"/>
      <c r="HT997" s="206"/>
      <c r="HU997" s="206"/>
      <c r="HV997" s="206"/>
      <c r="HW997" s="206"/>
      <c r="HX997" s="206"/>
      <c r="HY997" s="206"/>
      <c r="HZ997" s="206"/>
      <c r="IA997" s="206"/>
      <c r="IB997" s="206"/>
      <c r="IC997" s="206"/>
      <c r="ID997" s="206"/>
      <c r="IE997" s="206"/>
      <c r="IF997" s="206"/>
      <c r="IG997" s="206"/>
      <c r="IH997" s="206"/>
    </row>
    <row r="998" spans="1:242" s="225" customFormat="1" hidden="1" x14ac:dyDescent="0.25">
      <c r="A998" s="206"/>
      <c r="B998" s="206"/>
      <c r="C998" s="204">
        <v>43721</v>
      </c>
      <c r="D998" s="233" t="s">
        <v>1100</v>
      </c>
      <c r="E998" s="319"/>
      <c r="F998" s="322"/>
      <c r="G998" s="242"/>
      <c r="H998" s="285">
        <v>1215000</v>
      </c>
      <c r="I998" s="236"/>
      <c r="J998" s="357">
        <f t="shared" si="15"/>
        <v>3704430</v>
      </c>
      <c r="K998" s="251"/>
      <c r="L998" s="287"/>
      <c r="M998" s="319"/>
      <c r="N998" s="287"/>
      <c r="O998" s="287"/>
      <c r="P998" s="287"/>
      <c r="Q998" s="287"/>
      <c r="R998" s="287"/>
      <c r="S998" s="287"/>
      <c r="T998" s="287"/>
      <c r="U998" s="287"/>
      <c r="V998" s="287"/>
      <c r="W998" s="287"/>
      <c r="X998" s="287"/>
      <c r="Y998" s="287"/>
      <c r="Z998" s="287"/>
      <c r="AA998" s="287"/>
      <c r="AB998" s="287"/>
      <c r="AC998" s="287"/>
      <c r="AD998" s="287"/>
      <c r="AE998" s="287"/>
      <c r="AF998" s="287"/>
      <c r="AG998" s="287"/>
      <c r="AH998" s="287"/>
      <c r="AI998" s="287"/>
      <c r="AJ998" s="449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206"/>
      <c r="BN998" s="206"/>
      <c r="BO998" s="206"/>
      <c r="BP998" s="206"/>
      <c r="BQ998" s="206"/>
      <c r="BR998" s="206"/>
      <c r="BS998" s="206"/>
      <c r="BT998" s="206"/>
      <c r="BU998" s="206"/>
      <c r="BV998" s="206"/>
      <c r="BW998" s="206"/>
      <c r="BX998" s="206"/>
      <c r="BY998" s="206"/>
      <c r="BZ998" s="206"/>
      <c r="CA998" s="206"/>
      <c r="CB998" s="206"/>
      <c r="CC998" s="206"/>
      <c r="CD998" s="206"/>
      <c r="CE998" s="206"/>
      <c r="CF998" s="206"/>
      <c r="CG998" s="206"/>
      <c r="CH998" s="206"/>
      <c r="CI998" s="206"/>
      <c r="CJ998" s="206"/>
      <c r="CK998" s="206"/>
      <c r="CL998" s="206"/>
      <c r="CM998" s="206"/>
      <c r="CN998" s="206"/>
      <c r="CO998" s="206"/>
      <c r="CP998" s="206"/>
      <c r="CQ998" s="206"/>
      <c r="CR998" s="206"/>
      <c r="CS998" s="206"/>
      <c r="CT998" s="206"/>
      <c r="CU998" s="206"/>
      <c r="CV998" s="206"/>
      <c r="CW998" s="206"/>
      <c r="CX998" s="206"/>
      <c r="CY998" s="206"/>
      <c r="CZ998" s="206"/>
      <c r="DA998" s="206"/>
      <c r="DB998" s="206"/>
      <c r="DC998" s="206"/>
      <c r="DD998" s="206"/>
      <c r="DE998" s="206"/>
      <c r="DF998" s="206"/>
      <c r="DG998" s="206"/>
      <c r="DH998" s="206"/>
      <c r="DI998" s="206"/>
      <c r="DJ998" s="206"/>
      <c r="DK998" s="206"/>
      <c r="DL998" s="206"/>
      <c r="DM998" s="206"/>
      <c r="DN998" s="206"/>
      <c r="DO998" s="206"/>
      <c r="DP998" s="206"/>
      <c r="DQ998" s="206"/>
      <c r="DR998" s="206"/>
      <c r="DS998" s="206"/>
      <c r="DT998" s="206"/>
      <c r="DU998" s="206"/>
      <c r="DV998" s="206"/>
      <c r="DW998" s="206"/>
      <c r="DX998" s="206"/>
      <c r="DY998" s="206"/>
      <c r="DZ998" s="206"/>
      <c r="EA998" s="206"/>
      <c r="EB998" s="206"/>
      <c r="EC998" s="206"/>
      <c r="ED998" s="206"/>
      <c r="EE998" s="206"/>
      <c r="EF998" s="206"/>
      <c r="EG998" s="206"/>
      <c r="EH998" s="206"/>
      <c r="EI998" s="206"/>
      <c r="EJ998" s="206"/>
      <c r="EK998" s="206"/>
      <c r="EL998" s="206"/>
      <c r="EM998" s="206"/>
      <c r="EN998" s="206"/>
      <c r="EO998" s="206"/>
      <c r="EP998" s="206"/>
      <c r="EQ998" s="206"/>
      <c r="ER998" s="206"/>
      <c r="ES998" s="206"/>
      <c r="ET998" s="206"/>
      <c r="EU998" s="206"/>
      <c r="EV998" s="206"/>
      <c r="EW998" s="206"/>
      <c r="EX998" s="206"/>
      <c r="EY998" s="206"/>
      <c r="EZ998" s="206"/>
      <c r="FA998" s="206"/>
      <c r="FB998" s="206"/>
      <c r="FC998" s="206"/>
      <c r="FD998" s="206"/>
      <c r="FE998" s="206"/>
      <c r="FF998" s="206"/>
      <c r="FG998" s="206"/>
      <c r="FH998" s="206"/>
      <c r="FI998" s="206"/>
      <c r="FJ998" s="206"/>
      <c r="FK998" s="206"/>
      <c r="FL998" s="206"/>
      <c r="FM998" s="206"/>
      <c r="FN998" s="206"/>
      <c r="FO998" s="206"/>
      <c r="FP998" s="206"/>
      <c r="FQ998" s="206"/>
      <c r="FR998" s="206"/>
      <c r="FS998" s="206"/>
      <c r="FT998" s="206"/>
      <c r="FU998" s="206"/>
      <c r="FV998" s="206"/>
      <c r="FW998" s="206"/>
      <c r="FX998" s="206"/>
      <c r="FY998" s="206"/>
      <c r="FZ998" s="206"/>
      <c r="GA998" s="206"/>
      <c r="GB998" s="206"/>
      <c r="GC998" s="206"/>
      <c r="GD998" s="206"/>
      <c r="GE998" s="206"/>
      <c r="GF998" s="206"/>
      <c r="GG998" s="206"/>
      <c r="GH998" s="206"/>
      <c r="GI998" s="206"/>
      <c r="GJ998" s="206"/>
      <c r="GK998" s="206"/>
      <c r="GL998" s="206"/>
      <c r="GM998" s="206"/>
      <c r="GN998" s="206"/>
      <c r="GO998" s="206"/>
      <c r="GP998" s="206"/>
      <c r="GQ998" s="206"/>
      <c r="GR998" s="206"/>
      <c r="GS998" s="206"/>
      <c r="GT998" s="206"/>
      <c r="GU998" s="206"/>
      <c r="GV998" s="206"/>
      <c r="GW998" s="206"/>
      <c r="GX998" s="206"/>
      <c r="GY998" s="206"/>
      <c r="GZ998" s="206"/>
      <c r="HA998" s="206"/>
      <c r="HB998" s="206"/>
      <c r="HC998" s="206"/>
      <c r="HD998" s="206"/>
      <c r="HE998" s="206"/>
      <c r="HF998" s="206"/>
      <c r="HG998" s="206"/>
      <c r="HH998" s="206"/>
      <c r="HI998" s="206"/>
      <c r="HJ998" s="206"/>
      <c r="HK998" s="206"/>
      <c r="HL998" s="206"/>
      <c r="HM998" s="206"/>
      <c r="HN998" s="206"/>
      <c r="HO998" s="206"/>
      <c r="HP998" s="206"/>
      <c r="HQ998" s="206"/>
      <c r="HR998" s="206"/>
      <c r="HS998" s="206"/>
      <c r="HT998" s="206"/>
      <c r="HU998" s="206"/>
      <c r="HV998" s="206"/>
      <c r="HW998" s="206"/>
      <c r="HX998" s="206"/>
      <c r="HY998" s="206"/>
      <c r="HZ998" s="206"/>
      <c r="IA998" s="206"/>
      <c r="IB998" s="206"/>
      <c r="IC998" s="206"/>
      <c r="ID998" s="206"/>
      <c r="IE998" s="206"/>
      <c r="IF998" s="206"/>
      <c r="IG998" s="206"/>
      <c r="IH998" s="206"/>
    </row>
    <row r="999" spans="1:242" s="225" customFormat="1" hidden="1" x14ac:dyDescent="0.25">
      <c r="A999" s="206"/>
      <c r="B999" s="206"/>
      <c r="C999" s="204">
        <v>43721</v>
      </c>
      <c r="D999" s="233" t="s">
        <v>1757</v>
      </c>
      <c r="E999" s="319" t="s">
        <v>1746</v>
      </c>
      <c r="F999" s="322"/>
      <c r="G999" s="242" t="s">
        <v>1693</v>
      </c>
      <c r="H999" s="285"/>
      <c r="I999" s="236">
        <v>1004900</v>
      </c>
      <c r="J999" s="357">
        <f t="shared" si="15"/>
        <v>2699530</v>
      </c>
      <c r="K999" s="251" t="s">
        <v>1760</v>
      </c>
      <c r="L999" s="287"/>
      <c r="M999" s="319" t="s">
        <v>1746</v>
      </c>
      <c r="N999" s="287"/>
      <c r="O999" s="287"/>
      <c r="P999" s="287"/>
      <c r="Q999" s="287"/>
      <c r="R999" s="287"/>
      <c r="S999" s="287"/>
      <c r="T999" s="287"/>
      <c r="U999" s="287"/>
      <c r="V999" s="287"/>
      <c r="W999" s="287"/>
      <c r="X999" s="287"/>
      <c r="Y999" s="287"/>
      <c r="Z999" s="287"/>
      <c r="AA999" s="287"/>
      <c r="AB999" s="287"/>
      <c r="AC999" s="287"/>
      <c r="AD999" s="287"/>
      <c r="AE999" s="287"/>
      <c r="AF999" s="287"/>
      <c r="AG999" s="287"/>
      <c r="AH999" s="287"/>
      <c r="AI999" s="287"/>
      <c r="AJ999" s="449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206"/>
      <c r="BN999" s="206"/>
      <c r="BO999" s="206"/>
      <c r="BP999" s="206"/>
      <c r="BQ999" s="206"/>
      <c r="BR999" s="206"/>
      <c r="BS999" s="206"/>
      <c r="BT999" s="206"/>
      <c r="BU999" s="206"/>
      <c r="BV999" s="206"/>
      <c r="BW999" s="206"/>
      <c r="BX999" s="206"/>
      <c r="BY999" s="206"/>
      <c r="BZ999" s="206"/>
      <c r="CA999" s="206"/>
      <c r="CB999" s="206"/>
      <c r="CC999" s="206"/>
      <c r="CD999" s="206"/>
      <c r="CE999" s="206"/>
      <c r="CF999" s="206"/>
      <c r="CG999" s="206"/>
      <c r="CH999" s="206"/>
      <c r="CI999" s="206"/>
      <c r="CJ999" s="206"/>
      <c r="CK999" s="206"/>
      <c r="CL999" s="206"/>
      <c r="CM999" s="206"/>
      <c r="CN999" s="206"/>
      <c r="CO999" s="206"/>
      <c r="CP999" s="206"/>
      <c r="CQ999" s="206"/>
      <c r="CR999" s="206"/>
      <c r="CS999" s="206"/>
      <c r="CT999" s="206"/>
      <c r="CU999" s="206"/>
      <c r="CV999" s="206"/>
      <c r="CW999" s="206"/>
      <c r="CX999" s="206"/>
      <c r="CY999" s="206"/>
      <c r="CZ999" s="206"/>
      <c r="DA999" s="206"/>
      <c r="DB999" s="206"/>
      <c r="DC999" s="206"/>
      <c r="DD999" s="206"/>
      <c r="DE999" s="206"/>
      <c r="DF999" s="206"/>
      <c r="DG999" s="206"/>
      <c r="DH999" s="206"/>
      <c r="DI999" s="206"/>
      <c r="DJ999" s="206"/>
      <c r="DK999" s="206"/>
      <c r="DL999" s="206"/>
      <c r="DM999" s="206"/>
      <c r="DN999" s="206"/>
      <c r="DO999" s="206"/>
      <c r="DP999" s="206"/>
      <c r="DQ999" s="206"/>
      <c r="DR999" s="206"/>
      <c r="DS999" s="206"/>
      <c r="DT999" s="206"/>
      <c r="DU999" s="206"/>
      <c r="DV999" s="206"/>
      <c r="DW999" s="206"/>
      <c r="DX999" s="206"/>
      <c r="DY999" s="206"/>
      <c r="DZ999" s="206"/>
      <c r="EA999" s="206"/>
      <c r="EB999" s="206"/>
      <c r="EC999" s="206"/>
      <c r="ED999" s="206"/>
      <c r="EE999" s="206"/>
      <c r="EF999" s="206"/>
      <c r="EG999" s="206"/>
      <c r="EH999" s="206"/>
      <c r="EI999" s="206"/>
      <c r="EJ999" s="206"/>
      <c r="EK999" s="206"/>
      <c r="EL999" s="206"/>
      <c r="EM999" s="206"/>
      <c r="EN999" s="206"/>
      <c r="EO999" s="206"/>
      <c r="EP999" s="206"/>
      <c r="EQ999" s="206"/>
      <c r="ER999" s="206"/>
      <c r="ES999" s="206"/>
      <c r="ET999" s="206"/>
      <c r="EU999" s="206"/>
      <c r="EV999" s="206"/>
      <c r="EW999" s="206"/>
      <c r="EX999" s="206"/>
      <c r="EY999" s="206"/>
      <c r="EZ999" s="206"/>
      <c r="FA999" s="206"/>
      <c r="FB999" s="206"/>
      <c r="FC999" s="206"/>
      <c r="FD999" s="206"/>
      <c r="FE999" s="206"/>
      <c r="FF999" s="206"/>
      <c r="FG999" s="206"/>
      <c r="FH999" s="206"/>
      <c r="FI999" s="206"/>
      <c r="FJ999" s="206"/>
      <c r="FK999" s="206"/>
      <c r="FL999" s="206"/>
      <c r="FM999" s="206"/>
      <c r="FN999" s="206"/>
      <c r="FO999" s="206"/>
      <c r="FP999" s="206"/>
      <c r="FQ999" s="206"/>
      <c r="FR999" s="206"/>
      <c r="FS999" s="206"/>
      <c r="FT999" s="206"/>
      <c r="FU999" s="206"/>
      <c r="FV999" s="206"/>
      <c r="FW999" s="206"/>
      <c r="FX999" s="206"/>
      <c r="FY999" s="206"/>
      <c r="FZ999" s="206"/>
      <c r="GA999" s="206"/>
      <c r="GB999" s="206"/>
      <c r="GC999" s="206"/>
      <c r="GD999" s="206"/>
      <c r="GE999" s="206"/>
      <c r="GF999" s="206"/>
      <c r="GG999" s="206"/>
      <c r="GH999" s="206"/>
      <c r="GI999" s="206"/>
      <c r="GJ999" s="206"/>
      <c r="GK999" s="206"/>
      <c r="GL999" s="206"/>
      <c r="GM999" s="206"/>
      <c r="GN999" s="206"/>
      <c r="GO999" s="206"/>
      <c r="GP999" s="206"/>
      <c r="GQ999" s="206"/>
      <c r="GR999" s="206"/>
      <c r="GS999" s="206"/>
      <c r="GT999" s="206"/>
      <c r="GU999" s="206"/>
      <c r="GV999" s="206"/>
      <c r="GW999" s="206"/>
      <c r="GX999" s="206"/>
      <c r="GY999" s="206"/>
      <c r="GZ999" s="206"/>
      <c r="HA999" s="206"/>
      <c r="HB999" s="206"/>
      <c r="HC999" s="206"/>
      <c r="HD999" s="206"/>
      <c r="HE999" s="206"/>
      <c r="HF999" s="206"/>
      <c r="HG999" s="206"/>
      <c r="HH999" s="206"/>
      <c r="HI999" s="206"/>
      <c r="HJ999" s="206"/>
      <c r="HK999" s="206"/>
      <c r="HL999" s="206"/>
      <c r="HM999" s="206"/>
      <c r="HN999" s="206"/>
      <c r="HO999" s="206"/>
      <c r="HP999" s="206"/>
      <c r="HQ999" s="206"/>
      <c r="HR999" s="206"/>
      <c r="HS999" s="206"/>
      <c r="HT999" s="206"/>
      <c r="HU999" s="206"/>
      <c r="HV999" s="206"/>
      <c r="HW999" s="206"/>
      <c r="HX999" s="206"/>
      <c r="HY999" s="206"/>
      <c r="HZ999" s="206"/>
      <c r="IA999" s="206"/>
      <c r="IB999" s="206"/>
      <c r="IC999" s="206"/>
      <c r="ID999" s="206"/>
      <c r="IE999" s="206"/>
      <c r="IF999" s="206"/>
      <c r="IG999" s="206"/>
      <c r="IH999" s="206"/>
    </row>
    <row r="1000" spans="1:242" s="225" customFormat="1" hidden="1" x14ac:dyDescent="0.25">
      <c r="A1000" s="206"/>
      <c r="B1000" s="206"/>
      <c r="C1000" s="283">
        <v>43717</v>
      </c>
      <c r="D1000" s="225" t="s">
        <v>1731</v>
      </c>
      <c r="E1000" s="206" t="s">
        <v>1761</v>
      </c>
      <c r="F1000" s="206"/>
      <c r="G1000" s="235" t="s">
        <v>1652</v>
      </c>
      <c r="H1000" s="285"/>
      <c r="I1000" s="235">
        <v>2000000</v>
      </c>
      <c r="J1000" s="357">
        <f t="shared" si="15"/>
        <v>699530</v>
      </c>
      <c r="K1000" s="251"/>
      <c r="L1000" s="287"/>
      <c r="M1000" s="206" t="s">
        <v>1761</v>
      </c>
      <c r="N1000" s="287"/>
      <c r="O1000" s="287"/>
      <c r="P1000" s="287"/>
      <c r="Q1000" s="287"/>
      <c r="R1000" s="287"/>
      <c r="S1000" s="287"/>
      <c r="T1000" s="287"/>
      <c r="U1000" s="287"/>
      <c r="V1000" s="287"/>
      <c r="W1000" s="287"/>
      <c r="X1000" s="287"/>
      <c r="Y1000" s="287"/>
      <c r="Z1000" s="287"/>
      <c r="AA1000" s="287"/>
      <c r="AB1000" s="287"/>
      <c r="AC1000" s="287"/>
      <c r="AD1000" s="287"/>
      <c r="AE1000" s="287"/>
      <c r="AF1000" s="287"/>
      <c r="AG1000" s="287"/>
      <c r="AH1000" s="287"/>
      <c r="AI1000" s="287"/>
      <c r="AJ1000" s="449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206"/>
      <c r="BN1000" s="206"/>
      <c r="BO1000" s="206"/>
      <c r="BP1000" s="206"/>
      <c r="BQ1000" s="206"/>
      <c r="BR1000" s="206"/>
      <c r="BS1000" s="206"/>
      <c r="BT1000" s="206"/>
      <c r="BU1000" s="206"/>
      <c r="BV1000" s="206"/>
      <c r="BW1000" s="206"/>
      <c r="BX1000" s="206"/>
      <c r="BY1000" s="206"/>
      <c r="BZ1000" s="206"/>
      <c r="CA1000" s="206"/>
      <c r="CB1000" s="206"/>
      <c r="CC1000" s="206"/>
      <c r="CD1000" s="206"/>
      <c r="CE1000" s="206"/>
      <c r="CF1000" s="206"/>
      <c r="CG1000" s="206"/>
      <c r="CH1000" s="206"/>
      <c r="CI1000" s="206"/>
      <c r="CJ1000" s="206"/>
      <c r="CK1000" s="206"/>
      <c r="CL1000" s="206"/>
      <c r="CM1000" s="206"/>
      <c r="CN1000" s="206"/>
      <c r="CO1000" s="206"/>
      <c r="CP1000" s="206"/>
      <c r="CQ1000" s="206"/>
      <c r="CR1000" s="206"/>
      <c r="CS1000" s="206"/>
      <c r="CT1000" s="206"/>
      <c r="CU1000" s="206"/>
      <c r="CV1000" s="206"/>
      <c r="CW1000" s="206"/>
      <c r="CX1000" s="206"/>
      <c r="CY1000" s="206"/>
      <c r="CZ1000" s="206"/>
      <c r="DA1000" s="206"/>
      <c r="DB1000" s="206"/>
      <c r="DC1000" s="206"/>
      <c r="DD1000" s="206"/>
      <c r="DE1000" s="206"/>
      <c r="DF1000" s="206"/>
      <c r="DG1000" s="206"/>
      <c r="DH1000" s="206"/>
      <c r="DI1000" s="206"/>
      <c r="DJ1000" s="206"/>
      <c r="DK1000" s="206"/>
      <c r="DL1000" s="206"/>
      <c r="DM1000" s="206"/>
      <c r="DN1000" s="206"/>
      <c r="DO1000" s="206"/>
      <c r="DP1000" s="206"/>
      <c r="DQ1000" s="206"/>
      <c r="DR1000" s="206"/>
      <c r="DS1000" s="206"/>
      <c r="DT1000" s="206"/>
      <c r="DU1000" s="206"/>
      <c r="DV1000" s="206"/>
      <c r="DW1000" s="206"/>
      <c r="DX1000" s="206"/>
      <c r="DY1000" s="206"/>
      <c r="DZ1000" s="206"/>
      <c r="EA1000" s="206"/>
      <c r="EB1000" s="206"/>
      <c r="EC1000" s="206"/>
      <c r="ED1000" s="206"/>
      <c r="EE1000" s="206"/>
      <c r="EF1000" s="206"/>
      <c r="EG1000" s="206"/>
      <c r="EH1000" s="206"/>
      <c r="EI1000" s="206"/>
      <c r="EJ1000" s="206"/>
      <c r="EK1000" s="206"/>
      <c r="EL1000" s="206"/>
      <c r="EM1000" s="206"/>
      <c r="EN1000" s="206"/>
      <c r="EO1000" s="206"/>
      <c r="EP1000" s="206"/>
      <c r="EQ1000" s="206"/>
      <c r="ER1000" s="206"/>
      <c r="ES1000" s="206"/>
      <c r="ET1000" s="206"/>
      <c r="EU1000" s="206"/>
      <c r="EV1000" s="206"/>
      <c r="EW1000" s="206"/>
      <c r="EX1000" s="206"/>
      <c r="EY1000" s="206"/>
      <c r="EZ1000" s="206"/>
      <c r="FA1000" s="206"/>
      <c r="FB1000" s="206"/>
      <c r="FC1000" s="206"/>
      <c r="FD1000" s="206"/>
      <c r="FE1000" s="206"/>
      <c r="FF1000" s="206"/>
      <c r="FG1000" s="206"/>
      <c r="FH1000" s="206"/>
      <c r="FI1000" s="206"/>
      <c r="FJ1000" s="206"/>
      <c r="FK1000" s="206"/>
      <c r="FL1000" s="206"/>
      <c r="FM1000" s="206"/>
      <c r="FN1000" s="206"/>
      <c r="FO1000" s="206"/>
      <c r="FP1000" s="206"/>
      <c r="FQ1000" s="206"/>
      <c r="FR1000" s="206"/>
      <c r="FS1000" s="206"/>
      <c r="FT1000" s="206"/>
      <c r="FU1000" s="206"/>
      <c r="FV1000" s="206"/>
      <c r="FW1000" s="206"/>
      <c r="FX1000" s="206"/>
      <c r="FY1000" s="206"/>
      <c r="FZ1000" s="206"/>
      <c r="GA1000" s="206"/>
      <c r="GB1000" s="206"/>
      <c r="GC1000" s="206"/>
      <c r="GD1000" s="206"/>
      <c r="GE1000" s="206"/>
      <c r="GF1000" s="206"/>
      <c r="GG1000" s="206"/>
      <c r="GH1000" s="206"/>
      <c r="GI1000" s="206"/>
      <c r="GJ1000" s="206"/>
      <c r="GK1000" s="206"/>
      <c r="GL1000" s="206"/>
      <c r="GM1000" s="206"/>
      <c r="GN1000" s="206"/>
      <c r="GO1000" s="206"/>
      <c r="GP1000" s="206"/>
      <c r="GQ1000" s="206"/>
      <c r="GR1000" s="206"/>
      <c r="GS1000" s="206"/>
      <c r="GT1000" s="206"/>
      <c r="GU1000" s="206"/>
      <c r="GV1000" s="206"/>
      <c r="GW1000" s="206"/>
      <c r="GX1000" s="206"/>
      <c r="GY1000" s="206"/>
      <c r="GZ1000" s="206"/>
      <c r="HA1000" s="206"/>
      <c r="HB1000" s="206"/>
      <c r="HC1000" s="206"/>
      <c r="HD1000" s="206"/>
      <c r="HE1000" s="206"/>
      <c r="HF1000" s="206"/>
      <c r="HG1000" s="206"/>
      <c r="HH1000" s="206"/>
      <c r="HI1000" s="206"/>
      <c r="HJ1000" s="206"/>
      <c r="HK1000" s="206"/>
      <c r="HL1000" s="206"/>
      <c r="HM1000" s="206"/>
      <c r="HN1000" s="206"/>
      <c r="HO1000" s="206"/>
      <c r="HP1000" s="206"/>
      <c r="HQ1000" s="206"/>
      <c r="HR1000" s="206"/>
      <c r="HS1000" s="206"/>
      <c r="HT1000" s="206"/>
      <c r="HU1000" s="206"/>
      <c r="HV1000" s="206"/>
      <c r="HW1000" s="206"/>
      <c r="HX1000" s="206"/>
      <c r="HY1000" s="206"/>
      <c r="HZ1000" s="206"/>
      <c r="IA1000" s="206"/>
      <c r="IB1000" s="206"/>
      <c r="IC1000" s="206"/>
      <c r="ID1000" s="206"/>
      <c r="IE1000" s="206"/>
      <c r="IF1000" s="206"/>
      <c r="IG1000" s="206"/>
      <c r="IH1000" s="206"/>
    </row>
    <row r="1001" spans="1:242" s="225" customFormat="1" hidden="1" x14ac:dyDescent="0.25">
      <c r="A1001" s="206"/>
      <c r="B1001" s="206"/>
      <c r="C1001" s="395">
        <v>43721</v>
      </c>
      <c r="D1001" s="301" t="s">
        <v>1733</v>
      </c>
      <c r="E1001" s="206" t="s">
        <v>1762</v>
      </c>
      <c r="F1001" s="284"/>
      <c r="G1001" s="256" t="s">
        <v>1734</v>
      </c>
      <c r="H1001" s="285"/>
      <c r="I1001" s="256">
        <v>150000</v>
      </c>
      <c r="J1001" s="357">
        <f t="shared" si="15"/>
        <v>549530</v>
      </c>
      <c r="K1001" s="251"/>
      <c r="L1001" s="287"/>
      <c r="M1001" s="206" t="s">
        <v>1762</v>
      </c>
      <c r="N1001" s="287"/>
      <c r="O1001" s="287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449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206"/>
      <c r="BN1001" s="206"/>
      <c r="BO1001" s="206"/>
      <c r="BP1001" s="206"/>
      <c r="BQ1001" s="206"/>
      <c r="BR1001" s="206"/>
      <c r="BS1001" s="206"/>
      <c r="BT1001" s="206"/>
      <c r="BU1001" s="206"/>
      <c r="BV1001" s="206"/>
      <c r="BW1001" s="206"/>
      <c r="BX1001" s="206"/>
      <c r="BY1001" s="206"/>
      <c r="BZ1001" s="206"/>
      <c r="CA1001" s="206"/>
      <c r="CB1001" s="206"/>
      <c r="CC1001" s="206"/>
      <c r="CD1001" s="206"/>
      <c r="CE1001" s="206"/>
      <c r="CF1001" s="206"/>
      <c r="CG1001" s="206"/>
      <c r="CH1001" s="206"/>
      <c r="CI1001" s="206"/>
      <c r="CJ1001" s="206"/>
      <c r="CK1001" s="206"/>
      <c r="CL1001" s="206"/>
      <c r="CM1001" s="206"/>
      <c r="CN1001" s="206"/>
      <c r="CO1001" s="206"/>
      <c r="CP1001" s="206"/>
      <c r="CQ1001" s="206"/>
      <c r="CR1001" s="206"/>
      <c r="CS1001" s="206"/>
      <c r="CT1001" s="206"/>
      <c r="CU1001" s="206"/>
      <c r="CV1001" s="206"/>
      <c r="CW1001" s="206"/>
      <c r="CX1001" s="206"/>
      <c r="CY1001" s="206"/>
      <c r="CZ1001" s="206"/>
      <c r="DA1001" s="206"/>
      <c r="DB1001" s="206"/>
      <c r="DC1001" s="206"/>
      <c r="DD1001" s="206"/>
      <c r="DE1001" s="206"/>
      <c r="DF1001" s="206"/>
      <c r="DG1001" s="206"/>
      <c r="DH1001" s="206"/>
      <c r="DI1001" s="206"/>
      <c r="DJ1001" s="206"/>
      <c r="DK1001" s="206"/>
      <c r="DL1001" s="206"/>
      <c r="DM1001" s="206"/>
      <c r="DN1001" s="206"/>
      <c r="DO1001" s="206"/>
      <c r="DP1001" s="206"/>
      <c r="DQ1001" s="206"/>
      <c r="DR1001" s="206"/>
      <c r="DS1001" s="206"/>
      <c r="DT1001" s="206"/>
      <c r="DU1001" s="206"/>
      <c r="DV1001" s="206"/>
      <c r="DW1001" s="206"/>
      <c r="DX1001" s="206"/>
      <c r="DY1001" s="206"/>
      <c r="DZ1001" s="206"/>
      <c r="EA1001" s="206"/>
      <c r="EB1001" s="206"/>
      <c r="EC1001" s="206"/>
      <c r="ED1001" s="206"/>
      <c r="EE1001" s="206"/>
      <c r="EF1001" s="206"/>
      <c r="EG1001" s="206"/>
      <c r="EH1001" s="206"/>
      <c r="EI1001" s="206"/>
      <c r="EJ1001" s="206"/>
      <c r="EK1001" s="206"/>
      <c r="EL1001" s="206"/>
      <c r="EM1001" s="206"/>
      <c r="EN1001" s="206"/>
      <c r="EO1001" s="206"/>
      <c r="EP1001" s="206"/>
      <c r="EQ1001" s="206"/>
      <c r="ER1001" s="206"/>
      <c r="ES1001" s="206"/>
      <c r="ET1001" s="206"/>
      <c r="EU1001" s="206"/>
      <c r="EV1001" s="206"/>
      <c r="EW1001" s="206"/>
      <c r="EX1001" s="206"/>
      <c r="EY1001" s="206"/>
      <c r="EZ1001" s="206"/>
      <c r="FA1001" s="206"/>
      <c r="FB1001" s="206"/>
      <c r="FC1001" s="206"/>
      <c r="FD1001" s="206"/>
      <c r="FE1001" s="206"/>
      <c r="FF1001" s="206"/>
      <c r="FG1001" s="206"/>
      <c r="FH1001" s="206"/>
      <c r="FI1001" s="206"/>
      <c r="FJ1001" s="206"/>
      <c r="FK1001" s="206"/>
      <c r="FL1001" s="206"/>
      <c r="FM1001" s="206"/>
      <c r="FN1001" s="206"/>
      <c r="FO1001" s="206"/>
      <c r="FP1001" s="206"/>
      <c r="FQ1001" s="206"/>
      <c r="FR1001" s="206"/>
      <c r="FS1001" s="206"/>
      <c r="FT1001" s="206"/>
      <c r="FU1001" s="206"/>
      <c r="FV1001" s="206"/>
      <c r="FW1001" s="206"/>
      <c r="FX1001" s="206"/>
      <c r="FY1001" s="206"/>
      <c r="FZ1001" s="206"/>
      <c r="GA1001" s="206"/>
      <c r="GB1001" s="206"/>
      <c r="GC1001" s="206"/>
      <c r="GD1001" s="206"/>
      <c r="GE1001" s="206"/>
      <c r="GF1001" s="206"/>
      <c r="GG1001" s="206"/>
      <c r="GH1001" s="206"/>
      <c r="GI1001" s="206"/>
      <c r="GJ1001" s="206"/>
      <c r="GK1001" s="206"/>
      <c r="GL1001" s="206"/>
      <c r="GM1001" s="206"/>
      <c r="GN1001" s="206"/>
      <c r="GO1001" s="206"/>
      <c r="GP1001" s="206"/>
      <c r="GQ1001" s="206"/>
      <c r="GR1001" s="206"/>
      <c r="GS1001" s="206"/>
      <c r="GT1001" s="206"/>
      <c r="GU1001" s="206"/>
      <c r="GV1001" s="206"/>
      <c r="GW1001" s="206"/>
      <c r="GX1001" s="206"/>
      <c r="GY1001" s="206"/>
      <c r="GZ1001" s="206"/>
      <c r="HA1001" s="206"/>
      <c r="HB1001" s="206"/>
      <c r="HC1001" s="206"/>
      <c r="HD1001" s="206"/>
      <c r="HE1001" s="206"/>
      <c r="HF1001" s="206"/>
      <c r="HG1001" s="206"/>
      <c r="HH1001" s="206"/>
      <c r="HI1001" s="206"/>
      <c r="HJ1001" s="206"/>
      <c r="HK1001" s="206"/>
      <c r="HL1001" s="206"/>
      <c r="HM1001" s="206"/>
      <c r="HN1001" s="206"/>
      <c r="HO1001" s="206"/>
      <c r="HP1001" s="206"/>
      <c r="HQ1001" s="206"/>
      <c r="HR1001" s="206"/>
      <c r="HS1001" s="206"/>
      <c r="HT1001" s="206"/>
      <c r="HU1001" s="206"/>
      <c r="HV1001" s="206"/>
      <c r="HW1001" s="206"/>
      <c r="HX1001" s="206"/>
      <c r="HY1001" s="206"/>
      <c r="HZ1001" s="206"/>
      <c r="IA1001" s="206"/>
      <c r="IB1001" s="206"/>
      <c r="IC1001" s="206"/>
      <c r="ID1001" s="206"/>
      <c r="IE1001" s="206"/>
      <c r="IF1001" s="206"/>
      <c r="IG1001" s="206"/>
      <c r="IH1001" s="206"/>
    </row>
    <row r="1002" spans="1:242" s="225" customFormat="1" hidden="1" x14ac:dyDescent="0.25">
      <c r="A1002" s="206"/>
      <c r="B1002" s="206"/>
      <c r="C1002" s="206"/>
      <c r="D1002" s="206"/>
      <c r="E1002" s="206"/>
      <c r="F1002" s="206"/>
      <c r="G1002" s="208"/>
      <c r="H1002" s="285">
        <v>18795670</v>
      </c>
      <c r="I1002" s="210"/>
      <c r="J1002" s="357">
        <f t="shared" si="15"/>
        <v>19345200</v>
      </c>
      <c r="K1002" s="251"/>
      <c r="L1002" s="287"/>
      <c r="M1002" s="206"/>
      <c r="N1002" s="287"/>
      <c r="O1002" s="287"/>
      <c r="P1002" s="287"/>
      <c r="Q1002" s="287"/>
      <c r="R1002" s="287"/>
      <c r="S1002" s="287"/>
      <c r="T1002" s="287"/>
      <c r="U1002" s="287"/>
      <c r="V1002" s="287"/>
      <c r="W1002" s="287"/>
      <c r="X1002" s="287"/>
      <c r="Y1002" s="287"/>
      <c r="Z1002" s="287"/>
      <c r="AA1002" s="287"/>
      <c r="AB1002" s="287"/>
      <c r="AC1002" s="287"/>
      <c r="AD1002" s="287"/>
      <c r="AE1002" s="287"/>
      <c r="AF1002" s="287"/>
      <c r="AG1002" s="287"/>
      <c r="AH1002" s="287"/>
      <c r="AI1002" s="287"/>
      <c r="AJ1002" s="449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  <c r="BI1002" s="206"/>
      <c r="BJ1002" s="206"/>
      <c r="BK1002" s="206"/>
      <c r="BL1002" s="206"/>
      <c r="BM1002" s="206"/>
      <c r="BN1002" s="206"/>
      <c r="BO1002" s="206"/>
      <c r="BP1002" s="206"/>
      <c r="BQ1002" s="206"/>
      <c r="BR1002" s="206"/>
      <c r="BS1002" s="206"/>
      <c r="BT1002" s="206"/>
      <c r="BU1002" s="206"/>
      <c r="BV1002" s="206"/>
      <c r="BW1002" s="206"/>
      <c r="BX1002" s="206"/>
      <c r="BY1002" s="206"/>
      <c r="BZ1002" s="206"/>
      <c r="CA1002" s="206"/>
      <c r="CB1002" s="206"/>
      <c r="CC1002" s="206"/>
      <c r="CD1002" s="206"/>
      <c r="CE1002" s="206"/>
      <c r="CF1002" s="206"/>
      <c r="CG1002" s="206"/>
      <c r="CH1002" s="206"/>
      <c r="CI1002" s="206"/>
      <c r="CJ1002" s="206"/>
      <c r="CK1002" s="206"/>
      <c r="CL1002" s="206"/>
      <c r="CM1002" s="206"/>
      <c r="CN1002" s="206"/>
      <c r="CO1002" s="206"/>
      <c r="CP1002" s="206"/>
      <c r="CQ1002" s="206"/>
      <c r="CR1002" s="206"/>
      <c r="CS1002" s="206"/>
      <c r="CT1002" s="206"/>
      <c r="CU1002" s="206"/>
      <c r="CV1002" s="206"/>
      <c r="CW1002" s="206"/>
      <c r="CX1002" s="206"/>
      <c r="CY1002" s="206"/>
      <c r="CZ1002" s="206"/>
      <c r="DA1002" s="206"/>
      <c r="DB1002" s="206"/>
      <c r="DC1002" s="206"/>
      <c r="DD1002" s="206"/>
      <c r="DE1002" s="206"/>
      <c r="DF1002" s="206"/>
      <c r="DG1002" s="206"/>
      <c r="DH1002" s="206"/>
      <c r="DI1002" s="206"/>
      <c r="DJ1002" s="206"/>
      <c r="DK1002" s="206"/>
      <c r="DL1002" s="206"/>
      <c r="DM1002" s="206"/>
      <c r="DN1002" s="206"/>
      <c r="DO1002" s="206"/>
      <c r="DP1002" s="206"/>
      <c r="DQ1002" s="206"/>
      <c r="DR1002" s="206"/>
      <c r="DS1002" s="206"/>
      <c r="DT1002" s="206"/>
      <c r="DU1002" s="206"/>
      <c r="DV1002" s="206"/>
      <c r="DW1002" s="206"/>
      <c r="DX1002" s="206"/>
      <c r="DY1002" s="206"/>
      <c r="DZ1002" s="206"/>
      <c r="EA1002" s="206"/>
      <c r="EB1002" s="206"/>
      <c r="EC1002" s="206"/>
      <c r="ED1002" s="206"/>
      <c r="EE1002" s="206"/>
      <c r="EF1002" s="206"/>
      <c r="EG1002" s="206"/>
      <c r="EH1002" s="206"/>
      <c r="EI1002" s="206"/>
      <c r="EJ1002" s="206"/>
      <c r="EK1002" s="206"/>
      <c r="EL1002" s="206"/>
      <c r="EM1002" s="206"/>
      <c r="EN1002" s="206"/>
      <c r="EO1002" s="206"/>
      <c r="EP1002" s="206"/>
      <c r="EQ1002" s="206"/>
      <c r="ER1002" s="206"/>
      <c r="ES1002" s="206"/>
      <c r="ET1002" s="206"/>
      <c r="EU1002" s="206"/>
      <c r="EV1002" s="206"/>
      <c r="EW1002" s="206"/>
      <c r="EX1002" s="206"/>
      <c r="EY1002" s="206"/>
      <c r="EZ1002" s="206"/>
      <c r="FA1002" s="206"/>
      <c r="FB1002" s="206"/>
      <c r="FC1002" s="206"/>
      <c r="FD1002" s="206"/>
      <c r="FE1002" s="206"/>
      <c r="FF1002" s="206"/>
      <c r="FG1002" s="206"/>
      <c r="FH1002" s="206"/>
      <c r="FI1002" s="206"/>
      <c r="FJ1002" s="206"/>
      <c r="FK1002" s="206"/>
      <c r="FL1002" s="206"/>
      <c r="FM1002" s="206"/>
      <c r="FN1002" s="206"/>
      <c r="FO1002" s="206"/>
      <c r="FP1002" s="206"/>
      <c r="FQ1002" s="206"/>
      <c r="FR1002" s="206"/>
      <c r="FS1002" s="206"/>
      <c r="FT1002" s="206"/>
      <c r="FU1002" s="206"/>
      <c r="FV1002" s="206"/>
      <c r="FW1002" s="206"/>
      <c r="FX1002" s="206"/>
      <c r="FY1002" s="206"/>
      <c r="FZ1002" s="206"/>
      <c r="GA1002" s="206"/>
      <c r="GB1002" s="206"/>
      <c r="GC1002" s="206"/>
      <c r="GD1002" s="206"/>
      <c r="GE1002" s="206"/>
      <c r="GF1002" s="206"/>
      <c r="GG1002" s="206"/>
      <c r="GH1002" s="206"/>
      <c r="GI1002" s="206"/>
      <c r="GJ1002" s="206"/>
      <c r="GK1002" s="206"/>
      <c r="GL1002" s="206"/>
      <c r="GM1002" s="206"/>
      <c r="GN1002" s="206"/>
      <c r="GO1002" s="206"/>
      <c r="GP1002" s="206"/>
      <c r="GQ1002" s="206"/>
      <c r="GR1002" s="206"/>
      <c r="GS1002" s="206"/>
      <c r="GT1002" s="206"/>
      <c r="GU1002" s="206"/>
      <c r="GV1002" s="206"/>
      <c r="GW1002" s="206"/>
      <c r="GX1002" s="206"/>
      <c r="GY1002" s="206"/>
      <c r="GZ1002" s="206"/>
      <c r="HA1002" s="206"/>
      <c r="HB1002" s="206"/>
      <c r="HC1002" s="206"/>
      <c r="HD1002" s="206"/>
      <c r="HE1002" s="206"/>
      <c r="HF1002" s="206"/>
      <c r="HG1002" s="206"/>
      <c r="HH1002" s="206"/>
      <c r="HI1002" s="206"/>
      <c r="HJ1002" s="206"/>
      <c r="HK1002" s="206"/>
      <c r="HL1002" s="206"/>
      <c r="HM1002" s="206"/>
      <c r="HN1002" s="206"/>
      <c r="HO1002" s="206"/>
      <c r="HP1002" s="206"/>
      <c r="HQ1002" s="206"/>
      <c r="HR1002" s="206"/>
      <c r="HS1002" s="206"/>
      <c r="HT1002" s="206"/>
      <c r="HU1002" s="206"/>
      <c r="HV1002" s="206"/>
      <c r="HW1002" s="206"/>
      <c r="HX1002" s="206"/>
      <c r="HY1002" s="206"/>
      <c r="HZ1002" s="206"/>
      <c r="IA1002" s="206"/>
      <c r="IB1002" s="206"/>
      <c r="IC1002" s="206"/>
      <c r="ID1002" s="206"/>
      <c r="IE1002" s="206"/>
      <c r="IF1002" s="206"/>
      <c r="IG1002" s="206"/>
      <c r="IH1002" s="206"/>
    </row>
    <row r="1003" spans="1:242" s="225" customFormat="1" hidden="1" x14ac:dyDescent="0.25">
      <c r="A1003" s="206"/>
      <c r="B1003" s="206"/>
      <c r="C1003" s="204">
        <v>43722</v>
      </c>
      <c r="D1003" s="318" t="s">
        <v>1193</v>
      </c>
      <c r="E1003" s="319" t="s">
        <v>1763</v>
      </c>
      <c r="F1003" s="255"/>
      <c r="G1003" s="320" t="s">
        <v>1192</v>
      </c>
      <c r="H1003" s="285"/>
      <c r="I1003" s="321">
        <v>136000</v>
      </c>
      <c r="J1003" s="357">
        <f t="shared" si="15"/>
        <v>19209200</v>
      </c>
      <c r="K1003" s="251"/>
      <c r="L1003" s="287"/>
      <c r="M1003" s="319" t="s">
        <v>1763</v>
      </c>
      <c r="N1003" s="287"/>
      <c r="O1003" s="287"/>
      <c r="P1003" s="287"/>
      <c r="Q1003" s="287"/>
      <c r="R1003" s="287"/>
      <c r="S1003" s="287"/>
      <c r="T1003" s="287"/>
      <c r="U1003" s="287"/>
      <c r="V1003" s="287"/>
      <c r="W1003" s="287"/>
      <c r="X1003" s="287"/>
      <c r="Y1003" s="287"/>
      <c r="Z1003" s="287"/>
      <c r="AA1003" s="287"/>
      <c r="AB1003" s="287"/>
      <c r="AC1003" s="287"/>
      <c r="AD1003" s="287"/>
      <c r="AE1003" s="287"/>
      <c r="AF1003" s="287"/>
      <c r="AG1003" s="287"/>
      <c r="AH1003" s="287"/>
      <c r="AI1003" s="287"/>
      <c r="AJ1003" s="449"/>
      <c r="AK1003" s="206"/>
      <c r="AL1003" s="206"/>
      <c r="AM1003" s="206"/>
      <c r="AN1003" s="206"/>
      <c r="AO1003" s="206"/>
      <c r="AP1003" s="206"/>
      <c r="AQ1003" s="206"/>
      <c r="AR1003" s="206"/>
      <c r="AS1003" s="206"/>
      <c r="AT1003" s="206"/>
      <c r="AU1003" s="206"/>
      <c r="AV1003" s="206"/>
      <c r="AW1003" s="206"/>
      <c r="AX1003" s="206"/>
      <c r="AY1003" s="206"/>
      <c r="AZ1003" s="206"/>
      <c r="BA1003" s="206"/>
      <c r="BB1003" s="206"/>
      <c r="BC1003" s="206"/>
      <c r="BD1003" s="206"/>
      <c r="BE1003" s="206"/>
      <c r="BF1003" s="206"/>
      <c r="BG1003" s="206"/>
      <c r="BH1003" s="206"/>
      <c r="BI1003" s="206"/>
      <c r="BJ1003" s="206"/>
      <c r="BK1003" s="206"/>
      <c r="BL1003" s="206"/>
      <c r="BM1003" s="206"/>
      <c r="BN1003" s="206"/>
      <c r="BO1003" s="206"/>
      <c r="BP1003" s="206"/>
      <c r="BQ1003" s="206"/>
      <c r="BR1003" s="206"/>
      <c r="BS1003" s="206"/>
      <c r="BT1003" s="206"/>
      <c r="BU1003" s="206"/>
      <c r="BV1003" s="206"/>
      <c r="BW1003" s="206"/>
      <c r="BX1003" s="206"/>
      <c r="BY1003" s="206"/>
      <c r="BZ1003" s="206"/>
      <c r="CA1003" s="206"/>
      <c r="CB1003" s="206"/>
      <c r="CC1003" s="206"/>
      <c r="CD1003" s="206"/>
      <c r="CE1003" s="206"/>
      <c r="CF1003" s="206"/>
      <c r="CG1003" s="206"/>
      <c r="CH1003" s="206"/>
      <c r="CI1003" s="206"/>
      <c r="CJ1003" s="206"/>
      <c r="CK1003" s="206"/>
      <c r="CL1003" s="206"/>
      <c r="CM1003" s="206"/>
      <c r="CN1003" s="206"/>
      <c r="CO1003" s="206"/>
      <c r="CP1003" s="206"/>
      <c r="CQ1003" s="206"/>
      <c r="CR1003" s="206"/>
      <c r="CS1003" s="206"/>
      <c r="CT1003" s="206"/>
      <c r="CU1003" s="206"/>
      <c r="CV1003" s="206"/>
      <c r="CW1003" s="206"/>
      <c r="CX1003" s="206"/>
      <c r="CY1003" s="206"/>
      <c r="CZ1003" s="206"/>
      <c r="DA1003" s="206"/>
      <c r="DB1003" s="206"/>
      <c r="DC1003" s="206"/>
      <c r="DD1003" s="206"/>
      <c r="DE1003" s="206"/>
      <c r="DF1003" s="206"/>
      <c r="DG1003" s="206"/>
      <c r="DH1003" s="206"/>
      <c r="DI1003" s="206"/>
      <c r="DJ1003" s="206"/>
      <c r="DK1003" s="206"/>
      <c r="DL1003" s="206"/>
      <c r="DM1003" s="206"/>
      <c r="DN1003" s="206"/>
      <c r="DO1003" s="206"/>
      <c r="DP1003" s="206"/>
      <c r="DQ1003" s="206"/>
      <c r="DR1003" s="206"/>
      <c r="DS1003" s="206"/>
      <c r="DT1003" s="206"/>
      <c r="DU1003" s="206"/>
      <c r="DV1003" s="206"/>
      <c r="DW1003" s="206"/>
      <c r="DX1003" s="206"/>
      <c r="DY1003" s="206"/>
      <c r="DZ1003" s="206"/>
      <c r="EA1003" s="206"/>
      <c r="EB1003" s="206"/>
      <c r="EC1003" s="206"/>
      <c r="ED1003" s="206"/>
      <c r="EE1003" s="206"/>
      <c r="EF1003" s="206"/>
      <c r="EG1003" s="206"/>
      <c r="EH1003" s="206"/>
      <c r="EI1003" s="206"/>
      <c r="EJ1003" s="206"/>
      <c r="EK1003" s="206"/>
      <c r="EL1003" s="206"/>
      <c r="EM1003" s="206"/>
      <c r="EN1003" s="206"/>
      <c r="EO1003" s="206"/>
      <c r="EP1003" s="206"/>
      <c r="EQ1003" s="206"/>
      <c r="ER1003" s="206"/>
      <c r="ES1003" s="206"/>
      <c r="ET1003" s="206"/>
      <c r="EU1003" s="206"/>
      <c r="EV1003" s="206"/>
      <c r="EW1003" s="206"/>
      <c r="EX1003" s="206"/>
      <c r="EY1003" s="206"/>
      <c r="EZ1003" s="206"/>
      <c r="FA1003" s="206"/>
      <c r="FB1003" s="206"/>
      <c r="FC1003" s="206"/>
      <c r="FD1003" s="206"/>
      <c r="FE1003" s="206"/>
      <c r="FF1003" s="206"/>
      <c r="FG1003" s="206"/>
      <c r="FH1003" s="206"/>
      <c r="FI1003" s="206"/>
      <c r="FJ1003" s="206"/>
      <c r="FK1003" s="206"/>
      <c r="FL1003" s="206"/>
      <c r="FM1003" s="206"/>
      <c r="FN1003" s="206"/>
      <c r="FO1003" s="206"/>
      <c r="FP1003" s="206"/>
      <c r="FQ1003" s="206"/>
      <c r="FR1003" s="206"/>
      <c r="FS1003" s="206"/>
      <c r="FT1003" s="206"/>
      <c r="FU1003" s="206"/>
      <c r="FV1003" s="206"/>
      <c r="FW1003" s="206"/>
      <c r="FX1003" s="206"/>
      <c r="FY1003" s="206"/>
      <c r="FZ1003" s="206"/>
      <c r="GA1003" s="206"/>
      <c r="GB1003" s="206"/>
      <c r="GC1003" s="206"/>
      <c r="GD1003" s="206"/>
      <c r="GE1003" s="206"/>
      <c r="GF1003" s="206"/>
      <c r="GG1003" s="206"/>
      <c r="GH1003" s="206"/>
      <c r="GI1003" s="206"/>
      <c r="GJ1003" s="206"/>
      <c r="GK1003" s="206"/>
      <c r="GL1003" s="206"/>
      <c r="GM1003" s="206"/>
      <c r="GN1003" s="206"/>
      <c r="GO1003" s="206"/>
      <c r="GP1003" s="206"/>
      <c r="GQ1003" s="206"/>
      <c r="GR1003" s="206"/>
      <c r="GS1003" s="206"/>
      <c r="GT1003" s="206"/>
      <c r="GU1003" s="206"/>
      <c r="GV1003" s="206"/>
      <c r="GW1003" s="206"/>
      <c r="GX1003" s="206"/>
      <c r="GY1003" s="206"/>
      <c r="GZ1003" s="206"/>
      <c r="HA1003" s="206"/>
      <c r="HB1003" s="206"/>
      <c r="HC1003" s="206"/>
      <c r="HD1003" s="206"/>
      <c r="HE1003" s="206"/>
      <c r="HF1003" s="206"/>
      <c r="HG1003" s="206"/>
      <c r="HH1003" s="206"/>
      <c r="HI1003" s="206"/>
      <c r="HJ1003" s="206"/>
      <c r="HK1003" s="206"/>
      <c r="HL1003" s="206"/>
      <c r="HM1003" s="206"/>
      <c r="HN1003" s="206"/>
      <c r="HO1003" s="206"/>
      <c r="HP1003" s="206"/>
      <c r="HQ1003" s="206"/>
      <c r="HR1003" s="206"/>
      <c r="HS1003" s="206"/>
      <c r="HT1003" s="206"/>
      <c r="HU1003" s="206"/>
      <c r="HV1003" s="206"/>
      <c r="HW1003" s="206"/>
      <c r="HX1003" s="206"/>
      <c r="HY1003" s="206"/>
      <c r="HZ1003" s="206"/>
      <c r="IA1003" s="206"/>
      <c r="IB1003" s="206"/>
      <c r="IC1003" s="206"/>
      <c r="ID1003" s="206"/>
      <c r="IE1003" s="206"/>
      <c r="IF1003" s="206"/>
      <c r="IG1003" s="206"/>
      <c r="IH1003" s="206"/>
    </row>
    <row r="1004" spans="1:242" s="225" customFormat="1" hidden="1" x14ac:dyDescent="0.25">
      <c r="A1004" s="206"/>
      <c r="B1004" s="206"/>
      <c r="C1004" s="204">
        <v>43722</v>
      </c>
      <c r="D1004" s="267" t="s">
        <v>1765</v>
      </c>
      <c r="E1004" s="319" t="s">
        <v>1766</v>
      </c>
      <c r="F1004" s="322"/>
      <c r="G1004" s="270" t="s">
        <v>1764</v>
      </c>
      <c r="H1004" s="285"/>
      <c r="I1004" s="271">
        <v>700000</v>
      </c>
      <c r="J1004" s="357">
        <f t="shared" si="15"/>
        <v>18509200</v>
      </c>
      <c r="K1004" s="251"/>
      <c r="L1004" s="287"/>
      <c r="M1004" s="319" t="s">
        <v>1766</v>
      </c>
      <c r="N1004" s="287"/>
      <c r="O1004" s="287"/>
      <c r="P1004" s="287"/>
      <c r="Q1004" s="287"/>
      <c r="R1004" s="287"/>
      <c r="S1004" s="287"/>
      <c r="T1004" s="287"/>
      <c r="U1004" s="287"/>
      <c r="V1004" s="287"/>
      <c r="W1004" s="287"/>
      <c r="X1004" s="287"/>
      <c r="Y1004" s="287"/>
      <c r="Z1004" s="287"/>
      <c r="AA1004" s="287"/>
      <c r="AB1004" s="287"/>
      <c r="AC1004" s="287"/>
      <c r="AD1004" s="287"/>
      <c r="AE1004" s="287"/>
      <c r="AF1004" s="287"/>
      <c r="AG1004" s="287"/>
      <c r="AH1004" s="287"/>
      <c r="AI1004" s="287"/>
      <c r="AJ1004" s="449"/>
      <c r="AK1004" s="206"/>
      <c r="AL1004" s="206"/>
      <c r="AM1004" s="206"/>
      <c r="AN1004" s="206"/>
      <c r="AO1004" s="206"/>
      <c r="AP1004" s="206"/>
      <c r="AQ1004" s="206"/>
      <c r="AR1004" s="206"/>
      <c r="AS1004" s="206"/>
      <c r="AT1004" s="206"/>
      <c r="AU1004" s="206"/>
      <c r="AV1004" s="206"/>
      <c r="AW1004" s="206"/>
      <c r="AX1004" s="206"/>
      <c r="AY1004" s="206"/>
      <c r="AZ1004" s="206"/>
      <c r="BA1004" s="206"/>
      <c r="BB1004" s="206"/>
      <c r="BC1004" s="206"/>
      <c r="BD1004" s="206"/>
      <c r="BE1004" s="206"/>
      <c r="BF1004" s="206"/>
      <c r="BG1004" s="206"/>
      <c r="BH1004" s="206"/>
      <c r="BI1004" s="206"/>
      <c r="BJ1004" s="206"/>
      <c r="BK1004" s="206"/>
      <c r="BL1004" s="206"/>
      <c r="BM1004" s="206"/>
      <c r="BN1004" s="206"/>
      <c r="BO1004" s="206"/>
      <c r="BP1004" s="206"/>
      <c r="BQ1004" s="206"/>
      <c r="BR1004" s="206"/>
      <c r="BS1004" s="206"/>
      <c r="BT1004" s="206"/>
      <c r="BU1004" s="206"/>
      <c r="BV1004" s="206"/>
      <c r="BW1004" s="206"/>
      <c r="BX1004" s="206"/>
      <c r="BY1004" s="206"/>
      <c r="BZ1004" s="206"/>
      <c r="CA1004" s="206"/>
      <c r="CB1004" s="206"/>
      <c r="CC1004" s="206"/>
      <c r="CD1004" s="206"/>
      <c r="CE1004" s="206"/>
      <c r="CF1004" s="206"/>
      <c r="CG1004" s="206"/>
      <c r="CH1004" s="206"/>
      <c r="CI1004" s="206"/>
      <c r="CJ1004" s="206"/>
      <c r="CK1004" s="206"/>
      <c r="CL1004" s="206"/>
      <c r="CM1004" s="206"/>
      <c r="CN1004" s="206"/>
      <c r="CO1004" s="206"/>
      <c r="CP1004" s="206"/>
      <c r="CQ1004" s="206"/>
      <c r="CR1004" s="206"/>
      <c r="CS1004" s="206"/>
      <c r="CT1004" s="206"/>
      <c r="CU1004" s="206"/>
      <c r="CV1004" s="206"/>
      <c r="CW1004" s="206"/>
      <c r="CX1004" s="206"/>
      <c r="CY1004" s="206"/>
      <c r="CZ1004" s="206"/>
      <c r="DA1004" s="206"/>
      <c r="DB1004" s="206"/>
      <c r="DC1004" s="206"/>
      <c r="DD1004" s="206"/>
      <c r="DE1004" s="206"/>
      <c r="DF1004" s="206"/>
      <c r="DG1004" s="206"/>
      <c r="DH1004" s="206"/>
      <c r="DI1004" s="206"/>
      <c r="DJ1004" s="206"/>
      <c r="DK1004" s="206"/>
      <c r="DL1004" s="206"/>
      <c r="DM1004" s="206"/>
      <c r="DN1004" s="206"/>
      <c r="DO1004" s="206"/>
      <c r="DP1004" s="206"/>
      <c r="DQ1004" s="206"/>
      <c r="DR1004" s="206"/>
      <c r="DS1004" s="206"/>
      <c r="DT1004" s="206"/>
      <c r="DU1004" s="206"/>
      <c r="DV1004" s="206"/>
      <c r="DW1004" s="206"/>
      <c r="DX1004" s="206"/>
      <c r="DY1004" s="206"/>
      <c r="DZ1004" s="206"/>
      <c r="EA1004" s="206"/>
      <c r="EB1004" s="206"/>
      <c r="EC1004" s="206"/>
      <c r="ED1004" s="206"/>
      <c r="EE1004" s="206"/>
      <c r="EF1004" s="206"/>
      <c r="EG1004" s="206"/>
      <c r="EH1004" s="206"/>
      <c r="EI1004" s="206"/>
      <c r="EJ1004" s="206"/>
      <c r="EK1004" s="206"/>
      <c r="EL1004" s="206"/>
      <c r="EM1004" s="206"/>
      <c r="EN1004" s="206"/>
      <c r="EO1004" s="206"/>
      <c r="EP1004" s="206"/>
      <c r="EQ1004" s="206"/>
      <c r="ER1004" s="206"/>
      <c r="ES1004" s="206"/>
      <c r="ET1004" s="206"/>
      <c r="EU1004" s="206"/>
      <c r="EV1004" s="206"/>
      <c r="EW1004" s="206"/>
      <c r="EX1004" s="206"/>
      <c r="EY1004" s="206"/>
      <c r="EZ1004" s="206"/>
      <c r="FA1004" s="206"/>
      <c r="FB1004" s="206"/>
      <c r="FC1004" s="206"/>
      <c r="FD1004" s="206"/>
      <c r="FE1004" s="206"/>
      <c r="FF1004" s="206"/>
      <c r="FG1004" s="206"/>
      <c r="FH1004" s="206"/>
      <c r="FI1004" s="206"/>
      <c r="FJ1004" s="206"/>
      <c r="FK1004" s="206"/>
      <c r="FL1004" s="206"/>
      <c r="FM1004" s="206"/>
      <c r="FN1004" s="206"/>
      <c r="FO1004" s="206"/>
      <c r="FP1004" s="206"/>
      <c r="FQ1004" s="206"/>
      <c r="FR1004" s="206"/>
      <c r="FS1004" s="206"/>
      <c r="FT1004" s="206"/>
      <c r="FU1004" s="206"/>
      <c r="FV1004" s="206"/>
      <c r="FW1004" s="206"/>
      <c r="FX1004" s="206"/>
      <c r="FY1004" s="206"/>
      <c r="FZ1004" s="206"/>
      <c r="GA1004" s="206"/>
      <c r="GB1004" s="206"/>
      <c r="GC1004" s="206"/>
      <c r="GD1004" s="206"/>
      <c r="GE1004" s="206"/>
      <c r="GF1004" s="206"/>
      <c r="GG1004" s="206"/>
      <c r="GH1004" s="206"/>
      <c r="GI1004" s="206"/>
      <c r="GJ1004" s="206"/>
      <c r="GK1004" s="206"/>
      <c r="GL1004" s="206"/>
      <c r="GM1004" s="206"/>
      <c r="GN1004" s="206"/>
      <c r="GO1004" s="206"/>
      <c r="GP1004" s="206"/>
      <c r="GQ1004" s="206"/>
      <c r="GR1004" s="206"/>
      <c r="GS1004" s="206"/>
      <c r="GT1004" s="206"/>
      <c r="GU1004" s="206"/>
      <c r="GV1004" s="206"/>
      <c r="GW1004" s="206"/>
      <c r="GX1004" s="206"/>
      <c r="GY1004" s="206"/>
      <c r="GZ1004" s="206"/>
      <c r="HA1004" s="206"/>
      <c r="HB1004" s="206"/>
      <c r="HC1004" s="206"/>
      <c r="HD1004" s="206"/>
      <c r="HE1004" s="206"/>
      <c r="HF1004" s="206"/>
      <c r="HG1004" s="206"/>
      <c r="HH1004" s="206"/>
      <c r="HI1004" s="206"/>
      <c r="HJ1004" s="206"/>
      <c r="HK1004" s="206"/>
      <c r="HL1004" s="206"/>
      <c r="HM1004" s="206"/>
      <c r="HN1004" s="206"/>
      <c r="HO1004" s="206"/>
      <c r="HP1004" s="206"/>
      <c r="HQ1004" s="206"/>
      <c r="HR1004" s="206"/>
      <c r="HS1004" s="206"/>
      <c r="HT1004" s="206"/>
      <c r="HU1004" s="206"/>
      <c r="HV1004" s="206"/>
      <c r="HW1004" s="206"/>
      <c r="HX1004" s="206"/>
      <c r="HY1004" s="206"/>
      <c r="HZ1004" s="206"/>
      <c r="IA1004" s="206"/>
      <c r="IB1004" s="206"/>
      <c r="IC1004" s="206"/>
      <c r="ID1004" s="206"/>
      <c r="IE1004" s="206"/>
      <c r="IF1004" s="206"/>
      <c r="IG1004" s="206"/>
      <c r="IH1004" s="206"/>
    </row>
    <row r="1005" spans="1:242" s="225" customFormat="1" hidden="1" x14ac:dyDescent="0.25">
      <c r="A1005" s="206"/>
      <c r="B1005" s="206"/>
      <c r="C1005" s="204">
        <v>43724</v>
      </c>
      <c r="D1005" s="233" t="s">
        <v>1773</v>
      </c>
      <c r="E1005" s="319" t="s">
        <v>1767</v>
      </c>
      <c r="F1005" s="322"/>
      <c r="G1005" s="242" t="s">
        <v>1429</v>
      </c>
      <c r="H1005" s="285"/>
      <c r="I1005" s="236">
        <f>1157500+1547000+1158500</f>
        <v>3863000</v>
      </c>
      <c r="J1005" s="357">
        <f t="shared" si="15"/>
        <v>14646200</v>
      </c>
      <c r="K1005" s="251"/>
      <c r="L1005" s="287"/>
      <c r="M1005" s="319" t="s">
        <v>1767</v>
      </c>
      <c r="N1005" s="287"/>
      <c r="O1005" s="287"/>
      <c r="P1005" s="287"/>
      <c r="Q1005" s="287"/>
      <c r="R1005" s="287"/>
      <c r="S1005" s="287"/>
      <c r="T1005" s="287"/>
      <c r="U1005" s="287"/>
      <c r="V1005" s="287"/>
      <c r="W1005" s="287"/>
      <c r="X1005" s="287"/>
      <c r="Y1005" s="287"/>
      <c r="Z1005" s="287"/>
      <c r="AA1005" s="287"/>
      <c r="AB1005" s="287"/>
      <c r="AC1005" s="287"/>
      <c r="AD1005" s="287"/>
      <c r="AE1005" s="287"/>
      <c r="AF1005" s="287"/>
      <c r="AG1005" s="287"/>
      <c r="AH1005" s="287"/>
      <c r="AI1005" s="287"/>
      <c r="AJ1005" s="449"/>
      <c r="AK1005" s="206"/>
      <c r="AL1005" s="206"/>
      <c r="AM1005" s="206"/>
      <c r="AN1005" s="206"/>
      <c r="AO1005" s="206"/>
      <c r="AP1005" s="206"/>
      <c r="AQ1005" s="206"/>
      <c r="AR1005" s="206"/>
      <c r="AS1005" s="206"/>
      <c r="AT1005" s="206"/>
      <c r="AU1005" s="206"/>
      <c r="AV1005" s="206"/>
      <c r="AW1005" s="206"/>
      <c r="AX1005" s="206"/>
      <c r="AY1005" s="206"/>
      <c r="AZ1005" s="206"/>
      <c r="BA1005" s="206"/>
      <c r="BB1005" s="206"/>
      <c r="BC1005" s="206"/>
      <c r="BD1005" s="206"/>
      <c r="BE1005" s="206"/>
      <c r="BF1005" s="206"/>
      <c r="BG1005" s="206"/>
      <c r="BH1005" s="206"/>
      <c r="BI1005" s="206"/>
      <c r="BJ1005" s="206"/>
      <c r="BK1005" s="206"/>
      <c r="BL1005" s="206"/>
      <c r="BM1005" s="206"/>
      <c r="BN1005" s="206"/>
      <c r="BO1005" s="206"/>
      <c r="BP1005" s="206"/>
      <c r="BQ1005" s="206"/>
      <c r="BR1005" s="206"/>
      <c r="BS1005" s="206"/>
      <c r="BT1005" s="206"/>
      <c r="BU1005" s="206"/>
      <c r="BV1005" s="206"/>
      <c r="BW1005" s="206"/>
      <c r="BX1005" s="206"/>
      <c r="BY1005" s="206"/>
      <c r="BZ1005" s="206"/>
      <c r="CA1005" s="206"/>
      <c r="CB1005" s="206"/>
      <c r="CC1005" s="206"/>
      <c r="CD1005" s="206"/>
      <c r="CE1005" s="206"/>
      <c r="CF1005" s="206"/>
      <c r="CG1005" s="206"/>
      <c r="CH1005" s="206"/>
      <c r="CI1005" s="206"/>
      <c r="CJ1005" s="206"/>
      <c r="CK1005" s="206"/>
      <c r="CL1005" s="206"/>
      <c r="CM1005" s="206"/>
      <c r="CN1005" s="206"/>
      <c r="CO1005" s="206"/>
      <c r="CP1005" s="206"/>
      <c r="CQ1005" s="206"/>
      <c r="CR1005" s="206"/>
      <c r="CS1005" s="206"/>
      <c r="CT1005" s="206"/>
      <c r="CU1005" s="206"/>
      <c r="CV1005" s="206"/>
      <c r="CW1005" s="206"/>
      <c r="CX1005" s="206"/>
      <c r="CY1005" s="206"/>
      <c r="CZ1005" s="206"/>
      <c r="DA1005" s="206"/>
      <c r="DB1005" s="206"/>
      <c r="DC1005" s="206"/>
      <c r="DD1005" s="206"/>
      <c r="DE1005" s="206"/>
      <c r="DF1005" s="206"/>
      <c r="DG1005" s="206"/>
      <c r="DH1005" s="206"/>
      <c r="DI1005" s="206"/>
      <c r="DJ1005" s="206"/>
      <c r="DK1005" s="206"/>
      <c r="DL1005" s="206"/>
      <c r="DM1005" s="206"/>
      <c r="DN1005" s="206"/>
      <c r="DO1005" s="206"/>
      <c r="DP1005" s="206"/>
      <c r="DQ1005" s="206"/>
      <c r="DR1005" s="206"/>
      <c r="DS1005" s="206"/>
      <c r="DT1005" s="206"/>
      <c r="DU1005" s="206"/>
      <c r="DV1005" s="206"/>
      <c r="DW1005" s="206"/>
      <c r="DX1005" s="206"/>
      <c r="DY1005" s="206"/>
      <c r="DZ1005" s="206"/>
      <c r="EA1005" s="206"/>
      <c r="EB1005" s="206"/>
      <c r="EC1005" s="206"/>
      <c r="ED1005" s="206"/>
      <c r="EE1005" s="206"/>
      <c r="EF1005" s="206"/>
      <c r="EG1005" s="206"/>
      <c r="EH1005" s="206"/>
      <c r="EI1005" s="206"/>
      <c r="EJ1005" s="206"/>
      <c r="EK1005" s="206"/>
      <c r="EL1005" s="206"/>
      <c r="EM1005" s="206"/>
      <c r="EN1005" s="206"/>
      <c r="EO1005" s="206"/>
      <c r="EP1005" s="206"/>
      <c r="EQ1005" s="206"/>
      <c r="ER1005" s="206"/>
      <c r="ES1005" s="206"/>
      <c r="ET1005" s="206"/>
      <c r="EU1005" s="206"/>
      <c r="EV1005" s="206"/>
      <c r="EW1005" s="206"/>
      <c r="EX1005" s="206"/>
      <c r="EY1005" s="206"/>
      <c r="EZ1005" s="206"/>
      <c r="FA1005" s="206"/>
      <c r="FB1005" s="206"/>
      <c r="FC1005" s="206"/>
      <c r="FD1005" s="206"/>
      <c r="FE1005" s="206"/>
      <c r="FF1005" s="206"/>
      <c r="FG1005" s="206"/>
      <c r="FH1005" s="206"/>
      <c r="FI1005" s="206"/>
      <c r="FJ1005" s="206"/>
      <c r="FK1005" s="206"/>
      <c r="FL1005" s="206"/>
      <c r="FM1005" s="206"/>
      <c r="FN1005" s="206"/>
      <c r="FO1005" s="206"/>
      <c r="FP1005" s="206"/>
      <c r="FQ1005" s="206"/>
      <c r="FR1005" s="206"/>
      <c r="FS1005" s="206"/>
      <c r="FT1005" s="206"/>
      <c r="FU1005" s="206"/>
      <c r="FV1005" s="206"/>
      <c r="FW1005" s="206"/>
      <c r="FX1005" s="206"/>
      <c r="FY1005" s="206"/>
      <c r="FZ1005" s="206"/>
      <c r="GA1005" s="206"/>
      <c r="GB1005" s="206"/>
      <c r="GC1005" s="206"/>
      <c r="GD1005" s="206"/>
      <c r="GE1005" s="206"/>
      <c r="GF1005" s="206"/>
      <c r="GG1005" s="206"/>
      <c r="GH1005" s="206"/>
      <c r="GI1005" s="206"/>
      <c r="GJ1005" s="206"/>
      <c r="GK1005" s="206"/>
      <c r="GL1005" s="206"/>
      <c r="GM1005" s="206"/>
      <c r="GN1005" s="206"/>
      <c r="GO1005" s="206"/>
      <c r="GP1005" s="206"/>
      <c r="GQ1005" s="206"/>
      <c r="GR1005" s="206"/>
      <c r="GS1005" s="206"/>
      <c r="GT1005" s="206"/>
      <c r="GU1005" s="206"/>
      <c r="GV1005" s="206"/>
      <c r="GW1005" s="206"/>
      <c r="GX1005" s="206"/>
      <c r="GY1005" s="206"/>
      <c r="GZ1005" s="206"/>
      <c r="HA1005" s="206"/>
      <c r="HB1005" s="206"/>
      <c r="HC1005" s="206"/>
      <c r="HD1005" s="206"/>
      <c r="HE1005" s="206"/>
      <c r="HF1005" s="206"/>
      <c r="HG1005" s="206"/>
      <c r="HH1005" s="206"/>
      <c r="HI1005" s="206"/>
      <c r="HJ1005" s="206"/>
      <c r="HK1005" s="206"/>
      <c r="HL1005" s="206"/>
      <c r="HM1005" s="206"/>
      <c r="HN1005" s="206"/>
      <c r="HO1005" s="206"/>
      <c r="HP1005" s="206"/>
      <c r="HQ1005" s="206"/>
      <c r="HR1005" s="206"/>
      <c r="HS1005" s="206"/>
      <c r="HT1005" s="206"/>
      <c r="HU1005" s="206"/>
      <c r="HV1005" s="206"/>
      <c r="HW1005" s="206"/>
      <c r="HX1005" s="206"/>
      <c r="HY1005" s="206"/>
      <c r="HZ1005" s="206"/>
      <c r="IA1005" s="206"/>
      <c r="IB1005" s="206"/>
      <c r="IC1005" s="206"/>
      <c r="ID1005" s="206"/>
      <c r="IE1005" s="206"/>
      <c r="IF1005" s="206"/>
      <c r="IG1005" s="206"/>
      <c r="IH1005" s="206"/>
    </row>
    <row r="1006" spans="1:242" s="225" customFormat="1" hidden="1" x14ac:dyDescent="0.25">
      <c r="A1006" s="206"/>
      <c r="B1006" s="206"/>
      <c r="C1006" s="204">
        <v>43724</v>
      </c>
      <c r="D1006" s="233" t="s">
        <v>1774</v>
      </c>
      <c r="E1006" s="319" t="s">
        <v>1768</v>
      </c>
      <c r="F1006" s="322"/>
      <c r="G1006" s="242" t="s">
        <v>1198</v>
      </c>
      <c r="H1006" s="285"/>
      <c r="I1006" s="236">
        <v>35000</v>
      </c>
      <c r="J1006" s="357">
        <f t="shared" si="15"/>
        <v>14611200</v>
      </c>
      <c r="K1006" s="251"/>
      <c r="L1006" s="287"/>
      <c r="M1006" s="319" t="s">
        <v>1768</v>
      </c>
      <c r="N1006" s="287"/>
      <c r="O1006" s="287"/>
      <c r="P1006" s="287"/>
      <c r="Q1006" s="287"/>
      <c r="R1006" s="287"/>
      <c r="S1006" s="287"/>
      <c r="T1006" s="287"/>
      <c r="U1006" s="287"/>
      <c r="V1006" s="287"/>
      <c r="W1006" s="287"/>
      <c r="X1006" s="287"/>
      <c r="Y1006" s="287"/>
      <c r="Z1006" s="287"/>
      <c r="AA1006" s="287"/>
      <c r="AB1006" s="287"/>
      <c r="AC1006" s="287"/>
      <c r="AD1006" s="287"/>
      <c r="AE1006" s="287"/>
      <c r="AF1006" s="287"/>
      <c r="AG1006" s="287"/>
      <c r="AH1006" s="287"/>
      <c r="AI1006" s="287"/>
      <c r="AJ1006" s="449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206"/>
      <c r="BN1006" s="206"/>
      <c r="BO1006" s="206"/>
      <c r="BP1006" s="206"/>
      <c r="BQ1006" s="206"/>
      <c r="BR1006" s="206"/>
      <c r="BS1006" s="206"/>
      <c r="BT1006" s="206"/>
      <c r="BU1006" s="206"/>
      <c r="BV1006" s="206"/>
      <c r="BW1006" s="206"/>
      <c r="BX1006" s="206"/>
      <c r="BY1006" s="206"/>
      <c r="BZ1006" s="206"/>
      <c r="CA1006" s="206"/>
      <c r="CB1006" s="206"/>
      <c r="CC1006" s="206"/>
      <c r="CD1006" s="206"/>
      <c r="CE1006" s="206"/>
      <c r="CF1006" s="206"/>
      <c r="CG1006" s="206"/>
      <c r="CH1006" s="206"/>
      <c r="CI1006" s="206"/>
      <c r="CJ1006" s="206"/>
      <c r="CK1006" s="206"/>
      <c r="CL1006" s="206"/>
      <c r="CM1006" s="206"/>
      <c r="CN1006" s="206"/>
      <c r="CO1006" s="206"/>
      <c r="CP1006" s="206"/>
      <c r="CQ1006" s="206"/>
      <c r="CR1006" s="206"/>
      <c r="CS1006" s="206"/>
      <c r="CT1006" s="206"/>
      <c r="CU1006" s="206"/>
      <c r="CV1006" s="206"/>
      <c r="CW1006" s="206"/>
      <c r="CX1006" s="206"/>
      <c r="CY1006" s="206"/>
      <c r="CZ1006" s="206"/>
      <c r="DA1006" s="206"/>
      <c r="DB1006" s="206"/>
      <c r="DC1006" s="206"/>
      <c r="DD1006" s="206"/>
      <c r="DE1006" s="206"/>
      <c r="DF1006" s="206"/>
      <c r="DG1006" s="206"/>
      <c r="DH1006" s="206"/>
      <c r="DI1006" s="206"/>
      <c r="DJ1006" s="206"/>
      <c r="DK1006" s="206"/>
      <c r="DL1006" s="206"/>
      <c r="DM1006" s="206"/>
      <c r="DN1006" s="206"/>
      <c r="DO1006" s="206"/>
      <c r="DP1006" s="206"/>
      <c r="DQ1006" s="206"/>
      <c r="DR1006" s="206"/>
      <c r="DS1006" s="206"/>
      <c r="DT1006" s="206"/>
      <c r="DU1006" s="206"/>
      <c r="DV1006" s="206"/>
      <c r="DW1006" s="206"/>
      <c r="DX1006" s="206"/>
      <c r="DY1006" s="206"/>
      <c r="DZ1006" s="206"/>
      <c r="EA1006" s="206"/>
      <c r="EB1006" s="206"/>
      <c r="EC1006" s="206"/>
      <c r="ED1006" s="206"/>
      <c r="EE1006" s="206"/>
      <c r="EF1006" s="206"/>
      <c r="EG1006" s="206"/>
      <c r="EH1006" s="206"/>
      <c r="EI1006" s="206"/>
      <c r="EJ1006" s="206"/>
      <c r="EK1006" s="206"/>
      <c r="EL1006" s="206"/>
      <c r="EM1006" s="206"/>
      <c r="EN1006" s="206"/>
      <c r="EO1006" s="206"/>
      <c r="EP1006" s="206"/>
      <c r="EQ1006" s="206"/>
      <c r="ER1006" s="206"/>
      <c r="ES1006" s="206"/>
      <c r="ET1006" s="206"/>
      <c r="EU1006" s="206"/>
      <c r="EV1006" s="206"/>
      <c r="EW1006" s="206"/>
      <c r="EX1006" s="206"/>
      <c r="EY1006" s="206"/>
      <c r="EZ1006" s="206"/>
      <c r="FA1006" s="206"/>
      <c r="FB1006" s="206"/>
      <c r="FC1006" s="206"/>
      <c r="FD1006" s="206"/>
      <c r="FE1006" s="206"/>
      <c r="FF1006" s="206"/>
      <c r="FG1006" s="206"/>
      <c r="FH1006" s="206"/>
      <c r="FI1006" s="206"/>
      <c r="FJ1006" s="206"/>
      <c r="FK1006" s="206"/>
      <c r="FL1006" s="206"/>
      <c r="FM1006" s="206"/>
      <c r="FN1006" s="206"/>
      <c r="FO1006" s="206"/>
      <c r="FP1006" s="206"/>
      <c r="FQ1006" s="206"/>
      <c r="FR1006" s="206"/>
      <c r="FS1006" s="206"/>
      <c r="FT1006" s="206"/>
      <c r="FU1006" s="206"/>
      <c r="FV1006" s="206"/>
      <c r="FW1006" s="206"/>
      <c r="FX1006" s="206"/>
      <c r="FY1006" s="206"/>
      <c r="FZ1006" s="206"/>
      <c r="GA1006" s="206"/>
      <c r="GB1006" s="206"/>
      <c r="GC1006" s="206"/>
      <c r="GD1006" s="206"/>
      <c r="GE1006" s="206"/>
      <c r="GF1006" s="206"/>
      <c r="GG1006" s="206"/>
      <c r="GH1006" s="206"/>
      <c r="GI1006" s="206"/>
      <c r="GJ1006" s="206"/>
      <c r="GK1006" s="206"/>
      <c r="GL1006" s="206"/>
      <c r="GM1006" s="206"/>
      <c r="GN1006" s="206"/>
      <c r="GO1006" s="206"/>
      <c r="GP1006" s="206"/>
      <c r="GQ1006" s="206"/>
      <c r="GR1006" s="206"/>
      <c r="GS1006" s="206"/>
      <c r="GT1006" s="206"/>
      <c r="GU1006" s="206"/>
      <c r="GV1006" s="206"/>
      <c r="GW1006" s="206"/>
      <c r="GX1006" s="206"/>
      <c r="GY1006" s="206"/>
      <c r="GZ1006" s="206"/>
      <c r="HA1006" s="206"/>
      <c r="HB1006" s="206"/>
      <c r="HC1006" s="206"/>
      <c r="HD1006" s="206"/>
      <c r="HE1006" s="206"/>
      <c r="HF1006" s="206"/>
      <c r="HG1006" s="206"/>
      <c r="HH1006" s="206"/>
      <c r="HI1006" s="206"/>
      <c r="HJ1006" s="206"/>
      <c r="HK1006" s="206"/>
      <c r="HL1006" s="206"/>
      <c r="HM1006" s="206"/>
      <c r="HN1006" s="206"/>
      <c r="HO1006" s="206"/>
      <c r="HP1006" s="206"/>
      <c r="HQ1006" s="206"/>
      <c r="HR1006" s="206"/>
      <c r="HS1006" s="206"/>
      <c r="HT1006" s="206"/>
      <c r="HU1006" s="206"/>
      <c r="HV1006" s="206"/>
      <c r="HW1006" s="206"/>
      <c r="HX1006" s="206"/>
      <c r="HY1006" s="206"/>
      <c r="HZ1006" s="206"/>
      <c r="IA1006" s="206"/>
      <c r="IB1006" s="206"/>
      <c r="IC1006" s="206"/>
      <c r="ID1006" s="206"/>
      <c r="IE1006" s="206"/>
      <c r="IF1006" s="206"/>
      <c r="IG1006" s="206"/>
      <c r="IH1006" s="206"/>
    </row>
    <row r="1007" spans="1:242" s="225" customFormat="1" hidden="1" x14ac:dyDescent="0.25">
      <c r="A1007" s="206"/>
      <c r="B1007" s="206"/>
      <c r="C1007" s="204">
        <v>43724</v>
      </c>
      <c r="D1007" s="233" t="s">
        <v>1775</v>
      </c>
      <c r="E1007" s="319" t="s">
        <v>1769</v>
      </c>
      <c r="F1007" s="322"/>
      <c r="G1007" s="242" t="s">
        <v>1210</v>
      </c>
      <c r="H1007" s="285"/>
      <c r="I1007" s="236">
        <v>4552651</v>
      </c>
      <c r="J1007" s="357">
        <f t="shared" si="15"/>
        <v>10058549</v>
      </c>
      <c r="K1007" s="251"/>
      <c r="L1007" s="287"/>
      <c r="M1007" s="319" t="s">
        <v>1769</v>
      </c>
      <c r="N1007" s="287"/>
      <c r="O1007" s="287"/>
      <c r="P1007" s="287"/>
      <c r="Q1007" s="287"/>
      <c r="R1007" s="287"/>
      <c r="S1007" s="287"/>
      <c r="T1007" s="287"/>
      <c r="U1007" s="287"/>
      <c r="V1007" s="287"/>
      <c r="W1007" s="287"/>
      <c r="X1007" s="287"/>
      <c r="Y1007" s="287"/>
      <c r="Z1007" s="287"/>
      <c r="AA1007" s="287"/>
      <c r="AB1007" s="287"/>
      <c r="AC1007" s="287"/>
      <c r="AD1007" s="287"/>
      <c r="AE1007" s="287"/>
      <c r="AF1007" s="287"/>
      <c r="AG1007" s="287"/>
      <c r="AH1007" s="287"/>
      <c r="AI1007" s="287"/>
      <c r="AJ1007" s="449"/>
      <c r="AK1007" s="206"/>
      <c r="AL1007" s="206"/>
      <c r="AM1007" s="206"/>
      <c r="AN1007" s="206"/>
      <c r="AO1007" s="206"/>
      <c r="AP1007" s="206"/>
      <c r="AQ1007" s="206"/>
      <c r="AR1007" s="206"/>
      <c r="AS1007" s="206"/>
      <c r="AT1007" s="206"/>
      <c r="AU1007" s="206"/>
      <c r="AV1007" s="206"/>
      <c r="AW1007" s="206"/>
      <c r="AX1007" s="206"/>
      <c r="AY1007" s="206"/>
      <c r="AZ1007" s="206"/>
      <c r="BA1007" s="206"/>
      <c r="BB1007" s="206"/>
      <c r="BC1007" s="206"/>
      <c r="BD1007" s="206"/>
      <c r="BE1007" s="206"/>
      <c r="BF1007" s="206"/>
      <c r="BG1007" s="206"/>
      <c r="BH1007" s="206"/>
      <c r="BI1007" s="206"/>
      <c r="BJ1007" s="206"/>
      <c r="BK1007" s="206"/>
      <c r="BL1007" s="206"/>
      <c r="BM1007" s="206"/>
      <c r="BN1007" s="206"/>
      <c r="BO1007" s="206"/>
      <c r="BP1007" s="206"/>
      <c r="BQ1007" s="206"/>
      <c r="BR1007" s="206"/>
      <c r="BS1007" s="206"/>
      <c r="BT1007" s="206"/>
      <c r="BU1007" s="206"/>
      <c r="BV1007" s="206"/>
      <c r="BW1007" s="206"/>
      <c r="BX1007" s="206"/>
      <c r="BY1007" s="206"/>
      <c r="BZ1007" s="206"/>
      <c r="CA1007" s="206"/>
      <c r="CB1007" s="206"/>
      <c r="CC1007" s="206"/>
      <c r="CD1007" s="206"/>
      <c r="CE1007" s="206"/>
      <c r="CF1007" s="206"/>
      <c r="CG1007" s="206"/>
      <c r="CH1007" s="206"/>
      <c r="CI1007" s="206"/>
      <c r="CJ1007" s="206"/>
      <c r="CK1007" s="206"/>
      <c r="CL1007" s="206"/>
      <c r="CM1007" s="206"/>
      <c r="CN1007" s="206"/>
      <c r="CO1007" s="206"/>
      <c r="CP1007" s="206"/>
      <c r="CQ1007" s="206"/>
      <c r="CR1007" s="206"/>
      <c r="CS1007" s="206"/>
      <c r="CT1007" s="206"/>
      <c r="CU1007" s="206"/>
      <c r="CV1007" s="206"/>
      <c r="CW1007" s="206"/>
      <c r="CX1007" s="206"/>
      <c r="CY1007" s="206"/>
      <c r="CZ1007" s="206"/>
      <c r="DA1007" s="206"/>
      <c r="DB1007" s="206"/>
      <c r="DC1007" s="206"/>
      <c r="DD1007" s="206"/>
      <c r="DE1007" s="206"/>
      <c r="DF1007" s="206"/>
      <c r="DG1007" s="206"/>
      <c r="DH1007" s="206"/>
      <c r="DI1007" s="206"/>
      <c r="DJ1007" s="206"/>
      <c r="DK1007" s="206"/>
      <c r="DL1007" s="206"/>
      <c r="DM1007" s="206"/>
      <c r="DN1007" s="206"/>
      <c r="DO1007" s="206"/>
      <c r="DP1007" s="206"/>
      <c r="DQ1007" s="206"/>
      <c r="DR1007" s="206"/>
      <c r="DS1007" s="206"/>
      <c r="DT1007" s="206"/>
      <c r="DU1007" s="206"/>
      <c r="DV1007" s="206"/>
      <c r="DW1007" s="206"/>
      <c r="DX1007" s="206"/>
      <c r="DY1007" s="206"/>
      <c r="DZ1007" s="206"/>
      <c r="EA1007" s="206"/>
      <c r="EB1007" s="206"/>
      <c r="EC1007" s="206"/>
      <c r="ED1007" s="206"/>
      <c r="EE1007" s="206"/>
      <c r="EF1007" s="206"/>
      <c r="EG1007" s="206"/>
      <c r="EH1007" s="206"/>
      <c r="EI1007" s="206"/>
      <c r="EJ1007" s="206"/>
      <c r="EK1007" s="206"/>
      <c r="EL1007" s="206"/>
      <c r="EM1007" s="206"/>
      <c r="EN1007" s="206"/>
      <c r="EO1007" s="206"/>
      <c r="EP1007" s="206"/>
      <c r="EQ1007" s="206"/>
      <c r="ER1007" s="206"/>
      <c r="ES1007" s="206"/>
      <c r="ET1007" s="206"/>
      <c r="EU1007" s="206"/>
      <c r="EV1007" s="206"/>
      <c r="EW1007" s="206"/>
      <c r="EX1007" s="206"/>
      <c r="EY1007" s="206"/>
      <c r="EZ1007" s="206"/>
      <c r="FA1007" s="206"/>
      <c r="FB1007" s="206"/>
      <c r="FC1007" s="206"/>
      <c r="FD1007" s="206"/>
      <c r="FE1007" s="206"/>
      <c r="FF1007" s="206"/>
      <c r="FG1007" s="206"/>
      <c r="FH1007" s="206"/>
      <c r="FI1007" s="206"/>
      <c r="FJ1007" s="206"/>
      <c r="FK1007" s="206"/>
      <c r="FL1007" s="206"/>
      <c r="FM1007" s="206"/>
      <c r="FN1007" s="206"/>
      <c r="FO1007" s="206"/>
      <c r="FP1007" s="206"/>
      <c r="FQ1007" s="206"/>
      <c r="FR1007" s="206"/>
      <c r="FS1007" s="206"/>
      <c r="FT1007" s="206"/>
      <c r="FU1007" s="206"/>
      <c r="FV1007" s="206"/>
      <c r="FW1007" s="206"/>
      <c r="FX1007" s="206"/>
      <c r="FY1007" s="206"/>
      <c r="FZ1007" s="206"/>
      <c r="GA1007" s="206"/>
      <c r="GB1007" s="206"/>
      <c r="GC1007" s="206"/>
      <c r="GD1007" s="206"/>
      <c r="GE1007" s="206"/>
      <c r="GF1007" s="206"/>
      <c r="GG1007" s="206"/>
      <c r="GH1007" s="206"/>
      <c r="GI1007" s="206"/>
      <c r="GJ1007" s="206"/>
      <c r="GK1007" s="206"/>
      <c r="GL1007" s="206"/>
      <c r="GM1007" s="206"/>
      <c r="GN1007" s="206"/>
      <c r="GO1007" s="206"/>
      <c r="GP1007" s="206"/>
      <c r="GQ1007" s="206"/>
      <c r="GR1007" s="206"/>
      <c r="GS1007" s="206"/>
      <c r="GT1007" s="206"/>
      <c r="GU1007" s="206"/>
      <c r="GV1007" s="206"/>
      <c r="GW1007" s="206"/>
      <c r="GX1007" s="206"/>
      <c r="GY1007" s="206"/>
      <c r="GZ1007" s="206"/>
      <c r="HA1007" s="206"/>
      <c r="HB1007" s="206"/>
      <c r="HC1007" s="206"/>
      <c r="HD1007" s="206"/>
      <c r="HE1007" s="206"/>
      <c r="HF1007" s="206"/>
      <c r="HG1007" s="206"/>
      <c r="HH1007" s="206"/>
      <c r="HI1007" s="206"/>
      <c r="HJ1007" s="206"/>
      <c r="HK1007" s="206"/>
      <c r="HL1007" s="206"/>
      <c r="HM1007" s="206"/>
      <c r="HN1007" s="206"/>
      <c r="HO1007" s="206"/>
      <c r="HP1007" s="206"/>
      <c r="HQ1007" s="206"/>
      <c r="HR1007" s="206"/>
      <c r="HS1007" s="206"/>
      <c r="HT1007" s="206"/>
      <c r="HU1007" s="206"/>
      <c r="HV1007" s="206"/>
      <c r="HW1007" s="206"/>
      <c r="HX1007" s="206"/>
      <c r="HY1007" s="206"/>
      <c r="HZ1007" s="206"/>
      <c r="IA1007" s="206"/>
      <c r="IB1007" s="206"/>
      <c r="IC1007" s="206"/>
      <c r="ID1007" s="206"/>
      <c r="IE1007" s="206"/>
      <c r="IF1007" s="206"/>
      <c r="IG1007" s="206"/>
      <c r="IH1007" s="206"/>
    </row>
    <row r="1008" spans="1:242" s="225" customFormat="1" hidden="1" x14ac:dyDescent="0.25">
      <c r="A1008" s="206"/>
      <c r="B1008" s="206"/>
      <c r="C1008" s="204"/>
      <c r="D1008" s="233" t="s">
        <v>1100</v>
      </c>
      <c r="E1008" s="319"/>
      <c r="F1008" s="322"/>
      <c r="G1008" s="242" t="s">
        <v>1210</v>
      </c>
      <c r="H1008" s="285">
        <v>3505000</v>
      </c>
      <c r="I1008" s="236"/>
      <c r="J1008" s="357">
        <f t="shared" si="15"/>
        <v>13563549</v>
      </c>
      <c r="K1008" s="251" t="s">
        <v>1690</v>
      </c>
      <c r="L1008" s="287"/>
      <c r="M1008" s="319"/>
      <c r="N1008" s="287"/>
      <c r="O1008" s="287"/>
      <c r="P1008" s="287"/>
      <c r="Q1008" s="287"/>
      <c r="R1008" s="287"/>
      <c r="S1008" s="287"/>
      <c r="T1008" s="287"/>
      <c r="U1008" s="287"/>
      <c r="V1008" s="287"/>
      <c r="W1008" s="287"/>
      <c r="X1008" s="287"/>
      <c r="Y1008" s="287"/>
      <c r="Z1008" s="287"/>
      <c r="AA1008" s="287"/>
      <c r="AB1008" s="287"/>
      <c r="AC1008" s="287"/>
      <c r="AD1008" s="287"/>
      <c r="AE1008" s="287"/>
      <c r="AF1008" s="287"/>
      <c r="AG1008" s="287"/>
      <c r="AH1008" s="287"/>
      <c r="AI1008" s="287"/>
      <c r="AJ1008" s="449"/>
      <c r="AK1008" s="206"/>
      <c r="AL1008" s="206"/>
      <c r="AM1008" s="206"/>
      <c r="AN1008" s="206"/>
      <c r="AO1008" s="206"/>
      <c r="AP1008" s="206"/>
      <c r="AQ1008" s="206"/>
      <c r="AR1008" s="206"/>
      <c r="AS1008" s="206"/>
      <c r="AT1008" s="206"/>
      <c r="AU1008" s="206"/>
      <c r="AV1008" s="206"/>
      <c r="AW1008" s="206"/>
      <c r="AX1008" s="206"/>
      <c r="AY1008" s="206"/>
      <c r="AZ1008" s="206"/>
      <c r="BA1008" s="206"/>
      <c r="BB1008" s="206"/>
      <c r="BC1008" s="206"/>
      <c r="BD1008" s="206"/>
      <c r="BE1008" s="206"/>
      <c r="BF1008" s="206"/>
      <c r="BG1008" s="206"/>
      <c r="BH1008" s="206"/>
      <c r="BI1008" s="206"/>
      <c r="BJ1008" s="206"/>
      <c r="BK1008" s="206"/>
      <c r="BL1008" s="206"/>
      <c r="BM1008" s="206"/>
      <c r="BN1008" s="206"/>
      <c r="BO1008" s="206"/>
      <c r="BP1008" s="206"/>
      <c r="BQ1008" s="206"/>
      <c r="BR1008" s="206"/>
      <c r="BS1008" s="206"/>
      <c r="BT1008" s="206"/>
      <c r="BU1008" s="206"/>
      <c r="BV1008" s="206"/>
      <c r="BW1008" s="206"/>
      <c r="BX1008" s="206"/>
      <c r="BY1008" s="206"/>
      <c r="BZ1008" s="206"/>
      <c r="CA1008" s="206"/>
      <c r="CB1008" s="206"/>
      <c r="CC1008" s="206"/>
      <c r="CD1008" s="206"/>
      <c r="CE1008" s="206"/>
      <c r="CF1008" s="206"/>
      <c r="CG1008" s="206"/>
      <c r="CH1008" s="206"/>
      <c r="CI1008" s="206"/>
      <c r="CJ1008" s="206"/>
      <c r="CK1008" s="206"/>
      <c r="CL1008" s="206"/>
      <c r="CM1008" s="206"/>
      <c r="CN1008" s="206"/>
      <c r="CO1008" s="206"/>
      <c r="CP1008" s="206"/>
      <c r="CQ1008" s="206"/>
      <c r="CR1008" s="206"/>
      <c r="CS1008" s="206"/>
      <c r="CT1008" s="206"/>
      <c r="CU1008" s="206"/>
      <c r="CV1008" s="206"/>
      <c r="CW1008" s="206"/>
      <c r="CX1008" s="206"/>
      <c r="CY1008" s="206"/>
      <c r="CZ1008" s="206"/>
      <c r="DA1008" s="206"/>
      <c r="DB1008" s="206"/>
      <c r="DC1008" s="206"/>
      <c r="DD1008" s="206"/>
      <c r="DE1008" s="206"/>
      <c r="DF1008" s="206"/>
      <c r="DG1008" s="206"/>
      <c r="DH1008" s="206"/>
      <c r="DI1008" s="206"/>
      <c r="DJ1008" s="206"/>
      <c r="DK1008" s="206"/>
      <c r="DL1008" s="206"/>
      <c r="DM1008" s="206"/>
      <c r="DN1008" s="206"/>
      <c r="DO1008" s="206"/>
      <c r="DP1008" s="206"/>
      <c r="DQ1008" s="206"/>
      <c r="DR1008" s="206"/>
      <c r="DS1008" s="206"/>
      <c r="DT1008" s="206"/>
      <c r="DU1008" s="206"/>
      <c r="DV1008" s="206"/>
      <c r="DW1008" s="206"/>
      <c r="DX1008" s="206"/>
      <c r="DY1008" s="206"/>
      <c r="DZ1008" s="206"/>
      <c r="EA1008" s="206"/>
      <c r="EB1008" s="206"/>
      <c r="EC1008" s="206"/>
      <c r="ED1008" s="206"/>
      <c r="EE1008" s="206"/>
      <c r="EF1008" s="206"/>
      <c r="EG1008" s="206"/>
      <c r="EH1008" s="206"/>
      <c r="EI1008" s="206"/>
      <c r="EJ1008" s="206"/>
      <c r="EK1008" s="206"/>
      <c r="EL1008" s="206"/>
      <c r="EM1008" s="206"/>
      <c r="EN1008" s="206"/>
      <c r="EO1008" s="206"/>
      <c r="EP1008" s="206"/>
      <c r="EQ1008" s="206"/>
      <c r="ER1008" s="206"/>
      <c r="ES1008" s="206"/>
      <c r="ET1008" s="206"/>
      <c r="EU1008" s="206"/>
      <c r="EV1008" s="206"/>
      <c r="EW1008" s="206"/>
      <c r="EX1008" s="206"/>
      <c r="EY1008" s="206"/>
      <c r="EZ1008" s="206"/>
      <c r="FA1008" s="206"/>
      <c r="FB1008" s="206"/>
      <c r="FC1008" s="206"/>
      <c r="FD1008" s="206"/>
      <c r="FE1008" s="206"/>
      <c r="FF1008" s="206"/>
      <c r="FG1008" s="206"/>
      <c r="FH1008" s="206"/>
      <c r="FI1008" s="206"/>
      <c r="FJ1008" s="206"/>
      <c r="FK1008" s="206"/>
      <c r="FL1008" s="206"/>
      <c r="FM1008" s="206"/>
      <c r="FN1008" s="206"/>
      <c r="FO1008" s="206"/>
      <c r="FP1008" s="206"/>
      <c r="FQ1008" s="206"/>
      <c r="FR1008" s="206"/>
      <c r="FS1008" s="206"/>
      <c r="FT1008" s="206"/>
      <c r="FU1008" s="206"/>
      <c r="FV1008" s="206"/>
      <c r="FW1008" s="206"/>
      <c r="FX1008" s="206"/>
      <c r="FY1008" s="206"/>
      <c r="FZ1008" s="206"/>
      <c r="GA1008" s="206"/>
      <c r="GB1008" s="206"/>
      <c r="GC1008" s="206"/>
      <c r="GD1008" s="206"/>
      <c r="GE1008" s="206"/>
      <c r="GF1008" s="206"/>
      <c r="GG1008" s="206"/>
      <c r="GH1008" s="206"/>
      <c r="GI1008" s="206"/>
      <c r="GJ1008" s="206"/>
      <c r="GK1008" s="206"/>
      <c r="GL1008" s="206"/>
      <c r="GM1008" s="206"/>
      <c r="GN1008" s="206"/>
      <c r="GO1008" s="206"/>
      <c r="GP1008" s="206"/>
      <c r="GQ1008" s="206"/>
      <c r="GR1008" s="206"/>
      <c r="GS1008" s="206"/>
      <c r="GT1008" s="206"/>
      <c r="GU1008" s="206"/>
      <c r="GV1008" s="206"/>
      <c r="GW1008" s="206"/>
      <c r="GX1008" s="206"/>
      <c r="GY1008" s="206"/>
      <c r="GZ1008" s="206"/>
      <c r="HA1008" s="206"/>
      <c r="HB1008" s="206"/>
      <c r="HC1008" s="206"/>
      <c r="HD1008" s="206"/>
      <c r="HE1008" s="206"/>
      <c r="HF1008" s="206"/>
      <c r="HG1008" s="206"/>
      <c r="HH1008" s="206"/>
      <c r="HI1008" s="206"/>
      <c r="HJ1008" s="206"/>
      <c r="HK1008" s="206"/>
      <c r="HL1008" s="206"/>
      <c r="HM1008" s="206"/>
      <c r="HN1008" s="206"/>
      <c r="HO1008" s="206"/>
      <c r="HP1008" s="206"/>
      <c r="HQ1008" s="206"/>
      <c r="HR1008" s="206"/>
      <c r="HS1008" s="206"/>
      <c r="HT1008" s="206"/>
      <c r="HU1008" s="206"/>
      <c r="HV1008" s="206"/>
      <c r="HW1008" s="206"/>
      <c r="HX1008" s="206"/>
      <c r="HY1008" s="206"/>
      <c r="HZ1008" s="206"/>
      <c r="IA1008" s="206"/>
      <c r="IB1008" s="206"/>
      <c r="IC1008" s="206"/>
      <c r="ID1008" s="206"/>
      <c r="IE1008" s="206"/>
      <c r="IF1008" s="206"/>
      <c r="IG1008" s="206"/>
      <c r="IH1008" s="206"/>
    </row>
    <row r="1009" spans="1:242" s="225" customFormat="1" hidden="1" x14ac:dyDescent="0.25">
      <c r="A1009" s="206"/>
      <c r="B1009" s="206"/>
      <c r="C1009" s="204"/>
      <c r="D1009" s="233" t="s">
        <v>1100</v>
      </c>
      <c r="E1009" s="319"/>
      <c r="F1009" s="322"/>
      <c r="G1009" s="242" t="s">
        <v>1210</v>
      </c>
      <c r="H1009" s="285">
        <v>2000000</v>
      </c>
      <c r="I1009" s="236"/>
      <c r="J1009" s="357">
        <f t="shared" si="15"/>
        <v>15563549</v>
      </c>
      <c r="K1009" s="251" t="s">
        <v>1761</v>
      </c>
      <c r="L1009" s="287"/>
      <c r="M1009" s="319"/>
      <c r="N1009" s="287"/>
      <c r="O1009" s="287"/>
      <c r="P1009" s="287"/>
      <c r="Q1009" s="287"/>
      <c r="R1009" s="287"/>
      <c r="S1009" s="287"/>
      <c r="T1009" s="287"/>
      <c r="U1009" s="287"/>
      <c r="V1009" s="287"/>
      <c r="W1009" s="287"/>
      <c r="X1009" s="287"/>
      <c r="Y1009" s="287"/>
      <c r="Z1009" s="287"/>
      <c r="AA1009" s="287"/>
      <c r="AB1009" s="287"/>
      <c r="AC1009" s="287"/>
      <c r="AD1009" s="287"/>
      <c r="AE1009" s="287"/>
      <c r="AF1009" s="287"/>
      <c r="AG1009" s="287"/>
      <c r="AH1009" s="287"/>
      <c r="AI1009" s="287"/>
      <c r="AJ1009" s="449"/>
      <c r="AK1009" s="206"/>
      <c r="AL1009" s="206"/>
      <c r="AM1009" s="206"/>
      <c r="AN1009" s="206"/>
      <c r="AO1009" s="206"/>
      <c r="AP1009" s="206"/>
      <c r="AQ1009" s="206"/>
      <c r="AR1009" s="206"/>
      <c r="AS1009" s="206"/>
      <c r="AT1009" s="206"/>
      <c r="AU1009" s="206"/>
      <c r="AV1009" s="206"/>
      <c r="AW1009" s="206"/>
      <c r="AX1009" s="206"/>
      <c r="AY1009" s="206"/>
      <c r="AZ1009" s="206"/>
      <c r="BA1009" s="206"/>
      <c r="BB1009" s="206"/>
      <c r="BC1009" s="206"/>
      <c r="BD1009" s="206"/>
      <c r="BE1009" s="206"/>
      <c r="BF1009" s="206"/>
      <c r="BG1009" s="206"/>
      <c r="BH1009" s="206"/>
      <c r="BI1009" s="206"/>
      <c r="BJ1009" s="206"/>
      <c r="BK1009" s="206"/>
      <c r="BL1009" s="206"/>
      <c r="BM1009" s="206"/>
      <c r="BN1009" s="206"/>
      <c r="BO1009" s="206"/>
      <c r="BP1009" s="206"/>
      <c r="BQ1009" s="206"/>
      <c r="BR1009" s="206"/>
      <c r="BS1009" s="206"/>
      <c r="BT1009" s="206"/>
      <c r="BU1009" s="206"/>
      <c r="BV1009" s="206"/>
      <c r="BW1009" s="206"/>
      <c r="BX1009" s="206"/>
      <c r="BY1009" s="206"/>
      <c r="BZ1009" s="206"/>
      <c r="CA1009" s="206"/>
      <c r="CB1009" s="206"/>
      <c r="CC1009" s="206"/>
      <c r="CD1009" s="206"/>
      <c r="CE1009" s="206"/>
      <c r="CF1009" s="206"/>
      <c r="CG1009" s="206"/>
      <c r="CH1009" s="206"/>
      <c r="CI1009" s="206"/>
      <c r="CJ1009" s="206"/>
      <c r="CK1009" s="206"/>
      <c r="CL1009" s="206"/>
      <c r="CM1009" s="206"/>
      <c r="CN1009" s="206"/>
      <c r="CO1009" s="206"/>
      <c r="CP1009" s="206"/>
      <c r="CQ1009" s="206"/>
      <c r="CR1009" s="206"/>
      <c r="CS1009" s="206"/>
      <c r="CT1009" s="206"/>
      <c r="CU1009" s="206"/>
      <c r="CV1009" s="206"/>
      <c r="CW1009" s="206"/>
      <c r="CX1009" s="206"/>
      <c r="CY1009" s="206"/>
      <c r="CZ1009" s="206"/>
      <c r="DA1009" s="206"/>
      <c r="DB1009" s="206"/>
      <c r="DC1009" s="206"/>
      <c r="DD1009" s="206"/>
      <c r="DE1009" s="206"/>
      <c r="DF1009" s="206"/>
      <c r="DG1009" s="206"/>
      <c r="DH1009" s="206"/>
      <c r="DI1009" s="206"/>
      <c r="DJ1009" s="206"/>
      <c r="DK1009" s="206"/>
      <c r="DL1009" s="206"/>
      <c r="DM1009" s="206"/>
      <c r="DN1009" s="206"/>
      <c r="DO1009" s="206"/>
      <c r="DP1009" s="206"/>
      <c r="DQ1009" s="206"/>
      <c r="DR1009" s="206"/>
      <c r="DS1009" s="206"/>
      <c r="DT1009" s="206"/>
      <c r="DU1009" s="206"/>
      <c r="DV1009" s="206"/>
      <c r="DW1009" s="206"/>
      <c r="DX1009" s="206"/>
      <c r="DY1009" s="206"/>
      <c r="DZ1009" s="206"/>
      <c r="EA1009" s="206"/>
      <c r="EB1009" s="206"/>
      <c r="EC1009" s="206"/>
      <c r="ED1009" s="206"/>
      <c r="EE1009" s="206"/>
      <c r="EF1009" s="206"/>
      <c r="EG1009" s="206"/>
      <c r="EH1009" s="206"/>
      <c r="EI1009" s="206"/>
      <c r="EJ1009" s="206"/>
      <c r="EK1009" s="206"/>
      <c r="EL1009" s="206"/>
      <c r="EM1009" s="206"/>
      <c r="EN1009" s="206"/>
      <c r="EO1009" s="206"/>
      <c r="EP1009" s="206"/>
      <c r="EQ1009" s="206"/>
      <c r="ER1009" s="206"/>
      <c r="ES1009" s="206"/>
      <c r="ET1009" s="206"/>
      <c r="EU1009" s="206"/>
      <c r="EV1009" s="206"/>
      <c r="EW1009" s="206"/>
      <c r="EX1009" s="206"/>
      <c r="EY1009" s="206"/>
      <c r="EZ1009" s="206"/>
      <c r="FA1009" s="206"/>
      <c r="FB1009" s="206"/>
      <c r="FC1009" s="206"/>
      <c r="FD1009" s="206"/>
      <c r="FE1009" s="206"/>
      <c r="FF1009" s="206"/>
      <c r="FG1009" s="206"/>
      <c r="FH1009" s="206"/>
      <c r="FI1009" s="206"/>
      <c r="FJ1009" s="206"/>
      <c r="FK1009" s="206"/>
      <c r="FL1009" s="206"/>
      <c r="FM1009" s="206"/>
      <c r="FN1009" s="206"/>
      <c r="FO1009" s="206"/>
      <c r="FP1009" s="206"/>
      <c r="FQ1009" s="206"/>
      <c r="FR1009" s="206"/>
      <c r="FS1009" s="206"/>
      <c r="FT1009" s="206"/>
      <c r="FU1009" s="206"/>
      <c r="FV1009" s="206"/>
      <c r="FW1009" s="206"/>
      <c r="FX1009" s="206"/>
      <c r="FY1009" s="206"/>
      <c r="FZ1009" s="206"/>
      <c r="GA1009" s="206"/>
      <c r="GB1009" s="206"/>
      <c r="GC1009" s="206"/>
      <c r="GD1009" s="206"/>
      <c r="GE1009" s="206"/>
      <c r="GF1009" s="206"/>
      <c r="GG1009" s="206"/>
      <c r="GH1009" s="206"/>
      <c r="GI1009" s="206"/>
      <c r="GJ1009" s="206"/>
      <c r="GK1009" s="206"/>
      <c r="GL1009" s="206"/>
      <c r="GM1009" s="206"/>
      <c r="GN1009" s="206"/>
      <c r="GO1009" s="206"/>
      <c r="GP1009" s="206"/>
      <c r="GQ1009" s="206"/>
      <c r="GR1009" s="206"/>
      <c r="GS1009" s="206"/>
      <c r="GT1009" s="206"/>
      <c r="GU1009" s="206"/>
      <c r="GV1009" s="206"/>
      <c r="GW1009" s="206"/>
      <c r="GX1009" s="206"/>
      <c r="GY1009" s="206"/>
      <c r="GZ1009" s="206"/>
      <c r="HA1009" s="206"/>
      <c r="HB1009" s="206"/>
      <c r="HC1009" s="206"/>
      <c r="HD1009" s="206"/>
      <c r="HE1009" s="206"/>
      <c r="HF1009" s="206"/>
      <c r="HG1009" s="206"/>
      <c r="HH1009" s="206"/>
      <c r="HI1009" s="206"/>
      <c r="HJ1009" s="206"/>
      <c r="HK1009" s="206"/>
      <c r="HL1009" s="206"/>
      <c r="HM1009" s="206"/>
      <c r="HN1009" s="206"/>
      <c r="HO1009" s="206"/>
      <c r="HP1009" s="206"/>
      <c r="HQ1009" s="206"/>
      <c r="HR1009" s="206"/>
      <c r="HS1009" s="206"/>
      <c r="HT1009" s="206"/>
      <c r="HU1009" s="206"/>
      <c r="HV1009" s="206"/>
      <c r="HW1009" s="206"/>
      <c r="HX1009" s="206"/>
      <c r="HY1009" s="206"/>
      <c r="HZ1009" s="206"/>
      <c r="IA1009" s="206"/>
      <c r="IB1009" s="206"/>
      <c r="IC1009" s="206"/>
      <c r="ID1009" s="206"/>
      <c r="IE1009" s="206"/>
      <c r="IF1009" s="206"/>
      <c r="IG1009" s="206"/>
      <c r="IH1009" s="206"/>
    </row>
    <row r="1010" spans="1:242" s="225" customFormat="1" hidden="1" x14ac:dyDescent="0.25">
      <c r="A1010" s="206"/>
      <c r="B1010" s="206"/>
      <c r="C1010" s="204">
        <v>43724</v>
      </c>
      <c r="D1010" s="233" t="s">
        <v>1773</v>
      </c>
      <c r="E1010" s="319" t="s">
        <v>1770</v>
      </c>
      <c r="F1010" s="322"/>
      <c r="G1010" s="242" t="s">
        <v>1776</v>
      </c>
      <c r="H1010" s="285"/>
      <c r="I1010" s="236">
        <v>4756000</v>
      </c>
      <c r="J1010" s="357">
        <f t="shared" si="15"/>
        <v>10807549</v>
      </c>
      <c r="K1010" s="251"/>
      <c r="L1010" s="287"/>
      <c r="M1010" s="319" t="s">
        <v>1770</v>
      </c>
      <c r="N1010" s="287"/>
      <c r="O1010" s="287"/>
      <c r="P1010" s="287"/>
      <c r="Q1010" s="287"/>
      <c r="R1010" s="287"/>
      <c r="S1010" s="287"/>
      <c r="T1010" s="287"/>
      <c r="U1010" s="287"/>
      <c r="V1010" s="287"/>
      <c r="W1010" s="287"/>
      <c r="X1010" s="287"/>
      <c r="Y1010" s="287"/>
      <c r="Z1010" s="287"/>
      <c r="AA1010" s="287"/>
      <c r="AB1010" s="287"/>
      <c r="AC1010" s="287"/>
      <c r="AD1010" s="287"/>
      <c r="AE1010" s="287"/>
      <c r="AF1010" s="287"/>
      <c r="AG1010" s="287"/>
      <c r="AH1010" s="287"/>
      <c r="AI1010" s="287"/>
      <c r="AJ1010" s="449"/>
      <c r="AK1010" s="206"/>
      <c r="AL1010" s="206"/>
      <c r="AM1010" s="206"/>
      <c r="AN1010" s="206"/>
      <c r="AO1010" s="206"/>
      <c r="AP1010" s="206"/>
      <c r="AQ1010" s="206"/>
      <c r="AR1010" s="206"/>
      <c r="AS1010" s="206"/>
      <c r="AT1010" s="206"/>
      <c r="AU1010" s="206"/>
      <c r="AV1010" s="206"/>
      <c r="AW1010" s="206"/>
      <c r="AX1010" s="206"/>
      <c r="AY1010" s="206"/>
      <c r="AZ1010" s="206"/>
      <c r="BA1010" s="206"/>
      <c r="BB1010" s="206"/>
      <c r="BC1010" s="206"/>
      <c r="BD1010" s="206"/>
      <c r="BE1010" s="206"/>
      <c r="BF1010" s="206"/>
      <c r="BG1010" s="206"/>
      <c r="BH1010" s="206"/>
      <c r="BI1010" s="206"/>
      <c r="BJ1010" s="206"/>
      <c r="BK1010" s="206"/>
      <c r="BL1010" s="206"/>
      <c r="BM1010" s="206"/>
      <c r="BN1010" s="206"/>
      <c r="BO1010" s="206"/>
      <c r="BP1010" s="206"/>
      <c r="BQ1010" s="206"/>
      <c r="BR1010" s="206"/>
      <c r="BS1010" s="206"/>
      <c r="BT1010" s="206"/>
      <c r="BU1010" s="206"/>
      <c r="BV1010" s="206"/>
      <c r="BW1010" s="206"/>
      <c r="BX1010" s="206"/>
      <c r="BY1010" s="206"/>
      <c r="BZ1010" s="206"/>
      <c r="CA1010" s="206"/>
      <c r="CB1010" s="206"/>
      <c r="CC1010" s="206"/>
      <c r="CD1010" s="206"/>
      <c r="CE1010" s="206"/>
      <c r="CF1010" s="206"/>
      <c r="CG1010" s="206"/>
      <c r="CH1010" s="206"/>
      <c r="CI1010" s="206"/>
      <c r="CJ1010" s="206"/>
      <c r="CK1010" s="206"/>
      <c r="CL1010" s="206"/>
      <c r="CM1010" s="206"/>
      <c r="CN1010" s="206"/>
      <c r="CO1010" s="206"/>
      <c r="CP1010" s="206"/>
      <c r="CQ1010" s="206"/>
      <c r="CR1010" s="206"/>
      <c r="CS1010" s="206"/>
      <c r="CT1010" s="206"/>
      <c r="CU1010" s="206"/>
      <c r="CV1010" s="206"/>
      <c r="CW1010" s="206"/>
      <c r="CX1010" s="206"/>
      <c r="CY1010" s="206"/>
      <c r="CZ1010" s="206"/>
      <c r="DA1010" s="206"/>
      <c r="DB1010" s="206"/>
      <c r="DC1010" s="206"/>
      <c r="DD1010" s="206"/>
      <c r="DE1010" s="206"/>
      <c r="DF1010" s="206"/>
      <c r="DG1010" s="206"/>
      <c r="DH1010" s="206"/>
      <c r="DI1010" s="206"/>
      <c r="DJ1010" s="206"/>
      <c r="DK1010" s="206"/>
      <c r="DL1010" s="206"/>
      <c r="DM1010" s="206"/>
      <c r="DN1010" s="206"/>
      <c r="DO1010" s="206"/>
      <c r="DP1010" s="206"/>
      <c r="DQ1010" s="206"/>
      <c r="DR1010" s="206"/>
      <c r="DS1010" s="206"/>
      <c r="DT1010" s="206"/>
      <c r="DU1010" s="206"/>
      <c r="DV1010" s="206"/>
      <c r="DW1010" s="206"/>
      <c r="DX1010" s="206"/>
      <c r="DY1010" s="206"/>
      <c r="DZ1010" s="206"/>
      <c r="EA1010" s="206"/>
      <c r="EB1010" s="206"/>
      <c r="EC1010" s="206"/>
      <c r="ED1010" s="206"/>
      <c r="EE1010" s="206"/>
      <c r="EF1010" s="206"/>
      <c r="EG1010" s="206"/>
      <c r="EH1010" s="206"/>
      <c r="EI1010" s="206"/>
      <c r="EJ1010" s="206"/>
      <c r="EK1010" s="206"/>
      <c r="EL1010" s="206"/>
      <c r="EM1010" s="206"/>
      <c r="EN1010" s="206"/>
      <c r="EO1010" s="206"/>
      <c r="EP1010" s="206"/>
      <c r="EQ1010" s="206"/>
      <c r="ER1010" s="206"/>
      <c r="ES1010" s="206"/>
      <c r="ET1010" s="206"/>
      <c r="EU1010" s="206"/>
      <c r="EV1010" s="206"/>
      <c r="EW1010" s="206"/>
      <c r="EX1010" s="206"/>
      <c r="EY1010" s="206"/>
      <c r="EZ1010" s="206"/>
      <c r="FA1010" s="206"/>
      <c r="FB1010" s="206"/>
      <c r="FC1010" s="206"/>
      <c r="FD1010" s="206"/>
      <c r="FE1010" s="206"/>
      <c r="FF1010" s="206"/>
      <c r="FG1010" s="206"/>
      <c r="FH1010" s="206"/>
      <c r="FI1010" s="206"/>
      <c r="FJ1010" s="206"/>
      <c r="FK1010" s="206"/>
      <c r="FL1010" s="206"/>
      <c r="FM1010" s="206"/>
      <c r="FN1010" s="206"/>
      <c r="FO1010" s="206"/>
      <c r="FP1010" s="206"/>
      <c r="FQ1010" s="206"/>
      <c r="FR1010" s="206"/>
      <c r="FS1010" s="206"/>
      <c r="FT1010" s="206"/>
      <c r="FU1010" s="206"/>
      <c r="FV1010" s="206"/>
      <c r="FW1010" s="206"/>
      <c r="FX1010" s="206"/>
      <c r="FY1010" s="206"/>
      <c r="FZ1010" s="206"/>
      <c r="GA1010" s="206"/>
      <c r="GB1010" s="206"/>
      <c r="GC1010" s="206"/>
      <c r="GD1010" s="206"/>
      <c r="GE1010" s="206"/>
      <c r="GF1010" s="206"/>
      <c r="GG1010" s="206"/>
      <c r="GH1010" s="206"/>
      <c r="GI1010" s="206"/>
      <c r="GJ1010" s="206"/>
      <c r="GK1010" s="206"/>
      <c r="GL1010" s="206"/>
      <c r="GM1010" s="206"/>
      <c r="GN1010" s="206"/>
      <c r="GO1010" s="206"/>
      <c r="GP1010" s="206"/>
      <c r="GQ1010" s="206"/>
      <c r="GR1010" s="206"/>
      <c r="GS1010" s="206"/>
      <c r="GT1010" s="206"/>
      <c r="GU1010" s="206"/>
      <c r="GV1010" s="206"/>
      <c r="GW1010" s="206"/>
      <c r="GX1010" s="206"/>
      <c r="GY1010" s="206"/>
      <c r="GZ1010" s="206"/>
      <c r="HA1010" s="206"/>
      <c r="HB1010" s="206"/>
      <c r="HC1010" s="206"/>
      <c r="HD1010" s="206"/>
      <c r="HE1010" s="206"/>
      <c r="HF1010" s="206"/>
      <c r="HG1010" s="206"/>
      <c r="HH1010" s="206"/>
      <c r="HI1010" s="206"/>
      <c r="HJ1010" s="206"/>
      <c r="HK1010" s="206"/>
      <c r="HL1010" s="206"/>
      <c r="HM1010" s="206"/>
      <c r="HN1010" s="206"/>
      <c r="HO1010" s="206"/>
      <c r="HP1010" s="206"/>
      <c r="HQ1010" s="206"/>
      <c r="HR1010" s="206"/>
      <c r="HS1010" s="206"/>
      <c r="HT1010" s="206"/>
      <c r="HU1010" s="206"/>
      <c r="HV1010" s="206"/>
      <c r="HW1010" s="206"/>
      <c r="HX1010" s="206"/>
      <c r="HY1010" s="206"/>
      <c r="HZ1010" s="206"/>
      <c r="IA1010" s="206"/>
      <c r="IB1010" s="206"/>
      <c r="IC1010" s="206"/>
      <c r="ID1010" s="206"/>
      <c r="IE1010" s="206"/>
      <c r="IF1010" s="206"/>
      <c r="IG1010" s="206"/>
      <c r="IH1010" s="206"/>
    </row>
    <row r="1011" spans="1:242" s="225" customFormat="1" hidden="1" x14ac:dyDescent="0.25">
      <c r="A1011" s="206"/>
      <c r="B1011" s="206"/>
      <c r="C1011" s="204">
        <v>43724</v>
      </c>
      <c r="D1011" s="233" t="s">
        <v>1778</v>
      </c>
      <c r="E1011" s="319" t="s">
        <v>1771</v>
      </c>
      <c r="F1011" s="322"/>
      <c r="G1011" s="242" t="s">
        <v>1777</v>
      </c>
      <c r="H1011" s="285"/>
      <c r="I1011" s="236">
        <v>6058840</v>
      </c>
      <c r="J1011" s="357">
        <f t="shared" si="15"/>
        <v>4748709</v>
      </c>
      <c r="K1011" s="251"/>
      <c r="L1011" s="287"/>
      <c r="M1011" s="319" t="s">
        <v>1771</v>
      </c>
      <c r="N1011" s="287"/>
      <c r="O1011" s="287"/>
      <c r="P1011" s="287"/>
      <c r="Q1011" s="287"/>
      <c r="R1011" s="287"/>
      <c r="S1011" s="287"/>
      <c r="T1011" s="287"/>
      <c r="U1011" s="287"/>
      <c r="V1011" s="287"/>
      <c r="W1011" s="287"/>
      <c r="X1011" s="287"/>
      <c r="Y1011" s="287"/>
      <c r="Z1011" s="287"/>
      <c r="AA1011" s="287"/>
      <c r="AB1011" s="287"/>
      <c r="AC1011" s="287"/>
      <c r="AD1011" s="287"/>
      <c r="AE1011" s="287"/>
      <c r="AF1011" s="287"/>
      <c r="AG1011" s="287"/>
      <c r="AH1011" s="287"/>
      <c r="AI1011" s="287"/>
      <c r="AJ1011" s="449"/>
      <c r="AK1011" s="206"/>
      <c r="AL1011" s="206"/>
      <c r="AM1011" s="206"/>
      <c r="AN1011" s="206"/>
      <c r="AO1011" s="206"/>
      <c r="AP1011" s="206"/>
      <c r="AQ1011" s="206"/>
      <c r="AR1011" s="206"/>
      <c r="AS1011" s="206"/>
      <c r="AT1011" s="206"/>
      <c r="AU1011" s="206"/>
      <c r="AV1011" s="206"/>
      <c r="AW1011" s="206"/>
      <c r="AX1011" s="206"/>
      <c r="AY1011" s="206"/>
      <c r="AZ1011" s="206"/>
      <c r="BA1011" s="206"/>
      <c r="BB1011" s="206"/>
      <c r="BC1011" s="206"/>
      <c r="BD1011" s="206"/>
      <c r="BE1011" s="206"/>
      <c r="BF1011" s="206"/>
      <c r="BG1011" s="206"/>
      <c r="BH1011" s="206"/>
      <c r="BI1011" s="206"/>
      <c r="BJ1011" s="206"/>
      <c r="BK1011" s="206"/>
      <c r="BL1011" s="206"/>
      <c r="BM1011" s="206"/>
      <c r="BN1011" s="206"/>
      <c r="BO1011" s="206"/>
      <c r="BP1011" s="206"/>
      <c r="BQ1011" s="206"/>
      <c r="BR1011" s="206"/>
      <c r="BS1011" s="206"/>
      <c r="BT1011" s="206"/>
      <c r="BU1011" s="206"/>
      <c r="BV1011" s="206"/>
      <c r="BW1011" s="206"/>
      <c r="BX1011" s="206"/>
      <c r="BY1011" s="206"/>
      <c r="BZ1011" s="206"/>
      <c r="CA1011" s="206"/>
      <c r="CB1011" s="206"/>
      <c r="CC1011" s="206"/>
      <c r="CD1011" s="206"/>
      <c r="CE1011" s="206"/>
      <c r="CF1011" s="206"/>
      <c r="CG1011" s="206"/>
      <c r="CH1011" s="206"/>
      <c r="CI1011" s="206"/>
      <c r="CJ1011" s="206"/>
      <c r="CK1011" s="206"/>
      <c r="CL1011" s="206"/>
      <c r="CM1011" s="206"/>
      <c r="CN1011" s="206"/>
      <c r="CO1011" s="206"/>
      <c r="CP1011" s="206"/>
      <c r="CQ1011" s="206"/>
      <c r="CR1011" s="206"/>
      <c r="CS1011" s="206"/>
      <c r="CT1011" s="206"/>
      <c r="CU1011" s="206"/>
      <c r="CV1011" s="206"/>
      <c r="CW1011" s="206"/>
      <c r="CX1011" s="206"/>
      <c r="CY1011" s="206"/>
      <c r="CZ1011" s="206"/>
      <c r="DA1011" s="206"/>
      <c r="DB1011" s="206"/>
      <c r="DC1011" s="206"/>
      <c r="DD1011" s="206"/>
      <c r="DE1011" s="206"/>
      <c r="DF1011" s="206"/>
      <c r="DG1011" s="206"/>
      <c r="DH1011" s="206"/>
      <c r="DI1011" s="206"/>
      <c r="DJ1011" s="206"/>
      <c r="DK1011" s="206"/>
      <c r="DL1011" s="206"/>
      <c r="DM1011" s="206"/>
      <c r="DN1011" s="206"/>
      <c r="DO1011" s="206"/>
      <c r="DP1011" s="206"/>
      <c r="DQ1011" s="206"/>
      <c r="DR1011" s="206"/>
      <c r="DS1011" s="206"/>
      <c r="DT1011" s="206"/>
      <c r="DU1011" s="206"/>
      <c r="DV1011" s="206"/>
      <c r="DW1011" s="206"/>
      <c r="DX1011" s="206"/>
      <c r="DY1011" s="206"/>
      <c r="DZ1011" s="206"/>
      <c r="EA1011" s="206"/>
      <c r="EB1011" s="206"/>
      <c r="EC1011" s="206"/>
      <c r="ED1011" s="206"/>
      <c r="EE1011" s="206"/>
      <c r="EF1011" s="206"/>
      <c r="EG1011" s="206"/>
      <c r="EH1011" s="206"/>
      <c r="EI1011" s="206"/>
      <c r="EJ1011" s="206"/>
      <c r="EK1011" s="206"/>
      <c r="EL1011" s="206"/>
      <c r="EM1011" s="206"/>
      <c r="EN1011" s="206"/>
      <c r="EO1011" s="206"/>
      <c r="EP1011" s="206"/>
      <c r="EQ1011" s="206"/>
      <c r="ER1011" s="206"/>
      <c r="ES1011" s="206"/>
      <c r="ET1011" s="206"/>
      <c r="EU1011" s="206"/>
      <c r="EV1011" s="206"/>
      <c r="EW1011" s="206"/>
      <c r="EX1011" s="206"/>
      <c r="EY1011" s="206"/>
      <c r="EZ1011" s="206"/>
      <c r="FA1011" s="206"/>
      <c r="FB1011" s="206"/>
      <c r="FC1011" s="206"/>
      <c r="FD1011" s="206"/>
      <c r="FE1011" s="206"/>
      <c r="FF1011" s="206"/>
      <c r="FG1011" s="206"/>
      <c r="FH1011" s="206"/>
      <c r="FI1011" s="206"/>
      <c r="FJ1011" s="206"/>
      <c r="FK1011" s="206"/>
      <c r="FL1011" s="206"/>
      <c r="FM1011" s="206"/>
      <c r="FN1011" s="206"/>
      <c r="FO1011" s="206"/>
      <c r="FP1011" s="206"/>
      <c r="FQ1011" s="206"/>
      <c r="FR1011" s="206"/>
      <c r="FS1011" s="206"/>
      <c r="FT1011" s="206"/>
      <c r="FU1011" s="206"/>
      <c r="FV1011" s="206"/>
      <c r="FW1011" s="206"/>
      <c r="FX1011" s="206"/>
      <c r="FY1011" s="206"/>
      <c r="FZ1011" s="206"/>
      <c r="GA1011" s="206"/>
      <c r="GB1011" s="206"/>
      <c r="GC1011" s="206"/>
      <c r="GD1011" s="206"/>
      <c r="GE1011" s="206"/>
      <c r="GF1011" s="206"/>
      <c r="GG1011" s="206"/>
      <c r="GH1011" s="206"/>
      <c r="GI1011" s="206"/>
      <c r="GJ1011" s="206"/>
      <c r="GK1011" s="206"/>
      <c r="GL1011" s="206"/>
      <c r="GM1011" s="206"/>
      <c r="GN1011" s="206"/>
      <c r="GO1011" s="206"/>
      <c r="GP1011" s="206"/>
      <c r="GQ1011" s="206"/>
      <c r="GR1011" s="206"/>
      <c r="GS1011" s="206"/>
      <c r="GT1011" s="206"/>
      <c r="GU1011" s="206"/>
      <c r="GV1011" s="206"/>
      <c r="GW1011" s="206"/>
      <c r="GX1011" s="206"/>
      <c r="GY1011" s="206"/>
      <c r="GZ1011" s="206"/>
      <c r="HA1011" s="206"/>
      <c r="HB1011" s="206"/>
      <c r="HC1011" s="206"/>
      <c r="HD1011" s="206"/>
      <c r="HE1011" s="206"/>
      <c r="HF1011" s="206"/>
      <c r="HG1011" s="206"/>
      <c r="HH1011" s="206"/>
      <c r="HI1011" s="206"/>
      <c r="HJ1011" s="206"/>
      <c r="HK1011" s="206"/>
      <c r="HL1011" s="206"/>
      <c r="HM1011" s="206"/>
      <c r="HN1011" s="206"/>
      <c r="HO1011" s="206"/>
      <c r="HP1011" s="206"/>
      <c r="HQ1011" s="206"/>
      <c r="HR1011" s="206"/>
      <c r="HS1011" s="206"/>
      <c r="HT1011" s="206"/>
      <c r="HU1011" s="206"/>
      <c r="HV1011" s="206"/>
      <c r="HW1011" s="206"/>
      <c r="HX1011" s="206"/>
      <c r="HY1011" s="206"/>
      <c r="HZ1011" s="206"/>
      <c r="IA1011" s="206"/>
      <c r="IB1011" s="206"/>
      <c r="IC1011" s="206"/>
      <c r="ID1011" s="206"/>
      <c r="IE1011" s="206"/>
      <c r="IF1011" s="206"/>
      <c r="IG1011" s="206"/>
      <c r="IH1011" s="206"/>
    </row>
    <row r="1012" spans="1:242" s="225" customFormat="1" hidden="1" x14ac:dyDescent="0.25">
      <c r="A1012" s="206"/>
      <c r="B1012" s="206"/>
      <c r="C1012" s="204">
        <v>43725</v>
      </c>
      <c r="D1012" s="233" t="s">
        <v>1779</v>
      </c>
      <c r="E1012" s="319" t="s">
        <v>1772</v>
      </c>
      <c r="F1012" s="322"/>
      <c r="G1012" s="242" t="s">
        <v>1198</v>
      </c>
      <c r="H1012" s="285"/>
      <c r="I1012" s="236">
        <v>75000</v>
      </c>
      <c r="J1012" s="357">
        <f t="shared" si="15"/>
        <v>4673709</v>
      </c>
      <c r="K1012" s="251"/>
      <c r="L1012" s="287"/>
      <c r="M1012" s="319" t="s">
        <v>1772</v>
      </c>
      <c r="N1012" s="287"/>
      <c r="O1012" s="287"/>
      <c r="P1012" s="287"/>
      <c r="Q1012" s="287"/>
      <c r="R1012" s="287"/>
      <c r="S1012" s="287"/>
      <c r="T1012" s="287"/>
      <c r="U1012" s="287"/>
      <c r="V1012" s="287"/>
      <c r="W1012" s="287"/>
      <c r="X1012" s="287"/>
      <c r="Y1012" s="287"/>
      <c r="Z1012" s="287"/>
      <c r="AA1012" s="287"/>
      <c r="AB1012" s="287"/>
      <c r="AC1012" s="287"/>
      <c r="AD1012" s="287"/>
      <c r="AE1012" s="287"/>
      <c r="AF1012" s="287"/>
      <c r="AG1012" s="287"/>
      <c r="AH1012" s="287"/>
      <c r="AI1012" s="287"/>
      <c r="AJ1012" s="449"/>
      <c r="AK1012" s="206"/>
      <c r="AL1012" s="206"/>
      <c r="AM1012" s="206"/>
      <c r="AN1012" s="206"/>
      <c r="AO1012" s="206"/>
      <c r="AP1012" s="206"/>
      <c r="AQ1012" s="206"/>
      <c r="AR1012" s="206"/>
      <c r="AS1012" s="206"/>
      <c r="AT1012" s="206"/>
      <c r="AU1012" s="206"/>
      <c r="AV1012" s="206"/>
      <c r="AW1012" s="206"/>
      <c r="AX1012" s="206"/>
      <c r="AY1012" s="206"/>
      <c r="AZ1012" s="206"/>
      <c r="BA1012" s="206"/>
      <c r="BB1012" s="206"/>
      <c r="BC1012" s="206"/>
      <c r="BD1012" s="206"/>
      <c r="BE1012" s="206"/>
      <c r="BF1012" s="206"/>
      <c r="BG1012" s="206"/>
      <c r="BH1012" s="206"/>
      <c r="BI1012" s="206"/>
      <c r="BJ1012" s="206"/>
      <c r="BK1012" s="206"/>
      <c r="BL1012" s="206"/>
      <c r="BM1012" s="206"/>
      <c r="BN1012" s="206"/>
      <c r="BO1012" s="206"/>
      <c r="BP1012" s="206"/>
      <c r="BQ1012" s="206"/>
      <c r="BR1012" s="206"/>
      <c r="BS1012" s="206"/>
      <c r="BT1012" s="206"/>
      <c r="BU1012" s="206"/>
      <c r="BV1012" s="206"/>
      <c r="BW1012" s="206"/>
      <c r="BX1012" s="206"/>
      <c r="BY1012" s="206"/>
      <c r="BZ1012" s="206"/>
      <c r="CA1012" s="206"/>
      <c r="CB1012" s="206"/>
      <c r="CC1012" s="206"/>
      <c r="CD1012" s="206"/>
      <c r="CE1012" s="206"/>
      <c r="CF1012" s="206"/>
      <c r="CG1012" s="206"/>
      <c r="CH1012" s="206"/>
      <c r="CI1012" s="206"/>
      <c r="CJ1012" s="206"/>
      <c r="CK1012" s="206"/>
      <c r="CL1012" s="206"/>
      <c r="CM1012" s="206"/>
      <c r="CN1012" s="206"/>
      <c r="CO1012" s="206"/>
      <c r="CP1012" s="206"/>
      <c r="CQ1012" s="206"/>
      <c r="CR1012" s="206"/>
      <c r="CS1012" s="206"/>
      <c r="CT1012" s="206"/>
      <c r="CU1012" s="206"/>
      <c r="CV1012" s="206"/>
      <c r="CW1012" s="206"/>
      <c r="CX1012" s="206"/>
      <c r="CY1012" s="206"/>
      <c r="CZ1012" s="206"/>
      <c r="DA1012" s="206"/>
      <c r="DB1012" s="206"/>
      <c r="DC1012" s="206"/>
      <c r="DD1012" s="206"/>
      <c r="DE1012" s="206"/>
      <c r="DF1012" s="206"/>
      <c r="DG1012" s="206"/>
      <c r="DH1012" s="206"/>
      <c r="DI1012" s="206"/>
      <c r="DJ1012" s="206"/>
      <c r="DK1012" s="206"/>
      <c r="DL1012" s="206"/>
      <c r="DM1012" s="206"/>
      <c r="DN1012" s="206"/>
      <c r="DO1012" s="206"/>
      <c r="DP1012" s="206"/>
      <c r="DQ1012" s="206"/>
      <c r="DR1012" s="206"/>
      <c r="DS1012" s="206"/>
      <c r="DT1012" s="206"/>
      <c r="DU1012" s="206"/>
      <c r="DV1012" s="206"/>
      <c r="DW1012" s="206"/>
      <c r="DX1012" s="206"/>
      <c r="DY1012" s="206"/>
      <c r="DZ1012" s="206"/>
      <c r="EA1012" s="206"/>
      <c r="EB1012" s="206"/>
      <c r="EC1012" s="206"/>
      <c r="ED1012" s="206"/>
      <c r="EE1012" s="206"/>
      <c r="EF1012" s="206"/>
      <c r="EG1012" s="206"/>
      <c r="EH1012" s="206"/>
      <c r="EI1012" s="206"/>
      <c r="EJ1012" s="206"/>
      <c r="EK1012" s="206"/>
      <c r="EL1012" s="206"/>
      <c r="EM1012" s="206"/>
      <c r="EN1012" s="206"/>
      <c r="EO1012" s="206"/>
      <c r="EP1012" s="206"/>
      <c r="EQ1012" s="206"/>
      <c r="ER1012" s="206"/>
      <c r="ES1012" s="206"/>
      <c r="ET1012" s="206"/>
      <c r="EU1012" s="206"/>
      <c r="EV1012" s="206"/>
      <c r="EW1012" s="206"/>
      <c r="EX1012" s="206"/>
      <c r="EY1012" s="206"/>
      <c r="EZ1012" s="206"/>
      <c r="FA1012" s="206"/>
      <c r="FB1012" s="206"/>
      <c r="FC1012" s="206"/>
      <c r="FD1012" s="206"/>
      <c r="FE1012" s="206"/>
      <c r="FF1012" s="206"/>
      <c r="FG1012" s="206"/>
      <c r="FH1012" s="206"/>
      <c r="FI1012" s="206"/>
      <c r="FJ1012" s="206"/>
      <c r="FK1012" s="206"/>
      <c r="FL1012" s="206"/>
      <c r="FM1012" s="206"/>
      <c r="FN1012" s="206"/>
      <c r="FO1012" s="206"/>
      <c r="FP1012" s="206"/>
      <c r="FQ1012" s="206"/>
      <c r="FR1012" s="206"/>
      <c r="FS1012" s="206"/>
      <c r="FT1012" s="206"/>
      <c r="FU1012" s="206"/>
      <c r="FV1012" s="206"/>
      <c r="FW1012" s="206"/>
      <c r="FX1012" s="206"/>
      <c r="FY1012" s="206"/>
      <c r="FZ1012" s="206"/>
      <c r="GA1012" s="206"/>
      <c r="GB1012" s="206"/>
      <c r="GC1012" s="206"/>
      <c r="GD1012" s="206"/>
      <c r="GE1012" s="206"/>
      <c r="GF1012" s="206"/>
      <c r="GG1012" s="206"/>
      <c r="GH1012" s="206"/>
      <c r="GI1012" s="206"/>
      <c r="GJ1012" s="206"/>
      <c r="GK1012" s="206"/>
      <c r="GL1012" s="206"/>
      <c r="GM1012" s="206"/>
      <c r="GN1012" s="206"/>
      <c r="GO1012" s="206"/>
      <c r="GP1012" s="206"/>
      <c r="GQ1012" s="206"/>
      <c r="GR1012" s="206"/>
      <c r="GS1012" s="206"/>
      <c r="GT1012" s="206"/>
      <c r="GU1012" s="206"/>
      <c r="GV1012" s="206"/>
      <c r="GW1012" s="206"/>
      <c r="GX1012" s="206"/>
      <c r="GY1012" s="206"/>
      <c r="GZ1012" s="206"/>
      <c r="HA1012" s="206"/>
      <c r="HB1012" s="206"/>
      <c r="HC1012" s="206"/>
      <c r="HD1012" s="206"/>
      <c r="HE1012" s="206"/>
      <c r="HF1012" s="206"/>
      <c r="HG1012" s="206"/>
      <c r="HH1012" s="206"/>
      <c r="HI1012" s="206"/>
      <c r="HJ1012" s="206"/>
      <c r="HK1012" s="206"/>
      <c r="HL1012" s="206"/>
      <c r="HM1012" s="206"/>
      <c r="HN1012" s="206"/>
      <c r="HO1012" s="206"/>
      <c r="HP1012" s="206"/>
      <c r="HQ1012" s="206"/>
      <c r="HR1012" s="206"/>
      <c r="HS1012" s="206"/>
      <c r="HT1012" s="206"/>
      <c r="HU1012" s="206"/>
      <c r="HV1012" s="206"/>
      <c r="HW1012" s="206"/>
      <c r="HX1012" s="206"/>
      <c r="HY1012" s="206"/>
      <c r="HZ1012" s="206"/>
      <c r="IA1012" s="206"/>
      <c r="IB1012" s="206"/>
      <c r="IC1012" s="206"/>
      <c r="ID1012" s="206"/>
      <c r="IE1012" s="206"/>
      <c r="IF1012" s="206"/>
      <c r="IG1012" s="206"/>
      <c r="IH1012" s="206"/>
    </row>
    <row r="1013" spans="1:242" s="225" customFormat="1" hidden="1" x14ac:dyDescent="0.25">
      <c r="A1013" s="206"/>
      <c r="B1013" s="206"/>
      <c r="C1013" s="204">
        <v>43725</v>
      </c>
      <c r="D1013" s="233" t="s">
        <v>1791</v>
      </c>
      <c r="E1013" s="319" t="s">
        <v>1789</v>
      </c>
      <c r="F1013" s="322"/>
      <c r="G1013" s="242" t="s">
        <v>1790</v>
      </c>
      <c r="H1013" s="285"/>
      <c r="I1013" s="277">
        <v>474500</v>
      </c>
      <c r="J1013" s="357">
        <f t="shared" si="15"/>
        <v>4199209</v>
      </c>
      <c r="K1013" s="251"/>
      <c r="L1013" s="287"/>
      <c r="M1013" s="319" t="s">
        <v>1789</v>
      </c>
      <c r="N1013" s="287"/>
      <c r="O1013" s="287"/>
      <c r="P1013" s="287"/>
      <c r="Q1013" s="287"/>
      <c r="R1013" s="287"/>
      <c r="S1013" s="287"/>
      <c r="T1013" s="287"/>
      <c r="U1013" s="287"/>
      <c r="V1013" s="287"/>
      <c r="W1013" s="287"/>
      <c r="X1013" s="287"/>
      <c r="Y1013" s="287"/>
      <c r="Z1013" s="287"/>
      <c r="AA1013" s="287"/>
      <c r="AB1013" s="287"/>
      <c r="AC1013" s="287"/>
      <c r="AD1013" s="287"/>
      <c r="AE1013" s="287"/>
      <c r="AF1013" s="287"/>
      <c r="AG1013" s="287"/>
      <c r="AH1013" s="287"/>
      <c r="AI1013" s="287"/>
      <c r="AJ1013" s="449"/>
      <c r="AK1013" s="206"/>
      <c r="AL1013" s="206"/>
      <c r="AM1013" s="206"/>
      <c r="AN1013" s="206"/>
      <c r="AO1013" s="206"/>
      <c r="AP1013" s="206"/>
      <c r="AQ1013" s="206"/>
      <c r="AR1013" s="206"/>
      <c r="AS1013" s="206"/>
      <c r="AT1013" s="206"/>
      <c r="AU1013" s="206"/>
      <c r="AV1013" s="206"/>
      <c r="AW1013" s="206"/>
      <c r="AX1013" s="206"/>
      <c r="AY1013" s="206"/>
      <c r="AZ1013" s="206"/>
      <c r="BA1013" s="206"/>
      <c r="BB1013" s="206"/>
      <c r="BC1013" s="206"/>
      <c r="BD1013" s="206"/>
      <c r="BE1013" s="206"/>
      <c r="BF1013" s="206"/>
      <c r="BG1013" s="206"/>
      <c r="BH1013" s="206"/>
      <c r="BI1013" s="206"/>
      <c r="BJ1013" s="206"/>
      <c r="BK1013" s="206"/>
      <c r="BL1013" s="206"/>
      <c r="BM1013" s="206"/>
      <c r="BN1013" s="206"/>
      <c r="BO1013" s="206"/>
      <c r="BP1013" s="206"/>
      <c r="BQ1013" s="206"/>
      <c r="BR1013" s="206"/>
      <c r="BS1013" s="206"/>
      <c r="BT1013" s="206"/>
      <c r="BU1013" s="206"/>
      <c r="BV1013" s="206"/>
      <c r="BW1013" s="206"/>
      <c r="BX1013" s="206"/>
      <c r="BY1013" s="206"/>
      <c r="BZ1013" s="206"/>
      <c r="CA1013" s="206"/>
      <c r="CB1013" s="206"/>
      <c r="CC1013" s="206"/>
      <c r="CD1013" s="206"/>
      <c r="CE1013" s="206"/>
      <c r="CF1013" s="206"/>
      <c r="CG1013" s="206"/>
      <c r="CH1013" s="206"/>
      <c r="CI1013" s="206"/>
      <c r="CJ1013" s="206"/>
      <c r="CK1013" s="206"/>
      <c r="CL1013" s="206"/>
      <c r="CM1013" s="206"/>
      <c r="CN1013" s="206"/>
      <c r="CO1013" s="206"/>
      <c r="CP1013" s="206"/>
      <c r="CQ1013" s="206"/>
      <c r="CR1013" s="206"/>
      <c r="CS1013" s="206"/>
      <c r="CT1013" s="206"/>
      <c r="CU1013" s="206"/>
      <c r="CV1013" s="206"/>
      <c r="CW1013" s="206"/>
      <c r="CX1013" s="206"/>
      <c r="CY1013" s="206"/>
      <c r="CZ1013" s="206"/>
      <c r="DA1013" s="206"/>
      <c r="DB1013" s="206"/>
      <c r="DC1013" s="206"/>
      <c r="DD1013" s="206"/>
      <c r="DE1013" s="206"/>
      <c r="DF1013" s="206"/>
      <c r="DG1013" s="206"/>
      <c r="DH1013" s="206"/>
      <c r="DI1013" s="206"/>
      <c r="DJ1013" s="206"/>
      <c r="DK1013" s="206"/>
      <c r="DL1013" s="206"/>
      <c r="DM1013" s="206"/>
      <c r="DN1013" s="206"/>
      <c r="DO1013" s="206"/>
      <c r="DP1013" s="206"/>
      <c r="DQ1013" s="206"/>
      <c r="DR1013" s="206"/>
      <c r="DS1013" s="206"/>
      <c r="DT1013" s="206"/>
      <c r="DU1013" s="206"/>
      <c r="DV1013" s="206"/>
      <c r="DW1013" s="206"/>
      <c r="DX1013" s="206"/>
      <c r="DY1013" s="206"/>
      <c r="DZ1013" s="206"/>
      <c r="EA1013" s="206"/>
      <c r="EB1013" s="206"/>
      <c r="EC1013" s="206"/>
      <c r="ED1013" s="206"/>
      <c r="EE1013" s="206"/>
      <c r="EF1013" s="206"/>
      <c r="EG1013" s="206"/>
      <c r="EH1013" s="206"/>
      <c r="EI1013" s="206"/>
      <c r="EJ1013" s="206"/>
      <c r="EK1013" s="206"/>
      <c r="EL1013" s="206"/>
      <c r="EM1013" s="206"/>
      <c r="EN1013" s="206"/>
      <c r="EO1013" s="206"/>
      <c r="EP1013" s="206"/>
      <c r="EQ1013" s="206"/>
      <c r="ER1013" s="206"/>
      <c r="ES1013" s="206"/>
      <c r="ET1013" s="206"/>
      <c r="EU1013" s="206"/>
      <c r="EV1013" s="206"/>
      <c r="EW1013" s="206"/>
      <c r="EX1013" s="206"/>
      <c r="EY1013" s="206"/>
      <c r="EZ1013" s="206"/>
      <c r="FA1013" s="206"/>
      <c r="FB1013" s="206"/>
      <c r="FC1013" s="206"/>
      <c r="FD1013" s="206"/>
      <c r="FE1013" s="206"/>
      <c r="FF1013" s="206"/>
      <c r="FG1013" s="206"/>
      <c r="FH1013" s="206"/>
      <c r="FI1013" s="206"/>
      <c r="FJ1013" s="206"/>
      <c r="FK1013" s="206"/>
      <c r="FL1013" s="206"/>
      <c r="FM1013" s="206"/>
      <c r="FN1013" s="206"/>
      <c r="FO1013" s="206"/>
      <c r="FP1013" s="206"/>
      <c r="FQ1013" s="206"/>
      <c r="FR1013" s="206"/>
      <c r="FS1013" s="206"/>
      <c r="FT1013" s="206"/>
      <c r="FU1013" s="206"/>
      <c r="FV1013" s="206"/>
      <c r="FW1013" s="206"/>
      <c r="FX1013" s="206"/>
      <c r="FY1013" s="206"/>
      <c r="FZ1013" s="206"/>
      <c r="GA1013" s="206"/>
      <c r="GB1013" s="206"/>
      <c r="GC1013" s="206"/>
      <c r="GD1013" s="206"/>
      <c r="GE1013" s="206"/>
      <c r="GF1013" s="206"/>
      <c r="GG1013" s="206"/>
      <c r="GH1013" s="206"/>
      <c r="GI1013" s="206"/>
      <c r="GJ1013" s="206"/>
      <c r="GK1013" s="206"/>
      <c r="GL1013" s="206"/>
      <c r="GM1013" s="206"/>
      <c r="GN1013" s="206"/>
      <c r="GO1013" s="206"/>
      <c r="GP1013" s="206"/>
      <c r="GQ1013" s="206"/>
      <c r="GR1013" s="206"/>
      <c r="GS1013" s="206"/>
      <c r="GT1013" s="206"/>
      <c r="GU1013" s="206"/>
      <c r="GV1013" s="206"/>
      <c r="GW1013" s="206"/>
      <c r="GX1013" s="206"/>
      <c r="GY1013" s="206"/>
      <c r="GZ1013" s="206"/>
      <c r="HA1013" s="206"/>
      <c r="HB1013" s="206"/>
      <c r="HC1013" s="206"/>
      <c r="HD1013" s="206"/>
      <c r="HE1013" s="206"/>
      <c r="HF1013" s="206"/>
      <c r="HG1013" s="206"/>
      <c r="HH1013" s="206"/>
      <c r="HI1013" s="206"/>
      <c r="HJ1013" s="206"/>
      <c r="HK1013" s="206"/>
      <c r="HL1013" s="206"/>
      <c r="HM1013" s="206"/>
      <c r="HN1013" s="206"/>
      <c r="HO1013" s="206"/>
      <c r="HP1013" s="206"/>
      <c r="HQ1013" s="206"/>
      <c r="HR1013" s="206"/>
      <c r="HS1013" s="206"/>
      <c r="HT1013" s="206"/>
      <c r="HU1013" s="206"/>
      <c r="HV1013" s="206"/>
      <c r="HW1013" s="206"/>
      <c r="HX1013" s="206"/>
      <c r="HY1013" s="206"/>
      <c r="HZ1013" s="206"/>
      <c r="IA1013" s="206"/>
      <c r="IB1013" s="206"/>
      <c r="IC1013" s="206"/>
      <c r="ID1013" s="206"/>
      <c r="IE1013" s="206"/>
      <c r="IF1013" s="206"/>
      <c r="IG1013" s="206"/>
      <c r="IH1013" s="206"/>
    </row>
    <row r="1014" spans="1:242" s="225" customFormat="1" hidden="1" x14ac:dyDescent="0.25">
      <c r="A1014" s="206"/>
      <c r="B1014" s="206"/>
      <c r="C1014" s="232">
        <v>43724</v>
      </c>
      <c r="D1014" s="225" t="s">
        <v>1780</v>
      </c>
      <c r="E1014" s="206" t="s">
        <v>1784</v>
      </c>
      <c r="F1014" s="206"/>
      <c r="G1014" s="225" t="s">
        <v>1210</v>
      </c>
      <c r="H1014" s="285"/>
      <c r="I1014" s="256">
        <v>2000000</v>
      </c>
      <c r="J1014" s="357">
        <f t="shared" si="15"/>
        <v>2199209</v>
      </c>
      <c r="K1014" s="251"/>
      <c r="L1014" s="287"/>
      <c r="M1014" s="206" t="s">
        <v>1784</v>
      </c>
      <c r="N1014" s="287"/>
      <c r="O1014" s="287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449"/>
      <c r="AK1014" s="206"/>
      <c r="AL1014" s="206"/>
      <c r="AM1014" s="206"/>
      <c r="AN1014" s="206"/>
      <c r="AO1014" s="206"/>
      <c r="AP1014" s="206"/>
      <c r="AQ1014" s="206"/>
      <c r="AR1014" s="206"/>
      <c r="AS1014" s="206"/>
      <c r="AT1014" s="206"/>
      <c r="AU1014" s="206"/>
      <c r="AV1014" s="206"/>
      <c r="AW1014" s="206"/>
      <c r="AX1014" s="206"/>
      <c r="AY1014" s="206"/>
      <c r="AZ1014" s="206"/>
      <c r="BA1014" s="206"/>
      <c r="BB1014" s="206"/>
      <c r="BC1014" s="206"/>
      <c r="BD1014" s="206"/>
      <c r="BE1014" s="206"/>
      <c r="BF1014" s="206"/>
      <c r="BG1014" s="206"/>
      <c r="BH1014" s="206"/>
      <c r="BI1014" s="206"/>
      <c r="BJ1014" s="206"/>
      <c r="BK1014" s="206"/>
      <c r="BL1014" s="206"/>
      <c r="BM1014" s="206"/>
      <c r="BN1014" s="206"/>
      <c r="BO1014" s="206"/>
      <c r="BP1014" s="206"/>
      <c r="BQ1014" s="206"/>
      <c r="BR1014" s="206"/>
      <c r="BS1014" s="206"/>
      <c r="BT1014" s="206"/>
      <c r="BU1014" s="206"/>
      <c r="BV1014" s="206"/>
      <c r="BW1014" s="206"/>
      <c r="BX1014" s="206"/>
      <c r="BY1014" s="206"/>
      <c r="BZ1014" s="206"/>
      <c r="CA1014" s="206"/>
      <c r="CB1014" s="206"/>
      <c r="CC1014" s="206"/>
      <c r="CD1014" s="206"/>
      <c r="CE1014" s="206"/>
      <c r="CF1014" s="206"/>
      <c r="CG1014" s="206"/>
      <c r="CH1014" s="206"/>
      <c r="CI1014" s="206"/>
      <c r="CJ1014" s="206"/>
      <c r="CK1014" s="206"/>
      <c r="CL1014" s="206"/>
      <c r="CM1014" s="206"/>
      <c r="CN1014" s="206"/>
      <c r="CO1014" s="206"/>
      <c r="CP1014" s="206"/>
      <c r="CQ1014" s="206"/>
      <c r="CR1014" s="206"/>
      <c r="CS1014" s="206"/>
      <c r="CT1014" s="206"/>
      <c r="CU1014" s="206"/>
      <c r="CV1014" s="206"/>
      <c r="CW1014" s="206"/>
      <c r="CX1014" s="206"/>
      <c r="CY1014" s="206"/>
      <c r="CZ1014" s="206"/>
      <c r="DA1014" s="206"/>
      <c r="DB1014" s="206"/>
      <c r="DC1014" s="206"/>
      <c r="DD1014" s="206"/>
      <c r="DE1014" s="206"/>
      <c r="DF1014" s="206"/>
      <c r="DG1014" s="206"/>
      <c r="DH1014" s="206"/>
      <c r="DI1014" s="206"/>
      <c r="DJ1014" s="206"/>
      <c r="DK1014" s="206"/>
      <c r="DL1014" s="206"/>
      <c r="DM1014" s="206"/>
      <c r="DN1014" s="206"/>
      <c r="DO1014" s="206"/>
      <c r="DP1014" s="206"/>
      <c r="DQ1014" s="206"/>
      <c r="DR1014" s="206"/>
      <c r="DS1014" s="206"/>
      <c r="DT1014" s="206"/>
      <c r="DU1014" s="206"/>
      <c r="DV1014" s="206"/>
      <c r="DW1014" s="206"/>
      <c r="DX1014" s="206"/>
      <c r="DY1014" s="206"/>
      <c r="DZ1014" s="206"/>
      <c r="EA1014" s="206"/>
      <c r="EB1014" s="206"/>
      <c r="EC1014" s="206"/>
      <c r="ED1014" s="206"/>
      <c r="EE1014" s="206"/>
      <c r="EF1014" s="206"/>
      <c r="EG1014" s="206"/>
      <c r="EH1014" s="206"/>
      <c r="EI1014" s="206"/>
      <c r="EJ1014" s="206"/>
      <c r="EK1014" s="206"/>
      <c r="EL1014" s="206"/>
      <c r="EM1014" s="206"/>
      <c r="EN1014" s="206"/>
      <c r="EO1014" s="206"/>
      <c r="EP1014" s="206"/>
      <c r="EQ1014" s="206"/>
      <c r="ER1014" s="206"/>
      <c r="ES1014" s="206"/>
      <c r="ET1014" s="206"/>
      <c r="EU1014" s="206"/>
      <c r="EV1014" s="206"/>
      <c r="EW1014" s="206"/>
      <c r="EX1014" s="206"/>
      <c r="EY1014" s="206"/>
      <c r="EZ1014" s="206"/>
      <c r="FA1014" s="206"/>
      <c r="FB1014" s="206"/>
      <c r="FC1014" s="206"/>
      <c r="FD1014" s="206"/>
      <c r="FE1014" s="206"/>
      <c r="FF1014" s="206"/>
      <c r="FG1014" s="206"/>
      <c r="FH1014" s="206"/>
      <c r="FI1014" s="206"/>
      <c r="FJ1014" s="206"/>
      <c r="FK1014" s="206"/>
      <c r="FL1014" s="206"/>
      <c r="FM1014" s="206"/>
      <c r="FN1014" s="206"/>
      <c r="FO1014" s="206"/>
      <c r="FP1014" s="206"/>
      <c r="FQ1014" s="206"/>
      <c r="FR1014" s="206"/>
      <c r="FS1014" s="206"/>
      <c r="FT1014" s="206"/>
      <c r="FU1014" s="206"/>
      <c r="FV1014" s="206"/>
      <c r="FW1014" s="206"/>
      <c r="FX1014" s="206"/>
      <c r="FY1014" s="206"/>
      <c r="FZ1014" s="206"/>
      <c r="GA1014" s="206"/>
      <c r="GB1014" s="206"/>
      <c r="GC1014" s="206"/>
      <c r="GD1014" s="206"/>
      <c r="GE1014" s="206"/>
      <c r="GF1014" s="206"/>
      <c r="GG1014" s="206"/>
      <c r="GH1014" s="206"/>
      <c r="GI1014" s="206"/>
      <c r="GJ1014" s="206"/>
      <c r="GK1014" s="206"/>
      <c r="GL1014" s="206"/>
      <c r="GM1014" s="206"/>
      <c r="GN1014" s="206"/>
      <c r="GO1014" s="206"/>
      <c r="GP1014" s="206"/>
      <c r="GQ1014" s="206"/>
      <c r="GR1014" s="206"/>
      <c r="GS1014" s="206"/>
      <c r="GT1014" s="206"/>
      <c r="GU1014" s="206"/>
      <c r="GV1014" s="206"/>
      <c r="GW1014" s="206"/>
      <c r="GX1014" s="206"/>
      <c r="GY1014" s="206"/>
      <c r="GZ1014" s="206"/>
      <c r="HA1014" s="206"/>
      <c r="HB1014" s="206"/>
      <c r="HC1014" s="206"/>
      <c r="HD1014" s="206"/>
      <c r="HE1014" s="206"/>
      <c r="HF1014" s="206"/>
      <c r="HG1014" s="206"/>
      <c r="HH1014" s="206"/>
      <c r="HI1014" s="206"/>
      <c r="HJ1014" s="206"/>
      <c r="HK1014" s="206"/>
      <c r="HL1014" s="206"/>
      <c r="HM1014" s="206"/>
      <c r="HN1014" s="206"/>
      <c r="HO1014" s="206"/>
      <c r="HP1014" s="206"/>
      <c r="HQ1014" s="206"/>
      <c r="HR1014" s="206"/>
      <c r="HS1014" s="206"/>
      <c r="HT1014" s="206"/>
      <c r="HU1014" s="206"/>
      <c r="HV1014" s="206"/>
      <c r="HW1014" s="206"/>
      <c r="HX1014" s="206"/>
      <c r="HY1014" s="206"/>
      <c r="HZ1014" s="206"/>
      <c r="IA1014" s="206"/>
      <c r="IB1014" s="206"/>
      <c r="IC1014" s="206"/>
      <c r="ID1014" s="206"/>
      <c r="IE1014" s="206"/>
      <c r="IF1014" s="206"/>
      <c r="IG1014" s="206"/>
      <c r="IH1014" s="206"/>
    </row>
    <row r="1015" spans="1:242" s="225" customFormat="1" hidden="1" x14ac:dyDescent="0.25">
      <c r="A1015" s="206"/>
      <c r="B1015" s="206"/>
      <c r="C1015" s="232">
        <v>43725</v>
      </c>
      <c r="D1015" s="225" t="s">
        <v>1781</v>
      </c>
      <c r="E1015" s="206" t="s">
        <v>1785</v>
      </c>
      <c r="F1015" s="206"/>
      <c r="G1015" s="225" t="s">
        <v>1187</v>
      </c>
      <c r="H1015" s="285"/>
      <c r="I1015" s="256">
        <v>100000</v>
      </c>
      <c r="J1015" s="357">
        <f t="shared" si="15"/>
        <v>2099209</v>
      </c>
      <c r="K1015" s="251"/>
      <c r="L1015" s="287"/>
      <c r="M1015" s="206" t="s">
        <v>1785</v>
      </c>
      <c r="N1015" s="287"/>
      <c r="O1015" s="287"/>
      <c r="P1015" s="287"/>
      <c r="Q1015" s="287"/>
      <c r="R1015" s="287"/>
      <c r="S1015" s="287"/>
      <c r="T1015" s="287"/>
      <c r="U1015" s="287"/>
      <c r="V1015" s="287"/>
      <c r="W1015" s="287"/>
      <c r="X1015" s="287"/>
      <c r="Y1015" s="287"/>
      <c r="Z1015" s="287"/>
      <c r="AA1015" s="287"/>
      <c r="AB1015" s="287"/>
      <c r="AC1015" s="287"/>
      <c r="AD1015" s="287"/>
      <c r="AE1015" s="287"/>
      <c r="AF1015" s="287"/>
      <c r="AG1015" s="287"/>
      <c r="AH1015" s="287"/>
      <c r="AI1015" s="287"/>
      <c r="AJ1015" s="449"/>
      <c r="AK1015" s="206"/>
      <c r="AL1015" s="206"/>
      <c r="AM1015" s="206"/>
      <c r="AN1015" s="206"/>
      <c r="AO1015" s="206"/>
      <c r="AP1015" s="206"/>
      <c r="AQ1015" s="206"/>
      <c r="AR1015" s="206"/>
      <c r="AS1015" s="206"/>
      <c r="AT1015" s="206"/>
      <c r="AU1015" s="206"/>
      <c r="AV1015" s="206"/>
      <c r="AW1015" s="206"/>
      <c r="AX1015" s="206"/>
      <c r="AY1015" s="206"/>
      <c r="AZ1015" s="206"/>
      <c r="BA1015" s="206"/>
      <c r="BB1015" s="206"/>
      <c r="BC1015" s="206"/>
      <c r="BD1015" s="206"/>
      <c r="BE1015" s="206"/>
      <c r="BF1015" s="206"/>
      <c r="BG1015" s="206"/>
      <c r="BH1015" s="206"/>
      <c r="BI1015" s="206"/>
      <c r="BJ1015" s="206"/>
      <c r="BK1015" s="206"/>
      <c r="BL1015" s="206"/>
      <c r="BM1015" s="206"/>
      <c r="BN1015" s="206"/>
      <c r="BO1015" s="206"/>
      <c r="BP1015" s="206"/>
      <c r="BQ1015" s="206"/>
      <c r="BR1015" s="206"/>
      <c r="BS1015" s="206"/>
      <c r="BT1015" s="206"/>
      <c r="BU1015" s="206"/>
      <c r="BV1015" s="206"/>
      <c r="BW1015" s="206"/>
      <c r="BX1015" s="206"/>
      <c r="BY1015" s="206"/>
      <c r="BZ1015" s="206"/>
      <c r="CA1015" s="206"/>
      <c r="CB1015" s="206"/>
      <c r="CC1015" s="206"/>
      <c r="CD1015" s="206"/>
      <c r="CE1015" s="206"/>
      <c r="CF1015" s="206"/>
      <c r="CG1015" s="206"/>
      <c r="CH1015" s="206"/>
      <c r="CI1015" s="206"/>
      <c r="CJ1015" s="206"/>
      <c r="CK1015" s="206"/>
      <c r="CL1015" s="206"/>
      <c r="CM1015" s="206"/>
      <c r="CN1015" s="206"/>
      <c r="CO1015" s="206"/>
      <c r="CP1015" s="206"/>
      <c r="CQ1015" s="206"/>
      <c r="CR1015" s="206"/>
      <c r="CS1015" s="206"/>
      <c r="CT1015" s="206"/>
      <c r="CU1015" s="206"/>
      <c r="CV1015" s="206"/>
      <c r="CW1015" s="206"/>
      <c r="CX1015" s="206"/>
      <c r="CY1015" s="206"/>
      <c r="CZ1015" s="206"/>
      <c r="DA1015" s="206"/>
      <c r="DB1015" s="206"/>
      <c r="DC1015" s="206"/>
      <c r="DD1015" s="206"/>
      <c r="DE1015" s="206"/>
      <c r="DF1015" s="206"/>
      <c r="DG1015" s="206"/>
      <c r="DH1015" s="206"/>
      <c r="DI1015" s="206"/>
      <c r="DJ1015" s="206"/>
      <c r="DK1015" s="206"/>
      <c r="DL1015" s="206"/>
      <c r="DM1015" s="206"/>
      <c r="DN1015" s="206"/>
      <c r="DO1015" s="206"/>
      <c r="DP1015" s="206"/>
      <c r="DQ1015" s="206"/>
      <c r="DR1015" s="206"/>
      <c r="DS1015" s="206"/>
      <c r="DT1015" s="206"/>
      <c r="DU1015" s="206"/>
      <c r="DV1015" s="206"/>
      <c r="DW1015" s="206"/>
      <c r="DX1015" s="206"/>
      <c r="DY1015" s="206"/>
      <c r="DZ1015" s="206"/>
      <c r="EA1015" s="206"/>
      <c r="EB1015" s="206"/>
      <c r="EC1015" s="206"/>
      <c r="ED1015" s="206"/>
      <c r="EE1015" s="206"/>
      <c r="EF1015" s="206"/>
      <c r="EG1015" s="206"/>
      <c r="EH1015" s="206"/>
      <c r="EI1015" s="206"/>
      <c r="EJ1015" s="206"/>
      <c r="EK1015" s="206"/>
      <c r="EL1015" s="206"/>
      <c r="EM1015" s="206"/>
      <c r="EN1015" s="206"/>
      <c r="EO1015" s="206"/>
      <c r="EP1015" s="206"/>
      <c r="EQ1015" s="206"/>
      <c r="ER1015" s="206"/>
      <c r="ES1015" s="206"/>
      <c r="ET1015" s="206"/>
      <c r="EU1015" s="206"/>
      <c r="EV1015" s="206"/>
      <c r="EW1015" s="206"/>
      <c r="EX1015" s="206"/>
      <c r="EY1015" s="206"/>
      <c r="EZ1015" s="206"/>
      <c r="FA1015" s="206"/>
      <c r="FB1015" s="206"/>
      <c r="FC1015" s="206"/>
      <c r="FD1015" s="206"/>
      <c r="FE1015" s="206"/>
      <c r="FF1015" s="206"/>
      <c r="FG1015" s="206"/>
      <c r="FH1015" s="206"/>
      <c r="FI1015" s="206"/>
      <c r="FJ1015" s="206"/>
      <c r="FK1015" s="206"/>
      <c r="FL1015" s="206"/>
      <c r="FM1015" s="206"/>
      <c r="FN1015" s="206"/>
      <c r="FO1015" s="206"/>
      <c r="FP1015" s="206"/>
      <c r="FQ1015" s="206"/>
      <c r="FR1015" s="206"/>
      <c r="FS1015" s="206"/>
      <c r="FT1015" s="206"/>
      <c r="FU1015" s="206"/>
      <c r="FV1015" s="206"/>
      <c r="FW1015" s="206"/>
      <c r="FX1015" s="206"/>
      <c r="FY1015" s="206"/>
      <c r="FZ1015" s="206"/>
      <c r="GA1015" s="206"/>
      <c r="GB1015" s="206"/>
      <c r="GC1015" s="206"/>
      <c r="GD1015" s="206"/>
      <c r="GE1015" s="206"/>
      <c r="GF1015" s="206"/>
      <c r="GG1015" s="206"/>
      <c r="GH1015" s="206"/>
      <c r="GI1015" s="206"/>
      <c r="GJ1015" s="206"/>
      <c r="GK1015" s="206"/>
      <c r="GL1015" s="206"/>
      <c r="GM1015" s="206"/>
      <c r="GN1015" s="206"/>
      <c r="GO1015" s="206"/>
      <c r="GP1015" s="206"/>
      <c r="GQ1015" s="206"/>
      <c r="GR1015" s="206"/>
      <c r="GS1015" s="206"/>
      <c r="GT1015" s="206"/>
      <c r="GU1015" s="206"/>
      <c r="GV1015" s="206"/>
      <c r="GW1015" s="206"/>
      <c r="GX1015" s="206"/>
      <c r="GY1015" s="206"/>
      <c r="GZ1015" s="206"/>
      <c r="HA1015" s="206"/>
      <c r="HB1015" s="206"/>
      <c r="HC1015" s="206"/>
      <c r="HD1015" s="206"/>
      <c r="HE1015" s="206"/>
      <c r="HF1015" s="206"/>
      <c r="HG1015" s="206"/>
      <c r="HH1015" s="206"/>
      <c r="HI1015" s="206"/>
      <c r="HJ1015" s="206"/>
      <c r="HK1015" s="206"/>
      <c r="HL1015" s="206"/>
      <c r="HM1015" s="206"/>
      <c r="HN1015" s="206"/>
      <c r="HO1015" s="206"/>
      <c r="HP1015" s="206"/>
      <c r="HQ1015" s="206"/>
      <c r="HR1015" s="206"/>
      <c r="HS1015" s="206"/>
      <c r="HT1015" s="206"/>
      <c r="HU1015" s="206"/>
      <c r="HV1015" s="206"/>
      <c r="HW1015" s="206"/>
      <c r="HX1015" s="206"/>
      <c r="HY1015" s="206"/>
      <c r="HZ1015" s="206"/>
      <c r="IA1015" s="206"/>
      <c r="IB1015" s="206"/>
      <c r="IC1015" s="206"/>
      <c r="ID1015" s="206"/>
      <c r="IE1015" s="206"/>
      <c r="IF1015" s="206"/>
      <c r="IG1015" s="206"/>
      <c r="IH1015" s="206"/>
    </row>
    <row r="1016" spans="1:242" s="225" customFormat="1" hidden="1" x14ac:dyDescent="0.25">
      <c r="A1016" s="206"/>
      <c r="B1016" s="206"/>
      <c r="C1016" s="399">
        <v>43725</v>
      </c>
      <c r="D1016" s="226" t="s">
        <v>1782</v>
      </c>
      <c r="E1016" s="206" t="s">
        <v>1786</v>
      </c>
      <c r="F1016" s="205"/>
      <c r="G1016" s="261" t="s">
        <v>1198</v>
      </c>
      <c r="H1016" s="285"/>
      <c r="I1016" s="256">
        <v>966000</v>
      </c>
      <c r="J1016" s="357">
        <f t="shared" si="15"/>
        <v>1133209</v>
      </c>
      <c r="K1016" s="251"/>
      <c r="L1016" s="287"/>
      <c r="M1016" s="206" t="s">
        <v>1786</v>
      </c>
      <c r="N1016" s="287"/>
      <c r="O1016" s="287"/>
      <c r="P1016" s="287"/>
      <c r="Q1016" s="287"/>
      <c r="R1016" s="287"/>
      <c r="S1016" s="287"/>
      <c r="T1016" s="287"/>
      <c r="U1016" s="287"/>
      <c r="V1016" s="287"/>
      <c r="W1016" s="287"/>
      <c r="X1016" s="287"/>
      <c r="Y1016" s="287"/>
      <c r="Z1016" s="287"/>
      <c r="AA1016" s="287"/>
      <c r="AB1016" s="287"/>
      <c r="AC1016" s="287"/>
      <c r="AD1016" s="287"/>
      <c r="AE1016" s="287"/>
      <c r="AF1016" s="287"/>
      <c r="AG1016" s="287"/>
      <c r="AH1016" s="287"/>
      <c r="AI1016" s="287"/>
      <c r="AJ1016" s="449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206"/>
      <c r="BN1016" s="206"/>
      <c r="BO1016" s="206"/>
      <c r="BP1016" s="206"/>
      <c r="BQ1016" s="206"/>
      <c r="BR1016" s="206"/>
      <c r="BS1016" s="206"/>
      <c r="BT1016" s="206"/>
      <c r="BU1016" s="206"/>
      <c r="BV1016" s="206"/>
      <c r="BW1016" s="206"/>
      <c r="BX1016" s="206"/>
      <c r="BY1016" s="206"/>
      <c r="BZ1016" s="206"/>
      <c r="CA1016" s="206"/>
      <c r="CB1016" s="206"/>
      <c r="CC1016" s="206"/>
      <c r="CD1016" s="206"/>
      <c r="CE1016" s="206"/>
      <c r="CF1016" s="206"/>
      <c r="CG1016" s="206"/>
      <c r="CH1016" s="206"/>
      <c r="CI1016" s="206"/>
      <c r="CJ1016" s="206"/>
      <c r="CK1016" s="206"/>
      <c r="CL1016" s="206"/>
      <c r="CM1016" s="206"/>
      <c r="CN1016" s="206"/>
      <c r="CO1016" s="206"/>
      <c r="CP1016" s="206"/>
      <c r="CQ1016" s="206"/>
      <c r="CR1016" s="206"/>
      <c r="CS1016" s="206"/>
      <c r="CT1016" s="206"/>
      <c r="CU1016" s="206"/>
      <c r="CV1016" s="206"/>
      <c r="CW1016" s="206"/>
      <c r="CX1016" s="206"/>
      <c r="CY1016" s="206"/>
      <c r="CZ1016" s="206"/>
      <c r="DA1016" s="206"/>
      <c r="DB1016" s="206"/>
      <c r="DC1016" s="206"/>
      <c r="DD1016" s="206"/>
      <c r="DE1016" s="206"/>
      <c r="DF1016" s="206"/>
      <c r="DG1016" s="206"/>
      <c r="DH1016" s="206"/>
      <c r="DI1016" s="206"/>
      <c r="DJ1016" s="206"/>
      <c r="DK1016" s="206"/>
      <c r="DL1016" s="206"/>
      <c r="DM1016" s="206"/>
      <c r="DN1016" s="206"/>
      <c r="DO1016" s="206"/>
      <c r="DP1016" s="206"/>
      <c r="DQ1016" s="206"/>
      <c r="DR1016" s="206"/>
      <c r="DS1016" s="206"/>
      <c r="DT1016" s="206"/>
      <c r="DU1016" s="206"/>
      <c r="DV1016" s="206"/>
      <c r="DW1016" s="206"/>
      <c r="DX1016" s="206"/>
      <c r="DY1016" s="206"/>
      <c r="DZ1016" s="206"/>
      <c r="EA1016" s="206"/>
      <c r="EB1016" s="206"/>
      <c r="EC1016" s="206"/>
      <c r="ED1016" s="206"/>
      <c r="EE1016" s="206"/>
      <c r="EF1016" s="206"/>
      <c r="EG1016" s="206"/>
      <c r="EH1016" s="206"/>
      <c r="EI1016" s="206"/>
      <c r="EJ1016" s="206"/>
      <c r="EK1016" s="206"/>
      <c r="EL1016" s="206"/>
      <c r="EM1016" s="206"/>
      <c r="EN1016" s="206"/>
      <c r="EO1016" s="206"/>
      <c r="EP1016" s="206"/>
      <c r="EQ1016" s="206"/>
      <c r="ER1016" s="206"/>
      <c r="ES1016" s="206"/>
      <c r="ET1016" s="206"/>
      <c r="EU1016" s="206"/>
      <c r="EV1016" s="206"/>
      <c r="EW1016" s="206"/>
      <c r="EX1016" s="206"/>
      <c r="EY1016" s="206"/>
      <c r="EZ1016" s="206"/>
      <c r="FA1016" s="206"/>
      <c r="FB1016" s="206"/>
      <c r="FC1016" s="206"/>
      <c r="FD1016" s="206"/>
      <c r="FE1016" s="206"/>
      <c r="FF1016" s="206"/>
      <c r="FG1016" s="206"/>
      <c r="FH1016" s="206"/>
      <c r="FI1016" s="206"/>
      <c r="FJ1016" s="206"/>
      <c r="FK1016" s="206"/>
      <c r="FL1016" s="206"/>
      <c r="FM1016" s="206"/>
      <c r="FN1016" s="206"/>
      <c r="FO1016" s="206"/>
      <c r="FP1016" s="206"/>
      <c r="FQ1016" s="206"/>
      <c r="FR1016" s="206"/>
      <c r="FS1016" s="206"/>
      <c r="FT1016" s="206"/>
      <c r="FU1016" s="206"/>
      <c r="FV1016" s="206"/>
      <c r="FW1016" s="206"/>
      <c r="FX1016" s="206"/>
      <c r="FY1016" s="206"/>
      <c r="FZ1016" s="206"/>
      <c r="GA1016" s="206"/>
      <c r="GB1016" s="206"/>
      <c r="GC1016" s="206"/>
      <c r="GD1016" s="206"/>
      <c r="GE1016" s="206"/>
      <c r="GF1016" s="206"/>
      <c r="GG1016" s="206"/>
      <c r="GH1016" s="206"/>
      <c r="GI1016" s="206"/>
      <c r="GJ1016" s="206"/>
      <c r="GK1016" s="206"/>
      <c r="GL1016" s="206"/>
      <c r="GM1016" s="206"/>
      <c r="GN1016" s="206"/>
      <c r="GO1016" s="206"/>
      <c r="GP1016" s="206"/>
      <c r="GQ1016" s="206"/>
      <c r="GR1016" s="206"/>
      <c r="GS1016" s="206"/>
      <c r="GT1016" s="206"/>
      <c r="GU1016" s="206"/>
      <c r="GV1016" s="206"/>
      <c r="GW1016" s="206"/>
      <c r="GX1016" s="206"/>
      <c r="GY1016" s="206"/>
      <c r="GZ1016" s="206"/>
      <c r="HA1016" s="206"/>
      <c r="HB1016" s="206"/>
      <c r="HC1016" s="206"/>
      <c r="HD1016" s="206"/>
      <c r="HE1016" s="206"/>
      <c r="HF1016" s="206"/>
      <c r="HG1016" s="206"/>
      <c r="HH1016" s="206"/>
      <c r="HI1016" s="206"/>
      <c r="HJ1016" s="206"/>
      <c r="HK1016" s="206"/>
      <c r="HL1016" s="206"/>
      <c r="HM1016" s="206"/>
      <c r="HN1016" s="206"/>
      <c r="HO1016" s="206"/>
      <c r="HP1016" s="206"/>
      <c r="HQ1016" s="206"/>
      <c r="HR1016" s="206"/>
      <c r="HS1016" s="206"/>
      <c r="HT1016" s="206"/>
      <c r="HU1016" s="206"/>
      <c r="HV1016" s="206"/>
      <c r="HW1016" s="206"/>
      <c r="HX1016" s="206"/>
      <c r="HY1016" s="206"/>
      <c r="HZ1016" s="206"/>
      <c r="IA1016" s="206"/>
      <c r="IB1016" s="206"/>
      <c r="IC1016" s="206"/>
      <c r="ID1016" s="206"/>
      <c r="IE1016" s="206"/>
      <c r="IF1016" s="206"/>
      <c r="IG1016" s="206"/>
      <c r="IH1016" s="206"/>
    </row>
    <row r="1017" spans="1:242" s="225" customFormat="1" hidden="1" x14ac:dyDescent="0.25">
      <c r="A1017" s="206"/>
      <c r="B1017" s="206"/>
      <c r="C1017" s="264">
        <v>43726</v>
      </c>
      <c r="D1017" s="400" t="s">
        <v>1783</v>
      </c>
      <c r="E1017" s="206" t="s">
        <v>1787</v>
      </c>
      <c r="F1017" s="287"/>
      <c r="G1017" s="401" t="s">
        <v>1586</v>
      </c>
      <c r="H1017" s="285"/>
      <c r="I1017" s="256">
        <v>50000</v>
      </c>
      <c r="J1017" s="357">
        <f t="shared" si="15"/>
        <v>1083209</v>
      </c>
      <c r="K1017" s="251"/>
      <c r="L1017" s="287"/>
      <c r="M1017" s="206" t="s">
        <v>1787</v>
      </c>
      <c r="N1017" s="287"/>
      <c r="O1017" s="287"/>
      <c r="P1017" s="287"/>
      <c r="Q1017" s="287"/>
      <c r="R1017" s="287"/>
      <c r="S1017" s="287"/>
      <c r="T1017" s="287"/>
      <c r="U1017" s="287"/>
      <c r="V1017" s="287"/>
      <c r="W1017" s="287"/>
      <c r="X1017" s="287"/>
      <c r="Y1017" s="287"/>
      <c r="Z1017" s="287"/>
      <c r="AA1017" s="287"/>
      <c r="AB1017" s="287"/>
      <c r="AC1017" s="287"/>
      <c r="AD1017" s="287"/>
      <c r="AE1017" s="287"/>
      <c r="AF1017" s="287"/>
      <c r="AG1017" s="287"/>
      <c r="AH1017" s="287"/>
      <c r="AI1017" s="287"/>
      <c r="AJ1017" s="449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  <c r="BI1017" s="206"/>
      <c r="BJ1017" s="206"/>
      <c r="BK1017" s="206"/>
      <c r="BL1017" s="206"/>
      <c r="BM1017" s="206"/>
      <c r="BN1017" s="206"/>
      <c r="BO1017" s="206"/>
      <c r="BP1017" s="206"/>
      <c r="BQ1017" s="206"/>
      <c r="BR1017" s="206"/>
      <c r="BS1017" s="206"/>
      <c r="BT1017" s="206"/>
      <c r="BU1017" s="206"/>
      <c r="BV1017" s="206"/>
      <c r="BW1017" s="206"/>
      <c r="BX1017" s="206"/>
      <c r="BY1017" s="206"/>
      <c r="BZ1017" s="206"/>
      <c r="CA1017" s="206"/>
      <c r="CB1017" s="206"/>
      <c r="CC1017" s="206"/>
      <c r="CD1017" s="206"/>
      <c r="CE1017" s="206"/>
      <c r="CF1017" s="206"/>
      <c r="CG1017" s="206"/>
      <c r="CH1017" s="206"/>
      <c r="CI1017" s="206"/>
      <c r="CJ1017" s="206"/>
      <c r="CK1017" s="206"/>
      <c r="CL1017" s="206"/>
      <c r="CM1017" s="206"/>
      <c r="CN1017" s="206"/>
      <c r="CO1017" s="206"/>
      <c r="CP1017" s="206"/>
      <c r="CQ1017" s="206"/>
      <c r="CR1017" s="206"/>
      <c r="CS1017" s="206"/>
      <c r="CT1017" s="206"/>
      <c r="CU1017" s="206"/>
      <c r="CV1017" s="206"/>
      <c r="CW1017" s="206"/>
      <c r="CX1017" s="206"/>
      <c r="CY1017" s="206"/>
      <c r="CZ1017" s="206"/>
      <c r="DA1017" s="206"/>
      <c r="DB1017" s="206"/>
      <c r="DC1017" s="206"/>
      <c r="DD1017" s="206"/>
      <c r="DE1017" s="206"/>
      <c r="DF1017" s="206"/>
      <c r="DG1017" s="206"/>
      <c r="DH1017" s="206"/>
      <c r="DI1017" s="206"/>
      <c r="DJ1017" s="206"/>
      <c r="DK1017" s="206"/>
      <c r="DL1017" s="206"/>
      <c r="DM1017" s="206"/>
      <c r="DN1017" s="206"/>
      <c r="DO1017" s="206"/>
      <c r="DP1017" s="206"/>
      <c r="DQ1017" s="206"/>
      <c r="DR1017" s="206"/>
      <c r="DS1017" s="206"/>
      <c r="DT1017" s="206"/>
      <c r="DU1017" s="206"/>
      <c r="DV1017" s="206"/>
      <c r="DW1017" s="206"/>
      <c r="DX1017" s="206"/>
      <c r="DY1017" s="206"/>
      <c r="DZ1017" s="206"/>
      <c r="EA1017" s="206"/>
      <c r="EB1017" s="206"/>
      <c r="EC1017" s="206"/>
      <c r="ED1017" s="206"/>
      <c r="EE1017" s="206"/>
      <c r="EF1017" s="206"/>
      <c r="EG1017" s="206"/>
      <c r="EH1017" s="206"/>
      <c r="EI1017" s="206"/>
      <c r="EJ1017" s="206"/>
      <c r="EK1017" s="206"/>
      <c r="EL1017" s="206"/>
      <c r="EM1017" s="206"/>
      <c r="EN1017" s="206"/>
      <c r="EO1017" s="206"/>
      <c r="EP1017" s="206"/>
      <c r="EQ1017" s="206"/>
      <c r="ER1017" s="206"/>
      <c r="ES1017" s="206"/>
      <c r="ET1017" s="206"/>
      <c r="EU1017" s="206"/>
      <c r="EV1017" s="206"/>
      <c r="EW1017" s="206"/>
      <c r="EX1017" s="206"/>
      <c r="EY1017" s="206"/>
      <c r="EZ1017" s="206"/>
      <c r="FA1017" s="206"/>
      <c r="FB1017" s="206"/>
      <c r="FC1017" s="206"/>
      <c r="FD1017" s="206"/>
      <c r="FE1017" s="206"/>
      <c r="FF1017" s="206"/>
      <c r="FG1017" s="206"/>
      <c r="FH1017" s="206"/>
      <c r="FI1017" s="206"/>
      <c r="FJ1017" s="206"/>
      <c r="FK1017" s="206"/>
      <c r="FL1017" s="206"/>
      <c r="FM1017" s="206"/>
      <c r="FN1017" s="206"/>
      <c r="FO1017" s="206"/>
      <c r="FP1017" s="206"/>
      <c r="FQ1017" s="206"/>
      <c r="FR1017" s="206"/>
      <c r="FS1017" s="206"/>
      <c r="FT1017" s="206"/>
      <c r="FU1017" s="206"/>
      <c r="FV1017" s="206"/>
      <c r="FW1017" s="206"/>
      <c r="FX1017" s="206"/>
      <c r="FY1017" s="206"/>
      <c r="FZ1017" s="206"/>
      <c r="GA1017" s="206"/>
      <c r="GB1017" s="206"/>
      <c r="GC1017" s="206"/>
      <c r="GD1017" s="206"/>
      <c r="GE1017" s="206"/>
      <c r="GF1017" s="206"/>
      <c r="GG1017" s="206"/>
      <c r="GH1017" s="206"/>
      <c r="GI1017" s="206"/>
      <c r="GJ1017" s="206"/>
      <c r="GK1017" s="206"/>
      <c r="GL1017" s="206"/>
      <c r="GM1017" s="206"/>
      <c r="GN1017" s="206"/>
      <c r="GO1017" s="206"/>
      <c r="GP1017" s="206"/>
      <c r="GQ1017" s="206"/>
      <c r="GR1017" s="206"/>
      <c r="GS1017" s="206"/>
      <c r="GT1017" s="206"/>
      <c r="GU1017" s="206"/>
      <c r="GV1017" s="206"/>
      <c r="GW1017" s="206"/>
      <c r="GX1017" s="206"/>
      <c r="GY1017" s="206"/>
      <c r="GZ1017" s="206"/>
      <c r="HA1017" s="206"/>
      <c r="HB1017" s="206"/>
      <c r="HC1017" s="206"/>
      <c r="HD1017" s="206"/>
      <c r="HE1017" s="206"/>
      <c r="HF1017" s="206"/>
      <c r="HG1017" s="206"/>
      <c r="HH1017" s="206"/>
      <c r="HI1017" s="206"/>
      <c r="HJ1017" s="206"/>
      <c r="HK1017" s="206"/>
      <c r="HL1017" s="206"/>
      <c r="HM1017" s="206"/>
      <c r="HN1017" s="206"/>
      <c r="HO1017" s="206"/>
      <c r="HP1017" s="206"/>
      <c r="HQ1017" s="206"/>
      <c r="HR1017" s="206"/>
      <c r="HS1017" s="206"/>
      <c r="HT1017" s="206"/>
      <c r="HU1017" s="206"/>
      <c r="HV1017" s="206"/>
      <c r="HW1017" s="206"/>
      <c r="HX1017" s="206"/>
      <c r="HY1017" s="206"/>
      <c r="HZ1017" s="206"/>
      <c r="IA1017" s="206"/>
      <c r="IB1017" s="206"/>
      <c r="IC1017" s="206"/>
      <c r="ID1017" s="206"/>
      <c r="IE1017" s="206"/>
      <c r="IF1017" s="206"/>
      <c r="IG1017" s="206"/>
      <c r="IH1017" s="206"/>
    </row>
    <row r="1018" spans="1:242" s="225" customFormat="1" hidden="1" x14ac:dyDescent="0.25">
      <c r="A1018" s="206"/>
      <c r="B1018" s="206"/>
      <c r="C1018" s="206"/>
      <c r="D1018" s="206" t="s">
        <v>1830</v>
      </c>
      <c r="E1018" s="206"/>
      <c r="F1018" s="206"/>
      <c r="G1018" s="208"/>
      <c r="H1018" s="285">
        <v>20650991</v>
      </c>
      <c r="I1018" s="210"/>
      <c r="J1018" s="357">
        <f t="shared" si="15"/>
        <v>21734200</v>
      </c>
      <c r="K1018" s="251"/>
      <c r="L1018" s="287"/>
      <c r="M1018" s="206"/>
      <c r="N1018" s="287"/>
      <c r="O1018" s="287"/>
      <c r="P1018" s="287"/>
      <c r="Q1018" s="287"/>
      <c r="R1018" s="287"/>
      <c r="S1018" s="287"/>
      <c r="T1018" s="287"/>
      <c r="U1018" s="287"/>
      <c r="V1018" s="287"/>
      <c r="W1018" s="287"/>
      <c r="X1018" s="287"/>
      <c r="Y1018" s="287"/>
      <c r="Z1018" s="287"/>
      <c r="AA1018" s="287"/>
      <c r="AB1018" s="287"/>
      <c r="AC1018" s="287"/>
      <c r="AD1018" s="287"/>
      <c r="AE1018" s="287"/>
      <c r="AF1018" s="287"/>
      <c r="AG1018" s="287"/>
      <c r="AH1018" s="287"/>
      <c r="AI1018" s="287"/>
      <c r="AJ1018" s="449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206"/>
      <c r="BN1018" s="206"/>
      <c r="BO1018" s="206"/>
      <c r="BP1018" s="206"/>
      <c r="BQ1018" s="206"/>
      <c r="BR1018" s="206"/>
      <c r="BS1018" s="206"/>
      <c r="BT1018" s="206"/>
      <c r="BU1018" s="206"/>
      <c r="BV1018" s="206"/>
      <c r="BW1018" s="206"/>
      <c r="BX1018" s="206"/>
      <c r="BY1018" s="206"/>
      <c r="BZ1018" s="206"/>
      <c r="CA1018" s="206"/>
      <c r="CB1018" s="206"/>
      <c r="CC1018" s="206"/>
      <c r="CD1018" s="206"/>
      <c r="CE1018" s="206"/>
      <c r="CF1018" s="206"/>
      <c r="CG1018" s="206"/>
      <c r="CH1018" s="206"/>
      <c r="CI1018" s="206"/>
      <c r="CJ1018" s="206"/>
      <c r="CK1018" s="206"/>
      <c r="CL1018" s="206"/>
      <c r="CM1018" s="206"/>
      <c r="CN1018" s="206"/>
      <c r="CO1018" s="206"/>
      <c r="CP1018" s="206"/>
      <c r="CQ1018" s="206"/>
      <c r="CR1018" s="206"/>
      <c r="CS1018" s="206"/>
      <c r="CT1018" s="206"/>
      <c r="CU1018" s="206"/>
      <c r="CV1018" s="206"/>
      <c r="CW1018" s="206"/>
      <c r="CX1018" s="206"/>
      <c r="CY1018" s="206"/>
      <c r="CZ1018" s="206"/>
      <c r="DA1018" s="206"/>
      <c r="DB1018" s="206"/>
      <c r="DC1018" s="206"/>
      <c r="DD1018" s="206"/>
      <c r="DE1018" s="206"/>
      <c r="DF1018" s="206"/>
      <c r="DG1018" s="206"/>
      <c r="DH1018" s="206"/>
      <c r="DI1018" s="206"/>
      <c r="DJ1018" s="206"/>
      <c r="DK1018" s="206"/>
      <c r="DL1018" s="206"/>
      <c r="DM1018" s="206"/>
      <c r="DN1018" s="206"/>
      <c r="DO1018" s="206"/>
      <c r="DP1018" s="206"/>
      <c r="DQ1018" s="206"/>
      <c r="DR1018" s="206"/>
      <c r="DS1018" s="206"/>
      <c r="DT1018" s="206"/>
      <c r="DU1018" s="206"/>
      <c r="DV1018" s="206"/>
      <c r="DW1018" s="206"/>
      <c r="DX1018" s="206"/>
      <c r="DY1018" s="206"/>
      <c r="DZ1018" s="206"/>
      <c r="EA1018" s="206"/>
      <c r="EB1018" s="206"/>
      <c r="EC1018" s="206"/>
      <c r="ED1018" s="206"/>
      <c r="EE1018" s="206"/>
      <c r="EF1018" s="206"/>
      <c r="EG1018" s="206"/>
      <c r="EH1018" s="206"/>
      <c r="EI1018" s="206"/>
      <c r="EJ1018" s="206"/>
      <c r="EK1018" s="206"/>
      <c r="EL1018" s="206"/>
      <c r="EM1018" s="206"/>
      <c r="EN1018" s="206"/>
      <c r="EO1018" s="206"/>
      <c r="EP1018" s="206"/>
      <c r="EQ1018" s="206"/>
      <c r="ER1018" s="206"/>
      <c r="ES1018" s="206"/>
      <c r="ET1018" s="206"/>
      <c r="EU1018" s="206"/>
      <c r="EV1018" s="206"/>
      <c r="EW1018" s="206"/>
      <c r="EX1018" s="206"/>
      <c r="EY1018" s="206"/>
      <c r="EZ1018" s="206"/>
      <c r="FA1018" s="206"/>
      <c r="FB1018" s="206"/>
      <c r="FC1018" s="206"/>
      <c r="FD1018" s="206"/>
      <c r="FE1018" s="206"/>
      <c r="FF1018" s="206"/>
      <c r="FG1018" s="206"/>
      <c r="FH1018" s="206"/>
      <c r="FI1018" s="206"/>
      <c r="FJ1018" s="206"/>
      <c r="FK1018" s="206"/>
      <c r="FL1018" s="206"/>
      <c r="FM1018" s="206"/>
      <c r="FN1018" s="206"/>
      <c r="FO1018" s="206"/>
      <c r="FP1018" s="206"/>
      <c r="FQ1018" s="206"/>
      <c r="FR1018" s="206"/>
      <c r="FS1018" s="206"/>
      <c r="FT1018" s="206"/>
      <c r="FU1018" s="206"/>
      <c r="FV1018" s="206"/>
      <c r="FW1018" s="206"/>
      <c r="FX1018" s="206"/>
      <c r="FY1018" s="206"/>
      <c r="FZ1018" s="206"/>
      <c r="GA1018" s="206"/>
      <c r="GB1018" s="206"/>
      <c r="GC1018" s="206"/>
      <c r="GD1018" s="206"/>
      <c r="GE1018" s="206"/>
      <c r="GF1018" s="206"/>
      <c r="GG1018" s="206"/>
      <c r="GH1018" s="206"/>
      <c r="GI1018" s="206"/>
      <c r="GJ1018" s="206"/>
      <c r="GK1018" s="206"/>
      <c r="GL1018" s="206"/>
      <c r="GM1018" s="206"/>
      <c r="GN1018" s="206"/>
      <c r="GO1018" s="206"/>
      <c r="GP1018" s="206"/>
      <c r="GQ1018" s="206"/>
      <c r="GR1018" s="206"/>
      <c r="GS1018" s="206"/>
      <c r="GT1018" s="206"/>
      <c r="GU1018" s="206"/>
      <c r="GV1018" s="206"/>
      <c r="GW1018" s="206"/>
      <c r="GX1018" s="206"/>
      <c r="GY1018" s="206"/>
      <c r="GZ1018" s="206"/>
      <c r="HA1018" s="206"/>
      <c r="HB1018" s="206"/>
      <c r="HC1018" s="206"/>
      <c r="HD1018" s="206"/>
      <c r="HE1018" s="206"/>
      <c r="HF1018" s="206"/>
      <c r="HG1018" s="206"/>
      <c r="HH1018" s="206"/>
      <c r="HI1018" s="206"/>
      <c r="HJ1018" s="206"/>
      <c r="HK1018" s="206"/>
      <c r="HL1018" s="206"/>
      <c r="HM1018" s="206"/>
      <c r="HN1018" s="206"/>
      <c r="HO1018" s="206"/>
      <c r="HP1018" s="206"/>
      <c r="HQ1018" s="206"/>
      <c r="HR1018" s="206"/>
      <c r="HS1018" s="206"/>
      <c r="HT1018" s="206"/>
      <c r="HU1018" s="206"/>
      <c r="HV1018" s="206"/>
      <c r="HW1018" s="206"/>
      <c r="HX1018" s="206"/>
      <c r="HY1018" s="206"/>
      <c r="HZ1018" s="206"/>
      <c r="IA1018" s="206"/>
      <c r="IB1018" s="206"/>
      <c r="IC1018" s="206"/>
      <c r="ID1018" s="206"/>
      <c r="IE1018" s="206"/>
      <c r="IF1018" s="206"/>
      <c r="IG1018" s="206"/>
      <c r="IH1018" s="206"/>
    </row>
    <row r="1019" spans="1:242" s="225" customFormat="1" hidden="1" x14ac:dyDescent="0.25">
      <c r="A1019" s="206"/>
      <c r="B1019" s="206"/>
      <c r="C1019" s="402">
        <v>43727</v>
      </c>
      <c r="D1019" s="403" t="s">
        <v>1812</v>
      </c>
      <c r="E1019" s="322" t="s">
        <v>1792</v>
      </c>
      <c r="F1019" s="255"/>
      <c r="G1019" s="404" t="s">
        <v>420</v>
      </c>
      <c r="H1019" s="297"/>
      <c r="I1019" s="405">
        <v>921500</v>
      </c>
      <c r="J1019" s="357">
        <f t="shared" ref="J1019:J1086" si="16">+J1018+H1019-I1019</f>
        <v>20812700</v>
      </c>
      <c r="K1019" s="251"/>
      <c r="L1019" s="287"/>
      <c r="M1019" s="322" t="s">
        <v>1792</v>
      </c>
      <c r="N1019" s="287"/>
      <c r="O1019" s="287"/>
      <c r="P1019" s="287"/>
      <c r="Q1019" s="287"/>
      <c r="R1019" s="287"/>
      <c r="S1019" s="287"/>
      <c r="T1019" s="287"/>
      <c r="U1019" s="287"/>
      <c r="V1019" s="287"/>
      <c r="W1019" s="287"/>
      <c r="X1019" s="287"/>
      <c r="Y1019" s="287"/>
      <c r="Z1019" s="287"/>
      <c r="AA1019" s="287"/>
      <c r="AB1019" s="287"/>
      <c r="AC1019" s="287"/>
      <c r="AD1019" s="287"/>
      <c r="AE1019" s="287"/>
      <c r="AF1019" s="287"/>
      <c r="AG1019" s="287"/>
      <c r="AH1019" s="287"/>
      <c r="AI1019" s="287"/>
      <c r="AJ1019" s="449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206"/>
      <c r="BN1019" s="206"/>
      <c r="BO1019" s="206"/>
      <c r="BP1019" s="206"/>
      <c r="BQ1019" s="206"/>
      <c r="BR1019" s="206"/>
      <c r="BS1019" s="206"/>
      <c r="BT1019" s="206"/>
      <c r="BU1019" s="206"/>
      <c r="BV1019" s="206"/>
      <c r="BW1019" s="206"/>
      <c r="BX1019" s="206"/>
      <c r="BY1019" s="206"/>
      <c r="BZ1019" s="206"/>
      <c r="CA1019" s="206"/>
      <c r="CB1019" s="206"/>
      <c r="CC1019" s="206"/>
      <c r="CD1019" s="206"/>
      <c r="CE1019" s="206"/>
      <c r="CF1019" s="206"/>
      <c r="CG1019" s="206"/>
      <c r="CH1019" s="206"/>
      <c r="CI1019" s="206"/>
      <c r="CJ1019" s="206"/>
      <c r="CK1019" s="206"/>
      <c r="CL1019" s="206"/>
      <c r="CM1019" s="206"/>
      <c r="CN1019" s="206"/>
      <c r="CO1019" s="206"/>
      <c r="CP1019" s="206"/>
      <c r="CQ1019" s="206"/>
      <c r="CR1019" s="206"/>
      <c r="CS1019" s="206"/>
      <c r="CT1019" s="206"/>
      <c r="CU1019" s="206"/>
      <c r="CV1019" s="206"/>
      <c r="CW1019" s="206"/>
      <c r="CX1019" s="206"/>
      <c r="CY1019" s="206"/>
      <c r="CZ1019" s="206"/>
      <c r="DA1019" s="206"/>
      <c r="DB1019" s="206"/>
      <c r="DC1019" s="206"/>
      <c r="DD1019" s="206"/>
      <c r="DE1019" s="206"/>
      <c r="DF1019" s="206"/>
      <c r="DG1019" s="206"/>
      <c r="DH1019" s="206"/>
      <c r="DI1019" s="206"/>
      <c r="DJ1019" s="206"/>
      <c r="DK1019" s="206"/>
      <c r="DL1019" s="206"/>
      <c r="DM1019" s="206"/>
      <c r="DN1019" s="206"/>
      <c r="DO1019" s="206"/>
      <c r="DP1019" s="206"/>
      <c r="DQ1019" s="206"/>
      <c r="DR1019" s="206"/>
      <c r="DS1019" s="206"/>
      <c r="DT1019" s="206"/>
      <c r="DU1019" s="206"/>
      <c r="DV1019" s="206"/>
      <c r="DW1019" s="206"/>
      <c r="DX1019" s="206"/>
      <c r="DY1019" s="206"/>
      <c r="DZ1019" s="206"/>
      <c r="EA1019" s="206"/>
      <c r="EB1019" s="206"/>
      <c r="EC1019" s="206"/>
      <c r="ED1019" s="206"/>
      <c r="EE1019" s="206"/>
      <c r="EF1019" s="206"/>
      <c r="EG1019" s="206"/>
      <c r="EH1019" s="206"/>
      <c r="EI1019" s="206"/>
      <c r="EJ1019" s="206"/>
      <c r="EK1019" s="206"/>
      <c r="EL1019" s="206"/>
      <c r="EM1019" s="206"/>
      <c r="EN1019" s="206"/>
      <c r="EO1019" s="206"/>
      <c r="EP1019" s="206"/>
      <c r="EQ1019" s="206"/>
      <c r="ER1019" s="206"/>
      <c r="ES1019" s="206"/>
      <c r="ET1019" s="206"/>
      <c r="EU1019" s="206"/>
      <c r="EV1019" s="206"/>
      <c r="EW1019" s="206"/>
      <c r="EX1019" s="206"/>
      <c r="EY1019" s="206"/>
      <c r="EZ1019" s="206"/>
      <c r="FA1019" s="206"/>
      <c r="FB1019" s="206"/>
      <c r="FC1019" s="206"/>
      <c r="FD1019" s="206"/>
      <c r="FE1019" s="206"/>
      <c r="FF1019" s="206"/>
      <c r="FG1019" s="206"/>
      <c r="FH1019" s="206"/>
      <c r="FI1019" s="206"/>
      <c r="FJ1019" s="206"/>
      <c r="FK1019" s="206"/>
      <c r="FL1019" s="206"/>
      <c r="FM1019" s="206"/>
      <c r="FN1019" s="206"/>
      <c r="FO1019" s="206"/>
      <c r="FP1019" s="206"/>
      <c r="FQ1019" s="206"/>
      <c r="FR1019" s="206"/>
      <c r="FS1019" s="206"/>
      <c r="FT1019" s="206"/>
      <c r="FU1019" s="206"/>
      <c r="FV1019" s="206"/>
      <c r="FW1019" s="206"/>
      <c r="FX1019" s="206"/>
      <c r="FY1019" s="206"/>
      <c r="FZ1019" s="206"/>
      <c r="GA1019" s="206"/>
      <c r="GB1019" s="206"/>
      <c r="GC1019" s="206"/>
      <c r="GD1019" s="206"/>
      <c r="GE1019" s="206"/>
      <c r="GF1019" s="206"/>
      <c r="GG1019" s="206"/>
      <c r="GH1019" s="206"/>
      <c r="GI1019" s="206"/>
      <c r="GJ1019" s="206"/>
      <c r="GK1019" s="206"/>
      <c r="GL1019" s="206"/>
      <c r="GM1019" s="206"/>
      <c r="GN1019" s="206"/>
      <c r="GO1019" s="206"/>
      <c r="GP1019" s="206"/>
      <c r="GQ1019" s="206"/>
      <c r="GR1019" s="206"/>
      <c r="GS1019" s="206"/>
      <c r="GT1019" s="206"/>
      <c r="GU1019" s="206"/>
      <c r="GV1019" s="206"/>
      <c r="GW1019" s="206"/>
      <c r="GX1019" s="206"/>
      <c r="GY1019" s="206"/>
      <c r="GZ1019" s="206"/>
      <c r="HA1019" s="206"/>
      <c r="HB1019" s="206"/>
      <c r="HC1019" s="206"/>
      <c r="HD1019" s="206"/>
      <c r="HE1019" s="206"/>
      <c r="HF1019" s="206"/>
      <c r="HG1019" s="206"/>
      <c r="HH1019" s="206"/>
      <c r="HI1019" s="206"/>
      <c r="HJ1019" s="206"/>
      <c r="HK1019" s="206"/>
      <c r="HL1019" s="206"/>
      <c r="HM1019" s="206"/>
      <c r="HN1019" s="206"/>
      <c r="HO1019" s="206"/>
      <c r="HP1019" s="206"/>
      <c r="HQ1019" s="206"/>
      <c r="HR1019" s="206"/>
      <c r="HS1019" s="206"/>
      <c r="HT1019" s="206"/>
      <c r="HU1019" s="206"/>
      <c r="HV1019" s="206"/>
      <c r="HW1019" s="206"/>
      <c r="HX1019" s="206"/>
      <c r="HY1019" s="206"/>
      <c r="HZ1019" s="206"/>
      <c r="IA1019" s="206"/>
      <c r="IB1019" s="206"/>
      <c r="IC1019" s="206"/>
      <c r="ID1019" s="206"/>
      <c r="IE1019" s="206"/>
      <c r="IF1019" s="206"/>
      <c r="IG1019" s="206"/>
      <c r="IH1019" s="206"/>
    </row>
    <row r="1020" spans="1:242" s="225" customFormat="1" hidden="1" x14ac:dyDescent="0.25">
      <c r="A1020" s="206"/>
      <c r="B1020" s="206"/>
      <c r="C1020" s="207">
        <v>43727</v>
      </c>
      <c r="D1020" s="383" t="s">
        <v>1833</v>
      </c>
      <c r="E1020" s="238" t="s">
        <v>1831</v>
      </c>
      <c r="F1020" s="238"/>
      <c r="G1020" s="249" t="s">
        <v>291</v>
      </c>
      <c r="H1020" s="285"/>
      <c r="I1020" s="263">
        <v>990000</v>
      </c>
      <c r="J1020" s="357">
        <f t="shared" si="16"/>
        <v>19822700</v>
      </c>
      <c r="K1020" s="251"/>
      <c r="L1020" s="287"/>
      <c r="M1020" s="238" t="s">
        <v>1831</v>
      </c>
      <c r="N1020" s="287"/>
      <c r="O1020" s="287"/>
      <c r="P1020" s="287"/>
      <c r="Q1020" s="287"/>
      <c r="R1020" s="287"/>
      <c r="S1020" s="287"/>
      <c r="T1020" s="287"/>
      <c r="U1020" s="287"/>
      <c r="V1020" s="287"/>
      <c r="W1020" s="287"/>
      <c r="X1020" s="287"/>
      <c r="Y1020" s="287"/>
      <c r="Z1020" s="287"/>
      <c r="AA1020" s="287"/>
      <c r="AB1020" s="287"/>
      <c r="AC1020" s="287"/>
      <c r="AD1020" s="287"/>
      <c r="AE1020" s="287"/>
      <c r="AF1020" s="287"/>
      <c r="AG1020" s="287"/>
      <c r="AH1020" s="287"/>
      <c r="AI1020" s="287"/>
      <c r="AJ1020" s="449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206"/>
      <c r="BN1020" s="206"/>
      <c r="BO1020" s="206"/>
      <c r="BP1020" s="206"/>
      <c r="BQ1020" s="206"/>
      <c r="BR1020" s="206"/>
      <c r="BS1020" s="206"/>
      <c r="BT1020" s="206"/>
      <c r="BU1020" s="206"/>
      <c r="BV1020" s="206"/>
      <c r="BW1020" s="206"/>
      <c r="BX1020" s="206"/>
      <c r="BY1020" s="206"/>
      <c r="BZ1020" s="206"/>
      <c r="CA1020" s="206"/>
      <c r="CB1020" s="206"/>
      <c r="CC1020" s="206"/>
      <c r="CD1020" s="206"/>
      <c r="CE1020" s="206"/>
      <c r="CF1020" s="206"/>
      <c r="CG1020" s="206"/>
      <c r="CH1020" s="206"/>
      <c r="CI1020" s="206"/>
      <c r="CJ1020" s="206"/>
      <c r="CK1020" s="206"/>
      <c r="CL1020" s="206"/>
      <c r="CM1020" s="206"/>
      <c r="CN1020" s="206"/>
      <c r="CO1020" s="206"/>
      <c r="CP1020" s="206"/>
      <c r="CQ1020" s="206"/>
      <c r="CR1020" s="206"/>
      <c r="CS1020" s="206"/>
      <c r="CT1020" s="206"/>
      <c r="CU1020" s="206"/>
      <c r="CV1020" s="206"/>
      <c r="CW1020" s="206"/>
      <c r="CX1020" s="206"/>
      <c r="CY1020" s="206"/>
      <c r="CZ1020" s="206"/>
      <c r="DA1020" s="206"/>
      <c r="DB1020" s="206"/>
      <c r="DC1020" s="206"/>
      <c r="DD1020" s="206"/>
      <c r="DE1020" s="206"/>
      <c r="DF1020" s="206"/>
      <c r="DG1020" s="206"/>
      <c r="DH1020" s="206"/>
      <c r="DI1020" s="206"/>
      <c r="DJ1020" s="206"/>
      <c r="DK1020" s="206"/>
      <c r="DL1020" s="206"/>
      <c r="DM1020" s="206"/>
      <c r="DN1020" s="206"/>
      <c r="DO1020" s="206"/>
      <c r="DP1020" s="206"/>
      <c r="DQ1020" s="206"/>
      <c r="DR1020" s="206"/>
      <c r="DS1020" s="206"/>
      <c r="DT1020" s="206"/>
      <c r="DU1020" s="206"/>
      <c r="DV1020" s="206"/>
      <c r="DW1020" s="206"/>
      <c r="DX1020" s="206"/>
      <c r="DY1020" s="206"/>
      <c r="DZ1020" s="206"/>
      <c r="EA1020" s="206"/>
      <c r="EB1020" s="206"/>
      <c r="EC1020" s="206"/>
      <c r="ED1020" s="206"/>
      <c r="EE1020" s="206"/>
      <c r="EF1020" s="206"/>
      <c r="EG1020" s="206"/>
      <c r="EH1020" s="206"/>
      <c r="EI1020" s="206"/>
      <c r="EJ1020" s="206"/>
      <c r="EK1020" s="206"/>
      <c r="EL1020" s="206"/>
      <c r="EM1020" s="206"/>
      <c r="EN1020" s="206"/>
      <c r="EO1020" s="206"/>
      <c r="EP1020" s="206"/>
      <c r="EQ1020" s="206"/>
      <c r="ER1020" s="206"/>
      <c r="ES1020" s="206"/>
      <c r="ET1020" s="206"/>
      <c r="EU1020" s="206"/>
      <c r="EV1020" s="206"/>
      <c r="EW1020" s="206"/>
      <c r="EX1020" s="206"/>
      <c r="EY1020" s="206"/>
      <c r="EZ1020" s="206"/>
      <c r="FA1020" s="206"/>
      <c r="FB1020" s="206"/>
      <c r="FC1020" s="206"/>
      <c r="FD1020" s="206"/>
      <c r="FE1020" s="206"/>
      <c r="FF1020" s="206"/>
      <c r="FG1020" s="206"/>
      <c r="FH1020" s="206"/>
      <c r="FI1020" s="206"/>
      <c r="FJ1020" s="206"/>
      <c r="FK1020" s="206"/>
      <c r="FL1020" s="206"/>
      <c r="FM1020" s="206"/>
      <c r="FN1020" s="206"/>
      <c r="FO1020" s="206"/>
      <c r="FP1020" s="206"/>
      <c r="FQ1020" s="206"/>
      <c r="FR1020" s="206"/>
      <c r="FS1020" s="206"/>
      <c r="FT1020" s="206"/>
      <c r="FU1020" s="206"/>
      <c r="FV1020" s="206"/>
      <c r="FW1020" s="206"/>
      <c r="FX1020" s="206"/>
      <c r="FY1020" s="206"/>
      <c r="FZ1020" s="206"/>
      <c r="GA1020" s="206"/>
      <c r="GB1020" s="206"/>
      <c r="GC1020" s="206"/>
      <c r="GD1020" s="206"/>
      <c r="GE1020" s="206"/>
      <c r="GF1020" s="206"/>
      <c r="GG1020" s="206"/>
      <c r="GH1020" s="206"/>
      <c r="GI1020" s="206"/>
      <c r="GJ1020" s="206"/>
      <c r="GK1020" s="206"/>
      <c r="GL1020" s="206"/>
      <c r="GM1020" s="206"/>
      <c r="GN1020" s="206"/>
      <c r="GO1020" s="206"/>
      <c r="GP1020" s="206"/>
      <c r="GQ1020" s="206"/>
      <c r="GR1020" s="206"/>
      <c r="GS1020" s="206"/>
      <c r="GT1020" s="206"/>
      <c r="GU1020" s="206"/>
      <c r="GV1020" s="206"/>
      <c r="GW1020" s="206"/>
      <c r="GX1020" s="206"/>
      <c r="GY1020" s="206"/>
      <c r="GZ1020" s="206"/>
      <c r="HA1020" s="206"/>
      <c r="HB1020" s="206"/>
      <c r="HC1020" s="206"/>
      <c r="HD1020" s="206"/>
      <c r="HE1020" s="206"/>
      <c r="HF1020" s="206"/>
      <c r="HG1020" s="206"/>
      <c r="HH1020" s="206"/>
      <c r="HI1020" s="206"/>
      <c r="HJ1020" s="206"/>
      <c r="HK1020" s="206"/>
      <c r="HL1020" s="206"/>
      <c r="HM1020" s="206"/>
      <c r="HN1020" s="206"/>
      <c r="HO1020" s="206"/>
      <c r="HP1020" s="206"/>
      <c r="HQ1020" s="206"/>
      <c r="HR1020" s="206"/>
      <c r="HS1020" s="206"/>
      <c r="HT1020" s="206"/>
      <c r="HU1020" s="206"/>
      <c r="HV1020" s="206"/>
      <c r="HW1020" s="206"/>
      <c r="HX1020" s="206"/>
      <c r="HY1020" s="206"/>
      <c r="HZ1020" s="206"/>
      <c r="IA1020" s="206"/>
      <c r="IB1020" s="206"/>
      <c r="IC1020" s="206"/>
      <c r="ID1020" s="206"/>
      <c r="IE1020" s="206"/>
      <c r="IF1020" s="206"/>
      <c r="IG1020" s="206"/>
      <c r="IH1020" s="206"/>
    </row>
    <row r="1021" spans="1:242" s="225" customFormat="1" hidden="1" x14ac:dyDescent="0.25">
      <c r="A1021" s="206"/>
      <c r="B1021" s="206"/>
      <c r="C1021" s="204">
        <v>43728</v>
      </c>
      <c r="D1021" s="267" t="s">
        <v>1813</v>
      </c>
      <c r="E1021" s="319" t="s">
        <v>1793</v>
      </c>
      <c r="F1021" s="322"/>
      <c r="G1021" s="270" t="s">
        <v>634</v>
      </c>
      <c r="H1021" s="302"/>
      <c r="I1021" s="271">
        <v>839144</v>
      </c>
      <c r="J1021" s="357">
        <f t="shared" si="16"/>
        <v>18983556</v>
      </c>
      <c r="K1021" s="251"/>
      <c r="L1021" s="287"/>
      <c r="M1021" s="319" t="s">
        <v>1793</v>
      </c>
      <c r="N1021" s="287"/>
      <c r="O1021" s="287"/>
      <c r="P1021" s="287"/>
      <c r="Q1021" s="287"/>
      <c r="R1021" s="287"/>
      <c r="S1021" s="287"/>
      <c r="T1021" s="287"/>
      <c r="U1021" s="287"/>
      <c r="V1021" s="287"/>
      <c r="W1021" s="287"/>
      <c r="X1021" s="287"/>
      <c r="Y1021" s="287"/>
      <c r="Z1021" s="287"/>
      <c r="AA1021" s="287"/>
      <c r="AB1021" s="287"/>
      <c r="AC1021" s="287"/>
      <c r="AD1021" s="287"/>
      <c r="AE1021" s="287"/>
      <c r="AF1021" s="287"/>
      <c r="AG1021" s="287"/>
      <c r="AH1021" s="287"/>
      <c r="AI1021" s="287"/>
      <c r="AJ1021" s="449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206"/>
      <c r="BN1021" s="206"/>
      <c r="BO1021" s="206"/>
      <c r="BP1021" s="206"/>
      <c r="BQ1021" s="206"/>
      <c r="BR1021" s="206"/>
      <c r="BS1021" s="206"/>
      <c r="BT1021" s="206"/>
      <c r="BU1021" s="206"/>
      <c r="BV1021" s="206"/>
      <c r="BW1021" s="206"/>
      <c r="BX1021" s="206"/>
      <c r="BY1021" s="206"/>
      <c r="BZ1021" s="206"/>
      <c r="CA1021" s="206"/>
      <c r="CB1021" s="206"/>
      <c r="CC1021" s="206"/>
      <c r="CD1021" s="206"/>
      <c r="CE1021" s="206"/>
      <c r="CF1021" s="206"/>
      <c r="CG1021" s="206"/>
      <c r="CH1021" s="206"/>
      <c r="CI1021" s="206"/>
      <c r="CJ1021" s="206"/>
      <c r="CK1021" s="206"/>
      <c r="CL1021" s="206"/>
      <c r="CM1021" s="206"/>
      <c r="CN1021" s="206"/>
      <c r="CO1021" s="206"/>
      <c r="CP1021" s="206"/>
      <c r="CQ1021" s="206"/>
      <c r="CR1021" s="206"/>
      <c r="CS1021" s="206"/>
      <c r="CT1021" s="206"/>
      <c r="CU1021" s="206"/>
      <c r="CV1021" s="206"/>
      <c r="CW1021" s="206"/>
      <c r="CX1021" s="206"/>
      <c r="CY1021" s="206"/>
      <c r="CZ1021" s="206"/>
      <c r="DA1021" s="206"/>
      <c r="DB1021" s="206"/>
      <c r="DC1021" s="206"/>
      <c r="DD1021" s="206"/>
      <c r="DE1021" s="206"/>
      <c r="DF1021" s="206"/>
      <c r="DG1021" s="206"/>
      <c r="DH1021" s="206"/>
      <c r="DI1021" s="206"/>
      <c r="DJ1021" s="206"/>
      <c r="DK1021" s="206"/>
      <c r="DL1021" s="206"/>
      <c r="DM1021" s="206"/>
      <c r="DN1021" s="206"/>
      <c r="DO1021" s="206"/>
      <c r="DP1021" s="206"/>
      <c r="DQ1021" s="206"/>
      <c r="DR1021" s="206"/>
      <c r="DS1021" s="206"/>
      <c r="DT1021" s="206"/>
      <c r="DU1021" s="206"/>
      <c r="DV1021" s="206"/>
      <c r="DW1021" s="206"/>
      <c r="DX1021" s="206"/>
      <c r="DY1021" s="206"/>
      <c r="DZ1021" s="206"/>
      <c r="EA1021" s="206"/>
      <c r="EB1021" s="206"/>
      <c r="EC1021" s="206"/>
      <c r="ED1021" s="206"/>
      <c r="EE1021" s="206"/>
      <c r="EF1021" s="206"/>
      <c r="EG1021" s="206"/>
      <c r="EH1021" s="206"/>
      <c r="EI1021" s="206"/>
      <c r="EJ1021" s="206"/>
      <c r="EK1021" s="206"/>
      <c r="EL1021" s="206"/>
      <c r="EM1021" s="206"/>
      <c r="EN1021" s="206"/>
      <c r="EO1021" s="206"/>
      <c r="EP1021" s="206"/>
      <c r="EQ1021" s="206"/>
      <c r="ER1021" s="206"/>
      <c r="ES1021" s="206"/>
      <c r="ET1021" s="206"/>
      <c r="EU1021" s="206"/>
      <c r="EV1021" s="206"/>
      <c r="EW1021" s="206"/>
      <c r="EX1021" s="206"/>
      <c r="EY1021" s="206"/>
      <c r="EZ1021" s="206"/>
      <c r="FA1021" s="206"/>
      <c r="FB1021" s="206"/>
      <c r="FC1021" s="206"/>
      <c r="FD1021" s="206"/>
      <c r="FE1021" s="206"/>
      <c r="FF1021" s="206"/>
      <c r="FG1021" s="206"/>
      <c r="FH1021" s="206"/>
      <c r="FI1021" s="206"/>
      <c r="FJ1021" s="206"/>
      <c r="FK1021" s="206"/>
      <c r="FL1021" s="206"/>
      <c r="FM1021" s="206"/>
      <c r="FN1021" s="206"/>
      <c r="FO1021" s="206"/>
      <c r="FP1021" s="206"/>
      <c r="FQ1021" s="206"/>
      <c r="FR1021" s="206"/>
      <c r="FS1021" s="206"/>
      <c r="FT1021" s="206"/>
      <c r="FU1021" s="206"/>
      <c r="FV1021" s="206"/>
      <c r="FW1021" s="206"/>
      <c r="FX1021" s="206"/>
      <c r="FY1021" s="206"/>
      <c r="FZ1021" s="206"/>
      <c r="GA1021" s="206"/>
      <c r="GB1021" s="206"/>
      <c r="GC1021" s="206"/>
      <c r="GD1021" s="206"/>
      <c r="GE1021" s="206"/>
      <c r="GF1021" s="206"/>
      <c r="GG1021" s="206"/>
      <c r="GH1021" s="206"/>
      <c r="GI1021" s="206"/>
      <c r="GJ1021" s="206"/>
      <c r="GK1021" s="206"/>
      <c r="GL1021" s="206"/>
      <c r="GM1021" s="206"/>
      <c r="GN1021" s="206"/>
      <c r="GO1021" s="206"/>
      <c r="GP1021" s="206"/>
      <c r="GQ1021" s="206"/>
      <c r="GR1021" s="206"/>
      <c r="GS1021" s="206"/>
      <c r="GT1021" s="206"/>
      <c r="GU1021" s="206"/>
      <c r="GV1021" s="206"/>
      <c r="GW1021" s="206"/>
      <c r="GX1021" s="206"/>
      <c r="GY1021" s="206"/>
      <c r="GZ1021" s="206"/>
      <c r="HA1021" s="206"/>
      <c r="HB1021" s="206"/>
      <c r="HC1021" s="206"/>
      <c r="HD1021" s="206"/>
      <c r="HE1021" s="206"/>
      <c r="HF1021" s="206"/>
      <c r="HG1021" s="206"/>
      <c r="HH1021" s="206"/>
      <c r="HI1021" s="206"/>
      <c r="HJ1021" s="206"/>
      <c r="HK1021" s="206"/>
      <c r="HL1021" s="206"/>
      <c r="HM1021" s="206"/>
      <c r="HN1021" s="206"/>
      <c r="HO1021" s="206"/>
      <c r="HP1021" s="206"/>
      <c r="HQ1021" s="206"/>
      <c r="HR1021" s="206"/>
      <c r="HS1021" s="206"/>
      <c r="HT1021" s="206"/>
      <c r="HU1021" s="206"/>
      <c r="HV1021" s="206"/>
      <c r="HW1021" s="206"/>
      <c r="HX1021" s="206"/>
      <c r="HY1021" s="206"/>
      <c r="HZ1021" s="206"/>
      <c r="IA1021" s="206"/>
      <c r="IB1021" s="206"/>
      <c r="IC1021" s="206"/>
      <c r="ID1021" s="206"/>
      <c r="IE1021" s="206"/>
      <c r="IF1021" s="206"/>
      <c r="IG1021" s="206"/>
      <c r="IH1021" s="206"/>
    </row>
    <row r="1022" spans="1:242" s="225" customFormat="1" hidden="1" x14ac:dyDescent="0.25">
      <c r="A1022" s="206"/>
      <c r="B1022" s="206"/>
      <c r="C1022" s="204">
        <v>43728</v>
      </c>
      <c r="D1022" s="233" t="s">
        <v>1814</v>
      </c>
      <c r="E1022" s="319" t="s">
        <v>1794</v>
      </c>
      <c r="F1022" s="322"/>
      <c r="G1022" s="242" t="s">
        <v>953</v>
      </c>
      <c r="H1022" s="285"/>
      <c r="I1022" s="236">
        <v>765000</v>
      </c>
      <c r="J1022" s="357">
        <f t="shared" si="16"/>
        <v>18218556</v>
      </c>
      <c r="K1022" s="251"/>
      <c r="L1022" s="287"/>
      <c r="M1022" s="319" t="s">
        <v>1794</v>
      </c>
      <c r="N1022" s="287"/>
      <c r="O1022" s="287"/>
      <c r="P1022" s="287"/>
      <c r="Q1022" s="287"/>
      <c r="R1022" s="287"/>
      <c r="S1022" s="287"/>
      <c r="T1022" s="287"/>
      <c r="U1022" s="287"/>
      <c r="V1022" s="287"/>
      <c r="W1022" s="287"/>
      <c r="X1022" s="287"/>
      <c r="Y1022" s="287"/>
      <c r="Z1022" s="287"/>
      <c r="AA1022" s="287"/>
      <c r="AB1022" s="287"/>
      <c r="AC1022" s="287"/>
      <c r="AD1022" s="287"/>
      <c r="AE1022" s="287"/>
      <c r="AF1022" s="287"/>
      <c r="AG1022" s="287"/>
      <c r="AH1022" s="287"/>
      <c r="AI1022" s="287"/>
      <c r="AJ1022" s="449"/>
      <c r="AK1022" s="206"/>
      <c r="AL1022" s="206"/>
      <c r="AM1022" s="206"/>
      <c r="AN1022" s="206"/>
      <c r="AO1022" s="206"/>
      <c r="AP1022" s="206"/>
      <c r="AQ1022" s="206"/>
      <c r="AR1022" s="206"/>
      <c r="AS1022" s="206"/>
      <c r="AT1022" s="206"/>
      <c r="AU1022" s="206"/>
      <c r="AV1022" s="206"/>
      <c r="AW1022" s="206"/>
      <c r="AX1022" s="206"/>
      <c r="AY1022" s="206"/>
      <c r="AZ1022" s="206"/>
      <c r="BA1022" s="206"/>
      <c r="BB1022" s="206"/>
      <c r="BC1022" s="206"/>
      <c r="BD1022" s="206"/>
      <c r="BE1022" s="206"/>
      <c r="BF1022" s="206"/>
      <c r="BG1022" s="206"/>
      <c r="BH1022" s="206"/>
      <c r="BI1022" s="206"/>
      <c r="BJ1022" s="206"/>
      <c r="BK1022" s="206"/>
      <c r="BL1022" s="206"/>
      <c r="BM1022" s="206"/>
      <c r="BN1022" s="206"/>
      <c r="BO1022" s="206"/>
      <c r="BP1022" s="206"/>
      <c r="BQ1022" s="206"/>
      <c r="BR1022" s="206"/>
      <c r="BS1022" s="206"/>
      <c r="BT1022" s="206"/>
      <c r="BU1022" s="206"/>
      <c r="BV1022" s="206"/>
      <c r="BW1022" s="206"/>
      <c r="BX1022" s="206"/>
      <c r="BY1022" s="206"/>
      <c r="BZ1022" s="206"/>
      <c r="CA1022" s="206"/>
      <c r="CB1022" s="206"/>
      <c r="CC1022" s="206"/>
      <c r="CD1022" s="206"/>
      <c r="CE1022" s="206"/>
      <c r="CF1022" s="206"/>
      <c r="CG1022" s="206"/>
      <c r="CH1022" s="206"/>
      <c r="CI1022" s="206"/>
      <c r="CJ1022" s="206"/>
      <c r="CK1022" s="206"/>
      <c r="CL1022" s="206"/>
      <c r="CM1022" s="206"/>
      <c r="CN1022" s="206"/>
      <c r="CO1022" s="206"/>
      <c r="CP1022" s="206"/>
      <c r="CQ1022" s="206"/>
      <c r="CR1022" s="206"/>
      <c r="CS1022" s="206"/>
      <c r="CT1022" s="206"/>
      <c r="CU1022" s="206"/>
      <c r="CV1022" s="206"/>
      <c r="CW1022" s="206"/>
      <c r="CX1022" s="206"/>
      <c r="CY1022" s="206"/>
      <c r="CZ1022" s="206"/>
      <c r="DA1022" s="206"/>
      <c r="DB1022" s="206"/>
      <c r="DC1022" s="206"/>
      <c r="DD1022" s="206"/>
      <c r="DE1022" s="206"/>
      <c r="DF1022" s="206"/>
      <c r="DG1022" s="206"/>
      <c r="DH1022" s="206"/>
      <c r="DI1022" s="206"/>
      <c r="DJ1022" s="206"/>
      <c r="DK1022" s="206"/>
      <c r="DL1022" s="206"/>
      <c r="DM1022" s="206"/>
      <c r="DN1022" s="206"/>
      <c r="DO1022" s="206"/>
      <c r="DP1022" s="206"/>
      <c r="DQ1022" s="206"/>
      <c r="DR1022" s="206"/>
      <c r="DS1022" s="206"/>
      <c r="DT1022" s="206"/>
      <c r="DU1022" s="206"/>
      <c r="DV1022" s="206"/>
      <c r="DW1022" s="206"/>
      <c r="DX1022" s="206"/>
      <c r="DY1022" s="206"/>
      <c r="DZ1022" s="206"/>
      <c r="EA1022" s="206"/>
      <c r="EB1022" s="206"/>
      <c r="EC1022" s="206"/>
      <c r="ED1022" s="206"/>
      <c r="EE1022" s="206"/>
      <c r="EF1022" s="206"/>
      <c r="EG1022" s="206"/>
      <c r="EH1022" s="206"/>
      <c r="EI1022" s="206"/>
      <c r="EJ1022" s="206"/>
      <c r="EK1022" s="206"/>
      <c r="EL1022" s="206"/>
      <c r="EM1022" s="206"/>
      <c r="EN1022" s="206"/>
      <c r="EO1022" s="206"/>
      <c r="EP1022" s="206"/>
      <c r="EQ1022" s="206"/>
      <c r="ER1022" s="206"/>
      <c r="ES1022" s="206"/>
      <c r="ET1022" s="206"/>
      <c r="EU1022" s="206"/>
      <c r="EV1022" s="206"/>
      <c r="EW1022" s="206"/>
      <c r="EX1022" s="206"/>
      <c r="EY1022" s="206"/>
      <c r="EZ1022" s="206"/>
      <c r="FA1022" s="206"/>
      <c r="FB1022" s="206"/>
      <c r="FC1022" s="206"/>
      <c r="FD1022" s="206"/>
      <c r="FE1022" s="206"/>
      <c r="FF1022" s="206"/>
      <c r="FG1022" s="206"/>
      <c r="FH1022" s="206"/>
      <c r="FI1022" s="206"/>
      <c r="FJ1022" s="206"/>
      <c r="FK1022" s="206"/>
      <c r="FL1022" s="206"/>
      <c r="FM1022" s="206"/>
      <c r="FN1022" s="206"/>
      <c r="FO1022" s="206"/>
      <c r="FP1022" s="206"/>
      <c r="FQ1022" s="206"/>
      <c r="FR1022" s="206"/>
      <c r="FS1022" s="206"/>
      <c r="FT1022" s="206"/>
      <c r="FU1022" s="206"/>
      <c r="FV1022" s="206"/>
      <c r="FW1022" s="206"/>
      <c r="FX1022" s="206"/>
      <c r="FY1022" s="206"/>
      <c r="FZ1022" s="206"/>
      <c r="GA1022" s="206"/>
      <c r="GB1022" s="206"/>
      <c r="GC1022" s="206"/>
      <c r="GD1022" s="206"/>
      <c r="GE1022" s="206"/>
      <c r="GF1022" s="206"/>
      <c r="GG1022" s="206"/>
      <c r="GH1022" s="206"/>
      <c r="GI1022" s="206"/>
      <c r="GJ1022" s="206"/>
      <c r="GK1022" s="206"/>
      <c r="GL1022" s="206"/>
      <c r="GM1022" s="206"/>
      <c r="GN1022" s="206"/>
      <c r="GO1022" s="206"/>
      <c r="GP1022" s="206"/>
      <c r="GQ1022" s="206"/>
      <c r="GR1022" s="206"/>
      <c r="GS1022" s="206"/>
      <c r="GT1022" s="206"/>
      <c r="GU1022" s="206"/>
      <c r="GV1022" s="206"/>
      <c r="GW1022" s="206"/>
      <c r="GX1022" s="206"/>
      <c r="GY1022" s="206"/>
      <c r="GZ1022" s="206"/>
      <c r="HA1022" s="206"/>
      <c r="HB1022" s="206"/>
      <c r="HC1022" s="206"/>
      <c r="HD1022" s="206"/>
      <c r="HE1022" s="206"/>
      <c r="HF1022" s="206"/>
      <c r="HG1022" s="206"/>
      <c r="HH1022" s="206"/>
      <c r="HI1022" s="206"/>
      <c r="HJ1022" s="206"/>
      <c r="HK1022" s="206"/>
      <c r="HL1022" s="206"/>
      <c r="HM1022" s="206"/>
      <c r="HN1022" s="206"/>
      <c r="HO1022" s="206"/>
      <c r="HP1022" s="206"/>
      <c r="HQ1022" s="206"/>
      <c r="HR1022" s="206"/>
      <c r="HS1022" s="206"/>
      <c r="HT1022" s="206"/>
      <c r="HU1022" s="206"/>
      <c r="HV1022" s="206"/>
      <c r="HW1022" s="206"/>
      <c r="HX1022" s="206"/>
      <c r="HY1022" s="206"/>
      <c r="HZ1022" s="206"/>
      <c r="IA1022" s="206"/>
      <c r="IB1022" s="206"/>
      <c r="IC1022" s="206"/>
      <c r="ID1022" s="206"/>
      <c r="IE1022" s="206"/>
      <c r="IF1022" s="206"/>
      <c r="IG1022" s="206"/>
      <c r="IH1022" s="206"/>
    </row>
    <row r="1023" spans="1:242" s="225" customFormat="1" hidden="1" x14ac:dyDescent="0.25">
      <c r="A1023" s="206"/>
      <c r="B1023" s="206"/>
      <c r="C1023" s="204">
        <v>43728</v>
      </c>
      <c r="D1023" s="233" t="s">
        <v>1815</v>
      </c>
      <c r="E1023" s="319" t="s">
        <v>1795</v>
      </c>
      <c r="F1023" s="322"/>
      <c r="G1023" s="242" t="s">
        <v>543</v>
      </c>
      <c r="H1023" s="285"/>
      <c r="I1023" s="236">
        <v>1671179</v>
      </c>
      <c r="J1023" s="357">
        <f t="shared" si="16"/>
        <v>16547377</v>
      </c>
      <c r="K1023" s="251"/>
      <c r="L1023" s="287"/>
      <c r="M1023" s="319" t="s">
        <v>1795</v>
      </c>
      <c r="N1023" s="287"/>
      <c r="O1023" s="287"/>
      <c r="P1023" s="287"/>
      <c r="Q1023" s="287"/>
      <c r="R1023" s="287"/>
      <c r="S1023" s="287"/>
      <c r="T1023" s="287"/>
      <c r="U1023" s="287"/>
      <c r="V1023" s="287"/>
      <c r="W1023" s="287"/>
      <c r="X1023" s="287"/>
      <c r="Y1023" s="287"/>
      <c r="Z1023" s="287"/>
      <c r="AA1023" s="287"/>
      <c r="AB1023" s="287"/>
      <c r="AC1023" s="287"/>
      <c r="AD1023" s="287"/>
      <c r="AE1023" s="287"/>
      <c r="AF1023" s="287"/>
      <c r="AG1023" s="287"/>
      <c r="AH1023" s="287"/>
      <c r="AI1023" s="287"/>
      <c r="AJ1023" s="449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206"/>
      <c r="BN1023" s="206"/>
      <c r="BO1023" s="206"/>
      <c r="BP1023" s="206"/>
      <c r="BQ1023" s="206"/>
      <c r="BR1023" s="206"/>
      <c r="BS1023" s="206"/>
      <c r="BT1023" s="206"/>
      <c r="BU1023" s="206"/>
      <c r="BV1023" s="206"/>
      <c r="BW1023" s="206"/>
      <c r="BX1023" s="206"/>
      <c r="BY1023" s="206"/>
      <c r="BZ1023" s="206"/>
      <c r="CA1023" s="206"/>
      <c r="CB1023" s="206"/>
      <c r="CC1023" s="206"/>
      <c r="CD1023" s="206"/>
      <c r="CE1023" s="206"/>
      <c r="CF1023" s="206"/>
      <c r="CG1023" s="206"/>
      <c r="CH1023" s="206"/>
      <c r="CI1023" s="206"/>
      <c r="CJ1023" s="206"/>
      <c r="CK1023" s="206"/>
      <c r="CL1023" s="206"/>
      <c r="CM1023" s="206"/>
      <c r="CN1023" s="206"/>
      <c r="CO1023" s="206"/>
      <c r="CP1023" s="206"/>
      <c r="CQ1023" s="206"/>
      <c r="CR1023" s="206"/>
      <c r="CS1023" s="206"/>
      <c r="CT1023" s="206"/>
      <c r="CU1023" s="206"/>
      <c r="CV1023" s="206"/>
      <c r="CW1023" s="206"/>
      <c r="CX1023" s="206"/>
      <c r="CY1023" s="206"/>
      <c r="CZ1023" s="206"/>
      <c r="DA1023" s="206"/>
      <c r="DB1023" s="206"/>
      <c r="DC1023" s="206"/>
      <c r="DD1023" s="206"/>
      <c r="DE1023" s="206"/>
      <c r="DF1023" s="206"/>
      <c r="DG1023" s="206"/>
      <c r="DH1023" s="206"/>
      <c r="DI1023" s="206"/>
      <c r="DJ1023" s="206"/>
      <c r="DK1023" s="206"/>
      <c r="DL1023" s="206"/>
      <c r="DM1023" s="206"/>
      <c r="DN1023" s="206"/>
      <c r="DO1023" s="206"/>
      <c r="DP1023" s="206"/>
      <c r="DQ1023" s="206"/>
      <c r="DR1023" s="206"/>
      <c r="DS1023" s="206"/>
      <c r="DT1023" s="206"/>
      <c r="DU1023" s="206"/>
      <c r="DV1023" s="206"/>
      <c r="DW1023" s="206"/>
      <c r="DX1023" s="206"/>
      <c r="DY1023" s="206"/>
      <c r="DZ1023" s="206"/>
      <c r="EA1023" s="206"/>
      <c r="EB1023" s="206"/>
      <c r="EC1023" s="206"/>
      <c r="ED1023" s="206"/>
      <c r="EE1023" s="206"/>
      <c r="EF1023" s="206"/>
      <c r="EG1023" s="206"/>
      <c r="EH1023" s="206"/>
      <c r="EI1023" s="206"/>
      <c r="EJ1023" s="206"/>
      <c r="EK1023" s="206"/>
      <c r="EL1023" s="206"/>
      <c r="EM1023" s="206"/>
      <c r="EN1023" s="206"/>
      <c r="EO1023" s="206"/>
      <c r="EP1023" s="206"/>
      <c r="EQ1023" s="206"/>
      <c r="ER1023" s="206"/>
      <c r="ES1023" s="206"/>
      <c r="ET1023" s="206"/>
      <c r="EU1023" s="206"/>
      <c r="EV1023" s="206"/>
      <c r="EW1023" s="206"/>
      <c r="EX1023" s="206"/>
      <c r="EY1023" s="206"/>
      <c r="EZ1023" s="206"/>
      <c r="FA1023" s="206"/>
      <c r="FB1023" s="206"/>
      <c r="FC1023" s="206"/>
      <c r="FD1023" s="206"/>
      <c r="FE1023" s="206"/>
      <c r="FF1023" s="206"/>
      <c r="FG1023" s="206"/>
      <c r="FH1023" s="206"/>
      <c r="FI1023" s="206"/>
      <c r="FJ1023" s="206"/>
      <c r="FK1023" s="206"/>
      <c r="FL1023" s="206"/>
      <c r="FM1023" s="206"/>
      <c r="FN1023" s="206"/>
      <c r="FO1023" s="206"/>
      <c r="FP1023" s="206"/>
      <c r="FQ1023" s="206"/>
      <c r="FR1023" s="206"/>
      <c r="FS1023" s="206"/>
      <c r="FT1023" s="206"/>
      <c r="FU1023" s="206"/>
      <c r="FV1023" s="206"/>
      <c r="FW1023" s="206"/>
      <c r="FX1023" s="206"/>
      <c r="FY1023" s="206"/>
      <c r="FZ1023" s="206"/>
      <c r="GA1023" s="206"/>
      <c r="GB1023" s="206"/>
      <c r="GC1023" s="206"/>
      <c r="GD1023" s="206"/>
      <c r="GE1023" s="206"/>
      <c r="GF1023" s="206"/>
      <c r="GG1023" s="206"/>
      <c r="GH1023" s="206"/>
      <c r="GI1023" s="206"/>
      <c r="GJ1023" s="206"/>
      <c r="GK1023" s="206"/>
      <c r="GL1023" s="206"/>
      <c r="GM1023" s="206"/>
      <c r="GN1023" s="206"/>
      <c r="GO1023" s="206"/>
      <c r="GP1023" s="206"/>
      <c r="GQ1023" s="206"/>
      <c r="GR1023" s="206"/>
      <c r="GS1023" s="206"/>
      <c r="GT1023" s="206"/>
      <c r="GU1023" s="206"/>
      <c r="GV1023" s="206"/>
      <c r="GW1023" s="206"/>
      <c r="GX1023" s="206"/>
      <c r="GY1023" s="206"/>
      <c r="GZ1023" s="206"/>
      <c r="HA1023" s="206"/>
      <c r="HB1023" s="206"/>
      <c r="HC1023" s="206"/>
      <c r="HD1023" s="206"/>
      <c r="HE1023" s="206"/>
      <c r="HF1023" s="206"/>
      <c r="HG1023" s="206"/>
      <c r="HH1023" s="206"/>
      <c r="HI1023" s="206"/>
      <c r="HJ1023" s="206"/>
      <c r="HK1023" s="206"/>
      <c r="HL1023" s="206"/>
      <c r="HM1023" s="206"/>
      <c r="HN1023" s="206"/>
      <c r="HO1023" s="206"/>
      <c r="HP1023" s="206"/>
      <c r="HQ1023" s="206"/>
      <c r="HR1023" s="206"/>
      <c r="HS1023" s="206"/>
      <c r="HT1023" s="206"/>
      <c r="HU1023" s="206"/>
      <c r="HV1023" s="206"/>
      <c r="HW1023" s="206"/>
      <c r="HX1023" s="206"/>
      <c r="HY1023" s="206"/>
      <c r="HZ1023" s="206"/>
      <c r="IA1023" s="206"/>
      <c r="IB1023" s="206"/>
      <c r="IC1023" s="206"/>
      <c r="ID1023" s="206"/>
      <c r="IE1023" s="206"/>
      <c r="IF1023" s="206"/>
      <c r="IG1023" s="206"/>
      <c r="IH1023" s="206"/>
    </row>
    <row r="1024" spans="1:242" s="225" customFormat="1" hidden="1" x14ac:dyDescent="0.25">
      <c r="A1024" s="206"/>
      <c r="B1024" s="206"/>
      <c r="C1024" s="204">
        <v>43728</v>
      </c>
      <c r="D1024" s="233" t="s">
        <v>1817</v>
      </c>
      <c r="E1024" s="319" t="s">
        <v>1796</v>
      </c>
      <c r="F1024" s="322"/>
      <c r="G1024" s="242" t="s">
        <v>1816</v>
      </c>
      <c r="H1024" s="285"/>
      <c r="I1024" s="236">
        <v>344800</v>
      </c>
      <c r="J1024" s="357">
        <f t="shared" si="16"/>
        <v>16202577</v>
      </c>
      <c r="K1024" s="251"/>
      <c r="L1024" s="287"/>
      <c r="M1024" s="319" t="s">
        <v>1796</v>
      </c>
      <c r="N1024" s="287"/>
      <c r="O1024" s="287"/>
      <c r="P1024" s="287"/>
      <c r="Q1024" s="287"/>
      <c r="R1024" s="287"/>
      <c r="S1024" s="287"/>
      <c r="T1024" s="287"/>
      <c r="U1024" s="287"/>
      <c r="V1024" s="287"/>
      <c r="W1024" s="287"/>
      <c r="X1024" s="287"/>
      <c r="Y1024" s="287"/>
      <c r="Z1024" s="287"/>
      <c r="AA1024" s="287"/>
      <c r="AB1024" s="287"/>
      <c r="AC1024" s="287"/>
      <c r="AD1024" s="287"/>
      <c r="AE1024" s="287"/>
      <c r="AF1024" s="287"/>
      <c r="AG1024" s="287"/>
      <c r="AH1024" s="287"/>
      <c r="AI1024" s="287"/>
      <c r="AJ1024" s="449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  <c r="BI1024" s="206"/>
      <c r="BJ1024" s="206"/>
      <c r="BK1024" s="206"/>
      <c r="BL1024" s="206"/>
      <c r="BM1024" s="206"/>
      <c r="BN1024" s="206"/>
      <c r="BO1024" s="206"/>
      <c r="BP1024" s="206"/>
      <c r="BQ1024" s="206"/>
      <c r="BR1024" s="206"/>
      <c r="BS1024" s="206"/>
      <c r="BT1024" s="206"/>
      <c r="BU1024" s="206"/>
      <c r="BV1024" s="206"/>
      <c r="BW1024" s="206"/>
      <c r="BX1024" s="206"/>
      <c r="BY1024" s="206"/>
      <c r="BZ1024" s="206"/>
      <c r="CA1024" s="206"/>
      <c r="CB1024" s="206"/>
      <c r="CC1024" s="206"/>
      <c r="CD1024" s="206"/>
      <c r="CE1024" s="206"/>
      <c r="CF1024" s="206"/>
      <c r="CG1024" s="206"/>
      <c r="CH1024" s="206"/>
      <c r="CI1024" s="206"/>
      <c r="CJ1024" s="206"/>
      <c r="CK1024" s="206"/>
      <c r="CL1024" s="206"/>
      <c r="CM1024" s="206"/>
      <c r="CN1024" s="206"/>
      <c r="CO1024" s="206"/>
      <c r="CP1024" s="206"/>
      <c r="CQ1024" s="206"/>
      <c r="CR1024" s="206"/>
      <c r="CS1024" s="206"/>
      <c r="CT1024" s="206"/>
      <c r="CU1024" s="206"/>
      <c r="CV1024" s="206"/>
      <c r="CW1024" s="206"/>
      <c r="CX1024" s="206"/>
      <c r="CY1024" s="206"/>
      <c r="CZ1024" s="206"/>
      <c r="DA1024" s="206"/>
      <c r="DB1024" s="206"/>
      <c r="DC1024" s="206"/>
      <c r="DD1024" s="206"/>
      <c r="DE1024" s="206"/>
      <c r="DF1024" s="206"/>
      <c r="DG1024" s="206"/>
      <c r="DH1024" s="206"/>
      <c r="DI1024" s="206"/>
      <c r="DJ1024" s="206"/>
      <c r="DK1024" s="206"/>
      <c r="DL1024" s="206"/>
      <c r="DM1024" s="206"/>
      <c r="DN1024" s="206"/>
      <c r="DO1024" s="206"/>
      <c r="DP1024" s="206"/>
      <c r="DQ1024" s="206"/>
      <c r="DR1024" s="206"/>
      <c r="DS1024" s="206"/>
      <c r="DT1024" s="206"/>
      <c r="DU1024" s="206"/>
      <c r="DV1024" s="206"/>
      <c r="DW1024" s="206"/>
      <c r="DX1024" s="206"/>
      <c r="DY1024" s="206"/>
      <c r="DZ1024" s="206"/>
      <c r="EA1024" s="206"/>
      <c r="EB1024" s="206"/>
      <c r="EC1024" s="206"/>
      <c r="ED1024" s="206"/>
      <c r="EE1024" s="206"/>
      <c r="EF1024" s="206"/>
      <c r="EG1024" s="206"/>
      <c r="EH1024" s="206"/>
      <c r="EI1024" s="206"/>
      <c r="EJ1024" s="206"/>
      <c r="EK1024" s="206"/>
      <c r="EL1024" s="206"/>
      <c r="EM1024" s="206"/>
      <c r="EN1024" s="206"/>
      <c r="EO1024" s="206"/>
      <c r="EP1024" s="206"/>
      <c r="EQ1024" s="206"/>
      <c r="ER1024" s="206"/>
      <c r="ES1024" s="206"/>
      <c r="ET1024" s="206"/>
      <c r="EU1024" s="206"/>
      <c r="EV1024" s="206"/>
      <c r="EW1024" s="206"/>
      <c r="EX1024" s="206"/>
      <c r="EY1024" s="206"/>
      <c r="EZ1024" s="206"/>
      <c r="FA1024" s="206"/>
      <c r="FB1024" s="206"/>
      <c r="FC1024" s="206"/>
      <c r="FD1024" s="206"/>
      <c r="FE1024" s="206"/>
      <c r="FF1024" s="206"/>
      <c r="FG1024" s="206"/>
      <c r="FH1024" s="206"/>
      <c r="FI1024" s="206"/>
      <c r="FJ1024" s="206"/>
      <c r="FK1024" s="206"/>
      <c r="FL1024" s="206"/>
      <c r="FM1024" s="206"/>
      <c r="FN1024" s="206"/>
      <c r="FO1024" s="206"/>
      <c r="FP1024" s="206"/>
      <c r="FQ1024" s="206"/>
      <c r="FR1024" s="206"/>
      <c r="FS1024" s="206"/>
      <c r="FT1024" s="206"/>
      <c r="FU1024" s="206"/>
      <c r="FV1024" s="206"/>
      <c r="FW1024" s="206"/>
      <c r="FX1024" s="206"/>
      <c r="FY1024" s="206"/>
      <c r="FZ1024" s="206"/>
      <c r="GA1024" s="206"/>
      <c r="GB1024" s="206"/>
      <c r="GC1024" s="206"/>
      <c r="GD1024" s="206"/>
      <c r="GE1024" s="206"/>
      <c r="GF1024" s="206"/>
      <c r="GG1024" s="206"/>
      <c r="GH1024" s="206"/>
      <c r="GI1024" s="206"/>
      <c r="GJ1024" s="206"/>
      <c r="GK1024" s="206"/>
      <c r="GL1024" s="206"/>
      <c r="GM1024" s="206"/>
      <c r="GN1024" s="206"/>
      <c r="GO1024" s="206"/>
      <c r="GP1024" s="206"/>
      <c r="GQ1024" s="206"/>
      <c r="GR1024" s="206"/>
      <c r="GS1024" s="206"/>
      <c r="GT1024" s="206"/>
      <c r="GU1024" s="206"/>
      <c r="GV1024" s="206"/>
      <c r="GW1024" s="206"/>
      <c r="GX1024" s="206"/>
      <c r="GY1024" s="206"/>
      <c r="GZ1024" s="206"/>
      <c r="HA1024" s="206"/>
      <c r="HB1024" s="206"/>
      <c r="HC1024" s="206"/>
      <c r="HD1024" s="206"/>
      <c r="HE1024" s="206"/>
      <c r="HF1024" s="206"/>
      <c r="HG1024" s="206"/>
      <c r="HH1024" s="206"/>
      <c r="HI1024" s="206"/>
      <c r="HJ1024" s="206"/>
      <c r="HK1024" s="206"/>
      <c r="HL1024" s="206"/>
      <c r="HM1024" s="206"/>
      <c r="HN1024" s="206"/>
      <c r="HO1024" s="206"/>
      <c r="HP1024" s="206"/>
      <c r="HQ1024" s="206"/>
      <c r="HR1024" s="206"/>
      <c r="HS1024" s="206"/>
      <c r="HT1024" s="206"/>
      <c r="HU1024" s="206"/>
      <c r="HV1024" s="206"/>
      <c r="HW1024" s="206"/>
      <c r="HX1024" s="206"/>
      <c r="HY1024" s="206"/>
      <c r="HZ1024" s="206"/>
      <c r="IA1024" s="206"/>
      <c r="IB1024" s="206"/>
      <c r="IC1024" s="206"/>
      <c r="ID1024" s="206"/>
      <c r="IE1024" s="206"/>
      <c r="IF1024" s="206"/>
      <c r="IG1024" s="206"/>
      <c r="IH1024" s="206"/>
    </row>
    <row r="1025" spans="1:242" s="225" customFormat="1" hidden="1" x14ac:dyDescent="0.25">
      <c r="A1025" s="206"/>
      <c r="B1025" s="206"/>
      <c r="C1025" s="204">
        <v>43728</v>
      </c>
      <c r="D1025" s="233" t="s">
        <v>1818</v>
      </c>
      <c r="E1025" s="319" t="s">
        <v>1797</v>
      </c>
      <c r="F1025" s="322"/>
      <c r="G1025" s="242" t="s">
        <v>1816</v>
      </c>
      <c r="H1025" s="285"/>
      <c r="I1025" s="236">
        <v>1057700</v>
      </c>
      <c r="J1025" s="357">
        <f t="shared" si="16"/>
        <v>15144877</v>
      </c>
      <c r="K1025" s="251"/>
      <c r="L1025" s="287"/>
      <c r="M1025" s="319" t="s">
        <v>1797</v>
      </c>
      <c r="N1025" s="287"/>
      <c r="O1025" s="287"/>
      <c r="P1025" s="287"/>
      <c r="Q1025" s="287"/>
      <c r="R1025" s="287"/>
      <c r="S1025" s="287"/>
      <c r="T1025" s="287"/>
      <c r="U1025" s="287"/>
      <c r="V1025" s="287"/>
      <c r="W1025" s="287"/>
      <c r="X1025" s="287"/>
      <c r="Y1025" s="287"/>
      <c r="Z1025" s="287"/>
      <c r="AA1025" s="287"/>
      <c r="AB1025" s="287"/>
      <c r="AC1025" s="287"/>
      <c r="AD1025" s="287"/>
      <c r="AE1025" s="287"/>
      <c r="AF1025" s="287"/>
      <c r="AG1025" s="287"/>
      <c r="AH1025" s="287"/>
      <c r="AI1025" s="287"/>
      <c r="AJ1025" s="449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206"/>
      <c r="BN1025" s="206"/>
      <c r="BO1025" s="206"/>
      <c r="BP1025" s="206"/>
      <c r="BQ1025" s="206"/>
      <c r="BR1025" s="206"/>
      <c r="BS1025" s="206"/>
      <c r="BT1025" s="206"/>
      <c r="BU1025" s="206"/>
      <c r="BV1025" s="206"/>
      <c r="BW1025" s="206"/>
      <c r="BX1025" s="206"/>
      <c r="BY1025" s="206"/>
      <c r="BZ1025" s="206"/>
      <c r="CA1025" s="206"/>
      <c r="CB1025" s="206"/>
      <c r="CC1025" s="206"/>
      <c r="CD1025" s="206"/>
      <c r="CE1025" s="206"/>
      <c r="CF1025" s="206"/>
      <c r="CG1025" s="206"/>
      <c r="CH1025" s="206"/>
      <c r="CI1025" s="206"/>
      <c r="CJ1025" s="206"/>
      <c r="CK1025" s="206"/>
      <c r="CL1025" s="206"/>
      <c r="CM1025" s="206"/>
      <c r="CN1025" s="206"/>
      <c r="CO1025" s="206"/>
      <c r="CP1025" s="206"/>
      <c r="CQ1025" s="206"/>
      <c r="CR1025" s="206"/>
      <c r="CS1025" s="206"/>
      <c r="CT1025" s="206"/>
      <c r="CU1025" s="206"/>
      <c r="CV1025" s="206"/>
      <c r="CW1025" s="206"/>
      <c r="CX1025" s="206"/>
      <c r="CY1025" s="206"/>
      <c r="CZ1025" s="206"/>
      <c r="DA1025" s="206"/>
      <c r="DB1025" s="206"/>
      <c r="DC1025" s="206"/>
      <c r="DD1025" s="206"/>
      <c r="DE1025" s="206"/>
      <c r="DF1025" s="206"/>
      <c r="DG1025" s="206"/>
      <c r="DH1025" s="206"/>
      <c r="DI1025" s="206"/>
      <c r="DJ1025" s="206"/>
      <c r="DK1025" s="206"/>
      <c r="DL1025" s="206"/>
      <c r="DM1025" s="206"/>
      <c r="DN1025" s="206"/>
      <c r="DO1025" s="206"/>
      <c r="DP1025" s="206"/>
      <c r="DQ1025" s="206"/>
      <c r="DR1025" s="206"/>
      <c r="DS1025" s="206"/>
      <c r="DT1025" s="206"/>
      <c r="DU1025" s="206"/>
      <c r="DV1025" s="206"/>
      <c r="DW1025" s="206"/>
      <c r="DX1025" s="206"/>
      <c r="DY1025" s="206"/>
      <c r="DZ1025" s="206"/>
      <c r="EA1025" s="206"/>
      <c r="EB1025" s="206"/>
      <c r="EC1025" s="206"/>
      <c r="ED1025" s="206"/>
      <c r="EE1025" s="206"/>
      <c r="EF1025" s="206"/>
      <c r="EG1025" s="206"/>
      <c r="EH1025" s="206"/>
      <c r="EI1025" s="206"/>
      <c r="EJ1025" s="206"/>
      <c r="EK1025" s="206"/>
      <c r="EL1025" s="206"/>
      <c r="EM1025" s="206"/>
      <c r="EN1025" s="206"/>
      <c r="EO1025" s="206"/>
      <c r="EP1025" s="206"/>
      <c r="EQ1025" s="206"/>
      <c r="ER1025" s="206"/>
      <c r="ES1025" s="206"/>
      <c r="ET1025" s="206"/>
      <c r="EU1025" s="206"/>
      <c r="EV1025" s="206"/>
      <c r="EW1025" s="206"/>
      <c r="EX1025" s="206"/>
      <c r="EY1025" s="206"/>
      <c r="EZ1025" s="206"/>
      <c r="FA1025" s="206"/>
      <c r="FB1025" s="206"/>
      <c r="FC1025" s="206"/>
      <c r="FD1025" s="206"/>
      <c r="FE1025" s="206"/>
      <c r="FF1025" s="206"/>
      <c r="FG1025" s="206"/>
      <c r="FH1025" s="206"/>
      <c r="FI1025" s="206"/>
      <c r="FJ1025" s="206"/>
      <c r="FK1025" s="206"/>
      <c r="FL1025" s="206"/>
      <c r="FM1025" s="206"/>
      <c r="FN1025" s="206"/>
      <c r="FO1025" s="206"/>
      <c r="FP1025" s="206"/>
      <c r="FQ1025" s="206"/>
      <c r="FR1025" s="206"/>
      <c r="FS1025" s="206"/>
      <c r="FT1025" s="206"/>
      <c r="FU1025" s="206"/>
      <c r="FV1025" s="206"/>
      <c r="FW1025" s="206"/>
      <c r="FX1025" s="206"/>
      <c r="FY1025" s="206"/>
      <c r="FZ1025" s="206"/>
      <c r="GA1025" s="206"/>
      <c r="GB1025" s="206"/>
      <c r="GC1025" s="206"/>
      <c r="GD1025" s="206"/>
      <c r="GE1025" s="206"/>
      <c r="GF1025" s="206"/>
      <c r="GG1025" s="206"/>
      <c r="GH1025" s="206"/>
      <c r="GI1025" s="206"/>
      <c r="GJ1025" s="206"/>
      <c r="GK1025" s="206"/>
      <c r="GL1025" s="206"/>
      <c r="GM1025" s="206"/>
      <c r="GN1025" s="206"/>
      <c r="GO1025" s="206"/>
      <c r="GP1025" s="206"/>
      <c r="GQ1025" s="206"/>
      <c r="GR1025" s="206"/>
      <c r="GS1025" s="206"/>
      <c r="GT1025" s="206"/>
      <c r="GU1025" s="206"/>
      <c r="GV1025" s="206"/>
      <c r="GW1025" s="206"/>
      <c r="GX1025" s="206"/>
      <c r="GY1025" s="206"/>
      <c r="GZ1025" s="206"/>
      <c r="HA1025" s="206"/>
      <c r="HB1025" s="206"/>
      <c r="HC1025" s="206"/>
      <c r="HD1025" s="206"/>
      <c r="HE1025" s="206"/>
      <c r="HF1025" s="206"/>
      <c r="HG1025" s="206"/>
      <c r="HH1025" s="206"/>
      <c r="HI1025" s="206"/>
      <c r="HJ1025" s="206"/>
      <c r="HK1025" s="206"/>
      <c r="HL1025" s="206"/>
      <c r="HM1025" s="206"/>
      <c r="HN1025" s="206"/>
      <c r="HO1025" s="206"/>
      <c r="HP1025" s="206"/>
      <c r="HQ1025" s="206"/>
      <c r="HR1025" s="206"/>
      <c r="HS1025" s="206"/>
      <c r="HT1025" s="206"/>
      <c r="HU1025" s="206"/>
      <c r="HV1025" s="206"/>
      <c r="HW1025" s="206"/>
      <c r="HX1025" s="206"/>
      <c r="HY1025" s="206"/>
      <c r="HZ1025" s="206"/>
      <c r="IA1025" s="206"/>
      <c r="IB1025" s="206"/>
      <c r="IC1025" s="206"/>
      <c r="ID1025" s="206"/>
      <c r="IE1025" s="206"/>
      <c r="IF1025" s="206"/>
      <c r="IG1025" s="206"/>
      <c r="IH1025" s="206"/>
    </row>
    <row r="1026" spans="1:242" s="225" customFormat="1" hidden="1" x14ac:dyDescent="0.25">
      <c r="A1026" s="206"/>
      <c r="B1026" s="206"/>
      <c r="C1026" s="204">
        <v>43728</v>
      </c>
      <c r="D1026" s="233" t="s">
        <v>1819</v>
      </c>
      <c r="E1026" s="319" t="s">
        <v>1798</v>
      </c>
      <c r="F1026" s="322"/>
      <c r="G1026" s="242" t="s">
        <v>291</v>
      </c>
      <c r="H1026" s="285"/>
      <c r="I1026" s="236">
        <v>145000</v>
      </c>
      <c r="J1026" s="357">
        <f t="shared" si="16"/>
        <v>14999877</v>
      </c>
      <c r="K1026" s="251"/>
      <c r="L1026" s="287"/>
      <c r="M1026" s="319" t="s">
        <v>1798</v>
      </c>
      <c r="N1026" s="287"/>
      <c r="O1026" s="287"/>
      <c r="P1026" s="287"/>
      <c r="Q1026" s="287"/>
      <c r="R1026" s="287"/>
      <c r="S1026" s="287"/>
      <c r="T1026" s="287"/>
      <c r="U1026" s="287"/>
      <c r="V1026" s="287"/>
      <c r="W1026" s="287"/>
      <c r="X1026" s="287"/>
      <c r="Y1026" s="287"/>
      <c r="Z1026" s="287"/>
      <c r="AA1026" s="287"/>
      <c r="AB1026" s="287"/>
      <c r="AC1026" s="287"/>
      <c r="AD1026" s="287"/>
      <c r="AE1026" s="287"/>
      <c r="AF1026" s="287"/>
      <c r="AG1026" s="287"/>
      <c r="AH1026" s="287"/>
      <c r="AI1026" s="287"/>
      <c r="AJ1026" s="449"/>
      <c r="AK1026" s="206"/>
      <c r="AL1026" s="206"/>
      <c r="AM1026" s="206"/>
      <c r="AN1026" s="206"/>
      <c r="AO1026" s="206"/>
      <c r="AP1026" s="206"/>
      <c r="AQ1026" s="206"/>
      <c r="AR1026" s="206"/>
      <c r="AS1026" s="206"/>
      <c r="AT1026" s="206"/>
      <c r="AU1026" s="206"/>
      <c r="AV1026" s="206"/>
      <c r="AW1026" s="206"/>
      <c r="AX1026" s="206"/>
      <c r="AY1026" s="206"/>
      <c r="AZ1026" s="206"/>
      <c r="BA1026" s="206"/>
      <c r="BB1026" s="206"/>
      <c r="BC1026" s="206"/>
      <c r="BD1026" s="206"/>
      <c r="BE1026" s="206"/>
      <c r="BF1026" s="206"/>
      <c r="BG1026" s="206"/>
      <c r="BH1026" s="206"/>
      <c r="BI1026" s="206"/>
      <c r="BJ1026" s="206"/>
      <c r="BK1026" s="206"/>
      <c r="BL1026" s="206"/>
      <c r="BM1026" s="206"/>
      <c r="BN1026" s="206"/>
      <c r="BO1026" s="206"/>
      <c r="BP1026" s="206"/>
      <c r="BQ1026" s="206"/>
      <c r="BR1026" s="206"/>
      <c r="BS1026" s="206"/>
      <c r="BT1026" s="206"/>
      <c r="BU1026" s="206"/>
      <c r="BV1026" s="206"/>
      <c r="BW1026" s="206"/>
      <c r="BX1026" s="206"/>
      <c r="BY1026" s="206"/>
      <c r="BZ1026" s="206"/>
      <c r="CA1026" s="206"/>
      <c r="CB1026" s="206"/>
      <c r="CC1026" s="206"/>
      <c r="CD1026" s="206"/>
      <c r="CE1026" s="206"/>
      <c r="CF1026" s="206"/>
      <c r="CG1026" s="206"/>
      <c r="CH1026" s="206"/>
      <c r="CI1026" s="206"/>
      <c r="CJ1026" s="206"/>
      <c r="CK1026" s="206"/>
      <c r="CL1026" s="206"/>
      <c r="CM1026" s="206"/>
      <c r="CN1026" s="206"/>
      <c r="CO1026" s="206"/>
      <c r="CP1026" s="206"/>
      <c r="CQ1026" s="206"/>
      <c r="CR1026" s="206"/>
      <c r="CS1026" s="206"/>
      <c r="CT1026" s="206"/>
      <c r="CU1026" s="206"/>
      <c r="CV1026" s="206"/>
      <c r="CW1026" s="206"/>
      <c r="CX1026" s="206"/>
      <c r="CY1026" s="206"/>
      <c r="CZ1026" s="206"/>
      <c r="DA1026" s="206"/>
      <c r="DB1026" s="206"/>
      <c r="DC1026" s="206"/>
      <c r="DD1026" s="206"/>
      <c r="DE1026" s="206"/>
      <c r="DF1026" s="206"/>
      <c r="DG1026" s="206"/>
      <c r="DH1026" s="206"/>
      <c r="DI1026" s="206"/>
      <c r="DJ1026" s="206"/>
      <c r="DK1026" s="206"/>
      <c r="DL1026" s="206"/>
      <c r="DM1026" s="206"/>
      <c r="DN1026" s="206"/>
      <c r="DO1026" s="206"/>
      <c r="DP1026" s="206"/>
      <c r="DQ1026" s="206"/>
      <c r="DR1026" s="206"/>
      <c r="DS1026" s="206"/>
      <c r="DT1026" s="206"/>
      <c r="DU1026" s="206"/>
      <c r="DV1026" s="206"/>
      <c r="DW1026" s="206"/>
      <c r="DX1026" s="206"/>
      <c r="DY1026" s="206"/>
      <c r="DZ1026" s="206"/>
      <c r="EA1026" s="206"/>
      <c r="EB1026" s="206"/>
      <c r="EC1026" s="206"/>
      <c r="ED1026" s="206"/>
      <c r="EE1026" s="206"/>
      <c r="EF1026" s="206"/>
      <c r="EG1026" s="206"/>
      <c r="EH1026" s="206"/>
      <c r="EI1026" s="206"/>
      <c r="EJ1026" s="206"/>
      <c r="EK1026" s="206"/>
      <c r="EL1026" s="206"/>
      <c r="EM1026" s="206"/>
      <c r="EN1026" s="206"/>
      <c r="EO1026" s="206"/>
      <c r="EP1026" s="206"/>
      <c r="EQ1026" s="206"/>
      <c r="ER1026" s="206"/>
      <c r="ES1026" s="206"/>
      <c r="ET1026" s="206"/>
      <c r="EU1026" s="206"/>
      <c r="EV1026" s="206"/>
      <c r="EW1026" s="206"/>
      <c r="EX1026" s="206"/>
      <c r="EY1026" s="206"/>
      <c r="EZ1026" s="206"/>
      <c r="FA1026" s="206"/>
      <c r="FB1026" s="206"/>
      <c r="FC1026" s="206"/>
      <c r="FD1026" s="206"/>
      <c r="FE1026" s="206"/>
      <c r="FF1026" s="206"/>
      <c r="FG1026" s="206"/>
      <c r="FH1026" s="206"/>
      <c r="FI1026" s="206"/>
      <c r="FJ1026" s="206"/>
      <c r="FK1026" s="206"/>
      <c r="FL1026" s="206"/>
      <c r="FM1026" s="206"/>
      <c r="FN1026" s="206"/>
      <c r="FO1026" s="206"/>
      <c r="FP1026" s="206"/>
      <c r="FQ1026" s="206"/>
      <c r="FR1026" s="206"/>
      <c r="FS1026" s="206"/>
      <c r="FT1026" s="206"/>
      <c r="FU1026" s="206"/>
      <c r="FV1026" s="206"/>
      <c r="FW1026" s="206"/>
      <c r="FX1026" s="206"/>
      <c r="FY1026" s="206"/>
      <c r="FZ1026" s="206"/>
      <c r="GA1026" s="206"/>
      <c r="GB1026" s="206"/>
      <c r="GC1026" s="206"/>
      <c r="GD1026" s="206"/>
      <c r="GE1026" s="206"/>
      <c r="GF1026" s="206"/>
      <c r="GG1026" s="206"/>
      <c r="GH1026" s="206"/>
      <c r="GI1026" s="206"/>
      <c r="GJ1026" s="206"/>
      <c r="GK1026" s="206"/>
      <c r="GL1026" s="206"/>
      <c r="GM1026" s="206"/>
      <c r="GN1026" s="206"/>
      <c r="GO1026" s="206"/>
      <c r="GP1026" s="206"/>
      <c r="GQ1026" s="206"/>
      <c r="GR1026" s="206"/>
      <c r="GS1026" s="206"/>
      <c r="GT1026" s="206"/>
      <c r="GU1026" s="206"/>
      <c r="GV1026" s="206"/>
      <c r="GW1026" s="206"/>
      <c r="GX1026" s="206"/>
      <c r="GY1026" s="206"/>
      <c r="GZ1026" s="206"/>
      <c r="HA1026" s="206"/>
      <c r="HB1026" s="206"/>
      <c r="HC1026" s="206"/>
      <c r="HD1026" s="206"/>
      <c r="HE1026" s="206"/>
      <c r="HF1026" s="206"/>
      <c r="HG1026" s="206"/>
      <c r="HH1026" s="206"/>
      <c r="HI1026" s="206"/>
      <c r="HJ1026" s="206"/>
      <c r="HK1026" s="206"/>
      <c r="HL1026" s="206"/>
      <c r="HM1026" s="206"/>
      <c r="HN1026" s="206"/>
      <c r="HO1026" s="206"/>
      <c r="HP1026" s="206"/>
      <c r="HQ1026" s="206"/>
      <c r="HR1026" s="206"/>
      <c r="HS1026" s="206"/>
      <c r="HT1026" s="206"/>
      <c r="HU1026" s="206"/>
      <c r="HV1026" s="206"/>
      <c r="HW1026" s="206"/>
      <c r="HX1026" s="206"/>
      <c r="HY1026" s="206"/>
      <c r="HZ1026" s="206"/>
      <c r="IA1026" s="206"/>
      <c r="IB1026" s="206"/>
      <c r="IC1026" s="206"/>
      <c r="ID1026" s="206"/>
      <c r="IE1026" s="206"/>
      <c r="IF1026" s="206"/>
      <c r="IG1026" s="206"/>
      <c r="IH1026" s="206"/>
    </row>
    <row r="1027" spans="1:242" s="225" customFormat="1" hidden="1" x14ac:dyDescent="0.25">
      <c r="A1027" s="206"/>
      <c r="B1027" s="206"/>
      <c r="C1027" s="204"/>
      <c r="D1027" s="233" t="s">
        <v>1100</v>
      </c>
      <c r="E1027" s="319"/>
      <c r="F1027" s="322"/>
      <c r="G1027" s="242" t="s">
        <v>291</v>
      </c>
      <c r="H1027" s="285">
        <v>150000</v>
      </c>
      <c r="I1027" s="236"/>
      <c r="J1027" s="357">
        <f t="shared" si="16"/>
        <v>15149877</v>
      </c>
      <c r="K1027" s="251" t="s">
        <v>1762</v>
      </c>
      <c r="L1027" s="287"/>
      <c r="M1027" s="319"/>
      <c r="N1027" s="287"/>
      <c r="O1027" s="287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449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206"/>
      <c r="BN1027" s="206"/>
      <c r="BO1027" s="206"/>
      <c r="BP1027" s="206"/>
      <c r="BQ1027" s="206"/>
      <c r="BR1027" s="206"/>
      <c r="BS1027" s="206"/>
      <c r="BT1027" s="206"/>
      <c r="BU1027" s="206"/>
      <c r="BV1027" s="206"/>
      <c r="BW1027" s="206"/>
      <c r="BX1027" s="206"/>
      <c r="BY1027" s="206"/>
      <c r="BZ1027" s="206"/>
      <c r="CA1027" s="206"/>
      <c r="CB1027" s="206"/>
      <c r="CC1027" s="206"/>
      <c r="CD1027" s="206"/>
      <c r="CE1027" s="206"/>
      <c r="CF1027" s="206"/>
      <c r="CG1027" s="206"/>
      <c r="CH1027" s="206"/>
      <c r="CI1027" s="206"/>
      <c r="CJ1027" s="206"/>
      <c r="CK1027" s="206"/>
      <c r="CL1027" s="206"/>
      <c r="CM1027" s="206"/>
      <c r="CN1027" s="206"/>
      <c r="CO1027" s="206"/>
      <c r="CP1027" s="206"/>
      <c r="CQ1027" s="206"/>
      <c r="CR1027" s="206"/>
      <c r="CS1027" s="206"/>
      <c r="CT1027" s="206"/>
      <c r="CU1027" s="206"/>
      <c r="CV1027" s="206"/>
      <c r="CW1027" s="206"/>
      <c r="CX1027" s="206"/>
      <c r="CY1027" s="206"/>
      <c r="CZ1027" s="206"/>
      <c r="DA1027" s="206"/>
      <c r="DB1027" s="206"/>
      <c r="DC1027" s="206"/>
      <c r="DD1027" s="206"/>
      <c r="DE1027" s="206"/>
      <c r="DF1027" s="206"/>
      <c r="DG1027" s="206"/>
      <c r="DH1027" s="206"/>
      <c r="DI1027" s="206"/>
      <c r="DJ1027" s="206"/>
      <c r="DK1027" s="206"/>
      <c r="DL1027" s="206"/>
      <c r="DM1027" s="206"/>
      <c r="DN1027" s="206"/>
      <c r="DO1027" s="206"/>
      <c r="DP1027" s="206"/>
      <c r="DQ1027" s="206"/>
      <c r="DR1027" s="206"/>
      <c r="DS1027" s="206"/>
      <c r="DT1027" s="206"/>
      <c r="DU1027" s="206"/>
      <c r="DV1027" s="206"/>
      <c r="DW1027" s="206"/>
      <c r="DX1027" s="206"/>
      <c r="DY1027" s="206"/>
      <c r="DZ1027" s="206"/>
      <c r="EA1027" s="206"/>
      <c r="EB1027" s="206"/>
      <c r="EC1027" s="206"/>
      <c r="ED1027" s="206"/>
      <c r="EE1027" s="206"/>
      <c r="EF1027" s="206"/>
      <c r="EG1027" s="206"/>
      <c r="EH1027" s="206"/>
      <c r="EI1027" s="206"/>
      <c r="EJ1027" s="206"/>
      <c r="EK1027" s="206"/>
      <c r="EL1027" s="206"/>
      <c r="EM1027" s="206"/>
      <c r="EN1027" s="206"/>
      <c r="EO1027" s="206"/>
      <c r="EP1027" s="206"/>
      <c r="EQ1027" s="206"/>
      <c r="ER1027" s="206"/>
      <c r="ES1027" s="206"/>
      <c r="ET1027" s="206"/>
      <c r="EU1027" s="206"/>
      <c r="EV1027" s="206"/>
      <c r="EW1027" s="206"/>
      <c r="EX1027" s="206"/>
      <c r="EY1027" s="206"/>
      <c r="EZ1027" s="206"/>
      <c r="FA1027" s="206"/>
      <c r="FB1027" s="206"/>
      <c r="FC1027" s="206"/>
      <c r="FD1027" s="206"/>
      <c r="FE1027" s="206"/>
      <c r="FF1027" s="206"/>
      <c r="FG1027" s="206"/>
      <c r="FH1027" s="206"/>
      <c r="FI1027" s="206"/>
      <c r="FJ1027" s="206"/>
      <c r="FK1027" s="206"/>
      <c r="FL1027" s="206"/>
      <c r="FM1027" s="206"/>
      <c r="FN1027" s="206"/>
      <c r="FO1027" s="206"/>
      <c r="FP1027" s="206"/>
      <c r="FQ1027" s="206"/>
      <c r="FR1027" s="206"/>
      <c r="FS1027" s="206"/>
      <c r="FT1027" s="206"/>
      <c r="FU1027" s="206"/>
      <c r="FV1027" s="206"/>
      <c r="FW1027" s="206"/>
      <c r="FX1027" s="206"/>
      <c r="FY1027" s="206"/>
      <c r="FZ1027" s="206"/>
      <c r="GA1027" s="206"/>
      <c r="GB1027" s="206"/>
      <c r="GC1027" s="206"/>
      <c r="GD1027" s="206"/>
      <c r="GE1027" s="206"/>
      <c r="GF1027" s="206"/>
      <c r="GG1027" s="206"/>
      <c r="GH1027" s="206"/>
      <c r="GI1027" s="206"/>
      <c r="GJ1027" s="206"/>
      <c r="GK1027" s="206"/>
      <c r="GL1027" s="206"/>
      <c r="GM1027" s="206"/>
      <c r="GN1027" s="206"/>
      <c r="GO1027" s="206"/>
      <c r="GP1027" s="206"/>
      <c r="GQ1027" s="206"/>
      <c r="GR1027" s="206"/>
      <c r="GS1027" s="206"/>
      <c r="GT1027" s="206"/>
      <c r="GU1027" s="206"/>
      <c r="GV1027" s="206"/>
      <c r="GW1027" s="206"/>
      <c r="GX1027" s="206"/>
      <c r="GY1027" s="206"/>
      <c r="GZ1027" s="206"/>
      <c r="HA1027" s="206"/>
      <c r="HB1027" s="206"/>
      <c r="HC1027" s="206"/>
      <c r="HD1027" s="206"/>
      <c r="HE1027" s="206"/>
      <c r="HF1027" s="206"/>
      <c r="HG1027" s="206"/>
      <c r="HH1027" s="206"/>
      <c r="HI1027" s="206"/>
      <c r="HJ1027" s="206"/>
      <c r="HK1027" s="206"/>
      <c r="HL1027" s="206"/>
      <c r="HM1027" s="206"/>
      <c r="HN1027" s="206"/>
      <c r="HO1027" s="206"/>
      <c r="HP1027" s="206"/>
      <c r="HQ1027" s="206"/>
      <c r="HR1027" s="206"/>
      <c r="HS1027" s="206"/>
      <c r="HT1027" s="206"/>
      <c r="HU1027" s="206"/>
      <c r="HV1027" s="206"/>
      <c r="HW1027" s="206"/>
      <c r="HX1027" s="206"/>
      <c r="HY1027" s="206"/>
      <c r="HZ1027" s="206"/>
      <c r="IA1027" s="206"/>
      <c r="IB1027" s="206"/>
      <c r="IC1027" s="206"/>
      <c r="ID1027" s="206"/>
      <c r="IE1027" s="206"/>
      <c r="IF1027" s="206"/>
      <c r="IG1027" s="206"/>
      <c r="IH1027" s="206"/>
    </row>
    <row r="1028" spans="1:242" s="225" customFormat="1" hidden="1" x14ac:dyDescent="0.25">
      <c r="A1028" s="206"/>
      <c r="B1028" s="206"/>
      <c r="C1028" s="204">
        <v>43728</v>
      </c>
      <c r="D1028" s="233" t="s">
        <v>1820</v>
      </c>
      <c r="E1028" s="319" t="s">
        <v>1799</v>
      </c>
      <c r="F1028" s="322"/>
      <c r="G1028" s="242" t="s">
        <v>565</v>
      </c>
      <c r="H1028" s="285"/>
      <c r="I1028" s="236">
        <v>754900</v>
      </c>
      <c r="J1028" s="357">
        <f t="shared" si="16"/>
        <v>14394977</v>
      </c>
      <c r="K1028" s="251"/>
      <c r="L1028" s="287"/>
      <c r="M1028" s="319" t="s">
        <v>1799</v>
      </c>
      <c r="N1028" s="287"/>
      <c r="O1028" s="287"/>
      <c r="P1028" s="287"/>
      <c r="Q1028" s="287"/>
      <c r="R1028" s="287"/>
      <c r="S1028" s="287"/>
      <c r="T1028" s="287"/>
      <c r="U1028" s="287"/>
      <c r="V1028" s="287"/>
      <c r="W1028" s="287"/>
      <c r="X1028" s="287"/>
      <c r="Y1028" s="287"/>
      <c r="Z1028" s="287"/>
      <c r="AA1028" s="287"/>
      <c r="AB1028" s="287"/>
      <c r="AC1028" s="287"/>
      <c r="AD1028" s="287"/>
      <c r="AE1028" s="287"/>
      <c r="AF1028" s="287"/>
      <c r="AG1028" s="287"/>
      <c r="AH1028" s="287"/>
      <c r="AI1028" s="287"/>
      <c r="AJ1028" s="449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06"/>
      <c r="BN1028" s="206"/>
      <c r="BO1028" s="206"/>
      <c r="BP1028" s="206"/>
      <c r="BQ1028" s="206"/>
      <c r="BR1028" s="206"/>
      <c r="BS1028" s="206"/>
      <c r="BT1028" s="206"/>
      <c r="BU1028" s="206"/>
      <c r="BV1028" s="206"/>
      <c r="BW1028" s="206"/>
      <c r="BX1028" s="206"/>
      <c r="BY1028" s="206"/>
      <c r="BZ1028" s="206"/>
      <c r="CA1028" s="206"/>
      <c r="CB1028" s="206"/>
      <c r="CC1028" s="206"/>
      <c r="CD1028" s="206"/>
      <c r="CE1028" s="206"/>
      <c r="CF1028" s="206"/>
      <c r="CG1028" s="206"/>
      <c r="CH1028" s="206"/>
      <c r="CI1028" s="206"/>
      <c r="CJ1028" s="206"/>
      <c r="CK1028" s="206"/>
      <c r="CL1028" s="206"/>
      <c r="CM1028" s="206"/>
      <c r="CN1028" s="206"/>
      <c r="CO1028" s="206"/>
      <c r="CP1028" s="206"/>
      <c r="CQ1028" s="206"/>
      <c r="CR1028" s="206"/>
      <c r="CS1028" s="206"/>
      <c r="CT1028" s="206"/>
      <c r="CU1028" s="206"/>
      <c r="CV1028" s="206"/>
      <c r="CW1028" s="206"/>
      <c r="CX1028" s="206"/>
      <c r="CY1028" s="206"/>
      <c r="CZ1028" s="206"/>
      <c r="DA1028" s="206"/>
      <c r="DB1028" s="206"/>
      <c r="DC1028" s="206"/>
      <c r="DD1028" s="206"/>
      <c r="DE1028" s="206"/>
      <c r="DF1028" s="206"/>
      <c r="DG1028" s="206"/>
      <c r="DH1028" s="206"/>
      <c r="DI1028" s="206"/>
      <c r="DJ1028" s="206"/>
      <c r="DK1028" s="206"/>
      <c r="DL1028" s="206"/>
      <c r="DM1028" s="206"/>
      <c r="DN1028" s="206"/>
      <c r="DO1028" s="206"/>
      <c r="DP1028" s="206"/>
      <c r="DQ1028" s="206"/>
      <c r="DR1028" s="206"/>
      <c r="DS1028" s="206"/>
      <c r="DT1028" s="206"/>
      <c r="DU1028" s="206"/>
      <c r="DV1028" s="206"/>
      <c r="DW1028" s="206"/>
      <c r="DX1028" s="206"/>
      <c r="DY1028" s="206"/>
      <c r="DZ1028" s="206"/>
      <c r="EA1028" s="206"/>
      <c r="EB1028" s="206"/>
      <c r="EC1028" s="206"/>
      <c r="ED1028" s="206"/>
      <c r="EE1028" s="206"/>
      <c r="EF1028" s="206"/>
      <c r="EG1028" s="206"/>
      <c r="EH1028" s="206"/>
      <c r="EI1028" s="206"/>
      <c r="EJ1028" s="206"/>
      <c r="EK1028" s="206"/>
      <c r="EL1028" s="206"/>
      <c r="EM1028" s="206"/>
      <c r="EN1028" s="206"/>
      <c r="EO1028" s="206"/>
      <c r="EP1028" s="206"/>
      <c r="EQ1028" s="206"/>
      <c r="ER1028" s="206"/>
      <c r="ES1028" s="206"/>
      <c r="ET1028" s="206"/>
      <c r="EU1028" s="206"/>
      <c r="EV1028" s="206"/>
      <c r="EW1028" s="206"/>
      <c r="EX1028" s="206"/>
      <c r="EY1028" s="206"/>
      <c r="EZ1028" s="206"/>
      <c r="FA1028" s="206"/>
      <c r="FB1028" s="206"/>
      <c r="FC1028" s="206"/>
      <c r="FD1028" s="206"/>
      <c r="FE1028" s="206"/>
      <c r="FF1028" s="206"/>
      <c r="FG1028" s="206"/>
      <c r="FH1028" s="206"/>
      <c r="FI1028" s="206"/>
      <c r="FJ1028" s="206"/>
      <c r="FK1028" s="206"/>
      <c r="FL1028" s="206"/>
      <c r="FM1028" s="206"/>
      <c r="FN1028" s="206"/>
      <c r="FO1028" s="206"/>
      <c r="FP1028" s="206"/>
      <c r="FQ1028" s="206"/>
      <c r="FR1028" s="206"/>
      <c r="FS1028" s="206"/>
      <c r="FT1028" s="206"/>
      <c r="FU1028" s="206"/>
      <c r="FV1028" s="206"/>
      <c r="FW1028" s="206"/>
      <c r="FX1028" s="206"/>
      <c r="FY1028" s="206"/>
      <c r="FZ1028" s="206"/>
      <c r="GA1028" s="206"/>
      <c r="GB1028" s="206"/>
      <c r="GC1028" s="206"/>
      <c r="GD1028" s="206"/>
      <c r="GE1028" s="206"/>
      <c r="GF1028" s="206"/>
      <c r="GG1028" s="206"/>
      <c r="GH1028" s="206"/>
      <c r="GI1028" s="206"/>
      <c r="GJ1028" s="206"/>
      <c r="GK1028" s="206"/>
      <c r="GL1028" s="206"/>
      <c r="GM1028" s="206"/>
      <c r="GN1028" s="206"/>
      <c r="GO1028" s="206"/>
      <c r="GP1028" s="206"/>
      <c r="GQ1028" s="206"/>
      <c r="GR1028" s="206"/>
      <c r="GS1028" s="206"/>
      <c r="GT1028" s="206"/>
      <c r="GU1028" s="206"/>
      <c r="GV1028" s="206"/>
      <c r="GW1028" s="206"/>
      <c r="GX1028" s="206"/>
      <c r="GY1028" s="206"/>
      <c r="GZ1028" s="206"/>
      <c r="HA1028" s="206"/>
      <c r="HB1028" s="206"/>
      <c r="HC1028" s="206"/>
      <c r="HD1028" s="206"/>
      <c r="HE1028" s="206"/>
      <c r="HF1028" s="206"/>
      <c r="HG1028" s="206"/>
      <c r="HH1028" s="206"/>
      <c r="HI1028" s="206"/>
      <c r="HJ1028" s="206"/>
      <c r="HK1028" s="206"/>
      <c r="HL1028" s="206"/>
      <c r="HM1028" s="206"/>
      <c r="HN1028" s="206"/>
      <c r="HO1028" s="206"/>
      <c r="HP1028" s="206"/>
      <c r="HQ1028" s="206"/>
      <c r="HR1028" s="206"/>
      <c r="HS1028" s="206"/>
      <c r="HT1028" s="206"/>
      <c r="HU1028" s="206"/>
      <c r="HV1028" s="206"/>
      <c r="HW1028" s="206"/>
      <c r="HX1028" s="206"/>
      <c r="HY1028" s="206"/>
      <c r="HZ1028" s="206"/>
      <c r="IA1028" s="206"/>
      <c r="IB1028" s="206"/>
      <c r="IC1028" s="206"/>
      <c r="ID1028" s="206"/>
      <c r="IE1028" s="206"/>
      <c r="IF1028" s="206"/>
      <c r="IG1028" s="206"/>
      <c r="IH1028" s="206"/>
    </row>
    <row r="1029" spans="1:242" s="225" customFormat="1" hidden="1" x14ac:dyDescent="0.25">
      <c r="A1029" s="206"/>
      <c r="B1029" s="206"/>
      <c r="C1029" s="204"/>
      <c r="D1029" s="233" t="s">
        <v>1100</v>
      </c>
      <c r="E1029" s="319"/>
      <c r="F1029" s="322"/>
      <c r="G1029" s="242" t="s">
        <v>565</v>
      </c>
      <c r="H1029" s="285">
        <v>966000</v>
      </c>
      <c r="I1029" s="236"/>
      <c r="J1029" s="357">
        <f t="shared" si="16"/>
        <v>15360977</v>
      </c>
      <c r="K1029" s="251" t="s">
        <v>1786</v>
      </c>
      <c r="L1029" s="287"/>
      <c r="M1029" s="319"/>
      <c r="N1029" s="287"/>
      <c r="O1029" s="287"/>
      <c r="P1029" s="287"/>
      <c r="Q1029" s="287"/>
      <c r="R1029" s="287"/>
      <c r="S1029" s="287"/>
      <c r="T1029" s="287"/>
      <c r="U1029" s="287"/>
      <c r="V1029" s="287"/>
      <c r="W1029" s="287"/>
      <c r="X1029" s="287"/>
      <c r="Y1029" s="287"/>
      <c r="Z1029" s="287"/>
      <c r="AA1029" s="287"/>
      <c r="AB1029" s="287"/>
      <c r="AC1029" s="287"/>
      <c r="AD1029" s="287"/>
      <c r="AE1029" s="287"/>
      <c r="AF1029" s="287"/>
      <c r="AG1029" s="287"/>
      <c r="AH1029" s="287"/>
      <c r="AI1029" s="287"/>
      <c r="AJ1029" s="449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6"/>
      <c r="BN1029" s="206"/>
      <c r="BO1029" s="206"/>
      <c r="BP1029" s="206"/>
      <c r="BQ1029" s="206"/>
      <c r="BR1029" s="206"/>
      <c r="BS1029" s="206"/>
      <c r="BT1029" s="206"/>
      <c r="BU1029" s="206"/>
      <c r="BV1029" s="206"/>
      <c r="BW1029" s="206"/>
      <c r="BX1029" s="206"/>
      <c r="BY1029" s="206"/>
      <c r="BZ1029" s="206"/>
      <c r="CA1029" s="206"/>
      <c r="CB1029" s="206"/>
      <c r="CC1029" s="206"/>
      <c r="CD1029" s="206"/>
      <c r="CE1029" s="206"/>
      <c r="CF1029" s="206"/>
      <c r="CG1029" s="206"/>
      <c r="CH1029" s="206"/>
      <c r="CI1029" s="206"/>
      <c r="CJ1029" s="206"/>
      <c r="CK1029" s="206"/>
      <c r="CL1029" s="206"/>
      <c r="CM1029" s="206"/>
      <c r="CN1029" s="206"/>
      <c r="CO1029" s="206"/>
      <c r="CP1029" s="206"/>
      <c r="CQ1029" s="206"/>
      <c r="CR1029" s="206"/>
      <c r="CS1029" s="206"/>
      <c r="CT1029" s="206"/>
      <c r="CU1029" s="206"/>
      <c r="CV1029" s="206"/>
      <c r="CW1029" s="206"/>
      <c r="CX1029" s="206"/>
      <c r="CY1029" s="206"/>
      <c r="CZ1029" s="206"/>
      <c r="DA1029" s="206"/>
      <c r="DB1029" s="206"/>
      <c r="DC1029" s="206"/>
      <c r="DD1029" s="206"/>
      <c r="DE1029" s="206"/>
      <c r="DF1029" s="206"/>
      <c r="DG1029" s="206"/>
      <c r="DH1029" s="206"/>
      <c r="DI1029" s="206"/>
      <c r="DJ1029" s="206"/>
      <c r="DK1029" s="206"/>
      <c r="DL1029" s="206"/>
      <c r="DM1029" s="206"/>
      <c r="DN1029" s="206"/>
      <c r="DO1029" s="206"/>
      <c r="DP1029" s="206"/>
      <c r="DQ1029" s="206"/>
      <c r="DR1029" s="206"/>
      <c r="DS1029" s="206"/>
      <c r="DT1029" s="206"/>
      <c r="DU1029" s="206"/>
      <c r="DV1029" s="206"/>
      <c r="DW1029" s="206"/>
      <c r="DX1029" s="206"/>
      <c r="DY1029" s="206"/>
      <c r="DZ1029" s="206"/>
      <c r="EA1029" s="206"/>
      <c r="EB1029" s="206"/>
      <c r="EC1029" s="206"/>
      <c r="ED1029" s="206"/>
      <c r="EE1029" s="206"/>
      <c r="EF1029" s="206"/>
      <c r="EG1029" s="206"/>
      <c r="EH1029" s="206"/>
      <c r="EI1029" s="206"/>
      <c r="EJ1029" s="206"/>
      <c r="EK1029" s="206"/>
      <c r="EL1029" s="206"/>
      <c r="EM1029" s="206"/>
      <c r="EN1029" s="206"/>
      <c r="EO1029" s="206"/>
      <c r="EP1029" s="206"/>
      <c r="EQ1029" s="206"/>
      <c r="ER1029" s="206"/>
      <c r="ES1029" s="206"/>
      <c r="ET1029" s="206"/>
      <c r="EU1029" s="206"/>
      <c r="EV1029" s="206"/>
      <c r="EW1029" s="206"/>
      <c r="EX1029" s="206"/>
      <c r="EY1029" s="206"/>
      <c r="EZ1029" s="206"/>
      <c r="FA1029" s="206"/>
      <c r="FB1029" s="206"/>
      <c r="FC1029" s="206"/>
      <c r="FD1029" s="206"/>
      <c r="FE1029" s="206"/>
      <c r="FF1029" s="206"/>
      <c r="FG1029" s="206"/>
      <c r="FH1029" s="206"/>
      <c r="FI1029" s="206"/>
      <c r="FJ1029" s="206"/>
      <c r="FK1029" s="206"/>
      <c r="FL1029" s="206"/>
      <c r="FM1029" s="206"/>
      <c r="FN1029" s="206"/>
      <c r="FO1029" s="206"/>
      <c r="FP1029" s="206"/>
      <c r="FQ1029" s="206"/>
      <c r="FR1029" s="206"/>
      <c r="FS1029" s="206"/>
      <c r="FT1029" s="206"/>
      <c r="FU1029" s="206"/>
      <c r="FV1029" s="206"/>
      <c r="FW1029" s="206"/>
      <c r="FX1029" s="206"/>
      <c r="FY1029" s="206"/>
      <c r="FZ1029" s="206"/>
      <c r="GA1029" s="206"/>
      <c r="GB1029" s="206"/>
      <c r="GC1029" s="206"/>
      <c r="GD1029" s="206"/>
      <c r="GE1029" s="206"/>
      <c r="GF1029" s="206"/>
      <c r="GG1029" s="206"/>
      <c r="GH1029" s="206"/>
      <c r="GI1029" s="206"/>
      <c r="GJ1029" s="206"/>
      <c r="GK1029" s="206"/>
      <c r="GL1029" s="206"/>
      <c r="GM1029" s="206"/>
      <c r="GN1029" s="206"/>
      <c r="GO1029" s="206"/>
      <c r="GP1029" s="206"/>
      <c r="GQ1029" s="206"/>
      <c r="GR1029" s="206"/>
      <c r="GS1029" s="206"/>
      <c r="GT1029" s="206"/>
      <c r="GU1029" s="206"/>
      <c r="GV1029" s="206"/>
      <c r="GW1029" s="206"/>
      <c r="GX1029" s="206"/>
      <c r="GY1029" s="206"/>
      <c r="GZ1029" s="206"/>
      <c r="HA1029" s="206"/>
      <c r="HB1029" s="206"/>
      <c r="HC1029" s="206"/>
      <c r="HD1029" s="206"/>
      <c r="HE1029" s="206"/>
      <c r="HF1029" s="206"/>
      <c r="HG1029" s="206"/>
      <c r="HH1029" s="206"/>
      <c r="HI1029" s="206"/>
      <c r="HJ1029" s="206"/>
      <c r="HK1029" s="206"/>
      <c r="HL1029" s="206"/>
      <c r="HM1029" s="206"/>
      <c r="HN1029" s="206"/>
      <c r="HO1029" s="206"/>
      <c r="HP1029" s="206"/>
      <c r="HQ1029" s="206"/>
      <c r="HR1029" s="206"/>
      <c r="HS1029" s="206"/>
      <c r="HT1029" s="206"/>
      <c r="HU1029" s="206"/>
      <c r="HV1029" s="206"/>
      <c r="HW1029" s="206"/>
      <c r="HX1029" s="206"/>
      <c r="HY1029" s="206"/>
      <c r="HZ1029" s="206"/>
      <c r="IA1029" s="206"/>
      <c r="IB1029" s="206"/>
      <c r="IC1029" s="206"/>
      <c r="ID1029" s="206"/>
      <c r="IE1029" s="206"/>
      <c r="IF1029" s="206"/>
      <c r="IG1029" s="206"/>
      <c r="IH1029" s="206"/>
    </row>
    <row r="1030" spans="1:242" s="225" customFormat="1" hidden="1" x14ac:dyDescent="0.25">
      <c r="A1030" s="206"/>
      <c r="B1030" s="206"/>
      <c r="C1030" s="204">
        <v>43729</v>
      </c>
      <c r="D1030" s="233" t="s">
        <v>51</v>
      </c>
      <c r="E1030" s="319" t="s">
        <v>1800</v>
      </c>
      <c r="F1030" s="322"/>
      <c r="G1030" s="242" t="s">
        <v>327</v>
      </c>
      <c r="H1030" s="285"/>
      <c r="I1030" s="236">
        <v>450000</v>
      </c>
      <c r="J1030" s="357">
        <f t="shared" si="16"/>
        <v>14910977</v>
      </c>
      <c r="K1030" s="251"/>
      <c r="L1030" s="287"/>
      <c r="M1030" s="319" t="s">
        <v>1800</v>
      </c>
      <c r="N1030" s="287"/>
      <c r="O1030" s="287"/>
      <c r="P1030" s="287"/>
      <c r="Q1030" s="287"/>
      <c r="R1030" s="287"/>
      <c r="S1030" s="287"/>
      <c r="T1030" s="287"/>
      <c r="U1030" s="287"/>
      <c r="V1030" s="287"/>
      <c r="W1030" s="287"/>
      <c r="X1030" s="287"/>
      <c r="Y1030" s="287"/>
      <c r="Z1030" s="287"/>
      <c r="AA1030" s="287"/>
      <c r="AB1030" s="287"/>
      <c r="AC1030" s="287"/>
      <c r="AD1030" s="287"/>
      <c r="AE1030" s="287"/>
      <c r="AF1030" s="287"/>
      <c r="AG1030" s="287"/>
      <c r="AH1030" s="287"/>
      <c r="AI1030" s="287"/>
      <c r="AJ1030" s="449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6"/>
      <c r="BN1030" s="206"/>
      <c r="BO1030" s="206"/>
      <c r="BP1030" s="206"/>
      <c r="BQ1030" s="206"/>
      <c r="BR1030" s="206"/>
      <c r="BS1030" s="206"/>
      <c r="BT1030" s="206"/>
      <c r="BU1030" s="206"/>
      <c r="BV1030" s="206"/>
      <c r="BW1030" s="206"/>
      <c r="BX1030" s="206"/>
      <c r="BY1030" s="206"/>
      <c r="BZ1030" s="206"/>
      <c r="CA1030" s="206"/>
      <c r="CB1030" s="206"/>
      <c r="CC1030" s="206"/>
      <c r="CD1030" s="206"/>
      <c r="CE1030" s="206"/>
      <c r="CF1030" s="206"/>
      <c r="CG1030" s="206"/>
      <c r="CH1030" s="206"/>
      <c r="CI1030" s="206"/>
      <c r="CJ1030" s="206"/>
      <c r="CK1030" s="206"/>
      <c r="CL1030" s="206"/>
      <c r="CM1030" s="206"/>
      <c r="CN1030" s="206"/>
      <c r="CO1030" s="206"/>
      <c r="CP1030" s="206"/>
      <c r="CQ1030" s="206"/>
      <c r="CR1030" s="206"/>
      <c r="CS1030" s="206"/>
      <c r="CT1030" s="206"/>
      <c r="CU1030" s="206"/>
      <c r="CV1030" s="206"/>
      <c r="CW1030" s="206"/>
      <c r="CX1030" s="206"/>
      <c r="CY1030" s="206"/>
      <c r="CZ1030" s="206"/>
      <c r="DA1030" s="206"/>
      <c r="DB1030" s="206"/>
      <c r="DC1030" s="206"/>
      <c r="DD1030" s="206"/>
      <c r="DE1030" s="206"/>
      <c r="DF1030" s="206"/>
      <c r="DG1030" s="206"/>
      <c r="DH1030" s="206"/>
      <c r="DI1030" s="206"/>
      <c r="DJ1030" s="206"/>
      <c r="DK1030" s="206"/>
      <c r="DL1030" s="206"/>
      <c r="DM1030" s="206"/>
      <c r="DN1030" s="206"/>
      <c r="DO1030" s="206"/>
      <c r="DP1030" s="206"/>
      <c r="DQ1030" s="206"/>
      <c r="DR1030" s="206"/>
      <c r="DS1030" s="206"/>
      <c r="DT1030" s="206"/>
      <c r="DU1030" s="206"/>
      <c r="DV1030" s="206"/>
      <c r="DW1030" s="206"/>
      <c r="DX1030" s="206"/>
      <c r="DY1030" s="206"/>
      <c r="DZ1030" s="206"/>
      <c r="EA1030" s="206"/>
      <c r="EB1030" s="206"/>
      <c r="EC1030" s="206"/>
      <c r="ED1030" s="206"/>
      <c r="EE1030" s="206"/>
      <c r="EF1030" s="206"/>
      <c r="EG1030" s="206"/>
      <c r="EH1030" s="206"/>
      <c r="EI1030" s="206"/>
      <c r="EJ1030" s="206"/>
      <c r="EK1030" s="206"/>
      <c r="EL1030" s="206"/>
      <c r="EM1030" s="206"/>
      <c r="EN1030" s="206"/>
      <c r="EO1030" s="206"/>
      <c r="EP1030" s="206"/>
      <c r="EQ1030" s="206"/>
      <c r="ER1030" s="206"/>
      <c r="ES1030" s="206"/>
      <c r="ET1030" s="206"/>
      <c r="EU1030" s="206"/>
      <c r="EV1030" s="206"/>
      <c r="EW1030" s="206"/>
      <c r="EX1030" s="206"/>
      <c r="EY1030" s="206"/>
      <c r="EZ1030" s="206"/>
      <c r="FA1030" s="206"/>
      <c r="FB1030" s="206"/>
      <c r="FC1030" s="206"/>
      <c r="FD1030" s="206"/>
      <c r="FE1030" s="206"/>
      <c r="FF1030" s="206"/>
      <c r="FG1030" s="206"/>
      <c r="FH1030" s="206"/>
      <c r="FI1030" s="206"/>
      <c r="FJ1030" s="206"/>
      <c r="FK1030" s="206"/>
      <c r="FL1030" s="206"/>
      <c r="FM1030" s="206"/>
      <c r="FN1030" s="206"/>
      <c r="FO1030" s="206"/>
      <c r="FP1030" s="206"/>
      <c r="FQ1030" s="206"/>
      <c r="FR1030" s="206"/>
      <c r="FS1030" s="206"/>
      <c r="FT1030" s="206"/>
      <c r="FU1030" s="206"/>
      <c r="FV1030" s="206"/>
      <c r="FW1030" s="206"/>
      <c r="FX1030" s="206"/>
      <c r="FY1030" s="206"/>
      <c r="FZ1030" s="206"/>
      <c r="GA1030" s="206"/>
      <c r="GB1030" s="206"/>
      <c r="GC1030" s="206"/>
      <c r="GD1030" s="206"/>
      <c r="GE1030" s="206"/>
      <c r="GF1030" s="206"/>
      <c r="GG1030" s="206"/>
      <c r="GH1030" s="206"/>
      <c r="GI1030" s="206"/>
      <c r="GJ1030" s="206"/>
      <c r="GK1030" s="206"/>
      <c r="GL1030" s="206"/>
      <c r="GM1030" s="206"/>
      <c r="GN1030" s="206"/>
      <c r="GO1030" s="206"/>
      <c r="GP1030" s="206"/>
      <c r="GQ1030" s="206"/>
      <c r="GR1030" s="206"/>
      <c r="GS1030" s="206"/>
      <c r="GT1030" s="206"/>
      <c r="GU1030" s="206"/>
      <c r="GV1030" s="206"/>
      <c r="GW1030" s="206"/>
      <c r="GX1030" s="206"/>
      <c r="GY1030" s="206"/>
      <c r="GZ1030" s="206"/>
      <c r="HA1030" s="206"/>
      <c r="HB1030" s="206"/>
      <c r="HC1030" s="206"/>
      <c r="HD1030" s="206"/>
      <c r="HE1030" s="206"/>
      <c r="HF1030" s="206"/>
      <c r="HG1030" s="206"/>
      <c r="HH1030" s="206"/>
      <c r="HI1030" s="206"/>
      <c r="HJ1030" s="206"/>
      <c r="HK1030" s="206"/>
      <c r="HL1030" s="206"/>
      <c r="HM1030" s="206"/>
      <c r="HN1030" s="206"/>
      <c r="HO1030" s="206"/>
      <c r="HP1030" s="206"/>
      <c r="HQ1030" s="206"/>
      <c r="HR1030" s="206"/>
      <c r="HS1030" s="206"/>
      <c r="HT1030" s="206"/>
      <c r="HU1030" s="206"/>
      <c r="HV1030" s="206"/>
      <c r="HW1030" s="206"/>
      <c r="HX1030" s="206"/>
      <c r="HY1030" s="206"/>
      <c r="HZ1030" s="206"/>
      <c r="IA1030" s="206"/>
      <c r="IB1030" s="206"/>
      <c r="IC1030" s="206"/>
      <c r="ID1030" s="206"/>
      <c r="IE1030" s="206"/>
      <c r="IF1030" s="206"/>
      <c r="IG1030" s="206"/>
      <c r="IH1030" s="206"/>
    </row>
    <row r="1031" spans="1:242" s="225" customFormat="1" hidden="1" x14ac:dyDescent="0.25">
      <c r="A1031" s="206"/>
      <c r="B1031" s="206"/>
      <c r="C1031" s="204"/>
      <c r="D1031" s="233" t="s">
        <v>1100</v>
      </c>
      <c r="E1031" s="319"/>
      <c r="F1031" s="322"/>
      <c r="G1031" s="242" t="s">
        <v>327</v>
      </c>
      <c r="H1031" s="285">
        <v>100000</v>
      </c>
      <c r="I1031" s="236"/>
      <c r="J1031" s="357">
        <f t="shared" si="16"/>
        <v>15010977</v>
      </c>
      <c r="K1031" s="251" t="s">
        <v>1785</v>
      </c>
      <c r="L1031" s="287"/>
      <c r="M1031" s="319"/>
      <c r="N1031" s="287"/>
      <c r="O1031" s="287"/>
      <c r="P1031" s="287"/>
      <c r="Q1031" s="287"/>
      <c r="R1031" s="287"/>
      <c r="S1031" s="287"/>
      <c r="T1031" s="287"/>
      <c r="U1031" s="287"/>
      <c r="V1031" s="287"/>
      <c r="W1031" s="287"/>
      <c r="X1031" s="287"/>
      <c r="Y1031" s="287"/>
      <c r="Z1031" s="287"/>
      <c r="AA1031" s="287"/>
      <c r="AB1031" s="287"/>
      <c r="AC1031" s="287"/>
      <c r="AD1031" s="287"/>
      <c r="AE1031" s="287"/>
      <c r="AF1031" s="287"/>
      <c r="AG1031" s="287"/>
      <c r="AH1031" s="287"/>
      <c r="AI1031" s="287"/>
      <c r="AJ1031" s="449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6"/>
      <c r="BN1031" s="206"/>
      <c r="BO1031" s="206"/>
      <c r="BP1031" s="206"/>
      <c r="BQ1031" s="206"/>
      <c r="BR1031" s="206"/>
      <c r="BS1031" s="206"/>
      <c r="BT1031" s="206"/>
      <c r="BU1031" s="206"/>
      <c r="BV1031" s="206"/>
      <c r="BW1031" s="206"/>
      <c r="BX1031" s="206"/>
      <c r="BY1031" s="206"/>
      <c r="BZ1031" s="206"/>
      <c r="CA1031" s="206"/>
      <c r="CB1031" s="206"/>
      <c r="CC1031" s="206"/>
      <c r="CD1031" s="206"/>
      <c r="CE1031" s="206"/>
      <c r="CF1031" s="206"/>
      <c r="CG1031" s="206"/>
      <c r="CH1031" s="206"/>
      <c r="CI1031" s="206"/>
      <c r="CJ1031" s="206"/>
      <c r="CK1031" s="206"/>
      <c r="CL1031" s="206"/>
      <c r="CM1031" s="206"/>
      <c r="CN1031" s="206"/>
      <c r="CO1031" s="206"/>
      <c r="CP1031" s="206"/>
      <c r="CQ1031" s="206"/>
      <c r="CR1031" s="206"/>
      <c r="CS1031" s="206"/>
      <c r="CT1031" s="206"/>
      <c r="CU1031" s="206"/>
      <c r="CV1031" s="206"/>
      <c r="CW1031" s="206"/>
      <c r="CX1031" s="206"/>
      <c r="CY1031" s="206"/>
      <c r="CZ1031" s="206"/>
      <c r="DA1031" s="206"/>
      <c r="DB1031" s="206"/>
      <c r="DC1031" s="206"/>
      <c r="DD1031" s="206"/>
      <c r="DE1031" s="206"/>
      <c r="DF1031" s="206"/>
      <c r="DG1031" s="206"/>
      <c r="DH1031" s="206"/>
      <c r="DI1031" s="206"/>
      <c r="DJ1031" s="206"/>
      <c r="DK1031" s="206"/>
      <c r="DL1031" s="206"/>
      <c r="DM1031" s="206"/>
      <c r="DN1031" s="206"/>
      <c r="DO1031" s="206"/>
      <c r="DP1031" s="206"/>
      <c r="DQ1031" s="206"/>
      <c r="DR1031" s="206"/>
      <c r="DS1031" s="206"/>
      <c r="DT1031" s="206"/>
      <c r="DU1031" s="206"/>
      <c r="DV1031" s="206"/>
      <c r="DW1031" s="206"/>
      <c r="DX1031" s="206"/>
      <c r="DY1031" s="206"/>
      <c r="DZ1031" s="206"/>
      <c r="EA1031" s="206"/>
      <c r="EB1031" s="206"/>
      <c r="EC1031" s="206"/>
      <c r="ED1031" s="206"/>
      <c r="EE1031" s="206"/>
      <c r="EF1031" s="206"/>
      <c r="EG1031" s="206"/>
      <c r="EH1031" s="206"/>
      <c r="EI1031" s="206"/>
      <c r="EJ1031" s="206"/>
      <c r="EK1031" s="206"/>
      <c r="EL1031" s="206"/>
      <c r="EM1031" s="206"/>
      <c r="EN1031" s="206"/>
      <c r="EO1031" s="206"/>
      <c r="EP1031" s="206"/>
      <c r="EQ1031" s="206"/>
      <c r="ER1031" s="206"/>
      <c r="ES1031" s="206"/>
      <c r="ET1031" s="206"/>
      <c r="EU1031" s="206"/>
      <c r="EV1031" s="206"/>
      <c r="EW1031" s="206"/>
      <c r="EX1031" s="206"/>
      <c r="EY1031" s="206"/>
      <c r="EZ1031" s="206"/>
      <c r="FA1031" s="206"/>
      <c r="FB1031" s="206"/>
      <c r="FC1031" s="206"/>
      <c r="FD1031" s="206"/>
      <c r="FE1031" s="206"/>
      <c r="FF1031" s="206"/>
      <c r="FG1031" s="206"/>
      <c r="FH1031" s="206"/>
      <c r="FI1031" s="206"/>
      <c r="FJ1031" s="206"/>
      <c r="FK1031" s="206"/>
      <c r="FL1031" s="206"/>
      <c r="FM1031" s="206"/>
      <c r="FN1031" s="206"/>
      <c r="FO1031" s="206"/>
      <c r="FP1031" s="206"/>
      <c r="FQ1031" s="206"/>
      <c r="FR1031" s="206"/>
      <c r="FS1031" s="206"/>
      <c r="FT1031" s="206"/>
      <c r="FU1031" s="206"/>
      <c r="FV1031" s="206"/>
      <c r="FW1031" s="206"/>
      <c r="FX1031" s="206"/>
      <c r="FY1031" s="206"/>
      <c r="FZ1031" s="206"/>
      <c r="GA1031" s="206"/>
      <c r="GB1031" s="206"/>
      <c r="GC1031" s="206"/>
      <c r="GD1031" s="206"/>
      <c r="GE1031" s="206"/>
      <c r="GF1031" s="206"/>
      <c r="GG1031" s="206"/>
      <c r="GH1031" s="206"/>
      <c r="GI1031" s="206"/>
      <c r="GJ1031" s="206"/>
      <c r="GK1031" s="206"/>
      <c r="GL1031" s="206"/>
      <c r="GM1031" s="206"/>
      <c r="GN1031" s="206"/>
      <c r="GO1031" s="206"/>
      <c r="GP1031" s="206"/>
      <c r="GQ1031" s="206"/>
      <c r="GR1031" s="206"/>
      <c r="GS1031" s="206"/>
      <c r="GT1031" s="206"/>
      <c r="GU1031" s="206"/>
      <c r="GV1031" s="206"/>
      <c r="GW1031" s="206"/>
      <c r="GX1031" s="206"/>
      <c r="GY1031" s="206"/>
      <c r="GZ1031" s="206"/>
      <c r="HA1031" s="206"/>
      <c r="HB1031" s="206"/>
      <c r="HC1031" s="206"/>
      <c r="HD1031" s="206"/>
      <c r="HE1031" s="206"/>
      <c r="HF1031" s="206"/>
      <c r="HG1031" s="206"/>
      <c r="HH1031" s="206"/>
      <c r="HI1031" s="206"/>
      <c r="HJ1031" s="206"/>
      <c r="HK1031" s="206"/>
      <c r="HL1031" s="206"/>
      <c r="HM1031" s="206"/>
      <c r="HN1031" s="206"/>
      <c r="HO1031" s="206"/>
      <c r="HP1031" s="206"/>
      <c r="HQ1031" s="206"/>
      <c r="HR1031" s="206"/>
      <c r="HS1031" s="206"/>
      <c r="HT1031" s="206"/>
      <c r="HU1031" s="206"/>
      <c r="HV1031" s="206"/>
      <c r="HW1031" s="206"/>
      <c r="HX1031" s="206"/>
      <c r="HY1031" s="206"/>
      <c r="HZ1031" s="206"/>
      <c r="IA1031" s="206"/>
      <c r="IB1031" s="206"/>
      <c r="IC1031" s="206"/>
      <c r="ID1031" s="206"/>
      <c r="IE1031" s="206"/>
      <c r="IF1031" s="206"/>
      <c r="IG1031" s="206"/>
      <c r="IH1031" s="206"/>
    </row>
    <row r="1032" spans="1:242" s="225" customFormat="1" hidden="1" x14ac:dyDescent="0.25">
      <c r="A1032" s="206"/>
      <c r="B1032" s="206"/>
      <c r="C1032" s="204">
        <v>43729</v>
      </c>
      <c r="D1032" s="233" t="s">
        <v>1821</v>
      </c>
      <c r="E1032" s="319" t="s">
        <v>1801</v>
      </c>
      <c r="F1032" s="322"/>
      <c r="G1032" s="242" t="s">
        <v>532</v>
      </c>
      <c r="H1032" s="285"/>
      <c r="I1032" s="236">
        <v>1689687</v>
      </c>
      <c r="J1032" s="357">
        <f t="shared" si="16"/>
        <v>13321290</v>
      </c>
      <c r="K1032" s="251"/>
      <c r="L1032" s="287"/>
      <c r="M1032" s="319" t="s">
        <v>1801</v>
      </c>
      <c r="N1032" s="287"/>
      <c r="O1032" s="287"/>
      <c r="P1032" s="287"/>
      <c r="Q1032" s="287"/>
      <c r="R1032" s="287"/>
      <c r="S1032" s="287"/>
      <c r="T1032" s="287"/>
      <c r="U1032" s="287"/>
      <c r="V1032" s="287"/>
      <c r="W1032" s="287"/>
      <c r="X1032" s="287"/>
      <c r="Y1032" s="287"/>
      <c r="Z1032" s="287"/>
      <c r="AA1032" s="287"/>
      <c r="AB1032" s="287"/>
      <c r="AC1032" s="287"/>
      <c r="AD1032" s="287"/>
      <c r="AE1032" s="287"/>
      <c r="AF1032" s="287"/>
      <c r="AG1032" s="287"/>
      <c r="AH1032" s="287"/>
      <c r="AI1032" s="287"/>
      <c r="AJ1032" s="449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6"/>
      <c r="BN1032" s="206"/>
      <c r="BO1032" s="206"/>
      <c r="BP1032" s="206"/>
      <c r="BQ1032" s="206"/>
      <c r="BR1032" s="206"/>
      <c r="BS1032" s="206"/>
      <c r="BT1032" s="206"/>
      <c r="BU1032" s="206"/>
      <c r="BV1032" s="206"/>
      <c r="BW1032" s="206"/>
      <c r="BX1032" s="206"/>
      <c r="BY1032" s="206"/>
      <c r="BZ1032" s="206"/>
      <c r="CA1032" s="206"/>
      <c r="CB1032" s="206"/>
      <c r="CC1032" s="206"/>
      <c r="CD1032" s="206"/>
      <c r="CE1032" s="206"/>
      <c r="CF1032" s="206"/>
      <c r="CG1032" s="206"/>
      <c r="CH1032" s="206"/>
      <c r="CI1032" s="206"/>
      <c r="CJ1032" s="206"/>
      <c r="CK1032" s="206"/>
      <c r="CL1032" s="206"/>
      <c r="CM1032" s="206"/>
      <c r="CN1032" s="206"/>
      <c r="CO1032" s="206"/>
      <c r="CP1032" s="206"/>
      <c r="CQ1032" s="206"/>
      <c r="CR1032" s="206"/>
      <c r="CS1032" s="206"/>
      <c r="CT1032" s="206"/>
      <c r="CU1032" s="206"/>
      <c r="CV1032" s="206"/>
      <c r="CW1032" s="206"/>
      <c r="CX1032" s="206"/>
      <c r="CY1032" s="206"/>
      <c r="CZ1032" s="206"/>
      <c r="DA1032" s="206"/>
      <c r="DB1032" s="206"/>
      <c r="DC1032" s="206"/>
      <c r="DD1032" s="206"/>
      <c r="DE1032" s="206"/>
      <c r="DF1032" s="206"/>
      <c r="DG1032" s="206"/>
      <c r="DH1032" s="206"/>
      <c r="DI1032" s="206"/>
      <c r="DJ1032" s="206"/>
      <c r="DK1032" s="206"/>
      <c r="DL1032" s="206"/>
      <c r="DM1032" s="206"/>
      <c r="DN1032" s="206"/>
      <c r="DO1032" s="206"/>
      <c r="DP1032" s="206"/>
      <c r="DQ1032" s="206"/>
      <c r="DR1032" s="206"/>
      <c r="DS1032" s="206"/>
      <c r="DT1032" s="206"/>
      <c r="DU1032" s="206"/>
      <c r="DV1032" s="206"/>
      <c r="DW1032" s="206"/>
      <c r="DX1032" s="206"/>
      <c r="DY1032" s="206"/>
      <c r="DZ1032" s="206"/>
      <c r="EA1032" s="206"/>
      <c r="EB1032" s="206"/>
      <c r="EC1032" s="206"/>
      <c r="ED1032" s="206"/>
      <c r="EE1032" s="206"/>
      <c r="EF1032" s="206"/>
      <c r="EG1032" s="206"/>
      <c r="EH1032" s="206"/>
      <c r="EI1032" s="206"/>
      <c r="EJ1032" s="206"/>
      <c r="EK1032" s="206"/>
      <c r="EL1032" s="206"/>
      <c r="EM1032" s="206"/>
      <c r="EN1032" s="206"/>
      <c r="EO1032" s="206"/>
      <c r="EP1032" s="206"/>
      <c r="EQ1032" s="206"/>
      <c r="ER1032" s="206"/>
      <c r="ES1032" s="206"/>
      <c r="ET1032" s="206"/>
      <c r="EU1032" s="206"/>
      <c r="EV1032" s="206"/>
      <c r="EW1032" s="206"/>
      <c r="EX1032" s="206"/>
      <c r="EY1032" s="206"/>
      <c r="EZ1032" s="206"/>
      <c r="FA1032" s="206"/>
      <c r="FB1032" s="206"/>
      <c r="FC1032" s="206"/>
      <c r="FD1032" s="206"/>
      <c r="FE1032" s="206"/>
      <c r="FF1032" s="206"/>
      <c r="FG1032" s="206"/>
      <c r="FH1032" s="206"/>
      <c r="FI1032" s="206"/>
      <c r="FJ1032" s="206"/>
      <c r="FK1032" s="206"/>
      <c r="FL1032" s="206"/>
      <c r="FM1032" s="206"/>
      <c r="FN1032" s="206"/>
      <c r="FO1032" s="206"/>
      <c r="FP1032" s="206"/>
      <c r="FQ1032" s="206"/>
      <c r="FR1032" s="206"/>
      <c r="FS1032" s="206"/>
      <c r="FT1032" s="206"/>
      <c r="FU1032" s="206"/>
      <c r="FV1032" s="206"/>
      <c r="FW1032" s="206"/>
      <c r="FX1032" s="206"/>
      <c r="FY1032" s="206"/>
      <c r="FZ1032" s="206"/>
      <c r="GA1032" s="206"/>
      <c r="GB1032" s="206"/>
      <c r="GC1032" s="206"/>
      <c r="GD1032" s="206"/>
      <c r="GE1032" s="206"/>
      <c r="GF1032" s="206"/>
      <c r="GG1032" s="206"/>
      <c r="GH1032" s="206"/>
      <c r="GI1032" s="206"/>
      <c r="GJ1032" s="206"/>
      <c r="GK1032" s="206"/>
      <c r="GL1032" s="206"/>
      <c r="GM1032" s="206"/>
      <c r="GN1032" s="206"/>
      <c r="GO1032" s="206"/>
      <c r="GP1032" s="206"/>
      <c r="GQ1032" s="206"/>
      <c r="GR1032" s="206"/>
      <c r="GS1032" s="206"/>
      <c r="GT1032" s="206"/>
      <c r="GU1032" s="206"/>
      <c r="GV1032" s="206"/>
      <c r="GW1032" s="206"/>
      <c r="GX1032" s="206"/>
      <c r="GY1032" s="206"/>
      <c r="GZ1032" s="206"/>
      <c r="HA1032" s="206"/>
      <c r="HB1032" s="206"/>
      <c r="HC1032" s="206"/>
      <c r="HD1032" s="206"/>
      <c r="HE1032" s="206"/>
      <c r="HF1032" s="206"/>
      <c r="HG1032" s="206"/>
      <c r="HH1032" s="206"/>
      <c r="HI1032" s="206"/>
      <c r="HJ1032" s="206"/>
      <c r="HK1032" s="206"/>
      <c r="HL1032" s="206"/>
      <c r="HM1032" s="206"/>
      <c r="HN1032" s="206"/>
      <c r="HO1032" s="206"/>
      <c r="HP1032" s="206"/>
      <c r="HQ1032" s="206"/>
      <c r="HR1032" s="206"/>
      <c r="HS1032" s="206"/>
      <c r="HT1032" s="206"/>
      <c r="HU1032" s="206"/>
      <c r="HV1032" s="206"/>
      <c r="HW1032" s="206"/>
      <c r="HX1032" s="206"/>
      <c r="HY1032" s="206"/>
      <c r="HZ1032" s="206"/>
      <c r="IA1032" s="206"/>
      <c r="IB1032" s="206"/>
      <c r="IC1032" s="206"/>
      <c r="ID1032" s="206"/>
      <c r="IE1032" s="206"/>
      <c r="IF1032" s="206"/>
      <c r="IG1032" s="206"/>
      <c r="IH1032" s="206"/>
    </row>
    <row r="1033" spans="1:242" s="225" customFormat="1" hidden="1" x14ac:dyDescent="0.25">
      <c r="A1033" s="206"/>
      <c r="B1033" s="206"/>
      <c r="C1033" s="204">
        <v>43729</v>
      </c>
      <c r="D1033" s="233" t="s">
        <v>1822</v>
      </c>
      <c r="E1033" s="319" t="s">
        <v>1802</v>
      </c>
      <c r="F1033" s="322"/>
      <c r="G1033" s="242" t="s">
        <v>555</v>
      </c>
      <c r="H1033" s="285"/>
      <c r="I1033" s="236">
        <v>2780700</v>
      </c>
      <c r="J1033" s="357">
        <f t="shared" si="16"/>
        <v>10540590</v>
      </c>
      <c r="K1033" s="251"/>
      <c r="L1033" s="287"/>
      <c r="M1033" s="319" t="s">
        <v>1802</v>
      </c>
      <c r="N1033" s="287"/>
      <c r="O1033" s="287"/>
      <c r="P1033" s="287"/>
      <c r="Q1033" s="287"/>
      <c r="R1033" s="287"/>
      <c r="S1033" s="287"/>
      <c r="T1033" s="287"/>
      <c r="U1033" s="287"/>
      <c r="V1033" s="287"/>
      <c r="W1033" s="287"/>
      <c r="X1033" s="287"/>
      <c r="Y1033" s="287"/>
      <c r="Z1033" s="287"/>
      <c r="AA1033" s="287"/>
      <c r="AB1033" s="287"/>
      <c r="AC1033" s="287"/>
      <c r="AD1033" s="287"/>
      <c r="AE1033" s="287"/>
      <c r="AF1033" s="287"/>
      <c r="AG1033" s="287"/>
      <c r="AH1033" s="287"/>
      <c r="AI1033" s="287"/>
      <c r="AJ1033" s="449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6"/>
      <c r="BN1033" s="206"/>
      <c r="BO1033" s="206"/>
      <c r="BP1033" s="206"/>
      <c r="BQ1033" s="206"/>
      <c r="BR1033" s="206"/>
      <c r="BS1033" s="206"/>
      <c r="BT1033" s="206"/>
      <c r="BU1033" s="206"/>
      <c r="BV1033" s="206"/>
      <c r="BW1033" s="206"/>
      <c r="BX1033" s="206"/>
      <c r="BY1033" s="206"/>
      <c r="BZ1033" s="206"/>
      <c r="CA1033" s="206"/>
      <c r="CB1033" s="206"/>
      <c r="CC1033" s="206"/>
      <c r="CD1033" s="206"/>
      <c r="CE1033" s="206"/>
      <c r="CF1033" s="206"/>
      <c r="CG1033" s="206"/>
      <c r="CH1033" s="206"/>
      <c r="CI1033" s="206"/>
      <c r="CJ1033" s="206"/>
      <c r="CK1033" s="206"/>
      <c r="CL1033" s="206"/>
      <c r="CM1033" s="206"/>
      <c r="CN1033" s="206"/>
      <c r="CO1033" s="206"/>
      <c r="CP1033" s="206"/>
      <c r="CQ1033" s="206"/>
      <c r="CR1033" s="206"/>
      <c r="CS1033" s="206"/>
      <c r="CT1033" s="206"/>
      <c r="CU1033" s="206"/>
      <c r="CV1033" s="206"/>
      <c r="CW1033" s="206"/>
      <c r="CX1033" s="206"/>
      <c r="CY1033" s="206"/>
      <c r="CZ1033" s="206"/>
      <c r="DA1033" s="206"/>
      <c r="DB1033" s="206"/>
      <c r="DC1033" s="206"/>
      <c r="DD1033" s="206"/>
      <c r="DE1033" s="206"/>
      <c r="DF1033" s="206"/>
      <c r="DG1033" s="206"/>
      <c r="DH1033" s="206"/>
      <c r="DI1033" s="206"/>
      <c r="DJ1033" s="206"/>
      <c r="DK1033" s="206"/>
      <c r="DL1033" s="206"/>
      <c r="DM1033" s="206"/>
      <c r="DN1033" s="206"/>
      <c r="DO1033" s="206"/>
      <c r="DP1033" s="206"/>
      <c r="DQ1033" s="206"/>
      <c r="DR1033" s="206"/>
      <c r="DS1033" s="206"/>
      <c r="DT1033" s="206"/>
      <c r="DU1033" s="206"/>
      <c r="DV1033" s="206"/>
      <c r="DW1033" s="206"/>
      <c r="DX1033" s="206"/>
      <c r="DY1033" s="206"/>
      <c r="DZ1033" s="206"/>
      <c r="EA1033" s="206"/>
      <c r="EB1033" s="206"/>
      <c r="EC1033" s="206"/>
      <c r="ED1033" s="206"/>
      <c r="EE1033" s="206"/>
      <c r="EF1033" s="206"/>
      <c r="EG1033" s="206"/>
      <c r="EH1033" s="206"/>
      <c r="EI1033" s="206"/>
      <c r="EJ1033" s="206"/>
      <c r="EK1033" s="206"/>
      <c r="EL1033" s="206"/>
      <c r="EM1033" s="206"/>
      <c r="EN1033" s="206"/>
      <c r="EO1033" s="206"/>
      <c r="EP1033" s="206"/>
      <c r="EQ1033" s="206"/>
      <c r="ER1033" s="206"/>
      <c r="ES1033" s="206"/>
      <c r="ET1033" s="206"/>
      <c r="EU1033" s="206"/>
      <c r="EV1033" s="206"/>
      <c r="EW1033" s="206"/>
      <c r="EX1033" s="206"/>
      <c r="EY1033" s="206"/>
      <c r="EZ1033" s="206"/>
      <c r="FA1033" s="206"/>
      <c r="FB1033" s="206"/>
      <c r="FC1033" s="206"/>
      <c r="FD1033" s="206"/>
      <c r="FE1033" s="206"/>
      <c r="FF1033" s="206"/>
      <c r="FG1033" s="206"/>
      <c r="FH1033" s="206"/>
      <c r="FI1033" s="206"/>
      <c r="FJ1033" s="206"/>
      <c r="FK1033" s="206"/>
      <c r="FL1033" s="206"/>
      <c r="FM1033" s="206"/>
      <c r="FN1033" s="206"/>
      <c r="FO1033" s="206"/>
      <c r="FP1033" s="206"/>
      <c r="FQ1033" s="206"/>
      <c r="FR1033" s="206"/>
      <c r="FS1033" s="206"/>
      <c r="FT1033" s="206"/>
      <c r="FU1033" s="206"/>
      <c r="FV1033" s="206"/>
      <c r="FW1033" s="206"/>
      <c r="FX1033" s="206"/>
      <c r="FY1033" s="206"/>
      <c r="FZ1033" s="206"/>
      <c r="GA1033" s="206"/>
      <c r="GB1033" s="206"/>
      <c r="GC1033" s="206"/>
      <c r="GD1033" s="206"/>
      <c r="GE1033" s="206"/>
      <c r="GF1033" s="206"/>
      <c r="GG1033" s="206"/>
      <c r="GH1033" s="206"/>
      <c r="GI1033" s="206"/>
      <c r="GJ1033" s="206"/>
      <c r="GK1033" s="206"/>
      <c r="GL1033" s="206"/>
      <c r="GM1033" s="206"/>
      <c r="GN1033" s="206"/>
      <c r="GO1033" s="206"/>
      <c r="GP1033" s="206"/>
      <c r="GQ1033" s="206"/>
      <c r="GR1033" s="206"/>
      <c r="GS1033" s="206"/>
      <c r="GT1033" s="206"/>
      <c r="GU1033" s="206"/>
      <c r="GV1033" s="206"/>
      <c r="GW1033" s="206"/>
      <c r="GX1033" s="206"/>
      <c r="GY1033" s="206"/>
      <c r="GZ1033" s="206"/>
      <c r="HA1033" s="206"/>
      <c r="HB1033" s="206"/>
      <c r="HC1033" s="206"/>
      <c r="HD1033" s="206"/>
      <c r="HE1033" s="206"/>
      <c r="HF1033" s="206"/>
      <c r="HG1033" s="206"/>
      <c r="HH1033" s="206"/>
      <c r="HI1033" s="206"/>
      <c r="HJ1033" s="206"/>
      <c r="HK1033" s="206"/>
      <c r="HL1033" s="206"/>
      <c r="HM1033" s="206"/>
      <c r="HN1033" s="206"/>
      <c r="HO1033" s="206"/>
      <c r="HP1033" s="206"/>
      <c r="HQ1033" s="206"/>
      <c r="HR1033" s="206"/>
      <c r="HS1033" s="206"/>
      <c r="HT1033" s="206"/>
      <c r="HU1033" s="206"/>
      <c r="HV1033" s="206"/>
      <c r="HW1033" s="206"/>
      <c r="HX1033" s="206"/>
      <c r="HY1033" s="206"/>
      <c r="HZ1033" s="206"/>
      <c r="IA1033" s="206"/>
      <c r="IB1033" s="206"/>
      <c r="IC1033" s="206"/>
      <c r="ID1033" s="206"/>
      <c r="IE1033" s="206"/>
      <c r="IF1033" s="206"/>
      <c r="IG1033" s="206"/>
      <c r="IH1033" s="206"/>
    </row>
    <row r="1034" spans="1:242" s="225" customFormat="1" hidden="1" x14ac:dyDescent="0.25">
      <c r="A1034" s="206"/>
      <c r="B1034" s="206"/>
      <c r="C1034" s="204">
        <v>43729</v>
      </c>
      <c r="D1034" s="233" t="s">
        <v>1823</v>
      </c>
      <c r="E1034" s="319" t="s">
        <v>1803</v>
      </c>
      <c r="F1034" s="322"/>
      <c r="G1034" s="242" t="s">
        <v>565</v>
      </c>
      <c r="H1034" s="285"/>
      <c r="I1034" s="236">
        <v>86500</v>
      </c>
      <c r="J1034" s="357">
        <f t="shared" si="16"/>
        <v>10454090</v>
      </c>
      <c r="K1034" s="251"/>
      <c r="L1034" s="287"/>
      <c r="M1034" s="319" t="s">
        <v>1803</v>
      </c>
      <c r="N1034" s="287"/>
      <c r="O1034" s="287"/>
      <c r="P1034" s="287"/>
      <c r="Q1034" s="287"/>
      <c r="R1034" s="287"/>
      <c r="S1034" s="287"/>
      <c r="T1034" s="287"/>
      <c r="U1034" s="287"/>
      <c r="V1034" s="287"/>
      <c r="W1034" s="287"/>
      <c r="X1034" s="287"/>
      <c r="Y1034" s="287"/>
      <c r="Z1034" s="287"/>
      <c r="AA1034" s="287"/>
      <c r="AB1034" s="287"/>
      <c r="AC1034" s="287"/>
      <c r="AD1034" s="287"/>
      <c r="AE1034" s="287"/>
      <c r="AF1034" s="287"/>
      <c r="AG1034" s="287"/>
      <c r="AH1034" s="287"/>
      <c r="AI1034" s="287"/>
      <c r="AJ1034" s="449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206"/>
      <c r="BN1034" s="206"/>
      <c r="BO1034" s="206"/>
      <c r="BP1034" s="206"/>
      <c r="BQ1034" s="206"/>
      <c r="BR1034" s="206"/>
      <c r="BS1034" s="206"/>
      <c r="BT1034" s="206"/>
      <c r="BU1034" s="206"/>
      <c r="BV1034" s="206"/>
      <c r="BW1034" s="206"/>
      <c r="BX1034" s="206"/>
      <c r="BY1034" s="206"/>
      <c r="BZ1034" s="206"/>
      <c r="CA1034" s="206"/>
      <c r="CB1034" s="206"/>
      <c r="CC1034" s="206"/>
      <c r="CD1034" s="206"/>
      <c r="CE1034" s="206"/>
      <c r="CF1034" s="206"/>
      <c r="CG1034" s="206"/>
      <c r="CH1034" s="206"/>
      <c r="CI1034" s="206"/>
      <c r="CJ1034" s="206"/>
      <c r="CK1034" s="206"/>
      <c r="CL1034" s="206"/>
      <c r="CM1034" s="206"/>
      <c r="CN1034" s="206"/>
      <c r="CO1034" s="206"/>
      <c r="CP1034" s="206"/>
      <c r="CQ1034" s="206"/>
      <c r="CR1034" s="206"/>
      <c r="CS1034" s="206"/>
      <c r="CT1034" s="206"/>
      <c r="CU1034" s="206"/>
      <c r="CV1034" s="206"/>
      <c r="CW1034" s="206"/>
      <c r="CX1034" s="206"/>
      <c r="CY1034" s="206"/>
      <c r="CZ1034" s="206"/>
      <c r="DA1034" s="206"/>
      <c r="DB1034" s="206"/>
      <c r="DC1034" s="206"/>
      <c r="DD1034" s="206"/>
      <c r="DE1034" s="206"/>
      <c r="DF1034" s="206"/>
      <c r="DG1034" s="206"/>
      <c r="DH1034" s="206"/>
      <c r="DI1034" s="206"/>
      <c r="DJ1034" s="206"/>
      <c r="DK1034" s="206"/>
      <c r="DL1034" s="206"/>
      <c r="DM1034" s="206"/>
      <c r="DN1034" s="206"/>
      <c r="DO1034" s="206"/>
      <c r="DP1034" s="206"/>
      <c r="DQ1034" s="206"/>
      <c r="DR1034" s="206"/>
      <c r="DS1034" s="206"/>
      <c r="DT1034" s="206"/>
      <c r="DU1034" s="206"/>
      <c r="DV1034" s="206"/>
      <c r="DW1034" s="206"/>
      <c r="DX1034" s="206"/>
      <c r="DY1034" s="206"/>
      <c r="DZ1034" s="206"/>
      <c r="EA1034" s="206"/>
      <c r="EB1034" s="206"/>
      <c r="EC1034" s="206"/>
      <c r="ED1034" s="206"/>
      <c r="EE1034" s="206"/>
      <c r="EF1034" s="206"/>
      <c r="EG1034" s="206"/>
      <c r="EH1034" s="206"/>
      <c r="EI1034" s="206"/>
      <c r="EJ1034" s="206"/>
      <c r="EK1034" s="206"/>
      <c r="EL1034" s="206"/>
      <c r="EM1034" s="206"/>
      <c r="EN1034" s="206"/>
      <c r="EO1034" s="206"/>
      <c r="EP1034" s="206"/>
      <c r="EQ1034" s="206"/>
      <c r="ER1034" s="206"/>
      <c r="ES1034" s="206"/>
      <c r="ET1034" s="206"/>
      <c r="EU1034" s="206"/>
      <c r="EV1034" s="206"/>
      <c r="EW1034" s="206"/>
      <c r="EX1034" s="206"/>
      <c r="EY1034" s="206"/>
      <c r="EZ1034" s="206"/>
      <c r="FA1034" s="206"/>
      <c r="FB1034" s="206"/>
      <c r="FC1034" s="206"/>
      <c r="FD1034" s="206"/>
      <c r="FE1034" s="206"/>
      <c r="FF1034" s="206"/>
      <c r="FG1034" s="206"/>
      <c r="FH1034" s="206"/>
      <c r="FI1034" s="206"/>
      <c r="FJ1034" s="206"/>
      <c r="FK1034" s="206"/>
      <c r="FL1034" s="206"/>
      <c r="FM1034" s="206"/>
      <c r="FN1034" s="206"/>
      <c r="FO1034" s="206"/>
      <c r="FP1034" s="206"/>
      <c r="FQ1034" s="206"/>
      <c r="FR1034" s="206"/>
      <c r="FS1034" s="206"/>
      <c r="FT1034" s="206"/>
      <c r="FU1034" s="206"/>
      <c r="FV1034" s="206"/>
      <c r="FW1034" s="206"/>
      <c r="FX1034" s="206"/>
      <c r="FY1034" s="206"/>
      <c r="FZ1034" s="206"/>
      <c r="GA1034" s="206"/>
      <c r="GB1034" s="206"/>
      <c r="GC1034" s="206"/>
      <c r="GD1034" s="206"/>
      <c r="GE1034" s="206"/>
      <c r="GF1034" s="206"/>
      <c r="GG1034" s="206"/>
      <c r="GH1034" s="206"/>
      <c r="GI1034" s="206"/>
      <c r="GJ1034" s="206"/>
      <c r="GK1034" s="206"/>
      <c r="GL1034" s="206"/>
      <c r="GM1034" s="206"/>
      <c r="GN1034" s="206"/>
      <c r="GO1034" s="206"/>
      <c r="GP1034" s="206"/>
      <c r="GQ1034" s="206"/>
      <c r="GR1034" s="206"/>
      <c r="GS1034" s="206"/>
      <c r="GT1034" s="206"/>
      <c r="GU1034" s="206"/>
      <c r="GV1034" s="206"/>
      <c r="GW1034" s="206"/>
      <c r="GX1034" s="206"/>
      <c r="GY1034" s="206"/>
      <c r="GZ1034" s="206"/>
      <c r="HA1034" s="206"/>
      <c r="HB1034" s="206"/>
      <c r="HC1034" s="206"/>
      <c r="HD1034" s="206"/>
      <c r="HE1034" s="206"/>
      <c r="HF1034" s="206"/>
      <c r="HG1034" s="206"/>
      <c r="HH1034" s="206"/>
      <c r="HI1034" s="206"/>
      <c r="HJ1034" s="206"/>
      <c r="HK1034" s="206"/>
      <c r="HL1034" s="206"/>
      <c r="HM1034" s="206"/>
      <c r="HN1034" s="206"/>
      <c r="HO1034" s="206"/>
      <c r="HP1034" s="206"/>
      <c r="HQ1034" s="206"/>
      <c r="HR1034" s="206"/>
      <c r="HS1034" s="206"/>
      <c r="HT1034" s="206"/>
      <c r="HU1034" s="206"/>
      <c r="HV1034" s="206"/>
      <c r="HW1034" s="206"/>
      <c r="HX1034" s="206"/>
      <c r="HY1034" s="206"/>
      <c r="HZ1034" s="206"/>
      <c r="IA1034" s="206"/>
      <c r="IB1034" s="206"/>
      <c r="IC1034" s="206"/>
      <c r="ID1034" s="206"/>
      <c r="IE1034" s="206"/>
      <c r="IF1034" s="206"/>
      <c r="IG1034" s="206"/>
      <c r="IH1034" s="206"/>
    </row>
    <row r="1035" spans="1:242" s="225" customFormat="1" hidden="1" x14ac:dyDescent="0.25">
      <c r="A1035" s="206"/>
      <c r="B1035" s="206"/>
      <c r="C1035" s="204">
        <v>43731</v>
      </c>
      <c r="D1035" s="233" t="s">
        <v>1824</v>
      </c>
      <c r="E1035" s="319" t="s">
        <v>1804</v>
      </c>
      <c r="F1035" s="322"/>
      <c r="G1035" s="242" t="s">
        <v>291</v>
      </c>
      <c r="H1035" s="285"/>
      <c r="I1035" s="236">
        <v>876000</v>
      </c>
      <c r="J1035" s="357">
        <f t="shared" si="16"/>
        <v>9578090</v>
      </c>
      <c r="K1035" s="251"/>
      <c r="L1035" s="287"/>
      <c r="M1035" s="319" t="s">
        <v>1804</v>
      </c>
      <c r="N1035" s="287"/>
      <c r="O1035" s="287"/>
      <c r="P1035" s="287"/>
      <c r="Q1035" s="287"/>
      <c r="R1035" s="287"/>
      <c r="S1035" s="287"/>
      <c r="T1035" s="287"/>
      <c r="U1035" s="287"/>
      <c r="V1035" s="287"/>
      <c r="W1035" s="287"/>
      <c r="X1035" s="287"/>
      <c r="Y1035" s="287"/>
      <c r="Z1035" s="287"/>
      <c r="AA1035" s="287"/>
      <c r="AB1035" s="287"/>
      <c r="AC1035" s="287"/>
      <c r="AD1035" s="287"/>
      <c r="AE1035" s="287"/>
      <c r="AF1035" s="287"/>
      <c r="AG1035" s="287"/>
      <c r="AH1035" s="287"/>
      <c r="AI1035" s="287"/>
      <c r="AJ1035" s="449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206"/>
      <c r="BN1035" s="206"/>
      <c r="BO1035" s="206"/>
      <c r="BP1035" s="206"/>
      <c r="BQ1035" s="206"/>
      <c r="BR1035" s="206"/>
      <c r="BS1035" s="206"/>
      <c r="BT1035" s="206"/>
      <c r="BU1035" s="206"/>
      <c r="BV1035" s="206"/>
      <c r="BW1035" s="206"/>
      <c r="BX1035" s="206"/>
      <c r="BY1035" s="206"/>
      <c r="BZ1035" s="206"/>
      <c r="CA1035" s="206"/>
      <c r="CB1035" s="206"/>
      <c r="CC1035" s="206"/>
      <c r="CD1035" s="206"/>
      <c r="CE1035" s="206"/>
      <c r="CF1035" s="206"/>
      <c r="CG1035" s="206"/>
      <c r="CH1035" s="206"/>
      <c r="CI1035" s="206"/>
      <c r="CJ1035" s="206"/>
      <c r="CK1035" s="206"/>
      <c r="CL1035" s="206"/>
      <c r="CM1035" s="206"/>
      <c r="CN1035" s="206"/>
      <c r="CO1035" s="206"/>
      <c r="CP1035" s="206"/>
      <c r="CQ1035" s="206"/>
      <c r="CR1035" s="206"/>
      <c r="CS1035" s="206"/>
      <c r="CT1035" s="206"/>
      <c r="CU1035" s="206"/>
      <c r="CV1035" s="206"/>
      <c r="CW1035" s="206"/>
      <c r="CX1035" s="206"/>
      <c r="CY1035" s="206"/>
      <c r="CZ1035" s="206"/>
      <c r="DA1035" s="206"/>
      <c r="DB1035" s="206"/>
      <c r="DC1035" s="206"/>
      <c r="DD1035" s="206"/>
      <c r="DE1035" s="206"/>
      <c r="DF1035" s="206"/>
      <c r="DG1035" s="206"/>
      <c r="DH1035" s="206"/>
      <c r="DI1035" s="206"/>
      <c r="DJ1035" s="206"/>
      <c r="DK1035" s="206"/>
      <c r="DL1035" s="206"/>
      <c r="DM1035" s="206"/>
      <c r="DN1035" s="206"/>
      <c r="DO1035" s="206"/>
      <c r="DP1035" s="206"/>
      <c r="DQ1035" s="206"/>
      <c r="DR1035" s="206"/>
      <c r="DS1035" s="206"/>
      <c r="DT1035" s="206"/>
      <c r="DU1035" s="206"/>
      <c r="DV1035" s="206"/>
      <c r="DW1035" s="206"/>
      <c r="DX1035" s="206"/>
      <c r="DY1035" s="206"/>
      <c r="DZ1035" s="206"/>
      <c r="EA1035" s="206"/>
      <c r="EB1035" s="206"/>
      <c r="EC1035" s="206"/>
      <c r="ED1035" s="206"/>
      <c r="EE1035" s="206"/>
      <c r="EF1035" s="206"/>
      <c r="EG1035" s="206"/>
      <c r="EH1035" s="206"/>
      <c r="EI1035" s="206"/>
      <c r="EJ1035" s="206"/>
      <c r="EK1035" s="206"/>
      <c r="EL1035" s="206"/>
      <c r="EM1035" s="206"/>
      <c r="EN1035" s="206"/>
      <c r="EO1035" s="206"/>
      <c r="EP1035" s="206"/>
      <c r="EQ1035" s="206"/>
      <c r="ER1035" s="206"/>
      <c r="ES1035" s="206"/>
      <c r="ET1035" s="206"/>
      <c r="EU1035" s="206"/>
      <c r="EV1035" s="206"/>
      <c r="EW1035" s="206"/>
      <c r="EX1035" s="206"/>
      <c r="EY1035" s="206"/>
      <c r="EZ1035" s="206"/>
      <c r="FA1035" s="206"/>
      <c r="FB1035" s="206"/>
      <c r="FC1035" s="206"/>
      <c r="FD1035" s="206"/>
      <c r="FE1035" s="206"/>
      <c r="FF1035" s="206"/>
      <c r="FG1035" s="206"/>
      <c r="FH1035" s="206"/>
      <c r="FI1035" s="206"/>
      <c r="FJ1035" s="206"/>
      <c r="FK1035" s="206"/>
      <c r="FL1035" s="206"/>
      <c r="FM1035" s="206"/>
      <c r="FN1035" s="206"/>
      <c r="FO1035" s="206"/>
      <c r="FP1035" s="206"/>
      <c r="FQ1035" s="206"/>
      <c r="FR1035" s="206"/>
      <c r="FS1035" s="206"/>
      <c r="FT1035" s="206"/>
      <c r="FU1035" s="206"/>
      <c r="FV1035" s="206"/>
      <c r="FW1035" s="206"/>
      <c r="FX1035" s="206"/>
      <c r="FY1035" s="206"/>
      <c r="FZ1035" s="206"/>
      <c r="GA1035" s="206"/>
      <c r="GB1035" s="206"/>
      <c r="GC1035" s="206"/>
      <c r="GD1035" s="206"/>
      <c r="GE1035" s="206"/>
      <c r="GF1035" s="206"/>
      <c r="GG1035" s="206"/>
      <c r="GH1035" s="206"/>
      <c r="GI1035" s="206"/>
      <c r="GJ1035" s="206"/>
      <c r="GK1035" s="206"/>
      <c r="GL1035" s="206"/>
      <c r="GM1035" s="206"/>
      <c r="GN1035" s="206"/>
      <c r="GO1035" s="206"/>
      <c r="GP1035" s="206"/>
      <c r="GQ1035" s="206"/>
      <c r="GR1035" s="206"/>
      <c r="GS1035" s="206"/>
      <c r="GT1035" s="206"/>
      <c r="GU1035" s="206"/>
      <c r="GV1035" s="206"/>
      <c r="GW1035" s="206"/>
      <c r="GX1035" s="206"/>
      <c r="GY1035" s="206"/>
      <c r="GZ1035" s="206"/>
      <c r="HA1035" s="206"/>
      <c r="HB1035" s="206"/>
      <c r="HC1035" s="206"/>
      <c r="HD1035" s="206"/>
      <c r="HE1035" s="206"/>
      <c r="HF1035" s="206"/>
      <c r="HG1035" s="206"/>
      <c r="HH1035" s="206"/>
      <c r="HI1035" s="206"/>
      <c r="HJ1035" s="206"/>
      <c r="HK1035" s="206"/>
      <c r="HL1035" s="206"/>
      <c r="HM1035" s="206"/>
      <c r="HN1035" s="206"/>
      <c r="HO1035" s="206"/>
      <c r="HP1035" s="206"/>
      <c r="HQ1035" s="206"/>
      <c r="HR1035" s="206"/>
      <c r="HS1035" s="206"/>
      <c r="HT1035" s="206"/>
      <c r="HU1035" s="206"/>
      <c r="HV1035" s="206"/>
      <c r="HW1035" s="206"/>
      <c r="HX1035" s="206"/>
      <c r="HY1035" s="206"/>
      <c r="HZ1035" s="206"/>
      <c r="IA1035" s="206"/>
      <c r="IB1035" s="206"/>
      <c r="IC1035" s="206"/>
      <c r="ID1035" s="206"/>
      <c r="IE1035" s="206"/>
      <c r="IF1035" s="206"/>
      <c r="IG1035" s="206"/>
      <c r="IH1035" s="206"/>
    </row>
    <row r="1036" spans="1:242" s="225" customFormat="1" hidden="1" x14ac:dyDescent="0.25">
      <c r="A1036" s="206"/>
      <c r="B1036" s="206"/>
      <c r="C1036" s="204"/>
      <c r="D1036" s="233" t="s">
        <v>1100</v>
      </c>
      <c r="E1036" s="319"/>
      <c r="F1036" s="322"/>
      <c r="G1036" s="242" t="s">
        <v>291</v>
      </c>
      <c r="H1036" s="285">
        <v>990000</v>
      </c>
      <c r="I1036" s="236"/>
      <c r="J1036" s="357">
        <f t="shared" si="16"/>
        <v>10568090</v>
      </c>
      <c r="K1036" s="251" t="s">
        <v>1834</v>
      </c>
      <c r="L1036" s="287"/>
      <c r="M1036" s="319"/>
      <c r="N1036" s="287"/>
      <c r="O1036" s="287"/>
      <c r="P1036" s="287"/>
      <c r="Q1036" s="287"/>
      <c r="R1036" s="287"/>
      <c r="S1036" s="287"/>
      <c r="T1036" s="287"/>
      <c r="U1036" s="287"/>
      <c r="V1036" s="287"/>
      <c r="W1036" s="287"/>
      <c r="X1036" s="287"/>
      <c r="Y1036" s="287"/>
      <c r="Z1036" s="287"/>
      <c r="AA1036" s="287"/>
      <c r="AB1036" s="287"/>
      <c r="AC1036" s="287"/>
      <c r="AD1036" s="287"/>
      <c r="AE1036" s="287"/>
      <c r="AF1036" s="287"/>
      <c r="AG1036" s="287"/>
      <c r="AH1036" s="287"/>
      <c r="AI1036" s="287"/>
      <c r="AJ1036" s="449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206"/>
      <c r="BN1036" s="206"/>
      <c r="BO1036" s="206"/>
      <c r="BP1036" s="206"/>
      <c r="BQ1036" s="206"/>
      <c r="BR1036" s="206"/>
      <c r="BS1036" s="206"/>
      <c r="BT1036" s="206"/>
      <c r="BU1036" s="206"/>
      <c r="BV1036" s="206"/>
      <c r="BW1036" s="206"/>
      <c r="BX1036" s="206"/>
      <c r="BY1036" s="206"/>
      <c r="BZ1036" s="206"/>
      <c r="CA1036" s="206"/>
      <c r="CB1036" s="206"/>
      <c r="CC1036" s="206"/>
      <c r="CD1036" s="206"/>
      <c r="CE1036" s="206"/>
      <c r="CF1036" s="206"/>
      <c r="CG1036" s="206"/>
      <c r="CH1036" s="206"/>
      <c r="CI1036" s="206"/>
      <c r="CJ1036" s="206"/>
      <c r="CK1036" s="206"/>
      <c r="CL1036" s="206"/>
      <c r="CM1036" s="206"/>
      <c r="CN1036" s="206"/>
      <c r="CO1036" s="206"/>
      <c r="CP1036" s="206"/>
      <c r="CQ1036" s="206"/>
      <c r="CR1036" s="206"/>
      <c r="CS1036" s="206"/>
      <c r="CT1036" s="206"/>
      <c r="CU1036" s="206"/>
      <c r="CV1036" s="206"/>
      <c r="CW1036" s="206"/>
      <c r="CX1036" s="206"/>
      <c r="CY1036" s="206"/>
      <c r="CZ1036" s="206"/>
      <c r="DA1036" s="206"/>
      <c r="DB1036" s="206"/>
      <c r="DC1036" s="206"/>
      <c r="DD1036" s="206"/>
      <c r="DE1036" s="206"/>
      <c r="DF1036" s="206"/>
      <c r="DG1036" s="206"/>
      <c r="DH1036" s="206"/>
      <c r="DI1036" s="206"/>
      <c r="DJ1036" s="206"/>
      <c r="DK1036" s="206"/>
      <c r="DL1036" s="206"/>
      <c r="DM1036" s="206"/>
      <c r="DN1036" s="206"/>
      <c r="DO1036" s="206"/>
      <c r="DP1036" s="206"/>
      <c r="DQ1036" s="206"/>
      <c r="DR1036" s="206"/>
      <c r="DS1036" s="206"/>
      <c r="DT1036" s="206"/>
      <c r="DU1036" s="206"/>
      <c r="DV1036" s="206"/>
      <c r="DW1036" s="206"/>
      <c r="DX1036" s="206"/>
      <c r="DY1036" s="206"/>
      <c r="DZ1036" s="206"/>
      <c r="EA1036" s="206"/>
      <c r="EB1036" s="206"/>
      <c r="EC1036" s="206"/>
      <c r="ED1036" s="206"/>
      <c r="EE1036" s="206"/>
      <c r="EF1036" s="206"/>
      <c r="EG1036" s="206"/>
      <c r="EH1036" s="206"/>
      <c r="EI1036" s="206"/>
      <c r="EJ1036" s="206"/>
      <c r="EK1036" s="206"/>
      <c r="EL1036" s="206"/>
      <c r="EM1036" s="206"/>
      <c r="EN1036" s="206"/>
      <c r="EO1036" s="206"/>
      <c r="EP1036" s="206"/>
      <c r="EQ1036" s="206"/>
      <c r="ER1036" s="206"/>
      <c r="ES1036" s="206"/>
      <c r="ET1036" s="206"/>
      <c r="EU1036" s="206"/>
      <c r="EV1036" s="206"/>
      <c r="EW1036" s="206"/>
      <c r="EX1036" s="206"/>
      <c r="EY1036" s="206"/>
      <c r="EZ1036" s="206"/>
      <c r="FA1036" s="206"/>
      <c r="FB1036" s="206"/>
      <c r="FC1036" s="206"/>
      <c r="FD1036" s="206"/>
      <c r="FE1036" s="206"/>
      <c r="FF1036" s="206"/>
      <c r="FG1036" s="206"/>
      <c r="FH1036" s="206"/>
      <c r="FI1036" s="206"/>
      <c r="FJ1036" s="206"/>
      <c r="FK1036" s="206"/>
      <c r="FL1036" s="206"/>
      <c r="FM1036" s="206"/>
      <c r="FN1036" s="206"/>
      <c r="FO1036" s="206"/>
      <c r="FP1036" s="206"/>
      <c r="FQ1036" s="206"/>
      <c r="FR1036" s="206"/>
      <c r="FS1036" s="206"/>
      <c r="FT1036" s="206"/>
      <c r="FU1036" s="206"/>
      <c r="FV1036" s="206"/>
      <c r="FW1036" s="206"/>
      <c r="FX1036" s="206"/>
      <c r="FY1036" s="206"/>
      <c r="FZ1036" s="206"/>
      <c r="GA1036" s="206"/>
      <c r="GB1036" s="206"/>
      <c r="GC1036" s="206"/>
      <c r="GD1036" s="206"/>
      <c r="GE1036" s="206"/>
      <c r="GF1036" s="206"/>
      <c r="GG1036" s="206"/>
      <c r="GH1036" s="206"/>
      <c r="GI1036" s="206"/>
      <c r="GJ1036" s="206"/>
      <c r="GK1036" s="206"/>
      <c r="GL1036" s="206"/>
      <c r="GM1036" s="206"/>
      <c r="GN1036" s="206"/>
      <c r="GO1036" s="206"/>
      <c r="GP1036" s="206"/>
      <c r="GQ1036" s="206"/>
      <c r="GR1036" s="206"/>
      <c r="GS1036" s="206"/>
      <c r="GT1036" s="206"/>
      <c r="GU1036" s="206"/>
      <c r="GV1036" s="206"/>
      <c r="GW1036" s="206"/>
      <c r="GX1036" s="206"/>
      <c r="GY1036" s="206"/>
      <c r="GZ1036" s="206"/>
      <c r="HA1036" s="206"/>
      <c r="HB1036" s="206"/>
      <c r="HC1036" s="206"/>
      <c r="HD1036" s="206"/>
      <c r="HE1036" s="206"/>
      <c r="HF1036" s="206"/>
      <c r="HG1036" s="206"/>
      <c r="HH1036" s="206"/>
      <c r="HI1036" s="206"/>
      <c r="HJ1036" s="206"/>
      <c r="HK1036" s="206"/>
      <c r="HL1036" s="206"/>
      <c r="HM1036" s="206"/>
      <c r="HN1036" s="206"/>
      <c r="HO1036" s="206"/>
      <c r="HP1036" s="206"/>
      <c r="HQ1036" s="206"/>
      <c r="HR1036" s="206"/>
      <c r="HS1036" s="206"/>
      <c r="HT1036" s="206"/>
      <c r="HU1036" s="206"/>
      <c r="HV1036" s="206"/>
      <c r="HW1036" s="206"/>
      <c r="HX1036" s="206"/>
      <c r="HY1036" s="206"/>
      <c r="HZ1036" s="206"/>
      <c r="IA1036" s="206"/>
      <c r="IB1036" s="206"/>
      <c r="IC1036" s="206"/>
      <c r="ID1036" s="206"/>
      <c r="IE1036" s="206"/>
      <c r="IF1036" s="206"/>
      <c r="IG1036" s="206"/>
      <c r="IH1036" s="206"/>
    </row>
    <row r="1037" spans="1:242" s="225" customFormat="1" hidden="1" x14ac:dyDescent="0.25">
      <c r="A1037" s="206"/>
      <c r="B1037" s="206"/>
      <c r="C1037" s="204">
        <v>43732</v>
      </c>
      <c r="D1037" s="233" t="s">
        <v>607</v>
      </c>
      <c r="E1037" s="319" t="s">
        <v>1805</v>
      </c>
      <c r="F1037" s="322"/>
      <c r="G1037" s="242" t="s">
        <v>343</v>
      </c>
      <c r="H1037" s="285"/>
      <c r="I1037" s="236">
        <v>450000</v>
      </c>
      <c r="J1037" s="357">
        <f t="shared" si="16"/>
        <v>10118090</v>
      </c>
      <c r="K1037" s="251"/>
      <c r="L1037" s="287"/>
      <c r="M1037" s="319" t="s">
        <v>1805</v>
      </c>
      <c r="N1037" s="287"/>
      <c r="O1037" s="287"/>
      <c r="P1037" s="287"/>
      <c r="Q1037" s="287"/>
      <c r="R1037" s="287"/>
      <c r="S1037" s="287"/>
      <c r="T1037" s="287"/>
      <c r="U1037" s="287"/>
      <c r="V1037" s="287"/>
      <c r="W1037" s="287"/>
      <c r="X1037" s="287"/>
      <c r="Y1037" s="287"/>
      <c r="Z1037" s="287"/>
      <c r="AA1037" s="287"/>
      <c r="AB1037" s="287"/>
      <c r="AC1037" s="287"/>
      <c r="AD1037" s="287"/>
      <c r="AE1037" s="287"/>
      <c r="AF1037" s="287"/>
      <c r="AG1037" s="287"/>
      <c r="AH1037" s="287"/>
      <c r="AI1037" s="287"/>
      <c r="AJ1037" s="449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206"/>
      <c r="BN1037" s="206"/>
      <c r="BO1037" s="206"/>
      <c r="BP1037" s="206"/>
      <c r="BQ1037" s="206"/>
      <c r="BR1037" s="206"/>
      <c r="BS1037" s="206"/>
      <c r="BT1037" s="206"/>
      <c r="BU1037" s="206"/>
      <c r="BV1037" s="206"/>
      <c r="BW1037" s="206"/>
      <c r="BX1037" s="206"/>
      <c r="BY1037" s="206"/>
      <c r="BZ1037" s="206"/>
      <c r="CA1037" s="206"/>
      <c r="CB1037" s="206"/>
      <c r="CC1037" s="206"/>
      <c r="CD1037" s="206"/>
      <c r="CE1037" s="206"/>
      <c r="CF1037" s="206"/>
      <c r="CG1037" s="206"/>
      <c r="CH1037" s="206"/>
      <c r="CI1037" s="206"/>
      <c r="CJ1037" s="206"/>
      <c r="CK1037" s="206"/>
      <c r="CL1037" s="206"/>
      <c r="CM1037" s="206"/>
      <c r="CN1037" s="206"/>
      <c r="CO1037" s="206"/>
      <c r="CP1037" s="206"/>
      <c r="CQ1037" s="206"/>
      <c r="CR1037" s="206"/>
      <c r="CS1037" s="206"/>
      <c r="CT1037" s="206"/>
      <c r="CU1037" s="206"/>
      <c r="CV1037" s="206"/>
      <c r="CW1037" s="206"/>
      <c r="CX1037" s="206"/>
      <c r="CY1037" s="206"/>
      <c r="CZ1037" s="206"/>
      <c r="DA1037" s="206"/>
      <c r="DB1037" s="206"/>
      <c r="DC1037" s="206"/>
      <c r="DD1037" s="206"/>
      <c r="DE1037" s="206"/>
      <c r="DF1037" s="206"/>
      <c r="DG1037" s="206"/>
      <c r="DH1037" s="206"/>
      <c r="DI1037" s="206"/>
      <c r="DJ1037" s="206"/>
      <c r="DK1037" s="206"/>
      <c r="DL1037" s="206"/>
      <c r="DM1037" s="206"/>
      <c r="DN1037" s="206"/>
      <c r="DO1037" s="206"/>
      <c r="DP1037" s="206"/>
      <c r="DQ1037" s="206"/>
      <c r="DR1037" s="206"/>
      <c r="DS1037" s="206"/>
      <c r="DT1037" s="206"/>
      <c r="DU1037" s="206"/>
      <c r="DV1037" s="206"/>
      <c r="DW1037" s="206"/>
      <c r="DX1037" s="206"/>
      <c r="DY1037" s="206"/>
      <c r="DZ1037" s="206"/>
      <c r="EA1037" s="206"/>
      <c r="EB1037" s="206"/>
      <c r="EC1037" s="206"/>
      <c r="ED1037" s="206"/>
      <c r="EE1037" s="206"/>
      <c r="EF1037" s="206"/>
      <c r="EG1037" s="206"/>
      <c r="EH1037" s="206"/>
      <c r="EI1037" s="206"/>
      <c r="EJ1037" s="206"/>
      <c r="EK1037" s="206"/>
      <c r="EL1037" s="206"/>
      <c r="EM1037" s="206"/>
      <c r="EN1037" s="206"/>
      <c r="EO1037" s="206"/>
      <c r="EP1037" s="206"/>
      <c r="EQ1037" s="206"/>
      <c r="ER1037" s="206"/>
      <c r="ES1037" s="206"/>
      <c r="ET1037" s="206"/>
      <c r="EU1037" s="206"/>
      <c r="EV1037" s="206"/>
      <c r="EW1037" s="206"/>
      <c r="EX1037" s="206"/>
      <c r="EY1037" s="206"/>
      <c r="EZ1037" s="206"/>
      <c r="FA1037" s="206"/>
      <c r="FB1037" s="206"/>
      <c r="FC1037" s="206"/>
      <c r="FD1037" s="206"/>
      <c r="FE1037" s="206"/>
      <c r="FF1037" s="206"/>
      <c r="FG1037" s="206"/>
      <c r="FH1037" s="206"/>
      <c r="FI1037" s="206"/>
      <c r="FJ1037" s="206"/>
      <c r="FK1037" s="206"/>
      <c r="FL1037" s="206"/>
      <c r="FM1037" s="206"/>
      <c r="FN1037" s="206"/>
      <c r="FO1037" s="206"/>
      <c r="FP1037" s="206"/>
      <c r="FQ1037" s="206"/>
      <c r="FR1037" s="206"/>
      <c r="FS1037" s="206"/>
      <c r="FT1037" s="206"/>
      <c r="FU1037" s="206"/>
      <c r="FV1037" s="206"/>
      <c r="FW1037" s="206"/>
      <c r="FX1037" s="206"/>
      <c r="FY1037" s="206"/>
      <c r="FZ1037" s="206"/>
      <c r="GA1037" s="206"/>
      <c r="GB1037" s="206"/>
      <c r="GC1037" s="206"/>
      <c r="GD1037" s="206"/>
      <c r="GE1037" s="206"/>
      <c r="GF1037" s="206"/>
      <c r="GG1037" s="206"/>
      <c r="GH1037" s="206"/>
      <c r="GI1037" s="206"/>
      <c r="GJ1037" s="206"/>
      <c r="GK1037" s="206"/>
      <c r="GL1037" s="206"/>
      <c r="GM1037" s="206"/>
      <c r="GN1037" s="206"/>
      <c r="GO1037" s="206"/>
      <c r="GP1037" s="206"/>
      <c r="GQ1037" s="206"/>
      <c r="GR1037" s="206"/>
      <c r="GS1037" s="206"/>
      <c r="GT1037" s="206"/>
      <c r="GU1037" s="206"/>
      <c r="GV1037" s="206"/>
      <c r="GW1037" s="206"/>
      <c r="GX1037" s="206"/>
      <c r="GY1037" s="206"/>
      <c r="GZ1037" s="206"/>
      <c r="HA1037" s="206"/>
      <c r="HB1037" s="206"/>
      <c r="HC1037" s="206"/>
      <c r="HD1037" s="206"/>
      <c r="HE1037" s="206"/>
      <c r="HF1037" s="206"/>
      <c r="HG1037" s="206"/>
      <c r="HH1037" s="206"/>
      <c r="HI1037" s="206"/>
      <c r="HJ1037" s="206"/>
      <c r="HK1037" s="206"/>
      <c r="HL1037" s="206"/>
      <c r="HM1037" s="206"/>
      <c r="HN1037" s="206"/>
      <c r="HO1037" s="206"/>
      <c r="HP1037" s="206"/>
      <c r="HQ1037" s="206"/>
      <c r="HR1037" s="206"/>
      <c r="HS1037" s="206"/>
      <c r="HT1037" s="206"/>
      <c r="HU1037" s="206"/>
      <c r="HV1037" s="206"/>
      <c r="HW1037" s="206"/>
      <c r="HX1037" s="206"/>
      <c r="HY1037" s="206"/>
      <c r="HZ1037" s="206"/>
      <c r="IA1037" s="206"/>
      <c r="IB1037" s="206"/>
      <c r="IC1037" s="206"/>
      <c r="ID1037" s="206"/>
      <c r="IE1037" s="206"/>
      <c r="IF1037" s="206"/>
      <c r="IG1037" s="206"/>
      <c r="IH1037" s="206"/>
    </row>
    <row r="1038" spans="1:242" s="225" customFormat="1" hidden="1" x14ac:dyDescent="0.25">
      <c r="A1038" s="206"/>
      <c r="B1038" s="206"/>
      <c r="C1038" s="204">
        <v>43732</v>
      </c>
      <c r="D1038" s="233" t="s">
        <v>1825</v>
      </c>
      <c r="E1038" s="319" t="s">
        <v>1806</v>
      </c>
      <c r="F1038" s="322"/>
      <c r="G1038" s="242" t="s">
        <v>1611</v>
      </c>
      <c r="H1038" s="285"/>
      <c r="I1038" s="236">
        <v>100000</v>
      </c>
      <c r="J1038" s="357">
        <f t="shared" si="16"/>
        <v>10018090</v>
      </c>
      <c r="K1038" s="251"/>
      <c r="L1038" s="287"/>
      <c r="M1038" s="319" t="s">
        <v>1806</v>
      </c>
      <c r="N1038" s="287"/>
      <c r="O1038" s="287"/>
      <c r="P1038" s="287"/>
      <c r="Q1038" s="287"/>
      <c r="R1038" s="287"/>
      <c r="S1038" s="287"/>
      <c r="T1038" s="287"/>
      <c r="U1038" s="287"/>
      <c r="V1038" s="287"/>
      <c r="W1038" s="287"/>
      <c r="X1038" s="287"/>
      <c r="Y1038" s="287"/>
      <c r="Z1038" s="287"/>
      <c r="AA1038" s="287"/>
      <c r="AB1038" s="287"/>
      <c r="AC1038" s="287"/>
      <c r="AD1038" s="287"/>
      <c r="AE1038" s="287"/>
      <c r="AF1038" s="287"/>
      <c r="AG1038" s="287"/>
      <c r="AH1038" s="287"/>
      <c r="AI1038" s="287"/>
      <c r="AJ1038" s="449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206"/>
      <c r="BN1038" s="206"/>
      <c r="BO1038" s="206"/>
      <c r="BP1038" s="206"/>
      <c r="BQ1038" s="206"/>
      <c r="BR1038" s="206"/>
      <c r="BS1038" s="206"/>
      <c r="BT1038" s="206"/>
      <c r="BU1038" s="206"/>
      <c r="BV1038" s="206"/>
      <c r="BW1038" s="206"/>
      <c r="BX1038" s="206"/>
      <c r="BY1038" s="206"/>
      <c r="BZ1038" s="206"/>
      <c r="CA1038" s="206"/>
      <c r="CB1038" s="206"/>
      <c r="CC1038" s="206"/>
      <c r="CD1038" s="206"/>
      <c r="CE1038" s="206"/>
      <c r="CF1038" s="206"/>
      <c r="CG1038" s="206"/>
      <c r="CH1038" s="206"/>
      <c r="CI1038" s="206"/>
      <c r="CJ1038" s="206"/>
      <c r="CK1038" s="206"/>
      <c r="CL1038" s="206"/>
      <c r="CM1038" s="206"/>
      <c r="CN1038" s="206"/>
      <c r="CO1038" s="206"/>
      <c r="CP1038" s="206"/>
      <c r="CQ1038" s="206"/>
      <c r="CR1038" s="206"/>
      <c r="CS1038" s="206"/>
      <c r="CT1038" s="206"/>
      <c r="CU1038" s="206"/>
      <c r="CV1038" s="206"/>
      <c r="CW1038" s="206"/>
      <c r="CX1038" s="206"/>
      <c r="CY1038" s="206"/>
      <c r="CZ1038" s="206"/>
      <c r="DA1038" s="206"/>
      <c r="DB1038" s="206"/>
      <c r="DC1038" s="206"/>
      <c r="DD1038" s="206"/>
      <c r="DE1038" s="206"/>
      <c r="DF1038" s="206"/>
      <c r="DG1038" s="206"/>
      <c r="DH1038" s="206"/>
      <c r="DI1038" s="206"/>
      <c r="DJ1038" s="206"/>
      <c r="DK1038" s="206"/>
      <c r="DL1038" s="206"/>
      <c r="DM1038" s="206"/>
      <c r="DN1038" s="206"/>
      <c r="DO1038" s="206"/>
      <c r="DP1038" s="206"/>
      <c r="DQ1038" s="206"/>
      <c r="DR1038" s="206"/>
      <c r="DS1038" s="206"/>
      <c r="DT1038" s="206"/>
      <c r="DU1038" s="206"/>
      <c r="DV1038" s="206"/>
      <c r="DW1038" s="206"/>
      <c r="DX1038" s="206"/>
      <c r="DY1038" s="206"/>
      <c r="DZ1038" s="206"/>
      <c r="EA1038" s="206"/>
      <c r="EB1038" s="206"/>
      <c r="EC1038" s="206"/>
      <c r="ED1038" s="206"/>
      <c r="EE1038" s="206"/>
      <c r="EF1038" s="206"/>
      <c r="EG1038" s="206"/>
      <c r="EH1038" s="206"/>
      <c r="EI1038" s="206"/>
      <c r="EJ1038" s="206"/>
      <c r="EK1038" s="206"/>
      <c r="EL1038" s="206"/>
      <c r="EM1038" s="206"/>
      <c r="EN1038" s="206"/>
      <c r="EO1038" s="206"/>
      <c r="EP1038" s="206"/>
      <c r="EQ1038" s="206"/>
      <c r="ER1038" s="206"/>
      <c r="ES1038" s="206"/>
      <c r="ET1038" s="206"/>
      <c r="EU1038" s="206"/>
      <c r="EV1038" s="206"/>
      <c r="EW1038" s="206"/>
      <c r="EX1038" s="206"/>
      <c r="EY1038" s="206"/>
      <c r="EZ1038" s="206"/>
      <c r="FA1038" s="206"/>
      <c r="FB1038" s="206"/>
      <c r="FC1038" s="206"/>
      <c r="FD1038" s="206"/>
      <c r="FE1038" s="206"/>
      <c r="FF1038" s="206"/>
      <c r="FG1038" s="206"/>
      <c r="FH1038" s="206"/>
      <c r="FI1038" s="206"/>
      <c r="FJ1038" s="206"/>
      <c r="FK1038" s="206"/>
      <c r="FL1038" s="206"/>
      <c r="FM1038" s="206"/>
      <c r="FN1038" s="206"/>
      <c r="FO1038" s="206"/>
      <c r="FP1038" s="206"/>
      <c r="FQ1038" s="206"/>
      <c r="FR1038" s="206"/>
      <c r="FS1038" s="206"/>
      <c r="FT1038" s="206"/>
      <c r="FU1038" s="206"/>
      <c r="FV1038" s="206"/>
      <c r="FW1038" s="206"/>
      <c r="FX1038" s="206"/>
      <c r="FY1038" s="206"/>
      <c r="FZ1038" s="206"/>
      <c r="GA1038" s="206"/>
      <c r="GB1038" s="206"/>
      <c r="GC1038" s="206"/>
      <c r="GD1038" s="206"/>
      <c r="GE1038" s="206"/>
      <c r="GF1038" s="206"/>
      <c r="GG1038" s="206"/>
      <c r="GH1038" s="206"/>
      <c r="GI1038" s="206"/>
      <c r="GJ1038" s="206"/>
      <c r="GK1038" s="206"/>
      <c r="GL1038" s="206"/>
      <c r="GM1038" s="206"/>
      <c r="GN1038" s="206"/>
      <c r="GO1038" s="206"/>
      <c r="GP1038" s="206"/>
      <c r="GQ1038" s="206"/>
      <c r="GR1038" s="206"/>
      <c r="GS1038" s="206"/>
      <c r="GT1038" s="206"/>
      <c r="GU1038" s="206"/>
      <c r="GV1038" s="206"/>
      <c r="GW1038" s="206"/>
      <c r="GX1038" s="206"/>
      <c r="GY1038" s="206"/>
      <c r="GZ1038" s="206"/>
      <c r="HA1038" s="206"/>
      <c r="HB1038" s="206"/>
      <c r="HC1038" s="206"/>
      <c r="HD1038" s="206"/>
      <c r="HE1038" s="206"/>
      <c r="HF1038" s="206"/>
      <c r="HG1038" s="206"/>
      <c r="HH1038" s="206"/>
      <c r="HI1038" s="206"/>
      <c r="HJ1038" s="206"/>
      <c r="HK1038" s="206"/>
      <c r="HL1038" s="206"/>
      <c r="HM1038" s="206"/>
      <c r="HN1038" s="206"/>
      <c r="HO1038" s="206"/>
      <c r="HP1038" s="206"/>
      <c r="HQ1038" s="206"/>
      <c r="HR1038" s="206"/>
      <c r="HS1038" s="206"/>
      <c r="HT1038" s="206"/>
      <c r="HU1038" s="206"/>
      <c r="HV1038" s="206"/>
      <c r="HW1038" s="206"/>
      <c r="HX1038" s="206"/>
      <c r="HY1038" s="206"/>
      <c r="HZ1038" s="206"/>
      <c r="IA1038" s="206"/>
      <c r="IB1038" s="206"/>
      <c r="IC1038" s="206"/>
      <c r="ID1038" s="206"/>
      <c r="IE1038" s="206"/>
      <c r="IF1038" s="206"/>
      <c r="IG1038" s="206"/>
      <c r="IH1038" s="206"/>
    </row>
    <row r="1039" spans="1:242" s="225" customFormat="1" hidden="1" x14ac:dyDescent="0.25">
      <c r="A1039" s="206"/>
      <c r="B1039" s="206"/>
      <c r="C1039" s="204"/>
      <c r="D1039" s="233" t="s">
        <v>1100</v>
      </c>
      <c r="E1039" s="319"/>
      <c r="F1039" s="322"/>
      <c r="G1039" s="242" t="s">
        <v>1611</v>
      </c>
      <c r="H1039" s="285">
        <v>50000</v>
      </c>
      <c r="I1039" s="236"/>
      <c r="J1039" s="357">
        <f t="shared" si="16"/>
        <v>10068090</v>
      </c>
      <c r="K1039" s="251" t="s">
        <v>1787</v>
      </c>
      <c r="L1039" s="287"/>
      <c r="M1039" s="319"/>
      <c r="N1039" s="287"/>
      <c r="O1039" s="287"/>
      <c r="P1039" s="287"/>
      <c r="Q1039" s="287"/>
      <c r="R1039" s="287"/>
      <c r="S1039" s="287"/>
      <c r="T1039" s="287"/>
      <c r="U1039" s="287"/>
      <c r="V1039" s="287"/>
      <c r="W1039" s="287"/>
      <c r="X1039" s="287"/>
      <c r="Y1039" s="287"/>
      <c r="Z1039" s="287"/>
      <c r="AA1039" s="287"/>
      <c r="AB1039" s="287"/>
      <c r="AC1039" s="287"/>
      <c r="AD1039" s="287"/>
      <c r="AE1039" s="287"/>
      <c r="AF1039" s="287"/>
      <c r="AG1039" s="287"/>
      <c r="AH1039" s="287"/>
      <c r="AI1039" s="287"/>
      <c r="AJ1039" s="449"/>
      <c r="AK1039" s="206"/>
      <c r="AL1039" s="206"/>
      <c r="AM1039" s="206"/>
      <c r="AN1039" s="206"/>
      <c r="AO1039" s="206"/>
      <c r="AP1039" s="206"/>
      <c r="AQ1039" s="206"/>
      <c r="AR1039" s="206"/>
      <c r="AS1039" s="206"/>
      <c r="AT1039" s="206"/>
      <c r="AU1039" s="206"/>
      <c r="AV1039" s="206"/>
      <c r="AW1039" s="206"/>
      <c r="AX1039" s="206"/>
      <c r="AY1039" s="206"/>
      <c r="AZ1039" s="206"/>
      <c r="BA1039" s="206"/>
      <c r="BB1039" s="206"/>
      <c r="BC1039" s="206"/>
      <c r="BD1039" s="206"/>
      <c r="BE1039" s="206"/>
      <c r="BF1039" s="206"/>
      <c r="BG1039" s="206"/>
      <c r="BH1039" s="206"/>
      <c r="BI1039" s="206"/>
      <c r="BJ1039" s="206"/>
      <c r="BK1039" s="206"/>
      <c r="BL1039" s="206"/>
      <c r="BM1039" s="206"/>
      <c r="BN1039" s="206"/>
      <c r="BO1039" s="206"/>
      <c r="BP1039" s="206"/>
      <c r="BQ1039" s="206"/>
      <c r="BR1039" s="206"/>
      <c r="BS1039" s="206"/>
      <c r="BT1039" s="206"/>
      <c r="BU1039" s="206"/>
      <c r="BV1039" s="206"/>
      <c r="BW1039" s="206"/>
      <c r="BX1039" s="206"/>
      <c r="BY1039" s="206"/>
      <c r="BZ1039" s="206"/>
      <c r="CA1039" s="206"/>
      <c r="CB1039" s="206"/>
      <c r="CC1039" s="206"/>
      <c r="CD1039" s="206"/>
      <c r="CE1039" s="206"/>
      <c r="CF1039" s="206"/>
      <c r="CG1039" s="206"/>
      <c r="CH1039" s="206"/>
      <c r="CI1039" s="206"/>
      <c r="CJ1039" s="206"/>
      <c r="CK1039" s="206"/>
      <c r="CL1039" s="206"/>
      <c r="CM1039" s="206"/>
      <c r="CN1039" s="206"/>
      <c r="CO1039" s="206"/>
      <c r="CP1039" s="206"/>
      <c r="CQ1039" s="206"/>
      <c r="CR1039" s="206"/>
      <c r="CS1039" s="206"/>
      <c r="CT1039" s="206"/>
      <c r="CU1039" s="206"/>
      <c r="CV1039" s="206"/>
      <c r="CW1039" s="206"/>
      <c r="CX1039" s="206"/>
      <c r="CY1039" s="206"/>
      <c r="CZ1039" s="206"/>
      <c r="DA1039" s="206"/>
      <c r="DB1039" s="206"/>
      <c r="DC1039" s="206"/>
      <c r="DD1039" s="206"/>
      <c r="DE1039" s="206"/>
      <c r="DF1039" s="206"/>
      <c r="DG1039" s="206"/>
      <c r="DH1039" s="206"/>
      <c r="DI1039" s="206"/>
      <c r="DJ1039" s="206"/>
      <c r="DK1039" s="206"/>
      <c r="DL1039" s="206"/>
      <c r="DM1039" s="206"/>
      <c r="DN1039" s="206"/>
      <c r="DO1039" s="206"/>
      <c r="DP1039" s="206"/>
      <c r="DQ1039" s="206"/>
      <c r="DR1039" s="206"/>
      <c r="DS1039" s="206"/>
      <c r="DT1039" s="206"/>
      <c r="DU1039" s="206"/>
      <c r="DV1039" s="206"/>
      <c r="DW1039" s="206"/>
      <c r="DX1039" s="206"/>
      <c r="DY1039" s="206"/>
      <c r="DZ1039" s="206"/>
      <c r="EA1039" s="206"/>
      <c r="EB1039" s="206"/>
      <c r="EC1039" s="206"/>
      <c r="ED1039" s="206"/>
      <c r="EE1039" s="206"/>
      <c r="EF1039" s="206"/>
      <c r="EG1039" s="206"/>
      <c r="EH1039" s="206"/>
      <c r="EI1039" s="206"/>
      <c r="EJ1039" s="206"/>
      <c r="EK1039" s="206"/>
      <c r="EL1039" s="206"/>
      <c r="EM1039" s="206"/>
      <c r="EN1039" s="206"/>
      <c r="EO1039" s="206"/>
      <c r="EP1039" s="206"/>
      <c r="EQ1039" s="206"/>
      <c r="ER1039" s="206"/>
      <c r="ES1039" s="206"/>
      <c r="ET1039" s="206"/>
      <c r="EU1039" s="206"/>
      <c r="EV1039" s="206"/>
      <c r="EW1039" s="206"/>
      <c r="EX1039" s="206"/>
      <c r="EY1039" s="206"/>
      <c r="EZ1039" s="206"/>
      <c r="FA1039" s="206"/>
      <c r="FB1039" s="206"/>
      <c r="FC1039" s="206"/>
      <c r="FD1039" s="206"/>
      <c r="FE1039" s="206"/>
      <c r="FF1039" s="206"/>
      <c r="FG1039" s="206"/>
      <c r="FH1039" s="206"/>
      <c r="FI1039" s="206"/>
      <c r="FJ1039" s="206"/>
      <c r="FK1039" s="206"/>
      <c r="FL1039" s="206"/>
      <c r="FM1039" s="206"/>
      <c r="FN1039" s="206"/>
      <c r="FO1039" s="206"/>
      <c r="FP1039" s="206"/>
      <c r="FQ1039" s="206"/>
      <c r="FR1039" s="206"/>
      <c r="FS1039" s="206"/>
      <c r="FT1039" s="206"/>
      <c r="FU1039" s="206"/>
      <c r="FV1039" s="206"/>
      <c r="FW1039" s="206"/>
      <c r="FX1039" s="206"/>
      <c r="FY1039" s="206"/>
      <c r="FZ1039" s="206"/>
      <c r="GA1039" s="206"/>
      <c r="GB1039" s="206"/>
      <c r="GC1039" s="206"/>
      <c r="GD1039" s="206"/>
      <c r="GE1039" s="206"/>
      <c r="GF1039" s="206"/>
      <c r="GG1039" s="206"/>
      <c r="GH1039" s="206"/>
      <c r="GI1039" s="206"/>
      <c r="GJ1039" s="206"/>
      <c r="GK1039" s="206"/>
      <c r="GL1039" s="206"/>
      <c r="GM1039" s="206"/>
      <c r="GN1039" s="206"/>
      <c r="GO1039" s="206"/>
      <c r="GP1039" s="206"/>
      <c r="GQ1039" s="206"/>
      <c r="GR1039" s="206"/>
      <c r="GS1039" s="206"/>
      <c r="GT1039" s="206"/>
      <c r="GU1039" s="206"/>
      <c r="GV1039" s="206"/>
      <c r="GW1039" s="206"/>
      <c r="GX1039" s="206"/>
      <c r="GY1039" s="206"/>
      <c r="GZ1039" s="206"/>
      <c r="HA1039" s="206"/>
      <c r="HB1039" s="206"/>
      <c r="HC1039" s="206"/>
      <c r="HD1039" s="206"/>
      <c r="HE1039" s="206"/>
      <c r="HF1039" s="206"/>
      <c r="HG1039" s="206"/>
      <c r="HH1039" s="206"/>
      <c r="HI1039" s="206"/>
      <c r="HJ1039" s="206"/>
      <c r="HK1039" s="206"/>
      <c r="HL1039" s="206"/>
      <c r="HM1039" s="206"/>
      <c r="HN1039" s="206"/>
      <c r="HO1039" s="206"/>
      <c r="HP1039" s="206"/>
      <c r="HQ1039" s="206"/>
      <c r="HR1039" s="206"/>
      <c r="HS1039" s="206"/>
      <c r="HT1039" s="206"/>
      <c r="HU1039" s="206"/>
      <c r="HV1039" s="206"/>
      <c r="HW1039" s="206"/>
      <c r="HX1039" s="206"/>
      <c r="HY1039" s="206"/>
      <c r="HZ1039" s="206"/>
      <c r="IA1039" s="206"/>
      <c r="IB1039" s="206"/>
      <c r="IC1039" s="206"/>
      <c r="ID1039" s="206"/>
      <c r="IE1039" s="206"/>
      <c r="IF1039" s="206"/>
      <c r="IG1039" s="206"/>
      <c r="IH1039" s="206"/>
    </row>
    <row r="1040" spans="1:242" s="225" customFormat="1" hidden="1" x14ac:dyDescent="0.25">
      <c r="A1040" s="206"/>
      <c r="B1040" s="206"/>
      <c r="C1040" s="204">
        <v>43732</v>
      </c>
      <c r="D1040" s="233" t="s">
        <v>1826</v>
      </c>
      <c r="E1040" s="319" t="s">
        <v>1807</v>
      </c>
      <c r="F1040" s="322"/>
      <c r="G1040" s="242" t="s">
        <v>651</v>
      </c>
      <c r="H1040" s="285"/>
      <c r="I1040" s="236">
        <v>585000</v>
      </c>
      <c r="J1040" s="357">
        <f t="shared" si="16"/>
        <v>9483090</v>
      </c>
      <c r="K1040" s="251"/>
      <c r="L1040" s="287"/>
      <c r="M1040" s="319" t="s">
        <v>1807</v>
      </c>
      <c r="N1040" s="287"/>
      <c r="O1040" s="287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449"/>
      <c r="AK1040" s="206"/>
      <c r="AL1040" s="206"/>
      <c r="AM1040" s="206"/>
      <c r="AN1040" s="206"/>
      <c r="AO1040" s="206"/>
      <c r="AP1040" s="206"/>
      <c r="AQ1040" s="206"/>
      <c r="AR1040" s="206"/>
      <c r="AS1040" s="206"/>
      <c r="AT1040" s="206"/>
      <c r="AU1040" s="206"/>
      <c r="AV1040" s="206"/>
      <c r="AW1040" s="206"/>
      <c r="AX1040" s="206"/>
      <c r="AY1040" s="206"/>
      <c r="AZ1040" s="206"/>
      <c r="BA1040" s="206"/>
      <c r="BB1040" s="206"/>
      <c r="BC1040" s="206"/>
      <c r="BD1040" s="206"/>
      <c r="BE1040" s="206"/>
      <c r="BF1040" s="206"/>
      <c r="BG1040" s="206"/>
      <c r="BH1040" s="206"/>
      <c r="BI1040" s="206"/>
      <c r="BJ1040" s="206"/>
      <c r="BK1040" s="206"/>
      <c r="BL1040" s="206"/>
      <c r="BM1040" s="206"/>
      <c r="BN1040" s="206"/>
      <c r="BO1040" s="206"/>
      <c r="BP1040" s="206"/>
      <c r="BQ1040" s="206"/>
      <c r="BR1040" s="206"/>
      <c r="BS1040" s="206"/>
      <c r="BT1040" s="206"/>
      <c r="BU1040" s="206"/>
      <c r="BV1040" s="206"/>
      <c r="BW1040" s="206"/>
      <c r="BX1040" s="206"/>
      <c r="BY1040" s="206"/>
      <c r="BZ1040" s="206"/>
      <c r="CA1040" s="206"/>
      <c r="CB1040" s="206"/>
      <c r="CC1040" s="206"/>
      <c r="CD1040" s="206"/>
      <c r="CE1040" s="206"/>
      <c r="CF1040" s="206"/>
      <c r="CG1040" s="206"/>
      <c r="CH1040" s="206"/>
      <c r="CI1040" s="206"/>
      <c r="CJ1040" s="206"/>
      <c r="CK1040" s="206"/>
      <c r="CL1040" s="206"/>
      <c r="CM1040" s="206"/>
      <c r="CN1040" s="206"/>
      <c r="CO1040" s="206"/>
      <c r="CP1040" s="206"/>
      <c r="CQ1040" s="206"/>
      <c r="CR1040" s="206"/>
      <c r="CS1040" s="206"/>
      <c r="CT1040" s="206"/>
      <c r="CU1040" s="206"/>
      <c r="CV1040" s="206"/>
      <c r="CW1040" s="206"/>
      <c r="CX1040" s="206"/>
      <c r="CY1040" s="206"/>
      <c r="CZ1040" s="206"/>
      <c r="DA1040" s="206"/>
      <c r="DB1040" s="206"/>
      <c r="DC1040" s="206"/>
      <c r="DD1040" s="206"/>
      <c r="DE1040" s="206"/>
      <c r="DF1040" s="206"/>
      <c r="DG1040" s="206"/>
      <c r="DH1040" s="206"/>
      <c r="DI1040" s="206"/>
      <c r="DJ1040" s="206"/>
      <c r="DK1040" s="206"/>
      <c r="DL1040" s="206"/>
      <c r="DM1040" s="206"/>
      <c r="DN1040" s="206"/>
      <c r="DO1040" s="206"/>
      <c r="DP1040" s="206"/>
      <c r="DQ1040" s="206"/>
      <c r="DR1040" s="206"/>
      <c r="DS1040" s="206"/>
      <c r="DT1040" s="206"/>
      <c r="DU1040" s="206"/>
      <c r="DV1040" s="206"/>
      <c r="DW1040" s="206"/>
      <c r="DX1040" s="206"/>
      <c r="DY1040" s="206"/>
      <c r="DZ1040" s="206"/>
      <c r="EA1040" s="206"/>
      <c r="EB1040" s="206"/>
      <c r="EC1040" s="206"/>
      <c r="ED1040" s="206"/>
      <c r="EE1040" s="206"/>
      <c r="EF1040" s="206"/>
      <c r="EG1040" s="206"/>
      <c r="EH1040" s="206"/>
      <c r="EI1040" s="206"/>
      <c r="EJ1040" s="206"/>
      <c r="EK1040" s="206"/>
      <c r="EL1040" s="206"/>
      <c r="EM1040" s="206"/>
      <c r="EN1040" s="206"/>
      <c r="EO1040" s="206"/>
      <c r="EP1040" s="206"/>
      <c r="EQ1040" s="206"/>
      <c r="ER1040" s="206"/>
      <c r="ES1040" s="206"/>
      <c r="ET1040" s="206"/>
      <c r="EU1040" s="206"/>
      <c r="EV1040" s="206"/>
      <c r="EW1040" s="206"/>
      <c r="EX1040" s="206"/>
      <c r="EY1040" s="206"/>
      <c r="EZ1040" s="206"/>
      <c r="FA1040" s="206"/>
      <c r="FB1040" s="206"/>
      <c r="FC1040" s="206"/>
      <c r="FD1040" s="206"/>
      <c r="FE1040" s="206"/>
      <c r="FF1040" s="206"/>
      <c r="FG1040" s="206"/>
      <c r="FH1040" s="206"/>
      <c r="FI1040" s="206"/>
      <c r="FJ1040" s="206"/>
      <c r="FK1040" s="206"/>
      <c r="FL1040" s="206"/>
      <c r="FM1040" s="206"/>
      <c r="FN1040" s="206"/>
      <c r="FO1040" s="206"/>
      <c r="FP1040" s="206"/>
      <c r="FQ1040" s="206"/>
      <c r="FR1040" s="206"/>
      <c r="FS1040" s="206"/>
      <c r="FT1040" s="206"/>
      <c r="FU1040" s="206"/>
      <c r="FV1040" s="206"/>
      <c r="FW1040" s="206"/>
      <c r="FX1040" s="206"/>
      <c r="FY1040" s="206"/>
      <c r="FZ1040" s="206"/>
      <c r="GA1040" s="206"/>
      <c r="GB1040" s="206"/>
      <c r="GC1040" s="206"/>
      <c r="GD1040" s="206"/>
      <c r="GE1040" s="206"/>
      <c r="GF1040" s="206"/>
      <c r="GG1040" s="206"/>
      <c r="GH1040" s="206"/>
      <c r="GI1040" s="206"/>
      <c r="GJ1040" s="206"/>
      <c r="GK1040" s="206"/>
      <c r="GL1040" s="206"/>
      <c r="GM1040" s="206"/>
      <c r="GN1040" s="206"/>
      <c r="GO1040" s="206"/>
      <c r="GP1040" s="206"/>
      <c r="GQ1040" s="206"/>
      <c r="GR1040" s="206"/>
      <c r="GS1040" s="206"/>
      <c r="GT1040" s="206"/>
      <c r="GU1040" s="206"/>
      <c r="GV1040" s="206"/>
      <c r="GW1040" s="206"/>
      <c r="GX1040" s="206"/>
      <c r="GY1040" s="206"/>
      <c r="GZ1040" s="206"/>
      <c r="HA1040" s="206"/>
      <c r="HB1040" s="206"/>
      <c r="HC1040" s="206"/>
      <c r="HD1040" s="206"/>
      <c r="HE1040" s="206"/>
      <c r="HF1040" s="206"/>
      <c r="HG1040" s="206"/>
      <c r="HH1040" s="206"/>
      <c r="HI1040" s="206"/>
      <c r="HJ1040" s="206"/>
      <c r="HK1040" s="206"/>
      <c r="HL1040" s="206"/>
      <c r="HM1040" s="206"/>
      <c r="HN1040" s="206"/>
      <c r="HO1040" s="206"/>
      <c r="HP1040" s="206"/>
      <c r="HQ1040" s="206"/>
      <c r="HR1040" s="206"/>
      <c r="HS1040" s="206"/>
      <c r="HT1040" s="206"/>
      <c r="HU1040" s="206"/>
      <c r="HV1040" s="206"/>
      <c r="HW1040" s="206"/>
      <c r="HX1040" s="206"/>
      <c r="HY1040" s="206"/>
      <c r="HZ1040" s="206"/>
      <c r="IA1040" s="206"/>
      <c r="IB1040" s="206"/>
      <c r="IC1040" s="206"/>
      <c r="ID1040" s="206"/>
      <c r="IE1040" s="206"/>
      <c r="IF1040" s="206"/>
      <c r="IG1040" s="206"/>
      <c r="IH1040" s="206"/>
    </row>
    <row r="1041" spans="1:242" s="225" customFormat="1" hidden="1" x14ac:dyDescent="0.25">
      <c r="A1041" s="206"/>
      <c r="B1041" s="206"/>
      <c r="C1041" s="204">
        <v>43732</v>
      </c>
      <c r="D1041" s="233" t="s">
        <v>1827</v>
      </c>
      <c r="E1041" s="319" t="s">
        <v>1808</v>
      </c>
      <c r="F1041" s="322"/>
      <c r="G1041" s="242" t="s">
        <v>565</v>
      </c>
      <c r="H1041" s="285"/>
      <c r="I1041" s="236">
        <v>315073</v>
      </c>
      <c r="J1041" s="357">
        <f t="shared" si="16"/>
        <v>9168017</v>
      </c>
      <c r="K1041" s="251"/>
      <c r="L1041" s="287"/>
      <c r="M1041" s="319" t="s">
        <v>1808</v>
      </c>
      <c r="N1041" s="287"/>
      <c r="O1041" s="287"/>
      <c r="P1041" s="287"/>
      <c r="Q1041" s="287"/>
      <c r="R1041" s="287"/>
      <c r="S1041" s="287"/>
      <c r="T1041" s="287"/>
      <c r="U1041" s="287"/>
      <c r="V1041" s="287"/>
      <c r="W1041" s="287"/>
      <c r="X1041" s="287"/>
      <c r="Y1041" s="287"/>
      <c r="Z1041" s="287"/>
      <c r="AA1041" s="287"/>
      <c r="AB1041" s="287"/>
      <c r="AC1041" s="287"/>
      <c r="AD1041" s="287"/>
      <c r="AE1041" s="287"/>
      <c r="AF1041" s="287"/>
      <c r="AG1041" s="287"/>
      <c r="AH1041" s="287"/>
      <c r="AI1041" s="287"/>
      <c r="AJ1041" s="449"/>
      <c r="AK1041" s="206"/>
      <c r="AL1041" s="206"/>
      <c r="AM1041" s="206"/>
      <c r="AN1041" s="206"/>
      <c r="AO1041" s="206"/>
      <c r="AP1041" s="206"/>
      <c r="AQ1041" s="206"/>
      <c r="AR1041" s="206"/>
      <c r="AS1041" s="206"/>
      <c r="AT1041" s="206"/>
      <c r="AU1041" s="206"/>
      <c r="AV1041" s="206"/>
      <c r="AW1041" s="206"/>
      <c r="AX1041" s="206"/>
      <c r="AY1041" s="206"/>
      <c r="AZ1041" s="206"/>
      <c r="BA1041" s="206"/>
      <c r="BB1041" s="206"/>
      <c r="BC1041" s="206"/>
      <c r="BD1041" s="206"/>
      <c r="BE1041" s="206"/>
      <c r="BF1041" s="206"/>
      <c r="BG1041" s="206"/>
      <c r="BH1041" s="206"/>
      <c r="BI1041" s="206"/>
      <c r="BJ1041" s="206"/>
      <c r="BK1041" s="206"/>
      <c r="BL1041" s="206"/>
      <c r="BM1041" s="206"/>
      <c r="BN1041" s="206"/>
      <c r="BO1041" s="206"/>
      <c r="BP1041" s="206"/>
      <c r="BQ1041" s="206"/>
      <c r="BR1041" s="206"/>
      <c r="BS1041" s="206"/>
      <c r="BT1041" s="206"/>
      <c r="BU1041" s="206"/>
      <c r="BV1041" s="206"/>
      <c r="BW1041" s="206"/>
      <c r="BX1041" s="206"/>
      <c r="BY1041" s="206"/>
      <c r="BZ1041" s="206"/>
      <c r="CA1041" s="206"/>
      <c r="CB1041" s="206"/>
      <c r="CC1041" s="206"/>
      <c r="CD1041" s="206"/>
      <c r="CE1041" s="206"/>
      <c r="CF1041" s="206"/>
      <c r="CG1041" s="206"/>
      <c r="CH1041" s="206"/>
      <c r="CI1041" s="206"/>
      <c r="CJ1041" s="206"/>
      <c r="CK1041" s="206"/>
      <c r="CL1041" s="206"/>
      <c r="CM1041" s="206"/>
      <c r="CN1041" s="206"/>
      <c r="CO1041" s="206"/>
      <c r="CP1041" s="206"/>
      <c r="CQ1041" s="206"/>
      <c r="CR1041" s="206"/>
      <c r="CS1041" s="206"/>
      <c r="CT1041" s="206"/>
      <c r="CU1041" s="206"/>
      <c r="CV1041" s="206"/>
      <c r="CW1041" s="206"/>
      <c r="CX1041" s="206"/>
      <c r="CY1041" s="206"/>
      <c r="CZ1041" s="206"/>
      <c r="DA1041" s="206"/>
      <c r="DB1041" s="206"/>
      <c r="DC1041" s="206"/>
      <c r="DD1041" s="206"/>
      <c r="DE1041" s="206"/>
      <c r="DF1041" s="206"/>
      <c r="DG1041" s="206"/>
      <c r="DH1041" s="206"/>
      <c r="DI1041" s="206"/>
      <c r="DJ1041" s="206"/>
      <c r="DK1041" s="206"/>
      <c r="DL1041" s="206"/>
      <c r="DM1041" s="206"/>
      <c r="DN1041" s="206"/>
      <c r="DO1041" s="206"/>
      <c r="DP1041" s="206"/>
      <c r="DQ1041" s="206"/>
      <c r="DR1041" s="206"/>
      <c r="DS1041" s="206"/>
      <c r="DT1041" s="206"/>
      <c r="DU1041" s="206"/>
      <c r="DV1041" s="206"/>
      <c r="DW1041" s="206"/>
      <c r="DX1041" s="206"/>
      <c r="DY1041" s="206"/>
      <c r="DZ1041" s="206"/>
      <c r="EA1041" s="206"/>
      <c r="EB1041" s="206"/>
      <c r="EC1041" s="206"/>
      <c r="ED1041" s="206"/>
      <c r="EE1041" s="206"/>
      <c r="EF1041" s="206"/>
      <c r="EG1041" s="206"/>
      <c r="EH1041" s="206"/>
      <c r="EI1041" s="206"/>
      <c r="EJ1041" s="206"/>
      <c r="EK1041" s="206"/>
      <c r="EL1041" s="206"/>
      <c r="EM1041" s="206"/>
      <c r="EN1041" s="206"/>
      <c r="EO1041" s="206"/>
      <c r="EP1041" s="206"/>
      <c r="EQ1041" s="206"/>
      <c r="ER1041" s="206"/>
      <c r="ES1041" s="206"/>
      <c r="ET1041" s="206"/>
      <c r="EU1041" s="206"/>
      <c r="EV1041" s="206"/>
      <c r="EW1041" s="206"/>
      <c r="EX1041" s="206"/>
      <c r="EY1041" s="206"/>
      <c r="EZ1041" s="206"/>
      <c r="FA1041" s="206"/>
      <c r="FB1041" s="206"/>
      <c r="FC1041" s="206"/>
      <c r="FD1041" s="206"/>
      <c r="FE1041" s="206"/>
      <c r="FF1041" s="206"/>
      <c r="FG1041" s="206"/>
      <c r="FH1041" s="206"/>
      <c r="FI1041" s="206"/>
      <c r="FJ1041" s="206"/>
      <c r="FK1041" s="206"/>
      <c r="FL1041" s="206"/>
      <c r="FM1041" s="206"/>
      <c r="FN1041" s="206"/>
      <c r="FO1041" s="206"/>
      <c r="FP1041" s="206"/>
      <c r="FQ1041" s="206"/>
      <c r="FR1041" s="206"/>
      <c r="FS1041" s="206"/>
      <c r="FT1041" s="206"/>
      <c r="FU1041" s="206"/>
      <c r="FV1041" s="206"/>
      <c r="FW1041" s="206"/>
      <c r="FX1041" s="206"/>
      <c r="FY1041" s="206"/>
      <c r="FZ1041" s="206"/>
      <c r="GA1041" s="206"/>
      <c r="GB1041" s="206"/>
      <c r="GC1041" s="206"/>
      <c r="GD1041" s="206"/>
      <c r="GE1041" s="206"/>
      <c r="GF1041" s="206"/>
      <c r="GG1041" s="206"/>
      <c r="GH1041" s="206"/>
      <c r="GI1041" s="206"/>
      <c r="GJ1041" s="206"/>
      <c r="GK1041" s="206"/>
      <c r="GL1041" s="206"/>
      <c r="GM1041" s="206"/>
      <c r="GN1041" s="206"/>
      <c r="GO1041" s="206"/>
      <c r="GP1041" s="206"/>
      <c r="GQ1041" s="206"/>
      <c r="GR1041" s="206"/>
      <c r="GS1041" s="206"/>
      <c r="GT1041" s="206"/>
      <c r="GU1041" s="206"/>
      <c r="GV1041" s="206"/>
      <c r="GW1041" s="206"/>
      <c r="GX1041" s="206"/>
      <c r="GY1041" s="206"/>
      <c r="GZ1041" s="206"/>
      <c r="HA1041" s="206"/>
      <c r="HB1041" s="206"/>
      <c r="HC1041" s="206"/>
      <c r="HD1041" s="206"/>
      <c r="HE1041" s="206"/>
      <c r="HF1041" s="206"/>
      <c r="HG1041" s="206"/>
      <c r="HH1041" s="206"/>
      <c r="HI1041" s="206"/>
      <c r="HJ1041" s="206"/>
      <c r="HK1041" s="206"/>
      <c r="HL1041" s="206"/>
      <c r="HM1041" s="206"/>
      <c r="HN1041" s="206"/>
      <c r="HO1041" s="206"/>
      <c r="HP1041" s="206"/>
      <c r="HQ1041" s="206"/>
      <c r="HR1041" s="206"/>
      <c r="HS1041" s="206"/>
      <c r="HT1041" s="206"/>
      <c r="HU1041" s="206"/>
      <c r="HV1041" s="206"/>
      <c r="HW1041" s="206"/>
      <c r="HX1041" s="206"/>
      <c r="HY1041" s="206"/>
      <c r="HZ1041" s="206"/>
      <c r="IA1041" s="206"/>
      <c r="IB1041" s="206"/>
      <c r="IC1041" s="206"/>
      <c r="ID1041" s="206"/>
      <c r="IE1041" s="206"/>
      <c r="IF1041" s="206"/>
      <c r="IG1041" s="206"/>
      <c r="IH1041" s="206"/>
    </row>
    <row r="1042" spans="1:242" s="225" customFormat="1" hidden="1" x14ac:dyDescent="0.25">
      <c r="A1042" s="206"/>
      <c r="B1042" s="206"/>
      <c r="C1042" s="292">
        <v>43732</v>
      </c>
      <c r="D1042" s="233" t="s">
        <v>1828</v>
      </c>
      <c r="E1042" s="319" t="s">
        <v>1809</v>
      </c>
      <c r="F1042" s="322"/>
      <c r="G1042" s="242" t="s">
        <v>563</v>
      </c>
      <c r="H1042" s="285"/>
      <c r="I1042" s="236">
        <v>128000</v>
      </c>
      <c r="J1042" s="357">
        <f t="shared" si="16"/>
        <v>9040017</v>
      </c>
      <c r="K1042" s="251"/>
      <c r="L1042" s="287"/>
      <c r="M1042" s="319" t="s">
        <v>1809</v>
      </c>
      <c r="N1042" s="287"/>
      <c r="O1042" s="287"/>
      <c r="P1042" s="287"/>
      <c r="Q1042" s="287"/>
      <c r="R1042" s="287"/>
      <c r="S1042" s="287"/>
      <c r="T1042" s="287"/>
      <c r="U1042" s="287"/>
      <c r="V1042" s="287"/>
      <c r="W1042" s="287"/>
      <c r="X1042" s="287"/>
      <c r="Y1042" s="287"/>
      <c r="Z1042" s="287"/>
      <c r="AA1042" s="287"/>
      <c r="AB1042" s="287"/>
      <c r="AC1042" s="287"/>
      <c r="AD1042" s="287"/>
      <c r="AE1042" s="287"/>
      <c r="AF1042" s="287"/>
      <c r="AG1042" s="287"/>
      <c r="AH1042" s="287"/>
      <c r="AI1042" s="287"/>
      <c r="AJ1042" s="449"/>
      <c r="AK1042" s="206"/>
      <c r="AL1042" s="206"/>
      <c r="AM1042" s="206"/>
      <c r="AN1042" s="206"/>
      <c r="AO1042" s="206"/>
      <c r="AP1042" s="206"/>
      <c r="AQ1042" s="206"/>
      <c r="AR1042" s="206"/>
      <c r="AS1042" s="206"/>
      <c r="AT1042" s="206"/>
      <c r="AU1042" s="206"/>
      <c r="AV1042" s="206"/>
      <c r="AW1042" s="206"/>
      <c r="AX1042" s="206"/>
      <c r="AY1042" s="206"/>
      <c r="AZ1042" s="206"/>
      <c r="BA1042" s="206"/>
      <c r="BB1042" s="206"/>
      <c r="BC1042" s="206"/>
      <c r="BD1042" s="206"/>
      <c r="BE1042" s="206"/>
      <c r="BF1042" s="206"/>
      <c r="BG1042" s="206"/>
      <c r="BH1042" s="206"/>
      <c r="BI1042" s="206"/>
      <c r="BJ1042" s="206"/>
      <c r="BK1042" s="206"/>
      <c r="BL1042" s="206"/>
      <c r="BM1042" s="206"/>
      <c r="BN1042" s="206"/>
      <c r="BO1042" s="206"/>
      <c r="BP1042" s="206"/>
      <c r="BQ1042" s="206"/>
      <c r="BR1042" s="206"/>
      <c r="BS1042" s="206"/>
      <c r="BT1042" s="206"/>
      <c r="BU1042" s="206"/>
      <c r="BV1042" s="206"/>
      <c r="BW1042" s="206"/>
      <c r="BX1042" s="206"/>
      <c r="BY1042" s="206"/>
      <c r="BZ1042" s="206"/>
      <c r="CA1042" s="206"/>
      <c r="CB1042" s="206"/>
      <c r="CC1042" s="206"/>
      <c r="CD1042" s="206"/>
      <c r="CE1042" s="206"/>
      <c r="CF1042" s="206"/>
      <c r="CG1042" s="206"/>
      <c r="CH1042" s="206"/>
      <c r="CI1042" s="206"/>
      <c r="CJ1042" s="206"/>
      <c r="CK1042" s="206"/>
      <c r="CL1042" s="206"/>
      <c r="CM1042" s="206"/>
      <c r="CN1042" s="206"/>
      <c r="CO1042" s="206"/>
      <c r="CP1042" s="206"/>
      <c r="CQ1042" s="206"/>
      <c r="CR1042" s="206"/>
      <c r="CS1042" s="206"/>
      <c r="CT1042" s="206"/>
      <c r="CU1042" s="206"/>
      <c r="CV1042" s="206"/>
      <c r="CW1042" s="206"/>
      <c r="CX1042" s="206"/>
      <c r="CY1042" s="206"/>
      <c r="CZ1042" s="206"/>
      <c r="DA1042" s="206"/>
      <c r="DB1042" s="206"/>
      <c r="DC1042" s="206"/>
      <c r="DD1042" s="206"/>
      <c r="DE1042" s="206"/>
      <c r="DF1042" s="206"/>
      <c r="DG1042" s="206"/>
      <c r="DH1042" s="206"/>
      <c r="DI1042" s="206"/>
      <c r="DJ1042" s="206"/>
      <c r="DK1042" s="206"/>
      <c r="DL1042" s="206"/>
      <c r="DM1042" s="206"/>
      <c r="DN1042" s="206"/>
      <c r="DO1042" s="206"/>
      <c r="DP1042" s="206"/>
      <c r="DQ1042" s="206"/>
      <c r="DR1042" s="206"/>
      <c r="DS1042" s="206"/>
      <c r="DT1042" s="206"/>
      <c r="DU1042" s="206"/>
      <c r="DV1042" s="206"/>
      <c r="DW1042" s="206"/>
      <c r="DX1042" s="206"/>
      <c r="DY1042" s="206"/>
      <c r="DZ1042" s="206"/>
      <c r="EA1042" s="206"/>
      <c r="EB1042" s="206"/>
      <c r="EC1042" s="206"/>
      <c r="ED1042" s="206"/>
      <c r="EE1042" s="206"/>
      <c r="EF1042" s="206"/>
      <c r="EG1042" s="206"/>
      <c r="EH1042" s="206"/>
      <c r="EI1042" s="206"/>
      <c r="EJ1042" s="206"/>
      <c r="EK1042" s="206"/>
      <c r="EL1042" s="206"/>
      <c r="EM1042" s="206"/>
      <c r="EN1042" s="206"/>
      <c r="EO1042" s="206"/>
      <c r="EP1042" s="206"/>
      <c r="EQ1042" s="206"/>
      <c r="ER1042" s="206"/>
      <c r="ES1042" s="206"/>
      <c r="ET1042" s="206"/>
      <c r="EU1042" s="206"/>
      <c r="EV1042" s="206"/>
      <c r="EW1042" s="206"/>
      <c r="EX1042" s="206"/>
      <c r="EY1042" s="206"/>
      <c r="EZ1042" s="206"/>
      <c r="FA1042" s="206"/>
      <c r="FB1042" s="206"/>
      <c r="FC1042" s="206"/>
      <c r="FD1042" s="206"/>
      <c r="FE1042" s="206"/>
      <c r="FF1042" s="206"/>
      <c r="FG1042" s="206"/>
      <c r="FH1042" s="206"/>
      <c r="FI1042" s="206"/>
      <c r="FJ1042" s="206"/>
      <c r="FK1042" s="206"/>
      <c r="FL1042" s="206"/>
      <c r="FM1042" s="206"/>
      <c r="FN1042" s="206"/>
      <c r="FO1042" s="206"/>
      <c r="FP1042" s="206"/>
      <c r="FQ1042" s="206"/>
      <c r="FR1042" s="206"/>
      <c r="FS1042" s="206"/>
      <c r="FT1042" s="206"/>
      <c r="FU1042" s="206"/>
      <c r="FV1042" s="206"/>
      <c r="FW1042" s="206"/>
      <c r="FX1042" s="206"/>
      <c r="FY1042" s="206"/>
      <c r="FZ1042" s="206"/>
      <c r="GA1042" s="206"/>
      <c r="GB1042" s="206"/>
      <c r="GC1042" s="206"/>
      <c r="GD1042" s="206"/>
      <c r="GE1042" s="206"/>
      <c r="GF1042" s="206"/>
      <c r="GG1042" s="206"/>
      <c r="GH1042" s="206"/>
      <c r="GI1042" s="206"/>
      <c r="GJ1042" s="206"/>
      <c r="GK1042" s="206"/>
      <c r="GL1042" s="206"/>
      <c r="GM1042" s="206"/>
      <c r="GN1042" s="206"/>
      <c r="GO1042" s="206"/>
      <c r="GP1042" s="206"/>
      <c r="GQ1042" s="206"/>
      <c r="GR1042" s="206"/>
      <c r="GS1042" s="206"/>
      <c r="GT1042" s="206"/>
      <c r="GU1042" s="206"/>
      <c r="GV1042" s="206"/>
      <c r="GW1042" s="206"/>
      <c r="GX1042" s="206"/>
      <c r="GY1042" s="206"/>
      <c r="GZ1042" s="206"/>
      <c r="HA1042" s="206"/>
      <c r="HB1042" s="206"/>
      <c r="HC1042" s="206"/>
      <c r="HD1042" s="206"/>
      <c r="HE1042" s="206"/>
      <c r="HF1042" s="206"/>
      <c r="HG1042" s="206"/>
      <c r="HH1042" s="206"/>
      <c r="HI1042" s="206"/>
      <c r="HJ1042" s="206"/>
      <c r="HK1042" s="206"/>
      <c r="HL1042" s="206"/>
      <c r="HM1042" s="206"/>
      <c r="HN1042" s="206"/>
      <c r="HO1042" s="206"/>
      <c r="HP1042" s="206"/>
      <c r="HQ1042" s="206"/>
      <c r="HR1042" s="206"/>
      <c r="HS1042" s="206"/>
      <c r="HT1042" s="206"/>
      <c r="HU1042" s="206"/>
      <c r="HV1042" s="206"/>
      <c r="HW1042" s="206"/>
      <c r="HX1042" s="206"/>
      <c r="HY1042" s="206"/>
      <c r="HZ1042" s="206"/>
      <c r="IA1042" s="206"/>
      <c r="IB1042" s="206"/>
      <c r="IC1042" s="206"/>
      <c r="ID1042" s="206"/>
      <c r="IE1042" s="206"/>
      <c r="IF1042" s="206"/>
      <c r="IG1042" s="206"/>
      <c r="IH1042" s="206"/>
    </row>
    <row r="1043" spans="1:242" s="225" customFormat="1" hidden="1" x14ac:dyDescent="0.25">
      <c r="A1043" s="206"/>
      <c r="B1043" s="206"/>
      <c r="C1043" s="292">
        <v>43732</v>
      </c>
      <c r="D1043" s="233" t="s">
        <v>1828</v>
      </c>
      <c r="E1043" s="319" t="s">
        <v>1810</v>
      </c>
      <c r="F1043" s="322"/>
      <c r="G1043" s="242" t="s">
        <v>563</v>
      </c>
      <c r="H1043" s="285"/>
      <c r="I1043" s="236">
        <v>192000</v>
      </c>
      <c r="J1043" s="357">
        <f t="shared" si="16"/>
        <v>8848017</v>
      </c>
      <c r="K1043" s="251"/>
      <c r="L1043" s="287"/>
      <c r="M1043" s="319" t="s">
        <v>1810</v>
      </c>
      <c r="N1043" s="287"/>
      <c r="O1043" s="287"/>
      <c r="P1043" s="287"/>
      <c r="Q1043" s="287"/>
      <c r="R1043" s="287"/>
      <c r="S1043" s="287"/>
      <c r="T1043" s="287"/>
      <c r="U1043" s="287"/>
      <c r="V1043" s="287"/>
      <c r="W1043" s="287"/>
      <c r="X1043" s="287"/>
      <c r="Y1043" s="287"/>
      <c r="Z1043" s="287"/>
      <c r="AA1043" s="287"/>
      <c r="AB1043" s="287"/>
      <c r="AC1043" s="287"/>
      <c r="AD1043" s="287"/>
      <c r="AE1043" s="287"/>
      <c r="AF1043" s="287"/>
      <c r="AG1043" s="287"/>
      <c r="AH1043" s="287"/>
      <c r="AI1043" s="287"/>
      <c r="AJ1043" s="449"/>
      <c r="AK1043" s="206"/>
      <c r="AL1043" s="206"/>
      <c r="AM1043" s="206"/>
      <c r="AN1043" s="206"/>
      <c r="AO1043" s="206"/>
      <c r="AP1043" s="206"/>
      <c r="AQ1043" s="206"/>
      <c r="AR1043" s="206"/>
      <c r="AS1043" s="206"/>
      <c r="AT1043" s="206"/>
      <c r="AU1043" s="206"/>
      <c r="AV1043" s="206"/>
      <c r="AW1043" s="206"/>
      <c r="AX1043" s="206"/>
      <c r="AY1043" s="206"/>
      <c r="AZ1043" s="206"/>
      <c r="BA1043" s="206"/>
      <c r="BB1043" s="206"/>
      <c r="BC1043" s="206"/>
      <c r="BD1043" s="206"/>
      <c r="BE1043" s="206"/>
      <c r="BF1043" s="206"/>
      <c r="BG1043" s="206"/>
      <c r="BH1043" s="206"/>
      <c r="BI1043" s="206"/>
      <c r="BJ1043" s="206"/>
      <c r="BK1043" s="206"/>
      <c r="BL1043" s="206"/>
      <c r="BM1043" s="206"/>
      <c r="BN1043" s="206"/>
      <c r="BO1043" s="206"/>
      <c r="BP1043" s="206"/>
      <c r="BQ1043" s="206"/>
      <c r="BR1043" s="206"/>
      <c r="BS1043" s="206"/>
      <c r="BT1043" s="206"/>
      <c r="BU1043" s="206"/>
      <c r="BV1043" s="206"/>
      <c r="BW1043" s="206"/>
      <c r="BX1043" s="206"/>
      <c r="BY1043" s="206"/>
      <c r="BZ1043" s="206"/>
      <c r="CA1043" s="206"/>
      <c r="CB1043" s="206"/>
      <c r="CC1043" s="206"/>
      <c r="CD1043" s="206"/>
      <c r="CE1043" s="206"/>
      <c r="CF1043" s="206"/>
      <c r="CG1043" s="206"/>
      <c r="CH1043" s="206"/>
      <c r="CI1043" s="206"/>
      <c r="CJ1043" s="206"/>
      <c r="CK1043" s="206"/>
      <c r="CL1043" s="206"/>
      <c r="CM1043" s="206"/>
      <c r="CN1043" s="206"/>
      <c r="CO1043" s="206"/>
      <c r="CP1043" s="206"/>
      <c r="CQ1043" s="206"/>
      <c r="CR1043" s="206"/>
      <c r="CS1043" s="206"/>
      <c r="CT1043" s="206"/>
      <c r="CU1043" s="206"/>
      <c r="CV1043" s="206"/>
      <c r="CW1043" s="206"/>
      <c r="CX1043" s="206"/>
      <c r="CY1043" s="206"/>
      <c r="CZ1043" s="206"/>
      <c r="DA1043" s="206"/>
      <c r="DB1043" s="206"/>
      <c r="DC1043" s="206"/>
      <c r="DD1043" s="206"/>
      <c r="DE1043" s="206"/>
      <c r="DF1043" s="206"/>
      <c r="DG1043" s="206"/>
      <c r="DH1043" s="206"/>
      <c r="DI1043" s="206"/>
      <c r="DJ1043" s="206"/>
      <c r="DK1043" s="206"/>
      <c r="DL1043" s="206"/>
      <c r="DM1043" s="206"/>
      <c r="DN1043" s="206"/>
      <c r="DO1043" s="206"/>
      <c r="DP1043" s="206"/>
      <c r="DQ1043" s="206"/>
      <c r="DR1043" s="206"/>
      <c r="DS1043" s="206"/>
      <c r="DT1043" s="206"/>
      <c r="DU1043" s="206"/>
      <c r="DV1043" s="206"/>
      <c r="DW1043" s="206"/>
      <c r="DX1043" s="206"/>
      <c r="DY1043" s="206"/>
      <c r="DZ1043" s="206"/>
      <c r="EA1043" s="206"/>
      <c r="EB1043" s="206"/>
      <c r="EC1043" s="206"/>
      <c r="ED1043" s="206"/>
      <c r="EE1043" s="206"/>
      <c r="EF1043" s="206"/>
      <c r="EG1043" s="206"/>
      <c r="EH1043" s="206"/>
      <c r="EI1043" s="206"/>
      <c r="EJ1043" s="206"/>
      <c r="EK1043" s="206"/>
      <c r="EL1043" s="206"/>
      <c r="EM1043" s="206"/>
      <c r="EN1043" s="206"/>
      <c r="EO1043" s="206"/>
      <c r="EP1043" s="206"/>
      <c r="EQ1043" s="206"/>
      <c r="ER1043" s="206"/>
      <c r="ES1043" s="206"/>
      <c r="ET1043" s="206"/>
      <c r="EU1043" s="206"/>
      <c r="EV1043" s="206"/>
      <c r="EW1043" s="206"/>
      <c r="EX1043" s="206"/>
      <c r="EY1043" s="206"/>
      <c r="EZ1043" s="206"/>
      <c r="FA1043" s="206"/>
      <c r="FB1043" s="206"/>
      <c r="FC1043" s="206"/>
      <c r="FD1043" s="206"/>
      <c r="FE1043" s="206"/>
      <c r="FF1043" s="206"/>
      <c r="FG1043" s="206"/>
      <c r="FH1043" s="206"/>
      <c r="FI1043" s="206"/>
      <c r="FJ1043" s="206"/>
      <c r="FK1043" s="206"/>
      <c r="FL1043" s="206"/>
      <c r="FM1043" s="206"/>
      <c r="FN1043" s="206"/>
      <c r="FO1043" s="206"/>
      <c r="FP1043" s="206"/>
      <c r="FQ1043" s="206"/>
      <c r="FR1043" s="206"/>
      <c r="FS1043" s="206"/>
      <c r="FT1043" s="206"/>
      <c r="FU1043" s="206"/>
      <c r="FV1043" s="206"/>
      <c r="FW1043" s="206"/>
      <c r="FX1043" s="206"/>
      <c r="FY1043" s="206"/>
      <c r="FZ1043" s="206"/>
      <c r="GA1043" s="206"/>
      <c r="GB1043" s="206"/>
      <c r="GC1043" s="206"/>
      <c r="GD1043" s="206"/>
      <c r="GE1043" s="206"/>
      <c r="GF1043" s="206"/>
      <c r="GG1043" s="206"/>
      <c r="GH1043" s="206"/>
      <c r="GI1043" s="206"/>
      <c r="GJ1043" s="206"/>
      <c r="GK1043" s="206"/>
      <c r="GL1043" s="206"/>
      <c r="GM1043" s="206"/>
      <c r="GN1043" s="206"/>
      <c r="GO1043" s="206"/>
      <c r="GP1043" s="206"/>
      <c r="GQ1043" s="206"/>
      <c r="GR1043" s="206"/>
      <c r="GS1043" s="206"/>
      <c r="GT1043" s="206"/>
      <c r="GU1043" s="206"/>
      <c r="GV1043" s="206"/>
      <c r="GW1043" s="206"/>
      <c r="GX1043" s="206"/>
      <c r="GY1043" s="206"/>
      <c r="GZ1043" s="206"/>
      <c r="HA1043" s="206"/>
      <c r="HB1043" s="206"/>
      <c r="HC1043" s="206"/>
      <c r="HD1043" s="206"/>
      <c r="HE1043" s="206"/>
      <c r="HF1043" s="206"/>
      <c r="HG1043" s="206"/>
      <c r="HH1043" s="206"/>
      <c r="HI1043" s="206"/>
      <c r="HJ1043" s="206"/>
      <c r="HK1043" s="206"/>
      <c r="HL1043" s="206"/>
      <c r="HM1043" s="206"/>
      <c r="HN1043" s="206"/>
      <c r="HO1043" s="206"/>
      <c r="HP1043" s="206"/>
      <c r="HQ1043" s="206"/>
      <c r="HR1043" s="206"/>
      <c r="HS1043" s="206"/>
      <c r="HT1043" s="206"/>
      <c r="HU1043" s="206"/>
      <c r="HV1043" s="206"/>
      <c r="HW1043" s="206"/>
      <c r="HX1043" s="206"/>
      <c r="HY1043" s="206"/>
      <c r="HZ1043" s="206"/>
      <c r="IA1043" s="206"/>
      <c r="IB1043" s="206"/>
      <c r="IC1043" s="206"/>
      <c r="ID1043" s="206"/>
      <c r="IE1043" s="206"/>
      <c r="IF1043" s="206"/>
      <c r="IG1043" s="206"/>
      <c r="IH1043" s="206"/>
    </row>
    <row r="1044" spans="1:242" s="225" customFormat="1" hidden="1" x14ac:dyDescent="0.25">
      <c r="A1044" s="206"/>
      <c r="B1044" s="206"/>
      <c r="C1044" s="232">
        <v>43732</v>
      </c>
      <c r="D1044" s="225" t="s">
        <v>1780</v>
      </c>
      <c r="E1044" s="238" t="s">
        <v>1832</v>
      </c>
      <c r="F1044" s="238"/>
      <c r="G1044" s="225" t="s">
        <v>1187</v>
      </c>
      <c r="H1044" s="285"/>
      <c r="I1044" s="210">
        <v>1000000</v>
      </c>
      <c r="J1044" s="357">
        <f t="shared" si="16"/>
        <v>7848017</v>
      </c>
      <c r="K1044" s="251"/>
      <c r="L1044" s="287"/>
      <c r="M1044" s="238" t="s">
        <v>1832</v>
      </c>
      <c r="N1044" s="287"/>
      <c r="O1044" s="287"/>
      <c r="P1044" s="287"/>
      <c r="Q1044" s="287"/>
      <c r="R1044" s="287"/>
      <c r="S1044" s="287"/>
      <c r="T1044" s="287"/>
      <c r="U1044" s="287"/>
      <c r="V1044" s="287"/>
      <c r="W1044" s="287"/>
      <c r="X1044" s="287"/>
      <c r="Y1044" s="287"/>
      <c r="Z1044" s="287"/>
      <c r="AA1044" s="287"/>
      <c r="AB1044" s="287"/>
      <c r="AC1044" s="287"/>
      <c r="AD1044" s="287"/>
      <c r="AE1044" s="287"/>
      <c r="AF1044" s="287"/>
      <c r="AG1044" s="287"/>
      <c r="AH1044" s="287"/>
      <c r="AI1044" s="287"/>
      <c r="AJ1044" s="449"/>
      <c r="AK1044" s="206"/>
      <c r="AL1044" s="206"/>
      <c r="AM1044" s="206"/>
      <c r="AN1044" s="206"/>
      <c r="AO1044" s="206"/>
      <c r="AP1044" s="206"/>
      <c r="AQ1044" s="206"/>
      <c r="AR1044" s="206"/>
      <c r="AS1044" s="206"/>
      <c r="AT1044" s="206"/>
      <c r="AU1044" s="206"/>
      <c r="AV1044" s="206"/>
      <c r="AW1044" s="206"/>
      <c r="AX1044" s="206"/>
      <c r="AY1044" s="206"/>
      <c r="AZ1044" s="206"/>
      <c r="BA1044" s="206"/>
      <c r="BB1044" s="206"/>
      <c r="BC1044" s="206"/>
      <c r="BD1044" s="206"/>
      <c r="BE1044" s="206"/>
      <c r="BF1044" s="206"/>
      <c r="BG1044" s="206"/>
      <c r="BH1044" s="206"/>
      <c r="BI1044" s="206"/>
      <c r="BJ1044" s="206"/>
      <c r="BK1044" s="206"/>
      <c r="BL1044" s="206"/>
      <c r="BM1044" s="206"/>
      <c r="BN1044" s="206"/>
      <c r="BO1044" s="206"/>
      <c r="BP1044" s="206"/>
      <c r="BQ1044" s="206"/>
      <c r="BR1044" s="206"/>
      <c r="BS1044" s="206"/>
      <c r="BT1044" s="206"/>
      <c r="BU1044" s="206"/>
      <c r="BV1044" s="206"/>
      <c r="BW1044" s="206"/>
      <c r="BX1044" s="206"/>
      <c r="BY1044" s="206"/>
      <c r="BZ1044" s="206"/>
      <c r="CA1044" s="206"/>
      <c r="CB1044" s="206"/>
      <c r="CC1044" s="206"/>
      <c r="CD1044" s="206"/>
      <c r="CE1044" s="206"/>
      <c r="CF1044" s="206"/>
      <c r="CG1044" s="206"/>
      <c r="CH1044" s="206"/>
      <c r="CI1044" s="206"/>
      <c r="CJ1044" s="206"/>
      <c r="CK1044" s="206"/>
      <c r="CL1044" s="206"/>
      <c r="CM1044" s="206"/>
      <c r="CN1044" s="206"/>
      <c r="CO1044" s="206"/>
      <c r="CP1044" s="206"/>
      <c r="CQ1044" s="206"/>
      <c r="CR1044" s="206"/>
      <c r="CS1044" s="206"/>
      <c r="CT1044" s="206"/>
      <c r="CU1044" s="206"/>
      <c r="CV1044" s="206"/>
      <c r="CW1044" s="206"/>
      <c r="CX1044" s="206"/>
      <c r="CY1044" s="206"/>
      <c r="CZ1044" s="206"/>
      <c r="DA1044" s="206"/>
      <c r="DB1044" s="206"/>
      <c r="DC1044" s="206"/>
      <c r="DD1044" s="206"/>
      <c r="DE1044" s="206"/>
      <c r="DF1044" s="206"/>
      <c r="DG1044" s="206"/>
      <c r="DH1044" s="206"/>
      <c r="DI1044" s="206"/>
      <c r="DJ1044" s="206"/>
      <c r="DK1044" s="206"/>
      <c r="DL1044" s="206"/>
      <c r="DM1044" s="206"/>
      <c r="DN1044" s="206"/>
      <c r="DO1044" s="206"/>
      <c r="DP1044" s="206"/>
      <c r="DQ1044" s="206"/>
      <c r="DR1044" s="206"/>
      <c r="DS1044" s="206"/>
      <c r="DT1044" s="206"/>
      <c r="DU1044" s="206"/>
      <c r="DV1044" s="206"/>
      <c r="DW1044" s="206"/>
      <c r="DX1044" s="206"/>
      <c r="DY1044" s="206"/>
      <c r="DZ1044" s="206"/>
      <c r="EA1044" s="206"/>
      <c r="EB1044" s="206"/>
      <c r="EC1044" s="206"/>
      <c r="ED1044" s="206"/>
      <c r="EE1044" s="206"/>
      <c r="EF1044" s="206"/>
      <c r="EG1044" s="206"/>
      <c r="EH1044" s="206"/>
      <c r="EI1044" s="206"/>
      <c r="EJ1044" s="206"/>
      <c r="EK1044" s="206"/>
      <c r="EL1044" s="206"/>
      <c r="EM1044" s="206"/>
      <c r="EN1044" s="206"/>
      <c r="EO1044" s="206"/>
      <c r="EP1044" s="206"/>
      <c r="EQ1044" s="206"/>
      <c r="ER1044" s="206"/>
      <c r="ES1044" s="206"/>
      <c r="ET1044" s="206"/>
      <c r="EU1044" s="206"/>
      <c r="EV1044" s="206"/>
      <c r="EW1044" s="206"/>
      <c r="EX1044" s="206"/>
      <c r="EY1044" s="206"/>
      <c r="EZ1044" s="206"/>
      <c r="FA1044" s="206"/>
      <c r="FB1044" s="206"/>
      <c r="FC1044" s="206"/>
      <c r="FD1044" s="206"/>
      <c r="FE1044" s="206"/>
      <c r="FF1044" s="206"/>
      <c r="FG1044" s="206"/>
      <c r="FH1044" s="206"/>
      <c r="FI1044" s="206"/>
      <c r="FJ1044" s="206"/>
      <c r="FK1044" s="206"/>
      <c r="FL1044" s="206"/>
      <c r="FM1044" s="206"/>
      <c r="FN1044" s="206"/>
      <c r="FO1044" s="206"/>
      <c r="FP1044" s="206"/>
      <c r="FQ1044" s="206"/>
      <c r="FR1044" s="206"/>
      <c r="FS1044" s="206"/>
      <c r="FT1044" s="206"/>
      <c r="FU1044" s="206"/>
      <c r="FV1044" s="206"/>
      <c r="FW1044" s="206"/>
      <c r="FX1044" s="206"/>
      <c r="FY1044" s="206"/>
      <c r="FZ1044" s="206"/>
      <c r="GA1044" s="206"/>
      <c r="GB1044" s="206"/>
      <c r="GC1044" s="206"/>
      <c r="GD1044" s="206"/>
      <c r="GE1044" s="206"/>
      <c r="GF1044" s="206"/>
      <c r="GG1044" s="206"/>
      <c r="GH1044" s="206"/>
      <c r="GI1044" s="206"/>
      <c r="GJ1044" s="206"/>
      <c r="GK1044" s="206"/>
      <c r="GL1044" s="206"/>
      <c r="GM1044" s="206"/>
      <c r="GN1044" s="206"/>
      <c r="GO1044" s="206"/>
      <c r="GP1044" s="206"/>
      <c r="GQ1044" s="206"/>
      <c r="GR1044" s="206"/>
      <c r="GS1044" s="206"/>
      <c r="GT1044" s="206"/>
      <c r="GU1044" s="206"/>
      <c r="GV1044" s="206"/>
      <c r="GW1044" s="206"/>
      <c r="GX1044" s="206"/>
      <c r="GY1044" s="206"/>
      <c r="GZ1044" s="206"/>
      <c r="HA1044" s="206"/>
      <c r="HB1044" s="206"/>
      <c r="HC1044" s="206"/>
      <c r="HD1044" s="206"/>
      <c r="HE1044" s="206"/>
      <c r="HF1044" s="206"/>
      <c r="HG1044" s="206"/>
      <c r="HH1044" s="206"/>
      <c r="HI1044" s="206"/>
      <c r="HJ1044" s="206"/>
      <c r="HK1044" s="206"/>
      <c r="HL1044" s="206"/>
      <c r="HM1044" s="206"/>
      <c r="HN1044" s="206"/>
      <c r="HO1044" s="206"/>
      <c r="HP1044" s="206"/>
      <c r="HQ1044" s="206"/>
      <c r="HR1044" s="206"/>
      <c r="HS1044" s="206"/>
      <c r="HT1044" s="206"/>
      <c r="HU1044" s="206"/>
      <c r="HV1044" s="206"/>
      <c r="HW1044" s="206"/>
      <c r="HX1044" s="206"/>
      <c r="HY1044" s="206"/>
      <c r="HZ1044" s="206"/>
      <c r="IA1044" s="206"/>
      <c r="IB1044" s="206"/>
      <c r="IC1044" s="206"/>
      <c r="ID1044" s="206"/>
      <c r="IE1044" s="206"/>
      <c r="IF1044" s="206"/>
      <c r="IG1044" s="206"/>
      <c r="IH1044" s="206"/>
    </row>
    <row r="1045" spans="1:242" s="225" customFormat="1" hidden="1" x14ac:dyDescent="0.25">
      <c r="A1045" s="206"/>
      <c r="B1045" s="206"/>
      <c r="C1045" s="292">
        <v>43734</v>
      </c>
      <c r="D1045" s="233" t="s">
        <v>1829</v>
      </c>
      <c r="E1045" s="319" t="s">
        <v>1811</v>
      </c>
      <c r="F1045" s="322"/>
      <c r="G1045" s="242" t="s">
        <v>708</v>
      </c>
      <c r="H1045" s="285"/>
      <c r="I1045" s="236">
        <v>3489000</v>
      </c>
      <c r="J1045" s="357">
        <f t="shared" si="16"/>
        <v>4359017</v>
      </c>
      <c r="K1045" s="251"/>
      <c r="L1045" s="287"/>
      <c r="M1045" s="319" t="s">
        <v>1811</v>
      </c>
      <c r="N1045" s="287"/>
      <c r="O1045" s="287"/>
      <c r="P1045" s="287"/>
      <c r="Q1045" s="287"/>
      <c r="R1045" s="287"/>
      <c r="S1045" s="287"/>
      <c r="T1045" s="287"/>
      <c r="U1045" s="287"/>
      <c r="V1045" s="287"/>
      <c r="W1045" s="287"/>
      <c r="X1045" s="287"/>
      <c r="Y1045" s="287"/>
      <c r="Z1045" s="287"/>
      <c r="AA1045" s="287"/>
      <c r="AB1045" s="287"/>
      <c r="AC1045" s="287"/>
      <c r="AD1045" s="287"/>
      <c r="AE1045" s="287"/>
      <c r="AF1045" s="287"/>
      <c r="AG1045" s="287"/>
      <c r="AH1045" s="287"/>
      <c r="AI1045" s="287"/>
      <c r="AJ1045" s="449"/>
      <c r="AK1045" s="206"/>
      <c r="AL1045" s="206"/>
      <c r="AM1045" s="206"/>
      <c r="AN1045" s="206"/>
      <c r="AO1045" s="206"/>
      <c r="AP1045" s="206"/>
      <c r="AQ1045" s="206"/>
      <c r="AR1045" s="206"/>
      <c r="AS1045" s="206"/>
      <c r="AT1045" s="206"/>
      <c r="AU1045" s="206"/>
      <c r="AV1045" s="206"/>
      <c r="AW1045" s="206"/>
      <c r="AX1045" s="206"/>
      <c r="AY1045" s="206"/>
      <c r="AZ1045" s="206"/>
      <c r="BA1045" s="206"/>
      <c r="BB1045" s="206"/>
      <c r="BC1045" s="206"/>
      <c r="BD1045" s="206"/>
      <c r="BE1045" s="206"/>
      <c r="BF1045" s="206"/>
      <c r="BG1045" s="206"/>
      <c r="BH1045" s="206"/>
      <c r="BI1045" s="206"/>
      <c r="BJ1045" s="206"/>
      <c r="BK1045" s="206"/>
      <c r="BL1045" s="206"/>
      <c r="BM1045" s="206"/>
      <c r="BN1045" s="206"/>
      <c r="BO1045" s="206"/>
      <c r="BP1045" s="206"/>
      <c r="BQ1045" s="206"/>
      <c r="BR1045" s="206"/>
      <c r="BS1045" s="206"/>
      <c r="BT1045" s="206"/>
      <c r="BU1045" s="206"/>
      <c r="BV1045" s="206"/>
      <c r="BW1045" s="206"/>
      <c r="BX1045" s="206"/>
      <c r="BY1045" s="206"/>
      <c r="BZ1045" s="206"/>
      <c r="CA1045" s="206"/>
      <c r="CB1045" s="206"/>
      <c r="CC1045" s="206"/>
      <c r="CD1045" s="206"/>
      <c r="CE1045" s="206"/>
      <c r="CF1045" s="206"/>
      <c r="CG1045" s="206"/>
      <c r="CH1045" s="206"/>
      <c r="CI1045" s="206"/>
      <c r="CJ1045" s="206"/>
      <c r="CK1045" s="206"/>
      <c r="CL1045" s="206"/>
      <c r="CM1045" s="206"/>
      <c r="CN1045" s="206"/>
      <c r="CO1045" s="206"/>
      <c r="CP1045" s="206"/>
      <c r="CQ1045" s="206"/>
      <c r="CR1045" s="206"/>
      <c r="CS1045" s="206"/>
      <c r="CT1045" s="206"/>
      <c r="CU1045" s="206"/>
      <c r="CV1045" s="206"/>
      <c r="CW1045" s="206"/>
      <c r="CX1045" s="206"/>
      <c r="CY1045" s="206"/>
      <c r="CZ1045" s="206"/>
      <c r="DA1045" s="206"/>
      <c r="DB1045" s="206"/>
      <c r="DC1045" s="206"/>
      <c r="DD1045" s="206"/>
      <c r="DE1045" s="206"/>
      <c r="DF1045" s="206"/>
      <c r="DG1045" s="206"/>
      <c r="DH1045" s="206"/>
      <c r="DI1045" s="206"/>
      <c r="DJ1045" s="206"/>
      <c r="DK1045" s="206"/>
      <c r="DL1045" s="206"/>
      <c r="DM1045" s="206"/>
      <c r="DN1045" s="206"/>
      <c r="DO1045" s="206"/>
      <c r="DP1045" s="206"/>
      <c r="DQ1045" s="206"/>
      <c r="DR1045" s="206"/>
      <c r="DS1045" s="206"/>
      <c r="DT1045" s="206"/>
      <c r="DU1045" s="206"/>
      <c r="DV1045" s="206"/>
      <c r="DW1045" s="206"/>
      <c r="DX1045" s="206"/>
      <c r="DY1045" s="206"/>
      <c r="DZ1045" s="206"/>
      <c r="EA1045" s="206"/>
      <c r="EB1045" s="206"/>
      <c r="EC1045" s="206"/>
      <c r="ED1045" s="206"/>
      <c r="EE1045" s="206"/>
      <c r="EF1045" s="206"/>
      <c r="EG1045" s="206"/>
      <c r="EH1045" s="206"/>
      <c r="EI1045" s="206"/>
      <c r="EJ1045" s="206"/>
      <c r="EK1045" s="206"/>
      <c r="EL1045" s="206"/>
      <c r="EM1045" s="206"/>
      <c r="EN1045" s="206"/>
      <c r="EO1045" s="206"/>
      <c r="EP1045" s="206"/>
      <c r="EQ1045" s="206"/>
      <c r="ER1045" s="206"/>
      <c r="ES1045" s="206"/>
      <c r="ET1045" s="206"/>
      <c r="EU1045" s="206"/>
      <c r="EV1045" s="206"/>
      <c r="EW1045" s="206"/>
      <c r="EX1045" s="206"/>
      <c r="EY1045" s="206"/>
      <c r="EZ1045" s="206"/>
      <c r="FA1045" s="206"/>
      <c r="FB1045" s="206"/>
      <c r="FC1045" s="206"/>
      <c r="FD1045" s="206"/>
      <c r="FE1045" s="206"/>
      <c r="FF1045" s="206"/>
      <c r="FG1045" s="206"/>
      <c r="FH1045" s="206"/>
      <c r="FI1045" s="206"/>
      <c r="FJ1045" s="206"/>
      <c r="FK1045" s="206"/>
      <c r="FL1045" s="206"/>
      <c r="FM1045" s="206"/>
      <c r="FN1045" s="206"/>
      <c r="FO1045" s="206"/>
      <c r="FP1045" s="206"/>
      <c r="FQ1045" s="206"/>
      <c r="FR1045" s="206"/>
      <c r="FS1045" s="206"/>
      <c r="FT1045" s="206"/>
      <c r="FU1045" s="206"/>
      <c r="FV1045" s="206"/>
      <c r="FW1045" s="206"/>
      <c r="FX1045" s="206"/>
      <c r="FY1045" s="206"/>
      <c r="FZ1045" s="206"/>
      <c r="GA1045" s="206"/>
      <c r="GB1045" s="206"/>
      <c r="GC1045" s="206"/>
      <c r="GD1045" s="206"/>
      <c r="GE1045" s="206"/>
      <c r="GF1045" s="206"/>
      <c r="GG1045" s="206"/>
      <c r="GH1045" s="206"/>
      <c r="GI1045" s="206"/>
      <c r="GJ1045" s="206"/>
      <c r="GK1045" s="206"/>
      <c r="GL1045" s="206"/>
      <c r="GM1045" s="206"/>
      <c r="GN1045" s="206"/>
      <c r="GO1045" s="206"/>
      <c r="GP1045" s="206"/>
      <c r="GQ1045" s="206"/>
      <c r="GR1045" s="206"/>
      <c r="GS1045" s="206"/>
      <c r="GT1045" s="206"/>
      <c r="GU1045" s="206"/>
      <c r="GV1045" s="206"/>
      <c r="GW1045" s="206"/>
      <c r="GX1045" s="206"/>
      <c r="GY1045" s="206"/>
      <c r="GZ1045" s="206"/>
      <c r="HA1045" s="206"/>
      <c r="HB1045" s="206"/>
      <c r="HC1045" s="206"/>
      <c r="HD1045" s="206"/>
      <c r="HE1045" s="206"/>
      <c r="HF1045" s="206"/>
      <c r="HG1045" s="206"/>
      <c r="HH1045" s="206"/>
      <c r="HI1045" s="206"/>
      <c r="HJ1045" s="206"/>
      <c r="HK1045" s="206"/>
      <c r="HL1045" s="206"/>
      <c r="HM1045" s="206"/>
      <c r="HN1045" s="206"/>
      <c r="HO1045" s="206"/>
      <c r="HP1045" s="206"/>
      <c r="HQ1045" s="206"/>
      <c r="HR1045" s="206"/>
      <c r="HS1045" s="206"/>
      <c r="HT1045" s="206"/>
      <c r="HU1045" s="206"/>
      <c r="HV1045" s="206"/>
      <c r="HW1045" s="206"/>
      <c r="HX1045" s="206"/>
      <c r="HY1045" s="206"/>
      <c r="HZ1045" s="206"/>
      <c r="IA1045" s="206"/>
      <c r="IB1045" s="206"/>
      <c r="IC1045" s="206"/>
      <c r="ID1045" s="206"/>
      <c r="IE1045" s="206"/>
      <c r="IF1045" s="206"/>
      <c r="IG1045" s="206"/>
      <c r="IH1045" s="206"/>
    </row>
    <row r="1046" spans="1:242" s="225" customFormat="1" hidden="1" x14ac:dyDescent="0.25">
      <c r="A1046" s="206"/>
      <c r="B1046" s="206"/>
      <c r="C1046" s="292">
        <v>43735</v>
      </c>
      <c r="D1046" s="233" t="s">
        <v>1837</v>
      </c>
      <c r="E1046" s="319" t="s">
        <v>1835</v>
      </c>
      <c r="F1046" s="322"/>
      <c r="G1046" s="242" t="s">
        <v>1836</v>
      </c>
      <c r="H1046" s="285"/>
      <c r="I1046" s="210">
        <v>378000</v>
      </c>
      <c r="J1046" s="357">
        <f t="shared" si="16"/>
        <v>3981017</v>
      </c>
      <c r="K1046" s="251"/>
      <c r="L1046" s="287"/>
      <c r="M1046" s="319" t="s">
        <v>1835</v>
      </c>
      <c r="N1046" s="287"/>
      <c r="O1046" s="287"/>
      <c r="P1046" s="287"/>
      <c r="Q1046" s="287"/>
      <c r="R1046" s="287"/>
      <c r="S1046" s="287"/>
      <c r="T1046" s="287"/>
      <c r="U1046" s="287"/>
      <c r="V1046" s="287"/>
      <c r="W1046" s="287"/>
      <c r="X1046" s="287"/>
      <c r="Y1046" s="287"/>
      <c r="Z1046" s="287"/>
      <c r="AA1046" s="287"/>
      <c r="AB1046" s="287"/>
      <c r="AC1046" s="287"/>
      <c r="AD1046" s="287"/>
      <c r="AE1046" s="287"/>
      <c r="AF1046" s="287"/>
      <c r="AG1046" s="287"/>
      <c r="AH1046" s="287"/>
      <c r="AI1046" s="287"/>
      <c r="AJ1046" s="449"/>
      <c r="AK1046" s="206"/>
      <c r="AL1046" s="206"/>
      <c r="AM1046" s="206"/>
      <c r="AN1046" s="206"/>
      <c r="AO1046" s="206"/>
      <c r="AP1046" s="206"/>
      <c r="AQ1046" s="206"/>
      <c r="AR1046" s="206"/>
      <c r="AS1046" s="206"/>
      <c r="AT1046" s="206"/>
      <c r="AU1046" s="206"/>
      <c r="AV1046" s="206"/>
      <c r="AW1046" s="206"/>
      <c r="AX1046" s="206"/>
      <c r="AY1046" s="206"/>
      <c r="AZ1046" s="206"/>
      <c r="BA1046" s="206"/>
      <c r="BB1046" s="206"/>
      <c r="BC1046" s="206"/>
      <c r="BD1046" s="206"/>
      <c r="BE1046" s="206"/>
      <c r="BF1046" s="206"/>
      <c r="BG1046" s="206"/>
      <c r="BH1046" s="206"/>
      <c r="BI1046" s="206"/>
      <c r="BJ1046" s="206"/>
      <c r="BK1046" s="206"/>
      <c r="BL1046" s="206"/>
      <c r="BM1046" s="206"/>
      <c r="BN1046" s="206"/>
      <c r="BO1046" s="206"/>
      <c r="BP1046" s="206"/>
      <c r="BQ1046" s="206"/>
      <c r="BR1046" s="206"/>
      <c r="BS1046" s="206"/>
      <c r="BT1046" s="206"/>
      <c r="BU1046" s="206"/>
      <c r="BV1046" s="206"/>
      <c r="BW1046" s="206"/>
      <c r="BX1046" s="206"/>
      <c r="BY1046" s="206"/>
      <c r="BZ1046" s="206"/>
      <c r="CA1046" s="206"/>
      <c r="CB1046" s="206"/>
      <c r="CC1046" s="206"/>
      <c r="CD1046" s="206"/>
      <c r="CE1046" s="206"/>
      <c r="CF1046" s="206"/>
      <c r="CG1046" s="206"/>
      <c r="CH1046" s="206"/>
      <c r="CI1046" s="206"/>
      <c r="CJ1046" s="206"/>
      <c r="CK1046" s="206"/>
      <c r="CL1046" s="206"/>
      <c r="CM1046" s="206"/>
      <c r="CN1046" s="206"/>
      <c r="CO1046" s="206"/>
      <c r="CP1046" s="206"/>
      <c r="CQ1046" s="206"/>
      <c r="CR1046" s="206"/>
      <c r="CS1046" s="206"/>
      <c r="CT1046" s="206"/>
      <c r="CU1046" s="206"/>
      <c r="CV1046" s="206"/>
      <c r="CW1046" s="206"/>
      <c r="CX1046" s="206"/>
      <c r="CY1046" s="206"/>
      <c r="CZ1046" s="206"/>
      <c r="DA1046" s="206"/>
      <c r="DB1046" s="206"/>
      <c r="DC1046" s="206"/>
      <c r="DD1046" s="206"/>
      <c r="DE1046" s="206"/>
      <c r="DF1046" s="206"/>
      <c r="DG1046" s="206"/>
      <c r="DH1046" s="206"/>
      <c r="DI1046" s="206"/>
      <c r="DJ1046" s="206"/>
      <c r="DK1046" s="206"/>
      <c r="DL1046" s="206"/>
      <c r="DM1046" s="206"/>
      <c r="DN1046" s="206"/>
      <c r="DO1046" s="206"/>
      <c r="DP1046" s="206"/>
      <c r="DQ1046" s="206"/>
      <c r="DR1046" s="206"/>
      <c r="DS1046" s="206"/>
      <c r="DT1046" s="206"/>
      <c r="DU1046" s="206"/>
      <c r="DV1046" s="206"/>
      <c r="DW1046" s="206"/>
      <c r="DX1046" s="206"/>
      <c r="DY1046" s="206"/>
      <c r="DZ1046" s="206"/>
      <c r="EA1046" s="206"/>
      <c r="EB1046" s="206"/>
      <c r="EC1046" s="206"/>
      <c r="ED1046" s="206"/>
      <c r="EE1046" s="206"/>
      <c r="EF1046" s="206"/>
      <c r="EG1046" s="206"/>
      <c r="EH1046" s="206"/>
      <c r="EI1046" s="206"/>
      <c r="EJ1046" s="206"/>
      <c r="EK1046" s="206"/>
      <c r="EL1046" s="206"/>
      <c r="EM1046" s="206"/>
      <c r="EN1046" s="206"/>
      <c r="EO1046" s="206"/>
      <c r="EP1046" s="206"/>
      <c r="EQ1046" s="206"/>
      <c r="ER1046" s="206"/>
      <c r="ES1046" s="206"/>
      <c r="ET1046" s="206"/>
      <c r="EU1046" s="206"/>
      <c r="EV1046" s="206"/>
      <c r="EW1046" s="206"/>
      <c r="EX1046" s="206"/>
      <c r="EY1046" s="206"/>
      <c r="EZ1046" s="206"/>
      <c r="FA1046" s="206"/>
      <c r="FB1046" s="206"/>
      <c r="FC1046" s="206"/>
      <c r="FD1046" s="206"/>
      <c r="FE1046" s="206"/>
      <c r="FF1046" s="206"/>
      <c r="FG1046" s="206"/>
      <c r="FH1046" s="206"/>
      <c r="FI1046" s="206"/>
      <c r="FJ1046" s="206"/>
      <c r="FK1046" s="206"/>
      <c r="FL1046" s="206"/>
      <c r="FM1046" s="206"/>
      <c r="FN1046" s="206"/>
      <c r="FO1046" s="206"/>
      <c r="FP1046" s="206"/>
      <c r="FQ1046" s="206"/>
      <c r="FR1046" s="206"/>
      <c r="FS1046" s="206"/>
      <c r="FT1046" s="206"/>
      <c r="FU1046" s="206"/>
      <c r="FV1046" s="206"/>
      <c r="FW1046" s="206"/>
      <c r="FX1046" s="206"/>
      <c r="FY1046" s="206"/>
      <c r="FZ1046" s="206"/>
      <c r="GA1046" s="206"/>
      <c r="GB1046" s="206"/>
      <c r="GC1046" s="206"/>
      <c r="GD1046" s="206"/>
      <c r="GE1046" s="206"/>
      <c r="GF1046" s="206"/>
      <c r="GG1046" s="206"/>
      <c r="GH1046" s="206"/>
      <c r="GI1046" s="206"/>
      <c r="GJ1046" s="206"/>
      <c r="GK1046" s="206"/>
      <c r="GL1046" s="206"/>
      <c r="GM1046" s="206"/>
      <c r="GN1046" s="206"/>
      <c r="GO1046" s="206"/>
      <c r="GP1046" s="206"/>
      <c r="GQ1046" s="206"/>
      <c r="GR1046" s="206"/>
      <c r="GS1046" s="206"/>
      <c r="GT1046" s="206"/>
      <c r="GU1046" s="206"/>
      <c r="GV1046" s="206"/>
      <c r="GW1046" s="206"/>
      <c r="GX1046" s="206"/>
      <c r="GY1046" s="206"/>
      <c r="GZ1046" s="206"/>
      <c r="HA1046" s="206"/>
      <c r="HB1046" s="206"/>
      <c r="HC1046" s="206"/>
      <c r="HD1046" s="206"/>
      <c r="HE1046" s="206"/>
      <c r="HF1046" s="206"/>
      <c r="HG1046" s="206"/>
      <c r="HH1046" s="206"/>
      <c r="HI1046" s="206"/>
      <c r="HJ1046" s="206"/>
      <c r="HK1046" s="206"/>
      <c r="HL1046" s="206"/>
      <c r="HM1046" s="206"/>
      <c r="HN1046" s="206"/>
      <c r="HO1046" s="206"/>
      <c r="HP1046" s="206"/>
      <c r="HQ1046" s="206"/>
      <c r="HR1046" s="206"/>
      <c r="HS1046" s="206"/>
      <c r="HT1046" s="206"/>
      <c r="HU1046" s="206"/>
      <c r="HV1046" s="206"/>
      <c r="HW1046" s="206"/>
      <c r="HX1046" s="206"/>
      <c r="HY1046" s="206"/>
      <c r="HZ1046" s="206"/>
      <c r="IA1046" s="206"/>
      <c r="IB1046" s="206"/>
      <c r="IC1046" s="206"/>
      <c r="ID1046" s="206"/>
      <c r="IE1046" s="206"/>
      <c r="IF1046" s="206"/>
      <c r="IG1046" s="206"/>
      <c r="IH1046" s="206"/>
    </row>
    <row r="1047" spans="1:242" s="225" customFormat="1" hidden="1" x14ac:dyDescent="0.25">
      <c r="A1047" s="206"/>
      <c r="B1047" s="206"/>
      <c r="C1047" s="206"/>
      <c r="D1047" s="206"/>
      <c r="E1047" s="206"/>
      <c r="F1047" s="206"/>
      <c r="G1047" s="208"/>
      <c r="H1047" s="363">
        <v>18019183</v>
      </c>
      <c r="I1047" s="210"/>
      <c r="J1047" s="357">
        <f t="shared" si="16"/>
        <v>22000200</v>
      </c>
      <c r="K1047" s="251"/>
      <c r="L1047" s="287"/>
      <c r="M1047" s="206"/>
      <c r="N1047" s="287"/>
      <c r="O1047" s="287"/>
      <c r="P1047" s="287"/>
      <c r="Q1047" s="287"/>
      <c r="R1047" s="287"/>
      <c r="S1047" s="287"/>
      <c r="T1047" s="287"/>
      <c r="U1047" s="287"/>
      <c r="V1047" s="287"/>
      <c r="W1047" s="287"/>
      <c r="X1047" s="287"/>
      <c r="Y1047" s="287"/>
      <c r="Z1047" s="287"/>
      <c r="AA1047" s="287"/>
      <c r="AB1047" s="287"/>
      <c r="AC1047" s="287"/>
      <c r="AD1047" s="287"/>
      <c r="AE1047" s="287"/>
      <c r="AF1047" s="287"/>
      <c r="AG1047" s="287"/>
      <c r="AH1047" s="287"/>
      <c r="AI1047" s="287"/>
      <c r="AJ1047" s="449"/>
      <c r="AK1047" s="206"/>
      <c r="AL1047" s="206"/>
      <c r="AM1047" s="206"/>
      <c r="AN1047" s="206"/>
      <c r="AO1047" s="206"/>
      <c r="AP1047" s="206"/>
      <c r="AQ1047" s="206"/>
      <c r="AR1047" s="206"/>
      <c r="AS1047" s="206"/>
      <c r="AT1047" s="206"/>
      <c r="AU1047" s="206"/>
      <c r="AV1047" s="206"/>
      <c r="AW1047" s="206"/>
      <c r="AX1047" s="206"/>
      <c r="AY1047" s="206"/>
      <c r="AZ1047" s="206"/>
      <c r="BA1047" s="206"/>
      <c r="BB1047" s="206"/>
      <c r="BC1047" s="206"/>
      <c r="BD1047" s="206"/>
      <c r="BE1047" s="206"/>
      <c r="BF1047" s="206"/>
      <c r="BG1047" s="206"/>
      <c r="BH1047" s="206"/>
      <c r="BI1047" s="206"/>
      <c r="BJ1047" s="206"/>
      <c r="BK1047" s="206"/>
      <c r="BL1047" s="206"/>
      <c r="BM1047" s="206"/>
      <c r="BN1047" s="206"/>
      <c r="BO1047" s="206"/>
      <c r="BP1047" s="206"/>
      <c r="BQ1047" s="206"/>
      <c r="BR1047" s="206"/>
      <c r="BS1047" s="206"/>
      <c r="BT1047" s="206"/>
      <c r="BU1047" s="206"/>
      <c r="BV1047" s="206"/>
      <c r="BW1047" s="206"/>
      <c r="BX1047" s="206"/>
      <c r="BY1047" s="206"/>
      <c r="BZ1047" s="206"/>
      <c r="CA1047" s="206"/>
      <c r="CB1047" s="206"/>
      <c r="CC1047" s="206"/>
      <c r="CD1047" s="206"/>
      <c r="CE1047" s="206"/>
      <c r="CF1047" s="206"/>
      <c r="CG1047" s="206"/>
      <c r="CH1047" s="206"/>
      <c r="CI1047" s="206"/>
      <c r="CJ1047" s="206"/>
      <c r="CK1047" s="206"/>
      <c r="CL1047" s="206"/>
      <c r="CM1047" s="206"/>
      <c r="CN1047" s="206"/>
      <c r="CO1047" s="206"/>
      <c r="CP1047" s="206"/>
      <c r="CQ1047" s="206"/>
      <c r="CR1047" s="206"/>
      <c r="CS1047" s="206"/>
      <c r="CT1047" s="206"/>
      <c r="CU1047" s="206"/>
      <c r="CV1047" s="206"/>
      <c r="CW1047" s="206"/>
      <c r="CX1047" s="206"/>
      <c r="CY1047" s="206"/>
      <c r="CZ1047" s="206"/>
      <c r="DA1047" s="206"/>
      <c r="DB1047" s="206"/>
      <c r="DC1047" s="206"/>
      <c r="DD1047" s="206"/>
      <c r="DE1047" s="206"/>
      <c r="DF1047" s="206"/>
      <c r="DG1047" s="206"/>
      <c r="DH1047" s="206"/>
      <c r="DI1047" s="206"/>
      <c r="DJ1047" s="206"/>
      <c r="DK1047" s="206"/>
      <c r="DL1047" s="206"/>
      <c r="DM1047" s="206"/>
      <c r="DN1047" s="206"/>
      <c r="DO1047" s="206"/>
      <c r="DP1047" s="206"/>
      <c r="DQ1047" s="206"/>
      <c r="DR1047" s="206"/>
      <c r="DS1047" s="206"/>
      <c r="DT1047" s="206"/>
      <c r="DU1047" s="206"/>
      <c r="DV1047" s="206"/>
      <c r="DW1047" s="206"/>
      <c r="DX1047" s="206"/>
      <c r="DY1047" s="206"/>
      <c r="DZ1047" s="206"/>
      <c r="EA1047" s="206"/>
      <c r="EB1047" s="206"/>
      <c r="EC1047" s="206"/>
      <c r="ED1047" s="206"/>
      <c r="EE1047" s="206"/>
      <c r="EF1047" s="206"/>
      <c r="EG1047" s="206"/>
      <c r="EH1047" s="206"/>
      <c r="EI1047" s="206"/>
      <c r="EJ1047" s="206"/>
      <c r="EK1047" s="206"/>
      <c r="EL1047" s="206"/>
      <c r="EM1047" s="206"/>
      <c r="EN1047" s="206"/>
      <c r="EO1047" s="206"/>
      <c r="EP1047" s="206"/>
      <c r="EQ1047" s="206"/>
      <c r="ER1047" s="206"/>
      <c r="ES1047" s="206"/>
      <c r="ET1047" s="206"/>
      <c r="EU1047" s="206"/>
      <c r="EV1047" s="206"/>
      <c r="EW1047" s="206"/>
      <c r="EX1047" s="206"/>
      <c r="EY1047" s="206"/>
      <c r="EZ1047" s="206"/>
      <c r="FA1047" s="206"/>
      <c r="FB1047" s="206"/>
      <c r="FC1047" s="206"/>
      <c r="FD1047" s="206"/>
      <c r="FE1047" s="206"/>
      <c r="FF1047" s="206"/>
      <c r="FG1047" s="206"/>
      <c r="FH1047" s="206"/>
      <c r="FI1047" s="206"/>
      <c r="FJ1047" s="206"/>
      <c r="FK1047" s="206"/>
      <c r="FL1047" s="206"/>
      <c r="FM1047" s="206"/>
      <c r="FN1047" s="206"/>
      <c r="FO1047" s="206"/>
      <c r="FP1047" s="206"/>
      <c r="FQ1047" s="206"/>
      <c r="FR1047" s="206"/>
      <c r="FS1047" s="206"/>
      <c r="FT1047" s="206"/>
      <c r="FU1047" s="206"/>
      <c r="FV1047" s="206"/>
      <c r="FW1047" s="206"/>
      <c r="FX1047" s="206"/>
      <c r="FY1047" s="206"/>
      <c r="FZ1047" s="206"/>
      <c r="GA1047" s="206"/>
      <c r="GB1047" s="206"/>
      <c r="GC1047" s="206"/>
      <c r="GD1047" s="206"/>
      <c r="GE1047" s="206"/>
      <c r="GF1047" s="206"/>
      <c r="GG1047" s="206"/>
      <c r="GH1047" s="206"/>
      <c r="GI1047" s="206"/>
      <c r="GJ1047" s="206"/>
      <c r="GK1047" s="206"/>
      <c r="GL1047" s="206"/>
      <c r="GM1047" s="206"/>
      <c r="GN1047" s="206"/>
      <c r="GO1047" s="206"/>
      <c r="GP1047" s="206"/>
      <c r="GQ1047" s="206"/>
      <c r="GR1047" s="206"/>
      <c r="GS1047" s="206"/>
      <c r="GT1047" s="206"/>
      <c r="GU1047" s="206"/>
      <c r="GV1047" s="206"/>
      <c r="GW1047" s="206"/>
      <c r="GX1047" s="206"/>
      <c r="GY1047" s="206"/>
      <c r="GZ1047" s="206"/>
      <c r="HA1047" s="206"/>
      <c r="HB1047" s="206"/>
      <c r="HC1047" s="206"/>
      <c r="HD1047" s="206"/>
      <c r="HE1047" s="206"/>
      <c r="HF1047" s="206"/>
      <c r="HG1047" s="206"/>
      <c r="HH1047" s="206"/>
      <c r="HI1047" s="206"/>
      <c r="HJ1047" s="206"/>
      <c r="HK1047" s="206"/>
      <c r="HL1047" s="206"/>
      <c r="HM1047" s="206"/>
      <c r="HN1047" s="206"/>
      <c r="HO1047" s="206"/>
      <c r="HP1047" s="206"/>
      <c r="HQ1047" s="206"/>
      <c r="HR1047" s="206"/>
      <c r="HS1047" s="206"/>
      <c r="HT1047" s="206"/>
      <c r="HU1047" s="206"/>
      <c r="HV1047" s="206"/>
      <c r="HW1047" s="206"/>
      <c r="HX1047" s="206"/>
      <c r="HY1047" s="206"/>
      <c r="HZ1047" s="206"/>
      <c r="IA1047" s="206"/>
      <c r="IB1047" s="206"/>
      <c r="IC1047" s="206"/>
      <c r="ID1047" s="206"/>
      <c r="IE1047" s="206"/>
      <c r="IF1047" s="206"/>
      <c r="IG1047" s="206"/>
      <c r="IH1047" s="206"/>
    </row>
    <row r="1048" spans="1:242" s="225" customFormat="1" hidden="1" x14ac:dyDescent="0.25">
      <c r="A1048" s="206"/>
      <c r="B1048" s="206"/>
      <c r="C1048" s="204">
        <v>43736</v>
      </c>
      <c r="D1048" s="318" t="s">
        <v>580</v>
      </c>
      <c r="E1048" s="319" t="s">
        <v>1838</v>
      </c>
      <c r="F1048" s="255"/>
      <c r="G1048" s="320" t="s">
        <v>563</v>
      </c>
      <c r="H1048" s="285"/>
      <c r="I1048" s="321">
        <v>128000</v>
      </c>
      <c r="J1048" s="357">
        <f t="shared" si="16"/>
        <v>21872200</v>
      </c>
      <c r="K1048" s="251"/>
      <c r="L1048" s="287"/>
      <c r="M1048" s="319" t="s">
        <v>1838</v>
      </c>
      <c r="N1048" s="287"/>
      <c r="O1048" s="287"/>
      <c r="P1048" s="287"/>
      <c r="Q1048" s="287"/>
      <c r="R1048" s="287"/>
      <c r="S1048" s="287"/>
      <c r="T1048" s="287"/>
      <c r="U1048" s="287"/>
      <c r="V1048" s="287"/>
      <c r="W1048" s="287"/>
      <c r="X1048" s="287"/>
      <c r="Y1048" s="287"/>
      <c r="Z1048" s="287"/>
      <c r="AA1048" s="287"/>
      <c r="AB1048" s="287"/>
      <c r="AC1048" s="287"/>
      <c r="AD1048" s="287"/>
      <c r="AE1048" s="287"/>
      <c r="AF1048" s="287"/>
      <c r="AG1048" s="287"/>
      <c r="AH1048" s="287"/>
      <c r="AI1048" s="287"/>
      <c r="AJ1048" s="449"/>
      <c r="AK1048" s="206"/>
      <c r="AL1048" s="206"/>
      <c r="AM1048" s="206"/>
      <c r="AN1048" s="206"/>
      <c r="AO1048" s="206"/>
      <c r="AP1048" s="206"/>
      <c r="AQ1048" s="206"/>
      <c r="AR1048" s="206"/>
      <c r="AS1048" s="206"/>
      <c r="AT1048" s="206"/>
      <c r="AU1048" s="206"/>
      <c r="AV1048" s="206"/>
      <c r="AW1048" s="206"/>
      <c r="AX1048" s="206"/>
      <c r="AY1048" s="206"/>
      <c r="AZ1048" s="206"/>
      <c r="BA1048" s="206"/>
      <c r="BB1048" s="206"/>
      <c r="BC1048" s="206"/>
      <c r="BD1048" s="206"/>
      <c r="BE1048" s="206"/>
      <c r="BF1048" s="206"/>
      <c r="BG1048" s="206"/>
      <c r="BH1048" s="206"/>
      <c r="BI1048" s="206"/>
      <c r="BJ1048" s="206"/>
      <c r="BK1048" s="206"/>
      <c r="BL1048" s="206"/>
      <c r="BM1048" s="206"/>
      <c r="BN1048" s="206"/>
      <c r="BO1048" s="206"/>
      <c r="BP1048" s="206"/>
      <c r="BQ1048" s="206"/>
      <c r="BR1048" s="206"/>
      <c r="BS1048" s="206"/>
      <c r="BT1048" s="206"/>
      <c r="BU1048" s="206"/>
      <c r="BV1048" s="206"/>
      <c r="BW1048" s="206"/>
      <c r="BX1048" s="206"/>
      <c r="BY1048" s="206"/>
      <c r="BZ1048" s="206"/>
      <c r="CA1048" s="206"/>
      <c r="CB1048" s="206"/>
      <c r="CC1048" s="206"/>
      <c r="CD1048" s="206"/>
      <c r="CE1048" s="206"/>
      <c r="CF1048" s="206"/>
      <c r="CG1048" s="206"/>
      <c r="CH1048" s="206"/>
      <c r="CI1048" s="206"/>
      <c r="CJ1048" s="206"/>
      <c r="CK1048" s="206"/>
      <c r="CL1048" s="206"/>
      <c r="CM1048" s="206"/>
      <c r="CN1048" s="206"/>
      <c r="CO1048" s="206"/>
      <c r="CP1048" s="206"/>
      <c r="CQ1048" s="206"/>
      <c r="CR1048" s="206"/>
      <c r="CS1048" s="206"/>
      <c r="CT1048" s="206"/>
      <c r="CU1048" s="206"/>
      <c r="CV1048" s="206"/>
      <c r="CW1048" s="206"/>
      <c r="CX1048" s="206"/>
      <c r="CY1048" s="206"/>
      <c r="CZ1048" s="206"/>
      <c r="DA1048" s="206"/>
      <c r="DB1048" s="206"/>
      <c r="DC1048" s="206"/>
      <c r="DD1048" s="206"/>
      <c r="DE1048" s="206"/>
      <c r="DF1048" s="206"/>
      <c r="DG1048" s="206"/>
      <c r="DH1048" s="206"/>
      <c r="DI1048" s="206"/>
      <c r="DJ1048" s="206"/>
      <c r="DK1048" s="206"/>
      <c r="DL1048" s="206"/>
      <c r="DM1048" s="206"/>
      <c r="DN1048" s="206"/>
      <c r="DO1048" s="206"/>
      <c r="DP1048" s="206"/>
      <c r="DQ1048" s="206"/>
      <c r="DR1048" s="206"/>
      <c r="DS1048" s="206"/>
      <c r="DT1048" s="206"/>
      <c r="DU1048" s="206"/>
      <c r="DV1048" s="206"/>
      <c r="DW1048" s="206"/>
      <c r="DX1048" s="206"/>
      <c r="DY1048" s="206"/>
      <c r="DZ1048" s="206"/>
      <c r="EA1048" s="206"/>
      <c r="EB1048" s="206"/>
      <c r="EC1048" s="206"/>
      <c r="ED1048" s="206"/>
      <c r="EE1048" s="206"/>
      <c r="EF1048" s="206"/>
      <c r="EG1048" s="206"/>
      <c r="EH1048" s="206"/>
      <c r="EI1048" s="206"/>
      <c r="EJ1048" s="206"/>
      <c r="EK1048" s="206"/>
      <c r="EL1048" s="206"/>
      <c r="EM1048" s="206"/>
      <c r="EN1048" s="206"/>
      <c r="EO1048" s="206"/>
      <c r="EP1048" s="206"/>
      <c r="EQ1048" s="206"/>
      <c r="ER1048" s="206"/>
      <c r="ES1048" s="206"/>
      <c r="ET1048" s="206"/>
      <c r="EU1048" s="206"/>
      <c r="EV1048" s="206"/>
      <c r="EW1048" s="206"/>
      <c r="EX1048" s="206"/>
      <c r="EY1048" s="206"/>
      <c r="EZ1048" s="206"/>
      <c r="FA1048" s="206"/>
      <c r="FB1048" s="206"/>
      <c r="FC1048" s="206"/>
      <c r="FD1048" s="206"/>
      <c r="FE1048" s="206"/>
      <c r="FF1048" s="206"/>
      <c r="FG1048" s="206"/>
      <c r="FH1048" s="206"/>
      <c r="FI1048" s="206"/>
      <c r="FJ1048" s="206"/>
      <c r="FK1048" s="206"/>
      <c r="FL1048" s="206"/>
      <c r="FM1048" s="206"/>
      <c r="FN1048" s="206"/>
      <c r="FO1048" s="206"/>
      <c r="FP1048" s="206"/>
      <c r="FQ1048" s="206"/>
      <c r="FR1048" s="206"/>
      <c r="FS1048" s="206"/>
      <c r="FT1048" s="206"/>
      <c r="FU1048" s="206"/>
      <c r="FV1048" s="206"/>
      <c r="FW1048" s="206"/>
      <c r="FX1048" s="206"/>
      <c r="FY1048" s="206"/>
      <c r="FZ1048" s="206"/>
      <c r="GA1048" s="206"/>
      <c r="GB1048" s="206"/>
      <c r="GC1048" s="206"/>
      <c r="GD1048" s="206"/>
      <c r="GE1048" s="206"/>
      <c r="GF1048" s="206"/>
      <c r="GG1048" s="206"/>
      <c r="GH1048" s="206"/>
      <c r="GI1048" s="206"/>
      <c r="GJ1048" s="206"/>
      <c r="GK1048" s="206"/>
      <c r="GL1048" s="206"/>
      <c r="GM1048" s="206"/>
      <c r="GN1048" s="206"/>
      <c r="GO1048" s="206"/>
      <c r="GP1048" s="206"/>
      <c r="GQ1048" s="206"/>
      <c r="GR1048" s="206"/>
      <c r="GS1048" s="206"/>
      <c r="GT1048" s="206"/>
      <c r="GU1048" s="206"/>
      <c r="GV1048" s="206"/>
      <c r="GW1048" s="206"/>
      <c r="GX1048" s="206"/>
      <c r="GY1048" s="206"/>
      <c r="GZ1048" s="206"/>
      <c r="HA1048" s="206"/>
      <c r="HB1048" s="206"/>
      <c r="HC1048" s="206"/>
      <c r="HD1048" s="206"/>
      <c r="HE1048" s="206"/>
      <c r="HF1048" s="206"/>
      <c r="HG1048" s="206"/>
      <c r="HH1048" s="206"/>
      <c r="HI1048" s="206"/>
      <c r="HJ1048" s="206"/>
      <c r="HK1048" s="206"/>
      <c r="HL1048" s="206"/>
      <c r="HM1048" s="206"/>
      <c r="HN1048" s="206"/>
      <c r="HO1048" s="206"/>
      <c r="HP1048" s="206"/>
      <c r="HQ1048" s="206"/>
      <c r="HR1048" s="206"/>
      <c r="HS1048" s="206"/>
      <c r="HT1048" s="206"/>
      <c r="HU1048" s="206"/>
      <c r="HV1048" s="206"/>
      <c r="HW1048" s="206"/>
      <c r="HX1048" s="206"/>
      <c r="HY1048" s="206"/>
      <c r="HZ1048" s="206"/>
      <c r="IA1048" s="206"/>
      <c r="IB1048" s="206"/>
      <c r="IC1048" s="206"/>
      <c r="ID1048" s="206"/>
      <c r="IE1048" s="206"/>
      <c r="IF1048" s="206"/>
      <c r="IG1048" s="206"/>
      <c r="IH1048" s="206"/>
    </row>
    <row r="1049" spans="1:242" s="225" customFormat="1" hidden="1" x14ac:dyDescent="0.25">
      <c r="A1049" s="206"/>
      <c r="B1049" s="206"/>
      <c r="C1049" s="204">
        <v>43736</v>
      </c>
      <c r="D1049" s="267" t="s">
        <v>1850</v>
      </c>
      <c r="E1049" s="319" t="s">
        <v>1839</v>
      </c>
      <c r="F1049" s="322"/>
      <c r="G1049" s="270" t="s">
        <v>1611</v>
      </c>
      <c r="H1049" s="285"/>
      <c r="I1049" s="271">
        <v>750000</v>
      </c>
      <c r="J1049" s="357">
        <f t="shared" si="16"/>
        <v>21122200</v>
      </c>
      <c r="K1049" s="251"/>
      <c r="L1049" s="287"/>
      <c r="M1049" s="319" t="s">
        <v>1839</v>
      </c>
      <c r="N1049" s="287"/>
      <c r="O1049" s="287"/>
      <c r="P1049" s="287"/>
      <c r="Q1049" s="287"/>
      <c r="R1049" s="287"/>
      <c r="S1049" s="287"/>
      <c r="T1049" s="287"/>
      <c r="U1049" s="287"/>
      <c r="V1049" s="287"/>
      <c r="W1049" s="287"/>
      <c r="X1049" s="287"/>
      <c r="Y1049" s="287"/>
      <c r="Z1049" s="287"/>
      <c r="AA1049" s="287"/>
      <c r="AB1049" s="287"/>
      <c r="AC1049" s="287"/>
      <c r="AD1049" s="287"/>
      <c r="AE1049" s="287"/>
      <c r="AF1049" s="287"/>
      <c r="AG1049" s="287"/>
      <c r="AH1049" s="287"/>
      <c r="AI1049" s="287"/>
      <c r="AJ1049" s="449"/>
      <c r="AK1049" s="206"/>
      <c r="AL1049" s="206"/>
      <c r="AM1049" s="206"/>
      <c r="AN1049" s="206"/>
      <c r="AO1049" s="206"/>
      <c r="AP1049" s="206"/>
      <c r="AQ1049" s="206"/>
      <c r="AR1049" s="206"/>
      <c r="AS1049" s="206"/>
      <c r="AT1049" s="206"/>
      <c r="AU1049" s="206"/>
      <c r="AV1049" s="206"/>
      <c r="AW1049" s="206"/>
      <c r="AX1049" s="206"/>
      <c r="AY1049" s="206"/>
      <c r="AZ1049" s="206"/>
      <c r="BA1049" s="206"/>
      <c r="BB1049" s="206"/>
      <c r="BC1049" s="206"/>
      <c r="BD1049" s="206"/>
      <c r="BE1049" s="206"/>
      <c r="BF1049" s="206"/>
      <c r="BG1049" s="206"/>
      <c r="BH1049" s="206"/>
      <c r="BI1049" s="206"/>
      <c r="BJ1049" s="206"/>
      <c r="BK1049" s="206"/>
      <c r="BL1049" s="206"/>
      <c r="BM1049" s="206"/>
      <c r="BN1049" s="206"/>
      <c r="BO1049" s="206"/>
      <c r="BP1049" s="206"/>
      <c r="BQ1049" s="206"/>
      <c r="BR1049" s="206"/>
      <c r="BS1049" s="206"/>
      <c r="BT1049" s="206"/>
      <c r="BU1049" s="206"/>
      <c r="BV1049" s="206"/>
      <c r="BW1049" s="206"/>
      <c r="BX1049" s="206"/>
      <c r="BY1049" s="206"/>
      <c r="BZ1049" s="206"/>
      <c r="CA1049" s="206"/>
      <c r="CB1049" s="206"/>
      <c r="CC1049" s="206"/>
      <c r="CD1049" s="206"/>
      <c r="CE1049" s="206"/>
      <c r="CF1049" s="206"/>
      <c r="CG1049" s="206"/>
      <c r="CH1049" s="206"/>
      <c r="CI1049" s="206"/>
      <c r="CJ1049" s="206"/>
      <c r="CK1049" s="206"/>
      <c r="CL1049" s="206"/>
      <c r="CM1049" s="206"/>
      <c r="CN1049" s="206"/>
      <c r="CO1049" s="206"/>
      <c r="CP1049" s="206"/>
      <c r="CQ1049" s="206"/>
      <c r="CR1049" s="206"/>
      <c r="CS1049" s="206"/>
      <c r="CT1049" s="206"/>
      <c r="CU1049" s="206"/>
      <c r="CV1049" s="206"/>
      <c r="CW1049" s="206"/>
      <c r="CX1049" s="206"/>
      <c r="CY1049" s="206"/>
      <c r="CZ1049" s="206"/>
      <c r="DA1049" s="206"/>
      <c r="DB1049" s="206"/>
      <c r="DC1049" s="206"/>
      <c r="DD1049" s="206"/>
      <c r="DE1049" s="206"/>
      <c r="DF1049" s="206"/>
      <c r="DG1049" s="206"/>
      <c r="DH1049" s="206"/>
      <c r="DI1049" s="206"/>
      <c r="DJ1049" s="206"/>
      <c r="DK1049" s="206"/>
      <c r="DL1049" s="206"/>
      <c r="DM1049" s="206"/>
      <c r="DN1049" s="206"/>
      <c r="DO1049" s="206"/>
      <c r="DP1049" s="206"/>
      <c r="DQ1049" s="206"/>
      <c r="DR1049" s="206"/>
      <c r="DS1049" s="206"/>
      <c r="DT1049" s="206"/>
      <c r="DU1049" s="206"/>
      <c r="DV1049" s="206"/>
      <c r="DW1049" s="206"/>
      <c r="DX1049" s="206"/>
      <c r="DY1049" s="206"/>
      <c r="DZ1049" s="206"/>
      <c r="EA1049" s="206"/>
      <c r="EB1049" s="206"/>
      <c r="EC1049" s="206"/>
      <c r="ED1049" s="206"/>
      <c r="EE1049" s="206"/>
      <c r="EF1049" s="206"/>
      <c r="EG1049" s="206"/>
      <c r="EH1049" s="206"/>
      <c r="EI1049" s="206"/>
      <c r="EJ1049" s="206"/>
      <c r="EK1049" s="206"/>
      <c r="EL1049" s="206"/>
      <c r="EM1049" s="206"/>
      <c r="EN1049" s="206"/>
      <c r="EO1049" s="206"/>
      <c r="EP1049" s="206"/>
      <c r="EQ1049" s="206"/>
      <c r="ER1049" s="206"/>
      <c r="ES1049" s="206"/>
      <c r="ET1049" s="206"/>
      <c r="EU1049" s="206"/>
      <c r="EV1049" s="206"/>
      <c r="EW1049" s="206"/>
      <c r="EX1049" s="206"/>
      <c r="EY1049" s="206"/>
      <c r="EZ1049" s="206"/>
      <c r="FA1049" s="206"/>
      <c r="FB1049" s="206"/>
      <c r="FC1049" s="206"/>
      <c r="FD1049" s="206"/>
      <c r="FE1049" s="206"/>
      <c r="FF1049" s="206"/>
      <c r="FG1049" s="206"/>
      <c r="FH1049" s="206"/>
      <c r="FI1049" s="206"/>
      <c r="FJ1049" s="206"/>
      <c r="FK1049" s="206"/>
      <c r="FL1049" s="206"/>
      <c r="FM1049" s="206"/>
      <c r="FN1049" s="206"/>
      <c r="FO1049" s="206"/>
      <c r="FP1049" s="206"/>
      <c r="FQ1049" s="206"/>
      <c r="FR1049" s="206"/>
      <c r="FS1049" s="206"/>
      <c r="FT1049" s="206"/>
      <c r="FU1049" s="206"/>
      <c r="FV1049" s="206"/>
      <c r="FW1049" s="206"/>
      <c r="FX1049" s="206"/>
      <c r="FY1049" s="206"/>
      <c r="FZ1049" s="206"/>
      <c r="GA1049" s="206"/>
      <c r="GB1049" s="206"/>
      <c r="GC1049" s="206"/>
      <c r="GD1049" s="206"/>
      <c r="GE1049" s="206"/>
      <c r="GF1049" s="206"/>
      <c r="GG1049" s="206"/>
      <c r="GH1049" s="206"/>
      <c r="GI1049" s="206"/>
      <c r="GJ1049" s="206"/>
      <c r="GK1049" s="206"/>
      <c r="GL1049" s="206"/>
      <c r="GM1049" s="206"/>
      <c r="GN1049" s="206"/>
      <c r="GO1049" s="206"/>
      <c r="GP1049" s="206"/>
      <c r="GQ1049" s="206"/>
      <c r="GR1049" s="206"/>
      <c r="GS1049" s="206"/>
      <c r="GT1049" s="206"/>
      <c r="GU1049" s="206"/>
      <c r="GV1049" s="206"/>
      <c r="GW1049" s="206"/>
      <c r="GX1049" s="206"/>
      <c r="GY1049" s="206"/>
      <c r="GZ1049" s="206"/>
      <c r="HA1049" s="206"/>
      <c r="HB1049" s="206"/>
      <c r="HC1049" s="206"/>
      <c r="HD1049" s="206"/>
      <c r="HE1049" s="206"/>
      <c r="HF1049" s="206"/>
      <c r="HG1049" s="206"/>
      <c r="HH1049" s="206"/>
      <c r="HI1049" s="206"/>
      <c r="HJ1049" s="206"/>
      <c r="HK1049" s="206"/>
      <c r="HL1049" s="206"/>
      <c r="HM1049" s="206"/>
      <c r="HN1049" s="206"/>
      <c r="HO1049" s="206"/>
      <c r="HP1049" s="206"/>
      <c r="HQ1049" s="206"/>
      <c r="HR1049" s="206"/>
      <c r="HS1049" s="206"/>
      <c r="HT1049" s="206"/>
      <c r="HU1049" s="206"/>
      <c r="HV1049" s="206"/>
      <c r="HW1049" s="206"/>
      <c r="HX1049" s="206"/>
      <c r="HY1049" s="206"/>
      <c r="HZ1049" s="206"/>
      <c r="IA1049" s="206"/>
      <c r="IB1049" s="206"/>
      <c r="IC1049" s="206"/>
      <c r="ID1049" s="206"/>
      <c r="IE1049" s="206"/>
      <c r="IF1049" s="206"/>
      <c r="IG1049" s="206"/>
      <c r="IH1049" s="206"/>
    </row>
    <row r="1050" spans="1:242" s="225" customFormat="1" hidden="1" x14ac:dyDescent="0.25">
      <c r="A1050" s="206"/>
      <c r="B1050" s="206"/>
      <c r="C1050" s="204">
        <v>43736</v>
      </c>
      <c r="D1050" s="233" t="s">
        <v>1851</v>
      </c>
      <c r="E1050" s="319" t="s">
        <v>1840</v>
      </c>
      <c r="F1050" s="322"/>
      <c r="G1050" s="242" t="s">
        <v>1611</v>
      </c>
      <c r="H1050" s="285"/>
      <c r="I1050" s="236">
        <v>385000</v>
      </c>
      <c r="J1050" s="357">
        <f t="shared" si="16"/>
        <v>20737200</v>
      </c>
      <c r="K1050" s="251"/>
      <c r="L1050" s="287"/>
      <c r="M1050" s="319" t="s">
        <v>1840</v>
      </c>
      <c r="N1050" s="287"/>
      <c r="O1050" s="287"/>
      <c r="P1050" s="287"/>
      <c r="Q1050" s="287"/>
      <c r="R1050" s="287"/>
      <c r="S1050" s="287"/>
      <c r="T1050" s="287"/>
      <c r="U1050" s="287"/>
      <c r="V1050" s="287"/>
      <c r="W1050" s="287"/>
      <c r="X1050" s="287"/>
      <c r="Y1050" s="287"/>
      <c r="Z1050" s="287"/>
      <c r="AA1050" s="287"/>
      <c r="AB1050" s="287"/>
      <c r="AC1050" s="287"/>
      <c r="AD1050" s="287"/>
      <c r="AE1050" s="287"/>
      <c r="AF1050" s="287"/>
      <c r="AG1050" s="287"/>
      <c r="AH1050" s="287"/>
      <c r="AI1050" s="287"/>
      <c r="AJ1050" s="449"/>
      <c r="AK1050" s="206"/>
      <c r="AL1050" s="206"/>
      <c r="AM1050" s="206"/>
      <c r="AN1050" s="206"/>
      <c r="AO1050" s="206"/>
      <c r="AP1050" s="206"/>
      <c r="AQ1050" s="206"/>
      <c r="AR1050" s="206"/>
      <c r="AS1050" s="206"/>
      <c r="AT1050" s="206"/>
      <c r="AU1050" s="206"/>
      <c r="AV1050" s="206"/>
      <c r="AW1050" s="206"/>
      <c r="AX1050" s="206"/>
      <c r="AY1050" s="206"/>
      <c r="AZ1050" s="206"/>
      <c r="BA1050" s="206"/>
      <c r="BB1050" s="206"/>
      <c r="BC1050" s="206"/>
      <c r="BD1050" s="206"/>
      <c r="BE1050" s="206"/>
      <c r="BF1050" s="206"/>
      <c r="BG1050" s="206"/>
      <c r="BH1050" s="206"/>
      <c r="BI1050" s="206"/>
      <c r="BJ1050" s="206"/>
      <c r="BK1050" s="206"/>
      <c r="BL1050" s="206"/>
      <c r="BM1050" s="206"/>
      <c r="BN1050" s="206"/>
      <c r="BO1050" s="206"/>
      <c r="BP1050" s="206"/>
      <c r="BQ1050" s="206"/>
      <c r="BR1050" s="206"/>
      <c r="BS1050" s="206"/>
      <c r="BT1050" s="206"/>
      <c r="BU1050" s="206"/>
      <c r="BV1050" s="206"/>
      <c r="BW1050" s="206"/>
      <c r="BX1050" s="206"/>
      <c r="BY1050" s="206"/>
      <c r="BZ1050" s="206"/>
      <c r="CA1050" s="206"/>
      <c r="CB1050" s="206"/>
      <c r="CC1050" s="206"/>
      <c r="CD1050" s="206"/>
      <c r="CE1050" s="206"/>
      <c r="CF1050" s="206"/>
      <c r="CG1050" s="206"/>
      <c r="CH1050" s="206"/>
      <c r="CI1050" s="206"/>
      <c r="CJ1050" s="206"/>
      <c r="CK1050" s="206"/>
      <c r="CL1050" s="206"/>
      <c r="CM1050" s="206"/>
      <c r="CN1050" s="206"/>
      <c r="CO1050" s="206"/>
      <c r="CP1050" s="206"/>
      <c r="CQ1050" s="206"/>
      <c r="CR1050" s="206"/>
      <c r="CS1050" s="206"/>
      <c r="CT1050" s="206"/>
      <c r="CU1050" s="206"/>
      <c r="CV1050" s="206"/>
      <c r="CW1050" s="206"/>
      <c r="CX1050" s="206"/>
      <c r="CY1050" s="206"/>
      <c r="CZ1050" s="206"/>
      <c r="DA1050" s="206"/>
      <c r="DB1050" s="206"/>
      <c r="DC1050" s="206"/>
      <c r="DD1050" s="206"/>
      <c r="DE1050" s="206"/>
      <c r="DF1050" s="206"/>
      <c r="DG1050" s="206"/>
      <c r="DH1050" s="206"/>
      <c r="DI1050" s="206"/>
      <c r="DJ1050" s="206"/>
      <c r="DK1050" s="206"/>
      <c r="DL1050" s="206"/>
      <c r="DM1050" s="206"/>
      <c r="DN1050" s="206"/>
      <c r="DO1050" s="206"/>
      <c r="DP1050" s="206"/>
      <c r="DQ1050" s="206"/>
      <c r="DR1050" s="206"/>
      <c r="DS1050" s="206"/>
      <c r="DT1050" s="206"/>
      <c r="DU1050" s="206"/>
      <c r="DV1050" s="206"/>
      <c r="DW1050" s="206"/>
      <c r="DX1050" s="206"/>
      <c r="DY1050" s="206"/>
      <c r="DZ1050" s="206"/>
      <c r="EA1050" s="206"/>
      <c r="EB1050" s="206"/>
      <c r="EC1050" s="206"/>
      <c r="ED1050" s="206"/>
      <c r="EE1050" s="206"/>
      <c r="EF1050" s="206"/>
      <c r="EG1050" s="206"/>
      <c r="EH1050" s="206"/>
      <c r="EI1050" s="206"/>
      <c r="EJ1050" s="206"/>
      <c r="EK1050" s="206"/>
      <c r="EL1050" s="206"/>
      <c r="EM1050" s="206"/>
      <c r="EN1050" s="206"/>
      <c r="EO1050" s="206"/>
      <c r="EP1050" s="206"/>
      <c r="EQ1050" s="206"/>
      <c r="ER1050" s="206"/>
      <c r="ES1050" s="206"/>
      <c r="ET1050" s="206"/>
      <c r="EU1050" s="206"/>
      <c r="EV1050" s="206"/>
      <c r="EW1050" s="206"/>
      <c r="EX1050" s="206"/>
      <c r="EY1050" s="206"/>
      <c r="EZ1050" s="206"/>
      <c r="FA1050" s="206"/>
      <c r="FB1050" s="206"/>
      <c r="FC1050" s="206"/>
      <c r="FD1050" s="206"/>
      <c r="FE1050" s="206"/>
      <c r="FF1050" s="206"/>
      <c r="FG1050" s="206"/>
      <c r="FH1050" s="206"/>
      <c r="FI1050" s="206"/>
      <c r="FJ1050" s="206"/>
      <c r="FK1050" s="206"/>
      <c r="FL1050" s="206"/>
      <c r="FM1050" s="206"/>
      <c r="FN1050" s="206"/>
      <c r="FO1050" s="206"/>
      <c r="FP1050" s="206"/>
      <c r="FQ1050" s="206"/>
      <c r="FR1050" s="206"/>
      <c r="FS1050" s="206"/>
      <c r="FT1050" s="206"/>
      <c r="FU1050" s="206"/>
      <c r="FV1050" s="206"/>
      <c r="FW1050" s="206"/>
      <c r="FX1050" s="206"/>
      <c r="FY1050" s="206"/>
      <c r="FZ1050" s="206"/>
      <c r="GA1050" s="206"/>
      <c r="GB1050" s="206"/>
      <c r="GC1050" s="206"/>
      <c r="GD1050" s="206"/>
      <c r="GE1050" s="206"/>
      <c r="GF1050" s="206"/>
      <c r="GG1050" s="206"/>
      <c r="GH1050" s="206"/>
      <c r="GI1050" s="206"/>
      <c r="GJ1050" s="206"/>
      <c r="GK1050" s="206"/>
      <c r="GL1050" s="206"/>
      <c r="GM1050" s="206"/>
      <c r="GN1050" s="206"/>
      <c r="GO1050" s="206"/>
      <c r="GP1050" s="206"/>
      <c r="GQ1050" s="206"/>
      <c r="GR1050" s="206"/>
      <c r="GS1050" s="206"/>
      <c r="GT1050" s="206"/>
      <c r="GU1050" s="206"/>
      <c r="GV1050" s="206"/>
      <c r="GW1050" s="206"/>
      <c r="GX1050" s="206"/>
      <c r="GY1050" s="206"/>
      <c r="GZ1050" s="206"/>
      <c r="HA1050" s="206"/>
      <c r="HB1050" s="206"/>
      <c r="HC1050" s="206"/>
      <c r="HD1050" s="206"/>
      <c r="HE1050" s="206"/>
      <c r="HF1050" s="206"/>
      <c r="HG1050" s="206"/>
      <c r="HH1050" s="206"/>
      <c r="HI1050" s="206"/>
      <c r="HJ1050" s="206"/>
      <c r="HK1050" s="206"/>
      <c r="HL1050" s="206"/>
      <c r="HM1050" s="206"/>
      <c r="HN1050" s="206"/>
      <c r="HO1050" s="206"/>
      <c r="HP1050" s="206"/>
      <c r="HQ1050" s="206"/>
      <c r="HR1050" s="206"/>
      <c r="HS1050" s="206"/>
      <c r="HT1050" s="206"/>
      <c r="HU1050" s="206"/>
      <c r="HV1050" s="206"/>
      <c r="HW1050" s="206"/>
      <c r="HX1050" s="206"/>
      <c r="HY1050" s="206"/>
      <c r="HZ1050" s="206"/>
      <c r="IA1050" s="206"/>
      <c r="IB1050" s="206"/>
      <c r="IC1050" s="206"/>
      <c r="ID1050" s="206"/>
      <c r="IE1050" s="206"/>
      <c r="IF1050" s="206"/>
      <c r="IG1050" s="206"/>
      <c r="IH1050" s="206"/>
    </row>
    <row r="1051" spans="1:242" s="225" customFormat="1" hidden="1" x14ac:dyDescent="0.25">
      <c r="A1051" s="206"/>
      <c r="B1051" s="206"/>
      <c r="C1051" s="204">
        <v>43738</v>
      </c>
      <c r="D1051" s="233" t="s">
        <v>1853</v>
      </c>
      <c r="E1051" s="319" t="s">
        <v>1841</v>
      </c>
      <c r="F1051" s="322"/>
      <c r="G1051" s="242" t="s">
        <v>1852</v>
      </c>
      <c r="H1051" s="285"/>
      <c r="I1051" s="236">
        <v>450000</v>
      </c>
      <c r="J1051" s="357">
        <f t="shared" si="16"/>
        <v>20287200</v>
      </c>
      <c r="K1051" s="251"/>
      <c r="L1051" s="287"/>
      <c r="M1051" s="319" t="s">
        <v>1841</v>
      </c>
      <c r="N1051" s="287"/>
      <c r="O1051" s="287"/>
      <c r="P1051" s="287"/>
      <c r="Q1051" s="287"/>
      <c r="R1051" s="287"/>
      <c r="S1051" s="287"/>
      <c r="T1051" s="287"/>
      <c r="U1051" s="287"/>
      <c r="V1051" s="287"/>
      <c r="W1051" s="287"/>
      <c r="X1051" s="287"/>
      <c r="Y1051" s="287"/>
      <c r="Z1051" s="287"/>
      <c r="AA1051" s="287"/>
      <c r="AB1051" s="287"/>
      <c r="AC1051" s="287"/>
      <c r="AD1051" s="287"/>
      <c r="AE1051" s="287"/>
      <c r="AF1051" s="287"/>
      <c r="AG1051" s="287"/>
      <c r="AH1051" s="287"/>
      <c r="AI1051" s="287"/>
      <c r="AJ1051" s="449"/>
      <c r="AK1051" s="206"/>
      <c r="AL1051" s="206"/>
      <c r="AM1051" s="206"/>
      <c r="AN1051" s="206"/>
      <c r="AO1051" s="206"/>
      <c r="AP1051" s="206"/>
      <c r="AQ1051" s="206"/>
      <c r="AR1051" s="206"/>
      <c r="AS1051" s="206"/>
      <c r="AT1051" s="206"/>
      <c r="AU1051" s="206"/>
      <c r="AV1051" s="206"/>
      <c r="AW1051" s="206"/>
      <c r="AX1051" s="206"/>
      <c r="AY1051" s="206"/>
      <c r="AZ1051" s="206"/>
      <c r="BA1051" s="206"/>
      <c r="BB1051" s="206"/>
      <c r="BC1051" s="206"/>
      <c r="BD1051" s="206"/>
      <c r="BE1051" s="206"/>
      <c r="BF1051" s="206"/>
      <c r="BG1051" s="206"/>
      <c r="BH1051" s="206"/>
      <c r="BI1051" s="206"/>
      <c r="BJ1051" s="206"/>
      <c r="BK1051" s="206"/>
      <c r="BL1051" s="206"/>
      <c r="BM1051" s="206"/>
      <c r="BN1051" s="206"/>
      <c r="BO1051" s="206"/>
      <c r="BP1051" s="206"/>
      <c r="BQ1051" s="206"/>
      <c r="BR1051" s="206"/>
      <c r="BS1051" s="206"/>
      <c r="BT1051" s="206"/>
      <c r="BU1051" s="206"/>
      <c r="BV1051" s="206"/>
      <c r="BW1051" s="206"/>
      <c r="BX1051" s="206"/>
      <c r="BY1051" s="206"/>
      <c r="BZ1051" s="206"/>
      <c r="CA1051" s="206"/>
      <c r="CB1051" s="206"/>
      <c r="CC1051" s="206"/>
      <c r="CD1051" s="206"/>
      <c r="CE1051" s="206"/>
      <c r="CF1051" s="206"/>
      <c r="CG1051" s="206"/>
      <c r="CH1051" s="206"/>
      <c r="CI1051" s="206"/>
      <c r="CJ1051" s="206"/>
      <c r="CK1051" s="206"/>
      <c r="CL1051" s="206"/>
      <c r="CM1051" s="206"/>
      <c r="CN1051" s="206"/>
      <c r="CO1051" s="206"/>
      <c r="CP1051" s="206"/>
      <c r="CQ1051" s="206"/>
      <c r="CR1051" s="206"/>
      <c r="CS1051" s="206"/>
      <c r="CT1051" s="206"/>
      <c r="CU1051" s="206"/>
      <c r="CV1051" s="206"/>
      <c r="CW1051" s="206"/>
      <c r="CX1051" s="206"/>
      <c r="CY1051" s="206"/>
      <c r="CZ1051" s="206"/>
      <c r="DA1051" s="206"/>
      <c r="DB1051" s="206"/>
      <c r="DC1051" s="206"/>
      <c r="DD1051" s="206"/>
      <c r="DE1051" s="206"/>
      <c r="DF1051" s="206"/>
      <c r="DG1051" s="206"/>
      <c r="DH1051" s="206"/>
      <c r="DI1051" s="206"/>
      <c r="DJ1051" s="206"/>
      <c r="DK1051" s="206"/>
      <c r="DL1051" s="206"/>
      <c r="DM1051" s="206"/>
      <c r="DN1051" s="206"/>
      <c r="DO1051" s="206"/>
      <c r="DP1051" s="206"/>
      <c r="DQ1051" s="206"/>
      <c r="DR1051" s="206"/>
      <c r="DS1051" s="206"/>
      <c r="DT1051" s="206"/>
      <c r="DU1051" s="206"/>
      <c r="DV1051" s="206"/>
      <c r="DW1051" s="206"/>
      <c r="DX1051" s="206"/>
      <c r="DY1051" s="206"/>
      <c r="DZ1051" s="206"/>
      <c r="EA1051" s="206"/>
      <c r="EB1051" s="206"/>
      <c r="EC1051" s="206"/>
      <c r="ED1051" s="206"/>
      <c r="EE1051" s="206"/>
      <c r="EF1051" s="206"/>
      <c r="EG1051" s="206"/>
      <c r="EH1051" s="206"/>
      <c r="EI1051" s="206"/>
      <c r="EJ1051" s="206"/>
      <c r="EK1051" s="206"/>
      <c r="EL1051" s="206"/>
      <c r="EM1051" s="206"/>
      <c r="EN1051" s="206"/>
      <c r="EO1051" s="206"/>
      <c r="EP1051" s="206"/>
      <c r="EQ1051" s="206"/>
      <c r="ER1051" s="206"/>
      <c r="ES1051" s="206"/>
      <c r="ET1051" s="206"/>
      <c r="EU1051" s="206"/>
      <c r="EV1051" s="206"/>
      <c r="EW1051" s="206"/>
      <c r="EX1051" s="206"/>
      <c r="EY1051" s="206"/>
      <c r="EZ1051" s="206"/>
      <c r="FA1051" s="206"/>
      <c r="FB1051" s="206"/>
      <c r="FC1051" s="206"/>
      <c r="FD1051" s="206"/>
      <c r="FE1051" s="206"/>
      <c r="FF1051" s="206"/>
      <c r="FG1051" s="206"/>
      <c r="FH1051" s="206"/>
      <c r="FI1051" s="206"/>
      <c r="FJ1051" s="206"/>
      <c r="FK1051" s="206"/>
      <c r="FL1051" s="206"/>
      <c r="FM1051" s="206"/>
      <c r="FN1051" s="206"/>
      <c r="FO1051" s="206"/>
      <c r="FP1051" s="206"/>
      <c r="FQ1051" s="206"/>
      <c r="FR1051" s="206"/>
      <c r="FS1051" s="206"/>
      <c r="FT1051" s="206"/>
      <c r="FU1051" s="206"/>
      <c r="FV1051" s="206"/>
      <c r="FW1051" s="206"/>
      <c r="FX1051" s="206"/>
      <c r="FY1051" s="206"/>
      <c r="FZ1051" s="206"/>
      <c r="GA1051" s="206"/>
      <c r="GB1051" s="206"/>
      <c r="GC1051" s="206"/>
      <c r="GD1051" s="206"/>
      <c r="GE1051" s="206"/>
      <c r="GF1051" s="206"/>
      <c r="GG1051" s="206"/>
      <c r="GH1051" s="206"/>
      <c r="GI1051" s="206"/>
      <c r="GJ1051" s="206"/>
      <c r="GK1051" s="206"/>
      <c r="GL1051" s="206"/>
      <c r="GM1051" s="206"/>
      <c r="GN1051" s="206"/>
      <c r="GO1051" s="206"/>
      <c r="GP1051" s="206"/>
      <c r="GQ1051" s="206"/>
      <c r="GR1051" s="206"/>
      <c r="GS1051" s="206"/>
      <c r="GT1051" s="206"/>
      <c r="GU1051" s="206"/>
      <c r="GV1051" s="206"/>
      <c r="GW1051" s="206"/>
      <c r="GX1051" s="206"/>
      <c r="GY1051" s="206"/>
      <c r="GZ1051" s="206"/>
      <c r="HA1051" s="206"/>
      <c r="HB1051" s="206"/>
      <c r="HC1051" s="206"/>
      <c r="HD1051" s="206"/>
      <c r="HE1051" s="206"/>
      <c r="HF1051" s="206"/>
      <c r="HG1051" s="206"/>
      <c r="HH1051" s="206"/>
      <c r="HI1051" s="206"/>
      <c r="HJ1051" s="206"/>
      <c r="HK1051" s="206"/>
      <c r="HL1051" s="206"/>
      <c r="HM1051" s="206"/>
      <c r="HN1051" s="206"/>
      <c r="HO1051" s="206"/>
      <c r="HP1051" s="206"/>
      <c r="HQ1051" s="206"/>
      <c r="HR1051" s="206"/>
      <c r="HS1051" s="206"/>
      <c r="HT1051" s="206"/>
      <c r="HU1051" s="206"/>
      <c r="HV1051" s="206"/>
      <c r="HW1051" s="206"/>
      <c r="HX1051" s="206"/>
      <c r="HY1051" s="206"/>
      <c r="HZ1051" s="206"/>
      <c r="IA1051" s="206"/>
      <c r="IB1051" s="206"/>
      <c r="IC1051" s="206"/>
      <c r="ID1051" s="206"/>
      <c r="IE1051" s="206"/>
      <c r="IF1051" s="206"/>
      <c r="IG1051" s="206"/>
      <c r="IH1051" s="206"/>
    </row>
    <row r="1052" spans="1:242" s="225" customFormat="1" hidden="1" x14ac:dyDescent="0.25">
      <c r="A1052" s="206"/>
      <c r="B1052" s="206"/>
      <c r="C1052" s="204">
        <v>43738</v>
      </c>
      <c r="D1052" s="233" t="s">
        <v>1854</v>
      </c>
      <c r="E1052" s="319" t="s">
        <v>1842</v>
      </c>
      <c r="F1052" s="322"/>
      <c r="G1052" s="242" t="s">
        <v>706</v>
      </c>
      <c r="H1052" s="285"/>
      <c r="I1052" s="236">
        <v>750000</v>
      </c>
      <c r="J1052" s="357">
        <f t="shared" si="16"/>
        <v>19537200</v>
      </c>
      <c r="K1052" s="251"/>
      <c r="L1052" s="287"/>
      <c r="M1052" s="319" t="s">
        <v>1842</v>
      </c>
      <c r="N1052" s="287"/>
      <c r="O1052" s="287"/>
      <c r="P1052" s="287"/>
      <c r="Q1052" s="287"/>
      <c r="R1052" s="287"/>
      <c r="S1052" s="287"/>
      <c r="T1052" s="287"/>
      <c r="U1052" s="287"/>
      <c r="V1052" s="287"/>
      <c r="W1052" s="287"/>
      <c r="X1052" s="287"/>
      <c r="Y1052" s="287"/>
      <c r="Z1052" s="287"/>
      <c r="AA1052" s="287"/>
      <c r="AB1052" s="287"/>
      <c r="AC1052" s="287"/>
      <c r="AD1052" s="287"/>
      <c r="AE1052" s="287"/>
      <c r="AF1052" s="287"/>
      <c r="AG1052" s="287"/>
      <c r="AH1052" s="287"/>
      <c r="AI1052" s="287"/>
      <c r="AJ1052" s="449"/>
      <c r="AK1052" s="206"/>
      <c r="AL1052" s="206"/>
      <c r="AM1052" s="206"/>
      <c r="AN1052" s="206"/>
      <c r="AO1052" s="206"/>
      <c r="AP1052" s="206"/>
      <c r="AQ1052" s="206"/>
      <c r="AR1052" s="206"/>
      <c r="AS1052" s="206"/>
      <c r="AT1052" s="206"/>
      <c r="AU1052" s="206"/>
      <c r="AV1052" s="206"/>
      <c r="AW1052" s="206"/>
      <c r="AX1052" s="206"/>
      <c r="AY1052" s="206"/>
      <c r="AZ1052" s="206"/>
      <c r="BA1052" s="206"/>
      <c r="BB1052" s="206"/>
      <c r="BC1052" s="206"/>
      <c r="BD1052" s="206"/>
      <c r="BE1052" s="206"/>
      <c r="BF1052" s="206"/>
      <c r="BG1052" s="206"/>
      <c r="BH1052" s="206"/>
      <c r="BI1052" s="206"/>
      <c r="BJ1052" s="206"/>
      <c r="BK1052" s="206"/>
      <c r="BL1052" s="206"/>
      <c r="BM1052" s="206"/>
      <c r="BN1052" s="206"/>
      <c r="BO1052" s="206"/>
      <c r="BP1052" s="206"/>
      <c r="BQ1052" s="206"/>
      <c r="BR1052" s="206"/>
      <c r="BS1052" s="206"/>
      <c r="BT1052" s="206"/>
      <c r="BU1052" s="206"/>
      <c r="BV1052" s="206"/>
      <c r="BW1052" s="206"/>
      <c r="BX1052" s="206"/>
      <c r="BY1052" s="206"/>
      <c r="BZ1052" s="206"/>
      <c r="CA1052" s="206"/>
      <c r="CB1052" s="206"/>
      <c r="CC1052" s="206"/>
      <c r="CD1052" s="206"/>
      <c r="CE1052" s="206"/>
      <c r="CF1052" s="206"/>
      <c r="CG1052" s="206"/>
      <c r="CH1052" s="206"/>
      <c r="CI1052" s="206"/>
      <c r="CJ1052" s="206"/>
      <c r="CK1052" s="206"/>
      <c r="CL1052" s="206"/>
      <c r="CM1052" s="206"/>
      <c r="CN1052" s="206"/>
      <c r="CO1052" s="206"/>
      <c r="CP1052" s="206"/>
      <c r="CQ1052" s="206"/>
      <c r="CR1052" s="206"/>
      <c r="CS1052" s="206"/>
      <c r="CT1052" s="206"/>
      <c r="CU1052" s="206"/>
      <c r="CV1052" s="206"/>
      <c r="CW1052" s="206"/>
      <c r="CX1052" s="206"/>
      <c r="CY1052" s="206"/>
      <c r="CZ1052" s="206"/>
      <c r="DA1052" s="206"/>
      <c r="DB1052" s="206"/>
      <c r="DC1052" s="206"/>
      <c r="DD1052" s="206"/>
      <c r="DE1052" s="206"/>
      <c r="DF1052" s="206"/>
      <c r="DG1052" s="206"/>
      <c r="DH1052" s="206"/>
      <c r="DI1052" s="206"/>
      <c r="DJ1052" s="206"/>
      <c r="DK1052" s="206"/>
      <c r="DL1052" s="206"/>
      <c r="DM1052" s="206"/>
      <c r="DN1052" s="206"/>
      <c r="DO1052" s="206"/>
      <c r="DP1052" s="206"/>
      <c r="DQ1052" s="206"/>
      <c r="DR1052" s="206"/>
      <c r="DS1052" s="206"/>
      <c r="DT1052" s="206"/>
      <c r="DU1052" s="206"/>
      <c r="DV1052" s="206"/>
      <c r="DW1052" s="206"/>
      <c r="DX1052" s="206"/>
      <c r="DY1052" s="206"/>
      <c r="DZ1052" s="206"/>
      <c r="EA1052" s="206"/>
      <c r="EB1052" s="206"/>
      <c r="EC1052" s="206"/>
      <c r="ED1052" s="206"/>
      <c r="EE1052" s="206"/>
      <c r="EF1052" s="206"/>
      <c r="EG1052" s="206"/>
      <c r="EH1052" s="206"/>
      <c r="EI1052" s="206"/>
      <c r="EJ1052" s="206"/>
      <c r="EK1052" s="206"/>
      <c r="EL1052" s="206"/>
      <c r="EM1052" s="206"/>
      <c r="EN1052" s="206"/>
      <c r="EO1052" s="206"/>
      <c r="EP1052" s="206"/>
      <c r="EQ1052" s="206"/>
      <c r="ER1052" s="206"/>
      <c r="ES1052" s="206"/>
      <c r="ET1052" s="206"/>
      <c r="EU1052" s="206"/>
      <c r="EV1052" s="206"/>
      <c r="EW1052" s="206"/>
      <c r="EX1052" s="206"/>
      <c r="EY1052" s="206"/>
      <c r="EZ1052" s="206"/>
      <c r="FA1052" s="206"/>
      <c r="FB1052" s="206"/>
      <c r="FC1052" s="206"/>
      <c r="FD1052" s="206"/>
      <c r="FE1052" s="206"/>
      <c r="FF1052" s="206"/>
      <c r="FG1052" s="206"/>
      <c r="FH1052" s="206"/>
      <c r="FI1052" s="206"/>
      <c r="FJ1052" s="206"/>
      <c r="FK1052" s="206"/>
      <c r="FL1052" s="206"/>
      <c r="FM1052" s="206"/>
      <c r="FN1052" s="206"/>
      <c r="FO1052" s="206"/>
      <c r="FP1052" s="206"/>
      <c r="FQ1052" s="206"/>
      <c r="FR1052" s="206"/>
      <c r="FS1052" s="206"/>
      <c r="FT1052" s="206"/>
      <c r="FU1052" s="206"/>
      <c r="FV1052" s="206"/>
      <c r="FW1052" s="206"/>
      <c r="FX1052" s="206"/>
      <c r="FY1052" s="206"/>
      <c r="FZ1052" s="206"/>
      <c r="GA1052" s="206"/>
      <c r="GB1052" s="206"/>
      <c r="GC1052" s="206"/>
      <c r="GD1052" s="206"/>
      <c r="GE1052" s="206"/>
      <c r="GF1052" s="206"/>
      <c r="GG1052" s="206"/>
      <c r="GH1052" s="206"/>
      <c r="GI1052" s="206"/>
      <c r="GJ1052" s="206"/>
      <c r="GK1052" s="206"/>
      <c r="GL1052" s="206"/>
      <c r="GM1052" s="206"/>
      <c r="GN1052" s="206"/>
      <c r="GO1052" s="206"/>
      <c r="GP1052" s="206"/>
      <c r="GQ1052" s="206"/>
      <c r="GR1052" s="206"/>
      <c r="GS1052" s="206"/>
      <c r="GT1052" s="206"/>
      <c r="GU1052" s="206"/>
      <c r="GV1052" s="206"/>
      <c r="GW1052" s="206"/>
      <c r="GX1052" s="206"/>
      <c r="GY1052" s="206"/>
      <c r="GZ1052" s="206"/>
      <c r="HA1052" s="206"/>
      <c r="HB1052" s="206"/>
      <c r="HC1052" s="206"/>
      <c r="HD1052" s="206"/>
      <c r="HE1052" s="206"/>
      <c r="HF1052" s="206"/>
      <c r="HG1052" s="206"/>
      <c r="HH1052" s="206"/>
      <c r="HI1052" s="206"/>
      <c r="HJ1052" s="206"/>
      <c r="HK1052" s="206"/>
      <c r="HL1052" s="206"/>
      <c r="HM1052" s="206"/>
      <c r="HN1052" s="206"/>
      <c r="HO1052" s="206"/>
      <c r="HP1052" s="206"/>
      <c r="HQ1052" s="206"/>
      <c r="HR1052" s="206"/>
      <c r="HS1052" s="206"/>
      <c r="HT1052" s="206"/>
      <c r="HU1052" s="206"/>
      <c r="HV1052" s="206"/>
      <c r="HW1052" s="206"/>
      <c r="HX1052" s="206"/>
      <c r="HY1052" s="206"/>
      <c r="HZ1052" s="206"/>
      <c r="IA1052" s="206"/>
      <c r="IB1052" s="206"/>
      <c r="IC1052" s="206"/>
      <c r="ID1052" s="206"/>
      <c r="IE1052" s="206"/>
      <c r="IF1052" s="206"/>
      <c r="IG1052" s="206"/>
      <c r="IH1052" s="206"/>
    </row>
    <row r="1053" spans="1:242" s="225" customFormat="1" hidden="1" x14ac:dyDescent="0.25">
      <c r="A1053" s="206"/>
      <c r="B1053" s="206"/>
      <c r="C1053" s="232">
        <v>43738</v>
      </c>
      <c r="D1053" s="225" t="s">
        <v>1862</v>
      </c>
      <c r="E1053" s="319" t="s">
        <v>1864</v>
      </c>
      <c r="F1053" s="322"/>
      <c r="G1053" s="242" t="s">
        <v>1719</v>
      </c>
      <c r="H1053" s="285"/>
      <c r="I1053" s="236">
        <v>505000</v>
      </c>
      <c r="J1053" s="357">
        <f t="shared" si="16"/>
        <v>19032200</v>
      </c>
      <c r="K1053" s="251"/>
      <c r="L1053" s="287"/>
      <c r="M1053" s="319" t="s">
        <v>1864</v>
      </c>
      <c r="N1053" s="287"/>
      <c r="O1053" s="287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449"/>
      <c r="AK1053" s="206"/>
      <c r="AL1053" s="206"/>
      <c r="AM1053" s="206"/>
      <c r="AN1053" s="206"/>
      <c r="AO1053" s="206"/>
      <c r="AP1053" s="206"/>
      <c r="AQ1053" s="206"/>
      <c r="AR1053" s="206"/>
      <c r="AS1053" s="206"/>
      <c r="AT1053" s="206"/>
      <c r="AU1053" s="206"/>
      <c r="AV1053" s="206"/>
      <c r="AW1053" s="206"/>
      <c r="AX1053" s="206"/>
      <c r="AY1053" s="206"/>
      <c r="AZ1053" s="206"/>
      <c r="BA1053" s="206"/>
      <c r="BB1053" s="206"/>
      <c r="BC1053" s="206"/>
      <c r="BD1053" s="206"/>
      <c r="BE1053" s="206"/>
      <c r="BF1053" s="206"/>
      <c r="BG1053" s="206"/>
      <c r="BH1053" s="206"/>
      <c r="BI1053" s="206"/>
      <c r="BJ1053" s="206"/>
      <c r="BK1053" s="206"/>
      <c r="BL1053" s="206"/>
      <c r="BM1053" s="206"/>
      <c r="BN1053" s="206"/>
      <c r="BO1053" s="206"/>
      <c r="BP1053" s="206"/>
      <c r="BQ1053" s="206"/>
      <c r="BR1053" s="206"/>
      <c r="BS1053" s="206"/>
      <c r="BT1053" s="206"/>
      <c r="BU1053" s="206"/>
      <c r="BV1053" s="206"/>
      <c r="BW1053" s="206"/>
      <c r="BX1053" s="206"/>
      <c r="BY1053" s="206"/>
      <c r="BZ1053" s="206"/>
      <c r="CA1053" s="206"/>
      <c r="CB1053" s="206"/>
      <c r="CC1053" s="206"/>
      <c r="CD1053" s="206"/>
      <c r="CE1053" s="206"/>
      <c r="CF1053" s="206"/>
      <c r="CG1053" s="206"/>
      <c r="CH1053" s="206"/>
      <c r="CI1053" s="206"/>
      <c r="CJ1053" s="206"/>
      <c r="CK1053" s="206"/>
      <c r="CL1053" s="206"/>
      <c r="CM1053" s="206"/>
      <c r="CN1053" s="206"/>
      <c r="CO1053" s="206"/>
      <c r="CP1053" s="206"/>
      <c r="CQ1053" s="206"/>
      <c r="CR1053" s="206"/>
      <c r="CS1053" s="206"/>
      <c r="CT1053" s="206"/>
      <c r="CU1053" s="206"/>
      <c r="CV1053" s="206"/>
      <c r="CW1053" s="206"/>
      <c r="CX1053" s="206"/>
      <c r="CY1053" s="206"/>
      <c r="CZ1053" s="206"/>
      <c r="DA1053" s="206"/>
      <c r="DB1053" s="206"/>
      <c r="DC1053" s="206"/>
      <c r="DD1053" s="206"/>
      <c r="DE1053" s="206"/>
      <c r="DF1053" s="206"/>
      <c r="DG1053" s="206"/>
      <c r="DH1053" s="206"/>
      <c r="DI1053" s="206"/>
      <c r="DJ1053" s="206"/>
      <c r="DK1053" s="206"/>
      <c r="DL1053" s="206"/>
      <c r="DM1053" s="206"/>
      <c r="DN1053" s="206"/>
      <c r="DO1053" s="206"/>
      <c r="DP1053" s="206"/>
      <c r="DQ1053" s="206"/>
      <c r="DR1053" s="206"/>
      <c r="DS1053" s="206"/>
      <c r="DT1053" s="206"/>
      <c r="DU1053" s="206"/>
      <c r="DV1053" s="206"/>
      <c r="DW1053" s="206"/>
      <c r="DX1053" s="206"/>
      <c r="DY1053" s="206"/>
      <c r="DZ1053" s="206"/>
      <c r="EA1053" s="206"/>
      <c r="EB1053" s="206"/>
      <c r="EC1053" s="206"/>
      <c r="ED1053" s="206"/>
      <c r="EE1053" s="206"/>
      <c r="EF1053" s="206"/>
      <c r="EG1053" s="206"/>
      <c r="EH1053" s="206"/>
      <c r="EI1053" s="206"/>
      <c r="EJ1053" s="206"/>
      <c r="EK1053" s="206"/>
      <c r="EL1053" s="206"/>
      <c r="EM1053" s="206"/>
      <c r="EN1053" s="206"/>
      <c r="EO1053" s="206"/>
      <c r="EP1053" s="206"/>
      <c r="EQ1053" s="206"/>
      <c r="ER1053" s="206"/>
      <c r="ES1053" s="206"/>
      <c r="ET1053" s="206"/>
      <c r="EU1053" s="206"/>
      <c r="EV1053" s="206"/>
      <c r="EW1053" s="206"/>
      <c r="EX1053" s="206"/>
      <c r="EY1053" s="206"/>
      <c r="EZ1053" s="206"/>
      <c r="FA1053" s="206"/>
      <c r="FB1053" s="206"/>
      <c r="FC1053" s="206"/>
      <c r="FD1053" s="206"/>
      <c r="FE1053" s="206"/>
      <c r="FF1053" s="206"/>
      <c r="FG1053" s="206"/>
      <c r="FH1053" s="206"/>
      <c r="FI1053" s="206"/>
      <c r="FJ1053" s="206"/>
      <c r="FK1053" s="206"/>
      <c r="FL1053" s="206"/>
      <c r="FM1053" s="206"/>
      <c r="FN1053" s="206"/>
      <c r="FO1053" s="206"/>
      <c r="FP1053" s="206"/>
      <c r="FQ1053" s="206"/>
      <c r="FR1053" s="206"/>
      <c r="FS1053" s="206"/>
      <c r="FT1053" s="206"/>
      <c r="FU1053" s="206"/>
      <c r="FV1053" s="206"/>
      <c r="FW1053" s="206"/>
      <c r="FX1053" s="206"/>
      <c r="FY1053" s="206"/>
      <c r="FZ1053" s="206"/>
      <c r="GA1053" s="206"/>
      <c r="GB1053" s="206"/>
      <c r="GC1053" s="206"/>
      <c r="GD1053" s="206"/>
      <c r="GE1053" s="206"/>
      <c r="GF1053" s="206"/>
      <c r="GG1053" s="206"/>
      <c r="GH1053" s="206"/>
      <c r="GI1053" s="206"/>
      <c r="GJ1053" s="206"/>
      <c r="GK1053" s="206"/>
      <c r="GL1053" s="206"/>
      <c r="GM1053" s="206"/>
      <c r="GN1053" s="206"/>
      <c r="GO1053" s="206"/>
      <c r="GP1053" s="206"/>
      <c r="GQ1053" s="206"/>
      <c r="GR1053" s="206"/>
      <c r="GS1053" s="206"/>
      <c r="GT1053" s="206"/>
      <c r="GU1053" s="206"/>
      <c r="GV1053" s="206"/>
      <c r="GW1053" s="206"/>
      <c r="GX1053" s="206"/>
      <c r="GY1053" s="206"/>
      <c r="GZ1053" s="206"/>
      <c r="HA1053" s="206"/>
      <c r="HB1053" s="206"/>
      <c r="HC1053" s="206"/>
      <c r="HD1053" s="206"/>
      <c r="HE1053" s="206"/>
      <c r="HF1053" s="206"/>
      <c r="HG1053" s="206"/>
      <c r="HH1053" s="206"/>
      <c r="HI1053" s="206"/>
      <c r="HJ1053" s="206"/>
      <c r="HK1053" s="206"/>
      <c r="HL1053" s="206"/>
      <c r="HM1053" s="206"/>
      <c r="HN1053" s="206"/>
      <c r="HO1053" s="206"/>
      <c r="HP1053" s="206"/>
      <c r="HQ1053" s="206"/>
      <c r="HR1053" s="206"/>
      <c r="HS1053" s="206"/>
      <c r="HT1053" s="206"/>
      <c r="HU1053" s="206"/>
      <c r="HV1053" s="206"/>
      <c r="HW1053" s="206"/>
      <c r="HX1053" s="206"/>
      <c r="HY1053" s="206"/>
      <c r="HZ1053" s="206"/>
      <c r="IA1053" s="206"/>
      <c r="IB1053" s="206"/>
      <c r="IC1053" s="206"/>
      <c r="ID1053" s="206"/>
      <c r="IE1053" s="206"/>
      <c r="IF1053" s="206"/>
      <c r="IG1053" s="206"/>
      <c r="IH1053" s="206"/>
    </row>
    <row r="1054" spans="1:242" s="225" customFormat="1" hidden="1" x14ac:dyDescent="0.25">
      <c r="A1054" s="206"/>
      <c r="B1054" s="206"/>
      <c r="C1054" s="204">
        <v>43739</v>
      </c>
      <c r="D1054" s="233" t="s">
        <v>1855</v>
      </c>
      <c r="E1054" s="319" t="s">
        <v>1843</v>
      </c>
      <c r="F1054" s="322"/>
      <c r="G1054" s="242" t="s">
        <v>327</v>
      </c>
      <c r="H1054" s="285"/>
      <c r="I1054" s="236">
        <v>1900000</v>
      </c>
      <c r="J1054" s="357">
        <f t="shared" si="16"/>
        <v>17132200</v>
      </c>
      <c r="K1054" s="251"/>
      <c r="L1054" s="287"/>
      <c r="M1054" s="319" t="s">
        <v>1843</v>
      </c>
      <c r="N1054" s="287"/>
      <c r="O1054" s="287"/>
      <c r="P1054" s="287"/>
      <c r="Q1054" s="287"/>
      <c r="R1054" s="287"/>
      <c r="S1054" s="287"/>
      <c r="T1054" s="287"/>
      <c r="U1054" s="287"/>
      <c r="V1054" s="287"/>
      <c r="W1054" s="287"/>
      <c r="X1054" s="287"/>
      <c r="Y1054" s="287"/>
      <c r="Z1054" s="287"/>
      <c r="AA1054" s="287"/>
      <c r="AB1054" s="287"/>
      <c r="AC1054" s="287"/>
      <c r="AD1054" s="287"/>
      <c r="AE1054" s="287"/>
      <c r="AF1054" s="287"/>
      <c r="AG1054" s="287"/>
      <c r="AH1054" s="287"/>
      <c r="AI1054" s="287"/>
      <c r="AJ1054" s="449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206"/>
      <c r="BN1054" s="206"/>
      <c r="BO1054" s="206"/>
      <c r="BP1054" s="206"/>
      <c r="BQ1054" s="206"/>
      <c r="BR1054" s="206"/>
      <c r="BS1054" s="206"/>
      <c r="BT1054" s="206"/>
      <c r="BU1054" s="206"/>
      <c r="BV1054" s="206"/>
      <c r="BW1054" s="206"/>
      <c r="BX1054" s="206"/>
      <c r="BY1054" s="206"/>
      <c r="BZ1054" s="206"/>
      <c r="CA1054" s="206"/>
      <c r="CB1054" s="206"/>
      <c r="CC1054" s="206"/>
      <c r="CD1054" s="206"/>
      <c r="CE1054" s="206"/>
      <c r="CF1054" s="206"/>
      <c r="CG1054" s="206"/>
      <c r="CH1054" s="206"/>
      <c r="CI1054" s="206"/>
      <c r="CJ1054" s="206"/>
      <c r="CK1054" s="206"/>
      <c r="CL1054" s="206"/>
      <c r="CM1054" s="206"/>
      <c r="CN1054" s="206"/>
      <c r="CO1054" s="206"/>
      <c r="CP1054" s="206"/>
      <c r="CQ1054" s="206"/>
      <c r="CR1054" s="206"/>
      <c r="CS1054" s="206"/>
      <c r="CT1054" s="206"/>
      <c r="CU1054" s="206"/>
      <c r="CV1054" s="206"/>
      <c r="CW1054" s="206"/>
      <c r="CX1054" s="206"/>
      <c r="CY1054" s="206"/>
      <c r="CZ1054" s="206"/>
      <c r="DA1054" s="206"/>
      <c r="DB1054" s="206"/>
      <c r="DC1054" s="206"/>
      <c r="DD1054" s="206"/>
      <c r="DE1054" s="206"/>
      <c r="DF1054" s="206"/>
      <c r="DG1054" s="206"/>
      <c r="DH1054" s="206"/>
      <c r="DI1054" s="206"/>
      <c r="DJ1054" s="206"/>
      <c r="DK1054" s="206"/>
      <c r="DL1054" s="206"/>
      <c r="DM1054" s="206"/>
      <c r="DN1054" s="206"/>
      <c r="DO1054" s="206"/>
      <c r="DP1054" s="206"/>
      <c r="DQ1054" s="206"/>
      <c r="DR1054" s="206"/>
      <c r="DS1054" s="206"/>
      <c r="DT1054" s="206"/>
      <c r="DU1054" s="206"/>
      <c r="DV1054" s="206"/>
      <c r="DW1054" s="206"/>
      <c r="DX1054" s="206"/>
      <c r="DY1054" s="206"/>
      <c r="DZ1054" s="206"/>
      <c r="EA1054" s="206"/>
      <c r="EB1054" s="206"/>
      <c r="EC1054" s="206"/>
      <c r="ED1054" s="206"/>
      <c r="EE1054" s="206"/>
      <c r="EF1054" s="206"/>
      <c r="EG1054" s="206"/>
      <c r="EH1054" s="206"/>
      <c r="EI1054" s="206"/>
      <c r="EJ1054" s="206"/>
      <c r="EK1054" s="206"/>
      <c r="EL1054" s="206"/>
      <c r="EM1054" s="206"/>
      <c r="EN1054" s="206"/>
      <c r="EO1054" s="206"/>
      <c r="EP1054" s="206"/>
      <c r="EQ1054" s="206"/>
      <c r="ER1054" s="206"/>
      <c r="ES1054" s="206"/>
      <c r="ET1054" s="206"/>
      <c r="EU1054" s="206"/>
      <c r="EV1054" s="206"/>
      <c r="EW1054" s="206"/>
      <c r="EX1054" s="206"/>
      <c r="EY1054" s="206"/>
      <c r="EZ1054" s="206"/>
      <c r="FA1054" s="206"/>
      <c r="FB1054" s="206"/>
      <c r="FC1054" s="206"/>
      <c r="FD1054" s="206"/>
      <c r="FE1054" s="206"/>
      <c r="FF1054" s="206"/>
      <c r="FG1054" s="206"/>
      <c r="FH1054" s="206"/>
      <c r="FI1054" s="206"/>
      <c r="FJ1054" s="206"/>
      <c r="FK1054" s="206"/>
      <c r="FL1054" s="206"/>
      <c r="FM1054" s="206"/>
      <c r="FN1054" s="206"/>
      <c r="FO1054" s="206"/>
      <c r="FP1054" s="206"/>
      <c r="FQ1054" s="206"/>
      <c r="FR1054" s="206"/>
      <c r="FS1054" s="206"/>
      <c r="FT1054" s="206"/>
      <c r="FU1054" s="206"/>
      <c r="FV1054" s="206"/>
      <c r="FW1054" s="206"/>
      <c r="FX1054" s="206"/>
      <c r="FY1054" s="206"/>
      <c r="FZ1054" s="206"/>
      <c r="GA1054" s="206"/>
      <c r="GB1054" s="206"/>
      <c r="GC1054" s="206"/>
      <c r="GD1054" s="206"/>
      <c r="GE1054" s="206"/>
      <c r="GF1054" s="206"/>
      <c r="GG1054" s="206"/>
      <c r="GH1054" s="206"/>
      <c r="GI1054" s="206"/>
      <c r="GJ1054" s="206"/>
      <c r="GK1054" s="206"/>
      <c r="GL1054" s="206"/>
      <c r="GM1054" s="206"/>
      <c r="GN1054" s="206"/>
      <c r="GO1054" s="206"/>
      <c r="GP1054" s="206"/>
      <c r="GQ1054" s="206"/>
      <c r="GR1054" s="206"/>
      <c r="GS1054" s="206"/>
      <c r="GT1054" s="206"/>
      <c r="GU1054" s="206"/>
      <c r="GV1054" s="206"/>
      <c r="GW1054" s="206"/>
      <c r="GX1054" s="206"/>
      <c r="GY1054" s="206"/>
      <c r="GZ1054" s="206"/>
      <c r="HA1054" s="206"/>
      <c r="HB1054" s="206"/>
      <c r="HC1054" s="206"/>
      <c r="HD1054" s="206"/>
      <c r="HE1054" s="206"/>
      <c r="HF1054" s="206"/>
      <c r="HG1054" s="206"/>
      <c r="HH1054" s="206"/>
      <c r="HI1054" s="206"/>
      <c r="HJ1054" s="206"/>
      <c r="HK1054" s="206"/>
      <c r="HL1054" s="206"/>
      <c r="HM1054" s="206"/>
      <c r="HN1054" s="206"/>
      <c r="HO1054" s="206"/>
      <c r="HP1054" s="206"/>
      <c r="HQ1054" s="206"/>
      <c r="HR1054" s="206"/>
      <c r="HS1054" s="206"/>
      <c r="HT1054" s="206"/>
      <c r="HU1054" s="206"/>
      <c r="HV1054" s="206"/>
      <c r="HW1054" s="206"/>
      <c r="HX1054" s="206"/>
      <c r="HY1054" s="206"/>
      <c r="HZ1054" s="206"/>
      <c r="IA1054" s="206"/>
      <c r="IB1054" s="206"/>
      <c r="IC1054" s="206"/>
      <c r="ID1054" s="206"/>
      <c r="IE1054" s="206"/>
      <c r="IF1054" s="206"/>
      <c r="IG1054" s="206"/>
      <c r="IH1054" s="206"/>
    </row>
    <row r="1055" spans="1:242" s="225" customFormat="1" hidden="1" x14ac:dyDescent="0.25">
      <c r="A1055" s="206"/>
      <c r="B1055" s="206"/>
      <c r="C1055" s="204">
        <v>43740</v>
      </c>
      <c r="D1055" s="233" t="s">
        <v>1856</v>
      </c>
      <c r="E1055" s="319" t="s">
        <v>1844</v>
      </c>
      <c r="F1055" s="322"/>
      <c r="G1055" s="242" t="s">
        <v>327</v>
      </c>
      <c r="H1055" s="285"/>
      <c r="I1055" s="236">
        <v>1233600</v>
      </c>
      <c r="J1055" s="357">
        <f t="shared" si="16"/>
        <v>15898600</v>
      </c>
      <c r="K1055" s="251"/>
      <c r="L1055" s="287"/>
      <c r="M1055" s="319" t="s">
        <v>1844</v>
      </c>
      <c r="N1055" s="287"/>
      <c r="O1055" s="287"/>
      <c r="P1055" s="287"/>
      <c r="Q1055" s="287"/>
      <c r="R1055" s="287"/>
      <c r="S1055" s="287"/>
      <c r="T1055" s="287"/>
      <c r="U1055" s="287"/>
      <c r="V1055" s="287"/>
      <c r="W1055" s="287"/>
      <c r="X1055" s="287"/>
      <c r="Y1055" s="287"/>
      <c r="Z1055" s="287"/>
      <c r="AA1055" s="287"/>
      <c r="AB1055" s="287"/>
      <c r="AC1055" s="287"/>
      <c r="AD1055" s="287"/>
      <c r="AE1055" s="287"/>
      <c r="AF1055" s="287"/>
      <c r="AG1055" s="287"/>
      <c r="AH1055" s="287"/>
      <c r="AI1055" s="287"/>
      <c r="AJ1055" s="449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  <c r="BI1055" s="206"/>
      <c r="BJ1055" s="206"/>
      <c r="BK1055" s="206"/>
      <c r="BL1055" s="206"/>
      <c r="BM1055" s="206"/>
      <c r="BN1055" s="206"/>
      <c r="BO1055" s="206"/>
      <c r="BP1055" s="206"/>
      <c r="BQ1055" s="206"/>
      <c r="BR1055" s="206"/>
      <c r="BS1055" s="206"/>
      <c r="BT1055" s="206"/>
      <c r="BU1055" s="206"/>
      <c r="BV1055" s="206"/>
      <c r="BW1055" s="206"/>
      <c r="BX1055" s="206"/>
      <c r="BY1055" s="206"/>
      <c r="BZ1055" s="206"/>
      <c r="CA1055" s="206"/>
      <c r="CB1055" s="206"/>
      <c r="CC1055" s="206"/>
      <c r="CD1055" s="206"/>
      <c r="CE1055" s="206"/>
      <c r="CF1055" s="206"/>
      <c r="CG1055" s="206"/>
      <c r="CH1055" s="206"/>
      <c r="CI1055" s="206"/>
      <c r="CJ1055" s="206"/>
      <c r="CK1055" s="206"/>
      <c r="CL1055" s="206"/>
      <c r="CM1055" s="206"/>
      <c r="CN1055" s="206"/>
      <c r="CO1055" s="206"/>
      <c r="CP1055" s="206"/>
      <c r="CQ1055" s="206"/>
      <c r="CR1055" s="206"/>
      <c r="CS1055" s="206"/>
      <c r="CT1055" s="206"/>
      <c r="CU1055" s="206"/>
      <c r="CV1055" s="206"/>
      <c r="CW1055" s="206"/>
      <c r="CX1055" s="206"/>
      <c r="CY1055" s="206"/>
      <c r="CZ1055" s="206"/>
      <c r="DA1055" s="206"/>
      <c r="DB1055" s="206"/>
      <c r="DC1055" s="206"/>
      <c r="DD1055" s="206"/>
      <c r="DE1055" s="206"/>
      <c r="DF1055" s="206"/>
      <c r="DG1055" s="206"/>
      <c r="DH1055" s="206"/>
      <c r="DI1055" s="206"/>
      <c r="DJ1055" s="206"/>
      <c r="DK1055" s="206"/>
      <c r="DL1055" s="206"/>
      <c r="DM1055" s="206"/>
      <c r="DN1055" s="206"/>
      <c r="DO1055" s="206"/>
      <c r="DP1055" s="206"/>
      <c r="DQ1055" s="206"/>
      <c r="DR1055" s="206"/>
      <c r="DS1055" s="206"/>
      <c r="DT1055" s="206"/>
      <c r="DU1055" s="206"/>
      <c r="DV1055" s="206"/>
      <c r="DW1055" s="206"/>
      <c r="DX1055" s="206"/>
      <c r="DY1055" s="206"/>
      <c r="DZ1055" s="206"/>
      <c r="EA1055" s="206"/>
      <c r="EB1055" s="206"/>
      <c r="EC1055" s="206"/>
      <c r="ED1055" s="206"/>
      <c r="EE1055" s="206"/>
      <c r="EF1055" s="206"/>
      <c r="EG1055" s="206"/>
      <c r="EH1055" s="206"/>
      <c r="EI1055" s="206"/>
      <c r="EJ1055" s="206"/>
      <c r="EK1055" s="206"/>
      <c r="EL1055" s="206"/>
      <c r="EM1055" s="206"/>
      <c r="EN1055" s="206"/>
      <c r="EO1055" s="206"/>
      <c r="EP1055" s="206"/>
      <c r="EQ1055" s="206"/>
      <c r="ER1055" s="206"/>
      <c r="ES1055" s="206"/>
      <c r="ET1055" s="206"/>
      <c r="EU1055" s="206"/>
      <c r="EV1055" s="206"/>
      <c r="EW1055" s="206"/>
      <c r="EX1055" s="206"/>
      <c r="EY1055" s="206"/>
      <c r="EZ1055" s="206"/>
      <c r="FA1055" s="206"/>
      <c r="FB1055" s="206"/>
      <c r="FC1055" s="206"/>
      <c r="FD1055" s="206"/>
      <c r="FE1055" s="206"/>
      <c r="FF1055" s="206"/>
      <c r="FG1055" s="206"/>
      <c r="FH1055" s="206"/>
      <c r="FI1055" s="206"/>
      <c r="FJ1055" s="206"/>
      <c r="FK1055" s="206"/>
      <c r="FL1055" s="206"/>
      <c r="FM1055" s="206"/>
      <c r="FN1055" s="206"/>
      <c r="FO1055" s="206"/>
      <c r="FP1055" s="206"/>
      <c r="FQ1055" s="206"/>
      <c r="FR1055" s="206"/>
      <c r="FS1055" s="206"/>
      <c r="FT1055" s="206"/>
      <c r="FU1055" s="206"/>
      <c r="FV1055" s="206"/>
      <c r="FW1055" s="206"/>
      <c r="FX1055" s="206"/>
      <c r="FY1055" s="206"/>
      <c r="FZ1055" s="206"/>
      <c r="GA1055" s="206"/>
      <c r="GB1055" s="206"/>
      <c r="GC1055" s="206"/>
      <c r="GD1055" s="206"/>
      <c r="GE1055" s="206"/>
      <c r="GF1055" s="206"/>
      <c r="GG1055" s="206"/>
      <c r="GH1055" s="206"/>
      <c r="GI1055" s="206"/>
      <c r="GJ1055" s="206"/>
      <c r="GK1055" s="206"/>
      <c r="GL1055" s="206"/>
      <c r="GM1055" s="206"/>
      <c r="GN1055" s="206"/>
      <c r="GO1055" s="206"/>
      <c r="GP1055" s="206"/>
      <c r="GQ1055" s="206"/>
      <c r="GR1055" s="206"/>
      <c r="GS1055" s="206"/>
      <c r="GT1055" s="206"/>
      <c r="GU1055" s="206"/>
      <c r="GV1055" s="206"/>
      <c r="GW1055" s="206"/>
      <c r="GX1055" s="206"/>
      <c r="GY1055" s="206"/>
      <c r="GZ1055" s="206"/>
      <c r="HA1055" s="206"/>
      <c r="HB1055" s="206"/>
      <c r="HC1055" s="206"/>
      <c r="HD1055" s="206"/>
      <c r="HE1055" s="206"/>
      <c r="HF1055" s="206"/>
      <c r="HG1055" s="206"/>
      <c r="HH1055" s="206"/>
      <c r="HI1055" s="206"/>
      <c r="HJ1055" s="206"/>
      <c r="HK1055" s="206"/>
      <c r="HL1055" s="206"/>
      <c r="HM1055" s="206"/>
      <c r="HN1055" s="206"/>
      <c r="HO1055" s="206"/>
      <c r="HP1055" s="206"/>
      <c r="HQ1055" s="206"/>
      <c r="HR1055" s="206"/>
      <c r="HS1055" s="206"/>
      <c r="HT1055" s="206"/>
      <c r="HU1055" s="206"/>
      <c r="HV1055" s="206"/>
      <c r="HW1055" s="206"/>
      <c r="HX1055" s="206"/>
      <c r="HY1055" s="206"/>
      <c r="HZ1055" s="206"/>
      <c r="IA1055" s="206"/>
      <c r="IB1055" s="206"/>
      <c r="IC1055" s="206"/>
      <c r="ID1055" s="206"/>
      <c r="IE1055" s="206"/>
      <c r="IF1055" s="206"/>
      <c r="IG1055" s="206"/>
      <c r="IH1055" s="206"/>
    </row>
    <row r="1056" spans="1:242" s="225" customFormat="1" hidden="1" x14ac:dyDescent="0.25">
      <c r="A1056" s="206"/>
      <c r="B1056" s="206"/>
      <c r="C1056" s="204"/>
      <c r="D1056" s="233" t="s">
        <v>1100</v>
      </c>
      <c r="E1056" s="319"/>
      <c r="F1056" s="322"/>
      <c r="G1056" s="242" t="s">
        <v>327</v>
      </c>
      <c r="H1056" s="285">
        <v>1000000</v>
      </c>
      <c r="I1056" s="236"/>
      <c r="J1056" s="357">
        <f t="shared" si="16"/>
        <v>16898600</v>
      </c>
      <c r="K1056" s="251" t="s">
        <v>1832</v>
      </c>
      <c r="L1056" s="287"/>
      <c r="M1056" s="319"/>
      <c r="N1056" s="287"/>
      <c r="O1056" s="287"/>
      <c r="P1056" s="287"/>
      <c r="Q1056" s="287"/>
      <c r="R1056" s="287"/>
      <c r="S1056" s="287"/>
      <c r="T1056" s="287"/>
      <c r="U1056" s="287"/>
      <c r="V1056" s="287"/>
      <c r="W1056" s="287"/>
      <c r="X1056" s="287"/>
      <c r="Y1056" s="287"/>
      <c r="Z1056" s="287"/>
      <c r="AA1056" s="287"/>
      <c r="AB1056" s="287"/>
      <c r="AC1056" s="287"/>
      <c r="AD1056" s="287"/>
      <c r="AE1056" s="287"/>
      <c r="AF1056" s="287"/>
      <c r="AG1056" s="287"/>
      <c r="AH1056" s="287"/>
      <c r="AI1056" s="287"/>
      <c r="AJ1056" s="449"/>
      <c r="AK1056" s="206"/>
      <c r="AL1056" s="206"/>
      <c r="AM1056" s="206"/>
      <c r="AN1056" s="206"/>
      <c r="AO1056" s="206"/>
      <c r="AP1056" s="206"/>
      <c r="AQ1056" s="206"/>
      <c r="AR1056" s="206"/>
      <c r="AS1056" s="206"/>
      <c r="AT1056" s="206"/>
      <c r="AU1056" s="206"/>
      <c r="AV1056" s="206"/>
      <c r="AW1056" s="206"/>
      <c r="AX1056" s="206"/>
      <c r="AY1056" s="206"/>
      <c r="AZ1056" s="206"/>
      <c r="BA1056" s="206"/>
      <c r="BB1056" s="206"/>
      <c r="BC1056" s="206"/>
      <c r="BD1056" s="206"/>
      <c r="BE1056" s="206"/>
      <c r="BF1056" s="206"/>
      <c r="BG1056" s="206"/>
      <c r="BH1056" s="206"/>
      <c r="BI1056" s="206"/>
      <c r="BJ1056" s="206"/>
      <c r="BK1056" s="206"/>
      <c r="BL1056" s="206"/>
      <c r="BM1056" s="206"/>
      <c r="BN1056" s="206"/>
      <c r="BO1056" s="206"/>
      <c r="BP1056" s="206"/>
      <c r="BQ1056" s="206"/>
      <c r="BR1056" s="206"/>
      <c r="BS1056" s="206"/>
      <c r="BT1056" s="206"/>
      <c r="BU1056" s="206"/>
      <c r="BV1056" s="206"/>
      <c r="BW1056" s="206"/>
      <c r="BX1056" s="206"/>
      <c r="BY1056" s="206"/>
      <c r="BZ1056" s="206"/>
      <c r="CA1056" s="206"/>
      <c r="CB1056" s="206"/>
      <c r="CC1056" s="206"/>
      <c r="CD1056" s="206"/>
      <c r="CE1056" s="206"/>
      <c r="CF1056" s="206"/>
      <c r="CG1056" s="206"/>
      <c r="CH1056" s="206"/>
      <c r="CI1056" s="206"/>
      <c r="CJ1056" s="206"/>
      <c r="CK1056" s="206"/>
      <c r="CL1056" s="206"/>
      <c r="CM1056" s="206"/>
      <c r="CN1056" s="206"/>
      <c r="CO1056" s="206"/>
      <c r="CP1056" s="206"/>
      <c r="CQ1056" s="206"/>
      <c r="CR1056" s="206"/>
      <c r="CS1056" s="206"/>
      <c r="CT1056" s="206"/>
      <c r="CU1056" s="206"/>
      <c r="CV1056" s="206"/>
      <c r="CW1056" s="206"/>
      <c r="CX1056" s="206"/>
      <c r="CY1056" s="206"/>
      <c r="CZ1056" s="206"/>
      <c r="DA1056" s="206"/>
      <c r="DB1056" s="206"/>
      <c r="DC1056" s="206"/>
      <c r="DD1056" s="206"/>
      <c r="DE1056" s="206"/>
      <c r="DF1056" s="206"/>
      <c r="DG1056" s="206"/>
      <c r="DH1056" s="206"/>
      <c r="DI1056" s="206"/>
      <c r="DJ1056" s="206"/>
      <c r="DK1056" s="206"/>
      <c r="DL1056" s="206"/>
      <c r="DM1056" s="206"/>
      <c r="DN1056" s="206"/>
      <c r="DO1056" s="206"/>
      <c r="DP1056" s="206"/>
      <c r="DQ1056" s="206"/>
      <c r="DR1056" s="206"/>
      <c r="DS1056" s="206"/>
      <c r="DT1056" s="206"/>
      <c r="DU1056" s="206"/>
      <c r="DV1056" s="206"/>
      <c r="DW1056" s="206"/>
      <c r="DX1056" s="206"/>
      <c r="DY1056" s="206"/>
      <c r="DZ1056" s="206"/>
      <c r="EA1056" s="206"/>
      <c r="EB1056" s="206"/>
      <c r="EC1056" s="206"/>
      <c r="ED1056" s="206"/>
      <c r="EE1056" s="206"/>
      <c r="EF1056" s="206"/>
      <c r="EG1056" s="206"/>
      <c r="EH1056" s="206"/>
      <c r="EI1056" s="206"/>
      <c r="EJ1056" s="206"/>
      <c r="EK1056" s="206"/>
      <c r="EL1056" s="206"/>
      <c r="EM1056" s="206"/>
      <c r="EN1056" s="206"/>
      <c r="EO1056" s="206"/>
      <c r="EP1056" s="206"/>
      <c r="EQ1056" s="206"/>
      <c r="ER1056" s="206"/>
      <c r="ES1056" s="206"/>
      <c r="ET1056" s="206"/>
      <c r="EU1056" s="206"/>
      <c r="EV1056" s="206"/>
      <c r="EW1056" s="206"/>
      <c r="EX1056" s="206"/>
      <c r="EY1056" s="206"/>
      <c r="EZ1056" s="206"/>
      <c r="FA1056" s="206"/>
      <c r="FB1056" s="206"/>
      <c r="FC1056" s="206"/>
      <c r="FD1056" s="206"/>
      <c r="FE1056" s="206"/>
      <c r="FF1056" s="206"/>
      <c r="FG1056" s="206"/>
      <c r="FH1056" s="206"/>
      <c r="FI1056" s="206"/>
      <c r="FJ1056" s="206"/>
      <c r="FK1056" s="206"/>
      <c r="FL1056" s="206"/>
      <c r="FM1056" s="206"/>
      <c r="FN1056" s="206"/>
      <c r="FO1056" s="206"/>
      <c r="FP1056" s="206"/>
      <c r="FQ1056" s="206"/>
      <c r="FR1056" s="206"/>
      <c r="FS1056" s="206"/>
      <c r="FT1056" s="206"/>
      <c r="FU1056" s="206"/>
      <c r="FV1056" s="206"/>
      <c r="FW1056" s="206"/>
      <c r="FX1056" s="206"/>
      <c r="FY1056" s="206"/>
      <c r="FZ1056" s="206"/>
      <c r="GA1056" s="206"/>
      <c r="GB1056" s="206"/>
      <c r="GC1056" s="206"/>
      <c r="GD1056" s="206"/>
      <c r="GE1056" s="206"/>
      <c r="GF1056" s="206"/>
      <c r="GG1056" s="206"/>
      <c r="GH1056" s="206"/>
      <c r="GI1056" s="206"/>
      <c r="GJ1056" s="206"/>
      <c r="GK1056" s="206"/>
      <c r="GL1056" s="206"/>
      <c r="GM1056" s="206"/>
      <c r="GN1056" s="206"/>
      <c r="GO1056" s="206"/>
      <c r="GP1056" s="206"/>
      <c r="GQ1056" s="206"/>
      <c r="GR1056" s="206"/>
      <c r="GS1056" s="206"/>
      <c r="GT1056" s="206"/>
      <c r="GU1056" s="206"/>
      <c r="GV1056" s="206"/>
      <c r="GW1056" s="206"/>
      <c r="GX1056" s="206"/>
      <c r="GY1056" s="206"/>
      <c r="GZ1056" s="206"/>
      <c r="HA1056" s="206"/>
      <c r="HB1056" s="206"/>
      <c r="HC1056" s="206"/>
      <c r="HD1056" s="206"/>
      <c r="HE1056" s="206"/>
      <c r="HF1056" s="206"/>
      <c r="HG1056" s="206"/>
      <c r="HH1056" s="206"/>
      <c r="HI1056" s="206"/>
      <c r="HJ1056" s="206"/>
      <c r="HK1056" s="206"/>
      <c r="HL1056" s="206"/>
      <c r="HM1056" s="206"/>
      <c r="HN1056" s="206"/>
      <c r="HO1056" s="206"/>
      <c r="HP1056" s="206"/>
      <c r="HQ1056" s="206"/>
      <c r="HR1056" s="206"/>
      <c r="HS1056" s="206"/>
      <c r="HT1056" s="206"/>
      <c r="HU1056" s="206"/>
      <c r="HV1056" s="206"/>
      <c r="HW1056" s="206"/>
      <c r="HX1056" s="206"/>
      <c r="HY1056" s="206"/>
      <c r="HZ1056" s="206"/>
      <c r="IA1056" s="206"/>
      <c r="IB1056" s="206"/>
      <c r="IC1056" s="206"/>
      <c r="ID1056" s="206"/>
      <c r="IE1056" s="206"/>
      <c r="IF1056" s="206"/>
      <c r="IG1056" s="206"/>
      <c r="IH1056" s="206"/>
    </row>
    <row r="1057" spans="1:242" s="225" customFormat="1" hidden="1" x14ac:dyDescent="0.25">
      <c r="A1057" s="206"/>
      <c r="B1057" s="206"/>
      <c r="C1057" s="204">
        <v>43740</v>
      </c>
      <c r="D1057" s="233" t="s">
        <v>1857</v>
      </c>
      <c r="E1057" s="319" t="s">
        <v>1845</v>
      </c>
      <c r="F1057" s="322"/>
      <c r="G1057" s="242" t="s">
        <v>758</v>
      </c>
      <c r="H1057" s="285"/>
      <c r="I1057" s="236">
        <v>850000</v>
      </c>
      <c r="J1057" s="357">
        <f t="shared" si="16"/>
        <v>16048600</v>
      </c>
      <c r="K1057" s="251"/>
      <c r="L1057" s="287"/>
      <c r="M1057" s="319" t="s">
        <v>1845</v>
      </c>
      <c r="N1057" s="287"/>
      <c r="O1057" s="287"/>
      <c r="P1057" s="287"/>
      <c r="Q1057" s="287"/>
      <c r="R1057" s="287"/>
      <c r="S1057" s="287"/>
      <c r="T1057" s="287"/>
      <c r="U1057" s="287"/>
      <c r="V1057" s="287"/>
      <c r="W1057" s="287"/>
      <c r="X1057" s="287"/>
      <c r="Y1057" s="287"/>
      <c r="Z1057" s="287"/>
      <c r="AA1057" s="287"/>
      <c r="AB1057" s="287"/>
      <c r="AC1057" s="287"/>
      <c r="AD1057" s="287"/>
      <c r="AE1057" s="287"/>
      <c r="AF1057" s="287"/>
      <c r="AG1057" s="287"/>
      <c r="AH1057" s="287"/>
      <c r="AI1057" s="287"/>
      <c r="AJ1057" s="449"/>
      <c r="AK1057" s="206"/>
      <c r="AL1057" s="206"/>
      <c r="AM1057" s="206"/>
      <c r="AN1057" s="206"/>
      <c r="AO1057" s="206"/>
      <c r="AP1057" s="206"/>
      <c r="AQ1057" s="206"/>
      <c r="AR1057" s="206"/>
      <c r="AS1057" s="206"/>
      <c r="AT1057" s="206"/>
      <c r="AU1057" s="206"/>
      <c r="AV1057" s="206"/>
      <c r="AW1057" s="206"/>
      <c r="AX1057" s="206"/>
      <c r="AY1057" s="206"/>
      <c r="AZ1057" s="206"/>
      <c r="BA1057" s="206"/>
      <c r="BB1057" s="206"/>
      <c r="BC1057" s="206"/>
      <c r="BD1057" s="206"/>
      <c r="BE1057" s="206"/>
      <c r="BF1057" s="206"/>
      <c r="BG1057" s="206"/>
      <c r="BH1057" s="206"/>
      <c r="BI1057" s="206"/>
      <c r="BJ1057" s="206"/>
      <c r="BK1057" s="206"/>
      <c r="BL1057" s="206"/>
      <c r="BM1057" s="206"/>
      <c r="BN1057" s="206"/>
      <c r="BO1057" s="206"/>
      <c r="BP1057" s="206"/>
      <c r="BQ1057" s="206"/>
      <c r="BR1057" s="206"/>
      <c r="BS1057" s="206"/>
      <c r="BT1057" s="206"/>
      <c r="BU1057" s="206"/>
      <c r="BV1057" s="206"/>
      <c r="BW1057" s="206"/>
      <c r="BX1057" s="206"/>
      <c r="BY1057" s="206"/>
      <c r="BZ1057" s="206"/>
      <c r="CA1057" s="206"/>
      <c r="CB1057" s="206"/>
      <c r="CC1057" s="206"/>
      <c r="CD1057" s="206"/>
      <c r="CE1057" s="206"/>
      <c r="CF1057" s="206"/>
      <c r="CG1057" s="206"/>
      <c r="CH1057" s="206"/>
      <c r="CI1057" s="206"/>
      <c r="CJ1057" s="206"/>
      <c r="CK1057" s="206"/>
      <c r="CL1057" s="206"/>
      <c r="CM1057" s="206"/>
      <c r="CN1057" s="206"/>
      <c r="CO1057" s="206"/>
      <c r="CP1057" s="206"/>
      <c r="CQ1057" s="206"/>
      <c r="CR1057" s="206"/>
      <c r="CS1057" s="206"/>
      <c r="CT1057" s="206"/>
      <c r="CU1057" s="206"/>
      <c r="CV1057" s="206"/>
      <c r="CW1057" s="206"/>
      <c r="CX1057" s="206"/>
      <c r="CY1057" s="206"/>
      <c r="CZ1057" s="206"/>
      <c r="DA1057" s="206"/>
      <c r="DB1057" s="206"/>
      <c r="DC1057" s="206"/>
      <c r="DD1057" s="206"/>
      <c r="DE1057" s="206"/>
      <c r="DF1057" s="206"/>
      <c r="DG1057" s="206"/>
      <c r="DH1057" s="206"/>
      <c r="DI1057" s="206"/>
      <c r="DJ1057" s="206"/>
      <c r="DK1057" s="206"/>
      <c r="DL1057" s="206"/>
      <c r="DM1057" s="206"/>
      <c r="DN1057" s="206"/>
      <c r="DO1057" s="206"/>
      <c r="DP1057" s="206"/>
      <c r="DQ1057" s="206"/>
      <c r="DR1057" s="206"/>
      <c r="DS1057" s="206"/>
      <c r="DT1057" s="206"/>
      <c r="DU1057" s="206"/>
      <c r="DV1057" s="206"/>
      <c r="DW1057" s="206"/>
      <c r="DX1057" s="206"/>
      <c r="DY1057" s="206"/>
      <c r="DZ1057" s="206"/>
      <c r="EA1057" s="206"/>
      <c r="EB1057" s="206"/>
      <c r="EC1057" s="206"/>
      <c r="ED1057" s="206"/>
      <c r="EE1057" s="206"/>
      <c r="EF1057" s="206"/>
      <c r="EG1057" s="206"/>
      <c r="EH1057" s="206"/>
      <c r="EI1057" s="206"/>
      <c r="EJ1057" s="206"/>
      <c r="EK1057" s="206"/>
      <c r="EL1057" s="206"/>
      <c r="EM1057" s="206"/>
      <c r="EN1057" s="206"/>
      <c r="EO1057" s="206"/>
      <c r="EP1057" s="206"/>
      <c r="EQ1057" s="206"/>
      <c r="ER1057" s="206"/>
      <c r="ES1057" s="206"/>
      <c r="ET1057" s="206"/>
      <c r="EU1057" s="206"/>
      <c r="EV1057" s="206"/>
      <c r="EW1057" s="206"/>
      <c r="EX1057" s="206"/>
      <c r="EY1057" s="206"/>
      <c r="EZ1057" s="206"/>
      <c r="FA1057" s="206"/>
      <c r="FB1057" s="206"/>
      <c r="FC1057" s="206"/>
      <c r="FD1057" s="206"/>
      <c r="FE1057" s="206"/>
      <c r="FF1057" s="206"/>
      <c r="FG1057" s="206"/>
      <c r="FH1057" s="206"/>
      <c r="FI1057" s="206"/>
      <c r="FJ1057" s="206"/>
      <c r="FK1057" s="206"/>
      <c r="FL1057" s="206"/>
      <c r="FM1057" s="206"/>
      <c r="FN1057" s="206"/>
      <c r="FO1057" s="206"/>
      <c r="FP1057" s="206"/>
      <c r="FQ1057" s="206"/>
      <c r="FR1057" s="206"/>
      <c r="FS1057" s="206"/>
      <c r="FT1057" s="206"/>
      <c r="FU1057" s="206"/>
      <c r="FV1057" s="206"/>
      <c r="FW1057" s="206"/>
      <c r="FX1057" s="206"/>
      <c r="FY1057" s="206"/>
      <c r="FZ1057" s="206"/>
      <c r="GA1057" s="206"/>
      <c r="GB1057" s="206"/>
      <c r="GC1057" s="206"/>
      <c r="GD1057" s="206"/>
      <c r="GE1057" s="206"/>
      <c r="GF1057" s="206"/>
      <c r="GG1057" s="206"/>
      <c r="GH1057" s="206"/>
      <c r="GI1057" s="206"/>
      <c r="GJ1057" s="206"/>
      <c r="GK1057" s="206"/>
      <c r="GL1057" s="206"/>
      <c r="GM1057" s="206"/>
      <c r="GN1057" s="206"/>
      <c r="GO1057" s="206"/>
      <c r="GP1057" s="206"/>
      <c r="GQ1057" s="206"/>
      <c r="GR1057" s="206"/>
      <c r="GS1057" s="206"/>
      <c r="GT1057" s="206"/>
      <c r="GU1057" s="206"/>
      <c r="GV1057" s="206"/>
      <c r="GW1057" s="206"/>
      <c r="GX1057" s="206"/>
      <c r="GY1057" s="206"/>
      <c r="GZ1057" s="206"/>
      <c r="HA1057" s="206"/>
      <c r="HB1057" s="206"/>
      <c r="HC1057" s="206"/>
      <c r="HD1057" s="206"/>
      <c r="HE1057" s="206"/>
      <c r="HF1057" s="206"/>
      <c r="HG1057" s="206"/>
      <c r="HH1057" s="206"/>
      <c r="HI1057" s="206"/>
      <c r="HJ1057" s="206"/>
      <c r="HK1057" s="206"/>
      <c r="HL1057" s="206"/>
      <c r="HM1057" s="206"/>
      <c r="HN1057" s="206"/>
      <c r="HO1057" s="206"/>
      <c r="HP1057" s="206"/>
      <c r="HQ1057" s="206"/>
      <c r="HR1057" s="206"/>
      <c r="HS1057" s="206"/>
      <c r="HT1057" s="206"/>
      <c r="HU1057" s="206"/>
      <c r="HV1057" s="206"/>
      <c r="HW1057" s="206"/>
      <c r="HX1057" s="206"/>
      <c r="HY1057" s="206"/>
      <c r="HZ1057" s="206"/>
      <c r="IA1057" s="206"/>
      <c r="IB1057" s="206"/>
      <c r="IC1057" s="206"/>
      <c r="ID1057" s="206"/>
      <c r="IE1057" s="206"/>
      <c r="IF1057" s="206"/>
      <c r="IG1057" s="206"/>
      <c r="IH1057" s="206"/>
    </row>
    <row r="1058" spans="1:242" s="225" customFormat="1" hidden="1" x14ac:dyDescent="0.25">
      <c r="A1058" s="206"/>
      <c r="B1058" s="206"/>
      <c r="C1058" s="204">
        <v>43741</v>
      </c>
      <c r="D1058" s="233" t="s">
        <v>1858</v>
      </c>
      <c r="E1058" s="319" t="s">
        <v>1846</v>
      </c>
      <c r="F1058" s="322"/>
      <c r="G1058" s="242" t="s">
        <v>327</v>
      </c>
      <c r="H1058" s="285"/>
      <c r="I1058" s="236">
        <v>230000</v>
      </c>
      <c r="J1058" s="357">
        <f t="shared" si="16"/>
        <v>15818600</v>
      </c>
      <c r="K1058" s="251"/>
      <c r="L1058" s="287"/>
      <c r="M1058" s="319" t="s">
        <v>1846</v>
      </c>
      <c r="N1058" s="287"/>
      <c r="O1058" s="287"/>
      <c r="P1058" s="287"/>
      <c r="Q1058" s="287"/>
      <c r="R1058" s="287"/>
      <c r="S1058" s="287"/>
      <c r="T1058" s="287"/>
      <c r="U1058" s="287"/>
      <c r="V1058" s="287"/>
      <c r="W1058" s="287"/>
      <c r="X1058" s="287"/>
      <c r="Y1058" s="287"/>
      <c r="Z1058" s="287"/>
      <c r="AA1058" s="287"/>
      <c r="AB1058" s="287"/>
      <c r="AC1058" s="287"/>
      <c r="AD1058" s="287"/>
      <c r="AE1058" s="287"/>
      <c r="AF1058" s="287"/>
      <c r="AG1058" s="287"/>
      <c r="AH1058" s="287"/>
      <c r="AI1058" s="287"/>
      <c r="AJ1058" s="449"/>
      <c r="AK1058" s="206"/>
      <c r="AL1058" s="206"/>
      <c r="AM1058" s="206"/>
      <c r="AN1058" s="206"/>
      <c r="AO1058" s="206"/>
      <c r="AP1058" s="206"/>
      <c r="AQ1058" s="206"/>
      <c r="AR1058" s="206"/>
      <c r="AS1058" s="206"/>
      <c r="AT1058" s="206"/>
      <c r="AU1058" s="206"/>
      <c r="AV1058" s="206"/>
      <c r="AW1058" s="206"/>
      <c r="AX1058" s="206"/>
      <c r="AY1058" s="206"/>
      <c r="AZ1058" s="206"/>
      <c r="BA1058" s="206"/>
      <c r="BB1058" s="206"/>
      <c r="BC1058" s="206"/>
      <c r="BD1058" s="206"/>
      <c r="BE1058" s="206"/>
      <c r="BF1058" s="206"/>
      <c r="BG1058" s="206"/>
      <c r="BH1058" s="206"/>
      <c r="BI1058" s="206"/>
      <c r="BJ1058" s="206"/>
      <c r="BK1058" s="206"/>
      <c r="BL1058" s="206"/>
      <c r="BM1058" s="206"/>
      <c r="BN1058" s="206"/>
      <c r="BO1058" s="206"/>
      <c r="BP1058" s="206"/>
      <c r="BQ1058" s="206"/>
      <c r="BR1058" s="206"/>
      <c r="BS1058" s="206"/>
      <c r="BT1058" s="206"/>
      <c r="BU1058" s="206"/>
      <c r="BV1058" s="206"/>
      <c r="BW1058" s="206"/>
      <c r="BX1058" s="206"/>
      <c r="BY1058" s="206"/>
      <c r="BZ1058" s="206"/>
      <c r="CA1058" s="206"/>
      <c r="CB1058" s="206"/>
      <c r="CC1058" s="206"/>
      <c r="CD1058" s="206"/>
      <c r="CE1058" s="206"/>
      <c r="CF1058" s="206"/>
      <c r="CG1058" s="206"/>
      <c r="CH1058" s="206"/>
      <c r="CI1058" s="206"/>
      <c r="CJ1058" s="206"/>
      <c r="CK1058" s="206"/>
      <c r="CL1058" s="206"/>
      <c r="CM1058" s="206"/>
      <c r="CN1058" s="206"/>
      <c r="CO1058" s="206"/>
      <c r="CP1058" s="206"/>
      <c r="CQ1058" s="206"/>
      <c r="CR1058" s="206"/>
      <c r="CS1058" s="206"/>
      <c r="CT1058" s="206"/>
      <c r="CU1058" s="206"/>
      <c r="CV1058" s="206"/>
      <c r="CW1058" s="206"/>
      <c r="CX1058" s="206"/>
      <c r="CY1058" s="206"/>
      <c r="CZ1058" s="206"/>
      <c r="DA1058" s="206"/>
      <c r="DB1058" s="206"/>
      <c r="DC1058" s="206"/>
      <c r="DD1058" s="206"/>
      <c r="DE1058" s="206"/>
      <c r="DF1058" s="206"/>
      <c r="DG1058" s="206"/>
      <c r="DH1058" s="206"/>
      <c r="DI1058" s="206"/>
      <c r="DJ1058" s="206"/>
      <c r="DK1058" s="206"/>
      <c r="DL1058" s="206"/>
      <c r="DM1058" s="206"/>
      <c r="DN1058" s="206"/>
      <c r="DO1058" s="206"/>
      <c r="DP1058" s="206"/>
      <c r="DQ1058" s="206"/>
      <c r="DR1058" s="206"/>
      <c r="DS1058" s="206"/>
      <c r="DT1058" s="206"/>
      <c r="DU1058" s="206"/>
      <c r="DV1058" s="206"/>
      <c r="DW1058" s="206"/>
      <c r="DX1058" s="206"/>
      <c r="DY1058" s="206"/>
      <c r="DZ1058" s="206"/>
      <c r="EA1058" s="206"/>
      <c r="EB1058" s="206"/>
      <c r="EC1058" s="206"/>
      <c r="ED1058" s="206"/>
      <c r="EE1058" s="206"/>
      <c r="EF1058" s="206"/>
      <c r="EG1058" s="206"/>
      <c r="EH1058" s="206"/>
      <c r="EI1058" s="206"/>
      <c r="EJ1058" s="206"/>
      <c r="EK1058" s="206"/>
      <c r="EL1058" s="206"/>
      <c r="EM1058" s="206"/>
      <c r="EN1058" s="206"/>
      <c r="EO1058" s="206"/>
      <c r="EP1058" s="206"/>
      <c r="EQ1058" s="206"/>
      <c r="ER1058" s="206"/>
      <c r="ES1058" s="206"/>
      <c r="ET1058" s="206"/>
      <c r="EU1058" s="206"/>
      <c r="EV1058" s="206"/>
      <c r="EW1058" s="206"/>
      <c r="EX1058" s="206"/>
      <c r="EY1058" s="206"/>
      <c r="EZ1058" s="206"/>
      <c r="FA1058" s="206"/>
      <c r="FB1058" s="206"/>
      <c r="FC1058" s="206"/>
      <c r="FD1058" s="206"/>
      <c r="FE1058" s="206"/>
      <c r="FF1058" s="206"/>
      <c r="FG1058" s="206"/>
      <c r="FH1058" s="206"/>
      <c r="FI1058" s="206"/>
      <c r="FJ1058" s="206"/>
      <c r="FK1058" s="206"/>
      <c r="FL1058" s="206"/>
      <c r="FM1058" s="206"/>
      <c r="FN1058" s="206"/>
      <c r="FO1058" s="206"/>
      <c r="FP1058" s="206"/>
      <c r="FQ1058" s="206"/>
      <c r="FR1058" s="206"/>
      <c r="FS1058" s="206"/>
      <c r="FT1058" s="206"/>
      <c r="FU1058" s="206"/>
      <c r="FV1058" s="206"/>
      <c r="FW1058" s="206"/>
      <c r="FX1058" s="206"/>
      <c r="FY1058" s="206"/>
      <c r="FZ1058" s="206"/>
      <c r="GA1058" s="206"/>
      <c r="GB1058" s="206"/>
      <c r="GC1058" s="206"/>
      <c r="GD1058" s="206"/>
      <c r="GE1058" s="206"/>
      <c r="GF1058" s="206"/>
      <c r="GG1058" s="206"/>
      <c r="GH1058" s="206"/>
      <c r="GI1058" s="206"/>
      <c r="GJ1058" s="206"/>
      <c r="GK1058" s="206"/>
      <c r="GL1058" s="206"/>
      <c r="GM1058" s="206"/>
      <c r="GN1058" s="206"/>
      <c r="GO1058" s="206"/>
      <c r="GP1058" s="206"/>
      <c r="GQ1058" s="206"/>
      <c r="GR1058" s="206"/>
      <c r="GS1058" s="206"/>
      <c r="GT1058" s="206"/>
      <c r="GU1058" s="206"/>
      <c r="GV1058" s="206"/>
      <c r="GW1058" s="206"/>
      <c r="GX1058" s="206"/>
      <c r="GY1058" s="206"/>
      <c r="GZ1058" s="206"/>
      <c r="HA1058" s="206"/>
      <c r="HB1058" s="206"/>
      <c r="HC1058" s="206"/>
      <c r="HD1058" s="206"/>
      <c r="HE1058" s="206"/>
      <c r="HF1058" s="206"/>
      <c r="HG1058" s="206"/>
      <c r="HH1058" s="206"/>
      <c r="HI1058" s="206"/>
      <c r="HJ1058" s="206"/>
      <c r="HK1058" s="206"/>
      <c r="HL1058" s="206"/>
      <c r="HM1058" s="206"/>
      <c r="HN1058" s="206"/>
      <c r="HO1058" s="206"/>
      <c r="HP1058" s="206"/>
      <c r="HQ1058" s="206"/>
      <c r="HR1058" s="206"/>
      <c r="HS1058" s="206"/>
      <c r="HT1058" s="206"/>
      <c r="HU1058" s="206"/>
      <c r="HV1058" s="206"/>
      <c r="HW1058" s="206"/>
      <c r="HX1058" s="206"/>
      <c r="HY1058" s="206"/>
      <c r="HZ1058" s="206"/>
      <c r="IA1058" s="206"/>
      <c r="IB1058" s="206"/>
      <c r="IC1058" s="206"/>
      <c r="ID1058" s="206"/>
      <c r="IE1058" s="206"/>
      <c r="IF1058" s="206"/>
      <c r="IG1058" s="206"/>
      <c r="IH1058" s="206"/>
    </row>
    <row r="1059" spans="1:242" s="225" customFormat="1" hidden="1" x14ac:dyDescent="0.25">
      <c r="A1059" s="206"/>
      <c r="B1059" s="206"/>
      <c r="C1059" s="204">
        <v>43741</v>
      </c>
      <c r="D1059" s="233" t="s">
        <v>1859</v>
      </c>
      <c r="E1059" s="319" t="s">
        <v>1847</v>
      </c>
      <c r="F1059" s="322"/>
      <c r="G1059" s="242" t="s">
        <v>532</v>
      </c>
      <c r="H1059" s="285"/>
      <c r="I1059" s="236">
        <v>1380217</v>
      </c>
      <c r="J1059" s="357">
        <f t="shared" si="16"/>
        <v>14438383</v>
      </c>
      <c r="K1059" s="251"/>
      <c r="L1059" s="287"/>
      <c r="M1059" s="319" t="s">
        <v>1847</v>
      </c>
      <c r="N1059" s="287"/>
      <c r="O1059" s="287"/>
      <c r="P1059" s="287"/>
      <c r="Q1059" s="287"/>
      <c r="R1059" s="287"/>
      <c r="S1059" s="287"/>
      <c r="T1059" s="287"/>
      <c r="U1059" s="287"/>
      <c r="V1059" s="287"/>
      <c r="W1059" s="287"/>
      <c r="X1059" s="287"/>
      <c r="Y1059" s="287"/>
      <c r="Z1059" s="287"/>
      <c r="AA1059" s="287"/>
      <c r="AB1059" s="287"/>
      <c r="AC1059" s="287"/>
      <c r="AD1059" s="287"/>
      <c r="AE1059" s="287"/>
      <c r="AF1059" s="287"/>
      <c r="AG1059" s="287"/>
      <c r="AH1059" s="287"/>
      <c r="AI1059" s="287"/>
      <c r="AJ1059" s="449"/>
      <c r="AK1059" s="206"/>
      <c r="AL1059" s="206"/>
      <c r="AM1059" s="206"/>
      <c r="AN1059" s="206"/>
      <c r="AO1059" s="206"/>
      <c r="AP1059" s="206"/>
      <c r="AQ1059" s="206"/>
      <c r="AR1059" s="206"/>
      <c r="AS1059" s="206"/>
      <c r="AT1059" s="206"/>
      <c r="AU1059" s="206"/>
      <c r="AV1059" s="206"/>
      <c r="AW1059" s="206"/>
      <c r="AX1059" s="206"/>
      <c r="AY1059" s="206"/>
      <c r="AZ1059" s="206"/>
      <c r="BA1059" s="206"/>
      <c r="BB1059" s="206"/>
      <c r="BC1059" s="206"/>
      <c r="BD1059" s="206"/>
      <c r="BE1059" s="206"/>
      <c r="BF1059" s="206"/>
      <c r="BG1059" s="206"/>
      <c r="BH1059" s="206"/>
      <c r="BI1059" s="206"/>
      <c r="BJ1059" s="206"/>
      <c r="BK1059" s="206"/>
      <c r="BL1059" s="206"/>
      <c r="BM1059" s="206"/>
      <c r="BN1059" s="206"/>
      <c r="BO1059" s="206"/>
      <c r="BP1059" s="206"/>
      <c r="BQ1059" s="206"/>
      <c r="BR1059" s="206"/>
      <c r="BS1059" s="206"/>
      <c r="BT1059" s="206"/>
      <c r="BU1059" s="206"/>
      <c r="BV1059" s="206"/>
      <c r="BW1059" s="206"/>
      <c r="BX1059" s="206"/>
      <c r="BY1059" s="206"/>
      <c r="BZ1059" s="206"/>
      <c r="CA1059" s="206"/>
      <c r="CB1059" s="206"/>
      <c r="CC1059" s="206"/>
      <c r="CD1059" s="206"/>
      <c r="CE1059" s="206"/>
      <c r="CF1059" s="206"/>
      <c r="CG1059" s="206"/>
      <c r="CH1059" s="206"/>
      <c r="CI1059" s="206"/>
      <c r="CJ1059" s="206"/>
      <c r="CK1059" s="206"/>
      <c r="CL1059" s="206"/>
      <c r="CM1059" s="206"/>
      <c r="CN1059" s="206"/>
      <c r="CO1059" s="206"/>
      <c r="CP1059" s="206"/>
      <c r="CQ1059" s="206"/>
      <c r="CR1059" s="206"/>
      <c r="CS1059" s="206"/>
      <c r="CT1059" s="206"/>
      <c r="CU1059" s="206"/>
      <c r="CV1059" s="206"/>
      <c r="CW1059" s="206"/>
      <c r="CX1059" s="206"/>
      <c r="CY1059" s="206"/>
      <c r="CZ1059" s="206"/>
      <c r="DA1059" s="206"/>
      <c r="DB1059" s="206"/>
      <c r="DC1059" s="206"/>
      <c r="DD1059" s="206"/>
      <c r="DE1059" s="206"/>
      <c r="DF1059" s="206"/>
      <c r="DG1059" s="206"/>
      <c r="DH1059" s="206"/>
      <c r="DI1059" s="206"/>
      <c r="DJ1059" s="206"/>
      <c r="DK1059" s="206"/>
      <c r="DL1059" s="206"/>
      <c r="DM1059" s="206"/>
      <c r="DN1059" s="206"/>
      <c r="DO1059" s="206"/>
      <c r="DP1059" s="206"/>
      <c r="DQ1059" s="206"/>
      <c r="DR1059" s="206"/>
      <c r="DS1059" s="206"/>
      <c r="DT1059" s="206"/>
      <c r="DU1059" s="206"/>
      <c r="DV1059" s="206"/>
      <c r="DW1059" s="206"/>
      <c r="DX1059" s="206"/>
      <c r="DY1059" s="206"/>
      <c r="DZ1059" s="206"/>
      <c r="EA1059" s="206"/>
      <c r="EB1059" s="206"/>
      <c r="EC1059" s="206"/>
      <c r="ED1059" s="206"/>
      <c r="EE1059" s="206"/>
      <c r="EF1059" s="206"/>
      <c r="EG1059" s="206"/>
      <c r="EH1059" s="206"/>
      <c r="EI1059" s="206"/>
      <c r="EJ1059" s="206"/>
      <c r="EK1059" s="206"/>
      <c r="EL1059" s="206"/>
      <c r="EM1059" s="206"/>
      <c r="EN1059" s="206"/>
      <c r="EO1059" s="206"/>
      <c r="EP1059" s="206"/>
      <c r="EQ1059" s="206"/>
      <c r="ER1059" s="206"/>
      <c r="ES1059" s="206"/>
      <c r="ET1059" s="206"/>
      <c r="EU1059" s="206"/>
      <c r="EV1059" s="206"/>
      <c r="EW1059" s="206"/>
      <c r="EX1059" s="206"/>
      <c r="EY1059" s="206"/>
      <c r="EZ1059" s="206"/>
      <c r="FA1059" s="206"/>
      <c r="FB1059" s="206"/>
      <c r="FC1059" s="206"/>
      <c r="FD1059" s="206"/>
      <c r="FE1059" s="206"/>
      <c r="FF1059" s="206"/>
      <c r="FG1059" s="206"/>
      <c r="FH1059" s="206"/>
      <c r="FI1059" s="206"/>
      <c r="FJ1059" s="206"/>
      <c r="FK1059" s="206"/>
      <c r="FL1059" s="206"/>
      <c r="FM1059" s="206"/>
      <c r="FN1059" s="206"/>
      <c r="FO1059" s="206"/>
      <c r="FP1059" s="206"/>
      <c r="FQ1059" s="206"/>
      <c r="FR1059" s="206"/>
      <c r="FS1059" s="206"/>
      <c r="FT1059" s="206"/>
      <c r="FU1059" s="206"/>
      <c r="FV1059" s="206"/>
      <c r="FW1059" s="206"/>
      <c r="FX1059" s="206"/>
      <c r="FY1059" s="206"/>
      <c r="FZ1059" s="206"/>
      <c r="GA1059" s="206"/>
      <c r="GB1059" s="206"/>
      <c r="GC1059" s="206"/>
      <c r="GD1059" s="206"/>
      <c r="GE1059" s="206"/>
      <c r="GF1059" s="206"/>
      <c r="GG1059" s="206"/>
      <c r="GH1059" s="206"/>
      <c r="GI1059" s="206"/>
      <c r="GJ1059" s="206"/>
      <c r="GK1059" s="206"/>
      <c r="GL1059" s="206"/>
      <c r="GM1059" s="206"/>
      <c r="GN1059" s="206"/>
      <c r="GO1059" s="206"/>
      <c r="GP1059" s="206"/>
      <c r="GQ1059" s="206"/>
      <c r="GR1059" s="206"/>
      <c r="GS1059" s="206"/>
      <c r="GT1059" s="206"/>
      <c r="GU1059" s="206"/>
      <c r="GV1059" s="206"/>
      <c r="GW1059" s="206"/>
      <c r="GX1059" s="206"/>
      <c r="GY1059" s="206"/>
      <c r="GZ1059" s="206"/>
      <c r="HA1059" s="206"/>
      <c r="HB1059" s="206"/>
      <c r="HC1059" s="206"/>
      <c r="HD1059" s="206"/>
      <c r="HE1059" s="206"/>
      <c r="HF1059" s="206"/>
      <c r="HG1059" s="206"/>
      <c r="HH1059" s="206"/>
      <c r="HI1059" s="206"/>
      <c r="HJ1059" s="206"/>
      <c r="HK1059" s="206"/>
      <c r="HL1059" s="206"/>
      <c r="HM1059" s="206"/>
      <c r="HN1059" s="206"/>
      <c r="HO1059" s="206"/>
      <c r="HP1059" s="206"/>
      <c r="HQ1059" s="206"/>
      <c r="HR1059" s="206"/>
      <c r="HS1059" s="206"/>
      <c r="HT1059" s="206"/>
      <c r="HU1059" s="206"/>
      <c r="HV1059" s="206"/>
      <c r="HW1059" s="206"/>
      <c r="HX1059" s="206"/>
      <c r="HY1059" s="206"/>
      <c r="HZ1059" s="206"/>
      <c r="IA1059" s="206"/>
      <c r="IB1059" s="206"/>
      <c r="IC1059" s="206"/>
      <c r="ID1059" s="206"/>
      <c r="IE1059" s="206"/>
      <c r="IF1059" s="206"/>
      <c r="IG1059" s="206"/>
      <c r="IH1059" s="206"/>
    </row>
    <row r="1060" spans="1:242" s="225" customFormat="1" hidden="1" x14ac:dyDescent="0.25">
      <c r="A1060" s="206"/>
      <c r="B1060" s="206"/>
      <c r="C1060" s="204">
        <v>43741</v>
      </c>
      <c r="D1060" s="233" t="s">
        <v>1859</v>
      </c>
      <c r="E1060" s="319" t="s">
        <v>1848</v>
      </c>
      <c r="F1060" s="322"/>
      <c r="G1060" s="242" t="s">
        <v>543</v>
      </c>
      <c r="H1060" s="285"/>
      <c r="I1060" s="236">
        <v>2842703</v>
      </c>
      <c r="J1060" s="357">
        <f t="shared" si="16"/>
        <v>11595680</v>
      </c>
      <c r="K1060" s="251"/>
      <c r="L1060" s="287"/>
      <c r="M1060" s="319" t="s">
        <v>1848</v>
      </c>
      <c r="N1060" s="287"/>
      <c r="O1060" s="287"/>
      <c r="P1060" s="287"/>
      <c r="Q1060" s="287"/>
      <c r="R1060" s="287"/>
      <c r="S1060" s="287"/>
      <c r="T1060" s="287"/>
      <c r="U1060" s="287"/>
      <c r="V1060" s="287"/>
      <c r="W1060" s="287"/>
      <c r="X1060" s="287"/>
      <c r="Y1060" s="287"/>
      <c r="Z1060" s="287"/>
      <c r="AA1060" s="287"/>
      <c r="AB1060" s="287"/>
      <c r="AC1060" s="287"/>
      <c r="AD1060" s="287"/>
      <c r="AE1060" s="287"/>
      <c r="AF1060" s="287"/>
      <c r="AG1060" s="287"/>
      <c r="AH1060" s="287"/>
      <c r="AI1060" s="287"/>
      <c r="AJ1060" s="449"/>
      <c r="AK1060" s="206"/>
      <c r="AL1060" s="206"/>
      <c r="AM1060" s="206"/>
      <c r="AN1060" s="206"/>
      <c r="AO1060" s="206"/>
      <c r="AP1060" s="206"/>
      <c r="AQ1060" s="206"/>
      <c r="AR1060" s="206"/>
      <c r="AS1060" s="206"/>
      <c r="AT1060" s="206"/>
      <c r="AU1060" s="206"/>
      <c r="AV1060" s="206"/>
      <c r="AW1060" s="206"/>
      <c r="AX1060" s="206"/>
      <c r="AY1060" s="206"/>
      <c r="AZ1060" s="206"/>
      <c r="BA1060" s="206"/>
      <c r="BB1060" s="206"/>
      <c r="BC1060" s="206"/>
      <c r="BD1060" s="206"/>
      <c r="BE1060" s="206"/>
      <c r="BF1060" s="206"/>
      <c r="BG1060" s="206"/>
      <c r="BH1060" s="206"/>
      <c r="BI1060" s="206"/>
      <c r="BJ1060" s="206"/>
      <c r="BK1060" s="206"/>
      <c r="BL1060" s="206"/>
      <c r="BM1060" s="206"/>
      <c r="BN1060" s="206"/>
      <c r="BO1060" s="206"/>
      <c r="BP1060" s="206"/>
      <c r="BQ1060" s="206"/>
      <c r="BR1060" s="206"/>
      <c r="BS1060" s="206"/>
      <c r="BT1060" s="206"/>
      <c r="BU1060" s="206"/>
      <c r="BV1060" s="206"/>
      <c r="BW1060" s="206"/>
      <c r="BX1060" s="206"/>
      <c r="BY1060" s="206"/>
      <c r="BZ1060" s="206"/>
      <c r="CA1060" s="206"/>
      <c r="CB1060" s="206"/>
      <c r="CC1060" s="206"/>
      <c r="CD1060" s="206"/>
      <c r="CE1060" s="206"/>
      <c r="CF1060" s="206"/>
      <c r="CG1060" s="206"/>
      <c r="CH1060" s="206"/>
      <c r="CI1060" s="206"/>
      <c r="CJ1060" s="206"/>
      <c r="CK1060" s="206"/>
      <c r="CL1060" s="206"/>
      <c r="CM1060" s="206"/>
      <c r="CN1060" s="206"/>
      <c r="CO1060" s="206"/>
      <c r="CP1060" s="206"/>
      <c r="CQ1060" s="206"/>
      <c r="CR1060" s="206"/>
      <c r="CS1060" s="206"/>
      <c r="CT1060" s="206"/>
      <c r="CU1060" s="206"/>
      <c r="CV1060" s="206"/>
      <c r="CW1060" s="206"/>
      <c r="CX1060" s="206"/>
      <c r="CY1060" s="206"/>
      <c r="CZ1060" s="206"/>
      <c r="DA1060" s="206"/>
      <c r="DB1060" s="206"/>
      <c r="DC1060" s="206"/>
      <c r="DD1060" s="206"/>
      <c r="DE1060" s="206"/>
      <c r="DF1060" s="206"/>
      <c r="DG1060" s="206"/>
      <c r="DH1060" s="206"/>
      <c r="DI1060" s="206"/>
      <c r="DJ1060" s="206"/>
      <c r="DK1060" s="206"/>
      <c r="DL1060" s="206"/>
      <c r="DM1060" s="206"/>
      <c r="DN1060" s="206"/>
      <c r="DO1060" s="206"/>
      <c r="DP1060" s="206"/>
      <c r="DQ1060" s="206"/>
      <c r="DR1060" s="206"/>
      <c r="DS1060" s="206"/>
      <c r="DT1060" s="206"/>
      <c r="DU1060" s="206"/>
      <c r="DV1060" s="206"/>
      <c r="DW1060" s="206"/>
      <c r="DX1060" s="206"/>
      <c r="DY1060" s="206"/>
      <c r="DZ1060" s="206"/>
      <c r="EA1060" s="206"/>
      <c r="EB1060" s="206"/>
      <c r="EC1060" s="206"/>
      <c r="ED1060" s="206"/>
      <c r="EE1060" s="206"/>
      <c r="EF1060" s="206"/>
      <c r="EG1060" s="206"/>
      <c r="EH1060" s="206"/>
      <c r="EI1060" s="206"/>
      <c r="EJ1060" s="206"/>
      <c r="EK1060" s="206"/>
      <c r="EL1060" s="206"/>
      <c r="EM1060" s="206"/>
      <c r="EN1060" s="206"/>
      <c r="EO1060" s="206"/>
      <c r="EP1060" s="206"/>
      <c r="EQ1060" s="206"/>
      <c r="ER1060" s="206"/>
      <c r="ES1060" s="206"/>
      <c r="ET1060" s="206"/>
      <c r="EU1060" s="206"/>
      <c r="EV1060" s="206"/>
      <c r="EW1060" s="206"/>
      <c r="EX1060" s="206"/>
      <c r="EY1060" s="206"/>
      <c r="EZ1060" s="206"/>
      <c r="FA1060" s="206"/>
      <c r="FB1060" s="206"/>
      <c r="FC1060" s="206"/>
      <c r="FD1060" s="206"/>
      <c r="FE1060" s="206"/>
      <c r="FF1060" s="206"/>
      <c r="FG1060" s="206"/>
      <c r="FH1060" s="206"/>
      <c r="FI1060" s="206"/>
      <c r="FJ1060" s="206"/>
      <c r="FK1060" s="206"/>
      <c r="FL1060" s="206"/>
      <c r="FM1060" s="206"/>
      <c r="FN1060" s="206"/>
      <c r="FO1060" s="206"/>
      <c r="FP1060" s="206"/>
      <c r="FQ1060" s="206"/>
      <c r="FR1060" s="206"/>
      <c r="FS1060" s="206"/>
      <c r="FT1060" s="206"/>
      <c r="FU1060" s="206"/>
      <c r="FV1060" s="206"/>
      <c r="FW1060" s="206"/>
      <c r="FX1060" s="206"/>
      <c r="FY1060" s="206"/>
      <c r="FZ1060" s="206"/>
      <c r="GA1060" s="206"/>
      <c r="GB1060" s="206"/>
      <c r="GC1060" s="206"/>
      <c r="GD1060" s="206"/>
      <c r="GE1060" s="206"/>
      <c r="GF1060" s="206"/>
      <c r="GG1060" s="206"/>
      <c r="GH1060" s="206"/>
      <c r="GI1060" s="206"/>
      <c r="GJ1060" s="206"/>
      <c r="GK1060" s="206"/>
      <c r="GL1060" s="206"/>
      <c r="GM1060" s="206"/>
      <c r="GN1060" s="206"/>
      <c r="GO1060" s="206"/>
      <c r="GP1060" s="206"/>
      <c r="GQ1060" s="206"/>
      <c r="GR1060" s="206"/>
      <c r="GS1060" s="206"/>
      <c r="GT1060" s="206"/>
      <c r="GU1060" s="206"/>
      <c r="GV1060" s="206"/>
      <c r="GW1060" s="206"/>
      <c r="GX1060" s="206"/>
      <c r="GY1060" s="206"/>
      <c r="GZ1060" s="206"/>
      <c r="HA1060" s="206"/>
      <c r="HB1060" s="206"/>
      <c r="HC1060" s="206"/>
      <c r="HD1060" s="206"/>
      <c r="HE1060" s="206"/>
      <c r="HF1060" s="206"/>
      <c r="HG1060" s="206"/>
      <c r="HH1060" s="206"/>
      <c r="HI1060" s="206"/>
      <c r="HJ1060" s="206"/>
      <c r="HK1060" s="206"/>
      <c r="HL1060" s="206"/>
      <c r="HM1060" s="206"/>
      <c r="HN1060" s="206"/>
      <c r="HO1060" s="206"/>
      <c r="HP1060" s="206"/>
      <c r="HQ1060" s="206"/>
      <c r="HR1060" s="206"/>
      <c r="HS1060" s="206"/>
      <c r="HT1060" s="206"/>
      <c r="HU1060" s="206"/>
      <c r="HV1060" s="206"/>
      <c r="HW1060" s="206"/>
      <c r="HX1060" s="206"/>
      <c r="HY1060" s="206"/>
      <c r="HZ1060" s="206"/>
      <c r="IA1060" s="206"/>
      <c r="IB1060" s="206"/>
      <c r="IC1060" s="206"/>
      <c r="ID1060" s="206"/>
      <c r="IE1060" s="206"/>
      <c r="IF1060" s="206"/>
      <c r="IG1060" s="206"/>
      <c r="IH1060" s="206"/>
    </row>
    <row r="1061" spans="1:242" s="225" customFormat="1" hidden="1" x14ac:dyDescent="0.25">
      <c r="A1061" s="206"/>
      <c r="B1061" s="206"/>
      <c r="C1061" s="204">
        <v>43741</v>
      </c>
      <c r="D1061" s="233" t="s">
        <v>1861</v>
      </c>
      <c r="E1061" s="319" t="s">
        <v>1849</v>
      </c>
      <c r="F1061" s="322"/>
      <c r="G1061" s="242" t="s">
        <v>1860</v>
      </c>
      <c r="H1061" s="285"/>
      <c r="I1061" s="236">
        <v>60000</v>
      </c>
      <c r="J1061" s="357">
        <f t="shared" si="16"/>
        <v>11535680</v>
      </c>
      <c r="K1061" s="251"/>
      <c r="L1061" s="287"/>
      <c r="M1061" s="319" t="s">
        <v>1849</v>
      </c>
      <c r="N1061" s="287"/>
      <c r="O1061" s="287"/>
      <c r="P1061" s="287"/>
      <c r="Q1061" s="287"/>
      <c r="R1061" s="287"/>
      <c r="S1061" s="287"/>
      <c r="T1061" s="287"/>
      <c r="U1061" s="287"/>
      <c r="V1061" s="287"/>
      <c r="W1061" s="287"/>
      <c r="X1061" s="287"/>
      <c r="Y1061" s="287"/>
      <c r="Z1061" s="287"/>
      <c r="AA1061" s="287"/>
      <c r="AB1061" s="287"/>
      <c r="AC1061" s="287"/>
      <c r="AD1061" s="287"/>
      <c r="AE1061" s="287"/>
      <c r="AF1061" s="287"/>
      <c r="AG1061" s="287"/>
      <c r="AH1061" s="287"/>
      <c r="AI1061" s="287"/>
      <c r="AJ1061" s="449"/>
      <c r="AK1061" s="206"/>
      <c r="AL1061" s="206"/>
      <c r="AM1061" s="206"/>
      <c r="AN1061" s="206"/>
      <c r="AO1061" s="206"/>
      <c r="AP1061" s="206"/>
      <c r="AQ1061" s="206"/>
      <c r="AR1061" s="206"/>
      <c r="AS1061" s="206"/>
      <c r="AT1061" s="206"/>
      <c r="AU1061" s="206"/>
      <c r="AV1061" s="206"/>
      <c r="AW1061" s="206"/>
      <c r="AX1061" s="206"/>
      <c r="AY1061" s="206"/>
      <c r="AZ1061" s="206"/>
      <c r="BA1061" s="206"/>
      <c r="BB1061" s="206"/>
      <c r="BC1061" s="206"/>
      <c r="BD1061" s="206"/>
      <c r="BE1061" s="206"/>
      <c r="BF1061" s="206"/>
      <c r="BG1061" s="206"/>
      <c r="BH1061" s="206"/>
      <c r="BI1061" s="206"/>
      <c r="BJ1061" s="206"/>
      <c r="BK1061" s="206"/>
      <c r="BL1061" s="206"/>
      <c r="BM1061" s="206"/>
      <c r="BN1061" s="206"/>
      <c r="BO1061" s="206"/>
      <c r="BP1061" s="206"/>
      <c r="BQ1061" s="206"/>
      <c r="BR1061" s="206"/>
      <c r="BS1061" s="206"/>
      <c r="BT1061" s="206"/>
      <c r="BU1061" s="206"/>
      <c r="BV1061" s="206"/>
      <c r="BW1061" s="206"/>
      <c r="BX1061" s="206"/>
      <c r="BY1061" s="206"/>
      <c r="BZ1061" s="206"/>
      <c r="CA1061" s="206"/>
      <c r="CB1061" s="206"/>
      <c r="CC1061" s="206"/>
      <c r="CD1061" s="206"/>
      <c r="CE1061" s="206"/>
      <c r="CF1061" s="206"/>
      <c r="CG1061" s="206"/>
      <c r="CH1061" s="206"/>
      <c r="CI1061" s="206"/>
      <c r="CJ1061" s="206"/>
      <c r="CK1061" s="206"/>
      <c r="CL1061" s="206"/>
      <c r="CM1061" s="206"/>
      <c r="CN1061" s="206"/>
      <c r="CO1061" s="206"/>
      <c r="CP1061" s="206"/>
      <c r="CQ1061" s="206"/>
      <c r="CR1061" s="206"/>
      <c r="CS1061" s="206"/>
      <c r="CT1061" s="206"/>
      <c r="CU1061" s="206"/>
      <c r="CV1061" s="206"/>
      <c r="CW1061" s="206"/>
      <c r="CX1061" s="206"/>
      <c r="CY1061" s="206"/>
      <c r="CZ1061" s="206"/>
      <c r="DA1061" s="206"/>
      <c r="DB1061" s="206"/>
      <c r="DC1061" s="206"/>
      <c r="DD1061" s="206"/>
      <c r="DE1061" s="206"/>
      <c r="DF1061" s="206"/>
      <c r="DG1061" s="206"/>
      <c r="DH1061" s="206"/>
      <c r="DI1061" s="206"/>
      <c r="DJ1061" s="206"/>
      <c r="DK1061" s="206"/>
      <c r="DL1061" s="206"/>
      <c r="DM1061" s="206"/>
      <c r="DN1061" s="206"/>
      <c r="DO1061" s="206"/>
      <c r="DP1061" s="206"/>
      <c r="DQ1061" s="206"/>
      <c r="DR1061" s="206"/>
      <c r="DS1061" s="206"/>
      <c r="DT1061" s="206"/>
      <c r="DU1061" s="206"/>
      <c r="DV1061" s="206"/>
      <c r="DW1061" s="206"/>
      <c r="DX1061" s="206"/>
      <c r="DY1061" s="206"/>
      <c r="DZ1061" s="206"/>
      <c r="EA1061" s="206"/>
      <c r="EB1061" s="206"/>
      <c r="EC1061" s="206"/>
      <c r="ED1061" s="206"/>
      <c r="EE1061" s="206"/>
      <c r="EF1061" s="206"/>
      <c r="EG1061" s="206"/>
      <c r="EH1061" s="206"/>
      <c r="EI1061" s="206"/>
      <c r="EJ1061" s="206"/>
      <c r="EK1061" s="206"/>
      <c r="EL1061" s="206"/>
      <c r="EM1061" s="206"/>
      <c r="EN1061" s="206"/>
      <c r="EO1061" s="206"/>
      <c r="EP1061" s="206"/>
      <c r="EQ1061" s="206"/>
      <c r="ER1061" s="206"/>
      <c r="ES1061" s="206"/>
      <c r="ET1061" s="206"/>
      <c r="EU1061" s="206"/>
      <c r="EV1061" s="206"/>
      <c r="EW1061" s="206"/>
      <c r="EX1061" s="206"/>
      <c r="EY1061" s="206"/>
      <c r="EZ1061" s="206"/>
      <c r="FA1061" s="206"/>
      <c r="FB1061" s="206"/>
      <c r="FC1061" s="206"/>
      <c r="FD1061" s="206"/>
      <c r="FE1061" s="206"/>
      <c r="FF1061" s="206"/>
      <c r="FG1061" s="206"/>
      <c r="FH1061" s="206"/>
      <c r="FI1061" s="206"/>
      <c r="FJ1061" s="206"/>
      <c r="FK1061" s="206"/>
      <c r="FL1061" s="206"/>
      <c r="FM1061" s="206"/>
      <c r="FN1061" s="206"/>
      <c r="FO1061" s="206"/>
      <c r="FP1061" s="206"/>
      <c r="FQ1061" s="206"/>
      <c r="FR1061" s="206"/>
      <c r="FS1061" s="206"/>
      <c r="FT1061" s="206"/>
      <c r="FU1061" s="206"/>
      <c r="FV1061" s="206"/>
      <c r="FW1061" s="206"/>
      <c r="FX1061" s="206"/>
      <c r="FY1061" s="206"/>
      <c r="FZ1061" s="206"/>
      <c r="GA1061" s="206"/>
      <c r="GB1061" s="206"/>
      <c r="GC1061" s="206"/>
      <c r="GD1061" s="206"/>
      <c r="GE1061" s="206"/>
      <c r="GF1061" s="206"/>
      <c r="GG1061" s="206"/>
      <c r="GH1061" s="206"/>
      <c r="GI1061" s="206"/>
      <c r="GJ1061" s="206"/>
      <c r="GK1061" s="206"/>
      <c r="GL1061" s="206"/>
      <c r="GM1061" s="206"/>
      <c r="GN1061" s="206"/>
      <c r="GO1061" s="206"/>
      <c r="GP1061" s="206"/>
      <c r="GQ1061" s="206"/>
      <c r="GR1061" s="206"/>
      <c r="GS1061" s="206"/>
      <c r="GT1061" s="206"/>
      <c r="GU1061" s="206"/>
      <c r="GV1061" s="206"/>
      <c r="GW1061" s="206"/>
      <c r="GX1061" s="206"/>
      <c r="GY1061" s="206"/>
      <c r="GZ1061" s="206"/>
      <c r="HA1061" s="206"/>
      <c r="HB1061" s="206"/>
      <c r="HC1061" s="206"/>
      <c r="HD1061" s="206"/>
      <c r="HE1061" s="206"/>
      <c r="HF1061" s="206"/>
      <c r="HG1061" s="206"/>
      <c r="HH1061" s="206"/>
      <c r="HI1061" s="206"/>
      <c r="HJ1061" s="206"/>
      <c r="HK1061" s="206"/>
      <c r="HL1061" s="206"/>
      <c r="HM1061" s="206"/>
      <c r="HN1061" s="206"/>
      <c r="HO1061" s="206"/>
      <c r="HP1061" s="206"/>
      <c r="HQ1061" s="206"/>
      <c r="HR1061" s="206"/>
      <c r="HS1061" s="206"/>
      <c r="HT1061" s="206"/>
      <c r="HU1061" s="206"/>
      <c r="HV1061" s="206"/>
      <c r="HW1061" s="206"/>
      <c r="HX1061" s="206"/>
      <c r="HY1061" s="206"/>
      <c r="HZ1061" s="206"/>
      <c r="IA1061" s="206"/>
      <c r="IB1061" s="206"/>
      <c r="IC1061" s="206"/>
      <c r="ID1061" s="206"/>
      <c r="IE1061" s="206"/>
      <c r="IF1061" s="206"/>
      <c r="IG1061" s="206"/>
      <c r="IH1061" s="206"/>
    </row>
    <row r="1062" spans="1:242" s="225" customFormat="1" hidden="1" x14ac:dyDescent="0.25">
      <c r="A1062" s="206"/>
      <c r="B1062" s="206"/>
      <c r="C1062" s="399">
        <v>43741</v>
      </c>
      <c r="D1062" s="226" t="s">
        <v>1863</v>
      </c>
      <c r="E1062" s="208" t="s">
        <v>1865</v>
      </c>
      <c r="F1062" s="208"/>
      <c r="G1062" s="286" t="s">
        <v>1719</v>
      </c>
      <c r="H1062" s="285"/>
      <c r="I1062" s="210">
        <v>2505000</v>
      </c>
      <c r="J1062" s="357">
        <f t="shared" si="16"/>
        <v>9030680</v>
      </c>
      <c r="K1062" s="251"/>
      <c r="L1062" s="287"/>
      <c r="M1062" s="208" t="s">
        <v>1865</v>
      </c>
      <c r="N1062" s="287"/>
      <c r="O1062" s="287"/>
      <c r="P1062" s="287"/>
      <c r="Q1062" s="287"/>
      <c r="R1062" s="287"/>
      <c r="S1062" s="287"/>
      <c r="T1062" s="287"/>
      <c r="U1062" s="287"/>
      <c r="V1062" s="287"/>
      <c r="W1062" s="287"/>
      <c r="X1062" s="287"/>
      <c r="Y1062" s="287"/>
      <c r="Z1062" s="287"/>
      <c r="AA1062" s="287"/>
      <c r="AB1062" s="287"/>
      <c r="AC1062" s="287"/>
      <c r="AD1062" s="287"/>
      <c r="AE1062" s="287"/>
      <c r="AF1062" s="287"/>
      <c r="AG1062" s="287"/>
      <c r="AH1062" s="287"/>
      <c r="AI1062" s="287"/>
      <c r="AJ1062" s="449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  <c r="BI1062" s="206"/>
      <c r="BJ1062" s="206"/>
      <c r="BK1062" s="206"/>
      <c r="BL1062" s="206"/>
      <c r="BM1062" s="206"/>
      <c r="BN1062" s="206"/>
      <c r="BO1062" s="206"/>
      <c r="BP1062" s="206"/>
      <c r="BQ1062" s="206"/>
      <c r="BR1062" s="206"/>
      <c r="BS1062" s="206"/>
      <c r="BT1062" s="206"/>
      <c r="BU1062" s="206"/>
      <c r="BV1062" s="206"/>
      <c r="BW1062" s="206"/>
      <c r="BX1062" s="206"/>
      <c r="BY1062" s="206"/>
      <c r="BZ1062" s="206"/>
      <c r="CA1062" s="206"/>
      <c r="CB1062" s="206"/>
      <c r="CC1062" s="206"/>
      <c r="CD1062" s="206"/>
      <c r="CE1062" s="206"/>
      <c r="CF1062" s="206"/>
      <c r="CG1062" s="206"/>
      <c r="CH1062" s="206"/>
      <c r="CI1062" s="206"/>
      <c r="CJ1062" s="206"/>
      <c r="CK1062" s="206"/>
      <c r="CL1062" s="206"/>
      <c r="CM1062" s="206"/>
      <c r="CN1062" s="206"/>
      <c r="CO1062" s="206"/>
      <c r="CP1062" s="206"/>
      <c r="CQ1062" s="206"/>
      <c r="CR1062" s="206"/>
      <c r="CS1062" s="206"/>
      <c r="CT1062" s="206"/>
      <c r="CU1062" s="206"/>
      <c r="CV1062" s="206"/>
      <c r="CW1062" s="206"/>
      <c r="CX1062" s="206"/>
      <c r="CY1062" s="206"/>
      <c r="CZ1062" s="206"/>
      <c r="DA1062" s="206"/>
      <c r="DB1062" s="206"/>
      <c r="DC1062" s="206"/>
      <c r="DD1062" s="206"/>
      <c r="DE1062" s="206"/>
      <c r="DF1062" s="206"/>
      <c r="DG1062" s="206"/>
      <c r="DH1062" s="206"/>
      <c r="DI1062" s="206"/>
      <c r="DJ1062" s="206"/>
      <c r="DK1062" s="206"/>
      <c r="DL1062" s="206"/>
      <c r="DM1062" s="206"/>
      <c r="DN1062" s="206"/>
      <c r="DO1062" s="206"/>
      <c r="DP1062" s="206"/>
      <c r="DQ1062" s="206"/>
      <c r="DR1062" s="206"/>
      <c r="DS1062" s="206"/>
      <c r="DT1062" s="206"/>
      <c r="DU1062" s="206"/>
      <c r="DV1062" s="206"/>
      <c r="DW1062" s="206"/>
      <c r="DX1062" s="206"/>
      <c r="DY1062" s="206"/>
      <c r="DZ1062" s="206"/>
      <c r="EA1062" s="206"/>
      <c r="EB1062" s="206"/>
      <c r="EC1062" s="206"/>
      <c r="ED1062" s="206"/>
      <c r="EE1062" s="206"/>
      <c r="EF1062" s="206"/>
      <c r="EG1062" s="206"/>
      <c r="EH1062" s="206"/>
      <c r="EI1062" s="206"/>
      <c r="EJ1062" s="206"/>
      <c r="EK1062" s="206"/>
      <c r="EL1062" s="206"/>
      <c r="EM1062" s="206"/>
      <c r="EN1062" s="206"/>
      <c r="EO1062" s="206"/>
      <c r="EP1062" s="206"/>
      <c r="EQ1062" s="206"/>
      <c r="ER1062" s="206"/>
      <c r="ES1062" s="206"/>
      <c r="ET1062" s="206"/>
      <c r="EU1062" s="206"/>
      <c r="EV1062" s="206"/>
      <c r="EW1062" s="206"/>
      <c r="EX1062" s="206"/>
      <c r="EY1062" s="206"/>
      <c r="EZ1062" s="206"/>
      <c r="FA1062" s="206"/>
      <c r="FB1062" s="206"/>
      <c r="FC1062" s="206"/>
      <c r="FD1062" s="206"/>
      <c r="FE1062" s="206"/>
      <c r="FF1062" s="206"/>
      <c r="FG1062" s="206"/>
      <c r="FH1062" s="206"/>
      <c r="FI1062" s="206"/>
      <c r="FJ1062" s="206"/>
      <c r="FK1062" s="206"/>
      <c r="FL1062" s="206"/>
      <c r="FM1062" s="206"/>
      <c r="FN1062" s="206"/>
      <c r="FO1062" s="206"/>
      <c r="FP1062" s="206"/>
      <c r="FQ1062" s="206"/>
      <c r="FR1062" s="206"/>
      <c r="FS1062" s="206"/>
      <c r="FT1062" s="206"/>
      <c r="FU1062" s="206"/>
      <c r="FV1062" s="206"/>
      <c r="FW1062" s="206"/>
      <c r="FX1062" s="206"/>
      <c r="FY1062" s="206"/>
      <c r="FZ1062" s="206"/>
      <c r="GA1062" s="206"/>
      <c r="GB1062" s="206"/>
      <c r="GC1062" s="206"/>
      <c r="GD1062" s="206"/>
      <c r="GE1062" s="206"/>
      <c r="GF1062" s="206"/>
      <c r="GG1062" s="206"/>
      <c r="GH1062" s="206"/>
      <c r="GI1062" s="206"/>
      <c r="GJ1062" s="206"/>
      <c r="GK1062" s="206"/>
      <c r="GL1062" s="206"/>
      <c r="GM1062" s="206"/>
      <c r="GN1062" s="206"/>
      <c r="GO1062" s="206"/>
      <c r="GP1062" s="206"/>
      <c r="GQ1062" s="206"/>
      <c r="GR1062" s="206"/>
      <c r="GS1062" s="206"/>
      <c r="GT1062" s="206"/>
      <c r="GU1062" s="206"/>
      <c r="GV1062" s="206"/>
      <c r="GW1062" s="206"/>
      <c r="GX1062" s="206"/>
      <c r="GY1062" s="206"/>
      <c r="GZ1062" s="206"/>
      <c r="HA1062" s="206"/>
      <c r="HB1062" s="206"/>
      <c r="HC1062" s="206"/>
      <c r="HD1062" s="206"/>
      <c r="HE1062" s="206"/>
      <c r="HF1062" s="206"/>
      <c r="HG1062" s="206"/>
      <c r="HH1062" s="206"/>
      <c r="HI1062" s="206"/>
      <c r="HJ1062" s="206"/>
      <c r="HK1062" s="206"/>
      <c r="HL1062" s="206"/>
      <c r="HM1062" s="206"/>
      <c r="HN1062" s="206"/>
      <c r="HO1062" s="206"/>
      <c r="HP1062" s="206"/>
      <c r="HQ1062" s="206"/>
      <c r="HR1062" s="206"/>
      <c r="HS1062" s="206"/>
      <c r="HT1062" s="206"/>
      <c r="HU1062" s="206"/>
      <c r="HV1062" s="206"/>
      <c r="HW1062" s="206"/>
      <c r="HX1062" s="206"/>
      <c r="HY1062" s="206"/>
      <c r="HZ1062" s="206"/>
      <c r="IA1062" s="206"/>
      <c r="IB1062" s="206"/>
      <c r="IC1062" s="206"/>
      <c r="ID1062" s="206"/>
      <c r="IE1062" s="206"/>
      <c r="IF1062" s="206"/>
      <c r="IG1062" s="206"/>
      <c r="IH1062" s="206"/>
    </row>
    <row r="1063" spans="1:242" s="225" customFormat="1" hidden="1" x14ac:dyDescent="0.25">
      <c r="A1063" s="206"/>
      <c r="B1063" s="206"/>
      <c r="C1063" s="204">
        <v>43742</v>
      </c>
      <c r="D1063" s="233" t="s">
        <v>1867</v>
      </c>
      <c r="E1063" s="319" t="s">
        <v>1866</v>
      </c>
      <c r="F1063" s="322"/>
      <c r="G1063" s="242" t="s">
        <v>532</v>
      </c>
      <c r="H1063" s="285"/>
      <c r="I1063" s="210">
        <v>1728170</v>
      </c>
      <c r="J1063" s="357">
        <f t="shared" si="16"/>
        <v>7302510</v>
      </c>
      <c r="K1063" s="251"/>
      <c r="L1063" s="287"/>
      <c r="M1063" s="319" t="s">
        <v>1866</v>
      </c>
      <c r="N1063" s="287"/>
      <c r="O1063" s="287"/>
      <c r="P1063" s="287"/>
      <c r="Q1063" s="287"/>
      <c r="R1063" s="287"/>
      <c r="S1063" s="287"/>
      <c r="T1063" s="287"/>
      <c r="U1063" s="287"/>
      <c r="V1063" s="287"/>
      <c r="W1063" s="287"/>
      <c r="X1063" s="287"/>
      <c r="Y1063" s="287"/>
      <c r="Z1063" s="287"/>
      <c r="AA1063" s="287"/>
      <c r="AB1063" s="287"/>
      <c r="AC1063" s="287"/>
      <c r="AD1063" s="287"/>
      <c r="AE1063" s="287"/>
      <c r="AF1063" s="287"/>
      <c r="AG1063" s="287"/>
      <c r="AH1063" s="287"/>
      <c r="AI1063" s="287"/>
      <c r="AJ1063" s="449"/>
      <c r="AK1063" s="206"/>
      <c r="AL1063" s="206"/>
      <c r="AM1063" s="206"/>
      <c r="AN1063" s="206"/>
      <c r="AO1063" s="206"/>
      <c r="AP1063" s="206"/>
      <c r="AQ1063" s="206"/>
      <c r="AR1063" s="206"/>
      <c r="AS1063" s="206"/>
      <c r="AT1063" s="206"/>
      <c r="AU1063" s="206"/>
      <c r="AV1063" s="206"/>
      <c r="AW1063" s="206"/>
      <c r="AX1063" s="206"/>
      <c r="AY1063" s="206"/>
      <c r="AZ1063" s="206"/>
      <c r="BA1063" s="206"/>
      <c r="BB1063" s="206"/>
      <c r="BC1063" s="206"/>
      <c r="BD1063" s="206"/>
      <c r="BE1063" s="206"/>
      <c r="BF1063" s="206"/>
      <c r="BG1063" s="206"/>
      <c r="BH1063" s="206"/>
      <c r="BI1063" s="206"/>
      <c r="BJ1063" s="206"/>
      <c r="BK1063" s="206"/>
      <c r="BL1063" s="206"/>
      <c r="BM1063" s="206"/>
      <c r="BN1063" s="206"/>
      <c r="BO1063" s="206"/>
      <c r="BP1063" s="206"/>
      <c r="BQ1063" s="206"/>
      <c r="BR1063" s="206"/>
      <c r="BS1063" s="206"/>
      <c r="BT1063" s="206"/>
      <c r="BU1063" s="206"/>
      <c r="BV1063" s="206"/>
      <c r="BW1063" s="206"/>
      <c r="BX1063" s="206"/>
      <c r="BY1063" s="206"/>
      <c r="BZ1063" s="206"/>
      <c r="CA1063" s="206"/>
      <c r="CB1063" s="206"/>
      <c r="CC1063" s="206"/>
      <c r="CD1063" s="206"/>
      <c r="CE1063" s="206"/>
      <c r="CF1063" s="206"/>
      <c r="CG1063" s="206"/>
      <c r="CH1063" s="206"/>
      <c r="CI1063" s="206"/>
      <c r="CJ1063" s="206"/>
      <c r="CK1063" s="206"/>
      <c r="CL1063" s="206"/>
      <c r="CM1063" s="206"/>
      <c r="CN1063" s="206"/>
      <c r="CO1063" s="206"/>
      <c r="CP1063" s="206"/>
      <c r="CQ1063" s="206"/>
      <c r="CR1063" s="206"/>
      <c r="CS1063" s="206"/>
      <c r="CT1063" s="206"/>
      <c r="CU1063" s="206"/>
      <c r="CV1063" s="206"/>
      <c r="CW1063" s="206"/>
      <c r="CX1063" s="206"/>
      <c r="CY1063" s="206"/>
      <c r="CZ1063" s="206"/>
      <c r="DA1063" s="206"/>
      <c r="DB1063" s="206"/>
      <c r="DC1063" s="206"/>
      <c r="DD1063" s="206"/>
      <c r="DE1063" s="206"/>
      <c r="DF1063" s="206"/>
      <c r="DG1063" s="206"/>
      <c r="DH1063" s="206"/>
      <c r="DI1063" s="206"/>
      <c r="DJ1063" s="206"/>
      <c r="DK1063" s="206"/>
      <c r="DL1063" s="206"/>
      <c r="DM1063" s="206"/>
      <c r="DN1063" s="206"/>
      <c r="DO1063" s="206"/>
      <c r="DP1063" s="206"/>
      <c r="DQ1063" s="206"/>
      <c r="DR1063" s="206"/>
      <c r="DS1063" s="206"/>
      <c r="DT1063" s="206"/>
      <c r="DU1063" s="206"/>
      <c r="DV1063" s="206"/>
      <c r="DW1063" s="206"/>
      <c r="DX1063" s="206"/>
      <c r="DY1063" s="206"/>
      <c r="DZ1063" s="206"/>
      <c r="EA1063" s="206"/>
      <c r="EB1063" s="206"/>
      <c r="EC1063" s="206"/>
      <c r="ED1063" s="206"/>
      <c r="EE1063" s="206"/>
      <c r="EF1063" s="206"/>
      <c r="EG1063" s="206"/>
      <c r="EH1063" s="206"/>
      <c r="EI1063" s="206"/>
      <c r="EJ1063" s="206"/>
      <c r="EK1063" s="206"/>
      <c r="EL1063" s="206"/>
      <c r="EM1063" s="206"/>
      <c r="EN1063" s="206"/>
      <c r="EO1063" s="206"/>
      <c r="EP1063" s="206"/>
      <c r="EQ1063" s="206"/>
      <c r="ER1063" s="206"/>
      <c r="ES1063" s="206"/>
      <c r="ET1063" s="206"/>
      <c r="EU1063" s="206"/>
      <c r="EV1063" s="206"/>
      <c r="EW1063" s="206"/>
      <c r="EX1063" s="206"/>
      <c r="EY1063" s="206"/>
      <c r="EZ1063" s="206"/>
      <c r="FA1063" s="206"/>
      <c r="FB1063" s="206"/>
      <c r="FC1063" s="206"/>
      <c r="FD1063" s="206"/>
      <c r="FE1063" s="206"/>
      <c r="FF1063" s="206"/>
      <c r="FG1063" s="206"/>
      <c r="FH1063" s="206"/>
      <c r="FI1063" s="206"/>
      <c r="FJ1063" s="206"/>
      <c r="FK1063" s="206"/>
      <c r="FL1063" s="206"/>
      <c r="FM1063" s="206"/>
      <c r="FN1063" s="206"/>
      <c r="FO1063" s="206"/>
      <c r="FP1063" s="206"/>
      <c r="FQ1063" s="206"/>
      <c r="FR1063" s="206"/>
      <c r="FS1063" s="206"/>
      <c r="FT1063" s="206"/>
      <c r="FU1063" s="206"/>
      <c r="FV1063" s="206"/>
      <c r="FW1063" s="206"/>
      <c r="FX1063" s="206"/>
      <c r="FY1063" s="206"/>
      <c r="FZ1063" s="206"/>
      <c r="GA1063" s="206"/>
      <c r="GB1063" s="206"/>
      <c r="GC1063" s="206"/>
      <c r="GD1063" s="206"/>
      <c r="GE1063" s="206"/>
      <c r="GF1063" s="206"/>
      <c r="GG1063" s="206"/>
      <c r="GH1063" s="206"/>
      <c r="GI1063" s="206"/>
      <c r="GJ1063" s="206"/>
      <c r="GK1063" s="206"/>
      <c r="GL1063" s="206"/>
      <c r="GM1063" s="206"/>
      <c r="GN1063" s="206"/>
      <c r="GO1063" s="206"/>
      <c r="GP1063" s="206"/>
      <c r="GQ1063" s="206"/>
      <c r="GR1063" s="206"/>
      <c r="GS1063" s="206"/>
      <c r="GT1063" s="206"/>
      <c r="GU1063" s="206"/>
      <c r="GV1063" s="206"/>
      <c r="GW1063" s="206"/>
      <c r="GX1063" s="206"/>
      <c r="GY1063" s="206"/>
      <c r="GZ1063" s="206"/>
      <c r="HA1063" s="206"/>
      <c r="HB1063" s="206"/>
      <c r="HC1063" s="206"/>
      <c r="HD1063" s="206"/>
      <c r="HE1063" s="206"/>
      <c r="HF1063" s="206"/>
      <c r="HG1063" s="206"/>
      <c r="HH1063" s="206"/>
      <c r="HI1063" s="206"/>
      <c r="HJ1063" s="206"/>
      <c r="HK1063" s="206"/>
      <c r="HL1063" s="206"/>
      <c r="HM1063" s="206"/>
      <c r="HN1063" s="206"/>
      <c r="HO1063" s="206"/>
      <c r="HP1063" s="206"/>
      <c r="HQ1063" s="206"/>
      <c r="HR1063" s="206"/>
      <c r="HS1063" s="206"/>
      <c r="HT1063" s="206"/>
      <c r="HU1063" s="206"/>
      <c r="HV1063" s="206"/>
      <c r="HW1063" s="206"/>
      <c r="HX1063" s="206"/>
      <c r="HY1063" s="206"/>
      <c r="HZ1063" s="206"/>
      <c r="IA1063" s="206"/>
      <c r="IB1063" s="206"/>
      <c r="IC1063" s="206"/>
      <c r="ID1063" s="206"/>
      <c r="IE1063" s="206"/>
      <c r="IF1063" s="206"/>
      <c r="IG1063" s="206"/>
      <c r="IH1063" s="206"/>
    </row>
    <row r="1064" spans="1:242" s="225" customFormat="1" hidden="1" x14ac:dyDescent="0.25">
      <c r="A1064" s="206"/>
      <c r="B1064" s="206"/>
      <c r="C1064" s="206"/>
      <c r="D1064" s="206"/>
      <c r="E1064" s="206"/>
      <c r="F1064" s="206"/>
      <c r="G1064" s="208"/>
      <c r="H1064" s="363">
        <v>12687690</v>
      </c>
      <c r="I1064" s="210"/>
      <c r="J1064" s="357">
        <f t="shared" si="16"/>
        <v>19990200</v>
      </c>
      <c r="K1064" s="251"/>
      <c r="L1064" s="287"/>
      <c r="M1064" s="206"/>
      <c r="N1064" s="287"/>
      <c r="O1064" s="287"/>
      <c r="P1064" s="287"/>
      <c r="Q1064" s="287"/>
      <c r="R1064" s="287"/>
      <c r="S1064" s="287"/>
      <c r="T1064" s="287"/>
      <c r="U1064" s="287"/>
      <c r="V1064" s="287"/>
      <c r="W1064" s="287"/>
      <c r="X1064" s="287"/>
      <c r="Y1064" s="287"/>
      <c r="Z1064" s="287"/>
      <c r="AA1064" s="287"/>
      <c r="AB1064" s="287"/>
      <c r="AC1064" s="287"/>
      <c r="AD1064" s="287"/>
      <c r="AE1064" s="287"/>
      <c r="AF1064" s="287"/>
      <c r="AG1064" s="287"/>
      <c r="AH1064" s="287"/>
      <c r="AI1064" s="287"/>
      <c r="AJ1064" s="449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6"/>
      <c r="BN1064" s="206"/>
      <c r="BO1064" s="206"/>
      <c r="BP1064" s="206"/>
      <c r="BQ1064" s="206"/>
      <c r="BR1064" s="206"/>
      <c r="BS1064" s="206"/>
      <c r="BT1064" s="206"/>
      <c r="BU1064" s="206"/>
      <c r="BV1064" s="206"/>
      <c r="BW1064" s="206"/>
      <c r="BX1064" s="206"/>
      <c r="BY1064" s="206"/>
      <c r="BZ1064" s="206"/>
      <c r="CA1064" s="206"/>
      <c r="CB1064" s="206"/>
      <c r="CC1064" s="206"/>
      <c r="CD1064" s="206"/>
      <c r="CE1064" s="206"/>
      <c r="CF1064" s="206"/>
      <c r="CG1064" s="206"/>
      <c r="CH1064" s="206"/>
      <c r="CI1064" s="206"/>
      <c r="CJ1064" s="206"/>
      <c r="CK1064" s="206"/>
      <c r="CL1064" s="206"/>
      <c r="CM1064" s="206"/>
      <c r="CN1064" s="206"/>
      <c r="CO1064" s="206"/>
      <c r="CP1064" s="206"/>
      <c r="CQ1064" s="206"/>
      <c r="CR1064" s="206"/>
      <c r="CS1064" s="206"/>
      <c r="CT1064" s="206"/>
      <c r="CU1064" s="206"/>
      <c r="CV1064" s="206"/>
      <c r="CW1064" s="206"/>
      <c r="CX1064" s="206"/>
      <c r="CY1064" s="206"/>
      <c r="CZ1064" s="206"/>
      <c r="DA1064" s="206"/>
      <c r="DB1064" s="206"/>
      <c r="DC1064" s="206"/>
      <c r="DD1064" s="206"/>
      <c r="DE1064" s="206"/>
      <c r="DF1064" s="206"/>
      <c r="DG1064" s="206"/>
      <c r="DH1064" s="206"/>
      <c r="DI1064" s="206"/>
      <c r="DJ1064" s="206"/>
      <c r="DK1064" s="206"/>
      <c r="DL1064" s="206"/>
      <c r="DM1064" s="206"/>
      <c r="DN1064" s="206"/>
      <c r="DO1064" s="206"/>
      <c r="DP1064" s="206"/>
      <c r="DQ1064" s="206"/>
      <c r="DR1064" s="206"/>
      <c r="DS1064" s="206"/>
      <c r="DT1064" s="206"/>
      <c r="DU1064" s="206"/>
      <c r="DV1064" s="206"/>
      <c r="DW1064" s="206"/>
      <c r="DX1064" s="206"/>
      <c r="DY1064" s="206"/>
      <c r="DZ1064" s="206"/>
      <c r="EA1064" s="206"/>
      <c r="EB1064" s="206"/>
      <c r="EC1064" s="206"/>
      <c r="ED1064" s="206"/>
      <c r="EE1064" s="206"/>
      <c r="EF1064" s="206"/>
      <c r="EG1064" s="206"/>
      <c r="EH1064" s="206"/>
      <c r="EI1064" s="206"/>
      <c r="EJ1064" s="206"/>
      <c r="EK1064" s="206"/>
      <c r="EL1064" s="206"/>
      <c r="EM1064" s="206"/>
      <c r="EN1064" s="206"/>
      <c r="EO1064" s="206"/>
      <c r="EP1064" s="206"/>
      <c r="EQ1064" s="206"/>
      <c r="ER1064" s="206"/>
      <c r="ES1064" s="206"/>
      <c r="ET1064" s="206"/>
      <c r="EU1064" s="206"/>
      <c r="EV1064" s="206"/>
      <c r="EW1064" s="206"/>
      <c r="EX1064" s="206"/>
      <c r="EY1064" s="206"/>
      <c r="EZ1064" s="206"/>
      <c r="FA1064" s="206"/>
      <c r="FB1064" s="206"/>
      <c r="FC1064" s="206"/>
      <c r="FD1064" s="206"/>
      <c r="FE1064" s="206"/>
      <c r="FF1064" s="206"/>
      <c r="FG1064" s="206"/>
      <c r="FH1064" s="206"/>
      <c r="FI1064" s="206"/>
      <c r="FJ1064" s="206"/>
      <c r="FK1064" s="206"/>
      <c r="FL1064" s="206"/>
      <c r="FM1064" s="206"/>
      <c r="FN1064" s="206"/>
      <c r="FO1064" s="206"/>
      <c r="FP1064" s="206"/>
      <c r="FQ1064" s="206"/>
      <c r="FR1064" s="206"/>
      <c r="FS1064" s="206"/>
      <c r="FT1064" s="206"/>
      <c r="FU1064" s="206"/>
      <c r="FV1064" s="206"/>
      <c r="FW1064" s="206"/>
      <c r="FX1064" s="206"/>
      <c r="FY1064" s="206"/>
      <c r="FZ1064" s="206"/>
      <c r="GA1064" s="206"/>
      <c r="GB1064" s="206"/>
      <c r="GC1064" s="206"/>
      <c r="GD1064" s="206"/>
      <c r="GE1064" s="206"/>
      <c r="GF1064" s="206"/>
      <c r="GG1064" s="206"/>
      <c r="GH1064" s="206"/>
      <c r="GI1064" s="206"/>
      <c r="GJ1064" s="206"/>
      <c r="GK1064" s="206"/>
      <c r="GL1064" s="206"/>
      <c r="GM1064" s="206"/>
      <c r="GN1064" s="206"/>
      <c r="GO1064" s="206"/>
      <c r="GP1064" s="206"/>
      <c r="GQ1064" s="206"/>
      <c r="GR1064" s="206"/>
      <c r="GS1064" s="206"/>
      <c r="GT1064" s="206"/>
      <c r="GU1064" s="206"/>
      <c r="GV1064" s="206"/>
      <c r="GW1064" s="206"/>
      <c r="GX1064" s="206"/>
      <c r="GY1064" s="206"/>
      <c r="GZ1064" s="206"/>
      <c r="HA1064" s="206"/>
      <c r="HB1064" s="206"/>
      <c r="HC1064" s="206"/>
      <c r="HD1064" s="206"/>
      <c r="HE1064" s="206"/>
      <c r="HF1064" s="206"/>
      <c r="HG1064" s="206"/>
      <c r="HH1064" s="206"/>
      <c r="HI1064" s="206"/>
      <c r="HJ1064" s="206"/>
      <c r="HK1064" s="206"/>
      <c r="HL1064" s="206"/>
      <c r="HM1064" s="206"/>
      <c r="HN1064" s="206"/>
      <c r="HO1064" s="206"/>
      <c r="HP1064" s="206"/>
      <c r="HQ1064" s="206"/>
      <c r="HR1064" s="206"/>
      <c r="HS1064" s="206"/>
      <c r="HT1064" s="206"/>
      <c r="HU1064" s="206"/>
      <c r="HV1064" s="206"/>
      <c r="HW1064" s="206"/>
      <c r="HX1064" s="206"/>
      <c r="HY1064" s="206"/>
      <c r="HZ1064" s="206"/>
      <c r="IA1064" s="206"/>
      <c r="IB1064" s="206"/>
      <c r="IC1064" s="206"/>
      <c r="ID1064" s="206"/>
      <c r="IE1064" s="206"/>
      <c r="IF1064" s="206"/>
      <c r="IG1064" s="206"/>
      <c r="IH1064" s="206"/>
    </row>
    <row r="1065" spans="1:242" s="225" customFormat="1" hidden="1" x14ac:dyDescent="0.25">
      <c r="A1065" s="206"/>
      <c r="B1065" s="206"/>
      <c r="C1065" s="204">
        <v>43742</v>
      </c>
      <c r="D1065" s="406" t="s">
        <v>580</v>
      </c>
      <c r="E1065" s="319" t="s">
        <v>1871</v>
      </c>
      <c r="F1065" s="255"/>
      <c r="G1065" s="320" t="s">
        <v>563</v>
      </c>
      <c r="H1065" s="285"/>
      <c r="I1065" s="321">
        <v>192000</v>
      </c>
      <c r="J1065" s="357">
        <f t="shared" si="16"/>
        <v>19798200</v>
      </c>
      <c r="K1065" s="251"/>
      <c r="L1065" s="287"/>
      <c r="M1065" s="319" t="s">
        <v>1871</v>
      </c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449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206"/>
      <c r="BN1065" s="206"/>
      <c r="BO1065" s="206"/>
      <c r="BP1065" s="206"/>
      <c r="BQ1065" s="206"/>
      <c r="BR1065" s="206"/>
      <c r="BS1065" s="206"/>
      <c r="BT1065" s="206"/>
      <c r="BU1065" s="206"/>
      <c r="BV1065" s="206"/>
      <c r="BW1065" s="206"/>
      <c r="BX1065" s="206"/>
      <c r="BY1065" s="206"/>
      <c r="BZ1065" s="206"/>
      <c r="CA1065" s="206"/>
      <c r="CB1065" s="206"/>
      <c r="CC1065" s="206"/>
      <c r="CD1065" s="206"/>
      <c r="CE1065" s="206"/>
      <c r="CF1065" s="206"/>
      <c r="CG1065" s="206"/>
      <c r="CH1065" s="206"/>
      <c r="CI1065" s="206"/>
      <c r="CJ1065" s="206"/>
      <c r="CK1065" s="206"/>
      <c r="CL1065" s="206"/>
      <c r="CM1065" s="206"/>
      <c r="CN1065" s="206"/>
      <c r="CO1065" s="206"/>
      <c r="CP1065" s="206"/>
      <c r="CQ1065" s="206"/>
      <c r="CR1065" s="206"/>
      <c r="CS1065" s="206"/>
      <c r="CT1065" s="206"/>
      <c r="CU1065" s="206"/>
      <c r="CV1065" s="206"/>
      <c r="CW1065" s="206"/>
      <c r="CX1065" s="206"/>
      <c r="CY1065" s="206"/>
      <c r="CZ1065" s="206"/>
      <c r="DA1065" s="206"/>
      <c r="DB1065" s="206"/>
      <c r="DC1065" s="206"/>
      <c r="DD1065" s="206"/>
      <c r="DE1065" s="206"/>
      <c r="DF1065" s="206"/>
      <c r="DG1065" s="206"/>
      <c r="DH1065" s="206"/>
      <c r="DI1065" s="206"/>
      <c r="DJ1065" s="206"/>
      <c r="DK1065" s="206"/>
      <c r="DL1065" s="206"/>
      <c r="DM1065" s="206"/>
      <c r="DN1065" s="206"/>
      <c r="DO1065" s="206"/>
      <c r="DP1065" s="206"/>
      <c r="DQ1065" s="206"/>
      <c r="DR1065" s="206"/>
      <c r="DS1065" s="206"/>
      <c r="DT1065" s="206"/>
      <c r="DU1065" s="206"/>
      <c r="DV1065" s="206"/>
      <c r="DW1065" s="206"/>
      <c r="DX1065" s="206"/>
      <c r="DY1065" s="206"/>
      <c r="DZ1065" s="206"/>
      <c r="EA1065" s="206"/>
      <c r="EB1065" s="206"/>
      <c r="EC1065" s="206"/>
      <c r="ED1065" s="206"/>
      <c r="EE1065" s="206"/>
      <c r="EF1065" s="206"/>
      <c r="EG1065" s="206"/>
      <c r="EH1065" s="206"/>
      <c r="EI1065" s="206"/>
      <c r="EJ1065" s="206"/>
      <c r="EK1065" s="206"/>
      <c r="EL1065" s="206"/>
      <c r="EM1065" s="206"/>
      <c r="EN1065" s="206"/>
      <c r="EO1065" s="206"/>
      <c r="EP1065" s="206"/>
      <c r="EQ1065" s="206"/>
      <c r="ER1065" s="206"/>
      <c r="ES1065" s="206"/>
      <c r="ET1065" s="206"/>
      <c r="EU1065" s="206"/>
      <c r="EV1065" s="206"/>
      <c r="EW1065" s="206"/>
      <c r="EX1065" s="206"/>
      <c r="EY1065" s="206"/>
      <c r="EZ1065" s="206"/>
      <c r="FA1065" s="206"/>
      <c r="FB1065" s="206"/>
      <c r="FC1065" s="206"/>
      <c r="FD1065" s="206"/>
      <c r="FE1065" s="206"/>
      <c r="FF1065" s="206"/>
      <c r="FG1065" s="206"/>
      <c r="FH1065" s="206"/>
      <c r="FI1065" s="206"/>
      <c r="FJ1065" s="206"/>
      <c r="FK1065" s="206"/>
      <c r="FL1065" s="206"/>
      <c r="FM1065" s="206"/>
      <c r="FN1065" s="206"/>
      <c r="FO1065" s="206"/>
      <c r="FP1065" s="206"/>
      <c r="FQ1065" s="206"/>
      <c r="FR1065" s="206"/>
      <c r="FS1065" s="206"/>
      <c r="FT1065" s="206"/>
      <c r="FU1065" s="206"/>
      <c r="FV1065" s="206"/>
      <c r="FW1065" s="206"/>
      <c r="FX1065" s="206"/>
      <c r="FY1065" s="206"/>
      <c r="FZ1065" s="206"/>
      <c r="GA1065" s="206"/>
      <c r="GB1065" s="206"/>
      <c r="GC1065" s="206"/>
      <c r="GD1065" s="206"/>
      <c r="GE1065" s="206"/>
      <c r="GF1065" s="206"/>
      <c r="GG1065" s="206"/>
      <c r="GH1065" s="206"/>
      <c r="GI1065" s="206"/>
      <c r="GJ1065" s="206"/>
      <c r="GK1065" s="206"/>
      <c r="GL1065" s="206"/>
      <c r="GM1065" s="206"/>
      <c r="GN1065" s="206"/>
      <c r="GO1065" s="206"/>
      <c r="GP1065" s="206"/>
      <c r="GQ1065" s="206"/>
      <c r="GR1065" s="206"/>
      <c r="GS1065" s="206"/>
      <c r="GT1065" s="206"/>
      <c r="GU1065" s="206"/>
      <c r="GV1065" s="206"/>
      <c r="GW1065" s="206"/>
      <c r="GX1065" s="206"/>
      <c r="GY1065" s="206"/>
      <c r="GZ1065" s="206"/>
      <c r="HA1065" s="206"/>
      <c r="HB1065" s="206"/>
      <c r="HC1065" s="206"/>
      <c r="HD1065" s="206"/>
      <c r="HE1065" s="206"/>
      <c r="HF1065" s="206"/>
      <c r="HG1065" s="206"/>
      <c r="HH1065" s="206"/>
      <c r="HI1065" s="206"/>
      <c r="HJ1065" s="206"/>
      <c r="HK1065" s="206"/>
      <c r="HL1065" s="206"/>
      <c r="HM1065" s="206"/>
      <c r="HN1065" s="206"/>
      <c r="HO1065" s="206"/>
      <c r="HP1065" s="206"/>
      <c r="HQ1065" s="206"/>
      <c r="HR1065" s="206"/>
      <c r="HS1065" s="206"/>
      <c r="HT1065" s="206"/>
      <c r="HU1065" s="206"/>
      <c r="HV1065" s="206"/>
      <c r="HW1065" s="206"/>
      <c r="HX1065" s="206"/>
      <c r="HY1065" s="206"/>
      <c r="HZ1065" s="206"/>
      <c r="IA1065" s="206"/>
      <c r="IB1065" s="206"/>
      <c r="IC1065" s="206"/>
      <c r="ID1065" s="206"/>
      <c r="IE1065" s="206"/>
      <c r="IF1065" s="206"/>
      <c r="IG1065" s="206"/>
      <c r="IH1065" s="206"/>
    </row>
    <row r="1066" spans="1:242" s="225" customFormat="1" hidden="1" x14ac:dyDescent="0.25">
      <c r="A1066" s="206"/>
      <c r="B1066" s="206"/>
      <c r="C1066" s="204">
        <v>43743</v>
      </c>
      <c r="D1066" s="407" t="s">
        <v>1886</v>
      </c>
      <c r="E1066" s="319" t="s">
        <v>1872</v>
      </c>
      <c r="F1066" s="322"/>
      <c r="G1066" s="270" t="s">
        <v>1885</v>
      </c>
      <c r="H1066" s="285"/>
      <c r="I1066" s="271">
        <v>70000</v>
      </c>
      <c r="J1066" s="357">
        <f t="shared" si="16"/>
        <v>19728200</v>
      </c>
      <c r="K1066" s="251"/>
      <c r="L1066" s="287"/>
      <c r="M1066" s="319" t="s">
        <v>1872</v>
      </c>
      <c r="N1066" s="287"/>
      <c r="O1066" s="287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449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206"/>
      <c r="BN1066" s="206"/>
      <c r="BO1066" s="206"/>
      <c r="BP1066" s="206"/>
      <c r="BQ1066" s="206"/>
      <c r="BR1066" s="206"/>
      <c r="BS1066" s="206"/>
      <c r="BT1066" s="206"/>
      <c r="BU1066" s="206"/>
      <c r="BV1066" s="206"/>
      <c r="BW1066" s="206"/>
      <c r="BX1066" s="206"/>
      <c r="BY1066" s="206"/>
      <c r="BZ1066" s="206"/>
      <c r="CA1066" s="206"/>
      <c r="CB1066" s="206"/>
      <c r="CC1066" s="206"/>
      <c r="CD1066" s="206"/>
      <c r="CE1066" s="206"/>
      <c r="CF1066" s="206"/>
      <c r="CG1066" s="206"/>
      <c r="CH1066" s="206"/>
      <c r="CI1066" s="206"/>
      <c r="CJ1066" s="206"/>
      <c r="CK1066" s="206"/>
      <c r="CL1066" s="206"/>
      <c r="CM1066" s="206"/>
      <c r="CN1066" s="206"/>
      <c r="CO1066" s="206"/>
      <c r="CP1066" s="206"/>
      <c r="CQ1066" s="206"/>
      <c r="CR1066" s="206"/>
      <c r="CS1066" s="206"/>
      <c r="CT1066" s="206"/>
      <c r="CU1066" s="206"/>
      <c r="CV1066" s="206"/>
      <c r="CW1066" s="206"/>
      <c r="CX1066" s="206"/>
      <c r="CY1066" s="206"/>
      <c r="CZ1066" s="206"/>
      <c r="DA1066" s="206"/>
      <c r="DB1066" s="206"/>
      <c r="DC1066" s="206"/>
      <c r="DD1066" s="206"/>
      <c r="DE1066" s="206"/>
      <c r="DF1066" s="206"/>
      <c r="DG1066" s="206"/>
      <c r="DH1066" s="206"/>
      <c r="DI1066" s="206"/>
      <c r="DJ1066" s="206"/>
      <c r="DK1066" s="206"/>
      <c r="DL1066" s="206"/>
      <c r="DM1066" s="206"/>
      <c r="DN1066" s="206"/>
      <c r="DO1066" s="206"/>
      <c r="DP1066" s="206"/>
      <c r="DQ1066" s="206"/>
      <c r="DR1066" s="206"/>
      <c r="DS1066" s="206"/>
      <c r="DT1066" s="206"/>
      <c r="DU1066" s="206"/>
      <c r="DV1066" s="206"/>
      <c r="DW1066" s="206"/>
      <c r="DX1066" s="206"/>
      <c r="DY1066" s="206"/>
      <c r="DZ1066" s="206"/>
      <c r="EA1066" s="206"/>
      <c r="EB1066" s="206"/>
      <c r="EC1066" s="206"/>
      <c r="ED1066" s="206"/>
      <c r="EE1066" s="206"/>
      <c r="EF1066" s="206"/>
      <c r="EG1066" s="206"/>
      <c r="EH1066" s="206"/>
      <c r="EI1066" s="206"/>
      <c r="EJ1066" s="206"/>
      <c r="EK1066" s="206"/>
      <c r="EL1066" s="206"/>
      <c r="EM1066" s="206"/>
      <c r="EN1066" s="206"/>
      <c r="EO1066" s="206"/>
      <c r="EP1066" s="206"/>
      <c r="EQ1066" s="206"/>
      <c r="ER1066" s="206"/>
      <c r="ES1066" s="206"/>
      <c r="ET1066" s="206"/>
      <c r="EU1066" s="206"/>
      <c r="EV1066" s="206"/>
      <c r="EW1066" s="206"/>
      <c r="EX1066" s="206"/>
      <c r="EY1066" s="206"/>
      <c r="EZ1066" s="206"/>
      <c r="FA1066" s="206"/>
      <c r="FB1066" s="206"/>
      <c r="FC1066" s="206"/>
      <c r="FD1066" s="206"/>
      <c r="FE1066" s="206"/>
      <c r="FF1066" s="206"/>
      <c r="FG1066" s="206"/>
      <c r="FH1066" s="206"/>
      <c r="FI1066" s="206"/>
      <c r="FJ1066" s="206"/>
      <c r="FK1066" s="206"/>
      <c r="FL1066" s="206"/>
      <c r="FM1066" s="206"/>
      <c r="FN1066" s="206"/>
      <c r="FO1066" s="206"/>
      <c r="FP1066" s="206"/>
      <c r="FQ1066" s="206"/>
      <c r="FR1066" s="206"/>
      <c r="FS1066" s="206"/>
      <c r="FT1066" s="206"/>
      <c r="FU1066" s="206"/>
      <c r="FV1066" s="206"/>
      <c r="FW1066" s="206"/>
      <c r="FX1066" s="206"/>
      <c r="FY1066" s="206"/>
      <c r="FZ1066" s="206"/>
      <c r="GA1066" s="206"/>
      <c r="GB1066" s="206"/>
      <c r="GC1066" s="206"/>
      <c r="GD1066" s="206"/>
      <c r="GE1066" s="206"/>
      <c r="GF1066" s="206"/>
      <c r="GG1066" s="206"/>
      <c r="GH1066" s="206"/>
      <c r="GI1066" s="206"/>
      <c r="GJ1066" s="206"/>
      <c r="GK1066" s="206"/>
      <c r="GL1066" s="206"/>
      <c r="GM1066" s="206"/>
      <c r="GN1066" s="206"/>
      <c r="GO1066" s="206"/>
      <c r="GP1066" s="206"/>
      <c r="GQ1066" s="206"/>
      <c r="GR1066" s="206"/>
      <c r="GS1066" s="206"/>
      <c r="GT1066" s="206"/>
      <c r="GU1066" s="206"/>
      <c r="GV1066" s="206"/>
      <c r="GW1066" s="206"/>
      <c r="GX1066" s="206"/>
      <c r="GY1066" s="206"/>
      <c r="GZ1066" s="206"/>
      <c r="HA1066" s="206"/>
      <c r="HB1066" s="206"/>
      <c r="HC1066" s="206"/>
      <c r="HD1066" s="206"/>
      <c r="HE1066" s="206"/>
      <c r="HF1066" s="206"/>
      <c r="HG1066" s="206"/>
      <c r="HH1066" s="206"/>
      <c r="HI1066" s="206"/>
      <c r="HJ1066" s="206"/>
      <c r="HK1066" s="206"/>
      <c r="HL1066" s="206"/>
      <c r="HM1066" s="206"/>
      <c r="HN1066" s="206"/>
      <c r="HO1066" s="206"/>
      <c r="HP1066" s="206"/>
      <c r="HQ1066" s="206"/>
      <c r="HR1066" s="206"/>
      <c r="HS1066" s="206"/>
      <c r="HT1066" s="206"/>
      <c r="HU1066" s="206"/>
      <c r="HV1066" s="206"/>
      <c r="HW1066" s="206"/>
      <c r="HX1066" s="206"/>
      <c r="HY1066" s="206"/>
      <c r="HZ1066" s="206"/>
      <c r="IA1066" s="206"/>
      <c r="IB1066" s="206"/>
      <c r="IC1066" s="206"/>
      <c r="ID1066" s="206"/>
      <c r="IE1066" s="206"/>
      <c r="IF1066" s="206"/>
      <c r="IG1066" s="206"/>
      <c r="IH1066" s="206"/>
    </row>
    <row r="1067" spans="1:242" s="225" customFormat="1" hidden="1" x14ac:dyDescent="0.25">
      <c r="A1067" s="206"/>
      <c r="B1067" s="206"/>
      <c r="C1067" s="204">
        <v>43743</v>
      </c>
      <c r="D1067" s="233" t="s">
        <v>1888</v>
      </c>
      <c r="E1067" s="319" t="s">
        <v>1887</v>
      </c>
      <c r="F1067" s="322"/>
      <c r="G1067" s="242" t="s">
        <v>565</v>
      </c>
      <c r="H1067" s="285"/>
      <c r="I1067" s="236">
        <v>64500</v>
      </c>
      <c r="J1067" s="357">
        <f t="shared" si="16"/>
        <v>19663700</v>
      </c>
      <c r="K1067" s="251"/>
      <c r="L1067" s="287"/>
      <c r="M1067" s="319" t="s">
        <v>1887</v>
      </c>
      <c r="N1067" s="287"/>
      <c r="O1067" s="287"/>
      <c r="P1067" s="287"/>
      <c r="Q1067" s="287"/>
      <c r="R1067" s="287"/>
      <c r="S1067" s="287"/>
      <c r="T1067" s="287"/>
      <c r="U1067" s="287"/>
      <c r="V1067" s="287"/>
      <c r="W1067" s="287"/>
      <c r="X1067" s="287"/>
      <c r="Y1067" s="287"/>
      <c r="Z1067" s="287"/>
      <c r="AA1067" s="287"/>
      <c r="AB1067" s="287"/>
      <c r="AC1067" s="287"/>
      <c r="AD1067" s="287"/>
      <c r="AE1067" s="287"/>
      <c r="AF1067" s="287"/>
      <c r="AG1067" s="287"/>
      <c r="AH1067" s="287"/>
      <c r="AI1067" s="287"/>
      <c r="AJ1067" s="449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206"/>
      <c r="BN1067" s="206"/>
      <c r="BO1067" s="206"/>
      <c r="BP1067" s="206"/>
      <c r="BQ1067" s="206"/>
      <c r="BR1067" s="206"/>
      <c r="BS1067" s="206"/>
      <c r="BT1067" s="206"/>
      <c r="BU1067" s="206"/>
      <c r="BV1067" s="206"/>
      <c r="BW1067" s="206"/>
      <c r="BX1067" s="206"/>
      <c r="BY1067" s="206"/>
      <c r="BZ1067" s="206"/>
      <c r="CA1067" s="206"/>
      <c r="CB1067" s="206"/>
      <c r="CC1067" s="206"/>
      <c r="CD1067" s="206"/>
      <c r="CE1067" s="206"/>
      <c r="CF1067" s="206"/>
      <c r="CG1067" s="206"/>
      <c r="CH1067" s="206"/>
      <c r="CI1067" s="206"/>
      <c r="CJ1067" s="206"/>
      <c r="CK1067" s="206"/>
      <c r="CL1067" s="206"/>
      <c r="CM1067" s="206"/>
      <c r="CN1067" s="206"/>
      <c r="CO1067" s="206"/>
      <c r="CP1067" s="206"/>
      <c r="CQ1067" s="206"/>
      <c r="CR1067" s="206"/>
      <c r="CS1067" s="206"/>
      <c r="CT1067" s="206"/>
      <c r="CU1067" s="206"/>
      <c r="CV1067" s="206"/>
      <c r="CW1067" s="206"/>
      <c r="CX1067" s="206"/>
      <c r="CY1067" s="206"/>
      <c r="CZ1067" s="206"/>
      <c r="DA1067" s="206"/>
      <c r="DB1067" s="206"/>
      <c r="DC1067" s="206"/>
      <c r="DD1067" s="206"/>
      <c r="DE1067" s="206"/>
      <c r="DF1067" s="206"/>
      <c r="DG1067" s="206"/>
      <c r="DH1067" s="206"/>
      <c r="DI1067" s="206"/>
      <c r="DJ1067" s="206"/>
      <c r="DK1067" s="206"/>
      <c r="DL1067" s="206"/>
      <c r="DM1067" s="206"/>
      <c r="DN1067" s="206"/>
      <c r="DO1067" s="206"/>
      <c r="DP1067" s="206"/>
      <c r="DQ1067" s="206"/>
      <c r="DR1067" s="206"/>
      <c r="DS1067" s="206"/>
      <c r="DT1067" s="206"/>
      <c r="DU1067" s="206"/>
      <c r="DV1067" s="206"/>
      <c r="DW1067" s="206"/>
      <c r="DX1067" s="206"/>
      <c r="DY1067" s="206"/>
      <c r="DZ1067" s="206"/>
      <c r="EA1067" s="206"/>
      <c r="EB1067" s="206"/>
      <c r="EC1067" s="206"/>
      <c r="ED1067" s="206"/>
      <c r="EE1067" s="206"/>
      <c r="EF1067" s="206"/>
      <c r="EG1067" s="206"/>
      <c r="EH1067" s="206"/>
      <c r="EI1067" s="206"/>
      <c r="EJ1067" s="206"/>
      <c r="EK1067" s="206"/>
      <c r="EL1067" s="206"/>
      <c r="EM1067" s="206"/>
      <c r="EN1067" s="206"/>
      <c r="EO1067" s="206"/>
      <c r="EP1067" s="206"/>
      <c r="EQ1067" s="206"/>
      <c r="ER1067" s="206"/>
      <c r="ES1067" s="206"/>
      <c r="ET1067" s="206"/>
      <c r="EU1067" s="206"/>
      <c r="EV1067" s="206"/>
      <c r="EW1067" s="206"/>
      <c r="EX1067" s="206"/>
      <c r="EY1067" s="206"/>
      <c r="EZ1067" s="206"/>
      <c r="FA1067" s="206"/>
      <c r="FB1067" s="206"/>
      <c r="FC1067" s="206"/>
      <c r="FD1067" s="206"/>
      <c r="FE1067" s="206"/>
      <c r="FF1067" s="206"/>
      <c r="FG1067" s="206"/>
      <c r="FH1067" s="206"/>
      <c r="FI1067" s="206"/>
      <c r="FJ1067" s="206"/>
      <c r="FK1067" s="206"/>
      <c r="FL1067" s="206"/>
      <c r="FM1067" s="206"/>
      <c r="FN1067" s="206"/>
      <c r="FO1067" s="206"/>
      <c r="FP1067" s="206"/>
      <c r="FQ1067" s="206"/>
      <c r="FR1067" s="206"/>
      <c r="FS1067" s="206"/>
      <c r="FT1067" s="206"/>
      <c r="FU1067" s="206"/>
      <c r="FV1067" s="206"/>
      <c r="FW1067" s="206"/>
      <c r="FX1067" s="206"/>
      <c r="FY1067" s="206"/>
      <c r="FZ1067" s="206"/>
      <c r="GA1067" s="206"/>
      <c r="GB1067" s="206"/>
      <c r="GC1067" s="206"/>
      <c r="GD1067" s="206"/>
      <c r="GE1067" s="206"/>
      <c r="GF1067" s="206"/>
      <c r="GG1067" s="206"/>
      <c r="GH1067" s="206"/>
      <c r="GI1067" s="206"/>
      <c r="GJ1067" s="206"/>
      <c r="GK1067" s="206"/>
      <c r="GL1067" s="206"/>
      <c r="GM1067" s="206"/>
      <c r="GN1067" s="206"/>
      <c r="GO1067" s="206"/>
      <c r="GP1067" s="206"/>
      <c r="GQ1067" s="206"/>
      <c r="GR1067" s="206"/>
      <c r="GS1067" s="206"/>
      <c r="GT1067" s="206"/>
      <c r="GU1067" s="206"/>
      <c r="GV1067" s="206"/>
      <c r="GW1067" s="206"/>
      <c r="GX1067" s="206"/>
      <c r="GY1067" s="206"/>
      <c r="GZ1067" s="206"/>
      <c r="HA1067" s="206"/>
      <c r="HB1067" s="206"/>
      <c r="HC1067" s="206"/>
      <c r="HD1067" s="206"/>
      <c r="HE1067" s="206"/>
      <c r="HF1067" s="206"/>
      <c r="HG1067" s="206"/>
      <c r="HH1067" s="206"/>
      <c r="HI1067" s="206"/>
      <c r="HJ1067" s="206"/>
      <c r="HK1067" s="206"/>
      <c r="HL1067" s="206"/>
      <c r="HM1067" s="206"/>
      <c r="HN1067" s="206"/>
      <c r="HO1067" s="206"/>
      <c r="HP1067" s="206"/>
      <c r="HQ1067" s="206"/>
      <c r="HR1067" s="206"/>
      <c r="HS1067" s="206"/>
      <c r="HT1067" s="206"/>
      <c r="HU1067" s="206"/>
      <c r="HV1067" s="206"/>
      <c r="HW1067" s="206"/>
      <c r="HX1067" s="206"/>
      <c r="HY1067" s="206"/>
      <c r="HZ1067" s="206"/>
      <c r="IA1067" s="206"/>
      <c r="IB1067" s="206"/>
      <c r="IC1067" s="206"/>
      <c r="ID1067" s="206"/>
      <c r="IE1067" s="206"/>
      <c r="IF1067" s="206"/>
      <c r="IG1067" s="206"/>
      <c r="IH1067" s="206"/>
    </row>
    <row r="1068" spans="1:242" s="225" customFormat="1" hidden="1" x14ac:dyDescent="0.25">
      <c r="A1068" s="206"/>
      <c r="B1068" s="206"/>
      <c r="C1068" s="204">
        <v>43743</v>
      </c>
      <c r="D1068" s="233" t="s">
        <v>1889</v>
      </c>
      <c r="E1068" s="319" t="s">
        <v>1873</v>
      </c>
      <c r="F1068" s="322"/>
      <c r="G1068" s="242" t="s">
        <v>611</v>
      </c>
      <c r="H1068" s="285"/>
      <c r="I1068" s="236">
        <v>700000</v>
      </c>
      <c r="J1068" s="357">
        <f t="shared" si="16"/>
        <v>18963700</v>
      </c>
      <c r="K1068" s="251"/>
      <c r="L1068" s="287"/>
      <c r="M1068" s="319" t="s">
        <v>1873</v>
      </c>
      <c r="N1068" s="287"/>
      <c r="O1068" s="287"/>
      <c r="P1068" s="287"/>
      <c r="Q1068" s="287"/>
      <c r="R1068" s="287"/>
      <c r="S1068" s="287"/>
      <c r="T1068" s="287"/>
      <c r="U1068" s="287"/>
      <c r="V1068" s="287"/>
      <c r="W1068" s="287"/>
      <c r="X1068" s="287"/>
      <c r="Y1068" s="287"/>
      <c r="Z1068" s="287"/>
      <c r="AA1068" s="287"/>
      <c r="AB1068" s="287"/>
      <c r="AC1068" s="287"/>
      <c r="AD1068" s="287"/>
      <c r="AE1068" s="287"/>
      <c r="AF1068" s="287"/>
      <c r="AG1068" s="287"/>
      <c r="AH1068" s="287"/>
      <c r="AI1068" s="287"/>
      <c r="AJ1068" s="449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206"/>
      <c r="BN1068" s="206"/>
      <c r="BO1068" s="206"/>
      <c r="BP1068" s="206"/>
      <c r="BQ1068" s="206"/>
      <c r="BR1068" s="206"/>
      <c r="BS1068" s="206"/>
      <c r="BT1068" s="206"/>
      <c r="BU1068" s="206"/>
      <c r="BV1068" s="206"/>
      <c r="BW1068" s="206"/>
      <c r="BX1068" s="206"/>
      <c r="BY1068" s="206"/>
      <c r="BZ1068" s="206"/>
      <c r="CA1068" s="206"/>
      <c r="CB1068" s="206"/>
      <c r="CC1068" s="206"/>
      <c r="CD1068" s="206"/>
      <c r="CE1068" s="206"/>
      <c r="CF1068" s="206"/>
      <c r="CG1068" s="206"/>
      <c r="CH1068" s="206"/>
      <c r="CI1068" s="206"/>
      <c r="CJ1068" s="206"/>
      <c r="CK1068" s="206"/>
      <c r="CL1068" s="206"/>
      <c r="CM1068" s="206"/>
      <c r="CN1068" s="206"/>
      <c r="CO1068" s="206"/>
      <c r="CP1068" s="206"/>
      <c r="CQ1068" s="206"/>
      <c r="CR1068" s="206"/>
      <c r="CS1068" s="206"/>
      <c r="CT1068" s="206"/>
      <c r="CU1068" s="206"/>
      <c r="CV1068" s="206"/>
      <c r="CW1068" s="206"/>
      <c r="CX1068" s="206"/>
      <c r="CY1068" s="206"/>
      <c r="CZ1068" s="206"/>
      <c r="DA1068" s="206"/>
      <c r="DB1068" s="206"/>
      <c r="DC1068" s="206"/>
      <c r="DD1068" s="206"/>
      <c r="DE1068" s="206"/>
      <c r="DF1068" s="206"/>
      <c r="DG1068" s="206"/>
      <c r="DH1068" s="206"/>
      <c r="DI1068" s="206"/>
      <c r="DJ1068" s="206"/>
      <c r="DK1068" s="206"/>
      <c r="DL1068" s="206"/>
      <c r="DM1068" s="206"/>
      <c r="DN1068" s="206"/>
      <c r="DO1068" s="206"/>
      <c r="DP1068" s="206"/>
      <c r="DQ1068" s="206"/>
      <c r="DR1068" s="206"/>
      <c r="DS1068" s="206"/>
      <c r="DT1068" s="206"/>
      <c r="DU1068" s="206"/>
      <c r="DV1068" s="206"/>
      <c r="DW1068" s="206"/>
      <c r="DX1068" s="206"/>
      <c r="DY1068" s="206"/>
      <c r="DZ1068" s="206"/>
      <c r="EA1068" s="206"/>
      <c r="EB1068" s="206"/>
      <c r="EC1068" s="206"/>
      <c r="ED1068" s="206"/>
      <c r="EE1068" s="206"/>
      <c r="EF1068" s="206"/>
      <c r="EG1068" s="206"/>
      <c r="EH1068" s="206"/>
      <c r="EI1068" s="206"/>
      <c r="EJ1068" s="206"/>
      <c r="EK1068" s="206"/>
      <c r="EL1068" s="206"/>
      <c r="EM1068" s="206"/>
      <c r="EN1068" s="206"/>
      <c r="EO1068" s="206"/>
      <c r="EP1068" s="206"/>
      <c r="EQ1068" s="206"/>
      <c r="ER1068" s="206"/>
      <c r="ES1068" s="206"/>
      <c r="ET1068" s="206"/>
      <c r="EU1068" s="206"/>
      <c r="EV1068" s="206"/>
      <c r="EW1068" s="206"/>
      <c r="EX1068" s="206"/>
      <c r="EY1068" s="206"/>
      <c r="EZ1068" s="206"/>
      <c r="FA1068" s="206"/>
      <c r="FB1068" s="206"/>
      <c r="FC1068" s="206"/>
      <c r="FD1068" s="206"/>
      <c r="FE1068" s="206"/>
      <c r="FF1068" s="206"/>
      <c r="FG1068" s="206"/>
      <c r="FH1068" s="206"/>
      <c r="FI1068" s="206"/>
      <c r="FJ1068" s="206"/>
      <c r="FK1068" s="206"/>
      <c r="FL1068" s="206"/>
      <c r="FM1068" s="206"/>
      <c r="FN1068" s="206"/>
      <c r="FO1068" s="206"/>
      <c r="FP1068" s="206"/>
      <c r="FQ1068" s="206"/>
      <c r="FR1068" s="206"/>
      <c r="FS1068" s="206"/>
      <c r="FT1068" s="206"/>
      <c r="FU1068" s="206"/>
      <c r="FV1068" s="206"/>
      <c r="FW1068" s="206"/>
      <c r="FX1068" s="206"/>
      <c r="FY1068" s="206"/>
      <c r="FZ1068" s="206"/>
      <c r="GA1068" s="206"/>
      <c r="GB1068" s="206"/>
      <c r="GC1068" s="206"/>
      <c r="GD1068" s="206"/>
      <c r="GE1068" s="206"/>
      <c r="GF1068" s="206"/>
      <c r="GG1068" s="206"/>
      <c r="GH1068" s="206"/>
      <c r="GI1068" s="206"/>
      <c r="GJ1068" s="206"/>
      <c r="GK1068" s="206"/>
      <c r="GL1068" s="206"/>
      <c r="GM1068" s="206"/>
      <c r="GN1068" s="206"/>
      <c r="GO1068" s="206"/>
      <c r="GP1068" s="206"/>
      <c r="GQ1068" s="206"/>
      <c r="GR1068" s="206"/>
      <c r="GS1068" s="206"/>
      <c r="GT1068" s="206"/>
      <c r="GU1068" s="206"/>
      <c r="GV1068" s="206"/>
      <c r="GW1068" s="206"/>
      <c r="GX1068" s="206"/>
      <c r="GY1068" s="206"/>
      <c r="GZ1068" s="206"/>
      <c r="HA1068" s="206"/>
      <c r="HB1068" s="206"/>
      <c r="HC1068" s="206"/>
      <c r="HD1068" s="206"/>
      <c r="HE1068" s="206"/>
      <c r="HF1068" s="206"/>
      <c r="HG1068" s="206"/>
      <c r="HH1068" s="206"/>
      <c r="HI1068" s="206"/>
      <c r="HJ1068" s="206"/>
      <c r="HK1068" s="206"/>
      <c r="HL1068" s="206"/>
      <c r="HM1068" s="206"/>
      <c r="HN1068" s="206"/>
      <c r="HO1068" s="206"/>
      <c r="HP1068" s="206"/>
      <c r="HQ1068" s="206"/>
      <c r="HR1068" s="206"/>
      <c r="HS1068" s="206"/>
      <c r="HT1068" s="206"/>
      <c r="HU1068" s="206"/>
      <c r="HV1068" s="206"/>
      <c r="HW1068" s="206"/>
      <c r="HX1068" s="206"/>
      <c r="HY1068" s="206"/>
      <c r="HZ1068" s="206"/>
      <c r="IA1068" s="206"/>
      <c r="IB1068" s="206"/>
      <c r="IC1068" s="206"/>
      <c r="ID1068" s="206"/>
      <c r="IE1068" s="206"/>
      <c r="IF1068" s="206"/>
      <c r="IG1068" s="206"/>
      <c r="IH1068" s="206"/>
    </row>
    <row r="1069" spans="1:242" s="225" customFormat="1" hidden="1" x14ac:dyDescent="0.25">
      <c r="A1069" s="206"/>
      <c r="B1069" s="206"/>
      <c r="C1069" s="204">
        <v>43745</v>
      </c>
      <c r="D1069" s="233" t="s">
        <v>1891</v>
      </c>
      <c r="E1069" s="319" t="s">
        <v>1890</v>
      </c>
      <c r="F1069" s="322"/>
      <c r="G1069" s="242" t="s">
        <v>561</v>
      </c>
      <c r="H1069" s="285"/>
      <c r="I1069" s="236">
        <v>26000</v>
      </c>
      <c r="J1069" s="357">
        <f t="shared" si="16"/>
        <v>18937700</v>
      </c>
      <c r="K1069" s="251"/>
      <c r="L1069" s="287"/>
      <c r="M1069" s="319" t="s">
        <v>1890</v>
      </c>
      <c r="N1069" s="287"/>
      <c r="O1069" s="287"/>
      <c r="P1069" s="287"/>
      <c r="Q1069" s="287"/>
      <c r="R1069" s="287"/>
      <c r="S1069" s="287"/>
      <c r="T1069" s="287"/>
      <c r="U1069" s="287"/>
      <c r="V1069" s="287"/>
      <c r="W1069" s="287"/>
      <c r="X1069" s="287"/>
      <c r="Y1069" s="287"/>
      <c r="Z1069" s="287"/>
      <c r="AA1069" s="287"/>
      <c r="AB1069" s="287"/>
      <c r="AC1069" s="287"/>
      <c r="AD1069" s="287"/>
      <c r="AE1069" s="287"/>
      <c r="AF1069" s="287"/>
      <c r="AG1069" s="287"/>
      <c r="AH1069" s="287"/>
      <c r="AI1069" s="287"/>
      <c r="AJ1069" s="449"/>
      <c r="AK1069" s="206"/>
      <c r="AL1069" s="206"/>
      <c r="AM1069" s="206"/>
      <c r="AN1069" s="206"/>
      <c r="AO1069" s="206"/>
      <c r="AP1069" s="206"/>
      <c r="AQ1069" s="206"/>
      <c r="AR1069" s="206"/>
      <c r="AS1069" s="206"/>
      <c r="AT1069" s="206"/>
      <c r="AU1069" s="206"/>
      <c r="AV1069" s="206"/>
      <c r="AW1069" s="206"/>
      <c r="AX1069" s="206"/>
      <c r="AY1069" s="206"/>
      <c r="AZ1069" s="206"/>
      <c r="BA1069" s="206"/>
      <c r="BB1069" s="206"/>
      <c r="BC1069" s="206"/>
      <c r="BD1069" s="206"/>
      <c r="BE1069" s="206"/>
      <c r="BF1069" s="206"/>
      <c r="BG1069" s="206"/>
      <c r="BH1069" s="206"/>
      <c r="BI1069" s="206"/>
      <c r="BJ1069" s="206"/>
      <c r="BK1069" s="206"/>
      <c r="BL1069" s="206"/>
      <c r="BM1069" s="206"/>
      <c r="BN1069" s="206"/>
      <c r="BO1069" s="206"/>
      <c r="BP1069" s="206"/>
      <c r="BQ1069" s="206"/>
      <c r="BR1069" s="206"/>
      <c r="BS1069" s="206"/>
      <c r="BT1069" s="206"/>
      <c r="BU1069" s="206"/>
      <c r="BV1069" s="206"/>
      <c r="BW1069" s="206"/>
      <c r="BX1069" s="206"/>
      <c r="BY1069" s="206"/>
      <c r="BZ1069" s="206"/>
      <c r="CA1069" s="206"/>
      <c r="CB1069" s="206"/>
      <c r="CC1069" s="206"/>
      <c r="CD1069" s="206"/>
      <c r="CE1069" s="206"/>
      <c r="CF1069" s="206"/>
      <c r="CG1069" s="206"/>
      <c r="CH1069" s="206"/>
      <c r="CI1069" s="206"/>
      <c r="CJ1069" s="206"/>
      <c r="CK1069" s="206"/>
      <c r="CL1069" s="206"/>
      <c r="CM1069" s="206"/>
      <c r="CN1069" s="206"/>
      <c r="CO1069" s="206"/>
      <c r="CP1069" s="206"/>
      <c r="CQ1069" s="206"/>
      <c r="CR1069" s="206"/>
      <c r="CS1069" s="206"/>
      <c r="CT1069" s="206"/>
      <c r="CU1069" s="206"/>
      <c r="CV1069" s="206"/>
      <c r="CW1069" s="206"/>
      <c r="CX1069" s="206"/>
      <c r="CY1069" s="206"/>
      <c r="CZ1069" s="206"/>
      <c r="DA1069" s="206"/>
      <c r="DB1069" s="206"/>
      <c r="DC1069" s="206"/>
      <c r="DD1069" s="206"/>
      <c r="DE1069" s="206"/>
      <c r="DF1069" s="206"/>
      <c r="DG1069" s="206"/>
      <c r="DH1069" s="206"/>
      <c r="DI1069" s="206"/>
      <c r="DJ1069" s="206"/>
      <c r="DK1069" s="206"/>
      <c r="DL1069" s="206"/>
      <c r="DM1069" s="206"/>
      <c r="DN1069" s="206"/>
      <c r="DO1069" s="206"/>
      <c r="DP1069" s="206"/>
      <c r="DQ1069" s="206"/>
      <c r="DR1069" s="206"/>
      <c r="DS1069" s="206"/>
      <c r="DT1069" s="206"/>
      <c r="DU1069" s="206"/>
      <c r="DV1069" s="206"/>
      <c r="DW1069" s="206"/>
      <c r="DX1069" s="206"/>
      <c r="DY1069" s="206"/>
      <c r="DZ1069" s="206"/>
      <c r="EA1069" s="206"/>
      <c r="EB1069" s="206"/>
      <c r="EC1069" s="206"/>
      <c r="ED1069" s="206"/>
      <c r="EE1069" s="206"/>
      <c r="EF1069" s="206"/>
      <c r="EG1069" s="206"/>
      <c r="EH1069" s="206"/>
      <c r="EI1069" s="206"/>
      <c r="EJ1069" s="206"/>
      <c r="EK1069" s="206"/>
      <c r="EL1069" s="206"/>
      <c r="EM1069" s="206"/>
      <c r="EN1069" s="206"/>
      <c r="EO1069" s="206"/>
      <c r="EP1069" s="206"/>
      <c r="EQ1069" s="206"/>
      <c r="ER1069" s="206"/>
      <c r="ES1069" s="206"/>
      <c r="ET1069" s="206"/>
      <c r="EU1069" s="206"/>
      <c r="EV1069" s="206"/>
      <c r="EW1069" s="206"/>
      <c r="EX1069" s="206"/>
      <c r="EY1069" s="206"/>
      <c r="EZ1069" s="206"/>
      <c r="FA1069" s="206"/>
      <c r="FB1069" s="206"/>
      <c r="FC1069" s="206"/>
      <c r="FD1069" s="206"/>
      <c r="FE1069" s="206"/>
      <c r="FF1069" s="206"/>
      <c r="FG1069" s="206"/>
      <c r="FH1069" s="206"/>
      <c r="FI1069" s="206"/>
      <c r="FJ1069" s="206"/>
      <c r="FK1069" s="206"/>
      <c r="FL1069" s="206"/>
      <c r="FM1069" s="206"/>
      <c r="FN1069" s="206"/>
      <c r="FO1069" s="206"/>
      <c r="FP1069" s="206"/>
      <c r="FQ1069" s="206"/>
      <c r="FR1069" s="206"/>
      <c r="FS1069" s="206"/>
      <c r="FT1069" s="206"/>
      <c r="FU1069" s="206"/>
      <c r="FV1069" s="206"/>
      <c r="FW1069" s="206"/>
      <c r="FX1069" s="206"/>
      <c r="FY1069" s="206"/>
      <c r="FZ1069" s="206"/>
      <c r="GA1069" s="206"/>
      <c r="GB1069" s="206"/>
      <c r="GC1069" s="206"/>
      <c r="GD1069" s="206"/>
      <c r="GE1069" s="206"/>
      <c r="GF1069" s="206"/>
      <c r="GG1069" s="206"/>
      <c r="GH1069" s="206"/>
      <c r="GI1069" s="206"/>
      <c r="GJ1069" s="206"/>
      <c r="GK1069" s="206"/>
      <c r="GL1069" s="206"/>
      <c r="GM1069" s="206"/>
      <c r="GN1069" s="206"/>
      <c r="GO1069" s="206"/>
      <c r="GP1069" s="206"/>
      <c r="GQ1069" s="206"/>
      <c r="GR1069" s="206"/>
      <c r="GS1069" s="206"/>
      <c r="GT1069" s="206"/>
      <c r="GU1069" s="206"/>
      <c r="GV1069" s="206"/>
      <c r="GW1069" s="206"/>
      <c r="GX1069" s="206"/>
      <c r="GY1069" s="206"/>
      <c r="GZ1069" s="206"/>
      <c r="HA1069" s="206"/>
      <c r="HB1069" s="206"/>
      <c r="HC1069" s="206"/>
      <c r="HD1069" s="206"/>
      <c r="HE1069" s="206"/>
      <c r="HF1069" s="206"/>
      <c r="HG1069" s="206"/>
      <c r="HH1069" s="206"/>
      <c r="HI1069" s="206"/>
      <c r="HJ1069" s="206"/>
      <c r="HK1069" s="206"/>
      <c r="HL1069" s="206"/>
      <c r="HM1069" s="206"/>
      <c r="HN1069" s="206"/>
      <c r="HO1069" s="206"/>
      <c r="HP1069" s="206"/>
      <c r="HQ1069" s="206"/>
      <c r="HR1069" s="206"/>
      <c r="HS1069" s="206"/>
      <c r="HT1069" s="206"/>
      <c r="HU1069" s="206"/>
      <c r="HV1069" s="206"/>
      <c r="HW1069" s="206"/>
      <c r="HX1069" s="206"/>
      <c r="HY1069" s="206"/>
      <c r="HZ1069" s="206"/>
      <c r="IA1069" s="206"/>
      <c r="IB1069" s="206"/>
      <c r="IC1069" s="206"/>
      <c r="ID1069" s="206"/>
      <c r="IE1069" s="206"/>
      <c r="IF1069" s="206"/>
      <c r="IG1069" s="206"/>
      <c r="IH1069" s="206"/>
    </row>
    <row r="1070" spans="1:242" s="225" customFormat="1" hidden="1" x14ac:dyDescent="0.25">
      <c r="A1070" s="206"/>
      <c r="B1070" s="206"/>
      <c r="C1070" s="204">
        <v>43745</v>
      </c>
      <c r="D1070" s="233" t="s">
        <v>1892</v>
      </c>
      <c r="E1070" s="319" t="s">
        <v>1874</v>
      </c>
      <c r="F1070" s="322"/>
      <c r="G1070" s="242" t="s">
        <v>532</v>
      </c>
      <c r="H1070" s="285"/>
      <c r="I1070" s="236">
        <v>1301245</v>
      </c>
      <c r="J1070" s="357">
        <f t="shared" si="16"/>
        <v>17636455</v>
      </c>
      <c r="K1070" s="251"/>
      <c r="L1070" s="287"/>
      <c r="M1070" s="319" t="s">
        <v>1874</v>
      </c>
      <c r="N1070" s="287"/>
      <c r="O1070" s="287"/>
      <c r="P1070" s="287"/>
      <c r="Q1070" s="287"/>
      <c r="R1070" s="287"/>
      <c r="S1070" s="287"/>
      <c r="T1070" s="287"/>
      <c r="U1070" s="287"/>
      <c r="V1070" s="287"/>
      <c r="W1070" s="287"/>
      <c r="X1070" s="287"/>
      <c r="Y1070" s="287"/>
      <c r="Z1070" s="287"/>
      <c r="AA1070" s="287"/>
      <c r="AB1070" s="287"/>
      <c r="AC1070" s="287"/>
      <c r="AD1070" s="287"/>
      <c r="AE1070" s="287"/>
      <c r="AF1070" s="287"/>
      <c r="AG1070" s="287"/>
      <c r="AH1070" s="287"/>
      <c r="AI1070" s="287"/>
      <c r="AJ1070" s="449"/>
      <c r="AK1070" s="206"/>
      <c r="AL1070" s="206"/>
      <c r="AM1070" s="206"/>
      <c r="AN1070" s="206"/>
      <c r="AO1070" s="206"/>
      <c r="AP1070" s="206"/>
      <c r="AQ1070" s="206"/>
      <c r="AR1070" s="206"/>
      <c r="AS1070" s="206"/>
      <c r="AT1070" s="206"/>
      <c r="AU1070" s="206"/>
      <c r="AV1070" s="206"/>
      <c r="AW1070" s="206"/>
      <c r="AX1070" s="206"/>
      <c r="AY1070" s="206"/>
      <c r="AZ1070" s="206"/>
      <c r="BA1070" s="206"/>
      <c r="BB1070" s="206"/>
      <c r="BC1070" s="206"/>
      <c r="BD1070" s="206"/>
      <c r="BE1070" s="206"/>
      <c r="BF1070" s="206"/>
      <c r="BG1070" s="206"/>
      <c r="BH1070" s="206"/>
      <c r="BI1070" s="206"/>
      <c r="BJ1070" s="206"/>
      <c r="BK1070" s="206"/>
      <c r="BL1070" s="206"/>
      <c r="BM1070" s="206"/>
      <c r="BN1070" s="206"/>
      <c r="BO1070" s="206"/>
      <c r="BP1070" s="206"/>
      <c r="BQ1070" s="206"/>
      <c r="BR1070" s="206"/>
      <c r="BS1070" s="206"/>
      <c r="BT1070" s="206"/>
      <c r="BU1070" s="206"/>
      <c r="BV1070" s="206"/>
      <c r="BW1070" s="206"/>
      <c r="BX1070" s="206"/>
      <c r="BY1070" s="206"/>
      <c r="BZ1070" s="206"/>
      <c r="CA1070" s="206"/>
      <c r="CB1070" s="206"/>
      <c r="CC1070" s="206"/>
      <c r="CD1070" s="206"/>
      <c r="CE1070" s="206"/>
      <c r="CF1070" s="206"/>
      <c r="CG1070" s="206"/>
      <c r="CH1070" s="206"/>
      <c r="CI1070" s="206"/>
      <c r="CJ1070" s="206"/>
      <c r="CK1070" s="206"/>
      <c r="CL1070" s="206"/>
      <c r="CM1070" s="206"/>
      <c r="CN1070" s="206"/>
      <c r="CO1070" s="206"/>
      <c r="CP1070" s="206"/>
      <c r="CQ1070" s="206"/>
      <c r="CR1070" s="206"/>
      <c r="CS1070" s="206"/>
      <c r="CT1070" s="206"/>
      <c r="CU1070" s="206"/>
      <c r="CV1070" s="206"/>
      <c r="CW1070" s="206"/>
      <c r="CX1070" s="206"/>
      <c r="CY1070" s="206"/>
      <c r="CZ1070" s="206"/>
      <c r="DA1070" s="206"/>
      <c r="DB1070" s="206"/>
      <c r="DC1070" s="206"/>
      <c r="DD1070" s="206"/>
      <c r="DE1070" s="206"/>
      <c r="DF1070" s="206"/>
      <c r="DG1070" s="206"/>
      <c r="DH1070" s="206"/>
      <c r="DI1070" s="206"/>
      <c r="DJ1070" s="206"/>
      <c r="DK1070" s="206"/>
      <c r="DL1070" s="206"/>
      <c r="DM1070" s="206"/>
      <c r="DN1070" s="206"/>
      <c r="DO1070" s="206"/>
      <c r="DP1070" s="206"/>
      <c r="DQ1070" s="206"/>
      <c r="DR1070" s="206"/>
      <c r="DS1070" s="206"/>
      <c r="DT1070" s="206"/>
      <c r="DU1070" s="206"/>
      <c r="DV1070" s="206"/>
      <c r="DW1070" s="206"/>
      <c r="DX1070" s="206"/>
      <c r="DY1070" s="206"/>
      <c r="DZ1070" s="206"/>
      <c r="EA1070" s="206"/>
      <c r="EB1070" s="206"/>
      <c r="EC1070" s="206"/>
      <c r="ED1070" s="206"/>
      <c r="EE1070" s="206"/>
      <c r="EF1070" s="206"/>
      <c r="EG1070" s="206"/>
      <c r="EH1070" s="206"/>
      <c r="EI1070" s="206"/>
      <c r="EJ1070" s="206"/>
      <c r="EK1070" s="206"/>
      <c r="EL1070" s="206"/>
      <c r="EM1070" s="206"/>
      <c r="EN1070" s="206"/>
      <c r="EO1070" s="206"/>
      <c r="EP1070" s="206"/>
      <c r="EQ1070" s="206"/>
      <c r="ER1070" s="206"/>
      <c r="ES1070" s="206"/>
      <c r="ET1070" s="206"/>
      <c r="EU1070" s="206"/>
      <c r="EV1070" s="206"/>
      <c r="EW1070" s="206"/>
      <c r="EX1070" s="206"/>
      <c r="EY1070" s="206"/>
      <c r="EZ1070" s="206"/>
      <c r="FA1070" s="206"/>
      <c r="FB1070" s="206"/>
      <c r="FC1070" s="206"/>
      <c r="FD1070" s="206"/>
      <c r="FE1070" s="206"/>
      <c r="FF1070" s="206"/>
      <c r="FG1070" s="206"/>
      <c r="FH1070" s="206"/>
      <c r="FI1070" s="206"/>
      <c r="FJ1070" s="206"/>
      <c r="FK1070" s="206"/>
      <c r="FL1070" s="206"/>
      <c r="FM1070" s="206"/>
      <c r="FN1070" s="206"/>
      <c r="FO1070" s="206"/>
      <c r="FP1070" s="206"/>
      <c r="FQ1070" s="206"/>
      <c r="FR1070" s="206"/>
      <c r="FS1070" s="206"/>
      <c r="FT1070" s="206"/>
      <c r="FU1070" s="206"/>
      <c r="FV1070" s="206"/>
      <c r="FW1070" s="206"/>
      <c r="FX1070" s="206"/>
      <c r="FY1070" s="206"/>
      <c r="FZ1070" s="206"/>
      <c r="GA1070" s="206"/>
      <c r="GB1070" s="206"/>
      <c r="GC1070" s="206"/>
      <c r="GD1070" s="206"/>
      <c r="GE1070" s="206"/>
      <c r="GF1070" s="206"/>
      <c r="GG1070" s="206"/>
      <c r="GH1070" s="206"/>
      <c r="GI1070" s="206"/>
      <c r="GJ1070" s="206"/>
      <c r="GK1070" s="206"/>
      <c r="GL1070" s="206"/>
      <c r="GM1070" s="206"/>
      <c r="GN1070" s="206"/>
      <c r="GO1070" s="206"/>
      <c r="GP1070" s="206"/>
      <c r="GQ1070" s="206"/>
      <c r="GR1070" s="206"/>
      <c r="GS1070" s="206"/>
      <c r="GT1070" s="206"/>
      <c r="GU1070" s="206"/>
      <c r="GV1070" s="206"/>
      <c r="GW1070" s="206"/>
      <c r="GX1070" s="206"/>
      <c r="GY1070" s="206"/>
      <c r="GZ1070" s="206"/>
      <c r="HA1070" s="206"/>
      <c r="HB1070" s="206"/>
      <c r="HC1070" s="206"/>
      <c r="HD1070" s="206"/>
      <c r="HE1070" s="206"/>
      <c r="HF1070" s="206"/>
      <c r="HG1070" s="206"/>
      <c r="HH1070" s="206"/>
      <c r="HI1070" s="206"/>
      <c r="HJ1070" s="206"/>
      <c r="HK1070" s="206"/>
      <c r="HL1070" s="206"/>
      <c r="HM1070" s="206"/>
      <c r="HN1070" s="206"/>
      <c r="HO1070" s="206"/>
      <c r="HP1070" s="206"/>
      <c r="HQ1070" s="206"/>
      <c r="HR1070" s="206"/>
      <c r="HS1070" s="206"/>
      <c r="HT1070" s="206"/>
      <c r="HU1070" s="206"/>
      <c r="HV1070" s="206"/>
      <c r="HW1070" s="206"/>
      <c r="HX1070" s="206"/>
      <c r="HY1070" s="206"/>
      <c r="HZ1070" s="206"/>
      <c r="IA1070" s="206"/>
      <c r="IB1070" s="206"/>
      <c r="IC1070" s="206"/>
      <c r="ID1070" s="206"/>
      <c r="IE1070" s="206"/>
      <c r="IF1070" s="206"/>
      <c r="IG1070" s="206"/>
      <c r="IH1070" s="206"/>
    </row>
    <row r="1071" spans="1:242" s="225" customFormat="1" hidden="1" x14ac:dyDescent="0.25">
      <c r="A1071" s="206"/>
      <c r="B1071" s="206"/>
      <c r="C1071" s="204">
        <v>43747</v>
      </c>
      <c r="D1071" s="233" t="s">
        <v>580</v>
      </c>
      <c r="E1071" s="319" t="s">
        <v>1875</v>
      </c>
      <c r="F1071" s="322"/>
      <c r="G1071" s="242" t="s">
        <v>563</v>
      </c>
      <c r="H1071" s="285"/>
      <c r="I1071" s="236">
        <v>128000</v>
      </c>
      <c r="J1071" s="357">
        <f t="shared" si="16"/>
        <v>17508455</v>
      </c>
      <c r="K1071" s="251"/>
      <c r="L1071" s="287"/>
      <c r="M1071" s="319" t="s">
        <v>1875</v>
      </c>
      <c r="N1071" s="287"/>
      <c r="O1071" s="287"/>
      <c r="P1071" s="287"/>
      <c r="Q1071" s="287"/>
      <c r="R1071" s="287"/>
      <c r="S1071" s="287"/>
      <c r="T1071" s="287"/>
      <c r="U1071" s="287"/>
      <c r="V1071" s="287"/>
      <c r="W1071" s="287"/>
      <c r="X1071" s="287"/>
      <c r="Y1071" s="287"/>
      <c r="Z1071" s="287"/>
      <c r="AA1071" s="287"/>
      <c r="AB1071" s="287"/>
      <c r="AC1071" s="287"/>
      <c r="AD1071" s="287"/>
      <c r="AE1071" s="287"/>
      <c r="AF1071" s="287"/>
      <c r="AG1071" s="287"/>
      <c r="AH1071" s="287"/>
      <c r="AI1071" s="287"/>
      <c r="AJ1071" s="449"/>
      <c r="AK1071" s="206"/>
      <c r="AL1071" s="206"/>
      <c r="AM1071" s="206"/>
      <c r="AN1071" s="206"/>
      <c r="AO1071" s="206"/>
      <c r="AP1071" s="206"/>
      <c r="AQ1071" s="206"/>
      <c r="AR1071" s="206"/>
      <c r="AS1071" s="206"/>
      <c r="AT1071" s="206"/>
      <c r="AU1071" s="206"/>
      <c r="AV1071" s="206"/>
      <c r="AW1071" s="206"/>
      <c r="AX1071" s="206"/>
      <c r="AY1071" s="206"/>
      <c r="AZ1071" s="206"/>
      <c r="BA1071" s="206"/>
      <c r="BB1071" s="206"/>
      <c r="BC1071" s="206"/>
      <c r="BD1071" s="206"/>
      <c r="BE1071" s="206"/>
      <c r="BF1071" s="206"/>
      <c r="BG1071" s="206"/>
      <c r="BH1071" s="206"/>
      <c r="BI1071" s="206"/>
      <c r="BJ1071" s="206"/>
      <c r="BK1071" s="206"/>
      <c r="BL1071" s="206"/>
      <c r="BM1071" s="206"/>
      <c r="BN1071" s="206"/>
      <c r="BO1071" s="206"/>
      <c r="BP1071" s="206"/>
      <c r="BQ1071" s="206"/>
      <c r="BR1071" s="206"/>
      <c r="BS1071" s="206"/>
      <c r="BT1071" s="206"/>
      <c r="BU1071" s="206"/>
      <c r="BV1071" s="206"/>
      <c r="BW1071" s="206"/>
      <c r="BX1071" s="206"/>
      <c r="BY1071" s="206"/>
      <c r="BZ1071" s="206"/>
      <c r="CA1071" s="206"/>
      <c r="CB1071" s="206"/>
      <c r="CC1071" s="206"/>
      <c r="CD1071" s="206"/>
      <c r="CE1071" s="206"/>
      <c r="CF1071" s="206"/>
      <c r="CG1071" s="206"/>
      <c r="CH1071" s="206"/>
      <c r="CI1071" s="206"/>
      <c r="CJ1071" s="206"/>
      <c r="CK1071" s="206"/>
      <c r="CL1071" s="206"/>
      <c r="CM1071" s="206"/>
      <c r="CN1071" s="206"/>
      <c r="CO1071" s="206"/>
      <c r="CP1071" s="206"/>
      <c r="CQ1071" s="206"/>
      <c r="CR1071" s="206"/>
      <c r="CS1071" s="206"/>
      <c r="CT1071" s="206"/>
      <c r="CU1071" s="206"/>
      <c r="CV1071" s="206"/>
      <c r="CW1071" s="206"/>
      <c r="CX1071" s="206"/>
      <c r="CY1071" s="206"/>
      <c r="CZ1071" s="206"/>
      <c r="DA1071" s="206"/>
      <c r="DB1071" s="206"/>
      <c r="DC1071" s="206"/>
      <c r="DD1071" s="206"/>
      <c r="DE1071" s="206"/>
      <c r="DF1071" s="206"/>
      <c r="DG1071" s="206"/>
      <c r="DH1071" s="206"/>
      <c r="DI1071" s="206"/>
      <c r="DJ1071" s="206"/>
      <c r="DK1071" s="206"/>
      <c r="DL1071" s="206"/>
      <c r="DM1071" s="206"/>
      <c r="DN1071" s="206"/>
      <c r="DO1071" s="206"/>
      <c r="DP1071" s="206"/>
      <c r="DQ1071" s="206"/>
      <c r="DR1071" s="206"/>
      <c r="DS1071" s="206"/>
      <c r="DT1071" s="206"/>
      <c r="DU1071" s="206"/>
      <c r="DV1071" s="206"/>
      <c r="DW1071" s="206"/>
      <c r="DX1071" s="206"/>
      <c r="DY1071" s="206"/>
      <c r="DZ1071" s="206"/>
      <c r="EA1071" s="206"/>
      <c r="EB1071" s="206"/>
      <c r="EC1071" s="206"/>
      <c r="ED1071" s="206"/>
      <c r="EE1071" s="206"/>
      <c r="EF1071" s="206"/>
      <c r="EG1071" s="206"/>
      <c r="EH1071" s="206"/>
      <c r="EI1071" s="206"/>
      <c r="EJ1071" s="206"/>
      <c r="EK1071" s="206"/>
      <c r="EL1071" s="206"/>
      <c r="EM1071" s="206"/>
      <c r="EN1071" s="206"/>
      <c r="EO1071" s="206"/>
      <c r="EP1071" s="206"/>
      <c r="EQ1071" s="206"/>
      <c r="ER1071" s="206"/>
      <c r="ES1071" s="206"/>
      <c r="ET1071" s="206"/>
      <c r="EU1071" s="206"/>
      <c r="EV1071" s="206"/>
      <c r="EW1071" s="206"/>
      <c r="EX1071" s="206"/>
      <c r="EY1071" s="206"/>
      <c r="EZ1071" s="206"/>
      <c r="FA1071" s="206"/>
      <c r="FB1071" s="206"/>
      <c r="FC1071" s="206"/>
      <c r="FD1071" s="206"/>
      <c r="FE1071" s="206"/>
      <c r="FF1071" s="206"/>
      <c r="FG1071" s="206"/>
      <c r="FH1071" s="206"/>
      <c r="FI1071" s="206"/>
      <c r="FJ1071" s="206"/>
      <c r="FK1071" s="206"/>
      <c r="FL1071" s="206"/>
      <c r="FM1071" s="206"/>
      <c r="FN1071" s="206"/>
      <c r="FO1071" s="206"/>
      <c r="FP1071" s="206"/>
      <c r="FQ1071" s="206"/>
      <c r="FR1071" s="206"/>
      <c r="FS1071" s="206"/>
      <c r="FT1071" s="206"/>
      <c r="FU1071" s="206"/>
      <c r="FV1071" s="206"/>
      <c r="FW1071" s="206"/>
      <c r="FX1071" s="206"/>
      <c r="FY1071" s="206"/>
      <c r="FZ1071" s="206"/>
      <c r="GA1071" s="206"/>
      <c r="GB1071" s="206"/>
      <c r="GC1071" s="206"/>
      <c r="GD1071" s="206"/>
      <c r="GE1071" s="206"/>
      <c r="GF1071" s="206"/>
      <c r="GG1071" s="206"/>
      <c r="GH1071" s="206"/>
      <c r="GI1071" s="206"/>
      <c r="GJ1071" s="206"/>
      <c r="GK1071" s="206"/>
      <c r="GL1071" s="206"/>
      <c r="GM1071" s="206"/>
      <c r="GN1071" s="206"/>
      <c r="GO1071" s="206"/>
      <c r="GP1071" s="206"/>
      <c r="GQ1071" s="206"/>
      <c r="GR1071" s="206"/>
      <c r="GS1071" s="206"/>
      <c r="GT1071" s="206"/>
      <c r="GU1071" s="206"/>
      <c r="GV1071" s="206"/>
      <c r="GW1071" s="206"/>
      <c r="GX1071" s="206"/>
      <c r="GY1071" s="206"/>
      <c r="GZ1071" s="206"/>
      <c r="HA1071" s="206"/>
      <c r="HB1071" s="206"/>
      <c r="HC1071" s="206"/>
      <c r="HD1071" s="206"/>
      <c r="HE1071" s="206"/>
      <c r="HF1071" s="206"/>
      <c r="HG1071" s="206"/>
      <c r="HH1071" s="206"/>
      <c r="HI1071" s="206"/>
      <c r="HJ1071" s="206"/>
      <c r="HK1071" s="206"/>
      <c r="HL1071" s="206"/>
      <c r="HM1071" s="206"/>
      <c r="HN1071" s="206"/>
      <c r="HO1071" s="206"/>
      <c r="HP1071" s="206"/>
      <c r="HQ1071" s="206"/>
      <c r="HR1071" s="206"/>
      <c r="HS1071" s="206"/>
      <c r="HT1071" s="206"/>
      <c r="HU1071" s="206"/>
      <c r="HV1071" s="206"/>
      <c r="HW1071" s="206"/>
      <c r="HX1071" s="206"/>
      <c r="HY1071" s="206"/>
      <c r="HZ1071" s="206"/>
      <c r="IA1071" s="206"/>
      <c r="IB1071" s="206"/>
      <c r="IC1071" s="206"/>
      <c r="ID1071" s="206"/>
      <c r="IE1071" s="206"/>
      <c r="IF1071" s="206"/>
      <c r="IG1071" s="206"/>
      <c r="IH1071" s="206"/>
    </row>
    <row r="1072" spans="1:242" s="225" customFormat="1" hidden="1" x14ac:dyDescent="0.25">
      <c r="A1072" s="206"/>
      <c r="B1072" s="206"/>
      <c r="C1072" s="204">
        <v>43747</v>
      </c>
      <c r="D1072" s="233" t="s">
        <v>1894</v>
      </c>
      <c r="E1072" s="319" t="s">
        <v>1898</v>
      </c>
      <c r="F1072" s="322"/>
      <c r="G1072" s="242" t="s">
        <v>1611</v>
      </c>
      <c r="H1072" s="285"/>
      <c r="I1072" s="236">
        <v>300000</v>
      </c>
      <c r="J1072" s="357">
        <f t="shared" si="16"/>
        <v>17208455</v>
      </c>
      <c r="K1072" s="251"/>
      <c r="L1072" s="287"/>
      <c r="M1072" s="319" t="s">
        <v>1898</v>
      </c>
      <c r="N1072" s="287"/>
      <c r="O1072" s="287"/>
      <c r="P1072" s="287"/>
      <c r="Q1072" s="287"/>
      <c r="R1072" s="287"/>
      <c r="S1072" s="287"/>
      <c r="T1072" s="287"/>
      <c r="U1072" s="287"/>
      <c r="V1072" s="287"/>
      <c r="W1072" s="287"/>
      <c r="X1072" s="287"/>
      <c r="Y1072" s="287"/>
      <c r="Z1072" s="287"/>
      <c r="AA1072" s="287"/>
      <c r="AB1072" s="287"/>
      <c r="AC1072" s="287"/>
      <c r="AD1072" s="287"/>
      <c r="AE1072" s="287"/>
      <c r="AF1072" s="287"/>
      <c r="AG1072" s="287"/>
      <c r="AH1072" s="287"/>
      <c r="AI1072" s="287"/>
      <c r="AJ1072" s="449"/>
      <c r="AK1072" s="206"/>
      <c r="AL1072" s="206"/>
      <c r="AM1072" s="206"/>
      <c r="AN1072" s="206"/>
      <c r="AO1072" s="206"/>
      <c r="AP1072" s="206"/>
      <c r="AQ1072" s="206"/>
      <c r="AR1072" s="206"/>
      <c r="AS1072" s="206"/>
      <c r="AT1072" s="206"/>
      <c r="AU1072" s="206"/>
      <c r="AV1072" s="206"/>
      <c r="AW1072" s="206"/>
      <c r="AX1072" s="206"/>
      <c r="AY1072" s="206"/>
      <c r="AZ1072" s="206"/>
      <c r="BA1072" s="206"/>
      <c r="BB1072" s="206"/>
      <c r="BC1072" s="206"/>
      <c r="BD1072" s="206"/>
      <c r="BE1072" s="206"/>
      <c r="BF1072" s="206"/>
      <c r="BG1072" s="206"/>
      <c r="BH1072" s="206"/>
      <c r="BI1072" s="206"/>
      <c r="BJ1072" s="206"/>
      <c r="BK1072" s="206"/>
      <c r="BL1072" s="206"/>
      <c r="BM1072" s="206"/>
      <c r="BN1072" s="206"/>
      <c r="BO1072" s="206"/>
      <c r="BP1072" s="206"/>
      <c r="BQ1072" s="206"/>
      <c r="BR1072" s="206"/>
      <c r="BS1072" s="206"/>
      <c r="BT1072" s="206"/>
      <c r="BU1072" s="206"/>
      <c r="BV1072" s="206"/>
      <c r="BW1072" s="206"/>
      <c r="BX1072" s="206"/>
      <c r="BY1072" s="206"/>
      <c r="BZ1072" s="206"/>
      <c r="CA1072" s="206"/>
      <c r="CB1072" s="206"/>
      <c r="CC1072" s="206"/>
      <c r="CD1072" s="206"/>
      <c r="CE1072" s="206"/>
      <c r="CF1072" s="206"/>
      <c r="CG1072" s="206"/>
      <c r="CH1072" s="206"/>
      <c r="CI1072" s="206"/>
      <c r="CJ1072" s="206"/>
      <c r="CK1072" s="206"/>
      <c r="CL1072" s="206"/>
      <c r="CM1072" s="206"/>
      <c r="CN1072" s="206"/>
      <c r="CO1072" s="206"/>
      <c r="CP1072" s="206"/>
      <c r="CQ1072" s="206"/>
      <c r="CR1072" s="206"/>
      <c r="CS1072" s="206"/>
      <c r="CT1072" s="206"/>
      <c r="CU1072" s="206"/>
      <c r="CV1072" s="206"/>
      <c r="CW1072" s="206"/>
      <c r="CX1072" s="206"/>
      <c r="CY1072" s="206"/>
      <c r="CZ1072" s="206"/>
      <c r="DA1072" s="206"/>
      <c r="DB1072" s="206"/>
      <c r="DC1072" s="206"/>
      <c r="DD1072" s="206"/>
      <c r="DE1072" s="206"/>
      <c r="DF1072" s="206"/>
      <c r="DG1072" s="206"/>
      <c r="DH1072" s="206"/>
      <c r="DI1072" s="206"/>
      <c r="DJ1072" s="206"/>
      <c r="DK1072" s="206"/>
      <c r="DL1072" s="206"/>
      <c r="DM1072" s="206"/>
      <c r="DN1072" s="206"/>
      <c r="DO1072" s="206"/>
      <c r="DP1072" s="206"/>
      <c r="DQ1072" s="206"/>
      <c r="DR1072" s="206"/>
      <c r="DS1072" s="206"/>
      <c r="DT1072" s="206"/>
      <c r="DU1072" s="206"/>
      <c r="DV1072" s="206"/>
      <c r="DW1072" s="206"/>
      <c r="DX1072" s="206"/>
      <c r="DY1072" s="206"/>
      <c r="DZ1072" s="206"/>
      <c r="EA1072" s="206"/>
      <c r="EB1072" s="206"/>
      <c r="EC1072" s="206"/>
      <c r="ED1072" s="206"/>
      <c r="EE1072" s="206"/>
      <c r="EF1072" s="206"/>
      <c r="EG1072" s="206"/>
      <c r="EH1072" s="206"/>
      <c r="EI1072" s="206"/>
      <c r="EJ1072" s="206"/>
      <c r="EK1072" s="206"/>
      <c r="EL1072" s="206"/>
      <c r="EM1072" s="206"/>
      <c r="EN1072" s="206"/>
      <c r="EO1072" s="206"/>
      <c r="EP1072" s="206"/>
      <c r="EQ1072" s="206"/>
      <c r="ER1072" s="206"/>
      <c r="ES1072" s="206"/>
      <c r="ET1072" s="206"/>
      <c r="EU1072" s="206"/>
      <c r="EV1072" s="206"/>
      <c r="EW1072" s="206"/>
      <c r="EX1072" s="206"/>
      <c r="EY1072" s="206"/>
      <c r="EZ1072" s="206"/>
      <c r="FA1072" s="206"/>
      <c r="FB1072" s="206"/>
      <c r="FC1072" s="206"/>
      <c r="FD1072" s="206"/>
      <c r="FE1072" s="206"/>
      <c r="FF1072" s="206"/>
      <c r="FG1072" s="206"/>
      <c r="FH1072" s="206"/>
      <c r="FI1072" s="206"/>
      <c r="FJ1072" s="206"/>
      <c r="FK1072" s="206"/>
      <c r="FL1072" s="206"/>
      <c r="FM1072" s="206"/>
      <c r="FN1072" s="206"/>
      <c r="FO1072" s="206"/>
      <c r="FP1072" s="206"/>
      <c r="FQ1072" s="206"/>
      <c r="FR1072" s="206"/>
      <c r="FS1072" s="206"/>
      <c r="FT1072" s="206"/>
      <c r="FU1072" s="206"/>
      <c r="FV1072" s="206"/>
      <c r="FW1072" s="206"/>
      <c r="FX1072" s="206"/>
      <c r="FY1072" s="206"/>
      <c r="FZ1072" s="206"/>
      <c r="GA1072" s="206"/>
      <c r="GB1072" s="206"/>
      <c r="GC1072" s="206"/>
      <c r="GD1072" s="206"/>
      <c r="GE1072" s="206"/>
      <c r="GF1072" s="206"/>
      <c r="GG1072" s="206"/>
      <c r="GH1072" s="206"/>
      <c r="GI1072" s="206"/>
      <c r="GJ1072" s="206"/>
      <c r="GK1072" s="206"/>
      <c r="GL1072" s="206"/>
      <c r="GM1072" s="206"/>
      <c r="GN1072" s="206"/>
      <c r="GO1072" s="206"/>
      <c r="GP1072" s="206"/>
      <c r="GQ1072" s="206"/>
      <c r="GR1072" s="206"/>
      <c r="GS1072" s="206"/>
      <c r="GT1072" s="206"/>
      <c r="GU1072" s="206"/>
      <c r="GV1072" s="206"/>
      <c r="GW1072" s="206"/>
      <c r="GX1072" s="206"/>
      <c r="GY1072" s="206"/>
      <c r="GZ1072" s="206"/>
      <c r="HA1072" s="206"/>
      <c r="HB1072" s="206"/>
      <c r="HC1072" s="206"/>
      <c r="HD1072" s="206"/>
      <c r="HE1072" s="206"/>
      <c r="HF1072" s="206"/>
      <c r="HG1072" s="206"/>
      <c r="HH1072" s="206"/>
      <c r="HI1072" s="206"/>
      <c r="HJ1072" s="206"/>
      <c r="HK1072" s="206"/>
      <c r="HL1072" s="206"/>
      <c r="HM1072" s="206"/>
      <c r="HN1072" s="206"/>
      <c r="HO1072" s="206"/>
      <c r="HP1072" s="206"/>
      <c r="HQ1072" s="206"/>
      <c r="HR1072" s="206"/>
      <c r="HS1072" s="206"/>
      <c r="HT1072" s="206"/>
      <c r="HU1072" s="206"/>
      <c r="HV1072" s="206"/>
      <c r="HW1072" s="206"/>
      <c r="HX1072" s="206"/>
      <c r="HY1072" s="206"/>
      <c r="HZ1072" s="206"/>
      <c r="IA1072" s="206"/>
      <c r="IB1072" s="206"/>
      <c r="IC1072" s="206"/>
      <c r="ID1072" s="206"/>
      <c r="IE1072" s="206"/>
      <c r="IF1072" s="206"/>
      <c r="IG1072" s="206"/>
      <c r="IH1072" s="206"/>
    </row>
    <row r="1073" spans="1:242" s="225" customFormat="1" hidden="1" x14ac:dyDescent="0.25">
      <c r="A1073" s="206"/>
      <c r="B1073" s="206"/>
      <c r="C1073" s="204">
        <v>43748</v>
      </c>
      <c r="D1073" s="233" t="s">
        <v>1893</v>
      </c>
      <c r="E1073" s="319" t="s">
        <v>1876</v>
      </c>
      <c r="F1073" s="322"/>
      <c r="G1073" s="242" t="s">
        <v>565</v>
      </c>
      <c r="H1073" s="285"/>
      <c r="I1073" s="236">
        <v>8300000</v>
      </c>
      <c r="J1073" s="357">
        <f t="shared" si="16"/>
        <v>8908455</v>
      </c>
      <c r="K1073" s="251"/>
      <c r="L1073" s="287"/>
      <c r="M1073" s="319" t="s">
        <v>1876</v>
      </c>
      <c r="N1073" s="287"/>
      <c r="O1073" s="287"/>
      <c r="P1073" s="287"/>
      <c r="Q1073" s="287"/>
      <c r="R1073" s="287"/>
      <c r="S1073" s="287"/>
      <c r="T1073" s="287"/>
      <c r="U1073" s="287"/>
      <c r="V1073" s="287"/>
      <c r="W1073" s="287"/>
      <c r="X1073" s="287"/>
      <c r="Y1073" s="287"/>
      <c r="Z1073" s="287"/>
      <c r="AA1073" s="287"/>
      <c r="AB1073" s="287"/>
      <c r="AC1073" s="287"/>
      <c r="AD1073" s="287"/>
      <c r="AE1073" s="287"/>
      <c r="AF1073" s="287"/>
      <c r="AG1073" s="287"/>
      <c r="AH1073" s="287"/>
      <c r="AI1073" s="287"/>
      <c r="AJ1073" s="449"/>
      <c r="AK1073" s="206"/>
      <c r="AL1073" s="206"/>
      <c r="AM1073" s="206"/>
      <c r="AN1073" s="206"/>
      <c r="AO1073" s="206"/>
      <c r="AP1073" s="206"/>
      <c r="AQ1073" s="206"/>
      <c r="AR1073" s="206"/>
      <c r="AS1073" s="206"/>
      <c r="AT1073" s="206"/>
      <c r="AU1073" s="206"/>
      <c r="AV1073" s="206"/>
      <c r="AW1073" s="206"/>
      <c r="AX1073" s="206"/>
      <c r="AY1073" s="206"/>
      <c r="AZ1073" s="206"/>
      <c r="BA1073" s="206"/>
      <c r="BB1073" s="206"/>
      <c r="BC1073" s="206"/>
      <c r="BD1073" s="206"/>
      <c r="BE1073" s="206"/>
      <c r="BF1073" s="206"/>
      <c r="BG1073" s="206"/>
      <c r="BH1073" s="206"/>
      <c r="BI1073" s="206"/>
      <c r="BJ1073" s="206"/>
      <c r="BK1073" s="206"/>
      <c r="BL1073" s="206"/>
      <c r="BM1073" s="206"/>
      <c r="BN1073" s="206"/>
      <c r="BO1073" s="206"/>
      <c r="BP1073" s="206"/>
      <c r="BQ1073" s="206"/>
      <c r="BR1073" s="206"/>
      <c r="BS1073" s="206"/>
      <c r="BT1073" s="206"/>
      <c r="BU1073" s="206"/>
      <c r="BV1073" s="206"/>
      <c r="BW1073" s="206"/>
      <c r="BX1073" s="206"/>
      <c r="BY1073" s="206"/>
      <c r="BZ1073" s="206"/>
      <c r="CA1073" s="206"/>
      <c r="CB1073" s="206"/>
      <c r="CC1073" s="206"/>
      <c r="CD1073" s="206"/>
      <c r="CE1073" s="206"/>
      <c r="CF1073" s="206"/>
      <c r="CG1073" s="206"/>
      <c r="CH1073" s="206"/>
      <c r="CI1073" s="206"/>
      <c r="CJ1073" s="206"/>
      <c r="CK1073" s="206"/>
      <c r="CL1073" s="206"/>
      <c r="CM1073" s="206"/>
      <c r="CN1073" s="206"/>
      <c r="CO1073" s="206"/>
      <c r="CP1073" s="206"/>
      <c r="CQ1073" s="206"/>
      <c r="CR1073" s="206"/>
      <c r="CS1073" s="206"/>
      <c r="CT1073" s="206"/>
      <c r="CU1073" s="206"/>
      <c r="CV1073" s="206"/>
      <c r="CW1073" s="206"/>
      <c r="CX1073" s="206"/>
      <c r="CY1073" s="206"/>
      <c r="CZ1073" s="206"/>
      <c r="DA1073" s="206"/>
      <c r="DB1073" s="206"/>
      <c r="DC1073" s="206"/>
      <c r="DD1073" s="206"/>
      <c r="DE1073" s="206"/>
      <c r="DF1073" s="206"/>
      <c r="DG1073" s="206"/>
      <c r="DH1073" s="206"/>
      <c r="DI1073" s="206"/>
      <c r="DJ1073" s="206"/>
      <c r="DK1073" s="206"/>
      <c r="DL1073" s="206"/>
      <c r="DM1073" s="206"/>
      <c r="DN1073" s="206"/>
      <c r="DO1073" s="206"/>
      <c r="DP1073" s="206"/>
      <c r="DQ1073" s="206"/>
      <c r="DR1073" s="206"/>
      <c r="DS1073" s="206"/>
      <c r="DT1073" s="206"/>
      <c r="DU1073" s="206"/>
      <c r="DV1073" s="206"/>
      <c r="DW1073" s="206"/>
      <c r="DX1073" s="206"/>
      <c r="DY1073" s="206"/>
      <c r="DZ1073" s="206"/>
      <c r="EA1073" s="206"/>
      <c r="EB1073" s="206"/>
      <c r="EC1073" s="206"/>
      <c r="ED1073" s="206"/>
      <c r="EE1073" s="206"/>
      <c r="EF1073" s="206"/>
      <c r="EG1073" s="206"/>
      <c r="EH1073" s="206"/>
      <c r="EI1073" s="206"/>
      <c r="EJ1073" s="206"/>
      <c r="EK1073" s="206"/>
      <c r="EL1073" s="206"/>
      <c r="EM1073" s="206"/>
      <c r="EN1073" s="206"/>
      <c r="EO1073" s="206"/>
      <c r="EP1073" s="206"/>
      <c r="EQ1073" s="206"/>
      <c r="ER1073" s="206"/>
      <c r="ES1073" s="206"/>
      <c r="ET1073" s="206"/>
      <c r="EU1073" s="206"/>
      <c r="EV1073" s="206"/>
      <c r="EW1073" s="206"/>
      <c r="EX1073" s="206"/>
      <c r="EY1073" s="206"/>
      <c r="EZ1073" s="206"/>
      <c r="FA1073" s="206"/>
      <c r="FB1073" s="206"/>
      <c r="FC1073" s="206"/>
      <c r="FD1073" s="206"/>
      <c r="FE1073" s="206"/>
      <c r="FF1073" s="206"/>
      <c r="FG1073" s="206"/>
      <c r="FH1073" s="206"/>
      <c r="FI1073" s="206"/>
      <c r="FJ1073" s="206"/>
      <c r="FK1073" s="206"/>
      <c r="FL1073" s="206"/>
      <c r="FM1073" s="206"/>
      <c r="FN1073" s="206"/>
      <c r="FO1073" s="206"/>
      <c r="FP1073" s="206"/>
      <c r="FQ1073" s="206"/>
      <c r="FR1073" s="206"/>
      <c r="FS1073" s="206"/>
      <c r="FT1073" s="206"/>
      <c r="FU1073" s="206"/>
      <c r="FV1073" s="206"/>
      <c r="FW1073" s="206"/>
      <c r="FX1073" s="206"/>
      <c r="FY1073" s="206"/>
      <c r="FZ1073" s="206"/>
      <c r="GA1073" s="206"/>
      <c r="GB1073" s="206"/>
      <c r="GC1073" s="206"/>
      <c r="GD1073" s="206"/>
      <c r="GE1073" s="206"/>
      <c r="GF1073" s="206"/>
      <c r="GG1073" s="206"/>
      <c r="GH1073" s="206"/>
      <c r="GI1073" s="206"/>
      <c r="GJ1073" s="206"/>
      <c r="GK1073" s="206"/>
      <c r="GL1073" s="206"/>
      <c r="GM1073" s="206"/>
      <c r="GN1073" s="206"/>
      <c r="GO1073" s="206"/>
      <c r="GP1073" s="206"/>
      <c r="GQ1073" s="206"/>
      <c r="GR1073" s="206"/>
      <c r="GS1073" s="206"/>
      <c r="GT1073" s="206"/>
      <c r="GU1073" s="206"/>
      <c r="GV1073" s="206"/>
      <c r="GW1073" s="206"/>
      <c r="GX1073" s="206"/>
      <c r="GY1073" s="206"/>
      <c r="GZ1073" s="206"/>
      <c r="HA1073" s="206"/>
      <c r="HB1073" s="206"/>
      <c r="HC1073" s="206"/>
      <c r="HD1073" s="206"/>
      <c r="HE1073" s="206"/>
      <c r="HF1073" s="206"/>
      <c r="HG1073" s="206"/>
      <c r="HH1073" s="206"/>
      <c r="HI1073" s="206"/>
      <c r="HJ1073" s="206"/>
      <c r="HK1073" s="206"/>
      <c r="HL1073" s="206"/>
      <c r="HM1073" s="206"/>
      <c r="HN1073" s="206"/>
      <c r="HO1073" s="206"/>
      <c r="HP1073" s="206"/>
      <c r="HQ1073" s="206"/>
      <c r="HR1073" s="206"/>
      <c r="HS1073" s="206"/>
      <c r="HT1073" s="206"/>
      <c r="HU1073" s="206"/>
      <c r="HV1073" s="206"/>
      <c r="HW1073" s="206"/>
      <c r="HX1073" s="206"/>
      <c r="HY1073" s="206"/>
      <c r="HZ1073" s="206"/>
      <c r="IA1073" s="206"/>
      <c r="IB1073" s="206"/>
      <c r="IC1073" s="206"/>
      <c r="ID1073" s="206"/>
      <c r="IE1073" s="206"/>
      <c r="IF1073" s="206"/>
      <c r="IG1073" s="206"/>
      <c r="IH1073" s="206"/>
    </row>
    <row r="1074" spans="1:242" s="225" customFormat="1" hidden="1" x14ac:dyDescent="0.25">
      <c r="A1074" s="206"/>
      <c r="B1074" s="206"/>
      <c r="C1074" s="204">
        <v>43748</v>
      </c>
      <c r="D1074" s="233" t="s">
        <v>1894</v>
      </c>
      <c r="E1074" s="319" t="s">
        <v>1877</v>
      </c>
      <c r="F1074" s="322"/>
      <c r="G1074" s="242" t="s">
        <v>1611</v>
      </c>
      <c r="H1074" s="285"/>
      <c r="I1074" s="236">
        <v>129500</v>
      </c>
      <c r="J1074" s="357">
        <f t="shared" si="16"/>
        <v>8778955</v>
      </c>
      <c r="K1074" s="251"/>
      <c r="L1074" s="287"/>
      <c r="M1074" s="319" t="s">
        <v>1877</v>
      </c>
      <c r="N1074" s="287"/>
      <c r="O1074" s="287"/>
      <c r="P1074" s="287"/>
      <c r="Q1074" s="287"/>
      <c r="R1074" s="287"/>
      <c r="S1074" s="287"/>
      <c r="T1074" s="287"/>
      <c r="U1074" s="287"/>
      <c r="V1074" s="287"/>
      <c r="W1074" s="287"/>
      <c r="X1074" s="287"/>
      <c r="Y1074" s="287"/>
      <c r="Z1074" s="287"/>
      <c r="AA1074" s="287"/>
      <c r="AB1074" s="287"/>
      <c r="AC1074" s="287"/>
      <c r="AD1074" s="287"/>
      <c r="AE1074" s="287"/>
      <c r="AF1074" s="287"/>
      <c r="AG1074" s="287"/>
      <c r="AH1074" s="287"/>
      <c r="AI1074" s="287"/>
      <c r="AJ1074" s="449"/>
      <c r="AK1074" s="206"/>
      <c r="AL1074" s="206"/>
      <c r="AM1074" s="206"/>
      <c r="AN1074" s="206"/>
      <c r="AO1074" s="206"/>
      <c r="AP1074" s="206"/>
      <c r="AQ1074" s="206"/>
      <c r="AR1074" s="206"/>
      <c r="AS1074" s="206"/>
      <c r="AT1074" s="206"/>
      <c r="AU1074" s="206"/>
      <c r="AV1074" s="206"/>
      <c r="AW1074" s="206"/>
      <c r="AX1074" s="206"/>
      <c r="AY1074" s="206"/>
      <c r="AZ1074" s="206"/>
      <c r="BA1074" s="206"/>
      <c r="BB1074" s="206"/>
      <c r="BC1074" s="206"/>
      <c r="BD1074" s="206"/>
      <c r="BE1074" s="206"/>
      <c r="BF1074" s="206"/>
      <c r="BG1074" s="206"/>
      <c r="BH1074" s="206"/>
      <c r="BI1074" s="206"/>
      <c r="BJ1074" s="206"/>
      <c r="BK1074" s="206"/>
      <c r="BL1074" s="206"/>
      <c r="BM1074" s="206"/>
      <c r="BN1074" s="206"/>
      <c r="BO1074" s="206"/>
      <c r="BP1074" s="206"/>
      <c r="BQ1074" s="206"/>
      <c r="BR1074" s="206"/>
      <c r="BS1074" s="206"/>
      <c r="BT1074" s="206"/>
      <c r="BU1074" s="206"/>
      <c r="BV1074" s="206"/>
      <c r="BW1074" s="206"/>
      <c r="BX1074" s="206"/>
      <c r="BY1074" s="206"/>
      <c r="BZ1074" s="206"/>
      <c r="CA1074" s="206"/>
      <c r="CB1074" s="206"/>
      <c r="CC1074" s="206"/>
      <c r="CD1074" s="206"/>
      <c r="CE1074" s="206"/>
      <c r="CF1074" s="206"/>
      <c r="CG1074" s="206"/>
      <c r="CH1074" s="206"/>
      <c r="CI1074" s="206"/>
      <c r="CJ1074" s="206"/>
      <c r="CK1074" s="206"/>
      <c r="CL1074" s="206"/>
      <c r="CM1074" s="206"/>
      <c r="CN1074" s="206"/>
      <c r="CO1074" s="206"/>
      <c r="CP1074" s="206"/>
      <c r="CQ1074" s="206"/>
      <c r="CR1074" s="206"/>
      <c r="CS1074" s="206"/>
      <c r="CT1074" s="206"/>
      <c r="CU1074" s="206"/>
      <c r="CV1074" s="206"/>
      <c r="CW1074" s="206"/>
      <c r="CX1074" s="206"/>
      <c r="CY1074" s="206"/>
      <c r="CZ1074" s="206"/>
      <c r="DA1074" s="206"/>
      <c r="DB1074" s="206"/>
      <c r="DC1074" s="206"/>
      <c r="DD1074" s="206"/>
      <c r="DE1074" s="206"/>
      <c r="DF1074" s="206"/>
      <c r="DG1074" s="206"/>
      <c r="DH1074" s="206"/>
      <c r="DI1074" s="206"/>
      <c r="DJ1074" s="206"/>
      <c r="DK1074" s="206"/>
      <c r="DL1074" s="206"/>
      <c r="DM1074" s="206"/>
      <c r="DN1074" s="206"/>
      <c r="DO1074" s="206"/>
      <c r="DP1074" s="206"/>
      <c r="DQ1074" s="206"/>
      <c r="DR1074" s="206"/>
      <c r="DS1074" s="206"/>
      <c r="DT1074" s="206"/>
      <c r="DU1074" s="206"/>
      <c r="DV1074" s="206"/>
      <c r="DW1074" s="206"/>
      <c r="DX1074" s="206"/>
      <c r="DY1074" s="206"/>
      <c r="DZ1074" s="206"/>
      <c r="EA1074" s="206"/>
      <c r="EB1074" s="206"/>
      <c r="EC1074" s="206"/>
      <c r="ED1074" s="206"/>
      <c r="EE1074" s="206"/>
      <c r="EF1074" s="206"/>
      <c r="EG1074" s="206"/>
      <c r="EH1074" s="206"/>
      <c r="EI1074" s="206"/>
      <c r="EJ1074" s="206"/>
      <c r="EK1074" s="206"/>
      <c r="EL1074" s="206"/>
      <c r="EM1074" s="206"/>
      <c r="EN1074" s="206"/>
      <c r="EO1074" s="206"/>
      <c r="EP1074" s="206"/>
      <c r="EQ1074" s="206"/>
      <c r="ER1074" s="206"/>
      <c r="ES1074" s="206"/>
      <c r="ET1074" s="206"/>
      <c r="EU1074" s="206"/>
      <c r="EV1074" s="206"/>
      <c r="EW1074" s="206"/>
      <c r="EX1074" s="206"/>
      <c r="EY1074" s="206"/>
      <c r="EZ1074" s="206"/>
      <c r="FA1074" s="206"/>
      <c r="FB1074" s="206"/>
      <c r="FC1074" s="206"/>
      <c r="FD1074" s="206"/>
      <c r="FE1074" s="206"/>
      <c r="FF1074" s="206"/>
      <c r="FG1074" s="206"/>
      <c r="FH1074" s="206"/>
      <c r="FI1074" s="206"/>
      <c r="FJ1074" s="206"/>
      <c r="FK1074" s="206"/>
      <c r="FL1074" s="206"/>
      <c r="FM1074" s="206"/>
      <c r="FN1074" s="206"/>
      <c r="FO1074" s="206"/>
      <c r="FP1074" s="206"/>
      <c r="FQ1074" s="206"/>
      <c r="FR1074" s="206"/>
      <c r="FS1074" s="206"/>
      <c r="FT1074" s="206"/>
      <c r="FU1074" s="206"/>
      <c r="FV1074" s="206"/>
      <c r="FW1074" s="206"/>
      <c r="FX1074" s="206"/>
      <c r="FY1074" s="206"/>
      <c r="FZ1074" s="206"/>
      <c r="GA1074" s="206"/>
      <c r="GB1074" s="206"/>
      <c r="GC1074" s="206"/>
      <c r="GD1074" s="206"/>
      <c r="GE1074" s="206"/>
      <c r="GF1074" s="206"/>
      <c r="GG1074" s="206"/>
      <c r="GH1074" s="206"/>
      <c r="GI1074" s="206"/>
      <c r="GJ1074" s="206"/>
      <c r="GK1074" s="206"/>
      <c r="GL1074" s="206"/>
      <c r="GM1074" s="206"/>
      <c r="GN1074" s="206"/>
      <c r="GO1074" s="206"/>
      <c r="GP1074" s="206"/>
      <c r="GQ1074" s="206"/>
      <c r="GR1074" s="206"/>
      <c r="GS1074" s="206"/>
      <c r="GT1074" s="206"/>
      <c r="GU1074" s="206"/>
      <c r="GV1074" s="206"/>
      <c r="GW1074" s="206"/>
      <c r="GX1074" s="206"/>
      <c r="GY1074" s="206"/>
      <c r="GZ1074" s="206"/>
      <c r="HA1074" s="206"/>
      <c r="HB1074" s="206"/>
      <c r="HC1074" s="206"/>
      <c r="HD1074" s="206"/>
      <c r="HE1074" s="206"/>
      <c r="HF1074" s="206"/>
      <c r="HG1074" s="206"/>
      <c r="HH1074" s="206"/>
      <c r="HI1074" s="206"/>
      <c r="HJ1074" s="206"/>
      <c r="HK1074" s="206"/>
      <c r="HL1074" s="206"/>
      <c r="HM1074" s="206"/>
      <c r="HN1074" s="206"/>
      <c r="HO1074" s="206"/>
      <c r="HP1074" s="206"/>
      <c r="HQ1074" s="206"/>
      <c r="HR1074" s="206"/>
      <c r="HS1074" s="206"/>
      <c r="HT1074" s="206"/>
      <c r="HU1074" s="206"/>
      <c r="HV1074" s="206"/>
      <c r="HW1074" s="206"/>
      <c r="HX1074" s="206"/>
      <c r="HY1074" s="206"/>
      <c r="HZ1074" s="206"/>
      <c r="IA1074" s="206"/>
      <c r="IB1074" s="206"/>
      <c r="IC1074" s="206"/>
      <c r="ID1074" s="206"/>
      <c r="IE1074" s="206"/>
      <c r="IF1074" s="206"/>
      <c r="IG1074" s="206"/>
      <c r="IH1074" s="206"/>
    </row>
    <row r="1075" spans="1:242" s="225" customFormat="1" hidden="1" x14ac:dyDescent="0.25">
      <c r="A1075" s="206"/>
      <c r="B1075" s="206"/>
      <c r="C1075" s="204"/>
      <c r="D1075" s="233" t="s">
        <v>982</v>
      </c>
      <c r="E1075" s="319"/>
      <c r="F1075" s="322"/>
      <c r="G1075" s="242" t="s">
        <v>1611</v>
      </c>
      <c r="H1075" s="285">
        <v>300000</v>
      </c>
      <c r="I1075" s="236"/>
      <c r="J1075" s="357">
        <f t="shared" si="16"/>
        <v>9078955</v>
      </c>
      <c r="K1075" s="251"/>
      <c r="L1075" s="287"/>
      <c r="M1075" s="319"/>
      <c r="N1075" s="287"/>
      <c r="O1075" s="287"/>
      <c r="P1075" s="287"/>
      <c r="Q1075" s="287"/>
      <c r="R1075" s="287"/>
      <c r="S1075" s="287"/>
      <c r="T1075" s="287"/>
      <c r="U1075" s="287"/>
      <c r="V1075" s="287"/>
      <c r="W1075" s="287"/>
      <c r="X1075" s="287"/>
      <c r="Y1075" s="287"/>
      <c r="Z1075" s="287"/>
      <c r="AA1075" s="287"/>
      <c r="AB1075" s="287"/>
      <c r="AC1075" s="287"/>
      <c r="AD1075" s="287"/>
      <c r="AE1075" s="287"/>
      <c r="AF1075" s="287"/>
      <c r="AG1075" s="287"/>
      <c r="AH1075" s="287"/>
      <c r="AI1075" s="287"/>
      <c r="AJ1075" s="449"/>
      <c r="AK1075" s="206"/>
      <c r="AL1075" s="206"/>
      <c r="AM1075" s="206"/>
      <c r="AN1075" s="206"/>
      <c r="AO1075" s="206"/>
      <c r="AP1075" s="206"/>
      <c r="AQ1075" s="206"/>
      <c r="AR1075" s="206"/>
      <c r="AS1075" s="206"/>
      <c r="AT1075" s="206"/>
      <c r="AU1075" s="206"/>
      <c r="AV1075" s="206"/>
      <c r="AW1075" s="206"/>
      <c r="AX1075" s="206"/>
      <c r="AY1075" s="206"/>
      <c r="AZ1075" s="206"/>
      <c r="BA1075" s="206"/>
      <c r="BB1075" s="206"/>
      <c r="BC1075" s="206"/>
      <c r="BD1075" s="206"/>
      <c r="BE1075" s="206"/>
      <c r="BF1075" s="206"/>
      <c r="BG1075" s="206"/>
      <c r="BH1075" s="206"/>
      <c r="BI1075" s="206"/>
      <c r="BJ1075" s="206"/>
      <c r="BK1075" s="206"/>
      <c r="BL1075" s="206"/>
      <c r="BM1075" s="206"/>
      <c r="BN1075" s="206"/>
      <c r="BO1075" s="206"/>
      <c r="BP1075" s="206"/>
      <c r="BQ1075" s="206"/>
      <c r="BR1075" s="206"/>
      <c r="BS1075" s="206"/>
      <c r="BT1075" s="206"/>
      <c r="BU1075" s="206"/>
      <c r="BV1075" s="206"/>
      <c r="BW1075" s="206"/>
      <c r="BX1075" s="206"/>
      <c r="BY1075" s="206"/>
      <c r="BZ1075" s="206"/>
      <c r="CA1075" s="206"/>
      <c r="CB1075" s="206"/>
      <c r="CC1075" s="206"/>
      <c r="CD1075" s="206"/>
      <c r="CE1075" s="206"/>
      <c r="CF1075" s="206"/>
      <c r="CG1075" s="206"/>
      <c r="CH1075" s="206"/>
      <c r="CI1075" s="206"/>
      <c r="CJ1075" s="206"/>
      <c r="CK1075" s="206"/>
      <c r="CL1075" s="206"/>
      <c r="CM1075" s="206"/>
      <c r="CN1075" s="206"/>
      <c r="CO1075" s="206"/>
      <c r="CP1075" s="206"/>
      <c r="CQ1075" s="206"/>
      <c r="CR1075" s="206"/>
      <c r="CS1075" s="206"/>
      <c r="CT1075" s="206"/>
      <c r="CU1075" s="206"/>
      <c r="CV1075" s="206"/>
      <c r="CW1075" s="206"/>
      <c r="CX1075" s="206"/>
      <c r="CY1075" s="206"/>
      <c r="CZ1075" s="206"/>
      <c r="DA1075" s="206"/>
      <c r="DB1075" s="206"/>
      <c r="DC1075" s="206"/>
      <c r="DD1075" s="206"/>
      <c r="DE1075" s="206"/>
      <c r="DF1075" s="206"/>
      <c r="DG1075" s="206"/>
      <c r="DH1075" s="206"/>
      <c r="DI1075" s="206"/>
      <c r="DJ1075" s="206"/>
      <c r="DK1075" s="206"/>
      <c r="DL1075" s="206"/>
      <c r="DM1075" s="206"/>
      <c r="DN1075" s="206"/>
      <c r="DO1075" s="206"/>
      <c r="DP1075" s="206"/>
      <c r="DQ1075" s="206"/>
      <c r="DR1075" s="206"/>
      <c r="DS1075" s="206"/>
      <c r="DT1075" s="206"/>
      <c r="DU1075" s="206"/>
      <c r="DV1075" s="206"/>
      <c r="DW1075" s="206"/>
      <c r="DX1075" s="206"/>
      <c r="DY1075" s="206"/>
      <c r="DZ1075" s="206"/>
      <c r="EA1075" s="206"/>
      <c r="EB1075" s="206"/>
      <c r="EC1075" s="206"/>
      <c r="ED1075" s="206"/>
      <c r="EE1075" s="206"/>
      <c r="EF1075" s="206"/>
      <c r="EG1075" s="206"/>
      <c r="EH1075" s="206"/>
      <c r="EI1075" s="206"/>
      <c r="EJ1075" s="206"/>
      <c r="EK1075" s="206"/>
      <c r="EL1075" s="206"/>
      <c r="EM1075" s="206"/>
      <c r="EN1075" s="206"/>
      <c r="EO1075" s="206"/>
      <c r="EP1075" s="206"/>
      <c r="EQ1075" s="206"/>
      <c r="ER1075" s="206"/>
      <c r="ES1075" s="206"/>
      <c r="ET1075" s="206"/>
      <c r="EU1075" s="206"/>
      <c r="EV1075" s="206"/>
      <c r="EW1075" s="206"/>
      <c r="EX1075" s="206"/>
      <c r="EY1075" s="206"/>
      <c r="EZ1075" s="206"/>
      <c r="FA1075" s="206"/>
      <c r="FB1075" s="206"/>
      <c r="FC1075" s="206"/>
      <c r="FD1075" s="206"/>
      <c r="FE1075" s="206"/>
      <c r="FF1075" s="206"/>
      <c r="FG1075" s="206"/>
      <c r="FH1075" s="206"/>
      <c r="FI1075" s="206"/>
      <c r="FJ1075" s="206"/>
      <c r="FK1075" s="206"/>
      <c r="FL1075" s="206"/>
      <c r="FM1075" s="206"/>
      <c r="FN1075" s="206"/>
      <c r="FO1075" s="206"/>
      <c r="FP1075" s="206"/>
      <c r="FQ1075" s="206"/>
      <c r="FR1075" s="206"/>
      <c r="FS1075" s="206"/>
      <c r="FT1075" s="206"/>
      <c r="FU1075" s="206"/>
      <c r="FV1075" s="206"/>
      <c r="FW1075" s="206"/>
      <c r="FX1075" s="206"/>
      <c r="FY1075" s="206"/>
      <c r="FZ1075" s="206"/>
      <c r="GA1075" s="206"/>
      <c r="GB1075" s="206"/>
      <c r="GC1075" s="206"/>
      <c r="GD1075" s="206"/>
      <c r="GE1075" s="206"/>
      <c r="GF1075" s="206"/>
      <c r="GG1075" s="206"/>
      <c r="GH1075" s="206"/>
      <c r="GI1075" s="206"/>
      <c r="GJ1075" s="206"/>
      <c r="GK1075" s="206"/>
      <c r="GL1075" s="206"/>
      <c r="GM1075" s="206"/>
      <c r="GN1075" s="206"/>
      <c r="GO1075" s="206"/>
      <c r="GP1075" s="206"/>
      <c r="GQ1075" s="206"/>
      <c r="GR1075" s="206"/>
      <c r="GS1075" s="206"/>
      <c r="GT1075" s="206"/>
      <c r="GU1075" s="206"/>
      <c r="GV1075" s="206"/>
      <c r="GW1075" s="206"/>
      <c r="GX1075" s="206"/>
      <c r="GY1075" s="206"/>
      <c r="GZ1075" s="206"/>
      <c r="HA1075" s="206"/>
      <c r="HB1075" s="206"/>
      <c r="HC1075" s="206"/>
      <c r="HD1075" s="206"/>
      <c r="HE1075" s="206"/>
      <c r="HF1075" s="206"/>
      <c r="HG1075" s="206"/>
      <c r="HH1075" s="206"/>
      <c r="HI1075" s="206"/>
      <c r="HJ1075" s="206"/>
      <c r="HK1075" s="206"/>
      <c r="HL1075" s="206"/>
      <c r="HM1075" s="206"/>
      <c r="HN1075" s="206"/>
      <c r="HO1075" s="206"/>
      <c r="HP1075" s="206"/>
      <c r="HQ1075" s="206"/>
      <c r="HR1075" s="206"/>
      <c r="HS1075" s="206"/>
      <c r="HT1075" s="206"/>
      <c r="HU1075" s="206"/>
      <c r="HV1075" s="206"/>
      <c r="HW1075" s="206"/>
      <c r="HX1075" s="206"/>
      <c r="HY1075" s="206"/>
      <c r="HZ1075" s="206"/>
      <c r="IA1075" s="206"/>
      <c r="IB1075" s="206"/>
      <c r="IC1075" s="206"/>
      <c r="ID1075" s="206"/>
      <c r="IE1075" s="206"/>
      <c r="IF1075" s="206"/>
      <c r="IG1075" s="206"/>
      <c r="IH1075" s="206"/>
    </row>
    <row r="1076" spans="1:242" s="225" customFormat="1" hidden="1" x14ac:dyDescent="0.25">
      <c r="A1076" s="206"/>
      <c r="B1076" s="206"/>
      <c r="C1076" s="204">
        <v>43749</v>
      </c>
      <c r="D1076" s="233" t="s">
        <v>1895</v>
      </c>
      <c r="E1076" s="319" t="s">
        <v>1878</v>
      </c>
      <c r="F1076" s="322"/>
      <c r="G1076" s="242" t="s">
        <v>420</v>
      </c>
      <c r="H1076" s="285"/>
      <c r="I1076" s="236">
        <v>1158000</v>
      </c>
      <c r="J1076" s="357">
        <f t="shared" si="16"/>
        <v>7920955</v>
      </c>
      <c r="K1076" s="251"/>
      <c r="L1076" s="287"/>
      <c r="M1076" s="319" t="s">
        <v>1878</v>
      </c>
      <c r="N1076" s="287"/>
      <c r="O1076" s="287"/>
      <c r="P1076" s="287"/>
      <c r="Q1076" s="287"/>
      <c r="R1076" s="287"/>
      <c r="S1076" s="287"/>
      <c r="T1076" s="287"/>
      <c r="U1076" s="287"/>
      <c r="V1076" s="287"/>
      <c r="W1076" s="287"/>
      <c r="X1076" s="287"/>
      <c r="Y1076" s="287"/>
      <c r="Z1076" s="287"/>
      <c r="AA1076" s="287"/>
      <c r="AB1076" s="287"/>
      <c r="AC1076" s="287"/>
      <c r="AD1076" s="287"/>
      <c r="AE1076" s="287"/>
      <c r="AF1076" s="287"/>
      <c r="AG1076" s="287"/>
      <c r="AH1076" s="287"/>
      <c r="AI1076" s="287"/>
      <c r="AJ1076" s="449"/>
      <c r="AK1076" s="206"/>
      <c r="AL1076" s="206"/>
      <c r="AM1076" s="206"/>
      <c r="AN1076" s="206"/>
      <c r="AO1076" s="206"/>
      <c r="AP1076" s="206"/>
      <c r="AQ1076" s="206"/>
      <c r="AR1076" s="206"/>
      <c r="AS1076" s="206"/>
      <c r="AT1076" s="206"/>
      <c r="AU1076" s="206"/>
      <c r="AV1076" s="206"/>
      <c r="AW1076" s="206"/>
      <c r="AX1076" s="206"/>
      <c r="AY1076" s="206"/>
      <c r="AZ1076" s="206"/>
      <c r="BA1076" s="206"/>
      <c r="BB1076" s="206"/>
      <c r="BC1076" s="206"/>
      <c r="BD1076" s="206"/>
      <c r="BE1076" s="206"/>
      <c r="BF1076" s="206"/>
      <c r="BG1076" s="206"/>
      <c r="BH1076" s="206"/>
      <c r="BI1076" s="206"/>
      <c r="BJ1076" s="206"/>
      <c r="BK1076" s="206"/>
      <c r="BL1076" s="206"/>
      <c r="BM1076" s="206"/>
      <c r="BN1076" s="206"/>
      <c r="BO1076" s="206"/>
      <c r="BP1076" s="206"/>
      <c r="BQ1076" s="206"/>
      <c r="BR1076" s="206"/>
      <c r="BS1076" s="206"/>
      <c r="BT1076" s="206"/>
      <c r="BU1076" s="206"/>
      <c r="BV1076" s="206"/>
      <c r="BW1076" s="206"/>
      <c r="BX1076" s="206"/>
      <c r="BY1076" s="206"/>
      <c r="BZ1076" s="206"/>
      <c r="CA1076" s="206"/>
      <c r="CB1076" s="206"/>
      <c r="CC1076" s="206"/>
      <c r="CD1076" s="206"/>
      <c r="CE1076" s="206"/>
      <c r="CF1076" s="206"/>
      <c r="CG1076" s="206"/>
      <c r="CH1076" s="206"/>
      <c r="CI1076" s="206"/>
      <c r="CJ1076" s="206"/>
      <c r="CK1076" s="206"/>
      <c r="CL1076" s="206"/>
      <c r="CM1076" s="206"/>
      <c r="CN1076" s="206"/>
      <c r="CO1076" s="206"/>
      <c r="CP1076" s="206"/>
      <c r="CQ1076" s="206"/>
      <c r="CR1076" s="206"/>
      <c r="CS1076" s="206"/>
      <c r="CT1076" s="206"/>
      <c r="CU1076" s="206"/>
      <c r="CV1076" s="206"/>
      <c r="CW1076" s="206"/>
      <c r="CX1076" s="206"/>
      <c r="CY1076" s="206"/>
      <c r="CZ1076" s="206"/>
      <c r="DA1076" s="206"/>
      <c r="DB1076" s="206"/>
      <c r="DC1076" s="206"/>
      <c r="DD1076" s="206"/>
      <c r="DE1076" s="206"/>
      <c r="DF1076" s="206"/>
      <c r="DG1076" s="206"/>
      <c r="DH1076" s="206"/>
      <c r="DI1076" s="206"/>
      <c r="DJ1076" s="206"/>
      <c r="DK1076" s="206"/>
      <c r="DL1076" s="206"/>
      <c r="DM1076" s="206"/>
      <c r="DN1076" s="206"/>
      <c r="DO1076" s="206"/>
      <c r="DP1076" s="206"/>
      <c r="DQ1076" s="206"/>
      <c r="DR1076" s="206"/>
      <c r="DS1076" s="206"/>
      <c r="DT1076" s="206"/>
      <c r="DU1076" s="206"/>
      <c r="DV1076" s="206"/>
      <c r="DW1076" s="206"/>
      <c r="DX1076" s="206"/>
      <c r="DY1076" s="206"/>
      <c r="DZ1076" s="206"/>
      <c r="EA1076" s="206"/>
      <c r="EB1076" s="206"/>
      <c r="EC1076" s="206"/>
      <c r="ED1076" s="206"/>
      <c r="EE1076" s="206"/>
      <c r="EF1076" s="206"/>
      <c r="EG1076" s="206"/>
      <c r="EH1076" s="206"/>
      <c r="EI1076" s="206"/>
      <c r="EJ1076" s="206"/>
      <c r="EK1076" s="206"/>
      <c r="EL1076" s="206"/>
      <c r="EM1076" s="206"/>
      <c r="EN1076" s="206"/>
      <c r="EO1076" s="206"/>
      <c r="EP1076" s="206"/>
      <c r="EQ1076" s="206"/>
      <c r="ER1076" s="206"/>
      <c r="ES1076" s="206"/>
      <c r="ET1076" s="206"/>
      <c r="EU1076" s="206"/>
      <c r="EV1076" s="206"/>
      <c r="EW1076" s="206"/>
      <c r="EX1076" s="206"/>
      <c r="EY1076" s="206"/>
      <c r="EZ1076" s="206"/>
      <c r="FA1076" s="206"/>
      <c r="FB1076" s="206"/>
      <c r="FC1076" s="206"/>
      <c r="FD1076" s="206"/>
      <c r="FE1076" s="206"/>
      <c r="FF1076" s="206"/>
      <c r="FG1076" s="206"/>
      <c r="FH1076" s="206"/>
      <c r="FI1076" s="206"/>
      <c r="FJ1076" s="206"/>
      <c r="FK1076" s="206"/>
      <c r="FL1076" s="206"/>
      <c r="FM1076" s="206"/>
      <c r="FN1076" s="206"/>
      <c r="FO1076" s="206"/>
      <c r="FP1076" s="206"/>
      <c r="FQ1076" s="206"/>
      <c r="FR1076" s="206"/>
      <c r="FS1076" s="206"/>
      <c r="FT1076" s="206"/>
      <c r="FU1076" s="206"/>
      <c r="FV1076" s="206"/>
      <c r="FW1076" s="206"/>
      <c r="FX1076" s="206"/>
      <c r="FY1076" s="206"/>
      <c r="FZ1076" s="206"/>
      <c r="GA1076" s="206"/>
      <c r="GB1076" s="206"/>
      <c r="GC1076" s="206"/>
      <c r="GD1076" s="206"/>
      <c r="GE1076" s="206"/>
      <c r="GF1076" s="206"/>
      <c r="GG1076" s="206"/>
      <c r="GH1076" s="206"/>
      <c r="GI1076" s="206"/>
      <c r="GJ1076" s="206"/>
      <c r="GK1076" s="206"/>
      <c r="GL1076" s="206"/>
      <c r="GM1076" s="206"/>
      <c r="GN1076" s="206"/>
      <c r="GO1076" s="206"/>
      <c r="GP1076" s="206"/>
      <c r="GQ1076" s="206"/>
      <c r="GR1076" s="206"/>
      <c r="GS1076" s="206"/>
      <c r="GT1076" s="206"/>
      <c r="GU1076" s="206"/>
      <c r="GV1076" s="206"/>
      <c r="GW1076" s="206"/>
      <c r="GX1076" s="206"/>
      <c r="GY1076" s="206"/>
      <c r="GZ1076" s="206"/>
      <c r="HA1076" s="206"/>
      <c r="HB1076" s="206"/>
      <c r="HC1076" s="206"/>
      <c r="HD1076" s="206"/>
      <c r="HE1076" s="206"/>
      <c r="HF1076" s="206"/>
      <c r="HG1076" s="206"/>
      <c r="HH1076" s="206"/>
      <c r="HI1076" s="206"/>
      <c r="HJ1076" s="206"/>
      <c r="HK1076" s="206"/>
      <c r="HL1076" s="206"/>
      <c r="HM1076" s="206"/>
      <c r="HN1076" s="206"/>
      <c r="HO1076" s="206"/>
      <c r="HP1076" s="206"/>
      <c r="HQ1076" s="206"/>
      <c r="HR1076" s="206"/>
      <c r="HS1076" s="206"/>
      <c r="HT1076" s="206"/>
      <c r="HU1076" s="206"/>
      <c r="HV1076" s="206"/>
      <c r="HW1076" s="206"/>
      <c r="HX1076" s="206"/>
      <c r="HY1076" s="206"/>
      <c r="HZ1076" s="206"/>
      <c r="IA1076" s="206"/>
      <c r="IB1076" s="206"/>
      <c r="IC1076" s="206"/>
      <c r="ID1076" s="206"/>
      <c r="IE1076" s="206"/>
      <c r="IF1076" s="206"/>
      <c r="IG1076" s="206"/>
      <c r="IH1076" s="206"/>
    </row>
    <row r="1077" spans="1:242" s="225" customFormat="1" hidden="1" x14ac:dyDescent="0.25">
      <c r="A1077" s="206"/>
      <c r="B1077" s="206"/>
      <c r="C1077" s="204">
        <v>43749</v>
      </c>
      <c r="D1077" s="233" t="s">
        <v>1896</v>
      </c>
      <c r="E1077" s="319" t="s">
        <v>1879</v>
      </c>
      <c r="F1077" s="322"/>
      <c r="G1077" s="242" t="s">
        <v>543</v>
      </c>
      <c r="H1077" s="285"/>
      <c r="I1077" s="236">
        <v>5648751</v>
      </c>
      <c r="J1077" s="357">
        <f t="shared" si="16"/>
        <v>2272204</v>
      </c>
      <c r="K1077" s="251"/>
      <c r="L1077" s="287"/>
      <c r="M1077" s="319" t="s">
        <v>1879</v>
      </c>
      <c r="N1077" s="287"/>
      <c r="O1077" s="287"/>
      <c r="P1077" s="287"/>
      <c r="Q1077" s="287"/>
      <c r="R1077" s="287"/>
      <c r="S1077" s="287"/>
      <c r="T1077" s="287"/>
      <c r="U1077" s="287"/>
      <c r="V1077" s="287"/>
      <c r="W1077" s="287"/>
      <c r="X1077" s="287"/>
      <c r="Y1077" s="287"/>
      <c r="Z1077" s="287"/>
      <c r="AA1077" s="287"/>
      <c r="AB1077" s="287"/>
      <c r="AC1077" s="287"/>
      <c r="AD1077" s="287"/>
      <c r="AE1077" s="287"/>
      <c r="AF1077" s="287"/>
      <c r="AG1077" s="287"/>
      <c r="AH1077" s="287"/>
      <c r="AI1077" s="287"/>
      <c r="AJ1077" s="449"/>
      <c r="AK1077" s="206"/>
      <c r="AL1077" s="206"/>
      <c r="AM1077" s="206"/>
      <c r="AN1077" s="206"/>
      <c r="AO1077" s="206"/>
      <c r="AP1077" s="206"/>
      <c r="AQ1077" s="206"/>
      <c r="AR1077" s="206"/>
      <c r="AS1077" s="206"/>
      <c r="AT1077" s="206"/>
      <c r="AU1077" s="206"/>
      <c r="AV1077" s="206"/>
      <c r="AW1077" s="206"/>
      <c r="AX1077" s="206"/>
      <c r="AY1077" s="206"/>
      <c r="AZ1077" s="206"/>
      <c r="BA1077" s="206"/>
      <c r="BB1077" s="206"/>
      <c r="BC1077" s="206"/>
      <c r="BD1077" s="206"/>
      <c r="BE1077" s="206"/>
      <c r="BF1077" s="206"/>
      <c r="BG1077" s="206"/>
      <c r="BH1077" s="206"/>
      <c r="BI1077" s="206"/>
      <c r="BJ1077" s="206"/>
      <c r="BK1077" s="206"/>
      <c r="BL1077" s="206"/>
      <c r="BM1077" s="206"/>
      <c r="BN1077" s="206"/>
      <c r="BO1077" s="206"/>
      <c r="BP1077" s="206"/>
      <c r="BQ1077" s="206"/>
      <c r="BR1077" s="206"/>
      <c r="BS1077" s="206"/>
      <c r="BT1077" s="206"/>
      <c r="BU1077" s="206"/>
      <c r="BV1077" s="206"/>
      <c r="BW1077" s="206"/>
      <c r="BX1077" s="206"/>
      <c r="BY1077" s="206"/>
      <c r="BZ1077" s="206"/>
      <c r="CA1077" s="206"/>
      <c r="CB1077" s="206"/>
      <c r="CC1077" s="206"/>
      <c r="CD1077" s="206"/>
      <c r="CE1077" s="206"/>
      <c r="CF1077" s="206"/>
      <c r="CG1077" s="206"/>
      <c r="CH1077" s="206"/>
      <c r="CI1077" s="206"/>
      <c r="CJ1077" s="206"/>
      <c r="CK1077" s="206"/>
      <c r="CL1077" s="206"/>
      <c r="CM1077" s="206"/>
      <c r="CN1077" s="206"/>
      <c r="CO1077" s="206"/>
      <c r="CP1077" s="206"/>
      <c r="CQ1077" s="206"/>
      <c r="CR1077" s="206"/>
      <c r="CS1077" s="206"/>
      <c r="CT1077" s="206"/>
      <c r="CU1077" s="206"/>
      <c r="CV1077" s="206"/>
      <c r="CW1077" s="206"/>
      <c r="CX1077" s="206"/>
      <c r="CY1077" s="206"/>
      <c r="CZ1077" s="206"/>
      <c r="DA1077" s="206"/>
      <c r="DB1077" s="206"/>
      <c r="DC1077" s="206"/>
      <c r="DD1077" s="206"/>
      <c r="DE1077" s="206"/>
      <c r="DF1077" s="206"/>
      <c r="DG1077" s="206"/>
      <c r="DH1077" s="206"/>
      <c r="DI1077" s="206"/>
      <c r="DJ1077" s="206"/>
      <c r="DK1077" s="206"/>
      <c r="DL1077" s="206"/>
      <c r="DM1077" s="206"/>
      <c r="DN1077" s="206"/>
      <c r="DO1077" s="206"/>
      <c r="DP1077" s="206"/>
      <c r="DQ1077" s="206"/>
      <c r="DR1077" s="206"/>
      <c r="DS1077" s="206"/>
      <c r="DT1077" s="206"/>
      <c r="DU1077" s="206"/>
      <c r="DV1077" s="206"/>
      <c r="DW1077" s="206"/>
      <c r="DX1077" s="206"/>
      <c r="DY1077" s="206"/>
      <c r="DZ1077" s="206"/>
      <c r="EA1077" s="206"/>
      <c r="EB1077" s="206"/>
      <c r="EC1077" s="206"/>
      <c r="ED1077" s="206"/>
      <c r="EE1077" s="206"/>
      <c r="EF1077" s="206"/>
      <c r="EG1077" s="206"/>
      <c r="EH1077" s="206"/>
      <c r="EI1077" s="206"/>
      <c r="EJ1077" s="206"/>
      <c r="EK1077" s="206"/>
      <c r="EL1077" s="206"/>
      <c r="EM1077" s="206"/>
      <c r="EN1077" s="206"/>
      <c r="EO1077" s="206"/>
      <c r="EP1077" s="206"/>
      <c r="EQ1077" s="206"/>
      <c r="ER1077" s="206"/>
      <c r="ES1077" s="206"/>
      <c r="ET1077" s="206"/>
      <c r="EU1077" s="206"/>
      <c r="EV1077" s="206"/>
      <c r="EW1077" s="206"/>
      <c r="EX1077" s="206"/>
      <c r="EY1077" s="206"/>
      <c r="EZ1077" s="206"/>
      <c r="FA1077" s="206"/>
      <c r="FB1077" s="206"/>
      <c r="FC1077" s="206"/>
      <c r="FD1077" s="206"/>
      <c r="FE1077" s="206"/>
      <c r="FF1077" s="206"/>
      <c r="FG1077" s="206"/>
      <c r="FH1077" s="206"/>
      <c r="FI1077" s="206"/>
      <c r="FJ1077" s="206"/>
      <c r="FK1077" s="206"/>
      <c r="FL1077" s="206"/>
      <c r="FM1077" s="206"/>
      <c r="FN1077" s="206"/>
      <c r="FO1077" s="206"/>
      <c r="FP1077" s="206"/>
      <c r="FQ1077" s="206"/>
      <c r="FR1077" s="206"/>
      <c r="FS1077" s="206"/>
      <c r="FT1077" s="206"/>
      <c r="FU1077" s="206"/>
      <c r="FV1077" s="206"/>
      <c r="FW1077" s="206"/>
      <c r="FX1077" s="206"/>
      <c r="FY1077" s="206"/>
      <c r="FZ1077" s="206"/>
      <c r="GA1077" s="206"/>
      <c r="GB1077" s="206"/>
      <c r="GC1077" s="206"/>
      <c r="GD1077" s="206"/>
      <c r="GE1077" s="206"/>
      <c r="GF1077" s="206"/>
      <c r="GG1077" s="206"/>
      <c r="GH1077" s="206"/>
      <c r="GI1077" s="206"/>
      <c r="GJ1077" s="206"/>
      <c r="GK1077" s="206"/>
      <c r="GL1077" s="206"/>
      <c r="GM1077" s="206"/>
      <c r="GN1077" s="206"/>
      <c r="GO1077" s="206"/>
      <c r="GP1077" s="206"/>
      <c r="GQ1077" s="206"/>
      <c r="GR1077" s="206"/>
      <c r="GS1077" s="206"/>
      <c r="GT1077" s="206"/>
      <c r="GU1077" s="206"/>
      <c r="GV1077" s="206"/>
      <c r="GW1077" s="206"/>
      <c r="GX1077" s="206"/>
      <c r="GY1077" s="206"/>
      <c r="GZ1077" s="206"/>
      <c r="HA1077" s="206"/>
      <c r="HB1077" s="206"/>
      <c r="HC1077" s="206"/>
      <c r="HD1077" s="206"/>
      <c r="HE1077" s="206"/>
      <c r="HF1077" s="206"/>
      <c r="HG1077" s="206"/>
      <c r="HH1077" s="206"/>
      <c r="HI1077" s="206"/>
      <c r="HJ1077" s="206"/>
      <c r="HK1077" s="206"/>
      <c r="HL1077" s="206"/>
      <c r="HM1077" s="206"/>
      <c r="HN1077" s="206"/>
      <c r="HO1077" s="206"/>
      <c r="HP1077" s="206"/>
      <c r="HQ1077" s="206"/>
      <c r="HR1077" s="206"/>
      <c r="HS1077" s="206"/>
      <c r="HT1077" s="206"/>
      <c r="HU1077" s="206"/>
      <c r="HV1077" s="206"/>
      <c r="HW1077" s="206"/>
      <c r="HX1077" s="206"/>
      <c r="HY1077" s="206"/>
      <c r="HZ1077" s="206"/>
      <c r="IA1077" s="206"/>
      <c r="IB1077" s="206"/>
      <c r="IC1077" s="206"/>
      <c r="ID1077" s="206"/>
      <c r="IE1077" s="206"/>
      <c r="IF1077" s="206"/>
      <c r="IG1077" s="206"/>
      <c r="IH1077" s="206"/>
    </row>
    <row r="1078" spans="1:242" s="225" customFormat="1" hidden="1" x14ac:dyDescent="0.25">
      <c r="A1078" s="206"/>
      <c r="B1078" s="206"/>
      <c r="C1078" s="204">
        <v>43749</v>
      </c>
      <c r="D1078" s="233" t="s">
        <v>1897</v>
      </c>
      <c r="E1078" s="322" t="s">
        <v>1880</v>
      </c>
      <c r="F1078" s="322"/>
      <c r="G1078" s="242" t="s">
        <v>1899</v>
      </c>
      <c r="H1078" s="297"/>
      <c r="I1078" s="236">
        <v>2194654</v>
      </c>
      <c r="J1078" s="357">
        <f t="shared" si="16"/>
        <v>77550</v>
      </c>
      <c r="K1078" s="251"/>
      <c r="L1078" s="287"/>
      <c r="M1078" s="322" t="s">
        <v>1880</v>
      </c>
      <c r="N1078" s="287"/>
      <c r="O1078" s="287"/>
      <c r="P1078" s="287"/>
      <c r="Q1078" s="287"/>
      <c r="R1078" s="287"/>
      <c r="S1078" s="287"/>
      <c r="T1078" s="287"/>
      <c r="U1078" s="287"/>
      <c r="V1078" s="287"/>
      <c r="W1078" s="287"/>
      <c r="X1078" s="287"/>
      <c r="Y1078" s="287"/>
      <c r="Z1078" s="287"/>
      <c r="AA1078" s="287"/>
      <c r="AB1078" s="287"/>
      <c r="AC1078" s="287"/>
      <c r="AD1078" s="287"/>
      <c r="AE1078" s="287"/>
      <c r="AF1078" s="287"/>
      <c r="AG1078" s="287"/>
      <c r="AH1078" s="287"/>
      <c r="AI1078" s="287"/>
      <c r="AJ1078" s="449"/>
      <c r="AK1078" s="206"/>
      <c r="AL1078" s="206"/>
      <c r="AM1078" s="206"/>
      <c r="AN1078" s="206"/>
      <c r="AO1078" s="206"/>
      <c r="AP1078" s="206"/>
      <c r="AQ1078" s="206"/>
      <c r="AR1078" s="206"/>
      <c r="AS1078" s="206"/>
      <c r="AT1078" s="206"/>
      <c r="AU1078" s="206"/>
      <c r="AV1078" s="206"/>
      <c r="AW1078" s="206"/>
      <c r="AX1078" s="206"/>
      <c r="AY1078" s="206"/>
      <c r="AZ1078" s="206"/>
      <c r="BA1078" s="206"/>
      <c r="BB1078" s="206"/>
      <c r="BC1078" s="206"/>
      <c r="BD1078" s="206"/>
      <c r="BE1078" s="206"/>
      <c r="BF1078" s="206"/>
      <c r="BG1078" s="206"/>
      <c r="BH1078" s="206"/>
      <c r="BI1078" s="206"/>
      <c r="BJ1078" s="206"/>
      <c r="BK1078" s="206"/>
      <c r="BL1078" s="206"/>
      <c r="BM1078" s="206"/>
      <c r="BN1078" s="206"/>
      <c r="BO1078" s="206"/>
      <c r="BP1078" s="206"/>
      <c r="BQ1078" s="206"/>
      <c r="BR1078" s="206"/>
      <c r="BS1078" s="206"/>
      <c r="BT1078" s="206"/>
      <c r="BU1078" s="206"/>
      <c r="BV1078" s="206"/>
      <c r="BW1078" s="206"/>
      <c r="BX1078" s="206"/>
      <c r="BY1078" s="206"/>
      <c r="BZ1078" s="206"/>
      <c r="CA1078" s="206"/>
      <c r="CB1078" s="206"/>
      <c r="CC1078" s="206"/>
      <c r="CD1078" s="206"/>
      <c r="CE1078" s="206"/>
      <c r="CF1078" s="206"/>
      <c r="CG1078" s="206"/>
      <c r="CH1078" s="206"/>
      <c r="CI1078" s="206"/>
      <c r="CJ1078" s="206"/>
      <c r="CK1078" s="206"/>
      <c r="CL1078" s="206"/>
      <c r="CM1078" s="206"/>
      <c r="CN1078" s="206"/>
      <c r="CO1078" s="206"/>
      <c r="CP1078" s="206"/>
      <c r="CQ1078" s="206"/>
      <c r="CR1078" s="206"/>
      <c r="CS1078" s="206"/>
      <c r="CT1078" s="206"/>
      <c r="CU1078" s="206"/>
      <c r="CV1078" s="206"/>
      <c r="CW1078" s="206"/>
      <c r="CX1078" s="206"/>
      <c r="CY1078" s="206"/>
      <c r="CZ1078" s="206"/>
      <c r="DA1078" s="206"/>
      <c r="DB1078" s="206"/>
      <c r="DC1078" s="206"/>
      <c r="DD1078" s="206"/>
      <c r="DE1078" s="206"/>
      <c r="DF1078" s="206"/>
      <c r="DG1078" s="206"/>
      <c r="DH1078" s="206"/>
      <c r="DI1078" s="206"/>
      <c r="DJ1078" s="206"/>
      <c r="DK1078" s="206"/>
      <c r="DL1078" s="206"/>
      <c r="DM1078" s="206"/>
      <c r="DN1078" s="206"/>
      <c r="DO1078" s="206"/>
      <c r="DP1078" s="206"/>
      <c r="DQ1078" s="206"/>
      <c r="DR1078" s="206"/>
      <c r="DS1078" s="206"/>
      <c r="DT1078" s="206"/>
      <c r="DU1078" s="206"/>
      <c r="DV1078" s="206"/>
      <c r="DW1078" s="206"/>
      <c r="DX1078" s="206"/>
      <c r="DY1078" s="206"/>
      <c r="DZ1078" s="206"/>
      <c r="EA1078" s="206"/>
      <c r="EB1078" s="206"/>
      <c r="EC1078" s="206"/>
      <c r="ED1078" s="206"/>
      <c r="EE1078" s="206"/>
      <c r="EF1078" s="206"/>
      <c r="EG1078" s="206"/>
      <c r="EH1078" s="206"/>
      <c r="EI1078" s="206"/>
      <c r="EJ1078" s="206"/>
      <c r="EK1078" s="206"/>
      <c r="EL1078" s="206"/>
      <c r="EM1078" s="206"/>
      <c r="EN1078" s="206"/>
      <c r="EO1078" s="206"/>
      <c r="EP1078" s="206"/>
      <c r="EQ1078" s="206"/>
      <c r="ER1078" s="206"/>
      <c r="ES1078" s="206"/>
      <c r="ET1078" s="206"/>
      <c r="EU1078" s="206"/>
      <c r="EV1078" s="206"/>
      <c r="EW1078" s="206"/>
      <c r="EX1078" s="206"/>
      <c r="EY1078" s="206"/>
      <c r="EZ1078" s="206"/>
      <c r="FA1078" s="206"/>
      <c r="FB1078" s="206"/>
      <c r="FC1078" s="206"/>
      <c r="FD1078" s="206"/>
      <c r="FE1078" s="206"/>
      <c r="FF1078" s="206"/>
      <c r="FG1078" s="206"/>
      <c r="FH1078" s="206"/>
      <c r="FI1078" s="206"/>
      <c r="FJ1078" s="206"/>
      <c r="FK1078" s="206"/>
      <c r="FL1078" s="206"/>
      <c r="FM1078" s="206"/>
      <c r="FN1078" s="206"/>
      <c r="FO1078" s="206"/>
      <c r="FP1078" s="206"/>
      <c r="FQ1078" s="206"/>
      <c r="FR1078" s="206"/>
      <c r="FS1078" s="206"/>
      <c r="FT1078" s="206"/>
      <c r="FU1078" s="206"/>
      <c r="FV1078" s="206"/>
      <c r="FW1078" s="206"/>
      <c r="FX1078" s="206"/>
      <c r="FY1078" s="206"/>
      <c r="FZ1078" s="206"/>
      <c r="GA1078" s="206"/>
      <c r="GB1078" s="206"/>
      <c r="GC1078" s="206"/>
      <c r="GD1078" s="206"/>
      <c r="GE1078" s="206"/>
      <c r="GF1078" s="206"/>
      <c r="GG1078" s="206"/>
      <c r="GH1078" s="206"/>
      <c r="GI1078" s="206"/>
      <c r="GJ1078" s="206"/>
      <c r="GK1078" s="206"/>
      <c r="GL1078" s="206"/>
      <c r="GM1078" s="206"/>
      <c r="GN1078" s="206"/>
      <c r="GO1078" s="206"/>
      <c r="GP1078" s="206"/>
      <c r="GQ1078" s="206"/>
      <c r="GR1078" s="206"/>
      <c r="GS1078" s="206"/>
      <c r="GT1078" s="206"/>
      <c r="GU1078" s="206"/>
      <c r="GV1078" s="206"/>
      <c r="GW1078" s="206"/>
      <c r="GX1078" s="206"/>
      <c r="GY1078" s="206"/>
      <c r="GZ1078" s="206"/>
      <c r="HA1078" s="206"/>
      <c r="HB1078" s="206"/>
      <c r="HC1078" s="206"/>
      <c r="HD1078" s="206"/>
      <c r="HE1078" s="206"/>
      <c r="HF1078" s="206"/>
      <c r="HG1078" s="206"/>
      <c r="HH1078" s="206"/>
      <c r="HI1078" s="206"/>
      <c r="HJ1078" s="206"/>
      <c r="HK1078" s="206"/>
      <c r="HL1078" s="206"/>
      <c r="HM1078" s="206"/>
      <c r="HN1078" s="206"/>
      <c r="HO1078" s="206"/>
      <c r="HP1078" s="206"/>
      <c r="HQ1078" s="206"/>
      <c r="HR1078" s="206"/>
      <c r="HS1078" s="206"/>
      <c r="HT1078" s="206"/>
      <c r="HU1078" s="206"/>
      <c r="HV1078" s="206"/>
      <c r="HW1078" s="206"/>
      <c r="HX1078" s="206"/>
      <c r="HY1078" s="206"/>
      <c r="HZ1078" s="206"/>
      <c r="IA1078" s="206"/>
      <c r="IB1078" s="206"/>
      <c r="IC1078" s="206"/>
      <c r="ID1078" s="206"/>
      <c r="IE1078" s="206"/>
      <c r="IF1078" s="206"/>
      <c r="IG1078" s="206"/>
      <c r="IH1078" s="206"/>
    </row>
    <row r="1079" spans="1:242" s="225" customFormat="1" hidden="1" x14ac:dyDescent="0.25">
      <c r="A1079" s="206"/>
      <c r="B1079" s="206"/>
      <c r="C1079" s="408"/>
      <c r="D1079" s="248" t="s">
        <v>1904</v>
      </c>
      <c r="E1079" s="238"/>
      <c r="F1079" s="255"/>
      <c r="G1079" s="242" t="s">
        <v>1899</v>
      </c>
      <c r="H1079" s="285">
        <v>505000</v>
      </c>
      <c r="I1079" s="263"/>
      <c r="J1079" s="357">
        <f t="shared" si="16"/>
        <v>582550</v>
      </c>
      <c r="K1079" s="251" t="s">
        <v>1900</v>
      </c>
      <c r="L1079" s="287"/>
      <c r="M1079" s="238"/>
      <c r="N1079" s="287"/>
      <c r="O1079" s="287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449"/>
      <c r="AK1079" s="206"/>
      <c r="AL1079" s="206"/>
      <c r="AM1079" s="206"/>
      <c r="AN1079" s="206"/>
      <c r="AO1079" s="206"/>
      <c r="AP1079" s="206"/>
      <c r="AQ1079" s="206"/>
      <c r="AR1079" s="206"/>
      <c r="AS1079" s="206"/>
      <c r="AT1079" s="206"/>
      <c r="AU1079" s="206"/>
      <c r="AV1079" s="206"/>
      <c r="AW1079" s="206"/>
      <c r="AX1079" s="206"/>
      <c r="AY1079" s="206"/>
      <c r="AZ1079" s="206"/>
      <c r="BA1079" s="206"/>
      <c r="BB1079" s="206"/>
      <c r="BC1079" s="206"/>
      <c r="BD1079" s="206"/>
      <c r="BE1079" s="206"/>
      <c r="BF1079" s="206"/>
      <c r="BG1079" s="206"/>
      <c r="BH1079" s="206"/>
      <c r="BI1079" s="206"/>
      <c r="BJ1079" s="206"/>
      <c r="BK1079" s="206"/>
      <c r="BL1079" s="206"/>
      <c r="BM1079" s="206"/>
      <c r="BN1079" s="206"/>
      <c r="BO1079" s="206"/>
      <c r="BP1079" s="206"/>
      <c r="BQ1079" s="206"/>
      <c r="BR1079" s="206"/>
      <c r="BS1079" s="206"/>
      <c r="BT1079" s="206"/>
      <c r="BU1079" s="206"/>
      <c r="BV1079" s="206"/>
      <c r="BW1079" s="206"/>
      <c r="BX1079" s="206"/>
      <c r="BY1079" s="206"/>
      <c r="BZ1079" s="206"/>
      <c r="CA1079" s="206"/>
      <c r="CB1079" s="206"/>
      <c r="CC1079" s="206"/>
      <c r="CD1079" s="206"/>
      <c r="CE1079" s="206"/>
      <c r="CF1079" s="206"/>
      <c r="CG1079" s="206"/>
      <c r="CH1079" s="206"/>
      <c r="CI1079" s="206"/>
      <c r="CJ1079" s="206"/>
      <c r="CK1079" s="206"/>
      <c r="CL1079" s="206"/>
      <c r="CM1079" s="206"/>
      <c r="CN1079" s="206"/>
      <c r="CO1079" s="206"/>
      <c r="CP1079" s="206"/>
      <c r="CQ1079" s="206"/>
      <c r="CR1079" s="206"/>
      <c r="CS1079" s="206"/>
      <c r="CT1079" s="206"/>
      <c r="CU1079" s="206"/>
      <c r="CV1079" s="206"/>
      <c r="CW1079" s="206"/>
      <c r="CX1079" s="206"/>
      <c r="CY1079" s="206"/>
      <c r="CZ1079" s="206"/>
      <c r="DA1079" s="206"/>
      <c r="DB1079" s="206"/>
      <c r="DC1079" s="206"/>
      <c r="DD1079" s="206"/>
      <c r="DE1079" s="206"/>
      <c r="DF1079" s="206"/>
      <c r="DG1079" s="206"/>
      <c r="DH1079" s="206"/>
      <c r="DI1079" s="206"/>
      <c r="DJ1079" s="206"/>
      <c r="DK1079" s="206"/>
      <c r="DL1079" s="206"/>
      <c r="DM1079" s="206"/>
      <c r="DN1079" s="206"/>
      <c r="DO1079" s="206"/>
      <c r="DP1079" s="206"/>
      <c r="DQ1079" s="206"/>
      <c r="DR1079" s="206"/>
      <c r="DS1079" s="206"/>
      <c r="DT1079" s="206"/>
      <c r="DU1079" s="206"/>
      <c r="DV1079" s="206"/>
      <c r="DW1079" s="206"/>
      <c r="DX1079" s="206"/>
      <c r="DY1079" s="206"/>
      <c r="DZ1079" s="206"/>
      <c r="EA1079" s="206"/>
      <c r="EB1079" s="206"/>
      <c r="EC1079" s="206"/>
      <c r="ED1079" s="206"/>
      <c r="EE1079" s="206"/>
      <c r="EF1079" s="206"/>
      <c r="EG1079" s="206"/>
      <c r="EH1079" s="206"/>
      <c r="EI1079" s="206"/>
      <c r="EJ1079" s="206"/>
      <c r="EK1079" s="206"/>
      <c r="EL1079" s="206"/>
      <c r="EM1079" s="206"/>
      <c r="EN1079" s="206"/>
      <c r="EO1079" s="206"/>
      <c r="EP1079" s="206"/>
      <c r="EQ1079" s="206"/>
      <c r="ER1079" s="206"/>
      <c r="ES1079" s="206"/>
      <c r="ET1079" s="206"/>
      <c r="EU1079" s="206"/>
      <c r="EV1079" s="206"/>
      <c r="EW1079" s="206"/>
      <c r="EX1079" s="206"/>
      <c r="EY1079" s="206"/>
      <c r="EZ1079" s="206"/>
      <c r="FA1079" s="206"/>
      <c r="FB1079" s="206"/>
      <c r="FC1079" s="206"/>
      <c r="FD1079" s="206"/>
      <c r="FE1079" s="206"/>
      <c r="FF1079" s="206"/>
      <c r="FG1079" s="206"/>
      <c r="FH1079" s="206"/>
      <c r="FI1079" s="206"/>
      <c r="FJ1079" s="206"/>
      <c r="FK1079" s="206"/>
      <c r="FL1079" s="206"/>
      <c r="FM1079" s="206"/>
      <c r="FN1079" s="206"/>
      <c r="FO1079" s="206"/>
      <c r="FP1079" s="206"/>
      <c r="FQ1079" s="206"/>
      <c r="FR1079" s="206"/>
      <c r="FS1079" s="206"/>
      <c r="FT1079" s="206"/>
      <c r="FU1079" s="206"/>
      <c r="FV1079" s="206"/>
      <c r="FW1079" s="206"/>
      <c r="FX1079" s="206"/>
      <c r="FY1079" s="206"/>
      <c r="FZ1079" s="206"/>
      <c r="GA1079" s="206"/>
      <c r="GB1079" s="206"/>
      <c r="GC1079" s="206"/>
      <c r="GD1079" s="206"/>
      <c r="GE1079" s="206"/>
      <c r="GF1079" s="206"/>
      <c r="GG1079" s="206"/>
      <c r="GH1079" s="206"/>
      <c r="GI1079" s="206"/>
      <c r="GJ1079" s="206"/>
      <c r="GK1079" s="206"/>
      <c r="GL1079" s="206"/>
      <c r="GM1079" s="206"/>
      <c r="GN1079" s="206"/>
      <c r="GO1079" s="206"/>
      <c r="GP1079" s="206"/>
      <c r="GQ1079" s="206"/>
      <c r="GR1079" s="206"/>
      <c r="GS1079" s="206"/>
      <c r="GT1079" s="206"/>
      <c r="GU1079" s="206"/>
      <c r="GV1079" s="206"/>
      <c r="GW1079" s="206"/>
      <c r="GX1079" s="206"/>
      <c r="GY1079" s="206"/>
      <c r="GZ1079" s="206"/>
      <c r="HA1079" s="206"/>
      <c r="HB1079" s="206"/>
      <c r="HC1079" s="206"/>
      <c r="HD1079" s="206"/>
      <c r="HE1079" s="206"/>
      <c r="HF1079" s="206"/>
      <c r="HG1079" s="206"/>
      <c r="HH1079" s="206"/>
      <c r="HI1079" s="206"/>
      <c r="HJ1079" s="206"/>
      <c r="HK1079" s="206"/>
      <c r="HL1079" s="206"/>
      <c r="HM1079" s="206"/>
      <c r="HN1079" s="206"/>
      <c r="HO1079" s="206"/>
      <c r="HP1079" s="206"/>
      <c r="HQ1079" s="206"/>
      <c r="HR1079" s="206"/>
      <c r="HS1079" s="206"/>
      <c r="HT1079" s="206"/>
      <c r="HU1079" s="206"/>
      <c r="HV1079" s="206"/>
      <c r="HW1079" s="206"/>
      <c r="HX1079" s="206"/>
      <c r="HY1079" s="206"/>
      <c r="HZ1079" s="206"/>
      <c r="IA1079" s="206"/>
      <c r="IB1079" s="206"/>
      <c r="IC1079" s="206"/>
      <c r="ID1079" s="206"/>
      <c r="IE1079" s="206"/>
      <c r="IF1079" s="206"/>
      <c r="IG1079" s="206"/>
      <c r="IH1079" s="206"/>
    </row>
    <row r="1080" spans="1:242" s="225" customFormat="1" hidden="1" x14ac:dyDescent="0.25">
      <c r="A1080" s="206"/>
      <c r="B1080" s="206"/>
      <c r="C1080" s="408"/>
      <c r="D1080" s="248" t="s">
        <v>1905</v>
      </c>
      <c r="E1080" s="238"/>
      <c r="F1080" s="255"/>
      <c r="G1080" s="242" t="s">
        <v>1899</v>
      </c>
      <c r="H1080" s="285">
        <v>2505000</v>
      </c>
      <c r="I1080" s="263"/>
      <c r="J1080" s="357">
        <f t="shared" si="16"/>
        <v>3087550</v>
      </c>
      <c r="K1080" s="251" t="s">
        <v>1901</v>
      </c>
      <c r="L1080" s="287"/>
      <c r="M1080" s="238"/>
      <c r="N1080" s="287"/>
      <c r="O1080" s="287"/>
      <c r="P1080" s="287"/>
      <c r="Q1080" s="287"/>
      <c r="R1080" s="287"/>
      <c r="S1080" s="287"/>
      <c r="T1080" s="287"/>
      <c r="U1080" s="287"/>
      <c r="V1080" s="287"/>
      <c r="W1080" s="287"/>
      <c r="X1080" s="287"/>
      <c r="Y1080" s="287"/>
      <c r="Z1080" s="287"/>
      <c r="AA1080" s="287"/>
      <c r="AB1080" s="287"/>
      <c r="AC1080" s="287"/>
      <c r="AD1080" s="287"/>
      <c r="AE1080" s="287"/>
      <c r="AF1080" s="287"/>
      <c r="AG1080" s="287"/>
      <c r="AH1080" s="287"/>
      <c r="AI1080" s="287"/>
      <c r="AJ1080" s="449"/>
      <c r="AK1080" s="206"/>
      <c r="AL1080" s="206"/>
      <c r="AM1080" s="206"/>
      <c r="AN1080" s="206"/>
      <c r="AO1080" s="206"/>
      <c r="AP1080" s="206"/>
      <c r="AQ1080" s="206"/>
      <c r="AR1080" s="206"/>
      <c r="AS1080" s="206"/>
      <c r="AT1080" s="206"/>
      <c r="AU1080" s="206"/>
      <c r="AV1080" s="206"/>
      <c r="AW1080" s="206"/>
      <c r="AX1080" s="206"/>
      <c r="AY1080" s="206"/>
      <c r="AZ1080" s="206"/>
      <c r="BA1080" s="206"/>
      <c r="BB1080" s="206"/>
      <c r="BC1080" s="206"/>
      <c r="BD1080" s="206"/>
      <c r="BE1080" s="206"/>
      <c r="BF1080" s="206"/>
      <c r="BG1080" s="206"/>
      <c r="BH1080" s="206"/>
      <c r="BI1080" s="206"/>
      <c r="BJ1080" s="206"/>
      <c r="BK1080" s="206"/>
      <c r="BL1080" s="206"/>
      <c r="BM1080" s="206"/>
      <c r="BN1080" s="206"/>
      <c r="BO1080" s="206"/>
      <c r="BP1080" s="206"/>
      <c r="BQ1080" s="206"/>
      <c r="BR1080" s="206"/>
      <c r="BS1080" s="206"/>
      <c r="BT1080" s="206"/>
      <c r="BU1080" s="206"/>
      <c r="BV1080" s="206"/>
      <c r="BW1080" s="206"/>
      <c r="BX1080" s="206"/>
      <c r="BY1080" s="206"/>
      <c r="BZ1080" s="206"/>
      <c r="CA1080" s="206"/>
      <c r="CB1080" s="206"/>
      <c r="CC1080" s="206"/>
      <c r="CD1080" s="206"/>
      <c r="CE1080" s="206"/>
      <c r="CF1080" s="206"/>
      <c r="CG1080" s="206"/>
      <c r="CH1080" s="206"/>
      <c r="CI1080" s="206"/>
      <c r="CJ1080" s="206"/>
      <c r="CK1080" s="206"/>
      <c r="CL1080" s="206"/>
      <c r="CM1080" s="206"/>
      <c r="CN1080" s="206"/>
      <c r="CO1080" s="206"/>
      <c r="CP1080" s="206"/>
      <c r="CQ1080" s="206"/>
      <c r="CR1080" s="206"/>
      <c r="CS1080" s="206"/>
      <c r="CT1080" s="206"/>
      <c r="CU1080" s="206"/>
      <c r="CV1080" s="206"/>
      <c r="CW1080" s="206"/>
      <c r="CX1080" s="206"/>
      <c r="CY1080" s="206"/>
      <c r="CZ1080" s="206"/>
      <c r="DA1080" s="206"/>
      <c r="DB1080" s="206"/>
      <c r="DC1080" s="206"/>
      <c r="DD1080" s="206"/>
      <c r="DE1080" s="206"/>
      <c r="DF1080" s="206"/>
      <c r="DG1080" s="206"/>
      <c r="DH1080" s="206"/>
      <c r="DI1080" s="206"/>
      <c r="DJ1080" s="206"/>
      <c r="DK1080" s="206"/>
      <c r="DL1080" s="206"/>
      <c r="DM1080" s="206"/>
      <c r="DN1080" s="206"/>
      <c r="DO1080" s="206"/>
      <c r="DP1080" s="206"/>
      <c r="DQ1080" s="206"/>
      <c r="DR1080" s="206"/>
      <c r="DS1080" s="206"/>
      <c r="DT1080" s="206"/>
      <c r="DU1080" s="206"/>
      <c r="DV1080" s="206"/>
      <c r="DW1080" s="206"/>
      <c r="DX1080" s="206"/>
      <c r="DY1080" s="206"/>
      <c r="DZ1080" s="206"/>
      <c r="EA1080" s="206"/>
      <c r="EB1080" s="206"/>
      <c r="EC1080" s="206"/>
      <c r="ED1080" s="206"/>
      <c r="EE1080" s="206"/>
      <c r="EF1080" s="206"/>
      <c r="EG1080" s="206"/>
      <c r="EH1080" s="206"/>
      <c r="EI1080" s="206"/>
      <c r="EJ1080" s="206"/>
      <c r="EK1080" s="206"/>
      <c r="EL1080" s="206"/>
      <c r="EM1080" s="206"/>
      <c r="EN1080" s="206"/>
      <c r="EO1080" s="206"/>
      <c r="EP1080" s="206"/>
      <c r="EQ1080" s="206"/>
      <c r="ER1080" s="206"/>
      <c r="ES1080" s="206"/>
      <c r="ET1080" s="206"/>
      <c r="EU1080" s="206"/>
      <c r="EV1080" s="206"/>
      <c r="EW1080" s="206"/>
      <c r="EX1080" s="206"/>
      <c r="EY1080" s="206"/>
      <c r="EZ1080" s="206"/>
      <c r="FA1080" s="206"/>
      <c r="FB1080" s="206"/>
      <c r="FC1080" s="206"/>
      <c r="FD1080" s="206"/>
      <c r="FE1080" s="206"/>
      <c r="FF1080" s="206"/>
      <c r="FG1080" s="206"/>
      <c r="FH1080" s="206"/>
      <c r="FI1080" s="206"/>
      <c r="FJ1080" s="206"/>
      <c r="FK1080" s="206"/>
      <c r="FL1080" s="206"/>
      <c r="FM1080" s="206"/>
      <c r="FN1080" s="206"/>
      <c r="FO1080" s="206"/>
      <c r="FP1080" s="206"/>
      <c r="FQ1080" s="206"/>
      <c r="FR1080" s="206"/>
      <c r="FS1080" s="206"/>
      <c r="FT1080" s="206"/>
      <c r="FU1080" s="206"/>
      <c r="FV1080" s="206"/>
      <c r="FW1080" s="206"/>
      <c r="FX1080" s="206"/>
      <c r="FY1080" s="206"/>
      <c r="FZ1080" s="206"/>
      <c r="GA1080" s="206"/>
      <c r="GB1080" s="206"/>
      <c r="GC1080" s="206"/>
      <c r="GD1080" s="206"/>
      <c r="GE1080" s="206"/>
      <c r="GF1080" s="206"/>
      <c r="GG1080" s="206"/>
      <c r="GH1080" s="206"/>
      <c r="GI1080" s="206"/>
      <c r="GJ1080" s="206"/>
      <c r="GK1080" s="206"/>
      <c r="GL1080" s="206"/>
      <c r="GM1080" s="206"/>
      <c r="GN1080" s="206"/>
      <c r="GO1080" s="206"/>
      <c r="GP1080" s="206"/>
      <c r="GQ1080" s="206"/>
      <c r="GR1080" s="206"/>
      <c r="GS1080" s="206"/>
      <c r="GT1080" s="206"/>
      <c r="GU1080" s="206"/>
      <c r="GV1080" s="206"/>
      <c r="GW1080" s="206"/>
      <c r="GX1080" s="206"/>
      <c r="GY1080" s="206"/>
      <c r="GZ1080" s="206"/>
      <c r="HA1080" s="206"/>
      <c r="HB1080" s="206"/>
      <c r="HC1080" s="206"/>
      <c r="HD1080" s="206"/>
      <c r="HE1080" s="206"/>
      <c r="HF1080" s="206"/>
      <c r="HG1080" s="206"/>
      <c r="HH1080" s="206"/>
      <c r="HI1080" s="206"/>
      <c r="HJ1080" s="206"/>
      <c r="HK1080" s="206"/>
      <c r="HL1080" s="206"/>
      <c r="HM1080" s="206"/>
      <c r="HN1080" s="206"/>
      <c r="HO1080" s="206"/>
      <c r="HP1080" s="206"/>
      <c r="HQ1080" s="206"/>
      <c r="HR1080" s="206"/>
      <c r="HS1080" s="206"/>
      <c r="HT1080" s="206"/>
      <c r="HU1080" s="206"/>
      <c r="HV1080" s="206"/>
      <c r="HW1080" s="206"/>
      <c r="HX1080" s="206"/>
      <c r="HY1080" s="206"/>
      <c r="HZ1080" s="206"/>
      <c r="IA1080" s="206"/>
      <c r="IB1080" s="206"/>
      <c r="IC1080" s="206"/>
      <c r="ID1080" s="206"/>
      <c r="IE1080" s="206"/>
      <c r="IF1080" s="206"/>
      <c r="IG1080" s="206"/>
      <c r="IH1080" s="206"/>
    </row>
    <row r="1081" spans="1:242" s="225" customFormat="1" hidden="1" x14ac:dyDescent="0.25">
      <c r="A1081" s="206"/>
      <c r="B1081" s="206"/>
      <c r="C1081" s="232">
        <v>43746</v>
      </c>
      <c r="D1081" s="225" t="s">
        <v>1868</v>
      </c>
      <c r="E1081" s="205" t="s">
        <v>1882</v>
      </c>
      <c r="F1081" s="205"/>
      <c r="G1081" s="225" t="s">
        <v>1869</v>
      </c>
      <c r="H1081" s="285"/>
      <c r="I1081" s="256">
        <v>605000</v>
      </c>
      <c r="J1081" s="357">
        <f t="shared" si="16"/>
        <v>2482550</v>
      </c>
      <c r="K1081" s="251"/>
      <c r="L1081" s="287"/>
      <c r="M1081" s="205" t="s">
        <v>1882</v>
      </c>
      <c r="N1081" s="287"/>
      <c r="O1081" s="287"/>
      <c r="P1081" s="287"/>
      <c r="Q1081" s="287"/>
      <c r="R1081" s="287"/>
      <c r="S1081" s="287"/>
      <c r="T1081" s="287"/>
      <c r="U1081" s="287"/>
      <c r="V1081" s="287"/>
      <c r="W1081" s="287"/>
      <c r="X1081" s="287"/>
      <c r="Y1081" s="287"/>
      <c r="Z1081" s="287"/>
      <c r="AA1081" s="287"/>
      <c r="AB1081" s="287"/>
      <c r="AC1081" s="287"/>
      <c r="AD1081" s="287"/>
      <c r="AE1081" s="287"/>
      <c r="AF1081" s="287"/>
      <c r="AG1081" s="287"/>
      <c r="AH1081" s="287"/>
      <c r="AI1081" s="287"/>
      <c r="AJ1081" s="449"/>
      <c r="AK1081" s="206"/>
      <c r="AL1081" s="206"/>
      <c r="AM1081" s="206"/>
      <c r="AN1081" s="206"/>
      <c r="AO1081" s="206"/>
      <c r="AP1081" s="206"/>
      <c r="AQ1081" s="206"/>
      <c r="AR1081" s="206"/>
      <c r="AS1081" s="206"/>
      <c r="AT1081" s="206"/>
      <c r="AU1081" s="206"/>
      <c r="AV1081" s="206"/>
      <c r="AW1081" s="206"/>
      <c r="AX1081" s="206"/>
      <c r="AY1081" s="206"/>
      <c r="AZ1081" s="206"/>
      <c r="BA1081" s="206"/>
      <c r="BB1081" s="206"/>
      <c r="BC1081" s="206"/>
      <c r="BD1081" s="206"/>
      <c r="BE1081" s="206"/>
      <c r="BF1081" s="206"/>
      <c r="BG1081" s="206"/>
      <c r="BH1081" s="206"/>
      <c r="BI1081" s="206"/>
      <c r="BJ1081" s="206"/>
      <c r="BK1081" s="206"/>
      <c r="BL1081" s="206"/>
      <c r="BM1081" s="206"/>
      <c r="BN1081" s="206"/>
      <c r="BO1081" s="206"/>
      <c r="BP1081" s="206"/>
      <c r="BQ1081" s="206"/>
      <c r="BR1081" s="206"/>
      <c r="BS1081" s="206"/>
      <c r="BT1081" s="206"/>
      <c r="BU1081" s="206"/>
      <c r="BV1081" s="206"/>
      <c r="BW1081" s="206"/>
      <c r="BX1081" s="206"/>
      <c r="BY1081" s="206"/>
      <c r="BZ1081" s="206"/>
      <c r="CA1081" s="206"/>
      <c r="CB1081" s="206"/>
      <c r="CC1081" s="206"/>
      <c r="CD1081" s="206"/>
      <c r="CE1081" s="206"/>
      <c r="CF1081" s="206"/>
      <c r="CG1081" s="206"/>
      <c r="CH1081" s="206"/>
      <c r="CI1081" s="206"/>
      <c r="CJ1081" s="206"/>
      <c r="CK1081" s="206"/>
      <c r="CL1081" s="206"/>
      <c r="CM1081" s="206"/>
      <c r="CN1081" s="206"/>
      <c r="CO1081" s="206"/>
      <c r="CP1081" s="206"/>
      <c r="CQ1081" s="206"/>
      <c r="CR1081" s="206"/>
      <c r="CS1081" s="206"/>
      <c r="CT1081" s="206"/>
      <c r="CU1081" s="206"/>
      <c r="CV1081" s="206"/>
      <c r="CW1081" s="206"/>
      <c r="CX1081" s="206"/>
      <c r="CY1081" s="206"/>
      <c r="CZ1081" s="206"/>
      <c r="DA1081" s="206"/>
      <c r="DB1081" s="206"/>
      <c r="DC1081" s="206"/>
      <c r="DD1081" s="206"/>
      <c r="DE1081" s="206"/>
      <c r="DF1081" s="206"/>
      <c r="DG1081" s="206"/>
      <c r="DH1081" s="206"/>
      <c r="DI1081" s="206"/>
      <c r="DJ1081" s="206"/>
      <c r="DK1081" s="206"/>
      <c r="DL1081" s="206"/>
      <c r="DM1081" s="206"/>
      <c r="DN1081" s="206"/>
      <c r="DO1081" s="206"/>
      <c r="DP1081" s="206"/>
      <c r="DQ1081" s="206"/>
      <c r="DR1081" s="206"/>
      <c r="DS1081" s="206"/>
      <c r="DT1081" s="206"/>
      <c r="DU1081" s="206"/>
      <c r="DV1081" s="206"/>
      <c r="DW1081" s="206"/>
      <c r="DX1081" s="206"/>
      <c r="DY1081" s="206"/>
      <c r="DZ1081" s="206"/>
      <c r="EA1081" s="206"/>
      <c r="EB1081" s="206"/>
      <c r="EC1081" s="206"/>
      <c r="ED1081" s="206"/>
      <c r="EE1081" s="206"/>
      <c r="EF1081" s="206"/>
      <c r="EG1081" s="206"/>
      <c r="EH1081" s="206"/>
      <c r="EI1081" s="206"/>
      <c r="EJ1081" s="206"/>
      <c r="EK1081" s="206"/>
      <c r="EL1081" s="206"/>
      <c r="EM1081" s="206"/>
      <c r="EN1081" s="206"/>
      <c r="EO1081" s="206"/>
      <c r="EP1081" s="206"/>
      <c r="EQ1081" s="206"/>
      <c r="ER1081" s="206"/>
      <c r="ES1081" s="206"/>
      <c r="ET1081" s="206"/>
      <c r="EU1081" s="206"/>
      <c r="EV1081" s="206"/>
      <c r="EW1081" s="206"/>
      <c r="EX1081" s="206"/>
      <c r="EY1081" s="206"/>
      <c r="EZ1081" s="206"/>
      <c r="FA1081" s="206"/>
      <c r="FB1081" s="206"/>
      <c r="FC1081" s="206"/>
      <c r="FD1081" s="206"/>
      <c r="FE1081" s="206"/>
      <c r="FF1081" s="206"/>
      <c r="FG1081" s="206"/>
      <c r="FH1081" s="206"/>
      <c r="FI1081" s="206"/>
      <c r="FJ1081" s="206"/>
      <c r="FK1081" s="206"/>
      <c r="FL1081" s="206"/>
      <c r="FM1081" s="206"/>
      <c r="FN1081" s="206"/>
      <c r="FO1081" s="206"/>
      <c r="FP1081" s="206"/>
      <c r="FQ1081" s="206"/>
      <c r="FR1081" s="206"/>
      <c r="FS1081" s="206"/>
      <c r="FT1081" s="206"/>
      <c r="FU1081" s="206"/>
      <c r="FV1081" s="206"/>
      <c r="FW1081" s="206"/>
      <c r="FX1081" s="206"/>
      <c r="FY1081" s="206"/>
      <c r="FZ1081" s="206"/>
      <c r="GA1081" s="206"/>
      <c r="GB1081" s="206"/>
      <c r="GC1081" s="206"/>
      <c r="GD1081" s="206"/>
      <c r="GE1081" s="206"/>
      <c r="GF1081" s="206"/>
      <c r="GG1081" s="206"/>
      <c r="GH1081" s="206"/>
      <c r="GI1081" s="206"/>
      <c r="GJ1081" s="206"/>
      <c r="GK1081" s="206"/>
      <c r="GL1081" s="206"/>
      <c r="GM1081" s="206"/>
      <c r="GN1081" s="206"/>
      <c r="GO1081" s="206"/>
      <c r="GP1081" s="206"/>
      <c r="GQ1081" s="206"/>
      <c r="GR1081" s="206"/>
      <c r="GS1081" s="206"/>
      <c r="GT1081" s="206"/>
      <c r="GU1081" s="206"/>
      <c r="GV1081" s="206"/>
      <c r="GW1081" s="206"/>
      <c r="GX1081" s="206"/>
      <c r="GY1081" s="206"/>
      <c r="GZ1081" s="206"/>
      <c r="HA1081" s="206"/>
      <c r="HB1081" s="206"/>
      <c r="HC1081" s="206"/>
      <c r="HD1081" s="206"/>
      <c r="HE1081" s="206"/>
      <c r="HF1081" s="206"/>
      <c r="HG1081" s="206"/>
      <c r="HH1081" s="206"/>
      <c r="HI1081" s="206"/>
      <c r="HJ1081" s="206"/>
      <c r="HK1081" s="206"/>
      <c r="HL1081" s="206"/>
      <c r="HM1081" s="206"/>
      <c r="HN1081" s="206"/>
      <c r="HO1081" s="206"/>
      <c r="HP1081" s="206"/>
      <c r="HQ1081" s="206"/>
      <c r="HR1081" s="206"/>
      <c r="HS1081" s="206"/>
      <c r="HT1081" s="206"/>
      <c r="HU1081" s="206"/>
      <c r="HV1081" s="206"/>
      <c r="HW1081" s="206"/>
      <c r="HX1081" s="206"/>
      <c r="HY1081" s="206"/>
      <c r="HZ1081" s="206"/>
      <c r="IA1081" s="206"/>
      <c r="IB1081" s="206"/>
      <c r="IC1081" s="206"/>
      <c r="ID1081" s="206"/>
      <c r="IE1081" s="206"/>
      <c r="IF1081" s="206"/>
      <c r="IG1081" s="206"/>
      <c r="IH1081" s="206"/>
    </row>
    <row r="1082" spans="1:242" s="225" customFormat="1" hidden="1" x14ac:dyDescent="0.25">
      <c r="A1082" s="206"/>
      <c r="B1082" s="206"/>
      <c r="C1082" s="399">
        <v>43748</v>
      </c>
      <c r="D1082" s="226" t="s">
        <v>1884</v>
      </c>
      <c r="E1082" s="206" t="s">
        <v>1883</v>
      </c>
      <c r="F1082" s="206"/>
      <c r="G1082" s="225" t="s">
        <v>1705</v>
      </c>
      <c r="H1082" s="285"/>
      <c r="I1082" s="256">
        <v>500000</v>
      </c>
      <c r="J1082" s="357">
        <f t="shared" si="16"/>
        <v>1982550</v>
      </c>
      <c r="K1082" s="251"/>
      <c r="L1082" s="287"/>
      <c r="M1082" s="206" t="s">
        <v>1883</v>
      </c>
      <c r="N1082" s="287"/>
      <c r="O1082" s="287"/>
      <c r="P1082" s="287"/>
      <c r="Q1082" s="287"/>
      <c r="R1082" s="287"/>
      <c r="S1082" s="287"/>
      <c r="T1082" s="287"/>
      <c r="U1082" s="287"/>
      <c r="V1082" s="287"/>
      <c r="W1082" s="287"/>
      <c r="X1082" s="287"/>
      <c r="Y1082" s="287"/>
      <c r="Z1082" s="287"/>
      <c r="AA1082" s="287"/>
      <c r="AB1082" s="287"/>
      <c r="AC1082" s="287"/>
      <c r="AD1082" s="287"/>
      <c r="AE1082" s="287"/>
      <c r="AF1082" s="287"/>
      <c r="AG1082" s="287"/>
      <c r="AH1082" s="287"/>
      <c r="AI1082" s="287"/>
      <c r="AJ1082" s="449"/>
      <c r="AK1082" s="206"/>
      <c r="AL1082" s="206"/>
      <c r="AM1082" s="206"/>
      <c r="AN1082" s="206"/>
      <c r="AO1082" s="206"/>
      <c r="AP1082" s="206"/>
      <c r="AQ1082" s="206"/>
      <c r="AR1082" s="206"/>
      <c r="AS1082" s="206"/>
      <c r="AT1082" s="206"/>
      <c r="AU1082" s="206"/>
      <c r="AV1082" s="206"/>
      <c r="AW1082" s="206"/>
      <c r="AX1082" s="206"/>
      <c r="AY1082" s="206"/>
      <c r="AZ1082" s="206"/>
      <c r="BA1082" s="206"/>
      <c r="BB1082" s="206"/>
      <c r="BC1082" s="206"/>
      <c r="BD1082" s="206"/>
      <c r="BE1082" s="206"/>
      <c r="BF1082" s="206"/>
      <c r="BG1082" s="206"/>
      <c r="BH1082" s="206"/>
      <c r="BI1082" s="206"/>
      <c r="BJ1082" s="206"/>
      <c r="BK1082" s="206"/>
      <c r="BL1082" s="206"/>
      <c r="BM1082" s="206"/>
      <c r="BN1082" s="206"/>
      <c r="BO1082" s="206"/>
      <c r="BP1082" s="206"/>
      <c r="BQ1082" s="206"/>
      <c r="BR1082" s="206"/>
      <c r="BS1082" s="206"/>
      <c r="BT1082" s="206"/>
      <c r="BU1082" s="206"/>
      <c r="BV1082" s="206"/>
      <c r="BW1082" s="206"/>
      <c r="BX1082" s="206"/>
      <c r="BY1082" s="206"/>
      <c r="BZ1082" s="206"/>
      <c r="CA1082" s="206"/>
      <c r="CB1082" s="206"/>
      <c r="CC1082" s="206"/>
      <c r="CD1082" s="206"/>
      <c r="CE1082" s="206"/>
      <c r="CF1082" s="206"/>
      <c r="CG1082" s="206"/>
      <c r="CH1082" s="206"/>
      <c r="CI1082" s="206"/>
      <c r="CJ1082" s="206"/>
      <c r="CK1082" s="206"/>
      <c r="CL1082" s="206"/>
      <c r="CM1082" s="206"/>
      <c r="CN1082" s="206"/>
      <c r="CO1082" s="206"/>
      <c r="CP1082" s="206"/>
      <c r="CQ1082" s="206"/>
      <c r="CR1082" s="206"/>
      <c r="CS1082" s="206"/>
      <c r="CT1082" s="206"/>
      <c r="CU1082" s="206"/>
      <c r="CV1082" s="206"/>
      <c r="CW1082" s="206"/>
      <c r="CX1082" s="206"/>
      <c r="CY1082" s="206"/>
      <c r="CZ1082" s="206"/>
      <c r="DA1082" s="206"/>
      <c r="DB1082" s="206"/>
      <c r="DC1082" s="206"/>
      <c r="DD1082" s="206"/>
      <c r="DE1082" s="206"/>
      <c r="DF1082" s="206"/>
      <c r="DG1082" s="206"/>
      <c r="DH1082" s="206"/>
      <c r="DI1082" s="206"/>
      <c r="DJ1082" s="206"/>
      <c r="DK1082" s="206"/>
      <c r="DL1082" s="206"/>
      <c r="DM1082" s="206"/>
      <c r="DN1082" s="206"/>
      <c r="DO1082" s="206"/>
      <c r="DP1082" s="206"/>
      <c r="DQ1082" s="206"/>
      <c r="DR1082" s="206"/>
      <c r="DS1082" s="206"/>
      <c r="DT1082" s="206"/>
      <c r="DU1082" s="206"/>
      <c r="DV1082" s="206"/>
      <c r="DW1082" s="206"/>
      <c r="DX1082" s="206"/>
      <c r="DY1082" s="206"/>
      <c r="DZ1082" s="206"/>
      <c r="EA1082" s="206"/>
      <c r="EB1082" s="206"/>
      <c r="EC1082" s="206"/>
      <c r="ED1082" s="206"/>
      <c r="EE1082" s="206"/>
      <c r="EF1082" s="206"/>
      <c r="EG1082" s="206"/>
      <c r="EH1082" s="206"/>
      <c r="EI1082" s="206"/>
      <c r="EJ1082" s="206"/>
      <c r="EK1082" s="206"/>
      <c r="EL1082" s="206"/>
      <c r="EM1082" s="206"/>
      <c r="EN1082" s="206"/>
      <c r="EO1082" s="206"/>
      <c r="EP1082" s="206"/>
      <c r="EQ1082" s="206"/>
      <c r="ER1082" s="206"/>
      <c r="ES1082" s="206"/>
      <c r="ET1082" s="206"/>
      <c r="EU1082" s="206"/>
      <c r="EV1082" s="206"/>
      <c r="EW1082" s="206"/>
      <c r="EX1082" s="206"/>
      <c r="EY1082" s="206"/>
      <c r="EZ1082" s="206"/>
      <c r="FA1082" s="206"/>
      <c r="FB1082" s="206"/>
      <c r="FC1082" s="206"/>
      <c r="FD1082" s="206"/>
      <c r="FE1082" s="206"/>
      <c r="FF1082" s="206"/>
      <c r="FG1082" s="206"/>
      <c r="FH1082" s="206"/>
      <c r="FI1082" s="206"/>
      <c r="FJ1082" s="206"/>
      <c r="FK1082" s="206"/>
      <c r="FL1082" s="206"/>
      <c r="FM1082" s="206"/>
      <c r="FN1082" s="206"/>
      <c r="FO1082" s="206"/>
      <c r="FP1082" s="206"/>
      <c r="FQ1082" s="206"/>
      <c r="FR1082" s="206"/>
      <c r="FS1082" s="206"/>
      <c r="FT1082" s="206"/>
      <c r="FU1082" s="206"/>
      <c r="FV1082" s="206"/>
      <c r="FW1082" s="206"/>
      <c r="FX1082" s="206"/>
      <c r="FY1082" s="206"/>
      <c r="FZ1082" s="206"/>
      <c r="GA1082" s="206"/>
      <c r="GB1082" s="206"/>
      <c r="GC1082" s="206"/>
      <c r="GD1082" s="206"/>
      <c r="GE1082" s="206"/>
      <c r="GF1082" s="206"/>
      <c r="GG1082" s="206"/>
      <c r="GH1082" s="206"/>
      <c r="GI1082" s="206"/>
      <c r="GJ1082" s="206"/>
      <c r="GK1082" s="206"/>
      <c r="GL1082" s="206"/>
      <c r="GM1082" s="206"/>
      <c r="GN1082" s="206"/>
      <c r="GO1082" s="206"/>
      <c r="GP1082" s="206"/>
      <c r="GQ1082" s="206"/>
      <c r="GR1082" s="206"/>
      <c r="GS1082" s="206"/>
      <c r="GT1082" s="206"/>
      <c r="GU1082" s="206"/>
      <c r="GV1082" s="206"/>
      <c r="GW1082" s="206"/>
      <c r="GX1082" s="206"/>
      <c r="GY1082" s="206"/>
      <c r="GZ1082" s="206"/>
      <c r="HA1082" s="206"/>
      <c r="HB1082" s="206"/>
      <c r="HC1082" s="206"/>
      <c r="HD1082" s="206"/>
      <c r="HE1082" s="206"/>
      <c r="HF1082" s="206"/>
      <c r="HG1082" s="206"/>
      <c r="HH1082" s="206"/>
      <c r="HI1082" s="206"/>
      <c r="HJ1082" s="206"/>
      <c r="HK1082" s="206"/>
      <c r="HL1082" s="206"/>
      <c r="HM1082" s="206"/>
      <c r="HN1082" s="206"/>
      <c r="HO1082" s="206"/>
      <c r="HP1082" s="206"/>
      <c r="HQ1082" s="206"/>
      <c r="HR1082" s="206"/>
      <c r="HS1082" s="206"/>
      <c r="HT1082" s="206"/>
      <c r="HU1082" s="206"/>
      <c r="HV1082" s="206"/>
      <c r="HW1082" s="206"/>
      <c r="HX1082" s="206"/>
      <c r="HY1082" s="206"/>
      <c r="HZ1082" s="206"/>
      <c r="IA1082" s="206"/>
      <c r="IB1082" s="206"/>
      <c r="IC1082" s="206"/>
      <c r="ID1082" s="206"/>
      <c r="IE1082" s="206"/>
      <c r="IF1082" s="206"/>
      <c r="IG1082" s="206"/>
      <c r="IH1082" s="206"/>
    </row>
    <row r="1083" spans="1:242" s="225" customFormat="1" hidden="1" x14ac:dyDescent="0.25">
      <c r="A1083" s="206"/>
      <c r="B1083" s="206"/>
      <c r="C1083" s="399">
        <v>43749</v>
      </c>
      <c r="D1083" s="226" t="s">
        <v>1870</v>
      </c>
      <c r="E1083" s="206" t="s">
        <v>1902</v>
      </c>
      <c r="F1083" s="206"/>
      <c r="G1083" s="225" t="s">
        <v>1345</v>
      </c>
      <c r="H1083" s="285"/>
      <c r="I1083" s="256">
        <v>138000</v>
      </c>
      <c r="J1083" s="357">
        <f t="shared" si="16"/>
        <v>1844550</v>
      </c>
      <c r="K1083" s="251"/>
      <c r="L1083" s="287"/>
      <c r="M1083" s="206" t="s">
        <v>1902</v>
      </c>
      <c r="N1083" s="287"/>
      <c r="O1083" s="287"/>
      <c r="P1083" s="287"/>
      <c r="Q1083" s="287"/>
      <c r="R1083" s="287"/>
      <c r="S1083" s="287"/>
      <c r="T1083" s="287"/>
      <c r="U1083" s="287"/>
      <c r="V1083" s="287"/>
      <c r="W1083" s="287"/>
      <c r="X1083" s="287"/>
      <c r="Y1083" s="287"/>
      <c r="Z1083" s="287"/>
      <c r="AA1083" s="287"/>
      <c r="AB1083" s="287"/>
      <c r="AC1083" s="287"/>
      <c r="AD1083" s="287"/>
      <c r="AE1083" s="287"/>
      <c r="AF1083" s="287"/>
      <c r="AG1083" s="287"/>
      <c r="AH1083" s="287"/>
      <c r="AI1083" s="287"/>
      <c r="AJ1083" s="449"/>
      <c r="AK1083" s="206"/>
      <c r="AL1083" s="206"/>
      <c r="AM1083" s="206"/>
      <c r="AN1083" s="206"/>
      <c r="AO1083" s="206"/>
      <c r="AP1083" s="206"/>
      <c r="AQ1083" s="206"/>
      <c r="AR1083" s="206"/>
      <c r="AS1083" s="206"/>
      <c r="AT1083" s="206"/>
      <c r="AU1083" s="206"/>
      <c r="AV1083" s="206"/>
      <c r="AW1083" s="206"/>
      <c r="AX1083" s="206"/>
      <c r="AY1083" s="206"/>
      <c r="AZ1083" s="206"/>
      <c r="BA1083" s="206"/>
      <c r="BB1083" s="206"/>
      <c r="BC1083" s="206"/>
      <c r="BD1083" s="206"/>
      <c r="BE1083" s="206"/>
      <c r="BF1083" s="206"/>
      <c r="BG1083" s="206"/>
      <c r="BH1083" s="206"/>
      <c r="BI1083" s="206"/>
      <c r="BJ1083" s="206"/>
      <c r="BK1083" s="206"/>
      <c r="BL1083" s="206"/>
      <c r="BM1083" s="206"/>
      <c r="BN1083" s="206"/>
      <c r="BO1083" s="206"/>
      <c r="BP1083" s="206"/>
      <c r="BQ1083" s="206"/>
      <c r="BR1083" s="206"/>
      <c r="BS1083" s="206"/>
      <c r="BT1083" s="206"/>
      <c r="BU1083" s="206"/>
      <c r="BV1083" s="206"/>
      <c r="BW1083" s="206"/>
      <c r="BX1083" s="206"/>
      <c r="BY1083" s="206"/>
      <c r="BZ1083" s="206"/>
      <c r="CA1083" s="206"/>
      <c r="CB1083" s="206"/>
      <c r="CC1083" s="206"/>
      <c r="CD1083" s="206"/>
      <c r="CE1083" s="206"/>
      <c r="CF1083" s="206"/>
      <c r="CG1083" s="206"/>
      <c r="CH1083" s="206"/>
      <c r="CI1083" s="206"/>
      <c r="CJ1083" s="206"/>
      <c r="CK1083" s="206"/>
      <c r="CL1083" s="206"/>
      <c r="CM1083" s="206"/>
      <c r="CN1083" s="206"/>
      <c r="CO1083" s="206"/>
      <c r="CP1083" s="206"/>
      <c r="CQ1083" s="206"/>
      <c r="CR1083" s="206"/>
      <c r="CS1083" s="206"/>
      <c r="CT1083" s="206"/>
      <c r="CU1083" s="206"/>
      <c r="CV1083" s="206"/>
      <c r="CW1083" s="206"/>
      <c r="CX1083" s="206"/>
      <c r="CY1083" s="206"/>
      <c r="CZ1083" s="206"/>
      <c r="DA1083" s="206"/>
      <c r="DB1083" s="206"/>
      <c r="DC1083" s="206"/>
      <c r="DD1083" s="206"/>
      <c r="DE1083" s="206"/>
      <c r="DF1083" s="206"/>
      <c r="DG1083" s="206"/>
      <c r="DH1083" s="206"/>
      <c r="DI1083" s="206"/>
      <c r="DJ1083" s="206"/>
      <c r="DK1083" s="206"/>
      <c r="DL1083" s="206"/>
      <c r="DM1083" s="206"/>
      <c r="DN1083" s="206"/>
      <c r="DO1083" s="206"/>
      <c r="DP1083" s="206"/>
      <c r="DQ1083" s="206"/>
      <c r="DR1083" s="206"/>
      <c r="DS1083" s="206"/>
      <c r="DT1083" s="206"/>
      <c r="DU1083" s="206"/>
      <c r="DV1083" s="206"/>
      <c r="DW1083" s="206"/>
      <c r="DX1083" s="206"/>
      <c r="DY1083" s="206"/>
      <c r="DZ1083" s="206"/>
      <c r="EA1083" s="206"/>
      <c r="EB1083" s="206"/>
      <c r="EC1083" s="206"/>
      <c r="ED1083" s="206"/>
      <c r="EE1083" s="206"/>
      <c r="EF1083" s="206"/>
      <c r="EG1083" s="206"/>
      <c r="EH1083" s="206"/>
      <c r="EI1083" s="206"/>
      <c r="EJ1083" s="206"/>
      <c r="EK1083" s="206"/>
      <c r="EL1083" s="206"/>
      <c r="EM1083" s="206"/>
      <c r="EN1083" s="206"/>
      <c r="EO1083" s="206"/>
      <c r="EP1083" s="206"/>
      <c r="EQ1083" s="206"/>
      <c r="ER1083" s="206"/>
      <c r="ES1083" s="206"/>
      <c r="ET1083" s="206"/>
      <c r="EU1083" s="206"/>
      <c r="EV1083" s="206"/>
      <c r="EW1083" s="206"/>
      <c r="EX1083" s="206"/>
      <c r="EY1083" s="206"/>
      <c r="EZ1083" s="206"/>
      <c r="FA1083" s="206"/>
      <c r="FB1083" s="206"/>
      <c r="FC1083" s="206"/>
      <c r="FD1083" s="206"/>
      <c r="FE1083" s="206"/>
      <c r="FF1083" s="206"/>
      <c r="FG1083" s="206"/>
      <c r="FH1083" s="206"/>
      <c r="FI1083" s="206"/>
      <c r="FJ1083" s="206"/>
      <c r="FK1083" s="206"/>
      <c r="FL1083" s="206"/>
      <c r="FM1083" s="206"/>
      <c r="FN1083" s="206"/>
      <c r="FO1083" s="206"/>
      <c r="FP1083" s="206"/>
      <c r="FQ1083" s="206"/>
      <c r="FR1083" s="206"/>
      <c r="FS1083" s="206"/>
      <c r="FT1083" s="206"/>
      <c r="FU1083" s="206"/>
      <c r="FV1083" s="206"/>
      <c r="FW1083" s="206"/>
      <c r="FX1083" s="206"/>
      <c r="FY1083" s="206"/>
      <c r="FZ1083" s="206"/>
      <c r="GA1083" s="206"/>
      <c r="GB1083" s="206"/>
      <c r="GC1083" s="206"/>
      <c r="GD1083" s="206"/>
      <c r="GE1083" s="206"/>
      <c r="GF1083" s="206"/>
      <c r="GG1083" s="206"/>
      <c r="GH1083" s="206"/>
      <c r="GI1083" s="206"/>
      <c r="GJ1083" s="206"/>
      <c r="GK1083" s="206"/>
      <c r="GL1083" s="206"/>
      <c r="GM1083" s="206"/>
      <c r="GN1083" s="206"/>
      <c r="GO1083" s="206"/>
      <c r="GP1083" s="206"/>
      <c r="GQ1083" s="206"/>
      <c r="GR1083" s="206"/>
      <c r="GS1083" s="206"/>
      <c r="GT1083" s="206"/>
      <c r="GU1083" s="206"/>
      <c r="GV1083" s="206"/>
      <c r="GW1083" s="206"/>
      <c r="GX1083" s="206"/>
      <c r="GY1083" s="206"/>
      <c r="GZ1083" s="206"/>
      <c r="HA1083" s="206"/>
      <c r="HB1083" s="206"/>
      <c r="HC1083" s="206"/>
      <c r="HD1083" s="206"/>
      <c r="HE1083" s="206"/>
      <c r="HF1083" s="206"/>
      <c r="HG1083" s="206"/>
      <c r="HH1083" s="206"/>
      <c r="HI1083" s="206"/>
      <c r="HJ1083" s="206"/>
      <c r="HK1083" s="206"/>
      <c r="HL1083" s="206"/>
      <c r="HM1083" s="206"/>
      <c r="HN1083" s="206"/>
      <c r="HO1083" s="206"/>
      <c r="HP1083" s="206"/>
      <c r="HQ1083" s="206"/>
      <c r="HR1083" s="206"/>
      <c r="HS1083" s="206"/>
      <c r="HT1083" s="206"/>
      <c r="HU1083" s="206"/>
      <c r="HV1083" s="206"/>
      <c r="HW1083" s="206"/>
      <c r="HX1083" s="206"/>
      <c r="HY1083" s="206"/>
      <c r="HZ1083" s="206"/>
      <c r="IA1083" s="206"/>
      <c r="IB1083" s="206"/>
      <c r="IC1083" s="206"/>
      <c r="ID1083" s="206"/>
      <c r="IE1083" s="206"/>
      <c r="IF1083" s="206"/>
      <c r="IG1083" s="206"/>
      <c r="IH1083" s="206"/>
    </row>
    <row r="1084" spans="1:242" s="225" customFormat="1" hidden="1" x14ac:dyDescent="0.25">
      <c r="A1084" s="206"/>
      <c r="B1084" s="206"/>
      <c r="C1084" s="264">
        <v>43749</v>
      </c>
      <c r="D1084" s="400" t="s">
        <v>1881</v>
      </c>
      <c r="E1084" s="206" t="s">
        <v>1903</v>
      </c>
      <c r="F1084" s="287"/>
      <c r="G1084" s="401" t="s">
        <v>1869</v>
      </c>
      <c r="H1084" s="285"/>
      <c r="I1084" s="256">
        <v>1070000</v>
      </c>
      <c r="J1084" s="357">
        <f t="shared" si="16"/>
        <v>774550</v>
      </c>
      <c r="K1084" s="251"/>
      <c r="L1084" s="287"/>
      <c r="M1084" s="206" t="s">
        <v>1903</v>
      </c>
      <c r="N1084" s="287"/>
      <c r="O1084" s="287"/>
      <c r="P1084" s="287"/>
      <c r="Q1084" s="287"/>
      <c r="R1084" s="287"/>
      <c r="S1084" s="287"/>
      <c r="T1084" s="287"/>
      <c r="U1084" s="287"/>
      <c r="V1084" s="287"/>
      <c r="W1084" s="287"/>
      <c r="X1084" s="287"/>
      <c r="Y1084" s="287"/>
      <c r="Z1084" s="287"/>
      <c r="AA1084" s="287"/>
      <c r="AB1084" s="287"/>
      <c r="AC1084" s="287"/>
      <c r="AD1084" s="287"/>
      <c r="AE1084" s="287"/>
      <c r="AF1084" s="287"/>
      <c r="AG1084" s="287"/>
      <c r="AH1084" s="287"/>
      <c r="AI1084" s="287"/>
      <c r="AJ1084" s="449"/>
      <c r="AK1084" s="206"/>
      <c r="AL1084" s="206"/>
      <c r="AM1084" s="206"/>
      <c r="AN1084" s="206"/>
      <c r="AO1084" s="206"/>
      <c r="AP1084" s="206"/>
      <c r="AQ1084" s="206"/>
      <c r="AR1084" s="206"/>
      <c r="AS1084" s="206"/>
      <c r="AT1084" s="206"/>
      <c r="AU1084" s="206"/>
      <c r="AV1084" s="206"/>
      <c r="AW1084" s="206"/>
      <c r="AX1084" s="206"/>
      <c r="AY1084" s="206"/>
      <c r="AZ1084" s="206"/>
      <c r="BA1084" s="206"/>
      <c r="BB1084" s="206"/>
      <c r="BC1084" s="206"/>
      <c r="BD1084" s="206"/>
      <c r="BE1084" s="206"/>
      <c r="BF1084" s="206"/>
      <c r="BG1084" s="206"/>
      <c r="BH1084" s="206"/>
      <c r="BI1084" s="206"/>
      <c r="BJ1084" s="206"/>
      <c r="BK1084" s="206"/>
      <c r="BL1084" s="206"/>
      <c r="BM1084" s="206"/>
      <c r="BN1084" s="206"/>
      <c r="BO1084" s="206"/>
      <c r="BP1084" s="206"/>
      <c r="BQ1084" s="206"/>
      <c r="BR1084" s="206"/>
      <c r="BS1084" s="206"/>
      <c r="BT1084" s="206"/>
      <c r="BU1084" s="206"/>
      <c r="BV1084" s="206"/>
      <c r="BW1084" s="206"/>
      <c r="BX1084" s="206"/>
      <c r="BY1084" s="206"/>
      <c r="BZ1084" s="206"/>
      <c r="CA1084" s="206"/>
      <c r="CB1084" s="206"/>
      <c r="CC1084" s="206"/>
      <c r="CD1084" s="206"/>
      <c r="CE1084" s="206"/>
      <c r="CF1084" s="206"/>
      <c r="CG1084" s="206"/>
      <c r="CH1084" s="206"/>
      <c r="CI1084" s="206"/>
      <c r="CJ1084" s="206"/>
      <c r="CK1084" s="206"/>
      <c r="CL1084" s="206"/>
      <c r="CM1084" s="206"/>
      <c r="CN1084" s="206"/>
      <c r="CO1084" s="206"/>
      <c r="CP1084" s="206"/>
      <c r="CQ1084" s="206"/>
      <c r="CR1084" s="206"/>
      <c r="CS1084" s="206"/>
      <c r="CT1084" s="206"/>
      <c r="CU1084" s="206"/>
      <c r="CV1084" s="206"/>
      <c r="CW1084" s="206"/>
      <c r="CX1084" s="206"/>
      <c r="CY1084" s="206"/>
      <c r="CZ1084" s="206"/>
      <c r="DA1084" s="206"/>
      <c r="DB1084" s="206"/>
      <c r="DC1084" s="206"/>
      <c r="DD1084" s="206"/>
      <c r="DE1084" s="206"/>
      <c r="DF1084" s="206"/>
      <c r="DG1084" s="206"/>
      <c r="DH1084" s="206"/>
      <c r="DI1084" s="206"/>
      <c r="DJ1084" s="206"/>
      <c r="DK1084" s="206"/>
      <c r="DL1084" s="206"/>
      <c r="DM1084" s="206"/>
      <c r="DN1084" s="206"/>
      <c r="DO1084" s="206"/>
      <c r="DP1084" s="206"/>
      <c r="DQ1084" s="206"/>
      <c r="DR1084" s="206"/>
      <c r="DS1084" s="206"/>
      <c r="DT1084" s="206"/>
      <c r="DU1084" s="206"/>
      <c r="DV1084" s="206"/>
      <c r="DW1084" s="206"/>
      <c r="DX1084" s="206"/>
      <c r="DY1084" s="206"/>
      <c r="DZ1084" s="206"/>
      <c r="EA1084" s="206"/>
      <c r="EB1084" s="206"/>
      <c r="EC1084" s="206"/>
      <c r="ED1084" s="206"/>
      <c r="EE1084" s="206"/>
      <c r="EF1084" s="206"/>
      <c r="EG1084" s="206"/>
      <c r="EH1084" s="206"/>
      <c r="EI1084" s="206"/>
      <c r="EJ1084" s="206"/>
      <c r="EK1084" s="206"/>
      <c r="EL1084" s="206"/>
      <c r="EM1084" s="206"/>
      <c r="EN1084" s="206"/>
      <c r="EO1084" s="206"/>
      <c r="EP1084" s="206"/>
      <c r="EQ1084" s="206"/>
      <c r="ER1084" s="206"/>
      <c r="ES1084" s="206"/>
      <c r="ET1084" s="206"/>
      <c r="EU1084" s="206"/>
      <c r="EV1084" s="206"/>
      <c r="EW1084" s="206"/>
      <c r="EX1084" s="206"/>
      <c r="EY1084" s="206"/>
      <c r="EZ1084" s="206"/>
      <c r="FA1084" s="206"/>
      <c r="FB1084" s="206"/>
      <c r="FC1084" s="206"/>
      <c r="FD1084" s="206"/>
      <c r="FE1084" s="206"/>
      <c r="FF1084" s="206"/>
      <c r="FG1084" s="206"/>
      <c r="FH1084" s="206"/>
      <c r="FI1084" s="206"/>
      <c r="FJ1084" s="206"/>
      <c r="FK1084" s="206"/>
      <c r="FL1084" s="206"/>
      <c r="FM1084" s="206"/>
      <c r="FN1084" s="206"/>
      <c r="FO1084" s="206"/>
      <c r="FP1084" s="206"/>
      <c r="FQ1084" s="206"/>
      <c r="FR1084" s="206"/>
      <c r="FS1084" s="206"/>
      <c r="FT1084" s="206"/>
      <c r="FU1084" s="206"/>
      <c r="FV1084" s="206"/>
      <c r="FW1084" s="206"/>
      <c r="FX1084" s="206"/>
      <c r="FY1084" s="206"/>
      <c r="FZ1084" s="206"/>
      <c r="GA1084" s="206"/>
      <c r="GB1084" s="206"/>
      <c r="GC1084" s="206"/>
      <c r="GD1084" s="206"/>
      <c r="GE1084" s="206"/>
      <c r="GF1084" s="206"/>
      <c r="GG1084" s="206"/>
      <c r="GH1084" s="206"/>
      <c r="GI1084" s="206"/>
      <c r="GJ1084" s="206"/>
      <c r="GK1084" s="206"/>
      <c r="GL1084" s="206"/>
      <c r="GM1084" s="206"/>
      <c r="GN1084" s="206"/>
      <c r="GO1084" s="206"/>
      <c r="GP1084" s="206"/>
      <c r="GQ1084" s="206"/>
      <c r="GR1084" s="206"/>
      <c r="GS1084" s="206"/>
      <c r="GT1084" s="206"/>
      <c r="GU1084" s="206"/>
      <c r="GV1084" s="206"/>
      <c r="GW1084" s="206"/>
      <c r="GX1084" s="206"/>
      <c r="GY1084" s="206"/>
      <c r="GZ1084" s="206"/>
      <c r="HA1084" s="206"/>
      <c r="HB1084" s="206"/>
      <c r="HC1084" s="206"/>
      <c r="HD1084" s="206"/>
      <c r="HE1084" s="206"/>
      <c r="HF1084" s="206"/>
      <c r="HG1084" s="206"/>
      <c r="HH1084" s="206"/>
      <c r="HI1084" s="206"/>
      <c r="HJ1084" s="206"/>
      <c r="HK1084" s="206"/>
      <c r="HL1084" s="206"/>
      <c r="HM1084" s="206"/>
      <c r="HN1084" s="206"/>
      <c r="HO1084" s="206"/>
      <c r="HP1084" s="206"/>
      <c r="HQ1084" s="206"/>
      <c r="HR1084" s="206"/>
      <c r="HS1084" s="206"/>
      <c r="HT1084" s="206"/>
      <c r="HU1084" s="206"/>
      <c r="HV1084" s="206"/>
      <c r="HW1084" s="206"/>
      <c r="HX1084" s="206"/>
      <c r="HY1084" s="206"/>
      <c r="HZ1084" s="206"/>
      <c r="IA1084" s="206"/>
      <c r="IB1084" s="206"/>
      <c r="IC1084" s="206"/>
      <c r="ID1084" s="206"/>
      <c r="IE1084" s="206"/>
      <c r="IF1084" s="206"/>
      <c r="IG1084" s="206"/>
      <c r="IH1084" s="206"/>
    </row>
    <row r="1085" spans="1:242" s="225" customFormat="1" hidden="1" x14ac:dyDescent="0.25">
      <c r="A1085" s="206"/>
      <c r="B1085" s="206"/>
      <c r="C1085" s="206"/>
      <c r="D1085" s="206"/>
      <c r="E1085" s="206"/>
      <c r="F1085" s="206"/>
      <c r="G1085" s="208"/>
      <c r="H1085" s="285">
        <v>19912650</v>
      </c>
      <c r="I1085" s="210"/>
      <c r="J1085" s="357">
        <f t="shared" si="16"/>
        <v>20687200</v>
      </c>
      <c r="K1085" s="251"/>
      <c r="L1085" s="287"/>
      <c r="M1085" s="206"/>
      <c r="N1085" s="287"/>
      <c r="O1085" s="287"/>
      <c r="P1085" s="287"/>
      <c r="Q1085" s="287"/>
      <c r="R1085" s="287"/>
      <c r="S1085" s="287"/>
      <c r="T1085" s="287"/>
      <c r="U1085" s="287"/>
      <c r="V1085" s="287"/>
      <c r="W1085" s="287"/>
      <c r="X1085" s="287"/>
      <c r="Y1085" s="287"/>
      <c r="Z1085" s="287"/>
      <c r="AA1085" s="287"/>
      <c r="AB1085" s="287"/>
      <c r="AC1085" s="287"/>
      <c r="AD1085" s="287"/>
      <c r="AE1085" s="287"/>
      <c r="AF1085" s="287"/>
      <c r="AG1085" s="287"/>
      <c r="AH1085" s="287"/>
      <c r="AI1085" s="287"/>
      <c r="AJ1085" s="449"/>
      <c r="AK1085" s="206"/>
      <c r="AL1085" s="206"/>
      <c r="AM1085" s="206"/>
      <c r="AN1085" s="206"/>
      <c r="AO1085" s="206"/>
      <c r="AP1085" s="206"/>
      <c r="AQ1085" s="206"/>
      <c r="AR1085" s="206"/>
      <c r="AS1085" s="206"/>
      <c r="AT1085" s="206"/>
      <c r="AU1085" s="206"/>
      <c r="AV1085" s="206"/>
      <c r="AW1085" s="206"/>
      <c r="AX1085" s="206"/>
      <c r="AY1085" s="206"/>
      <c r="AZ1085" s="206"/>
      <c r="BA1085" s="206"/>
      <c r="BB1085" s="206"/>
      <c r="BC1085" s="206"/>
      <c r="BD1085" s="206"/>
      <c r="BE1085" s="206"/>
      <c r="BF1085" s="206"/>
      <c r="BG1085" s="206"/>
      <c r="BH1085" s="206"/>
      <c r="BI1085" s="206"/>
      <c r="BJ1085" s="206"/>
      <c r="BK1085" s="206"/>
      <c r="BL1085" s="206"/>
      <c r="BM1085" s="206"/>
      <c r="BN1085" s="206"/>
      <c r="BO1085" s="206"/>
      <c r="BP1085" s="206"/>
      <c r="BQ1085" s="206"/>
      <c r="BR1085" s="206"/>
      <c r="BS1085" s="206"/>
      <c r="BT1085" s="206"/>
      <c r="BU1085" s="206"/>
      <c r="BV1085" s="206"/>
      <c r="BW1085" s="206"/>
      <c r="BX1085" s="206"/>
      <c r="BY1085" s="206"/>
      <c r="BZ1085" s="206"/>
      <c r="CA1085" s="206"/>
      <c r="CB1085" s="206"/>
      <c r="CC1085" s="206"/>
      <c r="CD1085" s="206"/>
      <c r="CE1085" s="206"/>
      <c r="CF1085" s="206"/>
      <c r="CG1085" s="206"/>
      <c r="CH1085" s="206"/>
      <c r="CI1085" s="206"/>
      <c r="CJ1085" s="206"/>
      <c r="CK1085" s="206"/>
      <c r="CL1085" s="206"/>
      <c r="CM1085" s="206"/>
      <c r="CN1085" s="206"/>
      <c r="CO1085" s="206"/>
      <c r="CP1085" s="206"/>
      <c r="CQ1085" s="206"/>
      <c r="CR1085" s="206"/>
      <c r="CS1085" s="206"/>
      <c r="CT1085" s="206"/>
      <c r="CU1085" s="206"/>
      <c r="CV1085" s="206"/>
      <c r="CW1085" s="206"/>
      <c r="CX1085" s="206"/>
      <c r="CY1085" s="206"/>
      <c r="CZ1085" s="206"/>
      <c r="DA1085" s="206"/>
      <c r="DB1085" s="206"/>
      <c r="DC1085" s="206"/>
      <c r="DD1085" s="206"/>
      <c r="DE1085" s="206"/>
      <c r="DF1085" s="206"/>
      <c r="DG1085" s="206"/>
      <c r="DH1085" s="206"/>
      <c r="DI1085" s="206"/>
      <c r="DJ1085" s="206"/>
      <c r="DK1085" s="206"/>
      <c r="DL1085" s="206"/>
      <c r="DM1085" s="206"/>
      <c r="DN1085" s="206"/>
      <c r="DO1085" s="206"/>
      <c r="DP1085" s="206"/>
      <c r="DQ1085" s="206"/>
      <c r="DR1085" s="206"/>
      <c r="DS1085" s="206"/>
      <c r="DT1085" s="206"/>
      <c r="DU1085" s="206"/>
      <c r="DV1085" s="206"/>
      <c r="DW1085" s="206"/>
      <c r="DX1085" s="206"/>
      <c r="DY1085" s="206"/>
      <c r="DZ1085" s="206"/>
      <c r="EA1085" s="206"/>
      <c r="EB1085" s="206"/>
      <c r="EC1085" s="206"/>
      <c r="ED1085" s="206"/>
      <c r="EE1085" s="206"/>
      <c r="EF1085" s="206"/>
      <c r="EG1085" s="206"/>
      <c r="EH1085" s="206"/>
      <c r="EI1085" s="206"/>
      <c r="EJ1085" s="206"/>
      <c r="EK1085" s="206"/>
      <c r="EL1085" s="206"/>
      <c r="EM1085" s="206"/>
      <c r="EN1085" s="206"/>
      <c r="EO1085" s="206"/>
      <c r="EP1085" s="206"/>
      <c r="EQ1085" s="206"/>
      <c r="ER1085" s="206"/>
      <c r="ES1085" s="206"/>
      <c r="ET1085" s="206"/>
      <c r="EU1085" s="206"/>
      <c r="EV1085" s="206"/>
      <c r="EW1085" s="206"/>
      <c r="EX1085" s="206"/>
      <c r="EY1085" s="206"/>
      <c r="EZ1085" s="206"/>
      <c r="FA1085" s="206"/>
      <c r="FB1085" s="206"/>
      <c r="FC1085" s="206"/>
      <c r="FD1085" s="206"/>
      <c r="FE1085" s="206"/>
      <c r="FF1085" s="206"/>
      <c r="FG1085" s="206"/>
      <c r="FH1085" s="206"/>
      <c r="FI1085" s="206"/>
      <c r="FJ1085" s="206"/>
      <c r="FK1085" s="206"/>
      <c r="FL1085" s="206"/>
      <c r="FM1085" s="206"/>
      <c r="FN1085" s="206"/>
      <c r="FO1085" s="206"/>
      <c r="FP1085" s="206"/>
      <c r="FQ1085" s="206"/>
      <c r="FR1085" s="206"/>
      <c r="FS1085" s="206"/>
      <c r="FT1085" s="206"/>
      <c r="FU1085" s="206"/>
      <c r="FV1085" s="206"/>
      <c r="FW1085" s="206"/>
      <c r="FX1085" s="206"/>
      <c r="FY1085" s="206"/>
      <c r="FZ1085" s="206"/>
      <c r="GA1085" s="206"/>
      <c r="GB1085" s="206"/>
      <c r="GC1085" s="206"/>
      <c r="GD1085" s="206"/>
      <c r="GE1085" s="206"/>
      <c r="GF1085" s="206"/>
      <c r="GG1085" s="206"/>
      <c r="GH1085" s="206"/>
      <c r="GI1085" s="206"/>
      <c r="GJ1085" s="206"/>
      <c r="GK1085" s="206"/>
      <c r="GL1085" s="206"/>
      <c r="GM1085" s="206"/>
      <c r="GN1085" s="206"/>
      <c r="GO1085" s="206"/>
      <c r="GP1085" s="206"/>
      <c r="GQ1085" s="206"/>
      <c r="GR1085" s="206"/>
      <c r="GS1085" s="206"/>
      <c r="GT1085" s="206"/>
      <c r="GU1085" s="206"/>
      <c r="GV1085" s="206"/>
      <c r="GW1085" s="206"/>
      <c r="GX1085" s="206"/>
      <c r="GY1085" s="206"/>
      <c r="GZ1085" s="206"/>
      <c r="HA1085" s="206"/>
      <c r="HB1085" s="206"/>
      <c r="HC1085" s="206"/>
      <c r="HD1085" s="206"/>
      <c r="HE1085" s="206"/>
      <c r="HF1085" s="206"/>
      <c r="HG1085" s="206"/>
      <c r="HH1085" s="206"/>
      <c r="HI1085" s="206"/>
      <c r="HJ1085" s="206"/>
      <c r="HK1085" s="206"/>
      <c r="HL1085" s="206"/>
      <c r="HM1085" s="206"/>
      <c r="HN1085" s="206"/>
      <c r="HO1085" s="206"/>
      <c r="HP1085" s="206"/>
      <c r="HQ1085" s="206"/>
      <c r="HR1085" s="206"/>
      <c r="HS1085" s="206"/>
      <c r="HT1085" s="206"/>
      <c r="HU1085" s="206"/>
      <c r="HV1085" s="206"/>
      <c r="HW1085" s="206"/>
      <c r="HX1085" s="206"/>
      <c r="HY1085" s="206"/>
      <c r="HZ1085" s="206"/>
      <c r="IA1085" s="206"/>
      <c r="IB1085" s="206"/>
      <c r="IC1085" s="206"/>
      <c r="ID1085" s="206"/>
      <c r="IE1085" s="206"/>
      <c r="IF1085" s="206"/>
      <c r="IG1085" s="206"/>
      <c r="IH1085" s="206"/>
    </row>
    <row r="1086" spans="1:242" s="225" customFormat="1" hidden="1" x14ac:dyDescent="0.25">
      <c r="A1086" s="206"/>
      <c r="B1086" s="206"/>
      <c r="C1086" s="204">
        <v>43749</v>
      </c>
      <c r="D1086" s="406" t="s">
        <v>1907</v>
      </c>
      <c r="E1086" s="319" t="s">
        <v>1906</v>
      </c>
      <c r="F1086" s="255"/>
      <c r="G1086" s="320" t="s">
        <v>563</v>
      </c>
      <c r="H1086" s="285"/>
      <c r="I1086" s="321">
        <v>136000</v>
      </c>
      <c r="J1086" s="357">
        <f t="shared" si="16"/>
        <v>20551200</v>
      </c>
      <c r="K1086" s="251"/>
      <c r="L1086" s="287"/>
      <c r="M1086" s="319" t="s">
        <v>1906</v>
      </c>
      <c r="N1086" s="287"/>
      <c r="O1086" s="287"/>
      <c r="P1086" s="287"/>
      <c r="Q1086" s="287"/>
      <c r="R1086" s="287"/>
      <c r="S1086" s="287"/>
      <c r="T1086" s="287"/>
      <c r="U1086" s="287"/>
      <c r="V1086" s="287"/>
      <c r="W1086" s="287"/>
      <c r="X1086" s="287"/>
      <c r="Y1086" s="287"/>
      <c r="Z1086" s="287"/>
      <c r="AA1086" s="287"/>
      <c r="AB1086" s="287"/>
      <c r="AC1086" s="287"/>
      <c r="AD1086" s="287"/>
      <c r="AE1086" s="287"/>
      <c r="AF1086" s="287"/>
      <c r="AG1086" s="287"/>
      <c r="AH1086" s="287"/>
      <c r="AI1086" s="287"/>
      <c r="AJ1086" s="449"/>
      <c r="AK1086" s="206"/>
      <c r="AL1086" s="206"/>
      <c r="AM1086" s="206"/>
      <c r="AN1086" s="206"/>
      <c r="AO1086" s="206"/>
      <c r="AP1086" s="206"/>
      <c r="AQ1086" s="206"/>
      <c r="AR1086" s="206"/>
      <c r="AS1086" s="206"/>
      <c r="AT1086" s="206"/>
      <c r="AU1086" s="206"/>
      <c r="AV1086" s="206"/>
      <c r="AW1086" s="206"/>
      <c r="AX1086" s="206"/>
      <c r="AY1086" s="206"/>
      <c r="AZ1086" s="206"/>
      <c r="BA1086" s="206"/>
      <c r="BB1086" s="206"/>
      <c r="BC1086" s="206"/>
      <c r="BD1086" s="206"/>
      <c r="BE1086" s="206"/>
      <c r="BF1086" s="206"/>
      <c r="BG1086" s="206"/>
      <c r="BH1086" s="206"/>
      <c r="BI1086" s="206"/>
      <c r="BJ1086" s="206"/>
      <c r="BK1086" s="206"/>
      <c r="BL1086" s="206"/>
      <c r="BM1086" s="206"/>
      <c r="BN1086" s="206"/>
      <c r="BO1086" s="206"/>
      <c r="BP1086" s="206"/>
      <c r="BQ1086" s="206"/>
      <c r="BR1086" s="206"/>
      <c r="BS1086" s="206"/>
      <c r="BT1086" s="206"/>
      <c r="BU1086" s="206"/>
      <c r="BV1086" s="206"/>
      <c r="BW1086" s="206"/>
      <c r="BX1086" s="206"/>
      <c r="BY1086" s="206"/>
      <c r="BZ1086" s="206"/>
      <c r="CA1086" s="206"/>
      <c r="CB1086" s="206"/>
      <c r="CC1086" s="206"/>
      <c r="CD1086" s="206"/>
      <c r="CE1086" s="206"/>
      <c r="CF1086" s="206"/>
      <c r="CG1086" s="206"/>
      <c r="CH1086" s="206"/>
      <c r="CI1086" s="206"/>
      <c r="CJ1086" s="206"/>
      <c r="CK1086" s="206"/>
      <c r="CL1086" s="206"/>
      <c r="CM1086" s="206"/>
      <c r="CN1086" s="206"/>
      <c r="CO1086" s="206"/>
      <c r="CP1086" s="206"/>
      <c r="CQ1086" s="206"/>
      <c r="CR1086" s="206"/>
      <c r="CS1086" s="206"/>
      <c r="CT1086" s="206"/>
      <c r="CU1086" s="206"/>
      <c r="CV1086" s="206"/>
      <c r="CW1086" s="206"/>
      <c r="CX1086" s="206"/>
      <c r="CY1086" s="206"/>
      <c r="CZ1086" s="206"/>
      <c r="DA1086" s="206"/>
      <c r="DB1086" s="206"/>
      <c r="DC1086" s="206"/>
      <c r="DD1086" s="206"/>
      <c r="DE1086" s="206"/>
      <c r="DF1086" s="206"/>
      <c r="DG1086" s="206"/>
      <c r="DH1086" s="206"/>
      <c r="DI1086" s="206"/>
      <c r="DJ1086" s="206"/>
      <c r="DK1086" s="206"/>
      <c r="DL1086" s="206"/>
      <c r="DM1086" s="206"/>
      <c r="DN1086" s="206"/>
      <c r="DO1086" s="206"/>
      <c r="DP1086" s="206"/>
      <c r="DQ1086" s="206"/>
      <c r="DR1086" s="206"/>
      <c r="DS1086" s="206"/>
      <c r="DT1086" s="206"/>
      <c r="DU1086" s="206"/>
      <c r="DV1086" s="206"/>
      <c r="DW1086" s="206"/>
      <c r="DX1086" s="206"/>
      <c r="DY1086" s="206"/>
      <c r="DZ1086" s="206"/>
      <c r="EA1086" s="206"/>
      <c r="EB1086" s="206"/>
      <c r="EC1086" s="206"/>
      <c r="ED1086" s="206"/>
      <c r="EE1086" s="206"/>
      <c r="EF1086" s="206"/>
      <c r="EG1086" s="206"/>
      <c r="EH1086" s="206"/>
      <c r="EI1086" s="206"/>
      <c r="EJ1086" s="206"/>
      <c r="EK1086" s="206"/>
      <c r="EL1086" s="206"/>
      <c r="EM1086" s="206"/>
      <c r="EN1086" s="206"/>
      <c r="EO1086" s="206"/>
      <c r="EP1086" s="206"/>
      <c r="EQ1086" s="206"/>
      <c r="ER1086" s="206"/>
      <c r="ES1086" s="206"/>
      <c r="ET1086" s="206"/>
      <c r="EU1086" s="206"/>
      <c r="EV1086" s="206"/>
      <c r="EW1086" s="206"/>
      <c r="EX1086" s="206"/>
      <c r="EY1086" s="206"/>
      <c r="EZ1086" s="206"/>
      <c r="FA1086" s="206"/>
      <c r="FB1086" s="206"/>
      <c r="FC1086" s="206"/>
      <c r="FD1086" s="206"/>
      <c r="FE1086" s="206"/>
      <c r="FF1086" s="206"/>
      <c r="FG1086" s="206"/>
      <c r="FH1086" s="206"/>
      <c r="FI1086" s="206"/>
      <c r="FJ1086" s="206"/>
      <c r="FK1086" s="206"/>
      <c r="FL1086" s="206"/>
      <c r="FM1086" s="206"/>
      <c r="FN1086" s="206"/>
      <c r="FO1086" s="206"/>
      <c r="FP1086" s="206"/>
      <c r="FQ1086" s="206"/>
      <c r="FR1086" s="206"/>
      <c r="FS1086" s="206"/>
      <c r="FT1086" s="206"/>
      <c r="FU1086" s="206"/>
      <c r="FV1086" s="206"/>
      <c r="FW1086" s="206"/>
      <c r="FX1086" s="206"/>
      <c r="FY1086" s="206"/>
      <c r="FZ1086" s="206"/>
      <c r="GA1086" s="206"/>
      <c r="GB1086" s="206"/>
      <c r="GC1086" s="206"/>
      <c r="GD1086" s="206"/>
      <c r="GE1086" s="206"/>
      <c r="GF1086" s="206"/>
      <c r="GG1086" s="206"/>
      <c r="GH1086" s="206"/>
      <c r="GI1086" s="206"/>
      <c r="GJ1086" s="206"/>
      <c r="GK1086" s="206"/>
      <c r="GL1086" s="206"/>
      <c r="GM1086" s="206"/>
      <c r="GN1086" s="206"/>
      <c r="GO1086" s="206"/>
      <c r="GP1086" s="206"/>
      <c r="GQ1086" s="206"/>
      <c r="GR1086" s="206"/>
      <c r="GS1086" s="206"/>
      <c r="GT1086" s="206"/>
      <c r="GU1086" s="206"/>
      <c r="GV1086" s="206"/>
      <c r="GW1086" s="206"/>
      <c r="GX1086" s="206"/>
      <c r="GY1086" s="206"/>
      <c r="GZ1086" s="206"/>
      <c r="HA1086" s="206"/>
      <c r="HB1086" s="206"/>
      <c r="HC1086" s="206"/>
      <c r="HD1086" s="206"/>
      <c r="HE1086" s="206"/>
      <c r="HF1086" s="206"/>
      <c r="HG1086" s="206"/>
      <c r="HH1086" s="206"/>
      <c r="HI1086" s="206"/>
      <c r="HJ1086" s="206"/>
      <c r="HK1086" s="206"/>
      <c r="HL1086" s="206"/>
      <c r="HM1086" s="206"/>
      <c r="HN1086" s="206"/>
      <c r="HO1086" s="206"/>
      <c r="HP1086" s="206"/>
      <c r="HQ1086" s="206"/>
      <c r="HR1086" s="206"/>
      <c r="HS1086" s="206"/>
      <c r="HT1086" s="206"/>
      <c r="HU1086" s="206"/>
      <c r="HV1086" s="206"/>
      <c r="HW1086" s="206"/>
      <c r="HX1086" s="206"/>
      <c r="HY1086" s="206"/>
      <c r="HZ1086" s="206"/>
      <c r="IA1086" s="206"/>
      <c r="IB1086" s="206"/>
      <c r="IC1086" s="206"/>
      <c r="ID1086" s="206"/>
      <c r="IE1086" s="206"/>
      <c r="IF1086" s="206"/>
      <c r="IG1086" s="206"/>
      <c r="IH1086" s="206"/>
    </row>
    <row r="1087" spans="1:242" s="225" customFormat="1" hidden="1" x14ac:dyDescent="0.25">
      <c r="A1087" s="206"/>
      <c r="B1087" s="206"/>
      <c r="C1087" s="204"/>
      <c r="D1087" s="396" t="s">
        <v>1100</v>
      </c>
      <c r="E1087" s="319"/>
      <c r="F1087" s="255"/>
      <c r="G1087" s="320" t="s">
        <v>563</v>
      </c>
      <c r="H1087" s="285">
        <v>138000</v>
      </c>
      <c r="I1087" s="271"/>
      <c r="J1087" s="357">
        <f t="shared" ref="J1087:J1150" si="17">+J1086+H1087-I1087</f>
        <v>20689200</v>
      </c>
      <c r="K1087" s="251" t="s">
        <v>1978</v>
      </c>
      <c r="L1087" s="287"/>
      <c r="M1087" s="319"/>
      <c r="N1087" s="287"/>
      <c r="O1087" s="287"/>
      <c r="P1087" s="287"/>
      <c r="Q1087" s="287"/>
      <c r="R1087" s="287"/>
      <c r="S1087" s="287"/>
      <c r="T1087" s="287"/>
      <c r="U1087" s="287"/>
      <c r="V1087" s="287"/>
      <c r="W1087" s="287"/>
      <c r="X1087" s="287"/>
      <c r="Y1087" s="287"/>
      <c r="Z1087" s="287"/>
      <c r="AA1087" s="287"/>
      <c r="AB1087" s="287"/>
      <c r="AC1087" s="287"/>
      <c r="AD1087" s="287"/>
      <c r="AE1087" s="287"/>
      <c r="AF1087" s="287"/>
      <c r="AG1087" s="287"/>
      <c r="AH1087" s="287"/>
      <c r="AI1087" s="287"/>
      <c r="AJ1087" s="449"/>
      <c r="AK1087" s="206"/>
      <c r="AL1087" s="206"/>
      <c r="AM1087" s="206"/>
      <c r="AN1087" s="206"/>
      <c r="AO1087" s="206"/>
      <c r="AP1087" s="206"/>
      <c r="AQ1087" s="206"/>
      <c r="AR1087" s="206"/>
      <c r="AS1087" s="206"/>
      <c r="AT1087" s="206"/>
      <c r="AU1087" s="206"/>
      <c r="AV1087" s="206"/>
      <c r="AW1087" s="206"/>
      <c r="AX1087" s="206"/>
      <c r="AY1087" s="206"/>
      <c r="AZ1087" s="206"/>
      <c r="BA1087" s="206"/>
      <c r="BB1087" s="206"/>
      <c r="BC1087" s="206"/>
      <c r="BD1087" s="206"/>
      <c r="BE1087" s="206"/>
      <c r="BF1087" s="206"/>
      <c r="BG1087" s="206"/>
      <c r="BH1087" s="206"/>
      <c r="BI1087" s="206"/>
      <c r="BJ1087" s="206"/>
      <c r="BK1087" s="206"/>
      <c r="BL1087" s="206"/>
      <c r="BM1087" s="206"/>
      <c r="BN1087" s="206"/>
      <c r="BO1087" s="206"/>
      <c r="BP1087" s="206"/>
      <c r="BQ1087" s="206"/>
      <c r="BR1087" s="206"/>
      <c r="BS1087" s="206"/>
      <c r="BT1087" s="206"/>
      <c r="BU1087" s="206"/>
      <c r="BV1087" s="206"/>
      <c r="BW1087" s="206"/>
      <c r="BX1087" s="206"/>
      <c r="BY1087" s="206"/>
      <c r="BZ1087" s="206"/>
      <c r="CA1087" s="206"/>
      <c r="CB1087" s="206"/>
      <c r="CC1087" s="206"/>
      <c r="CD1087" s="206"/>
      <c r="CE1087" s="206"/>
      <c r="CF1087" s="206"/>
      <c r="CG1087" s="206"/>
      <c r="CH1087" s="206"/>
      <c r="CI1087" s="206"/>
      <c r="CJ1087" s="206"/>
      <c r="CK1087" s="206"/>
      <c r="CL1087" s="206"/>
      <c r="CM1087" s="206"/>
      <c r="CN1087" s="206"/>
      <c r="CO1087" s="206"/>
      <c r="CP1087" s="206"/>
      <c r="CQ1087" s="206"/>
      <c r="CR1087" s="206"/>
      <c r="CS1087" s="206"/>
      <c r="CT1087" s="206"/>
      <c r="CU1087" s="206"/>
      <c r="CV1087" s="206"/>
      <c r="CW1087" s="206"/>
      <c r="CX1087" s="206"/>
      <c r="CY1087" s="206"/>
      <c r="CZ1087" s="206"/>
      <c r="DA1087" s="206"/>
      <c r="DB1087" s="206"/>
      <c r="DC1087" s="206"/>
      <c r="DD1087" s="206"/>
      <c r="DE1087" s="206"/>
      <c r="DF1087" s="206"/>
      <c r="DG1087" s="206"/>
      <c r="DH1087" s="206"/>
      <c r="DI1087" s="206"/>
      <c r="DJ1087" s="206"/>
      <c r="DK1087" s="206"/>
      <c r="DL1087" s="206"/>
      <c r="DM1087" s="206"/>
      <c r="DN1087" s="206"/>
      <c r="DO1087" s="206"/>
      <c r="DP1087" s="206"/>
      <c r="DQ1087" s="206"/>
      <c r="DR1087" s="206"/>
      <c r="DS1087" s="206"/>
      <c r="DT1087" s="206"/>
      <c r="DU1087" s="206"/>
      <c r="DV1087" s="206"/>
      <c r="DW1087" s="206"/>
      <c r="DX1087" s="206"/>
      <c r="DY1087" s="206"/>
      <c r="DZ1087" s="206"/>
      <c r="EA1087" s="206"/>
      <c r="EB1087" s="206"/>
      <c r="EC1087" s="206"/>
      <c r="ED1087" s="206"/>
      <c r="EE1087" s="206"/>
      <c r="EF1087" s="206"/>
      <c r="EG1087" s="206"/>
      <c r="EH1087" s="206"/>
      <c r="EI1087" s="206"/>
      <c r="EJ1087" s="206"/>
      <c r="EK1087" s="206"/>
      <c r="EL1087" s="206"/>
      <c r="EM1087" s="206"/>
      <c r="EN1087" s="206"/>
      <c r="EO1087" s="206"/>
      <c r="EP1087" s="206"/>
      <c r="EQ1087" s="206"/>
      <c r="ER1087" s="206"/>
      <c r="ES1087" s="206"/>
      <c r="ET1087" s="206"/>
      <c r="EU1087" s="206"/>
      <c r="EV1087" s="206"/>
      <c r="EW1087" s="206"/>
      <c r="EX1087" s="206"/>
      <c r="EY1087" s="206"/>
      <c r="EZ1087" s="206"/>
      <c r="FA1087" s="206"/>
      <c r="FB1087" s="206"/>
      <c r="FC1087" s="206"/>
      <c r="FD1087" s="206"/>
      <c r="FE1087" s="206"/>
      <c r="FF1087" s="206"/>
      <c r="FG1087" s="206"/>
      <c r="FH1087" s="206"/>
      <c r="FI1087" s="206"/>
      <c r="FJ1087" s="206"/>
      <c r="FK1087" s="206"/>
      <c r="FL1087" s="206"/>
      <c r="FM1087" s="206"/>
      <c r="FN1087" s="206"/>
      <c r="FO1087" s="206"/>
      <c r="FP1087" s="206"/>
      <c r="FQ1087" s="206"/>
      <c r="FR1087" s="206"/>
      <c r="FS1087" s="206"/>
      <c r="FT1087" s="206"/>
      <c r="FU1087" s="206"/>
      <c r="FV1087" s="206"/>
      <c r="FW1087" s="206"/>
      <c r="FX1087" s="206"/>
      <c r="FY1087" s="206"/>
      <c r="FZ1087" s="206"/>
      <c r="GA1087" s="206"/>
      <c r="GB1087" s="206"/>
      <c r="GC1087" s="206"/>
      <c r="GD1087" s="206"/>
      <c r="GE1087" s="206"/>
      <c r="GF1087" s="206"/>
      <c r="GG1087" s="206"/>
      <c r="GH1087" s="206"/>
      <c r="GI1087" s="206"/>
      <c r="GJ1087" s="206"/>
      <c r="GK1087" s="206"/>
      <c r="GL1087" s="206"/>
      <c r="GM1087" s="206"/>
      <c r="GN1087" s="206"/>
      <c r="GO1087" s="206"/>
      <c r="GP1087" s="206"/>
      <c r="GQ1087" s="206"/>
      <c r="GR1087" s="206"/>
      <c r="GS1087" s="206"/>
      <c r="GT1087" s="206"/>
      <c r="GU1087" s="206"/>
      <c r="GV1087" s="206"/>
      <c r="GW1087" s="206"/>
      <c r="GX1087" s="206"/>
      <c r="GY1087" s="206"/>
      <c r="GZ1087" s="206"/>
      <c r="HA1087" s="206"/>
      <c r="HB1087" s="206"/>
      <c r="HC1087" s="206"/>
      <c r="HD1087" s="206"/>
      <c r="HE1087" s="206"/>
      <c r="HF1087" s="206"/>
      <c r="HG1087" s="206"/>
      <c r="HH1087" s="206"/>
      <c r="HI1087" s="206"/>
      <c r="HJ1087" s="206"/>
      <c r="HK1087" s="206"/>
      <c r="HL1087" s="206"/>
      <c r="HM1087" s="206"/>
      <c r="HN1087" s="206"/>
      <c r="HO1087" s="206"/>
      <c r="HP1087" s="206"/>
      <c r="HQ1087" s="206"/>
      <c r="HR1087" s="206"/>
      <c r="HS1087" s="206"/>
      <c r="HT1087" s="206"/>
      <c r="HU1087" s="206"/>
      <c r="HV1087" s="206"/>
      <c r="HW1087" s="206"/>
      <c r="HX1087" s="206"/>
      <c r="HY1087" s="206"/>
      <c r="HZ1087" s="206"/>
      <c r="IA1087" s="206"/>
      <c r="IB1087" s="206"/>
      <c r="IC1087" s="206"/>
      <c r="ID1087" s="206"/>
      <c r="IE1087" s="206"/>
      <c r="IF1087" s="206"/>
      <c r="IG1087" s="206"/>
      <c r="IH1087" s="206"/>
    </row>
    <row r="1088" spans="1:242" s="225" customFormat="1" hidden="1" x14ac:dyDescent="0.25">
      <c r="A1088" s="206"/>
      <c r="B1088" s="206"/>
      <c r="C1088" s="204">
        <v>43750</v>
      </c>
      <c r="D1088" s="407" t="s">
        <v>92</v>
      </c>
      <c r="E1088" s="319" t="s">
        <v>1908</v>
      </c>
      <c r="F1088" s="322"/>
      <c r="G1088" s="270" t="s">
        <v>327</v>
      </c>
      <c r="H1088" s="285"/>
      <c r="I1088" s="271">
        <v>488000</v>
      </c>
      <c r="J1088" s="357">
        <f t="shared" si="17"/>
        <v>20201200</v>
      </c>
      <c r="K1088" s="251"/>
      <c r="L1088" s="287"/>
      <c r="M1088" s="319" t="s">
        <v>1908</v>
      </c>
      <c r="N1088" s="287"/>
      <c r="O1088" s="287"/>
      <c r="P1088" s="287"/>
      <c r="Q1088" s="287"/>
      <c r="R1088" s="287"/>
      <c r="S1088" s="287"/>
      <c r="T1088" s="287"/>
      <c r="U1088" s="287"/>
      <c r="V1088" s="287"/>
      <c r="W1088" s="287"/>
      <c r="X1088" s="287"/>
      <c r="Y1088" s="287"/>
      <c r="Z1088" s="287"/>
      <c r="AA1088" s="287"/>
      <c r="AB1088" s="287"/>
      <c r="AC1088" s="287"/>
      <c r="AD1088" s="287"/>
      <c r="AE1088" s="287"/>
      <c r="AF1088" s="287"/>
      <c r="AG1088" s="287"/>
      <c r="AH1088" s="287"/>
      <c r="AI1088" s="287"/>
      <c r="AJ1088" s="449"/>
      <c r="AK1088" s="206"/>
      <c r="AL1088" s="206"/>
      <c r="AM1088" s="206"/>
      <c r="AN1088" s="206"/>
      <c r="AO1088" s="206"/>
      <c r="AP1088" s="206"/>
      <c r="AQ1088" s="206"/>
      <c r="AR1088" s="206"/>
      <c r="AS1088" s="206"/>
      <c r="AT1088" s="206"/>
      <c r="AU1088" s="206"/>
      <c r="AV1088" s="206"/>
      <c r="AW1088" s="206"/>
      <c r="AX1088" s="206"/>
      <c r="AY1088" s="206"/>
      <c r="AZ1088" s="206"/>
      <c r="BA1088" s="206"/>
      <c r="BB1088" s="206"/>
      <c r="BC1088" s="206"/>
      <c r="BD1088" s="206"/>
      <c r="BE1088" s="206"/>
      <c r="BF1088" s="206"/>
      <c r="BG1088" s="206"/>
      <c r="BH1088" s="206"/>
      <c r="BI1088" s="206"/>
      <c r="BJ1088" s="206"/>
      <c r="BK1088" s="206"/>
      <c r="BL1088" s="206"/>
      <c r="BM1088" s="206"/>
      <c r="BN1088" s="206"/>
      <c r="BO1088" s="206"/>
      <c r="BP1088" s="206"/>
      <c r="BQ1088" s="206"/>
      <c r="BR1088" s="206"/>
      <c r="BS1088" s="206"/>
      <c r="BT1088" s="206"/>
      <c r="BU1088" s="206"/>
      <c r="BV1088" s="206"/>
      <c r="BW1088" s="206"/>
      <c r="BX1088" s="206"/>
      <c r="BY1088" s="206"/>
      <c r="BZ1088" s="206"/>
      <c r="CA1088" s="206"/>
      <c r="CB1088" s="206"/>
      <c r="CC1088" s="206"/>
      <c r="CD1088" s="206"/>
      <c r="CE1088" s="206"/>
      <c r="CF1088" s="206"/>
      <c r="CG1088" s="206"/>
      <c r="CH1088" s="206"/>
      <c r="CI1088" s="206"/>
      <c r="CJ1088" s="206"/>
      <c r="CK1088" s="206"/>
      <c r="CL1088" s="206"/>
      <c r="CM1088" s="206"/>
      <c r="CN1088" s="206"/>
      <c r="CO1088" s="206"/>
      <c r="CP1088" s="206"/>
      <c r="CQ1088" s="206"/>
      <c r="CR1088" s="206"/>
      <c r="CS1088" s="206"/>
      <c r="CT1088" s="206"/>
      <c r="CU1088" s="206"/>
      <c r="CV1088" s="206"/>
      <c r="CW1088" s="206"/>
      <c r="CX1088" s="206"/>
      <c r="CY1088" s="206"/>
      <c r="CZ1088" s="206"/>
      <c r="DA1088" s="206"/>
      <c r="DB1088" s="206"/>
      <c r="DC1088" s="206"/>
      <c r="DD1088" s="206"/>
      <c r="DE1088" s="206"/>
      <c r="DF1088" s="206"/>
      <c r="DG1088" s="206"/>
      <c r="DH1088" s="206"/>
      <c r="DI1088" s="206"/>
      <c r="DJ1088" s="206"/>
      <c r="DK1088" s="206"/>
      <c r="DL1088" s="206"/>
      <c r="DM1088" s="206"/>
      <c r="DN1088" s="206"/>
      <c r="DO1088" s="206"/>
      <c r="DP1088" s="206"/>
      <c r="DQ1088" s="206"/>
      <c r="DR1088" s="206"/>
      <c r="DS1088" s="206"/>
      <c r="DT1088" s="206"/>
      <c r="DU1088" s="206"/>
      <c r="DV1088" s="206"/>
      <c r="DW1088" s="206"/>
      <c r="DX1088" s="206"/>
      <c r="DY1088" s="206"/>
      <c r="DZ1088" s="206"/>
      <c r="EA1088" s="206"/>
      <c r="EB1088" s="206"/>
      <c r="EC1088" s="206"/>
      <c r="ED1088" s="206"/>
      <c r="EE1088" s="206"/>
      <c r="EF1088" s="206"/>
      <c r="EG1088" s="206"/>
      <c r="EH1088" s="206"/>
      <c r="EI1088" s="206"/>
      <c r="EJ1088" s="206"/>
      <c r="EK1088" s="206"/>
      <c r="EL1088" s="206"/>
      <c r="EM1088" s="206"/>
      <c r="EN1088" s="206"/>
      <c r="EO1088" s="206"/>
      <c r="EP1088" s="206"/>
      <c r="EQ1088" s="206"/>
      <c r="ER1088" s="206"/>
      <c r="ES1088" s="206"/>
      <c r="ET1088" s="206"/>
      <c r="EU1088" s="206"/>
      <c r="EV1088" s="206"/>
      <c r="EW1088" s="206"/>
      <c r="EX1088" s="206"/>
      <c r="EY1088" s="206"/>
      <c r="EZ1088" s="206"/>
      <c r="FA1088" s="206"/>
      <c r="FB1088" s="206"/>
      <c r="FC1088" s="206"/>
      <c r="FD1088" s="206"/>
      <c r="FE1088" s="206"/>
      <c r="FF1088" s="206"/>
      <c r="FG1088" s="206"/>
      <c r="FH1088" s="206"/>
      <c r="FI1088" s="206"/>
      <c r="FJ1088" s="206"/>
      <c r="FK1088" s="206"/>
      <c r="FL1088" s="206"/>
      <c r="FM1088" s="206"/>
      <c r="FN1088" s="206"/>
      <c r="FO1088" s="206"/>
      <c r="FP1088" s="206"/>
      <c r="FQ1088" s="206"/>
      <c r="FR1088" s="206"/>
      <c r="FS1088" s="206"/>
      <c r="FT1088" s="206"/>
      <c r="FU1088" s="206"/>
      <c r="FV1088" s="206"/>
      <c r="FW1088" s="206"/>
      <c r="FX1088" s="206"/>
      <c r="FY1088" s="206"/>
      <c r="FZ1088" s="206"/>
      <c r="GA1088" s="206"/>
      <c r="GB1088" s="206"/>
      <c r="GC1088" s="206"/>
      <c r="GD1088" s="206"/>
      <c r="GE1088" s="206"/>
      <c r="GF1088" s="206"/>
      <c r="GG1088" s="206"/>
      <c r="GH1088" s="206"/>
      <c r="GI1088" s="206"/>
      <c r="GJ1088" s="206"/>
      <c r="GK1088" s="206"/>
      <c r="GL1088" s="206"/>
      <c r="GM1088" s="206"/>
      <c r="GN1088" s="206"/>
      <c r="GO1088" s="206"/>
      <c r="GP1088" s="206"/>
      <c r="GQ1088" s="206"/>
      <c r="GR1088" s="206"/>
      <c r="GS1088" s="206"/>
      <c r="GT1088" s="206"/>
      <c r="GU1088" s="206"/>
      <c r="GV1088" s="206"/>
      <c r="GW1088" s="206"/>
      <c r="GX1088" s="206"/>
      <c r="GY1088" s="206"/>
      <c r="GZ1088" s="206"/>
      <c r="HA1088" s="206"/>
      <c r="HB1088" s="206"/>
      <c r="HC1088" s="206"/>
      <c r="HD1088" s="206"/>
      <c r="HE1088" s="206"/>
      <c r="HF1088" s="206"/>
      <c r="HG1088" s="206"/>
      <c r="HH1088" s="206"/>
      <c r="HI1088" s="206"/>
      <c r="HJ1088" s="206"/>
      <c r="HK1088" s="206"/>
      <c r="HL1088" s="206"/>
      <c r="HM1088" s="206"/>
      <c r="HN1088" s="206"/>
      <c r="HO1088" s="206"/>
      <c r="HP1088" s="206"/>
      <c r="HQ1088" s="206"/>
      <c r="HR1088" s="206"/>
      <c r="HS1088" s="206"/>
      <c r="HT1088" s="206"/>
      <c r="HU1088" s="206"/>
      <c r="HV1088" s="206"/>
      <c r="HW1088" s="206"/>
      <c r="HX1088" s="206"/>
      <c r="HY1088" s="206"/>
      <c r="HZ1088" s="206"/>
      <c r="IA1088" s="206"/>
      <c r="IB1088" s="206"/>
      <c r="IC1088" s="206"/>
      <c r="ID1088" s="206"/>
      <c r="IE1088" s="206"/>
      <c r="IF1088" s="206"/>
      <c r="IG1088" s="206"/>
      <c r="IH1088" s="206"/>
    </row>
    <row r="1089" spans="1:242" s="225" customFormat="1" hidden="1" x14ac:dyDescent="0.25">
      <c r="A1089" s="206"/>
      <c r="B1089" s="206"/>
      <c r="C1089" s="204">
        <v>43750</v>
      </c>
      <c r="D1089" s="233" t="s">
        <v>1922</v>
      </c>
      <c r="E1089" s="319" t="s">
        <v>1909</v>
      </c>
      <c r="F1089" s="322"/>
      <c r="G1089" s="242" t="s">
        <v>1611</v>
      </c>
      <c r="H1089" s="285"/>
      <c r="I1089" s="236">
        <v>393300</v>
      </c>
      <c r="J1089" s="357">
        <f t="shared" si="17"/>
        <v>19807900</v>
      </c>
      <c r="K1089" s="251"/>
      <c r="L1089" s="287"/>
      <c r="M1089" s="319" t="s">
        <v>1909</v>
      </c>
      <c r="N1089" s="287"/>
      <c r="O1089" s="287"/>
      <c r="P1089" s="287"/>
      <c r="Q1089" s="287"/>
      <c r="R1089" s="287"/>
      <c r="S1089" s="287"/>
      <c r="T1089" s="287"/>
      <c r="U1089" s="287"/>
      <c r="V1089" s="287"/>
      <c r="W1089" s="287"/>
      <c r="X1089" s="287"/>
      <c r="Y1089" s="287"/>
      <c r="Z1089" s="287"/>
      <c r="AA1089" s="287"/>
      <c r="AB1089" s="287"/>
      <c r="AC1089" s="287"/>
      <c r="AD1089" s="287"/>
      <c r="AE1089" s="287"/>
      <c r="AF1089" s="287"/>
      <c r="AG1089" s="287"/>
      <c r="AH1089" s="287"/>
      <c r="AI1089" s="287"/>
      <c r="AJ1089" s="449"/>
      <c r="AK1089" s="206"/>
      <c r="AL1089" s="206"/>
      <c r="AM1089" s="206"/>
      <c r="AN1089" s="206"/>
      <c r="AO1089" s="206"/>
      <c r="AP1089" s="206"/>
      <c r="AQ1089" s="206"/>
      <c r="AR1089" s="206"/>
      <c r="AS1089" s="206"/>
      <c r="AT1089" s="206"/>
      <c r="AU1089" s="206"/>
      <c r="AV1089" s="206"/>
      <c r="AW1089" s="206"/>
      <c r="AX1089" s="206"/>
      <c r="AY1089" s="206"/>
      <c r="AZ1089" s="206"/>
      <c r="BA1089" s="206"/>
      <c r="BB1089" s="206"/>
      <c r="BC1089" s="206"/>
      <c r="BD1089" s="206"/>
      <c r="BE1089" s="206"/>
      <c r="BF1089" s="206"/>
      <c r="BG1089" s="206"/>
      <c r="BH1089" s="206"/>
      <c r="BI1089" s="206"/>
      <c r="BJ1089" s="206"/>
      <c r="BK1089" s="206"/>
      <c r="BL1089" s="206"/>
      <c r="BM1089" s="206"/>
      <c r="BN1089" s="206"/>
      <c r="BO1089" s="206"/>
      <c r="BP1089" s="206"/>
      <c r="BQ1089" s="206"/>
      <c r="BR1089" s="206"/>
      <c r="BS1089" s="206"/>
      <c r="BT1089" s="206"/>
      <c r="BU1089" s="206"/>
      <c r="BV1089" s="206"/>
      <c r="BW1089" s="206"/>
      <c r="BX1089" s="206"/>
      <c r="BY1089" s="206"/>
      <c r="BZ1089" s="206"/>
      <c r="CA1089" s="206"/>
      <c r="CB1089" s="206"/>
      <c r="CC1089" s="206"/>
      <c r="CD1089" s="206"/>
      <c r="CE1089" s="206"/>
      <c r="CF1089" s="206"/>
      <c r="CG1089" s="206"/>
      <c r="CH1089" s="206"/>
      <c r="CI1089" s="206"/>
      <c r="CJ1089" s="206"/>
      <c r="CK1089" s="206"/>
      <c r="CL1089" s="206"/>
      <c r="CM1089" s="206"/>
      <c r="CN1089" s="206"/>
      <c r="CO1089" s="206"/>
      <c r="CP1089" s="206"/>
      <c r="CQ1089" s="206"/>
      <c r="CR1089" s="206"/>
      <c r="CS1089" s="206"/>
      <c r="CT1089" s="206"/>
      <c r="CU1089" s="206"/>
      <c r="CV1089" s="206"/>
      <c r="CW1089" s="206"/>
      <c r="CX1089" s="206"/>
      <c r="CY1089" s="206"/>
      <c r="CZ1089" s="206"/>
      <c r="DA1089" s="206"/>
      <c r="DB1089" s="206"/>
      <c r="DC1089" s="206"/>
      <c r="DD1089" s="206"/>
      <c r="DE1089" s="206"/>
      <c r="DF1089" s="206"/>
      <c r="DG1089" s="206"/>
      <c r="DH1089" s="206"/>
      <c r="DI1089" s="206"/>
      <c r="DJ1089" s="206"/>
      <c r="DK1089" s="206"/>
      <c r="DL1089" s="206"/>
      <c r="DM1089" s="206"/>
      <c r="DN1089" s="206"/>
      <c r="DO1089" s="206"/>
      <c r="DP1089" s="206"/>
      <c r="DQ1089" s="206"/>
      <c r="DR1089" s="206"/>
      <c r="DS1089" s="206"/>
      <c r="DT1089" s="206"/>
      <c r="DU1089" s="206"/>
      <c r="DV1089" s="206"/>
      <c r="DW1089" s="206"/>
      <c r="DX1089" s="206"/>
      <c r="DY1089" s="206"/>
      <c r="DZ1089" s="206"/>
      <c r="EA1089" s="206"/>
      <c r="EB1089" s="206"/>
      <c r="EC1089" s="206"/>
      <c r="ED1089" s="206"/>
      <c r="EE1089" s="206"/>
      <c r="EF1089" s="206"/>
      <c r="EG1089" s="206"/>
      <c r="EH1089" s="206"/>
      <c r="EI1089" s="206"/>
      <c r="EJ1089" s="206"/>
      <c r="EK1089" s="206"/>
      <c r="EL1089" s="206"/>
      <c r="EM1089" s="206"/>
      <c r="EN1089" s="206"/>
      <c r="EO1089" s="206"/>
      <c r="EP1089" s="206"/>
      <c r="EQ1089" s="206"/>
      <c r="ER1089" s="206"/>
      <c r="ES1089" s="206"/>
      <c r="ET1089" s="206"/>
      <c r="EU1089" s="206"/>
      <c r="EV1089" s="206"/>
      <c r="EW1089" s="206"/>
      <c r="EX1089" s="206"/>
      <c r="EY1089" s="206"/>
      <c r="EZ1089" s="206"/>
      <c r="FA1089" s="206"/>
      <c r="FB1089" s="206"/>
      <c r="FC1089" s="206"/>
      <c r="FD1089" s="206"/>
      <c r="FE1089" s="206"/>
      <c r="FF1089" s="206"/>
      <c r="FG1089" s="206"/>
      <c r="FH1089" s="206"/>
      <c r="FI1089" s="206"/>
      <c r="FJ1089" s="206"/>
      <c r="FK1089" s="206"/>
      <c r="FL1089" s="206"/>
      <c r="FM1089" s="206"/>
      <c r="FN1089" s="206"/>
      <c r="FO1089" s="206"/>
      <c r="FP1089" s="206"/>
      <c r="FQ1089" s="206"/>
      <c r="FR1089" s="206"/>
      <c r="FS1089" s="206"/>
      <c r="FT1089" s="206"/>
      <c r="FU1089" s="206"/>
      <c r="FV1089" s="206"/>
      <c r="FW1089" s="206"/>
      <c r="FX1089" s="206"/>
      <c r="FY1089" s="206"/>
      <c r="FZ1089" s="206"/>
      <c r="GA1089" s="206"/>
      <c r="GB1089" s="206"/>
      <c r="GC1089" s="206"/>
      <c r="GD1089" s="206"/>
      <c r="GE1089" s="206"/>
      <c r="GF1089" s="206"/>
      <c r="GG1089" s="206"/>
      <c r="GH1089" s="206"/>
      <c r="GI1089" s="206"/>
      <c r="GJ1089" s="206"/>
      <c r="GK1089" s="206"/>
      <c r="GL1089" s="206"/>
      <c r="GM1089" s="206"/>
      <c r="GN1089" s="206"/>
      <c r="GO1089" s="206"/>
      <c r="GP1089" s="206"/>
      <c r="GQ1089" s="206"/>
      <c r="GR1089" s="206"/>
      <c r="GS1089" s="206"/>
      <c r="GT1089" s="206"/>
      <c r="GU1089" s="206"/>
      <c r="GV1089" s="206"/>
      <c r="GW1089" s="206"/>
      <c r="GX1089" s="206"/>
      <c r="GY1089" s="206"/>
      <c r="GZ1089" s="206"/>
      <c r="HA1089" s="206"/>
      <c r="HB1089" s="206"/>
      <c r="HC1089" s="206"/>
      <c r="HD1089" s="206"/>
      <c r="HE1089" s="206"/>
      <c r="HF1089" s="206"/>
      <c r="HG1089" s="206"/>
      <c r="HH1089" s="206"/>
      <c r="HI1089" s="206"/>
      <c r="HJ1089" s="206"/>
      <c r="HK1089" s="206"/>
      <c r="HL1089" s="206"/>
      <c r="HM1089" s="206"/>
      <c r="HN1089" s="206"/>
      <c r="HO1089" s="206"/>
      <c r="HP1089" s="206"/>
      <c r="HQ1089" s="206"/>
      <c r="HR1089" s="206"/>
      <c r="HS1089" s="206"/>
      <c r="HT1089" s="206"/>
      <c r="HU1089" s="206"/>
      <c r="HV1089" s="206"/>
      <c r="HW1089" s="206"/>
      <c r="HX1089" s="206"/>
      <c r="HY1089" s="206"/>
      <c r="HZ1089" s="206"/>
      <c r="IA1089" s="206"/>
      <c r="IB1089" s="206"/>
      <c r="IC1089" s="206"/>
      <c r="ID1089" s="206"/>
      <c r="IE1089" s="206"/>
      <c r="IF1089" s="206"/>
      <c r="IG1089" s="206"/>
      <c r="IH1089" s="206"/>
    </row>
    <row r="1090" spans="1:242" s="225" customFormat="1" hidden="1" x14ac:dyDescent="0.25">
      <c r="A1090" s="206"/>
      <c r="B1090" s="206"/>
      <c r="C1090" s="204"/>
      <c r="D1090" s="233" t="s">
        <v>1100</v>
      </c>
      <c r="E1090" s="319"/>
      <c r="F1090" s="322"/>
      <c r="G1090" s="242" t="s">
        <v>1611</v>
      </c>
      <c r="H1090" s="285">
        <v>500000</v>
      </c>
      <c r="I1090" s="236"/>
      <c r="J1090" s="357">
        <f t="shared" si="17"/>
        <v>20307900</v>
      </c>
      <c r="K1090" s="251" t="s">
        <v>1979</v>
      </c>
      <c r="L1090" s="287"/>
      <c r="M1090" s="319"/>
      <c r="N1090" s="287"/>
      <c r="O1090" s="287"/>
      <c r="P1090" s="287"/>
      <c r="Q1090" s="287"/>
      <c r="R1090" s="287"/>
      <c r="S1090" s="287"/>
      <c r="T1090" s="287"/>
      <c r="U1090" s="287"/>
      <c r="V1090" s="287"/>
      <c r="W1090" s="287"/>
      <c r="X1090" s="287"/>
      <c r="Y1090" s="287"/>
      <c r="Z1090" s="287"/>
      <c r="AA1090" s="287"/>
      <c r="AB1090" s="287"/>
      <c r="AC1090" s="287"/>
      <c r="AD1090" s="287"/>
      <c r="AE1090" s="287"/>
      <c r="AF1090" s="287"/>
      <c r="AG1090" s="287"/>
      <c r="AH1090" s="287"/>
      <c r="AI1090" s="287"/>
      <c r="AJ1090" s="449"/>
      <c r="AK1090" s="206"/>
      <c r="AL1090" s="206"/>
      <c r="AM1090" s="206"/>
      <c r="AN1090" s="206"/>
      <c r="AO1090" s="206"/>
      <c r="AP1090" s="206"/>
      <c r="AQ1090" s="206"/>
      <c r="AR1090" s="206"/>
      <c r="AS1090" s="206"/>
      <c r="AT1090" s="206"/>
      <c r="AU1090" s="206"/>
      <c r="AV1090" s="206"/>
      <c r="AW1090" s="206"/>
      <c r="AX1090" s="206"/>
      <c r="AY1090" s="206"/>
      <c r="AZ1090" s="206"/>
      <c r="BA1090" s="206"/>
      <c r="BB1090" s="206"/>
      <c r="BC1090" s="206"/>
      <c r="BD1090" s="206"/>
      <c r="BE1090" s="206"/>
      <c r="BF1090" s="206"/>
      <c r="BG1090" s="206"/>
      <c r="BH1090" s="206"/>
      <c r="BI1090" s="206"/>
      <c r="BJ1090" s="206"/>
      <c r="BK1090" s="206"/>
      <c r="BL1090" s="206"/>
      <c r="BM1090" s="206"/>
      <c r="BN1090" s="206"/>
      <c r="BO1090" s="206"/>
      <c r="BP1090" s="206"/>
      <c r="BQ1090" s="206"/>
      <c r="BR1090" s="206"/>
      <c r="BS1090" s="206"/>
      <c r="BT1090" s="206"/>
      <c r="BU1090" s="206"/>
      <c r="BV1090" s="206"/>
      <c r="BW1090" s="206"/>
      <c r="BX1090" s="206"/>
      <c r="BY1090" s="206"/>
      <c r="BZ1090" s="206"/>
      <c r="CA1090" s="206"/>
      <c r="CB1090" s="206"/>
      <c r="CC1090" s="206"/>
      <c r="CD1090" s="206"/>
      <c r="CE1090" s="206"/>
      <c r="CF1090" s="206"/>
      <c r="CG1090" s="206"/>
      <c r="CH1090" s="206"/>
      <c r="CI1090" s="206"/>
      <c r="CJ1090" s="206"/>
      <c r="CK1090" s="206"/>
      <c r="CL1090" s="206"/>
      <c r="CM1090" s="206"/>
      <c r="CN1090" s="206"/>
      <c r="CO1090" s="206"/>
      <c r="CP1090" s="206"/>
      <c r="CQ1090" s="206"/>
      <c r="CR1090" s="206"/>
      <c r="CS1090" s="206"/>
      <c r="CT1090" s="206"/>
      <c r="CU1090" s="206"/>
      <c r="CV1090" s="206"/>
      <c r="CW1090" s="206"/>
      <c r="CX1090" s="206"/>
      <c r="CY1090" s="206"/>
      <c r="CZ1090" s="206"/>
      <c r="DA1090" s="206"/>
      <c r="DB1090" s="206"/>
      <c r="DC1090" s="206"/>
      <c r="DD1090" s="206"/>
      <c r="DE1090" s="206"/>
      <c r="DF1090" s="206"/>
      <c r="DG1090" s="206"/>
      <c r="DH1090" s="206"/>
      <c r="DI1090" s="206"/>
      <c r="DJ1090" s="206"/>
      <c r="DK1090" s="206"/>
      <c r="DL1090" s="206"/>
      <c r="DM1090" s="206"/>
      <c r="DN1090" s="206"/>
      <c r="DO1090" s="206"/>
      <c r="DP1090" s="206"/>
      <c r="DQ1090" s="206"/>
      <c r="DR1090" s="206"/>
      <c r="DS1090" s="206"/>
      <c r="DT1090" s="206"/>
      <c r="DU1090" s="206"/>
      <c r="DV1090" s="206"/>
      <c r="DW1090" s="206"/>
      <c r="DX1090" s="206"/>
      <c r="DY1090" s="206"/>
      <c r="DZ1090" s="206"/>
      <c r="EA1090" s="206"/>
      <c r="EB1090" s="206"/>
      <c r="EC1090" s="206"/>
      <c r="ED1090" s="206"/>
      <c r="EE1090" s="206"/>
      <c r="EF1090" s="206"/>
      <c r="EG1090" s="206"/>
      <c r="EH1090" s="206"/>
      <c r="EI1090" s="206"/>
      <c r="EJ1090" s="206"/>
      <c r="EK1090" s="206"/>
      <c r="EL1090" s="206"/>
      <c r="EM1090" s="206"/>
      <c r="EN1090" s="206"/>
      <c r="EO1090" s="206"/>
      <c r="EP1090" s="206"/>
      <c r="EQ1090" s="206"/>
      <c r="ER1090" s="206"/>
      <c r="ES1090" s="206"/>
      <c r="ET1090" s="206"/>
      <c r="EU1090" s="206"/>
      <c r="EV1090" s="206"/>
      <c r="EW1090" s="206"/>
      <c r="EX1090" s="206"/>
      <c r="EY1090" s="206"/>
      <c r="EZ1090" s="206"/>
      <c r="FA1090" s="206"/>
      <c r="FB1090" s="206"/>
      <c r="FC1090" s="206"/>
      <c r="FD1090" s="206"/>
      <c r="FE1090" s="206"/>
      <c r="FF1090" s="206"/>
      <c r="FG1090" s="206"/>
      <c r="FH1090" s="206"/>
      <c r="FI1090" s="206"/>
      <c r="FJ1090" s="206"/>
      <c r="FK1090" s="206"/>
      <c r="FL1090" s="206"/>
      <c r="FM1090" s="206"/>
      <c r="FN1090" s="206"/>
      <c r="FO1090" s="206"/>
      <c r="FP1090" s="206"/>
      <c r="FQ1090" s="206"/>
      <c r="FR1090" s="206"/>
      <c r="FS1090" s="206"/>
      <c r="FT1090" s="206"/>
      <c r="FU1090" s="206"/>
      <c r="FV1090" s="206"/>
      <c r="FW1090" s="206"/>
      <c r="FX1090" s="206"/>
      <c r="FY1090" s="206"/>
      <c r="FZ1090" s="206"/>
      <c r="GA1090" s="206"/>
      <c r="GB1090" s="206"/>
      <c r="GC1090" s="206"/>
      <c r="GD1090" s="206"/>
      <c r="GE1090" s="206"/>
      <c r="GF1090" s="206"/>
      <c r="GG1090" s="206"/>
      <c r="GH1090" s="206"/>
      <c r="GI1090" s="206"/>
      <c r="GJ1090" s="206"/>
      <c r="GK1090" s="206"/>
      <c r="GL1090" s="206"/>
      <c r="GM1090" s="206"/>
      <c r="GN1090" s="206"/>
      <c r="GO1090" s="206"/>
      <c r="GP1090" s="206"/>
      <c r="GQ1090" s="206"/>
      <c r="GR1090" s="206"/>
      <c r="GS1090" s="206"/>
      <c r="GT1090" s="206"/>
      <c r="GU1090" s="206"/>
      <c r="GV1090" s="206"/>
      <c r="GW1090" s="206"/>
      <c r="GX1090" s="206"/>
      <c r="GY1090" s="206"/>
      <c r="GZ1090" s="206"/>
      <c r="HA1090" s="206"/>
      <c r="HB1090" s="206"/>
      <c r="HC1090" s="206"/>
      <c r="HD1090" s="206"/>
      <c r="HE1090" s="206"/>
      <c r="HF1090" s="206"/>
      <c r="HG1090" s="206"/>
      <c r="HH1090" s="206"/>
      <c r="HI1090" s="206"/>
      <c r="HJ1090" s="206"/>
      <c r="HK1090" s="206"/>
      <c r="HL1090" s="206"/>
      <c r="HM1090" s="206"/>
      <c r="HN1090" s="206"/>
      <c r="HO1090" s="206"/>
      <c r="HP1090" s="206"/>
      <c r="HQ1090" s="206"/>
      <c r="HR1090" s="206"/>
      <c r="HS1090" s="206"/>
      <c r="HT1090" s="206"/>
      <c r="HU1090" s="206"/>
      <c r="HV1090" s="206"/>
      <c r="HW1090" s="206"/>
      <c r="HX1090" s="206"/>
      <c r="HY1090" s="206"/>
      <c r="HZ1090" s="206"/>
      <c r="IA1090" s="206"/>
      <c r="IB1090" s="206"/>
      <c r="IC1090" s="206"/>
      <c r="ID1090" s="206"/>
      <c r="IE1090" s="206"/>
      <c r="IF1090" s="206"/>
      <c r="IG1090" s="206"/>
      <c r="IH1090" s="206"/>
    </row>
    <row r="1091" spans="1:242" s="225" customFormat="1" hidden="1" x14ac:dyDescent="0.25">
      <c r="A1091" s="206"/>
      <c r="B1091" s="206"/>
      <c r="C1091" s="204">
        <v>43750</v>
      </c>
      <c r="D1091" s="233" t="s">
        <v>1923</v>
      </c>
      <c r="E1091" s="319" t="s">
        <v>1910</v>
      </c>
      <c r="F1091" s="322"/>
      <c r="G1091" s="242" t="s">
        <v>532</v>
      </c>
      <c r="H1091" s="285"/>
      <c r="I1091" s="236">
        <v>289904</v>
      </c>
      <c r="J1091" s="357">
        <f t="shared" si="17"/>
        <v>20017996</v>
      </c>
      <c r="K1091" s="251"/>
      <c r="L1091" s="287"/>
      <c r="M1091" s="319" t="s">
        <v>1910</v>
      </c>
      <c r="N1091" s="287"/>
      <c r="O1091" s="287"/>
      <c r="P1091" s="287"/>
      <c r="Q1091" s="287"/>
      <c r="R1091" s="287"/>
      <c r="S1091" s="287"/>
      <c r="T1091" s="287"/>
      <c r="U1091" s="287"/>
      <c r="V1091" s="287"/>
      <c r="W1091" s="287"/>
      <c r="X1091" s="287"/>
      <c r="Y1091" s="287"/>
      <c r="Z1091" s="287"/>
      <c r="AA1091" s="287"/>
      <c r="AB1091" s="287"/>
      <c r="AC1091" s="287"/>
      <c r="AD1091" s="287"/>
      <c r="AE1091" s="287"/>
      <c r="AF1091" s="287"/>
      <c r="AG1091" s="287"/>
      <c r="AH1091" s="287"/>
      <c r="AI1091" s="287"/>
      <c r="AJ1091" s="449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206"/>
      <c r="BN1091" s="206"/>
      <c r="BO1091" s="206"/>
      <c r="BP1091" s="206"/>
      <c r="BQ1091" s="206"/>
      <c r="BR1091" s="206"/>
      <c r="BS1091" s="206"/>
      <c r="BT1091" s="206"/>
      <c r="BU1091" s="206"/>
      <c r="BV1091" s="206"/>
      <c r="BW1091" s="206"/>
      <c r="BX1091" s="206"/>
      <c r="BY1091" s="206"/>
      <c r="BZ1091" s="206"/>
      <c r="CA1091" s="206"/>
      <c r="CB1091" s="206"/>
      <c r="CC1091" s="206"/>
      <c r="CD1091" s="206"/>
      <c r="CE1091" s="206"/>
      <c r="CF1091" s="206"/>
      <c r="CG1091" s="206"/>
      <c r="CH1091" s="206"/>
      <c r="CI1091" s="206"/>
      <c r="CJ1091" s="206"/>
      <c r="CK1091" s="206"/>
      <c r="CL1091" s="206"/>
      <c r="CM1091" s="206"/>
      <c r="CN1091" s="206"/>
      <c r="CO1091" s="206"/>
      <c r="CP1091" s="206"/>
      <c r="CQ1091" s="206"/>
      <c r="CR1091" s="206"/>
      <c r="CS1091" s="206"/>
      <c r="CT1091" s="206"/>
      <c r="CU1091" s="206"/>
      <c r="CV1091" s="206"/>
      <c r="CW1091" s="206"/>
      <c r="CX1091" s="206"/>
      <c r="CY1091" s="206"/>
      <c r="CZ1091" s="206"/>
      <c r="DA1091" s="206"/>
      <c r="DB1091" s="206"/>
      <c r="DC1091" s="206"/>
      <c r="DD1091" s="206"/>
      <c r="DE1091" s="206"/>
      <c r="DF1091" s="206"/>
      <c r="DG1091" s="206"/>
      <c r="DH1091" s="206"/>
      <c r="DI1091" s="206"/>
      <c r="DJ1091" s="206"/>
      <c r="DK1091" s="206"/>
      <c r="DL1091" s="206"/>
      <c r="DM1091" s="206"/>
      <c r="DN1091" s="206"/>
      <c r="DO1091" s="206"/>
      <c r="DP1091" s="206"/>
      <c r="DQ1091" s="206"/>
      <c r="DR1091" s="206"/>
      <c r="DS1091" s="206"/>
      <c r="DT1091" s="206"/>
      <c r="DU1091" s="206"/>
      <c r="DV1091" s="206"/>
      <c r="DW1091" s="206"/>
      <c r="DX1091" s="206"/>
      <c r="DY1091" s="206"/>
      <c r="DZ1091" s="206"/>
      <c r="EA1091" s="206"/>
      <c r="EB1091" s="206"/>
      <c r="EC1091" s="206"/>
      <c r="ED1091" s="206"/>
      <c r="EE1091" s="206"/>
      <c r="EF1091" s="206"/>
      <c r="EG1091" s="206"/>
      <c r="EH1091" s="206"/>
      <c r="EI1091" s="206"/>
      <c r="EJ1091" s="206"/>
      <c r="EK1091" s="206"/>
      <c r="EL1091" s="206"/>
      <c r="EM1091" s="206"/>
      <c r="EN1091" s="206"/>
      <c r="EO1091" s="206"/>
      <c r="EP1091" s="206"/>
      <c r="EQ1091" s="206"/>
      <c r="ER1091" s="206"/>
      <c r="ES1091" s="206"/>
      <c r="ET1091" s="206"/>
      <c r="EU1091" s="206"/>
      <c r="EV1091" s="206"/>
      <c r="EW1091" s="206"/>
      <c r="EX1091" s="206"/>
      <c r="EY1091" s="206"/>
      <c r="EZ1091" s="206"/>
      <c r="FA1091" s="206"/>
      <c r="FB1091" s="206"/>
      <c r="FC1091" s="206"/>
      <c r="FD1091" s="206"/>
      <c r="FE1091" s="206"/>
      <c r="FF1091" s="206"/>
      <c r="FG1091" s="206"/>
      <c r="FH1091" s="206"/>
      <c r="FI1091" s="206"/>
      <c r="FJ1091" s="206"/>
      <c r="FK1091" s="206"/>
      <c r="FL1091" s="206"/>
      <c r="FM1091" s="206"/>
      <c r="FN1091" s="206"/>
      <c r="FO1091" s="206"/>
      <c r="FP1091" s="206"/>
      <c r="FQ1091" s="206"/>
      <c r="FR1091" s="206"/>
      <c r="FS1091" s="206"/>
      <c r="FT1091" s="206"/>
      <c r="FU1091" s="206"/>
      <c r="FV1091" s="206"/>
      <c r="FW1091" s="206"/>
      <c r="FX1091" s="206"/>
      <c r="FY1091" s="206"/>
      <c r="FZ1091" s="206"/>
      <c r="GA1091" s="206"/>
      <c r="GB1091" s="206"/>
      <c r="GC1091" s="206"/>
      <c r="GD1091" s="206"/>
      <c r="GE1091" s="206"/>
      <c r="GF1091" s="206"/>
      <c r="GG1091" s="206"/>
      <c r="GH1091" s="206"/>
      <c r="GI1091" s="206"/>
      <c r="GJ1091" s="206"/>
      <c r="GK1091" s="206"/>
      <c r="GL1091" s="206"/>
      <c r="GM1091" s="206"/>
      <c r="GN1091" s="206"/>
      <c r="GO1091" s="206"/>
      <c r="GP1091" s="206"/>
      <c r="GQ1091" s="206"/>
      <c r="GR1091" s="206"/>
      <c r="GS1091" s="206"/>
      <c r="GT1091" s="206"/>
      <c r="GU1091" s="206"/>
      <c r="GV1091" s="206"/>
      <c r="GW1091" s="206"/>
      <c r="GX1091" s="206"/>
      <c r="GY1091" s="206"/>
      <c r="GZ1091" s="206"/>
      <c r="HA1091" s="206"/>
      <c r="HB1091" s="206"/>
      <c r="HC1091" s="206"/>
      <c r="HD1091" s="206"/>
      <c r="HE1091" s="206"/>
      <c r="HF1091" s="206"/>
      <c r="HG1091" s="206"/>
      <c r="HH1091" s="206"/>
      <c r="HI1091" s="206"/>
      <c r="HJ1091" s="206"/>
      <c r="HK1091" s="206"/>
      <c r="HL1091" s="206"/>
      <c r="HM1091" s="206"/>
      <c r="HN1091" s="206"/>
      <c r="HO1091" s="206"/>
      <c r="HP1091" s="206"/>
      <c r="HQ1091" s="206"/>
      <c r="HR1091" s="206"/>
      <c r="HS1091" s="206"/>
      <c r="HT1091" s="206"/>
      <c r="HU1091" s="206"/>
      <c r="HV1091" s="206"/>
      <c r="HW1091" s="206"/>
      <c r="HX1091" s="206"/>
      <c r="HY1091" s="206"/>
      <c r="HZ1091" s="206"/>
      <c r="IA1091" s="206"/>
      <c r="IB1091" s="206"/>
      <c r="IC1091" s="206"/>
      <c r="ID1091" s="206"/>
      <c r="IE1091" s="206"/>
      <c r="IF1091" s="206"/>
      <c r="IG1091" s="206"/>
      <c r="IH1091" s="206"/>
    </row>
    <row r="1092" spans="1:242" s="225" customFormat="1" hidden="1" x14ac:dyDescent="0.25">
      <c r="A1092" s="206"/>
      <c r="B1092" s="206"/>
      <c r="C1092" s="204">
        <v>43750</v>
      </c>
      <c r="D1092" s="233" t="s">
        <v>1924</v>
      </c>
      <c r="E1092" s="319" t="s">
        <v>1911</v>
      </c>
      <c r="F1092" s="322"/>
      <c r="G1092" s="242" t="s">
        <v>343</v>
      </c>
      <c r="H1092" s="285"/>
      <c r="I1092" s="236">
        <v>450000</v>
      </c>
      <c r="J1092" s="357">
        <f t="shared" si="17"/>
        <v>19567996</v>
      </c>
      <c r="K1092" s="251"/>
      <c r="L1092" s="287"/>
      <c r="M1092" s="319" t="s">
        <v>1911</v>
      </c>
      <c r="N1092" s="287"/>
      <c r="O1092" s="287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449"/>
      <c r="AK1092" s="206"/>
      <c r="AL1092" s="206"/>
      <c r="AM1092" s="206"/>
      <c r="AN1092" s="206"/>
      <c r="AO1092" s="206"/>
      <c r="AP1092" s="206"/>
      <c r="AQ1092" s="206"/>
      <c r="AR1092" s="206"/>
      <c r="AS1092" s="206"/>
      <c r="AT1092" s="206"/>
      <c r="AU1092" s="206"/>
      <c r="AV1092" s="206"/>
      <c r="AW1092" s="206"/>
      <c r="AX1092" s="206"/>
      <c r="AY1092" s="206"/>
      <c r="AZ1092" s="206"/>
      <c r="BA1092" s="206"/>
      <c r="BB1092" s="206"/>
      <c r="BC1092" s="206"/>
      <c r="BD1092" s="206"/>
      <c r="BE1092" s="206"/>
      <c r="BF1092" s="206"/>
      <c r="BG1092" s="206"/>
      <c r="BH1092" s="206"/>
      <c r="BI1092" s="206"/>
      <c r="BJ1092" s="206"/>
      <c r="BK1092" s="206"/>
      <c r="BL1092" s="206"/>
      <c r="BM1092" s="206"/>
      <c r="BN1092" s="206"/>
      <c r="BO1092" s="206"/>
      <c r="BP1092" s="206"/>
      <c r="BQ1092" s="206"/>
      <c r="BR1092" s="206"/>
      <c r="BS1092" s="206"/>
      <c r="BT1092" s="206"/>
      <c r="BU1092" s="206"/>
      <c r="BV1092" s="206"/>
      <c r="BW1092" s="206"/>
      <c r="BX1092" s="206"/>
      <c r="BY1092" s="206"/>
      <c r="BZ1092" s="206"/>
      <c r="CA1092" s="206"/>
      <c r="CB1092" s="206"/>
      <c r="CC1092" s="206"/>
      <c r="CD1092" s="206"/>
      <c r="CE1092" s="206"/>
      <c r="CF1092" s="206"/>
      <c r="CG1092" s="206"/>
      <c r="CH1092" s="206"/>
      <c r="CI1092" s="206"/>
      <c r="CJ1092" s="206"/>
      <c r="CK1092" s="206"/>
      <c r="CL1092" s="206"/>
      <c r="CM1092" s="206"/>
      <c r="CN1092" s="206"/>
      <c r="CO1092" s="206"/>
      <c r="CP1092" s="206"/>
      <c r="CQ1092" s="206"/>
      <c r="CR1092" s="206"/>
      <c r="CS1092" s="206"/>
      <c r="CT1092" s="206"/>
      <c r="CU1092" s="206"/>
      <c r="CV1092" s="206"/>
      <c r="CW1092" s="206"/>
      <c r="CX1092" s="206"/>
      <c r="CY1092" s="206"/>
      <c r="CZ1092" s="206"/>
      <c r="DA1092" s="206"/>
      <c r="DB1092" s="206"/>
      <c r="DC1092" s="206"/>
      <c r="DD1092" s="206"/>
      <c r="DE1092" s="206"/>
      <c r="DF1092" s="206"/>
      <c r="DG1092" s="206"/>
      <c r="DH1092" s="206"/>
      <c r="DI1092" s="206"/>
      <c r="DJ1092" s="206"/>
      <c r="DK1092" s="206"/>
      <c r="DL1092" s="206"/>
      <c r="DM1092" s="206"/>
      <c r="DN1092" s="206"/>
      <c r="DO1092" s="206"/>
      <c r="DP1092" s="206"/>
      <c r="DQ1092" s="206"/>
      <c r="DR1092" s="206"/>
      <c r="DS1092" s="206"/>
      <c r="DT1092" s="206"/>
      <c r="DU1092" s="206"/>
      <c r="DV1092" s="206"/>
      <c r="DW1092" s="206"/>
      <c r="DX1092" s="206"/>
      <c r="DY1092" s="206"/>
      <c r="DZ1092" s="206"/>
      <c r="EA1092" s="206"/>
      <c r="EB1092" s="206"/>
      <c r="EC1092" s="206"/>
      <c r="ED1092" s="206"/>
      <c r="EE1092" s="206"/>
      <c r="EF1092" s="206"/>
      <c r="EG1092" s="206"/>
      <c r="EH1092" s="206"/>
      <c r="EI1092" s="206"/>
      <c r="EJ1092" s="206"/>
      <c r="EK1092" s="206"/>
      <c r="EL1092" s="206"/>
      <c r="EM1092" s="206"/>
      <c r="EN1092" s="206"/>
      <c r="EO1092" s="206"/>
      <c r="EP1092" s="206"/>
      <c r="EQ1092" s="206"/>
      <c r="ER1092" s="206"/>
      <c r="ES1092" s="206"/>
      <c r="ET1092" s="206"/>
      <c r="EU1092" s="206"/>
      <c r="EV1092" s="206"/>
      <c r="EW1092" s="206"/>
      <c r="EX1092" s="206"/>
      <c r="EY1092" s="206"/>
      <c r="EZ1092" s="206"/>
      <c r="FA1092" s="206"/>
      <c r="FB1092" s="206"/>
      <c r="FC1092" s="206"/>
      <c r="FD1092" s="206"/>
      <c r="FE1092" s="206"/>
      <c r="FF1092" s="206"/>
      <c r="FG1092" s="206"/>
      <c r="FH1092" s="206"/>
      <c r="FI1092" s="206"/>
      <c r="FJ1092" s="206"/>
      <c r="FK1092" s="206"/>
      <c r="FL1092" s="206"/>
      <c r="FM1092" s="206"/>
      <c r="FN1092" s="206"/>
      <c r="FO1092" s="206"/>
      <c r="FP1092" s="206"/>
      <c r="FQ1092" s="206"/>
      <c r="FR1092" s="206"/>
      <c r="FS1092" s="206"/>
      <c r="FT1092" s="206"/>
      <c r="FU1092" s="206"/>
      <c r="FV1092" s="206"/>
      <c r="FW1092" s="206"/>
      <c r="FX1092" s="206"/>
      <c r="FY1092" s="206"/>
      <c r="FZ1092" s="206"/>
      <c r="GA1092" s="206"/>
      <c r="GB1092" s="206"/>
      <c r="GC1092" s="206"/>
      <c r="GD1092" s="206"/>
      <c r="GE1092" s="206"/>
      <c r="GF1092" s="206"/>
      <c r="GG1092" s="206"/>
      <c r="GH1092" s="206"/>
      <c r="GI1092" s="206"/>
      <c r="GJ1092" s="206"/>
      <c r="GK1092" s="206"/>
      <c r="GL1092" s="206"/>
      <c r="GM1092" s="206"/>
      <c r="GN1092" s="206"/>
      <c r="GO1092" s="206"/>
      <c r="GP1092" s="206"/>
      <c r="GQ1092" s="206"/>
      <c r="GR1092" s="206"/>
      <c r="GS1092" s="206"/>
      <c r="GT1092" s="206"/>
      <c r="GU1092" s="206"/>
      <c r="GV1092" s="206"/>
      <c r="GW1092" s="206"/>
      <c r="GX1092" s="206"/>
      <c r="GY1092" s="206"/>
      <c r="GZ1092" s="206"/>
      <c r="HA1092" s="206"/>
      <c r="HB1092" s="206"/>
      <c r="HC1092" s="206"/>
      <c r="HD1092" s="206"/>
      <c r="HE1092" s="206"/>
      <c r="HF1092" s="206"/>
      <c r="HG1092" s="206"/>
      <c r="HH1092" s="206"/>
      <c r="HI1092" s="206"/>
      <c r="HJ1092" s="206"/>
      <c r="HK1092" s="206"/>
      <c r="HL1092" s="206"/>
      <c r="HM1092" s="206"/>
      <c r="HN1092" s="206"/>
      <c r="HO1092" s="206"/>
      <c r="HP1092" s="206"/>
      <c r="HQ1092" s="206"/>
      <c r="HR1092" s="206"/>
      <c r="HS1092" s="206"/>
      <c r="HT1092" s="206"/>
      <c r="HU1092" s="206"/>
      <c r="HV1092" s="206"/>
      <c r="HW1092" s="206"/>
      <c r="HX1092" s="206"/>
      <c r="HY1092" s="206"/>
      <c r="HZ1092" s="206"/>
      <c r="IA1092" s="206"/>
      <c r="IB1092" s="206"/>
      <c r="IC1092" s="206"/>
      <c r="ID1092" s="206"/>
      <c r="IE1092" s="206"/>
      <c r="IF1092" s="206"/>
      <c r="IG1092" s="206"/>
      <c r="IH1092" s="206"/>
    </row>
    <row r="1093" spans="1:242" s="225" customFormat="1" hidden="1" x14ac:dyDescent="0.25">
      <c r="A1093" s="206"/>
      <c r="B1093" s="206"/>
      <c r="C1093" s="204">
        <v>43752</v>
      </c>
      <c r="D1093" s="233" t="s">
        <v>92</v>
      </c>
      <c r="E1093" s="319" t="s">
        <v>1912</v>
      </c>
      <c r="F1093" s="322"/>
      <c r="G1093" s="242" t="s">
        <v>541</v>
      </c>
      <c r="H1093" s="285"/>
      <c r="I1093" s="236">
        <v>3098000</v>
      </c>
      <c r="J1093" s="357">
        <f t="shared" si="17"/>
        <v>16469996</v>
      </c>
      <c r="K1093" s="251"/>
      <c r="L1093" s="287"/>
      <c r="M1093" s="319" t="s">
        <v>1912</v>
      </c>
      <c r="N1093" s="287"/>
      <c r="O1093" s="287"/>
      <c r="P1093" s="287"/>
      <c r="Q1093" s="287"/>
      <c r="R1093" s="287"/>
      <c r="S1093" s="287"/>
      <c r="T1093" s="287"/>
      <c r="U1093" s="287"/>
      <c r="V1093" s="287"/>
      <c r="W1093" s="287"/>
      <c r="X1093" s="287"/>
      <c r="Y1093" s="287"/>
      <c r="Z1093" s="287"/>
      <c r="AA1093" s="287"/>
      <c r="AB1093" s="287"/>
      <c r="AC1093" s="287"/>
      <c r="AD1093" s="287"/>
      <c r="AE1093" s="287"/>
      <c r="AF1093" s="287"/>
      <c r="AG1093" s="287"/>
      <c r="AH1093" s="287"/>
      <c r="AI1093" s="287"/>
      <c r="AJ1093" s="449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  <c r="BI1093" s="206"/>
      <c r="BJ1093" s="206"/>
      <c r="BK1093" s="206"/>
      <c r="BL1093" s="206"/>
      <c r="BM1093" s="206"/>
      <c r="BN1093" s="206"/>
      <c r="BO1093" s="206"/>
      <c r="BP1093" s="206"/>
      <c r="BQ1093" s="206"/>
      <c r="BR1093" s="206"/>
      <c r="BS1093" s="206"/>
      <c r="BT1093" s="206"/>
      <c r="BU1093" s="206"/>
      <c r="BV1093" s="206"/>
      <c r="BW1093" s="206"/>
      <c r="BX1093" s="206"/>
      <c r="BY1093" s="206"/>
      <c r="BZ1093" s="206"/>
      <c r="CA1093" s="206"/>
      <c r="CB1093" s="206"/>
      <c r="CC1093" s="206"/>
      <c r="CD1093" s="206"/>
      <c r="CE1093" s="206"/>
      <c r="CF1093" s="206"/>
      <c r="CG1093" s="206"/>
      <c r="CH1093" s="206"/>
      <c r="CI1093" s="206"/>
      <c r="CJ1093" s="206"/>
      <c r="CK1093" s="206"/>
      <c r="CL1093" s="206"/>
      <c r="CM1093" s="206"/>
      <c r="CN1093" s="206"/>
      <c r="CO1093" s="206"/>
      <c r="CP1093" s="206"/>
      <c r="CQ1093" s="206"/>
      <c r="CR1093" s="206"/>
      <c r="CS1093" s="206"/>
      <c r="CT1093" s="206"/>
      <c r="CU1093" s="206"/>
      <c r="CV1093" s="206"/>
      <c r="CW1093" s="206"/>
      <c r="CX1093" s="206"/>
      <c r="CY1093" s="206"/>
      <c r="CZ1093" s="206"/>
      <c r="DA1093" s="206"/>
      <c r="DB1093" s="206"/>
      <c r="DC1093" s="206"/>
      <c r="DD1093" s="206"/>
      <c r="DE1093" s="206"/>
      <c r="DF1093" s="206"/>
      <c r="DG1093" s="206"/>
      <c r="DH1093" s="206"/>
      <c r="DI1093" s="206"/>
      <c r="DJ1093" s="206"/>
      <c r="DK1093" s="206"/>
      <c r="DL1093" s="206"/>
      <c r="DM1093" s="206"/>
      <c r="DN1093" s="206"/>
      <c r="DO1093" s="206"/>
      <c r="DP1093" s="206"/>
      <c r="DQ1093" s="206"/>
      <c r="DR1093" s="206"/>
      <c r="DS1093" s="206"/>
      <c r="DT1093" s="206"/>
      <c r="DU1093" s="206"/>
      <c r="DV1093" s="206"/>
      <c r="DW1093" s="206"/>
      <c r="DX1093" s="206"/>
      <c r="DY1093" s="206"/>
      <c r="DZ1093" s="206"/>
      <c r="EA1093" s="206"/>
      <c r="EB1093" s="206"/>
      <c r="EC1093" s="206"/>
      <c r="ED1093" s="206"/>
      <c r="EE1093" s="206"/>
      <c r="EF1093" s="206"/>
      <c r="EG1093" s="206"/>
      <c r="EH1093" s="206"/>
      <c r="EI1093" s="206"/>
      <c r="EJ1093" s="206"/>
      <c r="EK1093" s="206"/>
      <c r="EL1093" s="206"/>
      <c r="EM1093" s="206"/>
      <c r="EN1093" s="206"/>
      <c r="EO1093" s="206"/>
      <c r="EP1093" s="206"/>
      <c r="EQ1093" s="206"/>
      <c r="ER1093" s="206"/>
      <c r="ES1093" s="206"/>
      <c r="ET1093" s="206"/>
      <c r="EU1093" s="206"/>
      <c r="EV1093" s="206"/>
      <c r="EW1093" s="206"/>
      <c r="EX1093" s="206"/>
      <c r="EY1093" s="206"/>
      <c r="EZ1093" s="206"/>
      <c r="FA1093" s="206"/>
      <c r="FB1093" s="206"/>
      <c r="FC1093" s="206"/>
      <c r="FD1093" s="206"/>
      <c r="FE1093" s="206"/>
      <c r="FF1093" s="206"/>
      <c r="FG1093" s="206"/>
      <c r="FH1093" s="206"/>
      <c r="FI1093" s="206"/>
      <c r="FJ1093" s="206"/>
      <c r="FK1093" s="206"/>
      <c r="FL1093" s="206"/>
      <c r="FM1093" s="206"/>
      <c r="FN1093" s="206"/>
      <c r="FO1093" s="206"/>
      <c r="FP1093" s="206"/>
      <c r="FQ1093" s="206"/>
      <c r="FR1093" s="206"/>
      <c r="FS1093" s="206"/>
      <c r="FT1093" s="206"/>
      <c r="FU1093" s="206"/>
      <c r="FV1093" s="206"/>
      <c r="FW1093" s="206"/>
      <c r="FX1093" s="206"/>
      <c r="FY1093" s="206"/>
      <c r="FZ1093" s="206"/>
      <c r="GA1093" s="206"/>
      <c r="GB1093" s="206"/>
      <c r="GC1093" s="206"/>
      <c r="GD1093" s="206"/>
      <c r="GE1093" s="206"/>
      <c r="GF1093" s="206"/>
      <c r="GG1093" s="206"/>
      <c r="GH1093" s="206"/>
      <c r="GI1093" s="206"/>
      <c r="GJ1093" s="206"/>
      <c r="GK1093" s="206"/>
      <c r="GL1093" s="206"/>
      <c r="GM1093" s="206"/>
      <c r="GN1093" s="206"/>
      <c r="GO1093" s="206"/>
      <c r="GP1093" s="206"/>
      <c r="GQ1093" s="206"/>
      <c r="GR1093" s="206"/>
      <c r="GS1093" s="206"/>
      <c r="GT1093" s="206"/>
      <c r="GU1093" s="206"/>
      <c r="GV1093" s="206"/>
      <c r="GW1093" s="206"/>
      <c r="GX1093" s="206"/>
      <c r="GY1093" s="206"/>
      <c r="GZ1093" s="206"/>
      <c r="HA1093" s="206"/>
      <c r="HB1093" s="206"/>
      <c r="HC1093" s="206"/>
      <c r="HD1093" s="206"/>
      <c r="HE1093" s="206"/>
      <c r="HF1093" s="206"/>
      <c r="HG1093" s="206"/>
      <c r="HH1093" s="206"/>
      <c r="HI1093" s="206"/>
      <c r="HJ1093" s="206"/>
      <c r="HK1093" s="206"/>
      <c r="HL1093" s="206"/>
      <c r="HM1093" s="206"/>
      <c r="HN1093" s="206"/>
      <c r="HO1093" s="206"/>
      <c r="HP1093" s="206"/>
      <c r="HQ1093" s="206"/>
      <c r="HR1093" s="206"/>
      <c r="HS1093" s="206"/>
      <c r="HT1093" s="206"/>
      <c r="HU1093" s="206"/>
      <c r="HV1093" s="206"/>
      <c r="HW1093" s="206"/>
      <c r="HX1093" s="206"/>
      <c r="HY1093" s="206"/>
      <c r="HZ1093" s="206"/>
      <c r="IA1093" s="206"/>
      <c r="IB1093" s="206"/>
      <c r="IC1093" s="206"/>
      <c r="ID1093" s="206"/>
      <c r="IE1093" s="206"/>
      <c r="IF1093" s="206"/>
      <c r="IG1093" s="206"/>
      <c r="IH1093" s="206"/>
    </row>
    <row r="1094" spans="1:242" s="225" customFormat="1" hidden="1" x14ac:dyDescent="0.25">
      <c r="A1094" s="206"/>
      <c r="B1094" s="206"/>
      <c r="C1094" s="204">
        <v>43752</v>
      </c>
      <c r="D1094" s="233" t="s">
        <v>1925</v>
      </c>
      <c r="E1094" s="319" t="s">
        <v>1913</v>
      </c>
      <c r="F1094" s="322"/>
      <c r="G1094" s="242" t="s">
        <v>420</v>
      </c>
      <c r="H1094" s="285"/>
      <c r="I1094" s="236">
        <v>3488000</v>
      </c>
      <c r="J1094" s="357">
        <f t="shared" si="17"/>
        <v>12981996</v>
      </c>
      <c r="K1094" s="251"/>
      <c r="L1094" s="287"/>
      <c r="M1094" s="319" t="s">
        <v>1913</v>
      </c>
      <c r="N1094" s="287"/>
      <c r="O1094" s="287"/>
      <c r="P1094" s="287"/>
      <c r="Q1094" s="287"/>
      <c r="R1094" s="287"/>
      <c r="S1094" s="287"/>
      <c r="T1094" s="287"/>
      <c r="U1094" s="287"/>
      <c r="V1094" s="287"/>
      <c r="W1094" s="287"/>
      <c r="X1094" s="287"/>
      <c r="Y1094" s="287"/>
      <c r="Z1094" s="287"/>
      <c r="AA1094" s="287"/>
      <c r="AB1094" s="287"/>
      <c r="AC1094" s="287"/>
      <c r="AD1094" s="287"/>
      <c r="AE1094" s="287"/>
      <c r="AF1094" s="287"/>
      <c r="AG1094" s="287"/>
      <c r="AH1094" s="287"/>
      <c r="AI1094" s="287"/>
      <c r="AJ1094" s="449"/>
      <c r="AK1094" s="206"/>
      <c r="AL1094" s="206"/>
      <c r="AM1094" s="206"/>
      <c r="AN1094" s="206"/>
      <c r="AO1094" s="206"/>
      <c r="AP1094" s="206"/>
      <c r="AQ1094" s="206"/>
      <c r="AR1094" s="206"/>
      <c r="AS1094" s="206"/>
      <c r="AT1094" s="206"/>
      <c r="AU1094" s="206"/>
      <c r="AV1094" s="206"/>
      <c r="AW1094" s="206"/>
      <c r="AX1094" s="206"/>
      <c r="AY1094" s="206"/>
      <c r="AZ1094" s="206"/>
      <c r="BA1094" s="206"/>
      <c r="BB1094" s="206"/>
      <c r="BC1094" s="206"/>
      <c r="BD1094" s="206"/>
      <c r="BE1094" s="206"/>
      <c r="BF1094" s="206"/>
      <c r="BG1094" s="206"/>
      <c r="BH1094" s="206"/>
      <c r="BI1094" s="206"/>
      <c r="BJ1094" s="206"/>
      <c r="BK1094" s="206"/>
      <c r="BL1094" s="206"/>
      <c r="BM1094" s="206"/>
      <c r="BN1094" s="206"/>
      <c r="BO1094" s="206"/>
      <c r="BP1094" s="206"/>
      <c r="BQ1094" s="206"/>
      <c r="BR1094" s="206"/>
      <c r="BS1094" s="206"/>
      <c r="BT1094" s="206"/>
      <c r="BU1094" s="206"/>
      <c r="BV1094" s="206"/>
      <c r="BW1094" s="206"/>
      <c r="BX1094" s="206"/>
      <c r="BY1094" s="206"/>
      <c r="BZ1094" s="206"/>
      <c r="CA1094" s="206"/>
      <c r="CB1094" s="206"/>
      <c r="CC1094" s="206"/>
      <c r="CD1094" s="206"/>
      <c r="CE1094" s="206"/>
      <c r="CF1094" s="206"/>
      <c r="CG1094" s="206"/>
      <c r="CH1094" s="206"/>
      <c r="CI1094" s="206"/>
      <c r="CJ1094" s="206"/>
      <c r="CK1094" s="206"/>
      <c r="CL1094" s="206"/>
      <c r="CM1094" s="206"/>
      <c r="CN1094" s="206"/>
      <c r="CO1094" s="206"/>
      <c r="CP1094" s="206"/>
      <c r="CQ1094" s="206"/>
      <c r="CR1094" s="206"/>
      <c r="CS1094" s="206"/>
      <c r="CT1094" s="206"/>
      <c r="CU1094" s="206"/>
      <c r="CV1094" s="206"/>
      <c r="CW1094" s="206"/>
      <c r="CX1094" s="206"/>
      <c r="CY1094" s="206"/>
      <c r="CZ1094" s="206"/>
      <c r="DA1094" s="206"/>
      <c r="DB1094" s="206"/>
      <c r="DC1094" s="206"/>
      <c r="DD1094" s="206"/>
      <c r="DE1094" s="206"/>
      <c r="DF1094" s="206"/>
      <c r="DG1094" s="206"/>
      <c r="DH1094" s="206"/>
      <c r="DI1094" s="206"/>
      <c r="DJ1094" s="206"/>
      <c r="DK1094" s="206"/>
      <c r="DL1094" s="206"/>
      <c r="DM1094" s="206"/>
      <c r="DN1094" s="206"/>
      <c r="DO1094" s="206"/>
      <c r="DP1094" s="206"/>
      <c r="DQ1094" s="206"/>
      <c r="DR1094" s="206"/>
      <c r="DS1094" s="206"/>
      <c r="DT1094" s="206"/>
      <c r="DU1094" s="206"/>
      <c r="DV1094" s="206"/>
      <c r="DW1094" s="206"/>
      <c r="DX1094" s="206"/>
      <c r="DY1094" s="206"/>
      <c r="DZ1094" s="206"/>
      <c r="EA1094" s="206"/>
      <c r="EB1094" s="206"/>
      <c r="EC1094" s="206"/>
      <c r="ED1094" s="206"/>
      <c r="EE1094" s="206"/>
      <c r="EF1094" s="206"/>
      <c r="EG1094" s="206"/>
      <c r="EH1094" s="206"/>
      <c r="EI1094" s="206"/>
      <c r="EJ1094" s="206"/>
      <c r="EK1094" s="206"/>
      <c r="EL1094" s="206"/>
      <c r="EM1094" s="206"/>
      <c r="EN1094" s="206"/>
      <c r="EO1094" s="206"/>
      <c r="EP1094" s="206"/>
      <c r="EQ1094" s="206"/>
      <c r="ER1094" s="206"/>
      <c r="ES1094" s="206"/>
      <c r="ET1094" s="206"/>
      <c r="EU1094" s="206"/>
      <c r="EV1094" s="206"/>
      <c r="EW1094" s="206"/>
      <c r="EX1094" s="206"/>
      <c r="EY1094" s="206"/>
      <c r="EZ1094" s="206"/>
      <c r="FA1094" s="206"/>
      <c r="FB1094" s="206"/>
      <c r="FC1094" s="206"/>
      <c r="FD1094" s="206"/>
      <c r="FE1094" s="206"/>
      <c r="FF1094" s="206"/>
      <c r="FG1094" s="206"/>
      <c r="FH1094" s="206"/>
      <c r="FI1094" s="206"/>
      <c r="FJ1094" s="206"/>
      <c r="FK1094" s="206"/>
      <c r="FL1094" s="206"/>
      <c r="FM1094" s="206"/>
      <c r="FN1094" s="206"/>
      <c r="FO1094" s="206"/>
      <c r="FP1094" s="206"/>
      <c r="FQ1094" s="206"/>
      <c r="FR1094" s="206"/>
      <c r="FS1094" s="206"/>
      <c r="FT1094" s="206"/>
      <c r="FU1094" s="206"/>
      <c r="FV1094" s="206"/>
      <c r="FW1094" s="206"/>
      <c r="FX1094" s="206"/>
      <c r="FY1094" s="206"/>
      <c r="FZ1094" s="206"/>
      <c r="GA1094" s="206"/>
      <c r="GB1094" s="206"/>
      <c r="GC1094" s="206"/>
      <c r="GD1094" s="206"/>
      <c r="GE1094" s="206"/>
      <c r="GF1094" s="206"/>
      <c r="GG1094" s="206"/>
      <c r="GH1094" s="206"/>
      <c r="GI1094" s="206"/>
      <c r="GJ1094" s="206"/>
      <c r="GK1094" s="206"/>
      <c r="GL1094" s="206"/>
      <c r="GM1094" s="206"/>
      <c r="GN1094" s="206"/>
      <c r="GO1094" s="206"/>
      <c r="GP1094" s="206"/>
      <c r="GQ1094" s="206"/>
      <c r="GR1094" s="206"/>
      <c r="GS1094" s="206"/>
      <c r="GT1094" s="206"/>
      <c r="GU1094" s="206"/>
      <c r="GV1094" s="206"/>
      <c r="GW1094" s="206"/>
      <c r="GX1094" s="206"/>
      <c r="GY1094" s="206"/>
      <c r="GZ1094" s="206"/>
      <c r="HA1094" s="206"/>
      <c r="HB1094" s="206"/>
      <c r="HC1094" s="206"/>
      <c r="HD1094" s="206"/>
      <c r="HE1094" s="206"/>
      <c r="HF1094" s="206"/>
      <c r="HG1094" s="206"/>
      <c r="HH1094" s="206"/>
      <c r="HI1094" s="206"/>
      <c r="HJ1094" s="206"/>
      <c r="HK1094" s="206"/>
      <c r="HL1094" s="206"/>
      <c r="HM1094" s="206"/>
      <c r="HN1094" s="206"/>
      <c r="HO1094" s="206"/>
      <c r="HP1094" s="206"/>
      <c r="HQ1094" s="206"/>
      <c r="HR1094" s="206"/>
      <c r="HS1094" s="206"/>
      <c r="HT1094" s="206"/>
      <c r="HU1094" s="206"/>
      <c r="HV1094" s="206"/>
      <c r="HW1094" s="206"/>
      <c r="HX1094" s="206"/>
      <c r="HY1094" s="206"/>
      <c r="HZ1094" s="206"/>
      <c r="IA1094" s="206"/>
      <c r="IB1094" s="206"/>
      <c r="IC1094" s="206"/>
      <c r="ID1094" s="206"/>
      <c r="IE1094" s="206"/>
      <c r="IF1094" s="206"/>
      <c r="IG1094" s="206"/>
      <c r="IH1094" s="206"/>
    </row>
    <row r="1095" spans="1:242" s="225" customFormat="1" hidden="1" x14ac:dyDescent="0.25">
      <c r="A1095" s="206"/>
      <c r="B1095" s="206"/>
      <c r="C1095" s="204">
        <v>43752</v>
      </c>
      <c r="D1095" s="233" t="s">
        <v>1926</v>
      </c>
      <c r="E1095" s="319" t="s">
        <v>1914</v>
      </c>
      <c r="F1095" s="322"/>
      <c r="G1095" s="242" t="s">
        <v>565</v>
      </c>
      <c r="H1095" s="285"/>
      <c r="I1095" s="236">
        <v>10000</v>
      </c>
      <c r="J1095" s="357">
        <f t="shared" si="17"/>
        <v>12971996</v>
      </c>
      <c r="K1095" s="251"/>
      <c r="L1095" s="287"/>
      <c r="M1095" s="319" t="s">
        <v>1914</v>
      </c>
      <c r="N1095" s="287"/>
      <c r="O1095" s="287"/>
      <c r="P1095" s="287"/>
      <c r="Q1095" s="287"/>
      <c r="R1095" s="287"/>
      <c r="S1095" s="287"/>
      <c r="T1095" s="287"/>
      <c r="U1095" s="287"/>
      <c r="V1095" s="287"/>
      <c r="W1095" s="287"/>
      <c r="X1095" s="287"/>
      <c r="Y1095" s="287"/>
      <c r="Z1095" s="287"/>
      <c r="AA1095" s="287"/>
      <c r="AB1095" s="287"/>
      <c r="AC1095" s="287"/>
      <c r="AD1095" s="287"/>
      <c r="AE1095" s="287"/>
      <c r="AF1095" s="287"/>
      <c r="AG1095" s="287"/>
      <c r="AH1095" s="287"/>
      <c r="AI1095" s="287"/>
      <c r="AJ1095" s="449"/>
      <c r="AK1095" s="206"/>
      <c r="AL1095" s="206"/>
      <c r="AM1095" s="206"/>
      <c r="AN1095" s="206"/>
      <c r="AO1095" s="206"/>
      <c r="AP1095" s="206"/>
      <c r="AQ1095" s="206"/>
      <c r="AR1095" s="206"/>
      <c r="AS1095" s="206"/>
      <c r="AT1095" s="206"/>
      <c r="AU1095" s="206"/>
      <c r="AV1095" s="206"/>
      <c r="AW1095" s="206"/>
      <c r="AX1095" s="206"/>
      <c r="AY1095" s="206"/>
      <c r="AZ1095" s="206"/>
      <c r="BA1095" s="206"/>
      <c r="BB1095" s="206"/>
      <c r="BC1095" s="206"/>
      <c r="BD1095" s="206"/>
      <c r="BE1095" s="206"/>
      <c r="BF1095" s="206"/>
      <c r="BG1095" s="206"/>
      <c r="BH1095" s="206"/>
      <c r="BI1095" s="206"/>
      <c r="BJ1095" s="206"/>
      <c r="BK1095" s="206"/>
      <c r="BL1095" s="206"/>
      <c r="BM1095" s="206"/>
      <c r="BN1095" s="206"/>
      <c r="BO1095" s="206"/>
      <c r="BP1095" s="206"/>
      <c r="BQ1095" s="206"/>
      <c r="BR1095" s="206"/>
      <c r="BS1095" s="206"/>
      <c r="BT1095" s="206"/>
      <c r="BU1095" s="206"/>
      <c r="BV1095" s="206"/>
      <c r="BW1095" s="206"/>
      <c r="BX1095" s="206"/>
      <c r="BY1095" s="206"/>
      <c r="BZ1095" s="206"/>
      <c r="CA1095" s="206"/>
      <c r="CB1095" s="206"/>
      <c r="CC1095" s="206"/>
      <c r="CD1095" s="206"/>
      <c r="CE1095" s="206"/>
      <c r="CF1095" s="206"/>
      <c r="CG1095" s="206"/>
      <c r="CH1095" s="206"/>
      <c r="CI1095" s="206"/>
      <c r="CJ1095" s="206"/>
      <c r="CK1095" s="206"/>
      <c r="CL1095" s="206"/>
      <c r="CM1095" s="206"/>
      <c r="CN1095" s="206"/>
      <c r="CO1095" s="206"/>
      <c r="CP1095" s="206"/>
      <c r="CQ1095" s="206"/>
      <c r="CR1095" s="206"/>
      <c r="CS1095" s="206"/>
      <c r="CT1095" s="206"/>
      <c r="CU1095" s="206"/>
      <c r="CV1095" s="206"/>
      <c r="CW1095" s="206"/>
      <c r="CX1095" s="206"/>
      <c r="CY1095" s="206"/>
      <c r="CZ1095" s="206"/>
      <c r="DA1095" s="206"/>
      <c r="DB1095" s="206"/>
      <c r="DC1095" s="206"/>
      <c r="DD1095" s="206"/>
      <c r="DE1095" s="206"/>
      <c r="DF1095" s="206"/>
      <c r="DG1095" s="206"/>
      <c r="DH1095" s="206"/>
      <c r="DI1095" s="206"/>
      <c r="DJ1095" s="206"/>
      <c r="DK1095" s="206"/>
      <c r="DL1095" s="206"/>
      <c r="DM1095" s="206"/>
      <c r="DN1095" s="206"/>
      <c r="DO1095" s="206"/>
      <c r="DP1095" s="206"/>
      <c r="DQ1095" s="206"/>
      <c r="DR1095" s="206"/>
      <c r="DS1095" s="206"/>
      <c r="DT1095" s="206"/>
      <c r="DU1095" s="206"/>
      <c r="DV1095" s="206"/>
      <c r="DW1095" s="206"/>
      <c r="DX1095" s="206"/>
      <c r="DY1095" s="206"/>
      <c r="DZ1095" s="206"/>
      <c r="EA1095" s="206"/>
      <c r="EB1095" s="206"/>
      <c r="EC1095" s="206"/>
      <c r="ED1095" s="206"/>
      <c r="EE1095" s="206"/>
      <c r="EF1095" s="206"/>
      <c r="EG1095" s="206"/>
      <c r="EH1095" s="206"/>
      <c r="EI1095" s="206"/>
      <c r="EJ1095" s="206"/>
      <c r="EK1095" s="206"/>
      <c r="EL1095" s="206"/>
      <c r="EM1095" s="206"/>
      <c r="EN1095" s="206"/>
      <c r="EO1095" s="206"/>
      <c r="EP1095" s="206"/>
      <c r="EQ1095" s="206"/>
      <c r="ER1095" s="206"/>
      <c r="ES1095" s="206"/>
      <c r="ET1095" s="206"/>
      <c r="EU1095" s="206"/>
      <c r="EV1095" s="206"/>
      <c r="EW1095" s="206"/>
      <c r="EX1095" s="206"/>
      <c r="EY1095" s="206"/>
      <c r="EZ1095" s="206"/>
      <c r="FA1095" s="206"/>
      <c r="FB1095" s="206"/>
      <c r="FC1095" s="206"/>
      <c r="FD1095" s="206"/>
      <c r="FE1095" s="206"/>
      <c r="FF1095" s="206"/>
      <c r="FG1095" s="206"/>
      <c r="FH1095" s="206"/>
      <c r="FI1095" s="206"/>
      <c r="FJ1095" s="206"/>
      <c r="FK1095" s="206"/>
      <c r="FL1095" s="206"/>
      <c r="FM1095" s="206"/>
      <c r="FN1095" s="206"/>
      <c r="FO1095" s="206"/>
      <c r="FP1095" s="206"/>
      <c r="FQ1095" s="206"/>
      <c r="FR1095" s="206"/>
      <c r="FS1095" s="206"/>
      <c r="FT1095" s="206"/>
      <c r="FU1095" s="206"/>
      <c r="FV1095" s="206"/>
      <c r="FW1095" s="206"/>
      <c r="FX1095" s="206"/>
      <c r="FY1095" s="206"/>
      <c r="FZ1095" s="206"/>
      <c r="GA1095" s="206"/>
      <c r="GB1095" s="206"/>
      <c r="GC1095" s="206"/>
      <c r="GD1095" s="206"/>
      <c r="GE1095" s="206"/>
      <c r="GF1095" s="206"/>
      <c r="GG1095" s="206"/>
      <c r="GH1095" s="206"/>
      <c r="GI1095" s="206"/>
      <c r="GJ1095" s="206"/>
      <c r="GK1095" s="206"/>
      <c r="GL1095" s="206"/>
      <c r="GM1095" s="206"/>
      <c r="GN1095" s="206"/>
      <c r="GO1095" s="206"/>
      <c r="GP1095" s="206"/>
      <c r="GQ1095" s="206"/>
      <c r="GR1095" s="206"/>
      <c r="GS1095" s="206"/>
      <c r="GT1095" s="206"/>
      <c r="GU1095" s="206"/>
      <c r="GV1095" s="206"/>
      <c r="GW1095" s="206"/>
      <c r="GX1095" s="206"/>
      <c r="GY1095" s="206"/>
      <c r="GZ1095" s="206"/>
      <c r="HA1095" s="206"/>
      <c r="HB1095" s="206"/>
      <c r="HC1095" s="206"/>
      <c r="HD1095" s="206"/>
      <c r="HE1095" s="206"/>
      <c r="HF1095" s="206"/>
      <c r="HG1095" s="206"/>
      <c r="HH1095" s="206"/>
      <c r="HI1095" s="206"/>
      <c r="HJ1095" s="206"/>
      <c r="HK1095" s="206"/>
      <c r="HL1095" s="206"/>
      <c r="HM1095" s="206"/>
      <c r="HN1095" s="206"/>
      <c r="HO1095" s="206"/>
      <c r="HP1095" s="206"/>
      <c r="HQ1095" s="206"/>
      <c r="HR1095" s="206"/>
      <c r="HS1095" s="206"/>
      <c r="HT1095" s="206"/>
      <c r="HU1095" s="206"/>
      <c r="HV1095" s="206"/>
      <c r="HW1095" s="206"/>
      <c r="HX1095" s="206"/>
      <c r="HY1095" s="206"/>
      <c r="HZ1095" s="206"/>
      <c r="IA1095" s="206"/>
      <c r="IB1095" s="206"/>
      <c r="IC1095" s="206"/>
      <c r="ID1095" s="206"/>
      <c r="IE1095" s="206"/>
      <c r="IF1095" s="206"/>
      <c r="IG1095" s="206"/>
      <c r="IH1095" s="206"/>
    </row>
    <row r="1096" spans="1:242" s="225" customFormat="1" hidden="1" x14ac:dyDescent="0.25">
      <c r="A1096" s="206"/>
      <c r="B1096" s="206"/>
      <c r="C1096" s="204">
        <v>43752</v>
      </c>
      <c r="D1096" s="233" t="s">
        <v>1927</v>
      </c>
      <c r="E1096" s="319" t="s">
        <v>1915</v>
      </c>
      <c r="F1096" s="322"/>
      <c r="G1096" s="242" t="s">
        <v>565</v>
      </c>
      <c r="H1096" s="285"/>
      <c r="I1096" s="236">
        <v>98000</v>
      </c>
      <c r="J1096" s="357">
        <f t="shared" si="17"/>
        <v>12873996</v>
      </c>
      <c r="K1096" s="251"/>
      <c r="L1096" s="287"/>
      <c r="M1096" s="319" t="s">
        <v>1915</v>
      </c>
      <c r="N1096" s="287"/>
      <c r="O1096" s="287"/>
      <c r="P1096" s="287"/>
      <c r="Q1096" s="287"/>
      <c r="R1096" s="287"/>
      <c r="S1096" s="287"/>
      <c r="T1096" s="287"/>
      <c r="U1096" s="287"/>
      <c r="V1096" s="287"/>
      <c r="W1096" s="287"/>
      <c r="X1096" s="287"/>
      <c r="Y1096" s="287"/>
      <c r="Z1096" s="287"/>
      <c r="AA1096" s="287"/>
      <c r="AB1096" s="287"/>
      <c r="AC1096" s="287"/>
      <c r="AD1096" s="287"/>
      <c r="AE1096" s="287"/>
      <c r="AF1096" s="287"/>
      <c r="AG1096" s="287"/>
      <c r="AH1096" s="287"/>
      <c r="AI1096" s="287"/>
      <c r="AJ1096" s="449"/>
      <c r="AK1096" s="206"/>
      <c r="AL1096" s="206"/>
      <c r="AM1096" s="206"/>
      <c r="AN1096" s="206"/>
      <c r="AO1096" s="206"/>
      <c r="AP1096" s="206"/>
      <c r="AQ1096" s="206"/>
      <c r="AR1096" s="206"/>
      <c r="AS1096" s="206"/>
      <c r="AT1096" s="206"/>
      <c r="AU1096" s="206"/>
      <c r="AV1096" s="206"/>
      <c r="AW1096" s="206"/>
      <c r="AX1096" s="206"/>
      <c r="AY1096" s="206"/>
      <c r="AZ1096" s="206"/>
      <c r="BA1096" s="206"/>
      <c r="BB1096" s="206"/>
      <c r="BC1096" s="206"/>
      <c r="BD1096" s="206"/>
      <c r="BE1096" s="206"/>
      <c r="BF1096" s="206"/>
      <c r="BG1096" s="206"/>
      <c r="BH1096" s="206"/>
      <c r="BI1096" s="206"/>
      <c r="BJ1096" s="206"/>
      <c r="BK1096" s="206"/>
      <c r="BL1096" s="206"/>
      <c r="BM1096" s="206"/>
      <c r="BN1096" s="206"/>
      <c r="BO1096" s="206"/>
      <c r="BP1096" s="206"/>
      <c r="BQ1096" s="206"/>
      <c r="BR1096" s="206"/>
      <c r="BS1096" s="206"/>
      <c r="BT1096" s="206"/>
      <c r="BU1096" s="206"/>
      <c r="BV1096" s="206"/>
      <c r="BW1096" s="206"/>
      <c r="BX1096" s="206"/>
      <c r="BY1096" s="206"/>
      <c r="BZ1096" s="206"/>
      <c r="CA1096" s="206"/>
      <c r="CB1096" s="206"/>
      <c r="CC1096" s="206"/>
      <c r="CD1096" s="206"/>
      <c r="CE1096" s="206"/>
      <c r="CF1096" s="206"/>
      <c r="CG1096" s="206"/>
      <c r="CH1096" s="206"/>
      <c r="CI1096" s="206"/>
      <c r="CJ1096" s="206"/>
      <c r="CK1096" s="206"/>
      <c r="CL1096" s="206"/>
      <c r="CM1096" s="206"/>
      <c r="CN1096" s="206"/>
      <c r="CO1096" s="206"/>
      <c r="CP1096" s="206"/>
      <c r="CQ1096" s="206"/>
      <c r="CR1096" s="206"/>
      <c r="CS1096" s="206"/>
      <c r="CT1096" s="206"/>
      <c r="CU1096" s="206"/>
      <c r="CV1096" s="206"/>
      <c r="CW1096" s="206"/>
      <c r="CX1096" s="206"/>
      <c r="CY1096" s="206"/>
      <c r="CZ1096" s="206"/>
      <c r="DA1096" s="206"/>
      <c r="DB1096" s="206"/>
      <c r="DC1096" s="206"/>
      <c r="DD1096" s="206"/>
      <c r="DE1096" s="206"/>
      <c r="DF1096" s="206"/>
      <c r="DG1096" s="206"/>
      <c r="DH1096" s="206"/>
      <c r="DI1096" s="206"/>
      <c r="DJ1096" s="206"/>
      <c r="DK1096" s="206"/>
      <c r="DL1096" s="206"/>
      <c r="DM1096" s="206"/>
      <c r="DN1096" s="206"/>
      <c r="DO1096" s="206"/>
      <c r="DP1096" s="206"/>
      <c r="DQ1096" s="206"/>
      <c r="DR1096" s="206"/>
      <c r="DS1096" s="206"/>
      <c r="DT1096" s="206"/>
      <c r="DU1096" s="206"/>
      <c r="DV1096" s="206"/>
      <c r="DW1096" s="206"/>
      <c r="DX1096" s="206"/>
      <c r="DY1096" s="206"/>
      <c r="DZ1096" s="206"/>
      <c r="EA1096" s="206"/>
      <c r="EB1096" s="206"/>
      <c r="EC1096" s="206"/>
      <c r="ED1096" s="206"/>
      <c r="EE1096" s="206"/>
      <c r="EF1096" s="206"/>
      <c r="EG1096" s="206"/>
      <c r="EH1096" s="206"/>
      <c r="EI1096" s="206"/>
      <c r="EJ1096" s="206"/>
      <c r="EK1096" s="206"/>
      <c r="EL1096" s="206"/>
      <c r="EM1096" s="206"/>
      <c r="EN1096" s="206"/>
      <c r="EO1096" s="206"/>
      <c r="EP1096" s="206"/>
      <c r="EQ1096" s="206"/>
      <c r="ER1096" s="206"/>
      <c r="ES1096" s="206"/>
      <c r="ET1096" s="206"/>
      <c r="EU1096" s="206"/>
      <c r="EV1096" s="206"/>
      <c r="EW1096" s="206"/>
      <c r="EX1096" s="206"/>
      <c r="EY1096" s="206"/>
      <c r="EZ1096" s="206"/>
      <c r="FA1096" s="206"/>
      <c r="FB1096" s="206"/>
      <c r="FC1096" s="206"/>
      <c r="FD1096" s="206"/>
      <c r="FE1096" s="206"/>
      <c r="FF1096" s="206"/>
      <c r="FG1096" s="206"/>
      <c r="FH1096" s="206"/>
      <c r="FI1096" s="206"/>
      <c r="FJ1096" s="206"/>
      <c r="FK1096" s="206"/>
      <c r="FL1096" s="206"/>
      <c r="FM1096" s="206"/>
      <c r="FN1096" s="206"/>
      <c r="FO1096" s="206"/>
      <c r="FP1096" s="206"/>
      <c r="FQ1096" s="206"/>
      <c r="FR1096" s="206"/>
      <c r="FS1096" s="206"/>
      <c r="FT1096" s="206"/>
      <c r="FU1096" s="206"/>
      <c r="FV1096" s="206"/>
      <c r="FW1096" s="206"/>
      <c r="FX1096" s="206"/>
      <c r="FY1096" s="206"/>
      <c r="FZ1096" s="206"/>
      <c r="GA1096" s="206"/>
      <c r="GB1096" s="206"/>
      <c r="GC1096" s="206"/>
      <c r="GD1096" s="206"/>
      <c r="GE1096" s="206"/>
      <c r="GF1096" s="206"/>
      <c r="GG1096" s="206"/>
      <c r="GH1096" s="206"/>
      <c r="GI1096" s="206"/>
      <c r="GJ1096" s="206"/>
      <c r="GK1096" s="206"/>
      <c r="GL1096" s="206"/>
      <c r="GM1096" s="206"/>
      <c r="GN1096" s="206"/>
      <c r="GO1096" s="206"/>
      <c r="GP1096" s="206"/>
      <c r="GQ1096" s="206"/>
      <c r="GR1096" s="206"/>
      <c r="GS1096" s="206"/>
      <c r="GT1096" s="206"/>
      <c r="GU1096" s="206"/>
      <c r="GV1096" s="206"/>
      <c r="GW1096" s="206"/>
      <c r="GX1096" s="206"/>
      <c r="GY1096" s="206"/>
      <c r="GZ1096" s="206"/>
      <c r="HA1096" s="206"/>
      <c r="HB1096" s="206"/>
      <c r="HC1096" s="206"/>
      <c r="HD1096" s="206"/>
      <c r="HE1096" s="206"/>
      <c r="HF1096" s="206"/>
      <c r="HG1096" s="206"/>
      <c r="HH1096" s="206"/>
      <c r="HI1096" s="206"/>
      <c r="HJ1096" s="206"/>
      <c r="HK1096" s="206"/>
      <c r="HL1096" s="206"/>
      <c r="HM1096" s="206"/>
      <c r="HN1096" s="206"/>
      <c r="HO1096" s="206"/>
      <c r="HP1096" s="206"/>
      <c r="HQ1096" s="206"/>
      <c r="HR1096" s="206"/>
      <c r="HS1096" s="206"/>
      <c r="HT1096" s="206"/>
      <c r="HU1096" s="206"/>
      <c r="HV1096" s="206"/>
      <c r="HW1096" s="206"/>
      <c r="HX1096" s="206"/>
      <c r="HY1096" s="206"/>
      <c r="HZ1096" s="206"/>
      <c r="IA1096" s="206"/>
      <c r="IB1096" s="206"/>
      <c r="IC1096" s="206"/>
      <c r="ID1096" s="206"/>
      <c r="IE1096" s="206"/>
      <c r="IF1096" s="206"/>
      <c r="IG1096" s="206"/>
      <c r="IH1096" s="206"/>
    </row>
    <row r="1097" spans="1:242" s="225" customFormat="1" hidden="1" x14ac:dyDescent="0.25">
      <c r="A1097" s="206"/>
      <c r="B1097" s="206"/>
      <c r="C1097" s="204">
        <v>43752</v>
      </c>
      <c r="D1097" s="233" t="s">
        <v>1928</v>
      </c>
      <c r="E1097" s="319" t="s">
        <v>1916</v>
      </c>
      <c r="F1097" s="322"/>
      <c r="G1097" s="242" t="s">
        <v>1899</v>
      </c>
      <c r="H1097" s="285"/>
      <c r="I1097" s="236">
        <v>1291155</v>
      </c>
      <c r="J1097" s="357">
        <f t="shared" si="17"/>
        <v>11582841</v>
      </c>
      <c r="K1097" s="251" t="s">
        <v>1882</v>
      </c>
      <c r="L1097" s="287"/>
      <c r="M1097" s="319" t="s">
        <v>1916</v>
      </c>
      <c r="N1097" s="287"/>
      <c r="O1097" s="287"/>
      <c r="P1097" s="287"/>
      <c r="Q1097" s="287"/>
      <c r="R1097" s="287"/>
      <c r="S1097" s="287"/>
      <c r="T1097" s="287"/>
      <c r="U1097" s="287"/>
      <c r="V1097" s="287"/>
      <c r="W1097" s="287"/>
      <c r="X1097" s="287"/>
      <c r="Y1097" s="287"/>
      <c r="Z1097" s="287"/>
      <c r="AA1097" s="287"/>
      <c r="AB1097" s="287"/>
      <c r="AC1097" s="287"/>
      <c r="AD1097" s="287"/>
      <c r="AE1097" s="287"/>
      <c r="AF1097" s="287"/>
      <c r="AG1097" s="287"/>
      <c r="AH1097" s="287"/>
      <c r="AI1097" s="287"/>
      <c r="AJ1097" s="449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  <c r="BI1097" s="206"/>
      <c r="BJ1097" s="206"/>
      <c r="BK1097" s="206"/>
      <c r="BL1097" s="206"/>
      <c r="BM1097" s="206"/>
      <c r="BN1097" s="206"/>
      <c r="BO1097" s="206"/>
      <c r="BP1097" s="206"/>
      <c r="BQ1097" s="206"/>
      <c r="BR1097" s="206"/>
      <c r="BS1097" s="206"/>
      <c r="BT1097" s="206"/>
      <c r="BU1097" s="206"/>
      <c r="BV1097" s="206"/>
      <c r="BW1097" s="206"/>
      <c r="BX1097" s="206"/>
      <c r="BY1097" s="206"/>
      <c r="BZ1097" s="206"/>
      <c r="CA1097" s="206"/>
      <c r="CB1097" s="206"/>
      <c r="CC1097" s="206"/>
      <c r="CD1097" s="206"/>
      <c r="CE1097" s="206"/>
      <c r="CF1097" s="206"/>
      <c r="CG1097" s="206"/>
      <c r="CH1097" s="206"/>
      <c r="CI1097" s="206"/>
      <c r="CJ1097" s="206"/>
      <c r="CK1097" s="206"/>
      <c r="CL1097" s="206"/>
      <c r="CM1097" s="206"/>
      <c r="CN1097" s="206"/>
      <c r="CO1097" s="206"/>
      <c r="CP1097" s="206"/>
      <c r="CQ1097" s="206"/>
      <c r="CR1097" s="206"/>
      <c r="CS1097" s="206"/>
      <c r="CT1097" s="206"/>
      <c r="CU1097" s="206"/>
      <c r="CV1097" s="206"/>
      <c r="CW1097" s="206"/>
      <c r="CX1097" s="206"/>
      <c r="CY1097" s="206"/>
      <c r="CZ1097" s="206"/>
      <c r="DA1097" s="206"/>
      <c r="DB1097" s="206"/>
      <c r="DC1097" s="206"/>
      <c r="DD1097" s="206"/>
      <c r="DE1097" s="206"/>
      <c r="DF1097" s="206"/>
      <c r="DG1097" s="206"/>
      <c r="DH1097" s="206"/>
      <c r="DI1097" s="206"/>
      <c r="DJ1097" s="206"/>
      <c r="DK1097" s="206"/>
      <c r="DL1097" s="206"/>
      <c r="DM1097" s="206"/>
      <c r="DN1097" s="206"/>
      <c r="DO1097" s="206"/>
      <c r="DP1097" s="206"/>
      <c r="DQ1097" s="206"/>
      <c r="DR1097" s="206"/>
      <c r="DS1097" s="206"/>
      <c r="DT1097" s="206"/>
      <c r="DU1097" s="206"/>
      <c r="DV1097" s="206"/>
      <c r="DW1097" s="206"/>
      <c r="DX1097" s="206"/>
      <c r="DY1097" s="206"/>
      <c r="DZ1097" s="206"/>
      <c r="EA1097" s="206"/>
      <c r="EB1097" s="206"/>
      <c r="EC1097" s="206"/>
      <c r="ED1097" s="206"/>
      <c r="EE1097" s="206"/>
      <c r="EF1097" s="206"/>
      <c r="EG1097" s="206"/>
      <c r="EH1097" s="206"/>
      <c r="EI1097" s="206"/>
      <c r="EJ1097" s="206"/>
      <c r="EK1097" s="206"/>
      <c r="EL1097" s="206"/>
      <c r="EM1097" s="206"/>
      <c r="EN1097" s="206"/>
      <c r="EO1097" s="206"/>
      <c r="EP1097" s="206"/>
      <c r="EQ1097" s="206"/>
      <c r="ER1097" s="206"/>
      <c r="ES1097" s="206"/>
      <c r="ET1097" s="206"/>
      <c r="EU1097" s="206"/>
      <c r="EV1097" s="206"/>
      <c r="EW1097" s="206"/>
      <c r="EX1097" s="206"/>
      <c r="EY1097" s="206"/>
      <c r="EZ1097" s="206"/>
      <c r="FA1097" s="206"/>
      <c r="FB1097" s="206"/>
      <c r="FC1097" s="206"/>
      <c r="FD1097" s="206"/>
      <c r="FE1097" s="206"/>
      <c r="FF1097" s="206"/>
      <c r="FG1097" s="206"/>
      <c r="FH1097" s="206"/>
      <c r="FI1097" s="206"/>
      <c r="FJ1097" s="206"/>
      <c r="FK1097" s="206"/>
      <c r="FL1097" s="206"/>
      <c r="FM1097" s="206"/>
      <c r="FN1097" s="206"/>
      <c r="FO1097" s="206"/>
      <c r="FP1097" s="206"/>
      <c r="FQ1097" s="206"/>
      <c r="FR1097" s="206"/>
      <c r="FS1097" s="206"/>
      <c r="FT1097" s="206"/>
      <c r="FU1097" s="206"/>
      <c r="FV1097" s="206"/>
      <c r="FW1097" s="206"/>
      <c r="FX1097" s="206"/>
      <c r="FY1097" s="206"/>
      <c r="FZ1097" s="206"/>
      <c r="GA1097" s="206"/>
      <c r="GB1097" s="206"/>
      <c r="GC1097" s="206"/>
      <c r="GD1097" s="206"/>
      <c r="GE1097" s="206"/>
      <c r="GF1097" s="206"/>
      <c r="GG1097" s="206"/>
      <c r="GH1097" s="206"/>
      <c r="GI1097" s="206"/>
      <c r="GJ1097" s="206"/>
      <c r="GK1097" s="206"/>
      <c r="GL1097" s="206"/>
      <c r="GM1097" s="206"/>
      <c r="GN1097" s="206"/>
      <c r="GO1097" s="206"/>
      <c r="GP1097" s="206"/>
      <c r="GQ1097" s="206"/>
      <c r="GR1097" s="206"/>
      <c r="GS1097" s="206"/>
      <c r="GT1097" s="206"/>
      <c r="GU1097" s="206"/>
      <c r="GV1097" s="206"/>
      <c r="GW1097" s="206"/>
      <c r="GX1097" s="206"/>
      <c r="GY1097" s="206"/>
      <c r="GZ1097" s="206"/>
      <c r="HA1097" s="206"/>
      <c r="HB1097" s="206"/>
      <c r="HC1097" s="206"/>
      <c r="HD1097" s="206"/>
      <c r="HE1097" s="206"/>
      <c r="HF1097" s="206"/>
      <c r="HG1097" s="206"/>
      <c r="HH1097" s="206"/>
      <c r="HI1097" s="206"/>
      <c r="HJ1097" s="206"/>
      <c r="HK1097" s="206"/>
      <c r="HL1097" s="206"/>
      <c r="HM1097" s="206"/>
      <c r="HN1097" s="206"/>
      <c r="HO1097" s="206"/>
      <c r="HP1097" s="206"/>
      <c r="HQ1097" s="206"/>
      <c r="HR1097" s="206"/>
      <c r="HS1097" s="206"/>
      <c r="HT1097" s="206"/>
      <c r="HU1097" s="206"/>
      <c r="HV1097" s="206"/>
      <c r="HW1097" s="206"/>
      <c r="HX1097" s="206"/>
      <c r="HY1097" s="206"/>
      <c r="HZ1097" s="206"/>
      <c r="IA1097" s="206"/>
      <c r="IB1097" s="206"/>
      <c r="IC1097" s="206"/>
      <c r="ID1097" s="206"/>
      <c r="IE1097" s="206"/>
      <c r="IF1097" s="206"/>
      <c r="IG1097" s="206"/>
      <c r="IH1097" s="206"/>
    </row>
    <row r="1098" spans="1:242" s="225" customFormat="1" hidden="1" x14ac:dyDescent="0.25">
      <c r="A1098" s="206"/>
      <c r="B1098" s="206"/>
      <c r="C1098" s="204"/>
      <c r="D1098" s="233" t="s">
        <v>1100</v>
      </c>
      <c r="E1098" s="319"/>
      <c r="F1098" s="322"/>
      <c r="G1098" s="242" t="s">
        <v>1899</v>
      </c>
      <c r="H1098" s="285">
        <v>605000</v>
      </c>
      <c r="I1098" s="236"/>
      <c r="J1098" s="357">
        <f t="shared" si="17"/>
        <v>12187841</v>
      </c>
      <c r="K1098" s="251"/>
      <c r="L1098" s="287"/>
      <c r="M1098" s="319"/>
      <c r="N1098" s="287"/>
      <c r="O1098" s="287"/>
      <c r="P1098" s="287"/>
      <c r="Q1098" s="287"/>
      <c r="R1098" s="287"/>
      <c r="S1098" s="287"/>
      <c r="T1098" s="287"/>
      <c r="U1098" s="287"/>
      <c r="V1098" s="287"/>
      <c r="W1098" s="287"/>
      <c r="X1098" s="287"/>
      <c r="Y1098" s="287"/>
      <c r="Z1098" s="287"/>
      <c r="AA1098" s="287"/>
      <c r="AB1098" s="287"/>
      <c r="AC1098" s="287"/>
      <c r="AD1098" s="287"/>
      <c r="AE1098" s="287"/>
      <c r="AF1098" s="287"/>
      <c r="AG1098" s="287"/>
      <c r="AH1098" s="287"/>
      <c r="AI1098" s="287"/>
      <c r="AJ1098" s="449"/>
      <c r="AK1098" s="206"/>
      <c r="AL1098" s="206"/>
      <c r="AM1098" s="206"/>
      <c r="AN1098" s="206"/>
      <c r="AO1098" s="206"/>
      <c r="AP1098" s="206"/>
      <c r="AQ1098" s="206"/>
      <c r="AR1098" s="206"/>
      <c r="AS1098" s="206"/>
      <c r="AT1098" s="206"/>
      <c r="AU1098" s="206"/>
      <c r="AV1098" s="206"/>
      <c r="AW1098" s="206"/>
      <c r="AX1098" s="206"/>
      <c r="AY1098" s="206"/>
      <c r="AZ1098" s="206"/>
      <c r="BA1098" s="206"/>
      <c r="BB1098" s="206"/>
      <c r="BC1098" s="206"/>
      <c r="BD1098" s="206"/>
      <c r="BE1098" s="206"/>
      <c r="BF1098" s="206"/>
      <c r="BG1098" s="206"/>
      <c r="BH1098" s="206"/>
      <c r="BI1098" s="206"/>
      <c r="BJ1098" s="206"/>
      <c r="BK1098" s="206"/>
      <c r="BL1098" s="206"/>
      <c r="BM1098" s="206"/>
      <c r="BN1098" s="206"/>
      <c r="BO1098" s="206"/>
      <c r="BP1098" s="206"/>
      <c r="BQ1098" s="206"/>
      <c r="BR1098" s="206"/>
      <c r="BS1098" s="206"/>
      <c r="BT1098" s="206"/>
      <c r="BU1098" s="206"/>
      <c r="BV1098" s="206"/>
      <c r="BW1098" s="206"/>
      <c r="BX1098" s="206"/>
      <c r="BY1098" s="206"/>
      <c r="BZ1098" s="206"/>
      <c r="CA1098" s="206"/>
      <c r="CB1098" s="206"/>
      <c r="CC1098" s="206"/>
      <c r="CD1098" s="206"/>
      <c r="CE1098" s="206"/>
      <c r="CF1098" s="206"/>
      <c r="CG1098" s="206"/>
      <c r="CH1098" s="206"/>
      <c r="CI1098" s="206"/>
      <c r="CJ1098" s="206"/>
      <c r="CK1098" s="206"/>
      <c r="CL1098" s="206"/>
      <c r="CM1098" s="206"/>
      <c r="CN1098" s="206"/>
      <c r="CO1098" s="206"/>
      <c r="CP1098" s="206"/>
      <c r="CQ1098" s="206"/>
      <c r="CR1098" s="206"/>
      <c r="CS1098" s="206"/>
      <c r="CT1098" s="206"/>
      <c r="CU1098" s="206"/>
      <c r="CV1098" s="206"/>
      <c r="CW1098" s="206"/>
      <c r="CX1098" s="206"/>
      <c r="CY1098" s="206"/>
      <c r="CZ1098" s="206"/>
      <c r="DA1098" s="206"/>
      <c r="DB1098" s="206"/>
      <c r="DC1098" s="206"/>
      <c r="DD1098" s="206"/>
      <c r="DE1098" s="206"/>
      <c r="DF1098" s="206"/>
      <c r="DG1098" s="206"/>
      <c r="DH1098" s="206"/>
      <c r="DI1098" s="206"/>
      <c r="DJ1098" s="206"/>
      <c r="DK1098" s="206"/>
      <c r="DL1098" s="206"/>
      <c r="DM1098" s="206"/>
      <c r="DN1098" s="206"/>
      <c r="DO1098" s="206"/>
      <c r="DP1098" s="206"/>
      <c r="DQ1098" s="206"/>
      <c r="DR1098" s="206"/>
      <c r="DS1098" s="206"/>
      <c r="DT1098" s="206"/>
      <c r="DU1098" s="206"/>
      <c r="DV1098" s="206"/>
      <c r="DW1098" s="206"/>
      <c r="DX1098" s="206"/>
      <c r="DY1098" s="206"/>
      <c r="DZ1098" s="206"/>
      <c r="EA1098" s="206"/>
      <c r="EB1098" s="206"/>
      <c r="EC1098" s="206"/>
      <c r="ED1098" s="206"/>
      <c r="EE1098" s="206"/>
      <c r="EF1098" s="206"/>
      <c r="EG1098" s="206"/>
      <c r="EH1098" s="206"/>
      <c r="EI1098" s="206"/>
      <c r="EJ1098" s="206"/>
      <c r="EK1098" s="206"/>
      <c r="EL1098" s="206"/>
      <c r="EM1098" s="206"/>
      <c r="EN1098" s="206"/>
      <c r="EO1098" s="206"/>
      <c r="EP1098" s="206"/>
      <c r="EQ1098" s="206"/>
      <c r="ER1098" s="206"/>
      <c r="ES1098" s="206"/>
      <c r="ET1098" s="206"/>
      <c r="EU1098" s="206"/>
      <c r="EV1098" s="206"/>
      <c r="EW1098" s="206"/>
      <c r="EX1098" s="206"/>
      <c r="EY1098" s="206"/>
      <c r="EZ1098" s="206"/>
      <c r="FA1098" s="206"/>
      <c r="FB1098" s="206"/>
      <c r="FC1098" s="206"/>
      <c r="FD1098" s="206"/>
      <c r="FE1098" s="206"/>
      <c r="FF1098" s="206"/>
      <c r="FG1098" s="206"/>
      <c r="FH1098" s="206"/>
      <c r="FI1098" s="206"/>
      <c r="FJ1098" s="206"/>
      <c r="FK1098" s="206"/>
      <c r="FL1098" s="206"/>
      <c r="FM1098" s="206"/>
      <c r="FN1098" s="206"/>
      <c r="FO1098" s="206"/>
      <c r="FP1098" s="206"/>
      <c r="FQ1098" s="206"/>
      <c r="FR1098" s="206"/>
      <c r="FS1098" s="206"/>
      <c r="FT1098" s="206"/>
      <c r="FU1098" s="206"/>
      <c r="FV1098" s="206"/>
      <c r="FW1098" s="206"/>
      <c r="FX1098" s="206"/>
      <c r="FY1098" s="206"/>
      <c r="FZ1098" s="206"/>
      <c r="GA1098" s="206"/>
      <c r="GB1098" s="206"/>
      <c r="GC1098" s="206"/>
      <c r="GD1098" s="206"/>
      <c r="GE1098" s="206"/>
      <c r="GF1098" s="206"/>
      <c r="GG1098" s="206"/>
      <c r="GH1098" s="206"/>
      <c r="GI1098" s="206"/>
      <c r="GJ1098" s="206"/>
      <c r="GK1098" s="206"/>
      <c r="GL1098" s="206"/>
      <c r="GM1098" s="206"/>
      <c r="GN1098" s="206"/>
      <c r="GO1098" s="206"/>
      <c r="GP1098" s="206"/>
      <c r="GQ1098" s="206"/>
      <c r="GR1098" s="206"/>
      <c r="GS1098" s="206"/>
      <c r="GT1098" s="206"/>
      <c r="GU1098" s="206"/>
      <c r="GV1098" s="206"/>
      <c r="GW1098" s="206"/>
      <c r="GX1098" s="206"/>
      <c r="GY1098" s="206"/>
      <c r="GZ1098" s="206"/>
      <c r="HA1098" s="206"/>
      <c r="HB1098" s="206"/>
      <c r="HC1098" s="206"/>
      <c r="HD1098" s="206"/>
      <c r="HE1098" s="206"/>
      <c r="HF1098" s="206"/>
      <c r="HG1098" s="206"/>
      <c r="HH1098" s="206"/>
      <c r="HI1098" s="206"/>
      <c r="HJ1098" s="206"/>
      <c r="HK1098" s="206"/>
      <c r="HL1098" s="206"/>
      <c r="HM1098" s="206"/>
      <c r="HN1098" s="206"/>
      <c r="HO1098" s="206"/>
      <c r="HP1098" s="206"/>
      <c r="HQ1098" s="206"/>
      <c r="HR1098" s="206"/>
      <c r="HS1098" s="206"/>
      <c r="HT1098" s="206"/>
      <c r="HU1098" s="206"/>
      <c r="HV1098" s="206"/>
      <c r="HW1098" s="206"/>
      <c r="HX1098" s="206"/>
      <c r="HY1098" s="206"/>
      <c r="HZ1098" s="206"/>
      <c r="IA1098" s="206"/>
      <c r="IB1098" s="206"/>
      <c r="IC1098" s="206"/>
      <c r="ID1098" s="206"/>
      <c r="IE1098" s="206"/>
      <c r="IF1098" s="206"/>
      <c r="IG1098" s="206"/>
      <c r="IH1098" s="206"/>
    </row>
    <row r="1099" spans="1:242" s="225" customFormat="1" hidden="1" x14ac:dyDescent="0.25">
      <c r="A1099" s="206"/>
      <c r="B1099" s="206"/>
      <c r="C1099" s="204">
        <v>43753</v>
      </c>
      <c r="D1099" s="233" t="s">
        <v>1929</v>
      </c>
      <c r="E1099" s="319" t="s">
        <v>1917</v>
      </c>
      <c r="F1099" s="322"/>
      <c r="G1099" s="242" t="s">
        <v>565</v>
      </c>
      <c r="H1099" s="285"/>
      <c r="I1099" s="236">
        <v>51000</v>
      </c>
      <c r="J1099" s="357">
        <f t="shared" si="17"/>
        <v>12136841</v>
      </c>
      <c r="K1099" s="251"/>
      <c r="L1099" s="287"/>
      <c r="M1099" s="319" t="s">
        <v>1917</v>
      </c>
      <c r="N1099" s="287"/>
      <c r="O1099" s="287"/>
      <c r="P1099" s="287"/>
      <c r="Q1099" s="287"/>
      <c r="R1099" s="287"/>
      <c r="S1099" s="287"/>
      <c r="T1099" s="287"/>
      <c r="U1099" s="287"/>
      <c r="V1099" s="287"/>
      <c r="W1099" s="287"/>
      <c r="X1099" s="287"/>
      <c r="Y1099" s="287"/>
      <c r="Z1099" s="287"/>
      <c r="AA1099" s="287"/>
      <c r="AB1099" s="287"/>
      <c r="AC1099" s="287"/>
      <c r="AD1099" s="287"/>
      <c r="AE1099" s="287"/>
      <c r="AF1099" s="287"/>
      <c r="AG1099" s="287"/>
      <c r="AH1099" s="287"/>
      <c r="AI1099" s="287"/>
      <c r="AJ1099" s="449"/>
      <c r="AK1099" s="206"/>
      <c r="AL1099" s="206"/>
      <c r="AM1099" s="206"/>
      <c r="AN1099" s="206"/>
      <c r="AO1099" s="206"/>
      <c r="AP1099" s="206"/>
      <c r="AQ1099" s="206"/>
      <c r="AR1099" s="206"/>
      <c r="AS1099" s="206"/>
      <c r="AT1099" s="206"/>
      <c r="AU1099" s="206"/>
      <c r="AV1099" s="206"/>
      <c r="AW1099" s="206"/>
      <c r="AX1099" s="206"/>
      <c r="AY1099" s="206"/>
      <c r="AZ1099" s="206"/>
      <c r="BA1099" s="206"/>
      <c r="BB1099" s="206"/>
      <c r="BC1099" s="206"/>
      <c r="BD1099" s="206"/>
      <c r="BE1099" s="206"/>
      <c r="BF1099" s="206"/>
      <c r="BG1099" s="206"/>
      <c r="BH1099" s="206"/>
      <c r="BI1099" s="206"/>
      <c r="BJ1099" s="206"/>
      <c r="BK1099" s="206"/>
      <c r="BL1099" s="206"/>
      <c r="BM1099" s="206"/>
      <c r="BN1099" s="206"/>
      <c r="BO1099" s="206"/>
      <c r="BP1099" s="206"/>
      <c r="BQ1099" s="206"/>
      <c r="BR1099" s="206"/>
      <c r="BS1099" s="206"/>
      <c r="BT1099" s="206"/>
      <c r="BU1099" s="206"/>
      <c r="BV1099" s="206"/>
      <c r="BW1099" s="206"/>
      <c r="BX1099" s="206"/>
      <c r="BY1099" s="206"/>
      <c r="BZ1099" s="206"/>
      <c r="CA1099" s="206"/>
      <c r="CB1099" s="206"/>
      <c r="CC1099" s="206"/>
      <c r="CD1099" s="206"/>
      <c r="CE1099" s="206"/>
      <c r="CF1099" s="206"/>
      <c r="CG1099" s="206"/>
      <c r="CH1099" s="206"/>
      <c r="CI1099" s="206"/>
      <c r="CJ1099" s="206"/>
      <c r="CK1099" s="206"/>
      <c r="CL1099" s="206"/>
      <c r="CM1099" s="206"/>
      <c r="CN1099" s="206"/>
      <c r="CO1099" s="206"/>
      <c r="CP1099" s="206"/>
      <c r="CQ1099" s="206"/>
      <c r="CR1099" s="206"/>
      <c r="CS1099" s="206"/>
      <c r="CT1099" s="206"/>
      <c r="CU1099" s="206"/>
      <c r="CV1099" s="206"/>
      <c r="CW1099" s="206"/>
      <c r="CX1099" s="206"/>
      <c r="CY1099" s="206"/>
      <c r="CZ1099" s="206"/>
      <c r="DA1099" s="206"/>
      <c r="DB1099" s="206"/>
      <c r="DC1099" s="206"/>
      <c r="DD1099" s="206"/>
      <c r="DE1099" s="206"/>
      <c r="DF1099" s="206"/>
      <c r="DG1099" s="206"/>
      <c r="DH1099" s="206"/>
      <c r="DI1099" s="206"/>
      <c r="DJ1099" s="206"/>
      <c r="DK1099" s="206"/>
      <c r="DL1099" s="206"/>
      <c r="DM1099" s="206"/>
      <c r="DN1099" s="206"/>
      <c r="DO1099" s="206"/>
      <c r="DP1099" s="206"/>
      <c r="DQ1099" s="206"/>
      <c r="DR1099" s="206"/>
      <c r="DS1099" s="206"/>
      <c r="DT1099" s="206"/>
      <c r="DU1099" s="206"/>
      <c r="DV1099" s="206"/>
      <c r="DW1099" s="206"/>
      <c r="DX1099" s="206"/>
      <c r="DY1099" s="206"/>
      <c r="DZ1099" s="206"/>
      <c r="EA1099" s="206"/>
      <c r="EB1099" s="206"/>
      <c r="EC1099" s="206"/>
      <c r="ED1099" s="206"/>
      <c r="EE1099" s="206"/>
      <c r="EF1099" s="206"/>
      <c r="EG1099" s="206"/>
      <c r="EH1099" s="206"/>
      <c r="EI1099" s="206"/>
      <c r="EJ1099" s="206"/>
      <c r="EK1099" s="206"/>
      <c r="EL1099" s="206"/>
      <c r="EM1099" s="206"/>
      <c r="EN1099" s="206"/>
      <c r="EO1099" s="206"/>
      <c r="EP1099" s="206"/>
      <c r="EQ1099" s="206"/>
      <c r="ER1099" s="206"/>
      <c r="ES1099" s="206"/>
      <c r="ET1099" s="206"/>
      <c r="EU1099" s="206"/>
      <c r="EV1099" s="206"/>
      <c r="EW1099" s="206"/>
      <c r="EX1099" s="206"/>
      <c r="EY1099" s="206"/>
      <c r="EZ1099" s="206"/>
      <c r="FA1099" s="206"/>
      <c r="FB1099" s="206"/>
      <c r="FC1099" s="206"/>
      <c r="FD1099" s="206"/>
      <c r="FE1099" s="206"/>
      <c r="FF1099" s="206"/>
      <c r="FG1099" s="206"/>
      <c r="FH1099" s="206"/>
      <c r="FI1099" s="206"/>
      <c r="FJ1099" s="206"/>
      <c r="FK1099" s="206"/>
      <c r="FL1099" s="206"/>
      <c r="FM1099" s="206"/>
      <c r="FN1099" s="206"/>
      <c r="FO1099" s="206"/>
      <c r="FP1099" s="206"/>
      <c r="FQ1099" s="206"/>
      <c r="FR1099" s="206"/>
      <c r="FS1099" s="206"/>
      <c r="FT1099" s="206"/>
      <c r="FU1099" s="206"/>
      <c r="FV1099" s="206"/>
      <c r="FW1099" s="206"/>
      <c r="FX1099" s="206"/>
      <c r="FY1099" s="206"/>
      <c r="FZ1099" s="206"/>
      <c r="GA1099" s="206"/>
      <c r="GB1099" s="206"/>
      <c r="GC1099" s="206"/>
      <c r="GD1099" s="206"/>
      <c r="GE1099" s="206"/>
      <c r="GF1099" s="206"/>
      <c r="GG1099" s="206"/>
      <c r="GH1099" s="206"/>
      <c r="GI1099" s="206"/>
      <c r="GJ1099" s="206"/>
      <c r="GK1099" s="206"/>
      <c r="GL1099" s="206"/>
      <c r="GM1099" s="206"/>
      <c r="GN1099" s="206"/>
      <c r="GO1099" s="206"/>
      <c r="GP1099" s="206"/>
      <c r="GQ1099" s="206"/>
      <c r="GR1099" s="206"/>
      <c r="GS1099" s="206"/>
      <c r="GT1099" s="206"/>
      <c r="GU1099" s="206"/>
      <c r="GV1099" s="206"/>
      <c r="GW1099" s="206"/>
      <c r="GX1099" s="206"/>
      <c r="GY1099" s="206"/>
      <c r="GZ1099" s="206"/>
      <c r="HA1099" s="206"/>
      <c r="HB1099" s="206"/>
      <c r="HC1099" s="206"/>
      <c r="HD1099" s="206"/>
      <c r="HE1099" s="206"/>
      <c r="HF1099" s="206"/>
      <c r="HG1099" s="206"/>
      <c r="HH1099" s="206"/>
      <c r="HI1099" s="206"/>
      <c r="HJ1099" s="206"/>
      <c r="HK1099" s="206"/>
      <c r="HL1099" s="206"/>
      <c r="HM1099" s="206"/>
      <c r="HN1099" s="206"/>
      <c r="HO1099" s="206"/>
      <c r="HP1099" s="206"/>
      <c r="HQ1099" s="206"/>
      <c r="HR1099" s="206"/>
      <c r="HS1099" s="206"/>
      <c r="HT1099" s="206"/>
      <c r="HU1099" s="206"/>
      <c r="HV1099" s="206"/>
      <c r="HW1099" s="206"/>
      <c r="HX1099" s="206"/>
      <c r="HY1099" s="206"/>
      <c r="HZ1099" s="206"/>
      <c r="IA1099" s="206"/>
      <c r="IB1099" s="206"/>
      <c r="IC1099" s="206"/>
      <c r="ID1099" s="206"/>
      <c r="IE1099" s="206"/>
      <c r="IF1099" s="206"/>
      <c r="IG1099" s="206"/>
      <c r="IH1099" s="206"/>
    </row>
    <row r="1100" spans="1:242" s="225" customFormat="1" hidden="1" x14ac:dyDescent="0.25">
      <c r="A1100" s="206"/>
      <c r="B1100" s="206"/>
      <c r="C1100" s="204">
        <v>43755</v>
      </c>
      <c r="D1100" s="233" t="s">
        <v>1931</v>
      </c>
      <c r="E1100" s="319" t="s">
        <v>1918</v>
      </c>
      <c r="F1100" s="322"/>
      <c r="G1100" s="242" t="s">
        <v>1930</v>
      </c>
      <c r="H1100" s="285"/>
      <c r="I1100" s="236">
        <v>450000</v>
      </c>
      <c r="J1100" s="357">
        <f t="shared" si="17"/>
        <v>11686841</v>
      </c>
      <c r="K1100" s="251"/>
      <c r="L1100" s="287"/>
      <c r="M1100" s="319" t="s">
        <v>1918</v>
      </c>
      <c r="N1100" s="287"/>
      <c r="O1100" s="287"/>
      <c r="P1100" s="287"/>
      <c r="Q1100" s="287"/>
      <c r="R1100" s="287"/>
      <c r="S1100" s="287"/>
      <c r="T1100" s="287"/>
      <c r="U1100" s="287"/>
      <c r="V1100" s="287"/>
      <c r="W1100" s="287"/>
      <c r="X1100" s="287"/>
      <c r="Y1100" s="287"/>
      <c r="Z1100" s="287"/>
      <c r="AA1100" s="287"/>
      <c r="AB1100" s="287"/>
      <c r="AC1100" s="287"/>
      <c r="AD1100" s="287"/>
      <c r="AE1100" s="287"/>
      <c r="AF1100" s="287"/>
      <c r="AG1100" s="287"/>
      <c r="AH1100" s="287"/>
      <c r="AI1100" s="287"/>
      <c r="AJ1100" s="449"/>
      <c r="AK1100" s="206"/>
      <c r="AL1100" s="206"/>
      <c r="AM1100" s="206"/>
      <c r="AN1100" s="206"/>
      <c r="AO1100" s="206"/>
      <c r="AP1100" s="206"/>
      <c r="AQ1100" s="206"/>
      <c r="AR1100" s="206"/>
      <c r="AS1100" s="206"/>
      <c r="AT1100" s="206"/>
      <c r="AU1100" s="206"/>
      <c r="AV1100" s="206"/>
      <c r="AW1100" s="206"/>
      <c r="AX1100" s="206"/>
      <c r="AY1100" s="206"/>
      <c r="AZ1100" s="206"/>
      <c r="BA1100" s="206"/>
      <c r="BB1100" s="206"/>
      <c r="BC1100" s="206"/>
      <c r="BD1100" s="206"/>
      <c r="BE1100" s="206"/>
      <c r="BF1100" s="206"/>
      <c r="BG1100" s="206"/>
      <c r="BH1100" s="206"/>
      <c r="BI1100" s="206"/>
      <c r="BJ1100" s="206"/>
      <c r="BK1100" s="206"/>
      <c r="BL1100" s="206"/>
      <c r="BM1100" s="206"/>
      <c r="BN1100" s="206"/>
      <c r="BO1100" s="206"/>
      <c r="BP1100" s="206"/>
      <c r="BQ1100" s="206"/>
      <c r="BR1100" s="206"/>
      <c r="BS1100" s="206"/>
      <c r="BT1100" s="206"/>
      <c r="BU1100" s="206"/>
      <c r="BV1100" s="206"/>
      <c r="BW1100" s="206"/>
      <c r="BX1100" s="206"/>
      <c r="BY1100" s="206"/>
      <c r="BZ1100" s="206"/>
      <c r="CA1100" s="206"/>
      <c r="CB1100" s="206"/>
      <c r="CC1100" s="206"/>
      <c r="CD1100" s="206"/>
      <c r="CE1100" s="206"/>
      <c r="CF1100" s="206"/>
      <c r="CG1100" s="206"/>
      <c r="CH1100" s="206"/>
      <c r="CI1100" s="206"/>
      <c r="CJ1100" s="206"/>
      <c r="CK1100" s="206"/>
      <c r="CL1100" s="206"/>
      <c r="CM1100" s="206"/>
      <c r="CN1100" s="206"/>
      <c r="CO1100" s="206"/>
      <c r="CP1100" s="206"/>
      <c r="CQ1100" s="206"/>
      <c r="CR1100" s="206"/>
      <c r="CS1100" s="206"/>
      <c r="CT1100" s="206"/>
      <c r="CU1100" s="206"/>
      <c r="CV1100" s="206"/>
      <c r="CW1100" s="206"/>
      <c r="CX1100" s="206"/>
      <c r="CY1100" s="206"/>
      <c r="CZ1100" s="206"/>
      <c r="DA1100" s="206"/>
      <c r="DB1100" s="206"/>
      <c r="DC1100" s="206"/>
      <c r="DD1100" s="206"/>
      <c r="DE1100" s="206"/>
      <c r="DF1100" s="206"/>
      <c r="DG1100" s="206"/>
      <c r="DH1100" s="206"/>
      <c r="DI1100" s="206"/>
      <c r="DJ1100" s="206"/>
      <c r="DK1100" s="206"/>
      <c r="DL1100" s="206"/>
      <c r="DM1100" s="206"/>
      <c r="DN1100" s="206"/>
      <c r="DO1100" s="206"/>
      <c r="DP1100" s="206"/>
      <c r="DQ1100" s="206"/>
      <c r="DR1100" s="206"/>
      <c r="DS1100" s="206"/>
      <c r="DT1100" s="206"/>
      <c r="DU1100" s="206"/>
      <c r="DV1100" s="206"/>
      <c r="DW1100" s="206"/>
      <c r="DX1100" s="206"/>
      <c r="DY1100" s="206"/>
      <c r="DZ1100" s="206"/>
      <c r="EA1100" s="206"/>
      <c r="EB1100" s="206"/>
      <c r="EC1100" s="206"/>
      <c r="ED1100" s="206"/>
      <c r="EE1100" s="206"/>
      <c r="EF1100" s="206"/>
      <c r="EG1100" s="206"/>
      <c r="EH1100" s="206"/>
      <c r="EI1100" s="206"/>
      <c r="EJ1100" s="206"/>
      <c r="EK1100" s="206"/>
      <c r="EL1100" s="206"/>
      <c r="EM1100" s="206"/>
      <c r="EN1100" s="206"/>
      <c r="EO1100" s="206"/>
      <c r="EP1100" s="206"/>
      <c r="EQ1100" s="206"/>
      <c r="ER1100" s="206"/>
      <c r="ES1100" s="206"/>
      <c r="ET1100" s="206"/>
      <c r="EU1100" s="206"/>
      <c r="EV1100" s="206"/>
      <c r="EW1100" s="206"/>
      <c r="EX1100" s="206"/>
      <c r="EY1100" s="206"/>
      <c r="EZ1100" s="206"/>
      <c r="FA1100" s="206"/>
      <c r="FB1100" s="206"/>
      <c r="FC1100" s="206"/>
      <c r="FD1100" s="206"/>
      <c r="FE1100" s="206"/>
      <c r="FF1100" s="206"/>
      <c r="FG1100" s="206"/>
      <c r="FH1100" s="206"/>
      <c r="FI1100" s="206"/>
      <c r="FJ1100" s="206"/>
      <c r="FK1100" s="206"/>
      <c r="FL1100" s="206"/>
      <c r="FM1100" s="206"/>
      <c r="FN1100" s="206"/>
      <c r="FO1100" s="206"/>
      <c r="FP1100" s="206"/>
      <c r="FQ1100" s="206"/>
      <c r="FR1100" s="206"/>
      <c r="FS1100" s="206"/>
      <c r="FT1100" s="206"/>
      <c r="FU1100" s="206"/>
      <c r="FV1100" s="206"/>
      <c r="FW1100" s="206"/>
      <c r="FX1100" s="206"/>
      <c r="FY1100" s="206"/>
      <c r="FZ1100" s="206"/>
      <c r="GA1100" s="206"/>
      <c r="GB1100" s="206"/>
      <c r="GC1100" s="206"/>
      <c r="GD1100" s="206"/>
      <c r="GE1100" s="206"/>
      <c r="GF1100" s="206"/>
      <c r="GG1100" s="206"/>
      <c r="GH1100" s="206"/>
      <c r="GI1100" s="206"/>
      <c r="GJ1100" s="206"/>
      <c r="GK1100" s="206"/>
      <c r="GL1100" s="206"/>
      <c r="GM1100" s="206"/>
      <c r="GN1100" s="206"/>
      <c r="GO1100" s="206"/>
      <c r="GP1100" s="206"/>
      <c r="GQ1100" s="206"/>
      <c r="GR1100" s="206"/>
      <c r="GS1100" s="206"/>
      <c r="GT1100" s="206"/>
      <c r="GU1100" s="206"/>
      <c r="GV1100" s="206"/>
      <c r="GW1100" s="206"/>
      <c r="GX1100" s="206"/>
      <c r="GY1100" s="206"/>
      <c r="GZ1100" s="206"/>
      <c r="HA1100" s="206"/>
      <c r="HB1100" s="206"/>
      <c r="HC1100" s="206"/>
      <c r="HD1100" s="206"/>
      <c r="HE1100" s="206"/>
      <c r="HF1100" s="206"/>
      <c r="HG1100" s="206"/>
      <c r="HH1100" s="206"/>
      <c r="HI1100" s="206"/>
      <c r="HJ1100" s="206"/>
      <c r="HK1100" s="206"/>
      <c r="HL1100" s="206"/>
      <c r="HM1100" s="206"/>
      <c r="HN1100" s="206"/>
      <c r="HO1100" s="206"/>
      <c r="HP1100" s="206"/>
      <c r="HQ1100" s="206"/>
      <c r="HR1100" s="206"/>
      <c r="HS1100" s="206"/>
      <c r="HT1100" s="206"/>
      <c r="HU1100" s="206"/>
      <c r="HV1100" s="206"/>
      <c r="HW1100" s="206"/>
      <c r="HX1100" s="206"/>
      <c r="HY1100" s="206"/>
      <c r="HZ1100" s="206"/>
      <c r="IA1100" s="206"/>
      <c r="IB1100" s="206"/>
      <c r="IC1100" s="206"/>
      <c r="ID1100" s="206"/>
      <c r="IE1100" s="206"/>
      <c r="IF1100" s="206"/>
      <c r="IG1100" s="206"/>
      <c r="IH1100" s="206"/>
    </row>
    <row r="1101" spans="1:242" s="225" customFormat="1" hidden="1" x14ac:dyDescent="0.25">
      <c r="A1101" s="206"/>
      <c r="B1101" s="206"/>
      <c r="C1101" s="204">
        <v>43756</v>
      </c>
      <c r="D1101" s="233" t="s">
        <v>1932</v>
      </c>
      <c r="E1101" s="319" t="s">
        <v>1919</v>
      </c>
      <c r="F1101" s="322"/>
      <c r="G1101" s="242" t="s">
        <v>1611</v>
      </c>
      <c r="H1101" s="285"/>
      <c r="I1101" s="236">
        <v>600000</v>
      </c>
      <c r="J1101" s="357">
        <f t="shared" si="17"/>
        <v>11086841</v>
      </c>
      <c r="K1101" s="251"/>
      <c r="L1101" s="287"/>
      <c r="M1101" s="319" t="s">
        <v>1919</v>
      </c>
      <c r="N1101" s="287"/>
      <c r="O1101" s="287"/>
      <c r="P1101" s="287"/>
      <c r="Q1101" s="287"/>
      <c r="R1101" s="287"/>
      <c r="S1101" s="287"/>
      <c r="T1101" s="287"/>
      <c r="U1101" s="287"/>
      <c r="V1101" s="287"/>
      <c r="W1101" s="287"/>
      <c r="X1101" s="287"/>
      <c r="Y1101" s="287"/>
      <c r="Z1101" s="287"/>
      <c r="AA1101" s="287"/>
      <c r="AB1101" s="287"/>
      <c r="AC1101" s="287"/>
      <c r="AD1101" s="287"/>
      <c r="AE1101" s="287"/>
      <c r="AF1101" s="287"/>
      <c r="AG1101" s="287"/>
      <c r="AH1101" s="287"/>
      <c r="AI1101" s="287"/>
      <c r="AJ1101" s="449"/>
      <c r="AK1101" s="206"/>
      <c r="AL1101" s="206"/>
      <c r="AM1101" s="206"/>
      <c r="AN1101" s="206"/>
      <c r="AO1101" s="206"/>
      <c r="AP1101" s="206"/>
      <c r="AQ1101" s="206"/>
      <c r="AR1101" s="206"/>
      <c r="AS1101" s="206"/>
      <c r="AT1101" s="206"/>
      <c r="AU1101" s="206"/>
      <c r="AV1101" s="206"/>
      <c r="AW1101" s="206"/>
      <c r="AX1101" s="206"/>
      <c r="AY1101" s="206"/>
      <c r="AZ1101" s="206"/>
      <c r="BA1101" s="206"/>
      <c r="BB1101" s="206"/>
      <c r="BC1101" s="206"/>
      <c r="BD1101" s="206"/>
      <c r="BE1101" s="206"/>
      <c r="BF1101" s="206"/>
      <c r="BG1101" s="206"/>
      <c r="BH1101" s="206"/>
      <c r="BI1101" s="206"/>
      <c r="BJ1101" s="206"/>
      <c r="BK1101" s="206"/>
      <c r="BL1101" s="206"/>
      <c r="BM1101" s="206"/>
      <c r="BN1101" s="206"/>
      <c r="BO1101" s="206"/>
      <c r="BP1101" s="206"/>
      <c r="BQ1101" s="206"/>
      <c r="BR1101" s="206"/>
      <c r="BS1101" s="206"/>
      <c r="BT1101" s="206"/>
      <c r="BU1101" s="206"/>
      <c r="BV1101" s="206"/>
      <c r="BW1101" s="206"/>
      <c r="BX1101" s="206"/>
      <c r="BY1101" s="206"/>
      <c r="BZ1101" s="206"/>
      <c r="CA1101" s="206"/>
      <c r="CB1101" s="206"/>
      <c r="CC1101" s="206"/>
      <c r="CD1101" s="206"/>
      <c r="CE1101" s="206"/>
      <c r="CF1101" s="206"/>
      <c r="CG1101" s="206"/>
      <c r="CH1101" s="206"/>
      <c r="CI1101" s="206"/>
      <c r="CJ1101" s="206"/>
      <c r="CK1101" s="206"/>
      <c r="CL1101" s="206"/>
      <c r="CM1101" s="206"/>
      <c r="CN1101" s="206"/>
      <c r="CO1101" s="206"/>
      <c r="CP1101" s="206"/>
      <c r="CQ1101" s="206"/>
      <c r="CR1101" s="206"/>
      <c r="CS1101" s="206"/>
      <c r="CT1101" s="206"/>
      <c r="CU1101" s="206"/>
      <c r="CV1101" s="206"/>
      <c r="CW1101" s="206"/>
      <c r="CX1101" s="206"/>
      <c r="CY1101" s="206"/>
      <c r="CZ1101" s="206"/>
      <c r="DA1101" s="206"/>
      <c r="DB1101" s="206"/>
      <c r="DC1101" s="206"/>
      <c r="DD1101" s="206"/>
      <c r="DE1101" s="206"/>
      <c r="DF1101" s="206"/>
      <c r="DG1101" s="206"/>
      <c r="DH1101" s="206"/>
      <c r="DI1101" s="206"/>
      <c r="DJ1101" s="206"/>
      <c r="DK1101" s="206"/>
      <c r="DL1101" s="206"/>
      <c r="DM1101" s="206"/>
      <c r="DN1101" s="206"/>
      <c r="DO1101" s="206"/>
      <c r="DP1101" s="206"/>
      <c r="DQ1101" s="206"/>
      <c r="DR1101" s="206"/>
      <c r="DS1101" s="206"/>
      <c r="DT1101" s="206"/>
      <c r="DU1101" s="206"/>
      <c r="DV1101" s="206"/>
      <c r="DW1101" s="206"/>
      <c r="DX1101" s="206"/>
      <c r="DY1101" s="206"/>
      <c r="DZ1101" s="206"/>
      <c r="EA1101" s="206"/>
      <c r="EB1101" s="206"/>
      <c r="EC1101" s="206"/>
      <c r="ED1101" s="206"/>
      <c r="EE1101" s="206"/>
      <c r="EF1101" s="206"/>
      <c r="EG1101" s="206"/>
      <c r="EH1101" s="206"/>
      <c r="EI1101" s="206"/>
      <c r="EJ1101" s="206"/>
      <c r="EK1101" s="206"/>
      <c r="EL1101" s="206"/>
      <c r="EM1101" s="206"/>
      <c r="EN1101" s="206"/>
      <c r="EO1101" s="206"/>
      <c r="EP1101" s="206"/>
      <c r="EQ1101" s="206"/>
      <c r="ER1101" s="206"/>
      <c r="ES1101" s="206"/>
      <c r="ET1101" s="206"/>
      <c r="EU1101" s="206"/>
      <c r="EV1101" s="206"/>
      <c r="EW1101" s="206"/>
      <c r="EX1101" s="206"/>
      <c r="EY1101" s="206"/>
      <c r="EZ1101" s="206"/>
      <c r="FA1101" s="206"/>
      <c r="FB1101" s="206"/>
      <c r="FC1101" s="206"/>
      <c r="FD1101" s="206"/>
      <c r="FE1101" s="206"/>
      <c r="FF1101" s="206"/>
      <c r="FG1101" s="206"/>
      <c r="FH1101" s="206"/>
      <c r="FI1101" s="206"/>
      <c r="FJ1101" s="206"/>
      <c r="FK1101" s="206"/>
      <c r="FL1101" s="206"/>
      <c r="FM1101" s="206"/>
      <c r="FN1101" s="206"/>
      <c r="FO1101" s="206"/>
      <c r="FP1101" s="206"/>
      <c r="FQ1101" s="206"/>
      <c r="FR1101" s="206"/>
      <c r="FS1101" s="206"/>
      <c r="FT1101" s="206"/>
      <c r="FU1101" s="206"/>
      <c r="FV1101" s="206"/>
      <c r="FW1101" s="206"/>
      <c r="FX1101" s="206"/>
      <c r="FY1101" s="206"/>
      <c r="FZ1101" s="206"/>
      <c r="GA1101" s="206"/>
      <c r="GB1101" s="206"/>
      <c r="GC1101" s="206"/>
      <c r="GD1101" s="206"/>
      <c r="GE1101" s="206"/>
      <c r="GF1101" s="206"/>
      <c r="GG1101" s="206"/>
      <c r="GH1101" s="206"/>
      <c r="GI1101" s="206"/>
      <c r="GJ1101" s="206"/>
      <c r="GK1101" s="206"/>
      <c r="GL1101" s="206"/>
      <c r="GM1101" s="206"/>
      <c r="GN1101" s="206"/>
      <c r="GO1101" s="206"/>
      <c r="GP1101" s="206"/>
      <c r="GQ1101" s="206"/>
      <c r="GR1101" s="206"/>
      <c r="GS1101" s="206"/>
      <c r="GT1101" s="206"/>
      <c r="GU1101" s="206"/>
      <c r="GV1101" s="206"/>
      <c r="GW1101" s="206"/>
      <c r="GX1101" s="206"/>
      <c r="GY1101" s="206"/>
      <c r="GZ1101" s="206"/>
      <c r="HA1101" s="206"/>
      <c r="HB1101" s="206"/>
      <c r="HC1101" s="206"/>
      <c r="HD1101" s="206"/>
      <c r="HE1101" s="206"/>
      <c r="HF1101" s="206"/>
      <c r="HG1101" s="206"/>
      <c r="HH1101" s="206"/>
      <c r="HI1101" s="206"/>
      <c r="HJ1101" s="206"/>
      <c r="HK1101" s="206"/>
      <c r="HL1101" s="206"/>
      <c r="HM1101" s="206"/>
      <c r="HN1101" s="206"/>
      <c r="HO1101" s="206"/>
      <c r="HP1101" s="206"/>
      <c r="HQ1101" s="206"/>
      <c r="HR1101" s="206"/>
      <c r="HS1101" s="206"/>
      <c r="HT1101" s="206"/>
      <c r="HU1101" s="206"/>
      <c r="HV1101" s="206"/>
      <c r="HW1101" s="206"/>
      <c r="HX1101" s="206"/>
      <c r="HY1101" s="206"/>
      <c r="HZ1101" s="206"/>
      <c r="IA1101" s="206"/>
      <c r="IB1101" s="206"/>
      <c r="IC1101" s="206"/>
      <c r="ID1101" s="206"/>
      <c r="IE1101" s="206"/>
      <c r="IF1101" s="206"/>
      <c r="IG1101" s="206"/>
      <c r="IH1101" s="206"/>
    </row>
    <row r="1102" spans="1:242" s="225" customFormat="1" hidden="1" x14ac:dyDescent="0.25">
      <c r="A1102" s="206"/>
      <c r="B1102" s="206"/>
      <c r="C1102" s="204">
        <v>43756</v>
      </c>
      <c r="D1102" s="233" t="s">
        <v>564</v>
      </c>
      <c r="E1102" s="319" t="s">
        <v>1920</v>
      </c>
      <c r="F1102" s="322"/>
      <c r="G1102" s="242" t="s">
        <v>563</v>
      </c>
      <c r="H1102" s="285"/>
      <c r="I1102" s="236">
        <v>128000</v>
      </c>
      <c r="J1102" s="357">
        <f t="shared" si="17"/>
        <v>10958841</v>
      </c>
      <c r="K1102" s="251"/>
      <c r="L1102" s="287"/>
      <c r="M1102" s="319" t="s">
        <v>1920</v>
      </c>
      <c r="N1102" s="287"/>
      <c r="O1102" s="287"/>
      <c r="P1102" s="287"/>
      <c r="Q1102" s="287"/>
      <c r="R1102" s="287"/>
      <c r="S1102" s="287"/>
      <c r="T1102" s="287"/>
      <c r="U1102" s="287"/>
      <c r="V1102" s="287"/>
      <c r="W1102" s="287"/>
      <c r="X1102" s="287"/>
      <c r="Y1102" s="287"/>
      <c r="Z1102" s="287"/>
      <c r="AA1102" s="287"/>
      <c r="AB1102" s="287"/>
      <c r="AC1102" s="287"/>
      <c r="AD1102" s="287"/>
      <c r="AE1102" s="287"/>
      <c r="AF1102" s="287"/>
      <c r="AG1102" s="287"/>
      <c r="AH1102" s="287"/>
      <c r="AI1102" s="287"/>
      <c r="AJ1102" s="449"/>
      <c r="AK1102" s="206"/>
      <c r="AL1102" s="206"/>
      <c r="AM1102" s="206"/>
      <c r="AN1102" s="206"/>
      <c r="AO1102" s="206"/>
      <c r="AP1102" s="206"/>
      <c r="AQ1102" s="206"/>
      <c r="AR1102" s="206"/>
      <c r="AS1102" s="206"/>
      <c r="AT1102" s="206"/>
      <c r="AU1102" s="206"/>
      <c r="AV1102" s="206"/>
      <c r="AW1102" s="206"/>
      <c r="AX1102" s="206"/>
      <c r="AY1102" s="206"/>
      <c r="AZ1102" s="206"/>
      <c r="BA1102" s="206"/>
      <c r="BB1102" s="206"/>
      <c r="BC1102" s="206"/>
      <c r="BD1102" s="206"/>
      <c r="BE1102" s="206"/>
      <c r="BF1102" s="206"/>
      <c r="BG1102" s="206"/>
      <c r="BH1102" s="206"/>
      <c r="BI1102" s="206"/>
      <c r="BJ1102" s="206"/>
      <c r="BK1102" s="206"/>
      <c r="BL1102" s="206"/>
      <c r="BM1102" s="206"/>
      <c r="BN1102" s="206"/>
      <c r="BO1102" s="206"/>
      <c r="BP1102" s="206"/>
      <c r="BQ1102" s="206"/>
      <c r="BR1102" s="206"/>
      <c r="BS1102" s="206"/>
      <c r="BT1102" s="206"/>
      <c r="BU1102" s="206"/>
      <c r="BV1102" s="206"/>
      <c r="BW1102" s="206"/>
      <c r="BX1102" s="206"/>
      <c r="BY1102" s="206"/>
      <c r="BZ1102" s="206"/>
      <c r="CA1102" s="206"/>
      <c r="CB1102" s="206"/>
      <c r="CC1102" s="206"/>
      <c r="CD1102" s="206"/>
      <c r="CE1102" s="206"/>
      <c r="CF1102" s="206"/>
      <c r="CG1102" s="206"/>
      <c r="CH1102" s="206"/>
      <c r="CI1102" s="206"/>
      <c r="CJ1102" s="206"/>
      <c r="CK1102" s="206"/>
      <c r="CL1102" s="206"/>
      <c r="CM1102" s="206"/>
      <c r="CN1102" s="206"/>
      <c r="CO1102" s="206"/>
      <c r="CP1102" s="206"/>
      <c r="CQ1102" s="206"/>
      <c r="CR1102" s="206"/>
      <c r="CS1102" s="206"/>
      <c r="CT1102" s="206"/>
      <c r="CU1102" s="206"/>
      <c r="CV1102" s="206"/>
      <c r="CW1102" s="206"/>
      <c r="CX1102" s="206"/>
      <c r="CY1102" s="206"/>
      <c r="CZ1102" s="206"/>
      <c r="DA1102" s="206"/>
      <c r="DB1102" s="206"/>
      <c r="DC1102" s="206"/>
      <c r="DD1102" s="206"/>
      <c r="DE1102" s="206"/>
      <c r="DF1102" s="206"/>
      <c r="DG1102" s="206"/>
      <c r="DH1102" s="206"/>
      <c r="DI1102" s="206"/>
      <c r="DJ1102" s="206"/>
      <c r="DK1102" s="206"/>
      <c r="DL1102" s="206"/>
      <c r="DM1102" s="206"/>
      <c r="DN1102" s="206"/>
      <c r="DO1102" s="206"/>
      <c r="DP1102" s="206"/>
      <c r="DQ1102" s="206"/>
      <c r="DR1102" s="206"/>
      <c r="DS1102" s="206"/>
      <c r="DT1102" s="206"/>
      <c r="DU1102" s="206"/>
      <c r="DV1102" s="206"/>
      <c r="DW1102" s="206"/>
      <c r="DX1102" s="206"/>
      <c r="DY1102" s="206"/>
      <c r="DZ1102" s="206"/>
      <c r="EA1102" s="206"/>
      <c r="EB1102" s="206"/>
      <c r="EC1102" s="206"/>
      <c r="ED1102" s="206"/>
      <c r="EE1102" s="206"/>
      <c r="EF1102" s="206"/>
      <c r="EG1102" s="206"/>
      <c r="EH1102" s="206"/>
      <c r="EI1102" s="206"/>
      <c r="EJ1102" s="206"/>
      <c r="EK1102" s="206"/>
      <c r="EL1102" s="206"/>
      <c r="EM1102" s="206"/>
      <c r="EN1102" s="206"/>
      <c r="EO1102" s="206"/>
      <c r="EP1102" s="206"/>
      <c r="EQ1102" s="206"/>
      <c r="ER1102" s="206"/>
      <c r="ES1102" s="206"/>
      <c r="ET1102" s="206"/>
      <c r="EU1102" s="206"/>
      <c r="EV1102" s="206"/>
      <c r="EW1102" s="206"/>
      <c r="EX1102" s="206"/>
      <c r="EY1102" s="206"/>
      <c r="EZ1102" s="206"/>
      <c r="FA1102" s="206"/>
      <c r="FB1102" s="206"/>
      <c r="FC1102" s="206"/>
      <c r="FD1102" s="206"/>
      <c r="FE1102" s="206"/>
      <c r="FF1102" s="206"/>
      <c r="FG1102" s="206"/>
      <c r="FH1102" s="206"/>
      <c r="FI1102" s="206"/>
      <c r="FJ1102" s="206"/>
      <c r="FK1102" s="206"/>
      <c r="FL1102" s="206"/>
      <c r="FM1102" s="206"/>
      <c r="FN1102" s="206"/>
      <c r="FO1102" s="206"/>
      <c r="FP1102" s="206"/>
      <c r="FQ1102" s="206"/>
      <c r="FR1102" s="206"/>
      <c r="FS1102" s="206"/>
      <c r="FT1102" s="206"/>
      <c r="FU1102" s="206"/>
      <c r="FV1102" s="206"/>
      <c r="FW1102" s="206"/>
      <c r="FX1102" s="206"/>
      <c r="FY1102" s="206"/>
      <c r="FZ1102" s="206"/>
      <c r="GA1102" s="206"/>
      <c r="GB1102" s="206"/>
      <c r="GC1102" s="206"/>
      <c r="GD1102" s="206"/>
      <c r="GE1102" s="206"/>
      <c r="GF1102" s="206"/>
      <c r="GG1102" s="206"/>
      <c r="GH1102" s="206"/>
      <c r="GI1102" s="206"/>
      <c r="GJ1102" s="206"/>
      <c r="GK1102" s="206"/>
      <c r="GL1102" s="206"/>
      <c r="GM1102" s="206"/>
      <c r="GN1102" s="206"/>
      <c r="GO1102" s="206"/>
      <c r="GP1102" s="206"/>
      <c r="GQ1102" s="206"/>
      <c r="GR1102" s="206"/>
      <c r="GS1102" s="206"/>
      <c r="GT1102" s="206"/>
      <c r="GU1102" s="206"/>
      <c r="GV1102" s="206"/>
      <c r="GW1102" s="206"/>
      <c r="GX1102" s="206"/>
      <c r="GY1102" s="206"/>
      <c r="GZ1102" s="206"/>
      <c r="HA1102" s="206"/>
      <c r="HB1102" s="206"/>
      <c r="HC1102" s="206"/>
      <c r="HD1102" s="206"/>
      <c r="HE1102" s="206"/>
      <c r="HF1102" s="206"/>
      <c r="HG1102" s="206"/>
      <c r="HH1102" s="206"/>
      <c r="HI1102" s="206"/>
      <c r="HJ1102" s="206"/>
      <c r="HK1102" s="206"/>
      <c r="HL1102" s="206"/>
      <c r="HM1102" s="206"/>
      <c r="HN1102" s="206"/>
      <c r="HO1102" s="206"/>
      <c r="HP1102" s="206"/>
      <c r="HQ1102" s="206"/>
      <c r="HR1102" s="206"/>
      <c r="HS1102" s="206"/>
      <c r="HT1102" s="206"/>
      <c r="HU1102" s="206"/>
      <c r="HV1102" s="206"/>
      <c r="HW1102" s="206"/>
      <c r="HX1102" s="206"/>
      <c r="HY1102" s="206"/>
      <c r="HZ1102" s="206"/>
      <c r="IA1102" s="206"/>
      <c r="IB1102" s="206"/>
      <c r="IC1102" s="206"/>
      <c r="ID1102" s="206"/>
      <c r="IE1102" s="206"/>
      <c r="IF1102" s="206"/>
      <c r="IG1102" s="206"/>
      <c r="IH1102" s="206"/>
    </row>
    <row r="1103" spans="1:242" s="225" customFormat="1" hidden="1" x14ac:dyDescent="0.25">
      <c r="A1103" s="206"/>
      <c r="B1103" s="206"/>
      <c r="C1103" s="204">
        <v>43757</v>
      </c>
      <c r="D1103" s="233" t="s">
        <v>607</v>
      </c>
      <c r="E1103" s="319" t="s">
        <v>1921</v>
      </c>
      <c r="F1103" s="322"/>
      <c r="G1103" s="242" t="s">
        <v>343</v>
      </c>
      <c r="H1103" s="285"/>
      <c r="I1103" s="236">
        <v>250000</v>
      </c>
      <c r="J1103" s="357">
        <f t="shared" si="17"/>
        <v>10708841</v>
      </c>
      <c r="K1103" s="251"/>
      <c r="L1103" s="287"/>
      <c r="M1103" s="319" t="s">
        <v>1921</v>
      </c>
      <c r="N1103" s="287"/>
      <c r="O1103" s="287"/>
      <c r="P1103" s="287"/>
      <c r="Q1103" s="287"/>
      <c r="R1103" s="287"/>
      <c r="S1103" s="287"/>
      <c r="T1103" s="287"/>
      <c r="U1103" s="287"/>
      <c r="V1103" s="287"/>
      <c r="W1103" s="287"/>
      <c r="X1103" s="287"/>
      <c r="Y1103" s="287"/>
      <c r="Z1103" s="287"/>
      <c r="AA1103" s="287"/>
      <c r="AB1103" s="287"/>
      <c r="AC1103" s="287"/>
      <c r="AD1103" s="287"/>
      <c r="AE1103" s="287"/>
      <c r="AF1103" s="287"/>
      <c r="AG1103" s="287"/>
      <c r="AH1103" s="287"/>
      <c r="AI1103" s="287"/>
      <c r="AJ1103" s="449"/>
      <c r="AK1103" s="206"/>
      <c r="AL1103" s="206"/>
      <c r="AM1103" s="206"/>
      <c r="AN1103" s="206"/>
      <c r="AO1103" s="206"/>
      <c r="AP1103" s="206"/>
      <c r="AQ1103" s="206"/>
      <c r="AR1103" s="206"/>
      <c r="AS1103" s="206"/>
      <c r="AT1103" s="206"/>
      <c r="AU1103" s="206"/>
      <c r="AV1103" s="206"/>
      <c r="AW1103" s="206"/>
      <c r="AX1103" s="206"/>
      <c r="AY1103" s="206"/>
      <c r="AZ1103" s="206"/>
      <c r="BA1103" s="206"/>
      <c r="BB1103" s="206"/>
      <c r="BC1103" s="206"/>
      <c r="BD1103" s="206"/>
      <c r="BE1103" s="206"/>
      <c r="BF1103" s="206"/>
      <c r="BG1103" s="206"/>
      <c r="BH1103" s="206"/>
      <c r="BI1103" s="206"/>
      <c r="BJ1103" s="206"/>
      <c r="BK1103" s="206"/>
      <c r="BL1103" s="206"/>
      <c r="BM1103" s="206"/>
      <c r="BN1103" s="206"/>
      <c r="BO1103" s="206"/>
      <c r="BP1103" s="206"/>
      <c r="BQ1103" s="206"/>
      <c r="BR1103" s="206"/>
      <c r="BS1103" s="206"/>
      <c r="BT1103" s="206"/>
      <c r="BU1103" s="206"/>
      <c r="BV1103" s="206"/>
      <c r="BW1103" s="206"/>
      <c r="BX1103" s="206"/>
      <c r="BY1103" s="206"/>
      <c r="BZ1103" s="206"/>
      <c r="CA1103" s="206"/>
      <c r="CB1103" s="206"/>
      <c r="CC1103" s="206"/>
      <c r="CD1103" s="206"/>
      <c r="CE1103" s="206"/>
      <c r="CF1103" s="206"/>
      <c r="CG1103" s="206"/>
      <c r="CH1103" s="206"/>
      <c r="CI1103" s="206"/>
      <c r="CJ1103" s="206"/>
      <c r="CK1103" s="206"/>
      <c r="CL1103" s="206"/>
      <c r="CM1103" s="206"/>
      <c r="CN1103" s="206"/>
      <c r="CO1103" s="206"/>
      <c r="CP1103" s="206"/>
      <c r="CQ1103" s="206"/>
      <c r="CR1103" s="206"/>
      <c r="CS1103" s="206"/>
      <c r="CT1103" s="206"/>
      <c r="CU1103" s="206"/>
      <c r="CV1103" s="206"/>
      <c r="CW1103" s="206"/>
      <c r="CX1103" s="206"/>
      <c r="CY1103" s="206"/>
      <c r="CZ1103" s="206"/>
      <c r="DA1103" s="206"/>
      <c r="DB1103" s="206"/>
      <c r="DC1103" s="206"/>
      <c r="DD1103" s="206"/>
      <c r="DE1103" s="206"/>
      <c r="DF1103" s="206"/>
      <c r="DG1103" s="206"/>
      <c r="DH1103" s="206"/>
      <c r="DI1103" s="206"/>
      <c r="DJ1103" s="206"/>
      <c r="DK1103" s="206"/>
      <c r="DL1103" s="206"/>
      <c r="DM1103" s="206"/>
      <c r="DN1103" s="206"/>
      <c r="DO1103" s="206"/>
      <c r="DP1103" s="206"/>
      <c r="DQ1103" s="206"/>
      <c r="DR1103" s="206"/>
      <c r="DS1103" s="206"/>
      <c r="DT1103" s="206"/>
      <c r="DU1103" s="206"/>
      <c r="DV1103" s="206"/>
      <c r="DW1103" s="206"/>
      <c r="DX1103" s="206"/>
      <c r="DY1103" s="206"/>
      <c r="DZ1103" s="206"/>
      <c r="EA1103" s="206"/>
      <c r="EB1103" s="206"/>
      <c r="EC1103" s="206"/>
      <c r="ED1103" s="206"/>
      <c r="EE1103" s="206"/>
      <c r="EF1103" s="206"/>
      <c r="EG1103" s="206"/>
      <c r="EH1103" s="206"/>
      <c r="EI1103" s="206"/>
      <c r="EJ1103" s="206"/>
      <c r="EK1103" s="206"/>
      <c r="EL1103" s="206"/>
      <c r="EM1103" s="206"/>
      <c r="EN1103" s="206"/>
      <c r="EO1103" s="206"/>
      <c r="EP1103" s="206"/>
      <c r="EQ1103" s="206"/>
      <c r="ER1103" s="206"/>
      <c r="ES1103" s="206"/>
      <c r="ET1103" s="206"/>
      <c r="EU1103" s="206"/>
      <c r="EV1103" s="206"/>
      <c r="EW1103" s="206"/>
      <c r="EX1103" s="206"/>
      <c r="EY1103" s="206"/>
      <c r="EZ1103" s="206"/>
      <c r="FA1103" s="206"/>
      <c r="FB1103" s="206"/>
      <c r="FC1103" s="206"/>
      <c r="FD1103" s="206"/>
      <c r="FE1103" s="206"/>
      <c r="FF1103" s="206"/>
      <c r="FG1103" s="206"/>
      <c r="FH1103" s="206"/>
      <c r="FI1103" s="206"/>
      <c r="FJ1103" s="206"/>
      <c r="FK1103" s="206"/>
      <c r="FL1103" s="206"/>
      <c r="FM1103" s="206"/>
      <c r="FN1103" s="206"/>
      <c r="FO1103" s="206"/>
      <c r="FP1103" s="206"/>
      <c r="FQ1103" s="206"/>
      <c r="FR1103" s="206"/>
      <c r="FS1103" s="206"/>
      <c r="FT1103" s="206"/>
      <c r="FU1103" s="206"/>
      <c r="FV1103" s="206"/>
      <c r="FW1103" s="206"/>
      <c r="FX1103" s="206"/>
      <c r="FY1103" s="206"/>
      <c r="FZ1103" s="206"/>
      <c r="GA1103" s="206"/>
      <c r="GB1103" s="206"/>
      <c r="GC1103" s="206"/>
      <c r="GD1103" s="206"/>
      <c r="GE1103" s="206"/>
      <c r="GF1103" s="206"/>
      <c r="GG1103" s="206"/>
      <c r="GH1103" s="206"/>
      <c r="GI1103" s="206"/>
      <c r="GJ1103" s="206"/>
      <c r="GK1103" s="206"/>
      <c r="GL1103" s="206"/>
      <c r="GM1103" s="206"/>
      <c r="GN1103" s="206"/>
      <c r="GO1103" s="206"/>
      <c r="GP1103" s="206"/>
      <c r="GQ1103" s="206"/>
      <c r="GR1103" s="206"/>
      <c r="GS1103" s="206"/>
      <c r="GT1103" s="206"/>
      <c r="GU1103" s="206"/>
      <c r="GV1103" s="206"/>
      <c r="GW1103" s="206"/>
      <c r="GX1103" s="206"/>
      <c r="GY1103" s="206"/>
      <c r="GZ1103" s="206"/>
      <c r="HA1103" s="206"/>
      <c r="HB1103" s="206"/>
      <c r="HC1103" s="206"/>
      <c r="HD1103" s="206"/>
      <c r="HE1103" s="206"/>
      <c r="HF1103" s="206"/>
      <c r="HG1103" s="206"/>
      <c r="HH1103" s="206"/>
      <c r="HI1103" s="206"/>
      <c r="HJ1103" s="206"/>
      <c r="HK1103" s="206"/>
      <c r="HL1103" s="206"/>
      <c r="HM1103" s="206"/>
      <c r="HN1103" s="206"/>
      <c r="HO1103" s="206"/>
      <c r="HP1103" s="206"/>
      <c r="HQ1103" s="206"/>
      <c r="HR1103" s="206"/>
      <c r="HS1103" s="206"/>
      <c r="HT1103" s="206"/>
      <c r="HU1103" s="206"/>
      <c r="HV1103" s="206"/>
      <c r="HW1103" s="206"/>
      <c r="HX1103" s="206"/>
      <c r="HY1103" s="206"/>
      <c r="HZ1103" s="206"/>
      <c r="IA1103" s="206"/>
      <c r="IB1103" s="206"/>
      <c r="IC1103" s="206"/>
      <c r="ID1103" s="206"/>
      <c r="IE1103" s="206"/>
      <c r="IF1103" s="206"/>
      <c r="IG1103" s="206"/>
      <c r="IH1103" s="206"/>
    </row>
    <row r="1104" spans="1:242" s="225" customFormat="1" hidden="1" x14ac:dyDescent="0.25">
      <c r="A1104" s="206"/>
      <c r="B1104" s="206"/>
      <c r="C1104" s="232">
        <v>43752</v>
      </c>
      <c r="D1104" s="400" t="s">
        <v>1933</v>
      </c>
      <c r="E1104" s="206" t="s">
        <v>1936</v>
      </c>
      <c r="F1104" s="287"/>
      <c r="G1104" s="401" t="s">
        <v>1869</v>
      </c>
      <c r="H1104" s="285"/>
      <c r="I1104" s="256">
        <v>1135000</v>
      </c>
      <c r="J1104" s="357">
        <f t="shared" si="17"/>
        <v>9573841</v>
      </c>
      <c r="K1104" s="251"/>
      <c r="L1104" s="287"/>
      <c r="M1104" s="206" t="s">
        <v>1936</v>
      </c>
      <c r="N1104" s="287"/>
      <c r="O1104" s="287"/>
      <c r="P1104" s="287"/>
      <c r="Q1104" s="287"/>
      <c r="R1104" s="287"/>
      <c r="S1104" s="287"/>
      <c r="T1104" s="287"/>
      <c r="U1104" s="287"/>
      <c r="V1104" s="287"/>
      <c r="W1104" s="287"/>
      <c r="X1104" s="287"/>
      <c r="Y1104" s="287"/>
      <c r="Z1104" s="287"/>
      <c r="AA1104" s="287"/>
      <c r="AB1104" s="287"/>
      <c r="AC1104" s="287"/>
      <c r="AD1104" s="287"/>
      <c r="AE1104" s="287"/>
      <c r="AF1104" s="287"/>
      <c r="AG1104" s="287"/>
      <c r="AH1104" s="287"/>
      <c r="AI1104" s="287"/>
      <c r="AJ1104" s="449"/>
      <c r="AK1104" s="206"/>
      <c r="AL1104" s="206"/>
      <c r="AM1104" s="206"/>
      <c r="AN1104" s="206"/>
      <c r="AO1104" s="206"/>
      <c r="AP1104" s="206"/>
      <c r="AQ1104" s="206"/>
      <c r="AR1104" s="206"/>
      <c r="AS1104" s="206"/>
      <c r="AT1104" s="206"/>
      <c r="AU1104" s="206"/>
      <c r="AV1104" s="206"/>
      <c r="AW1104" s="206"/>
      <c r="AX1104" s="206"/>
      <c r="AY1104" s="206"/>
      <c r="AZ1104" s="206"/>
      <c r="BA1104" s="206"/>
      <c r="BB1104" s="206"/>
      <c r="BC1104" s="206"/>
      <c r="BD1104" s="206"/>
      <c r="BE1104" s="206"/>
      <c r="BF1104" s="206"/>
      <c r="BG1104" s="206"/>
      <c r="BH1104" s="206"/>
      <c r="BI1104" s="206"/>
      <c r="BJ1104" s="206"/>
      <c r="BK1104" s="206"/>
      <c r="BL1104" s="206"/>
      <c r="BM1104" s="206"/>
      <c r="BN1104" s="206"/>
      <c r="BO1104" s="206"/>
      <c r="BP1104" s="206"/>
      <c r="BQ1104" s="206"/>
      <c r="BR1104" s="206"/>
      <c r="BS1104" s="206"/>
      <c r="BT1104" s="206"/>
      <c r="BU1104" s="206"/>
      <c r="BV1104" s="206"/>
      <c r="BW1104" s="206"/>
      <c r="BX1104" s="206"/>
      <c r="BY1104" s="206"/>
      <c r="BZ1104" s="206"/>
      <c r="CA1104" s="206"/>
      <c r="CB1104" s="206"/>
      <c r="CC1104" s="206"/>
      <c r="CD1104" s="206"/>
      <c r="CE1104" s="206"/>
      <c r="CF1104" s="206"/>
      <c r="CG1104" s="206"/>
      <c r="CH1104" s="206"/>
      <c r="CI1104" s="206"/>
      <c r="CJ1104" s="206"/>
      <c r="CK1104" s="206"/>
      <c r="CL1104" s="206"/>
      <c r="CM1104" s="206"/>
      <c r="CN1104" s="206"/>
      <c r="CO1104" s="206"/>
      <c r="CP1104" s="206"/>
      <c r="CQ1104" s="206"/>
      <c r="CR1104" s="206"/>
      <c r="CS1104" s="206"/>
      <c r="CT1104" s="206"/>
      <c r="CU1104" s="206"/>
      <c r="CV1104" s="206"/>
      <c r="CW1104" s="206"/>
      <c r="CX1104" s="206"/>
      <c r="CY1104" s="206"/>
      <c r="CZ1104" s="206"/>
      <c r="DA1104" s="206"/>
      <c r="DB1104" s="206"/>
      <c r="DC1104" s="206"/>
      <c r="DD1104" s="206"/>
      <c r="DE1104" s="206"/>
      <c r="DF1104" s="206"/>
      <c r="DG1104" s="206"/>
      <c r="DH1104" s="206"/>
      <c r="DI1104" s="206"/>
      <c r="DJ1104" s="206"/>
      <c r="DK1104" s="206"/>
      <c r="DL1104" s="206"/>
      <c r="DM1104" s="206"/>
      <c r="DN1104" s="206"/>
      <c r="DO1104" s="206"/>
      <c r="DP1104" s="206"/>
      <c r="DQ1104" s="206"/>
      <c r="DR1104" s="206"/>
      <c r="DS1104" s="206"/>
      <c r="DT1104" s="206"/>
      <c r="DU1104" s="206"/>
      <c r="DV1104" s="206"/>
      <c r="DW1104" s="206"/>
      <c r="DX1104" s="206"/>
      <c r="DY1104" s="206"/>
      <c r="DZ1104" s="206"/>
      <c r="EA1104" s="206"/>
      <c r="EB1104" s="206"/>
      <c r="EC1104" s="206"/>
      <c r="ED1104" s="206"/>
      <c r="EE1104" s="206"/>
      <c r="EF1104" s="206"/>
      <c r="EG1104" s="206"/>
      <c r="EH1104" s="206"/>
      <c r="EI1104" s="206"/>
      <c r="EJ1104" s="206"/>
      <c r="EK1104" s="206"/>
      <c r="EL1104" s="206"/>
      <c r="EM1104" s="206"/>
      <c r="EN1104" s="206"/>
      <c r="EO1104" s="206"/>
      <c r="EP1104" s="206"/>
      <c r="EQ1104" s="206"/>
      <c r="ER1104" s="206"/>
      <c r="ES1104" s="206"/>
      <c r="ET1104" s="206"/>
      <c r="EU1104" s="206"/>
      <c r="EV1104" s="206"/>
      <c r="EW1104" s="206"/>
      <c r="EX1104" s="206"/>
      <c r="EY1104" s="206"/>
      <c r="EZ1104" s="206"/>
      <c r="FA1104" s="206"/>
      <c r="FB1104" s="206"/>
      <c r="FC1104" s="206"/>
      <c r="FD1104" s="206"/>
      <c r="FE1104" s="206"/>
      <c r="FF1104" s="206"/>
      <c r="FG1104" s="206"/>
      <c r="FH1104" s="206"/>
      <c r="FI1104" s="206"/>
      <c r="FJ1104" s="206"/>
      <c r="FK1104" s="206"/>
      <c r="FL1104" s="206"/>
      <c r="FM1104" s="206"/>
      <c r="FN1104" s="206"/>
      <c r="FO1104" s="206"/>
      <c r="FP1104" s="206"/>
      <c r="FQ1104" s="206"/>
      <c r="FR1104" s="206"/>
      <c r="FS1104" s="206"/>
      <c r="FT1104" s="206"/>
      <c r="FU1104" s="206"/>
      <c r="FV1104" s="206"/>
      <c r="FW1104" s="206"/>
      <c r="FX1104" s="206"/>
      <c r="FY1104" s="206"/>
      <c r="FZ1104" s="206"/>
      <c r="GA1104" s="206"/>
      <c r="GB1104" s="206"/>
      <c r="GC1104" s="206"/>
      <c r="GD1104" s="206"/>
      <c r="GE1104" s="206"/>
      <c r="GF1104" s="206"/>
      <c r="GG1104" s="206"/>
      <c r="GH1104" s="206"/>
      <c r="GI1104" s="206"/>
      <c r="GJ1104" s="206"/>
      <c r="GK1104" s="206"/>
      <c r="GL1104" s="206"/>
      <c r="GM1104" s="206"/>
      <c r="GN1104" s="206"/>
      <c r="GO1104" s="206"/>
      <c r="GP1104" s="206"/>
      <c r="GQ1104" s="206"/>
      <c r="GR1104" s="206"/>
      <c r="GS1104" s="206"/>
      <c r="GT1104" s="206"/>
      <c r="GU1104" s="206"/>
      <c r="GV1104" s="206"/>
      <c r="GW1104" s="206"/>
      <c r="GX1104" s="206"/>
      <c r="GY1104" s="206"/>
      <c r="GZ1104" s="206"/>
      <c r="HA1104" s="206"/>
      <c r="HB1104" s="206"/>
      <c r="HC1104" s="206"/>
      <c r="HD1104" s="206"/>
      <c r="HE1104" s="206"/>
      <c r="HF1104" s="206"/>
      <c r="HG1104" s="206"/>
      <c r="HH1104" s="206"/>
      <c r="HI1104" s="206"/>
      <c r="HJ1104" s="206"/>
      <c r="HK1104" s="206"/>
      <c r="HL1104" s="206"/>
      <c r="HM1104" s="206"/>
      <c r="HN1104" s="206"/>
      <c r="HO1104" s="206"/>
      <c r="HP1104" s="206"/>
      <c r="HQ1104" s="206"/>
      <c r="HR1104" s="206"/>
      <c r="HS1104" s="206"/>
      <c r="HT1104" s="206"/>
      <c r="HU1104" s="206"/>
      <c r="HV1104" s="206"/>
      <c r="HW1104" s="206"/>
      <c r="HX1104" s="206"/>
      <c r="HY1104" s="206"/>
      <c r="HZ1104" s="206"/>
      <c r="IA1104" s="206"/>
      <c r="IB1104" s="206"/>
      <c r="IC1104" s="206"/>
      <c r="ID1104" s="206"/>
      <c r="IE1104" s="206"/>
      <c r="IF1104" s="206"/>
      <c r="IG1104" s="206"/>
      <c r="IH1104" s="206"/>
    </row>
    <row r="1105" spans="1:242" s="225" customFormat="1" hidden="1" x14ac:dyDescent="0.25">
      <c r="A1105" s="206"/>
      <c r="B1105" s="206"/>
      <c r="C1105" s="399">
        <v>43752</v>
      </c>
      <c r="D1105" s="226" t="s">
        <v>1933</v>
      </c>
      <c r="E1105" s="206" t="s">
        <v>1937</v>
      </c>
      <c r="F1105" s="206"/>
      <c r="G1105" s="225" t="s">
        <v>1187</v>
      </c>
      <c r="H1105" s="285"/>
      <c r="I1105" s="256">
        <v>500000</v>
      </c>
      <c r="J1105" s="357">
        <f t="shared" si="17"/>
        <v>9073841</v>
      </c>
      <c r="K1105" s="251"/>
      <c r="L1105" s="287"/>
      <c r="M1105" s="206" t="s">
        <v>1937</v>
      </c>
      <c r="N1105" s="287"/>
      <c r="O1105" s="287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449"/>
      <c r="AK1105" s="206"/>
      <c r="AL1105" s="206"/>
      <c r="AM1105" s="206"/>
      <c r="AN1105" s="206"/>
      <c r="AO1105" s="206"/>
      <c r="AP1105" s="206"/>
      <c r="AQ1105" s="206"/>
      <c r="AR1105" s="206"/>
      <c r="AS1105" s="206"/>
      <c r="AT1105" s="206"/>
      <c r="AU1105" s="206"/>
      <c r="AV1105" s="206"/>
      <c r="AW1105" s="206"/>
      <c r="AX1105" s="206"/>
      <c r="AY1105" s="206"/>
      <c r="AZ1105" s="206"/>
      <c r="BA1105" s="206"/>
      <c r="BB1105" s="206"/>
      <c r="BC1105" s="206"/>
      <c r="BD1105" s="206"/>
      <c r="BE1105" s="206"/>
      <c r="BF1105" s="206"/>
      <c r="BG1105" s="206"/>
      <c r="BH1105" s="206"/>
      <c r="BI1105" s="206"/>
      <c r="BJ1105" s="206"/>
      <c r="BK1105" s="206"/>
      <c r="BL1105" s="206"/>
      <c r="BM1105" s="206"/>
      <c r="BN1105" s="206"/>
      <c r="BO1105" s="206"/>
      <c r="BP1105" s="206"/>
      <c r="BQ1105" s="206"/>
      <c r="BR1105" s="206"/>
      <c r="BS1105" s="206"/>
      <c r="BT1105" s="206"/>
      <c r="BU1105" s="206"/>
      <c r="BV1105" s="206"/>
      <c r="BW1105" s="206"/>
      <c r="BX1105" s="206"/>
      <c r="BY1105" s="206"/>
      <c r="BZ1105" s="206"/>
      <c r="CA1105" s="206"/>
      <c r="CB1105" s="206"/>
      <c r="CC1105" s="206"/>
      <c r="CD1105" s="206"/>
      <c r="CE1105" s="206"/>
      <c r="CF1105" s="206"/>
      <c r="CG1105" s="206"/>
      <c r="CH1105" s="206"/>
      <c r="CI1105" s="206"/>
      <c r="CJ1105" s="206"/>
      <c r="CK1105" s="206"/>
      <c r="CL1105" s="206"/>
      <c r="CM1105" s="206"/>
      <c r="CN1105" s="206"/>
      <c r="CO1105" s="206"/>
      <c r="CP1105" s="206"/>
      <c r="CQ1105" s="206"/>
      <c r="CR1105" s="206"/>
      <c r="CS1105" s="206"/>
      <c r="CT1105" s="206"/>
      <c r="CU1105" s="206"/>
      <c r="CV1105" s="206"/>
      <c r="CW1105" s="206"/>
      <c r="CX1105" s="206"/>
      <c r="CY1105" s="206"/>
      <c r="CZ1105" s="206"/>
      <c r="DA1105" s="206"/>
      <c r="DB1105" s="206"/>
      <c r="DC1105" s="206"/>
      <c r="DD1105" s="206"/>
      <c r="DE1105" s="206"/>
      <c r="DF1105" s="206"/>
      <c r="DG1105" s="206"/>
      <c r="DH1105" s="206"/>
      <c r="DI1105" s="206"/>
      <c r="DJ1105" s="206"/>
      <c r="DK1105" s="206"/>
      <c r="DL1105" s="206"/>
      <c r="DM1105" s="206"/>
      <c r="DN1105" s="206"/>
      <c r="DO1105" s="206"/>
      <c r="DP1105" s="206"/>
      <c r="DQ1105" s="206"/>
      <c r="DR1105" s="206"/>
      <c r="DS1105" s="206"/>
      <c r="DT1105" s="206"/>
      <c r="DU1105" s="206"/>
      <c r="DV1105" s="206"/>
      <c r="DW1105" s="206"/>
      <c r="DX1105" s="206"/>
      <c r="DY1105" s="206"/>
      <c r="DZ1105" s="206"/>
      <c r="EA1105" s="206"/>
      <c r="EB1105" s="206"/>
      <c r="EC1105" s="206"/>
      <c r="ED1105" s="206"/>
      <c r="EE1105" s="206"/>
      <c r="EF1105" s="206"/>
      <c r="EG1105" s="206"/>
      <c r="EH1105" s="206"/>
      <c r="EI1105" s="206"/>
      <c r="EJ1105" s="206"/>
      <c r="EK1105" s="206"/>
      <c r="EL1105" s="206"/>
      <c r="EM1105" s="206"/>
      <c r="EN1105" s="206"/>
      <c r="EO1105" s="206"/>
      <c r="EP1105" s="206"/>
      <c r="EQ1105" s="206"/>
      <c r="ER1105" s="206"/>
      <c r="ES1105" s="206"/>
      <c r="ET1105" s="206"/>
      <c r="EU1105" s="206"/>
      <c r="EV1105" s="206"/>
      <c r="EW1105" s="206"/>
      <c r="EX1105" s="206"/>
      <c r="EY1105" s="206"/>
      <c r="EZ1105" s="206"/>
      <c r="FA1105" s="206"/>
      <c r="FB1105" s="206"/>
      <c r="FC1105" s="206"/>
      <c r="FD1105" s="206"/>
      <c r="FE1105" s="206"/>
      <c r="FF1105" s="206"/>
      <c r="FG1105" s="206"/>
      <c r="FH1105" s="206"/>
      <c r="FI1105" s="206"/>
      <c r="FJ1105" s="206"/>
      <c r="FK1105" s="206"/>
      <c r="FL1105" s="206"/>
      <c r="FM1105" s="206"/>
      <c r="FN1105" s="206"/>
      <c r="FO1105" s="206"/>
      <c r="FP1105" s="206"/>
      <c r="FQ1105" s="206"/>
      <c r="FR1105" s="206"/>
      <c r="FS1105" s="206"/>
      <c r="FT1105" s="206"/>
      <c r="FU1105" s="206"/>
      <c r="FV1105" s="206"/>
      <c r="FW1105" s="206"/>
      <c r="FX1105" s="206"/>
      <c r="FY1105" s="206"/>
      <c r="FZ1105" s="206"/>
      <c r="GA1105" s="206"/>
      <c r="GB1105" s="206"/>
      <c r="GC1105" s="206"/>
      <c r="GD1105" s="206"/>
      <c r="GE1105" s="206"/>
      <c r="GF1105" s="206"/>
      <c r="GG1105" s="206"/>
      <c r="GH1105" s="206"/>
      <c r="GI1105" s="206"/>
      <c r="GJ1105" s="206"/>
      <c r="GK1105" s="206"/>
      <c r="GL1105" s="206"/>
      <c r="GM1105" s="206"/>
      <c r="GN1105" s="206"/>
      <c r="GO1105" s="206"/>
      <c r="GP1105" s="206"/>
      <c r="GQ1105" s="206"/>
      <c r="GR1105" s="206"/>
      <c r="GS1105" s="206"/>
      <c r="GT1105" s="206"/>
      <c r="GU1105" s="206"/>
      <c r="GV1105" s="206"/>
      <c r="GW1105" s="206"/>
      <c r="GX1105" s="206"/>
      <c r="GY1105" s="206"/>
      <c r="GZ1105" s="206"/>
      <c r="HA1105" s="206"/>
      <c r="HB1105" s="206"/>
      <c r="HC1105" s="206"/>
      <c r="HD1105" s="206"/>
      <c r="HE1105" s="206"/>
      <c r="HF1105" s="206"/>
      <c r="HG1105" s="206"/>
      <c r="HH1105" s="206"/>
      <c r="HI1105" s="206"/>
      <c r="HJ1105" s="206"/>
      <c r="HK1105" s="206"/>
      <c r="HL1105" s="206"/>
      <c r="HM1105" s="206"/>
      <c r="HN1105" s="206"/>
      <c r="HO1105" s="206"/>
      <c r="HP1105" s="206"/>
      <c r="HQ1105" s="206"/>
      <c r="HR1105" s="206"/>
      <c r="HS1105" s="206"/>
      <c r="HT1105" s="206"/>
      <c r="HU1105" s="206"/>
      <c r="HV1105" s="206"/>
      <c r="HW1105" s="206"/>
      <c r="HX1105" s="206"/>
      <c r="HY1105" s="206"/>
      <c r="HZ1105" s="206"/>
      <c r="IA1105" s="206"/>
      <c r="IB1105" s="206"/>
      <c r="IC1105" s="206"/>
      <c r="ID1105" s="206"/>
      <c r="IE1105" s="206"/>
      <c r="IF1105" s="206"/>
      <c r="IG1105" s="206"/>
      <c r="IH1105" s="206"/>
    </row>
    <row r="1106" spans="1:242" s="225" customFormat="1" hidden="1" x14ac:dyDescent="0.25">
      <c r="A1106" s="206"/>
      <c r="B1106" s="206"/>
      <c r="C1106" s="399">
        <v>43756</v>
      </c>
      <c r="D1106" s="226" t="s">
        <v>1934</v>
      </c>
      <c r="E1106" s="206" t="s">
        <v>1938</v>
      </c>
      <c r="F1106" s="206"/>
      <c r="G1106" s="225" t="s">
        <v>1521</v>
      </c>
      <c r="H1106" s="285"/>
      <c r="I1106" s="256">
        <v>1340000</v>
      </c>
      <c r="J1106" s="357">
        <f t="shared" si="17"/>
        <v>7733841</v>
      </c>
      <c r="K1106" s="251"/>
      <c r="L1106" s="287"/>
      <c r="M1106" s="206" t="s">
        <v>1938</v>
      </c>
      <c r="N1106" s="287"/>
      <c r="O1106" s="287"/>
      <c r="P1106" s="287"/>
      <c r="Q1106" s="287"/>
      <c r="R1106" s="287"/>
      <c r="S1106" s="287"/>
      <c r="T1106" s="287"/>
      <c r="U1106" s="287"/>
      <c r="V1106" s="287"/>
      <c r="W1106" s="287"/>
      <c r="X1106" s="287"/>
      <c r="Y1106" s="287"/>
      <c r="Z1106" s="287"/>
      <c r="AA1106" s="287"/>
      <c r="AB1106" s="287"/>
      <c r="AC1106" s="287"/>
      <c r="AD1106" s="287"/>
      <c r="AE1106" s="287"/>
      <c r="AF1106" s="287"/>
      <c r="AG1106" s="287"/>
      <c r="AH1106" s="287"/>
      <c r="AI1106" s="287"/>
      <c r="AJ1106" s="449"/>
      <c r="AK1106" s="206"/>
      <c r="AL1106" s="206"/>
      <c r="AM1106" s="206"/>
      <c r="AN1106" s="206"/>
      <c r="AO1106" s="206"/>
      <c r="AP1106" s="206"/>
      <c r="AQ1106" s="206"/>
      <c r="AR1106" s="206"/>
      <c r="AS1106" s="206"/>
      <c r="AT1106" s="206"/>
      <c r="AU1106" s="206"/>
      <c r="AV1106" s="206"/>
      <c r="AW1106" s="206"/>
      <c r="AX1106" s="206"/>
      <c r="AY1106" s="206"/>
      <c r="AZ1106" s="206"/>
      <c r="BA1106" s="206"/>
      <c r="BB1106" s="206"/>
      <c r="BC1106" s="206"/>
      <c r="BD1106" s="206"/>
      <c r="BE1106" s="206"/>
      <c r="BF1106" s="206"/>
      <c r="BG1106" s="206"/>
      <c r="BH1106" s="206"/>
      <c r="BI1106" s="206"/>
      <c r="BJ1106" s="206"/>
      <c r="BK1106" s="206"/>
      <c r="BL1106" s="206"/>
      <c r="BM1106" s="206"/>
      <c r="BN1106" s="206"/>
      <c r="BO1106" s="206"/>
      <c r="BP1106" s="206"/>
      <c r="BQ1106" s="206"/>
      <c r="BR1106" s="206"/>
      <c r="BS1106" s="206"/>
      <c r="BT1106" s="206"/>
      <c r="BU1106" s="206"/>
      <c r="BV1106" s="206"/>
      <c r="BW1106" s="206"/>
      <c r="BX1106" s="206"/>
      <c r="BY1106" s="206"/>
      <c r="BZ1106" s="206"/>
      <c r="CA1106" s="206"/>
      <c r="CB1106" s="206"/>
      <c r="CC1106" s="206"/>
      <c r="CD1106" s="206"/>
      <c r="CE1106" s="206"/>
      <c r="CF1106" s="206"/>
      <c r="CG1106" s="206"/>
      <c r="CH1106" s="206"/>
      <c r="CI1106" s="206"/>
      <c r="CJ1106" s="206"/>
      <c r="CK1106" s="206"/>
      <c r="CL1106" s="206"/>
      <c r="CM1106" s="206"/>
      <c r="CN1106" s="206"/>
      <c r="CO1106" s="206"/>
      <c r="CP1106" s="206"/>
      <c r="CQ1106" s="206"/>
      <c r="CR1106" s="206"/>
      <c r="CS1106" s="206"/>
      <c r="CT1106" s="206"/>
      <c r="CU1106" s="206"/>
      <c r="CV1106" s="206"/>
      <c r="CW1106" s="206"/>
      <c r="CX1106" s="206"/>
      <c r="CY1106" s="206"/>
      <c r="CZ1106" s="206"/>
      <c r="DA1106" s="206"/>
      <c r="DB1106" s="206"/>
      <c r="DC1106" s="206"/>
      <c r="DD1106" s="206"/>
      <c r="DE1106" s="206"/>
      <c r="DF1106" s="206"/>
      <c r="DG1106" s="206"/>
      <c r="DH1106" s="206"/>
      <c r="DI1106" s="206"/>
      <c r="DJ1106" s="206"/>
      <c r="DK1106" s="206"/>
      <c r="DL1106" s="206"/>
      <c r="DM1106" s="206"/>
      <c r="DN1106" s="206"/>
      <c r="DO1106" s="206"/>
      <c r="DP1106" s="206"/>
      <c r="DQ1106" s="206"/>
      <c r="DR1106" s="206"/>
      <c r="DS1106" s="206"/>
      <c r="DT1106" s="206"/>
      <c r="DU1106" s="206"/>
      <c r="DV1106" s="206"/>
      <c r="DW1106" s="206"/>
      <c r="DX1106" s="206"/>
      <c r="DY1106" s="206"/>
      <c r="DZ1106" s="206"/>
      <c r="EA1106" s="206"/>
      <c r="EB1106" s="206"/>
      <c r="EC1106" s="206"/>
      <c r="ED1106" s="206"/>
      <c r="EE1106" s="206"/>
      <c r="EF1106" s="206"/>
      <c r="EG1106" s="206"/>
      <c r="EH1106" s="206"/>
      <c r="EI1106" s="206"/>
      <c r="EJ1106" s="206"/>
      <c r="EK1106" s="206"/>
      <c r="EL1106" s="206"/>
      <c r="EM1106" s="206"/>
      <c r="EN1106" s="206"/>
      <c r="EO1106" s="206"/>
      <c r="EP1106" s="206"/>
      <c r="EQ1106" s="206"/>
      <c r="ER1106" s="206"/>
      <c r="ES1106" s="206"/>
      <c r="ET1106" s="206"/>
      <c r="EU1106" s="206"/>
      <c r="EV1106" s="206"/>
      <c r="EW1106" s="206"/>
      <c r="EX1106" s="206"/>
      <c r="EY1106" s="206"/>
      <c r="EZ1106" s="206"/>
      <c r="FA1106" s="206"/>
      <c r="FB1106" s="206"/>
      <c r="FC1106" s="206"/>
      <c r="FD1106" s="206"/>
      <c r="FE1106" s="206"/>
      <c r="FF1106" s="206"/>
      <c r="FG1106" s="206"/>
      <c r="FH1106" s="206"/>
      <c r="FI1106" s="206"/>
      <c r="FJ1106" s="206"/>
      <c r="FK1106" s="206"/>
      <c r="FL1106" s="206"/>
      <c r="FM1106" s="206"/>
      <c r="FN1106" s="206"/>
      <c r="FO1106" s="206"/>
      <c r="FP1106" s="206"/>
      <c r="FQ1106" s="206"/>
      <c r="FR1106" s="206"/>
      <c r="FS1106" s="206"/>
      <c r="FT1106" s="206"/>
      <c r="FU1106" s="206"/>
      <c r="FV1106" s="206"/>
      <c r="FW1106" s="206"/>
      <c r="FX1106" s="206"/>
      <c r="FY1106" s="206"/>
      <c r="FZ1106" s="206"/>
      <c r="GA1106" s="206"/>
      <c r="GB1106" s="206"/>
      <c r="GC1106" s="206"/>
      <c r="GD1106" s="206"/>
      <c r="GE1106" s="206"/>
      <c r="GF1106" s="206"/>
      <c r="GG1106" s="206"/>
      <c r="GH1106" s="206"/>
      <c r="GI1106" s="206"/>
      <c r="GJ1106" s="206"/>
      <c r="GK1106" s="206"/>
      <c r="GL1106" s="206"/>
      <c r="GM1106" s="206"/>
      <c r="GN1106" s="206"/>
      <c r="GO1106" s="206"/>
      <c r="GP1106" s="206"/>
      <c r="GQ1106" s="206"/>
      <c r="GR1106" s="206"/>
      <c r="GS1106" s="206"/>
      <c r="GT1106" s="206"/>
      <c r="GU1106" s="206"/>
      <c r="GV1106" s="206"/>
      <c r="GW1106" s="206"/>
      <c r="GX1106" s="206"/>
      <c r="GY1106" s="206"/>
      <c r="GZ1106" s="206"/>
      <c r="HA1106" s="206"/>
      <c r="HB1106" s="206"/>
      <c r="HC1106" s="206"/>
      <c r="HD1106" s="206"/>
      <c r="HE1106" s="206"/>
      <c r="HF1106" s="206"/>
      <c r="HG1106" s="206"/>
      <c r="HH1106" s="206"/>
      <c r="HI1106" s="206"/>
      <c r="HJ1106" s="206"/>
      <c r="HK1106" s="206"/>
      <c r="HL1106" s="206"/>
      <c r="HM1106" s="206"/>
      <c r="HN1106" s="206"/>
      <c r="HO1106" s="206"/>
      <c r="HP1106" s="206"/>
      <c r="HQ1106" s="206"/>
      <c r="HR1106" s="206"/>
      <c r="HS1106" s="206"/>
      <c r="HT1106" s="206"/>
      <c r="HU1106" s="206"/>
      <c r="HV1106" s="206"/>
      <c r="HW1106" s="206"/>
      <c r="HX1106" s="206"/>
      <c r="HY1106" s="206"/>
      <c r="HZ1106" s="206"/>
      <c r="IA1106" s="206"/>
      <c r="IB1106" s="206"/>
      <c r="IC1106" s="206"/>
      <c r="ID1106" s="206"/>
      <c r="IE1106" s="206"/>
      <c r="IF1106" s="206"/>
      <c r="IG1106" s="206"/>
      <c r="IH1106" s="206"/>
    </row>
    <row r="1107" spans="1:242" s="225" customFormat="1" hidden="1" x14ac:dyDescent="0.25">
      <c r="A1107" s="206"/>
      <c r="B1107" s="206"/>
      <c r="C1107" s="327">
        <v>43757</v>
      </c>
      <c r="D1107" s="316" t="s">
        <v>1935</v>
      </c>
      <c r="E1107" s="206" t="s">
        <v>1939</v>
      </c>
      <c r="F1107" s="287"/>
      <c r="G1107" s="344" t="s">
        <v>1521</v>
      </c>
      <c r="H1107" s="285"/>
      <c r="I1107" s="256">
        <v>390000</v>
      </c>
      <c r="J1107" s="357">
        <f t="shared" si="17"/>
        <v>7343841</v>
      </c>
      <c r="K1107" s="251"/>
      <c r="L1107" s="287"/>
      <c r="M1107" s="206" t="s">
        <v>1939</v>
      </c>
      <c r="N1107" s="287"/>
      <c r="O1107" s="287"/>
      <c r="P1107" s="287"/>
      <c r="Q1107" s="287"/>
      <c r="R1107" s="287"/>
      <c r="S1107" s="287"/>
      <c r="T1107" s="287"/>
      <c r="U1107" s="287"/>
      <c r="V1107" s="287"/>
      <c r="W1107" s="287"/>
      <c r="X1107" s="287"/>
      <c r="Y1107" s="287"/>
      <c r="Z1107" s="287"/>
      <c r="AA1107" s="287"/>
      <c r="AB1107" s="287"/>
      <c r="AC1107" s="287"/>
      <c r="AD1107" s="287"/>
      <c r="AE1107" s="287"/>
      <c r="AF1107" s="287"/>
      <c r="AG1107" s="287"/>
      <c r="AH1107" s="287"/>
      <c r="AI1107" s="287"/>
      <c r="AJ1107" s="449"/>
      <c r="AK1107" s="206"/>
      <c r="AL1107" s="206"/>
      <c r="AM1107" s="206"/>
      <c r="AN1107" s="206"/>
      <c r="AO1107" s="206"/>
      <c r="AP1107" s="206"/>
      <c r="AQ1107" s="206"/>
      <c r="AR1107" s="206"/>
      <c r="AS1107" s="206"/>
      <c r="AT1107" s="206"/>
      <c r="AU1107" s="206"/>
      <c r="AV1107" s="206"/>
      <c r="AW1107" s="206"/>
      <c r="AX1107" s="206"/>
      <c r="AY1107" s="206"/>
      <c r="AZ1107" s="206"/>
      <c r="BA1107" s="206"/>
      <c r="BB1107" s="206"/>
      <c r="BC1107" s="206"/>
      <c r="BD1107" s="206"/>
      <c r="BE1107" s="206"/>
      <c r="BF1107" s="206"/>
      <c r="BG1107" s="206"/>
      <c r="BH1107" s="206"/>
      <c r="BI1107" s="206"/>
      <c r="BJ1107" s="206"/>
      <c r="BK1107" s="206"/>
      <c r="BL1107" s="206"/>
      <c r="BM1107" s="206"/>
      <c r="BN1107" s="206"/>
      <c r="BO1107" s="206"/>
      <c r="BP1107" s="206"/>
      <c r="BQ1107" s="206"/>
      <c r="BR1107" s="206"/>
      <c r="BS1107" s="206"/>
      <c r="BT1107" s="206"/>
      <c r="BU1107" s="206"/>
      <c r="BV1107" s="206"/>
      <c r="BW1107" s="206"/>
      <c r="BX1107" s="206"/>
      <c r="BY1107" s="206"/>
      <c r="BZ1107" s="206"/>
      <c r="CA1107" s="206"/>
      <c r="CB1107" s="206"/>
      <c r="CC1107" s="206"/>
      <c r="CD1107" s="206"/>
      <c r="CE1107" s="206"/>
      <c r="CF1107" s="206"/>
      <c r="CG1107" s="206"/>
      <c r="CH1107" s="206"/>
      <c r="CI1107" s="206"/>
      <c r="CJ1107" s="206"/>
      <c r="CK1107" s="206"/>
      <c r="CL1107" s="206"/>
      <c r="CM1107" s="206"/>
      <c r="CN1107" s="206"/>
      <c r="CO1107" s="206"/>
      <c r="CP1107" s="206"/>
      <c r="CQ1107" s="206"/>
      <c r="CR1107" s="206"/>
      <c r="CS1107" s="206"/>
      <c r="CT1107" s="206"/>
      <c r="CU1107" s="206"/>
      <c r="CV1107" s="206"/>
      <c r="CW1107" s="206"/>
      <c r="CX1107" s="206"/>
      <c r="CY1107" s="206"/>
      <c r="CZ1107" s="206"/>
      <c r="DA1107" s="206"/>
      <c r="DB1107" s="206"/>
      <c r="DC1107" s="206"/>
      <c r="DD1107" s="206"/>
      <c r="DE1107" s="206"/>
      <c r="DF1107" s="206"/>
      <c r="DG1107" s="206"/>
      <c r="DH1107" s="206"/>
      <c r="DI1107" s="206"/>
      <c r="DJ1107" s="206"/>
      <c r="DK1107" s="206"/>
      <c r="DL1107" s="206"/>
      <c r="DM1107" s="206"/>
      <c r="DN1107" s="206"/>
      <c r="DO1107" s="206"/>
      <c r="DP1107" s="206"/>
      <c r="DQ1107" s="206"/>
      <c r="DR1107" s="206"/>
      <c r="DS1107" s="206"/>
      <c r="DT1107" s="206"/>
      <c r="DU1107" s="206"/>
      <c r="DV1107" s="206"/>
      <c r="DW1107" s="206"/>
      <c r="DX1107" s="206"/>
      <c r="DY1107" s="206"/>
      <c r="DZ1107" s="206"/>
      <c r="EA1107" s="206"/>
      <c r="EB1107" s="206"/>
      <c r="EC1107" s="206"/>
      <c r="ED1107" s="206"/>
      <c r="EE1107" s="206"/>
      <c r="EF1107" s="206"/>
      <c r="EG1107" s="206"/>
      <c r="EH1107" s="206"/>
      <c r="EI1107" s="206"/>
      <c r="EJ1107" s="206"/>
      <c r="EK1107" s="206"/>
      <c r="EL1107" s="206"/>
      <c r="EM1107" s="206"/>
      <c r="EN1107" s="206"/>
      <c r="EO1107" s="206"/>
      <c r="EP1107" s="206"/>
      <c r="EQ1107" s="206"/>
      <c r="ER1107" s="206"/>
      <c r="ES1107" s="206"/>
      <c r="ET1107" s="206"/>
      <c r="EU1107" s="206"/>
      <c r="EV1107" s="206"/>
      <c r="EW1107" s="206"/>
      <c r="EX1107" s="206"/>
      <c r="EY1107" s="206"/>
      <c r="EZ1107" s="206"/>
      <c r="FA1107" s="206"/>
      <c r="FB1107" s="206"/>
      <c r="FC1107" s="206"/>
      <c r="FD1107" s="206"/>
      <c r="FE1107" s="206"/>
      <c r="FF1107" s="206"/>
      <c r="FG1107" s="206"/>
      <c r="FH1107" s="206"/>
      <c r="FI1107" s="206"/>
      <c r="FJ1107" s="206"/>
      <c r="FK1107" s="206"/>
      <c r="FL1107" s="206"/>
      <c r="FM1107" s="206"/>
      <c r="FN1107" s="206"/>
      <c r="FO1107" s="206"/>
      <c r="FP1107" s="206"/>
      <c r="FQ1107" s="206"/>
      <c r="FR1107" s="206"/>
      <c r="FS1107" s="206"/>
      <c r="FT1107" s="206"/>
      <c r="FU1107" s="206"/>
      <c r="FV1107" s="206"/>
      <c r="FW1107" s="206"/>
      <c r="FX1107" s="206"/>
      <c r="FY1107" s="206"/>
      <c r="FZ1107" s="206"/>
      <c r="GA1107" s="206"/>
      <c r="GB1107" s="206"/>
      <c r="GC1107" s="206"/>
      <c r="GD1107" s="206"/>
      <c r="GE1107" s="206"/>
      <c r="GF1107" s="206"/>
      <c r="GG1107" s="206"/>
      <c r="GH1107" s="206"/>
      <c r="GI1107" s="206"/>
      <c r="GJ1107" s="206"/>
      <c r="GK1107" s="206"/>
      <c r="GL1107" s="206"/>
      <c r="GM1107" s="206"/>
      <c r="GN1107" s="206"/>
      <c r="GO1107" s="206"/>
      <c r="GP1107" s="206"/>
      <c r="GQ1107" s="206"/>
      <c r="GR1107" s="206"/>
      <c r="GS1107" s="206"/>
      <c r="GT1107" s="206"/>
      <c r="GU1107" s="206"/>
      <c r="GV1107" s="206"/>
      <c r="GW1107" s="206"/>
      <c r="GX1107" s="206"/>
      <c r="GY1107" s="206"/>
      <c r="GZ1107" s="206"/>
      <c r="HA1107" s="206"/>
      <c r="HB1107" s="206"/>
      <c r="HC1107" s="206"/>
      <c r="HD1107" s="206"/>
      <c r="HE1107" s="206"/>
      <c r="HF1107" s="206"/>
      <c r="HG1107" s="206"/>
      <c r="HH1107" s="206"/>
      <c r="HI1107" s="206"/>
      <c r="HJ1107" s="206"/>
      <c r="HK1107" s="206"/>
      <c r="HL1107" s="206"/>
      <c r="HM1107" s="206"/>
      <c r="HN1107" s="206"/>
      <c r="HO1107" s="206"/>
      <c r="HP1107" s="206"/>
      <c r="HQ1107" s="206"/>
      <c r="HR1107" s="206"/>
      <c r="HS1107" s="206"/>
      <c r="HT1107" s="206"/>
      <c r="HU1107" s="206"/>
      <c r="HV1107" s="206"/>
      <c r="HW1107" s="206"/>
      <c r="HX1107" s="206"/>
      <c r="HY1107" s="206"/>
      <c r="HZ1107" s="206"/>
      <c r="IA1107" s="206"/>
      <c r="IB1107" s="206"/>
      <c r="IC1107" s="206"/>
      <c r="ID1107" s="206"/>
      <c r="IE1107" s="206"/>
      <c r="IF1107" s="206"/>
      <c r="IG1107" s="206"/>
      <c r="IH1107" s="206"/>
    </row>
    <row r="1108" spans="1:242" s="225" customFormat="1" hidden="1" x14ac:dyDescent="0.25">
      <c r="A1108" s="206"/>
      <c r="B1108" s="206"/>
      <c r="C1108" s="327"/>
      <c r="D1108" s="206"/>
      <c r="E1108" s="206"/>
      <c r="F1108" s="206"/>
      <c r="G1108" s="208"/>
      <c r="H1108" s="285">
        <v>11221359</v>
      </c>
      <c r="I1108" s="210"/>
      <c r="J1108" s="357">
        <f t="shared" si="17"/>
        <v>18565200</v>
      </c>
      <c r="K1108" s="251"/>
      <c r="L1108" s="287"/>
      <c r="M1108" s="206"/>
      <c r="N1108" s="287"/>
      <c r="O1108" s="287"/>
      <c r="P1108" s="287"/>
      <c r="Q1108" s="287"/>
      <c r="R1108" s="287"/>
      <c r="S1108" s="287"/>
      <c r="T1108" s="287"/>
      <c r="U1108" s="287"/>
      <c r="V1108" s="287"/>
      <c r="W1108" s="287"/>
      <c r="X1108" s="287"/>
      <c r="Y1108" s="287"/>
      <c r="Z1108" s="287"/>
      <c r="AA1108" s="287"/>
      <c r="AB1108" s="287"/>
      <c r="AC1108" s="287"/>
      <c r="AD1108" s="287"/>
      <c r="AE1108" s="287"/>
      <c r="AF1108" s="287"/>
      <c r="AG1108" s="287"/>
      <c r="AH1108" s="287"/>
      <c r="AI1108" s="287"/>
      <c r="AJ1108" s="449"/>
      <c r="AK1108" s="206"/>
      <c r="AL1108" s="206"/>
      <c r="AM1108" s="206"/>
      <c r="AN1108" s="206"/>
      <c r="AO1108" s="206"/>
      <c r="AP1108" s="206"/>
      <c r="AQ1108" s="206"/>
      <c r="AR1108" s="206"/>
      <c r="AS1108" s="206"/>
      <c r="AT1108" s="206"/>
      <c r="AU1108" s="206"/>
      <c r="AV1108" s="206"/>
      <c r="AW1108" s="206"/>
      <c r="AX1108" s="206"/>
      <c r="AY1108" s="206"/>
      <c r="AZ1108" s="206"/>
      <c r="BA1108" s="206"/>
      <c r="BB1108" s="206"/>
      <c r="BC1108" s="206"/>
      <c r="BD1108" s="206"/>
      <c r="BE1108" s="206"/>
      <c r="BF1108" s="206"/>
      <c r="BG1108" s="206"/>
      <c r="BH1108" s="206"/>
      <c r="BI1108" s="206"/>
      <c r="BJ1108" s="206"/>
      <c r="BK1108" s="206"/>
      <c r="BL1108" s="206"/>
      <c r="BM1108" s="206"/>
      <c r="BN1108" s="206"/>
      <c r="BO1108" s="206"/>
      <c r="BP1108" s="206"/>
      <c r="BQ1108" s="206"/>
      <c r="BR1108" s="206"/>
      <c r="BS1108" s="206"/>
      <c r="BT1108" s="206"/>
      <c r="BU1108" s="206"/>
      <c r="BV1108" s="206"/>
      <c r="BW1108" s="206"/>
      <c r="BX1108" s="206"/>
      <c r="BY1108" s="206"/>
      <c r="BZ1108" s="206"/>
      <c r="CA1108" s="206"/>
      <c r="CB1108" s="206"/>
      <c r="CC1108" s="206"/>
      <c r="CD1108" s="206"/>
      <c r="CE1108" s="206"/>
      <c r="CF1108" s="206"/>
      <c r="CG1108" s="206"/>
      <c r="CH1108" s="206"/>
      <c r="CI1108" s="206"/>
      <c r="CJ1108" s="206"/>
      <c r="CK1108" s="206"/>
      <c r="CL1108" s="206"/>
      <c r="CM1108" s="206"/>
      <c r="CN1108" s="206"/>
      <c r="CO1108" s="206"/>
      <c r="CP1108" s="206"/>
      <c r="CQ1108" s="206"/>
      <c r="CR1108" s="206"/>
      <c r="CS1108" s="206"/>
      <c r="CT1108" s="206"/>
      <c r="CU1108" s="206"/>
      <c r="CV1108" s="206"/>
      <c r="CW1108" s="206"/>
      <c r="CX1108" s="206"/>
      <c r="CY1108" s="206"/>
      <c r="CZ1108" s="206"/>
      <c r="DA1108" s="206"/>
      <c r="DB1108" s="206"/>
      <c r="DC1108" s="206"/>
      <c r="DD1108" s="206"/>
      <c r="DE1108" s="206"/>
      <c r="DF1108" s="206"/>
      <c r="DG1108" s="206"/>
      <c r="DH1108" s="206"/>
      <c r="DI1108" s="206"/>
      <c r="DJ1108" s="206"/>
      <c r="DK1108" s="206"/>
      <c r="DL1108" s="206"/>
      <c r="DM1108" s="206"/>
      <c r="DN1108" s="206"/>
      <c r="DO1108" s="206"/>
      <c r="DP1108" s="206"/>
      <c r="DQ1108" s="206"/>
      <c r="DR1108" s="206"/>
      <c r="DS1108" s="206"/>
      <c r="DT1108" s="206"/>
      <c r="DU1108" s="206"/>
      <c r="DV1108" s="206"/>
      <c r="DW1108" s="206"/>
      <c r="DX1108" s="206"/>
      <c r="DY1108" s="206"/>
      <c r="DZ1108" s="206"/>
      <c r="EA1108" s="206"/>
      <c r="EB1108" s="206"/>
      <c r="EC1108" s="206"/>
      <c r="ED1108" s="206"/>
      <c r="EE1108" s="206"/>
      <c r="EF1108" s="206"/>
      <c r="EG1108" s="206"/>
      <c r="EH1108" s="206"/>
      <c r="EI1108" s="206"/>
      <c r="EJ1108" s="206"/>
      <c r="EK1108" s="206"/>
      <c r="EL1108" s="206"/>
      <c r="EM1108" s="206"/>
      <c r="EN1108" s="206"/>
      <c r="EO1108" s="206"/>
      <c r="EP1108" s="206"/>
      <c r="EQ1108" s="206"/>
      <c r="ER1108" s="206"/>
      <c r="ES1108" s="206"/>
      <c r="ET1108" s="206"/>
      <c r="EU1108" s="206"/>
      <c r="EV1108" s="206"/>
      <c r="EW1108" s="206"/>
      <c r="EX1108" s="206"/>
      <c r="EY1108" s="206"/>
      <c r="EZ1108" s="206"/>
      <c r="FA1108" s="206"/>
      <c r="FB1108" s="206"/>
      <c r="FC1108" s="206"/>
      <c r="FD1108" s="206"/>
      <c r="FE1108" s="206"/>
      <c r="FF1108" s="206"/>
      <c r="FG1108" s="206"/>
      <c r="FH1108" s="206"/>
      <c r="FI1108" s="206"/>
      <c r="FJ1108" s="206"/>
      <c r="FK1108" s="206"/>
      <c r="FL1108" s="206"/>
      <c r="FM1108" s="206"/>
      <c r="FN1108" s="206"/>
      <c r="FO1108" s="206"/>
      <c r="FP1108" s="206"/>
      <c r="FQ1108" s="206"/>
      <c r="FR1108" s="206"/>
      <c r="FS1108" s="206"/>
      <c r="FT1108" s="206"/>
      <c r="FU1108" s="206"/>
      <c r="FV1108" s="206"/>
      <c r="FW1108" s="206"/>
      <c r="FX1108" s="206"/>
      <c r="FY1108" s="206"/>
      <c r="FZ1108" s="206"/>
      <c r="GA1108" s="206"/>
      <c r="GB1108" s="206"/>
      <c r="GC1108" s="206"/>
      <c r="GD1108" s="206"/>
      <c r="GE1108" s="206"/>
      <c r="GF1108" s="206"/>
      <c r="GG1108" s="206"/>
      <c r="GH1108" s="206"/>
      <c r="GI1108" s="206"/>
      <c r="GJ1108" s="206"/>
      <c r="GK1108" s="206"/>
      <c r="GL1108" s="206"/>
      <c r="GM1108" s="206"/>
      <c r="GN1108" s="206"/>
      <c r="GO1108" s="206"/>
      <c r="GP1108" s="206"/>
      <c r="GQ1108" s="206"/>
      <c r="GR1108" s="206"/>
      <c r="GS1108" s="206"/>
      <c r="GT1108" s="206"/>
      <c r="GU1108" s="206"/>
      <c r="GV1108" s="206"/>
      <c r="GW1108" s="206"/>
      <c r="GX1108" s="206"/>
      <c r="GY1108" s="206"/>
      <c r="GZ1108" s="206"/>
      <c r="HA1108" s="206"/>
      <c r="HB1108" s="206"/>
      <c r="HC1108" s="206"/>
      <c r="HD1108" s="206"/>
      <c r="HE1108" s="206"/>
      <c r="HF1108" s="206"/>
      <c r="HG1108" s="206"/>
      <c r="HH1108" s="206"/>
      <c r="HI1108" s="206"/>
      <c r="HJ1108" s="206"/>
      <c r="HK1108" s="206"/>
      <c r="HL1108" s="206"/>
      <c r="HM1108" s="206"/>
      <c r="HN1108" s="206"/>
      <c r="HO1108" s="206"/>
      <c r="HP1108" s="206"/>
      <c r="HQ1108" s="206"/>
      <c r="HR1108" s="206"/>
      <c r="HS1108" s="206"/>
      <c r="HT1108" s="206"/>
      <c r="HU1108" s="206"/>
      <c r="HV1108" s="206"/>
      <c r="HW1108" s="206"/>
      <c r="HX1108" s="206"/>
      <c r="HY1108" s="206"/>
      <c r="HZ1108" s="206"/>
      <c r="IA1108" s="206"/>
      <c r="IB1108" s="206"/>
      <c r="IC1108" s="206"/>
      <c r="ID1108" s="206"/>
      <c r="IE1108" s="206"/>
      <c r="IF1108" s="206"/>
      <c r="IG1108" s="206"/>
      <c r="IH1108" s="206"/>
    </row>
    <row r="1109" spans="1:242" s="225" customFormat="1" hidden="1" x14ac:dyDescent="0.25">
      <c r="A1109" s="206"/>
      <c r="B1109" s="206"/>
      <c r="C1109" s="204">
        <v>43757</v>
      </c>
      <c r="D1109" s="406" t="s">
        <v>1955</v>
      </c>
      <c r="E1109" s="319" t="s">
        <v>1940</v>
      </c>
      <c r="F1109" s="255"/>
      <c r="G1109" s="320" t="s">
        <v>560</v>
      </c>
      <c r="H1109" s="285"/>
      <c r="I1109" s="321">
        <v>100000</v>
      </c>
      <c r="J1109" s="357">
        <f t="shared" si="17"/>
        <v>18465200</v>
      </c>
      <c r="K1109" s="251"/>
      <c r="L1109" s="287"/>
      <c r="M1109" s="319" t="s">
        <v>1940</v>
      </c>
      <c r="N1109" s="287"/>
      <c r="O1109" s="287"/>
      <c r="P1109" s="287"/>
      <c r="Q1109" s="287"/>
      <c r="R1109" s="287"/>
      <c r="S1109" s="287"/>
      <c r="T1109" s="287"/>
      <c r="U1109" s="287"/>
      <c r="V1109" s="287"/>
      <c r="W1109" s="287"/>
      <c r="X1109" s="287"/>
      <c r="Y1109" s="287"/>
      <c r="Z1109" s="287"/>
      <c r="AA1109" s="287"/>
      <c r="AB1109" s="287"/>
      <c r="AC1109" s="287"/>
      <c r="AD1109" s="287"/>
      <c r="AE1109" s="287"/>
      <c r="AF1109" s="287"/>
      <c r="AG1109" s="287"/>
      <c r="AH1109" s="287"/>
      <c r="AI1109" s="287"/>
      <c r="AJ1109" s="449"/>
      <c r="AK1109" s="206"/>
      <c r="AL1109" s="206"/>
      <c r="AM1109" s="206"/>
      <c r="AN1109" s="206"/>
      <c r="AO1109" s="206"/>
      <c r="AP1109" s="206"/>
      <c r="AQ1109" s="206"/>
      <c r="AR1109" s="206"/>
      <c r="AS1109" s="206"/>
      <c r="AT1109" s="206"/>
      <c r="AU1109" s="206"/>
      <c r="AV1109" s="206"/>
      <c r="AW1109" s="206"/>
      <c r="AX1109" s="206"/>
      <c r="AY1109" s="206"/>
      <c r="AZ1109" s="206"/>
      <c r="BA1109" s="206"/>
      <c r="BB1109" s="206"/>
      <c r="BC1109" s="206"/>
      <c r="BD1109" s="206"/>
      <c r="BE1109" s="206"/>
      <c r="BF1109" s="206"/>
      <c r="BG1109" s="206"/>
      <c r="BH1109" s="206"/>
      <c r="BI1109" s="206"/>
      <c r="BJ1109" s="206"/>
      <c r="BK1109" s="206"/>
      <c r="BL1109" s="206"/>
      <c r="BM1109" s="206"/>
      <c r="BN1109" s="206"/>
      <c r="BO1109" s="206"/>
      <c r="BP1109" s="206"/>
      <c r="BQ1109" s="206"/>
      <c r="BR1109" s="206"/>
      <c r="BS1109" s="206"/>
      <c r="BT1109" s="206"/>
      <c r="BU1109" s="206"/>
      <c r="BV1109" s="206"/>
      <c r="BW1109" s="206"/>
      <c r="BX1109" s="206"/>
      <c r="BY1109" s="206"/>
      <c r="BZ1109" s="206"/>
      <c r="CA1109" s="206"/>
      <c r="CB1109" s="206"/>
      <c r="CC1109" s="206"/>
      <c r="CD1109" s="206"/>
      <c r="CE1109" s="206"/>
      <c r="CF1109" s="206"/>
      <c r="CG1109" s="206"/>
      <c r="CH1109" s="206"/>
      <c r="CI1109" s="206"/>
      <c r="CJ1109" s="206"/>
      <c r="CK1109" s="206"/>
      <c r="CL1109" s="206"/>
      <c r="CM1109" s="206"/>
      <c r="CN1109" s="206"/>
      <c r="CO1109" s="206"/>
      <c r="CP1109" s="206"/>
      <c r="CQ1109" s="206"/>
      <c r="CR1109" s="206"/>
      <c r="CS1109" s="206"/>
      <c r="CT1109" s="206"/>
      <c r="CU1109" s="206"/>
      <c r="CV1109" s="206"/>
      <c r="CW1109" s="206"/>
      <c r="CX1109" s="206"/>
      <c r="CY1109" s="206"/>
      <c r="CZ1109" s="206"/>
      <c r="DA1109" s="206"/>
      <c r="DB1109" s="206"/>
      <c r="DC1109" s="206"/>
      <c r="DD1109" s="206"/>
      <c r="DE1109" s="206"/>
      <c r="DF1109" s="206"/>
      <c r="DG1109" s="206"/>
      <c r="DH1109" s="206"/>
      <c r="DI1109" s="206"/>
      <c r="DJ1109" s="206"/>
      <c r="DK1109" s="206"/>
      <c r="DL1109" s="206"/>
      <c r="DM1109" s="206"/>
      <c r="DN1109" s="206"/>
      <c r="DO1109" s="206"/>
      <c r="DP1109" s="206"/>
      <c r="DQ1109" s="206"/>
      <c r="DR1109" s="206"/>
      <c r="DS1109" s="206"/>
      <c r="DT1109" s="206"/>
      <c r="DU1109" s="206"/>
      <c r="DV1109" s="206"/>
      <c r="DW1109" s="206"/>
      <c r="DX1109" s="206"/>
      <c r="DY1109" s="206"/>
      <c r="DZ1109" s="206"/>
      <c r="EA1109" s="206"/>
      <c r="EB1109" s="206"/>
      <c r="EC1109" s="206"/>
      <c r="ED1109" s="206"/>
      <c r="EE1109" s="206"/>
      <c r="EF1109" s="206"/>
      <c r="EG1109" s="206"/>
      <c r="EH1109" s="206"/>
      <c r="EI1109" s="206"/>
      <c r="EJ1109" s="206"/>
      <c r="EK1109" s="206"/>
      <c r="EL1109" s="206"/>
      <c r="EM1109" s="206"/>
      <c r="EN1109" s="206"/>
      <c r="EO1109" s="206"/>
      <c r="EP1109" s="206"/>
      <c r="EQ1109" s="206"/>
      <c r="ER1109" s="206"/>
      <c r="ES1109" s="206"/>
      <c r="ET1109" s="206"/>
      <c r="EU1109" s="206"/>
      <c r="EV1109" s="206"/>
      <c r="EW1109" s="206"/>
      <c r="EX1109" s="206"/>
      <c r="EY1109" s="206"/>
      <c r="EZ1109" s="206"/>
      <c r="FA1109" s="206"/>
      <c r="FB1109" s="206"/>
      <c r="FC1109" s="206"/>
      <c r="FD1109" s="206"/>
      <c r="FE1109" s="206"/>
      <c r="FF1109" s="206"/>
      <c r="FG1109" s="206"/>
      <c r="FH1109" s="206"/>
      <c r="FI1109" s="206"/>
      <c r="FJ1109" s="206"/>
      <c r="FK1109" s="206"/>
      <c r="FL1109" s="206"/>
      <c r="FM1109" s="206"/>
      <c r="FN1109" s="206"/>
      <c r="FO1109" s="206"/>
      <c r="FP1109" s="206"/>
      <c r="FQ1109" s="206"/>
      <c r="FR1109" s="206"/>
      <c r="FS1109" s="206"/>
      <c r="FT1109" s="206"/>
      <c r="FU1109" s="206"/>
      <c r="FV1109" s="206"/>
      <c r="FW1109" s="206"/>
      <c r="FX1109" s="206"/>
      <c r="FY1109" s="206"/>
      <c r="FZ1109" s="206"/>
      <c r="GA1109" s="206"/>
      <c r="GB1109" s="206"/>
      <c r="GC1109" s="206"/>
      <c r="GD1109" s="206"/>
      <c r="GE1109" s="206"/>
      <c r="GF1109" s="206"/>
      <c r="GG1109" s="206"/>
      <c r="GH1109" s="206"/>
      <c r="GI1109" s="206"/>
      <c r="GJ1109" s="206"/>
      <c r="GK1109" s="206"/>
      <c r="GL1109" s="206"/>
      <c r="GM1109" s="206"/>
      <c r="GN1109" s="206"/>
      <c r="GO1109" s="206"/>
      <c r="GP1109" s="206"/>
      <c r="GQ1109" s="206"/>
      <c r="GR1109" s="206"/>
      <c r="GS1109" s="206"/>
      <c r="GT1109" s="206"/>
      <c r="GU1109" s="206"/>
      <c r="GV1109" s="206"/>
      <c r="GW1109" s="206"/>
      <c r="GX1109" s="206"/>
      <c r="GY1109" s="206"/>
      <c r="GZ1109" s="206"/>
      <c r="HA1109" s="206"/>
      <c r="HB1109" s="206"/>
      <c r="HC1109" s="206"/>
      <c r="HD1109" s="206"/>
      <c r="HE1109" s="206"/>
      <c r="HF1109" s="206"/>
      <c r="HG1109" s="206"/>
      <c r="HH1109" s="206"/>
      <c r="HI1109" s="206"/>
      <c r="HJ1109" s="206"/>
      <c r="HK1109" s="206"/>
      <c r="HL1109" s="206"/>
      <c r="HM1109" s="206"/>
      <c r="HN1109" s="206"/>
      <c r="HO1109" s="206"/>
      <c r="HP1109" s="206"/>
      <c r="HQ1109" s="206"/>
      <c r="HR1109" s="206"/>
      <c r="HS1109" s="206"/>
      <c r="HT1109" s="206"/>
      <c r="HU1109" s="206"/>
      <c r="HV1109" s="206"/>
      <c r="HW1109" s="206"/>
      <c r="HX1109" s="206"/>
      <c r="HY1109" s="206"/>
      <c r="HZ1109" s="206"/>
      <c r="IA1109" s="206"/>
      <c r="IB1109" s="206"/>
      <c r="IC1109" s="206"/>
      <c r="ID1109" s="206"/>
      <c r="IE1109" s="206"/>
      <c r="IF1109" s="206"/>
      <c r="IG1109" s="206"/>
      <c r="IH1109" s="206"/>
    </row>
    <row r="1110" spans="1:242" s="225" customFormat="1" hidden="1" x14ac:dyDescent="0.25">
      <c r="A1110" s="206"/>
      <c r="B1110" s="206"/>
      <c r="C1110" s="204">
        <v>43761</v>
      </c>
      <c r="D1110" s="407" t="s">
        <v>1956</v>
      </c>
      <c r="E1110" s="319" t="s">
        <v>1941</v>
      </c>
      <c r="F1110" s="322"/>
      <c r="G1110" s="270" t="s">
        <v>1611</v>
      </c>
      <c r="H1110" s="285"/>
      <c r="I1110" s="271">
        <v>378000</v>
      </c>
      <c r="J1110" s="357">
        <f t="shared" si="17"/>
        <v>18087200</v>
      </c>
      <c r="K1110" s="251"/>
      <c r="L1110" s="287"/>
      <c r="M1110" s="319" t="s">
        <v>1941</v>
      </c>
      <c r="N1110" s="287"/>
      <c r="O1110" s="287"/>
      <c r="P1110" s="287"/>
      <c r="Q1110" s="287"/>
      <c r="R1110" s="287"/>
      <c r="S1110" s="287"/>
      <c r="T1110" s="287"/>
      <c r="U1110" s="287"/>
      <c r="V1110" s="287"/>
      <c r="W1110" s="287"/>
      <c r="X1110" s="287"/>
      <c r="Y1110" s="287"/>
      <c r="Z1110" s="287"/>
      <c r="AA1110" s="287"/>
      <c r="AB1110" s="287"/>
      <c r="AC1110" s="287"/>
      <c r="AD1110" s="287"/>
      <c r="AE1110" s="287"/>
      <c r="AF1110" s="287"/>
      <c r="AG1110" s="287"/>
      <c r="AH1110" s="287"/>
      <c r="AI1110" s="287"/>
      <c r="AJ1110" s="449"/>
      <c r="AK1110" s="206"/>
      <c r="AL1110" s="206"/>
      <c r="AM1110" s="206"/>
      <c r="AN1110" s="206"/>
      <c r="AO1110" s="206"/>
      <c r="AP1110" s="206"/>
      <c r="AQ1110" s="206"/>
      <c r="AR1110" s="206"/>
      <c r="AS1110" s="206"/>
      <c r="AT1110" s="206"/>
      <c r="AU1110" s="206"/>
      <c r="AV1110" s="206"/>
      <c r="AW1110" s="206"/>
      <c r="AX1110" s="206"/>
      <c r="AY1110" s="206"/>
      <c r="AZ1110" s="206"/>
      <c r="BA1110" s="206"/>
      <c r="BB1110" s="206"/>
      <c r="BC1110" s="206"/>
      <c r="BD1110" s="206"/>
      <c r="BE1110" s="206"/>
      <c r="BF1110" s="206"/>
      <c r="BG1110" s="206"/>
      <c r="BH1110" s="206"/>
      <c r="BI1110" s="206"/>
      <c r="BJ1110" s="206"/>
      <c r="BK1110" s="206"/>
      <c r="BL1110" s="206"/>
      <c r="BM1110" s="206"/>
      <c r="BN1110" s="206"/>
      <c r="BO1110" s="206"/>
      <c r="BP1110" s="206"/>
      <c r="BQ1110" s="206"/>
      <c r="BR1110" s="206"/>
      <c r="BS1110" s="206"/>
      <c r="BT1110" s="206"/>
      <c r="BU1110" s="206"/>
      <c r="BV1110" s="206"/>
      <c r="BW1110" s="206"/>
      <c r="BX1110" s="206"/>
      <c r="BY1110" s="206"/>
      <c r="BZ1110" s="206"/>
      <c r="CA1110" s="206"/>
      <c r="CB1110" s="206"/>
      <c r="CC1110" s="206"/>
      <c r="CD1110" s="206"/>
      <c r="CE1110" s="206"/>
      <c r="CF1110" s="206"/>
      <c r="CG1110" s="206"/>
      <c r="CH1110" s="206"/>
      <c r="CI1110" s="206"/>
      <c r="CJ1110" s="206"/>
      <c r="CK1110" s="206"/>
      <c r="CL1110" s="206"/>
      <c r="CM1110" s="206"/>
      <c r="CN1110" s="206"/>
      <c r="CO1110" s="206"/>
      <c r="CP1110" s="206"/>
      <c r="CQ1110" s="206"/>
      <c r="CR1110" s="206"/>
      <c r="CS1110" s="206"/>
      <c r="CT1110" s="206"/>
      <c r="CU1110" s="206"/>
      <c r="CV1110" s="206"/>
      <c r="CW1110" s="206"/>
      <c r="CX1110" s="206"/>
      <c r="CY1110" s="206"/>
      <c r="CZ1110" s="206"/>
      <c r="DA1110" s="206"/>
      <c r="DB1110" s="206"/>
      <c r="DC1110" s="206"/>
      <c r="DD1110" s="206"/>
      <c r="DE1110" s="206"/>
      <c r="DF1110" s="206"/>
      <c r="DG1110" s="206"/>
      <c r="DH1110" s="206"/>
      <c r="DI1110" s="206"/>
      <c r="DJ1110" s="206"/>
      <c r="DK1110" s="206"/>
      <c r="DL1110" s="206"/>
      <c r="DM1110" s="206"/>
      <c r="DN1110" s="206"/>
      <c r="DO1110" s="206"/>
      <c r="DP1110" s="206"/>
      <c r="DQ1110" s="206"/>
      <c r="DR1110" s="206"/>
      <c r="DS1110" s="206"/>
      <c r="DT1110" s="206"/>
      <c r="DU1110" s="206"/>
      <c r="DV1110" s="206"/>
      <c r="DW1110" s="206"/>
      <c r="DX1110" s="206"/>
      <c r="DY1110" s="206"/>
      <c r="DZ1110" s="206"/>
      <c r="EA1110" s="206"/>
      <c r="EB1110" s="206"/>
      <c r="EC1110" s="206"/>
      <c r="ED1110" s="206"/>
      <c r="EE1110" s="206"/>
      <c r="EF1110" s="206"/>
      <c r="EG1110" s="206"/>
      <c r="EH1110" s="206"/>
      <c r="EI1110" s="206"/>
      <c r="EJ1110" s="206"/>
      <c r="EK1110" s="206"/>
      <c r="EL1110" s="206"/>
      <c r="EM1110" s="206"/>
      <c r="EN1110" s="206"/>
      <c r="EO1110" s="206"/>
      <c r="EP1110" s="206"/>
      <c r="EQ1110" s="206"/>
      <c r="ER1110" s="206"/>
      <c r="ES1110" s="206"/>
      <c r="ET1110" s="206"/>
      <c r="EU1110" s="206"/>
      <c r="EV1110" s="206"/>
      <c r="EW1110" s="206"/>
      <c r="EX1110" s="206"/>
      <c r="EY1110" s="206"/>
      <c r="EZ1110" s="206"/>
      <c r="FA1110" s="206"/>
      <c r="FB1110" s="206"/>
      <c r="FC1110" s="206"/>
      <c r="FD1110" s="206"/>
      <c r="FE1110" s="206"/>
      <c r="FF1110" s="206"/>
      <c r="FG1110" s="206"/>
      <c r="FH1110" s="206"/>
      <c r="FI1110" s="206"/>
      <c r="FJ1110" s="206"/>
      <c r="FK1110" s="206"/>
      <c r="FL1110" s="206"/>
      <c r="FM1110" s="206"/>
      <c r="FN1110" s="206"/>
      <c r="FO1110" s="206"/>
      <c r="FP1110" s="206"/>
      <c r="FQ1110" s="206"/>
      <c r="FR1110" s="206"/>
      <c r="FS1110" s="206"/>
      <c r="FT1110" s="206"/>
      <c r="FU1110" s="206"/>
      <c r="FV1110" s="206"/>
      <c r="FW1110" s="206"/>
      <c r="FX1110" s="206"/>
      <c r="FY1110" s="206"/>
      <c r="FZ1110" s="206"/>
      <c r="GA1110" s="206"/>
      <c r="GB1110" s="206"/>
      <c r="GC1110" s="206"/>
      <c r="GD1110" s="206"/>
      <c r="GE1110" s="206"/>
      <c r="GF1110" s="206"/>
      <c r="GG1110" s="206"/>
      <c r="GH1110" s="206"/>
      <c r="GI1110" s="206"/>
      <c r="GJ1110" s="206"/>
      <c r="GK1110" s="206"/>
      <c r="GL1110" s="206"/>
      <c r="GM1110" s="206"/>
      <c r="GN1110" s="206"/>
      <c r="GO1110" s="206"/>
      <c r="GP1110" s="206"/>
      <c r="GQ1110" s="206"/>
      <c r="GR1110" s="206"/>
      <c r="GS1110" s="206"/>
      <c r="GT1110" s="206"/>
      <c r="GU1110" s="206"/>
      <c r="GV1110" s="206"/>
      <c r="GW1110" s="206"/>
      <c r="GX1110" s="206"/>
      <c r="GY1110" s="206"/>
      <c r="GZ1110" s="206"/>
      <c r="HA1110" s="206"/>
      <c r="HB1110" s="206"/>
      <c r="HC1110" s="206"/>
      <c r="HD1110" s="206"/>
      <c r="HE1110" s="206"/>
      <c r="HF1110" s="206"/>
      <c r="HG1110" s="206"/>
      <c r="HH1110" s="206"/>
      <c r="HI1110" s="206"/>
      <c r="HJ1110" s="206"/>
      <c r="HK1110" s="206"/>
      <c r="HL1110" s="206"/>
      <c r="HM1110" s="206"/>
      <c r="HN1110" s="206"/>
      <c r="HO1110" s="206"/>
      <c r="HP1110" s="206"/>
      <c r="HQ1110" s="206"/>
      <c r="HR1110" s="206"/>
      <c r="HS1110" s="206"/>
      <c r="HT1110" s="206"/>
      <c r="HU1110" s="206"/>
      <c r="HV1110" s="206"/>
      <c r="HW1110" s="206"/>
      <c r="HX1110" s="206"/>
      <c r="HY1110" s="206"/>
      <c r="HZ1110" s="206"/>
      <c r="IA1110" s="206"/>
      <c r="IB1110" s="206"/>
      <c r="IC1110" s="206"/>
      <c r="ID1110" s="206"/>
      <c r="IE1110" s="206"/>
      <c r="IF1110" s="206"/>
      <c r="IG1110" s="206"/>
      <c r="IH1110" s="206"/>
    </row>
    <row r="1111" spans="1:242" s="225" customFormat="1" hidden="1" x14ac:dyDescent="0.25">
      <c r="A1111" s="206"/>
      <c r="B1111" s="206"/>
      <c r="C1111" s="204"/>
      <c r="D1111" s="407" t="s">
        <v>1976</v>
      </c>
      <c r="E1111" s="319"/>
      <c r="F1111" s="322"/>
      <c r="G1111" s="270" t="s">
        <v>1611</v>
      </c>
      <c r="H1111" s="285">
        <v>390000</v>
      </c>
      <c r="I1111" s="271"/>
      <c r="J1111" s="357">
        <f t="shared" si="17"/>
        <v>18477200</v>
      </c>
      <c r="K1111" s="251"/>
      <c r="L1111" s="287"/>
      <c r="M1111" s="319"/>
      <c r="N1111" s="287"/>
      <c r="O1111" s="287"/>
      <c r="P1111" s="287"/>
      <c r="Q1111" s="287"/>
      <c r="R1111" s="287"/>
      <c r="S1111" s="287"/>
      <c r="T1111" s="287"/>
      <c r="U1111" s="287"/>
      <c r="V1111" s="287"/>
      <c r="W1111" s="287"/>
      <c r="X1111" s="287"/>
      <c r="Y1111" s="287"/>
      <c r="Z1111" s="287"/>
      <c r="AA1111" s="287"/>
      <c r="AB1111" s="287"/>
      <c r="AC1111" s="287"/>
      <c r="AD1111" s="287"/>
      <c r="AE1111" s="287"/>
      <c r="AF1111" s="287"/>
      <c r="AG1111" s="287"/>
      <c r="AH1111" s="287"/>
      <c r="AI1111" s="287"/>
      <c r="AJ1111" s="449"/>
      <c r="AK1111" s="206"/>
      <c r="AL1111" s="206"/>
      <c r="AM1111" s="206"/>
      <c r="AN1111" s="206"/>
      <c r="AO1111" s="206"/>
      <c r="AP1111" s="206"/>
      <c r="AQ1111" s="206"/>
      <c r="AR1111" s="206"/>
      <c r="AS1111" s="206"/>
      <c r="AT1111" s="206"/>
      <c r="AU1111" s="206"/>
      <c r="AV1111" s="206"/>
      <c r="AW1111" s="206"/>
      <c r="AX1111" s="206"/>
      <c r="AY1111" s="206"/>
      <c r="AZ1111" s="206"/>
      <c r="BA1111" s="206"/>
      <c r="BB1111" s="206"/>
      <c r="BC1111" s="206"/>
      <c r="BD1111" s="206"/>
      <c r="BE1111" s="206"/>
      <c r="BF1111" s="206"/>
      <c r="BG1111" s="206"/>
      <c r="BH1111" s="206"/>
      <c r="BI1111" s="206"/>
      <c r="BJ1111" s="206"/>
      <c r="BK1111" s="206"/>
      <c r="BL1111" s="206"/>
      <c r="BM1111" s="206"/>
      <c r="BN1111" s="206"/>
      <c r="BO1111" s="206"/>
      <c r="BP1111" s="206"/>
      <c r="BQ1111" s="206"/>
      <c r="BR1111" s="206"/>
      <c r="BS1111" s="206"/>
      <c r="BT1111" s="206"/>
      <c r="BU1111" s="206"/>
      <c r="BV1111" s="206"/>
      <c r="BW1111" s="206"/>
      <c r="BX1111" s="206"/>
      <c r="BY1111" s="206"/>
      <c r="BZ1111" s="206"/>
      <c r="CA1111" s="206"/>
      <c r="CB1111" s="206"/>
      <c r="CC1111" s="206"/>
      <c r="CD1111" s="206"/>
      <c r="CE1111" s="206"/>
      <c r="CF1111" s="206"/>
      <c r="CG1111" s="206"/>
      <c r="CH1111" s="206"/>
      <c r="CI1111" s="206"/>
      <c r="CJ1111" s="206"/>
      <c r="CK1111" s="206"/>
      <c r="CL1111" s="206"/>
      <c r="CM1111" s="206"/>
      <c r="CN1111" s="206"/>
      <c r="CO1111" s="206"/>
      <c r="CP1111" s="206"/>
      <c r="CQ1111" s="206"/>
      <c r="CR1111" s="206"/>
      <c r="CS1111" s="206"/>
      <c r="CT1111" s="206"/>
      <c r="CU1111" s="206"/>
      <c r="CV1111" s="206"/>
      <c r="CW1111" s="206"/>
      <c r="CX1111" s="206"/>
      <c r="CY1111" s="206"/>
      <c r="CZ1111" s="206"/>
      <c r="DA1111" s="206"/>
      <c r="DB1111" s="206"/>
      <c r="DC1111" s="206"/>
      <c r="DD1111" s="206"/>
      <c r="DE1111" s="206"/>
      <c r="DF1111" s="206"/>
      <c r="DG1111" s="206"/>
      <c r="DH1111" s="206"/>
      <c r="DI1111" s="206"/>
      <c r="DJ1111" s="206"/>
      <c r="DK1111" s="206"/>
      <c r="DL1111" s="206"/>
      <c r="DM1111" s="206"/>
      <c r="DN1111" s="206"/>
      <c r="DO1111" s="206"/>
      <c r="DP1111" s="206"/>
      <c r="DQ1111" s="206"/>
      <c r="DR1111" s="206"/>
      <c r="DS1111" s="206"/>
      <c r="DT1111" s="206"/>
      <c r="DU1111" s="206"/>
      <c r="DV1111" s="206"/>
      <c r="DW1111" s="206"/>
      <c r="DX1111" s="206"/>
      <c r="DY1111" s="206"/>
      <c r="DZ1111" s="206"/>
      <c r="EA1111" s="206"/>
      <c r="EB1111" s="206"/>
      <c r="EC1111" s="206"/>
      <c r="ED1111" s="206"/>
      <c r="EE1111" s="206"/>
      <c r="EF1111" s="206"/>
      <c r="EG1111" s="206"/>
      <c r="EH1111" s="206"/>
      <c r="EI1111" s="206"/>
      <c r="EJ1111" s="206"/>
      <c r="EK1111" s="206"/>
      <c r="EL1111" s="206"/>
      <c r="EM1111" s="206"/>
      <c r="EN1111" s="206"/>
      <c r="EO1111" s="206"/>
      <c r="EP1111" s="206"/>
      <c r="EQ1111" s="206"/>
      <c r="ER1111" s="206"/>
      <c r="ES1111" s="206"/>
      <c r="ET1111" s="206"/>
      <c r="EU1111" s="206"/>
      <c r="EV1111" s="206"/>
      <c r="EW1111" s="206"/>
      <c r="EX1111" s="206"/>
      <c r="EY1111" s="206"/>
      <c r="EZ1111" s="206"/>
      <c r="FA1111" s="206"/>
      <c r="FB1111" s="206"/>
      <c r="FC1111" s="206"/>
      <c r="FD1111" s="206"/>
      <c r="FE1111" s="206"/>
      <c r="FF1111" s="206"/>
      <c r="FG1111" s="206"/>
      <c r="FH1111" s="206"/>
      <c r="FI1111" s="206"/>
      <c r="FJ1111" s="206"/>
      <c r="FK1111" s="206"/>
      <c r="FL1111" s="206"/>
      <c r="FM1111" s="206"/>
      <c r="FN1111" s="206"/>
      <c r="FO1111" s="206"/>
      <c r="FP1111" s="206"/>
      <c r="FQ1111" s="206"/>
      <c r="FR1111" s="206"/>
      <c r="FS1111" s="206"/>
      <c r="FT1111" s="206"/>
      <c r="FU1111" s="206"/>
      <c r="FV1111" s="206"/>
      <c r="FW1111" s="206"/>
      <c r="FX1111" s="206"/>
      <c r="FY1111" s="206"/>
      <c r="FZ1111" s="206"/>
      <c r="GA1111" s="206"/>
      <c r="GB1111" s="206"/>
      <c r="GC1111" s="206"/>
      <c r="GD1111" s="206"/>
      <c r="GE1111" s="206"/>
      <c r="GF1111" s="206"/>
      <c r="GG1111" s="206"/>
      <c r="GH1111" s="206"/>
      <c r="GI1111" s="206"/>
      <c r="GJ1111" s="206"/>
      <c r="GK1111" s="206"/>
      <c r="GL1111" s="206"/>
      <c r="GM1111" s="206"/>
      <c r="GN1111" s="206"/>
      <c r="GO1111" s="206"/>
      <c r="GP1111" s="206"/>
      <c r="GQ1111" s="206"/>
      <c r="GR1111" s="206"/>
      <c r="GS1111" s="206"/>
      <c r="GT1111" s="206"/>
      <c r="GU1111" s="206"/>
      <c r="GV1111" s="206"/>
      <c r="GW1111" s="206"/>
      <c r="GX1111" s="206"/>
      <c r="GY1111" s="206"/>
      <c r="GZ1111" s="206"/>
      <c r="HA1111" s="206"/>
      <c r="HB1111" s="206"/>
      <c r="HC1111" s="206"/>
      <c r="HD1111" s="206"/>
      <c r="HE1111" s="206"/>
      <c r="HF1111" s="206"/>
      <c r="HG1111" s="206"/>
      <c r="HH1111" s="206"/>
      <c r="HI1111" s="206"/>
      <c r="HJ1111" s="206"/>
      <c r="HK1111" s="206"/>
      <c r="HL1111" s="206"/>
      <c r="HM1111" s="206"/>
      <c r="HN1111" s="206"/>
      <c r="HO1111" s="206"/>
      <c r="HP1111" s="206"/>
      <c r="HQ1111" s="206"/>
      <c r="HR1111" s="206"/>
      <c r="HS1111" s="206"/>
      <c r="HT1111" s="206"/>
      <c r="HU1111" s="206"/>
      <c r="HV1111" s="206"/>
      <c r="HW1111" s="206"/>
      <c r="HX1111" s="206"/>
      <c r="HY1111" s="206"/>
      <c r="HZ1111" s="206"/>
      <c r="IA1111" s="206"/>
      <c r="IB1111" s="206"/>
      <c r="IC1111" s="206"/>
      <c r="ID1111" s="206"/>
      <c r="IE1111" s="206"/>
      <c r="IF1111" s="206"/>
      <c r="IG1111" s="206"/>
      <c r="IH1111" s="206"/>
    </row>
    <row r="1112" spans="1:242" s="225" customFormat="1" hidden="1" x14ac:dyDescent="0.25">
      <c r="A1112" s="206"/>
      <c r="B1112" s="206"/>
      <c r="C1112" s="204">
        <v>43761</v>
      </c>
      <c r="D1112" s="233" t="s">
        <v>1957</v>
      </c>
      <c r="E1112" s="319" t="s">
        <v>1942</v>
      </c>
      <c r="F1112" s="322"/>
      <c r="G1112" s="242" t="s">
        <v>1611</v>
      </c>
      <c r="H1112" s="285"/>
      <c r="I1112" s="236">
        <v>1264000</v>
      </c>
      <c r="J1112" s="357">
        <f t="shared" si="17"/>
        <v>17213200</v>
      </c>
      <c r="K1112" s="251"/>
      <c r="L1112" s="287"/>
      <c r="M1112" s="319" t="s">
        <v>1942</v>
      </c>
      <c r="N1112" s="287"/>
      <c r="O1112" s="287"/>
      <c r="P1112" s="287"/>
      <c r="Q1112" s="287"/>
      <c r="R1112" s="287"/>
      <c r="S1112" s="287"/>
      <c r="T1112" s="287"/>
      <c r="U1112" s="287"/>
      <c r="V1112" s="287"/>
      <c r="W1112" s="287"/>
      <c r="X1112" s="287"/>
      <c r="Y1112" s="287"/>
      <c r="Z1112" s="287"/>
      <c r="AA1112" s="287"/>
      <c r="AB1112" s="287"/>
      <c r="AC1112" s="287"/>
      <c r="AD1112" s="287"/>
      <c r="AE1112" s="287"/>
      <c r="AF1112" s="287"/>
      <c r="AG1112" s="287"/>
      <c r="AH1112" s="287"/>
      <c r="AI1112" s="287"/>
      <c r="AJ1112" s="449"/>
      <c r="AK1112" s="206"/>
      <c r="AL1112" s="206"/>
      <c r="AM1112" s="206"/>
      <c r="AN1112" s="206"/>
      <c r="AO1112" s="206"/>
      <c r="AP1112" s="206"/>
      <c r="AQ1112" s="206"/>
      <c r="AR1112" s="206"/>
      <c r="AS1112" s="206"/>
      <c r="AT1112" s="206"/>
      <c r="AU1112" s="206"/>
      <c r="AV1112" s="206"/>
      <c r="AW1112" s="206"/>
      <c r="AX1112" s="206"/>
      <c r="AY1112" s="206"/>
      <c r="AZ1112" s="206"/>
      <c r="BA1112" s="206"/>
      <c r="BB1112" s="206"/>
      <c r="BC1112" s="206"/>
      <c r="BD1112" s="206"/>
      <c r="BE1112" s="206"/>
      <c r="BF1112" s="206"/>
      <c r="BG1112" s="206"/>
      <c r="BH1112" s="206"/>
      <c r="BI1112" s="206"/>
      <c r="BJ1112" s="206"/>
      <c r="BK1112" s="206"/>
      <c r="BL1112" s="206"/>
      <c r="BM1112" s="206"/>
      <c r="BN1112" s="206"/>
      <c r="BO1112" s="206"/>
      <c r="BP1112" s="206"/>
      <c r="BQ1112" s="206"/>
      <c r="BR1112" s="206"/>
      <c r="BS1112" s="206"/>
      <c r="BT1112" s="206"/>
      <c r="BU1112" s="206"/>
      <c r="BV1112" s="206"/>
      <c r="BW1112" s="206"/>
      <c r="BX1112" s="206"/>
      <c r="BY1112" s="206"/>
      <c r="BZ1112" s="206"/>
      <c r="CA1112" s="206"/>
      <c r="CB1112" s="206"/>
      <c r="CC1112" s="206"/>
      <c r="CD1112" s="206"/>
      <c r="CE1112" s="206"/>
      <c r="CF1112" s="206"/>
      <c r="CG1112" s="206"/>
      <c r="CH1112" s="206"/>
      <c r="CI1112" s="206"/>
      <c r="CJ1112" s="206"/>
      <c r="CK1112" s="206"/>
      <c r="CL1112" s="206"/>
      <c r="CM1112" s="206"/>
      <c r="CN1112" s="206"/>
      <c r="CO1112" s="206"/>
      <c r="CP1112" s="206"/>
      <c r="CQ1112" s="206"/>
      <c r="CR1112" s="206"/>
      <c r="CS1112" s="206"/>
      <c r="CT1112" s="206"/>
      <c r="CU1112" s="206"/>
      <c r="CV1112" s="206"/>
      <c r="CW1112" s="206"/>
      <c r="CX1112" s="206"/>
      <c r="CY1112" s="206"/>
      <c r="CZ1112" s="206"/>
      <c r="DA1112" s="206"/>
      <c r="DB1112" s="206"/>
      <c r="DC1112" s="206"/>
      <c r="DD1112" s="206"/>
      <c r="DE1112" s="206"/>
      <c r="DF1112" s="206"/>
      <c r="DG1112" s="206"/>
      <c r="DH1112" s="206"/>
      <c r="DI1112" s="206"/>
      <c r="DJ1112" s="206"/>
      <c r="DK1112" s="206"/>
      <c r="DL1112" s="206"/>
      <c r="DM1112" s="206"/>
      <c r="DN1112" s="206"/>
      <c r="DO1112" s="206"/>
      <c r="DP1112" s="206"/>
      <c r="DQ1112" s="206"/>
      <c r="DR1112" s="206"/>
      <c r="DS1112" s="206"/>
      <c r="DT1112" s="206"/>
      <c r="DU1112" s="206"/>
      <c r="DV1112" s="206"/>
      <c r="DW1112" s="206"/>
      <c r="DX1112" s="206"/>
      <c r="DY1112" s="206"/>
      <c r="DZ1112" s="206"/>
      <c r="EA1112" s="206"/>
      <c r="EB1112" s="206"/>
      <c r="EC1112" s="206"/>
      <c r="ED1112" s="206"/>
      <c r="EE1112" s="206"/>
      <c r="EF1112" s="206"/>
      <c r="EG1112" s="206"/>
      <c r="EH1112" s="206"/>
      <c r="EI1112" s="206"/>
      <c r="EJ1112" s="206"/>
      <c r="EK1112" s="206"/>
      <c r="EL1112" s="206"/>
      <c r="EM1112" s="206"/>
      <c r="EN1112" s="206"/>
      <c r="EO1112" s="206"/>
      <c r="EP1112" s="206"/>
      <c r="EQ1112" s="206"/>
      <c r="ER1112" s="206"/>
      <c r="ES1112" s="206"/>
      <c r="ET1112" s="206"/>
      <c r="EU1112" s="206"/>
      <c r="EV1112" s="206"/>
      <c r="EW1112" s="206"/>
      <c r="EX1112" s="206"/>
      <c r="EY1112" s="206"/>
      <c r="EZ1112" s="206"/>
      <c r="FA1112" s="206"/>
      <c r="FB1112" s="206"/>
      <c r="FC1112" s="206"/>
      <c r="FD1112" s="206"/>
      <c r="FE1112" s="206"/>
      <c r="FF1112" s="206"/>
      <c r="FG1112" s="206"/>
      <c r="FH1112" s="206"/>
      <c r="FI1112" s="206"/>
      <c r="FJ1112" s="206"/>
      <c r="FK1112" s="206"/>
      <c r="FL1112" s="206"/>
      <c r="FM1112" s="206"/>
      <c r="FN1112" s="206"/>
      <c r="FO1112" s="206"/>
      <c r="FP1112" s="206"/>
      <c r="FQ1112" s="206"/>
      <c r="FR1112" s="206"/>
      <c r="FS1112" s="206"/>
      <c r="FT1112" s="206"/>
      <c r="FU1112" s="206"/>
      <c r="FV1112" s="206"/>
      <c r="FW1112" s="206"/>
      <c r="FX1112" s="206"/>
      <c r="FY1112" s="206"/>
      <c r="FZ1112" s="206"/>
      <c r="GA1112" s="206"/>
      <c r="GB1112" s="206"/>
      <c r="GC1112" s="206"/>
      <c r="GD1112" s="206"/>
      <c r="GE1112" s="206"/>
      <c r="GF1112" s="206"/>
      <c r="GG1112" s="206"/>
      <c r="GH1112" s="206"/>
      <c r="GI1112" s="206"/>
      <c r="GJ1112" s="206"/>
      <c r="GK1112" s="206"/>
      <c r="GL1112" s="206"/>
      <c r="GM1112" s="206"/>
      <c r="GN1112" s="206"/>
      <c r="GO1112" s="206"/>
      <c r="GP1112" s="206"/>
      <c r="GQ1112" s="206"/>
      <c r="GR1112" s="206"/>
      <c r="GS1112" s="206"/>
      <c r="GT1112" s="206"/>
      <c r="GU1112" s="206"/>
      <c r="GV1112" s="206"/>
      <c r="GW1112" s="206"/>
      <c r="GX1112" s="206"/>
      <c r="GY1112" s="206"/>
      <c r="GZ1112" s="206"/>
      <c r="HA1112" s="206"/>
      <c r="HB1112" s="206"/>
      <c r="HC1112" s="206"/>
      <c r="HD1112" s="206"/>
      <c r="HE1112" s="206"/>
      <c r="HF1112" s="206"/>
      <c r="HG1112" s="206"/>
      <c r="HH1112" s="206"/>
      <c r="HI1112" s="206"/>
      <c r="HJ1112" s="206"/>
      <c r="HK1112" s="206"/>
      <c r="HL1112" s="206"/>
      <c r="HM1112" s="206"/>
      <c r="HN1112" s="206"/>
      <c r="HO1112" s="206"/>
      <c r="HP1112" s="206"/>
      <c r="HQ1112" s="206"/>
      <c r="HR1112" s="206"/>
      <c r="HS1112" s="206"/>
      <c r="HT1112" s="206"/>
      <c r="HU1112" s="206"/>
      <c r="HV1112" s="206"/>
      <c r="HW1112" s="206"/>
      <c r="HX1112" s="206"/>
      <c r="HY1112" s="206"/>
      <c r="HZ1112" s="206"/>
      <c r="IA1112" s="206"/>
      <c r="IB1112" s="206"/>
      <c r="IC1112" s="206"/>
      <c r="ID1112" s="206"/>
      <c r="IE1112" s="206"/>
      <c r="IF1112" s="206"/>
      <c r="IG1112" s="206"/>
      <c r="IH1112" s="206"/>
    </row>
    <row r="1113" spans="1:242" s="225" customFormat="1" hidden="1" x14ac:dyDescent="0.25">
      <c r="A1113" s="206"/>
      <c r="B1113" s="206"/>
      <c r="C1113" s="204"/>
      <c r="D1113" s="407" t="s">
        <v>1977</v>
      </c>
      <c r="E1113" s="319"/>
      <c r="F1113" s="322"/>
      <c r="G1113" s="242" t="s">
        <v>1611</v>
      </c>
      <c r="H1113" s="285">
        <v>1340000</v>
      </c>
      <c r="I1113" s="236"/>
      <c r="J1113" s="357">
        <f t="shared" si="17"/>
        <v>18553200</v>
      </c>
      <c r="K1113" s="251"/>
      <c r="L1113" s="287"/>
      <c r="M1113" s="319"/>
      <c r="N1113" s="287"/>
      <c r="O1113" s="287"/>
      <c r="P1113" s="287"/>
      <c r="Q1113" s="287"/>
      <c r="R1113" s="287"/>
      <c r="S1113" s="287"/>
      <c r="T1113" s="287"/>
      <c r="U1113" s="287"/>
      <c r="V1113" s="287"/>
      <c r="W1113" s="287"/>
      <c r="X1113" s="287"/>
      <c r="Y1113" s="287"/>
      <c r="Z1113" s="287"/>
      <c r="AA1113" s="287"/>
      <c r="AB1113" s="287"/>
      <c r="AC1113" s="287"/>
      <c r="AD1113" s="287"/>
      <c r="AE1113" s="287"/>
      <c r="AF1113" s="287"/>
      <c r="AG1113" s="287"/>
      <c r="AH1113" s="287"/>
      <c r="AI1113" s="287"/>
      <c r="AJ1113" s="449"/>
      <c r="AK1113" s="206"/>
      <c r="AL1113" s="206"/>
      <c r="AM1113" s="206"/>
      <c r="AN1113" s="206"/>
      <c r="AO1113" s="206"/>
      <c r="AP1113" s="206"/>
      <c r="AQ1113" s="206"/>
      <c r="AR1113" s="206"/>
      <c r="AS1113" s="206"/>
      <c r="AT1113" s="206"/>
      <c r="AU1113" s="206"/>
      <c r="AV1113" s="206"/>
      <c r="AW1113" s="206"/>
      <c r="AX1113" s="206"/>
      <c r="AY1113" s="206"/>
      <c r="AZ1113" s="206"/>
      <c r="BA1113" s="206"/>
      <c r="BB1113" s="206"/>
      <c r="BC1113" s="206"/>
      <c r="BD1113" s="206"/>
      <c r="BE1113" s="206"/>
      <c r="BF1113" s="206"/>
      <c r="BG1113" s="206"/>
      <c r="BH1113" s="206"/>
      <c r="BI1113" s="206"/>
      <c r="BJ1113" s="206"/>
      <c r="BK1113" s="206"/>
      <c r="BL1113" s="206"/>
      <c r="BM1113" s="206"/>
      <c r="BN1113" s="206"/>
      <c r="BO1113" s="206"/>
      <c r="BP1113" s="206"/>
      <c r="BQ1113" s="206"/>
      <c r="BR1113" s="206"/>
      <c r="BS1113" s="206"/>
      <c r="BT1113" s="206"/>
      <c r="BU1113" s="206"/>
      <c r="BV1113" s="206"/>
      <c r="BW1113" s="206"/>
      <c r="BX1113" s="206"/>
      <c r="BY1113" s="206"/>
      <c r="BZ1113" s="206"/>
      <c r="CA1113" s="206"/>
      <c r="CB1113" s="206"/>
      <c r="CC1113" s="206"/>
      <c r="CD1113" s="206"/>
      <c r="CE1113" s="206"/>
      <c r="CF1113" s="206"/>
      <c r="CG1113" s="206"/>
      <c r="CH1113" s="206"/>
      <c r="CI1113" s="206"/>
      <c r="CJ1113" s="206"/>
      <c r="CK1113" s="206"/>
      <c r="CL1113" s="206"/>
      <c r="CM1113" s="206"/>
      <c r="CN1113" s="206"/>
      <c r="CO1113" s="206"/>
      <c r="CP1113" s="206"/>
      <c r="CQ1113" s="206"/>
      <c r="CR1113" s="206"/>
      <c r="CS1113" s="206"/>
      <c r="CT1113" s="206"/>
      <c r="CU1113" s="206"/>
      <c r="CV1113" s="206"/>
      <c r="CW1113" s="206"/>
      <c r="CX1113" s="206"/>
      <c r="CY1113" s="206"/>
      <c r="CZ1113" s="206"/>
      <c r="DA1113" s="206"/>
      <c r="DB1113" s="206"/>
      <c r="DC1113" s="206"/>
      <c r="DD1113" s="206"/>
      <c r="DE1113" s="206"/>
      <c r="DF1113" s="206"/>
      <c r="DG1113" s="206"/>
      <c r="DH1113" s="206"/>
      <c r="DI1113" s="206"/>
      <c r="DJ1113" s="206"/>
      <c r="DK1113" s="206"/>
      <c r="DL1113" s="206"/>
      <c r="DM1113" s="206"/>
      <c r="DN1113" s="206"/>
      <c r="DO1113" s="206"/>
      <c r="DP1113" s="206"/>
      <c r="DQ1113" s="206"/>
      <c r="DR1113" s="206"/>
      <c r="DS1113" s="206"/>
      <c r="DT1113" s="206"/>
      <c r="DU1113" s="206"/>
      <c r="DV1113" s="206"/>
      <c r="DW1113" s="206"/>
      <c r="DX1113" s="206"/>
      <c r="DY1113" s="206"/>
      <c r="DZ1113" s="206"/>
      <c r="EA1113" s="206"/>
      <c r="EB1113" s="206"/>
      <c r="EC1113" s="206"/>
      <c r="ED1113" s="206"/>
      <c r="EE1113" s="206"/>
      <c r="EF1113" s="206"/>
      <c r="EG1113" s="206"/>
      <c r="EH1113" s="206"/>
      <c r="EI1113" s="206"/>
      <c r="EJ1113" s="206"/>
      <c r="EK1113" s="206"/>
      <c r="EL1113" s="206"/>
      <c r="EM1113" s="206"/>
      <c r="EN1113" s="206"/>
      <c r="EO1113" s="206"/>
      <c r="EP1113" s="206"/>
      <c r="EQ1113" s="206"/>
      <c r="ER1113" s="206"/>
      <c r="ES1113" s="206"/>
      <c r="ET1113" s="206"/>
      <c r="EU1113" s="206"/>
      <c r="EV1113" s="206"/>
      <c r="EW1113" s="206"/>
      <c r="EX1113" s="206"/>
      <c r="EY1113" s="206"/>
      <c r="EZ1113" s="206"/>
      <c r="FA1113" s="206"/>
      <c r="FB1113" s="206"/>
      <c r="FC1113" s="206"/>
      <c r="FD1113" s="206"/>
      <c r="FE1113" s="206"/>
      <c r="FF1113" s="206"/>
      <c r="FG1113" s="206"/>
      <c r="FH1113" s="206"/>
      <c r="FI1113" s="206"/>
      <c r="FJ1113" s="206"/>
      <c r="FK1113" s="206"/>
      <c r="FL1113" s="206"/>
      <c r="FM1113" s="206"/>
      <c r="FN1113" s="206"/>
      <c r="FO1113" s="206"/>
      <c r="FP1113" s="206"/>
      <c r="FQ1113" s="206"/>
      <c r="FR1113" s="206"/>
      <c r="FS1113" s="206"/>
      <c r="FT1113" s="206"/>
      <c r="FU1113" s="206"/>
      <c r="FV1113" s="206"/>
      <c r="FW1113" s="206"/>
      <c r="FX1113" s="206"/>
      <c r="FY1113" s="206"/>
      <c r="FZ1113" s="206"/>
      <c r="GA1113" s="206"/>
      <c r="GB1113" s="206"/>
      <c r="GC1113" s="206"/>
      <c r="GD1113" s="206"/>
      <c r="GE1113" s="206"/>
      <c r="GF1113" s="206"/>
      <c r="GG1113" s="206"/>
      <c r="GH1113" s="206"/>
      <c r="GI1113" s="206"/>
      <c r="GJ1113" s="206"/>
      <c r="GK1113" s="206"/>
      <c r="GL1113" s="206"/>
      <c r="GM1113" s="206"/>
      <c r="GN1113" s="206"/>
      <c r="GO1113" s="206"/>
      <c r="GP1113" s="206"/>
      <c r="GQ1113" s="206"/>
      <c r="GR1113" s="206"/>
      <c r="GS1113" s="206"/>
      <c r="GT1113" s="206"/>
      <c r="GU1113" s="206"/>
      <c r="GV1113" s="206"/>
      <c r="GW1113" s="206"/>
      <c r="GX1113" s="206"/>
      <c r="GY1113" s="206"/>
      <c r="GZ1113" s="206"/>
      <c r="HA1113" s="206"/>
      <c r="HB1113" s="206"/>
      <c r="HC1113" s="206"/>
      <c r="HD1113" s="206"/>
      <c r="HE1113" s="206"/>
      <c r="HF1113" s="206"/>
      <c r="HG1113" s="206"/>
      <c r="HH1113" s="206"/>
      <c r="HI1113" s="206"/>
      <c r="HJ1113" s="206"/>
      <c r="HK1113" s="206"/>
      <c r="HL1113" s="206"/>
      <c r="HM1113" s="206"/>
      <c r="HN1113" s="206"/>
      <c r="HO1113" s="206"/>
      <c r="HP1113" s="206"/>
      <c r="HQ1113" s="206"/>
      <c r="HR1113" s="206"/>
      <c r="HS1113" s="206"/>
      <c r="HT1113" s="206"/>
      <c r="HU1113" s="206"/>
      <c r="HV1113" s="206"/>
      <c r="HW1113" s="206"/>
      <c r="HX1113" s="206"/>
      <c r="HY1113" s="206"/>
      <c r="HZ1113" s="206"/>
      <c r="IA1113" s="206"/>
      <c r="IB1113" s="206"/>
      <c r="IC1113" s="206"/>
      <c r="ID1113" s="206"/>
      <c r="IE1113" s="206"/>
      <c r="IF1113" s="206"/>
      <c r="IG1113" s="206"/>
      <c r="IH1113" s="206"/>
    </row>
    <row r="1114" spans="1:242" s="225" customFormat="1" hidden="1" x14ac:dyDescent="0.25">
      <c r="A1114" s="206"/>
      <c r="B1114" s="206"/>
      <c r="C1114" s="204">
        <v>43762</v>
      </c>
      <c r="D1114" s="233" t="s">
        <v>1958</v>
      </c>
      <c r="E1114" s="319" t="s">
        <v>1943</v>
      </c>
      <c r="F1114" s="322"/>
      <c r="G1114" s="242" t="s">
        <v>608</v>
      </c>
      <c r="H1114" s="285"/>
      <c r="I1114" s="236">
        <v>3045000</v>
      </c>
      <c r="J1114" s="357">
        <f t="shared" si="17"/>
        <v>15508200</v>
      </c>
      <c r="K1114" s="251"/>
      <c r="L1114" s="287"/>
      <c r="M1114" s="319" t="s">
        <v>1943</v>
      </c>
      <c r="N1114" s="287"/>
      <c r="O1114" s="287"/>
      <c r="P1114" s="287"/>
      <c r="Q1114" s="287"/>
      <c r="R1114" s="287"/>
      <c r="S1114" s="287"/>
      <c r="T1114" s="287"/>
      <c r="U1114" s="287"/>
      <c r="V1114" s="287"/>
      <c r="W1114" s="287"/>
      <c r="X1114" s="287"/>
      <c r="Y1114" s="287"/>
      <c r="Z1114" s="287"/>
      <c r="AA1114" s="287"/>
      <c r="AB1114" s="287"/>
      <c r="AC1114" s="287"/>
      <c r="AD1114" s="287"/>
      <c r="AE1114" s="287"/>
      <c r="AF1114" s="287"/>
      <c r="AG1114" s="287"/>
      <c r="AH1114" s="287"/>
      <c r="AI1114" s="287"/>
      <c r="AJ1114" s="449"/>
      <c r="AK1114" s="206"/>
      <c r="AL1114" s="206"/>
      <c r="AM1114" s="206"/>
      <c r="AN1114" s="206"/>
      <c r="AO1114" s="206"/>
      <c r="AP1114" s="206"/>
      <c r="AQ1114" s="206"/>
      <c r="AR1114" s="206"/>
      <c r="AS1114" s="206"/>
      <c r="AT1114" s="206"/>
      <c r="AU1114" s="206"/>
      <c r="AV1114" s="206"/>
      <c r="AW1114" s="206"/>
      <c r="AX1114" s="206"/>
      <c r="AY1114" s="206"/>
      <c r="AZ1114" s="206"/>
      <c r="BA1114" s="206"/>
      <c r="BB1114" s="206"/>
      <c r="BC1114" s="206"/>
      <c r="BD1114" s="206"/>
      <c r="BE1114" s="206"/>
      <c r="BF1114" s="206"/>
      <c r="BG1114" s="206"/>
      <c r="BH1114" s="206"/>
      <c r="BI1114" s="206"/>
      <c r="BJ1114" s="206"/>
      <c r="BK1114" s="206"/>
      <c r="BL1114" s="206"/>
      <c r="BM1114" s="206"/>
      <c r="BN1114" s="206"/>
      <c r="BO1114" s="206"/>
      <c r="BP1114" s="206"/>
      <c r="BQ1114" s="206"/>
      <c r="BR1114" s="206"/>
      <c r="BS1114" s="206"/>
      <c r="BT1114" s="206"/>
      <c r="BU1114" s="206"/>
      <c r="BV1114" s="206"/>
      <c r="BW1114" s="206"/>
      <c r="BX1114" s="206"/>
      <c r="BY1114" s="206"/>
      <c r="BZ1114" s="206"/>
      <c r="CA1114" s="206"/>
      <c r="CB1114" s="206"/>
      <c r="CC1114" s="206"/>
      <c r="CD1114" s="206"/>
      <c r="CE1114" s="206"/>
      <c r="CF1114" s="206"/>
      <c r="CG1114" s="206"/>
      <c r="CH1114" s="206"/>
      <c r="CI1114" s="206"/>
      <c r="CJ1114" s="206"/>
      <c r="CK1114" s="206"/>
      <c r="CL1114" s="206"/>
      <c r="CM1114" s="206"/>
      <c r="CN1114" s="206"/>
      <c r="CO1114" s="206"/>
      <c r="CP1114" s="206"/>
      <c r="CQ1114" s="206"/>
      <c r="CR1114" s="206"/>
      <c r="CS1114" s="206"/>
      <c r="CT1114" s="206"/>
      <c r="CU1114" s="206"/>
      <c r="CV1114" s="206"/>
      <c r="CW1114" s="206"/>
      <c r="CX1114" s="206"/>
      <c r="CY1114" s="206"/>
      <c r="CZ1114" s="206"/>
      <c r="DA1114" s="206"/>
      <c r="DB1114" s="206"/>
      <c r="DC1114" s="206"/>
      <c r="DD1114" s="206"/>
      <c r="DE1114" s="206"/>
      <c r="DF1114" s="206"/>
      <c r="DG1114" s="206"/>
      <c r="DH1114" s="206"/>
      <c r="DI1114" s="206"/>
      <c r="DJ1114" s="206"/>
      <c r="DK1114" s="206"/>
      <c r="DL1114" s="206"/>
      <c r="DM1114" s="206"/>
      <c r="DN1114" s="206"/>
      <c r="DO1114" s="206"/>
      <c r="DP1114" s="206"/>
      <c r="DQ1114" s="206"/>
      <c r="DR1114" s="206"/>
      <c r="DS1114" s="206"/>
      <c r="DT1114" s="206"/>
      <c r="DU1114" s="206"/>
      <c r="DV1114" s="206"/>
      <c r="DW1114" s="206"/>
      <c r="DX1114" s="206"/>
      <c r="DY1114" s="206"/>
      <c r="DZ1114" s="206"/>
      <c r="EA1114" s="206"/>
      <c r="EB1114" s="206"/>
      <c r="EC1114" s="206"/>
      <c r="ED1114" s="206"/>
      <c r="EE1114" s="206"/>
      <c r="EF1114" s="206"/>
      <c r="EG1114" s="206"/>
      <c r="EH1114" s="206"/>
      <c r="EI1114" s="206"/>
      <c r="EJ1114" s="206"/>
      <c r="EK1114" s="206"/>
      <c r="EL1114" s="206"/>
      <c r="EM1114" s="206"/>
      <c r="EN1114" s="206"/>
      <c r="EO1114" s="206"/>
      <c r="EP1114" s="206"/>
      <c r="EQ1114" s="206"/>
      <c r="ER1114" s="206"/>
      <c r="ES1114" s="206"/>
      <c r="ET1114" s="206"/>
      <c r="EU1114" s="206"/>
      <c r="EV1114" s="206"/>
      <c r="EW1114" s="206"/>
      <c r="EX1114" s="206"/>
      <c r="EY1114" s="206"/>
      <c r="EZ1114" s="206"/>
      <c r="FA1114" s="206"/>
      <c r="FB1114" s="206"/>
      <c r="FC1114" s="206"/>
      <c r="FD1114" s="206"/>
      <c r="FE1114" s="206"/>
      <c r="FF1114" s="206"/>
      <c r="FG1114" s="206"/>
      <c r="FH1114" s="206"/>
      <c r="FI1114" s="206"/>
      <c r="FJ1114" s="206"/>
      <c r="FK1114" s="206"/>
      <c r="FL1114" s="206"/>
      <c r="FM1114" s="206"/>
      <c r="FN1114" s="206"/>
      <c r="FO1114" s="206"/>
      <c r="FP1114" s="206"/>
      <c r="FQ1114" s="206"/>
      <c r="FR1114" s="206"/>
      <c r="FS1114" s="206"/>
      <c r="FT1114" s="206"/>
      <c r="FU1114" s="206"/>
      <c r="FV1114" s="206"/>
      <c r="FW1114" s="206"/>
      <c r="FX1114" s="206"/>
      <c r="FY1114" s="206"/>
      <c r="FZ1114" s="206"/>
      <c r="GA1114" s="206"/>
      <c r="GB1114" s="206"/>
      <c r="GC1114" s="206"/>
      <c r="GD1114" s="206"/>
      <c r="GE1114" s="206"/>
      <c r="GF1114" s="206"/>
      <c r="GG1114" s="206"/>
      <c r="GH1114" s="206"/>
      <c r="GI1114" s="206"/>
      <c r="GJ1114" s="206"/>
      <c r="GK1114" s="206"/>
      <c r="GL1114" s="206"/>
      <c r="GM1114" s="206"/>
      <c r="GN1114" s="206"/>
      <c r="GO1114" s="206"/>
      <c r="GP1114" s="206"/>
      <c r="GQ1114" s="206"/>
      <c r="GR1114" s="206"/>
      <c r="GS1114" s="206"/>
      <c r="GT1114" s="206"/>
      <c r="GU1114" s="206"/>
      <c r="GV1114" s="206"/>
      <c r="GW1114" s="206"/>
      <c r="GX1114" s="206"/>
      <c r="GY1114" s="206"/>
      <c r="GZ1114" s="206"/>
      <c r="HA1114" s="206"/>
      <c r="HB1114" s="206"/>
      <c r="HC1114" s="206"/>
      <c r="HD1114" s="206"/>
      <c r="HE1114" s="206"/>
      <c r="HF1114" s="206"/>
      <c r="HG1114" s="206"/>
      <c r="HH1114" s="206"/>
      <c r="HI1114" s="206"/>
      <c r="HJ1114" s="206"/>
      <c r="HK1114" s="206"/>
      <c r="HL1114" s="206"/>
      <c r="HM1114" s="206"/>
      <c r="HN1114" s="206"/>
      <c r="HO1114" s="206"/>
      <c r="HP1114" s="206"/>
      <c r="HQ1114" s="206"/>
      <c r="HR1114" s="206"/>
      <c r="HS1114" s="206"/>
      <c r="HT1114" s="206"/>
      <c r="HU1114" s="206"/>
      <c r="HV1114" s="206"/>
      <c r="HW1114" s="206"/>
      <c r="HX1114" s="206"/>
      <c r="HY1114" s="206"/>
      <c r="HZ1114" s="206"/>
      <c r="IA1114" s="206"/>
      <c r="IB1114" s="206"/>
      <c r="IC1114" s="206"/>
      <c r="ID1114" s="206"/>
      <c r="IE1114" s="206"/>
      <c r="IF1114" s="206"/>
      <c r="IG1114" s="206"/>
      <c r="IH1114" s="206"/>
    </row>
    <row r="1115" spans="1:242" s="225" customFormat="1" hidden="1" x14ac:dyDescent="0.25">
      <c r="A1115" s="206"/>
      <c r="B1115" s="206"/>
      <c r="C1115" s="204">
        <v>43762</v>
      </c>
      <c r="D1115" s="233" t="s">
        <v>1960</v>
      </c>
      <c r="E1115" s="319" t="s">
        <v>1944</v>
      </c>
      <c r="F1115" s="322"/>
      <c r="G1115" s="242" t="s">
        <v>1959</v>
      </c>
      <c r="H1115" s="285"/>
      <c r="I1115" s="236">
        <v>270000</v>
      </c>
      <c r="J1115" s="357">
        <f t="shared" si="17"/>
        <v>15238200</v>
      </c>
      <c r="K1115" s="251"/>
      <c r="L1115" s="287"/>
      <c r="M1115" s="319" t="s">
        <v>1944</v>
      </c>
      <c r="N1115" s="287"/>
      <c r="O1115" s="287"/>
      <c r="P1115" s="287"/>
      <c r="Q1115" s="287"/>
      <c r="R1115" s="287"/>
      <c r="S1115" s="287"/>
      <c r="T1115" s="287"/>
      <c r="U1115" s="287"/>
      <c r="V1115" s="287"/>
      <c r="W1115" s="287"/>
      <c r="X1115" s="287"/>
      <c r="Y1115" s="287"/>
      <c r="Z1115" s="287"/>
      <c r="AA1115" s="287"/>
      <c r="AB1115" s="287"/>
      <c r="AC1115" s="287"/>
      <c r="AD1115" s="287"/>
      <c r="AE1115" s="287"/>
      <c r="AF1115" s="287"/>
      <c r="AG1115" s="287"/>
      <c r="AH1115" s="287"/>
      <c r="AI1115" s="287"/>
      <c r="AJ1115" s="449"/>
      <c r="AK1115" s="206"/>
      <c r="AL1115" s="206"/>
      <c r="AM1115" s="206"/>
      <c r="AN1115" s="206"/>
      <c r="AO1115" s="206"/>
      <c r="AP1115" s="206"/>
      <c r="AQ1115" s="206"/>
      <c r="AR1115" s="206"/>
      <c r="AS1115" s="206"/>
      <c r="AT1115" s="206"/>
      <c r="AU1115" s="206"/>
      <c r="AV1115" s="206"/>
      <c r="AW1115" s="206"/>
      <c r="AX1115" s="206"/>
      <c r="AY1115" s="206"/>
      <c r="AZ1115" s="206"/>
      <c r="BA1115" s="206"/>
      <c r="BB1115" s="206"/>
      <c r="BC1115" s="206"/>
      <c r="BD1115" s="206"/>
      <c r="BE1115" s="206"/>
      <c r="BF1115" s="206"/>
      <c r="BG1115" s="206"/>
      <c r="BH1115" s="206"/>
      <c r="BI1115" s="206"/>
      <c r="BJ1115" s="206"/>
      <c r="BK1115" s="206"/>
      <c r="BL1115" s="206"/>
      <c r="BM1115" s="206"/>
      <c r="BN1115" s="206"/>
      <c r="BO1115" s="206"/>
      <c r="BP1115" s="206"/>
      <c r="BQ1115" s="206"/>
      <c r="BR1115" s="206"/>
      <c r="BS1115" s="206"/>
      <c r="BT1115" s="206"/>
      <c r="BU1115" s="206"/>
      <c r="BV1115" s="206"/>
      <c r="BW1115" s="206"/>
      <c r="BX1115" s="206"/>
      <c r="BY1115" s="206"/>
      <c r="BZ1115" s="206"/>
      <c r="CA1115" s="206"/>
      <c r="CB1115" s="206"/>
      <c r="CC1115" s="206"/>
      <c r="CD1115" s="206"/>
      <c r="CE1115" s="206"/>
      <c r="CF1115" s="206"/>
      <c r="CG1115" s="206"/>
      <c r="CH1115" s="206"/>
      <c r="CI1115" s="206"/>
      <c r="CJ1115" s="206"/>
      <c r="CK1115" s="206"/>
      <c r="CL1115" s="206"/>
      <c r="CM1115" s="206"/>
      <c r="CN1115" s="206"/>
      <c r="CO1115" s="206"/>
      <c r="CP1115" s="206"/>
      <c r="CQ1115" s="206"/>
      <c r="CR1115" s="206"/>
      <c r="CS1115" s="206"/>
      <c r="CT1115" s="206"/>
      <c r="CU1115" s="206"/>
      <c r="CV1115" s="206"/>
      <c r="CW1115" s="206"/>
      <c r="CX1115" s="206"/>
      <c r="CY1115" s="206"/>
      <c r="CZ1115" s="206"/>
      <c r="DA1115" s="206"/>
      <c r="DB1115" s="206"/>
      <c r="DC1115" s="206"/>
      <c r="DD1115" s="206"/>
      <c r="DE1115" s="206"/>
      <c r="DF1115" s="206"/>
      <c r="DG1115" s="206"/>
      <c r="DH1115" s="206"/>
      <c r="DI1115" s="206"/>
      <c r="DJ1115" s="206"/>
      <c r="DK1115" s="206"/>
      <c r="DL1115" s="206"/>
      <c r="DM1115" s="206"/>
      <c r="DN1115" s="206"/>
      <c r="DO1115" s="206"/>
      <c r="DP1115" s="206"/>
      <c r="DQ1115" s="206"/>
      <c r="DR1115" s="206"/>
      <c r="DS1115" s="206"/>
      <c r="DT1115" s="206"/>
      <c r="DU1115" s="206"/>
      <c r="DV1115" s="206"/>
      <c r="DW1115" s="206"/>
      <c r="DX1115" s="206"/>
      <c r="DY1115" s="206"/>
      <c r="DZ1115" s="206"/>
      <c r="EA1115" s="206"/>
      <c r="EB1115" s="206"/>
      <c r="EC1115" s="206"/>
      <c r="ED1115" s="206"/>
      <c r="EE1115" s="206"/>
      <c r="EF1115" s="206"/>
      <c r="EG1115" s="206"/>
      <c r="EH1115" s="206"/>
      <c r="EI1115" s="206"/>
      <c r="EJ1115" s="206"/>
      <c r="EK1115" s="206"/>
      <c r="EL1115" s="206"/>
      <c r="EM1115" s="206"/>
      <c r="EN1115" s="206"/>
      <c r="EO1115" s="206"/>
      <c r="EP1115" s="206"/>
      <c r="EQ1115" s="206"/>
      <c r="ER1115" s="206"/>
      <c r="ES1115" s="206"/>
      <c r="ET1115" s="206"/>
      <c r="EU1115" s="206"/>
      <c r="EV1115" s="206"/>
      <c r="EW1115" s="206"/>
      <c r="EX1115" s="206"/>
      <c r="EY1115" s="206"/>
      <c r="EZ1115" s="206"/>
      <c r="FA1115" s="206"/>
      <c r="FB1115" s="206"/>
      <c r="FC1115" s="206"/>
      <c r="FD1115" s="206"/>
      <c r="FE1115" s="206"/>
      <c r="FF1115" s="206"/>
      <c r="FG1115" s="206"/>
      <c r="FH1115" s="206"/>
      <c r="FI1115" s="206"/>
      <c r="FJ1115" s="206"/>
      <c r="FK1115" s="206"/>
      <c r="FL1115" s="206"/>
      <c r="FM1115" s="206"/>
      <c r="FN1115" s="206"/>
      <c r="FO1115" s="206"/>
      <c r="FP1115" s="206"/>
      <c r="FQ1115" s="206"/>
      <c r="FR1115" s="206"/>
      <c r="FS1115" s="206"/>
      <c r="FT1115" s="206"/>
      <c r="FU1115" s="206"/>
      <c r="FV1115" s="206"/>
      <c r="FW1115" s="206"/>
      <c r="FX1115" s="206"/>
      <c r="FY1115" s="206"/>
      <c r="FZ1115" s="206"/>
      <c r="GA1115" s="206"/>
      <c r="GB1115" s="206"/>
      <c r="GC1115" s="206"/>
      <c r="GD1115" s="206"/>
      <c r="GE1115" s="206"/>
      <c r="GF1115" s="206"/>
      <c r="GG1115" s="206"/>
      <c r="GH1115" s="206"/>
      <c r="GI1115" s="206"/>
      <c r="GJ1115" s="206"/>
      <c r="GK1115" s="206"/>
      <c r="GL1115" s="206"/>
      <c r="GM1115" s="206"/>
      <c r="GN1115" s="206"/>
      <c r="GO1115" s="206"/>
      <c r="GP1115" s="206"/>
      <c r="GQ1115" s="206"/>
      <c r="GR1115" s="206"/>
      <c r="GS1115" s="206"/>
      <c r="GT1115" s="206"/>
      <c r="GU1115" s="206"/>
      <c r="GV1115" s="206"/>
      <c r="GW1115" s="206"/>
      <c r="GX1115" s="206"/>
      <c r="GY1115" s="206"/>
      <c r="GZ1115" s="206"/>
      <c r="HA1115" s="206"/>
      <c r="HB1115" s="206"/>
      <c r="HC1115" s="206"/>
      <c r="HD1115" s="206"/>
      <c r="HE1115" s="206"/>
      <c r="HF1115" s="206"/>
      <c r="HG1115" s="206"/>
      <c r="HH1115" s="206"/>
      <c r="HI1115" s="206"/>
      <c r="HJ1115" s="206"/>
      <c r="HK1115" s="206"/>
      <c r="HL1115" s="206"/>
      <c r="HM1115" s="206"/>
      <c r="HN1115" s="206"/>
      <c r="HO1115" s="206"/>
      <c r="HP1115" s="206"/>
      <c r="HQ1115" s="206"/>
      <c r="HR1115" s="206"/>
      <c r="HS1115" s="206"/>
      <c r="HT1115" s="206"/>
      <c r="HU1115" s="206"/>
      <c r="HV1115" s="206"/>
      <c r="HW1115" s="206"/>
      <c r="HX1115" s="206"/>
      <c r="HY1115" s="206"/>
      <c r="HZ1115" s="206"/>
      <c r="IA1115" s="206"/>
      <c r="IB1115" s="206"/>
      <c r="IC1115" s="206"/>
      <c r="ID1115" s="206"/>
      <c r="IE1115" s="206"/>
      <c r="IF1115" s="206"/>
      <c r="IG1115" s="206"/>
      <c r="IH1115" s="206"/>
    </row>
    <row r="1116" spans="1:242" s="225" customFormat="1" hidden="1" x14ac:dyDescent="0.25">
      <c r="A1116" s="206"/>
      <c r="B1116" s="206"/>
      <c r="C1116" s="204">
        <v>43762</v>
      </c>
      <c r="D1116" s="233" t="s">
        <v>1961</v>
      </c>
      <c r="E1116" s="319" t="s">
        <v>1945</v>
      </c>
      <c r="F1116" s="322"/>
      <c r="G1116" s="242" t="s">
        <v>532</v>
      </c>
      <c r="H1116" s="285"/>
      <c r="I1116" s="236">
        <v>948620</v>
      </c>
      <c r="J1116" s="357">
        <f t="shared" si="17"/>
        <v>14289580</v>
      </c>
      <c r="K1116" s="251"/>
      <c r="L1116" s="287"/>
      <c r="M1116" s="319" t="s">
        <v>1945</v>
      </c>
      <c r="N1116" s="287"/>
      <c r="O1116" s="287"/>
      <c r="P1116" s="287"/>
      <c r="Q1116" s="287"/>
      <c r="R1116" s="287"/>
      <c r="S1116" s="287"/>
      <c r="T1116" s="287"/>
      <c r="U1116" s="287"/>
      <c r="V1116" s="287"/>
      <c r="W1116" s="287"/>
      <c r="X1116" s="287"/>
      <c r="Y1116" s="287"/>
      <c r="Z1116" s="287"/>
      <c r="AA1116" s="287"/>
      <c r="AB1116" s="287"/>
      <c r="AC1116" s="287"/>
      <c r="AD1116" s="287"/>
      <c r="AE1116" s="287"/>
      <c r="AF1116" s="287"/>
      <c r="AG1116" s="287"/>
      <c r="AH1116" s="287"/>
      <c r="AI1116" s="287"/>
      <c r="AJ1116" s="449"/>
      <c r="AK1116" s="206"/>
      <c r="AL1116" s="206"/>
      <c r="AM1116" s="206"/>
      <c r="AN1116" s="206"/>
      <c r="AO1116" s="206"/>
      <c r="AP1116" s="206"/>
      <c r="AQ1116" s="206"/>
      <c r="AR1116" s="206"/>
      <c r="AS1116" s="206"/>
      <c r="AT1116" s="206"/>
      <c r="AU1116" s="206"/>
      <c r="AV1116" s="206"/>
      <c r="AW1116" s="206"/>
      <c r="AX1116" s="206"/>
      <c r="AY1116" s="206"/>
      <c r="AZ1116" s="206"/>
      <c r="BA1116" s="206"/>
      <c r="BB1116" s="206"/>
      <c r="BC1116" s="206"/>
      <c r="BD1116" s="206"/>
      <c r="BE1116" s="206"/>
      <c r="BF1116" s="206"/>
      <c r="BG1116" s="206"/>
      <c r="BH1116" s="206"/>
      <c r="BI1116" s="206"/>
      <c r="BJ1116" s="206"/>
      <c r="BK1116" s="206"/>
      <c r="BL1116" s="206"/>
      <c r="BM1116" s="206"/>
      <c r="BN1116" s="206"/>
      <c r="BO1116" s="206"/>
      <c r="BP1116" s="206"/>
      <c r="BQ1116" s="206"/>
      <c r="BR1116" s="206"/>
      <c r="BS1116" s="206"/>
      <c r="BT1116" s="206"/>
      <c r="BU1116" s="206"/>
      <c r="BV1116" s="206"/>
      <c r="BW1116" s="206"/>
      <c r="BX1116" s="206"/>
      <c r="BY1116" s="206"/>
      <c r="BZ1116" s="206"/>
      <c r="CA1116" s="206"/>
      <c r="CB1116" s="206"/>
      <c r="CC1116" s="206"/>
      <c r="CD1116" s="206"/>
      <c r="CE1116" s="206"/>
      <c r="CF1116" s="206"/>
      <c r="CG1116" s="206"/>
      <c r="CH1116" s="206"/>
      <c r="CI1116" s="206"/>
      <c r="CJ1116" s="206"/>
      <c r="CK1116" s="206"/>
      <c r="CL1116" s="206"/>
      <c r="CM1116" s="206"/>
      <c r="CN1116" s="206"/>
      <c r="CO1116" s="206"/>
      <c r="CP1116" s="206"/>
      <c r="CQ1116" s="206"/>
      <c r="CR1116" s="206"/>
      <c r="CS1116" s="206"/>
      <c r="CT1116" s="206"/>
      <c r="CU1116" s="206"/>
      <c r="CV1116" s="206"/>
      <c r="CW1116" s="206"/>
      <c r="CX1116" s="206"/>
      <c r="CY1116" s="206"/>
      <c r="CZ1116" s="206"/>
      <c r="DA1116" s="206"/>
      <c r="DB1116" s="206"/>
      <c r="DC1116" s="206"/>
      <c r="DD1116" s="206"/>
      <c r="DE1116" s="206"/>
      <c r="DF1116" s="206"/>
      <c r="DG1116" s="206"/>
      <c r="DH1116" s="206"/>
      <c r="DI1116" s="206"/>
      <c r="DJ1116" s="206"/>
      <c r="DK1116" s="206"/>
      <c r="DL1116" s="206"/>
      <c r="DM1116" s="206"/>
      <c r="DN1116" s="206"/>
      <c r="DO1116" s="206"/>
      <c r="DP1116" s="206"/>
      <c r="DQ1116" s="206"/>
      <c r="DR1116" s="206"/>
      <c r="DS1116" s="206"/>
      <c r="DT1116" s="206"/>
      <c r="DU1116" s="206"/>
      <c r="DV1116" s="206"/>
      <c r="DW1116" s="206"/>
      <c r="DX1116" s="206"/>
      <c r="DY1116" s="206"/>
      <c r="DZ1116" s="206"/>
      <c r="EA1116" s="206"/>
      <c r="EB1116" s="206"/>
      <c r="EC1116" s="206"/>
      <c r="ED1116" s="206"/>
      <c r="EE1116" s="206"/>
      <c r="EF1116" s="206"/>
      <c r="EG1116" s="206"/>
      <c r="EH1116" s="206"/>
      <c r="EI1116" s="206"/>
      <c r="EJ1116" s="206"/>
      <c r="EK1116" s="206"/>
      <c r="EL1116" s="206"/>
      <c r="EM1116" s="206"/>
      <c r="EN1116" s="206"/>
      <c r="EO1116" s="206"/>
      <c r="EP1116" s="206"/>
      <c r="EQ1116" s="206"/>
      <c r="ER1116" s="206"/>
      <c r="ES1116" s="206"/>
      <c r="ET1116" s="206"/>
      <c r="EU1116" s="206"/>
      <c r="EV1116" s="206"/>
      <c r="EW1116" s="206"/>
      <c r="EX1116" s="206"/>
      <c r="EY1116" s="206"/>
      <c r="EZ1116" s="206"/>
      <c r="FA1116" s="206"/>
      <c r="FB1116" s="206"/>
      <c r="FC1116" s="206"/>
      <c r="FD1116" s="206"/>
      <c r="FE1116" s="206"/>
      <c r="FF1116" s="206"/>
      <c r="FG1116" s="206"/>
      <c r="FH1116" s="206"/>
      <c r="FI1116" s="206"/>
      <c r="FJ1116" s="206"/>
      <c r="FK1116" s="206"/>
      <c r="FL1116" s="206"/>
      <c r="FM1116" s="206"/>
      <c r="FN1116" s="206"/>
      <c r="FO1116" s="206"/>
      <c r="FP1116" s="206"/>
      <c r="FQ1116" s="206"/>
      <c r="FR1116" s="206"/>
      <c r="FS1116" s="206"/>
      <c r="FT1116" s="206"/>
      <c r="FU1116" s="206"/>
      <c r="FV1116" s="206"/>
      <c r="FW1116" s="206"/>
      <c r="FX1116" s="206"/>
      <c r="FY1116" s="206"/>
      <c r="FZ1116" s="206"/>
      <c r="GA1116" s="206"/>
      <c r="GB1116" s="206"/>
      <c r="GC1116" s="206"/>
      <c r="GD1116" s="206"/>
      <c r="GE1116" s="206"/>
      <c r="GF1116" s="206"/>
      <c r="GG1116" s="206"/>
      <c r="GH1116" s="206"/>
      <c r="GI1116" s="206"/>
      <c r="GJ1116" s="206"/>
      <c r="GK1116" s="206"/>
      <c r="GL1116" s="206"/>
      <c r="GM1116" s="206"/>
      <c r="GN1116" s="206"/>
      <c r="GO1116" s="206"/>
      <c r="GP1116" s="206"/>
      <c r="GQ1116" s="206"/>
      <c r="GR1116" s="206"/>
      <c r="GS1116" s="206"/>
      <c r="GT1116" s="206"/>
      <c r="GU1116" s="206"/>
      <c r="GV1116" s="206"/>
      <c r="GW1116" s="206"/>
      <c r="GX1116" s="206"/>
      <c r="GY1116" s="206"/>
      <c r="GZ1116" s="206"/>
      <c r="HA1116" s="206"/>
      <c r="HB1116" s="206"/>
      <c r="HC1116" s="206"/>
      <c r="HD1116" s="206"/>
      <c r="HE1116" s="206"/>
      <c r="HF1116" s="206"/>
      <c r="HG1116" s="206"/>
      <c r="HH1116" s="206"/>
      <c r="HI1116" s="206"/>
      <c r="HJ1116" s="206"/>
      <c r="HK1116" s="206"/>
      <c r="HL1116" s="206"/>
      <c r="HM1116" s="206"/>
      <c r="HN1116" s="206"/>
      <c r="HO1116" s="206"/>
      <c r="HP1116" s="206"/>
      <c r="HQ1116" s="206"/>
      <c r="HR1116" s="206"/>
      <c r="HS1116" s="206"/>
      <c r="HT1116" s="206"/>
      <c r="HU1116" s="206"/>
      <c r="HV1116" s="206"/>
      <c r="HW1116" s="206"/>
      <c r="HX1116" s="206"/>
      <c r="HY1116" s="206"/>
      <c r="HZ1116" s="206"/>
      <c r="IA1116" s="206"/>
      <c r="IB1116" s="206"/>
      <c r="IC1116" s="206"/>
      <c r="ID1116" s="206"/>
      <c r="IE1116" s="206"/>
      <c r="IF1116" s="206"/>
      <c r="IG1116" s="206"/>
      <c r="IH1116" s="206"/>
    </row>
    <row r="1117" spans="1:242" s="225" customFormat="1" hidden="1" x14ac:dyDescent="0.25">
      <c r="A1117" s="206"/>
      <c r="B1117" s="206"/>
      <c r="C1117" s="204">
        <v>43762</v>
      </c>
      <c r="D1117" s="233" t="s">
        <v>1962</v>
      </c>
      <c r="E1117" s="319" t="s">
        <v>1946</v>
      </c>
      <c r="F1117" s="322"/>
      <c r="G1117" s="242" t="s">
        <v>611</v>
      </c>
      <c r="H1117" s="285"/>
      <c r="I1117" s="236">
        <v>250000</v>
      </c>
      <c r="J1117" s="357">
        <f t="shared" si="17"/>
        <v>14039580</v>
      </c>
      <c r="K1117" s="251"/>
      <c r="L1117" s="287"/>
      <c r="M1117" s="319" t="s">
        <v>1946</v>
      </c>
      <c r="N1117" s="287"/>
      <c r="O1117" s="287"/>
      <c r="P1117" s="287"/>
      <c r="Q1117" s="287"/>
      <c r="R1117" s="287"/>
      <c r="S1117" s="287"/>
      <c r="T1117" s="287"/>
      <c r="U1117" s="287"/>
      <c r="V1117" s="287"/>
      <c r="W1117" s="287"/>
      <c r="X1117" s="287"/>
      <c r="Y1117" s="287"/>
      <c r="Z1117" s="287"/>
      <c r="AA1117" s="287"/>
      <c r="AB1117" s="287"/>
      <c r="AC1117" s="287"/>
      <c r="AD1117" s="287"/>
      <c r="AE1117" s="287"/>
      <c r="AF1117" s="287"/>
      <c r="AG1117" s="287"/>
      <c r="AH1117" s="287"/>
      <c r="AI1117" s="287"/>
      <c r="AJ1117" s="449"/>
      <c r="AK1117" s="206"/>
      <c r="AL1117" s="206"/>
      <c r="AM1117" s="206"/>
      <c r="AN1117" s="206"/>
      <c r="AO1117" s="206"/>
      <c r="AP1117" s="206"/>
      <c r="AQ1117" s="206"/>
      <c r="AR1117" s="206"/>
      <c r="AS1117" s="206"/>
      <c r="AT1117" s="206"/>
      <c r="AU1117" s="206"/>
      <c r="AV1117" s="206"/>
      <c r="AW1117" s="206"/>
      <c r="AX1117" s="206"/>
      <c r="AY1117" s="206"/>
      <c r="AZ1117" s="206"/>
      <c r="BA1117" s="206"/>
      <c r="BB1117" s="206"/>
      <c r="BC1117" s="206"/>
      <c r="BD1117" s="206"/>
      <c r="BE1117" s="206"/>
      <c r="BF1117" s="206"/>
      <c r="BG1117" s="206"/>
      <c r="BH1117" s="206"/>
      <c r="BI1117" s="206"/>
      <c r="BJ1117" s="206"/>
      <c r="BK1117" s="206"/>
      <c r="BL1117" s="206"/>
      <c r="BM1117" s="206"/>
      <c r="BN1117" s="206"/>
      <c r="BO1117" s="206"/>
      <c r="BP1117" s="206"/>
      <c r="BQ1117" s="206"/>
      <c r="BR1117" s="206"/>
      <c r="BS1117" s="206"/>
      <c r="BT1117" s="206"/>
      <c r="BU1117" s="206"/>
      <c r="BV1117" s="206"/>
      <c r="BW1117" s="206"/>
      <c r="BX1117" s="206"/>
      <c r="BY1117" s="206"/>
      <c r="BZ1117" s="206"/>
      <c r="CA1117" s="206"/>
      <c r="CB1117" s="206"/>
      <c r="CC1117" s="206"/>
      <c r="CD1117" s="206"/>
      <c r="CE1117" s="206"/>
      <c r="CF1117" s="206"/>
      <c r="CG1117" s="206"/>
      <c r="CH1117" s="206"/>
      <c r="CI1117" s="206"/>
      <c r="CJ1117" s="206"/>
      <c r="CK1117" s="206"/>
      <c r="CL1117" s="206"/>
      <c r="CM1117" s="206"/>
      <c r="CN1117" s="206"/>
      <c r="CO1117" s="206"/>
      <c r="CP1117" s="206"/>
      <c r="CQ1117" s="206"/>
      <c r="CR1117" s="206"/>
      <c r="CS1117" s="206"/>
      <c r="CT1117" s="206"/>
      <c r="CU1117" s="206"/>
      <c r="CV1117" s="206"/>
      <c r="CW1117" s="206"/>
      <c r="CX1117" s="206"/>
      <c r="CY1117" s="206"/>
      <c r="CZ1117" s="206"/>
      <c r="DA1117" s="206"/>
      <c r="DB1117" s="206"/>
      <c r="DC1117" s="206"/>
      <c r="DD1117" s="206"/>
      <c r="DE1117" s="206"/>
      <c r="DF1117" s="206"/>
      <c r="DG1117" s="206"/>
      <c r="DH1117" s="206"/>
      <c r="DI1117" s="206"/>
      <c r="DJ1117" s="206"/>
      <c r="DK1117" s="206"/>
      <c r="DL1117" s="206"/>
      <c r="DM1117" s="206"/>
      <c r="DN1117" s="206"/>
      <c r="DO1117" s="206"/>
      <c r="DP1117" s="206"/>
      <c r="DQ1117" s="206"/>
      <c r="DR1117" s="206"/>
      <c r="DS1117" s="206"/>
      <c r="DT1117" s="206"/>
      <c r="DU1117" s="206"/>
      <c r="DV1117" s="206"/>
      <c r="DW1117" s="206"/>
      <c r="DX1117" s="206"/>
      <c r="DY1117" s="206"/>
      <c r="DZ1117" s="206"/>
      <c r="EA1117" s="206"/>
      <c r="EB1117" s="206"/>
      <c r="EC1117" s="206"/>
      <c r="ED1117" s="206"/>
      <c r="EE1117" s="206"/>
      <c r="EF1117" s="206"/>
      <c r="EG1117" s="206"/>
      <c r="EH1117" s="206"/>
      <c r="EI1117" s="206"/>
      <c r="EJ1117" s="206"/>
      <c r="EK1117" s="206"/>
      <c r="EL1117" s="206"/>
      <c r="EM1117" s="206"/>
      <c r="EN1117" s="206"/>
      <c r="EO1117" s="206"/>
      <c r="EP1117" s="206"/>
      <c r="EQ1117" s="206"/>
      <c r="ER1117" s="206"/>
      <c r="ES1117" s="206"/>
      <c r="ET1117" s="206"/>
      <c r="EU1117" s="206"/>
      <c r="EV1117" s="206"/>
      <c r="EW1117" s="206"/>
      <c r="EX1117" s="206"/>
      <c r="EY1117" s="206"/>
      <c r="EZ1117" s="206"/>
      <c r="FA1117" s="206"/>
      <c r="FB1117" s="206"/>
      <c r="FC1117" s="206"/>
      <c r="FD1117" s="206"/>
      <c r="FE1117" s="206"/>
      <c r="FF1117" s="206"/>
      <c r="FG1117" s="206"/>
      <c r="FH1117" s="206"/>
      <c r="FI1117" s="206"/>
      <c r="FJ1117" s="206"/>
      <c r="FK1117" s="206"/>
      <c r="FL1117" s="206"/>
      <c r="FM1117" s="206"/>
      <c r="FN1117" s="206"/>
      <c r="FO1117" s="206"/>
      <c r="FP1117" s="206"/>
      <c r="FQ1117" s="206"/>
      <c r="FR1117" s="206"/>
      <c r="FS1117" s="206"/>
      <c r="FT1117" s="206"/>
      <c r="FU1117" s="206"/>
      <c r="FV1117" s="206"/>
      <c r="FW1117" s="206"/>
      <c r="FX1117" s="206"/>
      <c r="FY1117" s="206"/>
      <c r="FZ1117" s="206"/>
      <c r="GA1117" s="206"/>
      <c r="GB1117" s="206"/>
      <c r="GC1117" s="206"/>
      <c r="GD1117" s="206"/>
      <c r="GE1117" s="206"/>
      <c r="GF1117" s="206"/>
      <c r="GG1117" s="206"/>
      <c r="GH1117" s="206"/>
      <c r="GI1117" s="206"/>
      <c r="GJ1117" s="206"/>
      <c r="GK1117" s="206"/>
      <c r="GL1117" s="206"/>
      <c r="GM1117" s="206"/>
      <c r="GN1117" s="206"/>
      <c r="GO1117" s="206"/>
      <c r="GP1117" s="206"/>
      <c r="GQ1117" s="206"/>
      <c r="GR1117" s="206"/>
      <c r="GS1117" s="206"/>
      <c r="GT1117" s="206"/>
      <c r="GU1117" s="206"/>
      <c r="GV1117" s="206"/>
      <c r="GW1117" s="206"/>
      <c r="GX1117" s="206"/>
      <c r="GY1117" s="206"/>
      <c r="GZ1117" s="206"/>
      <c r="HA1117" s="206"/>
      <c r="HB1117" s="206"/>
      <c r="HC1117" s="206"/>
      <c r="HD1117" s="206"/>
      <c r="HE1117" s="206"/>
      <c r="HF1117" s="206"/>
      <c r="HG1117" s="206"/>
      <c r="HH1117" s="206"/>
      <c r="HI1117" s="206"/>
      <c r="HJ1117" s="206"/>
      <c r="HK1117" s="206"/>
      <c r="HL1117" s="206"/>
      <c r="HM1117" s="206"/>
      <c r="HN1117" s="206"/>
      <c r="HO1117" s="206"/>
      <c r="HP1117" s="206"/>
      <c r="HQ1117" s="206"/>
      <c r="HR1117" s="206"/>
      <c r="HS1117" s="206"/>
      <c r="HT1117" s="206"/>
      <c r="HU1117" s="206"/>
      <c r="HV1117" s="206"/>
      <c r="HW1117" s="206"/>
      <c r="HX1117" s="206"/>
      <c r="HY1117" s="206"/>
      <c r="HZ1117" s="206"/>
      <c r="IA1117" s="206"/>
      <c r="IB1117" s="206"/>
      <c r="IC1117" s="206"/>
      <c r="ID1117" s="206"/>
      <c r="IE1117" s="206"/>
      <c r="IF1117" s="206"/>
      <c r="IG1117" s="206"/>
      <c r="IH1117" s="206"/>
    </row>
    <row r="1118" spans="1:242" s="225" customFormat="1" hidden="1" x14ac:dyDescent="0.25">
      <c r="A1118" s="206"/>
      <c r="B1118" s="206"/>
      <c r="C1118" s="204">
        <v>43762</v>
      </c>
      <c r="D1118" s="233" t="s">
        <v>564</v>
      </c>
      <c r="E1118" s="319" t="s">
        <v>1947</v>
      </c>
      <c r="F1118" s="322"/>
      <c r="G1118" s="242" t="s">
        <v>563</v>
      </c>
      <c r="H1118" s="285"/>
      <c r="I1118" s="236">
        <v>320000</v>
      </c>
      <c r="J1118" s="357">
        <f t="shared" si="17"/>
        <v>13719580</v>
      </c>
      <c r="K1118" s="251"/>
      <c r="L1118" s="287"/>
      <c r="M1118" s="319" t="s">
        <v>1947</v>
      </c>
      <c r="N1118" s="287"/>
      <c r="O1118" s="287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449"/>
      <c r="AK1118" s="206"/>
      <c r="AL1118" s="206"/>
      <c r="AM1118" s="206"/>
      <c r="AN1118" s="206"/>
      <c r="AO1118" s="206"/>
      <c r="AP1118" s="206"/>
      <c r="AQ1118" s="206"/>
      <c r="AR1118" s="206"/>
      <c r="AS1118" s="206"/>
      <c r="AT1118" s="206"/>
      <c r="AU1118" s="206"/>
      <c r="AV1118" s="206"/>
      <c r="AW1118" s="206"/>
      <c r="AX1118" s="206"/>
      <c r="AY1118" s="206"/>
      <c r="AZ1118" s="206"/>
      <c r="BA1118" s="206"/>
      <c r="BB1118" s="206"/>
      <c r="BC1118" s="206"/>
      <c r="BD1118" s="206"/>
      <c r="BE1118" s="206"/>
      <c r="BF1118" s="206"/>
      <c r="BG1118" s="206"/>
      <c r="BH1118" s="206"/>
      <c r="BI1118" s="206"/>
      <c r="BJ1118" s="206"/>
      <c r="BK1118" s="206"/>
      <c r="BL1118" s="206"/>
      <c r="BM1118" s="206"/>
      <c r="BN1118" s="206"/>
      <c r="BO1118" s="206"/>
      <c r="BP1118" s="206"/>
      <c r="BQ1118" s="206"/>
      <c r="BR1118" s="206"/>
      <c r="BS1118" s="206"/>
      <c r="BT1118" s="206"/>
      <c r="BU1118" s="206"/>
      <c r="BV1118" s="206"/>
      <c r="BW1118" s="206"/>
      <c r="BX1118" s="206"/>
      <c r="BY1118" s="206"/>
      <c r="BZ1118" s="206"/>
      <c r="CA1118" s="206"/>
      <c r="CB1118" s="206"/>
      <c r="CC1118" s="206"/>
      <c r="CD1118" s="206"/>
      <c r="CE1118" s="206"/>
      <c r="CF1118" s="206"/>
      <c r="CG1118" s="206"/>
      <c r="CH1118" s="206"/>
      <c r="CI1118" s="206"/>
      <c r="CJ1118" s="206"/>
      <c r="CK1118" s="206"/>
      <c r="CL1118" s="206"/>
      <c r="CM1118" s="206"/>
      <c r="CN1118" s="206"/>
      <c r="CO1118" s="206"/>
      <c r="CP1118" s="206"/>
      <c r="CQ1118" s="206"/>
      <c r="CR1118" s="206"/>
      <c r="CS1118" s="206"/>
      <c r="CT1118" s="206"/>
      <c r="CU1118" s="206"/>
      <c r="CV1118" s="206"/>
      <c r="CW1118" s="206"/>
      <c r="CX1118" s="206"/>
      <c r="CY1118" s="206"/>
      <c r="CZ1118" s="206"/>
      <c r="DA1118" s="206"/>
      <c r="DB1118" s="206"/>
      <c r="DC1118" s="206"/>
      <c r="DD1118" s="206"/>
      <c r="DE1118" s="206"/>
      <c r="DF1118" s="206"/>
      <c r="DG1118" s="206"/>
      <c r="DH1118" s="206"/>
      <c r="DI1118" s="206"/>
      <c r="DJ1118" s="206"/>
      <c r="DK1118" s="206"/>
      <c r="DL1118" s="206"/>
      <c r="DM1118" s="206"/>
      <c r="DN1118" s="206"/>
      <c r="DO1118" s="206"/>
      <c r="DP1118" s="206"/>
      <c r="DQ1118" s="206"/>
      <c r="DR1118" s="206"/>
      <c r="DS1118" s="206"/>
      <c r="DT1118" s="206"/>
      <c r="DU1118" s="206"/>
      <c r="DV1118" s="206"/>
      <c r="DW1118" s="206"/>
      <c r="DX1118" s="206"/>
      <c r="DY1118" s="206"/>
      <c r="DZ1118" s="206"/>
      <c r="EA1118" s="206"/>
      <c r="EB1118" s="206"/>
      <c r="EC1118" s="206"/>
      <c r="ED1118" s="206"/>
      <c r="EE1118" s="206"/>
      <c r="EF1118" s="206"/>
      <c r="EG1118" s="206"/>
      <c r="EH1118" s="206"/>
      <c r="EI1118" s="206"/>
      <c r="EJ1118" s="206"/>
      <c r="EK1118" s="206"/>
      <c r="EL1118" s="206"/>
      <c r="EM1118" s="206"/>
      <c r="EN1118" s="206"/>
      <c r="EO1118" s="206"/>
      <c r="EP1118" s="206"/>
      <c r="EQ1118" s="206"/>
      <c r="ER1118" s="206"/>
      <c r="ES1118" s="206"/>
      <c r="ET1118" s="206"/>
      <c r="EU1118" s="206"/>
      <c r="EV1118" s="206"/>
      <c r="EW1118" s="206"/>
      <c r="EX1118" s="206"/>
      <c r="EY1118" s="206"/>
      <c r="EZ1118" s="206"/>
      <c r="FA1118" s="206"/>
      <c r="FB1118" s="206"/>
      <c r="FC1118" s="206"/>
      <c r="FD1118" s="206"/>
      <c r="FE1118" s="206"/>
      <c r="FF1118" s="206"/>
      <c r="FG1118" s="206"/>
      <c r="FH1118" s="206"/>
      <c r="FI1118" s="206"/>
      <c r="FJ1118" s="206"/>
      <c r="FK1118" s="206"/>
      <c r="FL1118" s="206"/>
      <c r="FM1118" s="206"/>
      <c r="FN1118" s="206"/>
      <c r="FO1118" s="206"/>
      <c r="FP1118" s="206"/>
      <c r="FQ1118" s="206"/>
      <c r="FR1118" s="206"/>
      <c r="FS1118" s="206"/>
      <c r="FT1118" s="206"/>
      <c r="FU1118" s="206"/>
      <c r="FV1118" s="206"/>
      <c r="FW1118" s="206"/>
      <c r="FX1118" s="206"/>
      <c r="FY1118" s="206"/>
      <c r="FZ1118" s="206"/>
      <c r="GA1118" s="206"/>
      <c r="GB1118" s="206"/>
      <c r="GC1118" s="206"/>
      <c r="GD1118" s="206"/>
      <c r="GE1118" s="206"/>
      <c r="GF1118" s="206"/>
      <c r="GG1118" s="206"/>
      <c r="GH1118" s="206"/>
      <c r="GI1118" s="206"/>
      <c r="GJ1118" s="206"/>
      <c r="GK1118" s="206"/>
      <c r="GL1118" s="206"/>
      <c r="GM1118" s="206"/>
      <c r="GN1118" s="206"/>
      <c r="GO1118" s="206"/>
      <c r="GP1118" s="206"/>
      <c r="GQ1118" s="206"/>
      <c r="GR1118" s="206"/>
      <c r="GS1118" s="206"/>
      <c r="GT1118" s="206"/>
      <c r="GU1118" s="206"/>
      <c r="GV1118" s="206"/>
      <c r="GW1118" s="206"/>
      <c r="GX1118" s="206"/>
      <c r="GY1118" s="206"/>
      <c r="GZ1118" s="206"/>
      <c r="HA1118" s="206"/>
      <c r="HB1118" s="206"/>
      <c r="HC1118" s="206"/>
      <c r="HD1118" s="206"/>
      <c r="HE1118" s="206"/>
      <c r="HF1118" s="206"/>
      <c r="HG1118" s="206"/>
      <c r="HH1118" s="206"/>
      <c r="HI1118" s="206"/>
      <c r="HJ1118" s="206"/>
      <c r="HK1118" s="206"/>
      <c r="HL1118" s="206"/>
      <c r="HM1118" s="206"/>
      <c r="HN1118" s="206"/>
      <c r="HO1118" s="206"/>
      <c r="HP1118" s="206"/>
      <c r="HQ1118" s="206"/>
      <c r="HR1118" s="206"/>
      <c r="HS1118" s="206"/>
      <c r="HT1118" s="206"/>
      <c r="HU1118" s="206"/>
      <c r="HV1118" s="206"/>
      <c r="HW1118" s="206"/>
      <c r="HX1118" s="206"/>
      <c r="HY1118" s="206"/>
      <c r="HZ1118" s="206"/>
      <c r="IA1118" s="206"/>
      <c r="IB1118" s="206"/>
      <c r="IC1118" s="206"/>
      <c r="ID1118" s="206"/>
      <c r="IE1118" s="206"/>
      <c r="IF1118" s="206"/>
      <c r="IG1118" s="206"/>
      <c r="IH1118" s="206"/>
    </row>
    <row r="1119" spans="1:242" s="225" customFormat="1" hidden="1" x14ac:dyDescent="0.25">
      <c r="A1119" s="206"/>
      <c r="B1119" s="206"/>
      <c r="C1119" s="204">
        <v>43763</v>
      </c>
      <c r="D1119" s="233" t="s">
        <v>1963</v>
      </c>
      <c r="E1119" s="319" t="s">
        <v>1948</v>
      </c>
      <c r="F1119" s="322"/>
      <c r="G1119" s="242" t="s">
        <v>420</v>
      </c>
      <c r="H1119" s="285"/>
      <c r="I1119" s="236">
        <v>1082000</v>
      </c>
      <c r="J1119" s="357">
        <f t="shared" si="17"/>
        <v>12637580</v>
      </c>
      <c r="K1119" s="251"/>
      <c r="L1119" s="287"/>
      <c r="M1119" s="319" t="s">
        <v>1948</v>
      </c>
      <c r="N1119" s="287"/>
      <c r="O1119" s="287"/>
      <c r="P1119" s="287"/>
      <c r="Q1119" s="287"/>
      <c r="R1119" s="287"/>
      <c r="S1119" s="287"/>
      <c r="T1119" s="287"/>
      <c r="U1119" s="287"/>
      <c r="V1119" s="287"/>
      <c r="W1119" s="287"/>
      <c r="X1119" s="287"/>
      <c r="Y1119" s="287"/>
      <c r="Z1119" s="287"/>
      <c r="AA1119" s="287"/>
      <c r="AB1119" s="287"/>
      <c r="AC1119" s="287"/>
      <c r="AD1119" s="287"/>
      <c r="AE1119" s="287"/>
      <c r="AF1119" s="287"/>
      <c r="AG1119" s="287"/>
      <c r="AH1119" s="287"/>
      <c r="AI1119" s="287"/>
      <c r="AJ1119" s="449"/>
      <c r="AK1119" s="206"/>
      <c r="AL1119" s="206"/>
      <c r="AM1119" s="206"/>
      <c r="AN1119" s="206"/>
      <c r="AO1119" s="206"/>
      <c r="AP1119" s="206"/>
      <c r="AQ1119" s="206"/>
      <c r="AR1119" s="206"/>
      <c r="AS1119" s="206"/>
      <c r="AT1119" s="206"/>
      <c r="AU1119" s="206"/>
      <c r="AV1119" s="206"/>
      <c r="AW1119" s="206"/>
      <c r="AX1119" s="206"/>
      <c r="AY1119" s="206"/>
      <c r="AZ1119" s="206"/>
      <c r="BA1119" s="206"/>
      <c r="BB1119" s="206"/>
      <c r="BC1119" s="206"/>
      <c r="BD1119" s="206"/>
      <c r="BE1119" s="206"/>
      <c r="BF1119" s="206"/>
      <c r="BG1119" s="206"/>
      <c r="BH1119" s="206"/>
      <c r="BI1119" s="206"/>
      <c r="BJ1119" s="206"/>
      <c r="BK1119" s="206"/>
      <c r="BL1119" s="206"/>
      <c r="BM1119" s="206"/>
      <c r="BN1119" s="206"/>
      <c r="BO1119" s="206"/>
      <c r="BP1119" s="206"/>
      <c r="BQ1119" s="206"/>
      <c r="BR1119" s="206"/>
      <c r="BS1119" s="206"/>
      <c r="BT1119" s="206"/>
      <c r="BU1119" s="206"/>
      <c r="BV1119" s="206"/>
      <c r="BW1119" s="206"/>
      <c r="BX1119" s="206"/>
      <c r="BY1119" s="206"/>
      <c r="BZ1119" s="206"/>
      <c r="CA1119" s="206"/>
      <c r="CB1119" s="206"/>
      <c r="CC1119" s="206"/>
      <c r="CD1119" s="206"/>
      <c r="CE1119" s="206"/>
      <c r="CF1119" s="206"/>
      <c r="CG1119" s="206"/>
      <c r="CH1119" s="206"/>
      <c r="CI1119" s="206"/>
      <c r="CJ1119" s="206"/>
      <c r="CK1119" s="206"/>
      <c r="CL1119" s="206"/>
      <c r="CM1119" s="206"/>
      <c r="CN1119" s="206"/>
      <c r="CO1119" s="206"/>
      <c r="CP1119" s="206"/>
      <c r="CQ1119" s="206"/>
      <c r="CR1119" s="206"/>
      <c r="CS1119" s="206"/>
      <c r="CT1119" s="206"/>
      <c r="CU1119" s="206"/>
      <c r="CV1119" s="206"/>
      <c r="CW1119" s="206"/>
      <c r="CX1119" s="206"/>
      <c r="CY1119" s="206"/>
      <c r="CZ1119" s="206"/>
      <c r="DA1119" s="206"/>
      <c r="DB1119" s="206"/>
      <c r="DC1119" s="206"/>
      <c r="DD1119" s="206"/>
      <c r="DE1119" s="206"/>
      <c r="DF1119" s="206"/>
      <c r="DG1119" s="206"/>
      <c r="DH1119" s="206"/>
      <c r="DI1119" s="206"/>
      <c r="DJ1119" s="206"/>
      <c r="DK1119" s="206"/>
      <c r="DL1119" s="206"/>
      <c r="DM1119" s="206"/>
      <c r="DN1119" s="206"/>
      <c r="DO1119" s="206"/>
      <c r="DP1119" s="206"/>
      <c r="DQ1119" s="206"/>
      <c r="DR1119" s="206"/>
      <c r="DS1119" s="206"/>
      <c r="DT1119" s="206"/>
      <c r="DU1119" s="206"/>
      <c r="DV1119" s="206"/>
      <c r="DW1119" s="206"/>
      <c r="DX1119" s="206"/>
      <c r="DY1119" s="206"/>
      <c r="DZ1119" s="206"/>
      <c r="EA1119" s="206"/>
      <c r="EB1119" s="206"/>
      <c r="EC1119" s="206"/>
      <c r="ED1119" s="206"/>
      <c r="EE1119" s="206"/>
      <c r="EF1119" s="206"/>
      <c r="EG1119" s="206"/>
      <c r="EH1119" s="206"/>
      <c r="EI1119" s="206"/>
      <c r="EJ1119" s="206"/>
      <c r="EK1119" s="206"/>
      <c r="EL1119" s="206"/>
      <c r="EM1119" s="206"/>
      <c r="EN1119" s="206"/>
      <c r="EO1119" s="206"/>
      <c r="EP1119" s="206"/>
      <c r="EQ1119" s="206"/>
      <c r="ER1119" s="206"/>
      <c r="ES1119" s="206"/>
      <c r="ET1119" s="206"/>
      <c r="EU1119" s="206"/>
      <c r="EV1119" s="206"/>
      <c r="EW1119" s="206"/>
      <c r="EX1119" s="206"/>
      <c r="EY1119" s="206"/>
      <c r="EZ1119" s="206"/>
      <c r="FA1119" s="206"/>
      <c r="FB1119" s="206"/>
      <c r="FC1119" s="206"/>
      <c r="FD1119" s="206"/>
      <c r="FE1119" s="206"/>
      <c r="FF1119" s="206"/>
      <c r="FG1119" s="206"/>
      <c r="FH1119" s="206"/>
      <c r="FI1119" s="206"/>
      <c r="FJ1119" s="206"/>
      <c r="FK1119" s="206"/>
      <c r="FL1119" s="206"/>
      <c r="FM1119" s="206"/>
      <c r="FN1119" s="206"/>
      <c r="FO1119" s="206"/>
      <c r="FP1119" s="206"/>
      <c r="FQ1119" s="206"/>
      <c r="FR1119" s="206"/>
      <c r="FS1119" s="206"/>
      <c r="FT1119" s="206"/>
      <c r="FU1119" s="206"/>
      <c r="FV1119" s="206"/>
      <c r="FW1119" s="206"/>
      <c r="FX1119" s="206"/>
      <c r="FY1119" s="206"/>
      <c r="FZ1119" s="206"/>
      <c r="GA1119" s="206"/>
      <c r="GB1119" s="206"/>
      <c r="GC1119" s="206"/>
      <c r="GD1119" s="206"/>
      <c r="GE1119" s="206"/>
      <c r="GF1119" s="206"/>
      <c r="GG1119" s="206"/>
      <c r="GH1119" s="206"/>
      <c r="GI1119" s="206"/>
      <c r="GJ1119" s="206"/>
      <c r="GK1119" s="206"/>
      <c r="GL1119" s="206"/>
      <c r="GM1119" s="206"/>
      <c r="GN1119" s="206"/>
      <c r="GO1119" s="206"/>
      <c r="GP1119" s="206"/>
      <c r="GQ1119" s="206"/>
      <c r="GR1119" s="206"/>
      <c r="GS1119" s="206"/>
      <c r="GT1119" s="206"/>
      <c r="GU1119" s="206"/>
      <c r="GV1119" s="206"/>
      <c r="GW1119" s="206"/>
      <c r="GX1119" s="206"/>
      <c r="GY1119" s="206"/>
      <c r="GZ1119" s="206"/>
      <c r="HA1119" s="206"/>
      <c r="HB1119" s="206"/>
      <c r="HC1119" s="206"/>
      <c r="HD1119" s="206"/>
      <c r="HE1119" s="206"/>
      <c r="HF1119" s="206"/>
      <c r="HG1119" s="206"/>
      <c r="HH1119" s="206"/>
      <c r="HI1119" s="206"/>
      <c r="HJ1119" s="206"/>
      <c r="HK1119" s="206"/>
      <c r="HL1119" s="206"/>
      <c r="HM1119" s="206"/>
      <c r="HN1119" s="206"/>
      <c r="HO1119" s="206"/>
      <c r="HP1119" s="206"/>
      <c r="HQ1119" s="206"/>
      <c r="HR1119" s="206"/>
      <c r="HS1119" s="206"/>
      <c r="HT1119" s="206"/>
      <c r="HU1119" s="206"/>
      <c r="HV1119" s="206"/>
      <c r="HW1119" s="206"/>
      <c r="HX1119" s="206"/>
      <c r="HY1119" s="206"/>
      <c r="HZ1119" s="206"/>
      <c r="IA1119" s="206"/>
      <c r="IB1119" s="206"/>
      <c r="IC1119" s="206"/>
      <c r="ID1119" s="206"/>
      <c r="IE1119" s="206"/>
      <c r="IF1119" s="206"/>
      <c r="IG1119" s="206"/>
      <c r="IH1119" s="206"/>
    </row>
    <row r="1120" spans="1:242" s="225" customFormat="1" hidden="1" x14ac:dyDescent="0.25">
      <c r="A1120" s="206"/>
      <c r="B1120" s="206"/>
      <c r="C1120" s="204">
        <v>43763</v>
      </c>
      <c r="D1120" s="233" t="s">
        <v>1965</v>
      </c>
      <c r="E1120" s="319" t="s">
        <v>1949</v>
      </c>
      <c r="F1120" s="322"/>
      <c r="G1120" s="242" t="s">
        <v>1964</v>
      </c>
      <c r="H1120" s="285"/>
      <c r="I1120" s="236">
        <v>1195000</v>
      </c>
      <c r="J1120" s="357">
        <f t="shared" si="17"/>
        <v>11442580</v>
      </c>
      <c r="K1120" s="251"/>
      <c r="L1120" s="287"/>
      <c r="M1120" s="319" t="s">
        <v>1949</v>
      </c>
      <c r="N1120" s="287"/>
      <c r="O1120" s="287"/>
      <c r="P1120" s="287"/>
      <c r="Q1120" s="287"/>
      <c r="R1120" s="287"/>
      <c r="S1120" s="287"/>
      <c r="T1120" s="287"/>
      <c r="U1120" s="287"/>
      <c r="V1120" s="287"/>
      <c r="W1120" s="287"/>
      <c r="X1120" s="287"/>
      <c r="Y1120" s="287"/>
      <c r="Z1120" s="287"/>
      <c r="AA1120" s="287"/>
      <c r="AB1120" s="287"/>
      <c r="AC1120" s="287"/>
      <c r="AD1120" s="287"/>
      <c r="AE1120" s="287"/>
      <c r="AF1120" s="287"/>
      <c r="AG1120" s="287"/>
      <c r="AH1120" s="287"/>
      <c r="AI1120" s="287"/>
      <c r="AJ1120" s="449"/>
      <c r="AK1120" s="206"/>
      <c r="AL1120" s="206"/>
      <c r="AM1120" s="206"/>
      <c r="AN1120" s="206"/>
      <c r="AO1120" s="206"/>
      <c r="AP1120" s="206"/>
      <c r="AQ1120" s="206"/>
      <c r="AR1120" s="206"/>
      <c r="AS1120" s="206"/>
      <c r="AT1120" s="206"/>
      <c r="AU1120" s="206"/>
      <c r="AV1120" s="206"/>
      <c r="AW1120" s="206"/>
      <c r="AX1120" s="206"/>
      <c r="AY1120" s="206"/>
      <c r="AZ1120" s="206"/>
      <c r="BA1120" s="206"/>
      <c r="BB1120" s="206"/>
      <c r="BC1120" s="206"/>
      <c r="BD1120" s="206"/>
      <c r="BE1120" s="206"/>
      <c r="BF1120" s="206"/>
      <c r="BG1120" s="206"/>
      <c r="BH1120" s="206"/>
      <c r="BI1120" s="206"/>
      <c r="BJ1120" s="206"/>
      <c r="BK1120" s="206"/>
      <c r="BL1120" s="206"/>
      <c r="BM1120" s="206"/>
      <c r="BN1120" s="206"/>
      <c r="BO1120" s="206"/>
      <c r="BP1120" s="206"/>
      <c r="BQ1120" s="206"/>
      <c r="BR1120" s="206"/>
      <c r="BS1120" s="206"/>
      <c r="BT1120" s="206"/>
      <c r="BU1120" s="206"/>
      <c r="BV1120" s="206"/>
      <c r="BW1120" s="206"/>
      <c r="BX1120" s="206"/>
      <c r="BY1120" s="206"/>
      <c r="BZ1120" s="206"/>
      <c r="CA1120" s="206"/>
      <c r="CB1120" s="206"/>
      <c r="CC1120" s="206"/>
      <c r="CD1120" s="206"/>
      <c r="CE1120" s="206"/>
      <c r="CF1120" s="206"/>
      <c r="CG1120" s="206"/>
      <c r="CH1120" s="206"/>
      <c r="CI1120" s="206"/>
      <c r="CJ1120" s="206"/>
      <c r="CK1120" s="206"/>
      <c r="CL1120" s="206"/>
      <c r="CM1120" s="206"/>
      <c r="CN1120" s="206"/>
      <c r="CO1120" s="206"/>
      <c r="CP1120" s="206"/>
      <c r="CQ1120" s="206"/>
      <c r="CR1120" s="206"/>
      <c r="CS1120" s="206"/>
      <c r="CT1120" s="206"/>
      <c r="CU1120" s="206"/>
      <c r="CV1120" s="206"/>
      <c r="CW1120" s="206"/>
      <c r="CX1120" s="206"/>
      <c r="CY1120" s="206"/>
      <c r="CZ1120" s="206"/>
      <c r="DA1120" s="206"/>
      <c r="DB1120" s="206"/>
      <c r="DC1120" s="206"/>
      <c r="DD1120" s="206"/>
      <c r="DE1120" s="206"/>
      <c r="DF1120" s="206"/>
      <c r="DG1120" s="206"/>
      <c r="DH1120" s="206"/>
      <c r="DI1120" s="206"/>
      <c r="DJ1120" s="206"/>
      <c r="DK1120" s="206"/>
      <c r="DL1120" s="206"/>
      <c r="DM1120" s="206"/>
      <c r="DN1120" s="206"/>
      <c r="DO1120" s="206"/>
      <c r="DP1120" s="206"/>
      <c r="DQ1120" s="206"/>
      <c r="DR1120" s="206"/>
      <c r="DS1120" s="206"/>
      <c r="DT1120" s="206"/>
      <c r="DU1120" s="206"/>
      <c r="DV1120" s="206"/>
      <c r="DW1120" s="206"/>
      <c r="DX1120" s="206"/>
      <c r="DY1120" s="206"/>
      <c r="DZ1120" s="206"/>
      <c r="EA1120" s="206"/>
      <c r="EB1120" s="206"/>
      <c r="EC1120" s="206"/>
      <c r="ED1120" s="206"/>
      <c r="EE1120" s="206"/>
      <c r="EF1120" s="206"/>
      <c r="EG1120" s="206"/>
      <c r="EH1120" s="206"/>
      <c r="EI1120" s="206"/>
      <c r="EJ1120" s="206"/>
      <c r="EK1120" s="206"/>
      <c r="EL1120" s="206"/>
      <c r="EM1120" s="206"/>
      <c r="EN1120" s="206"/>
      <c r="EO1120" s="206"/>
      <c r="EP1120" s="206"/>
      <c r="EQ1120" s="206"/>
      <c r="ER1120" s="206"/>
      <c r="ES1120" s="206"/>
      <c r="ET1120" s="206"/>
      <c r="EU1120" s="206"/>
      <c r="EV1120" s="206"/>
      <c r="EW1120" s="206"/>
      <c r="EX1120" s="206"/>
      <c r="EY1120" s="206"/>
      <c r="EZ1120" s="206"/>
      <c r="FA1120" s="206"/>
      <c r="FB1120" s="206"/>
      <c r="FC1120" s="206"/>
      <c r="FD1120" s="206"/>
      <c r="FE1120" s="206"/>
      <c r="FF1120" s="206"/>
      <c r="FG1120" s="206"/>
      <c r="FH1120" s="206"/>
      <c r="FI1120" s="206"/>
      <c r="FJ1120" s="206"/>
      <c r="FK1120" s="206"/>
      <c r="FL1120" s="206"/>
      <c r="FM1120" s="206"/>
      <c r="FN1120" s="206"/>
      <c r="FO1120" s="206"/>
      <c r="FP1120" s="206"/>
      <c r="FQ1120" s="206"/>
      <c r="FR1120" s="206"/>
      <c r="FS1120" s="206"/>
      <c r="FT1120" s="206"/>
      <c r="FU1120" s="206"/>
      <c r="FV1120" s="206"/>
      <c r="FW1120" s="206"/>
      <c r="FX1120" s="206"/>
      <c r="FY1120" s="206"/>
      <c r="FZ1120" s="206"/>
      <c r="GA1120" s="206"/>
      <c r="GB1120" s="206"/>
      <c r="GC1120" s="206"/>
      <c r="GD1120" s="206"/>
      <c r="GE1120" s="206"/>
      <c r="GF1120" s="206"/>
      <c r="GG1120" s="206"/>
      <c r="GH1120" s="206"/>
      <c r="GI1120" s="206"/>
      <c r="GJ1120" s="206"/>
      <c r="GK1120" s="206"/>
      <c r="GL1120" s="206"/>
      <c r="GM1120" s="206"/>
      <c r="GN1120" s="206"/>
      <c r="GO1120" s="206"/>
      <c r="GP1120" s="206"/>
      <c r="GQ1120" s="206"/>
      <c r="GR1120" s="206"/>
      <c r="GS1120" s="206"/>
      <c r="GT1120" s="206"/>
      <c r="GU1120" s="206"/>
      <c r="GV1120" s="206"/>
      <c r="GW1120" s="206"/>
      <c r="GX1120" s="206"/>
      <c r="GY1120" s="206"/>
      <c r="GZ1120" s="206"/>
      <c r="HA1120" s="206"/>
      <c r="HB1120" s="206"/>
      <c r="HC1120" s="206"/>
      <c r="HD1120" s="206"/>
      <c r="HE1120" s="206"/>
      <c r="HF1120" s="206"/>
      <c r="HG1120" s="206"/>
      <c r="HH1120" s="206"/>
      <c r="HI1120" s="206"/>
      <c r="HJ1120" s="206"/>
      <c r="HK1120" s="206"/>
      <c r="HL1120" s="206"/>
      <c r="HM1120" s="206"/>
      <c r="HN1120" s="206"/>
      <c r="HO1120" s="206"/>
      <c r="HP1120" s="206"/>
      <c r="HQ1120" s="206"/>
      <c r="HR1120" s="206"/>
      <c r="HS1120" s="206"/>
      <c r="HT1120" s="206"/>
      <c r="HU1120" s="206"/>
      <c r="HV1120" s="206"/>
      <c r="HW1120" s="206"/>
      <c r="HX1120" s="206"/>
      <c r="HY1120" s="206"/>
      <c r="HZ1120" s="206"/>
      <c r="IA1120" s="206"/>
      <c r="IB1120" s="206"/>
      <c r="IC1120" s="206"/>
      <c r="ID1120" s="206"/>
      <c r="IE1120" s="206"/>
      <c r="IF1120" s="206"/>
      <c r="IG1120" s="206"/>
      <c r="IH1120" s="206"/>
    </row>
    <row r="1121" spans="1:242" s="225" customFormat="1" hidden="1" x14ac:dyDescent="0.25">
      <c r="A1121" s="206"/>
      <c r="B1121" s="206"/>
      <c r="C1121" s="204">
        <v>43763</v>
      </c>
      <c r="D1121" s="233" t="s">
        <v>1966</v>
      </c>
      <c r="E1121" s="319" t="s">
        <v>1950</v>
      </c>
      <c r="F1121" s="322"/>
      <c r="G1121" s="242" t="s">
        <v>764</v>
      </c>
      <c r="H1121" s="285"/>
      <c r="I1121" s="236">
        <v>3050445</v>
      </c>
      <c r="J1121" s="357">
        <f t="shared" si="17"/>
        <v>8392135</v>
      </c>
      <c r="K1121" s="251"/>
      <c r="L1121" s="287"/>
      <c r="M1121" s="319" t="s">
        <v>1950</v>
      </c>
      <c r="N1121" s="287"/>
      <c r="O1121" s="287"/>
      <c r="P1121" s="287"/>
      <c r="Q1121" s="287"/>
      <c r="R1121" s="287"/>
      <c r="S1121" s="287"/>
      <c r="T1121" s="287"/>
      <c r="U1121" s="287"/>
      <c r="V1121" s="287"/>
      <c r="W1121" s="287"/>
      <c r="X1121" s="287"/>
      <c r="Y1121" s="287"/>
      <c r="Z1121" s="287"/>
      <c r="AA1121" s="287"/>
      <c r="AB1121" s="287"/>
      <c r="AC1121" s="287"/>
      <c r="AD1121" s="287"/>
      <c r="AE1121" s="287"/>
      <c r="AF1121" s="287"/>
      <c r="AG1121" s="287"/>
      <c r="AH1121" s="287"/>
      <c r="AI1121" s="287"/>
      <c r="AJ1121" s="449"/>
      <c r="AK1121" s="206"/>
      <c r="AL1121" s="206"/>
      <c r="AM1121" s="206"/>
      <c r="AN1121" s="206"/>
      <c r="AO1121" s="206"/>
      <c r="AP1121" s="206"/>
      <c r="AQ1121" s="206"/>
      <c r="AR1121" s="206"/>
      <c r="AS1121" s="206"/>
      <c r="AT1121" s="206"/>
      <c r="AU1121" s="206"/>
      <c r="AV1121" s="206"/>
      <c r="AW1121" s="206"/>
      <c r="AX1121" s="206"/>
      <c r="AY1121" s="206"/>
      <c r="AZ1121" s="206"/>
      <c r="BA1121" s="206"/>
      <c r="BB1121" s="206"/>
      <c r="BC1121" s="206"/>
      <c r="BD1121" s="206"/>
      <c r="BE1121" s="206"/>
      <c r="BF1121" s="206"/>
      <c r="BG1121" s="206"/>
      <c r="BH1121" s="206"/>
      <c r="BI1121" s="206"/>
      <c r="BJ1121" s="206"/>
      <c r="BK1121" s="206"/>
      <c r="BL1121" s="206"/>
      <c r="BM1121" s="206"/>
      <c r="BN1121" s="206"/>
      <c r="BO1121" s="206"/>
      <c r="BP1121" s="206"/>
      <c r="BQ1121" s="206"/>
      <c r="BR1121" s="206"/>
      <c r="BS1121" s="206"/>
      <c r="BT1121" s="206"/>
      <c r="BU1121" s="206"/>
      <c r="BV1121" s="206"/>
      <c r="BW1121" s="206"/>
      <c r="BX1121" s="206"/>
      <c r="BY1121" s="206"/>
      <c r="BZ1121" s="206"/>
      <c r="CA1121" s="206"/>
      <c r="CB1121" s="206"/>
      <c r="CC1121" s="206"/>
      <c r="CD1121" s="206"/>
      <c r="CE1121" s="206"/>
      <c r="CF1121" s="206"/>
      <c r="CG1121" s="206"/>
      <c r="CH1121" s="206"/>
      <c r="CI1121" s="206"/>
      <c r="CJ1121" s="206"/>
      <c r="CK1121" s="206"/>
      <c r="CL1121" s="206"/>
      <c r="CM1121" s="206"/>
      <c r="CN1121" s="206"/>
      <c r="CO1121" s="206"/>
      <c r="CP1121" s="206"/>
      <c r="CQ1121" s="206"/>
      <c r="CR1121" s="206"/>
      <c r="CS1121" s="206"/>
      <c r="CT1121" s="206"/>
      <c r="CU1121" s="206"/>
      <c r="CV1121" s="206"/>
      <c r="CW1121" s="206"/>
      <c r="CX1121" s="206"/>
      <c r="CY1121" s="206"/>
      <c r="CZ1121" s="206"/>
      <c r="DA1121" s="206"/>
      <c r="DB1121" s="206"/>
      <c r="DC1121" s="206"/>
      <c r="DD1121" s="206"/>
      <c r="DE1121" s="206"/>
      <c r="DF1121" s="206"/>
      <c r="DG1121" s="206"/>
      <c r="DH1121" s="206"/>
      <c r="DI1121" s="206"/>
      <c r="DJ1121" s="206"/>
      <c r="DK1121" s="206"/>
      <c r="DL1121" s="206"/>
      <c r="DM1121" s="206"/>
      <c r="DN1121" s="206"/>
      <c r="DO1121" s="206"/>
      <c r="DP1121" s="206"/>
      <c r="DQ1121" s="206"/>
      <c r="DR1121" s="206"/>
      <c r="DS1121" s="206"/>
      <c r="DT1121" s="206"/>
      <c r="DU1121" s="206"/>
      <c r="DV1121" s="206"/>
      <c r="DW1121" s="206"/>
      <c r="DX1121" s="206"/>
      <c r="DY1121" s="206"/>
      <c r="DZ1121" s="206"/>
      <c r="EA1121" s="206"/>
      <c r="EB1121" s="206"/>
      <c r="EC1121" s="206"/>
      <c r="ED1121" s="206"/>
      <c r="EE1121" s="206"/>
      <c r="EF1121" s="206"/>
      <c r="EG1121" s="206"/>
      <c r="EH1121" s="206"/>
      <c r="EI1121" s="206"/>
      <c r="EJ1121" s="206"/>
      <c r="EK1121" s="206"/>
      <c r="EL1121" s="206"/>
      <c r="EM1121" s="206"/>
      <c r="EN1121" s="206"/>
      <c r="EO1121" s="206"/>
      <c r="EP1121" s="206"/>
      <c r="EQ1121" s="206"/>
      <c r="ER1121" s="206"/>
      <c r="ES1121" s="206"/>
      <c r="ET1121" s="206"/>
      <c r="EU1121" s="206"/>
      <c r="EV1121" s="206"/>
      <c r="EW1121" s="206"/>
      <c r="EX1121" s="206"/>
      <c r="EY1121" s="206"/>
      <c r="EZ1121" s="206"/>
      <c r="FA1121" s="206"/>
      <c r="FB1121" s="206"/>
      <c r="FC1121" s="206"/>
      <c r="FD1121" s="206"/>
      <c r="FE1121" s="206"/>
      <c r="FF1121" s="206"/>
      <c r="FG1121" s="206"/>
      <c r="FH1121" s="206"/>
      <c r="FI1121" s="206"/>
      <c r="FJ1121" s="206"/>
      <c r="FK1121" s="206"/>
      <c r="FL1121" s="206"/>
      <c r="FM1121" s="206"/>
      <c r="FN1121" s="206"/>
      <c r="FO1121" s="206"/>
      <c r="FP1121" s="206"/>
      <c r="FQ1121" s="206"/>
      <c r="FR1121" s="206"/>
      <c r="FS1121" s="206"/>
      <c r="FT1121" s="206"/>
      <c r="FU1121" s="206"/>
      <c r="FV1121" s="206"/>
      <c r="FW1121" s="206"/>
      <c r="FX1121" s="206"/>
      <c r="FY1121" s="206"/>
      <c r="FZ1121" s="206"/>
      <c r="GA1121" s="206"/>
      <c r="GB1121" s="206"/>
      <c r="GC1121" s="206"/>
      <c r="GD1121" s="206"/>
      <c r="GE1121" s="206"/>
      <c r="GF1121" s="206"/>
      <c r="GG1121" s="206"/>
      <c r="GH1121" s="206"/>
      <c r="GI1121" s="206"/>
      <c r="GJ1121" s="206"/>
      <c r="GK1121" s="206"/>
      <c r="GL1121" s="206"/>
      <c r="GM1121" s="206"/>
      <c r="GN1121" s="206"/>
      <c r="GO1121" s="206"/>
      <c r="GP1121" s="206"/>
      <c r="GQ1121" s="206"/>
      <c r="GR1121" s="206"/>
      <c r="GS1121" s="206"/>
      <c r="GT1121" s="206"/>
      <c r="GU1121" s="206"/>
      <c r="GV1121" s="206"/>
      <c r="GW1121" s="206"/>
      <c r="GX1121" s="206"/>
      <c r="GY1121" s="206"/>
      <c r="GZ1121" s="206"/>
      <c r="HA1121" s="206"/>
      <c r="HB1121" s="206"/>
      <c r="HC1121" s="206"/>
      <c r="HD1121" s="206"/>
      <c r="HE1121" s="206"/>
      <c r="HF1121" s="206"/>
      <c r="HG1121" s="206"/>
      <c r="HH1121" s="206"/>
      <c r="HI1121" s="206"/>
      <c r="HJ1121" s="206"/>
      <c r="HK1121" s="206"/>
      <c r="HL1121" s="206"/>
      <c r="HM1121" s="206"/>
      <c r="HN1121" s="206"/>
      <c r="HO1121" s="206"/>
      <c r="HP1121" s="206"/>
      <c r="HQ1121" s="206"/>
      <c r="HR1121" s="206"/>
      <c r="HS1121" s="206"/>
      <c r="HT1121" s="206"/>
      <c r="HU1121" s="206"/>
      <c r="HV1121" s="206"/>
      <c r="HW1121" s="206"/>
      <c r="HX1121" s="206"/>
      <c r="HY1121" s="206"/>
      <c r="HZ1121" s="206"/>
      <c r="IA1121" s="206"/>
      <c r="IB1121" s="206"/>
      <c r="IC1121" s="206"/>
      <c r="ID1121" s="206"/>
      <c r="IE1121" s="206"/>
      <c r="IF1121" s="206"/>
      <c r="IG1121" s="206"/>
      <c r="IH1121" s="206"/>
    </row>
    <row r="1122" spans="1:242" s="225" customFormat="1" hidden="1" x14ac:dyDescent="0.25">
      <c r="A1122" s="206"/>
      <c r="B1122" s="206"/>
      <c r="C1122" s="204">
        <v>43763</v>
      </c>
      <c r="D1122" s="233" t="s">
        <v>1967</v>
      </c>
      <c r="E1122" s="319" t="s">
        <v>1951</v>
      </c>
      <c r="F1122" s="322"/>
      <c r="G1122" s="242" t="s">
        <v>327</v>
      </c>
      <c r="H1122" s="285"/>
      <c r="I1122" s="236">
        <v>587500</v>
      </c>
      <c r="J1122" s="357">
        <f t="shared" si="17"/>
        <v>7804635</v>
      </c>
      <c r="K1122" s="251"/>
      <c r="L1122" s="287"/>
      <c r="M1122" s="319" t="s">
        <v>1951</v>
      </c>
      <c r="N1122" s="287"/>
      <c r="O1122" s="287"/>
      <c r="P1122" s="287"/>
      <c r="Q1122" s="287"/>
      <c r="R1122" s="287"/>
      <c r="S1122" s="287"/>
      <c r="T1122" s="287"/>
      <c r="U1122" s="287"/>
      <c r="V1122" s="287"/>
      <c r="W1122" s="287"/>
      <c r="X1122" s="287"/>
      <c r="Y1122" s="287"/>
      <c r="Z1122" s="287"/>
      <c r="AA1122" s="287"/>
      <c r="AB1122" s="287"/>
      <c r="AC1122" s="287"/>
      <c r="AD1122" s="287"/>
      <c r="AE1122" s="287"/>
      <c r="AF1122" s="287"/>
      <c r="AG1122" s="287"/>
      <c r="AH1122" s="287"/>
      <c r="AI1122" s="287"/>
      <c r="AJ1122" s="449"/>
      <c r="AK1122" s="206"/>
      <c r="AL1122" s="206"/>
      <c r="AM1122" s="206"/>
      <c r="AN1122" s="206"/>
      <c r="AO1122" s="206"/>
      <c r="AP1122" s="206"/>
      <c r="AQ1122" s="206"/>
      <c r="AR1122" s="206"/>
      <c r="AS1122" s="206"/>
      <c r="AT1122" s="206"/>
      <c r="AU1122" s="206"/>
      <c r="AV1122" s="206"/>
      <c r="AW1122" s="206"/>
      <c r="AX1122" s="206"/>
      <c r="AY1122" s="206"/>
      <c r="AZ1122" s="206"/>
      <c r="BA1122" s="206"/>
      <c r="BB1122" s="206"/>
      <c r="BC1122" s="206"/>
      <c r="BD1122" s="206"/>
      <c r="BE1122" s="206"/>
      <c r="BF1122" s="206"/>
      <c r="BG1122" s="206"/>
      <c r="BH1122" s="206"/>
      <c r="BI1122" s="206"/>
      <c r="BJ1122" s="206"/>
      <c r="BK1122" s="206"/>
      <c r="BL1122" s="206"/>
      <c r="BM1122" s="206"/>
      <c r="BN1122" s="206"/>
      <c r="BO1122" s="206"/>
      <c r="BP1122" s="206"/>
      <c r="BQ1122" s="206"/>
      <c r="BR1122" s="206"/>
      <c r="BS1122" s="206"/>
      <c r="BT1122" s="206"/>
      <c r="BU1122" s="206"/>
      <c r="BV1122" s="206"/>
      <c r="BW1122" s="206"/>
      <c r="BX1122" s="206"/>
      <c r="BY1122" s="206"/>
      <c r="BZ1122" s="206"/>
      <c r="CA1122" s="206"/>
      <c r="CB1122" s="206"/>
      <c r="CC1122" s="206"/>
      <c r="CD1122" s="206"/>
      <c r="CE1122" s="206"/>
      <c r="CF1122" s="206"/>
      <c r="CG1122" s="206"/>
      <c r="CH1122" s="206"/>
      <c r="CI1122" s="206"/>
      <c r="CJ1122" s="206"/>
      <c r="CK1122" s="206"/>
      <c r="CL1122" s="206"/>
      <c r="CM1122" s="206"/>
      <c r="CN1122" s="206"/>
      <c r="CO1122" s="206"/>
      <c r="CP1122" s="206"/>
      <c r="CQ1122" s="206"/>
      <c r="CR1122" s="206"/>
      <c r="CS1122" s="206"/>
      <c r="CT1122" s="206"/>
      <c r="CU1122" s="206"/>
      <c r="CV1122" s="206"/>
      <c r="CW1122" s="206"/>
      <c r="CX1122" s="206"/>
      <c r="CY1122" s="206"/>
      <c r="CZ1122" s="206"/>
      <c r="DA1122" s="206"/>
      <c r="DB1122" s="206"/>
      <c r="DC1122" s="206"/>
      <c r="DD1122" s="206"/>
      <c r="DE1122" s="206"/>
      <c r="DF1122" s="206"/>
      <c r="DG1122" s="206"/>
      <c r="DH1122" s="206"/>
      <c r="DI1122" s="206"/>
      <c r="DJ1122" s="206"/>
      <c r="DK1122" s="206"/>
      <c r="DL1122" s="206"/>
      <c r="DM1122" s="206"/>
      <c r="DN1122" s="206"/>
      <c r="DO1122" s="206"/>
      <c r="DP1122" s="206"/>
      <c r="DQ1122" s="206"/>
      <c r="DR1122" s="206"/>
      <c r="DS1122" s="206"/>
      <c r="DT1122" s="206"/>
      <c r="DU1122" s="206"/>
      <c r="DV1122" s="206"/>
      <c r="DW1122" s="206"/>
      <c r="DX1122" s="206"/>
      <c r="DY1122" s="206"/>
      <c r="DZ1122" s="206"/>
      <c r="EA1122" s="206"/>
      <c r="EB1122" s="206"/>
      <c r="EC1122" s="206"/>
      <c r="ED1122" s="206"/>
      <c r="EE1122" s="206"/>
      <c r="EF1122" s="206"/>
      <c r="EG1122" s="206"/>
      <c r="EH1122" s="206"/>
      <c r="EI1122" s="206"/>
      <c r="EJ1122" s="206"/>
      <c r="EK1122" s="206"/>
      <c r="EL1122" s="206"/>
      <c r="EM1122" s="206"/>
      <c r="EN1122" s="206"/>
      <c r="EO1122" s="206"/>
      <c r="EP1122" s="206"/>
      <c r="EQ1122" s="206"/>
      <c r="ER1122" s="206"/>
      <c r="ES1122" s="206"/>
      <c r="ET1122" s="206"/>
      <c r="EU1122" s="206"/>
      <c r="EV1122" s="206"/>
      <c r="EW1122" s="206"/>
      <c r="EX1122" s="206"/>
      <c r="EY1122" s="206"/>
      <c r="EZ1122" s="206"/>
      <c r="FA1122" s="206"/>
      <c r="FB1122" s="206"/>
      <c r="FC1122" s="206"/>
      <c r="FD1122" s="206"/>
      <c r="FE1122" s="206"/>
      <c r="FF1122" s="206"/>
      <c r="FG1122" s="206"/>
      <c r="FH1122" s="206"/>
      <c r="FI1122" s="206"/>
      <c r="FJ1122" s="206"/>
      <c r="FK1122" s="206"/>
      <c r="FL1122" s="206"/>
      <c r="FM1122" s="206"/>
      <c r="FN1122" s="206"/>
      <c r="FO1122" s="206"/>
      <c r="FP1122" s="206"/>
      <c r="FQ1122" s="206"/>
      <c r="FR1122" s="206"/>
      <c r="FS1122" s="206"/>
      <c r="FT1122" s="206"/>
      <c r="FU1122" s="206"/>
      <c r="FV1122" s="206"/>
      <c r="FW1122" s="206"/>
      <c r="FX1122" s="206"/>
      <c r="FY1122" s="206"/>
      <c r="FZ1122" s="206"/>
      <c r="GA1122" s="206"/>
      <c r="GB1122" s="206"/>
      <c r="GC1122" s="206"/>
      <c r="GD1122" s="206"/>
      <c r="GE1122" s="206"/>
      <c r="GF1122" s="206"/>
      <c r="GG1122" s="206"/>
      <c r="GH1122" s="206"/>
      <c r="GI1122" s="206"/>
      <c r="GJ1122" s="206"/>
      <c r="GK1122" s="206"/>
      <c r="GL1122" s="206"/>
      <c r="GM1122" s="206"/>
      <c r="GN1122" s="206"/>
      <c r="GO1122" s="206"/>
      <c r="GP1122" s="206"/>
      <c r="GQ1122" s="206"/>
      <c r="GR1122" s="206"/>
      <c r="GS1122" s="206"/>
      <c r="GT1122" s="206"/>
      <c r="GU1122" s="206"/>
      <c r="GV1122" s="206"/>
      <c r="GW1122" s="206"/>
      <c r="GX1122" s="206"/>
      <c r="GY1122" s="206"/>
      <c r="GZ1122" s="206"/>
      <c r="HA1122" s="206"/>
      <c r="HB1122" s="206"/>
      <c r="HC1122" s="206"/>
      <c r="HD1122" s="206"/>
      <c r="HE1122" s="206"/>
      <c r="HF1122" s="206"/>
      <c r="HG1122" s="206"/>
      <c r="HH1122" s="206"/>
      <c r="HI1122" s="206"/>
      <c r="HJ1122" s="206"/>
      <c r="HK1122" s="206"/>
      <c r="HL1122" s="206"/>
      <c r="HM1122" s="206"/>
      <c r="HN1122" s="206"/>
      <c r="HO1122" s="206"/>
      <c r="HP1122" s="206"/>
      <c r="HQ1122" s="206"/>
      <c r="HR1122" s="206"/>
      <c r="HS1122" s="206"/>
      <c r="HT1122" s="206"/>
      <c r="HU1122" s="206"/>
      <c r="HV1122" s="206"/>
      <c r="HW1122" s="206"/>
      <c r="HX1122" s="206"/>
      <c r="HY1122" s="206"/>
      <c r="HZ1122" s="206"/>
      <c r="IA1122" s="206"/>
      <c r="IB1122" s="206"/>
      <c r="IC1122" s="206"/>
      <c r="ID1122" s="206"/>
      <c r="IE1122" s="206"/>
      <c r="IF1122" s="206"/>
      <c r="IG1122" s="206"/>
      <c r="IH1122" s="206"/>
    </row>
    <row r="1123" spans="1:242" s="225" customFormat="1" hidden="1" x14ac:dyDescent="0.25">
      <c r="A1123" s="206"/>
      <c r="B1123" s="206"/>
      <c r="C1123" s="204"/>
      <c r="D1123" s="233" t="s">
        <v>1975</v>
      </c>
      <c r="E1123" s="319"/>
      <c r="F1123" s="322"/>
      <c r="G1123" s="242" t="s">
        <v>327</v>
      </c>
      <c r="H1123" s="285">
        <v>500000</v>
      </c>
      <c r="I1123" s="236"/>
      <c r="J1123" s="357">
        <f t="shared" si="17"/>
        <v>8304635</v>
      </c>
      <c r="K1123" s="251"/>
      <c r="L1123" s="287"/>
      <c r="M1123" s="319"/>
      <c r="N1123" s="287"/>
      <c r="O1123" s="287"/>
      <c r="P1123" s="287"/>
      <c r="Q1123" s="287"/>
      <c r="R1123" s="287"/>
      <c r="S1123" s="287"/>
      <c r="T1123" s="287"/>
      <c r="U1123" s="287"/>
      <c r="V1123" s="287"/>
      <c r="W1123" s="287"/>
      <c r="X1123" s="287"/>
      <c r="Y1123" s="287"/>
      <c r="Z1123" s="287"/>
      <c r="AA1123" s="287"/>
      <c r="AB1123" s="287"/>
      <c r="AC1123" s="287"/>
      <c r="AD1123" s="287"/>
      <c r="AE1123" s="287"/>
      <c r="AF1123" s="287"/>
      <c r="AG1123" s="287"/>
      <c r="AH1123" s="287"/>
      <c r="AI1123" s="287"/>
      <c r="AJ1123" s="449"/>
      <c r="AK1123" s="206"/>
      <c r="AL1123" s="206"/>
      <c r="AM1123" s="206"/>
      <c r="AN1123" s="206"/>
      <c r="AO1123" s="206"/>
      <c r="AP1123" s="206"/>
      <c r="AQ1123" s="206"/>
      <c r="AR1123" s="206"/>
      <c r="AS1123" s="206"/>
      <c r="AT1123" s="206"/>
      <c r="AU1123" s="206"/>
      <c r="AV1123" s="206"/>
      <c r="AW1123" s="206"/>
      <c r="AX1123" s="206"/>
      <c r="AY1123" s="206"/>
      <c r="AZ1123" s="206"/>
      <c r="BA1123" s="206"/>
      <c r="BB1123" s="206"/>
      <c r="BC1123" s="206"/>
      <c r="BD1123" s="206"/>
      <c r="BE1123" s="206"/>
      <c r="BF1123" s="206"/>
      <c r="BG1123" s="206"/>
      <c r="BH1123" s="206"/>
      <c r="BI1123" s="206"/>
      <c r="BJ1123" s="206"/>
      <c r="BK1123" s="206"/>
      <c r="BL1123" s="206"/>
      <c r="BM1123" s="206"/>
      <c r="BN1123" s="206"/>
      <c r="BO1123" s="206"/>
      <c r="BP1123" s="206"/>
      <c r="BQ1123" s="206"/>
      <c r="BR1123" s="206"/>
      <c r="BS1123" s="206"/>
      <c r="BT1123" s="206"/>
      <c r="BU1123" s="206"/>
      <c r="BV1123" s="206"/>
      <c r="BW1123" s="206"/>
      <c r="BX1123" s="206"/>
      <c r="BY1123" s="206"/>
      <c r="BZ1123" s="206"/>
      <c r="CA1123" s="206"/>
      <c r="CB1123" s="206"/>
      <c r="CC1123" s="206"/>
      <c r="CD1123" s="206"/>
      <c r="CE1123" s="206"/>
      <c r="CF1123" s="206"/>
      <c r="CG1123" s="206"/>
      <c r="CH1123" s="206"/>
      <c r="CI1123" s="206"/>
      <c r="CJ1123" s="206"/>
      <c r="CK1123" s="206"/>
      <c r="CL1123" s="206"/>
      <c r="CM1123" s="206"/>
      <c r="CN1123" s="206"/>
      <c r="CO1123" s="206"/>
      <c r="CP1123" s="206"/>
      <c r="CQ1123" s="206"/>
      <c r="CR1123" s="206"/>
      <c r="CS1123" s="206"/>
      <c r="CT1123" s="206"/>
      <c r="CU1123" s="206"/>
      <c r="CV1123" s="206"/>
      <c r="CW1123" s="206"/>
      <c r="CX1123" s="206"/>
      <c r="CY1123" s="206"/>
      <c r="CZ1123" s="206"/>
      <c r="DA1123" s="206"/>
      <c r="DB1123" s="206"/>
      <c r="DC1123" s="206"/>
      <c r="DD1123" s="206"/>
      <c r="DE1123" s="206"/>
      <c r="DF1123" s="206"/>
      <c r="DG1123" s="206"/>
      <c r="DH1123" s="206"/>
      <c r="DI1123" s="206"/>
      <c r="DJ1123" s="206"/>
      <c r="DK1123" s="206"/>
      <c r="DL1123" s="206"/>
      <c r="DM1123" s="206"/>
      <c r="DN1123" s="206"/>
      <c r="DO1123" s="206"/>
      <c r="DP1123" s="206"/>
      <c r="DQ1123" s="206"/>
      <c r="DR1123" s="206"/>
      <c r="DS1123" s="206"/>
      <c r="DT1123" s="206"/>
      <c r="DU1123" s="206"/>
      <c r="DV1123" s="206"/>
      <c r="DW1123" s="206"/>
      <c r="DX1123" s="206"/>
      <c r="DY1123" s="206"/>
      <c r="DZ1123" s="206"/>
      <c r="EA1123" s="206"/>
      <c r="EB1123" s="206"/>
      <c r="EC1123" s="206"/>
      <c r="ED1123" s="206"/>
      <c r="EE1123" s="206"/>
      <c r="EF1123" s="206"/>
      <c r="EG1123" s="206"/>
      <c r="EH1123" s="206"/>
      <c r="EI1123" s="206"/>
      <c r="EJ1123" s="206"/>
      <c r="EK1123" s="206"/>
      <c r="EL1123" s="206"/>
      <c r="EM1123" s="206"/>
      <c r="EN1123" s="206"/>
      <c r="EO1123" s="206"/>
      <c r="EP1123" s="206"/>
      <c r="EQ1123" s="206"/>
      <c r="ER1123" s="206"/>
      <c r="ES1123" s="206"/>
      <c r="ET1123" s="206"/>
      <c r="EU1123" s="206"/>
      <c r="EV1123" s="206"/>
      <c r="EW1123" s="206"/>
      <c r="EX1123" s="206"/>
      <c r="EY1123" s="206"/>
      <c r="EZ1123" s="206"/>
      <c r="FA1123" s="206"/>
      <c r="FB1123" s="206"/>
      <c r="FC1123" s="206"/>
      <c r="FD1123" s="206"/>
      <c r="FE1123" s="206"/>
      <c r="FF1123" s="206"/>
      <c r="FG1123" s="206"/>
      <c r="FH1123" s="206"/>
      <c r="FI1123" s="206"/>
      <c r="FJ1123" s="206"/>
      <c r="FK1123" s="206"/>
      <c r="FL1123" s="206"/>
      <c r="FM1123" s="206"/>
      <c r="FN1123" s="206"/>
      <c r="FO1123" s="206"/>
      <c r="FP1123" s="206"/>
      <c r="FQ1123" s="206"/>
      <c r="FR1123" s="206"/>
      <c r="FS1123" s="206"/>
      <c r="FT1123" s="206"/>
      <c r="FU1123" s="206"/>
      <c r="FV1123" s="206"/>
      <c r="FW1123" s="206"/>
      <c r="FX1123" s="206"/>
      <c r="FY1123" s="206"/>
      <c r="FZ1123" s="206"/>
      <c r="GA1123" s="206"/>
      <c r="GB1123" s="206"/>
      <c r="GC1123" s="206"/>
      <c r="GD1123" s="206"/>
      <c r="GE1123" s="206"/>
      <c r="GF1123" s="206"/>
      <c r="GG1123" s="206"/>
      <c r="GH1123" s="206"/>
      <c r="GI1123" s="206"/>
      <c r="GJ1123" s="206"/>
      <c r="GK1123" s="206"/>
      <c r="GL1123" s="206"/>
      <c r="GM1123" s="206"/>
      <c r="GN1123" s="206"/>
      <c r="GO1123" s="206"/>
      <c r="GP1123" s="206"/>
      <c r="GQ1123" s="206"/>
      <c r="GR1123" s="206"/>
      <c r="GS1123" s="206"/>
      <c r="GT1123" s="206"/>
      <c r="GU1123" s="206"/>
      <c r="GV1123" s="206"/>
      <c r="GW1123" s="206"/>
      <c r="GX1123" s="206"/>
      <c r="GY1123" s="206"/>
      <c r="GZ1123" s="206"/>
      <c r="HA1123" s="206"/>
      <c r="HB1123" s="206"/>
      <c r="HC1123" s="206"/>
      <c r="HD1123" s="206"/>
      <c r="HE1123" s="206"/>
      <c r="HF1123" s="206"/>
      <c r="HG1123" s="206"/>
      <c r="HH1123" s="206"/>
      <c r="HI1123" s="206"/>
      <c r="HJ1123" s="206"/>
      <c r="HK1123" s="206"/>
      <c r="HL1123" s="206"/>
      <c r="HM1123" s="206"/>
      <c r="HN1123" s="206"/>
      <c r="HO1123" s="206"/>
      <c r="HP1123" s="206"/>
      <c r="HQ1123" s="206"/>
      <c r="HR1123" s="206"/>
      <c r="HS1123" s="206"/>
      <c r="HT1123" s="206"/>
      <c r="HU1123" s="206"/>
      <c r="HV1123" s="206"/>
      <c r="HW1123" s="206"/>
      <c r="HX1123" s="206"/>
      <c r="HY1123" s="206"/>
      <c r="HZ1123" s="206"/>
      <c r="IA1123" s="206"/>
      <c r="IB1123" s="206"/>
      <c r="IC1123" s="206"/>
      <c r="ID1123" s="206"/>
      <c r="IE1123" s="206"/>
      <c r="IF1123" s="206"/>
      <c r="IG1123" s="206"/>
      <c r="IH1123" s="206"/>
    </row>
    <row r="1124" spans="1:242" s="225" customFormat="1" hidden="1" x14ac:dyDescent="0.25">
      <c r="A1124" s="206"/>
      <c r="B1124" s="206"/>
      <c r="C1124" s="204">
        <v>43763</v>
      </c>
      <c r="D1124" s="233" t="s">
        <v>1968</v>
      </c>
      <c r="E1124" s="319" t="s">
        <v>1952</v>
      </c>
      <c r="F1124" s="322"/>
      <c r="G1124" s="242" t="s">
        <v>706</v>
      </c>
      <c r="H1124" s="285"/>
      <c r="I1124" s="236">
        <v>1100000</v>
      </c>
      <c r="J1124" s="357">
        <f t="shared" si="17"/>
        <v>7204635</v>
      </c>
      <c r="K1124" s="251"/>
      <c r="L1124" s="287"/>
      <c r="M1124" s="319" t="s">
        <v>1952</v>
      </c>
      <c r="N1124" s="287"/>
      <c r="O1124" s="287"/>
      <c r="P1124" s="287"/>
      <c r="Q1124" s="287"/>
      <c r="R1124" s="287"/>
      <c r="S1124" s="287"/>
      <c r="T1124" s="287"/>
      <c r="U1124" s="287"/>
      <c r="V1124" s="287"/>
      <c r="W1124" s="287"/>
      <c r="X1124" s="287"/>
      <c r="Y1124" s="287"/>
      <c r="Z1124" s="287"/>
      <c r="AA1124" s="287"/>
      <c r="AB1124" s="287"/>
      <c r="AC1124" s="287"/>
      <c r="AD1124" s="287"/>
      <c r="AE1124" s="287"/>
      <c r="AF1124" s="287"/>
      <c r="AG1124" s="287"/>
      <c r="AH1124" s="287"/>
      <c r="AI1124" s="287"/>
      <c r="AJ1124" s="449"/>
      <c r="AK1124" s="206"/>
      <c r="AL1124" s="206"/>
      <c r="AM1124" s="206"/>
      <c r="AN1124" s="206"/>
      <c r="AO1124" s="206"/>
      <c r="AP1124" s="206"/>
      <c r="AQ1124" s="206"/>
      <c r="AR1124" s="206"/>
      <c r="AS1124" s="206"/>
      <c r="AT1124" s="206"/>
      <c r="AU1124" s="206"/>
      <c r="AV1124" s="206"/>
      <c r="AW1124" s="206"/>
      <c r="AX1124" s="206"/>
      <c r="AY1124" s="206"/>
      <c r="AZ1124" s="206"/>
      <c r="BA1124" s="206"/>
      <c r="BB1124" s="206"/>
      <c r="BC1124" s="206"/>
      <c r="BD1124" s="206"/>
      <c r="BE1124" s="206"/>
      <c r="BF1124" s="206"/>
      <c r="BG1124" s="206"/>
      <c r="BH1124" s="206"/>
      <c r="BI1124" s="206"/>
      <c r="BJ1124" s="206"/>
      <c r="BK1124" s="206"/>
      <c r="BL1124" s="206"/>
      <c r="BM1124" s="206"/>
      <c r="BN1124" s="206"/>
      <c r="BO1124" s="206"/>
      <c r="BP1124" s="206"/>
      <c r="BQ1124" s="206"/>
      <c r="BR1124" s="206"/>
      <c r="BS1124" s="206"/>
      <c r="BT1124" s="206"/>
      <c r="BU1124" s="206"/>
      <c r="BV1124" s="206"/>
      <c r="BW1124" s="206"/>
      <c r="BX1124" s="206"/>
      <c r="BY1124" s="206"/>
      <c r="BZ1124" s="206"/>
      <c r="CA1124" s="206"/>
      <c r="CB1124" s="206"/>
      <c r="CC1124" s="206"/>
      <c r="CD1124" s="206"/>
      <c r="CE1124" s="206"/>
      <c r="CF1124" s="206"/>
      <c r="CG1124" s="206"/>
      <c r="CH1124" s="206"/>
      <c r="CI1124" s="206"/>
      <c r="CJ1124" s="206"/>
      <c r="CK1124" s="206"/>
      <c r="CL1124" s="206"/>
      <c r="CM1124" s="206"/>
      <c r="CN1124" s="206"/>
      <c r="CO1124" s="206"/>
      <c r="CP1124" s="206"/>
      <c r="CQ1124" s="206"/>
      <c r="CR1124" s="206"/>
      <c r="CS1124" s="206"/>
      <c r="CT1124" s="206"/>
      <c r="CU1124" s="206"/>
      <c r="CV1124" s="206"/>
      <c r="CW1124" s="206"/>
      <c r="CX1124" s="206"/>
      <c r="CY1124" s="206"/>
      <c r="CZ1124" s="206"/>
      <c r="DA1124" s="206"/>
      <c r="DB1124" s="206"/>
      <c r="DC1124" s="206"/>
      <c r="DD1124" s="206"/>
      <c r="DE1124" s="206"/>
      <c r="DF1124" s="206"/>
      <c r="DG1124" s="206"/>
      <c r="DH1124" s="206"/>
      <c r="DI1124" s="206"/>
      <c r="DJ1124" s="206"/>
      <c r="DK1124" s="206"/>
      <c r="DL1124" s="206"/>
      <c r="DM1124" s="206"/>
      <c r="DN1124" s="206"/>
      <c r="DO1124" s="206"/>
      <c r="DP1124" s="206"/>
      <c r="DQ1124" s="206"/>
      <c r="DR1124" s="206"/>
      <c r="DS1124" s="206"/>
      <c r="DT1124" s="206"/>
      <c r="DU1124" s="206"/>
      <c r="DV1124" s="206"/>
      <c r="DW1124" s="206"/>
      <c r="DX1124" s="206"/>
      <c r="DY1124" s="206"/>
      <c r="DZ1124" s="206"/>
      <c r="EA1124" s="206"/>
      <c r="EB1124" s="206"/>
      <c r="EC1124" s="206"/>
      <c r="ED1124" s="206"/>
      <c r="EE1124" s="206"/>
      <c r="EF1124" s="206"/>
      <c r="EG1124" s="206"/>
      <c r="EH1124" s="206"/>
      <c r="EI1124" s="206"/>
      <c r="EJ1124" s="206"/>
      <c r="EK1124" s="206"/>
      <c r="EL1124" s="206"/>
      <c r="EM1124" s="206"/>
      <c r="EN1124" s="206"/>
      <c r="EO1124" s="206"/>
      <c r="EP1124" s="206"/>
      <c r="EQ1124" s="206"/>
      <c r="ER1124" s="206"/>
      <c r="ES1124" s="206"/>
      <c r="ET1124" s="206"/>
      <c r="EU1124" s="206"/>
      <c r="EV1124" s="206"/>
      <c r="EW1124" s="206"/>
      <c r="EX1124" s="206"/>
      <c r="EY1124" s="206"/>
      <c r="EZ1124" s="206"/>
      <c r="FA1124" s="206"/>
      <c r="FB1124" s="206"/>
      <c r="FC1124" s="206"/>
      <c r="FD1124" s="206"/>
      <c r="FE1124" s="206"/>
      <c r="FF1124" s="206"/>
      <c r="FG1124" s="206"/>
      <c r="FH1124" s="206"/>
      <c r="FI1124" s="206"/>
      <c r="FJ1124" s="206"/>
      <c r="FK1124" s="206"/>
      <c r="FL1124" s="206"/>
      <c r="FM1124" s="206"/>
      <c r="FN1124" s="206"/>
      <c r="FO1124" s="206"/>
      <c r="FP1124" s="206"/>
      <c r="FQ1124" s="206"/>
      <c r="FR1124" s="206"/>
      <c r="FS1124" s="206"/>
      <c r="FT1124" s="206"/>
      <c r="FU1124" s="206"/>
      <c r="FV1124" s="206"/>
      <c r="FW1124" s="206"/>
      <c r="FX1124" s="206"/>
      <c r="FY1124" s="206"/>
      <c r="FZ1124" s="206"/>
      <c r="GA1124" s="206"/>
      <c r="GB1124" s="206"/>
      <c r="GC1124" s="206"/>
      <c r="GD1124" s="206"/>
      <c r="GE1124" s="206"/>
      <c r="GF1124" s="206"/>
      <c r="GG1124" s="206"/>
      <c r="GH1124" s="206"/>
      <c r="GI1124" s="206"/>
      <c r="GJ1124" s="206"/>
      <c r="GK1124" s="206"/>
      <c r="GL1124" s="206"/>
      <c r="GM1124" s="206"/>
      <c r="GN1124" s="206"/>
      <c r="GO1124" s="206"/>
      <c r="GP1124" s="206"/>
      <c r="GQ1124" s="206"/>
      <c r="GR1124" s="206"/>
      <c r="GS1124" s="206"/>
      <c r="GT1124" s="206"/>
      <c r="GU1124" s="206"/>
      <c r="GV1124" s="206"/>
      <c r="GW1124" s="206"/>
      <c r="GX1124" s="206"/>
      <c r="GY1124" s="206"/>
      <c r="GZ1124" s="206"/>
      <c r="HA1124" s="206"/>
      <c r="HB1124" s="206"/>
      <c r="HC1124" s="206"/>
      <c r="HD1124" s="206"/>
      <c r="HE1124" s="206"/>
      <c r="HF1124" s="206"/>
      <c r="HG1124" s="206"/>
      <c r="HH1124" s="206"/>
      <c r="HI1124" s="206"/>
      <c r="HJ1124" s="206"/>
      <c r="HK1124" s="206"/>
      <c r="HL1124" s="206"/>
      <c r="HM1124" s="206"/>
      <c r="HN1124" s="206"/>
      <c r="HO1124" s="206"/>
      <c r="HP1124" s="206"/>
      <c r="HQ1124" s="206"/>
      <c r="HR1124" s="206"/>
      <c r="HS1124" s="206"/>
      <c r="HT1124" s="206"/>
      <c r="HU1124" s="206"/>
      <c r="HV1124" s="206"/>
      <c r="HW1124" s="206"/>
      <c r="HX1124" s="206"/>
      <c r="HY1124" s="206"/>
      <c r="HZ1124" s="206"/>
      <c r="IA1124" s="206"/>
      <c r="IB1124" s="206"/>
      <c r="IC1124" s="206"/>
      <c r="ID1124" s="206"/>
      <c r="IE1124" s="206"/>
      <c r="IF1124" s="206"/>
      <c r="IG1124" s="206"/>
      <c r="IH1124" s="206"/>
    </row>
    <row r="1125" spans="1:242" s="225" customFormat="1" hidden="1" x14ac:dyDescent="0.25">
      <c r="A1125" s="206"/>
      <c r="B1125" s="206"/>
      <c r="C1125" s="204">
        <v>43763</v>
      </c>
      <c r="D1125" s="233" t="s">
        <v>1969</v>
      </c>
      <c r="E1125" s="322" t="s">
        <v>1953</v>
      </c>
      <c r="F1125" s="322"/>
      <c r="G1125" s="242" t="s">
        <v>634</v>
      </c>
      <c r="H1125" s="285"/>
      <c r="I1125" s="236">
        <v>1974151</v>
      </c>
      <c r="J1125" s="357">
        <f t="shared" si="17"/>
        <v>5230484</v>
      </c>
      <c r="K1125" s="251"/>
      <c r="L1125" s="287"/>
      <c r="M1125" s="322" t="s">
        <v>1953</v>
      </c>
      <c r="N1125" s="287"/>
      <c r="O1125" s="287"/>
      <c r="P1125" s="287"/>
      <c r="Q1125" s="287"/>
      <c r="R1125" s="287"/>
      <c r="S1125" s="287"/>
      <c r="T1125" s="287"/>
      <c r="U1125" s="287"/>
      <c r="V1125" s="287"/>
      <c r="W1125" s="287"/>
      <c r="X1125" s="287"/>
      <c r="Y1125" s="287"/>
      <c r="Z1125" s="287"/>
      <c r="AA1125" s="287"/>
      <c r="AB1125" s="287"/>
      <c r="AC1125" s="287"/>
      <c r="AD1125" s="287"/>
      <c r="AE1125" s="287"/>
      <c r="AF1125" s="287"/>
      <c r="AG1125" s="287"/>
      <c r="AH1125" s="287"/>
      <c r="AI1125" s="287"/>
      <c r="AJ1125" s="449"/>
      <c r="AK1125" s="206"/>
      <c r="AL1125" s="206"/>
      <c r="AM1125" s="206"/>
      <c r="AN1125" s="206"/>
      <c r="AO1125" s="206"/>
      <c r="AP1125" s="206"/>
      <c r="AQ1125" s="206"/>
      <c r="AR1125" s="206"/>
      <c r="AS1125" s="206"/>
      <c r="AT1125" s="206"/>
      <c r="AU1125" s="206"/>
      <c r="AV1125" s="206"/>
      <c r="AW1125" s="206"/>
      <c r="AX1125" s="206"/>
      <c r="AY1125" s="206"/>
      <c r="AZ1125" s="206"/>
      <c r="BA1125" s="206"/>
      <c r="BB1125" s="206"/>
      <c r="BC1125" s="206"/>
      <c r="BD1125" s="206"/>
      <c r="BE1125" s="206"/>
      <c r="BF1125" s="206"/>
      <c r="BG1125" s="206"/>
      <c r="BH1125" s="206"/>
      <c r="BI1125" s="206"/>
      <c r="BJ1125" s="206"/>
      <c r="BK1125" s="206"/>
      <c r="BL1125" s="206"/>
      <c r="BM1125" s="206"/>
      <c r="BN1125" s="206"/>
      <c r="BO1125" s="206"/>
      <c r="BP1125" s="206"/>
      <c r="BQ1125" s="206"/>
      <c r="BR1125" s="206"/>
      <c r="BS1125" s="206"/>
      <c r="BT1125" s="206"/>
      <c r="BU1125" s="206"/>
      <c r="BV1125" s="206"/>
      <c r="BW1125" s="206"/>
      <c r="BX1125" s="206"/>
      <c r="BY1125" s="206"/>
      <c r="BZ1125" s="206"/>
      <c r="CA1125" s="206"/>
      <c r="CB1125" s="206"/>
      <c r="CC1125" s="206"/>
      <c r="CD1125" s="206"/>
      <c r="CE1125" s="206"/>
      <c r="CF1125" s="206"/>
      <c r="CG1125" s="206"/>
      <c r="CH1125" s="206"/>
      <c r="CI1125" s="206"/>
      <c r="CJ1125" s="206"/>
      <c r="CK1125" s="206"/>
      <c r="CL1125" s="206"/>
      <c r="CM1125" s="206"/>
      <c r="CN1125" s="206"/>
      <c r="CO1125" s="206"/>
      <c r="CP1125" s="206"/>
      <c r="CQ1125" s="206"/>
      <c r="CR1125" s="206"/>
      <c r="CS1125" s="206"/>
      <c r="CT1125" s="206"/>
      <c r="CU1125" s="206"/>
      <c r="CV1125" s="206"/>
      <c r="CW1125" s="206"/>
      <c r="CX1125" s="206"/>
      <c r="CY1125" s="206"/>
      <c r="CZ1125" s="206"/>
      <c r="DA1125" s="206"/>
      <c r="DB1125" s="206"/>
      <c r="DC1125" s="206"/>
      <c r="DD1125" s="206"/>
      <c r="DE1125" s="206"/>
      <c r="DF1125" s="206"/>
      <c r="DG1125" s="206"/>
      <c r="DH1125" s="206"/>
      <c r="DI1125" s="206"/>
      <c r="DJ1125" s="206"/>
      <c r="DK1125" s="206"/>
      <c r="DL1125" s="206"/>
      <c r="DM1125" s="206"/>
      <c r="DN1125" s="206"/>
      <c r="DO1125" s="206"/>
      <c r="DP1125" s="206"/>
      <c r="DQ1125" s="206"/>
      <c r="DR1125" s="206"/>
      <c r="DS1125" s="206"/>
      <c r="DT1125" s="206"/>
      <c r="DU1125" s="206"/>
      <c r="DV1125" s="206"/>
      <c r="DW1125" s="206"/>
      <c r="DX1125" s="206"/>
      <c r="DY1125" s="206"/>
      <c r="DZ1125" s="206"/>
      <c r="EA1125" s="206"/>
      <c r="EB1125" s="206"/>
      <c r="EC1125" s="206"/>
      <c r="ED1125" s="206"/>
      <c r="EE1125" s="206"/>
      <c r="EF1125" s="206"/>
      <c r="EG1125" s="206"/>
      <c r="EH1125" s="206"/>
      <c r="EI1125" s="206"/>
      <c r="EJ1125" s="206"/>
      <c r="EK1125" s="206"/>
      <c r="EL1125" s="206"/>
      <c r="EM1125" s="206"/>
      <c r="EN1125" s="206"/>
      <c r="EO1125" s="206"/>
      <c r="EP1125" s="206"/>
      <c r="EQ1125" s="206"/>
      <c r="ER1125" s="206"/>
      <c r="ES1125" s="206"/>
      <c r="ET1125" s="206"/>
      <c r="EU1125" s="206"/>
      <c r="EV1125" s="206"/>
      <c r="EW1125" s="206"/>
      <c r="EX1125" s="206"/>
      <c r="EY1125" s="206"/>
      <c r="EZ1125" s="206"/>
      <c r="FA1125" s="206"/>
      <c r="FB1125" s="206"/>
      <c r="FC1125" s="206"/>
      <c r="FD1125" s="206"/>
      <c r="FE1125" s="206"/>
      <c r="FF1125" s="206"/>
      <c r="FG1125" s="206"/>
      <c r="FH1125" s="206"/>
      <c r="FI1125" s="206"/>
      <c r="FJ1125" s="206"/>
      <c r="FK1125" s="206"/>
      <c r="FL1125" s="206"/>
      <c r="FM1125" s="206"/>
      <c r="FN1125" s="206"/>
      <c r="FO1125" s="206"/>
      <c r="FP1125" s="206"/>
      <c r="FQ1125" s="206"/>
      <c r="FR1125" s="206"/>
      <c r="FS1125" s="206"/>
      <c r="FT1125" s="206"/>
      <c r="FU1125" s="206"/>
      <c r="FV1125" s="206"/>
      <c r="FW1125" s="206"/>
      <c r="FX1125" s="206"/>
      <c r="FY1125" s="206"/>
      <c r="FZ1125" s="206"/>
      <c r="GA1125" s="206"/>
      <c r="GB1125" s="206"/>
      <c r="GC1125" s="206"/>
      <c r="GD1125" s="206"/>
      <c r="GE1125" s="206"/>
      <c r="GF1125" s="206"/>
      <c r="GG1125" s="206"/>
      <c r="GH1125" s="206"/>
      <c r="GI1125" s="206"/>
      <c r="GJ1125" s="206"/>
      <c r="GK1125" s="206"/>
      <c r="GL1125" s="206"/>
      <c r="GM1125" s="206"/>
      <c r="GN1125" s="206"/>
      <c r="GO1125" s="206"/>
      <c r="GP1125" s="206"/>
      <c r="GQ1125" s="206"/>
      <c r="GR1125" s="206"/>
      <c r="GS1125" s="206"/>
      <c r="GT1125" s="206"/>
      <c r="GU1125" s="206"/>
      <c r="GV1125" s="206"/>
      <c r="GW1125" s="206"/>
      <c r="GX1125" s="206"/>
      <c r="GY1125" s="206"/>
      <c r="GZ1125" s="206"/>
      <c r="HA1125" s="206"/>
      <c r="HB1125" s="206"/>
      <c r="HC1125" s="206"/>
      <c r="HD1125" s="206"/>
      <c r="HE1125" s="206"/>
      <c r="HF1125" s="206"/>
      <c r="HG1125" s="206"/>
      <c r="HH1125" s="206"/>
      <c r="HI1125" s="206"/>
      <c r="HJ1125" s="206"/>
      <c r="HK1125" s="206"/>
      <c r="HL1125" s="206"/>
      <c r="HM1125" s="206"/>
      <c r="HN1125" s="206"/>
      <c r="HO1125" s="206"/>
      <c r="HP1125" s="206"/>
      <c r="HQ1125" s="206"/>
      <c r="HR1125" s="206"/>
      <c r="HS1125" s="206"/>
      <c r="HT1125" s="206"/>
      <c r="HU1125" s="206"/>
      <c r="HV1125" s="206"/>
      <c r="HW1125" s="206"/>
      <c r="HX1125" s="206"/>
      <c r="HY1125" s="206"/>
      <c r="HZ1125" s="206"/>
      <c r="IA1125" s="206"/>
      <c r="IB1125" s="206"/>
      <c r="IC1125" s="206"/>
      <c r="ID1125" s="206"/>
      <c r="IE1125" s="206"/>
      <c r="IF1125" s="206"/>
      <c r="IG1125" s="206"/>
      <c r="IH1125" s="206"/>
    </row>
    <row r="1126" spans="1:242" s="225" customFormat="1" hidden="1" x14ac:dyDescent="0.25">
      <c r="A1126" s="206"/>
      <c r="B1126" s="206"/>
      <c r="C1126" s="204"/>
      <c r="D1126" s="248" t="s">
        <v>1973</v>
      </c>
      <c r="E1126" s="238"/>
      <c r="F1126" s="255"/>
      <c r="G1126" s="324" t="s">
        <v>634</v>
      </c>
      <c r="H1126" s="256">
        <v>1070000</v>
      </c>
      <c r="I1126" s="236"/>
      <c r="J1126" s="357">
        <f t="shared" si="17"/>
        <v>6300484</v>
      </c>
      <c r="K1126" s="251" t="s">
        <v>1980</v>
      </c>
      <c r="L1126" s="287"/>
      <c r="M1126" s="238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449"/>
      <c r="AK1126" s="206"/>
      <c r="AL1126" s="206"/>
      <c r="AM1126" s="206"/>
      <c r="AN1126" s="206"/>
      <c r="AO1126" s="206"/>
      <c r="AP1126" s="206"/>
      <c r="AQ1126" s="206"/>
      <c r="AR1126" s="206"/>
      <c r="AS1126" s="206"/>
      <c r="AT1126" s="206"/>
      <c r="AU1126" s="206"/>
      <c r="AV1126" s="206"/>
      <c r="AW1126" s="206"/>
      <c r="AX1126" s="206"/>
      <c r="AY1126" s="206"/>
      <c r="AZ1126" s="206"/>
      <c r="BA1126" s="206"/>
      <c r="BB1126" s="206"/>
      <c r="BC1126" s="206"/>
      <c r="BD1126" s="206"/>
      <c r="BE1126" s="206"/>
      <c r="BF1126" s="206"/>
      <c r="BG1126" s="206"/>
      <c r="BH1126" s="206"/>
      <c r="BI1126" s="206"/>
      <c r="BJ1126" s="206"/>
      <c r="BK1126" s="206"/>
      <c r="BL1126" s="206"/>
      <c r="BM1126" s="206"/>
      <c r="BN1126" s="206"/>
      <c r="BO1126" s="206"/>
      <c r="BP1126" s="206"/>
      <c r="BQ1126" s="206"/>
      <c r="BR1126" s="206"/>
      <c r="BS1126" s="206"/>
      <c r="BT1126" s="206"/>
      <c r="BU1126" s="206"/>
      <c r="BV1126" s="206"/>
      <c r="BW1126" s="206"/>
      <c r="BX1126" s="206"/>
      <c r="BY1126" s="206"/>
      <c r="BZ1126" s="206"/>
      <c r="CA1126" s="206"/>
      <c r="CB1126" s="206"/>
      <c r="CC1126" s="206"/>
      <c r="CD1126" s="206"/>
      <c r="CE1126" s="206"/>
      <c r="CF1126" s="206"/>
      <c r="CG1126" s="206"/>
      <c r="CH1126" s="206"/>
      <c r="CI1126" s="206"/>
      <c r="CJ1126" s="206"/>
      <c r="CK1126" s="206"/>
      <c r="CL1126" s="206"/>
      <c r="CM1126" s="206"/>
      <c r="CN1126" s="206"/>
      <c r="CO1126" s="206"/>
      <c r="CP1126" s="206"/>
      <c r="CQ1126" s="206"/>
      <c r="CR1126" s="206"/>
      <c r="CS1126" s="206"/>
      <c r="CT1126" s="206"/>
      <c r="CU1126" s="206"/>
      <c r="CV1126" s="206"/>
      <c r="CW1126" s="206"/>
      <c r="CX1126" s="206"/>
      <c r="CY1126" s="206"/>
      <c r="CZ1126" s="206"/>
      <c r="DA1126" s="206"/>
      <c r="DB1126" s="206"/>
      <c r="DC1126" s="206"/>
      <c r="DD1126" s="206"/>
      <c r="DE1126" s="206"/>
      <c r="DF1126" s="206"/>
      <c r="DG1126" s="206"/>
      <c r="DH1126" s="206"/>
      <c r="DI1126" s="206"/>
      <c r="DJ1126" s="206"/>
      <c r="DK1126" s="206"/>
      <c r="DL1126" s="206"/>
      <c r="DM1126" s="206"/>
      <c r="DN1126" s="206"/>
      <c r="DO1126" s="206"/>
      <c r="DP1126" s="206"/>
      <c r="DQ1126" s="206"/>
      <c r="DR1126" s="206"/>
      <c r="DS1126" s="206"/>
      <c r="DT1126" s="206"/>
      <c r="DU1126" s="206"/>
      <c r="DV1126" s="206"/>
      <c r="DW1126" s="206"/>
      <c r="DX1126" s="206"/>
      <c r="DY1126" s="206"/>
      <c r="DZ1126" s="206"/>
      <c r="EA1126" s="206"/>
      <c r="EB1126" s="206"/>
      <c r="EC1126" s="206"/>
      <c r="ED1126" s="206"/>
      <c r="EE1126" s="206"/>
      <c r="EF1126" s="206"/>
      <c r="EG1126" s="206"/>
      <c r="EH1126" s="206"/>
      <c r="EI1126" s="206"/>
      <c r="EJ1126" s="206"/>
      <c r="EK1126" s="206"/>
      <c r="EL1126" s="206"/>
      <c r="EM1126" s="206"/>
      <c r="EN1126" s="206"/>
      <c r="EO1126" s="206"/>
      <c r="EP1126" s="206"/>
      <c r="EQ1126" s="206"/>
      <c r="ER1126" s="206"/>
      <c r="ES1126" s="206"/>
      <c r="ET1126" s="206"/>
      <c r="EU1126" s="206"/>
      <c r="EV1126" s="206"/>
      <c r="EW1126" s="206"/>
      <c r="EX1126" s="206"/>
      <c r="EY1126" s="206"/>
      <c r="EZ1126" s="206"/>
      <c r="FA1126" s="206"/>
      <c r="FB1126" s="206"/>
      <c r="FC1126" s="206"/>
      <c r="FD1126" s="206"/>
      <c r="FE1126" s="206"/>
      <c r="FF1126" s="206"/>
      <c r="FG1126" s="206"/>
      <c r="FH1126" s="206"/>
      <c r="FI1126" s="206"/>
      <c r="FJ1126" s="206"/>
      <c r="FK1126" s="206"/>
      <c r="FL1126" s="206"/>
      <c r="FM1126" s="206"/>
      <c r="FN1126" s="206"/>
      <c r="FO1126" s="206"/>
      <c r="FP1126" s="206"/>
      <c r="FQ1126" s="206"/>
      <c r="FR1126" s="206"/>
      <c r="FS1126" s="206"/>
      <c r="FT1126" s="206"/>
      <c r="FU1126" s="206"/>
      <c r="FV1126" s="206"/>
      <c r="FW1126" s="206"/>
      <c r="FX1126" s="206"/>
      <c r="FY1126" s="206"/>
      <c r="FZ1126" s="206"/>
      <c r="GA1126" s="206"/>
      <c r="GB1126" s="206"/>
      <c r="GC1126" s="206"/>
      <c r="GD1126" s="206"/>
      <c r="GE1126" s="206"/>
      <c r="GF1126" s="206"/>
      <c r="GG1126" s="206"/>
      <c r="GH1126" s="206"/>
      <c r="GI1126" s="206"/>
      <c r="GJ1126" s="206"/>
      <c r="GK1126" s="206"/>
      <c r="GL1126" s="206"/>
      <c r="GM1126" s="206"/>
      <c r="GN1126" s="206"/>
      <c r="GO1126" s="206"/>
      <c r="GP1126" s="206"/>
      <c r="GQ1126" s="206"/>
      <c r="GR1126" s="206"/>
      <c r="GS1126" s="206"/>
      <c r="GT1126" s="206"/>
      <c r="GU1126" s="206"/>
      <c r="GV1126" s="206"/>
      <c r="GW1126" s="206"/>
      <c r="GX1126" s="206"/>
      <c r="GY1126" s="206"/>
      <c r="GZ1126" s="206"/>
      <c r="HA1126" s="206"/>
      <c r="HB1126" s="206"/>
      <c r="HC1126" s="206"/>
      <c r="HD1126" s="206"/>
      <c r="HE1126" s="206"/>
      <c r="HF1126" s="206"/>
      <c r="HG1126" s="206"/>
      <c r="HH1126" s="206"/>
      <c r="HI1126" s="206"/>
      <c r="HJ1126" s="206"/>
      <c r="HK1126" s="206"/>
      <c r="HL1126" s="206"/>
      <c r="HM1126" s="206"/>
      <c r="HN1126" s="206"/>
      <c r="HO1126" s="206"/>
      <c r="HP1126" s="206"/>
      <c r="HQ1126" s="206"/>
      <c r="HR1126" s="206"/>
      <c r="HS1126" s="206"/>
      <c r="HT1126" s="206"/>
      <c r="HU1126" s="206"/>
      <c r="HV1126" s="206"/>
      <c r="HW1126" s="206"/>
      <c r="HX1126" s="206"/>
      <c r="HY1126" s="206"/>
      <c r="HZ1126" s="206"/>
      <c r="IA1126" s="206"/>
      <c r="IB1126" s="206"/>
      <c r="IC1126" s="206"/>
      <c r="ID1126" s="206"/>
      <c r="IE1126" s="206"/>
      <c r="IF1126" s="206"/>
      <c r="IG1126" s="206"/>
      <c r="IH1126" s="206"/>
    </row>
    <row r="1127" spans="1:242" s="225" customFormat="1" hidden="1" x14ac:dyDescent="0.25">
      <c r="A1127" s="206"/>
      <c r="B1127" s="206"/>
      <c r="C1127" s="204"/>
      <c r="D1127" s="248" t="s">
        <v>1974</v>
      </c>
      <c r="E1127" s="238"/>
      <c r="F1127" s="255"/>
      <c r="G1127" s="324" t="s">
        <v>634</v>
      </c>
      <c r="H1127" s="256">
        <v>1135000</v>
      </c>
      <c r="I1127" s="236"/>
      <c r="J1127" s="357">
        <f t="shared" si="17"/>
        <v>7435484</v>
      </c>
      <c r="K1127" s="251" t="s">
        <v>1981</v>
      </c>
      <c r="L1127" s="287"/>
      <c r="M1127" s="238"/>
      <c r="N1127" s="287"/>
      <c r="O1127" s="287"/>
      <c r="P1127" s="287"/>
      <c r="Q1127" s="287"/>
      <c r="R1127" s="287"/>
      <c r="S1127" s="287"/>
      <c r="T1127" s="287"/>
      <c r="U1127" s="287"/>
      <c r="V1127" s="287"/>
      <c r="W1127" s="287"/>
      <c r="X1127" s="287"/>
      <c r="Y1127" s="287"/>
      <c r="Z1127" s="287"/>
      <c r="AA1127" s="287"/>
      <c r="AB1127" s="287"/>
      <c r="AC1127" s="287"/>
      <c r="AD1127" s="287"/>
      <c r="AE1127" s="287"/>
      <c r="AF1127" s="287"/>
      <c r="AG1127" s="287"/>
      <c r="AH1127" s="287"/>
      <c r="AI1127" s="287"/>
      <c r="AJ1127" s="449"/>
      <c r="AK1127" s="206"/>
      <c r="AL1127" s="206"/>
      <c r="AM1127" s="206"/>
      <c r="AN1127" s="206"/>
      <c r="AO1127" s="206"/>
      <c r="AP1127" s="206"/>
      <c r="AQ1127" s="206"/>
      <c r="AR1127" s="206"/>
      <c r="AS1127" s="206"/>
      <c r="AT1127" s="206"/>
      <c r="AU1127" s="206"/>
      <c r="AV1127" s="206"/>
      <c r="AW1127" s="206"/>
      <c r="AX1127" s="206"/>
      <c r="AY1127" s="206"/>
      <c r="AZ1127" s="206"/>
      <c r="BA1127" s="206"/>
      <c r="BB1127" s="206"/>
      <c r="BC1127" s="206"/>
      <c r="BD1127" s="206"/>
      <c r="BE1127" s="206"/>
      <c r="BF1127" s="206"/>
      <c r="BG1127" s="206"/>
      <c r="BH1127" s="206"/>
      <c r="BI1127" s="206"/>
      <c r="BJ1127" s="206"/>
      <c r="BK1127" s="206"/>
      <c r="BL1127" s="206"/>
      <c r="BM1127" s="206"/>
      <c r="BN1127" s="206"/>
      <c r="BO1127" s="206"/>
      <c r="BP1127" s="206"/>
      <c r="BQ1127" s="206"/>
      <c r="BR1127" s="206"/>
      <c r="BS1127" s="206"/>
      <c r="BT1127" s="206"/>
      <c r="BU1127" s="206"/>
      <c r="BV1127" s="206"/>
      <c r="BW1127" s="206"/>
      <c r="BX1127" s="206"/>
      <c r="BY1127" s="206"/>
      <c r="BZ1127" s="206"/>
      <c r="CA1127" s="206"/>
      <c r="CB1127" s="206"/>
      <c r="CC1127" s="206"/>
      <c r="CD1127" s="206"/>
      <c r="CE1127" s="206"/>
      <c r="CF1127" s="206"/>
      <c r="CG1127" s="206"/>
      <c r="CH1127" s="206"/>
      <c r="CI1127" s="206"/>
      <c r="CJ1127" s="206"/>
      <c r="CK1127" s="206"/>
      <c r="CL1127" s="206"/>
      <c r="CM1127" s="206"/>
      <c r="CN1127" s="206"/>
      <c r="CO1127" s="206"/>
      <c r="CP1127" s="206"/>
      <c r="CQ1127" s="206"/>
      <c r="CR1127" s="206"/>
      <c r="CS1127" s="206"/>
      <c r="CT1127" s="206"/>
      <c r="CU1127" s="206"/>
      <c r="CV1127" s="206"/>
      <c r="CW1127" s="206"/>
      <c r="CX1127" s="206"/>
      <c r="CY1127" s="206"/>
      <c r="CZ1127" s="206"/>
      <c r="DA1127" s="206"/>
      <c r="DB1127" s="206"/>
      <c r="DC1127" s="206"/>
      <c r="DD1127" s="206"/>
      <c r="DE1127" s="206"/>
      <c r="DF1127" s="206"/>
      <c r="DG1127" s="206"/>
      <c r="DH1127" s="206"/>
      <c r="DI1127" s="206"/>
      <c r="DJ1127" s="206"/>
      <c r="DK1127" s="206"/>
      <c r="DL1127" s="206"/>
      <c r="DM1127" s="206"/>
      <c r="DN1127" s="206"/>
      <c r="DO1127" s="206"/>
      <c r="DP1127" s="206"/>
      <c r="DQ1127" s="206"/>
      <c r="DR1127" s="206"/>
      <c r="DS1127" s="206"/>
      <c r="DT1127" s="206"/>
      <c r="DU1127" s="206"/>
      <c r="DV1127" s="206"/>
      <c r="DW1127" s="206"/>
      <c r="DX1127" s="206"/>
      <c r="DY1127" s="206"/>
      <c r="DZ1127" s="206"/>
      <c r="EA1127" s="206"/>
      <c r="EB1127" s="206"/>
      <c r="EC1127" s="206"/>
      <c r="ED1127" s="206"/>
      <c r="EE1127" s="206"/>
      <c r="EF1127" s="206"/>
      <c r="EG1127" s="206"/>
      <c r="EH1127" s="206"/>
      <c r="EI1127" s="206"/>
      <c r="EJ1127" s="206"/>
      <c r="EK1127" s="206"/>
      <c r="EL1127" s="206"/>
      <c r="EM1127" s="206"/>
      <c r="EN1127" s="206"/>
      <c r="EO1127" s="206"/>
      <c r="EP1127" s="206"/>
      <c r="EQ1127" s="206"/>
      <c r="ER1127" s="206"/>
      <c r="ES1127" s="206"/>
      <c r="ET1127" s="206"/>
      <c r="EU1127" s="206"/>
      <c r="EV1127" s="206"/>
      <c r="EW1127" s="206"/>
      <c r="EX1127" s="206"/>
      <c r="EY1127" s="206"/>
      <c r="EZ1127" s="206"/>
      <c r="FA1127" s="206"/>
      <c r="FB1127" s="206"/>
      <c r="FC1127" s="206"/>
      <c r="FD1127" s="206"/>
      <c r="FE1127" s="206"/>
      <c r="FF1127" s="206"/>
      <c r="FG1127" s="206"/>
      <c r="FH1127" s="206"/>
      <c r="FI1127" s="206"/>
      <c r="FJ1127" s="206"/>
      <c r="FK1127" s="206"/>
      <c r="FL1127" s="206"/>
      <c r="FM1127" s="206"/>
      <c r="FN1127" s="206"/>
      <c r="FO1127" s="206"/>
      <c r="FP1127" s="206"/>
      <c r="FQ1127" s="206"/>
      <c r="FR1127" s="206"/>
      <c r="FS1127" s="206"/>
      <c r="FT1127" s="206"/>
      <c r="FU1127" s="206"/>
      <c r="FV1127" s="206"/>
      <c r="FW1127" s="206"/>
      <c r="FX1127" s="206"/>
      <c r="FY1127" s="206"/>
      <c r="FZ1127" s="206"/>
      <c r="GA1127" s="206"/>
      <c r="GB1127" s="206"/>
      <c r="GC1127" s="206"/>
      <c r="GD1127" s="206"/>
      <c r="GE1127" s="206"/>
      <c r="GF1127" s="206"/>
      <c r="GG1127" s="206"/>
      <c r="GH1127" s="206"/>
      <c r="GI1127" s="206"/>
      <c r="GJ1127" s="206"/>
      <c r="GK1127" s="206"/>
      <c r="GL1127" s="206"/>
      <c r="GM1127" s="206"/>
      <c r="GN1127" s="206"/>
      <c r="GO1127" s="206"/>
      <c r="GP1127" s="206"/>
      <c r="GQ1127" s="206"/>
      <c r="GR1127" s="206"/>
      <c r="GS1127" s="206"/>
      <c r="GT1127" s="206"/>
      <c r="GU1127" s="206"/>
      <c r="GV1127" s="206"/>
      <c r="GW1127" s="206"/>
      <c r="GX1127" s="206"/>
      <c r="GY1127" s="206"/>
      <c r="GZ1127" s="206"/>
      <c r="HA1127" s="206"/>
      <c r="HB1127" s="206"/>
      <c r="HC1127" s="206"/>
      <c r="HD1127" s="206"/>
      <c r="HE1127" s="206"/>
      <c r="HF1127" s="206"/>
      <c r="HG1127" s="206"/>
      <c r="HH1127" s="206"/>
      <c r="HI1127" s="206"/>
      <c r="HJ1127" s="206"/>
      <c r="HK1127" s="206"/>
      <c r="HL1127" s="206"/>
      <c r="HM1127" s="206"/>
      <c r="HN1127" s="206"/>
      <c r="HO1127" s="206"/>
      <c r="HP1127" s="206"/>
      <c r="HQ1127" s="206"/>
      <c r="HR1127" s="206"/>
      <c r="HS1127" s="206"/>
      <c r="HT1127" s="206"/>
      <c r="HU1127" s="206"/>
      <c r="HV1127" s="206"/>
      <c r="HW1127" s="206"/>
      <c r="HX1127" s="206"/>
      <c r="HY1127" s="206"/>
      <c r="HZ1127" s="206"/>
      <c r="IA1127" s="206"/>
      <c r="IB1127" s="206"/>
      <c r="IC1127" s="206"/>
      <c r="ID1127" s="206"/>
      <c r="IE1127" s="206"/>
      <c r="IF1127" s="206"/>
      <c r="IG1127" s="206"/>
      <c r="IH1127" s="206"/>
    </row>
    <row r="1128" spans="1:242" s="225" customFormat="1" hidden="1" x14ac:dyDescent="0.25">
      <c r="A1128" s="206"/>
      <c r="B1128" s="206"/>
      <c r="C1128" s="204">
        <v>43763</v>
      </c>
      <c r="D1128" s="248" t="s">
        <v>1970</v>
      </c>
      <c r="E1128" s="238" t="s">
        <v>1954</v>
      </c>
      <c r="F1128" s="238"/>
      <c r="G1128" s="249" t="s">
        <v>565</v>
      </c>
      <c r="H1128" s="285"/>
      <c r="I1128" s="236">
        <v>175200</v>
      </c>
      <c r="J1128" s="357">
        <f t="shared" si="17"/>
        <v>7260284</v>
      </c>
      <c r="K1128" s="251"/>
      <c r="L1128" s="287"/>
      <c r="M1128" s="238" t="s">
        <v>1954</v>
      </c>
      <c r="N1128" s="287"/>
      <c r="O1128" s="287"/>
      <c r="P1128" s="287"/>
      <c r="Q1128" s="287"/>
      <c r="R1128" s="287"/>
      <c r="S1128" s="287"/>
      <c r="T1128" s="287"/>
      <c r="U1128" s="287"/>
      <c r="V1128" s="287"/>
      <c r="W1128" s="287"/>
      <c r="X1128" s="287"/>
      <c r="Y1128" s="287"/>
      <c r="Z1128" s="287"/>
      <c r="AA1128" s="287"/>
      <c r="AB1128" s="287"/>
      <c r="AC1128" s="287"/>
      <c r="AD1128" s="287"/>
      <c r="AE1128" s="287"/>
      <c r="AF1128" s="287"/>
      <c r="AG1128" s="287"/>
      <c r="AH1128" s="287"/>
      <c r="AI1128" s="287"/>
      <c r="AJ1128" s="449"/>
      <c r="AK1128" s="206"/>
      <c r="AL1128" s="206"/>
      <c r="AM1128" s="206"/>
      <c r="AN1128" s="206"/>
      <c r="AO1128" s="206"/>
      <c r="AP1128" s="206"/>
      <c r="AQ1128" s="206"/>
      <c r="AR1128" s="206"/>
      <c r="AS1128" s="206"/>
      <c r="AT1128" s="206"/>
      <c r="AU1128" s="206"/>
      <c r="AV1128" s="206"/>
      <c r="AW1128" s="206"/>
      <c r="AX1128" s="206"/>
      <c r="AY1128" s="206"/>
      <c r="AZ1128" s="206"/>
      <c r="BA1128" s="206"/>
      <c r="BB1128" s="206"/>
      <c r="BC1128" s="206"/>
      <c r="BD1128" s="206"/>
      <c r="BE1128" s="206"/>
      <c r="BF1128" s="206"/>
      <c r="BG1128" s="206"/>
      <c r="BH1128" s="206"/>
      <c r="BI1128" s="206"/>
      <c r="BJ1128" s="206"/>
      <c r="BK1128" s="206"/>
      <c r="BL1128" s="206"/>
      <c r="BM1128" s="206"/>
      <c r="BN1128" s="206"/>
      <c r="BO1128" s="206"/>
      <c r="BP1128" s="206"/>
      <c r="BQ1128" s="206"/>
      <c r="BR1128" s="206"/>
      <c r="BS1128" s="206"/>
      <c r="BT1128" s="206"/>
      <c r="BU1128" s="206"/>
      <c r="BV1128" s="206"/>
      <c r="BW1128" s="206"/>
      <c r="BX1128" s="206"/>
      <c r="BY1128" s="206"/>
      <c r="BZ1128" s="206"/>
      <c r="CA1128" s="206"/>
      <c r="CB1128" s="206"/>
      <c r="CC1128" s="206"/>
      <c r="CD1128" s="206"/>
      <c r="CE1128" s="206"/>
      <c r="CF1128" s="206"/>
      <c r="CG1128" s="206"/>
      <c r="CH1128" s="206"/>
      <c r="CI1128" s="206"/>
      <c r="CJ1128" s="206"/>
      <c r="CK1128" s="206"/>
      <c r="CL1128" s="206"/>
      <c r="CM1128" s="206"/>
      <c r="CN1128" s="206"/>
      <c r="CO1128" s="206"/>
      <c r="CP1128" s="206"/>
      <c r="CQ1128" s="206"/>
      <c r="CR1128" s="206"/>
      <c r="CS1128" s="206"/>
      <c r="CT1128" s="206"/>
      <c r="CU1128" s="206"/>
      <c r="CV1128" s="206"/>
      <c r="CW1128" s="206"/>
      <c r="CX1128" s="206"/>
      <c r="CY1128" s="206"/>
      <c r="CZ1128" s="206"/>
      <c r="DA1128" s="206"/>
      <c r="DB1128" s="206"/>
      <c r="DC1128" s="206"/>
      <c r="DD1128" s="206"/>
      <c r="DE1128" s="206"/>
      <c r="DF1128" s="206"/>
      <c r="DG1128" s="206"/>
      <c r="DH1128" s="206"/>
      <c r="DI1128" s="206"/>
      <c r="DJ1128" s="206"/>
      <c r="DK1128" s="206"/>
      <c r="DL1128" s="206"/>
      <c r="DM1128" s="206"/>
      <c r="DN1128" s="206"/>
      <c r="DO1128" s="206"/>
      <c r="DP1128" s="206"/>
      <c r="DQ1128" s="206"/>
      <c r="DR1128" s="206"/>
      <c r="DS1128" s="206"/>
      <c r="DT1128" s="206"/>
      <c r="DU1128" s="206"/>
      <c r="DV1128" s="206"/>
      <c r="DW1128" s="206"/>
      <c r="DX1128" s="206"/>
      <c r="DY1128" s="206"/>
      <c r="DZ1128" s="206"/>
      <c r="EA1128" s="206"/>
      <c r="EB1128" s="206"/>
      <c r="EC1128" s="206"/>
      <c r="ED1128" s="206"/>
      <c r="EE1128" s="206"/>
      <c r="EF1128" s="206"/>
      <c r="EG1128" s="206"/>
      <c r="EH1128" s="206"/>
      <c r="EI1128" s="206"/>
      <c r="EJ1128" s="206"/>
      <c r="EK1128" s="206"/>
      <c r="EL1128" s="206"/>
      <c r="EM1128" s="206"/>
      <c r="EN1128" s="206"/>
      <c r="EO1128" s="206"/>
      <c r="EP1128" s="206"/>
      <c r="EQ1128" s="206"/>
      <c r="ER1128" s="206"/>
      <c r="ES1128" s="206"/>
      <c r="ET1128" s="206"/>
      <c r="EU1128" s="206"/>
      <c r="EV1128" s="206"/>
      <c r="EW1128" s="206"/>
      <c r="EX1128" s="206"/>
      <c r="EY1128" s="206"/>
      <c r="EZ1128" s="206"/>
      <c r="FA1128" s="206"/>
      <c r="FB1128" s="206"/>
      <c r="FC1128" s="206"/>
      <c r="FD1128" s="206"/>
      <c r="FE1128" s="206"/>
      <c r="FF1128" s="206"/>
      <c r="FG1128" s="206"/>
      <c r="FH1128" s="206"/>
      <c r="FI1128" s="206"/>
      <c r="FJ1128" s="206"/>
      <c r="FK1128" s="206"/>
      <c r="FL1128" s="206"/>
      <c r="FM1128" s="206"/>
      <c r="FN1128" s="206"/>
      <c r="FO1128" s="206"/>
      <c r="FP1128" s="206"/>
      <c r="FQ1128" s="206"/>
      <c r="FR1128" s="206"/>
      <c r="FS1128" s="206"/>
      <c r="FT1128" s="206"/>
      <c r="FU1128" s="206"/>
      <c r="FV1128" s="206"/>
      <c r="FW1128" s="206"/>
      <c r="FX1128" s="206"/>
      <c r="FY1128" s="206"/>
      <c r="FZ1128" s="206"/>
      <c r="GA1128" s="206"/>
      <c r="GB1128" s="206"/>
      <c r="GC1128" s="206"/>
      <c r="GD1128" s="206"/>
      <c r="GE1128" s="206"/>
      <c r="GF1128" s="206"/>
      <c r="GG1128" s="206"/>
      <c r="GH1128" s="206"/>
      <c r="GI1128" s="206"/>
      <c r="GJ1128" s="206"/>
      <c r="GK1128" s="206"/>
      <c r="GL1128" s="206"/>
      <c r="GM1128" s="206"/>
      <c r="GN1128" s="206"/>
      <c r="GO1128" s="206"/>
      <c r="GP1128" s="206"/>
      <c r="GQ1128" s="206"/>
      <c r="GR1128" s="206"/>
      <c r="GS1128" s="206"/>
      <c r="GT1128" s="206"/>
      <c r="GU1128" s="206"/>
      <c r="GV1128" s="206"/>
      <c r="GW1128" s="206"/>
      <c r="GX1128" s="206"/>
      <c r="GY1128" s="206"/>
      <c r="GZ1128" s="206"/>
      <c r="HA1128" s="206"/>
      <c r="HB1128" s="206"/>
      <c r="HC1128" s="206"/>
      <c r="HD1128" s="206"/>
      <c r="HE1128" s="206"/>
      <c r="HF1128" s="206"/>
      <c r="HG1128" s="206"/>
      <c r="HH1128" s="206"/>
      <c r="HI1128" s="206"/>
      <c r="HJ1128" s="206"/>
      <c r="HK1128" s="206"/>
      <c r="HL1128" s="206"/>
      <c r="HM1128" s="206"/>
      <c r="HN1128" s="206"/>
      <c r="HO1128" s="206"/>
      <c r="HP1128" s="206"/>
      <c r="HQ1128" s="206"/>
      <c r="HR1128" s="206"/>
      <c r="HS1128" s="206"/>
      <c r="HT1128" s="206"/>
      <c r="HU1128" s="206"/>
      <c r="HV1128" s="206"/>
      <c r="HW1128" s="206"/>
      <c r="HX1128" s="206"/>
      <c r="HY1128" s="206"/>
      <c r="HZ1128" s="206"/>
      <c r="IA1128" s="206"/>
      <c r="IB1128" s="206"/>
      <c r="IC1128" s="206"/>
      <c r="ID1128" s="206"/>
      <c r="IE1128" s="206"/>
      <c r="IF1128" s="206"/>
      <c r="IG1128" s="206"/>
      <c r="IH1128" s="206"/>
    </row>
    <row r="1129" spans="1:242" s="225" customFormat="1" hidden="1" x14ac:dyDescent="0.25">
      <c r="A1129" s="206"/>
      <c r="B1129" s="206"/>
      <c r="C1129" s="264">
        <v>43762</v>
      </c>
      <c r="D1129" s="225" t="s">
        <v>1971</v>
      </c>
      <c r="E1129" s="206" t="s">
        <v>1972</v>
      </c>
      <c r="F1129" s="206"/>
      <c r="G1129" s="235" t="s">
        <v>532</v>
      </c>
      <c r="H1129" s="285"/>
      <c r="I1129" s="256">
        <v>1500000</v>
      </c>
      <c r="J1129" s="357">
        <f t="shared" si="17"/>
        <v>5760284</v>
      </c>
      <c r="K1129" s="251"/>
      <c r="L1129" s="287"/>
      <c r="M1129" s="206" t="s">
        <v>1972</v>
      </c>
      <c r="N1129" s="287"/>
      <c r="O1129" s="287"/>
      <c r="P1129" s="287"/>
      <c r="Q1129" s="287"/>
      <c r="R1129" s="287"/>
      <c r="S1129" s="287"/>
      <c r="T1129" s="287"/>
      <c r="U1129" s="287"/>
      <c r="V1129" s="287"/>
      <c r="W1129" s="287"/>
      <c r="X1129" s="287"/>
      <c r="Y1129" s="287"/>
      <c r="Z1129" s="287"/>
      <c r="AA1129" s="287"/>
      <c r="AB1129" s="287"/>
      <c r="AC1129" s="287"/>
      <c r="AD1129" s="287"/>
      <c r="AE1129" s="287"/>
      <c r="AF1129" s="287"/>
      <c r="AG1129" s="287"/>
      <c r="AH1129" s="287"/>
      <c r="AI1129" s="287"/>
      <c r="AJ1129" s="449"/>
      <c r="AK1129" s="206"/>
      <c r="AL1129" s="206"/>
      <c r="AM1129" s="206"/>
      <c r="AN1129" s="206"/>
      <c r="AO1129" s="206"/>
      <c r="AP1129" s="206"/>
      <c r="AQ1129" s="206"/>
      <c r="AR1129" s="206"/>
      <c r="AS1129" s="206"/>
      <c r="AT1129" s="206"/>
      <c r="AU1129" s="206"/>
      <c r="AV1129" s="206"/>
      <c r="AW1129" s="206"/>
      <c r="AX1129" s="206"/>
      <c r="AY1129" s="206"/>
      <c r="AZ1129" s="206"/>
      <c r="BA1129" s="206"/>
      <c r="BB1129" s="206"/>
      <c r="BC1129" s="206"/>
      <c r="BD1129" s="206"/>
      <c r="BE1129" s="206"/>
      <c r="BF1129" s="206"/>
      <c r="BG1129" s="206"/>
      <c r="BH1129" s="206"/>
      <c r="BI1129" s="206"/>
      <c r="BJ1129" s="206"/>
      <c r="BK1129" s="206"/>
      <c r="BL1129" s="206"/>
      <c r="BM1129" s="206"/>
      <c r="BN1129" s="206"/>
      <c r="BO1129" s="206"/>
      <c r="BP1129" s="206"/>
      <c r="BQ1129" s="206"/>
      <c r="BR1129" s="206"/>
      <c r="BS1129" s="206"/>
      <c r="BT1129" s="206"/>
      <c r="BU1129" s="206"/>
      <c r="BV1129" s="206"/>
      <c r="BW1129" s="206"/>
      <c r="BX1129" s="206"/>
      <c r="BY1129" s="206"/>
      <c r="BZ1129" s="206"/>
      <c r="CA1129" s="206"/>
      <c r="CB1129" s="206"/>
      <c r="CC1129" s="206"/>
      <c r="CD1129" s="206"/>
      <c r="CE1129" s="206"/>
      <c r="CF1129" s="206"/>
      <c r="CG1129" s="206"/>
      <c r="CH1129" s="206"/>
      <c r="CI1129" s="206"/>
      <c r="CJ1129" s="206"/>
      <c r="CK1129" s="206"/>
      <c r="CL1129" s="206"/>
      <c r="CM1129" s="206"/>
      <c r="CN1129" s="206"/>
      <c r="CO1129" s="206"/>
      <c r="CP1129" s="206"/>
      <c r="CQ1129" s="206"/>
      <c r="CR1129" s="206"/>
      <c r="CS1129" s="206"/>
      <c r="CT1129" s="206"/>
      <c r="CU1129" s="206"/>
      <c r="CV1129" s="206"/>
      <c r="CW1129" s="206"/>
      <c r="CX1129" s="206"/>
      <c r="CY1129" s="206"/>
      <c r="CZ1129" s="206"/>
      <c r="DA1129" s="206"/>
      <c r="DB1129" s="206"/>
      <c r="DC1129" s="206"/>
      <c r="DD1129" s="206"/>
      <c r="DE1129" s="206"/>
      <c r="DF1129" s="206"/>
      <c r="DG1129" s="206"/>
      <c r="DH1129" s="206"/>
      <c r="DI1129" s="206"/>
      <c r="DJ1129" s="206"/>
      <c r="DK1129" s="206"/>
      <c r="DL1129" s="206"/>
      <c r="DM1129" s="206"/>
      <c r="DN1129" s="206"/>
      <c r="DO1129" s="206"/>
      <c r="DP1129" s="206"/>
      <c r="DQ1129" s="206"/>
      <c r="DR1129" s="206"/>
      <c r="DS1129" s="206"/>
      <c r="DT1129" s="206"/>
      <c r="DU1129" s="206"/>
      <c r="DV1129" s="206"/>
      <c r="DW1129" s="206"/>
      <c r="DX1129" s="206"/>
      <c r="DY1129" s="206"/>
      <c r="DZ1129" s="206"/>
      <c r="EA1129" s="206"/>
      <c r="EB1129" s="206"/>
      <c r="EC1129" s="206"/>
      <c r="ED1129" s="206"/>
      <c r="EE1129" s="206"/>
      <c r="EF1129" s="206"/>
      <c r="EG1129" s="206"/>
      <c r="EH1129" s="206"/>
      <c r="EI1129" s="206"/>
      <c r="EJ1129" s="206"/>
      <c r="EK1129" s="206"/>
      <c r="EL1129" s="206"/>
      <c r="EM1129" s="206"/>
      <c r="EN1129" s="206"/>
      <c r="EO1129" s="206"/>
      <c r="EP1129" s="206"/>
      <c r="EQ1129" s="206"/>
      <c r="ER1129" s="206"/>
      <c r="ES1129" s="206"/>
      <c r="ET1129" s="206"/>
      <c r="EU1129" s="206"/>
      <c r="EV1129" s="206"/>
      <c r="EW1129" s="206"/>
      <c r="EX1129" s="206"/>
      <c r="EY1129" s="206"/>
      <c r="EZ1129" s="206"/>
      <c r="FA1129" s="206"/>
      <c r="FB1129" s="206"/>
      <c r="FC1129" s="206"/>
      <c r="FD1129" s="206"/>
      <c r="FE1129" s="206"/>
      <c r="FF1129" s="206"/>
      <c r="FG1129" s="206"/>
      <c r="FH1129" s="206"/>
      <c r="FI1129" s="206"/>
      <c r="FJ1129" s="206"/>
      <c r="FK1129" s="206"/>
      <c r="FL1129" s="206"/>
      <c r="FM1129" s="206"/>
      <c r="FN1129" s="206"/>
      <c r="FO1129" s="206"/>
      <c r="FP1129" s="206"/>
      <c r="FQ1129" s="206"/>
      <c r="FR1129" s="206"/>
      <c r="FS1129" s="206"/>
      <c r="FT1129" s="206"/>
      <c r="FU1129" s="206"/>
      <c r="FV1129" s="206"/>
      <c r="FW1129" s="206"/>
      <c r="FX1129" s="206"/>
      <c r="FY1129" s="206"/>
      <c r="FZ1129" s="206"/>
      <c r="GA1129" s="206"/>
      <c r="GB1129" s="206"/>
      <c r="GC1129" s="206"/>
      <c r="GD1129" s="206"/>
      <c r="GE1129" s="206"/>
      <c r="GF1129" s="206"/>
      <c r="GG1129" s="206"/>
      <c r="GH1129" s="206"/>
      <c r="GI1129" s="206"/>
      <c r="GJ1129" s="206"/>
      <c r="GK1129" s="206"/>
      <c r="GL1129" s="206"/>
      <c r="GM1129" s="206"/>
      <c r="GN1129" s="206"/>
      <c r="GO1129" s="206"/>
      <c r="GP1129" s="206"/>
      <c r="GQ1129" s="206"/>
      <c r="GR1129" s="206"/>
      <c r="GS1129" s="206"/>
      <c r="GT1129" s="206"/>
      <c r="GU1129" s="206"/>
      <c r="GV1129" s="206"/>
      <c r="GW1129" s="206"/>
      <c r="GX1129" s="206"/>
      <c r="GY1129" s="206"/>
      <c r="GZ1129" s="206"/>
      <c r="HA1129" s="206"/>
      <c r="HB1129" s="206"/>
      <c r="HC1129" s="206"/>
      <c r="HD1129" s="206"/>
      <c r="HE1129" s="206"/>
      <c r="HF1129" s="206"/>
      <c r="HG1129" s="206"/>
      <c r="HH1129" s="206"/>
      <c r="HI1129" s="206"/>
      <c r="HJ1129" s="206"/>
      <c r="HK1129" s="206"/>
      <c r="HL1129" s="206"/>
      <c r="HM1129" s="206"/>
      <c r="HN1129" s="206"/>
      <c r="HO1129" s="206"/>
      <c r="HP1129" s="206"/>
      <c r="HQ1129" s="206"/>
      <c r="HR1129" s="206"/>
      <c r="HS1129" s="206"/>
      <c r="HT1129" s="206"/>
      <c r="HU1129" s="206"/>
      <c r="HV1129" s="206"/>
      <c r="HW1129" s="206"/>
      <c r="HX1129" s="206"/>
      <c r="HY1129" s="206"/>
      <c r="HZ1129" s="206"/>
      <c r="IA1129" s="206"/>
      <c r="IB1129" s="206"/>
      <c r="IC1129" s="206"/>
      <c r="ID1129" s="206"/>
      <c r="IE1129" s="206"/>
      <c r="IF1129" s="206"/>
      <c r="IG1129" s="206"/>
      <c r="IH1129" s="206"/>
    </row>
    <row r="1130" spans="1:242" s="225" customFormat="1" hidden="1" x14ac:dyDescent="0.25">
      <c r="A1130" s="206"/>
      <c r="B1130" s="206"/>
      <c r="C1130" s="206"/>
      <c r="D1130" s="206"/>
      <c r="E1130" s="206"/>
      <c r="F1130" s="206"/>
      <c r="G1130" s="208"/>
      <c r="H1130" s="285">
        <v>15739916</v>
      </c>
      <c r="I1130" s="210"/>
      <c r="J1130" s="357">
        <f t="shared" si="17"/>
        <v>21500200</v>
      </c>
      <c r="K1130" s="251"/>
      <c r="L1130" s="287"/>
      <c r="M1130" s="206"/>
      <c r="N1130" s="287"/>
      <c r="O1130" s="287"/>
      <c r="P1130" s="287"/>
      <c r="Q1130" s="287"/>
      <c r="R1130" s="287"/>
      <c r="S1130" s="287"/>
      <c r="T1130" s="287"/>
      <c r="U1130" s="287"/>
      <c r="V1130" s="287"/>
      <c r="W1130" s="287"/>
      <c r="X1130" s="287"/>
      <c r="Y1130" s="287"/>
      <c r="Z1130" s="287"/>
      <c r="AA1130" s="287"/>
      <c r="AB1130" s="287"/>
      <c r="AC1130" s="287"/>
      <c r="AD1130" s="287"/>
      <c r="AE1130" s="287"/>
      <c r="AF1130" s="287"/>
      <c r="AG1130" s="287"/>
      <c r="AH1130" s="287"/>
      <c r="AI1130" s="287"/>
      <c r="AJ1130" s="449"/>
      <c r="AK1130" s="206"/>
      <c r="AL1130" s="206"/>
      <c r="AM1130" s="206"/>
      <c r="AN1130" s="206"/>
      <c r="AO1130" s="206"/>
      <c r="AP1130" s="206"/>
      <c r="AQ1130" s="206"/>
      <c r="AR1130" s="206"/>
      <c r="AS1130" s="206"/>
      <c r="AT1130" s="206"/>
      <c r="AU1130" s="206"/>
      <c r="AV1130" s="206"/>
      <c r="AW1130" s="206"/>
      <c r="AX1130" s="206"/>
      <c r="AY1130" s="206"/>
      <c r="AZ1130" s="206"/>
      <c r="BA1130" s="206"/>
      <c r="BB1130" s="206"/>
      <c r="BC1130" s="206"/>
      <c r="BD1130" s="206"/>
      <c r="BE1130" s="206"/>
      <c r="BF1130" s="206"/>
      <c r="BG1130" s="206"/>
      <c r="BH1130" s="206"/>
      <c r="BI1130" s="206"/>
      <c r="BJ1130" s="206"/>
      <c r="BK1130" s="206"/>
      <c r="BL1130" s="206"/>
      <c r="BM1130" s="206"/>
      <c r="BN1130" s="206"/>
      <c r="BO1130" s="206"/>
      <c r="BP1130" s="206"/>
      <c r="BQ1130" s="206"/>
      <c r="BR1130" s="206"/>
      <c r="BS1130" s="206"/>
      <c r="BT1130" s="206"/>
      <c r="BU1130" s="206"/>
      <c r="BV1130" s="206"/>
      <c r="BW1130" s="206"/>
      <c r="BX1130" s="206"/>
      <c r="BY1130" s="206"/>
      <c r="BZ1130" s="206"/>
      <c r="CA1130" s="206"/>
      <c r="CB1130" s="206"/>
      <c r="CC1130" s="206"/>
      <c r="CD1130" s="206"/>
      <c r="CE1130" s="206"/>
      <c r="CF1130" s="206"/>
      <c r="CG1130" s="206"/>
      <c r="CH1130" s="206"/>
      <c r="CI1130" s="206"/>
      <c r="CJ1130" s="206"/>
      <c r="CK1130" s="206"/>
      <c r="CL1130" s="206"/>
      <c r="CM1130" s="206"/>
      <c r="CN1130" s="206"/>
      <c r="CO1130" s="206"/>
      <c r="CP1130" s="206"/>
      <c r="CQ1130" s="206"/>
      <c r="CR1130" s="206"/>
      <c r="CS1130" s="206"/>
      <c r="CT1130" s="206"/>
      <c r="CU1130" s="206"/>
      <c r="CV1130" s="206"/>
      <c r="CW1130" s="206"/>
      <c r="CX1130" s="206"/>
      <c r="CY1130" s="206"/>
      <c r="CZ1130" s="206"/>
      <c r="DA1130" s="206"/>
      <c r="DB1130" s="206"/>
      <c r="DC1130" s="206"/>
      <c r="DD1130" s="206"/>
      <c r="DE1130" s="206"/>
      <c r="DF1130" s="206"/>
      <c r="DG1130" s="206"/>
      <c r="DH1130" s="206"/>
      <c r="DI1130" s="206"/>
      <c r="DJ1130" s="206"/>
      <c r="DK1130" s="206"/>
      <c r="DL1130" s="206"/>
      <c r="DM1130" s="206"/>
      <c r="DN1130" s="206"/>
      <c r="DO1130" s="206"/>
      <c r="DP1130" s="206"/>
      <c r="DQ1130" s="206"/>
      <c r="DR1130" s="206"/>
      <c r="DS1130" s="206"/>
      <c r="DT1130" s="206"/>
      <c r="DU1130" s="206"/>
      <c r="DV1130" s="206"/>
      <c r="DW1130" s="206"/>
      <c r="DX1130" s="206"/>
      <c r="DY1130" s="206"/>
      <c r="DZ1130" s="206"/>
      <c r="EA1130" s="206"/>
      <c r="EB1130" s="206"/>
      <c r="EC1130" s="206"/>
      <c r="ED1130" s="206"/>
      <c r="EE1130" s="206"/>
      <c r="EF1130" s="206"/>
      <c r="EG1130" s="206"/>
      <c r="EH1130" s="206"/>
      <c r="EI1130" s="206"/>
      <c r="EJ1130" s="206"/>
      <c r="EK1130" s="206"/>
      <c r="EL1130" s="206"/>
      <c r="EM1130" s="206"/>
      <c r="EN1130" s="206"/>
      <c r="EO1130" s="206"/>
      <c r="EP1130" s="206"/>
      <c r="EQ1130" s="206"/>
      <c r="ER1130" s="206"/>
      <c r="ES1130" s="206"/>
      <c r="ET1130" s="206"/>
      <c r="EU1130" s="206"/>
      <c r="EV1130" s="206"/>
      <c r="EW1130" s="206"/>
      <c r="EX1130" s="206"/>
      <c r="EY1130" s="206"/>
      <c r="EZ1130" s="206"/>
      <c r="FA1130" s="206"/>
      <c r="FB1130" s="206"/>
      <c r="FC1130" s="206"/>
      <c r="FD1130" s="206"/>
      <c r="FE1130" s="206"/>
      <c r="FF1130" s="206"/>
      <c r="FG1130" s="206"/>
      <c r="FH1130" s="206"/>
      <c r="FI1130" s="206"/>
      <c r="FJ1130" s="206"/>
      <c r="FK1130" s="206"/>
      <c r="FL1130" s="206"/>
      <c r="FM1130" s="206"/>
      <c r="FN1130" s="206"/>
      <c r="FO1130" s="206"/>
      <c r="FP1130" s="206"/>
      <c r="FQ1130" s="206"/>
      <c r="FR1130" s="206"/>
      <c r="FS1130" s="206"/>
      <c r="FT1130" s="206"/>
      <c r="FU1130" s="206"/>
      <c r="FV1130" s="206"/>
      <c r="FW1130" s="206"/>
      <c r="FX1130" s="206"/>
      <c r="FY1130" s="206"/>
      <c r="FZ1130" s="206"/>
      <c r="GA1130" s="206"/>
      <c r="GB1130" s="206"/>
      <c r="GC1130" s="206"/>
      <c r="GD1130" s="206"/>
      <c r="GE1130" s="206"/>
      <c r="GF1130" s="206"/>
      <c r="GG1130" s="206"/>
      <c r="GH1130" s="206"/>
      <c r="GI1130" s="206"/>
      <c r="GJ1130" s="206"/>
      <c r="GK1130" s="206"/>
      <c r="GL1130" s="206"/>
      <c r="GM1130" s="206"/>
      <c r="GN1130" s="206"/>
      <c r="GO1130" s="206"/>
      <c r="GP1130" s="206"/>
      <c r="GQ1130" s="206"/>
      <c r="GR1130" s="206"/>
      <c r="GS1130" s="206"/>
      <c r="GT1130" s="206"/>
      <c r="GU1130" s="206"/>
      <c r="GV1130" s="206"/>
      <c r="GW1130" s="206"/>
      <c r="GX1130" s="206"/>
      <c r="GY1130" s="206"/>
      <c r="GZ1130" s="206"/>
      <c r="HA1130" s="206"/>
      <c r="HB1130" s="206"/>
      <c r="HC1130" s="206"/>
      <c r="HD1130" s="206"/>
      <c r="HE1130" s="206"/>
      <c r="HF1130" s="206"/>
      <c r="HG1130" s="206"/>
      <c r="HH1130" s="206"/>
      <c r="HI1130" s="206"/>
      <c r="HJ1130" s="206"/>
      <c r="HK1130" s="206"/>
      <c r="HL1130" s="206"/>
      <c r="HM1130" s="206"/>
      <c r="HN1130" s="206"/>
      <c r="HO1130" s="206"/>
      <c r="HP1130" s="206"/>
      <c r="HQ1130" s="206"/>
      <c r="HR1130" s="206"/>
      <c r="HS1130" s="206"/>
      <c r="HT1130" s="206"/>
      <c r="HU1130" s="206"/>
      <c r="HV1130" s="206"/>
      <c r="HW1130" s="206"/>
      <c r="HX1130" s="206"/>
      <c r="HY1130" s="206"/>
      <c r="HZ1130" s="206"/>
      <c r="IA1130" s="206"/>
      <c r="IB1130" s="206"/>
      <c r="IC1130" s="206"/>
      <c r="ID1130" s="206"/>
      <c r="IE1130" s="206"/>
      <c r="IF1130" s="206"/>
      <c r="IG1130" s="206"/>
      <c r="IH1130" s="206"/>
    </row>
    <row r="1131" spans="1:242" s="225" customFormat="1" hidden="1" x14ac:dyDescent="0.25">
      <c r="A1131" s="206"/>
      <c r="B1131" s="206"/>
      <c r="C1131" s="204">
        <v>43767</v>
      </c>
      <c r="D1131" s="406" t="s">
        <v>1983</v>
      </c>
      <c r="E1131" s="319" t="s">
        <v>1982</v>
      </c>
      <c r="F1131" s="255"/>
      <c r="G1131" s="320" t="s">
        <v>1569</v>
      </c>
      <c r="H1131" s="409"/>
      <c r="I1131" s="321">
        <v>3212900</v>
      </c>
      <c r="J1131" s="357">
        <f t="shared" si="17"/>
        <v>18287300</v>
      </c>
      <c r="K1131" s="251"/>
      <c r="L1131" s="287"/>
      <c r="M1131" s="319" t="s">
        <v>1982</v>
      </c>
      <c r="N1131" s="287"/>
      <c r="O1131" s="287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449"/>
      <c r="AK1131" s="206"/>
      <c r="AL1131" s="206"/>
      <c r="AM1131" s="206"/>
      <c r="AN1131" s="206"/>
      <c r="AO1131" s="206"/>
      <c r="AP1131" s="206"/>
      <c r="AQ1131" s="206"/>
      <c r="AR1131" s="206"/>
      <c r="AS1131" s="206"/>
      <c r="AT1131" s="206"/>
      <c r="AU1131" s="206"/>
      <c r="AV1131" s="206"/>
      <c r="AW1131" s="206"/>
      <c r="AX1131" s="206"/>
      <c r="AY1131" s="206"/>
      <c r="AZ1131" s="206"/>
      <c r="BA1131" s="206"/>
      <c r="BB1131" s="206"/>
      <c r="BC1131" s="206"/>
      <c r="BD1131" s="206"/>
      <c r="BE1131" s="206"/>
      <c r="BF1131" s="206"/>
      <c r="BG1131" s="206"/>
      <c r="BH1131" s="206"/>
      <c r="BI1131" s="206"/>
      <c r="BJ1131" s="206"/>
      <c r="BK1131" s="206"/>
      <c r="BL1131" s="206"/>
      <c r="BM1131" s="206"/>
      <c r="BN1131" s="206"/>
      <c r="BO1131" s="206"/>
      <c r="BP1131" s="206"/>
      <c r="BQ1131" s="206"/>
      <c r="BR1131" s="206"/>
      <c r="BS1131" s="206"/>
      <c r="BT1131" s="206"/>
      <c r="BU1131" s="206"/>
      <c r="BV1131" s="206"/>
      <c r="BW1131" s="206"/>
      <c r="BX1131" s="206"/>
      <c r="BY1131" s="206"/>
      <c r="BZ1131" s="206"/>
      <c r="CA1131" s="206"/>
      <c r="CB1131" s="206"/>
      <c r="CC1131" s="206"/>
      <c r="CD1131" s="206"/>
      <c r="CE1131" s="206"/>
      <c r="CF1131" s="206"/>
      <c r="CG1131" s="206"/>
      <c r="CH1131" s="206"/>
      <c r="CI1131" s="206"/>
      <c r="CJ1131" s="206"/>
      <c r="CK1131" s="206"/>
      <c r="CL1131" s="206"/>
      <c r="CM1131" s="206"/>
      <c r="CN1131" s="206"/>
      <c r="CO1131" s="206"/>
      <c r="CP1131" s="206"/>
      <c r="CQ1131" s="206"/>
      <c r="CR1131" s="206"/>
      <c r="CS1131" s="206"/>
      <c r="CT1131" s="206"/>
      <c r="CU1131" s="206"/>
      <c r="CV1131" s="206"/>
      <c r="CW1131" s="206"/>
      <c r="CX1131" s="206"/>
      <c r="CY1131" s="206"/>
      <c r="CZ1131" s="206"/>
      <c r="DA1131" s="206"/>
      <c r="DB1131" s="206"/>
      <c r="DC1131" s="206"/>
      <c r="DD1131" s="206"/>
      <c r="DE1131" s="206"/>
      <c r="DF1131" s="206"/>
      <c r="DG1131" s="206"/>
      <c r="DH1131" s="206"/>
      <c r="DI1131" s="206"/>
      <c r="DJ1131" s="206"/>
      <c r="DK1131" s="206"/>
      <c r="DL1131" s="206"/>
      <c r="DM1131" s="206"/>
      <c r="DN1131" s="206"/>
      <c r="DO1131" s="206"/>
      <c r="DP1131" s="206"/>
      <c r="DQ1131" s="206"/>
      <c r="DR1131" s="206"/>
      <c r="DS1131" s="206"/>
      <c r="DT1131" s="206"/>
      <c r="DU1131" s="206"/>
      <c r="DV1131" s="206"/>
      <c r="DW1131" s="206"/>
      <c r="DX1131" s="206"/>
      <c r="DY1131" s="206"/>
      <c r="DZ1131" s="206"/>
      <c r="EA1131" s="206"/>
      <c r="EB1131" s="206"/>
      <c r="EC1131" s="206"/>
      <c r="ED1131" s="206"/>
      <c r="EE1131" s="206"/>
      <c r="EF1131" s="206"/>
      <c r="EG1131" s="206"/>
      <c r="EH1131" s="206"/>
      <c r="EI1131" s="206"/>
      <c r="EJ1131" s="206"/>
      <c r="EK1131" s="206"/>
      <c r="EL1131" s="206"/>
      <c r="EM1131" s="206"/>
      <c r="EN1131" s="206"/>
      <c r="EO1131" s="206"/>
      <c r="EP1131" s="206"/>
      <c r="EQ1131" s="206"/>
      <c r="ER1131" s="206"/>
      <c r="ES1131" s="206"/>
      <c r="ET1131" s="206"/>
      <c r="EU1131" s="206"/>
      <c r="EV1131" s="206"/>
      <c r="EW1131" s="206"/>
      <c r="EX1131" s="206"/>
      <c r="EY1131" s="206"/>
      <c r="EZ1131" s="206"/>
      <c r="FA1131" s="206"/>
      <c r="FB1131" s="206"/>
      <c r="FC1131" s="206"/>
      <c r="FD1131" s="206"/>
      <c r="FE1131" s="206"/>
      <c r="FF1131" s="206"/>
      <c r="FG1131" s="206"/>
      <c r="FH1131" s="206"/>
      <c r="FI1131" s="206"/>
      <c r="FJ1131" s="206"/>
      <c r="FK1131" s="206"/>
      <c r="FL1131" s="206"/>
      <c r="FM1131" s="206"/>
      <c r="FN1131" s="206"/>
      <c r="FO1131" s="206"/>
      <c r="FP1131" s="206"/>
      <c r="FQ1131" s="206"/>
      <c r="FR1131" s="206"/>
      <c r="FS1131" s="206"/>
      <c r="FT1131" s="206"/>
      <c r="FU1131" s="206"/>
      <c r="FV1131" s="206"/>
      <c r="FW1131" s="206"/>
      <c r="FX1131" s="206"/>
      <c r="FY1131" s="206"/>
      <c r="FZ1131" s="206"/>
      <c r="GA1131" s="206"/>
      <c r="GB1131" s="206"/>
      <c r="GC1131" s="206"/>
      <c r="GD1131" s="206"/>
      <c r="GE1131" s="206"/>
      <c r="GF1131" s="206"/>
      <c r="GG1131" s="206"/>
      <c r="GH1131" s="206"/>
      <c r="GI1131" s="206"/>
      <c r="GJ1131" s="206"/>
      <c r="GK1131" s="206"/>
      <c r="GL1131" s="206"/>
      <c r="GM1131" s="206"/>
      <c r="GN1131" s="206"/>
      <c r="GO1131" s="206"/>
      <c r="GP1131" s="206"/>
      <c r="GQ1131" s="206"/>
      <c r="GR1131" s="206"/>
      <c r="GS1131" s="206"/>
      <c r="GT1131" s="206"/>
      <c r="GU1131" s="206"/>
      <c r="GV1131" s="206"/>
      <c r="GW1131" s="206"/>
      <c r="GX1131" s="206"/>
      <c r="GY1131" s="206"/>
      <c r="GZ1131" s="206"/>
      <c r="HA1131" s="206"/>
      <c r="HB1131" s="206"/>
      <c r="HC1131" s="206"/>
      <c r="HD1131" s="206"/>
      <c r="HE1131" s="206"/>
      <c r="HF1131" s="206"/>
      <c r="HG1131" s="206"/>
      <c r="HH1131" s="206"/>
      <c r="HI1131" s="206"/>
      <c r="HJ1131" s="206"/>
      <c r="HK1131" s="206"/>
      <c r="HL1131" s="206"/>
      <c r="HM1131" s="206"/>
      <c r="HN1131" s="206"/>
      <c r="HO1131" s="206"/>
      <c r="HP1131" s="206"/>
      <c r="HQ1131" s="206"/>
      <c r="HR1131" s="206"/>
      <c r="HS1131" s="206"/>
      <c r="HT1131" s="206"/>
      <c r="HU1131" s="206"/>
      <c r="HV1131" s="206"/>
      <c r="HW1131" s="206"/>
      <c r="HX1131" s="206"/>
      <c r="HY1131" s="206"/>
      <c r="HZ1131" s="206"/>
      <c r="IA1131" s="206"/>
      <c r="IB1131" s="206"/>
      <c r="IC1131" s="206"/>
      <c r="ID1131" s="206"/>
      <c r="IE1131" s="206"/>
      <c r="IF1131" s="206"/>
      <c r="IG1131" s="206"/>
      <c r="IH1131" s="206"/>
    </row>
    <row r="1132" spans="1:242" s="225" customFormat="1" hidden="1" x14ac:dyDescent="0.25">
      <c r="A1132" s="206"/>
      <c r="B1132" s="206"/>
      <c r="C1132" s="204">
        <v>43768</v>
      </c>
      <c r="D1132" s="407" t="s">
        <v>1994</v>
      </c>
      <c r="E1132" s="319" t="s">
        <v>1984</v>
      </c>
      <c r="F1132" s="322"/>
      <c r="G1132" s="270" t="s">
        <v>1361</v>
      </c>
      <c r="H1132" s="409"/>
      <c r="I1132" s="271">
        <v>696164</v>
      </c>
      <c r="J1132" s="357">
        <f t="shared" si="17"/>
        <v>17591136</v>
      </c>
      <c r="K1132" s="251"/>
      <c r="L1132" s="287"/>
      <c r="M1132" s="319" t="s">
        <v>1984</v>
      </c>
      <c r="N1132" s="287"/>
      <c r="O1132" s="287"/>
      <c r="P1132" s="287"/>
      <c r="Q1132" s="287"/>
      <c r="R1132" s="287"/>
      <c r="S1132" s="287"/>
      <c r="T1132" s="287"/>
      <c r="U1132" s="287"/>
      <c r="V1132" s="287"/>
      <c r="W1132" s="287"/>
      <c r="X1132" s="287"/>
      <c r="Y1132" s="287"/>
      <c r="Z1132" s="287"/>
      <c r="AA1132" s="287"/>
      <c r="AB1132" s="287"/>
      <c r="AC1132" s="287"/>
      <c r="AD1132" s="287"/>
      <c r="AE1132" s="287"/>
      <c r="AF1132" s="287"/>
      <c r="AG1132" s="287"/>
      <c r="AH1132" s="287"/>
      <c r="AI1132" s="287"/>
      <c r="AJ1132" s="449"/>
      <c r="AK1132" s="206"/>
      <c r="AL1132" s="206"/>
      <c r="AM1132" s="206"/>
      <c r="AN1132" s="206"/>
      <c r="AO1132" s="206"/>
      <c r="AP1132" s="206"/>
      <c r="AQ1132" s="206"/>
      <c r="AR1132" s="206"/>
      <c r="AS1132" s="206"/>
      <c r="AT1132" s="206"/>
      <c r="AU1132" s="206"/>
      <c r="AV1132" s="206"/>
      <c r="AW1132" s="206"/>
      <c r="AX1132" s="206"/>
      <c r="AY1132" s="206"/>
      <c r="AZ1132" s="206"/>
      <c r="BA1132" s="206"/>
      <c r="BB1132" s="206"/>
      <c r="BC1132" s="206"/>
      <c r="BD1132" s="206"/>
      <c r="BE1132" s="206"/>
      <c r="BF1132" s="206"/>
      <c r="BG1132" s="206"/>
      <c r="BH1132" s="206"/>
      <c r="BI1132" s="206"/>
      <c r="BJ1132" s="206"/>
      <c r="BK1132" s="206"/>
      <c r="BL1132" s="206"/>
      <c r="BM1132" s="206"/>
      <c r="BN1132" s="206"/>
      <c r="BO1132" s="206"/>
      <c r="BP1132" s="206"/>
      <c r="BQ1132" s="206"/>
      <c r="BR1132" s="206"/>
      <c r="BS1132" s="206"/>
      <c r="BT1132" s="206"/>
      <c r="BU1132" s="206"/>
      <c r="BV1132" s="206"/>
      <c r="BW1132" s="206"/>
      <c r="BX1132" s="206"/>
      <c r="BY1132" s="206"/>
      <c r="BZ1132" s="206"/>
      <c r="CA1132" s="206"/>
      <c r="CB1132" s="206"/>
      <c r="CC1132" s="206"/>
      <c r="CD1132" s="206"/>
      <c r="CE1132" s="206"/>
      <c r="CF1132" s="206"/>
      <c r="CG1132" s="206"/>
      <c r="CH1132" s="206"/>
      <c r="CI1132" s="206"/>
      <c r="CJ1132" s="206"/>
      <c r="CK1132" s="206"/>
      <c r="CL1132" s="206"/>
      <c r="CM1132" s="206"/>
      <c r="CN1132" s="206"/>
      <c r="CO1132" s="206"/>
      <c r="CP1132" s="206"/>
      <c r="CQ1132" s="206"/>
      <c r="CR1132" s="206"/>
      <c r="CS1132" s="206"/>
      <c r="CT1132" s="206"/>
      <c r="CU1132" s="206"/>
      <c r="CV1132" s="206"/>
      <c r="CW1132" s="206"/>
      <c r="CX1132" s="206"/>
      <c r="CY1132" s="206"/>
      <c r="CZ1132" s="206"/>
      <c r="DA1132" s="206"/>
      <c r="DB1132" s="206"/>
      <c r="DC1132" s="206"/>
      <c r="DD1132" s="206"/>
      <c r="DE1132" s="206"/>
      <c r="DF1132" s="206"/>
      <c r="DG1132" s="206"/>
      <c r="DH1132" s="206"/>
      <c r="DI1132" s="206"/>
      <c r="DJ1132" s="206"/>
      <c r="DK1132" s="206"/>
      <c r="DL1132" s="206"/>
      <c r="DM1132" s="206"/>
      <c r="DN1132" s="206"/>
      <c r="DO1132" s="206"/>
      <c r="DP1132" s="206"/>
      <c r="DQ1132" s="206"/>
      <c r="DR1132" s="206"/>
      <c r="DS1132" s="206"/>
      <c r="DT1132" s="206"/>
      <c r="DU1132" s="206"/>
      <c r="DV1132" s="206"/>
      <c r="DW1132" s="206"/>
      <c r="DX1132" s="206"/>
      <c r="DY1132" s="206"/>
      <c r="DZ1132" s="206"/>
      <c r="EA1132" s="206"/>
      <c r="EB1132" s="206"/>
      <c r="EC1132" s="206"/>
      <c r="ED1132" s="206"/>
      <c r="EE1132" s="206"/>
      <c r="EF1132" s="206"/>
      <c r="EG1132" s="206"/>
      <c r="EH1132" s="206"/>
      <c r="EI1132" s="206"/>
      <c r="EJ1132" s="206"/>
      <c r="EK1132" s="206"/>
      <c r="EL1132" s="206"/>
      <c r="EM1132" s="206"/>
      <c r="EN1132" s="206"/>
      <c r="EO1132" s="206"/>
      <c r="EP1132" s="206"/>
      <c r="EQ1132" s="206"/>
      <c r="ER1132" s="206"/>
      <c r="ES1132" s="206"/>
      <c r="ET1132" s="206"/>
      <c r="EU1132" s="206"/>
      <c r="EV1132" s="206"/>
      <c r="EW1132" s="206"/>
      <c r="EX1132" s="206"/>
      <c r="EY1132" s="206"/>
      <c r="EZ1132" s="206"/>
      <c r="FA1132" s="206"/>
      <c r="FB1132" s="206"/>
      <c r="FC1132" s="206"/>
      <c r="FD1132" s="206"/>
      <c r="FE1132" s="206"/>
      <c r="FF1132" s="206"/>
      <c r="FG1132" s="206"/>
      <c r="FH1132" s="206"/>
      <c r="FI1132" s="206"/>
      <c r="FJ1132" s="206"/>
      <c r="FK1132" s="206"/>
      <c r="FL1132" s="206"/>
      <c r="FM1132" s="206"/>
      <c r="FN1132" s="206"/>
      <c r="FO1132" s="206"/>
      <c r="FP1132" s="206"/>
      <c r="FQ1132" s="206"/>
      <c r="FR1132" s="206"/>
      <c r="FS1132" s="206"/>
      <c r="FT1132" s="206"/>
      <c r="FU1132" s="206"/>
      <c r="FV1132" s="206"/>
      <c r="FW1132" s="206"/>
      <c r="FX1132" s="206"/>
      <c r="FY1132" s="206"/>
      <c r="FZ1132" s="206"/>
      <c r="GA1132" s="206"/>
      <c r="GB1132" s="206"/>
      <c r="GC1132" s="206"/>
      <c r="GD1132" s="206"/>
      <c r="GE1132" s="206"/>
      <c r="GF1132" s="206"/>
      <c r="GG1132" s="206"/>
      <c r="GH1132" s="206"/>
      <c r="GI1132" s="206"/>
      <c r="GJ1132" s="206"/>
      <c r="GK1132" s="206"/>
      <c r="GL1132" s="206"/>
      <c r="GM1132" s="206"/>
      <c r="GN1132" s="206"/>
      <c r="GO1132" s="206"/>
      <c r="GP1132" s="206"/>
      <c r="GQ1132" s="206"/>
      <c r="GR1132" s="206"/>
      <c r="GS1132" s="206"/>
      <c r="GT1132" s="206"/>
      <c r="GU1132" s="206"/>
      <c r="GV1132" s="206"/>
      <c r="GW1132" s="206"/>
      <c r="GX1132" s="206"/>
      <c r="GY1132" s="206"/>
      <c r="GZ1132" s="206"/>
      <c r="HA1132" s="206"/>
      <c r="HB1132" s="206"/>
      <c r="HC1132" s="206"/>
      <c r="HD1132" s="206"/>
      <c r="HE1132" s="206"/>
      <c r="HF1132" s="206"/>
      <c r="HG1132" s="206"/>
      <c r="HH1132" s="206"/>
      <c r="HI1132" s="206"/>
      <c r="HJ1132" s="206"/>
      <c r="HK1132" s="206"/>
      <c r="HL1132" s="206"/>
      <c r="HM1132" s="206"/>
      <c r="HN1132" s="206"/>
      <c r="HO1132" s="206"/>
      <c r="HP1132" s="206"/>
      <c r="HQ1132" s="206"/>
      <c r="HR1132" s="206"/>
      <c r="HS1132" s="206"/>
      <c r="HT1132" s="206"/>
      <c r="HU1132" s="206"/>
      <c r="HV1132" s="206"/>
      <c r="HW1132" s="206"/>
      <c r="HX1132" s="206"/>
      <c r="HY1132" s="206"/>
      <c r="HZ1132" s="206"/>
      <c r="IA1132" s="206"/>
      <c r="IB1132" s="206"/>
      <c r="IC1132" s="206"/>
      <c r="ID1132" s="206"/>
      <c r="IE1132" s="206"/>
      <c r="IF1132" s="206"/>
      <c r="IG1132" s="206"/>
      <c r="IH1132" s="206"/>
    </row>
    <row r="1133" spans="1:242" s="225" customFormat="1" hidden="1" x14ac:dyDescent="0.25">
      <c r="A1133" s="206"/>
      <c r="B1133" s="206"/>
      <c r="C1133" s="204">
        <v>43769</v>
      </c>
      <c r="D1133" s="233" t="s">
        <v>1188</v>
      </c>
      <c r="E1133" s="319" t="s">
        <v>1985</v>
      </c>
      <c r="F1133" s="322"/>
      <c r="G1133" s="242" t="s">
        <v>1198</v>
      </c>
      <c r="H1133" s="409"/>
      <c r="I1133" s="236">
        <v>100000</v>
      </c>
      <c r="J1133" s="357">
        <f t="shared" si="17"/>
        <v>17491136</v>
      </c>
      <c r="K1133" s="251"/>
      <c r="L1133" s="287"/>
      <c r="M1133" s="319" t="s">
        <v>1985</v>
      </c>
      <c r="N1133" s="287"/>
      <c r="O1133" s="287"/>
      <c r="P1133" s="287"/>
      <c r="Q1133" s="287"/>
      <c r="R1133" s="287"/>
      <c r="S1133" s="287"/>
      <c r="T1133" s="287"/>
      <c r="U1133" s="287"/>
      <c r="V1133" s="287"/>
      <c r="W1133" s="287"/>
      <c r="X1133" s="287"/>
      <c r="Y1133" s="287"/>
      <c r="Z1133" s="287"/>
      <c r="AA1133" s="287"/>
      <c r="AB1133" s="287"/>
      <c r="AC1133" s="287"/>
      <c r="AD1133" s="287"/>
      <c r="AE1133" s="287"/>
      <c r="AF1133" s="287"/>
      <c r="AG1133" s="287"/>
      <c r="AH1133" s="287"/>
      <c r="AI1133" s="287"/>
      <c r="AJ1133" s="449"/>
      <c r="AK1133" s="206"/>
      <c r="AL1133" s="206"/>
      <c r="AM1133" s="206"/>
      <c r="AN1133" s="206"/>
      <c r="AO1133" s="206"/>
      <c r="AP1133" s="206"/>
      <c r="AQ1133" s="206"/>
      <c r="AR1133" s="206"/>
      <c r="AS1133" s="206"/>
      <c r="AT1133" s="206"/>
      <c r="AU1133" s="206"/>
      <c r="AV1133" s="206"/>
      <c r="AW1133" s="206"/>
      <c r="AX1133" s="206"/>
      <c r="AY1133" s="206"/>
      <c r="AZ1133" s="206"/>
      <c r="BA1133" s="206"/>
      <c r="BB1133" s="206"/>
      <c r="BC1133" s="206"/>
      <c r="BD1133" s="206"/>
      <c r="BE1133" s="206"/>
      <c r="BF1133" s="206"/>
      <c r="BG1133" s="206"/>
      <c r="BH1133" s="206"/>
      <c r="BI1133" s="206"/>
      <c r="BJ1133" s="206"/>
      <c r="BK1133" s="206"/>
      <c r="BL1133" s="206"/>
      <c r="BM1133" s="206"/>
      <c r="BN1133" s="206"/>
      <c r="BO1133" s="206"/>
      <c r="BP1133" s="206"/>
      <c r="BQ1133" s="206"/>
      <c r="BR1133" s="206"/>
      <c r="BS1133" s="206"/>
      <c r="BT1133" s="206"/>
      <c r="BU1133" s="206"/>
      <c r="BV1133" s="206"/>
      <c r="BW1133" s="206"/>
      <c r="BX1133" s="206"/>
      <c r="BY1133" s="206"/>
      <c r="BZ1133" s="206"/>
      <c r="CA1133" s="206"/>
      <c r="CB1133" s="206"/>
      <c r="CC1133" s="206"/>
      <c r="CD1133" s="206"/>
      <c r="CE1133" s="206"/>
      <c r="CF1133" s="206"/>
      <c r="CG1133" s="206"/>
      <c r="CH1133" s="206"/>
      <c r="CI1133" s="206"/>
      <c r="CJ1133" s="206"/>
      <c r="CK1133" s="206"/>
      <c r="CL1133" s="206"/>
      <c r="CM1133" s="206"/>
      <c r="CN1133" s="206"/>
      <c r="CO1133" s="206"/>
      <c r="CP1133" s="206"/>
      <c r="CQ1133" s="206"/>
      <c r="CR1133" s="206"/>
      <c r="CS1133" s="206"/>
      <c r="CT1133" s="206"/>
      <c r="CU1133" s="206"/>
      <c r="CV1133" s="206"/>
      <c r="CW1133" s="206"/>
      <c r="CX1133" s="206"/>
      <c r="CY1133" s="206"/>
      <c r="CZ1133" s="206"/>
      <c r="DA1133" s="206"/>
      <c r="DB1133" s="206"/>
      <c r="DC1133" s="206"/>
      <c r="DD1133" s="206"/>
      <c r="DE1133" s="206"/>
      <c r="DF1133" s="206"/>
      <c r="DG1133" s="206"/>
      <c r="DH1133" s="206"/>
      <c r="DI1133" s="206"/>
      <c r="DJ1133" s="206"/>
      <c r="DK1133" s="206"/>
      <c r="DL1133" s="206"/>
      <c r="DM1133" s="206"/>
      <c r="DN1133" s="206"/>
      <c r="DO1133" s="206"/>
      <c r="DP1133" s="206"/>
      <c r="DQ1133" s="206"/>
      <c r="DR1133" s="206"/>
      <c r="DS1133" s="206"/>
      <c r="DT1133" s="206"/>
      <c r="DU1133" s="206"/>
      <c r="DV1133" s="206"/>
      <c r="DW1133" s="206"/>
      <c r="DX1133" s="206"/>
      <c r="DY1133" s="206"/>
      <c r="DZ1133" s="206"/>
      <c r="EA1133" s="206"/>
      <c r="EB1133" s="206"/>
      <c r="EC1133" s="206"/>
      <c r="ED1133" s="206"/>
      <c r="EE1133" s="206"/>
      <c r="EF1133" s="206"/>
      <c r="EG1133" s="206"/>
      <c r="EH1133" s="206"/>
      <c r="EI1133" s="206"/>
      <c r="EJ1133" s="206"/>
      <c r="EK1133" s="206"/>
      <c r="EL1133" s="206"/>
      <c r="EM1133" s="206"/>
      <c r="EN1133" s="206"/>
      <c r="EO1133" s="206"/>
      <c r="EP1133" s="206"/>
      <c r="EQ1133" s="206"/>
      <c r="ER1133" s="206"/>
      <c r="ES1133" s="206"/>
      <c r="ET1133" s="206"/>
      <c r="EU1133" s="206"/>
      <c r="EV1133" s="206"/>
      <c r="EW1133" s="206"/>
      <c r="EX1133" s="206"/>
      <c r="EY1133" s="206"/>
      <c r="EZ1133" s="206"/>
      <c r="FA1133" s="206"/>
      <c r="FB1133" s="206"/>
      <c r="FC1133" s="206"/>
      <c r="FD1133" s="206"/>
      <c r="FE1133" s="206"/>
      <c r="FF1133" s="206"/>
      <c r="FG1133" s="206"/>
      <c r="FH1133" s="206"/>
      <c r="FI1133" s="206"/>
      <c r="FJ1133" s="206"/>
      <c r="FK1133" s="206"/>
      <c r="FL1133" s="206"/>
      <c r="FM1133" s="206"/>
      <c r="FN1133" s="206"/>
      <c r="FO1133" s="206"/>
      <c r="FP1133" s="206"/>
      <c r="FQ1133" s="206"/>
      <c r="FR1133" s="206"/>
      <c r="FS1133" s="206"/>
      <c r="FT1133" s="206"/>
      <c r="FU1133" s="206"/>
      <c r="FV1133" s="206"/>
      <c r="FW1133" s="206"/>
      <c r="FX1133" s="206"/>
      <c r="FY1133" s="206"/>
      <c r="FZ1133" s="206"/>
      <c r="GA1133" s="206"/>
      <c r="GB1133" s="206"/>
      <c r="GC1133" s="206"/>
      <c r="GD1133" s="206"/>
      <c r="GE1133" s="206"/>
      <c r="GF1133" s="206"/>
      <c r="GG1133" s="206"/>
      <c r="GH1133" s="206"/>
      <c r="GI1133" s="206"/>
      <c r="GJ1133" s="206"/>
      <c r="GK1133" s="206"/>
      <c r="GL1133" s="206"/>
      <c r="GM1133" s="206"/>
      <c r="GN1133" s="206"/>
      <c r="GO1133" s="206"/>
      <c r="GP1133" s="206"/>
      <c r="GQ1133" s="206"/>
      <c r="GR1133" s="206"/>
      <c r="GS1133" s="206"/>
      <c r="GT1133" s="206"/>
      <c r="GU1133" s="206"/>
      <c r="GV1133" s="206"/>
      <c r="GW1133" s="206"/>
      <c r="GX1133" s="206"/>
      <c r="GY1133" s="206"/>
      <c r="GZ1133" s="206"/>
      <c r="HA1133" s="206"/>
      <c r="HB1133" s="206"/>
      <c r="HC1133" s="206"/>
      <c r="HD1133" s="206"/>
      <c r="HE1133" s="206"/>
      <c r="HF1133" s="206"/>
      <c r="HG1133" s="206"/>
      <c r="HH1133" s="206"/>
      <c r="HI1133" s="206"/>
      <c r="HJ1133" s="206"/>
      <c r="HK1133" s="206"/>
      <c r="HL1133" s="206"/>
      <c r="HM1133" s="206"/>
      <c r="HN1133" s="206"/>
      <c r="HO1133" s="206"/>
      <c r="HP1133" s="206"/>
      <c r="HQ1133" s="206"/>
      <c r="HR1133" s="206"/>
      <c r="HS1133" s="206"/>
      <c r="HT1133" s="206"/>
      <c r="HU1133" s="206"/>
      <c r="HV1133" s="206"/>
      <c r="HW1133" s="206"/>
      <c r="HX1133" s="206"/>
      <c r="HY1133" s="206"/>
      <c r="HZ1133" s="206"/>
      <c r="IA1133" s="206"/>
      <c r="IB1133" s="206"/>
      <c r="IC1133" s="206"/>
      <c r="ID1133" s="206"/>
      <c r="IE1133" s="206"/>
      <c r="IF1133" s="206"/>
      <c r="IG1133" s="206"/>
      <c r="IH1133" s="206"/>
    </row>
    <row r="1134" spans="1:242" s="225" customFormat="1" hidden="1" x14ac:dyDescent="0.25">
      <c r="A1134" s="206"/>
      <c r="B1134" s="206"/>
      <c r="C1134" s="204">
        <v>43769</v>
      </c>
      <c r="D1134" s="233" t="s">
        <v>1995</v>
      </c>
      <c r="E1134" s="319" t="s">
        <v>1986</v>
      </c>
      <c r="F1134" s="322"/>
      <c r="G1134" s="242" t="s">
        <v>1198</v>
      </c>
      <c r="H1134" s="409"/>
      <c r="I1134" s="236">
        <v>24000</v>
      </c>
      <c r="J1134" s="357">
        <f t="shared" si="17"/>
        <v>17467136</v>
      </c>
      <c r="K1134" s="251"/>
      <c r="L1134" s="287"/>
      <c r="M1134" s="319" t="s">
        <v>1986</v>
      </c>
      <c r="N1134" s="287"/>
      <c r="O1134" s="287"/>
      <c r="P1134" s="287"/>
      <c r="Q1134" s="287"/>
      <c r="R1134" s="287"/>
      <c r="S1134" s="287"/>
      <c r="T1134" s="287"/>
      <c r="U1134" s="287"/>
      <c r="V1134" s="287"/>
      <c r="W1134" s="287"/>
      <c r="X1134" s="287"/>
      <c r="Y1134" s="287"/>
      <c r="Z1134" s="287"/>
      <c r="AA1134" s="287"/>
      <c r="AB1134" s="287"/>
      <c r="AC1134" s="287"/>
      <c r="AD1134" s="287"/>
      <c r="AE1134" s="287"/>
      <c r="AF1134" s="287"/>
      <c r="AG1134" s="287"/>
      <c r="AH1134" s="287"/>
      <c r="AI1134" s="287"/>
      <c r="AJ1134" s="449"/>
      <c r="AK1134" s="206"/>
      <c r="AL1134" s="206"/>
      <c r="AM1134" s="206"/>
      <c r="AN1134" s="206"/>
      <c r="AO1134" s="206"/>
      <c r="AP1134" s="206"/>
      <c r="AQ1134" s="206"/>
      <c r="AR1134" s="206"/>
      <c r="AS1134" s="206"/>
      <c r="AT1134" s="206"/>
      <c r="AU1134" s="206"/>
      <c r="AV1134" s="206"/>
      <c r="AW1134" s="206"/>
      <c r="AX1134" s="206"/>
      <c r="AY1134" s="206"/>
      <c r="AZ1134" s="206"/>
      <c r="BA1134" s="206"/>
      <c r="BB1134" s="206"/>
      <c r="BC1134" s="206"/>
      <c r="BD1134" s="206"/>
      <c r="BE1134" s="206"/>
      <c r="BF1134" s="206"/>
      <c r="BG1134" s="206"/>
      <c r="BH1134" s="206"/>
      <c r="BI1134" s="206"/>
      <c r="BJ1134" s="206"/>
      <c r="BK1134" s="206"/>
      <c r="BL1134" s="206"/>
      <c r="BM1134" s="206"/>
      <c r="BN1134" s="206"/>
      <c r="BO1134" s="206"/>
      <c r="BP1134" s="206"/>
      <c r="BQ1134" s="206"/>
      <c r="BR1134" s="206"/>
      <c r="BS1134" s="206"/>
      <c r="BT1134" s="206"/>
      <c r="BU1134" s="206"/>
      <c r="BV1134" s="206"/>
      <c r="BW1134" s="206"/>
      <c r="BX1134" s="206"/>
      <c r="BY1134" s="206"/>
      <c r="BZ1134" s="206"/>
      <c r="CA1134" s="206"/>
      <c r="CB1134" s="206"/>
      <c r="CC1134" s="206"/>
      <c r="CD1134" s="206"/>
      <c r="CE1134" s="206"/>
      <c r="CF1134" s="206"/>
      <c r="CG1134" s="206"/>
      <c r="CH1134" s="206"/>
      <c r="CI1134" s="206"/>
      <c r="CJ1134" s="206"/>
      <c r="CK1134" s="206"/>
      <c r="CL1134" s="206"/>
      <c r="CM1134" s="206"/>
      <c r="CN1134" s="206"/>
      <c r="CO1134" s="206"/>
      <c r="CP1134" s="206"/>
      <c r="CQ1134" s="206"/>
      <c r="CR1134" s="206"/>
      <c r="CS1134" s="206"/>
      <c r="CT1134" s="206"/>
      <c r="CU1134" s="206"/>
      <c r="CV1134" s="206"/>
      <c r="CW1134" s="206"/>
      <c r="CX1134" s="206"/>
      <c r="CY1134" s="206"/>
      <c r="CZ1134" s="206"/>
      <c r="DA1134" s="206"/>
      <c r="DB1134" s="206"/>
      <c r="DC1134" s="206"/>
      <c r="DD1134" s="206"/>
      <c r="DE1134" s="206"/>
      <c r="DF1134" s="206"/>
      <c r="DG1134" s="206"/>
      <c r="DH1134" s="206"/>
      <c r="DI1134" s="206"/>
      <c r="DJ1134" s="206"/>
      <c r="DK1134" s="206"/>
      <c r="DL1134" s="206"/>
      <c r="DM1134" s="206"/>
      <c r="DN1134" s="206"/>
      <c r="DO1134" s="206"/>
      <c r="DP1134" s="206"/>
      <c r="DQ1134" s="206"/>
      <c r="DR1134" s="206"/>
      <c r="DS1134" s="206"/>
      <c r="DT1134" s="206"/>
      <c r="DU1134" s="206"/>
      <c r="DV1134" s="206"/>
      <c r="DW1134" s="206"/>
      <c r="DX1134" s="206"/>
      <c r="DY1134" s="206"/>
      <c r="DZ1134" s="206"/>
      <c r="EA1134" s="206"/>
      <c r="EB1134" s="206"/>
      <c r="EC1134" s="206"/>
      <c r="ED1134" s="206"/>
      <c r="EE1134" s="206"/>
      <c r="EF1134" s="206"/>
      <c r="EG1134" s="206"/>
      <c r="EH1134" s="206"/>
      <c r="EI1134" s="206"/>
      <c r="EJ1134" s="206"/>
      <c r="EK1134" s="206"/>
      <c r="EL1134" s="206"/>
      <c r="EM1134" s="206"/>
      <c r="EN1134" s="206"/>
      <c r="EO1134" s="206"/>
      <c r="EP1134" s="206"/>
      <c r="EQ1134" s="206"/>
      <c r="ER1134" s="206"/>
      <c r="ES1134" s="206"/>
      <c r="ET1134" s="206"/>
      <c r="EU1134" s="206"/>
      <c r="EV1134" s="206"/>
      <c r="EW1134" s="206"/>
      <c r="EX1134" s="206"/>
      <c r="EY1134" s="206"/>
      <c r="EZ1134" s="206"/>
      <c r="FA1134" s="206"/>
      <c r="FB1134" s="206"/>
      <c r="FC1134" s="206"/>
      <c r="FD1134" s="206"/>
      <c r="FE1134" s="206"/>
      <c r="FF1134" s="206"/>
      <c r="FG1134" s="206"/>
      <c r="FH1134" s="206"/>
      <c r="FI1134" s="206"/>
      <c r="FJ1134" s="206"/>
      <c r="FK1134" s="206"/>
      <c r="FL1134" s="206"/>
      <c r="FM1134" s="206"/>
      <c r="FN1134" s="206"/>
      <c r="FO1134" s="206"/>
      <c r="FP1134" s="206"/>
      <c r="FQ1134" s="206"/>
      <c r="FR1134" s="206"/>
      <c r="FS1134" s="206"/>
      <c r="FT1134" s="206"/>
      <c r="FU1134" s="206"/>
      <c r="FV1134" s="206"/>
      <c r="FW1134" s="206"/>
      <c r="FX1134" s="206"/>
      <c r="FY1134" s="206"/>
      <c r="FZ1134" s="206"/>
      <c r="GA1134" s="206"/>
      <c r="GB1134" s="206"/>
      <c r="GC1134" s="206"/>
      <c r="GD1134" s="206"/>
      <c r="GE1134" s="206"/>
      <c r="GF1134" s="206"/>
      <c r="GG1134" s="206"/>
      <c r="GH1134" s="206"/>
      <c r="GI1134" s="206"/>
      <c r="GJ1134" s="206"/>
      <c r="GK1134" s="206"/>
      <c r="GL1134" s="206"/>
      <c r="GM1134" s="206"/>
      <c r="GN1134" s="206"/>
      <c r="GO1134" s="206"/>
      <c r="GP1134" s="206"/>
      <c r="GQ1134" s="206"/>
      <c r="GR1134" s="206"/>
      <c r="GS1134" s="206"/>
      <c r="GT1134" s="206"/>
      <c r="GU1134" s="206"/>
      <c r="GV1134" s="206"/>
      <c r="GW1134" s="206"/>
      <c r="GX1134" s="206"/>
      <c r="GY1134" s="206"/>
      <c r="GZ1134" s="206"/>
      <c r="HA1134" s="206"/>
      <c r="HB1134" s="206"/>
      <c r="HC1134" s="206"/>
      <c r="HD1134" s="206"/>
      <c r="HE1134" s="206"/>
      <c r="HF1134" s="206"/>
      <c r="HG1134" s="206"/>
      <c r="HH1134" s="206"/>
      <c r="HI1134" s="206"/>
      <c r="HJ1134" s="206"/>
      <c r="HK1134" s="206"/>
      <c r="HL1134" s="206"/>
      <c r="HM1134" s="206"/>
      <c r="HN1134" s="206"/>
      <c r="HO1134" s="206"/>
      <c r="HP1134" s="206"/>
      <c r="HQ1134" s="206"/>
      <c r="HR1134" s="206"/>
      <c r="HS1134" s="206"/>
      <c r="HT1134" s="206"/>
      <c r="HU1134" s="206"/>
      <c r="HV1134" s="206"/>
      <c r="HW1134" s="206"/>
      <c r="HX1134" s="206"/>
      <c r="HY1134" s="206"/>
      <c r="HZ1134" s="206"/>
      <c r="IA1134" s="206"/>
      <c r="IB1134" s="206"/>
      <c r="IC1134" s="206"/>
      <c r="ID1134" s="206"/>
      <c r="IE1134" s="206"/>
      <c r="IF1134" s="206"/>
      <c r="IG1134" s="206"/>
      <c r="IH1134" s="206"/>
    </row>
    <row r="1135" spans="1:242" s="225" customFormat="1" hidden="1" x14ac:dyDescent="0.25">
      <c r="A1135" s="206"/>
      <c r="B1135" s="206"/>
      <c r="C1135" s="204">
        <v>43769</v>
      </c>
      <c r="D1135" s="233" t="s">
        <v>1996</v>
      </c>
      <c r="E1135" s="319" t="s">
        <v>1987</v>
      </c>
      <c r="F1135" s="322"/>
      <c r="G1135" s="242" t="s">
        <v>1207</v>
      </c>
      <c r="H1135" s="409"/>
      <c r="I1135" s="236">
        <v>240000</v>
      </c>
      <c r="J1135" s="357">
        <f t="shared" si="17"/>
        <v>17227136</v>
      </c>
      <c r="K1135" s="251"/>
      <c r="L1135" s="287"/>
      <c r="M1135" s="319" t="s">
        <v>1987</v>
      </c>
      <c r="N1135" s="287"/>
      <c r="O1135" s="287"/>
      <c r="P1135" s="287"/>
      <c r="Q1135" s="287"/>
      <c r="R1135" s="287"/>
      <c r="S1135" s="287"/>
      <c r="T1135" s="287"/>
      <c r="U1135" s="287"/>
      <c r="V1135" s="287"/>
      <c r="W1135" s="287"/>
      <c r="X1135" s="287"/>
      <c r="Y1135" s="287"/>
      <c r="Z1135" s="287"/>
      <c r="AA1135" s="287"/>
      <c r="AB1135" s="287"/>
      <c r="AC1135" s="287"/>
      <c r="AD1135" s="287"/>
      <c r="AE1135" s="287"/>
      <c r="AF1135" s="287"/>
      <c r="AG1135" s="287"/>
      <c r="AH1135" s="287"/>
      <c r="AI1135" s="287"/>
      <c r="AJ1135" s="449"/>
      <c r="AK1135" s="206"/>
      <c r="AL1135" s="206"/>
      <c r="AM1135" s="206"/>
      <c r="AN1135" s="206"/>
      <c r="AO1135" s="206"/>
      <c r="AP1135" s="206"/>
      <c r="AQ1135" s="206"/>
      <c r="AR1135" s="206"/>
      <c r="AS1135" s="206"/>
      <c r="AT1135" s="206"/>
      <c r="AU1135" s="206"/>
      <c r="AV1135" s="206"/>
      <c r="AW1135" s="206"/>
      <c r="AX1135" s="206"/>
      <c r="AY1135" s="206"/>
      <c r="AZ1135" s="206"/>
      <c r="BA1135" s="206"/>
      <c r="BB1135" s="206"/>
      <c r="BC1135" s="206"/>
      <c r="BD1135" s="206"/>
      <c r="BE1135" s="206"/>
      <c r="BF1135" s="206"/>
      <c r="BG1135" s="206"/>
      <c r="BH1135" s="206"/>
      <c r="BI1135" s="206"/>
      <c r="BJ1135" s="206"/>
      <c r="BK1135" s="206"/>
      <c r="BL1135" s="206"/>
      <c r="BM1135" s="206"/>
      <c r="BN1135" s="206"/>
      <c r="BO1135" s="206"/>
      <c r="BP1135" s="206"/>
      <c r="BQ1135" s="206"/>
      <c r="BR1135" s="206"/>
      <c r="BS1135" s="206"/>
      <c r="BT1135" s="206"/>
      <c r="BU1135" s="206"/>
      <c r="BV1135" s="206"/>
      <c r="BW1135" s="206"/>
      <c r="BX1135" s="206"/>
      <c r="BY1135" s="206"/>
      <c r="BZ1135" s="206"/>
      <c r="CA1135" s="206"/>
      <c r="CB1135" s="206"/>
      <c r="CC1135" s="206"/>
      <c r="CD1135" s="206"/>
      <c r="CE1135" s="206"/>
      <c r="CF1135" s="206"/>
      <c r="CG1135" s="206"/>
      <c r="CH1135" s="206"/>
      <c r="CI1135" s="206"/>
      <c r="CJ1135" s="206"/>
      <c r="CK1135" s="206"/>
      <c r="CL1135" s="206"/>
      <c r="CM1135" s="206"/>
      <c r="CN1135" s="206"/>
      <c r="CO1135" s="206"/>
      <c r="CP1135" s="206"/>
      <c r="CQ1135" s="206"/>
      <c r="CR1135" s="206"/>
      <c r="CS1135" s="206"/>
      <c r="CT1135" s="206"/>
      <c r="CU1135" s="206"/>
      <c r="CV1135" s="206"/>
      <c r="CW1135" s="206"/>
      <c r="CX1135" s="206"/>
      <c r="CY1135" s="206"/>
      <c r="CZ1135" s="206"/>
      <c r="DA1135" s="206"/>
      <c r="DB1135" s="206"/>
      <c r="DC1135" s="206"/>
      <c r="DD1135" s="206"/>
      <c r="DE1135" s="206"/>
      <c r="DF1135" s="206"/>
      <c r="DG1135" s="206"/>
      <c r="DH1135" s="206"/>
      <c r="DI1135" s="206"/>
      <c r="DJ1135" s="206"/>
      <c r="DK1135" s="206"/>
      <c r="DL1135" s="206"/>
      <c r="DM1135" s="206"/>
      <c r="DN1135" s="206"/>
      <c r="DO1135" s="206"/>
      <c r="DP1135" s="206"/>
      <c r="DQ1135" s="206"/>
      <c r="DR1135" s="206"/>
      <c r="DS1135" s="206"/>
      <c r="DT1135" s="206"/>
      <c r="DU1135" s="206"/>
      <c r="DV1135" s="206"/>
      <c r="DW1135" s="206"/>
      <c r="DX1135" s="206"/>
      <c r="DY1135" s="206"/>
      <c r="DZ1135" s="206"/>
      <c r="EA1135" s="206"/>
      <c r="EB1135" s="206"/>
      <c r="EC1135" s="206"/>
      <c r="ED1135" s="206"/>
      <c r="EE1135" s="206"/>
      <c r="EF1135" s="206"/>
      <c r="EG1135" s="206"/>
      <c r="EH1135" s="206"/>
      <c r="EI1135" s="206"/>
      <c r="EJ1135" s="206"/>
      <c r="EK1135" s="206"/>
      <c r="EL1135" s="206"/>
      <c r="EM1135" s="206"/>
      <c r="EN1135" s="206"/>
      <c r="EO1135" s="206"/>
      <c r="EP1135" s="206"/>
      <c r="EQ1135" s="206"/>
      <c r="ER1135" s="206"/>
      <c r="ES1135" s="206"/>
      <c r="ET1135" s="206"/>
      <c r="EU1135" s="206"/>
      <c r="EV1135" s="206"/>
      <c r="EW1135" s="206"/>
      <c r="EX1135" s="206"/>
      <c r="EY1135" s="206"/>
      <c r="EZ1135" s="206"/>
      <c r="FA1135" s="206"/>
      <c r="FB1135" s="206"/>
      <c r="FC1135" s="206"/>
      <c r="FD1135" s="206"/>
      <c r="FE1135" s="206"/>
      <c r="FF1135" s="206"/>
      <c r="FG1135" s="206"/>
      <c r="FH1135" s="206"/>
      <c r="FI1135" s="206"/>
      <c r="FJ1135" s="206"/>
      <c r="FK1135" s="206"/>
      <c r="FL1135" s="206"/>
      <c r="FM1135" s="206"/>
      <c r="FN1135" s="206"/>
      <c r="FO1135" s="206"/>
      <c r="FP1135" s="206"/>
      <c r="FQ1135" s="206"/>
      <c r="FR1135" s="206"/>
      <c r="FS1135" s="206"/>
      <c r="FT1135" s="206"/>
      <c r="FU1135" s="206"/>
      <c r="FV1135" s="206"/>
      <c r="FW1135" s="206"/>
      <c r="FX1135" s="206"/>
      <c r="FY1135" s="206"/>
      <c r="FZ1135" s="206"/>
      <c r="GA1135" s="206"/>
      <c r="GB1135" s="206"/>
      <c r="GC1135" s="206"/>
      <c r="GD1135" s="206"/>
      <c r="GE1135" s="206"/>
      <c r="GF1135" s="206"/>
      <c r="GG1135" s="206"/>
      <c r="GH1135" s="206"/>
      <c r="GI1135" s="206"/>
      <c r="GJ1135" s="206"/>
      <c r="GK1135" s="206"/>
      <c r="GL1135" s="206"/>
      <c r="GM1135" s="206"/>
      <c r="GN1135" s="206"/>
      <c r="GO1135" s="206"/>
      <c r="GP1135" s="206"/>
      <c r="GQ1135" s="206"/>
      <c r="GR1135" s="206"/>
      <c r="GS1135" s="206"/>
      <c r="GT1135" s="206"/>
      <c r="GU1135" s="206"/>
      <c r="GV1135" s="206"/>
      <c r="GW1135" s="206"/>
      <c r="GX1135" s="206"/>
      <c r="GY1135" s="206"/>
      <c r="GZ1135" s="206"/>
      <c r="HA1135" s="206"/>
      <c r="HB1135" s="206"/>
      <c r="HC1135" s="206"/>
      <c r="HD1135" s="206"/>
      <c r="HE1135" s="206"/>
      <c r="HF1135" s="206"/>
      <c r="HG1135" s="206"/>
      <c r="HH1135" s="206"/>
      <c r="HI1135" s="206"/>
      <c r="HJ1135" s="206"/>
      <c r="HK1135" s="206"/>
      <c r="HL1135" s="206"/>
      <c r="HM1135" s="206"/>
      <c r="HN1135" s="206"/>
      <c r="HO1135" s="206"/>
      <c r="HP1135" s="206"/>
      <c r="HQ1135" s="206"/>
      <c r="HR1135" s="206"/>
      <c r="HS1135" s="206"/>
      <c r="HT1135" s="206"/>
      <c r="HU1135" s="206"/>
      <c r="HV1135" s="206"/>
      <c r="HW1135" s="206"/>
      <c r="HX1135" s="206"/>
      <c r="HY1135" s="206"/>
      <c r="HZ1135" s="206"/>
      <c r="IA1135" s="206"/>
      <c r="IB1135" s="206"/>
      <c r="IC1135" s="206"/>
      <c r="ID1135" s="206"/>
      <c r="IE1135" s="206"/>
      <c r="IF1135" s="206"/>
      <c r="IG1135" s="206"/>
      <c r="IH1135" s="206"/>
    </row>
    <row r="1136" spans="1:242" s="225" customFormat="1" hidden="1" x14ac:dyDescent="0.25">
      <c r="A1136" s="206"/>
      <c r="B1136" s="206"/>
      <c r="C1136" s="204">
        <v>43770</v>
      </c>
      <c r="D1136" s="233" t="s">
        <v>1997</v>
      </c>
      <c r="E1136" s="319" t="s">
        <v>1988</v>
      </c>
      <c r="F1136" s="322"/>
      <c r="G1136" s="242" t="s">
        <v>1187</v>
      </c>
      <c r="H1136" s="409"/>
      <c r="I1136" s="236">
        <v>2566500</v>
      </c>
      <c r="J1136" s="357">
        <f t="shared" si="17"/>
        <v>14660636</v>
      </c>
      <c r="K1136" s="251"/>
      <c r="L1136" s="287"/>
      <c r="M1136" s="319" t="s">
        <v>1988</v>
      </c>
      <c r="N1136" s="287"/>
      <c r="O1136" s="287"/>
      <c r="P1136" s="287"/>
      <c r="Q1136" s="287"/>
      <c r="R1136" s="287"/>
      <c r="S1136" s="287"/>
      <c r="T1136" s="287"/>
      <c r="U1136" s="287"/>
      <c r="V1136" s="287"/>
      <c r="W1136" s="287"/>
      <c r="X1136" s="287"/>
      <c r="Y1136" s="287"/>
      <c r="Z1136" s="287"/>
      <c r="AA1136" s="287"/>
      <c r="AB1136" s="287"/>
      <c r="AC1136" s="287"/>
      <c r="AD1136" s="287"/>
      <c r="AE1136" s="287"/>
      <c r="AF1136" s="287"/>
      <c r="AG1136" s="287"/>
      <c r="AH1136" s="287"/>
      <c r="AI1136" s="287"/>
      <c r="AJ1136" s="449"/>
      <c r="AK1136" s="206"/>
      <c r="AL1136" s="206"/>
      <c r="AM1136" s="206"/>
      <c r="AN1136" s="206"/>
      <c r="AO1136" s="206"/>
      <c r="AP1136" s="206"/>
      <c r="AQ1136" s="206"/>
      <c r="AR1136" s="206"/>
      <c r="AS1136" s="206"/>
      <c r="AT1136" s="206"/>
      <c r="AU1136" s="206"/>
      <c r="AV1136" s="206"/>
      <c r="AW1136" s="206"/>
      <c r="AX1136" s="206"/>
      <c r="AY1136" s="206"/>
      <c r="AZ1136" s="206"/>
      <c r="BA1136" s="206"/>
      <c r="BB1136" s="206"/>
      <c r="BC1136" s="206"/>
      <c r="BD1136" s="206"/>
      <c r="BE1136" s="206"/>
      <c r="BF1136" s="206"/>
      <c r="BG1136" s="206"/>
      <c r="BH1136" s="206"/>
      <c r="BI1136" s="206"/>
      <c r="BJ1136" s="206"/>
      <c r="BK1136" s="206"/>
      <c r="BL1136" s="206"/>
      <c r="BM1136" s="206"/>
      <c r="BN1136" s="206"/>
      <c r="BO1136" s="206"/>
      <c r="BP1136" s="206"/>
      <c r="BQ1136" s="206"/>
      <c r="BR1136" s="206"/>
      <c r="BS1136" s="206"/>
      <c r="BT1136" s="206"/>
      <c r="BU1136" s="206"/>
      <c r="BV1136" s="206"/>
      <c r="BW1136" s="206"/>
      <c r="BX1136" s="206"/>
      <c r="BY1136" s="206"/>
      <c r="BZ1136" s="206"/>
      <c r="CA1136" s="206"/>
      <c r="CB1136" s="206"/>
      <c r="CC1136" s="206"/>
      <c r="CD1136" s="206"/>
      <c r="CE1136" s="206"/>
      <c r="CF1136" s="206"/>
      <c r="CG1136" s="206"/>
      <c r="CH1136" s="206"/>
      <c r="CI1136" s="206"/>
      <c r="CJ1136" s="206"/>
      <c r="CK1136" s="206"/>
      <c r="CL1136" s="206"/>
      <c r="CM1136" s="206"/>
      <c r="CN1136" s="206"/>
      <c r="CO1136" s="206"/>
      <c r="CP1136" s="206"/>
      <c r="CQ1136" s="206"/>
      <c r="CR1136" s="206"/>
      <c r="CS1136" s="206"/>
      <c r="CT1136" s="206"/>
      <c r="CU1136" s="206"/>
      <c r="CV1136" s="206"/>
      <c r="CW1136" s="206"/>
      <c r="CX1136" s="206"/>
      <c r="CY1136" s="206"/>
      <c r="CZ1136" s="206"/>
      <c r="DA1136" s="206"/>
      <c r="DB1136" s="206"/>
      <c r="DC1136" s="206"/>
      <c r="DD1136" s="206"/>
      <c r="DE1136" s="206"/>
      <c r="DF1136" s="206"/>
      <c r="DG1136" s="206"/>
      <c r="DH1136" s="206"/>
      <c r="DI1136" s="206"/>
      <c r="DJ1136" s="206"/>
      <c r="DK1136" s="206"/>
      <c r="DL1136" s="206"/>
      <c r="DM1136" s="206"/>
      <c r="DN1136" s="206"/>
      <c r="DO1136" s="206"/>
      <c r="DP1136" s="206"/>
      <c r="DQ1136" s="206"/>
      <c r="DR1136" s="206"/>
      <c r="DS1136" s="206"/>
      <c r="DT1136" s="206"/>
      <c r="DU1136" s="206"/>
      <c r="DV1136" s="206"/>
      <c r="DW1136" s="206"/>
      <c r="DX1136" s="206"/>
      <c r="DY1136" s="206"/>
      <c r="DZ1136" s="206"/>
      <c r="EA1136" s="206"/>
      <c r="EB1136" s="206"/>
      <c r="EC1136" s="206"/>
      <c r="ED1136" s="206"/>
      <c r="EE1136" s="206"/>
      <c r="EF1136" s="206"/>
      <c r="EG1136" s="206"/>
      <c r="EH1136" s="206"/>
      <c r="EI1136" s="206"/>
      <c r="EJ1136" s="206"/>
      <c r="EK1136" s="206"/>
      <c r="EL1136" s="206"/>
      <c r="EM1136" s="206"/>
      <c r="EN1136" s="206"/>
      <c r="EO1136" s="206"/>
      <c r="EP1136" s="206"/>
      <c r="EQ1136" s="206"/>
      <c r="ER1136" s="206"/>
      <c r="ES1136" s="206"/>
      <c r="ET1136" s="206"/>
      <c r="EU1136" s="206"/>
      <c r="EV1136" s="206"/>
      <c r="EW1136" s="206"/>
      <c r="EX1136" s="206"/>
      <c r="EY1136" s="206"/>
      <c r="EZ1136" s="206"/>
      <c r="FA1136" s="206"/>
      <c r="FB1136" s="206"/>
      <c r="FC1136" s="206"/>
      <c r="FD1136" s="206"/>
      <c r="FE1136" s="206"/>
      <c r="FF1136" s="206"/>
      <c r="FG1136" s="206"/>
      <c r="FH1136" s="206"/>
      <c r="FI1136" s="206"/>
      <c r="FJ1136" s="206"/>
      <c r="FK1136" s="206"/>
      <c r="FL1136" s="206"/>
      <c r="FM1136" s="206"/>
      <c r="FN1136" s="206"/>
      <c r="FO1136" s="206"/>
      <c r="FP1136" s="206"/>
      <c r="FQ1136" s="206"/>
      <c r="FR1136" s="206"/>
      <c r="FS1136" s="206"/>
      <c r="FT1136" s="206"/>
      <c r="FU1136" s="206"/>
      <c r="FV1136" s="206"/>
      <c r="FW1136" s="206"/>
      <c r="FX1136" s="206"/>
      <c r="FY1136" s="206"/>
      <c r="FZ1136" s="206"/>
      <c r="GA1136" s="206"/>
      <c r="GB1136" s="206"/>
      <c r="GC1136" s="206"/>
      <c r="GD1136" s="206"/>
      <c r="GE1136" s="206"/>
      <c r="GF1136" s="206"/>
      <c r="GG1136" s="206"/>
      <c r="GH1136" s="206"/>
      <c r="GI1136" s="206"/>
      <c r="GJ1136" s="206"/>
      <c r="GK1136" s="206"/>
      <c r="GL1136" s="206"/>
      <c r="GM1136" s="206"/>
      <c r="GN1136" s="206"/>
      <c r="GO1136" s="206"/>
      <c r="GP1136" s="206"/>
      <c r="GQ1136" s="206"/>
      <c r="GR1136" s="206"/>
      <c r="GS1136" s="206"/>
      <c r="GT1136" s="206"/>
      <c r="GU1136" s="206"/>
      <c r="GV1136" s="206"/>
      <c r="GW1136" s="206"/>
      <c r="GX1136" s="206"/>
      <c r="GY1136" s="206"/>
      <c r="GZ1136" s="206"/>
      <c r="HA1136" s="206"/>
      <c r="HB1136" s="206"/>
      <c r="HC1136" s="206"/>
      <c r="HD1136" s="206"/>
      <c r="HE1136" s="206"/>
      <c r="HF1136" s="206"/>
      <c r="HG1136" s="206"/>
      <c r="HH1136" s="206"/>
      <c r="HI1136" s="206"/>
      <c r="HJ1136" s="206"/>
      <c r="HK1136" s="206"/>
      <c r="HL1136" s="206"/>
      <c r="HM1136" s="206"/>
      <c r="HN1136" s="206"/>
      <c r="HO1136" s="206"/>
      <c r="HP1136" s="206"/>
      <c r="HQ1136" s="206"/>
      <c r="HR1136" s="206"/>
      <c r="HS1136" s="206"/>
      <c r="HT1136" s="206"/>
      <c r="HU1136" s="206"/>
      <c r="HV1136" s="206"/>
      <c r="HW1136" s="206"/>
      <c r="HX1136" s="206"/>
      <c r="HY1136" s="206"/>
      <c r="HZ1136" s="206"/>
      <c r="IA1136" s="206"/>
      <c r="IB1136" s="206"/>
      <c r="IC1136" s="206"/>
      <c r="ID1136" s="206"/>
      <c r="IE1136" s="206"/>
      <c r="IF1136" s="206"/>
      <c r="IG1136" s="206"/>
      <c r="IH1136" s="206"/>
    </row>
    <row r="1137" spans="1:242" s="225" customFormat="1" hidden="1" x14ac:dyDescent="0.25">
      <c r="A1137" s="206"/>
      <c r="B1137" s="206"/>
      <c r="C1137" s="204">
        <v>43770</v>
      </c>
      <c r="D1137" s="233" t="s">
        <v>1998</v>
      </c>
      <c r="E1137" s="319" t="s">
        <v>1989</v>
      </c>
      <c r="F1137" s="322"/>
      <c r="G1137" s="242" t="s">
        <v>1190</v>
      </c>
      <c r="H1137" s="409"/>
      <c r="I1137" s="236">
        <v>900000</v>
      </c>
      <c r="J1137" s="357">
        <f t="shared" si="17"/>
        <v>13760636</v>
      </c>
      <c r="K1137" s="251"/>
      <c r="L1137" s="287"/>
      <c r="M1137" s="319" t="s">
        <v>1989</v>
      </c>
      <c r="N1137" s="287"/>
      <c r="O1137" s="287"/>
      <c r="P1137" s="287"/>
      <c r="Q1137" s="287"/>
      <c r="R1137" s="287"/>
      <c r="S1137" s="287"/>
      <c r="T1137" s="287"/>
      <c r="U1137" s="287"/>
      <c r="V1137" s="287"/>
      <c r="W1137" s="287"/>
      <c r="X1137" s="287"/>
      <c r="Y1137" s="287"/>
      <c r="Z1137" s="287"/>
      <c r="AA1137" s="287"/>
      <c r="AB1137" s="287"/>
      <c r="AC1137" s="287"/>
      <c r="AD1137" s="287"/>
      <c r="AE1137" s="287"/>
      <c r="AF1137" s="287"/>
      <c r="AG1137" s="287"/>
      <c r="AH1137" s="287"/>
      <c r="AI1137" s="287"/>
      <c r="AJ1137" s="449"/>
      <c r="AK1137" s="206"/>
      <c r="AL1137" s="206"/>
      <c r="AM1137" s="206"/>
      <c r="AN1137" s="206"/>
      <c r="AO1137" s="206"/>
      <c r="AP1137" s="206"/>
      <c r="AQ1137" s="206"/>
      <c r="AR1137" s="206"/>
      <c r="AS1137" s="206"/>
      <c r="AT1137" s="206"/>
      <c r="AU1137" s="206"/>
      <c r="AV1137" s="206"/>
      <c r="AW1137" s="206"/>
      <c r="AX1137" s="206"/>
      <c r="AY1137" s="206"/>
      <c r="AZ1137" s="206"/>
      <c r="BA1137" s="206"/>
      <c r="BB1137" s="206"/>
      <c r="BC1137" s="206"/>
      <c r="BD1137" s="206"/>
      <c r="BE1137" s="206"/>
      <c r="BF1137" s="206"/>
      <c r="BG1137" s="206"/>
      <c r="BH1137" s="206"/>
      <c r="BI1137" s="206"/>
      <c r="BJ1137" s="206"/>
      <c r="BK1137" s="206"/>
      <c r="BL1137" s="206"/>
      <c r="BM1137" s="206"/>
      <c r="BN1137" s="206"/>
      <c r="BO1137" s="206"/>
      <c r="BP1137" s="206"/>
      <c r="BQ1137" s="206"/>
      <c r="BR1137" s="206"/>
      <c r="BS1137" s="206"/>
      <c r="BT1137" s="206"/>
      <c r="BU1137" s="206"/>
      <c r="BV1137" s="206"/>
      <c r="BW1137" s="206"/>
      <c r="BX1137" s="206"/>
      <c r="BY1137" s="206"/>
      <c r="BZ1137" s="206"/>
      <c r="CA1137" s="206"/>
      <c r="CB1137" s="206"/>
      <c r="CC1137" s="206"/>
      <c r="CD1137" s="206"/>
      <c r="CE1137" s="206"/>
      <c r="CF1137" s="206"/>
      <c r="CG1137" s="206"/>
      <c r="CH1137" s="206"/>
      <c r="CI1137" s="206"/>
      <c r="CJ1137" s="206"/>
      <c r="CK1137" s="206"/>
      <c r="CL1137" s="206"/>
      <c r="CM1137" s="206"/>
      <c r="CN1137" s="206"/>
      <c r="CO1137" s="206"/>
      <c r="CP1137" s="206"/>
      <c r="CQ1137" s="206"/>
      <c r="CR1137" s="206"/>
      <c r="CS1137" s="206"/>
      <c r="CT1137" s="206"/>
      <c r="CU1137" s="206"/>
      <c r="CV1137" s="206"/>
      <c r="CW1137" s="206"/>
      <c r="CX1137" s="206"/>
      <c r="CY1137" s="206"/>
      <c r="CZ1137" s="206"/>
      <c r="DA1137" s="206"/>
      <c r="DB1137" s="206"/>
      <c r="DC1137" s="206"/>
      <c r="DD1137" s="206"/>
      <c r="DE1137" s="206"/>
      <c r="DF1137" s="206"/>
      <c r="DG1137" s="206"/>
      <c r="DH1137" s="206"/>
      <c r="DI1137" s="206"/>
      <c r="DJ1137" s="206"/>
      <c r="DK1137" s="206"/>
      <c r="DL1137" s="206"/>
      <c r="DM1137" s="206"/>
      <c r="DN1137" s="206"/>
      <c r="DO1137" s="206"/>
      <c r="DP1137" s="206"/>
      <c r="DQ1137" s="206"/>
      <c r="DR1137" s="206"/>
      <c r="DS1137" s="206"/>
      <c r="DT1137" s="206"/>
      <c r="DU1137" s="206"/>
      <c r="DV1137" s="206"/>
      <c r="DW1137" s="206"/>
      <c r="DX1137" s="206"/>
      <c r="DY1137" s="206"/>
      <c r="DZ1137" s="206"/>
      <c r="EA1137" s="206"/>
      <c r="EB1137" s="206"/>
      <c r="EC1137" s="206"/>
      <c r="ED1137" s="206"/>
      <c r="EE1137" s="206"/>
      <c r="EF1137" s="206"/>
      <c r="EG1137" s="206"/>
      <c r="EH1137" s="206"/>
      <c r="EI1137" s="206"/>
      <c r="EJ1137" s="206"/>
      <c r="EK1137" s="206"/>
      <c r="EL1137" s="206"/>
      <c r="EM1137" s="206"/>
      <c r="EN1137" s="206"/>
      <c r="EO1137" s="206"/>
      <c r="EP1137" s="206"/>
      <c r="EQ1137" s="206"/>
      <c r="ER1137" s="206"/>
      <c r="ES1137" s="206"/>
      <c r="ET1137" s="206"/>
      <c r="EU1137" s="206"/>
      <c r="EV1137" s="206"/>
      <c r="EW1137" s="206"/>
      <c r="EX1137" s="206"/>
      <c r="EY1137" s="206"/>
      <c r="EZ1137" s="206"/>
      <c r="FA1137" s="206"/>
      <c r="FB1137" s="206"/>
      <c r="FC1137" s="206"/>
      <c r="FD1137" s="206"/>
      <c r="FE1137" s="206"/>
      <c r="FF1137" s="206"/>
      <c r="FG1137" s="206"/>
      <c r="FH1137" s="206"/>
      <c r="FI1137" s="206"/>
      <c r="FJ1137" s="206"/>
      <c r="FK1137" s="206"/>
      <c r="FL1137" s="206"/>
      <c r="FM1137" s="206"/>
      <c r="FN1137" s="206"/>
      <c r="FO1137" s="206"/>
      <c r="FP1137" s="206"/>
      <c r="FQ1137" s="206"/>
      <c r="FR1137" s="206"/>
      <c r="FS1137" s="206"/>
      <c r="FT1137" s="206"/>
      <c r="FU1137" s="206"/>
      <c r="FV1137" s="206"/>
      <c r="FW1137" s="206"/>
      <c r="FX1137" s="206"/>
      <c r="FY1137" s="206"/>
      <c r="FZ1137" s="206"/>
      <c r="GA1137" s="206"/>
      <c r="GB1137" s="206"/>
      <c r="GC1137" s="206"/>
      <c r="GD1137" s="206"/>
      <c r="GE1137" s="206"/>
      <c r="GF1137" s="206"/>
      <c r="GG1137" s="206"/>
      <c r="GH1137" s="206"/>
      <c r="GI1137" s="206"/>
      <c r="GJ1137" s="206"/>
      <c r="GK1137" s="206"/>
      <c r="GL1137" s="206"/>
      <c r="GM1137" s="206"/>
      <c r="GN1137" s="206"/>
      <c r="GO1137" s="206"/>
      <c r="GP1137" s="206"/>
      <c r="GQ1137" s="206"/>
      <c r="GR1137" s="206"/>
      <c r="GS1137" s="206"/>
      <c r="GT1137" s="206"/>
      <c r="GU1137" s="206"/>
      <c r="GV1137" s="206"/>
      <c r="GW1137" s="206"/>
      <c r="GX1137" s="206"/>
      <c r="GY1137" s="206"/>
      <c r="GZ1137" s="206"/>
      <c r="HA1137" s="206"/>
      <c r="HB1137" s="206"/>
      <c r="HC1137" s="206"/>
      <c r="HD1137" s="206"/>
      <c r="HE1137" s="206"/>
      <c r="HF1137" s="206"/>
      <c r="HG1137" s="206"/>
      <c r="HH1137" s="206"/>
      <c r="HI1137" s="206"/>
      <c r="HJ1137" s="206"/>
      <c r="HK1137" s="206"/>
      <c r="HL1137" s="206"/>
      <c r="HM1137" s="206"/>
      <c r="HN1137" s="206"/>
      <c r="HO1137" s="206"/>
      <c r="HP1137" s="206"/>
      <c r="HQ1137" s="206"/>
      <c r="HR1137" s="206"/>
      <c r="HS1137" s="206"/>
      <c r="HT1137" s="206"/>
      <c r="HU1137" s="206"/>
      <c r="HV1137" s="206"/>
      <c r="HW1137" s="206"/>
      <c r="HX1137" s="206"/>
      <c r="HY1137" s="206"/>
      <c r="HZ1137" s="206"/>
      <c r="IA1137" s="206"/>
      <c r="IB1137" s="206"/>
      <c r="IC1137" s="206"/>
      <c r="ID1137" s="206"/>
      <c r="IE1137" s="206"/>
      <c r="IF1137" s="206"/>
      <c r="IG1137" s="206"/>
      <c r="IH1137" s="206"/>
    </row>
    <row r="1138" spans="1:242" s="225" customFormat="1" hidden="1" x14ac:dyDescent="0.25">
      <c r="A1138" s="206"/>
      <c r="B1138" s="206"/>
      <c r="C1138" s="204">
        <v>43770</v>
      </c>
      <c r="D1138" s="233" t="s">
        <v>2000</v>
      </c>
      <c r="E1138" s="319" t="s">
        <v>1990</v>
      </c>
      <c r="F1138" s="322"/>
      <c r="G1138" s="242" t="s">
        <v>1999</v>
      </c>
      <c r="H1138" s="409"/>
      <c r="I1138" s="236">
        <v>128000</v>
      </c>
      <c r="J1138" s="357">
        <f t="shared" si="17"/>
        <v>13632636</v>
      </c>
      <c r="K1138" s="251"/>
      <c r="L1138" s="287"/>
      <c r="M1138" s="319" t="s">
        <v>1990</v>
      </c>
      <c r="N1138" s="287"/>
      <c r="O1138" s="287"/>
      <c r="P1138" s="287"/>
      <c r="Q1138" s="287"/>
      <c r="R1138" s="287"/>
      <c r="S1138" s="287"/>
      <c r="T1138" s="287"/>
      <c r="U1138" s="287"/>
      <c r="V1138" s="287"/>
      <c r="W1138" s="287"/>
      <c r="X1138" s="287"/>
      <c r="Y1138" s="287"/>
      <c r="Z1138" s="287"/>
      <c r="AA1138" s="287"/>
      <c r="AB1138" s="287"/>
      <c r="AC1138" s="287"/>
      <c r="AD1138" s="287"/>
      <c r="AE1138" s="287"/>
      <c r="AF1138" s="287"/>
      <c r="AG1138" s="287"/>
      <c r="AH1138" s="287"/>
      <c r="AI1138" s="287"/>
      <c r="AJ1138" s="449"/>
      <c r="AK1138" s="206"/>
      <c r="AL1138" s="206"/>
      <c r="AM1138" s="206"/>
      <c r="AN1138" s="206"/>
      <c r="AO1138" s="206"/>
      <c r="AP1138" s="206"/>
      <c r="AQ1138" s="206"/>
      <c r="AR1138" s="206"/>
      <c r="AS1138" s="206"/>
      <c r="AT1138" s="206"/>
      <c r="AU1138" s="206"/>
      <c r="AV1138" s="206"/>
      <c r="AW1138" s="206"/>
      <c r="AX1138" s="206"/>
      <c r="AY1138" s="206"/>
      <c r="AZ1138" s="206"/>
      <c r="BA1138" s="206"/>
      <c r="BB1138" s="206"/>
      <c r="BC1138" s="206"/>
      <c r="BD1138" s="206"/>
      <c r="BE1138" s="206"/>
      <c r="BF1138" s="206"/>
      <c r="BG1138" s="206"/>
      <c r="BH1138" s="206"/>
      <c r="BI1138" s="206"/>
      <c r="BJ1138" s="206"/>
      <c r="BK1138" s="206"/>
      <c r="BL1138" s="206"/>
      <c r="BM1138" s="206"/>
      <c r="BN1138" s="206"/>
      <c r="BO1138" s="206"/>
      <c r="BP1138" s="206"/>
      <c r="BQ1138" s="206"/>
      <c r="BR1138" s="206"/>
      <c r="BS1138" s="206"/>
      <c r="BT1138" s="206"/>
      <c r="BU1138" s="206"/>
      <c r="BV1138" s="206"/>
      <c r="BW1138" s="206"/>
      <c r="BX1138" s="206"/>
      <c r="BY1138" s="206"/>
      <c r="BZ1138" s="206"/>
      <c r="CA1138" s="206"/>
      <c r="CB1138" s="206"/>
      <c r="CC1138" s="206"/>
      <c r="CD1138" s="206"/>
      <c r="CE1138" s="206"/>
      <c r="CF1138" s="206"/>
      <c r="CG1138" s="206"/>
      <c r="CH1138" s="206"/>
      <c r="CI1138" s="206"/>
      <c r="CJ1138" s="206"/>
      <c r="CK1138" s="206"/>
      <c r="CL1138" s="206"/>
      <c r="CM1138" s="206"/>
      <c r="CN1138" s="206"/>
      <c r="CO1138" s="206"/>
      <c r="CP1138" s="206"/>
      <c r="CQ1138" s="206"/>
      <c r="CR1138" s="206"/>
      <c r="CS1138" s="206"/>
      <c r="CT1138" s="206"/>
      <c r="CU1138" s="206"/>
      <c r="CV1138" s="206"/>
      <c r="CW1138" s="206"/>
      <c r="CX1138" s="206"/>
      <c r="CY1138" s="206"/>
      <c r="CZ1138" s="206"/>
      <c r="DA1138" s="206"/>
      <c r="DB1138" s="206"/>
      <c r="DC1138" s="206"/>
      <c r="DD1138" s="206"/>
      <c r="DE1138" s="206"/>
      <c r="DF1138" s="206"/>
      <c r="DG1138" s="206"/>
      <c r="DH1138" s="206"/>
      <c r="DI1138" s="206"/>
      <c r="DJ1138" s="206"/>
      <c r="DK1138" s="206"/>
      <c r="DL1138" s="206"/>
      <c r="DM1138" s="206"/>
      <c r="DN1138" s="206"/>
      <c r="DO1138" s="206"/>
      <c r="DP1138" s="206"/>
      <c r="DQ1138" s="206"/>
      <c r="DR1138" s="206"/>
      <c r="DS1138" s="206"/>
      <c r="DT1138" s="206"/>
      <c r="DU1138" s="206"/>
      <c r="DV1138" s="206"/>
      <c r="DW1138" s="206"/>
      <c r="DX1138" s="206"/>
      <c r="DY1138" s="206"/>
      <c r="DZ1138" s="206"/>
      <c r="EA1138" s="206"/>
      <c r="EB1138" s="206"/>
      <c r="EC1138" s="206"/>
      <c r="ED1138" s="206"/>
      <c r="EE1138" s="206"/>
      <c r="EF1138" s="206"/>
      <c r="EG1138" s="206"/>
      <c r="EH1138" s="206"/>
      <c r="EI1138" s="206"/>
      <c r="EJ1138" s="206"/>
      <c r="EK1138" s="206"/>
      <c r="EL1138" s="206"/>
      <c r="EM1138" s="206"/>
      <c r="EN1138" s="206"/>
      <c r="EO1138" s="206"/>
      <c r="EP1138" s="206"/>
      <c r="EQ1138" s="206"/>
      <c r="ER1138" s="206"/>
      <c r="ES1138" s="206"/>
      <c r="ET1138" s="206"/>
      <c r="EU1138" s="206"/>
      <c r="EV1138" s="206"/>
      <c r="EW1138" s="206"/>
      <c r="EX1138" s="206"/>
      <c r="EY1138" s="206"/>
      <c r="EZ1138" s="206"/>
      <c r="FA1138" s="206"/>
      <c r="FB1138" s="206"/>
      <c r="FC1138" s="206"/>
      <c r="FD1138" s="206"/>
      <c r="FE1138" s="206"/>
      <c r="FF1138" s="206"/>
      <c r="FG1138" s="206"/>
      <c r="FH1138" s="206"/>
      <c r="FI1138" s="206"/>
      <c r="FJ1138" s="206"/>
      <c r="FK1138" s="206"/>
      <c r="FL1138" s="206"/>
      <c r="FM1138" s="206"/>
      <c r="FN1138" s="206"/>
      <c r="FO1138" s="206"/>
      <c r="FP1138" s="206"/>
      <c r="FQ1138" s="206"/>
      <c r="FR1138" s="206"/>
      <c r="FS1138" s="206"/>
      <c r="FT1138" s="206"/>
      <c r="FU1138" s="206"/>
      <c r="FV1138" s="206"/>
      <c r="FW1138" s="206"/>
      <c r="FX1138" s="206"/>
      <c r="FY1138" s="206"/>
      <c r="FZ1138" s="206"/>
      <c r="GA1138" s="206"/>
      <c r="GB1138" s="206"/>
      <c r="GC1138" s="206"/>
      <c r="GD1138" s="206"/>
      <c r="GE1138" s="206"/>
      <c r="GF1138" s="206"/>
      <c r="GG1138" s="206"/>
      <c r="GH1138" s="206"/>
      <c r="GI1138" s="206"/>
      <c r="GJ1138" s="206"/>
      <c r="GK1138" s="206"/>
      <c r="GL1138" s="206"/>
      <c r="GM1138" s="206"/>
      <c r="GN1138" s="206"/>
      <c r="GO1138" s="206"/>
      <c r="GP1138" s="206"/>
      <c r="GQ1138" s="206"/>
      <c r="GR1138" s="206"/>
      <c r="GS1138" s="206"/>
      <c r="GT1138" s="206"/>
      <c r="GU1138" s="206"/>
      <c r="GV1138" s="206"/>
      <c r="GW1138" s="206"/>
      <c r="GX1138" s="206"/>
      <c r="GY1138" s="206"/>
      <c r="GZ1138" s="206"/>
      <c r="HA1138" s="206"/>
      <c r="HB1138" s="206"/>
      <c r="HC1138" s="206"/>
      <c r="HD1138" s="206"/>
      <c r="HE1138" s="206"/>
      <c r="HF1138" s="206"/>
      <c r="HG1138" s="206"/>
      <c r="HH1138" s="206"/>
      <c r="HI1138" s="206"/>
      <c r="HJ1138" s="206"/>
      <c r="HK1138" s="206"/>
      <c r="HL1138" s="206"/>
      <c r="HM1138" s="206"/>
      <c r="HN1138" s="206"/>
      <c r="HO1138" s="206"/>
      <c r="HP1138" s="206"/>
      <c r="HQ1138" s="206"/>
      <c r="HR1138" s="206"/>
      <c r="HS1138" s="206"/>
      <c r="HT1138" s="206"/>
      <c r="HU1138" s="206"/>
      <c r="HV1138" s="206"/>
      <c r="HW1138" s="206"/>
      <c r="HX1138" s="206"/>
      <c r="HY1138" s="206"/>
      <c r="HZ1138" s="206"/>
      <c r="IA1138" s="206"/>
      <c r="IB1138" s="206"/>
      <c r="IC1138" s="206"/>
      <c r="ID1138" s="206"/>
      <c r="IE1138" s="206"/>
      <c r="IF1138" s="206"/>
      <c r="IG1138" s="206"/>
      <c r="IH1138" s="206"/>
    </row>
    <row r="1139" spans="1:242" s="225" customFormat="1" hidden="1" x14ac:dyDescent="0.25">
      <c r="A1139" s="206"/>
      <c r="B1139" s="206"/>
      <c r="C1139" s="204">
        <v>43770</v>
      </c>
      <c r="D1139" s="233" t="s">
        <v>2001</v>
      </c>
      <c r="E1139" s="319" t="s">
        <v>1991</v>
      </c>
      <c r="F1139" s="322"/>
      <c r="G1139" s="242" t="s">
        <v>1210</v>
      </c>
      <c r="H1139" s="409"/>
      <c r="I1139" s="236">
        <v>1484234</v>
      </c>
      <c r="J1139" s="357">
        <f t="shared" si="17"/>
        <v>12148402</v>
      </c>
      <c r="K1139" s="251"/>
      <c r="L1139" s="287"/>
      <c r="M1139" s="319" t="s">
        <v>1991</v>
      </c>
      <c r="N1139" s="287"/>
      <c r="O1139" s="287"/>
      <c r="P1139" s="287"/>
      <c r="Q1139" s="287"/>
      <c r="R1139" s="287"/>
      <c r="S1139" s="287"/>
      <c r="T1139" s="287"/>
      <c r="U1139" s="287"/>
      <c r="V1139" s="287"/>
      <c r="W1139" s="287"/>
      <c r="X1139" s="287"/>
      <c r="Y1139" s="287"/>
      <c r="Z1139" s="287"/>
      <c r="AA1139" s="287"/>
      <c r="AB1139" s="287"/>
      <c r="AC1139" s="287"/>
      <c r="AD1139" s="287"/>
      <c r="AE1139" s="287"/>
      <c r="AF1139" s="287"/>
      <c r="AG1139" s="287"/>
      <c r="AH1139" s="287"/>
      <c r="AI1139" s="287"/>
      <c r="AJ1139" s="449"/>
      <c r="AK1139" s="206"/>
      <c r="AL1139" s="206"/>
      <c r="AM1139" s="206"/>
      <c r="AN1139" s="206"/>
      <c r="AO1139" s="206"/>
      <c r="AP1139" s="206"/>
      <c r="AQ1139" s="206"/>
      <c r="AR1139" s="206"/>
      <c r="AS1139" s="206"/>
      <c r="AT1139" s="206"/>
      <c r="AU1139" s="206"/>
      <c r="AV1139" s="206"/>
      <c r="AW1139" s="206"/>
      <c r="AX1139" s="206"/>
      <c r="AY1139" s="206"/>
      <c r="AZ1139" s="206"/>
      <c r="BA1139" s="206"/>
      <c r="BB1139" s="206"/>
      <c r="BC1139" s="206"/>
      <c r="BD1139" s="206"/>
      <c r="BE1139" s="206"/>
      <c r="BF1139" s="206"/>
      <c r="BG1139" s="206"/>
      <c r="BH1139" s="206"/>
      <c r="BI1139" s="206"/>
      <c r="BJ1139" s="206"/>
      <c r="BK1139" s="206"/>
      <c r="BL1139" s="206"/>
      <c r="BM1139" s="206"/>
      <c r="BN1139" s="206"/>
      <c r="BO1139" s="206"/>
      <c r="BP1139" s="206"/>
      <c r="BQ1139" s="206"/>
      <c r="BR1139" s="206"/>
      <c r="BS1139" s="206"/>
      <c r="BT1139" s="206"/>
      <c r="BU1139" s="206"/>
      <c r="BV1139" s="206"/>
      <c r="BW1139" s="206"/>
      <c r="BX1139" s="206"/>
      <c r="BY1139" s="206"/>
      <c r="BZ1139" s="206"/>
      <c r="CA1139" s="206"/>
      <c r="CB1139" s="206"/>
      <c r="CC1139" s="206"/>
      <c r="CD1139" s="206"/>
      <c r="CE1139" s="206"/>
      <c r="CF1139" s="206"/>
      <c r="CG1139" s="206"/>
      <c r="CH1139" s="206"/>
      <c r="CI1139" s="206"/>
      <c r="CJ1139" s="206"/>
      <c r="CK1139" s="206"/>
      <c r="CL1139" s="206"/>
      <c r="CM1139" s="206"/>
      <c r="CN1139" s="206"/>
      <c r="CO1139" s="206"/>
      <c r="CP1139" s="206"/>
      <c r="CQ1139" s="206"/>
      <c r="CR1139" s="206"/>
      <c r="CS1139" s="206"/>
      <c r="CT1139" s="206"/>
      <c r="CU1139" s="206"/>
      <c r="CV1139" s="206"/>
      <c r="CW1139" s="206"/>
      <c r="CX1139" s="206"/>
      <c r="CY1139" s="206"/>
      <c r="CZ1139" s="206"/>
      <c r="DA1139" s="206"/>
      <c r="DB1139" s="206"/>
      <c r="DC1139" s="206"/>
      <c r="DD1139" s="206"/>
      <c r="DE1139" s="206"/>
      <c r="DF1139" s="206"/>
      <c r="DG1139" s="206"/>
      <c r="DH1139" s="206"/>
      <c r="DI1139" s="206"/>
      <c r="DJ1139" s="206"/>
      <c r="DK1139" s="206"/>
      <c r="DL1139" s="206"/>
      <c r="DM1139" s="206"/>
      <c r="DN1139" s="206"/>
      <c r="DO1139" s="206"/>
      <c r="DP1139" s="206"/>
      <c r="DQ1139" s="206"/>
      <c r="DR1139" s="206"/>
      <c r="DS1139" s="206"/>
      <c r="DT1139" s="206"/>
      <c r="DU1139" s="206"/>
      <c r="DV1139" s="206"/>
      <c r="DW1139" s="206"/>
      <c r="DX1139" s="206"/>
      <c r="DY1139" s="206"/>
      <c r="DZ1139" s="206"/>
      <c r="EA1139" s="206"/>
      <c r="EB1139" s="206"/>
      <c r="EC1139" s="206"/>
      <c r="ED1139" s="206"/>
      <c r="EE1139" s="206"/>
      <c r="EF1139" s="206"/>
      <c r="EG1139" s="206"/>
      <c r="EH1139" s="206"/>
      <c r="EI1139" s="206"/>
      <c r="EJ1139" s="206"/>
      <c r="EK1139" s="206"/>
      <c r="EL1139" s="206"/>
      <c r="EM1139" s="206"/>
      <c r="EN1139" s="206"/>
      <c r="EO1139" s="206"/>
      <c r="EP1139" s="206"/>
      <c r="EQ1139" s="206"/>
      <c r="ER1139" s="206"/>
      <c r="ES1139" s="206"/>
      <c r="ET1139" s="206"/>
      <c r="EU1139" s="206"/>
      <c r="EV1139" s="206"/>
      <c r="EW1139" s="206"/>
      <c r="EX1139" s="206"/>
      <c r="EY1139" s="206"/>
      <c r="EZ1139" s="206"/>
      <c r="FA1139" s="206"/>
      <c r="FB1139" s="206"/>
      <c r="FC1139" s="206"/>
      <c r="FD1139" s="206"/>
      <c r="FE1139" s="206"/>
      <c r="FF1139" s="206"/>
      <c r="FG1139" s="206"/>
      <c r="FH1139" s="206"/>
      <c r="FI1139" s="206"/>
      <c r="FJ1139" s="206"/>
      <c r="FK1139" s="206"/>
      <c r="FL1139" s="206"/>
      <c r="FM1139" s="206"/>
      <c r="FN1139" s="206"/>
      <c r="FO1139" s="206"/>
      <c r="FP1139" s="206"/>
      <c r="FQ1139" s="206"/>
      <c r="FR1139" s="206"/>
      <c r="FS1139" s="206"/>
      <c r="FT1139" s="206"/>
      <c r="FU1139" s="206"/>
      <c r="FV1139" s="206"/>
      <c r="FW1139" s="206"/>
      <c r="FX1139" s="206"/>
      <c r="FY1139" s="206"/>
      <c r="FZ1139" s="206"/>
      <c r="GA1139" s="206"/>
      <c r="GB1139" s="206"/>
      <c r="GC1139" s="206"/>
      <c r="GD1139" s="206"/>
      <c r="GE1139" s="206"/>
      <c r="GF1139" s="206"/>
      <c r="GG1139" s="206"/>
      <c r="GH1139" s="206"/>
      <c r="GI1139" s="206"/>
      <c r="GJ1139" s="206"/>
      <c r="GK1139" s="206"/>
      <c r="GL1139" s="206"/>
      <c r="GM1139" s="206"/>
      <c r="GN1139" s="206"/>
      <c r="GO1139" s="206"/>
      <c r="GP1139" s="206"/>
      <c r="GQ1139" s="206"/>
      <c r="GR1139" s="206"/>
      <c r="GS1139" s="206"/>
      <c r="GT1139" s="206"/>
      <c r="GU1139" s="206"/>
      <c r="GV1139" s="206"/>
      <c r="GW1139" s="206"/>
      <c r="GX1139" s="206"/>
      <c r="GY1139" s="206"/>
      <c r="GZ1139" s="206"/>
      <c r="HA1139" s="206"/>
      <c r="HB1139" s="206"/>
      <c r="HC1139" s="206"/>
      <c r="HD1139" s="206"/>
      <c r="HE1139" s="206"/>
      <c r="HF1139" s="206"/>
      <c r="HG1139" s="206"/>
      <c r="HH1139" s="206"/>
      <c r="HI1139" s="206"/>
      <c r="HJ1139" s="206"/>
      <c r="HK1139" s="206"/>
      <c r="HL1139" s="206"/>
      <c r="HM1139" s="206"/>
      <c r="HN1139" s="206"/>
      <c r="HO1139" s="206"/>
      <c r="HP1139" s="206"/>
      <c r="HQ1139" s="206"/>
      <c r="HR1139" s="206"/>
      <c r="HS1139" s="206"/>
      <c r="HT1139" s="206"/>
      <c r="HU1139" s="206"/>
      <c r="HV1139" s="206"/>
      <c r="HW1139" s="206"/>
      <c r="HX1139" s="206"/>
      <c r="HY1139" s="206"/>
      <c r="HZ1139" s="206"/>
      <c r="IA1139" s="206"/>
      <c r="IB1139" s="206"/>
      <c r="IC1139" s="206"/>
      <c r="ID1139" s="206"/>
      <c r="IE1139" s="206"/>
      <c r="IF1139" s="206"/>
      <c r="IG1139" s="206"/>
      <c r="IH1139" s="206"/>
    </row>
    <row r="1140" spans="1:242" s="225" customFormat="1" hidden="1" x14ac:dyDescent="0.25">
      <c r="A1140" s="206"/>
      <c r="B1140" s="206"/>
      <c r="C1140" s="204">
        <v>43771</v>
      </c>
      <c r="D1140" s="233" t="s">
        <v>2002</v>
      </c>
      <c r="E1140" s="319" t="s">
        <v>1992</v>
      </c>
      <c r="F1140" s="322"/>
      <c r="G1140" s="242" t="s">
        <v>1198</v>
      </c>
      <c r="H1140" s="409"/>
      <c r="I1140" s="236">
        <v>88000</v>
      </c>
      <c r="J1140" s="357">
        <f t="shared" si="17"/>
        <v>12060402</v>
      </c>
      <c r="K1140" s="251"/>
      <c r="L1140" s="287"/>
      <c r="M1140" s="319" t="s">
        <v>1992</v>
      </c>
      <c r="N1140" s="287"/>
      <c r="O1140" s="287"/>
      <c r="P1140" s="287"/>
      <c r="Q1140" s="287"/>
      <c r="R1140" s="287"/>
      <c r="S1140" s="287"/>
      <c r="T1140" s="287"/>
      <c r="U1140" s="287"/>
      <c r="V1140" s="287"/>
      <c r="W1140" s="287"/>
      <c r="X1140" s="287"/>
      <c r="Y1140" s="287"/>
      <c r="Z1140" s="287"/>
      <c r="AA1140" s="287"/>
      <c r="AB1140" s="287"/>
      <c r="AC1140" s="287"/>
      <c r="AD1140" s="287"/>
      <c r="AE1140" s="287"/>
      <c r="AF1140" s="287"/>
      <c r="AG1140" s="287"/>
      <c r="AH1140" s="287"/>
      <c r="AI1140" s="287"/>
      <c r="AJ1140" s="449"/>
      <c r="AK1140" s="206"/>
      <c r="AL1140" s="206"/>
      <c r="AM1140" s="206"/>
      <c r="AN1140" s="206"/>
      <c r="AO1140" s="206"/>
      <c r="AP1140" s="206"/>
      <c r="AQ1140" s="206"/>
      <c r="AR1140" s="206"/>
      <c r="AS1140" s="206"/>
      <c r="AT1140" s="206"/>
      <c r="AU1140" s="206"/>
      <c r="AV1140" s="206"/>
      <c r="AW1140" s="206"/>
      <c r="AX1140" s="206"/>
      <c r="AY1140" s="206"/>
      <c r="AZ1140" s="206"/>
      <c r="BA1140" s="206"/>
      <c r="BB1140" s="206"/>
      <c r="BC1140" s="206"/>
      <c r="BD1140" s="206"/>
      <c r="BE1140" s="206"/>
      <c r="BF1140" s="206"/>
      <c r="BG1140" s="206"/>
      <c r="BH1140" s="206"/>
      <c r="BI1140" s="206"/>
      <c r="BJ1140" s="206"/>
      <c r="BK1140" s="206"/>
      <c r="BL1140" s="206"/>
      <c r="BM1140" s="206"/>
      <c r="BN1140" s="206"/>
      <c r="BO1140" s="206"/>
      <c r="BP1140" s="206"/>
      <c r="BQ1140" s="206"/>
      <c r="BR1140" s="206"/>
      <c r="BS1140" s="206"/>
      <c r="BT1140" s="206"/>
      <c r="BU1140" s="206"/>
      <c r="BV1140" s="206"/>
      <c r="BW1140" s="206"/>
      <c r="BX1140" s="206"/>
      <c r="BY1140" s="206"/>
      <c r="BZ1140" s="206"/>
      <c r="CA1140" s="206"/>
      <c r="CB1140" s="206"/>
      <c r="CC1140" s="206"/>
      <c r="CD1140" s="206"/>
      <c r="CE1140" s="206"/>
      <c r="CF1140" s="206"/>
      <c r="CG1140" s="206"/>
      <c r="CH1140" s="206"/>
      <c r="CI1140" s="206"/>
      <c r="CJ1140" s="206"/>
      <c r="CK1140" s="206"/>
      <c r="CL1140" s="206"/>
      <c r="CM1140" s="206"/>
      <c r="CN1140" s="206"/>
      <c r="CO1140" s="206"/>
      <c r="CP1140" s="206"/>
      <c r="CQ1140" s="206"/>
      <c r="CR1140" s="206"/>
      <c r="CS1140" s="206"/>
      <c r="CT1140" s="206"/>
      <c r="CU1140" s="206"/>
      <c r="CV1140" s="206"/>
      <c r="CW1140" s="206"/>
      <c r="CX1140" s="206"/>
      <c r="CY1140" s="206"/>
      <c r="CZ1140" s="206"/>
      <c r="DA1140" s="206"/>
      <c r="DB1140" s="206"/>
      <c r="DC1140" s="206"/>
      <c r="DD1140" s="206"/>
      <c r="DE1140" s="206"/>
      <c r="DF1140" s="206"/>
      <c r="DG1140" s="206"/>
      <c r="DH1140" s="206"/>
      <c r="DI1140" s="206"/>
      <c r="DJ1140" s="206"/>
      <c r="DK1140" s="206"/>
      <c r="DL1140" s="206"/>
      <c r="DM1140" s="206"/>
      <c r="DN1140" s="206"/>
      <c r="DO1140" s="206"/>
      <c r="DP1140" s="206"/>
      <c r="DQ1140" s="206"/>
      <c r="DR1140" s="206"/>
      <c r="DS1140" s="206"/>
      <c r="DT1140" s="206"/>
      <c r="DU1140" s="206"/>
      <c r="DV1140" s="206"/>
      <c r="DW1140" s="206"/>
      <c r="DX1140" s="206"/>
      <c r="DY1140" s="206"/>
      <c r="DZ1140" s="206"/>
      <c r="EA1140" s="206"/>
      <c r="EB1140" s="206"/>
      <c r="EC1140" s="206"/>
      <c r="ED1140" s="206"/>
      <c r="EE1140" s="206"/>
      <c r="EF1140" s="206"/>
      <c r="EG1140" s="206"/>
      <c r="EH1140" s="206"/>
      <c r="EI1140" s="206"/>
      <c r="EJ1140" s="206"/>
      <c r="EK1140" s="206"/>
      <c r="EL1140" s="206"/>
      <c r="EM1140" s="206"/>
      <c r="EN1140" s="206"/>
      <c r="EO1140" s="206"/>
      <c r="EP1140" s="206"/>
      <c r="EQ1140" s="206"/>
      <c r="ER1140" s="206"/>
      <c r="ES1140" s="206"/>
      <c r="ET1140" s="206"/>
      <c r="EU1140" s="206"/>
      <c r="EV1140" s="206"/>
      <c r="EW1140" s="206"/>
      <c r="EX1140" s="206"/>
      <c r="EY1140" s="206"/>
      <c r="EZ1140" s="206"/>
      <c r="FA1140" s="206"/>
      <c r="FB1140" s="206"/>
      <c r="FC1140" s="206"/>
      <c r="FD1140" s="206"/>
      <c r="FE1140" s="206"/>
      <c r="FF1140" s="206"/>
      <c r="FG1140" s="206"/>
      <c r="FH1140" s="206"/>
      <c r="FI1140" s="206"/>
      <c r="FJ1140" s="206"/>
      <c r="FK1140" s="206"/>
      <c r="FL1140" s="206"/>
      <c r="FM1140" s="206"/>
      <c r="FN1140" s="206"/>
      <c r="FO1140" s="206"/>
      <c r="FP1140" s="206"/>
      <c r="FQ1140" s="206"/>
      <c r="FR1140" s="206"/>
      <c r="FS1140" s="206"/>
      <c r="FT1140" s="206"/>
      <c r="FU1140" s="206"/>
      <c r="FV1140" s="206"/>
      <c r="FW1140" s="206"/>
      <c r="FX1140" s="206"/>
      <c r="FY1140" s="206"/>
      <c r="FZ1140" s="206"/>
      <c r="GA1140" s="206"/>
      <c r="GB1140" s="206"/>
      <c r="GC1140" s="206"/>
      <c r="GD1140" s="206"/>
      <c r="GE1140" s="206"/>
      <c r="GF1140" s="206"/>
      <c r="GG1140" s="206"/>
      <c r="GH1140" s="206"/>
      <c r="GI1140" s="206"/>
      <c r="GJ1140" s="206"/>
      <c r="GK1140" s="206"/>
      <c r="GL1140" s="206"/>
      <c r="GM1140" s="206"/>
      <c r="GN1140" s="206"/>
      <c r="GO1140" s="206"/>
      <c r="GP1140" s="206"/>
      <c r="GQ1140" s="206"/>
      <c r="GR1140" s="206"/>
      <c r="GS1140" s="206"/>
      <c r="GT1140" s="206"/>
      <c r="GU1140" s="206"/>
      <c r="GV1140" s="206"/>
      <c r="GW1140" s="206"/>
      <c r="GX1140" s="206"/>
      <c r="GY1140" s="206"/>
      <c r="GZ1140" s="206"/>
      <c r="HA1140" s="206"/>
      <c r="HB1140" s="206"/>
      <c r="HC1140" s="206"/>
      <c r="HD1140" s="206"/>
      <c r="HE1140" s="206"/>
      <c r="HF1140" s="206"/>
      <c r="HG1140" s="206"/>
      <c r="HH1140" s="206"/>
      <c r="HI1140" s="206"/>
      <c r="HJ1140" s="206"/>
      <c r="HK1140" s="206"/>
      <c r="HL1140" s="206"/>
      <c r="HM1140" s="206"/>
      <c r="HN1140" s="206"/>
      <c r="HO1140" s="206"/>
      <c r="HP1140" s="206"/>
      <c r="HQ1140" s="206"/>
      <c r="HR1140" s="206"/>
      <c r="HS1140" s="206"/>
      <c r="HT1140" s="206"/>
      <c r="HU1140" s="206"/>
      <c r="HV1140" s="206"/>
      <c r="HW1140" s="206"/>
      <c r="HX1140" s="206"/>
      <c r="HY1140" s="206"/>
      <c r="HZ1140" s="206"/>
      <c r="IA1140" s="206"/>
      <c r="IB1140" s="206"/>
      <c r="IC1140" s="206"/>
      <c r="ID1140" s="206"/>
      <c r="IE1140" s="206"/>
      <c r="IF1140" s="206"/>
      <c r="IG1140" s="206"/>
      <c r="IH1140" s="206"/>
    </row>
    <row r="1141" spans="1:242" s="225" customFormat="1" hidden="1" x14ac:dyDescent="0.25">
      <c r="A1141" s="206"/>
      <c r="B1141" s="206"/>
      <c r="C1141" s="204">
        <v>43771</v>
      </c>
      <c r="D1141" s="233" t="s">
        <v>2003</v>
      </c>
      <c r="E1141" s="319" t="s">
        <v>1993</v>
      </c>
      <c r="F1141" s="322"/>
      <c r="G1141" s="242" t="s">
        <v>1210</v>
      </c>
      <c r="H1141" s="409"/>
      <c r="I1141" s="236">
        <v>1881226</v>
      </c>
      <c r="J1141" s="357">
        <f t="shared" si="17"/>
        <v>10179176</v>
      </c>
      <c r="K1141" s="251"/>
      <c r="L1141" s="287"/>
      <c r="M1141" s="319" t="s">
        <v>1993</v>
      </c>
      <c r="N1141" s="287"/>
      <c r="O1141" s="287"/>
      <c r="P1141" s="287"/>
      <c r="Q1141" s="287"/>
      <c r="R1141" s="287"/>
      <c r="S1141" s="287"/>
      <c r="T1141" s="287"/>
      <c r="U1141" s="287"/>
      <c r="V1141" s="287"/>
      <c r="W1141" s="287"/>
      <c r="X1141" s="287"/>
      <c r="Y1141" s="287"/>
      <c r="Z1141" s="287"/>
      <c r="AA1141" s="287"/>
      <c r="AB1141" s="287"/>
      <c r="AC1141" s="287"/>
      <c r="AD1141" s="287"/>
      <c r="AE1141" s="287"/>
      <c r="AF1141" s="287"/>
      <c r="AG1141" s="287"/>
      <c r="AH1141" s="287"/>
      <c r="AI1141" s="287"/>
      <c r="AJ1141" s="449"/>
      <c r="AK1141" s="206"/>
      <c r="AL1141" s="206"/>
      <c r="AM1141" s="206"/>
      <c r="AN1141" s="206"/>
      <c r="AO1141" s="206"/>
      <c r="AP1141" s="206"/>
      <c r="AQ1141" s="206"/>
      <c r="AR1141" s="206"/>
      <c r="AS1141" s="206"/>
      <c r="AT1141" s="206"/>
      <c r="AU1141" s="206"/>
      <c r="AV1141" s="206"/>
      <c r="AW1141" s="206"/>
      <c r="AX1141" s="206"/>
      <c r="AY1141" s="206"/>
      <c r="AZ1141" s="206"/>
      <c r="BA1141" s="206"/>
      <c r="BB1141" s="206"/>
      <c r="BC1141" s="206"/>
      <c r="BD1141" s="206"/>
      <c r="BE1141" s="206"/>
      <c r="BF1141" s="206"/>
      <c r="BG1141" s="206"/>
      <c r="BH1141" s="206"/>
      <c r="BI1141" s="206"/>
      <c r="BJ1141" s="206"/>
      <c r="BK1141" s="206"/>
      <c r="BL1141" s="206"/>
      <c r="BM1141" s="206"/>
      <c r="BN1141" s="206"/>
      <c r="BO1141" s="206"/>
      <c r="BP1141" s="206"/>
      <c r="BQ1141" s="206"/>
      <c r="BR1141" s="206"/>
      <c r="BS1141" s="206"/>
      <c r="BT1141" s="206"/>
      <c r="BU1141" s="206"/>
      <c r="BV1141" s="206"/>
      <c r="BW1141" s="206"/>
      <c r="BX1141" s="206"/>
      <c r="BY1141" s="206"/>
      <c r="BZ1141" s="206"/>
      <c r="CA1141" s="206"/>
      <c r="CB1141" s="206"/>
      <c r="CC1141" s="206"/>
      <c r="CD1141" s="206"/>
      <c r="CE1141" s="206"/>
      <c r="CF1141" s="206"/>
      <c r="CG1141" s="206"/>
      <c r="CH1141" s="206"/>
      <c r="CI1141" s="206"/>
      <c r="CJ1141" s="206"/>
      <c r="CK1141" s="206"/>
      <c r="CL1141" s="206"/>
      <c r="CM1141" s="206"/>
      <c r="CN1141" s="206"/>
      <c r="CO1141" s="206"/>
      <c r="CP1141" s="206"/>
      <c r="CQ1141" s="206"/>
      <c r="CR1141" s="206"/>
      <c r="CS1141" s="206"/>
      <c r="CT1141" s="206"/>
      <c r="CU1141" s="206"/>
      <c r="CV1141" s="206"/>
      <c r="CW1141" s="206"/>
      <c r="CX1141" s="206"/>
      <c r="CY1141" s="206"/>
      <c r="CZ1141" s="206"/>
      <c r="DA1141" s="206"/>
      <c r="DB1141" s="206"/>
      <c r="DC1141" s="206"/>
      <c r="DD1141" s="206"/>
      <c r="DE1141" s="206"/>
      <c r="DF1141" s="206"/>
      <c r="DG1141" s="206"/>
      <c r="DH1141" s="206"/>
      <c r="DI1141" s="206"/>
      <c r="DJ1141" s="206"/>
      <c r="DK1141" s="206"/>
      <c r="DL1141" s="206"/>
      <c r="DM1141" s="206"/>
      <c r="DN1141" s="206"/>
      <c r="DO1141" s="206"/>
      <c r="DP1141" s="206"/>
      <c r="DQ1141" s="206"/>
      <c r="DR1141" s="206"/>
      <c r="DS1141" s="206"/>
      <c r="DT1141" s="206"/>
      <c r="DU1141" s="206"/>
      <c r="DV1141" s="206"/>
      <c r="DW1141" s="206"/>
      <c r="DX1141" s="206"/>
      <c r="DY1141" s="206"/>
      <c r="DZ1141" s="206"/>
      <c r="EA1141" s="206"/>
      <c r="EB1141" s="206"/>
      <c r="EC1141" s="206"/>
      <c r="ED1141" s="206"/>
      <c r="EE1141" s="206"/>
      <c r="EF1141" s="206"/>
      <c r="EG1141" s="206"/>
      <c r="EH1141" s="206"/>
      <c r="EI1141" s="206"/>
      <c r="EJ1141" s="206"/>
      <c r="EK1141" s="206"/>
      <c r="EL1141" s="206"/>
      <c r="EM1141" s="206"/>
      <c r="EN1141" s="206"/>
      <c r="EO1141" s="206"/>
      <c r="EP1141" s="206"/>
      <c r="EQ1141" s="206"/>
      <c r="ER1141" s="206"/>
      <c r="ES1141" s="206"/>
      <c r="ET1141" s="206"/>
      <c r="EU1141" s="206"/>
      <c r="EV1141" s="206"/>
      <c r="EW1141" s="206"/>
      <c r="EX1141" s="206"/>
      <c r="EY1141" s="206"/>
      <c r="EZ1141" s="206"/>
      <c r="FA1141" s="206"/>
      <c r="FB1141" s="206"/>
      <c r="FC1141" s="206"/>
      <c r="FD1141" s="206"/>
      <c r="FE1141" s="206"/>
      <c r="FF1141" s="206"/>
      <c r="FG1141" s="206"/>
      <c r="FH1141" s="206"/>
      <c r="FI1141" s="206"/>
      <c r="FJ1141" s="206"/>
      <c r="FK1141" s="206"/>
      <c r="FL1141" s="206"/>
      <c r="FM1141" s="206"/>
      <c r="FN1141" s="206"/>
      <c r="FO1141" s="206"/>
      <c r="FP1141" s="206"/>
      <c r="FQ1141" s="206"/>
      <c r="FR1141" s="206"/>
      <c r="FS1141" s="206"/>
      <c r="FT1141" s="206"/>
      <c r="FU1141" s="206"/>
      <c r="FV1141" s="206"/>
      <c r="FW1141" s="206"/>
      <c r="FX1141" s="206"/>
      <c r="FY1141" s="206"/>
      <c r="FZ1141" s="206"/>
      <c r="GA1141" s="206"/>
      <c r="GB1141" s="206"/>
      <c r="GC1141" s="206"/>
      <c r="GD1141" s="206"/>
      <c r="GE1141" s="206"/>
      <c r="GF1141" s="206"/>
      <c r="GG1141" s="206"/>
      <c r="GH1141" s="206"/>
      <c r="GI1141" s="206"/>
      <c r="GJ1141" s="206"/>
      <c r="GK1141" s="206"/>
      <c r="GL1141" s="206"/>
      <c r="GM1141" s="206"/>
      <c r="GN1141" s="206"/>
      <c r="GO1141" s="206"/>
      <c r="GP1141" s="206"/>
      <c r="GQ1141" s="206"/>
      <c r="GR1141" s="206"/>
      <c r="GS1141" s="206"/>
      <c r="GT1141" s="206"/>
      <c r="GU1141" s="206"/>
      <c r="GV1141" s="206"/>
      <c r="GW1141" s="206"/>
      <c r="GX1141" s="206"/>
      <c r="GY1141" s="206"/>
      <c r="GZ1141" s="206"/>
      <c r="HA1141" s="206"/>
      <c r="HB1141" s="206"/>
      <c r="HC1141" s="206"/>
      <c r="HD1141" s="206"/>
      <c r="HE1141" s="206"/>
      <c r="HF1141" s="206"/>
      <c r="HG1141" s="206"/>
      <c r="HH1141" s="206"/>
      <c r="HI1141" s="206"/>
      <c r="HJ1141" s="206"/>
      <c r="HK1141" s="206"/>
      <c r="HL1141" s="206"/>
      <c r="HM1141" s="206"/>
      <c r="HN1141" s="206"/>
      <c r="HO1141" s="206"/>
      <c r="HP1141" s="206"/>
      <c r="HQ1141" s="206"/>
      <c r="HR1141" s="206"/>
      <c r="HS1141" s="206"/>
      <c r="HT1141" s="206"/>
      <c r="HU1141" s="206"/>
      <c r="HV1141" s="206"/>
      <c r="HW1141" s="206"/>
      <c r="HX1141" s="206"/>
      <c r="HY1141" s="206"/>
      <c r="HZ1141" s="206"/>
      <c r="IA1141" s="206"/>
      <c r="IB1141" s="206"/>
      <c r="IC1141" s="206"/>
      <c r="ID1141" s="206"/>
      <c r="IE1141" s="206"/>
      <c r="IF1141" s="206"/>
      <c r="IG1141" s="206"/>
      <c r="IH1141" s="206"/>
    </row>
    <row r="1142" spans="1:242" s="225" customFormat="1" hidden="1" x14ac:dyDescent="0.25">
      <c r="A1142" s="206"/>
      <c r="B1142" s="206"/>
      <c r="C1142" s="204"/>
      <c r="D1142" s="233" t="s">
        <v>2011</v>
      </c>
      <c r="E1142" s="319"/>
      <c r="F1142" s="322"/>
      <c r="G1142" s="242" t="s">
        <v>1210</v>
      </c>
      <c r="H1142" s="409">
        <v>1500000</v>
      </c>
      <c r="I1142" s="236"/>
      <c r="J1142" s="357">
        <f t="shared" si="17"/>
        <v>11679176</v>
      </c>
      <c r="K1142" s="251" t="s">
        <v>2012</v>
      </c>
      <c r="L1142" s="287"/>
      <c r="M1142" s="319"/>
      <c r="N1142" s="287"/>
      <c r="O1142" s="287"/>
      <c r="P1142" s="287"/>
      <c r="Q1142" s="287"/>
      <c r="R1142" s="287"/>
      <c r="S1142" s="287"/>
      <c r="T1142" s="287"/>
      <c r="U1142" s="287"/>
      <c r="V1142" s="287"/>
      <c r="W1142" s="287"/>
      <c r="X1142" s="287"/>
      <c r="Y1142" s="287"/>
      <c r="Z1142" s="287"/>
      <c r="AA1142" s="287"/>
      <c r="AB1142" s="287"/>
      <c r="AC1142" s="287"/>
      <c r="AD1142" s="287"/>
      <c r="AE1142" s="287"/>
      <c r="AF1142" s="287"/>
      <c r="AG1142" s="287"/>
      <c r="AH1142" s="287"/>
      <c r="AI1142" s="287"/>
      <c r="AJ1142" s="449"/>
      <c r="AK1142" s="206"/>
      <c r="AL1142" s="206"/>
      <c r="AM1142" s="206"/>
      <c r="AN1142" s="206"/>
      <c r="AO1142" s="206"/>
      <c r="AP1142" s="206"/>
      <c r="AQ1142" s="206"/>
      <c r="AR1142" s="206"/>
      <c r="AS1142" s="206"/>
      <c r="AT1142" s="206"/>
      <c r="AU1142" s="206"/>
      <c r="AV1142" s="206"/>
      <c r="AW1142" s="206"/>
      <c r="AX1142" s="206"/>
      <c r="AY1142" s="206"/>
      <c r="AZ1142" s="206"/>
      <c r="BA1142" s="206"/>
      <c r="BB1142" s="206"/>
      <c r="BC1142" s="206"/>
      <c r="BD1142" s="206"/>
      <c r="BE1142" s="206"/>
      <c r="BF1142" s="206"/>
      <c r="BG1142" s="206"/>
      <c r="BH1142" s="206"/>
      <c r="BI1142" s="206"/>
      <c r="BJ1142" s="206"/>
      <c r="BK1142" s="206"/>
      <c r="BL1142" s="206"/>
      <c r="BM1142" s="206"/>
      <c r="BN1142" s="206"/>
      <c r="BO1142" s="206"/>
      <c r="BP1142" s="206"/>
      <c r="BQ1142" s="206"/>
      <c r="BR1142" s="206"/>
      <c r="BS1142" s="206"/>
      <c r="BT1142" s="206"/>
      <c r="BU1142" s="206"/>
      <c r="BV1142" s="206"/>
      <c r="BW1142" s="206"/>
      <c r="BX1142" s="206"/>
      <c r="BY1142" s="206"/>
      <c r="BZ1142" s="206"/>
      <c r="CA1142" s="206"/>
      <c r="CB1142" s="206"/>
      <c r="CC1142" s="206"/>
      <c r="CD1142" s="206"/>
      <c r="CE1142" s="206"/>
      <c r="CF1142" s="206"/>
      <c r="CG1142" s="206"/>
      <c r="CH1142" s="206"/>
      <c r="CI1142" s="206"/>
      <c r="CJ1142" s="206"/>
      <c r="CK1142" s="206"/>
      <c r="CL1142" s="206"/>
      <c r="CM1142" s="206"/>
      <c r="CN1142" s="206"/>
      <c r="CO1142" s="206"/>
      <c r="CP1142" s="206"/>
      <c r="CQ1142" s="206"/>
      <c r="CR1142" s="206"/>
      <c r="CS1142" s="206"/>
      <c r="CT1142" s="206"/>
      <c r="CU1142" s="206"/>
      <c r="CV1142" s="206"/>
      <c r="CW1142" s="206"/>
      <c r="CX1142" s="206"/>
      <c r="CY1142" s="206"/>
      <c r="CZ1142" s="206"/>
      <c r="DA1142" s="206"/>
      <c r="DB1142" s="206"/>
      <c r="DC1142" s="206"/>
      <c r="DD1142" s="206"/>
      <c r="DE1142" s="206"/>
      <c r="DF1142" s="206"/>
      <c r="DG1142" s="206"/>
      <c r="DH1142" s="206"/>
      <c r="DI1142" s="206"/>
      <c r="DJ1142" s="206"/>
      <c r="DK1142" s="206"/>
      <c r="DL1142" s="206"/>
      <c r="DM1142" s="206"/>
      <c r="DN1142" s="206"/>
      <c r="DO1142" s="206"/>
      <c r="DP1142" s="206"/>
      <c r="DQ1142" s="206"/>
      <c r="DR1142" s="206"/>
      <c r="DS1142" s="206"/>
      <c r="DT1142" s="206"/>
      <c r="DU1142" s="206"/>
      <c r="DV1142" s="206"/>
      <c r="DW1142" s="206"/>
      <c r="DX1142" s="206"/>
      <c r="DY1142" s="206"/>
      <c r="DZ1142" s="206"/>
      <c r="EA1142" s="206"/>
      <c r="EB1142" s="206"/>
      <c r="EC1142" s="206"/>
      <c r="ED1142" s="206"/>
      <c r="EE1142" s="206"/>
      <c r="EF1142" s="206"/>
      <c r="EG1142" s="206"/>
      <c r="EH1142" s="206"/>
      <c r="EI1142" s="206"/>
      <c r="EJ1142" s="206"/>
      <c r="EK1142" s="206"/>
      <c r="EL1142" s="206"/>
      <c r="EM1142" s="206"/>
      <c r="EN1142" s="206"/>
      <c r="EO1142" s="206"/>
      <c r="EP1142" s="206"/>
      <c r="EQ1142" s="206"/>
      <c r="ER1142" s="206"/>
      <c r="ES1142" s="206"/>
      <c r="ET1142" s="206"/>
      <c r="EU1142" s="206"/>
      <c r="EV1142" s="206"/>
      <c r="EW1142" s="206"/>
      <c r="EX1142" s="206"/>
      <c r="EY1142" s="206"/>
      <c r="EZ1142" s="206"/>
      <c r="FA1142" s="206"/>
      <c r="FB1142" s="206"/>
      <c r="FC1142" s="206"/>
      <c r="FD1142" s="206"/>
      <c r="FE1142" s="206"/>
      <c r="FF1142" s="206"/>
      <c r="FG1142" s="206"/>
      <c r="FH1142" s="206"/>
      <c r="FI1142" s="206"/>
      <c r="FJ1142" s="206"/>
      <c r="FK1142" s="206"/>
      <c r="FL1142" s="206"/>
      <c r="FM1142" s="206"/>
      <c r="FN1142" s="206"/>
      <c r="FO1142" s="206"/>
      <c r="FP1142" s="206"/>
      <c r="FQ1142" s="206"/>
      <c r="FR1142" s="206"/>
      <c r="FS1142" s="206"/>
      <c r="FT1142" s="206"/>
      <c r="FU1142" s="206"/>
      <c r="FV1142" s="206"/>
      <c r="FW1142" s="206"/>
      <c r="FX1142" s="206"/>
      <c r="FY1142" s="206"/>
      <c r="FZ1142" s="206"/>
      <c r="GA1142" s="206"/>
      <c r="GB1142" s="206"/>
      <c r="GC1142" s="206"/>
      <c r="GD1142" s="206"/>
      <c r="GE1142" s="206"/>
      <c r="GF1142" s="206"/>
      <c r="GG1142" s="206"/>
      <c r="GH1142" s="206"/>
      <c r="GI1142" s="206"/>
      <c r="GJ1142" s="206"/>
      <c r="GK1142" s="206"/>
      <c r="GL1142" s="206"/>
      <c r="GM1142" s="206"/>
      <c r="GN1142" s="206"/>
      <c r="GO1142" s="206"/>
      <c r="GP1142" s="206"/>
      <c r="GQ1142" s="206"/>
      <c r="GR1142" s="206"/>
      <c r="GS1142" s="206"/>
      <c r="GT1142" s="206"/>
      <c r="GU1142" s="206"/>
      <c r="GV1142" s="206"/>
      <c r="GW1142" s="206"/>
      <c r="GX1142" s="206"/>
      <c r="GY1142" s="206"/>
      <c r="GZ1142" s="206"/>
      <c r="HA1142" s="206"/>
      <c r="HB1142" s="206"/>
      <c r="HC1142" s="206"/>
      <c r="HD1142" s="206"/>
      <c r="HE1142" s="206"/>
      <c r="HF1142" s="206"/>
      <c r="HG1142" s="206"/>
      <c r="HH1142" s="206"/>
      <c r="HI1142" s="206"/>
      <c r="HJ1142" s="206"/>
      <c r="HK1142" s="206"/>
      <c r="HL1142" s="206"/>
      <c r="HM1142" s="206"/>
      <c r="HN1142" s="206"/>
      <c r="HO1142" s="206"/>
      <c r="HP1142" s="206"/>
      <c r="HQ1142" s="206"/>
      <c r="HR1142" s="206"/>
      <c r="HS1142" s="206"/>
      <c r="HT1142" s="206"/>
      <c r="HU1142" s="206"/>
      <c r="HV1142" s="206"/>
      <c r="HW1142" s="206"/>
      <c r="HX1142" s="206"/>
      <c r="HY1142" s="206"/>
      <c r="HZ1142" s="206"/>
      <c r="IA1142" s="206"/>
      <c r="IB1142" s="206"/>
      <c r="IC1142" s="206"/>
      <c r="ID1142" s="206"/>
      <c r="IE1142" s="206"/>
      <c r="IF1142" s="206"/>
      <c r="IG1142" s="206"/>
      <c r="IH1142" s="206"/>
    </row>
    <row r="1143" spans="1:242" s="225" customFormat="1" hidden="1" x14ac:dyDescent="0.25">
      <c r="A1143" s="206"/>
      <c r="B1143" s="206"/>
      <c r="C1143" s="204">
        <v>43773</v>
      </c>
      <c r="D1143" s="233" t="s">
        <v>2005</v>
      </c>
      <c r="E1143" s="319" t="s">
        <v>2004</v>
      </c>
      <c r="F1143" s="322"/>
      <c r="G1143" s="242" t="s">
        <v>1521</v>
      </c>
      <c r="H1143" s="409"/>
      <c r="I1143" s="236">
        <v>190000</v>
      </c>
      <c r="J1143" s="357">
        <f t="shared" si="17"/>
        <v>11489176</v>
      </c>
      <c r="K1143" s="251"/>
      <c r="L1143" s="287"/>
      <c r="M1143" s="319" t="s">
        <v>2004</v>
      </c>
      <c r="N1143" s="287"/>
      <c r="O1143" s="287"/>
      <c r="P1143" s="287"/>
      <c r="Q1143" s="287"/>
      <c r="R1143" s="287"/>
      <c r="S1143" s="287"/>
      <c r="T1143" s="287"/>
      <c r="U1143" s="287"/>
      <c r="V1143" s="287"/>
      <c r="W1143" s="287"/>
      <c r="X1143" s="287"/>
      <c r="Y1143" s="287"/>
      <c r="Z1143" s="287"/>
      <c r="AA1143" s="287"/>
      <c r="AB1143" s="287"/>
      <c r="AC1143" s="287"/>
      <c r="AD1143" s="287"/>
      <c r="AE1143" s="287"/>
      <c r="AF1143" s="287"/>
      <c r="AG1143" s="287"/>
      <c r="AH1143" s="287"/>
      <c r="AI1143" s="287"/>
      <c r="AJ1143" s="449"/>
      <c r="AK1143" s="206"/>
      <c r="AL1143" s="206"/>
      <c r="AM1143" s="206"/>
      <c r="AN1143" s="206"/>
      <c r="AO1143" s="206"/>
      <c r="AP1143" s="206"/>
      <c r="AQ1143" s="206"/>
      <c r="AR1143" s="206"/>
      <c r="AS1143" s="206"/>
      <c r="AT1143" s="206"/>
      <c r="AU1143" s="206"/>
      <c r="AV1143" s="206"/>
      <c r="AW1143" s="206"/>
      <c r="AX1143" s="206"/>
      <c r="AY1143" s="206"/>
      <c r="AZ1143" s="206"/>
      <c r="BA1143" s="206"/>
      <c r="BB1143" s="206"/>
      <c r="BC1143" s="206"/>
      <c r="BD1143" s="206"/>
      <c r="BE1143" s="206"/>
      <c r="BF1143" s="206"/>
      <c r="BG1143" s="206"/>
      <c r="BH1143" s="206"/>
      <c r="BI1143" s="206"/>
      <c r="BJ1143" s="206"/>
      <c r="BK1143" s="206"/>
      <c r="BL1143" s="206"/>
      <c r="BM1143" s="206"/>
      <c r="BN1143" s="206"/>
      <c r="BO1143" s="206"/>
      <c r="BP1143" s="206"/>
      <c r="BQ1143" s="206"/>
      <c r="BR1143" s="206"/>
      <c r="BS1143" s="206"/>
      <c r="BT1143" s="206"/>
      <c r="BU1143" s="206"/>
      <c r="BV1143" s="206"/>
      <c r="BW1143" s="206"/>
      <c r="BX1143" s="206"/>
      <c r="BY1143" s="206"/>
      <c r="BZ1143" s="206"/>
      <c r="CA1143" s="206"/>
      <c r="CB1143" s="206"/>
      <c r="CC1143" s="206"/>
      <c r="CD1143" s="206"/>
      <c r="CE1143" s="206"/>
      <c r="CF1143" s="206"/>
      <c r="CG1143" s="206"/>
      <c r="CH1143" s="206"/>
      <c r="CI1143" s="206"/>
      <c r="CJ1143" s="206"/>
      <c r="CK1143" s="206"/>
      <c r="CL1143" s="206"/>
      <c r="CM1143" s="206"/>
      <c r="CN1143" s="206"/>
      <c r="CO1143" s="206"/>
      <c r="CP1143" s="206"/>
      <c r="CQ1143" s="206"/>
      <c r="CR1143" s="206"/>
      <c r="CS1143" s="206"/>
      <c r="CT1143" s="206"/>
      <c r="CU1143" s="206"/>
      <c r="CV1143" s="206"/>
      <c r="CW1143" s="206"/>
      <c r="CX1143" s="206"/>
      <c r="CY1143" s="206"/>
      <c r="CZ1143" s="206"/>
      <c r="DA1143" s="206"/>
      <c r="DB1143" s="206"/>
      <c r="DC1143" s="206"/>
      <c r="DD1143" s="206"/>
      <c r="DE1143" s="206"/>
      <c r="DF1143" s="206"/>
      <c r="DG1143" s="206"/>
      <c r="DH1143" s="206"/>
      <c r="DI1143" s="206"/>
      <c r="DJ1143" s="206"/>
      <c r="DK1143" s="206"/>
      <c r="DL1143" s="206"/>
      <c r="DM1143" s="206"/>
      <c r="DN1143" s="206"/>
      <c r="DO1143" s="206"/>
      <c r="DP1143" s="206"/>
      <c r="DQ1143" s="206"/>
      <c r="DR1143" s="206"/>
      <c r="DS1143" s="206"/>
      <c r="DT1143" s="206"/>
      <c r="DU1143" s="206"/>
      <c r="DV1143" s="206"/>
      <c r="DW1143" s="206"/>
      <c r="DX1143" s="206"/>
      <c r="DY1143" s="206"/>
      <c r="DZ1143" s="206"/>
      <c r="EA1143" s="206"/>
      <c r="EB1143" s="206"/>
      <c r="EC1143" s="206"/>
      <c r="ED1143" s="206"/>
      <c r="EE1143" s="206"/>
      <c r="EF1143" s="206"/>
      <c r="EG1143" s="206"/>
      <c r="EH1143" s="206"/>
      <c r="EI1143" s="206"/>
      <c r="EJ1143" s="206"/>
      <c r="EK1143" s="206"/>
      <c r="EL1143" s="206"/>
      <c r="EM1143" s="206"/>
      <c r="EN1143" s="206"/>
      <c r="EO1143" s="206"/>
      <c r="EP1143" s="206"/>
      <c r="EQ1143" s="206"/>
      <c r="ER1143" s="206"/>
      <c r="ES1143" s="206"/>
      <c r="ET1143" s="206"/>
      <c r="EU1143" s="206"/>
      <c r="EV1143" s="206"/>
      <c r="EW1143" s="206"/>
      <c r="EX1143" s="206"/>
      <c r="EY1143" s="206"/>
      <c r="EZ1143" s="206"/>
      <c r="FA1143" s="206"/>
      <c r="FB1143" s="206"/>
      <c r="FC1143" s="206"/>
      <c r="FD1143" s="206"/>
      <c r="FE1143" s="206"/>
      <c r="FF1143" s="206"/>
      <c r="FG1143" s="206"/>
      <c r="FH1143" s="206"/>
      <c r="FI1143" s="206"/>
      <c r="FJ1143" s="206"/>
      <c r="FK1143" s="206"/>
      <c r="FL1143" s="206"/>
      <c r="FM1143" s="206"/>
      <c r="FN1143" s="206"/>
      <c r="FO1143" s="206"/>
      <c r="FP1143" s="206"/>
      <c r="FQ1143" s="206"/>
      <c r="FR1143" s="206"/>
      <c r="FS1143" s="206"/>
      <c r="FT1143" s="206"/>
      <c r="FU1143" s="206"/>
      <c r="FV1143" s="206"/>
      <c r="FW1143" s="206"/>
      <c r="FX1143" s="206"/>
      <c r="FY1143" s="206"/>
      <c r="FZ1143" s="206"/>
      <c r="GA1143" s="206"/>
      <c r="GB1143" s="206"/>
      <c r="GC1143" s="206"/>
      <c r="GD1143" s="206"/>
      <c r="GE1143" s="206"/>
      <c r="GF1143" s="206"/>
      <c r="GG1143" s="206"/>
      <c r="GH1143" s="206"/>
      <c r="GI1143" s="206"/>
      <c r="GJ1143" s="206"/>
      <c r="GK1143" s="206"/>
      <c r="GL1143" s="206"/>
      <c r="GM1143" s="206"/>
      <c r="GN1143" s="206"/>
      <c r="GO1143" s="206"/>
      <c r="GP1143" s="206"/>
      <c r="GQ1143" s="206"/>
      <c r="GR1143" s="206"/>
      <c r="GS1143" s="206"/>
      <c r="GT1143" s="206"/>
      <c r="GU1143" s="206"/>
      <c r="GV1143" s="206"/>
      <c r="GW1143" s="206"/>
      <c r="GX1143" s="206"/>
      <c r="GY1143" s="206"/>
      <c r="GZ1143" s="206"/>
      <c r="HA1143" s="206"/>
      <c r="HB1143" s="206"/>
      <c r="HC1143" s="206"/>
      <c r="HD1143" s="206"/>
      <c r="HE1143" s="206"/>
      <c r="HF1143" s="206"/>
      <c r="HG1143" s="206"/>
      <c r="HH1143" s="206"/>
      <c r="HI1143" s="206"/>
      <c r="HJ1143" s="206"/>
      <c r="HK1143" s="206"/>
      <c r="HL1143" s="206"/>
      <c r="HM1143" s="206"/>
      <c r="HN1143" s="206"/>
      <c r="HO1143" s="206"/>
      <c r="HP1143" s="206"/>
      <c r="HQ1143" s="206"/>
      <c r="HR1143" s="206"/>
      <c r="HS1143" s="206"/>
      <c r="HT1143" s="206"/>
      <c r="HU1143" s="206"/>
      <c r="HV1143" s="206"/>
      <c r="HW1143" s="206"/>
      <c r="HX1143" s="206"/>
      <c r="HY1143" s="206"/>
      <c r="HZ1143" s="206"/>
      <c r="IA1143" s="206"/>
      <c r="IB1143" s="206"/>
      <c r="IC1143" s="206"/>
      <c r="ID1143" s="206"/>
      <c r="IE1143" s="206"/>
      <c r="IF1143" s="206"/>
      <c r="IG1143" s="206"/>
      <c r="IH1143" s="206"/>
    </row>
    <row r="1144" spans="1:242" s="225" customFormat="1" hidden="1" x14ac:dyDescent="0.25">
      <c r="A1144" s="206"/>
      <c r="B1144" s="206"/>
      <c r="C1144" s="264">
        <v>43773</v>
      </c>
      <c r="D1144" s="400" t="s">
        <v>2006</v>
      </c>
      <c r="E1144" s="206" t="s">
        <v>2009</v>
      </c>
      <c r="F1144" s="287"/>
      <c r="G1144" s="401" t="s">
        <v>2007</v>
      </c>
      <c r="H1144" s="285"/>
      <c r="I1144" s="256">
        <v>955000</v>
      </c>
      <c r="J1144" s="357">
        <f t="shared" si="17"/>
        <v>10534176</v>
      </c>
      <c r="K1144" s="251"/>
      <c r="L1144" s="287"/>
      <c r="M1144" s="206" t="s">
        <v>2009</v>
      </c>
      <c r="N1144" s="287"/>
      <c r="O1144" s="287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449"/>
      <c r="AK1144" s="206"/>
      <c r="AL1144" s="206"/>
      <c r="AM1144" s="206"/>
      <c r="AN1144" s="206"/>
      <c r="AO1144" s="206"/>
      <c r="AP1144" s="206"/>
      <c r="AQ1144" s="206"/>
      <c r="AR1144" s="206"/>
      <c r="AS1144" s="206"/>
      <c r="AT1144" s="206"/>
      <c r="AU1144" s="206"/>
      <c r="AV1144" s="206"/>
      <c r="AW1144" s="206"/>
      <c r="AX1144" s="206"/>
      <c r="AY1144" s="206"/>
      <c r="AZ1144" s="206"/>
      <c r="BA1144" s="206"/>
      <c r="BB1144" s="206"/>
      <c r="BC1144" s="206"/>
      <c r="BD1144" s="206"/>
      <c r="BE1144" s="206"/>
      <c r="BF1144" s="206"/>
      <c r="BG1144" s="206"/>
      <c r="BH1144" s="206"/>
      <c r="BI1144" s="206"/>
      <c r="BJ1144" s="206"/>
      <c r="BK1144" s="206"/>
      <c r="BL1144" s="206"/>
      <c r="BM1144" s="206"/>
      <c r="BN1144" s="206"/>
      <c r="BO1144" s="206"/>
      <c r="BP1144" s="206"/>
      <c r="BQ1144" s="206"/>
      <c r="BR1144" s="206"/>
      <c r="BS1144" s="206"/>
      <c r="BT1144" s="206"/>
      <c r="BU1144" s="206"/>
      <c r="BV1144" s="206"/>
      <c r="BW1144" s="206"/>
      <c r="BX1144" s="206"/>
      <c r="BY1144" s="206"/>
      <c r="BZ1144" s="206"/>
      <c r="CA1144" s="206"/>
      <c r="CB1144" s="206"/>
      <c r="CC1144" s="206"/>
      <c r="CD1144" s="206"/>
      <c r="CE1144" s="206"/>
      <c r="CF1144" s="206"/>
      <c r="CG1144" s="206"/>
      <c r="CH1144" s="206"/>
      <c r="CI1144" s="206"/>
      <c r="CJ1144" s="206"/>
      <c r="CK1144" s="206"/>
      <c r="CL1144" s="206"/>
      <c r="CM1144" s="206"/>
      <c r="CN1144" s="206"/>
      <c r="CO1144" s="206"/>
      <c r="CP1144" s="206"/>
      <c r="CQ1144" s="206"/>
      <c r="CR1144" s="206"/>
      <c r="CS1144" s="206"/>
      <c r="CT1144" s="206"/>
      <c r="CU1144" s="206"/>
      <c r="CV1144" s="206"/>
      <c r="CW1144" s="206"/>
      <c r="CX1144" s="206"/>
      <c r="CY1144" s="206"/>
      <c r="CZ1144" s="206"/>
      <c r="DA1144" s="206"/>
      <c r="DB1144" s="206"/>
      <c r="DC1144" s="206"/>
      <c r="DD1144" s="206"/>
      <c r="DE1144" s="206"/>
      <c r="DF1144" s="206"/>
      <c r="DG1144" s="206"/>
      <c r="DH1144" s="206"/>
      <c r="DI1144" s="206"/>
      <c r="DJ1144" s="206"/>
      <c r="DK1144" s="206"/>
      <c r="DL1144" s="206"/>
      <c r="DM1144" s="206"/>
      <c r="DN1144" s="206"/>
      <c r="DO1144" s="206"/>
      <c r="DP1144" s="206"/>
      <c r="DQ1144" s="206"/>
      <c r="DR1144" s="206"/>
      <c r="DS1144" s="206"/>
      <c r="DT1144" s="206"/>
      <c r="DU1144" s="206"/>
      <c r="DV1144" s="206"/>
      <c r="DW1144" s="206"/>
      <c r="DX1144" s="206"/>
      <c r="DY1144" s="206"/>
      <c r="DZ1144" s="206"/>
      <c r="EA1144" s="206"/>
      <c r="EB1144" s="206"/>
      <c r="EC1144" s="206"/>
      <c r="ED1144" s="206"/>
      <c r="EE1144" s="206"/>
      <c r="EF1144" s="206"/>
      <c r="EG1144" s="206"/>
      <c r="EH1144" s="206"/>
      <c r="EI1144" s="206"/>
      <c r="EJ1144" s="206"/>
      <c r="EK1144" s="206"/>
      <c r="EL1144" s="206"/>
      <c r="EM1144" s="206"/>
      <c r="EN1144" s="206"/>
      <c r="EO1144" s="206"/>
      <c r="EP1144" s="206"/>
      <c r="EQ1144" s="206"/>
      <c r="ER1144" s="206"/>
      <c r="ES1144" s="206"/>
      <c r="ET1144" s="206"/>
      <c r="EU1144" s="206"/>
      <c r="EV1144" s="206"/>
      <c r="EW1144" s="206"/>
      <c r="EX1144" s="206"/>
      <c r="EY1144" s="206"/>
      <c r="EZ1144" s="206"/>
      <c r="FA1144" s="206"/>
      <c r="FB1144" s="206"/>
      <c r="FC1144" s="206"/>
      <c r="FD1144" s="206"/>
      <c r="FE1144" s="206"/>
      <c r="FF1144" s="206"/>
      <c r="FG1144" s="206"/>
      <c r="FH1144" s="206"/>
      <c r="FI1144" s="206"/>
      <c r="FJ1144" s="206"/>
      <c r="FK1144" s="206"/>
      <c r="FL1144" s="206"/>
      <c r="FM1144" s="206"/>
      <c r="FN1144" s="206"/>
      <c r="FO1144" s="206"/>
      <c r="FP1144" s="206"/>
      <c r="FQ1144" s="206"/>
      <c r="FR1144" s="206"/>
      <c r="FS1144" s="206"/>
      <c r="FT1144" s="206"/>
      <c r="FU1144" s="206"/>
      <c r="FV1144" s="206"/>
      <c r="FW1144" s="206"/>
      <c r="FX1144" s="206"/>
      <c r="FY1144" s="206"/>
      <c r="FZ1144" s="206"/>
      <c r="GA1144" s="206"/>
      <c r="GB1144" s="206"/>
      <c r="GC1144" s="206"/>
      <c r="GD1144" s="206"/>
      <c r="GE1144" s="206"/>
      <c r="GF1144" s="206"/>
      <c r="GG1144" s="206"/>
      <c r="GH1144" s="206"/>
      <c r="GI1144" s="206"/>
      <c r="GJ1144" s="206"/>
      <c r="GK1144" s="206"/>
      <c r="GL1144" s="206"/>
      <c r="GM1144" s="206"/>
      <c r="GN1144" s="206"/>
      <c r="GO1144" s="206"/>
      <c r="GP1144" s="206"/>
      <c r="GQ1144" s="206"/>
      <c r="GR1144" s="206"/>
      <c r="GS1144" s="206"/>
      <c r="GT1144" s="206"/>
      <c r="GU1144" s="206"/>
      <c r="GV1144" s="206"/>
      <c r="GW1144" s="206"/>
      <c r="GX1144" s="206"/>
      <c r="GY1144" s="206"/>
      <c r="GZ1144" s="206"/>
      <c r="HA1144" s="206"/>
      <c r="HB1144" s="206"/>
      <c r="HC1144" s="206"/>
      <c r="HD1144" s="206"/>
      <c r="HE1144" s="206"/>
      <c r="HF1144" s="206"/>
      <c r="HG1144" s="206"/>
      <c r="HH1144" s="206"/>
      <c r="HI1144" s="206"/>
      <c r="HJ1144" s="206"/>
      <c r="HK1144" s="206"/>
      <c r="HL1144" s="206"/>
      <c r="HM1144" s="206"/>
      <c r="HN1144" s="206"/>
      <c r="HO1144" s="206"/>
      <c r="HP1144" s="206"/>
      <c r="HQ1144" s="206"/>
      <c r="HR1144" s="206"/>
      <c r="HS1144" s="206"/>
      <c r="HT1144" s="206"/>
      <c r="HU1144" s="206"/>
      <c r="HV1144" s="206"/>
      <c r="HW1144" s="206"/>
      <c r="HX1144" s="206"/>
      <c r="HY1144" s="206"/>
      <c r="HZ1144" s="206"/>
      <c r="IA1144" s="206"/>
      <c r="IB1144" s="206"/>
      <c r="IC1144" s="206"/>
      <c r="ID1144" s="206"/>
      <c r="IE1144" s="206"/>
      <c r="IF1144" s="206"/>
      <c r="IG1144" s="206"/>
      <c r="IH1144" s="206"/>
    </row>
    <row r="1145" spans="1:242" s="225" customFormat="1" hidden="1" x14ac:dyDescent="0.25">
      <c r="A1145" s="206"/>
      <c r="B1145" s="206"/>
      <c r="C1145" s="232">
        <v>43773</v>
      </c>
      <c r="D1145" s="400" t="s">
        <v>2008</v>
      </c>
      <c r="E1145" s="206" t="s">
        <v>2010</v>
      </c>
      <c r="F1145" s="287"/>
      <c r="G1145" s="401" t="s">
        <v>1361</v>
      </c>
      <c r="H1145" s="285"/>
      <c r="I1145" s="256">
        <v>1820000</v>
      </c>
      <c r="J1145" s="357">
        <f t="shared" si="17"/>
        <v>8714176</v>
      </c>
      <c r="K1145" s="251"/>
      <c r="L1145" s="287"/>
      <c r="M1145" s="206" t="s">
        <v>2010</v>
      </c>
      <c r="N1145" s="287"/>
      <c r="O1145" s="287"/>
      <c r="P1145" s="287"/>
      <c r="Q1145" s="287"/>
      <c r="R1145" s="287"/>
      <c r="S1145" s="287"/>
      <c r="T1145" s="287"/>
      <c r="U1145" s="287"/>
      <c r="V1145" s="287"/>
      <c r="W1145" s="287"/>
      <c r="X1145" s="287"/>
      <c r="Y1145" s="287"/>
      <c r="Z1145" s="287"/>
      <c r="AA1145" s="287"/>
      <c r="AB1145" s="287"/>
      <c r="AC1145" s="287"/>
      <c r="AD1145" s="287"/>
      <c r="AE1145" s="287"/>
      <c r="AF1145" s="287"/>
      <c r="AG1145" s="287"/>
      <c r="AH1145" s="287"/>
      <c r="AI1145" s="287"/>
      <c r="AJ1145" s="449"/>
      <c r="AK1145" s="206"/>
      <c r="AL1145" s="206"/>
      <c r="AM1145" s="206"/>
      <c r="AN1145" s="206"/>
      <c r="AO1145" s="206"/>
      <c r="AP1145" s="206"/>
      <c r="AQ1145" s="206"/>
      <c r="AR1145" s="206"/>
      <c r="AS1145" s="206"/>
      <c r="AT1145" s="206"/>
      <c r="AU1145" s="206"/>
      <c r="AV1145" s="206"/>
      <c r="AW1145" s="206"/>
      <c r="AX1145" s="206"/>
      <c r="AY1145" s="206"/>
      <c r="AZ1145" s="206"/>
      <c r="BA1145" s="206"/>
      <c r="BB1145" s="206"/>
      <c r="BC1145" s="206"/>
      <c r="BD1145" s="206"/>
      <c r="BE1145" s="206"/>
      <c r="BF1145" s="206"/>
      <c r="BG1145" s="206"/>
      <c r="BH1145" s="206"/>
      <c r="BI1145" s="206"/>
      <c r="BJ1145" s="206"/>
      <c r="BK1145" s="206"/>
      <c r="BL1145" s="206"/>
      <c r="BM1145" s="206"/>
      <c r="BN1145" s="206"/>
      <c r="BO1145" s="206"/>
      <c r="BP1145" s="206"/>
      <c r="BQ1145" s="206"/>
      <c r="BR1145" s="206"/>
      <c r="BS1145" s="206"/>
      <c r="BT1145" s="206"/>
      <c r="BU1145" s="206"/>
      <c r="BV1145" s="206"/>
      <c r="BW1145" s="206"/>
      <c r="BX1145" s="206"/>
      <c r="BY1145" s="206"/>
      <c r="BZ1145" s="206"/>
      <c r="CA1145" s="206"/>
      <c r="CB1145" s="206"/>
      <c r="CC1145" s="206"/>
      <c r="CD1145" s="206"/>
      <c r="CE1145" s="206"/>
      <c r="CF1145" s="206"/>
      <c r="CG1145" s="206"/>
      <c r="CH1145" s="206"/>
      <c r="CI1145" s="206"/>
      <c r="CJ1145" s="206"/>
      <c r="CK1145" s="206"/>
      <c r="CL1145" s="206"/>
      <c r="CM1145" s="206"/>
      <c r="CN1145" s="206"/>
      <c r="CO1145" s="206"/>
      <c r="CP1145" s="206"/>
      <c r="CQ1145" s="206"/>
      <c r="CR1145" s="206"/>
      <c r="CS1145" s="206"/>
      <c r="CT1145" s="206"/>
      <c r="CU1145" s="206"/>
      <c r="CV1145" s="206"/>
      <c r="CW1145" s="206"/>
      <c r="CX1145" s="206"/>
      <c r="CY1145" s="206"/>
      <c r="CZ1145" s="206"/>
      <c r="DA1145" s="206"/>
      <c r="DB1145" s="206"/>
      <c r="DC1145" s="206"/>
      <c r="DD1145" s="206"/>
      <c r="DE1145" s="206"/>
      <c r="DF1145" s="206"/>
      <c r="DG1145" s="206"/>
      <c r="DH1145" s="206"/>
      <c r="DI1145" s="206"/>
      <c r="DJ1145" s="206"/>
      <c r="DK1145" s="206"/>
      <c r="DL1145" s="206"/>
      <c r="DM1145" s="206"/>
      <c r="DN1145" s="206"/>
      <c r="DO1145" s="206"/>
      <c r="DP1145" s="206"/>
      <c r="DQ1145" s="206"/>
      <c r="DR1145" s="206"/>
      <c r="DS1145" s="206"/>
      <c r="DT1145" s="206"/>
      <c r="DU1145" s="206"/>
      <c r="DV1145" s="206"/>
      <c r="DW1145" s="206"/>
      <c r="DX1145" s="206"/>
      <c r="DY1145" s="206"/>
      <c r="DZ1145" s="206"/>
      <c r="EA1145" s="206"/>
      <c r="EB1145" s="206"/>
      <c r="EC1145" s="206"/>
      <c r="ED1145" s="206"/>
      <c r="EE1145" s="206"/>
      <c r="EF1145" s="206"/>
      <c r="EG1145" s="206"/>
      <c r="EH1145" s="206"/>
      <c r="EI1145" s="206"/>
      <c r="EJ1145" s="206"/>
      <c r="EK1145" s="206"/>
      <c r="EL1145" s="206"/>
      <c r="EM1145" s="206"/>
      <c r="EN1145" s="206"/>
      <c r="EO1145" s="206"/>
      <c r="EP1145" s="206"/>
      <c r="EQ1145" s="206"/>
      <c r="ER1145" s="206"/>
      <c r="ES1145" s="206"/>
      <c r="ET1145" s="206"/>
      <c r="EU1145" s="206"/>
      <c r="EV1145" s="206"/>
      <c r="EW1145" s="206"/>
      <c r="EX1145" s="206"/>
      <c r="EY1145" s="206"/>
      <c r="EZ1145" s="206"/>
      <c r="FA1145" s="206"/>
      <c r="FB1145" s="206"/>
      <c r="FC1145" s="206"/>
      <c r="FD1145" s="206"/>
      <c r="FE1145" s="206"/>
      <c r="FF1145" s="206"/>
      <c r="FG1145" s="206"/>
      <c r="FH1145" s="206"/>
      <c r="FI1145" s="206"/>
      <c r="FJ1145" s="206"/>
      <c r="FK1145" s="206"/>
      <c r="FL1145" s="206"/>
      <c r="FM1145" s="206"/>
      <c r="FN1145" s="206"/>
      <c r="FO1145" s="206"/>
      <c r="FP1145" s="206"/>
      <c r="FQ1145" s="206"/>
      <c r="FR1145" s="206"/>
      <c r="FS1145" s="206"/>
      <c r="FT1145" s="206"/>
      <c r="FU1145" s="206"/>
      <c r="FV1145" s="206"/>
      <c r="FW1145" s="206"/>
      <c r="FX1145" s="206"/>
      <c r="FY1145" s="206"/>
      <c r="FZ1145" s="206"/>
      <c r="GA1145" s="206"/>
      <c r="GB1145" s="206"/>
      <c r="GC1145" s="206"/>
      <c r="GD1145" s="206"/>
      <c r="GE1145" s="206"/>
      <c r="GF1145" s="206"/>
      <c r="GG1145" s="206"/>
      <c r="GH1145" s="206"/>
      <c r="GI1145" s="206"/>
      <c r="GJ1145" s="206"/>
      <c r="GK1145" s="206"/>
      <c r="GL1145" s="206"/>
      <c r="GM1145" s="206"/>
      <c r="GN1145" s="206"/>
      <c r="GO1145" s="206"/>
      <c r="GP1145" s="206"/>
      <c r="GQ1145" s="206"/>
      <c r="GR1145" s="206"/>
      <c r="GS1145" s="206"/>
      <c r="GT1145" s="206"/>
      <c r="GU1145" s="206"/>
      <c r="GV1145" s="206"/>
      <c r="GW1145" s="206"/>
      <c r="GX1145" s="206"/>
      <c r="GY1145" s="206"/>
      <c r="GZ1145" s="206"/>
      <c r="HA1145" s="206"/>
      <c r="HB1145" s="206"/>
      <c r="HC1145" s="206"/>
      <c r="HD1145" s="206"/>
      <c r="HE1145" s="206"/>
      <c r="HF1145" s="206"/>
      <c r="HG1145" s="206"/>
      <c r="HH1145" s="206"/>
      <c r="HI1145" s="206"/>
      <c r="HJ1145" s="206"/>
      <c r="HK1145" s="206"/>
      <c r="HL1145" s="206"/>
      <c r="HM1145" s="206"/>
      <c r="HN1145" s="206"/>
      <c r="HO1145" s="206"/>
      <c r="HP1145" s="206"/>
      <c r="HQ1145" s="206"/>
      <c r="HR1145" s="206"/>
      <c r="HS1145" s="206"/>
      <c r="HT1145" s="206"/>
      <c r="HU1145" s="206"/>
      <c r="HV1145" s="206"/>
      <c r="HW1145" s="206"/>
      <c r="HX1145" s="206"/>
      <c r="HY1145" s="206"/>
      <c r="HZ1145" s="206"/>
      <c r="IA1145" s="206"/>
      <c r="IB1145" s="206"/>
      <c r="IC1145" s="206"/>
      <c r="ID1145" s="206"/>
      <c r="IE1145" s="206"/>
      <c r="IF1145" s="206"/>
      <c r="IG1145" s="206"/>
      <c r="IH1145" s="206"/>
    </row>
    <row r="1146" spans="1:242" s="225" customFormat="1" hidden="1" x14ac:dyDescent="0.25">
      <c r="A1146" s="206"/>
      <c r="B1146" s="206"/>
      <c r="C1146" s="206"/>
      <c r="D1146" s="206"/>
      <c r="E1146" s="206"/>
      <c r="F1146" s="206"/>
      <c r="G1146" s="208"/>
      <c r="H1146" s="285">
        <v>11511024</v>
      </c>
      <c r="I1146" s="210"/>
      <c r="J1146" s="357">
        <f t="shared" si="17"/>
        <v>20225200</v>
      </c>
      <c r="K1146" s="251"/>
      <c r="L1146" s="287"/>
      <c r="M1146" s="206"/>
      <c r="N1146" s="287"/>
      <c r="O1146" s="287"/>
      <c r="P1146" s="287"/>
      <c r="Q1146" s="287"/>
      <c r="R1146" s="287"/>
      <c r="S1146" s="287"/>
      <c r="T1146" s="287"/>
      <c r="U1146" s="287"/>
      <c r="V1146" s="287"/>
      <c r="W1146" s="287"/>
      <c r="X1146" s="287"/>
      <c r="Y1146" s="287"/>
      <c r="Z1146" s="287"/>
      <c r="AA1146" s="287"/>
      <c r="AB1146" s="287"/>
      <c r="AC1146" s="287"/>
      <c r="AD1146" s="287"/>
      <c r="AE1146" s="287"/>
      <c r="AF1146" s="287"/>
      <c r="AG1146" s="287"/>
      <c r="AH1146" s="287"/>
      <c r="AI1146" s="287"/>
      <c r="AJ1146" s="449"/>
      <c r="AK1146" s="206"/>
      <c r="AL1146" s="206"/>
      <c r="AM1146" s="206"/>
      <c r="AN1146" s="206"/>
      <c r="AO1146" s="206"/>
      <c r="AP1146" s="206"/>
      <c r="AQ1146" s="206"/>
      <c r="AR1146" s="206"/>
      <c r="AS1146" s="206"/>
      <c r="AT1146" s="206"/>
      <c r="AU1146" s="206"/>
      <c r="AV1146" s="206"/>
      <c r="AW1146" s="206"/>
      <c r="AX1146" s="206"/>
      <c r="AY1146" s="206"/>
      <c r="AZ1146" s="206"/>
      <c r="BA1146" s="206"/>
      <c r="BB1146" s="206"/>
      <c r="BC1146" s="206"/>
      <c r="BD1146" s="206"/>
      <c r="BE1146" s="206"/>
      <c r="BF1146" s="206"/>
      <c r="BG1146" s="206"/>
      <c r="BH1146" s="206"/>
      <c r="BI1146" s="206"/>
      <c r="BJ1146" s="206"/>
      <c r="BK1146" s="206"/>
      <c r="BL1146" s="206"/>
      <c r="BM1146" s="206"/>
      <c r="BN1146" s="206"/>
      <c r="BO1146" s="206"/>
      <c r="BP1146" s="206"/>
      <c r="BQ1146" s="206"/>
      <c r="BR1146" s="206"/>
      <c r="BS1146" s="206"/>
      <c r="BT1146" s="206"/>
      <c r="BU1146" s="206"/>
      <c r="BV1146" s="206"/>
      <c r="BW1146" s="206"/>
      <c r="BX1146" s="206"/>
      <c r="BY1146" s="206"/>
      <c r="BZ1146" s="206"/>
      <c r="CA1146" s="206"/>
      <c r="CB1146" s="206"/>
      <c r="CC1146" s="206"/>
      <c r="CD1146" s="206"/>
      <c r="CE1146" s="206"/>
      <c r="CF1146" s="206"/>
      <c r="CG1146" s="206"/>
      <c r="CH1146" s="206"/>
      <c r="CI1146" s="206"/>
      <c r="CJ1146" s="206"/>
      <c r="CK1146" s="206"/>
      <c r="CL1146" s="206"/>
      <c r="CM1146" s="206"/>
      <c r="CN1146" s="206"/>
      <c r="CO1146" s="206"/>
      <c r="CP1146" s="206"/>
      <c r="CQ1146" s="206"/>
      <c r="CR1146" s="206"/>
      <c r="CS1146" s="206"/>
      <c r="CT1146" s="206"/>
      <c r="CU1146" s="206"/>
      <c r="CV1146" s="206"/>
      <c r="CW1146" s="206"/>
      <c r="CX1146" s="206"/>
      <c r="CY1146" s="206"/>
      <c r="CZ1146" s="206"/>
      <c r="DA1146" s="206"/>
      <c r="DB1146" s="206"/>
      <c r="DC1146" s="206"/>
      <c r="DD1146" s="206"/>
      <c r="DE1146" s="206"/>
      <c r="DF1146" s="206"/>
      <c r="DG1146" s="206"/>
      <c r="DH1146" s="206"/>
      <c r="DI1146" s="206"/>
      <c r="DJ1146" s="206"/>
      <c r="DK1146" s="206"/>
      <c r="DL1146" s="206"/>
      <c r="DM1146" s="206"/>
      <c r="DN1146" s="206"/>
      <c r="DO1146" s="206"/>
      <c r="DP1146" s="206"/>
      <c r="DQ1146" s="206"/>
      <c r="DR1146" s="206"/>
      <c r="DS1146" s="206"/>
      <c r="DT1146" s="206"/>
      <c r="DU1146" s="206"/>
      <c r="DV1146" s="206"/>
      <c r="DW1146" s="206"/>
      <c r="DX1146" s="206"/>
      <c r="DY1146" s="206"/>
      <c r="DZ1146" s="206"/>
      <c r="EA1146" s="206"/>
      <c r="EB1146" s="206"/>
      <c r="EC1146" s="206"/>
      <c r="ED1146" s="206"/>
      <c r="EE1146" s="206"/>
      <c r="EF1146" s="206"/>
      <c r="EG1146" s="206"/>
      <c r="EH1146" s="206"/>
      <c r="EI1146" s="206"/>
      <c r="EJ1146" s="206"/>
      <c r="EK1146" s="206"/>
      <c r="EL1146" s="206"/>
      <c r="EM1146" s="206"/>
      <c r="EN1146" s="206"/>
      <c r="EO1146" s="206"/>
      <c r="EP1146" s="206"/>
      <c r="EQ1146" s="206"/>
      <c r="ER1146" s="206"/>
      <c r="ES1146" s="206"/>
      <c r="ET1146" s="206"/>
      <c r="EU1146" s="206"/>
      <c r="EV1146" s="206"/>
      <c r="EW1146" s="206"/>
      <c r="EX1146" s="206"/>
      <c r="EY1146" s="206"/>
      <c r="EZ1146" s="206"/>
      <c r="FA1146" s="206"/>
      <c r="FB1146" s="206"/>
      <c r="FC1146" s="206"/>
      <c r="FD1146" s="206"/>
      <c r="FE1146" s="206"/>
      <c r="FF1146" s="206"/>
      <c r="FG1146" s="206"/>
      <c r="FH1146" s="206"/>
      <c r="FI1146" s="206"/>
      <c r="FJ1146" s="206"/>
      <c r="FK1146" s="206"/>
      <c r="FL1146" s="206"/>
      <c r="FM1146" s="206"/>
      <c r="FN1146" s="206"/>
      <c r="FO1146" s="206"/>
      <c r="FP1146" s="206"/>
      <c r="FQ1146" s="206"/>
      <c r="FR1146" s="206"/>
      <c r="FS1146" s="206"/>
      <c r="FT1146" s="206"/>
      <c r="FU1146" s="206"/>
      <c r="FV1146" s="206"/>
      <c r="FW1146" s="206"/>
      <c r="FX1146" s="206"/>
      <c r="FY1146" s="206"/>
      <c r="FZ1146" s="206"/>
      <c r="GA1146" s="206"/>
      <c r="GB1146" s="206"/>
      <c r="GC1146" s="206"/>
      <c r="GD1146" s="206"/>
      <c r="GE1146" s="206"/>
      <c r="GF1146" s="206"/>
      <c r="GG1146" s="206"/>
      <c r="GH1146" s="206"/>
      <c r="GI1146" s="206"/>
      <c r="GJ1146" s="206"/>
      <c r="GK1146" s="206"/>
      <c r="GL1146" s="206"/>
      <c r="GM1146" s="206"/>
      <c r="GN1146" s="206"/>
      <c r="GO1146" s="206"/>
      <c r="GP1146" s="206"/>
      <c r="GQ1146" s="206"/>
      <c r="GR1146" s="206"/>
      <c r="GS1146" s="206"/>
      <c r="GT1146" s="206"/>
      <c r="GU1146" s="206"/>
      <c r="GV1146" s="206"/>
      <c r="GW1146" s="206"/>
      <c r="GX1146" s="206"/>
      <c r="GY1146" s="206"/>
      <c r="GZ1146" s="206"/>
      <c r="HA1146" s="206"/>
      <c r="HB1146" s="206"/>
      <c r="HC1146" s="206"/>
      <c r="HD1146" s="206"/>
      <c r="HE1146" s="206"/>
      <c r="HF1146" s="206"/>
      <c r="HG1146" s="206"/>
      <c r="HH1146" s="206"/>
      <c r="HI1146" s="206"/>
      <c r="HJ1146" s="206"/>
      <c r="HK1146" s="206"/>
      <c r="HL1146" s="206"/>
      <c r="HM1146" s="206"/>
      <c r="HN1146" s="206"/>
      <c r="HO1146" s="206"/>
      <c r="HP1146" s="206"/>
      <c r="HQ1146" s="206"/>
      <c r="HR1146" s="206"/>
      <c r="HS1146" s="206"/>
      <c r="HT1146" s="206"/>
      <c r="HU1146" s="206"/>
      <c r="HV1146" s="206"/>
      <c r="HW1146" s="206"/>
      <c r="HX1146" s="206"/>
      <c r="HY1146" s="206"/>
      <c r="HZ1146" s="206"/>
      <c r="IA1146" s="206"/>
      <c r="IB1146" s="206"/>
      <c r="IC1146" s="206"/>
      <c r="ID1146" s="206"/>
      <c r="IE1146" s="206"/>
      <c r="IF1146" s="206"/>
      <c r="IG1146" s="206"/>
      <c r="IH1146" s="206"/>
    </row>
    <row r="1147" spans="1:242" s="225" customFormat="1" hidden="1" x14ac:dyDescent="0.25">
      <c r="A1147" s="206"/>
      <c r="B1147" s="206"/>
      <c r="C1147" s="204">
        <v>43774</v>
      </c>
      <c r="D1147" s="406" t="s">
        <v>2027</v>
      </c>
      <c r="E1147" s="319" t="s">
        <v>2017</v>
      </c>
      <c r="F1147" s="255"/>
      <c r="G1147" s="320" t="s">
        <v>1198</v>
      </c>
      <c r="H1147" s="285"/>
      <c r="I1147" s="321">
        <v>35000</v>
      </c>
      <c r="J1147" s="357">
        <f t="shared" si="17"/>
        <v>20190200</v>
      </c>
      <c r="K1147" s="251"/>
      <c r="L1147" s="287"/>
      <c r="M1147" s="319" t="s">
        <v>2017</v>
      </c>
      <c r="N1147" s="287"/>
      <c r="O1147" s="287"/>
      <c r="P1147" s="287"/>
      <c r="Q1147" s="287"/>
      <c r="R1147" s="287"/>
      <c r="S1147" s="287"/>
      <c r="T1147" s="287"/>
      <c r="U1147" s="287"/>
      <c r="V1147" s="287"/>
      <c r="W1147" s="287"/>
      <c r="X1147" s="287"/>
      <c r="Y1147" s="287"/>
      <c r="Z1147" s="287"/>
      <c r="AA1147" s="287"/>
      <c r="AB1147" s="287"/>
      <c r="AC1147" s="287"/>
      <c r="AD1147" s="287"/>
      <c r="AE1147" s="287"/>
      <c r="AF1147" s="287"/>
      <c r="AG1147" s="287"/>
      <c r="AH1147" s="287"/>
      <c r="AI1147" s="287"/>
      <c r="AJ1147" s="449"/>
      <c r="AK1147" s="206"/>
      <c r="AL1147" s="206"/>
      <c r="AM1147" s="206"/>
      <c r="AN1147" s="206"/>
      <c r="AO1147" s="206"/>
      <c r="AP1147" s="206"/>
      <c r="AQ1147" s="206"/>
      <c r="AR1147" s="206"/>
      <c r="AS1147" s="206"/>
      <c r="AT1147" s="206"/>
      <c r="AU1147" s="206"/>
      <c r="AV1147" s="206"/>
      <c r="AW1147" s="206"/>
      <c r="AX1147" s="206"/>
      <c r="AY1147" s="206"/>
      <c r="AZ1147" s="206"/>
      <c r="BA1147" s="206"/>
      <c r="BB1147" s="206"/>
      <c r="BC1147" s="206"/>
      <c r="BD1147" s="206"/>
      <c r="BE1147" s="206"/>
      <c r="BF1147" s="206"/>
      <c r="BG1147" s="206"/>
      <c r="BH1147" s="206"/>
      <c r="BI1147" s="206"/>
      <c r="BJ1147" s="206"/>
      <c r="BK1147" s="206"/>
      <c r="BL1147" s="206"/>
      <c r="BM1147" s="206"/>
      <c r="BN1147" s="206"/>
      <c r="BO1147" s="206"/>
      <c r="BP1147" s="206"/>
      <c r="BQ1147" s="206"/>
      <c r="BR1147" s="206"/>
      <c r="BS1147" s="206"/>
      <c r="BT1147" s="206"/>
      <c r="BU1147" s="206"/>
      <c r="BV1147" s="206"/>
      <c r="BW1147" s="206"/>
      <c r="BX1147" s="206"/>
      <c r="BY1147" s="206"/>
      <c r="BZ1147" s="206"/>
      <c r="CA1147" s="206"/>
      <c r="CB1147" s="206"/>
      <c r="CC1147" s="206"/>
      <c r="CD1147" s="206"/>
      <c r="CE1147" s="206"/>
      <c r="CF1147" s="206"/>
      <c r="CG1147" s="206"/>
      <c r="CH1147" s="206"/>
      <c r="CI1147" s="206"/>
      <c r="CJ1147" s="206"/>
      <c r="CK1147" s="206"/>
      <c r="CL1147" s="206"/>
      <c r="CM1147" s="206"/>
      <c r="CN1147" s="206"/>
      <c r="CO1147" s="206"/>
      <c r="CP1147" s="206"/>
      <c r="CQ1147" s="206"/>
      <c r="CR1147" s="206"/>
      <c r="CS1147" s="206"/>
      <c r="CT1147" s="206"/>
      <c r="CU1147" s="206"/>
      <c r="CV1147" s="206"/>
      <c r="CW1147" s="206"/>
      <c r="CX1147" s="206"/>
      <c r="CY1147" s="206"/>
      <c r="CZ1147" s="206"/>
      <c r="DA1147" s="206"/>
      <c r="DB1147" s="206"/>
      <c r="DC1147" s="206"/>
      <c r="DD1147" s="206"/>
      <c r="DE1147" s="206"/>
      <c r="DF1147" s="206"/>
      <c r="DG1147" s="206"/>
      <c r="DH1147" s="206"/>
      <c r="DI1147" s="206"/>
      <c r="DJ1147" s="206"/>
      <c r="DK1147" s="206"/>
      <c r="DL1147" s="206"/>
      <c r="DM1147" s="206"/>
      <c r="DN1147" s="206"/>
      <c r="DO1147" s="206"/>
      <c r="DP1147" s="206"/>
      <c r="DQ1147" s="206"/>
      <c r="DR1147" s="206"/>
      <c r="DS1147" s="206"/>
      <c r="DT1147" s="206"/>
      <c r="DU1147" s="206"/>
      <c r="DV1147" s="206"/>
      <c r="DW1147" s="206"/>
      <c r="DX1147" s="206"/>
      <c r="DY1147" s="206"/>
      <c r="DZ1147" s="206"/>
      <c r="EA1147" s="206"/>
      <c r="EB1147" s="206"/>
      <c r="EC1147" s="206"/>
      <c r="ED1147" s="206"/>
      <c r="EE1147" s="206"/>
      <c r="EF1147" s="206"/>
      <c r="EG1147" s="206"/>
      <c r="EH1147" s="206"/>
      <c r="EI1147" s="206"/>
      <c r="EJ1147" s="206"/>
      <c r="EK1147" s="206"/>
      <c r="EL1147" s="206"/>
      <c r="EM1147" s="206"/>
      <c r="EN1147" s="206"/>
      <c r="EO1147" s="206"/>
      <c r="EP1147" s="206"/>
      <c r="EQ1147" s="206"/>
      <c r="ER1147" s="206"/>
      <c r="ES1147" s="206"/>
      <c r="ET1147" s="206"/>
      <c r="EU1147" s="206"/>
      <c r="EV1147" s="206"/>
      <c r="EW1147" s="206"/>
      <c r="EX1147" s="206"/>
      <c r="EY1147" s="206"/>
      <c r="EZ1147" s="206"/>
      <c r="FA1147" s="206"/>
      <c r="FB1147" s="206"/>
      <c r="FC1147" s="206"/>
      <c r="FD1147" s="206"/>
      <c r="FE1147" s="206"/>
      <c r="FF1147" s="206"/>
      <c r="FG1147" s="206"/>
      <c r="FH1147" s="206"/>
      <c r="FI1147" s="206"/>
      <c r="FJ1147" s="206"/>
      <c r="FK1147" s="206"/>
      <c r="FL1147" s="206"/>
      <c r="FM1147" s="206"/>
      <c r="FN1147" s="206"/>
      <c r="FO1147" s="206"/>
      <c r="FP1147" s="206"/>
      <c r="FQ1147" s="206"/>
      <c r="FR1147" s="206"/>
      <c r="FS1147" s="206"/>
      <c r="FT1147" s="206"/>
      <c r="FU1147" s="206"/>
      <c r="FV1147" s="206"/>
      <c r="FW1147" s="206"/>
      <c r="FX1147" s="206"/>
      <c r="FY1147" s="206"/>
      <c r="FZ1147" s="206"/>
      <c r="GA1147" s="206"/>
      <c r="GB1147" s="206"/>
      <c r="GC1147" s="206"/>
      <c r="GD1147" s="206"/>
      <c r="GE1147" s="206"/>
      <c r="GF1147" s="206"/>
      <c r="GG1147" s="206"/>
      <c r="GH1147" s="206"/>
      <c r="GI1147" s="206"/>
      <c r="GJ1147" s="206"/>
      <c r="GK1147" s="206"/>
      <c r="GL1147" s="206"/>
      <c r="GM1147" s="206"/>
      <c r="GN1147" s="206"/>
      <c r="GO1147" s="206"/>
      <c r="GP1147" s="206"/>
      <c r="GQ1147" s="206"/>
      <c r="GR1147" s="206"/>
      <c r="GS1147" s="206"/>
      <c r="GT1147" s="206"/>
      <c r="GU1147" s="206"/>
      <c r="GV1147" s="206"/>
      <c r="GW1147" s="206"/>
      <c r="GX1147" s="206"/>
      <c r="GY1147" s="206"/>
      <c r="GZ1147" s="206"/>
      <c r="HA1147" s="206"/>
      <c r="HB1147" s="206"/>
      <c r="HC1147" s="206"/>
      <c r="HD1147" s="206"/>
      <c r="HE1147" s="206"/>
      <c r="HF1147" s="206"/>
      <c r="HG1147" s="206"/>
      <c r="HH1147" s="206"/>
      <c r="HI1147" s="206"/>
      <c r="HJ1147" s="206"/>
      <c r="HK1147" s="206"/>
      <c r="HL1147" s="206"/>
      <c r="HM1147" s="206"/>
      <c r="HN1147" s="206"/>
      <c r="HO1147" s="206"/>
      <c r="HP1147" s="206"/>
      <c r="HQ1147" s="206"/>
      <c r="HR1147" s="206"/>
      <c r="HS1147" s="206"/>
      <c r="HT1147" s="206"/>
      <c r="HU1147" s="206"/>
      <c r="HV1147" s="206"/>
      <c r="HW1147" s="206"/>
      <c r="HX1147" s="206"/>
      <c r="HY1147" s="206"/>
      <c r="HZ1147" s="206"/>
      <c r="IA1147" s="206"/>
      <c r="IB1147" s="206"/>
      <c r="IC1147" s="206"/>
      <c r="ID1147" s="206"/>
      <c r="IE1147" s="206"/>
      <c r="IF1147" s="206"/>
      <c r="IG1147" s="206"/>
      <c r="IH1147" s="206"/>
    </row>
    <row r="1148" spans="1:242" s="225" customFormat="1" hidden="1" x14ac:dyDescent="0.25">
      <c r="A1148" s="206"/>
      <c r="B1148" s="206"/>
      <c r="C1148" s="204">
        <v>43774</v>
      </c>
      <c r="D1148" s="407" t="s">
        <v>2028</v>
      </c>
      <c r="E1148" s="319" t="s">
        <v>2018</v>
      </c>
      <c r="F1148" s="322"/>
      <c r="G1148" s="270" t="s">
        <v>1187</v>
      </c>
      <c r="H1148" s="285"/>
      <c r="I1148" s="271">
        <v>90000</v>
      </c>
      <c r="J1148" s="357">
        <f t="shared" si="17"/>
        <v>20100200</v>
      </c>
      <c r="K1148" s="251"/>
      <c r="L1148" s="287"/>
      <c r="M1148" s="319" t="s">
        <v>2018</v>
      </c>
      <c r="N1148" s="287"/>
      <c r="O1148" s="287"/>
      <c r="P1148" s="287"/>
      <c r="Q1148" s="287"/>
      <c r="R1148" s="287"/>
      <c r="S1148" s="287"/>
      <c r="T1148" s="287"/>
      <c r="U1148" s="287"/>
      <c r="V1148" s="287"/>
      <c r="W1148" s="287"/>
      <c r="X1148" s="287"/>
      <c r="Y1148" s="287"/>
      <c r="Z1148" s="287"/>
      <c r="AA1148" s="287"/>
      <c r="AB1148" s="287"/>
      <c r="AC1148" s="287"/>
      <c r="AD1148" s="287"/>
      <c r="AE1148" s="287"/>
      <c r="AF1148" s="287"/>
      <c r="AG1148" s="287"/>
      <c r="AH1148" s="287"/>
      <c r="AI1148" s="287"/>
      <c r="AJ1148" s="449"/>
      <c r="AK1148" s="206"/>
      <c r="AL1148" s="206"/>
      <c r="AM1148" s="206"/>
      <c r="AN1148" s="206"/>
      <c r="AO1148" s="206"/>
      <c r="AP1148" s="206"/>
      <c r="AQ1148" s="206"/>
      <c r="AR1148" s="206"/>
      <c r="AS1148" s="206"/>
      <c r="AT1148" s="206"/>
      <c r="AU1148" s="206"/>
      <c r="AV1148" s="206"/>
      <c r="AW1148" s="206"/>
      <c r="AX1148" s="206"/>
      <c r="AY1148" s="206"/>
      <c r="AZ1148" s="206"/>
      <c r="BA1148" s="206"/>
      <c r="BB1148" s="206"/>
      <c r="BC1148" s="206"/>
      <c r="BD1148" s="206"/>
      <c r="BE1148" s="206"/>
      <c r="BF1148" s="206"/>
      <c r="BG1148" s="206"/>
      <c r="BH1148" s="206"/>
      <c r="BI1148" s="206"/>
      <c r="BJ1148" s="206"/>
      <c r="BK1148" s="206"/>
      <c r="BL1148" s="206"/>
      <c r="BM1148" s="206"/>
      <c r="BN1148" s="206"/>
      <c r="BO1148" s="206"/>
      <c r="BP1148" s="206"/>
      <c r="BQ1148" s="206"/>
      <c r="BR1148" s="206"/>
      <c r="BS1148" s="206"/>
      <c r="BT1148" s="206"/>
      <c r="BU1148" s="206"/>
      <c r="BV1148" s="206"/>
      <c r="BW1148" s="206"/>
      <c r="BX1148" s="206"/>
      <c r="BY1148" s="206"/>
      <c r="BZ1148" s="206"/>
      <c r="CA1148" s="206"/>
      <c r="CB1148" s="206"/>
      <c r="CC1148" s="206"/>
      <c r="CD1148" s="206"/>
      <c r="CE1148" s="206"/>
      <c r="CF1148" s="206"/>
      <c r="CG1148" s="206"/>
      <c r="CH1148" s="206"/>
      <c r="CI1148" s="206"/>
      <c r="CJ1148" s="206"/>
      <c r="CK1148" s="206"/>
      <c r="CL1148" s="206"/>
      <c r="CM1148" s="206"/>
      <c r="CN1148" s="206"/>
      <c r="CO1148" s="206"/>
      <c r="CP1148" s="206"/>
      <c r="CQ1148" s="206"/>
      <c r="CR1148" s="206"/>
      <c r="CS1148" s="206"/>
      <c r="CT1148" s="206"/>
      <c r="CU1148" s="206"/>
      <c r="CV1148" s="206"/>
      <c r="CW1148" s="206"/>
      <c r="CX1148" s="206"/>
      <c r="CY1148" s="206"/>
      <c r="CZ1148" s="206"/>
      <c r="DA1148" s="206"/>
      <c r="DB1148" s="206"/>
      <c r="DC1148" s="206"/>
      <c r="DD1148" s="206"/>
      <c r="DE1148" s="206"/>
      <c r="DF1148" s="206"/>
      <c r="DG1148" s="206"/>
      <c r="DH1148" s="206"/>
      <c r="DI1148" s="206"/>
      <c r="DJ1148" s="206"/>
      <c r="DK1148" s="206"/>
      <c r="DL1148" s="206"/>
      <c r="DM1148" s="206"/>
      <c r="DN1148" s="206"/>
      <c r="DO1148" s="206"/>
      <c r="DP1148" s="206"/>
      <c r="DQ1148" s="206"/>
      <c r="DR1148" s="206"/>
      <c r="DS1148" s="206"/>
      <c r="DT1148" s="206"/>
      <c r="DU1148" s="206"/>
      <c r="DV1148" s="206"/>
      <c r="DW1148" s="206"/>
      <c r="DX1148" s="206"/>
      <c r="DY1148" s="206"/>
      <c r="DZ1148" s="206"/>
      <c r="EA1148" s="206"/>
      <c r="EB1148" s="206"/>
      <c r="EC1148" s="206"/>
      <c r="ED1148" s="206"/>
      <c r="EE1148" s="206"/>
      <c r="EF1148" s="206"/>
      <c r="EG1148" s="206"/>
      <c r="EH1148" s="206"/>
      <c r="EI1148" s="206"/>
      <c r="EJ1148" s="206"/>
      <c r="EK1148" s="206"/>
      <c r="EL1148" s="206"/>
      <c r="EM1148" s="206"/>
      <c r="EN1148" s="206"/>
      <c r="EO1148" s="206"/>
      <c r="EP1148" s="206"/>
      <c r="EQ1148" s="206"/>
      <c r="ER1148" s="206"/>
      <c r="ES1148" s="206"/>
      <c r="ET1148" s="206"/>
      <c r="EU1148" s="206"/>
      <c r="EV1148" s="206"/>
      <c r="EW1148" s="206"/>
      <c r="EX1148" s="206"/>
      <c r="EY1148" s="206"/>
      <c r="EZ1148" s="206"/>
      <c r="FA1148" s="206"/>
      <c r="FB1148" s="206"/>
      <c r="FC1148" s="206"/>
      <c r="FD1148" s="206"/>
      <c r="FE1148" s="206"/>
      <c r="FF1148" s="206"/>
      <c r="FG1148" s="206"/>
      <c r="FH1148" s="206"/>
      <c r="FI1148" s="206"/>
      <c r="FJ1148" s="206"/>
      <c r="FK1148" s="206"/>
      <c r="FL1148" s="206"/>
      <c r="FM1148" s="206"/>
      <c r="FN1148" s="206"/>
      <c r="FO1148" s="206"/>
      <c r="FP1148" s="206"/>
      <c r="FQ1148" s="206"/>
      <c r="FR1148" s="206"/>
      <c r="FS1148" s="206"/>
      <c r="FT1148" s="206"/>
      <c r="FU1148" s="206"/>
      <c r="FV1148" s="206"/>
      <c r="FW1148" s="206"/>
      <c r="FX1148" s="206"/>
      <c r="FY1148" s="206"/>
      <c r="FZ1148" s="206"/>
      <c r="GA1148" s="206"/>
      <c r="GB1148" s="206"/>
      <c r="GC1148" s="206"/>
      <c r="GD1148" s="206"/>
      <c r="GE1148" s="206"/>
      <c r="GF1148" s="206"/>
      <c r="GG1148" s="206"/>
      <c r="GH1148" s="206"/>
      <c r="GI1148" s="206"/>
      <c r="GJ1148" s="206"/>
      <c r="GK1148" s="206"/>
      <c r="GL1148" s="206"/>
      <c r="GM1148" s="206"/>
      <c r="GN1148" s="206"/>
      <c r="GO1148" s="206"/>
      <c r="GP1148" s="206"/>
      <c r="GQ1148" s="206"/>
      <c r="GR1148" s="206"/>
      <c r="GS1148" s="206"/>
      <c r="GT1148" s="206"/>
      <c r="GU1148" s="206"/>
      <c r="GV1148" s="206"/>
      <c r="GW1148" s="206"/>
      <c r="GX1148" s="206"/>
      <c r="GY1148" s="206"/>
      <c r="GZ1148" s="206"/>
      <c r="HA1148" s="206"/>
      <c r="HB1148" s="206"/>
      <c r="HC1148" s="206"/>
      <c r="HD1148" s="206"/>
      <c r="HE1148" s="206"/>
      <c r="HF1148" s="206"/>
      <c r="HG1148" s="206"/>
      <c r="HH1148" s="206"/>
      <c r="HI1148" s="206"/>
      <c r="HJ1148" s="206"/>
      <c r="HK1148" s="206"/>
      <c r="HL1148" s="206"/>
      <c r="HM1148" s="206"/>
      <c r="HN1148" s="206"/>
      <c r="HO1148" s="206"/>
      <c r="HP1148" s="206"/>
      <c r="HQ1148" s="206"/>
      <c r="HR1148" s="206"/>
      <c r="HS1148" s="206"/>
      <c r="HT1148" s="206"/>
      <c r="HU1148" s="206"/>
      <c r="HV1148" s="206"/>
      <c r="HW1148" s="206"/>
      <c r="HX1148" s="206"/>
      <c r="HY1148" s="206"/>
      <c r="HZ1148" s="206"/>
      <c r="IA1148" s="206"/>
      <c r="IB1148" s="206"/>
      <c r="IC1148" s="206"/>
      <c r="ID1148" s="206"/>
      <c r="IE1148" s="206"/>
      <c r="IF1148" s="206"/>
      <c r="IG1148" s="206"/>
      <c r="IH1148" s="206"/>
    </row>
    <row r="1149" spans="1:242" s="225" customFormat="1" hidden="1" x14ac:dyDescent="0.25">
      <c r="A1149" s="206"/>
      <c r="B1149" s="206"/>
      <c r="C1149" s="204">
        <v>43774</v>
      </c>
      <c r="D1149" s="233" t="s">
        <v>2029</v>
      </c>
      <c r="E1149" s="319" t="s">
        <v>2019</v>
      </c>
      <c r="F1149" s="322"/>
      <c r="G1149" s="242" t="s">
        <v>1198</v>
      </c>
      <c r="H1149" s="285"/>
      <c r="I1149" s="236">
        <v>38000</v>
      </c>
      <c r="J1149" s="357">
        <f t="shared" si="17"/>
        <v>20062200</v>
      </c>
      <c r="K1149" s="251"/>
      <c r="L1149" s="287"/>
      <c r="M1149" s="319" t="s">
        <v>2019</v>
      </c>
      <c r="N1149" s="287"/>
      <c r="O1149" s="287"/>
      <c r="P1149" s="287"/>
      <c r="Q1149" s="287"/>
      <c r="R1149" s="287"/>
      <c r="S1149" s="287"/>
      <c r="T1149" s="287"/>
      <c r="U1149" s="287"/>
      <c r="V1149" s="287"/>
      <c r="W1149" s="287"/>
      <c r="X1149" s="287"/>
      <c r="Y1149" s="287"/>
      <c r="Z1149" s="287"/>
      <c r="AA1149" s="287"/>
      <c r="AB1149" s="287"/>
      <c r="AC1149" s="287"/>
      <c r="AD1149" s="287"/>
      <c r="AE1149" s="287"/>
      <c r="AF1149" s="287"/>
      <c r="AG1149" s="287"/>
      <c r="AH1149" s="287"/>
      <c r="AI1149" s="287"/>
      <c r="AJ1149" s="449"/>
      <c r="AK1149" s="206"/>
      <c r="AL1149" s="206"/>
      <c r="AM1149" s="206"/>
      <c r="AN1149" s="206"/>
      <c r="AO1149" s="206"/>
      <c r="AP1149" s="206"/>
      <c r="AQ1149" s="206"/>
      <c r="AR1149" s="206"/>
      <c r="AS1149" s="206"/>
      <c r="AT1149" s="206"/>
      <c r="AU1149" s="206"/>
      <c r="AV1149" s="206"/>
      <c r="AW1149" s="206"/>
      <c r="AX1149" s="206"/>
      <c r="AY1149" s="206"/>
      <c r="AZ1149" s="206"/>
      <c r="BA1149" s="206"/>
      <c r="BB1149" s="206"/>
      <c r="BC1149" s="206"/>
      <c r="BD1149" s="206"/>
      <c r="BE1149" s="206"/>
      <c r="BF1149" s="206"/>
      <c r="BG1149" s="206"/>
      <c r="BH1149" s="206"/>
      <c r="BI1149" s="206"/>
      <c r="BJ1149" s="206"/>
      <c r="BK1149" s="206"/>
      <c r="BL1149" s="206"/>
      <c r="BM1149" s="206"/>
      <c r="BN1149" s="206"/>
      <c r="BO1149" s="206"/>
      <c r="BP1149" s="206"/>
      <c r="BQ1149" s="206"/>
      <c r="BR1149" s="206"/>
      <c r="BS1149" s="206"/>
      <c r="BT1149" s="206"/>
      <c r="BU1149" s="206"/>
      <c r="BV1149" s="206"/>
      <c r="BW1149" s="206"/>
      <c r="BX1149" s="206"/>
      <c r="BY1149" s="206"/>
      <c r="BZ1149" s="206"/>
      <c r="CA1149" s="206"/>
      <c r="CB1149" s="206"/>
      <c r="CC1149" s="206"/>
      <c r="CD1149" s="206"/>
      <c r="CE1149" s="206"/>
      <c r="CF1149" s="206"/>
      <c r="CG1149" s="206"/>
      <c r="CH1149" s="206"/>
      <c r="CI1149" s="206"/>
      <c r="CJ1149" s="206"/>
      <c r="CK1149" s="206"/>
      <c r="CL1149" s="206"/>
      <c r="CM1149" s="206"/>
      <c r="CN1149" s="206"/>
      <c r="CO1149" s="206"/>
      <c r="CP1149" s="206"/>
      <c r="CQ1149" s="206"/>
      <c r="CR1149" s="206"/>
      <c r="CS1149" s="206"/>
      <c r="CT1149" s="206"/>
      <c r="CU1149" s="206"/>
      <c r="CV1149" s="206"/>
      <c r="CW1149" s="206"/>
      <c r="CX1149" s="206"/>
      <c r="CY1149" s="206"/>
      <c r="CZ1149" s="206"/>
      <c r="DA1149" s="206"/>
      <c r="DB1149" s="206"/>
      <c r="DC1149" s="206"/>
      <c r="DD1149" s="206"/>
      <c r="DE1149" s="206"/>
      <c r="DF1149" s="206"/>
      <c r="DG1149" s="206"/>
      <c r="DH1149" s="206"/>
      <c r="DI1149" s="206"/>
      <c r="DJ1149" s="206"/>
      <c r="DK1149" s="206"/>
      <c r="DL1149" s="206"/>
      <c r="DM1149" s="206"/>
      <c r="DN1149" s="206"/>
      <c r="DO1149" s="206"/>
      <c r="DP1149" s="206"/>
      <c r="DQ1149" s="206"/>
      <c r="DR1149" s="206"/>
      <c r="DS1149" s="206"/>
      <c r="DT1149" s="206"/>
      <c r="DU1149" s="206"/>
      <c r="DV1149" s="206"/>
      <c r="DW1149" s="206"/>
      <c r="DX1149" s="206"/>
      <c r="DY1149" s="206"/>
      <c r="DZ1149" s="206"/>
      <c r="EA1149" s="206"/>
      <c r="EB1149" s="206"/>
      <c r="EC1149" s="206"/>
      <c r="ED1149" s="206"/>
      <c r="EE1149" s="206"/>
      <c r="EF1149" s="206"/>
      <c r="EG1149" s="206"/>
      <c r="EH1149" s="206"/>
      <c r="EI1149" s="206"/>
      <c r="EJ1149" s="206"/>
      <c r="EK1149" s="206"/>
      <c r="EL1149" s="206"/>
      <c r="EM1149" s="206"/>
      <c r="EN1149" s="206"/>
      <c r="EO1149" s="206"/>
      <c r="EP1149" s="206"/>
      <c r="EQ1149" s="206"/>
      <c r="ER1149" s="206"/>
      <c r="ES1149" s="206"/>
      <c r="ET1149" s="206"/>
      <c r="EU1149" s="206"/>
      <c r="EV1149" s="206"/>
      <c r="EW1149" s="206"/>
      <c r="EX1149" s="206"/>
      <c r="EY1149" s="206"/>
      <c r="EZ1149" s="206"/>
      <c r="FA1149" s="206"/>
      <c r="FB1149" s="206"/>
      <c r="FC1149" s="206"/>
      <c r="FD1149" s="206"/>
      <c r="FE1149" s="206"/>
      <c r="FF1149" s="206"/>
      <c r="FG1149" s="206"/>
      <c r="FH1149" s="206"/>
      <c r="FI1149" s="206"/>
      <c r="FJ1149" s="206"/>
      <c r="FK1149" s="206"/>
      <c r="FL1149" s="206"/>
      <c r="FM1149" s="206"/>
      <c r="FN1149" s="206"/>
      <c r="FO1149" s="206"/>
      <c r="FP1149" s="206"/>
      <c r="FQ1149" s="206"/>
      <c r="FR1149" s="206"/>
      <c r="FS1149" s="206"/>
      <c r="FT1149" s="206"/>
      <c r="FU1149" s="206"/>
      <c r="FV1149" s="206"/>
      <c r="FW1149" s="206"/>
      <c r="FX1149" s="206"/>
      <c r="FY1149" s="206"/>
      <c r="FZ1149" s="206"/>
      <c r="GA1149" s="206"/>
      <c r="GB1149" s="206"/>
      <c r="GC1149" s="206"/>
      <c r="GD1149" s="206"/>
      <c r="GE1149" s="206"/>
      <c r="GF1149" s="206"/>
      <c r="GG1149" s="206"/>
      <c r="GH1149" s="206"/>
      <c r="GI1149" s="206"/>
      <c r="GJ1149" s="206"/>
      <c r="GK1149" s="206"/>
      <c r="GL1149" s="206"/>
      <c r="GM1149" s="206"/>
      <c r="GN1149" s="206"/>
      <c r="GO1149" s="206"/>
      <c r="GP1149" s="206"/>
      <c r="GQ1149" s="206"/>
      <c r="GR1149" s="206"/>
      <c r="GS1149" s="206"/>
      <c r="GT1149" s="206"/>
      <c r="GU1149" s="206"/>
      <c r="GV1149" s="206"/>
      <c r="GW1149" s="206"/>
      <c r="GX1149" s="206"/>
      <c r="GY1149" s="206"/>
      <c r="GZ1149" s="206"/>
      <c r="HA1149" s="206"/>
      <c r="HB1149" s="206"/>
      <c r="HC1149" s="206"/>
      <c r="HD1149" s="206"/>
      <c r="HE1149" s="206"/>
      <c r="HF1149" s="206"/>
      <c r="HG1149" s="206"/>
      <c r="HH1149" s="206"/>
      <c r="HI1149" s="206"/>
      <c r="HJ1149" s="206"/>
      <c r="HK1149" s="206"/>
      <c r="HL1149" s="206"/>
      <c r="HM1149" s="206"/>
      <c r="HN1149" s="206"/>
      <c r="HO1149" s="206"/>
      <c r="HP1149" s="206"/>
      <c r="HQ1149" s="206"/>
      <c r="HR1149" s="206"/>
      <c r="HS1149" s="206"/>
      <c r="HT1149" s="206"/>
      <c r="HU1149" s="206"/>
      <c r="HV1149" s="206"/>
      <c r="HW1149" s="206"/>
      <c r="HX1149" s="206"/>
      <c r="HY1149" s="206"/>
      <c r="HZ1149" s="206"/>
      <c r="IA1149" s="206"/>
      <c r="IB1149" s="206"/>
      <c r="IC1149" s="206"/>
      <c r="ID1149" s="206"/>
      <c r="IE1149" s="206"/>
      <c r="IF1149" s="206"/>
      <c r="IG1149" s="206"/>
      <c r="IH1149" s="206"/>
    </row>
    <row r="1150" spans="1:242" s="225" customFormat="1" hidden="1" x14ac:dyDescent="0.25">
      <c r="A1150" s="206"/>
      <c r="B1150" s="206"/>
      <c r="C1150" s="204">
        <v>43775</v>
      </c>
      <c r="D1150" s="233" t="s">
        <v>2030</v>
      </c>
      <c r="E1150" s="319" t="s">
        <v>2020</v>
      </c>
      <c r="F1150" s="322"/>
      <c r="G1150" s="242" t="s">
        <v>1196</v>
      </c>
      <c r="H1150" s="285"/>
      <c r="I1150" s="236">
        <v>1759200</v>
      </c>
      <c r="J1150" s="357">
        <f t="shared" si="17"/>
        <v>18303000</v>
      </c>
      <c r="K1150" s="251"/>
      <c r="L1150" s="287"/>
      <c r="M1150" s="319" t="s">
        <v>2020</v>
      </c>
      <c r="N1150" s="287"/>
      <c r="O1150" s="287"/>
      <c r="P1150" s="287"/>
      <c r="Q1150" s="287"/>
      <c r="R1150" s="287"/>
      <c r="S1150" s="287"/>
      <c r="T1150" s="287"/>
      <c r="U1150" s="287"/>
      <c r="V1150" s="287"/>
      <c r="W1150" s="287"/>
      <c r="X1150" s="287"/>
      <c r="Y1150" s="287"/>
      <c r="Z1150" s="287"/>
      <c r="AA1150" s="287"/>
      <c r="AB1150" s="287"/>
      <c r="AC1150" s="287"/>
      <c r="AD1150" s="287"/>
      <c r="AE1150" s="287"/>
      <c r="AF1150" s="287"/>
      <c r="AG1150" s="287"/>
      <c r="AH1150" s="287"/>
      <c r="AI1150" s="287"/>
      <c r="AJ1150" s="449"/>
      <c r="AK1150" s="206"/>
      <c r="AL1150" s="206"/>
      <c r="AM1150" s="206"/>
      <c r="AN1150" s="206"/>
      <c r="AO1150" s="206"/>
      <c r="AP1150" s="206"/>
      <c r="AQ1150" s="206"/>
      <c r="AR1150" s="206"/>
      <c r="AS1150" s="206"/>
      <c r="AT1150" s="206"/>
      <c r="AU1150" s="206"/>
      <c r="AV1150" s="206"/>
      <c r="AW1150" s="206"/>
      <c r="AX1150" s="206"/>
      <c r="AY1150" s="206"/>
      <c r="AZ1150" s="206"/>
      <c r="BA1150" s="206"/>
      <c r="BB1150" s="206"/>
      <c r="BC1150" s="206"/>
      <c r="BD1150" s="206"/>
      <c r="BE1150" s="206"/>
      <c r="BF1150" s="206"/>
      <c r="BG1150" s="206"/>
      <c r="BH1150" s="206"/>
      <c r="BI1150" s="206"/>
      <c r="BJ1150" s="206"/>
      <c r="BK1150" s="206"/>
      <c r="BL1150" s="206"/>
      <c r="BM1150" s="206"/>
      <c r="BN1150" s="206"/>
      <c r="BO1150" s="206"/>
      <c r="BP1150" s="206"/>
      <c r="BQ1150" s="206"/>
      <c r="BR1150" s="206"/>
      <c r="BS1150" s="206"/>
      <c r="BT1150" s="206"/>
      <c r="BU1150" s="206"/>
      <c r="BV1150" s="206"/>
      <c r="BW1150" s="206"/>
      <c r="BX1150" s="206"/>
      <c r="BY1150" s="206"/>
      <c r="BZ1150" s="206"/>
      <c r="CA1150" s="206"/>
      <c r="CB1150" s="206"/>
      <c r="CC1150" s="206"/>
      <c r="CD1150" s="206"/>
      <c r="CE1150" s="206"/>
      <c r="CF1150" s="206"/>
      <c r="CG1150" s="206"/>
      <c r="CH1150" s="206"/>
      <c r="CI1150" s="206"/>
      <c r="CJ1150" s="206"/>
      <c r="CK1150" s="206"/>
      <c r="CL1150" s="206"/>
      <c r="CM1150" s="206"/>
      <c r="CN1150" s="206"/>
      <c r="CO1150" s="206"/>
      <c r="CP1150" s="206"/>
      <c r="CQ1150" s="206"/>
      <c r="CR1150" s="206"/>
      <c r="CS1150" s="206"/>
      <c r="CT1150" s="206"/>
      <c r="CU1150" s="206"/>
      <c r="CV1150" s="206"/>
      <c r="CW1150" s="206"/>
      <c r="CX1150" s="206"/>
      <c r="CY1150" s="206"/>
      <c r="CZ1150" s="206"/>
      <c r="DA1150" s="206"/>
      <c r="DB1150" s="206"/>
      <c r="DC1150" s="206"/>
      <c r="DD1150" s="206"/>
      <c r="DE1150" s="206"/>
      <c r="DF1150" s="206"/>
      <c r="DG1150" s="206"/>
      <c r="DH1150" s="206"/>
      <c r="DI1150" s="206"/>
      <c r="DJ1150" s="206"/>
      <c r="DK1150" s="206"/>
      <c r="DL1150" s="206"/>
      <c r="DM1150" s="206"/>
      <c r="DN1150" s="206"/>
      <c r="DO1150" s="206"/>
      <c r="DP1150" s="206"/>
      <c r="DQ1150" s="206"/>
      <c r="DR1150" s="206"/>
      <c r="DS1150" s="206"/>
      <c r="DT1150" s="206"/>
      <c r="DU1150" s="206"/>
      <c r="DV1150" s="206"/>
      <c r="DW1150" s="206"/>
      <c r="DX1150" s="206"/>
      <c r="DY1150" s="206"/>
      <c r="DZ1150" s="206"/>
      <c r="EA1150" s="206"/>
      <c r="EB1150" s="206"/>
      <c r="EC1150" s="206"/>
      <c r="ED1150" s="206"/>
      <c r="EE1150" s="206"/>
      <c r="EF1150" s="206"/>
      <c r="EG1150" s="206"/>
      <c r="EH1150" s="206"/>
      <c r="EI1150" s="206"/>
      <c r="EJ1150" s="206"/>
      <c r="EK1150" s="206"/>
      <c r="EL1150" s="206"/>
      <c r="EM1150" s="206"/>
      <c r="EN1150" s="206"/>
      <c r="EO1150" s="206"/>
      <c r="EP1150" s="206"/>
      <c r="EQ1150" s="206"/>
      <c r="ER1150" s="206"/>
      <c r="ES1150" s="206"/>
      <c r="ET1150" s="206"/>
      <c r="EU1150" s="206"/>
      <c r="EV1150" s="206"/>
      <c r="EW1150" s="206"/>
      <c r="EX1150" s="206"/>
      <c r="EY1150" s="206"/>
      <c r="EZ1150" s="206"/>
      <c r="FA1150" s="206"/>
      <c r="FB1150" s="206"/>
      <c r="FC1150" s="206"/>
      <c r="FD1150" s="206"/>
      <c r="FE1150" s="206"/>
      <c r="FF1150" s="206"/>
      <c r="FG1150" s="206"/>
      <c r="FH1150" s="206"/>
      <c r="FI1150" s="206"/>
      <c r="FJ1150" s="206"/>
      <c r="FK1150" s="206"/>
      <c r="FL1150" s="206"/>
      <c r="FM1150" s="206"/>
      <c r="FN1150" s="206"/>
      <c r="FO1150" s="206"/>
      <c r="FP1150" s="206"/>
      <c r="FQ1150" s="206"/>
      <c r="FR1150" s="206"/>
      <c r="FS1150" s="206"/>
      <c r="FT1150" s="206"/>
      <c r="FU1150" s="206"/>
      <c r="FV1150" s="206"/>
      <c r="FW1150" s="206"/>
      <c r="FX1150" s="206"/>
      <c r="FY1150" s="206"/>
      <c r="FZ1150" s="206"/>
      <c r="GA1150" s="206"/>
      <c r="GB1150" s="206"/>
      <c r="GC1150" s="206"/>
      <c r="GD1150" s="206"/>
      <c r="GE1150" s="206"/>
      <c r="GF1150" s="206"/>
      <c r="GG1150" s="206"/>
      <c r="GH1150" s="206"/>
      <c r="GI1150" s="206"/>
      <c r="GJ1150" s="206"/>
      <c r="GK1150" s="206"/>
      <c r="GL1150" s="206"/>
      <c r="GM1150" s="206"/>
      <c r="GN1150" s="206"/>
      <c r="GO1150" s="206"/>
      <c r="GP1150" s="206"/>
      <c r="GQ1150" s="206"/>
      <c r="GR1150" s="206"/>
      <c r="GS1150" s="206"/>
      <c r="GT1150" s="206"/>
      <c r="GU1150" s="206"/>
      <c r="GV1150" s="206"/>
      <c r="GW1150" s="206"/>
      <c r="GX1150" s="206"/>
      <c r="GY1150" s="206"/>
      <c r="GZ1150" s="206"/>
      <c r="HA1150" s="206"/>
      <c r="HB1150" s="206"/>
      <c r="HC1150" s="206"/>
      <c r="HD1150" s="206"/>
      <c r="HE1150" s="206"/>
      <c r="HF1150" s="206"/>
      <c r="HG1150" s="206"/>
      <c r="HH1150" s="206"/>
      <c r="HI1150" s="206"/>
      <c r="HJ1150" s="206"/>
      <c r="HK1150" s="206"/>
      <c r="HL1150" s="206"/>
      <c r="HM1150" s="206"/>
      <c r="HN1150" s="206"/>
      <c r="HO1150" s="206"/>
      <c r="HP1150" s="206"/>
      <c r="HQ1150" s="206"/>
      <c r="HR1150" s="206"/>
      <c r="HS1150" s="206"/>
      <c r="HT1150" s="206"/>
      <c r="HU1150" s="206"/>
      <c r="HV1150" s="206"/>
      <c r="HW1150" s="206"/>
      <c r="HX1150" s="206"/>
      <c r="HY1150" s="206"/>
      <c r="HZ1150" s="206"/>
      <c r="IA1150" s="206"/>
      <c r="IB1150" s="206"/>
      <c r="IC1150" s="206"/>
      <c r="ID1150" s="206"/>
      <c r="IE1150" s="206"/>
      <c r="IF1150" s="206"/>
      <c r="IG1150" s="206"/>
      <c r="IH1150" s="206"/>
    </row>
    <row r="1151" spans="1:242" s="225" customFormat="1" hidden="1" x14ac:dyDescent="0.25">
      <c r="A1151" s="206"/>
      <c r="B1151" s="206"/>
      <c r="C1151" s="204">
        <v>43775</v>
      </c>
      <c r="D1151" s="233" t="s">
        <v>2031</v>
      </c>
      <c r="E1151" s="319" t="s">
        <v>2021</v>
      </c>
      <c r="F1151" s="322"/>
      <c r="G1151" s="242" t="s">
        <v>1190</v>
      </c>
      <c r="H1151" s="285"/>
      <c r="I1151" s="236">
        <v>200000</v>
      </c>
      <c r="J1151" s="357">
        <f t="shared" ref="J1151:J1214" si="18">+J1150+H1151-I1151</f>
        <v>18103000</v>
      </c>
      <c r="K1151" s="251"/>
      <c r="L1151" s="287"/>
      <c r="M1151" s="319" t="s">
        <v>2021</v>
      </c>
      <c r="N1151" s="287"/>
      <c r="O1151" s="287"/>
      <c r="P1151" s="287"/>
      <c r="Q1151" s="287"/>
      <c r="R1151" s="287"/>
      <c r="S1151" s="287"/>
      <c r="T1151" s="287"/>
      <c r="U1151" s="287"/>
      <c r="V1151" s="287"/>
      <c r="W1151" s="287"/>
      <c r="X1151" s="287"/>
      <c r="Y1151" s="287"/>
      <c r="Z1151" s="287"/>
      <c r="AA1151" s="287"/>
      <c r="AB1151" s="287"/>
      <c r="AC1151" s="287"/>
      <c r="AD1151" s="287"/>
      <c r="AE1151" s="287"/>
      <c r="AF1151" s="287"/>
      <c r="AG1151" s="287"/>
      <c r="AH1151" s="287"/>
      <c r="AI1151" s="287"/>
      <c r="AJ1151" s="449"/>
      <c r="AK1151" s="206"/>
      <c r="AL1151" s="206"/>
      <c r="AM1151" s="206"/>
      <c r="AN1151" s="206"/>
      <c r="AO1151" s="206"/>
      <c r="AP1151" s="206"/>
      <c r="AQ1151" s="206"/>
      <c r="AR1151" s="206"/>
      <c r="AS1151" s="206"/>
      <c r="AT1151" s="206"/>
      <c r="AU1151" s="206"/>
      <c r="AV1151" s="206"/>
      <c r="AW1151" s="206"/>
      <c r="AX1151" s="206"/>
      <c r="AY1151" s="206"/>
      <c r="AZ1151" s="206"/>
      <c r="BA1151" s="206"/>
      <c r="BB1151" s="206"/>
      <c r="BC1151" s="206"/>
      <c r="BD1151" s="206"/>
      <c r="BE1151" s="206"/>
      <c r="BF1151" s="206"/>
      <c r="BG1151" s="206"/>
      <c r="BH1151" s="206"/>
      <c r="BI1151" s="206"/>
      <c r="BJ1151" s="206"/>
      <c r="BK1151" s="206"/>
      <c r="BL1151" s="206"/>
      <c r="BM1151" s="206"/>
      <c r="BN1151" s="206"/>
      <c r="BO1151" s="206"/>
      <c r="BP1151" s="206"/>
      <c r="BQ1151" s="206"/>
      <c r="BR1151" s="206"/>
      <c r="BS1151" s="206"/>
      <c r="BT1151" s="206"/>
      <c r="BU1151" s="206"/>
      <c r="BV1151" s="206"/>
      <c r="BW1151" s="206"/>
      <c r="BX1151" s="206"/>
      <c r="BY1151" s="206"/>
      <c r="BZ1151" s="206"/>
      <c r="CA1151" s="206"/>
      <c r="CB1151" s="206"/>
      <c r="CC1151" s="206"/>
      <c r="CD1151" s="206"/>
      <c r="CE1151" s="206"/>
      <c r="CF1151" s="206"/>
      <c r="CG1151" s="206"/>
      <c r="CH1151" s="206"/>
      <c r="CI1151" s="206"/>
      <c r="CJ1151" s="206"/>
      <c r="CK1151" s="206"/>
      <c r="CL1151" s="206"/>
      <c r="CM1151" s="206"/>
      <c r="CN1151" s="206"/>
      <c r="CO1151" s="206"/>
      <c r="CP1151" s="206"/>
      <c r="CQ1151" s="206"/>
      <c r="CR1151" s="206"/>
      <c r="CS1151" s="206"/>
      <c r="CT1151" s="206"/>
      <c r="CU1151" s="206"/>
      <c r="CV1151" s="206"/>
      <c r="CW1151" s="206"/>
      <c r="CX1151" s="206"/>
      <c r="CY1151" s="206"/>
      <c r="CZ1151" s="206"/>
      <c r="DA1151" s="206"/>
      <c r="DB1151" s="206"/>
      <c r="DC1151" s="206"/>
      <c r="DD1151" s="206"/>
      <c r="DE1151" s="206"/>
      <c r="DF1151" s="206"/>
      <c r="DG1151" s="206"/>
      <c r="DH1151" s="206"/>
      <c r="DI1151" s="206"/>
      <c r="DJ1151" s="206"/>
      <c r="DK1151" s="206"/>
      <c r="DL1151" s="206"/>
      <c r="DM1151" s="206"/>
      <c r="DN1151" s="206"/>
      <c r="DO1151" s="206"/>
      <c r="DP1151" s="206"/>
      <c r="DQ1151" s="206"/>
      <c r="DR1151" s="206"/>
      <c r="DS1151" s="206"/>
      <c r="DT1151" s="206"/>
      <c r="DU1151" s="206"/>
      <c r="DV1151" s="206"/>
      <c r="DW1151" s="206"/>
      <c r="DX1151" s="206"/>
      <c r="DY1151" s="206"/>
      <c r="DZ1151" s="206"/>
      <c r="EA1151" s="206"/>
      <c r="EB1151" s="206"/>
      <c r="EC1151" s="206"/>
      <c r="ED1151" s="206"/>
      <c r="EE1151" s="206"/>
      <c r="EF1151" s="206"/>
      <c r="EG1151" s="206"/>
      <c r="EH1151" s="206"/>
      <c r="EI1151" s="206"/>
      <c r="EJ1151" s="206"/>
      <c r="EK1151" s="206"/>
      <c r="EL1151" s="206"/>
      <c r="EM1151" s="206"/>
      <c r="EN1151" s="206"/>
      <c r="EO1151" s="206"/>
      <c r="EP1151" s="206"/>
      <c r="EQ1151" s="206"/>
      <c r="ER1151" s="206"/>
      <c r="ES1151" s="206"/>
      <c r="ET1151" s="206"/>
      <c r="EU1151" s="206"/>
      <c r="EV1151" s="206"/>
      <c r="EW1151" s="206"/>
      <c r="EX1151" s="206"/>
      <c r="EY1151" s="206"/>
      <c r="EZ1151" s="206"/>
      <c r="FA1151" s="206"/>
      <c r="FB1151" s="206"/>
      <c r="FC1151" s="206"/>
      <c r="FD1151" s="206"/>
      <c r="FE1151" s="206"/>
      <c r="FF1151" s="206"/>
      <c r="FG1151" s="206"/>
      <c r="FH1151" s="206"/>
      <c r="FI1151" s="206"/>
      <c r="FJ1151" s="206"/>
      <c r="FK1151" s="206"/>
      <c r="FL1151" s="206"/>
      <c r="FM1151" s="206"/>
      <c r="FN1151" s="206"/>
      <c r="FO1151" s="206"/>
      <c r="FP1151" s="206"/>
      <c r="FQ1151" s="206"/>
      <c r="FR1151" s="206"/>
      <c r="FS1151" s="206"/>
      <c r="FT1151" s="206"/>
      <c r="FU1151" s="206"/>
      <c r="FV1151" s="206"/>
      <c r="FW1151" s="206"/>
      <c r="FX1151" s="206"/>
      <c r="FY1151" s="206"/>
      <c r="FZ1151" s="206"/>
      <c r="GA1151" s="206"/>
      <c r="GB1151" s="206"/>
      <c r="GC1151" s="206"/>
      <c r="GD1151" s="206"/>
      <c r="GE1151" s="206"/>
      <c r="GF1151" s="206"/>
      <c r="GG1151" s="206"/>
      <c r="GH1151" s="206"/>
      <c r="GI1151" s="206"/>
      <c r="GJ1151" s="206"/>
      <c r="GK1151" s="206"/>
      <c r="GL1151" s="206"/>
      <c r="GM1151" s="206"/>
      <c r="GN1151" s="206"/>
      <c r="GO1151" s="206"/>
      <c r="GP1151" s="206"/>
      <c r="GQ1151" s="206"/>
      <c r="GR1151" s="206"/>
      <c r="GS1151" s="206"/>
      <c r="GT1151" s="206"/>
      <c r="GU1151" s="206"/>
      <c r="GV1151" s="206"/>
      <c r="GW1151" s="206"/>
      <c r="GX1151" s="206"/>
      <c r="GY1151" s="206"/>
      <c r="GZ1151" s="206"/>
      <c r="HA1151" s="206"/>
      <c r="HB1151" s="206"/>
      <c r="HC1151" s="206"/>
      <c r="HD1151" s="206"/>
      <c r="HE1151" s="206"/>
      <c r="HF1151" s="206"/>
      <c r="HG1151" s="206"/>
      <c r="HH1151" s="206"/>
      <c r="HI1151" s="206"/>
      <c r="HJ1151" s="206"/>
      <c r="HK1151" s="206"/>
      <c r="HL1151" s="206"/>
      <c r="HM1151" s="206"/>
      <c r="HN1151" s="206"/>
      <c r="HO1151" s="206"/>
      <c r="HP1151" s="206"/>
      <c r="HQ1151" s="206"/>
      <c r="HR1151" s="206"/>
      <c r="HS1151" s="206"/>
      <c r="HT1151" s="206"/>
      <c r="HU1151" s="206"/>
      <c r="HV1151" s="206"/>
      <c r="HW1151" s="206"/>
      <c r="HX1151" s="206"/>
      <c r="HY1151" s="206"/>
      <c r="HZ1151" s="206"/>
      <c r="IA1151" s="206"/>
      <c r="IB1151" s="206"/>
      <c r="IC1151" s="206"/>
      <c r="ID1151" s="206"/>
      <c r="IE1151" s="206"/>
      <c r="IF1151" s="206"/>
      <c r="IG1151" s="206"/>
      <c r="IH1151" s="206"/>
    </row>
    <row r="1152" spans="1:242" s="225" customFormat="1" hidden="1" x14ac:dyDescent="0.25">
      <c r="A1152" s="206"/>
      <c r="B1152" s="206"/>
      <c r="C1152" s="204">
        <v>43775</v>
      </c>
      <c r="D1152" s="233" t="s">
        <v>2032</v>
      </c>
      <c r="E1152" s="319" t="s">
        <v>2022</v>
      </c>
      <c r="F1152" s="322"/>
      <c r="G1152" s="242" t="s">
        <v>1392</v>
      </c>
      <c r="H1152" s="285"/>
      <c r="I1152" s="236">
        <v>1471800</v>
      </c>
      <c r="J1152" s="357">
        <f t="shared" si="18"/>
        <v>16631200</v>
      </c>
      <c r="K1152" s="251"/>
      <c r="L1152" s="287"/>
      <c r="M1152" s="319" t="s">
        <v>2022</v>
      </c>
      <c r="N1152" s="287"/>
      <c r="O1152" s="287"/>
      <c r="P1152" s="287"/>
      <c r="Q1152" s="287"/>
      <c r="R1152" s="287"/>
      <c r="S1152" s="287"/>
      <c r="T1152" s="287"/>
      <c r="U1152" s="287"/>
      <c r="V1152" s="287"/>
      <c r="W1152" s="287"/>
      <c r="X1152" s="287"/>
      <c r="Y1152" s="287"/>
      <c r="Z1152" s="287"/>
      <c r="AA1152" s="287"/>
      <c r="AB1152" s="287"/>
      <c r="AC1152" s="287"/>
      <c r="AD1152" s="287"/>
      <c r="AE1152" s="287"/>
      <c r="AF1152" s="287"/>
      <c r="AG1152" s="287"/>
      <c r="AH1152" s="287"/>
      <c r="AI1152" s="287"/>
      <c r="AJ1152" s="449"/>
      <c r="AK1152" s="206"/>
      <c r="AL1152" s="206"/>
      <c r="AM1152" s="206"/>
      <c r="AN1152" s="206"/>
      <c r="AO1152" s="206"/>
      <c r="AP1152" s="206"/>
      <c r="AQ1152" s="206"/>
      <c r="AR1152" s="206"/>
      <c r="AS1152" s="206"/>
      <c r="AT1152" s="206"/>
      <c r="AU1152" s="206"/>
      <c r="AV1152" s="206"/>
      <c r="AW1152" s="206"/>
      <c r="AX1152" s="206"/>
      <c r="AY1152" s="206"/>
      <c r="AZ1152" s="206"/>
      <c r="BA1152" s="206"/>
      <c r="BB1152" s="206"/>
      <c r="BC1152" s="206"/>
      <c r="BD1152" s="206"/>
      <c r="BE1152" s="206"/>
      <c r="BF1152" s="206"/>
      <c r="BG1152" s="206"/>
      <c r="BH1152" s="206"/>
      <c r="BI1152" s="206"/>
      <c r="BJ1152" s="206"/>
      <c r="BK1152" s="206"/>
      <c r="BL1152" s="206"/>
      <c r="BM1152" s="206"/>
      <c r="BN1152" s="206"/>
      <c r="BO1152" s="206"/>
      <c r="BP1152" s="206"/>
      <c r="BQ1152" s="206"/>
      <c r="BR1152" s="206"/>
      <c r="BS1152" s="206"/>
      <c r="BT1152" s="206"/>
      <c r="BU1152" s="206"/>
      <c r="BV1152" s="206"/>
      <c r="BW1152" s="206"/>
      <c r="BX1152" s="206"/>
      <c r="BY1152" s="206"/>
      <c r="BZ1152" s="206"/>
      <c r="CA1152" s="206"/>
      <c r="CB1152" s="206"/>
      <c r="CC1152" s="206"/>
      <c r="CD1152" s="206"/>
      <c r="CE1152" s="206"/>
      <c r="CF1152" s="206"/>
      <c r="CG1152" s="206"/>
      <c r="CH1152" s="206"/>
      <c r="CI1152" s="206"/>
      <c r="CJ1152" s="206"/>
      <c r="CK1152" s="206"/>
      <c r="CL1152" s="206"/>
      <c r="CM1152" s="206"/>
      <c r="CN1152" s="206"/>
      <c r="CO1152" s="206"/>
      <c r="CP1152" s="206"/>
      <c r="CQ1152" s="206"/>
      <c r="CR1152" s="206"/>
      <c r="CS1152" s="206"/>
      <c r="CT1152" s="206"/>
      <c r="CU1152" s="206"/>
      <c r="CV1152" s="206"/>
      <c r="CW1152" s="206"/>
      <c r="CX1152" s="206"/>
      <c r="CY1152" s="206"/>
      <c r="CZ1152" s="206"/>
      <c r="DA1152" s="206"/>
      <c r="DB1152" s="206"/>
      <c r="DC1152" s="206"/>
      <c r="DD1152" s="206"/>
      <c r="DE1152" s="206"/>
      <c r="DF1152" s="206"/>
      <c r="DG1152" s="206"/>
      <c r="DH1152" s="206"/>
      <c r="DI1152" s="206"/>
      <c r="DJ1152" s="206"/>
      <c r="DK1152" s="206"/>
      <c r="DL1152" s="206"/>
      <c r="DM1152" s="206"/>
      <c r="DN1152" s="206"/>
      <c r="DO1152" s="206"/>
      <c r="DP1152" s="206"/>
      <c r="DQ1152" s="206"/>
      <c r="DR1152" s="206"/>
      <c r="DS1152" s="206"/>
      <c r="DT1152" s="206"/>
      <c r="DU1152" s="206"/>
      <c r="DV1152" s="206"/>
      <c r="DW1152" s="206"/>
      <c r="DX1152" s="206"/>
      <c r="DY1152" s="206"/>
      <c r="DZ1152" s="206"/>
      <c r="EA1152" s="206"/>
      <c r="EB1152" s="206"/>
      <c r="EC1152" s="206"/>
      <c r="ED1152" s="206"/>
      <c r="EE1152" s="206"/>
      <c r="EF1152" s="206"/>
      <c r="EG1152" s="206"/>
      <c r="EH1152" s="206"/>
      <c r="EI1152" s="206"/>
      <c r="EJ1152" s="206"/>
      <c r="EK1152" s="206"/>
      <c r="EL1152" s="206"/>
      <c r="EM1152" s="206"/>
      <c r="EN1152" s="206"/>
      <c r="EO1152" s="206"/>
      <c r="EP1152" s="206"/>
      <c r="EQ1152" s="206"/>
      <c r="ER1152" s="206"/>
      <c r="ES1152" s="206"/>
      <c r="ET1152" s="206"/>
      <c r="EU1152" s="206"/>
      <c r="EV1152" s="206"/>
      <c r="EW1152" s="206"/>
      <c r="EX1152" s="206"/>
      <c r="EY1152" s="206"/>
      <c r="EZ1152" s="206"/>
      <c r="FA1152" s="206"/>
      <c r="FB1152" s="206"/>
      <c r="FC1152" s="206"/>
      <c r="FD1152" s="206"/>
      <c r="FE1152" s="206"/>
      <c r="FF1152" s="206"/>
      <c r="FG1152" s="206"/>
      <c r="FH1152" s="206"/>
      <c r="FI1152" s="206"/>
      <c r="FJ1152" s="206"/>
      <c r="FK1152" s="206"/>
      <c r="FL1152" s="206"/>
      <c r="FM1152" s="206"/>
      <c r="FN1152" s="206"/>
      <c r="FO1152" s="206"/>
      <c r="FP1152" s="206"/>
      <c r="FQ1152" s="206"/>
      <c r="FR1152" s="206"/>
      <c r="FS1152" s="206"/>
      <c r="FT1152" s="206"/>
      <c r="FU1152" s="206"/>
      <c r="FV1152" s="206"/>
      <c r="FW1152" s="206"/>
      <c r="FX1152" s="206"/>
      <c r="FY1152" s="206"/>
      <c r="FZ1152" s="206"/>
      <c r="GA1152" s="206"/>
      <c r="GB1152" s="206"/>
      <c r="GC1152" s="206"/>
      <c r="GD1152" s="206"/>
      <c r="GE1152" s="206"/>
      <c r="GF1152" s="206"/>
      <c r="GG1152" s="206"/>
      <c r="GH1152" s="206"/>
      <c r="GI1152" s="206"/>
      <c r="GJ1152" s="206"/>
      <c r="GK1152" s="206"/>
      <c r="GL1152" s="206"/>
      <c r="GM1152" s="206"/>
      <c r="GN1152" s="206"/>
      <c r="GO1152" s="206"/>
      <c r="GP1152" s="206"/>
      <c r="GQ1152" s="206"/>
      <c r="GR1152" s="206"/>
      <c r="GS1152" s="206"/>
      <c r="GT1152" s="206"/>
      <c r="GU1152" s="206"/>
      <c r="GV1152" s="206"/>
      <c r="GW1152" s="206"/>
      <c r="GX1152" s="206"/>
      <c r="GY1152" s="206"/>
      <c r="GZ1152" s="206"/>
      <c r="HA1152" s="206"/>
      <c r="HB1152" s="206"/>
      <c r="HC1152" s="206"/>
      <c r="HD1152" s="206"/>
      <c r="HE1152" s="206"/>
      <c r="HF1152" s="206"/>
      <c r="HG1152" s="206"/>
      <c r="HH1152" s="206"/>
      <c r="HI1152" s="206"/>
      <c r="HJ1152" s="206"/>
      <c r="HK1152" s="206"/>
      <c r="HL1152" s="206"/>
      <c r="HM1152" s="206"/>
      <c r="HN1152" s="206"/>
      <c r="HO1152" s="206"/>
      <c r="HP1152" s="206"/>
      <c r="HQ1152" s="206"/>
      <c r="HR1152" s="206"/>
      <c r="HS1152" s="206"/>
      <c r="HT1152" s="206"/>
      <c r="HU1152" s="206"/>
      <c r="HV1152" s="206"/>
      <c r="HW1152" s="206"/>
      <c r="HX1152" s="206"/>
      <c r="HY1152" s="206"/>
      <c r="HZ1152" s="206"/>
      <c r="IA1152" s="206"/>
      <c r="IB1152" s="206"/>
      <c r="IC1152" s="206"/>
      <c r="ID1152" s="206"/>
      <c r="IE1152" s="206"/>
      <c r="IF1152" s="206"/>
      <c r="IG1152" s="206"/>
      <c r="IH1152" s="206"/>
    </row>
    <row r="1153" spans="1:242" s="225" customFormat="1" hidden="1" x14ac:dyDescent="0.25">
      <c r="A1153" s="206"/>
      <c r="B1153" s="206"/>
      <c r="C1153" s="204">
        <v>43776</v>
      </c>
      <c r="D1153" s="233" t="s">
        <v>2034</v>
      </c>
      <c r="E1153" s="319" t="s">
        <v>2023</v>
      </c>
      <c r="F1153" s="322"/>
      <c r="G1153" s="242" t="s">
        <v>2033</v>
      </c>
      <c r="H1153" s="285"/>
      <c r="I1153" s="236">
        <v>273800</v>
      </c>
      <c r="J1153" s="357">
        <f t="shared" si="18"/>
        <v>16357400</v>
      </c>
      <c r="K1153" s="251"/>
      <c r="L1153" s="287"/>
      <c r="M1153" s="319" t="s">
        <v>2023</v>
      </c>
      <c r="N1153" s="287"/>
      <c r="O1153" s="287"/>
      <c r="P1153" s="287"/>
      <c r="Q1153" s="287"/>
      <c r="R1153" s="287"/>
      <c r="S1153" s="287"/>
      <c r="T1153" s="287"/>
      <c r="U1153" s="287"/>
      <c r="V1153" s="287"/>
      <c r="W1153" s="287"/>
      <c r="X1153" s="287"/>
      <c r="Y1153" s="287"/>
      <c r="Z1153" s="287"/>
      <c r="AA1153" s="287"/>
      <c r="AB1153" s="287"/>
      <c r="AC1153" s="287"/>
      <c r="AD1153" s="287"/>
      <c r="AE1153" s="287"/>
      <c r="AF1153" s="287"/>
      <c r="AG1153" s="287"/>
      <c r="AH1153" s="287"/>
      <c r="AI1153" s="287"/>
      <c r="AJ1153" s="449"/>
      <c r="AK1153" s="206"/>
      <c r="AL1153" s="206"/>
      <c r="AM1153" s="206"/>
      <c r="AN1153" s="206"/>
      <c r="AO1153" s="206"/>
      <c r="AP1153" s="206"/>
      <c r="AQ1153" s="206"/>
      <c r="AR1153" s="206"/>
      <c r="AS1153" s="206"/>
      <c r="AT1153" s="206"/>
      <c r="AU1153" s="206"/>
      <c r="AV1153" s="206"/>
      <c r="AW1153" s="206"/>
      <c r="AX1153" s="206"/>
      <c r="AY1153" s="206"/>
      <c r="AZ1153" s="206"/>
      <c r="BA1153" s="206"/>
      <c r="BB1153" s="206"/>
      <c r="BC1153" s="206"/>
      <c r="BD1153" s="206"/>
      <c r="BE1153" s="206"/>
      <c r="BF1153" s="206"/>
      <c r="BG1153" s="206"/>
      <c r="BH1153" s="206"/>
      <c r="BI1153" s="206"/>
      <c r="BJ1153" s="206"/>
      <c r="BK1153" s="206"/>
      <c r="BL1153" s="206"/>
      <c r="BM1153" s="206"/>
      <c r="BN1153" s="206"/>
      <c r="BO1153" s="206"/>
      <c r="BP1153" s="206"/>
      <c r="BQ1153" s="206"/>
      <c r="BR1153" s="206"/>
      <c r="BS1153" s="206"/>
      <c r="BT1153" s="206"/>
      <c r="BU1153" s="206"/>
      <c r="BV1153" s="206"/>
      <c r="BW1153" s="206"/>
      <c r="BX1153" s="206"/>
      <c r="BY1153" s="206"/>
      <c r="BZ1153" s="206"/>
      <c r="CA1153" s="206"/>
      <c r="CB1153" s="206"/>
      <c r="CC1153" s="206"/>
      <c r="CD1153" s="206"/>
      <c r="CE1153" s="206"/>
      <c r="CF1153" s="206"/>
      <c r="CG1153" s="206"/>
      <c r="CH1153" s="206"/>
      <c r="CI1153" s="206"/>
      <c r="CJ1153" s="206"/>
      <c r="CK1153" s="206"/>
      <c r="CL1153" s="206"/>
      <c r="CM1153" s="206"/>
      <c r="CN1153" s="206"/>
      <c r="CO1153" s="206"/>
      <c r="CP1153" s="206"/>
      <c r="CQ1153" s="206"/>
      <c r="CR1153" s="206"/>
      <c r="CS1153" s="206"/>
      <c r="CT1153" s="206"/>
      <c r="CU1153" s="206"/>
      <c r="CV1153" s="206"/>
      <c r="CW1153" s="206"/>
      <c r="CX1153" s="206"/>
      <c r="CY1153" s="206"/>
      <c r="CZ1153" s="206"/>
      <c r="DA1153" s="206"/>
      <c r="DB1153" s="206"/>
      <c r="DC1153" s="206"/>
      <c r="DD1153" s="206"/>
      <c r="DE1153" s="206"/>
      <c r="DF1153" s="206"/>
      <c r="DG1153" s="206"/>
      <c r="DH1153" s="206"/>
      <c r="DI1153" s="206"/>
      <c r="DJ1153" s="206"/>
      <c r="DK1153" s="206"/>
      <c r="DL1153" s="206"/>
      <c r="DM1153" s="206"/>
      <c r="DN1153" s="206"/>
      <c r="DO1153" s="206"/>
      <c r="DP1153" s="206"/>
      <c r="DQ1153" s="206"/>
      <c r="DR1153" s="206"/>
      <c r="DS1153" s="206"/>
      <c r="DT1153" s="206"/>
      <c r="DU1153" s="206"/>
      <c r="DV1153" s="206"/>
      <c r="DW1153" s="206"/>
      <c r="DX1153" s="206"/>
      <c r="DY1153" s="206"/>
      <c r="DZ1153" s="206"/>
      <c r="EA1153" s="206"/>
      <c r="EB1153" s="206"/>
      <c r="EC1153" s="206"/>
      <c r="ED1153" s="206"/>
      <c r="EE1153" s="206"/>
      <c r="EF1153" s="206"/>
      <c r="EG1153" s="206"/>
      <c r="EH1153" s="206"/>
      <c r="EI1153" s="206"/>
      <c r="EJ1153" s="206"/>
      <c r="EK1153" s="206"/>
      <c r="EL1153" s="206"/>
      <c r="EM1153" s="206"/>
      <c r="EN1153" s="206"/>
      <c r="EO1153" s="206"/>
      <c r="EP1153" s="206"/>
      <c r="EQ1153" s="206"/>
      <c r="ER1153" s="206"/>
      <c r="ES1153" s="206"/>
      <c r="ET1153" s="206"/>
      <c r="EU1153" s="206"/>
      <c r="EV1153" s="206"/>
      <c r="EW1153" s="206"/>
      <c r="EX1153" s="206"/>
      <c r="EY1153" s="206"/>
      <c r="EZ1153" s="206"/>
      <c r="FA1153" s="206"/>
      <c r="FB1153" s="206"/>
      <c r="FC1153" s="206"/>
      <c r="FD1153" s="206"/>
      <c r="FE1153" s="206"/>
      <c r="FF1153" s="206"/>
      <c r="FG1153" s="206"/>
      <c r="FH1153" s="206"/>
      <c r="FI1153" s="206"/>
      <c r="FJ1153" s="206"/>
      <c r="FK1153" s="206"/>
      <c r="FL1153" s="206"/>
      <c r="FM1153" s="206"/>
      <c r="FN1153" s="206"/>
      <c r="FO1153" s="206"/>
      <c r="FP1153" s="206"/>
      <c r="FQ1153" s="206"/>
      <c r="FR1153" s="206"/>
      <c r="FS1153" s="206"/>
      <c r="FT1153" s="206"/>
      <c r="FU1153" s="206"/>
      <c r="FV1153" s="206"/>
      <c r="FW1153" s="206"/>
      <c r="FX1153" s="206"/>
      <c r="FY1153" s="206"/>
      <c r="FZ1153" s="206"/>
      <c r="GA1153" s="206"/>
      <c r="GB1153" s="206"/>
      <c r="GC1153" s="206"/>
      <c r="GD1153" s="206"/>
      <c r="GE1153" s="206"/>
      <c r="GF1153" s="206"/>
      <c r="GG1153" s="206"/>
      <c r="GH1153" s="206"/>
      <c r="GI1153" s="206"/>
      <c r="GJ1153" s="206"/>
      <c r="GK1153" s="206"/>
      <c r="GL1153" s="206"/>
      <c r="GM1153" s="206"/>
      <c r="GN1153" s="206"/>
      <c r="GO1153" s="206"/>
      <c r="GP1153" s="206"/>
      <c r="GQ1153" s="206"/>
      <c r="GR1153" s="206"/>
      <c r="GS1153" s="206"/>
      <c r="GT1153" s="206"/>
      <c r="GU1153" s="206"/>
      <c r="GV1153" s="206"/>
      <c r="GW1153" s="206"/>
      <c r="GX1153" s="206"/>
      <c r="GY1153" s="206"/>
      <c r="GZ1153" s="206"/>
      <c r="HA1153" s="206"/>
      <c r="HB1153" s="206"/>
      <c r="HC1153" s="206"/>
      <c r="HD1153" s="206"/>
      <c r="HE1153" s="206"/>
      <c r="HF1153" s="206"/>
      <c r="HG1153" s="206"/>
      <c r="HH1153" s="206"/>
      <c r="HI1153" s="206"/>
      <c r="HJ1153" s="206"/>
      <c r="HK1153" s="206"/>
      <c r="HL1153" s="206"/>
      <c r="HM1153" s="206"/>
      <c r="HN1153" s="206"/>
      <c r="HO1153" s="206"/>
      <c r="HP1153" s="206"/>
      <c r="HQ1153" s="206"/>
      <c r="HR1153" s="206"/>
      <c r="HS1153" s="206"/>
      <c r="HT1153" s="206"/>
      <c r="HU1153" s="206"/>
      <c r="HV1153" s="206"/>
      <c r="HW1153" s="206"/>
      <c r="HX1153" s="206"/>
      <c r="HY1153" s="206"/>
      <c r="HZ1153" s="206"/>
      <c r="IA1153" s="206"/>
      <c r="IB1153" s="206"/>
      <c r="IC1153" s="206"/>
      <c r="ID1153" s="206"/>
      <c r="IE1153" s="206"/>
      <c r="IF1153" s="206"/>
      <c r="IG1153" s="206"/>
      <c r="IH1153" s="206"/>
    </row>
    <row r="1154" spans="1:242" s="225" customFormat="1" hidden="1" x14ac:dyDescent="0.25">
      <c r="A1154" s="206"/>
      <c r="B1154" s="206"/>
      <c r="C1154" s="204">
        <v>43776</v>
      </c>
      <c r="D1154" s="233" t="s">
        <v>1391</v>
      </c>
      <c r="E1154" s="319" t="s">
        <v>2024</v>
      </c>
      <c r="F1154" s="322"/>
      <c r="G1154" s="242" t="s">
        <v>1192</v>
      </c>
      <c r="H1154" s="285"/>
      <c r="I1154" s="236">
        <v>192000</v>
      </c>
      <c r="J1154" s="357">
        <f t="shared" si="18"/>
        <v>16165400</v>
      </c>
      <c r="K1154" s="251"/>
      <c r="L1154" s="287"/>
      <c r="M1154" s="319" t="s">
        <v>2024</v>
      </c>
      <c r="N1154" s="287"/>
      <c r="O1154" s="287"/>
      <c r="P1154" s="287"/>
      <c r="Q1154" s="287"/>
      <c r="R1154" s="287"/>
      <c r="S1154" s="287"/>
      <c r="T1154" s="287"/>
      <c r="U1154" s="287"/>
      <c r="V1154" s="287"/>
      <c r="W1154" s="287"/>
      <c r="X1154" s="287"/>
      <c r="Y1154" s="287"/>
      <c r="Z1154" s="287"/>
      <c r="AA1154" s="287"/>
      <c r="AB1154" s="287"/>
      <c r="AC1154" s="287"/>
      <c r="AD1154" s="287"/>
      <c r="AE1154" s="287"/>
      <c r="AF1154" s="287"/>
      <c r="AG1154" s="287"/>
      <c r="AH1154" s="287"/>
      <c r="AI1154" s="287"/>
      <c r="AJ1154" s="449"/>
      <c r="AK1154" s="206"/>
      <c r="AL1154" s="206"/>
      <c r="AM1154" s="206"/>
      <c r="AN1154" s="206"/>
      <c r="AO1154" s="206"/>
      <c r="AP1154" s="206"/>
      <c r="AQ1154" s="206"/>
      <c r="AR1154" s="206"/>
      <c r="AS1154" s="206"/>
      <c r="AT1154" s="206"/>
      <c r="AU1154" s="206"/>
      <c r="AV1154" s="206"/>
      <c r="AW1154" s="206"/>
      <c r="AX1154" s="206"/>
      <c r="AY1154" s="206"/>
      <c r="AZ1154" s="206"/>
      <c r="BA1154" s="206"/>
      <c r="BB1154" s="206"/>
      <c r="BC1154" s="206"/>
      <c r="BD1154" s="206"/>
      <c r="BE1154" s="206"/>
      <c r="BF1154" s="206"/>
      <c r="BG1154" s="206"/>
      <c r="BH1154" s="206"/>
      <c r="BI1154" s="206"/>
      <c r="BJ1154" s="206"/>
      <c r="BK1154" s="206"/>
      <c r="BL1154" s="206"/>
      <c r="BM1154" s="206"/>
      <c r="BN1154" s="206"/>
      <c r="BO1154" s="206"/>
      <c r="BP1154" s="206"/>
      <c r="BQ1154" s="206"/>
      <c r="BR1154" s="206"/>
      <c r="BS1154" s="206"/>
      <c r="BT1154" s="206"/>
      <c r="BU1154" s="206"/>
      <c r="BV1154" s="206"/>
      <c r="BW1154" s="206"/>
      <c r="BX1154" s="206"/>
      <c r="BY1154" s="206"/>
      <c r="BZ1154" s="206"/>
      <c r="CA1154" s="206"/>
      <c r="CB1154" s="206"/>
      <c r="CC1154" s="206"/>
      <c r="CD1154" s="206"/>
      <c r="CE1154" s="206"/>
      <c r="CF1154" s="206"/>
      <c r="CG1154" s="206"/>
      <c r="CH1154" s="206"/>
      <c r="CI1154" s="206"/>
      <c r="CJ1154" s="206"/>
      <c r="CK1154" s="206"/>
      <c r="CL1154" s="206"/>
      <c r="CM1154" s="206"/>
      <c r="CN1154" s="206"/>
      <c r="CO1154" s="206"/>
      <c r="CP1154" s="206"/>
      <c r="CQ1154" s="206"/>
      <c r="CR1154" s="206"/>
      <c r="CS1154" s="206"/>
      <c r="CT1154" s="206"/>
      <c r="CU1154" s="206"/>
      <c r="CV1154" s="206"/>
      <c r="CW1154" s="206"/>
      <c r="CX1154" s="206"/>
      <c r="CY1154" s="206"/>
      <c r="CZ1154" s="206"/>
      <c r="DA1154" s="206"/>
      <c r="DB1154" s="206"/>
      <c r="DC1154" s="206"/>
      <c r="DD1154" s="206"/>
      <c r="DE1154" s="206"/>
      <c r="DF1154" s="206"/>
      <c r="DG1154" s="206"/>
      <c r="DH1154" s="206"/>
      <c r="DI1154" s="206"/>
      <c r="DJ1154" s="206"/>
      <c r="DK1154" s="206"/>
      <c r="DL1154" s="206"/>
      <c r="DM1154" s="206"/>
      <c r="DN1154" s="206"/>
      <c r="DO1154" s="206"/>
      <c r="DP1154" s="206"/>
      <c r="DQ1154" s="206"/>
      <c r="DR1154" s="206"/>
      <c r="DS1154" s="206"/>
      <c r="DT1154" s="206"/>
      <c r="DU1154" s="206"/>
      <c r="DV1154" s="206"/>
      <c r="DW1154" s="206"/>
      <c r="DX1154" s="206"/>
      <c r="DY1154" s="206"/>
      <c r="DZ1154" s="206"/>
      <c r="EA1154" s="206"/>
      <c r="EB1154" s="206"/>
      <c r="EC1154" s="206"/>
      <c r="ED1154" s="206"/>
      <c r="EE1154" s="206"/>
      <c r="EF1154" s="206"/>
      <c r="EG1154" s="206"/>
      <c r="EH1154" s="206"/>
      <c r="EI1154" s="206"/>
      <c r="EJ1154" s="206"/>
      <c r="EK1154" s="206"/>
      <c r="EL1154" s="206"/>
      <c r="EM1154" s="206"/>
      <c r="EN1154" s="206"/>
      <c r="EO1154" s="206"/>
      <c r="EP1154" s="206"/>
      <c r="EQ1154" s="206"/>
      <c r="ER1154" s="206"/>
      <c r="ES1154" s="206"/>
      <c r="ET1154" s="206"/>
      <c r="EU1154" s="206"/>
      <c r="EV1154" s="206"/>
      <c r="EW1154" s="206"/>
      <c r="EX1154" s="206"/>
      <c r="EY1154" s="206"/>
      <c r="EZ1154" s="206"/>
      <c r="FA1154" s="206"/>
      <c r="FB1154" s="206"/>
      <c r="FC1154" s="206"/>
      <c r="FD1154" s="206"/>
      <c r="FE1154" s="206"/>
      <c r="FF1154" s="206"/>
      <c r="FG1154" s="206"/>
      <c r="FH1154" s="206"/>
      <c r="FI1154" s="206"/>
      <c r="FJ1154" s="206"/>
      <c r="FK1154" s="206"/>
      <c r="FL1154" s="206"/>
      <c r="FM1154" s="206"/>
      <c r="FN1154" s="206"/>
      <c r="FO1154" s="206"/>
      <c r="FP1154" s="206"/>
      <c r="FQ1154" s="206"/>
      <c r="FR1154" s="206"/>
      <c r="FS1154" s="206"/>
      <c r="FT1154" s="206"/>
      <c r="FU1154" s="206"/>
      <c r="FV1154" s="206"/>
      <c r="FW1154" s="206"/>
      <c r="FX1154" s="206"/>
      <c r="FY1154" s="206"/>
      <c r="FZ1154" s="206"/>
      <c r="GA1154" s="206"/>
      <c r="GB1154" s="206"/>
      <c r="GC1154" s="206"/>
      <c r="GD1154" s="206"/>
      <c r="GE1154" s="206"/>
      <c r="GF1154" s="206"/>
      <c r="GG1154" s="206"/>
      <c r="GH1154" s="206"/>
      <c r="GI1154" s="206"/>
      <c r="GJ1154" s="206"/>
      <c r="GK1154" s="206"/>
      <c r="GL1154" s="206"/>
      <c r="GM1154" s="206"/>
      <c r="GN1154" s="206"/>
      <c r="GO1154" s="206"/>
      <c r="GP1154" s="206"/>
      <c r="GQ1154" s="206"/>
      <c r="GR1154" s="206"/>
      <c r="GS1154" s="206"/>
      <c r="GT1154" s="206"/>
      <c r="GU1154" s="206"/>
      <c r="GV1154" s="206"/>
      <c r="GW1154" s="206"/>
      <c r="GX1154" s="206"/>
      <c r="GY1154" s="206"/>
      <c r="GZ1154" s="206"/>
      <c r="HA1154" s="206"/>
      <c r="HB1154" s="206"/>
      <c r="HC1154" s="206"/>
      <c r="HD1154" s="206"/>
      <c r="HE1154" s="206"/>
      <c r="HF1154" s="206"/>
      <c r="HG1154" s="206"/>
      <c r="HH1154" s="206"/>
      <c r="HI1154" s="206"/>
      <c r="HJ1154" s="206"/>
      <c r="HK1154" s="206"/>
      <c r="HL1154" s="206"/>
      <c r="HM1154" s="206"/>
      <c r="HN1154" s="206"/>
      <c r="HO1154" s="206"/>
      <c r="HP1154" s="206"/>
      <c r="HQ1154" s="206"/>
      <c r="HR1154" s="206"/>
      <c r="HS1154" s="206"/>
      <c r="HT1154" s="206"/>
      <c r="HU1154" s="206"/>
      <c r="HV1154" s="206"/>
      <c r="HW1154" s="206"/>
      <c r="HX1154" s="206"/>
      <c r="HY1154" s="206"/>
      <c r="HZ1154" s="206"/>
      <c r="IA1154" s="206"/>
      <c r="IB1154" s="206"/>
      <c r="IC1154" s="206"/>
      <c r="ID1154" s="206"/>
      <c r="IE1154" s="206"/>
      <c r="IF1154" s="206"/>
      <c r="IG1154" s="206"/>
      <c r="IH1154" s="206"/>
    </row>
    <row r="1155" spans="1:242" s="225" customFormat="1" hidden="1" x14ac:dyDescent="0.25">
      <c r="A1155" s="206"/>
      <c r="B1155" s="206"/>
      <c r="C1155" s="204">
        <v>43776</v>
      </c>
      <c r="D1155" s="233" t="s">
        <v>2035</v>
      </c>
      <c r="E1155" s="319" t="s">
        <v>2025</v>
      </c>
      <c r="F1155" s="322"/>
      <c r="G1155" s="242" t="s">
        <v>1790</v>
      </c>
      <c r="H1155" s="285"/>
      <c r="I1155" s="236">
        <v>450000</v>
      </c>
      <c r="J1155" s="357">
        <f t="shared" si="18"/>
        <v>15715400</v>
      </c>
      <c r="K1155" s="251"/>
      <c r="L1155" s="287"/>
      <c r="M1155" s="319" t="s">
        <v>2025</v>
      </c>
      <c r="N1155" s="287"/>
      <c r="O1155" s="287"/>
      <c r="P1155" s="287"/>
      <c r="Q1155" s="287"/>
      <c r="R1155" s="287"/>
      <c r="S1155" s="287"/>
      <c r="T1155" s="287"/>
      <c r="U1155" s="287"/>
      <c r="V1155" s="287"/>
      <c r="W1155" s="287"/>
      <c r="X1155" s="287"/>
      <c r="Y1155" s="287"/>
      <c r="Z1155" s="287"/>
      <c r="AA1155" s="287"/>
      <c r="AB1155" s="287"/>
      <c r="AC1155" s="287"/>
      <c r="AD1155" s="287"/>
      <c r="AE1155" s="287"/>
      <c r="AF1155" s="287"/>
      <c r="AG1155" s="287"/>
      <c r="AH1155" s="287"/>
      <c r="AI1155" s="287"/>
      <c r="AJ1155" s="449"/>
      <c r="AK1155" s="206"/>
      <c r="AL1155" s="206"/>
      <c r="AM1155" s="206"/>
      <c r="AN1155" s="206"/>
      <c r="AO1155" s="206"/>
      <c r="AP1155" s="206"/>
      <c r="AQ1155" s="206"/>
      <c r="AR1155" s="206"/>
      <c r="AS1155" s="206"/>
      <c r="AT1155" s="206"/>
      <c r="AU1155" s="206"/>
      <c r="AV1155" s="206"/>
      <c r="AW1155" s="206"/>
      <c r="AX1155" s="206"/>
      <c r="AY1155" s="206"/>
      <c r="AZ1155" s="206"/>
      <c r="BA1155" s="206"/>
      <c r="BB1155" s="206"/>
      <c r="BC1155" s="206"/>
      <c r="BD1155" s="206"/>
      <c r="BE1155" s="206"/>
      <c r="BF1155" s="206"/>
      <c r="BG1155" s="206"/>
      <c r="BH1155" s="206"/>
      <c r="BI1155" s="206"/>
      <c r="BJ1155" s="206"/>
      <c r="BK1155" s="206"/>
      <c r="BL1155" s="206"/>
      <c r="BM1155" s="206"/>
      <c r="BN1155" s="206"/>
      <c r="BO1155" s="206"/>
      <c r="BP1155" s="206"/>
      <c r="BQ1155" s="206"/>
      <c r="BR1155" s="206"/>
      <c r="BS1155" s="206"/>
      <c r="BT1155" s="206"/>
      <c r="BU1155" s="206"/>
      <c r="BV1155" s="206"/>
      <c r="BW1155" s="206"/>
      <c r="BX1155" s="206"/>
      <c r="BY1155" s="206"/>
      <c r="BZ1155" s="206"/>
      <c r="CA1155" s="206"/>
      <c r="CB1155" s="206"/>
      <c r="CC1155" s="206"/>
      <c r="CD1155" s="206"/>
      <c r="CE1155" s="206"/>
      <c r="CF1155" s="206"/>
      <c r="CG1155" s="206"/>
      <c r="CH1155" s="206"/>
      <c r="CI1155" s="206"/>
      <c r="CJ1155" s="206"/>
      <c r="CK1155" s="206"/>
      <c r="CL1155" s="206"/>
      <c r="CM1155" s="206"/>
      <c r="CN1155" s="206"/>
      <c r="CO1155" s="206"/>
      <c r="CP1155" s="206"/>
      <c r="CQ1155" s="206"/>
      <c r="CR1155" s="206"/>
      <c r="CS1155" s="206"/>
      <c r="CT1155" s="206"/>
      <c r="CU1155" s="206"/>
      <c r="CV1155" s="206"/>
      <c r="CW1155" s="206"/>
      <c r="CX1155" s="206"/>
      <c r="CY1155" s="206"/>
      <c r="CZ1155" s="206"/>
      <c r="DA1155" s="206"/>
      <c r="DB1155" s="206"/>
      <c r="DC1155" s="206"/>
      <c r="DD1155" s="206"/>
      <c r="DE1155" s="206"/>
      <c r="DF1155" s="206"/>
      <c r="DG1155" s="206"/>
      <c r="DH1155" s="206"/>
      <c r="DI1155" s="206"/>
      <c r="DJ1155" s="206"/>
      <c r="DK1155" s="206"/>
      <c r="DL1155" s="206"/>
      <c r="DM1155" s="206"/>
      <c r="DN1155" s="206"/>
      <c r="DO1155" s="206"/>
      <c r="DP1155" s="206"/>
      <c r="DQ1155" s="206"/>
      <c r="DR1155" s="206"/>
      <c r="DS1155" s="206"/>
      <c r="DT1155" s="206"/>
      <c r="DU1155" s="206"/>
      <c r="DV1155" s="206"/>
      <c r="DW1155" s="206"/>
      <c r="DX1155" s="206"/>
      <c r="DY1155" s="206"/>
      <c r="DZ1155" s="206"/>
      <c r="EA1155" s="206"/>
      <c r="EB1155" s="206"/>
      <c r="EC1155" s="206"/>
      <c r="ED1155" s="206"/>
      <c r="EE1155" s="206"/>
      <c r="EF1155" s="206"/>
      <c r="EG1155" s="206"/>
      <c r="EH1155" s="206"/>
      <c r="EI1155" s="206"/>
      <c r="EJ1155" s="206"/>
      <c r="EK1155" s="206"/>
      <c r="EL1155" s="206"/>
      <c r="EM1155" s="206"/>
      <c r="EN1155" s="206"/>
      <c r="EO1155" s="206"/>
      <c r="EP1155" s="206"/>
      <c r="EQ1155" s="206"/>
      <c r="ER1155" s="206"/>
      <c r="ES1155" s="206"/>
      <c r="ET1155" s="206"/>
      <c r="EU1155" s="206"/>
      <c r="EV1155" s="206"/>
      <c r="EW1155" s="206"/>
      <c r="EX1155" s="206"/>
      <c r="EY1155" s="206"/>
      <c r="EZ1155" s="206"/>
      <c r="FA1155" s="206"/>
      <c r="FB1155" s="206"/>
      <c r="FC1155" s="206"/>
      <c r="FD1155" s="206"/>
      <c r="FE1155" s="206"/>
      <c r="FF1155" s="206"/>
      <c r="FG1155" s="206"/>
      <c r="FH1155" s="206"/>
      <c r="FI1155" s="206"/>
      <c r="FJ1155" s="206"/>
      <c r="FK1155" s="206"/>
      <c r="FL1155" s="206"/>
      <c r="FM1155" s="206"/>
      <c r="FN1155" s="206"/>
      <c r="FO1155" s="206"/>
      <c r="FP1155" s="206"/>
      <c r="FQ1155" s="206"/>
      <c r="FR1155" s="206"/>
      <c r="FS1155" s="206"/>
      <c r="FT1155" s="206"/>
      <c r="FU1155" s="206"/>
      <c r="FV1155" s="206"/>
      <c r="FW1155" s="206"/>
      <c r="FX1155" s="206"/>
      <c r="FY1155" s="206"/>
      <c r="FZ1155" s="206"/>
      <c r="GA1155" s="206"/>
      <c r="GB1155" s="206"/>
      <c r="GC1155" s="206"/>
      <c r="GD1155" s="206"/>
      <c r="GE1155" s="206"/>
      <c r="GF1155" s="206"/>
      <c r="GG1155" s="206"/>
      <c r="GH1155" s="206"/>
      <c r="GI1155" s="206"/>
      <c r="GJ1155" s="206"/>
      <c r="GK1155" s="206"/>
      <c r="GL1155" s="206"/>
      <c r="GM1155" s="206"/>
      <c r="GN1155" s="206"/>
      <c r="GO1155" s="206"/>
      <c r="GP1155" s="206"/>
      <c r="GQ1155" s="206"/>
      <c r="GR1155" s="206"/>
      <c r="GS1155" s="206"/>
      <c r="GT1155" s="206"/>
      <c r="GU1155" s="206"/>
      <c r="GV1155" s="206"/>
      <c r="GW1155" s="206"/>
      <c r="GX1155" s="206"/>
      <c r="GY1155" s="206"/>
      <c r="GZ1155" s="206"/>
      <c r="HA1155" s="206"/>
      <c r="HB1155" s="206"/>
      <c r="HC1155" s="206"/>
      <c r="HD1155" s="206"/>
      <c r="HE1155" s="206"/>
      <c r="HF1155" s="206"/>
      <c r="HG1155" s="206"/>
      <c r="HH1155" s="206"/>
      <c r="HI1155" s="206"/>
      <c r="HJ1155" s="206"/>
      <c r="HK1155" s="206"/>
      <c r="HL1155" s="206"/>
      <c r="HM1155" s="206"/>
      <c r="HN1155" s="206"/>
      <c r="HO1155" s="206"/>
      <c r="HP1155" s="206"/>
      <c r="HQ1155" s="206"/>
      <c r="HR1155" s="206"/>
      <c r="HS1155" s="206"/>
      <c r="HT1155" s="206"/>
      <c r="HU1155" s="206"/>
      <c r="HV1155" s="206"/>
      <c r="HW1155" s="206"/>
      <c r="HX1155" s="206"/>
      <c r="HY1155" s="206"/>
      <c r="HZ1155" s="206"/>
      <c r="IA1155" s="206"/>
      <c r="IB1155" s="206"/>
      <c r="IC1155" s="206"/>
      <c r="ID1155" s="206"/>
      <c r="IE1155" s="206"/>
      <c r="IF1155" s="206"/>
      <c r="IG1155" s="206"/>
      <c r="IH1155" s="206"/>
    </row>
    <row r="1156" spans="1:242" s="225" customFormat="1" hidden="1" x14ac:dyDescent="0.25">
      <c r="A1156" s="206"/>
      <c r="B1156" s="206"/>
      <c r="C1156" s="204">
        <v>43777</v>
      </c>
      <c r="D1156" s="233" t="s">
        <v>2036</v>
      </c>
      <c r="E1156" s="319" t="s">
        <v>2026</v>
      </c>
      <c r="F1156" s="322"/>
      <c r="G1156" s="242" t="s">
        <v>1185</v>
      </c>
      <c r="H1156" s="285"/>
      <c r="I1156" s="236">
        <v>45000</v>
      </c>
      <c r="J1156" s="357">
        <f t="shared" si="18"/>
        <v>15670400</v>
      </c>
      <c r="K1156" s="251"/>
      <c r="L1156" s="287"/>
      <c r="M1156" s="319" t="s">
        <v>2026</v>
      </c>
      <c r="N1156" s="287"/>
      <c r="O1156" s="287"/>
      <c r="P1156" s="287"/>
      <c r="Q1156" s="287"/>
      <c r="R1156" s="287"/>
      <c r="S1156" s="287"/>
      <c r="T1156" s="287"/>
      <c r="U1156" s="287"/>
      <c r="V1156" s="287"/>
      <c r="W1156" s="287"/>
      <c r="X1156" s="287"/>
      <c r="Y1156" s="287"/>
      <c r="Z1156" s="287"/>
      <c r="AA1156" s="287"/>
      <c r="AB1156" s="287"/>
      <c r="AC1156" s="287"/>
      <c r="AD1156" s="287"/>
      <c r="AE1156" s="287"/>
      <c r="AF1156" s="287"/>
      <c r="AG1156" s="287"/>
      <c r="AH1156" s="287"/>
      <c r="AI1156" s="287"/>
      <c r="AJ1156" s="449"/>
      <c r="AK1156" s="206"/>
      <c r="AL1156" s="206"/>
      <c r="AM1156" s="206"/>
      <c r="AN1156" s="206"/>
      <c r="AO1156" s="206"/>
      <c r="AP1156" s="206"/>
      <c r="AQ1156" s="206"/>
      <c r="AR1156" s="206"/>
      <c r="AS1156" s="206"/>
      <c r="AT1156" s="206"/>
      <c r="AU1156" s="206"/>
      <c r="AV1156" s="206"/>
      <c r="AW1156" s="206"/>
      <c r="AX1156" s="206"/>
      <c r="AY1156" s="206"/>
      <c r="AZ1156" s="206"/>
      <c r="BA1156" s="206"/>
      <c r="BB1156" s="206"/>
      <c r="BC1156" s="206"/>
      <c r="BD1156" s="206"/>
      <c r="BE1156" s="206"/>
      <c r="BF1156" s="206"/>
      <c r="BG1156" s="206"/>
      <c r="BH1156" s="206"/>
      <c r="BI1156" s="206"/>
      <c r="BJ1156" s="206"/>
      <c r="BK1156" s="206"/>
      <c r="BL1156" s="206"/>
      <c r="BM1156" s="206"/>
      <c r="BN1156" s="206"/>
      <c r="BO1156" s="206"/>
      <c r="BP1156" s="206"/>
      <c r="BQ1156" s="206"/>
      <c r="BR1156" s="206"/>
      <c r="BS1156" s="206"/>
      <c r="BT1156" s="206"/>
      <c r="BU1156" s="206"/>
      <c r="BV1156" s="206"/>
      <c r="BW1156" s="206"/>
      <c r="BX1156" s="206"/>
      <c r="BY1156" s="206"/>
      <c r="BZ1156" s="206"/>
      <c r="CA1156" s="206"/>
      <c r="CB1156" s="206"/>
      <c r="CC1156" s="206"/>
      <c r="CD1156" s="206"/>
      <c r="CE1156" s="206"/>
      <c r="CF1156" s="206"/>
      <c r="CG1156" s="206"/>
      <c r="CH1156" s="206"/>
      <c r="CI1156" s="206"/>
      <c r="CJ1156" s="206"/>
      <c r="CK1156" s="206"/>
      <c r="CL1156" s="206"/>
      <c r="CM1156" s="206"/>
      <c r="CN1156" s="206"/>
      <c r="CO1156" s="206"/>
      <c r="CP1156" s="206"/>
      <c r="CQ1156" s="206"/>
      <c r="CR1156" s="206"/>
      <c r="CS1156" s="206"/>
      <c r="CT1156" s="206"/>
      <c r="CU1156" s="206"/>
      <c r="CV1156" s="206"/>
      <c r="CW1156" s="206"/>
      <c r="CX1156" s="206"/>
      <c r="CY1156" s="206"/>
      <c r="CZ1156" s="206"/>
      <c r="DA1156" s="206"/>
      <c r="DB1156" s="206"/>
      <c r="DC1156" s="206"/>
      <c r="DD1156" s="206"/>
      <c r="DE1156" s="206"/>
      <c r="DF1156" s="206"/>
      <c r="DG1156" s="206"/>
      <c r="DH1156" s="206"/>
      <c r="DI1156" s="206"/>
      <c r="DJ1156" s="206"/>
      <c r="DK1156" s="206"/>
      <c r="DL1156" s="206"/>
      <c r="DM1156" s="206"/>
      <c r="DN1156" s="206"/>
      <c r="DO1156" s="206"/>
      <c r="DP1156" s="206"/>
      <c r="DQ1156" s="206"/>
      <c r="DR1156" s="206"/>
      <c r="DS1156" s="206"/>
      <c r="DT1156" s="206"/>
      <c r="DU1156" s="206"/>
      <c r="DV1156" s="206"/>
      <c r="DW1156" s="206"/>
      <c r="DX1156" s="206"/>
      <c r="DY1156" s="206"/>
      <c r="DZ1156" s="206"/>
      <c r="EA1156" s="206"/>
      <c r="EB1156" s="206"/>
      <c r="EC1156" s="206"/>
      <c r="ED1156" s="206"/>
      <c r="EE1156" s="206"/>
      <c r="EF1156" s="206"/>
      <c r="EG1156" s="206"/>
      <c r="EH1156" s="206"/>
      <c r="EI1156" s="206"/>
      <c r="EJ1156" s="206"/>
      <c r="EK1156" s="206"/>
      <c r="EL1156" s="206"/>
      <c r="EM1156" s="206"/>
      <c r="EN1156" s="206"/>
      <c r="EO1156" s="206"/>
      <c r="EP1156" s="206"/>
      <c r="EQ1156" s="206"/>
      <c r="ER1156" s="206"/>
      <c r="ES1156" s="206"/>
      <c r="ET1156" s="206"/>
      <c r="EU1156" s="206"/>
      <c r="EV1156" s="206"/>
      <c r="EW1156" s="206"/>
      <c r="EX1156" s="206"/>
      <c r="EY1156" s="206"/>
      <c r="EZ1156" s="206"/>
      <c r="FA1156" s="206"/>
      <c r="FB1156" s="206"/>
      <c r="FC1156" s="206"/>
      <c r="FD1156" s="206"/>
      <c r="FE1156" s="206"/>
      <c r="FF1156" s="206"/>
      <c r="FG1156" s="206"/>
      <c r="FH1156" s="206"/>
      <c r="FI1156" s="206"/>
      <c r="FJ1156" s="206"/>
      <c r="FK1156" s="206"/>
      <c r="FL1156" s="206"/>
      <c r="FM1156" s="206"/>
      <c r="FN1156" s="206"/>
      <c r="FO1156" s="206"/>
      <c r="FP1156" s="206"/>
      <c r="FQ1156" s="206"/>
      <c r="FR1156" s="206"/>
      <c r="FS1156" s="206"/>
      <c r="FT1156" s="206"/>
      <c r="FU1156" s="206"/>
      <c r="FV1156" s="206"/>
      <c r="FW1156" s="206"/>
      <c r="FX1156" s="206"/>
      <c r="FY1156" s="206"/>
      <c r="FZ1156" s="206"/>
      <c r="GA1156" s="206"/>
      <c r="GB1156" s="206"/>
      <c r="GC1156" s="206"/>
      <c r="GD1156" s="206"/>
      <c r="GE1156" s="206"/>
      <c r="GF1156" s="206"/>
      <c r="GG1156" s="206"/>
      <c r="GH1156" s="206"/>
      <c r="GI1156" s="206"/>
      <c r="GJ1156" s="206"/>
      <c r="GK1156" s="206"/>
      <c r="GL1156" s="206"/>
      <c r="GM1156" s="206"/>
      <c r="GN1156" s="206"/>
      <c r="GO1156" s="206"/>
      <c r="GP1156" s="206"/>
      <c r="GQ1156" s="206"/>
      <c r="GR1156" s="206"/>
      <c r="GS1156" s="206"/>
      <c r="GT1156" s="206"/>
      <c r="GU1156" s="206"/>
      <c r="GV1156" s="206"/>
      <c r="GW1156" s="206"/>
      <c r="GX1156" s="206"/>
      <c r="GY1156" s="206"/>
      <c r="GZ1156" s="206"/>
      <c r="HA1156" s="206"/>
      <c r="HB1156" s="206"/>
      <c r="HC1156" s="206"/>
      <c r="HD1156" s="206"/>
      <c r="HE1156" s="206"/>
      <c r="HF1156" s="206"/>
      <c r="HG1156" s="206"/>
      <c r="HH1156" s="206"/>
      <c r="HI1156" s="206"/>
      <c r="HJ1156" s="206"/>
      <c r="HK1156" s="206"/>
      <c r="HL1156" s="206"/>
      <c r="HM1156" s="206"/>
      <c r="HN1156" s="206"/>
      <c r="HO1156" s="206"/>
      <c r="HP1156" s="206"/>
      <c r="HQ1156" s="206"/>
      <c r="HR1156" s="206"/>
      <c r="HS1156" s="206"/>
      <c r="HT1156" s="206"/>
      <c r="HU1156" s="206"/>
      <c r="HV1156" s="206"/>
      <c r="HW1156" s="206"/>
      <c r="HX1156" s="206"/>
      <c r="HY1156" s="206"/>
      <c r="HZ1156" s="206"/>
      <c r="IA1156" s="206"/>
      <c r="IB1156" s="206"/>
      <c r="IC1156" s="206"/>
      <c r="ID1156" s="206"/>
      <c r="IE1156" s="206"/>
      <c r="IF1156" s="206"/>
      <c r="IG1156" s="206"/>
      <c r="IH1156" s="206"/>
    </row>
    <row r="1157" spans="1:242" s="225" customFormat="1" hidden="1" x14ac:dyDescent="0.25">
      <c r="A1157" s="206"/>
      <c r="B1157" s="206"/>
      <c r="C1157" s="399">
        <v>43775</v>
      </c>
      <c r="D1157" s="226" t="s">
        <v>2013</v>
      </c>
      <c r="E1157" s="206" t="s">
        <v>2037</v>
      </c>
      <c r="F1157" s="206"/>
      <c r="G1157" s="225" t="s">
        <v>1210</v>
      </c>
      <c r="H1157" s="285"/>
      <c r="I1157" s="410">
        <v>1500000</v>
      </c>
      <c r="J1157" s="357">
        <f t="shared" si="18"/>
        <v>14170400</v>
      </c>
      <c r="K1157" s="251"/>
      <c r="L1157" s="287"/>
      <c r="M1157" s="206" t="s">
        <v>2037</v>
      </c>
      <c r="N1157" s="287"/>
      <c r="O1157" s="287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449"/>
      <c r="AK1157" s="206"/>
      <c r="AL1157" s="206"/>
      <c r="AM1157" s="206"/>
      <c r="AN1157" s="206"/>
      <c r="AO1157" s="206"/>
      <c r="AP1157" s="206"/>
      <c r="AQ1157" s="206"/>
      <c r="AR1157" s="206"/>
      <c r="AS1157" s="206"/>
      <c r="AT1157" s="206"/>
      <c r="AU1157" s="206"/>
      <c r="AV1157" s="206"/>
      <c r="AW1157" s="206"/>
      <c r="AX1157" s="206"/>
      <c r="AY1157" s="206"/>
      <c r="AZ1157" s="206"/>
      <c r="BA1157" s="206"/>
      <c r="BB1157" s="206"/>
      <c r="BC1157" s="206"/>
      <c r="BD1157" s="206"/>
      <c r="BE1157" s="206"/>
      <c r="BF1157" s="206"/>
      <c r="BG1157" s="206"/>
      <c r="BH1157" s="206"/>
      <c r="BI1157" s="206"/>
      <c r="BJ1157" s="206"/>
      <c r="BK1157" s="206"/>
      <c r="BL1157" s="206"/>
      <c r="BM1157" s="206"/>
      <c r="BN1157" s="206"/>
      <c r="BO1157" s="206"/>
      <c r="BP1157" s="206"/>
      <c r="BQ1157" s="206"/>
      <c r="BR1157" s="206"/>
      <c r="BS1157" s="206"/>
      <c r="BT1157" s="206"/>
      <c r="BU1157" s="206"/>
      <c r="BV1157" s="206"/>
      <c r="BW1157" s="206"/>
      <c r="BX1157" s="206"/>
      <c r="BY1157" s="206"/>
      <c r="BZ1157" s="206"/>
      <c r="CA1157" s="206"/>
      <c r="CB1157" s="206"/>
      <c r="CC1157" s="206"/>
      <c r="CD1157" s="206"/>
      <c r="CE1157" s="206"/>
      <c r="CF1157" s="206"/>
      <c r="CG1157" s="206"/>
      <c r="CH1157" s="206"/>
      <c r="CI1157" s="206"/>
      <c r="CJ1157" s="206"/>
      <c r="CK1157" s="206"/>
      <c r="CL1157" s="206"/>
      <c r="CM1157" s="206"/>
      <c r="CN1157" s="206"/>
      <c r="CO1157" s="206"/>
      <c r="CP1157" s="206"/>
      <c r="CQ1157" s="206"/>
      <c r="CR1157" s="206"/>
      <c r="CS1157" s="206"/>
      <c r="CT1157" s="206"/>
      <c r="CU1157" s="206"/>
      <c r="CV1157" s="206"/>
      <c r="CW1157" s="206"/>
      <c r="CX1157" s="206"/>
      <c r="CY1157" s="206"/>
      <c r="CZ1157" s="206"/>
      <c r="DA1157" s="206"/>
      <c r="DB1157" s="206"/>
      <c r="DC1157" s="206"/>
      <c r="DD1157" s="206"/>
      <c r="DE1157" s="206"/>
      <c r="DF1157" s="206"/>
      <c r="DG1157" s="206"/>
      <c r="DH1157" s="206"/>
      <c r="DI1157" s="206"/>
      <c r="DJ1157" s="206"/>
      <c r="DK1157" s="206"/>
      <c r="DL1157" s="206"/>
      <c r="DM1157" s="206"/>
      <c r="DN1157" s="206"/>
      <c r="DO1157" s="206"/>
      <c r="DP1157" s="206"/>
      <c r="DQ1157" s="206"/>
      <c r="DR1157" s="206"/>
      <c r="DS1157" s="206"/>
      <c r="DT1157" s="206"/>
      <c r="DU1157" s="206"/>
      <c r="DV1157" s="206"/>
      <c r="DW1157" s="206"/>
      <c r="DX1157" s="206"/>
      <c r="DY1157" s="206"/>
      <c r="DZ1157" s="206"/>
      <c r="EA1157" s="206"/>
      <c r="EB1157" s="206"/>
      <c r="EC1157" s="206"/>
      <c r="ED1157" s="206"/>
      <c r="EE1157" s="206"/>
      <c r="EF1157" s="206"/>
      <c r="EG1157" s="206"/>
      <c r="EH1157" s="206"/>
      <c r="EI1157" s="206"/>
      <c r="EJ1157" s="206"/>
      <c r="EK1157" s="206"/>
      <c r="EL1157" s="206"/>
      <c r="EM1157" s="206"/>
      <c r="EN1157" s="206"/>
      <c r="EO1157" s="206"/>
      <c r="EP1157" s="206"/>
      <c r="EQ1157" s="206"/>
      <c r="ER1157" s="206"/>
      <c r="ES1157" s="206"/>
      <c r="ET1157" s="206"/>
      <c r="EU1157" s="206"/>
      <c r="EV1157" s="206"/>
      <c r="EW1157" s="206"/>
      <c r="EX1157" s="206"/>
      <c r="EY1157" s="206"/>
      <c r="EZ1157" s="206"/>
      <c r="FA1157" s="206"/>
      <c r="FB1157" s="206"/>
      <c r="FC1157" s="206"/>
      <c r="FD1157" s="206"/>
      <c r="FE1157" s="206"/>
      <c r="FF1157" s="206"/>
      <c r="FG1157" s="206"/>
      <c r="FH1157" s="206"/>
      <c r="FI1157" s="206"/>
      <c r="FJ1157" s="206"/>
      <c r="FK1157" s="206"/>
      <c r="FL1157" s="206"/>
      <c r="FM1157" s="206"/>
      <c r="FN1157" s="206"/>
      <c r="FO1157" s="206"/>
      <c r="FP1157" s="206"/>
      <c r="FQ1157" s="206"/>
      <c r="FR1157" s="206"/>
      <c r="FS1157" s="206"/>
      <c r="FT1157" s="206"/>
      <c r="FU1157" s="206"/>
      <c r="FV1157" s="206"/>
      <c r="FW1157" s="206"/>
      <c r="FX1157" s="206"/>
      <c r="FY1157" s="206"/>
      <c r="FZ1157" s="206"/>
      <c r="GA1157" s="206"/>
      <c r="GB1157" s="206"/>
      <c r="GC1157" s="206"/>
      <c r="GD1157" s="206"/>
      <c r="GE1157" s="206"/>
      <c r="GF1157" s="206"/>
      <c r="GG1157" s="206"/>
      <c r="GH1157" s="206"/>
      <c r="GI1157" s="206"/>
      <c r="GJ1157" s="206"/>
      <c r="GK1157" s="206"/>
      <c r="GL1157" s="206"/>
      <c r="GM1157" s="206"/>
      <c r="GN1157" s="206"/>
      <c r="GO1157" s="206"/>
      <c r="GP1157" s="206"/>
      <c r="GQ1157" s="206"/>
      <c r="GR1157" s="206"/>
      <c r="GS1157" s="206"/>
      <c r="GT1157" s="206"/>
      <c r="GU1157" s="206"/>
      <c r="GV1157" s="206"/>
      <c r="GW1157" s="206"/>
      <c r="GX1157" s="206"/>
      <c r="GY1157" s="206"/>
      <c r="GZ1157" s="206"/>
      <c r="HA1157" s="206"/>
      <c r="HB1157" s="206"/>
      <c r="HC1157" s="206"/>
      <c r="HD1157" s="206"/>
      <c r="HE1157" s="206"/>
      <c r="HF1157" s="206"/>
      <c r="HG1157" s="206"/>
      <c r="HH1157" s="206"/>
      <c r="HI1157" s="206"/>
      <c r="HJ1157" s="206"/>
      <c r="HK1157" s="206"/>
      <c r="HL1157" s="206"/>
      <c r="HM1157" s="206"/>
      <c r="HN1157" s="206"/>
      <c r="HO1157" s="206"/>
      <c r="HP1157" s="206"/>
      <c r="HQ1157" s="206"/>
      <c r="HR1157" s="206"/>
      <c r="HS1157" s="206"/>
      <c r="HT1157" s="206"/>
      <c r="HU1157" s="206"/>
      <c r="HV1157" s="206"/>
      <c r="HW1157" s="206"/>
      <c r="HX1157" s="206"/>
      <c r="HY1157" s="206"/>
      <c r="HZ1157" s="206"/>
      <c r="IA1157" s="206"/>
      <c r="IB1157" s="206"/>
      <c r="IC1157" s="206"/>
      <c r="ID1157" s="206"/>
      <c r="IE1157" s="206"/>
      <c r="IF1157" s="206"/>
      <c r="IG1157" s="206"/>
      <c r="IH1157" s="206"/>
    </row>
    <row r="1158" spans="1:242" s="225" customFormat="1" hidden="1" x14ac:dyDescent="0.25">
      <c r="A1158" s="206"/>
      <c r="B1158" s="206"/>
      <c r="C1158" s="399">
        <v>43775</v>
      </c>
      <c r="D1158" s="226" t="s">
        <v>2014</v>
      </c>
      <c r="E1158" s="206" t="s">
        <v>2038</v>
      </c>
      <c r="F1158" s="206"/>
      <c r="G1158" s="225" t="s">
        <v>1521</v>
      </c>
      <c r="H1158" s="285"/>
      <c r="I1158" s="410">
        <v>500000</v>
      </c>
      <c r="J1158" s="357">
        <f t="shared" si="18"/>
        <v>13670400</v>
      </c>
      <c r="K1158" s="251"/>
      <c r="L1158" s="287"/>
      <c r="M1158" s="206" t="s">
        <v>2038</v>
      </c>
      <c r="N1158" s="287"/>
      <c r="O1158" s="287"/>
      <c r="P1158" s="287"/>
      <c r="Q1158" s="287"/>
      <c r="R1158" s="287"/>
      <c r="S1158" s="287"/>
      <c r="T1158" s="287"/>
      <c r="U1158" s="287"/>
      <c r="V1158" s="287"/>
      <c r="W1158" s="287"/>
      <c r="X1158" s="287"/>
      <c r="Y1158" s="287"/>
      <c r="Z1158" s="287"/>
      <c r="AA1158" s="287"/>
      <c r="AB1158" s="287"/>
      <c r="AC1158" s="287"/>
      <c r="AD1158" s="287"/>
      <c r="AE1158" s="287"/>
      <c r="AF1158" s="287"/>
      <c r="AG1158" s="287"/>
      <c r="AH1158" s="287"/>
      <c r="AI1158" s="287"/>
      <c r="AJ1158" s="449"/>
      <c r="AK1158" s="206"/>
      <c r="AL1158" s="206"/>
      <c r="AM1158" s="206"/>
      <c r="AN1158" s="206"/>
      <c r="AO1158" s="206"/>
      <c r="AP1158" s="206"/>
      <c r="AQ1158" s="206"/>
      <c r="AR1158" s="206"/>
      <c r="AS1158" s="206"/>
      <c r="AT1158" s="206"/>
      <c r="AU1158" s="206"/>
      <c r="AV1158" s="206"/>
      <c r="AW1158" s="206"/>
      <c r="AX1158" s="206"/>
      <c r="AY1158" s="206"/>
      <c r="AZ1158" s="206"/>
      <c r="BA1158" s="206"/>
      <c r="BB1158" s="206"/>
      <c r="BC1158" s="206"/>
      <c r="BD1158" s="206"/>
      <c r="BE1158" s="206"/>
      <c r="BF1158" s="206"/>
      <c r="BG1158" s="206"/>
      <c r="BH1158" s="206"/>
      <c r="BI1158" s="206"/>
      <c r="BJ1158" s="206"/>
      <c r="BK1158" s="206"/>
      <c r="BL1158" s="206"/>
      <c r="BM1158" s="206"/>
      <c r="BN1158" s="206"/>
      <c r="BO1158" s="206"/>
      <c r="BP1158" s="206"/>
      <c r="BQ1158" s="206"/>
      <c r="BR1158" s="206"/>
      <c r="BS1158" s="206"/>
      <c r="BT1158" s="206"/>
      <c r="BU1158" s="206"/>
      <c r="BV1158" s="206"/>
      <c r="BW1158" s="206"/>
      <c r="BX1158" s="206"/>
      <c r="BY1158" s="206"/>
      <c r="BZ1158" s="206"/>
      <c r="CA1158" s="206"/>
      <c r="CB1158" s="206"/>
      <c r="CC1158" s="206"/>
      <c r="CD1158" s="206"/>
      <c r="CE1158" s="206"/>
      <c r="CF1158" s="206"/>
      <c r="CG1158" s="206"/>
      <c r="CH1158" s="206"/>
      <c r="CI1158" s="206"/>
      <c r="CJ1158" s="206"/>
      <c r="CK1158" s="206"/>
      <c r="CL1158" s="206"/>
      <c r="CM1158" s="206"/>
      <c r="CN1158" s="206"/>
      <c r="CO1158" s="206"/>
      <c r="CP1158" s="206"/>
      <c r="CQ1158" s="206"/>
      <c r="CR1158" s="206"/>
      <c r="CS1158" s="206"/>
      <c r="CT1158" s="206"/>
      <c r="CU1158" s="206"/>
      <c r="CV1158" s="206"/>
      <c r="CW1158" s="206"/>
      <c r="CX1158" s="206"/>
      <c r="CY1158" s="206"/>
      <c r="CZ1158" s="206"/>
      <c r="DA1158" s="206"/>
      <c r="DB1158" s="206"/>
      <c r="DC1158" s="206"/>
      <c r="DD1158" s="206"/>
      <c r="DE1158" s="206"/>
      <c r="DF1158" s="206"/>
      <c r="DG1158" s="206"/>
      <c r="DH1158" s="206"/>
      <c r="DI1158" s="206"/>
      <c r="DJ1158" s="206"/>
      <c r="DK1158" s="206"/>
      <c r="DL1158" s="206"/>
      <c r="DM1158" s="206"/>
      <c r="DN1158" s="206"/>
      <c r="DO1158" s="206"/>
      <c r="DP1158" s="206"/>
      <c r="DQ1158" s="206"/>
      <c r="DR1158" s="206"/>
      <c r="DS1158" s="206"/>
      <c r="DT1158" s="206"/>
      <c r="DU1158" s="206"/>
      <c r="DV1158" s="206"/>
      <c r="DW1158" s="206"/>
      <c r="DX1158" s="206"/>
      <c r="DY1158" s="206"/>
      <c r="DZ1158" s="206"/>
      <c r="EA1158" s="206"/>
      <c r="EB1158" s="206"/>
      <c r="EC1158" s="206"/>
      <c r="ED1158" s="206"/>
      <c r="EE1158" s="206"/>
      <c r="EF1158" s="206"/>
      <c r="EG1158" s="206"/>
      <c r="EH1158" s="206"/>
      <c r="EI1158" s="206"/>
      <c r="EJ1158" s="206"/>
      <c r="EK1158" s="206"/>
      <c r="EL1158" s="206"/>
      <c r="EM1158" s="206"/>
      <c r="EN1158" s="206"/>
      <c r="EO1158" s="206"/>
      <c r="EP1158" s="206"/>
      <c r="EQ1158" s="206"/>
      <c r="ER1158" s="206"/>
      <c r="ES1158" s="206"/>
      <c r="ET1158" s="206"/>
      <c r="EU1158" s="206"/>
      <c r="EV1158" s="206"/>
      <c r="EW1158" s="206"/>
      <c r="EX1158" s="206"/>
      <c r="EY1158" s="206"/>
      <c r="EZ1158" s="206"/>
      <c r="FA1158" s="206"/>
      <c r="FB1158" s="206"/>
      <c r="FC1158" s="206"/>
      <c r="FD1158" s="206"/>
      <c r="FE1158" s="206"/>
      <c r="FF1158" s="206"/>
      <c r="FG1158" s="206"/>
      <c r="FH1158" s="206"/>
      <c r="FI1158" s="206"/>
      <c r="FJ1158" s="206"/>
      <c r="FK1158" s="206"/>
      <c r="FL1158" s="206"/>
      <c r="FM1158" s="206"/>
      <c r="FN1158" s="206"/>
      <c r="FO1158" s="206"/>
      <c r="FP1158" s="206"/>
      <c r="FQ1158" s="206"/>
      <c r="FR1158" s="206"/>
      <c r="FS1158" s="206"/>
      <c r="FT1158" s="206"/>
      <c r="FU1158" s="206"/>
      <c r="FV1158" s="206"/>
      <c r="FW1158" s="206"/>
      <c r="FX1158" s="206"/>
      <c r="FY1158" s="206"/>
      <c r="FZ1158" s="206"/>
      <c r="GA1158" s="206"/>
      <c r="GB1158" s="206"/>
      <c r="GC1158" s="206"/>
      <c r="GD1158" s="206"/>
      <c r="GE1158" s="206"/>
      <c r="GF1158" s="206"/>
      <c r="GG1158" s="206"/>
      <c r="GH1158" s="206"/>
      <c r="GI1158" s="206"/>
      <c r="GJ1158" s="206"/>
      <c r="GK1158" s="206"/>
      <c r="GL1158" s="206"/>
      <c r="GM1158" s="206"/>
      <c r="GN1158" s="206"/>
      <c r="GO1158" s="206"/>
      <c r="GP1158" s="206"/>
      <c r="GQ1158" s="206"/>
      <c r="GR1158" s="206"/>
      <c r="GS1158" s="206"/>
      <c r="GT1158" s="206"/>
      <c r="GU1158" s="206"/>
      <c r="GV1158" s="206"/>
      <c r="GW1158" s="206"/>
      <c r="GX1158" s="206"/>
      <c r="GY1158" s="206"/>
      <c r="GZ1158" s="206"/>
      <c r="HA1158" s="206"/>
      <c r="HB1158" s="206"/>
      <c r="HC1158" s="206"/>
      <c r="HD1158" s="206"/>
      <c r="HE1158" s="206"/>
      <c r="HF1158" s="206"/>
      <c r="HG1158" s="206"/>
      <c r="HH1158" s="206"/>
      <c r="HI1158" s="206"/>
      <c r="HJ1158" s="206"/>
      <c r="HK1158" s="206"/>
      <c r="HL1158" s="206"/>
      <c r="HM1158" s="206"/>
      <c r="HN1158" s="206"/>
      <c r="HO1158" s="206"/>
      <c r="HP1158" s="206"/>
      <c r="HQ1158" s="206"/>
      <c r="HR1158" s="206"/>
      <c r="HS1158" s="206"/>
      <c r="HT1158" s="206"/>
      <c r="HU1158" s="206"/>
      <c r="HV1158" s="206"/>
      <c r="HW1158" s="206"/>
      <c r="HX1158" s="206"/>
      <c r="HY1158" s="206"/>
      <c r="HZ1158" s="206"/>
      <c r="IA1158" s="206"/>
      <c r="IB1158" s="206"/>
      <c r="IC1158" s="206"/>
      <c r="ID1158" s="206"/>
      <c r="IE1158" s="206"/>
      <c r="IF1158" s="206"/>
      <c r="IG1158" s="206"/>
      <c r="IH1158" s="206"/>
    </row>
    <row r="1159" spans="1:242" s="225" customFormat="1" hidden="1" x14ac:dyDescent="0.25">
      <c r="A1159" s="206"/>
      <c r="B1159" s="206"/>
      <c r="C1159" s="327">
        <v>43776</v>
      </c>
      <c r="D1159" s="316" t="s">
        <v>2015</v>
      </c>
      <c r="E1159" s="206" t="s">
        <v>2039</v>
      </c>
      <c r="F1159" s="287"/>
      <c r="G1159" s="344" t="s">
        <v>2007</v>
      </c>
      <c r="H1159" s="285"/>
      <c r="I1159" s="410">
        <v>2455000</v>
      </c>
      <c r="J1159" s="357">
        <f t="shared" si="18"/>
        <v>11215400</v>
      </c>
      <c r="K1159" s="251"/>
      <c r="L1159" s="287"/>
      <c r="M1159" s="206" t="s">
        <v>2039</v>
      </c>
      <c r="N1159" s="287"/>
      <c r="O1159" s="287"/>
      <c r="P1159" s="287"/>
      <c r="Q1159" s="287"/>
      <c r="R1159" s="287"/>
      <c r="S1159" s="287"/>
      <c r="T1159" s="287"/>
      <c r="U1159" s="287"/>
      <c r="V1159" s="287"/>
      <c r="W1159" s="287"/>
      <c r="X1159" s="287"/>
      <c r="Y1159" s="287"/>
      <c r="Z1159" s="287"/>
      <c r="AA1159" s="287"/>
      <c r="AB1159" s="287"/>
      <c r="AC1159" s="287"/>
      <c r="AD1159" s="287"/>
      <c r="AE1159" s="287"/>
      <c r="AF1159" s="287"/>
      <c r="AG1159" s="287"/>
      <c r="AH1159" s="287"/>
      <c r="AI1159" s="287"/>
      <c r="AJ1159" s="449"/>
      <c r="AK1159" s="206"/>
      <c r="AL1159" s="206"/>
      <c r="AM1159" s="206"/>
      <c r="AN1159" s="206"/>
      <c r="AO1159" s="206"/>
      <c r="AP1159" s="206"/>
      <c r="AQ1159" s="206"/>
      <c r="AR1159" s="206"/>
      <c r="AS1159" s="206"/>
      <c r="AT1159" s="206"/>
      <c r="AU1159" s="206"/>
      <c r="AV1159" s="206"/>
      <c r="AW1159" s="206"/>
      <c r="AX1159" s="206"/>
      <c r="AY1159" s="206"/>
      <c r="AZ1159" s="206"/>
      <c r="BA1159" s="206"/>
      <c r="BB1159" s="206"/>
      <c r="BC1159" s="206"/>
      <c r="BD1159" s="206"/>
      <c r="BE1159" s="206"/>
      <c r="BF1159" s="206"/>
      <c r="BG1159" s="206"/>
      <c r="BH1159" s="206"/>
      <c r="BI1159" s="206"/>
      <c r="BJ1159" s="206"/>
      <c r="BK1159" s="206"/>
      <c r="BL1159" s="206"/>
      <c r="BM1159" s="206"/>
      <c r="BN1159" s="206"/>
      <c r="BO1159" s="206"/>
      <c r="BP1159" s="206"/>
      <c r="BQ1159" s="206"/>
      <c r="BR1159" s="206"/>
      <c r="BS1159" s="206"/>
      <c r="BT1159" s="206"/>
      <c r="BU1159" s="206"/>
      <c r="BV1159" s="206"/>
      <c r="BW1159" s="206"/>
      <c r="BX1159" s="206"/>
      <c r="BY1159" s="206"/>
      <c r="BZ1159" s="206"/>
      <c r="CA1159" s="206"/>
      <c r="CB1159" s="206"/>
      <c r="CC1159" s="206"/>
      <c r="CD1159" s="206"/>
      <c r="CE1159" s="206"/>
      <c r="CF1159" s="206"/>
      <c r="CG1159" s="206"/>
      <c r="CH1159" s="206"/>
      <c r="CI1159" s="206"/>
      <c r="CJ1159" s="206"/>
      <c r="CK1159" s="206"/>
      <c r="CL1159" s="206"/>
      <c r="CM1159" s="206"/>
      <c r="CN1159" s="206"/>
      <c r="CO1159" s="206"/>
      <c r="CP1159" s="206"/>
      <c r="CQ1159" s="206"/>
      <c r="CR1159" s="206"/>
      <c r="CS1159" s="206"/>
      <c r="CT1159" s="206"/>
      <c r="CU1159" s="206"/>
      <c r="CV1159" s="206"/>
      <c r="CW1159" s="206"/>
      <c r="CX1159" s="206"/>
      <c r="CY1159" s="206"/>
      <c r="CZ1159" s="206"/>
      <c r="DA1159" s="206"/>
      <c r="DB1159" s="206"/>
      <c r="DC1159" s="206"/>
      <c r="DD1159" s="206"/>
      <c r="DE1159" s="206"/>
      <c r="DF1159" s="206"/>
      <c r="DG1159" s="206"/>
      <c r="DH1159" s="206"/>
      <c r="DI1159" s="206"/>
      <c r="DJ1159" s="206"/>
      <c r="DK1159" s="206"/>
      <c r="DL1159" s="206"/>
      <c r="DM1159" s="206"/>
      <c r="DN1159" s="206"/>
      <c r="DO1159" s="206"/>
      <c r="DP1159" s="206"/>
      <c r="DQ1159" s="206"/>
      <c r="DR1159" s="206"/>
      <c r="DS1159" s="206"/>
      <c r="DT1159" s="206"/>
      <c r="DU1159" s="206"/>
      <c r="DV1159" s="206"/>
      <c r="DW1159" s="206"/>
      <c r="DX1159" s="206"/>
      <c r="DY1159" s="206"/>
      <c r="DZ1159" s="206"/>
      <c r="EA1159" s="206"/>
      <c r="EB1159" s="206"/>
      <c r="EC1159" s="206"/>
      <c r="ED1159" s="206"/>
      <c r="EE1159" s="206"/>
      <c r="EF1159" s="206"/>
      <c r="EG1159" s="206"/>
      <c r="EH1159" s="206"/>
      <c r="EI1159" s="206"/>
      <c r="EJ1159" s="206"/>
      <c r="EK1159" s="206"/>
      <c r="EL1159" s="206"/>
      <c r="EM1159" s="206"/>
      <c r="EN1159" s="206"/>
      <c r="EO1159" s="206"/>
      <c r="EP1159" s="206"/>
      <c r="EQ1159" s="206"/>
      <c r="ER1159" s="206"/>
      <c r="ES1159" s="206"/>
      <c r="ET1159" s="206"/>
      <c r="EU1159" s="206"/>
      <c r="EV1159" s="206"/>
      <c r="EW1159" s="206"/>
      <c r="EX1159" s="206"/>
      <c r="EY1159" s="206"/>
      <c r="EZ1159" s="206"/>
      <c r="FA1159" s="206"/>
      <c r="FB1159" s="206"/>
      <c r="FC1159" s="206"/>
      <c r="FD1159" s="206"/>
      <c r="FE1159" s="206"/>
      <c r="FF1159" s="206"/>
      <c r="FG1159" s="206"/>
      <c r="FH1159" s="206"/>
      <c r="FI1159" s="206"/>
      <c r="FJ1159" s="206"/>
      <c r="FK1159" s="206"/>
      <c r="FL1159" s="206"/>
      <c r="FM1159" s="206"/>
      <c r="FN1159" s="206"/>
      <c r="FO1159" s="206"/>
      <c r="FP1159" s="206"/>
      <c r="FQ1159" s="206"/>
      <c r="FR1159" s="206"/>
      <c r="FS1159" s="206"/>
      <c r="FT1159" s="206"/>
      <c r="FU1159" s="206"/>
      <c r="FV1159" s="206"/>
      <c r="FW1159" s="206"/>
      <c r="FX1159" s="206"/>
      <c r="FY1159" s="206"/>
      <c r="FZ1159" s="206"/>
      <c r="GA1159" s="206"/>
      <c r="GB1159" s="206"/>
      <c r="GC1159" s="206"/>
      <c r="GD1159" s="206"/>
      <c r="GE1159" s="206"/>
      <c r="GF1159" s="206"/>
      <c r="GG1159" s="206"/>
      <c r="GH1159" s="206"/>
      <c r="GI1159" s="206"/>
      <c r="GJ1159" s="206"/>
      <c r="GK1159" s="206"/>
      <c r="GL1159" s="206"/>
      <c r="GM1159" s="206"/>
      <c r="GN1159" s="206"/>
      <c r="GO1159" s="206"/>
      <c r="GP1159" s="206"/>
      <c r="GQ1159" s="206"/>
      <c r="GR1159" s="206"/>
      <c r="GS1159" s="206"/>
      <c r="GT1159" s="206"/>
      <c r="GU1159" s="206"/>
      <c r="GV1159" s="206"/>
      <c r="GW1159" s="206"/>
      <c r="GX1159" s="206"/>
      <c r="GY1159" s="206"/>
      <c r="GZ1159" s="206"/>
      <c r="HA1159" s="206"/>
      <c r="HB1159" s="206"/>
      <c r="HC1159" s="206"/>
      <c r="HD1159" s="206"/>
      <c r="HE1159" s="206"/>
      <c r="HF1159" s="206"/>
      <c r="HG1159" s="206"/>
      <c r="HH1159" s="206"/>
      <c r="HI1159" s="206"/>
      <c r="HJ1159" s="206"/>
      <c r="HK1159" s="206"/>
      <c r="HL1159" s="206"/>
      <c r="HM1159" s="206"/>
      <c r="HN1159" s="206"/>
      <c r="HO1159" s="206"/>
      <c r="HP1159" s="206"/>
      <c r="HQ1159" s="206"/>
      <c r="HR1159" s="206"/>
      <c r="HS1159" s="206"/>
      <c r="HT1159" s="206"/>
      <c r="HU1159" s="206"/>
      <c r="HV1159" s="206"/>
      <c r="HW1159" s="206"/>
      <c r="HX1159" s="206"/>
      <c r="HY1159" s="206"/>
      <c r="HZ1159" s="206"/>
      <c r="IA1159" s="206"/>
      <c r="IB1159" s="206"/>
      <c r="IC1159" s="206"/>
      <c r="ID1159" s="206"/>
      <c r="IE1159" s="206"/>
      <c r="IF1159" s="206"/>
      <c r="IG1159" s="206"/>
      <c r="IH1159" s="206"/>
    </row>
    <row r="1160" spans="1:242" s="225" customFormat="1" hidden="1" x14ac:dyDescent="0.25">
      <c r="A1160" s="206"/>
      <c r="B1160" s="206"/>
      <c r="C1160" s="327">
        <v>43777</v>
      </c>
      <c r="D1160" s="316" t="s">
        <v>2016</v>
      </c>
      <c r="E1160" s="206" t="s">
        <v>2040</v>
      </c>
      <c r="F1160" s="287"/>
      <c r="G1160" s="344" t="s">
        <v>1198</v>
      </c>
      <c r="H1160" s="285"/>
      <c r="I1160" s="411">
        <v>955000</v>
      </c>
      <c r="J1160" s="357">
        <f t="shared" si="18"/>
        <v>10260400</v>
      </c>
      <c r="K1160" s="251"/>
      <c r="L1160" s="287"/>
      <c r="M1160" s="206" t="s">
        <v>2040</v>
      </c>
      <c r="N1160" s="287"/>
      <c r="O1160" s="287"/>
      <c r="P1160" s="287"/>
      <c r="Q1160" s="287"/>
      <c r="R1160" s="287"/>
      <c r="S1160" s="287"/>
      <c r="T1160" s="287"/>
      <c r="U1160" s="287"/>
      <c r="V1160" s="287"/>
      <c r="W1160" s="287"/>
      <c r="X1160" s="287"/>
      <c r="Y1160" s="287"/>
      <c r="Z1160" s="287"/>
      <c r="AA1160" s="287"/>
      <c r="AB1160" s="287"/>
      <c r="AC1160" s="287"/>
      <c r="AD1160" s="287"/>
      <c r="AE1160" s="287"/>
      <c r="AF1160" s="287"/>
      <c r="AG1160" s="287"/>
      <c r="AH1160" s="287"/>
      <c r="AI1160" s="287"/>
      <c r="AJ1160" s="449"/>
      <c r="AK1160" s="206"/>
      <c r="AL1160" s="206"/>
      <c r="AM1160" s="206"/>
      <c r="AN1160" s="206"/>
      <c r="AO1160" s="206"/>
      <c r="AP1160" s="206"/>
      <c r="AQ1160" s="206"/>
      <c r="AR1160" s="206"/>
      <c r="AS1160" s="206"/>
      <c r="AT1160" s="206"/>
      <c r="AU1160" s="206"/>
      <c r="AV1160" s="206"/>
      <c r="AW1160" s="206"/>
      <c r="AX1160" s="206"/>
      <c r="AY1160" s="206"/>
      <c r="AZ1160" s="206"/>
      <c r="BA1160" s="206"/>
      <c r="BB1160" s="206"/>
      <c r="BC1160" s="206"/>
      <c r="BD1160" s="206"/>
      <c r="BE1160" s="206"/>
      <c r="BF1160" s="206"/>
      <c r="BG1160" s="206"/>
      <c r="BH1160" s="206"/>
      <c r="BI1160" s="206"/>
      <c r="BJ1160" s="206"/>
      <c r="BK1160" s="206"/>
      <c r="BL1160" s="206"/>
      <c r="BM1160" s="206"/>
      <c r="BN1160" s="206"/>
      <c r="BO1160" s="206"/>
      <c r="BP1160" s="206"/>
      <c r="BQ1160" s="206"/>
      <c r="BR1160" s="206"/>
      <c r="BS1160" s="206"/>
      <c r="BT1160" s="206"/>
      <c r="BU1160" s="206"/>
      <c r="BV1160" s="206"/>
      <c r="BW1160" s="206"/>
      <c r="BX1160" s="206"/>
      <c r="BY1160" s="206"/>
      <c r="BZ1160" s="206"/>
      <c r="CA1160" s="206"/>
      <c r="CB1160" s="206"/>
      <c r="CC1160" s="206"/>
      <c r="CD1160" s="206"/>
      <c r="CE1160" s="206"/>
      <c r="CF1160" s="206"/>
      <c r="CG1160" s="206"/>
      <c r="CH1160" s="206"/>
      <c r="CI1160" s="206"/>
      <c r="CJ1160" s="206"/>
      <c r="CK1160" s="206"/>
      <c r="CL1160" s="206"/>
      <c r="CM1160" s="206"/>
      <c r="CN1160" s="206"/>
      <c r="CO1160" s="206"/>
      <c r="CP1160" s="206"/>
      <c r="CQ1160" s="206"/>
      <c r="CR1160" s="206"/>
      <c r="CS1160" s="206"/>
      <c r="CT1160" s="206"/>
      <c r="CU1160" s="206"/>
      <c r="CV1160" s="206"/>
      <c r="CW1160" s="206"/>
      <c r="CX1160" s="206"/>
      <c r="CY1160" s="206"/>
      <c r="CZ1160" s="206"/>
      <c r="DA1160" s="206"/>
      <c r="DB1160" s="206"/>
      <c r="DC1160" s="206"/>
      <c r="DD1160" s="206"/>
      <c r="DE1160" s="206"/>
      <c r="DF1160" s="206"/>
      <c r="DG1160" s="206"/>
      <c r="DH1160" s="206"/>
      <c r="DI1160" s="206"/>
      <c r="DJ1160" s="206"/>
      <c r="DK1160" s="206"/>
      <c r="DL1160" s="206"/>
      <c r="DM1160" s="206"/>
      <c r="DN1160" s="206"/>
      <c r="DO1160" s="206"/>
      <c r="DP1160" s="206"/>
      <c r="DQ1160" s="206"/>
      <c r="DR1160" s="206"/>
      <c r="DS1160" s="206"/>
      <c r="DT1160" s="206"/>
      <c r="DU1160" s="206"/>
      <c r="DV1160" s="206"/>
      <c r="DW1160" s="206"/>
      <c r="DX1160" s="206"/>
      <c r="DY1160" s="206"/>
      <c r="DZ1160" s="206"/>
      <c r="EA1160" s="206"/>
      <c r="EB1160" s="206"/>
      <c r="EC1160" s="206"/>
      <c r="ED1160" s="206"/>
      <c r="EE1160" s="206"/>
      <c r="EF1160" s="206"/>
      <c r="EG1160" s="206"/>
      <c r="EH1160" s="206"/>
      <c r="EI1160" s="206"/>
      <c r="EJ1160" s="206"/>
      <c r="EK1160" s="206"/>
      <c r="EL1160" s="206"/>
      <c r="EM1160" s="206"/>
      <c r="EN1160" s="206"/>
      <c r="EO1160" s="206"/>
      <c r="EP1160" s="206"/>
      <c r="EQ1160" s="206"/>
      <c r="ER1160" s="206"/>
      <c r="ES1160" s="206"/>
      <c r="ET1160" s="206"/>
      <c r="EU1160" s="206"/>
      <c r="EV1160" s="206"/>
      <c r="EW1160" s="206"/>
      <c r="EX1160" s="206"/>
      <c r="EY1160" s="206"/>
      <c r="EZ1160" s="206"/>
      <c r="FA1160" s="206"/>
      <c r="FB1160" s="206"/>
      <c r="FC1160" s="206"/>
      <c r="FD1160" s="206"/>
      <c r="FE1160" s="206"/>
      <c r="FF1160" s="206"/>
      <c r="FG1160" s="206"/>
      <c r="FH1160" s="206"/>
      <c r="FI1160" s="206"/>
      <c r="FJ1160" s="206"/>
      <c r="FK1160" s="206"/>
      <c r="FL1160" s="206"/>
      <c r="FM1160" s="206"/>
      <c r="FN1160" s="206"/>
      <c r="FO1160" s="206"/>
      <c r="FP1160" s="206"/>
      <c r="FQ1160" s="206"/>
      <c r="FR1160" s="206"/>
      <c r="FS1160" s="206"/>
      <c r="FT1160" s="206"/>
      <c r="FU1160" s="206"/>
      <c r="FV1160" s="206"/>
      <c r="FW1160" s="206"/>
      <c r="FX1160" s="206"/>
      <c r="FY1160" s="206"/>
      <c r="FZ1160" s="206"/>
      <c r="GA1160" s="206"/>
      <c r="GB1160" s="206"/>
      <c r="GC1160" s="206"/>
      <c r="GD1160" s="206"/>
      <c r="GE1160" s="206"/>
      <c r="GF1160" s="206"/>
      <c r="GG1160" s="206"/>
      <c r="GH1160" s="206"/>
      <c r="GI1160" s="206"/>
      <c r="GJ1160" s="206"/>
      <c r="GK1160" s="206"/>
      <c r="GL1160" s="206"/>
      <c r="GM1160" s="206"/>
      <c r="GN1160" s="206"/>
      <c r="GO1160" s="206"/>
      <c r="GP1160" s="206"/>
      <c r="GQ1160" s="206"/>
      <c r="GR1160" s="206"/>
      <c r="GS1160" s="206"/>
      <c r="GT1160" s="206"/>
      <c r="GU1160" s="206"/>
      <c r="GV1160" s="206"/>
      <c r="GW1160" s="206"/>
      <c r="GX1160" s="206"/>
      <c r="GY1160" s="206"/>
      <c r="GZ1160" s="206"/>
      <c r="HA1160" s="206"/>
      <c r="HB1160" s="206"/>
      <c r="HC1160" s="206"/>
      <c r="HD1160" s="206"/>
      <c r="HE1160" s="206"/>
      <c r="HF1160" s="206"/>
      <c r="HG1160" s="206"/>
      <c r="HH1160" s="206"/>
      <c r="HI1160" s="206"/>
      <c r="HJ1160" s="206"/>
      <c r="HK1160" s="206"/>
      <c r="HL1160" s="206"/>
      <c r="HM1160" s="206"/>
      <c r="HN1160" s="206"/>
      <c r="HO1160" s="206"/>
      <c r="HP1160" s="206"/>
      <c r="HQ1160" s="206"/>
      <c r="HR1160" s="206"/>
      <c r="HS1160" s="206"/>
      <c r="HT1160" s="206"/>
      <c r="HU1160" s="206"/>
      <c r="HV1160" s="206"/>
      <c r="HW1160" s="206"/>
      <c r="HX1160" s="206"/>
      <c r="HY1160" s="206"/>
      <c r="HZ1160" s="206"/>
      <c r="IA1160" s="206"/>
      <c r="IB1160" s="206"/>
      <c r="IC1160" s="206"/>
      <c r="ID1160" s="206"/>
      <c r="IE1160" s="206"/>
      <c r="IF1160" s="206"/>
      <c r="IG1160" s="206"/>
      <c r="IH1160" s="206"/>
    </row>
    <row r="1161" spans="1:242" s="225" customFormat="1" hidden="1" x14ac:dyDescent="0.25">
      <c r="A1161" s="206"/>
      <c r="B1161" s="206"/>
      <c r="C1161" s="206"/>
      <c r="D1161" s="206"/>
      <c r="E1161" s="206"/>
      <c r="F1161" s="206"/>
      <c r="G1161" s="208"/>
      <c r="H1161" s="285"/>
      <c r="I1161" s="210"/>
      <c r="J1161" s="357">
        <f t="shared" si="18"/>
        <v>10260400</v>
      </c>
      <c r="K1161" s="251"/>
      <c r="L1161" s="287"/>
      <c r="M1161" s="206"/>
      <c r="N1161" s="287"/>
      <c r="O1161" s="287"/>
      <c r="P1161" s="287"/>
      <c r="Q1161" s="287"/>
      <c r="R1161" s="287"/>
      <c r="S1161" s="287"/>
      <c r="T1161" s="287"/>
      <c r="U1161" s="287"/>
      <c r="V1161" s="287"/>
      <c r="W1161" s="287"/>
      <c r="X1161" s="287"/>
      <c r="Y1161" s="287"/>
      <c r="Z1161" s="287"/>
      <c r="AA1161" s="287"/>
      <c r="AB1161" s="287"/>
      <c r="AC1161" s="287"/>
      <c r="AD1161" s="287"/>
      <c r="AE1161" s="287"/>
      <c r="AF1161" s="287"/>
      <c r="AG1161" s="287"/>
      <c r="AH1161" s="287"/>
      <c r="AI1161" s="287"/>
      <c r="AJ1161" s="449"/>
      <c r="AK1161" s="206"/>
      <c r="AL1161" s="206"/>
      <c r="AM1161" s="206"/>
      <c r="AN1161" s="206"/>
      <c r="AO1161" s="206"/>
      <c r="AP1161" s="206"/>
      <c r="AQ1161" s="206"/>
      <c r="AR1161" s="206"/>
      <c r="AS1161" s="206"/>
      <c r="AT1161" s="206"/>
      <c r="AU1161" s="206"/>
      <c r="AV1161" s="206"/>
      <c r="AW1161" s="206"/>
      <c r="AX1161" s="206"/>
      <c r="AY1161" s="206"/>
      <c r="AZ1161" s="206"/>
      <c r="BA1161" s="206"/>
      <c r="BB1161" s="206"/>
      <c r="BC1161" s="206"/>
      <c r="BD1161" s="206"/>
      <c r="BE1161" s="206"/>
      <c r="BF1161" s="206"/>
      <c r="BG1161" s="206"/>
      <c r="BH1161" s="206"/>
      <c r="BI1161" s="206"/>
      <c r="BJ1161" s="206"/>
      <c r="BK1161" s="206"/>
      <c r="BL1161" s="206"/>
      <c r="BM1161" s="206"/>
      <c r="BN1161" s="206"/>
      <c r="BO1161" s="206"/>
      <c r="BP1161" s="206"/>
      <c r="BQ1161" s="206"/>
      <c r="BR1161" s="206"/>
      <c r="BS1161" s="206"/>
      <c r="BT1161" s="206"/>
      <c r="BU1161" s="206"/>
      <c r="BV1161" s="206"/>
      <c r="BW1161" s="206"/>
      <c r="BX1161" s="206"/>
      <c r="BY1161" s="206"/>
      <c r="BZ1161" s="206"/>
      <c r="CA1161" s="206"/>
      <c r="CB1161" s="206"/>
      <c r="CC1161" s="206"/>
      <c r="CD1161" s="206"/>
      <c r="CE1161" s="206"/>
      <c r="CF1161" s="206"/>
      <c r="CG1161" s="206"/>
      <c r="CH1161" s="206"/>
      <c r="CI1161" s="206"/>
      <c r="CJ1161" s="206"/>
      <c r="CK1161" s="206"/>
      <c r="CL1161" s="206"/>
      <c r="CM1161" s="206"/>
      <c r="CN1161" s="206"/>
      <c r="CO1161" s="206"/>
      <c r="CP1161" s="206"/>
      <c r="CQ1161" s="206"/>
      <c r="CR1161" s="206"/>
      <c r="CS1161" s="206"/>
      <c r="CT1161" s="206"/>
      <c r="CU1161" s="206"/>
      <c r="CV1161" s="206"/>
      <c r="CW1161" s="206"/>
      <c r="CX1161" s="206"/>
      <c r="CY1161" s="206"/>
      <c r="CZ1161" s="206"/>
      <c r="DA1161" s="206"/>
      <c r="DB1161" s="206"/>
      <c r="DC1161" s="206"/>
      <c r="DD1161" s="206"/>
      <c r="DE1161" s="206"/>
      <c r="DF1161" s="206"/>
      <c r="DG1161" s="206"/>
      <c r="DH1161" s="206"/>
      <c r="DI1161" s="206"/>
      <c r="DJ1161" s="206"/>
      <c r="DK1161" s="206"/>
      <c r="DL1161" s="206"/>
      <c r="DM1161" s="206"/>
      <c r="DN1161" s="206"/>
      <c r="DO1161" s="206"/>
      <c r="DP1161" s="206"/>
      <c r="DQ1161" s="206"/>
      <c r="DR1161" s="206"/>
      <c r="DS1161" s="206"/>
      <c r="DT1161" s="206"/>
      <c r="DU1161" s="206"/>
      <c r="DV1161" s="206"/>
      <c r="DW1161" s="206"/>
      <c r="DX1161" s="206"/>
      <c r="DY1161" s="206"/>
      <c r="DZ1161" s="206"/>
      <c r="EA1161" s="206"/>
      <c r="EB1161" s="206"/>
      <c r="EC1161" s="206"/>
      <c r="ED1161" s="206"/>
      <c r="EE1161" s="206"/>
      <c r="EF1161" s="206"/>
      <c r="EG1161" s="206"/>
      <c r="EH1161" s="206"/>
      <c r="EI1161" s="206"/>
      <c r="EJ1161" s="206"/>
      <c r="EK1161" s="206"/>
      <c r="EL1161" s="206"/>
      <c r="EM1161" s="206"/>
      <c r="EN1161" s="206"/>
      <c r="EO1161" s="206"/>
      <c r="EP1161" s="206"/>
      <c r="EQ1161" s="206"/>
      <c r="ER1161" s="206"/>
      <c r="ES1161" s="206"/>
      <c r="ET1161" s="206"/>
      <c r="EU1161" s="206"/>
      <c r="EV1161" s="206"/>
      <c r="EW1161" s="206"/>
      <c r="EX1161" s="206"/>
      <c r="EY1161" s="206"/>
      <c r="EZ1161" s="206"/>
      <c r="FA1161" s="206"/>
      <c r="FB1161" s="206"/>
      <c r="FC1161" s="206"/>
      <c r="FD1161" s="206"/>
      <c r="FE1161" s="206"/>
      <c r="FF1161" s="206"/>
      <c r="FG1161" s="206"/>
      <c r="FH1161" s="206"/>
      <c r="FI1161" s="206"/>
      <c r="FJ1161" s="206"/>
      <c r="FK1161" s="206"/>
      <c r="FL1161" s="206"/>
      <c r="FM1161" s="206"/>
      <c r="FN1161" s="206"/>
      <c r="FO1161" s="206"/>
      <c r="FP1161" s="206"/>
      <c r="FQ1161" s="206"/>
      <c r="FR1161" s="206"/>
      <c r="FS1161" s="206"/>
      <c r="FT1161" s="206"/>
      <c r="FU1161" s="206"/>
      <c r="FV1161" s="206"/>
      <c r="FW1161" s="206"/>
      <c r="FX1161" s="206"/>
      <c r="FY1161" s="206"/>
      <c r="FZ1161" s="206"/>
      <c r="GA1161" s="206"/>
      <c r="GB1161" s="206"/>
      <c r="GC1161" s="206"/>
      <c r="GD1161" s="206"/>
      <c r="GE1161" s="206"/>
      <c r="GF1161" s="206"/>
      <c r="GG1161" s="206"/>
      <c r="GH1161" s="206"/>
      <c r="GI1161" s="206"/>
      <c r="GJ1161" s="206"/>
      <c r="GK1161" s="206"/>
      <c r="GL1161" s="206"/>
      <c r="GM1161" s="206"/>
      <c r="GN1161" s="206"/>
      <c r="GO1161" s="206"/>
      <c r="GP1161" s="206"/>
      <c r="GQ1161" s="206"/>
      <c r="GR1161" s="206"/>
      <c r="GS1161" s="206"/>
      <c r="GT1161" s="206"/>
      <c r="GU1161" s="206"/>
      <c r="GV1161" s="206"/>
      <c r="GW1161" s="206"/>
      <c r="GX1161" s="206"/>
      <c r="GY1161" s="206"/>
      <c r="GZ1161" s="206"/>
      <c r="HA1161" s="206"/>
      <c r="HB1161" s="206"/>
      <c r="HC1161" s="206"/>
      <c r="HD1161" s="206"/>
      <c r="HE1161" s="206"/>
      <c r="HF1161" s="206"/>
      <c r="HG1161" s="206"/>
      <c r="HH1161" s="206"/>
      <c r="HI1161" s="206"/>
      <c r="HJ1161" s="206"/>
      <c r="HK1161" s="206"/>
      <c r="HL1161" s="206"/>
      <c r="HM1161" s="206"/>
      <c r="HN1161" s="206"/>
      <c r="HO1161" s="206"/>
      <c r="HP1161" s="206"/>
      <c r="HQ1161" s="206"/>
      <c r="HR1161" s="206"/>
      <c r="HS1161" s="206"/>
      <c r="HT1161" s="206"/>
      <c r="HU1161" s="206"/>
      <c r="HV1161" s="206"/>
      <c r="HW1161" s="206"/>
      <c r="HX1161" s="206"/>
      <c r="HY1161" s="206"/>
      <c r="HZ1161" s="206"/>
      <c r="IA1161" s="206"/>
      <c r="IB1161" s="206"/>
      <c r="IC1161" s="206"/>
      <c r="ID1161" s="206"/>
      <c r="IE1161" s="206"/>
      <c r="IF1161" s="206"/>
      <c r="IG1161" s="206"/>
      <c r="IH1161" s="206"/>
    </row>
    <row r="1162" spans="1:242" s="225" customFormat="1" hidden="1" x14ac:dyDescent="0.25">
      <c r="A1162" s="206"/>
      <c r="B1162" s="206"/>
      <c r="C1162" s="206"/>
      <c r="D1162" s="206"/>
      <c r="E1162" s="206"/>
      <c r="F1162" s="206"/>
      <c r="G1162" s="208"/>
      <c r="H1162" s="285">
        <v>4554800</v>
      </c>
      <c r="I1162" s="210"/>
      <c r="J1162" s="357">
        <f t="shared" si="18"/>
        <v>14815200</v>
      </c>
      <c r="K1162" s="251"/>
      <c r="L1162" s="287"/>
      <c r="M1162" s="206"/>
      <c r="N1162" s="287"/>
      <c r="O1162" s="287"/>
      <c r="P1162" s="287"/>
      <c r="Q1162" s="287"/>
      <c r="R1162" s="287"/>
      <c r="S1162" s="287"/>
      <c r="T1162" s="287"/>
      <c r="U1162" s="287"/>
      <c r="V1162" s="287"/>
      <c r="W1162" s="287"/>
      <c r="X1162" s="287"/>
      <c r="Y1162" s="287"/>
      <c r="Z1162" s="287"/>
      <c r="AA1162" s="287"/>
      <c r="AB1162" s="287"/>
      <c r="AC1162" s="287"/>
      <c r="AD1162" s="287"/>
      <c r="AE1162" s="287"/>
      <c r="AF1162" s="287"/>
      <c r="AG1162" s="287"/>
      <c r="AH1162" s="287"/>
      <c r="AI1162" s="287"/>
      <c r="AJ1162" s="449"/>
      <c r="AK1162" s="206"/>
      <c r="AL1162" s="206"/>
      <c r="AM1162" s="206"/>
      <c r="AN1162" s="206"/>
      <c r="AO1162" s="206"/>
      <c r="AP1162" s="206"/>
      <c r="AQ1162" s="206"/>
      <c r="AR1162" s="206"/>
      <c r="AS1162" s="206"/>
      <c r="AT1162" s="206"/>
      <c r="AU1162" s="206"/>
      <c r="AV1162" s="206"/>
      <c r="AW1162" s="206"/>
      <c r="AX1162" s="206"/>
      <c r="AY1162" s="206"/>
      <c r="AZ1162" s="206"/>
      <c r="BA1162" s="206"/>
      <c r="BB1162" s="206"/>
      <c r="BC1162" s="206"/>
      <c r="BD1162" s="206"/>
      <c r="BE1162" s="206"/>
      <c r="BF1162" s="206"/>
      <c r="BG1162" s="206"/>
      <c r="BH1162" s="206"/>
      <c r="BI1162" s="206"/>
      <c r="BJ1162" s="206"/>
      <c r="BK1162" s="206"/>
      <c r="BL1162" s="206"/>
      <c r="BM1162" s="206"/>
      <c r="BN1162" s="206"/>
      <c r="BO1162" s="206"/>
      <c r="BP1162" s="206"/>
      <c r="BQ1162" s="206"/>
      <c r="BR1162" s="206"/>
      <c r="BS1162" s="206"/>
      <c r="BT1162" s="206"/>
      <c r="BU1162" s="206"/>
      <c r="BV1162" s="206"/>
      <c r="BW1162" s="206"/>
      <c r="BX1162" s="206"/>
      <c r="BY1162" s="206"/>
      <c r="BZ1162" s="206"/>
      <c r="CA1162" s="206"/>
      <c r="CB1162" s="206"/>
      <c r="CC1162" s="206"/>
      <c r="CD1162" s="206"/>
      <c r="CE1162" s="206"/>
      <c r="CF1162" s="206"/>
      <c r="CG1162" s="206"/>
      <c r="CH1162" s="206"/>
      <c r="CI1162" s="206"/>
      <c r="CJ1162" s="206"/>
      <c r="CK1162" s="206"/>
      <c r="CL1162" s="206"/>
      <c r="CM1162" s="206"/>
      <c r="CN1162" s="206"/>
      <c r="CO1162" s="206"/>
      <c r="CP1162" s="206"/>
      <c r="CQ1162" s="206"/>
      <c r="CR1162" s="206"/>
      <c r="CS1162" s="206"/>
      <c r="CT1162" s="206"/>
      <c r="CU1162" s="206"/>
      <c r="CV1162" s="206"/>
      <c r="CW1162" s="206"/>
      <c r="CX1162" s="206"/>
      <c r="CY1162" s="206"/>
      <c r="CZ1162" s="206"/>
      <c r="DA1162" s="206"/>
      <c r="DB1162" s="206"/>
      <c r="DC1162" s="206"/>
      <c r="DD1162" s="206"/>
      <c r="DE1162" s="206"/>
      <c r="DF1162" s="206"/>
      <c r="DG1162" s="206"/>
      <c r="DH1162" s="206"/>
      <c r="DI1162" s="206"/>
      <c r="DJ1162" s="206"/>
      <c r="DK1162" s="206"/>
      <c r="DL1162" s="206"/>
      <c r="DM1162" s="206"/>
      <c r="DN1162" s="206"/>
      <c r="DO1162" s="206"/>
      <c r="DP1162" s="206"/>
      <c r="DQ1162" s="206"/>
      <c r="DR1162" s="206"/>
      <c r="DS1162" s="206"/>
      <c r="DT1162" s="206"/>
      <c r="DU1162" s="206"/>
      <c r="DV1162" s="206"/>
      <c r="DW1162" s="206"/>
      <c r="DX1162" s="206"/>
      <c r="DY1162" s="206"/>
      <c r="DZ1162" s="206"/>
      <c r="EA1162" s="206"/>
      <c r="EB1162" s="206"/>
      <c r="EC1162" s="206"/>
      <c r="ED1162" s="206"/>
      <c r="EE1162" s="206"/>
      <c r="EF1162" s="206"/>
      <c r="EG1162" s="206"/>
      <c r="EH1162" s="206"/>
      <c r="EI1162" s="206"/>
      <c r="EJ1162" s="206"/>
      <c r="EK1162" s="206"/>
      <c r="EL1162" s="206"/>
      <c r="EM1162" s="206"/>
      <c r="EN1162" s="206"/>
      <c r="EO1162" s="206"/>
      <c r="EP1162" s="206"/>
      <c r="EQ1162" s="206"/>
      <c r="ER1162" s="206"/>
      <c r="ES1162" s="206"/>
      <c r="ET1162" s="206"/>
      <c r="EU1162" s="206"/>
      <c r="EV1162" s="206"/>
      <c r="EW1162" s="206"/>
      <c r="EX1162" s="206"/>
      <c r="EY1162" s="206"/>
      <c r="EZ1162" s="206"/>
      <c r="FA1162" s="206"/>
      <c r="FB1162" s="206"/>
      <c r="FC1162" s="206"/>
      <c r="FD1162" s="206"/>
      <c r="FE1162" s="206"/>
      <c r="FF1162" s="206"/>
      <c r="FG1162" s="206"/>
      <c r="FH1162" s="206"/>
      <c r="FI1162" s="206"/>
      <c r="FJ1162" s="206"/>
      <c r="FK1162" s="206"/>
      <c r="FL1162" s="206"/>
      <c r="FM1162" s="206"/>
      <c r="FN1162" s="206"/>
      <c r="FO1162" s="206"/>
      <c r="FP1162" s="206"/>
      <c r="FQ1162" s="206"/>
      <c r="FR1162" s="206"/>
      <c r="FS1162" s="206"/>
      <c r="FT1162" s="206"/>
      <c r="FU1162" s="206"/>
      <c r="FV1162" s="206"/>
      <c r="FW1162" s="206"/>
      <c r="FX1162" s="206"/>
      <c r="FY1162" s="206"/>
      <c r="FZ1162" s="206"/>
      <c r="GA1162" s="206"/>
      <c r="GB1162" s="206"/>
      <c r="GC1162" s="206"/>
      <c r="GD1162" s="206"/>
      <c r="GE1162" s="206"/>
      <c r="GF1162" s="206"/>
      <c r="GG1162" s="206"/>
      <c r="GH1162" s="206"/>
      <c r="GI1162" s="206"/>
      <c r="GJ1162" s="206"/>
      <c r="GK1162" s="206"/>
      <c r="GL1162" s="206"/>
      <c r="GM1162" s="206"/>
      <c r="GN1162" s="206"/>
      <c r="GO1162" s="206"/>
      <c r="GP1162" s="206"/>
      <c r="GQ1162" s="206"/>
      <c r="GR1162" s="206"/>
      <c r="GS1162" s="206"/>
      <c r="GT1162" s="206"/>
      <c r="GU1162" s="206"/>
      <c r="GV1162" s="206"/>
      <c r="GW1162" s="206"/>
      <c r="GX1162" s="206"/>
      <c r="GY1162" s="206"/>
      <c r="GZ1162" s="206"/>
      <c r="HA1162" s="206"/>
      <c r="HB1162" s="206"/>
      <c r="HC1162" s="206"/>
      <c r="HD1162" s="206"/>
      <c r="HE1162" s="206"/>
      <c r="HF1162" s="206"/>
      <c r="HG1162" s="206"/>
      <c r="HH1162" s="206"/>
      <c r="HI1162" s="206"/>
      <c r="HJ1162" s="206"/>
      <c r="HK1162" s="206"/>
      <c r="HL1162" s="206"/>
      <c r="HM1162" s="206"/>
      <c r="HN1162" s="206"/>
      <c r="HO1162" s="206"/>
      <c r="HP1162" s="206"/>
      <c r="HQ1162" s="206"/>
      <c r="HR1162" s="206"/>
      <c r="HS1162" s="206"/>
      <c r="HT1162" s="206"/>
      <c r="HU1162" s="206"/>
      <c r="HV1162" s="206"/>
      <c r="HW1162" s="206"/>
      <c r="HX1162" s="206"/>
      <c r="HY1162" s="206"/>
      <c r="HZ1162" s="206"/>
      <c r="IA1162" s="206"/>
      <c r="IB1162" s="206"/>
      <c r="IC1162" s="206"/>
      <c r="ID1162" s="206"/>
      <c r="IE1162" s="206"/>
      <c r="IF1162" s="206"/>
      <c r="IG1162" s="206"/>
      <c r="IH1162" s="206"/>
    </row>
    <row r="1163" spans="1:242" s="225" customFormat="1" hidden="1" x14ac:dyDescent="0.25">
      <c r="A1163" s="206"/>
      <c r="B1163" s="206"/>
      <c r="C1163" s="204">
        <v>43780</v>
      </c>
      <c r="D1163" s="406" t="s">
        <v>2042</v>
      </c>
      <c r="E1163" s="319" t="s">
        <v>2041</v>
      </c>
      <c r="F1163" s="255"/>
      <c r="G1163" s="320" t="s">
        <v>1198</v>
      </c>
      <c r="H1163" s="285"/>
      <c r="I1163" s="321">
        <v>8300000</v>
      </c>
      <c r="J1163" s="357">
        <f t="shared" si="18"/>
        <v>6515200</v>
      </c>
      <c r="K1163" s="251"/>
      <c r="L1163" s="287"/>
      <c r="M1163" s="319" t="s">
        <v>2041</v>
      </c>
      <c r="N1163" s="287"/>
      <c r="O1163" s="287"/>
      <c r="P1163" s="287"/>
      <c r="Q1163" s="287"/>
      <c r="R1163" s="287"/>
      <c r="S1163" s="287"/>
      <c r="T1163" s="287"/>
      <c r="U1163" s="287"/>
      <c r="V1163" s="287"/>
      <c r="W1163" s="287"/>
      <c r="X1163" s="287"/>
      <c r="Y1163" s="287"/>
      <c r="Z1163" s="287"/>
      <c r="AA1163" s="287"/>
      <c r="AB1163" s="287"/>
      <c r="AC1163" s="287"/>
      <c r="AD1163" s="287"/>
      <c r="AE1163" s="287"/>
      <c r="AF1163" s="287"/>
      <c r="AG1163" s="287"/>
      <c r="AH1163" s="287"/>
      <c r="AI1163" s="287"/>
      <c r="AJ1163" s="449"/>
      <c r="AK1163" s="206"/>
      <c r="AL1163" s="206"/>
      <c r="AM1163" s="206"/>
      <c r="AN1163" s="206"/>
      <c r="AO1163" s="206"/>
      <c r="AP1163" s="206"/>
      <c r="AQ1163" s="206"/>
      <c r="AR1163" s="206"/>
      <c r="AS1163" s="206"/>
      <c r="AT1163" s="206"/>
      <c r="AU1163" s="206"/>
      <c r="AV1163" s="206"/>
      <c r="AW1163" s="206"/>
      <c r="AX1163" s="206"/>
      <c r="AY1163" s="206"/>
      <c r="AZ1163" s="206"/>
      <c r="BA1163" s="206"/>
      <c r="BB1163" s="206"/>
      <c r="BC1163" s="206"/>
      <c r="BD1163" s="206"/>
      <c r="BE1163" s="206"/>
      <c r="BF1163" s="206"/>
      <c r="BG1163" s="206"/>
      <c r="BH1163" s="206"/>
      <c r="BI1163" s="206"/>
      <c r="BJ1163" s="206"/>
      <c r="BK1163" s="206"/>
      <c r="BL1163" s="206"/>
      <c r="BM1163" s="206"/>
      <c r="BN1163" s="206"/>
      <c r="BO1163" s="206"/>
      <c r="BP1163" s="206"/>
      <c r="BQ1163" s="206"/>
      <c r="BR1163" s="206"/>
      <c r="BS1163" s="206"/>
      <c r="BT1163" s="206"/>
      <c r="BU1163" s="206"/>
      <c r="BV1163" s="206"/>
      <c r="BW1163" s="206"/>
      <c r="BX1163" s="206"/>
      <c r="BY1163" s="206"/>
      <c r="BZ1163" s="206"/>
      <c r="CA1163" s="206"/>
      <c r="CB1163" s="206"/>
      <c r="CC1163" s="206"/>
      <c r="CD1163" s="206"/>
      <c r="CE1163" s="206"/>
      <c r="CF1163" s="206"/>
      <c r="CG1163" s="206"/>
      <c r="CH1163" s="206"/>
      <c r="CI1163" s="206"/>
      <c r="CJ1163" s="206"/>
      <c r="CK1163" s="206"/>
      <c r="CL1163" s="206"/>
      <c r="CM1163" s="206"/>
      <c r="CN1163" s="206"/>
      <c r="CO1163" s="206"/>
      <c r="CP1163" s="206"/>
      <c r="CQ1163" s="206"/>
      <c r="CR1163" s="206"/>
      <c r="CS1163" s="206"/>
      <c r="CT1163" s="206"/>
      <c r="CU1163" s="206"/>
      <c r="CV1163" s="206"/>
      <c r="CW1163" s="206"/>
      <c r="CX1163" s="206"/>
      <c r="CY1163" s="206"/>
      <c r="CZ1163" s="206"/>
      <c r="DA1163" s="206"/>
      <c r="DB1163" s="206"/>
      <c r="DC1163" s="206"/>
      <c r="DD1163" s="206"/>
      <c r="DE1163" s="206"/>
      <c r="DF1163" s="206"/>
      <c r="DG1163" s="206"/>
      <c r="DH1163" s="206"/>
      <c r="DI1163" s="206"/>
      <c r="DJ1163" s="206"/>
      <c r="DK1163" s="206"/>
      <c r="DL1163" s="206"/>
      <c r="DM1163" s="206"/>
      <c r="DN1163" s="206"/>
      <c r="DO1163" s="206"/>
      <c r="DP1163" s="206"/>
      <c r="DQ1163" s="206"/>
      <c r="DR1163" s="206"/>
      <c r="DS1163" s="206"/>
      <c r="DT1163" s="206"/>
      <c r="DU1163" s="206"/>
      <c r="DV1163" s="206"/>
      <c r="DW1163" s="206"/>
      <c r="DX1163" s="206"/>
      <c r="DY1163" s="206"/>
      <c r="DZ1163" s="206"/>
      <c r="EA1163" s="206"/>
      <c r="EB1163" s="206"/>
      <c r="EC1163" s="206"/>
      <c r="ED1163" s="206"/>
      <c r="EE1163" s="206"/>
      <c r="EF1163" s="206"/>
      <c r="EG1163" s="206"/>
      <c r="EH1163" s="206"/>
      <c r="EI1163" s="206"/>
      <c r="EJ1163" s="206"/>
      <c r="EK1163" s="206"/>
      <c r="EL1163" s="206"/>
      <c r="EM1163" s="206"/>
      <c r="EN1163" s="206"/>
      <c r="EO1163" s="206"/>
      <c r="EP1163" s="206"/>
      <c r="EQ1163" s="206"/>
      <c r="ER1163" s="206"/>
      <c r="ES1163" s="206"/>
      <c r="ET1163" s="206"/>
      <c r="EU1163" s="206"/>
      <c r="EV1163" s="206"/>
      <c r="EW1163" s="206"/>
      <c r="EX1163" s="206"/>
      <c r="EY1163" s="206"/>
      <c r="EZ1163" s="206"/>
      <c r="FA1163" s="206"/>
      <c r="FB1163" s="206"/>
      <c r="FC1163" s="206"/>
      <c r="FD1163" s="206"/>
      <c r="FE1163" s="206"/>
      <c r="FF1163" s="206"/>
      <c r="FG1163" s="206"/>
      <c r="FH1163" s="206"/>
      <c r="FI1163" s="206"/>
      <c r="FJ1163" s="206"/>
      <c r="FK1163" s="206"/>
      <c r="FL1163" s="206"/>
      <c r="FM1163" s="206"/>
      <c r="FN1163" s="206"/>
      <c r="FO1163" s="206"/>
      <c r="FP1163" s="206"/>
      <c r="FQ1163" s="206"/>
      <c r="FR1163" s="206"/>
      <c r="FS1163" s="206"/>
      <c r="FT1163" s="206"/>
      <c r="FU1163" s="206"/>
      <c r="FV1163" s="206"/>
      <c r="FW1163" s="206"/>
      <c r="FX1163" s="206"/>
      <c r="FY1163" s="206"/>
      <c r="FZ1163" s="206"/>
      <c r="GA1163" s="206"/>
      <c r="GB1163" s="206"/>
      <c r="GC1163" s="206"/>
      <c r="GD1163" s="206"/>
      <c r="GE1163" s="206"/>
      <c r="GF1163" s="206"/>
      <c r="GG1163" s="206"/>
      <c r="GH1163" s="206"/>
      <c r="GI1163" s="206"/>
      <c r="GJ1163" s="206"/>
      <c r="GK1163" s="206"/>
      <c r="GL1163" s="206"/>
      <c r="GM1163" s="206"/>
      <c r="GN1163" s="206"/>
      <c r="GO1163" s="206"/>
      <c r="GP1163" s="206"/>
      <c r="GQ1163" s="206"/>
      <c r="GR1163" s="206"/>
      <c r="GS1163" s="206"/>
      <c r="GT1163" s="206"/>
      <c r="GU1163" s="206"/>
      <c r="GV1163" s="206"/>
      <c r="GW1163" s="206"/>
      <c r="GX1163" s="206"/>
      <c r="GY1163" s="206"/>
      <c r="GZ1163" s="206"/>
      <c r="HA1163" s="206"/>
      <c r="HB1163" s="206"/>
      <c r="HC1163" s="206"/>
      <c r="HD1163" s="206"/>
      <c r="HE1163" s="206"/>
      <c r="HF1163" s="206"/>
      <c r="HG1163" s="206"/>
      <c r="HH1163" s="206"/>
      <c r="HI1163" s="206"/>
      <c r="HJ1163" s="206"/>
      <c r="HK1163" s="206"/>
      <c r="HL1163" s="206"/>
      <c r="HM1163" s="206"/>
      <c r="HN1163" s="206"/>
      <c r="HO1163" s="206"/>
      <c r="HP1163" s="206"/>
      <c r="HQ1163" s="206"/>
      <c r="HR1163" s="206"/>
      <c r="HS1163" s="206"/>
      <c r="HT1163" s="206"/>
      <c r="HU1163" s="206"/>
      <c r="HV1163" s="206"/>
      <c r="HW1163" s="206"/>
      <c r="HX1163" s="206"/>
      <c r="HY1163" s="206"/>
      <c r="HZ1163" s="206"/>
      <c r="IA1163" s="206"/>
      <c r="IB1163" s="206"/>
      <c r="IC1163" s="206"/>
      <c r="ID1163" s="206"/>
      <c r="IE1163" s="206"/>
      <c r="IF1163" s="206"/>
      <c r="IG1163" s="206"/>
      <c r="IH1163" s="206"/>
    </row>
    <row r="1164" spans="1:242" s="225" customFormat="1" hidden="1" x14ac:dyDescent="0.25">
      <c r="A1164" s="206"/>
      <c r="B1164" s="206"/>
      <c r="C1164" s="204">
        <v>43780</v>
      </c>
      <c r="D1164" s="407" t="s">
        <v>2043</v>
      </c>
      <c r="E1164" s="319" t="s">
        <v>2050</v>
      </c>
      <c r="F1164" s="322"/>
      <c r="G1164" s="270" t="s">
        <v>1198</v>
      </c>
      <c r="H1164" s="285"/>
      <c r="I1164" s="271">
        <v>1032700</v>
      </c>
      <c r="J1164" s="357">
        <f t="shared" si="18"/>
        <v>5482500</v>
      </c>
      <c r="K1164" s="251"/>
      <c r="L1164" s="287"/>
      <c r="M1164" s="319" t="s">
        <v>2050</v>
      </c>
      <c r="N1164" s="287"/>
      <c r="O1164" s="287"/>
      <c r="P1164" s="287"/>
      <c r="Q1164" s="287"/>
      <c r="R1164" s="287"/>
      <c r="S1164" s="287"/>
      <c r="T1164" s="287"/>
      <c r="U1164" s="287"/>
      <c r="V1164" s="287"/>
      <c r="W1164" s="287"/>
      <c r="X1164" s="287"/>
      <c r="Y1164" s="287"/>
      <c r="Z1164" s="287"/>
      <c r="AA1164" s="287"/>
      <c r="AB1164" s="287"/>
      <c r="AC1164" s="287"/>
      <c r="AD1164" s="287"/>
      <c r="AE1164" s="287"/>
      <c r="AF1164" s="287"/>
      <c r="AG1164" s="287"/>
      <c r="AH1164" s="287"/>
      <c r="AI1164" s="287"/>
      <c r="AJ1164" s="449"/>
      <c r="AK1164" s="206"/>
      <c r="AL1164" s="206"/>
      <c r="AM1164" s="206"/>
      <c r="AN1164" s="206"/>
      <c r="AO1164" s="206"/>
      <c r="AP1164" s="206"/>
      <c r="AQ1164" s="206"/>
      <c r="AR1164" s="206"/>
      <c r="AS1164" s="206"/>
      <c r="AT1164" s="206"/>
      <c r="AU1164" s="206"/>
      <c r="AV1164" s="206"/>
      <c r="AW1164" s="206"/>
      <c r="AX1164" s="206"/>
      <c r="AY1164" s="206"/>
      <c r="AZ1164" s="206"/>
      <c r="BA1164" s="206"/>
      <c r="BB1164" s="206"/>
      <c r="BC1164" s="206"/>
      <c r="BD1164" s="206"/>
      <c r="BE1164" s="206"/>
      <c r="BF1164" s="206"/>
      <c r="BG1164" s="206"/>
      <c r="BH1164" s="206"/>
      <c r="BI1164" s="206"/>
      <c r="BJ1164" s="206"/>
      <c r="BK1164" s="206"/>
      <c r="BL1164" s="206"/>
      <c r="BM1164" s="206"/>
      <c r="BN1164" s="206"/>
      <c r="BO1164" s="206"/>
      <c r="BP1164" s="206"/>
      <c r="BQ1164" s="206"/>
      <c r="BR1164" s="206"/>
      <c r="BS1164" s="206"/>
      <c r="BT1164" s="206"/>
      <c r="BU1164" s="206"/>
      <c r="BV1164" s="206"/>
      <c r="BW1164" s="206"/>
      <c r="BX1164" s="206"/>
      <c r="BY1164" s="206"/>
      <c r="BZ1164" s="206"/>
      <c r="CA1164" s="206"/>
      <c r="CB1164" s="206"/>
      <c r="CC1164" s="206"/>
      <c r="CD1164" s="206"/>
      <c r="CE1164" s="206"/>
      <c r="CF1164" s="206"/>
      <c r="CG1164" s="206"/>
      <c r="CH1164" s="206"/>
      <c r="CI1164" s="206"/>
      <c r="CJ1164" s="206"/>
      <c r="CK1164" s="206"/>
      <c r="CL1164" s="206"/>
      <c r="CM1164" s="206"/>
      <c r="CN1164" s="206"/>
      <c r="CO1164" s="206"/>
      <c r="CP1164" s="206"/>
      <c r="CQ1164" s="206"/>
      <c r="CR1164" s="206"/>
      <c r="CS1164" s="206"/>
      <c r="CT1164" s="206"/>
      <c r="CU1164" s="206"/>
      <c r="CV1164" s="206"/>
      <c r="CW1164" s="206"/>
      <c r="CX1164" s="206"/>
      <c r="CY1164" s="206"/>
      <c r="CZ1164" s="206"/>
      <c r="DA1164" s="206"/>
      <c r="DB1164" s="206"/>
      <c r="DC1164" s="206"/>
      <c r="DD1164" s="206"/>
      <c r="DE1164" s="206"/>
      <c r="DF1164" s="206"/>
      <c r="DG1164" s="206"/>
      <c r="DH1164" s="206"/>
      <c r="DI1164" s="206"/>
      <c r="DJ1164" s="206"/>
      <c r="DK1164" s="206"/>
      <c r="DL1164" s="206"/>
      <c r="DM1164" s="206"/>
      <c r="DN1164" s="206"/>
      <c r="DO1164" s="206"/>
      <c r="DP1164" s="206"/>
      <c r="DQ1164" s="206"/>
      <c r="DR1164" s="206"/>
      <c r="DS1164" s="206"/>
      <c r="DT1164" s="206"/>
      <c r="DU1164" s="206"/>
      <c r="DV1164" s="206"/>
      <c r="DW1164" s="206"/>
      <c r="DX1164" s="206"/>
      <c r="DY1164" s="206"/>
      <c r="DZ1164" s="206"/>
      <c r="EA1164" s="206"/>
      <c r="EB1164" s="206"/>
      <c r="EC1164" s="206"/>
      <c r="ED1164" s="206"/>
      <c r="EE1164" s="206"/>
      <c r="EF1164" s="206"/>
      <c r="EG1164" s="206"/>
      <c r="EH1164" s="206"/>
      <c r="EI1164" s="206"/>
      <c r="EJ1164" s="206"/>
      <c r="EK1164" s="206"/>
      <c r="EL1164" s="206"/>
      <c r="EM1164" s="206"/>
      <c r="EN1164" s="206"/>
      <c r="EO1164" s="206"/>
      <c r="EP1164" s="206"/>
      <c r="EQ1164" s="206"/>
      <c r="ER1164" s="206"/>
      <c r="ES1164" s="206"/>
      <c r="ET1164" s="206"/>
      <c r="EU1164" s="206"/>
      <c r="EV1164" s="206"/>
      <c r="EW1164" s="206"/>
      <c r="EX1164" s="206"/>
      <c r="EY1164" s="206"/>
      <c r="EZ1164" s="206"/>
      <c r="FA1164" s="206"/>
      <c r="FB1164" s="206"/>
      <c r="FC1164" s="206"/>
      <c r="FD1164" s="206"/>
      <c r="FE1164" s="206"/>
      <c r="FF1164" s="206"/>
      <c r="FG1164" s="206"/>
      <c r="FH1164" s="206"/>
      <c r="FI1164" s="206"/>
      <c r="FJ1164" s="206"/>
      <c r="FK1164" s="206"/>
      <c r="FL1164" s="206"/>
      <c r="FM1164" s="206"/>
      <c r="FN1164" s="206"/>
      <c r="FO1164" s="206"/>
      <c r="FP1164" s="206"/>
      <c r="FQ1164" s="206"/>
      <c r="FR1164" s="206"/>
      <c r="FS1164" s="206"/>
      <c r="FT1164" s="206"/>
      <c r="FU1164" s="206"/>
      <c r="FV1164" s="206"/>
      <c r="FW1164" s="206"/>
      <c r="FX1164" s="206"/>
      <c r="FY1164" s="206"/>
      <c r="FZ1164" s="206"/>
      <c r="GA1164" s="206"/>
      <c r="GB1164" s="206"/>
      <c r="GC1164" s="206"/>
      <c r="GD1164" s="206"/>
      <c r="GE1164" s="206"/>
      <c r="GF1164" s="206"/>
      <c r="GG1164" s="206"/>
      <c r="GH1164" s="206"/>
      <c r="GI1164" s="206"/>
      <c r="GJ1164" s="206"/>
      <c r="GK1164" s="206"/>
      <c r="GL1164" s="206"/>
      <c r="GM1164" s="206"/>
      <c r="GN1164" s="206"/>
      <c r="GO1164" s="206"/>
      <c r="GP1164" s="206"/>
      <c r="GQ1164" s="206"/>
      <c r="GR1164" s="206"/>
      <c r="GS1164" s="206"/>
      <c r="GT1164" s="206"/>
      <c r="GU1164" s="206"/>
      <c r="GV1164" s="206"/>
      <c r="GW1164" s="206"/>
      <c r="GX1164" s="206"/>
      <c r="GY1164" s="206"/>
      <c r="GZ1164" s="206"/>
      <c r="HA1164" s="206"/>
      <c r="HB1164" s="206"/>
      <c r="HC1164" s="206"/>
      <c r="HD1164" s="206"/>
      <c r="HE1164" s="206"/>
      <c r="HF1164" s="206"/>
      <c r="HG1164" s="206"/>
      <c r="HH1164" s="206"/>
      <c r="HI1164" s="206"/>
      <c r="HJ1164" s="206"/>
      <c r="HK1164" s="206"/>
      <c r="HL1164" s="206"/>
      <c r="HM1164" s="206"/>
      <c r="HN1164" s="206"/>
      <c r="HO1164" s="206"/>
      <c r="HP1164" s="206"/>
      <c r="HQ1164" s="206"/>
      <c r="HR1164" s="206"/>
      <c r="HS1164" s="206"/>
      <c r="HT1164" s="206"/>
      <c r="HU1164" s="206"/>
      <c r="HV1164" s="206"/>
      <c r="HW1164" s="206"/>
      <c r="HX1164" s="206"/>
      <c r="HY1164" s="206"/>
      <c r="HZ1164" s="206"/>
      <c r="IA1164" s="206"/>
      <c r="IB1164" s="206"/>
      <c r="IC1164" s="206"/>
      <c r="ID1164" s="206"/>
      <c r="IE1164" s="206"/>
      <c r="IF1164" s="206"/>
      <c r="IG1164" s="206"/>
      <c r="IH1164" s="206"/>
    </row>
    <row r="1165" spans="1:242" s="225" customFormat="1" hidden="1" x14ac:dyDescent="0.25">
      <c r="A1165" s="206"/>
      <c r="B1165" s="206"/>
      <c r="C1165" s="204"/>
      <c r="D1165" s="407" t="s">
        <v>1100</v>
      </c>
      <c r="E1165" s="319"/>
      <c r="F1165" s="322"/>
      <c r="G1165" s="270" t="s">
        <v>1198</v>
      </c>
      <c r="H1165" s="349">
        <v>955000</v>
      </c>
      <c r="I1165" s="271"/>
      <c r="J1165" s="357">
        <f t="shared" si="18"/>
        <v>6437500</v>
      </c>
      <c r="K1165" s="251" t="s">
        <v>2040</v>
      </c>
      <c r="L1165" s="287"/>
      <c r="M1165" s="319"/>
      <c r="N1165" s="287"/>
      <c r="O1165" s="287"/>
      <c r="P1165" s="287"/>
      <c r="Q1165" s="287"/>
      <c r="R1165" s="287"/>
      <c r="S1165" s="287"/>
      <c r="T1165" s="287"/>
      <c r="U1165" s="287"/>
      <c r="V1165" s="287"/>
      <c r="W1165" s="287"/>
      <c r="X1165" s="287"/>
      <c r="Y1165" s="287"/>
      <c r="Z1165" s="287"/>
      <c r="AA1165" s="287"/>
      <c r="AB1165" s="287"/>
      <c r="AC1165" s="287"/>
      <c r="AD1165" s="287"/>
      <c r="AE1165" s="287"/>
      <c r="AF1165" s="287"/>
      <c r="AG1165" s="287"/>
      <c r="AH1165" s="287"/>
      <c r="AI1165" s="287"/>
      <c r="AJ1165" s="449"/>
      <c r="AK1165" s="206"/>
      <c r="AL1165" s="206"/>
      <c r="AM1165" s="206"/>
      <c r="AN1165" s="206"/>
      <c r="AO1165" s="206"/>
      <c r="AP1165" s="206"/>
      <c r="AQ1165" s="206"/>
      <c r="AR1165" s="206"/>
      <c r="AS1165" s="206"/>
      <c r="AT1165" s="206"/>
      <c r="AU1165" s="206"/>
      <c r="AV1165" s="206"/>
      <c r="AW1165" s="206"/>
      <c r="AX1165" s="206"/>
      <c r="AY1165" s="206"/>
      <c r="AZ1165" s="206"/>
      <c r="BA1165" s="206"/>
      <c r="BB1165" s="206"/>
      <c r="BC1165" s="206"/>
      <c r="BD1165" s="206"/>
      <c r="BE1165" s="206"/>
      <c r="BF1165" s="206"/>
      <c r="BG1165" s="206"/>
      <c r="BH1165" s="206"/>
      <c r="BI1165" s="206"/>
      <c r="BJ1165" s="206"/>
      <c r="BK1165" s="206"/>
      <c r="BL1165" s="206"/>
      <c r="BM1165" s="206"/>
      <c r="BN1165" s="206"/>
      <c r="BO1165" s="206"/>
      <c r="BP1165" s="206"/>
      <c r="BQ1165" s="206"/>
      <c r="BR1165" s="206"/>
      <c r="BS1165" s="206"/>
      <c r="BT1165" s="206"/>
      <c r="BU1165" s="206"/>
      <c r="BV1165" s="206"/>
      <c r="BW1165" s="206"/>
      <c r="BX1165" s="206"/>
      <c r="BY1165" s="206"/>
      <c r="BZ1165" s="206"/>
      <c r="CA1165" s="206"/>
      <c r="CB1165" s="206"/>
      <c r="CC1165" s="206"/>
      <c r="CD1165" s="206"/>
      <c r="CE1165" s="206"/>
      <c r="CF1165" s="206"/>
      <c r="CG1165" s="206"/>
      <c r="CH1165" s="206"/>
      <c r="CI1165" s="206"/>
      <c r="CJ1165" s="206"/>
      <c r="CK1165" s="206"/>
      <c r="CL1165" s="206"/>
      <c r="CM1165" s="206"/>
      <c r="CN1165" s="206"/>
      <c r="CO1165" s="206"/>
      <c r="CP1165" s="206"/>
      <c r="CQ1165" s="206"/>
      <c r="CR1165" s="206"/>
      <c r="CS1165" s="206"/>
      <c r="CT1165" s="206"/>
      <c r="CU1165" s="206"/>
      <c r="CV1165" s="206"/>
      <c r="CW1165" s="206"/>
      <c r="CX1165" s="206"/>
      <c r="CY1165" s="206"/>
      <c r="CZ1165" s="206"/>
      <c r="DA1165" s="206"/>
      <c r="DB1165" s="206"/>
      <c r="DC1165" s="206"/>
      <c r="DD1165" s="206"/>
      <c r="DE1165" s="206"/>
      <c r="DF1165" s="206"/>
      <c r="DG1165" s="206"/>
      <c r="DH1165" s="206"/>
      <c r="DI1165" s="206"/>
      <c r="DJ1165" s="206"/>
      <c r="DK1165" s="206"/>
      <c r="DL1165" s="206"/>
      <c r="DM1165" s="206"/>
      <c r="DN1165" s="206"/>
      <c r="DO1165" s="206"/>
      <c r="DP1165" s="206"/>
      <c r="DQ1165" s="206"/>
      <c r="DR1165" s="206"/>
      <c r="DS1165" s="206"/>
      <c r="DT1165" s="206"/>
      <c r="DU1165" s="206"/>
      <c r="DV1165" s="206"/>
      <c r="DW1165" s="206"/>
      <c r="DX1165" s="206"/>
      <c r="DY1165" s="206"/>
      <c r="DZ1165" s="206"/>
      <c r="EA1165" s="206"/>
      <c r="EB1165" s="206"/>
      <c r="EC1165" s="206"/>
      <c r="ED1165" s="206"/>
      <c r="EE1165" s="206"/>
      <c r="EF1165" s="206"/>
      <c r="EG1165" s="206"/>
      <c r="EH1165" s="206"/>
      <c r="EI1165" s="206"/>
      <c r="EJ1165" s="206"/>
      <c r="EK1165" s="206"/>
      <c r="EL1165" s="206"/>
      <c r="EM1165" s="206"/>
      <c r="EN1165" s="206"/>
      <c r="EO1165" s="206"/>
      <c r="EP1165" s="206"/>
      <c r="EQ1165" s="206"/>
      <c r="ER1165" s="206"/>
      <c r="ES1165" s="206"/>
      <c r="ET1165" s="206"/>
      <c r="EU1165" s="206"/>
      <c r="EV1165" s="206"/>
      <c r="EW1165" s="206"/>
      <c r="EX1165" s="206"/>
      <c r="EY1165" s="206"/>
      <c r="EZ1165" s="206"/>
      <c r="FA1165" s="206"/>
      <c r="FB1165" s="206"/>
      <c r="FC1165" s="206"/>
      <c r="FD1165" s="206"/>
      <c r="FE1165" s="206"/>
      <c r="FF1165" s="206"/>
      <c r="FG1165" s="206"/>
      <c r="FH1165" s="206"/>
      <c r="FI1165" s="206"/>
      <c r="FJ1165" s="206"/>
      <c r="FK1165" s="206"/>
      <c r="FL1165" s="206"/>
      <c r="FM1165" s="206"/>
      <c r="FN1165" s="206"/>
      <c r="FO1165" s="206"/>
      <c r="FP1165" s="206"/>
      <c r="FQ1165" s="206"/>
      <c r="FR1165" s="206"/>
      <c r="FS1165" s="206"/>
      <c r="FT1165" s="206"/>
      <c r="FU1165" s="206"/>
      <c r="FV1165" s="206"/>
      <c r="FW1165" s="206"/>
      <c r="FX1165" s="206"/>
      <c r="FY1165" s="206"/>
      <c r="FZ1165" s="206"/>
      <c r="GA1165" s="206"/>
      <c r="GB1165" s="206"/>
      <c r="GC1165" s="206"/>
      <c r="GD1165" s="206"/>
      <c r="GE1165" s="206"/>
      <c r="GF1165" s="206"/>
      <c r="GG1165" s="206"/>
      <c r="GH1165" s="206"/>
      <c r="GI1165" s="206"/>
      <c r="GJ1165" s="206"/>
      <c r="GK1165" s="206"/>
      <c r="GL1165" s="206"/>
      <c r="GM1165" s="206"/>
      <c r="GN1165" s="206"/>
      <c r="GO1165" s="206"/>
      <c r="GP1165" s="206"/>
      <c r="GQ1165" s="206"/>
      <c r="GR1165" s="206"/>
      <c r="GS1165" s="206"/>
      <c r="GT1165" s="206"/>
      <c r="GU1165" s="206"/>
      <c r="GV1165" s="206"/>
      <c r="GW1165" s="206"/>
      <c r="GX1165" s="206"/>
      <c r="GY1165" s="206"/>
      <c r="GZ1165" s="206"/>
      <c r="HA1165" s="206"/>
      <c r="HB1165" s="206"/>
      <c r="HC1165" s="206"/>
      <c r="HD1165" s="206"/>
      <c r="HE1165" s="206"/>
      <c r="HF1165" s="206"/>
      <c r="HG1165" s="206"/>
      <c r="HH1165" s="206"/>
      <c r="HI1165" s="206"/>
      <c r="HJ1165" s="206"/>
      <c r="HK1165" s="206"/>
      <c r="HL1165" s="206"/>
      <c r="HM1165" s="206"/>
      <c r="HN1165" s="206"/>
      <c r="HO1165" s="206"/>
      <c r="HP1165" s="206"/>
      <c r="HQ1165" s="206"/>
      <c r="HR1165" s="206"/>
      <c r="HS1165" s="206"/>
      <c r="HT1165" s="206"/>
      <c r="HU1165" s="206"/>
      <c r="HV1165" s="206"/>
      <c r="HW1165" s="206"/>
      <c r="HX1165" s="206"/>
      <c r="HY1165" s="206"/>
      <c r="HZ1165" s="206"/>
      <c r="IA1165" s="206"/>
      <c r="IB1165" s="206"/>
      <c r="IC1165" s="206"/>
      <c r="ID1165" s="206"/>
      <c r="IE1165" s="206"/>
      <c r="IF1165" s="206"/>
      <c r="IG1165" s="206"/>
      <c r="IH1165" s="206"/>
    </row>
    <row r="1166" spans="1:242" s="225" customFormat="1" hidden="1" x14ac:dyDescent="0.25">
      <c r="A1166" s="206"/>
      <c r="B1166" s="206"/>
      <c r="C1166" s="204">
        <v>43780</v>
      </c>
      <c r="D1166" s="233" t="s">
        <v>1193</v>
      </c>
      <c r="E1166" s="319" t="s">
        <v>2051</v>
      </c>
      <c r="F1166" s="322"/>
      <c r="G1166" s="242" t="s">
        <v>1345</v>
      </c>
      <c r="H1166" s="285"/>
      <c r="I1166" s="236">
        <v>126000</v>
      </c>
      <c r="J1166" s="357">
        <f t="shared" si="18"/>
        <v>6311500</v>
      </c>
      <c r="K1166" s="251"/>
      <c r="L1166" s="287"/>
      <c r="M1166" s="319" t="s">
        <v>2051</v>
      </c>
      <c r="N1166" s="287"/>
      <c r="O1166" s="287"/>
      <c r="P1166" s="287"/>
      <c r="Q1166" s="287"/>
      <c r="R1166" s="287"/>
      <c r="S1166" s="287"/>
      <c r="T1166" s="287"/>
      <c r="U1166" s="287"/>
      <c r="V1166" s="287"/>
      <c r="W1166" s="287"/>
      <c r="X1166" s="287"/>
      <c r="Y1166" s="287"/>
      <c r="Z1166" s="287"/>
      <c r="AA1166" s="287"/>
      <c r="AB1166" s="287"/>
      <c r="AC1166" s="287"/>
      <c r="AD1166" s="287"/>
      <c r="AE1166" s="287"/>
      <c r="AF1166" s="287"/>
      <c r="AG1166" s="287"/>
      <c r="AH1166" s="287"/>
      <c r="AI1166" s="287"/>
      <c r="AJ1166" s="449"/>
      <c r="AK1166" s="206"/>
      <c r="AL1166" s="206"/>
      <c r="AM1166" s="206"/>
      <c r="AN1166" s="206"/>
      <c r="AO1166" s="206"/>
      <c r="AP1166" s="206"/>
      <c r="AQ1166" s="206"/>
      <c r="AR1166" s="206"/>
      <c r="AS1166" s="206"/>
      <c r="AT1166" s="206"/>
      <c r="AU1166" s="206"/>
      <c r="AV1166" s="206"/>
      <c r="AW1166" s="206"/>
      <c r="AX1166" s="206"/>
      <c r="AY1166" s="206"/>
      <c r="AZ1166" s="206"/>
      <c r="BA1166" s="206"/>
      <c r="BB1166" s="206"/>
      <c r="BC1166" s="206"/>
      <c r="BD1166" s="206"/>
      <c r="BE1166" s="206"/>
      <c r="BF1166" s="206"/>
      <c r="BG1166" s="206"/>
      <c r="BH1166" s="206"/>
      <c r="BI1166" s="206"/>
      <c r="BJ1166" s="206"/>
      <c r="BK1166" s="206"/>
      <c r="BL1166" s="206"/>
      <c r="BM1166" s="206"/>
      <c r="BN1166" s="206"/>
      <c r="BO1166" s="206"/>
      <c r="BP1166" s="206"/>
      <c r="BQ1166" s="206"/>
      <c r="BR1166" s="206"/>
      <c r="BS1166" s="206"/>
      <c r="BT1166" s="206"/>
      <c r="BU1166" s="206"/>
      <c r="BV1166" s="206"/>
      <c r="BW1166" s="206"/>
      <c r="BX1166" s="206"/>
      <c r="BY1166" s="206"/>
      <c r="BZ1166" s="206"/>
      <c r="CA1166" s="206"/>
      <c r="CB1166" s="206"/>
      <c r="CC1166" s="206"/>
      <c r="CD1166" s="206"/>
      <c r="CE1166" s="206"/>
      <c r="CF1166" s="206"/>
      <c r="CG1166" s="206"/>
      <c r="CH1166" s="206"/>
      <c r="CI1166" s="206"/>
      <c r="CJ1166" s="206"/>
      <c r="CK1166" s="206"/>
      <c r="CL1166" s="206"/>
      <c r="CM1166" s="206"/>
      <c r="CN1166" s="206"/>
      <c r="CO1166" s="206"/>
      <c r="CP1166" s="206"/>
      <c r="CQ1166" s="206"/>
      <c r="CR1166" s="206"/>
      <c r="CS1166" s="206"/>
      <c r="CT1166" s="206"/>
      <c r="CU1166" s="206"/>
      <c r="CV1166" s="206"/>
      <c r="CW1166" s="206"/>
      <c r="CX1166" s="206"/>
      <c r="CY1166" s="206"/>
      <c r="CZ1166" s="206"/>
      <c r="DA1166" s="206"/>
      <c r="DB1166" s="206"/>
      <c r="DC1166" s="206"/>
      <c r="DD1166" s="206"/>
      <c r="DE1166" s="206"/>
      <c r="DF1166" s="206"/>
      <c r="DG1166" s="206"/>
      <c r="DH1166" s="206"/>
      <c r="DI1166" s="206"/>
      <c r="DJ1166" s="206"/>
      <c r="DK1166" s="206"/>
      <c r="DL1166" s="206"/>
      <c r="DM1166" s="206"/>
      <c r="DN1166" s="206"/>
      <c r="DO1166" s="206"/>
      <c r="DP1166" s="206"/>
      <c r="DQ1166" s="206"/>
      <c r="DR1166" s="206"/>
      <c r="DS1166" s="206"/>
      <c r="DT1166" s="206"/>
      <c r="DU1166" s="206"/>
      <c r="DV1166" s="206"/>
      <c r="DW1166" s="206"/>
      <c r="DX1166" s="206"/>
      <c r="DY1166" s="206"/>
      <c r="DZ1166" s="206"/>
      <c r="EA1166" s="206"/>
      <c r="EB1166" s="206"/>
      <c r="EC1166" s="206"/>
      <c r="ED1166" s="206"/>
      <c r="EE1166" s="206"/>
      <c r="EF1166" s="206"/>
      <c r="EG1166" s="206"/>
      <c r="EH1166" s="206"/>
      <c r="EI1166" s="206"/>
      <c r="EJ1166" s="206"/>
      <c r="EK1166" s="206"/>
      <c r="EL1166" s="206"/>
      <c r="EM1166" s="206"/>
      <c r="EN1166" s="206"/>
      <c r="EO1166" s="206"/>
      <c r="EP1166" s="206"/>
      <c r="EQ1166" s="206"/>
      <c r="ER1166" s="206"/>
      <c r="ES1166" s="206"/>
      <c r="ET1166" s="206"/>
      <c r="EU1166" s="206"/>
      <c r="EV1166" s="206"/>
      <c r="EW1166" s="206"/>
      <c r="EX1166" s="206"/>
      <c r="EY1166" s="206"/>
      <c r="EZ1166" s="206"/>
      <c r="FA1166" s="206"/>
      <c r="FB1166" s="206"/>
      <c r="FC1166" s="206"/>
      <c r="FD1166" s="206"/>
      <c r="FE1166" s="206"/>
      <c r="FF1166" s="206"/>
      <c r="FG1166" s="206"/>
      <c r="FH1166" s="206"/>
      <c r="FI1166" s="206"/>
      <c r="FJ1166" s="206"/>
      <c r="FK1166" s="206"/>
      <c r="FL1166" s="206"/>
      <c r="FM1166" s="206"/>
      <c r="FN1166" s="206"/>
      <c r="FO1166" s="206"/>
      <c r="FP1166" s="206"/>
      <c r="FQ1166" s="206"/>
      <c r="FR1166" s="206"/>
      <c r="FS1166" s="206"/>
      <c r="FT1166" s="206"/>
      <c r="FU1166" s="206"/>
      <c r="FV1166" s="206"/>
      <c r="FW1166" s="206"/>
      <c r="FX1166" s="206"/>
      <c r="FY1166" s="206"/>
      <c r="FZ1166" s="206"/>
      <c r="GA1166" s="206"/>
      <c r="GB1166" s="206"/>
      <c r="GC1166" s="206"/>
      <c r="GD1166" s="206"/>
      <c r="GE1166" s="206"/>
      <c r="GF1166" s="206"/>
      <c r="GG1166" s="206"/>
      <c r="GH1166" s="206"/>
      <c r="GI1166" s="206"/>
      <c r="GJ1166" s="206"/>
      <c r="GK1166" s="206"/>
      <c r="GL1166" s="206"/>
      <c r="GM1166" s="206"/>
      <c r="GN1166" s="206"/>
      <c r="GO1166" s="206"/>
      <c r="GP1166" s="206"/>
      <c r="GQ1166" s="206"/>
      <c r="GR1166" s="206"/>
      <c r="GS1166" s="206"/>
      <c r="GT1166" s="206"/>
      <c r="GU1166" s="206"/>
      <c r="GV1166" s="206"/>
      <c r="GW1166" s="206"/>
      <c r="GX1166" s="206"/>
      <c r="GY1166" s="206"/>
      <c r="GZ1166" s="206"/>
      <c r="HA1166" s="206"/>
      <c r="HB1166" s="206"/>
      <c r="HC1166" s="206"/>
      <c r="HD1166" s="206"/>
      <c r="HE1166" s="206"/>
      <c r="HF1166" s="206"/>
      <c r="HG1166" s="206"/>
      <c r="HH1166" s="206"/>
      <c r="HI1166" s="206"/>
      <c r="HJ1166" s="206"/>
      <c r="HK1166" s="206"/>
      <c r="HL1166" s="206"/>
      <c r="HM1166" s="206"/>
      <c r="HN1166" s="206"/>
      <c r="HO1166" s="206"/>
      <c r="HP1166" s="206"/>
      <c r="HQ1166" s="206"/>
      <c r="HR1166" s="206"/>
      <c r="HS1166" s="206"/>
      <c r="HT1166" s="206"/>
      <c r="HU1166" s="206"/>
      <c r="HV1166" s="206"/>
      <c r="HW1166" s="206"/>
      <c r="HX1166" s="206"/>
      <c r="HY1166" s="206"/>
      <c r="HZ1166" s="206"/>
      <c r="IA1166" s="206"/>
      <c r="IB1166" s="206"/>
      <c r="IC1166" s="206"/>
      <c r="ID1166" s="206"/>
      <c r="IE1166" s="206"/>
      <c r="IF1166" s="206"/>
      <c r="IG1166" s="206"/>
      <c r="IH1166" s="206"/>
    </row>
    <row r="1167" spans="1:242" s="225" customFormat="1" hidden="1" x14ac:dyDescent="0.25">
      <c r="A1167" s="206"/>
      <c r="B1167" s="206"/>
      <c r="C1167" s="204">
        <v>43781</v>
      </c>
      <c r="D1167" s="233" t="s">
        <v>2044</v>
      </c>
      <c r="E1167" s="319" t="s">
        <v>2052</v>
      </c>
      <c r="F1167" s="322"/>
      <c r="G1167" s="242" t="s">
        <v>1394</v>
      </c>
      <c r="H1167" s="285"/>
      <c r="I1167" s="236">
        <v>622244</v>
      </c>
      <c r="J1167" s="357">
        <f t="shared" si="18"/>
        <v>5689256</v>
      </c>
      <c r="K1167" s="251"/>
      <c r="L1167" s="287"/>
      <c r="M1167" s="319" t="s">
        <v>2052</v>
      </c>
      <c r="N1167" s="287"/>
      <c r="O1167" s="287"/>
      <c r="P1167" s="287"/>
      <c r="Q1167" s="287"/>
      <c r="R1167" s="287"/>
      <c r="S1167" s="287"/>
      <c r="T1167" s="287"/>
      <c r="U1167" s="287"/>
      <c r="V1167" s="287"/>
      <c r="W1167" s="287"/>
      <c r="X1167" s="287"/>
      <c r="Y1167" s="287"/>
      <c r="Z1167" s="287"/>
      <c r="AA1167" s="287"/>
      <c r="AB1167" s="287"/>
      <c r="AC1167" s="287"/>
      <c r="AD1167" s="287"/>
      <c r="AE1167" s="287"/>
      <c r="AF1167" s="287"/>
      <c r="AG1167" s="287"/>
      <c r="AH1167" s="287"/>
      <c r="AI1167" s="287"/>
      <c r="AJ1167" s="449"/>
      <c r="AK1167" s="206"/>
      <c r="AL1167" s="206"/>
      <c r="AM1167" s="206"/>
      <c r="AN1167" s="206"/>
      <c r="AO1167" s="206"/>
      <c r="AP1167" s="206"/>
      <c r="AQ1167" s="206"/>
      <c r="AR1167" s="206"/>
      <c r="AS1167" s="206"/>
      <c r="AT1167" s="206"/>
      <c r="AU1167" s="206"/>
      <c r="AV1167" s="206"/>
      <c r="AW1167" s="206"/>
      <c r="AX1167" s="206"/>
      <c r="AY1167" s="206"/>
      <c r="AZ1167" s="206"/>
      <c r="BA1167" s="206"/>
      <c r="BB1167" s="206"/>
      <c r="BC1167" s="206"/>
      <c r="BD1167" s="206"/>
      <c r="BE1167" s="206"/>
      <c r="BF1167" s="206"/>
      <c r="BG1167" s="206"/>
      <c r="BH1167" s="206"/>
      <c r="BI1167" s="206"/>
      <c r="BJ1167" s="206"/>
      <c r="BK1167" s="206"/>
      <c r="BL1167" s="206"/>
      <c r="BM1167" s="206"/>
      <c r="BN1167" s="206"/>
      <c r="BO1167" s="206"/>
      <c r="BP1167" s="206"/>
      <c r="BQ1167" s="206"/>
      <c r="BR1167" s="206"/>
      <c r="BS1167" s="206"/>
      <c r="BT1167" s="206"/>
      <c r="BU1167" s="206"/>
      <c r="BV1167" s="206"/>
      <c r="BW1167" s="206"/>
      <c r="BX1167" s="206"/>
      <c r="BY1167" s="206"/>
      <c r="BZ1167" s="206"/>
      <c r="CA1167" s="206"/>
      <c r="CB1167" s="206"/>
      <c r="CC1167" s="206"/>
      <c r="CD1167" s="206"/>
      <c r="CE1167" s="206"/>
      <c r="CF1167" s="206"/>
      <c r="CG1167" s="206"/>
      <c r="CH1167" s="206"/>
      <c r="CI1167" s="206"/>
      <c r="CJ1167" s="206"/>
      <c r="CK1167" s="206"/>
      <c r="CL1167" s="206"/>
      <c r="CM1167" s="206"/>
      <c r="CN1167" s="206"/>
      <c r="CO1167" s="206"/>
      <c r="CP1167" s="206"/>
      <c r="CQ1167" s="206"/>
      <c r="CR1167" s="206"/>
      <c r="CS1167" s="206"/>
      <c r="CT1167" s="206"/>
      <c r="CU1167" s="206"/>
      <c r="CV1167" s="206"/>
      <c r="CW1167" s="206"/>
      <c r="CX1167" s="206"/>
      <c r="CY1167" s="206"/>
      <c r="CZ1167" s="206"/>
      <c r="DA1167" s="206"/>
      <c r="DB1167" s="206"/>
      <c r="DC1167" s="206"/>
      <c r="DD1167" s="206"/>
      <c r="DE1167" s="206"/>
      <c r="DF1167" s="206"/>
      <c r="DG1167" s="206"/>
      <c r="DH1167" s="206"/>
      <c r="DI1167" s="206"/>
      <c r="DJ1167" s="206"/>
      <c r="DK1167" s="206"/>
      <c r="DL1167" s="206"/>
      <c r="DM1167" s="206"/>
      <c r="DN1167" s="206"/>
      <c r="DO1167" s="206"/>
      <c r="DP1167" s="206"/>
      <c r="DQ1167" s="206"/>
      <c r="DR1167" s="206"/>
      <c r="DS1167" s="206"/>
      <c r="DT1167" s="206"/>
      <c r="DU1167" s="206"/>
      <c r="DV1167" s="206"/>
      <c r="DW1167" s="206"/>
      <c r="DX1167" s="206"/>
      <c r="DY1167" s="206"/>
      <c r="DZ1167" s="206"/>
      <c r="EA1167" s="206"/>
      <c r="EB1167" s="206"/>
      <c r="EC1167" s="206"/>
      <c r="ED1167" s="206"/>
      <c r="EE1167" s="206"/>
      <c r="EF1167" s="206"/>
      <c r="EG1167" s="206"/>
      <c r="EH1167" s="206"/>
      <c r="EI1167" s="206"/>
      <c r="EJ1167" s="206"/>
      <c r="EK1167" s="206"/>
      <c r="EL1167" s="206"/>
      <c r="EM1167" s="206"/>
      <c r="EN1167" s="206"/>
      <c r="EO1167" s="206"/>
      <c r="EP1167" s="206"/>
      <c r="EQ1167" s="206"/>
      <c r="ER1167" s="206"/>
      <c r="ES1167" s="206"/>
      <c r="ET1167" s="206"/>
      <c r="EU1167" s="206"/>
      <c r="EV1167" s="206"/>
      <c r="EW1167" s="206"/>
      <c r="EX1167" s="206"/>
      <c r="EY1167" s="206"/>
      <c r="EZ1167" s="206"/>
      <c r="FA1167" s="206"/>
      <c r="FB1167" s="206"/>
      <c r="FC1167" s="206"/>
      <c r="FD1167" s="206"/>
      <c r="FE1167" s="206"/>
      <c r="FF1167" s="206"/>
      <c r="FG1167" s="206"/>
      <c r="FH1167" s="206"/>
      <c r="FI1167" s="206"/>
      <c r="FJ1167" s="206"/>
      <c r="FK1167" s="206"/>
      <c r="FL1167" s="206"/>
      <c r="FM1167" s="206"/>
      <c r="FN1167" s="206"/>
      <c r="FO1167" s="206"/>
      <c r="FP1167" s="206"/>
      <c r="FQ1167" s="206"/>
      <c r="FR1167" s="206"/>
      <c r="FS1167" s="206"/>
      <c r="FT1167" s="206"/>
      <c r="FU1167" s="206"/>
      <c r="FV1167" s="206"/>
      <c r="FW1167" s="206"/>
      <c r="FX1167" s="206"/>
      <c r="FY1167" s="206"/>
      <c r="FZ1167" s="206"/>
      <c r="GA1167" s="206"/>
      <c r="GB1167" s="206"/>
      <c r="GC1167" s="206"/>
      <c r="GD1167" s="206"/>
      <c r="GE1167" s="206"/>
      <c r="GF1167" s="206"/>
      <c r="GG1167" s="206"/>
      <c r="GH1167" s="206"/>
      <c r="GI1167" s="206"/>
      <c r="GJ1167" s="206"/>
      <c r="GK1167" s="206"/>
      <c r="GL1167" s="206"/>
      <c r="GM1167" s="206"/>
      <c r="GN1167" s="206"/>
      <c r="GO1167" s="206"/>
      <c r="GP1167" s="206"/>
      <c r="GQ1167" s="206"/>
      <c r="GR1167" s="206"/>
      <c r="GS1167" s="206"/>
      <c r="GT1167" s="206"/>
      <c r="GU1167" s="206"/>
      <c r="GV1167" s="206"/>
      <c r="GW1167" s="206"/>
      <c r="GX1167" s="206"/>
      <c r="GY1167" s="206"/>
      <c r="GZ1167" s="206"/>
      <c r="HA1167" s="206"/>
      <c r="HB1167" s="206"/>
      <c r="HC1167" s="206"/>
      <c r="HD1167" s="206"/>
      <c r="HE1167" s="206"/>
      <c r="HF1167" s="206"/>
      <c r="HG1167" s="206"/>
      <c r="HH1167" s="206"/>
      <c r="HI1167" s="206"/>
      <c r="HJ1167" s="206"/>
      <c r="HK1167" s="206"/>
      <c r="HL1167" s="206"/>
      <c r="HM1167" s="206"/>
      <c r="HN1167" s="206"/>
      <c r="HO1167" s="206"/>
      <c r="HP1167" s="206"/>
      <c r="HQ1167" s="206"/>
      <c r="HR1167" s="206"/>
      <c r="HS1167" s="206"/>
      <c r="HT1167" s="206"/>
      <c r="HU1167" s="206"/>
      <c r="HV1167" s="206"/>
      <c r="HW1167" s="206"/>
      <c r="HX1167" s="206"/>
      <c r="HY1167" s="206"/>
      <c r="HZ1167" s="206"/>
      <c r="IA1167" s="206"/>
      <c r="IB1167" s="206"/>
      <c r="IC1167" s="206"/>
      <c r="ID1167" s="206"/>
      <c r="IE1167" s="206"/>
      <c r="IF1167" s="206"/>
      <c r="IG1167" s="206"/>
      <c r="IH1167" s="206"/>
    </row>
    <row r="1168" spans="1:242" s="225" customFormat="1" hidden="1" x14ac:dyDescent="0.25">
      <c r="A1168" s="206"/>
      <c r="B1168" s="206"/>
      <c r="C1168" s="204"/>
      <c r="D1168" s="233" t="s">
        <v>1100</v>
      </c>
      <c r="E1168" s="319"/>
      <c r="F1168" s="322"/>
      <c r="G1168" s="242" t="s">
        <v>1394</v>
      </c>
      <c r="H1168" s="285">
        <v>955000</v>
      </c>
      <c r="I1168" s="236"/>
      <c r="J1168" s="357">
        <f t="shared" si="18"/>
        <v>6644256</v>
      </c>
      <c r="K1168" s="251" t="s">
        <v>2009</v>
      </c>
      <c r="L1168" s="287"/>
      <c r="M1168" s="319"/>
      <c r="N1168" s="287"/>
      <c r="O1168" s="287"/>
      <c r="P1168" s="287"/>
      <c r="Q1168" s="287"/>
      <c r="R1168" s="287"/>
      <c r="S1168" s="287"/>
      <c r="T1168" s="287"/>
      <c r="U1168" s="287"/>
      <c r="V1168" s="287"/>
      <c r="W1168" s="287"/>
      <c r="X1168" s="287"/>
      <c r="Y1168" s="287"/>
      <c r="Z1168" s="287"/>
      <c r="AA1168" s="287"/>
      <c r="AB1168" s="287"/>
      <c r="AC1168" s="287"/>
      <c r="AD1168" s="287"/>
      <c r="AE1168" s="287"/>
      <c r="AF1168" s="287"/>
      <c r="AG1168" s="287"/>
      <c r="AH1168" s="287"/>
      <c r="AI1168" s="287"/>
      <c r="AJ1168" s="449"/>
      <c r="AK1168" s="206"/>
      <c r="AL1168" s="206"/>
      <c r="AM1168" s="206"/>
      <c r="AN1168" s="206"/>
      <c r="AO1168" s="206"/>
      <c r="AP1168" s="206"/>
      <c r="AQ1168" s="206"/>
      <c r="AR1168" s="206"/>
      <c r="AS1168" s="206"/>
      <c r="AT1168" s="206"/>
      <c r="AU1168" s="206"/>
      <c r="AV1168" s="206"/>
      <c r="AW1168" s="206"/>
      <c r="AX1168" s="206"/>
      <c r="AY1168" s="206"/>
      <c r="AZ1168" s="206"/>
      <c r="BA1168" s="206"/>
      <c r="BB1168" s="206"/>
      <c r="BC1168" s="206"/>
      <c r="BD1168" s="206"/>
      <c r="BE1168" s="206"/>
      <c r="BF1168" s="206"/>
      <c r="BG1168" s="206"/>
      <c r="BH1168" s="206"/>
      <c r="BI1168" s="206"/>
      <c r="BJ1168" s="206"/>
      <c r="BK1168" s="206"/>
      <c r="BL1168" s="206"/>
      <c r="BM1168" s="206"/>
      <c r="BN1168" s="206"/>
      <c r="BO1168" s="206"/>
      <c r="BP1168" s="206"/>
      <c r="BQ1168" s="206"/>
      <c r="BR1168" s="206"/>
      <c r="BS1168" s="206"/>
      <c r="BT1168" s="206"/>
      <c r="BU1168" s="206"/>
      <c r="BV1168" s="206"/>
      <c r="BW1168" s="206"/>
      <c r="BX1168" s="206"/>
      <c r="BY1168" s="206"/>
      <c r="BZ1168" s="206"/>
      <c r="CA1168" s="206"/>
      <c r="CB1168" s="206"/>
      <c r="CC1168" s="206"/>
      <c r="CD1168" s="206"/>
      <c r="CE1168" s="206"/>
      <c r="CF1168" s="206"/>
      <c r="CG1168" s="206"/>
      <c r="CH1168" s="206"/>
      <c r="CI1168" s="206"/>
      <c r="CJ1168" s="206"/>
      <c r="CK1168" s="206"/>
      <c r="CL1168" s="206"/>
      <c r="CM1168" s="206"/>
      <c r="CN1168" s="206"/>
      <c r="CO1168" s="206"/>
      <c r="CP1168" s="206"/>
      <c r="CQ1168" s="206"/>
      <c r="CR1168" s="206"/>
      <c r="CS1168" s="206"/>
      <c r="CT1168" s="206"/>
      <c r="CU1168" s="206"/>
      <c r="CV1168" s="206"/>
      <c r="CW1168" s="206"/>
      <c r="CX1168" s="206"/>
      <c r="CY1168" s="206"/>
      <c r="CZ1168" s="206"/>
      <c r="DA1168" s="206"/>
      <c r="DB1168" s="206"/>
      <c r="DC1168" s="206"/>
      <c r="DD1168" s="206"/>
      <c r="DE1168" s="206"/>
      <c r="DF1168" s="206"/>
      <c r="DG1168" s="206"/>
      <c r="DH1168" s="206"/>
      <c r="DI1168" s="206"/>
      <c r="DJ1168" s="206"/>
      <c r="DK1168" s="206"/>
      <c r="DL1168" s="206"/>
      <c r="DM1168" s="206"/>
      <c r="DN1168" s="206"/>
      <c r="DO1168" s="206"/>
      <c r="DP1168" s="206"/>
      <c r="DQ1168" s="206"/>
      <c r="DR1168" s="206"/>
      <c r="DS1168" s="206"/>
      <c r="DT1168" s="206"/>
      <c r="DU1168" s="206"/>
      <c r="DV1168" s="206"/>
      <c r="DW1168" s="206"/>
      <c r="DX1168" s="206"/>
      <c r="DY1168" s="206"/>
      <c r="DZ1168" s="206"/>
      <c r="EA1168" s="206"/>
      <c r="EB1168" s="206"/>
      <c r="EC1168" s="206"/>
      <c r="ED1168" s="206"/>
      <c r="EE1168" s="206"/>
      <c r="EF1168" s="206"/>
      <c r="EG1168" s="206"/>
      <c r="EH1168" s="206"/>
      <c r="EI1168" s="206"/>
      <c r="EJ1168" s="206"/>
      <c r="EK1168" s="206"/>
      <c r="EL1168" s="206"/>
      <c r="EM1168" s="206"/>
      <c r="EN1168" s="206"/>
      <c r="EO1168" s="206"/>
      <c r="EP1168" s="206"/>
      <c r="EQ1168" s="206"/>
      <c r="ER1168" s="206"/>
      <c r="ES1168" s="206"/>
      <c r="ET1168" s="206"/>
      <c r="EU1168" s="206"/>
      <c r="EV1168" s="206"/>
      <c r="EW1168" s="206"/>
      <c r="EX1168" s="206"/>
      <c r="EY1168" s="206"/>
      <c r="EZ1168" s="206"/>
      <c r="FA1168" s="206"/>
      <c r="FB1168" s="206"/>
      <c r="FC1168" s="206"/>
      <c r="FD1168" s="206"/>
      <c r="FE1168" s="206"/>
      <c r="FF1168" s="206"/>
      <c r="FG1168" s="206"/>
      <c r="FH1168" s="206"/>
      <c r="FI1168" s="206"/>
      <c r="FJ1168" s="206"/>
      <c r="FK1168" s="206"/>
      <c r="FL1168" s="206"/>
      <c r="FM1168" s="206"/>
      <c r="FN1168" s="206"/>
      <c r="FO1168" s="206"/>
      <c r="FP1168" s="206"/>
      <c r="FQ1168" s="206"/>
      <c r="FR1168" s="206"/>
      <c r="FS1168" s="206"/>
      <c r="FT1168" s="206"/>
      <c r="FU1168" s="206"/>
      <c r="FV1168" s="206"/>
      <c r="FW1168" s="206"/>
      <c r="FX1168" s="206"/>
      <c r="FY1168" s="206"/>
      <c r="FZ1168" s="206"/>
      <c r="GA1168" s="206"/>
      <c r="GB1168" s="206"/>
      <c r="GC1168" s="206"/>
      <c r="GD1168" s="206"/>
      <c r="GE1168" s="206"/>
      <c r="GF1168" s="206"/>
      <c r="GG1168" s="206"/>
      <c r="GH1168" s="206"/>
      <c r="GI1168" s="206"/>
      <c r="GJ1168" s="206"/>
      <c r="GK1168" s="206"/>
      <c r="GL1168" s="206"/>
      <c r="GM1168" s="206"/>
      <c r="GN1168" s="206"/>
      <c r="GO1168" s="206"/>
      <c r="GP1168" s="206"/>
      <c r="GQ1168" s="206"/>
      <c r="GR1168" s="206"/>
      <c r="GS1168" s="206"/>
      <c r="GT1168" s="206"/>
      <c r="GU1168" s="206"/>
      <c r="GV1168" s="206"/>
      <c r="GW1168" s="206"/>
      <c r="GX1168" s="206"/>
      <c r="GY1168" s="206"/>
      <c r="GZ1168" s="206"/>
      <c r="HA1168" s="206"/>
      <c r="HB1168" s="206"/>
      <c r="HC1168" s="206"/>
      <c r="HD1168" s="206"/>
      <c r="HE1168" s="206"/>
      <c r="HF1168" s="206"/>
      <c r="HG1168" s="206"/>
      <c r="HH1168" s="206"/>
      <c r="HI1168" s="206"/>
      <c r="HJ1168" s="206"/>
      <c r="HK1168" s="206"/>
      <c r="HL1168" s="206"/>
      <c r="HM1168" s="206"/>
      <c r="HN1168" s="206"/>
      <c r="HO1168" s="206"/>
      <c r="HP1168" s="206"/>
      <c r="HQ1168" s="206"/>
      <c r="HR1168" s="206"/>
      <c r="HS1168" s="206"/>
      <c r="HT1168" s="206"/>
      <c r="HU1168" s="206"/>
      <c r="HV1168" s="206"/>
      <c r="HW1168" s="206"/>
      <c r="HX1168" s="206"/>
      <c r="HY1168" s="206"/>
      <c r="HZ1168" s="206"/>
      <c r="IA1168" s="206"/>
      <c r="IB1168" s="206"/>
      <c r="IC1168" s="206"/>
      <c r="ID1168" s="206"/>
      <c r="IE1168" s="206"/>
      <c r="IF1168" s="206"/>
      <c r="IG1168" s="206"/>
      <c r="IH1168" s="206"/>
    </row>
    <row r="1169" spans="1:242" s="225" customFormat="1" hidden="1" x14ac:dyDescent="0.25">
      <c r="A1169" s="206"/>
      <c r="B1169" s="206"/>
      <c r="C1169" s="204">
        <v>43781</v>
      </c>
      <c r="D1169" s="233" t="s">
        <v>2045</v>
      </c>
      <c r="E1169" s="319" t="s">
        <v>2053</v>
      </c>
      <c r="F1169" s="322"/>
      <c r="G1169" s="242" t="s">
        <v>1203</v>
      </c>
      <c r="H1169" s="285"/>
      <c r="I1169" s="236">
        <v>2490562</v>
      </c>
      <c r="J1169" s="357">
        <f t="shared" si="18"/>
        <v>4153694</v>
      </c>
      <c r="K1169" s="251"/>
      <c r="L1169" s="287"/>
      <c r="M1169" s="319" t="s">
        <v>2053</v>
      </c>
      <c r="N1169" s="287"/>
      <c r="O1169" s="287"/>
      <c r="P1169" s="287"/>
      <c r="Q1169" s="287"/>
      <c r="R1169" s="287"/>
      <c r="S1169" s="287"/>
      <c r="T1169" s="287"/>
      <c r="U1169" s="287"/>
      <c r="V1169" s="287"/>
      <c r="W1169" s="287"/>
      <c r="X1169" s="287"/>
      <c r="Y1169" s="287"/>
      <c r="Z1169" s="287"/>
      <c r="AA1169" s="287"/>
      <c r="AB1169" s="287"/>
      <c r="AC1169" s="287"/>
      <c r="AD1169" s="287"/>
      <c r="AE1169" s="287"/>
      <c r="AF1169" s="287"/>
      <c r="AG1169" s="287"/>
      <c r="AH1169" s="287"/>
      <c r="AI1169" s="287"/>
      <c r="AJ1169" s="449"/>
      <c r="AK1169" s="206"/>
      <c r="AL1169" s="206"/>
      <c r="AM1169" s="206"/>
      <c r="AN1169" s="206"/>
      <c r="AO1169" s="206"/>
      <c r="AP1169" s="206"/>
      <c r="AQ1169" s="206"/>
      <c r="AR1169" s="206"/>
      <c r="AS1169" s="206"/>
      <c r="AT1169" s="206"/>
      <c r="AU1169" s="206"/>
      <c r="AV1169" s="206"/>
      <c r="AW1169" s="206"/>
      <c r="AX1169" s="206"/>
      <c r="AY1169" s="206"/>
      <c r="AZ1169" s="206"/>
      <c r="BA1169" s="206"/>
      <c r="BB1169" s="206"/>
      <c r="BC1169" s="206"/>
      <c r="BD1169" s="206"/>
      <c r="BE1169" s="206"/>
      <c r="BF1169" s="206"/>
      <c r="BG1169" s="206"/>
      <c r="BH1169" s="206"/>
      <c r="BI1169" s="206"/>
      <c r="BJ1169" s="206"/>
      <c r="BK1169" s="206"/>
      <c r="BL1169" s="206"/>
      <c r="BM1169" s="206"/>
      <c r="BN1169" s="206"/>
      <c r="BO1169" s="206"/>
      <c r="BP1169" s="206"/>
      <c r="BQ1169" s="206"/>
      <c r="BR1169" s="206"/>
      <c r="BS1169" s="206"/>
      <c r="BT1169" s="206"/>
      <c r="BU1169" s="206"/>
      <c r="BV1169" s="206"/>
      <c r="BW1169" s="206"/>
      <c r="BX1169" s="206"/>
      <c r="BY1169" s="206"/>
      <c r="BZ1169" s="206"/>
      <c r="CA1169" s="206"/>
      <c r="CB1169" s="206"/>
      <c r="CC1169" s="206"/>
      <c r="CD1169" s="206"/>
      <c r="CE1169" s="206"/>
      <c r="CF1169" s="206"/>
      <c r="CG1169" s="206"/>
      <c r="CH1169" s="206"/>
      <c r="CI1169" s="206"/>
      <c r="CJ1169" s="206"/>
      <c r="CK1169" s="206"/>
      <c r="CL1169" s="206"/>
      <c r="CM1169" s="206"/>
      <c r="CN1169" s="206"/>
      <c r="CO1169" s="206"/>
      <c r="CP1169" s="206"/>
      <c r="CQ1169" s="206"/>
      <c r="CR1169" s="206"/>
      <c r="CS1169" s="206"/>
      <c r="CT1169" s="206"/>
      <c r="CU1169" s="206"/>
      <c r="CV1169" s="206"/>
      <c r="CW1169" s="206"/>
      <c r="CX1169" s="206"/>
      <c r="CY1169" s="206"/>
      <c r="CZ1169" s="206"/>
      <c r="DA1169" s="206"/>
      <c r="DB1169" s="206"/>
      <c r="DC1169" s="206"/>
      <c r="DD1169" s="206"/>
      <c r="DE1169" s="206"/>
      <c r="DF1169" s="206"/>
      <c r="DG1169" s="206"/>
      <c r="DH1169" s="206"/>
      <c r="DI1169" s="206"/>
      <c r="DJ1169" s="206"/>
      <c r="DK1169" s="206"/>
      <c r="DL1169" s="206"/>
      <c r="DM1169" s="206"/>
      <c r="DN1169" s="206"/>
      <c r="DO1169" s="206"/>
      <c r="DP1169" s="206"/>
      <c r="DQ1169" s="206"/>
      <c r="DR1169" s="206"/>
      <c r="DS1169" s="206"/>
      <c r="DT1169" s="206"/>
      <c r="DU1169" s="206"/>
      <c r="DV1169" s="206"/>
      <c r="DW1169" s="206"/>
      <c r="DX1169" s="206"/>
      <c r="DY1169" s="206"/>
      <c r="DZ1169" s="206"/>
      <c r="EA1169" s="206"/>
      <c r="EB1169" s="206"/>
      <c r="EC1169" s="206"/>
      <c r="ED1169" s="206"/>
      <c r="EE1169" s="206"/>
      <c r="EF1169" s="206"/>
      <c r="EG1169" s="206"/>
      <c r="EH1169" s="206"/>
      <c r="EI1169" s="206"/>
      <c r="EJ1169" s="206"/>
      <c r="EK1169" s="206"/>
      <c r="EL1169" s="206"/>
      <c r="EM1169" s="206"/>
      <c r="EN1169" s="206"/>
      <c r="EO1169" s="206"/>
      <c r="EP1169" s="206"/>
      <c r="EQ1169" s="206"/>
      <c r="ER1169" s="206"/>
      <c r="ES1169" s="206"/>
      <c r="ET1169" s="206"/>
      <c r="EU1169" s="206"/>
      <c r="EV1169" s="206"/>
      <c r="EW1169" s="206"/>
      <c r="EX1169" s="206"/>
      <c r="EY1169" s="206"/>
      <c r="EZ1169" s="206"/>
      <c r="FA1169" s="206"/>
      <c r="FB1169" s="206"/>
      <c r="FC1169" s="206"/>
      <c r="FD1169" s="206"/>
      <c r="FE1169" s="206"/>
      <c r="FF1169" s="206"/>
      <c r="FG1169" s="206"/>
      <c r="FH1169" s="206"/>
      <c r="FI1169" s="206"/>
      <c r="FJ1169" s="206"/>
      <c r="FK1169" s="206"/>
      <c r="FL1169" s="206"/>
      <c r="FM1169" s="206"/>
      <c r="FN1169" s="206"/>
      <c r="FO1169" s="206"/>
      <c r="FP1169" s="206"/>
      <c r="FQ1169" s="206"/>
      <c r="FR1169" s="206"/>
      <c r="FS1169" s="206"/>
      <c r="FT1169" s="206"/>
      <c r="FU1169" s="206"/>
      <c r="FV1169" s="206"/>
      <c r="FW1169" s="206"/>
      <c r="FX1169" s="206"/>
      <c r="FY1169" s="206"/>
      <c r="FZ1169" s="206"/>
      <c r="GA1169" s="206"/>
      <c r="GB1169" s="206"/>
      <c r="GC1169" s="206"/>
      <c r="GD1169" s="206"/>
      <c r="GE1169" s="206"/>
      <c r="GF1169" s="206"/>
      <c r="GG1169" s="206"/>
      <c r="GH1169" s="206"/>
      <c r="GI1169" s="206"/>
      <c r="GJ1169" s="206"/>
      <c r="GK1169" s="206"/>
      <c r="GL1169" s="206"/>
      <c r="GM1169" s="206"/>
      <c r="GN1169" s="206"/>
      <c r="GO1169" s="206"/>
      <c r="GP1169" s="206"/>
      <c r="GQ1169" s="206"/>
      <c r="GR1169" s="206"/>
      <c r="GS1169" s="206"/>
      <c r="GT1169" s="206"/>
      <c r="GU1169" s="206"/>
      <c r="GV1169" s="206"/>
      <c r="GW1169" s="206"/>
      <c r="GX1169" s="206"/>
      <c r="GY1169" s="206"/>
      <c r="GZ1169" s="206"/>
      <c r="HA1169" s="206"/>
      <c r="HB1169" s="206"/>
      <c r="HC1169" s="206"/>
      <c r="HD1169" s="206"/>
      <c r="HE1169" s="206"/>
      <c r="HF1169" s="206"/>
      <c r="HG1169" s="206"/>
      <c r="HH1169" s="206"/>
      <c r="HI1169" s="206"/>
      <c r="HJ1169" s="206"/>
      <c r="HK1169" s="206"/>
      <c r="HL1169" s="206"/>
      <c r="HM1169" s="206"/>
      <c r="HN1169" s="206"/>
      <c r="HO1169" s="206"/>
      <c r="HP1169" s="206"/>
      <c r="HQ1169" s="206"/>
      <c r="HR1169" s="206"/>
      <c r="HS1169" s="206"/>
      <c r="HT1169" s="206"/>
      <c r="HU1169" s="206"/>
      <c r="HV1169" s="206"/>
      <c r="HW1169" s="206"/>
      <c r="HX1169" s="206"/>
      <c r="HY1169" s="206"/>
      <c r="HZ1169" s="206"/>
      <c r="IA1169" s="206"/>
      <c r="IB1169" s="206"/>
      <c r="IC1169" s="206"/>
      <c r="ID1169" s="206"/>
      <c r="IE1169" s="206"/>
      <c r="IF1169" s="206"/>
      <c r="IG1169" s="206"/>
      <c r="IH1169" s="206"/>
    </row>
    <row r="1170" spans="1:242" s="225" customFormat="1" hidden="1" x14ac:dyDescent="0.25">
      <c r="A1170" s="206"/>
      <c r="B1170" s="206"/>
      <c r="C1170" s="204">
        <v>43781</v>
      </c>
      <c r="D1170" s="233" t="s">
        <v>2046</v>
      </c>
      <c r="E1170" s="319" t="s">
        <v>2054</v>
      </c>
      <c r="F1170" s="322"/>
      <c r="G1170" s="242" t="s">
        <v>1394</v>
      </c>
      <c r="H1170" s="285"/>
      <c r="I1170" s="236">
        <v>2182531</v>
      </c>
      <c r="J1170" s="357">
        <f t="shared" si="18"/>
        <v>1971163</v>
      </c>
      <c r="K1170" s="251"/>
      <c r="L1170" s="287"/>
      <c r="M1170" s="319" t="s">
        <v>2054</v>
      </c>
      <c r="N1170" s="287"/>
      <c r="O1170" s="287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449"/>
      <c r="AK1170" s="206"/>
      <c r="AL1170" s="206"/>
      <c r="AM1170" s="206"/>
      <c r="AN1170" s="206"/>
      <c r="AO1170" s="206"/>
      <c r="AP1170" s="206"/>
      <c r="AQ1170" s="206"/>
      <c r="AR1170" s="206"/>
      <c r="AS1170" s="206"/>
      <c r="AT1170" s="206"/>
      <c r="AU1170" s="206"/>
      <c r="AV1170" s="206"/>
      <c r="AW1170" s="206"/>
      <c r="AX1170" s="206"/>
      <c r="AY1170" s="206"/>
      <c r="AZ1170" s="206"/>
      <c r="BA1170" s="206"/>
      <c r="BB1170" s="206"/>
      <c r="BC1170" s="206"/>
      <c r="BD1170" s="206"/>
      <c r="BE1170" s="206"/>
      <c r="BF1170" s="206"/>
      <c r="BG1170" s="206"/>
      <c r="BH1170" s="206"/>
      <c r="BI1170" s="206"/>
      <c r="BJ1170" s="206"/>
      <c r="BK1170" s="206"/>
      <c r="BL1170" s="206"/>
      <c r="BM1170" s="206"/>
      <c r="BN1170" s="206"/>
      <c r="BO1170" s="206"/>
      <c r="BP1170" s="206"/>
      <c r="BQ1170" s="206"/>
      <c r="BR1170" s="206"/>
      <c r="BS1170" s="206"/>
      <c r="BT1170" s="206"/>
      <c r="BU1170" s="206"/>
      <c r="BV1170" s="206"/>
      <c r="BW1170" s="206"/>
      <c r="BX1170" s="206"/>
      <c r="BY1170" s="206"/>
      <c r="BZ1170" s="206"/>
      <c r="CA1170" s="206"/>
      <c r="CB1170" s="206"/>
      <c r="CC1170" s="206"/>
      <c r="CD1170" s="206"/>
      <c r="CE1170" s="206"/>
      <c r="CF1170" s="206"/>
      <c r="CG1170" s="206"/>
      <c r="CH1170" s="206"/>
      <c r="CI1170" s="206"/>
      <c r="CJ1170" s="206"/>
      <c r="CK1170" s="206"/>
      <c r="CL1170" s="206"/>
      <c r="CM1170" s="206"/>
      <c r="CN1170" s="206"/>
      <c r="CO1170" s="206"/>
      <c r="CP1170" s="206"/>
      <c r="CQ1170" s="206"/>
      <c r="CR1170" s="206"/>
      <c r="CS1170" s="206"/>
      <c r="CT1170" s="206"/>
      <c r="CU1170" s="206"/>
      <c r="CV1170" s="206"/>
      <c r="CW1170" s="206"/>
      <c r="CX1170" s="206"/>
      <c r="CY1170" s="206"/>
      <c r="CZ1170" s="206"/>
      <c r="DA1170" s="206"/>
      <c r="DB1170" s="206"/>
      <c r="DC1170" s="206"/>
      <c r="DD1170" s="206"/>
      <c r="DE1170" s="206"/>
      <c r="DF1170" s="206"/>
      <c r="DG1170" s="206"/>
      <c r="DH1170" s="206"/>
      <c r="DI1170" s="206"/>
      <c r="DJ1170" s="206"/>
      <c r="DK1170" s="206"/>
      <c r="DL1170" s="206"/>
      <c r="DM1170" s="206"/>
      <c r="DN1170" s="206"/>
      <c r="DO1170" s="206"/>
      <c r="DP1170" s="206"/>
      <c r="DQ1170" s="206"/>
      <c r="DR1170" s="206"/>
      <c r="DS1170" s="206"/>
      <c r="DT1170" s="206"/>
      <c r="DU1170" s="206"/>
      <c r="DV1170" s="206"/>
      <c r="DW1170" s="206"/>
      <c r="DX1170" s="206"/>
      <c r="DY1170" s="206"/>
      <c r="DZ1170" s="206"/>
      <c r="EA1170" s="206"/>
      <c r="EB1170" s="206"/>
      <c r="EC1170" s="206"/>
      <c r="ED1170" s="206"/>
      <c r="EE1170" s="206"/>
      <c r="EF1170" s="206"/>
      <c r="EG1170" s="206"/>
      <c r="EH1170" s="206"/>
      <c r="EI1170" s="206"/>
      <c r="EJ1170" s="206"/>
      <c r="EK1170" s="206"/>
      <c r="EL1170" s="206"/>
      <c r="EM1170" s="206"/>
      <c r="EN1170" s="206"/>
      <c r="EO1170" s="206"/>
      <c r="EP1170" s="206"/>
      <c r="EQ1170" s="206"/>
      <c r="ER1170" s="206"/>
      <c r="ES1170" s="206"/>
      <c r="ET1170" s="206"/>
      <c r="EU1170" s="206"/>
      <c r="EV1170" s="206"/>
      <c r="EW1170" s="206"/>
      <c r="EX1170" s="206"/>
      <c r="EY1170" s="206"/>
      <c r="EZ1170" s="206"/>
      <c r="FA1170" s="206"/>
      <c r="FB1170" s="206"/>
      <c r="FC1170" s="206"/>
      <c r="FD1170" s="206"/>
      <c r="FE1170" s="206"/>
      <c r="FF1170" s="206"/>
      <c r="FG1170" s="206"/>
      <c r="FH1170" s="206"/>
      <c r="FI1170" s="206"/>
      <c r="FJ1170" s="206"/>
      <c r="FK1170" s="206"/>
      <c r="FL1170" s="206"/>
      <c r="FM1170" s="206"/>
      <c r="FN1170" s="206"/>
      <c r="FO1170" s="206"/>
      <c r="FP1170" s="206"/>
      <c r="FQ1170" s="206"/>
      <c r="FR1170" s="206"/>
      <c r="FS1170" s="206"/>
      <c r="FT1170" s="206"/>
      <c r="FU1170" s="206"/>
      <c r="FV1170" s="206"/>
      <c r="FW1170" s="206"/>
      <c r="FX1170" s="206"/>
      <c r="FY1170" s="206"/>
      <c r="FZ1170" s="206"/>
      <c r="GA1170" s="206"/>
      <c r="GB1170" s="206"/>
      <c r="GC1170" s="206"/>
      <c r="GD1170" s="206"/>
      <c r="GE1170" s="206"/>
      <c r="GF1170" s="206"/>
      <c r="GG1170" s="206"/>
      <c r="GH1170" s="206"/>
      <c r="GI1170" s="206"/>
      <c r="GJ1170" s="206"/>
      <c r="GK1170" s="206"/>
      <c r="GL1170" s="206"/>
      <c r="GM1170" s="206"/>
      <c r="GN1170" s="206"/>
      <c r="GO1170" s="206"/>
      <c r="GP1170" s="206"/>
      <c r="GQ1170" s="206"/>
      <c r="GR1170" s="206"/>
      <c r="GS1170" s="206"/>
      <c r="GT1170" s="206"/>
      <c r="GU1170" s="206"/>
      <c r="GV1170" s="206"/>
      <c r="GW1170" s="206"/>
      <c r="GX1170" s="206"/>
      <c r="GY1170" s="206"/>
      <c r="GZ1170" s="206"/>
      <c r="HA1170" s="206"/>
      <c r="HB1170" s="206"/>
      <c r="HC1170" s="206"/>
      <c r="HD1170" s="206"/>
      <c r="HE1170" s="206"/>
      <c r="HF1170" s="206"/>
      <c r="HG1170" s="206"/>
      <c r="HH1170" s="206"/>
      <c r="HI1170" s="206"/>
      <c r="HJ1170" s="206"/>
      <c r="HK1170" s="206"/>
      <c r="HL1170" s="206"/>
      <c r="HM1170" s="206"/>
      <c r="HN1170" s="206"/>
      <c r="HO1170" s="206"/>
      <c r="HP1170" s="206"/>
      <c r="HQ1170" s="206"/>
      <c r="HR1170" s="206"/>
      <c r="HS1170" s="206"/>
      <c r="HT1170" s="206"/>
      <c r="HU1170" s="206"/>
      <c r="HV1170" s="206"/>
      <c r="HW1170" s="206"/>
      <c r="HX1170" s="206"/>
      <c r="HY1170" s="206"/>
      <c r="HZ1170" s="206"/>
      <c r="IA1170" s="206"/>
      <c r="IB1170" s="206"/>
      <c r="IC1170" s="206"/>
      <c r="ID1170" s="206"/>
      <c r="IE1170" s="206"/>
      <c r="IF1170" s="206"/>
      <c r="IG1170" s="206"/>
      <c r="IH1170" s="206"/>
    </row>
    <row r="1171" spans="1:242" s="225" customFormat="1" hidden="1" x14ac:dyDescent="0.25">
      <c r="A1171" s="206"/>
      <c r="B1171" s="206"/>
      <c r="C1171" s="204"/>
      <c r="D1171" s="233" t="s">
        <v>1100</v>
      </c>
      <c r="E1171" s="319"/>
      <c r="F1171" s="322"/>
      <c r="G1171" s="242" t="s">
        <v>1899</v>
      </c>
      <c r="H1171" s="349">
        <v>2455000</v>
      </c>
      <c r="I1171" s="236"/>
      <c r="J1171" s="357">
        <f t="shared" si="18"/>
        <v>4426163</v>
      </c>
      <c r="K1171" s="251" t="s">
        <v>2039</v>
      </c>
      <c r="L1171" s="287"/>
      <c r="M1171" s="319"/>
      <c r="N1171" s="287"/>
      <c r="O1171" s="287"/>
      <c r="P1171" s="287"/>
      <c r="Q1171" s="287"/>
      <c r="R1171" s="287"/>
      <c r="S1171" s="287"/>
      <c r="T1171" s="287"/>
      <c r="U1171" s="287"/>
      <c r="V1171" s="287"/>
      <c r="W1171" s="287"/>
      <c r="X1171" s="287"/>
      <c r="Y1171" s="287"/>
      <c r="Z1171" s="287"/>
      <c r="AA1171" s="287"/>
      <c r="AB1171" s="287"/>
      <c r="AC1171" s="287"/>
      <c r="AD1171" s="287"/>
      <c r="AE1171" s="287"/>
      <c r="AF1171" s="287"/>
      <c r="AG1171" s="287"/>
      <c r="AH1171" s="287"/>
      <c r="AI1171" s="287"/>
      <c r="AJ1171" s="449"/>
      <c r="AK1171" s="206"/>
      <c r="AL1171" s="206"/>
      <c r="AM1171" s="206"/>
      <c r="AN1171" s="206"/>
      <c r="AO1171" s="206"/>
      <c r="AP1171" s="206"/>
      <c r="AQ1171" s="206"/>
      <c r="AR1171" s="206"/>
      <c r="AS1171" s="206"/>
      <c r="AT1171" s="206"/>
      <c r="AU1171" s="206"/>
      <c r="AV1171" s="206"/>
      <c r="AW1171" s="206"/>
      <c r="AX1171" s="206"/>
      <c r="AY1171" s="206"/>
      <c r="AZ1171" s="206"/>
      <c r="BA1171" s="206"/>
      <c r="BB1171" s="206"/>
      <c r="BC1171" s="206"/>
      <c r="BD1171" s="206"/>
      <c r="BE1171" s="206"/>
      <c r="BF1171" s="206"/>
      <c r="BG1171" s="206"/>
      <c r="BH1171" s="206"/>
      <c r="BI1171" s="206"/>
      <c r="BJ1171" s="206"/>
      <c r="BK1171" s="206"/>
      <c r="BL1171" s="206"/>
      <c r="BM1171" s="206"/>
      <c r="BN1171" s="206"/>
      <c r="BO1171" s="206"/>
      <c r="BP1171" s="206"/>
      <c r="BQ1171" s="206"/>
      <c r="BR1171" s="206"/>
      <c r="BS1171" s="206"/>
      <c r="BT1171" s="206"/>
      <c r="BU1171" s="206"/>
      <c r="BV1171" s="206"/>
      <c r="BW1171" s="206"/>
      <c r="BX1171" s="206"/>
      <c r="BY1171" s="206"/>
      <c r="BZ1171" s="206"/>
      <c r="CA1171" s="206"/>
      <c r="CB1171" s="206"/>
      <c r="CC1171" s="206"/>
      <c r="CD1171" s="206"/>
      <c r="CE1171" s="206"/>
      <c r="CF1171" s="206"/>
      <c r="CG1171" s="206"/>
      <c r="CH1171" s="206"/>
      <c r="CI1171" s="206"/>
      <c r="CJ1171" s="206"/>
      <c r="CK1171" s="206"/>
      <c r="CL1171" s="206"/>
      <c r="CM1171" s="206"/>
      <c r="CN1171" s="206"/>
      <c r="CO1171" s="206"/>
      <c r="CP1171" s="206"/>
      <c r="CQ1171" s="206"/>
      <c r="CR1171" s="206"/>
      <c r="CS1171" s="206"/>
      <c r="CT1171" s="206"/>
      <c r="CU1171" s="206"/>
      <c r="CV1171" s="206"/>
      <c r="CW1171" s="206"/>
      <c r="CX1171" s="206"/>
      <c r="CY1171" s="206"/>
      <c r="CZ1171" s="206"/>
      <c r="DA1171" s="206"/>
      <c r="DB1171" s="206"/>
      <c r="DC1171" s="206"/>
      <c r="DD1171" s="206"/>
      <c r="DE1171" s="206"/>
      <c r="DF1171" s="206"/>
      <c r="DG1171" s="206"/>
      <c r="DH1171" s="206"/>
      <c r="DI1171" s="206"/>
      <c r="DJ1171" s="206"/>
      <c r="DK1171" s="206"/>
      <c r="DL1171" s="206"/>
      <c r="DM1171" s="206"/>
      <c r="DN1171" s="206"/>
      <c r="DO1171" s="206"/>
      <c r="DP1171" s="206"/>
      <c r="DQ1171" s="206"/>
      <c r="DR1171" s="206"/>
      <c r="DS1171" s="206"/>
      <c r="DT1171" s="206"/>
      <c r="DU1171" s="206"/>
      <c r="DV1171" s="206"/>
      <c r="DW1171" s="206"/>
      <c r="DX1171" s="206"/>
      <c r="DY1171" s="206"/>
      <c r="DZ1171" s="206"/>
      <c r="EA1171" s="206"/>
      <c r="EB1171" s="206"/>
      <c r="EC1171" s="206"/>
      <c r="ED1171" s="206"/>
      <c r="EE1171" s="206"/>
      <c r="EF1171" s="206"/>
      <c r="EG1171" s="206"/>
      <c r="EH1171" s="206"/>
      <c r="EI1171" s="206"/>
      <c r="EJ1171" s="206"/>
      <c r="EK1171" s="206"/>
      <c r="EL1171" s="206"/>
      <c r="EM1171" s="206"/>
      <c r="EN1171" s="206"/>
      <c r="EO1171" s="206"/>
      <c r="EP1171" s="206"/>
      <c r="EQ1171" s="206"/>
      <c r="ER1171" s="206"/>
      <c r="ES1171" s="206"/>
      <c r="ET1171" s="206"/>
      <c r="EU1171" s="206"/>
      <c r="EV1171" s="206"/>
      <c r="EW1171" s="206"/>
      <c r="EX1171" s="206"/>
      <c r="EY1171" s="206"/>
      <c r="EZ1171" s="206"/>
      <c r="FA1171" s="206"/>
      <c r="FB1171" s="206"/>
      <c r="FC1171" s="206"/>
      <c r="FD1171" s="206"/>
      <c r="FE1171" s="206"/>
      <c r="FF1171" s="206"/>
      <c r="FG1171" s="206"/>
      <c r="FH1171" s="206"/>
      <c r="FI1171" s="206"/>
      <c r="FJ1171" s="206"/>
      <c r="FK1171" s="206"/>
      <c r="FL1171" s="206"/>
      <c r="FM1171" s="206"/>
      <c r="FN1171" s="206"/>
      <c r="FO1171" s="206"/>
      <c r="FP1171" s="206"/>
      <c r="FQ1171" s="206"/>
      <c r="FR1171" s="206"/>
      <c r="FS1171" s="206"/>
      <c r="FT1171" s="206"/>
      <c r="FU1171" s="206"/>
      <c r="FV1171" s="206"/>
      <c r="FW1171" s="206"/>
      <c r="FX1171" s="206"/>
      <c r="FY1171" s="206"/>
      <c r="FZ1171" s="206"/>
      <c r="GA1171" s="206"/>
      <c r="GB1171" s="206"/>
      <c r="GC1171" s="206"/>
      <c r="GD1171" s="206"/>
      <c r="GE1171" s="206"/>
      <c r="GF1171" s="206"/>
      <c r="GG1171" s="206"/>
      <c r="GH1171" s="206"/>
      <c r="GI1171" s="206"/>
      <c r="GJ1171" s="206"/>
      <c r="GK1171" s="206"/>
      <c r="GL1171" s="206"/>
      <c r="GM1171" s="206"/>
      <c r="GN1171" s="206"/>
      <c r="GO1171" s="206"/>
      <c r="GP1171" s="206"/>
      <c r="GQ1171" s="206"/>
      <c r="GR1171" s="206"/>
      <c r="GS1171" s="206"/>
      <c r="GT1171" s="206"/>
      <c r="GU1171" s="206"/>
      <c r="GV1171" s="206"/>
      <c r="GW1171" s="206"/>
      <c r="GX1171" s="206"/>
      <c r="GY1171" s="206"/>
      <c r="GZ1171" s="206"/>
      <c r="HA1171" s="206"/>
      <c r="HB1171" s="206"/>
      <c r="HC1171" s="206"/>
      <c r="HD1171" s="206"/>
      <c r="HE1171" s="206"/>
      <c r="HF1171" s="206"/>
      <c r="HG1171" s="206"/>
      <c r="HH1171" s="206"/>
      <c r="HI1171" s="206"/>
      <c r="HJ1171" s="206"/>
      <c r="HK1171" s="206"/>
      <c r="HL1171" s="206"/>
      <c r="HM1171" s="206"/>
      <c r="HN1171" s="206"/>
      <c r="HO1171" s="206"/>
      <c r="HP1171" s="206"/>
      <c r="HQ1171" s="206"/>
      <c r="HR1171" s="206"/>
      <c r="HS1171" s="206"/>
      <c r="HT1171" s="206"/>
      <c r="HU1171" s="206"/>
      <c r="HV1171" s="206"/>
      <c r="HW1171" s="206"/>
      <c r="HX1171" s="206"/>
      <c r="HY1171" s="206"/>
      <c r="HZ1171" s="206"/>
      <c r="IA1171" s="206"/>
      <c r="IB1171" s="206"/>
      <c r="IC1171" s="206"/>
      <c r="ID1171" s="206"/>
      <c r="IE1171" s="206"/>
      <c r="IF1171" s="206"/>
      <c r="IG1171" s="206"/>
      <c r="IH1171" s="206"/>
    </row>
    <row r="1172" spans="1:242" s="225" customFormat="1" hidden="1" x14ac:dyDescent="0.25">
      <c r="A1172" s="206"/>
      <c r="B1172" s="206"/>
      <c r="C1172" s="204">
        <v>43781</v>
      </c>
      <c r="D1172" s="233" t="s">
        <v>2047</v>
      </c>
      <c r="E1172" s="319" t="s">
        <v>2055</v>
      </c>
      <c r="F1172" s="322"/>
      <c r="G1172" s="242" t="s">
        <v>1198</v>
      </c>
      <c r="H1172" s="285"/>
      <c r="I1172" s="236">
        <v>38000</v>
      </c>
      <c r="J1172" s="357">
        <f t="shared" si="18"/>
        <v>4388163</v>
      </c>
      <c r="K1172" s="251"/>
      <c r="L1172" s="287"/>
      <c r="M1172" s="319" t="s">
        <v>2055</v>
      </c>
      <c r="N1172" s="287"/>
      <c r="O1172" s="287"/>
      <c r="P1172" s="287"/>
      <c r="Q1172" s="287"/>
      <c r="R1172" s="287"/>
      <c r="S1172" s="287"/>
      <c r="T1172" s="287"/>
      <c r="U1172" s="287"/>
      <c r="V1172" s="287"/>
      <c r="W1172" s="287"/>
      <c r="X1172" s="287"/>
      <c r="Y1172" s="287"/>
      <c r="Z1172" s="287"/>
      <c r="AA1172" s="287"/>
      <c r="AB1172" s="287"/>
      <c r="AC1172" s="287"/>
      <c r="AD1172" s="287"/>
      <c r="AE1172" s="287"/>
      <c r="AF1172" s="287"/>
      <c r="AG1172" s="287"/>
      <c r="AH1172" s="287"/>
      <c r="AI1172" s="287"/>
      <c r="AJ1172" s="449"/>
      <c r="AK1172" s="206"/>
      <c r="AL1172" s="206"/>
      <c r="AM1172" s="206"/>
      <c r="AN1172" s="206"/>
      <c r="AO1172" s="206"/>
      <c r="AP1172" s="206"/>
      <c r="AQ1172" s="206"/>
      <c r="AR1172" s="206"/>
      <c r="AS1172" s="206"/>
      <c r="AT1172" s="206"/>
      <c r="AU1172" s="206"/>
      <c r="AV1172" s="206"/>
      <c r="AW1172" s="206"/>
      <c r="AX1172" s="206"/>
      <c r="AY1172" s="206"/>
      <c r="AZ1172" s="206"/>
      <c r="BA1172" s="206"/>
      <c r="BB1172" s="206"/>
      <c r="BC1172" s="206"/>
      <c r="BD1172" s="206"/>
      <c r="BE1172" s="206"/>
      <c r="BF1172" s="206"/>
      <c r="BG1172" s="206"/>
      <c r="BH1172" s="206"/>
      <c r="BI1172" s="206"/>
      <c r="BJ1172" s="206"/>
      <c r="BK1172" s="206"/>
      <c r="BL1172" s="206"/>
      <c r="BM1172" s="206"/>
      <c r="BN1172" s="206"/>
      <c r="BO1172" s="206"/>
      <c r="BP1172" s="206"/>
      <c r="BQ1172" s="206"/>
      <c r="BR1172" s="206"/>
      <c r="BS1172" s="206"/>
      <c r="BT1172" s="206"/>
      <c r="BU1172" s="206"/>
      <c r="BV1172" s="206"/>
      <c r="BW1172" s="206"/>
      <c r="BX1172" s="206"/>
      <c r="BY1172" s="206"/>
      <c r="BZ1172" s="206"/>
      <c r="CA1172" s="206"/>
      <c r="CB1172" s="206"/>
      <c r="CC1172" s="206"/>
      <c r="CD1172" s="206"/>
      <c r="CE1172" s="206"/>
      <c r="CF1172" s="206"/>
      <c r="CG1172" s="206"/>
      <c r="CH1172" s="206"/>
      <c r="CI1172" s="206"/>
      <c r="CJ1172" s="206"/>
      <c r="CK1172" s="206"/>
      <c r="CL1172" s="206"/>
      <c r="CM1172" s="206"/>
      <c r="CN1172" s="206"/>
      <c r="CO1172" s="206"/>
      <c r="CP1172" s="206"/>
      <c r="CQ1172" s="206"/>
      <c r="CR1172" s="206"/>
      <c r="CS1172" s="206"/>
      <c r="CT1172" s="206"/>
      <c r="CU1172" s="206"/>
      <c r="CV1172" s="206"/>
      <c r="CW1172" s="206"/>
      <c r="CX1172" s="206"/>
      <c r="CY1172" s="206"/>
      <c r="CZ1172" s="206"/>
      <c r="DA1172" s="206"/>
      <c r="DB1172" s="206"/>
      <c r="DC1172" s="206"/>
      <c r="DD1172" s="206"/>
      <c r="DE1172" s="206"/>
      <c r="DF1172" s="206"/>
      <c r="DG1172" s="206"/>
      <c r="DH1172" s="206"/>
      <c r="DI1172" s="206"/>
      <c r="DJ1172" s="206"/>
      <c r="DK1172" s="206"/>
      <c r="DL1172" s="206"/>
      <c r="DM1172" s="206"/>
      <c r="DN1172" s="206"/>
      <c r="DO1172" s="206"/>
      <c r="DP1172" s="206"/>
      <c r="DQ1172" s="206"/>
      <c r="DR1172" s="206"/>
      <c r="DS1172" s="206"/>
      <c r="DT1172" s="206"/>
      <c r="DU1172" s="206"/>
      <c r="DV1172" s="206"/>
      <c r="DW1172" s="206"/>
      <c r="DX1172" s="206"/>
      <c r="DY1172" s="206"/>
      <c r="DZ1172" s="206"/>
      <c r="EA1172" s="206"/>
      <c r="EB1172" s="206"/>
      <c r="EC1172" s="206"/>
      <c r="ED1172" s="206"/>
      <c r="EE1172" s="206"/>
      <c r="EF1172" s="206"/>
      <c r="EG1172" s="206"/>
      <c r="EH1172" s="206"/>
      <c r="EI1172" s="206"/>
      <c r="EJ1172" s="206"/>
      <c r="EK1172" s="206"/>
      <c r="EL1172" s="206"/>
      <c r="EM1172" s="206"/>
      <c r="EN1172" s="206"/>
      <c r="EO1172" s="206"/>
      <c r="EP1172" s="206"/>
      <c r="EQ1172" s="206"/>
      <c r="ER1172" s="206"/>
      <c r="ES1172" s="206"/>
      <c r="ET1172" s="206"/>
      <c r="EU1172" s="206"/>
      <c r="EV1172" s="206"/>
      <c r="EW1172" s="206"/>
      <c r="EX1172" s="206"/>
      <c r="EY1172" s="206"/>
      <c r="EZ1172" s="206"/>
      <c r="FA1172" s="206"/>
      <c r="FB1172" s="206"/>
      <c r="FC1172" s="206"/>
      <c r="FD1172" s="206"/>
      <c r="FE1172" s="206"/>
      <c r="FF1172" s="206"/>
      <c r="FG1172" s="206"/>
      <c r="FH1172" s="206"/>
      <c r="FI1172" s="206"/>
      <c r="FJ1172" s="206"/>
      <c r="FK1172" s="206"/>
      <c r="FL1172" s="206"/>
      <c r="FM1172" s="206"/>
      <c r="FN1172" s="206"/>
      <c r="FO1172" s="206"/>
      <c r="FP1172" s="206"/>
      <c r="FQ1172" s="206"/>
      <c r="FR1172" s="206"/>
      <c r="FS1172" s="206"/>
      <c r="FT1172" s="206"/>
      <c r="FU1172" s="206"/>
      <c r="FV1172" s="206"/>
      <c r="FW1172" s="206"/>
      <c r="FX1172" s="206"/>
      <c r="FY1172" s="206"/>
      <c r="FZ1172" s="206"/>
      <c r="GA1172" s="206"/>
      <c r="GB1172" s="206"/>
      <c r="GC1172" s="206"/>
      <c r="GD1172" s="206"/>
      <c r="GE1172" s="206"/>
      <c r="GF1172" s="206"/>
      <c r="GG1172" s="206"/>
      <c r="GH1172" s="206"/>
      <c r="GI1172" s="206"/>
      <c r="GJ1172" s="206"/>
      <c r="GK1172" s="206"/>
      <c r="GL1172" s="206"/>
      <c r="GM1172" s="206"/>
      <c r="GN1172" s="206"/>
      <c r="GO1172" s="206"/>
      <c r="GP1172" s="206"/>
      <c r="GQ1172" s="206"/>
      <c r="GR1172" s="206"/>
      <c r="GS1172" s="206"/>
      <c r="GT1172" s="206"/>
      <c r="GU1172" s="206"/>
      <c r="GV1172" s="206"/>
      <c r="GW1172" s="206"/>
      <c r="GX1172" s="206"/>
      <c r="GY1172" s="206"/>
      <c r="GZ1172" s="206"/>
      <c r="HA1172" s="206"/>
      <c r="HB1172" s="206"/>
      <c r="HC1172" s="206"/>
      <c r="HD1172" s="206"/>
      <c r="HE1172" s="206"/>
      <c r="HF1172" s="206"/>
      <c r="HG1172" s="206"/>
      <c r="HH1172" s="206"/>
      <c r="HI1172" s="206"/>
      <c r="HJ1172" s="206"/>
      <c r="HK1172" s="206"/>
      <c r="HL1172" s="206"/>
      <c r="HM1172" s="206"/>
      <c r="HN1172" s="206"/>
      <c r="HO1172" s="206"/>
      <c r="HP1172" s="206"/>
      <c r="HQ1172" s="206"/>
      <c r="HR1172" s="206"/>
      <c r="HS1172" s="206"/>
      <c r="HT1172" s="206"/>
      <c r="HU1172" s="206"/>
      <c r="HV1172" s="206"/>
      <c r="HW1172" s="206"/>
      <c r="HX1172" s="206"/>
      <c r="HY1172" s="206"/>
      <c r="HZ1172" s="206"/>
      <c r="IA1172" s="206"/>
      <c r="IB1172" s="206"/>
      <c r="IC1172" s="206"/>
      <c r="ID1172" s="206"/>
      <c r="IE1172" s="206"/>
      <c r="IF1172" s="206"/>
      <c r="IG1172" s="206"/>
      <c r="IH1172" s="206"/>
    </row>
    <row r="1173" spans="1:242" s="225" customFormat="1" hidden="1" x14ac:dyDescent="0.25">
      <c r="A1173" s="206"/>
      <c r="B1173" s="206"/>
      <c r="C1173" s="204">
        <v>43781</v>
      </c>
      <c r="D1173" s="233" t="s">
        <v>1188</v>
      </c>
      <c r="E1173" s="319" t="s">
        <v>2056</v>
      </c>
      <c r="F1173" s="322"/>
      <c r="G1173" s="242" t="s">
        <v>1187</v>
      </c>
      <c r="H1173" s="285"/>
      <c r="I1173" s="236">
        <v>549500</v>
      </c>
      <c r="J1173" s="357">
        <f t="shared" si="18"/>
        <v>3838663</v>
      </c>
      <c r="K1173" s="251"/>
      <c r="L1173" s="287"/>
      <c r="M1173" s="319" t="s">
        <v>2056</v>
      </c>
      <c r="N1173" s="287"/>
      <c r="O1173" s="287"/>
      <c r="P1173" s="287"/>
      <c r="Q1173" s="287"/>
      <c r="R1173" s="287"/>
      <c r="S1173" s="287"/>
      <c r="T1173" s="287"/>
      <c r="U1173" s="287"/>
      <c r="V1173" s="287"/>
      <c r="W1173" s="287"/>
      <c r="X1173" s="287"/>
      <c r="Y1173" s="287"/>
      <c r="Z1173" s="287"/>
      <c r="AA1173" s="287"/>
      <c r="AB1173" s="287"/>
      <c r="AC1173" s="287"/>
      <c r="AD1173" s="287"/>
      <c r="AE1173" s="287"/>
      <c r="AF1173" s="287"/>
      <c r="AG1173" s="287"/>
      <c r="AH1173" s="287"/>
      <c r="AI1173" s="287"/>
      <c r="AJ1173" s="449"/>
      <c r="AK1173" s="206"/>
      <c r="AL1173" s="206"/>
      <c r="AM1173" s="206"/>
      <c r="AN1173" s="206"/>
      <c r="AO1173" s="206"/>
      <c r="AP1173" s="206"/>
      <c r="AQ1173" s="206"/>
      <c r="AR1173" s="206"/>
      <c r="AS1173" s="206"/>
      <c r="AT1173" s="206"/>
      <c r="AU1173" s="206"/>
      <c r="AV1173" s="206"/>
      <c r="AW1173" s="206"/>
      <c r="AX1173" s="206"/>
      <c r="AY1173" s="206"/>
      <c r="AZ1173" s="206"/>
      <c r="BA1173" s="206"/>
      <c r="BB1173" s="206"/>
      <c r="BC1173" s="206"/>
      <c r="BD1173" s="206"/>
      <c r="BE1173" s="206"/>
      <c r="BF1173" s="206"/>
      <c r="BG1173" s="206"/>
      <c r="BH1173" s="206"/>
      <c r="BI1173" s="206"/>
      <c r="BJ1173" s="206"/>
      <c r="BK1173" s="206"/>
      <c r="BL1173" s="206"/>
      <c r="BM1173" s="206"/>
      <c r="BN1173" s="206"/>
      <c r="BO1173" s="206"/>
      <c r="BP1173" s="206"/>
      <c r="BQ1173" s="206"/>
      <c r="BR1173" s="206"/>
      <c r="BS1173" s="206"/>
      <c r="BT1173" s="206"/>
      <c r="BU1173" s="206"/>
      <c r="BV1173" s="206"/>
      <c r="BW1173" s="206"/>
      <c r="BX1173" s="206"/>
      <c r="BY1173" s="206"/>
      <c r="BZ1173" s="206"/>
      <c r="CA1173" s="206"/>
      <c r="CB1173" s="206"/>
      <c r="CC1173" s="206"/>
      <c r="CD1173" s="206"/>
      <c r="CE1173" s="206"/>
      <c r="CF1173" s="206"/>
      <c r="CG1173" s="206"/>
      <c r="CH1173" s="206"/>
      <c r="CI1173" s="206"/>
      <c r="CJ1173" s="206"/>
      <c r="CK1173" s="206"/>
      <c r="CL1173" s="206"/>
      <c r="CM1173" s="206"/>
      <c r="CN1173" s="206"/>
      <c r="CO1173" s="206"/>
      <c r="CP1173" s="206"/>
      <c r="CQ1173" s="206"/>
      <c r="CR1173" s="206"/>
      <c r="CS1173" s="206"/>
      <c r="CT1173" s="206"/>
      <c r="CU1173" s="206"/>
      <c r="CV1173" s="206"/>
      <c r="CW1173" s="206"/>
      <c r="CX1173" s="206"/>
      <c r="CY1173" s="206"/>
      <c r="CZ1173" s="206"/>
      <c r="DA1173" s="206"/>
      <c r="DB1173" s="206"/>
      <c r="DC1173" s="206"/>
      <c r="DD1173" s="206"/>
      <c r="DE1173" s="206"/>
      <c r="DF1173" s="206"/>
      <c r="DG1173" s="206"/>
      <c r="DH1173" s="206"/>
      <c r="DI1173" s="206"/>
      <c r="DJ1173" s="206"/>
      <c r="DK1173" s="206"/>
      <c r="DL1173" s="206"/>
      <c r="DM1173" s="206"/>
      <c r="DN1173" s="206"/>
      <c r="DO1173" s="206"/>
      <c r="DP1173" s="206"/>
      <c r="DQ1173" s="206"/>
      <c r="DR1173" s="206"/>
      <c r="DS1173" s="206"/>
      <c r="DT1173" s="206"/>
      <c r="DU1173" s="206"/>
      <c r="DV1173" s="206"/>
      <c r="DW1173" s="206"/>
      <c r="DX1173" s="206"/>
      <c r="DY1173" s="206"/>
      <c r="DZ1173" s="206"/>
      <c r="EA1173" s="206"/>
      <c r="EB1173" s="206"/>
      <c r="EC1173" s="206"/>
      <c r="ED1173" s="206"/>
      <c r="EE1173" s="206"/>
      <c r="EF1173" s="206"/>
      <c r="EG1173" s="206"/>
      <c r="EH1173" s="206"/>
      <c r="EI1173" s="206"/>
      <c r="EJ1173" s="206"/>
      <c r="EK1173" s="206"/>
      <c r="EL1173" s="206"/>
      <c r="EM1173" s="206"/>
      <c r="EN1173" s="206"/>
      <c r="EO1173" s="206"/>
      <c r="EP1173" s="206"/>
      <c r="EQ1173" s="206"/>
      <c r="ER1173" s="206"/>
      <c r="ES1173" s="206"/>
      <c r="ET1173" s="206"/>
      <c r="EU1173" s="206"/>
      <c r="EV1173" s="206"/>
      <c r="EW1173" s="206"/>
      <c r="EX1173" s="206"/>
      <c r="EY1173" s="206"/>
      <c r="EZ1173" s="206"/>
      <c r="FA1173" s="206"/>
      <c r="FB1173" s="206"/>
      <c r="FC1173" s="206"/>
      <c r="FD1173" s="206"/>
      <c r="FE1173" s="206"/>
      <c r="FF1173" s="206"/>
      <c r="FG1173" s="206"/>
      <c r="FH1173" s="206"/>
      <c r="FI1173" s="206"/>
      <c r="FJ1173" s="206"/>
      <c r="FK1173" s="206"/>
      <c r="FL1173" s="206"/>
      <c r="FM1173" s="206"/>
      <c r="FN1173" s="206"/>
      <c r="FO1173" s="206"/>
      <c r="FP1173" s="206"/>
      <c r="FQ1173" s="206"/>
      <c r="FR1173" s="206"/>
      <c r="FS1173" s="206"/>
      <c r="FT1173" s="206"/>
      <c r="FU1173" s="206"/>
      <c r="FV1173" s="206"/>
      <c r="FW1173" s="206"/>
      <c r="FX1173" s="206"/>
      <c r="FY1173" s="206"/>
      <c r="FZ1173" s="206"/>
      <c r="GA1173" s="206"/>
      <c r="GB1173" s="206"/>
      <c r="GC1173" s="206"/>
      <c r="GD1173" s="206"/>
      <c r="GE1173" s="206"/>
      <c r="GF1173" s="206"/>
      <c r="GG1173" s="206"/>
      <c r="GH1173" s="206"/>
      <c r="GI1173" s="206"/>
      <c r="GJ1173" s="206"/>
      <c r="GK1173" s="206"/>
      <c r="GL1173" s="206"/>
      <c r="GM1173" s="206"/>
      <c r="GN1173" s="206"/>
      <c r="GO1173" s="206"/>
      <c r="GP1173" s="206"/>
      <c r="GQ1173" s="206"/>
      <c r="GR1173" s="206"/>
      <c r="GS1173" s="206"/>
      <c r="GT1173" s="206"/>
      <c r="GU1173" s="206"/>
      <c r="GV1173" s="206"/>
      <c r="GW1173" s="206"/>
      <c r="GX1173" s="206"/>
      <c r="GY1173" s="206"/>
      <c r="GZ1173" s="206"/>
      <c r="HA1173" s="206"/>
      <c r="HB1173" s="206"/>
      <c r="HC1173" s="206"/>
      <c r="HD1173" s="206"/>
      <c r="HE1173" s="206"/>
      <c r="HF1173" s="206"/>
      <c r="HG1173" s="206"/>
      <c r="HH1173" s="206"/>
      <c r="HI1173" s="206"/>
      <c r="HJ1173" s="206"/>
      <c r="HK1173" s="206"/>
      <c r="HL1173" s="206"/>
      <c r="HM1173" s="206"/>
      <c r="HN1173" s="206"/>
      <c r="HO1173" s="206"/>
      <c r="HP1173" s="206"/>
      <c r="HQ1173" s="206"/>
      <c r="HR1173" s="206"/>
      <c r="HS1173" s="206"/>
      <c r="HT1173" s="206"/>
      <c r="HU1173" s="206"/>
      <c r="HV1173" s="206"/>
      <c r="HW1173" s="206"/>
      <c r="HX1173" s="206"/>
      <c r="HY1173" s="206"/>
      <c r="HZ1173" s="206"/>
      <c r="IA1173" s="206"/>
      <c r="IB1173" s="206"/>
      <c r="IC1173" s="206"/>
      <c r="ID1173" s="206"/>
      <c r="IE1173" s="206"/>
      <c r="IF1173" s="206"/>
      <c r="IG1173" s="206"/>
      <c r="IH1173" s="206"/>
    </row>
    <row r="1174" spans="1:242" s="225" customFormat="1" hidden="1" x14ac:dyDescent="0.25">
      <c r="A1174" s="206"/>
      <c r="B1174" s="206"/>
      <c r="C1174" s="204">
        <v>43782</v>
      </c>
      <c r="D1174" s="233" t="s">
        <v>1188</v>
      </c>
      <c r="E1174" s="319" t="s">
        <v>2057</v>
      </c>
      <c r="F1174" s="322"/>
      <c r="G1174" s="242" t="s">
        <v>1198</v>
      </c>
      <c r="H1174" s="285"/>
      <c r="I1174" s="236">
        <v>100000</v>
      </c>
      <c r="J1174" s="357">
        <f t="shared" si="18"/>
        <v>3738663</v>
      </c>
      <c r="K1174" s="251"/>
      <c r="L1174" s="287"/>
      <c r="M1174" s="319" t="s">
        <v>2057</v>
      </c>
      <c r="N1174" s="287"/>
      <c r="O1174" s="287"/>
      <c r="P1174" s="287"/>
      <c r="Q1174" s="287"/>
      <c r="R1174" s="287"/>
      <c r="S1174" s="287"/>
      <c r="T1174" s="287"/>
      <c r="U1174" s="287"/>
      <c r="V1174" s="287"/>
      <c r="W1174" s="287"/>
      <c r="X1174" s="287"/>
      <c r="Y1174" s="287"/>
      <c r="Z1174" s="287"/>
      <c r="AA1174" s="287"/>
      <c r="AB1174" s="287"/>
      <c r="AC1174" s="287"/>
      <c r="AD1174" s="287"/>
      <c r="AE1174" s="287"/>
      <c r="AF1174" s="287"/>
      <c r="AG1174" s="287"/>
      <c r="AH1174" s="287"/>
      <c r="AI1174" s="287"/>
      <c r="AJ1174" s="449"/>
      <c r="AK1174" s="206"/>
      <c r="AL1174" s="206"/>
      <c r="AM1174" s="206"/>
      <c r="AN1174" s="206"/>
      <c r="AO1174" s="206"/>
      <c r="AP1174" s="206"/>
      <c r="AQ1174" s="206"/>
      <c r="AR1174" s="206"/>
      <c r="AS1174" s="206"/>
      <c r="AT1174" s="206"/>
      <c r="AU1174" s="206"/>
      <c r="AV1174" s="206"/>
      <c r="AW1174" s="206"/>
      <c r="AX1174" s="206"/>
      <c r="AY1174" s="206"/>
      <c r="AZ1174" s="206"/>
      <c r="BA1174" s="206"/>
      <c r="BB1174" s="206"/>
      <c r="BC1174" s="206"/>
      <c r="BD1174" s="206"/>
      <c r="BE1174" s="206"/>
      <c r="BF1174" s="206"/>
      <c r="BG1174" s="206"/>
      <c r="BH1174" s="206"/>
      <c r="BI1174" s="206"/>
      <c r="BJ1174" s="206"/>
      <c r="BK1174" s="206"/>
      <c r="BL1174" s="206"/>
      <c r="BM1174" s="206"/>
      <c r="BN1174" s="206"/>
      <c r="BO1174" s="206"/>
      <c r="BP1174" s="206"/>
      <c r="BQ1174" s="206"/>
      <c r="BR1174" s="206"/>
      <c r="BS1174" s="206"/>
      <c r="BT1174" s="206"/>
      <c r="BU1174" s="206"/>
      <c r="BV1174" s="206"/>
      <c r="BW1174" s="206"/>
      <c r="BX1174" s="206"/>
      <c r="BY1174" s="206"/>
      <c r="BZ1174" s="206"/>
      <c r="CA1174" s="206"/>
      <c r="CB1174" s="206"/>
      <c r="CC1174" s="206"/>
      <c r="CD1174" s="206"/>
      <c r="CE1174" s="206"/>
      <c r="CF1174" s="206"/>
      <c r="CG1174" s="206"/>
      <c r="CH1174" s="206"/>
      <c r="CI1174" s="206"/>
      <c r="CJ1174" s="206"/>
      <c r="CK1174" s="206"/>
      <c r="CL1174" s="206"/>
      <c r="CM1174" s="206"/>
      <c r="CN1174" s="206"/>
      <c r="CO1174" s="206"/>
      <c r="CP1174" s="206"/>
      <c r="CQ1174" s="206"/>
      <c r="CR1174" s="206"/>
      <c r="CS1174" s="206"/>
      <c r="CT1174" s="206"/>
      <c r="CU1174" s="206"/>
      <c r="CV1174" s="206"/>
      <c r="CW1174" s="206"/>
      <c r="CX1174" s="206"/>
      <c r="CY1174" s="206"/>
      <c r="CZ1174" s="206"/>
      <c r="DA1174" s="206"/>
      <c r="DB1174" s="206"/>
      <c r="DC1174" s="206"/>
      <c r="DD1174" s="206"/>
      <c r="DE1174" s="206"/>
      <c r="DF1174" s="206"/>
      <c r="DG1174" s="206"/>
      <c r="DH1174" s="206"/>
      <c r="DI1174" s="206"/>
      <c r="DJ1174" s="206"/>
      <c r="DK1174" s="206"/>
      <c r="DL1174" s="206"/>
      <c r="DM1174" s="206"/>
      <c r="DN1174" s="206"/>
      <c r="DO1174" s="206"/>
      <c r="DP1174" s="206"/>
      <c r="DQ1174" s="206"/>
      <c r="DR1174" s="206"/>
      <c r="DS1174" s="206"/>
      <c r="DT1174" s="206"/>
      <c r="DU1174" s="206"/>
      <c r="DV1174" s="206"/>
      <c r="DW1174" s="206"/>
      <c r="DX1174" s="206"/>
      <c r="DY1174" s="206"/>
      <c r="DZ1174" s="206"/>
      <c r="EA1174" s="206"/>
      <c r="EB1174" s="206"/>
      <c r="EC1174" s="206"/>
      <c r="ED1174" s="206"/>
      <c r="EE1174" s="206"/>
      <c r="EF1174" s="206"/>
      <c r="EG1174" s="206"/>
      <c r="EH1174" s="206"/>
      <c r="EI1174" s="206"/>
      <c r="EJ1174" s="206"/>
      <c r="EK1174" s="206"/>
      <c r="EL1174" s="206"/>
      <c r="EM1174" s="206"/>
      <c r="EN1174" s="206"/>
      <c r="EO1174" s="206"/>
      <c r="EP1174" s="206"/>
      <c r="EQ1174" s="206"/>
      <c r="ER1174" s="206"/>
      <c r="ES1174" s="206"/>
      <c r="ET1174" s="206"/>
      <c r="EU1174" s="206"/>
      <c r="EV1174" s="206"/>
      <c r="EW1174" s="206"/>
      <c r="EX1174" s="206"/>
      <c r="EY1174" s="206"/>
      <c r="EZ1174" s="206"/>
      <c r="FA1174" s="206"/>
      <c r="FB1174" s="206"/>
      <c r="FC1174" s="206"/>
      <c r="FD1174" s="206"/>
      <c r="FE1174" s="206"/>
      <c r="FF1174" s="206"/>
      <c r="FG1174" s="206"/>
      <c r="FH1174" s="206"/>
      <c r="FI1174" s="206"/>
      <c r="FJ1174" s="206"/>
      <c r="FK1174" s="206"/>
      <c r="FL1174" s="206"/>
      <c r="FM1174" s="206"/>
      <c r="FN1174" s="206"/>
      <c r="FO1174" s="206"/>
      <c r="FP1174" s="206"/>
      <c r="FQ1174" s="206"/>
      <c r="FR1174" s="206"/>
      <c r="FS1174" s="206"/>
      <c r="FT1174" s="206"/>
      <c r="FU1174" s="206"/>
      <c r="FV1174" s="206"/>
      <c r="FW1174" s="206"/>
      <c r="FX1174" s="206"/>
      <c r="FY1174" s="206"/>
      <c r="FZ1174" s="206"/>
      <c r="GA1174" s="206"/>
      <c r="GB1174" s="206"/>
      <c r="GC1174" s="206"/>
      <c r="GD1174" s="206"/>
      <c r="GE1174" s="206"/>
      <c r="GF1174" s="206"/>
      <c r="GG1174" s="206"/>
      <c r="GH1174" s="206"/>
      <c r="GI1174" s="206"/>
      <c r="GJ1174" s="206"/>
      <c r="GK1174" s="206"/>
      <c r="GL1174" s="206"/>
      <c r="GM1174" s="206"/>
      <c r="GN1174" s="206"/>
      <c r="GO1174" s="206"/>
      <c r="GP1174" s="206"/>
      <c r="GQ1174" s="206"/>
      <c r="GR1174" s="206"/>
      <c r="GS1174" s="206"/>
      <c r="GT1174" s="206"/>
      <c r="GU1174" s="206"/>
      <c r="GV1174" s="206"/>
      <c r="GW1174" s="206"/>
      <c r="GX1174" s="206"/>
      <c r="GY1174" s="206"/>
      <c r="GZ1174" s="206"/>
      <c r="HA1174" s="206"/>
      <c r="HB1174" s="206"/>
      <c r="HC1174" s="206"/>
      <c r="HD1174" s="206"/>
      <c r="HE1174" s="206"/>
      <c r="HF1174" s="206"/>
      <c r="HG1174" s="206"/>
      <c r="HH1174" s="206"/>
      <c r="HI1174" s="206"/>
      <c r="HJ1174" s="206"/>
      <c r="HK1174" s="206"/>
      <c r="HL1174" s="206"/>
      <c r="HM1174" s="206"/>
      <c r="HN1174" s="206"/>
      <c r="HO1174" s="206"/>
      <c r="HP1174" s="206"/>
      <c r="HQ1174" s="206"/>
      <c r="HR1174" s="206"/>
      <c r="HS1174" s="206"/>
      <c r="HT1174" s="206"/>
      <c r="HU1174" s="206"/>
      <c r="HV1174" s="206"/>
      <c r="HW1174" s="206"/>
      <c r="HX1174" s="206"/>
      <c r="HY1174" s="206"/>
      <c r="HZ1174" s="206"/>
      <c r="IA1174" s="206"/>
      <c r="IB1174" s="206"/>
      <c r="IC1174" s="206"/>
      <c r="ID1174" s="206"/>
      <c r="IE1174" s="206"/>
      <c r="IF1174" s="206"/>
      <c r="IG1174" s="206"/>
      <c r="IH1174" s="206"/>
    </row>
    <row r="1175" spans="1:242" s="225" customFormat="1" hidden="1" x14ac:dyDescent="0.25">
      <c r="A1175" s="206"/>
      <c r="B1175" s="206"/>
      <c r="C1175" s="204">
        <v>43782</v>
      </c>
      <c r="D1175" s="233" t="s">
        <v>2031</v>
      </c>
      <c r="E1175" s="319" t="s">
        <v>2058</v>
      </c>
      <c r="F1175" s="322"/>
      <c r="G1175" s="242" t="s">
        <v>1210</v>
      </c>
      <c r="H1175" s="285"/>
      <c r="I1175" s="236">
        <v>2134922</v>
      </c>
      <c r="J1175" s="357">
        <f t="shared" si="18"/>
        <v>1603741</v>
      </c>
      <c r="K1175" s="251"/>
      <c r="L1175" s="287"/>
      <c r="M1175" s="319" t="s">
        <v>2058</v>
      </c>
      <c r="N1175" s="287"/>
      <c r="O1175" s="287"/>
      <c r="P1175" s="287"/>
      <c r="Q1175" s="287"/>
      <c r="R1175" s="287"/>
      <c r="S1175" s="287"/>
      <c r="T1175" s="287"/>
      <c r="U1175" s="287"/>
      <c r="V1175" s="287"/>
      <c r="W1175" s="287"/>
      <c r="X1175" s="287"/>
      <c r="Y1175" s="287"/>
      <c r="Z1175" s="287"/>
      <c r="AA1175" s="287"/>
      <c r="AB1175" s="287"/>
      <c r="AC1175" s="287"/>
      <c r="AD1175" s="287"/>
      <c r="AE1175" s="287"/>
      <c r="AF1175" s="287"/>
      <c r="AG1175" s="287"/>
      <c r="AH1175" s="287"/>
      <c r="AI1175" s="287"/>
      <c r="AJ1175" s="449"/>
      <c r="AK1175" s="206"/>
      <c r="AL1175" s="206"/>
      <c r="AM1175" s="206"/>
      <c r="AN1175" s="206"/>
      <c r="AO1175" s="206"/>
      <c r="AP1175" s="206"/>
      <c r="AQ1175" s="206"/>
      <c r="AR1175" s="206"/>
      <c r="AS1175" s="206"/>
      <c r="AT1175" s="206"/>
      <c r="AU1175" s="206"/>
      <c r="AV1175" s="206"/>
      <c r="AW1175" s="206"/>
      <c r="AX1175" s="206"/>
      <c r="AY1175" s="206"/>
      <c r="AZ1175" s="206"/>
      <c r="BA1175" s="206"/>
      <c r="BB1175" s="206"/>
      <c r="BC1175" s="206"/>
      <c r="BD1175" s="206"/>
      <c r="BE1175" s="206"/>
      <c r="BF1175" s="206"/>
      <c r="BG1175" s="206"/>
      <c r="BH1175" s="206"/>
      <c r="BI1175" s="206"/>
      <c r="BJ1175" s="206"/>
      <c r="BK1175" s="206"/>
      <c r="BL1175" s="206"/>
      <c r="BM1175" s="206"/>
      <c r="BN1175" s="206"/>
      <c r="BO1175" s="206"/>
      <c r="BP1175" s="206"/>
      <c r="BQ1175" s="206"/>
      <c r="BR1175" s="206"/>
      <c r="BS1175" s="206"/>
      <c r="BT1175" s="206"/>
      <c r="BU1175" s="206"/>
      <c r="BV1175" s="206"/>
      <c r="BW1175" s="206"/>
      <c r="BX1175" s="206"/>
      <c r="BY1175" s="206"/>
      <c r="BZ1175" s="206"/>
      <c r="CA1175" s="206"/>
      <c r="CB1175" s="206"/>
      <c r="CC1175" s="206"/>
      <c r="CD1175" s="206"/>
      <c r="CE1175" s="206"/>
      <c r="CF1175" s="206"/>
      <c r="CG1175" s="206"/>
      <c r="CH1175" s="206"/>
      <c r="CI1175" s="206"/>
      <c r="CJ1175" s="206"/>
      <c r="CK1175" s="206"/>
      <c r="CL1175" s="206"/>
      <c r="CM1175" s="206"/>
      <c r="CN1175" s="206"/>
      <c r="CO1175" s="206"/>
      <c r="CP1175" s="206"/>
      <c r="CQ1175" s="206"/>
      <c r="CR1175" s="206"/>
      <c r="CS1175" s="206"/>
      <c r="CT1175" s="206"/>
      <c r="CU1175" s="206"/>
      <c r="CV1175" s="206"/>
      <c r="CW1175" s="206"/>
      <c r="CX1175" s="206"/>
      <c r="CY1175" s="206"/>
      <c r="CZ1175" s="206"/>
      <c r="DA1175" s="206"/>
      <c r="DB1175" s="206"/>
      <c r="DC1175" s="206"/>
      <c r="DD1175" s="206"/>
      <c r="DE1175" s="206"/>
      <c r="DF1175" s="206"/>
      <c r="DG1175" s="206"/>
      <c r="DH1175" s="206"/>
      <c r="DI1175" s="206"/>
      <c r="DJ1175" s="206"/>
      <c r="DK1175" s="206"/>
      <c r="DL1175" s="206"/>
      <c r="DM1175" s="206"/>
      <c r="DN1175" s="206"/>
      <c r="DO1175" s="206"/>
      <c r="DP1175" s="206"/>
      <c r="DQ1175" s="206"/>
      <c r="DR1175" s="206"/>
      <c r="DS1175" s="206"/>
      <c r="DT1175" s="206"/>
      <c r="DU1175" s="206"/>
      <c r="DV1175" s="206"/>
      <c r="DW1175" s="206"/>
      <c r="DX1175" s="206"/>
      <c r="DY1175" s="206"/>
      <c r="DZ1175" s="206"/>
      <c r="EA1175" s="206"/>
      <c r="EB1175" s="206"/>
      <c r="EC1175" s="206"/>
      <c r="ED1175" s="206"/>
      <c r="EE1175" s="206"/>
      <c r="EF1175" s="206"/>
      <c r="EG1175" s="206"/>
      <c r="EH1175" s="206"/>
      <c r="EI1175" s="206"/>
      <c r="EJ1175" s="206"/>
      <c r="EK1175" s="206"/>
      <c r="EL1175" s="206"/>
      <c r="EM1175" s="206"/>
      <c r="EN1175" s="206"/>
      <c r="EO1175" s="206"/>
      <c r="EP1175" s="206"/>
      <c r="EQ1175" s="206"/>
      <c r="ER1175" s="206"/>
      <c r="ES1175" s="206"/>
      <c r="ET1175" s="206"/>
      <c r="EU1175" s="206"/>
      <c r="EV1175" s="206"/>
      <c r="EW1175" s="206"/>
      <c r="EX1175" s="206"/>
      <c r="EY1175" s="206"/>
      <c r="EZ1175" s="206"/>
      <c r="FA1175" s="206"/>
      <c r="FB1175" s="206"/>
      <c r="FC1175" s="206"/>
      <c r="FD1175" s="206"/>
      <c r="FE1175" s="206"/>
      <c r="FF1175" s="206"/>
      <c r="FG1175" s="206"/>
      <c r="FH1175" s="206"/>
      <c r="FI1175" s="206"/>
      <c r="FJ1175" s="206"/>
      <c r="FK1175" s="206"/>
      <c r="FL1175" s="206"/>
      <c r="FM1175" s="206"/>
      <c r="FN1175" s="206"/>
      <c r="FO1175" s="206"/>
      <c r="FP1175" s="206"/>
      <c r="FQ1175" s="206"/>
      <c r="FR1175" s="206"/>
      <c r="FS1175" s="206"/>
      <c r="FT1175" s="206"/>
      <c r="FU1175" s="206"/>
      <c r="FV1175" s="206"/>
      <c r="FW1175" s="206"/>
      <c r="FX1175" s="206"/>
      <c r="FY1175" s="206"/>
      <c r="FZ1175" s="206"/>
      <c r="GA1175" s="206"/>
      <c r="GB1175" s="206"/>
      <c r="GC1175" s="206"/>
      <c r="GD1175" s="206"/>
      <c r="GE1175" s="206"/>
      <c r="GF1175" s="206"/>
      <c r="GG1175" s="206"/>
      <c r="GH1175" s="206"/>
      <c r="GI1175" s="206"/>
      <c r="GJ1175" s="206"/>
      <c r="GK1175" s="206"/>
      <c r="GL1175" s="206"/>
      <c r="GM1175" s="206"/>
      <c r="GN1175" s="206"/>
      <c r="GO1175" s="206"/>
      <c r="GP1175" s="206"/>
      <c r="GQ1175" s="206"/>
      <c r="GR1175" s="206"/>
      <c r="GS1175" s="206"/>
      <c r="GT1175" s="206"/>
      <c r="GU1175" s="206"/>
      <c r="GV1175" s="206"/>
      <c r="GW1175" s="206"/>
      <c r="GX1175" s="206"/>
      <c r="GY1175" s="206"/>
      <c r="GZ1175" s="206"/>
      <c r="HA1175" s="206"/>
      <c r="HB1175" s="206"/>
      <c r="HC1175" s="206"/>
      <c r="HD1175" s="206"/>
      <c r="HE1175" s="206"/>
      <c r="HF1175" s="206"/>
      <c r="HG1175" s="206"/>
      <c r="HH1175" s="206"/>
      <c r="HI1175" s="206"/>
      <c r="HJ1175" s="206"/>
      <c r="HK1175" s="206"/>
      <c r="HL1175" s="206"/>
      <c r="HM1175" s="206"/>
      <c r="HN1175" s="206"/>
      <c r="HO1175" s="206"/>
      <c r="HP1175" s="206"/>
      <c r="HQ1175" s="206"/>
      <c r="HR1175" s="206"/>
      <c r="HS1175" s="206"/>
      <c r="HT1175" s="206"/>
      <c r="HU1175" s="206"/>
      <c r="HV1175" s="206"/>
      <c r="HW1175" s="206"/>
      <c r="HX1175" s="206"/>
      <c r="HY1175" s="206"/>
      <c r="HZ1175" s="206"/>
      <c r="IA1175" s="206"/>
      <c r="IB1175" s="206"/>
      <c r="IC1175" s="206"/>
      <c r="ID1175" s="206"/>
      <c r="IE1175" s="206"/>
      <c r="IF1175" s="206"/>
      <c r="IG1175" s="206"/>
      <c r="IH1175" s="206"/>
    </row>
    <row r="1176" spans="1:242" s="225" customFormat="1" hidden="1" x14ac:dyDescent="0.25">
      <c r="A1176" s="206"/>
      <c r="B1176" s="206"/>
      <c r="C1176" s="204">
        <v>43782</v>
      </c>
      <c r="D1176" s="233" t="s">
        <v>2048</v>
      </c>
      <c r="E1176" s="319" t="s">
        <v>2059</v>
      </c>
      <c r="F1176" s="322"/>
      <c r="G1176" s="242" t="s">
        <v>1521</v>
      </c>
      <c r="H1176" s="285"/>
      <c r="I1176" s="236">
        <v>538000</v>
      </c>
      <c r="J1176" s="357">
        <f t="shared" si="18"/>
        <v>1065741</v>
      </c>
      <c r="K1176" s="251"/>
      <c r="L1176" s="287"/>
      <c r="M1176" s="319" t="s">
        <v>2059</v>
      </c>
      <c r="N1176" s="287"/>
      <c r="O1176" s="287"/>
      <c r="P1176" s="287"/>
      <c r="Q1176" s="287"/>
      <c r="R1176" s="287"/>
      <c r="S1176" s="287"/>
      <c r="T1176" s="287"/>
      <c r="U1176" s="287"/>
      <c r="V1176" s="287"/>
      <c r="W1176" s="287"/>
      <c r="X1176" s="287"/>
      <c r="Y1176" s="287"/>
      <c r="Z1176" s="287"/>
      <c r="AA1176" s="287"/>
      <c r="AB1176" s="287"/>
      <c r="AC1176" s="287"/>
      <c r="AD1176" s="287"/>
      <c r="AE1176" s="287"/>
      <c r="AF1176" s="287"/>
      <c r="AG1176" s="287"/>
      <c r="AH1176" s="287"/>
      <c r="AI1176" s="287"/>
      <c r="AJ1176" s="449"/>
      <c r="AK1176" s="206"/>
      <c r="AL1176" s="206"/>
      <c r="AM1176" s="206"/>
      <c r="AN1176" s="206"/>
      <c r="AO1176" s="206"/>
      <c r="AP1176" s="206"/>
      <c r="AQ1176" s="206"/>
      <c r="AR1176" s="206"/>
      <c r="AS1176" s="206"/>
      <c r="AT1176" s="206"/>
      <c r="AU1176" s="206"/>
      <c r="AV1176" s="206"/>
      <c r="AW1176" s="206"/>
      <c r="AX1176" s="206"/>
      <c r="AY1176" s="206"/>
      <c r="AZ1176" s="206"/>
      <c r="BA1176" s="206"/>
      <c r="BB1176" s="206"/>
      <c r="BC1176" s="206"/>
      <c r="BD1176" s="206"/>
      <c r="BE1176" s="206"/>
      <c r="BF1176" s="206"/>
      <c r="BG1176" s="206"/>
      <c r="BH1176" s="206"/>
      <c r="BI1176" s="206"/>
      <c r="BJ1176" s="206"/>
      <c r="BK1176" s="206"/>
      <c r="BL1176" s="206"/>
      <c r="BM1176" s="206"/>
      <c r="BN1176" s="206"/>
      <c r="BO1176" s="206"/>
      <c r="BP1176" s="206"/>
      <c r="BQ1176" s="206"/>
      <c r="BR1176" s="206"/>
      <c r="BS1176" s="206"/>
      <c r="BT1176" s="206"/>
      <c r="BU1176" s="206"/>
      <c r="BV1176" s="206"/>
      <c r="BW1176" s="206"/>
      <c r="BX1176" s="206"/>
      <c r="BY1176" s="206"/>
      <c r="BZ1176" s="206"/>
      <c r="CA1176" s="206"/>
      <c r="CB1176" s="206"/>
      <c r="CC1176" s="206"/>
      <c r="CD1176" s="206"/>
      <c r="CE1176" s="206"/>
      <c r="CF1176" s="206"/>
      <c r="CG1176" s="206"/>
      <c r="CH1176" s="206"/>
      <c r="CI1176" s="206"/>
      <c r="CJ1176" s="206"/>
      <c r="CK1176" s="206"/>
      <c r="CL1176" s="206"/>
      <c r="CM1176" s="206"/>
      <c r="CN1176" s="206"/>
      <c r="CO1176" s="206"/>
      <c r="CP1176" s="206"/>
      <c r="CQ1176" s="206"/>
      <c r="CR1176" s="206"/>
      <c r="CS1176" s="206"/>
      <c r="CT1176" s="206"/>
      <c r="CU1176" s="206"/>
      <c r="CV1176" s="206"/>
      <c r="CW1176" s="206"/>
      <c r="CX1176" s="206"/>
      <c r="CY1176" s="206"/>
      <c r="CZ1176" s="206"/>
      <c r="DA1176" s="206"/>
      <c r="DB1176" s="206"/>
      <c r="DC1176" s="206"/>
      <c r="DD1176" s="206"/>
      <c r="DE1176" s="206"/>
      <c r="DF1176" s="206"/>
      <c r="DG1176" s="206"/>
      <c r="DH1176" s="206"/>
      <c r="DI1176" s="206"/>
      <c r="DJ1176" s="206"/>
      <c r="DK1176" s="206"/>
      <c r="DL1176" s="206"/>
      <c r="DM1176" s="206"/>
      <c r="DN1176" s="206"/>
      <c r="DO1176" s="206"/>
      <c r="DP1176" s="206"/>
      <c r="DQ1176" s="206"/>
      <c r="DR1176" s="206"/>
      <c r="DS1176" s="206"/>
      <c r="DT1176" s="206"/>
      <c r="DU1176" s="206"/>
      <c r="DV1176" s="206"/>
      <c r="DW1176" s="206"/>
      <c r="DX1176" s="206"/>
      <c r="DY1176" s="206"/>
      <c r="DZ1176" s="206"/>
      <c r="EA1176" s="206"/>
      <c r="EB1176" s="206"/>
      <c r="EC1176" s="206"/>
      <c r="ED1176" s="206"/>
      <c r="EE1176" s="206"/>
      <c r="EF1176" s="206"/>
      <c r="EG1176" s="206"/>
      <c r="EH1176" s="206"/>
      <c r="EI1176" s="206"/>
      <c r="EJ1176" s="206"/>
      <c r="EK1176" s="206"/>
      <c r="EL1176" s="206"/>
      <c r="EM1176" s="206"/>
      <c r="EN1176" s="206"/>
      <c r="EO1176" s="206"/>
      <c r="EP1176" s="206"/>
      <c r="EQ1176" s="206"/>
      <c r="ER1176" s="206"/>
      <c r="ES1176" s="206"/>
      <c r="ET1176" s="206"/>
      <c r="EU1176" s="206"/>
      <c r="EV1176" s="206"/>
      <c r="EW1176" s="206"/>
      <c r="EX1176" s="206"/>
      <c r="EY1176" s="206"/>
      <c r="EZ1176" s="206"/>
      <c r="FA1176" s="206"/>
      <c r="FB1176" s="206"/>
      <c r="FC1176" s="206"/>
      <c r="FD1176" s="206"/>
      <c r="FE1176" s="206"/>
      <c r="FF1176" s="206"/>
      <c r="FG1176" s="206"/>
      <c r="FH1176" s="206"/>
      <c r="FI1176" s="206"/>
      <c r="FJ1176" s="206"/>
      <c r="FK1176" s="206"/>
      <c r="FL1176" s="206"/>
      <c r="FM1176" s="206"/>
      <c r="FN1176" s="206"/>
      <c r="FO1176" s="206"/>
      <c r="FP1176" s="206"/>
      <c r="FQ1176" s="206"/>
      <c r="FR1176" s="206"/>
      <c r="FS1176" s="206"/>
      <c r="FT1176" s="206"/>
      <c r="FU1176" s="206"/>
      <c r="FV1176" s="206"/>
      <c r="FW1176" s="206"/>
      <c r="FX1176" s="206"/>
      <c r="FY1176" s="206"/>
      <c r="FZ1176" s="206"/>
      <c r="GA1176" s="206"/>
      <c r="GB1176" s="206"/>
      <c r="GC1176" s="206"/>
      <c r="GD1176" s="206"/>
      <c r="GE1176" s="206"/>
      <c r="GF1176" s="206"/>
      <c r="GG1176" s="206"/>
      <c r="GH1176" s="206"/>
      <c r="GI1176" s="206"/>
      <c r="GJ1176" s="206"/>
      <c r="GK1176" s="206"/>
      <c r="GL1176" s="206"/>
      <c r="GM1176" s="206"/>
      <c r="GN1176" s="206"/>
      <c r="GO1176" s="206"/>
      <c r="GP1176" s="206"/>
      <c r="GQ1176" s="206"/>
      <c r="GR1176" s="206"/>
      <c r="GS1176" s="206"/>
      <c r="GT1176" s="206"/>
      <c r="GU1176" s="206"/>
      <c r="GV1176" s="206"/>
      <c r="GW1176" s="206"/>
      <c r="GX1176" s="206"/>
      <c r="GY1176" s="206"/>
      <c r="GZ1176" s="206"/>
      <c r="HA1176" s="206"/>
      <c r="HB1176" s="206"/>
      <c r="HC1176" s="206"/>
      <c r="HD1176" s="206"/>
      <c r="HE1176" s="206"/>
      <c r="HF1176" s="206"/>
      <c r="HG1176" s="206"/>
      <c r="HH1176" s="206"/>
      <c r="HI1176" s="206"/>
      <c r="HJ1176" s="206"/>
      <c r="HK1176" s="206"/>
      <c r="HL1176" s="206"/>
      <c r="HM1176" s="206"/>
      <c r="HN1176" s="206"/>
      <c r="HO1176" s="206"/>
      <c r="HP1176" s="206"/>
      <c r="HQ1176" s="206"/>
      <c r="HR1176" s="206"/>
      <c r="HS1176" s="206"/>
      <c r="HT1176" s="206"/>
      <c r="HU1176" s="206"/>
      <c r="HV1176" s="206"/>
      <c r="HW1176" s="206"/>
      <c r="HX1176" s="206"/>
      <c r="HY1176" s="206"/>
      <c r="HZ1176" s="206"/>
      <c r="IA1176" s="206"/>
      <c r="IB1176" s="206"/>
      <c r="IC1176" s="206"/>
      <c r="ID1176" s="206"/>
      <c r="IE1176" s="206"/>
      <c r="IF1176" s="206"/>
      <c r="IG1176" s="206"/>
      <c r="IH1176" s="206"/>
    </row>
    <row r="1177" spans="1:242" s="225" customFormat="1" hidden="1" x14ac:dyDescent="0.25">
      <c r="A1177" s="206"/>
      <c r="B1177" s="206"/>
      <c r="C1177" s="204"/>
      <c r="D1177" s="233" t="s">
        <v>1100</v>
      </c>
      <c r="E1177" s="319"/>
      <c r="F1177" s="322"/>
      <c r="G1177" s="242"/>
      <c r="H1177" s="349">
        <v>500000</v>
      </c>
      <c r="I1177" s="236"/>
      <c r="J1177" s="357">
        <f t="shared" si="18"/>
        <v>1565741</v>
      </c>
      <c r="K1177" s="251" t="s">
        <v>2038</v>
      </c>
      <c r="L1177" s="287"/>
      <c r="M1177" s="319"/>
      <c r="N1177" s="287"/>
      <c r="O1177" s="287"/>
      <c r="P1177" s="287"/>
      <c r="Q1177" s="287"/>
      <c r="R1177" s="287"/>
      <c r="S1177" s="287"/>
      <c r="T1177" s="287"/>
      <c r="U1177" s="287"/>
      <c r="V1177" s="287"/>
      <c r="W1177" s="287"/>
      <c r="X1177" s="287"/>
      <c r="Y1177" s="287"/>
      <c r="Z1177" s="287"/>
      <c r="AA1177" s="287"/>
      <c r="AB1177" s="287"/>
      <c r="AC1177" s="287"/>
      <c r="AD1177" s="287"/>
      <c r="AE1177" s="287"/>
      <c r="AF1177" s="287"/>
      <c r="AG1177" s="287"/>
      <c r="AH1177" s="287"/>
      <c r="AI1177" s="287"/>
      <c r="AJ1177" s="449"/>
      <c r="AK1177" s="206"/>
      <c r="AL1177" s="206"/>
      <c r="AM1177" s="206"/>
      <c r="AN1177" s="206"/>
      <c r="AO1177" s="206"/>
      <c r="AP1177" s="206"/>
      <c r="AQ1177" s="206"/>
      <c r="AR1177" s="206"/>
      <c r="AS1177" s="206"/>
      <c r="AT1177" s="206"/>
      <c r="AU1177" s="206"/>
      <c r="AV1177" s="206"/>
      <c r="AW1177" s="206"/>
      <c r="AX1177" s="206"/>
      <c r="AY1177" s="206"/>
      <c r="AZ1177" s="206"/>
      <c r="BA1177" s="206"/>
      <c r="BB1177" s="206"/>
      <c r="BC1177" s="206"/>
      <c r="BD1177" s="206"/>
      <c r="BE1177" s="206"/>
      <c r="BF1177" s="206"/>
      <c r="BG1177" s="206"/>
      <c r="BH1177" s="206"/>
      <c r="BI1177" s="206"/>
      <c r="BJ1177" s="206"/>
      <c r="BK1177" s="206"/>
      <c r="BL1177" s="206"/>
      <c r="BM1177" s="206"/>
      <c r="BN1177" s="206"/>
      <c r="BO1177" s="206"/>
      <c r="BP1177" s="206"/>
      <c r="BQ1177" s="206"/>
      <c r="BR1177" s="206"/>
      <c r="BS1177" s="206"/>
      <c r="BT1177" s="206"/>
      <c r="BU1177" s="206"/>
      <c r="BV1177" s="206"/>
      <c r="BW1177" s="206"/>
      <c r="BX1177" s="206"/>
      <c r="BY1177" s="206"/>
      <c r="BZ1177" s="206"/>
      <c r="CA1177" s="206"/>
      <c r="CB1177" s="206"/>
      <c r="CC1177" s="206"/>
      <c r="CD1177" s="206"/>
      <c r="CE1177" s="206"/>
      <c r="CF1177" s="206"/>
      <c r="CG1177" s="206"/>
      <c r="CH1177" s="206"/>
      <c r="CI1177" s="206"/>
      <c r="CJ1177" s="206"/>
      <c r="CK1177" s="206"/>
      <c r="CL1177" s="206"/>
      <c r="CM1177" s="206"/>
      <c r="CN1177" s="206"/>
      <c r="CO1177" s="206"/>
      <c r="CP1177" s="206"/>
      <c r="CQ1177" s="206"/>
      <c r="CR1177" s="206"/>
      <c r="CS1177" s="206"/>
      <c r="CT1177" s="206"/>
      <c r="CU1177" s="206"/>
      <c r="CV1177" s="206"/>
      <c r="CW1177" s="206"/>
      <c r="CX1177" s="206"/>
      <c r="CY1177" s="206"/>
      <c r="CZ1177" s="206"/>
      <c r="DA1177" s="206"/>
      <c r="DB1177" s="206"/>
      <c r="DC1177" s="206"/>
      <c r="DD1177" s="206"/>
      <c r="DE1177" s="206"/>
      <c r="DF1177" s="206"/>
      <c r="DG1177" s="206"/>
      <c r="DH1177" s="206"/>
      <c r="DI1177" s="206"/>
      <c r="DJ1177" s="206"/>
      <c r="DK1177" s="206"/>
      <c r="DL1177" s="206"/>
      <c r="DM1177" s="206"/>
      <c r="DN1177" s="206"/>
      <c r="DO1177" s="206"/>
      <c r="DP1177" s="206"/>
      <c r="DQ1177" s="206"/>
      <c r="DR1177" s="206"/>
      <c r="DS1177" s="206"/>
      <c r="DT1177" s="206"/>
      <c r="DU1177" s="206"/>
      <c r="DV1177" s="206"/>
      <c r="DW1177" s="206"/>
      <c r="DX1177" s="206"/>
      <c r="DY1177" s="206"/>
      <c r="DZ1177" s="206"/>
      <c r="EA1177" s="206"/>
      <c r="EB1177" s="206"/>
      <c r="EC1177" s="206"/>
      <c r="ED1177" s="206"/>
      <c r="EE1177" s="206"/>
      <c r="EF1177" s="206"/>
      <c r="EG1177" s="206"/>
      <c r="EH1177" s="206"/>
      <c r="EI1177" s="206"/>
      <c r="EJ1177" s="206"/>
      <c r="EK1177" s="206"/>
      <c r="EL1177" s="206"/>
      <c r="EM1177" s="206"/>
      <c r="EN1177" s="206"/>
      <c r="EO1177" s="206"/>
      <c r="EP1177" s="206"/>
      <c r="EQ1177" s="206"/>
      <c r="ER1177" s="206"/>
      <c r="ES1177" s="206"/>
      <c r="ET1177" s="206"/>
      <c r="EU1177" s="206"/>
      <c r="EV1177" s="206"/>
      <c r="EW1177" s="206"/>
      <c r="EX1177" s="206"/>
      <c r="EY1177" s="206"/>
      <c r="EZ1177" s="206"/>
      <c r="FA1177" s="206"/>
      <c r="FB1177" s="206"/>
      <c r="FC1177" s="206"/>
      <c r="FD1177" s="206"/>
      <c r="FE1177" s="206"/>
      <c r="FF1177" s="206"/>
      <c r="FG1177" s="206"/>
      <c r="FH1177" s="206"/>
      <c r="FI1177" s="206"/>
      <c r="FJ1177" s="206"/>
      <c r="FK1177" s="206"/>
      <c r="FL1177" s="206"/>
      <c r="FM1177" s="206"/>
      <c r="FN1177" s="206"/>
      <c r="FO1177" s="206"/>
      <c r="FP1177" s="206"/>
      <c r="FQ1177" s="206"/>
      <c r="FR1177" s="206"/>
      <c r="FS1177" s="206"/>
      <c r="FT1177" s="206"/>
      <c r="FU1177" s="206"/>
      <c r="FV1177" s="206"/>
      <c r="FW1177" s="206"/>
      <c r="FX1177" s="206"/>
      <c r="FY1177" s="206"/>
      <c r="FZ1177" s="206"/>
      <c r="GA1177" s="206"/>
      <c r="GB1177" s="206"/>
      <c r="GC1177" s="206"/>
      <c r="GD1177" s="206"/>
      <c r="GE1177" s="206"/>
      <c r="GF1177" s="206"/>
      <c r="GG1177" s="206"/>
      <c r="GH1177" s="206"/>
      <c r="GI1177" s="206"/>
      <c r="GJ1177" s="206"/>
      <c r="GK1177" s="206"/>
      <c r="GL1177" s="206"/>
      <c r="GM1177" s="206"/>
      <c r="GN1177" s="206"/>
      <c r="GO1177" s="206"/>
      <c r="GP1177" s="206"/>
      <c r="GQ1177" s="206"/>
      <c r="GR1177" s="206"/>
      <c r="GS1177" s="206"/>
      <c r="GT1177" s="206"/>
      <c r="GU1177" s="206"/>
      <c r="GV1177" s="206"/>
      <c r="GW1177" s="206"/>
      <c r="GX1177" s="206"/>
      <c r="GY1177" s="206"/>
      <c r="GZ1177" s="206"/>
      <c r="HA1177" s="206"/>
      <c r="HB1177" s="206"/>
      <c r="HC1177" s="206"/>
      <c r="HD1177" s="206"/>
      <c r="HE1177" s="206"/>
      <c r="HF1177" s="206"/>
      <c r="HG1177" s="206"/>
      <c r="HH1177" s="206"/>
      <c r="HI1177" s="206"/>
      <c r="HJ1177" s="206"/>
      <c r="HK1177" s="206"/>
      <c r="HL1177" s="206"/>
      <c r="HM1177" s="206"/>
      <c r="HN1177" s="206"/>
      <c r="HO1177" s="206"/>
      <c r="HP1177" s="206"/>
      <c r="HQ1177" s="206"/>
      <c r="HR1177" s="206"/>
      <c r="HS1177" s="206"/>
      <c r="HT1177" s="206"/>
      <c r="HU1177" s="206"/>
      <c r="HV1177" s="206"/>
      <c r="HW1177" s="206"/>
      <c r="HX1177" s="206"/>
      <c r="HY1177" s="206"/>
      <c r="HZ1177" s="206"/>
      <c r="IA1177" s="206"/>
      <c r="IB1177" s="206"/>
      <c r="IC1177" s="206"/>
      <c r="ID1177" s="206"/>
      <c r="IE1177" s="206"/>
      <c r="IF1177" s="206"/>
      <c r="IG1177" s="206"/>
      <c r="IH1177" s="206"/>
    </row>
    <row r="1178" spans="1:242" s="225" customFormat="1" hidden="1" x14ac:dyDescent="0.25">
      <c r="A1178" s="206"/>
      <c r="B1178" s="206"/>
      <c r="C1178" s="399"/>
      <c r="D1178" s="226" t="s">
        <v>1100</v>
      </c>
      <c r="E1178" s="206"/>
      <c r="F1178" s="287"/>
      <c r="G1178" s="242" t="s">
        <v>1361</v>
      </c>
      <c r="H1178" s="285">
        <v>1820000</v>
      </c>
      <c r="I1178" s="256"/>
      <c r="J1178" s="357">
        <f t="shared" si="18"/>
        <v>3385741</v>
      </c>
      <c r="K1178" s="251" t="s">
        <v>2010</v>
      </c>
      <c r="L1178" s="287"/>
      <c r="M1178" s="206"/>
      <c r="N1178" s="287"/>
      <c r="O1178" s="287"/>
      <c r="P1178" s="287"/>
      <c r="Q1178" s="287"/>
      <c r="R1178" s="287"/>
      <c r="S1178" s="287"/>
      <c r="T1178" s="287"/>
      <c r="U1178" s="287"/>
      <c r="V1178" s="287"/>
      <c r="W1178" s="287"/>
      <c r="X1178" s="287"/>
      <c r="Y1178" s="287"/>
      <c r="Z1178" s="287"/>
      <c r="AA1178" s="287"/>
      <c r="AB1178" s="287"/>
      <c r="AC1178" s="287"/>
      <c r="AD1178" s="287"/>
      <c r="AE1178" s="287"/>
      <c r="AF1178" s="287"/>
      <c r="AG1178" s="287"/>
      <c r="AH1178" s="287"/>
      <c r="AI1178" s="287"/>
      <c r="AJ1178" s="449"/>
      <c r="AK1178" s="206"/>
      <c r="AL1178" s="206"/>
      <c r="AM1178" s="206"/>
      <c r="AN1178" s="206"/>
      <c r="AO1178" s="206"/>
      <c r="AP1178" s="206"/>
      <c r="AQ1178" s="206"/>
      <c r="AR1178" s="206"/>
      <c r="AS1178" s="206"/>
      <c r="AT1178" s="206"/>
      <c r="AU1178" s="206"/>
      <c r="AV1178" s="206"/>
      <c r="AW1178" s="206"/>
      <c r="AX1178" s="206"/>
      <c r="AY1178" s="206"/>
      <c r="AZ1178" s="206"/>
      <c r="BA1178" s="206"/>
      <c r="BB1178" s="206"/>
      <c r="BC1178" s="206"/>
      <c r="BD1178" s="206"/>
      <c r="BE1178" s="206"/>
      <c r="BF1178" s="206"/>
      <c r="BG1178" s="206"/>
      <c r="BH1178" s="206"/>
      <c r="BI1178" s="206"/>
      <c r="BJ1178" s="206"/>
      <c r="BK1178" s="206"/>
      <c r="BL1178" s="206"/>
      <c r="BM1178" s="206"/>
      <c r="BN1178" s="206"/>
      <c r="BO1178" s="206"/>
      <c r="BP1178" s="206"/>
      <c r="BQ1178" s="206"/>
      <c r="BR1178" s="206"/>
      <c r="BS1178" s="206"/>
      <c r="BT1178" s="206"/>
      <c r="BU1178" s="206"/>
      <c r="BV1178" s="206"/>
      <c r="BW1178" s="206"/>
      <c r="BX1178" s="206"/>
      <c r="BY1178" s="206"/>
      <c r="BZ1178" s="206"/>
      <c r="CA1178" s="206"/>
      <c r="CB1178" s="206"/>
      <c r="CC1178" s="206"/>
      <c r="CD1178" s="206"/>
      <c r="CE1178" s="206"/>
      <c r="CF1178" s="206"/>
      <c r="CG1178" s="206"/>
      <c r="CH1178" s="206"/>
      <c r="CI1178" s="206"/>
      <c r="CJ1178" s="206"/>
      <c r="CK1178" s="206"/>
      <c r="CL1178" s="206"/>
      <c r="CM1178" s="206"/>
      <c r="CN1178" s="206"/>
      <c r="CO1178" s="206"/>
      <c r="CP1178" s="206"/>
      <c r="CQ1178" s="206"/>
      <c r="CR1178" s="206"/>
      <c r="CS1178" s="206"/>
      <c r="CT1178" s="206"/>
      <c r="CU1178" s="206"/>
      <c r="CV1178" s="206"/>
      <c r="CW1178" s="206"/>
      <c r="CX1178" s="206"/>
      <c r="CY1178" s="206"/>
      <c r="CZ1178" s="206"/>
      <c r="DA1178" s="206"/>
      <c r="DB1178" s="206"/>
      <c r="DC1178" s="206"/>
      <c r="DD1178" s="206"/>
      <c r="DE1178" s="206"/>
      <c r="DF1178" s="206"/>
      <c r="DG1178" s="206"/>
      <c r="DH1178" s="206"/>
      <c r="DI1178" s="206"/>
      <c r="DJ1178" s="206"/>
      <c r="DK1178" s="206"/>
      <c r="DL1178" s="206"/>
      <c r="DM1178" s="206"/>
      <c r="DN1178" s="206"/>
      <c r="DO1178" s="206"/>
      <c r="DP1178" s="206"/>
      <c r="DQ1178" s="206"/>
      <c r="DR1178" s="206"/>
      <c r="DS1178" s="206"/>
      <c r="DT1178" s="206"/>
      <c r="DU1178" s="206"/>
      <c r="DV1178" s="206"/>
      <c r="DW1178" s="206"/>
      <c r="DX1178" s="206"/>
      <c r="DY1178" s="206"/>
      <c r="DZ1178" s="206"/>
      <c r="EA1178" s="206"/>
      <c r="EB1178" s="206"/>
      <c r="EC1178" s="206"/>
      <c r="ED1178" s="206"/>
      <c r="EE1178" s="206"/>
      <c r="EF1178" s="206"/>
      <c r="EG1178" s="206"/>
      <c r="EH1178" s="206"/>
      <c r="EI1178" s="206"/>
      <c r="EJ1178" s="206"/>
      <c r="EK1178" s="206"/>
      <c r="EL1178" s="206"/>
      <c r="EM1178" s="206"/>
      <c r="EN1178" s="206"/>
      <c r="EO1178" s="206"/>
      <c r="EP1178" s="206"/>
      <c r="EQ1178" s="206"/>
      <c r="ER1178" s="206"/>
      <c r="ES1178" s="206"/>
      <c r="ET1178" s="206"/>
      <c r="EU1178" s="206"/>
      <c r="EV1178" s="206"/>
      <c r="EW1178" s="206"/>
      <c r="EX1178" s="206"/>
      <c r="EY1178" s="206"/>
      <c r="EZ1178" s="206"/>
      <c r="FA1178" s="206"/>
      <c r="FB1178" s="206"/>
      <c r="FC1178" s="206"/>
      <c r="FD1178" s="206"/>
      <c r="FE1178" s="206"/>
      <c r="FF1178" s="206"/>
      <c r="FG1178" s="206"/>
      <c r="FH1178" s="206"/>
      <c r="FI1178" s="206"/>
      <c r="FJ1178" s="206"/>
      <c r="FK1178" s="206"/>
      <c r="FL1178" s="206"/>
      <c r="FM1178" s="206"/>
      <c r="FN1178" s="206"/>
      <c r="FO1178" s="206"/>
      <c r="FP1178" s="206"/>
      <c r="FQ1178" s="206"/>
      <c r="FR1178" s="206"/>
      <c r="FS1178" s="206"/>
      <c r="FT1178" s="206"/>
      <c r="FU1178" s="206"/>
      <c r="FV1178" s="206"/>
      <c r="FW1178" s="206"/>
      <c r="FX1178" s="206"/>
      <c r="FY1178" s="206"/>
      <c r="FZ1178" s="206"/>
      <c r="GA1178" s="206"/>
      <c r="GB1178" s="206"/>
      <c r="GC1178" s="206"/>
      <c r="GD1178" s="206"/>
      <c r="GE1178" s="206"/>
      <c r="GF1178" s="206"/>
      <c r="GG1178" s="206"/>
      <c r="GH1178" s="206"/>
      <c r="GI1178" s="206"/>
      <c r="GJ1178" s="206"/>
      <c r="GK1178" s="206"/>
      <c r="GL1178" s="206"/>
      <c r="GM1178" s="206"/>
      <c r="GN1178" s="206"/>
      <c r="GO1178" s="206"/>
      <c r="GP1178" s="206"/>
      <c r="GQ1178" s="206"/>
      <c r="GR1178" s="206"/>
      <c r="GS1178" s="206"/>
      <c r="GT1178" s="206"/>
      <c r="GU1178" s="206"/>
      <c r="GV1178" s="206"/>
      <c r="GW1178" s="206"/>
      <c r="GX1178" s="206"/>
      <c r="GY1178" s="206"/>
      <c r="GZ1178" s="206"/>
      <c r="HA1178" s="206"/>
      <c r="HB1178" s="206"/>
      <c r="HC1178" s="206"/>
      <c r="HD1178" s="206"/>
      <c r="HE1178" s="206"/>
      <c r="HF1178" s="206"/>
      <c r="HG1178" s="206"/>
      <c r="HH1178" s="206"/>
      <c r="HI1178" s="206"/>
      <c r="HJ1178" s="206"/>
      <c r="HK1178" s="206"/>
      <c r="HL1178" s="206"/>
      <c r="HM1178" s="206"/>
      <c r="HN1178" s="206"/>
      <c r="HO1178" s="206"/>
      <c r="HP1178" s="206"/>
      <c r="HQ1178" s="206"/>
      <c r="HR1178" s="206"/>
      <c r="HS1178" s="206"/>
      <c r="HT1178" s="206"/>
      <c r="HU1178" s="206"/>
      <c r="HV1178" s="206"/>
      <c r="HW1178" s="206"/>
      <c r="HX1178" s="206"/>
      <c r="HY1178" s="206"/>
      <c r="HZ1178" s="206"/>
      <c r="IA1178" s="206"/>
      <c r="IB1178" s="206"/>
      <c r="IC1178" s="206"/>
      <c r="ID1178" s="206"/>
      <c r="IE1178" s="206"/>
      <c r="IF1178" s="206"/>
      <c r="IG1178" s="206"/>
      <c r="IH1178" s="206"/>
    </row>
    <row r="1179" spans="1:242" s="225" customFormat="1" hidden="1" x14ac:dyDescent="0.25">
      <c r="A1179" s="206"/>
      <c r="B1179" s="206"/>
      <c r="C1179" s="204">
        <v>43783</v>
      </c>
      <c r="D1179" s="233" t="s">
        <v>2049</v>
      </c>
      <c r="E1179" s="319" t="s">
        <v>2060</v>
      </c>
      <c r="F1179" s="322"/>
      <c r="G1179" s="242" t="s">
        <v>1361</v>
      </c>
      <c r="H1179" s="285"/>
      <c r="I1179" s="236">
        <v>1783245</v>
      </c>
      <c r="J1179" s="357">
        <f t="shared" si="18"/>
        <v>1602496</v>
      </c>
      <c r="K1179" s="251"/>
      <c r="L1179" s="287"/>
      <c r="M1179" s="319" t="s">
        <v>2060</v>
      </c>
      <c r="N1179" s="287"/>
      <c r="O1179" s="287"/>
      <c r="P1179" s="287"/>
      <c r="Q1179" s="287"/>
      <c r="R1179" s="287"/>
      <c r="S1179" s="287"/>
      <c r="T1179" s="287"/>
      <c r="U1179" s="287"/>
      <c r="V1179" s="287"/>
      <c r="W1179" s="287"/>
      <c r="X1179" s="287"/>
      <c r="Y1179" s="287"/>
      <c r="Z1179" s="287"/>
      <c r="AA1179" s="287"/>
      <c r="AB1179" s="287"/>
      <c r="AC1179" s="287"/>
      <c r="AD1179" s="287"/>
      <c r="AE1179" s="287"/>
      <c r="AF1179" s="287"/>
      <c r="AG1179" s="287"/>
      <c r="AH1179" s="287"/>
      <c r="AI1179" s="287"/>
      <c r="AJ1179" s="449"/>
      <c r="AK1179" s="206"/>
      <c r="AL1179" s="206"/>
      <c r="AM1179" s="206"/>
      <c r="AN1179" s="206"/>
      <c r="AO1179" s="206"/>
      <c r="AP1179" s="206"/>
      <c r="AQ1179" s="206"/>
      <c r="AR1179" s="206"/>
      <c r="AS1179" s="206"/>
      <c r="AT1179" s="206"/>
      <c r="AU1179" s="206"/>
      <c r="AV1179" s="206"/>
      <c r="AW1179" s="206"/>
      <c r="AX1179" s="206"/>
      <c r="AY1179" s="206"/>
      <c r="AZ1179" s="206"/>
      <c r="BA1179" s="206"/>
      <c r="BB1179" s="206"/>
      <c r="BC1179" s="206"/>
      <c r="BD1179" s="206"/>
      <c r="BE1179" s="206"/>
      <c r="BF1179" s="206"/>
      <c r="BG1179" s="206"/>
      <c r="BH1179" s="206"/>
      <c r="BI1179" s="206"/>
      <c r="BJ1179" s="206"/>
      <c r="BK1179" s="206"/>
      <c r="BL1179" s="206"/>
      <c r="BM1179" s="206"/>
      <c r="BN1179" s="206"/>
      <c r="BO1179" s="206"/>
      <c r="BP1179" s="206"/>
      <c r="BQ1179" s="206"/>
      <c r="BR1179" s="206"/>
      <c r="BS1179" s="206"/>
      <c r="BT1179" s="206"/>
      <c r="BU1179" s="206"/>
      <c r="BV1179" s="206"/>
      <c r="BW1179" s="206"/>
      <c r="BX1179" s="206"/>
      <c r="BY1179" s="206"/>
      <c r="BZ1179" s="206"/>
      <c r="CA1179" s="206"/>
      <c r="CB1179" s="206"/>
      <c r="CC1179" s="206"/>
      <c r="CD1179" s="206"/>
      <c r="CE1179" s="206"/>
      <c r="CF1179" s="206"/>
      <c r="CG1179" s="206"/>
      <c r="CH1179" s="206"/>
      <c r="CI1179" s="206"/>
      <c r="CJ1179" s="206"/>
      <c r="CK1179" s="206"/>
      <c r="CL1179" s="206"/>
      <c r="CM1179" s="206"/>
      <c r="CN1179" s="206"/>
      <c r="CO1179" s="206"/>
      <c r="CP1179" s="206"/>
      <c r="CQ1179" s="206"/>
      <c r="CR1179" s="206"/>
      <c r="CS1179" s="206"/>
      <c r="CT1179" s="206"/>
      <c r="CU1179" s="206"/>
      <c r="CV1179" s="206"/>
      <c r="CW1179" s="206"/>
      <c r="CX1179" s="206"/>
      <c r="CY1179" s="206"/>
      <c r="CZ1179" s="206"/>
      <c r="DA1179" s="206"/>
      <c r="DB1179" s="206"/>
      <c r="DC1179" s="206"/>
      <c r="DD1179" s="206"/>
      <c r="DE1179" s="206"/>
      <c r="DF1179" s="206"/>
      <c r="DG1179" s="206"/>
      <c r="DH1179" s="206"/>
      <c r="DI1179" s="206"/>
      <c r="DJ1179" s="206"/>
      <c r="DK1179" s="206"/>
      <c r="DL1179" s="206"/>
      <c r="DM1179" s="206"/>
      <c r="DN1179" s="206"/>
      <c r="DO1179" s="206"/>
      <c r="DP1179" s="206"/>
      <c r="DQ1179" s="206"/>
      <c r="DR1179" s="206"/>
      <c r="DS1179" s="206"/>
      <c r="DT1179" s="206"/>
      <c r="DU1179" s="206"/>
      <c r="DV1179" s="206"/>
      <c r="DW1179" s="206"/>
      <c r="DX1179" s="206"/>
      <c r="DY1179" s="206"/>
      <c r="DZ1179" s="206"/>
      <c r="EA1179" s="206"/>
      <c r="EB1179" s="206"/>
      <c r="EC1179" s="206"/>
      <c r="ED1179" s="206"/>
      <c r="EE1179" s="206"/>
      <c r="EF1179" s="206"/>
      <c r="EG1179" s="206"/>
      <c r="EH1179" s="206"/>
      <c r="EI1179" s="206"/>
      <c r="EJ1179" s="206"/>
      <c r="EK1179" s="206"/>
      <c r="EL1179" s="206"/>
      <c r="EM1179" s="206"/>
      <c r="EN1179" s="206"/>
      <c r="EO1179" s="206"/>
      <c r="EP1179" s="206"/>
      <c r="EQ1179" s="206"/>
      <c r="ER1179" s="206"/>
      <c r="ES1179" s="206"/>
      <c r="ET1179" s="206"/>
      <c r="EU1179" s="206"/>
      <c r="EV1179" s="206"/>
      <c r="EW1179" s="206"/>
      <c r="EX1179" s="206"/>
      <c r="EY1179" s="206"/>
      <c r="EZ1179" s="206"/>
      <c r="FA1179" s="206"/>
      <c r="FB1179" s="206"/>
      <c r="FC1179" s="206"/>
      <c r="FD1179" s="206"/>
      <c r="FE1179" s="206"/>
      <c r="FF1179" s="206"/>
      <c r="FG1179" s="206"/>
      <c r="FH1179" s="206"/>
      <c r="FI1179" s="206"/>
      <c r="FJ1179" s="206"/>
      <c r="FK1179" s="206"/>
      <c r="FL1179" s="206"/>
      <c r="FM1179" s="206"/>
      <c r="FN1179" s="206"/>
      <c r="FO1179" s="206"/>
      <c r="FP1179" s="206"/>
      <c r="FQ1179" s="206"/>
      <c r="FR1179" s="206"/>
      <c r="FS1179" s="206"/>
      <c r="FT1179" s="206"/>
      <c r="FU1179" s="206"/>
      <c r="FV1179" s="206"/>
      <c r="FW1179" s="206"/>
      <c r="FX1179" s="206"/>
      <c r="FY1179" s="206"/>
      <c r="FZ1179" s="206"/>
      <c r="GA1179" s="206"/>
      <c r="GB1179" s="206"/>
      <c r="GC1179" s="206"/>
      <c r="GD1179" s="206"/>
      <c r="GE1179" s="206"/>
      <c r="GF1179" s="206"/>
      <c r="GG1179" s="206"/>
      <c r="GH1179" s="206"/>
      <c r="GI1179" s="206"/>
      <c r="GJ1179" s="206"/>
      <c r="GK1179" s="206"/>
      <c r="GL1179" s="206"/>
      <c r="GM1179" s="206"/>
      <c r="GN1179" s="206"/>
      <c r="GO1179" s="206"/>
      <c r="GP1179" s="206"/>
      <c r="GQ1179" s="206"/>
      <c r="GR1179" s="206"/>
      <c r="GS1179" s="206"/>
      <c r="GT1179" s="206"/>
      <c r="GU1179" s="206"/>
      <c r="GV1179" s="206"/>
      <c r="GW1179" s="206"/>
      <c r="GX1179" s="206"/>
      <c r="GY1179" s="206"/>
      <c r="GZ1179" s="206"/>
      <c r="HA1179" s="206"/>
      <c r="HB1179" s="206"/>
      <c r="HC1179" s="206"/>
      <c r="HD1179" s="206"/>
      <c r="HE1179" s="206"/>
      <c r="HF1179" s="206"/>
      <c r="HG1179" s="206"/>
      <c r="HH1179" s="206"/>
      <c r="HI1179" s="206"/>
      <c r="HJ1179" s="206"/>
      <c r="HK1179" s="206"/>
      <c r="HL1179" s="206"/>
      <c r="HM1179" s="206"/>
      <c r="HN1179" s="206"/>
      <c r="HO1179" s="206"/>
      <c r="HP1179" s="206"/>
      <c r="HQ1179" s="206"/>
      <c r="HR1179" s="206"/>
      <c r="HS1179" s="206"/>
      <c r="HT1179" s="206"/>
      <c r="HU1179" s="206"/>
      <c r="HV1179" s="206"/>
      <c r="HW1179" s="206"/>
      <c r="HX1179" s="206"/>
      <c r="HY1179" s="206"/>
      <c r="HZ1179" s="206"/>
      <c r="IA1179" s="206"/>
      <c r="IB1179" s="206"/>
      <c r="IC1179" s="206"/>
      <c r="ID1179" s="206"/>
      <c r="IE1179" s="206"/>
      <c r="IF1179" s="206"/>
      <c r="IG1179" s="206"/>
      <c r="IH1179" s="206"/>
    </row>
    <row r="1180" spans="1:242" s="225" customFormat="1" hidden="1" x14ac:dyDescent="0.25">
      <c r="A1180" s="206"/>
      <c r="B1180" s="206"/>
      <c r="C1180" s="207">
        <v>43785</v>
      </c>
      <c r="D1180" s="225" t="s">
        <v>2061</v>
      </c>
      <c r="E1180" s="206" t="s">
        <v>2062</v>
      </c>
      <c r="F1180" s="206"/>
      <c r="G1180" s="225" t="s">
        <v>1187</v>
      </c>
      <c r="H1180" s="285"/>
      <c r="I1180" s="412">
        <v>500000</v>
      </c>
      <c r="J1180" s="357">
        <f t="shared" si="18"/>
        <v>1102496</v>
      </c>
      <c r="K1180" s="251"/>
      <c r="L1180" s="287"/>
      <c r="M1180" s="206" t="s">
        <v>2062</v>
      </c>
      <c r="N1180" s="287"/>
      <c r="O1180" s="287"/>
      <c r="P1180" s="287"/>
      <c r="Q1180" s="287"/>
      <c r="R1180" s="287"/>
      <c r="S1180" s="287"/>
      <c r="T1180" s="287"/>
      <c r="U1180" s="287"/>
      <c r="V1180" s="287"/>
      <c r="W1180" s="287"/>
      <c r="X1180" s="287"/>
      <c r="Y1180" s="287"/>
      <c r="Z1180" s="287"/>
      <c r="AA1180" s="287"/>
      <c r="AB1180" s="287"/>
      <c r="AC1180" s="287"/>
      <c r="AD1180" s="287"/>
      <c r="AE1180" s="287"/>
      <c r="AF1180" s="287"/>
      <c r="AG1180" s="287"/>
      <c r="AH1180" s="287"/>
      <c r="AI1180" s="287"/>
      <c r="AJ1180" s="449"/>
      <c r="AK1180" s="206"/>
      <c r="AL1180" s="206"/>
      <c r="AM1180" s="206"/>
      <c r="AN1180" s="206"/>
      <c r="AO1180" s="206"/>
      <c r="AP1180" s="206"/>
      <c r="AQ1180" s="206"/>
      <c r="AR1180" s="206"/>
      <c r="AS1180" s="206"/>
      <c r="AT1180" s="206"/>
      <c r="AU1180" s="206"/>
      <c r="AV1180" s="206"/>
      <c r="AW1180" s="206"/>
      <c r="AX1180" s="206"/>
      <c r="AY1180" s="206"/>
      <c r="AZ1180" s="206"/>
      <c r="BA1180" s="206"/>
      <c r="BB1180" s="206"/>
      <c r="BC1180" s="206"/>
      <c r="BD1180" s="206"/>
      <c r="BE1180" s="206"/>
      <c r="BF1180" s="206"/>
      <c r="BG1180" s="206"/>
      <c r="BH1180" s="206"/>
      <c r="BI1180" s="206"/>
      <c r="BJ1180" s="206"/>
      <c r="BK1180" s="206"/>
      <c r="BL1180" s="206"/>
      <c r="BM1180" s="206"/>
      <c r="BN1180" s="206"/>
      <c r="BO1180" s="206"/>
      <c r="BP1180" s="206"/>
      <c r="BQ1180" s="206"/>
      <c r="BR1180" s="206"/>
      <c r="BS1180" s="206"/>
      <c r="BT1180" s="206"/>
      <c r="BU1180" s="206"/>
      <c r="BV1180" s="206"/>
      <c r="BW1180" s="206"/>
      <c r="BX1180" s="206"/>
      <c r="BY1180" s="206"/>
      <c r="BZ1180" s="206"/>
      <c r="CA1180" s="206"/>
      <c r="CB1180" s="206"/>
      <c r="CC1180" s="206"/>
      <c r="CD1180" s="206"/>
      <c r="CE1180" s="206"/>
      <c r="CF1180" s="206"/>
      <c r="CG1180" s="206"/>
      <c r="CH1180" s="206"/>
      <c r="CI1180" s="206"/>
      <c r="CJ1180" s="206"/>
      <c r="CK1180" s="206"/>
      <c r="CL1180" s="206"/>
      <c r="CM1180" s="206"/>
      <c r="CN1180" s="206"/>
      <c r="CO1180" s="206"/>
      <c r="CP1180" s="206"/>
      <c r="CQ1180" s="206"/>
      <c r="CR1180" s="206"/>
      <c r="CS1180" s="206"/>
      <c r="CT1180" s="206"/>
      <c r="CU1180" s="206"/>
      <c r="CV1180" s="206"/>
      <c r="CW1180" s="206"/>
      <c r="CX1180" s="206"/>
      <c r="CY1180" s="206"/>
      <c r="CZ1180" s="206"/>
      <c r="DA1180" s="206"/>
      <c r="DB1180" s="206"/>
      <c r="DC1180" s="206"/>
      <c r="DD1180" s="206"/>
      <c r="DE1180" s="206"/>
      <c r="DF1180" s="206"/>
      <c r="DG1180" s="206"/>
      <c r="DH1180" s="206"/>
      <c r="DI1180" s="206"/>
      <c r="DJ1180" s="206"/>
      <c r="DK1180" s="206"/>
      <c r="DL1180" s="206"/>
      <c r="DM1180" s="206"/>
      <c r="DN1180" s="206"/>
      <c r="DO1180" s="206"/>
      <c r="DP1180" s="206"/>
      <c r="DQ1180" s="206"/>
      <c r="DR1180" s="206"/>
      <c r="DS1180" s="206"/>
      <c r="DT1180" s="206"/>
      <c r="DU1180" s="206"/>
      <c r="DV1180" s="206"/>
      <c r="DW1180" s="206"/>
      <c r="DX1180" s="206"/>
      <c r="DY1180" s="206"/>
      <c r="DZ1180" s="206"/>
      <c r="EA1180" s="206"/>
      <c r="EB1180" s="206"/>
      <c r="EC1180" s="206"/>
      <c r="ED1180" s="206"/>
      <c r="EE1180" s="206"/>
      <c r="EF1180" s="206"/>
      <c r="EG1180" s="206"/>
      <c r="EH1180" s="206"/>
      <c r="EI1180" s="206"/>
      <c r="EJ1180" s="206"/>
      <c r="EK1180" s="206"/>
      <c r="EL1180" s="206"/>
      <c r="EM1180" s="206"/>
      <c r="EN1180" s="206"/>
      <c r="EO1180" s="206"/>
      <c r="EP1180" s="206"/>
      <c r="EQ1180" s="206"/>
      <c r="ER1180" s="206"/>
      <c r="ES1180" s="206"/>
      <c r="ET1180" s="206"/>
      <c r="EU1180" s="206"/>
      <c r="EV1180" s="206"/>
      <c r="EW1180" s="206"/>
      <c r="EX1180" s="206"/>
      <c r="EY1180" s="206"/>
      <c r="EZ1180" s="206"/>
      <c r="FA1180" s="206"/>
      <c r="FB1180" s="206"/>
      <c r="FC1180" s="206"/>
      <c r="FD1180" s="206"/>
      <c r="FE1180" s="206"/>
      <c r="FF1180" s="206"/>
      <c r="FG1180" s="206"/>
      <c r="FH1180" s="206"/>
      <c r="FI1180" s="206"/>
      <c r="FJ1180" s="206"/>
      <c r="FK1180" s="206"/>
      <c r="FL1180" s="206"/>
      <c r="FM1180" s="206"/>
      <c r="FN1180" s="206"/>
      <c r="FO1180" s="206"/>
      <c r="FP1180" s="206"/>
      <c r="FQ1180" s="206"/>
      <c r="FR1180" s="206"/>
      <c r="FS1180" s="206"/>
      <c r="FT1180" s="206"/>
      <c r="FU1180" s="206"/>
      <c r="FV1180" s="206"/>
      <c r="FW1180" s="206"/>
      <c r="FX1180" s="206"/>
      <c r="FY1180" s="206"/>
      <c r="FZ1180" s="206"/>
      <c r="GA1180" s="206"/>
      <c r="GB1180" s="206"/>
      <c r="GC1180" s="206"/>
      <c r="GD1180" s="206"/>
      <c r="GE1180" s="206"/>
      <c r="GF1180" s="206"/>
      <c r="GG1180" s="206"/>
      <c r="GH1180" s="206"/>
      <c r="GI1180" s="206"/>
      <c r="GJ1180" s="206"/>
      <c r="GK1180" s="206"/>
      <c r="GL1180" s="206"/>
      <c r="GM1180" s="206"/>
      <c r="GN1180" s="206"/>
      <c r="GO1180" s="206"/>
      <c r="GP1180" s="206"/>
      <c r="GQ1180" s="206"/>
      <c r="GR1180" s="206"/>
      <c r="GS1180" s="206"/>
      <c r="GT1180" s="206"/>
      <c r="GU1180" s="206"/>
      <c r="GV1180" s="206"/>
      <c r="GW1180" s="206"/>
      <c r="GX1180" s="206"/>
      <c r="GY1180" s="206"/>
      <c r="GZ1180" s="206"/>
      <c r="HA1180" s="206"/>
      <c r="HB1180" s="206"/>
      <c r="HC1180" s="206"/>
      <c r="HD1180" s="206"/>
      <c r="HE1180" s="206"/>
      <c r="HF1180" s="206"/>
      <c r="HG1180" s="206"/>
      <c r="HH1180" s="206"/>
      <c r="HI1180" s="206"/>
      <c r="HJ1180" s="206"/>
      <c r="HK1180" s="206"/>
      <c r="HL1180" s="206"/>
      <c r="HM1180" s="206"/>
      <c r="HN1180" s="206"/>
      <c r="HO1180" s="206"/>
      <c r="HP1180" s="206"/>
      <c r="HQ1180" s="206"/>
      <c r="HR1180" s="206"/>
      <c r="HS1180" s="206"/>
      <c r="HT1180" s="206"/>
      <c r="HU1180" s="206"/>
      <c r="HV1180" s="206"/>
      <c r="HW1180" s="206"/>
      <c r="HX1180" s="206"/>
      <c r="HY1180" s="206"/>
      <c r="HZ1180" s="206"/>
      <c r="IA1180" s="206"/>
      <c r="IB1180" s="206"/>
      <c r="IC1180" s="206"/>
      <c r="ID1180" s="206"/>
      <c r="IE1180" s="206"/>
      <c r="IF1180" s="206"/>
      <c r="IG1180" s="206"/>
      <c r="IH1180" s="206"/>
    </row>
    <row r="1181" spans="1:242" s="225" customFormat="1" hidden="1" x14ac:dyDescent="0.25">
      <c r="A1181" s="206"/>
      <c r="B1181" s="206"/>
      <c r="C1181" s="207">
        <v>43785</v>
      </c>
      <c r="D1181" s="206" t="s">
        <v>2063</v>
      </c>
      <c r="E1181" s="206"/>
      <c r="F1181" s="206"/>
      <c r="G1181" s="208"/>
      <c r="H1181" s="285">
        <v>2000000</v>
      </c>
      <c r="I1181" s="210"/>
      <c r="J1181" s="357">
        <f t="shared" si="18"/>
        <v>3102496</v>
      </c>
      <c r="K1181" s="251" t="s">
        <v>1784</v>
      </c>
      <c r="L1181" s="287"/>
      <c r="M1181" s="206"/>
      <c r="N1181" s="287"/>
      <c r="O1181" s="287"/>
      <c r="P1181" s="287"/>
      <c r="Q1181" s="287"/>
      <c r="R1181" s="287"/>
      <c r="S1181" s="287"/>
      <c r="T1181" s="287"/>
      <c r="U1181" s="287"/>
      <c r="V1181" s="287"/>
      <c r="W1181" s="287"/>
      <c r="X1181" s="287"/>
      <c r="Y1181" s="287"/>
      <c r="Z1181" s="287"/>
      <c r="AA1181" s="287"/>
      <c r="AB1181" s="287"/>
      <c r="AC1181" s="287"/>
      <c r="AD1181" s="287"/>
      <c r="AE1181" s="287"/>
      <c r="AF1181" s="287"/>
      <c r="AG1181" s="287"/>
      <c r="AH1181" s="287"/>
      <c r="AI1181" s="287"/>
      <c r="AJ1181" s="449"/>
      <c r="AK1181" s="206"/>
      <c r="AL1181" s="206"/>
      <c r="AM1181" s="206"/>
      <c r="AN1181" s="206"/>
      <c r="AO1181" s="206"/>
      <c r="AP1181" s="206"/>
      <c r="AQ1181" s="206"/>
      <c r="AR1181" s="206"/>
      <c r="AS1181" s="206"/>
      <c r="AT1181" s="206"/>
      <c r="AU1181" s="206"/>
      <c r="AV1181" s="206"/>
      <c r="AW1181" s="206"/>
      <c r="AX1181" s="206"/>
      <c r="AY1181" s="206"/>
      <c r="AZ1181" s="206"/>
      <c r="BA1181" s="206"/>
      <c r="BB1181" s="206"/>
      <c r="BC1181" s="206"/>
      <c r="BD1181" s="206"/>
      <c r="BE1181" s="206"/>
      <c r="BF1181" s="206"/>
      <c r="BG1181" s="206"/>
      <c r="BH1181" s="206"/>
      <c r="BI1181" s="206"/>
      <c r="BJ1181" s="206"/>
      <c r="BK1181" s="206"/>
      <c r="BL1181" s="206"/>
      <c r="BM1181" s="206"/>
      <c r="BN1181" s="206"/>
      <c r="BO1181" s="206"/>
      <c r="BP1181" s="206"/>
      <c r="BQ1181" s="206"/>
      <c r="BR1181" s="206"/>
      <c r="BS1181" s="206"/>
      <c r="BT1181" s="206"/>
      <c r="BU1181" s="206"/>
      <c r="BV1181" s="206"/>
      <c r="BW1181" s="206"/>
      <c r="BX1181" s="206"/>
      <c r="BY1181" s="206"/>
      <c r="BZ1181" s="206"/>
      <c r="CA1181" s="206"/>
      <c r="CB1181" s="206"/>
      <c r="CC1181" s="206"/>
      <c r="CD1181" s="206"/>
      <c r="CE1181" s="206"/>
      <c r="CF1181" s="206"/>
      <c r="CG1181" s="206"/>
      <c r="CH1181" s="206"/>
      <c r="CI1181" s="206"/>
      <c r="CJ1181" s="206"/>
      <c r="CK1181" s="206"/>
      <c r="CL1181" s="206"/>
      <c r="CM1181" s="206"/>
      <c r="CN1181" s="206"/>
      <c r="CO1181" s="206"/>
      <c r="CP1181" s="206"/>
      <c r="CQ1181" s="206"/>
      <c r="CR1181" s="206"/>
      <c r="CS1181" s="206"/>
      <c r="CT1181" s="206"/>
      <c r="CU1181" s="206"/>
      <c r="CV1181" s="206"/>
      <c r="CW1181" s="206"/>
      <c r="CX1181" s="206"/>
      <c r="CY1181" s="206"/>
      <c r="CZ1181" s="206"/>
      <c r="DA1181" s="206"/>
      <c r="DB1181" s="206"/>
      <c r="DC1181" s="206"/>
      <c r="DD1181" s="206"/>
      <c r="DE1181" s="206"/>
      <c r="DF1181" s="206"/>
      <c r="DG1181" s="206"/>
      <c r="DH1181" s="206"/>
      <c r="DI1181" s="206"/>
      <c r="DJ1181" s="206"/>
      <c r="DK1181" s="206"/>
      <c r="DL1181" s="206"/>
      <c r="DM1181" s="206"/>
      <c r="DN1181" s="206"/>
      <c r="DO1181" s="206"/>
      <c r="DP1181" s="206"/>
      <c r="DQ1181" s="206"/>
      <c r="DR1181" s="206"/>
      <c r="DS1181" s="206"/>
      <c r="DT1181" s="206"/>
      <c r="DU1181" s="206"/>
      <c r="DV1181" s="206"/>
      <c r="DW1181" s="206"/>
      <c r="DX1181" s="206"/>
      <c r="DY1181" s="206"/>
      <c r="DZ1181" s="206"/>
      <c r="EA1181" s="206"/>
      <c r="EB1181" s="206"/>
      <c r="EC1181" s="206"/>
      <c r="ED1181" s="206"/>
      <c r="EE1181" s="206"/>
      <c r="EF1181" s="206"/>
      <c r="EG1181" s="206"/>
      <c r="EH1181" s="206"/>
      <c r="EI1181" s="206"/>
      <c r="EJ1181" s="206"/>
      <c r="EK1181" s="206"/>
      <c r="EL1181" s="206"/>
      <c r="EM1181" s="206"/>
      <c r="EN1181" s="206"/>
      <c r="EO1181" s="206"/>
      <c r="EP1181" s="206"/>
      <c r="EQ1181" s="206"/>
      <c r="ER1181" s="206"/>
      <c r="ES1181" s="206"/>
      <c r="ET1181" s="206"/>
      <c r="EU1181" s="206"/>
      <c r="EV1181" s="206"/>
      <c r="EW1181" s="206"/>
      <c r="EX1181" s="206"/>
      <c r="EY1181" s="206"/>
      <c r="EZ1181" s="206"/>
      <c r="FA1181" s="206"/>
      <c r="FB1181" s="206"/>
      <c r="FC1181" s="206"/>
      <c r="FD1181" s="206"/>
      <c r="FE1181" s="206"/>
      <c r="FF1181" s="206"/>
      <c r="FG1181" s="206"/>
      <c r="FH1181" s="206"/>
      <c r="FI1181" s="206"/>
      <c r="FJ1181" s="206"/>
      <c r="FK1181" s="206"/>
      <c r="FL1181" s="206"/>
      <c r="FM1181" s="206"/>
      <c r="FN1181" s="206"/>
      <c r="FO1181" s="206"/>
      <c r="FP1181" s="206"/>
      <c r="FQ1181" s="206"/>
      <c r="FR1181" s="206"/>
      <c r="FS1181" s="206"/>
      <c r="FT1181" s="206"/>
      <c r="FU1181" s="206"/>
      <c r="FV1181" s="206"/>
      <c r="FW1181" s="206"/>
      <c r="FX1181" s="206"/>
      <c r="FY1181" s="206"/>
      <c r="FZ1181" s="206"/>
      <c r="GA1181" s="206"/>
      <c r="GB1181" s="206"/>
      <c r="GC1181" s="206"/>
      <c r="GD1181" s="206"/>
      <c r="GE1181" s="206"/>
      <c r="GF1181" s="206"/>
      <c r="GG1181" s="206"/>
      <c r="GH1181" s="206"/>
      <c r="GI1181" s="206"/>
      <c r="GJ1181" s="206"/>
      <c r="GK1181" s="206"/>
      <c r="GL1181" s="206"/>
      <c r="GM1181" s="206"/>
      <c r="GN1181" s="206"/>
      <c r="GO1181" s="206"/>
      <c r="GP1181" s="206"/>
      <c r="GQ1181" s="206"/>
      <c r="GR1181" s="206"/>
      <c r="GS1181" s="206"/>
      <c r="GT1181" s="206"/>
      <c r="GU1181" s="206"/>
      <c r="GV1181" s="206"/>
      <c r="GW1181" s="206"/>
      <c r="GX1181" s="206"/>
      <c r="GY1181" s="206"/>
      <c r="GZ1181" s="206"/>
      <c r="HA1181" s="206"/>
      <c r="HB1181" s="206"/>
      <c r="HC1181" s="206"/>
      <c r="HD1181" s="206"/>
      <c r="HE1181" s="206"/>
      <c r="HF1181" s="206"/>
      <c r="HG1181" s="206"/>
      <c r="HH1181" s="206"/>
      <c r="HI1181" s="206"/>
      <c r="HJ1181" s="206"/>
      <c r="HK1181" s="206"/>
      <c r="HL1181" s="206"/>
      <c r="HM1181" s="206"/>
      <c r="HN1181" s="206"/>
      <c r="HO1181" s="206"/>
      <c r="HP1181" s="206"/>
      <c r="HQ1181" s="206"/>
      <c r="HR1181" s="206"/>
      <c r="HS1181" s="206"/>
      <c r="HT1181" s="206"/>
      <c r="HU1181" s="206"/>
      <c r="HV1181" s="206"/>
      <c r="HW1181" s="206"/>
      <c r="HX1181" s="206"/>
      <c r="HY1181" s="206"/>
      <c r="HZ1181" s="206"/>
      <c r="IA1181" s="206"/>
      <c r="IB1181" s="206"/>
      <c r="IC1181" s="206"/>
      <c r="ID1181" s="206"/>
      <c r="IE1181" s="206"/>
      <c r="IF1181" s="206"/>
      <c r="IG1181" s="206"/>
      <c r="IH1181" s="206"/>
    </row>
    <row r="1182" spans="1:242" s="225" customFormat="1" hidden="1" x14ac:dyDescent="0.25">
      <c r="A1182" s="206"/>
      <c r="B1182" s="206"/>
      <c r="C1182" s="207">
        <v>43785</v>
      </c>
      <c r="D1182" s="206" t="s">
        <v>2064</v>
      </c>
      <c r="E1182" s="206"/>
      <c r="F1182" s="206"/>
      <c r="G1182" s="208"/>
      <c r="H1182" s="349">
        <v>1500000</v>
      </c>
      <c r="I1182" s="210"/>
      <c r="J1182" s="357">
        <f t="shared" si="18"/>
        <v>4602496</v>
      </c>
      <c r="K1182" s="251" t="s">
        <v>2037</v>
      </c>
      <c r="L1182" s="287"/>
      <c r="M1182" s="206"/>
      <c r="N1182" s="287"/>
      <c r="O1182" s="287"/>
      <c r="P1182" s="287"/>
      <c r="Q1182" s="287"/>
      <c r="R1182" s="287"/>
      <c r="S1182" s="287"/>
      <c r="T1182" s="287"/>
      <c r="U1182" s="287"/>
      <c r="V1182" s="287"/>
      <c r="W1182" s="287"/>
      <c r="X1182" s="287"/>
      <c r="Y1182" s="287"/>
      <c r="Z1182" s="287"/>
      <c r="AA1182" s="287"/>
      <c r="AB1182" s="287"/>
      <c r="AC1182" s="287"/>
      <c r="AD1182" s="287"/>
      <c r="AE1182" s="287"/>
      <c r="AF1182" s="287"/>
      <c r="AG1182" s="287"/>
      <c r="AH1182" s="287"/>
      <c r="AI1182" s="287"/>
      <c r="AJ1182" s="449"/>
      <c r="AK1182" s="206"/>
      <c r="AL1182" s="206"/>
      <c r="AM1182" s="206"/>
      <c r="AN1182" s="206"/>
      <c r="AO1182" s="206"/>
      <c r="AP1182" s="206"/>
      <c r="AQ1182" s="206"/>
      <c r="AR1182" s="206"/>
      <c r="AS1182" s="206"/>
      <c r="AT1182" s="206"/>
      <c r="AU1182" s="206"/>
      <c r="AV1182" s="206"/>
      <c r="AW1182" s="206"/>
      <c r="AX1182" s="206"/>
      <c r="AY1182" s="206"/>
      <c r="AZ1182" s="206"/>
      <c r="BA1182" s="206"/>
      <c r="BB1182" s="206"/>
      <c r="BC1182" s="206"/>
      <c r="BD1182" s="206"/>
      <c r="BE1182" s="206"/>
      <c r="BF1182" s="206"/>
      <c r="BG1182" s="206"/>
      <c r="BH1182" s="206"/>
      <c r="BI1182" s="206"/>
      <c r="BJ1182" s="206"/>
      <c r="BK1182" s="206"/>
      <c r="BL1182" s="206"/>
      <c r="BM1182" s="206"/>
      <c r="BN1182" s="206"/>
      <c r="BO1182" s="206"/>
      <c r="BP1182" s="206"/>
      <c r="BQ1182" s="206"/>
      <c r="BR1182" s="206"/>
      <c r="BS1182" s="206"/>
      <c r="BT1182" s="206"/>
      <c r="BU1182" s="206"/>
      <c r="BV1182" s="206"/>
      <c r="BW1182" s="206"/>
      <c r="BX1182" s="206"/>
      <c r="BY1182" s="206"/>
      <c r="BZ1182" s="206"/>
      <c r="CA1182" s="206"/>
      <c r="CB1182" s="206"/>
      <c r="CC1182" s="206"/>
      <c r="CD1182" s="206"/>
      <c r="CE1182" s="206"/>
      <c r="CF1182" s="206"/>
      <c r="CG1182" s="206"/>
      <c r="CH1182" s="206"/>
      <c r="CI1182" s="206"/>
      <c r="CJ1182" s="206"/>
      <c r="CK1182" s="206"/>
      <c r="CL1182" s="206"/>
      <c r="CM1182" s="206"/>
      <c r="CN1182" s="206"/>
      <c r="CO1182" s="206"/>
      <c r="CP1182" s="206"/>
      <c r="CQ1182" s="206"/>
      <c r="CR1182" s="206"/>
      <c r="CS1182" s="206"/>
      <c r="CT1182" s="206"/>
      <c r="CU1182" s="206"/>
      <c r="CV1182" s="206"/>
      <c r="CW1182" s="206"/>
      <c r="CX1182" s="206"/>
      <c r="CY1182" s="206"/>
      <c r="CZ1182" s="206"/>
      <c r="DA1182" s="206"/>
      <c r="DB1182" s="206"/>
      <c r="DC1182" s="206"/>
      <c r="DD1182" s="206"/>
      <c r="DE1182" s="206"/>
      <c r="DF1182" s="206"/>
      <c r="DG1182" s="206"/>
      <c r="DH1182" s="206"/>
      <c r="DI1182" s="206"/>
      <c r="DJ1182" s="206"/>
      <c r="DK1182" s="206"/>
      <c r="DL1182" s="206"/>
      <c r="DM1182" s="206"/>
      <c r="DN1182" s="206"/>
      <c r="DO1182" s="206"/>
      <c r="DP1182" s="206"/>
      <c r="DQ1182" s="206"/>
      <c r="DR1182" s="206"/>
      <c r="DS1182" s="206"/>
      <c r="DT1182" s="206"/>
      <c r="DU1182" s="206"/>
      <c r="DV1182" s="206"/>
      <c r="DW1182" s="206"/>
      <c r="DX1182" s="206"/>
      <c r="DY1182" s="206"/>
      <c r="DZ1182" s="206"/>
      <c r="EA1182" s="206"/>
      <c r="EB1182" s="206"/>
      <c r="EC1182" s="206"/>
      <c r="ED1182" s="206"/>
      <c r="EE1182" s="206"/>
      <c r="EF1182" s="206"/>
      <c r="EG1182" s="206"/>
      <c r="EH1182" s="206"/>
      <c r="EI1182" s="206"/>
      <c r="EJ1182" s="206"/>
      <c r="EK1182" s="206"/>
      <c r="EL1182" s="206"/>
      <c r="EM1182" s="206"/>
      <c r="EN1182" s="206"/>
      <c r="EO1182" s="206"/>
      <c r="EP1182" s="206"/>
      <c r="EQ1182" s="206"/>
      <c r="ER1182" s="206"/>
      <c r="ES1182" s="206"/>
      <c r="ET1182" s="206"/>
      <c r="EU1182" s="206"/>
      <c r="EV1182" s="206"/>
      <c r="EW1182" s="206"/>
      <c r="EX1182" s="206"/>
      <c r="EY1182" s="206"/>
      <c r="EZ1182" s="206"/>
      <c r="FA1182" s="206"/>
      <c r="FB1182" s="206"/>
      <c r="FC1182" s="206"/>
      <c r="FD1182" s="206"/>
      <c r="FE1182" s="206"/>
      <c r="FF1182" s="206"/>
      <c r="FG1182" s="206"/>
      <c r="FH1182" s="206"/>
      <c r="FI1182" s="206"/>
      <c r="FJ1182" s="206"/>
      <c r="FK1182" s="206"/>
      <c r="FL1182" s="206"/>
      <c r="FM1182" s="206"/>
      <c r="FN1182" s="206"/>
      <c r="FO1182" s="206"/>
      <c r="FP1182" s="206"/>
      <c r="FQ1182" s="206"/>
      <c r="FR1182" s="206"/>
      <c r="FS1182" s="206"/>
      <c r="FT1182" s="206"/>
      <c r="FU1182" s="206"/>
      <c r="FV1182" s="206"/>
      <c r="FW1182" s="206"/>
      <c r="FX1182" s="206"/>
      <c r="FY1182" s="206"/>
      <c r="FZ1182" s="206"/>
      <c r="GA1182" s="206"/>
      <c r="GB1182" s="206"/>
      <c r="GC1182" s="206"/>
      <c r="GD1182" s="206"/>
      <c r="GE1182" s="206"/>
      <c r="GF1182" s="206"/>
      <c r="GG1182" s="206"/>
      <c r="GH1182" s="206"/>
      <c r="GI1182" s="206"/>
      <c r="GJ1182" s="206"/>
      <c r="GK1182" s="206"/>
      <c r="GL1182" s="206"/>
      <c r="GM1182" s="206"/>
      <c r="GN1182" s="206"/>
      <c r="GO1182" s="206"/>
      <c r="GP1182" s="206"/>
      <c r="GQ1182" s="206"/>
      <c r="GR1182" s="206"/>
      <c r="GS1182" s="206"/>
      <c r="GT1182" s="206"/>
      <c r="GU1182" s="206"/>
      <c r="GV1182" s="206"/>
      <c r="GW1182" s="206"/>
      <c r="GX1182" s="206"/>
      <c r="GY1182" s="206"/>
      <c r="GZ1182" s="206"/>
      <c r="HA1182" s="206"/>
      <c r="HB1182" s="206"/>
      <c r="HC1182" s="206"/>
      <c r="HD1182" s="206"/>
      <c r="HE1182" s="206"/>
      <c r="HF1182" s="206"/>
      <c r="HG1182" s="206"/>
      <c r="HH1182" s="206"/>
      <c r="HI1182" s="206"/>
      <c r="HJ1182" s="206"/>
      <c r="HK1182" s="206"/>
      <c r="HL1182" s="206"/>
      <c r="HM1182" s="206"/>
      <c r="HN1182" s="206"/>
      <c r="HO1182" s="206"/>
      <c r="HP1182" s="206"/>
      <c r="HQ1182" s="206"/>
      <c r="HR1182" s="206"/>
      <c r="HS1182" s="206"/>
      <c r="HT1182" s="206"/>
      <c r="HU1182" s="206"/>
      <c r="HV1182" s="206"/>
      <c r="HW1182" s="206"/>
      <c r="HX1182" s="206"/>
      <c r="HY1182" s="206"/>
      <c r="HZ1182" s="206"/>
      <c r="IA1182" s="206"/>
      <c r="IB1182" s="206"/>
      <c r="IC1182" s="206"/>
      <c r="ID1182" s="206"/>
      <c r="IE1182" s="206"/>
      <c r="IF1182" s="206"/>
      <c r="IG1182" s="206"/>
      <c r="IH1182" s="206"/>
    </row>
    <row r="1183" spans="1:242" s="225" customFormat="1" hidden="1" x14ac:dyDescent="0.25">
      <c r="A1183" s="206"/>
      <c r="B1183" s="206"/>
      <c r="C1183" s="206"/>
      <c r="D1183" s="206"/>
      <c r="E1183" s="206"/>
      <c r="F1183" s="206"/>
      <c r="G1183" s="208"/>
      <c r="H1183" s="285">
        <v>19897704</v>
      </c>
      <c r="I1183" s="210"/>
      <c r="J1183" s="357">
        <f t="shared" si="18"/>
        <v>24500200</v>
      </c>
      <c r="K1183" s="251"/>
      <c r="L1183" s="287"/>
      <c r="M1183" s="206"/>
      <c r="N1183" s="287"/>
      <c r="O1183" s="287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449"/>
      <c r="AK1183" s="206"/>
      <c r="AL1183" s="206"/>
      <c r="AM1183" s="206"/>
      <c r="AN1183" s="206"/>
      <c r="AO1183" s="206"/>
      <c r="AP1183" s="206"/>
      <c r="AQ1183" s="206"/>
      <c r="AR1183" s="206"/>
      <c r="AS1183" s="206"/>
      <c r="AT1183" s="206"/>
      <c r="AU1183" s="206"/>
      <c r="AV1183" s="206"/>
      <c r="AW1183" s="206"/>
      <c r="AX1183" s="206"/>
      <c r="AY1183" s="206"/>
      <c r="AZ1183" s="206"/>
      <c r="BA1183" s="206"/>
      <c r="BB1183" s="206"/>
      <c r="BC1183" s="206"/>
      <c r="BD1183" s="206"/>
      <c r="BE1183" s="206"/>
      <c r="BF1183" s="206"/>
      <c r="BG1183" s="206"/>
      <c r="BH1183" s="206"/>
      <c r="BI1183" s="206"/>
      <c r="BJ1183" s="206"/>
      <c r="BK1183" s="206"/>
      <c r="BL1183" s="206"/>
      <c r="BM1183" s="206"/>
      <c r="BN1183" s="206"/>
      <c r="BO1183" s="206"/>
      <c r="BP1183" s="206"/>
      <c r="BQ1183" s="206"/>
      <c r="BR1183" s="206"/>
      <c r="BS1183" s="206"/>
      <c r="BT1183" s="206"/>
      <c r="BU1183" s="206"/>
      <c r="BV1183" s="206"/>
      <c r="BW1183" s="206"/>
      <c r="BX1183" s="206"/>
      <c r="BY1183" s="206"/>
      <c r="BZ1183" s="206"/>
      <c r="CA1183" s="206"/>
      <c r="CB1183" s="206"/>
      <c r="CC1183" s="206"/>
      <c r="CD1183" s="206"/>
      <c r="CE1183" s="206"/>
      <c r="CF1183" s="206"/>
      <c r="CG1183" s="206"/>
      <c r="CH1183" s="206"/>
      <c r="CI1183" s="206"/>
      <c r="CJ1183" s="206"/>
      <c r="CK1183" s="206"/>
      <c r="CL1183" s="206"/>
      <c r="CM1183" s="206"/>
      <c r="CN1183" s="206"/>
      <c r="CO1183" s="206"/>
      <c r="CP1183" s="206"/>
      <c r="CQ1183" s="206"/>
      <c r="CR1183" s="206"/>
      <c r="CS1183" s="206"/>
      <c r="CT1183" s="206"/>
      <c r="CU1183" s="206"/>
      <c r="CV1183" s="206"/>
      <c r="CW1183" s="206"/>
      <c r="CX1183" s="206"/>
      <c r="CY1183" s="206"/>
      <c r="CZ1183" s="206"/>
      <c r="DA1183" s="206"/>
      <c r="DB1183" s="206"/>
      <c r="DC1183" s="206"/>
      <c r="DD1183" s="206"/>
      <c r="DE1183" s="206"/>
      <c r="DF1183" s="206"/>
      <c r="DG1183" s="206"/>
      <c r="DH1183" s="206"/>
      <c r="DI1183" s="206"/>
      <c r="DJ1183" s="206"/>
      <c r="DK1183" s="206"/>
      <c r="DL1183" s="206"/>
      <c r="DM1183" s="206"/>
      <c r="DN1183" s="206"/>
      <c r="DO1183" s="206"/>
      <c r="DP1183" s="206"/>
      <c r="DQ1183" s="206"/>
      <c r="DR1183" s="206"/>
      <c r="DS1183" s="206"/>
      <c r="DT1183" s="206"/>
      <c r="DU1183" s="206"/>
      <c r="DV1183" s="206"/>
      <c r="DW1183" s="206"/>
      <c r="DX1183" s="206"/>
      <c r="DY1183" s="206"/>
      <c r="DZ1183" s="206"/>
      <c r="EA1183" s="206"/>
      <c r="EB1183" s="206"/>
      <c r="EC1183" s="206"/>
      <c r="ED1183" s="206"/>
      <c r="EE1183" s="206"/>
      <c r="EF1183" s="206"/>
      <c r="EG1183" s="206"/>
      <c r="EH1183" s="206"/>
      <c r="EI1183" s="206"/>
      <c r="EJ1183" s="206"/>
      <c r="EK1183" s="206"/>
      <c r="EL1183" s="206"/>
      <c r="EM1183" s="206"/>
      <c r="EN1183" s="206"/>
      <c r="EO1183" s="206"/>
      <c r="EP1183" s="206"/>
      <c r="EQ1183" s="206"/>
      <c r="ER1183" s="206"/>
      <c r="ES1183" s="206"/>
      <c r="ET1183" s="206"/>
      <c r="EU1183" s="206"/>
      <c r="EV1183" s="206"/>
      <c r="EW1183" s="206"/>
      <c r="EX1183" s="206"/>
      <c r="EY1183" s="206"/>
      <c r="EZ1183" s="206"/>
      <c r="FA1183" s="206"/>
      <c r="FB1183" s="206"/>
      <c r="FC1183" s="206"/>
      <c r="FD1183" s="206"/>
      <c r="FE1183" s="206"/>
      <c r="FF1183" s="206"/>
      <c r="FG1183" s="206"/>
      <c r="FH1183" s="206"/>
      <c r="FI1183" s="206"/>
      <c r="FJ1183" s="206"/>
      <c r="FK1183" s="206"/>
      <c r="FL1183" s="206"/>
      <c r="FM1183" s="206"/>
      <c r="FN1183" s="206"/>
      <c r="FO1183" s="206"/>
      <c r="FP1183" s="206"/>
      <c r="FQ1183" s="206"/>
      <c r="FR1183" s="206"/>
      <c r="FS1183" s="206"/>
      <c r="FT1183" s="206"/>
      <c r="FU1183" s="206"/>
      <c r="FV1183" s="206"/>
      <c r="FW1183" s="206"/>
      <c r="FX1183" s="206"/>
      <c r="FY1183" s="206"/>
      <c r="FZ1183" s="206"/>
      <c r="GA1183" s="206"/>
      <c r="GB1183" s="206"/>
      <c r="GC1183" s="206"/>
      <c r="GD1183" s="206"/>
      <c r="GE1183" s="206"/>
      <c r="GF1183" s="206"/>
      <c r="GG1183" s="206"/>
      <c r="GH1183" s="206"/>
      <c r="GI1183" s="206"/>
      <c r="GJ1183" s="206"/>
      <c r="GK1183" s="206"/>
      <c r="GL1183" s="206"/>
      <c r="GM1183" s="206"/>
      <c r="GN1183" s="206"/>
      <c r="GO1183" s="206"/>
      <c r="GP1183" s="206"/>
      <c r="GQ1183" s="206"/>
      <c r="GR1183" s="206"/>
      <c r="GS1183" s="206"/>
      <c r="GT1183" s="206"/>
      <c r="GU1183" s="206"/>
      <c r="GV1183" s="206"/>
      <c r="GW1183" s="206"/>
      <c r="GX1183" s="206"/>
      <c r="GY1183" s="206"/>
      <c r="GZ1183" s="206"/>
      <c r="HA1183" s="206"/>
      <c r="HB1183" s="206"/>
      <c r="HC1183" s="206"/>
      <c r="HD1183" s="206"/>
      <c r="HE1183" s="206"/>
      <c r="HF1183" s="206"/>
      <c r="HG1183" s="206"/>
      <c r="HH1183" s="206"/>
      <c r="HI1183" s="206"/>
      <c r="HJ1183" s="206"/>
      <c r="HK1183" s="206"/>
      <c r="HL1183" s="206"/>
      <c r="HM1183" s="206"/>
      <c r="HN1183" s="206"/>
      <c r="HO1183" s="206"/>
      <c r="HP1183" s="206"/>
      <c r="HQ1183" s="206"/>
      <c r="HR1183" s="206"/>
      <c r="HS1183" s="206"/>
      <c r="HT1183" s="206"/>
      <c r="HU1183" s="206"/>
      <c r="HV1183" s="206"/>
      <c r="HW1183" s="206"/>
      <c r="HX1183" s="206"/>
      <c r="HY1183" s="206"/>
      <c r="HZ1183" s="206"/>
      <c r="IA1183" s="206"/>
      <c r="IB1183" s="206"/>
      <c r="IC1183" s="206"/>
      <c r="ID1183" s="206"/>
      <c r="IE1183" s="206"/>
      <c r="IF1183" s="206"/>
      <c r="IG1183" s="206"/>
      <c r="IH1183" s="206"/>
    </row>
    <row r="1184" spans="1:242" s="225" customFormat="1" hidden="1" x14ac:dyDescent="0.25">
      <c r="A1184" s="206"/>
      <c r="B1184" s="206"/>
      <c r="C1184" s="204">
        <v>43785</v>
      </c>
      <c r="D1184" s="406" t="s">
        <v>2066</v>
      </c>
      <c r="E1184" s="319" t="s">
        <v>2065</v>
      </c>
      <c r="F1184" s="255"/>
      <c r="G1184" s="320" t="s">
        <v>1198</v>
      </c>
      <c r="H1184" s="285"/>
      <c r="I1184" s="321">
        <v>100000</v>
      </c>
      <c r="J1184" s="357">
        <f t="shared" si="18"/>
        <v>24400200</v>
      </c>
      <c r="K1184" s="251"/>
      <c r="L1184" s="287"/>
      <c r="M1184" s="319" t="s">
        <v>2065</v>
      </c>
      <c r="N1184" s="287"/>
      <c r="O1184" s="287"/>
      <c r="P1184" s="287"/>
      <c r="Q1184" s="287"/>
      <c r="R1184" s="287"/>
      <c r="S1184" s="287"/>
      <c r="T1184" s="287"/>
      <c r="U1184" s="287"/>
      <c r="V1184" s="287"/>
      <c r="W1184" s="287"/>
      <c r="X1184" s="287"/>
      <c r="Y1184" s="287"/>
      <c r="Z1184" s="287"/>
      <c r="AA1184" s="287"/>
      <c r="AB1184" s="287"/>
      <c r="AC1184" s="287"/>
      <c r="AD1184" s="287"/>
      <c r="AE1184" s="287"/>
      <c r="AF1184" s="287"/>
      <c r="AG1184" s="287"/>
      <c r="AH1184" s="287"/>
      <c r="AI1184" s="287"/>
      <c r="AJ1184" s="449"/>
      <c r="AK1184" s="206"/>
      <c r="AL1184" s="206"/>
      <c r="AM1184" s="206"/>
      <c r="AN1184" s="206"/>
      <c r="AO1184" s="206"/>
      <c r="AP1184" s="206"/>
      <c r="AQ1184" s="206"/>
      <c r="AR1184" s="206"/>
      <c r="AS1184" s="206"/>
      <c r="AT1184" s="206"/>
      <c r="AU1184" s="206"/>
      <c r="AV1184" s="206"/>
      <c r="AW1184" s="206"/>
      <c r="AX1184" s="206"/>
      <c r="AY1184" s="206"/>
      <c r="AZ1184" s="206"/>
      <c r="BA1184" s="206"/>
      <c r="BB1184" s="206"/>
      <c r="BC1184" s="206"/>
      <c r="BD1184" s="206"/>
      <c r="BE1184" s="206"/>
      <c r="BF1184" s="206"/>
      <c r="BG1184" s="206"/>
      <c r="BH1184" s="206"/>
      <c r="BI1184" s="206"/>
      <c r="BJ1184" s="206"/>
      <c r="BK1184" s="206"/>
      <c r="BL1184" s="206"/>
      <c r="BM1184" s="206"/>
      <c r="BN1184" s="206"/>
      <c r="BO1184" s="206"/>
      <c r="BP1184" s="206"/>
      <c r="BQ1184" s="206"/>
      <c r="BR1184" s="206"/>
      <c r="BS1184" s="206"/>
      <c r="BT1184" s="206"/>
      <c r="BU1184" s="206"/>
      <c r="BV1184" s="206"/>
      <c r="BW1184" s="206"/>
      <c r="BX1184" s="206"/>
      <c r="BY1184" s="206"/>
      <c r="BZ1184" s="206"/>
      <c r="CA1184" s="206"/>
      <c r="CB1184" s="206"/>
      <c r="CC1184" s="206"/>
      <c r="CD1184" s="206"/>
      <c r="CE1184" s="206"/>
      <c r="CF1184" s="206"/>
      <c r="CG1184" s="206"/>
      <c r="CH1184" s="206"/>
      <c r="CI1184" s="206"/>
      <c r="CJ1184" s="206"/>
      <c r="CK1184" s="206"/>
      <c r="CL1184" s="206"/>
      <c r="CM1184" s="206"/>
      <c r="CN1184" s="206"/>
      <c r="CO1184" s="206"/>
      <c r="CP1184" s="206"/>
      <c r="CQ1184" s="206"/>
      <c r="CR1184" s="206"/>
      <c r="CS1184" s="206"/>
      <c r="CT1184" s="206"/>
      <c r="CU1184" s="206"/>
      <c r="CV1184" s="206"/>
      <c r="CW1184" s="206"/>
      <c r="CX1184" s="206"/>
      <c r="CY1184" s="206"/>
      <c r="CZ1184" s="206"/>
      <c r="DA1184" s="206"/>
      <c r="DB1184" s="206"/>
      <c r="DC1184" s="206"/>
      <c r="DD1184" s="206"/>
      <c r="DE1184" s="206"/>
      <c r="DF1184" s="206"/>
      <c r="DG1184" s="206"/>
      <c r="DH1184" s="206"/>
      <c r="DI1184" s="206"/>
      <c r="DJ1184" s="206"/>
      <c r="DK1184" s="206"/>
      <c r="DL1184" s="206"/>
      <c r="DM1184" s="206"/>
      <c r="DN1184" s="206"/>
      <c r="DO1184" s="206"/>
      <c r="DP1184" s="206"/>
      <c r="DQ1184" s="206"/>
      <c r="DR1184" s="206"/>
      <c r="DS1184" s="206"/>
      <c r="DT1184" s="206"/>
      <c r="DU1184" s="206"/>
      <c r="DV1184" s="206"/>
      <c r="DW1184" s="206"/>
      <c r="DX1184" s="206"/>
      <c r="DY1184" s="206"/>
      <c r="DZ1184" s="206"/>
      <c r="EA1184" s="206"/>
      <c r="EB1184" s="206"/>
      <c r="EC1184" s="206"/>
      <c r="ED1184" s="206"/>
      <c r="EE1184" s="206"/>
      <c r="EF1184" s="206"/>
      <c r="EG1184" s="206"/>
      <c r="EH1184" s="206"/>
      <c r="EI1184" s="206"/>
      <c r="EJ1184" s="206"/>
      <c r="EK1184" s="206"/>
      <c r="EL1184" s="206"/>
      <c r="EM1184" s="206"/>
      <c r="EN1184" s="206"/>
      <c r="EO1184" s="206"/>
      <c r="EP1184" s="206"/>
      <c r="EQ1184" s="206"/>
      <c r="ER1184" s="206"/>
      <c r="ES1184" s="206"/>
      <c r="ET1184" s="206"/>
      <c r="EU1184" s="206"/>
      <c r="EV1184" s="206"/>
      <c r="EW1184" s="206"/>
      <c r="EX1184" s="206"/>
      <c r="EY1184" s="206"/>
      <c r="EZ1184" s="206"/>
      <c r="FA1184" s="206"/>
      <c r="FB1184" s="206"/>
      <c r="FC1184" s="206"/>
      <c r="FD1184" s="206"/>
      <c r="FE1184" s="206"/>
      <c r="FF1184" s="206"/>
      <c r="FG1184" s="206"/>
      <c r="FH1184" s="206"/>
      <c r="FI1184" s="206"/>
      <c r="FJ1184" s="206"/>
      <c r="FK1184" s="206"/>
      <c r="FL1184" s="206"/>
      <c r="FM1184" s="206"/>
      <c r="FN1184" s="206"/>
      <c r="FO1184" s="206"/>
      <c r="FP1184" s="206"/>
      <c r="FQ1184" s="206"/>
      <c r="FR1184" s="206"/>
      <c r="FS1184" s="206"/>
      <c r="FT1184" s="206"/>
      <c r="FU1184" s="206"/>
      <c r="FV1184" s="206"/>
      <c r="FW1184" s="206"/>
      <c r="FX1184" s="206"/>
      <c r="FY1184" s="206"/>
      <c r="FZ1184" s="206"/>
      <c r="GA1184" s="206"/>
      <c r="GB1184" s="206"/>
      <c r="GC1184" s="206"/>
      <c r="GD1184" s="206"/>
      <c r="GE1184" s="206"/>
      <c r="GF1184" s="206"/>
      <c r="GG1184" s="206"/>
      <c r="GH1184" s="206"/>
      <c r="GI1184" s="206"/>
      <c r="GJ1184" s="206"/>
      <c r="GK1184" s="206"/>
      <c r="GL1184" s="206"/>
      <c r="GM1184" s="206"/>
      <c r="GN1184" s="206"/>
      <c r="GO1184" s="206"/>
      <c r="GP1184" s="206"/>
      <c r="GQ1184" s="206"/>
      <c r="GR1184" s="206"/>
      <c r="GS1184" s="206"/>
      <c r="GT1184" s="206"/>
      <c r="GU1184" s="206"/>
      <c r="GV1184" s="206"/>
      <c r="GW1184" s="206"/>
      <c r="GX1184" s="206"/>
      <c r="GY1184" s="206"/>
      <c r="GZ1184" s="206"/>
      <c r="HA1184" s="206"/>
      <c r="HB1184" s="206"/>
      <c r="HC1184" s="206"/>
      <c r="HD1184" s="206"/>
      <c r="HE1184" s="206"/>
      <c r="HF1184" s="206"/>
      <c r="HG1184" s="206"/>
      <c r="HH1184" s="206"/>
      <c r="HI1184" s="206"/>
      <c r="HJ1184" s="206"/>
      <c r="HK1184" s="206"/>
      <c r="HL1184" s="206"/>
      <c r="HM1184" s="206"/>
      <c r="HN1184" s="206"/>
      <c r="HO1184" s="206"/>
      <c r="HP1184" s="206"/>
      <c r="HQ1184" s="206"/>
      <c r="HR1184" s="206"/>
      <c r="HS1184" s="206"/>
      <c r="HT1184" s="206"/>
      <c r="HU1184" s="206"/>
      <c r="HV1184" s="206"/>
      <c r="HW1184" s="206"/>
      <c r="HX1184" s="206"/>
      <c r="HY1184" s="206"/>
      <c r="HZ1184" s="206"/>
      <c r="IA1184" s="206"/>
      <c r="IB1184" s="206"/>
      <c r="IC1184" s="206"/>
      <c r="ID1184" s="206"/>
      <c r="IE1184" s="206"/>
      <c r="IF1184" s="206"/>
      <c r="IG1184" s="206"/>
      <c r="IH1184" s="206"/>
    </row>
    <row r="1185" spans="1:242" s="225" customFormat="1" hidden="1" x14ac:dyDescent="0.25">
      <c r="A1185" s="206"/>
      <c r="B1185" s="206"/>
      <c r="C1185" s="204">
        <v>43788</v>
      </c>
      <c r="D1185" s="407" t="s">
        <v>2077</v>
      </c>
      <c r="E1185" s="319" t="s">
        <v>2067</v>
      </c>
      <c r="F1185" s="322"/>
      <c r="G1185" s="270" t="s">
        <v>1187</v>
      </c>
      <c r="H1185" s="285"/>
      <c r="I1185" s="271">
        <v>1137212</v>
      </c>
      <c r="J1185" s="357">
        <f t="shared" si="18"/>
        <v>23262988</v>
      </c>
      <c r="K1185" s="251"/>
      <c r="L1185" s="287"/>
      <c r="M1185" s="319" t="s">
        <v>2067</v>
      </c>
      <c r="N1185" s="287"/>
      <c r="O1185" s="287"/>
      <c r="P1185" s="287"/>
      <c r="Q1185" s="287"/>
      <c r="R1185" s="287"/>
      <c r="S1185" s="287"/>
      <c r="T1185" s="287"/>
      <c r="U1185" s="287"/>
      <c r="V1185" s="287"/>
      <c r="W1185" s="287"/>
      <c r="X1185" s="287"/>
      <c r="Y1185" s="287"/>
      <c r="Z1185" s="287"/>
      <c r="AA1185" s="287"/>
      <c r="AB1185" s="287"/>
      <c r="AC1185" s="287"/>
      <c r="AD1185" s="287"/>
      <c r="AE1185" s="287"/>
      <c r="AF1185" s="287"/>
      <c r="AG1185" s="287"/>
      <c r="AH1185" s="287"/>
      <c r="AI1185" s="287"/>
      <c r="AJ1185" s="449"/>
      <c r="AK1185" s="206"/>
      <c r="AL1185" s="206"/>
      <c r="AM1185" s="206"/>
      <c r="AN1185" s="206"/>
      <c r="AO1185" s="206"/>
      <c r="AP1185" s="206"/>
      <c r="AQ1185" s="206"/>
      <c r="AR1185" s="206"/>
      <c r="AS1185" s="206"/>
      <c r="AT1185" s="206"/>
      <c r="AU1185" s="206"/>
      <c r="AV1185" s="206"/>
      <c r="AW1185" s="206"/>
      <c r="AX1185" s="206"/>
      <c r="AY1185" s="206"/>
      <c r="AZ1185" s="206"/>
      <c r="BA1185" s="206"/>
      <c r="BB1185" s="206"/>
      <c r="BC1185" s="206"/>
      <c r="BD1185" s="206"/>
      <c r="BE1185" s="206"/>
      <c r="BF1185" s="206"/>
      <c r="BG1185" s="206"/>
      <c r="BH1185" s="206"/>
      <c r="BI1185" s="206"/>
      <c r="BJ1185" s="206"/>
      <c r="BK1185" s="206"/>
      <c r="BL1185" s="206"/>
      <c r="BM1185" s="206"/>
      <c r="BN1185" s="206"/>
      <c r="BO1185" s="206"/>
      <c r="BP1185" s="206"/>
      <c r="BQ1185" s="206"/>
      <c r="BR1185" s="206"/>
      <c r="BS1185" s="206"/>
      <c r="BT1185" s="206"/>
      <c r="BU1185" s="206"/>
      <c r="BV1185" s="206"/>
      <c r="BW1185" s="206"/>
      <c r="BX1185" s="206"/>
      <c r="BY1185" s="206"/>
      <c r="BZ1185" s="206"/>
      <c r="CA1185" s="206"/>
      <c r="CB1185" s="206"/>
      <c r="CC1185" s="206"/>
      <c r="CD1185" s="206"/>
      <c r="CE1185" s="206"/>
      <c r="CF1185" s="206"/>
      <c r="CG1185" s="206"/>
      <c r="CH1185" s="206"/>
      <c r="CI1185" s="206"/>
      <c r="CJ1185" s="206"/>
      <c r="CK1185" s="206"/>
      <c r="CL1185" s="206"/>
      <c r="CM1185" s="206"/>
      <c r="CN1185" s="206"/>
      <c r="CO1185" s="206"/>
      <c r="CP1185" s="206"/>
      <c r="CQ1185" s="206"/>
      <c r="CR1185" s="206"/>
      <c r="CS1185" s="206"/>
      <c r="CT1185" s="206"/>
      <c r="CU1185" s="206"/>
      <c r="CV1185" s="206"/>
      <c r="CW1185" s="206"/>
      <c r="CX1185" s="206"/>
      <c r="CY1185" s="206"/>
      <c r="CZ1185" s="206"/>
      <c r="DA1185" s="206"/>
      <c r="DB1185" s="206"/>
      <c r="DC1185" s="206"/>
      <c r="DD1185" s="206"/>
      <c r="DE1185" s="206"/>
      <c r="DF1185" s="206"/>
      <c r="DG1185" s="206"/>
      <c r="DH1185" s="206"/>
      <c r="DI1185" s="206"/>
      <c r="DJ1185" s="206"/>
      <c r="DK1185" s="206"/>
      <c r="DL1185" s="206"/>
      <c r="DM1185" s="206"/>
      <c r="DN1185" s="206"/>
      <c r="DO1185" s="206"/>
      <c r="DP1185" s="206"/>
      <c r="DQ1185" s="206"/>
      <c r="DR1185" s="206"/>
      <c r="DS1185" s="206"/>
      <c r="DT1185" s="206"/>
      <c r="DU1185" s="206"/>
      <c r="DV1185" s="206"/>
      <c r="DW1185" s="206"/>
      <c r="DX1185" s="206"/>
      <c r="DY1185" s="206"/>
      <c r="DZ1185" s="206"/>
      <c r="EA1185" s="206"/>
      <c r="EB1185" s="206"/>
      <c r="EC1185" s="206"/>
      <c r="ED1185" s="206"/>
      <c r="EE1185" s="206"/>
      <c r="EF1185" s="206"/>
      <c r="EG1185" s="206"/>
      <c r="EH1185" s="206"/>
      <c r="EI1185" s="206"/>
      <c r="EJ1185" s="206"/>
      <c r="EK1185" s="206"/>
      <c r="EL1185" s="206"/>
      <c r="EM1185" s="206"/>
      <c r="EN1185" s="206"/>
      <c r="EO1185" s="206"/>
      <c r="EP1185" s="206"/>
      <c r="EQ1185" s="206"/>
      <c r="ER1185" s="206"/>
      <c r="ES1185" s="206"/>
      <c r="ET1185" s="206"/>
      <c r="EU1185" s="206"/>
      <c r="EV1185" s="206"/>
      <c r="EW1185" s="206"/>
      <c r="EX1185" s="206"/>
      <c r="EY1185" s="206"/>
      <c r="EZ1185" s="206"/>
      <c r="FA1185" s="206"/>
      <c r="FB1185" s="206"/>
      <c r="FC1185" s="206"/>
      <c r="FD1185" s="206"/>
      <c r="FE1185" s="206"/>
      <c r="FF1185" s="206"/>
      <c r="FG1185" s="206"/>
      <c r="FH1185" s="206"/>
      <c r="FI1185" s="206"/>
      <c r="FJ1185" s="206"/>
      <c r="FK1185" s="206"/>
      <c r="FL1185" s="206"/>
      <c r="FM1185" s="206"/>
      <c r="FN1185" s="206"/>
      <c r="FO1185" s="206"/>
      <c r="FP1185" s="206"/>
      <c r="FQ1185" s="206"/>
      <c r="FR1185" s="206"/>
      <c r="FS1185" s="206"/>
      <c r="FT1185" s="206"/>
      <c r="FU1185" s="206"/>
      <c r="FV1185" s="206"/>
      <c r="FW1185" s="206"/>
      <c r="FX1185" s="206"/>
      <c r="FY1185" s="206"/>
      <c r="FZ1185" s="206"/>
      <c r="GA1185" s="206"/>
      <c r="GB1185" s="206"/>
      <c r="GC1185" s="206"/>
      <c r="GD1185" s="206"/>
      <c r="GE1185" s="206"/>
      <c r="GF1185" s="206"/>
      <c r="GG1185" s="206"/>
      <c r="GH1185" s="206"/>
      <c r="GI1185" s="206"/>
      <c r="GJ1185" s="206"/>
      <c r="GK1185" s="206"/>
      <c r="GL1185" s="206"/>
      <c r="GM1185" s="206"/>
      <c r="GN1185" s="206"/>
      <c r="GO1185" s="206"/>
      <c r="GP1185" s="206"/>
      <c r="GQ1185" s="206"/>
      <c r="GR1185" s="206"/>
      <c r="GS1185" s="206"/>
      <c r="GT1185" s="206"/>
      <c r="GU1185" s="206"/>
      <c r="GV1185" s="206"/>
      <c r="GW1185" s="206"/>
      <c r="GX1185" s="206"/>
      <c r="GY1185" s="206"/>
      <c r="GZ1185" s="206"/>
      <c r="HA1185" s="206"/>
      <c r="HB1185" s="206"/>
      <c r="HC1185" s="206"/>
      <c r="HD1185" s="206"/>
      <c r="HE1185" s="206"/>
      <c r="HF1185" s="206"/>
      <c r="HG1185" s="206"/>
      <c r="HH1185" s="206"/>
      <c r="HI1185" s="206"/>
      <c r="HJ1185" s="206"/>
      <c r="HK1185" s="206"/>
      <c r="HL1185" s="206"/>
      <c r="HM1185" s="206"/>
      <c r="HN1185" s="206"/>
      <c r="HO1185" s="206"/>
      <c r="HP1185" s="206"/>
      <c r="HQ1185" s="206"/>
      <c r="HR1185" s="206"/>
      <c r="HS1185" s="206"/>
      <c r="HT1185" s="206"/>
      <c r="HU1185" s="206"/>
      <c r="HV1185" s="206"/>
      <c r="HW1185" s="206"/>
      <c r="HX1185" s="206"/>
      <c r="HY1185" s="206"/>
      <c r="HZ1185" s="206"/>
      <c r="IA1185" s="206"/>
      <c r="IB1185" s="206"/>
      <c r="IC1185" s="206"/>
      <c r="ID1185" s="206"/>
      <c r="IE1185" s="206"/>
      <c r="IF1185" s="206"/>
      <c r="IG1185" s="206"/>
      <c r="IH1185" s="206"/>
    </row>
    <row r="1186" spans="1:242" s="225" customFormat="1" hidden="1" x14ac:dyDescent="0.25">
      <c r="A1186" s="206"/>
      <c r="B1186" s="206"/>
      <c r="C1186" s="204"/>
      <c r="D1186" s="407" t="s">
        <v>1100</v>
      </c>
      <c r="E1186" s="319"/>
      <c r="F1186" s="322"/>
      <c r="G1186" s="270" t="s">
        <v>1187</v>
      </c>
      <c r="H1186" s="349">
        <v>500000</v>
      </c>
      <c r="I1186" s="413"/>
      <c r="J1186" s="357">
        <f t="shared" si="18"/>
        <v>23762988</v>
      </c>
      <c r="K1186" s="251" t="s">
        <v>2062</v>
      </c>
      <c r="L1186" s="287"/>
      <c r="M1186" s="319"/>
      <c r="N1186" s="287"/>
      <c r="O1186" s="287"/>
      <c r="P1186" s="287"/>
      <c r="Q1186" s="287"/>
      <c r="R1186" s="287"/>
      <c r="S1186" s="287"/>
      <c r="T1186" s="287"/>
      <c r="U1186" s="287"/>
      <c r="V1186" s="287"/>
      <c r="W1186" s="287"/>
      <c r="X1186" s="287"/>
      <c r="Y1186" s="287"/>
      <c r="Z1186" s="287"/>
      <c r="AA1186" s="287"/>
      <c r="AB1186" s="287"/>
      <c r="AC1186" s="287"/>
      <c r="AD1186" s="287"/>
      <c r="AE1186" s="287"/>
      <c r="AF1186" s="287"/>
      <c r="AG1186" s="287"/>
      <c r="AH1186" s="287"/>
      <c r="AI1186" s="287"/>
      <c r="AJ1186" s="449"/>
      <c r="AK1186" s="206"/>
      <c r="AL1186" s="206"/>
      <c r="AM1186" s="206"/>
      <c r="AN1186" s="206"/>
      <c r="AO1186" s="206"/>
      <c r="AP1186" s="206"/>
      <c r="AQ1186" s="206"/>
      <c r="AR1186" s="206"/>
      <c r="AS1186" s="206"/>
      <c r="AT1186" s="206"/>
      <c r="AU1186" s="206"/>
      <c r="AV1186" s="206"/>
      <c r="AW1186" s="206"/>
      <c r="AX1186" s="206"/>
      <c r="AY1186" s="206"/>
      <c r="AZ1186" s="206"/>
      <c r="BA1186" s="206"/>
      <c r="BB1186" s="206"/>
      <c r="BC1186" s="206"/>
      <c r="BD1186" s="206"/>
      <c r="BE1186" s="206"/>
      <c r="BF1186" s="206"/>
      <c r="BG1186" s="206"/>
      <c r="BH1186" s="206"/>
      <c r="BI1186" s="206"/>
      <c r="BJ1186" s="206"/>
      <c r="BK1186" s="206"/>
      <c r="BL1186" s="206"/>
      <c r="BM1186" s="206"/>
      <c r="BN1186" s="206"/>
      <c r="BO1186" s="206"/>
      <c r="BP1186" s="206"/>
      <c r="BQ1186" s="206"/>
      <c r="BR1186" s="206"/>
      <c r="BS1186" s="206"/>
      <c r="BT1186" s="206"/>
      <c r="BU1186" s="206"/>
      <c r="BV1186" s="206"/>
      <c r="BW1186" s="206"/>
      <c r="BX1186" s="206"/>
      <c r="BY1186" s="206"/>
      <c r="BZ1186" s="206"/>
      <c r="CA1186" s="206"/>
      <c r="CB1186" s="206"/>
      <c r="CC1186" s="206"/>
      <c r="CD1186" s="206"/>
      <c r="CE1186" s="206"/>
      <c r="CF1186" s="206"/>
      <c r="CG1186" s="206"/>
      <c r="CH1186" s="206"/>
      <c r="CI1186" s="206"/>
      <c r="CJ1186" s="206"/>
      <c r="CK1186" s="206"/>
      <c r="CL1186" s="206"/>
      <c r="CM1186" s="206"/>
      <c r="CN1186" s="206"/>
      <c r="CO1186" s="206"/>
      <c r="CP1186" s="206"/>
      <c r="CQ1186" s="206"/>
      <c r="CR1186" s="206"/>
      <c r="CS1186" s="206"/>
      <c r="CT1186" s="206"/>
      <c r="CU1186" s="206"/>
      <c r="CV1186" s="206"/>
      <c r="CW1186" s="206"/>
      <c r="CX1186" s="206"/>
      <c r="CY1186" s="206"/>
      <c r="CZ1186" s="206"/>
      <c r="DA1186" s="206"/>
      <c r="DB1186" s="206"/>
      <c r="DC1186" s="206"/>
      <c r="DD1186" s="206"/>
      <c r="DE1186" s="206"/>
      <c r="DF1186" s="206"/>
      <c r="DG1186" s="206"/>
      <c r="DH1186" s="206"/>
      <c r="DI1186" s="206"/>
      <c r="DJ1186" s="206"/>
      <c r="DK1186" s="206"/>
      <c r="DL1186" s="206"/>
      <c r="DM1186" s="206"/>
      <c r="DN1186" s="206"/>
      <c r="DO1186" s="206"/>
      <c r="DP1186" s="206"/>
      <c r="DQ1186" s="206"/>
      <c r="DR1186" s="206"/>
      <c r="DS1186" s="206"/>
      <c r="DT1186" s="206"/>
      <c r="DU1186" s="206"/>
      <c r="DV1186" s="206"/>
      <c r="DW1186" s="206"/>
      <c r="DX1186" s="206"/>
      <c r="DY1186" s="206"/>
      <c r="DZ1186" s="206"/>
      <c r="EA1186" s="206"/>
      <c r="EB1186" s="206"/>
      <c r="EC1186" s="206"/>
      <c r="ED1186" s="206"/>
      <c r="EE1186" s="206"/>
      <c r="EF1186" s="206"/>
      <c r="EG1186" s="206"/>
      <c r="EH1186" s="206"/>
      <c r="EI1186" s="206"/>
      <c r="EJ1186" s="206"/>
      <c r="EK1186" s="206"/>
      <c r="EL1186" s="206"/>
      <c r="EM1186" s="206"/>
      <c r="EN1186" s="206"/>
      <c r="EO1186" s="206"/>
      <c r="EP1186" s="206"/>
      <c r="EQ1186" s="206"/>
      <c r="ER1186" s="206"/>
      <c r="ES1186" s="206"/>
      <c r="ET1186" s="206"/>
      <c r="EU1186" s="206"/>
      <c r="EV1186" s="206"/>
      <c r="EW1186" s="206"/>
      <c r="EX1186" s="206"/>
      <c r="EY1186" s="206"/>
      <c r="EZ1186" s="206"/>
      <c r="FA1186" s="206"/>
      <c r="FB1186" s="206"/>
      <c r="FC1186" s="206"/>
      <c r="FD1186" s="206"/>
      <c r="FE1186" s="206"/>
      <c r="FF1186" s="206"/>
      <c r="FG1186" s="206"/>
      <c r="FH1186" s="206"/>
      <c r="FI1186" s="206"/>
      <c r="FJ1186" s="206"/>
      <c r="FK1186" s="206"/>
      <c r="FL1186" s="206"/>
      <c r="FM1186" s="206"/>
      <c r="FN1186" s="206"/>
      <c r="FO1186" s="206"/>
      <c r="FP1186" s="206"/>
      <c r="FQ1186" s="206"/>
      <c r="FR1186" s="206"/>
      <c r="FS1186" s="206"/>
      <c r="FT1186" s="206"/>
      <c r="FU1186" s="206"/>
      <c r="FV1186" s="206"/>
      <c r="FW1186" s="206"/>
      <c r="FX1186" s="206"/>
      <c r="FY1186" s="206"/>
      <c r="FZ1186" s="206"/>
      <c r="GA1186" s="206"/>
      <c r="GB1186" s="206"/>
      <c r="GC1186" s="206"/>
      <c r="GD1186" s="206"/>
      <c r="GE1186" s="206"/>
      <c r="GF1186" s="206"/>
      <c r="GG1186" s="206"/>
      <c r="GH1186" s="206"/>
      <c r="GI1186" s="206"/>
      <c r="GJ1186" s="206"/>
      <c r="GK1186" s="206"/>
      <c r="GL1186" s="206"/>
      <c r="GM1186" s="206"/>
      <c r="GN1186" s="206"/>
      <c r="GO1186" s="206"/>
      <c r="GP1186" s="206"/>
      <c r="GQ1186" s="206"/>
      <c r="GR1186" s="206"/>
      <c r="GS1186" s="206"/>
      <c r="GT1186" s="206"/>
      <c r="GU1186" s="206"/>
      <c r="GV1186" s="206"/>
      <c r="GW1186" s="206"/>
      <c r="GX1186" s="206"/>
      <c r="GY1186" s="206"/>
      <c r="GZ1186" s="206"/>
      <c r="HA1186" s="206"/>
      <c r="HB1186" s="206"/>
      <c r="HC1186" s="206"/>
      <c r="HD1186" s="206"/>
      <c r="HE1186" s="206"/>
      <c r="HF1186" s="206"/>
      <c r="HG1186" s="206"/>
      <c r="HH1186" s="206"/>
      <c r="HI1186" s="206"/>
      <c r="HJ1186" s="206"/>
      <c r="HK1186" s="206"/>
      <c r="HL1186" s="206"/>
      <c r="HM1186" s="206"/>
      <c r="HN1186" s="206"/>
      <c r="HO1186" s="206"/>
      <c r="HP1186" s="206"/>
      <c r="HQ1186" s="206"/>
      <c r="HR1186" s="206"/>
      <c r="HS1186" s="206"/>
      <c r="HT1186" s="206"/>
      <c r="HU1186" s="206"/>
      <c r="HV1186" s="206"/>
      <c r="HW1186" s="206"/>
      <c r="HX1186" s="206"/>
      <c r="HY1186" s="206"/>
      <c r="HZ1186" s="206"/>
      <c r="IA1186" s="206"/>
      <c r="IB1186" s="206"/>
      <c r="IC1186" s="206"/>
      <c r="ID1186" s="206"/>
      <c r="IE1186" s="206"/>
      <c r="IF1186" s="206"/>
      <c r="IG1186" s="206"/>
      <c r="IH1186" s="206"/>
    </row>
    <row r="1187" spans="1:242" s="225" customFormat="1" hidden="1" x14ac:dyDescent="0.25">
      <c r="A1187" s="206"/>
      <c r="B1187" s="206"/>
      <c r="C1187" s="204">
        <v>43788</v>
      </c>
      <c r="D1187" s="233" t="s">
        <v>2078</v>
      </c>
      <c r="E1187" s="319" t="s">
        <v>2068</v>
      </c>
      <c r="F1187" s="322"/>
      <c r="G1187" s="242" t="s">
        <v>1361</v>
      </c>
      <c r="H1187" s="285"/>
      <c r="I1187" s="271">
        <v>963206</v>
      </c>
      <c r="J1187" s="357">
        <f t="shared" si="18"/>
        <v>22799782</v>
      </c>
      <c r="K1187" s="251"/>
      <c r="L1187" s="287"/>
      <c r="M1187" s="319" t="s">
        <v>2068</v>
      </c>
      <c r="N1187" s="287"/>
      <c r="O1187" s="287"/>
      <c r="P1187" s="287"/>
      <c r="Q1187" s="287"/>
      <c r="R1187" s="287"/>
      <c r="S1187" s="287"/>
      <c r="T1187" s="287"/>
      <c r="U1187" s="287"/>
      <c r="V1187" s="287"/>
      <c r="W1187" s="287"/>
      <c r="X1187" s="287"/>
      <c r="Y1187" s="287"/>
      <c r="Z1187" s="287"/>
      <c r="AA1187" s="287"/>
      <c r="AB1187" s="287"/>
      <c r="AC1187" s="287"/>
      <c r="AD1187" s="287"/>
      <c r="AE1187" s="287"/>
      <c r="AF1187" s="287"/>
      <c r="AG1187" s="287"/>
      <c r="AH1187" s="287"/>
      <c r="AI1187" s="287"/>
      <c r="AJ1187" s="449"/>
      <c r="AK1187" s="206"/>
      <c r="AL1187" s="206"/>
      <c r="AM1187" s="206"/>
      <c r="AN1187" s="206"/>
      <c r="AO1187" s="206"/>
      <c r="AP1187" s="206"/>
      <c r="AQ1187" s="206"/>
      <c r="AR1187" s="206"/>
      <c r="AS1187" s="206"/>
      <c r="AT1187" s="206"/>
      <c r="AU1187" s="206"/>
      <c r="AV1187" s="206"/>
      <c r="AW1187" s="206"/>
      <c r="AX1187" s="206"/>
      <c r="AY1187" s="206"/>
      <c r="AZ1187" s="206"/>
      <c r="BA1187" s="206"/>
      <c r="BB1187" s="206"/>
      <c r="BC1187" s="206"/>
      <c r="BD1187" s="206"/>
      <c r="BE1187" s="206"/>
      <c r="BF1187" s="206"/>
      <c r="BG1187" s="206"/>
      <c r="BH1187" s="206"/>
      <c r="BI1187" s="206"/>
      <c r="BJ1187" s="206"/>
      <c r="BK1187" s="206"/>
      <c r="BL1187" s="206"/>
      <c r="BM1187" s="206"/>
      <c r="BN1187" s="206"/>
      <c r="BO1187" s="206"/>
      <c r="BP1187" s="206"/>
      <c r="BQ1187" s="206"/>
      <c r="BR1187" s="206"/>
      <c r="BS1187" s="206"/>
      <c r="BT1187" s="206"/>
      <c r="BU1187" s="206"/>
      <c r="BV1187" s="206"/>
      <c r="BW1187" s="206"/>
      <c r="BX1187" s="206"/>
      <c r="BY1187" s="206"/>
      <c r="BZ1187" s="206"/>
      <c r="CA1187" s="206"/>
      <c r="CB1187" s="206"/>
      <c r="CC1187" s="206"/>
      <c r="CD1187" s="206"/>
      <c r="CE1187" s="206"/>
      <c r="CF1187" s="206"/>
      <c r="CG1187" s="206"/>
      <c r="CH1187" s="206"/>
      <c r="CI1187" s="206"/>
      <c r="CJ1187" s="206"/>
      <c r="CK1187" s="206"/>
      <c r="CL1187" s="206"/>
      <c r="CM1187" s="206"/>
      <c r="CN1187" s="206"/>
      <c r="CO1187" s="206"/>
      <c r="CP1187" s="206"/>
      <c r="CQ1187" s="206"/>
      <c r="CR1187" s="206"/>
      <c r="CS1187" s="206"/>
      <c r="CT1187" s="206"/>
      <c r="CU1187" s="206"/>
      <c r="CV1187" s="206"/>
      <c r="CW1187" s="206"/>
      <c r="CX1187" s="206"/>
      <c r="CY1187" s="206"/>
      <c r="CZ1187" s="206"/>
      <c r="DA1187" s="206"/>
      <c r="DB1187" s="206"/>
      <c r="DC1187" s="206"/>
      <c r="DD1187" s="206"/>
      <c r="DE1187" s="206"/>
      <c r="DF1187" s="206"/>
      <c r="DG1187" s="206"/>
      <c r="DH1187" s="206"/>
      <c r="DI1187" s="206"/>
      <c r="DJ1187" s="206"/>
      <c r="DK1187" s="206"/>
      <c r="DL1187" s="206"/>
      <c r="DM1187" s="206"/>
      <c r="DN1187" s="206"/>
      <c r="DO1187" s="206"/>
      <c r="DP1187" s="206"/>
      <c r="DQ1187" s="206"/>
      <c r="DR1187" s="206"/>
      <c r="DS1187" s="206"/>
      <c r="DT1187" s="206"/>
      <c r="DU1187" s="206"/>
      <c r="DV1187" s="206"/>
      <c r="DW1187" s="206"/>
      <c r="DX1187" s="206"/>
      <c r="DY1187" s="206"/>
      <c r="DZ1187" s="206"/>
      <c r="EA1187" s="206"/>
      <c r="EB1187" s="206"/>
      <c r="EC1187" s="206"/>
      <c r="ED1187" s="206"/>
      <c r="EE1187" s="206"/>
      <c r="EF1187" s="206"/>
      <c r="EG1187" s="206"/>
      <c r="EH1187" s="206"/>
      <c r="EI1187" s="206"/>
      <c r="EJ1187" s="206"/>
      <c r="EK1187" s="206"/>
      <c r="EL1187" s="206"/>
      <c r="EM1187" s="206"/>
      <c r="EN1187" s="206"/>
      <c r="EO1187" s="206"/>
      <c r="EP1187" s="206"/>
      <c r="EQ1187" s="206"/>
      <c r="ER1187" s="206"/>
      <c r="ES1187" s="206"/>
      <c r="ET1187" s="206"/>
      <c r="EU1187" s="206"/>
      <c r="EV1187" s="206"/>
      <c r="EW1187" s="206"/>
      <c r="EX1187" s="206"/>
      <c r="EY1187" s="206"/>
      <c r="EZ1187" s="206"/>
      <c r="FA1187" s="206"/>
      <c r="FB1187" s="206"/>
      <c r="FC1187" s="206"/>
      <c r="FD1187" s="206"/>
      <c r="FE1187" s="206"/>
      <c r="FF1187" s="206"/>
      <c r="FG1187" s="206"/>
      <c r="FH1187" s="206"/>
      <c r="FI1187" s="206"/>
      <c r="FJ1187" s="206"/>
      <c r="FK1187" s="206"/>
      <c r="FL1187" s="206"/>
      <c r="FM1187" s="206"/>
      <c r="FN1187" s="206"/>
      <c r="FO1187" s="206"/>
      <c r="FP1187" s="206"/>
      <c r="FQ1187" s="206"/>
      <c r="FR1187" s="206"/>
      <c r="FS1187" s="206"/>
      <c r="FT1187" s="206"/>
      <c r="FU1187" s="206"/>
      <c r="FV1187" s="206"/>
      <c r="FW1187" s="206"/>
      <c r="FX1187" s="206"/>
      <c r="FY1187" s="206"/>
      <c r="FZ1187" s="206"/>
      <c r="GA1187" s="206"/>
      <c r="GB1187" s="206"/>
      <c r="GC1187" s="206"/>
      <c r="GD1187" s="206"/>
      <c r="GE1187" s="206"/>
      <c r="GF1187" s="206"/>
      <c r="GG1187" s="206"/>
      <c r="GH1187" s="206"/>
      <c r="GI1187" s="206"/>
      <c r="GJ1187" s="206"/>
      <c r="GK1187" s="206"/>
      <c r="GL1187" s="206"/>
      <c r="GM1187" s="206"/>
      <c r="GN1187" s="206"/>
      <c r="GO1187" s="206"/>
      <c r="GP1187" s="206"/>
      <c r="GQ1187" s="206"/>
      <c r="GR1187" s="206"/>
      <c r="GS1187" s="206"/>
      <c r="GT1187" s="206"/>
      <c r="GU1187" s="206"/>
      <c r="GV1187" s="206"/>
      <c r="GW1187" s="206"/>
      <c r="GX1187" s="206"/>
      <c r="GY1187" s="206"/>
      <c r="GZ1187" s="206"/>
      <c r="HA1187" s="206"/>
      <c r="HB1187" s="206"/>
      <c r="HC1187" s="206"/>
      <c r="HD1187" s="206"/>
      <c r="HE1187" s="206"/>
      <c r="HF1187" s="206"/>
      <c r="HG1187" s="206"/>
      <c r="HH1187" s="206"/>
      <c r="HI1187" s="206"/>
      <c r="HJ1187" s="206"/>
      <c r="HK1187" s="206"/>
      <c r="HL1187" s="206"/>
      <c r="HM1187" s="206"/>
      <c r="HN1187" s="206"/>
      <c r="HO1187" s="206"/>
      <c r="HP1187" s="206"/>
      <c r="HQ1187" s="206"/>
      <c r="HR1187" s="206"/>
      <c r="HS1187" s="206"/>
      <c r="HT1187" s="206"/>
      <c r="HU1187" s="206"/>
      <c r="HV1187" s="206"/>
      <c r="HW1187" s="206"/>
      <c r="HX1187" s="206"/>
      <c r="HY1187" s="206"/>
      <c r="HZ1187" s="206"/>
      <c r="IA1187" s="206"/>
      <c r="IB1187" s="206"/>
      <c r="IC1187" s="206"/>
      <c r="ID1187" s="206"/>
      <c r="IE1187" s="206"/>
      <c r="IF1187" s="206"/>
      <c r="IG1187" s="206"/>
      <c r="IH1187" s="206"/>
    </row>
    <row r="1188" spans="1:242" s="225" customFormat="1" hidden="1" x14ac:dyDescent="0.25">
      <c r="A1188" s="206"/>
      <c r="B1188" s="206"/>
      <c r="C1188" s="204">
        <v>43788</v>
      </c>
      <c r="D1188" s="233" t="s">
        <v>2079</v>
      </c>
      <c r="E1188" s="319" t="s">
        <v>2069</v>
      </c>
      <c r="F1188" s="322"/>
      <c r="G1188" s="242" t="s">
        <v>1400</v>
      </c>
      <c r="H1188" s="285"/>
      <c r="I1188" s="236">
        <v>410000</v>
      </c>
      <c r="J1188" s="357">
        <f t="shared" si="18"/>
        <v>22389782</v>
      </c>
      <c r="K1188" s="251"/>
      <c r="L1188" s="287"/>
      <c r="M1188" s="319" t="s">
        <v>2069</v>
      </c>
      <c r="N1188" s="287"/>
      <c r="O1188" s="287"/>
      <c r="P1188" s="287"/>
      <c r="Q1188" s="287"/>
      <c r="R1188" s="287"/>
      <c r="S1188" s="287"/>
      <c r="T1188" s="287"/>
      <c r="U1188" s="287"/>
      <c r="V1188" s="287"/>
      <c r="W1188" s="287"/>
      <c r="X1188" s="287"/>
      <c r="Y1188" s="287"/>
      <c r="Z1188" s="287"/>
      <c r="AA1188" s="287"/>
      <c r="AB1188" s="287"/>
      <c r="AC1188" s="287"/>
      <c r="AD1188" s="287"/>
      <c r="AE1188" s="287"/>
      <c r="AF1188" s="287"/>
      <c r="AG1188" s="287"/>
      <c r="AH1188" s="287"/>
      <c r="AI1188" s="287"/>
      <c r="AJ1188" s="449"/>
      <c r="AK1188" s="206"/>
      <c r="AL1188" s="206"/>
      <c r="AM1188" s="206"/>
      <c r="AN1188" s="206"/>
      <c r="AO1188" s="206"/>
      <c r="AP1188" s="206"/>
      <c r="AQ1188" s="206"/>
      <c r="AR1188" s="206"/>
      <c r="AS1188" s="206"/>
      <c r="AT1188" s="206"/>
      <c r="AU1188" s="206"/>
      <c r="AV1188" s="206"/>
      <c r="AW1188" s="206"/>
      <c r="AX1188" s="206"/>
      <c r="AY1188" s="206"/>
      <c r="AZ1188" s="206"/>
      <c r="BA1188" s="206"/>
      <c r="BB1188" s="206"/>
      <c r="BC1188" s="206"/>
      <c r="BD1188" s="206"/>
      <c r="BE1188" s="206"/>
      <c r="BF1188" s="206"/>
      <c r="BG1188" s="206"/>
      <c r="BH1188" s="206"/>
      <c r="BI1188" s="206"/>
      <c r="BJ1188" s="206"/>
      <c r="BK1188" s="206"/>
      <c r="BL1188" s="206"/>
      <c r="BM1188" s="206"/>
      <c r="BN1188" s="206"/>
      <c r="BO1188" s="206"/>
      <c r="BP1188" s="206"/>
      <c r="BQ1188" s="206"/>
      <c r="BR1188" s="206"/>
      <c r="BS1188" s="206"/>
      <c r="BT1188" s="206"/>
      <c r="BU1188" s="206"/>
      <c r="BV1188" s="206"/>
      <c r="BW1188" s="206"/>
      <c r="BX1188" s="206"/>
      <c r="BY1188" s="206"/>
      <c r="BZ1188" s="206"/>
      <c r="CA1188" s="206"/>
      <c r="CB1188" s="206"/>
      <c r="CC1188" s="206"/>
      <c r="CD1188" s="206"/>
      <c r="CE1188" s="206"/>
      <c r="CF1188" s="206"/>
      <c r="CG1188" s="206"/>
      <c r="CH1188" s="206"/>
      <c r="CI1188" s="206"/>
      <c r="CJ1188" s="206"/>
      <c r="CK1188" s="206"/>
      <c r="CL1188" s="206"/>
      <c r="CM1188" s="206"/>
      <c r="CN1188" s="206"/>
      <c r="CO1188" s="206"/>
      <c r="CP1188" s="206"/>
      <c r="CQ1188" s="206"/>
      <c r="CR1188" s="206"/>
      <c r="CS1188" s="206"/>
      <c r="CT1188" s="206"/>
      <c r="CU1188" s="206"/>
      <c r="CV1188" s="206"/>
      <c r="CW1188" s="206"/>
      <c r="CX1188" s="206"/>
      <c r="CY1188" s="206"/>
      <c r="CZ1188" s="206"/>
      <c r="DA1188" s="206"/>
      <c r="DB1188" s="206"/>
      <c r="DC1188" s="206"/>
      <c r="DD1188" s="206"/>
      <c r="DE1188" s="206"/>
      <c r="DF1188" s="206"/>
      <c r="DG1188" s="206"/>
      <c r="DH1188" s="206"/>
      <c r="DI1188" s="206"/>
      <c r="DJ1188" s="206"/>
      <c r="DK1188" s="206"/>
      <c r="DL1188" s="206"/>
      <c r="DM1188" s="206"/>
      <c r="DN1188" s="206"/>
      <c r="DO1188" s="206"/>
      <c r="DP1188" s="206"/>
      <c r="DQ1188" s="206"/>
      <c r="DR1188" s="206"/>
      <c r="DS1188" s="206"/>
      <c r="DT1188" s="206"/>
      <c r="DU1188" s="206"/>
      <c r="DV1188" s="206"/>
      <c r="DW1188" s="206"/>
      <c r="DX1188" s="206"/>
      <c r="DY1188" s="206"/>
      <c r="DZ1188" s="206"/>
      <c r="EA1188" s="206"/>
      <c r="EB1188" s="206"/>
      <c r="EC1188" s="206"/>
      <c r="ED1188" s="206"/>
      <c r="EE1188" s="206"/>
      <c r="EF1188" s="206"/>
      <c r="EG1188" s="206"/>
      <c r="EH1188" s="206"/>
      <c r="EI1188" s="206"/>
      <c r="EJ1188" s="206"/>
      <c r="EK1188" s="206"/>
      <c r="EL1188" s="206"/>
      <c r="EM1188" s="206"/>
      <c r="EN1188" s="206"/>
      <c r="EO1188" s="206"/>
      <c r="EP1188" s="206"/>
      <c r="EQ1188" s="206"/>
      <c r="ER1188" s="206"/>
      <c r="ES1188" s="206"/>
      <c r="ET1188" s="206"/>
      <c r="EU1188" s="206"/>
      <c r="EV1188" s="206"/>
      <c r="EW1188" s="206"/>
      <c r="EX1188" s="206"/>
      <c r="EY1188" s="206"/>
      <c r="EZ1188" s="206"/>
      <c r="FA1188" s="206"/>
      <c r="FB1188" s="206"/>
      <c r="FC1188" s="206"/>
      <c r="FD1188" s="206"/>
      <c r="FE1188" s="206"/>
      <c r="FF1188" s="206"/>
      <c r="FG1188" s="206"/>
      <c r="FH1188" s="206"/>
      <c r="FI1188" s="206"/>
      <c r="FJ1188" s="206"/>
      <c r="FK1188" s="206"/>
      <c r="FL1188" s="206"/>
      <c r="FM1188" s="206"/>
      <c r="FN1188" s="206"/>
      <c r="FO1188" s="206"/>
      <c r="FP1188" s="206"/>
      <c r="FQ1188" s="206"/>
      <c r="FR1188" s="206"/>
      <c r="FS1188" s="206"/>
      <c r="FT1188" s="206"/>
      <c r="FU1188" s="206"/>
      <c r="FV1188" s="206"/>
      <c r="FW1188" s="206"/>
      <c r="FX1188" s="206"/>
      <c r="FY1188" s="206"/>
      <c r="FZ1188" s="206"/>
      <c r="GA1188" s="206"/>
      <c r="GB1188" s="206"/>
      <c r="GC1188" s="206"/>
      <c r="GD1188" s="206"/>
      <c r="GE1188" s="206"/>
      <c r="GF1188" s="206"/>
      <c r="GG1188" s="206"/>
      <c r="GH1188" s="206"/>
      <c r="GI1188" s="206"/>
      <c r="GJ1188" s="206"/>
      <c r="GK1188" s="206"/>
      <c r="GL1188" s="206"/>
      <c r="GM1188" s="206"/>
      <c r="GN1188" s="206"/>
      <c r="GO1188" s="206"/>
      <c r="GP1188" s="206"/>
      <c r="GQ1188" s="206"/>
      <c r="GR1188" s="206"/>
      <c r="GS1188" s="206"/>
      <c r="GT1188" s="206"/>
      <c r="GU1188" s="206"/>
      <c r="GV1188" s="206"/>
      <c r="GW1188" s="206"/>
      <c r="GX1188" s="206"/>
      <c r="GY1188" s="206"/>
      <c r="GZ1188" s="206"/>
      <c r="HA1188" s="206"/>
      <c r="HB1188" s="206"/>
      <c r="HC1188" s="206"/>
      <c r="HD1188" s="206"/>
      <c r="HE1188" s="206"/>
      <c r="HF1188" s="206"/>
      <c r="HG1188" s="206"/>
      <c r="HH1188" s="206"/>
      <c r="HI1188" s="206"/>
      <c r="HJ1188" s="206"/>
      <c r="HK1188" s="206"/>
      <c r="HL1188" s="206"/>
      <c r="HM1188" s="206"/>
      <c r="HN1188" s="206"/>
      <c r="HO1188" s="206"/>
      <c r="HP1188" s="206"/>
      <c r="HQ1188" s="206"/>
      <c r="HR1188" s="206"/>
      <c r="HS1188" s="206"/>
      <c r="HT1188" s="206"/>
      <c r="HU1188" s="206"/>
      <c r="HV1188" s="206"/>
      <c r="HW1188" s="206"/>
      <c r="HX1188" s="206"/>
      <c r="HY1188" s="206"/>
      <c r="HZ1188" s="206"/>
      <c r="IA1188" s="206"/>
      <c r="IB1188" s="206"/>
      <c r="IC1188" s="206"/>
      <c r="ID1188" s="206"/>
      <c r="IE1188" s="206"/>
      <c r="IF1188" s="206"/>
      <c r="IG1188" s="206"/>
      <c r="IH1188" s="206"/>
    </row>
    <row r="1189" spans="1:242" s="225" customFormat="1" hidden="1" x14ac:dyDescent="0.25">
      <c r="A1189" s="206"/>
      <c r="B1189" s="206"/>
      <c r="C1189" s="204">
        <v>43788</v>
      </c>
      <c r="D1189" s="233" t="s">
        <v>2080</v>
      </c>
      <c r="E1189" s="319" t="s">
        <v>2070</v>
      </c>
      <c r="F1189" s="322"/>
      <c r="G1189" s="242" t="s">
        <v>1190</v>
      </c>
      <c r="H1189" s="285"/>
      <c r="I1189" s="236">
        <v>1237400</v>
      </c>
      <c r="J1189" s="357">
        <f t="shared" si="18"/>
        <v>21152382</v>
      </c>
      <c r="K1189" s="251"/>
      <c r="L1189" s="287"/>
      <c r="M1189" s="319" t="s">
        <v>2070</v>
      </c>
      <c r="N1189" s="287"/>
      <c r="O1189" s="287"/>
      <c r="P1189" s="287"/>
      <c r="Q1189" s="287"/>
      <c r="R1189" s="287"/>
      <c r="S1189" s="287"/>
      <c r="T1189" s="287"/>
      <c r="U1189" s="287"/>
      <c r="V1189" s="287"/>
      <c r="W1189" s="287"/>
      <c r="X1189" s="287"/>
      <c r="Y1189" s="287"/>
      <c r="Z1189" s="287"/>
      <c r="AA1189" s="287"/>
      <c r="AB1189" s="287"/>
      <c r="AC1189" s="287"/>
      <c r="AD1189" s="287"/>
      <c r="AE1189" s="287"/>
      <c r="AF1189" s="287"/>
      <c r="AG1189" s="287"/>
      <c r="AH1189" s="287"/>
      <c r="AI1189" s="287"/>
      <c r="AJ1189" s="449"/>
      <c r="AK1189" s="206"/>
      <c r="AL1189" s="206"/>
      <c r="AM1189" s="206"/>
      <c r="AN1189" s="206"/>
      <c r="AO1189" s="206"/>
      <c r="AP1189" s="206"/>
      <c r="AQ1189" s="206"/>
      <c r="AR1189" s="206"/>
      <c r="AS1189" s="206"/>
      <c r="AT1189" s="206"/>
      <c r="AU1189" s="206"/>
      <c r="AV1189" s="206"/>
      <c r="AW1189" s="206"/>
      <c r="AX1189" s="206"/>
      <c r="AY1189" s="206"/>
      <c r="AZ1189" s="206"/>
      <c r="BA1189" s="206"/>
      <c r="BB1189" s="206"/>
      <c r="BC1189" s="206"/>
      <c r="BD1189" s="206"/>
      <c r="BE1189" s="206"/>
      <c r="BF1189" s="206"/>
      <c r="BG1189" s="206"/>
      <c r="BH1189" s="206"/>
      <c r="BI1189" s="206"/>
      <c r="BJ1189" s="206"/>
      <c r="BK1189" s="206"/>
      <c r="BL1189" s="206"/>
      <c r="BM1189" s="206"/>
      <c r="BN1189" s="206"/>
      <c r="BO1189" s="206"/>
      <c r="BP1189" s="206"/>
      <c r="BQ1189" s="206"/>
      <c r="BR1189" s="206"/>
      <c r="BS1189" s="206"/>
      <c r="BT1189" s="206"/>
      <c r="BU1189" s="206"/>
      <c r="BV1189" s="206"/>
      <c r="BW1189" s="206"/>
      <c r="BX1189" s="206"/>
      <c r="BY1189" s="206"/>
      <c r="BZ1189" s="206"/>
      <c r="CA1189" s="206"/>
      <c r="CB1189" s="206"/>
      <c r="CC1189" s="206"/>
      <c r="CD1189" s="206"/>
      <c r="CE1189" s="206"/>
      <c r="CF1189" s="206"/>
      <c r="CG1189" s="206"/>
      <c r="CH1189" s="206"/>
      <c r="CI1189" s="206"/>
      <c r="CJ1189" s="206"/>
      <c r="CK1189" s="206"/>
      <c r="CL1189" s="206"/>
      <c r="CM1189" s="206"/>
      <c r="CN1189" s="206"/>
      <c r="CO1189" s="206"/>
      <c r="CP1189" s="206"/>
      <c r="CQ1189" s="206"/>
      <c r="CR1189" s="206"/>
      <c r="CS1189" s="206"/>
      <c r="CT1189" s="206"/>
      <c r="CU1189" s="206"/>
      <c r="CV1189" s="206"/>
      <c r="CW1189" s="206"/>
      <c r="CX1189" s="206"/>
      <c r="CY1189" s="206"/>
      <c r="CZ1189" s="206"/>
      <c r="DA1189" s="206"/>
      <c r="DB1189" s="206"/>
      <c r="DC1189" s="206"/>
      <c r="DD1189" s="206"/>
      <c r="DE1189" s="206"/>
      <c r="DF1189" s="206"/>
      <c r="DG1189" s="206"/>
      <c r="DH1189" s="206"/>
      <c r="DI1189" s="206"/>
      <c r="DJ1189" s="206"/>
      <c r="DK1189" s="206"/>
      <c r="DL1189" s="206"/>
      <c r="DM1189" s="206"/>
      <c r="DN1189" s="206"/>
      <c r="DO1189" s="206"/>
      <c r="DP1189" s="206"/>
      <c r="DQ1189" s="206"/>
      <c r="DR1189" s="206"/>
      <c r="DS1189" s="206"/>
      <c r="DT1189" s="206"/>
      <c r="DU1189" s="206"/>
      <c r="DV1189" s="206"/>
      <c r="DW1189" s="206"/>
      <c r="DX1189" s="206"/>
      <c r="DY1189" s="206"/>
      <c r="DZ1189" s="206"/>
      <c r="EA1189" s="206"/>
      <c r="EB1189" s="206"/>
      <c r="EC1189" s="206"/>
      <c r="ED1189" s="206"/>
      <c r="EE1189" s="206"/>
      <c r="EF1189" s="206"/>
      <c r="EG1189" s="206"/>
      <c r="EH1189" s="206"/>
      <c r="EI1189" s="206"/>
      <c r="EJ1189" s="206"/>
      <c r="EK1189" s="206"/>
      <c r="EL1189" s="206"/>
      <c r="EM1189" s="206"/>
      <c r="EN1189" s="206"/>
      <c r="EO1189" s="206"/>
      <c r="EP1189" s="206"/>
      <c r="EQ1189" s="206"/>
      <c r="ER1189" s="206"/>
      <c r="ES1189" s="206"/>
      <c r="ET1189" s="206"/>
      <c r="EU1189" s="206"/>
      <c r="EV1189" s="206"/>
      <c r="EW1189" s="206"/>
      <c r="EX1189" s="206"/>
      <c r="EY1189" s="206"/>
      <c r="EZ1189" s="206"/>
      <c r="FA1189" s="206"/>
      <c r="FB1189" s="206"/>
      <c r="FC1189" s="206"/>
      <c r="FD1189" s="206"/>
      <c r="FE1189" s="206"/>
      <c r="FF1189" s="206"/>
      <c r="FG1189" s="206"/>
      <c r="FH1189" s="206"/>
      <c r="FI1189" s="206"/>
      <c r="FJ1189" s="206"/>
      <c r="FK1189" s="206"/>
      <c r="FL1189" s="206"/>
      <c r="FM1189" s="206"/>
      <c r="FN1189" s="206"/>
      <c r="FO1189" s="206"/>
      <c r="FP1189" s="206"/>
      <c r="FQ1189" s="206"/>
      <c r="FR1189" s="206"/>
      <c r="FS1189" s="206"/>
      <c r="FT1189" s="206"/>
      <c r="FU1189" s="206"/>
      <c r="FV1189" s="206"/>
      <c r="FW1189" s="206"/>
      <c r="FX1189" s="206"/>
      <c r="FY1189" s="206"/>
      <c r="FZ1189" s="206"/>
      <c r="GA1189" s="206"/>
      <c r="GB1189" s="206"/>
      <c r="GC1189" s="206"/>
      <c r="GD1189" s="206"/>
      <c r="GE1189" s="206"/>
      <c r="GF1189" s="206"/>
      <c r="GG1189" s="206"/>
      <c r="GH1189" s="206"/>
      <c r="GI1189" s="206"/>
      <c r="GJ1189" s="206"/>
      <c r="GK1189" s="206"/>
      <c r="GL1189" s="206"/>
      <c r="GM1189" s="206"/>
      <c r="GN1189" s="206"/>
      <c r="GO1189" s="206"/>
      <c r="GP1189" s="206"/>
      <c r="GQ1189" s="206"/>
      <c r="GR1189" s="206"/>
      <c r="GS1189" s="206"/>
      <c r="GT1189" s="206"/>
      <c r="GU1189" s="206"/>
      <c r="GV1189" s="206"/>
      <c r="GW1189" s="206"/>
      <c r="GX1189" s="206"/>
      <c r="GY1189" s="206"/>
      <c r="GZ1189" s="206"/>
      <c r="HA1189" s="206"/>
      <c r="HB1189" s="206"/>
      <c r="HC1189" s="206"/>
      <c r="HD1189" s="206"/>
      <c r="HE1189" s="206"/>
      <c r="HF1189" s="206"/>
      <c r="HG1189" s="206"/>
      <c r="HH1189" s="206"/>
      <c r="HI1189" s="206"/>
      <c r="HJ1189" s="206"/>
      <c r="HK1189" s="206"/>
      <c r="HL1189" s="206"/>
      <c r="HM1189" s="206"/>
      <c r="HN1189" s="206"/>
      <c r="HO1189" s="206"/>
      <c r="HP1189" s="206"/>
      <c r="HQ1189" s="206"/>
      <c r="HR1189" s="206"/>
      <c r="HS1189" s="206"/>
      <c r="HT1189" s="206"/>
      <c r="HU1189" s="206"/>
      <c r="HV1189" s="206"/>
      <c r="HW1189" s="206"/>
      <c r="HX1189" s="206"/>
      <c r="HY1189" s="206"/>
      <c r="HZ1189" s="206"/>
      <c r="IA1189" s="206"/>
      <c r="IB1189" s="206"/>
      <c r="IC1189" s="206"/>
      <c r="ID1189" s="206"/>
      <c r="IE1189" s="206"/>
      <c r="IF1189" s="206"/>
      <c r="IG1189" s="206"/>
      <c r="IH1189" s="206"/>
    </row>
    <row r="1190" spans="1:242" s="225" customFormat="1" hidden="1" x14ac:dyDescent="0.25">
      <c r="A1190" s="206"/>
      <c r="B1190" s="206"/>
      <c r="C1190" s="204">
        <v>43788</v>
      </c>
      <c r="D1190" s="233" t="s">
        <v>2081</v>
      </c>
      <c r="E1190" s="319" t="s">
        <v>2071</v>
      </c>
      <c r="F1190" s="322"/>
      <c r="G1190" s="242" t="s">
        <v>1521</v>
      </c>
      <c r="H1190" s="285"/>
      <c r="I1190" s="236">
        <v>60000</v>
      </c>
      <c r="J1190" s="357">
        <f t="shared" si="18"/>
        <v>21092382</v>
      </c>
      <c r="K1190" s="251"/>
      <c r="L1190" s="287"/>
      <c r="M1190" s="319" t="s">
        <v>2071</v>
      </c>
      <c r="N1190" s="287"/>
      <c r="O1190" s="287"/>
      <c r="P1190" s="287"/>
      <c r="Q1190" s="287"/>
      <c r="R1190" s="287"/>
      <c r="S1190" s="287"/>
      <c r="T1190" s="287"/>
      <c r="U1190" s="287"/>
      <c r="V1190" s="287"/>
      <c r="W1190" s="287"/>
      <c r="X1190" s="287"/>
      <c r="Y1190" s="287"/>
      <c r="Z1190" s="287"/>
      <c r="AA1190" s="287"/>
      <c r="AB1190" s="287"/>
      <c r="AC1190" s="287"/>
      <c r="AD1190" s="287"/>
      <c r="AE1190" s="287"/>
      <c r="AF1190" s="287"/>
      <c r="AG1190" s="287"/>
      <c r="AH1190" s="287"/>
      <c r="AI1190" s="287"/>
      <c r="AJ1190" s="449"/>
      <c r="AK1190" s="206"/>
      <c r="AL1190" s="206"/>
      <c r="AM1190" s="206"/>
      <c r="AN1190" s="206"/>
      <c r="AO1190" s="206"/>
      <c r="AP1190" s="206"/>
      <c r="AQ1190" s="206"/>
      <c r="AR1190" s="206"/>
      <c r="AS1190" s="206"/>
      <c r="AT1190" s="206"/>
      <c r="AU1190" s="206"/>
      <c r="AV1190" s="206"/>
      <c r="AW1190" s="206"/>
      <c r="AX1190" s="206"/>
      <c r="AY1190" s="206"/>
      <c r="AZ1190" s="206"/>
      <c r="BA1190" s="206"/>
      <c r="BB1190" s="206"/>
      <c r="BC1190" s="206"/>
      <c r="BD1190" s="206"/>
      <c r="BE1190" s="206"/>
      <c r="BF1190" s="206"/>
      <c r="BG1190" s="206"/>
      <c r="BH1190" s="206"/>
      <c r="BI1190" s="206"/>
      <c r="BJ1190" s="206"/>
      <c r="BK1190" s="206"/>
      <c r="BL1190" s="206"/>
      <c r="BM1190" s="206"/>
      <c r="BN1190" s="206"/>
      <c r="BO1190" s="206"/>
      <c r="BP1190" s="206"/>
      <c r="BQ1190" s="206"/>
      <c r="BR1190" s="206"/>
      <c r="BS1190" s="206"/>
      <c r="BT1190" s="206"/>
      <c r="BU1190" s="206"/>
      <c r="BV1190" s="206"/>
      <c r="BW1190" s="206"/>
      <c r="BX1190" s="206"/>
      <c r="BY1190" s="206"/>
      <c r="BZ1190" s="206"/>
      <c r="CA1190" s="206"/>
      <c r="CB1190" s="206"/>
      <c r="CC1190" s="206"/>
      <c r="CD1190" s="206"/>
      <c r="CE1190" s="206"/>
      <c r="CF1190" s="206"/>
      <c r="CG1190" s="206"/>
      <c r="CH1190" s="206"/>
      <c r="CI1190" s="206"/>
      <c r="CJ1190" s="206"/>
      <c r="CK1190" s="206"/>
      <c r="CL1190" s="206"/>
      <c r="CM1190" s="206"/>
      <c r="CN1190" s="206"/>
      <c r="CO1190" s="206"/>
      <c r="CP1190" s="206"/>
      <c r="CQ1190" s="206"/>
      <c r="CR1190" s="206"/>
      <c r="CS1190" s="206"/>
      <c r="CT1190" s="206"/>
      <c r="CU1190" s="206"/>
      <c r="CV1190" s="206"/>
      <c r="CW1190" s="206"/>
      <c r="CX1190" s="206"/>
      <c r="CY1190" s="206"/>
      <c r="CZ1190" s="206"/>
      <c r="DA1190" s="206"/>
      <c r="DB1190" s="206"/>
      <c r="DC1190" s="206"/>
      <c r="DD1190" s="206"/>
      <c r="DE1190" s="206"/>
      <c r="DF1190" s="206"/>
      <c r="DG1190" s="206"/>
      <c r="DH1190" s="206"/>
      <c r="DI1190" s="206"/>
      <c r="DJ1190" s="206"/>
      <c r="DK1190" s="206"/>
      <c r="DL1190" s="206"/>
      <c r="DM1190" s="206"/>
      <c r="DN1190" s="206"/>
      <c r="DO1190" s="206"/>
      <c r="DP1190" s="206"/>
      <c r="DQ1190" s="206"/>
      <c r="DR1190" s="206"/>
      <c r="DS1190" s="206"/>
      <c r="DT1190" s="206"/>
      <c r="DU1190" s="206"/>
      <c r="DV1190" s="206"/>
      <c r="DW1190" s="206"/>
      <c r="DX1190" s="206"/>
      <c r="DY1190" s="206"/>
      <c r="DZ1190" s="206"/>
      <c r="EA1190" s="206"/>
      <c r="EB1190" s="206"/>
      <c r="EC1190" s="206"/>
      <c r="ED1190" s="206"/>
      <c r="EE1190" s="206"/>
      <c r="EF1190" s="206"/>
      <c r="EG1190" s="206"/>
      <c r="EH1190" s="206"/>
      <c r="EI1190" s="206"/>
      <c r="EJ1190" s="206"/>
      <c r="EK1190" s="206"/>
      <c r="EL1190" s="206"/>
      <c r="EM1190" s="206"/>
      <c r="EN1190" s="206"/>
      <c r="EO1190" s="206"/>
      <c r="EP1190" s="206"/>
      <c r="EQ1190" s="206"/>
      <c r="ER1190" s="206"/>
      <c r="ES1190" s="206"/>
      <c r="ET1190" s="206"/>
      <c r="EU1190" s="206"/>
      <c r="EV1190" s="206"/>
      <c r="EW1190" s="206"/>
      <c r="EX1190" s="206"/>
      <c r="EY1190" s="206"/>
      <c r="EZ1190" s="206"/>
      <c r="FA1190" s="206"/>
      <c r="FB1190" s="206"/>
      <c r="FC1190" s="206"/>
      <c r="FD1190" s="206"/>
      <c r="FE1190" s="206"/>
      <c r="FF1190" s="206"/>
      <c r="FG1190" s="206"/>
      <c r="FH1190" s="206"/>
      <c r="FI1190" s="206"/>
      <c r="FJ1190" s="206"/>
      <c r="FK1190" s="206"/>
      <c r="FL1190" s="206"/>
      <c r="FM1190" s="206"/>
      <c r="FN1190" s="206"/>
      <c r="FO1190" s="206"/>
      <c r="FP1190" s="206"/>
      <c r="FQ1190" s="206"/>
      <c r="FR1190" s="206"/>
      <c r="FS1190" s="206"/>
      <c r="FT1190" s="206"/>
      <c r="FU1190" s="206"/>
      <c r="FV1190" s="206"/>
      <c r="FW1190" s="206"/>
      <c r="FX1190" s="206"/>
      <c r="FY1190" s="206"/>
      <c r="FZ1190" s="206"/>
      <c r="GA1190" s="206"/>
      <c r="GB1190" s="206"/>
      <c r="GC1190" s="206"/>
      <c r="GD1190" s="206"/>
      <c r="GE1190" s="206"/>
      <c r="GF1190" s="206"/>
      <c r="GG1190" s="206"/>
      <c r="GH1190" s="206"/>
      <c r="GI1190" s="206"/>
      <c r="GJ1190" s="206"/>
      <c r="GK1190" s="206"/>
      <c r="GL1190" s="206"/>
      <c r="GM1190" s="206"/>
      <c r="GN1190" s="206"/>
      <c r="GO1190" s="206"/>
      <c r="GP1190" s="206"/>
      <c r="GQ1190" s="206"/>
      <c r="GR1190" s="206"/>
      <c r="GS1190" s="206"/>
      <c r="GT1190" s="206"/>
      <c r="GU1190" s="206"/>
      <c r="GV1190" s="206"/>
      <c r="GW1190" s="206"/>
      <c r="GX1190" s="206"/>
      <c r="GY1190" s="206"/>
      <c r="GZ1190" s="206"/>
      <c r="HA1190" s="206"/>
      <c r="HB1190" s="206"/>
      <c r="HC1190" s="206"/>
      <c r="HD1190" s="206"/>
      <c r="HE1190" s="206"/>
      <c r="HF1190" s="206"/>
      <c r="HG1190" s="206"/>
      <c r="HH1190" s="206"/>
      <c r="HI1190" s="206"/>
      <c r="HJ1190" s="206"/>
      <c r="HK1190" s="206"/>
      <c r="HL1190" s="206"/>
      <c r="HM1190" s="206"/>
      <c r="HN1190" s="206"/>
      <c r="HO1190" s="206"/>
      <c r="HP1190" s="206"/>
      <c r="HQ1190" s="206"/>
      <c r="HR1190" s="206"/>
      <c r="HS1190" s="206"/>
      <c r="HT1190" s="206"/>
      <c r="HU1190" s="206"/>
      <c r="HV1190" s="206"/>
      <c r="HW1190" s="206"/>
      <c r="HX1190" s="206"/>
      <c r="HY1190" s="206"/>
      <c r="HZ1190" s="206"/>
      <c r="IA1190" s="206"/>
      <c r="IB1190" s="206"/>
      <c r="IC1190" s="206"/>
      <c r="ID1190" s="206"/>
      <c r="IE1190" s="206"/>
      <c r="IF1190" s="206"/>
      <c r="IG1190" s="206"/>
      <c r="IH1190" s="206"/>
    </row>
    <row r="1191" spans="1:242" s="225" customFormat="1" hidden="1" x14ac:dyDescent="0.25">
      <c r="A1191" s="206"/>
      <c r="B1191" s="206"/>
      <c r="C1191" s="204">
        <v>43789</v>
      </c>
      <c r="D1191" s="233" t="s">
        <v>2082</v>
      </c>
      <c r="E1191" s="319" t="s">
        <v>2072</v>
      </c>
      <c r="F1191" s="322"/>
      <c r="G1191" s="242" t="s">
        <v>1392</v>
      </c>
      <c r="H1191" s="285"/>
      <c r="I1191" s="236">
        <v>6120000</v>
      </c>
      <c r="J1191" s="357">
        <f t="shared" si="18"/>
        <v>14972382</v>
      </c>
      <c r="K1191" s="251"/>
      <c r="L1191" s="287"/>
      <c r="M1191" s="319" t="s">
        <v>2072</v>
      </c>
      <c r="N1191" s="287"/>
      <c r="O1191" s="287"/>
      <c r="P1191" s="287"/>
      <c r="Q1191" s="287"/>
      <c r="R1191" s="287"/>
      <c r="S1191" s="287"/>
      <c r="T1191" s="287"/>
      <c r="U1191" s="287"/>
      <c r="V1191" s="287"/>
      <c r="W1191" s="287"/>
      <c r="X1191" s="287"/>
      <c r="Y1191" s="287"/>
      <c r="Z1191" s="287"/>
      <c r="AA1191" s="287"/>
      <c r="AB1191" s="287"/>
      <c r="AC1191" s="287"/>
      <c r="AD1191" s="287"/>
      <c r="AE1191" s="287"/>
      <c r="AF1191" s="287"/>
      <c r="AG1191" s="287"/>
      <c r="AH1191" s="287"/>
      <c r="AI1191" s="287"/>
      <c r="AJ1191" s="449"/>
      <c r="AK1191" s="206"/>
      <c r="AL1191" s="206"/>
      <c r="AM1191" s="206"/>
      <c r="AN1191" s="206"/>
      <c r="AO1191" s="206"/>
      <c r="AP1191" s="206"/>
      <c r="AQ1191" s="206"/>
      <c r="AR1191" s="206"/>
      <c r="AS1191" s="206"/>
      <c r="AT1191" s="206"/>
      <c r="AU1191" s="206"/>
      <c r="AV1191" s="206"/>
      <c r="AW1191" s="206"/>
      <c r="AX1191" s="206"/>
      <c r="AY1191" s="206"/>
      <c r="AZ1191" s="206"/>
      <c r="BA1191" s="206"/>
      <c r="BB1191" s="206"/>
      <c r="BC1191" s="206"/>
      <c r="BD1191" s="206"/>
      <c r="BE1191" s="206"/>
      <c r="BF1191" s="206"/>
      <c r="BG1191" s="206"/>
      <c r="BH1191" s="206"/>
      <c r="BI1191" s="206"/>
      <c r="BJ1191" s="206"/>
      <c r="BK1191" s="206"/>
      <c r="BL1191" s="206"/>
      <c r="BM1191" s="206"/>
      <c r="BN1191" s="206"/>
      <c r="BO1191" s="206"/>
      <c r="BP1191" s="206"/>
      <c r="BQ1191" s="206"/>
      <c r="BR1191" s="206"/>
      <c r="BS1191" s="206"/>
      <c r="BT1191" s="206"/>
      <c r="BU1191" s="206"/>
      <c r="BV1191" s="206"/>
      <c r="BW1191" s="206"/>
      <c r="BX1191" s="206"/>
      <c r="BY1191" s="206"/>
      <c r="BZ1191" s="206"/>
      <c r="CA1191" s="206"/>
      <c r="CB1191" s="206"/>
      <c r="CC1191" s="206"/>
      <c r="CD1191" s="206"/>
      <c r="CE1191" s="206"/>
      <c r="CF1191" s="206"/>
      <c r="CG1191" s="206"/>
      <c r="CH1191" s="206"/>
      <c r="CI1191" s="206"/>
      <c r="CJ1191" s="206"/>
      <c r="CK1191" s="206"/>
      <c r="CL1191" s="206"/>
      <c r="CM1191" s="206"/>
      <c r="CN1191" s="206"/>
      <c r="CO1191" s="206"/>
      <c r="CP1191" s="206"/>
      <c r="CQ1191" s="206"/>
      <c r="CR1191" s="206"/>
      <c r="CS1191" s="206"/>
      <c r="CT1191" s="206"/>
      <c r="CU1191" s="206"/>
      <c r="CV1191" s="206"/>
      <c r="CW1191" s="206"/>
      <c r="CX1191" s="206"/>
      <c r="CY1191" s="206"/>
      <c r="CZ1191" s="206"/>
      <c r="DA1191" s="206"/>
      <c r="DB1191" s="206"/>
      <c r="DC1191" s="206"/>
      <c r="DD1191" s="206"/>
      <c r="DE1191" s="206"/>
      <c r="DF1191" s="206"/>
      <c r="DG1191" s="206"/>
      <c r="DH1191" s="206"/>
      <c r="DI1191" s="206"/>
      <c r="DJ1191" s="206"/>
      <c r="DK1191" s="206"/>
      <c r="DL1191" s="206"/>
      <c r="DM1191" s="206"/>
      <c r="DN1191" s="206"/>
      <c r="DO1191" s="206"/>
      <c r="DP1191" s="206"/>
      <c r="DQ1191" s="206"/>
      <c r="DR1191" s="206"/>
      <c r="DS1191" s="206"/>
      <c r="DT1191" s="206"/>
      <c r="DU1191" s="206"/>
      <c r="DV1191" s="206"/>
      <c r="DW1191" s="206"/>
      <c r="DX1191" s="206"/>
      <c r="DY1191" s="206"/>
      <c r="DZ1191" s="206"/>
      <c r="EA1191" s="206"/>
      <c r="EB1191" s="206"/>
      <c r="EC1191" s="206"/>
      <c r="ED1191" s="206"/>
      <c r="EE1191" s="206"/>
      <c r="EF1191" s="206"/>
      <c r="EG1191" s="206"/>
      <c r="EH1191" s="206"/>
      <c r="EI1191" s="206"/>
      <c r="EJ1191" s="206"/>
      <c r="EK1191" s="206"/>
      <c r="EL1191" s="206"/>
      <c r="EM1191" s="206"/>
      <c r="EN1191" s="206"/>
      <c r="EO1191" s="206"/>
      <c r="EP1191" s="206"/>
      <c r="EQ1191" s="206"/>
      <c r="ER1191" s="206"/>
      <c r="ES1191" s="206"/>
      <c r="ET1191" s="206"/>
      <c r="EU1191" s="206"/>
      <c r="EV1191" s="206"/>
      <c r="EW1191" s="206"/>
      <c r="EX1191" s="206"/>
      <c r="EY1191" s="206"/>
      <c r="EZ1191" s="206"/>
      <c r="FA1191" s="206"/>
      <c r="FB1191" s="206"/>
      <c r="FC1191" s="206"/>
      <c r="FD1191" s="206"/>
      <c r="FE1191" s="206"/>
      <c r="FF1191" s="206"/>
      <c r="FG1191" s="206"/>
      <c r="FH1191" s="206"/>
      <c r="FI1191" s="206"/>
      <c r="FJ1191" s="206"/>
      <c r="FK1191" s="206"/>
      <c r="FL1191" s="206"/>
      <c r="FM1191" s="206"/>
      <c r="FN1191" s="206"/>
      <c r="FO1191" s="206"/>
      <c r="FP1191" s="206"/>
      <c r="FQ1191" s="206"/>
      <c r="FR1191" s="206"/>
      <c r="FS1191" s="206"/>
      <c r="FT1191" s="206"/>
      <c r="FU1191" s="206"/>
      <c r="FV1191" s="206"/>
      <c r="FW1191" s="206"/>
      <c r="FX1191" s="206"/>
      <c r="FY1191" s="206"/>
      <c r="FZ1191" s="206"/>
      <c r="GA1191" s="206"/>
      <c r="GB1191" s="206"/>
      <c r="GC1191" s="206"/>
      <c r="GD1191" s="206"/>
      <c r="GE1191" s="206"/>
      <c r="GF1191" s="206"/>
      <c r="GG1191" s="206"/>
      <c r="GH1191" s="206"/>
      <c r="GI1191" s="206"/>
      <c r="GJ1191" s="206"/>
      <c r="GK1191" s="206"/>
      <c r="GL1191" s="206"/>
      <c r="GM1191" s="206"/>
      <c r="GN1191" s="206"/>
      <c r="GO1191" s="206"/>
      <c r="GP1191" s="206"/>
      <c r="GQ1191" s="206"/>
      <c r="GR1191" s="206"/>
      <c r="GS1191" s="206"/>
      <c r="GT1191" s="206"/>
      <c r="GU1191" s="206"/>
      <c r="GV1191" s="206"/>
      <c r="GW1191" s="206"/>
      <c r="GX1191" s="206"/>
      <c r="GY1191" s="206"/>
      <c r="GZ1191" s="206"/>
      <c r="HA1191" s="206"/>
      <c r="HB1191" s="206"/>
      <c r="HC1191" s="206"/>
      <c r="HD1191" s="206"/>
      <c r="HE1191" s="206"/>
      <c r="HF1191" s="206"/>
      <c r="HG1191" s="206"/>
      <c r="HH1191" s="206"/>
      <c r="HI1191" s="206"/>
      <c r="HJ1191" s="206"/>
      <c r="HK1191" s="206"/>
      <c r="HL1191" s="206"/>
      <c r="HM1191" s="206"/>
      <c r="HN1191" s="206"/>
      <c r="HO1191" s="206"/>
      <c r="HP1191" s="206"/>
      <c r="HQ1191" s="206"/>
      <c r="HR1191" s="206"/>
      <c r="HS1191" s="206"/>
      <c r="HT1191" s="206"/>
      <c r="HU1191" s="206"/>
      <c r="HV1191" s="206"/>
      <c r="HW1191" s="206"/>
      <c r="HX1191" s="206"/>
      <c r="HY1191" s="206"/>
      <c r="HZ1191" s="206"/>
      <c r="IA1191" s="206"/>
      <c r="IB1191" s="206"/>
      <c r="IC1191" s="206"/>
      <c r="ID1191" s="206"/>
      <c r="IE1191" s="206"/>
      <c r="IF1191" s="206"/>
      <c r="IG1191" s="206"/>
      <c r="IH1191" s="206"/>
    </row>
    <row r="1192" spans="1:242" s="225" customFormat="1" hidden="1" x14ac:dyDescent="0.25">
      <c r="A1192" s="206"/>
      <c r="B1192" s="206"/>
      <c r="C1192" s="204">
        <v>43789</v>
      </c>
      <c r="D1192" s="233" t="s">
        <v>2083</v>
      </c>
      <c r="E1192" s="319" t="s">
        <v>2073</v>
      </c>
      <c r="F1192" s="322"/>
      <c r="G1192" s="242" t="s">
        <v>1185</v>
      </c>
      <c r="H1192" s="285"/>
      <c r="I1192" s="236">
        <v>14000</v>
      </c>
      <c r="J1192" s="357">
        <f t="shared" si="18"/>
        <v>14958382</v>
      </c>
      <c r="K1192" s="251"/>
      <c r="L1192" s="287"/>
      <c r="M1192" s="319" t="s">
        <v>2073</v>
      </c>
      <c r="N1192" s="287"/>
      <c r="O1192" s="287"/>
      <c r="P1192" s="287"/>
      <c r="Q1192" s="287"/>
      <c r="R1192" s="287"/>
      <c r="S1192" s="287"/>
      <c r="T1192" s="287"/>
      <c r="U1192" s="287"/>
      <c r="V1192" s="287"/>
      <c r="W1192" s="287"/>
      <c r="X1192" s="287"/>
      <c r="Y1192" s="287"/>
      <c r="Z1192" s="287"/>
      <c r="AA1192" s="287"/>
      <c r="AB1192" s="287"/>
      <c r="AC1192" s="287"/>
      <c r="AD1192" s="287"/>
      <c r="AE1192" s="287"/>
      <c r="AF1192" s="287"/>
      <c r="AG1192" s="287"/>
      <c r="AH1192" s="287"/>
      <c r="AI1192" s="287"/>
      <c r="AJ1192" s="449"/>
      <c r="AK1192" s="206"/>
      <c r="AL1192" s="206"/>
      <c r="AM1192" s="206"/>
      <c r="AN1192" s="206"/>
      <c r="AO1192" s="206"/>
      <c r="AP1192" s="206"/>
      <c r="AQ1192" s="206"/>
      <c r="AR1192" s="206"/>
      <c r="AS1192" s="206"/>
      <c r="AT1192" s="206"/>
      <c r="AU1192" s="206"/>
      <c r="AV1192" s="206"/>
      <c r="AW1192" s="206"/>
      <c r="AX1192" s="206"/>
      <c r="AY1192" s="206"/>
      <c r="AZ1192" s="206"/>
      <c r="BA1192" s="206"/>
      <c r="BB1192" s="206"/>
      <c r="BC1192" s="206"/>
      <c r="BD1192" s="206"/>
      <c r="BE1192" s="206"/>
      <c r="BF1192" s="206"/>
      <c r="BG1192" s="206"/>
      <c r="BH1192" s="206"/>
      <c r="BI1192" s="206"/>
      <c r="BJ1192" s="206"/>
      <c r="BK1192" s="206"/>
      <c r="BL1192" s="206"/>
      <c r="BM1192" s="206"/>
      <c r="BN1192" s="206"/>
      <c r="BO1192" s="206"/>
      <c r="BP1192" s="206"/>
      <c r="BQ1192" s="206"/>
      <c r="BR1192" s="206"/>
      <c r="BS1192" s="206"/>
      <c r="BT1192" s="206"/>
      <c r="BU1192" s="206"/>
      <c r="BV1192" s="206"/>
      <c r="BW1192" s="206"/>
      <c r="BX1192" s="206"/>
      <c r="BY1192" s="206"/>
      <c r="BZ1192" s="206"/>
      <c r="CA1192" s="206"/>
      <c r="CB1192" s="206"/>
      <c r="CC1192" s="206"/>
      <c r="CD1192" s="206"/>
      <c r="CE1192" s="206"/>
      <c r="CF1192" s="206"/>
      <c r="CG1192" s="206"/>
      <c r="CH1192" s="206"/>
      <c r="CI1192" s="206"/>
      <c r="CJ1192" s="206"/>
      <c r="CK1192" s="206"/>
      <c r="CL1192" s="206"/>
      <c r="CM1192" s="206"/>
      <c r="CN1192" s="206"/>
      <c r="CO1192" s="206"/>
      <c r="CP1192" s="206"/>
      <c r="CQ1192" s="206"/>
      <c r="CR1192" s="206"/>
      <c r="CS1192" s="206"/>
      <c r="CT1192" s="206"/>
      <c r="CU1192" s="206"/>
      <c r="CV1192" s="206"/>
      <c r="CW1192" s="206"/>
      <c r="CX1192" s="206"/>
      <c r="CY1192" s="206"/>
      <c r="CZ1192" s="206"/>
      <c r="DA1192" s="206"/>
      <c r="DB1192" s="206"/>
      <c r="DC1192" s="206"/>
      <c r="DD1192" s="206"/>
      <c r="DE1192" s="206"/>
      <c r="DF1192" s="206"/>
      <c r="DG1192" s="206"/>
      <c r="DH1192" s="206"/>
      <c r="DI1192" s="206"/>
      <c r="DJ1192" s="206"/>
      <c r="DK1192" s="206"/>
      <c r="DL1192" s="206"/>
      <c r="DM1192" s="206"/>
      <c r="DN1192" s="206"/>
      <c r="DO1192" s="206"/>
      <c r="DP1192" s="206"/>
      <c r="DQ1192" s="206"/>
      <c r="DR1192" s="206"/>
      <c r="DS1192" s="206"/>
      <c r="DT1192" s="206"/>
      <c r="DU1192" s="206"/>
      <c r="DV1192" s="206"/>
      <c r="DW1192" s="206"/>
      <c r="DX1192" s="206"/>
      <c r="DY1192" s="206"/>
      <c r="DZ1192" s="206"/>
      <c r="EA1192" s="206"/>
      <c r="EB1192" s="206"/>
      <c r="EC1192" s="206"/>
      <c r="ED1192" s="206"/>
      <c r="EE1192" s="206"/>
      <c r="EF1192" s="206"/>
      <c r="EG1192" s="206"/>
      <c r="EH1192" s="206"/>
      <c r="EI1192" s="206"/>
      <c r="EJ1192" s="206"/>
      <c r="EK1192" s="206"/>
      <c r="EL1192" s="206"/>
      <c r="EM1192" s="206"/>
      <c r="EN1192" s="206"/>
      <c r="EO1192" s="206"/>
      <c r="EP1192" s="206"/>
      <c r="EQ1192" s="206"/>
      <c r="ER1192" s="206"/>
      <c r="ES1192" s="206"/>
      <c r="ET1192" s="206"/>
      <c r="EU1192" s="206"/>
      <c r="EV1192" s="206"/>
      <c r="EW1192" s="206"/>
      <c r="EX1192" s="206"/>
      <c r="EY1192" s="206"/>
      <c r="EZ1192" s="206"/>
      <c r="FA1192" s="206"/>
      <c r="FB1192" s="206"/>
      <c r="FC1192" s="206"/>
      <c r="FD1192" s="206"/>
      <c r="FE1192" s="206"/>
      <c r="FF1192" s="206"/>
      <c r="FG1192" s="206"/>
      <c r="FH1192" s="206"/>
      <c r="FI1192" s="206"/>
      <c r="FJ1192" s="206"/>
      <c r="FK1192" s="206"/>
      <c r="FL1192" s="206"/>
      <c r="FM1192" s="206"/>
      <c r="FN1192" s="206"/>
      <c r="FO1192" s="206"/>
      <c r="FP1192" s="206"/>
      <c r="FQ1192" s="206"/>
      <c r="FR1192" s="206"/>
      <c r="FS1192" s="206"/>
      <c r="FT1192" s="206"/>
      <c r="FU1192" s="206"/>
      <c r="FV1192" s="206"/>
      <c r="FW1192" s="206"/>
      <c r="FX1192" s="206"/>
      <c r="FY1192" s="206"/>
      <c r="FZ1192" s="206"/>
      <c r="GA1192" s="206"/>
      <c r="GB1192" s="206"/>
      <c r="GC1192" s="206"/>
      <c r="GD1192" s="206"/>
      <c r="GE1192" s="206"/>
      <c r="GF1192" s="206"/>
      <c r="GG1192" s="206"/>
      <c r="GH1192" s="206"/>
      <c r="GI1192" s="206"/>
      <c r="GJ1192" s="206"/>
      <c r="GK1192" s="206"/>
      <c r="GL1192" s="206"/>
      <c r="GM1192" s="206"/>
      <c r="GN1192" s="206"/>
      <c r="GO1192" s="206"/>
      <c r="GP1192" s="206"/>
      <c r="GQ1192" s="206"/>
      <c r="GR1192" s="206"/>
      <c r="GS1192" s="206"/>
      <c r="GT1192" s="206"/>
      <c r="GU1192" s="206"/>
      <c r="GV1192" s="206"/>
      <c r="GW1192" s="206"/>
      <c r="GX1192" s="206"/>
      <c r="GY1192" s="206"/>
      <c r="GZ1192" s="206"/>
      <c r="HA1192" s="206"/>
      <c r="HB1192" s="206"/>
      <c r="HC1192" s="206"/>
      <c r="HD1192" s="206"/>
      <c r="HE1192" s="206"/>
      <c r="HF1192" s="206"/>
      <c r="HG1192" s="206"/>
      <c r="HH1192" s="206"/>
      <c r="HI1192" s="206"/>
      <c r="HJ1192" s="206"/>
      <c r="HK1192" s="206"/>
      <c r="HL1192" s="206"/>
      <c r="HM1192" s="206"/>
      <c r="HN1192" s="206"/>
      <c r="HO1192" s="206"/>
      <c r="HP1192" s="206"/>
      <c r="HQ1192" s="206"/>
      <c r="HR1192" s="206"/>
      <c r="HS1192" s="206"/>
      <c r="HT1192" s="206"/>
      <c r="HU1192" s="206"/>
      <c r="HV1192" s="206"/>
      <c r="HW1192" s="206"/>
      <c r="HX1192" s="206"/>
      <c r="HY1192" s="206"/>
      <c r="HZ1192" s="206"/>
      <c r="IA1192" s="206"/>
      <c r="IB1192" s="206"/>
      <c r="IC1192" s="206"/>
      <c r="ID1192" s="206"/>
      <c r="IE1192" s="206"/>
      <c r="IF1192" s="206"/>
      <c r="IG1192" s="206"/>
      <c r="IH1192" s="206"/>
    </row>
    <row r="1193" spans="1:242" s="225" customFormat="1" hidden="1" x14ac:dyDescent="0.25">
      <c r="A1193" s="206"/>
      <c r="B1193" s="206"/>
      <c r="C1193" s="204">
        <v>43791</v>
      </c>
      <c r="D1193" s="233" t="s">
        <v>2084</v>
      </c>
      <c r="E1193" s="319" t="s">
        <v>2074</v>
      </c>
      <c r="F1193" s="322"/>
      <c r="G1193" s="242" t="s">
        <v>1198</v>
      </c>
      <c r="H1193" s="285"/>
      <c r="I1193" s="236">
        <v>66500</v>
      </c>
      <c r="J1193" s="357">
        <f t="shared" si="18"/>
        <v>14891882</v>
      </c>
      <c r="K1193" s="251"/>
      <c r="L1193" s="287"/>
      <c r="M1193" s="319" t="s">
        <v>2074</v>
      </c>
      <c r="N1193" s="287"/>
      <c r="O1193" s="287"/>
      <c r="P1193" s="287"/>
      <c r="Q1193" s="287"/>
      <c r="R1193" s="287"/>
      <c r="S1193" s="287"/>
      <c r="T1193" s="287"/>
      <c r="U1193" s="287"/>
      <c r="V1193" s="287"/>
      <c r="W1193" s="287"/>
      <c r="X1193" s="287"/>
      <c r="Y1193" s="287"/>
      <c r="Z1193" s="287"/>
      <c r="AA1193" s="287"/>
      <c r="AB1193" s="287"/>
      <c r="AC1193" s="287"/>
      <c r="AD1193" s="287"/>
      <c r="AE1193" s="287"/>
      <c r="AF1193" s="287"/>
      <c r="AG1193" s="287"/>
      <c r="AH1193" s="287"/>
      <c r="AI1193" s="287"/>
      <c r="AJ1193" s="449"/>
      <c r="AK1193" s="206"/>
      <c r="AL1193" s="206"/>
      <c r="AM1193" s="206"/>
      <c r="AN1193" s="206"/>
      <c r="AO1193" s="206"/>
      <c r="AP1193" s="206"/>
      <c r="AQ1193" s="206"/>
      <c r="AR1193" s="206"/>
      <c r="AS1193" s="206"/>
      <c r="AT1193" s="206"/>
      <c r="AU1193" s="206"/>
      <c r="AV1193" s="206"/>
      <c r="AW1193" s="206"/>
      <c r="AX1193" s="206"/>
      <c r="AY1193" s="206"/>
      <c r="AZ1193" s="206"/>
      <c r="BA1193" s="206"/>
      <c r="BB1193" s="206"/>
      <c r="BC1193" s="206"/>
      <c r="BD1193" s="206"/>
      <c r="BE1193" s="206"/>
      <c r="BF1193" s="206"/>
      <c r="BG1193" s="206"/>
      <c r="BH1193" s="206"/>
      <c r="BI1193" s="206"/>
      <c r="BJ1193" s="206"/>
      <c r="BK1193" s="206"/>
      <c r="BL1193" s="206"/>
      <c r="BM1193" s="206"/>
      <c r="BN1193" s="206"/>
      <c r="BO1193" s="206"/>
      <c r="BP1193" s="206"/>
      <c r="BQ1193" s="206"/>
      <c r="BR1193" s="206"/>
      <c r="BS1193" s="206"/>
      <c r="BT1193" s="206"/>
      <c r="BU1193" s="206"/>
      <c r="BV1193" s="206"/>
      <c r="BW1193" s="206"/>
      <c r="BX1193" s="206"/>
      <c r="BY1193" s="206"/>
      <c r="BZ1193" s="206"/>
      <c r="CA1193" s="206"/>
      <c r="CB1193" s="206"/>
      <c r="CC1193" s="206"/>
      <c r="CD1193" s="206"/>
      <c r="CE1193" s="206"/>
      <c r="CF1193" s="206"/>
      <c r="CG1193" s="206"/>
      <c r="CH1193" s="206"/>
      <c r="CI1193" s="206"/>
      <c r="CJ1193" s="206"/>
      <c r="CK1193" s="206"/>
      <c r="CL1193" s="206"/>
      <c r="CM1193" s="206"/>
      <c r="CN1193" s="206"/>
      <c r="CO1193" s="206"/>
      <c r="CP1193" s="206"/>
      <c r="CQ1193" s="206"/>
      <c r="CR1193" s="206"/>
      <c r="CS1193" s="206"/>
      <c r="CT1193" s="206"/>
      <c r="CU1193" s="206"/>
      <c r="CV1193" s="206"/>
      <c r="CW1193" s="206"/>
      <c r="CX1193" s="206"/>
      <c r="CY1193" s="206"/>
      <c r="CZ1193" s="206"/>
      <c r="DA1193" s="206"/>
      <c r="DB1193" s="206"/>
      <c r="DC1193" s="206"/>
      <c r="DD1193" s="206"/>
      <c r="DE1193" s="206"/>
      <c r="DF1193" s="206"/>
      <c r="DG1193" s="206"/>
      <c r="DH1193" s="206"/>
      <c r="DI1193" s="206"/>
      <c r="DJ1193" s="206"/>
      <c r="DK1193" s="206"/>
      <c r="DL1193" s="206"/>
      <c r="DM1193" s="206"/>
      <c r="DN1193" s="206"/>
      <c r="DO1193" s="206"/>
      <c r="DP1193" s="206"/>
      <c r="DQ1193" s="206"/>
      <c r="DR1193" s="206"/>
      <c r="DS1193" s="206"/>
      <c r="DT1193" s="206"/>
      <c r="DU1193" s="206"/>
      <c r="DV1193" s="206"/>
      <c r="DW1193" s="206"/>
      <c r="DX1193" s="206"/>
      <c r="DY1193" s="206"/>
      <c r="DZ1193" s="206"/>
      <c r="EA1193" s="206"/>
      <c r="EB1193" s="206"/>
      <c r="EC1193" s="206"/>
      <c r="ED1193" s="206"/>
      <c r="EE1193" s="206"/>
      <c r="EF1193" s="206"/>
      <c r="EG1193" s="206"/>
      <c r="EH1193" s="206"/>
      <c r="EI1193" s="206"/>
      <c r="EJ1193" s="206"/>
      <c r="EK1193" s="206"/>
      <c r="EL1193" s="206"/>
      <c r="EM1193" s="206"/>
      <c r="EN1193" s="206"/>
      <c r="EO1193" s="206"/>
      <c r="EP1193" s="206"/>
      <c r="EQ1193" s="206"/>
      <c r="ER1193" s="206"/>
      <c r="ES1193" s="206"/>
      <c r="ET1193" s="206"/>
      <c r="EU1193" s="206"/>
      <c r="EV1193" s="206"/>
      <c r="EW1193" s="206"/>
      <c r="EX1193" s="206"/>
      <c r="EY1193" s="206"/>
      <c r="EZ1193" s="206"/>
      <c r="FA1193" s="206"/>
      <c r="FB1193" s="206"/>
      <c r="FC1193" s="206"/>
      <c r="FD1193" s="206"/>
      <c r="FE1193" s="206"/>
      <c r="FF1193" s="206"/>
      <c r="FG1193" s="206"/>
      <c r="FH1193" s="206"/>
      <c r="FI1193" s="206"/>
      <c r="FJ1193" s="206"/>
      <c r="FK1193" s="206"/>
      <c r="FL1193" s="206"/>
      <c r="FM1193" s="206"/>
      <c r="FN1193" s="206"/>
      <c r="FO1193" s="206"/>
      <c r="FP1193" s="206"/>
      <c r="FQ1193" s="206"/>
      <c r="FR1193" s="206"/>
      <c r="FS1193" s="206"/>
      <c r="FT1193" s="206"/>
      <c r="FU1193" s="206"/>
      <c r="FV1193" s="206"/>
      <c r="FW1193" s="206"/>
      <c r="FX1193" s="206"/>
      <c r="FY1193" s="206"/>
      <c r="FZ1193" s="206"/>
      <c r="GA1193" s="206"/>
      <c r="GB1193" s="206"/>
      <c r="GC1193" s="206"/>
      <c r="GD1193" s="206"/>
      <c r="GE1193" s="206"/>
      <c r="GF1193" s="206"/>
      <c r="GG1193" s="206"/>
      <c r="GH1193" s="206"/>
      <c r="GI1193" s="206"/>
      <c r="GJ1193" s="206"/>
      <c r="GK1193" s="206"/>
      <c r="GL1193" s="206"/>
      <c r="GM1193" s="206"/>
      <c r="GN1193" s="206"/>
      <c r="GO1193" s="206"/>
      <c r="GP1193" s="206"/>
      <c r="GQ1193" s="206"/>
      <c r="GR1193" s="206"/>
      <c r="GS1193" s="206"/>
      <c r="GT1193" s="206"/>
      <c r="GU1193" s="206"/>
      <c r="GV1193" s="206"/>
      <c r="GW1193" s="206"/>
      <c r="GX1193" s="206"/>
      <c r="GY1193" s="206"/>
      <c r="GZ1193" s="206"/>
      <c r="HA1193" s="206"/>
      <c r="HB1193" s="206"/>
      <c r="HC1193" s="206"/>
      <c r="HD1193" s="206"/>
      <c r="HE1193" s="206"/>
      <c r="HF1193" s="206"/>
      <c r="HG1193" s="206"/>
      <c r="HH1193" s="206"/>
      <c r="HI1193" s="206"/>
      <c r="HJ1193" s="206"/>
      <c r="HK1193" s="206"/>
      <c r="HL1193" s="206"/>
      <c r="HM1193" s="206"/>
      <c r="HN1193" s="206"/>
      <c r="HO1193" s="206"/>
      <c r="HP1193" s="206"/>
      <c r="HQ1193" s="206"/>
      <c r="HR1193" s="206"/>
      <c r="HS1193" s="206"/>
      <c r="HT1193" s="206"/>
      <c r="HU1193" s="206"/>
      <c r="HV1193" s="206"/>
      <c r="HW1193" s="206"/>
      <c r="HX1193" s="206"/>
      <c r="HY1193" s="206"/>
      <c r="HZ1193" s="206"/>
      <c r="IA1193" s="206"/>
      <c r="IB1193" s="206"/>
      <c r="IC1193" s="206"/>
      <c r="ID1193" s="206"/>
      <c r="IE1193" s="206"/>
      <c r="IF1193" s="206"/>
      <c r="IG1193" s="206"/>
      <c r="IH1193" s="206"/>
    </row>
    <row r="1194" spans="1:242" s="225" customFormat="1" hidden="1" x14ac:dyDescent="0.25">
      <c r="A1194" s="206"/>
      <c r="B1194" s="206"/>
      <c r="C1194" s="204">
        <v>43791</v>
      </c>
      <c r="D1194" s="233" t="s">
        <v>2085</v>
      </c>
      <c r="E1194" s="319" t="s">
        <v>2075</v>
      </c>
      <c r="F1194" s="322"/>
      <c r="G1194" s="242" t="s">
        <v>1198</v>
      </c>
      <c r="H1194" s="285"/>
      <c r="I1194" s="236">
        <v>755000</v>
      </c>
      <c r="J1194" s="357">
        <f t="shared" si="18"/>
        <v>14136882</v>
      </c>
      <c r="K1194" s="251"/>
      <c r="L1194" s="287"/>
      <c r="M1194" s="319" t="s">
        <v>2075</v>
      </c>
      <c r="N1194" s="287"/>
      <c r="O1194" s="287"/>
      <c r="P1194" s="287"/>
      <c r="Q1194" s="287"/>
      <c r="R1194" s="287"/>
      <c r="S1194" s="287"/>
      <c r="T1194" s="287"/>
      <c r="U1194" s="287"/>
      <c r="V1194" s="287"/>
      <c r="W1194" s="287"/>
      <c r="X1194" s="287"/>
      <c r="Y1194" s="287"/>
      <c r="Z1194" s="287"/>
      <c r="AA1194" s="287"/>
      <c r="AB1194" s="287"/>
      <c r="AC1194" s="287"/>
      <c r="AD1194" s="287"/>
      <c r="AE1194" s="287"/>
      <c r="AF1194" s="287"/>
      <c r="AG1194" s="287"/>
      <c r="AH1194" s="287"/>
      <c r="AI1194" s="287"/>
      <c r="AJ1194" s="449"/>
      <c r="AK1194" s="206"/>
      <c r="AL1194" s="206"/>
      <c r="AM1194" s="206"/>
      <c r="AN1194" s="206"/>
      <c r="AO1194" s="206"/>
      <c r="AP1194" s="206"/>
      <c r="AQ1194" s="206"/>
      <c r="AR1194" s="206"/>
      <c r="AS1194" s="206"/>
      <c r="AT1194" s="206"/>
      <c r="AU1194" s="206"/>
      <c r="AV1194" s="206"/>
      <c r="AW1194" s="206"/>
      <c r="AX1194" s="206"/>
      <c r="AY1194" s="206"/>
      <c r="AZ1194" s="206"/>
      <c r="BA1194" s="206"/>
      <c r="BB1194" s="206"/>
      <c r="BC1194" s="206"/>
      <c r="BD1194" s="206"/>
      <c r="BE1194" s="206"/>
      <c r="BF1194" s="206"/>
      <c r="BG1194" s="206"/>
      <c r="BH1194" s="206"/>
      <c r="BI1194" s="206"/>
      <c r="BJ1194" s="206"/>
      <c r="BK1194" s="206"/>
      <c r="BL1194" s="206"/>
      <c r="BM1194" s="206"/>
      <c r="BN1194" s="206"/>
      <c r="BO1194" s="206"/>
      <c r="BP1194" s="206"/>
      <c r="BQ1194" s="206"/>
      <c r="BR1194" s="206"/>
      <c r="BS1194" s="206"/>
      <c r="BT1194" s="206"/>
      <c r="BU1194" s="206"/>
      <c r="BV1194" s="206"/>
      <c r="BW1194" s="206"/>
      <c r="BX1194" s="206"/>
      <c r="BY1194" s="206"/>
      <c r="BZ1194" s="206"/>
      <c r="CA1194" s="206"/>
      <c r="CB1194" s="206"/>
      <c r="CC1194" s="206"/>
      <c r="CD1194" s="206"/>
      <c r="CE1194" s="206"/>
      <c r="CF1194" s="206"/>
      <c r="CG1194" s="206"/>
      <c r="CH1194" s="206"/>
      <c r="CI1194" s="206"/>
      <c r="CJ1194" s="206"/>
      <c r="CK1194" s="206"/>
      <c r="CL1194" s="206"/>
      <c r="CM1194" s="206"/>
      <c r="CN1194" s="206"/>
      <c r="CO1194" s="206"/>
      <c r="CP1194" s="206"/>
      <c r="CQ1194" s="206"/>
      <c r="CR1194" s="206"/>
      <c r="CS1194" s="206"/>
      <c r="CT1194" s="206"/>
      <c r="CU1194" s="206"/>
      <c r="CV1194" s="206"/>
      <c r="CW1194" s="206"/>
      <c r="CX1194" s="206"/>
      <c r="CY1194" s="206"/>
      <c r="CZ1194" s="206"/>
      <c r="DA1194" s="206"/>
      <c r="DB1194" s="206"/>
      <c r="DC1194" s="206"/>
      <c r="DD1194" s="206"/>
      <c r="DE1194" s="206"/>
      <c r="DF1194" s="206"/>
      <c r="DG1194" s="206"/>
      <c r="DH1194" s="206"/>
      <c r="DI1194" s="206"/>
      <c r="DJ1194" s="206"/>
      <c r="DK1194" s="206"/>
      <c r="DL1194" s="206"/>
      <c r="DM1194" s="206"/>
      <c r="DN1194" s="206"/>
      <c r="DO1194" s="206"/>
      <c r="DP1194" s="206"/>
      <c r="DQ1194" s="206"/>
      <c r="DR1194" s="206"/>
      <c r="DS1194" s="206"/>
      <c r="DT1194" s="206"/>
      <c r="DU1194" s="206"/>
      <c r="DV1194" s="206"/>
      <c r="DW1194" s="206"/>
      <c r="DX1194" s="206"/>
      <c r="DY1194" s="206"/>
      <c r="DZ1194" s="206"/>
      <c r="EA1194" s="206"/>
      <c r="EB1194" s="206"/>
      <c r="EC1194" s="206"/>
      <c r="ED1194" s="206"/>
      <c r="EE1194" s="206"/>
      <c r="EF1194" s="206"/>
      <c r="EG1194" s="206"/>
      <c r="EH1194" s="206"/>
      <c r="EI1194" s="206"/>
      <c r="EJ1194" s="206"/>
      <c r="EK1194" s="206"/>
      <c r="EL1194" s="206"/>
      <c r="EM1194" s="206"/>
      <c r="EN1194" s="206"/>
      <c r="EO1194" s="206"/>
      <c r="EP1194" s="206"/>
      <c r="EQ1194" s="206"/>
      <c r="ER1194" s="206"/>
      <c r="ES1194" s="206"/>
      <c r="ET1194" s="206"/>
      <c r="EU1194" s="206"/>
      <c r="EV1194" s="206"/>
      <c r="EW1194" s="206"/>
      <c r="EX1194" s="206"/>
      <c r="EY1194" s="206"/>
      <c r="EZ1194" s="206"/>
      <c r="FA1194" s="206"/>
      <c r="FB1194" s="206"/>
      <c r="FC1194" s="206"/>
      <c r="FD1194" s="206"/>
      <c r="FE1194" s="206"/>
      <c r="FF1194" s="206"/>
      <c r="FG1194" s="206"/>
      <c r="FH1194" s="206"/>
      <c r="FI1194" s="206"/>
      <c r="FJ1194" s="206"/>
      <c r="FK1194" s="206"/>
      <c r="FL1194" s="206"/>
      <c r="FM1194" s="206"/>
      <c r="FN1194" s="206"/>
      <c r="FO1194" s="206"/>
      <c r="FP1194" s="206"/>
      <c r="FQ1194" s="206"/>
      <c r="FR1194" s="206"/>
      <c r="FS1194" s="206"/>
      <c r="FT1194" s="206"/>
      <c r="FU1194" s="206"/>
      <c r="FV1194" s="206"/>
      <c r="FW1194" s="206"/>
      <c r="FX1194" s="206"/>
      <c r="FY1194" s="206"/>
      <c r="FZ1194" s="206"/>
      <c r="GA1194" s="206"/>
      <c r="GB1194" s="206"/>
      <c r="GC1194" s="206"/>
      <c r="GD1194" s="206"/>
      <c r="GE1194" s="206"/>
      <c r="GF1194" s="206"/>
      <c r="GG1194" s="206"/>
      <c r="GH1194" s="206"/>
      <c r="GI1194" s="206"/>
      <c r="GJ1194" s="206"/>
      <c r="GK1194" s="206"/>
      <c r="GL1194" s="206"/>
      <c r="GM1194" s="206"/>
      <c r="GN1194" s="206"/>
      <c r="GO1194" s="206"/>
      <c r="GP1194" s="206"/>
      <c r="GQ1194" s="206"/>
      <c r="GR1194" s="206"/>
      <c r="GS1194" s="206"/>
      <c r="GT1194" s="206"/>
      <c r="GU1194" s="206"/>
      <c r="GV1194" s="206"/>
      <c r="GW1194" s="206"/>
      <c r="GX1194" s="206"/>
      <c r="GY1194" s="206"/>
      <c r="GZ1194" s="206"/>
      <c r="HA1194" s="206"/>
      <c r="HB1194" s="206"/>
      <c r="HC1194" s="206"/>
      <c r="HD1194" s="206"/>
      <c r="HE1194" s="206"/>
      <c r="HF1194" s="206"/>
      <c r="HG1194" s="206"/>
      <c r="HH1194" s="206"/>
      <c r="HI1194" s="206"/>
      <c r="HJ1194" s="206"/>
      <c r="HK1194" s="206"/>
      <c r="HL1194" s="206"/>
      <c r="HM1194" s="206"/>
      <c r="HN1194" s="206"/>
      <c r="HO1194" s="206"/>
      <c r="HP1194" s="206"/>
      <c r="HQ1194" s="206"/>
      <c r="HR1194" s="206"/>
      <c r="HS1194" s="206"/>
      <c r="HT1194" s="206"/>
      <c r="HU1194" s="206"/>
      <c r="HV1194" s="206"/>
      <c r="HW1194" s="206"/>
      <c r="HX1194" s="206"/>
      <c r="HY1194" s="206"/>
      <c r="HZ1194" s="206"/>
      <c r="IA1194" s="206"/>
      <c r="IB1194" s="206"/>
      <c r="IC1194" s="206"/>
      <c r="ID1194" s="206"/>
      <c r="IE1194" s="206"/>
      <c r="IF1194" s="206"/>
      <c r="IG1194" s="206"/>
      <c r="IH1194" s="206"/>
    </row>
    <row r="1195" spans="1:242" s="225" customFormat="1" hidden="1" x14ac:dyDescent="0.25">
      <c r="A1195" s="206"/>
      <c r="B1195" s="206"/>
      <c r="C1195" s="204">
        <v>43792</v>
      </c>
      <c r="D1195" s="233" t="s">
        <v>2086</v>
      </c>
      <c r="E1195" s="319" t="s">
        <v>2076</v>
      </c>
      <c r="F1195" s="322"/>
      <c r="G1195" s="242" t="s">
        <v>1198</v>
      </c>
      <c r="H1195" s="285"/>
      <c r="I1195" s="236">
        <v>102600</v>
      </c>
      <c r="J1195" s="357">
        <f t="shared" si="18"/>
        <v>14034282</v>
      </c>
      <c r="K1195" s="251"/>
      <c r="L1195" s="287"/>
      <c r="M1195" s="319" t="s">
        <v>2076</v>
      </c>
      <c r="N1195" s="287"/>
      <c r="O1195" s="287"/>
      <c r="P1195" s="287"/>
      <c r="Q1195" s="287"/>
      <c r="R1195" s="287"/>
      <c r="S1195" s="287"/>
      <c r="T1195" s="287"/>
      <c r="U1195" s="287"/>
      <c r="V1195" s="287"/>
      <c r="W1195" s="287"/>
      <c r="X1195" s="287"/>
      <c r="Y1195" s="287"/>
      <c r="Z1195" s="287"/>
      <c r="AA1195" s="287"/>
      <c r="AB1195" s="287"/>
      <c r="AC1195" s="287"/>
      <c r="AD1195" s="287"/>
      <c r="AE1195" s="287"/>
      <c r="AF1195" s="287"/>
      <c r="AG1195" s="287"/>
      <c r="AH1195" s="287"/>
      <c r="AI1195" s="287"/>
      <c r="AJ1195" s="449"/>
      <c r="AK1195" s="206"/>
      <c r="AL1195" s="206"/>
      <c r="AM1195" s="206"/>
      <c r="AN1195" s="206"/>
      <c r="AO1195" s="206"/>
      <c r="AP1195" s="206"/>
      <c r="AQ1195" s="206"/>
      <c r="AR1195" s="206"/>
      <c r="AS1195" s="206"/>
      <c r="AT1195" s="206"/>
      <c r="AU1195" s="206"/>
      <c r="AV1195" s="206"/>
      <c r="AW1195" s="206"/>
      <c r="AX1195" s="206"/>
      <c r="AY1195" s="206"/>
      <c r="AZ1195" s="206"/>
      <c r="BA1195" s="206"/>
      <c r="BB1195" s="206"/>
      <c r="BC1195" s="206"/>
      <c r="BD1195" s="206"/>
      <c r="BE1195" s="206"/>
      <c r="BF1195" s="206"/>
      <c r="BG1195" s="206"/>
      <c r="BH1195" s="206"/>
      <c r="BI1195" s="206"/>
      <c r="BJ1195" s="206"/>
      <c r="BK1195" s="206"/>
      <c r="BL1195" s="206"/>
      <c r="BM1195" s="206"/>
      <c r="BN1195" s="206"/>
      <c r="BO1195" s="206"/>
      <c r="BP1195" s="206"/>
      <c r="BQ1195" s="206"/>
      <c r="BR1195" s="206"/>
      <c r="BS1195" s="206"/>
      <c r="BT1195" s="206"/>
      <c r="BU1195" s="206"/>
      <c r="BV1195" s="206"/>
      <c r="BW1195" s="206"/>
      <c r="BX1195" s="206"/>
      <c r="BY1195" s="206"/>
      <c r="BZ1195" s="206"/>
      <c r="CA1195" s="206"/>
      <c r="CB1195" s="206"/>
      <c r="CC1195" s="206"/>
      <c r="CD1195" s="206"/>
      <c r="CE1195" s="206"/>
      <c r="CF1195" s="206"/>
      <c r="CG1195" s="206"/>
      <c r="CH1195" s="206"/>
      <c r="CI1195" s="206"/>
      <c r="CJ1195" s="206"/>
      <c r="CK1195" s="206"/>
      <c r="CL1195" s="206"/>
      <c r="CM1195" s="206"/>
      <c r="CN1195" s="206"/>
      <c r="CO1195" s="206"/>
      <c r="CP1195" s="206"/>
      <c r="CQ1195" s="206"/>
      <c r="CR1195" s="206"/>
      <c r="CS1195" s="206"/>
      <c r="CT1195" s="206"/>
      <c r="CU1195" s="206"/>
      <c r="CV1195" s="206"/>
      <c r="CW1195" s="206"/>
      <c r="CX1195" s="206"/>
      <c r="CY1195" s="206"/>
      <c r="CZ1195" s="206"/>
      <c r="DA1195" s="206"/>
      <c r="DB1195" s="206"/>
      <c r="DC1195" s="206"/>
      <c r="DD1195" s="206"/>
      <c r="DE1195" s="206"/>
      <c r="DF1195" s="206"/>
      <c r="DG1195" s="206"/>
      <c r="DH1195" s="206"/>
      <c r="DI1195" s="206"/>
      <c r="DJ1195" s="206"/>
      <c r="DK1195" s="206"/>
      <c r="DL1195" s="206"/>
      <c r="DM1195" s="206"/>
      <c r="DN1195" s="206"/>
      <c r="DO1195" s="206"/>
      <c r="DP1195" s="206"/>
      <c r="DQ1195" s="206"/>
      <c r="DR1195" s="206"/>
      <c r="DS1195" s="206"/>
      <c r="DT1195" s="206"/>
      <c r="DU1195" s="206"/>
      <c r="DV1195" s="206"/>
      <c r="DW1195" s="206"/>
      <c r="DX1195" s="206"/>
      <c r="DY1195" s="206"/>
      <c r="DZ1195" s="206"/>
      <c r="EA1195" s="206"/>
      <c r="EB1195" s="206"/>
      <c r="EC1195" s="206"/>
      <c r="ED1195" s="206"/>
      <c r="EE1195" s="206"/>
      <c r="EF1195" s="206"/>
      <c r="EG1195" s="206"/>
      <c r="EH1195" s="206"/>
      <c r="EI1195" s="206"/>
      <c r="EJ1195" s="206"/>
      <c r="EK1195" s="206"/>
      <c r="EL1195" s="206"/>
      <c r="EM1195" s="206"/>
      <c r="EN1195" s="206"/>
      <c r="EO1195" s="206"/>
      <c r="EP1195" s="206"/>
      <c r="EQ1195" s="206"/>
      <c r="ER1195" s="206"/>
      <c r="ES1195" s="206"/>
      <c r="ET1195" s="206"/>
      <c r="EU1195" s="206"/>
      <c r="EV1195" s="206"/>
      <c r="EW1195" s="206"/>
      <c r="EX1195" s="206"/>
      <c r="EY1195" s="206"/>
      <c r="EZ1195" s="206"/>
      <c r="FA1195" s="206"/>
      <c r="FB1195" s="206"/>
      <c r="FC1195" s="206"/>
      <c r="FD1195" s="206"/>
      <c r="FE1195" s="206"/>
      <c r="FF1195" s="206"/>
      <c r="FG1195" s="206"/>
      <c r="FH1195" s="206"/>
      <c r="FI1195" s="206"/>
      <c r="FJ1195" s="206"/>
      <c r="FK1195" s="206"/>
      <c r="FL1195" s="206"/>
      <c r="FM1195" s="206"/>
      <c r="FN1195" s="206"/>
      <c r="FO1195" s="206"/>
      <c r="FP1195" s="206"/>
      <c r="FQ1195" s="206"/>
      <c r="FR1195" s="206"/>
      <c r="FS1195" s="206"/>
      <c r="FT1195" s="206"/>
      <c r="FU1195" s="206"/>
      <c r="FV1195" s="206"/>
      <c r="FW1195" s="206"/>
      <c r="FX1195" s="206"/>
      <c r="FY1195" s="206"/>
      <c r="FZ1195" s="206"/>
      <c r="GA1195" s="206"/>
      <c r="GB1195" s="206"/>
      <c r="GC1195" s="206"/>
      <c r="GD1195" s="206"/>
      <c r="GE1195" s="206"/>
      <c r="GF1195" s="206"/>
      <c r="GG1195" s="206"/>
      <c r="GH1195" s="206"/>
      <c r="GI1195" s="206"/>
      <c r="GJ1195" s="206"/>
      <c r="GK1195" s="206"/>
      <c r="GL1195" s="206"/>
      <c r="GM1195" s="206"/>
      <c r="GN1195" s="206"/>
      <c r="GO1195" s="206"/>
      <c r="GP1195" s="206"/>
      <c r="GQ1195" s="206"/>
      <c r="GR1195" s="206"/>
      <c r="GS1195" s="206"/>
      <c r="GT1195" s="206"/>
      <c r="GU1195" s="206"/>
      <c r="GV1195" s="206"/>
      <c r="GW1195" s="206"/>
      <c r="GX1195" s="206"/>
      <c r="GY1195" s="206"/>
      <c r="GZ1195" s="206"/>
      <c r="HA1195" s="206"/>
      <c r="HB1195" s="206"/>
      <c r="HC1195" s="206"/>
      <c r="HD1195" s="206"/>
      <c r="HE1195" s="206"/>
      <c r="HF1195" s="206"/>
      <c r="HG1195" s="206"/>
      <c r="HH1195" s="206"/>
      <c r="HI1195" s="206"/>
      <c r="HJ1195" s="206"/>
      <c r="HK1195" s="206"/>
      <c r="HL1195" s="206"/>
      <c r="HM1195" s="206"/>
      <c r="HN1195" s="206"/>
      <c r="HO1195" s="206"/>
      <c r="HP1195" s="206"/>
      <c r="HQ1195" s="206"/>
      <c r="HR1195" s="206"/>
      <c r="HS1195" s="206"/>
      <c r="HT1195" s="206"/>
      <c r="HU1195" s="206"/>
      <c r="HV1195" s="206"/>
      <c r="HW1195" s="206"/>
      <c r="HX1195" s="206"/>
      <c r="HY1195" s="206"/>
      <c r="HZ1195" s="206"/>
      <c r="IA1195" s="206"/>
      <c r="IB1195" s="206"/>
      <c r="IC1195" s="206"/>
      <c r="ID1195" s="206"/>
      <c r="IE1195" s="206"/>
      <c r="IF1195" s="206"/>
      <c r="IG1195" s="206"/>
      <c r="IH1195" s="206"/>
    </row>
    <row r="1196" spans="1:242" s="225" customFormat="1" hidden="1" x14ac:dyDescent="0.25">
      <c r="A1196" s="206"/>
      <c r="B1196" s="206"/>
      <c r="C1196" s="204">
        <v>43792</v>
      </c>
      <c r="D1196" s="233" t="s">
        <v>1193</v>
      </c>
      <c r="E1196" s="319" t="s">
        <v>2089</v>
      </c>
      <c r="F1196" s="322"/>
      <c r="G1196" s="242" t="s">
        <v>2091</v>
      </c>
      <c r="H1196" s="285"/>
      <c r="I1196" s="236">
        <v>126000</v>
      </c>
      <c r="J1196" s="357">
        <f t="shared" si="18"/>
        <v>13908282</v>
      </c>
      <c r="K1196" s="251"/>
      <c r="L1196" s="287"/>
      <c r="M1196" s="319" t="s">
        <v>2089</v>
      </c>
      <c r="N1196" s="287"/>
      <c r="O1196" s="287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449"/>
      <c r="AK1196" s="206"/>
      <c r="AL1196" s="206"/>
      <c r="AM1196" s="206"/>
      <c r="AN1196" s="206"/>
      <c r="AO1196" s="206"/>
      <c r="AP1196" s="206"/>
      <c r="AQ1196" s="206"/>
      <c r="AR1196" s="206"/>
      <c r="AS1196" s="206"/>
      <c r="AT1196" s="206"/>
      <c r="AU1196" s="206"/>
      <c r="AV1196" s="206"/>
      <c r="AW1196" s="206"/>
      <c r="AX1196" s="206"/>
      <c r="AY1196" s="206"/>
      <c r="AZ1196" s="206"/>
      <c r="BA1196" s="206"/>
      <c r="BB1196" s="206"/>
      <c r="BC1196" s="206"/>
      <c r="BD1196" s="206"/>
      <c r="BE1196" s="206"/>
      <c r="BF1196" s="206"/>
      <c r="BG1196" s="206"/>
      <c r="BH1196" s="206"/>
      <c r="BI1196" s="206"/>
      <c r="BJ1196" s="206"/>
      <c r="BK1196" s="206"/>
      <c r="BL1196" s="206"/>
      <c r="BM1196" s="206"/>
      <c r="BN1196" s="206"/>
      <c r="BO1196" s="206"/>
      <c r="BP1196" s="206"/>
      <c r="BQ1196" s="206"/>
      <c r="BR1196" s="206"/>
      <c r="BS1196" s="206"/>
      <c r="BT1196" s="206"/>
      <c r="BU1196" s="206"/>
      <c r="BV1196" s="206"/>
      <c r="BW1196" s="206"/>
      <c r="BX1196" s="206"/>
      <c r="BY1196" s="206"/>
      <c r="BZ1196" s="206"/>
      <c r="CA1196" s="206"/>
      <c r="CB1196" s="206"/>
      <c r="CC1196" s="206"/>
      <c r="CD1196" s="206"/>
      <c r="CE1196" s="206"/>
      <c r="CF1196" s="206"/>
      <c r="CG1196" s="206"/>
      <c r="CH1196" s="206"/>
      <c r="CI1196" s="206"/>
      <c r="CJ1196" s="206"/>
      <c r="CK1196" s="206"/>
      <c r="CL1196" s="206"/>
      <c r="CM1196" s="206"/>
      <c r="CN1196" s="206"/>
      <c r="CO1196" s="206"/>
      <c r="CP1196" s="206"/>
      <c r="CQ1196" s="206"/>
      <c r="CR1196" s="206"/>
      <c r="CS1196" s="206"/>
      <c r="CT1196" s="206"/>
      <c r="CU1196" s="206"/>
      <c r="CV1196" s="206"/>
      <c r="CW1196" s="206"/>
      <c r="CX1196" s="206"/>
      <c r="CY1196" s="206"/>
      <c r="CZ1196" s="206"/>
      <c r="DA1196" s="206"/>
      <c r="DB1196" s="206"/>
      <c r="DC1196" s="206"/>
      <c r="DD1196" s="206"/>
      <c r="DE1196" s="206"/>
      <c r="DF1196" s="206"/>
      <c r="DG1196" s="206"/>
      <c r="DH1196" s="206"/>
      <c r="DI1196" s="206"/>
      <c r="DJ1196" s="206"/>
      <c r="DK1196" s="206"/>
      <c r="DL1196" s="206"/>
      <c r="DM1196" s="206"/>
      <c r="DN1196" s="206"/>
      <c r="DO1196" s="206"/>
      <c r="DP1196" s="206"/>
      <c r="DQ1196" s="206"/>
      <c r="DR1196" s="206"/>
      <c r="DS1196" s="206"/>
      <c r="DT1196" s="206"/>
      <c r="DU1196" s="206"/>
      <c r="DV1196" s="206"/>
      <c r="DW1196" s="206"/>
      <c r="DX1196" s="206"/>
      <c r="DY1196" s="206"/>
      <c r="DZ1196" s="206"/>
      <c r="EA1196" s="206"/>
      <c r="EB1196" s="206"/>
      <c r="EC1196" s="206"/>
      <c r="ED1196" s="206"/>
      <c r="EE1196" s="206"/>
      <c r="EF1196" s="206"/>
      <c r="EG1196" s="206"/>
      <c r="EH1196" s="206"/>
      <c r="EI1196" s="206"/>
      <c r="EJ1196" s="206"/>
      <c r="EK1196" s="206"/>
      <c r="EL1196" s="206"/>
      <c r="EM1196" s="206"/>
      <c r="EN1196" s="206"/>
      <c r="EO1196" s="206"/>
      <c r="EP1196" s="206"/>
      <c r="EQ1196" s="206"/>
      <c r="ER1196" s="206"/>
      <c r="ES1196" s="206"/>
      <c r="ET1196" s="206"/>
      <c r="EU1196" s="206"/>
      <c r="EV1196" s="206"/>
      <c r="EW1196" s="206"/>
      <c r="EX1196" s="206"/>
      <c r="EY1196" s="206"/>
      <c r="EZ1196" s="206"/>
      <c r="FA1196" s="206"/>
      <c r="FB1196" s="206"/>
      <c r="FC1196" s="206"/>
      <c r="FD1196" s="206"/>
      <c r="FE1196" s="206"/>
      <c r="FF1196" s="206"/>
      <c r="FG1196" s="206"/>
      <c r="FH1196" s="206"/>
      <c r="FI1196" s="206"/>
      <c r="FJ1196" s="206"/>
      <c r="FK1196" s="206"/>
      <c r="FL1196" s="206"/>
      <c r="FM1196" s="206"/>
      <c r="FN1196" s="206"/>
      <c r="FO1196" s="206"/>
      <c r="FP1196" s="206"/>
      <c r="FQ1196" s="206"/>
      <c r="FR1196" s="206"/>
      <c r="FS1196" s="206"/>
      <c r="FT1196" s="206"/>
      <c r="FU1196" s="206"/>
      <c r="FV1196" s="206"/>
      <c r="FW1196" s="206"/>
      <c r="FX1196" s="206"/>
      <c r="FY1196" s="206"/>
      <c r="FZ1196" s="206"/>
      <c r="GA1196" s="206"/>
      <c r="GB1196" s="206"/>
      <c r="GC1196" s="206"/>
      <c r="GD1196" s="206"/>
      <c r="GE1196" s="206"/>
      <c r="GF1196" s="206"/>
      <c r="GG1196" s="206"/>
      <c r="GH1196" s="206"/>
      <c r="GI1196" s="206"/>
      <c r="GJ1196" s="206"/>
      <c r="GK1196" s="206"/>
      <c r="GL1196" s="206"/>
      <c r="GM1196" s="206"/>
      <c r="GN1196" s="206"/>
      <c r="GO1196" s="206"/>
      <c r="GP1196" s="206"/>
      <c r="GQ1196" s="206"/>
      <c r="GR1196" s="206"/>
      <c r="GS1196" s="206"/>
      <c r="GT1196" s="206"/>
      <c r="GU1196" s="206"/>
      <c r="GV1196" s="206"/>
      <c r="GW1196" s="206"/>
      <c r="GX1196" s="206"/>
      <c r="GY1196" s="206"/>
      <c r="GZ1196" s="206"/>
      <c r="HA1196" s="206"/>
      <c r="HB1196" s="206"/>
      <c r="HC1196" s="206"/>
      <c r="HD1196" s="206"/>
      <c r="HE1196" s="206"/>
      <c r="HF1196" s="206"/>
      <c r="HG1196" s="206"/>
      <c r="HH1196" s="206"/>
      <c r="HI1196" s="206"/>
      <c r="HJ1196" s="206"/>
      <c r="HK1196" s="206"/>
      <c r="HL1196" s="206"/>
      <c r="HM1196" s="206"/>
      <c r="HN1196" s="206"/>
      <c r="HO1196" s="206"/>
      <c r="HP1196" s="206"/>
      <c r="HQ1196" s="206"/>
      <c r="HR1196" s="206"/>
      <c r="HS1196" s="206"/>
      <c r="HT1196" s="206"/>
      <c r="HU1196" s="206"/>
      <c r="HV1196" s="206"/>
      <c r="HW1196" s="206"/>
      <c r="HX1196" s="206"/>
      <c r="HY1196" s="206"/>
      <c r="HZ1196" s="206"/>
      <c r="IA1196" s="206"/>
      <c r="IB1196" s="206"/>
      <c r="IC1196" s="206"/>
      <c r="ID1196" s="206"/>
      <c r="IE1196" s="206"/>
      <c r="IF1196" s="206"/>
      <c r="IG1196" s="206"/>
      <c r="IH1196" s="206"/>
    </row>
    <row r="1197" spans="1:242" s="225" customFormat="1" hidden="1" x14ac:dyDescent="0.25">
      <c r="A1197" s="206"/>
      <c r="B1197" s="206"/>
      <c r="C1197" s="204">
        <v>43792</v>
      </c>
      <c r="D1197" s="233" t="s">
        <v>1193</v>
      </c>
      <c r="E1197" s="319" t="s">
        <v>2090</v>
      </c>
      <c r="F1197" s="322"/>
      <c r="G1197" s="242" t="s">
        <v>2091</v>
      </c>
      <c r="H1197" s="285"/>
      <c r="I1197" s="236">
        <v>192000</v>
      </c>
      <c r="J1197" s="357">
        <f t="shared" si="18"/>
        <v>13716282</v>
      </c>
      <c r="K1197" s="251"/>
      <c r="L1197" s="287"/>
      <c r="M1197" s="319" t="s">
        <v>2090</v>
      </c>
      <c r="N1197" s="287"/>
      <c r="O1197" s="287"/>
      <c r="P1197" s="287"/>
      <c r="Q1197" s="287"/>
      <c r="R1197" s="287"/>
      <c r="S1197" s="287"/>
      <c r="T1197" s="287"/>
      <c r="U1197" s="287"/>
      <c r="V1197" s="287"/>
      <c r="W1197" s="287"/>
      <c r="X1197" s="287"/>
      <c r="Y1197" s="287"/>
      <c r="Z1197" s="287"/>
      <c r="AA1197" s="287"/>
      <c r="AB1197" s="287"/>
      <c r="AC1197" s="287"/>
      <c r="AD1197" s="287"/>
      <c r="AE1197" s="287"/>
      <c r="AF1197" s="287"/>
      <c r="AG1197" s="287"/>
      <c r="AH1197" s="287"/>
      <c r="AI1197" s="287"/>
      <c r="AJ1197" s="449"/>
      <c r="AK1197" s="206"/>
      <c r="AL1197" s="206"/>
      <c r="AM1197" s="206"/>
      <c r="AN1197" s="206"/>
      <c r="AO1197" s="206"/>
      <c r="AP1197" s="206"/>
      <c r="AQ1197" s="206"/>
      <c r="AR1197" s="206"/>
      <c r="AS1197" s="206"/>
      <c r="AT1197" s="206"/>
      <c r="AU1197" s="206"/>
      <c r="AV1197" s="206"/>
      <c r="AW1197" s="206"/>
      <c r="AX1197" s="206"/>
      <c r="AY1197" s="206"/>
      <c r="AZ1197" s="206"/>
      <c r="BA1197" s="206"/>
      <c r="BB1197" s="206"/>
      <c r="BC1197" s="206"/>
      <c r="BD1197" s="206"/>
      <c r="BE1197" s="206"/>
      <c r="BF1197" s="206"/>
      <c r="BG1197" s="206"/>
      <c r="BH1197" s="206"/>
      <c r="BI1197" s="206"/>
      <c r="BJ1197" s="206"/>
      <c r="BK1197" s="206"/>
      <c r="BL1197" s="206"/>
      <c r="BM1197" s="206"/>
      <c r="BN1197" s="206"/>
      <c r="BO1197" s="206"/>
      <c r="BP1197" s="206"/>
      <c r="BQ1197" s="206"/>
      <c r="BR1197" s="206"/>
      <c r="BS1197" s="206"/>
      <c r="BT1197" s="206"/>
      <c r="BU1197" s="206"/>
      <c r="BV1197" s="206"/>
      <c r="BW1197" s="206"/>
      <c r="BX1197" s="206"/>
      <c r="BY1197" s="206"/>
      <c r="BZ1197" s="206"/>
      <c r="CA1197" s="206"/>
      <c r="CB1197" s="206"/>
      <c r="CC1197" s="206"/>
      <c r="CD1197" s="206"/>
      <c r="CE1197" s="206"/>
      <c r="CF1197" s="206"/>
      <c r="CG1197" s="206"/>
      <c r="CH1197" s="206"/>
      <c r="CI1197" s="206"/>
      <c r="CJ1197" s="206"/>
      <c r="CK1197" s="206"/>
      <c r="CL1197" s="206"/>
      <c r="CM1197" s="206"/>
      <c r="CN1197" s="206"/>
      <c r="CO1197" s="206"/>
      <c r="CP1197" s="206"/>
      <c r="CQ1197" s="206"/>
      <c r="CR1197" s="206"/>
      <c r="CS1197" s="206"/>
      <c r="CT1197" s="206"/>
      <c r="CU1197" s="206"/>
      <c r="CV1197" s="206"/>
      <c r="CW1197" s="206"/>
      <c r="CX1197" s="206"/>
      <c r="CY1197" s="206"/>
      <c r="CZ1197" s="206"/>
      <c r="DA1197" s="206"/>
      <c r="DB1197" s="206"/>
      <c r="DC1197" s="206"/>
      <c r="DD1197" s="206"/>
      <c r="DE1197" s="206"/>
      <c r="DF1197" s="206"/>
      <c r="DG1197" s="206"/>
      <c r="DH1197" s="206"/>
      <c r="DI1197" s="206"/>
      <c r="DJ1197" s="206"/>
      <c r="DK1197" s="206"/>
      <c r="DL1197" s="206"/>
      <c r="DM1197" s="206"/>
      <c r="DN1197" s="206"/>
      <c r="DO1197" s="206"/>
      <c r="DP1197" s="206"/>
      <c r="DQ1197" s="206"/>
      <c r="DR1197" s="206"/>
      <c r="DS1197" s="206"/>
      <c r="DT1197" s="206"/>
      <c r="DU1197" s="206"/>
      <c r="DV1197" s="206"/>
      <c r="DW1197" s="206"/>
      <c r="DX1197" s="206"/>
      <c r="DY1197" s="206"/>
      <c r="DZ1197" s="206"/>
      <c r="EA1197" s="206"/>
      <c r="EB1197" s="206"/>
      <c r="EC1197" s="206"/>
      <c r="ED1197" s="206"/>
      <c r="EE1197" s="206"/>
      <c r="EF1197" s="206"/>
      <c r="EG1197" s="206"/>
      <c r="EH1197" s="206"/>
      <c r="EI1197" s="206"/>
      <c r="EJ1197" s="206"/>
      <c r="EK1197" s="206"/>
      <c r="EL1197" s="206"/>
      <c r="EM1197" s="206"/>
      <c r="EN1197" s="206"/>
      <c r="EO1197" s="206"/>
      <c r="EP1197" s="206"/>
      <c r="EQ1197" s="206"/>
      <c r="ER1197" s="206"/>
      <c r="ES1197" s="206"/>
      <c r="ET1197" s="206"/>
      <c r="EU1197" s="206"/>
      <c r="EV1197" s="206"/>
      <c r="EW1197" s="206"/>
      <c r="EX1197" s="206"/>
      <c r="EY1197" s="206"/>
      <c r="EZ1197" s="206"/>
      <c r="FA1197" s="206"/>
      <c r="FB1197" s="206"/>
      <c r="FC1197" s="206"/>
      <c r="FD1197" s="206"/>
      <c r="FE1197" s="206"/>
      <c r="FF1197" s="206"/>
      <c r="FG1197" s="206"/>
      <c r="FH1197" s="206"/>
      <c r="FI1197" s="206"/>
      <c r="FJ1197" s="206"/>
      <c r="FK1197" s="206"/>
      <c r="FL1197" s="206"/>
      <c r="FM1197" s="206"/>
      <c r="FN1197" s="206"/>
      <c r="FO1197" s="206"/>
      <c r="FP1197" s="206"/>
      <c r="FQ1197" s="206"/>
      <c r="FR1197" s="206"/>
      <c r="FS1197" s="206"/>
      <c r="FT1197" s="206"/>
      <c r="FU1197" s="206"/>
      <c r="FV1197" s="206"/>
      <c r="FW1197" s="206"/>
      <c r="FX1197" s="206"/>
      <c r="FY1197" s="206"/>
      <c r="FZ1197" s="206"/>
      <c r="GA1197" s="206"/>
      <c r="GB1197" s="206"/>
      <c r="GC1197" s="206"/>
      <c r="GD1197" s="206"/>
      <c r="GE1197" s="206"/>
      <c r="GF1197" s="206"/>
      <c r="GG1197" s="206"/>
      <c r="GH1197" s="206"/>
      <c r="GI1197" s="206"/>
      <c r="GJ1197" s="206"/>
      <c r="GK1197" s="206"/>
      <c r="GL1197" s="206"/>
      <c r="GM1197" s="206"/>
      <c r="GN1197" s="206"/>
      <c r="GO1197" s="206"/>
      <c r="GP1197" s="206"/>
      <c r="GQ1197" s="206"/>
      <c r="GR1197" s="206"/>
      <c r="GS1197" s="206"/>
      <c r="GT1197" s="206"/>
      <c r="GU1197" s="206"/>
      <c r="GV1197" s="206"/>
      <c r="GW1197" s="206"/>
      <c r="GX1197" s="206"/>
      <c r="GY1197" s="206"/>
      <c r="GZ1197" s="206"/>
      <c r="HA1197" s="206"/>
      <c r="HB1197" s="206"/>
      <c r="HC1197" s="206"/>
      <c r="HD1197" s="206"/>
      <c r="HE1197" s="206"/>
      <c r="HF1197" s="206"/>
      <c r="HG1197" s="206"/>
      <c r="HH1197" s="206"/>
      <c r="HI1197" s="206"/>
      <c r="HJ1197" s="206"/>
      <c r="HK1197" s="206"/>
      <c r="HL1197" s="206"/>
      <c r="HM1197" s="206"/>
      <c r="HN1197" s="206"/>
      <c r="HO1197" s="206"/>
      <c r="HP1197" s="206"/>
      <c r="HQ1197" s="206"/>
      <c r="HR1197" s="206"/>
      <c r="HS1197" s="206"/>
      <c r="HT1197" s="206"/>
      <c r="HU1197" s="206"/>
      <c r="HV1197" s="206"/>
      <c r="HW1197" s="206"/>
      <c r="HX1197" s="206"/>
      <c r="HY1197" s="206"/>
      <c r="HZ1197" s="206"/>
      <c r="IA1197" s="206"/>
      <c r="IB1197" s="206"/>
      <c r="IC1197" s="206"/>
      <c r="ID1197" s="206"/>
      <c r="IE1197" s="206"/>
      <c r="IF1197" s="206"/>
      <c r="IG1197" s="206"/>
      <c r="IH1197" s="206"/>
    </row>
    <row r="1198" spans="1:242" s="225" customFormat="1" hidden="1" x14ac:dyDescent="0.25">
      <c r="A1198" s="206"/>
      <c r="B1198" s="206"/>
      <c r="C1198" s="204">
        <v>43792</v>
      </c>
      <c r="D1198" s="233" t="s">
        <v>2093</v>
      </c>
      <c r="E1198" s="319" t="s">
        <v>2092</v>
      </c>
      <c r="F1198" s="322"/>
      <c r="G1198" s="242" t="s">
        <v>1198</v>
      </c>
      <c r="H1198" s="285"/>
      <c r="I1198" s="236">
        <v>44137</v>
      </c>
      <c r="J1198" s="357">
        <f t="shared" si="18"/>
        <v>13672145</v>
      </c>
      <c r="K1198" s="251"/>
      <c r="L1198" s="287"/>
      <c r="M1198" s="319" t="s">
        <v>2092</v>
      </c>
      <c r="N1198" s="287"/>
      <c r="O1198" s="287"/>
      <c r="P1198" s="287"/>
      <c r="Q1198" s="287"/>
      <c r="R1198" s="287"/>
      <c r="S1198" s="287"/>
      <c r="T1198" s="287"/>
      <c r="U1198" s="287"/>
      <c r="V1198" s="287"/>
      <c r="W1198" s="287"/>
      <c r="X1198" s="287"/>
      <c r="Y1198" s="287"/>
      <c r="Z1198" s="287"/>
      <c r="AA1198" s="287"/>
      <c r="AB1198" s="287"/>
      <c r="AC1198" s="287"/>
      <c r="AD1198" s="287"/>
      <c r="AE1198" s="287"/>
      <c r="AF1198" s="287"/>
      <c r="AG1198" s="287"/>
      <c r="AH1198" s="287"/>
      <c r="AI1198" s="287"/>
      <c r="AJ1198" s="449"/>
      <c r="AK1198" s="206"/>
      <c r="AL1198" s="206"/>
      <c r="AM1198" s="206"/>
      <c r="AN1198" s="206"/>
      <c r="AO1198" s="206"/>
      <c r="AP1198" s="206"/>
      <c r="AQ1198" s="206"/>
      <c r="AR1198" s="206"/>
      <c r="AS1198" s="206"/>
      <c r="AT1198" s="206"/>
      <c r="AU1198" s="206"/>
      <c r="AV1198" s="206"/>
      <c r="AW1198" s="206"/>
      <c r="AX1198" s="206"/>
      <c r="AY1198" s="206"/>
      <c r="AZ1198" s="206"/>
      <c r="BA1198" s="206"/>
      <c r="BB1198" s="206"/>
      <c r="BC1198" s="206"/>
      <c r="BD1198" s="206"/>
      <c r="BE1198" s="206"/>
      <c r="BF1198" s="206"/>
      <c r="BG1198" s="206"/>
      <c r="BH1198" s="206"/>
      <c r="BI1198" s="206"/>
      <c r="BJ1198" s="206"/>
      <c r="BK1198" s="206"/>
      <c r="BL1198" s="206"/>
      <c r="BM1198" s="206"/>
      <c r="BN1198" s="206"/>
      <c r="BO1198" s="206"/>
      <c r="BP1198" s="206"/>
      <c r="BQ1198" s="206"/>
      <c r="BR1198" s="206"/>
      <c r="BS1198" s="206"/>
      <c r="BT1198" s="206"/>
      <c r="BU1198" s="206"/>
      <c r="BV1198" s="206"/>
      <c r="BW1198" s="206"/>
      <c r="BX1198" s="206"/>
      <c r="BY1198" s="206"/>
      <c r="BZ1198" s="206"/>
      <c r="CA1198" s="206"/>
      <c r="CB1198" s="206"/>
      <c r="CC1198" s="206"/>
      <c r="CD1198" s="206"/>
      <c r="CE1198" s="206"/>
      <c r="CF1198" s="206"/>
      <c r="CG1198" s="206"/>
      <c r="CH1198" s="206"/>
      <c r="CI1198" s="206"/>
      <c r="CJ1198" s="206"/>
      <c r="CK1198" s="206"/>
      <c r="CL1198" s="206"/>
      <c r="CM1198" s="206"/>
      <c r="CN1198" s="206"/>
      <c r="CO1198" s="206"/>
      <c r="CP1198" s="206"/>
      <c r="CQ1198" s="206"/>
      <c r="CR1198" s="206"/>
      <c r="CS1198" s="206"/>
      <c r="CT1198" s="206"/>
      <c r="CU1198" s="206"/>
      <c r="CV1198" s="206"/>
      <c r="CW1198" s="206"/>
      <c r="CX1198" s="206"/>
      <c r="CY1198" s="206"/>
      <c r="CZ1198" s="206"/>
      <c r="DA1198" s="206"/>
      <c r="DB1198" s="206"/>
      <c r="DC1198" s="206"/>
      <c r="DD1198" s="206"/>
      <c r="DE1198" s="206"/>
      <c r="DF1198" s="206"/>
      <c r="DG1198" s="206"/>
      <c r="DH1198" s="206"/>
      <c r="DI1198" s="206"/>
      <c r="DJ1198" s="206"/>
      <c r="DK1198" s="206"/>
      <c r="DL1198" s="206"/>
      <c r="DM1198" s="206"/>
      <c r="DN1198" s="206"/>
      <c r="DO1198" s="206"/>
      <c r="DP1198" s="206"/>
      <c r="DQ1198" s="206"/>
      <c r="DR1198" s="206"/>
      <c r="DS1198" s="206"/>
      <c r="DT1198" s="206"/>
      <c r="DU1198" s="206"/>
      <c r="DV1198" s="206"/>
      <c r="DW1198" s="206"/>
      <c r="DX1198" s="206"/>
      <c r="DY1198" s="206"/>
      <c r="DZ1198" s="206"/>
      <c r="EA1198" s="206"/>
      <c r="EB1198" s="206"/>
      <c r="EC1198" s="206"/>
      <c r="ED1198" s="206"/>
      <c r="EE1198" s="206"/>
      <c r="EF1198" s="206"/>
      <c r="EG1198" s="206"/>
      <c r="EH1198" s="206"/>
      <c r="EI1198" s="206"/>
      <c r="EJ1198" s="206"/>
      <c r="EK1198" s="206"/>
      <c r="EL1198" s="206"/>
      <c r="EM1198" s="206"/>
      <c r="EN1198" s="206"/>
      <c r="EO1198" s="206"/>
      <c r="EP1198" s="206"/>
      <c r="EQ1198" s="206"/>
      <c r="ER1198" s="206"/>
      <c r="ES1198" s="206"/>
      <c r="ET1198" s="206"/>
      <c r="EU1198" s="206"/>
      <c r="EV1198" s="206"/>
      <c r="EW1198" s="206"/>
      <c r="EX1198" s="206"/>
      <c r="EY1198" s="206"/>
      <c r="EZ1198" s="206"/>
      <c r="FA1198" s="206"/>
      <c r="FB1198" s="206"/>
      <c r="FC1198" s="206"/>
      <c r="FD1198" s="206"/>
      <c r="FE1198" s="206"/>
      <c r="FF1198" s="206"/>
      <c r="FG1198" s="206"/>
      <c r="FH1198" s="206"/>
      <c r="FI1198" s="206"/>
      <c r="FJ1198" s="206"/>
      <c r="FK1198" s="206"/>
      <c r="FL1198" s="206"/>
      <c r="FM1198" s="206"/>
      <c r="FN1198" s="206"/>
      <c r="FO1198" s="206"/>
      <c r="FP1198" s="206"/>
      <c r="FQ1198" s="206"/>
      <c r="FR1198" s="206"/>
      <c r="FS1198" s="206"/>
      <c r="FT1198" s="206"/>
      <c r="FU1198" s="206"/>
      <c r="FV1198" s="206"/>
      <c r="FW1198" s="206"/>
      <c r="FX1198" s="206"/>
      <c r="FY1198" s="206"/>
      <c r="FZ1198" s="206"/>
      <c r="GA1198" s="206"/>
      <c r="GB1198" s="206"/>
      <c r="GC1198" s="206"/>
      <c r="GD1198" s="206"/>
      <c r="GE1198" s="206"/>
      <c r="GF1198" s="206"/>
      <c r="GG1198" s="206"/>
      <c r="GH1198" s="206"/>
      <c r="GI1198" s="206"/>
      <c r="GJ1198" s="206"/>
      <c r="GK1198" s="206"/>
      <c r="GL1198" s="206"/>
      <c r="GM1198" s="206"/>
      <c r="GN1198" s="206"/>
      <c r="GO1198" s="206"/>
      <c r="GP1198" s="206"/>
      <c r="GQ1198" s="206"/>
      <c r="GR1198" s="206"/>
      <c r="GS1198" s="206"/>
      <c r="GT1198" s="206"/>
      <c r="GU1198" s="206"/>
      <c r="GV1198" s="206"/>
      <c r="GW1198" s="206"/>
      <c r="GX1198" s="206"/>
      <c r="GY1198" s="206"/>
      <c r="GZ1198" s="206"/>
      <c r="HA1198" s="206"/>
      <c r="HB1198" s="206"/>
      <c r="HC1198" s="206"/>
      <c r="HD1198" s="206"/>
      <c r="HE1198" s="206"/>
      <c r="HF1198" s="206"/>
      <c r="HG1198" s="206"/>
      <c r="HH1198" s="206"/>
      <c r="HI1198" s="206"/>
      <c r="HJ1198" s="206"/>
      <c r="HK1198" s="206"/>
      <c r="HL1198" s="206"/>
      <c r="HM1198" s="206"/>
      <c r="HN1198" s="206"/>
      <c r="HO1198" s="206"/>
      <c r="HP1198" s="206"/>
      <c r="HQ1198" s="206"/>
      <c r="HR1198" s="206"/>
      <c r="HS1198" s="206"/>
      <c r="HT1198" s="206"/>
      <c r="HU1198" s="206"/>
      <c r="HV1198" s="206"/>
      <c r="HW1198" s="206"/>
      <c r="HX1198" s="206"/>
      <c r="HY1198" s="206"/>
      <c r="HZ1198" s="206"/>
      <c r="IA1198" s="206"/>
      <c r="IB1198" s="206"/>
      <c r="IC1198" s="206"/>
      <c r="ID1198" s="206"/>
      <c r="IE1198" s="206"/>
      <c r="IF1198" s="206"/>
      <c r="IG1198" s="206"/>
      <c r="IH1198" s="206"/>
    </row>
    <row r="1199" spans="1:242" s="225" customFormat="1" hidden="1" x14ac:dyDescent="0.25">
      <c r="A1199" s="206"/>
      <c r="B1199" s="206"/>
      <c r="C1199" s="232">
        <v>43785</v>
      </c>
      <c r="D1199" s="225" t="s">
        <v>2061</v>
      </c>
      <c r="E1199" s="206" t="s">
        <v>2087</v>
      </c>
      <c r="F1199" s="206"/>
      <c r="G1199" s="225" t="s">
        <v>1210</v>
      </c>
      <c r="H1199" s="285"/>
      <c r="I1199" s="410">
        <v>1000000</v>
      </c>
      <c r="J1199" s="357">
        <f t="shared" si="18"/>
        <v>12672145</v>
      </c>
      <c r="K1199" s="251"/>
      <c r="L1199" s="287"/>
      <c r="M1199" s="206" t="s">
        <v>2087</v>
      </c>
      <c r="N1199" s="287"/>
      <c r="O1199" s="287"/>
      <c r="P1199" s="287"/>
      <c r="Q1199" s="287"/>
      <c r="R1199" s="287"/>
      <c r="S1199" s="287"/>
      <c r="T1199" s="287"/>
      <c r="U1199" s="287"/>
      <c r="V1199" s="287"/>
      <c r="W1199" s="287"/>
      <c r="X1199" s="287"/>
      <c r="Y1199" s="287"/>
      <c r="Z1199" s="287"/>
      <c r="AA1199" s="287"/>
      <c r="AB1199" s="287"/>
      <c r="AC1199" s="287"/>
      <c r="AD1199" s="287"/>
      <c r="AE1199" s="287"/>
      <c r="AF1199" s="287"/>
      <c r="AG1199" s="287"/>
      <c r="AH1199" s="287"/>
      <c r="AI1199" s="287"/>
      <c r="AJ1199" s="449"/>
      <c r="AK1199" s="206"/>
      <c r="AL1199" s="206"/>
      <c r="AM1199" s="206"/>
      <c r="AN1199" s="206"/>
      <c r="AO1199" s="206"/>
      <c r="AP1199" s="206"/>
      <c r="AQ1199" s="206"/>
      <c r="AR1199" s="206"/>
      <c r="AS1199" s="206"/>
      <c r="AT1199" s="206"/>
      <c r="AU1199" s="206"/>
      <c r="AV1199" s="206"/>
      <c r="AW1199" s="206"/>
      <c r="AX1199" s="206"/>
      <c r="AY1199" s="206"/>
      <c r="AZ1199" s="206"/>
      <c r="BA1199" s="206"/>
      <c r="BB1199" s="206"/>
      <c r="BC1199" s="206"/>
      <c r="BD1199" s="206"/>
      <c r="BE1199" s="206"/>
      <c r="BF1199" s="206"/>
      <c r="BG1199" s="206"/>
      <c r="BH1199" s="206"/>
      <c r="BI1199" s="206"/>
      <c r="BJ1199" s="206"/>
      <c r="BK1199" s="206"/>
      <c r="BL1199" s="206"/>
      <c r="BM1199" s="206"/>
      <c r="BN1199" s="206"/>
      <c r="BO1199" s="206"/>
      <c r="BP1199" s="206"/>
      <c r="BQ1199" s="206"/>
      <c r="BR1199" s="206"/>
      <c r="BS1199" s="206"/>
      <c r="BT1199" s="206"/>
      <c r="BU1199" s="206"/>
      <c r="BV1199" s="206"/>
      <c r="BW1199" s="206"/>
      <c r="BX1199" s="206"/>
      <c r="BY1199" s="206"/>
      <c r="BZ1199" s="206"/>
      <c r="CA1199" s="206"/>
      <c r="CB1199" s="206"/>
      <c r="CC1199" s="206"/>
      <c r="CD1199" s="206"/>
      <c r="CE1199" s="206"/>
      <c r="CF1199" s="206"/>
      <c r="CG1199" s="206"/>
      <c r="CH1199" s="206"/>
      <c r="CI1199" s="206"/>
      <c r="CJ1199" s="206"/>
      <c r="CK1199" s="206"/>
      <c r="CL1199" s="206"/>
      <c r="CM1199" s="206"/>
      <c r="CN1199" s="206"/>
      <c r="CO1199" s="206"/>
      <c r="CP1199" s="206"/>
      <c r="CQ1199" s="206"/>
      <c r="CR1199" s="206"/>
      <c r="CS1199" s="206"/>
      <c r="CT1199" s="206"/>
      <c r="CU1199" s="206"/>
      <c r="CV1199" s="206"/>
      <c r="CW1199" s="206"/>
      <c r="CX1199" s="206"/>
      <c r="CY1199" s="206"/>
      <c r="CZ1199" s="206"/>
      <c r="DA1199" s="206"/>
      <c r="DB1199" s="206"/>
      <c r="DC1199" s="206"/>
      <c r="DD1199" s="206"/>
      <c r="DE1199" s="206"/>
      <c r="DF1199" s="206"/>
      <c r="DG1199" s="206"/>
      <c r="DH1199" s="206"/>
      <c r="DI1199" s="206"/>
      <c r="DJ1199" s="206"/>
      <c r="DK1199" s="206"/>
      <c r="DL1199" s="206"/>
      <c r="DM1199" s="206"/>
      <c r="DN1199" s="206"/>
      <c r="DO1199" s="206"/>
      <c r="DP1199" s="206"/>
      <c r="DQ1199" s="206"/>
      <c r="DR1199" s="206"/>
      <c r="DS1199" s="206"/>
      <c r="DT1199" s="206"/>
      <c r="DU1199" s="206"/>
      <c r="DV1199" s="206"/>
      <c r="DW1199" s="206"/>
      <c r="DX1199" s="206"/>
      <c r="DY1199" s="206"/>
      <c r="DZ1199" s="206"/>
      <c r="EA1199" s="206"/>
      <c r="EB1199" s="206"/>
      <c r="EC1199" s="206"/>
      <c r="ED1199" s="206"/>
      <c r="EE1199" s="206"/>
      <c r="EF1199" s="206"/>
      <c r="EG1199" s="206"/>
      <c r="EH1199" s="206"/>
      <c r="EI1199" s="206"/>
      <c r="EJ1199" s="206"/>
      <c r="EK1199" s="206"/>
      <c r="EL1199" s="206"/>
      <c r="EM1199" s="206"/>
      <c r="EN1199" s="206"/>
      <c r="EO1199" s="206"/>
      <c r="EP1199" s="206"/>
      <c r="EQ1199" s="206"/>
      <c r="ER1199" s="206"/>
      <c r="ES1199" s="206"/>
      <c r="ET1199" s="206"/>
      <c r="EU1199" s="206"/>
      <c r="EV1199" s="206"/>
      <c r="EW1199" s="206"/>
      <c r="EX1199" s="206"/>
      <c r="EY1199" s="206"/>
      <c r="EZ1199" s="206"/>
      <c r="FA1199" s="206"/>
      <c r="FB1199" s="206"/>
      <c r="FC1199" s="206"/>
      <c r="FD1199" s="206"/>
      <c r="FE1199" s="206"/>
      <c r="FF1199" s="206"/>
      <c r="FG1199" s="206"/>
      <c r="FH1199" s="206"/>
      <c r="FI1199" s="206"/>
      <c r="FJ1199" s="206"/>
      <c r="FK1199" s="206"/>
      <c r="FL1199" s="206"/>
      <c r="FM1199" s="206"/>
      <c r="FN1199" s="206"/>
      <c r="FO1199" s="206"/>
      <c r="FP1199" s="206"/>
      <c r="FQ1199" s="206"/>
      <c r="FR1199" s="206"/>
      <c r="FS1199" s="206"/>
      <c r="FT1199" s="206"/>
      <c r="FU1199" s="206"/>
      <c r="FV1199" s="206"/>
      <c r="FW1199" s="206"/>
      <c r="FX1199" s="206"/>
      <c r="FY1199" s="206"/>
      <c r="FZ1199" s="206"/>
      <c r="GA1199" s="206"/>
      <c r="GB1199" s="206"/>
      <c r="GC1199" s="206"/>
      <c r="GD1199" s="206"/>
      <c r="GE1199" s="206"/>
      <c r="GF1199" s="206"/>
      <c r="GG1199" s="206"/>
      <c r="GH1199" s="206"/>
      <c r="GI1199" s="206"/>
      <c r="GJ1199" s="206"/>
      <c r="GK1199" s="206"/>
      <c r="GL1199" s="206"/>
      <c r="GM1199" s="206"/>
      <c r="GN1199" s="206"/>
      <c r="GO1199" s="206"/>
      <c r="GP1199" s="206"/>
      <c r="GQ1199" s="206"/>
      <c r="GR1199" s="206"/>
      <c r="GS1199" s="206"/>
      <c r="GT1199" s="206"/>
      <c r="GU1199" s="206"/>
      <c r="GV1199" s="206"/>
      <c r="GW1199" s="206"/>
      <c r="GX1199" s="206"/>
      <c r="GY1199" s="206"/>
      <c r="GZ1199" s="206"/>
      <c r="HA1199" s="206"/>
      <c r="HB1199" s="206"/>
      <c r="HC1199" s="206"/>
      <c r="HD1199" s="206"/>
      <c r="HE1199" s="206"/>
      <c r="HF1199" s="206"/>
      <c r="HG1199" s="206"/>
      <c r="HH1199" s="206"/>
      <c r="HI1199" s="206"/>
      <c r="HJ1199" s="206"/>
      <c r="HK1199" s="206"/>
      <c r="HL1199" s="206"/>
      <c r="HM1199" s="206"/>
      <c r="HN1199" s="206"/>
      <c r="HO1199" s="206"/>
      <c r="HP1199" s="206"/>
      <c r="HQ1199" s="206"/>
      <c r="HR1199" s="206"/>
      <c r="HS1199" s="206"/>
      <c r="HT1199" s="206"/>
      <c r="HU1199" s="206"/>
      <c r="HV1199" s="206"/>
      <c r="HW1199" s="206"/>
      <c r="HX1199" s="206"/>
      <c r="HY1199" s="206"/>
      <c r="HZ1199" s="206"/>
      <c r="IA1199" s="206"/>
      <c r="IB1199" s="206"/>
      <c r="IC1199" s="206"/>
      <c r="ID1199" s="206"/>
      <c r="IE1199" s="206"/>
      <c r="IF1199" s="206"/>
      <c r="IG1199" s="206"/>
      <c r="IH1199" s="206"/>
    </row>
    <row r="1200" spans="1:242" s="225" customFormat="1" hidden="1" x14ac:dyDescent="0.25">
      <c r="A1200" s="206"/>
      <c r="B1200" s="206"/>
      <c r="C1200" s="264">
        <v>43788</v>
      </c>
      <c r="D1200" s="400" t="s">
        <v>1490</v>
      </c>
      <c r="E1200" s="206" t="s">
        <v>2088</v>
      </c>
      <c r="F1200" s="287"/>
      <c r="G1200" s="401" t="s">
        <v>1190</v>
      </c>
      <c r="H1200" s="285"/>
      <c r="I1200" s="410">
        <v>2500000</v>
      </c>
      <c r="J1200" s="357">
        <f t="shared" si="18"/>
        <v>10172145</v>
      </c>
      <c r="K1200" s="251"/>
      <c r="L1200" s="287"/>
      <c r="M1200" s="206" t="s">
        <v>2088</v>
      </c>
      <c r="N1200" s="287"/>
      <c r="O1200" s="287"/>
      <c r="P1200" s="287"/>
      <c r="Q1200" s="287"/>
      <c r="R1200" s="287"/>
      <c r="S1200" s="287"/>
      <c r="T1200" s="287"/>
      <c r="U1200" s="287"/>
      <c r="V1200" s="287"/>
      <c r="W1200" s="287"/>
      <c r="X1200" s="287"/>
      <c r="Y1200" s="287"/>
      <c r="Z1200" s="287"/>
      <c r="AA1200" s="287"/>
      <c r="AB1200" s="287"/>
      <c r="AC1200" s="287"/>
      <c r="AD1200" s="287"/>
      <c r="AE1200" s="287"/>
      <c r="AF1200" s="287"/>
      <c r="AG1200" s="287"/>
      <c r="AH1200" s="287"/>
      <c r="AI1200" s="287"/>
      <c r="AJ1200" s="449"/>
      <c r="AK1200" s="206"/>
      <c r="AL1200" s="206"/>
      <c r="AM1200" s="206"/>
      <c r="AN1200" s="206"/>
      <c r="AO1200" s="206"/>
      <c r="AP1200" s="206"/>
      <c r="AQ1200" s="206"/>
      <c r="AR1200" s="206"/>
      <c r="AS1200" s="206"/>
      <c r="AT1200" s="206"/>
      <c r="AU1200" s="206"/>
      <c r="AV1200" s="206"/>
      <c r="AW1200" s="206"/>
      <c r="AX1200" s="206"/>
      <c r="AY1200" s="206"/>
      <c r="AZ1200" s="206"/>
      <c r="BA1200" s="206"/>
      <c r="BB1200" s="206"/>
      <c r="BC1200" s="206"/>
      <c r="BD1200" s="206"/>
      <c r="BE1200" s="206"/>
      <c r="BF1200" s="206"/>
      <c r="BG1200" s="206"/>
      <c r="BH1200" s="206"/>
      <c r="BI1200" s="206"/>
      <c r="BJ1200" s="206"/>
      <c r="BK1200" s="206"/>
      <c r="BL1200" s="206"/>
      <c r="BM1200" s="206"/>
      <c r="BN1200" s="206"/>
      <c r="BO1200" s="206"/>
      <c r="BP1200" s="206"/>
      <c r="BQ1200" s="206"/>
      <c r="BR1200" s="206"/>
      <c r="BS1200" s="206"/>
      <c r="BT1200" s="206"/>
      <c r="BU1200" s="206"/>
      <c r="BV1200" s="206"/>
      <c r="BW1200" s="206"/>
      <c r="BX1200" s="206"/>
      <c r="BY1200" s="206"/>
      <c r="BZ1200" s="206"/>
      <c r="CA1200" s="206"/>
      <c r="CB1200" s="206"/>
      <c r="CC1200" s="206"/>
      <c r="CD1200" s="206"/>
      <c r="CE1200" s="206"/>
      <c r="CF1200" s="206"/>
      <c r="CG1200" s="206"/>
      <c r="CH1200" s="206"/>
      <c r="CI1200" s="206"/>
      <c r="CJ1200" s="206"/>
      <c r="CK1200" s="206"/>
      <c r="CL1200" s="206"/>
      <c r="CM1200" s="206"/>
      <c r="CN1200" s="206"/>
      <c r="CO1200" s="206"/>
      <c r="CP1200" s="206"/>
      <c r="CQ1200" s="206"/>
      <c r="CR1200" s="206"/>
      <c r="CS1200" s="206"/>
      <c r="CT1200" s="206"/>
      <c r="CU1200" s="206"/>
      <c r="CV1200" s="206"/>
      <c r="CW1200" s="206"/>
      <c r="CX1200" s="206"/>
      <c r="CY1200" s="206"/>
      <c r="CZ1200" s="206"/>
      <c r="DA1200" s="206"/>
      <c r="DB1200" s="206"/>
      <c r="DC1200" s="206"/>
      <c r="DD1200" s="206"/>
      <c r="DE1200" s="206"/>
      <c r="DF1200" s="206"/>
      <c r="DG1200" s="206"/>
      <c r="DH1200" s="206"/>
      <c r="DI1200" s="206"/>
      <c r="DJ1200" s="206"/>
      <c r="DK1200" s="206"/>
      <c r="DL1200" s="206"/>
      <c r="DM1200" s="206"/>
      <c r="DN1200" s="206"/>
      <c r="DO1200" s="206"/>
      <c r="DP1200" s="206"/>
      <c r="DQ1200" s="206"/>
      <c r="DR1200" s="206"/>
      <c r="DS1200" s="206"/>
      <c r="DT1200" s="206"/>
      <c r="DU1200" s="206"/>
      <c r="DV1200" s="206"/>
      <c r="DW1200" s="206"/>
      <c r="DX1200" s="206"/>
      <c r="DY1200" s="206"/>
      <c r="DZ1200" s="206"/>
      <c r="EA1200" s="206"/>
      <c r="EB1200" s="206"/>
      <c r="EC1200" s="206"/>
      <c r="ED1200" s="206"/>
      <c r="EE1200" s="206"/>
      <c r="EF1200" s="206"/>
      <c r="EG1200" s="206"/>
      <c r="EH1200" s="206"/>
      <c r="EI1200" s="206"/>
      <c r="EJ1200" s="206"/>
      <c r="EK1200" s="206"/>
      <c r="EL1200" s="206"/>
      <c r="EM1200" s="206"/>
      <c r="EN1200" s="206"/>
      <c r="EO1200" s="206"/>
      <c r="EP1200" s="206"/>
      <c r="EQ1200" s="206"/>
      <c r="ER1200" s="206"/>
      <c r="ES1200" s="206"/>
      <c r="ET1200" s="206"/>
      <c r="EU1200" s="206"/>
      <c r="EV1200" s="206"/>
      <c r="EW1200" s="206"/>
      <c r="EX1200" s="206"/>
      <c r="EY1200" s="206"/>
      <c r="EZ1200" s="206"/>
      <c r="FA1200" s="206"/>
      <c r="FB1200" s="206"/>
      <c r="FC1200" s="206"/>
      <c r="FD1200" s="206"/>
      <c r="FE1200" s="206"/>
      <c r="FF1200" s="206"/>
      <c r="FG1200" s="206"/>
      <c r="FH1200" s="206"/>
      <c r="FI1200" s="206"/>
      <c r="FJ1200" s="206"/>
      <c r="FK1200" s="206"/>
      <c r="FL1200" s="206"/>
      <c r="FM1200" s="206"/>
      <c r="FN1200" s="206"/>
      <c r="FO1200" s="206"/>
      <c r="FP1200" s="206"/>
      <c r="FQ1200" s="206"/>
      <c r="FR1200" s="206"/>
      <c r="FS1200" s="206"/>
      <c r="FT1200" s="206"/>
      <c r="FU1200" s="206"/>
      <c r="FV1200" s="206"/>
      <c r="FW1200" s="206"/>
      <c r="FX1200" s="206"/>
      <c r="FY1200" s="206"/>
      <c r="FZ1200" s="206"/>
      <c r="GA1200" s="206"/>
      <c r="GB1200" s="206"/>
      <c r="GC1200" s="206"/>
      <c r="GD1200" s="206"/>
      <c r="GE1200" s="206"/>
      <c r="GF1200" s="206"/>
      <c r="GG1200" s="206"/>
      <c r="GH1200" s="206"/>
      <c r="GI1200" s="206"/>
      <c r="GJ1200" s="206"/>
      <c r="GK1200" s="206"/>
      <c r="GL1200" s="206"/>
      <c r="GM1200" s="206"/>
      <c r="GN1200" s="206"/>
      <c r="GO1200" s="206"/>
      <c r="GP1200" s="206"/>
      <c r="GQ1200" s="206"/>
      <c r="GR1200" s="206"/>
      <c r="GS1200" s="206"/>
      <c r="GT1200" s="206"/>
      <c r="GU1200" s="206"/>
      <c r="GV1200" s="206"/>
      <c r="GW1200" s="206"/>
      <c r="GX1200" s="206"/>
      <c r="GY1200" s="206"/>
      <c r="GZ1200" s="206"/>
      <c r="HA1200" s="206"/>
      <c r="HB1200" s="206"/>
      <c r="HC1200" s="206"/>
      <c r="HD1200" s="206"/>
      <c r="HE1200" s="206"/>
      <c r="HF1200" s="206"/>
      <c r="HG1200" s="206"/>
      <c r="HH1200" s="206"/>
      <c r="HI1200" s="206"/>
      <c r="HJ1200" s="206"/>
      <c r="HK1200" s="206"/>
      <c r="HL1200" s="206"/>
      <c r="HM1200" s="206"/>
      <c r="HN1200" s="206"/>
      <c r="HO1200" s="206"/>
      <c r="HP1200" s="206"/>
      <c r="HQ1200" s="206"/>
      <c r="HR1200" s="206"/>
      <c r="HS1200" s="206"/>
      <c r="HT1200" s="206"/>
      <c r="HU1200" s="206"/>
      <c r="HV1200" s="206"/>
      <c r="HW1200" s="206"/>
      <c r="HX1200" s="206"/>
      <c r="HY1200" s="206"/>
      <c r="HZ1200" s="206"/>
      <c r="IA1200" s="206"/>
      <c r="IB1200" s="206"/>
      <c r="IC1200" s="206"/>
      <c r="ID1200" s="206"/>
      <c r="IE1200" s="206"/>
      <c r="IF1200" s="206"/>
      <c r="IG1200" s="206"/>
      <c r="IH1200" s="206"/>
    </row>
    <row r="1201" spans="1:242" s="225" customFormat="1" hidden="1" x14ac:dyDescent="0.25">
      <c r="A1201" s="206"/>
      <c r="B1201" s="206"/>
      <c r="C1201" s="232"/>
      <c r="D1201" s="400"/>
      <c r="E1201" s="206"/>
      <c r="F1201" s="287"/>
      <c r="G1201" s="401"/>
      <c r="H1201" s="285">
        <v>11328055</v>
      </c>
      <c r="I1201" s="256"/>
      <c r="J1201" s="357">
        <f t="shared" si="18"/>
        <v>21500200</v>
      </c>
      <c r="K1201" s="251"/>
      <c r="L1201" s="287"/>
      <c r="M1201" s="206"/>
      <c r="N1201" s="287"/>
      <c r="O1201" s="287"/>
      <c r="P1201" s="287"/>
      <c r="Q1201" s="287"/>
      <c r="R1201" s="287"/>
      <c r="S1201" s="287"/>
      <c r="T1201" s="287"/>
      <c r="U1201" s="287"/>
      <c r="V1201" s="287"/>
      <c r="W1201" s="287"/>
      <c r="X1201" s="287"/>
      <c r="Y1201" s="287"/>
      <c r="Z1201" s="287"/>
      <c r="AA1201" s="287"/>
      <c r="AB1201" s="287"/>
      <c r="AC1201" s="287"/>
      <c r="AD1201" s="287"/>
      <c r="AE1201" s="287"/>
      <c r="AF1201" s="287"/>
      <c r="AG1201" s="287"/>
      <c r="AH1201" s="287"/>
      <c r="AI1201" s="287"/>
      <c r="AJ1201" s="449"/>
      <c r="AK1201" s="206"/>
      <c r="AL1201" s="206"/>
      <c r="AM1201" s="206"/>
      <c r="AN1201" s="206"/>
      <c r="AO1201" s="206"/>
      <c r="AP1201" s="206"/>
      <c r="AQ1201" s="206"/>
      <c r="AR1201" s="206"/>
      <c r="AS1201" s="206"/>
      <c r="AT1201" s="206"/>
      <c r="AU1201" s="206"/>
      <c r="AV1201" s="206"/>
      <c r="AW1201" s="206"/>
      <c r="AX1201" s="206"/>
      <c r="AY1201" s="206"/>
      <c r="AZ1201" s="206"/>
      <c r="BA1201" s="206"/>
      <c r="BB1201" s="206"/>
      <c r="BC1201" s="206"/>
      <c r="BD1201" s="206"/>
      <c r="BE1201" s="206"/>
      <c r="BF1201" s="206"/>
      <c r="BG1201" s="206"/>
      <c r="BH1201" s="206"/>
      <c r="BI1201" s="206"/>
      <c r="BJ1201" s="206"/>
      <c r="BK1201" s="206"/>
      <c r="BL1201" s="206"/>
      <c r="BM1201" s="206"/>
      <c r="BN1201" s="206"/>
      <c r="BO1201" s="206"/>
      <c r="BP1201" s="206"/>
      <c r="BQ1201" s="206"/>
      <c r="BR1201" s="206"/>
      <c r="BS1201" s="206"/>
      <c r="BT1201" s="206"/>
      <c r="BU1201" s="206"/>
      <c r="BV1201" s="206"/>
      <c r="BW1201" s="206"/>
      <c r="BX1201" s="206"/>
      <c r="BY1201" s="206"/>
      <c r="BZ1201" s="206"/>
      <c r="CA1201" s="206"/>
      <c r="CB1201" s="206"/>
      <c r="CC1201" s="206"/>
      <c r="CD1201" s="206"/>
      <c r="CE1201" s="206"/>
      <c r="CF1201" s="206"/>
      <c r="CG1201" s="206"/>
      <c r="CH1201" s="206"/>
      <c r="CI1201" s="206"/>
      <c r="CJ1201" s="206"/>
      <c r="CK1201" s="206"/>
      <c r="CL1201" s="206"/>
      <c r="CM1201" s="206"/>
      <c r="CN1201" s="206"/>
      <c r="CO1201" s="206"/>
      <c r="CP1201" s="206"/>
      <c r="CQ1201" s="206"/>
      <c r="CR1201" s="206"/>
      <c r="CS1201" s="206"/>
      <c r="CT1201" s="206"/>
      <c r="CU1201" s="206"/>
      <c r="CV1201" s="206"/>
      <c r="CW1201" s="206"/>
      <c r="CX1201" s="206"/>
      <c r="CY1201" s="206"/>
      <c r="CZ1201" s="206"/>
      <c r="DA1201" s="206"/>
      <c r="DB1201" s="206"/>
      <c r="DC1201" s="206"/>
      <c r="DD1201" s="206"/>
      <c r="DE1201" s="206"/>
      <c r="DF1201" s="206"/>
      <c r="DG1201" s="206"/>
      <c r="DH1201" s="206"/>
      <c r="DI1201" s="206"/>
      <c r="DJ1201" s="206"/>
      <c r="DK1201" s="206"/>
      <c r="DL1201" s="206"/>
      <c r="DM1201" s="206"/>
      <c r="DN1201" s="206"/>
      <c r="DO1201" s="206"/>
      <c r="DP1201" s="206"/>
      <c r="DQ1201" s="206"/>
      <c r="DR1201" s="206"/>
      <c r="DS1201" s="206"/>
      <c r="DT1201" s="206"/>
      <c r="DU1201" s="206"/>
      <c r="DV1201" s="206"/>
      <c r="DW1201" s="206"/>
      <c r="DX1201" s="206"/>
      <c r="DY1201" s="206"/>
      <c r="DZ1201" s="206"/>
      <c r="EA1201" s="206"/>
      <c r="EB1201" s="206"/>
      <c r="EC1201" s="206"/>
      <c r="ED1201" s="206"/>
      <c r="EE1201" s="206"/>
      <c r="EF1201" s="206"/>
      <c r="EG1201" s="206"/>
      <c r="EH1201" s="206"/>
      <c r="EI1201" s="206"/>
      <c r="EJ1201" s="206"/>
      <c r="EK1201" s="206"/>
      <c r="EL1201" s="206"/>
      <c r="EM1201" s="206"/>
      <c r="EN1201" s="206"/>
      <c r="EO1201" s="206"/>
      <c r="EP1201" s="206"/>
      <c r="EQ1201" s="206"/>
      <c r="ER1201" s="206"/>
      <c r="ES1201" s="206"/>
      <c r="ET1201" s="206"/>
      <c r="EU1201" s="206"/>
      <c r="EV1201" s="206"/>
      <c r="EW1201" s="206"/>
      <c r="EX1201" s="206"/>
      <c r="EY1201" s="206"/>
      <c r="EZ1201" s="206"/>
      <c r="FA1201" s="206"/>
      <c r="FB1201" s="206"/>
      <c r="FC1201" s="206"/>
      <c r="FD1201" s="206"/>
      <c r="FE1201" s="206"/>
      <c r="FF1201" s="206"/>
      <c r="FG1201" s="206"/>
      <c r="FH1201" s="206"/>
      <c r="FI1201" s="206"/>
      <c r="FJ1201" s="206"/>
      <c r="FK1201" s="206"/>
      <c r="FL1201" s="206"/>
      <c r="FM1201" s="206"/>
      <c r="FN1201" s="206"/>
      <c r="FO1201" s="206"/>
      <c r="FP1201" s="206"/>
      <c r="FQ1201" s="206"/>
      <c r="FR1201" s="206"/>
      <c r="FS1201" s="206"/>
      <c r="FT1201" s="206"/>
      <c r="FU1201" s="206"/>
      <c r="FV1201" s="206"/>
      <c r="FW1201" s="206"/>
      <c r="FX1201" s="206"/>
      <c r="FY1201" s="206"/>
      <c r="FZ1201" s="206"/>
      <c r="GA1201" s="206"/>
      <c r="GB1201" s="206"/>
      <c r="GC1201" s="206"/>
      <c r="GD1201" s="206"/>
      <c r="GE1201" s="206"/>
      <c r="GF1201" s="206"/>
      <c r="GG1201" s="206"/>
      <c r="GH1201" s="206"/>
      <c r="GI1201" s="206"/>
      <c r="GJ1201" s="206"/>
      <c r="GK1201" s="206"/>
      <c r="GL1201" s="206"/>
      <c r="GM1201" s="206"/>
      <c r="GN1201" s="206"/>
      <c r="GO1201" s="206"/>
      <c r="GP1201" s="206"/>
      <c r="GQ1201" s="206"/>
      <c r="GR1201" s="206"/>
      <c r="GS1201" s="206"/>
      <c r="GT1201" s="206"/>
      <c r="GU1201" s="206"/>
      <c r="GV1201" s="206"/>
      <c r="GW1201" s="206"/>
      <c r="GX1201" s="206"/>
      <c r="GY1201" s="206"/>
      <c r="GZ1201" s="206"/>
      <c r="HA1201" s="206"/>
      <c r="HB1201" s="206"/>
      <c r="HC1201" s="206"/>
      <c r="HD1201" s="206"/>
      <c r="HE1201" s="206"/>
      <c r="HF1201" s="206"/>
      <c r="HG1201" s="206"/>
      <c r="HH1201" s="206"/>
      <c r="HI1201" s="206"/>
      <c r="HJ1201" s="206"/>
      <c r="HK1201" s="206"/>
      <c r="HL1201" s="206"/>
      <c r="HM1201" s="206"/>
      <c r="HN1201" s="206"/>
      <c r="HO1201" s="206"/>
      <c r="HP1201" s="206"/>
      <c r="HQ1201" s="206"/>
      <c r="HR1201" s="206"/>
      <c r="HS1201" s="206"/>
      <c r="HT1201" s="206"/>
      <c r="HU1201" s="206"/>
      <c r="HV1201" s="206"/>
      <c r="HW1201" s="206"/>
      <c r="HX1201" s="206"/>
      <c r="HY1201" s="206"/>
      <c r="HZ1201" s="206"/>
      <c r="IA1201" s="206"/>
      <c r="IB1201" s="206"/>
      <c r="IC1201" s="206"/>
      <c r="ID1201" s="206"/>
      <c r="IE1201" s="206"/>
      <c r="IF1201" s="206"/>
      <c r="IG1201" s="206"/>
      <c r="IH1201" s="206"/>
    </row>
    <row r="1202" spans="1:242" s="225" customFormat="1" hidden="1" x14ac:dyDescent="0.25">
      <c r="A1202" s="206"/>
      <c r="B1202" s="206"/>
      <c r="C1202" s="204">
        <v>43795</v>
      </c>
      <c r="D1202" s="406" t="s">
        <v>2095</v>
      </c>
      <c r="E1202" s="319" t="s">
        <v>2094</v>
      </c>
      <c r="F1202" s="255"/>
      <c r="G1202" s="320" t="s">
        <v>1400</v>
      </c>
      <c r="H1202" s="285"/>
      <c r="I1202" s="321">
        <v>356815</v>
      </c>
      <c r="J1202" s="357">
        <f t="shared" si="18"/>
        <v>21143385</v>
      </c>
      <c r="K1202" s="251"/>
      <c r="L1202" s="287"/>
      <c r="M1202" s="319" t="s">
        <v>2094</v>
      </c>
      <c r="N1202" s="287"/>
      <c r="O1202" s="287"/>
      <c r="P1202" s="287"/>
      <c r="Q1202" s="287"/>
      <c r="R1202" s="287"/>
      <c r="S1202" s="287"/>
      <c r="T1202" s="287"/>
      <c r="U1202" s="287"/>
      <c r="V1202" s="287"/>
      <c r="W1202" s="287"/>
      <c r="X1202" s="287"/>
      <c r="Y1202" s="287"/>
      <c r="Z1202" s="287"/>
      <c r="AA1202" s="287"/>
      <c r="AB1202" s="287"/>
      <c r="AC1202" s="287"/>
      <c r="AD1202" s="287"/>
      <c r="AE1202" s="287"/>
      <c r="AF1202" s="287"/>
      <c r="AG1202" s="287"/>
      <c r="AH1202" s="287"/>
      <c r="AI1202" s="287"/>
      <c r="AJ1202" s="449"/>
      <c r="AK1202" s="206"/>
      <c r="AL1202" s="206"/>
      <c r="AM1202" s="206"/>
      <c r="AN1202" s="206"/>
      <c r="AO1202" s="206"/>
      <c r="AP1202" s="206"/>
      <c r="AQ1202" s="206"/>
      <c r="AR1202" s="206"/>
      <c r="AS1202" s="206"/>
      <c r="AT1202" s="206"/>
      <c r="AU1202" s="206"/>
      <c r="AV1202" s="206"/>
      <c r="AW1202" s="206"/>
      <c r="AX1202" s="206"/>
      <c r="AY1202" s="206"/>
      <c r="AZ1202" s="206"/>
      <c r="BA1202" s="206"/>
      <c r="BB1202" s="206"/>
      <c r="BC1202" s="206"/>
      <c r="BD1202" s="206"/>
      <c r="BE1202" s="206"/>
      <c r="BF1202" s="206"/>
      <c r="BG1202" s="206"/>
      <c r="BH1202" s="206"/>
      <c r="BI1202" s="206"/>
      <c r="BJ1202" s="206"/>
      <c r="BK1202" s="206"/>
      <c r="BL1202" s="206"/>
      <c r="BM1202" s="206"/>
      <c r="BN1202" s="206"/>
      <c r="BO1202" s="206"/>
      <c r="BP1202" s="206"/>
      <c r="BQ1202" s="206"/>
      <c r="BR1202" s="206"/>
      <c r="BS1202" s="206"/>
      <c r="BT1202" s="206"/>
      <c r="BU1202" s="206"/>
      <c r="BV1202" s="206"/>
      <c r="BW1202" s="206"/>
      <c r="BX1202" s="206"/>
      <c r="BY1202" s="206"/>
      <c r="BZ1202" s="206"/>
      <c r="CA1202" s="206"/>
      <c r="CB1202" s="206"/>
      <c r="CC1202" s="206"/>
      <c r="CD1202" s="206"/>
      <c r="CE1202" s="206"/>
      <c r="CF1202" s="206"/>
      <c r="CG1202" s="206"/>
      <c r="CH1202" s="206"/>
      <c r="CI1202" s="206"/>
      <c r="CJ1202" s="206"/>
      <c r="CK1202" s="206"/>
      <c r="CL1202" s="206"/>
      <c r="CM1202" s="206"/>
      <c r="CN1202" s="206"/>
      <c r="CO1202" s="206"/>
      <c r="CP1202" s="206"/>
      <c r="CQ1202" s="206"/>
      <c r="CR1202" s="206"/>
      <c r="CS1202" s="206"/>
      <c r="CT1202" s="206"/>
      <c r="CU1202" s="206"/>
      <c r="CV1202" s="206"/>
      <c r="CW1202" s="206"/>
      <c r="CX1202" s="206"/>
      <c r="CY1202" s="206"/>
      <c r="CZ1202" s="206"/>
      <c r="DA1202" s="206"/>
      <c r="DB1202" s="206"/>
      <c r="DC1202" s="206"/>
      <c r="DD1202" s="206"/>
      <c r="DE1202" s="206"/>
      <c r="DF1202" s="206"/>
      <c r="DG1202" s="206"/>
      <c r="DH1202" s="206"/>
      <c r="DI1202" s="206"/>
      <c r="DJ1202" s="206"/>
      <c r="DK1202" s="206"/>
      <c r="DL1202" s="206"/>
      <c r="DM1202" s="206"/>
      <c r="DN1202" s="206"/>
      <c r="DO1202" s="206"/>
      <c r="DP1202" s="206"/>
      <c r="DQ1202" s="206"/>
      <c r="DR1202" s="206"/>
      <c r="DS1202" s="206"/>
      <c r="DT1202" s="206"/>
      <c r="DU1202" s="206"/>
      <c r="DV1202" s="206"/>
      <c r="DW1202" s="206"/>
      <c r="DX1202" s="206"/>
      <c r="DY1202" s="206"/>
      <c r="DZ1202" s="206"/>
      <c r="EA1202" s="206"/>
      <c r="EB1202" s="206"/>
      <c r="EC1202" s="206"/>
      <c r="ED1202" s="206"/>
      <c r="EE1202" s="206"/>
      <c r="EF1202" s="206"/>
      <c r="EG1202" s="206"/>
      <c r="EH1202" s="206"/>
      <c r="EI1202" s="206"/>
      <c r="EJ1202" s="206"/>
      <c r="EK1202" s="206"/>
      <c r="EL1202" s="206"/>
      <c r="EM1202" s="206"/>
      <c r="EN1202" s="206"/>
      <c r="EO1202" s="206"/>
      <c r="EP1202" s="206"/>
      <c r="EQ1202" s="206"/>
      <c r="ER1202" s="206"/>
      <c r="ES1202" s="206"/>
      <c r="ET1202" s="206"/>
      <c r="EU1202" s="206"/>
      <c r="EV1202" s="206"/>
      <c r="EW1202" s="206"/>
      <c r="EX1202" s="206"/>
      <c r="EY1202" s="206"/>
      <c r="EZ1202" s="206"/>
      <c r="FA1202" s="206"/>
      <c r="FB1202" s="206"/>
      <c r="FC1202" s="206"/>
      <c r="FD1202" s="206"/>
      <c r="FE1202" s="206"/>
      <c r="FF1202" s="206"/>
      <c r="FG1202" s="206"/>
      <c r="FH1202" s="206"/>
      <c r="FI1202" s="206"/>
      <c r="FJ1202" s="206"/>
      <c r="FK1202" s="206"/>
      <c r="FL1202" s="206"/>
      <c r="FM1202" s="206"/>
      <c r="FN1202" s="206"/>
      <c r="FO1202" s="206"/>
      <c r="FP1202" s="206"/>
      <c r="FQ1202" s="206"/>
      <c r="FR1202" s="206"/>
      <c r="FS1202" s="206"/>
      <c r="FT1202" s="206"/>
      <c r="FU1202" s="206"/>
      <c r="FV1202" s="206"/>
      <c r="FW1202" s="206"/>
      <c r="FX1202" s="206"/>
      <c r="FY1202" s="206"/>
      <c r="FZ1202" s="206"/>
      <c r="GA1202" s="206"/>
      <c r="GB1202" s="206"/>
      <c r="GC1202" s="206"/>
      <c r="GD1202" s="206"/>
      <c r="GE1202" s="206"/>
      <c r="GF1202" s="206"/>
      <c r="GG1202" s="206"/>
      <c r="GH1202" s="206"/>
      <c r="GI1202" s="206"/>
      <c r="GJ1202" s="206"/>
      <c r="GK1202" s="206"/>
      <c r="GL1202" s="206"/>
      <c r="GM1202" s="206"/>
      <c r="GN1202" s="206"/>
      <c r="GO1202" s="206"/>
      <c r="GP1202" s="206"/>
      <c r="GQ1202" s="206"/>
      <c r="GR1202" s="206"/>
      <c r="GS1202" s="206"/>
      <c r="GT1202" s="206"/>
      <c r="GU1202" s="206"/>
      <c r="GV1202" s="206"/>
      <c r="GW1202" s="206"/>
      <c r="GX1202" s="206"/>
      <c r="GY1202" s="206"/>
      <c r="GZ1202" s="206"/>
      <c r="HA1202" s="206"/>
      <c r="HB1202" s="206"/>
      <c r="HC1202" s="206"/>
      <c r="HD1202" s="206"/>
      <c r="HE1202" s="206"/>
      <c r="HF1202" s="206"/>
      <c r="HG1202" s="206"/>
      <c r="HH1202" s="206"/>
      <c r="HI1202" s="206"/>
      <c r="HJ1202" s="206"/>
      <c r="HK1202" s="206"/>
      <c r="HL1202" s="206"/>
      <c r="HM1202" s="206"/>
      <c r="HN1202" s="206"/>
      <c r="HO1202" s="206"/>
      <c r="HP1202" s="206"/>
      <c r="HQ1202" s="206"/>
      <c r="HR1202" s="206"/>
      <c r="HS1202" s="206"/>
      <c r="HT1202" s="206"/>
      <c r="HU1202" s="206"/>
      <c r="HV1202" s="206"/>
      <c r="HW1202" s="206"/>
      <c r="HX1202" s="206"/>
      <c r="HY1202" s="206"/>
      <c r="HZ1202" s="206"/>
      <c r="IA1202" s="206"/>
      <c r="IB1202" s="206"/>
      <c r="IC1202" s="206"/>
      <c r="ID1202" s="206"/>
      <c r="IE1202" s="206"/>
      <c r="IF1202" s="206"/>
      <c r="IG1202" s="206"/>
      <c r="IH1202" s="206"/>
    </row>
    <row r="1203" spans="1:242" s="225" customFormat="1" hidden="1" x14ac:dyDescent="0.25">
      <c r="A1203" s="206"/>
      <c r="B1203" s="206"/>
      <c r="C1203" s="204">
        <v>43795</v>
      </c>
      <c r="D1203" s="407" t="s">
        <v>2104</v>
      </c>
      <c r="E1203" s="319" t="s">
        <v>2096</v>
      </c>
      <c r="F1203" s="322"/>
      <c r="G1203" s="270" t="s">
        <v>1187</v>
      </c>
      <c r="H1203" s="285"/>
      <c r="I1203" s="271">
        <v>2205500</v>
      </c>
      <c r="J1203" s="357">
        <f t="shared" si="18"/>
        <v>18937885</v>
      </c>
      <c r="K1203" s="251"/>
      <c r="L1203" s="287"/>
      <c r="M1203" s="319" t="s">
        <v>2096</v>
      </c>
      <c r="N1203" s="287"/>
      <c r="O1203" s="287"/>
      <c r="P1203" s="287"/>
      <c r="Q1203" s="287"/>
      <c r="R1203" s="287"/>
      <c r="S1203" s="287"/>
      <c r="T1203" s="287"/>
      <c r="U1203" s="287"/>
      <c r="V1203" s="287"/>
      <c r="W1203" s="287"/>
      <c r="X1203" s="287"/>
      <c r="Y1203" s="287"/>
      <c r="Z1203" s="287"/>
      <c r="AA1203" s="287"/>
      <c r="AB1203" s="287"/>
      <c r="AC1203" s="287"/>
      <c r="AD1203" s="287"/>
      <c r="AE1203" s="287"/>
      <c r="AF1203" s="287"/>
      <c r="AG1203" s="287"/>
      <c r="AH1203" s="287"/>
      <c r="AI1203" s="287"/>
      <c r="AJ1203" s="449"/>
      <c r="AK1203" s="206"/>
      <c r="AL1203" s="206"/>
      <c r="AM1203" s="206"/>
      <c r="AN1203" s="206"/>
      <c r="AO1203" s="206"/>
      <c r="AP1203" s="206"/>
      <c r="AQ1203" s="206"/>
      <c r="AR1203" s="206"/>
      <c r="AS1203" s="206"/>
      <c r="AT1203" s="206"/>
      <c r="AU1203" s="206"/>
      <c r="AV1203" s="206"/>
      <c r="AW1203" s="206"/>
      <c r="AX1203" s="206"/>
      <c r="AY1203" s="206"/>
      <c r="AZ1203" s="206"/>
      <c r="BA1203" s="206"/>
      <c r="BB1203" s="206"/>
      <c r="BC1203" s="206"/>
      <c r="BD1203" s="206"/>
      <c r="BE1203" s="206"/>
      <c r="BF1203" s="206"/>
      <c r="BG1203" s="206"/>
      <c r="BH1203" s="206"/>
      <c r="BI1203" s="206"/>
      <c r="BJ1203" s="206"/>
      <c r="BK1203" s="206"/>
      <c r="BL1203" s="206"/>
      <c r="BM1203" s="206"/>
      <c r="BN1203" s="206"/>
      <c r="BO1203" s="206"/>
      <c r="BP1203" s="206"/>
      <c r="BQ1203" s="206"/>
      <c r="BR1203" s="206"/>
      <c r="BS1203" s="206"/>
      <c r="BT1203" s="206"/>
      <c r="BU1203" s="206"/>
      <c r="BV1203" s="206"/>
      <c r="BW1203" s="206"/>
      <c r="BX1203" s="206"/>
      <c r="BY1203" s="206"/>
      <c r="BZ1203" s="206"/>
      <c r="CA1203" s="206"/>
      <c r="CB1203" s="206"/>
      <c r="CC1203" s="206"/>
      <c r="CD1203" s="206"/>
      <c r="CE1203" s="206"/>
      <c r="CF1203" s="206"/>
      <c r="CG1203" s="206"/>
      <c r="CH1203" s="206"/>
      <c r="CI1203" s="206"/>
      <c r="CJ1203" s="206"/>
      <c r="CK1203" s="206"/>
      <c r="CL1203" s="206"/>
      <c r="CM1203" s="206"/>
      <c r="CN1203" s="206"/>
      <c r="CO1203" s="206"/>
      <c r="CP1203" s="206"/>
      <c r="CQ1203" s="206"/>
      <c r="CR1203" s="206"/>
      <c r="CS1203" s="206"/>
      <c r="CT1203" s="206"/>
      <c r="CU1203" s="206"/>
      <c r="CV1203" s="206"/>
      <c r="CW1203" s="206"/>
      <c r="CX1203" s="206"/>
      <c r="CY1203" s="206"/>
      <c r="CZ1203" s="206"/>
      <c r="DA1203" s="206"/>
      <c r="DB1203" s="206"/>
      <c r="DC1203" s="206"/>
      <c r="DD1203" s="206"/>
      <c r="DE1203" s="206"/>
      <c r="DF1203" s="206"/>
      <c r="DG1203" s="206"/>
      <c r="DH1203" s="206"/>
      <c r="DI1203" s="206"/>
      <c r="DJ1203" s="206"/>
      <c r="DK1203" s="206"/>
      <c r="DL1203" s="206"/>
      <c r="DM1203" s="206"/>
      <c r="DN1203" s="206"/>
      <c r="DO1203" s="206"/>
      <c r="DP1203" s="206"/>
      <c r="DQ1203" s="206"/>
      <c r="DR1203" s="206"/>
      <c r="DS1203" s="206"/>
      <c r="DT1203" s="206"/>
      <c r="DU1203" s="206"/>
      <c r="DV1203" s="206"/>
      <c r="DW1203" s="206"/>
      <c r="DX1203" s="206"/>
      <c r="DY1203" s="206"/>
      <c r="DZ1203" s="206"/>
      <c r="EA1203" s="206"/>
      <c r="EB1203" s="206"/>
      <c r="EC1203" s="206"/>
      <c r="ED1203" s="206"/>
      <c r="EE1203" s="206"/>
      <c r="EF1203" s="206"/>
      <c r="EG1203" s="206"/>
      <c r="EH1203" s="206"/>
      <c r="EI1203" s="206"/>
      <c r="EJ1203" s="206"/>
      <c r="EK1203" s="206"/>
      <c r="EL1203" s="206"/>
      <c r="EM1203" s="206"/>
      <c r="EN1203" s="206"/>
      <c r="EO1203" s="206"/>
      <c r="EP1203" s="206"/>
      <c r="EQ1203" s="206"/>
      <c r="ER1203" s="206"/>
      <c r="ES1203" s="206"/>
      <c r="ET1203" s="206"/>
      <c r="EU1203" s="206"/>
      <c r="EV1203" s="206"/>
      <c r="EW1203" s="206"/>
      <c r="EX1203" s="206"/>
      <c r="EY1203" s="206"/>
      <c r="EZ1203" s="206"/>
      <c r="FA1203" s="206"/>
      <c r="FB1203" s="206"/>
      <c r="FC1203" s="206"/>
      <c r="FD1203" s="206"/>
      <c r="FE1203" s="206"/>
      <c r="FF1203" s="206"/>
      <c r="FG1203" s="206"/>
      <c r="FH1203" s="206"/>
      <c r="FI1203" s="206"/>
      <c r="FJ1203" s="206"/>
      <c r="FK1203" s="206"/>
      <c r="FL1203" s="206"/>
      <c r="FM1203" s="206"/>
      <c r="FN1203" s="206"/>
      <c r="FO1203" s="206"/>
      <c r="FP1203" s="206"/>
      <c r="FQ1203" s="206"/>
      <c r="FR1203" s="206"/>
      <c r="FS1203" s="206"/>
      <c r="FT1203" s="206"/>
      <c r="FU1203" s="206"/>
      <c r="FV1203" s="206"/>
      <c r="FW1203" s="206"/>
      <c r="FX1203" s="206"/>
      <c r="FY1203" s="206"/>
      <c r="FZ1203" s="206"/>
      <c r="GA1203" s="206"/>
      <c r="GB1203" s="206"/>
      <c r="GC1203" s="206"/>
      <c r="GD1203" s="206"/>
      <c r="GE1203" s="206"/>
      <c r="GF1203" s="206"/>
      <c r="GG1203" s="206"/>
      <c r="GH1203" s="206"/>
      <c r="GI1203" s="206"/>
      <c r="GJ1203" s="206"/>
      <c r="GK1203" s="206"/>
      <c r="GL1203" s="206"/>
      <c r="GM1203" s="206"/>
      <c r="GN1203" s="206"/>
      <c r="GO1203" s="206"/>
      <c r="GP1203" s="206"/>
      <c r="GQ1203" s="206"/>
      <c r="GR1203" s="206"/>
      <c r="GS1203" s="206"/>
      <c r="GT1203" s="206"/>
      <c r="GU1203" s="206"/>
      <c r="GV1203" s="206"/>
      <c r="GW1203" s="206"/>
      <c r="GX1203" s="206"/>
      <c r="GY1203" s="206"/>
      <c r="GZ1203" s="206"/>
      <c r="HA1203" s="206"/>
      <c r="HB1203" s="206"/>
      <c r="HC1203" s="206"/>
      <c r="HD1203" s="206"/>
      <c r="HE1203" s="206"/>
      <c r="HF1203" s="206"/>
      <c r="HG1203" s="206"/>
      <c r="HH1203" s="206"/>
      <c r="HI1203" s="206"/>
      <c r="HJ1203" s="206"/>
      <c r="HK1203" s="206"/>
      <c r="HL1203" s="206"/>
      <c r="HM1203" s="206"/>
      <c r="HN1203" s="206"/>
      <c r="HO1203" s="206"/>
      <c r="HP1203" s="206"/>
      <c r="HQ1203" s="206"/>
      <c r="HR1203" s="206"/>
      <c r="HS1203" s="206"/>
      <c r="HT1203" s="206"/>
      <c r="HU1203" s="206"/>
      <c r="HV1203" s="206"/>
      <c r="HW1203" s="206"/>
      <c r="HX1203" s="206"/>
      <c r="HY1203" s="206"/>
      <c r="HZ1203" s="206"/>
      <c r="IA1203" s="206"/>
      <c r="IB1203" s="206"/>
      <c r="IC1203" s="206"/>
      <c r="ID1203" s="206"/>
      <c r="IE1203" s="206"/>
      <c r="IF1203" s="206"/>
      <c r="IG1203" s="206"/>
      <c r="IH1203" s="206"/>
    </row>
    <row r="1204" spans="1:242" s="225" customFormat="1" hidden="1" x14ac:dyDescent="0.25">
      <c r="A1204" s="206"/>
      <c r="B1204" s="206"/>
      <c r="C1204" s="204">
        <v>43795</v>
      </c>
      <c r="D1204" s="233" t="s">
        <v>2105</v>
      </c>
      <c r="E1204" s="319" t="s">
        <v>2097</v>
      </c>
      <c r="F1204" s="322"/>
      <c r="G1204" s="242" t="s">
        <v>1203</v>
      </c>
      <c r="H1204" s="285"/>
      <c r="I1204" s="236">
        <v>4316365</v>
      </c>
      <c r="J1204" s="357">
        <f t="shared" si="18"/>
        <v>14621520</v>
      </c>
      <c r="K1204" s="251"/>
      <c r="L1204" s="287"/>
      <c r="M1204" s="319" t="s">
        <v>2097</v>
      </c>
      <c r="N1204" s="287"/>
      <c r="O1204" s="287"/>
      <c r="P1204" s="287"/>
      <c r="Q1204" s="287"/>
      <c r="R1204" s="287"/>
      <c r="S1204" s="287"/>
      <c r="T1204" s="287"/>
      <c r="U1204" s="287"/>
      <c r="V1204" s="287"/>
      <c r="W1204" s="287"/>
      <c r="X1204" s="287"/>
      <c r="Y1204" s="287"/>
      <c r="Z1204" s="287"/>
      <c r="AA1204" s="287"/>
      <c r="AB1204" s="287"/>
      <c r="AC1204" s="287"/>
      <c r="AD1204" s="287"/>
      <c r="AE1204" s="287"/>
      <c r="AF1204" s="287"/>
      <c r="AG1204" s="287"/>
      <c r="AH1204" s="287"/>
      <c r="AI1204" s="287"/>
      <c r="AJ1204" s="449"/>
      <c r="AK1204" s="206"/>
      <c r="AL1204" s="206"/>
      <c r="AM1204" s="206"/>
      <c r="AN1204" s="206"/>
      <c r="AO1204" s="206"/>
      <c r="AP1204" s="206"/>
      <c r="AQ1204" s="206"/>
      <c r="AR1204" s="206"/>
      <c r="AS1204" s="206"/>
      <c r="AT1204" s="206"/>
      <c r="AU1204" s="206"/>
      <c r="AV1204" s="206"/>
      <c r="AW1204" s="206"/>
      <c r="AX1204" s="206"/>
      <c r="AY1204" s="206"/>
      <c r="AZ1204" s="206"/>
      <c r="BA1204" s="206"/>
      <c r="BB1204" s="206"/>
      <c r="BC1204" s="206"/>
      <c r="BD1204" s="206"/>
      <c r="BE1204" s="206"/>
      <c r="BF1204" s="206"/>
      <c r="BG1204" s="206"/>
      <c r="BH1204" s="206"/>
      <c r="BI1204" s="206"/>
      <c r="BJ1204" s="206"/>
      <c r="BK1204" s="206"/>
      <c r="BL1204" s="206"/>
      <c r="BM1204" s="206"/>
      <c r="BN1204" s="206"/>
      <c r="BO1204" s="206"/>
      <c r="BP1204" s="206"/>
      <c r="BQ1204" s="206"/>
      <c r="BR1204" s="206"/>
      <c r="BS1204" s="206"/>
      <c r="BT1204" s="206"/>
      <c r="BU1204" s="206"/>
      <c r="BV1204" s="206"/>
      <c r="BW1204" s="206"/>
      <c r="BX1204" s="206"/>
      <c r="BY1204" s="206"/>
      <c r="BZ1204" s="206"/>
      <c r="CA1204" s="206"/>
      <c r="CB1204" s="206"/>
      <c r="CC1204" s="206"/>
      <c r="CD1204" s="206"/>
      <c r="CE1204" s="206"/>
      <c r="CF1204" s="206"/>
      <c r="CG1204" s="206"/>
      <c r="CH1204" s="206"/>
      <c r="CI1204" s="206"/>
      <c r="CJ1204" s="206"/>
      <c r="CK1204" s="206"/>
      <c r="CL1204" s="206"/>
      <c r="CM1204" s="206"/>
      <c r="CN1204" s="206"/>
      <c r="CO1204" s="206"/>
      <c r="CP1204" s="206"/>
      <c r="CQ1204" s="206"/>
      <c r="CR1204" s="206"/>
      <c r="CS1204" s="206"/>
      <c r="CT1204" s="206"/>
      <c r="CU1204" s="206"/>
      <c r="CV1204" s="206"/>
      <c r="CW1204" s="206"/>
      <c r="CX1204" s="206"/>
      <c r="CY1204" s="206"/>
      <c r="CZ1204" s="206"/>
      <c r="DA1204" s="206"/>
      <c r="DB1204" s="206"/>
      <c r="DC1204" s="206"/>
      <c r="DD1204" s="206"/>
      <c r="DE1204" s="206"/>
      <c r="DF1204" s="206"/>
      <c r="DG1204" s="206"/>
      <c r="DH1204" s="206"/>
      <c r="DI1204" s="206"/>
      <c r="DJ1204" s="206"/>
      <c r="DK1204" s="206"/>
      <c r="DL1204" s="206"/>
      <c r="DM1204" s="206"/>
      <c r="DN1204" s="206"/>
      <c r="DO1204" s="206"/>
      <c r="DP1204" s="206"/>
      <c r="DQ1204" s="206"/>
      <c r="DR1204" s="206"/>
      <c r="DS1204" s="206"/>
      <c r="DT1204" s="206"/>
      <c r="DU1204" s="206"/>
      <c r="DV1204" s="206"/>
      <c r="DW1204" s="206"/>
      <c r="DX1204" s="206"/>
      <c r="DY1204" s="206"/>
      <c r="DZ1204" s="206"/>
      <c r="EA1204" s="206"/>
      <c r="EB1204" s="206"/>
      <c r="EC1204" s="206"/>
      <c r="ED1204" s="206"/>
      <c r="EE1204" s="206"/>
      <c r="EF1204" s="206"/>
      <c r="EG1204" s="206"/>
      <c r="EH1204" s="206"/>
      <c r="EI1204" s="206"/>
      <c r="EJ1204" s="206"/>
      <c r="EK1204" s="206"/>
      <c r="EL1204" s="206"/>
      <c r="EM1204" s="206"/>
      <c r="EN1204" s="206"/>
      <c r="EO1204" s="206"/>
      <c r="EP1204" s="206"/>
      <c r="EQ1204" s="206"/>
      <c r="ER1204" s="206"/>
      <c r="ES1204" s="206"/>
      <c r="ET1204" s="206"/>
      <c r="EU1204" s="206"/>
      <c r="EV1204" s="206"/>
      <c r="EW1204" s="206"/>
      <c r="EX1204" s="206"/>
      <c r="EY1204" s="206"/>
      <c r="EZ1204" s="206"/>
      <c r="FA1204" s="206"/>
      <c r="FB1204" s="206"/>
      <c r="FC1204" s="206"/>
      <c r="FD1204" s="206"/>
      <c r="FE1204" s="206"/>
      <c r="FF1204" s="206"/>
      <c r="FG1204" s="206"/>
      <c r="FH1204" s="206"/>
      <c r="FI1204" s="206"/>
      <c r="FJ1204" s="206"/>
      <c r="FK1204" s="206"/>
      <c r="FL1204" s="206"/>
      <c r="FM1204" s="206"/>
      <c r="FN1204" s="206"/>
      <c r="FO1204" s="206"/>
      <c r="FP1204" s="206"/>
      <c r="FQ1204" s="206"/>
      <c r="FR1204" s="206"/>
      <c r="FS1204" s="206"/>
      <c r="FT1204" s="206"/>
      <c r="FU1204" s="206"/>
      <c r="FV1204" s="206"/>
      <c r="FW1204" s="206"/>
      <c r="FX1204" s="206"/>
      <c r="FY1204" s="206"/>
      <c r="FZ1204" s="206"/>
      <c r="GA1204" s="206"/>
      <c r="GB1204" s="206"/>
      <c r="GC1204" s="206"/>
      <c r="GD1204" s="206"/>
      <c r="GE1204" s="206"/>
      <c r="GF1204" s="206"/>
      <c r="GG1204" s="206"/>
      <c r="GH1204" s="206"/>
      <c r="GI1204" s="206"/>
      <c r="GJ1204" s="206"/>
      <c r="GK1204" s="206"/>
      <c r="GL1204" s="206"/>
      <c r="GM1204" s="206"/>
      <c r="GN1204" s="206"/>
      <c r="GO1204" s="206"/>
      <c r="GP1204" s="206"/>
      <c r="GQ1204" s="206"/>
      <c r="GR1204" s="206"/>
      <c r="GS1204" s="206"/>
      <c r="GT1204" s="206"/>
      <c r="GU1204" s="206"/>
      <c r="GV1204" s="206"/>
      <c r="GW1204" s="206"/>
      <c r="GX1204" s="206"/>
      <c r="GY1204" s="206"/>
      <c r="GZ1204" s="206"/>
      <c r="HA1204" s="206"/>
      <c r="HB1204" s="206"/>
      <c r="HC1204" s="206"/>
      <c r="HD1204" s="206"/>
      <c r="HE1204" s="206"/>
      <c r="HF1204" s="206"/>
      <c r="HG1204" s="206"/>
      <c r="HH1204" s="206"/>
      <c r="HI1204" s="206"/>
      <c r="HJ1204" s="206"/>
      <c r="HK1204" s="206"/>
      <c r="HL1204" s="206"/>
      <c r="HM1204" s="206"/>
      <c r="HN1204" s="206"/>
      <c r="HO1204" s="206"/>
      <c r="HP1204" s="206"/>
      <c r="HQ1204" s="206"/>
      <c r="HR1204" s="206"/>
      <c r="HS1204" s="206"/>
      <c r="HT1204" s="206"/>
      <c r="HU1204" s="206"/>
      <c r="HV1204" s="206"/>
      <c r="HW1204" s="206"/>
      <c r="HX1204" s="206"/>
      <c r="HY1204" s="206"/>
      <c r="HZ1204" s="206"/>
      <c r="IA1204" s="206"/>
      <c r="IB1204" s="206"/>
      <c r="IC1204" s="206"/>
      <c r="ID1204" s="206"/>
      <c r="IE1204" s="206"/>
      <c r="IF1204" s="206"/>
      <c r="IG1204" s="206"/>
      <c r="IH1204" s="206"/>
    </row>
    <row r="1205" spans="1:242" s="225" customFormat="1" hidden="1" x14ac:dyDescent="0.25">
      <c r="A1205" s="206"/>
      <c r="B1205" s="206"/>
      <c r="C1205" s="204">
        <v>43795</v>
      </c>
      <c r="D1205" s="233" t="s">
        <v>1391</v>
      </c>
      <c r="E1205" s="319" t="s">
        <v>2098</v>
      </c>
      <c r="F1205" s="322"/>
      <c r="G1205" s="242" t="s">
        <v>1345</v>
      </c>
      <c r="H1205" s="285"/>
      <c r="I1205" s="236">
        <v>128000</v>
      </c>
      <c r="J1205" s="357">
        <f t="shared" si="18"/>
        <v>14493520</v>
      </c>
      <c r="K1205" s="251"/>
      <c r="L1205" s="287"/>
      <c r="M1205" s="319" t="s">
        <v>2098</v>
      </c>
      <c r="N1205" s="287"/>
      <c r="O1205" s="287"/>
      <c r="P1205" s="287"/>
      <c r="Q1205" s="287"/>
      <c r="R1205" s="287"/>
      <c r="S1205" s="287"/>
      <c r="T1205" s="287"/>
      <c r="U1205" s="287"/>
      <c r="V1205" s="287"/>
      <c r="W1205" s="287"/>
      <c r="X1205" s="287"/>
      <c r="Y1205" s="287"/>
      <c r="Z1205" s="287"/>
      <c r="AA1205" s="287"/>
      <c r="AB1205" s="287"/>
      <c r="AC1205" s="287"/>
      <c r="AD1205" s="287"/>
      <c r="AE1205" s="287"/>
      <c r="AF1205" s="287"/>
      <c r="AG1205" s="287"/>
      <c r="AH1205" s="287"/>
      <c r="AI1205" s="287"/>
      <c r="AJ1205" s="449"/>
      <c r="AK1205" s="206"/>
      <c r="AL1205" s="206"/>
      <c r="AM1205" s="206"/>
      <c r="AN1205" s="206"/>
      <c r="AO1205" s="206"/>
      <c r="AP1205" s="206"/>
      <c r="AQ1205" s="206"/>
      <c r="AR1205" s="206"/>
      <c r="AS1205" s="206"/>
      <c r="AT1205" s="206"/>
      <c r="AU1205" s="206"/>
      <c r="AV1205" s="206"/>
      <c r="AW1205" s="206"/>
      <c r="AX1205" s="206"/>
      <c r="AY1205" s="206"/>
      <c r="AZ1205" s="206"/>
      <c r="BA1205" s="206"/>
      <c r="BB1205" s="206"/>
      <c r="BC1205" s="206"/>
      <c r="BD1205" s="206"/>
      <c r="BE1205" s="206"/>
      <c r="BF1205" s="206"/>
      <c r="BG1205" s="206"/>
      <c r="BH1205" s="206"/>
      <c r="BI1205" s="206"/>
      <c r="BJ1205" s="206"/>
      <c r="BK1205" s="206"/>
      <c r="BL1205" s="206"/>
      <c r="BM1205" s="206"/>
      <c r="BN1205" s="206"/>
      <c r="BO1205" s="206"/>
      <c r="BP1205" s="206"/>
      <c r="BQ1205" s="206"/>
      <c r="BR1205" s="206"/>
      <c r="BS1205" s="206"/>
      <c r="BT1205" s="206"/>
      <c r="BU1205" s="206"/>
      <c r="BV1205" s="206"/>
      <c r="BW1205" s="206"/>
      <c r="BX1205" s="206"/>
      <c r="BY1205" s="206"/>
      <c r="BZ1205" s="206"/>
      <c r="CA1205" s="206"/>
      <c r="CB1205" s="206"/>
      <c r="CC1205" s="206"/>
      <c r="CD1205" s="206"/>
      <c r="CE1205" s="206"/>
      <c r="CF1205" s="206"/>
      <c r="CG1205" s="206"/>
      <c r="CH1205" s="206"/>
      <c r="CI1205" s="206"/>
      <c r="CJ1205" s="206"/>
      <c r="CK1205" s="206"/>
      <c r="CL1205" s="206"/>
      <c r="CM1205" s="206"/>
      <c r="CN1205" s="206"/>
      <c r="CO1205" s="206"/>
      <c r="CP1205" s="206"/>
      <c r="CQ1205" s="206"/>
      <c r="CR1205" s="206"/>
      <c r="CS1205" s="206"/>
      <c r="CT1205" s="206"/>
      <c r="CU1205" s="206"/>
      <c r="CV1205" s="206"/>
      <c r="CW1205" s="206"/>
      <c r="CX1205" s="206"/>
      <c r="CY1205" s="206"/>
      <c r="CZ1205" s="206"/>
      <c r="DA1205" s="206"/>
      <c r="DB1205" s="206"/>
      <c r="DC1205" s="206"/>
      <c r="DD1205" s="206"/>
      <c r="DE1205" s="206"/>
      <c r="DF1205" s="206"/>
      <c r="DG1205" s="206"/>
      <c r="DH1205" s="206"/>
      <c r="DI1205" s="206"/>
      <c r="DJ1205" s="206"/>
      <c r="DK1205" s="206"/>
      <c r="DL1205" s="206"/>
      <c r="DM1205" s="206"/>
      <c r="DN1205" s="206"/>
      <c r="DO1205" s="206"/>
      <c r="DP1205" s="206"/>
      <c r="DQ1205" s="206"/>
      <c r="DR1205" s="206"/>
      <c r="DS1205" s="206"/>
      <c r="DT1205" s="206"/>
      <c r="DU1205" s="206"/>
      <c r="DV1205" s="206"/>
      <c r="DW1205" s="206"/>
      <c r="DX1205" s="206"/>
      <c r="DY1205" s="206"/>
      <c r="DZ1205" s="206"/>
      <c r="EA1205" s="206"/>
      <c r="EB1205" s="206"/>
      <c r="EC1205" s="206"/>
      <c r="ED1205" s="206"/>
      <c r="EE1205" s="206"/>
      <c r="EF1205" s="206"/>
      <c r="EG1205" s="206"/>
      <c r="EH1205" s="206"/>
      <c r="EI1205" s="206"/>
      <c r="EJ1205" s="206"/>
      <c r="EK1205" s="206"/>
      <c r="EL1205" s="206"/>
      <c r="EM1205" s="206"/>
      <c r="EN1205" s="206"/>
      <c r="EO1205" s="206"/>
      <c r="EP1205" s="206"/>
      <c r="EQ1205" s="206"/>
      <c r="ER1205" s="206"/>
      <c r="ES1205" s="206"/>
      <c r="ET1205" s="206"/>
      <c r="EU1205" s="206"/>
      <c r="EV1205" s="206"/>
      <c r="EW1205" s="206"/>
      <c r="EX1205" s="206"/>
      <c r="EY1205" s="206"/>
      <c r="EZ1205" s="206"/>
      <c r="FA1205" s="206"/>
      <c r="FB1205" s="206"/>
      <c r="FC1205" s="206"/>
      <c r="FD1205" s="206"/>
      <c r="FE1205" s="206"/>
      <c r="FF1205" s="206"/>
      <c r="FG1205" s="206"/>
      <c r="FH1205" s="206"/>
      <c r="FI1205" s="206"/>
      <c r="FJ1205" s="206"/>
      <c r="FK1205" s="206"/>
      <c r="FL1205" s="206"/>
      <c r="FM1205" s="206"/>
      <c r="FN1205" s="206"/>
      <c r="FO1205" s="206"/>
      <c r="FP1205" s="206"/>
      <c r="FQ1205" s="206"/>
      <c r="FR1205" s="206"/>
      <c r="FS1205" s="206"/>
      <c r="FT1205" s="206"/>
      <c r="FU1205" s="206"/>
      <c r="FV1205" s="206"/>
      <c r="FW1205" s="206"/>
      <c r="FX1205" s="206"/>
      <c r="FY1205" s="206"/>
      <c r="FZ1205" s="206"/>
      <c r="GA1205" s="206"/>
      <c r="GB1205" s="206"/>
      <c r="GC1205" s="206"/>
      <c r="GD1205" s="206"/>
      <c r="GE1205" s="206"/>
      <c r="GF1205" s="206"/>
      <c r="GG1205" s="206"/>
      <c r="GH1205" s="206"/>
      <c r="GI1205" s="206"/>
      <c r="GJ1205" s="206"/>
      <c r="GK1205" s="206"/>
      <c r="GL1205" s="206"/>
      <c r="GM1205" s="206"/>
      <c r="GN1205" s="206"/>
      <c r="GO1205" s="206"/>
      <c r="GP1205" s="206"/>
      <c r="GQ1205" s="206"/>
      <c r="GR1205" s="206"/>
      <c r="GS1205" s="206"/>
      <c r="GT1205" s="206"/>
      <c r="GU1205" s="206"/>
      <c r="GV1205" s="206"/>
      <c r="GW1205" s="206"/>
      <c r="GX1205" s="206"/>
      <c r="GY1205" s="206"/>
      <c r="GZ1205" s="206"/>
      <c r="HA1205" s="206"/>
      <c r="HB1205" s="206"/>
      <c r="HC1205" s="206"/>
      <c r="HD1205" s="206"/>
      <c r="HE1205" s="206"/>
      <c r="HF1205" s="206"/>
      <c r="HG1205" s="206"/>
      <c r="HH1205" s="206"/>
      <c r="HI1205" s="206"/>
      <c r="HJ1205" s="206"/>
      <c r="HK1205" s="206"/>
      <c r="HL1205" s="206"/>
      <c r="HM1205" s="206"/>
      <c r="HN1205" s="206"/>
      <c r="HO1205" s="206"/>
      <c r="HP1205" s="206"/>
      <c r="HQ1205" s="206"/>
      <c r="HR1205" s="206"/>
      <c r="HS1205" s="206"/>
      <c r="HT1205" s="206"/>
      <c r="HU1205" s="206"/>
      <c r="HV1205" s="206"/>
      <c r="HW1205" s="206"/>
      <c r="HX1205" s="206"/>
      <c r="HY1205" s="206"/>
      <c r="HZ1205" s="206"/>
      <c r="IA1205" s="206"/>
      <c r="IB1205" s="206"/>
      <c r="IC1205" s="206"/>
      <c r="ID1205" s="206"/>
      <c r="IE1205" s="206"/>
      <c r="IF1205" s="206"/>
      <c r="IG1205" s="206"/>
      <c r="IH1205" s="206"/>
    </row>
    <row r="1206" spans="1:242" s="225" customFormat="1" hidden="1" x14ac:dyDescent="0.25">
      <c r="A1206" s="206"/>
      <c r="B1206" s="206"/>
      <c r="C1206" s="204">
        <v>43796</v>
      </c>
      <c r="D1206" s="233" t="s">
        <v>2106</v>
      </c>
      <c r="E1206" s="319" t="s">
        <v>2099</v>
      </c>
      <c r="F1206" s="322"/>
      <c r="G1206" s="242" t="s">
        <v>1210</v>
      </c>
      <c r="H1206" s="285"/>
      <c r="I1206" s="236">
        <v>3364813</v>
      </c>
      <c r="J1206" s="357">
        <f t="shared" si="18"/>
        <v>11128707</v>
      </c>
      <c r="K1206" s="251"/>
      <c r="L1206" s="287"/>
      <c r="M1206" s="319" t="s">
        <v>2099</v>
      </c>
      <c r="N1206" s="287"/>
      <c r="O1206" s="287"/>
      <c r="P1206" s="287"/>
      <c r="Q1206" s="287"/>
      <c r="R1206" s="287"/>
      <c r="S1206" s="287"/>
      <c r="T1206" s="287"/>
      <c r="U1206" s="287"/>
      <c r="V1206" s="287"/>
      <c r="W1206" s="287"/>
      <c r="X1206" s="287"/>
      <c r="Y1206" s="287"/>
      <c r="Z1206" s="287"/>
      <c r="AA1206" s="287"/>
      <c r="AB1206" s="287"/>
      <c r="AC1206" s="287"/>
      <c r="AD1206" s="287"/>
      <c r="AE1206" s="287"/>
      <c r="AF1206" s="287"/>
      <c r="AG1206" s="287"/>
      <c r="AH1206" s="287"/>
      <c r="AI1206" s="287"/>
      <c r="AJ1206" s="449"/>
      <c r="AK1206" s="206"/>
      <c r="AL1206" s="206"/>
      <c r="AM1206" s="206"/>
      <c r="AN1206" s="206"/>
      <c r="AO1206" s="206"/>
      <c r="AP1206" s="206"/>
      <c r="AQ1206" s="206"/>
      <c r="AR1206" s="206"/>
      <c r="AS1206" s="206"/>
      <c r="AT1206" s="206"/>
      <c r="AU1206" s="206"/>
      <c r="AV1206" s="206"/>
      <c r="AW1206" s="206"/>
      <c r="AX1206" s="206"/>
      <c r="AY1206" s="206"/>
      <c r="AZ1206" s="206"/>
      <c r="BA1206" s="206"/>
      <c r="BB1206" s="206"/>
      <c r="BC1206" s="206"/>
      <c r="BD1206" s="206"/>
      <c r="BE1206" s="206"/>
      <c r="BF1206" s="206"/>
      <c r="BG1206" s="206"/>
      <c r="BH1206" s="206"/>
      <c r="BI1206" s="206"/>
      <c r="BJ1206" s="206"/>
      <c r="BK1206" s="206"/>
      <c r="BL1206" s="206"/>
      <c r="BM1206" s="206"/>
      <c r="BN1206" s="206"/>
      <c r="BO1206" s="206"/>
      <c r="BP1206" s="206"/>
      <c r="BQ1206" s="206"/>
      <c r="BR1206" s="206"/>
      <c r="BS1206" s="206"/>
      <c r="BT1206" s="206"/>
      <c r="BU1206" s="206"/>
      <c r="BV1206" s="206"/>
      <c r="BW1206" s="206"/>
      <c r="BX1206" s="206"/>
      <c r="BY1206" s="206"/>
      <c r="BZ1206" s="206"/>
      <c r="CA1206" s="206"/>
      <c r="CB1206" s="206"/>
      <c r="CC1206" s="206"/>
      <c r="CD1206" s="206"/>
      <c r="CE1206" s="206"/>
      <c r="CF1206" s="206"/>
      <c r="CG1206" s="206"/>
      <c r="CH1206" s="206"/>
      <c r="CI1206" s="206"/>
      <c r="CJ1206" s="206"/>
      <c r="CK1206" s="206"/>
      <c r="CL1206" s="206"/>
      <c r="CM1206" s="206"/>
      <c r="CN1206" s="206"/>
      <c r="CO1206" s="206"/>
      <c r="CP1206" s="206"/>
      <c r="CQ1206" s="206"/>
      <c r="CR1206" s="206"/>
      <c r="CS1206" s="206"/>
      <c r="CT1206" s="206"/>
      <c r="CU1206" s="206"/>
      <c r="CV1206" s="206"/>
      <c r="CW1206" s="206"/>
      <c r="CX1206" s="206"/>
      <c r="CY1206" s="206"/>
      <c r="CZ1206" s="206"/>
      <c r="DA1206" s="206"/>
      <c r="DB1206" s="206"/>
      <c r="DC1206" s="206"/>
      <c r="DD1206" s="206"/>
      <c r="DE1206" s="206"/>
      <c r="DF1206" s="206"/>
      <c r="DG1206" s="206"/>
      <c r="DH1206" s="206"/>
      <c r="DI1206" s="206"/>
      <c r="DJ1206" s="206"/>
      <c r="DK1206" s="206"/>
      <c r="DL1206" s="206"/>
      <c r="DM1206" s="206"/>
      <c r="DN1206" s="206"/>
      <c r="DO1206" s="206"/>
      <c r="DP1206" s="206"/>
      <c r="DQ1206" s="206"/>
      <c r="DR1206" s="206"/>
      <c r="DS1206" s="206"/>
      <c r="DT1206" s="206"/>
      <c r="DU1206" s="206"/>
      <c r="DV1206" s="206"/>
      <c r="DW1206" s="206"/>
      <c r="DX1206" s="206"/>
      <c r="DY1206" s="206"/>
      <c r="DZ1206" s="206"/>
      <c r="EA1206" s="206"/>
      <c r="EB1206" s="206"/>
      <c r="EC1206" s="206"/>
      <c r="ED1206" s="206"/>
      <c r="EE1206" s="206"/>
      <c r="EF1206" s="206"/>
      <c r="EG1206" s="206"/>
      <c r="EH1206" s="206"/>
      <c r="EI1206" s="206"/>
      <c r="EJ1206" s="206"/>
      <c r="EK1206" s="206"/>
      <c r="EL1206" s="206"/>
      <c r="EM1206" s="206"/>
      <c r="EN1206" s="206"/>
      <c r="EO1206" s="206"/>
      <c r="EP1206" s="206"/>
      <c r="EQ1206" s="206"/>
      <c r="ER1206" s="206"/>
      <c r="ES1206" s="206"/>
      <c r="ET1206" s="206"/>
      <c r="EU1206" s="206"/>
      <c r="EV1206" s="206"/>
      <c r="EW1206" s="206"/>
      <c r="EX1206" s="206"/>
      <c r="EY1206" s="206"/>
      <c r="EZ1206" s="206"/>
      <c r="FA1206" s="206"/>
      <c r="FB1206" s="206"/>
      <c r="FC1206" s="206"/>
      <c r="FD1206" s="206"/>
      <c r="FE1206" s="206"/>
      <c r="FF1206" s="206"/>
      <c r="FG1206" s="206"/>
      <c r="FH1206" s="206"/>
      <c r="FI1206" s="206"/>
      <c r="FJ1206" s="206"/>
      <c r="FK1206" s="206"/>
      <c r="FL1206" s="206"/>
      <c r="FM1206" s="206"/>
      <c r="FN1206" s="206"/>
      <c r="FO1206" s="206"/>
      <c r="FP1206" s="206"/>
      <c r="FQ1206" s="206"/>
      <c r="FR1206" s="206"/>
      <c r="FS1206" s="206"/>
      <c r="FT1206" s="206"/>
      <c r="FU1206" s="206"/>
      <c r="FV1206" s="206"/>
      <c r="FW1206" s="206"/>
      <c r="FX1206" s="206"/>
      <c r="FY1206" s="206"/>
      <c r="FZ1206" s="206"/>
      <c r="GA1206" s="206"/>
      <c r="GB1206" s="206"/>
      <c r="GC1206" s="206"/>
      <c r="GD1206" s="206"/>
      <c r="GE1206" s="206"/>
      <c r="GF1206" s="206"/>
      <c r="GG1206" s="206"/>
      <c r="GH1206" s="206"/>
      <c r="GI1206" s="206"/>
      <c r="GJ1206" s="206"/>
      <c r="GK1206" s="206"/>
      <c r="GL1206" s="206"/>
      <c r="GM1206" s="206"/>
      <c r="GN1206" s="206"/>
      <c r="GO1206" s="206"/>
      <c r="GP1206" s="206"/>
      <c r="GQ1206" s="206"/>
      <c r="GR1206" s="206"/>
      <c r="GS1206" s="206"/>
      <c r="GT1206" s="206"/>
      <c r="GU1206" s="206"/>
      <c r="GV1206" s="206"/>
      <c r="GW1206" s="206"/>
      <c r="GX1206" s="206"/>
      <c r="GY1206" s="206"/>
      <c r="GZ1206" s="206"/>
      <c r="HA1206" s="206"/>
      <c r="HB1206" s="206"/>
      <c r="HC1206" s="206"/>
      <c r="HD1206" s="206"/>
      <c r="HE1206" s="206"/>
      <c r="HF1206" s="206"/>
      <c r="HG1206" s="206"/>
      <c r="HH1206" s="206"/>
      <c r="HI1206" s="206"/>
      <c r="HJ1206" s="206"/>
      <c r="HK1206" s="206"/>
      <c r="HL1206" s="206"/>
      <c r="HM1206" s="206"/>
      <c r="HN1206" s="206"/>
      <c r="HO1206" s="206"/>
      <c r="HP1206" s="206"/>
      <c r="HQ1206" s="206"/>
      <c r="HR1206" s="206"/>
      <c r="HS1206" s="206"/>
      <c r="HT1206" s="206"/>
      <c r="HU1206" s="206"/>
      <c r="HV1206" s="206"/>
      <c r="HW1206" s="206"/>
      <c r="HX1206" s="206"/>
      <c r="HY1206" s="206"/>
      <c r="HZ1206" s="206"/>
      <c r="IA1206" s="206"/>
      <c r="IB1206" s="206"/>
      <c r="IC1206" s="206"/>
      <c r="ID1206" s="206"/>
      <c r="IE1206" s="206"/>
      <c r="IF1206" s="206"/>
      <c r="IG1206" s="206"/>
      <c r="IH1206" s="206"/>
    </row>
    <row r="1207" spans="1:242" s="225" customFormat="1" hidden="1" x14ac:dyDescent="0.25">
      <c r="A1207" s="206"/>
      <c r="B1207" s="206"/>
      <c r="C1207" s="204"/>
      <c r="D1207" s="233" t="s">
        <v>2113</v>
      </c>
      <c r="E1207" s="319"/>
      <c r="F1207" s="322"/>
      <c r="G1207" s="242" t="s">
        <v>1210</v>
      </c>
      <c r="H1207" s="349">
        <v>1000000</v>
      </c>
      <c r="I1207" s="236"/>
      <c r="J1207" s="357">
        <f t="shared" si="18"/>
        <v>12128707</v>
      </c>
      <c r="K1207" s="251" t="s">
        <v>2087</v>
      </c>
      <c r="L1207" s="287"/>
      <c r="M1207" s="319"/>
      <c r="N1207" s="287"/>
      <c r="O1207" s="287"/>
      <c r="P1207" s="287"/>
      <c r="Q1207" s="287"/>
      <c r="R1207" s="287"/>
      <c r="S1207" s="287"/>
      <c r="T1207" s="287"/>
      <c r="U1207" s="287"/>
      <c r="V1207" s="287"/>
      <c r="W1207" s="287"/>
      <c r="X1207" s="287"/>
      <c r="Y1207" s="287"/>
      <c r="Z1207" s="287"/>
      <c r="AA1207" s="287"/>
      <c r="AB1207" s="287"/>
      <c r="AC1207" s="287"/>
      <c r="AD1207" s="287"/>
      <c r="AE1207" s="287"/>
      <c r="AF1207" s="287"/>
      <c r="AG1207" s="287"/>
      <c r="AH1207" s="287"/>
      <c r="AI1207" s="287"/>
      <c r="AJ1207" s="449"/>
      <c r="AK1207" s="206"/>
      <c r="AL1207" s="206"/>
      <c r="AM1207" s="206"/>
      <c r="AN1207" s="206"/>
      <c r="AO1207" s="206"/>
      <c r="AP1207" s="206"/>
      <c r="AQ1207" s="206"/>
      <c r="AR1207" s="206"/>
      <c r="AS1207" s="206"/>
      <c r="AT1207" s="206"/>
      <c r="AU1207" s="206"/>
      <c r="AV1207" s="206"/>
      <c r="AW1207" s="206"/>
      <c r="AX1207" s="206"/>
      <c r="AY1207" s="206"/>
      <c r="AZ1207" s="206"/>
      <c r="BA1207" s="206"/>
      <c r="BB1207" s="206"/>
      <c r="BC1207" s="206"/>
      <c r="BD1207" s="206"/>
      <c r="BE1207" s="206"/>
      <c r="BF1207" s="206"/>
      <c r="BG1207" s="206"/>
      <c r="BH1207" s="206"/>
      <c r="BI1207" s="206"/>
      <c r="BJ1207" s="206"/>
      <c r="BK1207" s="206"/>
      <c r="BL1207" s="206"/>
      <c r="BM1207" s="206"/>
      <c r="BN1207" s="206"/>
      <c r="BO1207" s="206"/>
      <c r="BP1207" s="206"/>
      <c r="BQ1207" s="206"/>
      <c r="BR1207" s="206"/>
      <c r="BS1207" s="206"/>
      <c r="BT1207" s="206"/>
      <c r="BU1207" s="206"/>
      <c r="BV1207" s="206"/>
      <c r="BW1207" s="206"/>
      <c r="BX1207" s="206"/>
      <c r="BY1207" s="206"/>
      <c r="BZ1207" s="206"/>
      <c r="CA1207" s="206"/>
      <c r="CB1207" s="206"/>
      <c r="CC1207" s="206"/>
      <c r="CD1207" s="206"/>
      <c r="CE1207" s="206"/>
      <c r="CF1207" s="206"/>
      <c r="CG1207" s="206"/>
      <c r="CH1207" s="206"/>
      <c r="CI1207" s="206"/>
      <c r="CJ1207" s="206"/>
      <c r="CK1207" s="206"/>
      <c r="CL1207" s="206"/>
      <c r="CM1207" s="206"/>
      <c r="CN1207" s="206"/>
      <c r="CO1207" s="206"/>
      <c r="CP1207" s="206"/>
      <c r="CQ1207" s="206"/>
      <c r="CR1207" s="206"/>
      <c r="CS1207" s="206"/>
      <c r="CT1207" s="206"/>
      <c r="CU1207" s="206"/>
      <c r="CV1207" s="206"/>
      <c r="CW1207" s="206"/>
      <c r="CX1207" s="206"/>
      <c r="CY1207" s="206"/>
      <c r="CZ1207" s="206"/>
      <c r="DA1207" s="206"/>
      <c r="DB1207" s="206"/>
      <c r="DC1207" s="206"/>
      <c r="DD1207" s="206"/>
      <c r="DE1207" s="206"/>
      <c r="DF1207" s="206"/>
      <c r="DG1207" s="206"/>
      <c r="DH1207" s="206"/>
      <c r="DI1207" s="206"/>
      <c r="DJ1207" s="206"/>
      <c r="DK1207" s="206"/>
      <c r="DL1207" s="206"/>
      <c r="DM1207" s="206"/>
      <c r="DN1207" s="206"/>
      <c r="DO1207" s="206"/>
      <c r="DP1207" s="206"/>
      <c r="DQ1207" s="206"/>
      <c r="DR1207" s="206"/>
      <c r="DS1207" s="206"/>
      <c r="DT1207" s="206"/>
      <c r="DU1207" s="206"/>
      <c r="DV1207" s="206"/>
      <c r="DW1207" s="206"/>
      <c r="DX1207" s="206"/>
      <c r="DY1207" s="206"/>
      <c r="DZ1207" s="206"/>
      <c r="EA1207" s="206"/>
      <c r="EB1207" s="206"/>
      <c r="EC1207" s="206"/>
      <c r="ED1207" s="206"/>
      <c r="EE1207" s="206"/>
      <c r="EF1207" s="206"/>
      <c r="EG1207" s="206"/>
      <c r="EH1207" s="206"/>
      <c r="EI1207" s="206"/>
      <c r="EJ1207" s="206"/>
      <c r="EK1207" s="206"/>
      <c r="EL1207" s="206"/>
      <c r="EM1207" s="206"/>
      <c r="EN1207" s="206"/>
      <c r="EO1207" s="206"/>
      <c r="EP1207" s="206"/>
      <c r="EQ1207" s="206"/>
      <c r="ER1207" s="206"/>
      <c r="ES1207" s="206"/>
      <c r="ET1207" s="206"/>
      <c r="EU1207" s="206"/>
      <c r="EV1207" s="206"/>
      <c r="EW1207" s="206"/>
      <c r="EX1207" s="206"/>
      <c r="EY1207" s="206"/>
      <c r="EZ1207" s="206"/>
      <c r="FA1207" s="206"/>
      <c r="FB1207" s="206"/>
      <c r="FC1207" s="206"/>
      <c r="FD1207" s="206"/>
      <c r="FE1207" s="206"/>
      <c r="FF1207" s="206"/>
      <c r="FG1207" s="206"/>
      <c r="FH1207" s="206"/>
      <c r="FI1207" s="206"/>
      <c r="FJ1207" s="206"/>
      <c r="FK1207" s="206"/>
      <c r="FL1207" s="206"/>
      <c r="FM1207" s="206"/>
      <c r="FN1207" s="206"/>
      <c r="FO1207" s="206"/>
      <c r="FP1207" s="206"/>
      <c r="FQ1207" s="206"/>
      <c r="FR1207" s="206"/>
      <c r="FS1207" s="206"/>
      <c r="FT1207" s="206"/>
      <c r="FU1207" s="206"/>
      <c r="FV1207" s="206"/>
      <c r="FW1207" s="206"/>
      <c r="FX1207" s="206"/>
      <c r="FY1207" s="206"/>
      <c r="FZ1207" s="206"/>
      <c r="GA1207" s="206"/>
      <c r="GB1207" s="206"/>
      <c r="GC1207" s="206"/>
      <c r="GD1207" s="206"/>
      <c r="GE1207" s="206"/>
      <c r="GF1207" s="206"/>
      <c r="GG1207" s="206"/>
      <c r="GH1207" s="206"/>
      <c r="GI1207" s="206"/>
      <c r="GJ1207" s="206"/>
      <c r="GK1207" s="206"/>
      <c r="GL1207" s="206"/>
      <c r="GM1207" s="206"/>
      <c r="GN1207" s="206"/>
      <c r="GO1207" s="206"/>
      <c r="GP1207" s="206"/>
      <c r="GQ1207" s="206"/>
      <c r="GR1207" s="206"/>
      <c r="GS1207" s="206"/>
      <c r="GT1207" s="206"/>
      <c r="GU1207" s="206"/>
      <c r="GV1207" s="206"/>
      <c r="GW1207" s="206"/>
      <c r="GX1207" s="206"/>
      <c r="GY1207" s="206"/>
      <c r="GZ1207" s="206"/>
      <c r="HA1207" s="206"/>
      <c r="HB1207" s="206"/>
      <c r="HC1207" s="206"/>
      <c r="HD1207" s="206"/>
      <c r="HE1207" s="206"/>
      <c r="HF1207" s="206"/>
      <c r="HG1207" s="206"/>
      <c r="HH1207" s="206"/>
      <c r="HI1207" s="206"/>
      <c r="HJ1207" s="206"/>
      <c r="HK1207" s="206"/>
      <c r="HL1207" s="206"/>
      <c r="HM1207" s="206"/>
      <c r="HN1207" s="206"/>
      <c r="HO1207" s="206"/>
      <c r="HP1207" s="206"/>
      <c r="HQ1207" s="206"/>
      <c r="HR1207" s="206"/>
      <c r="HS1207" s="206"/>
      <c r="HT1207" s="206"/>
      <c r="HU1207" s="206"/>
      <c r="HV1207" s="206"/>
      <c r="HW1207" s="206"/>
      <c r="HX1207" s="206"/>
      <c r="HY1207" s="206"/>
      <c r="HZ1207" s="206"/>
      <c r="IA1207" s="206"/>
      <c r="IB1207" s="206"/>
      <c r="IC1207" s="206"/>
      <c r="ID1207" s="206"/>
      <c r="IE1207" s="206"/>
      <c r="IF1207" s="206"/>
      <c r="IG1207" s="206"/>
      <c r="IH1207" s="206"/>
    </row>
    <row r="1208" spans="1:242" s="225" customFormat="1" hidden="1" x14ac:dyDescent="0.25">
      <c r="A1208" s="206"/>
      <c r="B1208" s="206"/>
      <c r="C1208" s="204">
        <v>43796</v>
      </c>
      <c r="D1208" s="233" t="s">
        <v>2107</v>
      </c>
      <c r="E1208" s="319" t="s">
        <v>2100</v>
      </c>
      <c r="F1208" s="322"/>
      <c r="G1208" s="242" t="s">
        <v>1776</v>
      </c>
      <c r="H1208" s="285"/>
      <c r="I1208" s="236">
        <v>5421000</v>
      </c>
      <c r="J1208" s="357">
        <f t="shared" si="18"/>
        <v>6707707</v>
      </c>
      <c r="K1208" s="251"/>
      <c r="L1208" s="287"/>
      <c r="M1208" s="319" t="s">
        <v>2100</v>
      </c>
      <c r="N1208" s="287"/>
      <c r="O1208" s="287"/>
      <c r="P1208" s="287"/>
      <c r="Q1208" s="287"/>
      <c r="R1208" s="287"/>
      <c r="S1208" s="287"/>
      <c r="T1208" s="287"/>
      <c r="U1208" s="287"/>
      <c r="V1208" s="287"/>
      <c r="W1208" s="287"/>
      <c r="X1208" s="287"/>
      <c r="Y1208" s="287"/>
      <c r="Z1208" s="287"/>
      <c r="AA1208" s="287"/>
      <c r="AB1208" s="287"/>
      <c r="AC1208" s="287"/>
      <c r="AD1208" s="287"/>
      <c r="AE1208" s="287"/>
      <c r="AF1208" s="287"/>
      <c r="AG1208" s="287"/>
      <c r="AH1208" s="287"/>
      <c r="AI1208" s="287"/>
      <c r="AJ1208" s="449"/>
      <c r="AK1208" s="206"/>
      <c r="AL1208" s="206"/>
      <c r="AM1208" s="206"/>
      <c r="AN1208" s="206"/>
      <c r="AO1208" s="206"/>
      <c r="AP1208" s="206"/>
      <c r="AQ1208" s="206"/>
      <c r="AR1208" s="206"/>
      <c r="AS1208" s="206"/>
      <c r="AT1208" s="206"/>
      <c r="AU1208" s="206"/>
      <c r="AV1208" s="206"/>
      <c r="AW1208" s="206"/>
      <c r="AX1208" s="206"/>
      <c r="AY1208" s="206"/>
      <c r="AZ1208" s="206"/>
      <c r="BA1208" s="206"/>
      <c r="BB1208" s="206"/>
      <c r="BC1208" s="206"/>
      <c r="BD1208" s="206"/>
      <c r="BE1208" s="206"/>
      <c r="BF1208" s="206"/>
      <c r="BG1208" s="206"/>
      <c r="BH1208" s="206"/>
      <c r="BI1208" s="206"/>
      <c r="BJ1208" s="206"/>
      <c r="BK1208" s="206"/>
      <c r="BL1208" s="206"/>
      <c r="BM1208" s="206"/>
      <c r="BN1208" s="206"/>
      <c r="BO1208" s="206"/>
      <c r="BP1208" s="206"/>
      <c r="BQ1208" s="206"/>
      <c r="BR1208" s="206"/>
      <c r="BS1208" s="206"/>
      <c r="BT1208" s="206"/>
      <c r="BU1208" s="206"/>
      <c r="BV1208" s="206"/>
      <c r="BW1208" s="206"/>
      <c r="BX1208" s="206"/>
      <c r="BY1208" s="206"/>
      <c r="BZ1208" s="206"/>
      <c r="CA1208" s="206"/>
      <c r="CB1208" s="206"/>
      <c r="CC1208" s="206"/>
      <c r="CD1208" s="206"/>
      <c r="CE1208" s="206"/>
      <c r="CF1208" s="206"/>
      <c r="CG1208" s="206"/>
      <c r="CH1208" s="206"/>
      <c r="CI1208" s="206"/>
      <c r="CJ1208" s="206"/>
      <c r="CK1208" s="206"/>
      <c r="CL1208" s="206"/>
      <c r="CM1208" s="206"/>
      <c r="CN1208" s="206"/>
      <c r="CO1208" s="206"/>
      <c r="CP1208" s="206"/>
      <c r="CQ1208" s="206"/>
      <c r="CR1208" s="206"/>
      <c r="CS1208" s="206"/>
      <c r="CT1208" s="206"/>
      <c r="CU1208" s="206"/>
      <c r="CV1208" s="206"/>
      <c r="CW1208" s="206"/>
      <c r="CX1208" s="206"/>
      <c r="CY1208" s="206"/>
      <c r="CZ1208" s="206"/>
      <c r="DA1208" s="206"/>
      <c r="DB1208" s="206"/>
      <c r="DC1208" s="206"/>
      <c r="DD1208" s="206"/>
      <c r="DE1208" s="206"/>
      <c r="DF1208" s="206"/>
      <c r="DG1208" s="206"/>
      <c r="DH1208" s="206"/>
      <c r="DI1208" s="206"/>
      <c r="DJ1208" s="206"/>
      <c r="DK1208" s="206"/>
      <c r="DL1208" s="206"/>
      <c r="DM1208" s="206"/>
      <c r="DN1208" s="206"/>
      <c r="DO1208" s="206"/>
      <c r="DP1208" s="206"/>
      <c r="DQ1208" s="206"/>
      <c r="DR1208" s="206"/>
      <c r="DS1208" s="206"/>
      <c r="DT1208" s="206"/>
      <c r="DU1208" s="206"/>
      <c r="DV1208" s="206"/>
      <c r="DW1208" s="206"/>
      <c r="DX1208" s="206"/>
      <c r="DY1208" s="206"/>
      <c r="DZ1208" s="206"/>
      <c r="EA1208" s="206"/>
      <c r="EB1208" s="206"/>
      <c r="EC1208" s="206"/>
      <c r="ED1208" s="206"/>
      <c r="EE1208" s="206"/>
      <c r="EF1208" s="206"/>
      <c r="EG1208" s="206"/>
      <c r="EH1208" s="206"/>
      <c r="EI1208" s="206"/>
      <c r="EJ1208" s="206"/>
      <c r="EK1208" s="206"/>
      <c r="EL1208" s="206"/>
      <c r="EM1208" s="206"/>
      <c r="EN1208" s="206"/>
      <c r="EO1208" s="206"/>
      <c r="EP1208" s="206"/>
      <c r="EQ1208" s="206"/>
      <c r="ER1208" s="206"/>
      <c r="ES1208" s="206"/>
      <c r="ET1208" s="206"/>
      <c r="EU1208" s="206"/>
      <c r="EV1208" s="206"/>
      <c r="EW1208" s="206"/>
      <c r="EX1208" s="206"/>
      <c r="EY1208" s="206"/>
      <c r="EZ1208" s="206"/>
      <c r="FA1208" s="206"/>
      <c r="FB1208" s="206"/>
      <c r="FC1208" s="206"/>
      <c r="FD1208" s="206"/>
      <c r="FE1208" s="206"/>
      <c r="FF1208" s="206"/>
      <c r="FG1208" s="206"/>
      <c r="FH1208" s="206"/>
      <c r="FI1208" s="206"/>
      <c r="FJ1208" s="206"/>
      <c r="FK1208" s="206"/>
      <c r="FL1208" s="206"/>
      <c r="FM1208" s="206"/>
      <c r="FN1208" s="206"/>
      <c r="FO1208" s="206"/>
      <c r="FP1208" s="206"/>
      <c r="FQ1208" s="206"/>
      <c r="FR1208" s="206"/>
      <c r="FS1208" s="206"/>
      <c r="FT1208" s="206"/>
      <c r="FU1208" s="206"/>
      <c r="FV1208" s="206"/>
      <c r="FW1208" s="206"/>
      <c r="FX1208" s="206"/>
      <c r="FY1208" s="206"/>
      <c r="FZ1208" s="206"/>
      <c r="GA1208" s="206"/>
      <c r="GB1208" s="206"/>
      <c r="GC1208" s="206"/>
      <c r="GD1208" s="206"/>
      <c r="GE1208" s="206"/>
      <c r="GF1208" s="206"/>
      <c r="GG1208" s="206"/>
      <c r="GH1208" s="206"/>
      <c r="GI1208" s="206"/>
      <c r="GJ1208" s="206"/>
      <c r="GK1208" s="206"/>
      <c r="GL1208" s="206"/>
      <c r="GM1208" s="206"/>
      <c r="GN1208" s="206"/>
      <c r="GO1208" s="206"/>
      <c r="GP1208" s="206"/>
      <c r="GQ1208" s="206"/>
      <c r="GR1208" s="206"/>
      <c r="GS1208" s="206"/>
      <c r="GT1208" s="206"/>
      <c r="GU1208" s="206"/>
      <c r="GV1208" s="206"/>
      <c r="GW1208" s="206"/>
      <c r="GX1208" s="206"/>
      <c r="GY1208" s="206"/>
      <c r="GZ1208" s="206"/>
      <c r="HA1208" s="206"/>
      <c r="HB1208" s="206"/>
      <c r="HC1208" s="206"/>
      <c r="HD1208" s="206"/>
      <c r="HE1208" s="206"/>
      <c r="HF1208" s="206"/>
      <c r="HG1208" s="206"/>
      <c r="HH1208" s="206"/>
      <c r="HI1208" s="206"/>
      <c r="HJ1208" s="206"/>
      <c r="HK1208" s="206"/>
      <c r="HL1208" s="206"/>
      <c r="HM1208" s="206"/>
      <c r="HN1208" s="206"/>
      <c r="HO1208" s="206"/>
      <c r="HP1208" s="206"/>
      <c r="HQ1208" s="206"/>
      <c r="HR1208" s="206"/>
      <c r="HS1208" s="206"/>
      <c r="HT1208" s="206"/>
      <c r="HU1208" s="206"/>
      <c r="HV1208" s="206"/>
      <c r="HW1208" s="206"/>
      <c r="HX1208" s="206"/>
      <c r="HY1208" s="206"/>
      <c r="HZ1208" s="206"/>
      <c r="IA1208" s="206"/>
      <c r="IB1208" s="206"/>
      <c r="IC1208" s="206"/>
      <c r="ID1208" s="206"/>
      <c r="IE1208" s="206"/>
      <c r="IF1208" s="206"/>
      <c r="IG1208" s="206"/>
      <c r="IH1208" s="206"/>
    </row>
    <row r="1209" spans="1:242" s="225" customFormat="1" hidden="1" x14ac:dyDescent="0.25">
      <c r="A1209" s="206"/>
      <c r="B1209" s="206"/>
      <c r="C1209" s="204">
        <v>43796</v>
      </c>
      <c r="D1209" s="233" t="s">
        <v>2109</v>
      </c>
      <c r="E1209" s="319" t="s">
        <v>2101</v>
      </c>
      <c r="F1209" s="322"/>
      <c r="G1209" s="242" t="s">
        <v>2108</v>
      </c>
      <c r="H1209" s="285"/>
      <c r="I1209" s="236">
        <v>1074775</v>
      </c>
      <c r="J1209" s="357">
        <f t="shared" si="18"/>
        <v>5632932</v>
      </c>
      <c r="K1209" s="251"/>
      <c r="L1209" s="287"/>
      <c r="M1209" s="319" t="s">
        <v>2101</v>
      </c>
      <c r="N1209" s="287"/>
      <c r="O1209" s="287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449"/>
      <c r="AK1209" s="206"/>
      <c r="AL1209" s="206"/>
      <c r="AM1209" s="206"/>
      <c r="AN1209" s="206"/>
      <c r="AO1209" s="206"/>
      <c r="AP1209" s="206"/>
      <c r="AQ1209" s="206"/>
      <c r="AR1209" s="206"/>
      <c r="AS1209" s="206"/>
      <c r="AT1209" s="206"/>
      <c r="AU1209" s="206"/>
      <c r="AV1209" s="206"/>
      <c r="AW1209" s="206"/>
      <c r="AX1209" s="206"/>
      <c r="AY1209" s="206"/>
      <c r="AZ1209" s="206"/>
      <c r="BA1209" s="206"/>
      <c r="BB1209" s="206"/>
      <c r="BC1209" s="206"/>
      <c r="BD1209" s="206"/>
      <c r="BE1209" s="206"/>
      <c r="BF1209" s="206"/>
      <c r="BG1209" s="206"/>
      <c r="BH1209" s="206"/>
      <c r="BI1209" s="206"/>
      <c r="BJ1209" s="206"/>
      <c r="BK1209" s="206"/>
      <c r="BL1209" s="206"/>
      <c r="BM1209" s="206"/>
      <c r="BN1209" s="206"/>
      <c r="BO1209" s="206"/>
      <c r="BP1209" s="206"/>
      <c r="BQ1209" s="206"/>
      <c r="BR1209" s="206"/>
      <c r="BS1209" s="206"/>
      <c r="BT1209" s="206"/>
      <c r="BU1209" s="206"/>
      <c r="BV1209" s="206"/>
      <c r="BW1209" s="206"/>
      <c r="BX1209" s="206"/>
      <c r="BY1209" s="206"/>
      <c r="BZ1209" s="206"/>
      <c r="CA1209" s="206"/>
      <c r="CB1209" s="206"/>
      <c r="CC1209" s="206"/>
      <c r="CD1209" s="206"/>
      <c r="CE1209" s="206"/>
      <c r="CF1209" s="206"/>
      <c r="CG1209" s="206"/>
      <c r="CH1209" s="206"/>
      <c r="CI1209" s="206"/>
      <c r="CJ1209" s="206"/>
      <c r="CK1209" s="206"/>
      <c r="CL1209" s="206"/>
      <c r="CM1209" s="206"/>
      <c r="CN1209" s="206"/>
      <c r="CO1209" s="206"/>
      <c r="CP1209" s="206"/>
      <c r="CQ1209" s="206"/>
      <c r="CR1209" s="206"/>
      <c r="CS1209" s="206"/>
      <c r="CT1209" s="206"/>
      <c r="CU1209" s="206"/>
      <c r="CV1209" s="206"/>
      <c r="CW1209" s="206"/>
      <c r="CX1209" s="206"/>
      <c r="CY1209" s="206"/>
      <c r="CZ1209" s="206"/>
      <c r="DA1209" s="206"/>
      <c r="DB1209" s="206"/>
      <c r="DC1209" s="206"/>
      <c r="DD1209" s="206"/>
      <c r="DE1209" s="206"/>
      <c r="DF1209" s="206"/>
      <c r="DG1209" s="206"/>
      <c r="DH1209" s="206"/>
      <c r="DI1209" s="206"/>
      <c r="DJ1209" s="206"/>
      <c r="DK1209" s="206"/>
      <c r="DL1209" s="206"/>
      <c r="DM1209" s="206"/>
      <c r="DN1209" s="206"/>
      <c r="DO1209" s="206"/>
      <c r="DP1209" s="206"/>
      <c r="DQ1209" s="206"/>
      <c r="DR1209" s="206"/>
      <c r="DS1209" s="206"/>
      <c r="DT1209" s="206"/>
      <c r="DU1209" s="206"/>
      <c r="DV1209" s="206"/>
      <c r="DW1209" s="206"/>
      <c r="DX1209" s="206"/>
      <c r="DY1209" s="206"/>
      <c r="DZ1209" s="206"/>
      <c r="EA1209" s="206"/>
      <c r="EB1209" s="206"/>
      <c r="EC1209" s="206"/>
      <c r="ED1209" s="206"/>
      <c r="EE1209" s="206"/>
      <c r="EF1209" s="206"/>
      <c r="EG1209" s="206"/>
      <c r="EH1209" s="206"/>
      <c r="EI1209" s="206"/>
      <c r="EJ1209" s="206"/>
      <c r="EK1209" s="206"/>
      <c r="EL1209" s="206"/>
      <c r="EM1209" s="206"/>
      <c r="EN1209" s="206"/>
      <c r="EO1209" s="206"/>
      <c r="EP1209" s="206"/>
      <c r="EQ1209" s="206"/>
      <c r="ER1209" s="206"/>
      <c r="ES1209" s="206"/>
      <c r="ET1209" s="206"/>
      <c r="EU1209" s="206"/>
      <c r="EV1209" s="206"/>
      <c r="EW1209" s="206"/>
      <c r="EX1209" s="206"/>
      <c r="EY1209" s="206"/>
      <c r="EZ1209" s="206"/>
      <c r="FA1209" s="206"/>
      <c r="FB1209" s="206"/>
      <c r="FC1209" s="206"/>
      <c r="FD1209" s="206"/>
      <c r="FE1209" s="206"/>
      <c r="FF1209" s="206"/>
      <c r="FG1209" s="206"/>
      <c r="FH1209" s="206"/>
      <c r="FI1209" s="206"/>
      <c r="FJ1209" s="206"/>
      <c r="FK1209" s="206"/>
      <c r="FL1209" s="206"/>
      <c r="FM1209" s="206"/>
      <c r="FN1209" s="206"/>
      <c r="FO1209" s="206"/>
      <c r="FP1209" s="206"/>
      <c r="FQ1209" s="206"/>
      <c r="FR1209" s="206"/>
      <c r="FS1209" s="206"/>
      <c r="FT1209" s="206"/>
      <c r="FU1209" s="206"/>
      <c r="FV1209" s="206"/>
      <c r="FW1209" s="206"/>
      <c r="FX1209" s="206"/>
      <c r="FY1209" s="206"/>
      <c r="FZ1209" s="206"/>
      <c r="GA1209" s="206"/>
      <c r="GB1209" s="206"/>
      <c r="GC1209" s="206"/>
      <c r="GD1209" s="206"/>
      <c r="GE1209" s="206"/>
      <c r="GF1209" s="206"/>
      <c r="GG1209" s="206"/>
      <c r="GH1209" s="206"/>
      <c r="GI1209" s="206"/>
      <c r="GJ1209" s="206"/>
      <c r="GK1209" s="206"/>
      <c r="GL1209" s="206"/>
      <c r="GM1209" s="206"/>
      <c r="GN1209" s="206"/>
      <c r="GO1209" s="206"/>
      <c r="GP1209" s="206"/>
      <c r="GQ1209" s="206"/>
      <c r="GR1209" s="206"/>
      <c r="GS1209" s="206"/>
      <c r="GT1209" s="206"/>
      <c r="GU1209" s="206"/>
      <c r="GV1209" s="206"/>
      <c r="GW1209" s="206"/>
      <c r="GX1209" s="206"/>
      <c r="GY1209" s="206"/>
      <c r="GZ1209" s="206"/>
      <c r="HA1209" s="206"/>
      <c r="HB1209" s="206"/>
      <c r="HC1209" s="206"/>
      <c r="HD1209" s="206"/>
      <c r="HE1209" s="206"/>
      <c r="HF1209" s="206"/>
      <c r="HG1209" s="206"/>
      <c r="HH1209" s="206"/>
      <c r="HI1209" s="206"/>
      <c r="HJ1209" s="206"/>
      <c r="HK1209" s="206"/>
      <c r="HL1209" s="206"/>
      <c r="HM1209" s="206"/>
      <c r="HN1209" s="206"/>
      <c r="HO1209" s="206"/>
      <c r="HP1209" s="206"/>
      <c r="HQ1209" s="206"/>
      <c r="HR1209" s="206"/>
      <c r="HS1209" s="206"/>
      <c r="HT1209" s="206"/>
      <c r="HU1209" s="206"/>
      <c r="HV1209" s="206"/>
      <c r="HW1209" s="206"/>
      <c r="HX1209" s="206"/>
      <c r="HY1209" s="206"/>
      <c r="HZ1209" s="206"/>
      <c r="IA1209" s="206"/>
      <c r="IB1209" s="206"/>
      <c r="IC1209" s="206"/>
      <c r="ID1209" s="206"/>
      <c r="IE1209" s="206"/>
      <c r="IF1209" s="206"/>
      <c r="IG1209" s="206"/>
      <c r="IH1209" s="206"/>
    </row>
    <row r="1210" spans="1:242" s="225" customFormat="1" hidden="1" x14ac:dyDescent="0.25">
      <c r="A1210" s="206"/>
      <c r="B1210" s="206"/>
      <c r="C1210" s="204">
        <v>43796</v>
      </c>
      <c r="D1210" s="233" t="s">
        <v>2111</v>
      </c>
      <c r="E1210" s="319" t="s">
        <v>2102</v>
      </c>
      <c r="F1210" s="322"/>
      <c r="G1210" s="242" t="s">
        <v>2110</v>
      </c>
      <c r="H1210" s="285"/>
      <c r="I1210" s="236">
        <v>4155500</v>
      </c>
      <c r="J1210" s="357">
        <f t="shared" si="18"/>
        <v>1477432</v>
      </c>
      <c r="K1210" s="251"/>
      <c r="L1210" s="287"/>
      <c r="M1210" s="319" t="s">
        <v>2102</v>
      </c>
      <c r="N1210" s="287"/>
      <c r="O1210" s="287"/>
      <c r="P1210" s="287"/>
      <c r="Q1210" s="287"/>
      <c r="R1210" s="287"/>
      <c r="S1210" s="287"/>
      <c r="T1210" s="287"/>
      <c r="U1210" s="287"/>
      <c r="V1210" s="287"/>
      <c r="W1210" s="287"/>
      <c r="X1210" s="287"/>
      <c r="Y1210" s="287"/>
      <c r="Z1210" s="287"/>
      <c r="AA1210" s="287"/>
      <c r="AB1210" s="287"/>
      <c r="AC1210" s="287"/>
      <c r="AD1210" s="287"/>
      <c r="AE1210" s="287"/>
      <c r="AF1210" s="287"/>
      <c r="AG1210" s="287"/>
      <c r="AH1210" s="287"/>
      <c r="AI1210" s="287"/>
      <c r="AJ1210" s="449"/>
      <c r="AK1210" s="206"/>
      <c r="AL1210" s="206"/>
      <c r="AM1210" s="206"/>
      <c r="AN1210" s="206"/>
      <c r="AO1210" s="206"/>
      <c r="AP1210" s="206"/>
      <c r="AQ1210" s="206"/>
      <c r="AR1210" s="206"/>
      <c r="AS1210" s="206"/>
      <c r="AT1210" s="206"/>
      <c r="AU1210" s="206"/>
      <c r="AV1210" s="206"/>
      <c r="AW1210" s="206"/>
      <c r="AX1210" s="206"/>
      <c r="AY1210" s="206"/>
      <c r="AZ1210" s="206"/>
      <c r="BA1210" s="206"/>
      <c r="BB1210" s="206"/>
      <c r="BC1210" s="206"/>
      <c r="BD1210" s="206"/>
      <c r="BE1210" s="206"/>
      <c r="BF1210" s="206"/>
      <c r="BG1210" s="206"/>
      <c r="BH1210" s="206"/>
      <c r="BI1210" s="206"/>
      <c r="BJ1210" s="206"/>
      <c r="BK1210" s="206"/>
      <c r="BL1210" s="206"/>
      <c r="BM1210" s="206"/>
      <c r="BN1210" s="206"/>
      <c r="BO1210" s="206"/>
      <c r="BP1210" s="206"/>
      <c r="BQ1210" s="206"/>
      <c r="BR1210" s="206"/>
      <c r="BS1210" s="206"/>
      <c r="BT1210" s="206"/>
      <c r="BU1210" s="206"/>
      <c r="BV1210" s="206"/>
      <c r="BW1210" s="206"/>
      <c r="BX1210" s="206"/>
      <c r="BY1210" s="206"/>
      <c r="BZ1210" s="206"/>
      <c r="CA1210" s="206"/>
      <c r="CB1210" s="206"/>
      <c r="CC1210" s="206"/>
      <c r="CD1210" s="206"/>
      <c r="CE1210" s="206"/>
      <c r="CF1210" s="206"/>
      <c r="CG1210" s="206"/>
      <c r="CH1210" s="206"/>
      <c r="CI1210" s="206"/>
      <c r="CJ1210" s="206"/>
      <c r="CK1210" s="206"/>
      <c r="CL1210" s="206"/>
      <c r="CM1210" s="206"/>
      <c r="CN1210" s="206"/>
      <c r="CO1210" s="206"/>
      <c r="CP1210" s="206"/>
      <c r="CQ1210" s="206"/>
      <c r="CR1210" s="206"/>
      <c r="CS1210" s="206"/>
      <c r="CT1210" s="206"/>
      <c r="CU1210" s="206"/>
      <c r="CV1210" s="206"/>
      <c r="CW1210" s="206"/>
      <c r="CX1210" s="206"/>
      <c r="CY1210" s="206"/>
      <c r="CZ1210" s="206"/>
      <c r="DA1210" s="206"/>
      <c r="DB1210" s="206"/>
      <c r="DC1210" s="206"/>
      <c r="DD1210" s="206"/>
      <c r="DE1210" s="206"/>
      <c r="DF1210" s="206"/>
      <c r="DG1210" s="206"/>
      <c r="DH1210" s="206"/>
      <c r="DI1210" s="206"/>
      <c r="DJ1210" s="206"/>
      <c r="DK1210" s="206"/>
      <c r="DL1210" s="206"/>
      <c r="DM1210" s="206"/>
      <c r="DN1210" s="206"/>
      <c r="DO1210" s="206"/>
      <c r="DP1210" s="206"/>
      <c r="DQ1210" s="206"/>
      <c r="DR1210" s="206"/>
      <c r="DS1210" s="206"/>
      <c r="DT1210" s="206"/>
      <c r="DU1210" s="206"/>
      <c r="DV1210" s="206"/>
      <c r="DW1210" s="206"/>
      <c r="DX1210" s="206"/>
      <c r="DY1210" s="206"/>
      <c r="DZ1210" s="206"/>
      <c r="EA1210" s="206"/>
      <c r="EB1210" s="206"/>
      <c r="EC1210" s="206"/>
      <c r="ED1210" s="206"/>
      <c r="EE1210" s="206"/>
      <c r="EF1210" s="206"/>
      <c r="EG1210" s="206"/>
      <c r="EH1210" s="206"/>
      <c r="EI1210" s="206"/>
      <c r="EJ1210" s="206"/>
      <c r="EK1210" s="206"/>
      <c r="EL1210" s="206"/>
      <c r="EM1210" s="206"/>
      <c r="EN1210" s="206"/>
      <c r="EO1210" s="206"/>
      <c r="EP1210" s="206"/>
      <c r="EQ1210" s="206"/>
      <c r="ER1210" s="206"/>
      <c r="ES1210" s="206"/>
      <c r="ET1210" s="206"/>
      <c r="EU1210" s="206"/>
      <c r="EV1210" s="206"/>
      <c r="EW1210" s="206"/>
      <c r="EX1210" s="206"/>
      <c r="EY1210" s="206"/>
      <c r="EZ1210" s="206"/>
      <c r="FA1210" s="206"/>
      <c r="FB1210" s="206"/>
      <c r="FC1210" s="206"/>
      <c r="FD1210" s="206"/>
      <c r="FE1210" s="206"/>
      <c r="FF1210" s="206"/>
      <c r="FG1210" s="206"/>
      <c r="FH1210" s="206"/>
      <c r="FI1210" s="206"/>
      <c r="FJ1210" s="206"/>
      <c r="FK1210" s="206"/>
      <c r="FL1210" s="206"/>
      <c r="FM1210" s="206"/>
      <c r="FN1210" s="206"/>
      <c r="FO1210" s="206"/>
      <c r="FP1210" s="206"/>
      <c r="FQ1210" s="206"/>
      <c r="FR1210" s="206"/>
      <c r="FS1210" s="206"/>
      <c r="FT1210" s="206"/>
      <c r="FU1210" s="206"/>
      <c r="FV1210" s="206"/>
      <c r="FW1210" s="206"/>
      <c r="FX1210" s="206"/>
      <c r="FY1210" s="206"/>
      <c r="FZ1210" s="206"/>
      <c r="GA1210" s="206"/>
      <c r="GB1210" s="206"/>
      <c r="GC1210" s="206"/>
      <c r="GD1210" s="206"/>
      <c r="GE1210" s="206"/>
      <c r="GF1210" s="206"/>
      <c r="GG1210" s="206"/>
      <c r="GH1210" s="206"/>
      <c r="GI1210" s="206"/>
      <c r="GJ1210" s="206"/>
      <c r="GK1210" s="206"/>
      <c r="GL1210" s="206"/>
      <c r="GM1210" s="206"/>
      <c r="GN1210" s="206"/>
      <c r="GO1210" s="206"/>
      <c r="GP1210" s="206"/>
      <c r="GQ1210" s="206"/>
      <c r="GR1210" s="206"/>
      <c r="GS1210" s="206"/>
      <c r="GT1210" s="206"/>
      <c r="GU1210" s="206"/>
      <c r="GV1210" s="206"/>
      <c r="GW1210" s="206"/>
      <c r="GX1210" s="206"/>
      <c r="GY1210" s="206"/>
      <c r="GZ1210" s="206"/>
      <c r="HA1210" s="206"/>
      <c r="HB1210" s="206"/>
      <c r="HC1210" s="206"/>
      <c r="HD1210" s="206"/>
      <c r="HE1210" s="206"/>
      <c r="HF1210" s="206"/>
      <c r="HG1210" s="206"/>
      <c r="HH1210" s="206"/>
      <c r="HI1210" s="206"/>
      <c r="HJ1210" s="206"/>
      <c r="HK1210" s="206"/>
      <c r="HL1210" s="206"/>
      <c r="HM1210" s="206"/>
      <c r="HN1210" s="206"/>
      <c r="HO1210" s="206"/>
      <c r="HP1210" s="206"/>
      <c r="HQ1210" s="206"/>
      <c r="HR1210" s="206"/>
      <c r="HS1210" s="206"/>
      <c r="HT1210" s="206"/>
      <c r="HU1210" s="206"/>
      <c r="HV1210" s="206"/>
      <c r="HW1210" s="206"/>
      <c r="HX1210" s="206"/>
      <c r="HY1210" s="206"/>
      <c r="HZ1210" s="206"/>
      <c r="IA1210" s="206"/>
      <c r="IB1210" s="206"/>
      <c r="IC1210" s="206"/>
      <c r="ID1210" s="206"/>
      <c r="IE1210" s="206"/>
      <c r="IF1210" s="206"/>
      <c r="IG1210" s="206"/>
      <c r="IH1210" s="206"/>
    </row>
    <row r="1211" spans="1:242" s="225" customFormat="1" hidden="1" x14ac:dyDescent="0.25">
      <c r="A1211" s="206"/>
      <c r="B1211" s="206"/>
      <c r="C1211" s="204">
        <v>43796</v>
      </c>
      <c r="D1211" s="233" t="s">
        <v>2112</v>
      </c>
      <c r="E1211" s="319" t="s">
        <v>2103</v>
      </c>
      <c r="F1211" s="322"/>
      <c r="G1211" s="242" t="s">
        <v>1687</v>
      </c>
      <c r="H1211" s="285"/>
      <c r="I1211" s="236">
        <v>1194650</v>
      </c>
      <c r="J1211" s="357">
        <f t="shared" si="18"/>
        <v>282782</v>
      </c>
      <c r="K1211" s="251"/>
      <c r="L1211" s="287"/>
      <c r="M1211" s="319" t="s">
        <v>2103</v>
      </c>
      <c r="N1211" s="287"/>
      <c r="O1211" s="287"/>
      <c r="P1211" s="287"/>
      <c r="Q1211" s="287"/>
      <c r="R1211" s="287"/>
      <c r="S1211" s="287"/>
      <c r="T1211" s="287"/>
      <c r="U1211" s="287"/>
      <c r="V1211" s="287"/>
      <c r="W1211" s="287"/>
      <c r="X1211" s="287"/>
      <c r="Y1211" s="287"/>
      <c r="Z1211" s="287"/>
      <c r="AA1211" s="287"/>
      <c r="AB1211" s="287"/>
      <c r="AC1211" s="287"/>
      <c r="AD1211" s="287"/>
      <c r="AE1211" s="287"/>
      <c r="AF1211" s="287"/>
      <c r="AG1211" s="287"/>
      <c r="AH1211" s="287"/>
      <c r="AI1211" s="287"/>
      <c r="AJ1211" s="449"/>
      <c r="AK1211" s="206"/>
      <c r="AL1211" s="206"/>
      <c r="AM1211" s="206"/>
      <c r="AN1211" s="206"/>
      <c r="AO1211" s="206"/>
      <c r="AP1211" s="206"/>
      <c r="AQ1211" s="206"/>
      <c r="AR1211" s="206"/>
      <c r="AS1211" s="206"/>
      <c r="AT1211" s="206"/>
      <c r="AU1211" s="206"/>
      <c r="AV1211" s="206"/>
      <c r="AW1211" s="206"/>
      <c r="AX1211" s="206"/>
      <c r="AY1211" s="206"/>
      <c r="AZ1211" s="206"/>
      <c r="BA1211" s="206"/>
      <c r="BB1211" s="206"/>
      <c r="BC1211" s="206"/>
      <c r="BD1211" s="206"/>
      <c r="BE1211" s="206"/>
      <c r="BF1211" s="206"/>
      <c r="BG1211" s="206"/>
      <c r="BH1211" s="206"/>
      <c r="BI1211" s="206"/>
      <c r="BJ1211" s="206"/>
      <c r="BK1211" s="206"/>
      <c r="BL1211" s="206"/>
      <c r="BM1211" s="206"/>
      <c r="BN1211" s="206"/>
      <c r="BO1211" s="206"/>
      <c r="BP1211" s="206"/>
      <c r="BQ1211" s="206"/>
      <c r="BR1211" s="206"/>
      <c r="BS1211" s="206"/>
      <c r="BT1211" s="206"/>
      <c r="BU1211" s="206"/>
      <c r="BV1211" s="206"/>
      <c r="BW1211" s="206"/>
      <c r="BX1211" s="206"/>
      <c r="BY1211" s="206"/>
      <c r="BZ1211" s="206"/>
      <c r="CA1211" s="206"/>
      <c r="CB1211" s="206"/>
      <c r="CC1211" s="206"/>
      <c r="CD1211" s="206"/>
      <c r="CE1211" s="206"/>
      <c r="CF1211" s="206"/>
      <c r="CG1211" s="206"/>
      <c r="CH1211" s="206"/>
      <c r="CI1211" s="206"/>
      <c r="CJ1211" s="206"/>
      <c r="CK1211" s="206"/>
      <c r="CL1211" s="206"/>
      <c r="CM1211" s="206"/>
      <c r="CN1211" s="206"/>
      <c r="CO1211" s="206"/>
      <c r="CP1211" s="206"/>
      <c r="CQ1211" s="206"/>
      <c r="CR1211" s="206"/>
      <c r="CS1211" s="206"/>
      <c r="CT1211" s="206"/>
      <c r="CU1211" s="206"/>
      <c r="CV1211" s="206"/>
      <c r="CW1211" s="206"/>
      <c r="CX1211" s="206"/>
      <c r="CY1211" s="206"/>
      <c r="CZ1211" s="206"/>
      <c r="DA1211" s="206"/>
      <c r="DB1211" s="206"/>
      <c r="DC1211" s="206"/>
      <c r="DD1211" s="206"/>
      <c r="DE1211" s="206"/>
      <c r="DF1211" s="206"/>
      <c r="DG1211" s="206"/>
      <c r="DH1211" s="206"/>
      <c r="DI1211" s="206"/>
      <c r="DJ1211" s="206"/>
      <c r="DK1211" s="206"/>
      <c r="DL1211" s="206"/>
      <c r="DM1211" s="206"/>
      <c r="DN1211" s="206"/>
      <c r="DO1211" s="206"/>
      <c r="DP1211" s="206"/>
      <c r="DQ1211" s="206"/>
      <c r="DR1211" s="206"/>
      <c r="DS1211" s="206"/>
      <c r="DT1211" s="206"/>
      <c r="DU1211" s="206"/>
      <c r="DV1211" s="206"/>
      <c r="DW1211" s="206"/>
      <c r="DX1211" s="206"/>
      <c r="DY1211" s="206"/>
      <c r="DZ1211" s="206"/>
      <c r="EA1211" s="206"/>
      <c r="EB1211" s="206"/>
      <c r="EC1211" s="206"/>
      <c r="ED1211" s="206"/>
      <c r="EE1211" s="206"/>
      <c r="EF1211" s="206"/>
      <c r="EG1211" s="206"/>
      <c r="EH1211" s="206"/>
      <c r="EI1211" s="206"/>
      <c r="EJ1211" s="206"/>
      <c r="EK1211" s="206"/>
      <c r="EL1211" s="206"/>
      <c r="EM1211" s="206"/>
      <c r="EN1211" s="206"/>
      <c r="EO1211" s="206"/>
      <c r="EP1211" s="206"/>
      <c r="EQ1211" s="206"/>
      <c r="ER1211" s="206"/>
      <c r="ES1211" s="206"/>
      <c r="ET1211" s="206"/>
      <c r="EU1211" s="206"/>
      <c r="EV1211" s="206"/>
      <c r="EW1211" s="206"/>
      <c r="EX1211" s="206"/>
      <c r="EY1211" s="206"/>
      <c r="EZ1211" s="206"/>
      <c r="FA1211" s="206"/>
      <c r="FB1211" s="206"/>
      <c r="FC1211" s="206"/>
      <c r="FD1211" s="206"/>
      <c r="FE1211" s="206"/>
      <c r="FF1211" s="206"/>
      <c r="FG1211" s="206"/>
      <c r="FH1211" s="206"/>
      <c r="FI1211" s="206"/>
      <c r="FJ1211" s="206"/>
      <c r="FK1211" s="206"/>
      <c r="FL1211" s="206"/>
      <c r="FM1211" s="206"/>
      <c r="FN1211" s="206"/>
      <c r="FO1211" s="206"/>
      <c r="FP1211" s="206"/>
      <c r="FQ1211" s="206"/>
      <c r="FR1211" s="206"/>
      <c r="FS1211" s="206"/>
      <c r="FT1211" s="206"/>
      <c r="FU1211" s="206"/>
      <c r="FV1211" s="206"/>
      <c r="FW1211" s="206"/>
      <c r="FX1211" s="206"/>
      <c r="FY1211" s="206"/>
      <c r="FZ1211" s="206"/>
      <c r="GA1211" s="206"/>
      <c r="GB1211" s="206"/>
      <c r="GC1211" s="206"/>
      <c r="GD1211" s="206"/>
      <c r="GE1211" s="206"/>
      <c r="GF1211" s="206"/>
      <c r="GG1211" s="206"/>
      <c r="GH1211" s="206"/>
      <c r="GI1211" s="206"/>
      <c r="GJ1211" s="206"/>
      <c r="GK1211" s="206"/>
      <c r="GL1211" s="206"/>
      <c r="GM1211" s="206"/>
      <c r="GN1211" s="206"/>
      <c r="GO1211" s="206"/>
      <c r="GP1211" s="206"/>
      <c r="GQ1211" s="206"/>
      <c r="GR1211" s="206"/>
      <c r="GS1211" s="206"/>
      <c r="GT1211" s="206"/>
      <c r="GU1211" s="206"/>
      <c r="GV1211" s="206"/>
      <c r="GW1211" s="206"/>
      <c r="GX1211" s="206"/>
      <c r="GY1211" s="206"/>
      <c r="GZ1211" s="206"/>
      <c r="HA1211" s="206"/>
      <c r="HB1211" s="206"/>
      <c r="HC1211" s="206"/>
      <c r="HD1211" s="206"/>
      <c r="HE1211" s="206"/>
      <c r="HF1211" s="206"/>
      <c r="HG1211" s="206"/>
      <c r="HH1211" s="206"/>
      <c r="HI1211" s="206"/>
      <c r="HJ1211" s="206"/>
      <c r="HK1211" s="206"/>
      <c r="HL1211" s="206"/>
      <c r="HM1211" s="206"/>
      <c r="HN1211" s="206"/>
      <c r="HO1211" s="206"/>
      <c r="HP1211" s="206"/>
      <c r="HQ1211" s="206"/>
      <c r="HR1211" s="206"/>
      <c r="HS1211" s="206"/>
      <c r="HT1211" s="206"/>
      <c r="HU1211" s="206"/>
      <c r="HV1211" s="206"/>
      <c r="HW1211" s="206"/>
      <c r="HX1211" s="206"/>
      <c r="HY1211" s="206"/>
      <c r="HZ1211" s="206"/>
      <c r="IA1211" s="206"/>
      <c r="IB1211" s="206"/>
      <c r="IC1211" s="206"/>
      <c r="ID1211" s="206"/>
      <c r="IE1211" s="206"/>
      <c r="IF1211" s="206"/>
      <c r="IG1211" s="206"/>
      <c r="IH1211" s="206"/>
    </row>
    <row r="1212" spans="1:242" s="225" customFormat="1" hidden="1" x14ac:dyDescent="0.25">
      <c r="A1212" s="206"/>
      <c r="B1212" s="206"/>
      <c r="C1212" s="206"/>
      <c r="D1212" s="206" t="s">
        <v>2114</v>
      </c>
      <c r="E1212" s="206"/>
      <c r="F1212" s="287"/>
      <c r="G1212" s="242" t="s">
        <v>1687</v>
      </c>
      <c r="H1212" s="349">
        <v>2500000</v>
      </c>
      <c r="I1212" s="210"/>
      <c r="J1212" s="357">
        <f t="shared" si="18"/>
        <v>2782782</v>
      </c>
      <c r="K1212" s="251" t="s">
        <v>2088</v>
      </c>
      <c r="L1212" s="287"/>
      <c r="M1212" s="206"/>
      <c r="N1212" s="287"/>
      <c r="O1212" s="287"/>
      <c r="P1212" s="287"/>
      <c r="Q1212" s="287"/>
      <c r="R1212" s="287"/>
      <c r="S1212" s="287"/>
      <c r="T1212" s="287"/>
      <c r="U1212" s="287"/>
      <c r="V1212" s="287"/>
      <c r="W1212" s="287"/>
      <c r="X1212" s="287"/>
      <c r="Y1212" s="287"/>
      <c r="Z1212" s="287"/>
      <c r="AA1212" s="287"/>
      <c r="AB1212" s="287"/>
      <c r="AC1212" s="287"/>
      <c r="AD1212" s="287"/>
      <c r="AE1212" s="287"/>
      <c r="AF1212" s="287"/>
      <c r="AG1212" s="287"/>
      <c r="AH1212" s="287"/>
      <c r="AI1212" s="287"/>
      <c r="AJ1212" s="449"/>
      <c r="AK1212" s="206"/>
      <c r="AL1212" s="206"/>
      <c r="AM1212" s="206"/>
      <c r="AN1212" s="206"/>
      <c r="AO1212" s="206"/>
      <c r="AP1212" s="206"/>
      <c r="AQ1212" s="206"/>
      <c r="AR1212" s="206"/>
      <c r="AS1212" s="206"/>
      <c r="AT1212" s="206"/>
      <c r="AU1212" s="206"/>
      <c r="AV1212" s="206"/>
      <c r="AW1212" s="206"/>
      <c r="AX1212" s="206"/>
      <c r="AY1212" s="206"/>
      <c r="AZ1212" s="206"/>
      <c r="BA1212" s="206"/>
      <c r="BB1212" s="206"/>
      <c r="BC1212" s="206"/>
      <c r="BD1212" s="206"/>
      <c r="BE1212" s="206"/>
      <c r="BF1212" s="206"/>
      <c r="BG1212" s="206"/>
      <c r="BH1212" s="206"/>
      <c r="BI1212" s="206"/>
      <c r="BJ1212" s="206"/>
      <c r="BK1212" s="206"/>
      <c r="BL1212" s="206"/>
      <c r="BM1212" s="206"/>
      <c r="BN1212" s="206"/>
      <c r="BO1212" s="206"/>
      <c r="BP1212" s="206"/>
      <c r="BQ1212" s="206"/>
      <c r="BR1212" s="206"/>
      <c r="BS1212" s="206"/>
      <c r="BT1212" s="206"/>
      <c r="BU1212" s="206"/>
      <c r="BV1212" s="206"/>
      <c r="BW1212" s="206"/>
      <c r="BX1212" s="206"/>
      <c r="BY1212" s="206"/>
      <c r="BZ1212" s="206"/>
      <c r="CA1212" s="206"/>
      <c r="CB1212" s="206"/>
      <c r="CC1212" s="206"/>
      <c r="CD1212" s="206"/>
      <c r="CE1212" s="206"/>
      <c r="CF1212" s="206"/>
      <c r="CG1212" s="206"/>
      <c r="CH1212" s="206"/>
      <c r="CI1212" s="206"/>
      <c r="CJ1212" s="206"/>
      <c r="CK1212" s="206"/>
      <c r="CL1212" s="206"/>
      <c r="CM1212" s="206"/>
      <c r="CN1212" s="206"/>
      <c r="CO1212" s="206"/>
      <c r="CP1212" s="206"/>
      <c r="CQ1212" s="206"/>
      <c r="CR1212" s="206"/>
      <c r="CS1212" s="206"/>
      <c r="CT1212" s="206"/>
      <c r="CU1212" s="206"/>
      <c r="CV1212" s="206"/>
      <c r="CW1212" s="206"/>
      <c r="CX1212" s="206"/>
      <c r="CY1212" s="206"/>
      <c r="CZ1212" s="206"/>
      <c r="DA1212" s="206"/>
      <c r="DB1212" s="206"/>
      <c r="DC1212" s="206"/>
      <c r="DD1212" s="206"/>
      <c r="DE1212" s="206"/>
      <c r="DF1212" s="206"/>
      <c r="DG1212" s="206"/>
      <c r="DH1212" s="206"/>
      <c r="DI1212" s="206"/>
      <c r="DJ1212" s="206"/>
      <c r="DK1212" s="206"/>
      <c r="DL1212" s="206"/>
      <c r="DM1212" s="206"/>
      <c r="DN1212" s="206"/>
      <c r="DO1212" s="206"/>
      <c r="DP1212" s="206"/>
      <c r="DQ1212" s="206"/>
      <c r="DR1212" s="206"/>
      <c r="DS1212" s="206"/>
      <c r="DT1212" s="206"/>
      <c r="DU1212" s="206"/>
      <c r="DV1212" s="206"/>
      <c r="DW1212" s="206"/>
      <c r="DX1212" s="206"/>
      <c r="DY1212" s="206"/>
      <c r="DZ1212" s="206"/>
      <c r="EA1212" s="206"/>
      <c r="EB1212" s="206"/>
      <c r="EC1212" s="206"/>
      <c r="ED1212" s="206"/>
      <c r="EE1212" s="206"/>
      <c r="EF1212" s="206"/>
      <c r="EG1212" s="206"/>
      <c r="EH1212" s="206"/>
      <c r="EI1212" s="206"/>
      <c r="EJ1212" s="206"/>
      <c r="EK1212" s="206"/>
      <c r="EL1212" s="206"/>
      <c r="EM1212" s="206"/>
      <c r="EN1212" s="206"/>
      <c r="EO1212" s="206"/>
      <c r="EP1212" s="206"/>
      <c r="EQ1212" s="206"/>
      <c r="ER1212" s="206"/>
      <c r="ES1212" s="206"/>
      <c r="ET1212" s="206"/>
      <c r="EU1212" s="206"/>
      <c r="EV1212" s="206"/>
      <c r="EW1212" s="206"/>
      <c r="EX1212" s="206"/>
      <c r="EY1212" s="206"/>
      <c r="EZ1212" s="206"/>
      <c r="FA1212" s="206"/>
      <c r="FB1212" s="206"/>
      <c r="FC1212" s="206"/>
      <c r="FD1212" s="206"/>
      <c r="FE1212" s="206"/>
      <c r="FF1212" s="206"/>
      <c r="FG1212" s="206"/>
      <c r="FH1212" s="206"/>
      <c r="FI1212" s="206"/>
      <c r="FJ1212" s="206"/>
      <c r="FK1212" s="206"/>
      <c r="FL1212" s="206"/>
      <c r="FM1212" s="206"/>
      <c r="FN1212" s="206"/>
      <c r="FO1212" s="206"/>
      <c r="FP1212" s="206"/>
      <c r="FQ1212" s="206"/>
      <c r="FR1212" s="206"/>
      <c r="FS1212" s="206"/>
      <c r="FT1212" s="206"/>
      <c r="FU1212" s="206"/>
      <c r="FV1212" s="206"/>
      <c r="FW1212" s="206"/>
      <c r="FX1212" s="206"/>
      <c r="FY1212" s="206"/>
      <c r="FZ1212" s="206"/>
      <c r="GA1212" s="206"/>
      <c r="GB1212" s="206"/>
      <c r="GC1212" s="206"/>
      <c r="GD1212" s="206"/>
      <c r="GE1212" s="206"/>
      <c r="GF1212" s="206"/>
      <c r="GG1212" s="206"/>
      <c r="GH1212" s="206"/>
      <c r="GI1212" s="206"/>
      <c r="GJ1212" s="206"/>
      <c r="GK1212" s="206"/>
      <c r="GL1212" s="206"/>
      <c r="GM1212" s="206"/>
      <c r="GN1212" s="206"/>
      <c r="GO1212" s="206"/>
      <c r="GP1212" s="206"/>
      <c r="GQ1212" s="206"/>
      <c r="GR1212" s="206"/>
      <c r="GS1212" s="206"/>
      <c r="GT1212" s="206"/>
      <c r="GU1212" s="206"/>
      <c r="GV1212" s="206"/>
      <c r="GW1212" s="206"/>
      <c r="GX1212" s="206"/>
      <c r="GY1212" s="206"/>
      <c r="GZ1212" s="206"/>
      <c r="HA1212" s="206"/>
      <c r="HB1212" s="206"/>
      <c r="HC1212" s="206"/>
      <c r="HD1212" s="206"/>
      <c r="HE1212" s="206"/>
      <c r="HF1212" s="206"/>
      <c r="HG1212" s="206"/>
      <c r="HH1212" s="206"/>
      <c r="HI1212" s="206"/>
      <c r="HJ1212" s="206"/>
      <c r="HK1212" s="206"/>
      <c r="HL1212" s="206"/>
      <c r="HM1212" s="206"/>
      <c r="HN1212" s="206"/>
      <c r="HO1212" s="206"/>
      <c r="HP1212" s="206"/>
      <c r="HQ1212" s="206"/>
      <c r="HR1212" s="206"/>
      <c r="HS1212" s="206"/>
      <c r="HT1212" s="206"/>
      <c r="HU1212" s="206"/>
      <c r="HV1212" s="206"/>
      <c r="HW1212" s="206"/>
      <c r="HX1212" s="206"/>
      <c r="HY1212" s="206"/>
      <c r="HZ1212" s="206"/>
      <c r="IA1212" s="206"/>
      <c r="IB1212" s="206"/>
      <c r="IC1212" s="206"/>
      <c r="ID1212" s="206"/>
      <c r="IE1212" s="206"/>
      <c r="IF1212" s="206"/>
      <c r="IG1212" s="206"/>
      <c r="IH1212" s="206"/>
    </row>
    <row r="1213" spans="1:242" s="225" customFormat="1" hidden="1" x14ac:dyDescent="0.25">
      <c r="A1213" s="206"/>
      <c r="B1213" s="206"/>
      <c r="C1213" s="204">
        <v>43797</v>
      </c>
      <c r="D1213" s="233" t="s">
        <v>2123</v>
      </c>
      <c r="E1213" s="319" t="s">
        <v>2117</v>
      </c>
      <c r="F1213" s="322"/>
      <c r="G1213" s="242" t="s">
        <v>2121</v>
      </c>
      <c r="H1213" s="285"/>
      <c r="I1213" s="236">
        <v>200000</v>
      </c>
      <c r="J1213" s="357">
        <f t="shared" si="18"/>
        <v>2582782</v>
      </c>
      <c r="K1213" s="251"/>
      <c r="L1213" s="287"/>
      <c r="M1213" s="319" t="s">
        <v>2117</v>
      </c>
      <c r="N1213" s="287"/>
      <c r="O1213" s="287"/>
      <c r="P1213" s="287"/>
      <c r="Q1213" s="287"/>
      <c r="R1213" s="287"/>
      <c r="S1213" s="287"/>
      <c r="T1213" s="287"/>
      <c r="U1213" s="287"/>
      <c r="V1213" s="287"/>
      <c r="W1213" s="287"/>
      <c r="X1213" s="287"/>
      <c r="Y1213" s="287"/>
      <c r="Z1213" s="287"/>
      <c r="AA1213" s="287"/>
      <c r="AB1213" s="287"/>
      <c r="AC1213" s="287"/>
      <c r="AD1213" s="287"/>
      <c r="AE1213" s="287"/>
      <c r="AF1213" s="287"/>
      <c r="AG1213" s="287"/>
      <c r="AH1213" s="287"/>
      <c r="AI1213" s="287"/>
      <c r="AJ1213" s="449"/>
      <c r="AK1213" s="206"/>
      <c r="AL1213" s="206"/>
      <c r="AM1213" s="206"/>
      <c r="AN1213" s="206"/>
      <c r="AO1213" s="206"/>
      <c r="AP1213" s="206"/>
      <c r="AQ1213" s="206"/>
      <c r="AR1213" s="206"/>
      <c r="AS1213" s="206"/>
      <c r="AT1213" s="206"/>
      <c r="AU1213" s="206"/>
      <c r="AV1213" s="206"/>
      <c r="AW1213" s="206"/>
      <c r="AX1213" s="206"/>
      <c r="AY1213" s="206"/>
      <c r="AZ1213" s="206"/>
      <c r="BA1213" s="206"/>
      <c r="BB1213" s="206"/>
      <c r="BC1213" s="206"/>
      <c r="BD1213" s="206"/>
      <c r="BE1213" s="206"/>
      <c r="BF1213" s="206"/>
      <c r="BG1213" s="206"/>
      <c r="BH1213" s="206"/>
      <c r="BI1213" s="206"/>
      <c r="BJ1213" s="206"/>
      <c r="BK1213" s="206"/>
      <c r="BL1213" s="206"/>
      <c r="BM1213" s="206"/>
      <c r="BN1213" s="206"/>
      <c r="BO1213" s="206"/>
      <c r="BP1213" s="206"/>
      <c r="BQ1213" s="206"/>
      <c r="BR1213" s="206"/>
      <c r="BS1213" s="206"/>
      <c r="BT1213" s="206"/>
      <c r="BU1213" s="206"/>
      <c r="BV1213" s="206"/>
      <c r="BW1213" s="206"/>
      <c r="BX1213" s="206"/>
      <c r="BY1213" s="206"/>
      <c r="BZ1213" s="206"/>
      <c r="CA1213" s="206"/>
      <c r="CB1213" s="206"/>
      <c r="CC1213" s="206"/>
      <c r="CD1213" s="206"/>
      <c r="CE1213" s="206"/>
      <c r="CF1213" s="206"/>
      <c r="CG1213" s="206"/>
      <c r="CH1213" s="206"/>
      <c r="CI1213" s="206"/>
      <c r="CJ1213" s="206"/>
      <c r="CK1213" s="206"/>
      <c r="CL1213" s="206"/>
      <c r="CM1213" s="206"/>
      <c r="CN1213" s="206"/>
      <c r="CO1213" s="206"/>
      <c r="CP1213" s="206"/>
      <c r="CQ1213" s="206"/>
      <c r="CR1213" s="206"/>
      <c r="CS1213" s="206"/>
      <c r="CT1213" s="206"/>
      <c r="CU1213" s="206"/>
      <c r="CV1213" s="206"/>
      <c r="CW1213" s="206"/>
      <c r="CX1213" s="206"/>
      <c r="CY1213" s="206"/>
      <c r="CZ1213" s="206"/>
      <c r="DA1213" s="206"/>
      <c r="DB1213" s="206"/>
      <c r="DC1213" s="206"/>
      <c r="DD1213" s="206"/>
      <c r="DE1213" s="206"/>
      <c r="DF1213" s="206"/>
      <c r="DG1213" s="206"/>
      <c r="DH1213" s="206"/>
      <c r="DI1213" s="206"/>
      <c r="DJ1213" s="206"/>
      <c r="DK1213" s="206"/>
      <c r="DL1213" s="206"/>
      <c r="DM1213" s="206"/>
      <c r="DN1213" s="206"/>
      <c r="DO1213" s="206"/>
      <c r="DP1213" s="206"/>
      <c r="DQ1213" s="206"/>
      <c r="DR1213" s="206"/>
      <c r="DS1213" s="206"/>
      <c r="DT1213" s="206"/>
      <c r="DU1213" s="206"/>
      <c r="DV1213" s="206"/>
      <c r="DW1213" s="206"/>
      <c r="DX1213" s="206"/>
      <c r="DY1213" s="206"/>
      <c r="DZ1213" s="206"/>
      <c r="EA1213" s="206"/>
      <c r="EB1213" s="206"/>
      <c r="EC1213" s="206"/>
      <c r="ED1213" s="206"/>
      <c r="EE1213" s="206"/>
      <c r="EF1213" s="206"/>
      <c r="EG1213" s="206"/>
      <c r="EH1213" s="206"/>
      <c r="EI1213" s="206"/>
      <c r="EJ1213" s="206"/>
      <c r="EK1213" s="206"/>
      <c r="EL1213" s="206"/>
      <c r="EM1213" s="206"/>
      <c r="EN1213" s="206"/>
      <c r="EO1213" s="206"/>
      <c r="EP1213" s="206"/>
      <c r="EQ1213" s="206"/>
      <c r="ER1213" s="206"/>
      <c r="ES1213" s="206"/>
      <c r="ET1213" s="206"/>
      <c r="EU1213" s="206"/>
      <c r="EV1213" s="206"/>
      <c r="EW1213" s="206"/>
      <c r="EX1213" s="206"/>
      <c r="EY1213" s="206"/>
      <c r="EZ1213" s="206"/>
      <c r="FA1213" s="206"/>
      <c r="FB1213" s="206"/>
      <c r="FC1213" s="206"/>
      <c r="FD1213" s="206"/>
      <c r="FE1213" s="206"/>
      <c r="FF1213" s="206"/>
      <c r="FG1213" s="206"/>
      <c r="FH1213" s="206"/>
      <c r="FI1213" s="206"/>
      <c r="FJ1213" s="206"/>
      <c r="FK1213" s="206"/>
      <c r="FL1213" s="206"/>
      <c r="FM1213" s="206"/>
      <c r="FN1213" s="206"/>
      <c r="FO1213" s="206"/>
      <c r="FP1213" s="206"/>
      <c r="FQ1213" s="206"/>
      <c r="FR1213" s="206"/>
      <c r="FS1213" s="206"/>
      <c r="FT1213" s="206"/>
      <c r="FU1213" s="206"/>
      <c r="FV1213" s="206"/>
      <c r="FW1213" s="206"/>
      <c r="FX1213" s="206"/>
      <c r="FY1213" s="206"/>
      <c r="FZ1213" s="206"/>
      <c r="GA1213" s="206"/>
      <c r="GB1213" s="206"/>
      <c r="GC1213" s="206"/>
      <c r="GD1213" s="206"/>
      <c r="GE1213" s="206"/>
      <c r="GF1213" s="206"/>
      <c r="GG1213" s="206"/>
      <c r="GH1213" s="206"/>
      <c r="GI1213" s="206"/>
      <c r="GJ1213" s="206"/>
      <c r="GK1213" s="206"/>
      <c r="GL1213" s="206"/>
      <c r="GM1213" s="206"/>
      <c r="GN1213" s="206"/>
      <c r="GO1213" s="206"/>
      <c r="GP1213" s="206"/>
      <c r="GQ1213" s="206"/>
      <c r="GR1213" s="206"/>
      <c r="GS1213" s="206"/>
      <c r="GT1213" s="206"/>
      <c r="GU1213" s="206"/>
      <c r="GV1213" s="206"/>
      <c r="GW1213" s="206"/>
      <c r="GX1213" s="206"/>
      <c r="GY1213" s="206"/>
      <c r="GZ1213" s="206"/>
      <c r="HA1213" s="206"/>
      <c r="HB1213" s="206"/>
      <c r="HC1213" s="206"/>
      <c r="HD1213" s="206"/>
      <c r="HE1213" s="206"/>
      <c r="HF1213" s="206"/>
      <c r="HG1213" s="206"/>
      <c r="HH1213" s="206"/>
      <c r="HI1213" s="206"/>
      <c r="HJ1213" s="206"/>
      <c r="HK1213" s="206"/>
      <c r="HL1213" s="206"/>
      <c r="HM1213" s="206"/>
      <c r="HN1213" s="206"/>
      <c r="HO1213" s="206"/>
      <c r="HP1213" s="206"/>
      <c r="HQ1213" s="206"/>
      <c r="HR1213" s="206"/>
      <c r="HS1213" s="206"/>
      <c r="HT1213" s="206"/>
      <c r="HU1213" s="206"/>
      <c r="HV1213" s="206"/>
      <c r="HW1213" s="206"/>
      <c r="HX1213" s="206"/>
      <c r="HY1213" s="206"/>
      <c r="HZ1213" s="206"/>
      <c r="IA1213" s="206"/>
      <c r="IB1213" s="206"/>
      <c r="IC1213" s="206"/>
      <c r="ID1213" s="206"/>
      <c r="IE1213" s="206"/>
      <c r="IF1213" s="206"/>
      <c r="IG1213" s="206"/>
      <c r="IH1213" s="206"/>
    </row>
    <row r="1214" spans="1:242" s="225" customFormat="1" hidden="1" x14ac:dyDescent="0.25">
      <c r="A1214" s="206"/>
      <c r="B1214" s="206"/>
      <c r="C1214" s="414">
        <v>43797</v>
      </c>
      <c r="D1214" s="233" t="s">
        <v>2122</v>
      </c>
      <c r="E1214" s="319" t="s">
        <v>2118</v>
      </c>
      <c r="F1214" s="322"/>
      <c r="G1214" s="242" t="s">
        <v>2121</v>
      </c>
      <c r="H1214" s="285"/>
      <c r="I1214" s="236">
        <v>310500</v>
      </c>
      <c r="J1214" s="357">
        <f t="shared" si="18"/>
        <v>2272282</v>
      </c>
      <c r="K1214" s="251"/>
      <c r="L1214" s="287"/>
      <c r="M1214" s="319" t="s">
        <v>2118</v>
      </c>
      <c r="N1214" s="287"/>
      <c r="O1214" s="287"/>
      <c r="P1214" s="287"/>
      <c r="Q1214" s="287"/>
      <c r="R1214" s="287"/>
      <c r="S1214" s="287"/>
      <c r="T1214" s="287"/>
      <c r="U1214" s="287"/>
      <c r="V1214" s="287"/>
      <c r="W1214" s="287"/>
      <c r="X1214" s="287"/>
      <c r="Y1214" s="287"/>
      <c r="Z1214" s="287"/>
      <c r="AA1214" s="287"/>
      <c r="AB1214" s="287"/>
      <c r="AC1214" s="287"/>
      <c r="AD1214" s="287"/>
      <c r="AE1214" s="287"/>
      <c r="AF1214" s="287"/>
      <c r="AG1214" s="287"/>
      <c r="AH1214" s="287"/>
      <c r="AI1214" s="287"/>
      <c r="AJ1214" s="449"/>
      <c r="AK1214" s="206"/>
      <c r="AL1214" s="206"/>
      <c r="AM1214" s="206"/>
      <c r="AN1214" s="206"/>
      <c r="AO1214" s="206"/>
      <c r="AP1214" s="206"/>
      <c r="AQ1214" s="206"/>
      <c r="AR1214" s="206"/>
      <c r="AS1214" s="206"/>
      <c r="AT1214" s="206"/>
      <c r="AU1214" s="206"/>
      <c r="AV1214" s="206"/>
      <c r="AW1214" s="206"/>
      <c r="AX1214" s="206"/>
      <c r="AY1214" s="206"/>
      <c r="AZ1214" s="206"/>
      <c r="BA1214" s="206"/>
      <c r="BB1214" s="206"/>
      <c r="BC1214" s="206"/>
      <c r="BD1214" s="206"/>
      <c r="BE1214" s="206"/>
      <c r="BF1214" s="206"/>
      <c r="BG1214" s="206"/>
      <c r="BH1214" s="206"/>
      <c r="BI1214" s="206"/>
      <c r="BJ1214" s="206"/>
      <c r="BK1214" s="206"/>
      <c r="BL1214" s="206"/>
      <c r="BM1214" s="206"/>
      <c r="BN1214" s="206"/>
      <c r="BO1214" s="206"/>
      <c r="BP1214" s="206"/>
      <c r="BQ1214" s="206"/>
      <c r="BR1214" s="206"/>
      <c r="BS1214" s="206"/>
      <c r="BT1214" s="206"/>
      <c r="BU1214" s="206"/>
      <c r="BV1214" s="206"/>
      <c r="BW1214" s="206"/>
      <c r="BX1214" s="206"/>
      <c r="BY1214" s="206"/>
      <c r="BZ1214" s="206"/>
      <c r="CA1214" s="206"/>
      <c r="CB1214" s="206"/>
      <c r="CC1214" s="206"/>
      <c r="CD1214" s="206"/>
      <c r="CE1214" s="206"/>
      <c r="CF1214" s="206"/>
      <c r="CG1214" s="206"/>
      <c r="CH1214" s="206"/>
      <c r="CI1214" s="206"/>
      <c r="CJ1214" s="206"/>
      <c r="CK1214" s="206"/>
      <c r="CL1214" s="206"/>
      <c r="CM1214" s="206"/>
      <c r="CN1214" s="206"/>
      <c r="CO1214" s="206"/>
      <c r="CP1214" s="206"/>
      <c r="CQ1214" s="206"/>
      <c r="CR1214" s="206"/>
      <c r="CS1214" s="206"/>
      <c r="CT1214" s="206"/>
      <c r="CU1214" s="206"/>
      <c r="CV1214" s="206"/>
      <c r="CW1214" s="206"/>
      <c r="CX1214" s="206"/>
      <c r="CY1214" s="206"/>
      <c r="CZ1214" s="206"/>
      <c r="DA1214" s="206"/>
      <c r="DB1214" s="206"/>
      <c r="DC1214" s="206"/>
      <c r="DD1214" s="206"/>
      <c r="DE1214" s="206"/>
      <c r="DF1214" s="206"/>
      <c r="DG1214" s="206"/>
      <c r="DH1214" s="206"/>
      <c r="DI1214" s="206"/>
      <c r="DJ1214" s="206"/>
      <c r="DK1214" s="206"/>
      <c r="DL1214" s="206"/>
      <c r="DM1214" s="206"/>
      <c r="DN1214" s="206"/>
      <c r="DO1214" s="206"/>
      <c r="DP1214" s="206"/>
      <c r="DQ1214" s="206"/>
      <c r="DR1214" s="206"/>
      <c r="DS1214" s="206"/>
      <c r="DT1214" s="206"/>
      <c r="DU1214" s="206"/>
      <c r="DV1214" s="206"/>
      <c r="DW1214" s="206"/>
      <c r="DX1214" s="206"/>
      <c r="DY1214" s="206"/>
      <c r="DZ1214" s="206"/>
      <c r="EA1214" s="206"/>
      <c r="EB1214" s="206"/>
      <c r="EC1214" s="206"/>
      <c r="ED1214" s="206"/>
      <c r="EE1214" s="206"/>
      <c r="EF1214" s="206"/>
      <c r="EG1214" s="206"/>
      <c r="EH1214" s="206"/>
      <c r="EI1214" s="206"/>
      <c r="EJ1214" s="206"/>
      <c r="EK1214" s="206"/>
      <c r="EL1214" s="206"/>
      <c r="EM1214" s="206"/>
      <c r="EN1214" s="206"/>
      <c r="EO1214" s="206"/>
      <c r="EP1214" s="206"/>
      <c r="EQ1214" s="206"/>
      <c r="ER1214" s="206"/>
      <c r="ES1214" s="206"/>
      <c r="ET1214" s="206"/>
      <c r="EU1214" s="206"/>
      <c r="EV1214" s="206"/>
      <c r="EW1214" s="206"/>
      <c r="EX1214" s="206"/>
      <c r="EY1214" s="206"/>
      <c r="EZ1214" s="206"/>
      <c r="FA1214" s="206"/>
      <c r="FB1214" s="206"/>
      <c r="FC1214" s="206"/>
      <c r="FD1214" s="206"/>
      <c r="FE1214" s="206"/>
      <c r="FF1214" s="206"/>
      <c r="FG1214" s="206"/>
      <c r="FH1214" s="206"/>
      <c r="FI1214" s="206"/>
      <c r="FJ1214" s="206"/>
      <c r="FK1214" s="206"/>
      <c r="FL1214" s="206"/>
      <c r="FM1214" s="206"/>
      <c r="FN1214" s="206"/>
      <c r="FO1214" s="206"/>
      <c r="FP1214" s="206"/>
      <c r="FQ1214" s="206"/>
      <c r="FR1214" s="206"/>
      <c r="FS1214" s="206"/>
      <c r="FT1214" s="206"/>
      <c r="FU1214" s="206"/>
      <c r="FV1214" s="206"/>
      <c r="FW1214" s="206"/>
      <c r="FX1214" s="206"/>
      <c r="FY1214" s="206"/>
      <c r="FZ1214" s="206"/>
      <c r="GA1214" s="206"/>
      <c r="GB1214" s="206"/>
      <c r="GC1214" s="206"/>
      <c r="GD1214" s="206"/>
      <c r="GE1214" s="206"/>
      <c r="GF1214" s="206"/>
      <c r="GG1214" s="206"/>
      <c r="GH1214" s="206"/>
      <c r="GI1214" s="206"/>
      <c r="GJ1214" s="206"/>
      <c r="GK1214" s="206"/>
      <c r="GL1214" s="206"/>
      <c r="GM1214" s="206"/>
      <c r="GN1214" s="206"/>
      <c r="GO1214" s="206"/>
      <c r="GP1214" s="206"/>
      <c r="GQ1214" s="206"/>
      <c r="GR1214" s="206"/>
      <c r="GS1214" s="206"/>
      <c r="GT1214" s="206"/>
      <c r="GU1214" s="206"/>
      <c r="GV1214" s="206"/>
      <c r="GW1214" s="206"/>
      <c r="GX1214" s="206"/>
      <c r="GY1214" s="206"/>
      <c r="GZ1214" s="206"/>
      <c r="HA1214" s="206"/>
      <c r="HB1214" s="206"/>
      <c r="HC1214" s="206"/>
      <c r="HD1214" s="206"/>
      <c r="HE1214" s="206"/>
      <c r="HF1214" s="206"/>
      <c r="HG1214" s="206"/>
      <c r="HH1214" s="206"/>
      <c r="HI1214" s="206"/>
      <c r="HJ1214" s="206"/>
      <c r="HK1214" s="206"/>
      <c r="HL1214" s="206"/>
      <c r="HM1214" s="206"/>
      <c r="HN1214" s="206"/>
      <c r="HO1214" s="206"/>
      <c r="HP1214" s="206"/>
      <c r="HQ1214" s="206"/>
      <c r="HR1214" s="206"/>
      <c r="HS1214" s="206"/>
      <c r="HT1214" s="206"/>
      <c r="HU1214" s="206"/>
      <c r="HV1214" s="206"/>
      <c r="HW1214" s="206"/>
      <c r="HX1214" s="206"/>
      <c r="HY1214" s="206"/>
      <c r="HZ1214" s="206"/>
      <c r="IA1214" s="206"/>
      <c r="IB1214" s="206"/>
      <c r="IC1214" s="206"/>
      <c r="ID1214" s="206"/>
      <c r="IE1214" s="206"/>
      <c r="IF1214" s="206"/>
      <c r="IG1214" s="206"/>
      <c r="IH1214" s="206"/>
    </row>
    <row r="1215" spans="1:242" s="225" customFormat="1" hidden="1" x14ac:dyDescent="0.25">
      <c r="A1215" s="206"/>
      <c r="B1215" s="206"/>
      <c r="C1215" s="204">
        <v>43797</v>
      </c>
      <c r="D1215" s="233" t="s">
        <v>2124</v>
      </c>
      <c r="E1215" s="319" t="s">
        <v>2119</v>
      </c>
      <c r="F1215" s="322"/>
      <c r="G1215" s="242" t="s">
        <v>1295</v>
      </c>
      <c r="H1215" s="285"/>
      <c r="I1215" s="236">
        <v>450000</v>
      </c>
      <c r="J1215" s="357">
        <f>+J1214+H1215-I1215</f>
        <v>1822282</v>
      </c>
      <c r="K1215" s="251"/>
      <c r="L1215" s="287"/>
      <c r="M1215" s="319" t="s">
        <v>2119</v>
      </c>
      <c r="N1215" s="287"/>
      <c r="O1215" s="287"/>
      <c r="P1215" s="287"/>
      <c r="Q1215" s="287"/>
      <c r="R1215" s="287"/>
      <c r="S1215" s="287"/>
      <c r="T1215" s="287"/>
      <c r="U1215" s="287"/>
      <c r="V1215" s="287"/>
      <c r="W1215" s="287"/>
      <c r="X1215" s="287"/>
      <c r="Y1215" s="287"/>
      <c r="Z1215" s="287"/>
      <c r="AA1215" s="287"/>
      <c r="AB1215" s="287"/>
      <c r="AC1215" s="287"/>
      <c r="AD1215" s="287"/>
      <c r="AE1215" s="287"/>
      <c r="AF1215" s="287"/>
      <c r="AG1215" s="287"/>
      <c r="AH1215" s="287"/>
      <c r="AI1215" s="287"/>
      <c r="AJ1215" s="449"/>
      <c r="AK1215" s="206"/>
      <c r="AL1215" s="206"/>
      <c r="AM1215" s="206"/>
      <c r="AN1215" s="206"/>
      <c r="AO1215" s="206"/>
      <c r="AP1215" s="206"/>
      <c r="AQ1215" s="206"/>
      <c r="AR1215" s="206"/>
      <c r="AS1215" s="206"/>
      <c r="AT1215" s="206"/>
      <c r="AU1215" s="206"/>
      <c r="AV1215" s="206"/>
      <c r="AW1215" s="206"/>
      <c r="AX1215" s="206"/>
      <c r="AY1215" s="206"/>
      <c r="AZ1215" s="206"/>
      <c r="BA1215" s="206"/>
      <c r="BB1215" s="206"/>
      <c r="BC1215" s="206"/>
      <c r="BD1215" s="206"/>
      <c r="BE1215" s="206"/>
      <c r="BF1215" s="206"/>
      <c r="BG1215" s="206"/>
      <c r="BH1215" s="206"/>
      <c r="BI1215" s="206"/>
      <c r="BJ1215" s="206"/>
      <c r="BK1215" s="206"/>
      <c r="BL1215" s="206"/>
      <c r="BM1215" s="206"/>
      <c r="BN1215" s="206"/>
      <c r="BO1215" s="206"/>
      <c r="BP1215" s="206"/>
      <c r="BQ1215" s="206"/>
      <c r="BR1215" s="206"/>
      <c r="BS1215" s="206"/>
      <c r="BT1215" s="206"/>
      <c r="BU1215" s="206"/>
      <c r="BV1215" s="206"/>
      <c r="BW1215" s="206"/>
      <c r="BX1215" s="206"/>
      <c r="BY1215" s="206"/>
      <c r="BZ1215" s="206"/>
      <c r="CA1215" s="206"/>
      <c r="CB1215" s="206"/>
      <c r="CC1215" s="206"/>
      <c r="CD1215" s="206"/>
      <c r="CE1215" s="206"/>
      <c r="CF1215" s="206"/>
      <c r="CG1215" s="206"/>
      <c r="CH1215" s="206"/>
      <c r="CI1215" s="206"/>
      <c r="CJ1215" s="206"/>
      <c r="CK1215" s="206"/>
      <c r="CL1215" s="206"/>
      <c r="CM1215" s="206"/>
      <c r="CN1215" s="206"/>
      <c r="CO1215" s="206"/>
      <c r="CP1215" s="206"/>
      <c r="CQ1215" s="206"/>
      <c r="CR1215" s="206"/>
      <c r="CS1215" s="206"/>
      <c r="CT1215" s="206"/>
      <c r="CU1215" s="206"/>
      <c r="CV1215" s="206"/>
      <c r="CW1215" s="206"/>
      <c r="CX1215" s="206"/>
      <c r="CY1215" s="206"/>
      <c r="CZ1215" s="206"/>
      <c r="DA1215" s="206"/>
      <c r="DB1215" s="206"/>
      <c r="DC1215" s="206"/>
      <c r="DD1215" s="206"/>
      <c r="DE1215" s="206"/>
      <c r="DF1215" s="206"/>
      <c r="DG1215" s="206"/>
      <c r="DH1215" s="206"/>
      <c r="DI1215" s="206"/>
      <c r="DJ1215" s="206"/>
      <c r="DK1215" s="206"/>
      <c r="DL1215" s="206"/>
      <c r="DM1215" s="206"/>
      <c r="DN1215" s="206"/>
      <c r="DO1215" s="206"/>
      <c r="DP1215" s="206"/>
      <c r="DQ1215" s="206"/>
      <c r="DR1215" s="206"/>
      <c r="DS1215" s="206"/>
      <c r="DT1215" s="206"/>
      <c r="DU1215" s="206"/>
      <c r="DV1215" s="206"/>
      <c r="DW1215" s="206"/>
      <c r="DX1215" s="206"/>
      <c r="DY1215" s="206"/>
      <c r="DZ1215" s="206"/>
      <c r="EA1215" s="206"/>
      <c r="EB1215" s="206"/>
      <c r="EC1215" s="206"/>
      <c r="ED1215" s="206"/>
      <c r="EE1215" s="206"/>
      <c r="EF1215" s="206"/>
      <c r="EG1215" s="206"/>
      <c r="EH1215" s="206"/>
      <c r="EI1215" s="206"/>
      <c r="EJ1215" s="206"/>
      <c r="EK1215" s="206"/>
      <c r="EL1215" s="206"/>
      <c r="EM1215" s="206"/>
      <c r="EN1215" s="206"/>
      <c r="EO1215" s="206"/>
      <c r="EP1215" s="206"/>
      <c r="EQ1215" s="206"/>
      <c r="ER1215" s="206"/>
      <c r="ES1215" s="206"/>
      <c r="ET1215" s="206"/>
      <c r="EU1215" s="206"/>
      <c r="EV1215" s="206"/>
      <c r="EW1215" s="206"/>
      <c r="EX1215" s="206"/>
      <c r="EY1215" s="206"/>
      <c r="EZ1215" s="206"/>
      <c r="FA1215" s="206"/>
      <c r="FB1215" s="206"/>
      <c r="FC1215" s="206"/>
      <c r="FD1215" s="206"/>
      <c r="FE1215" s="206"/>
      <c r="FF1215" s="206"/>
      <c r="FG1215" s="206"/>
      <c r="FH1215" s="206"/>
      <c r="FI1215" s="206"/>
      <c r="FJ1215" s="206"/>
      <c r="FK1215" s="206"/>
      <c r="FL1215" s="206"/>
      <c r="FM1215" s="206"/>
      <c r="FN1215" s="206"/>
      <c r="FO1215" s="206"/>
      <c r="FP1215" s="206"/>
      <c r="FQ1215" s="206"/>
      <c r="FR1215" s="206"/>
      <c r="FS1215" s="206"/>
      <c r="FT1215" s="206"/>
      <c r="FU1215" s="206"/>
      <c r="FV1215" s="206"/>
      <c r="FW1215" s="206"/>
      <c r="FX1215" s="206"/>
      <c r="FY1215" s="206"/>
      <c r="FZ1215" s="206"/>
      <c r="GA1215" s="206"/>
      <c r="GB1215" s="206"/>
      <c r="GC1215" s="206"/>
      <c r="GD1215" s="206"/>
      <c r="GE1215" s="206"/>
      <c r="GF1215" s="206"/>
      <c r="GG1215" s="206"/>
      <c r="GH1215" s="206"/>
      <c r="GI1215" s="206"/>
      <c r="GJ1215" s="206"/>
      <c r="GK1215" s="206"/>
      <c r="GL1215" s="206"/>
      <c r="GM1215" s="206"/>
      <c r="GN1215" s="206"/>
      <c r="GO1215" s="206"/>
      <c r="GP1215" s="206"/>
      <c r="GQ1215" s="206"/>
      <c r="GR1215" s="206"/>
      <c r="GS1215" s="206"/>
      <c r="GT1215" s="206"/>
      <c r="GU1215" s="206"/>
      <c r="GV1215" s="206"/>
      <c r="GW1215" s="206"/>
      <c r="GX1215" s="206"/>
      <c r="GY1215" s="206"/>
      <c r="GZ1215" s="206"/>
      <c r="HA1215" s="206"/>
      <c r="HB1215" s="206"/>
      <c r="HC1215" s="206"/>
      <c r="HD1215" s="206"/>
      <c r="HE1215" s="206"/>
      <c r="HF1215" s="206"/>
      <c r="HG1215" s="206"/>
      <c r="HH1215" s="206"/>
      <c r="HI1215" s="206"/>
      <c r="HJ1215" s="206"/>
      <c r="HK1215" s="206"/>
      <c r="HL1215" s="206"/>
      <c r="HM1215" s="206"/>
      <c r="HN1215" s="206"/>
      <c r="HO1215" s="206"/>
      <c r="HP1215" s="206"/>
      <c r="HQ1215" s="206"/>
      <c r="HR1215" s="206"/>
      <c r="HS1215" s="206"/>
      <c r="HT1215" s="206"/>
      <c r="HU1215" s="206"/>
      <c r="HV1215" s="206"/>
      <c r="HW1215" s="206"/>
      <c r="HX1215" s="206"/>
      <c r="HY1215" s="206"/>
      <c r="HZ1215" s="206"/>
      <c r="IA1215" s="206"/>
      <c r="IB1215" s="206"/>
      <c r="IC1215" s="206"/>
      <c r="ID1215" s="206"/>
      <c r="IE1215" s="206"/>
      <c r="IF1215" s="206"/>
      <c r="IG1215" s="206"/>
      <c r="IH1215" s="206"/>
    </row>
    <row r="1216" spans="1:242" s="225" customFormat="1" hidden="1" x14ac:dyDescent="0.25">
      <c r="A1216" s="206"/>
      <c r="B1216" s="206"/>
      <c r="C1216" s="204">
        <v>43797</v>
      </c>
      <c r="D1216" s="233" t="s">
        <v>2126</v>
      </c>
      <c r="E1216" s="319" t="s">
        <v>2120</v>
      </c>
      <c r="F1216" s="322"/>
      <c r="G1216" s="242" t="s">
        <v>2125</v>
      </c>
      <c r="H1216" s="285"/>
      <c r="I1216" s="236">
        <v>1000000</v>
      </c>
      <c r="J1216" s="357">
        <f>+J1215+H1216-I1216</f>
        <v>822282</v>
      </c>
      <c r="K1216" s="251"/>
      <c r="L1216" s="287"/>
      <c r="M1216" s="319" t="s">
        <v>2120</v>
      </c>
      <c r="N1216" s="287"/>
      <c r="O1216" s="287"/>
      <c r="P1216" s="287"/>
      <c r="Q1216" s="287"/>
      <c r="R1216" s="287"/>
      <c r="S1216" s="287"/>
      <c r="T1216" s="287"/>
      <c r="U1216" s="287"/>
      <c r="V1216" s="287"/>
      <c r="W1216" s="287"/>
      <c r="X1216" s="287"/>
      <c r="Y1216" s="287"/>
      <c r="Z1216" s="287"/>
      <c r="AA1216" s="287"/>
      <c r="AB1216" s="287"/>
      <c r="AC1216" s="287"/>
      <c r="AD1216" s="287"/>
      <c r="AE1216" s="287"/>
      <c r="AF1216" s="287"/>
      <c r="AG1216" s="287"/>
      <c r="AH1216" s="287"/>
      <c r="AI1216" s="287"/>
      <c r="AJ1216" s="449"/>
      <c r="AK1216" s="206"/>
      <c r="AL1216" s="206"/>
      <c r="AM1216" s="206"/>
      <c r="AN1216" s="206"/>
      <c r="AO1216" s="206"/>
      <c r="AP1216" s="206"/>
      <c r="AQ1216" s="206"/>
      <c r="AR1216" s="206"/>
      <c r="AS1216" s="206"/>
      <c r="AT1216" s="206"/>
      <c r="AU1216" s="206"/>
      <c r="AV1216" s="206"/>
      <c r="AW1216" s="206"/>
      <c r="AX1216" s="206"/>
      <c r="AY1216" s="206"/>
      <c r="AZ1216" s="206"/>
      <c r="BA1216" s="206"/>
      <c r="BB1216" s="206"/>
      <c r="BC1216" s="206"/>
      <c r="BD1216" s="206"/>
      <c r="BE1216" s="206"/>
      <c r="BF1216" s="206"/>
      <c r="BG1216" s="206"/>
      <c r="BH1216" s="206"/>
      <c r="BI1216" s="206"/>
      <c r="BJ1216" s="206"/>
      <c r="BK1216" s="206"/>
      <c r="BL1216" s="206"/>
      <c r="BM1216" s="206"/>
      <c r="BN1216" s="206"/>
      <c r="BO1216" s="206"/>
      <c r="BP1216" s="206"/>
      <c r="BQ1216" s="206"/>
      <c r="BR1216" s="206"/>
      <c r="BS1216" s="206"/>
      <c r="BT1216" s="206"/>
      <c r="BU1216" s="206"/>
      <c r="BV1216" s="206"/>
      <c r="BW1216" s="206"/>
      <c r="BX1216" s="206"/>
      <c r="BY1216" s="206"/>
      <c r="BZ1216" s="206"/>
      <c r="CA1216" s="206"/>
      <c r="CB1216" s="206"/>
      <c r="CC1216" s="206"/>
      <c r="CD1216" s="206"/>
      <c r="CE1216" s="206"/>
      <c r="CF1216" s="206"/>
      <c r="CG1216" s="206"/>
      <c r="CH1216" s="206"/>
      <c r="CI1216" s="206"/>
      <c r="CJ1216" s="206"/>
      <c r="CK1216" s="206"/>
      <c r="CL1216" s="206"/>
      <c r="CM1216" s="206"/>
      <c r="CN1216" s="206"/>
      <c r="CO1216" s="206"/>
      <c r="CP1216" s="206"/>
      <c r="CQ1216" s="206"/>
      <c r="CR1216" s="206"/>
      <c r="CS1216" s="206"/>
      <c r="CT1216" s="206"/>
      <c r="CU1216" s="206"/>
      <c r="CV1216" s="206"/>
      <c r="CW1216" s="206"/>
      <c r="CX1216" s="206"/>
      <c r="CY1216" s="206"/>
      <c r="CZ1216" s="206"/>
      <c r="DA1216" s="206"/>
      <c r="DB1216" s="206"/>
      <c r="DC1216" s="206"/>
      <c r="DD1216" s="206"/>
      <c r="DE1216" s="206"/>
      <c r="DF1216" s="206"/>
      <c r="DG1216" s="206"/>
      <c r="DH1216" s="206"/>
      <c r="DI1216" s="206"/>
      <c r="DJ1216" s="206"/>
      <c r="DK1216" s="206"/>
      <c r="DL1216" s="206"/>
      <c r="DM1216" s="206"/>
      <c r="DN1216" s="206"/>
      <c r="DO1216" s="206"/>
      <c r="DP1216" s="206"/>
      <c r="DQ1216" s="206"/>
      <c r="DR1216" s="206"/>
      <c r="DS1216" s="206"/>
      <c r="DT1216" s="206"/>
      <c r="DU1216" s="206"/>
      <c r="DV1216" s="206"/>
      <c r="DW1216" s="206"/>
      <c r="DX1216" s="206"/>
      <c r="DY1216" s="206"/>
      <c r="DZ1216" s="206"/>
      <c r="EA1216" s="206"/>
      <c r="EB1216" s="206"/>
      <c r="EC1216" s="206"/>
      <c r="ED1216" s="206"/>
      <c r="EE1216" s="206"/>
      <c r="EF1216" s="206"/>
      <c r="EG1216" s="206"/>
      <c r="EH1216" s="206"/>
      <c r="EI1216" s="206"/>
      <c r="EJ1216" s="206"/>
      <c r="EK1216" s="206"/>
      <c r="EL1216" s="206"/>
      <c r="EM1216" s="206"/>
      <c r="EN1216" s="206"/>
      <c r="EO1216" s="206"/>
      <c r="EP1216" s="206"/>
      <c r="EQ1216" s="206"/>
      <c r="ER1216" s="206"/>
      <c r="ES1216" s="206"/>
      <c r="ET1216" s="206"/>
      <c r="EU1216" s="206"/>
      <c r="EV1216" s="206"/>
      <c r="EW1216" s="206"/>
      <c r="EX1216" s="206"/>
      <c r="EY1216" s="206"/>
      <c r="EZ1216" s="206"/>
      <c r="FA1216" s="206"/>
      <c r="FB1216" s="206"/>
      <c r="FC1216" s="206"/>
      <c r="FD1216" s="206"/>
      <c r="FE1216" s="206"/>
      <c r="FF1216" s="206"/>
      <c r="FG1216" s="206"/>
      <c r="FH1216" s="206"/>
      <c r="FI1216" s="206"/>
      <c r="FJ1216" s="206"/>
      <c r="FK1216" s="206"/>
      <c r="FL1216" s="206"/>
      <c r="FM1216" s="206"/>
      <c r="FN1216" s="206"/>
      <c r="FO1216" s="206"/>
      <c r="FP1216" s="206"/>
      <c r="FQ1216" s="206"/>
      <c r="FR1216" s="206"/>
      <c r="FS1216" s="206"/>
      <c r="FT1216" s="206"/>
      <c r="FU1216" s="206"/>
      <c r="FV1216" s="206"/>
      <c r="FW1216" s="206"/>
      <c r="FX1216" s="206"/>
      <c r="FY1216" s="206"/>
      <c r="FZ1216" s="206"/>
      <c r="GA1216" s="206"/>
      <c r="GB1216" s="206"/>
      <c r="GC1216" s="206"/>
      <c r="GD1216" s="206"/>
      <c r="GE1216" s="206"/>
      <c r="GF1216" s="206"/>
      <c r="GG1216" s="206"/>
      <c r="GH1216" s="206"/>
      <c r="GI1216" s="206"/>
      <c r="GJ1216" s="206"/>
      <c r="GK1216" s="206"/>
      <c r="GL1216" s="206"/>
      <c r="GM1216" s="206"/>
      <c r="GN1216" s="206"/>
      <c r="GO1216" s="206"/>
      <c r="GP1216" s="206"/>
      <c r="GQ1216" s="206"/>
      <c r="GR1216" s="206"/>
      <c r="GS1216" s="206"/>
      <c r="GT1216" s="206"/>
      <c r="GU1216" s="206"/>
      <c r="GV1216" s="206"/>
      <c r="GW1216" s="206"/>
      <c r="GX1216" s="206"/>
      <c r="GY1216" s="206"/>
      <c r="GZ1216" s="206"/>
      <c r="HA1216" s="206"/>
      <c r="HB1216" s="206"/>
      <c r="HC1216" s="206"/>
      <c r="HD1216" s="206"/>
      <c r="HE1216" s="206"/>
      <c r="HF1216" s="206"/>
      <c r="HG1216" s="206"/>
      <c r="HH1216" s="206"/>
      <c r="HI1216" s="206"/>
      <c r="HJ1216" s="206"/>
      <c r="HK1216" s="206"/>
      <c r="HL1216" s="206"/>
      <c r="HM1216" s="206"/>
      <c r="HN1216" s="206"/>
      <c r="HO1216" s="206"/>
      <c r="HP1216" s="206"/>
      <c r="HQ1216" s="206"/>
      <c r="HR1216" s="206"/>
      <c r="HS1216" s="206"/>
      <c r="HT1216" s="206"/>
      <c r="HU1216" s="206"/>
      <c r="HV1216" s="206"/>
      <c r="HW1216" s="206"/>
      <c r="HX1216" s="206"/>
      <c r="HY1216" s="206"/>
      <c r="HZ1216" s="206"/>
      <c r="IA1216" s="206"/>
      <c r="IB1216" s="206"/>
      <c r="IC1216" s="206"/>
      <c r="ID1216" s="206"/>
      <c r="IE1216" s="206"/>
      <c r="IF1216" s="206"/>
      <c r="IG1216" s="206"/>
      <c r="IH1216" s="206"/>
    </row>
    <row r="1217" spans="1:242" s="225" customFormat="1" hidden="1" x14ac:dyDescent="0.25">
      <c r="A1217" s="206"/>
      <c r="B1217" s="206"/>
      <c r="C1217" s="232">
        <v>43797</v>
      </c>
      <c r="D1217" s="225" t="s">
        <v>2116</v>
      </c>
      <c r="E1217" s="206" t="s">
        <v>2127</v>
      </c>
      <c r="F1217" s="206"/>
      <c r="G1217" s="235" t="s">
        <v>1705</v>
      </c>
      <c r="H1217" s="285"/>
      <c r="I1217" s="415">
        <v>500000</v>
      </c>
      <c r="J1217" s="357">
        <f>+J1216+H1217-I1217</f>
        <v>322282</v>
      </c>
      <c r="K1217" s="251"/>
      <c r="L1217" s="287"/>
      <c r="M1217" s="206" t="s">
        <v>2127</v>
      </c>
      <c r="N1217" s="287"/>
      <c r="O1217" s="287"/>
      <c r="P1217" s="287"/>
      <c r="Q1217" s="287"/>
      <c r="R1217" s="287"/>
      <c r="S1217" s="287"/>
      <c r="T1217" s="287"/>
      <c r="U1217" s="287"/>
      <c r="V1217" s="287"/>
      <c r="W1217" s="287"/>
      <c r="X1217" s="287"/>
      <c r="Y1217" s="287"/>
      <c r="Z1217" s="287"/>
      <c r="AA1217" s="287"/>
      <c r="AB1217" s="287"/>
      <c r="AC1217" s="287"/>
      <c r="AD1217" s="287"/>
      <c r="AE1217" s="287"/>
      <c r="AF1217" s="287"/>
      <c r="AG1217" s="287"/>
      <c r="AH1217" s="287"/>
      <c r="AI1217" s="287"/>
      <c r="AJ1217" s="449"/>
      <c r="AK1217" s="206"/>
      <c r="AL1217" s="206"/>
      <c r="AM1217" s="206"/>
      <c r="AN1217" s="206"/>
      <c r="AO1217" s="206"/>
      <c r="AP1217" s="206"/>
      <c r="AQ1217" s="206"/>
      <c r="AR1217" s="206"/>
      <c r="AS1217" s="206"/>
      <c r="AT1217" s="206"/>
      <c r="AU1217" s="206"/>
      <c r="AV1217" s="206"/>
      <c r="AW1217" s="206"/>
      <c r="AX1217" s="206"/>
      <c r="AY1217" s="206"/>
      <c r="AZ1217" s="206"/>
      <c r="BA1217" s="206"/>
      <c r="BB1217" s="206"/>
      <c r="BC1217" s="206"/>
      <c r="BD1217" s="206"/>
      <c r="BE1217" s="206"/>
      <c r="BF1217" s="206"/>
      <c r="BG1217" s="206"/>
      <c r="BH1217" s="206"/>
      <c r="BI1217" s="206"/>
      <c r="BJ1217" s="206"/>
      <c r="BK1217" s="206"/>
      <c r="BL1217" s="206"/>
      <c r="BM1217" s="206"/>
      <c r="BN1217" s="206"/>
      <c r="BO1217" s="206"/>
      <c r="BP1217" s="206"/>
      <c r="BQ1217" s="206"/>
      <c r="BR1217" s="206"/>
      <c r="BS1217" s="206"/>
      <c r="BT1217" s="206"/>
      <c r="BU1217" s="206"/>
      <c r="BV1217" s="206"/>
      <c r="BW1217" s="206"/>
      <c r="BX1217" s="206"/>
      <c r="BY1217" s="206"/>
      <c r="BZ1217" s="206"/>
      <c r="CA1217" s="206"/>
      <c r="CB1217" s="206"/>
      <c r="CC1217" s="206"/>
      <c r="CD1217" s="206"/>
      <c r="CE1217" s="206"/>
      <c r="CF1217" s="206"/>
      <c r="CG1217" s="206"/>
      <c r="CH1217" s="206"/>
      <c r="CI1217" s="206"/>
      <c r="CJ1217" s="206"/>
      <c r="CK1217" s="206"/>
      <c r="CL1217" s="206"/>
      <c r="CM1217" s="206"/>
      <c r="CN1217" s="206"/>
      <c r="CO1217" s="206"/>
      <c r="CP1217" s="206"/>
      <c r="CQ1217" s="206"/>
      <c r="CR1217" s="206"/>
      <c r="CS1217" s="206"/>
      <c r="CT1217" s="206"/>
      <c r="CU1217" s="206"/>
      <c r="CV1217" s="206"/>
      <c r="CW1217" s="206"/>
      <c r="CX1217" s="206"/>
      <c r="CY1217" s="206"/>
      <c r="CZ1217" s="206"/>
      <c r="DA1217" s="206"/>
      <c r="DB1217" s="206"/>
      <c r="DC1217" s="206"/>
      <c r="DD1217" s="206"/>
      <c r="DE1217" s="206"/>
      <c r="DF1217" s="206"/>
      <c r="DG1217" s="206"/>
      <c r="DH1217" s="206"/>
      <c r="DI1217" s="206"/>
      <c r="DJ1217" s="206"/>
      <c r="DK1217" s="206"/>
      <c r="DL1217" s="206"/>
      <c r="DM1217" s="206"/>
      <c r="DN1217" s="206"/>
      <c r="DO1217" s="206"/>
      <c r="DP1217" s="206"/>
      <c r="DQ1217" s="206"/>
      <c r="DR1217" s="206"/>
      <c r="DS1217" s="206"/>
      <c r="DT1217" s="206"/>
      <c r="DU1217" s="206"/>
      <c r="DV1217" s="206"/>
      <c r="DW1217" s="206"/>
      <c r="DX1217" s="206"/>
      <c r="DY1217" s="206"/>
      <c r="DZ1217" s="206"/>
      <c r="EA1217" s="206"/>
      <c r="EB1217" s="206"/>
      <c r="EC1217" s="206"/>
      <c r="ED1217" s="206"/>
      <c r="EE1217" s="206"/>
      <c r="EF1217" s="206"/>
      <c r="EG1217" s="206"/>
      <c r="EH1217" s="206"/>
      <c r="EI1217" s="206"/>
      <c r="EJ1217" s="206"/>
      <c r="EK1217" s="206"/>
      <c r="EL1217" s="206"/>
      <c r="EM1217" s="206"/>
      <c r="EN1217" s="206"/>
      <c r="EO1217" s="206"/>
      <c r="EP1217" s="206"/>
      <c r="EQ1217" s="206"/>
      <c r="ER1217" s="206"/>
      <c r="ES1217" s="206"/>
      <c r="ET1217" s="206"/>
      <c r="EU1217" s="206"/>
      <c r="EV1217" s="206"/>
      <c r="EW1217" s="206"/>
      <c r="EX1217" s="206"/>
      <c r="EY1217" s="206"/>
      <c r="EZ1217" s="206"/>
      <c r="FA1217" s="206"/>
      <c r="FB1217" s="206"/>
      <c r="FC1217" s="206"/>
      <c r="FD1217" s="206"/>
      <c r="FE1217" s="206"/>
      <c r="FF1217" s="206"/>
      <c r="FG1217" s="206"/>
      <c r="FH1217" s="206"/>
      <c r="FI1217" s="206"/>
      <c r="FJ1217" s="206"/>
      <c r="FK1217" s="206"/>
      <c r="FL1217" s="206"/>
      <c r="FM1217" s="206"/>
      <c r="FN1217" s="206"/>
      <c r="FO1217" s="206"/>
      <c r="FP1217" s="206"/>
      <c r="FQ1217" s="206"/>
      <c r="FR1217" s="206"/>
      <c r="FS1217" s="206"/>
      <c r="FT1217" s="206"/>
      <c r="FU1217" s="206"/>
      <c r="FV1217" s="206"/>
      <c r="FW1217" s="206"/>
      <c r="FX1217" s="206"/>
      <c r="FY1217" s="206"/>
      <c r="FZ1217" s="206"/>
      <c r="GA1217" s="206"/>
      <c r="GB1217" s="206"/>
      <c r="GC1217" s="206"/>
      <c r="GD1217" s="206"/>
      <c r="GE1217" s="206"/>
      <c r="GF1217" s="206"/>
      <c r="GG1217" s="206"/>
      <c r="GH1217" s="206"/>
      <c r="GI1217" s="206"/>
      <c r="GJ1217" s="206"/>
      <c r="GK1217" s="206"/>
      <c r="GL1217" s="206"/>
      <c r="GM1217" s="206"/>
      <c r="GN1217" s="206"/>
      <c r="GO1217" s="206"/>
      <c r="GP1217" s="206"/>
      <c r="GQ1217" s="206"/>
      <c r="GR1217" s="206"/>
      <c r="GS1217" s="206"/>
      <c r="GT1217" s="206"/>
      <c r="GU1217" s="206"/>
      <c r="GV1217" s="206"/>
      <c r="GW1217" s="206"/>
      <c r="GX1217" s="206"/>
      <c r="GY1217" s="206"/>
      <c r="GZ1217" s="206"/>
      <c r="HA1217" s="206"/>
      <c r="HB1217" s="206"/>
      <c r="HC1217" s="206"/>
      <c r="HD1217" s="206"/>
      <c r="HE1217" s="206"/>
      <c r="HF1217" s="206"/>
      <c r="HG1217" s="206"/>
      <c r="HH1217" s="206"/>
      <c r="HI1217" s="206"/>
      <c r="HJ1217" s="206"/>
      <c r="HK1217" s="206"/>
      <c r="HL1217" s="206"/>
      <c r="HM1217" s="206"/>
      <c r="HN1217" s="206"/>
      <c r="HO1217" s="206"/>
      <c r="HP1217" s="206"/>
      <c r="HQ1217" s="206"/>
      <c r="HR1217" s="206"/>
      <c r="HS1217" s="206"/>
      <c r="HT1217" s="206"/>
      <c r="HU1217" s="206"/>
      <c r="HV1217" s="206"/>
      <c r="HW1217" s="206"/>
      <c r="HX1217" s="206"/>
      <c r="HY1217" s="206"/>
      <c r="HZ1217" s="206"/>
      <c r="IA1217" s="206"/>
      <c r="IB1217" s="206"/>
      <c r="IC1217" s="206"/>
      <c r="ID1217" s="206"/>
      <c r="IE1217" s="206"/>
      <c r="IF1217" s="206"/>
      <c r="IG1217" s="206"/>
      <c r="IH1217" s="206"/>
    </row>
    <row r="1218" spans="1:242" s="225" customFormat="1" hidden="1" x14ac:dyDescent="0.25">
      <c r="A1218" s="206"/>
      <c r="B1218" s="284"/>
      <c r="C1218" s="416">
        <v>43798</v>
      </c>
      <c r="D1218" s="417" t="s">
        <v>2115</v>
      </c>
      <c r="E1218" s="284" t="s">
        <v>2128</v>
      </c>
      <c r="F1218" s="287"/>
      <c r="G1218" s="418" t="s">
        <v>1198</v>
      </c>
      <c r="H1218" s="297"/>
      <c r="I1218" s="410">
        <v>300000</v>
      </c>
      <c r="J1218" s="357">
        <f>+J1217+H1218-I1218</f>
        <v>22282</v>
      </c>
      <c r="K1218" s="282"/>
      <c r="L1218" s="287"/>
      <c r="M1218" s="284" t="s">
        <v>2128</v>
      </c>
      <c r="N1218" s="287"/>
      <c r="O1218" s="287"/>
      <c r="P1218" s="287"/>
      <c r="Q1218" s="287"/>
      <c r="R1218" s="287"/>
      <c r="S1218" s="287"/>
      <c r="T1218" s="287"/>
      <c r="U1218" s="287"/>
      <c r="V1218" s="287"/>
      <c r="W1218" s="287"/>
      <c r="X1218" s="287"/>
      <c r="Y1218" s="287"/>
      <c r="Z1218" s="287"/>
      <c r="AA1218" s="287"/>
      <c r="AB1218" s="287"/>
      <c r="AC1218" s="287"/>
      <c r="AD1218" s="287"/>
      <c r="AE1218" s="287"/>
      <c r="AF1218" s="287"/>
      <c r="AG1218" s="287"/>
      <c r="AH1218" s="287"/>
      <c r="AI1218" s="287"/>
      <c r="AJ1218" s="449"/>
      <c r="AK1218" s="206"/>
      <c r="AL1218" s="206"/>
      <c r="AM1218" s="206"/>
      <c r="AN1218" s="206"/>
      <c r="AO1218" s="206"/>
      <c r="AP1218" s="206"/>
      <c r="AQ1218" s="206"/>
      <c r="AR1218" s="206"/>
      <c r="AS1218" s="206"/>
      <c r="AT1218" s="206"/>
      <c r="AU1218" s="206"/>
      <c r="AV1218" s="206"/>
      <c r="AW1218" s="206"/>
      <c r="AX1218" s="206"/>
      <c r="AY1218" s="206"/>
      <c r="AZ1218" s="206"/>
      <c r="BA1218" s="206"/>
      <c r="BB1218" s="206"/>
      <c r="BC1218" s="206"/>
      <c r="BD1218" s="206"/>
      <c r="BE1218" s="206"/>
      <c r="BF1218" s="206"/>
      <c r="BG1218" s="206"/>
      <c r="BH1218" s="206"/>
      <c r="BI1218" s="206"/>
      <c r="BJ1218" s="206"/>
      <c r="BK1218" s="206"/>
      <c r="BL1218" s="206"/>
      <c r="BM1218" s="206"/>
      <c r="BN1218" s="206"/>
      <c r="BO1218" s="206"/>
      <c r="BP1218" s="206"/>
      <c r="BQ1218" s="206"/>
      <c r="BR1218" s="206"/>
      <c r="BS1218" s="206"/>
      <c r="BT1218" s="206"/>
      <c r="BU1218" s="206"/>
      <c r="BV1218" s="206"/>
      <c r="BW1218" s="206"/>
      <c r="BX1218" s="206"/>
      <c r="BY1218" s="206"/>
      <c r="BZ1218" s="206"/>
      <c r="CA1218" s="206"/>
      <c r="CB1218" s="206"/>
      <c r="CC1218" s="206"/>
      <c r="CD1218" s="206"/>
      <c r="CE1218" s="206"/>
      <c r="CF1218" s="206"/>
      <c r="CG1218" s="206"/>
      <c r="CH1218" s="206"/>
      <c r="CI1218" s="206"/>
      <c r="CJ1218" s="206"/>
      <c r="CK1218" s="206"/>
      <c r="CL1218" s="206"/>
      <c r="CM1218" s="206"/>
      <c r="CN1218" s="206"/>
      <c r="CO1218" s="206"/>
      <c r="CP1218" s="206"/>
      <c r="CQ1218" s="206"/>
      <c r="CR1218" s="206"/>
      <c r="CS1218" s="206"/>
      <c r="CT1218" s="206"/>
      <c r="CU1218" s="206"/>
      <c r="CV1218" s="206"/>
      <c r="CW1218" s="206"/>
      <c r="CX1218" s="206"/>
      <c r="CY1218" s="206"/>
      <c r="CZ1218" s="206"/>
      <c r="DA1218" s="206"/>
      <c r="DB1218" s="206"/>
      <c r="DC1218" s="206"/>
      <c r="DD1218" s="206"/>
      <c r="DE1218" s="206"/>
      <c r="DF1218" s="206"/>
      <c r="DG1218" s="206"/>
      <c r="DH1218" s="206"/>
      <c r="DI1218" s="206"/>
      <c r="DJ1218" s="206"/>
      <c r="DK1218" s="206"/>
      <c r="DL1218" s="206"/>
      <c r="DM1218" s="206"/>
      <c r="DN1218" s="206"/>
      <c r="DO1218" s="206"/>
      <c r="DP1218" s="206"/>
      <c r="DQ1218" s="206"/>
      <c r="DR1218" s="206"/>
      <c r="DS1218" s="206"/>
      <c r="DT1218" s="206"/>
      <c r="DU1218" s="206"/>
      <c r="DV1218" s="206"/>
      <c r="DW1218" s="206"/>
      <c r="DX1218" s="206"/>
      <c r="DY1218" s="206"/>
      <c r="DZ1218" s="206"/>
      <c r="EA1218" s="206"/>
      <c r="EB1218" s="206"/>
      <c r="EC1218" s="206"/>
      <c r="ED1218" s="206"/>
      <c r="EE1218" s="206"/>
      <c r="EF1218" s="206"/>
      <c r="EG1218" s="206"/>
      <c r="EH1218" s="206"/>
      <c r="EI1218" s="206"/>
      <c r="EJ1218" s="206"/>
      <c r="EK1218" s="206"/>
      <c r="EL1218" s="206"/>
      <c r="EM1218" s="206"/>
      <c r="EN1218" s="206"/>
      <c r="EO1218" s="206"/>
      <c r="EP1218" s="206"/>
      <c r="EQ1218" s="206"/>
      <c r="ER1218" s="206"/>
      <c r="ES1218" s="206"/>
      <c r="ET1218" s="206"/>
      <c r="EU1218" s="206"/>
      <c r="EV1218" s="206"/>
      <c r="EW1218" s="206"/>
      <c r="EX1218" s="206"/>
      <c r="EY1218" s="206"/>
      <c r="EZ1218" s="206"/>
      <c r="FA1218" s="206"/>
      <c r="FB1218" s="206"/>
      <c r="FC1218" s="206"/>
      <c r="FD1218" s="206"/>
      <c r="FE1218" s="206"/>
      <c r="FF1218" s="206"/>
      <c r="FG1218" s="206"/>
      <c r="FH1218" s="206"/>
      <c r="FI1218" s="206"/>
      <c r="FJ1218" s="206"/>
      <c r="FK1218" s="206"/>
      <c r="FL1218" s="206"/>
      <c r="FM1218" s="206"/>
      <c r="FN1218" s="206"/>
      <c r="FO1218" s="206"/>
      <c r="FP1218" s="206"/>
      <c r="FQ1218" s="206"/>
      <c r="FR1218" s="206"/>
      <c r="FS1218" s="206"/>
      <c r="FT1218" s="206"/>
      <c r="FU1218" s="206"/>
      <c r="FV1218" s="206"/>
      <c r="FW1218" s="206"/>
      <c r="FX1218" s="206"/>
      <c r="FY1218" s="206"/>
      <c r="FZ1218" s="206"/>
      <c r="GA1218" s="206"/>
      <c r="GB1218" s="206"/>
      <c r="GC1218" s="206"/>
      <c r="GD1218" s="206"/>
      <c r="GE1218" s="206"/>
      <c r="GF1218" s="206"/>
      <c r="GG1218" s="206"/>
      <c r="GH1218" s="206"/>
      <c r="GI1218" s="206"/>
      <c r="GJ1218" s="206"/>
      <c r="GK1218" s="206"/>
      <c r="GL1218" s="206"/>
      <c r="GM1218" s="206"/>
      <c r="GN1218" s="206"/>
      <c r="GO1218" s="206"/>
      <c r="GP1218" s="206"/>
      <c r="GQ1218" s="206"/>
      <c r="GR1218" s="206"/>
      <c r="GS1218" s="206"/>
      <c r="GT1218" s="206"/>
      <c r="GU1218" s="206"/>
      <c r="GV1218" s="206"/>
      <c r="GW1218" s="206"/>
      <c r="GX1218" s="206"/>
      <c r="GY1218" s="206"/>
      <c r="GZ1218" s="206"/>
      <c r="HA1218" s="206"/>
      <c r="HB1218" s="206"/>
      <c r="HC1218" s="206"/>
      <c r="HD1218" s="206"/>
      <c r="HE1218" s="206"/>
      <c r="HF1218" s="206"/>
      <c r="HG1218" s="206"/>
      <c r="HH1218" s="206"/>
      <c r="HI1218" s="206"/>
      <c r="HJ1218" s="206"/>
      <c r="HK1218" s="206"/>
      <c r="HL1218" s="206"/>
      <c r="HM1218" s="206"/>
      <c r="HN1218" s="206"/>
      <c r="HO1218" s="206"/>
      <c r="HP1218" s="206"/>
      <c r="HQ1218" s="206"/>
      <c r="HR1218" s="206"/>
      <c r="HS1218" s="206"/>
      <c r="HT1218" s="206"/>
      <c r="HU1218" s="206"/>
      <c r="HV1218" s="206"/>
      <c r="HW1218" s="206"/>
      <c r="HX1218" s="206"/>
      <c r="HY1218" s="206"/>
      <c r="HZ1218" s="206"/>
      <c r="IA1218" s="206"/>
      <c r="IB1218" s="206"/>
      <c r="IC1218" s="206"/>
      <c r="ID1218" s="206"/>
      <c r="IE1218" s="206"/>
      <c r="IF1218" s="206"/>
      <c r="IG1218" s="206"/>
      <c r="IH1218" s="206"/>
    </row>
    <row r="1219" spans="1:242" s="225" customFormat="1" hidden="1" x14ac:dyDescent="0.25">
      <c r="A1219" s="206"/>
      <c r="B1219" s="206"/>
      <c r="C1219" s="206"/>
      <c r="D1219" s="206"/>
      <c r="E1219" s="206"/>
      <c r="F1219" s="206"/>
      <c r="G1219" s="208"/>
      <c r="H1219" s="285">
        <v>24177918</v>
      </c>
      <c r="I1219" s="210"/>
      <c r="J1219" s="329">
        <f t="shared" ref="J1219:J1282" si="19">+J1218+H1219-I1219</f>
        <v>24200200</v>
      </c>
      <c r="K1219" s="419"/>
      <c r="L1219" s="287"/>
      <c r="M1219" s="206"/>
      <c r="N1219" s="287"/>
      <c r="O1219" s="287"/>
      <c r="P1219" s="287"/>
      <c r="Q1219" s="287"/>
      <c r="R1219" s="287"/>
      <c r="S1219" s="287"/>
      <c r="T1219" s="287"/>
      <c r="U1219" s="287"/>
      <c r="V1219" s="287"/>
      <c r="W1219" s="287"/>
      <c r="X1219" s="287"/>
      <c r="Y1219" s="287"/>
      <c r="Z1219" s="287"/>
      <c r="AA1219" s="287"/>
      <c r="AB1219" s="287"/>
      <c r="AC1219" s="287"/>
      <c r="AD1219" s="287"/>
      <c r="AE1219" s="287"/>
      <c r="AF1219" s="287"/>
      <c r="AG1219" s="287"/>
      <c r="AH1219" s="287"/>
      <c r="AI1219" s="287"/>
      <c r="AJ1219" s="449"/>
      <c r="AK1219" s="206"/>
      <c r="AL1219" s="206"/>
      <c r="AM1219" s="206"/>
      <c r="AN1219" s="206"/>
      <c r="AO1219" s="206"/>
      <c r="AP1219" s="206"/>
      <c r="AQ1219" s="206"/>
      <c r="AR1219" s="206"/>
      <c r="AS1219" s="206"/>
      <c r="AT1219" s="206"/>
      <c r="AU1219" s="206"/>
      <c r="AV1219" s="206"/>
      <c r="AW1219" s="206"/>
      <c r="AX1219" s="206"/>
      <c r="AY1219" s="206"/>
      <c r="AZ1219" s="206"/>
      <c r="BA1219" s="206"/>
      <c r="BB1219" s="206"/>
      <c r="BC1219" s="206"/>
      <c r="BD1219" s="206"/>
      <c r="BE1219" s="206"/>
      <c r="BF1219" s="206"/>
      <c r="BG1219" s="206"/>
      <c r="BH1219" s="206"/>
      <c r="BI1219" s="206"/>
      <c r="BJ1219" s="206"/>
      <c r="BK1219" s="206"/>
      <c r="BL1219" s="206"/>
      <c r="BM1219" s="206"/>
      <c r="BN1219" s="206"/>
      <c r="BO1219" s="206"/>
      <c r="BP1219" s="206"/>
      <c r="BQ1219" s="206"/>
      <c r="BR1219" s="206"/>
      <c r="BS1219" s="206"/>
      <c r="BT1219" s="206"/>
      <c r="BU1219" s="206"/>
      <c r="BV1219" s="206"/>
      <c r="BW1219" s="206"/>
      <c r="BX1219" s="206"/>
      <c r="BY1219" s="206"/>
      <c r="BZ1219" s="206"/>
      <c r="CA1219" s="206"/>
      <c r="CB1219" s="206"/>
      <c r="CC1219" s="206"/>
      <c r="CD1219" s="206"/>
      <c r="CE1219" s="206"/>
      <c r="CF1219" s="206"/>
      <c r="CG1219" s="206"/>
      <c r="CH1219" s="206"/>
      <c r="CI1219" s="206"/>
      <c r="CJ1219" s="206"/>
      <c r="CK1219" s="206"/>
      <c r="CL1219" s="206"/>
      <c r="CM1219" s="206"/>
      <c r="CN1219" s="206"/>
      <c r="CO1219" s="206"/>
      <c r="CP1219" s="206"/>
      <c r="CQ1219" s="206"/>
      <c r="CR1219" s="206"/>
      <c r="CS1219" s="206"/>
      <c r="CT1219" s="206"/>
      <c r="CU1219" s="206"/>
      <c r="CV1219" s="206"/>
      <c r="CW1219" s="206"/>
      <c r="CX1219" s="206"/>
      <c r="CY1219" s="206"/>
      <c r="CZ1219" s="206"/>
      <c r="DA1219" s="206"/>
      <c r="DB1219" s="206"/>
      <c r="DC1219" s="206"/>
      <c r="DD1219" s="206"/>
      <c r="DE1219" s="206"/>
      <c r="DF1219" s="206"/>
      <c r="DG1219" s="206"/>
      <c r="DH1219" s="206"/>
      <c r="DI1219" s="206"/>
      <c r="DJ1219" s="206"/>
      <c r="DK1219" s="206"/>
      <c r="DL1219" s="206"/>
      <c r="DM1219" s="206"/>
      <c r="DN1219" s="206"/>
      <c r="DO1219" s="206"/>
      <c r="DP1219" s="206"/>
      <c r="DQ1219" s="206"/>
      <c r="DR1219" s="206"/>
      <c r="DS1219" s="206"/>
      <c r="DT1219" s="206"/>
      <c r="DU1219" s="206"/>
      <c r="DV1219" s="206"/>
      <c r="DW1219" s="206"/>
      <c r="DX1219" s="206"/>
      <c r="DY1219" s="206"/>
      <c r="DZ1219" s="206"/>
      <c r="EA1219" s="206"/>
      <c r="EB1219" s="206"/>
      <c r="EC1219" s="206"/>
      <c r="ED1219" s="206"/>
      <c r="EE1219" s="206"/>
      <c r="EF1219" s="206"/>
      <c r="EG1219" s="206"/>
      <c r="EH1219" s="206"/>
      <c r="EI1219" s="206"/>
      <c r="EJ1219" s="206"/>
      <c r="EK1219" s="206"/>
      <c r="EL1219" s="206"/>
      <c r="EM1219" s="206"/>
      <c r="EN1219" s="206"/>
      <c r="EO1219" s="206"/>
      <c r="EP1219" s="206"/>
      <c r="EQ1219" s="206"/>
      <c r="ER1219" s="206"/>
      <c r="ES1219" s="206"/>
      <c r="ET1219" s="206"/>
      <c r="EU1219" s="206"/>
      <c r="EV1219" s="206"/>
      <c r="EW1219" s="206"/>
      <c r="EX1219" s="206"/>
      <c r="EY1219" s="206"/>
      <c r="EZ1219" s="206"/>
      <c r="FA1219" s="206"/>
      <c r="FB1219" s="206"/>
      <c r="FC1219" s="206"/>
      <c r="FD1219" s="206"/>
      <c r="FE1219" s="206"/>
      <c r="FF1219" s="206"/>
      <c r="FG1219" s="206"/>
      <c r="FH1219" s="206"/>
      <c r="FI1219" s="206"/>
      <c r="FJ1219" s="206"/>
      <c r="FK1219" s="206"/>
      <c r="FL1219" s="206"/>
      <c r="FM1219" s="206"/>
      <c r="FN1219" s="206"/>
      <c r="FO1219" s="206"/>
      <c r="FP1219" s="206"/>
      <c r="FQ1219" s="206"/>
      <c r="FR1219" s="206"/>
      <c r="FS1219" s="206"/>
      <c r="FT1219" s="206"/>
      <c r="FU1219" s="206"/>
      <c r="FV1219" s="206"/>
      <c r="FW1219" s="206"/>
      <c r="FX1219" s="206"/>
      <c r="FY1219" s="206"/>
      <c r="FZ1219" s="206"/>
      <c r="GA1219" s="206"/>
      <c r="GB1219" s="206"/>
      <c r="GC1219" s="206"/>
      <c r="GD1219" s="206"/>
      <c r="GE1219" s="206"/>
      <c r="GF1219" s="206"/>
      <c r="GG1219" s="206"/>
      <c r="GH1219" s="206"/>
      <c r="GI1219" s="206"/>
      <c r="GJ1219" s="206"/>
      <c r="GK1219" s="206"/>
      <c r="GL1219" s="206"/>
      <c r="GM1219" s="206"/>
      <c r="GN1219" s="206"/>
      <c r="GO1219" s="206"/>
      <c r="GP1219" s="206"/>
      <c r="GQ1219" s="206"/>
      <c r="GR1219" s="206"/>
      <c r="GS1219" s="206"/>
      <c r="GT1219" s="206"/>
      <c r="GU1219" s="206"/>
      <c r="GV1219" s="206"/>
      <c r="GW1219" s="206"/>
      <c r="GX1219" s="206"/>
      <c r="GY1219" s="206"/>
      <c r="GZ1219" s="206"/>
      <c r="HA1219" s="206"/>
      <c r="HB1219" s="206"/>
      <c r="HC1219" s="206"/>
      <c r="HD1219" s="206"/>
      <c r="HE1219" s="206"/>
      <c r="HF1219" s="206"/>
      <c r="HG1219" s="206"/>
      <c r="HH1219" s="206"/>
      <c r="HI1219" s="206"/>
      <c r="HJ1219" s="206"/>
      <c r="HK1219" s="206"/>
      <c r="HL1219" s="206"/>
      <c r="HM1219" s="206"/>
      <c r="HN1219" s="206"/>
      <c r="HO1219" s="206"/>
      <c r="HP1219" s="206"/>
      <c r="HQ1219" s="206"/>
      <c r="HR1219" s="206"/>
      <c r="HS1219" s="206"/>
      <c r="HT1219" s="206"/>
      <c r="HU1219" s="206"/>
      <c r="HV1219" s="206"/>
      <c r="HW1219" s="206"/>
      <c r="HX1219" s="206"/>
      <c r="HY1219" s="206"/>
      <c r="HZ1219" s="206"/>
      <c r="IA1219" s="206"/>
      <c r="IB1219" s="206"/>
      <c r="IC1219" s="206"/>
      <c r="ID1219" s="206"/>
      <c r="IE1219" s="206"/>
      <c r="IF1219" s="206"/>
      <c r="IG1219" s="206"/>
      <c r="IH1219" s="206"/>
    </row>
    <row r="1220" spans="1:242" s="225" customFormat="1" hidden="1" x14ac:dyDescent="0.25">
      <c r="A1220" s="206"/>
      <c r="B1220" s="206"/>
      <c r="C1220" s="207">
        <v>43801</v>
      </c>
      <c r="D1220" s="383" t="s">
        <v>2130</v>
      </c>
      <c r="E1220" s="238" t="s">
        <v>2129</v>
      </c>
      <c r="F1220" s="238"/>
      <c r="G1220" s="249" t="s">
        <v>1474</v>
      </c>
      <c r="H1220" s="285"/>
      <c r="I1220" s="263">
        <v>320000</v>
      </c>
      <c r="J1220" s="329">
        <f t="shared" si="19"/>
        <v>23880200</v>
      </c>
      <c r="K1220" s="419"/>
      <c r="L1220" s="287"/>
      <c r="M1220" s="238" t="s">
        <v>2129</v>
      </c>
      <c r="N1220" s="287"/>
      <c r="O1220" s="287"/>
      <c r="P1220" s="287"/>
      <c r="Q1220" s="287"/>
      <c r="R1220" s="287"/>
      <c r="S1220" s="287"/>
      <c r="T1220" s="287"/>
      <c r="U1220" s="287"/>
      <c r="V1220" s="287"/>
      <c r="W1220" s="287"/>
      <c r="X1220" s="287"/>
      <c r="Y1220" s="287"/>
      <c r="Z1220" s="287"/>
      <c r="AA1220" s="287"/>
      <c r="AB1220" s="287"/>
      <c r="AC1220" s="287"/>
      <c r="AD1220" s="287"/>
      <c r="AE1220" s="287"/>
      <c r="AF1220" s="287"/>
      <c r="AG1220" s="287"/>
      <c r="AH1220" s="287"/>
      <c r="AI1220" s="287"/>
      <c r="AJ1220" s="449"/>
      <c r="AK1220" s="206"/>
      <c r="AL1220" s="206"/>
      <c r="AM1220" s="206"/>
      <c r="AN1220" s="206"/>
      <c r="AO1220" s="206"/>
      <c r="AP1220" s="206"/>
      <c r="AQ1220" s="206"/>
      <c r="AR1220" s="206"/>
      <c r="AS1220" s="206"/>
      <c r="AT1220" s="206"/>
      <c r="AU1220" s="206"/>
      <c r="AV1220" s="206"/>
      <c r="AW1220" s="206"/>
      <c r="AX1220" s="206"/>
      <c r="AY1220" s="206"/>
      <c r="AZ1220" s="206"/>
      <c r="BA1220" s="206"/>
      <c r="BB1220" s="206"/>
      <c r="BC1220" s="206"/>
      <c r="BD1220" s="206"/>
      <c r="BE1220" s="206"/>
      <c r="BF1220" s="206"/>
      <c r="BG1220" s="206"/>
      <c r="BH1220" s="206"/>
      <c r="BI1220" s="206"/>
      <c r="BJ1220" s="206"/>
      <c r="BK1220" s="206"/>
      <c r="BL1220" s="206"/>
      <c r="BM1220" s="206"/>
      <c r="BN1220" s="206"/>
      <c r="BO1220" s="206"/>
      <c r="BP1220" s="206"/>
      <c r="BQ1220" s="206"/>
      <c r="BR1220" s="206"/>
      <c r="BS1220" s="206"/>
      <c r="BT1220" s="206"/>
      <c r="BU1220" s="206"/>
      <c r="BV1220" s="206"/>
      <c r="BW1220" s="206"/>
      <c r="BX1220" s="206"/>
      <c r="BY1220" s="206"/>
      <c r="BZ1220" s="206"/>
      <c r="CA1220" s="206"/>
      <c r="CB1220" s="206"/>
      <c r="CC1220" s="206"/>
      <c r="CD1220" s="206"/>
      <c r="CE1220" s="206"/>
      <c r="CF1220" s="206"/>
      <c r="CG1220" s="206"/>
      <c r="CH1220" s="206"/>
      <c r="CI1220" s="206"/>
      <c r="CJ1220" s="206"/>
      <c r="CK1220" s="206"/>
      <c r="CL1220" s="206"/>
      <c r="CM1220" s="206"/>
      <c r="CN1220" s="206"/>
      <c r="CO1220" s="206"/>
      <c r="CP1220" s="206"/>
      <c r="CQ1220" s="206"/>
      <c r="CR1220" s="206"/>
      <c r="CS1220" s="206"/>
      <c r="CT1220" s="206"/>
      <c r="CU1220" s="206"/>
      <c r="CV1220" s="206"/>
      <c r="CW1220" s="206"/>
      <c r="CX1220" s="206"/>
      <c r="CY1220" s="206"/>
      <c r="CZ1220" s="206"/>
      <c r="DA1220" s="206"/>
      <c r="DB1220" s="206"/>
      <c r="DC1220" s="206"/>
      <c r="DD1220" s="206"/>
      <c r="DE1220" s="206"/>
      <c r="DF1220" s="206"/>
      <c r="DG1220" s="206"/>
      <c r="DH1220" s="206"/>
      <c r="DI1220" s="206"/>
      <c r="DJ1220" s="206"/>
      <c r="DK1220" s="206"/>
      <c r="DL1220" s="206"/>
      <c r="DM1220" s="206"/>
      <c r="DN1220" s="206"/>
      <c r="DO1220" s="206"/>
      <c r="DP1220" s="206"/>
      <c r="DQ1220" s="206"/>
      <c r="DR1220" s="206"/>
      <c r="DS1220" s="206"/>
      <c r="DT1220" s="206"/>
      <c r="DU1220" s="206"/>
      <c r="DV1220" s="206"/>
      <c r="DW1220" s="206"/>
      <c r="DX1220" s="206"/>
      <c r="DY1220" s="206"/>
      <c r="DZ1220" s="206"/>
      <c r="EA1220" s="206"/>
      <c r="EB1220" s="206"/>
      <c r="EC1220" s="206"/>
      <c r="ED1220" s="206"/>
      <c r="EE1220" s="206"/>
      <c r="EF1220" s="206"/>
      <c r="EG1220" s="206"/>
      <c r="EH1220" s="206"/>
      <c r="EI1220" s="206"/>
      <c r="EJ1220" s="206"/>
      <c r="EK1220" s="206"/>
      <c r="EL1220" s="206"/>
      <c r="EM1220" s="206"/>
      <c r="EN1220" s="206"/>
      <c r="EO1220" s="206"/>
      <c r="EP1220" s="206"/>
      <c r="EQ1220" s="206"/>
      <c r="ER1220" s="206"/>
      <c r="ES1220" s="206"/>
      <c r="ET1220" s="206"/>
      <c r="EU1220" s="206"/>
      <c r="EV1220" s="206"/>
      <c r="EW1220" s="206"/>
      <c r="EX1220" s="206"/>
      <c r="EY1220" s="206"/>
      <c r="EZ1220" s="206"/>
      <c r="FA1220" s="206"/>
      <c r="FB1220" s="206"/>
      <c r="FC1220" s="206"/>
      <c r="FD1220" s="206"/>
      <c r="FE1220" s="206"/>
      <c r="FF1220" s="206"/>
      <c r="FG1220" s="206"/>
      <c r="FH1220" s="206"/>
      <c r="FI1220" s="206"/>
      <c r="FJ1220" s="206"/>
      <c r="FK1220" s="206"/>
      <c r="FL1220" s="206"/>
      <c r="FM1220" s="206"/>
      <c r="FN1220" s="206"/>
      <c r="FO1220" s="206"/>
      <c r="FP1220" s="206"/>
      <c r="FQ1220" s="206"/>
      <c r="FR1220" s="206"/>
      <c r="FS1220" s="206"/>
      <c r="FT1220" s="206"/>
      <c r="FU1220" s="206"/>
      <c r="FV1220" s="206"/>
      <c r="FW1220" s="206"/>
      <c r="FX1220" s="206"/>
      <c r="FY1220" s="206"/>
      <c r="FZ1220" s="206"/>
      <c r="GA1220" s="206"/>
      <c r="GB1220" s="206"/>
      <c r="GC1220" s="206"/>
      <c r="GD1220" s="206"/>
      <c r="GE1220" s="206"/>
      <c r="GF1220" s="206"/>
      <c r="GG1220" s="206"/>
      <c r="GH1220" s="206"/>
      <c r="GI1220" s="206"/>
      <c r="GJ1220" s="206"/>
      <c r="GK1220" s="206"/>
      <c r="GL1220" s="206"/>
      <c r="GM1220" s="206"/>
      <c r="GN1220" s="206"/>
      <c r="GO1220" s="206"/>
      <c r="GP1220" s="206"/>
      <c r="GQ1220" s="206"/>
      <c r="GR1220" s="206"/>
      <c r="GS1220" s="206"/>
      <c r="GT1220" s="206"/>
      <c r="GU1220" s="206"/>
      <c r="GV1220" s="206"/>
      <c r="GW1220" s="206"/>
      <c r="GX1220" s="206"/>
      <c r="GY1220" s="206"/>
      <c r="GZ1220" s="206"/>
      <c r="HA1220" s="206"/>
      <c r="HB1220" s="206"/>
      <c r="HC1220" s="206"/>
      <c r="HD1220" s="206"/>
      <c r="HE1220" s="206"/>
      <c r="HF1220" s="206"/>
      <c r="HG1220" s="206"/>
      <c r="HH1220" s="206"/>
      <c r="HI1220" s="206"/>
      <c r="HJ1220" s="206"/>
      <c r="HK1220" s="206"/>
      <c r="HL1220" s="206"/>
      <c r="HM1220" s="206"/>
      <c r="HN1220" s="206"/>
      <c r="HO1220" s="206"/>
      <c r="HP1220" s="206"/>
      <c r="HQ1220" s="206"/>
      <c r="HR1220" s="206"/>
      <c r="HS1220" s="206"/>
      <c r="HT1220" s="206"/>
      <c r="HU1220" s="206"/>
      <c r="HV1220" s="206"/>
      <c r="HW1220" s="206"/>
      <c r="HX1220" s="206"/>
      <c r="HY1220" s="206"/>
      <c r="HZ1220" s="206"/>
      <c r="IA1220" s="206"/>
      <c r="IB1220" s="206"/>
      <c r="IC1220" s="206"/>
      <c r="ID1220" s="206"/>
      <c r="IE1220" s="206"/>
      <c r="IF1220" s="206"/>
      <c r="IG1220" s="206"/>
      <c r="IH1220" s="206"/>
    </row>
    <row r="1221" spans="1:242" s="225" customFormat="1" hidden="1" x14ac:dyDescent="0.25">
      <c r="A1221" s="206"/>
      <c r="B1221" s="206"/>
      <c r="C1221" s="207">
        <v>43802</v>
      </c>
      <c r="D1221" s="248" t="s">
        <v>2145</v>
      </c>
      <c r="E1221" s="238" t="s">
        <v>2131</v>
      </c>
      <c r="F1221" s="238"/>
      <c r="G1221" s="249" t="s">
        <v>1790</v>
      </c>
      <c r="H1221" s="285"/>
      <c r="I1221" s="263">
        <v>38000</v>
      </c>
      <c r="J1221" s="329">
        <f t="shared" si="19"/>
        <v>23842200</v>
      </c>
      <c r="K1221" s="419"/>
      <c r="L1221" s="287"/>
      <c r="M1221" s="238" t="s">
        <v>2131</v>
      </c>
      <c r="N1221" s="287"/>
      <c r="O1221" s="287"/>
      <c r="P1221" s="287"/>
      <c r="Q1221" s="287"/>
      <c r="R1221" s="287"/>
      <c r="S1221" s="287"/>
      <c r="T1221" s="287"/>
      <c r="U1221" s="287"/>
      <c r="V1221" s="287"/>
      <c r="W1221" s="287"/>
      <c r="X1221" s="287"/>
      <c r="Y1221" s="287"/>
      <c r="Z1221" s="287"/>
      <c r="AA1221" s="287"/>
      <c r="AB1221" s="287"/>
      <c r="AC1221" s="287"/>
      <c r="AD1221" s="287"/>
      <c r="AE1221" s="287"/>
      <c r="AF1221" s="287"/>
      <c r="AG1221" s="287"/>
      <c r="AH1221" s="287"/>
      <c r="AI1221" s="287"/>
      <c r="AJ1221" s="449"/>
      <c r="AK1221" s="206"/>
      <c r="AL1221" s="206"/>
      <c r="AM1221" s="206"/>
      <c r="AN1221" s="206"/>
      <c r="AO1221" s="206"/>
      <c r="AP1221" s="206"/>
      <c r="AQ1221" s="206"/>
      <c r="AR1221" s="206"/>
      <c r="AS1221" s="206"/>
      <c r="AT1221" s="206"/>
      <c r="AU1221" s="206"/>
      <c r="AV1221" s="206"/>
      <c r="AW1221" s="206"/>
      <c r="AX1221" s="206"/>
      <c r="AY1221" s="206"/>
      <c r="AZ1221" s="206"/>
      <c r="BA1221" s="206"/>
      <c r="BB1221" s="206"/>
      <c r="BC1221" s="206"/>
      <c r="BD1221" s="206"/>
      <c r="BE1221" s="206"/>
      <c r="BF1221" s="206"/>
      <c r="BG1221" s="206"/>
      <c r="BH1221" s="206"/>
      <c r="BI1221" s="206"/>
      <c r="BJ1221" s="206"/>
      <c r="BK1221" s="206"/>
      <c r="BL1221" s="206"/>
      <c r="BM1221" s="206"/>
      <c r="BN1221" s="206"/>
      <c r="BO1221" s="206"/>
      <c r="BP1221" s="206"/>
      <c r="BQ1221" s="206"/>
      <c r="BR1221" s="206"/>
      <c r="BS1221" s="206"/>
      <c r="BT1221" s="206"/>
      <c r="BU1221" s="206"/>
      <c r="BV1221" s="206"/>
      <c r="BW1221" s="206"/>
      <c r="BX1221" s="206"/>
      <c r="BY1221" s="206"/>
      <c r="BZ1221" s="206"/>
      <c r="CA1221" s="206"/>
      <c r="CB1221" s="206"/>
      <c r="CC1221" s="206"/>
      <c r="CD1221" s="206"/>
      <c r="CE1221" s="206"/>
      <c r="CF1221" s="206"/>
      <c r="CG1221" s="206"/>
      <c r="CH1221" s="206"/>
      <c r="CI1221" s="206"/>
      <c r="CJ1221" s="206"/>
      <c r="CK1221" s="206"/>
      <c r="CL1221" s="206"/>
      <c r="CM1221" s="206"/>
      <c r="CN1221" s="206"/>
      <c r="CO1221" s="206"/>
      <c r="CP1221" s="206"/>
      <c r="CQ1221" s="206"/>
      <c r="CR1221" s="206"/>
      <c r="CS1221" s="206"/>
      <c r="CT1221" s="206"/>
      <c r="CU1221" s="206"/>
      <c r="CV1221" s="206"/>
      <c r="CW1221" s="206"/>
      <c r="CX1221" s="206"/>
      <c r="CY1221" s="206"/>
      <c r="CZ1221" s="206"/>
      <c r="DA1221" s="206"/>
      <c r="DB1221" s="206"/>
      <c r="DC1221" s="206"/>
      <c r="DD1221" s="206"/>
      <c r="DE1221" s="206"/>
      <c r="DF1221" s="206"/>
      <c r="DG1221" s="206"/>
      <c r="DH1221" s="206"/>
      <c r="DI1221" s="206"/>
      <c r="DJ1221" s="206"/>
      <c r="DK1221" s="206"/>
      <c r="DL1221" s="206"/>
      <c r="DM1221" s="206"/>
      <c r="DN1221" s="206"/>
      <c r="DO1221" s="206"/>
      <c r="DP1221" s="206"/>
      <c r="DQ1221" s="206"/>
      <c r="DR1221" s="206"/>
      <c r="DS1221" s="206"/>
      <c r="DT1221" s="206"/>
      <c r="DU1221" s="206"/>
      <c r="DV1221" s="206"/>
      <c r="DW1221" s="206"/>
      <c r="DX1221" s="206"/>
      <c r="DY1221" s="206"/>
      <c r="DZ1221" s="206"/>
      <c r="EA1221" s="206"/>
      <c r="EB1221" s="206"/>
      <c r="EC1221" s="206"/>
      <c r="ED1221" s="206"/>
      <c r="EE1221" s="206"/>
      <c r="EF1221" s="206"/>
      <c r="EG1221" s="206"/>
      <c r="EH1221" s="206"/>
      <c r="EI1221" s="206"/>
      <c r="EJ1221" s="206"/>
      <c r="EK1221" s="206"/>
      <c r="EL1221" s="206"/>
      <c r="EM1221" s="206"/>
      <c r="EN1221" s="206"/>
      <c r="EO1221" s="206"/>
      <c r="EP1221" s="206"/>
      <c r="EQ1221" s="206"/>
      <c r="ER1221" s="206"/>
      <c r="ES1221" s="206"/>
      <c r="ET1221" s="206"/>
      <c r="EU1221" s="206"/>
      <c r="EV1221" s="206"/>
      <c r="EW1221" s="206"/>
      <c r="EX1221" s="206"/>
      <c r="EY1221" s="206"/>
      <c r="EZ1221" s="206"/>
      <c r="FA1221" s="206"/>
      <c r="FB1221" s="206"/>
      <c r="FC1221" s="206"/>
      <c r="FD1221" s="206"/>
      <c r="FE1221" s="206"/>
      <c r="FF1221" s="206"/>
      <c r="FG1221" s="206"/>
      <c r="FH1221" s="206"/>
      <c r="FI1221" s="206"/>
      <c r="FJ1221" s="206"/>
      <c r="FK1221" s="206"/>
      <c r="FL1221" s="206"/>
      <c r="FM1221" s="206"/>
      <c r="FN1221" s="206"/>
      <c r="FO1221" s="206"/>
      <c r="FP1221" s="206"/>
      <c r="FQ1221" s="206"/>
      <c r="FR1221" s="206"/>
      <c r="FS1221" s="206"/>
      <c r="FT1221" s="206"/>
      <c r="FU1221" s="206"/>
      <c r="FV1221" s="206"/>
      <c r="FW1221" s="206"/>
      <c r="FX1221" s="206"/>
      <c r="FY1221" s="206"/>
      <c r="FZ1221" s="206"/>
      <c r="GA1221" s="206"/>
      <c r="GB1221" s="206"/>
      <c r="GC1221" s="206"/>
      <c r="GD1221" s="206"/>
      <c r="GE1221" s="206"/>
      <c r="GF1221" s="206"/>
      <c r="GG1221" s="206"/>
      <c r="GH1221" s="206"/>
      <c r="GI1221" s="206"/>
      <c r="GJ1221" s="206"/>
      <c r="GK1221" s="206"/>
      <c r="GL1221" s="206"/>
      <c r="GM1221" s="206"/>
      <c r="GN1221" s="206"/>
      <c r="GO1221" s="206"/>
      <c r="GP1221" s="206"/>
      <c r="GQ1221" s="206"/>
      <c r="GR1221" s="206"/>
      <c r="GS1221" s="206"/>
      <c r="GT1221" s="206"/>
      <c r="GU1221" s="206"/>
      <c r="GV1221" s="206"/>
      <c r="GW1221" s="206"/>
      <c r="GX1221" s="206"/>
      <c r="GY1221" s="206"/>
      <c r="GZ1221" s="206"/>
      <c r="HA1221" s="206"/>
      <c r="HB1221" s="206"/>
      <c r="HC1221" s="206"/>
      <c r="HD1221" s="206"/>
      <c r="HE1221" s="206"/>
      <c r="HF1221" s="206"/>
      <c r="HG1221" s="206"/>
      <c r="HH1221" s="206"/>
      <c r="HI1221" s="206"/>
      <c r="HJ1221" s="206"/>
      <c r="HK1221" s="206"/>
      <c r="HL1221" s="206"/>
      <c r="HM1221" s="206"/>
      <c r="HN1221" s="206"/>
      <c r="HO1221" s="206"/>
      <c r="HP1221" s="206"/>
      <c r="HQ1221" s="206"/>
      <c r="HR1221" s="206"/>
      <c r="HS1221" s="206"/>
      <c r="HT1221" s="206"/>
      <c r="HU1221" s="206"/>
      <c r="HV1221" s="206"/>
      <c r="HW1221" s="206"/>
      <c r="HX1221" s="206"/>
      <c r="HY1221" s="206"/>
      <c r="HZ1221" s="206"/>
      <c r="IA1221" s="206"/>
      <c r="IB1221" s="206"/>
      <c r="IC1221" s="206"/>
      <c r="ID1221" s="206"/>
      <c r="IE1221" s="206"/>
      <c r="IF1221" s="206"/>
      <c r="IG1221" s="206"/>
      <c r="IH1221" s="206"/>
    </row>
    <row r="1222" spans="1:242" s="225" customFormat="1" hidden="1" x14ac:dyDescent="0.25">
      <c r="A1222" s="206"/>
      <c r="B1222" s="206"/>
      <c r="C1222" s="207">
        <v>43802</v>
      </c>
      <c r="D1222" s="248" t="s">
        <v>2146</v>
      </c>
      <c r="E1222" s="238" t="s">
        <v>2132</v>
      </c>
      <c r="F1222" s="238"/>
      <c r="G1222" s="249" t="s">
        <v>1343</v>
      </c>
      <c r="H1222" s="285"/>
      <c r="I1222" s="263">
        <v>3264200</v>
      </c>
      <c r="J1222" s="329">
        <f t="shared" si="19"/>
        <v>20578000</v>
      </c>
      <c r="K1222" s="419"/>
      <c r="L1222" s="287"/>
      <c r="M1222" s="238" t="s">
        <v>2132</v>
      </c>
      <c r="N1222" s="287"/>
      <c r="O1222" s="287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449"/>
      <c r="AK1222" s="206"/>
      <c r="AL1222" s="206"/>
      <c r="AM1222" s="206"/>
      <c r="AN1222" s="206"/>
      <c r="AO1222" s="206"/>
      <c r="AP1222" s="206"/>
      <c r="AQ1222" s="206"/>
      <c r="AR1222" s="206"/>
      <c r="AS1222" s="206"/>
      <c r="AT1222" s="206"/>
      <c r="AU1222" s="206"/>
      <c r="AV1222" s="206"/>
      <c r="AW1222" s="206"/>
      <c r="AX1222" s="206"/>
      <c r="AY1222" s="206"/>
      <c r="AZ1222" s="206"/>
      <c r="BA1222" s="206"/>
      <c r="BB1222" s="206"/>
      <c r="BC1222" s="206"/>
      <c r="BD1222" s="206"/>
      <c r="BE1222" s="206"/>
      <c r="BF1222" s="206"/>
      <c r="BG1222" s="206"/>
      <c r="BH1222" s="206"/>
      <c r="BI1222" s="206"/>
      <c r="BJ1222" s="206"/>
      <c r="BK1222" s="206"/>
      <c r="BL1222" s="206"/>
      <c r="BM1222" s="206"/>
      <c r="BN1222" s="206"/>
      <c r="BO1222" s="206"/>
      <c r="BP1222" s="206"/>
      <c r="BQ1222" s="206"/>
      <c r="BR1222" s="206"/>
      <c r="BS1222" s="206"/>
      <c r="BT1222" s="206"/>
      <c r="BU1222" s="206"/>
      <c r="BV1222" s="206"/>
      <c r="BW1222" s="206"/>
      <c r="BX1222" s="206"/>
      <c r="BY1222" s="206"/>
      <c r="BZ1222" s="206"/>
      <c r="CA1222" s="206"/>
      <c r="CB1222" s="206"/>
      <c r="CC1222" s="206"/>
      <c r="CD1222" s="206"/>
      <c r="CE1222" s="206"/>
      <c r="CF1222" s="206"/>
      <c r="CG1222" s="206"/>
      <c r="CH1222" s="206"/>
      <c r="CI1222" s="206"/>
      <c r="CJ1222" s="206"/>
      <c r="CK1222" s="206"/>
      <c r="CL1222" s="206"/>
      <c r="CM1222" s="206"/>
      <c r="CN1222" s="206"/>
      <c r="CO1222" s="206"/>
      <c r="CP1222" s="206"/>
      <c r="CQ1222" s="206"/>
      <c r="CR1222" s="206"/>
      <c r="CS1222" s="206"/>
      <c r="CT1222" s="206"/>
      <c r="CU1222" s="206"/>
      <c r="CV1222" s="206"/>
      <c r="CW1222" s="206"/>
      <c r="CX1222" s="206"/>
      <c r="CY1222" s="206"/>
      <c r="CZ1222" s="206"/>
      <c r="DA1222" s="206"/>
      <c r="DB1222" s="206"/>
      <c r="DC1222" s="206"/>
      <c r="DD1222" s="206"/>
      <c r="DE1222" s="206"/>
      <c r="DF1222" s="206"/>
      <c r="DG1222" s="206"/>
      <c r="DH1222" s="206"/>
      <c r="DI1222" s="206"/>
      <c r="DJ1222" s="206"/>
      <c r="DK1222" s="206"/>
      <c r="DL1222" s="206"/>
      <c r="DM1222" s="206"/>
      <c r="DN1222" s="206"/>
      <c r="DO1222" s="206"/>
      <c r="DP1222" s="206"/>
      <c r="DQ1222" s="206"/>
      <c r="DR1222" s="206"/>
      <c r="DS1222" s="206"/>
      <c r="DT1222" s="206"/>
      <c r="DU1222" s="206"/>
      <c r="DV1222" s="206"/>
      <c r="DW1222" s="206"/>
      <c r="DX1222" s="206"/>
      <c r="DY1222" s="206"/>
      <c r="DZ1222" s="206"/>
      <c r="EA1222" s="206"/>
      <c r="EB1222" s="206"/>
      <c r="EC1222" s="206"/>
      <c r="ED1222" s="206"/>
      <c r="EE1222" s="206"/>
      <c r="EF1222" s="206"/>
      <c r="EG1222" s="206"/>
      <c r="EH1222" s="206"/>
      <c r="EI1222" s="206"/>
      <c r="EJ1222" s="206"/>
      <c r="EK1222" s="206"/>
      <c r="EL1222" s="206"/>
      <c r="EM1222" s="206"/>
      <c r="EN1222" s="206"/>
      <c r="EO1222" s="206"/>
      <c r="EP1222" s="206"/>
      <c r="EQ1222" s="206"/>
      <c r="ER1222" s="206"/>
      <c r="ES1222" s="206"/>
      <c r="ET1222" s="206"/>
      <c r="EU1222" s="206"/>
      <c r="EV1222" s="206"/>
      <c r="EW1222" s="206"/>
      <c r="EX1222" s="206"/>
      <c r="EY1222" s="206"/>
      <c r="EZ1222" s="206"/>
      <c r="FA1222" s="206"/>
      <c r="FB1222" s="206"/>
      <c r="FC1222" s="206"/>
      <c r="FD1222" s="206"/>
      <c r="FE1222" s="206"/>
      <c r="FF1222" s="206"/>
      <c r="FG1222" s="206"/>
      <c r="FH1222" s="206"/>
      <c r="FI1222" s="206"/>
      <c r="FJ1222" s="206"/>
      <c r="FK1222" s="206"/>
      <c r="FL1222" s="206"/>
      <c r="FM1222" s="206"/>
      <c r="FN1222" s="206"/>
      <c r="FO1222" s="206"/>
      <c r="FP1222" s="206"/>
      <c r="FQ1222" s="206"/>
      <c r="FR1222" s="206"/>
      <c r="FS1222" s="206"/>
      <c r="FT1222" s="206"/>
      <c r="FU1222" s="206"/>
      <c r="FV1222" s="206"/>
      <c r="FW1222" s="206"/>
      <c r="FX1222" s="206"/>
      <c r="FY1222" s="206"/>
      <c r="FZ1222" s="206"/>
      <c r="GA1222" s="206"/>
      <c r="GB1222" s="206"/>
      <c r="GC1222" s="206"/>
      <c r="GD1222" s="206"/>
      <c r="GE1222" s="206"/>
      <c r="GF1222" s="206"/>
      <c r="GG1222" s="206"/>
      <c r="GH1222" s="206"/>
      <c r="GI1222" s="206"/>
      <c r="GJ1222" s="206"/>
      <c r="GK1222" s="206"/>
      <c r="GL1222" s="206"/>
      <c r="GM1222" s="206"/>
      <c r="GN1222" s="206"/>
      <c r="GO1222" s="206"/>
      <c r="GP1222" s="206"/>
      <c r="GQ1222" s="206"/>
      <c r="GR1222" s="206"/>
      <c r="GS1222" s="206"/>
      <c r="GT1222" s="206"/>
      <c r="GU1222" s="206"/>
      <c r="GV1222" s="206"/>
      <c r="GW1222" s="206"/>
      <c r="GX1222" s="206"/>
      <c r="GY1222" s="206"/>
      <c r="GZ1222" s="206"/>
      <c r="HA1222" s="206"/>
      <c r="HB1222" s="206"/>
      <c r="HC1222" s="206"/>
      <c r="HD1222" s="206"/>
      <c r="HE1222" s="206"/>
      <c r="HF1222" s="206"/>
      <c r="HG1222" s="206"/>
      <c r="HH1222" s="206"/>
      <c r="HI1222" s="206"/>
      <c r="HJ1222" s="206"/>
      <c r="HK1222" s="206"/>
      <c r="HL1222" s="206"/>
      <c r="HM1222" s="206"/>
      <c r="HN1222" s="206"/>
      <c r="HO1222" s="206"/>
      <c r="HP1222" s="206"/>
      <c r="HQ1222" s="206"/>
      <c r="HR1222" s="206"/>
      <c r="HS1222" s="206"/>
      <c r="HT1222" s="206"/>
      <c r="HU1222" s="206"/>
      <c r="HV1222" s="206"/>
      <c r="HW1222" s="206"/>
      <c r="HX1222" s="206"/>
      <c r="HY1222" s="206"/>
      <c r="HZ1222" s="206"/>
      <c r="IA1222" s="206"/>
      <c r="IB1222" s="206"/>
      <c r="IC1222" s="206"/>
      <c r="ID1222" s="206"/>
      <c r="IE1222" s="206"/>
      <c r="IF1222" s="206"/>
      <c r="IG1222" s="206"/>
      <c r="IH1222" s="206"/>
    </row>
    <row r="1223" spans="1:242" s="225" customFormat="1" hidden="1" x14ac:dyDescent="0.25">
      <c r="A1223" s="206"/>
      <c r="B1223" s="206"/>
      <c r="C1223" s="207">
        <v>43802</v>
      </c>
      <c r="D1223" s="248" t="s">
        <v>2014</v>
      </c>
      <c r="E1223" s="238" t="s">
        <v>2133</v>
      </c>
      <c r="F1223" s="238"/>
      <c r="G1223" s="249" t="s">
        <v>1521</v>
      </c>
      <c r="H1223" s="285"/>
      <c r="I1223" s="263">
        <v>339000</v>
      </c>
      <c r="J1223" s="329">
        <f t="shared" si="19"/>
        <v>20239000</v>
      </c>
      <c r="K1223" s="419"/>
      <c r="L1223" s="287"/>
      <c r="M1223" s="238" t="s">
        <v>2133</v>
      </c>
      <c r="N1223" s="287"/>
      <c r="O1223" s="287"/>
      <c r="P1223" s="287"/>
      <c r="Q1223" s="287"/>
      <c r="R1223" s="287"/>
      <c r="S1223" s="287"/>
      <c r="T1223" s="287"/>
      <c r="U1223" s="287"/>
      <c r="V1223" s="287"/>
      <c r="W1223" s="287"/>
      <c r="X1223" s="287"/>
      <c r="Y1223" s="287"/>
      <c r="Z1223" s="287"/>
      <c r="AA1223" s="287"/>
      <c r="AB1223" s="287"/>
      <c r="AC1223" s="287"/>
      <c r="AD1223" s="287"/>
      <c r="AE1223" s="287"/>
      <c r="AF1223" s="287"/>
      <c r="AG1223" s="287"/>
      <c r="AH1223" s="287"/>
      <c r="AI1223" s="287"/>
      <c r="AJ1223" s="449"/>
      <c r="AK1223" s="206"/>
      <c r="AL1223" s="206"/>
      <c r="AM1223" s="206"/>
      <c r="AN1223" s="206"/>
      <c r="AO1223" s="206"/>
      <c r="AP1223" s="206"/>
      <c r="AQ1223" s="206"/>
      <c r="AR1223" s="206"/>
      <c r="AS1223" s="206"/>
      <c r="AT1223" s="206"/>
      <c r="AU1223" s="206"/>
      <c r="AV1223" s="206"/>
      <c r="AW1223" s="206"/>
      <c r="AX1223" s="206"/>
      <c r="AY1223" s="206"/>
      <c r="AZ1223" s="206"/>
      <c r="BA1223" s="206"/>
      <c r="BB1223" s="206"/>
      <c r="BC1223" s="206"/>
      <c r="BD1223" s="206"/>
      <c r="BE1223" s="206"/>
      <c r="BF1223" s="206"/>
      <c r="BG1223" s="206"/>
      <c r="BH1223" s="206"/>
      <c r="BI1223" s="206"/>
      <c r="BJ1223" s="206"/>
      <c r="BK1223" s="206"/>
      <c r="BL1223" s="206"/>
      <c r="BM1223" s="206"/>
      <c r="BN1223" s="206"/>
      <c r="BO1223" s="206"/>
      <c r="BP1223" s="206"/>
      <c r="BQ1223" s="206"/>
      <c r="BR1223" s="206"/>
      <c r="BS1223" s="206"/>
      <c r="BT1223" s="206"/>
      <c r="BU1223" s="206"/>
      <c r="BV1223" s="206"/>
      <c r="BW1223" s="206"/>
      <c r="BX1223" s="206"/>
      <c r="BY1223" s="206"/>
      <c r="BZ1223" s="206"/>
      <c r="CA1223" s="206"/>
      <c r="CB1223" s="206"/>
      <c r="CC1223" s="206"/>
      <c r="CD1223" s="206"/>
      <c r="CE1223" s="206"/>
      <c r="CF1223" s="206"/>
      <c r="CG1223" s="206"/>
      <c r="CH1223" s="206"/>
      <c r="CI1223" s="206"/>
      <c r="CJ1223" s="206"/>
      <c r="CK1223" s="206"/>
      <c r="CL1223" s="206"/>
      <c r="CM1223" s="206"/>
      <c r="CN1223" s="206"/>
      <c r="CO1223" s="206"/>
      <c r="CP1223" s="206"/>
      <c r="CQ1223" s="206"/>
      <c r="CR1223" s="206"/>
      <c r="CS1223" s="206"/>
      <c r="CT1223" s="206"/>
      <c r="CU1223" s="206"/>
      <c r="CV1223" s="206"/>
      <c r="CW1223" s="206"/>
      <c r="CX1223" s="206"/>
      <c r="CY1223" s="206"/>
      <c r="CZ1223" s="206"/>
      <c r="DA1223" s="206"/>
      <c r="DB1223" s="206"/>
      <c r="DC1223" s="206"/>
      <c r="DD1223" s="206"/>
      <c r="DE1223" s="206"/>
      <c r="DF1223" s="206"/>
      <c r="DG1223" s="206"/>
      <c r="DH1223" s="206"/>
      <c r="DI1223" s="206"/>
      <c r="DJ1223" s="206"/>
      <c r="DK1223" s="206"/>
      <c r="DL1223" s="206"/>
      <c r="DM1223" s="206"/>
      <c r="DN1223" s="206"/>
      <c r="DO1223" s="206"/>
      <c r="DP1223" s="206"/>
      <c r="DQ1223" s="206"/>
      <c r="DR1223" s="206"/>
      <c r="DS1223" s="206"/>
      <c r="DT1223" s="206"/>
      <c r="DU1223" s="206"/>
      <c r="DV1223" s="206"/>
      <c r="DW1223" s="206"/>
      <c r="DX1223" s="206"/>
      <c r="DY1223" s="206"/>
      <c r="DZ1223" s="206"/>
      <c r="EA1223" s="206"/>
      <c r="EB1223" s="206"/>
      <c r="EC1223" s="206"/>
      <c r="ED1223" s="206"/>
      <c r="EE1223" s="206"/>
      <c r="EF1223" s="206"/>
      <c r="EG1223" s="206"/>
      <c r="EH1223" s="206"/>
      <c r="EI1223" s="206"/>
      <c r="EJ1223" s="206"/>
      <c r="EK1223" s="206"/>
      <c r="EL1223" s="206"/>
      <c r="EM1223" s="206"/>
      <c r="EN1223" s="206"/>
      <c r="EO1223" s="206"/>
      <c r="EP1223" s="206"/>
      <c r="EQ1223" s="206"/>
      <c r="ER1223" s="206"/>
      <c r="ES1223" s="206"/>
      <c r="ET1223" s="206"/>
      <c r="EU1223" s="206"/>
      <c r="EV1223" s="206"/>
      <c r="EW1223" s="206"/>
      <c r="EX1223" s="206"/>
      <c r="EY1223" s="206"/>
      <c r="EZ1223" s="206"/>
      <c r="FA1223" s="206"/>
      <c r="FB1223" s="206"/>
      <c r="FC1223" s="206"/>
      <c r="FD1223" s="206"/>
      <c r="FE1223" s="206"/>
      <c r="FF1223" s="206"/>
      <c r="FG1223" s="206"/>
      <c r="FH1223" s="206"/>
      <c r="FI1223" s="206"/>
      <c r="FJ1223" s="206"/>
      <c r="FK1223" s="206"/>
      <c r="FL1223" s="206"/>
      <c r="FM1223" s="206"/>
      <c r="FN1223" s="206"/>
      <c r="FO1223" s="206"/>
      <c r="FP1223" s="206"/>
      <c r="FQ1223" s="206"/>
      <c r="FR1223" s="206"/>
      <c r="FS1223" s="206"/>
      <c r="FT1223" s="206"/>
      <c r="FU1223" s="206"/>
      <c r="FV1223" s="206"/>
      <c r="FW1223" s="206"/>
      <c r="FX1223" s="206"/>
      <c r="FY1223" s="206"/>
      <c r="FZ1223" s="206"/>
      <c r="GA1223" s="206"/>
      <c r="GB1223" s="206"/>
      <c r="GC1223" s="206"/>
      <c r="GD1223" s="206"/>
      <c r="GE1223" s="206"/>
      <c r="GF1223" s="206"/>
      <c r="GG1223" s="206"/>
      <c r="GH1223" s="206"/>
      <c r="GI1223" s="206"/>
      <c r="GJ1223" s="206"/>
      <c r="GK1223" s="206"/>
      <c r="GL1223" s="206"/>
      <c r="GM1223" s="206"/>
      <c r="GN1223" s="206"/>
      <c r="GO1223" s="206"/>
      <c r="GP1223" s="206"/>
      <c r="GQ1223" s="206"/>
      <c r="GR1223" s="206"/>
      <c r="GS1223" s="206"/>
      <c r="GT1223" s="206"/>
      <c r="GU1223" s="206"/>
      <c r="GV1223" s="206"/>
      <c r="GW1223" s="206"/>
      <c r="GX1223" s="206"/>
      <c r="GY1223" s="206"/>
      <c r="GZ1223" s="206"/>
      <c r="HA1223" s="206"/>
      <c r="HB1223" s="206"/>
      <c r="HC1223" s="206"/>
      <c r="HD1223" s="206"/>
      <c r="HE1223" s="206"/>
      <c r="HF1223" s="206"/>
      <c r="HG1223" s="206"/>
      <c r="HH1223" s="206"/>
      <c r="HI1223" s="206"/>
      <c r="HJ1223" s="206"/>
      <c r="HK1223" s="206"/>
      <c r="HL1223" s="206"/>
      <c r="HM1223" s="206"/>
      <c r="HN1223" s="206"/>
      <c r="HO1223" s="206"/>
      <c r="HP1223" s="206"/>
      <c r="HQ1223" s="206"/>
      <c r="HR1223" s="206"/>
      <c r="HS1223" s="206"/>
      <c r="HT1223" s="206"/>
      <c r="HU1223" s="206"/>
      <c r="HV1223" s="206"/>
      <c r="HW1223" s="206"/>
      <c r="HX1223" s="206"/>
      <c r="HY1223" s="206"/>
      <c r="HZ1223" s="206"/>
      <c r="IA1223" s="206"/>
      <c r="IB1223" s="206"/>
      <c r="IC1223" s="206"/>
      <c r="ID1223" s="206"/>
      <c r="IE1223" s="206"/>
      <c r="IF1223" s="206"/>
      <c r="IG1223" s="206"/>
      <c r="IH1223" s="206"/>
    </row>
    <row r="1224" spans="1:242" s="225" customFormat="1" hidden="1" x14ac:dyDescent="0.25">
      <c r="A1224" s="206"/>
      <c r="B1224" s="206"/>
      <c r="C1224" s="207"/>
      <c r="D1224" s="248" t="s">
        <v>2165</v>
      </c>
      <c r="E1224" s="238"/>
      <c r="F1224" s="238"/>
      <c r="G1224" s="249" t="s">
        <v>1521</v>
      </c>
      <c r="H1224" s="349">
        <v>500000</v>
      </c>
      <c r="I1224" s="263"/>
      <c r="J1224" s="329">
        <f t="shared" si="19"/>
        <v>20739000</v>
      </c>
      <c r="K1224" s="419" t="s">
        <v>2127</v>
      </c>
      <c r="L1224" s="287"/>
      <c r="M1224" s="238"/>
      <c r="N1224" s="287"/>
      <c r="O1224" s="287"/>
      <c r="P1224" s="287"/>
      <c r="Q1224" s="287"/>
      <c r="R1224" s="287"/>
      <c r="S1224" s="287"/>
      <c r="T1224" s="287"/>
      <c r="U1224" s="287"/>
      <c r="V1224" s="287"/>
      <c r="W1224" s="287"/>
      <c r="X1224" s="287"/>
      <c r="Y1224" s="287"/>
      <c r="Z1224" s="287"/>
      <c r="AA1224" s="287"/>
      <c r="AB1224" s="287"/>
      <c r="AC1224" s="287"/>
      <c r="AD1224" s="287"/>
      <c r="AE1224" s="287"/>
      <c r="AF1224" s="287"/>
      <c r="AG1224" s="287"/>
      <c r="AH1224" s="287"/>
      <c r="AI1224" s="287"/>
      <c r="AJ1224" s="449"/>
      <c r="AK1224" s="206"/>
      <c r="AL1224" s="206"/>
      <c r="AM1224" s="206"/>
      <c r="AN1224" s="206"/>
      <c r="AO1224" s="206"/>
      <c r="AP1224" s="206"/>
      <c r="AQ1224" s="206"/>
      <c r="AR1224" s="206"/>
      <c r="AS1224" s="206"/>
      <c r="AT1224" s="206"/>
      <c r="AU1224" s="206"/>
      <c r="AV1224" s="206"/>
      <c r="AW1224" s="206"/>
      <c r="AX1224" s="206"/>
      <c r="AY1224" s="206"/>
      <c r="AZ1224" s="206"/>
      <c r="BA1224" s="206"/>
      <c r="BB1224" s="206"/>
      <c r="BC1224" s="206"/>
      <c r="BD1224" s="206"/>
      <c r="BE1224" s="206"/>
      <c r="BF1224" s="206"/>
      <c r="BG1224" s="206"/>
      <c r="BH1224" s="206"/>
      <c r="BI1224" s="206"/>
      <c r="BJ1224" s="206"/>
      <c r="BK1224" s="206"/>
      <c r="BL1224" s="206"/>
      <c r="BM1224" s="206"/>
      <c r="BN1224" s="206"/>
      <c r="BO1224" s="206"/>
      <c r="BP1224" s="206"/>
      <c r="BQ1224" s="206"/>
      <c r="BR1224" s="206"/>
      <c r="BS1224" s="206"/>
      <c r="BT1224" s="206"/>
      <c r="BU1224" s="206"/>
      <c r="BV1224" s="206"/>
      <c r="BW1224" s="206"/>
      <c r="BX1224" s="206"/>
      <c r="BY1224" s="206"/>
      <c r="BZ1224" s="206"/>
      <c r="CA1224" s="206"/>
      <c r="CB1224" s="206"/>
      <c r="CC1224" s="206"/>
      <c r="CD1224" s="206"/>
      <c r="CE1224" s="206"/>
      <c r="CF1224" s="206"/>
      <c r="CG1224" s="206"/>
      <c r="CH1224" s="206"/>
      <c r="CI1224" s="206"/>
      <c r="CJ1224" s="206"/>
      <c r="CK1224" s="206"/>
      <c r="CL1224" s="206"/>
      <c r="CM1224" s="206"/>
      <c r="CN1224" s="206"/>
      <c r="CO1224" s="206"/>
      <c r="CP1224" s="206"/>
      <c r="CQ1224" s="206"/>
      <c r="CR1224" s="206"/>
      <c r="CS1224" s="206"/>
      <c r="CT1224" s="206"/>
      <c r="CU1224" s="206"/>
      <c r="CV1224" s="206"/>
      <c r="CW1224" s="206"/>
      <c r="CX1224" s="206"/>
      <c r="CY1224" s="206"/>
      <c r="CZ1224" s="206"/>
      <c r="DA1224" s="206"/>
      <c r="DB1224" s="206"/>
      <c r="DC1224" s="206"/>
      <c r="DD1224" s="206"/>
      <c r="DE1224" s="206"/>
      <c r="DF1224" s="206"/>
      <c r="DG1224" s="206"/>
      <c r="DH1224" s="206"/>
      <c r="DI1224" s="206"/>
      <c r="DJ1224" s="206"/>
      <c r="DK1224" s="206"/>
      <c r="DL1224" s="206"/>
      <c r="DM1224" s="206"/>
      <c r="DN1224" s="206"/>
      <c r="DO1224" s="206"/>
      <c r="DP1224" s="206"/>
      <c r="DQ1224" s="206"/>
      <c r="DR1224" s="206"/>
      <c r="DS1224" s="206"/>
      <c r="DT1224" s="206"/>
      <c r="DU1224" s="206"/>
      <c r="DV1224" s="206"/>
      <c r="DW1224" s="206"/>
      <c r="DX1224" s="206"/>
      <c r="DY1224" s="206"/>
      <c r="DZ1224" s="206"/>
      <c r="EA1224" s="206"/>
      <c r="EB1224" s="206"/>
      <c r="EC1224" s="206"/>
      <c r="ED1224" s="206"/>
      <c r="EE1224" s="206"/>
      <c r="EF1224" s="206"/>
      <c r="EG1224" s="206"/>
      <c r="EH1224" s="206"/>
      <c r="EI1224" s="206"/>
      <c r="EJ1224" s="206"/>
      <c r="EK1224" s="206"/>
      <c r="EL1224" s="206"/>
      <c r="EM1224" s="206"/>
      <c r="EN1224" s="206"/>
      <c r="EO1224" s="206"/>
      <c r="EP1224" s="206"/>
      <c r="EQ1224" s="206"/>
      <c r="ER1224" s="206"/>
      <c r="ES1224" s="206"/>
      <c r="ET1224" s="206"/>
      <c r="EU1224" s="206"/>
      <c r="EV1224" s="206"/>
      <c r="EW1224" s="206"/>
      <c r="EX1224" s="206"/>
      <c r="EY1224" s="206"/>
      <c r="EZ1224" s="206"/>
      <c r="FA1224" s="206"/>
      <c r="FB1224" s="206"/>
      <c r="FC1224" s="206"/>
      <c r="FD1224" s="206"/>
      <c r="FE1224" s="206"/>
      <c r="FF1224" s="206"/>
      <c r="FG1224" s="206"/>
      <c r="FH1224" s="206"/>
      <c r="FI1224" s="206"/>
      <c r="FJ1224" s="206"/>
      <c r="FK1224" s="206"/>
      <c r="FL1224" s="206"/>
      <c r="FM1224" s="206"/>
      <c r="FN1224" s="206"/>
      <c r="FO1224" s="206"/>
      <c r="FP1224" s="206"/>
      <c r="FQ1224" s="206"/>
      <c r="FR1224" s="206"/>
      <c r="FS1224" s="206"/>
      <c r="FT1224" s="206"/>
      <c r="FU1224" s="206"/>
      <c r="FV1224" s="206"/>
      <c r="FW1224" s="206"/>
      <c r="FX1224" s="206"/>
      <c r="FY1224" s="206"/>
      <c r="FZ1224" s="206"/>
      <c r="GA1224" s="206"/>
      <c r="GB1224" s="206"/>
      <c r="GC1224" s="206"/>
      <c r="GD1224" s="206"/>
      <c r="GE1224" s="206"/>
      <c r="GF1224" s="206"/>
      <c r="GG1224" s="206"/>
      <c r="GH1224" s="206"/>
      <c r="GI1224" s="206"/>
      <c r="GJ1224" s="206"/>
      <c r="GK1224" s="206"/>
      <c r="GL1224" s="206"/>
      <c r="GM1224" s="206"/>
      <c r="GN1224" s="206"/>
      <c r="GO1224" s="206"/>
      <c r="GP1224" s="206"/>
      <c r="GQ1224" s="206"/>
      <c r="GR1224" s="206"/>
      <c r="GS1224" s="206"/>
      <c r="GT1224" s="206"/>
      <c r="GU1224" s="206"/>
      <c r="GV1224" s="206"/>
      <c r="GW1224" s="206"/>
      <c r="GX1224" s="206"/>
      <c r="GY1224" s="206"/>
      <c r="GZ1224" s="206"/>
      <c r="HA1224" s="206"/>
      <c r="HB1224" s="206"/>
      <c r="HC1224" s="206"/>
      <c r="HD1224" s="206"/>
      <c r="HE1224" s="206"/>
      <c r="HF1224" s="206"/>
      <c r="HG1224" s="206"/>
      <c r="HH1224" s="206"/>
      <c r="HI1224" s="206"/>
      <c r="HJ1224" s="206"/>
      <c r="HK1224" s="206"/>
      <c r="HL1224" s="206"/>
      <c r="HM1224" s="206"/>
      <c r="HN1224" s="206"/>
      <c r="HO1224" s="206"/>
      <c r="HP1224" s="206"/>
      <c r="HQ1224" s="206"/>
      <c r="HR1224" s="206"/>
      <c r="HS1224" s="206"/>
      <c r="HT1224" s="206"/>
      <c r="HU1224" s="206"/>
      <c r="HV1224" s="206"/>
      <c r="HW1224" s="206"/>
      <c r="HX1224" s="206"/>
      <c r="HY1224" s="206"/>
      <c r="HZ1224" s="206"/>
      <c r="IA1224" s="206"/>
      <c r="IB1224" s="206"/>
      <c r="IC1224" s="206"/>
      <c r="ID1224" s="206"/>
      <c r="IE1224" s="206"/>
      <c r="IF1224" s="206"/>
      <c r="IG1224" s="206"/>
      <c r="IH1224" s="206"/>
    </row>
    <row r="1225" spans="1:242" s="225" customFormat="1" hidden="1" x14ac:dyDescent="0.25">
      <c r="A1225" s="206"/>
      <c r="B1225" s="206"/>
      <c r="C1225" s="207">
        <v>43802</v>
      </c>
      <c r="D1225" s="248" t="s">
        <v>1391</v>
      </c>
      <c r="E1225" s="238" t="s">
        <v>2134</v>
      </c>
      <c r="F1225" s="238"/>
      <c r="G1225" s="249" t="s">
        <v>1345</v>
      </c>
      <c r="H1225" s="285"/>
      <c r="I1225" s="263">
        <v>366000</v>
      </c>
      <c r="J1225" s="329">
        <f t="shared" si="19"/>
        <v>20373000</v>
      </c>
      <c r="K1225" s="419"/>
      <c r="L1225" s="287"/>
      <c r="M1225" s="238" t="s">
        <v>2134</v>
      </c>
      <c r="N1225" s="287"/>
      <c r="O1225" s="287"/>
      <c r="P1225" s="287"/>
      <c r="Q1225" s="287"/>
      <c r="R1225" s="287"/>
      <c r="S1225" s="287"/>
      <c r="T1225" s="287"/>
      <c r="U1225" s="287"/>
      <c r="V1225" s="287"/>
      <c r="W1225" s="287"/>
      <c r="X1225" s="287"/>
      <c r="Y1225" s="287"/>
      <c r="Z1225" s="287"/>
      <c r="AA1225" s="287"/>
      <c r="AB1225" s="287"/>
      <c r="AC1225" s="287"/>
      <c r="AD1225" s="287"/>
      <c r="AE1225" s="287"/>
      <c r="AF1225" s="287"/>
      <c r="AG1225" s="287"/>
      <c r="AH1225" s="287"/>
      <c r="AI1225" s="287"/>
      <c r="AJ1225" s="449"/>
      <c r="AK1225" s="206"/>
      <c r="AL1225" s="206"/>
      <c r="AM1225" s="206"/>
      <c r="AN1225" s="206"/>
      <c r="AO1225" s="206"/>
      <c r="AP1225" s="206"/>
      <c r="AQ1225" s="206"/>
      <c r="AR1225" s="206"/>
      <c r="AS1225" s="206"/>
      <c r="AT1225" s="206"/>
      <c r="AU1225" s="206"/>
      <c r="AV1225" s="206"/>
      <c r="AW1225" s="206"/>
      <c r="AX1225" s="206"/>
      <c r="AY1225" s="206"/>
      <c r="AZ1225" s="206"/>
      <c r="BA1225" s="206"/>
      <c r="BB1225" s="206"/>
      <c r="BC1225" s="206"/>
      <c r="BD1225" s="206"/>
      <c r="BE1225" s="206"/>
      <c r="BF1225" s="206"/>
      <c r="BG1225" s="206"/>
      <c r="BH1225" s="206"/>
      <c r="BI1225" s="206"/>
      <c r="BJ1225" s="206"/>
      <c r="BK1225" s="206"/>
      <c r="BL1225" s="206"/>
      <c r="BM1225" s="206"/>
      <c r="BN1225" s="206"/>
      <c r="BO1225" s="206"/>
      <c r="BP1225" s="206"/>
      <c r="BQ1225" s="206"/>
      <c r="BR1225" s="206"/>
      <c r="BS1225" s="206"/>
      <c r="BT1225" s="206"/>
      <c r="BU1225" s="206"/>
      <c r="BV1225" s="206"/>
      <c r="BW1225" s="206"/>
      <c r="BX1225" s="206"/>
      <c r="BY1225" s="206"/>
      <c r="BZ1225" s="206"/>
      <c r="CA1225" s="206"/>
      <c r="CB1225" s="206"/>
      <c r="CC1225" s="206"/>
      <c r="CD1225" s="206"/>
      <c r="CE1225" s="206"/>
      <c r="CF1225" s="206"/>
      <c r="CG1225" s="206"/>
      <c r="CH1225" s="206"/>
      <c r="CI1225" s="206"/>
      <c r="CJ1225" s="206"/>
      <c r="CK1225" s="206"/>
      <c r="CL1225" s="206"/>
      <c r="CM1225" s="206"/>
      <c r="CN1225" s="206"/>
      <c r="CO1225" s="206"/>
      <c r="CP1225" s="206"/>
      <c r="CQ1225" s="206"/>
      <c r="CR1225" s="206"/>
      <c r="CS1225" s="206"/>
      <c r="CT1225" s="206"/>
      <c r="CU1225" s="206"/>
      <c r="CV1225" s="206"/>
      <c r="CW1225" s="206"/>
      <c r="CX1225" s="206"/>
      <c r="CY1225" s="206"/>
      <c r="CZ1225" s="206"/>
      <c r="DA1225" s="206"/>
      <c r="DB1225" s="206"/>
      <c r="DC1225" s="206"/>
      <c r="DD1225" s="206"/>
      <c r="DE1225" s="206"/>
      <c r="DF1225" s="206"/>
      <c r="DG1225" s="206"/>
      <c r="DH1225" s="206"/>
      <c r="DI1225" s="206"/>
      <c r="DJ1225" s="206"/>
      <c r="DK1225" s="206"/>
      <c r="DL1225" s="206"/>
      <c r="DM1225" s="206"/>
      <c r="DN1225" s="206"/>
      <c r="DO1225" s="206"/>
      <c r="DP1225" s="206"/>
      <c r="DQ1225" s="206"/>
      <c r="DR1225" s="206"/>
      <c r="DS1225" s="206"/>
      <c r="DT1225" s="206"/>
      <c r="DU1225" s="206"/>
      <c r="DV1225" s="206"/>
      <c r="DW1225" s="206"/>
      <c r="DX1225" s="206"/>
      <c r="DY1225" s="206"/>
      <c r="DZ1225" s="206"/>
      <c r="EA1225" s="206"/>
      <c r="EB1225" s="206"/>
      <c r="EC1225" s="206"/>
      <c r="ED1225" s="206"/>
      <c r="EE1225" s="206"/>
      <c r="EF1225" s="206"/>
      <c r="EG1225" s="206"/>
      <c r="EH1225" s="206"/>
      <c r="EI1225" s="206"/>
      <c r="EJ1225" s="206"/>
      <c r="EK1225" s="206"/>
      <c r="EL1225" s="206"/>
      <c r="EM1225" s="206"/>
      <c r="EN1225" s="206"/>
      <c r="EO1225" s="206"/>
      <c r="EP1225" s="206"/>
      <c r="EQ1225" s="206"/>
      <c r="ER1225" s="206"/>
      <c r="ES1225" s="206"/>
      <c r="ET1225" s="206"/>
      <c r="EU1225" s="206"/>
      <c r="EV1225" s="206"/>
      <c r="EW1225" s="206"/>
      <c r="EX1225" s="206"/>
      <c r="EY1225" s="206"/>
      <c r="EZ1225" s="206"/>
      <c r="FA1225" s="206"/>
      <c r="FB1225" s="206"/>
      <c r="FC1225" s="206"/>
      <c r="FD1225" s="206"/>
      <c r="FE1225" s="206"/>
      <c r="FF1225" s="206"/>
      <c r="FG1225" s="206"/>
      <c r="FH1225" s="206"/>
      <c r="FI1225" s="206"/>
      <c r="FJ1225" s="206"/>
      <c r="FK1225" s="206"/>
      <c r="FL1225" s="206"/>
      <c r="FM1225" s="206"/>
      <c r="FN1225" s="206"/>
      <c r="FO1225" s="206"/>
      <c r="FP1225" s="206"/>
      <c r="FQ1225" s="206"/>
      <c r="FR1225" s="206"/>
      <c r="FS1225" s="206"/>
      <c r="FT1225" s="206"/>
      <c r="FU1225" s="206"/>
      <c r="FV1225" s="206"/>
      <c r="FW1225" s="206"/>
      <c r="FX1225" s="206"/>
      <c r="FY1225" s="206"/>
      <c r="FZ1225" s="206"/>
      <c r="GA1225" s="206"/>
      <c r="GB1225" s="206"/>
      <c r="GC1225" s="206"/>
      <c r="GD1225" s="206"/>
      <c r="GE1225" s="206"/>
      <c r="GF1225" s="206"/>
      <c r="GG1225" s="206"/>
      <c r="GH1225" s="206"/>
      <c r="GI1225" s="206"/>
      <c r="GJ1225" s="206"/>
      <c r="GK1225" s="206"/>
      <c r="GL1225" s="206"/>
      <c r="GM1225" s="206"/>
      <c r="GN1225" s="206"/>
      <c r="GO1225" s="206"/>
      <c r="GP1225" s="206"/>
      <c r="GQ1225" s="206"/>
      <c r="GR1225" s="206"/>
      <c r="GS1225" s="206"/>
      <c r="GT1225" s="206"/>
      <c r="GU1225" s="206"/>
      <c r="GV1225" s="206"/>
      <c r="GW1225" s="206"/>
      <c r="GX1225" s="206"/>
      <c r="GY1225" s="206"/>
      <c r="GZ1225" s="206"/>
      <c r="HA1225" s="206"/>
      <c r="HB1225" s="206"/>
      <c r="HC1225" s="206"/>
      <c r="HD1225" s="206"/>
      <c r="HE1225" s="206"/>
      <c r="HF1225" s="206"/>
      <c r="HG1225" s="206"/>
      <c r="HH1225" s="206"/>
      <c r="HI1225" s="206"/>
      <c r="HJ1225" s="206"/>
      <c r="HK1225" s="206"/>
      <c r="HL1225" s="206"/>
      <c r="HM1225" s="206"/>
      <c r="HN1225" s="206"/>
      <c r="HO1225" s="206"/>
      <c r="HP1225" s="206"/>
      <c r="HQ1225" s="206"/>
      <c r="HR1225" s="206"/>
      <c r="HS1225" s="206"/>
      <c r="HT1225" s="206"/>
      <c r="HU1225" s="206"/>
      <c r="HV1225" s="206"/>
      <c r="HW1225" s="206"/>
      <c r="HX1225" s="206"/>
      <c r="HY1225" s="206"/>
      <c r="HZ1225" s="206"/>
      <c r="IA1225" s="206"/>
      <c r="IB1225" s="206"/>
      <c r="IC1225" s="206"/>
      <c r="ID1225" s="206"/>
      <c r="IE1225" s="206"/>
      <c r="IF1225" s="206"/>
      <c r="IG1225" s="206"/>
      <c r="IH1225" s="206"/>
    </row>
    <row r="1226" spans="1:242" s="225" customFormat="1" hidden="1" x14ac:dyDescent="0.25">
      <c r="A1226" s="206"/>
      <c r="B1226" s="206"/>
      <c r="C1226" s="207">
        <v>43802</v>
      </c>
      <c r="D1226" s="248" t="s">
        <v>2147</v>
      </c>
      <c r="E1226" s="238" t="s">
        <v>2135</v>
      </c>
      <c r="F1226" s="238"/>
      <c r="G1226" s="249" t="s">
        <v>1187</v>
      </c>
      <c r="H1226" s="285"/>
      <c r="I1226" s="263">
        <v>2367000</v>
      </c>
      <c r="J1226" s="329">
        <f t="shared" si="19"/>
        <v>18006000</v>
      </c>
      <c r="K1226" s="419"/>
      <c r="L1226" s="287"/>
      <c r="M1226" s="238" t="s">
        <v>2135</v>
      </c>
      <c r="N1226" s="287"/>
      <c r="O1226" s="287"/>
      <c r="P1226" s="287"/>
      <c r="Q1226" s="287"/>
      <c r="R1226" s="287"/>
      <c r="S1226" s="287"/>
      <c r="T1226" s="287"/>
      <c r="U1226" s="287"/>
      <c r="V1226" s="287"/>
      <c r="W1226" s="287"/>
      <c r="X1226" s="287"/>
      <c r="Y1226" s="287"/>
      <c r="Z1226" s="287"/>
      <c r="AA1226" s="287"/>
      <c r="AB1226" s="287"/>
      <c r="AC1226" s="287"/>
      <c r="AD1226" s="287"/>
      <c r="AE1226" s="287"/>
      <c r="AF1226" s="287"/>
      <c r="AG1226" s="287"/>
      <c r="AH1226" s="287"/>
      <c r="AI1226" s="287"/>
      <c r="AJ1226" s="449"/>
      <c r="AK1226" s="206"/>
      <c r="AL1226" s="206"/>
      <c r="AM1226" s="206"/>
      <c r="AN1226" s="206"/>
      <c r="AO1226" s="206"/>
      <c r="AP1226" s="206"/>
      <c r="AQ1226" s="206"/>
      <c r="AR1226" s="206"/>
      <c r="AS1226" s="206"/>
      <c r="AT1226" s="206"/>
      <c r="AU1226" s="206"/>
      <c r="AV1226" s="206"/>
      <c r="AW1226" s="206"/>
      <c r="AX1226" s="206"/>
      <c r="AY1226" s="206"/>
      <c r="AZ1226" s="206"/>
      <c r="BA1226" s="206"/>
      <c r="BB1226" s="206"/>
      <c r="BC1226" s="206"/>
      <c r="BD1226" s="206"/>
      <c r="BE1226" s="206"/>
      <c r="BF1226" s="206"/>
      <c r="BG1226" s="206"/>
      <c r="BH1226" s="206"/>
      <c r="BI1226" s="206"/>
      <c r="BJ1226" s="206"/>
      <c r="BK1226" s="206"/>
      <c r="BL1226" s="206"/>
      <c r="BM1226" s="206"/>
      <c r="BN1226" s="206"/>
      <c r="BO1226" s="206"/>
      <c r="BP1226" s="206"/>
      <c r="BQ1226" s="206"/>
      <c r="BR1226" s="206"/>
      <c r="BS1226" s="206"/>
      <c r="BT1226" s="206"/>
      <c r="BU1226" s="206"/>
      <c r="BV1226" s="206"/>
      <c r="BW1226" s="206"/>
      <c r="BX1226" s="206"/>
      <c r="BY1226" s="206"/>
      <c r="BZ1226" s="206"/>
      <c r="CA1226" s="206"/>
      <c r="CB1226" s="206"/>
      <c r="CC1226" s="206"/>
      <c r="CD1226" s="206"/>
      <c r="CE1226" s="206"/>
      <c r="CF1226" s="206"/>
      <c r="CG1226" s="206"/>
      <c r="CH1226" s="206"/>
      <c r="CI1226" s="206"/>
      <c r="CJ1226" s="206"/>
      <c r="CK1226" s="206"/>
      <c r="CL1226" s="206"/>
      <c r="CM1226" s="206"/>
      <c r="CN1226" s="206"/>
      <c r="CO1226" s="206"/>
      <c r="CP1226" s="206"/>
      <c r="CQ1226" s="206"/>
      <c r="CR1226" s="206"/>
      <c r="CS1226" s="206"/>
      <c r="CT1226" s="206"/>
      <c r="CU1226" s="206"/>
      <c r="CV1226" s="206"/>
      <c r="CW1226" s="206"/>
      <c r="CX1226" s="206"/>
      <c r="CY1226" s="206"/>
      <c r="CZ1226" s="206"/>
      <c r="DA1226" s="206"/>
      <c r="DB1226" s="206"/>
      <c r="DC1226" s="206"/>
      <c r="DD1226" s="206"/>
      <c r="DE1226" s="206"/>
      <c r="DF1226" s="206"/>
      <c r="DG1226" s="206"/>
      <c r="DH1226" s="206"/>
      <c r="DI1226" s="206"/>
      <c r="DJ1226" s="206"/>
      <c r="DK1226" s="206"/>
      <c r="DL1226" s="206"/>
      <c r="DM1226" s="206"/>
      <c r="DN1226" s="206"/>
      <c r="DO1226" s="206"/>
      <c r="DP1226" s="206"/>
      <c r="DQ1226" s="206"/>
      <c r="DR1226" s="206"/>
      <c r="DS1226" s="206"/>
      <c r="DT1226" s="206"/>
      <c r="DU1226" s="206"/>
      <c r="DV1226" s="206"/>
      <c r="DW1226" s="206"/>
      <c r="DX1226" s="206"/>
      <c r="DY1226" s="206"/>
      <c r="DZ1226" s="206"/>
      <c r="EA1226" s="206"/>
      <c r="EB1226" s="206"/>
      <c r="EC1226" s="206"/>
      <c r="ED1226" s="206"/>
      <c r="EE1226" s="206"/>
      <c r="EF1226" s="206"/>
      <c r="EG1226" s="206"/>
      <c r="EH1226" s="206"/>
      <c r="EI1226" s="206"/>
      <c r="EJ1226" s="206"/>
      <c r="EK1226" s="206"/>
      <c r="EL1226" s="206"/>
      <c r="EM1226" s="206"/>
      <c r="EN1226" s="206"/>
      <c r="EO1226" s="206"/>
      <c r="EP1226" s="206"/>
      <c r="EQ1226" s="206"/>
      <c r="ER1226" s="206"/>
      <c r="ES1226" s="206"/>
      <c r="ET1226" s="206"/>
      <c r="EU1226" s="206"/>
      <c r="EV1226" s="206"/>
      <c r="EW1226" s="206"/>
      <c r="EX1226" s="206"/>
      <c r="EY1226" s="206"/>
      <c r="EZ1226" s="206"/>
      <c r="FA1226" s="206"/>
      <c r="FB1226" s="206"/>
      <c r="FC1226" s="206"/>
      <c r="FD1226" s="206"/>
      <c r="FE1226" s="206"/>
      <c r="FF1226" s="206"/>
      <c r="FG1226" s="206"/>
      <c r="FH1226" s="206"/>
      <c r="FI1226" s="206"/>
      <c r="FJ1226" s="206"/>
      <c r="FK1226" s="206"/>
      <c r="FL1226" s="206"/>
      <c r="FM1226" s="206"/>
      <c r="FN1226" s="206"/>
      <c r="FO1226" s="206"/>
      <c r="FP1226" s="206"/>
      <c r="FQ1226" s="206"/>
      <c r="FR1226" s="206"/>
      <c r="FS1226" s="206"/>
      <c r="FT1226" s="206"/>
      <c r="FU1226" s="206"/>
      <c r="FV1226" s="206"/>
      <c r="FW1226" s="206"/>
      <c r="FX1226" s="206"/>
      <c r="FY1226" s="206"/>
      <c r="FZ1226" s="206"/>
      <c r="GA1226" s="206"/>
      <c r="GB1226" s="206"/>
      <c r="GC1226" s="206"/>
      <c r="GD1226" s="206"/>
      <c r="GE1226" s="206"/>
      <c r="GF1226" s="206"/>
      <c r="GG1226" s="206"/>
      <c r="GH1226" s="206"/>
      <c r="GI1226" s="206"/>
      <c r="GJ1226" s="206"/>
      <c r="GK1226" s="206"/>
      <c r="GL1226" s="206"/>
      <c r="GM1226" s="206"/>
      <c r="GN1226" s="206"/>
      <c r="GO1226" s="206"/>
      <c r="GP1226" s="206"/>
      <c r="GQ1226" s="206"/>
      <c r="GR1226" s="206"/>
      <c r="GS1226" s="206"/>
      <c r="GT1226" s="206"/>
      <c r="GU1226" s="206"/>
      <c r="GV1226" s="206"/>
      <c r="GW1226" s="206"/>
      <c r="GX1226" s="206"/>
      <c r="GY1226" s="206"/>
      <c r="GZ1226" s="206"/>
      <c r="HA1226" s="206"/>
      <c r="HB1226" s="206"/>
      <c r="HC1226" s="206"/>
      <c r="HD1226" s="206"/>
      <c r="HE1226" s="206"/>
      <c r="HF1226" s="206"/>
      <c r="HG1226" s="206"/>
      <c r="HH1226" s="206"/>
      <c r="HI1226" s="206"/>
      <c r="HJ1226" s="206"/>
      <c r="HK1226" s="206"/>
      <c r="HL1226" s="206"/>
      <c r="HM1226" s="206"/>
      <c r="HN1226" s="206"/>
      <c r="HO1226" s="206"/>
      <c r="HP1226" s="206"/>
      <c r="HQ1226" s="206"/>
      <c r="HR1226" s="206"/>
      <c r="HS1226" s="206"/>
      <c r="HT1226" s="206"/>
      <c r="HU1226" s="206"/>
      <c r="HV1226" s="206"/>
      <c r="HW1226" s="206"/>
      <c r="HX1226" s="206"/>
      <c r="HY1226" s="206"/>
      <c r="HZ1226" s="206"/>
      <c r="IA1226" s="206"/>
      <c r="IB1226" s="206"/>
      <c r="IC1226" s="206"/>
      <c r="ID1226" s="206"/>
      <c r="IE1226" s="206"/>
      <c r="IF1226" s="206"/>
      <c r="IG1226" s="206"/>
      <c r="IH1226" s="206"/>
    </row>
    <row r="1227" spans="1:242" s="225" customFormat="1" hidden="1" x14ac:dyDescent="0.25">
      <c r="A1227" s="206"/>
      <c r="B1227" s="206"/>
      <c r="C1227" s="207">
        <v>43802</v>
      </c>
      <c r="D1227" s="248" t="s">
        <v>2148</v>
      </c>
      <c r="E1227" s="238" t="s">
        <v>2136</v>
      </c>
      <c r="F1227" s="238"/>
      <c r="G1227" s="249" t="s">
        <v>1392</v>
      </c>
      <c r="H1227" s="285"/>
      <c r="I1227" s="263">
        <v>1677500</v>
      </c>
      <c r="J1227" s="329">
        <f t="shared" si="19"/>
        <v>16328500</v>
      </c>
      <c r="K1227" s="419"/>
      <c r="L1227" s="287"/>
      <c r="M1227" s="238" t="s">
        <v>2136</v>
      </c>
      <c r="N1227" s="287"/>
      <c r="O1227" s="287"/>
      <c r="P1227" s="287"/>
      <c r="Q1227" s="287"/>
      <c r="R1227" s="287"/>
      <c r="S1227" s="287"/>
      <c r="T1227" s="287"/>
      <c r="U1227" s="287"/>
      <c r="V1227" s="287"/>
      <c r="W1227" s="287"/>
      <c r="X1227" s="287"/>
      <c r="Y1227" s="287"/>
      <c r="Z1227" s="287"/>
      <c r="AA1227" s="287"/>
      <c r="AB1227" s="287"/>
      <c r="AC1227" s="287"/>
      <c r="AD1227" s="287"/>
      <c r="AE1227" s="287"/>
      <c r="AF1227" s="287"/>
      <c r="AG1227" s="287"/>
      <c r="AH1227" s="287"/>
      <c r="AI1227" s="287"/>
      <c r="AJ1227" s="449"/>
      <c r="AK1227" s="206"/>
      <c r="AL1227" s="206"/>
      <c r="AM1227" s="206"/>
      <c r="AN1227" s="206"/>
      <c r="AO1227" s="206"/>
      <c r="AP1227" s="206"/>
      <c r="AQ1227" s="206"/>
      <c r="AR1227" s="206"/>
      <c r="AS1227" s="206"/>
      <c r="AT1227" s="206"/>
      <c r="AU1227" s="206"/>
      <c r="AV1227" s="206"/>
      <c r="AW1227" s="206"/>
      <c r="AX1227" s="206"/>
      <c r="AY1227" s="206"/>
      <c r="AZ1227" s="206"/>
      <c r="BA1227" s="206"/>
      <c r="BB1227" s="206"/>
      <c r="BC1227" s="206"/>
      <c r="BD1227" s="206"/>
      <c r="BE1227" s="206"/>
      <c r="BF1227" s="206"/>
      <c r="BG1227" s="206"/>
      <c r="BH1227" s="206"/>
      <c r="BI1227" s="206"/>
      <c r="BJ1227" s="206"/>
      <c r="BK1227" s="206"/>
      <c r="BL1227" s="206"/>
      <c r="BM1227" s="206"/>
      <c r="BN1227" s="206"/>
      <c r="BO1227" s="206"/>
      <c r="BP1227" s="206"/>
      <c r="BQ1227" s="206"/>
      <c r="BR1227" s="206"/>
      <c r="BS1227" s="206"/>
      <c r="BT1227" s="206"/>
      <c r="BU1227" s="206"/>
      <c r="BV1227" s="206"/>
      <c r="BW1227" s="206"/>
      <c r="BX1227" s="206"/>
      <c r="BY1227" s="206"/>
      <c r="BZ1227" s="206"/>
      <c r="CA1227" s="206"/>
      <c r="CB1227" s="206"/>
      <c r="CC1227" s="206"/>
      <c r="CD1227" s="206"/>
      <c r="CE1227" s="206"/>
      <c r="CF1227" s="206"/>
      <c r="CG1227" s="206"/>
      <c r="CH1227" s="206"/>
      <c r="CI1227" s="206"/>
      <c r="CJ1227" s="206"/>
      <c r="CK1227" s="206"/>
      <c r="CL1227" s="206"/>
      <c r="CM1227" s="206"/>
      <c r="CN1227" s="206"/>
      <c r="CO1227" s="206"/>
      <c r="CP1227" s="206"/>
      <c r="CQ1227" s="206"/>
      <c r="CR1227" s="206"/>
      <c r="CS1227" s="206"/>
      <c r="CT1227" s="206"/>
      <c r="CU1227" s="206"/>
      <c r="CV1227" s="206"/>
      <c r="CW1227" s="206"/>
      <c r="CX1227" s="206"/>
      <c r="CY1227" s="206"/>
      <c r="CZ1227" s="206"/>
      <c r="DA1227" s="206"/>
      <c r="DB1227" s="206"/>
      <c r="DC1227" s="206"/>
      <c r="DD1227" s="206"/>
      <c r="DE1227" s="206"/>
      <c r="DF1227" s="206"/>
      <c r="DG1227" s="206"/>
      <c r="DH1227" s="206"/>
      <c r="DI1227" s="206"/>
      <c r="DJ1227" s="206"/>
      <c r="DK1227" s="206"/>
      <c r="DL1227" s="206"/>
      <c r="DM1227" s="206"/>
      <c r="DN1227" s="206"/>
      <c r="DO1227" s="206"/>
      <c r="DP1227" s="206"/>
      <c r="DQ1227" s="206"/>
      <c r="DR1227" s="206"/>
      <c r="DS1227" s="206"/>
      <c r="DT1227" s="206"/>
      <c r="DU1227" s="206"/>
      <c r="DV1227" s="206"/>
      <c r="DW1227" s="206"/>
      <c r="DX1227" s="206"/>
      <c r="DY1227" s="206"/>
      <c r="DZ1227" s="206"/>
      <c r="EA1227" s="206"/>
      <c r="EB1227" s="206"/>
      <c r="EC1227" s="206"/>
      <c r="ED1227" s="206"/>
      <c r="EE1227" s="206"/>
      <c r="EF1227" s="206"/>
      <c r="EG1227" s="206"/>
      <c r="EH1227" s="206"/>
      <c r="EI1227" s="206"/>
      <c r="EJ1227" s="206"/>
      <c r="EK1227" s="206"/>
      <c r="EL1227" s="206"/>
      <c r="EM1227" s="206"/>
      <c r="EN1227" s="206"/>
      <c r="EO1227" s="206"/>
      <c r="EP1227" s="206"/>
      <c r="EQ1227" s="206"/>
      <c r="ER1227" s="206"/>
      <c r="ES1227" s="206"/>
      <c r="ET1227" s="206"/>
      <c r="EU1227" s="206"/>
      <c r="EV1227" s="206"/>
      <c r="EW1227" s="206"/>
      <c r="EX1227" s="206"/>
      <c r="EY1227" s="206"/>
      <c r="EZ1227" s="206"/>
      <c r="FA1227" s="206"/>
      <c r="FB1227" s="206"/>
      <c r="FC1227" s="206"/>
      <c r="FD1227" s="206"/>
      <c r="FE1227" s="206"/>
      <c r="FF1227" s="206"/>
      <c r="FG1227" s="206"/>
      <c r="FH1227" s="206"/>
      <c r="FI1227" s="206"/>
      <c r="FJ1227" s="206"/>
      <c r="FK1227" s="206"/>
      <c r="FL1227" s="206"/>
      <c r="FM1227" s="206"/>
      <c r="FN1227" s="206"/>
      <c r="FO1227" s="206"/>
      <c r="FP1227" s="206"/>
      <c r="FQ1227" s="206"/>
      <c r="FR1227" s="206"/>
      <c r="FS1227" s="206"/>
      <c r="FT1227" s="206"/>
      <c r="FU1227" s="206"/>
      <c r="FV1227" s="206"/>
      <c r="FW1227" s="206"/>
      <c r="FX1227" s="206"/>
      <c r="FY1227" s="206"/>
      <c r="FZ1227" s="206"/>
      <c r="GA1227" s="206"/>
      <c r="GB1227" s="206"/>
      <c r="GC1227" s="206"/>
      <c r="GD1227" s="206"/>
      <c r="GE1227" s="206"/>
      <c r="GF1227" s="206"/>
      <c r="GG1227" s="206"/>
      <c r="GH1227" s="206"/>
      <c r="GI1227" s="206"/>
      <c r="GJ1227" s="206"/>
      <c r="GK1227" s="206"/>
      <c r="GL1227" s="206"/>
      <c r="GM1227" s="206"/>
      <c r="GN1227" s="206"/>
      <c r="GO1227" s="206"/>
      <c r="GP1227" s="206"/>
      <c r="GQ1227" s="206"/>
      <c r="GR1227" s="206"/>
      <c r="GS1227" s="206"/>
      <c r="GT1227" s="206"/>
      <c r="GU1227" s="206"/>
      <c r="GV1227" s="206"/>
      <c r="GW1227" s="206"/>
      <c r="GX1227" s="206"/>
      <c r="GY1227" s="206"/>
      <c r="GZ1227" s="206"/>
      <c r="HA1227" s="206"/>
      <c r="HB1227" s="206"/>
      <c r="HC1227" s="206"/>
      <c r="HD1227" s="206"/>
      <c r="HE1227" s="206"/>
      <c r="HF1227" s="206"/>
      <c r="HG1227" s="206"/>
      <c r="HH1227" s="206"/>
      <c r="HI1227" s="206"/>
      <c r="HJ1227" s="206"/>
      <c r="HK1227" s="206"/>
      <c r="HL1227" s="206"/>
      <c r="HM1227" s="206"/>
      <c r="HN1227" s="206"/>
      <c r="HO1227" s="206"/>
      <c r="HP1227" s="206"/>
      <c r="HQ1227" s="206"/>
      <c r="HR1227" s="206"/>
      <c r="HS1227" s="206"/>
      <c r="HT1227" s="206"/>
      <c r="HU1227" s="206"/>
      <c r="HV1227" s="206"/>
      <c r="HW1227" s="206"/>
      <c r="HX1227" s="206"/>
      <c r="HY1227" s="206"/>
      <c r="HZ1227" s="206"/>
      <c r="IA1227" s="206"/>
      <c r="IB1227" s="206"/>
      <c r="IC1227" s="206"/>
      <c r="ID1227" s="206"/>
      <c r="IE1227" s="206"/>
      <c r="IF1227" s="206"/>
      <c r="IG1227" s="206"/>
      <c r="IH1227" s="206"/>
    </row>
    <row r="1228" spans="1:242" s="225" customFormat="1" hidden="1" x14ac:dyDescent="0.25">
      <c r="A1228" s="206"/>
      <c r="B1228" s="206"/>
      <c r="C1228" s="207">
        <v>43802</v>
      </c>
      <c r="D1228" s="248" t="s">
        <v>2150</v>
      </c>
      <c r="E1228" s="238" t="s">
        <v>2137</v>
      </c>
      <c r="F1228" s="238"/>
      <c r="G1228" s="249" t="s">
        <v>2149</v>
      </c>
      <c r="H1228" s="285"/>
      <c r="I1228" s="263">
        <v>385000</v>
      </c>
      <c r="J1228" s="329">
        <f t="shared" si="19"/>
        <v>15943500</v>
      </c>
      <c r="K1228" s="419"/>
      <c r="L1228" s="287"/>
      <c r="M1228" s="238" t="s">
        <v>2137</v>
      </c>
      <c r="N1228" s="287"/>
      <c r="O1228" s="287"/>
      <c r="P1228" s="287"/>
      <c r="Q1228" s="287"/>
      <c r="R1228" s="287"/>
      <c r="S1228" s="287"/>
      <c r="T1228" s="287"/>
      <c r="U1228" s="287"/>
      <c r="V1228" s="287"/>
      <c r="W1228" s="287"/>
      <c r="X1228" s="287"/>
      <c r="Y1228" s="287"/>
      <c r="Z1228" s="287"/>
      <c r="AA1228" s="287"/>
      <c r="AB1228" s="287"/>
      <c r="AC1228" s="287"/>
      <c r="AD1228" s="287"/>
      <c r="AE1228" s="287"/>
      <c r="AF1228" s="287"/>
      <c r="AG1228" s="287"/>
      <c r="AH1228" s="287"/>
      <c r="AI1228" s="287"/>
      <c r="AJ1228" s="449"/>
      <c r="AK1228" s="206"/>
      <c r="AL1228" s="206"/>
      <c r="AM1228" s="206"/>
      <c r="AN1228" s="206"/>
      <c r="AO1228" s="206"/>
      <c r="AP1228" s="206"/>
      <c r="AQ1228" s="206"/>
      <c r="AR1228" s="206"/>
      <c r="AS1228" s="206"/>
      <c r="AT1228" s="206"/>
      <c r="AU1228" s="206"/>
      <c r="AV1228" s="206"/>
      <c r="AW1228" s="206"/>
      <c r="AX1228" s="206"/>
      <c r="AY1228" s="206"/>
      <c r="AZ1228" s="206"/>
      <c r="BA1228" s="206"/>
      <c r="BB1228" s="206"/>
      <c r="BC1228" s="206"/>
      <c r="BD1228" s="206"/>
      <c r="BE1228" s="206"/>
      <c r="BF1228" s="206"/>
      <c r="BG1228" s="206"/>
      <c r="BH1228" s="206"/>
      <c r="BI1228" s="206"/>
      <c r="BJ1228" s="206"/>
      <c r="BK1228" s="206"/>
      <c r="BL1228" s="206"/>
      <c r="BM1228" s="206"/>
      <c r="BN1228" s="206"/>
      <c r="BO1228" s="206"/>
      <c r="BP1228" s="206"/>
      <c r="BQ1228" s="206"/>
      <c r="BR1228" s="206"/>
      <c r="BS1228" s="206"/>
      <c r="BT1228" s="206"/>
      <c r="BU1228" s="206"/>
      <c r="BV1228" s="206"/>
      <c r="BW1228" s="206"/>
      <c r="BX1228" s="206"/>
      <c r="BY1228" s="206"/>
      <c r="BZ1228" s="206"/>
      <c r="CA1228" s="206"/>
      <c r="CB1228" s="206"/>
      <c r="CC1228" s="206"/>
      <c r="CD1228" s="206"/>
      <c r="CE1228" s="206"/>
      <c r="CF1228" s="206"/>
      <c r="CG1228" s="206"/>
      <c r="CH1228" s="206"/>
      <c r="CI1228" s="206"/>
      <c r="CJ1228" s="206"/>
      <c r="CK1228" s="206"/>
      <c r="CL1228" s="206"/>
      <c r="CM1228" s="206"/>
      <c r="CN1228" s="206"/>
      <c r="CO1228" s="206"/>
      <c r="CP1228" s="206"/>
      <c r="CQ1228" s="206"/>
      <c r="CR1228" s="206"/>
      <c r="CS1228" s="206"/>
      <c r="CT1228" s="206"/>
      <c r="CU1228" s="206"/>
      <c r="CV1228" s="206"/>
      <c r="CW1228" s="206"/>
      <c r="CX1228" s="206"/>
      <c r="CY1228" s="206"/>
      <c r="CZ1228" s="206"/>
      <c r="DA1228" s="206"/>
      <c r="DB1228" s="206"/>
      <c r="DC1228" s="206"/>
      <c r="DD1228" s="206"/>
      <c r="DE1228" s="206"/>
      <c r="DF1228" s="206"/>
      <c r="DG1228" s="206"/>
      <c r="DH1228" s="206"/>
      <c r="DI1228" s="206"/>
      <c r="DJ1228" s="206"/>
      <c r="DK1228" s="206"/>
      <c r="DL1228" s="206"/>
      <c r="DM1228" s="206"/>
      <c r="DN1228" s="206"/>
      <c r="DO1228" s="206"/>
      <c r="DP1228" s="206"/>
      <c r="DQ1228" s="206"/>
      <c r="DR1228" s="206"/>
      <c r="DS1228" s="206"/>
      <c r="DT1228" s="206"/>
      <c r="DU1228" s="206"/>
      <c r="DV1228" s="206"/>
      <c r="DW1228" s="206"/>
      <c r="DX1228" s="206"/>
      <c r="DY1228" s="206"/>
      <c r="DZ1228" s="206"/>
      <c r="EA1228" s="206"/>
      <c r="EB1228" s="206"/>
      <c r="EC1228" s="206"/>
      <c r="ED1228" s="206"/>
      <c r="EE1228" s="206"/>
      <c r="EF1228" s="206"/>
      <c r="EG1228" s="206"/>
      <c r="EH1228" s="206"/>
      <c r="EI1228" s="206"/>
      <c r="EJ1228" s="206"/>
      <c r="EK1228" s="206"/>
      <c r="EL1228" s="206"/>
      <c r="EM1228" s="206"/>
      <c r="EN1228" s="206"/>
      <c r="EO1228" s="206"/>
      <c r="EP1228" s="206"/>
      <c r="EQ1228" s="206"/>
      <c r="ER1228" s="206"/>
      <c r="ES1228" s="206"/>
      <c r="ET1228" s="206"/>
      <c r="EU1228" s="206"/>
      <c r="EV1228" s="206"/>
      <c r="EW1228" s="206"/>
      <c r="EX1228" s="206"/>
      <c r="EY1228" s="206"/>
      <c r="EZ1228" s="206"/>
      <c r="FA1228" s="206"/>
      <c r="FB1228" s="206"/>
      <c r="FC1228" s="206"/>
      <c r="FD1228" s="206"/>
      <c r="FE1228" s="206"/>
      <c r="FF1228" s="206"/>
      <c r="FG1228" s="206"/>
      <c r="FH1228" s="206"/>
      <c r="FI1228" s="206"/>
      <c r="FJ1228" s="206"/>
      <c r="FK1228" s="206"/>
      <c r="FL1228" s="206"/>
      <c r="FM1228" s="206"/>
      <c r="FN1228" s="206"/>
      <c r="FO1228" s="206"/>
      <c r="FP1228" s="206"/>
      <c r="FQ1228" s="206"/>
      <c r="FR1228" s="206"/>
      <c r="FS1228" s="206"/>
      <c r="FT1228" s="206"/>
      <c r="FU1228" s="206"/>
      <c r="FV1228" s="206"/>
      <c r="FW1228" s="206"/>
      <c r="FX1228" s="206"/>
      <c r="FY1228" s="206"/>
      <c r="FZ1228" s="206"/>
      <c r="GA1228" s="206"/>
      <c r="GB1228" s="206"/>
      <c r="GC1228" s="206"/>
      <c r="GD1228" s="206"/>
      <c r="GE1228" s="206"/>
      <c r="GF1228" s="206"/>
      <c r="GG1228" s="206"/>
      <c r="GH1228" s="206"/>
      <c r="GI1228" s="206"/>
      <c r="GJ1228" s="206"/>
      <c r="GK1228" s="206"/>
      <c r="GL1228" s="206"/>
      <c r="GM1228" s="206"/>
      <c r="GN1228" s="206"/>
      <c r="GO1228" s="206"/>
      <c r="GP1228" s="206"/>
      <c r="GQ1228" s="206"/>
      <c r="GR1228" s="206"/>
      <c r="GS1228" s="206"/>
      <c r="GT1228" s="206"/>
      <c r="GU1228" s="206"/>
      <c r="GV1228" s="206"/>
      <c r="GW1228" s="206"/>
      <c r="GX1228" s="206"/>
      <c r="GY1228" s="206"/>
      <c r="GZ1228" s="206"/>
      <c r="HA1228" s="206"/>
      <c r="HB1228" s="206"/>
      <c r="HC1228" s="206"/>
      <c r="HD1228" s="206"/>
      <c r="HE1228" s="206"/>
      <c r="HF1228" s="206"/>
      <c r="HG1228" s="206"/>
      <c r="HH1228" s="206"/>
      <c r="HI1228" s="206"/>
      <c r="HJ1228" s="206"/>
      <c r="HK1228" s="206"/>
      <c r="HL1228" s="206"/>
      <c r="HM1228" s="206"/>
      <c r="HN1228" s="206"/>
      <c r="HO1228" s="206"/>
      <c r="HP1228" s="206"/>
      <c r="HQ1228" s="206"/>
      <c r="HR1228" s="206"/>
      <c r="HS1228" s="206"/>
      <c r="HT1228" s="206"/>
      <c r="HU1228" s="206"/>
      <c r="HV1228" s="206"/>
      <c r="HW1228" s="206"/>
      <c r="HX1228" s="206"/>
      <c r="HY1228" s="206"/>
      <c r="HZ1228" s="206"/>
      <c r="IA1228" s="206"/>
      <c r="IB1228" s="206"/>
      <c r="IC1228" s="206"/>
      <c r="ID1228" s="206"/>
      <c r="IE1228" s="206"/>
      <c r="IF1228" s="206"/>
      <c r="IG1228" s="206"/>
      <c r="IH1228" s="206"/>
    </row>
    <row r="1229" spans="1:242" s="225" customFormat="1" hidden="1" x14ac:dyDescent="0.25">
      <c r="A1229" s="206"/>
      <c r="B1229" s="206"/>
      <c r="C1229" s="207">
        <v>43803</v>
      </c>
      <c r="D1229" s="248" t="s">
        <v>2151</v>
      </c>
      <c r="E1229" s="238" t="s">
        <v>2138</v>
      </c>
      <c r="F1229" s="238"/>
      <c r="G1229" s="249" t="s">
        <v>1281</v>
      </c>
      <c r="H1229" s="285"/>
      <c r="I1229" s="263">
        <v>1504935</v>
      </c>
      <c r="J1229" s="329">
        <f t="shared" si="19"/>
        <v>14438565</v>
      </c>
      <c r="K1229" s="419"/>
      <c r="L1229" s="287"/>
      <c r="M1229" s="238" t="s">
        <v>2138</v>
      </c>
      <c r="N1229" s="287"/>
      <c r="O1229" s="287"/>
      <c r="P1229" s="287"/>
      <c r="Q1229" s="287"/>
      <c r="R1229" s="287"/>
      <c r="S1229" s="287"/>
      <c r="T1229" s="287"/>
      <c r="U1229" s="287"/>
      <c r="V1229" s="287"/>
      <c r="W1229" s="287"/>
      <c r="X1229" s="287"/>
      <c r="Y1229" s="287"/>
      <c r="Z1229" s="287"/>
      <c r="AA1229" s="287"/>
      <c r="AB1229" s="287"/>
      <c r="AC1229" s="287"/>
      <c r="AD1229" s="287"/>
      <c r="AE1229" s="287"/>
      <c r="AF1229" s="287"/>
      <c r="AG1229" s="287"/>
      <c r="AH1229" s="287"/>
      <c r="AI1229" s="287"/>
      <c r="AJ1229" s="449"/>
      <c r="AK1229" s="206"/>
      <c r="AL1229" s="206"/>
      <c r="AM1229" s="206"/>
      <c r="AN1229" s="206"/>
      <c r="AO1229" s="206"/>
      <c r="AP1229" s="206"/>
      <c r="AQ1229" s="206"/>
      <c r="AR1229" s="206"/>
      <c r="AS1229" s="206"/>
      <c r="AT1229" s="206"/>
      <c r="AU1229" s="206"/>
      <c r="AV1229" s="206"/>
      <c r="AW1229" s="206"/>
      <c r="AX1229" s="206"/>
      <c r="AY1229" s="206"/>
      <c r="AZ1229" s="206"/>
      <c r="BA1229" s="206"/>
      <c r="BB1229" s="206"/>
      <c r="BC1229" s="206"/>
      <c r="BD1229" s="206"/>
      <c r="BE1229" s="206"/>
      <c r="BF1229" s="206"/>
      <c r="BG1229" s="206"/>
      <c r="BH1229" s="206"/>
      <c r="BI1229" s="206"/>
      <c r="BJ1229" s="206"/>
      <c r="BK1229" s="206"/>
      <c r="BL1229" s="206"/>
      <c r="BM1229" s="206"/>
      <c r="BN1229" s="206"/>
      <c r="BO1229" s="206"/>
      <c r="BP1229" s="206"/>
      <c r="BQ1229" s="206"/>
      <c r="BR1229" s="206"/>
      <c r="BS1229" s="206"/>
      <c r="BT1229" s="206"/>
      <c r="BU1229" s="206"/>
      <c r="BV1229" s="206"/>
      <c r="BW1229" s="206"/>
      <c r="BX1229" s="206"/>
      <c r="BY1229" s="206"/>
      <c r="BZ1229" s="206"/>
      <c r="CA1229" s="206"/>
      <c r="CB1229" s="206"/>
      <c r="CC1229" s="206"/>
      <c r="CD1229" s="206"/>
      <c r="CE1229" s="206"/>
      <c r="CF1229" s="206"/>
      <c r="CG1229" s="206"/>
      <c r="CH1229" s="206"/>
      <c r="CI1229" s="206"/>
      <c r="CJ1229" s="206"/>
      <c r="CK1229" s="206"/>
      <c r="CL1229" s="206"/>
      <c r="CM1229" s="206"/>
      <c r="CN1229" s="206"/>
      <c r="CO1229" s="206"/>
      <c r="CP1229" s="206"/>
      <c r="CQ1229" s="206"/>
      <c r="CR1229" s="206"/>
      <c r="CS1229" s="206"/>
      <c r="CT1229" s="206"/>
      <c r="CU1229" s="206"/>
      <c r="CV1229" s="206"/>
      <c r="CW1229" s="206"/>
      <c r="CX1229" s="206"/>
      <c r="CY1229" s="206"/>
      <c r="CZ1229" s="206"/>
      <c r="DA1229" s="206"/>
      <c r="DB1229" s="206"/>
      <c r="DC1229" s="206"/>
      <c r="DD1229" s="206"/>
      <c r="DE1229" s="206"/>
      <c r="DF1229" s="206"/>
      <c r="DG1229" s="206"/>
      <c r="DH1229" s="206"/>
      <c r="DI1229" s="206"/>
      <c r="DJ1229" s="206"/>
      <c r="DK1229" s="206"/>
      <c r="DL1229" s="206"/>
      <c r="DM1229" s="206"/>
      <c r="DN1229" s="206"/>
      <c r="DO1229" s="206"/>
      <c r="DP1229" s="206"/>
      <c r="DQ1229" s="206"/>
      <c r="DR1229" s="206"/>
      <c r="DS1229" s="206"/>
      <c r="DT1229" s="206"/>
      <c r="DU1229" s="206"/>
      <c r="DV1229" s="206"/>
      <c r="DW1229" s="206"/>
      <c r="DX1229" s="206"/>
      <c r="DY1229" s="206"/>
      <c r="DZ1229" s="206"/>
      <c r="EA1229" s="206"/>
      <c r="EB1229" s="206"/>
      <c r="EC1229" s="206"/>
      <c r="ED1229" s="206"/>
      <c r="EE1229" s="206"/>
      <c r="EF1229" s="206"/>
      <c r="EG1229" s="206"/>
      <c r="EH1229" s="206"/>
      <c r="EI1229" s="206"/>
      <c r="EJ1229" s="206"/>
      <c r="EK1229" s="206"/>
      <c r="EL1229" s="206"/>
      <c r="EM1229" s="206"/>
      <c r="EN1229" s="206"/>
      <c r="EO1229" s="206"/>
      <c r="EP1229" s="206"/>
      <c r="EQ1229" s="206"/>
      <c r="ER1229" s="206"/>
      <c r="ES1229" s="206"/>
      <c r="ET1229" s="206"/>
      <c r="EU1229" s="206"/>
      <c r="EV1229" s="206"/>
      <c r="EW1229" s="206"/>
      <c r="EX1229" s="206"/>
      <c r="EY1229" s="206"/>
      <c r="EZ1229" s="206"/>
      <c r="FA1229" s="206"/>
      <c r="FB1229" s="206"/>
      <c r="FC1229" s="206"/>
      <c r="FD1229" s="206"/>
      <c r="FE1229" s="206"/>
      <c r="FF1229" s="206"/>
      <c r="FG1229" s="206"/>
      <c r="FH1229" s="206"/>
      <c r="FI1229" s="206"/>
      <c r="FJ1229" s="206"/>
      <c r="FK1229" s="206"/>
      <c r="FL1229" s="206"/>
      <c r="FM1229" s="206"/>
      <c r="FN1229" s="206"/>
      <c r="FO1229" s="206"/>
      <c r="FP1229" s="206"/>
      <c r="FQ1229" s="206"/>
      <c r="FR1229" s="206"/>
      <c r="FS1229" s="206"/>
      <c r="FT1229" s="206"/>
      <c r="FU1229" s="206"/>
      <c r="FV1229" s="206"/>
      <c r="FW1229" s="206"/>
      <c r="FX1229" s="206"/>
      <c r="FY1229" s="206"/>
      <c r="FZ1229" s="206"/>
      <c r="GA1229" s="206"/>
      <c r="GB1229" s="206"/>
      <c r="GC1229" s="206"/>
      <c r="GD1229" s="206"/>
      <c r="GE1229" s="206"/>
      <c r="GF1229" s="206"/>
      <c r="GG1229" s="206"/>
      <c r="GH1229" s="206"/>
      <c r="GI1229" s="206"/>
      <c r="GJ1229" s="206"/>
      <c r="GK1229" s="206"/>
      <c r="GL1229" s="206"/>
      <c r="GM1229" s="206"/>
      <c r="GN1229" s="206"/>
      <c r="GO1229" s="206"/>
      <c r="GP1229" s="206"/>
      <c r="GQ1229" s="206"/>
      <c r="GR1229" s="206"/>
      <c r="GS1229" s="206"/>
      <c r="GT1229" s="206"/>
      <c r="GU1229" s="206"/>
      <c r="GV1229" s="206"/>
      <c r="GW1229" s="206"/>
      <c r="GX1229" s="206"/>
      <c r="GY1229" s="206"/>
      <c r="GZ1229" s="206"/>
      <c r="HA1229" s="206"/>
      <c r="HB1229" s="206"/>
      <c r="HC1229" s="206"/>
      <c r="HD1229" s="206"/>
      <c r="HE1229" s="206"/>
      <c r="HF1229" s="206"/>
      <c r="HG1229" s="206"/>
      <c r="HH1229" s="206"/>
      <c r="HI1229" s="206"/>
      <c r="HJ1229" s="206"/>
      <c r="HK1229" s="206"/>
      <c r="HL1229" s="206"/>
      <c r="HM1229" s="206"/>
      <c r="HN1229" s="206"/>
      <c r="HO1229" s="206"/>
      <c r="HP1229" s="206"/>
      <c r="HQ1229" s="206"/>
      <c r="HR1229" s="206"/>
      <c r="HS1229" s="206"/>
      <c r="HT1229" s="206"/>
      <c r="HU1229" s="206"/>
      <c r="HV1229" s="206"/>
      <c r="HW1229" s="206"/>
      <c r="HX1229" s="206"/>
      <c r="HY1229" s="206"/>
      <c r="HZ1229" s="206"/>
      <c r="IA1229" s="206"/>
      <c r="IB1229" s="206"/>
      <c r="IC1229" s="206"/>
      <c r="ID1229" s="206"/>
      <c r="IE1229" s="206"/>
      <c r="IF1229" s="206"/>
      <c r="IG1229" s="206"/>
      <c r="IH1229" s="206"/>
    </row>
    <row r="1230" spans="1:242" s="225" customFormat="1" hidden="1" x14ac:dyDescent="0.25">
      <c r="A1230" s="206"/>
      <c r="B1230" s="206"/>
      <c r="C1230" s="207">
        <v>43803</v>
      </c>
      <c r="D1230" s="248" t="s">
        <v>2153</v>
      </c>
      <c r="E1230" s="238" t="s">
        <v>2139</v>
      </c>
      <c r="F1230" s="238"/>
      <c r="G1230" s="249" t="s">
        <v>2152</v>
      </c>
      <c r="H1230" s="285"/>
      <c r="I1230" s="263">
        <v>35000</v>
      </c>
      <c r="J1230" s="329">
        <f t="shared" si="19"/>
        <v>14403565</v>
      </c>
      <c r="K1230" s="419"/>
      <c r="L1230" s="287"/>
      <c r="M1230" s="238" t="s">
        <v>2139</v>
      </c>
      <c r="N1230" s="287"/>
      <c r="O1230" s="287"/>
      <c r="P1230" s="287"/>
      <c r="Q1230" s="287"/>
      <c r="R1230" s="287"/>
      <c r="S1230" s="287"/>
      <c r="T1230" s="287"/>
      <c r="U1230" s="287"/>
      <c r="V1230" s="287"/>
      <c r="W1230" s="287"/>
      <c r="X1230" s="287"/>
      <c r="Y1230" s="287"/>
      <c r="Z1230" s="287"/>
      <c r="AA1230" s="287"/>
      <c r="AB1230" s="287"/>
      <c r="AC1230" s="287"/>
      <c r="AD1230" s="287"/>
      <c r="AE1230" s="287"/>
      <c r="AF1230" s="287"/>
      <c r="AG1230" s="287"/>
      <c r="AH1230" s="287"/>
      <c r="AI1230" s="287"/>
      <c r="AJ1230" s="449"/>
      <c r="AK1230" s="206"/>
      <c r="AL1230" s="206"/>
      <c r="AM1230" s="206"/>
      <c r="AN1230" s="206"/>
      <c r="AO1230" s="206"/>
      <c r="AP1230" s="206"/>
      <c r="AQ1230" s="206"/>
      <c r="AR1230" s="206"/>
      <c r="AS1230" s="206"/>
      <c r="AT1230" s="206"/>
      <c r="AU1230" s="206"/>
      <c r="AV1230" s="206"/>
      <c r="AW1230" s="206"/>
      <c r="AX1230" s="206"/>
      <c r="AY1230" s="206"/>
      <c r="AZ1230" s="206"/>
      <c r="BA1230" s="206"/>
      <c r="BB1230" s="206"/>
      <c r="BC1230" s="206"/>
      <c r="BD1230" s="206"/>
      <c r="BE1230" s="206"/>
      <c r="BF1230" s="206"/>
      <c r="BG1230" s="206"/>
      <c r="BH1230" s="206"/>
      <c r="BI1230" s="206"/>
      <c r="BJ1230" s="206"/>
      <c r="BK1230" s="206"/>
      <c r="BL1230" s="206"/>
      <c r="BM1230" s="206"/>
      <c r="BN1230" s="206"/>
      <c r="BO1230" s="206"/>
      <c r="BP1230" s="206"/>
      <c r="BQ1230" s="206"/>
      <c r="BR1230" s="206"/>
      <c r="BS1230" s="206"/>
      <c r="BT1230" s="206"/>
      <c r="BU1230" s="206"/>
      <c r="BV1230" s="206"/>
      <c r="BW1230" s="206"/>
      <c r="BX1230" s="206"/>
      <c r="BY1230" s="206"/>
      <c r="BZ1230" s="206"/>
      <c r="CA1230" s="206"/>
      <c r="CB1230" s="206"/>
      <c r="CC1230" s="206"/>
      <c r="CD1230" s="206"/>
      <c r="CE1230" s="206"/>
      <c r="CF1230" s="206"/>
      <c r="CG1230" s="206"/>
      <c r="CH1230" s="206"/>
      <c r="CI1230" s="206"/>
      <c r="CJ1230" s="206"/>
      <c r="CK1230" s="206"/>
      <c r="CL1230" s="206"/>
      <c r="CM1230" s="206"/>
      <c r="CN1230" s="206"/>
      <c r="CO1230" s="206"/>
      <c r="CP1230" s="206"/>
      <c r="CQ1230" s="206"/>
      <c r="CR1230" s="206"/>
      <c r="CS1230" s="206"/>
      <c r="CT1230" s="206"/>
      <c r="CU1230" s="206"/>
      <c r="CV1230" s="206"/>
      <c r="CW1230" s="206"/>
      <c r="CX1230" s="206"/>
      <c r="CY1230" s="206"/>
      <c r="CZ1230" s="206"/>
      <c r="DA1230" s="206"/>
      <c r="DB1230" s="206"/>
      <c r="DC1230" s="206"/>
      <c r="DD1230" s="206"/>
      <c r="DE1230" s="206"/>
      <c r="DF1230" s="206"/>
      <c r="DG1230" s="206"/>
      <c r="DH1230" s="206"/>
      <c r="DI1230" s="206"/>
      <c r="DJ1230" s="206"/>
      <c r="DK1230" s="206"/>
      <c r="DL1230" s="206"/>
      <c r="DM1230" s="206"/>
      <c r="DN1230" s="206"/>
      <c r="DO1230" s="206"/>
      <c r="DP1230" s="206"/>
      <c r="DQ1230" s="206"/>
      <c r="DR1230" s="206"/>
      <c r="DS1230" s="206"/>
      <c r="DT1230" s="206"/>
      <c r="DU1230" s="206"/>
      <c r="DV1230" s="206"/>
      <c r="DW1230" s="206"/>
      <c r="DX1230" s="206"/>
      <c r="DY1230" s="206"/>
      <c r="DZ1230" s="206"/>
      <c r="EA1230" s="206"/>
      <c r="EB1230" s="206"/>
      <c r="EC1230" s="206"/>
      <c r="ED1230" s="206"/>
      <c r="EE1230" s="206"/>
      <c r="EF1230" s="206"/>
      <c r="EG1230" s="206"/>
      <c r="EH1230" s="206"/>
      <c r="EI1230" s="206"/>
      <c r="EJ1230" s="206"/>
      <c r="EK1230" s="206"/>
      <c r="EL1230" s="206"/>
      <c r="EM1230" s="206"/>
      <c r="EN1230" s="206"/>
      <c r="EO1230" s="206"/>
      <c r="EP1230" s="206"/>
      <c r="EQ1230" s="206"/>
      <c r="ER1230" s="206"/>
      <c r="ES1230" s="206"/>
      <c r="ET1230" s="206"/>
      <c r="EU1230" s="206"/>
      <c r="EV1230" s="206"/>
      <c r="EW1230" s="206"/>
      <c r="EX1230" s="206"/>
      <c r="EY1230" s="206"/>
      <c r="EZ1230" s="206"/>
      <c r="FA1230" s="206"/>
      <c r="FB1230" s="206"/>
      <c r="FC1230" s="206"/>
      <c r="FD1230" s="206"/>
      <c r="FE1230" s="206"/>
      <c r="FF1230" s="206"/>
      <c r="FG1230" s="206"/>
      <c r="FH1230" s="206"/>
      <c r="FI1230" s="206"/>
      <c r="FJ1230" s="206"/>
      <c r="FK1230" s="206"/>
      <c r="FL1230" s="206"/>
      <c r="FM1230" s="206"/>
      <c r="FN1230" s="206"/>
      <c r="FO1230" s="206"/>
      <c r="FP1230" s="206"/>
      <c r="FQ1230" s="206"/>
      <c r="FR1230" s="206"/>
      <c r="FS1230" s="206"/>
      <c r="FT1230" s="206"/>
      <c r="FU1230" s="206"/>
      <c r="FV1230" s="206"/>
      <c r="FW1230" s="206"/>
      <c r="FX1230" s="206"/>
      <c r="FY1230" s="206"/>
      <c r="FZ1230" s="206"/>
      <c r="GA1230" s="206"/>
      <c r="GB1230" s="206"/>
      <c r="GC1230" s="206"/>
      <c r="GD1230" s="206"/>
      <c r="GE1230" s="206"/>
      <c r="GF1230" s="206"/>
      <c r="GG1230" s="206"/>
      <c r="GH1230" s="206"/>
      <c r="GI1230" s="206"/>
      <c r="GJ1230" s="206"/>
      <c r="GK1230" s="206"/>
      <c r="GL1230" s="206"/>
      <c r="GM1230" s="206"/>
      <c r="GN1230" s="206"/>
      <c r="GO1230" s="206"/>
      <c r="GP1230" s="206"/>
      <c r="GQ1230" s="206"/>
      <c r="GR1230" s="206"/>
      <c r="GS1230" s="206"/>
      <c r="GT1230" s="206"/>
      <c r="GU1230" s="206"/>
      <c r="GV1230" s="206"/>
      <c r="GW1230" s="206"/>
      <c r="GX1230" s="206"/>
      <c r="GY1230" s="206"/>
      <c r="GZ1230" s="206"/>
      <c r="HA1230" s="206"/>
      <c r="HB1230" s="206"/>
      <c r="HC1230" s="206"/>
      <c r="HD1230" s="206"/>
      <c r="HE1230" s="206"/>
      <c r="HF1230" s="206"/>
      <c r="HG1230" s="206"/>
      <c r="HH1230" s="206"/>
      <c r="HI1230" s="206"/>
      <c r="HJ1230" s="206"/>
      <c r="HK1230" s="206"/>
      <c r="HL1230" s="206"/>
      <c r="HM1230" s="206"/>
      <c r="HN1230" s="206"/>
      <c r="HO1230" s="206"/>
      <c r="HP1230" s="206"/>
      <c r="HQ1230" s="206"/>
      <c r="HR1230" s="206"/>
      <c r="HS1230" s="206"/>
      <c r="HT1230" s="206"/>
      <c r="HU1230" s="206"/>
      <c r="HV1230" s="206"/>
      <c r="HW1230" s="206"/>
      <c r="HX1230" s="206"/>
      <c r="HY1230" s="206"/>
      <c r="HZ1230" s="206"/>
      <c r="IA1230" s="206"/>
      <c r="IB1230" s="206"/>
      <c r="IC1230" s="206"/>
      <c r="ID1230" s="206"/>
      <c r="IE1230" s="206"/>
      <c r="IF1230" s="206"/>
      <c r="IG1230" s="206"/>
      <c r="IH1230" s="206"/>
    </row>
    <row r="1231" spans="1:242" s="225" customFormat="1" hidden="1" x14ac:dyDescent="0.25">
      <c r="A1231" s="206"/>
      <c r="B1231" s="206"/>
      <c r="C1231" s="216">
        <v>43803</v>
      </c>
      <c r="D1231" s="248" t="s">
        <v>2154</v>
      </c>
      <c r="E1231" s="238" t="s">
        <v>2140</v>
      </c>
      <c r="F1231" s="238"/>
      <c r="G1231" s="249" t="s">
        <v>1575</v>
      </c>
      <c r="H1231" s="285"/>
      <c r="I1231" s="263">
        <v>3919622</v>
      </c>
      <c r="J1231" s="329">
        <f t="shared" si="19"/>
        <v>10483943</v>
      </c>
      <c r="K1231" s="419"/>
      <c r="L1231" s="287"/>
      <c r="M1231" s="238" t="s">
        <v>2140</v>
      </c>
      <c r="N1231" s="287"/>
      <c r="O1231" s="287"/>
      <c r="P1231" s="287"/>
      <c r="Q1231" s="287"/>
      <c r="R1231" s="287"/>
      <c r="S1231" s="287"/>
      <c r="T1231" s="287"/>
      <c r="U1231" s="287"/>
      <c r="V1231" s="287"/>
      <c r="W1231" s="287"/>
      <c r="X1231" s="287"/>
      <c r="Y1231" s="287"/>
      <c r="Z1231" s="287"/>
      <c r="AA1231" s="287"/>
      <c r="AB1231" s="287"/>
      <c r="AC1231" s="287"/>
      <c r="AD1231" s="287"/>
      <c r="AE1231" s="287"/>
      <c r="AF1231" s="287"/>
      <c r="AG1231" s="287"/>
      <c r="AH1231" s="287"/>
      <c r="AI1231" s="287"/>
      <c r="AJ1231" s="449"/>
      <c r="AK1231" s="206"/>
      <c r="AL1231" s="206"/>
      <c r="AM1231" s="206"/>
      <c r="AN1231" s="206"/>
      <c r="AO1231" s="206"/>
      <c r="AP1231" s="206"/>
      <c r="AQ1231" s="206"/>
      <c r="AR1231" s="206"/>
      <c r="AS1231" s="206"/>
      <c r="AT1231" s="206"/>
      <c r="AU1231" s="206"/>
      <c r="AV1231" s="206"/>
      <c r="AW1231" s="206"/>
      <c r="AX1231" s="206"/>
      <c r="AY1231" s="206"/>
      <c r="AZ1231" s="206"/>
      <c r="BA1231" s="206"/>
      <c r="BB1231" s="206"/>
      <c r="BC1231" s="206"/>
      <c r="BD1231" s="206"/>
      <c r="BE1231" s="206"/>
      <c r="BF1231" s="206"/>
      <c r="BG1231" s="206"/>
      <c r="BH1231" s="206"/>
      <c r="BI1231" s="206"/>
      <c r="BJ1231" s="206"/>
      <c r="BK1231" s="206"/>
      <c r="BL1231" s="206"/>
      <c r="BM1231" s="206"/>
      <c r="BN1231" s="206"/>
      <c r="BO1231" s="206"/>
      <c r="BP1231" s="206"/>
      <c r="BQ1231" s="206"/>
      <c r="BR1231" s="206"/>
      <c r="BS1231" s="206"/>
      <c r="BT1231" s="206"/>
      <c r="BU1231" s="206"/>
      <c r="BV1231" s="206"/>
      <c r="BW1231" s="206"/>
      <c r="BX1231" s="206"/>
      <c r="BY1231" s="206"/>
      <c r="BZ1231" s="206"/>
      <c r="CA1231" s="206"/>
      <c r="CB1231" s="206"/>
      <c r="CC1231" s="206"/>
      <c r="CD1231" s="206"/>
      <c r="CE1231" s="206"/>
      <c r="CF1231" s="206"/>
      <c r="CG1231" s="206"/>
      <c r="CH1231" s="206"/>
      <c r="CI1231" s="206"/>
      <c r="CJ1231" s="206"/>
      <c r="CK1231" s="206"/>
      <c r="CL1231" s="206"/>
      <c r="CM1231" s="206"/>
      <c r="CN1231" s="206"/>
      <c r="CO1231" s="206"/>
      <c r="CP1231" s="206"/>
      <c r="CQ1231" s="206"/>
      <c r="CR1231" s="206"/>
      <c r="CS1231" s="206"/>
      <c r="CT1231" s="206"/>
      <c r="CU1231" s="206"/>
      <c r="CV1231" s="206"/>
      <c r="CW1231" s="206"/>
      <c r="CX1231" s="206"/>
      <c r="CY1231" s="206"/>
      <c r="CZ1231" s="206"/>
      <c r="DA1231" s="206"/>
      <c r="DB1231" s="206"/>
      <c r="DC1231" s="206"/>
      <c r="DD1231" s="206"/>
      <c r="DE1231" s="206"/>
      <c r="DF1231" s="206"/>
      <c r="DG1231" s="206"/>
      <c r="DH1231" s="206"/>
      <c r="DI1231" s="206"/>
      <c r="DJ1231" s="206"/>
      <c r="DK1231" s="206"/>
      <c r="DL1231" s="206"/>
      <c r="DM1231" s="206"/>
      <c r="DN1231" s="206"/>
      <c r="DO1231" s="206"/>
      <c r="DP1231" s="206"/>
      <c r="DQ1231" s="206"/>
      <c r="DR1231" s="206"/>
      <c r="DS1231" s="206"/>
      <c r="DT1231" s="206"/>
      <c r="DU1231" s="206"/>
      <c r="DV1231" s="206"/>
      <c r="DW1231" s="206"/>
      <c r="DX1231" s="206"/>
      <c r="DY1231" s="206"/>
      <c r="DZ1231" s="206"/>
      <c r="EA1231" s="206"/>
      <c r="EB1231" s="206"/>
      <c r="EC1231" s="206"/>
      <c r="ED1231" s="206"/>
      <c r="EE1231" s="206"/>
      <c r="EF1231" s="206"/>
      <c r="EG1231" s="206"/>
      <c r="EH1231" s="206"/>
      <c r="EI1231" s="206"/>
      <c r="EJ1231" s="206"/>
      <c r="EK1231" s="206"/>
      <c r="EL1231" s="206"/>
      <c r="EM1231" s="206"/>
      <c r="EN1231" s="206"/>
      <c r="EO1231" s="206"/>
      <c r="EP1231" s="206"/>
      <c r="EQ1231" s="206"/>
      <c r="ER1231" s="206"/>
      <c r="ES1231" s="206"/>
      <c r="ET1231" s="206"/>
      <c r="EU1231" s="206"/>
      <c r="EV1231" s="206"/>
      <c r="EW1231" s="206"/>
      <c r="EX1231" s="206"/>
      <c r="EY1231" s="206"/>
      <c r="EZ1231" s="206"/>
      <c r="FA1231" s="206"/>
      <c r="FB1231" s="206"/>
      <c r="FC1231" s="206"/>
      <c r="FD1231" s="206"/>
      <c r="FE1231" s="206"/>
      <c r="FF1231" s="206"/>
      <c r="FG1231" s="206"/>
      <c r="FH1231" s="206"/>
      <c r="FI1231" s="206"/>
      <c r="FJ1231" s="206"/>
      <c r="FK1231" s="206"/>
      <c r="FL1231" s="206"/>
      <c r="FM1231" s="206"/>
      <c r="FN1231" s="206"/>
      <c r="FO1231" s="206"/>
      <c r="FP1231" s="206"/>
      <c r="FQ1231" s="206"/>
      <c r="FR1231" s="206"/>
      <c r="FS1231" s="206"/>
      <c r="FT1231" s="206"/>
      <c r="FU1231" s="206"/>
      <c r="FV1231" s="206"/>
      <c r="FW1231" s="206"/>
      <c r="FX1231" s="206"/>
      <c r="FY1231" s="206"/>
      <c r="FZ1231" s="206"/>
      <c r="GA1231" s="206"/>
      <c r="GB1231" s="206"/>
      <c r="GC1231" s="206"/>
      <c r="GD1231" s="206"/>
      <c r="GE1231" s="206"/>
      <c r="GF1231" s="206"/>
      <c r="GG1231" s="206"/>
      <c r="GH1231" s="206"/>
      <c r="GI1231" s="206"/>
      <c r="GJ1231" s="206"/>
      <c r="GK1231" s="206"/>
      <c r="GL1231" s="206"/>
      <c r="GM1231" s="206"/>
      <c r="GN1231" s="206"/>
      <c r="GO1231" s="206"/>
      <c r="GP1231" s="206"/>
      <c r="GQ1231" s="206"/>
      <c r="GR1231" s="206"/>
      <c r="GS1231" s="206"/>
      <c r="GT1231" s="206"/>
      <c r="GU1231" s="206"/>
      <c r="GV1231" s="206"/>
      <c r="GW1231" s="206"/>
      <c r="GX1231" s="206"/>
      <c r="GY1231" s="206"/>
      <c r="GZ1231" s="206"/>
      <c r="HA1231" s="206"/>
      <c r="HB1231" s="206"/>
      <c r="HC1231" s="206"/>
      <c r="HD1231" s="206"/>
      <c r="HE1231" s="206"/>
      <c r="HF1231" s="206"/>
      <c r="HG1231" s="206"/>
      <c r="HH1231" s="206"/>
      <c r="HI1231" s="206"/>
      <c r="HJ1231" s="206"/>
      <c r="HK1231" s="206"/>
      <c r="HL1231" s="206"/>
      <c r="HM1231" s="206"/>
      <c r="HN1231" s="206"/>
      <c r="HO1231" s="206"/>
      <c r="HP1231" s="206"/>
      <c r="HQ1231" s="206"/>
      <c r="HR1231" s="206"/>
      <c r="HS1231" s="206"/>
      <c r="HT1231" s="206"/>
      <c r="HU1231" s="206"/>
      <c r="HV1231" s="206"/>
      <c r="HW1231" s="206"/>
      <c r="HX1231" s="206"/>
      <c r="HY1231" s="206"/>
      <c r="HZ1231" s="206"/>
      <c r="IA1231" s="206"/>
      <c r="IB1231" s="206"/>
      <c r="IC1231" s="206"/>
      <c r="ID1231" s="206"/>
      <c r="IE1231" s="206"/>
      <c r="IF1231" s="206"/>
      <c r="IG1231" s="206"/>
      <c r="IH1231" s="206"/>
    </row>
    <row r="1232" spans="1:242" s="225" customFormat="1" hidden="1" x14ac:dyDescent="0.25">
      <c r="A1232" s="206"/>
      <c r="B1232" s="206"/>
      <c r="C1232" s="207">
        <v>43804</v>
      </c>
      <c r="D1232" s="248" t="s">
        <v>2155</v>
      </c>
      <c r="E1232" s="238" t="s">
        <v>2141</v>
      </c>
      <c r="F1232" s="238"/>
      <c r="G1232" s="249" t="s">
        <v>1295</v>
      </c>
      <c r="H1232" s="285"/>
      <c r="I1232" s="263">
        <v>12500</v>
      </c>
      <c r="J1232" s="329">
        <f t="shared" si="19"/>
        <v>10471443</v>
      </c>
      <c r="K1232" s="419"/>
      <c r="L1232" s="287"/>
      <c r="M1232" s="238" t="s">
        <v>2141</v>
      </c>
      <c r="N1232" s="287"/>
      <c r="O1232" s="287"/>
      <c r="P1232" s="287"/>
      <c r="Q1232" s="287"/>
      <c r="R1232" s="287"/>
      <c r="S1232" s="287"/>
      <c r="T1232" s="287"/>
      <c r="U1232" s="287"/>
      <c r="V1232" s="287"/>
      <c r="W1232" s="287"/>
      <c r="X1232" s="287"/>
      <c r="Y1232" s="287"/>
      <c r="Z1232" s="287"/>
      <c r="AA1232" s="287"/>
      <c r="AB1232" s="287"/>
      <c r="AC1232" s="287"/>
      <c r="AD1232" s="287"/>
      <c r="AE1232" s="287"/>
      <c r="AF1232" s="287"/>
      <c r="AG1232" s="287"/>
      <c r="AH1232" s="287"/>
      <c r="AI1232" s="287"/>
      <c r="AJ1232" s="449"/>
      <c r="AK1232" s="206"/>
      <c r="AL1232" s="206"/>
      <c r="AM1232" s="206"/>
      <c r="AN1232" s="206"/>
      <c r="AO1232" s="206"/>
      <c r="AP1232" s="206"/>
      <c r="AQ1232" s="206"/>
      <c r="AR1232" s="206"/>
      <c r="AS1232" s="206"/>
      <c r="AT1232" s="206"/>
      <c r="AU1232" s="206"/>
      <c r="AV1232" s="206"/>
      <c r="AW1232" s="206"/>
      <c r="AX1232" s="206"/>
      <c r="AY1232" s="206"/>
      <c r="AZ1232" s="206"/>
      <c r="BA1232" s="206"/>
      <c r="BB1232" s="206"/>
      <c r="BC1232" s="206"/>
      <c r="BD1232" s="206"/>
      <c r="BE1232" s="206"/>
      <c r="BF1232" s="206"/>
      <c r="BG1232" s="206"/>
      <c r="BH1232" s="206"/>
      <c r="BI1232" s="206"/>
      <c r="BJ1232" s="206"/>
      <c r="BK1232" s="206"/>
      <c r="BL1232" s="206"/>
      <c r="BM1232" s="206"/>
      <c r="BN1232" s="206"/>
      <c r="BO1232" s="206"/>
      <c r="BP1232" s="206"/>
      <c r="BQ1232" s="206"/>
      <c r="BR1232" s="206"/>
      <c r="BS1232" s="206"/>
      <c r="BT1232" s="206"/>
      <c r="BU1232" s="206"/>
      <c r="BV1232" s="206"/>
      <c r="BW1232" s="206"/>
      <c r="BX1232" s="206"/>
      <c r="BY1232" s="206"/>
      <c r="BZ1232" s="206"/>
      <c r="CA1232" s="206"/>
      <c r="CB1232" s="206"/>
      <c r="CC1232" s="206"/>
      <c r="CD1232" s="206"/>
      <c r="CE1232" s="206"/>
      <c r="CF1232" s="206"/>
      <c r="CG1232" s="206"/>
      <c r="CH1232" s="206"/>
      <c r="CI1232" s="206"/>
      <c r="CJ1232" s="206"/>
      <c r="CK1232" s="206"/>
      <c r="CL1232" s="206"/>
      <c r="CM1232" s="206"/>
      <c r="CN1232" s="206"/>
      <c r="CO1232" s="206"/>
      <c r="CP1232" s="206"/>
      <c r="CQ1232" s="206"/>
      <c r="CR1232" s="206"/>
      <c r="CS1232" s="206"/>
      <c r="CT1232" s="206"/>
      <c r="CU1232" s="206"/>
      <c r="CV1232" s="206"/>
      <c r="CW1232" s="206"/>
      <c r="CX1232" s="206"/>
      <c r="CY1232" s="206"/>
      <c r="CZ1232" s="206"/>
      <c r="DA1232" s="206"/>
      <c r="DB1232" s="206"/>
      <c r="DC1232" s="206"/>
      <c r="DD1232" s="206"/>
      <c r="DE1232" s="206"/>
      <c r="DF1232" s="206"/>
      <c r="DG1232" s="206"/>
      <c r="DH1232" s="206"/>
      <c r="DI1232" s="206"/>
      <c r="DJ1232" s="206"/>
      <c r="DK1232" s="206"/>
      <c r="DL1232" s="206"/>
      <c r="DM1232" s="206"/>
      <c r="DN1232" s="206"/>
      <c r="DO1232" s="206"/>
      <c r="DP1232" s="206"/>
      <c r="DQ1232" s="206"/>
      <c r="DR1232" s="206"/>
      <c r="DS1232" s="206"/>
      <c r="DT1232" s="206"/>
      <c r="DU1232" s="206"/>
      <c r="DV1232" s="206"/>
      <c r="DW1232" s="206"/>
      <c r="DX1232" s="206"/>
      <c r="DY1232" s="206"/>
      <c r="DZ1232" s="206"/>
      <c r="EA1232" s="206"/>
      <c r="EB1232" s="206"/>
      <c r="EC1232" s="206"/>
      <c r="ED1232" s="206"/>
      <c r="EE1232" s="206"/>
      <c r="EF1232" s="206"/>
      <c r="EG1232" s="206"/>
      <c r="EH1232" s="206"/>
      <c r="EI1232" s="206"/>
      <c r="EJ1232" s="206"/>
      <c r="EK1232" s="206"/>
      <c r="EL1232" s="206"/>
      <c r="EM1232" s="206"/>
      <c r="EN1232" s="206"/>
      <c r="EO1232" s="206"/>
      <c r="EP1232" s="206"/>
      <c r="EQ1232" s="206"/>
      <c r="ER1232" s="206"/>
      <c r="ES1232" s="206"/>
      <c r="ET1232" s="206"/>
      <c r="EU1232" s="206"/>
      <c r="EV1232" s="206"/>
      <c r="EW1232" s="206"/>
      <c r="EX1232" s="206"/>
      <c r="EY1232" s="206"/>
      <c r="EZ1232" s="206"/>
      <c r="FA1232" s="206"/>
      <c r="FB1232" s="206"/>
      <c r="FC1232" s="206"/>
      <c r="FD1232" s="206"/>
      <c r="FE1232" s="206"/>
      <c r="FF1232" s="206"/>
      <c r="FG1232" s="206"/>
      <c r="FH1232" s="206"/>
      <c r="FI1232" s="206"/>
      <c r="FJ1232" s="206"/>
      <c r="FK1232" s="206"/>
      <c r="FL1232" s="206"/>
      <c r="FM1232" s="206"/>
      <c r="FN1232" s="206"/>
      <c r="FO1232" s="206"/>
      <c r="FP1232" s="206"/>
      <c r="FQ1232" s="206"/>
      <c r="FR1232" s="206"/>
      <c r="FS1232" s="206"/>
      <c r="FT1232" s="206"/>
      <c r="FU1232" s="206"/>
      <c r="FV1232" s="206"/>
      <c r="FW1232" s="206"/>
      <c r="FX1232" s="206"/>
      <c r="FY1232" s="206"/>
      <c r="FZ1232" s="206"/>
      <c r="GA1232" s="206"/>
      <c r="GB1232" s="206"/>
      <c r="GC1232" s="206"/>
      <c r="GD1232" s="206"/>
      <c r="GE1232" s="206"/>
      <c r="GF1232" s="206"/>
      <c r="GG1232" s="206"/>
      <c r="GH1232" s="206"/>
      <c r="GI1232" s="206"/>
      <c r="GJ1232" s="206"/>
      <c r="GK1232" s="206"/>
      <c r="GL1232" s="206"/>
      <c r="GM1232" s="206"/>
      <c r="GN1232" s="206"/>
      <c r="GO1232" s="206"/>
      <c r="GP1232" s="206"/>
      <c r="GQ1232" s="206"/>
      <c r="GR1232" s="206"/>
      <c r="GS1232" s="206"/>
      <c r="GT1232" s="206"/>
      <c r="GU1232" s="206"/>
      <c r="GV1232" s="206"/>
      <c r="GW1232" s="206"/>
      <c r="GX1232" s="206"/>
      <c r="GY1232" s="206"/>
      <c r="GZ1232" s="206"/>
      <c r="HA1232" s="206"/>
      <c r="HB1232" s="206"/>
      <c r="HC1232" s="206"/>
      <c r="HD1232" s="206"/>
      <c r="HE1232" s="206"/>
      <c r="HF1232" s="206"/>
      <c r="HG1232" s="206"/>
      <c r="HH1232" s="206"/>
      <c r="HI1232" s="206"/>
      <c r="HJ1232" s="206"/>
      <c r="HK1232" s="206"/>
      <c r="HL1232" s="206"/>
      <c r="HM1232" s="206"/>
      <c r="HN1232" s="206"/>
      <c r="HO1232" s="206"/>
      <c r="HP1232" s="206"/>
      <c r="HQ1232" s="206"/>
      <c r="HR1232" s="206"/>
      <c r="HS1232" s="206"/>
      <c r="HT1232" s="206"/>
      <c r="HU1232" s="206"/>
      <c r="HV1232" s="206"/>
      <c r="HW1232" s="206"/>
      <c r="HX1232" s="206"/>
      <c r="HY1232" s="206"/>
      <c r="HZ1232" s="206"/>
      <c r="IA1232" s="206"/>
      <c r="IB1232" s="206"/>
      <c r="IC1232" s="206"/>
      <c r="ID1232" s="206"/>
      <c r="IE1232" s="206"/>
      <c r="IF1232" s="206"/>
      <c r="IG1232" s="206"/>
      <c r="IH1232" s="206"/>
    </row>
    <row r="1233" spans="1:242" s="225" customFormat="1" hidden="1" x14ac:dyDescent="0.25">
      <c r="A1233" s="206"/>
      <c r="B1233" s="206"/>
      <c r="C1233" s="207">
        <v>43804</v>
      </c>
      <c r="D1233" s="248" t="s">
        <v>2157</v>
      </c>
      <c r="E1233" s="238" t="s">
        <v>2142</v>
      </c>
      <c r="F1233" s="238"/>
      <c r="G1233" s="249" t="s">
        <v>2156</v>
      </c>
      <c r="H1233" s="285"/>
      <c r="I1233" s="263">
        <v>500000</v>
      </c>
      <c r="J1233" s="329">
        <f t="shared" si="19"/>
        <v>9971443</v>
      </c>
      <c r="K1233" s="419"/>
      <c r="L1233" s="287"/>
      <c r="M1233" s="238" t="s">
        <v>2142</v>
      </c>
      <c r="N1233" s="287"/>
      <c r="O1233" s="287"/>
      <c r="P1233" s="287"/>
      <c r="Q1233" s="287"/>
      <c r="R1233" s="287"/>
      <c r="S1233" s="287"/>
      <c r="T1233" s="287"/>
      <c r="U1233" s="287"/>
      <c r="V1233" s="287"/>
      <c r="W1233" s="287"/>
      <c r="X1233" s="287"/>
      <c r="Y1233" s="287"/>
      <c r="Z1233" s="287"/>
      <c r="AA1233" s="287"/>
      <c r="AB1233" s="287"/>
      <c r="AC1233" s="287"/>
      <c r="AD1233" s="287"/>
      <c r="AE1233" s="287"/>
      <c r="AF1233" s="287"/>
      <c r="AG1233" s="287"/>
      <c r="AH1233" s="287"/>
      <c r="AI1233" s="287"/>
      <c r="AJ1233" s="449"/>
      <c r="AK1233" s="206"/>
      <c r="AL1233" s="206"/>
      <c r="AM1233" s="206"/>
      <c r="AN1233" s="206"/>
      <c r="AO1233" s="206"/>
      <c r="AP1233" s="206"/>
      <c r="AQ1233" s="206"/>
      <c r="AR1233" s="206"/>
      <c r="AS1233" s="206"/>
      <c r="AT1233" s="206"/>
      <c r="AU1233" s="206"/>
      <c r="AV1233" s="206"/>
      <c r="AW1233" s="206"/>
      <c r="AX1233" s="206"/>
      <c r="AY1233" s="206"/>
      <c r="AZ1233" s="206"/>
      <c r="BA1233" s="206"/>
      <c r="BB1233" s="206"/>
      <c r="BC1233" s="206"/>
      <c r="BD1233" s="206"/>
      <c r="BE1233" s="206"/>
      <c r="BF1233" s="206"/>
      <c r="BG1233" s="206"/>
      <c r="BH1233" s="206"/>
      <c r="BI1233" s="206"/>
      <c r="BJ1233" s="206"/>
      <c r="BK1233" s="206"/>
      <c r="BL1233" s="206"/>
      <c r="BM1233" s="206"/>
      <c r="BN1233" s="206"/>
      <c r="BO1233" s="206"/>
      <c r="BP1233" s="206"/>
      <c r="BQ1233" s="206"/>
      <c r="BR1233" s="206"/>
      <c r="BS1233" s="206"/>
      <c r="BT1233" s="206"/>
      <c r="BU1233" s="206"/>
      <c r="BV1233" s="206"/>
      <c r="BW1233" s="206"/>
      <c r="BX1233" s="206"/>
      <c r="BY1233" s="206"/>
      <c r="BZ1233" s="206"/>
      <c r="CA1233" s="206"/>
      <c r="CB1233" s="206"/>
      <c r="CC1233" s="206"/>
      <c r="CD1233" s="206"/>
      <c r="CE1233" s="206"/>
      <c r="CF1233" s="206"/>
      <c r="CG1233" s="206"/>
      <c r="CH1233" s="206"/>
      <c r="CI1233" s="206"/>
      <c r="CJ1233" s="206"/>
      <c r="CK1233" s="206"/>
      <c r="CL1233" s="206"/>
      <c r="CM1233" s="206"/>
      <c r="CN1233" s="206"/>
      <c r="CO1233" s="206"/>
      <c r="CP1233" s="206"/>
      <c r="CQ1233" s="206"/>
      <c r="CR1233" s="206"/>
      <c r="CS1233" s="206"/>
      <c r="CT1233" s="206"/>
      <c r="CU1233" s="206"/>
      <c r="CV1233" s="206"/>
      <c r="CW1233" s="206"/>
      <c r="CX1233" s="206"/>
      <c r="CY1233" s="206"/>
      <c r="CZ1233" s="206"/>
      <c r="DA1233" s="206"/>
      <c r="DB1233" s="206"/>
      <c r="DC1233" s="206"/>
      <c r="DD1233" s="206"/>
      <c r="DE1233" s="206"/>
      <c r="DF1233" s="206"/>
      <c r="DG1233" s="206"/>
      <c r="DH1233" s="206"/>
      <c r="DI1233" s="206"/>
      <c r="DJ1233" s="206"/>
      <c r="DK1233" s="206"/>
      <c r="DL1233" s="206"/>
      <c r="DM1233" s="206"/>
      <c r="DN1233" s="206"/>
      <c r="DO1233" s="206"/>
      <c r="DP1233" s="206"/>
      <c r="DQ1233" s="206"/>
      <c r="DR1233" s="206"/>
      <c r="DS1233" s="206"/>
      <c r="DT1233" s="206"/>
      <c r="DU1233" s="206"/>
      <c r="DV1233" s="206"/>
      <c r="DW1233" s="206"/>
      <c r="DX1233" s="206"/>
      <c r="DY1233" s="206"/>
      <c r="DZ1233" s="206"/>
      <c r="EA1233" s="206"/>
      <c r="EB1233" s="206"/>
      <c r="EC1233" s="206"/>
      <c r="ED1233" s="206"/>
      <c r="EE1233" s="206"/>
      <c r="EF1233" s="206"/>
      <c r="EG1233" s="206"/>
      <c r="EH1233" s="206"/>
      <c r="EI1233" s="206"/>
      <c r="EJ1233" s="206"/>
      <c r="EK1233" s="206"/>
      <c r="EL1233" s="206"/>
      <c r="EM1233" s="206"/>
      <c r="EN1233" s="206"/>
      <c r="EO1233" s="206"/>
      <c r="EP1233" s="206"/>
      <c r="EQ1233" s="206"/>
      <c r="ER1233" s="206"/>
      <c r="ES1233" s="206"/>
      <c r="ET1233" s="206"/>
      <c r="EU1233" s="206"/>
      <c r="EV1233" s="206"/>
      <c r="EW1233" s="206"/>
      <c r="EX1233" s="206"/>
      <c r="EY1233" s="206"/>
      <c r="EZ1233" s="206"/>
      <c r="FA1233" s="206"/>
      <c r="FB1233" s="206"/>
      <c r="FC1233" s="206"/>
      <c r="FD1233" s="206"/>
      <c r="FE1233" s="206"/>
      <c r="FF1233" s="206"/>
      <c r="FG1233" s="206"/>
      <c r="FH1233" s="206"/>
      <c r="FI1233" s="206"/>
      <c r="FJ1233" s="206"/>
      <c r="FK1233" s="206"/>
      <c r="FL1233" s="206"/>
      <c r="FM1233" s="206"/>
      <c r="FN1233" s="206"/>
      <c r="FO1233" s="206"/>
      <c r="FP1233" s="206"/>
      <c r="FQ1233" s="206"/>
      <c r="FR1233" s="206"/>
      <c r="FS1233" s="206"/>
      <c r="FT1233" s="206"/>
      <c r="FU1233" s="206"/>
      <c r="FV1233" s="206"/>
      <c r="FW1233" s="206"/>
      <c r="FX1233" s="206"/>
      <c r="FY1233" s="206"/>
      <c r="FZ1233" s="206"/>
      <c r="GA1233" s="206"/>
      <c r="GB1233" s="206"/>
      <c r="GC1233" s="206"/>
      <c r="GD1233" s="206"/>
      <c r="GE1233" s="206"/>
      <c r="GF1233" s="206"/>
      <c r="GG1233" s="206"/>
      <c r="GH1233" s="206"/>
      <c r="GI1233" s="206"/>
      <c r="GJ1233" s="206"/>
      <c r="GK1233" s="206"/>
      <c r="GL1233" s="206"/>
      <c r="GM1233" s="206"/>
      <c r="GN1233" s="206"/>
      <c r="GO1233" s="206"/>
      <c r="GP1233" s="206"/>
      <c r="GQ1233" s="206"/>
      <c r="GR1233" s="206"/>
      <c r="GS1233" s="206"/>
      <c r="GT1233" s="206"/>
      <c r="GU1233" s="206"/>
      <c r="GV1233" s="206"/>
      <c r="GW1233" s="206"/>
      <c r="GX1233" s="206"/>
      <c r="GY1233" s="206"/>
      <c r="GZ1233" s="206"/>
      <c r="HA1233" s="206"/>
      <c r="HB1233" s="206"/>
      <c r="HC1233" s="206"/>
      <c r="HD1233" s="206"/>
      <c r="HE1233" s="206"/>
      <c r="HF1233" s="206"/>
      <c r="HG1233" s="206"/>
      <c r="HH1233" s="206"/>
      <c r="HI1233" s="206"/>
      <c r="HJ1233" s="206"/>
      <c r="HK1233" s="206"/>
      <c r="HL1233" s="206"/>
      <c r="HM1233" s="206"/>
      <c r="HN1233" s="206"/>
      <c r="HO1233" s="206"/>
      <c r="HP1233" s="206"/>
      <c r="HQ1233" s="206"/>
      <c r="HR1233" s="206"/>
      <c r="HS1233" s="206"/>
      <c r="HT1233" s="206"/>
      <c r="HU1233" s="206"/>
      <c r="HV1233" s="206"/>
      <c r="HW1233" s="206"/>
      <c r="HX1233" s="206"/>
      <c r="HY1233" s="206"/>
      <c r="HZ1233" s="206"/>
      <c r="IA1233" s="206"/>
      <c r="IB1233" s="206"/>
      <c r="IC1233" s="206"/>
      <c r="ID1233" s="206"/>
      <c r="IE1233" s="206"/>
      <c r="IF1233" s="206"/>
      <c r="IG1233" s="206"/>
      <c r="IH1233" s="206"/>
    </row>
    <row r="1234" spans="1:242" s="225" customFormat="1" hidden="1" x14ac:dyDescent="0.25">
      <c r="A1234" s="206"/>
      <c r="B1234" s="206"/>
      <c r="C1234" s="207">
        <v>43804</v>
      </c>
      <c r="D1234" s="248" t="s">
        <v>2158</v>
      </c>
      <c r="E1234" s="238" t="s">
        <v>2143</v>
      </c>
      <c r="F1234" s="238"/>
      <c r="G1234" s="249" t="s">
        <v>1185</v>
      </c>
      <c r="H1234" s="285"/>
      <c r="I1234" s="263">
        <v>634150</v>
      </c>
      <c r="J1234" s="329">
        <f t="shared" si="19"/>
        <v>9337293</v>
      </c>
      <c r="K1234" s="419"/>
      <c r="L1234" s="287"/>
      <c r="M1234" s="238" t="s">
        <v>2143</v>
      </c>
      <c r="N1234" s="287"/>
      <c r="O1234" s="287"/>
      <c r="P1234" s="287"/>
      <c r="Q1234" s="287"/>
      <c r="R1234" s="287"/>
      <c r="S1234" s="287"/>
      <c r="T1234" s="287"/>
      <c r="U1234" s="287"/>
      <c r="V1234" s="287"/>
      <c r="W1234" s="287"/>
      <c r="X1234" s="287"/>
      <c r="Y1234" s="287"/>
      <c r="Z1234" s="287"/>
      <c r="AA1234" s="287"/>
      <c r="AB1234" s="287"/>
      <c r="AC1234" s="287"/>
      <c r="AD1234" s="287"/>
      <c r="AE1234" s="287"/>
      <c r="AF1234" s="287"/>
      <c r="AG1234" s="287"/>
      <c r="AH1234" s="287"/>
      <c r="AI1234" s="287"/>
      <c r="AJ1234" s="449"/>
      <c r="AK1234" s="206"/>
      <c r="AL1234" s="206"/>
      <c r="AM1234" s="206"/>
      <c r="AN1234" s="206"/>
      <c r="AO1234" s="206"/>
      <c r="AP1234" s="206"/>
      <c r="AQ1234" s="206"/>
      <c r="AR1234" s="206"/>
      <c r="AS1234" s="206"/>
      <c r="AT1234" s="206"/>
      <c r="AU1234" s="206"/>
      <c r="AV1234" s="206"/>
      <c r="AW1234" s="206"/>
      <c r="AX1234" s="206"/>
      <c r="AY1234" s="206"/>
      <c r="AZ1234" s="206"/>
      <c r="BA1234" s="206"/>
      <c r="BB1234" s="206"/>
      <c r="BC1234" s="206"/>
      <c r="BD1234" s="206"/>
      <c r="BE1234" s="206"/>
      <c r="BF1234" s="206"/>
      <c r="BG1234" s="206"/>
      <c r="BH1234" s="206"/>
      <c r="BI1234" s="206"/>
      <c r="BJ1234" s="206"/>
      <c r="BK1234" s="206"/>
      <c r="BL1234" s="206"/>
      <c r="BM1234" s="206"/>
      <c r="BN1234" s="206"/>
      <c r="BO1234" s="206"/>
      <c r="BP1234" s="206"/>
      <c r="BQ1234" s="206"/>
      <c r="BR1234" s="206"/>
      <c r="BS1234" s="206"/>
      <c r="BT1234" s="206"/>
      <c r="BU1234" s="206"/>
      <c r="BV1234" s="206"/>
      <c r="BW1234" s="206"/>
      <c r="BX1234" s="206"/>
      <c r="BY1234" s="206"/>
      <c r="BZ1234" s="206"/>
      <c r="CA1234" s="206"/>
      <c r="CB1234" s="206"/>
      <c r="CC1234" s="206"/>
      <c r="CD1234" s="206"/>
      <c r="CE1234" s="206"/>
      <c r="CF1234" s="206"/>
      <c r="CG1234" s="206"/>
      <c r="CH1234" s="206"/>
      <c r="CI1234" s="206"/>
      <c r="CJ1234" s="206"/>
      <c r="CK1234" s="206"/>
      <c r="CL1234" s="206"/>
      <c r="CM1234" s="206"/>
      <c r="CN1234" s="206"/>
      <c r="CO1234" s="206"/>
      <c r="CP1234" s="206"/>
      <c r="CQ1234" s="206"/>
      <c r="CR1234" s="206"/>
      <c r="CS1234" s="206"/>
      <c r="CT1234" s="206"/>
      <c r="CU1234" s="206"/>
      <c r="CV1234" s="206"/>
      <c r="CW1234" s="206"/>
      <c r="CX1234" s="206"/>
      <c r="CY1234" s="206"/>
      <c r="CZ1234" s="206"/>
      <c r="DA1234" s="206"/>
      <c r="DB1234" s="206"/>
      <c r="DC1234" s="206"/>
      <c r="DD1234" s="206"/>
      <c r="DE1234" s="206"/>
      <c r="DF1234" s="206"/>
      <c r="DG1234" s="206"/>
      <c r="DH1234" s="206"/>
      <c r="DI1234" s="206"/>
      <c r="DJ1234" s="206"/>
      <c r="DK1234" s="206"/>
      <c r="DL1234" s="206"/>
      <c r="DM1234" s="206"/>
      <c r="DN1234" s="206"/>
      <c r="DO1234" s="206"/>
      <c r="DP1234" s="206"/>
      <c r="DQ1234" s="206"/>
      <c r="DR1234" s="206"/>
      <c r="DS1234" s="206"/>
      <c r="DT1234" s="206"/>
      <c r="DU1234" s="206"/>
      <c r="DV1234" s="206"/>
      <c r="DW1234" s="206"/>
      <c r="DX1234" s="206"/>
      <c r="DY1234" s="206"/>
      <c r="DZ1234" s="206"/>
      <c r="EA1234" s="206"/>
      <c r="EB1234" s="206"/>
      <c r="EC1234" s="206"/>
      <c r="ED1234" s="206"/>
      <c r="EE1234" s="206"/>
      <c r="EF1234" s="206"/>
      <c r="EG1234" s="206"/>
      <c r="EH1234" s="206"/>
      <c r="EI1234" s="206"/>
      <c r="EJ1234" s="206"/>
      <c r="EK1234" s="206"/>
      <c r="EL1234" s="206"/>
      <c r="EM1234" s="206"/>
      <c r="EN1234" s="206"/>
      <c r="EO1234" s="206"/>
      <c r="EP1234" s="206"/>
      <c r="EQ1234" s="206"/>
      <c r="ER1234" s="206"/>
      <c r="ES1234" s="206"/>
      <c r="ET1234" s="206"/>
      <c r="EU1234" s="206"/>
      <c r="EV1234" s="206"/>
      <c r="EW1234" s="206"/>
      <c r="EX1234" s="206"/>
      <c r="EY1234" s="206"/>
      <c r="EZ1234" s="206"/>
      <c r="FA1234" s="206"/>
      <c r="FB1234" s="206"/>
      <c r="FC1234" s="206"/>
      <c r="FD1234" s="206"/>
      <c r="FE1234" s="206"/>
      <c r="FF1234" s="206"/>
      <c r="FG1234" s="206"/>
      <c r="FH1234" s="206"/>
      <c r="FI1234" s="206"/>
      <c r="FJ1234" s="206"/>
      <c r="FK1234" s="206"/>
      <c r="FL1234" s="206"/>
      <c r="FM1234" s="206"/>
      <c r="FN1234" s="206"/>
      <c r="FO1234" s="206"/>
      <c r="FP1234" s="206"/>
      <c r="FQ1234" s="206"/>
      <c r="FR1234" s="206"/>
      <c r="FS1234" s="206"/>
      <c r="FT1234" s="206"/>
      <c r="FU1234" s="206"/>
      <c r="FV1234" s="206"/>
      <c r="FW1234" s="206"/>
      <c r="FX1234" s="206"/>
      <c r="FY1234" s="206"/>
      <c r="FZ1234" s="206"/>
      <c r="GA1234" s="206"/>
      <c r="GB1234" s="206"/>
      <c r="GC1234" s="206"/>
      <c r="GD1234" s="206"/>
      <c r="GE1234" s="206"/>
      <c r="GF1234" s="206"/>
      <c r="GG1234" s="206"/>
      <c r="GH1234" s="206"/>
      <c r="GI1234" s="206"/>
      <c r="GJ1234" s="206"/>
      <c r="GK1234" s="206"/>
      <c r="GL1234" s="206"/>
      <c r="GM1234" s="206"/>
      <c r="GN1234" s="206"/>
      <c r="GO1234" s="206"/>
      <c r="GP1234" s="206"/>
      <c r="GQ1234" s="206"/>
      <c r="GR1234" s="206"/>
      <c r="GS1234" s="206"/>
      <c r="GT1234" s="206"/>
      <c r="GU1234" s="206"/>
      <c r="GV1234" s="206"/>
      <c r="GW1234" s="206"/>
      <c r="GX1234" s="206"/>
      <c r="GY1234" s="206"/>
      <c r="GZ1234" s="206"/>
      <c r="HA1234" s="206"/>
      <c r="HB1234" s="206"/>
      <c r="HC1234" s="206"/>
      <c r="HD1234" s="206"/>
      <c r="HE1234" s="206"/>
      <c r="HF1234" s="206"/>
      <c r="HG1234" s="206"/>
      <c r="HH1234" s="206"/>
      <c r="HI1234" s="206"/>
      <c r="HJ1234" s="206"/>
      <c r="HK1234" s="206"/>
      <c r="HL1234" s="206"/>
      <c r="HM1234" s="206"/>
      <c r="HN1234" s="206"/>
      <c r="HO1234" s="206"/>
      <c r="HP1234" s="206"/>
      <c r="HQ1234" s="206"/>
      <c r="HR1234" s="206"/>
      <c r="HS1234" s="206"/>
      <c r="HT1234" s="206"/>
      <c r="HU1234" s="206"/>
      <c r="HV1234" s="206"/>
      <c r="HW1234" s="206"/>
      <c r="HX1234" s="206"/>
      <c r="HY1234" s="206"/>
      <c r="HZ1234" s="206"/>
      <c r="IA1234" s="206"/>
      <c r="IB1234" s="206"/>
      <c r="IC1234" s="206"/>
      <c r="ID1234" s="206"/>
      <c r="IE1234" s="206"/>
      <c r="IF1234" s="206"/>
      <c r="IG1234" s="206"/>
      <c r="IH1234" s="206"/>
    </row>
    <row r="1235" spans="1:242" s="225" customFormat="1" hidden="1" x14ac:dyDescent="0.25">
      <c r="A1235" s="206"/>
      <c r="B1235" s="206"/>
      <c r="C1235" s="207">
        <v>43805</v>
      </c>
      <c r="D1235" s="248" t="s">
        <v>2159</v>
      </c>
      <c r="E1235" s="238" t="s">
        <v>2144</v>
      </c>
      <c r="F1235" s="238"/>
      <c r="G1235" s="249" t="s">
        <v>1198</v>
      </c>
      <c r="H1235" s="285"/>
      <c r="I1235" s="263">
        <v>55500</v>
      </c>
      <c r="J1235" s="329">
        <f t="shared" si="19"/>
        <v>9281793</v>
      </c>
      <c r="K1235" s="419"/>
      <c r="L1235" s="287"/>
      <c r="M1235" s="238" t="s">
        <v>2144</v>
      </c>
      <c r="N1235" s="287"/>
      <c r="O1235" s="287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449"/>
      <c r="AK1235" s="206"/>
      <c r="AL1235" s="206"/>
      <c r="AM1235" s="206"/>
      <c r="AN1235" s="206"/>
      <c r="AO1235" s="206"/>
      <c r="AP1235" s="206"/>
      <c r="AQ1235" s="206"/>
      <c r="AR1235" s="206"/>
      <c r="AS1235" s="206"/>
      <c r="AT1235" s="206"/>
      <c r="AU1235" s="206"/>
      <c r="AV1235" s="206"/>
      <c r="AW1235" s="206"/>
      <c r="AX1235" s="206"/>
      <c r="AY1235" s="206"/>
      <c r="AZ1235" s="206"/>
      <c r="BA1235" s="206"/>
      <c r="BB1235" s="206"/>
      <c r="BC1235" s="206"/>
      <c r="BD1235" s="206"/>
      <c r="BE1235" s="206"/>
      <c r="BF1235" s="206"/>
      <c r="BG1235" s="206"/>
      <c r="BH1235" s="206"/>
      <c r="BI1235" s="206"/>
      <c r="BJ1235" s="206"/>
      <c r="BK1235" s="206"/>
      <c r="BL1235" s="206"/>
      <c r="BM1235" s="206"/>
      <c r="BN1235" s="206"/>
      <c r="BO1235" s="206"/>
      <c r="BP1235" s="206"/>
      <c r="BQ1235" s="206"/>
      <c r="BR1235" s="206"/>
      <c r="BS1235" s="206"/>
      <c r="BT1235" s="206"/>
      <c r="BU1235" s="206"/>
      <c r="BV1235" s="206"/>
      <c r="BW1235" s="206"/>
      <c r="BX1235" s="206"/>
      <c r="BY1235" s="206"/>
      <c r="BZ1235" s="206"/>
      <c r="CA1235" s="206"/>
      <c r="CB1235" s="206"/>
      <c r="CC1235" s="206"/>
      <c r="CD1235" s="206"/>
      <c r="CE1235" s="206"/>
      <c r="CF1235" s="206"/>
      <c r="CG1235" s="206"/>
      <c r="CH1235" s="206"/>
      <c r="CI1235" s="206"/>
      <c r="CJ1235" s="206"/>
      <c r="CK1235" s="206"/>
      <c r="CL1235" s="206"/>
      <c r="CM1235" s="206"/>
      <c r="CN1235" s="206"/>
      <c r="CO1235" s="206"/>
      <c r="CP1235" s="206"/>
      <c r="CQ1235" s="206"/>
      <c r="CR1235" s="206"/>
      <c r="CS1235" s="206"/>
      <c r="CT1235" s="206"/>
      <c r="CU1235" s="206"/>
      <c r="CV1235" s="206"/>
      <c r="CW1235" s="206"/>
      <c r="CX1235" s="206"/>
      <c r="CY1235" s="206"/>
      <c r="CZ1235" s="206"/>
      <c r="DA1235" s="206"/>
      <c r="DB1235" s="206"/>
      <c r="DC1235" s="206"/>
      <c r="DD1235" s="206"/>
      <c r="DE1235" s="206"/>
      <c r="DF1235" s="206"/>
      <c r="DG1235" s="206"/>
      <c r="DH1235" s="206"/>
      <c r="DI1235" s="206"/>
      <c r="DJ1235" s="206"/>
      <c r="DK1235" s="206"/>
      <c r="DL1235" s="206"/>
      <c r="DM1235" s="206"/>
      <c r="DN1235" s="206"/>
      <c r="DO1235" s="206"/>
      <c r="DP1235" s="206"/>
      <c r="DQ1235" s="206"/>
      <c r="DR1235" s="206"/>
      <c r="DS1235" s="206"/>
      <c r="DT1235" s="206"/>
      <c r="DU1235" s="206"/>
      <c r="DV1235" s="206"/>
      <c r="DW1235" s="206"/>
      <c r="DX1235" s="206"/>
      <c r="DY1235" s="206"/>
      <c r="DZ1235" s="206"/>
      <c r="EA1235" s="206"/>
      <c r="EB1235" s="206"/>
      <c r="EC1235" s="206"/>
      <c r="ED1235" s="206"/>
      <c r="EE1235" s="206"/>
      <c r="EF1235" s="206"/>
      <c r="EG1235" s="206"/>
      <c r="EH1235" s="206"/>
      <c r="EI1235" s="206"/>
      <c r="EJ1235" s="206"/>
      <c r="EK1235" s="206"/>
      <c r="EL1235" s="206"/>
      <c r="EM1235" s="206"/>
      <c r="EN1235" s="206"/>
      <c r="EO1235" s="206"/>
      <c r="EP1235" s="206"/>
      <c r="EQ1235" s="206"/>
      <c r="ER1235" s="206"/>
      <c r="ES1235" s="206"/>
      <c r="ET1235" s="206"/>
      <c r="EU1235" s="206"/>
      <c r="EV1235" s="206"/>
      <c r="EW1235" s="206"/>
      <c r="EX1235" s="206"/>
      <c r="EY1235" s="206"/>
      <c r="EZ1235" s="206"/>
      <c r="FA1235" s="206"/>
      <c r="FB1235" s="206"/>
      <c r="FC1235" s="206"/>
      <c r="FD1235" s="206"/>
      <c r="FE1235" s="206"/>
      <c r="FF1235" s="206"/>
      <c r="FG1235" s="206"/>
      <c r="FH1235" s="206"/>
      <c r="FI1235" s="206"/>
      <c r="FJ1235" s="206"/>
      <c r="FK1235" s="206"/>
      <c r="FL1235" s="206"/>
      <c r="FM1235" s="206"/>
      <c r="FN1235" s="206"/>
      <c r="FO1235" s="206"/>
      <c r="FP1235" s="206"/>
      <c r="FQ1235" s="206"/>
      <c r="FR1235" s="206"/>
      <c r="FS1235" s="206"/>
      <c r="FT1235" s="206"/>
      <c r="FU1235" s="206"/>
      <c r="FV1235" s="206"/>
      <c r="FW1235" s="206"/>
      <c r="FX1235" s="206"/>
      <c r="FY1235" s="206"/>
      <c r="FZ1235" s="206"/>
      <c r="GA1235" s="206"/>
      <c r="GB1235" s="206"/>
      <c r="GC1235" s="206"/>
      <c r="GD1235" s="206"/>
      <c r="GE1235" s="206"/>
      <c r="GF1235" s="206"/>
      <c r="GG1235" s="206"/>
      <c r="GH1235" s="206"/>
      <c r="GI1235" s="206"/>
      <c r="GJ1235" s="206"/>
      <c r="GK1235" s="206"/>
      <c r="GL1235" s="206"/>
      <c r="GM1235" s="206"/>
      <c r="GN1235" s="206"/>
      <c r="GO1235" s="206"/>
      <c r="GP1235" s="206"/>
      <c r="GQ1235" s="206"/>
      <c r="GR1235" s="206"/>
      <c r="GS1235" s="206"/>
      <c r="GT1235" s="206"/>
      <c r="GU1235" s="206"/>
      <c r="GV1235" s="206"/>
      <c r="GW1235" s="206"/>
      <c r="GX1235" s="206"/>
      <c r="GY1235" s="206"/>
      <c r="GZ1235" s="206"/>
      <c r="HA1235" s="206"/>
      <c r="HB1235" s="206"/>
      <c r="HC1235" s="206"/>
      <c r="HD1235" s="206"/>
      <c r="HE1235" s="206"/>
      <c r="HF1235" s="206"/>
      <c r="HG1235" s="206"/>
      <c r="HH1235" s="206"/>
      <c r="HI1235" s="206"/>
      <c r="HJ1235" s="206"/>
      <c r="HK1235" s="206"/>
      <c r="HL1235" s="206"/>
      <c r="HM1235" s="206"/>
      <c r="HN1235" s="206"/>
      <c r="HO1235" s="206"/>
      <c r="HP1235" s="206"/>
      <c r="HQ1235" s="206"/>
      <c r="HR1235" s="206"/>
      <c r="HS1235" s="206"/>
      <c r="HT1235" s="206"/>
      <c r="HU1235" s="206"/>
      <c r="HV1235" s="206"/>
      <c r="HW1235" s="206"/>
      <c r="HX1235" s="206"/>
      <c r="HY1235" s="206"/>
      <c r="HZ1235" s="206"/>
      <c r="IA1235" s="206"/>
      <c r="IB1235" s="206"/>
      <c r="IC1235" s="206"/>
      <c r="ID1235" s="206"/>
      <c r="IE1235" s="206"/>
      <c r="IF1235" s="206"/>
      <c r="IG1235" s="206"/>
      <c r="IH1235" s="206"/>
    </row>
    <row r="1236" spans="1:242" s="225" customFormat="1" hidden="1" x14ac:dyDescent="0.25">
      <c r="A1236" s="206"/>
      <c r="B1236" s="206"/>
      <c r="C1236" s="207">
        <v>43806</v>
      </c>
      <c r="D1236" s="248" t="s">
        <v>2161</v>
      </c>
      <c r="E1236" s="238" t="s">
        <v>2160</v>
      </c>
      <c r="F1236" s="238"/>
      <c r="G1236" s="249" t="s">
        <v>1295</v>
      </c>
      <c r="H1236" s="285"/>
      <c r="I1236" s="263">
        <v>109500</v>
      </c>
      <c r="J1236" s="329">
        <f t="shared" si="19"/>
        <v>9172293</v>
      </c>
      <c r="K1236" s="419"/>
      <c r="L1236" s="287"/>
      <c r="M1236" s="238" t="s">
        <v>2160</v>
      </c>
      <c r="N1236" s="287"/>
      <c r="O1236" s="287"/>
      <c r="P1236" s="287"/>
      <c r="Q1236" s="287"/>
      <c r="R1236" s="287"/>
      <c r="S1236" s="287"/>
      <c r="T1236" s="287"/>
      <c r="U1236" s="287"/>
      <c r="V1236" s="287"/>
      <c r="W1236" s="287"/>
      <c r="X1236" s="287"/>
      <c r="Y1236" s="287"/>
      <c r="Z1236" s="287"/>
      <c r="AA1236" s="287"/>
      <c r="AB1236" s="287"/>
      <c r="AC1236" s="287"/>
      <c r="AD1236" s="287"/>
      <c r="AE1236" s="287"/>
      <c r="AF1236" s="287"/>
      <c r="AG1236" s="287"/>
      <c r="AH1236" s="287"/>
      <c r="AI1236" s="287"/>
      <c r="AJ1236" s="449"/>
      <c r="AK1236" s="206"/>
      <c r="AL1236" s="206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06"/>
      <c r="AX1236" s="206"/>
      <c r="AY1236" s="206"/>
      <c r="AZ1236" s="206"/>
      <c r="BA1236" s="206"/>
      <c r="BB1236" s="206"/>
      <c r="BC1236" s="206"/>
      <c r="BD1236" s="206"/>
      <c r="BE1236" s="206"/>
      <c r="BF1236" s="206"/>
      <c r="BG1236" s="206"/>
      <c r="BH1236" s="206"/>
      <c r="BI1236" s="206"/>
      <c r="BJ1236" s="206"/>
      <c r="BK1236" s="206"/>
      <c r="BL1236" s="206"/>
      <c r="BM1236" s="206"/>
      <c r="BN1236" s="206"/>
      <c r="BO1236" s="206"/>
      <c r="BP1236" s="206"/>
      <c r="BQ1236" s="206"/>
      <c r="BR1236" s="206"/>
      <c r="BS1236" s="206"/>
      <c r="BT1236" s="206"/>
      <c r="BU1236" s="206"/>
      <c r="BV1236" s="206"/>
      <c r="BW1236" s="206"/>
      <c r="BX1236" s="206"/>
      <c r="BY1236" s="206"/>
      <c r="BZ1236" s="206"/>
      <c r="CA1236" s="206"/>
      <c r="CB1236" s="206"/>
      <c r="CC1236" s="206"/>
      <c r="CD1236" s="206"/>
      <c r="CE1236" s="206"/>
      <c r="CF1236" s="206"/>
      <c r="CG1236" s="206"/>
      <c r="CH1236" s="206"/>
      <c r="CI1236" s="206"/>
      <c r="CJ1236" s="206"/>
      <c r="CK1236" s="206"/>
      <c r="CL1236" s="206"/>
      <c r="CM1236" s="206"/>
      <c r="CN1236" s="206"/>
      <c r="CO1236" s="206"/>
      <c r="CP1236" s="206"/>
      <c r="CQ1236" s="206"/>
      <c r="CR1236" s="206"/>
      <c r="CS1236" s="206"/>
      <c r="CT1236" s="206"/>
      <c r="CU1236" s="206"/>
      <c r="CV1236" s="206"/>
      <c r="CW1236" s="206"/>
      <c r="CX1236" s="206"/>
      <c r="CY1236" s="206"/>
      <c r="CZ1236" s="206"/>
      <c r="DA1236" s="206"/>
      <c r="DB1236" s="206"/>
      <c r="DC1236" s="206"/>
      <c r="DD1236" s="206"/>
      <c r="DE1236" s="206"/>
      <c r="DF1236" s="206"/>
      <c r="DG1236" s="206"/>
      <c r="DH1236" s="206"/>
      <c r="DI1236" s="206"/>
      <c r="DJ1236" s="206"/>
      <c r="DK1236" s="206"/>
      <c r="DL1236" s="206"/>
      <c r="DM1236" s="206"/>
      <c r="DN1236" s="206"/>
      <c r="DO1236" s="206"/>
      <c r="DP1236" s="206"/>
      <c r="DQ1236" s="206"/>
      <c r="DR1236" s="206"/>
      <c r="DS1236" s="206"/>
      <c r="DT1236" s="206"/>
      <c r="DU1236" s="206"/>
      <c r="DV1236" s="206"/>
      <c r="DW1236" s="206"/>
      <c r="DX1236" s="206"/>
      <c r="DY1236" s="206"/>
      <c r="DZ1236" s="206"/>
      <c r="EA1236" s="206"/>
      <c r="EB1236" s="206"/>
      <c r="EC1236" s="206"/>
      <c r="ED1236" s="206"/>
      <c r="EE1236" s="206"/>
      <c r="EF1236" s="206"/>
      <c r="EG1236" s="206"/>
      <c r="EH1236" s="206"/>
      <c r="EI1236" s="206"/>
      <c r="EJ1236" s="206"/>
      <c r="EK1236" s="206"/>
      <c r="EL1236" s="206"/>
      <c r="EM1236" s="206"/>
      <c r="EN1236" s="206"/>
      <c r="EO1236" s="206"/>
      <c r="EP1236" s="206"/>
      <c r="EQ1236" s="206"/>
      <c r="ER1236" s="206"/>
      <c r="ES1236" s="206"/>
      <c r="ET1236" s="206"/>
      <c r="EU1236" s="206"/>
      <c r="EV1236" s="206"/>
      <c r="EW1236" s="206"/>
      <c r="EX1236" s="206"/>
      <c r="EY1236" s="206"/>
      <c r="EZ1236" s="206"/>
      <c r="FA1236" s="206"/>
      <c r="FB1236" s="206"/>
      <c r="FC1236" s="206"/>
      <c r="FD1236" s="206"/>
      <c r="FE1236" s="206"/>
      <c r="FF1236" s="206"/>
      <c r="FG1236" s="206"/>
      <c r="FH1236" s="206"/>
      <c r="FI1236" s="206"/>
      <c r="FJ1236" s="206"/>
      <c r="FK1236" s="206"/>
      <c r="FL1236" s="206"/>
      <c r="FM1236" s="206"/>
      <c r="FN1236" s="206"/>
      <c r="FO1236" s="206"/>
      <c r="FP1236" s="206"/>
      <c r="FQ1236" s="206"/>
      <c r="FR1236" s="206"/>
      <c r="FS1236" s="206"/>
      <c r="FT1236" s="206"/>
      <c r="FU1236" s="206"/>
      <c r="FV1236" s="206"/>
      <c r="FW1236" s="206"/>
      <c r="FX1236" s="206"/>
      <c r="FY1236" s="206"/>
      <c r="FZ1236" s="206"/>
      <c r="GA1236" s="206"/>
      <c r="GB1236" s="206"/>
      <c r="GC1236" s="206"/>
      <c r="GD1236" s="206"/>
      <c r="GE1236" s="206"/>
      <c r="GF1236" s="206"/>
      <c r="GG1236" s="206"/>
      <c r="GH1236" s="206"/>
      <c r="GI1236" s="206"/>
      <c r="GJ1236" s="206"/>
      <c r="GK1236" s="206"/>
      <c r="GL1236" s="206"/>
      <c r="GM1236" s="206"/>
      <c r="GN1236" s="206"/>
      <c r="GO1236" s="206"/>
      <c r="GP1236" s="206"/>
      <c r="GQ1236" s="206"/>
      <c r="GR1236" s="206"/>
      <c r="GS1236" s="206"/>
      <c r="GT1236" s="206"/>
      <c r="GU1236" s="206"/>
      <c r="GV1236" s="206"/>
      <c r="GW1236" s="206"/>
      <c r="GX1236" s="206"/>
      <c r="GY1236" s="206"/>
      <c r="GZ1236" s="206"/>
      <c r="HA1236" s="206"/>
      <c r="HB1236" s="206"/>
      <c r="HC1236" s="206"/>
      <c r="HD1236" s="206"/>
      <c r="HE1236" s="206"/>
      <c r="HF1236" s="206"/>
      <c r="HG1236" s="206"/>
      <c r="HH1236" s="206"/>
      <c r="HI1236" s="206"/>
      <c r="HJ1236" s="206"/>
      <c r="HK1236" s="206"/>
      <c r="HL1236" s="206"/>
      <c r="HM1236" s="206"/>
      <c r="HN1236" s="206"/>
      <c r="HO1236" s="206"/>
      <c r="HP1236" s="206"/>
      <c r="HQ1236" s="206"/>
      <c r="HR1236" s="206"/>
      <c r="HS1236" s="206"/>
      <c r="HT1236" s="206"/>
      <c r="HU1236" s="206"/>
      <c r="HV1236" s="206"/>
      <c r="HW1236" s="206"/>
      <c r="HX1236" s="206"/>
      <c r="HY1236" s="206"/>
      <c r="HZ1236" s="206"/>
      <c r="IA1236" s="206"/>
      <c r="IB1236" s="206"/>
      <c r="IC1236" s="206"/>
      <c r="ID1236" s="206"/>
      <c r="IE1236" s="206"/>
      <c r="IF1236" s="206"/>
      <c r="IG1236" s="206"/>
      <c r="IH1236" s="206"/>
    </row>
    <row r="1237" spans="1:242" s="225" customFormat="1" hidden="1" x14ac:dyDescent="0.25">
      <c r="A1237" s="206"/>
      <c r="B1237" s="206"/>
      <c r="C1237" s="232">
        <v>43801</v>
      </c>
      <c r="D1237" s="225" t="s">
        <v>2162</v>
      </c>
      <c r="E1237" s="206" t="s">
        <v>2166</v>
      </c>
      <c r="F1237" s="206"/>
      <c r="G1237" s="235" t="s">
        <v>2163</v>
      </c>
      <c r="H1237" s="285"/>
      <c r="I1237" s="415">
        <v>1305000</v>
      </c>
      <c r="J1237" s="329">
        <f t="shared" si="19"/>
        <v>7867293</v>
      </c>
      <c r="K1237" s="419"/>
      <c r="L1237" s="287"/>
      <c r="M1237" s="206" t="s">
        <v>2166</v>
      </c>
      <c r="N1237" s="287"/>
      <c r="O1237" s="287"/>
      <c r="P1237" s="287"/>
      <c r="Q1237" s="287"/>
      <c r="R1237" s="287"/>
      <c r="S1237" s="287"/>
      <c r="T1237" s="287"/>
      <c r="U1237" s="287"/>
      <c r="V1237" s="287"/>
      <c r="W1237" s="287"/>
      <c r="X1237" s="287"/>
      <c r="Y1237" s="287"/>
      <c r="Z1237" s="287"/>
      <c r="AA1237" s="287"/>
      <c r="AB1237" s="287"/>
      <c r="AC1237" s="287"/>
      <c r="AD1237" s="287"/>
      <c r="AE1237" s="287"/>
      <c r="AF1237" s="287"/>
      <c r="AG1237" s="287"/>
      <c r="AH1237" s="287"/>
      <c r="AI1237" s="287"/>
      <c r="AJ1237" s="449"/>
      <c r="AK1237" s="206"/>
      <c r="AL1237" s="206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06"/>
      <c r="AX1237" s="206"/>
      <c r="AY1237" s="206"/>
      <c r="AZ1237" s="206"/>
      <c r="BA1237" s="206"/>
      <c r="BB1237" s="206"/>
      <c r="BC1237" s="206"/>
      <c r="BD1237" s="206"/>
      <c r="BE1237" s="206"/>
      <c r="BF1237" s="206"/>
      <c r="BG1237" s="206"/>
      <c r="BH1237" s="206"/>
      <c r="BI1237" s="206"/>
      <c r="BJ1237" s="206"/>
      <c r="BK1237" s="206"/>
      <c r="BL1237" s="206"/>
      <c r="BM1237" s="206"/>
      <c r="BN1237" s="206"/>
      <c r="BO1237" s="206"/>
      <c r="BP1237" s="206"/>
      <c r="BQ1237" s="206"/>
      <c r="BR1237" s="206"/>
      <c r="BS1237" s="206"/>
      <c r="BT1237" s="206"/>
      <c r="BU1237" s="206"/>
      <c r="BV1237" s="206"/>
      <c r="BW1237" s="206"/>
      <c r="BX1237" s="206"/>
      <c r="BY1237" s="206"/>
      <c r="BZ1237" s="206"/>
      <c r="CA1237" s="206"/>
      <c r="CB1237" s="206"/>
      <c r="CC1237" s="206"/>
      <c r="CD1237" s="206"/>
      <c r="CE1237" s="206"/>
      <c r="CF1237" s="206"/>
      <c r="CG1237" s="206"/>
      <c r="CH1237" s="206"/>
      <c r="CI1237" s="206"/>
      <c r="CJ1237" s="206"/>
      <c r="CK1237" s="206"/>
      <c r="CL1237" s="206"/>
      <c r="CM1237" s="206"/>
      <c r="CN1237" s="206"/>
      <c r="CO1237" s="206"/>
      <c r="CP1237" s="206"/>
      <c r="CQ1237" s="206"/>
      <c r="CR1237" s="206"/>
      <c r="CS1237" s="206"/>
      <c r="CT1237" s="206"/>
      <c r="CU1237" s="206"/>
      <c r="CV1237" s="206"/>
      <c r="CW1237" s="206"/>
      <c r="CX1237" s="206"/>
      <c r="CY1237" s="206"/>
      <c r="CZ1237" s="206"/>
      <c r="DA1237" s="206"/>
      <c r="DB1237" s="206"/>
      <c r="DC1237" s="206"/>
      <c r="DD1237" s="206"/>
      <c r="DE1237" s="206"/>
      <c r="DF1237" s="206"/>
      <c r="DG1237" s="206"/>
      <c r="DH1237" s="206"/>
      <c r="DI1237" s="206"/>
      <c r="DJ1237" s="206"/>
      <c r="DK1237" s="206"/>
      <c r="DL1237" s="206"/>
      <c r="DM1237" s="206"/>
      <c r="DN1237" s="206"/>
      <c r="DO1237" s="206"/>
      <c r="DP1237" s="206"/>
      <c r="DQ1237" s="206"/>
      <c r="DR1237" s="206"/>
      <c r="DS1237" s="206"/>
      <c r="DT1237" s="206"/>
      <c r="DU1237" s="206"/>
      <c r="DV1237" s="206"/>
      <c r="DW1237" s="206"/>
      <c r="DX1237" s="206"/>
      <c r="DY1237" s="206"/>
      <c r="DZ1237" s="206"/>
      <c r="EA1237" s="206"/>
      <c r="EB1237" s="206"/>
      <c r="EC1237" s="206"/>
      <c r="ED1237" s="206"/>
      <c r="EE1237" s="206"/>
      <c r="EF1237" s="206"/>
      <c r="EG1237" s="206"/>
      <c r="EH1237" s="206"/>
      <c r="EI1237" s="206"/>
      <c r="EJ1237" s="206"/>
      <c r="EK1237" s="206"/>
      <c r="EL1237" s="206"/>
      <c r="EM1237" s="206"/>
      <c r="EN1237" s="206"/>
      <c r="EO1237" s="206"/>
      <c r="EP1237" s="206"/>
      <c r="EQ1237" s="206"/>
      <c r="ER1237" s="206"/>
      <c r="ES1237" s="206"/>
      <c r="ET1237" s="206"/>
      <c r="EU1237" s="206"/>
      <c r="EV1237" s="206"/>
      <c r="EW1237" s="206"/>
      <c r="EX1237" s="206"/>
      <c r="EY1237" s="206"/>
      <c r="EZ1237" s="206"/>
      <c r="FA1237" s="206"/>
      <c r="FB1237" s="206"/>
      <c r="FC1237" s="206"/>
      <c r="FD1237" s="206"/>
      <c r="FE1237" s="206"/>
      <c r="FF1237" s="206"/>
      <c r="FG1237" s="206"/>
      <c r="FH1237" s="206"/>
      <c r="FI1237" s="206"/>
      <c r="FJ1237" s="206"/>
      <c r="FK1237" s="206"/>
      <c r="FL1237" s="206"/>
      <c r="FM1237" s="206"/>
      <c r="FN1237" s="206"/>
      <c r="FO1237" s="206"/>
      <c r="FP1237" s="206"/>
      <c r="FQ1237" s="206"/>
      <c r="FR1237" s="206"/>
      <c r="FS1237" s="206"/>
      <c r="FT1237" s="206"/>
      <c r="FU1237" s="206"/>
      <c r="FV1237" s="206"/>
      <c r="FW1237" s="206"/>
      <c r="FX1237" s="206"/>
      <c r="FY1237" s="206"/>
      <c r="FZ1237" s="206"/>
      <c r="GA1237" s="206"/>
      <c r="GB1237" s="206"/>
      <c r="GC1237" s="206"/>
      <c r="GD1237" s="206"/>
      <c r="GE1237" s="206"/>
      <c r="GF1237" s="206"/>
      <c r="GG1237" s="206"/>
      <c r="GH1237" s="206"/>
      <c r="GI1237" s="206"/>
      <c r="GJ1237" s="206"/>
      <c r="GK1237" s="206"/>
      <c r="GL1237" s="206"/>
      <c r="GM1237" s="206"/>
      <c r="GN1237" s="206"/>
      <c r="GO1237" s="206"/>
      <c r="GP1237" s="206"/>
      <c r="GQ1237" s="206"/>
      <c r="GR1237" s="206"/>
      <c r="GS1237" s="206"/>
      <c r="GT1237" s="206"/>
      <c r="GU1237" s="206"/>
      <c r="GV1237" s="206"/>
      <c r="GW1237" s="206"/>
      <c r="GX1237" s="206"/>
      <c r="GY1237" s="206"/>
      <c r="GZ1237" s="206"/>
      <c r="HA1237" s="206"/>
      <c r="HB1237" s="206"/>
      <c r="HC1237" s="206"/>
      <c r="HD1237" s="206"/>
      <c r="HE1237" s="206"/>
      <c r="HF1237" s="206"/>
      <c r="HG1237" s="206"/>
      <c r="HH1237" s="206"/>
      <c r="HI1237" s="206"/>
      <c r="HJ1237" s="206"/>
      <c r="HK1237" s="206"/>
      <c r="HL1237" s="206"/>
      <c r="HM1237" s="206"/>
      <c r="HN1237" s="206"/>
      <c r="HO1237" s="206"/>
      <c r="HP1237" s="206"/>
      <c r="HQ1237" s="206"/>
      <c r="HR1237" s="206"/>
      <c r="HS1237" s="206"/>
      <c r="HT1237" s="206"/>
      <c r="HU1237" s="206"/>
      <c r="HV1237" s="206"/>
      <c r="HW1237" s="206"/>
      <c r="HX1237" s="206"/>
      <c r="HY1237" s="206"/>
      <c r="HZ1237" s="206"/>
      <c r="IA1237" s="206"/>
      <c r="IB1237" s="206"/>
      <c r="IC1237" s="206"/>
      <c r="ID1237" s="206"/>
      <c r="IE1237" s="206"/>
      <c r="IF1237" s="206"/>
      <c r="IG1237" s="206"/>
      <c r="IH1237" s="206"/>
    </row>
    <row r="1238" spans="1:242" s="225" customFormat="1" hidden="1" x14ac:dyDescent="0.25">
      <c r="A1238" s="206"/>
      <c r="B1238" s="206"/>
      <c r="C1238" s="232">
        <v>43806</v>
      </c>
      <c r="D1238" s="225" t="s">
        <v>2164</v>
      </c>
      <c r="E1238" s="206" t="s">
        <v>2167</v>
      </c>
      <c r="F1238" s="206"/>
      <c r="G1238" s="225" t="s">
        <v>1210</v>
      </c>
      <c r="H1238" s="285"/>
      <c r="I1238" s="415">
        <v>2500000</v>
      </c>
      <c r="J1238" s="329">
        <f t="shared" si="19"/>
        <v>5367293</v>
      </c>
      <c r="K1238" s="419"/>
      <c r="L1238" s="287"/>
      <c r="M1238" s="206" t="s">
        <v>2167</v>
      </c>
      <c r="N1238" s="287"/>
      <c r="O1238" s="287"/>
      <c r="P1238" s="287"/>
      <c r="Q1238" s="287"/>
      <c r="R1238" s="287"/>
      <c r="S1238" s="287"/>
      <c r="T1238" s="287"/>
      <c r="U1238" s="287"/>
      <c r="V1238" s="287"/>
      <c r="W1238" s="287"/>
      <c r="X1238" s="287"/>
      <c r="Y1238" s="287"/>
      <c r="Z1238" s="287"/>
      <c r="AA1238" s="287"/>
      <c r="AB1238" s="287"/>
      <c r="AC1238" s="287"/>
      <c r="AD1238" s="287"/>
      <c r="AE1238" s="287"/>
      <c r="AF1238" s="287"/>
      <c r="AG1238" s="287"/>
      <c r="AH1238" s="287"/>
      <c r="AI1238" s="287"/>
      <c r="AJ1238" s="449"/>
      <c r="AK1238" s="206"/>
      <c r="AL1238" s="206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06"/>
      <c r="AX1238" s="206"/>
      <c r="AY1238" s="206"/>
      <c r="AZ1238" s="206"/>
      <c r="BA1238" s="206"/>
      <c r="BB1238" s="206"/>
      <c r="BC1238" s="206"/>
      <c r="BD1238" s="206"/>
      <c r="BE1238" s="206"/>
      <c r="BF1238" s="206"/>
      <c r="BG1238" s="206"/>
      <c r="BH1238" s="206"/>
      <c r="BI1238" s="206"/>
      <c r="BJ1238" s="206"/>
      <c r="BK1238" s="206"/>
      <c r="BL1238" s="206"/>
      <c r="BM1238" s="206"/>
      <c r="BN1238" s="206"/>
      <c r="BO1238" s="206"/>
      <c r="BP1238" s="206"/>
      <c r="BQ1238" s="206"/>
      <c r="BR1238" s="206"/>
      <c r="BS1238" s="206"/>
      <c r="BT1238" s="206"/>
      <c r="BU1238" s="206"/>
      <c r="BV1238" s="206"/>
      <c r="BW1238" s="206"/>
      <c r="BX1238" s="206"/>
      <c r="BY1238" s="206"/>
      <c r="BZ1238" s="206"/>
      <c r="CA1238" s="206"/>
      <c r="CB1238" s="206"/>
      <c r="CC1238" s="206"/>
      <c r="CD1238" s="206"/>
      <c r="CE1238" s="206"/>
      <c r="CF1238" s="206"/>
      <c r="CG1238" s="206"/>
      <c r="CH1238" s="206"/>
      <c r="CI1238" s="206"/>
      <c r="CJ1238" s="206"/>
      <c r="CK1238" s="206"/>
      <c r="CL1238" s="206"/>
      <c r="CM1238" s="206"/>
      <c r="CN1238" s="206"/>
      <c r="CO1238" s="206"/>
      <c r="CP1238" s="206"/>
      <c r="CQ1238" s="206"/>
      <c r="CR1238" s="206"/>
      <c r="CS1238" s="206"/>
      <c r="CT1238" s="206"/>
      <c r="CU1238" s="206"/>
      <c r="CV1238" s="206"/>
      <c r="CW1238" s="206"/>
      <c r="CX1238" s="206"/>
      <c r="CY1238" s="206"/>
      <c r="CZ1238" s="206"/>
      <c r="DA1238" s="206"/>
      <c r="DB1238" s="206"/>
      <c r="DC1238" s="206"/>
      <c r="DD1238" s="206"/>
      <c r="DE1238" s="206"/>
      <c r="DF1238" s="206"/>
      <c r="DG1238" s="206"/>
      <c r="DH1238" s="206"/>
      <c r="DI1238" s="206"/>
      <c r="DJ1238" s="206"/>
      <c r="DK1238" s="206"/>
      <c r="DL1238" s="206"/>
      <c r="DM1238" s="206"/>
      <c r="DN1238" s="206"/>
      <c r="DO1238" s="206"/>
      <c r="DP1238" s="206"/>
      <c r="DQ1238" s="206"/>
      <c r="DR1238" s="206"/>
      <c r="DS1238" s="206"/>
      <c r="DT1238" s="206"/>
      <c r="DU1238" s="206"/>
      <c r="DV1238" s="206"/>
      <c r="DW1238" s="206"/>
      <c r="DX1238" s="206"/>
      <c r="DY1238" s="206"/>
      <c r="DZ1238" s="206"/>
      <c r="EA1238" s="206"/>
      <c r="EB1238" s="206"/>
      <c r="EC1238" s="206"/>
      <c r="ED1238" s="206"/>
      <c r="EE1238" s="206"/>
      <c r="EF1238" s="206"/>
      <c r="EG1238" s="206"/>
      <c r="EH1238" s="206"/>
      <c r="EI1238" s="206"/>
      <c r="EJ1238" s="206"/>
      <c r="EK1238" s="206"/>
      <c r="EL1238" s="206"/>
      <c r="EM1238" s="206"/>
      <c r="EN1238" s="206"/>
      <c r="EO1238" s="206"/>
      <c r="EP1238" s="206"/>
      <c r="EQ1238" s="206"/>
      <c r="ER1238" s="206"/>
      <c r="ES1238" s="206"/>
      <c r="ET1238" s="206"/>
      <c r="EU1238" s="206"/>
      <c r="EV1238" s="206"/>
      <c r="EW1238" s="206"/>
      <c r="EX1238" s="206"/>
      <c r="EY1238" s="206"/>
      <c r="EZ1238" s="206"/>
      <c r="FA1238" s="206"/>
      <c r="FB1238" s="206"/>
      <c r="FC1238" s="206"/>
      <c r="FD1238" s="206"/>
      <c r="FE1238" s="206"/>
      <c r="FF1238" s="206"/>
      <c r="FG1238" s="206"/>
      <c r="FH1238" s="206"/>
      <c r="FI1238" s="206"/>
      <c r="FJ1238" s="206"/>
      <c r="FK1238" s="206"/>
      <c r="FL1238" s="206"/>
      <c r="FM1238" s="206"/>
      <c r="FN1238" s="206"/>
      <c r="FO1238" s="206"/>
      <c r="FP1238" s="206"/>
      <c r="FQ1238" s="206"/>
      <c r="FR1238" s="206"/>
      <c r="FS1238" s="206"/>
      <c r="FT1238" s="206"/>
      <c r="FU1238" s="206"/>
      <c r="FV1238" s="206"/>
      <c r="FW1238" s="206"/>
      <c r="FX1238" s="206"/>
      <c r="FY1238" s="206"/>
      <c r="FZ1238" s="206"/>
      <c r="GA1238" s="206"/>
      <c r="GB1238" s="206"/>
      <c r="GC1238" s="206"/>
      <c r="GD1238" s="206"/>
      <c r="GE1238" s="206"/>
      <c r="GF1238" s="206"/>
      <c r="GG1238" s="206"/>
      <c r="GH1238" s="206"/>
      <c r="GI1238" s="206"/>
      <c r="GJ1238" s="206"/>
      <c r="GK1238" s="206"/>
      <c r="GL1238" s="206"/>
      <c r="GM1238" s="206"/>
      <c r="GN1238" s="206"/>
      <c r="GO1238" s="206"/>
      <c r="GP1238" s="206"/>
      <c r="GQ1238" s="206"/>
      <c r="GR1238" s="206"/>
      <c r="GS1238" s="206"/>
      <c r="GT1238" s="206"/>
      <c r="GU1238" s="206"/>
      <c r="GV1238" s="206"/>
      <c r="GW1238" s="206"/>
      <c r="GX1238" s="206"/>
      <c r="GY1238" s="206"/>
      <c r="GZ1238" s="206"/>
      <c r="HA1238" s="206"/>
      <c r="HB1238" s="206"/>
      <c r="HC1238" s="206"/>
      <c r="HD1238" s="206"/>
      <c r="HE1238" s="206"/>
      <c r="HF1238" s="206"/>
      <c r="HG1238" s="206"/>
      <c r="HH1238" s="206"/>
      <c r="HI1238" s="206"/>
      <c r="HJ1238" s="206"/>
      <c r="HK1238" s="206"/>
      <c r="HL1238" s="206"/>
      <c r="HM1238" s="206"/>
      <c r="HN1238" s="206"/>
      <c r="HO1238" s="206"/>
      <c r="HP1238" s="206"/>
      <c r="HQ1238" s="206"/>
      <c r="HR1238" s="206"/>
      <c r="HS1238" s="206"/>
      <c r="HT1238" s="206"/>
      <c r="HU1238" s="206"/>
      <c r="HV1238" s="206"/>
      <c r="HW1238" s="206"/>
      <c r="HX1238" s="206"/>
      <c r="HY1238" s="206"/>
      <c r="HZ1238" s="206"/>
      <c r="IA1238" s="206"/>
      <c r="IB1238" s="206"/>
      <c r="IC1238" s="206"/>
      <c r="ID1238" s="206"/>
      <c r="IE1238" s="206"/>
      <c r="IF1238" s="206"/>
      <c r="IG1238" s="206"/>
      <c r="IH1238" s="206"/>
    </row>
    <row r="1239" spans="1:242" s="225" customFormat="1" hidden="1" x14ac:dyDescent="0.25">
      <c r="A1239" s="206"/>
      <c r="B1239" s="206"/>
      <c r="C1239" s="206"/>
      <c r="D1239" s="206"/>
      <c r="E1239" s="206"/>
      <c r="F1239" s="206"/>
      <c r="G1239" s="208"/>
      <c r="H1239" s="285"/>
      <c r="I1239" s="210"/>
      <c r="J1239" s="329">
        <f t="shared" si="19"/>
        <v>5367293</v>
      </c>
      <c r="K1239" s="419"/>
      <c r="L1239" s="287"/>
      <c r="M1239" s="206"/>
      <c r="N1239" s="287"/>
      <c r="O1239" s="287"/>
      <c r="P1239" s="287"/>
      <c r="Q1239" s="287"/>
      <c r="R1239" s="287"/>
      <c r="S1239" s="287"/>
      <c r="T1239" s="287"/>
      <c r="U1239" s="287"/>
      <c r="V1239" s="287"/>
      <c r="W1239" s="287"/>
      <c r="X1239" s="287"/>
      <c r="Y1239" s="287"/>
      <c r="Z1239" s="287"/>
      <c r="AA1239" s="287"/>
      <c r="AB1239" s="287"/>
      <c r="AC1239" s="287"/>
      <c r="AD1239" s="287"/>
      <c r="AE1239" s="287"/>
      <c r="AF1239" s="287"/>
      <c r="AG1239" s="287"/>
      <c r="AH1239" s="287"/>
      <c r="AI1239" s="287"/>
      <c r="AJ1239" s="449"/>
      <c r="AK1239" s="206"/>
      <c r="AL1239" s="206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06"/>
      <c r="AX1239" s="206"/>
      <c r="AY1239" s="206"/>
      <c r="AZ1239" s="206"/>
      <c r="BA1239" s="206"/>
      <c r="BB1239" s="206"/>
      <c r="BC1239" s="206"/>
      <c r="BD1239" s="206"/>
      <c r="BE1239" s="206"/>
      <c r="BF1239" s="206"/>
      <c r="BG1239" s="206"/>
      <c r="BH1239" s="206"/>
      <c r="BI1239" s="206"/>
      <c r="BJ1239" s="206"/>
      <c r="BK1239" s="206"/>
      <c r="BL1239" s="206"/>
      <c r="BM1239" s="206"/>
      <c r="BN1239" s="206"/>
      <c r="BO1239" s="206"/>
      <c r="BP1239" s="206"/>
      <c r="BQ1239" s="206"/>
      <c r="BR1239" s="206"/>
      <c r="BS1239" s="206"/>
      <c r="BT1239" s="206"/>
      <c r="BU1239" s="206"/>
      <c r="BV1239" s="206"/>
      <c r="BW1239" s="206"/>
      <c r="BX1239" s="206"/>
      <c r="BY1239" s="206"/>
      <c r="BZ1239" s="206"/>
      <c r="CA1239" s="206"/>
      <c r="CB1239" s="206"/>
      <c r="CC1239" s="206"/>
      <c r="CD1239" s="206"/>
      <c r="CE1239" s="206"/>
      <c r="CF1239" s="206"/>
      <c r="CG1239" s="206"/>
      <c r="CH1239" s="206"/>
      <c r="CI1239" s="206"/>
      <c r="CJ1239" s="206"/>
      <c r="CK1239" s="206"/>
      <c r="CL1239" s="206"/>
      <c r="CM1239" s="206"/>
      <c r="CN1239" s="206"/>
      <c r="CO1239" s="206"/>
      <c r="CP1239" s="206"/>
      <c r="CQ1239" s="206"/>
      <c r="CR1239" s="206"/>
      <c r="CS1239" s="206"/>
      <c r="CT1239" s="206"/>
      <c r="CU1239" s="206"/>
      <c r="CV1239" s="206"/>
      <c r="CW1239" s="206"/>
      <c r="CX1239" s="206"/>
      <c r="CY1239" s="206"/>
      <c r="CZ1239" s="206"/>
      <c r="DA1239" s="206"/>
      <c r="DB1239" s="206"/>
      <c r="DC1239" s="206"/>
      <c r="DD1239" s="206"/>
      <c r="DE1239" s="206"/>
      <c r="DF1239" s="206"/>
      <c r="DG1239" s="206"/>
      <c r="DH1239" s="206"/>
      <c r="DI1239" s="206"/>
      <c r="DJ1239" s="206"/>
      <c r="DK1239" s="206"/>
      <c r="DL1239" s="206"/>
      <c r="DM1239" s="206"/>
      <c r="DN1239" s="206"/>
      <c r="DO1239" s="206"/>
      <c r="DP1239" s="206"/>
      <c r="DQ1239" s="206"/>
      <c r="DR1239" s="206"/>
      <c r="DS1239" s="206"/>
      <c r="DT1239" s="206"/>
      <c r="DU1239" s="206"/>
      <c r="DV1239" s="206"/>
      <c r="DW1239" s="206"/>
      <c r="DX1239" s="206"/>
      <c r="DY1239" s="206"/>
      <c r="DZ1239" s="206"/>
      <c r="EA1239" s="206"/>
      <c r="EB1239" s="206"/>
      <c r="EC1239" s="206"/>
      <c r="ED1239" s="206"/>
      <c r="EE1239" s="206"/>
      <c r="EF1239" s="206"/>
      <c r="EG1239" s="206"/>
      <c r="EH1239" s="206"/>
      <c r="EI1239" s="206"/>
      <c r="EJ1239" s="206"/>
      <c r="EK1239" s="206"/>
      <c r="EL1239" s="206"/>
      <c r="EM1239" s="206"/>
      <c r="EN1239" s="206"/>
      <c r="EO1239" s="206"/>
      <c r="EP1239" s="206"/>
      <c r="EQ1239" s="206"/>
      <c r="ER1239" s="206"/>
      <c r="ES1239" s="206"/>
      <c r="ET1239" s="206"/>
      <c r="EU1239" s="206"/>
      <c r="EV1239" s="206"/>
      <c r="EW1239" s="206"/>
      <c r="EX1239" s="206"/>
      <c r="EY1239" s="206"/>
      <c r="EZ1239" s="206"/>
      <c r="FA1239" s="206"/>
      <c r="FB1239" s="206"/>
      <c r="FC1239" s="206"/>
      <c r="FD1239" s="206"/>
      <c r="FE1239" s="206"/>
      <c r="FF1239" s="206"/>
      <c r="FG1239" s="206"/>
      <c r="FH1239" s="206"/>
      <c r="FI1239" s="206"/>
      <c r="FJ1239" s="206"/>
      <c r="FK1239" s="206"/>
      <c r="FL1239" s="206"/>
      <c r="FM1239" s="206"/>
      <c r="FN1239" s="206"/>
      <c r="FO1239" s="206"/>
      <c r="FP1239" s="206"/>
      <c r="FQ1239" s="206"/>
      <c r="FR1239" s="206"/>
      <c r="FS1239" s="206"/>
      <c r="FT1239" s="206"/>
      <c r="FU1239" s="206"/>
      <c r="FV1239" s="206"/>
      <c r="FW1239" s="206"/>
      <c r="FX1239" s="206"/>
      <c r="FY1239" s="206"/>
      <c r="FZ1239" s="206"/>
      <c r="GA1239" s="206"/>
      <c r="GB1239" s="206"/>
      <c r="GC1239" s="206"/>
      <c r="GD1239" s="206"/>
      <c r="GE1239" s="206"/>
      <c r="GF1239" s="206"/>
      <c r="GG1239" s="206"/>
      <c r="GH1239" s="206"/>
      <c r="GI1239" s="206"/>
      <c r="GJ1239" s="206"/>
      <c r="GK1239" s="206"/>
      <c r="GL1239" s="206"/>
      <c r="GM1239" s="206"/>
      <c r="GN1239" s="206"/>
      <c r="GO1239" s="206"/>
      <c r="GP1239" s="206"/>
      <c r="GQ1239" s="206"/>
      <c r="GR1239" s="206"/>
      <c r="GS1239" s="206"/>
      <c r="GT1239" s="206"/>
      <c r="GU1239" s="206"/>
      <c r="GV1239" s="206"/>
      <c r="GW1239" s="206"/>
      <c r="GX1239" s="206"/>
      <c r="GY1239" s="206"/>
      <c r="GZ1239" s="206"/>
      <c r="HA1239" s="206"/>
      <c r="HB1239" s="206"/>
      <c r="HC1239" s="206"/>
      <c r="HD1239" s="206"/>
      <c r="HE1239" s="206"/>
      <c r="HF1239" s="206"/>
      <c r="HG1239" s="206"/>
      <c r="HH1239" s="206"/>
      <c r="HI1239" s="206"/>
      <c r="HJ1239" s="206"/>
      <c r="HK1239" s="206"/>
      <c r="HL1239" s="206"/>
      <c r="HM1239" s="206"/>
      <c r="HN1239" s="206"/>
      <c r="HO1239" s="206"/>
      <c r="HP1239" s="206"/>
      <c r="HQ1239" s="206"/>
      <c r="HR1239" s="206"/>
      <c r="HS1239" s="206"/>
      <c r="HT1239" s="206"/>
      <c r="HU1239" s="206"/>
      <c r="HV1239" s="206"/>
      <c r="HW1239" s="206"/>
      <c r="HX1239" s="206"/>
      <c r="HY1239" s="206"/>
      <c r="HZ1239" s="206"/>
      <c r="IA1239" s="206"/>
      <c r="IB1239" s="206"/>
      <c r="IC1239" s="206"/>
      <c r="ID1239" s="206"/>
      <c r="IE1239" s="206"/>
      <c r="IF1239" s="206"/>
      <c r="IG1239" s="206"/>
      <c r="IH1239" s="206"/>
    </row>
    <row r="1240" spans="1:242" s="225" customFormat="1" hidden="1" x14ac:dyDescent="0.25">
      <c r="A1240" s="206"/>
      <c r="B1240" s="206"/>
      <c r="C1240" s="206"/>
      <c r="D1240" s="206"/>
      <c r="E1240" s="206"/>
      <c r="F1240" s="206"/>
      <c r="G1240" s="208"/>
      <c r="H1240" s="285">
        <v>15527907</v>
      </c>
      <c r="I1240" s="210"/>
      <c r="J1240" s="329">
        <f t="shared" si="19"/>
        <v>20895200</v>
      </c>
      <c r="K1240" s="419"/>
      <c r="L1240" s="287"/>
      <c r="M1240" s="206"/>
      <c r="N1240" s="287"/>
      <c r="O1240" s="287"/>
      <c r="P1240" s="287"/>
      <c r="Q1240" s="287"/>
      <c r="R1240" s="287"/>
      <c r="S1240" s="287"/>
      <c r="T1240" s="287"/>
      <c r="U1240" s="287"/>
      <c r="V1240" s="287"/>
      <c r="W1240" s="287"/>
      <c r="X1240" s="287"/>
      <c r="Y1240" s="287"/>
      <c r="Z1240" s="287"/>
      <c r="AA1240" s="287"/>
      <c r="AB1240" s="287"/>
      <c r="AC1240" s="287"/>
      <c r="AD1240" s="287"/>
      <c r="AE1240" s="287"/>
      <c r="AF1240" s="287"/>
      <c r="AG1240" s="287"/>
      <c r="AH1240" s="287"/>
      <c r="AI1240" s="287"/>
      <c r="AJ1240" s="449"/>
      <c r="AK1240" s="206"/>
      <c r="AL1240" s="206"/>
      <c r="AM1240" s="206"/>
      <c r="AN1240" s="206"/>
      <c r="AO1240" s="206"/>
      <c r="AP1240" s="206"/>
      <c r="AQ1240" s="206"/>
      <c r="AR1240" s="206"/>
      <c r="AS1240" s="206"/>
      <c r="AT1240" s="206"/>
      <c r="AU1240" s="206"/>
      <c r="AV1240" s="206"/>
      <c r="AW1240" s="206"/>
      <c r="AX1240" s="206"/>
      <c r="AY1240" s="206"/>
      <c r="AZ1240" s="206"/>
      <c r="BA1240" s="206"/>
      <c r="BB1240" s="206"/>
      <c r="BC1240" s="206"/>
      <c r="BD1240" s="206"/>
      <c r="BE1240" s="206"/>
      <c r="BF1240" s="206"/>
      <c r="BG1240" s="206"/>
      <c r="BH1240" s="206"/>
      <c r="BI1240" s="206"/>
      <c r="BJ1240" s="206"/>
      <c r="BK1240" s="206"/>
      <c r="BL1240" s="206"/>
      <c r="BM1240" s="206"/>
      <c r="BN1240" s="206"/>
      <c r="BO1240" s="206"/>
      <c r="BP1240" s="206"/>
      <c r="BQ1240" s="206"/>
      <c r="BR1240" s="206"/>
      <c r="BS1240" s="206"/>
      <c r="BT1240" s="206"/>
      <c r="BU1240" s="206"/>
      <c r="BV1240" s="206"/>
      <c r="BW1240" s="206"/>
      <c r="BX1240" s="206"/>
      <c r="BY1240" s="206"/>
      <c r="BZ1240" s="206"/>
      <c r="CA1240" s="206"/>
      <c r="CB1240" s="206"/>
      <c r="CC1240" s="206"/>
      <c r="CD1240" s="206"/>
      <c r="CE1240" s="206"/>
      <c r="CF1240" s="206"/>
      <c r="CG1240" s="206"/>
      <c r="CH1240" s="206"/>
      <c r="CI1240" s="206"/>
      <c r="CJ1240" s="206"/>
      <c r="CK1240" s="206"/>
      <c r="CL1240" s="206"/>
      <c r="CM1240" s="206"/>
      <c r="CN1240" s="206"/>
      <c r="CO1240" s="206"/>
      <c r="CP1240" s="206"/>
      <c r="CQ1240" s="206"/>
      <c r="CR1240" s="206"/>
      <c r="CS1240" s="206"/>
      <c r="CT1240" s="206"/>
      <c r="CU1240" s="206"/>
      <c r="CV1240" s="206"/>
      <c r="CW1240" s="206"/>
      <c r="CX1240" s="206"/>
      <c r="CY1240" s="206"/>
      <c r="CZ1240" s="206"/>
      <c r="DA1240" s="206"/>
      <c r="DB1240" s="206"/>
      <c r="DC1240" s="206"/>
      <c r="DD1240" s="206"/>
      <c r="DE1240" s="206"/>
      <c r="DF1240" s="206"/>
      <c r="DG1240" s="206"/>
      <c r="DH1240" s="206"/>
      <c r="DI1240" s="206"/>
      <c r="DJ1240" s="206"/>
      <c r="DK1240" s="206"/>
      <c r="DL1240" s="206"/>
      <c r="DM1240" s="206"/>
      <c r="DN1240" s="206"/>
      <c r="DO1240" s="206"/>
      <c r="DP1240" s="206"/>
      <c r="DQ1240" s="206"/>
      <c r="DR1240" s="206"/>
      <c r="DS1240" s="206"/>
      <c r="DT1240" s="206"/>
      <c r="DU1240" s="206"/>
      <c r="DV1240" s="206"/>
      <c r="DW1240" s="206"/>
      <c r="DX1240" s="206"/>
      <c r="DY1240" s="206"/>
      <c r="DZ1240" s="206"/>
      <c r="EA1240" s="206"/>
      <c r="EB1240" s="206"/>
      <c r="EC1240" s="206"/>
      <c r="ED1240" s="206"/>
      <c r="EE1240" s="206"/>
      <c r="EF1240" s="206"/>
      <c r="EG1240" s="206"/>
      <c r="EH1240" s="206"/>
      <c r="EI1240" s="206"/>
      <c r="EJ1240" s="206"/>
      <c r="EK1240" s="206"/>
      <c r="EL1240" s="206"/>
      <c r="EM1240" s="206"/>
      <c r="EN1240" s="206"/>
      <c r="EO1240" s="206"/>
      <c r="EP1240" s="206"/>
      <c r="EQ1240" s="206"/>
      <c r="ER1240" s="206"/>
      <c r="ES1240" s="206"/>
      <c r="ET1240" s="206"/>
      <c r="EU1240" s="206"/>
      <c r="EV1240" s="206"/>
      <c r="EW1240" s="206"/>
      <c r="EX1240" s="206"/>
      <c r="EY1240" s="206"/>
      <c r="EZ1240" s="206"/>
      <c r="FA1240" s="206"/>
      <c r="FB1240" s="206"/>
      <c r="FC1240" s="206"/>
      <c r="FD1240" s="206"/>
      <c r="FE1240" s="206"/>
      <c r="FF1240" s="206"/>
      <c r="FG1240" s="206"/>
      <c r="FH1240" s="206"/>
      <c r="FI1240" s="206"/>
      <c r="FJ1240" s="206"/>
      <c r="FK1240" s="206"/>
      <c r="FL1240" s="206"/>
      <c r="FM1240" s="206"/>
      <c r="FN1240" s="206"/>
      <c r="FO1240" s="206"/>
      <c r="FP1240" s="206"/>
      <c r="FQ1240" s="206"/>
      <c r="FR1240" s="206"/>
      <c r="FS1240" s="206"/>
      <c r="FT1240" s="206"/>
      <c r="FU1240" s="206"/>
      <c r="FV1240" s="206"/>
      <c r="FW1240" s="206"/>
      <c r="FX1240" s="206"/>
      <c r="FY1240" s="206"/>
      <c r="FZ1240" s="206"/>
      <c r="GA1240" s="206"/>
      <c r="GB1240" s="206"/>
      <c r="GC1240" s="206"/>
      <c r="GD1240" s="206"/>
      <c r="GE1240" s="206"/>
      <c r="GF1240" s="206"/>
      <c r="GG1240" s="206"/>
      <c r="GH1240" s="206"/>
      <c r="GI1240" s="206"/>
      <c r="GJ1240" s="206"/>
      <c r="GK1240" s="206"/>
      <c r="GL1240" s="206"/>
      <c r="GM1240" s="206"/>
      <c r="GN1240" s="206"/>
      <c r="GO1240" s="206"/>
      <c r="GP1240" s="206"/>
      <c r="GQ1240" s="206"/>
      <c r="GR1240" s="206"/>
      <c r="GS1240" s="206"/>
      <c r="GT1240" s="206"/>
      <c r="GU1240" s="206"/>
      <c r="GV1240" s="206"/>
      <c r="GW1240" s="206"/>
      <c r="GX1240" s="206"/>
      <c r="GY1240" s="206"/>
      <c r="GZ1240" s="206"/>
      <c r="HA1240" s="206"/>
      <c r="HB1240" s="206"/>
      <c r="HC1240" s="206"/>
      <c r="HD1240" s="206"/>
      <c r="HE1240" s="206"/>
      <c r="HF1240" s="206"/>
      <c r="HG1240" s="206"/>
      <c r="HH1240" s="206"/>
      <c r="HI1240" s="206"/>
      <c r="HJ1240" s="206"/>
      <c r="HK1240" s="206"/>
      <c r="HL1240" s="206"/>
      <c r="HM1240" s="206"/>
      <c r="HN1240" s="206"/>
      <c r="HO1240" s="206"/>
      <c r="HP1240" s="206"/>
      <c r="HQ1240" s="206"/>
      <c r="HR1240" s="206"/>
      <c r="HS1240" s="206"/>
      <c r="HT1240" s="206"/>
      <c r="HU1240" s="206"/>
      <c r="HV1240" s="206"/>
      <c r="HW1240" s="206"/>
      <c r="HX1240" s="206"/>
      <c r="HY1240" s="206"/>
      <c r="HZ1240" s="206"/>
      <c r="IA1240" s="206"/>
      <c r="IB1240" s="206"/>
      <c r="IC1240" s="206"/>
      <c r="ID1240" s="206"/>
      <c r="IE1240" s="206"/>
      <c r="IF1240" s="206"/>
      <c r="IG1240" s="206"/>
      <c r="IH1240" s="206"/>
    </row>
    <row r="1241" spans="1:242" s="225" customFormat="1" hidden="1" x14ac:dyDescent="0.25">
      <c r="A1241" s="206"/>
      <c r="B1241" s="206"/>
      <c r="C1241" s="207">
        <v>43805</v>
      </c>
      <c r="D1241" s="383" t="s">
        <v>2179</v>
      </c>
      <c r="E1241" s="238" t="s">
        <v>2169</v>
      </c>
      <c r="F1241" s="238"/>
      <c r="G1241" s="249" t="s">
        <v>2178</v>
      </c>
      <c r="H1241" s="285"/>
      <c r="I1241" s="263">
        <v>1377000</v>
      </c>
      <c r="J1241" s="329">
        <f t="shared" si="19"/>
        <v>19518200</v>
      </c>
      <c r="K1241" s="419"/>
      <c r="L1241" s="287"/>
      <c r="M1241" s="238" t="s">
        <v>2169</v>
      </c>
      <c r="N1241" s="287"/>
      <c r="O1241" s="287"/>
      <c r="P1241" s="287"/>
      <c r="Q1241" s="287"/>
      <c r="R1241" s="287"/>
      <c r="S1241" s="287"/>
      <c r="T1241" s="287"/>
      <c r="U1241" s="287"/>
      <c r="V1241" s="287"/>
      <c r="W1241" s="287"/>
      <c r="X1241" s="287"/>
      <c r="Y1241" s="287"/>
      <c r="Z1241" s="287"/>
      <c r="AA1241" s="287"/>
      <c r="AB1241" s="287"/>
      <c r="AC1241" s="287"/>
      <c r="AD1241" s="287"/>
      <c r="AE1241" s="287"/>
      <c r="AF1241" s="287"/>
      <c r="AG1241" s="287"/>
      <c r="AH1241" s="287"/>
      <c r="AI1241" s="287"/>
      <c r="AJ1241" s="449"/>
      <c r="AK1241" s="206"/>
      <c r="AL1241" s="206"/>
      <c r="AM1241" s="206"/>
      <c r="AN1241" s="206"/>
      <c r="AO1241" s="206"/>
      <c r="AP1241" s="206"/>
      <c r="AQ1241" s="206"/>
      <c r="AR1241" s="206"/>
      <c r="AS1241" s="206"/>
      <c r="AT1241" s="206"/>
      <c r="AU1241" s="206"/>
      <c r="AV1241" s="206"/>
      <c r="AW1241" s="206"/>
      <c r="AX1241" s="206"/>
      <c r="AY1241" s="206"/>
      <c r="AZ1241" s="206"/>
      <c r="BA1241" s="206"/>
      <c r="BB1241" s="206"/>
      <c r="BC1241" s="206"/>
      <c r="BD1241" s="206"/>
      <c r="BE1241" s="206"/>
      <c r="BF1241" s="206"/>
      <c r="BG1241" s="206"/>
      <c r="BH1241" s="206"/>
      <c r="BI1241" s="206"/>
      <c r="BJ1241" s="206"/>
      <c r="BK1241" s="206"/>
      <c r="BL1241" s="206"/>
      <c r="BM1241" s="206"/>
      <c r="BN1241" s="206"/>
      <c r="BO1241" s="206"/>
      <c r="BP1241" s="206"/>
      <c r="BQ1241" s="206"/>
      <c r="BR1241" s="206"/>
      <c r="BS1241" s="206"/>
      <c r="BT1241" s="206"/>
      <c r="BU1241" s="206"/>
      <c r="BV1241" s="206"/>
      <c r="BW1241" s="206"/>
      <c r="BX1241" s="206"/>
      <c r="BY1241" s="206"/>
      <c r="BZ1241" s="206"/>
      <c r="CA1241" s="206"/>
      <c r="CB1241" s="206"/>
      <c r="CC1241" s="206"/>
      <c r="CD1241" s="206"/>
      <c r="CE1241" s="206"/>
      <c r="CF1241" s="206"/>
      <c r="CG1241" s="206"/>
      <c r="CH1241" s="206"/>
      <c r="CI1241" s="206"/>
      <c r="CJ1241" s="206"/>
      <c r="CK1241" s="206"/>
      <c r="CL1241" s="206"/>
      <c r="CM1241" s="206"/>
      <c r="CN1241" s="206"/>
      <c r="CO1241" s="206"/>
      <c r="CP1241" s="206"/>
      <c r="CQ1241" s="206"/>
      <c r="CR1241" s="206"/>
      <c r="CS1241" s="206"/>
      <c r="CT1241" s="206"/>
      <c r="CU1241" s="206"/>
      <c r="CV1241" s="206"/>
      <c r="CW1241" s="206"/>
      <c r="CX1241" s="206"/>
      <c r="CY1241" s="206"/>
      <c r="CZ1241" s="206"/>
      <c r="DA1241" s="206"/>
      <c r="DB1241" s="206"/>
      <c r="DC1241" s="206"/>
      <c r="DD1241" s="206"/>
      <c r="DE1241" s="206"/>
      <c r="DF1241" s="206"/>
      <c r="DG1241" s="206"/>
      <c r="DH1241" s="206"/>
      <c r="DI1241" s="206"/>
      <c r="DJ1241" s="206"/>
      <c r="DK1241" s="206"/>
      <c r="DL1241" s="206"/>
      <c r="DM1241" s="206"/>
      <c r="DN1241" s="206"/>
      <c r="DO1241" s="206"/>
      <c r="DP1241" s="206"/>
      <c r="DQ1241" s="206"/>
      <c r="DR1241" s="206"/>
      <c r="DS1241" s="206"/>
      <c r="DT1241" s="206"/>
      <c r="DU1241" s="206"/>
      <c r="DV1241" s="206"/>
      <c r="DW1241" s="206"/>
      <c r="DX1241" s="206"/>
      <c r="DY1241" s="206"/>
      <c r="DZ1241" s="206"/>
      <c r="EA1241" s="206"/>
      <c r="EB1241" s="206"/>
      <c r="EC1241" s="206"/>
      <c r="ED1241" s="206"/>
      <c r="EE1241" s="206"/>
      <c r="EF1241" s="206"/>
      <c r="EG1241" s="206"/>
      <c r="EH1241" s="206"/>
      <c r="EI1241" s="206"/>
      <c r="EJ1241" s="206"/>
      <c r="EK1241" s="206"/>
      <c r="EL1241" s="206"/>
      <c r="EM1241" s="206"/>
      <c r="EN1241" s="206"/>
      <c r="EO1241" s="206"/>
      <c r="EP1241" s="206"/>
      <c r="EQ1241" s="206"/>
      <c r="ER1241" s="206"/>
      <c r="ES1241" s="206"/>
      <c r="ET1241" s="206"/>
      <c r="EU1241" s="206"/>
      <c r="EV1241" s="206"/>
      <c r="EW1241" s="206"/>
      <c r="EX1241" s="206"/>
      <c r="EY1241" s="206"/>
      <c r="EZ1241" s="206"/>
      <c r="FA1241" s="206"/>
      <c r="FB1241" s="206"/>
      <c r="FC1241" s="206"/>
      <c r="FD1241" s="206"/>
      <c r="FE1241" s="206"/>
      <c r="FF1241" s="206"/>
      <c r="FG1241" s="206"/>
      <c r="FH1241" s="206"/>
      <c r="FI1241" s="206"/>
      <c r="FJ1241" s="206"/>
      <c r="FK1241" s="206"/>
      <c r="FL1241" s="206"/>
      <c r="FM1241" s="206"/>
      <c r="FN1241" s="206"/>
      <c r="FO1241" s="206"/>
      <c r="FP1241" s="206"/>
      <c r="FQ1241" s="206"/>
      <c r="FR1241" s="206"/>
      <c r="FS1241" s="206"/>
      <c r="FT1241" s="206"/>
      <c r="FU1241" s="206"/>
      <c r="FV1241" s="206"/>
      <c r="FW1241" s="206"/>
      <c r="FX1241" s="206"/>
      <c r="FY1241" s="206"/>
      <c r="FZ1241" s="206"/>
      <c r="GA1241" s="206"/>
      <c r="GB1241" s="206"/>
      <c r="GC1241" s="206"/>
      <c r="GD1241" s="206"/>
      <c r="GE1241" s="206"/>
      <c r="GF1241" s="206"/>
      <c r="GG1241" s="206"/>
      <c r="GH1241" s="206"/>
      <c r="GI1241" s="206"/>
      <c r="GJ1241" s="206"/>
      <c r="GK1241" s="206"/>
      <c r="GL1241" s="206"/>
      <c r="GM1241" s="206"/>
      <c r="GN1241" s="206"/>
      <c r="GO1241" s="206"/>
      <c r="GP1241" s="206"/>
      <c r="GQ1241" s="206"/>
      <c r="GR1241" s="206"/>
      <c r="GS1241" s="206"/>
      <c r="GT1241" s="206"/>
      <c r="GU1241" s="206"/>
      <c r="GV1241" s="206"/>
      <c r="GW1241" s="206"/>
      <c r="GX1241" s="206"/>
      <c r="GY1241" s="206"/>
      <c r="GZ1241" s="206"/>
      <c r="HA1241" s="206"/>
      <c r="HB1241" s="206"/>
      <c r="HC1241" s="206"/>
      <c r="HD1241" s="206"/>
      <c r="HE1241" s="206"/>
      <c r="HF1241" s="206"/>
      <c r="HG1241" s="206"/>
      <c r="HH1241" s="206"/>
      <c r="HI1241" s="206"/>
      <c r="HJ1241" s="206"/>
      <c r="HK1241" s="206"/>
      <c r="HL1241" s="206"/>
      <c r="HM1241" s="206"/>
      <c r="HN1241" s="206"/>
      <c r="HO1241" s="206"/>
      <c r="HP1241" s="206"/>
      <c r="HQ1241" s="206"/>
      <c r="HR1241" s="206"/>
      <c r="HS1241" s="206"/>
      <c r="HT1241" s="206"/>
      <c r="HU1241" s="206"/>
      <c r="HV1241" s="206"/>
      <c r="HW1241" s="206"/>
      <c r="HX1241" s="206"/>
      <c r="HY1241" s="206"/>
      <c r="HZ1241" s="206"/>
      <c r="IA1241" s="206"/>
      <c r="IB1241" s="206"/>
      <c r="IC1241" s="206"/>
      <c r="ID1241" s="206"/>
      <c r="IE1241" s="206"/>
      <c r="IF1241" s="206"/>
      <c r="IG1241" s="206"/>
      <c r="IH1241" s="206"/>
    </row>
    <row r="1242" spans="1:242" s="225" customFormat="1" hidden="1" x14ac:dyDescent="0.25">
      <c r="A1242" s="206"/>
      <c r="B1242" s="206"/>
      <c r="C1242" s="207">
        <v>43808</v>
      </c>
      <c r="D1242" s="248" t="s">
        <v>2181</v>
      </c>
      <c r="E1242" s="238" t="s">
        <v>2170</v>
      </c>
      <c r="F1242" s="238"/>
      <c r="G1242" s="249" t="s">
        <v>2180</v>
      </c>
      <c r="H1242" s="285"/>
      <c r="I1242" s="263">
        <v>273500</v>
      </c>
      <c r="J1242" s="329">
        <f t="shared" si="19"/>
        <v>19244700</v>
      </c>
      <c r="K1242" s="419"/>
      <c r="L1242" s="287"/>
      <c r="M1242" s="238" t="s">
        <v>2170</v>
      </c>
      <c r="N1242" s="287"/>
      <c r="O1242" s="287"/>
      <c r="P1242" s="287"/>
      <c r="Q1242" s="287"/>
      <c r="R1242" s="287"/>
      <c r="S1242" s="287"/>
      <c r="T1242" s="287"/>
      <c r="U1242" s="287"/>
      <c r="V1242" s="287"/>
      <c r="W1242" s="287"/>
      <c r="X1242" s="287"/>
      <c r="Y1242" s="287"/>
      <c r="Z1242" s="287"/>
      <c r="AA1242" s="287"/>
      <c r="AB1242" s="287"/>
      <c r="AC1242" s="287"/>
      <c r="AD1242" s="287"/>
      <c r="AE1242" s="287"/>
      <c r="AF1242" s="287"/>
      <c r="AG1242" s="287"/>
      <c r="AH1242" s="287"/>
      <c r="AI1242" s="287"/>
      <c r="AJ1242" s="449"/>
      <c r="AK1242" s="206"/>
      <c r="AL1242" s="206"/>
      <c r="AM1242" s="206"/>
      <c r="AN1242" s="206"/>
      <c r="AO1242" s="206"/>
      <c r="AP1242" s="206"/>
      <c r="AQ1242" s="206"/>
      <c r="AR1242" s="206"/>
      <c r="AS1242" s="206"/>
      <c r="AT1242" s="206"/>
      <c r="AU1242" s="206"/>
      <c r="AV1242" s="206"/>
      <c r="AW1242" s="206"/>
      <c r="AX1242" s="206"/>
      <c r="AY1242" s="206"/>
      <c r="AZ1242" s="206"/>
      <c r="BA1242" s="206"/>
      <c r="BB1242" s="206"/>
      <c r="BC1242" s="206"/>
      <c r="BD1242" s="206"/>
      <c r="BE1242" s="206"/>
      <c r="BF1242" s="206"/>
      <c r="BG1242" s="206"/>
      <c r="BH1242" s="206"/>
      <c r="BI1242" s="206"/>
      <c r="BJ1242" s="206"/>
      <c r="BK1242" s="206"/>
      <c r="BL1242" s="206"/>
      <c r="BM1242" s="206"/>
      <c r="BN1242" s="206"/>
      <c r="BO1242" s="206"/>
      <c r="BP1242" s="206"/>
      <c r="BQ1242" s="206"/>
      <c r="BR1242" s="206"/>
      <c r="BS1242" s="206"/>
      <c r="BT1242" s="206"/>
      <c r="BU1242" s="206"/>
      <c r="BV1242" s="206"/>
      <c r="BW1242" s="206"/>
      <c r="BX1242" s="206"/>
      <c r="BY1242" s="206"/>
      <c r="BZ1242" s="206"/>
      <c r="CA1242" s="206"/>
      <c r="CB1242" s="206"/>
      <c r="CC1242" s="206"/>
      <c r="CD1242" s="206"/>
      <c r="CE1242" s="206"/>
      <c r="CF1242" s="206"/>
      <c r="CG1242" s="206"/>
      <c r="CH1242" s="206"/>
      <c r="CI1242" s="206"/>
      <c r="CJ1242" s="206"/>
      <c r="CK1242" s="206"/>
      <c r="CL1242" s="206"/>
      <c r="CM1242" s="206"/>
      <c r="CN1242" s="206"/>
      <c r="CO1242" s="206"/>
      <c r="CP1242" s="206"/>
      <c r="CQ1242" s="206"/>
      <c r="CR1242" s="206"/>
      <c r="CS1242" s="206"/>
      <c r="CT1242" s="206"/>
      <c r="CU1242" s="206"/>
      <c r="CV1242" s="206"/>
      <c r="CW1242" s="206"/>
      <c r="CX1242" s="206"/>
      <c r="CY1242" s="206"/>
      <c r="CZ1242" s="206"/>
      <c r="DA1242" s="206"/>
      <c r="DB1242" s="206"/>
      <c r="DC1242" s="206"/>
      <c r="DD1242" s="206"/>
      <c r="DE1242" s="206"/>
      <c r="DF1242" s="206"/>
      <c r="DG1242" s="206"/>
      <c r="DH1242" s="206"/>
      <c r="DI1242" s="206"/>
      <c r="DJ1242" s="206"/>
      <c r="DK1242" s="206"/>
      <c r="DL1242" s="206"/>
      <c r="DM1242" s="206"/>
      <c r="DN1242" s="206"/>
      <c r="DO1242" s="206"/>
      <c r="DP1242" s="206"/>
      <c r="DQ1242" s="206"/>
      <c r="DR1242" s="206"/>
      <c r="DS1242" s="206"/>
      <c r="DT1242" s="206"/>
      <c r="DU1242" s="206"/>
      <c r="DV1242" s="206"/>
      <c r="DW1242" s="206"/>
      <c r="DX1242" s="206"/>
      <c r="DY1242" s="206"/>
      <c r="DZ1242" s="206"/>
      <c r="EA1242" s="206"/>
      <c r="EB1242" s="206"/>
      <c r="EC1242" s="206"/>
      <c r="ED1242" s="206"/>
      <c r="EE1242" s="206"/>
      <c r="EF1242" s="206"/>
      <c r="EG1242" s="206"/>
      <c r="EH1242" s="206"/>
      <c r="EI1242" s="206"/>
      <c r="EJ1242" s="206"/>
      <c r="EK1242" s="206"/>
      <c r="EL1242" s="206"/>
      <c r="EM1242" s="206"/>
      <c r="EN1242" s="206"/>
      <c r="EO1242" s="206"/>
      <c r="EP1242" s="206"/>
      <c r="EQ1242" s="206"/>
      <c r="ER1242" s="206"/>
      <c r="ES1242" s="206"/>
      <c r="ET1242" s="206"/>
      <c r="EU1242" s="206"/>
      <c r="EV1242" s="206"/>
      <c r="EW1242" s="206"/>
      <c r="EX1242" s="206"/>
      <c r="EY1242" s="206"/>
      <c r="EZ1242" s="206"/>
      <c r="FA1242" s="206"/>
      <c r="FB1242" s="206"/>
      <c r="FC1242" s="206"/>
      <c r="FD1242" s="206"/>
      <c r="FE1242" s="206"/>
      <c r="FF1242" s="206"/>
      <c r="FG1242" s="206"/>
      <c r="FH1242" s="206"/>
      <c r="FI1242" s="206"/>
      <c r="FJ1242" s="206"/>
      <c r="FK1242" s="206"/>
      <c r="FL1242" s="206"/>
      <c r="FM1242" s="206"/>
      <c r="FN1242" s="206"/>
      <c r="FO1242" s="206"/>
      <c r="FP1242" s="206"/>
      <c r="FQ1242" s="206"/>
      <c r="FR1242" s="206"/>
      <c r="FS1242" s="206"/>
      <c r="FT1242" s="206"/>
      <c r="FU1242" s="206"/>
      <c r="FV1242" s="206"/>
      <c r="FW1242" s="206"/>
      <c r="FX1242" s="206"/>
      <c r="FY1242" s="206"/>
      <c r="FZ1242" s="206"/>
      <c r="GA1242" s="206"/>
      <c r="GB1242" s="206"/>
      <c r="GC1242" s="206"/>
      <c r="GD1242" s="206"/>
      <c r="GE1242" s="206"/>
      <c r="GF1242" s="206"/>
      <c r="GG1242" s="206"/>
      <c r="GH1242" s="206"/>
      <c r="GI1242" s="206"/>
      <c r="GJ1242" s="206"/>
      <c r="GK1242" s="206"/>
      <c r="GL1242" s="206"/>
      <c r="GM1242" s="206"/>
      <c r="GN1242" s="206"/>
      <c r="GO1242" s="206"/>
      <c r="GP1242" s="206"/>
      <c r="GQ1242" s="206"/>
      <c r="GR1242" s="206"/>
      <c r="GS1242" s="206"/>
      <c r="GT1242" s="206"/>
      <c r="GU1242" s="206"/>
      <c r="GV1242" s="206"/>
      <c r="GW1242" s="206"/>
      <c r="GX1242" s="206"/>
      <c r="GY1242" s="206"/>
      <c r="GZ1242" s="206"/>
      <c r="HA1242" s="206"/>
      <c r="HB1242" s="206"/>
      <c r="HC1242" s="206"/>
      <c r="HD1242" s="206"/>
      <c r="HE1242" s="206"/>
      <c r="HF1242" s="206"/>
      <c r="HG1242" s="206"/>
      <c r="HH1242" s="206"/>
      <c r="HI1242" s="206"/>
      <c r="HJ1242" s="206"/>
      <c r="HK1242" s="206"/>
      <c r="HL1242" s="206"/>
      <c r="HM1242" s="206"/>
      <c r="HN1242" s="206"/>
      <c r="HO1242" s="206"/>
      <c r="HP1242" s="206"/>
      <c r="HQ1242" s="206"/>
      <c r="HR1242" s="206"/>
      <c r="HS1242" s="206"/>
      <c r="HT1242" s="206"/>
      <c r="HU1242" s="206"/>
      <c r="HV1242" s="206"/>
      <c r="HW1242" s="206"/>
      <c r="HX1242" s="206"/>
      <c r="HY1242" s="206"/>
      <c r="HZ1242" s="206"/>
      <c r="IA1242" s="206"/>
      <c r="IB1242" s="206"/>
      <c r="IC1242" s="206"/>
      <c r="ID1242" s="206"/>
      <c r="IE1242" s="206"/>
      <c r="IF1242" s="206"/>
      <c r="IG1242" s="206"/>
      <c r="IH1242" s="206"/>
    </row>
    <row r="1243" spans="1:242" s="225" customFormat="1" hidden="1" x14ac:dyDescent="0.25">
      <c r="A1243" s="206"/>
      <c r="B1243" s="206"/>
      <c r="C1243" s="207">
        <v>43808</v>
      </c>
      <c r="D1243" s="248" t="s">
        <v>2182</v>
      </c>
      <c r="E1243" s="238" t="s">
        <v>2171</v>
      </c>
      <c r="F1243" s="238"/>
      <c r="G1243" s="249" t="s">
        <v>1581</v>
      </c>
      <c r="H1243" s="285"/>
      <c r="I1243" s="263">
        <v>2280000</v>
      </c>
      <c r="J1243" s="329">
        <f t="shared" si="19"/>
        <v>16964700</v>
      </c>
      <c r="K1243" s="419"/>
      <c r="L1243" s="287"/>
      <c r="M1243" s="238" t="s">
        <v>2171</v>
      </c>
      <c r="N1243" s="287"/>
      <c r="O1243" s="287"/>
      <c r="P1243" s="287"/>
      <c r="Q1243" s="287"/>
      <c r="R1243" s="287"/>
      <c r="S1243" s="287"/>
      <c r="T1243" s="287"/>
      <c r="U1243" s="287"/>
      <c r="V1243" s="287"/>
      <c r="W1243" s="287"/>
      <c r="X1243" s="287"/>
      <c r="Y1243" s="287"/>
      <c r="Z1243" s="287"/>
      <c r="AA1243" s="287"/>
      <c r="AB1243" s="287"/>
      <c r="AC1243" s="287"/>
      <c r="AD1243" s="287"/>
      <c r="AE1243" s="287"/>
      <c r="AF1243" s="287"/>
      <c r="AG1243" s="287"/>
      <c r="AH1243" s="287"/>
      <c r="AI1243" s="287"/>
      <c r="AJ1243" s="449"/>
      <c r="AK1243" s="206"/>
      <c r="AL1243" s="206"/>
      <c r="AM1243" s="206"/>
      <c r="AN1243" s="206"/>
      <c r="AO1243" s="206"/>
      <c r="AP1243" s="206"/>
      <c r="AQ1243" s="206"/>
      <c r="AR1243" s="206"/>
      <c r="AS1243" s="206"/>
      <c r="AT1243" s="206"/>
      <c r="AU1243" s="206"/>
      <c r="AV1243" s="206"/>
      <c r="AW1243" s="206"/>
      <c r="AX1243" s="206"/>
      <c r="AY1243" s="206"/>
      <c r="AZ1243" s="206"/>
      <c r="BA1243" s="206"/>
      <c r="BB1243" s="206"/>
      <c r="BC1243" s="206"/>
      <c r="BD1243" s="206"/>
      <c r="BE1243" s="206"/>
      <c r="BF1243" s="206"/>
      <c r="BG1243" s="206"/>
      <c r="BH1243" s="206"/>
      <c r="BI1243" s="206"/>
      <c r="BJ1243" s="206"/>
      <c r="BK1243" s="206"/>
      <c r="BL1243" s="206"/>
      <c r="BM1243" s="206"/>
      <c r="BN1243" s="206"/>
      <c r="BO1243" s="206"/>
      <c r="BP1243" s="206"/>
      <c r="BQ1243" s="206"/>
      <c r="BR1243" s="206"/>
      <c r="BS1243" s="206"/>
      <c r="BT1243" s="206"/>
      <c r="BU1243" s="206"/>
      <c r="BV1243" s="206"/>
      <c r="BW1243" s="206"/>
      <c r="BX1243" s="206"/>
      <c r="BY1243" s="206"/>
      <c r="BZ1243" s="206"/>
      <c r="CA1243" s="206"/>
      <c r="CB1243" s="206"/>
      <c r="CC1243" s="206"/>
      <c r="CD1243" s="206"/>
      <c r="CE1243" s="206"/>
      <c r="CF1243" s="206"/>
      <c r="CG1243" s="206"/>
      <c r="CH1243" s="206"/>
      <c r="CI1243" s="206"/>
      <c r="CJ1243" s="206"/>
      <c r="CK1243" s="206"/>
      <c r="CL1243" s="206"/>
      <c r="CM1243" s="206"/>
      <c r="CN1243" s="206"/>
      <c r="CO1243" s="206"/>
      <c r="CP1243" s="206"/>
      <c r="CQ1243" s="206"/>
      <c r="CR1243" s="206"/>
      <c r="CS1243" s="206"/>
      <c r="CT1243" s="206"/>
      <c r="CU1243" s="206"/>
      <c r="CV1243" s="206"/>
      <c r="CW1243" s="206"/>
      <c r="CX1243" s="206"/>
      <c r="CY1243" s="206"/>
      <c r="CZ1243" s="206"/>
      <c r="DA1243" s="206"/>
      <c r="DB1243" s="206"/>
      <c r="DC1243" s="206"/>
      <c r="DD1243" s="206"/>
      <c r="DE1243" s="206"/>
      <c r="DF1243" s="206"/>
      <c r="DG1243" s="206"/>
      <c r="DH1243" s="206"/>
      <c r="DI1243" s="206"/>
      <c r="DJ1243" s="206"/>
      <c r="DK1243" s="206"/>
      <c r="DL1243" s="206"/>
      <c r="DM1243" s="206"/>
      <c r="DN1243" s="206"/>
      <c r="DO1243" s="206"/>
      <c r="DP1243" s="206"/>
      <c r="DQ1243" s="206"/>
      <c r="DR1243" s="206"/>
      <c r="DS1243" s="206"/>
      <c r="DT1243" s="206"/>
      <c r="DU1243" s="206"/>
      <c r="DV1243" s="206"/>
      <c r="DW1243" s="206"/>
      <c r="DX1243" s="206"/>
      <c r="DY1243" s="206"/>
      <c r="DZ1243" s="206"/>
      <c r="EA1243" s="206"/>
      <c r="EB1243" s="206"/>
      <c r="EC1243" s="206"/>
      <c r="ED1243" s="206"/>
      <c r="EE1243" s="206"/>
      <c r="EF1243" s="206"/>
      <c r="EG1243" s="206"/>
      <c r="EH1243" s="206"/>
      <c r="EI1243" s="206"/>
      <c r="EJ1243" s="206"/>
      <c r="EK1243" s="206"/>
      <c r="EL1243" s="206"/>
      <c r="EM1243" s="206"/>
      <c r="EN1243" s="206"/>
      <c r="EO1243" s="206"/>
      <c r="EP1243" s="206"/>
      <c r="EQ1243" s="206"/>
      <c r="ER1243" s="206"/>
      <c r="ES1243" s="206"/>
      <c r="ET1243" s="206"/>
      <c r="EU1243" s="206"/>
      <c r="EV1243" s="206"/>
      <c r="EW1243" s="206"/>
      <c r="EX1243" s="206"/>
      <c r="EY1243" s="206"/>
      <c r="EZ1243" s="206"/>
      <c r="FA1243" s="206"/>
      <c r="FB1243" s="206"/>
      <c r="FC1243" s="206"/>
      <c r="FD1243" s="206"/>
      <c r="FE1243" s="206"/>
      <c r="FF1243" s="206"/>
      <c r="FG1243" s="206"/>
      <c r="FH1243" s="206"/>
      <c r="FI1243" s="206"/>
      <c r="FJ1243" s="206"/>
      <c r="FK1243" s="206"/>
      <c r="FL1243" s="206"/>
      <c r="FM1243" s="206"/>
      <c r="FN1243" s="206"/>
      <c r="FO1243" s="206"/>
      <c r="FP1243" s="206"/>
      <c r="FQ1243" s="206"/>
      <c r="FR1243" s="206"/>
      <c r="FS1243" s="206"/>
      <c r="FT1243" s="206"/>
      <c r="FU1243" s="206"/>
      <c r="FV1243" s="206"/>
      <c r="FW1243" s="206"/>
      <c r="FX1243" s="206"/>
      <c r="FY1243" s="206"/>
      <c r="FZ1243" s="206"/>
      <c r="GA1243" s="206"/>
      <c r="GB1243" s="206"/>
      <c r="GC1243" s="206"/>
      <c r="GD1243" s="206"/>
      <c r="GE1243" s="206"/>
      <c r="GF1243" s="206"/>
      <c r="GG1243" s="206"/>
      <c r="GH1243" s="206"/>
      <c r="GI1243" s="206"/>
      <c r="GJ1243" s="206"/>
      <c r="GK1243" s="206"/>
      <c r="GL1243" s="206"/>
      <c r="GM1243" s="206"/>
      <c r="GN1243" s="206"/>
      <c r="GO1243" s="206"/>
      <c r="GP1243" s="206"/>
      <c r="GQ1243" s="206"/>
      <c r="GR1243" s="206"/>
      <c r="GS1243" s="206"/>
      <c r="GT1243" s="206"/>
      <c r="GU1243" s="206"/>
      <c r="GV1243" s="206"/>
      <c r="GW1243" s="206"/>
      <c r="GX1243" s="206"/>
      <c r="GY1243" s="206"/>
      <c r="GZ1243" s="206"/>
      <c r="HA1243" s="206"/>
      <c r="HB1243" s="206"/>
      <c r="HC1243" s="206"/>
      <c r="HD1243" s="206"/>
      <c r="HE1243" s="206"/>
      <c r="HF1243" s="206"/>
      <c r="HG1243" s="206"/>
      <c r="HH1243" s="206"/>
      <c r="HI1243" s="206"/>
      <c r="HJ1243" s="206"/>
      <c r="HK1243" s="206"/>
      <c r="HL1243" s="206"/>
      <c r="HM1243" s="206"/>
      <c r="HN1243" s="206"/>
      <c r="HO1243" s="206"/>
      <c r="HP1243" s="206"/>
      <c r="HQ1243" s="206"/>
      <c r="HR1243" s="206"/>
      <c r="HS1243" s="206"/>
      <c r="HT1243" s="206"/>
      <c r="HU1243" s="206"/>
      <c r="HV1243" s="206"/>
      <c r="HW1243" s="206"/>
      <c r="HX1243" s="206"/>
      <c r="HY1243" s="206"/>
      <c r="HZ1243" s="206"/>
      <c r="IA1243" s="206"/>
      <c r="IB1243" s="206"/>
      <c r="IC1243" s="206"/>
      <c r="ID1243" s="206"/>
      <c r="IE1243" s="206"/>
      <c r="IF1243" s="206"/>
      <c r="IG1243" s="206"/>
      <c r="IH1243" s="206"/>
    </row>
    <row r="1244" spans="1:242" s="225" customFormat="1" hidden="1" x14ac:dyDescent="0.25">
      <c r="A1244" s="206"/>
      <c r="B1244" s="206"/>
      <c r="C1244" s="207">
        <v>43808</v>
      </c>
      <c r="D1244" s="248" t="s">
        <v>2184</v>
      </c>
      <c r="E1244" s="238" t="s">
        <v>2172</v>
      </c>
      <c r="F1244" s="238"/>
      <c r="G1244" s="249" t="s">
        <v>2183</v>
      </c>
      <c r="H1244" s="285"/>
      <c r="I1244" s="263">
        <v>750000</v>
      </c>
      <c r="J1244" s="329">
        <f t="shared" si="19"/>
        <v>16214700</v>
      </c>
      <c r="K1244" s="419"/>
      <c r="L1244" s="287"/>
      <c r="M1244" s="238" t="s">
        <v>2172</v>
      </c>
      <c r="N1244" s="287"/>
      <c r="O1244" s="287"/>
      <c r="P1244" s="287"/>
      <c r="Q1244" s="287"/>
      <c r="R1244" s="287"/>
      <c r="S1244" s="287"/>
      <c r="T1244" s="287"/>
      <c r="U1244" s="287"/>
      <c r="V1244" s="287"/>
      <c r="W1244" s="287"/>
      <c r="X1244" s="287"/>
      <c r="Y1244" s="287"/>
      <c r="Z1244" s="287"/>
      <c r="AA1244" s="287"/>
      <c r="AB1244" s="287"/>
      <c r="AC1244" s="287"/>
      <c r="AD1244" s="287"/>
      <c r="AE1244" s="287"/>
      <c r="AF1244" s="287"/>
      <c r="AG1244" s="287"/>
      <c r="AH1244" s="287"/>
      <c r="AI1244" s="287"/>
      <c r="AJ1244" s="449"/>
      <c r="AK1244" s="206"/>
      <c r="AL1244" s="206"/>
      <c r="AM1244" s="206"/>
      <c r="AN1244" s="206"/>
      <c r="AO1244" s="206"/>
      <c r="AP1244" s="206"/>
      <c r="AQ1244" s="206"/>
      <c r="AR1244" s="206"/>
      <c r="AS1244" s="206"/>
      <c r="AT1244" s="206"/>
      <c r="AU1244" s="206"/>
      <c r="AV1244" s="206"/>
      <c r="AW1244" s="206"/>
      <c r="AX1244" s="206"/>
      <c r="AY1244" s="206"/>
      <c r="AZ1244" s="206"/>
      <c r="BA1244" s="206"/>
      <c r="BB1244" s="206"/>
      <c r="BC1244" s="206"/>
      <c r="BD1244" s="206"/>
      <c r="BE1244" s="206"/>
      <c r="BF1244" s="206"/>
      <c r="BG1244" s="206"/>
      <c r="BH1244" s="206"/>
      <c r="BI1244" s="206"/>
      <c r="BJ1244" s="206"/>
      <c r="BK1244" s="206"/>
      <c r="BL1244" s="206"/>
      <c r="BM1244" s="206"/>
      <c r="BN1244" s="206"/>
      <c r="BO1244" s="206"/>
      <c r="BP1244" s="206"/>
      <c r="BQ1244" s="206"/>
      <c r="BR1244" s="206"/>
      <c r="BS1244" s="206"/>
      <c r="BT1244" s="206"/>
      <c r="BU1244" s="206"/>
      <c r="BV1244" s="206"/>
      <c r="BW1244" s="206"/>
      <c r="BX1244" s="206"/>
      <c r="BY1244" s="206"/>
      <c r="BZ1244" s="206"/>
      <c r="CA1244" s="206"/>
      <c r="CB1244" s="206"/>
      <c r="CC1244" s="206"/>
      <c r="CD1244" s="206"/>
      <c r="CE1244" s="206"/>
      <c r="CF1244" s="206"/>
      <c r="CG1244" s="206"/>
      <c r="CH1244" s="206"/>
      <c r="CI1244" s="206"/>
      <c r="CJ1244" s="206"/>
      <c r="CK1244" s="206"/>
      <c r="CL1244" s="206"/>
      <c r="CM1244" s="206"/>
      <c r="CN1244" s="206"/>
      <c r="CO1244" s="206"/>
      <c r="CP1244" s="206"/>
      <c r="CQ1244" s="206"/>
      <c r="CR1244" s="206"/>
      <c r="CS1244" s="206"/>
      <c r="CT1244" s="206"/>
      <c r="CU1244" s="206"/>
      <c r="CV1244" s="206"/>
      <c r="CW1244" s="206"/>
      <c r="CX1244" s="206"/>
      <c r="CY1244" s="206"/>
      <c r="CZ1244" s="206"/>
      <c r="DA1244" s="206"/>
      <c r="DB1244" s="206"/>
      <c r="DC1244" s="206"/>
      <c r="DD1244" s="206"/>
      <c r="DE1244" s="206"/>
      <c r="DF1244" s="206"/>
      <c r="DG1244" s="206"/>
      <c r="DH1244" s="206"/>
      <c r="DI1244" s="206"/>
      <c r="DJ1244" s="206"/>
      <c r="DK1244" s="206"/>
      <c r="DL1244" s="206"/>
      <c r="DM1244" s="206"/>
      <c r="DN1244" s="206"/>
      <c r="DO1244" s="206"/>
      <c r="DP1244" s="206"/>
      <c r="DQ1244" s="206"/>
      <c r="DR1244" s="206"/>
      <c r="DS1244" s="206"/>
      <c r="DT1244" s="206"/>
      <c r="DU1244" s="206"/>
      <c r="DV1244" s="206"/>
      <c r="DW1244" s="206"/>
      <c r="DX1244" s="206"/>
      <c r="DY1244" s="206"/>
      <c r="DZ1244" s="206"/>
      <c r="EA1244" s="206"/>
      <c r="EB1244" s="206"/>
      <c r="EC1244" s="206"/>
      <c r="ED1244" s="206"/>
      <c r="EE1244" s="206"/>
      <c r="EF1244" s="206"/>
      <c r="EG1244" s="206"/>
      <c r="EH1244" s="206"/>
      <c r="EI1244" s="206"/>
      <c r="EJ1244" s="206"/>
      <c r="EK1244" s="206"/>
      <c r="EL1244" s="206"/>
      <c r="EM1244" s="206"/>
      <c r="EN1244" s="206"/>
      <c r="EO1244" s="206"/>
      <c r="EP1244" s="206"/>
      <c r="EQ1244" s="206"/>
      <c r="ER1244" s="206"/>
      <c r="ES1244" s="206"/>
      <c r="ET1244" s="206"/>
      <c r="EU1244" s="206"/>
      <c r="EV1244" s="206"/>
      <c r="EW1244" s="206"/>
      <c r="EX1244" s="206"/>
      <c r="EY1244" s="206"/>
      <c r="EZ1244" s="206"/>
      <c r="FA1244" s="206"/>
      <c r="FB1244" s="206"/>
      <c r="FC1244" s="206"/>
      <c r="FD1244" s="206"/>
      <c r="FE1244" s="206"/>
      <c r="FF1244" s="206"/>
      <c r="FG1244" s="206"/>
      <c r="FH1244" s="206"/>
      <c r="FI1244" s="206"/>
      <c r="FJ1244" s="206"/>
      <c r="FK1244" s="206"/>
      <c r="FL1244" s="206"/>
      <c r="FM1244" s="206"/>
      <c r="FN1244" s="206"/>
      <c r="FO1244" s="206"/>
      <c r="FP1244" s="206"/>
      <c r="FQ1244" s="206"/>
      <c r="FR1244" s="206"/>
      <c r="FS1244" s="206"/>
      <c r="FT1244" s="206"/>
      <c r="FU1244" s="206"/>
      <c r="FV1244" s="206"/>
      <c r="FW1244" s="206"/>
      <c r="FX1244" s="206"/>
      <c r="FY1244" s="206"/>
      <c r="FZ1244" s="206"/>
      <c r="GA1244" s="206"/>
      <c r="GB1244" s="206"/>
      <c r="GC1244" s="206"/>
      <c r="GD1244" s="206"/>
      <c r="GE1244" s="206"/>
      <c r="GF1244" s="206"/>
      <c r="GG1244" s="206"/>
      <c r="GH1244" s="206"/>
      <c r="GI1244" s="206"/>
      <c r="GJ1244" s="206"/>
      <c r="GK1244" s="206"/>
      <c r="GL1244" s="206"/>
      <c r="GM1244" s="206"/>
      <c r="GN1244" s="206"/>
      <c r="GO1244" s="206"/>
      <c r="GP1244" s="206"/>
      <c r="GQ1244" s="206"/>
      <c r="GR1244" s="206"/>
      <c r="GS1244" s="206"/>
      <c r="GT1244" s="206"/>
      <c r="GU1244" s="206"/>
      <c r="GV1244" s="206"/>
      <c r="GW1244" s="206"/>
      <c r="GX1244" s="206"/>
      <c r="GY1244" s="206"/>
      <c r="GZ1244" s="206"/>
      <c r="HA1244" s="206"/>
      <c r="HB1244" s="206"/>
      <c r="HC1244" s="206"/>
      <c r="HD1244" s="206"/>
      <c r="HE1244" s="206"/>
      <c r="HF1244" s="206"/>
      <c r="HG1244" s="206"/>
      <c r="HH1244" s="206"/>
      <c r="HI1244" s="206"/>
      <c r="HJ1244" s="206"/>
      <c r="HK1244" s="206"/>
      <c r="HL1244" s="206"/>
      <c r="HM1244" s="206"/>
      <c r="HN1244" s="206"/>
      <c r="HO1244" s="206"/>
      <c r="HP1244" s="206"/>
      <c r="HQ1244" s="206"/>
      <c r="HR1244" s="206"/>
      <c r="HS1244" s="206"/>
      <c r="HT1244" s="206"/>
      <c r="HU1244" s="206"/>
      <c r="HV1244" s="206"/>
      <c r="HW1244" s="206"/>
      <c r="HX1244" s="206"/>
      <c r="HY1244" s="206"/>
      <c r="HZ1244" s="206"/>
      <c r="IA1244" s="206"/>
      <c r="IB1244" s="206"/>
      <c r="IC1244" s="206"/>
      <c r="ID1244" s="206"/>
      <c r="IE1244" s="206"/>
      <c r="IF1244" s="206"/>
      <c r="IG1244" s="206"/>
      <c r="IH1244" s="206"/>
    </row>
    <row r="1245" spans="1:242" s="225" customFormat="1" hidden="1" x14ac:dyDescent="0.25">
      <c r="A1245" s="206"/>
      <c r="B1245" s="206"/>
      <c r="C1245" s="207">
        <v>43808</v>
      </c>
      <c r="D1245" s="248" t="s">
        <v>2184</v>
      </c>
      <c r="E1245" s="238" t="s">
        <v>2173</v>
      </c>
      <c r="F1245" s="238"/>
      <c r="G1245" s="249" t="s">
        <v>2185</v>
      </c>
      <c r="H1245" s="285"/>
      <c r="I1245" s="263">
        <v>750000</v>
      </c>
      <c r="J1245" s="329">
        <f t="shared" si="19"/>
        <v>15464700</v>
      </c>
      <c r="K1245" s="419"/>
      <c r="L1245" s="287"/>
      <c r="M1245" s="238" t="s">
        <v>2173</v>
      </c>
      <c r="N1245" s="287"/>
      <c r="O1245" s="287"/>
      <c r="P1245" s="287"/>
      <c r="Q1245" s="287"/>
      <c r="R1245" s="287"/>
      <c r="S1245" s="287"/>
      <c r="T1245" s="287"/>
      <c r="U1245" s="287"/>
      <c r="V1245" s="287"/>
      <c r="W1245" s="287"/>
      <c r="X1245" s="287"/>
      <c r="Y1245" s="287"/>
      <c r="Z1245" s="287"/>
      <c r="AA1245" s="287"/>
      <c r="AB1245" s="287"/>
      <c r="AC1245" s="287"/>
      <c r="AD1245" s="287"/>
      <c r="AE1245" s="287"/>
      <c r="AF1245" s="287"/>
      <c r="AG1245" s="287"/>
      <c r="AH1245" s="287"/>
      <c r="AI1245" s="287"/>
      <c r="AJ1245" s="449"/>
      <c r="AK1245" s="206"/>
      <c r="AL1245" s="206"/>
      <c r="AM1245" s="206"/>
      <c r="AN1245" s="206"/>
      <c r="AO1245" s="206"/>
      <c r="AP1245" s="206"/>
      <c r="AQ1245" s="206"/>
      <c r="AR1245" s="206"/>
      <c r="AS1245" s="206"/>
      <c r="AT1245" s="206"/>
      <c r="AU1245" s="206"/>
      <c r="AV1245" s="206"/>
      <c r="AW1245" s="206"/>
      <c r="AX1245" s="206"/>
      <c r="AY1245" s="206"/>
      <c r="AZ1245" s="206"/>
      <c r="BA1245" s="206"/>
      <c r="BB1245" s="206"/>
      <c r="BC1245" s="206"/>
      <c r="BD1245" s="206"/>
      <c r="BE1245" s="206"/>
      <c r="BF1245" s="206"/>
      <c r="BG1245" s="206"/>
      <c r="BH1245" s="206"/>
      <c r="BI1245" s="206"/>
      <c r="BJ1245" s="206"/>
      <c r="BK1245" s="206"/>
      <c r="BL1245" s="206"/>
      <c r="BM1245" s="206"/>
      <c r="BN1245" s="206"/>
      <c r="BO1245" s="206"/>
      <c r="BP1245" s="206"/>
      <c r="BQ1245" s="206"/>
      <c r="BR1245" s="206"/>
      <c r="BS1245" s="206"/>
      <c r="BT1245" s="206"/>
      <c r="BU1245" s="206"/>
      <c r="BV1245" s="206"/>
      <c r="BW1245" s="206"/>
      <c r="BX1245" s="206"/>
      <c r="BY1245" s="206"/>
      <c r="BZ1245" s="206"/>
      <c r="CA1245" s="206"/>
      <c r="CB1245" s="206"/>
      <c r="CC1245" s="206"/>
      <c r="CD1245" s="206"/>
      <c r="CE1245" s="206"/>
      <c r="CF1245" s="206"/>
      <c r="CG1245" s="206"/>
      <c r="CH1245" s="206"/>
      <c r="CI1245" s="206"/>
      <c r="CJ1245" s="206"/>
      <c r="CK1245" s="206"/>
      <c r="CL1245" s="206"/>
      <c r="CM1245" s="206"/>
      <c r="CN1245" s="206"/>
      <c r="CO1245" s="206"/>
      <c r="CP1245" s="206"/>
      <c r="CQ1245" s="206"/>
      <c r="CR1245" s="206"/>
      <c r="CS1245" s="206"/>
      <c r="CT1245" s="206"/>
      <c r="CU1245" s="206"/>
      <c r="CV1245" s="206"/>
      <c r="CW1245" s="206"/>
      <c r="CX1245" s="206"/>
      <c r="CY1245" s="206"/>
      <c r="CZ1245" s="206"/>
      <c r="DA1245" s="206"/>
      <c r="DB1245" s="206"/>
      <c r="DC1245" s="206"/>
      <c r="DD1245" s="206"/>
      <c r="DE1245" s="206"/>
      <c r="DF1245" s="206"/>
      <c r="DG1245" s="206"/>
      <c r="DH1245" s="206"/>
      <c r="DI1245" s="206"/>
      <c r="DJ1245" s="206"/>
      <c r="DK1245" s="206"/>
      <c r="DL1245" s="206"/>
      <c r="DM1245" s="206"/>
      <c r="DN1245" s="206"/>
      <c r="DO1245" s="206"/>
      <c r="DP1245" s="206"/>
      <c r="DQ1245" s="206"/>
      <c r="DR1245" s="206"/>
      <c r="DS1245" s="206"/>
      <c r="DT1245" s="206"/>
      <c r="DU1245" s="206"/>
      <c r="DV1245" s="206"/>
      <c r="DW1245" s="206"/>
      <c r="DX1245" s="206"/>
      <c r="DY1245" s="206"/>
      <c r="DZ1245" s="206"/>
      <c r="EA1245" s="206"/>
      <c r="EB1245" s="206"/>
      <c r="EC1245" s="206"/>
      <c r="ED1245" s="206"/>
      <c r="EE1245" s="206"/>
      <c r="EF1245" s="206"/>
      <c r="EG1245" s="206"/>
      <c r="EH1245" s="206"/>
      <c r="EI1245" s="206"/>
      <c r="EJ1245" s="206"/>
      <c r="EK1245" s="206"/>
      <c r="EL1245" s="206"/>
      <c r="EM1245" s="206"/>
      <c r="EN1245" s="206"/>
      <c r="EO1245" s="206"/>
      <c r="EP1245" s="206"/>
      <c r="EQ1245" s="206"/>
      <c r="ER1245" s="206"/>
      <c r="ES1245" s="206"/>
      <c r="ET1245" s="206"/>
      <c r="EU1245" s="206"/>
      <c r="EV1245" s="206"/>
      <c r="EW1245" s="206"/>
      <c r="EX1245" s="206"/>
      <c r="EY1245" s="206"/>
      <c r="EZ1245" s="206"/>
      <c r="FA1245" s="206"/>
      <c r="FB1245" s="206"/>
      <c r="FC1245" s="206"/>
      <c r="FD1245" s="206"/>
      <c r="FE1245" s="206"/>
      <c r="FF1245" s="206"/>
      <c r="FG1245" s="206"/>
      <c r="FH1245" s="206"/>
      <c r="FI1245" s="206"/>
      <c r="FJ1245" s="206"/>
      <c r="FK1245" s="206"/>
      <c r="FL1245" s="206"/>
      <c r="FM1245" s="206"/>
      <c r="FN1245" s="206"/>
      <c r="FO1245" s="206"/>
      <c r="FP1245" s="206"/>
      <c r="FQ1245" s="206"/>
      <c r="FR1245" s="206"/>
      <c r="FS1245" s="206"/>
      <c r="FT1245" s="206"/>
      <c r="FU1245" s="206"/>
      <c r="FV1245" s="206"/>
      <c r="FW1245" s="206"/>
      <c r="FX1245" s="206"/>
      <c r="FY1245" s="206"/>
      <c r="FZ1245" s="206"/>
      <c r="GA1245" s="206"/>
      <c r="GB1245" s="206"/>
      <c r="GC1245" s="206"/>
      <c r="GD1245" s="206"/>
      <c r="GE1245" s="206"/>
      <c r="GF1245" s="206"/>
      <c r="GG1245" s="206"/>
      <c r="GH1245" s="206"/>
      <c r="GI1245" s="206"/>
      <c r="GJ1245" s="206"/>
      <c r="GK1245" s="206"/>
      <c r="GL1245" s="206"/>
      <c r="GM1245" s="206"/>
      <c r="GN1245" s="206"/>
      <c r="GO1245" s="206"/>
      <c r="GP1245" s="206"/>
      <c r="GQ1245" s="206"/>
      <c r="GR1245" s="206"/>
      <c r="GS1245" s="206"/>
      <c r="GT1245" s="206"/>
      <c r="GU1245" s="206"/>
      <c r="GV1245" s="206"/>
      <c r="GW1245" s="206"/>
      <c r="GX1245" s="206"/>
      <c r="GY1245" s="206"/>
      <c r="GZ1245" s="206"/>
      <c r="HA1245" s="206"/>
      <c r="HB1245" s="206"/>
      <c r="HC1245" s="206"/>
      <c r="HD1245" s="206"/>
      <c r="HE1245" s="206"/>
      <c r="HF1245" s="206"/>
      <c r="HG1245" s="206"/>
      <c r="HH1245" s="206"/>
      <c r="HI1245" s="206"/>
      <c r="HJ1245" s="206"/>
      <c r="HK1245" s="206"/>
      <c r="HL1245" s="206"/>
      <c r="HM1245" s="206"/>
      <c r="HN1245" s="206"/>
      <c r="HO1245" s="206"/>
      <c r="HP1245" s="206"/>
      <c r="HQ1245" s="206"/>
      <c r="HR1245" s="206"/>
      <c r="HS1245" s="206"/>
      <c r="HT1245" s="206"/>
      <c r="HU1245" s="206"/>
      <c r="HV1245" s="206"/>
      <c r="HW1245" s="206"/>
      <c r="HX1245" s="206"/>
      <c r="HY1245" s="206"/>
      <c r="HZ1245" s="206"/>
      <c r="IA1245" s="206"/>
      <c r="IB1245" s="206"/>
      <c r="IC1245" s="206"/>
      <c r="ID1245" s="206"/>
      <c r="IE1245" s="206"/>
      <c r="IF1245" s="206"/>
      <c r="IG1245" s="206"/>
      <c r="IH1245" s="206"/>
    </row>
    <row r="1246" spans="1:242" s="225" customFormat="1" hidden="1" x14ac:dyDescent="0.25">
      <c r="A1246" s="206"/>
      <c r="B1246" s="206"/>
      <c r="C1246" s="207">
        <v>43808</v>
      </c>
      <c r="D1246" s="248" t="s">
        <v>2186</v>
      </c>
      <c r="E1246" s="238" t="s">
        <v>2174</v>
      </c>
      <c r="F1246" s="238"/>
      <c r="G1246" s="249" t="s">
        <v>1295</v>
      </c>
      <c r="H1246" s="285"/>
      <c r="I1246" s="263">
        <v>100000</v>
      </c>
      <c r="J1246" s="329">
        <f t="shared" si="19"/>
        <v>15364700</v>
      </c>
      <c r="K1246" s="419"/>
      <c r="L1246" s="287"/>
      <c r="M1246" s="238" t="s">
        <v>2174</v>
      </c>
      <c r="N1246" s="287"/>
      <c r="O1246" s="287"/>
      <c r="P1246" s="287"/>
      <c r="Q1246" s="287"/>
      <c r="R1246" s="287"/>
      <c r="S1246" s="287"/>
      <c r="T1246" s="287"/>
      <c r="U1246" s="287"/>
      <c r="V1246" s="287"/>
      <c r="W1246" s="287"/>
      <c r="X1246" s="287"/>
      <c r="Y1246" s="287"/>
      <c r="Z1246" s="287"/>
      <c r="AA1246" s="287"/>
      <c r="AB1246" s="287"/>
      <c r="AC1246" s="287"/>
      <c r="AD1246" s="287"/>
      <c r="AE1246" s="287"/>
      <c r="AF1246" s="287"/>
      <c r="AG1246" s="287"/>
      <c r="AH1246" s="287"/>
      <c r="AI1246" s="287"/>
      <c r="AJ1246" s="449"/>
      <c r="AK1246" s="206"/>
      <c r="AL1246" s="206"/>
      <c r="AM1246" s="206"/>
      <c r="AN1246" s="206"/>
      <c r="AO1246" s="206"/>
      <c r="AP1246" s="206"/>
      <c r="AQ1246" s="206"/>
      <c r="AR1246" s="206"/>
      <c r="AS1246" s="206"/>
      <c r="AT1246" s="206"/>
      <c r="AU1246" s="206"/>
      <c r="AV1246" s="206"/>
      <c r="AW1246" s="206"/>
      <c r="AX1246" s="206"/>
      <c r="AY1246" s="206"/>
      <c r="AZ1246" s="206"/>
      <c r="BA1246" s="206"/>
      <c r="BB1246" s="206"/>
      <c r="BC1246" s="206"/>
      <c r="BD1246" s="206"/>
      <c r="BE1246" s="206"/>
      <c r="BF1246" s="206"/>
      <c r="BG1246" s="206"/>
      <c r="BH1246" s="206"/>
      <c r="BI1246" s="206"/>
      <c r="BJ1246" s="206"/>
      <c r="BK1246" s="206"/>
      <c r="BL1246" s="206"/>
      <c r="BM1246" s="206"/>
      <c r="BN1246" s="206"/>
      <c r="BO1246" s="206"/>
      <c r="BP1246" s="206"/>
      <c r="BQ1246" s="206"/>
      <c r="BR1246" s="206"/>
      <c r="BS1246" s="206"/>
      <c r="BT1246" s="206"/>
      <c r="BU1246" s="206"/>
      <c r="BV1246" s="206"/>
      <c r="BW1246" s="206"/>
      <c r="BX1246" s="206"/>
      <c r="BY1246" s="206"/>
      <c r="BZ1246" s="206"/>
      <c r="CA1246" s="206"/>
      <c r="CB1246" s="206"/>
      <c r="CC1246" s="206"/>
      <c r="CD1246" s="206"/>
      <c r="CE1246" s="206"/>
      <c r="CF1246" s="206"/>
      <c r="CG1246" s="206"/>
      <c r="CH1246" s="206"/>
      <c r="CI1246" s="206"/>
      <c r="CJ1246" s="206"/>
      <c r="CK1246" s="206"/>
      <c r="CL1246" s="206"/>
      <c r="CM1246" s="206"/>
      <c r="CN1246" s="206"/>
      <c r="CO1246" s="206"/>
      <c r="CP1246" s="206"/>
      <c r="CQ1246" s="206"/>
      <c r="CR1246" s="206"/>
      <c r="CS1246" s="206"/>
      <c r="CT1246" s="206"/>
      <c r="CU1246" s="206"/>
      <c r="CV1246" s="206"/>
      <c r="CW1246" s="206"/>
      <c r="CX1246" s="206"/>
      <c r="CY1246" s="206"/>
      <c r="CZ1246" s="206"/>
      <c r="DA1246" s="206"/>
      <c r="DB1246" s="206"/>
      <c r="DC1246" s="206"/>
      <c r="DD1246" s="206"/>
      <c r="DE1246" s="206"/>
      <c r="DF1246" s="206"/>
      <c r="DG1246" s="206"/>
      <c r="DH1246" s="206"/>
      <c r="DI1246" s="206"/>
      <c r="DJ1246" s="206"/>
      <c r="DK1246" s="206"/>
      <c r="DL1246" s="206"/>
      <c r="DM1246" s="206"/>
      <c r="DN1246" s="206"/>
      <c r="DO1246" s="206"/>
      <c r="DP1246" s="206"/>
      <c r="DQ1246" s="206"/>
      <c r="DR1246" s="206"/>
      <c r="DS1246" s="206"/>
      <c r="DT1246" s="206"/>
      <c r="DU1246" s="206"/>
      <c r="DV1246" s="206"/>
      <c r="DW1246" s="206"/>
      <c r="DX1246" s="206"/>
      <c r="DY1246" s="206"/>
      <c r="DZ1246" s="206"/>
      <c r="EA1246" s="206"/>
      <c r="EB1246" s="206"/>
      <c r="EC1246" s="206"/>
      <c r="ED1246" s="206"/>
      <c r="EE1246" s="206"/>
      <c r="EF1246" s="206"/>
      <c r="EG1246" s="206"/>
      <c r="EH1246" s="206"/>
      <c r="EI1246" s="206"/>
      <c r="EJ1246" s="206"/>
      <c r="EK1246" s="206"/>
      <c r="EL1246" s="206"/>
      <c r="EM1246" s="206"/>
      <c r="EN1246" s="206"/>
      <c r="EO1246" s="206"/>
      <c r="EP1246" s="206"/>
      <c r="EQ1246" s="206"/>
      <c r="ER1246" s="206"/>
      <c r="ES1246" s="206"/>
      <c r="ET1246" s="206"/>
      <c r="EU1246" s="206"/>
      <c r="EV1246" s="206"/>
      <c r="EW1246" s="206"/>
      <c r="EX1246" s="206"/>
      <c r="EY1246" s="206"/>
      <c r="EZ1246" s="206"/>
      <c r="FA1246" s="206"/>
      <c r="FB1246" s="206"/>
      <c r="FC1246" s="206"/>
      <c r="FD1246" s="206"/>
      <c r="FE1246" s="206"/>
      <c r="FF1246" s="206"/>
      <c r="FG1246" s="206"/>
      <c r="FH1246" s="206"/>
      <c r="FI1246" s="206"/>
      <c r="FJ1246" s="206"/>
      <c r="FK1246" s="206"/>
      <c r="FL1246" s="206"/>
      <c r="FM1246" s="206"/>
      <c r="FN1246" s="206"/>
      <c r="FO1246" s="206"/>
      <c r="FP1246" s="206"/>
      <c r="FQ1246" s="206"/>
      <c r="FR1246" s="206"/>
      <c r="FS1246" s="206"/>
      <c r="FT1246" s="206"/>
      <c r="FU1246" s="206"/>
      <c r="FV1246" s="206"/>
      <c r="FW1246" s="206"/>
      <c r="FX1246" s="206"/>
      <c r="FY1246" s="206"/>
      <c r="FZ1246" s="206"/>
      <c r="GA1246" s="206"/>
      <c r="GB1246" s="206"/>
      <c r="GC1246" s="206"/>
      <c r="GD1246" s="206"/>
      <c r="GE1246" s="206"/>
      <c r="GF1246" s="206"/>
      <c r="GG1246" s="206"/>
      <c r="GH1246" s="206"/>
      <c r="GI1246" s="206"/>
      <c r="GJ1246" s="206"/>
      <c r="GK1246" s="206"/>
      <c r="GL1246" s="206"/>
      <c r="GM1246" s="206"/>
      <c r="GN1246" s="206"/>
      <c r="GO1246" s="206"/>
      <c r="GP1246" s="206"/>
      <c r="GQ1246" s="206"/>
      <c r="GR1246" s="206"/>
      <c r="GS1246" s="206"/>
      <c r="GT1246" s="206"/>
      <c r="GU1246" s="206"/>
      <c r="GV1246" s="206"/>
      <c r="GW1246" s="206"/>
      <c r="GX1246" s="206"/>
      <c r="GY1246" s="206"/>
      <c r="GZ1246" s="206"/>
      <c r="HA1246" s="206"/>
      <c r="HB1246" s="206"/>
      <c r="HC1246" s="206"/>
      <c r="HD1246" s="206"/>
      <c r="HE1246" s="206"/>
      <c r="HF1246" s="206"/>
      <c r="HG1246" s="206"/>
      <c r="HH1246" s="206"/>
      <c r="HI1246" s="206"/>
      <c r="HJ1246" s="206"/>
      <c r="HK1246" s="206"/>
      <c r="HL1246" s="206"/>
      <c r="HM1246" s="206"/>
      <c r="HN1246" s="206"/>
      <c r="HO1246" s="206"/>
      <c r="HP1246" s="206"/>
      <c r="HQ1246" s="206"/>
      <c r="HR1246" s="206"/>
      <c r="HS1246" s="206"/>
      <c r="HT1246" s="206"/>
      <c r="HU1246" s="206"/>
      <c r="HV1246" s="206"/>
      <c r="HW1246" s="206"/>
      <c r="HX1246" s="206"/>
      <c r="HY1246" s="206"/>
      <c r="HZ1246" s="206"/>
      <c r="IA1246" s="206"/>
      <c r="IB1246" s="206"/>
      <c r="IC1246" s="206"/>
      <c r="ID1246" s="206"/>
      <c r="IE1246" s="206"/>
      <c r="IF1246" s="206"/>
      <c r="IG1246" s="206"/>
      <c r="IH1246" s="206"/>
    </row>
    <row r="1247" spans="1:242" s="225" customFormat="1" hidden="1" x14ac:dyDescent="0.25">
      <c r="A1247" s="206"/>
      <c r="B1247" s="206"/>
      <c r="C1247" s="207">
        <v>43808</v>
      </c>
      <c r="D1247" s="248" t="s">
        <v>2187</v>
      </c>
      <c r="E1247" s="238" t="s">
        <v>2175</v>
      </c>
      <c r="F1247" s="238"/>
      <c r="G1247" s="249" t="s">
        <v>1292</v>
      </c>
      <c r="H1247" s="420"/>
      <c r="I1247" s="421">
        <v>300000</v>
      </c>
      <c r="J1247" s="329">
        <f t="shared" si="19"/>
        <v>15064700</v>
      </c>
      <c r="K1247" s="419"/>
      <c r="L1247" s="287"/>
      <c r="M1247" s="238" t="s">
        <v>2175</v>
      </c>
      <c r="N1247" s="287"/>
      <c r="O1247" s="287"/>
      <c r="P1247" s="287"/>
      <c r="Q1247" s="287"/>
      <c r="R1247" s="287"/>
      <c r="S1247" s="287"/>
      <c r="T1247" s="287"/>
      <c r="U1247" s="287"/>
      <c r="V1247" s="287"/>
      <c r="W1247" s="287"/>
      <c r="X1247" s="287"/>
      <c r="Y1247" s="287"/>
      <c r="Z1247" s="287"/>
      <c r="AA1247" s="287"/>
      <c r="AB1247" s="287"/>
      <c r="AC1247" s="287"/>
      <c r="AD1247" s="287"/>
      <c r="AE1247" s="287"/>
      <c r="AF1247" s="287"/>
      <c r="AG1247" s="287"/>
      <c r="AH1247" s="287"/>
      <c r="AI1247" s="287"/>
      <c r="AJ1247" s="449"/>
      <c r="AK1247" s="206"/>
      <c r="AL1247" s="206"/>
      <c r="AM1247" s="206"/>
      <c r="AN1247" s="206"/>
      <c r="AO1247" s="206"/>
      <c r="AP1247" s="206"/>
      <c r="AQ1247" s="206"/>
      <c r="AR1247" s="206"/>
      <c r="AS1247" s="206"/>
      <c r="AT1247" s="206"/>
      <c r="AU1247" s="206"/>
      <c r="AV1247" s="206"/>
      <c r="AW1247" s="206"/>
      <c r="AX1247" s="206"/>
      <c r="AY1247" s="206"/>
      <c r="AZ1247" s="206"/>
      <c r="BA1247" s="206"/>
      <c r="BB1247" s="206"/>
      <c r="BC1247" s="206"/>
      <c r="BD1247" s="206"/>
      <c r="BE1247" s="206"/>
      <c r="BF1247" s="206"/>
      <c r="BG1247" s="206"/>
      <c r="BH1247" s="206"/>
      <c r="BI1247" s="206"/>
      <c r="BJ1247" s="206"/>
      <c r="BK1247" s="206"/>
      <c r="BL1247" s="206"/>
      <c r="BM1247" s="206"/>
      <c r="BN1247" s="206"/>
      <c r="BO1247" s="206"/>
      <c r="BP1247" s="206"/>
      <c r="BQ1247" s="206"/>
      <c r="BR1247" s="206"/>
      <c r="BS1247" s="206"/>
      <c r="BT1247" s="206"/>
      <c r="BU1247" s="206"/>
      <c r="BV1247" s="206"/>
      <c r="BW1247" s="206"/>
      <c r="BX1247" s="206"/>
      <c r="BY1247" s="206"/>
      <c r="BZ1247" s="206"/>
      <c r="CA1247" s="206"/>
      <c r="CB1247" s="206"/>
      <c r="CC1247" s="206"/>
      <c r="CD1247" s="206"/>
      <c r="CE1247" s="206"/>
      <c r="CF1247" s="206"/>
      <c r="CG1247" s="206"/>
      <c r="CH1247" s="206"/>
      <c r="CI1247" s="206"/>
      <c r="CJ1247" s="206"/>
      <c r="CK1247" s="206"/>
      <c r="CL1247" s="206"/>
      <c r="CM1247" s="206"/>
      <c r="CN1247" s="206"/>
      <c r="CO1247" s="206"/>
      <c r="CP1247" s="206"/>
      <c r="CQ1247" s="206"/>
      <c r="CR1247" s="206"/>
      <c r="CS1247" s="206"/>
      <c r="CT1247" s="206"/>
      <c r="CU1247" s="206"/>
      <c r="CV1247" s="206"/>
      <c r="CW1247" s="206"/>
      <c r="CX1247" s="206"/>
      <c r="CY1247" s="206"/>
      <c r="CZ1247" s="206"/>
      <c r="DA1247" s="206"/>
      <c r="DB1247" s="206"/>
      <c r="DC1247" s="206"/>
      <c r="DD1247" s="206"/>
      <c r="DE1247" s="206"/>
      <c r="DF1247" s="206"/>
      <c r="DG1247" s="206"/>
      <c r="DH1247" s="206"/>
      <c r="DI1247" s="206"/>
      <c r="DJ1247" s="206"/>
      <c r="DK1247" s="206"/>
      <c r="DL1247" s="206"/>
      <c r="DM1247" s="206"/>
      <c r="DN1247" s="206"/>
      <c r="DO1247" s="206"/>
      <c r="DP1247" s="206"/>
      <c r="DQ1247" s="206"/>
      <c r="DR1247" s="206"/>
      <c r="DS1247" s="206"/>
      <c r="DT1247" s="206"/>
      <c r="DU1247" s="206"/>
      <c r="DV1247" s="206"/>
      <c r="DW1247" s="206"/>
      <c r="DX1247" s="206"/>
      <c r="DY1247" s="206"/>
      <c r="DZ1247" s="206"/>
      <c r="EA1247" s="206"/>
      <c r="EB1247" s="206"/>
      <c r="EC1247" s="206"/>
      <c r="ED1247" s="206"/>
      <c r="EE1247" s="206"/>
      <c r="EF1247" s="206"/>
      <c r="EG1247" s="206"/>
      <c r="EH1247" s="206"/>
      <c r="EI1247" s="206"/>
      <c r="EJ1247" s="206"/>
      <c r="EK1247" s="206"/>
      <c r="EL1247" s="206"/>
      <c r="EM1247" s="206"/>
      <c r="EN1247" s="206"/>
      <c r="EO1247" s="206"/>
      <c r="EP1247" s="206"/>
      <c r="EQ1247" s="206"/>
      <c r="ER1247" s="206"/>
      <c r="ES1247" s="206"/>
      <c r="ET1247" s="206"/>
      <c r="EU1247" s="206"/>
      <c r="EV1247" s="206"/>
      <c r="EW1247" s="206"/>
      <c r="EX1247" s="206"/>
      <c r="EY1247" s="206"/>
      <c r="EZ1247" s="206"/>
      <c r="FA1247" s="206"/>
      <c r="FB1247" s="206"/>
      <c r="FC1247" s="206"/>
      <c r="FD1247" s="206"/>
      <c r="FE1247" s="206"/>
      <c r="FF1247" s="206"/>
      <c r="FG1247" s="206"/>
      <c r="FH1247" s="206"/>
      <c r="FI1247" s="206"/>
      <c r="FJ1247" s="206"/>
      <c r="FK1247" s="206"/>
      <c r="FL1247" s="206"/>
      <c r="FM1247" s="206"/>
      <c r="FN1247" s="206"/>
      <c r="FO1247" s="206"/>
      <c r="FP1247" s="206"/>
      <c r="FQ1247" s="206"/>
      <c r="FR1247" s="206"/>
      <c r="FS1247" s="206"/>
      <c r="FT1247" s="206"/>
      <c r="FU1247" s="206"/>
      <c r="FV1247" s="206"/>
      <c r="FW1247" s="206"/>
      <c r="FX1247" s="206"/>
      <c r="FY1247" s="206"/>
      <c r="FZ1247" s="206"/>
      <c r="GA1247" s="206"/>
      <c r="GB1247" s="206"/>
      <c r="GC1247" s="206"/>
      <c r="GD1247" s="206"/>
      <c r="GE1247" s="206"/>
      <c r="GF1247" s="206"/>
      <c r="GG1247" s="206"/>
      <c r="GH1247" s="206"/>
      <c r="GI1247" s="206"/>
      <c r="GJ1247" s="206"/>
      <c r="GK1247" s="206"/>
      <c r="GL1247" s="206"/>
      <c r="GM1247" s="206"/>
      <c r="GN1247" s="206"/>
      <c r="GO1247" s="206"/>
      <c r="GP1247" s="206"/>
      <c r="GQ1247" s="206"/>
      <c r="GR1247" s="206"/>
      <c r="GS1247" s="206"/>
      <c r="GT1247" s="206"/>
      <c r="GU1247" s="206"/>
      <c r="GV1247" s="206"/>
      <c r="GW1247" s="206"/>
      <c r="GX1247" s="206"/>
      <c r="GY1247" s="206"/>
      <c r="GZ1247" s="206"/>
      <c r="HA1247" s="206"/>
      <c r="HB1247" s="206"/>
      <c r="HC1247" s="206"/>
      <c r="HD1247" s="206"/>
      <c r="HE1247" s="206"/>
      <c r="HF1247" s="206"/>
      <c r="HG1247" s="206"/>
      <c r="HH1247" s="206"/>
      <c r="HI1247" s="206"/>
      <c r="HJ1247" s="206"/>
      <c r="HK1247" s="206"/>
      <c r="HL1247" s="206"/>
      <c r="HM1247" s="206"/>
      <c r="HN1247" s="206"/>
      <c r="HO1247" s="206"/>
      <c r="HP1247" s="206"/>
      <c r="HQ1247" s="206"/>
      <c r="HR1247" s="206"/>
      <c r="HS1247" s="206"/>
      <c r="HT1247" s="206"/>
      <c r="HU1247" s="206"/>
      <c r="HV1247" s="206"/>
      <c r="HW1247" s="206"/>
      <c r="HX1247" s="206"/>
      <c r="HY1247" s="206"/>
      <c r="HZ1247" s="206"/>
      <c r="IA1247" s="206"/>
      <c r="IB1247" s="206"/>
      <c r="IC1247" s="206"/>
      <c r="ID1247" s="206"/>
      <c r="IE1247" s="206"/>
      <c r="IF1247" s="206"/>
      <c r="IG1247" s="206"/>
      <c r="IH1247" s="206"/>
    </row>
    <row r="1248" spans="1:242" s="225" customFormat="1" hidden="1" x14ac:dyDescent="0.25">
      <c r="A1248" s="206"/>
      <c r="B1248" s="206"/>
      <c r="C1248" s="207"/>
      <c r="D1248" s="248" t="s">
        <v>1100</v>
      </c>
      <c r="E1248" s="238"/>
      <c r="F1248" s="238"/>
      <c r="G1248" s="249" t="s">
        <v>1292</v>
      </c>
      <c r="H1248" s="349">
        <v>300000</v>
      </c>
      <c r="I1248" s="421"/>
      <c r="J1248" s="329">
        <f t="shared" si="19"/>
        <v>15364700</v>
      </c>
      <c r="K1248" s="419"/>
      <c r="L1248" s="287"/>
      <c r="M1248" s="238"/>
      <c r="N1248" s="287"/>
      <c r="O1248" s="287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449"/>
      <c r="AK1248" s="206"/>
      <c r="AL1248" s="206"/>
      <c r="AM1248" s="206"/>
      <c r="AN1248" s="206"/>
      <c r="AO1248" s="206"/>
      <c r="AP1248" s="206"/>
      <c r="AQ1248" s="206"/>
      <c r="AR1248" s="206"/>
      <c r="AS1248" s="206"/>
      <c r="AT1248" s="206"/>
      <c r="AU1248" s="206"/>
      <c r="AV1248" s="206"/>
      <c r="AW1248" s="206"/>
      <c r="AX1248" s="206"/>
      <c r="AY1248" s="206"/>
      <c r="AZ1248" s="206"/>
      <c r="BA1248" s="206"/>
      <c r="BB1248" s="206"/>
      <c r="BC1248" s="206"/>
      <c r="BD1248" s="206"/>
      <c r="BE1248" s="206"/>
      <c r="BF1248" s="206"/>
      <c r="BG1248" s="206"/>
      <c r="BH1248" s="206"/>
      <c r="BI1248" s="206"/>
      <c r="BJ1248" s="206"/>
      <c r="BK1248" s="206"/>
      <c r="BL1248" s="206"/>
      <c r="BM1248" s="206"/>
      <c r="BN1248" s="206"/>
      <c r="BO1248" s="206"/>
      <c r="BP1248" s="206"/>
      <c r="BQ1248" s="206"/>
      <c r="BR1248" s="206"/>
      <c r="BS1248" s="206"/>
      <c r="BT1248" s="206"/>
      <c r="BU1248" s="206"/>
      <c r="BV1248" s="206"/>
      <c r="BW1248" s="206"/>
      <c r="BX1248" s="206"/>
      <c r="BY1248" s="206"/>
      <c r="BZ1248" s="206"/>
      <c r="CA1248" s="206"/>
      <c r="CB1248" s="206"/>
      <c r="CC1248" s="206"/>
      <c r="CD1248" s="206"/>
      <c r="CE1248" s="206"/>
      <c r="CF1248" s="206"/>
      <c r="CG1248" s="206"/>
      <c r="CH1248" s="206"/>
      <c r="CI1248" s="206"/>
      <c r="CJ1248" s="206"/>
      <c r="CK1248" s="206"/>
      <c r="CL1248" s="206"/>
      <c r="CM1248" s="206"/>
      <c r="CN1248" s="206"/>
      <c r="CO1248" s="206"/>
      <c r="CP1248" s="206"/>
      <c r="CQ1248" s="206"/>
      <c r="CR1248" s="206"/>
      <c r="CS1248" s="206"/>
      <c r="CT1248" s="206"/>
      <c r="CU1248" s="206"/>
      <c r="CV1248" s="206"/>
      <c r="CW1248" s="206"/>
      <c r="CX1248" s="206"/>
      <c r="CY1248" s="206"/>
      <c r="CZ1248" s="206"/>
      <c r="DA1248" s="206"/>
      <c r="DB1248" s="206"/>
      <c r="DC1248" s="206"/>
      <c r="DD1248" s="206"/>
      <c r="DE1248" s="206"/>
      <c r="DF1248" s="206"/>
      <c r="DG1248" s="206"/>
      <c r="DH1248" s="206"/>
      <c r="DI1248" s="206"/>
      <c r="DJ1248" s="206"/>
      <c r="DK1248" s="206"/>
      <c r="DL1248" s="206"/>
      <c r="DM1248" s="206"/>
      <c r="DN1248" s="206"/>
      <c r="DO1248" s="206"/>
      <c r="DP1248" s="206"/>
      <c r="DQ1248" s="206"/>
      <c r="DR1248" s="206"/>
      <c r="DS1248" s="206"/>
      <c r="DT1248" s="206"/>
      <c r="DU1248" s="206"/>
      <c r="DV1248" s="206"/>
      <c r="DW1248" s="206"/>
      <c r="DX1248" s="206"/>
      <c r="DY1248" s="206"/>
      <c r="DZ1248" s="206"/>
      <c r="EA1248" s="206"/>
      <c r="EB1248" s="206"/>
      <c r="EC1248" s="206"/>
      <c r="ED1248" s="206"/>
      <c r="EE1248" s="206"/>
      <c r="EF1248" s="206"/>
      <c r="EG1248" s="206"/>
      <c r="EH1248" s="206"/>
      <c r="EI1248" s="206"/>
      <c r="EJ1248" s="206"/>
      <c r="EK1248" s="206"/>
      <c r="EL1248" s="206"/>
      <c r="EM1248" s="206"/>
      <c r="EN1248" s="206"/>
      <c r="EO1248" s="206"/>
      <c r="EP1248" s="206"/>
      <c r="EQ1248" s="206"/>
      <c r="ER1248" s="206"/>
      <c r="ES1248" s="206"/>
      <c r="ET1248" s="206"/>
      <c r="EU1248" s="206"/>
      <c r="EV1248" s="206"/>
      <c r="EW1248" s="206"/>
      <c r="EX1248" s="206"/>
      <c r="EY1248" s="206"/>
      <c r="EZ1248" s="206"/>
      <c r="FA1248" s="206"/>
      <c r="FB1248" s="206"/>
      <c r="FC1248" s="206"/>
      <c r="FD1248" s="206"/>
      <c r="FE1248" s="206"/>
      <c r="FF1248" s="206"/>
      <c r="FG1248" s="206"/>
      <c r="FH1248" s="206"/>
      <c r="FI1248" s="206"/>
      <c r="FJ1248" s="206"/>
      <c r="FK1248" s="206"/>
      <c r="FL1248" s="206"/>
      <c r="FM1248" s="206"/>
      <c r="FN1248" s="206"/>
      <c r="FO1248" s="206"/>
      <c r="FP1248" s="206"/>
      <c r="FQ1248" s="206"/>
      <c r="FR1248" s="206"/>
      <c r="FS1248" s="206"/>
      <c r="FT1248" s="206"/>
      <c r="FU1248" s="206"/>
      <c r="FV1248" s="206"/>
      <c r="FW1248" s="206"/>
      <c r="FX1248" s="206"/>
      <c r="FY1248" s="206"/>
      <c r="FZ1248" s="206"/>
      <c r="GA1248" s="206"/>
      <c r="GB1248" s="206"/>
      <c r="GC1248" s="206"/>
      <c r="GD1248" s="206"/>
      <c r="GE1248" s="206"/>
      <c r="GF1248" s="206"/>
      <c r="GG1248" s="206"/>
      <c r="GH1248" s="206"/>
      <c r="GI1248" s="206"/>
      <c r="GJ1248" s="206"/>
      <c r="GK1248" s="206"/>
      <c r="GL1248" s="206"/>
      <c r="GM1248" s="206"/>
      <c r="GN1248" s="206"/>
      <c r="GO1248" s="206"/>
      <c r="GP1248" s="206"/>
      <c r="GQ1248" s="206"/>
      <c r="GR1248" s="206"/>
      <c r="GS1248" s="206"/>
      <c r="GT1248" s="206"/>
      <c r="GU1248" s="206"/>
      <c r="GV1248" s="206"/>
      <c r="GW1248" s="206"/>
      <c r="GX1248" s="206"/>
      <c r="GY1248" s="206"/>
      <c r="GZ1248" s="206"/>
      <c r="HA1248" s="206"/>
      <c r="HB1248" s="206"/>
      <c r="HC1248" s="206"/>
      <c r="HD1248" s="206"/>
      <c r="HE1248" s="206"/>
      <c r="HF1248" s="206"/>
      <c r="HG1248" s="206"/>
      <c r="HH1248" s="206"/>
      <c r="HI1248" s="206"/>
      <c r="HJ1248" s="206"/>
      <c r="HK1248" s="206"/>
      <c r="HL1248" s="206"/>
      <c r="HM1248" s="206"/>
      <c r="HN1248" s="206"/>
      <c r="HO1248" s="206"/>
      <c r="HP1248" s="206"/>
      <c r="HQ1248" s="206"/>
      <c r="HR1248" s="206"/>
      <c r="HS1248" s="206"/>
      <c r="HT1248" s="206"/>
      <c r="HU1248" s="206"/>
      <c r="HV1248" s="206"/>
      <c r="HW1248" s="206"/>
      <c r="HX1248" s="206"/>
      <c r="HY1248" s="206"/>
      <c r="HZ1248" s="206"/>
      <c r="IA1248" s="206"/>
      <c r="IB1248" s="206"/>
      <c r="IC1248" s="206"/>
      <c r="ID1248" s="206"/>
      <c r="IE1248" s="206"/>
      <c r="IF1248" s="206"/>
      <c r="IG1248" s="206"/>
      <c r="IH1248" s="206"/>
    </row>
    <row r="1249" spans="1:242" s="225" customFormat="1" hidden="1" x14ac:dyDescent="0.25">
      <c r="A1249" s="206"/>
      <c r="B1249" s="206"/>
      <c r="C1249" s="232">
        <v>43808</v>
      </c>
      <c r="D1249" s="225" t="s">
        <v>2168</v>
      </c>
      <c r="E1249" s="206" t="s">
        <v>2190</v>
      </c>
      <c r="F1249" s="206"/>
      <c r="G1249" s="225" t="s">
        <v>2163</v>
      </c>
      <c r="H1249" s="285"/>
      <c r="I1249" s="415">
        <v>2155000</v>
      </c>
      <c r="J1249" s="329">
        <f t="shared" si="19"/>
        <v>13209700</v>
      </c>
      <c r="K1249" s="419"/>
      <c r="L1249" s="287"/>
      <c r="M1249" s="206" t="s">
        <v>2190</v>
      </c>
      <c r="N1249" s="287"/>
      <c r="O1249" s="287"/>
      <c r="P1249" s="287"/>
      <c r="Q1249" s="287"/>
      <c r="R1249" s="287"/>
      <c r="S1249" s="287"/>
      <c r="T1249" s="287"/>
      <c r="U1249" s="287"/>
      <c r="V1249" s="287"/>
      <c r="W1249" s="287"/>
      <c r="X1249" s="287"/>
      <c r="Y1249" s="287"/>
      <c r="Z1249" s="287"/>
      <c r="AA1249" s="287"/>
      <c r="AB1249" s="287"/>
      <c r="AC1249" s="287"/>
      <c r="AD1249" s="287"/>
      <c r="AE1249" s="287"/>
      <c r="AF1249" s="287"/>
      <c r="AG1249" s="287"/>
      <c r="AH1249" s="287"/>
      <c r="AI1249" s="287"/>
      <c r="AJ1249" s="449"/>
      <c r="AK1249" s="206"/>
      <c r="AL1249" s="206"/>
      <c r="AM1249" s="206"/>
      <c r="AN1249" s="206"/>
      <c r="AO1249" s="206"/>
      <c r="AP1249" s="206"/>
      <c r="AQ1249" s="206"/>
      <c r="AR1249" s="206"/>
      <c r="AS1249" s="206"/>
      <c r="AT1249" s="206"/>
      <c r="AU1249" s="206"/>
      <c r="AV1249" s="206"/>
      <c r="AW1249" s="206"/>
      <c r="AX1249" s="206"/>
      <c r="AY1249" s="206"/>
      <c r="AZ1249" s="206"/>
      <c r="BA1249" s="206"/>
      <c r="BB1249" s="206"/>
      <c r="BC1249" s="206"/>
      <c r="BD1249" s="206"/>
      <c r="BE1249" s="206"/>
      <c r="BF1249" s="206"/>
      <c r="BG1249" s="206"/>
      <c r="BH1249" s="206"/>
      <c r="BI1249" s="206"/>
      <c r="BJ1249" s="206"/>
      <c r="BK1249" s="206"/>
      <c r="BL1249" s="206"/>
      <c r="BM1249" s="206"/>
      <c r="BN1249" s="206"/>
      <c r="BO1249" s="206"/>
      <c r="BP1249" s="206"/>
      <c r="BQ1249" s="206"/>
      <c r="BR1249" s="206"/>
      <c r="BS1249" s="206"/>
      <c r="BT1249" s="206"/>
      <c r="BU1249" s="206"/>
      <c r="BV1249" s="206"/>
      <c r="BW1249" s="206"/>
      <c r="BX1249" s="206"/>
      <c r="BY1249" s="206"/>
      <c r="BZ1249" s="206"/>
      <c r="CA1249" s="206"/>
      <c r="CB1249" s="206"/>
      <c r="CC1249" s="206"/>
      <c r="CD1249" s="206"/>
      <c r="CE1249" s="206"/>
      <c r="CF1249" s="206"/>
      <c r="CG1249" s="206"/>
      <c r="CH1249" s="206"/>
      <c r="CI1249" s="206"/>
      <c r="CJ1249" s="206"/>
      <c r="CK1249" s="206"/>
      <c r="CL1249" s="206"/>
      <c r="CM1249" s="206"/>
      <c r="CN1249" s="206"/>
      <c r="CO1249" s="206"/>
      <c r="CP1249" s="206"/>
      <c r="CQ1249" s="206"/>
      <c r="CR1249" s="206"/>
      <c r="CS1249" s="206"/>
      <c r="CT1249" s="206"/>
      <c r="CU1249" s="206"/>
      <c r="CV1249" s="206"/>
      <c r="CW1249" s="206"/>
      <c r="CX1249" s="206"/>
      <c r="CY1249" s="206"/>
      <c r="CZ1249" s="206"/>
      <c r="DA1249" s="206"/>
      <c r="DB1249" s="206"/>
      <c r="DC1249" s="206"/>
      <c r="DD1249" s="206"/>
      <c r="DE1249" s="206"/>
      <c r="DF1249" s="206"/>
      <c r="DG1249" s="206"/>
      <c r="DH1249" s="206"/>
      <c r="DI1249" s="206"/>
      <c r="DJ1249" s="206"/>
      <c r="DK1249" s="206"/>
      <c r="DL1249" s="206"/>
      <c r="DM1249" s="206"/>
      <c r="DN1249" s="206"/>
      <c r="DO1249" s="206"/>
      <c r="DP1249" s="206"/>
      <c r="DQ1249" s="206"/>
      <c r="DR1249" s="206"/>
      <c r="DS1249" s="206"/>
      <c r="DT1249" s="206"/>
      <c r="DU1249" s="206"/>
      <c r="DV1249" s="206"/>
      <c r="DW1249" s="206"/>
      <c r="DX1249" s="206"/>
      <c r="DY1249" s="206"/>
      <c r="DZ1249" s="206"/>
      <c r="EA1249" s="206"/>
      <c r="EB1249" s="206"/>
      <c r="EC1249" s="206"/>
      <c r="ED1249" s="206"/>
      <c r="EE1249" s="206"/>
      <c r="EF1249" s="206"/>
      <c r="EG1249" s="206"/>
      <c r="EH1249" s="206"/>
      <c r="EI1249" s="206"/>
      <c r="EJ1249" s="206"/>
      <c r="EK1249" s="206"/>
      <c r="EL1249" s="206"/>
      <c r="EM1249" s="206"/>
      <c r="EN1249" s="206"/>
      <c r="EO1249" s="206"/>
      <c r="EP1249" s="206"/>
      <c r="EQ1249" s="206"/>
      <c r="ER1249" s="206"/>
      <c r="ES1249" s="206"/>
      <c r="ET1249" s="206"/>
      <c r="EU1249" s="206"/>
      <c r="EV1249" s="206"/>
      <c r="EW1249" s="206"/>
      <c r="EX1249" s="206"/>
      <c r="EY1249" s="206"/>
      <c r="EZ1249" s="206"/>
      <c r="FA1249" s="206"/>
      <c r="FB1249" s="206"/>
      <c r="FC1249" s="206"/>
      <c r="FD1249" s="206"/>
      <c r="FE1249" s="206"/>
      <c r="FF1249" s="206"/>
      <c r="FG1249" s="206"/>
      <c r="FH1249" s="206"/>
      <c r="FI1249" s="206"/>
      <c r="FJ1249" s="206"/>
      <c r="FK1249" s="206"/>
      <c r="FL1249" s="206"/>
      <c r="FM1249" s="206"/>
      <c r="FN1249" s="206"/>
      <c r="FO1249" s="206"/>
      <c r="FP1249" s="206"/>
      <c r="FQ1249" s="206"/>
      <c r="FR1249" s="206"/>
      <c r="FS1249" s="206"/>
      <c r="FT1249" s="206"/>
      <c r="FU1249" s="206"/>
      <c r="FV1249" s="206"/>
      <c r="FW1249" s="206"/>
      <c r="FX1249" s="206"/>
      <c r="FY1249" s="206"/>
      <c r="FZ1249" s="206"/>
      <c r="GA1249" s="206"/>
      <c r="GB1249" s="206"/>
      <c r="GC1249" s="206"/>
      <c r="GD1249" s="206"/>
      <c r="GE1249" s="206"/>
      <c r="GF1249" s="206"/>
      <c r="GG1249" s="206"/>
      <c r="GH1249" s="206"/>
      <c r="GI1249" s="206"/>
      <c r="GJ1249" s="206"/>
      <c r="GK1249" s="206"/>
      <c r="GL1249" s="206"/>
      <c r="GM1249" s="206"/>
      <c r="GN1249" s="206"/>
      <c r="GO1249" s="206"/>
      <c r="GP1249" s="206"/>
      <c r="GQ1249" s="206"/>
      <c r="GR1249" s="206"/>
      <c r="GS1249" s="206"/>
      <c r="GT1249" s="206"/>
      <c r="GU1249" s="206"/>
      <c r="GV1249" s="206"/>
      <c r="GW1249" s="206"/>
      <c r="GX1249" s="206"/>
      <c r="GY1249" s="206"/>
      <c r="GZ1249" s="206"/>
      <c r="HA1249" s="206"/>
      <c r="HB1249" s="206"/>
      <c r="HC1249" s="206"/>
      <c r="HD1249" s="206"/>
      <c r="HE1249" s="206"/>
      <c r="HF1249" s="206"/>
      <c r="HG1249" s="206"/>
      <c r="HH1249" s="206"/>
      <c r="HI1249" s="206"/>
      <c r="HJ1249" s="206"/>
      <c r="HK1249" s="206"/>
      <c r="HL1249" s="206"/>
      <c r="HM1249" s="206"/>
      <c r="HN1249" s="206"/>
      <c r="HO1249" s="206"/>
      <c r="HP1249" s="206"/>
      <c r="HQ1249" s="206"/>
      <c r="HR1249" s="206"/>
      <c r="HS1249" s="206"/>
      <c r="HT1249" s="206"/>
      <c r="HU1249" s="206"/>
      <c r="HV1249" s="206"/>
      <c r="HW1249" s="206"/>
      <c r="HX1249" s="206"/>
      <c r="HY1249" s="206"/>
      <c r="HZ1249" s="206"/>
      <c r="IA1249" s="206"/>
      <c r="IB1249" s="206"/>
      <c r="IC1249" s="206"/>
      <c r="ID1249" s="206"/>
      <c r="IE1249" s="206"/>
      <c r="IF1249" s="206"/>
      <c r="IG1249" s="206"/>
      <c r="IH1249" s="206"/>
    </row>
    <row r="1250" spans="1:242" s="225" customFormat="1" hidden="1" x14ac:dyDescent="0.25">
      <c r="A1250" s="206"/>
      <c r="B1250" s="206"/>
      <c r="C1250" s="207">
        <v>43809</v>
      </c>
      <c r="D1250" s="248" t="s">
        <v>2188</v>
      </c>
      <c r="E1250" s="238" t="s">
        <v>2176</v>
      </c>
      <c r="F1250" s="238"/>
      <c r="G1250" s="249" t="s">
        <v>2156</v>
      </c>
      <c r="H1250" s="285"/>
      <c r="I1250" s="263">
        <v>624800</v>
      </c>
      <c r="J1250" s="329">
        <f t="shared" si="19"/>
        <v>12584900</v>
      </c>
      <c r="K1250" s="419"/>
      <c r="L1250" s="287"/>
      <c r="M1250" s="238" t="s">
        <v>2176</v>
      </c>
      <c r="N1250" s="287"/>
      <c r="O1250" s="287"/>
      <c r="P1250" s="287"/>
      <c r="Q1250" s="287"/>
      <c r="R1250" s="287"/>
      <c r="S1250" s="287"/>
      <c r="T1250" s="287"/>
      <c r="U1250" s="287"/>
      <c r="V1250" s="287"/>
      <c r="W1250" s="287"/>
      <c r="X1250" s="287"/>
      <c r="Y1250" s="287"/>
      <c r="Z1250" s="287"/>
      <c r="AA1250" s="287"/>
      <c r="AB1250" s="287"/>
      <c r="AC1250" s="287"/>
      <c r="AD1250" s="287"/>
      <c r="AE1250" s="287"/>
      <c r="AF1250" s="287"/>
      <c r="AG1250" s="287"/>
      <c r="AH1250" s="287"/>
      <c r="AI1250" s="287"/>
      <c r="AJ1250" s="449"/>
      <c r="AK1250" s="206"/>
      <c r="AL1250" s="206"/>
      <c r="AM1250" s="206"/>
      <c r="AN1250" s="206"/>
      <c r="AO1250" s="206"/>
      <c r="AP1250" s="206"/>
      <c r="AQ1250" s="206"/>
      <c r="AR1250" s="206"/>
      <c r="AS1250" s="206"/>
      <c r="AT1250" s="206"/>
      <c r="AU1250" s="206"/>
      <c r="AV1250" s="206"/>
      <c r="AW1250" s="206"/>
      <c r="AX1250" s="206"/>
      <c r="AY1250" s="206"/>
      <c r="AZ1250" s="206"/>
      <c r="BA1250" s="206"/>
      <c r="BB1250" s="206"/>
      <c r="BC1250" s="206"/>
      <c r="BD1250" s="206"/>
      <c r="BE1250" s="206"/>
      <c r="BF1250" s="206"/>
      <c r="BG1250" s="206"/>
      <c r="BH1250" s="206"/>
      <c r="BI1250" s="206"/>
      <c r="BJ1250" s="206"/>
      <c r="BK1250" s="206"/>
      <c r="BL1250" s="206"/>
      <c r="BM1250" s="206"/>
      <c r="BN1250" s="206"/>
      <c r="BO1250" s="206"/>
      <c r="BP1250" s="206"/>
      <c r="BQ1250" s="206"/>
      <c r="BR1250" s="206"/>
      <c r="BS1250" s="206"/>
      <c r="BT1250" s="206"/>
      <c r="BU1250" s="206"/>
      <c r="BV1250" s="206"/>
      <c r="BW1250" s="206"/>
      <c r="BX1250" s="206"/>
      <c r="BY1250" s="206"/>
      <c r="BZ1250" s="206"/>
      <c r="CA1250" s="206"/>
      <c r="CB1250" s="206"/>
      <c r="CC1250" s="206"/>
      <c r="CD1250" s="206"/>
      <c r="CE1250" s="206"/>
      <c r="CF1250" s="206"/>
      <c r="CG1250" s="206"/>
      <c r="CH1250" s="206"/>
      <c r="CI1250" s="206"/>
      <c r="CJ1250" s="206"/>
      <c r="CK1250" s="206"/>
      <c r="CL1250" s="206"/>
      <c r="CM1250" s="206"/>
      <c r="CN1250" s="206"/>
      <c r="CO1250" s="206"/>
      <c r="CP1250" s="206"/>
      <c r="CQ1250" s="206"/>
      <c r="CR1250" s="206"/>
      <c r="CS1250" s="206"/>
      <c r="CT1250" s="206"/>
      <c r="CU1250" s="206"/>
      <c r="CV1250" s="206"/>
      <c r="CW1250" s="206"/>
      <c r="CX1250" s="206"/>
      <c r="CY1250" s="206"/>
      <c r="CZ1250" s="206"/>
      <c r="DA1250" s="206"/>
      <c r="DB1250" s="206"/>
      <c r="DC1250" s="206"/>
      <c r="DD1250" s="206"/>
      <c r="DE1250" s="206"/>
      <c r="DF1250" s="206"/>
      <c r="DG1250" s="206"/>
      <c r="DH1250" s="206"/>
      <c r="DI1250" s="206"/>
      <c r="DJ1250" s="206"/>
      <c r="DK1250" s="206"/>
      <c r="DL1250" s="206"/>
      <c r="DM1250" s="206"/>
      <c r="DN1250" s="206"/>
      <c r="DO1250" s="206"/>
      <c r="DP1250" s="206"/>
      <c r="DQ1250" s="206"/>
      <c r="DR1250" s="206"/>
      <c r="DS1250" s="206"/>
      <c r="DT1250" s="206"/>
      <c r="DU1250" s="206"/>
      <c r="DV1250" s="206"/>
      <c r="DW1250" s="206"/>
      <c r="DX1250" s="206"/>
      <c r="DY1250" s="206"/>
      <c r="DZ1250" s="206"/>
      <c r="EA1250" s="206"/>
      <c r="EB1250" s="206"/>
      <c r="EC1250" s="206"/>
      <c r="ED1250" s="206"/>
      <c r="EE1250" s="206"/>
      <c r="EF1250" s="206"/>
      <c r="EG1250" s="206"/>
      <c r="EH1250" s="206"/>
      <c r="EI1250" s="206"/>
      <c r="EJ1250" s="206"/>
      <c r="EK1250" s="206"/>
      <c r="EL1250" s="206"/>
      <c r="EM1250" s="206"/>
      <c r="EN1250" s="206"/>
      <c r="EO1250" s="206"/>
      <c r="EP1250" s="206"/>
      <c r="EQ1250" s="206"/>
      <c r="ER1250" s="206"/>
      <c r="ES1250" s="206"/>
      <c r="ET1250" s="206"/>
      <c r="EU1250" s="206"/>
      <c r="EV1250" s="206"/>
      <c r="EW1250" s="206"/>
      <c r="EX1250" s="206"/>
      <c r="EY1250" s="206"/>
      <c r="EZ1250" s="206"/>
      <c r="FA1250" s="206"/>
      <c r="FB1250" s="206"/>
      <c r="FC1250" s="206"/>
      <c r="FD1250" s="206"/>
      <c r="FE1250" s="206"/>
      <c r="FF1250" s="206"/>
      <c r="FG1250" s="206"/>
      <c r="FH1250" s="206"/>
      <c r="FI1250" s="206"/>
      <c r="FJ1250" s="206"/>
      <c r="FK1250" s="206"/>
      <c r="FL1250" s="206"/>
      <c r="FM1250" s="206"/>
      <c r="FN1250" s="206"/>
      <c r="FO1250" s="206"/>
      <c r="FP1250" s="206"/>
      <c r="FQ1250" s="206"/>
      <c r="FR1250" s="206"/>
      <c r="FS1250" s="206"/>
      <c r="FT1250" s="206"/>
      <c r="FU1250" s="206"/>
      <c r="FV1250" s="206"/>
      <c r="FW1250" s="206"/>
      <c r="FX1250" s="206"/>
      <c r="FY1250" s="206"/>
      <c r="FZ1250" s="206"/>
      <c r="GA1250" s="206"/>
      <c r="GB1250" s="206"/>
      <c r="GC1250" s="206"/>
      <c r="GD1250" s="206"/>
      <c r="GE1250" s="206"/>
      <c r="GF1250" s="206"/>
      <c r="GG1250" s="206"/>
      <c r="GH1250" s="206"/>
      <c r="GI1250" s="206"/>
      <c r="GJ1250" s="206"/>
      <c r="GK1250" s="206"/>
      <c r="GL1250" s="206"/>
      <c r="GM1250" s="206"/>
      <c r="GN1250" s="206"/>
      <c r="GO1250" s="206"/>
      <c r="GP1250" s="206"/>
      <c r="GQ1250" s="206"/>
      <c r="GR1250" s="206"/>
      <c r="GS1250" s="206"/>
      <c r="GT1250" s="206"/>
      <c r="GU1250" s="206"/>
      <c r="GV1250" s="206"/>
      <c r="GW1250" s="206"/>
      <c r="GX1250" s="206"/>
      <c r="GY1250" s="206"/>
      <c r="GZ1250" s="206"/>
      <c r="HA1250" s="206"/>
      <c r="HB1250" s="206"/>
      <c r="HC1250" s="206"/>
      <c r="HD1250" s="206"/>
      <c r="HE1250" s="206"/>
      <c r="HF1250" s="206"/>
      <c r="HG1250" s="206"/>
      <c r="HH1250" s="206"/>
      <c r="HI1250" s="206"/>
      <c r="HJ1250" s="206"/>
      <c r="HK1250" s="206"/>
      <c r="HL1250" s="206"/>
      <c r="HM1250" s="206"/>
      <c r="HN1250" s="206"/>
      <c r="HO1250" s="206"/>
      <c r="HP1250" s="206"/>
      <c r="HQ1250" s="206"/>
      <c r="HR1250" s="206"/>
      <c r="HS1250" s="206"/>
      <c r="HT1250" s="206"/>
      <c r="HU1250" s="206"/>
      <c r="HV1250" s="206"/>
      <c r="HW1250" s="206"/>
      <c r="HX1250" s="206"/>
      <c r="HY1250" s="206"/>
      <c r="HZ1250" s="206"/>
      <c r="IA1250" s="206"/>
      <c r="IB1250" s="206"/>
      <c r="IC1250" s="206"/>
      <c r="ID1250" s="206"/>
      <c r="IE1250" s="206"/>
      <c r="IF1250" s="206"/>
      <c r="IG1250" s="206"/>
      <c r="IH1250" s="206"/>
    </row>
    <row r="1251" spans="1:242" s="225" customFormat="1" hidden="1" x14ac:dyDescent="0.25">
      <c r="A1251" s="206"/>
      <c r="B1251" s="206"/>
      <c r="C1251" s="207">
        <v>43810</v>
      </c>
      <c r="D1251" s="248" t="s">
        <v>2189</v>
      </c>
      <c r="E1251" s="238" t="s">
        <v>2177</v>
      </c>
      <c r="F1251" s="238"/>
      <c r="G1251" s="249" t="s">
        <v>1295</v>
      </c>
      <c r="H1251" s="285"/>
      <c r="I1251" s="263">
        <v>8400000</v>
      </c>
      <c r="J1251" s="329">
        <f t="shared" si="19"/>
        <v>4184900</v>
      </c>
      <c r="K1251" s="419"/>
      <c r="L1251" s="287"/>
      <c r="M1251" s="238" t="s">
        <v>2177</v>
      </c>
      <c r="N1251" s="287"/>
      <c r="O1251" s="287"/>
      <c r="P1251" s="287"/>
      <c r="Q1251" s="287"/>
      <c r="R1251" s="287"/>
      <c r="S1251" s="287"/>
      <c r="T1251" s="287"/>
      <c r="U1251" s="287"/>
      <c r="V1251" s="287"/>
      <c r="W1251" s="287"/>
      <c r="X1251" s="287"/>
      <c r="Y1251" s="287"/>
      <c r="Z1251" s="287"/>
      <c r="AA1251" s="287"/>
      <c r="AB1251" s="287"/>
      <c r="AC1251" s="287"/>
      <c r="AD1251" s="287"/>
      <c r="AE1251" s="287"/>
      <c r="AF1251" s="287"/>
      <c r="AG1251" s="287"/>
      <c r="AH1251" s="287"/>
      <c r="AI1251" s="287"/>
      <c r="AJ1251" s="449"/>
      <c r="AK1251" s="206"/>
      <c r="AL1251" s="206"/>
      <c r="AM1251" s="206"/>
      <c r="AN1251" s="206"/>
      <c r="AO1251" s="206"/>
      <c r="AP1251" s="206"/>
      <c r="AQ1251" s="206"/>
      <c r="AR1251" s="206"/>
      <c r="AS1251" s="206"/>
      <c r="AT1251" s="206"/>
      <c r="AU1251" s="206"/>
      <c r="AV1251" s="206"/>
      <c r="AW1251" s="206"/>
      <c r="AX1251" s="206"/>
      <c r="AY1251" s="206"/>
      <c r="AZ1251" s="206"/>
      <c r="BA1251" s="206"/>
      <c r="BB1251" s="206"/>
      <c r="BC1251" s="206"/>
      <c r="BD1251" s="206"/>
      <c r="BE1251" s="206"/>
      <c r="BF1251" s="206"/>
      <c r="BG1251" s="206"/>
      <c r="BH1251" s="206"/>
      <c r="BI1251" s="206"/>
      <c r="BJ1251" s="206"/>
      <c r="BK1251" s="206"/>
      <c r="BL1251" s="206"/>
      <c r="BM1251" s="206"/>
      <c r="BN1251" s="206"/>
      <c r="BO1251" s="206"/>
      <c r="BP1251" s="206"/>
      <c r="BQ1251" s="206"/>
      <c r="BR1251" s="206"/>
      <c r="BS1251" s="206"/>
      <c r="BT1251" s="206"/>
      <c r="BU1251" s="206"/>
      <c r="BV1251" s="206"/>
      <c r="BW1251" s="206"/>
      <c r="BX1251" s="206"/>
      <c r="BY1251" s="206"/>
      <c r="BZ1251" s="206"/>
      <c r="CA1251" s="206"/>
      <c r="CB1251" s="206"/>
      <c r="CC1251" s="206"/>
      <c r="CD1251" s="206"/>
      <c r="CE1251" s="206"/>
      <c r="CF1251" s="206"/>
      <c r="CG1251" s="206"/>
      <c r="CH1251" s="206"/>
      <c r="CI1251" s="206"/>
      <c r="CJ1251" s="206"/>
      <c r="CK1251" s="206"/>
      <c r="CL1251" s="206"/>
      <c r="CM1251" s="206"/>
      <c r="CN1251" s="206"/>
      <c r="CO1251" s="206"/>
      <c r="CP1251" s="206"/>
      <c r="CQ1251" s="206"/>
      <c r="CR1251" s="206"/>
      <c r="CS1251" s="206"/>
      <c r="CT1251" s="206"/>
      <c r="CU1251" s="206"/>
      <c r="CV1251" s="206"/>
      <c r="CW1251" s="206"/>
      <c r="CX1251" s="206"/>
      <c r="CY1251" s="206"/>
      <c r="CZ1251" s="206"/>
      <c r="DA1251" s="206"/>
      <c r="DB1251" s="206"/>
      <c r="DC1251" s="206"/>
      <c r="DD1251" s="206"/>
      <c r="DE1251" s="206"/>
      <c r="DF1251" s="206"/>
      <c r="DG1251" s="206"/>
      <c r="DH1251" s="206"/>
      <c r="DI1251" s="206"/>
      <c r="DJ1251" s="206"/>
      <c r="DK1251" s="206"/>
      <c r="DL1251" s="206"/>
      <c r="DM1251" s="206"/>
      <c r="DN1251" s="206"/>
      <c r="DO1251" s="206"/>
      <c r="DP1251" s="206"/>
      <c r="DQ1251" s="206"/>
      <c r="DR1251" s="206"/>
      <c r="DS1251" s="206"/>
      <c r="DT1251" s="206"/>
      <c r="DU1251" s="206"/>
      <c r="DV1251" s="206"/>
      <c r="DW1251" s="206"/>
      <c r="DX1251" s="206"/>
      <c r="DY1251" s="206"/>
      <c r="DZ1251" s="206"/>
      <c r="EA1251" s="206"/>
      <c r="EB1251" s="206"/>
      <c r="EC1251" s="206"/>
      <c r="ED1251" s="206"/>
      <c r="EE1251" s="206"/>
      <c r="EF1251" s="206"/>
      <c r="EG1251" s="206"/>
      <c r="EH1251" s="206"/>
      <c r="EI1251" s="206"/>
      <c r="EJ1251" s="206"/>
      <c r="EK1251" s="206"/>
      <c r="EL1251" s="206"/>
      <c r="EM1251" s="206"/>
      <c r="EN1251" s="206"/>
      <c r="EO1251" s="206"/>
      <c r="EP1251" s="206"/>
      <c r="EQ1251" s="206"/>
      <c r="ER1251" s="206"/>
      <c r="ES1251" s="206"/>
      <c r="ET1251" s="206"/>
      <c r="EU1251" s="206"/>
      <c r="EV1251" s="206"/>
      <c r="EW1251" s="206"/>
      <c r="EX1251" s="206"/>
      <c r="EY1251" s="206"/>
      <c r="EZ1251" s="206"/>
      <c r="FA1251" s="206"/>
      <c r="FB1251" s="206"/>
      <c r="FC1251" s="206"/>
      <c r="FD1251" s="206"/>
      <c r="FE1251" s="206"/>
      <c r="FF1251" s="206"/>
      <c r="FG1251" s="206"/>
      <c r="FH1251" s="206"/>
      <c r="FI1251" s="206"/>
      <c r="FJ1251" s="206"/>
      <c r="FK1251" s="206"/>
      <c r="FL1251" s="206"/>
      <c r="FM1251" s="206"/>
      <c r="FN1251" s="206"/>
      <c r="FO1251" s="206"/>
      <c r="FP1251" s="206"/>
      <c r="FQ1251" s="206"/>
      <c r="FR1251" s="206"/>
      <c r="FS1251" s="206"/>
      <c r="FT1251" s="206"/>
      <c r="FU1251" s="206"/>
      <c r="FV1251" s="206"/>
      <c r="FW1251" s="206"/>
      <c r="FX1251" s="206"/>
      <c r="FY1251" s="206"/>
      <c r="FZ1251" s="206"/>
      <c r="GA1251" s="206"/>
      <c r="GB1251" s="206"/>
      <c r="GC1251" s="206"/>
      <c r="GD1251" s="206"/>
      <c r="GE1251" s="206"/>
      <c r="GF1251" s="206"/>
      <c r="GG1251" s="206"/>
      <c r="GH1251" s="206"/>
      <c r="GI1251" s="206"/>
      <c r="GJ1251" s="206"/>
      <c r="GK1251" s="206"/>
      <c r="GL1251" s="206"/>
      <c r="GM1251" s="206"/>
      <c r="GN1251" s="206"/>
      <c r="GO1251" s="206"/>
      <c r="GP1251" s="206"/>
      <c r="GQ1251" s="206"/>
      <c r="GR1251" s="206"/>
      <c r="GS1251" s="206"/>
      <c r="GT1251" s="206"/>
      <c r="GU1251" s="206"/>
      <c r="GV1251" s="206"/>
      <c r="GW1251" s="206"/>
      <c r="GX1251" s="206"/>
      <c r="GY1251" s="206"/>
      <c r="GZ1251" s="206"/>
      <c r="HA1251" s="206"/>
      <c r="HB1251" s="206"/>
      <c r="HC1251" s="206"/>
      <c r="HD1251" s="206"/>
      <c r="HE1251" s="206"/>
      <c r="HF1251" s="206"/>
      <c r="HG1251" s="206"/>
      <c r="HH1251" s="206"/>
      <c r="HI1251" s="206"/>
      <c r="HJ1251" s="206"/>
      <c r="HK1251" s="206"/>
      <c r="HL1251" s="206"/>
      <c r="HM1251" s="206"/>
      <c r="HN1251" s="206"/>
      <c r="HO1251" s="206"/>
      <c r="HP1251" s="206"/>
      <c r="HQ1251" s="206"/>
      <c r="HR1251" s="206"/>
      <c r="HS1251" s="206"/>
      <c r="HT1251" s="206"/>
      <c r="HU1251" s="206"/>
      <c r="HV1251" s="206"/>
      <c r="HW1251" s="206"/>
      <c r="HX1251" s="206"/>
      <c r="HY1251" s="206"/>
      <c r="HZ1251" s="206"/>
      <c r="IA1251" s="206"/>
      <c r="IB1251" s="206"/>
      <c r="IC1251" s="206"/>
      <c r="ID1251" s="206"/>
      <c r="IE1251" s="206"/>
      <c r="IF1251" s="206"/>
      <c r="IG1251" s="206"/>
      <c r="IH1251" s="206"/>
    </row>
    <row r="1252" spans="1:242" s="225" customFormat="1" hidden="1" x14ac:dyDescent="0.25">
      <c r="A1252" s="206"/>
      <c r="B1252" s="206"/>
      <c r="C1252" s="207">
        <v>43810</v>
      </c>
      <c r="D1252" s="248" t="s">
        <v>2124</v>
      </c>
      <c r="E1252" s="238" t="s">
        <v>2192</v>
      </c>
      <c r="F1252" s="238"/>
      <c r="G1252" s="249" t="s">
        <v>1572</v>
      </c>
      <c r="H1252" s="285"/>
      <c r="I1252" s="263">
        <v>450000</v>
      </c>
      <c r="J1252" s="329">
        <f t="shared" si="19"/>
        <v>3734900</v>
      </c>
      <c r="K1252" s="419"/>
      <c r="L1252" s="287"/>
      <c r="M1252" s="238" t="s">
        <v>2192</v>
      </c>
      <c r="N1252" s="287"/>
      <c r="O1252" s="287"/>
      <c r="P1252" s="287"/>
      <c r="Q1252" s="287"/>
      <c r="R1252" s="287"/>
      <c r="S1252" s="287"/>
      <c r="T1252" s="287"/>
      <c r="U1252" s="287"/>
      <c r="V1252" s="287"/>
      <c r="W1252" s="287"/>
      <c r="X1252" s="287"/>
      <c r="Y1252" s="287"/>
      <c r="Z1252" s="287"/>
      <c r="AA1252" s="287"/>
      <c r="AB1252" s="287"/>
      <c r="AC1252" s="287"/>
      <c r="AD1252" s="287"/>
      <c r="AE1252" s="287"/>
      <c r="AF1252" s="287"/>
      <c r="AG1252" s="287"/>
      <c r="AH1252" s="287"/>
      <c r="AI1252" s="287"/>
      <c r="AJ1252" s="449"/>
      <c r="AK1252" s="206"/>
      <c r="AL1252" s="206"/>
      <c r="AM1252" s="206"/>
      <c r="AN1252" s="206"/>
      <c r="AO1252" s="206"/>
      <c r="AP1252" s="206"/>
      <c r="AQ1252" s="206"/>
      <c r="AR1252" s="206"/>
      <c r="AS1252" s="206"/>
      <c r="AT1252" s="206"/>
      <c r="AU1252" s="206"/>
      <c r="AV1252" s="206"/>
      <c r="AW1252" s="206"/>
      <c r="AX1252" s="206"/>
      <c r="AY1252" s="206"/>
      <c r="AZ1252" s="206"/>
      <c r="BA1252" s="206"/>
      <c r="BB1252" s="206"/>
      <c r="BC1252" s="206"/>
      <c r="BD1252" s="206"/>
      <c r="BE1252" s="206"/>
      <c r="BF1252" s="206"/>
      <c r="BG1252" s="206"/>
      <c r="BH1252" s="206"/>
      <c r="BI1252" s="206"/>
      <c r="BJ1252" s="206"/>
      <c r="BK1252" s="206"/>
      <c r="BL1252" s="206"/>
      <c r="BM1252" s="206"/>
      <c r="BN1252" s="206"/>
      <c r="BO1252" s="206"/>
      <c r="BP1252" s="206"/>
      <c r="BQ1252" s="206"/>
      <c r="BR1252" s="206"/>
      <c r="BS1252" s="206"/>
      <c r="BT1252" s="206"/>
      <c r="BU1252" s="206"/>
      <c r="BV1252" s="206"/>
      <c r="BW1252" s="206"/>
      <c r="BX1252" s="206"/>
      <c r="BY1252" s="206"/>
      <c r="BZ1252" s="206"/>
      <c r="CA1252" s="206"/>
      <c r="CB1252" s="206"/>
      <c r="CC1252" s="206"/>
      <c r="CD1252" s="206"/>
      <c r="CE1252" s="206"/>
      <c r="CF1252" s="206"/>
      <c r="CG1252" s="206"/>
      <c r="CH1252" s="206"/>
      <c r="CI1252" s="206"/>
      <c r="CJ1252" s="206"/>
      <c r="CK1252" s="206"/>
      <c r="CL1252" s="206"/>
      <c r="CM1252" s="206"/>
      <c r="CN1252" s="206"/>
      <c r="CO1252" s="206"/>
      <c r="CP1252" s="206"/>
      <c r="CQ1252" s="206"/>
      <c r="CR1252" s="206"/>
      <c r="CS1252" s="206"/>
      <c r="CT1252" s="206"/>
      <c r="CU1252" s="206"/>
      <c r="CV1252" s="206"/>
      <c r="CW1252" s="206"/>
      <c r="CX1252" s="206"/>
      <c r="CY1252" s="206"/>
      <c r="CZ1252" s="206"/>
      <c r="DA1252" s="206"/>
      <c r="DB1252" s="206"/>
      <c r="DC1252" s="206"/>
      <c r="DD1252" s="206"/>
      <c r="DE1252" s="206"/>
      <c r="DF1252" s="206"/>
      <c r="DG1252" s="206"/>
      <c r="DH1252" s="206"/>
      <c r="DI1252" s="206"/>
      <c r="DJ1252" s="206"/>
      <c r="DK1252" s="206"/>
      <c r="DL1252" s="206"/>
      <c r="DM1252" s="206"/>
      <c r="DN1252" s="206"/>
      <c r="DO1252" s="206"/>
      <c r="DP1252" s="206"/>
      <c r="DQ1252" s="206"/>
      <c r="DR1252" s="206"/>
      <c r="DS1252" s="206"/>
      <c r="DT1252" s="206"/>
      <c r="DU1252" s="206"/>
      <c r="DV1252" s="206"/>
      <c r="DW1252" s="206"/>
      <c r="DX1252" s="206"/>
      <c r="DY1252" s="206"/>
      <c r="DZ1252" s="206"/>
      <c r="EA1252" s="206"/>
      <c r="EB1252" s="206"/>
      <c r="EC1252" s="206"/>
      <c r="ED1252" s="206"/>
      <c r="EE1252" s="206"/>
      <c r="EF1252" s="206"/>
      <c r="EG1252" s="206"/>
      <c r="EH1252" s="206"/>
      <c r="EI1252" s="206"/>
      <c r="EJ1252" s="206"/>
      <c r="EK1252" s="206"/>
      <c r="EL1252" s="206"/>
      <c r="EM1252" s="206"/>
      <c r="EN1252" s="206"/>
      <c r="EO1252" s="206"/>
      <c r="EP1252" s="206"/>
      <c r="EQ1252" s="206"/>
      <c r="ER1252" s="206"/>
      <c r="ES1252" s="206"/>
      <c r="ET1252" s="206"/>
      <c r="EU1252" s="206"/>
      <c r="EV1252" s="206"/>
      <c r="EW1252" s="206"/>
      <c r="EX1252" s="206"/>
      <c r="EY1252" s="206"/>
      <c r="EZ1252" s="206"/>
      <c r="FA1252" s="206"/>
      <c r="FB1252" s="206"/>
      <c r="FC1252" s="206"/>
      <c r="FD1252" s="206"/>
      <c r="FE1252" s="206"/>
      <c r="FF1252" s="206"/>
      <c r="FG1252" s="206"/>
      <c r="FH1252" s="206"/>
      <c r="FI1252" s="206"/>
      <c r="FJ1252" s="206"/>
      <c r="FK1252" s="206"/>
      <c r="FL1252" s="206"/>
      <c r="FM1252" s="206"/>
      <c r="FN1252" s="206"/>
      <c r="FO1252" s="206"/>
      <c r="FP1252" s="206"/>
      <c r="FQ1252" s="206"/>
      <c r="FR1252" s="206"/>
      <c r="FS1252" s="206"/>
      <c r="FT1252" s="206"/>
      <c r="FU1252" s="206"/>
      <c r="FV1252" s="206"/>
      <c r="FW1252" s="206"/>
      <c r="FX1252" s="206"/>
      <c r="FY1252" s="206"/>
      <c r="FZ1252" s="206"/>
      <c r="GA1252" s="206"/>
      <c r="GB1252" s="206"/>
      <c r="GC1252" s="206"/>
      <c r="GD1252" s="206"/>
      <c r="GE1252" s="206"/>
      <c r="GF1252" s="206"/>
      <c r="GG1252" s="206"/>
      <c r="GH1252" s="206"/>
      <c r="GI1252" s="206"/>
      <c r="GJ1252" s="206"/>
      <c r="GK1252" s="206"/>
      <c r="GL1252" s="206"/>
      <c r="GM1252" s="206"/>
      <c r="GN1252" s="206"/>
      <c r="GO1252" s="206"/>
      <c r="GP1252" s="206"/>
      <c r="GQ1252" s="206"/>
      <c r="GR1252" s="206"/>
      <c r="GS1252" s="206"/>
      <c r="GT1252" s="206"/>
      <c r="GU1252" s="206"/>
      <c r="GV1252" s="206"/>
      <c r="GW1252" s="206"/>
      <c r="GX1252" s="206"/>
      <c r="GY1252" s="206"/>
      <c r="GZ1252" s="206"/>
      <c r="HA1252" s="206"/>
      <c r="HB1252" s="206"/>
      <c r="HC1252" s="206"/>
      <c r="HD1252" s="206"/>
      <c r="HE1252" s="206"/>
      <c r="HF1252" s="206"/>
      <c r="HG1252" s="206"/>
      <c r="HH1252" s="206"/>
      <c r="HI1252" s="206"/>
      <c r="HJ1252" s="206"/>
      <c r="HK1252" s="206"/>
      <c r="HL1252" s="206"/>
      <c r="HM1252" s="206"/>
      <c r="HN1252" s="206"/>
      <c r="HO1252" s="206"/>
      <c r="HP1252" s="206"/>
      <c r="HQ1252" s="206"/>
      <c r="HR1252" s="206"/>
      <c r="HS1252" s="206"/>
      <c r="HT1252" s="206"/>
      <c r="HU1252" s="206"/>
      <c r="HV1252" s="206"/>
      <c r="HW1252" s="206"/>
      <c r="HX1252" s="206"/>
      <c r="HY1252" s="206"/>
      <c r="HZ1252" s="206"/>
      <c r="IA1252" s="206"/>
      <c r="IB1252" s="206"/>
      <c r="IC1252" s="206"/>
      <c r="ID1252" s="206"/>
      <c r="IE1252" s="206"/>
      <c r="IF1252" s="206"/>
      <c r="IG1252" s="206"/>
      <c r="IH1252" s="206"/>
    </row>
    <row r="1253" spans="1:242" s="225" customFormat="1" hidden="1" x14ac:dyDescent="0.25">
      <c r="A1253" s="206"/>
      <c r="B1253" s="206"/>
      <c r="C1253" s="216">
        <v>43810</v>
      </c>
      <c r="D1253" s="248" t="s">
        <v>2197</v>
      </c>
      <c r="E1253" s="238" t="s">
        <v>2193</v>
      </c>
      <c r="F1253" s="238"/>
      <c r="G1253" s="249" t="s">
        <v>1210</v>
      </c>
      <c r="H1253" s="285"/>
      <c r="I1253" s="263">
        <v>3516083</v>
      </c>
      <c r="J1253" s="329">
        <f t="shared" si="19"/>
        <v>218817</v>
      </c>
      <c r="K1253" s="419"/>
      <c r="L1253" s="287"/>
      <c r="M1253" s="238" t="s">
        <v>2193</v>
      </c>
      <c r="N1253" s="287"/>
      <c r="O1253" s="287"/>
      <c r="P1253" s="287"/>
      <c r="Q1253" s="287"/>
      <c r="R1253" s="287"/>
      <c r="S1253" s="287"/>
      <c r="T1253" s="287"/>
      <c r="U1253" s="287"/>
      <c r="V1253" s="287"/>
      <c r="W1253" s="287"/>
      <c r="X1253" s="287"/>
      <c r="Y1253" s="287"/>
      <c r="Z1253" s="287"/>
      <c r="AA1253" s="287"/>
      <c r="AB1253" s="287"/>
      <c r="AC1253" s="287"/>
      <c r="AD1253" s="287"/>
      <c r="AE1253" s="287"/>
      <c r="AF1253" s="287"/>
      <c r="AG1253" s="287"/>
      <c r="AH1253" s="287"/>
      <c r="AI1253" s="287"/>
      <c r="AJ1253" s="449"/>
      <c r="AK1253" s="206"/>
      <c r="AL1253" s="206"/>
      <c r="AM1253" s="206"/>
      <c r="AN1253" s="206"/>
      <c r="AO1253" s="206"/>
      <c r="AP1253" s="206"/>
      <c r="AQ1253" s="206"/>
      <c r="AR1253" s="206"/>
      <c r="AS1253" s="206"/>
      <c r="AT1253" s="206"/>
      <c r="AU1253" s="206"/>
      <c r="AV1253" s="206"/>
      <c r="AW1253" s="206"/>
      <c r="AX1253" s="206"/>
      <c r="AY1253" s="206"/>
      <c r="AZ1253" s="206"/>
      <c r="BA1253" s="206"/>
      <c r="BB1253" s="206"/>
      <c r="BC1253" s="206"/>
      <c r="BD1253" s="206"/>
      <c r="BE1253" s="206"/>
      <c r="BF1253" s="206"/>
      <c r="BG1253" s="206"/>
      <c r="BH1253" s="206"/>
      <c r="BI1253" s="206"/>
      <c r="BJ1253" s="206"/>
      <c r="BK1253" s="206"/>
      <c r="BL1253" s="206"/>
      <c r="BM1253" s="206"/>
      <c r="BN1253" s="206"/>
      <c r="BO1253" s="206"/>
      <c r="BP1253" s="206"/>
      <c r="BQ1253" s="206"/>
      <c r="BR1253" s="206"/>
      <c r="BS1253" s="206"/>
      <c r="BT1253" s="206"/>
      <c r="BU1253" s="206"/>
      <c r="BV1253" s="206"/>
      <c r="BW1253" s="206"/>
      <c r="BX1253" s="206"/>
      <c r="BY1253" s="206"/>
      <c r="BZ1253" s="206"/>
      <c r="CA1253" s="206"/>
      <c r="CB1253" s="206"/>
      <c r="CC1253" s="206"/>
      <c r="CD1253" s="206"/>
      <c r="CE1253" s="206"/>
      <c r="CF1253" s="206"/>
      <c r="CG1253" s="206"/>
      <c r="CH1253" s="206"/>
      <c r="CI1253" s="206"/>
      <c r="CJ1253" s="206"/>
      <c r="CK1253" s="206"/>
      <c r="CL1253" s="206"/>
      <c r="CM1253" s="206"/>
      <c r="CN1253" s="206"/>
      <c r="CO1253" s="206"/>
      <c r="CP1253" s="206"/>
      <c r="CQ1253" s="206"/>
      <c r="CR1253" s="206"/>
      <c r="CS1253" s="206"/>
      <c r="CT1253" s="206"/>
      <c r="CU1253" s="206"/>
      <c r="CV1253" s="206"/>
      <c r="CW1253" s="206"/>
      <c r="CX1253" s="206"/>
      <c r="CY1253" s="206"/>
      <c r="CZ1253" s="206"/>
      <c r="DA1253" s="206"/>
      <c r="DB1253" s="206"/>
      <c r="DC1253" s="206"/>
      <c r="DD1253" s="206"/>
      <c r="DE1253" s="206"/>
      <c r="DF1253" s="206"/>
      <c r="DG1253" s="206"/>
      <c r="DH1253" s="206"/>
      <c r="DI1253" s="206"/>
      <c r="DJ1253" s="206"/>
      <c r="DK1253" s="206"/>
      <c r="DL1253" s="206"/>
      <c r="DM1253" s="206"/>
      <c r="DN1253" s="206"/>
      <c r="DO1253" s="206"/>
      <c r="DP1253" s="206"/>
      <c r="DQ1253" s="206"/>
      <c r="DR1253" s="206"/>
      <c r="DS1253" s="206"/>
      <c r="DT1253" s="206"/>
      <c r="DU1253" s="206"/>
      <c r="DV1253" s="206"/>
      <c r="DW1253" s="206"/>
      <c r="DX1253" s="206"/>
      <c r="DY1253" s="206"/>
      <c r="DZ1253" s="206"/>
      <c r="EA1253" s="206"/>
      <c r="EB1253" s="206"/>
      <c r="EC1253" s="206"/>
      <c r="ED1253" s="206"/>
      <c r="EE1253" s="206"/>
      <c r="EF1253" s="206"/>
      <c r="EG1253" s="206"/>
      <c r="EH1253" s="206"/>
      <c r="EI1253" s="206"/>
      <c r="EJ1253" s="206"/>
      <c r="EK1253" s="206"/>
      <c r="EL1253" s="206"/>
      <c r="EM1253" s="206"/>
      <c r="EN1253" s="206"/>
      <c r="EO1253" s="206"/>
      <c r="EP1253" s="206"/>
      <c r="EQ1253" s="206"/>
      <c r="ER1253" s="206"/>
      <c r="ES1253" s="206"/>
      <c r="ET1253" s="206"/>
      <c r="EU1253" s="206"/>
      <c r="EV1253" s="206"/>
      <c r="EW1253" s="206"/>
      <c r="EX1253" s="206"/>
      <c r="EY1253" s="206"/>
      <c r="EZ1253" s="206"/>
      <c r="FA1253" s="206"/>
      <c r="FB1253" s="206"/>
      <c r="FC1253" s="206"/>
      <c r="FD1253" s="206"/>
      <c r="FE1253" s="206"/>
      <c r="FF1253" s="206"/>
      <c r="FG1253" s="206"/>
      <c r="FH1253" s="206"/>
      <c r="FI1253" s="206"/>
      <c r="FJ1253" s="206"/>
      <c r="FK1253" s="206"/>
      <c r="FL1253" s="206"/>
      <c r="FM1253" s="206"/>
      <c r="FN1253" s="206"/>
      <c r="FO1253" s="206"/>
      <c r="FP1253" s="206"/>
      <c r="FQ1253" s="206"/>
      <c r="FR1253" s="206"/>
      <c r="FS1253" s="206"/>
      <c r="FT1253" s="206"/>
      <c r="FU1253" s="206"/>
      <c r="FV1253" s="206"/>
      <c r="FW1253" s="206"/>
      <c r="FX1253" s="206"/>
      <c r="FY1253" s="206"/>
      <c r="FZ1253" s="206"/>
      <c r="GA1253" s="206"/>
      <c r="GB1253" s="206"/>
      <c r="GC1253" s="206"/>
      <c r="GD1253" s="206"/>
      <c r="GE1253" s="206"/>
      <c r="GF1253" s="206"/>
      <c r="GG1253" s="206"/>
      <c r="GH1253" s="206"/>
      <c r="GI1253" s="206"/>
      <c r="GJ1253" s="206"/>
      <c r="GK1253" s="206"/>
      <c r="GL1253" s="206"/>
      <c r="GM1253" s="206"/>
      <c r="GN1253" s="206"/>
      <c r="GO1253" s="206"/>
      <c r="GP1253" s="206"/>
      <c r="GQ1253" s="206"/>
      <c r="GR1253" s="206"/>
      <c r="GS1253" s="206"/>
      <c r="GT1253" s="206"/>
      <c r="GU1253" s="206"/>
      <c r="GV1253" s="206"/>
      <c r="GW1253" s="206"/>
      <c r="GX1253" s="206"/>
      <c r="GY1253" s="206"/>
      <c r="GZ1253" s="206"/>
      <c r="HA1253" s="206"/>
      <c r="HB1253" s="206"/>
      <c r="HC1253" s="206"/>
      <c r="HD1253" s="206"/>
      <c r="HE1253" s="206"/>
      <c r="HF1253" s="206"/>
      <c r="HG1253" s="206"/>
      <c r="HH1253" s="206"/>
      <c r="HI1253" s="206"/>
      <c r="HJ1253" s="206"/>
      <c r="HK1253" s="206"/>
      <c r="HL1253" s="206"/>
      <c r="HM1253" s="206"/>
      <c r="HN1253" s="206"/>
      <c r="HO1253" s="206"/>
      <c r="HP1253" s="206"/>
      <c r="HQ1253" s="206"/>
      <c r="HR1253" s="206"/>
      <c r="HS1253" s="206"/>
      <c r="HT1253" s="206"/>
      <c r="HU1253" s="206"/>
      <c r="HV1253" s="206"/>
      <c r="HW1253" s="206"/>
      <c r="HX1253" s="206"/>
      <c r="HY1253" s="206"/>
      <c r="HZ1253" s="206"/>
      <c r="IA1253" s="206"/>
      <c r="IB1253" s="206"/>
      <c r="IC1253" s="206"/>
      <c r="ID1253" s="206"/>
      <c r="IE1253" s="206"/>
      <c r="IF1253" s="206"/>
      <c r="IG1253" s="206"/>
      <c r="IH1253" s="206"/>
    </row>
    <row r="1254" spans="1:242" s="225" customFormat="1" hidden="1" x14ac:dyDescent="0.25">
      <c r="A1254" s="206"/>
      <c r="B1254" s="206"/>
      <c r="C1254" s="216"/>
      <c r="D1254" s="248" t="s">
        <v>1100</v>
      </c>
      <c r="E1254" s="238"/>
      <c r="F1254" s="238"/>
      <c r="G1254" s="249" t="s">
        <v>1210</v>
      </c>
      <c r="H1254" s="349">
        <v>2500000</v>
      </c>
      <c r="I1254" s="263"/>
      <c r="J1254" s="329">
        <f t="shared" si="19"/>
        <v>2718817</v>
      </c>
      <c r="K1254" s="419" t="s">
        <v>2167</v>
      </c>
      <c r="L1254" s="287"/>
      <c r="M1254" s="238"/>
      <c r="N1254" s="287"/>
      <c r="O1254" s="287"/>
      <c r="P1254" s="287"/>
      <c r="Q1254" s="287"/>
      <c r="R1254" s="287"/>
      <c r="S1254" s="287"/>
      <c r="T1254" s="287"/>
      <c r="U1254" s="287"/>
      <c r="V1254" s="287"/>
      <c r="W1254" s="287"/>
      <c r="X1254" s="287"/>
      <c r="Y1254" s="287"/>
      <c r="Z1254" s="287"/>
      <c r="AA1254" s="287"/>
      <c r="AB1254" s="287"/>
      <c r="AC1254" s="287"/>
      <c r="AD1254" s="287"/>
      <c r="AE1254" s="287"/>
      <c r="AF1254" s="287"/>
      <c r="AG1254" s="287"/>
      <c r="AH1254" s="287"/>
      <c r="AI1254" s="287"/>
      <c r="AJ1254" s="449"/>
      <c r="AK1254" s="206"/>
      <c r="AL1254" s="206"/>
      <c r="AM1254" s="206"/>
      <c r="AN1254" s="206"/>
      <c r="AO1254" s="206"/>
      <c r="AP1254" s="206"/>
      <c r="AQ1254" s="206"/>
      <c r="AR1254" s="206"/>
      <c r="AS1254" s="206"/>
      <c r="AT1254" s="206"/>
      <c r="AU1254" s="206"/>
      <c r="AV1254" s="206"/>
      <c r="AW1254" s="206"/>
      <c r="AX1254" s="206"/>
      <c r="AY1254" s="206"/>
      <c r="AZ1254" s="206"/>
      <c r="BA1254" s="206"/>
      <c r="BB1254" s="206"/>
      <c r="BC1254" s="206"/>
      <c r="BD1254" s="206"/>
      <c r="BE1254" s="206"/>
      <c r="BF1254" s="206"/>
      <c r="BG1254" s="206"/>
      <c r="BH1254" s="206"/>
      <c r="BI1254" s="206"/>
      <c r="BJ1254" s="206"/>
      <c r="BK1254" s="206"/>
      <c r="BL1254" s="206"/>
      <c r="BM1254" s="206"/>
      <c r="BN1254" s="206"/>
      <c r="BO1254" s="206"/>
      <c r="BP1254" s="206"/>
      <c r="BQ1254" s="206"/>
      <c r="BR1254" s="206"/>
      <c r="BS1254" s="206"/>
      <c r="BT1254" s="206"/>
      <c r="BU1254" s="206"/>
      <c r="BV1254" s="206"/>
      <c r="BW1254" s="206"/>
      <c r="BX1254" s="206"/>
      <c r="BY1254" s="206"/>
      <c r="BZ1254" s="206"/>
      <c r="CA1254" s="206"/>
      <c r="CB1254" s="206"/>
      <c r="CC1254" s="206"/>
      <c r="CD1254" s="206"/>
      <c r="CE1254" s="206"/>
      <c r="CF1254" s="206"/>
      <c r="CG1254" s="206"/>
      <c r="CH1254" s="206"/>
      <c r="CI1254" s="206"/>
      <c r="CJ1254" s="206"/>
      <c r="CK1254" s="206"/>
      <c r="CL1254" s="206"/>
      <c r="CM1254" s="206"/>
      <c r="CN1254" s="206"/>
      <c r="CO1254" s="206"/>
      <c r="CP1254" s="206"/>
      <c r="CQ1254" s="206"/>
      <c r="CR1254" s="206"/>
      <c r="CS1254" s="206"/>
      <c r="CT1254" s="206"/>
      <c r="CU1254" s="206"/>
      <c r="CV1254" s="206"/>
      <c r="CW1254" s="206"/>
      <c r="CX1254" s="206"/>
      <c r="CY1254" s="206"/>
      <c r="CZ1254" s="206"/>
      <c r="DA1254" s="206"/>
      <c r="DB1254" s="206"/>
      <c r="DC1254" s="206"/>
      <c r="DD1254" s="206"/>
      <c r="DE1254" s="206"/>
      <c r="DF1254" s="206"/>
      <c r="DG1254" s="206"/>
      <c r="DH1254" s="206"/>
      <c r="DI1254" s="206"/>
      <c r="DJ1254" s="206"/>
      <c r="DK1254" s="206"/>
      <c r="DL1254" s="206"/>
      <c r="DM1254" s="206"/>
      <c r="DN1254" s="206"/>
      <c r="DO1254" s="206"/>
      <c r="DP1254" s="206"/>
      <c r="DQ1254" s="206"/>
      <c r="DR1254" s="206"/>
      <c r="DS1254" s="206"/>
      <c r="DT1254" s="206"/>
      <c r="DU1254" s="206"/>
      <c r="DV1254" s="206"/>
      <c r="DW1254" s="206"/>
      <c r="DX1254" s="206"/>
      <c r="DY1254" s="206"/>
      <c r="DZ1254" s="206"/>
      <c r="EA1254" s="206"/>
      <c r="EB1254" s="206"/>
      <c r="EC1254" s="206"/>
      <c r="ED1254" s="206"/>
      <c r="EE1254" s="206"/>
      <c r="EF1254" s="206"/>
      <c r="EG1254" s="206"/>
      <c r="EH1254" s="206"/>
      <c r="EI1254" s="206"/>
      <c r="EJ1254" s="206"/>
      <c r="EK1254" s="206"/>
      <c r="EL1254" s="206"/>
      <c r="EM1254" s="206"/>
      <c r="EN1254" s="206"/>
      <c r="EO1254" s="206"/>
      <c r="EP1254" s="206"/>
      <c r="EQ1254" s="206"/>
      <c r="ER1254" s="206"/>
      <c r="ES1254" s="206"/>
      <c r="ET1254" s="206"/>
      <c r="EU1254" s="206"/>
      <c r="EV1254" s="206"/>
      <c r="EW1254" s="206"/>
      <c r="EX1254" s="206"/>
      <c r="EY1254" s="206"/>
      <c r="EZ1254" s="206"/>
      <c r="FA1254" s="206"/>
      <c r="FB1254" s="206"/>
      <c r="FC1254" s="206"/>
      <c r="FD1254" s="206"/>
      <c r="FE1254" s="206"/>
      <c r="FF1254" s="206"/>
      <c r="FG1254" s="206"/>
      <c r="FH1254" s="206"/>
      <c r="FI1254" s="206"/>
      <c r="FJ1254" s="206"/>
      <c r="FK1254" s="206"/>
      <c r="FL1254" s="206"/>
      <c r="FM1254" s="206"/>
      <c r="FN1254" s="206"/>
      <c r="FO1254" s="206"/>
      <c r="FP1254" s="206"/>
      <c r="FQ1254" s="206"/>
      <c r="FR1254" s="206"/>
      <c r="FS1254" s="206"/>
      <c r="FT1254" s="206"/>
      <c r="FU1254" s="206"/>
      <c r="FV1254" s="206"/>
      <c r="FW1254" s="206"/>
      <c r="FX1254" s="206"/>
      <c r="FY1254" s="206"/>
      <c r="FZ1254" s="206"/>
      <c r="GA1254" s="206"/>
      <c r="GB1254" s="206"/>
      <c r="GC1254" s="206"/>
      <c r="GD1254" s="206"/>
      <c r="GE1254" s="206"/>
      <c r="GF1254" s="206"/>
      <c r="GG1254" s="206"/>
      <c r="GH1254" s="206"/>
      <c r="GI1254" s="206"/>
      <c r="GJ1254" s="206"/>
      <c r="GK1254" s="206"/>
      <c r="GL1254" s="206"/>
      <c r="GM1254" s="206"/>
      <c r="GN1254" s="206"/>
      <c r="GO1254" s="206"/>
      <c r="GP1254" s="206"/>
      <c r="GQ1254" s="206"/>
      <c r="GR1254" s="206"/>
      <c r="GS1254" s="206"/>
      <c r="GT1254" s="206"/>
      <c r="GU1254" s="206"/>
      <c r="GV1254" s="206"/>
      <c r="GW1254" s="206"/>
      <c r="GX1254" s="206"/>
      <c r="GY1254" s="206"/>
      <c r="GZ1254" s="206"/>
      <c r="HA1254" s="206"/>
      <c r="HB1254" s="206"/>
      <c r="HC1254" s="206"/>
      <c r="HD1254" s="206"/>
      <c r="HE1254" s="206"/>
      <c r="HF1254" s="206"/>
      <c r="HG1254" s="206"/>
      <c r="HH1254" s="206"/>
      <c r="HI1254" s="206"/>
      <c r="HJ1254" s="206"/>
      <c r="HK1254" s="206"/>
      <c r="HL1254" s="206"/>
      <c r="HM1254" s="206"/>
      <c r="HN1254" s="206"/>
      <c r="HO1254" s="206"/>
      <c r="HP1254" s="206"/>
      <c r="HQ1254" s="206"/>
      <c r="HR1254" s="206"/>
      <c r="HS1254" s="206"/>
      <c r="HT1254" s="206"/>
      <c r="HU1254" s="206"/>
      <c r="HV1254" s="206"/>
      <c r="HW1254" s="206"/>
      <c r="HX1254" s="206"/>
      <c r="HY1254" s="206"/>
      <c r="HZ1254" s="206"/>
      <c r="IA1254" s="206"/>
      <c r="IB1254" s="206"/>
      <c r="IC1254" s="206"/>
      <c r="ID1254" s="206"/>
      <c r="IE1254" s="206"/>
      <c r="IF1254" s="206"/>
      <c r="IG1254" s="206"/>
      <c r="IH1254" s="206"/>
    </row>
    <row r="1255" spans="1:242" s="225" customFormat="1" hidden="1" x14ac:dyDescent="0.25">
      <c r="A1255" s="206"/>
      <c r="B1255" s="206"/>
      <c r="C1255" s="207">
        <v>43810</v>
      </c>
      <c r="D1255" s="248" t="s">
        <v>2198</v>
      </c>
      <c r="E1255" s="238" t="s">
        <v>2194</v>
      </c>
      <c r="F1255" s="238"/>
      <c r="G1255" s="249" t="s">
        <v>1290</v>
      </c>
      <c r="H1255" s="285"/>
      <c r="I1255" s="263">
        <v>481500</v>
      </c>
      <c r="J1255" s="329">
        <f t="shared" si="19"/>
        <v>2237317</v>
      </c>
      <c r="K1255" s="419"/>
      <c r="L1255" s="287"/>
      <c r="M1255" s="238" t="s">
        <v>2194</v>
      </c>
      <c r="N1255" s="287"/>
      <c r="O1255" s="287"/>
      <c r="P1255" s="287"/>
      <c r="Q1255" s="287"/>
      <c r="R1255" s="287"/>
      <c r="S1255" s="287"/>
      <c r="T1255" s="287"/>
      <c r="U1255" s="287"/>
      <c r="V1255" s="287"/>
      <c r="W1255" s="287"/>
      <c r="X1255" s="287"/>
      <c r="Y1255" s="287"/>
      <c r="Z1255" s="287"/>
      <c r="AA1255" s="287"/>
      <c r="AB1255" s="287"/>
      <c r="AC1255" s="287"/>
      <c r="AD1255" s="287"/>
      <c r="AE1255" s="287"/>
      <c r="AF1255" s="287"/>
      <c r="AG1255" s="287"/>
      <c r="AH1255" s="287"/>
      <c r="AI1255" s="287"/>
      <c r="AJ1255" s="449"/>
      <c r="AK1255" s="206"/>
      <c r="AL1255" s="206"/>
      <c r="AM1255" s="206"/>
      <c r="AN1255" s="206"/>
      <c r="AO1255" s="206"/>
      <c r="AP1255" s="206"/>
      <c r="AQ1255" s="206"/>
      <c r="AR1255" s="206"/>
      <c r="AS1255" s="206"/>
      <c r="AT1255" s="206"/>
      <c r="AU1255" s="206"/>
      <c r="AV1255" s="206"/>
      <c r="AW1255" s="206"/>
      <c r="AX1255" s="206"/>
      <c r="AY1255" s="206"/>
      <c r="AZ1255" s="206"/>
      <c r="BA1255" s="206"/>
      <c r="BB1255" s="206"/>
      <c r="BC1255" s="206"/>
      <c r="BD1255" s="206"/>
      <c r="BE1255" s="206"/>
      <c r="BF1255" s="206"/>
      <c r="BG1255" s="206"/>
      <c r="BH1255" s="206"/>
      <c r="BI1255" s="206"/>
      <c r="BJ1255" s="206"/>
      <c r="BK1255" s="206"/>
      <c r="BL1255" s="206"/>
      <c r="BM1255" s="206"/>
      <c r="BN1255" s="206"/>
      <c r="BO1255" s="206"/>
      <c r="BP1255" s="206"/>
      <c r="BQ1255" s="206"/>
      <c r="BR1255" s="206"/>
      <c r="BS1255" s="206"/>
      <c r="BT1255" s="206"/>
      <c r="BU1255" s="206"/>
      <c r="BV1255" s="206"/>
      <c r="BW1255" s="206"/>
      <c r="BX1255" s="206"/>
      <c r="BY1255" s="206"/>
      <c r="BZ1255" s="206"/>
      <c r="CA1255" s="206"/>
      <c r="CB1255" s="206"/>
      <c r="CC1255" s="206"/>
      <c r="CD1255" s="206"/>
      <c r="CE1255" s="206"/>
      <c r="CF1255" s="206"/>
      <c r="CG1255" s="206"/>
      <c r="CH1255" s="206"/>
      <c r="CI1255" s="206"/>
      <c r="CJ1255" s="206"/>
      <c r="CK1255" s="206"/>
      <c r="CL1255" s="206"/>
      <c r="CM1255" s="206"/>
      <c r="CN1255" s="206"/>
      <c r="CO1255" s="206"/>
      <c r="CP1255" s="206"/>
      <c r="CQ1255" s="206"/>
      <c r="CR1255" s="206"/>
      <c r="CS1255" s="206"/>
      <c r="CT1255" s="206"/>
      <c r="CU1255" s="206"/>
      <c r="CV1255" s="206"/>
      <c r="CW1255" s="206"/>
      <c r="CX1255" s="206"/>
      <c r="CY1255" s="206"/>
      <c r="CZ1255" s="206"/>
      <c r="DA1255" s="206"/>
      <c r="DB1255" s="206"/>
      <c r="DC1255" s="206"/>
      <c r="DD1255" s="206"/>
      <c r="DE1255" s="206"/>
      <c r="DF1255" s="206"/>
      <c r="DG1255" s="206"/>
      <c r="DH1255" s="206"/>
      <c r="DI1255" s="206"/>
      <c r="DJ1255" s="206"/>
      <c r="DK1255" s="206"/>
      <c r="DL1255" s="206"/>
      <c r="DM1255" s="206"/>
      <c r="DN1255" s="206"/>
      <c r="DO1255" s="206"/>
      <c r="DP1255" s="206"/>
      <c r="DQ1255" s="206"/>
      <c r="DR1255" s="206"/>
      <c r="DS1255" s="206"/>
      <c r="DT1255" s="206"/>
      <c r="DU1255" s="206"/>
      <c r="DV1255" s="206"/>
      <c r="DW1255" s="206"/>
      <c r="DX1255" s="206"/>
      <c r="DY1255" s="206"/>
      <c r="DZ1255" s="206"/>
      <c r="EA1255" s="206"/>
      <c r="EB1255" s="206"/>
      <c r="EC1255" s="206"/>
      <c r="ED1255" s="206"/>
      <c r="EE1255" s="206"/>
      <c r="EF1255" s="206"/>
      <c r="EG1255" s="206"/>
      <c r="EH1255" s="206"/>
      <c r="EI1255" s="206"/>
      <c r="EJ1255" s="206"/>
      <c r="EK1255" s="206"/>
      <c r="EL1255" s="206"/>
      <c r="EM1255" s="206"/>
      <c r="EN1255" s="206"/>
      <c r="EO1255" s="206"/>
      <c r="EP1255" s="206"/>
      <c r="EQ1255" s="206"/>
      <c r="ER1255" s="206"/>
      <c r="ES1255" s="206"/>
      <c r="ET1255" s="206"/>
      <c r="EU1255" s="206"/>
      <c r="EV1255" s="206"/>
      <c r="EW1255" s="206"/>
      <c r="EX1255" s="206"/>
      <c r="EY1255" s="206"/>
      <c r="EZ1255" s="206"/>
      <c r="FA1255" s="206"/>
      <c r="FB1255" s="206"/>
      <c r="FC1255" s="206"/>
      <c r="FD1255" s="206"/>
      <c r="FE1255" s="206"/>
      <c r="FF1255" s="206"/>
      <c r="FG1255" s="206"/>
      <c r="FH1255" s="206"/>
      <c r="FI1255" s="206"/>
      <c r="FJ1255" s="206"/>
      <c r="FK1255" s="206"/>
      <c r="FL1255" s="206"/>
      <c r="FM1255" s="206"/>
      <c r="FN1255" s="206"/>
      <c r="FO1255" s="206"/>
      <c r="FP1255" s="206"/>
      <c r="FQ1255" s="206"/>
      <c r="FR1255" s="206"/>
      <c r="FS1255" s="206"/>
      <c r="FT1255" s="206"/>
      <c r="FU1255" s="206"/>
      <c r="FV1255" s="206"/>
      <c r="FW1255" s="206"/>
      <c r="FX1255" s="206"/>
      <c r="FY1255" s="206"/>
      <c r="FZ1255" s="206"/>
      <c r="GA1255" s="206"/>
      <c r="GB1255" s="206"/>
      <c r="GC1255" s="206"/>
      <c r="GD1255" s="206"/>
      <c r="GE1255" s="206"/>
      <c r="GF1255" s="206"/>
      <c r="GG1255" s="206"/>
      <c r="GH1255" s="206"/>
      <c r="GI1255" s="206"/>
      <c r="GJ1255" s="206"/>
      <c r="GK1255" s="206"/>
      <c r="GL1255" s="206"/>
      <c r="GM1255" s="206"/>
      <c r="GN1255" s="206"/>
      <c r="GO1255" s="206"/>
      <c r="GP1255" s="206"/>
      <c r="GQ1255" s="206"/>
      <c r="GR1255" s="206"/>
      <c r="GS1255" s="206"/>
      <c r="GT1255" s="206"/>
      <c r="GU1255" s="206"/>
      <c r="GV1255" s="206"/>
      <c r="GW1255" s="206"/>
      <c r="GX1255" s="206"/>
      <c r="GY1255" s="206"/>
      <c r="GZ1255" s="206"/>
      <c r="HA1255" s="206"/>
      <c r="HB1255" s="206"/>
      <c r="HC1255" s="206"/>
      <c r="HD1255" s="206"/>
      <c r="HE1255" s="206"/>
      <c r="HF1255" s="206"/>
      <c r="HG1255" s="206"/>
      <c r="HH1255" s="206"/>
      <c r="HI1255" s="206"/>
      <c r="HJ1255" s="206"/>
      <c r="HK1255" s="206"/>
      <c r="HL1255" s="206"/>
      <c r="HM1255" s="206"/>
      <c r="HN1255" s="206"/>
      <c r="HO1255" s="206"/>
      <c r="HP1255" s="206"/>
      <c r="HQ1255" s="206"/>
      <c r="HR1255" s="206"/>
      <c r="HS1255" s="206"/>
      <c r="HT1255" s="206"/>
      <c r="HU1255" s="206"/>
      <c r="HV1255" s="206"/>
      <c r="HW1255" s="206"/>
      <c r="HX1255" s="206"/>
      <c r="HY1255" s="206"/>
      <c r="HZ1255" s="206"/>
      <c r="IA1255" s="206"/>
      <c r="IB1255" s="206"/>
      <c r="IC1255" s="206"/>
      <c r="ID1255" s="206"/>
      <c r="IE1255" s="206"/>
      <c r="IF1255" s="206"/>
      <c r="IG1255" s="206"/>
      <c r="IH1255" s="206"/>
    </row>
    <row r="1256" spans="1:242" s="225" customFormat="1" hidden="1" x14ac:dyDescent="0.25">
      <c r="A1256" s="206"/>
      <c r="B1256" s="206"/>
      <c r="C1256" s="207">
        <v>43810</v>
      </c>
      <c r="D1256" s="248" t="s">
        <v>2199</v>
      </c>
      <c r="E1256" s="238" t="s">
        <v>2195</v>
      </c>
      <c r="F1256" s="238"/>
      <c r="G1256" s="249" t="s">
        <v>1292</v>
      </c>
      <c r="H1256" s="285"/>
      <c r="I1256" s="263">
        <v>61000</v>
      </c>
      <c r="J1256" s="329">
        <f t="shared" si="19"/>
        <v>2176317</v>
      </c>
      <c r="K1256" s="419"/>
      <c r="L1256" s="287"/>
      <c r="M1256" s="238" t="s">
        <v>2195</v>
      </c>
      <c r="N1256" s="287"/>
      <c r="O1256" s="287"/>
      <c r="P1256" s="287"/>
      <c r="Q1256" s="287"/>
      <c r="R1256" s="287"/>
      <c r="S1256" s="287"/>
      <c r="T1256" s="287"/>
      <c r="U1256" s="287"/>
      <c r="V1256" s="287"/>
      <c r="W1256" s="287"/>
      <c r="X1256" s="287"/>
      <c r="Y1256" s="287"/>
      <c r="Z1256" s="287"/>
      <c r="AA1256" s="287"/>
      <c r="AB1256" s="287"/>
      <c r="AC1256" s="287"/>
      <c r="AD1256" s="287"/>
      <c r="AE1256" s="287"/>
      <c r="AF1256" s="287"/>
      <c r="AG1256" s="287"/>
      <c r="AH1256" s="287"/>
      <c r="AI1256" s="287"/>
      <c r="AJ1256" s="449"/>
      <c r="AK1256" s="206"/>
      <c r="AL1256" s="206"/>
      <c r="AM1256" s="206"/>
      <c r="AN1256" s="206"/>
      <c r="AO1256" s="206"/>
      <c r="AP1256" s="206"/>
      <c r="AQ1256" s="206"/>
      <c r="AR1256" s="206"/>
      <c r="AS1256" s="206"/>
      <c r="AT1256" s="206"/>
      <c r="AU1256" s="206"/>
      <c r="AV1256" s="206"/>
      <c r="AW1256" s="206"/>
      <c r="AX1256" s="206"/>
      <c r="AY1256" s="206"/>
      <c r="AZ1256" s="206"/>
      <c r="BA1256" s="206"/>
      <c r="BB1256" s="206"/>
      <c r="BC1256" s="206"/>
      <c r="BD1256" s="206"/>
      <c r="BE1256" s="206"/>
      <c r="BF1256" s="206"/>
      <c r="BG1256" s="206"/>
      <c r="BH1256" s="206"/>
      <c r="BI1256" s="206"/>
      <c r="BJ1256" s="206"/>
      <c r="BK1256" s="206"/>
      <c r="BL1256" s="206"/>
      <c r="BM1256" s="206"/>
      <c r="BN1256" s="206"/>
      <c r="BO1256" s="206"/>
      <c r="BP1256" s="206"/>
      <c r="BQ1256" s="206"/>
      <c r="BR1256" s="206"/>
      <c r="BS1256" s="206"/>
      <c r="BT1256" s="206"/>
      <c r="BU1256" s="206"/>
      <c r="BV1256" s="206"/>
      <c r="BW1256" s="206"/>
      <c r="BX1256" s="206"/>
      <c r="BY1256" s="206"/>
      <c r="BZ1256" s="206"/>
      <c r="CA1256" s="206"/>
      <c r="CB1256" s="206"/>
      <c r="CC1256" s="206"/>
      <c r="CD1256" s="206"/>
      <c r="CE1256" s="206"/>
      <c r="CF1256" s="206"/>
      <c r="CG1256" s="206"/>
      <c r="CH1256" s="206"/>
      <c r="CI1256" s="206"/>
      <c r="CJ1256" s="206"/>
      <c r="CK1256" s="206"/>
      <c r="CL1256" s="206"/>
      <c r="CM1256" s="206"/>
      <c r="CN1256" s="206"/>
      <c r="CO1256" s="206"/>
      <c r="CP1256" s="206"/>
      <c r="CQ1256" s="206"/>
      <c r="CR1256" s="206"/>
      <c r="CS1256" s="206"/>
      <c r="CT1256" s="206"/>
      <c r="CU1256" s="206"/>
      <c r="CV1256" s="206"/>
      <c r="CW1256" s="206"/>
      <c r="CX1256" s="206"/>
      <c r="CY1256" s="206"/>
      <c r="CZ1256" s="206"/>
      <c r="DA1256" s="206"/>
      <c r="DB1256" s="206"/>
      <c r="DC1256" s="206"/>
      <c r="DD1256" s="206"/>
      <c r="DE1256" s="206"/>
      <c r="DF1256" s="206"/>
      <c r="DG1256" s="206"/>
      <c r="DH1256" s="206"/>
      <c r="DI1256" s="206"/>
      <c r="DJ1256" s="206"/>
      <c r="DK1256" s="206"/>
      <c r="DL1256" s="206"/>
      <c r="DM1256" s="206"/>
      <c r="DN1256" s="206"/>
      <c r="DO1256" s="206"/>
      <c r="DP1256" s="206"/>
      <c r="DQ1256" s="206"/>
      <c r="DR1256" s="206"/>
      <c r="DS1256" s="206"/>
      <c r="DT1256" s="206"/>
      <c r="DU1256" s="206"/>
      <c r="DV1256" s="206"/>
      <c r="DW1256" s="206"/>
      <c r="DX1256" s="206"/>
      <c r="DY1256" s="206"/>
      <c r="DZ1256" s="206"/>
      <c r="EA1256" s="206"/>
      <c r="EB1256" s="206"/>
      <c r="EC1256" s="206"/>
      <c r="ED1256" s="206"/>
      <c r="EE1256" s="206"/>
      <c r="EF1256" s="206"/>
      <c r="EG1256" s="206"/>
      <c r="EH1256" s="206"/>
      <c r="EI1256" s="206"/>
      <c r="EJ1256" s="206"/>
      <c r="EK1256" s="206"/>
      <c r="EL1256" s="206"/>
      <c r="EM1256" s="206"/>
      <c r="EN1256" s="206"/>
      <c r="EO1256" s="206"/>
      <c r="EP1256" s="206"/>
      <c r="EQ1256" s="206"/>
      <c r="ER1256" s="206"/>
      <c r="ES1256" s="206"/>
      <c r="ET1256" s="206"/>
      <c r="EU1256" s="206"/>
      <c r="EV1256" s="206"/>
      <c r="EW1256" s="206"/>
      <c r="EX1256" s="206"/>
      <c r="EY1256" s="206"/>
      <c r="EZ1256" s="206"/>
      <c r="FA1256" s="206"/>
      <c r="FB1256" s="206"/>
      <c r="FC1256" s="206"/>
      <c r="FD1256" s="206"/>
      <c r="FE1256" s="206"/>
      <c r="FF1256" s="206"/>
      <c r="FG1256" s="206"/>
      <c r="FH1256" s="206"/>
      <c r="FI1256" s="206"/>
      <c r="FJ1256" s="206"/>
      <c r="FK1256" s="206"/>
      <c r="FL1256" s="206"/>
      <c r="FM1256" s="206"/>
      <c r="FN1256" s="206"/>
      <c r="FO1256" s="206"/>
      <c r="FP1256" s="206"/>
      <c r="FQ1256" s="206"/>
      <c r="FR1256" s="206"/>
      <c r="FS1256" s="206"/>
      <c r="FT1256" s="206"/>
      <c r="FU1256" s="206"/>
      <c r="FV1256" s="206"/>
      <c r="FW1256" s="206"/>
      <c r="FX1256" s="206"/>
      <c r="FY1256" s="206"/>
      <c r="FZ1256" s="206"/>
      <c r="GA1256" s="206"/>
      <c r="GB1256" s="206"/>
      <c r="GC1256" s="206"/>
      <c r="GD1256" s="206"/>
      <c r="GE1256" s="206"/>
      <c r="GF1256" s="206"/>
      <c r="GG1256" s="206"/>
      <c r="GH1256" s="206"/>
      <c r="GI1256" s="206"/>
      <c r="GJ1256" s="206"/>
      <c r="GK1256" s="206"/>
      <c r="GL1256" s="206"/>
      <c r="GM1256" s="206"/>
      <c r="GN1256" s="206"/>
      <c r="GO1256" s="206"/>
      <c r="GP1256" s="206"/>
      <c r="GQ1256" s="206"/>
      <c r="GR1256" s="206"/>
      <c r="GS1256" s="206"/>
      <c r="GT1256" s="206"/>
      <c r="GU1256" s="206"/>
      <c r="GV1256" s="206"/>
      <c r="GW1256" s="206"/>
      <c r="GX1256" s="206"/>
      <c r="GY1256" s="206"/>
      <c r="GZ1256" s="206"/>
      <c r="HA1256" s="206"/>
      <c r="HB1256" s="206"/>
      <c r="HC1256" s="206"/>
      <c r="HD1256" s="206"/>
      <c r="HE1256" s="206"/>
      <c r="HF1256" s="206"/>
      <c r="HG1256" s="206"/>
      <c r="HH1256" s="206"/>
      <c r="HI1256" s="206"/>
      <c r="HJ1256" s="206"/>
      <c r="HK1256" s="206"/>
      <c r="HL1256" s="206"/>
      <c r="HM1256" s="206"/>
      <c r="HN1256" s="206"/>
      <c r="HO1256" s="206"/>
      <c r="HP1256" s="206"/>
      <c r="HQ1256" s="206"/>
      <c r="HR1256" s="206"/>
      <c r="HS1256" s="206"/>
      <c r="HT1256" s="206"/>
      <c r="HU1256" s="206"/>
      <c r="HV1256" s="206"/>
      <c r="HW1256" s="206"/>
      <c r="HX1256" s="206"/>
      <c r="HY1256" s="206"/>
      <c r="HZ1256" s="206"/>
      <c r="IA1256" s="206"/>
      <c r="IB1256" s="206"/>
      <c r="IC1256" s="206"/>
      <c r="ID1256" s="206"/>
      <c r="IE1256" s="206"/>
      <c r="IF1256" s="206"/>
      <c r="IG1256" s="206"/>
      <c r="IH1256" s="206"/>
    </row>
    <row r="1257" spans="1:242" s="225" customFormat="1" hidden="1" x14ac:dyDescent="0.25">
      <c r="A1257" s="206"/>
      <c r="B1257" s="206"/>
      <c r="C1257" s="207">
        <v>43810</v>
      </c>
      <c r="D1257" s="248" t="s">
        <v>2201</v>
      </c>
      <c r="E1257" s="238" t="s">
        <v>2196</v>
      </c>
      <c r="F1257" s="238"/>
      <c r="G1257" s="249" t="s">
        <v>2200</v>
      </c>
      <c r="H1257" s="285"/>
      <c r="I1257" s="263">
        <v>128000</v>
      </c>
      <c r="J1257" s="329">
        <f t="shared" si="19"/>
        <v>2048317</v>
      </c>
      <c r="K1257" s="419"/>
      <c r="L1257" s="287"/>
      <c r="M1257" s="238" t="s">
        <v>2196</v>
      </c>
      <c r="N1257" s="287"/>
      <c r="O1257" s="287"/>
      <c r="P1257" s="287"/>
      <c r="Q1257" s="287"/>
      <c r="R1257" s="287"/>
      <c r="S1257" s="287"/>
      <c r="T1257" s="287"/>
      <c r="U1257" s="287"/>
      <c r="V1257" s="287"/>
      <c r="W1257" s="287"/>
      <c r="X1257" s="287"/>
      <c r="Y1257" s="287"/>
      <c r="Z1257" s="287"/>
      <c r="AA1257" s="287"/>
      <c r="AB1257" s="287"/>
      <c r="AC1257" s="287"/>
      <c r="AD1257" s="287"/>
      <c r="AE1257" s="287"/>
      <c r="AF1257" s="287"/>
      <c r="AG1257" s="287"/>
      <c r="AH1257" s="287"/>
      <c r="AI1257" s="287"/>
      <c r="AJ1257" s="449"/>
      <c r="AK1257" s="206"/>
      <c r="AL1257" s="206"/>
      <c r="AM1257" s="206"/>
      <c r="AN1257" s="206"/>
      <c r="AO1257" s="206"/>
      <c r="AP1257" s="206"/>
      <c r="AQ1257" s="206"/>
      <c r="AR1257" s="206"/>
      <c r="AS1257" s="206"/>
      <c r="AT1257" s="206"/>
      <c r="AU1257" s="206"/>
      <c r="AV1257" s="206"/>
      <c r="AW1257" s="206"/>
      <c r="AX1257" s="206"/>
      <c r="AY1257" s="206"/>
      <c r="AZ1257" s="206"/>
      <c r="BA1257" s="206"/>
      <c r="BB1257" s="206"/>
      <c r="BC1257" s="206"/>
      <c r="BD1257" s="206"/>
      <c r="BE1257" s="206"/>
      <c r="BF1257" s="206"/>
      <c r="BG1257" s="206"/>
      <c r="BH1257" s="206"/>
      <c r="BI1257" s="206"/>
      <c r="BJ1257" s="206"/>
      <c r="BK1257" s="206"/>
      <c r="BL1257" s="206"/>
      <c r="BM1257" s="206"/>
      <c r="BN1257" s="206"/>
      <c r="BO1257" s="206"/>
      <c r="BP1257" s="206"/>
      <c r="BQ1257" s="206"/>
      <c r="BR1257" s="206"/>
      <c r="BS1257" s="206"/>
      <c r="BT1257" s="206"/>
      <c r="BU1257" s="206"/>
      <c r="BV1257" s="206"/>
      <c r="BW1257" s="206"/>
      <c r="BX1257" s="206"/>
      <c r="BY1257" s="206"/>
      <c r="BZ1257" s="206"/>
      <c r="CA1257" s="206"/>
      <c r="CB1257" s="206"/>
      <c r="CC1257" s="206"/>
      <c r="CD1257" s="206"/>
      <c r="CE1257" s="206"/>
      <c r="CF1257" s="206"/>
      <c r="CG1257" s="206"/>
      <c r="CH1257" s="206"/>
      <c r="CI1257" s="206"/>
      <c r="CJ1257" s="206"/>
      <c r="CK1257" s="206"/>
      <c r="CL1257" s="206"/>
      <c r="CM1257" s="206"/>
      <c r="CN1257" s="206"/>
      <c r="CO1257" s="206"/>
      <c r="CP1257" s="206"/>
      <c r="CQ1257" s="206"/>
      <c r="CR1257" s="206"/>
      <c r="CS1257" s="206"/>
      <c r="CT1257" s="206"/>
      <c r="CU1257" s="206"/>
      <c r="CV1257" s="206"/>
      <c r="CW1257" s="206"/>
      <c r="CX1257" s="206"/>
      <c r="CY1257" s="206"/>
      <c r="CZ1257" s="206"/>
      <c r="DA1257" s="206"/>
      <c r="DB1257" s="206"/>
      <c r="DC1257" s="206"/>
      <c r="DD1257" s="206"/>
      <c r="DE1257" s="206"/>
      <c r="DF1257" s="206"/>
      <c r="DG1257" s="206"/>
      <c r="DH1257" s="206"/>
      <c r="DI1257" s="206"/>
      <c r="DJ1257" s="206"/>
      <c r="DK1257" s="206"/>
      <c r="DL1257" s="206"/>
      <c r="DM1257" s="206"/>
      <c r="DN1257" s="206"/>
      <c r="DO1257" s="206"/>
      <c r="DP1257" s="206"/>
      <c r="DQ1257" s="206"/>
      <c r="DR1257" s="206"/>
      <c r="DS1257" s="206"/>
      <c r="DT1257" s="206"/>
      <c r="DU1257" s="206"/>
      <c r="DV1257" s="206"/>
      <c r="DW1257" s="206"/>
      <c r="DX1257" s="206"/>
      <c r="DY1257" s="206"/>
      <c r="DZ1257" s="206"/>
      <c r="EA1257" s="206"/>
      <c r="EB1257" s="206"/>
      <c r="EC1257" s="206"/>
      <c r="ED1257" s="206"/>
      <c r="EE1257" s="206"/>
      <c r="EF1257" s="206"/>
      <c r="EG1257" s="206"/>
      <c r="EH1257" s="206"/>
      <c r="EI1257" s="206"/>
      <c r="EJ1257" s="206"/>
      <c r="EK1257" s="206"/>
      <c r="EL1257" s="206"/>
      <c r="EM1257" s="206"/>
      <c r="EN1257" s="206"/>
      <c r="EO1257" s="206"/>
      <c r="EP1257" s="206"/>
      <c r="EQ1257" s="206"/>
      <c r="ER1257" s="206"/>
      <c r="ES1257" s="206"/>
      <c r="ET1257" s="206"/>
      <c r="EU1257" s="206"/>
      <c r="EV1257" s="206"/>
      <c r="EW1257" s="206"/>
      <c r="EX1257" s="206"/>
      <c r="EY1257" s="206"/>
      <c r="EZ1257" s="206"/>
      <c r="FA1257" s="206"/>
      <c r="FB1257" s="206"/>
      <c r="FC1257" s="206"/>
      <c r="FD1257" s="206"/>
      <c r="FE1257" s="206"/>
      <c r="FF1257" s="206"/>
      <c r="FG1257" s="206"/>
      <c r="FH1257" s="206"/>
      <c r="FI1257" s="206"/>
      <c r="FJ1257" s="206"/>
      <c r="FK1257" s="206"/>
      <c r="FL1257" s="206"/>
      <c r="FM1257" s="206"/>
      <c r="FN1257" s="206"/>
      <c r="FO1257" s="206"/>
      <c r="FP1257" s="206"/>
      <c r="FQ1257" s="206"/>
      <c r="FR1257" s="206"/>
      <c r="FS1257" s="206"/>
      <c r="FT1257" s="206"/>
      <c r="FU1257" s="206"/>
      <c r="FV1257" s="206"/>
      <c r="FW1257" s="206"/>
      <c r="FX1257" s="206"/>
      <c r="FY1257" s="206"/>
      <c r="FZ1257" s="206"/>
      <c r="GA1257" s="206"/>
      <c r="GB1257" s="206"/>
      <c r="GC1257" s="206"/>
      <c r="GD1257" s="206"/>
      <c r="GE1257" s="206"/>
      <c r="GF1257" s="206"/>
      <c r="GG1257" s="206"/>
      <c r="GH1257" s="206"/>
      <c r="GI1257" s="206"/>
      <c r="GJ1257" s="206"/>
      <c r="GK1257" s="206"/>
      <c r="GL1257" s="206"/>
      <c r="GM1257" s="206"/>
      <c r="GN1257" s="206"/>
      <c r="GO1257" s="206"/>
      <c r="GP1257" s="206"/>
      <c r="GQ1257" s="206"/>
      <c r="GR1257" s="206"/>
      <c r="GS1257" s="206"/>
      <c r="GT1257" s="206"/>
      <c r="GU1257" s="206"/>
      <c r="GV1257" s="206"/>
      <c r="GW1257" s="206"/>
      <c r="GX1257" s="206"/>
      <c r="GY1257" s="206"/>
      <c r="GZ1257" s="206"/>
      <c r="HA1257" s="206"/>
      <c r="HB1257" s="206"/>
      <c r="HC1257" s="206"/>
      <c r="HD1257" s="206"/>
      <c r="HE1257" s="206"/>
      <c r="HF1257" s="206"/>
      <c r="HG1257" s="206"/>
      <c r="HH1257" s="206"/>
      <c r="HI1257" s="206"/>
      <c r="HJ1257" s="206"/>
      <c r="HK1257" s="206"/>
      <c r="HL1257" s="206"/>
      <c r="HM1257" s="206"/>
      <c r="HN1257" s="206"/>
      <c r="HO1257" s="206"/>
      <c r="HP1257" s="206"/>
      <c r="HQ1257" s="206"/>
      <c r="HR1257" s="206"/>
      <c r="HS1257" s="206"/>
      <c r="HT1257" s="206"/>
      <c r="HU1257" s="206"/>
      <c r="HV1257" s="206"/>
      <c r="HW1257" s="206"/>
      <c r="HX1257" s="206"/>
      <c r="HY1257" s="206"/>
      <c r="HZ1257" s="206"/>
      <c r="IA1257" s="206"/>
      <c r="IB1257" s="206"/>
      <c r="IC1257" s="206"/>
      <c r="ID1257" s="206"/>
      <c r="IE1257" s="206"/>
      <c r="IF1257" s="206"/>
      <c r="IG1257" s="206"/>
      <c r="IH1257" s="206"/>
    </row>
    <row r="1258" spans="1:242" s="225" customFormat="1" hidden="1" x14ac:dyDescent="0.25">
      <c r="A1258" s="206"/>
      <c r="B1258" s="206"/>
      <c r="C1258" s="207">
        <v>43810</v>
      </c>
      <c r="D1258" s="248" t="s">
        <v>2191</v>
      </c>
      <c r="E1258" s="238" t="s">
        <v>2202</v>
      </c>
      <c r="F1258" s="238"/>
      <c r="G1258" s="249" t="s">
        <v>1521</v>
      </c>
      <c r="H1258" s="285"/>
      <c r="I1258" s="415">
        <v>400000</v>
      </c>
      <c r="J1258" s="329">
        <f t="shared" si="19"/>
        <v>1648317</v>
      </c>
      <c r="K1258" s="419"/>
      <c r="L1258" s="287"/>
      <c r="M1258" s="238" t="s">
        <v>2202</v>
      </c>
      <c r="N1258" s="287"/>
      <c r="O1258" s="287"/>
      <c r="P1258" s="287"/>
      <c r="Q1258" s="287"/>
      <c r="R1258" s="287"/>
      <c r="S1258" s="287"/>
      <c r="T1258" s="287"/>
      <c r="U1258" s="287"/>
      <c r="V1258" s="287"/>
      <c r="W1258" s="287"/>
      <c r="X1258" s="287"/>
      <c r="Y1258" s="287"/>
      <c r="Z1258" s="287"/>
      <c r="AA1258" s="287"/>
      <c r="AB1258" s="287"/>
      <c r="AC1258" s="287"/>
      <c r="AD1258" s="287"/>
      <c r="AE1258" s="287"/>
      <c r="AF1258" s="287"/>
      <c r="AG1258" s="287"/>
      <c r="AH1258" s="287"/>
      <c r="AI1258" s="287"/>
      <c r="AJ1258" s="449"/>
      <c r="AK1258" s="206"/>
      <c r="AL1258" s="206"/>
      <c r="AM1258" s="206"/>
      <c r="AN1258" s="206"/>
      <c r="AO1258" s="206"/>
      <c r="AP1258" s="206"/>
      <c r="AQ1258" s="206"/>
      <c r="AR1258" s="206"/>
      <c r="AS1258" s="206"/>
      <c r="AT1258" s="206"/>
      <c r="AU1258" s="206"/>
      <c r="AV1258" s="206"/>
      <c r="AW1258" s="206"/>
      <c r="AX1258" s="206"/>
      <c r="AY1258" s="206"/>
      <c r="AZ1258" s="206"/>
      <c r="BA1258" s="206"/>
      <c r="BB1258" s="206"/>
      <c r="BC1258" s="206"/>
      <c r="BD1258" s="206"/>
      <c r="BE1258" s="206"/>
      <c r="BF1258" s="206"/>
      <c r="BG1258" s="206"/>
      <c r="BH1258" s="206"/>
      <c r="BI1258" s="206"/>
      <c r="BJ1258" s="206"/>
      <c r="BK1258" s="206"/>
      <c r="BL1258" s="206"/>
      <c r="BM1258" s="206"/>
      <c r="BN1258" s="206"/>
      <c r="BO1258" s="206"/>
      <c r="BP1258" s="206"/>
      <c r="BQ1258" s="206"/>
      <c r="BR1258" s="206"/>
      <c r="BS1258" s="206"/>
      <c r="BT1258" s="206"/>
      <c r="BU1258" s="206"/>
      <c r="BV1258" s="206"/>
      <c r="BW1258" s="206"/>
      <c r="BX1258" s="206"/>
      <c r="BY1258" s="206"/>
      <c r="BZ1258" s="206"/>
      <c r="CA1258" s="206"/>
      <c r="CB1258" s="206"/>
      <c r="CC1258" s="206"/>
      <c r="CD1258" s="206"/>
      <c r="CE1258" s="206"/>
      <c r="CF1258" s="206"/>
      <c r="CG1258" s="206"/>
      <c r="CH1258" s="206"/>
      <c r="CI1258" s="206"/>
      <c r="CJ1258" s="206"/>
      <c r="CK1258" s="206"/>
      <c r="CL1258" s="206"/>
      <c r="CM1258" s="206"/>
      <c r="CN1258" s="206"/>
      <c r="CO1258" s="206"/>
      <c r="CP1258" s="206"/>
      <c r="CQ1258" s="206"/>
      <c r="CR1258" s="206"/>
      <c r="CS1258" s="206"/>
      <c r="CT1258" s="206"/>
      <c r="CU1258" s="206"/>
      <c r="CV1258" s="206"/>
      <c r="CW1258" s="206"/>
      <c r="CX1258" s="206"/>
      <c r="CY1258" s="206"/>
      <c r="CZ1258" s="206"/>
      <c r="DA1258" s="206"/>
      <c r="DB1258" s="206"/>
      <c r="DC1258" s="206"/>
      <c r="DD1258" s="206"/>
      <c r="DE1258" s="206"/>
      <c r="DF1258" s="206"/>
      <c r="DG1258" s="206"/>
      <c r="DH1258" s="206"/>
      <c r="DI1258" s="206"/>
      <c r="DJ1258" s="206"/>
      <c r="DK1258" s="206"/>
      <c r="DL1258" s="206"/>
      <c r="DM1258" s="206"/>
      <c r="DN1258" s="206"/>
      <c r="DO1258" s="206"/>
      <c r="DP1258" s="206"/>
      <c r="DQ1258" s="206"/>
      <c r="DR1258" s="206"/>
      <c r="DS1258" s="206"/>
      <c r="DT1258" s="206"/>
      <c r="DU1258" s="206"/>
      <c r="DV1258" s="206"/>
      <c r="DW1258" s="206"/>
      <c r="DX1258" s="206"/>
      <c r="DY1258" s="206"/>
      <c r="DZ1258" s="206"/>
      <c r="EA1258" s="206"/>
      <c r="EB1258" s="206"/>
      <c r="EC1258" s="206"/>
      <c r="ED1258" s="206"/>
      <c r="EE1258" s="206"/>
      <c r="EF1258" s="206"/>
      <c r="EG1258" s="206"/>
      <c r="EH1258" s="206"/>
      <c r="EI1258" s="206"/>
      <c r="EJ1258" s="206"/>
      <c r="EK1258" s="206"/>
      <c r="EL1258" s="206"/>
      <c r="EM1258" s="206"/>
      <c r="EN1258" s="206"/>
      <c r="EO1258" s="206"/>
      <c r="EP1258" s="206"/>
      <c r="EQ1258" s="206"/>
      <c r="ER1258" s="206"/>
      <c r="ES1258" s="206"/>
      <c r="ET1258" s="206"/>
      <c r="EU1258" s="206"/>
      <c r="EV1258" s="206"/>
      <c r="EW1258" s="206"/>
      <c r="EX1258" s="206"/>
      <c r="EY1258" s="206"/>
      <c r="EZ1258" s="206"/>
      <c r="FA1258" s="206"/>
      <c r="FB1258" s="206"/>
      <c r="FC1258" s="206"/>
      <c r="FD1258" s="206"/>
      <c r="FE1258" s="206"/>
      <c r="FF1258" s="206"/>
      <c r="FG1258" s="206"/>
      <c r="FH1258" s="206"/>
      <c r="FI1258" s="206"/>
      <c r="FJ1258" s="206"/>
      <c r="FK1258" s="206"/>
      <c r="FL1258" s="206"/>
      <c r="FM1258" s="206"/>
      <c r="FN1258" s="206"/>
      <c r="FO1258" s="206"/>
      <c r="FP1258" s="206"/>
      <c r="FQ1258" s="206"/>
      <c r="FR1258" s="206"/>
      <c r="FS1258" s="206"/>
      <c r="FT1258" s="206"/>
      <c r="FU1258" s="206"/>
      <c r="FV1258" s="206"/>
      <c r="FW1258" s="206"/>
      <c r="FX1258" s="206"/>
      <c r="FY1258" s="206"/>
      <c r="FZ1258" s="206"/>
      <c r="GA1258" s="206"/>
      <c r="GB1258" s="206"/>
      <c r="GC1258" s="206"/>
      <c r="GD1258" s="206"/>
      <c r="GE1258" s="206"/>
      <c r="GF1258" s="206"/>
      <c r="GG1258" s="206"/>
      <c r="GH1258" s="206"/>
      <c r="GI1258" s="206"/>
      <c r="GJ1258" s="206"/>
      <c r="GK1258" s="206"/>
      <c r="GL1258" s="206"/>
      <c r="GM1258" s="206"/>
      <c r="GN1258" s="206"/>
      <c r="GO1258" s="206"/>
      <c r="GP1258" s="206"/>
      <c r="GQ1258" s="206"/>
      <c r="GR1258" s="206"/>
      <c r="GS1258" s="206"/>
      <c r="GT1258" s="206"/>
      <c r="GU1258" s="206"/>
      <c r="GV1258" s="206"/>
      <c r="GW1258" s="206"/>
      <c r="GX1258" s="206"/>
      <c r="GY1258" s="206"/>
      <c r="GZ1258" s="206"/>
      <c r="HA1258" s="206"/>
      <c r="HB1258" s="206"/>
      <c r="HC1258" s="206"/>
      <c r="HD1258" s="206"/>
      <c r="HE1258" s="206"/>
      <c r="HF1258" s="206"/>
      <c r="HG1258" s="206"/>
      <c r="HH1258" s="206"/>
      <c r="HI1258" s="206"/>
      <c r="HJ1258" s="206"/>
      <c r="HK1258" s="206"/>
      <c r="HL1258" s="206"/>
      <c r="HM1258" s="206"/>
      <c r="HN1258" s="206"/>
      <c r="HO1258" s="206"/>
      <c r="HP1258" s="206"/>
      <c r="HQ1258" s="206"/>
      <c r="HR1258" s="206"/>
      <c r="HS1258" s="206"/>
      <c r="HT1258" s="206"/>
      <c r="HU1258" s="206"/>
      <c r="HV1258" s="206"/>
      <c r="HW1258" s="206"/>
      <c r="HX1258" s="206"/>
      <c r="HY1258" s="206"/>
      <c r="HZ1258" s="206"/>
      <c r="IA1258" s="206"/>
      <c r="IB1258" s="206"/>
      <c r="IC1258" s="206"/>
      <c r="ID1258" s="206"/>
      <c r="IE1258" s="206"/>
      <c r="IF1258" s="206"/>
      <c r="IG1258" s="206"/>
      <c r="IH1258" s="206"/>
    </row>
    <row r="1259" spans="1:242" s="225" customFormat="1" hidden="1" x14ac:dyDescent="0.25">
      <c r="A1259" s="206"/>
      <c r="B1259" s="206"/>
      <c r="C1259" s="207"/>
      <c r="D1259" s="248"/>
      <c r="E1259" s="238"/>
      <c r="F1259" s="238"/>
      <c r="G1259" s="249"/>
      <c r="H1259" s="285"/>
      <c r="I1259" s="263"/>
      <c r="J1259" s="329">
        <f t="shared" si="19"/>
        <v>1648317</v>
      </c>
      <c r="K1259" s="419"/>
      <c r="L1259" s="287"/>
      <c r="M1259" s="238"/>
      <c r="N1259" s="287"/>
      <c r="O1259" s="287"/>
      <c r="P1259" s="287"/>
      <c r="Q1259" s="287"/>
      <c r="R1259" s="287"/>
      <c r="S1259" s="287"/>
      <c r="T1259" s="287"/>
      <c r="U1259" s="287"/>
      <c r="V1259" s="287"/>
      <c r="W1259" s="287"/>
      <c r="X1259" s="287"/>
      <c r="Y1259" s="287"/>
      <c r="Z1259" s="287"/>
      <c r="AA1259" s="287"/>
      <c r="AB1259" s="287"/>
      <c r="AC1259" s="287"/>
      <c r="AD1259" s="287"/>
      <c r="AE1259" s="287"/>
      <c r="AF1259" s="287"/>
      <c r="AG1259" s="287"/>
      <c r="AH1259" s="287"/>
      <c r="AI1259" s="287"/>
      <c r="AJ1259" s="449"/>
      <c r="AK1259" s="206"/>
      <c r="AL1259" s="206"/>
      <c r="AM1259" s="206"/>
      <c r="AN1259" s="206"/>
      <c r="AO1259" s="206"/>
      <c r="AP1259" s="206"/>
      <c r="AQ1259" s="206"/>
      <c r="AR1259" s="206"/>
      <c r="AS1259" s="206"/>
      <c r="AT1259" s="206"/>
      <c r="AU1259" s="206"/>
      <c r="AV1259" s="206"/>
      <c r="AW1259" s="206"/>
      <c r="AX1259" s="206"/>
      <c r="AY1259" s="206"/>
      <c r="AZ1259" s="206"/>
      <c r="BA1259" s="206"/>
      <c r="BB1259" s="206"/>
      <c r="BC1259" s="206"/>
      <c r="BD1259" s="206"/>
      <c r="BE1259" s="206"/>
      <c r="BF1259" s="206"/>
      <c r="BG1259" s="206"/>
      <c r="BH1259" s="206"/>
      <c r="BI1259" s="206"/>
      <c r="BJ1259" s="206"/>
      <c r="BK1259" s="206"/>
      <c r="BL1259" s="206"/>
      <c r="BM1259" s="206"/>
      <c r="BN1259" s="206"/>
      <c r="BO1259" s="206"/>
      <c r="BP1259" s="206"/>
      <c r="BQ1259" s="206"/>
      <c r="BR1259" s="206"/>
      <c r="BS1259" s="206"/>
      <c r="BT1259" s="206"/>
      <c r="BU1259" s="206"/>
      <c r="BV1259" s="206"/>
      <c r="BW1259" s="206"/>
      <c r="BX1259" s="206"/>
      <c r="BY1259" s="206"/>
      <c r="BZ1259" s="206"/>
      <c r="CA1259" s="206"/>
      <c r="CB1259" s="206"/>
      <c r="CC1259" s="206"/>
      <c r="CD1259" s="206"/>
      <c r="CE1259" s="206"/>
      <c r="CF1259" s="206"/>
      <c r="CG1259" s="206"/>
      <c r="CH1259" s="206"/>
      <c r="CI1259" s="206"/>
      <c r="CJ1259" s="206"/>
      <c r="CK1259" s="206"/>
      <c r="CL1259" s="206"/>
      <c r="CM1259" s="206"/>
      <c r="CN1259" s="206"/>
      <c r="CO1259" s="206"/>
      <c r="CP1259" s="206"/>
      <c r="CQ1259" s="206"/>
      <c r="CR1259" s="206"/>
      <c r="CS1259" s="206"/>
      <c r="CT1259" s="206"/>
      <c r="CU1259" s="206"/>
      <c r="CV1259" s="206"/>
      <c r="CW1259" s="206"/>
      <c r="CX1259" s="206"/>
      <c r="CY1259" s="206"/>
      <c r="CZ1259" s="206"/>
      <c r="DA1259" s="206"/>
      <c r="DB1259" s="206"/>
      <c r="DC1259" s="206"/>
      <c r="DD1259" s="206"/>
      <c r="DE1259" s="206"/>
      <c r="DF1259" s="206"/>
      <c r="DG1259" s="206"/>
      <c r="DH1259" s="206"/>
      <c r="DI1259" s="206"/>
      <c r="DJ1259" s="206"/>
      <c r="DK1259" s="206"/>
      <c r="DL1259" s="206"/>
      <c r="DM1259" s="206"/>
      <c r="DN1259" s="206"/>
      <c r="DO1259" s="206"/>
      <c r="DP1259" s="206"/>
      <c r="DQ1259" s="206"/>
      <c r="DR1259" s="206"/>
      <c r="DS1259" s="206"/>
      <c r="DT1259" s="206"/>
      <c r="DU1259" s="206"/>
      <c r="DV1259" s="206"/>
      <c r="DW1259" s="206"/>
      <c r="DX1259" s="206"/>
      <c r="DY1259" s="206"/>
      <c r="DZ1259" s="206"/>
      <c r="EA1259" s="206"/>
      <c r="EB1259" s="206"/>
      <c r="EC1259" s="206"/>
      <c r="ED1259" s="206"/>
      <c r="EE1259" s="206"/>
      <c r="EF1259" s="206"/>
      <c r="EG1259" s="206"/>
      <c r="EH1259" s="206"/>
      <c r="EI1259" s="206"/>
      <c r="EJ1259" s="206"/>
      <c r="EK1259" s="206"/>
      <c r="EL1259" s="206"/>
      <c r="EM1259" s="206"/>
      <c r="EN1259" s="206"/>
      <c r="EO1259" s="206"/>
      <c r="EP1259" s="206"/>
      <c r="EQ1259" s="206"/>
      <c r="ER1259" s="206"/>
      <c r="ES1259" s="206"/>
      <c r="ET1259" s="206"/>
      <c r="EU1259" s="206"/>
      <c r="EV1259" s="206"/>
      <c r="EW1259" s="206"/>
      <c r="EX1259" s="206"/>
      <c r="EY1259" s="206"/>
      <c r="EZ1259" s="206"/>
      <c r="FA1259" s="206"/>
      <c r="FB1259" s="206"/>
      <c r="FC1259" s="206"/>
      <c r="FD1259" s="206"/>
      <c r="FE1259" s="206"/>
      <c r="FF1259" s="206"/>
      <c r="FG1259" s="206"/>
      <c r="FH1259" s="206"/>
      <c r="FI1259" s="206"/>
      <c r="FJ1259" s="206"/>
      <c r="FK1259" s="206"/>
      <c r="FL1259" s="206"/>
      <c r="FM1259" s="206"/>
      <c r="FN1259" s="206"/>
      <c r="FO1259" s="206"/>
      <c r="FP1259" s="206"/>
      <c r="FQ1259" s="206"/>
      <c r="FR1259" s="206"/>
      <c r="FS1259" s="206"/>
      <c r="FT1259" s="206"/>
      <c r="FU1259" s="206"/>
      <c r="FV1259" s="206"/>
      <c r="FW1259" s="206"/>
      <c r="FX1259" s="206"/>
      <c r="FY1259" s="206"/>
      <c r="FZ1259" s="206"/>
      <c r="GA1259" s="206"/>
      <c r="GB1259" s="206"/>
      <c r="GC1259" s="206"/>
      <c r="GD1259" s="206"/>
      <c r="GE1259" s="206"/>
      <c r="GF1259" s="206"/>
      <c r="GG1259" s="206"/>
      <c r="GH1259" s="206"/>
      <c r="GI1259" s="206"/>
      <c r="GJ1259" s="206"/>
      <c r="GK1259" s="206"/>
      <c r="GL1259" s="206"/>
      <c r="GM1259" s="206"/>
      <c r="GN1259" s="206"/>
      <c r="GO1259" s="206"/>
      <c r="GP1259" s="206"/>
      <c r="GQ1259" s="206"/>
      <c r="GR1259" s="206"/>
      <c r="GS1259" s="206"/>
      <c r="GT1259" s="206"/>
      <c r="GU1259" s="206"/>
      <c r="GV1259" s="206"/>
      <c r="GW1259" s="206"/>
      <c r="GX1259" s="206"/>
      <c r="GY1259" s="206"/>
      <c r="GZ1259" s="206"/>
      <c r="HA1259" s="206"/>
      <c r="HB1259" s="206"/>
      <c r="HC1259" s="206"/>
      <c r="HD1259" s="206"/>
      <c r="HE1259" s="206"/>
      <c r="HF1259" s="206"/>
      <c r="HG1259" s="206"/>
      <c r="HH1259" s="206"/>
      <c r="HI1259" s="206"/>
      <c r="HJ1259" s="206"/>
      <c r="HK1259" s="206"/>
      <c r="HL1259" s="206"/>
      <c r="HM1259" s="206"/>
      <c r="HN1259" s="206"/>
      <c r="HO1259" s="206"/>
      <c r="HP1259" s="206"/>
      <c r="HQ1259" s="206"/>
      <c r="HR1259" s="206"/>
      <c r="HS1259" s="206"/>
      <c r="HT1259" s="206"/>
      <c r="HU1259" s="206"/>
      <c r="HV1259" s="206"/>
      <c r="HW1259" s="206"/>
      <c r="HX1259" s="206"/>
      <c r="HY1259" s="206"/>
      <c r="HZ1259" s="206"/>
      <c r="IA1259" s="206"/>
      <c r="IB1259" s="206"/>
      <c r="IC1259" s="206"/>
      <c r="ID1259" s="206"/>
      <c r="IE1259" s="206"/>
      <c r="IF1259" s="206"/>
      <c r="IG1259" s="206"/>
      <c r="IH1259" s="206"/>
    </row>
    <row r="1260" spans="1:242" s="225" customFormat="1" hidden="1" x14ac:dyDescent="0.25">
      <c r="A1260" s="206"/>
      <c r="B1260" s="206"/>
      <c r="C1260" s="207"/>
      <c r="D1260" s="248" t="s">
        <v>2236</v>
      </c>
      <c r="E1260" s="238"/>
      <c r="F1260" s="238"/>
      <c r="G1260" s="249"/>
      <c r="H1260" s="285">
        <v>19491883</v>
      </c>
      <c r="I1260" s="263"/>
      <c r="J1260" s="329">
        <f t="shared" si="19"/>
        <v>21140200</v>
      </c>
      <c r="K1260" s="419"/>
      <c r="L1260" s="287"/>
      <c r="M1260" s="238"/>
      <c r="N1260" s="287"/>
      <c r="O1260" s="287"/>
      <c r="P1260" s="287"/>
      <c r="Q1260" s="287"/>
      <c r="R1260" s="287"/>
      <c r="S1260" s="287"/>
      <c r="T1260" s="287"/>
      <c r="U1260" s="287"/>
      <c r="V1260" s="287"/>
      <c r="W1260" s="287"/>
      <c r="X1260" s="287"/>
      <c r="Y1260" s="287"/>
      <c r="Z1260" s="287"/>
      <c r="AA1260" s="287"/>
      <c r="AB1260" s="287"/>
      <c r="AC1260" s="287"/>
      <c r="AD1260" s="287"/>
      <c r="AE1260" s="287"/>
      <c r="AF1260" s="287"/>
      <c r="AG1260" s="287"/>
      <c r="AH1260" s="287"/>
      <c r="AI1260" s="287"/>
      <c r="AJ1260" s="449"/>
      <c r="AK1260" s="206"/>
      <c r="AL1260" s="206"/>
      <c r="AM1260" s="206"/>
      <c r="AN1260" s="206"/>
      <c r="AO1260" s="206"/>
      <c r="AP1260" s="206"/>
      <c r="AQ1260" s="206"/>
      <c r="AR1260" s="206"/>
      <c r="AS1260" s="206"/>
      <c r="AT1260" s="206"/>
      <c r="AU1260" s="206"/>
      <c r="AV1260" s="206"/>
      <c r="AW1260" s="206"/>
      <c r="AX1260" s="206"/>
      <c r="AY1260" s="206"/>
      <c r="AZ1260" s="206"/>
      <c r="BA1260" s="206"/>
      <c r="BB1260" s="206"/>
      <c r="BC1260" s="206"/>
      <c r="BD1260" s="206"/>
      <c r="BE1260" s="206"/>
      <c r="BF1260" s="206"/>
      <c r="BG1260" s="206"/>
      <c r="BH1260" s="206"/>
      <c r="BI1260" s="206"/>
      <c r="BJ1260" s="206"/>
      <c r="BK1260" s="206"/>
      <c r="BL1260" s="206"/>
      <c r="BM1260" s="206"/>
      <c r="BN1260" s="206"/>
      <c r="BO1260" s="206"/>
      <c r="BP1260" s="206"/>
      <c r="BQ1260" s="206"/>
      <c r="BR1260" s="206"/>
      <c r="BS1260" s="206"/>
      <c r="BT1260" s="206"/>
      <c r="BU1260" s="206"/>
      <c r="BV1260" s="206"/>
      <c r="BW1260" s="206"/>
      <c r="BX1260" s="206"/>
      <c r="BY1260" s="206"/>
      <c r="BZ1260" s="206"/>
      <c r="CA1260" s="206"/>
      <c r="CB1260" s="206"/>
      <c r="CC1260" s="206"/>
      <c r="CD1260" s="206"/>
      <c r="CE1260" s="206"/>
      <c r="CF1260" s="206"/>
      <c r="CG1260" s="206"/>
      <c r="CH1260" s="206"/>
      <c r="CI1260" s="206"/>
      <c r="CJ1260" s="206"/>
      <c r="CK1260" s="206"/>
      <c r="CL1260" s="206"/>
      <c r="CM1260" s="206"/>
      <c r="CN1260" s="206"/>
      <c r="CO1260" s="206"/>
      <c r="CP1260" s="206"/>
      <c r="CQ1260" s="206"/>
      <c r="CR1260" s="206"/>
      <c r="CS1260" s="206"/>
      <c r="CT1260" s="206"/>
      <c r="CU1260" s="206"/>
      <c r="CV1260" s="206"/>
      <c r="CW1260" s="206"/>
      <c r="CX1260" s="206"/>
      <c r="CY1260" s="206"/>
      <c r="CZ1260" s="206"/>
      <c r="DA1260" s="206"/>
      <c r="DB1260" s="206"/>
      <c r="DC1260" s="206"/>
      <c r="DD1260" s="206"/>
      <c r="DE1260" s="206"/>
      <c r="DF1260" s="206"/>
      <c r="DG1260" s="206"/>
      <c r="DH1260" s="206"/>
      <c r="DI1260" s="206"/>
      <c r="DJ1260" s="206"/>
      <c r="DK1260" s="206"/>
      <c r="DL1260" s="206"/>
      <c r="DM1260" s="206"/>
      <c r="DN1260" s="206"/>
      <c r="DO1260" s="206"/>
      <c r="DP1260" s="206"/>
      <c r="DQ1260" s="206"/>
      <c r="DR1260" s="206"/>
      <c r="DS1260" s="206"/>
      <c r="DT1260" s="206"/>
      <c r="DU1260" s="206"/>
      <c r="DV1260" s="206"/>
      <c r="DW1260" s="206"/>
      <c r="DX1260" s="206"/>
      <c r="DY1260" s="206"/>
      <c r="DZ1260" s="206"/>
      <c r="EA1260" s="206"/>
      <c r="EB1260" s="206"/>
      <c r="EC1260" s="206"/>
      <c r="ED1260" s="206"/>
      <c r="EE1260" s="206"/>
      <c r="EF1260" s="206"/>
      <c r="EG1260" s="206"/>
      <c r="EH1260" s="206"/>
      <c r="EI1260" s="206"/>
      <c r="EJ1260" s="206"/>
      <c r="EK1260" s="206"/>
      <c r="EL1260" s="206"/>
      <c r="EM1260" s="206"/>
      <c r="EN1260" s="206"/>
      <c r="EO1260" s="206"/>
      <c r="EP1260" s="206"/>
      <c r="EQ1260" s="206"/>
      <c r="ER1260" s="206"/>
      <c r="ES1260" s="206"/>
      <c r="ET1260" s="206"/>
      <c r="EU1260" s="206"/>
      <c r="EV1260" s="206"/>
      <c r="EW1260" s="206"/>
      <c r="EX1260" s="206"/>
      <c r="EY1260" s="206"/>
      <c r="EZ1260" s="206"/>
      <c r="FA1260" s="206"/>
      <c r="FB1260" s="206"/>
      <c r="FC1260" s="206"/>
      <c r="FD1260" s="206"/>
      <c r="FE1260" s="206"/>
      <c r="FF1260" s="206"/>
      <c r="FG1260" s="206"/>
      <c r="FH1260" s="206"/>
      <c r="FI1260" s="206"/>
      <c r="FJ1260" s="206"/>
      <c r="FK1260" s="206"/>
      <c r="FL1260" s="206"/>
      <c r="FM1260" s="206"/>
      <c r="FN1260" s="206"/>
      <c r="FO1260" s="206"/>
      <c r="FP1260" s="206"/>
      <c r="FQ1260" s="206"/>
      <c r="FR1260" s="206"/>
      <c r="FS1260" s="206"/>
      <c r="FT1260" s="206"/>
      <c r="FU1260" s="206"/>
      <c r="FV1260" s="206"/>
      <c r="FW1260" s="206"/>
      <c r="FX1260" s="206"/>
      <c r="FY1260" s="206"/>
      <c r="FZ1260" s="206"/>
      <c r="GA1260" s="206"/>
      <c r="GB1260" s="206"/>
      <c r="GC1260" s="206"/>
      <c r="GD1260" s="206"/>
      <c r="GE1260" s="206"/>
      <c r="GF1260" s="206"/>
      <c r="GG1260" s="206"/>
      <c r="GH1260" s="206"/>
      <c r="GI1260" s="206"/>
      <c r="GJ1260" s="206"/>
      <c r="GK1260" s="206"/>
      <c r="GL1260" s="206"/>
      <c r="GM1260" s="206"/>
      <c r="GN1260" s="206"/>
      <c r="GO1260" s="206"/>
      <c r="GP1260" s="206"/>
      <c r="GQ1260" s="206"/>
      <c r="GR1260" s="206"/>
      <c r="GS1260" s="206"/>
      <c r="GT1260" s="206"/>
      <c r="GU1260" s="206"/>
      <c r="GV1260" s="206"/>
      <c r="GW1260" s="206"/>
      <c r="GX1260" s="206"/>
      <c r="GY1260" s="206"/>
      <c r="GZ1260" s="206"/>
      <c r="HA1260" s="206"/>
      <c r="HB1260" s="206"/>
      <c r="HC1260" s="206"/>
      <c r="HD1260" s="206"/>
      <c r="HE1260" s="206"/>
      <c r="HF1260" s="206"/>
      <c r="HG1260" s="206"/>
      <c r="HH1260" s="206"/>
      <c r="HI1260" s="206"/>
      <c r="HJ1260" s="206"/>
      <c r="HK1260" s="206"/>
      <c r="HL1260" s="206"/>
      <c r="HM1260" s="206"/>
      <c r="HN1260" s="206"/>
      <c r="HO1260" s="206"/>
      <c r="HP1260" s="206"/>
      <c r="HQ1260" s="206"/>
      <c r="HR1260" s="206"/>
      <c r="HS1260" s="206"/>
      <c r="HT1260" s="206"/>
      <c r="HU1260" s="206"/>
      <c r="HV1260" s="206"/>
      <c r="HW1260" s="206"/>
      <c r="HX1260" s="206"/>
      <c r="HY1260" s="206"/>
      <c r="HZ1260" s="206"/>
      <c r="IA1260" s="206"/>
      <c r="IB1260" s="206"/>
      <c r="IC1260" s="206"/>
      <c r="ID1260" s="206"/>
      <c r="IE1260" s="206"/>
      <c r="IF1260" s="206"/>
      <c r="IG1260" s="206"/>
      <c r="IH1260" s="206"/>
    </row>
    <row r="1261" spans="1:242" s="225" customFormat="1" hidden="1" x14ac:dyDescent="0.25">
      <c r="A1261" s="206"/>
      <c r="B1261" s="206"/>
      <c r="C1261" s="207">
        <v>43818</v>
      </c>
      <c r="D1261" s="248" t="s">
        <v>2203</v>
      </c>
      <c r="E1261" s="238" t="s">
        <v>2221</v>
      </c>
      <c r="F1261" s="238"/>
      <c r="G1261" s="249" t="s">
        <v>1442</v>
      </c>
      <c r="H1261" s="285"/>
      <c r="I1261" s="263">
        <v>1997000</v>
      </c>
      <c r="J1261" s="329">
        <f t="shared" si="19"/>
        <v>19143200</v>
      </c>
      <c r="K1261" s="419"/>
      <c r="L1261" s="287"/>
      <c r="M1261" s="238" t="s">
        <v>2221</v>
      </c>
      <c r="N1261" s="287"/>
      <c r="O1261" s="287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449"/>
      <c r="AK1261" s="206"/>
      <c r="AL1261" s="206"/>
      <c r="AM1261" s="206"/>
      <c r="AN1261" s="206"/>
      <c r="AO1261" s="206"/>
      <c r="AP1261" s="206"/>
      <c r="AQ1261" s="206"/>
      <c r="AR1261" s="206"/>
      <c r="AS1261" s="206"/>
      <c r="AT1261" s="206"/>
      <c r="AU1261" s="206"/>
      <c r="AV1261" s="206"/>
      <c r="AW1261" s="206"/>
      <c r="AX1261" s="206"/>
      <c r="AY1261" s="206"/>
      <c r="AZ1261" s="206"/>
      <c r="BA1261" s="206"/>
      <c r="BB1261" s="206"/>
      <c r="BC1261" s="206"/>
      <c r="BD1261" s="206"/>
      <c r="BE1261" s="206"/>
      <c r="BF1261" s="206"/>
      <c r="BG1261" s="206"/>
      <c r="BH1261" s="206"/>
      <c r="BI1261" s="206"/>
      <c r="BJ1261" s="206"/>
      <c r="BK1261" s="206"/>
      <c r="BL1261" s="206"/>
      <c r="BM1261" s="206"/>
      <c r="BN1261" s="206"/>
      <c r="BO1261" s="206"/>
      <c r="BP1261" s="206"/>
      <c r="BQ1261" s="206"/>
      <c r="BR1261" s="206"/>
      <c r="BS1261" s="206"/>
      <c r="BT1261" s="206"/>
      <c r="BU1261" s="206"/>
      <c r="BV1261" s="206"/>
      <c r="BW1261" s="206"/>
      <c r="BX1261" s="206"/>
      <c r="BY1261" s="206"/>
      <c r="BZ1261" s="206"/>
      <c r="CA1261" s="206"/>
      <c r="CB1261" s="206"/>
      <c r="CC1261" s="206"/>
      <c r="CD1261" s="206"/>
      <c r="CE1261" s="206"/>
      <c r="CF1261" s="206"/>
      <c r="CG1261" s="206"/>
      <c r="CH1261" s="206"/>
      <c r="CI1261" s="206"/>
      <c r="CJ1261" s="206"/>
      <c r="CK1261" s="206"/>
      <c r="CL1261" s="206"/>
      <c r="CM1261" s="206"/>
      <c r="CN1261" s="206"/>
      <c r="CO1261" s="206"/>
      <c r="CP1261" s="206"/>
      <c r="CQ1261" s="206"/>
      <c r="CR1261" s="206"/>
      <c r="CS1261" s="206"/>
      <c r="CT1261" s="206"/>
      <c r="CU1261" s="206"/>
      <c r="CV1261" s="206"/>
      <c r="CW1261" s="206"/>
      <c r="CX1261" s="206"/>
      <c r="CY1261" s="206"/>
      <c r="CZ1261" s="206"/>
      <c r="DA1261" s="206"/>
      <c r="DB1261" s="206"/>
      <c r="DC1261" s="206"/>
      <c r="DD1261" s="206"/>
      <c r="DE1261" s="206"/>
      <c r="DF1261" s="206"/>
      <c r="DG1261" s="206"/>
      <c r="DH1261" s="206"/>
      <c r="DI1261" s="206"/>
      <c r="DJ1261" s="206"/>
      <c r="DK1261" s="206"/>
      <c r="DL1261" s="206"/>
      <c r="DM1261" s="206"/>
      <c r="DN1261" s="206"/>
      <c r="DO1261" s="206"/>
      <c r="DP1261" s="206"/>
      <c r="DQ1261" s="206"/>
      <c r="DR1261" s="206"/>
      <c r="DS1261" s="206"/>
      <c r="DT1261" s="206"/>
      <c r="DU1261" s="206"/>
      <c r="DV1261" s="206"/>
      <c r="DW1261" s="206"/>
      <c r="DX1261" s="206"/>
      <c r="DY1261" s="206"/>
      <c r="DZ1261" s="206"/>
      <c r="EA1261" s="206"/>
      <c r="EB1261" s="206"/>
      <c r="EC1261" s="206"/>
      <c r="ED1261" s="206"/>
      <c r="EE1261" s="206"/>
      <c r="EF1261" s="206"/>
      <c r="EG1261" s="206"/>
      <c r="EH1261" s="206"/>
      <c r="EI1261" s="206"/>
      <c r="EJ1261" s="206"/>
      <c r="EK1261" s="206"/>
      <c r="EL1261" s="206"/>
      <c r="EM1261" s="206"/>
      <c r="EN1261" s="206"/>
      <c r="EO1261" s="206"/>
      <c r="EP1261" s="206"/>
      <c r="EQ1261" s="206"/>
      <c r="ER1261" s="206"/>
      <c r="ES1261" s="206"/>
      <c r="ET1261" s="206"/>
      <c r="EU1261" s="206"/>
      <c r="EV1261" s="206"/>
      <c r="EW1261" s="206"/>
      <c r="EX1261" s="206"/>
      <c r="EY1261" s="206"/>
      <c r="EZ1261" s="206"/>
      <c r="FA1261" s="206"/>
      <c r="FB1261" s="206"/>
      <c r="FC1261" s="206"/>
      <c r="FD1261" s="206"/>
      <c r="FE1261" s="206"/>
      <c r="FF1261" s="206"/>
      <c r="FG1261" s="206"/>
      <c r="FH1261" s="206"/>
      <c r="FI1261" s="206"/>
      <c r="FJ1261" s="206"/>
      <c r="FK1261" s="206"/>
      <c r="FL1261" s="206"/>
      <c r="FM1261" s="206"/>
      <c r="FN1261" s="206"/>
      <c r="FO1261" s="206"/>
      <c r="FP1261" s="206"/>
      <c r="FQ1261" s="206"/>
      <c r="FR1261" s="206"/>
      <c r="FS1261" s="206"/>
      <c r="FT1261" s="206"/>
      <c r="FU1261" s="206"/>
      <c r="FV1261" s="206"/>
      <c r="FW1261" s="206"/>
      <c r="FX1261" s="206"/>
      <c r="FY1261" s="206"/>
      <c r="FZ1261" s="206"/>
      <c r="GA1261" s="206"/>
      <c r="GB1261" s="206"/>
      <c r="GC1261" s="206"/>
      <c r="GD1261" s="206"/>
      <c r="GE1261" s="206"/>
      <c r="GF1261" s="206"/>
      <c r="GG1261" s="206"/>
      <c r="GH1261" s="206"/>
      <c r="GI1261" s="206"/>
      <c r="GJ1261" s="206"/>
      <c r="GK1261" s="206"/>
      <c r="GL1261" s="206"/>
      <c r="GM1261" s="206"/>
      <c r="GN1261" s="206"/>
      <c r="GO1261" s="206"/>
      <c r="GP1261" s="206"/>
      <c r="GQ1261" s="206"/>
      <c r="GR1261" s="206"/>
      <c r="GS1261" s="206"/>
      <c r="GT1261" s="206"/>
      <c r="GU1261" s="206"/>
      <c r="GV1261" s="206"/>
      <c r="GW1261" s="206"/>
      <c r="GX1261" s="206"/>
      <c r="GY1261" s="206"/>
      <c r="GZ1261" s="206"/>
      <c r="HA1261" s="206"/>
      <c r="HB1261" s="206"/>
      <c r="HC1261" s="206"/>
      <c r="HD1261" s="206"/>
      <c r="HE1261" s="206"/>
      <c r="HF1261" s="206"/>
      <c r="HG1261" s="206"/>
      <c r="HH1261" s="206"/>
      <c r="HI1261" s="206"/>
      <c r="HJ1261" s="206"/>
      <c r="HK1261" s="206"/>
      <c r="HL1261" s="206"/>
      <c r="HM1261" s="206"/>
      <c r="HN1261" s="206"/>
      <c r="HO1261" s="206"/>
      <c r="HP1261" s="206"/>
      <c r="HQ1261" s="206"/>
      <c r="HR1261" s="206"/>
      <c r="HS1261" s="206"/>
      <c r="HT1261" s="206"/>
      <c r="HU1261" s="206"/>
      <c r="HV1261" s="206"/>
      <c r="HW1261" s="206"/>
      <c r="HX1261" s="206"/>
      <c r="HY1261" s="206"/>
      <c r="HZ1261" s="206"/>
      <c r="IA1261" s="206"/>
      <c r="IB1261" s="206"/>
      <c r="IC1261" s="206"/>
      <c r="ID1261" s="206"/>
      <c r="IE1261" s="206"/>
      <c r="IF1261" s="206"/>
      <c r="IG1261" s="206"/>
      <c r="IH1261" s="206"/>
    </row>
    <row r="1262" spans="1:242" s="225" customFormat="1" hidden="1" x14ac:dyDescent="0.25">
      <c r="A1262" s="206"/>
      <c r="B1262" s="206"/>
      <c r="C1262" s="207">
        <v>43818</v>
      </c>
      <c r="D1262" s="248" t="s">
        <v>2204</v>
      </c>
      <c r="E1262" s="238" t="s">
        <v>2222</v>
      </c>
      <c r="F1262" s="238"/>
      <c r="G1262" s="249" t="s">
        <v>2205</v>
      </c>
      <c r="H1262" s="285"/>
      <c r="I1262" s="263">
        <v>510500</v>
      </c>
      <c r="J1262" s="329">
        <f t="shared" si="19"/>
        <v>18632700</v>
      </c>
      <c r="K1262" s="419"/>
      <c r="L1262" s="287"/>
      <c r="M1262" s="238" t="s">
        <v>2222</v>
      </c>
      <c r="N1262" s="287"/>
      <c r="O1262" s="287"/>
      <c r="P1262" s="287"/>
      <c r="Q1262" s="287"/>
      <c r="R1262" s="287"/>
      <c r="S1262" s="287"/>
      <c r="T1262" s="287"/>
      <c r="U1262" s="287"/>
      <c r="V1262" s="287"/>
      <c r="W1262" s="287"/>
      <c r="X1262" s="287"/>
      <c r="Y1262" s="287"/>
      <c r="Z1262" s="287"/>
      <c r="AA1262" s="287"/>
      <c r="AB1262" s="287"/>
      <c r="AC1262" s="287"/>
      <c r="AD1262" s="287"/>
      <c r="AE1262" s="287"/>
      <c r="AF1262" s="287"/>
      <c r="AG1262" s="287"/>
      <c r="AH1262" s="287"/>
      <c r="AI1262" s="287"/>
      <c r="AJ1262" s="449"/>
      <c r="AK1262" s="206"/>
      <c r="AL1262" s="206"/>
      <c r="AM1262" s="206"/>
      <c r="AN1262" s="206"/>
      <c r="AO1262" s="206"/>
      <c r="AP1262" s="206"/>
      <c r="AQ1262" s="206"/>
      <c r="AR1262" s="206"/>
      <c r="AS1262" s="206"/>
      <c r="AT1262" s="206"/>
      <c r="AU1262" s="206"/>
      <c r="AV1262" s="206"/>
      <c r="AW1262" s="206"/>
      <c r="AX1262" s="206"/>
      <c r="AY1262" s="206"/>
      <c r="AZ1262" s="206"/>
      <c r="BA1262" s="206"/>
      <c r="BB1262" s="206"/>
      <c r="BC1262" s="206"/>
      <c r="BD1262" s="206"/>
      <c r="BE1262" s="206"/>
      <c r="BF1262" s="206"/>
      <c r="BG1262" s="206"/>
      <c r="BH1262" s="206"/>
      <c r="BI1262" s="206"/>
      <c r="BJ1262" s="206"/>
      <c r="BK1262" s="206"/>
      <c r="BL1262" s="206"/>
      <c r="BM1262" s="206"/>
      <c r="BN1262" s="206"/>
      <c r="BO1262" s="206"/>
      <c r="BP1262" s="206"/>
      <c r="BQ1262" s="206"/>
      <c r="BR1262" s="206"/>
      <c r="BS1262" s="206"/>
      <c r="BT1262" s="206"/>
      <c r="BU1262" s="206"/>
      <c r="BV1262" s="206"/>
      <c r="BW1262" s="206"/>
      <c r="BX1262" s="206"/>
      <c r="BY1262" s="206"/>
      <c r="BZ1262" s="206"/>
      <c r="CA1262" s="206"/>
      <c r="CB1262" s="206"/>
      <c r="CC1262" s="206"/>
      <c r="CD1262" s="206"/>
      <c r="CE1262" s="206"/>
      <c r="CF1262" s="206"/>
      <c r="CG1262" s="206"/>
      <c r="CH1262" s="206"/>
      <c r="CI1262" s="206"/>
      <c r="CJ1262" s="206"/>
      <c r="CK1262" s="206"/>
      <c r="CL1262" s="206"/>
      <c r="CM1262" s="206"/>
      <c r="CN1262" s="206"/>
      <c r="CO1262" s="206"/>
      <c r="CP1262" s="206"/>
      <c r="CQ1262" s="206"/>
      <c r="CR1262" s="206"/>
      <c r="CS1262" s="206"/>
      <c r="CT1262" s="206"/>
      <c r="CU1262" s="206"/>
      <c r="CV1262" s="206"/>
      <c r="CW1262" s="206"/>
      <c r="CX1262" s="206"/>
      <c r="CY1262" s="206"/>
      <c r="CZ1262" s="206"/>
      <c r="DA1262" s="206"/>
      <c r="DB1262" s="206"/>
      <c r="DC1262" s="206"/>
      <c r="DD1262" s="206"/>
      <c r="DE1262" s="206"/>
      <c r="DF1262" s="206"/>
      <c r="DG1262" s="206"/>
      <c r="DH1262" s="206"/>
      <c r="DI1262" s="206"/>
      <c r="DJ1262" s="206"/>
      <c r="DK1262" s="206"/>
      <c r="DL1262" s="206"/>
      <c r="DM1262" s="206"/>
      <c r="DN1262" s="206"/>
      <c r="DO1262" s="206"/>
      <c r="DP1262" s="206"/>
      <c r="DQ1262" s="206"/>
      <c r="DR1262" s="206"/>
      <c r="DS1262" s="206"/>
      <c r="DT1262" s="206"/>
      <c r="DU1262" s="206"/>
      <c r="DV1262" s="206"/>
      <c r="DW1262" s="206"/>
      <c r="DX1262" s="206"/>
      <c r="DY1262" s="206"/>
      <c r="DZ1262" s="206"/>
      <c r="EA1262" s="206"/>
      <c r="EB1262" s="206"/>
      <c r="EC1262" s="206"/>
      <c r="ED1262" s="206"/>
      <c r="EE1262" s="206"/>
      <c r="EF1262" s="206"/>
      <c r="EG1262" s="206"/>
      <c r="EH1262" s="206"/>
      <c r="EI1262" s="206"/>
      <c r="EJ1262" s="206"/>
      <c r="EK1262" s="206"/>
      <c r="EL1262" s="206"/>
      <c r="EM1262" s="206"/>
      <c r="EN1262" s="206"/>
      <c r="EO1262" s="206"/>
      <c r="EP1262" s="206"/>
      <c r="EQ1262" s="206"/>
      <c r="ER1262" s="206"/>
      <c r="ES1262" s="206"/>
      <c r="ET1262" s="206"/>
      <c r="EU1262" s="206"/>
      <c r="EV1262" s="206"/>
      <c r="EW1262" s="206"/>
      <c r="EX1262" s="206"/>
      <c r="EY1262" s="206"/>
      <c r="EZ1262" s="206"/>
      <c r="FA1262" s="206"/>
      <c r="FB1262" s="206"/>
      <c r="FC1262" s="206"/>
      <c r="FD1262" s="206"/>
      <c r="FE1262" s="206"/>
      <c r="FF1262" s="206"/>
      <c r="FG1262" s="206"/>
      <c r="FH1262" s="206"/>
      <c r="FI1262" s="206"/>
      <c r="FJ1262" s="206"/>
      <c r="FK1262" s="206"/>
      <c r="FL1262" s="206"/>
      <c r="FM1262" s="206"/>
      <c r="FN1262" s="206"/>
      <c r="FO1262" s="206"/>
      <c r="FP1262" s="206"/>
      <c r="FQ1262" s="206"/>
      <c r="FR1262" s="206"/>
      <c r="FS1262" s="206"/>
      <c r="FT1262" s="206"/>
      <c r="FU1262" s="206"/>
      <c r="FV1262" s="206"/>
      <c r="FW1262" s="206"/>
      <c r="FX1262" s="206"/>
      <c r="FY1262" s="206"/>
      <c r="FZ1262" s="206"/>
      <c r="GA1262" s="206"/>
      <c r="GB1262" s="206"/>
      <c r="GC1262" s="206"/>
      <c r="GD1262" s="206"/>
      <c r="GE1262" s="206"/>
      <c r="GF1262" s="206"/>
      <c r="GG1262" s="206"/>
      <c r="GH1262" s="206"/>
      <c r="GI1262" s="206"/>
      <c r="GJ1262" s="206"/>
      <c r="GK1262" s="206"/>
      <c r="GL1262" s="206"/>
      <c r="GM1262" s="206"/>
      <c r="GN1262" s="206"/>
      <c r="GO1262" s="206"/>
      <c r="GP1262" s="206"/>
      <c r="GQ1262" s="206"/>
      <c r="GR1262" s="206"/>
      <c r="GS1262" s="206"/>
      <c r="GT1262" s="206"/>
      <c r="GU1262" s="206"/>
      <c r="GV1262" s="206"/>
      <c r="GW1262" s="206"/>
      <c r="GX1262" s="206"/>
      <c r="GY1262" s="206"/>
      <c r="GZ1262" s="206"/>
      <c r="HA1262" s="206"/>
      <c r="HB1262" s="206"/>
      <c r="HC1262" s="206"/>
      <c r="HD1262" s="206"/>
      <c r="HE1262" s="206"/>
      <c r="HF1262" s="206"/>
      <c r="HG1262" s="206"/>
      <c r="HH1262" s="206"/>
      <c r="HI1262" s="206"/>
      <c r="HJ1262" s="206"/>
      <c r="HK1262" s="206"/>
      <c r="HL1262" s="206"/>
      <c r="HM1262" s="206"/>
      <c r="HN1262" s="206"/>
      <c r="HO1262" s="206"/>
      <c r="HP1262" s="206"/>
      <c r="HQ1262" s="206"/>
      <c r="HR1262" s="206"/>
      <c r="HS1262" s="206"/>
      <c r="HT1262" s="206"/>
      <c r="HU1262" s="206"/>
      <c r="HV1262" s="206"/>
      <c r="HW1262" s="206"/>
      <c r="HX1262" s="206"/>
      <c r="HY1262" s="206"/>
      <c r="HZ1262" s="206"/>
      <c r="IA1262" s="206"/>
      <c r="IB1262" s="206"/>
      <c r="IC1262" s="206"/>
      <c r="ID1262" s="206"/>
      <c r="IE1262" s="206"/>
      <c r="IF1262" s="206"/>
      <c r="IG1262" s="206"/>
      <c r="IH1262" s="206"/>
    </row>
    <row r="1263" spans="1:242" s="225" customFormat="1" hidden="1" x14ac:dyDescent="0.25">
      <c r="A1263" s="206"/>
      <c r="B1263" s="206"/>
      <c r="C1263" s="207">
        <v>43818</v>
      </c>
      <c r="D1263" s="248" t="s">
        <v>2206</v>
      </c>
      <c r="E1263" s="238" t="s">
        <v>2223</v>
      </c>
      <c r="F1263" s="238"/>
      <c r="G1263" s="249" t="s">
        <v>2207</v>
      </c>
      <c r="H1263" s="285"/>
      <c r="I1263" s="263">
        <v>177301</v>
      </c>
      <c r="J1263" s="329">
        <f t="shared" si="19"/>
        <v>18455399</v>
      </c>
      <c r="K1263" s="419"/>
      <c r="L1263" s="287"/>
      <c r="M1263" s="238" t="s">
        <v>2223</v>
      </c>
      <c r="N1263" s="287"/>
      <c r="O1263" s="287"/>
      <c r="P1263" s="287"/>
      <c r="Q1263" s="287"/>
      <c r="R1263" s="287"/>
      <c r="S1263" s="287"/>
      <c r="T1263" s="287"/>
      <c r="U1263" s="287"/>
      <c r="V1263" s="287"/>
      <c r="W1263" s="287"/>
      <c r="X1263" s="287"/>
      <c r="Y1263" s="287"/>
      <c r="Z1263" s="287"/>
      <c r="AA1263" s="287"/>
      <c r="AB1263" s="287"/>
      <c r="AC1263" s="287"/>
      <c r="AD1263" s="287"/>
      <c r="AE1263" s="287"/>
      <c r="AF1263" s="287"/>
      <c r="AG1263" s="287"/>
      <c r="AH1263" s="287"/>
      <c r="AI1263" s="287"/>
      <c r="AJ1263" s="449"/>
      <c r="AK1263" s="206"/>
      <c r="AL1263" s="206"/>
      <c r="AM1263" s="206"/>
      <c r="AN1263" s="206"/>
      <c r="AO1263" s="206"/>
      <c r="AP1263" s="206"/>
      <c r="AQ1263" s="206"/>
      <c r="AR1263" s="206"/>
      <c r="AS1263" s="206"/>
      <c r="AT1263" s="206"/>
      <c r="AU1263" s="206"/>
      <c r="AV1263" s="206"/>
      <c r="AW1263" s="206"/>
      <c r="AX1263" s="206"/>
      <c r="AY1263" s="206"/>
      <c r="AZ1263" s="206"/>
      <c r="BA1263" s="206"/>
      <c r="BB1263" s="206"/>
      <c r="BC1263" s="206"/>
      <c r="BD1263" s="206"/>
      <c r="BE1263" s="206"/>
      <c r="BF1263" s="206"/>
      <c r="BG1263" s="206"/>
      <c r="BH1263" s="206"/>
      <c r="BI1263" s="206"/>
      <c r="BJ1263" s="206"/>
      <c r="BK1263" s="206"/>
      <c r="BL1263" s="206"/>
      <c r="BM1263" s="206"/>
      <c r="BN1263" s="206"/>
      <c r="BO1263" s="206"/>
      <c r="BP1263" s="206"/>
      <c r="BQ1263" s="206"/>
      <c r="BR1263" s="206"/>
      <c r="BS1263" s="206"/>
      <c r="BT1263" s="206"/>
      <c r="BU1263" s="206"/>
      <c r="BV1263" s="206"/>
      <c r="BW1263" s="206"/>
      <c r="BX1263" s="206"/>
      <c r="BY1263" s="206"/>
      <c r="BZ1263" s="206"/>
      <c r="CA1263" s="206"/>
      <c r="CB1263" s="206"/>
      <c r="CC1263" s="206"/>
      <c r="CD1263" s="206"/>
      <c r="CE1263" s="206"/>
      <c r="CF1263" s="206"/>
      <c r="CG1263" s="206"/>
      <c r="CH1263" s="206"/>
      <c r="CI1263" s="206"/>
      <c r="CJ1263" s="206"/>
      <c r="CK1263" s="206"/>
      <c r="CL1263" s="206"/>
      <c r="CM1263" s="206"/>
      <c r="CN1263" s="206"/>
      <c r="CO1263" s="206"/>
      <c r="CP1263" s="206"/>
      <c r="CQ1263" s="206"/>
      <c r="CR1263" s="206"/>
      <c r="CS1263" s="206"/>
      <c r="CT1263" s="206"/>
      <c r="CU1263" s="206"/>
      <c r="CV1263" s="206"/>
      <c r="CW1263" s="206"/>
      <c r="CX1263" s="206"/>
      <c r="CY1263" s="206"/>
      <c r="CZ1263" s="206"/>
      <c r="DA1263" s="206"/>
      <c r="DB1263" s="206"/>
      <c r="DC1263" s="206"/>
      <c r="DD1263" s="206"/>
      <c r="DE1263" s="206"/>
      <c r="DF1263" s="206"/>
      <c r="DG1263" s="206"/>
      <c r="DH1263" s="206"/>
      <c r="DI1263" s="206"/>
      <c r="DJ1263" s="206"/>
      <c r="DK1263" s="206"/>
      <c r="DL1263" s="206"/>
      <c r="DM1263" s="206"/>
      <c r="DN1263" s="206"/>
      <c r="DO1263" s="206"/>
      <c r="DP1263" s="206"/>
      <c r="DQ1263" s="206"/>
      <c r="DR1263" s="206"/>
      <c r="DS1263" s="206"/>
      <c r="DT1263" s="206"/>
      <c r="DU1263" s="206"/>
      <c r="DV1263" s="206"/>
      <c r="DW1263" s="206"/>
      <c r="DX1263" s="206"/>
      <c r="DY1263" s="206"/>
      <c r="DZ1263" s="206"/>
      <c r="EA1263" s="206"/>
      <c r="EB1263" s="206"/>
      <c r="EC1263" s="206"/>
      <c r="ED1263" s="206"/>
      <c r="EE1263" s="206"/>
      <c r="EF1263" s="206"/>
      <c r="EG1263" s="206"/>
      <c r="EH1263" s="206"/>
      <c r="EI1263" s="206"/>
      <c r="EJ1263" s="206"/>
      <c r="EK1263" s="206"/>
      <c r="EL1263" s="206"/>
      <c r="EM1263" s="206"/>
      <c r="EN1263" s="206"/>
      <c r="EO1263" s="206"/>
      <c r="EP1263" s="206"/>
      <c r="EQ1263" s="206"/>
      <c r="ER1263" s="206"/>
      <c r="ES1263" s="206"/>
      <c r="ET1263" s="206"/>
      <c r="EU1263" s="206"/>
      <c r="EV1263" s="206"/>
      <c r="EW1263" s="206"/>
      <c r="EX1263" s="206"/>
      <c r="EY1263" s="206"/>
      <c r="EZ1263" s="206"/>
      <c r="FA1263" s="206"/>
      <c r="FB1263" s="206"/>
      <c r="FC1263" s="206"/>
      <c r="FD1263" s="206"/>
      <c r="FE1263" s="206"/>
      <c r="FF1263" s="206"/>
      <c r="FG1263" s="206"/>
      <c r="FH1263" s="206"/>
      <c r="FI1263" s="206"/>
      <c r="FJ1263" s="206"/>
      <c r="FK1263" s="206"/>
      <c r="FL1263" s="206"/>
      <c r="FM1263" s="206"/>
      <c r="FN1263" s="206"/>
      <c r="FO1263" s="206"/>
      <c r="FP1263" s="206"/>
      <c r="FQ1263" s="206"/>
      <c r="FR1263" s="206"/>
      <c r="FS1263" s="206"/>
      <c r="FT1263" s="206"/>
      <c r="FU1263" s="206"/>
      <c r="FV1263" s="206"/>
      <c r="FW1263" s="206"/>
      <c r="FX1263" s="206"/>
      <c r="FY1263" s="206"/>
      <c r="FZ1263" s="206"/>
      <c r="GA1263" s="206"/>
      <c r="GB1263" s="206"/>
      <c r="GC1263" s="206"/>
      <c r="GD1263" s="206"/>
      <c r="GE1263" s="206"/>
      <c r="GF1263" s="206"/>
      <c r="GG1263" s="206"/>
      <c r="GH1263" s="206"/>
      <c r="GI1263" s="206"/>
      <c r="GJ1263" s="206"/>
      <c r="GK1263" s="206"/>
      <c r="GL1263" s="206"/>
      <c r="GM1263" s="206"/>
      <c r="GN1263" s="206"/>
      <c r="GO1263" s="206"/>
      <c r="GP1263" s="206"/>
      <c r="GQ1263" s="206"/>
      <c r="GR1263" s="206"/>
      <c r="GS1263" s="206"/>
      <c r="GT1263" s="206"/>
      <c r="GU1263" s="206"/>
      <c r="GV1263" s="206"/>
      <c r="GW1263" s="206"/>
      <c r="GX1263" s="206"/>
      <c r="GY1263" s="206"/>
      <c r="GZ1263" s="206"/>
      <c r="HA1263" s="206"/>
      <c r="HB1263" s="206"/>
      <c r="HC1263" s="206"/>
      <c r="HD1263" s="206"/>
      <c r="HE1263" s="206"/>
      <c r="HF1263" s="206"/>
      <c r="HG1263" s="206"/>
      <c r="HH1263" s="206"/>
      <c r="HI1263" s="206"/>
      <c r="HJ1263" s="206"/>
      <c r="HK1263" s="206"/>
      <c r="HL1263" s="206"/>
      <c r="HM1263" s="206"/>
      <c r="HN1263" s="206"/>
      <c r="HO1263" s="206"/>
      <c r="HP1263" s="206"/>
      <c r="HQ1263" s="206"/>
      <c r="HR1263" s="206"/>
      <c r="HS1263" s="206"/>
      <c r="HT1263" s="206"/>
      <c r="HU1263" s="206"/>
      <c r="HV1263" s="206"/>
      <c r="HW1263" s="206"/>
      <c r="HX1263" s="206"/>
      <c r="HY1263" s="206"/>
      <c r="HZ1263" s="206"/>
      <c r="IA1263" s="206"/>
      <c r="IB1263" s="206"/>
      <c r="IC1263" s="206"/>
      <c r="ID1263" s="206"/>
      <c r="IE1263" s="206"/>
      <c r="IF1263" s="206"/>
      <c r="IG1263" s="206"/>
      <c r="IH1263" s="206"/>
    </row>
    <row r="1264" spans="1:242" s="225" customFormat="1" hidden="1" x14ac:dyDescent="0.25">
      <c r="A1264" s="206"/>
      <c r="B1264" s="206"/>
      <c r="C1264" s="207">
        <v>43818</v>
      </c>
      <c r="D1264" s="248" t="s">
        <v>2208</v>
      </c>
      <c r="E1264" s="238" t="s">
        <v>2224</v>
      </c>
      <c r="F1264" s="238"/>
      <c r="G1264" s="249" t="s">
        <v>1749</v>
      </c>
      <c r="H1264" s="285"/>
      <c r="I1264" s="263">
        <v>1750000</v>
      </c>
      <c r="J1264" s="329">
        <f t="shared" si="19"/>
        <v>16705399</v>
      </c>
      <c r="K1264" s="419"/>
      <c r="L1264" s="287"/>
      <c r="M1264" s="238" t="s">
        <v>2224</v>
      </c>
      <c r="N1264" s="287"/>
      <c r="O1264" s="287"/>
      <c r="P1264" s="287"/>
      <c r="Q1264" s="287"/>
      <c r="R1264" s="287"/>
      <c r="S1264" s="287"/>
      <c r="T1264" s="287"/>
      <c r="U1264" s="287"/>
      <c r="V1264" s="287"/>
      <c r="W1264" s="287"/>
      <c r="X1264" s="287"/>
      <c r="Y1264" s="287"/>
      <c r="Z1264" s="287"/>
      <c r="AA1264" s="287"/>
      <c r="AB1264" s="287"/>
      <c r="AC1264" s="287"/>
      <c r="AD1264" s="287"/>
      <c r="AE1264" s="287"/>
      <c r="AF1264" s="287"/>
      <c r="AG1264" s="287"/>
      <c r="AH1264" s="287"/>
      <c r="AI1264" s="287"/>
      <c r="AJ1264" s="449"/>
      <c r="AK1264" s="206"/>
      <c r="AL1264" s="206"/>
      <c r="AM1264" s="206"/>
      <c r="AN1264" s="206"/>
      <c r="AO1264" s="206"/>
      <c r="AP1264" s="206"/>
      <c r="AQ1264" s="206"/>
      <c r="AR1264" s="206"/>
      <c r="AS1264" s="206"/>
      <c r="AT1264" s="206"/>
      <c r="AU1264" s="206"/>
      <c r="AV1264" s="206"/>
      <c r="AW1264" s="206"/>
      <c r="AX1264" s="206"/>
      <c r="AY1264" s="206"/>
      <c r="AZ1264" s="206"/>
      <c r="BA1264" s="206"/>
      <c r="BB1264" s="206"/>
      <c r="BC1264" s="206"/>
      <c r="BD1264" s="206"/>
      <c r="BE1264" s="206"/>
      <c r="BF1264" s="206"/>
      <c r="BG1264" s="206"/>
      <c r="BH1264" s="206"/>
      <c r="BI1264" s="206"/>
      <c r="BJ1264" s="206"/>
      <c r="BK1264" s="206"/>
      <c r="BL1264" s="206"/>
      <c r="BM1264" s="206"/>
      <c r="BN1264" s="206"/>
      <c r="BO1264" s="206"/>
      <c r="BP1264" s="206"/>
      <c r="BQ1264" s="206"/>
      <c r="BR1264" s="206"/>
      <c r="BS1264" s="206"/>
      <c r="BT1264" s="206"/>
      <c r="BU1264" s="206"/>
      <c r="BV1264" s="206"/>
      <c r="BW1264" s="206"/>
      <c r="BX1264" s="206"/>
      <c r="BY1264" s="206"/>
      <c r="BZ1264" s="206"/>
      <c r="CA1264" s="206"/>
      <c r="CB1264" s="206"/>
      <c r="CC1264" s="206"/>
      <c r="CD1264" s="206"/>
      <c r="CE1264" s="206"/>
      <c r="CF1264" s="206"/>
      <c r="CG1264" s="206"/>
      <c r="CH1264" s="206"/>
      <c r="CI1264" s="206"/>
      <c r="CJ1264" s="206"/>
      <c r="CK1264" s="206"/>
      <c r="CL1264" s="206"/>
      <c r="CM1264" s="206"/>
      <c r="CN1264" s="206"/>
      <c r="CO1264" s="206"/>
      <c r="CP1264" s="206"/>
      <c r="CQ1264" s="206"/>
      <c r="CR1264" s="206"/>
      <c r="CS1264" s="206"/>
      <c r="CT1264" s="206"/>
      <c r="CU1264" s="206"/>
      <c r="CV1264" s="206"/>
      <c r="CW1264" s="206"/>
      <c r="CX1264" s="206"/>
      <c r="CY1264" s="206"/>
      <c r="CZ1264" s="206"/>
      <c r="DA1264" s="206"/>
      <c r="DB1264" s="206"/>
      <c r="DC1264" s="206"/>
      <c r="DD1264" s="206"/>
      <c r="DE1264" s="206"/>
      <c r="DF1264" s="206"/>
      <c r="DG1264" s="206"/>
      <c r="DH1264" s="206"/>
      <c r="DI1264" s="206"/>
      <c r="DJ1264" s="206"/>
      <c r="DK1264" s="206"/>
      <c r="DL1264" s="206"/>
      <c r="DM1264" s="206"/>
      <c r="DN1264" s="206"/>
      <c r="DO1264" s="206"/>
      <c r="DP1264" s="206"/>
      <c r="DQ1264" s="206"/>
      <c r="DR1264" s="206"/>
      <c r="DS1264" s="206"/>
      <c r="DT1264" s="206"/>
      <c r="DU1264" s="206"/>
      <c r="DV1264" s="206"/>
      <c r="DW1264" s="206"/>
      <c r="DX1264" s="206"/>
      <c r="DY1264" s="206"/>
      <c r="DZ1264" s="206"/>
      <c r="EA1264" s="206"/>
      <c r="EB1264" s="206"/>
      <c r="EC1264" s="206"/>
      <c r="ED1264" s="206"/>
      <c r="EE1264" s="206"/>
      <c r="EF1264" s="206"/>
      <c r="EG1264" s="206"/>
      <c r="EH1264" s="206"/>
      <c r="EI1264" s="206"/>
      <c r="EJ1264" s="206"/>
      <c r="EK1264" s="206"/>
      <c r="EL1264" s="206"/>
      <c r="EM1264" s="206"/>
      <c r="EN1264" s="206"/>
      <c r="EO1264" s="206"/>
      <c r="EP1264" s="206"/>
      <c r="EQ1264" s="206"/>
      <c r="ER1264" s="206"/>
      <c r="ES1264" s="206"/>
      <c r="ET1264" s="206"/>
      <c r="EU1264" s="206"/>
      <c r="EV1264" s="206"/>
      <c r="EW1264" s="206"/>
      <c r="EX1264" s="206"/>
      <c r="EY1264" s="206"/>
      <c r="EZ1264" s="206"/>
      <c r="FA1264" s="206"/>
      <c r="FB1264" s="206"/>
      <c r="FC1264" s="206"/>
      <c r="FD1264" s="206"/>
      <c r="FE1264" s="206"/>
      <c r="FF1264" s="206"/>
      <c r="FG1264" s="206"/>
      <c r="FH1264" s="206"/>
      <c r="FI1264" s="206"/>
      <c r="FJ1264" s="206"/>
      <c r="FK1264" s="206"/>
      <c r="FL1264" s="206"/>
      <c r="FM1264" s="206"/>
      <c r="FN1264" s="206"/>
      <c r="FO1264" s="206"/>
      <c r="FP1264" s="206"/>
      <c r="FQ1264" s="206"/>
      <c r="FR1264" s="206"/>
      <c r="FS1264" s="206"/>
      <c r="FT1264" s="206"/>
      <c r="FU1264" s="206"/>
      <c r="FV1264" s="206"/>
      <c r="FW1264" s="206"/>
      <c r="FX1264" s="206"/>
      <c r="FY1264" s="206"/>
      <c r="FZ1264" s="206"/>
      <c r="GA1264" s="206"/>
      <c r="GB1264" s="206"/>
      <c r="GC1264" s="206"/>
      <c r="GD1264" s="206"/>
      <c r="GE1264" s="206"/>
      <c r="GF1264" s="206"/>
      <c r="GG1264" s="206"/>
      <c r="GH1264" s="206"/>
      <c r="GI1264" s="206"/>
      <c r="GJ1264" s="206"/>
      <c r="GK1264" s="206"/>
      <c r="GL1264" s="206"/>
      <c r="GM1264" s="206"/>
      <c r="GN1264" s="206"/>
      <c r="GO1264" s="206"/>
      <c r="GP1264" s="206"/>
      <c r="GQ1264" s="206"/>
      <c r="GR1264" s="206"/>
      <c r="GS1264" s="206"/>
      <c r="GT1264" s="206"/>
      <c r="GU1264" s="206"/>
      <c r="GV1264" s="206"/>
      <c r="GW1264" s="206"/>
      <c r="GX1264" s="206"/>
      <c r="GY1264" s="206"/>
      <c r="GZ1264" s="206"/>
      <c r="HA1264" s="206"/>
      <c r="HB1264" s="206"/>
      <c r="HC1264" s="206"/>
      <c r="HD1264" s="206"/>
      <c r="HE1264" s="206"/>
      <c r="HF1264" s="206"/>
      <c r="HG1264" s="206"/>
      <c r="HH1264" s="206"/>
      <c r="HI1264" s="206"/>
      <c r="HJ1264" s="206"/>
      <c r="HK1264" s="206"/>
      <c r="HL1264" s="206"/>
      <c r="HM1264" s="206"/>
      <c r="HN1264" s="206"/>
      <c r="HO1264" s="206"/>
      <c r="HP1264" s="206"/>
      <c r="HQ1264" s="206"/>
      <c r="HR1264" s="206"/>
      <c r="HS1264" s="206"/>
      <c r="HT1264" s="206"/>
      <c r="HU1264" s="206"/>
      <c r="HV1264" s="206"/>
      <c r="HW1264" s="206"/>
      <c r="HX1264" s="206"/>
      <c r="HY1264" s="206"/>
      <c r="HZ1264" s="206"/>
      <c r="IA1264" s="206"/>
      <c r="IB1264" s="206"/>
      <c r="IC1264" s="206"/>
      <c r="ID1264" s="206"/>
      <c r="IE1264" s="206"/>
      <c r="IF1264" s="206"/>
      <c r="IG1264" s="206"/>
      <c r="IH1264" s="206"/>
    </row>
    <row r="1265" spans="1:242" s="225" customFormat="1" hidden="1" x14ac:dyDescent="0.25">
      <c r="A1265" s="206"/>
      <c r="B1265" s="206"/>
      <c r="C1265" s="207">
        <v>43818</v>
      </c>
      <c r="D1265" s="248" t="s">
        <v>2209</v>
      </c>
      <c r="E1265" s="238" t="s">
        <v>2225</v>
      </c>
      <c r="F1265" s="238"/>
      <c r="G1265" s="249" t="s">
        <v>1999</v>
      </c>
      <c r="H1265" s="285"/>
      <c r="I1265" s="263">
        <v>136000</v>
      </c>
      <c r="J1265" s="329">
        <f t="shared" si="19"/>
        <v>16569399</v>
      </c>
      <c r="K1265" s="419"/>
      <c r="L1265" s="287"/>
      <c r="M1265" s="238" t="s">
        <v>2225</v>
      </c>
      <c r="N1265" s="287"/>
      <c r="O1265" s="287"/>
      <c r="P1265" s="287"/>
      <c r="Q1265" s="287"/>
      <c r="R1265" s="287"/>
      <c r="S1265" s="287"/>
      <c r="T1265" s="287"/>
      <c r="U1265" s="287"/>
      <c r="V1265" s="287"/>
      <c r="W1265" s="287"/>
      <c r="X1265" s="287"/>
      <c r="Y1265" s="287"/>
      <c r="Z1265" s="287"/>
      <c r="AA1265" s="287"/>
      <c r="AB1265" s="287"/>
      <c r="AC1265" s="287"/>
      <c r="AD1265" s="287"/>
      <c r="AE1265" s="287"/>
      <c r="AF1265" s="287"/>
      <c r="AG1265" s="287"/>
      <c r="AH1265" s="287"/>
      <c r="AI1265" s="287"/>
      <c r="AJ1265" s="449"/>
      <c r="AK1265" s="206"/>
      <c r="AL1265" s="206"/>
      <c r="AM1265" s="206"/>
      <c r="AN1265" s="206"/>
      <c r="AO1265" s="206"/>
      <c r="AP1265" s="206"/>
      <c r="AQ1265" s="206"/>
      <c r="AR1265" s="206"/>
      <c r="AS1265" s="206"/>
      <c r="AT1265" s="206"/>
      <c r="AU1265" s="206"/>
      <c r="AV1265" s="206"/>
      <c r="AW1265" s="206"/>
      <c r="AX1265" s="206"/>
      <c r="AY1265" s="206"/>
      <c r="AZ1265" s="206"/>
      <c r="BA1265" s="206"/>
      <c r="BB1265" s="206"/>
      <c r="BC1265" s="206"/>
      <c r="BD1265" s="206"/>
      <c r="BE1265" s="206"/>
      <c r="BF1265" s="206"/>
      <c r="BG1265" s="206"/>
      <c r="BH1265" s="206"/>
      <c r="BI1265" s="206"/>
      <c r="BJ1265" s="206"/>
      <c r="BK1265" s="206"/>
      <c r="BL1265" s="206"/>
      <c r="BM1265" s="206"/>
      <c r="BN1265" s="206"/>
      <c r="BO1265" s="206"/>
      <c r="BP1265" s="206"/>
      <c r="BQ1265" s="206"/>
      <c r="BR1265" s="206"/>
      <c r="BS1265" s="206"/>
      <c r="BT1265" s="206"/>
      <c r="BU1265" s="206"/>
      <c r="BV1265" s="206"/>
      <c r="BW1265" s="206"/>
      <c r="BX1265" s="206"/>
      <c r="BY1265" s="206"/>
      <c r="BZ1265" s="206"/>
      <c r="CA1265" s="206"/>
      <c r="CB1265" s="206"/>
      <c r="CC1265" s="206"/>
      <c r="CD1265" s="206"/>
      <c r="CE1265" s="206"/>
      <c r="CF1265" s="206"/>
      <c r="CG1265" s="206"/>
      <c r="CH1265" s="206"/>
      <c r="CI1265" s="206"/>
      <c r="CJ1265" s="206"/>
      <c r="CK1265" s="206"/>
      <c r="CL1265" s="206"/>
      <c r="CM1265" s="206"/>
      <c r="CN1265" s="206"/>
      <c r="CO1265" s="206"/>
      <c r="CP1265" s="206"/>
      <c r="CQ1265" s="206"/>
      <c r="CR1265" s="206"/>
      <c r="CS1265" s="206"/>
      <c r="CT1265" s="206"/>
      <c r="CU1265" s="206"/>
      <c r="CV1265" s="206"/>
      <c r="CW1265" s="206"/>
      <c r="CX1265" s="206"/>
      <c r="CY1265" s="206"/>
      <c r="CZ1265" s="206"/>
      <c r="DA1265" s="206"/>
      <c r="DB1265" s="206"/>
      <c r="DC1265" s="206"/>
      <c r="DD1265" s="206"/>
      <c r="DE1265" s="206"/>
      <c r="DF1265" s="206"/>
      <c r="DG1265" s="206"/>
      <c r="DH1265" s="206"/>
      <c r="DI1265" s="206"/>
      <c r="DJ1265" s="206"/>
      <c r="DK1265" s="206"/>
      <c r="DL1265" s="206"/>
      <c r="DM1265" s="206"/>
      <c r="DN1265" s="206"/>
      <c r="DO1265" s="206"/>
      <c r="DP1265" s="206"/>
      <c r="DQ1265" s="206"/>
      <c r="DR1265" s="206"/>
      <c r="DS1265" s="206"/>
      <c r="DT1265" s="206"/>
      <c r="DU1265" s="206"/>
      <c r="DV1265" s="206"/>
      <c r="DW1265" s="206"/>
      <c r="DX1265" s="206"/>
      <c r="DY1265" s="206"/>
      <c r="DZ1265" s="206"/>
      <c r="EA1265" s="206"/>
      <c r="EB1265" s="206"/>
      <c r="EC1265" s="206"/>
      <c r="ED1265" s="206"/>
      <c r="EE1265" s="206"/>
      <c r="EF1265" s="206"/>
      <c r="EG1265" s="206"/>
      <c r="EH1265" s="206"/>
      <c r="EI1265" s="206"/>
      <c r="EJ1265" s="206"/>
      <c r="EK1265" s="206"/>
      <c r="EL1265" s="206"/>
      <c r="EM1265" s="206"/>
      <c r="EN1265" s="206"/>
      <c r="EO1265" s="206"/>
      <c r="EP1265" s="206"/>
      <c r="EQ1265" s="206"/>
      <c r="ER1265" s="206"/>
      <c r="ES1265" s="206"/>
      <c r="ET1265" s="206"/>
      <c r="EU1265" s="206"/>
      <c r="EV1265" s="206"/>
      <c r="EW1265" s="206"/>
      <c r="EX1265" s="206"/>
      <c r="EY1265" s="206"/>
      <c r="EZ1265" s="206"/>
      <c r="FA1265" s="206"/>
      <c r="FB1265" s="206"/>
      <c r="FC1265" s="206"/>
      <c r="FD1265" s="206"/>
      <c r="FE1265" s="206"/>
      <c r="FF1265" s="206"/>
      <c r="FG1265" s="206"/>
      <c r="FH1265" s="206"/>
      <c r="FI1265" s="206"/>
      <c r="FJ1265" s="206"/>
      <c r="FK1265" s="206"/>
      <c r="FL1265" s="206"/>
      <c r="FM1265" s="206"/>
      <c r="FN1265" s="206"/>
      <c r="FO1265" s="206"/>
      <c r="FP1265" s="206"/>
      <c r="FQ1265" s="206"/>
      <c r="FR1265" s="206"/>
      <c r="FS1265" s="206"/>
      <c r="FT1265" s="206"/>
      <c r="FU1265" s="206"/>
      <c r="FV1265" s="206"/>
      <c r="FW1265" s="206"/>
      <c r="FX1265" s="206"/>
      <c r="FY1265" s="206"/>
      <c r="FZ1265" s="206"/>
      <c r="GA1265" s="206"/>
      <c r="GB1265" s="206"/>
      <c r="GC1265" s="206"/>
      <c r="GD1265" s="206"/>
      <c r="GE1265" s="206"/>
      <c r="GF1265" s="206"/>
      <c r="GG1265" s="206"/>
      <c r="GH1265" s="206"/>
      <c r="GI1265" s="206"/>
      <c r="GJ1265" s="206"/>
      <c r="GK1265" s="206"/>
      <c r="GL1265" s="206"/>
      <c r="GM1265" s="206"/>
      <c r="GN1265" s="206"/>
      <c r="GO1265" s="206"/>
      <c r="GP1265" s="206"/>
      <c r="GQ1265" s="206"/>
      <c r="GR1265" s="206"/>
      <c r="GS1265" s="206"/>
      <c r="GT1265" s="206"/>
      <c r="GU1265" s="206"/>
      <c r="GV1265" s="206"/>
      <c r="GW1265" s="206"/>
      <c r="GX1265" s="206"/>
      <c r="GY1265" s="206"/>
      <c r="GZ1265" s="206"/>
      <c r="HA1265" s="206"/>
      <c r="HB1265" s="206"/>
      <c r="HC1265" s="206"/>
      <c r="HD1265" s="206"/>
      <c r="HE1265" s="206"/>
      <c r="HF1265" s="206"/>
      <c r="HG1265" s="206"/>
      <c r="HH1265" s="206"/>
      <c r="HI1265" s="206"/>
      <c r="HJ1265" s="206"/>
      <c r="HK1265" s="206"/>
      <c r="HL1265" s="206"/>
      <c r="HM1265" s="206"/>
      <c r="HN1265" s="206"/>
      <c r="HO1265" s="206"/>
      <c r="HP1265" s="206"/>
      <c r="HQ1265" s="206"/>
      <c r="HR1265" s="206"/>
      <c r="HS1265" s="206"/>
      <c r="HT1265" s="206"/>
      <c r="HU1265" s="206"/>
      <c r="HV1265" s="206"/>
      <c r="HW1265" s="206"/>
      <c r="HX1265" s="206"/>
      <c r="HY1265" s="206"/>
      <c r="HZ1265" s="206"/>
      <c r="IA1265" s="206"/>
      <c r="IB1265" s="206"/>
      <c r="IC1265" s="206"/>
      <c r="ID1265" s="206"/>
      <c r="IE1265" s="206"/>
      <c r="IF1265" s="206"/>
      <c r="IG1265" s="206"/>
      <c r="IH1265" s="206"/>
    </row>
    <row r="1266" spans="1:242" s="225" customFormat="1" hidden="1" x14ac:dyDescent="0.25">
      <c r="A1266" s="206"/>
      <c r="B1266" s="206"/>
      <c r="C1266" s="207">
        <v>43818</v>
      </c>
      <c r="D1266" s="248" t="s">
        <v>2210</v>
      </c>
      <c r="E1266" s="238" t="s">
        <v>2226</v>
      </c>
      <c r="F1266" s="238"/>
      <c r="G1266" s="249" t="s">
        <v>1429</v>
      </c>
      <c r="H1266" s="285"/>
      <c r="I1266" s="263">
        <v>5431350</v>
      </c>
      <c r="J1266" s="329">
        <f t="shared" si="19"/>
        <v>11138049</v>
      </c>
      <c r="K1266" s="419"/>
      <c r="L1266" s="287"/>
      <c r="M1266" s="238" t="s">
        <v>2226</v>
      </c>
      <c r="N1266" s="287"/>
      <c r="O1266" s="287"/>
      <c r="P1266" s="287"/>
      <c r="Q1266" s="287"/>
      <c r="R1266" s="287"/>
      <c r="S1266" s="287"/>
      <c r="T1266" s="287"/>
      <c r="U1266" s="287"/>
      <c r="V1266" s="287"/>
      <c r="W1266" s="287"/>
      <c r="X1266" s="287"/>
      <c r="Y1266" s="287"/>
      <c r="Z1266" s="287"/>
      <c r="AA1266" s="287"/>
      <c r="AB1266" s="287"/>
      <c r="AC1266" s="287"/>
      <c r="AD1266" s="287"/>
      <c r="AE1266" s="287"/>
      <c r="AF1266" s="287"/>
      <c r="AG1266" s="287"/>
      <c r="AH1266" s="287"/>
      <c r="AI1266" s="287"/>
      <c r="AJ1266" s="449"/>
      <c r="AK1266" s="206"/>
      <c r="AL1266" s="206"/>
      <c r="AM1266" s="206"/>
      <c r="AN1266" s="206"/>
      <c r="AO1266" s="206"/>
      <c r="AP1266" s="206"/>
      <c r="AQ1266" s="206"/>
      <c r="AR1266" s="206"/>
      <c r="AS1266" s="206"/>
      <c r="AT1266" s="206"/>
      <c r="AU1266" s="206"/>
      <c r="AV1266" s="206"/>
      <c r="AW1266" s="206"/>
      <c r="AX1266" s="206"/>
      <c r="AY1266" s="206"/>
      <c r="AZ1266" s="206"/>
      <c r="BA1266" s="206"/>
      <c r="BB1266" s="206"/>
      <c r="BC1266" s="206"/>
      <c r="BD1266" s="206"/>
      <c r="BE1266" s="206"/>
      <c r="BF1266" s="206"/>
      <c r="BG1266" s="206"/>
      <c r="BH1266" s="206"/>
      <c r="BI1266" s="206"/>
      <c r="BJ1266" s="206"/>
      <c r="BK1266" s="206"/>
      <c r="BL1266" s="206"/>
      <c r="BM1266" s="206"/>
      <c r="BN1266" s="206"/>
      <c r="BO1266" s="206"/>
      <c r="BP1266" s="206"/>
      <c r="BQ1266" s="206"/>
      <c r="BR1266" s="206"/>
      <c r="BS1266" s="206"/>
      <c r="BT1266" s="206"/>
      <c r="BU1266" s="206"/>
      <c r="BV1266" s="206"/>
      <c r="BW1266" s="206"/>
      <c r="BX1266" s="206"/>
      <c r="BY1266" s="206"/>
      <c r="BZ1266" s="206"/>
      <c r="CA1266" s="206"/>
      <c r="CB1266" s="206"/>
      <c r="CC1266" s="206"/>
      <c r="CD1266" s="206"/>
      <c r="CE1266" s="206"/>
      <c r="CF1266" s="206"/>
      <c r="CG1266" s="206"/>
      <c r="CH1266" s="206"/>
      <c r="CI1266" s="206"/>
      <c r="CJ1266" s="206"/>
      <c r="CK1266" s="206"/>
      <c r="CL1266" s="206"/>
      <c r="CM1266" s="206"/>
      <c r="CN1266" s="206"/>
      <c r="CO1266" s="206"/>
      <c r="CP1266" s="206"/>
      <c r="CQ1266" s="206"/>
      <c r="CR1266" s="206"/>
      <c r="CS1266" s="206"/>
      <c r="CT1266" s="206"/>
      <c r="CU1266" s="206"/>
      <c r="CV1266" s="206"/>
      <c r="CW1266" s="206"/>
      <c r="CX1266" s="206"/>
      <c r="CY1266" s="206"/>
      <c r="CZ1266" s="206"/>
      <c r="DA1266" s="206"/>
      <c r="DB1266" s="206"/>
      <c r="DC1266" s="206"/>
      <c r="DD1266" s="206"/>
      <c r="DE1266" s="206"/>
      <c r="DF1266" s="206"/>
      <c r="DG1266" s="206"/>
      <c r="DH1266" s="206"/>
      <c r="DI1266" s="206"/>
      <c r="DJ1266" s="206"/>
      <c r="DK1266" s="206"/>
      <c r="DL1266" s="206"/>
      <c r="DM1266" s="206"/>
      <c r="DN1266" s="206"/>
      <c r="DO1266" s="206"/>
      <c r="DP1266" s="206"/>
      <c r="DQ1266" s="206"/>
      <c r="DR1266" s="206"/>
      <c r="DS1266" s="206"/>
      <c r="DT1266" s="206"/>
      <c r="DU1266" s="206"/>
      <c r="DV1266" s="206"/>
      <c r="DW1266" s="206"/>
      <c r="DX1266" s="206"/>
      <c r="DY1266" s="206"/>
      <c r="DZ1266" s="206"/>
      <c r="EA1266" s="206"/>
      <c r="EB1266" s="206"/>
      <c r="EC1266" s="206"/>
      <c r="ED1266" s="206"/>
      <c r="EE1266" s="206"/>
      <c r="EF1266" s="206"/>
      <c r="EG1266" s="206"/>
      <c r="EH1266" s="206"/>
      <c r="EI1266" s="206"/>
      <c r="EJ1266" s="206"/>
      <c r="EK1266" s="206"/>
      <c r="EL1266" s="206"/>
      <c r="EM1266" s="206"/>
      <c r="EN1266" s="206"/>
      <c r="EO1266" s="206"/>
      <c r="EP1266" s="206"/>
      <c r="EQ1266" s="206"/>
      <c r="ER1266" s="206"/>
      <c r="ES1266" s="206"/>
      <c r="ET1266" s="206"/>
      <c r="EU1266" s="206"/>
      <c r="EV1266" s="206"/>
      <c r="EW1266" s="206"/>
      <c r="EX1266" s="206"/>
      <c r="EY1266" s="206"/>
      <c r="EZ1266" s="206"/>
      <c r="FA1266" s="206"/>
      <c r="FB1266" s="206"/>
      <c r="FC1266" s="206"/>
      <c r="FD1266" s="206"/>
      <c r="FE1266" s="206"/>
      <c r="FF1266" s="206"/>
      <c r="FG1266" s="206"/>
      <c r="FH1266" s="206"/>
      <c r="FI1266" s="206"/>
      <c r="FJ1266" s="206"/>
      <c r="FK1266" s="206"/>
      <c r="FL1266" s="206"/>
      <c r="FM1266" s="206"/>
      <c r="FN1266" s="206"/>
      <c r="FO1266" s="206"/>
      <c r="FP1266" s="206"/>
      <c r="FQ1266" s="206"/>
      <c r="FR1266" s="206"/>
      <c r="FS1266" s="206"/>
      <c r="FT1266" s="206"/>
      <c r="FU1266" s="206"/>
      <c r="FV1266" s="206"/>
      <c r="FW1266" s="206"/>
      <c r="FX1266" s="206"/>
      <c r="FY1266" s="206"/>
      <c r="FZ1266" s="206"/>
      <c r="GA1266" s="206"/>
      <c r="GB1266" s="206"/>
      <c r="GC1266" s="206"/>
      <c r="GD1266" s="206"/>
      <c r="GE1266" s="206"/>
      <c r="GF1266" s="206"/>
      <c r="GG1266" s="206"/>
      <c r="GH1266" s="206"/>
      <c r="GI1266" s="206"/>
      <c r="GJ1266" s="206"/>
      <c r="GK1266" s="206"/>
      <c r="GL1266" s="206"/>
      <c r="GM1266" s="206"/>
      <c r="GN1266" s="206"/>
      <c r="GO1266" s="206"/>
      <c r="GP1266" s="206"/>
      <c r="GQ1266" s="206"/>
      <c r="GR1266" s="206"/>
      <c r="GS1266" s="206"/>
      <c r="GT1266" s="206"/>
      <c r="GU1266" s="206"/>
      <c r="GV1266" s="206"/>
      <c r="GW1266" s="206"/>
      <c r="GX1266" s="206"/>
      <c r="GY1266" s="206"/>
      <c r="GZ1266" s="206"/>
      <c r="HA1266" s="206"/>
      <c r="HB1266" s="206"/>
      <c r="HC1266" s="206"/>
      <c r="HD1266" s="206"/>
      <c r="HE1266" s="206"/>
      <c r="HF1266" s="206"/>
      <c r="HG1266" s="206"/>
      <c r="HH1266" s="206"/>
      <c r="HI1266" s="206"/>
      <c r="HJ1266" s="206"/>
      <c r="HK1266" s="206"/>
      <c r="HL1266" s="206"/>
      <c r="HM1266" s="206"/>
      <c r="HN1266" s="206"/>
      <c r="HO1266" s="206"/>
      <c r="HP1266" s="206"/>
      <c r="HQ1266" s="206"/>
      <c r="HR1266" s="206"/>
      <c r="HS1266" s="206"/>
      <c r="HT1266" s="206"/>
      <c r="HU1266" s="206"/>
      <c r="HV1266" s="206"/>
      <c r="HW1266" s="206"/>
      <c r="HX1266" s="206"/>
      <c r="HY1266" s="206"/>
      <c r="HZ1266" s="206"/>
      <c r="IA1266" s="206"/>
      <c r="IB1266" s="206"/>
      <c r="IC1266" s="206"/>
      <c r="ID1266" s="206"/>
      <c r="IE1266" s="206"/>
      <c r="IF1266" s="206"/>
      <c r="IG1266" s="206"/>
      <c r="IH1266" s="206"/>
    </row>
    <row r="1267" spans="1:242" s="225" customFormat="1" hidden="1" x14ac:dyDescent="0.25">
      <c r="A1267" s="206"/>
      <c r="B1267" s="206"/>
      <c r="C1267" s="207">
        <v>43818</v>
      </c>
      <c r="D1267" s="248" t="s">
        <v>2211</v>
      </c>
      <c r="E1267" s="238" t="s">
        <v>2227</v>
      </c>
      <c r="F1267" s="238"/>
      <c r="G1267" s="249" t="s">
        <v>2212</v>
      </c>
      <c r="H1267" s="285"/>
      <c r="I1267" s="263">
        <v>3415750</v>
      </c>
      <c r="J1267" s="329">
        <f t="shared" si="19"/>
        <v>7722299</v>
      </c>
      <c r="K1267" s="419"/>
      <c r="L1267" s="287"/>
      <c r="M1267" s="238" t="s">
        <v>2227</v>
      </c>
      <c r="N1267" s="287"/>
      <c r="O1267" s="287"/>
      <c r="P1267" s="287"/>
      <c r="Q1267" s="287"/>
      <c r="R1267" s="287"/>
      <c r="S1267" s="287"/>
      <c r="T1267" s="287"/>
      <c r="U1267" s="287"/>
      <c r="V1267" s="287"/>
      <c r="W1267" s="287"/>
      <c r="X1267" s="287"/>
      <c r="Y1267" s="287"/>
      <c r="Z1267" s="287"/>
      <c r="AA1267" s="287"/>
      <c r="AB1267" s="287"/>
      <c r="AC1267" s="287"/>
      <c r="AD1267" s="287"/>
      <c r="AE1267" s="287"/>
      <c r="AF1267" s="287"/>
      <c r="AG1267" s="287"/>
      <c r="AH1267" s="287"/>
      <c r="AI1267" s="287"/>
      <c r="AJ1267" s="449"/>
      <c r="AK1267" s="206"/>
      <c r="AL1267" s="206"/>
      <c r="AM1267" s="206"/>
      <c r="AN1267" s="206"/>
      <c r="AO1267" s="206"/>
      <c r="AP1267" s="206"/>
      <c r="AQ1267" s="206"/>
      <c r="AR1267" s="206"/>
      <c r="AS1267" s="206"/>
      <c r="AT1267" s="206"/>
      <c r="AU1267" s="206"/>
      <c r="AV1267" s="206"/>
      <c r="AW1267" s="206"/>
      <c r="AX1267" s="206"/>
      <c r="AY1267" s="206"/>
      <c r="AZ1267" s="206"/>
      <c r="BA1267" s="206"/>
      <c r="BB1267" s="206"/>
      <c r="BC1267" s="206"/>
      <c r="BD1267" s="206"/>
      <c r="BE1267" s="206"/>
      <c r="BF1267" s="206"/>
      <c r="BG1267" s="206"/>
      <c r="BH1267" s="206"/>
      <c r="BI1267" s="206"/>
      <c r="BJ1267" s="206"/>
      <c r="BK1267" s="206"/>
      <c r="BL1267" s="206"/>
      <c r="BM1267" s="206"/>
      <c r="BN1267" s="206"/>
      <c r="BO1267" s="206"/>
      <c r="BP1267" s="206"/>
      <c r="BQ1267" s="206"/>
      <c r="BR1267" s="206"/>
      <c r="BS1267" s="206"/>
      <c r="BT1267" s="206"/>
      <c r="BU1267" s="206"/>
      <c r="BV1267" s="206"/>
      <c r="BW1267" s="206"/>
      <c r="BX1267" s="206"/>
      <c r="BY1267" s="206"/>
      <c r="BZ1267" s="206"/>
      <c r="CA1267" s="206"/>
      <c r="CB1267" s="206"/>
      <c r="CC1267" s="206"/>
      <c r="CD1267" s="206"/>
      <c r="CE1267" s="206"/>
      <c r="CF1267" s="206"/>
      <c r="CG1267" s="206"/>
      <c r="CH1267" s="206"/>
      <c r="CI1267" s="206"/>
      <c r="CJ1267" s="206"/>
      <c r="CK1267" s="206"/>
      <c r="CL1267" s="206"/>
      <c r="CM1267" s="206"/>
      <c r="CN1267" s="206"/>
      <c r="CO1267" s="206"/>
      <c r="CP1267" s="206"/>
      <c r="CQ1267" s="206"/>
      <c r="CR1267" s="206"/>
      <c r="CS1267" s="206"/>
      <c r="CT1267" s="206"/>
      <c r="CU1267" s="206"/>
      <c r="CV1267" s="206"/>
      <c r="CW1267" s="206"/>
      <c r="CX1267" s="206"/>
      <c r="CY1267" s="206"/>
      <c r="CZ1267" s="206"/>
      <c r="DA1267" s="206"/>
      <c r="DB1267" s="206"/>
      <c r="DC1267" s="206"/>
      <c r="DD1267" s="206"/>
      <c r="DE1267" s="206"/>
      <c r="DF1267" s="206"/>
      <c r="DG1267" s="206"/>
      <c r="DH1267" s="206"/>
      <c r="DI1267" s="206"/>
      <c r="DJ1267" s="206"/>
      <c r="DK1267" s="206"/>
      <c r="DL1267" s="206"/>
      <c r="DM1267" s="206"/>
      <c r="DN1267" s="206"/>
      <c r="DO1267" s="206"/>
      <c r="DP1267" s="206"/>
      <c r="DQ1267" s="206"/>
      <c r="DR1267" s="206"/>
      <c r="DS1267" s="206"/>
      <c r="DT1267" s="206"/>
      <c r="DU1267" s="206"/>
      <c r="DV1267" s="206"/>
      <c r="DW1267" s="206"/>
      <c r="DX1267" s="206"/>
      <c r="DY1267" s="206"/>
      <c r="DZ1267" s="206"/>
      <c r="EA1267" s="206"/>
      <c r="EB1267" s="206"/>
      <c r="EC1267" s="206"/>
      <c r="ED1267" s="206"/>
      <c r="EE1267" s="206"/>
      <c r="EF1267" s="206"/>
      <c r="EG1267" s="206"/>
      <c r="EH1267" s="206"/>
      <c r="EI1267" s="206"/>
      <c r="EJ1267" s="206"/>
      <c r="EK1267" s="206"/>
      <c r="EL1267" s="206"/>
      <c r="EM1267" s="206"/>
      <c r="EN1267" s="206"/>
      <c r="EO1267" s="206"/>
      <c r="EP1267" s="206"/>
      <c r="EQ1267" s="206"/>
      <c r="ER1267" s="206"/>
      <c r="ES1267" s="206"/>
      <c r="ET1267" s="206"/>
      <c r="EU1267" s="206"/>
      <c r="EV1267" s="206"/>
      <c r="EW1267" s="206"/>
      <c r="EX1267" s="206"/>
      <c r="EY1267" s="206"/>
      <c r="EZ1267" s="206"/>
      <c r="FA1267" s="206"/>
      <c r="FB1267" s="206"/>
      <c r="FC1267" s="206"/>
      <c r="FD1267" s="206"/>
      <c r="FE1267" s="206"/>
      <c r="FF1267" s="206"/>
      <c r="FG1267" s="206"/>
      <c r="FH1267" s="206"/>
      <c r="FI1267" s="206"/>
      <c r="FJ1267" s="206"/>
      <c r="FK1267" s="206"/>
      <c r="FL1267" s="206"/>
      <c r="FM1267" s="206"/>
      <c r="FN1267" s="206"/>
      <c r="FO1267" s="206"/>
      <c r="FP1267" s="206"/>
      <c r="FQ1267" s="206"/>
      <c r="FR1267" s="206"/>
      <c r="FS1267" s="206"/>
      <c r="FT1267" s="206"/>
      <c r="FU1267" s="206"/>
      <c r="FV1267" s="206"/>
      <c r="FW1267" s="206"/>
      <c r="FX1267" s="206"/>
      <c r="FY1267" s="206"/>
      <c r="FZ1267" s="206"/>
      <c r="GA1267" s="206"/>
      <c r="GB1267" s="206"/>
      <c r="GC1267" s="206"/>
      <c r="GD1267" s="206"/>
      <c r="GE1267" s="206"/>
      <c r="GF1267" s="206"/>
      <c r="GG1267" s="206"/>
      <c r="GH1267" s="206"/>
      <c r="GI1267" s="206"/>
      <c r="GJ1267" s="206"/>
      <c r="GK1267" s="206"/>
      <c r="GL1267" s="206"/>
      <c r="GM1267" s="206"/>
      <c r="GN1267" s="206"/>
      <c r="GO1267" s="206"/>
      <c r="GP1267" s="206"/>
      <c r="GQ1267" s="206"/>
      <c r="GR1267" s="206"/>
      <c r="GS1267" s="206"/>
      <c r="GT1267" s="206"/>
      <c r="GU1267" s="206"/>
      <c r="GV1267" s="206"/>
      <c r="GW1267" s="206"/>
      <c r="GX1267" s="206"/>
      <c r="GY1267" s="206"/>
      <c r="GZ1267" s="206"/>
      <c r="HA1267" s="206"/>
      <c r="HB1267" s="206"/>
      <c r="HC1267" s="206"/>
      <c r="HD1267" s="206"/>
      <c r="HE1267" s="206"/>
      <c r="HF1267" s="206"/>
      <c r="HG1267" s="206"/>
      <c r="HH1267" s="206"/>
      <c r="HI1267" s="206"/>
      <c r="HJ1267" s="206"/>
      <c r="HK1267" s="206"/>
      <c r="HL1267" s="206"/>
      <c r="HM1267" s="206"/>
      <c r="HN1267" s="206"/>
      <c r="HO1267" s="206"/>
      <c r="HP1267" s="206"/>
      <c r="HQ1267" s="206"/>
      <c r="HR1267" s="206"/>
      <c r="HS1267" s="206"/>
      <c r="HT1267" s="206"/>
      <c r="HU1267" s="206"/>
      <c r="HV1267" s="206"/>
      <c r="HW1267" s="206"/>
      <c r="HX1267" s="206"/>
      <c r="HY1267" s="206"/>
      <c r="HZ1267" s="206"/>
      <c r="IA1267" s="206"/>
      <c r="IB1267" s="206"/>
      <c r="IC1267" s="206"/>
      <c r="ID1267" s="206"/>
      <c r="IE1267" s="206"/>
      <c r="IF1267" s="206"/>
      <c r="IG1267" s="206"/>
      <c r="IH1267" s="206"/>
    </row>
    <row r="1268" spans="1:242" s="225" customFormat="1" hidden="1" x14ac:dyDescent="0.25">
      <c r="A1268" s="206"/>
      <c r="B1268" s="206"/>
      <c r="C1268" s="207">
        <v>43818</v>
      </c>
      <c r="D1268" s="248" t="s">
        <v>2213</v>
      </c>
      <c r="E1268" s="238" t="s">
        <v>2228</v>
      </c>
      <c r="F1268" s="238"/>
      <c r="G1268" s="249" t="s">
        <v>1749</v>
      </c>
      <c r="H1268" s="285"/>
      <c r="I1268" s="263">
        <v>450000</v>
      </c>
      <c r="J1268" s="329">
        <f t="shared" si="19"/>
        <v>7272299</v>
      </c>
      <c r="K1268" s="419"/>
      <c r="L1268" s="287"/>
      <c r="M1268" s="238" t="s">
        <v>2228</v>
      </c>
      <c r="N1268" s="287"/>
      <c r="O1268" s="287"/>
      <c r="P1268" s="287"/>
      <c r="Q1268" s="287"/>
      <c r="R1268" s="287"/>
      <c r="S1268" s="287"/>
      <c r="T1268" s="287"/>
      <c r="U1268" s="287"/>
      <c r="V1268" s="287"/>
      <c r="W1268" s="287"/>
      <c r="X1268" s="287"/>
      <c r="Y1268" s="287"/>
      <c r="Z1268" s="287"/>
      <c r="AA1268" s="287"/>
      <c r="AB1268" s="287"/>
      <c r="AC1268" s="287"/>
      <c r="AD1268" s="287"/>
      <c r="AE1268" s="287"/>
      <c r="AF1268" s="287"/>
      <c r="AG1268" s="287"/>
      <c r="AH1268" s="287"/>
      <c r="AI1268" s="287"/>
      <c r="AJ1268" s="449"/>
      <c r="AK1268" s="206"/>
      <c r="AL1268" s="206"/>
      <c r="AM1268" s="206"/>
      <c r="AN1268" s="206"/>
      <c r="AO1268" s="206"/>
      <c r="AP1268" s="206"/>
      <c r="AQ1268" s="206"/>
      <c r="AR1268" s="206"/>
      <c r="AS1268" s="206"/>
      <c r="AT1268" s="206"/>
      <c r="AU1268" s="206"/>
      <c r="AV1268" s="206"/>
      <c r="AW1268" s="206"/>
      <c r="AX1268" s="206"/>
      <c r="AY1268" s="206"/>
      <c r="AZ1268" s="206"/>
      <c r="BA1268" s="206"/>
      <c r="BB1268" s="206"/>
      <c r="BC1268" s="206"/>
      <c r="BD1268" s="206"/>
      <c r="BE1268" s="206"/>
      <c r="BF1268" s="206"/>
      <c r="BG1268" s="206"/>
      <c r="BH1268" s="206"/>
      <c r="BI1268" s="206"/>
      <c r="BJ1268" s="206"/>
      <c r="BK1268" s="206"/>
      <c r="BL1268" s="206"/>
      <c r="BM1268" s="206"/>
      <c r="BN1268" s="206"/>
      <c r="BO1268" s="206"/>
      <c r="BP1268" s="206"/>
      <c r="BQ1268" s="206"/>
      <c r="BR1268" s="206"/>
      <c r="BS1268" s="206"/>
      <c r="BT1268" s="206"/>
      <c r="BU1268" s="206"/>
      <c r="BV1268" s="206"/>
      <c r="BW1268" s="206"/>
      <c r="BX1268" s="206"/>
      <c r="BY1268" s="206"/>
      <c r="BZ1268" s="206"/>
      <c r="CA1268" s="206"/>
      <c r="CB1268" s="206"/>
      <c r="CC1268" s="206"/>
      <c r="CD1268" s="206"/>
      <c r="CE1268" s="206"/>
      <c r="CF1268" s="206"/>
      <c r="CG1268" s="206"/>
      <c r="CH1268" s="206"/>
      <c r="CI1268" s="206"/>
      <c r="CJ1268" s="206"/>
      <c r="CK1268" s="206"/>
      <c r="CL1268" s="206"/>
      <c r="CM1268" s="206"/>
      <c r="CN1268" s="206"/>
      <c r="CO1268" s="206"/>
      <c r="CP1268" s="206"/>
      <c r="CQ1268" s="206"/>
      <c r="CR1268" s="206"/>
      <c r="CS1268" s="206"/>
      <c r="CT1268" s="206"/>
      <c r="CU1268" s="206"/>
      <c r="CV1268" s="206"/>
      <c r="CW1268" s="206"/>
      <c r="CX1268" s="206"/>
      <c r="CY1268" s="206"/>
      <c r="CZ1268" s="206"/>
      <c r="DA1268" s="206"/>
      <c r="DB1268" s="206"/>
      <c r="DC1268" s="206"/>
      <c r="DD1268" s="206"/>
      <c r="DE1268" s="206"/>
      <c r="DF1268" s="206"/>
      <c r="DG1268" s="206"/>
      <c r="DH1268" s="206"/>
      <c r="DI1268" s="206"/>
      <c r="DJ1268" s="206"/>
      <c r="DK1268" s="206"/>
      <c r="DL1268" s="206"/>
      <c r="DM1268" s="206"/>
      <c r="DN1268" s="206"/>
      <c r="DO1268" s="206"/>
      <c r="DP1268" s="206"/>
      <c r="DQ1268" s="206"/>
      <c r="DR1268" s="206"/>
      <c r="DS1268" s="206"/>
      <c r="DT1268" s="206"/>
      <c r="DU1268" s="206"/>
      <c r="DV1268" s="206"/>
      <c r="DW1268" s="206"/>
      <c r="DX1268" s="206"/>
      <c r="DY1268" s="206"/>
      <c r="DZ1268" s="206"/>
      <c r="EA1268" s="206"/>
      <c r="EB1268" s="206"/>
      <c r="EC1268" s="206"/>
      <c r="ED1268" s="206"/>
      <c r="EE1268" s="206"/>
      <c r="EF1268" s="206"/>
      <c r="EG1268" s="206"/>
      <c r="EH1268" s="206"/>
      <c r="EI1268" s="206"/>
      <c r="EJ1268" s="206"/>
      <c r="EK1268" s="206"/>
      <c r="EL1268" s="206"/>
      <c r="EM1268" s="206"/>
      <c r="EN1268" s="206"/>
      <c r="EO1268" s="206"/>
      <c r="EP1268" s="206"/>
      <c r="EQ1268" s="206"/>
      <c r="ER1268" s="206"/>
      <c r="ES1268" s="206"/>
      <c r="ET1268" s="206"/>
      <c r="EU1268" s="206"/>
      <c r="EV1268" s="206"/>
      <c r="EW1268" s="206"/>
      <c r="EX1268" s="206"/>
      <c r="EY1268" s="206"/>
      <c r="EZ1268" s="206"/>
      <c r="FA1268" s="206"/>
      <c r="FB1268" s="206"/>
      <c r="FC1268" s="206"/>
      <c r="FD1268" s="206"/>
      <c r="FE1268" s="206"/>
      <c r="FF1268" s="206"/>
      <c r="FG1268" s="206"/>
      <c r="FH1268" s="206"/>
      <c r="FI1268" s="206"/>
      <c r="FJ1268" s="206"/>
      <c r="FK1268" s="206"/>
      <c r="FL1268" s="206"/>
      <c r="FM1268" s="206"/>
      <c r="FN1268" s="206"/>
      <c r="FO1268" s="206"/>
      <c r="FP1268" s="206"/>
      <c r="FQ1268" s="206"/>
      <c r="FR1268" s="206"/>
      <c r="FS1268" s="206"/>
      <c r="FT1268" s="206"/>
      <c r="FU1268" s="206"/>
      <c r="FV1268" s="206"/>
      <c r="FW1268" s="206"/>
      <c r="FX1268" s="206"/>
      <c r="FY1268" s="206"/>
      <c r="FZ1268" s="206"/>
      <c r="GA1268" s="206"/>
      <c r="GB1268" s="206"/>
      <c r="GC1268" s="206"/>
      <c r="GD1268" s="206"/>
      <c r="GE1268" s="206"/>
      <c r="GF1268" s="206"/>
      <c r="GG1268" s="206"/>
      <c r="GH1268" s="206"/>
      <c r="GI1268" s="206"/>
      <c r="GJ1268" s="206"/>
      <c r="GK1268" s="206"/>
      <c r="GL1268" s="206"/>
      <c r="GM1268" s="206"/>
      <c r="GN1268" s="206"/>
      <c r="GO1268" s="206"/>
      <c r="GP1268" s="206"/>
      <c r="GQ1268" s="206"/>
      <c r="GR1268" s="206"/>
      <c r="GS1268" s="206"/>
      <c r="GT1268" s="206"/>
      <c r="GU1268" s="206"/>
      <c r="GV1268" s="206"/>
      <c r="GW1268" s="206"/>
      <c r="GX1268" s="206"/>
      <c r="GY1268" s="206"/>
      <c r="GZ1268" s="206"/>
      <c r="HA1268" s="206"/>
      <c r="HB1268" s="206"/>
      <c r="HC1268" s="206"/>
      <c r="HD1268" s="206"/>
      <c r="HE1268" s="206"/>
      <c r="HF1268" s="206"/>
      <c r="HG1268" s="206"/>
      <c r="HH1268" s="206"/>
      <c r="HI1268" s="206"/>
      <c r="HJ1268" s="206"/>
      <c r="HK1268" s="206"/>
      <c r="HL1268" s="206"/>
      <c r="HM1268" s="206"/>
      <c r="HN1268" s="206"/>
      <c r="HO1268" s="206"/>
      <c r="HP1268" s="206"/>
      <c r="HQ1268" s="206"/>
      <c r="HR1268" s="206"/>
      <c r="HS1268" s="206"/>
      <c r="HT1268" s="206"/>
      <c r="HU1268" s="206"/>
      <c r="HV1268" s="206"/>
      <c r="HW1268" s="206"/>
      <c r="HX1268" s="206"/>
      <c r="HY1268" s="206"/>
      <c r="HZ1268" s="206"/>
      <c r="IA1268" s="206"/>
      <c r="IB1268" s="206"/>
      <c r="IC1268" s="206"/>
      <c r="ID1268" s="206"/>
      <c r="IE1268" s="206"/>
      <c r="IF1268" s="206"/>
      <c r="IG1268" s="206"/>
      <c r="IH1268" s="206"/>
    </row>
    <row r="1269" spans="1:242" s="225" customFormat="1" hidden="1" x14ac:dyDescent="0.25">
      <c r="A1269" s="206"/>
      <c r="B1269" s="206"/>
      <c r="C1269" s="207">
        <v>43818</v>
      </c>
      <c r="D1269" s="248" t="s">
        <v>2214</v>
      </c>
      <c r="E1269" s="238" t="s">
        <v>2229</v>
      </c>
      <c r="F1269" s="238"/>
      <c r="G1269" s="249" t="s">
        <v>2215</v>
      </c>
      <c r="H1269" s="285"/>
      <c r="I1269" s="263">
        <v>100000</v>
      </c>
      <c r="J1269" s="329">
        <f t="shared" si="19"/>
        <v>7172299</v>
      </c>
      <c r="K1269" s="419"/>
      <c r="L1269" s="287"/>
      <c r="M1269" s="238" t="s">
        <v>2229</v>
      </c>
      <c r="N1269" s="287"/>
      <c r="O1269" s="287"/>
      <c r="P1269" s="287"/>
      <c r="Q1269" s="287"/>
      <c r="R1269" s="287"/>
      <c r="S1269" s="287"/>
      <c r="T1269" s="287"/>
      <c r="U1269" s="287"/>
      <c r="V1269" s="287"/>
      <c r="W1269" s="287"/>
      <c r="X1269" s="287"/>
      <c r="Y1269" s="287"/>
      <c r="Z1269" s="287"/>
      <c r="AA1269" s="287"/>
      <c r="AB1269" s="287"/>
      <c r="AC1269" s="287"/>
      <c r="AD1269" s="287"/>
      <c r="AE1269" s="287"/>
      <c r="AF1269" s="287"/>
      <c r="AG1269" s="287"/>
      <c r="AH1269" s="287"/>
      <c r="AI1269" s="287"/>
      <c r="AJ1269" s="449"/>
      <c r="AK1269" s="206"/>
      <c r="AL1269" s="206"/>
      <c r="AM1269" s="206"/>
      <c r="AN1269" s="206"/>
      <c r="AO1269" s="206"/>
      <c r="AP1269" s="206"/>
      <c r="AQ1269" s="206"/>
      <c r="AR1269" s="206"/>
      <c r="AS1269" s="206"/>
      <c r="AT1269" s="206"/>
      <c r="AU1269" s="206"/>
      <c r="AV1269" s="206"/>
      <c r="AW1269" s="206"/>
      <c r="AX1269" s="206"/>
      <c r="AY1269" s="206"/>
      <c r="AZ1269" s="206"/>
      <c r="BA1269" s="206"/>
      <c r="BB1269" s="206"/>
      <c r="BC1269" s="206"/>
      <c r="BD1269" s="206"/>
      <c r="BE1269" s="206"/>
      <c r="BF1269" s="206"/>
      <c r="BG1269" s="206"/>
      <c r="BH1269" s="206"/>
      <c r="BI1269" s="206"/>
      <c r="BJ1269" s="206"/>
      <c r="BK1269" s="206"/>
      <c r="BL1269" s="206"/>
      <c r="BM1269" s="206"/>
      <c r="BN1269" s="206"/>
      <c r="BO1269" s="206"/>
      <c r="BP1269" s="206"/>
      <c r="BQ1269" s="206"/>
      <c r="BR1269" s="206"/>
      <c r="BS1269" s="206"/>
      <c r="BT1269" s="206"/>
      <c r="BU1269" s="206"/>
      <c r="BV1269" s="206"/>
      <c r="BW1269" s="206"/>
      <c r="BX1269" s="206"/>
      <c r="BY1269" s="206"/>
      <c r="BZ1269" s="206"/>
      <c r="CA1269" s="206"/>
      <c r="CB1269" s="206"/>
      <c r="CC1269" s="206"/>
      <c r="CD1269" s="206"/>
      <c r="CE1269" s="206"/>
      <c r="CF1269" s="206"/>
      <c r="CG1269" s="206"/>
      <c r="CH1269" s="206"/>
      <c r="CI1269" s="206"/>
      <c r="CJ1269" s="206"/>
      <c r="CK1269" s="206"/>
      <c r="CL1269" s="206"/>
      <c r="CM1269" s="206"/>
      <c r="CN1269" s="206"/>
      <c r="CO1269" s="206"/>
      <c r="CP1269" s="206"/>
      <c r="CQ1269" s="206"/>
      <c r="CR1269" s="206"/>
      <c r="CS1269" s="206"/>
      <c r="CT1269" s="206"/>
      <c r="CU1269" s="206"/>
      <c r="CV1269" s="206"/>
      <c r="CW1269" s="206"/>
      <c r="CX1269" s="206"/>
      <c r="CY1269" s="206"/>
      <c r="CZ1269" s="206"/>
      <c r="DA1269" s="206"/>
      <c r="DB1269" s="206"/>
      <c r="DC1269" s="206"/>
      <c r="DD1269" s="206"/>
      <c r="DE1269" s="206"/>
      <c r="DF1269" s="206"/>
      <c r="DG1269" s="206"/>
      <c r="DH1269" s="206"/>
      <c r="DI1269" s="206"/>
      <c r="DJ1269" s="206"/>
      <c r="DK1269" s="206"/>
      <c r="DL1269" s="206"/>
      <c r="DM1269" s="206"/>
      <c r="DN1269" s="206"/>
      <c r="DO1269" s="206"/>
      <c r="DP1269" s="206"/>
      <c r="DQ1269" s="206"/>
      <c r="DR1269" s="206"/>
      <c r="DS1269" s="206"/>
      <c r="DT1269" s="206"/>
      <c r="DU1269" s="206"/>
      <c r="DV1269" s="206"/>
      <c r="DW1269" s="206"/>
      <c r="DX1269" s="206"/>
      <c r="DY1269" s="206"/>
      <c r="DZ1269" s="206"/>
      <c r="EA1269" s="206"/>
      <c r="EB1269" s="206"/>
      <c r="EC1269" s="206"/>
      <c r="ED1269" s="206"/>
      <c r="EE1269" s="206"/>
      <c r="EF1269" s="206"/>
      <c r="EG1269" s="206"/>
      <c r="EH1269" s="206"/>
      <c r="EI1269" s="206"/>
      <c r="EJ1269" s="206"/>
      <c r="EK1269" s="206"/>
      <c r="EL1269" s="206"/>
      <c r="EM1269" s="206"/>
      <c r="EN1269" s="206"/>
      <c r="EO1269" s="206"/>
      <c r="EP1269" s="206"/>
      <c r="EQ1269" s="206"/>
      <c r="ER1269" s="206"/>
      <c r="ES1269" s="206"/>
      <c r="ET1269" s="206"/>
      <c r="EU1269" s="206"/>
      <c r="EV1269" s="206"/>
      <c r="EW1269" s="206"/>
      <c r="EX1269" s="206"/>
      <c r="EY1269" s="206"/>
      <c r="EZ1269" s="206"/>
      <c r="FA1269" s="206"/>
      <c r="FB1269" s="206"/>
      <c r="FC1269" s="206"/>
      <c r="FD1269" s="206"/>
      <c r="FE1269" s="206"/>
      <c r="FF1269" s="206"/>
      <c r="FG1269" s="206"/>
      <c r="FH1269" s="206"/>
      <c r="FI1269" s="206"/>
      <c r="FJ1269" s="206"/>
      <c r="FK1269" s="206"/>
      <c r="FL1269" s="206"/>
      <c r="FM1269" s="206"/>
      <c r="FN1269" s="206"/>
      <c r="FO1269" s="206"/>
      <c r="FP1269" s="206"/>
      <c r="FQ1269" s="206"/>
      <c r="FR1269" s="206"/>
      <c r="FS1269" s="206"/>
      <c r="FT1269" s="206"/>
      <c r="FU1269" s="206"/>
      <c r="FV1269" s="206"/>
      <c r="FW1269" s="206"/>
      <c r="FX1269" s="206"/>
      <c r="FY1269" s="206"/>
      <c r="FZ1269" s="206"/>
      <c r="GA1269" s="206"/>
      <c r="GB1269" s="206"/>
      <c r="GC1269" s="206"/>
      <c r="GD1269" s="206"/>
      <c r="GE1269" s="206"/>
      <c r="GF1269" s="206"/>
      <c r="GG1269" s="206"/>
      <c r="GH1269" s="206"/>
      <c r="GI1269" s="206"/>
      <c r="GJ1269" s="206"/>
      <c r="GK1269" s="206"/>
      <c r="GL1269" s="206"/>
      <c r="GM1269" s="206"/>
      <c r="GN1269" s="206"/>
      <c r="GO1269" s="206"/>
      <c r="GP1269" s="206"/>
      <c r="GQ1269" s="206"/>
      <c r="GR1269" s="206"/>
      <c r="GS1269" s="206"/>
      <c r="GT1269" s="206"/>
      <c r="GU1269" s="206"/>
      <c r="GV1269" s="206"/>
      <c r="GW1269" s="206"/>
      <c r="GX1269" s="206"/>
      <c r="GY1269" s="206"/>
      <c r="GZ1269" s="206"/>
      <c r="HA1269" s="206"/>
      <c r="HB1269" s="206"/>
      <c r="HC1269" s="206"/>
      <c r="HD1269" s="206"/>
      <c r="HE1269" s="206"/>
      <c r="HF1269" s="206"/>
      <c r="HG1269" s="206"/>
      <c r="HH1269" s="206"/>
      <c r="HI1269" s="206"/>
      <c r="HJ1269" s="206"/>
      <c r="HK1269" s="206"/>
      <c r="HL1269" s="206"/>
      <c r="HM1269" s="206"/>
      <c r="HN1269" s="206"/>
      <c r="HO1269" s="206"/>
      <c r="HP1269" s="206"/>
      <c r="HQ1269" s="206"/>
      <c r="HR1269" s="206"/>
      <c r="HS1269" s="206"/>
      <c r="HT1269" s="206"/>
      <c r="HU1269" s="206"/>
      <c r="HV1269" s="206"/>
      <c r="HW1269" s="206"/>
      <c r="HX1269" s="206"/>
      <c r="HY1269" s="206"/>
      <c r="HZ1269" s="206"/>
      <c r="IA1269" s="206"/>
      <c r="IB1269" s="206"/>
      <c r="IC1269" s="206"/>
      <c r="ID1269" s="206"/>
      <c r="IE1269" s="206"/>
      <c r="IF1269" s="206"/>
      <c r="IG1269" s="206"/>
      <c r="IH1269" s="206"/>
    </row>
    <row r="1270" spans="1:242" s="225" customFormat="1" hidden="1" x14ac:dyDescent="0.25">
      <c r="A1270" s="206"/>
      <c r="B1270" s="206"/>
      <c r="C1270" s="207">
        <v>43818</v>
      </c>
      <c r="D1270" s="248" t="s">
        <v>2216</v>
      </c>
      <c r="E1270" s="238" t="s">
        <v>2230</v>
      </c>
      <c r="F1270" s="238"/>
      <c r="G1270" s="249" t="s">
        <v>2217</v>
      </c>
      <c r="H1270" s="285"/>
      <c r="I1270" s="263">
        <v>36500</v>
      </c>
      <c r="J1270" s="329">
        <f t="shared" si="19"/>
        <v>7135799</v>
      </c>
      <c r="K1270" s="419"/>
      <c r="L1270" s="287"/>
      <c r="M1270" s="238" t="s">
        <v>2230</v>
      </c>
      <c r="N1270" s="287"/>
      <c r="O1270" s="287"/>
      <c r="P1270" s="287"/>
      <c r="Q1270" s="287"/>
      <c r="R1270" s="287"/>
      <c r="S1270" s="287"/>
      <c r="T1270" s="287"/>
      <c r="U1270" s="287"/>
      <c r="V1270" s="287"/>
      <c r="W1270" s="287"/>
      <c r="X1270" s="287"/>
      <c r="Y1270" s="287"/>
      <c r="Z1270" s="287"/>
      <c r="AA1270" s="287"/>
      <c r="AB1270" s="287"/>
      <c r="AC1270" s="287"/>
      <c r="AD1270" s="287"/>
      <c r="AE1270" s="287"/>
      <c r="AF1270" s="287"/>
      <c r="AG1270" s="287"/>
      <c r="AH1270" s="287"/>
      <c r="AI1270" s="287"/>
      <c r="AJ1270" s="449"/>
      <c r="AK1270" s="206"/>
      <c r="AL1270" s="206"/>
      <c r="AM1270" s="206"/>
      <c r="AN1270" s="206"/>
      <c r="AO1270" s="206"/>
      <c r="AP1270" s="206"/>
      <c r="AQ1270" s="206"/>
      <c r="AR1270" s="206"/>
      <c r="AS1270" s="206"/>
      <c r="AT1270" s="206"/>
      <c r="AU1270" s="206"/>
      <c r="AV1270" s="206"/>
      <c r="AW1270" s="206"/>
      <c r="AX1270" s="206"/>
      <c r="AY1270" s="206"/>
      <c r="AZ1270" s="206"/>
      <c r="BA1270" s="206"/>
      <c r="BB1270" s="206"/>
      <c r="BC1270" s="206"/>
      <c r="BD1270" s="206"/>
      <c r="BE1270" s="206"/>
      <c r="BF1270" s="206"/>
      <c r="BG1270" s="206"/>
      <c r="BH1270" s="206"/>
      <c r="BI1270" s="206"/>
      <c r="BJ1270" s="206"/>
      <c r="BK1270" s="206"/>
      <c r="BL1270" s="206"/>
      <c r="BM1270" s="206"/>
      <c r="BN1270" s="206"/>
      <c r="BO1270" s="206"/>
      <c r="BP1270" s="206"/>
      <c r="BQ1270" s="206"/>
      <c r="BR1270" s="206"/>
      <c r="BS1270" s="206"/>
      <c r="BT1270" s="206"/>
      <c r="BU1270" s="206"/>
      <c r="BV1270" s="206"/>
      <c r="BW1270" s="206"/>
      <c r="BX1270" s="206"/>
      <c r="BY1270" s="206"/>
      <c r="BZ1270" s="206"/>
      <c r="CA1270" s="206"/>
      <c r="CB1270" s="206"/>
      <c r="CC1270" s="206"/>
      <c r="CD1270" s="206"/>
      <c r="CE1270" s="206"/>
      <c r="CF1270" s="206"/>
      <c r="CG1270" s="206"/>
      <c r="CH1270" s="206"/>
      <c r="CI1270" s="206"/>
      <c r="CJ1270" s="206"/>
      <c r="CK1270" s="206"/>
      <c r="CL1270" s="206"/>
      <c r="CM1270" s="206"/>
      <c r="CN1270" s="206"/>
      <c r="CO1270" s="206"/>
      <c r="CP1270" s="206"/>
      <c r="CQ1270" s="206"/>
      <c r="CR1270" s="206"/>
      <c r="CS1270" s="206"/>
      <c r="CT1270" s="206"/>
      <c r="CU1270" s="206"/>
      <c r="CV1270" s="206"/>
      <c r="CW1270" s="206"/>
      <c r="CX1270" s="206"/>
      <c r="CY1270" s="206"/>
      <c r="CZ1270" s="206"/>
      <c r="DA1270" s="206"/>
      <c r="DB1270" s="206"/>
      <c r="DC1270" s="206"/>
      <c r="DD1270" s="206"/>
      <c r="DE1270" s="206"/>
      <c r="DF1270" s="206"/>
      <c r="DG1270" s="206"/>
      <c r="DH1270" s="206"/>
      <c r="DI1270" s="206"/>
      <c r="DJ1270" s="206"/>
      <c r="DK1270" s="206"/>
      <c r="DL1270" s="206"/>
      <c r="DM1270" s="206"/>
      <c r="DN1270" s="206"/>
      <c r="DO1270" s="206"/>
      <c r="DP1270" s="206"/>
      <c r="DQ1270" s="206"/>
      <c r="DR1270" s="206"/>
      <c r="DS1270" s="206"/>
      <c r="DT1270" s="206"/>
      <c r="DU1270" s="206"/>
      <c r="DV1270" s="206"/>
      <c r="DW1270" s="206"/>
      <c r="DX1270" s="206"/>
      <c r="DY1270" s="206"/>
      <c r="DZ1270" s="206"/>
      <c r="EA1270" s="206"/>
      <c r="EB1270" s="206"/>
      <c r="EC1270" s="206"/>
      <c r="ED1270" s="206"/>
      <c r="EE1270" s="206"/>
      <c r="EF1270" s="206"/>
      <c r="EG1270" s="206"/>
      <c r="EH1270" s="206"/>
      <c r="EI1270" s="206"/>
      <c r="EJ1270" s="206"/>
      <c r="EK1270" s="206"/>
      <c r="EL1270" s="206"/>
      <c r="EM1270" s="206"/>
      <c r="EN1270" s="206"/>
      <c r="EO1270" s="206"/>
      <c r="EP1270" s="206"/>
      <c r="EQ1270" s="206"/>
      <c r="ER1270" s="206"/>
      <c r="ES1270" s="206"/>
      <c r="ET1270" s="206"/>
      <c r="EU1270" s="206"/>
      <c r="EV1270" s="206"/>
      <c r="EW1270" s="206"/>
      <c r="EX1270" s="206"/>
      <c r="EY1270" s="206"/>
      <c r="EZ1270" s="206"/>
      <c r="FA1270" s="206"/>
      <c r="FB1270" s="206"/>
      <c r="FC1270" s="206"/>
      <c r="FD1270" s="206"/>
      <c r="FE1270" s="206"/>
      <c r="FF1270" s="206"/>
      <c r="FG1270" s="206"/>
      <c r="FH1270" s="206"/>
      <c r="FI1270" s="206"/>
      <c r="FJ1270" s="206"/>
      <c r="FK1270" s="206"/>
      <c r="FL1270" s="206"/>
      <c r="FM1270" s="206"/>
      <c r="FN1270" s="206"/>
      <c r="FO1270" s="206"/>
      <c r="FP1270" s="206"/>
      <c r="FQ1270" s="206"/>
      <c r="FR1270" s="206"/>
      <c r="FS1270" s="206"/>
      <c r="FT1270" s="206"/>
      <c r="FU1270" s="206"/>
      <c r="FV1270" s="206"/>
      <c r="FW1270" s="206"/>
      <c r="FX1270" s="206"/>
      <c r="FY1270" s="206"/>
      <c r="FZ1270" s="206"/>
      <c r="GA1270" s="206"/>
      <c r="GB1270" s="206"/>
      <c r="GC1270" s="206"/>
      <c r="GD1270" s="206"/>
      <c r="GE1270" s="206"/>
      <c r="GF1270" s="206"/>
      <c r="GG1270" s="206"/>
      <c r="GH1270" s="206"/>
      <c r="GI1270" s="206"/>
      <c r="GJ1270" s="206"/>
      <c r="GK1270" s="206"/>
      <c r="GL1270" s="206"/>
      <c r="GM1270" s="206"/>
      <c r="GN1270" s="206"/>
      <c r="GO1270" s="206"/>
      <c r="GP1270" s="206"/>
      <c r="GQ1270" s="206"/>
      <c r="GR1270" s="206"/>
      <c r="GS1270" s="206"/>
      <c r="GT1270" s="206"/>
      <c r="GU1270" s="206"/>
      <c r="GV1270" s="206"/>
      <c r="GW1270" s="206"/>
      <c r="GX1270" s="206"/>
      <c r="GY1270" s="206"/>
      <c r="GZ1270" s="206"/>
      <c r="HA1270" s="206"/>
      <c r="HB1270" s="206"/>
      <c r="HC1270" s="206"/>
      <c r="HD1270" s="206"/>
      <c r="HE1270" s="206"/>
      <c r="HF1270" s="206"/>
      <c r="HG1270" s="206"/>
      <c r="HH1270" s="206"/>
      <c r="HI1270" s="206"/>
      <c r="HJ1270" s="206"/>
      <c r="HK1270" s="206"/>
      <c r="HL1270" s="206"/>
      <c r="HM1270" s="206"/>
      <c r="HN1270" s="206"/>
      <c r="HO1270" s="206"/>
      <c r="HP1270" s="206"/>
      <c r="HQ1270" s="206"/>
      <c r="HR1270" s="206"/>
      <c r="HS1270" s="206"/>
      <c r="HT1270" s="206"/>
      <c r="HU1270" s="206"/>
      <c r="HV1270" s="206"/>
      <c r="HW1270" s="206"/>
      <c r="HX1270" s="206"/>
      <c r="HY1270" s="206"/>
      <c r="HZ1270" s="206"/>
      <c r="IA1270" s="206"/>
      <c r="IB1270" s="206"/>
      <c r="IC1270" s="206"/>
      <c r="ID1270" s="206"/>
      <c r="IE1270" s="206"/>
      <c r="IF1270" s="206"/>
      <c r="IG1270" s="206"/>
      <c r="IH1270" s="206"/>
    </row>
    <row r="1271" spans="1:242" s="225" customFormat="1" hidden="1" x14ac:dyDescent="0.25">
      <c r="A1271" s="206"/>
      <c r="B1271" s="206"/>
      <c r="C1271" s="207">
        <v>43818</v>
      </c>
      <c r="D1271" s="248" t="s">
        <v>1193</v>
      </c>
      <c r="E1271" s="238" t="s">
        <v>2231</v>
      </c>
      <c r="F1271" s="238"/>
      <c r="G1271" s="249" t="s">
        <v>1999</v>
      </c>
      <c r="H1271" s="285"/>
      <c r="I1271" s="263">
        <v>126000</v>
      </c>
      <c r="J1271" s="329">
        <f t="shared" si="19"/>
        <v>7009799</v>
      </c>
      <c r="K1271" s="419"/>
      <c r="L1271" s="287"/>
      <c r="M1271" s="238" t="s">
        <v>2231</v>
      </c>
      <c r="N1271" s="287"/>
      <c r="O1271" s="287"/>
      <c r="P1271" s="287"/>
      <c r="Q1271" s="287"/>
      <c r="R1271" s="287"/>
      <c r="S1271" s="287"/>
      <c r="T1271" s="287"/>
      <c r="U1271" s="287"/>
      <c r="V1271" s="287"/>
      <c r="W1271" s="287"/>
      <c r="X1271" s="287"/>
      <c r="Y1271" s="287"/>
      <c r="Z1271" s="287"/>
      <c r="AA1271" s="287"/>
      <c r="AB1271" s="287"/>
      <c r="AC1271" s="287"/>
      <c r="AD1271" s="287"/>
      <c r="AE1271" s="287"/>
      <c r="AF1271" s="287"/>
      <c r="AG1271" s="287"/>
      <c r="AH1271" s="287"/>
      <c r="AI1271" s="287"/>
      <c r="AJ1271" s="449"/>
      <c r="AK1271" s="206"/>
      <c r="AL1271" s="206"/>
      <c r="AM1271" s="206"/>
      <c r="AN1271" s="206"/>
      <c r="AO1271" s="206"/>
      <c r="AP1271" s="206"/>
      <c r="AQ1271" s="206"/>
      <c r="AR1271" s="206"/>
      <c r="AS1271" s="206"/>
      <c r="AT1271" s="206"/>
      <c r="AU1271" s="206"/>
      <c r="AV1271" s="206"/>
      <c r="AW1271" s="206"/>
      <c r="AX1271" s="206"/>
      <c r="AY1271" s="206"/>
      <c r="AZ1271" s="206"/>
      <c r="BA1271" s="206"/>
      <c r="BB1271" s="206"/>
      <c r="BC1271" s="206"/>
      <c r="BD1271" s="206"/>
      <c r="BE1271" s="206"/>
      <c r="BF1271" s="206"/>
      <c r="BG1271" s="206"/>
      <c r="BH1271" s="206"/>
      <c r="BI1271" s="206"/>
      <c r="BJ1271" s="206"/>
      <c r="BK1271" s="206"/>
      <c r="BL1271" s="206"/>
      <c r="BM1271" s="206"/>
      <c r="BN1271" s="206"/>
      <c r="BO1271" s="206"/>
      <c r="BP1271" s="206"/>
      <c r="BQ1271" s="206"/>
      <c r="BR1271" s="206"/>
      <c r="BS1271" s="206"/>
      <c r="BT1271" s="206"/>
      <c r="BU1271" s="206"/>
      <c r="BV1271" s="206"/>
      <c r="BW1271" s="206"/>
      <c r="BX1271" s="206"/>
      <c r="BY1271" s="206"/>
      <c r="BZ1271" s="206"/>
      <c r="CA1271" s="206"/>
      <c r="CB1271" s="206"/>
      <c r="CC1271" s="206"/>
      <c r="CD1271" s="206"/>
      <c r="CE1271" s="206"/>
      <c r="CF1271" s="206"/>
      <c r="CG1271" s="206"/>
      <c r="CH1271" s="206"/>
      <c r="CI1271" s="206"/>
      <c r="CJ1271" s="206"/>
      <c r="CK1271" s="206"/>
      <c r="CL1271" s="206"/>
      <c r="CM1271" s="206"/>
      <c r="CN1271" s="206"/>
      <c r="CO1271" s="206"/>
      <c r="CP1271" s="206"/>
      <c r="CQ1271" s="206"/>
      <c r="CR1271" s="206"/>
      <c r="CS1271" s="206"/>
      <c r="CT1271" s="206"/>
      <c r="CU1271" s="206"/>
      <c r="CV1271" s="206"/>
      <c r="CW1271" s="206"/>
      <c r="CX1271" s="206"/>
      <c r="CY1271" s="206"/>
      <c r="CZ1271" s="206"/>
      <c r="DA1271" s="206"/>
      <c r="DB1271" s="206"/>
      <c r="DC1271" s="206"/>
      <c r="DD1271" s="206"/>
      <c r="DE1271" s="206"/>
      <c r="DF1271" s="206"/>
      <c r="DG1271" s="206"/>
      <c r="DH1271" s="206"/>
      <c r="DI1271" s="206"/>
      <c r="DJ1271" s="206"/>
      <c r="DK1271" s="206"/>
      <c r="DL1271" s="206"/>
      <c r="DM1271" s="206"/>
      <c r="DN1271" s="206"/>
      <c r="DO1271" s="206"/>
      <c r="DP1271" s="206"/>
      <c r="DQ1271" s="206"/>
      <c r="DR1271" s="206"/>
      <c r="DS1271" s="206"/>
      <c r="DT1271" s="206"/>
      <c r="DU1271" s="206"/>
      <c r="DV1271" s="206"/>
      <c r="DW1271" s="206"/>
      <c r="DX1271" s="206"/>
      <c r="DY1271" s="206"/>
      <c r="DZ1271" s="206"/>
      <c r="EA1271" s="206"/>
      <c r="EB1271" s="206"/>
      <c r="EC1271" s="206"/>
      <c r="ED1271" s="206"/>
      <c r="EE1271" s="206"/>
      <c r="EF1271" s="206"/>
      <c r="EG1271" s="206"/>
      <c r="EH1271" s="206"/>
      <c r="EI1271" s="206"/>
      <c r="EJ1271" s="206"/>
      <c r="EK1271" s="206"/>
      <c r="EL1271" s="206"/>
      <c r="EM1271" s="206"/>
      <c r="EN1271" s="206"/>
      <c r="EO1271" s="206"/>
      <c r="EP1271" s="206"/>
      <c r="EQ1271" s="206"/>
      <c r="ER1271" s="206"/>
      <c r="ES1271" s="206"/>
      <c r="ET1271" s="206"/>
      <c r="EU1271" s="206"/>
      <c r="EV1271" s="206"/>
      <c r="EW1271" s="206"/>
      <c r="EX1271" s="206"/>
      <c r="EY1271" s="206"/>
      <c r="EZ1271" s="206"/>
      <c r="FA1271" s="206"/>
      <c r="FB1271" s="206"/>
      <c r="FC1271" s="206"/>
      <c r="FD1271" s="206"/>
      <c r="FE1271" s="206"/>
      <c r="FF1271" s="206"/>
      <c r="FG1271" s="206"/>
      <c r="FH1271" s="206"/>
      <c r="FI1271" s="206"/>
      <c r="FJ1271" s="206"/>
      <c r="FK1271" s="206"/>
      <c r="FL1271" s="206"/>
      <c r="FM1271" s="206"/>
      <c r="FN1271" s="206"/>
      <c r="FO1271" s="206"/>
      <c r="FP1271" s="206"/>
      <c r="FQ1271" s="206"/>
      <c r="FR1271" s="206"/>
      <c r="FS1271" s="206"/>
      <c r="FT1271" s="206"/>
      <c r="FU1271" s="206"/>
      <c r="FV1271" s="206"/>
      <c r="FW1271" s="206"/>
      <c r="FX1271" s="206"/>
      <c r="FY1271" s="206"/>
      <c r="FZ1271" s="206"/>
      <c r="GA1271" s="206"/>
      <c r="GB1271" s="206"/>
      <c r="GC1271" s="206"/>
      <c r="GD1271" s="206"/>
      <c r="GE1271" s="206"/>
      <c r="GF1271" s="206"/>
      <c r="GG1271" s="206"/>
      <c r="GH1271" s="206"/>
      <c r="GI1271" s="206"/>
      <c r="GJ1271" s="206"/>
      <c r="GK1271" s="206"/>
      <c r="GL1271" s="206"/>
      <c r="GM1271" s="206"/>
      <c r="GN1271" s="206"/>
      <c r="GO1271" s="206"/>
      <c r="GP1271" s="206"/>
      <c r="GQ1271" s="206"/>
      <c r="GR1271" s="206"/>
      <c r="GS1271" s="206"/>
      <c r="GT1271" s="206"/>
      <c r="GU1271" s="206"/>
      <c r="GV1271" s="206"/>
      <c r="GW1271" s="206"/>
      <c r="GX1271" s="206"/>
      <c r="GY1271" s="206"/>
      <c r="GZ1271" s="206"/>
      <c r="HA1271" s="206"/>
      <c r="HB1271" s="206"/>
      <c r="HC1271" s="206"/>
      <c r="HD1271" s="206"/>
      <c r="HE1271" s="206"/>
      <c r="HF1271" s="206"/>
      <c r="HG1271" s="206"/>
      <c r="HH1271" s="206"/>
      <c r="HI1271" s="206"/>
      <c r="HJ1271" s="206"/>
      <c r="HK1271" s="206"/>
      <c r="HL1271" s="206"/>
      <c r="HM1271" s="206"/>
      <c r="HN1271" s="206"/>
      <c r="HO1271" s="206"/>
      <c r="HP1271" s="206"/>
      <c r="HQ1271" s="206"/>
      <c r="HR1271" s="206"/>
      <c r="HS1271" s="206"/>
      <c r="HT1271" s="206"/>
      <c r="HU1271" s="206"/>
      <c r="HV1271" s="206"/>
      <c r="HW1271" s="206"/>
      <c r="HX1271" s="206"/>
      <c r="HY1271" s="206"/>
      <c r="HZ1271" s="206"/>
      <c r="IA1271" s="206"/>
      <c r="IB1271" s="206"/>
      <c r="IC1271" s="206"/>
      <c r="ID1271" s="206"/>
      <c r="IE1271" s="206"/>
      <c r="IF1271" s="206"/>
      <c r="IG1271" s="206"/>
      <c r="IH1271" s="206"/>
    </row>
    <row r="1272" spans="1:242" s="225" customFormat="1" hidden="1" x14ac:dyDescent="0.25">
      <c r="A1272" s="206"/>
      <c r="B1272" s="206"/>
      <c r="C1272" s="207">
        <v>43818</v>
      </c>
      <c r="D1272" s="248" t="s">
        <v>2218</v>
      </c>
      <c r="E1272" s="238" t="s">
        <v>2232</v>
      </c>
      <c r="F1272" s="238"/>
      <c r="G1272" s="249" t="s">
        <v>2219</v>
      </c>
      <c r="H1272" s="285"/>
      <c r="I1272" s="263">
        <v>1890551</v>
      </c>
      <c r="J1272" s="329">
        <f t="shared" si="19"/>
        <v>5119248</v>
      </c>
      <c r="K1272" s="419"/>
      <c r="L1272" s="287"/>
      <c r="M1272" s="238" t="s">
        <v>2232</v>
      </c>
      <c r="N1272" s="287"/>
      <c r="O1272" s="287"/>
      <c r="P1272" s="287"/>
      <c r="Q1272" s="287"/>
      <c r="R1272" s="287"/>
      <c r="S1272" s="287"/>
      <c r="T1272" s="287"/>
      <c r="U1272" s="287"/>
      <c r="V1272" s="287"/>
      <c r="W1272" s="287"/>
      <c r="X1272" s="287"/>
      <c r="Y1272" s="287"/>
      <c r="Z1272" s="287"/>
      <c r="AA1272" s="287"/>
      <c r="AB1272" s="287"/>
      <c r="AC1272" s="287"/>
      <c r="AD1272" s="287"/>
      <c r="AE1272" s="287"/>
      <c r="AF1272" s="287"/>
      <c r="AG1272" s="287"/>
      <c r="AH1272" s="287"/>
      <c r="AI1272" s="287"/>
      <c r="AJ1272" s="449"/>
      <c r="AK1272" s="206"/>
      <c r="AL1272" s="206"/>
      <c r="AM1272" s="206"/>
      <c r="AN1272" s="206"/>
      <c r="AO1272" s="206"/>
      <c r="AP1272" s="206"/>
      <c r="AQ1272" s="206"/>
      <c r="AR1272" s="206"/>
      <c r="AS1272" s="206"/>
      <c r="AT1272" s="206"/>
      <c r="AU1272" s="206"/>
      <c r="AV1272" s="206"/>
      <c r="AW1272" s="206"/>
      <c r="AX1272" s="206"/>
      <c r="AY1272" s="206"/>
      <c r="AZ1272" s="206"/>
      <c r="BA1272" s="206"/>
      <c r="BB1272" s="206"/>
      <c r="BC1272" s="206"/>
      <c r="BD1272" s="206"/>
      <c r="BE1272" s="206"/>
      <c r="BF1272" s="206"/>
      <c r="BG1272" s="206"/>
      <c r="BH1272" s="206"/>
      <c r="BI1272" s="206"/>
      <c r="BJ1272" s="206"/>
      <c r="BK1272" s="206"/>
      <c r="BL1272" s="206"/>
      <c r="BM1272" s="206"/>
      <c r="BN1272" s="206"/>
      <c r="BO1272" s="206"/>
      <c r="BP1272" s="206"/>
      <c r="BQ1272" s="206"/>
      <c r="BR1272" s="206"/>
      <c r="BS1272" s="206"/>
      <c r="BT1272" s="206"/>
      <c r="BU1272" s="206"/>
      <c r="BV1272" s="206"/>
      <c r="BW1272" s="206"/>
      <c r="BX1272" s="206"/>
      <c r="BY1272" s="206"/>
      <c r="BZ1272" s="206"/>
      <c r="CA1272" s="206"/>
      <c r="CB1272" s="206"/>
      <c r="CC1272" s="206"/>
      <c r="CD1272" s="206"/>
      <c r="CE1272" s="206"/>
      <c r="CF1272" s="206"/>
      <c r="CG1272" s="206"/>
      <c r="CH1272" s="206"/>
      <c r="CI1272" s="206"/>
      <c r="CJ1272" s="206"/>
      <c r="CK1272" s="206"/>
      <c r="CL1272" s="206"/>
      <c r="CM1272" s="206"/>
      <c r="CN1272" s="206"/>
      <c r="CO1272" s="206"/>
      <c r="CP1272" s="206"/>
      <c r="CQ1272" s="206"/>
      <c r="CR1272" s="206"/>
      <c r="CS1272" s="206"/>
      <c r="CT1272" s="206"/>
      <c r="CU1272" s="206"/>
      <c r="CV1272" s="206"/>
      <c r="CW1272" s="206"/>
      <c r="CX1272" s="206"/>
      <c r="CY1272" s="206"/>
      <c r="CZ1272" s="206"/>
      <c r="DA1272" s="206"/>
      <c r="DB1272" s="206"/>
      <c r="DC1272" s="206"/>
      <c r="DD1272" s="206"/>
      <c r="DE1272" s="206"/>
      <c r="DF1272" s="206"/>
      <c r="DG1272" s="206"/>
      <c r="DH1272" s="206"/>
      <c r="DI1272" s="206"/>
      <c r="DJ1272" s="206"/>
      <c r="DK1272" s="206"/>
      <c r="DL1272" s="206"/>
      <c r="DM1272" s="206"/>
      <c r="DN1272" s="206"/>
      <c r="DO1272" s="206"/>
      <c r="DP1272" s="206"/>
      <c r="DQ1272" s="206"/>
      <c r="DR1272" s="206"/>
      <c r="DS1272" s="206"/>
      <c r="DT1272" s="206"/>
      <c r="DU1272" s="206"/>
      <c r="DV1272" s="206"/>
      <c r="DW1272" s="206"/>
      <c r="DX1272" s="206"/>
      <c r="DY1272" s="206"/>
      <c r="DZ1272" s="206"/>
      <c r="EA1272" s="206"/>
      <c r="EB1272" s="206"/>
      <c r="EC1272" s="206"/>
      <c r="ED1272" s="206"/>
      <c r="EE1272" s="206"/>
      <c r="EF1272" s="206"/>
      <c r="EG1272" s="206"/>
      <c r="EH1272" s="206"/>
      <c r="EI1272" s="206"/>
      <c r="EJ1272" s="206"/>
      <c r="EK1272" s="206"/>
      <c r="EL1272" s="206"/>
      <c r="EM1272" s="206"/>
      <c r="EN1272" s="206"/>
      <c r="EO1272" s="206"/>
      <c r="EP1272" s="206"/>
      <c r="EQ1272" s="206"/>
      <c r="ER1272" s="206"/>
      <c r="ES1272" s="206"/>
      <c r="ET1272" s="206"/>
      <c r="EU1272" s="206"/>
      <c r="EV1272" s="206"/>
      <c r="EW1272" s="206"/>
      <c r="EX1272" s="206"/>
      <c r="EY1272" s="206"/>
      <c r="EZ1272" s="206"/>
      <c r="FA1272" s="206"/>
      <c r="FB1272" s="206"/>
      <c r="FC1272" s="206"/>
      <c r="FD1272" s="206"/>
      <c r="FE1272" s="206"/>
      <c r="FF1272" s="206"/>
      <c r="FG1272" s="206"/>
      <c r="FH1272" s="206"/>
      <c r="FI1272" s="206"/>
      <c r="FJ1272" s="206"/>
      <c r="FK1272" s="206"/>
      <c r="FL1272" s="206"/>
      <c r="FM1272" s="206"/>
      <c r="FN1272" s="206"/>
      <c r="FO1272" s="206"/>
      <c r="FP1272" s="206"/>
      <c r="FQ1272" s="206"/>
      <c r="FR1272" s="206"/>
      <c r="FS1272" s="206"/>
      <c r="FT1272" s="206"/>
      <c r="FU1272" s="206"/>
      <c r="FV1272" s="206"/>
      <c r="FW1272" s="206"/>
      <c r="FX1272" s="206"/>
      <c r="FY1272" s="206"/>
      <c r="FZ1272" s="206"/>
      <c r="GA1272" s="206"/>
      <c r="GB1272" s="206"/>
      <c r="GC1272" s="206"/>
      <c r="GD1272" s="206"/>
      <c r="GE1272" s="206"/>
      <c r="GF1272" s="206"/>
      <c r="GG1272" s="206"/>
      <c r="GH1272" s="206"/>
      <c r="GI1272" s="206"/>
      <c r="GJ1272" s="206"/>
      <c r="GK1272" s="206"/>
      <c r="GL1272" s="206"/>
      <c r="GM1272" s="206"/>
      <c r="GN1272" s="206"/>
      <c r="GO1272" s="206"/>
      <c r="GP1272" s="206"/>
      <c r="GQ1272" s="206"/>
      <c r="GR1272" s="206"/>
      <c r="GS1272" s="206"/>
      <c r="GT1272" s="206"/>
      <c r="GU1272" s="206"/>
      <c r="GV1272" s="206"/>
      <c r="GW1272" s="206"/>
      <c r="GX1272" s="206"/>
      <c r="GY1272" s="206"/>
      <c r="GZ1272" s="206"/>
      <c r="HA1272" s="206"/>
      <c r="HB1272" s="206"/>
      <c r="HC1272" s="206"/>
      <c r="HD1272" s="206"/>
      <c r="HE1272" s="206"/>
      <c r="HF1272" s="206"/>
      <c r="HG1272" s="206"/>
      <c r="HH1272" s="206"/>
      <c r="HI1272" s="206"/>
      <c r="HJ1272" s="206"/>
      <c r="HK1272" s="206"/>
      <c r="HL1272" s="206"/>
      <c r="HM1272" s="206"/>
      <c r="HN1272" s="206"/>
      <c r="HO1272" s="206"/>
      <c r="HP1272" s="206"/>
      <c r="HQ1272" s="206"/>
      <c r="HR1272" s="206"/>
      <c r="HS1272" s="206"/>
      <c r="HT1272" s="206"/>
      <c r="HU1272" s="206"/>
      <c r="HV1272" s="206"/>
      <c r="HW1272" s="206"/>
      <c r="HX1272" s="206"/>
      <c r="HY1272" s="206"/>
      <c r="HZ1272" s="206"/>
      <c r="IA1272" s="206"/>
      <c r="IB1272" s="206"/>
      <c r="IC1272" s="206"/>
      <c r="ID1272" s="206"/>
      <c r="IE1272" s="206"/>
      <c r="IF1272" s="206"/>
      <c r="IG1272" s="206"/>
      <c r="IH1272" s="206"/>
    </row>
    <row r="1273" spans="1:242" s="225" customFormat="1" hidden="1" x14ac:dyDescent="0.25">
      <c r="A1273" s="206"/>
      <c r="B1273" s="206"/>
      <c r="C1273" s="207">
        <v>43818</v>
      </c>
      <c r="D1273" s="248" t="s">
        <v>2233</v>
      </c>
      <c r="E1273" s="238"/>
      <c r="F1273" s="238"/>
      <c r="G1273" s="249"/>
      <c r="H1273" s="349">
        <v>1305000</v>
      </c>
      <c r="I1273" s="263"/>
      <c r="J1273" s="329">
        <f t="shared" si="19"/>
        <v>6424248</v>
      </c>
      <c r="K1273" s="419"/>
      <c r="L1273" s="287"/>
      <c r="M1273" s="238"/>
      <c r="N1273" s="287"/>
      <c r="O1273" s="287"/>
      <c r="P1273" s="287"/>
      <c r="Q1273" s="287"/>
      <c r="R1273" s="287"/>
      <c r="S1273" s="287"/>
      <c r="T1273" s="287"/>
      <c r="U1273" s="287"/>
      <c r="V1273" s="287"/>
      <c r="W1273" s="287"/>
      <c r="X1273" s="287"/>
      <c r="Y1273" s="287"/>
      <c r="Z1273" s="287"/>
      <c r="AA1273" s="287"/>
      <c r="AB1273" s="287"/>
      <c r="AC1273" s="287"/>
      <c r="AD1273" s="287"/>
      <c r="AE1273" s="287"/>
      <c r="AF1273" s="287"/>
      <c r="AG1273" s="287"/>
      <c r="AH1273" s="287"/>
      <c r="AI1273" s="287"/>
      <c r="AJ1273" s="449"/>
      <c r="AK1273" s="206"/>
      <c r="AL1273" s="206"/>
      <c r="AM1273" s="206"/>
      <c r="AN1273" s="206"/>
      <c r="AO1273" s="206"/>
      <c r="AP1273" s="206"/>
      <c r="AQ1273" s="206"/>
      <c r="AR1273" s="206"/>
      <c r="AS1273" s="206"/>
      <c r="AT1273" s="206"/>
      <c r="AU1273" s="206"/>
      <c r="AV1273" s="206"/>
      <c r="AW1273" s="206"/>
      <c r="AX1273" s="206"/>
      <c r="AY1273" s="206"/>
      <c r="AZ1273" s="206"/>
      <c r="BA1273" s="206"/>
      <c r="BB1273" s="206"/>
      <c r="BC1273" s="206"/>
      <c r="BD1273" s="206"/>
      <c r="BE1273" s="206"/>
      <c r="BF1273" s="206"/>
      <c r="BG1273" s="206"/>
      <c r="BH1273" s="206"/>
      <c r="BI1273" s="206"/>
      <c r="BJ1273" s="206"/>
      <c r="BK1273" s="206"/>
      <c r="BL1273" s="206"/>
      <c r="BM1273" s="206"/>
      <c r="BN1273" s="206"/>
      <c r="BO1273" s="206"/>
      <c r="BP1273" s="206"/>
      <c r="BQ1273" s="206"/>
      <c r="BR1273" s="206"/>
      <c r="BS1273" s="206"/>
      <c r="BT1273" s="206"/>
      <c r="BU1273" s="206"/>
      <c r="BV1273" s="206"/>
      <c r="BW1273" s="206"/>
      <c r="BX1273" s="206"/>
      <c r="BY1273" s="206"/>
      <c r="BZ1273" s="206"/>
      <c r="CA1273" s="206"/>
      <c r="CB1273" s="206"/>
      <c r="CC1273" s="206"/>
      <c r="CD1273" s="206"/>
      <c r="CE1273" s="206"/>
      <c r="CF1273" s="206"/>
      <c r="CG1273" s="206"/>
      <c r="CH1273" s="206"/>
      <c r="CI1273" s="206"/>
      <c r="CJ1273" s="206"/>
      <c r="CK1273" s="206"/>
      <c r="CL1273" s="206"/>
      <c r="CM1273" s="206"/>
      <c r="CN1273" s="206"/>
      <c r="CO1273" s="206"/>
      <c r="CP1273" s="206"/>
      <c r="CQ1273" s="206"/>
      <c r="CR1273" s="206"/>
      <c r="CS1273" s="206"/>
      <c r="CT1273" s="206"/>
      <c r="CU1273" s="206"/>
      <c r="CV1273" s="206"/>
      <c r="CW1273" s="206"/>
      <c r="CX1273" s="206"/>
      <c r="CY1273" s="206"/>
      <c r="CZ1273" s="206"/>
      <c r="DA1273" s="206"/>
      <c r="DB1273" s="206"/>
      <c r="DC1273" s="206"/>
      <c r="DD1273" s="206"/>
      <c r="DE1273" s="206"/>
      <c r="DF1273" s="206"/>
      <c r="DG1273" s="206"/>
      <c r="DH1273" s="206"/>
      <c r="DI1273" s="206"/>
      <c r="DJ1273" s="206"/>
      <c r="DK1273" s="206"/>
      <c r="DL1273" s="206"/>
      <c r="DM1273" s="206"/>
      <c r="DN1273" s="206"/>
      <c r="DO1273" s="206"/>
      <c r="DP1273" s="206"/>
      <c r="DQ1273" s="206"/>
      <c r="DR1273" s="206"/>
      <c r="DS1273" s="206"/>
      <c r="DT1273" s="206"/>
      <c r="DU1273" s="206"/>
      <c r="DV1273" s="206"/>
      <c r="DW1273" s="206"/>
      <c r="DX1273" s="206"/>
      <c r="DY1273" s="206"/>
      <c r="DZ1273" s="206"/>
      <c r="EA1273" s="206"/>
      <c r="EB1273" s="206"/>
      <c r="EC1273" s="206"/>
      <c r="ED1273" s="206"/>
      <c r="EE1273" s="206"/>
      <c r="EF1273" s="206"/>
      <c r="EG1273" s="206"/>
      <c r="EH1273" s="206"/>
      <c r="EI1273" s="206"/>
      <c r="EJ1273" s="206"/>
      <c r="EK1273" s="206"/>
      <c r="EL1273" s="206"/>
      <c r="EM1273" s="206"/>
      <c r="EN1273" s="206"/>
      <c r="EO1273" s="206"/>
      <c r="EP1273" s="206"/>
      <c r="EQ1273" s="206"/>
      <c r="ER1273" s="206"/>
      <c r="ES1273" s="206"/>
      <c r="ET1273" s="206"/>
      <c r="EU1273" s="206"/>
      <c r="EV1273" s="206"/>
      <c r="EW1273" s="206"/>
      <c r="EX1273" s="206"/>
      <c r="EY1273" s="206"/>
      <c r="EZ1273" s="206"/>
      <c r="FA1273" s="206"/>
      <c r="FB1273" s="206"/>
      <c r="FC1273" s="206"/>
      <c r="FD1273" s="206"/>
      <c r="FE1273" s="206"/>
      <c r="FF1273" s="206"/>
      <c r="FG1273" s="206"/>
      <c r="FH1273" s="206"/>
      <c r="FI1273" s="206"/>
      <c r="FJ1273" s="206"/>
      <c r="FK1273" s="206"/>
      <c r="FL1273" s="206"/>
      <c r="FM1273" s="206"/>
      <c r="FN1273" s="206"/>
      <c r="FO1273" s="206"/>
      <c r="FP1273" s="206"/>
      <c r="FQ1273" s="206"/>
      <c r="FR1273" s="206"/>
      <c r="FS1273" s="206"/>
      <c r="FT1273" s="206"/>
      <c r="FU1273" s="206"/>
      <c r="FV1273" s="206"/>
      <c r="FW1273" s="206"/>
      <c r="FX1273" s="206"/>
      <c r="FY1273" s="206"/>
      <c r="FZ1273" s="206"/>
      <c r="GA1273" s="206"/>
      <c r="GB1273" s="206"/>
      <c r="GC1273" s="206"/>
      <c r="GD1273" s="206"/>
      <c r="GE1273" s="206"/>
      <c r="GF1273" s="206"/>
      <c r="GG1273" s="206"/>
      <c r="GH1273" s="206"/>
      <c r="GI1273" s="206"/>
      <c r="GJ1273" s="206"/>
      <c r="GK1273" s="206"/>
      <c r="GL1273" s="206"/>
      <c r="GM1273" s="206"/>
      <c r="GN1273" s="206"/>
      <c r="GO1273" s="206"/>
      <c r="GP1273" s="206"/>
      <c r="GQ1273" s="206"/>
      <c r="GR1273" s="206"/>
      <c r="GS1273" s="206"/>
      <c r="GT1273" s="206"/>
      <c r="GU1273" s="206"/>
      <c r="GV1273" s="206"/>
      <c r="GW1273" s="206"/>
      <c r="GX1273" s="206"/>
      <c r="GY1273" s="206"/>
      <c r="GZ1273" s="206"/>
      <c r="HA1273" s="206"/>
      <c r="HB1273" s="206"/>
      <c r="HC1273" s="206"/>
      <c r="HD1273" s="206"/>
      <c r="HE1273" s="206"/>
      <c r="HF1273" s="206"/>
      <c r="HG1273" s="206"/>
      <c r="HH1273" s="206"/>
      <c r="HI1273" s="206"/>
      <c r="HJ1273" s="206"/>
      <c r="HK1273" s="206"/>
      <c r="HL1273" s="206"/>
      <c r="HM1273" s="206"/>
      <c r="HN1273" s="206"/>
      <c r="HO1273" s="206"/>
      <c r="HP1273" s="206"/>
      <c r="HQ1273" s="206"/>
      <c r="HR1273" s="206"/>
      <c r="HS1273" s="206"/>
      <c r="HT1273" s="206"/>
      <c r="HU1273" s="206"/>
      <c r="HV1273" s="206"/>
      <c r="HW1273" s="206"/>
      <c r="HX1273" s="206"/>
      <c r="HY1273" s="206"/>
      <c r="HZ1273" s="206"/>
      <c r="IA1273" s="206"/>
      <c r="IB1273" s="206"/>
      <c r="IC1273" s="206"/>
      <c r="ID1273" s="206"/>
      <c r="IE1273" s="206"/>
      <c r="IF1273" s="206"/>
      <c r="IG1273" s="206"/>
      <c r="IH1273" s="206"/>
    </row>
    <row r="1274" spans="1:242" s="225" customFormat="1" hidden="1" x14ac:dyDescent="0.25">
      <c r="A1274" s="206"/>
      <c r="B1274" s="206"/>
      <c r="C1274" s="207">
        <v>43818</v>
      </c>
      <c r="D1274" s="248" t="s">
        <v>2220</v>
      </c>
      <c r="E1274" s="238" t="s">
        <v>2235</v>
      </c>
      <c r="F1274" s="238"/>
      <c r="G1274" s="249" t="s">
        <v>2219</v>
      </c>
      <c r="H1274" s="285"/>
      <c r="I1274" s="263">
        <v>1234053</v>
      </c>
      <c r="J1274" s="329">
        <f t="shared" si="19"/>
        <v>5190195</v>
      </c>
      <c r="K1274" s="419"/>
      <c r="L1274" s="287"/>
      <c r="M1274" s="238" t="s">
        <v>2235</v>
      </c>
      <c r="N1274" s="287"/>
      <c r="O1274" s="287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449"/>
      <c r="AK1274" s="206"/>
      <c r="AL1274" s="206"/>
      <c r="AM1274" s="206"/>
      <c r="AN1274" s="206"/>
      <c r="AO1274" s="206"/>
      <c r="AP1274" s="206"/>
      <c r="AQ1274" s="206"/>
      <c r="AR1274" s="206"/>
      <c r="AS1274" s="206"/>
      <c r="AT1274" s="206"/>
      <c r="AU1274" s="206"/>
      <c r="AV1274" s="206"/>
      <c r="AW1274" s="206"/>
      <c r="AX1274" s="206"/>
      <c r="AY1274" s="206"/>
      <c r="AZ1274" s="206"/>
      <c r="BA1274" s="206"/>
      <c r="BB1274" s="206"/>
      <c r="BC1274" s="206"/>
      <c r="BD1274" s="206"/>
      <c r="BE1274" s="206"/>
      <c r="BF1274" s="206"/>
      <c r="BG1274" s="206"/>
      <c r="BH1274" s="206"/>
      <c r="BI1274" s="206"/>
      <c r="BJ1274" s="206"/>
      <c r="BK1274" s="206"/>
      <c r="BL1274" s="206"/>
      <c r="BM1274" s="206"/>
      <c r="BN1274" s="206"/>
      <c r="BO1274" s="206"/>
      <c r="BP1274" s="206"/>
      <c r="BQ1274" s="206"/>
      <c r="BR1274" s="206"/>
      <c r="BS1274" s="206"/>
      <c r="BT1274" s="206"/>
      <c r="BU1274" s="206"/>
      <c r="BV1274" s="206"/>
      <c r="BW1274" s="206"/>
      <c r="BX1274" s="206"/>
      <c r="BY1274" s="206"/>
      <c r="BZ1274" s="206"/>
      <c r="CA1274" s="206"/>
      <c r="CB1274" s="206"/>
      <c r="CC1274" s="206"/>
      <c r="CD1274" s="206"/>
      <c r="CE1274" s="206"/>
      <c r="CF1274" s="206"/>
      <c r="CG1274" s="206"/>
      <c r="CH1274" s="206"/>
      <c r="CI1274" s="206"/>
      <c r="CJ1274" s="206"/>
      <c r="CK1274" s="206"/>
      <c r="CL1274" s="206"/>
      <c r="CM1274" s="206"/>
      <c r="CN1274" s="206"/>
      <c r="CO1274" s="206"/>
      <c r="CP1274" s="206"/>
      <c r="CQ1274" s="206"/>
      <c r="CR1274" s="206"/>
      <c r="CS1274" s="206"/>
      <c r="CT1274" s="206"/>
      <c r="CU1274" s="206"/>
      <c r="CV1274" s="206"/>
      <c r="CW1274" s="206"/>
      <c r="CX1274" s="206"/>
      <c r="CY1274" s="206"/>
      <c r="CZ1274" s="206"/>
      <c r="DA1274" s="206"/>
      <c r="DB1274" s="206"/>
      <c r="DC1274" s="206"/>
      <c r="DD1274" s="206"/>
      <c r="DE1274" s="206"/>
      <c r="DF1274" s="206"/>
      <c r="DG1274" s="206"/>
      <c r="DH1274" s="206"/>
      <c r="DI1274" s="206"/>
      <c r="DJ1274" s="206"/>
      <c r="DK1274" s="206"/>
      <c r="DL1274" s="206"/>
      <c r="DM1274" s="206"/>
      <c r="DN1274" s="206"/>
      <c r="DO1274" s="206"/>
      <c r="DP1274" s="206"/>
      <c r="DQ1274" s="206"/>
      <c r="DR1274" s="206"/>
      <c r="DS1274" s="206"/>
      <c r="DT1274" s="206"/>
      <c r="DU1274" s="206"/>
      <c r="DV1274" s="206"/>
      <c r="DW1274" s="206"/>
      <c r="DX1274" s="206"/>
      <c r="DY1274" s="206"/>
      <c r="DZ1274" s="206"/>
      <c r="EA1274" s="206"/>
      <c r="EB1274" s="206"/>
      <c r="EC1274" s="206"/>
      <c r="ED1274" s="206"/>
      <c r="EE1274" s="206"/>
      <c r="EF1274" s="206"/>
      <c r="EG1274" s="206"/>
      <c r="EH1274" s="206"/>
      <c r="EI1274" s="206"/>
      <c r="EJ1274" s="206"/>
      <c r="EK1274" s="206"/>
      <c r="EL1274" s="206"/>
      <c r="EM1274" s="206"/>
      <c r="EN1274" s="206"/>
      <c r="EO1274" s="206"/>
      <c r="EP1274" s="206"/>
      <c r="EQ1274" s="206"/>
      <c r="ER1274" s="206"/>
      <c r="ES1274" s="206"/>
      <c r="ET1274" s="206"/>
      <c r="EU1274" s="206"/>
      <c r="EV1274" s="206"/>
      <c r="EW1274" s="206"/>
      <c r="EX1274" s="206"/>
      <c r="EY1274" s="206"/>
      <c r="EZ1274" s="206"/>
      <c r="FA1274" s="206"/>
      <c r="FB1274" s="206"/>
      <c r="FC1274" s="206"/>
      <c r="FD1274" s="206"/>
      <c r="FE1274" s="206"/>
      <c r="FF1274" s="206"/>
      <c r="FG1274" s="206"/>
      <c r="FH1274" s="206"/>
      <c r="FI1274" s="206"/>
      <c r="FJ1274" s="206"/>
      <c r="FK1274" s="206"/>
      <c r="FL1274" s="206"/>
      <c r="FM1274" s="206"/>
      <c r="FN1274" s="206"/>
      <c r="FO1274" s="206"/>
      <c r="FP1274" s="206"/>
      <c r="FQ1274" s="206"/>
      <c r="FR1274" s="206"/>
      <c r="FS1274" s="206"/>
      <c r="FT1274" s="206"/>
      <c r="FU1274" s="206"/>
      <c r="FV1274" s="206"/>
      <c r="FW1274" s="206"/>
      <c r="FX1274" s="206"/>
      <c r="FY1274" s="206"/>
      <c r="FZ1274" s="206"/>
      <c r="GA1274" s="206"/>
      <c r="GB1274" s="206"/>
      <c r="GC1274" s="206"/>
      <c r="GD1274" s="206"/>
      <c r="GE1274" s="206"/>
      <c r="GF1274" s="206"/>
      <c r="GG1274" s="206"/>
      <c r="GH1274" s="206"/>
      <c r="GI1274" s="206"/>
      <c r="GJ1274" s="206"/>
      <c r="GK1274" s="206"/>
      <c r="GL1274" s="206"/>
      <c r="GM1274" s="206"/>
      <c r="GN1274" s="206"/>
      <c r="GO1274" s="206"/>
      <c r="GP1274" s="206"/>
      <c r="GQ1274" s="206"/>
      <c r="GR1274" s="206"/>
      <c r="GS1274" s="206"/>
      <c r="GT1274" s="206"/>
      <c r="GU1274" s="206"/>
      <c r="GV1274" s="206"/>
      <c r="GW1274" s="206"/>
      <c r="GX1274" s="206"/>
      <c r="GY1274" s="206"/>
      <c r="GZ1274" s="206"/>
      <c r="HA1274" s="206"/>
      <c r="HB1274" s="206"/>
      <c r="HC1274" s="206"/>
      <c r="HD1274" s="206"/>
      <c r="HE1274" s="206"/>
      <c r="HF1274" s="206"/>
      <c r="HG1274" s="206"/>
      <c r="HH1274" s="206"/>
      <c r="HI1274" s="206"/>
      <c r="HJ1274" s="206"/>
      <c r="HK1274" s="206"/>
      <c r="HL1274" s="206"/>
      <c r="HM1274" s="206"/>
      <c r="HN1274" s="206"/>
      <c r="HO1274" s="206"/>
      <c r="HP1274" s="206"/>
      <c r="HQ1274" s="206"/>
      <c r="HR1274" s="206"/>
      <c r="HS1274" s="206"/>
      <c r="HT1274" s="206"/>
      <c r="HU1274" s="206"/>
      <c r="HV1274" s="206"/>
      <c r="HW1274" s="206"/>
      <c r="HX1274" s="206"/>
      <c r="HY1274" s="206"/>
      <c r="HZ1274" s="206"/>
      <c r="IA1274" s="206"/>
      <c r="IB1274" s="206"/>
      <c r="IC1274" s="206"/>
      <c r="ID1274" s="206"/>
      <c r="IE1274" s="206"/>
      <c r="IF1274" s="206"/>
      <c r="IG1274" s="206"/>
      <c r="IH1274" s="206"/>
    </row>
    <row r="1275" spans="1:242" s="225" customFormat="1" hidden="1" x14ac:dyDescent="0.25">
      <c r="A1275" s="206"/>
      <c r="B1275" s="206"/>
      <c r="C1275" s="207">
        <v>43818</v>
      </c>
      <c r="D1275" s="248" t="s">
        <v>2234</v>
      </c>
      <c r="E1275" s="238"/>
      <c r="F1275" s="238"/>
      <c r="G1275" s="249"/>
      <c r="H1275" s="349">
        <v>2155000</v>
      </c>
      <c r="I1275" s="263"/>
      <c r="J1275" s="329">
        <f t="shared" si="19"/>
        <v>7345195</v>
      </c>
      <c r="K1275" s="419"/>
      <c r="L1275" s="287"/>
      <c r="M1275" s="238"/>
      <c r="N1275" s="287"/>
      <c r="O1275" s="287"/>
      <c r="P1275" s="287"/>
      <c r="Q1275" s="287"/>
      <c r="R1275" s="287"/>
      <c r="S1275" s="287"/>
      <c r="T1275" s="287"/>
      <c r="U1275" s="287"/>
      <c r="V1275" s="287"/>
      <c r="W1275" s="287"/>
      <c r="X1275" s="287"/>
      <c r="Y1275" s="287"/>
      <c r="Z1275" s="287"/>
      <c r="AA1275" s="287"/>
      <c r="AB1275" s="287"/>
      <c r="AC1275" s="287"/>
      <c r="AD1275" s="287"/>
      <c r="AE1275" s="287"/>
      <c r="AF1275" s="287"/>
      <c r="AG1275" s="287"/>
      <c r="AH1275" s="287"/>
      <c r="AI1275" s="287"/>
      <c r="AJ1275" s="449"/>
      <c r="AK1275" s="206"/>
      <c r="AL1275" s="206"/>
      <c r="AM1275" s="206"/>
      <c r="AN1275" s="206"/>
      <c r="AO1275" s="206"/>
      <c r="AP1275" s="206"/>
      <c r="AQ1275" s="206"/>
      <c r="AR1275" s="206"/>
      <c r="AS1275" s="206"/>
      <c r="AT1275" s="206"/>
      <c r="AU1275" s="206"/>
      <c r="AV1275" s="206"/>
      <c r="AW1275" s="206"/>
      <c r="AX1275" s="206"/>
      <c r="AY1275" s="206"/>
      <c r="AZ1275" s="206"/>
      <c r="BA1275" s="206"/>
      <c r="BB1275" s="206"/>
      <c r="BC1275" s="206"/>
      <c r="BD1275" s="206"/>
      <c r="BE1275" s="206"/>
      <c r="BF1275" s="206"/>
      <c r="BG1275" s="206"/>
      <c r="BH1275" s="206"/>
      <c r="BI1275" s="206"/>
      <c r="BJ1275" s="206"/>
      <c r="BK1275" s="206"/>
      <c r="BL1275" s="206"/>
      <c r="BM1275" s="206"/>
      <c r="BN1275" s="206"/>
      <c r="BO1275" s="206"/>
      <c r="BP1275" s="206"/>
      <c r="BQ1275" s="206"/>
      <c r="BR1275" s="206"/>
      <c r="BS1275" s="206"/>
      <c r="BT1275" s="206"/>
      <c r="BU1275" s="206"/>
      <c r="BV1275" s="206"/>
      <c r="BW1275" s="206"/>
      <c r="BX1275" s="206"/>
      <c r="BY1275" s="206"/>
      <c r="BZ1275" s="206"/>
      <c r="CA1275" s="206"/>
      <c r="CB1275" s="206"/>
      <c r="CC1275" s="206"/>
      <c r="CD1275" s="206"/>
      <c r="CE1275" s="206"/>
      <c r="CF1275" s="206"/>
      <c r="CG1275" s="206"/>
      <c r="CH1275" s="206"/>
      <c r="CI1275" s="206"/>
      <c r="CJ1275" s="206"/>
      <c r="CK1275" s="206"/>
      <c r="CL1275" s="206"/>
      <c r="CM1275" s="206"/>
      <c r="CN1275" s="206"/>
      <c r="CO1275" s="206"/>
      <c r="CP1275" s="206"/>
      <c r="CQ1275" s="206"/>
      <c r="CR1275" s="206"/>
      <c r="CS1275" s="206"/>
      <c r="CT1275" s="206"/>
      <c r="CU1275" s="206"/>
      <c r="CV1275" s="206"/>
      <c r="CW1275" s="206"/>
      <c r="CX1275" s="206"/>
      <c r="CY1275" s="206"/>
      <c r="CZ1275" s="206"/>
      <c r="DA1275" s="206"/>
      <c r="DB1275" s="206"/>
      <c r="DC1275" s="206"/>
      <c r="DD1275" s="206"/>
      <c r="DE1275" s="206"/>
      <c r="DF1275" s="206"/>
      <c r="DG1275" s="206"/>
      <c r="DH1275" s="206"/>
      <c r="DI1275" s="206"/>
      <c r="DJ1275" s="206"/>
      <c r="DK1275" s="206"/>
      <c r="DL1275" s="206"/>
      <c r="DM1275" s="206"/>
      <c r="DN1275" s="206"/>
      <c r="DO1275" s="206"/>
      <c r="DP1275" s="206"/>
      <c r="DQ1275" s="206"/>
      <c r="DR1275" s="206"/>
      <c r="DS1275" s="206"/>
      <c r="DT1275" s="206"/>
      <c r="DU1275" s="206"/>
      <c r="DV1275" s="206"/>
      <c r="DW1275" s="206"/>
      <c r="DX1275" s="206"/>
      <c r="DY1275" s="206"/>
      <c r="DZ1275" s="206"/>
      <c r="EA1275" s="206"/>
      <c r="EB1275" s="206"/>
      <c r="EC1275" s="206"/>
      <c r="ED1275" s="206"/>
      <c r="EE1275" s="206"/>
      <c r="EF1275" s="206"/>
      <c r="EG1275" s="206"/>
      <c r="EH1275" s="206"/>
      <c r="EI1275" s="206"/>
      <c r="EJ1275" s="206"/>
      <c r="EK1275" s="206"/>
      <c r="EL1275" s="206"/>
      <c r="EM1275" s="206"/>
      <c r="EN1275" s="206"/>
      <c r="EO1275" s="206"/>
      <c r="EP1275" s="206"/>
      <c r="EQ1275" s="206"/>
      <c r="ER1275" s="206"/>
      <c r="ES1275" s="206"/>
      <c r="ET1275" s="206"/>
      <c r="EU1275" s="206"/>
      <c r="EV1275" s="206"/>
      <c r="EW1275" s="206"/>
      <c r="EX1275" s="206"/>
      <c r="EY1275" s="206"/>
      <c r="EZ1275" s="206"/>
      <c r="FA1275" s="206"/>
      <c r="FB1275" s="206"/>
      <c r="FC1275" s="206"/>
      <c r="FD1275" s="206"/>
      <c r="FE1275" s="206"/>
      <c r="FF1275" s="206"/>
      <c r="FG1275" s="206"/>
      <c r="FH1275" s="206"/>
      <c r="FI1275" s="206"/>
      <c r="FJ1275" s="206"/>
      <c r="FK1275" s="206"/>
      <c r="FL1275" s="206"/>
      <c r="FM1275" s="206"/>
      <c r="FN1275" s="206"/>
      <c r="FO1275" s="206"/>
      <c r="FP1275" s="206"/>
      <c r="FQ1275" s="206"/>
      <c r="FR1275" s="206"/>
      <c r="FS1275" s="206"/>
      <c r="FT1275" s="206"/>
      <c r="FU1275" s="206"/>
      <c r="FV1275" s="206"/>
      <c r="FW1275" s="206"/>
      <c r="FX1275" s="206"/>
      <c r="FY1275" s="206"/>
      <c r="FZ1275" s="206"/>
      <c r="GA1275" s="206"/>
      <c r="GB1275" s="206"/>
      <c r="GC1275" s="206"/>
      <c r="GD1275" s="206"/>
      <c r="GE1275" s="206"/>
      <c r="GF1275" s="206"/>
      <c r="GG1275" s="206"/>
      <c r="GH1275" s="206"/>
      <c r="GI1275" s="206"/>
      <c r="GJ1275" s="206"/>
      <c r="GK1275" s="206"/>
      <c r="GL1275" s="206"/>
      <c r="GM1275" s="206"/>
      <c r="GN1275" s="206"/>
      <c r="GO1275" s="206"/>
      <c r="GP1275" s="206"/>
      <c r="GQ1275" s="206"/>
      <c r="GR1275" s="206"/>
      <c r="GS1275" s="206"/>
      <c r="GT1275" s="206"/>
      <c r="GU1275" s="206"/>
      <c r="GV1275" s="206"/>
      <c r="GW1275" s="206"/>
      <c r="GX1275" s="206"/>
      <c r="GY1275" s="206"/>
      <c r="GZ1275" s="206"/>
      <c r="HA1275" s="206"/>
      <c r="HB1275" s="206"/>
      <c r="HC1275" s="206"/>
      <c r="HD1275" s="206"/>
      <c r="HE1275" s="206"/>
      <c r="HF1275" s="206"/>
      <c r="HG1275" s="206"/>
      <c r="HH1275" s="206"/>
      <c r="HI1275" s="206"/>
      <c r="HJ1275" s="206"/>
      <c r="HK1275" s="206"/>
      <c r="HL1275" s="206"/>
      <c r="HM1275" s="206"/>
      <c r="HN1275" s="206"/>
      <c r="HO1275" s="206"/>
      <c r="HP1275" s="206"/>
      <c r="HQ1275" s="206"/>
      <c r="HR1275" s="206"/>
      <c r="HS1275" s="206"/>
      <c r="HT1275" s="206"/>
      <c r="HU1275" s="206"/>
      <c r="HV1275" s="206"/>
      <c r="HW1275" s="206"/>
      <c r="HX1275" s="206"/>
      <c r="HY1275" s="206"/>
      <c r="HZ1275" s="206"/>
      <c r="IA1275" s="206"/>
      <c r="IB1275" s="206"/>
      <c r="IC1275" s="206"/>
      <c r="ID1275" s="206"/>
      <c r="IE1275" s="206"/>
      <c r="IF1275" s="206"/>
      <c r="IG1275" s="206"/>
      <c r="IH1275" s="206"/>
    </row>
    <row r="1276" spans="1:242" s="225" customFormat="1" hidden="1" x14ac:dyDescent="0.25">
      <c r="A1276" s="206"/>
      <c r="B1276" s="206"/>
      <c r="C1276" s="207">
        <v>43818</v>
      </c>
      <c r="D1276" s="248" t="s">
        <v>2238</v>
      </c>
      <c r="E1276" s="238" t="s">
        <v>2237</v>
      </c>
      <c r="F1276" s="238"/>
      <c r="G1276" s="249" t="s">
        <v>1521</v>
      </c>
      <c r="H1276" s="285"/>
      <c r="I1276" s="415">
        <v>1197000</v>
      </c>
      <c r="J1276" s="329">
        <f t="shared" si="19"/>
        <v>6148195</v>
      </c>
      <c r="K1276" s="419"/>
      <c r="L1276" s="287"/>
      <c r="M1276" s="238" t="s">
        <v>2237</v>
      </c>
      <c r="N1276" s="287"/>
      <c r="O1276" s="287"/>
      <c r="P1276" s="287"/>
      <c r="Q1276" s="287"/>
      <c r="R1276" s="287"/>
      <c r="S1276" s="287"/>
      <c r="T1276" s="287"/>
      <c r="U1276" s="287"/>
      <c r="V1276" s="287"/>
      <c r="W1276" s="287"/>
      <c r="X1276" s="287"/>
      <c r="Y1276" s="287"/>
      <c r="Z1276" s="287"/>
      <c r="AA1276" s="287"/>
      <c r="AB1276" s="287"/>
      <c r="AC1276" s="287"/>
      <c r="AD1276" s="287"/>
      <c r="AE1276" s="287"/>
      <c r="AF1276" s="287"/>
      <c r="AG1276" s="287"/>
      <c r="AH1276" s="287"/>
      <c r="AI1276" s="287"/>
      <c r="AJ1276" s="449"/>
      <c r="AK1276" s="206"/>
      <c r="AL1276" s="206"/>
      <c r="AM1276" s="206"/>
      <c r="AN1276" s="206"/>
      <c r="AO1276" s="206"/>
      <c r="AP1276" s="206"/>
      <c r="AQ1276" s="206"/>
      <c r="AR1276" s="206"/>
      <c r="AS1276" s="206"/>
      <c r="AT1276" s="206"/>
      <c r="AU1276" s="206"/>
      <c r="AV1276" s="206"/>
      <c r="AW1276" s="206"/>
      <c r="AX1276" s="206"/>
      <c r="AY1276" s="206"/>
      <c r="AZ1276" s="206"/>
      <c r="BA1276" s="206"/>
      <c r="BB1276" s="206"/>
      <c r="BC1276" s="206"/>
      <c r="BD1276" s="206"/>
      <c r="BE1276" s="206"/>
      <c r="BF1276" s="206"/>
      <c r="BG1276" s="206"/>
      <c r="BH1276" s="206"/>
      <c r="BI1276" s="206"/>
      <c r="BJ1276" s="206"/>
      <c r="BK1276" s="206"/>
      <c r="BL1276" s="206"/>
      <c r="BM1276" s="206"/>
      <c r="BN1276" s="206"/>
      <c r="BO1276" s="206"/>
      <c r="BP1276" s="206"/>
      <c r="BQ1276" s="206"/>
      <c r="BR1276" s="206"/>
      <c r="BS1276" s="206"/>
      <c r="BT1276" s="206"/>
      <c r="BU1276" s="206"/>
      <c r="BV1276" s="206"/>
      <c r="BW1276" s="206"/>
      <c r="BX1276" s="206"/>
      <c r="BY1276" s="206"/>
      <c r="BZ1276" s="206"/>
      <c r="CA1276" s="206"/>
      <c r="CB1276" s="206"/>
      <c r="CC1276" s="206"/>
      <c r="CD1276" s="206"/>
      <c r="CE1276" s="206"/>
      <c r="CF1276" s="206"/>
      <c r="CG1276" s="206"/>
      <c r="CH1276" s="206"/>
      <c r="CI1276" s="206"/>
      <c r="CJ1276" s="206"/>
      <c r="CK1276" s="206"/>
      <c r="CL1276" s="206"/>
      <c r="CM1276" s="206"/>
      <c r="CN1276" s="206"/>
      <c r="CO1276" s="206"/>
      <c r="CP1276" s="206"/>
      <c r="CQ1276" s="206"/>
      <c r="CR1276" s="206"/>
      <c r="CS1276" s="206"/>
      <c r="CT1276" s="206"/>
      <c r="CU1276" s="206"/>
      <c r="CV1276" s="206"/>
      <c r="CW1276" s="206"/>
      <c r="CX1276" s="206"/>
      <c r="CY1276" s="206"/>
      <c r="CZ1276" s="206"/>
      <c r="DA1276" s="206"/>
      <c r="DB1276" s="206"/>
      <c r="DC1276" s="206"/>
      <c r="DD1276" s="206"/>
      <c r="DE1276" s="206"/>
      <c r="DF1276" s="206"/>
      <c r="DG1276" s="206"/>
      <c r="DH1276" s="206"/>
      <c r="DI1276" s="206"/>
      <c r="DJ1276" s="206"/>
      <c r="DK1276" s="206"/>
      <c r="DL1276" s="206"/>
      <c r="DM1276" s="206"/>
      <c r="DN1276" s="206"/>
      <c r="DO1276" s="206"/>
      <c r="DP1276" s="206"/>
      <c r="DQ1276" s="206"/>
      <c r="DR1276" s="206"/>
      <c r="DS1276" s="206"/>
      <c r="DT1276" s="206"/>
      <c r="DU1276" s="206"/>
      <c r="DV1276" s="206"/>
      <c r="DW1276" s="206"/>
      <c r="DX1276" s="206"/>
      <c r="DY1276" s="206"/>
      <c r="DZ1276" s="206"/>
      <c r="EA1276" s="206"/>
      <c r="EB1276" s="206"/>
      <c r="EC1276" s="206"/>
      <c r="ED1276" s="206"/>
      <c r="EE1276" s="206"/>
      <c r="EF1276" s="206"/>
      <c r="EG1276" s="206"/>
      <c r="EH1276" s="206"/>
      <c r="EI1276" s="206"/>
      <c r="EJ1276" s="206"/>
      <c r="EK1276" s="206"/>
      <c r="EL1276" s="206"/>
      <c r="EM1276" s="206"/>
      <c r="EN1276" s="206"/>
      <c r="EO1276" s="206"/>
      <c r="EP1276" s="206"/>
      <c r="EQ1276" s="206"/>
      <c r="ER1276" s="206"/>
      <c r="ES1276" s="206"/>
      <c r="ET1276" s="206"/>
      <c r="EU1276" s="206"/>
      <c r="EV1276" s="206"/>
      <c r="EW1276" s="206"/>
      <c r="EX1276" s="206"/>
      <c r="EY1276" s="206"/>
      <c r="EZ1276" s="206"/>
      <c r="FA1276" s="206"/>
      <c r="FB1276" s="206"/>
      <c r="FC1276" s="206"/>
      <c r="FD1276" s="206"/>
      <c r="FE1276" s="206"/>
      <c r="FF1276" s="206"/>
      <c r="FG1276" s="206"/>
      <c r="FH1276" s="206"/>
      <c r="FI1276" s="206"/>
      <c r="FJ1276" s="206"/>
      <c r="FK1276" s="206"/>
      <c r="FL1276" s="206"/>
      <c r="FM1276" s="206"/>
      <c r="FN1276" s="206"/>
      <c r="FO1276" s="206"/>
      <c r="FP1276" s="206"/>
      <c r="FQ1276" s="206"/>
      <c r="FR1276" s="206"/>
      <c r="FS1276" s="206"/>
      <c r="FT1276" s="206"/>
      <c r="FU1276" s="206"/>
      <c r="FV1276" s="206"/>
      <c r="FW1276" s="206"/>
      <c r="FX1276" s="206"/>
      <c r="FY1276" s="206"/>
      <c r="FZ1276" s="206"/>
      <c r="GA1276" s="206"/>
      <c r="GB1276" s="206"/>
      <c r="GC1276" s="206"/>
      <c r="GD1276" s="206"/>
      <c r="GE1276" s="206"/>
      <c r="GF1276" s="206"/>
      <c r="GG1276" s="206"/>
      <c r="GH1276" s="206"/>
      <c r="GI1276" s="206"/>
      <c r="GJ1276" s="206"/>
      <c r="GK1276" s="206"/>
      <c r="GL1276" s="206"/>
      <c r="GM1276" s="206"/>
      <c r="GN1276" s="206"/>
      <c r="GO1276" s="206"/>
      <c r="GP1276" s="206"/>
      <c r="GQ1276" s="206"/>
      <c r="GR1276" s="206"/>
      <c r="GS1276" s="206"/>
      <c r="GT1276" s="206"/>
      <c r="GU1276" s="206"/>
      <c r="GV1276" s="206"/>
      <c r="GW1276" s="206"/>
      <c r="GX1276" s="206"/>
      <c r="GY1276" s="206"/>
      <c r="GZ1276" s="206"/>
      <c r="HA1276" s="206"/>
      <c r="HB1276" s="206"/>
      <c r="HC1276" s="206"/>
      <c r="HD1276" s="206"/>
      <c r="HE1276" s="206"/>
      <c r="HF1276" s="206"/>
      <c r="HG1276" s="206"/>
      <c r="HH1276" s="206"/>
      <c r="HI1276" s="206"/>
      <c r="HJ1276" s="206"/>
      <c r="HK1276" s="206"/>
      <c r="HL1276" s="206"/>
      <c r="HM1276" s="206"/>
      <c r="HN1276" s="206"/>
      <c r="HO1276" s="206"/>
      <c r="HP1276" s="206"/>
      <c r="HQ1276" s="206"/>
      <c r="HR1276" s="206"/>
      <c r="HS1276" s="206"/>
      <c r="HT1276" s="206"/>
      <c r="HU1276" s="206"/>
      <c r="HV1276" s="206"/>
      <c r="HW1276" s="206"/>
      <c r="HX1276" s="206"/>
      <c r="HY1276" s="206"/>
      <c r="HZ1276" s="206"/>
      <c r="IA1276" s="206"/>
      <c r="IB1276" s="206"/>
      <c r="IC1276" s="206"/>
      <c r="ID1276" s="206"/>
      <c r="IE1276" s="206"/>
      <c r="IF1276" s="206"/>
      <c r="IG1276" s="206"/>
      <c r="IH1276" s="206"/>
    </row>
    <row r="1277" spans="1:242" s="225" customFormat="1" hidden="1" x14ac:dyDescent="0.25">
      <c r="A1277" s="206"/>
      <c r="B1277" s="206"/>
      <c r="C1277" s="207">
        <v>43818</v>
      </c>
      <c r="D1277" s="248" t="s">
        <v>2239</v>
      </c>
      <c r="E1277" s="238" t="s">
        <v>2240</v>
      </c>
      <c r="F1277" s="238"/>
      <c r="G1277" s="249" t="s">
        <v>1521</v>
      </c>
      <c r="H1277" s="285"/>
      <c r="I1277" s="415">
        <v>1568000</v>
      </c>
      <c r="J1277" s="329">
        <f t="shared" si="19"/>
        <v>4580195</v>
      </c>
      <c r="K1277" s="419"/>
      <c r="L1277" s="287"/>
      <c r="M1277" s="238" t="s">
        <v>2240</v>
      </c>
      <c r="N1277" s="287"/>
      <c r="O1277" s="287"/>
      <c r="P1277" s="287"/>
      <c r="Q1277" s="287"/>
      <c r="R1277" s="287"/>
      <c r="S1277" s="287"/>
      <c r="T1277" s="287"/>
      <c r="U1277" s="287"/>
      <c r="V1277" s="287"/>
      <c r="W1277" s="287"/>
      <c r="X1277" s="287"/>
      <c r="Y1277" s="287"/>
      <c r="Z1277" s="287"/>
      <c r="AA1277" s="287"/>
      <c r="AB1277" s="287"/>
      <c r="AC1277" s="287"/>
      <c r="AD1277" s="287"/>
      <c r="AE1277" s="287"/>
      <c r="AF1277" s="287"/>
      <c r="AG1277" s="287"/>
      <c r="AH1277" s="287"/>
      <c r="AI1277" s="287"/>
      <c r="AJ1277" s="449"/>
      <c r="AK1277" s="206"/>
      <c r="AL1277" s="206"/>
      <c r="AM1277" s="206"/>
      <c r="AN1277" s="206"/>
      <c r="AO1277" s="206"/>
      <c r="AP1277" s="206"/>
      <c r="AQ1277" s="206"/>
      <c r="AR1277" s="206"/>
      <c r="AS1277" s="206"/>
      <c r="AT1277" s="206"/>
      <c r="AU1277" s="206"/>
      <c r="AV1277" s="206"/>
      <c r="AW1277" s="206"/>
      <c r="AX1277" s="206"/>
      <c r="AY1277" s="206"/>
      <c r="AZ1277" s="206"/>
      <c r="BA1277" s="206"/>
      <c r="BB1277" s="206"/>
      <c r="BC1277" s="206"/>
      <c r="BD1277" s="206"/>
      <c r="BE1277" s="206"/>
      <c r="BF1277" s="206"/>
      <c r="BG1277" s="206"/>
      <c r="BH1277" s="206"/>
      <c r="BI1277" s="206"/>
      <c r="BJ1277" s="206"/>
      <c r="BK1277" s="206"/>
      <c r="BL1277" s="206"/>
      <c r="BM1277" s="206"/>
      <c r="BN1277" s="206"/>
      <c r="BO1277" s="206"/>
      <c r="BP1277" s="206"/>
      <c r="BQ1277" s="206"/>
      <c r="BR1277" s="206"/>
      <c r="BS1277" s="206"/>
      <c r="BT1277" s="206"/>
      <c r="BU1277" s="206"/>
      <c r="BV1277" s="206"/>
      <c r="BW1277" s="206"/>
      <c r="BX1277" s="206"/>
      <c r="BY1277" s="206"/>
      <c r="BZ1277" s="206"/>
      <c r="CA1277" s="206"/>
      <c r="CB1277" s="206"/>
      <c r="CC1277" s="206"/>
      <c r="CD1277" s="206"/>
      <c r="CE1277" s="206"/>
      <c r="CF1277" s="206"/>
      <c r="CG1277" s="206"/>
      <c r="CH1277" s="206"/>
      <c r="CI1277" s="206"/>
      <c r="CJ1277" s="206"/>
      <c r="CK1277" s="206"/>
      <c r="CL1277" s="206"/>
      <c r="CM1277" s="206"/>
      <c r="CN1277" s="206"/>
      <c r="CO1277" s="206"/>
      <c r="CP1277" s="206"/>
      <c r="CQ1277" s="206"/>
      <c r="CR1277" s="206"/>
      <c r="CS1277" s="206"/>
      <c r="CT1277" s="206"/>
      <c r="CU1277" s="206"/>
      <c r="CV1277" s="206"/>
      <c r="CW1277" s="206"/>
      <c r="CX1277" s="206"/>
      <c r="CY1277" s="206"/>
      <c r="CZ1277" s="206"/>
      <c r="DA1277" s="206"/>
      <c r="DB1277" s="206"/>
      <c r="DC1277" s="206"/>
      <c r="DD1277" s="206"/>
      <c r="DE1277" s="206"/>
      <c r="DF1277" s="206"/>
      <c r="DG1277" s="206"/>
      <c r="DH1277" s="206"/>
      <c r="DI1277" s="206"/>
      <c r="DJ1277" s="206"/>
      <c r="DK1277" s="206"/>
      <c r="DL1277" s="206"/>
      <c r="DM1277" s="206"/>
      <c r="DN1277" s="206"/>
      <c r="DO1277" s="206"/>
      <c r="DP1277" s="206"/>
      <c r="DQ1277" s="206"/>
      <c r="DR1277" s="206"/>
      <c r="DS1277" s="206"/>
      <c r="DT1277" s="206"/>
      <c r="DU1277" s="206"/>
      <c r="DV1277" s="206"/>
      <c r="DW1277" s="206"/>
      <c r="DX1277" s="206"/>
      <c r="DY1277" s="206"/>
      <c r="DZ1277" s="206"/>
      <c r="EA1277" s="206"/>
      <c r="EB1277" s="206"/>
      <c r="EC1277" s="206"/>
      <c r="ED1277" s="206"/>
      <c r="EE1277" s="206"/>
      <c r="EF1277" s="206"/>
      <c r="EG1277" s="206"/>
      <c r="EH1277" s="206"/>
      <c r="EI1277" s="206"/>
      <c r="EJ1277" s="206"/>
      <c r="EK1277" s="206"/>
      <c r="EL1277" s="206"/>
      <c r="EM1277" s="206"/>
      <c r="EN1277" s="206"/>
      <c r="EO1277" s="206"/>
      <c r="EP1277" s="206"/>
      <c r="EQ1277" s="206"/>
      <c r="ER1277" s="206"/>
      <c r="ES1277" s="206"/>
      <c r="ET1277" s="206"/>
      <c r="EU1277" s="206"/>
      <c r="EV1277" s="206"/>
      <c r="EW1277" s="206"/>
      <c r="EX1277" s="206"/>
      <c r="EY1277" s="206"/>
      <c r="EZ1277" s="206"/>
      <c r="FA1277" s="206"/>
      <c r="FB1277" s="206"/>
      <c r="FC1277" s="206"/>
      <c r="FD1277" s="206"/>
      <c r="FE1277" s="206"/>
      <c r="FF1277" s="206"/>
      <c r="FG1277" s="206"/>
      <c r="FH1277" s="206"/>
      <c r="FI1277" s="206"/>
      <c r="FJ1277" s="206"/>
      <c r="FK1277" s="206"/>
      <c r="FL1277" s="206"/>
      <c r="FM1277" s="206"/>
      <c r="FN1277" s="206"/>
      <c r="FO1277" s="206"/>
      <c r="FP1277" s="206"/>
      <c r="FQ1277" s="206"/>
      <c r="FR1277" s="206"/>
      <c r="FS1277" s="206"/>
      <c r="FT1277" s="206"/>
      <c r="FU1277" s="206"/>
      <c r="FV1277" s="206"/>
      <c r="FW1277" s="206"/>
      <c r="FX1277" s="206"/>
      <c r="FY1277" s="206"/>
      <c r="FZ1277" s="206"/>
      <c r="GA1277" s="206"/>
      <c r="GB1277" s="206"/>
      <c r="GC1277" s="206"/>
      <c r="GD1277" s="206"/>
      <c r="GE1277" s="206"/>
      <c r="GF1277" s="206"/>
      <c r="GG1277" s="206"/>
      <c r="GH1277" s="206"/>
      <c r="GI1277" s="206"/>
      <c r="GJ1277" s="206"/>
      <c r="GK1277" s="206"/>
      <c r="GL1277" s="206"/>
      <c r="GM1277" s="206"/>
      <c r="GN1277" s="206"/>
      <c r="GO1277" s="206"/>
      <c r="GP1277" s="206"/>
      <c r="GQ1277" s="206"/>
      <c r="GR1277" s="206"/>
      <c r="GS1277" s="206"/>
      <c r="GT1277" s="206"/>
      <c r="GU1277" s="206"/>
      <c r="GV1277" s="206"/>
      <c r="GW1277" s="206"/>
      <c r="GX1277" s="206"/>
      <c r="GY1277" s="206"/>
      <c r="GZ1277" s="206"/>
      <c r="HA1277" s="206"/>
      <c r="HB1277" s="206"/>
      <c r="HC1277" s="206"/>
      <c r="HD1277" s="206"/>
      <c r="HE1277" s="206"/>
      <c r="HF1277" s="206"/>
      <c r="HG1277" s="206"/>
      <c r="HH1277" s="206"/>
      <c r="HI1277" s="206"/>
      <c r="HJ1277" s="206"/>
      <c r="HK1277" s="206"/>
      <c r="HL1277" s="206"/>
      <c r="HM1277" s="206"/>
      <c r="HN1277" s="206"/>
      <c r="HO1277" s="206"/>
      <c r="HP1277" s="206"/>
      <c r="HQ1277" s="206"/>
      <c r="HR1277" s="206"/>
      <c r="HS1277" s="206"/>
      <c r="HT1277" s="206"/>
      <c r="HU1277" s="206"/>
      <c r="HV1277" s="206"/>
      <c r="HW1277" s="206"/>
      <c r="HX1277" s="206"/>
      <c r="HY1277" s="206"/>
      <c r="HZ1277" s="206"/>
      <c r="IA1277" s="206"/>
      <c r="IB1277" s="206"/>
      <c r="IC1277" s="206"/>
      <c r="ID1277" s="206"/>
      <c r="IE1277" s="206"/>
      <c r="IF1277" s="206"/>
      <c r="IG1277" s="206"/>
      <c r="IH1277" s="206"/>
    </row>
    <row r="1278" spans="1:242" s="225" customFormat="1" hidden="1" x14ac:dyDescent="0.25">
      <c r="A1278" s="206"/>
      <c r="B1278" s="206"/>
      <c r="C1278" s="207">
        <v>43818</v>
      </c>
      <c r="D1278" s="248" t="s">
        <v>2241</v>
      </c>
      <c r="E1278" s="238" t="s">
        <v>2242</v>
      </c>
      <c r="F1278" s="238"/>
      <c r="G1278" s="249" t="s">
        <v>2243</v>
      </c>
      <c r="H1278" s="285"/>
      <c r="I1278" s="415">
        <v>2000000</v>
      </c>
      <c r="J1278" s="329">
        <f t="shared" si="19"/>
        <v>2580195</v>
      </c>
      <c r="K1278" s="419"/>
      <c r="L1278" s="287"/>
      <c r="M1278" s="238" t="s">
        <v>2242</v>
      </c>
      <c r="N1278" s="287"/>
      <c r="O1278" s="287"/>
      <c r="P1278" s="287"/>
      <c r="Q1278" s="287"/>
      <c r="R1278" s="287"/>
      <c r="S1278" s="287"/>
      <c r="T1278" s="287"/>
      <c r="U1278" s="287"/>
      <c r="V1278" s="287"/>
      <c r="W1278" s="287"/>
      <c r="X1278" s="287"/>
      <c r="Y1278" s="287"/>
      <c r="Z1278" s="287"/>
      <c r="AA1278" s="287"/>
      <c r="AB1278" s="287"/>
      <c r="AC1278" s="287"/>
      <c r="AD1278" s="287"/>
      <c r="AE1278" s="287"/>
      <c r="AF1278" s="287"/>
      <c r="AG1278" s="287"/>
      <c r="AH1278" s="287"/>
      <c r="AI1278" s="287"/>
      <c r="AJ1278" s="449"/>
      <c r="AK1278" s="206"/>
      <c r="AL1278" s="206"/>
      <c r="AM1278" s="206"/>
      <c r="AN1278" s="206"/>
      <c r="AO1278" s="206"/>
      <c r="AP1278" s="206"/>
      <c r="AQ1278" s="206"/>
      <c r="AR1278" s="206"/>
      <c r="AS1278" s="206"/>
      <c r="AT1278" s="206"/>
      <c r="AU1278" s="206"/>
      <c r="AV1278" s="206"/>
      <c r="AW1278" s="206"/>
      <c r="AX1278" s="206"/>
      <c r="AY1278" s="206"/>
      <c r="AZ1278" s="206"/>
      <c r="BA1278" s="206"/>
      <c r="BB1278" s="206"/>
      <c r="BC1278" s="206"/>
      <c r="BD1278" s="206"/>
      <c r="BE1278" s="206"/>
      <c r="BF1278" s="206"/>
      <c r="BG1278" s="206"/>
      <c r="BH1278" s="206"/>
      <c r="BI1278" s="206"/>
      <c r="BJ1278" s="206"/>
      <c r="BK1278" s="206"/>
      <c r="BL1278" s="206"/>
      <c r="BM1278" s="206"/>
      <c r="BN1278" s="206"/>
      <c r="BO1278" s="206"/>
      <c r="BP1278" s="206"/>
      <c r="BQ1278" s="206"/>
      <c r="BR1278" s="206"/>
      <c r="BS1278" s="206"/>
      <c r="BT1278" s="206"/>
      <c r="BU1278" s="206"/>
      <c r="BV1278" s="206"/>
      <c r="BW1278" s="206"/>
      <c r="BX1278" s="206"/>
      <c r="BY1278" s="206"/>
      <c r="BZ1278" s="206"/>
      <c r="CA1278" s="206"/>
      <c r="CB1278" s="206"/>
      <c r="CC1278" s="206"/>
      <c r="CD1278" s="206"/>
      <c r="CE1278" s="206"/>
      <c r="CF1278" s="206"/>
      <c r="CG1278" s="206"/>
      <c r="CH1278" s="206"/>
      <c r="CI1278" s="206"/>
      <c r="CJ1278" s="206"/>
      <c r="CK1278" s="206"/>
      <c r="CL1278" s="206"/>
      <c r="CM1278" s="206"/>
      <c r="CN1278" s="206"/>
      <c r="CO1278" s="206"/>
      <c r="CP1278" s="206"/>
      <c r="CQ1278" s="206"/>
      <c r="CR1278" s="206"/>
      <c r="CS1278" s="206"/>
      <c r="CT1278" s="206"/>
      <c r="CU1278" s="206"/>
      <c r="CV1278" s="206"/>
      <c r="CW1278" s="206"/>
      <c r="CX1278" s="206"/>
      <c r="CY1278" s="206"/>
      <c r="CZ1278" s="206"/>
      <c r="DA1278" s="206"/>
      <c r="DB1278" s="206"/>
      <c r="DC1278" s="206"/>
      <c r="DD1278" s="206"/>
      <c r="DE1278" s="206"/>
      <c r="DF1278" s="206"/>
      <c r="DG1278" s="206"/>
      <c r="DH1278" s="206"/>
      <c r="DI1278" s="206"/>
      <c r="DJ1278" s="206"/>
      <c r="DK1278" s="206"/>
      <c r="DL1278" s="206"/>
      <c r="DM1278" s="206"/>
      <c r="DN1278" s="206"/>
      <c r="DO1278" s="206"/>
      <c r="DP1278" s="206"/>
      <c r="DQ1278" s="206"/>
      <c r="DR1278" s="206"/>
      <c r="DS1278" s="206"/>
      <c r="DT1278" s="206"/>
      <c r="DU1278" s="206"/>
      <c r="DV1278" s="206"/>
      <c r="DW1278" s="206"/>
      <c r="DX1278" s="206"/>
      <c r="DY1278" s="206"/>
      <c r="DZ1278" s="206"/>
      <c r="EA1278" s="206"/>
      <c r="EB1278" s="206"/>
      <c r="EC1278" s="206"/>
      <c r="ED1278" s="206"/>
      <c r="EE1278" s="206"/>
      <c r="EF1278" s="206"/>
      <c r="EG1278" s="206"/>
      <c r="EH1278" s="206"/>
      <c r="EI1278" s="206"/>
      <c r="EJ1278" s="206"/>
      <c r="EK1278" s="206"/>
      <c r="EL1278" s="206"/>
      <c r="EM1278" s="206"/>
      <c r="EN1278" s="206"/>
      <c r="EO1278" s="206"/>
      <c r="EP1278" s="206"/>
      <c r="EQ1278" s="206"/>
      <c r="ER1278" s="206"/>
      <c r="ES1278" s="206"/>
      <c r="ET1278" s="206"/>
      <c r="EU1278" s="206"/>
      <c r="EV1278" s="206"/>
      <c r="EW1278" s="206"/>
      <c r="EX1278" s="206"/>
      <c r="EY1278" s="206"/>
      <c r="EZ1278" s="206"/>
      <c r="FA1278" s="206"/>
      <c r="FB1278" s="206"/>
      <c r="FC1278" s="206"/>
      <c r="FD1278" s="206"/>
      <c r="FE1278" s="206"/>
      <c r="FF1278" s="206"/>
      <c r="FG1278" s="206"/>
      <c r="FH1278" s="206"/>
      <c r="FI1278" s="206"/>
      <c r="FJ1278" s="206"/>
      <c r="FK1278" s="206"/>
      <c r="FL1278" s="206"/>
      <c r="FM1278" s="206"/>
      <c r="FN1278" s="206"/>
      <c r="FO1278" s="206"/>
      <c r="FP1278" s="206"/>
      <c r="FQ1278" s="206"/>
      <c r="FR1278" s="206"/>
      <c r="FS1278" s="206"/>
      <c r="FT1278" s="206"/>
      <c r="FU1278" s="206"/>
      <c r="FV1278" s="206"/>
      <c r="FW1278" s="206"/>
      <c r="FX1278" s="206"/>
      <c r="FY1278" s="206"/>
      <c r="FZ1278" s="206"/>
      <c r="GA1278" s="206"/>
      <c r="GB1278" s="206"/>
      <c r="GC1278" s="206"/>
      <c r="GD1278" s="206"/>
      <c r="GE1278" s="206"/>
      <c r="GF1278" s="206"/>
      <c r="GG1278" s="206"/>
      <c r="GH1278" s="206"/>
      <c r="GI1278" s="206"/>
      <c r="GJ1278" s="206"/>
      <c r="GK1278" s="206"/>
      <c r="GL1278" s="206"/>
      <c r="GM1278" s="206"/>
      <c r="GN1278" s="206"/>
      <c r="GO1278" s="206"/>
      <c r="GP1278" s="206"/>
      <c r="GQ1278" s="206"/>
      <c r="GR1278" s="206"/>
      <c r="GS1278" s="206"/>
      <c r="GT1278" s="206"/>
      <c r="GU1278" s="206"/>
      <c r="GV1278" s="206"/>
      <c r="GW1278" s="206"/>
      <c r="GX1278" s="206"/>
      <c r="GY1278" s="206"/>
      <c r="GZ1278" s="206"/>
      <c r="HA1278" s="206"/>
      <c r="HB1278" s="206"/>
      <c r="HC1278" s="206"/>
      <c r="HD1278" s="206"/>
      <c r="HE1278" s="206"/>
      <c r="HF1278" s="206"/>
      <c r="HG1278" s="206"/>
      <c r="HH1278" s="206"/>
      <c r="HI1278" s="206"/>
      <c r="HJ1278" s="206"/>
      <c r="HK1278" s="206"/>
      <c r="HL1278" s="206"/>
      <c r="HM1278" s="206"/>
      <c r="HN1278" s="206"/>
      <c r="HO1278" s="206"/>
      <c r="HP1278" s="206"/>
      <c r="HQ1278" s="206"/>
      <c r="HR1278" s="206"/>
      <c r="HS1278" s="206"/>
      <c r="HT1278" s="206"/>
      <c r="HU1278" s="206"/>
      <c r="HV1278" s="206"/>
      <c r="HW1278" s="206"/>
      <c r="HX1278" s="206"/>
      <c r="HY1278" s="206"/>
      <c r="HZ1278" s="206"/>
      <c r="IA1278" s="206"/>
      <c r="IB1278" s="206"/>
      <c r="IC1278" s="206"/>
      <c r="ID1278" s="206"/>
      <c r="IE1278" s="206"/>
      <c r="IF1278" s="206"/>
      <c r="IG1278" s="206"/>
      <c r="IH1278" s="206"/>
    </row>
    <row r="1279" spans="1:242" s="225" customFormat="1" hidden="1" x14ac:dyDescent="0.25">
      <c r="A1279" s="206"/>
      <c r="B1279" s="206"/>
      <c r="C1279" s="207">
        <v>43818</v>
      </c>
      <c r="D1279" s="248" t="s">
        <v>2244</v>
      </c>
      <c r="E1279" s="238" t="s">
        <v>2245</v>
      </c>
      <c r="F1279" s="238"/>
      <c r="G1279" s="249" t="s">
        <v>2246</v>
      </c>
      <c r="H1279" s="285"/>
      <c r="I1279" s="415">
        <v>1500000</v>
      </c>
      <c r="J1279" s="329">
        <f t="shared" si="19"/>
        <v>1080195</v>
      </c>
      <c r="K1279" s="419"/>
      <c r="L1279" s="287"/>
      <c r="M1279" s="238" t="s">
        <v>2245</v>
      </c>
      <c r="N1279" s="287"/>
      <c r="O1279" s="287"/>
      <c r="P1279" s="287"/>
      <c r="Q1279" s="287"/>
      <c r="R1279" s="287"/>
      <c r="S1279" s="287"/>
      <c r="T1279" s="287"/>
      <c r="U1279" s="287"/>
      <c r="V1279" s="287"/>
      <c r="W1279" s="287"/>
      <c r="X1279" s="287"/>
      <c r="Y1279" s="287"/>
      <c r="Z1279" s="287"/>
      <c r="AA1279" s="287"/>
      <c r="AB1279" s="287"/>
      <c r="AC1279" s="287"/>
      <c r="AD1279" s="287"/>
      <c r="AE1279" s="287"/>
      <c r="AF1279" s="287"/>
      <c r="AG1279" s="287"/>
      <c r="AH1279" s="287"/>
      <c r="AI1279" s="287"/>
      <c r="AJ1279" s="449"/>
      <c r="AK1279" s="206"/>
      <c r="AL1279" s="206"/>
      <c r="AM1279" s="206"/>
      <c r="AN1279" s="206"/>
      <c r="AO1279" s="206"/>
      <c r="AP1279" s="206"/>
      <c r="AQ1279" s="206"/>
      <c r="AR1279" s="206"/>
      <c r="AS1279" s="206"/>
      <c r="AT1279" s="206"/>
      <c r="AU1279" s="206"/>
      <c r="AV1279" s="206"/>
      <c r="AW1279" s="206"/>
      <c r="AX1279" s="206"/>
      <c r="AY1279" s="206"/>
      <c r="AZ1279" s="206"/>
      <c r="BA1279" s="206"/>
      <c r="BB1279" s="206"/>
      <c r="BC1279" s="206"/>
      <c r="BD1279" s="206"/>
      <c r="BE1279" s="206"/>
      <c r="BF1279" s="206"/>
      <c r="BG1279" s="206"/>
      <c r="BH1279" s="206"/>
      <c r="BI1279" s="206"/>
      <c r="BJ1279" s="206"/>
      <c r="BK1279" s="206"/>
      <c r="BL1279" s="206"/>
      <c r="BM1279" s="206"/>
      <c r="BN1279" s="206"/>
      <c r="BO1279" s="206"/>
      <c r="BP1279" s="206"/>
      <c r="BQ1279" s="206"/>
      <c r="BR1279" s="206"/>
      <c r="BS1279" s="206"/>
      <c r="BT1279" s="206"/>
      <c r="BU1279" s="206"/>
      <c r="BV1279" s="206"/>
      <c r="BW1279" s="206"/>
      <c r="BX1279" s="206"/>
      <c r="BY1279" s="206"/>
      <c r="BZ1279" s="206"/>
      <c r="CA1279" s="206"/>
      <c r="CB1279" s="206"/>
      <c r="CC1279" s="206"/>
      <c r="CD1279" s="206"/>
      <c r="CE1279" s="206"/>
      <c r="CF1279" s="206"/>
      <c r="CG1279" s="206"/>
      <c r="CH1279" s="206"/>
      <c r="CI1279" s="206"/>
      <c r="CJ1279" s="206"/>
      <c r="CK1279" s="206"/>
      <c r="CL1279" s="206"/>
      <c r="CM1279" s="206"/>
      <c r="CN1279" s="206"/>
      <c r="CO1279" s="206"/>
      <c r="CP1279" s="206"/>
      <c r="CQ1279" s="206"/>
      <c r="CR1279" s="206"/>
      <c r="CS1279" s="206"/>
      <c r="CT1279" s="206"/>
      <c r="CU1279" s="206"/>
      <c r="CV1279" s="206"/>
      <c r="CW1279" s="206"/>
      <c r="CX1279" s="206"/>
      <c r="CY1279" s="206"/>
      <c r="CZ1279" s="206"/>
      <c r="DA1279" s="206"/>
      <c r="DB1279" s="206"/>
      <c r="DC1279" s="206"/>
      <c r="DD1279" s="206"/>
      <c r="DE1279" s="206"/>
      <c r="DF1279" s="206"/>
      <c r="DG1279" s="206"/>
      <c r="DH1279" s="206"/>
      <c r="DI1279" s="206"/>
      <c r="DJ1279" s="206"/>
      <c r="DK1279" s="206"/>
      <c r="DL1279" s="206"/>
      <c r="DM1279" s="206"/>
      <c r="DN1279" s="206"/>
      <c r="DO1279" s="206"/>
      <c r="DP1279" s="206"/>
      <c r="DQ1279" s="206"/>
      <c r="DR1279" s="206"/>
      <c r="DS1279" s="206"/>
      <c r="DT1279" s="206"/>
      <c r="DU1279" s="206"/>
      <c r="DV1279" s="206"/>
      <c r="DW1279" s="206"/>
      <c r="DX1279" s="206"/>
      <c r="DY1279" s="206"/>
      <c r="DZ1279" s="206"/>
      <c r="EA1279" s="206"/>
      <c r="EB1279" s="206"/>
      <c r="EC1279" s="206"/>
      <c r="ED1279" s="206"/>
      <c r="EE1279" s="206"/>
      <c r="EF1279" s="206"/>
      <c r="EG1279" s="206"/>
      <c r="EH1279" s="206"/>
      <c r="EI1279" s="206"/>
      <c r="EJ1279" s="206"/>
      <c r="EK1279" s="206"/>
      <c r="EL1279" s="206"/>
      <c r="EM1279" s="206"/>
      <c r="EN1279" s="206"/>
      <c r="EO1279" s="206"/>
      <c r="EP1279" s="206"/>
      <c r="EQ1279" s="206"/>
      <c r="ER1279" s="206"/>
      <c r="ES1279" s="206"/>
      <c r="ET1279" s="206"/>
      <c r="EU1279" s="206"/>
      <c r="EV1279" s="206"/>
      <c r="EW1279" s="206"/>
      <c r="EX1279" s="206"/>
      <c r="EY1279" s="206"/>
      <c r="EZ1279" s="206"/>
      <c r="FA1279" s="206"/>
      <c r="FB1279" s="206"/>
      <c r="FC1279" s="206"/>
      <c r="FD1279" s="206"/>
      <c r="FE1279" s="206"/>
      <c r="FF1279" s="206"/>
      <c r="FG1279" s="206"/>
      <c r="FH1279" s="206"/>
      <c r="FI1279" s="206"/>
      <c r="FJ1279" s="206"/>
      <c r="FK1279" s="206"/>
      <c r="FL1279" s="206"/>
      <c r="FM1279" s="206"/>
      <c r="FN1279" s="206"/>
      <c r="FO1279" s="206"/>
      <c r="FP1279" s="206"/>
      <c r="FQ1279" s="206"/>
      <c r="FR1279" s="206"/>
      <c r="FS1279" s="206"/>
      <c r="FT1279" s="206"/>
      <c r="FU1279" s="206"/>
      <c r="FV1279" s="206"/>
      <c r="FW1279" s="206"/>
      <c r="FX1279" s="206"/>
      <c r="FY1279" s="206"/>
      <c r="FZ1279" s="206"/>
      <c r="GA1279" s="206"/>
      <c r="GB1279" s="206"/>
      <c r="GC1279" s="206"/>
      <c r="GD1279" s="206"/>
      <c r="GE1279" s="206"/>
      <c r="GF1279" s="206"/>
      <c r="GG1279" s="206"/>
      <c r="GH1279" s="206"/>
      <c r="GI1279" s="206"/>
      <c r="GJ1279" s="206"/>
      <c r="GK1279" s="206"/>
      <c r="GL1279" s="206"/>
      <c r="GM1279" s="206"/>
      <c r="GN1279" s="206"/>
      <c r="GO1279" s="206"/>
      <c r="GP1279" s="206"/>
      <c r="GQ1279" s="206"/>
      <c r="GR1279" s="206"/>
      <c r="GS1279" s="206"/>
      <c r="GT1279" s="206"/>
      <c r="GU1279" s="206"/>
      <c r="GV1279" s="206"/>
      <c r="GW1279" s="206"/>
      <c r="GX1279" s="206"/>
      <c r="GY1279" s="206"/>
      <c r="GZ1279" s="206"/>
      <c r="HA1279" s="206"/>
      <c r="HB1279" s="206"/>
      <c r="HC1279" s="206"/>
      <c r="HD1279" s="206"/>
      <c r="HE1279" s="206"/>
      <c r="HF1279" s="206"/>
      <c r="HG1279" s="206"/>
      <c r="HH1279" s="206"/>
      <c r="HI1279" s="206"/>
      <c r="HJ1279" s="206"/>
      <c r="HK1279" s="206"/>
      <c r="HL1279" s="206"/>
      <c r="HM1279" s="206"/>
      <c r="HN1279" s="206"/>
      <c r="HO1279" s="206"/>
      <c r="HP1279" s="206"/>
      <c r="HQ1279" s="206"/>
      <c r="HR1279" s="206"/>
      <c r="HS1279" s="206"/>
      <c r="HT1279" s="206"/>
      <c r="HU1279" s="206"/>
      <c r="HV1279" s="206"/>
      <c r="HW1279" s="206"/>
      <c r="HX1279" s="206"/>
      <c r="HY1279" s="206"/>
      <c r="HZ1279" s="206"/>
      <c r="IA1279" s="206"/>
      <c r="IB1279" s="206"/>
      <c r="IC1279" s="206"/>
      <c r="ID1279" s="206"/>
      <c r="IE1279" s="206"/>
      <c r="IF1279" s="206"/>
      <c r="IG1279" s="206"/>
      <c r="IH1279" s="206"/>
    </row>
    <row r="1280" spans="1:242" s="225" customFormat="1" hidden="1" x14ac:dyDescent="0.25">
      <c r="A1280" s="206"/>
      <c r="B1280" s="206"/>
      <c r="C1280" s="207">
        <v>43818</v>
      </c>
      <c r="D1280" s="248" t="s">
        <v>2247</v>
      </c>
      <c r="E1280" s="238" t="s">
        <v>2248</v>
      </c>
      <c r="F1280" s="238"/>
      <c r="G1280" s="249" t="s">
        <v>2249</v>
      </c>
      <c r="H1280" s="285"/>
      <c r="I1280" s="415">
        <v>790000</v>
      </c>
      <c r="J1280" s="329">
        <f t="shared" si="19"/>
        <v>290195</v>
      </c>
      <c r="K1280" s="419"/>
      <c r="L1280" s="287"/>
      <c r="M1280" s="238" t="s">
        <v>2248</v>
      </c>
      <c r="N1280" s="287"/>
      <c r="O1280" s="287"/>
      <c r="P1280" s="287"/>
      <c r="Q1280" s="287"/>
      <c r="R1280" s="287"/>
      <c r="S1280" s="287"/>
      <c r="T1280" s="287"/>
      <c r="U1280" s="287"/>
      <c r="V1280" s="287"/>
      <c r="W1280" s="287"/>
      <c r="X1280" s="287"/>
      <c r="Y1280" s="287"/>
      <c r="Z1280" s="287"/>
      <c r="AA1280" s="287"/>
      <c r="AB1280" s="287"/>
      <c r="AC1280" s="287"/>
      <c r="AD1280" s="287"/>
      <c r="AE1280" s="287"/>
      <c r="AF1280" s="287"/>
      <c r="AG1280" s="287"/>
      <c r="AH1280" s="287"/>
      <c r="AI1280" s="287"/>
      <c r="AJ1280" s="449"/>
      <c r="AK1280" s="206"/>
      <c r="AL1280" s="206"/>
      <c r="AM1280" s="206"/>
      <c r="AN1280" s="206"/>
      <c r="AO1280" s="206"/>
      <c r="AP1280" s="206"/>
      <c r="AQ1280" s="206"/>
      <c r="AR1280" s="206"/>
      <c r="AS1280" s="206"/>
      <c r="AT1280" s="206"/>
      <c r="AU1280" s="206"/>
      <c r="AV1280" s="206"/>
      <c r="AW1280" s="206"/>
      <c r="AX1280" s="206"/>
      <c r="AY1280" s="206"/>
      <c r="AZ1280" s="206"/>
      <c r="BA1280" s="206"/>
      <c r="BB1280" s="206"/>
      <c r="BC1280" s="206"/>
      <c r="BD1280" s="206"/>
      <c r="BE1280" s="206"/>
      <c r="BF1280" s="206"/>
      <c r="BG1280" s="206"/>
      <c r="BH1280" s="206"/>
      <c r="BI1280" s="206"/>
      <c r="BJ1280" s="206"/>
      <c r="BK1280" s="206"/>
      <c r="BL1280" s="206"/>
      <c r="BM1280" s="206"/>
      <c r="BN1280" s="206"/>
      <c r="BO1280" s="206"/>
      <c r="BP1280" s="206"/>
      <c r="BQ1280" s="206"/>
      <c r="BR1280" s="206"/>
      <c r="BS1280" s="206"/>
      <c r="BT1280" s="206"/>
      <c r="BU1280" s="206"/>
      <c r="BV1280" s="206"/>
      <c r="BW1280" s="206"/>
      <c r="BX1280" s="206"/>
      <c r="BY1280" s="206"/>
      <c r="BZ1280" s="206"/>
      <c r="CA1280" s="206"/>
      <c r="CB1280" s="206"/>
      <c r="CC1280" s="206"/>
      <c r="CD1280" s="206"/>
      <c r="CE1280" s="206"/>
      <c r="CF1280" s="206"/>
      <c r="CG1280" s="206"/>
      <c r="CH1280" s="206"/>
      <c r="CI1280" s="206"/>
      <c r="CJ1280" s="206"/>
      <c r="CK1280" s="206"/>
      <c r="CL1280" s="206"/>
      <c r="CM1280" s="206"/>
      <c r="CN1280" s="206"/>
      <c r="CO1280" s="206"/>
      <c r="CP1280" s="206"/>
      <c r="CQ1280" s="206"/>
      <c r="CR1280" s="206"/>
      <c r="CS1280" s="206"/>
      <c r="CT1280" s="206"/>
      <c r="CU1280" s="206"/>
      <c r="CV1280" s="206"/>
      <c r="CW1280" s="206"/>
      <c r="CX1280" s="206"/>
      <c r="CY1280" s="206"/>
      <c r="CZ1280" s="206"/>
      <c r="DA1280" s="206"/>
      <c r="DB1280" s="206"/>
      <c r="DC1280" s="206"/>
      <c r="DD1280" s="206"/>
      <c r="DE1280" s="206"/>
      <c r="DF1280" s="206"/>
      <c r="DG1280" s="206"/>
      <c r="DH1280" s="206"/>
      <c r="DI1280" s="206"/>
      <c r="DJ1280" s="206"/>
      <c r="DK1280" s="206"/>
      <c r="DL1280" s="206"/>
      <c r="DM1280" s="206"/>
      <c r="DN1280" s="206"/>
      <c r="DO1280" s="206"/>
      <c r="DP1280" s="206"/>
      <c r="DQ1280" s="206"/>
      <c r="DR1280" s="206"/>
      <c r="DS1280" s="206"/>
      <c r="DT1280" s="206"/>
      <c r="DU1280" s="206"/>
      <c r="DV1280" s="206"/>
      <c r="DW1280" s="206"/>
      <c r="DX1280" s="206"/>
      <c r="DY1280" s="206"/>
      <c r="DZ1280" s="206"/>
      <c r="EA1280" s="206"/>
      <c r="EB1280" s="206"/>
      <c r="EC1280" s="206"/>
      <c r="ED1280" s="206"/>
      <c r="EE1280" s="206"/>
      <c r="EF1280" s="206"/>
      <c r="EG1280" s="206"/>
      <c r="EH1280" s="206"/>
      <c r="EI1280" s="206"/>
      <c r="EJ1280" s="206"/>
      <c r="EK1280" s="206"/>
      <c r="EL1280" s="206"/>
      <c r="EM1280" s="206"/>
      <c r="EN1280" s="206"/>
      <c r="EO1280" s="206"/>
      <c r="EP1280" s="206"/>
      <c r="EQ1280" s="206"/>
      <c r="ER1280" s="206"/>
      <c r="ES1280" s="206"/>
      <c r="ET1280" s="206"/>
      <c r="EU1280" s="206"/>
      <c r="EV1280" s="206"/>
      <c r="EW1280" s="206"/>
      <c r="EX1280" s="206"/>
      <c r="EY1280" s="206"/>
      <c r="EZ1280" s="206"/>
      <c r="FA1280" s="206"/>
      <c r="FB1280" s="206"/>
      <c r="FC1280" s="206"/>
      <c r="FD1280" s="206"/>
      <c r="FE1280" s="206"/>
      <c r="FF1280" s="206"/>
      <c r="FG1280" s="206"/>
      <c r="FH1280" s="206"/>
      <c r="FI1280" s="206"/>
      <c r="FJ1280" s="206"/>
      <c r="FK1280" s="206"/>
      <c r="FL1280" s="206"/>
      <c r="FM1280" s="206"/>
      <c r="FN1280" s="206"/>
      <c r="FO1280" s="206"/>
      <c r="FP1280" s="206"/>
      <c r="FQ1280" s="206"/>
      <c r="FR1280" s="206"/>
      <c r="FS1280" s="206"/>
      <c r="FT1280" s="206"/>
      <c r="FU1280" s="206"/>
      <c r="FV1280" s="206"/>
      <c r="FW1280" s="206"/>
      <c r="FX1280" s="206"/>
      <c r="FY1280" s="206"/>
      <c r="FZ1280" s="206"/>
      <c r="GA1280" s="206"/>
      <c r="GB1280" s="206"/>
      <c r="GC1280" s="206"/>
      <c r="GD1280" s="206"/>
      <c r="GE1280" s="206"/>
      <c r="GF1280" s="206"/>
      <c r="GG1280" s="206"/>
      <c r="GH1280" s="206"/>
      <c r="GI1280" s="206"/>
      <c r="GJ1280" s="206"/>
      <c r="GK1280" s="206"/>
      <c r="GL1280" s="206"/>
      <c r="GM1280" s="206"/>
      <c r="GN1280" s="206"/>
      <c r="GO1280" s="206"/>
      <c r="GP1280" s="206"/>
      <c r="GQ1280" s="206"/>
      <c r="GR1280" s="206"/>
      <c r="GS1280" s="206"/>
      <c r="GT1280" s="206"/>
      <c r="GU1280" s="206"/>
      <c r="GV1280" s="206"/>
      <c r="GW1280" s="206"/>
      <c r="GX1280" s="206"/>
      <c r="GY1280" s="206"/>
      <c r="GZ1280" s="206"/>
      <c r="HA1280" s="206"/>
      <c r="HB1280" s="206"/>
      <c r="HC1280" s="206"/>
      <c r="HD1280" s="206"/>
      <c r="HE1280" s="206"/>
      <c r="HF1280" s="206"/>
      <c r="HG1280" s="206"/>
      <c r="HH1280" s="206"/>
      <c r="HI1280" s="206"/>
      <c r="HJ1280" s="206"/>
      <c r="HK1280" s="206"/>
      <c r="HL1280" s="206"/>
      <c r="HM1280" s="206"/>
      <c r="HN1280" s="206"/>
      <c r="HO1280" s="206"/>
      <c r="HP1280" s="206"/>
      <c r="HQ1280" s="206"/>
      <c r="HR1280" s="206"/>
      <c r="HS1280" s="206"/>
      <c r="HT1280" s="206"/>
      <c r="HU1280" s="206"/>
      <c r="HV1280" s="206"/>
      <c r="HW1280" s="206"/>
      <c r="HX1280" s="206"/>
      <c r="HY1280" s="206"/>
      <c r="HZ1280" s="206"/>
      <c r="IA1280" s="206"/>
      <c r="IB1280" s="206"/>
      <c r="IC1280" s="206"/>
      <c r="ID1280" s="206"/>
      <c r="IE1280" s="206"/>
      <c r="IF1280" s="206"/>
      <c r="IG1280" s="206"/>
      <c r="IH1280" s="206"/>
    </row>
    <row r="1281" spans="1:242" s="225" customFormat="1" hidden="1" x14ac:dyDescent="0.25">
      <c r="A1281" s="206"/>
      <c r="B1281" s="206"/>
      <c r="C1281" s="207">
        <v>43818</v>
      </c>
      <c r="D1281" s="248" t="s">
        <v>2250</v>
      </c>
      <c r="E1281" s="238" t="s">
        <v>2251</v>
      </c>
      <c r="F1281" s="238"/>
      <c r="G1281" s="249" t="s">
        <v>1292</v>
      </c>
      <c r="H1281" s="285"/>
      <c r="I1281" s="415">
        <v>40000</v>
      </c>
      <c r="J1281" s="329">
        <f t="shared" si="19"/>
        <v>250195</v>
      </c>
      <c r="K1281" s="419"/>
      <c r="L1281" s="287"/>
      <c r="M1281" s="238" t="s">
        <v>2251</v>
      </c>
      <c r="N1281" s="287"/>
      <c r="O1281" s="287"/>
      <c r="P1281" s="287"/>
      <c r="Q1281" s="287"/>
      <c r="R1281" s="287"/>
      <c r="S1281" s="287"/>
      <c r="T1281" s="287"/>
      <c r="U1281" s="287"/>
      <c r="V1281" s="287"/>
      <c r="W1281" s="287"/>
      <c r="X1281" s="287"/>
      <c r="Y1281" s="287"/>
      <c r="Z1281" s="287"/>
      <c r="AA1281" s="287"/>
      <c r="AB1281" s="287"/>
      <c r="AC1281" s="287"/>
      <c r="AD1281" s="287"/>
      <c r="AE1281" s="287"/>
      <c r="AF1281" s="287"/>
      <c r="AG1281" s="287"/>
      <c r="AH1281" s="287"/>
      <c r="AI1281" s="287"/>
      <c r="AJ1281" s="449"/>
      <c r="AK1281" s="206"/>
      <c r="AL1281" s="206"/>
      <c r="AM1281" s="206"/>
      <c r="AN1281" s="206"/>
      <c r="AO1281" s="206"/>
      <c r="AP1281" s="206"/>
      <c r="AQ1281" s="206"/>
      <c r="AR1281" s="206"/>
      <c r="AS1281" s="206"/>
      <c r="AT1281" s="206"/>
      <c r="AU1281" s="206"/>
      <c r="AV1281" s="206"/>
      <c r="AW1281" s="206"/>
      <c r="AX1281" s="206"/>
      <c r="AY1281" s="206"/>
      <c r="AZ1281" s="206"/>
      <c r="BA1281" s="206"/>
      <c r="BB1281" s="206"/>
      <c r="BC1281" s="206"/>
      <c r="BD1281" s="206"/>
      <c r="BE1281" s="206"/>
      <c r="BF1281" s="206"/>
      <c r="BG1281" s="206"/>
      <c r="BH1281" s="206"/>
      <c r="BI1281" s="206"/>
      <c r="BJ1281" s="206"/>
      <c r="BK1281" s="206"/>
      <c r="BL1281" s="206"/>
      <c r="BM1281" s="206"/>
      <c r="BN1281" s="206"/>
      <c r="BO1281" s="206"/>
      <c r="BP1281" s="206"/>
      <c r="BQ1281" s="206"/>
      <c r="BR1281" s="206"/>
      <c r="BS1281" s="206"/>
      <c r="BT1281" s="206"/>
      <c r="BU1281" s="206"/>
      <c r="BV1281" s="206"/>
      <c r="BW1281" s="206"/>
      <c r="BX1281" s="206"/>
      <c r="BY1281" s="206"/>
      <c r="BZ1281" s="206"/>
      <c r="CA1281" s="206"/>
      <c r="CB1281" s="206"/>
      <c r="CC1281" s="206"/>
      <c r="CD1281" s="206"/>
      <c r="CE1281" s="206"/>
      <c r="CF1281" s="206"/>
      <c r="CG1281" s="206"/>
      <c r="CH1281" s="206"/>
      <c r="CI1281" s="206"/>
      <c r="CJ1281" s="206"/>
      <c r="CK1281" s="206"/>
      <c r="CL1281" s="206"/>
      <c r="CM1281" s="206"/>
      <c r="CN1281" s="206"/>
      <c r="CO1281" s="206"/>
      <c r="CP1281" s="206"/>
      <c r="CQ1281" s="206"/>
      <c r="CR1281" s="206"/>
      <c r="CS1281" s="206"/>
      <c r="CT1281" s="206"/>
      <c r="CU1281" s="206"/>
      <c r="CV1281" s="206"/>
      <c r="CW1281" s="206"/>
      <c r="CX1281" s="206"/>
      <c r="CY1281" s="206"/>
      <c r="CZ1281" s="206"/>
      <c r="DA1281" s="206"/>
      <c r="DB1281" s="206"/>
      <c r="DC1281" s="206"/>
      <c r="DD1281" s="206"/>
      <c r="DE1281" s="206"/>
      <c r="DF1281" s="206"/>
      <c r="DG1281" s="206"/>
      <c r="DH1281" s="206"/>
      <c r="DI1281" s="206"/>
      <c r="DJ1281" s="206"/>
      <c r="DK1281" s="206"/>
      <c r="DL1281" s="206"/>
      <c r="DM1281" s="206"/>
      <c r="DN1281" s="206"/>
      <c r="DO1281" s="206"/>
      <c r="DP1281" s="206"/>
      <c r="DQ1281" s="206"/>
      <c r="DR1281" s="206"/>
      <c r="DS1281" s="206"/>
      <c r="DT1281" s="206"/>
      <c r="DU1281" s="206"/>
      <c r="DV1281" s="206"/>
      <c r="DW1281" s="206"/>
      <c r="DX1281" s="206"/>
      <c r="DY1281" s="206"/>
      <c r="DZ1281" s="206"/>
      <c r="EA1281" s="206"/>
      <c r="EB1281" s="206"/>
      <c r="EC1281" s="206"/>
      <c r="ED1281" s="206"/>
      <c r="EE1281" s="206"/>
      <c r="EF1281" s="206"/>
      <c r="EG1281" s="206"/>
      <c r="EH1281" s="206"/>
      <c r="EI1281" s="206"/>
      <c r="EJ1281" s="206"/>
      <c r="EK1281" s="206"/>
      <c r="EL1281" s="206"/>
      <c r="EM1281" s="206"/>
      <c r="EN1281" s="206"/>
      <c r="EO1281" s="206"/>
      <c r="EP1281" s="206"/>
      <c r="EQ1281" s="206"/>
      <c r="ER1281" s="206"/>
      <c r="ES1281" s="206"/>
      <c r="ET1281" s="206"/>
      <c r="EU1281" s="206"/>
      <c r="EV1281" s="206"/>
      <c r="EW1281" s="206"/>
      <c r="EX1281" s="206"/>
      <c r="EY1281" s="206"/>
      <c r="EZ1281" s="206"/>
      <c r="FA1281" s="206"/>
      <c r="FB1281" s="206"/>
      <c r="FC1281" s="206"/>
      <c r="FD1281" s="206"/>
      <c r="FE1281" s="206"/>
      <c r="FF1281" s="206"/>
      <c r="FG1281" s="206"/>
      <c r="FH1281" s="206"/>
      <c r="FI1281" s="206"/>
      <c r="FJ1281" s="206"/>
      <c r="FK1281" s="206"/>
      <c r="FL1281" s="206"/>
      <c r="FM1281" s="206"/>
      <c r="FN1281" s="206"/>
      <c r="FO1281" s="206"/>
      <c r="FP1281" s="206"/>
      <c r="FQ1281" s="206"/>
      <c r="FR1281" s="206"/>
      <c r="FS1281" s="206"/>
      <c r="FT1281" s="206"/>
      <c r="FU1281" s="206"/>
      <c r="FV1281" s="206"/>
      <c r="FW1281" s="206"/>
      <c r="FX1281" s="206"/>
      <c r="FY1281" s="206"/>
      <c r="FZ1281" s="206"/>
      <c r="GA1281" s="206"/>
      <c r="GB1281" s="206"/>
      <c r="GC1281" s="206"/>
      <c r="GD1281" s="206"/>
      <c r="GE1281" s="206"/>
      <c r="GF1281" s="206"/>
      <c r="GG1281" s="206"/>
      <c r="GH1281" s="206"/>
      <c r="GI1281" s="206"/>
      <c r="GJ1281" s="206"/>
      <c r="GK1281" s="206"/>
      <c r="GL1281" s="206"/>
      <c r="GM1281" s="206"/>
      <c r="GN1281" s="206"/>
      <c r="GO1281" s="206"/>
      <c r="GP1281" s="206"/>
      <c r="GQ1281" s="206"/>
      <c r="GR1281" s="206"/>
      <c r="GS1281" s="206"/>
      <c r="GT1281" s="206"/>
      <c r="GU1281" s="206"/>
      <c r="GV1281" s="206"/>
      <c r="GW1281" s="206"/>
      <c r="GX1281" s="206"/>
      <c r="GY1281" s="206"/>
      <c r="GZ1281" s="206"/>
      <c r="HA1281" s="206"/>
      <c r="HB1281" s="206"/>
      <c r="HC1281" s="206"/>
      <c r="HD1281" s="206"/>
      <c r="HE1281" s="206"/>
      <c r="HF1281" s="206"/>
      <c r="HG1281" s="206"/>
      <c r="HH1281" s="206"/>
      <c r="HI1281" s="206"/>
      <c r="HJ1281" s="206"/>
      <c r="HK1281" s="206"/>
      <c r="HL1281" s="206"/>
      <c r="HM1281" s="206"/>
      <c r="HN1281" s="206"/>
      <c r="HO1281" s="206"/>
      <c r="HP1281" s="206"/>
      <c r="HQ1281" s="206"/>
      <c r="HR1281" s="206"/>
      <c r="HS1281" s="206"/>
      <c r="HT1281" s="206"/>
      <c r="HU1281" s="206"/>
      <c r="HV1281" s="206"/>
      <c r="HW1281" s="206"/>
      <c r="HX1281" s="206"/>
      <c r="HY1281" s="206"/>
      <c r="HZ1281" s="206"/>
      <c r="IA1281" s="206"/>
      <c r="IB1281" s="206"/>
      <c r="IC1281" s="206"/>
      <c r="ID1281" s="206"/>
      <c r="IE1281" s="206"/>
      <c r="IF1281" s="206"/>
      <c r="IG1281" s="206"/>
      <c r="IH1281" s="206"/>
    </row>
    <row r="1282" spans="1:242" s="564" customFormat="1" hidden="1" x14ac:dyDescent="0.25">
      <c r="A1282" s="351"/>
      <c r="B1282" s="351"/>
      <c r="C1282" s="351"/>
      <c r="D1282" s="351"/>
      <c r="E1282" s="351"/>
      <c r="F1282" s="351"/>
      <c r="G1282" s="422"/>
      <c r="H1282" s="349"/>
      <c r="I1282" s="412"/>
      <c r="J1282" s="423">
        <f t="shared" si="19"/>
        <v>250195</v>
      </c>
      <c r="K1282" s="424"/>
      <c r="L1282" s="352"/>
      <c r="M1282" s="351"/>
      <c r="N1282" s="352"/>
      <c r="O1282" s="352"/>
      <c r="P1282" s="352"/>
      <c r="Q1282" s="352"/>
      <c r="R1282" s="352"/>
      <c r="S1282" s="352"/>
      <c r="T1282" s="352"/>
      <c r="U1282" s="352"/>
      <c r="V1282" s="352"/>
      <c r="W1282" s="352"/>
      <c r="X1282" s="352"/>
      <c r="Y1282" s="352"/>
      <c r="Z1282" s="352"/>
      <c r="AA1282" s="352"/>
      <c r="AB1282" s="352"/>
      <c r="AC1282" s="352"/>
      <c r="AD1282" s="352"/>
      <c r="AE1282" s="352"/>
      <c r="AF1282" s="352"/>
      <c r="AG1282" s="352"/>
      <c r="AH1282" s="352"/>
      <c r="AI1282" s="352"/>
      <c r="AJ1282" s="563"/>
      <c r="AK1282" s="351"/>
      <c r="AL1282" s="351"/>
      <c r="AM1282" s="351"/>
      <c r="AN1282" s="351"/>
      <c r="AO1282" s="351"/>
      <c r="AP1282" s="351"/>
      <c r="AQ1282" s="351"/>
      <c r="AR1282" s="351"/>
      <c r="AS1282" s="351"/>
      <c r="AT1282" s="351"/>
      <c r="AU1282" s="351"/>
      <c r="AV1282" s="351"/>
      <c r="AW1282" s="351"/>
      <c r="AX1282" s="351"/>
      <c r="AY1282" s="351"/>
      <c r="AZ1282" s="351"/>
      <c r="BA1282" s="351"/>
      <c r="BB1282" s="351"/>
      <c r="BC1282" s="351"/>
      <c r="BD1282" s="351"/>
      <c r="BE1282" s="351"/>
      <c r="BF1282" s="351"/>
      <c r="BG1282" s="351"/>
      <c r="BH1282" s="351"/>
      <c r="BI1282" s="351"/>
      <c r="BJ1282" s="351"/>
      <c r="BK1282" s="351"/>
      <c r="BL1282" s="351"/>
      <c r="BM1282" s="351"/>
      <c r="BN1282" s="351"/>
      <c r="BO1282" s="351"/>
      <c r="BP1282" s="351"/>
      <c r="BQ1282" s="351"/>
      <c r="BR1282" s="351"/>
      <c r="BS1282" s="351"/>
      <c r="BT1282" s="351"/>
      <c r="BU1282" s="351"/>
      <c r="BV1282" s="351"/>
      <c r="BW1282" s="351"/>
      <c r="BX1282" s="351"/>
      <c r="BY1282" s="351"/>
      <c r="BZ1282" s="351"/>
      <c r="CA1282" s="351"/>
      <c r="CB1282" s="351"/>
      <c r="CC1282" s="351"/>
      <c r="CD1282" s="351"/>
      <c r="CE1282" s="351"/>
      <c r="CF1282" s="351"/>
      <c r="CG1282" s="351"/>
      <c r="CH1282" s="351"/>
      <c r="CI1282" s="351"/>
      <c r="CJ1282" s="351"/>
      <c r="CK1282" s="351"/>
      <c r="CL1282" s="351"/>
      <c r="CM1282" s="351"/>
      <c r="CN1282" s="351"/>
      <c r="CO1282" s="351"/>
      <c r="CP1282" s="351"/>
      <c r="CQ1282" s="351"/>
      <c r="CR1282" s="351"/>
      <c r="CS1282" s="351"/>
      <c r="CT1282" s="351"/>
      <c r="CU1282" s="351"/>
      <c r="CV1282" s="351"/>
      <c r="CW1282" s="351"/>
      <c r="CX1282" s="351"/>
      <c r="CY1282" s="351"/>
      <c r="CZ1282" s="351"/>
      <c r="DA1282" s="351"/>
      <c r="DB1282" s="351"/>
      <c r="DC1282" s="351"/>
      <c r="DD1282" s="351"/>
      <c r="DE1282" s="351"/>
      <c r="DF1282" s="351"/>
      <c r="DG1282" s="351"/>
      <c r="DH1282" s="351"/>
      <c r="DI1282" s="351"/>
      <c r="DJ1282" s="351"/>
      <c r="DK1282" s="351"/>
      <c r="DL1282" s="351"/>
      <c r="DM1282" s="351"/>
      <c r="DN1282" s="351"/>
      <c r="DO1282" s="351"/>
      <c r="DP1282" s="351"/>
      <c r="DQ1282" s="351"/>
      <c r="DR1282" s="351"/>
      <c r="DS1282" s="351"/>
      <c r="DT1282" s="351"/>
      <c r="DU1282" s="351"/>
      <c r="DV1282" s="351"/>
      <c r="DW1282" s="351"/>
      <c r="DX1282" s="351"/>
      <c r="DY1282" s="351"/>
      <c r="DZ1282" s="351"/>
      <c r="EA1282" s="351"/>
      <c r="EB1282" s="351"/>
      <c r="EC1282" s="351"/>
      <c r="ED1282" s="351"/>
      <c r="EE1282" s="351"/>
      <c r="EF1282" s="351"/>
      <c r="EG1282" s="351"/>
      <c r="EH1282" s="351"/>
      <c r="EI1282" s="351"/>
      <c r="EJ1282" s="351"/>
      <c r="EK1282" s="351"/>
      <c r="EL1282" s="351"/>
      <c r="EM1282" s="351"/>
      <c r="EN1282" s="351"/>
      <c r="EO1282" s="351"/>
      <c r="EP1282" s="351"/>
      <c r="EQ1282" s="351"/>
      <c r="ER1282" s="351"/>
      <c r="ES1282" s="351"/>
      <c r="ET1282" s="351"/>
      <c r="EU1282" s="351"/>
      <c r="EV1282" s="351"/>
      <c r="EW1282" s="351"/>
      <c r="EX1282" s="351"/>
      <c r="EY1282" s="351"/>
      <c r="EZ1282" s="351"/>
      <c r="FA1282" s="351"/>
      <c r="FB1282" s="351"/>
      <c r="FC1282" s="351"/>
      <c r="FD1282" s="351"/>
      <c r="FE1282" s="351"/>
      <c r="FF1282" s="351"/>
      <c r="FG1282" s="351"/>
      <c r="FH1282" s="351"/>
      <c r="FI1282" s="351"/>
      <c r="FJ1282" s="351"/>
      <c r="FK1282" s="351"/>
      <c r="FL1282" s="351"/>
      <c r="FM1282" s="351"/>
      <c r="FN1282" s="351"/>
      <c r="FO1282" s="351"/>
      <c r="FP1282" s="351"/>
      <c r="FQ1282" s="351"/>
      <c r="FR1282" s="351"/>
      <c r="FS1282" s="351"/>
      <c r="FT1282" s="351"/>
      <c r="FU1282" s="351"/>
      <c r="FV1282" s="351"/>
      <c r="FW1282" s="351"/>
      <c r="FX1282" s="351"/>
      <c r="FY1282" s="351"/>
      <c r="FZ1282" s="351"/>
      <c r="GA1282" s="351"/>
      <c r="GB1282" s="351"/>
      <c r="GC1282" s="351"/>
      <c r="GD1282" s="351"/>
      <c r="GE1282" s="351"/>
      <c r="GF1282" s="351"/>
      <c r="GG1282" s="351"/>
      <c r="GH1282" s="351"/>
      <c r="GI1282" s="351"/>
      <c r="GJ1282" s="351"/>
      <c r="GK1282" s="351"/>
      <c r="GL1282" s="351"/>
      <c r="GM1282" s="351"/>
      <c r="GN1282" s="351"/>
      <c r="GO1282" s="351"/>
      <c r="GP1282" s="351"/>
      <c r="GQ1282" s="351"/>
      <c r="GR1282" s="351"/>
      <c r="GS1282" s="351"/>
      <c r="GT1282" s="351"/>
      <c r="GU1282" s="351"/>
      <c r="GV1282" s="351"/>
      <c r="GW1282" s="351"/>
      <c r="GX1282" s="351"/>
      <c r="GY1282" s="351"/>
      <c r="GZ1282" s="351"/>
      <c r="HA1282" s="351"/>
      <c r="HB1282" s="351"/>
      <c r="HC1282" s="351"/>
      <c r="HD1282" s="351"/>
      <c r="HE1282" s="351"/>
      <c r="HF1282" s="351"/>
      <c r="HG1282" s="351"/>
      <c r="HH1282" s="351"/>
      <c r="HI1282" s="351"/>
      <c r="HJ1282" s="351"/>
      <c r="HK1282" s="351"/>
      <c r="HL1282" s="351"/>
      <c r="HM1282" s="351"/>
      <c r="HN1282" s="351"/>
      <c r="HO1282" s="351"/>
      <c r="HP1282" s="351"/>
      <c r="HQ1282" s="351"/>
      <c r="HR1282" s="351"/>
      <c r="HS1282" s="351"/>
      <c r="HT1282" s="351"/>
      <c r="HU1282" s="351"/>
      <c r="HV1282" s="351"/>
      <c r="HW1282" s="351"/>
      <c r="HX1282" s="351"/>
      <c r="HY1282" s="351"/>
      <c r="HZ1282" s="351"/>
      <c r="IA1282" s="351"/>
      <c r="IB1282" s="351"/>
      <c r="IC1282" s="351"/>
      <c r="ID1282" s="351"/>
      <c r="IE1282" s="351"/>
      <c r="IF1282" s="351"/>
      <c r="IG1282" s="351"/>
      <c r="IH1282" s="351"/>
    </row>
    <row r="1283" spans="1:242" s="225" customFormat="1" hidden="1" x14ac:dyDescent="0.25">
      <c r="A1283" s="206"/>
      <c r="B1283" s="206"/>
      <c r="C1283" s="206"/>
      <c r="D1283" s="206"/>
      <c r="E1283" s="206"/>
      <c r="F1283" s="206"/>
      <c r="G1283" s="208"/>
      <c r="H1283" s="285"/>
      <c r="I1283" s="210"/>
      <c r="J1283" s="329">
        <f>+J1282+H1283-I1283</f>
        <v>250195</v>
      </c>
      <c r="K1283" s="419"/>
      <c r="L1283" s="287"/>
      <c r="M1283" s="206"/>
      <c r="N1283" s="287"/>
      <c r="O1283" s="287"/>
      <c r="P1283" s="287"/>
      <c r="Q1283" s="287"/>
      <c r="R1283" s="287"/>
      <c r="S1283" s="287"/>
      <c r="T1283" s="287"/>
      <c r="U1283" s="287"/>
      <c r="V1283" s="287"/>
      <c r="W1283" s="287"/>
      <c r="X1283" s="287"/>
      <c r="Y1283" s="287"/>
      <c r="Z1283" s="287"/>
      <c r="AA1283" s="287"/>
      <c r="AB1283" s="287"/>
      <c r="AC1283" s="287"/>
      <c r="AD1283" s="287"/>
      <c r="AE1283" s="287"/>
      <c r="AF1283" s="287"/>
      <c r="AG1283" s="287"/>
      <c r="AH1283" s="287"/>
      <c r="AI1283" s="287"/>
      <c r="AJ1283" s="449"/>
      <c r="AK1283" s="206"/>
      <c r="AL1283" s="206"/>
      <c r="AM1283" s="206"/>
      <c r="AN1283" s="206"/>
      <c r="AO1283" s="206"/>
      <c r="AP1283" s="206"/>
      <c r="AQ1283" s="206"/>
      <c r="AR1283" s="206"/>
      <c r="AS1283" s="206"/>
      <c r="AT1283" s="206"/>
      <c r="AU1283" s="206"/>
      <c r="AV1283" s="206"/>
      <c r="AW1283" s="206"/>
      <c r="AX1283" s="206"/>
      <c r="AY1283" s="206"/>
      <c r="AZ1283" s="206"/>
      <c r="BA1283" s="206"/>
      <c r="BB1283" s="206"/>
      <c r="BC1283" s="206"/>
      <c r="BD1283" s="206"/>
      <c r="BE1283" s="206"/>
      <c r="BF1283" s="206"/>
      <c r="BG1283" s="206"/>
      <c r="BH1283" s="206"/>
      <c r="BI1283" s="206"/>
      <c r="BJ1283" s="206"/>
      <c r="BK1283" s="206"/>
      <c r="BL1283" s="206"/>
      <c r="BM1283" s="206"/>
      <c r="BN1283" s="206"/>
      <c r="BO1283" s="206"/>
      <c r="BP1283" s="206"/>
      <c r="BQ1283" s="206"/>
      <c r="BR1283" s="206"/>
      <c r="BS1283" s="206"/>
      <c r="BT1283" s="206"/>
      <c r="BU1283" s="206"/>
      <c r="BV1283" s="206"/>
      <c r="BW1283" s="206"/>
      <c r="BX1283" s="206"/>
      <c r="BY1283" s="206"/>
      <c r="BZ1283" s="206"/>
      <c r="CA1283" s="206"/>
      <c r="CB1283" s="206"/>
      <c r="CC1283" s="206"/>
      <c r="CD1283" s="206"/>
      <c r="CE1283" s="206"/>
      <c r="CF1283" s="206"/>
      <c r="CG1283" s="206"/>
      <c r="CH1283" s="206"/>
      <c r="CI1283" s="206"/>
      <c r="CJ1283" s="206"/>
      <c r="CK1283" s="206"/>
      <c r="CL1283" s="206"/>
      <c r="CM1283" s="206"/>
      <c r="CN1283" s="206"/>
      <c r="CO1283" s="206"/>
      <c r="CP1283" s="206"/>
      <c r="CQ1283" s="206"/>
      <c r="CR1283" s="206"/>
      <c r="CS1283" s="206"/>
      <c r="CT1283" s="206"/>
      <c r="CU1283" s="206"/>
      <c r="CV1283" s="206"/>
      <c r="CW1283" s="206"/>
      <c r="CX1283" s="206"/>
      <c r="CY1283" s="206"/>
      <c r="CZ1283" s="206"/>
      <c r="DA1283" s="206"/>
      <c r="DB1283" s="206"/>
      <c r="DC1283" s="206"/>
      <c r="DD1283" s="206"/>
      <c r="DE1283" s="206"/>
      <c r="DF1283" s="206"/>
      <c r="DG1283" s="206"/>
      <c r="DH1283" s="206"/>
      <c r="DI1283" s="206"/>
      <c r="DJ1283" s="206"/>
      <c r="DK1283" s="206"/>
      <c r="DL1283" s="206"/>
      <c r="DM1283" s="206"/>
      <c r="DN1283" s="206"/>
      <c r="DO1283" s="206"/>
      <c r="DP1283" s="206"/>
      <c r="DQ1283" s="206"/>
      <c r="DR1283" s="206"/>
      <c r="DS1283" s="206"/>
      <c r="DT1283" s="206"/>
      <c r="DU1283" s="206"/>
      <c r="DV1283" s="206"/>
      <c r="DW1283" s="206"/>
      <c r="DX1283" s="206"/>
      <c r="DY1283" s="206"/>
      <c r="DZ1283" s="206"/>
      <c r="EA1283" s="206"/>
      <c r="EB1283" s="206"/>
      <c r="EC1283" s="206"/>
      <c r="ED1283" s="206"/>
      <c r="EE1283" s="206"/>
      <c r="EF1283" s="206"/>
      <c r="EG1283" s="206"/>
      <c r="EH1283" s="206"/>
      <c r="EI1283" s="206"/>
      <c r="EJ1283" s="206"/>
      <c r="EK1283" s="206"/>
      <c r="EL1283" s="206"/>
      <c r="EM1283" s="206"/>
      <c r="EN1283" s="206"/>
      <c r="EO1283" s="206"/>
      <c r="EP1283" s="206"/>
      <c r="EQ1283" s="206"/>
      <c r="ER1283" s="206"/>
      <c r="ES1283" s="206"/>
      <c r="ET1283" s="206"/>
      <c r="EU1283" s="206"/>
      <c r="EV1283" s="206"/>
      <c r="EW1283" s="206"/>
      <c r="EX1283" s="206"/>
      <c r="EY1283" s="206"/>
      <c r="EZ1283" s="206"/>
      <c r="FA1283" s="206"/>
      <c r="FB1283" s="206"/>
      <c r="FC1283" s="206"/>
      <c r="FD1283" s="206"/>
      <c r="FE1283" s="206"/>
      <c r="FF1283" s="206"/>
      <c r="FG1283" s="206"/>
      <c r="FH1283" s="206"/>
      <c r="FI1283" s="206"/>
      <c r="FJ1283" s="206"/>
      <c r="FK1283" s="206"/>
      <c r="FL1283" s="206"/>
      <c r="FM1283" s="206"/>
      <c r="FN1283" s="206"/>
      <c r="FO1283" s="206"/>
      <c r="FP1283" s="206"/>
      <c r="FQ1283" s="206"/>
      <c r="FR1283" s="206"/>
      <c r="FS1283" s="206"/>
      <c r="FT1283" s="206"/>
      <c r="FU1283" s="206"/>
      <c r="FV1283" s="206"/>
      <c r="FW1283" s="206"/>
      <c r="FX1283" s="206"/>
      <c r="FY1283" s="206"/>
      <c r="FZ1283" s="206"/>
      <c r="GA1283" s="206"/>
      <c r="GB1283" s="206"/>
      <c r="GC1283" s="206"/>
      <c r="GD1283" s="206"/>
      <c r="GE1283" s="206"/>
      <c r="GF1283" s="206"/>
      <c r="GG1283" s="206"/>
      <c r="GH1283" s="206"/>
      <c r="GI1283" s="206"/>
      <c r="GJ1283" s="206"/>
      <c r="GK1283" s="206"/>
      <c r="GL1283" s="206"/>
      <c r="GM1283" s="206"/>
      <c r="GN1283" s="206"/>
      <c r="GO1283" s="206"/>
      <c r="GP1283" s="206"/>
      <c r="GQ1283" s="206"/>
      <c r="GR1283" s="206"/>
      <c r="GS1283" s="206"/>
      <c r="GT1283" s="206"/>
      <c r="GU1283" s="206"/>
      <c r="GV1283" s="206"/>
      <c r="GW1283" s="206"/>
      <c r="GX1283" s="206"/>
      <c r="GY1283" s="206"/>
      <c r="GZ1283" s="206"/>
      <c r="HA1283" s="206"/>
      <c r="HB1283" s="206"/>
      <c r="HC1283" s="206"/>
      <c r="HD1283" s="206"/>
      <c r="HE1283" s="206"/>
      <c r="HF1283" s="206"/>
      <c r="HG1283" s="206"/>
      <c r="HH1283" s="206"/>
      <c r="HI1283" s="206"/>
      <c r="HJ1283" s="206"/>
      <c r="HK1283" s="206"/>
      <c r="HL1283" s="206"/>
      <c r="HM1283" s="206"/>
      <c r="HN1283" s="206"/>
      <c r="HO1283" s="206"/>
      <c r="HP1283" s="206"/>
      <c r="HQ1283" s="206"/>
      <c r="HR1283" s="206"/>
      <c r="HS1283" s="206"/>
      <c r="HT1283" s="206"/>
      <c r="HU1283" s="206"/>
      <c r="HV1283" s="206"/>
      <c r="HW1283" s="206"/>
      <c r="HX1283" s="206"/>
      <c r="HY1283" s="206"/>
      <c r="HZ1283" s="206"/>
      <c r="IA1283" s="206"/>
      <c r="IB1283" s="206"/>
      <c r="IC1283" s="206"/>
      <c r="ID1283" s="206"/>
      <c r="IE1283" s="206"/>
      <c r="IF1283" s="206"/>
      <c r="IG1283" s="206"/>
      <c r="IH1283" s="206"/>
    </row>
    <row r="1284" spans="1:242" s="225" customFormat="1" hidden="1" x14ac:dyDescent="0.25">
      <c r="A1284" s="206"/>
      <c r="B1284" s="206"/>
      <c r="C1284" s="206"/>
      <c r="D1284" s="206" t="s">
        <v>2252</v>
      </c>
      <c r="E1284" s="206"/>
      <c r="F1284" s="206"/>
      <c r="G1284" s="208"/>
      <c r="H1284" s="285">
        <v>17255005</v>
      </c>
      <c r="I1284" s="210"/>
      <c r="J1284" s="329">
        <f>J1283+H1284-I1284</f>
        <v>17505200</v>
      </c>
      <c r="K1284" s="419"/>
      <c r="L1284" s="287"/>
      <c r="M1284" s="206"/>
      <c r="N1284" s="287"/>
      <c r="O1284" s="287"/>
      <c r="P1284" s="287"/>
      <c r="Q1284" s="287"/>
      <c r="R1284" s="287"/>
      <c r="S1284" s="287"/>
      <c r="T1284" s="287"/>
      <c r="U1284" s="287"/>
      <c r="V1284" s="287"/>
      <c r="W1284" s="287"/>
      <c r="X1284" s="287"/>
      <c r="Y1284" s="287"/>
      <c r="Z1284" s="287"/>
      <c r="AA1284" s="287"/>
      <c r="AB1284" s="287"/>
      <c r="AC1284" s="287"/>
      <c r="AD1284" s="287"/>
      <c r="AE1284" s="287"/>
      <c r="AF1284" s="287"/>
      <c r="AG1284" s="287"/>
      <c r="AH1284" s="287"/>
      <c r="AI1284" s="287"/>
      <c r="AJ1284" s="449"/>
      <c r="AK1284" s="206"/>
      <c r="AL1284" s="206"/>
      <c r="AM1284" s="206"/>
      <c r="AN1284" s="206"/>
      <c r="AO1284" s="206"/>
      <c r="AP1284" s="206"/>
      <c r="AQ1284" s="206"/>
      <c r="AR1284" s="206"/>
      <c r="AS1284" s="206"/>
      <c r="AT1284" s="206"/>
      <c r="AU1284" s="206"/>
      <c r="AV1284" s="206"/>
      <c r="AW1284" s="206"/>
      <c r="AX1284" s="206"/>
      <c r="AY1284" s="206"/>
      <c r="AZ1284" s="206"/>
      <c r="BA1284" s="206"/>
      <c r="BB1284" s="206"/>
      <c r="BC1284" s="206"/>
      <c r="BD1284" s="206"/>
      <c r="BE1284" s="206"/>
      <c r="BF1284" s="206"/>
      <c r="BG1284" s="206"/>
      <c r="BH1284" s="206"/>
      <c r="BI1284" s="206"/>
      <c r="BJ1284" s="206"/>
      <c r="BK1284" s="206"/>
      <c r="BL1284" s="206"/>
      <c r="BM1284" s="206"/>
      <c r="BN1284" s="206"/>
      <c r="BO1284" s="206"/>
      <c r="BP1284" s="206"/>
      <c r="BQ1284" s="206"/>
      <c r="BR1284" s="206"/>
      <c r="BS1284" s="206"/>
      <c r="BT1284" s="206"/>
      <c r="BU1284" s="206"/>
      <c r="BV1284" s="206"/>
      <c r="BW1284" s="206"/>
      <c r="BX1284" s="206"/>
      <c r="BY1284" s="206"/>
      <c r="BZ1284" s="206"/>
      <c r="CA1284" s="206"/>
      <c r="CB1284" s="206"/>
      <c r="CC1284" s="206"/>
      <c r="CD1284" s="206"/>
      <c r="CE1284" s="206"/>
      <c r="CF1284" s="206"/>
      <c r="CG1284" s="206"/>
      <c r="CH1284" s="206"/>
      <c r="CI1284" s="206"/>
      <c r="CJ1284" s="206"/>
      <c r="CK1284" s="206"/>
      <c r="CL1284" s="206"/>
      <c r="CM1284" s="206"/>
      <c r="CN1284" s="206"/>
      <c r="CO1284" s="206"/>
      <c r="CP1284" s="206"/>
      <c r="CQ1284" s="206"/>
      <c r="CR1284" s="206"/>
      <c r="CS1284" s="206"/>
      <c r="CT1284" s="206"/>
      <c r="CU1284" s="206"/>
      <c r="CV1284" s="206"/>
      <c r="CW1284" s="206"/>
      <c r="CX1284" s="206"/>
      <c r="CY1284" s="206"/>
      <c r="CZ1284" s="206"/>
      <c r="DA1284" s="206"/>
      <c r="DB1284" s="206"/>
      <c r="DC1284" s="206"/>
      <c r="DD1284" s="206"/>
      <c r="DE1284" s="206"/>
      <c r="DF1284" s="206"/>
      <c r="DG1284" s="206"/>
      <c r="DH1284" s="206"/>
      <c r="DI1284" s="206"/>
      <c r="DJ1284" s="206"/>
      <c r="DK1284" s="206"/>
      <c r="DL1284" s="206"/>
      <c r="DM1284" s="206"/>
      <c r="DN1284" s="206"/>
      <c r="DO1284" s="206"/>
      <c r="DP1284" s="206"/>
      <c r="DQ1284" s="206"/>
      <c r="DR1284" s="206"/>
      <c r="DS1284" s="206"/>
      <c r="DT1284" s="206"/>
      <c r="DU1284" s="206"/>
      <c r="DV1284" s="206"/>
      <c r="DW1284" s="206"/>
      <c r="DX1284" s="206"/>
      <c r="DY1284" s="206"/>
      <c r="DZ1284" s="206"/>
      <c r="EA1284" s="206"/>
      <c r="EB1284" s="206"/>
      <c r="EC1284" s="206"/>
      <c r="ED1284" s="206"/>
      <c r="EE1284" s="206"/>
      <c r="EF1284" s="206"/>
      <c r="EG1284" s="206"/>
      <c r="EH1284" s="206"/>
      <c r="EI1284" s="206"/>
      <c r="EJ1284" s="206"/>
      <c r="EK1284" s="206"/>
      <c r="EL1284" s="206"/>
      <c r="EM1284" s="206"/>
      <c r="EN1284" s="206"/>
      <c r="EO1284" s="206"/>
      <c r="EP1284" s="206"/>
      <c r="EQ1284" s="206"/>
      <c r="ER1284" s="206"/>
      <c r="ES1284" s="206"/>
      <c r="ET1284" s="206"/>
      <c r="EU1284" s="206"/>
      <c r="EV1284" s="206"/>
      <c r="EW1284" s="206"/>
      <c r="EX1284" s="206"/>
      <c r="EY1284" s="206"/>
      <c r="EZ1284" s="206"/>
      <c r="FA1284" s="206"/>
      <c r="FB1284" s="206"/>
      <c r="FC1284" s="206"/>
      <c r="FD1284" s="206"/>
      <c r="FE1284" s="206"/>
      <c r="FF1284" s="206"/>
      <c r="FG1284" s="206"/>
      <c r="FH1284" s="206"/>
      <c r="FI1284" s="206"/>
      <c r="FJ1284" s="206"/>
      <c r="FK1284" s="206"/>
      <c r="FL1284" s="206"/>
      <c r="FM1284" s="206"/>
      <c r="FN1284" s="206"/>
      <c r="FO1284" s="206"/>
      <c r="FP1284" s="206"/>
      <c r="FQ1284" s="206"/>
      <c r="FR1284" s="206"/>
      <c r="FS1284" s="206"/>
      <c r="FT1284" s="206"/>
      <c r="FU1284" s="206"/>
      <c r="FV1284" s="206"/>
      <c r="FW1284" s="206"/>
      <c r="FX1284" s="206"/>
      <c r="FY1284" s="206"/>
      <c r="FZ1284" s="206"/>
      <c r="GA1284" s="206"/>
      <c r="GB1284" s="206"/>
      <c r="GC1284" s="206"/>
      <c r="GD1284" s="206"/>
      <c r="GE1284" s="206"/>
      <c r="GF1284" s="206"/>
      <c r="GG1284" s="206"/>
      <c r="GH1284" s="206"/>
      <c r="GI1284" s="206"/>
      <c r="GJ1284" s="206"/>
      <c r="GK1284" s="206"/>
      <c r="GL1284" s="206"/>
      <c r="GM1284" s="206"/>
      <c r="GN1284" s="206"/>
      <c r="GO1284" s="206"/>
      <c r="GP1284" s="206"/>
      <c r="GQ1284" s="206"/>
      <c r="GR1284" s="206"/>
      <c r="GS1284" s="206"/>
      <c r="GT1284" s="206"/>
      <c r="GU1284" s="206"/>
      <c r="GV1284" s="206"/>
      <c r="GW1284" s="206"/>
      <c r="GX1284" s="206"/>
      <c r="GY1284" s="206"/>
      <c r="GZ1284" s="206"/>
      <c r="HA1284" s="206"/>
      <c r="HB1284" s="206"/>
      <c r="HC1284" s="206"/>
      <c r="HD1284" s="206"/>
      <c r="HE1284" s="206"/>
      <c r="HF1284" s="206"/>
      <c r="HG1284" s="206"/>
      <c r="HH1284" s="206"/>
      <c r="HI1284" s="206"/>
      <c r="HJ1284" s="206"/>
      <c r="HK1284" s="206"/>
      <c r="HL1284" s="206"/>
      <c r="HM1284" s="206"/>
      <c r="HN1284" s="206"/>
      <c r="HO1284" s="206"/>
      <c r="HP1284" s="206"/>
      <c r="HQ1284" s="206"/>
      <c r="HR1284" s="206"/>
      <c r="HS1284" s="206"/>
      <c r="HT1284" s="206"/>
      <c r="HU1284" s="206"/>
      <c r="HV1284" s="206"/>
      <c r="HW1284" s="206"/>
      <c r="HX1284" s="206"/>
      <c r="HY1284" s="206"/>
      <c r="HZ1284" s="206"/>
      <c r="IA1284" s="206"/>
      <c r="IB1284" s="206"/>
      <c r="IC1284" s="206"/>
      <c r="ID1284" s="206"/>
      <c r="IE1284" s="206"/>
      <c r="IF1284" s="206"/>
      <c r="IG1284" s="206"/>
      <c r="IH1284" s="206"/>
    </row>
    <row r="1285" spans="1:242" s="225" customFormat="1" hidden="1" x14ac:dyDescent="0.25">
      <c r="A1285" s="206"/>
      <c r="B1285" s="206"/>
      <c r="C1285" s="206"/>
      <c r="D1285" s="206"/>
      <c r="E1285" s="206"/>
      <c r="F1285" s="206"/>
      <c r="G1285" s="208"/>
      <c r="H1285" s="285"/>
      <c r="I1285" s="210"/>
      <c r="J1285" s="329">
        <f t="shared" ref="J1285:J1342" si="20">J1284+H1285-I1285</f>
        <v>17505200</v>
      </c>
      <c r="K1285" s="419"/>
      <c r="L1285" s="287"/>
      <c r="M1285" s="206"/>
      <c r="N1285" s="287"/>
      <c r="O1285" s="287"/>
      <c r="P1285" s="287"/>
      <c r="Q1285" s="287"/>
      <c r="R1285" s="287"/>
      <c r="S1285" s="287"/>
      <c r="T1285" s="287"/>
      <c r="U1285" s="287"/>
      <c r="V1285" s="287"/>
      <c r="W1285" s="287"/>
      <c r="X1285" s="287"/>
      <c r="Y1285" s="287"/>
      <c r="Z1285" s="287"/>
      <c r="AA1285" s="287"/>
      <c r="AB1285" s="287"/>
      <c r="AC1285" s="287"/>
      <c r="AD1285" s="287"/>
      <c r="AE1285" s="287"/>
      <c r="AF1285" s="287"/>
      <c r="AG1285" s="287"/>
      <c r="AH1285" s="287"/>
      <c r="AI1285" s="287"/>
      <c r="AJ1285" s="449"/>
      <c r="AK1285" s="206"/>
      <c r="AL1285" s="206"/>
      <c r="AM1285" s="206"/>
      <c r="AN1285" s="206"/>
      <c r="AO1285" s="206"/>
      <c r="AP1285" s="206"/>
      <c r="AQ1285" s="206"/>
      <c r="AR1285" s="206"/>
      <c r="AS1285" s="206"/>
      <c r="AT1285" s="206"/>
      <c r="AU1285" s="206"/>
      <c r="AV1285" s="206"/>
      <c r="AW1285" s="206"/>
      <c r="AX1285" s="206"/>
      <c r="AY1285" s="206"/>
      <c r="AZ1285" s="206"/>
      <c r="BA1285" s="206"/>
      <c r="BB1285" s="206"/>
      <c r="BC1285" s="206"/>
      <c r="BD1285" s="206"/>
      <c r="BE1285" s="206"/>
      <c r="BF1285" s="206"/>
      <c r="BG1285" s="206"/>
      <c r="BH1285" s="206"/>
      <c r="BI1285" s="206"/>
      <c r="BJ1285" s="206"/>
      <c r="BK1285" s="206"/>
      <c r="BL1285" s="206"/>
      <c r="BM1285" s="206"/>
      <c r="BN1285" s="206"/>
      <c r="BO1285" s="206"/>
      <c r="BP1285" s="206"/>
      <c r="BQ1285" s="206"/>
      <c r="BR1285" s="206"/>
      <c r="BS1285" s="206"/>
      <c r="BT1285" s="206"/>
      <c r="BU1285" s="206"/>
      <c r="BV1285" s="206"/>
      <c r="BW1285" s="206"/>
      <c r="BX1285" s="206"/>
      <c r="BY1285" s="206"/>
      <c r="BZ1285" s="206"/>
      <c r="CA1285" s="206"/>
      <c r="CB1285" s="206"/>
      <c r="CC1285" s="206"/>
      <c r="CD1285" s="206"/>
      <c r="CE1285" s="206"/>
      <c r="CF1285" s="206"/>
      <c r="CG1285" s="206"/>
      <c r="CH1285" s="206"/>
      <c r="CI1285" s="206"/>
      <c r="CJ1285" s="206"/>
      <c r="CK1285" s="206"/>
      <c r="CL1285" s="206"/>
      <c r="CM1285" s="206"/>
      <c r="CN1285" s="206"/>
      <c r="CO1285" s="206"/>
      <c r="CP1285" s="206"/>
      <c r="CQ1285" s="206"/>
      <c r="CR1285" s="206"/>
      <c r="CS1285" s="206"/>
      <c r="CT1285" s="206"/>
      <c r="CU1285" s="206"/>
      <c r="CV1285" s="206"/>
      <c r="CW1285" s="206"/>
      <c r="CX1285" s="206"/>
      <c r="CY1285" s="206"/>
      <c r="CZ1285" s="206"/>
      <c r="DA1285" s="206"/>
      <c r="DB1285" s="206"/>
      <c r="DC1285" s="206"/>
      <c r="DD1285" s="206"/>
      <c r="DE1285" s="206"/>
      <c r="DF1285" s="206"/>
      <c r="DG1285" s="206"/>
      <c r="DH1285" s="206"/>
      <c r="DI1285" s="206"/>
      <c r="DJ1285" s="206"/>
      <c r="DK1285" s="206"/>
      <c r="DL1285" s="206"/>
      <c r="DM1285" s="206"/>
      <c r="DN1285" s="206"/>
      <c r="DO1285" s="206"/>
      <c r="DP1285" s="206"/>
      <c r="DQ1285" s="206"/>
      <c r="DR1285" s="206"/>
      <c r="DS1285" s="206"/>
      <c r="DT1285" s="206"/>
      <c r="DU1285" s="206"/>
      <c r="DV1285" s="206"/>
      <c r="DW1285" s="206"/>
      <c r="DX1285" s="206"/>
      <c r="DY1285" s="206"/>
      <c r="DZ1285" s="206"/>
      <c r="EA1285" s="206"/>
      <c r="EB1285" s="206"/>
      <c r="EC1285" s="206"/>
      <c r="ED1285" s="206"/>
      <c r="EE1285" s="206"/>
      <c r="EF1285" s="206"/>
      <c r="EG1285" s="206"/>
      <c r="EH1285" s="206"/>
      <c r="EI1285" s="206"/>
      <c r="EJ1285" s="206"/>
      <c r="EK1285" s="206"/>
      <c r="EL1285" s="206"/>
      <c r="EM1285" s="206"/>
      <c r="EN1285" s="206"/>
      <c r="EO1285" s="206"/>
      <c r="EP1285" s="206"/>
      <c r="EQ1285" s="206"/>
      <c r="ER1285" s="206"/>
      <c r="ES1285" s="206"/>
      <c r="ET1285" s="206"/>
      <c r="EU1285" s="206"/>
      <c r="EV1285" s="206"/>
      <c r="EW1285" s="206"/>
      <c r="EX1285" s="206"/>
      <c r="EY1285" s="206"/>
      <c r="EZ1285" s="206"/>
      <c r="FA1285" s="206"/>
      <c r="FB1285" s="206"/>
      <c r="FC1285" s="206"/>
      <c r="FD1285" s="206"/>
      <c r="FE1285" s="206"/>
      <c r="FF1285" s="206"/>
      <c r="FG1285" s="206"/>
      <c r="FH1285" s="206"/>
      <c r="FI1285" s="206"/>
      <c r="FJ1285" s="206"/>
      <c r="FK1285" s="206"/>
      <c r="FL1285" s="206"/>
      <c r="FM1285" s="206"/>
      <c r="FN1285" s="206"/>
      <c r="FO1285" s="206"/>
      <c r="FP1285" s="206"/>
      <c r="FQ1285" s="206"/>
      <c r="FR1285" s="206"/>
      <c r="FS1285" s="206"/>
      <c r="FT1285" s="206"/>
      <c r="FU1285" s="206"/>
      <c r="FV1285" s="206"/>
      <c r="FW1285" s="206"/>
      <c r="FX1285" s="206"/>
      <c r="FY1285" s="206"/>
      <c r="FZ1285" s="206"/>
      <c r="GA1285" s="206"/>
      <c r="GB1285" s="206"/>
      <c r="GC1285" s="206"/>
      <c r="GD1285" s="206"/>
      <c r="GE1285" s="206"/>
      <c r="GF1285" s="206"/>
      <c r="GG1285" s="206"/>
      <c r="GH1285" s="206"/>
      <c r="GI1285" s="206"/>
      <c r="GJ1285" s="206"/>
      <c r="GK1285" s="206"/>
      <c r="GL1285" s="206"/>
      <c r="GM1285" s="206"/>
      <c r="GN1285" s="206"/>
      <c r="GO1285" s="206"/>
      <c r="GP1285" s="206"/>
      <c r="GQ1285" s="206"/>
      <c r="GR1285" s="206"/>
      <c r="GS1285" s="206"/>
      <c r="GT1285" s="206"/>
      <c r="GU1285" s="206"/>
      <c r="GV1285" s="206"/>
      <c r="GW1285" s="206"/>
      <c r="GX1285" s="206"/>
      <c r="GY1285" s="206"/>
      <c r="GZ1285" s="206"/>
      <c r="HA1285" s="206"/>
      <c r="HB1285" s="206"/>
      <c r="HC1285" s="206"/>
      <c r="HD1285" s="206"/>
      <c r="HE1285" s="206"/>
      <c r="HF1285" s="206"/>
      <c r="HG1285" s="206"/>
      <c r="HH1285" s="206"/>
      <c r="HI1285" s="206"/>
      <c r="HJ1285" s="206"/>
      <c r="HK1285" s="206"/>
      <c r="HL1285" s="206"/>
      <c r="HM1285" s="206"/>
      <c r="HN1285" s="206"/>
      <c r="HO1285" s="206"/>
      <c r="HP1285" s="206"/>
      <c r="HQ1285" s="206"/>
      <c r="HR1285" s="206"/>
      <c r="HS1285" s="206"/>
      <c r="HT1285" s="206"/>
      <c r="HU1285" s="206"/>
      <c r="HV1285" s="206"/>
      <c r="HW1285" s="206"/>
      <c r="HX1285" s="206"/>
      <c r="HY1285" s="206"/>
      <c r="HZ1285" s="206"/>
      <c r="IA1285" s="206"/>
      <c r="IB1285" s="206"/>
      <c r="IC1285" s="206"/>
      <c r="ID1285" s="206"/>
      <c r="IE1285" s="206"/>
      <c r="IF1285" s="206"/>
      <c r="IG1285" s="206"/>
      <c r="IH1285" s="206"/>
    </row>
    <row r="1286" spans="1:242" hidden="1" x14ac:dyDescent="0.25">
      <c r="B1286" s="206"/>
      <c r="C1286" s="207">
        <v>43815</v>
      </c>
      <c r="D1286" s="206" t="s">
        <v>2253</v>
      </c>
      <c r="E1286" s="238" t="s">
        <v>2254</v>
      </c>
      <c r="F1286" s="238"/>
      <c r="G1286" s="208" t="s">
        <v>1611</v>
      </c>
      <c r="H1286" s="285"/>
      <c r="I1286" s="210">
        <v>1143000</v>
      </c>
      <c r="J1286" s="329">
        <f t="shared" si="20"/>
        <v>16362200</v>
      </c>
      <c r="K1286" s="419"/>
      <c r="M1286" s="238" t="s">
        <v>2254</v>
      </c>
    </row>
    <row r="1287" spans="1:242" hidden="1" x14ac:dyDescent="0.25">
      <c r="B1287" s="206"/>
      <c r="C1287" s="207"/>
      <c r="D1287" s="206" t="s">
        <v>2310</v>
      </c>
      <c r="E1287" s="238"/>
      <c r="F1287" s="238"/>
      <c r="G1287" s="208"/>
      <c r="H1287" s="349">
        <v>1568000</v>
      </c>
      <c r="I1287" s="210"/>
      <c r="J1287" s="329">
        <f t="shared" si="20"/>
        <v>17930200</v>
      </c>
      <c r="K1287" s="419"/>
      <c r="M1287" s="238"/>
    </row>
    <row r="1288" spans="1:242" hidden="1" x14ac:dyDescent="0.25">
      <c r="B1288" s="206"/>
      <c r="C1288" s="207">
        <v>43819</v>
      </c>
      <c r="D1288" s="206" t="s">
        <v>2255</v>
      </c>
      <c r="E1288" s="238" t="s">
        <v>2256</v>
      </c>
      <c r="F1288" s="238"/>
      <c r="G1288" s="208" t="s">
        <v>2257</v>
      </c>
      <c r="H1288" s="285"/>
      <c r="I1288" s="210">
        <v>450000</v>
      </c>
      <c r="J1288" s="329">
        <f t="shared" si="20"/>
        <v>17480200</v>
      </c>
      <c r="K1288" s="419"/>
      <c r="M1288" s="238" t="s">
        <v>2256</v>
      </c>
    </row>
    <row r="1289" spans="1:242" hidden="1" x14ac:dyDescent="0.25">
      <c r="B1289" s="206"/>
      <c r="C1289" s="207">
        <v>43818</v>
      </c>
      <c r="D1289" s="206" t="s">
        <v>2258</v>
      </c>
      <c r="E1289" s="238" t="s">
        <v>2259</v>
      </c>
      <c r="F1289" s="238"/>
      <c r="G1289" s="208" t="s">
        <v>559</v>
      </c>
      <c r="H1289" s="285"/>
      <c r="I1289" s="210">
        <v>38000</v>
      </c>
      <c r="J1289" s="329">
        <f t="shared" si="20"/>
        <v>17442200</v>
      </c>
      <c r="K1289" s="419"/>
      <c r="M1289" s="238" t="s">
        <v>2259</v>
      </c>
    </row>
    <row r="1290" spans="1:242" hidden="1" x14ac:dyDescent="0.25">
      <c r="B1290" s="206"/>
      <c r="C1290" s="207"/>
      <c r="D1290" s="206" t="s">
        <v>2314</v>
      </c>
      <c r="E1290" s="238"/>
      <c r="F1290" s="238"/>
      <c r="G1290" s="208"/>
      <c r="H1290" s="349">
        <v>40000</v>
      </c>
      <c r="I1290" s="210"/>
      <c r="J1290" s="329">
        <f t="shared" si="20"/>
        <v>17482200</v>
      </c>
      <c r="K1290" s="419"/>
      <c r="M1290" s="238"/>
    </row>
    <row r="1291" spans="1:242" hidden="1" x14ac:dyDescent="0.25">
      <c r="B1291" s="206"/>
      <c r="C1291" s="207">
        <v>43819</v>
      </c>
      <c r="D1291" s="206" t="s">
        <v>2260</v>
      </c>
      <c r="E1291" s="238" t="s">
        <v>2261</v>
      </c>
      <c r="F1291" s="238"/>
      <c r="G1291" s="208" t="s">
        <v>2262</v>
      </c>
      <c r="H1291" s="285"/>
      <c r="I1291" s="210">
        <v>92800</v>
      </c>
      <c r="J1291" s="329">
        <f t="shared" si="20"/>
        <v>17389400</v>
      </c>
      <c r="K1291" s="419"/>
      <c r="M1291" s="238" t="s">
        <v>2261</v>
      </c>
    </row>
    <row r="1292" spans="1:242" hidden="1" x14ac:dyDescent="0.25">
      <c r="B1292" s="206"/>
      <c r="C1292" s="207">
        <v>43816</v>
      </c>
      <c r="D1292" s="206" t="s">
        <v>2264</v>
      </c>
      <c r="E1292" s="238" t="s">
        <v>2263</v>
      </c>
      <c r="F1292" s="238"/>
      <c r="G1292" s="208" t="s">
        <v>1611</v>
      </c>
      <c r="H1292" s="285"/>
      <c r="I1292" s="210">
        <v>280000</v>
      </c>
      <c r="J1292" s="329">
        <f t="shared" si="20"/>
        <v>17109400</v>
      </c>
      <c r="K1292" s="419"/>
      <c r="M1292" s="238" t="s">
        <v>2263</v>
      </c>
    </row>
    <row r="1293" spans="1:242" hidden="1" x14ac:dyDescent="0.25">
      <c r="B1293" s="206"/>
      <c r="C1293" s="207"/>
      <c r="D1293" s="206" t="s">
        <v>2325</v>
      </c>
      <c r="E1293" s="238"/>
      <c r="F1293" s="238"/>
      <c r="G1293" s="208"/>
      <c r="H1293" s="349">
        <v>400000</v>
      </c>
      <c r="I1293" s="210"/>
      <c r="J1293" s="329">
        <f t="shared" si="20"/>
        <v>17509400</v>
      </c>
      <c r="K1293" s="419"/>
      <c r="M1293" s="238"/>
    </row>
    <row r="1294" spans="1:242" hidden="1" x14ac:dyDescent="0.25">
      <c r="B1294" s="206"/>
      <c r="C1294" s="207">
        <v>43816</v>
      </c>
      <c r="D1294" s="206" t="s">
        <v>2265</v>
      </c>
      <c r="E1294" s="238" t="s">
        <v>2266</v>
      </c>
      <c r="F1294" s="238"/>
      <c r="G1294" s="208" t="s">
        <v>1611</v>
      </c>
      <c r="H1294" s="285"/>
      <c r="I1294" s="210">
        <v>353500</v>
      </c>
      <c r="J1294" s="329">
        <f t="shared" si="20"/>
        <v>17155900</v>
      </c>
      <c r="K1294" s="419"/>
      <c r="M1294" s="238" t="s">
        <v>2266</v>
      </c>
    </row>
    <row r="1295" spans="1:242" hidden="1" x14ac:dyDescent="0.25">
      <c r="B1295" s="206"/>
      <c r="C1295" s="207">
        <v>43813</v>
      </c>
      <c r="D1295" s="206" t="s">
        <v>2267</v>
      </c>
      <c r="E1295" s="238" t="s">
        <v>2268</v>
      </c>
      <c r="F1295" s="238"/>
      <c r="G1295" s="208" t="s">
        <v>1611</v>
      </c>
      <c r="H1295" s="285"/>
      <c r="I1295" s="210">
        <v>110000</v>
      </c>
      <c r="J1295" s="329">
        <f t="shared" si="20"/>
        <v>17045900</v>
      </c>
      <c r="K1295" s="419"/>
      <c r="M1295" s="238" t="s">
        <v>2268</v>
      </c>
    </row>
    <row r="1296" spans="1:242" hidden="1" x14ac:dyDescent="0.25">
      <c r="B1296" s="206"/>
      <c r="C1296" s="207">
        <v>43813</v>
      </c>
      <c r="D1296" s="206" t="s">
        <v>2264</v>
      </c>
      <c r="E1296" s="238" t="s">
        <v>2269</v>
      </c>
      <c r="F1296" s="238"/>
      <c r="G1296" s="208" t="s">
        <v>1611</v>
      </c>
      <c r="H1296" s="285"/>
      <c r="I1296" s="210">
        <v>314000</v>
      </c>
      <c r="J1296" s="329">
        <f t="shared" si="20"/>
        <v>16731900</v>
      </c>
      <c r="K1296" s="419"/>
      <c r="M1296" s="238" t="s">
        <v>2269</v>
      </c>
    </row>
    <row r="1297" spans="2:35" s="511" customFormat="1" hidden="1" x14ac:dyDescent="0.25">
      <c r="B1297" s="206"/>
      <c r="C1297" s="207">
        <v>43819</v>
      </c>
      <c r="D1297" s="206" t="s">
        <v>2270</v>
      </c>
      <c r="E1297" s="238" t="s">
        <v>2271</v>
      </c>
      <c r="F1297" s="238"/>
      <c r="G1297" s="208" t="s">
        <v>559</v>
      </c>
      <c r="H1297" s="285"/>
      <c r="I1297" s="210">
        <v>92500</v>
      </c>
      <c r="J1297" s="329">
        <f t="shared" si="20"/>
        <v>16639400</v>
      </c>
      <c r="K1297" s="419"/>
      <c r="L1297" s="287"/>
      <c r="M1297" s="238" t="s">
        <v>2271</v>
      </c>
      <c r="N1297" s="287"/>
      <c r="O1297" s="287"/>
      <c r="P1297" s="287"/>
      <c r="Q1297" s="287"/>
      <c r="R1297" s="287"/>
      <c r="S1297" s="287"/>
      <c r="T1297" s="241"/>
      <c r="U1297" s="241"/>
      <c r="V1297" s="241"/>
      <c r="W1297" s="241"/>
      <c r="X1297" s="241"/>
      <c r="Y1297" s="241"/>
      <c r="Z1297" s="241"/>
      <c r="AA1297" s="241"/>
      <c r="AB1297" s="241"/>
      <c r="AC1297" s="241"/>
      <c r="AD1297" s="241"/>
      <c r="AE1297" s="241"/>
      <c r="AF1297" s="241"/>
      <c r="AG1297" s="241"/>
      <c r="AH1297" s="241"/>
      <c r="AI1297" s="241"/>
    </row>
    <row r="1298" spans="2:35" s="511" customFormat="1" hidden="1" x14ac:dyDescent="0.25">
      <c r="B1298" s="206"/>
      <c r="C1298" s="207">
        <v>43822</v>
      </c>
      <c r="D1298" s="206" t="s">
        <v>2272</v>
      </c>
      <c r="E1298" s="238" t="s">
        <v>2273</v>
      </c>
      <c r="F1298" s="238"/>
      <c r="G1298" s="208" t="s">
        <v>327</v>
      </c>
      <c r="H1298" s="285"/>
      <c r="I1298" s="210">
        <v>2042855</v>
      </c>
      <c r="J1298" s="329">
        <f t="shared" si="20"/>
        <v>14596545</v>
      </c>
      <c r="K1298" s="419"/>
      <c r="L1298" s="287"/>
      <c r="M1298" s="238" t="s">
        <v>2273</v>
      </c>
      <c r="N1298" s="287"/>
      <c r="O1298" s="287"/>
      <c r="P1298" s="287"/>
      <c r="Q1298" s="287"/>
      <c r="R1298" s="287"/>
      <c r="S1298" s="287"/>
      <c r="T1298" s="241"/>
      <c r="U1298" s="241"/>
      <c r="V1298" s="241"/>
      <c r="W1298" s="241"/>
      <c r="X1298" s="241"/>
      <c r="Y1298" s="241"/>
      <c r="Z1298" s="241"/>
      <c r="AA1298" s="241"/>
      <c r="AB1298" s="241"/>
      <c r="AC1298" s="241"/>
      <c r="AD1298" s="241"/>
      <c r="AE1298" s="241"/>
      <c r="AF1298" s="241"/>
      <c r="AG1298" s="241"/>
      <c r="AH1298" s="241"/>
      <c r="AI1298" s="241"/>
    </row>
    <row r="1299" spans="2:35" s="511" customFormat="1" hidden="1" x14ac:dyDescent="0.25">
      <c r="B1299" s="206"/>
      <c r="C1299" s="207"/>
      <c r="D1299" s="206" t="s">
        <v>2313</v>
      </c>
      <c r="E1299" s="238"/>
      <c r="F1299" s="238"/>
      <c r="G1299" s="208"/>
      <c r="H1299" s="349">
        <v>1500000</v>
      </c>
      <c r="I1299" s="210"/>
      <c r="J1299" s="329">
        <f t="shared" si="20"/>
        <v>16096545</v>
      </c>
      <c r="K1299" s="419"/>
      <c r="L1299" s="287"/>
      <c r="M1299" s="238"/>
      <c r="N1299" s="287"/>
      <c r="O1299" s="287"/>
      <c r="P1299" s="287"/>
      <c r="Q1299" s="287"/>
      <c r="R1299" s="287"/>
      <c r="S1299" s="287"/>
      <c r="T1299" s="241"/>
      <c r="U1299" s="241"/>
      <c r="V1299" s="241"/>
      <c r="W1299" s="241"/>
      <c r="X1299" s="241"/>
      <c r="Y1299" s="241"/>
      <c r="Z1299" s="241"/>
      <c r="AA1299" s="241"/>
      <c r="AB1299" s="241"/>
      <c r="AC1299" s="241"/>
      <c r="AD1299" s="241"/>
      <c r="AE1299" s="241"/>
      <c r="AF1299" s="241"/>
      <c r="AG1299" s="241"/>
      <c r="AH1299" s="241"/>
      <c r="AI1299" s="241"/>
    </row>
    <row r="1300" spans="2:35" s="511" customFormat="1" hidden="1" x14ac:dyDescent="0.25">
      <c r="B1300" s="206"/>
      <c r="C1300" s="207">
        <v>43822</v>
      </c>
      <c r="D1300" s="206" t="s">
        <v>2275</v>
      </c>
      <c r="E1300" s="238" t="s">
        <v>2274</v>
      </c>
      <c r="F1300" s="238"/>
      <c r="G1300" s="208" t="s">
        <v>343</v>
      </c>
      <c r="H1300" s="285"/>
      <c r="I1300" s="210">
        <v>843000</v>
      </c>
      <c r="J1300" s="329">
        <f t="shared" si="20"/>
        <v>15253545</v>
      </c>
      <c r="K1300" s="419"/>
      <c r="L1300" s="287"/>
      <c r="M1300" s="238" t="s">
        <v>2274</v>
      </c>
      <c r="N1300" s="287"/>
      <c r="O1300" s="287"/>
      <c r="P1300" s="287"/>
      <c r="Q1300" s="287"/>
      <c r="R1300" s="287"/>
      <c r="S1300" s="287"/>
      <c r="T1300" s="241"/>
      <c r="U1300" s="241"/>
      <c r="V1300" s="241"/>
      <c r="W1300" s="241"/>
      <c r="X1300" s="241"/>
      <c r="Y1300" s="241"/>
      <c r="Z1300" s="241"/>
      <c r="AA1300" s="241"/>
      <c r="AB1300" s="241"/>
      <c r="AC1300" s="241"/>
      <c r="AD1300" s="241"/>
      <c r="AE1300" s="241"/>
      <c r="AF1300" s="241"/>
      <c r="AG1300" s="241"/>
      <c r="AH1300" s="241"/>
      <c r="AI1300" s="241"/>
    </row>
    <row r="1301" spans="2:35" s="511" customFormat="1" hidden="1" x14ac:dyDescent="0.25">
      <c r="B1301" s="206"/>
      <c r="C1301" s="207">
        <v>43822</v>
      </c>
      <c r="D1301" s="206" t="s">
        <v>2276</v>
      </c>
      <c r="E1301" s="238" t="s">
        <v>2277</v>
      </c>
      <c r="F1301" s="238"/>
      <c r="G1301" s="208" t="s">
        <v>343</v>
      </c>
      <c r="H1301" s="285"/>
      <c r="I1301" s="210">
        <v>360000</v>
      </c>
      <c r="J1301" s="329">
        <f t="shared" si="20"/>
        <v>14893545</v>
      </c>
      <c r="K1301" s="419"/>
      <c r="L1301" s="287"/>
      <c r="M1301" s="238" t="s">
        <v>2277</v>
      </c>
      <c r="N1301" s="287"/>
      <c r="O1301" s="287"/>
      <c r="P1301" s="287"/>
      <c r="Q1301" s="287"/>
      <c r="R1301" s="287"/>
      <c r="S1301" s="287"/>
      <c r="T1301" s="241"/>
      <c r="U1301" s="241"/>
      <c r="V1301" s="241"/>
      <c r="W1301" s="241"/>
      <c r="X1301" s="241"/>
      <c r="Y1301" s="241"/>
      <c r="Z1301" s="241"/>
      <c r="AA1301" s="241"/>
      <c r="AB1301" s="241"/>
      <c r="AC1301" s="241"/>
      <c r="AD1301" s="241"/>
      <c r="AE1301" s="241"/>
      <c r="AF1301" s="241"/>
      <c r="AG1301" s="241"/>
      <c r="AH1301" s="241"/>
      <c r="AI1301" s="241"/>
    </row>
    <row r="1302" spans="2:35" s="511" customFormat="1" hidden="1" x14ac:dyDescent="0.25">
      <c r="B1302" s="206"/>
      <c r="C1302" s="207">
        <v>43822</v>
      </c>
      <c r="D1302" s="206" t="s">
        <v>2278</v>
      </c>
      <c r="E1302" s="238" t="s">
        <v>2279</v>
      </c>
      <c r="F1302" s="238"/>
      <c r="G1302" s="208" t="s">
        <v>2280</v>
      </c>
      <c r="H1302" s="285"/>
      <c r="I1302" s="210">
        <v>397500</v>
      </c>
      <c r="J1302" s="329">
        <f t="shared" si="20"/>
        <v>14496045</v>
      </c>
      <c r="K1302" s="419"/>
      <c r="L1302" s="287"/>
      <c r="M1302" s="238" t="s">
        <v>2279</v>
      </c>
      <c r="N1302" s="287"/>
      <c r="O1302" s="287"/>
      <c r="P1302" s="287"/>
      <c r="Q1302" s="287"/>
      <c r="R1302" s="287"/>
      <c r="S1302" s="287"/>
      <c r="T1302" s="241"/>
      <c r="U1302" s="241"/>
      <c r="V1302" s="241"/>
      <c r="W1302" s="241"/>
      <c r="X1302" s="241"/>
      <c r="Y1302" s="241"/>
      <c r="Z1302" s="241"/>
      <c r="AA1302" s="241"/>
      <c r="AB1302" s="241"/>
      <c r="AC1302" s="241"/>
      <c r="AD1302" s="241"/>
      <c r="AE1302" s="241"/>
      <c r="AF1302" s="241"/>
      <c r="AG1302" s="241"/>
      <c r="AH1302" s="241"/>
      <c r="AI1302" s="241"/>
    </row>
    <row r="1303" spans="2:35" s="511" customFormat="1" hidden="1" x14ac:dyDescent="0.25">
      <c r="B1303" s="206"/>
      <c r="C1303" s="207">
        <v>43824</v>
      </c>
      <c r="D1303" s="206" t="s">
        <v>2281</v>
      </c>
      <c r="E1303" s="238" t="s">
        <v>2282</v>
      </c>
      <c r="F1303" s="238"/>
      <c r="G1303" s="208" t="s">
        <v>532</v>
      </c>
      <c r="H1303" s="285"/>
      <c r="I1303" s="210">
        <v>1638116</v>
      </c>
      <c r="J1303" s="329">
        <f t="shared" si="20"/>
        <v>12857929</v>
      </c>
      <c r="K1303" s="419"/>
      <c r="L1303" s="287"/>
      <c r="M1303" s="238" t="s">
        <v>2282</v>
      </c>
      <c r="N1303" s="287"/>
      <c r="O1303" s="287"/>
      <c r="P1303" s="287"/>
      <c r="Q1303" s="287"/>
      <c r="R1303" s="287"/>
      <c r="S1303" s="287"/>
      <c r="T1303" s="241"/>
      <c r="U1303" s="241"/>
      <c r="V1303" s="241"/>
      <c r="W1303" s="241"/>
      <c r="X1303" s="241"/>
      <c r="Y1303" s="241"/>
      <c r="Z1303" s="241"/>
      <c r="AA1303" s="241"/>
      <c r="AB1303" s="241"/>
      <c r="AC1303" s="241"/>
      <c r="AD1303" s="241"/>
      <c r="AE1303" s="241"/>
      <c r="AF1303" s="241"/>
      <c r="AG1303" s="241"/>
      <c r="AH1303" s="241"/>
      <c r="AI1303" s="241"/>
    </row>
    <row r="1304" spans="2:35" s="511" customFormat="1" hidden="1" x14ac:dyDescent="0.25">
      <c r="B1304" s="206"/>
      <c r="C1304" s="207"/>
      <c r="D1304" s="206" t="s">
        <v>2312</v>
      </c>
      <c r="E1304" s="238"/>
      <c r="F1304" s="238"/>
      <c r="G1304" s="208"/>
      <c r="H1304" s="349">
        <v>2000000</v>
      </c>
      <c r="I1304" s="210"/>
      <c r="J1304" s="329">
        <f t="shared" si="20"/>
        <v>14857929</v>
      </c>
      <c r="K1304" s="419"/>
      <c r="L1304" s="287"/>
      <c r="M1304" s="238"/>
      <c r="N1304" s="287"/>
      <c r="O1304" s="287"/>
      <c r="P1304" s="287"/>
      <c r="Q1304" s="287"/>
      <c r="R1304" s="287"/>
      <c r="S1304" s="287"/>
      <c r="T1304" s="241"/>
      <c r="U1304" s="241"/>
      <c r="V1304" s="241"/>
      <c r="W1304" s="241"/>
      <c r="X1304" s="241"/>
      <c r="Y1304" s="241"/>
      <c r="Z1304" s="241"/>
      <c r="AA1304" s="241"/>
      <c r="AB1304" s="241"/>
      <c r="AC1304" s="241"/>
      <c r="AD1304" s="241"/>
      <c r="AE1304" s="241"/>
      <c r="AF1304" s="241"/>
      <c r="AG1304" s="241"/>
      <c r="AH1304" s="241"/>
      <c r="AI1304" s="241"/>
    </row>
    <row r="1305" spans="2:35" s="511" customFormat="1" hidden="1" x14ac:dyDescent="0.25">
      <c r="B1305" s="206"/>
      <c r="C1305" s="207">
        <v>43824</v>
      </c>
      <c r="D1305" s="206" t="s">
        <v>2283</v>
      </c>
      <c r="E1305" s="238" t="s">
        <v>2284</v>
      </c>
      <c r="F1305" s="238"/>
      <c r="G1305" s="208" t="s">
        <v>532</v>
      </c>
      <c r="H1305" s="285"/>
      <c r="I1305" s="210">
        <v>2500000</v>
      </c>
      <c r="J1305" s="329">
        <f t="shared" si="20"/>
        <v>12357929</v>
      </c>
      <c r="K1305" s="419"/>
      <c r="L1305" s="287"/>
      <c r="M1305" s="238" t="s">
        <v>2284</v>
      </c>
      <c r="N1305" s="287"/>
      <c r="O1305" s="287"/>
      <c r="P1305" s="287"/>
      <c r="Q1305" s="287"/>
      <c r="R1305" s="287"/>
      <c r="S1305" s="287"/>
      <c r="T1305" s="241"/>
      <c r="U1305" s="241"/>
      <c r="V1305" s="241"/>
      <c r="W1305" s="241"/>
      <c r="X1305" s="241"/>
      <c r="Y1305" s="241"/>
      <c r="Z1305" s="241"/>
      <c r="AA1305" s="241"/>
      <c r="AB1305" s="241"/>
      <c r="AC1305" s="241"/>
      <c r="AD1305" s="241"/>
      <c r="AE1305" s="241"/>
      <c r="AF1305" s="241"/>
      <c r="AG1305" s="241"/>
      <c r="AH1305" s="241"/>
      <c r="AI1305" s="241"/>
    </row>
    <row r="1306" spans="2:35" s="511" customFormat="1" hidden="1" x14ac:dyDescent="0.25">
      <c r="B1306" s="206"/>
      <c r="C1306" s="207">
        <v>43824</v>
      </c>
      <c r="D1306" s="206" t="s">
        <v>2285</v>
      </c>
      <c r="E1306" s="238" t="s">
        <v>2286</v>
      </c>
      <c r="F1306" s="238"/>
      <c r="G1306" s="208" t="s">
        <v>1611</v>
      </c>
      <c r="H1306" s="285"/>
      <c r="I1306" s="210">
        <v>940800</v>
      </c>
      <c r="J1306" s="329">
        <f t="shared" si="20"/>
        <v>11417129</v>
      </c>
      <c r="K1306" s="419"/>
      <c r="L1306" s="287"/>
      <c r="M1306" s="238" t="s">
        <v>2286</v>
      </c>
      <c r="N1306" s="287"/>
      <c r="O1306" s="287"/>
      <c r="P1306" s="287"/>
      <c r="Q1306" s="287"/>
      <c r="R1306" s="287"/>
      <c r="S1306" s="287"/>
      <c r="T1306" s="241"/>
      <c r="U1306" s="241"/>
      <c r="V1306" s="241"/>
      <c r="W1306" s="241"/>
      <c r="X1306" s="241"/>
      <c r="Y1306" s="241"/>
      <c r="Z1306" s="241"/>
      <c r="AA1306" s="241"/>
      <c r="AB1306" s="241"/>
      <c r="AC1306" s="241"/>
      <c r="AD1306" s="241"/>
      <c r="AE1306" s="241"/>
      <c r="AF1306" s="241"/>
      <c r="AG1306" s="241"/>
      <c r="AH1306" s="241"/>
      <c r="AI1306" s="241"/>
    </row>
    <row r="1307" spans="2:35" s="511" customFormat="1" hidden="1" x14ac:dyDescent="0.25">
      <c r="B1307" s="206"/>
      <c r="C1307" s="207">
        <v>43824</v>
      </c>
      <c r="D1307" s="206" t="s">
        <v>2287</v>
      </c>
      <c r="E1307" s="238" t="s">
        <v>2288</v>
      </c>
      <c r="F1307" s="238"/>
      <c r="G1307" s="208" t="s">
        <v>1611</v>
      </c>
      <c r="H1307" s="285"/>
      <c r="I1307" s="210">
        <v>400000</v>
      </c>
      <c r="J1307" s="329">
        <f t="shared" si="20"/>
        <v>11017129</v>
      </c>
      <c r="K1307" s="419"/>
      <c r="L1307" s="287"/>
      <c r="M1307" s="238" t="s">
        <v>2288</v>
      </c>
      <c r="N1307" s="287"/>
      <c r="O1307" s="287"/>
      <c r="P1307" s="287"/>
      <c r="Q1307" s="287"/>
      <c r="R1307" s="287"/>
      <c r="S1307" s="287"/>
      <c r="T1307" s="241"/>
      <c r="U1307" s="241"/>
      <c r="V1307" s="241"/>
      <c r="W1307" s="241"/>
      <c r="X1307" s="241"/>
      <c r="Y1307" s="241"/>
      <c r="Z1307" s="241"/>
      <c r="AA1307" s="241"/>
      <c r="AB1307" s="241"/>
      <c r="AC1307" s="241"/>
      <c r="AD1307" s="241"/>
      <c r="AE1307" s="241"/>
      <c r="AF1307" s="241"/>
      <c r="AG1307" s="241"/>
      <c r="AH1307" s="241"/>
      <c r="AI1307" s="241"/>
    </row>
    <row r="1308" spans="2:35" s="511" customFormat="1" hidden="1" x14ac:dyDescent="0.25">
      <c r="B1308" s="206"/>
      <c r="C1308" s="207">
        <v>43824</v>
      </c>
      <c r="D1308" s="206" t="s">
        <v>2289</v>
      </c>
      <c r="E1308" s="238" t="s">
        <v>2290</v>
      </c>
      <c r="F1308" s="238"/>
      <c r="G1308" s="208" t="s">
        <v>1611</v>
      </c>
      <c r="H1308" s="285"/>
      <c r="I1308" s="210">
        <v>1037000</v>
      </c>
      <c r="J1308" s="329">
        <f t="shared" si="20"/>
        <v>9980129</v>
      </c>
      <c r="K1308" s="419"/>
      <c r="L1308" s="287"/>
      <c r="M1308" s="238" t="s">
        <v>2290</v>
      </c>
      <c r="N1308" s="287"/>
      <c r="O1308" s="287"/>
      <c r="P1308" s="287"/>
      <c r="Q1308" s="287"/>
      <c r="R1308" s="287"/>
      <c r="S1308" s="287"/>
      <c r="T1308" s="241"/>
      <c r="U1308" s="241"/>
      <c r="V1308" s="241"/>
      <c r="W1308" s="241"/>
      <c r="X1308" s="241"/>
      <c r="Y1308" s="241"/>
      <c r="Z1308" s="241"/>
      <c r="AA1308" s="241"/>
      <c r="AB1308" s="241"/>
      <c r="AC1308" s="241"/>
      <c r="AD1308" s="241"/>
      <c r="AE1308" s="241"/>
      <c r="AF1308" s="241"/>
      <c r="AG1308" s="241"/>
      <c r="AH1308" s="241"/>
      <c r="AI1308" s="241"/>
    </row>
    <row r="1309" spans="2:35" s="511" customFormat="1" hidden="1" x14ac:dyDescent="0.25">
      <c r="B1309" s="206"/>
      <c r="C1309" s="207">
        <v>43824</v>
      </c>
      <c r="D1309" s="206" t="s">
        <v>2291</v>
      </c>
      <c r="E1309" s="238" t="s">
        <v>2292</v>
      </c>
      <c r="F1309" s="238"/>
      <c r="G1309" s="208" t="s">
        <v>343</v>
      </c>
      <c r="H1309" s="285"/>
      <c r="I1309" s="210">
        <v>1207200</v>
      </c>
      <c r="J1309" s="329">
        <f t="shared" si="20"/>
        <v>8772929</v>
      </c>
      <c r="K1309" s="419"/>
      <c r="L1309" s="287"/>
      <c r="M1309" s="238" t="s">
        <v>2292</v>
      </c>
      <c r="N1309" s="287"/>
      <c r="O1309" s="287"/>
      <c r="P1309" s="287"/>
      <c r="Q1309" s="287"/>
      <c r="R1309" s="287"/>
      <c r="S1309" s="287"/>
      <c r="T1309" s="241"/>
      <c r="U1309" s="241"/>
      <c r="V1309" s="241"/>
      <c r="W1309" s="241"/>
      <c r="X1309" s="241"/>
      <c r="Y1309" s="241"/>
      <c r="Z1309" s="241"/>
      <c r="AA1309" s="241"/>
      <c r="AB1309" s="241"/>
      <c r="AC1309" s="241"/>
      <c r="AD1309" s="241"/>
      <c r="AE1309" s="241"/>
      <c r="AF1309" s="241"/>
      <c r="AG1309" s="241"/>
      <c r="AH1309" s="241"/>
      <c r="AI1309" s="241"/>
    </row>
    <row r="1310" spans="2:35" s="511" customFormat="1" hidden="1" x14ac:dyDescent="0.25">
      <c r="B1310" s="206"/>
      <c r="C1310" s="207"/>
      <c r="D1310" s="206" t="s">
        <v>2311</v>
      </c>
      <c r="E1310" s="238"/>
      <c r="F1310" s="238"/>
      <c r="G1310" s="208"/>
      <c r="H1310" s="349">
        <v>1197000</v>
      </c>
      <c r="I1310" s="210"/>
      <c r="J1310" s="329">
        <f t="shared" si="20"/>
        <v>9969929</v>
      </c>
      <c r="K1310" s="419"/>
      <c r="L1310" s="287"/>
      <c r="M1310" s="238"/>
      <c r="N1310" s="287"/>
      <c r="O1310" s="287"/>
      <c r="P1310" s="287"/>
      <c r="Q1310" s="287"/>
      <c r="R1310" s="287"/>
      <c r="S1310" s="287"/>
      <c r="T1310" s="241"/>
      <c r="U1310" s="241"/>
      <c r="V1310" s="241"/>
      <c r="W1310" s="241"/>
      <c r="X1310" s="241"/>
      <c r="Y1310" s="241"/>
      <c r="Z1310" s="241"/>
      <c r="AA1310" s="241"/>
      <c r="AB1310" s="241"/>
      <c r="AC1310" s="241"/>
      <c r="AD1310" s="241"/>
      <c r="AE1310" s="241"/>
      <c r="AF1310" s="241"/>
      <c r="AG1310" s="241"/>
      <c r="AH1310" s="241"/>
      <c r="AI1310" s="241"/>
    </row>
    <row r="1311" spans="2:35" s="511" customFormat="1" hidden="1" x14ac:dyDescent="0.25">
      <c r="B1311" s="206"/>
      <c r="C1311" s="207">
        <v>43824</v>
      </c>
      <c r="D1311" s="206" t="s">
        <v>2293</v>
      </c>
      <c r="E1311" s="238" t="s">
        <v>2294</v>
      </c>
      <c r="F1311" s="238"/>
      <c r="G1311" s="208" t="s">
        <v>2295</v>
      </c>
      <c r="H1311" s="285"/>
      <c r="I1311" s="210">
        <v>615000</v>
      </c>
      <c r="J1311" s="329">
        <f t="shared" si="20"/>
        <v>9354929</v>
      </c>
      <c r="K1311" s="419"/>
      <c r="L1311" s="287"/>
      <c r="M1311" s="238" t="s">
        <v>2294</v>
      </c>
      <c r="N1311" s="287"/>
      <c r="O1311" s="287"/>
      <c r="P1311" s="287"/>
      <c r="Q1311" s="287"/>
      <c r="R1311" s="287"/>
      <c r="S1311" s="287"/>
      <c r="T1311" s="241"/>
      <c r="U1311" s="241"/>
      <c r="V1311" s="241"/>
      <c r="W1311" s="241"/>
      <c r="X1311" s="241"/>
      <c r="Y1311" s="241"/>
      <c r="Z1311" s="241"/>
      <c r="AA1311" s="241"/>
      <c r="AB1311" s="241"/>
      <c r="AC1311" s="241"/>
      <c r="AD1311" s="241"/>
      <c r="AE1311" s="241"/>
      <c r="AF1311" s="241"/>
      <c r="AG1311" s="241"/>
      <c r="AH1311" s="241"/>
      <c r="AI1311" s="241"/>
    </row>
    <row r="1312" spans="2:35" s="511" customFormat="1" hidden="1" x14ac:dyDescent="0.25">
      <c r="B1312" s="206"/>
      <c r="C1312" s="207">
        <v>43824</v>
      </c>
      <c r="D1312" s="206" t="s">
        <v>2296</v>
      </c>
      <c r="E1312" s="238" t="s">
        <v>2297</v>
      </c>
      <c r="F1312" s="238"/>
      <c r="G1312" s="208" t="s">
        <v>1816</v>
      </c>
      <c r="H1312" s="285"/>
      <c r="I1312" s="210">
        <v>1071800</v>
      </c>
      <c r="J1312" s="329">
        <f t="shared" si="20"/>
        <v>8283129</v>
      </c>
      <c r="K1312" s="419"/>
      <c r="L1312" s="287"/>
      <c r="M1312" s="238" t="s">
        <v>2297</v>
      </c>
      <c r="N1312" s="287"/>
      <c r="O1312" s="287"/>
      <c r="P1312" s="287"/>
      <c r="Q1312" s="287"/>
      <c r="R1312" s="287"/>
      <c r="S1312" s="287"/>
      <c r="T1312" s="241"/>
      <c r="U1312" s="241"/>
      <c r="V1312" s="241"/>
      <c r="W1312" s="241"/>
      <c r="X1312" s="241"/>
      <c r="Y1312" s="241"/>
      <c r="Z1312" s="241"/>
      <c r="AA1312" s="241"/>
      <c r="AB1312" s="241"/>
      <c r="AC1312" s="241"/>
      <c r="AD1312" s="241"/>
      <c r="AE1312" s="241"/>
      <c r="AF1312" s="241"/>
      <c r="AG1312" s="241"/>
      <c r="AH1312" s="241"/>
      <c r="AI1312" s="241"/>
    </row>
    <row r="1313" spans="2:13" s="511" customFormat="1" hidden="1" x14ac:dyDescent="0.25">
      <c r="B1313" s="206"/>
      <c r="C1313" s="207">
        <v>43826</v>
      </c>
      <c r="D1313" s="206" t="s">
        <v>2298</v>
      </c>
      <c r="E1313" s="238" t="s">
        <v>2299</v>
      </c>
      <c r="F1313" s="238"/>
      <c r="G1313" s="208" t="s">
        <v>2295</v>
      </c>
      <c r="H1313" s="285"/>
      <c r="I1313" s="210">
        <v>250000</v>
      </c>
      <c r="J1313" s="329">
        <f t="shared" si="20"/>
        <v>8033129</v>
      </c>
      <c r="K1313" s="419"/>
      <c r="L1313" s="287"/>
      <c r="M1313" s="238" t="s">
        <v>2299</v>
      </c>
    </row>
    <row r="1314" spans="2:13" s="511" customFormat="1" hidden="1" x14ac:dyDescent="0.25">
      <c r="B1314" s="206"/>
      <c r="C1314" s="207">
        <v>43826</v>
      </c>
      <c r="D1314" s="206" t="s">
        <v>2300</v>
      </c>
      <c r="E1314" s="238" t="s">
        <v>2301</v>
      </c>
      <c r="F1314" s="238"/>
      <c r="G1314" s="208" t="s">
        <v>2302</v>
      </c>
      <c r="H1314" s="285"/>
      <c r="I1314" s="210">
        <v>135000</v>
      </c>
      <c r="J1314" s="329">
        <f t="shared" si="20"/>
        <v>7898129</v>
      </c>
      <c r="K1314" s="419"/>
      <c r="L1314" s="287"/>
      <c r="M1314" s="238" t="s">
        <v>2301</v>
      </c>
    </row>
    <row r="1315" spans="2:13" s="511" customFormat="1" hidden="1" x14ac:dyDescent="0.25">
      <c r="B1315" s="206"/>
      <c r="C1315" s="207">
        <v>43826</v>
      </c>
      <c r="D1315" s="206" t="s">
        <v>2303</v>
      </c>
      <c r="E1315" s="238" t="s">
        <v>2304</v>
      </c>
      <c r="F1315" s="238"/>
      <c r="G1315" s="208" t="s">
        <v>2295</v>
      </c>
      <c r="H1315" s="285"/>
      <c r="I1315" s="210">
        <v>220000</v>
      </c>
      <c r="J1315" s="329">
        <f t="shared" si="20"/>
        <v>7678129</v>
      </c>
      <c r="K1315" s="419"/>
      <c r="L1315" s="287"/>
      <c r="M1315" s="238" t="s">
        <v>2304</v>
      </c>
    </row>
    <row r="1316" spans="2:13" s="511" customFormat="1" hidden="1" x14ac:dyDescent="0.25">
      <c r="B1316" s="206"/>
      <c r="C1316" s="207">
        <v>43826</v>
      </c>
      <c r="D1316" s="206" t="s">
        <v>2305</v>
      </c>
      <c r="E1316" s="238" t="s">
        <v>2306</v>
      </c>
      <c r="F1316" s="238"/>
      <c r="G1316" s="208" t="s">
        <v>2295</v>
      </c>
      <c r="H1316" s="285"/>
      <c r="I1316" s="210">
        <v>10000</v>
      </c>
      <c r="J1316" s="329">
        <f t="shared" si="20"/>
        <v>7668129</v>
      </c>
      <c r="K1316" s="419"/>
      <c r="L1316" s="287"/>
      <c r="M1316" s="238" t="s">
        <v>2306</v>
      </c>
    </row>
    <row r="1317" spans="2:13" s="511" customFormat="1" hidden="1" x14ac:dyDescent="0.25">
      <c r="B1317" s="206"/>
      <c r="C1317" s="207">
        <v>43826</v>
      </c>
      <c r="D1317" s="206" t="s">
        <v>2307</v>
      </c>
      <c r="E1317" s="238" t="s">
        <v>2308</v>
      </c>
      <c r="F1317" s="238"/>
      <c r="G1317" s="208" t="s">
        <v>559</v>
      </c>
      <c r="H1317" s="285"/>
      <c r="I1317" s="210">
        <v>101950</v>
      </c>
      <c r="J1317" s="329">
        <f t="shared" si="20"/>
        <v>7566179</v>
      </c>
      <c r="K1317" s="419"/>
      <c r="L1317" s="287"/>
      <c r="M1317" s="238" t="s">
        <v>2308</v>
      </c>
    </row>
    <row r="1318" spans="2:13" s="511" customFormat="1" hidden="1" x14ac:dyDescent="0.25">
      <c r="B1318" s="206"/>
      <c r="C1318" s="207">
        <v>43826</v>
      </c>
      <c r="D1318" s="206" t="s">
        <v>564</v>
      </c>
      <c r="E1318" s="238" t="s">
        <v>2309</v>
      </c>
      <c r="F1318" s="238"/>
      <c r="G1318" s="208" t="s">
        <v>681</v>
      </c>
      <c r="H1318" s="285"/>
      <c r="I1318" s="210">
        <v>189000</v>
      </c>
      <c r="J1318" s="329">
        <f t="shared" si="20"/>
        <v>7377179</v>
      </c>
      <c r="K1318" s="419"/>
      <c r="L1318" s="287"/>
      <c r="M1318" s="238" t="s">
        <v>2309</v>
      </c>
    </row>
    <row r="1319" spans="2:13" s="511" customFormat="1" hidden="1" x14ac:dyDescent="0.25">
      <c r="B1319" s="206"/>
      <c r="C1319" s="207">
        <v>43826</v>
      </c>
      <c r="D1319" s="206" t="s">
        <v>2321</v>
      </c>
      <c r="E1319" s="238" t="s">
        <v>2322</v>
      </c>
      <c r="F1319" s="238"/>
      <c r="G1319" s="208" t="s">
        <v>2280</v>
      </c>
      <c r="H1319" s="285"/>
      <c r="I1319" s="210">
        <v>987500</v>
      </c>
      <c r="J1319" s="329">
        <f t="shared" si="20"/>
        <v>6389679</v>
      </c>
      <c r="K1319" s="419"/>
      <c r="L1319" s="287"/>
      <c r="M1319" s="238" t="s">
        <v>2322</v>
      </c>
    </row>
    <row r="1320" spans="2:13" s="511" customFormat="1" hidden="1" x14ac:dyDescent="0.25">
      <c r="B1320" s="206"/>
      <c r="C1320" s="207">
        <v>43826</v>
      </c>
      <c r="D1320" s="206" t="s">
        <v>2323</v>
      </c>
      <c r="E1320" s="238" t="s">
        <v>2324</v>
      </c>
      <c r="F1320" s="238"/>
      <c r="G1320" s="208" t="s">
        <v>2295</v>
      </c>
      <c r="H1320" s="285"/>
      <c r="I1320" s="210">
        <v>89000</v>
      </c>
      <c r="J1320" s="329">
        <f t="shared" si="20"/>
        <v>6300679</v>
      </c>
      <c r="K1320" s="419"/>
      <c r="L1320" s="287"/>
      <c r="M1320" s="238" t="s">
        <v>2324</v>
      </c>
    </row>
    <row r="1321" spans="2:13" s="511" customFormat="1" hidden="1" x14ac:dyDescent="0.25">
      <c r="B1321" s="206"/>
      <c r="C1321" s="207">
        <v>43826</v>
      </c>
      <c r="D1321" s="206" t="s">
        <v>2327</v>
      </c>
      <c r="E1321" s="238"/>
      <c r="F1321" s="238"/>
      <c r="G1321" s="208" t="s">
        <v>2249</v>
      </c>
      <c r="H1321" s="349">
        <v>790000</v>
      </c>
      <c r="I1321" s="210"/>
      <c r="J1321" s="329">
        <f t="shared" si="20"/>
        <v>7090679</v>
      </c>
      <c r="K1321" s="419"/>
      <c r="L1321" s="287"/>
      <c r="M1321" s="238"/>
    </row>
    <row r="1322" spans="2:13" s="511" customFormat="1" hidden="1" x14ac:dyDescent="0.25">
      <c r="B1322" s="206"/>
      <c r="C1322" s="207">
        <v>43826</v>
      </c>
      <c r="D1322" s="206" t="s">
        <v>2326</v>
      </c>
      <c r="E1322" s="238" t="s">
        <v>2328</v>
      </c>
      <c r="F1322" s="238"/>
      <c r="G1322" s="208" t="s">
        <v>2249</v>
      </c>
      <c r="H1322" s="285"/>
      <c r="I1322" s="210">
        <v>712756</v>
      </c>
      <c r="J1322" s="329">
        <f t="shared" si="20"/>
        <v>6377923</v>
      </c>
      <c r="K1322" s="419"/>
      <c r="L1322" s="287"/>
      <c r="M1322" s="238" t="s">
        <v>2328</v>
      </c>
    </row>
    <row r="1323" spans="2:13" s="511" customFormat="1" hidden="1" x14ac:dyDescent="0.25">
      <c r="B1323" s="206"/>
      <c r="C1323" s="207">
        <v>43826</v>
      </c>
      <c r="D1323" s="206" t="s">
        <v>2315</v>
      </c>
      <c r="E1323" s="238" t="s">
        <v>2316</v>
      </c>
      <c r="F1323" s="238"/>
      <c r="G1323" s="208" t="s">
        <v>2205</v>
      </c>
      <c r="H1323" s="285"/>
      <c r="I1323" s="412">
        <v>1000000</v>
      </c>
      <c r="J1323" s="329">
        <f t="shared" si="20"/>
        <v>5377923</v>
      </c>
      <c r="K1323" s="419"/>
      <c r="L1323" s="287"/>
      <c r="M1323" s="238" t="s">
        <v>2316</v>
      </c>
    </row>
    <row r="1324" spans="2:13" s="511" customFormat="1" hidden="1" x14ac:dyDescent="0.25">
      <c r="B1324" s="206"/>
      <c r="C1324" s="207">
        <v>43826</v>
      </c>
      <c r="D1324" s="206" t="s">
        <v>2317</v>
      </c>
      <c r="E1324" s="238" t="s">
        <v>2318</v>
      </c>
      <c r="F1324" s="238"/>
      <c r="G1324" s="208" t="s">
        <v>1281</v>
      </c>
      <c r="H1324" s="285"/>
      <c r="I1324" s="412">
        <v>3000000</v>
      </c>
      <c r="J1324" s="329">
        <f t="shared" si="20"/>
        <v>2377923</v>
      </c>
      <c r="K1324" s="419"/>
      <c r="L1324" s="287"/>
      <c r="M1324" s="238" t="s">
        <v>2318</v>
      </c>
    </row>
    <row r="1325" spans="2:13" s="511" customFormat="1" hidden="1" x14ac:dyDescent="0.25">
      <c r="B1325" s="206"/>
      <c r="C1325" s="207">
        <v>43826</v>
      </c>
      <c r="D1325" s="206" t="s">
        <v>2317</v>
      </c>
      <c r="E1325" s="238" t="s">
        <v>2319</v>
      </c>
      <c r="F1325" s="238"/>
      <c r="G1325" s="208" t="s">
        <v>2320</v>
      </c>
      <c r="H1325" s="285"/>
      <c r="I1325" s="412">
        <v>1500000</v>
      </c>
      <c r="J1325" s="329">
        <f t="shared" si="20"/>
        <v>877923</v>
      </c>
      <c r="K1325" s="419"/>
      <c r="L1325" s="287"/>
      <c r="M1325" s="238" t="s">
        <v>2319</v>
      </c>
    </row>
    <row r="1326" spans="2:13" s="511" customFormat="1" hidden="1" x14ac:dyDescent="0.25">
      <c r="B1326" s="206"/>
      <c r="C1326" s="207"/>
      <c r="D1326" s="206"/>
      <c r="E1326" s="238"/>
      <c r="F1326" s="238"/>
      <c r="G1326" s="208"/>
      <c r="H1326" s="285"/>
      <c r="I1326" s="210"/>
      <c r="J1326" s="329">
        <f t="shared" si="20"/>
        <v>877923</v>
      </c>
      <c r="K1326" s="419"/>
      <c r="L1326" s="287"/>
      <c r="M1326" s="238"/>
    </row>
    <row r="1327" spans="2:13" s="511" customFormat="1" hidden="1" x14ac:dyDescent="0.25">
      <c r="B1327" s="206"/>
      <c r="C1327" s="207"/>
      <c r="D1327" s="206"/>
      <c r="E1327" s="238"/>
      <c r="F1327" s="238"/>
      <c r="G1327" s="208"/>
      <c r="H1327" s="285">
        <v>18622277</v>
      </c>
      <c r="I1327" s="210"/>
      <c r="J1327" s="329">
        <f t="shared" si="20"/>
        <v>19500200</v>
      </c>
      <c r="K1327" s="419"/>
      <c r="L1327" s="287"/>
      <c r="M1327" s="238"/>
    </row>
    <row r="1328" spans="2:13" s="511" customFormat="1" hidden="1" x14ac:dyDescent="0.25">
      <c r="B1328" s="206"/>
      <c r="C1328" s="207">
        <v>43829</v>
      </c>
      <c r="D1328" s="206" t="s">
        <v>2329</v>
      </c>
      <c r="E1328" s="238" t="s">
        <v>2543</v>
      </c>
      <c r="F1328" s="238"/>
      <c r="G1328" s="208" t="s">
        <v>2331</v>
      </c>
      <c r="H1328" s="285"/>
      <c r="I1328" s="210">
        <v>6110250</v>
      </c>
      <c r="J1328" s="329">
        <f t="shared" si="20"/>
        <v>13389950</v>
      </c>
      <c r="K1328" s="419"/>
      <c r="L1328" s="287"/>
      <c r="M1328" s="238" t="s">
        <v>2330</v>
      </c>
    </row>
    <row r="1329" spans="2:13" s="511" customFormat="1" hidden="1" x14ac:dyDescent="0.25">
      <c r="B1329" s="206"/>
      <c r="C1329" s="207">
        <v>43831</v>
      </c>
      <c r="D1329" s="206" t="s">
        <v>2335</v>
      </c>
      <c r="E1329" s="238" t="s">
        <v>2544</v>
      </c>
      <c r="F1329" s="238"/>
      <c r="G1329" s="208" t="s">
        <v>2336</v>
      </c>
      <c r="H1329" s="285"/>
      <c r="I1329" s="210">
        <v>1900000</v>
      </c>
      <c r="J1329" s="329">
        <f t="shared" si="20"/>
        <v>11489950</v>
      </c>
      <c r="K1329" s="419"/>
      <c r="L1329" s="287"/>
      <c r="M1329" s="238" t="s">
        <v>2332</v>
      </c>
    </row>
    <row r="1330" spans="2:13" s="511" customFormat="1" hidden="1" x14ac:dyDescent="0.25">
      <c r="B1330" s="206"/>
      <c r="C1330" s="207">
        <v>43832</v>
      </c>
      <c r="D1330" s="206" t="s">
        <v>2339</v>
      </c>
      <c r="E1330" s="238" t="s">
        <v>2545</v>
      </c>
      <c r="F1330" s="238"/>
      <c r="G1330" s="208" t="s">
        <v>2337</v>
      </c>
      <c r="H1330" s="285"/>
      <c r="I1330" s="210">
        <v>5000</v>
      </c>
      <c r="J1330" s="329">
        <f t="shared" si="20"/>
        <v>11484950</v>
      </c>
      <c r="K1330" s="419"/>
      <c r="L1330" s="287"/>
      <c r="M1330" s="238" t="s">
        <v>2333</v>
      </c>
    </row>
    <row r="1331" spans="2:13" s="511" customFormat="1" hidden="1" x14ac:dyDescent="0.25">
      <c r="B1331" s="206"/>
      <c r="C1331" s="207">
        <v>43832</v>
      </c>
      <c r="D1331" s="206" t="s">
        <v>2340</v>
      </c>
      <c r="E1331" s="238" t="s">
        <v>2546</v>
      </c>
      <c r="F1331" s="238"/>
      <c r="G1331" s="208" t="s">
        <v>2338</v>
      </c>
      <c r="H1331" s="285"/>
      <c r="I1331" s="210">
        <v>189000</v>
      </c>
      <c r="J1331" s="329">
        <f t="shared" si="20"/>
        <v>11295950</v>
      </c>
      <c r="K1331" s="419"/>
      <c r="L1331" s="287"/>
      <c r="M1331" s="238" t="s">
        <v>2334</v>
      </c>
    </row>
    <row r="1332" spans="2:13" s="511" customFormat="1" hidden="1" x14ac:dyDescent="0.25">
      <c r="B1332" s="206"/>
      <c r="C1332" s="207">
        <v>43834</v>
      </c>
      <c r="D1332" s="206" t="s">
        <v>2341</v>
      </c>
      <c r="E1332" s="238" t="s">
        <v>2547</v>
      </c>
      <c r="F1332" s="238"/>
      <c r="G1332" s="208" t="s">
        <v>2342</v>
      </c>
      <c r="H1332" s="285"/>
      <c r="I1332" s="210">
        <v>101500</v>
      </c>
      <c r="J1332" s="329">
        <f t="shared" si="20"/>
        <v>11194450</v>
      </c>
      <c r="K1332" s="419"/>
      <c r="L1332" s="287"/>
      <c r="M1332" s="238" t="s">
        <v>2344</v>
      </c>
    </row>
    <row r="1333" spans="2:13" s="511" customFormat="1" hidden="1" x14ac:dyDescent="0.25">
      <c r="B1333" s="206"/>
      <c r="C1333" s="207">
        <v>43834</v>
      </c>
      <c r="D1333" s="206" t="s">
        <v>2343</v>
      </c>
      <c r="E1333" s="238" t="s">
        <v>2548</v>
      </c>
      <c r="F1333" s="238"/>
      <c r="G1333" s="208" t="s">
        <v>1687</v>
      </c>
      <c r="H1333" s="285"/>
      <c r="I1333" s="210">
        <v>952000</v>
      </c>
      <c r="J1333" s="329">
        <f t="shared" si="20"/>
        <v>10242450</v>
      </c>
      <c r="K1333" s="419"/>
      <c r="L1333" s="287"/>
      <c r="M1333" s="238" t="s">
        <v>2345</v>
      </c>
    </row>
    <row r="1334" spans="2:13" s="511" customFormat="1" hidden="1" x14ac:dyDescent="0.25">
      <c r="B1334" s="206"/>
      <c r="C1334" s="207">
        <v>43834</v>
      </c>
      <c r="D1334" s="206" t="s">
        <v>2346</v>
      </c>
      <c r="E1334" s="238" t="s">
        <v>2549</v>
      </c>
      <c r="F1334" s="238"/>
      <c r="G1334" s="208" t="s">
        <v>2348</v>
      </c>
      <c r="H1334" s="285"/>
      <c r="I1334" s="210">
        <v>323000</v>
      </c>
      <c r="J1334" s="329">
        <f t="shared" si="20"/>
        <v>9919450</v>
      </c>
      <c r="K1334" s="419"/>
      <c r="L1334" s="287"/>
      <c r="M1334" s="238" t="s">
        <v>2347</v>
      </c>
    </row>
    <row r="1335" spans="2:13" s="511" customFormat="1" hidden="1" x14ac:dyDescent="0.25">
      <c r="B1335" s="206"/>
      <c r="C1335" s="207">
        <v>43834</v>
      </c>
      <c r="D1335" s="206" t="s">
        <v>2350</v>
      </c>
      <c r="E1335" s="238" t="s">
        <v>2550</v>
      </c>
      <c r="F1335" s="238"/>
      <c r="G1335" s="208" t="s">
        <v>2243</v>
      </c>
      <c r="H1335" s="285"/>
      <c r="I1335" s="210">
        <v>2743114</v>
      </c>
      <c r="J1335" s="329">
        <f t="shared" si="20"/>
        <v>7176336</v>
      </c>
      <c r="K1335" s="419"/>
      <c r="L1335" s="287"/>
      <c r="M1335" s="238" t="s">
        <v>2349</v>
      </c>
    </row>
    <row r="1336" spans="2:13" s="511" customFormat="1" hidden="1" x14ac:dyDescent="0.25">
      <c r="B1336" s="206"/>
      <c r="C1336" s="207">
        <v>43834</v>
      </c>
      <c r="D1336" s="206" t="s">
        <v>2351</v>
      </c>
      <c r="E1336" s="238"/>
      <c r="F1336" s="238"/>
      <c r="G1336" s="208"/>
      <c r="H1336" s="349">
        <v>3000000</v>
      </c>
      <c r="I1336" s="210"/>
      <c r="J1336" s="329">
        <f t="shared" si="20"/>
        <v>10176336</v>
      </c>
      <c r="K1336" s="419"/>
      <c r="L1336" s="287"/>
      <c r="M1336" s="238"/>
    </row>
    <row r="1337" spans="2:13" s="511" customFormat="1" hidden="1" x14ac:dyDescent="0.25">
      <c r="B1337" s="206"/>
      <c r="C1337" s="207">
        <v>43834</v>
      </c>
      <c r="D1337" s="206" t="s">
        <v>2352</v>
      </c>
      <c r="E1337" s="238" t="s">
        <v>2551</v>
      </c>
      <c r="F1337" s="238"/>
      <c r="G1337" s="208" t="s">
        <v>2243</v>
      </c>
      <c r="H1337" s="285"/>
      <c r="I1337" s="210">
        <v>2669783</v>
      </c>
      <c r="J1337" s="329">
        <f t="shared" si="20"/>
        <v>7506553</v>
      </c>
      <c r="K1337" s="419"/>
      <c r="L1337" s="287"/>
      <c r="M1337" s="238" t="s">
        <v>2353</v>
      </c>
    </row>
    <row r="1338" spans="2:13" s="511" customFormat="1" hidden="1" x14ac:dyDescent="0.25">
      <c r="B1338" s="206"/>
      <c r="C1338" s="207">
        <v>43837</v>
      </c>
      <c r="D1338" s="206" t="s">
        <v>2354</v>
      </c>
      <c r="E1338" s="238" t="s">
        <v>2552</v>
      </c>
      <c r="F1338" s="238"/>
      <c r="G1338" s="208" t="s">
        <v>2249</v>
      </c>
      <c r="H1338" s="285"/>
      <c r="I1338" s="210">
        <v>2560000</v>
      </c>
      <c r="J1338" s="329">
        <f t="shared" si="20"/>
        <v>4946553</v>
      </c>
      <c r="K1338" s="419"/>
      <c r="L1338" s="287"/>
      <c r="M1338" s="238" t="s">
        <v>2355</v>
      </c>
    </row>
    <row r="1339" spans="2:13" s="511" customFormat="1" hidden="1" x14ac:dyDescent="0.25">
      <c r="B1339" s="206"/>
      <c r="C1339" s="207">
        <v>43837</v>
      </c>
      <c r="D1339" s="206" t="s">
        <v>2361</v>
      </c>
      <c r="E1339" s="238" t="s">
        <v>2553</v>
      </c>
      <c r="F1339" s="238"/>
      <c r="G1339" s="208" t="s">
        <v>2360</v>
      </c>
      <c r="H1339" s="285"/>
      <c r="I1339" s="210">
        <v>41500</v>
      </c>
      <c r="J1339" s="329">
        <f t="shared" si="20"/>
        <v>4905053</v>
      </c>
      <c r="K1339" s="419"/>
      <c r="L1339" s="287"/>
      <c r="M1339" s="238" t="s">
        <v>2359</v>
      </c>
    </row>
    <row r="1340" spans="2:13" s="511" customFormat="1" hidden="1" x14ac:dyDescent="0.25">
      <c r="B1340" s="206"/>
      <c r="C1340" s="207">
        <v>43837</v>
      </c>
      <c r="D1340" s="206" t="s">
        <v>2356</v>
      </c>
      <c r="E1340" s="206" t="s">
        <v>2357</v>
      </c>
      <c r="F1340" s="206"/>
      <c r="G1340" s="208" t="s">
        <v>2338</v>
      </c>
      <c r="H1340" s="285"/>
      <c r="I1340" s="412">
        <v>252000</v>
      </c>
      <c r="J1340" s="329">
        <f t="shared" si="20"/>
        <v>4653053</v>
      </c>
      <c r="K1340" s="419"/>
      <c r="L1340" s="287"/>
      <c r="M1340" s="206" t="s">
        <v>2357</v>
      </c>
    </row>
    <row r="1341" spans="2:13" s="511" customFormat="1" hidden="1" x14ac:dyDescent="0.25">
      <c r="B1341" s="206"/>
      <c r="C1341" s="207">
        <v>43837</v>
      </c>
      <c r="D1341" s="206" t="s">
        <v>2358</v>
      </c>
      <c r="E1341" s="206" t="s">
        <v>2364</v>
      </c>
      <c r="F1341" s="206"/>
      <c r="G1341" s="208" t="s">
        <v>2163</v>
      </c>
      <c r="H1341" s="285"/>
      <c r="I1341" s="412">
        <v>5005000</v>
      </c>
      <c r="J1341" s="329">
        <f t="shared" si="20"/>
        <v>-351947</v>
      </c>
      <c r="K1341" s="419"/>
      <c r="L1341" s="287"/>
      <c r="M1341" s="206" t="s">
        <v>2364</v>
      </c>
    </row>
    <row r="1342" spans="2:13" s="511" customFormat="1" hidden="1" x14ac:dyDescent="0.25">
      <c r="B1342" s="206"/>
      <c r="C1342" s="206"/>
      <c r="D1342" s="206"/>
      <c r="E1342" s="206"/>
      <c r="F1342" s="206"/>
      <c r="G1342" s="208"/>
      <c r="H1342" s="425">
        <v>762947</v>
      </c>
      <c r="I1342" s="210"/>
      <c r="J1342" s="329">
        <f t="shared" si="20"/>
        <v>411000</v>
      </c>
      <c r="K1342" s="426" t="s">
        <v>2362</v>
      </c>
      <c r="L1342" s="287"/>
      <c r="M1342" s="206"/>
    </row>
    <row r="1343" spans="2:13" s="511" customFormat="1" hidden="1" x14ac:dyDescent="0.25">
      <c r="B1343" s="206"/>
      <c r="C1343" s="206"/>
      <c r="D1343" s="206"/>
      <c r="E1343" s="206"/>
      <c r="F1343" s="206"/>
      <c r="G1343" s="208"/>
      <c r="H1343" s="285"/>
      <c r="I1343" s="210"/>
      <c r="J1343" s="329">
        <v>411000</v>
      </c>
      <c r="K1343" s="419" t="s">
        <v>2363</v>
      </c>
      <c r="L1343" s="287"/>
      <c r="M1343" s="206"/>
    </row>
    <row r="1344" spans="2:13" s="511" customFormat="1" hidden="1" x14ac:dyDescent="0.25">
      <c r="B1344" s="206"/>
      <c r="C1344" s="206"/>
      <c r="D1344" s="206"/>
      <c r="E1344" s="206"/>
      <c r="F1344" s="206"/>
      <c r="G1344" s="208"/>
      <c r="H1344" s="285">
        <v>16832000</v>
      </c>
      <c r="I1344" s="210"/>
      <c r="J1344" s="329">
        <f>J1343+H1344-I1344</f>
        <v>17243000</v>
      </c>
      <c r="K1344" s="419"/>
      <c r="L1344" s="287"/>
      <c r="M1344" s="206"/>
    </row>
    <row r="1345" spans="2:13" s="511" customFormat="1" hidden="1" x14ac:dyDescent="0.25">
      <c r="B1345" s="206"/>
      <c r="C1345" s="207">
        <v>43843</v>
      </c>
      <c r="D1345" s="206" t="s">
        <v>2365</v>
      </c>
      <c r="E1345" s="238" t="s">
        <v>2554</v>
      </c>
      <c r="F1345" s="238"/>
      <c r="G1345" s="208" t="s">
        <v>2367</v>
      </c>
      <c r="H1345" s="285"/>
      <c r="I1345" s="210">
        <v>851000</v>
      </c>
      <c r="J1345" s="329">
        <f t="shared" ref="J1345:J1355" si="21">J1344+H1345-I1345</f>
        <v>16392000</v>
      </c>
      <c r="K1345" s="419"/>
      <c r="L1345" s="287"/>
      <c r="M1345" s="238" t="s">
        <v>2366</v>
      </c>
    </row>
    <row r="1346" spans="2:13" s="511" customFormat="1" hidden="1" x14ac:dyDescent="0.25">
      <c r="B1346" s="206"/>
      <c r="C1346" s="207">
        <v>43843</v>
      </c>
      <c r="D1346" s="206" t="s">
        <v>2368</v>
      </c>
      <c r="E1346" s="238" t="s">
        <v>2555</v>
      </c>
      <c r="F1346" s="238"/>
      <c r="G1346" s="208" t="s">
        <v>2367</v>
      </c>
      <c r="H1346" s="285"/>
      <c r="I1346" s="210">
        <v>1124500</v>
      </c>
      <c r="J1346" s="329">
        <f t="shared" si="21"/>
        <v>15267500</v>
      </c>
      <c r="K1346" s="419"/>
      <c r="L1346" s="287"/>
      <c r="M1346" s="238" t="s">
        <v>2369</v>
      </c>
    </row>
    <row r="1347" spans="2:13" s="511" customFormat="1" hidden="1" x14ac:dyDescent="0.25">
      <c r="B1347" s="206"/>
      <c r="C1347" s="207">
        <v>43838</v>
      </c>
      <c r="D1347" s="206" t="s">
        <v>2376</v>
      </c>
      <c r="E1347" s="238"/>
      <c r="F1347" s="238"/>
      <c r="G1347" s="208"/>
      <c r="H1347" s="349">
        <v>252000</v>
      </c>
      <c r="I1347" s="210"/>
      <c r="J1347" s="329">
        <f t="shared" si="21"/>
        <v>15519500</v>
      </c>
      <c r="K1347" s="419"/>
      <c r="L1347" s="287"/>
      <c r="M1347" s="238"/>
    </row>
    <row r="1348" spans="2:13" s="511" customFormat="1" hidden="1" x14ac:dyDescent="0.25">
      <c r="B1348" s="206"/>
      <c r="C1348" s="207">
        <v>43838</v>
      </c>
      <c r="D1348" s="206" t="s">
        <v>2370</v>
      </c>
      <c r="E1348" s="238" t="s">
        <v>2556</v>
      </c>
      <c r="F1348" s="238"/>
      <c r="G1348" s="208" t="s">
        <v>2338</v>
      </c>
      <c r="H1348" s="285"/>
      <c r="I1348" s="210">
        <v>252000</v>
      </c>
      <c r="J1348" s="329">
        <f t="shared" si="21"/>
        <v>15267500</v>
      </c>
      <c r="K1348" s="419"/>
      <c r="L1348" s="287"/>
      <c r="M1348" s="238" t="s">
        <v>2371</v>
      </c>
    </row>
    <row r="1349" spans="2:13" s="511" customFormat="1" hidden="1" x14ac:dyDescent="0.25">
      <c r="B1349" s="206"/>
      <c r="C1349" s="207">
        <v>43838</v>
      </c>
      <c r="D1349" s="206" t="s">
        <v>2372</v>
      </c>
      <c r="E1349" s="238" t="s">
        <v>2557</v>
      </c>
      <c r="F1349" s="238"/>
      <c r="G1349" s="208" t="s">
        <v>2373</v>
      </c>
      <c r="H1349" s="285"/>
      <c r="I1349" s="210">
        <v>1600000</v>
      </c>
      <c r="J1349" s="329">
        <f t="shared" si="21"/>
        <v>13667500</v>
      </c>
      <c r="K1349" s="419"/>
      <c r="L1349" s="287"/>
      <c r="M1349" s="238" t="s">
        <v>2374</v>
      </c>
    </row>
    <row r="1350" spans="2:13" s="511" customFormat="1" hidden="1" x14ac:dyDescent="0.25">
      <c r="B1350" s="206"/>
      <c r="C1350" s="207">
        <v>43837</v>
      </c>
      <c r="D1350" s="206" t="s">
        <v>2391</v>
      </c>
      <c r="E1350" s="238" t="s">
        <v>2558</v>
      </c>
      <c r="F1350" s="238"/>
      <c r="G1350" s="208" t="s">
        <v>2336</v>
      </c>
      <c r="H1350" s="285"/>
      <c r="I1350" s="210">
        <v>1977000</v>
      </c>
      <c r="J1350" s="329">
        <f t="shared" si="21"/>
        <v>11690500</v>
      </c>
      <c r="K1350" s="419"/>
      <c r="L1350" s="287"/>
      <c r="M1350" s="238" t="s">
        <v>2375</v>
      </c>
    </row>
    <row r="1351" spans="2:13" s="511" customFormat="1" hidden="1" x14ac:dyDescent="0.25">
      <c r="B1351" s="206"/>
      <c r="C1351" s="207">
        <v>43840</v>
      </c>
      <c r="D1351" s="206" t="s">
        <v>2377</v>
      </c>
      <c r="E1351" s="238"/>
      <c r="F1351" s="238"/>
      <c r="G1351" s="208"/>
      <c r="H1351" s="349">
        <v>1000000</v>
      </c>
      <c r="I1351" s="210"/>
      <c r="J1351" s="329">
        <f t="shared" si="21"/>
        <v>12690500</v>
      </c>
      <c r="K1351" s="419"/>
      <c r="L1351" s="287"/>
      <c r="M1351" s="238"/>
    </row>
    <row r="1352" spans="2:13" s="511" customFormat="1" hidden="1" x14ac:dyDescent="0.25">
      <c r="B1352" s="206"/>
      <c r="C1352" s="207">
        <v>43840</v>
      </c>
      <c r="D1352" s="206" t="s">
        <v>2379</v>
      </c>
      <c r="E1352" s="238" t="s">
        <v>2559</v>
      </c>
      <c r="F1352" s="238"/>
      <c r="G1352" s="208" t="s">
        <v>2392</v>
      </c>
      <c r="H1352" s="285"/>
      <c r="I1352" s="210">
        <v>732917</v>
      </c>
      <c r="J1352" s="329">
        <f t="shared" si="21"/>
        <v>11957583</v>
      </c>
      <c r="K1352" s="419"/>
      <c r="L1352" s="287"/>
      <c r="M1352" s="238" t="s">
        <v>2378</v>
      </c>
    </row>
    <row r="1353" spans="2:13" s="511" customFormat="1" hidden="1" x14ac:dyDescent="0.25">
      <c r="B1353" s="206"/>
      <c r="C1353" s="207">
        <v>43843</v>
      </c>
      <c r="D1353" s="206" t="s">
        <v>2380</v>
      </c>
      <c r="E1353" s="238" t="s">
        <v>2560</v>
      </c>
      <c r="F1353" s="238"/>
      <c r="G1353" s="208" t="s">
        <v>2382</v>
      </c>
      <c r="H1353" s="285"/>
      <c r="I1353" s="210">
        <v>650000</v>
      </c>
      <c r="J1353" s="329">
        <f t="shared" si="21"/>
        <v>11307583</v>
      </c>
      <c r="K1353" s="419"/>
      <c r="L1353" s="287"/>
      <c r="M1353" s="238" t="s">
        <v>2381</v>
      </c>
    </row>
    <row r="1354" spans="2:13" s="511" customFormat="1" hidden="1" x14ac:dyDescent="0.25">
      <c r="B1354" s="206"/>
      <c r="C1354" s="207">
        <v>43843</v>
      </c>
      <c r="D1354" s="206" t="s">
        <v>2383</v>
      </c>
      <c r="E1354" s="238" t="s">
        <v>2561</v>
      </c>
      <c r="F1354" s="238"/>
      <c r="G1354" s="208" t="s">
        <v>2156</v>
      </c>
      <c r="H1354" s="285"/>
      <c r="I1354" s="210">
        <v>750000</v>
      </c>
      <c r="J1354" s="329">
        <f t="shared" si="21"/>
        <v>10557583</v>
      </c>
      <c r="K1354" s="419"/>
      <c r="L1354" s="287"/>
      <c r="M1354" s="238" t="s">
        <v>2384</v>
      </c>
    </row>
    <row r="1355" spans="2:13" s="511" customFormat="1" hidden="1" x14ac:dyDescent="0.25">
      <c r="B1355" s="206"/>
      <c r="C1355" s="207">
        <v>43843</v>
      </c>
      <c r="D1355" s="206" t="s">
        <v>2385</v>
      </c>
      <c r="E1355" s="238" t="s">
        <v>2562</v>
      </c>
      <c r="F1355" s="238"/>
      <c r="G1355" s="208" t="s">
        <v>1572</v>
      </c>
      <c r="H1355" s="285"/>
      <c r="I1355" s="210">
        <v>3177900</v>
      </c>
      <c r="J1355" s="329">
        <f t="shared" si="21"/>
        <v>7379683</v>
      </c>
      <c r="K1355" s="419"/>
      <c r="L1355" s="287"/>
      <c r="M1355" s="238" t="s">
        <v>2386</v>
      </c>
    </row>
    <row r="1356" spans="2:13" s="511" customFormat="1" hidden="1" x14ac:dyDescent="0.25">
      <c r="B1356" s="206"/>
      <c r="C1356" s="207">
        <v>43840</v>
      </c>
      <c r="D1356" s="206" t="s">
        <v>2387</v>
      </c>
      <c r="E1356" s="238" t="s">
        <v>2563</v>
      </c>
      <c r="F1356" s="238"/>
      <c r="G1356" s="208" t="s">
        <v>1572</v>
      </c>
      <c r="H1356" s="285"/>
      <c r="I1356" s="210">
        <v>5600000</v>
      </c>
      <c r="J1356" s="329">
        <f>J1355+H1356-I1356</f>
        <v>1779683</v>
      </c>
      <c r="K1356" s="419"/>
      <c r="L1356" s="287"/>
      <c r="M1356" s="238" t="s">
        <v>2388</v>
      </c>
    </row>
    <row r="1357" spans="2:13" s="511" customFormat="1" hidden="1" x14ac:dyDescent="0.25">
      <c r="B1357" s="206"/>
      <c r="C1357" s="207">
        <v>43841</v>
      </c>
      <c r="D1357" s="206" t="s">
        <v>2390</v>
      </c>
      <c r="E1357" s="206" t="s">
        <v>2389</v>
      </c>
      <c r="F1357" s="206"/>
      <c r="G1357" s="208" t="s">
        <v>1292</v>
      </c>
      <c r="H1357" s="285"/>
      <c r="I1357" s="412">
        <v>300000</v>
      </c>
      <c r="J1357" s="329">
        <f t="shared" ref="J1357:J1384" si="22">J1356+H1357-I1357</f>
        <v>1479683</v>
      </c>
      <c r="K1357" s="419"/>
      <c r="L1357" s="287"/>
      <c r="M1357" s="206" t="s">
        <v>2389</v>
      </c>
    </row>
    <row r="1358" spans="2:13" s="511" customFormat="1" hidden="1" x14ac:dyDescent="0.25">
      <c r="B1358" s="206"/>
      <c r="C1358" s="207"/>
      <c r="D1358" s="206"/>
      <c r="E1358" s="206"/>
      <c r="F1358" s="206"/>
      <c r="G1358" s="208"/>
      <c r="H1358" s="285"/>
      <c r="I1358" s="210"/>
      <c r="J1358" s="329">
        <f t="shared" si="22"/>
        <v>1479683</v>
      </c>
      <c r="K1358" s="419"/>
      <c r="L1358" s="287"/>
      <c r="M1358" s="206"/>
    </row>
    <row r="1359" spans="2:13" s="511" customFormat="1" hidden="1" x14ac:dyDescent="0.25">
      <c r="B1359" s="206"/>
      <c r="C1359" s="207"/>
      <c r="D1359" s="206" t="s">
        <v>2440</v>
      </c>
      <c r="E1359" s="206"/>
      <c r="F1359" s="206"/>
      <c r="G1359" s="208"/>
      <c r="H1359" s="427">
        <v>16715317</v>
      </c>
      <c r="I1359" s="210"/>
      <c r="J1359" s="329">
        <f t="shared" si="22"/>
        <v>18195000</v>
      </c>
      <c r="K1359" s="419"/>
      <c r="L1359" s="287"/>
      <c r="M1359" s="206"/>
    </row>
    <row r="1360" spans="2:13" s="511" customFormat="1" hidden="1" x14ac:dyDescent="0.25">
      <c r="B1360" s="206"/>
      <c r="C1360" s="207">
        <v>43845</v>
      </c>
      <c r="D1360" s="206" t="s">
        <v>2393</v>
      </c>
      <c r="E1360" s="238" t="s">
        <v>2564</v>
      </c>
      <c r="F1360" s="238"/>
      <c r="G1360" s="208" t="s">
        <v>2394</v>
      </c>
      <c r="H1360" s="285"/>
      <c r="I1360" s="210">
        <v>1638700</v>
      </c>
      <c r="J1360" s="329">
        <f t="shared" si="22"/>
        <v>16556300</v>
      </c>
      <c r="K1360" s="419"/>
      <c r="L1360" s="287"/>
      <c r="M1360" s="238" t="s">
        <v>2423</v>
      </c>
    </row>
    <row r="1361" spans="2:13" s="511" customFormat="1" hidden="1" x14ac:dyDescent="0.25">
      <c r="B1361" s="206"/>
      <c r="C1361" s="207">
        <v>43845</v>
      </c>
      <c r="D1361" s="206" t="s">
        <v>2396</v>
      </c>
      <c r="E1361" s="238" t="s">
        <v>2565</v>
      </c>
      <c r="F1361" s="238"/>
      <c r="G1361" s="208" t="s">
        <v>2395</v>
      </c>
      <c r="H1361" s="285"/>
      <c r="I1361" s="210">
        <v>1600000</v>
      </c>
      <c r="J1361" s="329">
        <f t="shared" si="22"/>
        <v>14956300</v>
      </c>
      <c r="K1361" s="419"/>
      <c r="L1361" s="287"/>
      <c r="M1361" s="238" t="s">
        <v>2424</v>
      </c>
    </row>
    <row r="1362" spans="2:13" s="511" customFormat="1" hidden="1" x14ac:dyDescent="0.25">
      <c r="B1362" s="206"/>
      <c r="C1362" s="207">
        <v>43845</v>
      </c>
      <c r="D1362" s="206" t="s">
        <v>2397</v>
      </c>
      <c r="E1362" s="238" t="s">
        <v>2566</v>
      </c>
      <c r="F1362" s="238"/>
      <c r="G1362" s="208" t="s">
        <v>2331</v>
      </c>
      <c r="H1362" s="285"/>
      <c r="I1362" s="210">
        <v>3721168</v>
      </c>
      <c r="J1362" s="329">
        <f t="shared" si="22"/>
        <v>11235132</v>
      </c>
      <c r="K1362" s="419"/>
      <c r="L1362" s="287"/>
      <c r="M1362" s="238" t="s">
        <v>2425</v>
      </c>
    </row>
    <row r="1363" spans="2:13" s="511" customFormat="1" hidden="1" x14ac:dyDescent="0.25">
      <c r="B1363" s="206"/>
      <c r="C1363" s="207">
        <v>43845</v>
      </c>
      <c r="D1363" s="206" t="s">
        <v>2398</v>
      </c>
      <c r="E1363" s="238"/>
      <c r="F1363" s="238"/>
      <c r="G1363" s="208" t="s">
        <v>2399</v>
      </c>
      <c r="H1363" s="420">
        <v>1500000</v>
      </c>
      <c r="I1363" s="210"/>
      <c r="J1363" s="329">
        <f t="shared" si="22"/>
        <v>12735132</v>
      </c>
      <c r="K1363" s="419"/>
      <c r="L1363" s="287"/>
      <c r="M1363" s="238"/>
    </row>
    <row r="1364" spans="2:13" s="511" customFormat="1" hidden="1" x14ac:dyDescent="0.25">
      <c r="B1364" s="206"/>
      <c r="C1364" s="207">
        <v>43845</v>
      </c>
      <c r="D1364" s="206" t="s">
        <v>2400</v>
      </c>
      <c r="E1364" s="238" t="s">
        <v>2567</v>
      </c>
      <c r="F1364" s="238"/>
      <c r="G1364" s="208" t="s">
        <v>2399</v>
      </c>
      <c r="H1364" s="285"/>
      <c r="I1364" s="210">
        <v>1260000</v>
      </c>
      <c r="J1364" s="329">
        <f t="shared" si="22"/>
        <v>11475132</v>
      </c>
      <c r="K1364" s="419"/>
      <c r="L1364" s="287"/>
      <c r="M1364" s="238" t="s">
        <v>2426</v>
      </c>
    </row>
    <row r="1365" spans="2:13" s="511" customFormat="1" hidden="1" x14ac:dyDescent="0.25">
      <c r="B1365" s="206"/>
      <c r="C1365" s="207">
        <v>43845</v>
      </c>
      <c r="D1365" s="206" t="s">
        <v>2401</v>
      </c>
      <c r="E1365" s="238" t="s">
        <v>2568</v>
      </c>
      <c r="F1365" s="238"/>
      <c r="G1365" s="208" t="s">
        <v>2399</v>
      </c>
      <c r="H1365" s="285"/>
      <c r="I1365" s="210">
        <v>710500</v>
      </c>
      <c r="J1365" s="329">
        <f t="shared" si="22"/>
        <v>10764632</v>
      </c>
      <c r="K1365" s="419"/>
      <c r="L1365" s="287"/>
      <c r="M1365" s="238" t="s">
        <v>2427</v>
      </c>
    </row>
    <row r="1366" spans="2:13" s="511" customFormat="1" hidden="1" x14ac:dyDescent="0.25">
      <c r="B1366" s="206"/>
      <c r="C1366" s="207">
        <v>43845</v>
      </c>
      <c r="D1366" s="206" t="s">
        <v>2402</v>
      </c>
      <c r="E1366" s="238" t="s">
        <v>2569</v>
      </c>
      <c r="F1366" s="238"/>
      <c r="G1366" s="208" t="s">
        <v>2399</v>
      </c>
      <c r="H1366" s="285"/>
      <c r="I1366" s="210">
        <v>753959</v>
      </c>
      <c r="J1366" s="329">
        <f t="shared" si="22"/>
        <v>10010673</v>
      </c>
      <c r="K1366" s="419"/>
      <c r="L1366" s="287"/>
      <c r="M1366" s="238" t="s">
        <v>2428</v>
      </c>
    </row>
    <row r="1367" spans="2:13" s="511" customFormat="1" hidden="1" x14ac:dyDescent="0.25">
      <c r="B1367" s="206"/>
      <c r="C1367" s="207">
        <v>43847</v>
      </c>
      <c r="D1367" s="206" t="s">
        <v>2405</v>
      </c>
      <c r="E1367" s="238" t="s">
        <v>2570</v>
      </c>
      <c r="F1367" s="238"/>
      <c r="G1367" s="208" t="s">
        <v>2404</v>
      </c>
      <c r="H1367" s="285"/>
      <c r="I1367" s="210">
        <v>595000</v>
      </c>
      <c r="J1367" s="329">
        <f t="shared" si="22"/>
        <v>9415673</v>
      </c>
      <c r="K1367" s="419"/>
      <c r="L1367" s="287"/>
      <c r="M1367" s="238" t="s">
        <v>2429</v>
      </c>
    </row>
    <row r="1368" spans="2:13" s="511" customFormat="1" hidden="1" x14ac:dyDescent="0.25">
      <c r="B1368" s="206"/>
      <c r="C1368" s="207">
        <v>43847</v>
      </c>
      <c r="D1368" s="206" t="s">
        <v>2403</v>
      </c>
      <c r="E1368" s="238" t="s">
        <v>2571</v>
      </c>
      <c r="F1368" s="238"/>
      <c r="G1368" s="208" t="s">
        <v>2404</v>
      </c>
      <c r="H1368" s="285"/>
      <c r="I1368" s="210">
        <v>1043000</v>
      </c>
      <c r="J1368" s="329">
        <f t="shared" si="22"/>
        <v>8372673</v>
      </c>
      <c r="K1368" s="419"/>
      <c r="L1368" s="287"/>
      <c r="M1368" s="238" t="s">
        <v>2430</v>
      </c>
    </row>
    <row r="1369" spans="2:13" s="511" customFormat="1" hidden="1" x14ac:dyDescent="0.25">
      <c r="B1369" s="206"/>
      <c r="C1369" s="207">
        <v>43847</v>
      </c>
      <c r="D1369" s="206" t="s">
        <v>2406</v>
      </c>
      <c r="E1369" s="238" t="s">
        <v>2572</v>
      </c>
      <c r="F1369" s="238"/>
      <c r="G1369" s="208" t="s">
        <v>2336</v>
      </c>
      <c r="H1369" s="285"/>
      <c r="I1369" s="210">
        <v>1779500</v>
      </c>
      <c r="J1369" s="329">
        <f t="shared" si="22"/>
        <v>6593173</v>
      </c>
      <c r="K1369" s="419"/>
      <c r="L1369" s="287"/>
      <c r="M1369" s="238" t="s">
        <v>2431</v>
      </c>
    </row>
    <row r="1370" spans="2:13" s="511" customFormat="1" hidden="1" x14ac:dyDescent="0.25">
      <c r="B1370" s="206"/>
      <c r="C1370" s="207">
        <v>43847</v>
      </c>
      <c r="D1370" s="206" t="s">
        <v>2407</v>
      </c>
      <c r="E1370" s="238" t="s">
        <v>2573</v>
      </c>
      <c r="F1370" s="238"/>
      <c r="G1370" s="208" t="s">
        <v>2243</v>
      </c>
      <c r="H1370" s="285"/>
      <c r="I1370" s="210">
        <v>1259121</v>
      </c>
      <c r="J1370" s="329">
        <f t="shared" si="22"/>
        <v>5334052</v>
      </c>
      <c r="K1370" s="419"/>
      <c r="L1370" s="287"/>
      <c r="M1370" s="238" t="s">
        <v>2432</v>
      </c>
    </row>
    <row r="1371" spans="2:13" s="511" customFormat="1" hidden="1" x14ac:dyDescent="0.25">
      <c r="B1371" s="206"/>
      <c r="C1371" s="207">
        <v>43847</v>
      </c>
      <c r="D1371" s="206" t="s">
        <v>2408</v>
      </c>
      <c r="E1371" s="238" t="s">
        <v>2574</v>
      </c>
      <c r="F1371" s="238"/>
      <c r="G1371" s="208" t="s">
        <v>2342</v>
      </c>
      <c r="H1371" s="285"/>
      <c r="I1371" s="210">
        <v>385000</v>
      </c>
      <c r="J1371" s="329">
        <f t="shared" si="22"/>
        <v>4949052</v>
      </c>
      <c r="K1371" s="419"/>
      <c r="L1371" s="287"/>
      <c r="M1371" s="238" t="s">
        <v>2433</v>
      </c>
    </row>
    <row r="1372" spans="2:13" s="511" customFormat="1" hidden="1" x14ac:dyDescent="0.25">
      <c r="B1372" s="206"/>
      <c r="C1372" s="207">
        <v>43847</v>
      </c>
      <c r="D1372" s="206" t="s">
        <v>2409</v>
      </c>
      <c r="E1372" s="238" t="s">
        <v>2575</v>
      </c>
      <c r="F1372" s="238"/>
      <c r="G1372" s="208" t="s">
        <v>2338</v>
      </c>
      <c r="H1372" s="285"/>
      <c r="I1372" s="210">
        <v>189000</v>
      </c>
      <c r="J1372" s="329">
        <f t="shared" si="22"/>
        <v>4760052</v>
      </c>
      <c r="K1372" s="419"/>
      <c r="L1372" s="287"/>
      <c r="M1372" s="238" t="s">
        <v>2434</v>
      </c>
    </row>
    <row r="1373" spans="2:13" s="511" customFormat="1" hidden="1" x14ac:dyDescent="0.25">
      <c r="B1373" s="206"/>
      <c r="C1373" s="207">
        <v>43847</v>
      </c>
      <c r="D1373" s="206" t="s">
        <v>2410</v>
      </c>
      <c r="E1373" s="238" t="s">
        <v>2576</v>
      </c>
      <c r="F1373" s="238"/>
      <c r="G1373" s="208" t="s">
        <v>2342</v>
      </c>
      <c r="H1373" s="285"/>
      <c r="I1373" s="210">
        <v>92000</v>
      </c>
      <c r="J1373" s="329">
        <f t="shared" si="22"/>
        <v>4668052</v>
      </c>
      <c r="K1373" s="419"/>
      <c r="L1373" s="287"/>
      <c r="M1373" s="238" t="s">
        <v>2435</v>
      </c>
    </row>
    <row r="1374" spans="2:13" s="511" customFormat="1" hidden="1" x14ac:dyDescent="0.25">
      <c r="B1374" s="206"/>
      <c r="C1374" s="207">
        <v>43847</v>
      </c>
      <c r="D1374" s="206" t="s">
        <v>2411</v>
      </c>
      <c r="E1374" s="238" t="s">
        <v>2577</v>
      </c>
      <c r="F1374" s="238"/>
      <c r="G1374" s="208" t="s">
        <v>1292</v>
      </c>
      <c r="H1374" s="285"/>
      <c r="I1374" s="210">
        <v>100000</v>
      </c>
      <c r="J1374" s="329">
        <f t="shared" si="22"/>
        <v>4568052</v>
      </c>
      <c r="K1374" s="419"/>
      <c r="L1374" s="287"/>
      <c r="M1374" s="238" t="s">
        <v>2437</v>
      </c>
    </row>
    <row r="1375" spans="2:13" s="511" customFormat="1" hidden="1" x14ac:dyDescent="0.25">
      <c r="B1375" s="206"/>
      <c r="C1375" s="207">
        <v>43847</v>
      </c>
      <c r="D1375" s="206" t="s">
        <v>2412</v>
      </c>
      <c r="E1375" s="238"/>
      <c r="F1375" s="238"/>
      <c r="G1375" s="208" t="s">
        <v>2163</v>
      </c>
      <c r="H1375" s="420">
        <v>5005000</v>
      </c>
      <c r="I1375" s="210"/>
      <c r="J1375" s="329">
        <f t="shared" si="22"/>
        <v>9573052</v>
      </c>
      <c r="K1375" s="419"/>
      <c r="L1375" s="287"/>
      <c r="M1375" s="238"/>
    </row>
    <row r="1376" spans="2:13" s="511" customFormat="1" hidden="1" x14ac:dyDescent="0.25">
      <c r="B1376" s="206"/>
      <c r="C1376" s="207">
        <v>43847</v>
      </c>
      <c r="D1376" s="206" t="s">
        <v>2413</v>
      </c>
      <c r="E1376" s="238" t="s">
        <v>2578</v>
      </c>
      <c r="F1376" s="238"/>
      <c r="G1376" s="208" t="s">
        <v>2163</v>
      </c>
      <c r="H1376" s="285"/>
      <c r="I1376" s="210">
        <v>440193</v>
      </c>
      <c r="J1376" s="329">
        <f t="shared" si="22"/>
        <v>9132859</v>
      </c>
      <c r="K1376" s="419"/>
      <c r="L1376" s="287"/>
      <c r="M1376" s="238" t="s">
        <v>2436</v>
      </c>
    </row>
    <row r="1377" spans="2:13" s="511" customFormat="1" hidden="1" x14ac:dyDescent="0.25">
      <c r="B1377" s="206"/>
      <c r="C1377" s="207">
        <v>43848</v>
      </c>
      <c r="D1377" s="206" t="s">
        <v>2414</v>
      </c>
      <c r="E1377" s="238" t="s">
        <v>2579</v>
      </c>
      <c r="F1377" s="238"/>
      <c r="G1377" s="208" t="s">
        <v>2163</v>
      </c>
      <c r="H1377" s="285"/>
      <c r="I1377" s="210">
        <v>4024150</v>
      </c>
      <c r="J1377" s="329">
        <f t="shared" si="22"/>
        <v>5108709</v>
      </c>
      <c r="K1377" s="419"/>
      <c r="L1377" s="287"/>
      <c r="M1377" s="238" t="s">
        <v>2438</v>
      </c>
    </row>
    <row r="1378" spans="2:13" s="511" customFormat="1" hidden="1" x14ac:dyDescent="0.25">
      <c r="B1378" s="206"/>
      <c r="C1378" s="207">
        <v>43848</v>
      </c>
      <c r="D1378" s="206" t="s">
        <v>2416</v>
      </c>
      <c r="E1378" s="238"/>
      <c r="F1378" s="238"/>
      <c r="G1378" s="208" t="s">
        <v>1292</v>
      </c>
      <c r="H1378" s="420">
        <v>300000</v>
      </c>
      <c r="I1378" s="210"/>
      <c r="J1378" s="329">
        <f t="shared" si="22"/>
        <v>5408709</v>
      </c>
      <c r="K1378" s="419"/>
      <c r="L1378" s="287"/>
      <c r="M1378" s="238"/>
    </row>
    <row r="1379" spans="2:13" s="511" customFormat="1" hidden="1" x14ac:dyDescent="0.25">
      <c r="B1379" s="206"/>
      <c r="C1379" s="207">
        <v>43848</v>
      </c>
      <c r="D1379" s="206" t="s">
        <v>2415</v>
      </c>
      <c r="E1379" s="238" t="s">
        <v>2580</v>
      </c>
      <c r="F1379" s="238"/>
      <c r="G1379" s="208" t="s">
        <v>2178</v>
      </c>
      <c r="H1379" s="285"/>
      <c r="I1379" s="210">
        <v>486450</v>
      </c>
      <c r="J1379" s="329">
        <f t="shared" si="22"/>
        <v>4922259</v>
      </c>
      <c r="K1379" s="419"/>
      <c r="L1379" s="287"/>
      <c r="M1379" s="238" t="s">
        <v>2439</v>
      </c>
    </row>
    <row r="1380" spans="2:13" s="511" customFormat="1" hidden="1" x14ac:dyDescent="0.25">
      <c r="B1380" s="206"/>
      <c r="C1380" s="207">
        <v>43848</v>
      </c>
      <c r="D1380" s="206" t="s">
        <v>2417</v>
      </c>
      <c r="E1380" s="206" t="s">
        <v>2419</v>
      </c>
      <c r="F1380" s="206"/>
      <c r="G1380" s="208" t="s">
        <v>2243</v>
      </c>
      <c r="H1380" s="285"/>
      <c r="I1380" s="412">
        <v>3000000</v>
      </c>
      <c r="J1380" s="329">
        <f t="shared" si="22"/>
        <v>1922259</v>
      </c>
      <c r="K1380" s="419"/>
      <c r="L1380" s="287"/>
      <c r="M1380" s="206" t="s">
        <v>2419</v>
      </c>
    </row>
    <row r="1381" spans="2:13" s="511" customFormat="1" hidden="1" x14ac:dyDescent="0.25">
      <c r="B1381" s="206"/>
      <c r="C1381" s="207">
        <v>43848</v>
      </c>
      <c r="D1381" s="206" t="s">
        <v>2418</v>
      </c>
      <c r="E1381" s="206" t="s">
        <v>2420</v>
      </c>
      <c r="F1381" s="206"/>
      <c r="G1381" s="208" t="s">
        <v>2338</v>
      </c>
      <c r="H1381" s="285"/>
      <c r="I1381" s="412">
        <v>262000</v>
      </c>
      <c r="J1381" s="329">
        <f t="shared" si="22"/>
        <v>1660259</v>
      </c>
      <c r="K1381" s="419"/>
      <c r="L1381" s="287"/>
      <c r="M1381" s="206" t="s">
        <v>2420</v>
      </c>
    </row>
    <row r="1382" spans="2:13" s="511" customFormat="1" hidden="1" x14ac:dyDescent="0.25">
      <c r="B1382" s="206"/>
      <c r="C1382" s="207">
        <v>43848</v>
      </c>
      <c r="D1382" s="206" t="s">
        <v>2421</v>
      </c>
      <c r="E1382" s="206" t="s">
        <v>2420</v>
      </c>
      <c r="F1382" s="206"/>
      <c r="G1382" s="208" t="s">
        <v>2422</v>
      </c>
      <c r="H1382" s="285"/>
      <c r="I1382" s="412">
        <v>700000</v>
      </c>
      <c r="J1382" s="329">
        <f t="shared" si="22"/>
        <v>960259</v>
      </c>
      <c r="K1382" s="419"/>
      <c r="L1382" s="287"/>
      <c r="M1382" s="206" t="s">
        <v>2420</v>
      </c>
    </row>
    <row r="1383" spans="2:13" s="511" customFormat="1" hidden="1" x14ac:dyDescent="0.25">
      <c r="B1383" s="206"/>
      <c r="C1383" s="207"/>
      <c r="D1383" s="206"/>
      <c r="E1383" s="206"/>
      <c r="F1383" s="206"/>
      <c r="G1383" s="208"/>
      <c r="H1383" s="285"/>
      <c r="I1383" s="210"/>
      <c r="J1383" s="329">
        <f t="shared" si="22"/>
        <v>960259</v>
      </c>
      <c r="K1383" s="419"/>
      <c r="L1383" s="287"/>
      <c r="M1383" s="206"/>
    </row>
    <row r="1384" spans="2:13" s="511" customFormat="1" hidden="1" x14ac:dyDescent="0.25">
      <c r="B1384" s="206"/>
      <c r="C1384" s="207"/>
      <c r="D1384" s="206" t="s">
        <v>2441</v>
      </c>
      <c r="E1384" s="206"/>
      <c r="F1384" s="206"/>
      <c r="G1384" s="208"/>
      <c r="H1384" s="427">
        <v>20077741</v>
      </c>
      <c r="I1384" s="210"/>
      <c r="J1384" s="329">
        <f t="shared" si="22"/>
        <v>21038000</v>
      </c>
      <c r="K1384" s="419"/>
      <c r="L1384" s="287"/>
      <c r="M1384" s="206"/>
    </row>
    <row r="1385" spans="2:13" s="511" customFormat="1" hidden="1" x14ac:dyDescent="0.25">
      <c r="B1385" s="206"/>
      <c r="C1385" s="207">
        <v>43850</v>
      </c>
      <c r="D1385" s="206" t="s">
        <v>2442</v>
      </c>
      <c r="E1385" s="238" t="s">
        <v>2581</v>
      </c>
      <c r="F1385" s="238"/>
      <c r="G1385" s="208" t="s">
        <v>2445</v>
      </c>
      <c r="H1385" s="285"/>
      <c r="I1385" s="210">
        <v>94584</v>
      </c>
      <c r="J1385" s="329">
        <f t="shared" ref="J1385:J1448" si="23">J1384+H1385-I1385</f>
        <v>20943416</v>
      </c>
      <c r="K1385" s="419"/>
      <c r="L1385" s="287"/>
      <c r="M1385" s="238" t="s">
        <v>2449</v>
      </c>
    </row>
    <row r="1386" spans="2:13" s="511" customFormat="1" hidden="1" x14ac:dyDescent="0.25">
      <c r="B1386" s="206"/>
      <c r="C1386" s="207">
        <v>43850</v>
      </c>
      <c r="D1386" s="206" t="s">
        <v>2443</v>
      </c>
      <c r="E1386" s="238" t="s">
        <v>2582</v>
      </c>
      <c r="F1386" s="238"/>
      <c r="G1386" s="208" t="s">
        <v>2444</v>
      </c>
      <c r="H1386" s="285"/>
      <c r="I1386" s="210">
        <v>920000</v>
      </c>
      <c r="J1386" s="329">
        <f t="shared" si="23"/>
        <v>20023416</v>
      </c>
      <c r="K1386" s="419"/>
      <c r="L1386" s="287"/>
      <c r="M1386" s="238" t="s">
        <v>2450</v>
      </c>
    </row>
    <row r="1387" spans="2:13" s="511" customFormat="1" hidden="1" x14ac:dyDescent="0.25">
      <c r="B1387" s="206"/>
      <c r="C1387" s="207">
        <v>43850</v>
      </c>
      <c r="D1387" s="206" t="s">
        <v>2446</v>
      </c>
      <c r="E1387" s="238"/>
      <c r="F1387" s="238"/>
      <c r="G1387" s="208" t="s">
        <v>2338</v>
      </c>
      <c r="H1387" s="349">
        <v>262000</v>
      </c>
      <c r="I1387" s="210"/>
      <c r="J1387" s="329">
        <f t="shared" si="23"/>
        <v>20285416</v>
      </c>
      <c r="K1387" s="419"/>
      <c r="L1387" s="287"/>
      <c r="M1387" s="238"/>
    </row>
    <row r="1388" spans="2:13" s="511" customFormat="1" hidden="1" x14ac:dyDescent="0.25">
      <c r="B1388" s="206"/>
      <c r="C1388" s="207">
        <v>43850</v>
      </c>
      <c r="D1388" s="206" t="s">
        <v>2447</v>
      </c>
      <c r="E1388" s="238" t="s">
        <v>2583</v>
      </c>
      <c r="F1388" s="238"/>
      <c r="G1388" s="208" t="s">
        <v>2338</v>
      </c>
      <c r="H1388" s="285"/>
      <c r="I1388" s="210">
        <v>262000</v>
      </c>
      <c r="J1388" s="329">
        <f t="shared" si="23"/>
        <v>20023416</v>
      </c>
      <c r="K1388" s="419"/>
      <c r="L1388" s="287"/>
      <c r="M1388" s="238" t="s">
        <v>2451</v>
      </c>
    </row>
    <row r="1389" spans="2:13" s="511" customFormat="1" hidden="1" x14ac:dyDescent="0.25">
      <c r="B1389" s="206"/>
      <c r="C1389" s="207">
        <v>43851</v>
      </c>
      <c r="D1389" s="206" t="s">
        <v>2448</v>
      </c>
      <c r="E1389" s="238" t="s">
        <v>2584</v>
      </c>
      <c r="F1389" s="238"/>
      <c r="G1389" s="208" t="s">
        <v>1572</v>
      </c>
      <c r="H1389" s="285"/>
      <c r="I1389" s="210">
        <v>100000</v>
      </c>
      <c r="J1389" s="329">
        <f t="shared" si="23"/>
        <v>19923416</v>
      </c>
      <c r="K1389" s="419"/>
      <c r="L1389" s="287"/>
      <c r="M1389" s="238" t="s">
        <v>2452</v>
      </c>
    </row>
    <row r="1390" spans="2:13" s="511" customFormat="1" hidden="1" x14ac:dyDescent="0.25">
      <c r="B1390" s="206"/>
      <c r="C1390" s="207">
        <v>43852</v>
      </c>
      <c r="D1390" s="206" t="s">
        <v>2453</v>
      </c>
      <c r="E1390" s="238" t="s">
        <v>2585</v>
      </c>
      <c r="F1390" s="238"/>
      <c r="G1390" s="208" t="s">
        <v>1705</v>
      </c>
      <c r="H1390" s="285"/>
      <c r="I1390" s="210">
        <v>323000</v>
      </c>
      <c r="J1390" s="329">
        <f t="shared" si="23"/>
        <v>19600416</v>
      </c>
      <c r="K1390" s="419"/>
      <c r="L1390" s="287"/>
      <c r="M1390" s="238" t="s">
        <v>2454</v>
      </c>
    </row>
    <row r="1391" spans="2:13" s="511" customFormat="1" hidden="1" x14ac:dyDescent="0.25">
      <c r="B1391" s="206"/>
      <c r="C1391" s="207">
        <v>43852</v>
      </c>
      <c r="D1391" s="206" t="s">
        <v>2455</v>
      </c>
      <c r="E1391" s="238" t="s">
        <v>2586</v>
      </c>
      <c r="F1391" s="238"/>
      <c r="G1391" s="208" t="s">
        <v>2246</v>
      </c>
      <c r="H1391" s="285"/>
      <c r="I1391" s="210">
        <v>203000</v>
      </c>
      <c r="J1391" s="329">
        <f t="shared" si="23"/>
        <v>19397416</v>
      </c>
      <c r="K1391" s="419"/>
      <c r="L1391" s="287"/>
      <c r="M1391" s="238" t="s">
        <v>2456</v>
      </c>
    </row>
    <row r="1392" spans="2:13" s="511" customFormat="1" hidden="1" x14ac:dyDescent="0.25">
      <c r="B1392" s="206"/>
      <c r="C1392" s="207">
        <v>43852</v>
      </c>
      <c r="D1392" s="206" t="s">
        <v>2457</v>
      </c>
      <c r="E1392" s="238" t="s">
        <v>2587</v>
      </c>
      <c r="F1392" s="238"/>
      <c r="G1392" s="208" t="s">
        <v>2156</v>
      </c>
      <c r="H1392" s="285"/>
      <c r="I1392" s="210">
        <v>500000</v>
      </c>
      <c r="J1392" s="329">
        <f t="shared" si="23"/>
        <v>18897416</v>
      </c>
      <c r="K1392" s="419"/>
      <c r="L1392" s="287"/>
      <c r="M1392" s="238" t="s">
        <v>2461</v>
      </c>
    </row>
    <row r="1393" spans="2:13" s="511" customFormat="1" hidden="1" x14ac:dyDescent="0.25">
      <c r="B1393" s="206"/>
      <c r="C1393" s="207">
        <v>43852</v>
      </c>
      <c r="D1393" s="206" t="s">
        <v>2458</v>
      </c>
      <c r="E1393" s="238" t="s">
        <v>2588</v>
      </c>
      <c r="F1393" s="238"/>
      <c r="G1393" s="208" t="s">
        <v>2459</v>
      </c>
      <c r="H1393" s="285"/>
      <c r="I1393" s="210">
        <v>1400000</v>
      </c>
      <c r="J1393" s="329">
        <f t="shared" si="23"/>
        <v>17497416</v>
      </c>
      <c r="K1393" s="419"/>
      <c r="L1393" s="287"/>
      <c r="M1393" s="238" t="s">
        <v>2462</v>
      </c>
    </row>
    <row r="1394" spans="2:13" s="511" customFormat="1" hidden="1" x14ac:dyDescent="0.25">
      <c r="B1394" s="206"/>
      <c r="C1394" s="207">
        <v>43852</v>
      </c>
      <c r="D1394" s="206" t="s">
        <v>2460</v>
      </c>
      <c r="E1394" s="238" t="s">
        <v>2589</v>
      </c>
      <c r="F1394" s="238"/>
      <c r="G1394" s="208" t="s">
        <v>2464</v>
      </c>
      <c r="H1394" s="285"/>
      <c r="I1394" s="210">
        <v>1085000</v>
      </c>
      <c r="J1394" s="329">
        <f t="shared" si="23"/>
        <v>16412416</v>
      </c>
      <c r="K1394" s="419"/>
      <c r="L1394" s="287"/>
      <c r="M1394" s="238" t="s">
        <v>2463</v>
      </c>
    </row>
    <row r="1395" spans="2:13" s="511" customFormat="1" hidden="1" x14ac:dyDescent="0.25">
      <c r="B1395" s="206"/>
      <c r="C1395" s="207">
        <v>43854</v>
      </c>
      <c r="D1395" s="206" t="s">
        <v>2465</v>
      </c>
      <c r="E1395" s="238" t="s">
        <v>2590</v>
      </c>
      <c r="F1395" s="238"/>
      <c r="G1395" s="208" t="s">
        <v>2466</v>
      </c>
      <c r="H1395" s="285"/>
      <c r="I1395" s="210">
        <v>4045100</v>
      </c>
      <c r="J1395" s="329">
        <f t="shared" si="23"/>
        <v>12367316</v>
      </c>
      <c r="K1395" s="419"/>
      <c r="L1395" s="287"/>
      <c r="M1395" s="238" t="s">
        <v>2468</v>
      </c>
    </row>
    <row r="1396" spans="2:13" s="511" customFormat="1" hidden="1" x14ac:dyDescent="0.25">
      <c r="B1396" s="206"/>
      <c r="C1396" s="207">
        <v>43854</v>
      </c>
      <c r="D1396" s="206" t="s">
        <v>2467</v>
      </c>
      <c r="E1396" s="238" t="s">
        <v>2591</v>
      </c>
      <c r="F1396" s="238"/>
      <c r="G1396" s="208" t="s">
        <v>2331</v>
      </c>
      <c r="H1396" s="285"/>
      <c r="I1396" s="210">
        <v>1821700</v>
      </c>
      <c r="J1396" s="329">
        <f>J1395+H1396-I1396</f>
        <v>10545616</v>
      </c>
      <c r="K1396" s="419"/>
      <c r="L1396" s="287"/>
      <c r="M1396" s="238" t="s">
        <v>2469</v>
      </c>
    </row>
    <row r="1397" spans="2:13" s="511" customFormat="1" hidden="1" x14ac:dyDescent="0.25">
      <c r="B1397" s="206"/>
      <c r="C1397" s="207"/>
      <c r="D1397" s="206" t="s">
        <v>2470</v>
      </c>
      <c r="E1397" s="238"/>
      <c r="F1397" s="238"/>
      <c r="G1397" s="208" t="s">
        <v>2243</v>
      </c>
      <c r="H1397" s="349">
        <v>3000000</v>
      </c>
      <c r="I1397" s="210"/>
      <c r="J1397" s="329">
        <f>J1396+H1397-I1397</f>
        <v>13545616</v>
      </c>
      <c r="K1397" s="419"/>
      <c r="L1397" s="287"/>
      <c r="M1397" s="238"/>
    </row>
    <row r="1398" spans="2:13" s="511" customFormat="1" hidden="1" x14ac:dyDescent="0.25">
      <c r="B1398" s="206"/>
      <c r="C1398" s="207">
        <v>43854</v>
      </c>
      <c r="D1398" s="206" t="s">
        <v>2471</v>
      </c>
      <c r="E1398" s="238" t="s">
        <v>2592</v>
      </c>
      <c r="F1398" s="238"/>
      <c r="G1398" s="208" t="s">
        <v>2243</v>
      </c>
      <c r="H1398" s="285"/>
      <c r="I1398" s="210">
        <v>3381490</v>
      </c>
      <c r="J1398" s="329">
        <f t="shared" si="23"/>
        <v>10164126</v>
      </c>
      <c r="K1398" s="419"/>
      <c r="L1398" s="287">
        <v>108800</v>
      </c>
      <c r="M1398" s="238" t="s">
        <v>2472</v>
      </c>
    </row>
    <row r="1399" spans="2:13" s="511" customFormat="1" hidden="1" x14ac:dyDescent="0.25">
      <c r="B1399" s="206"/>
      <c r="C1399" s="207">
        <v>43854</v>
      </c>
      <c r="D1399" s="206" t="s">
        <v>2473</v>
      </c>
      <c r="E1399" s="238" t="s">
        <v>2593</v>
      </c>
      <c r="F1399" s="238"/>
      <c r="G1399" s="208" t="s">
        <v>2360</v>
      </c>
      <c r="H1399" s="285"/>
      <c r="I1399" s="210">
        <v>324500</v>
      </c>
      <c r="J1399" s="329">
        <f t="shared" si="23"/>
        <v>9839626</v>
      </c>
      <c r="K1399" s="419"/>
      <c r="L1399" s="287">
        <v>824175</v>
      </c>
      <c r="M1399" s="238" t="s">
        <v>2474</v>
      </c>
    </row>
    <row r="1400" spans="2:13" s="511" customFormat="1" hidden="1" x14ac:dyDescent="0.25">
      <c r="B1400" s="206"/>
      <c r="C1400" s="207">
        <v>43857</v>
      </c>
      <c r="D1400" s="206" t="s">
        <v>2475</v>
      </c>
      <c r="E1400" s="238" t="s">
        <v>2594</v>
      </c>
      <c r="F1400" s="238"/>
      <c r="G1400" s="208" t="s">
        <v>2477</v>
      </c>
      <c r="H1400" s="285"/>
      <c r="I1400" s="210">
        <v>859440</v>
      </c>
      <c r="J1400" s="329">
        <f t="shared" si="23"/>
        <v>8980186</v>
      </c>
      <c r="K1400" s="419"/>
      <c r="L1400" s="287">
        <f>SUM(L1398:L1399)</f>
        <v>932975</v>
      </c>
      <c r="M1400" s="238" t="s">
        <v>2476</v>
      </c>
    </row>
    <row r="1401" spans="2:13" s="511" customFormat="1" hidden="1" x14ac:dyDescent="0.25">
      <c r="B1401" s="206"/>
      <c r="C1401" s="207">
        <v>43858</v>
      </c>
      <c r="D1401" s="206" t="s">
        <v>2478</v>
      </c>
      <c r="E1401" s="238" t="s">
        <v>2595</v>
      </c>
      <c r="F1401" s="238"/>
      <c r="G1401" s="208" t="s">
        <v>2163</v>
      </c>
      <c r="H1401" s="285"/>
      <c r="I1401" s="210">
        <v>932975</v>
      </c>
      <c r="J1401" s="329">
        <f t="shared" si="23"/>
        <v>8047211</v>
      </c>
      <c r="K1401" s="419"/>
      <c r="L1401" s="287"/>
      <c r="M1401" s="238" t="s">
        <v>2479</v>
      </c>
    </row>
    <row r="1402" spans="2:13" s="511" customFormat="1" hidden="1" x14ac:dyDescent="0.25">
      <c r="B1402" s="206"/>
      <c r="C1402" s="207"/>
      <c r="D1402" s="206"/>
      <c r="E1402" s="238"/>
      <c r="F1402" s="238"/>
      <c r="G1402" s="208"/>
      <c r="H1402" s="285"/>
      <c r="I1402" s="210"/>
      <c r="J1402" s="329">
        <f t="shared" si="23"/>
        <v>8047211</v>
      </c>
      <c r="K1402" s="419"/>
      <c r="L1402" s="287"/>
      <c r="M1402" s="238"/>
    </row>
    <row r="1403" spans="2:13" s="511" customFormat="1" hidden="1" x14ac:dyDescent="0.25">
      <c r="B1403" s="206"/>
      <c r="C1403" s="207">
        <v>43851</v>
      </c>
      <c r="D1403" s="206" t="s">
        <v>2480</v>
      </c>
      <c r="E1403" s="238" t="s">
        <v>2487</v>
      </c>
      <c r="F1403" s="238"/>
      <c r="G1403" s="208" t="s">
        <v>2422</v>
      </c>
      <c r="H1403" s="285"/>
      <c r="I1403" s="412">
        <v>785000</v>
      </c>
      <c r="J1403" s="329">
        <f t="shared" si="23"/>
        <v>7262211</v>
      </c>
      <c r="K1403" s="419"/>
      <c r="L1403" s="287"/>
      <c r="M1403" s="238" t="s">
        <v>2487</v>
      </c>
    </row>
    <row r="1404" spans="2:13" s="511" customFormat="1" hidden="1" x14ac:dyDescent="0.25">
      <c r="B1404" s="206"/>
      <c r="C1404" s="207">
        <v>43854</v>
      </c>
      <c r="D1404" s="206" t="s">
        <v>2481</v>
      </c>
      <c r="E1404" s="238" t="s">
        <v>2488</v>
      </c>
      <c r="F1404" s="238"/>
      <c r="G1404" s="208" t="s">
        <v>2489</v>
      </c>
      <c r="H1404" s="285"/>
      <c r="I1404" s="412">
        <v>200000</v>
      </c>
      <c r="J1404" s="329">
        <f t="shared" si="23"/>
        <v>7062211</v>
      </c>
      <c r="K1404" s="419"/>
      <c r="L1404" s="287"/>
      <c r="M1404" s="238" t="s">
        <v>2488</v>
      </c>
    </row>
    <row r="1405" spans="2:13" s="511" customFormat="1" hidden="1" x14ac:dyDescent="0.25">
      <c r="B1405" s="206"/>
      <c r="C1405" s="207">
        <v>43854</v>
      </c>
      <c r="D1405" s="206" t="s">
        <v>2482</v>
      </c>
      <c r="E1405" s="238" t="s">
        <v>2490</v>
      </c>
      <c r="F1405" s="238"/>
      <c r="G1405" s="208" t="s">
        <v>2489</v>
      </c>
      <c r="H1405" s="285"/>
      <c r="I1405" s="412">
        <v>855000</v>
      </c>
      <c r="J1405" s="329">
        <f t="shared" si="23"/>
        <v>6207211</v>
      </c>
      <c r="K1405" s="419"/>
      <c r="L1405" s="287"/>
      <c r="M1405" s="238" t="s">
        <v>2490</v>
      </c>
    </row>
    <row r="1406" spans="2:13" s="511" customFormat="1" hidden="1" x14ac:dyDescent="0.25">
      <c r="B1406" s="206"/>
      <c r="C1406" s="207">
        <v>43857</v>
      </c>
      <c r="D1406" s="206" t="s">
        <v>2483</v>
      </c>
      <c r="E1406" s="238" t="s">
        <v>2491</v>
      </c>
      <c r="F1406" s="238"/>
      <c r="G1406" s="208" t="s">
        <v>2489</v>
      </c>
      <c r="H1406" s="285"/>
      <c r="I1406" s="412">
        <v>527000</v>
      </c>
      <c r="J1406" s="329">
        <f t="shared" si="23"/>
        <v>5680211</v>
      </c>
      <c r="K1406" s="419"/>
      <c r="L1406" s="287"/>
      <c r="M1406" s="238" t="s">
        <v>2491</v>
      </c>
    </row>
    <row r="1407" spans="2:13" s="511" customFormat="1" hidden="1" x14ac:dyDescent="0.25">
      <c r="B1407" s="206"/>
      <c r="C1407" s="207">
        <v>43857</v>
      </c>
      <c r="D1407" s="206" t="s">
        <v>2484</v>
      </c>
      <c r="E1407" s="238" t="s">
        <v>2492</v>
      </c>
      <c r="F1407" s="238"/>
      <c r="G1407" s="208" t="s">
        <v>2489</v>
      </c>
      <c r="H1407" s="285"/>
      <c r="I1407" s="412">
        <v>1037000</v>
      </c>
      <c r="J1407" s="329">
        <f t="shared" si="23"/>
        <v>4643211</v>
      </c>
      <c r="K1407" s="419"/>
      <c r="L1407" s="287"/>
      <c r="M1407" s="238" t="s">
        <v>2492</v>
      </c>
    </row>
    <row r="1408" spans="2:13" s="511" customFormat="1" hidden="1" x14ac:dyDescent="0.25">
      <c r="B1408" s="206"/>
      <c r="C1408" s="207">
        <v>43857</v>
      </c>
      <c r="D1408" s="206" t="s">
        <v>2485</v>
      </c>
      <c r="E1408" s="238" t="s">
        <v>2493</v>
      </c>
      <c r="F1408" s="238"/>
      <c r="G1408" s="208" t="s">
        <v>2246</v>
      </c>
      <c r="H1408" s="285"/>
      <c r="I1408" s="412">
        <v>1500000</v>
      </c>
      <c r="J1408" s="329">
        <f t="shared" si="23"/>
        <v>3143211</v>
      </c>
      <c r="K1408" s="419"/>
      <c r="L1408" s="287"/>
      <c r="M1408" s="238" t="s">
        <v>2493</v>
      </c>
    </row>
    <row r="1409" spans="2:13" s="511" customFormat="1" hidden="1" x14ac:dyDescent="0.25">
      <c r="B1409" s="206"/>
      <c r="C1409" s="207">
        <v>43858</v>
      </c>
      <c r="D1409" s="206" t="s">
        <v>2486</v>
      </c>
      <c r="E1409" s="238" t="s">
        <v>2494</v>
      </c>
      <c r="F1409" s="238"/>
      <c r="G1409" s="208" t="s">
        <v>2163</v>
      </c>
      <c r="H1409" s="285"/>
      <c r="I1409" s="412">
        <v>450000</v>
      </c>
      <c r="J1409" s="329">
        <f t="shared" si="23"/>
        <v>2693211</v>
      </c>
      <c r="K1409" s="419"/>
      <c r="L1409" s="287"/>
      <c r="M1409" s="238" t="s">
        <v>2494</v>
      </c>
    </row>
    <row r="1410" spans="2:13" s="511" customFormat="1" hidden="1" x14ac:dyDescent="0.25">
      <c r="B1410" s="206"/>
      <c r="C1410" s="207"/>
      <c r="D1410" s="206"/>
      <c r="E1410" s="206"/>
      <c r="F1410" s="206"/>
      <c r="G1410" s="208"/>
      <c r="H1410" s="285"/>
      <c r="I1410" s="210"/>
      <c r="J1410" s="329">
        <f t="shared" si="23"/>
        <v>2693211</v>
      </c>
      <c r="K1410" s="419"/>
      <c r="L1410" s="287"/>
      <c r="M1410" s="206"/>
    </row>
    <row r="1411" spans="2:13" s="511" customFormat="1" hidden="1" x14ac:dyDescent="0.25">
      <c r="B1411" s="206"/>
      <c r="C1411" s="428"/>
      <c r="D1411" s="429" t="s">
        <v>2495</v>
      </c>
      <c r="E1411" s="429"/>
      <c r="F1411" s="429"/>
      <c r="G1411" s="430"/>
      <c r="H1411" s="427">
        <v>16252789</v>
      </c>
      <c r="I1411" s="431"/>
      <c r="J1411" s="432">
        <f t="shared" si="23"/>
        <v>18946000</v>
      </c>
      <c r="K1411" s="419"/>
      <c r="L1411" s="287"/>
      <c r="M1411" s="429"/>
    </row>
    <row r="1412" spans="2:13" s="511" customFormat="1" hidden="1" x14ac:dyDescent="0.25">
      <c r="B1412" s="206"/>
      <c r="C1412" s="207">
        <v>43858</v>
      </c>
      <c r="D1412" s="206" t="s">
        <v>2447</v>
      </c>
      <c r="E1412" s="238" t="s">
        <v>2596</v>
      </c>
      <c r="F1412" s="238"/>
      <c r="G1412" s="208" t="s">
        <v>681</v>
      </c>
      <c r="H1412" s="285"/>
      <c r="I1412" s="210">
        <v>252000</v>
      </c>
      <c r="J1412" s="329">
        <f t="shared" si="23"/>
        <v>18694000</v>
      </c>
      <c r="K1412" s="419"/>
      <c r="L1412" s="287"/>
      <c r="M1412" s="238" t="s">
        <v>2502</v>
      </c>
    </row>
    <row r="1413" spans="2:13" s="511" customFormat="1" hidden="1" x14ac:dyDescent="0.25">
      <c r="B1413" s="206"/>
      <c r="C1413" s="207">
        <v>43858</v>
      </c>
      <c r="D1413" s="206" t="s">
        <v>2504</v>
      </c>
      <c r="E1413" s="238" t="s">
        <v>2597</v>
      </c>
      <c r="F1413" s="238"/>
      <c r="G1413" s="208" t="s">
        <v>2496</v>
      </c>
      <c r="H1413" s="285"/>
      <c r="I1413" s="210">
        <v>1891000</v>
      </c>
      <c r="J1413" s="329">
        <f t="shared" si="23"/>
        <v>16803000</v>
      </c>
      <c r="K1413" s="419"/>
      <c r="L1413" s="287"/>
      <c r="M1413" s="238" t="s">
        <v>2503</v>
      </c>
    </row>
    <row r="1414" spans="2:13" s="511" customFormat="1" hidden="1" x14ac:dyDescent="0.25">
      <c r="B1414" s="206"/>
      <c r="C1414" s="207">
        <v>43858</v>
      </c>
      <c r="D1414" s="206" t="s">
        <v>2505</v>
      </c>
      <c r="E1414" s="238" t="s">
        <v>2598</v>
      </c>
      <c r="F1414" s="238"/>
      <c r="G1414" s="208" t="s">
        <v>2496</v>
      </c>
      <c r="H1414" s="285"/>
      <c r="I1414" s="210">
        <v>2702000</v>
      </c>
      <c r="J1414" s="329">
        <f t="shared" si="23"/>
        <v>14101000</v>
      </c>
      <c r="K1414" s="419"/>
      <c r="L1414" s="287"/>
      <c r="M1414" s="238" t="s">
        <v>2507</v>
      </c>
    </row>
    <row r="1415" spans="2:13" s="511" customFormat="1" hidden="1" x14ac:dyDescent="0.25">
      <c r="B1415" s="206"/>
      <c r="C1415" s="207">
        <v>43858</v>
      </c>
      <c r="D1415" s="206" t="s">
        <v>2505</v>
      </c>
      <c r="E1415" s="238" t="s">
        <v>2599</v>
      </c>
      <c r="F1415" s="238"/>
      <c r="G1415" s="208" t="s">
        <v>2496</v>
      </c>
      <c r="H1415" s="285"/>
      <c r="I1415" s="210">
        <v>1798300</v>
      </c>
      <c r="J1415" s="329">
        <f t="shared" si="23"/>
        <v>12302700</v>
      </c>
      <c r="K1415" s="419"/>
      <c r="L1415" s="287"/>
      <c r="M1415" s="238" t="s">
        <v>2506</v>
      </c>
    </row>
    <row r="1416" spans="2:13" s="511" customFormat="1" hidden="1" x14ac:dyDescent="0.25">
      <c r="B1416" s="206"/>
      <c r="C1416" s="207">
        <v>43858</v>
      </c>
      <c r="D1416" s="206" t="s">
        <v>2508</v>
      </c>
      <c r="E1416" s="238" t="s">
        <v>2600</v>
      </c>
      <c r="F1416" s="238"/>
      <c r="G1416" s="208" t="s">
        <v>2498</v>
      </c>
      <c r="H1416" s="285"/>
      <c r="I1416" s="210">
        <v>4163198</v>
      </c>
      <c r="J1416" s="329">
        <f t="shared" si="23"/>
        <v>8139502</v>
      </c>
      <c r="K1416" s="419"/>
      <c r="L1416" s="287"/>
      <c r="M1416" s="238" t="s">
        <v>2509</v>
      </c>
    </row>
    <row r="1417" spans="2:13" s="511" customFormat="1" hidden="1" x14ac:dyDescent="0.25">
      <c r="B1417" s="206"/>
      <c r="C1417" s="207"/>
      <c r="D1417" s="206" t="s">
        <v>2638</v>
      </c>
      <c r="E1417" s="238"/>
      <c r="F1417" s="238"/>
      <c r="G1417" s="208" t="s">
        <v>2497</v>
      </c>
      <c r="H1417" s="412">
        <v>527000</v>
      </c>
      <c r="I1417" s="210"/>
      <c r="J1417" s="329">
        <f t="shared" si="23"/>
        <v>8666502</v>
      </c>
      <c r="K1417" s="419"/>
      <c r="L1417" s="287"/>
      <c r="M1417" s="238"/>
    </row>
    <row r="1418" spans="2:13" s="511" customFormat="1" hidden="1" x14ac:dyDescent="0.25">
      <c r="B1418" s="206"/>
      <c r="C1418" s="207">
        <v>43859</v>
      </c>
      <c r="D1418" s="206" t="s">
        <v>2500</v>
      </c>
      <c r="E1418" s="238" t="s">
        <v>2488</v>
      </c>
      <c r="F1418" s="238"/>
      <c r="G1418" s="208" t="s">
        <v>2497</v>
      </c>
      <c r="H1418" s="412">
        <v>200000</v>
      </c>
      <c r="I1418" s="210"/>
      <c r="J1418" s="329">
        <f t="shared" si="23"/>
        <v>8866502</v>
      </c>
      <c r="K1418" s="419"/>
      <c r="L1418" s="287"/>
      <c r="M1418" s="238" t="s">
        <v>2488</v>
      </c>
    </row>
    <row r="1419" spans="2:13" s="511" customFormat="1" hidden="1" x14ac:dyDescent="0.25">
      <c r="B1419" s="206"/>
      <c r="C1419" s="207">
        <v>43859</v>
      </c>
      <c r="D1419" s="206" t="s">
        <v>2500</v>
      </c>
      <c r="E1419" s="238" t="s">
        <v>2490</v>
      </c>
      <c r="F1419" s="238"/>
      <c r="G1419" s="208" t="s">
        <v>2497</v>
      </c>
      <c r="H1419" s="412">
        <v>855000</v>
      </c>
      <c r="I1419" s="210"/>
      <c r="J1419" s="329">
        <f t="shared" si="23"/>
        <v>9721502</v>
      </c>
      <c r="K1419" s="419"/>
      <c r="L1419" s="287"/>
      <c r="M1419" s="238" t="s">
        <v>2490</v>
      </c>
    </row>
    <row r="1420" spans="2:13" s="511" customFormat="1" hidden="1" x14ac:dyDescent="0.25">
      <c r="B1420" s="206"/>
      <c r="C1420" s="207">
        <v>43859</v>
      </c>
      <c r="D1420" s="206" t="s">
        <v>2510</v>
      </c>
      <c r="E1420" s="238" t="s">
        <v>2601</v>
      </c>
      <c r="F1420" s="238"/>
      <c r="G1420" s="208" t="s">
        <v>2497</v>
      </c>
      <c r="H1420" s="285"/>
      <c r="I1420" s="210">
        <v>1314500</v>
      </c>
      <c r="J1420" s="329">
        <f t="shared" si="23"/>
        <v>8407002</v>
      </c>
      <c r="K1420" s="419"/>
      <c r="L1420" s="287"/>
      <c r="M1420" s="238" t="s">
        <v>2511</v>
      </c>
    </row>
    <row r="1421" spans="2:13" s="511" customFormat="1" hidden="1" x14ac:dyDescent="0.25">
      <c r="B1421" s="206"/>
      <c r="C1421" s="207">
        <v>43860</v>
      </c>
      <c r="D1421" s="206" t="s">
        <v>2447</v>
      </c>
      <c r="E1421" s="238" t="s">
        <v>2602</v>
      </c>
      <c r="F1421" s="238"/>
      <c r="G1421" s="208" t="s">
        <v>681</v>
      </c>
      <c r="H1421" s="285"/>
      <c r="I1421" s="210">
        <v>189000</v>
      </c>
      <c r="J1421" s="329">
        <f t="shared" si="23"/>
        <v>8218002</v>
      </c>
      <c r="K1421" s="419"/>
      <c r="L1421" s="287"/>
      <c r="M1421" s="238" t="s">
        <v>2512</v>
      </c>
    </row>
    <row r="1422" spans="2:13" s="511" customFormat="1" hidden="1" x14ac:dyDescent="0.25">
      <c r="B1422" s="206"/>
      <c r="C1422" s="207">
        <v>43861</v>
      </c>
      <c r="D1422" s="206" t="s">
        <v>2514</v>
      </c>
      <c r="E1422" s="238" t="s">
        <v>2603</v>
      </c>
      <c r="F1422" s="238"/>
      <c r="G1422" s="208" t="s">
        <v>343</v>
      </c>
      <c r="H1422" s="285"/>
      <c r="I1422" s="210">
        <v>540000</v>
      </c>
      <c r="J1422" s="329">
        <f t="shared" si="23"/>
        <v>7678002</v>
      </c>
      <c r="K1422" s="419"/>
      <c r="L1422" s="287"/>
      <c r="M1422" s="238" t="s">
        <v>2513</v>
      </c>
    </row>
    <row r="1423" spans="2:13" s="511" customFormat="1" hidden="1" x14ac:dyDescent="0.25">
      <c r="B1423" s="206"/>
      <c r="C1423" s="207">
        <v>43862</v>
      </c>
      <c r="D1423" s="206" t="s">
        <v>2515</v>
      </c>
      <c r="E1423" s="238" t="s">
        <v>2604</v>
      </c>
      <c r="F1423" s="238"/>
      <c r="G1423" s="208" t="s">
        <v>2498</v>
      </c>
      <c r="H1423" s="285"/>
      <c r="I1423" s="210">
        <v>1900000</v>
      </c>
      <c r="J1423" s="329">
        <f t="shared" si="23"/>
        <v>5778002</v>
      </c>
      <c r="K1423" s="419"/>
      <c r="L1423" s="287"/>
      <c r="M1423" s="238" t="s">
        <v>2516</v>
      </c>
    </row>
    <row r="1424" spans="2:13" s="511" customFormat="1" hidden="1" x14ac:dyDescent="0.25">
      <c r="B1424" s="206"/>
      <c r="C1424" s="207">
        <v>43862</v>
      </c>
      <c r="D1424" s="206" t="s">
        <v>2518</v>
      </c>
      <c r="E1424" s="238" t="s">
        <v>2605</v>
      </c>
      <c r="F1424" s="238"/>
      <c r="G1424" s="208" t="s">
        <v>1816</v>
      </c>
      <c r="H1424" s="285"/>
      <c r="I1424" s="210">
        <v>871300</v>
      </c>
      <c r="J1424" s="329">
        <f t="shared" si="23"/>
        <v>4906702</v>
      </c>
      <c r="K1424" s="419"/>
      <c r="L1424" s="287"/>
      <c r="M1424" s="238" t="s">
        <v>2517</v>
      </c>
    </row>
    <row r="1425" spans="2:13" s="511" customFormat="1" hidden="1" x14ac:dyDescent="0.25">
      <c r="B1425" s="206"/>
      <c r="C1425" s="207">
        <v>43864</v>
      </c>
      <c r="D1425" s="206" t="s">
        <v>2520</v>
      </c>
      <c r="E1425" s="238" t="s">
        <v>2606</v>
      </c>
      <c r="F1425" s="238"/>
      <c r="G1425" s="208" t="s">
        <v>2320</v>
      </c>
      <c r="H1425" s="285"/>
      <c r="I1425" s="210">
        <v>890000</v>
      </c>
      <c r="J1425" s="329">
        <f t="shared" si="23"/>
        <v>4016702</v>
      </c>
      <c r="K1425" s="419"/>
      <c r="L1425" s="287"/>
      <c r="M1425" s="238" t="s">
        <v>2519</v>
      </c>
    </row>
    <row r="1426" spans="2:13" s="511" customFormat="1" hidden="1" x14ac:dyDescent="0.25">
      <c r="B1426" s="206"/>
      <c r="C1426" s="207">
        <v>43865</v>
      </c>
      <c r="D1426" s="206" t="s">
        <v>2522</v>
      </c>
      <c r="E1426" s="238" t="s">
        <v>2607</v>
      </c>
      <c r="F1426" s="238"/>
      <c r="G1426" s="208" t="s">
        <v>1885</v>
      </c>
      <c r="H1426" s="285"/>
      <c r="I1426" s="210">
        <v>27000</v>
      </c>
      <c r="J1426" s="329">
        <f t="shared" si="23"/>
        <v>3989702</v>
      </c>
      <c r="K1426" s="419"/>
      <c r="L1426" s="287"/>
      <c r="M1426" s="238" t="s">
        <v>2521</v>
      </c>
    </row>
    <row r="1427" spans="2:13" s="511" customFormat="1" hidden="1" x14ac:dyDescent="0.25">
      <c r="B1427" s="206"/>
      <c r="C1427" s="207">
        <v>43865</v>
      </c>
      <c r="D1427" s="206" t="s">
        <v>2523</v>
      </c>
      <c r="E1427" s="238" t="s">
        <v>2608</v>
      </c>
      <c r="F1427" s="238"/>
      <c r="G1427" s="208" t="s">
        <v>1930</v>
      </c>
      <c r="H1427" s="285"/>
      <c r="I1427" s="210">
        <v>450000</v>
      </c>
      <c r="J1427" s="329">
        <f t="shared" si="23"/>
        <v>3539702</v>
      </c>
      <c r="K1427" s="419"/>
      <c r="L1427" s="287"/>
      <c r="M1427" s="238" t="s">
        <v>2524</v>
      </c>
    </row>
    <row r="1428" spans="2:13" s="511" customFormat="1" hidden="1" x14ac:dyDescent="0.25">
      <c r="B1428" s="206"/>
      <c r="C1428" s="207">
        <v>43865</v>
      </c>
      <c r="D1428" s="206" t="s">
        <v>2525</v>
      </c>
      <c r="E1428" s="238" t="s">
        <v>2609</v>
      </c>
      <c r="F1428" s="238"/>
      <c r="G1428" s="208" t="s">
        <v>1885</v>
      </c>
      <c r="H1428" s="285"/>
      <c r="I1428" s="210">
        <v>275000</v>
      </c>
      <c r="J1428" s="329">
        <f t="shared" si="23"/>
        <v>3264702</v>
      </c>
      <c r="K1428" s="419"/>
      <c r="L1428" s="287"/>
      <c r="M1428" s="238" t="s">
        <v>2526</v>
      </c>
    </row>
    <row r="1429" spans="2:13" s="511" customFormat="1" hidden="1" x14ac:dyDescent="0.25">
      <c r="B1429" s="206"/>
      <c r="C1429" s="207">
        <v>43865</v>
      </c>
      <c r="D1429" s="206" t="s">
        <v>2527</v>
      </c>
      <c r="E1429" s="238" t="s">
        <v>2610</v>
      </c>
      <c r="F1429" s="238"/>
      <c r="G1429" s="208" t="s">
        <v>1885</v>
      </c>
      <c r="H1429" s="285"/>
      <c r="I1429" s="210">
        <v>38000</v>
      </c>
      <c r="J1429" s="329">
        <f t="shared" si="23"/>
        <v>3226702</v>
      </c>
      <c r="K1429" s="419"/>
      <c r="L1429" s="287"/>
      <c r="M1429" s="238" t="s">
        <v>2528</v>
      </c>
    </row>
    <row r="1430" spans="2:13" s="511" customFormat="1" hidden="1" x14ac:dyDescent="0.25">
      <c r="B1430" s="206"/>
      <c r="C1430" s="207">
        <v>43866</v>
      </c>
      <c r="D1430" s="206" t="s">
        <v>2501</v>
      </c>
      <c r="E1430" s="206" t="s">
        <v>2420</v>
      </c>
      <c r="F1430" s="206"/>
      <c r="G1430" s="208" t="s">
        <v>2422</v>
      </c>
      <c r="H1430" s="349">
        <v>700000</v>
      </c>
      <c r="I1430" s="210"/>
      <c r="J1430" s="329">
        <f t="shared" si="23"/>
        <v>3926702</v>
      </c>
      <c r="K1430" s="419"/>
      <c r="L1430" s="287"/>
      <c r="M1430" s="206" t="s">
        <v>2420</v>
      </c>
    </row>
    <row r="1431" spans="2:13" s="511" customFormat="1" hidden="1" x14ac:dyDescent="0.25">
      <c r="B1431" s="206"/>
      <c r="C1431" s="207">
        <v>43866</v>
      </c>
      <c r="D1431" s="206" t="s">
        <v>2501</v>
      </c>
      <c r="E1431" s="206" t="s">
        <v>2487</v>
      </c>
      <c r="F1431" s="206"/>
      <c r="G1431" s="208" t="s">
        <v>2422</v>
      </c>
      <c r="H1431" s="412">
        <v>785000</v>
      </c>
      <c r="I1431" s="210"/>
      <c r="J1431" s="329">
        <f t="shared" si="23"/>
        <v>4711702</v>
      </c>
      <c r="K1431" s="419"/>
      <c r="L1431" s="287"/>
      <c r="M1431" s="206" t="s">
        <v>2487</v>
      </c>
    </row>
    <row r="1432" spans="2:13" s="511" customFormat="1" hidden="1" x14ac:dyDescent="0.25">
      <c r="B1432" s="206"/>
      <c r="C1432" s="207">
        <v>43866</v>
      </c>
      <c r="D1432" s="206" t="s">
        <v>2501</v>
      </c>
      <c r="E1432" s="206" t="s">
        <v>2493</v>
      </c>
      <c r="F1432" s="206"/>
      <c r="G1432" s="208" t="s">
        <v>2246</v>
      </c>
      <c r="H1432" s="412">
        <v>1500000</v>
      </c>
      <c r="I1432" s="210"/>
      <c r="J1432" s="329">
        <f t="shared" si="23"/>
        <v>6211702</v>
      </c>
      <c r="K1432" s="419"/>
      <c r="L1432" s="287"/>
      <c r="M1432" s="206" t="s">
        <v>2493</v>
      </c>
    </row>
    <row r="1433" spans="2:13" s="511" customFormat="1" hidden="1" x14ac:dyDescent="0.25">
      <c r="B1433" s="206"/>
      <c r="C1433" s="207">
        <v>43866</v>
      </c>
      <c r="D1433" s="206" t="s">
        <v>2529</v>
      </c>
      <c r="E1433" s="238" t="s">
        <v>2611</v>
      </c>
      <c r="F1433" s="238"/>
      <c r="G1433" s="208" t="s">
        <v>2466</v>
      </c>
      <c r="H1433" s="210"/>
      <c r="I1433" s="210">
        <v>1243500</v>
      </c>
      <c r="J1433" s="329">
        <f t="shared" si="23"/>
        <v>4968202</v>
      </c>
      <c r="K1433" s="419"/>
      <c r="L1433" s="287"/>
      <c r="M1433" s="238" t="s">
        <v>2530</v>
      </c>
    </row>
    <row r="1434" spans="2:13" s="511" customFormat="1" hidden="1" x14ac:dyDescent="0.25">
      <c r="B1434" s="206"/>
      <c r="C1434" s="207">
        <v>43866</v>
      </c>
      <c r="D1434" s="206" t="s">
        <v>2531</v>
      </c>
      <c r="E1434" s="238" t="s">
        <v>2612</v>
      </c>
      <c r="F1434" s="238"/>
      <c r="G1434" s="208" t="s">
        <v>2243</v>
      </c>
      <c r="H1434" s="210"/>
      <c r="I1434" s="210">
        <v>1909530</v>
      </c>
      <c r="J1434" s="329">
        <f t="shared" si="23"/>
        <v>3058672</v>
      </c>
      <c r="K1434" s="419"/>
      <c r="L1434" s="287"/>
      <c r="M1434" s="238" t="s">
        <v>2532</v>
      </c>
    </row>
    <row r="1435" spans="2:13" s="511" customFormat="1" hidden="1" x14ac:dyDescent="0.25">
      <c r="B1435" s="206"/>
      <c r="C1435" s="207">
        <v>43866</v>
      </c>
      <c r="D1435" s="206" t="s">
        <v>2534</v>
      </c>
      <c r="E1435" s="238" t="s">
        <v>2613</v>
      </c>
      <c r="F1435" s="238"/>
      <c r="G1435" s="208" t="s">
        <v>2243</v>
      </c>
      <c r="H1435" s="210"/>
      <c r="I1435" s="210">
        <v>1615830</v>
      </c>
      <c r="J1435" s="329">
        <f t="shared" si="23"/>
        <v>1442842</v>
      </c>
      <c r="K1435" s="419"/>
      <c r="L1435" s="287"/>
      <c r="M1435" s="238" t="s">
        <v>2533</v>
      </c>
    </row>
    <row r="1436" spans="2:13" s="511" customFormat="1" hidden="1" x14ac:dyDescent="0.25">
      <c r="B1436" s="206"/>
      <c r="C1436" s="207">
        <v>43866</v>
      </c>
      <c r="D1436" s="206" t="s">
        <v>2535</v>
      </c>
      <c r="E1436" s="206" t="s">
        <v>2492</v>
      </c>
      <c r="F1436" s="206"/>
      <c r="G1436" s="208"/>
      <c r="H1436" s="412">
        <v>1037000</v>
      </c>
      <c r="I1436" s="210"/>
      <c r="J1436" s="329">
        <f t="shared" si="23"/>
        <v>2479842</v>
      </c>
      <c r="K1436" s="419"/>
      <c r="L1436" s="287"/>
      <c r="M1436" s="206" t="s">
        <v>2492</v>
      </c>
    </row>
    <row r="1437" spans="2:13" s="511" customFormat="1" hidden="1" x14ac:dyDescent="0.25">
      <c r="B1437" s="206"/>
      <c r="C1437" s="207">
        <v>43866</v>
      </c>
      <c r="D1437" s="206" t="s">
        <v>2538</v>
      </c>
      <c r="E1437" s="238" t="s">
        <v>2614</v>
      </c>
      <c r="F1437" s="238"/>
      <c r="G1437" s="208" t="s">
        <v>2497</v>
      </c>
      <c r="H1437" s="210"/>
      <c r="I1437" s="210">
        <v>649000</v>
      </c>
      <c r="J1437" s="329">
        <f t="shared" si="23"/>
        <v>1830842</v>
      </c>
      <c r="K1437" s="419"/>
      <c r="L1437" s="287"/>
      <c r="M1437" s="238" t="s">
        <v>2536</v>
      </c>
    </row>
    <row r="1438" spans="2:13" s="511" customFormat="1" hidden="1" x14ac:dyDescent="0.25">
      <c r="B1438" s="206"/>
      <c r="C1438" s="207">
        <v>43866</v>
      </c>
      <c r="D1438" s="206" t="s">
        <v>2539</v>
      </c>
      <c r="E1438" s="238" t="s">
        <v>2615</v>
      </c>
      <c r="F1438" s="238"/>
      <c r="G1438" s="208" t="s">
        <v>2497</v>
      </c>
      <c r="H1438" s="210"/>
      <c r="I1438" s="210">
        <v>322984</v>
      </c>
      <c r="J1438" s="329">
        <f t="shared" si="23"/>
        <v>1507858</v>
      </c>
      <c r="K1438" s="419"/>
      <c r="L1438" s="287"/>
      <c r="M1438" s="238" t="s">
        <v>2537</v>
      </c>
    </row>
    <row r="1439" spans="2:13" s="511" customFormat="1" hidden="1" x14ac:dyDescent="0.25">
      <c r="B1439" s="206"/>
      <c r="C1439" s="207"/>
      <c r="D1439" s="206"/>
      <c r="E1439" s="206"/>
      <c r="F1439" s="206"/>
      <c r="G1439" s="208"/>
      <c r="H1439" s="210"/>
      <c r="I1439" s="210"/>
      <c r="J1439" s="329">
        <f t="shared" si="23"/>
        <v>1507858</v>
      </c>
      <c r="K1439" s="419"/>
      <c r="L1439" s="287"/>
      <c r="M1439" s="206"/>
    </row>
    <row r="1440" spans="2:13" s="511" customFormat="1" hidden="1" x14ac:dyDescent="0.25">
      <c r="B1440" s="206"/>
      <c r="C1440" s="207">
        <v>43864</v>
      </c>
      <c r="D1440" s="206" t="s">
        <v>2541</v>
      </c>
      <c r="E1440" s="206" t="s">
        <v>2540</v>
      </c>
      <c r="F1440" s="206"/>
      <c r="G1440" s="208" t="s">
        <v>2499</v>
      </c>
      <c r="H1440" s="285"/>
      <c r="I1440" s="412">
        <v>400000</v>
      </c>
      <c r="J1440" s="329">
        <f t="shared" si="23"/>
        <v>1107858</v>
      </c>
      <c r="K1440" s="419"/>
      <c r="L1440" s="287"/>
      <c r="M1440" s="206" t="s">
        <v>2540</v>
      </c>
    </row>
    <row r="1441" spans="2:13" s="511" customFormat="1" hidden="1" x14ac:dyDescent="0.25">
      <c r="B1441" s="206"/>
      <c r="C1441" s="207"/>
      <c r="D1441" s="206"/>
      <c r="E1441" s="206"/>
      <c r="F1441" s="206"/>
      <c r="G1441" s="208"/>
      <c r="H1441" s="285"/>
      <c r="I1441" s="210"/>
      <c r="J1441" s="329">
        <f t="shared" si="23"/>
        <v>1107858</v>
      </c>
      <c r="K1441" s="419"/>
      <c r="L1441" s="287"/>
      <c r="M1441" s="206"/>
    </row>
    <row r="1442" spans="2:13" s="511" customFormat="1" hidden="1" x14ac:dyDescent="0.25">
      <c r="B1442" s="206"/>
      <c r="C1442" s="207"/>
      <c r="D1442" s="429" t="s">
        <v>2542</v>
      </c>
      <c r="E1442" s="206"/>
      <c r="F1442" s="206"/>
      <c r="G1442" s="208"/>
      <c r="H1442" s="427">
        <v>23042142</v>
      </c>
      <c r="I1442" s="210"/>
      <c r="J1442" s="329">
        <f t="shared" si="23"/>
        <v>24150000</v>
      </c>
      <c r="K1442" s="419"/>
      <c r="L1442" s="287"/>
      <c r="M1442" s="206"/>
    </row>
    <row r="1443" spans="2:13" s="511" customFormat="1" hidden="1" x14ac:dyDescent="0.25">
      <c r="B1443" s="206"/>
      <c r="C1443" s="207">
        <v>43872</v>
      </c>
      <c r="D1443" s="206" t="s">
        <v>2617</v>
      </c>
      <c r="E1443" s="238" t="s">
        <v>2616</v>
      </c>
      <c r="F1443" s="238"/>
      <c r="G1443" s="208" t="s">
        <v>2331</v>
      </c>
      <c r="H1443" s="285"/>
      <c r="I1443" s="210">
        <v>5305878</v>
      </c>
      <c r="J1443" s="329">
        <f t="shared" si="23"/>
        <v>18844122</v>
      </c>
      <c r="K1443" s="419"/>
      <c r="L1443" s="287"/>
      <c r="M1443" s="206"/>
    </row>
    <row r="1444" spans="2:13" s="511" customFormat="1" hidden="1" x14ac:dyDescent="0.25">
      <c r="B1444" s="206"/>
      <c r="C1444" s="207">
        <v>43872</v>
      </c>
      <c r="D1444" s="206" t="s">
        <v>2618</v>
      </c>
      <c r="E1444" s="206"/>
      <c r="F1444" s="206"/>
      <c r="G1444" s="208" t="s">
        <v>2445</v>
      </c>
      <c r="H1444" s="349">
        <v>400000</v>
      </c>
      <c r="I1444" s="210"/>
      <c r="J1444" s="329">
        <f t="shared" si="23"/>
        <v>19244122</v>
      </c>
      <c r="K1444" s="419"/>
      <c r="L1444" s="287"/>
      <c r="M1444" s="206"/>
    </row>
    <row r="1445" spans="2:13" s="511" customFormat="1" hidden="1" x14ac:dyDescent="0.25">
      <c r="B1445" s="206"/>
      <c r="C1445" s="207">
        <v>43874</v>
      </c>
      <c r="D1445" s="206" t="s">
        <v>2619</v>
      </c>
      <c r="E1445" s="238" t="s">
        <v>2620</v>
      </c>
      <c r="F1445" s="238"/>
      <c r="G1445" s="208" t="s">
        <v>2445</v>
      </c>
      <c r="H1445" s="285"/>
      <c r="I1445" s="210">
        <v>612500</v>
      </c>
      <c r="J1445" s="329">
        <f t="shared" si="23"/>
        <v>18631622</v>
      </c>
      <c r="K1445" s="419"/>
      <c r="L1445" s="287"/>
      <c r="M1445" s="206"/>
    </row>
    <row r="1446" spans="2:13" s="511" customFormat="1" hidden="1" x14ac:dyDescent="0.25">
      <c r="B1446" s="206"/>
      <c r="C1446" s="207">
        <v>43874</v>
      </c>
      <c r="D1446" s="206" t="s">
        <v>2621</v>
      </c>
      <c r="E1446" s="206"/>
      <c r="F1446" s="206"/>
      <c r="G1446" s="208" t="s">
        <v>2163</v>
      </c>
      <c r="H1446" s="349">
        <v>450000</v>
      </c>
      <c r="I1446" s="210"/>
      <c r="J1446" s="329">
        <f t="shared" si="23"/>
        <v>19081622</v>
      </c>
      <c r="K1446" s="419"/>
      <c r="L1446" s="287"/>
      <c r="M1446" s="206"/>
    </row>
    <row r="1447" spans="2:13" s="511" customFormat="1" hidden="1" x14ac:dyDescent="0.25">
      <c r="B1447" s="206"/>
      <c r="C1447" s="207">
        <v>43874</v>
      </c>
      <c r="D1447" s="206" t="s">
        <v>2622</v>
      </c>
      <c r="E1447" s="238" t="s">
        <v>2623</v>
      </c>
      <c r="F1447" s="238"/>
      <c r="G1447" s="208" t="s">
        <v>2163</v>
      </c>
      <c r="H1447" s="285"/>
      <c r="I1447" s="210">
        <v>313418</v>
      </c>
      <c r="J1447" s="329">
        <f t="shared" si="23"/>
        <v>18768204</v>
      </c>
      <c r="K1447" s="419"/>
      <c r="L1447" s="287"/>
      <c r="M1447" s="206"/>
    </row>
    <row r="1448" spans="2:13" s="511" customFormat="1" hidden="1" x14ac:dyDescent="0.25">
      <c r="B1448" s="206"/>
      <c r="C1448" s="207">
        <v>43874</v>
      </c>
      <c r="D1448" s="206" t="s">
        <v>2624</v>
      </c>
      <c r="E1448" s="238" t="s">
        <v>2625</v>
      </c>
      <c r="F1448" s="238"/>
      <c r="G1448" s="208" t="s">
        <v>2163</v>
      </c>
      <c r="H1448" s="285"/>
      <c r="I1448" s="210">
        <v>2304401</v>
      </c>
      <c r="J1448" s="329">
        <f t="shared" si="23"/>
        <v>16463803</v>
      </c>
      <c r="K1448" s="419"/>
      <c r="L1448" s="287"/>
      <c r="M1448" s="206"/>
    </row>
    <row r="1449" spans="2:13" s="511" customFormat="1" hidden="1" x14ac:dyDescent="0.25">
      <c r="B1449" s="206"/>
      <c r="C1449" s="207">
        <v>43874</v>
      </c>
      <c r="D1449" s="206" t="s">
        <v>2525</v>
      </c>
      <c r="E1449" s="238" t="s">
        <v>2626</v>
      </c>
      <c r="F1449" s="238"/>
      <c r="G1449" s="208" t="s">
        <v>1572</v>
      </c>
      <c r="H1449" s="285"/>
      <c r="I1449" s="210">
        <v>255000</v>
      </c>
      <c r="J1449" s="329">
        <f t="shared" ref="J1449:J1513" si="24">J1448+H1449-I1449</f>
        <v>16208803</v>
      </c>
      <c r="K1449" s="419"/>
      <c r="L1449" s="287"/>
      <c r="M1449" s="206"/>
    </row>
    <row r="1450" spans="2:13" s="511" customFormat="1" hidden="1" x14ac:dyDescent="0.25">
      <c r="B1450" s="206"/>
      <c r="C1450" s="207">
        <v>43874</v>
      </c>
      <c r="D1450" s="206" t="s">
        <v>2529</v>
      </c>
      <c r="E1450" s="238" t="s">
        <v>2627</v>
      </c>
      <c r="F1450" s="238"/>
      <c r="G1450" s="208" t="s">
        <v>2466</v>
      </c>
      <c r="H1450" s="285"/>
      <c r="I1450" s="210">
        <v>3817000</v>
      </c>
      <c r="J1450" s="329">
        <f t="shared" si="24"/>
        <v>12391803</v>
      </c>
      <c r="K1450" s="419"/>
      <c r="L1450" s="287"/>
      <c r="M1450" s="206"/>
    </row>
    <row r="1451" spans="2:13" s="511" customFormat="1" hidden="1" x14ac:dyDescent="0.25">
      <c r="B1451" s="206"/>
      <c r="C1451" s="207">
        <v>43874</v>
      </c>
      <c r="D1451" s="206" t="s">
        <v>2628</v>
      </c>
      <c r="E1451" s="238" t="s">
        <v>2629</v>
      </c>
      <c r="F1451" s="238"/>
      <c r="G1451" s="208" t="s">
        <v>2156</v>
      </c>
      <c r="H1451" s="285"/>
      <c r="I1451" s="210">
        <v>450000</v>
      </c>
      <c r="J1451" s="329">
        <f t="shared" si="24"/>
        <v>11941803</v>
      </c>
      <c r="K1451" s="419"/>
      <c r="L1451" s="287"/>
      <c r="M1451" s="206"/>
    </row>
    <row r="1452" spans="2:13" s="511" customFormat="1" hidden="1" x14ac:dyDescent="0.25">
      <c r="B1452" s="206"/>
      <c r="C1452" s="207">
        <v>43874</v>
      </c>
      <c r="D1452" s="206" t="s">
        <v>2919</v>
      </c>
      <c r="E1452" s="238" t="s">
        <v>2630</v>
      </c>
      <c r="F1452" s="238"/>
      <c r="G1452" s="208" t="s">
        <v>1572</v>
      </c>
      <c r="H1452" s="285"/>
      <c r="I1452" s="210">
        <v>5600000</v>
      </c>
      <c r="J1452" s="329">
        <f t="shared" si="24"/>
        <v>6341803</v>
      </c>
      <c r="K1452" s="419"/>
      <c r="L1452" s="287"/>
      <c r="M1452" s="206"/>
    </row>
    <row r="1453" spans="2:13" s="511" customFormat="1" hidden="1" x14ac:dyDescent="0.25">
      <c r="B1453" s="206"/>
      <c r="C1453" s="207">
        <v>43872</v>
      </c>
      <c r="D1453" s="206" t="s">
        <v>2631</v>
      </c>
      <c r="E1453" s="238" t="s">
        <v>2632</v>
      </c>
      <c r="F1453" s="238"/>
      <c r="G1453" s="208" t="s">
        <v>2633</v>
      </c>
      <c r="H1453" s="285"/>
      <c r="I1453" s="210">
        <v>880502</v>
      </c>
      <c r="J1453" s="329">
        <f t="shared" si="24"/>
        <v>5461301</v>
      </c>
      <c r="K1453" s="419"/>
      <c r="L1453" s="287"/>
      <c r="M1453" s="206"/>
    </row>
    <row r="1454" spans="2:13" s="511" customFormat="1" hidden="1" x14ac:dyDescent="0.25">
      <c r="B1454" s="206"/>
      <c r="C1454" s="207">
        <v>43872</v>
      </c>
      <c r="D1454" s="206" t="s">
        <v>2634</v>
      </c>
      <c r="E1454" s="238" t="s">
        <v>2635</v>
      </c>
      <c r="F1454" s="238"/>
      <c r="G1454" s="208" t="s">
        <v>2489</v>
      </c>
      <c r="H1454" s="285"/>
      <c r="I1454" s="210">
        <v>1626600</v>
      </c>
      <c r="J1454" s="329">
        <f t="shared" si="24"/>
        <v>3834701</v>
      </c>
      <c r="K1454" s="419"/>
      <c r="L1454" s="287"/>
      <c r="M1454" s="206"/>
    </row>
    <row r="1455" spans="2:13" s="511" customFormat="1" hidden="1" x14ac:dyDescent="0.25">
      <c r="B1455" s="206"/>
      <c r="C1455" s="207">
        <v>43873</v>
      </c>
      <c r="D1455" s="206" t="s">
        <v>2636</v>
      </c>
      <c r="E1455" s="206" t="s">
        <v>2637</v>
      </c>
      <c r="F1455" s="206"/>
      <c r="G1455" s="208" t="s">
        <v>2489</v>
      </c>
      <c r="H1455" s="285"/>
      <c r="I1455" s="412">
        <v>1201000</v>
      </c>
      <c r="J1455" s="329">
        <f t="shared" si="24"/>
        <v>2633701</v>
      </c>
      <c r="K1455" s="419"/>
      <c r="L1455" s="287"/>
      <c r="M1455" s="206"/>
    </row>
    <row r="1456" spans="2:13" s="511" customFormat="1" hidden="1" x14ac:dyDescent="0.25">
      <c r="B1456" s="206"/>
      <c r="C1456" s="207"/>
      <c r="D1456" s="206"/>
      <c r="E1456" s="206"/>
      <c r="F1456" s="206"/>
      <c r="G1456" s="208"/>
      <c r="H1456" s="285"/>
      <c r="I1456" s="210"/>
      <c r="J1456" s="329">
        <f t="shared" si="24"/>
        <v>2633701</v>
      </c>
      <c r="K1456" s="419"/>
      <c r="L1456" s="287"/>
      <c r="M1456" s="206"/>
    </row>
    <row r="1457" spans="2:13" s="511" customFormat="1" hidden="1" x14ac:dyDescent="0.25">
      <c r="B1457" s="206"/>
      <c r="C1457" s="207"/>
      <c r="D1457" s="429" t="s">
        <v>2639</v>
      </c>
      <c r="E1457" s="206"/>
      <c r="F1457" s="206"/>
      <c r="G1457" s="208"/>
      <c r="H1457" s="427">
        <f>21165299</f>
        <v>21165299</v>
      </c>
      <c r="I1457" s="210"/>
      <c r="J1457" s="329">
        <f t="shared" si="24"/>
        <v>23799000</v>
      </c>
      <c r="K1457" s="419"/>
      <c r="L1457" s="287"/>
      <c r="M1457" s="206"/>
    </row>
    <row r="1458" spans="2:13" s="511" customFormat="1" hidden="1" x14ac:dyDescent="0.25">
      <c r="B1458" s="206"/>
      <c r="C1458" s="207">
        <v>43875</v>
      </c>
      <c r="D1458" s="206" t="s">
        <v>2640</v>
      </c>
      <c r="E1458" s="238" t="s">
        <v>2641</v>
      </c>
      <c r="F1458" s="238"/>
      <c r="G1458" s="208" t="s">
        <v>2367</v>
      </c>
      <c r="H1458" s="285"/>
      <c r="I1458" s="210">
        <v>1013000</v>
      </c>
      <c r="J1458" s="329">
        <f t="shared" si="24"/>
        <v>22786000</v>
      </c>
      <c r="K1458" s="419"/>
      <c r="L1458" s="287"/>
      <c r="M1458" s="206"/>
    </row>
    <row r="1459" spans="2:13" s="511" customFormat="1" hidden="1" x14ac:dyDescent="0.25">
      <c r="B1459" s="206"/>
      <c r="C1459" s="207">
        <v>43875</v>
      </c>
      <c r="D1459" s="206" t="s">
        <v>2642</v>
      </c>
      <c r="E1459" s="238" t="s">
        <v>2643</v>
      </c>
      <c r="F1459" s="238"/>
      <c r="G1459" s="208" t="s">
        <v>2367</v>
      </c>
      <c r="H1459" s="285"/>
      <c r="I1459" s="210">
        <v>1438500</v>
      </c>
      <c r="J1459" s="329">
        <f t="shared" si="24"/>
        <v>21347500</v>
      </c>
      <c r="K1459" s="419"/>
      <c r="L1459" s="287"/>
      <c r="M1459" s="206"/>
    </row>
    <row r="1460" spans="2:13" s="511" customFormat="1" hidden="1" x14ac:dyDescent="0.25">
      <c r="B1460" s="206"/>
      <c r="C1460" s="207">
        <v>43876</v>
      </c>
      <c r="D1460" s="206" t="s">
        <v>2644</v>
      </c>
      <c r="E1460" s="238" t="s">
        <v>2645</v>
      </c>
      <c r="F1460" s="238"/>
      <c r="G1460" s="208" t="s">
        <v>2652</v>
      </c>
      <c r="H1460" s="285"/>
      <c r="I1460" s="210">
        <v>1053700</v>
      </c>
      <c r="J1460" s="329">
        <f t="shared" si="24"/>
        <v>20293800</v>
      </c>
      <c r="K1460" s="419"/>
      <c r="L1460" s="287"/>
      <c r="M1460" s="206"/>
    </row>
    <row r="1461" spans="2:13" s="511" customFormat="1" hidden="1" x14ac:dyDescent="0.25">
      <c r="B1461" s="206"/>
      <c r="C1461" s="207">
        <v>43876</v>
      </c>
      <c r="D1461" s="206" t="s">
        <v>2647</v>
      </c>
      <c r="E1461" s="238" t="s">
        <v>2646</v>
      </c>
      <c r="F1461" s="238"/>
      <c r="G1461" s="208" t="s">
        <v>2243</v>
      </c>
      <c r="H1461" s="285"/>
      <c r="I1461" s="210">
        <v>1692845</v>
      </c>
      <c r="J1461" s="329">
        <f t="shared" si="24"/>
        <v>18600955</v>
      </c>
      <c r="K1461" s="419"/>
      <c r="L1461" s="287"/>
      <c r="M1461" s="206"/>
    </row>
    <row r="1462" spans="2:13" s="511" customFormat="1" hidden="1" x14ac:dyDescent="0.25">
      <c r="B1462" s="206"/>
      <c r="C1462" s="207">
        <v>43876</v>
      </c>
      <c r="D1462" s="206" t="s">
        <v>2648</v>
      </c>
      <c r="E1462" s="238" t="s">
        <v>2649</v>
      </c>
      <c r="F1462" s="238"/>
      <c r="G1462" s="208" t="s">
        <v>2246</v>
      </c>
      <c r="H1462" s="285"/>
      <c r="I1462" s="210">
        <v>804000</v>
      </c>
      <c r="J1462" s="329">
        <f t="shared" si="24"/>
        <v>17796955</v>
      </c>
      <c r="K1462" s="419"/>
      <c r="L1462" s="287"/>
      <c r="M1462" s="206"/>
    </row>
    <row r="1463" spans="2:13" s="511" customFormat="1" hidden="1" x14ac:dyDescent="0.25">
      <c r="B1463" s="206"/>
      <c r="C1463" s="207">
        <v>43876</v>
      </c>
      <c r="D1463" s="206" t="s">
        <v>2650</v>
      </c>
      <c r="E1463" s="238" t="s">
        <v>2651</v>
      </c>
      <c r="F1463" s="238"/>
      <c r="G1463" s="208" t="s">
        <v>2338</v>
      </c>
      <c r="H1463" s="285"/>
      <c r="I1463" s="210">
        <v>192000</v>
      </c>
      <c r="J1463" s="329">
        <f t="shared" si="24"/>
        <v>17604955</v>
      </c>
      <c r="K1463" s="419"/>
      <c r="L1463" s="287"/>
      <c r="M1463" s="206"/>
    </row>
    <row r="1464" spans="2:13" s="511" customFormat="1" hidden="1" x14ac:dyDescent="0.25">
      <c r="B1464" s="206"/>
      <c r="C1464" s="207">
        <v>43876</v>
      </c>
      <c r="D1464" s="206" t="s">
        <v>2653</v>
      </c>
      <c r="E1464" s="238" t="s">
        <v>2654</v>
      </c>
      <c r="F1464" s="238"/>
      <c r="G1464" s="208" t="s">
        <v>2331</v>
      </c>
      <c r="H1464" s="285"/>
      <c r="I1464" s="210">
        <v>3847581</v>
      </c>
      <c r="J1464" s="329">
        <f t="shared" si="24"/>
        <v>13757374</v>
      </c>
      <c r="K1464" s="419"/>
      <c r="L1464" s="287"/>
      <c r="M1464" s="206"/>
    </row>
    <row r="1465" spans="2:13" s="511" customFormat="1" hidden="1" x14ac:dyDescent="0.25">
      <c r="B1465" s="206"/>
      <c r="C1465" s="207">
        <v>43876</v>
      </c>
      <c r="D1465" s="206" t="s">
        <v>2655</v>
      </c>
      <c r="E1465" s="238" t="s">
        <v>2656</v>
      </c>
      <c r="F1465" s="238"/>
      <c r="G1465" s="208" t="s">
        <v>2657</v>
      </c>
      <c r="H1465" s="285"/>
      <c r="I1465" s="210">
        <v>125000</v>
      </c>
      <c r="J1465" s="329">
        <f t="shared" si="24"/>
        <v>13632374</v>
      </c>
      <c r="K1465" s="419"/>
      <c r="L1465" s="287"/>
      <c r="M1465" s="206"/>
    </row>
    <row r="1466" spans="2:13" s="511" customFormat="1" hidden="1" x14ac:dyDescent="0.25">
      <c r="B1466" s="206"/>
      <c r="C1466" s="207"/>
      <c r="D1466" s="206" t="s">
        <v>2676</v>
      </c>
      <c r="E1466" s="238"/>
      <c r="F1466" s="238"/>
      <c r="G1466" s="208" t="s">
        <v>2657</v>
      </c>
      <c r="H1466" s="349">
        <v>1201000</v>
      </c>
      <c r="I1466" s="210"/>
      <c r="J1466" s="329">
        <f t="shared" si="24"/>
        <v>14833374</v>
      </c>
      <c r="K1466" s="419"/>
      <c r="L1466" s="287"/>
      <c r="M1466" s="206"/>
    </row>
    <row r="1467" spans="2:13" s="511" customFormat="1" hidden="1" x14ac:dyDescent="0.25">
      <c r="B1467" s="206"/>
      <c r="C1467" s="207">
        <v>43876</v>
      </c>
      <c r="D1467" s="206" t="s">
        <v>2658</v>
      </c>
      <c r="E1467" s="238" t="s">
        <v>2659</v>
      </c>
      <c r="F1467" s="238"/>
      <c r="G1467" s="208" t="s">
        <v>2657</v>
      </c>
      <c r="H1467" s="285"/>
      <c r="I1467" s="210">
        <v>986000</v>
      </c>
      <c r="J1467" s="329">
        <f t="shared" si="24"/>
        <v>13847374</v>
      </c>
      <c r="K1467" s="419"/>
      <c r="L1467" s="287"/>
      <c r="M1467" s="206"/>
    </row>
    <row r="1468" spans="2:13" s="511" customFormat="1" hidden="1" x14ac:dyDescent="0.25">
      <c r="B1468" s="206"/>
      <c r="C1468" s="207">
        <v>43878</v>
      </c>
      <c r="D1468" s="206" t="s">
        <v>2660</v>
      </c>
      <c r="E1468" s="238" t="s">
        <v>2661</v>
      </c>
      <c r="F1468" s="238"/>
      <c r="G1468" s="208" t="s">
        <v>2156</v>
      </c>
      <c r="H1468" s="285"/>
      <c r="I1468" s="210">
        <v>1082000</v>
      </c>
      <c r="J1468" s="329">
        <f t="shared" si="24"/>
        <v>12765374</v>
      </c>
      <c r="K1468" s="419"/>
      <c r="L1468" s="287"/>
      <c r="M1468" s="206"/>
    </row>
    <row r="1469" spans="2:13" s="511" customFormat="1" hidden="1" x14ac:dyDescent="0.25">
      <c r="B1469" s="206"/>
      <c r="C1469" s="207">
        <v>43878</v>
      </c>
      <c r="D1469" s="206" t="s">
        <v>2529</v>
      </c>
      <c r="E1469" s="238" t="s">
        <v>2662</v>
      </c>
      <c r="F1469" s="238"/>
      <c r="G1469" s="208" t="s">
        <v>2466</v>
      </c>
      <c r="H1469" s="285"/>
      <c r="I1469" s="210">
        <v>1553000</v>
      </c>
      <c r="J1469" s="329">
        <f t="shared" si="24"/>
        <v>11212374</v>
      </c>
      <c r="K1469" s="419"/>
      <c r="L1469" s="287"/>
      <c r="M1469" s="206"/>
    </row>
    <row r="1470" spans="2:13" s="511" customFormat="1" hidden="1" x14ac:dyDescent="0.25">
      <c r="B1470" s="206"/>
      <c r="C1470" s="207">
        <v>43879</v>
      </c>
      <c r="D1470" s="206" t="s">
        <v>2650</v>
      </c>
      <c r="E1470" s="238" t="s">
        <v>2663</v>
      </c>
      <c r="F1470" s="238"/>
      <c r="G1470" s="208" t="s">
        <v>2338</v>
      </c>
      <c r="H1470" s="285"/>
      <c r="I1470" s="210">
        <v>252000</v>
      </c>
      <c r="J1470" s="329">
        <f t="shared" si="24"/>
        <v>10960374</v>
      </c>
      <c r="K1470" s="419"/>
      <c r="L1470" s="287"/>
      <c r="M1470" s="206"/>
    </row>
    <row r="1471" spans="2:13" s="511" customFormat="1" hidden="1" x14ac:dyDescent="0.25">
      <c r="B1471" s="206"/>
      <c r="C1471" s="207">
        <v>43880</v>
      </c>
      <c r="D1471" s="206" t="s">
        <v>2664</v>
      </c>
      <c r="E1471" s="238" t="s">
        <v>2665</v>
      </c>
      <c r="F1471" s="238"/>
      <c r="G1471" s="208" t="s">
        <v>2666</v>
      </c>
      <c r="H1471" s="285"/>
      <c r="I1471" s="210">
        <v>654500</v>
      </c>
      <c r="J1471" s="329">
        <f t="shared" si="24"/>
        <v>10305874</v>
      </c>
      <c r="K1471" s="419"/>
      <c r="L1471" s="287"/>
      <c r="M1471" s="206"/>
    </row>
    <row r="1472" spans="2:13" s="511" customFormat="1" hidden="1" x14ac:dyDescent="0.25">
      <c r="B1472" s="206"/>
      <c r="C1472" s="207">
        <v>43881</v>
      </c>
      <c r="D1472" s="206" t="s">
        <v>2667</v>
      </c>
      <c r="E1472" s="238" t="s">
        <v>2668</v>
      </c>
      <c r="F1472" s="238"/>
      <c r="G1472" s="208" t="s">
        <v>1572</v>
      </c>
      <c r="H1472" s="285"/>
      <c r="I1472" s="210">
        <v>200000</v>
      </c>
      <c r="J1472" s="329">
        <f t="shared" si="24"/>
        <v>10105874</v>
      </c>
      <c r="K1472" s="419"/>
      <c r="L1472" s="287"/>
      <c r="M1472" s="206"/>
    </row>
    <row r="1473" spans="2:13" s="511" customFormat="1" hidden="1" x14ac:dyDescent="0.25">
      <c r="B1473" s="206"/>
      <c r="C1473" s="207">
        <v>43881</v>
      </c>
      <c r="D1473" s="206" t="s">
        <v>2669</v>
      </c>
      <c r="E1473" s="238" t="s">
        <v>2670</v>
      </c>
      <c r="F1473" s="238"/>
      <c r="G1473" s="208" t="s">
        <v>2459</v>
      </c>
      <c r="H1473" s="285"/>
      <c r="I1473" s="210">
        <v>2450000</v>
      </c>
      <c r="J1473" s="329">
        <f t="shared" si="24"/>
        <v>7655874</v>
      </c>
      <c r="K1473" s="419"/>
      <c r="L1473" s="287"/>
      <c r="M1473" s="206"/>
    </row>
    <row r="1474" spans="2:13" s="511" customFormat="1" hidden="1" x14ac:dyDescent="0.25">
      <c r="B1474" s="206"/>
      <c r="C1474" s="207">
        <v>43883</v>
      </c>
      <c r="D1474" s="206" t="s">
        <v>2671</v>
      </c>
      <c r="E1474" s="238" t="s">
        <v>2672</v>
      </c>
      <c r="F1474" s="238"/>
      <c r="G1474" s="208" t="s">
        <v>1572</v>
      </c>
      <c r="H1474" s="285"/>
      <c r="I1474" s="210">
        <v>514500</v>
      </c>
      <c r="J1474" s="329">
        <f t="shared" si="24"/>
        <v>7141374</v>
      </c>
      <c r="K1474" s="419"/>
      <c r="L1474" s="287"/>
      <c r="M1474" s="206"/>
    </row>
    <row r="1475" spans="2:13" s="511" customFormat="1" hidden="1" x14ac:dyDescent="0.25">
      <c r="B1475" s="206"/>
      <c r="C1475" s="207">
        <v>43883</v>
      </c>
      <c r="D1475" s="206" t="s">
        <v>2673</v>
      </c>
      <c r="E1475" s="238" t="s">
        <v>2674</v>
      </c>
      <c r="F1475" s="238"/>
      <c r="G1475" s="208" t="s">
        <v>2675</v>
      </c>
      <c r="H1475" s="285"/>
      <c r="I1475" s="210">
        <v>450000</v>
      </c>
      <c r="J1475" s="329">
        <f t="shared" si="24"/>
        <v>6691374</v>
      </c>
      <c r="K1475" s="419"/>
      <c r="L1475" s="287"/>
      <c r="M1475" s="206"/>
    </row>
    <row r="1476" spans="2:13" s="511" customFormat="1" hidden="1" x14ac:dyDescent="0.25">
      <c r="B1476" s="206"/>
      <c r="C1476" s="207"/>
      <c r="D1476" s="206"/>
      <c r="E1476" s="238"/>
      <c r="F1476" s="238"/>
      <c r="G1476" s="208"/>
      <c r="H1476" s="285"/>
      <c r="I1476" s="210"/>
      <c r="J1476" s="329">
        <f t="shared" si="24"/>
        <v>6691374</v>
      </c>
      <c r="K1476" s="419"/>
      <c r="L1476" s="287"/>
      <c r="M1476" s="206"/>
    </row>
    <row r="1477" spans="2:13" s="511" customFormat="1" hidden="1" x14ac:dyDescent="0.25">
      <c r="B1477" s="206"/>
      <c r="C1477" s="207"/>
      <c r="D1477" s="206"/>
      <c r="E1477" s="238"/>
      <c r="F1477" s="238"/>
      <c r="G1477" s="208"/>
      <c r="H1477" s="285"/>
      <c r="I1477" s="210"/>
      <c r="J1477" s="329">
        <f t="shared" si="24"/>
        <v>6691374</v>
      </c>
      <c r="K1477" s="419"/>
      <c r="L1477" s="287"/>
      <c r="M1477" s="206"/>
    </row>
    <row r="1478" spans="2:13" s="511" customFormat="1" hidden="1" x14ac:dyDescent="0.25">
      <c r="B1478" s="206"/>
      <c r="C1478" s="207"/>
      <c r="D1478" s="206"/>
      <c r="E1478" s="206"/>
      <c r="F1478" s="206"/>
      <c r="G1478" s="208"/>
      <c r="H1478" s="285"/>
      <c r="I1478" s="210"/>
      <c r="J1478" s="329">
        <f t="shared" si="24"/>
        <v>6691374</v>
      </c>
      <c r="K1478" s="419"/>
      <c r="L1478" s="287"/>
      <c r="M1478" s="206"/>
    </row>
    <row r="1479" spans="2:13" s="511" customFormat="1" hidden="1" x14ac:dyDescent="0.25">
      <c r="B1479" s="206"/>
      <c r="C1479" s="207">
        <v>43881</v>
      </c>
      <c r="D1479" s="206" t="s">
        <v>2677</v>
      </c>
      <c r="E1479" s="206" t="s">
        <v>2682</v>
      </c>
      <c r="F1479" s="206"/>
      <c r="G1479" s="208" t="s">
        <v>2678</v>
      </c>
      <c r="H1479" s="285"/>
      <c r="I1479" s="412">
        <v>1732000</v>
      </c>
      <c r="J1479" s="329">
        <f t="shared" si="24"/>
        <v>4959374</v>
      </c>
      <c r="K1479" s="419"/>
      <c r="L1479" s="287"/>
      <c r="M1479" s="206"/>
    </row>
    <row r="1480" spans="2:13" s="511" customFormat="1" hidden="1" x14ac:dyDescent="0.25">
      <c r="B1480" s="206"/>
      <c r="C1480" s="207">
        <v>43880</v>
      </c>
      <c r="D1480" s="206" t="s">
        <v>2679</v>
      </c>
      <c r="E1480" s="206" t="s">
        <v>2683</v>
      </c>
      <c r="F1480" s="206"/>
      <c r="G1480" s="208" t="s">
        <v>2445</v>
      </c>
      <c r="H1480" s="285"/>
      <c r="I1480" s="412">
        <v>660000</v>
      </c>
      <c r="J1480" s="329">
        <f t="shared" si="24"/>
        <v>4299374</v>
      </c>
      <c r="K1480" s="419"/>
      <c r="L1480" s="287"/>
      <c r="M1480" s="206"/>
    </row>
    <row r="1481" spans="2:13" s="511" customFormat="1" hidden="1" x14ac:dyDescent="0.25">
      <c r="B1481" s="206"/>
      <c r="C1481" s="207">
        <v>43878</v>
      </c>
      <c r="D1481" s="206" t="s">
        <v>2680</v>
      </c>
      <c r="E1481" s="206" t="s">
        <v>2684</v>
      </c>
      <c r="F1481" s="206"/>
      <c r="G1481" s="208" t="s">
        <v>2681</v>
      </c>
      <c r="H1481" s="285"/>
      <c r="I1481" s="210">
        <v>1000000</v>
      </c>
      <c r="J1481" s="329">
        <f t="shared" si="24"/>
        <v>3299374</v>
      </c>
      <c r="K1481" s="419"/>
      <c r="L1481" s="287"/>
      <c r="M1481" s="206"/>
    </row>
    <row r="1482" spans="2:13" s="511" customFormat="1" hidden="1" x14ac:dyDescent="0.25">
      <c r="B1482" s="206"/>
      <c r="C1482" s="207"/>
      <c r="D1482" s="206"/>
      <c r="E1482" s="206"/>
      <c r="F1482" s="206"/>
      <c r="G1482" s="208"/>
      <c r="H1482" s="285"/>
      <c r="I1482" s="210"/>
      <c r="J1482" s="329">
        <f t="shared" si="24"/>
        <v>3299374</v>
      </c>
      <c r="K1482" s="419"/>
      <c r="L1482" s="287"/>
      <c r="M1482" s="206"/>
    </row>
    <row r="1483" spans="2:13" s="511" customFormat="1" hidden="1" x14ac:dyDescent="0.25">
      <c r="B1483" s="206"/>
      <c r="C1483" s="207">
        <v>43885</v>
      </c>
      <c r="D1483" s="429" t="s">
        <v>2685</v>
      </c>
      <c r="E1483" s="206"/>
      <c r="F1483" s="206"/>
      <c r="G1483" s="208"/>
      <c r="H1483" s="427">
        <f>19443026</f>
        <v>19443026</v>
      </c>
      <c r="I1483" s="210"/>
      <c r="J1483" s="329">
        <f t="shared" si="24"/>
        <v>22742400</v>
      </c>
      <c r="K1483" s="419">
        <v>21608000</v>
      </c>
      <c r="L1483" s="287"/>
      <c r="M1483" s="206"/>
    </row>
    <row r="1484" spans="2:13" s="511" customFormat="1" hidden="1" x14ac:dyDescent="0.25">
      <c r="B1484" s="206"/>
      <c r="C1484" s="207">
        <v>43876</v>
      </c>
      <c r="D1484" s="206" t="s">
        <v>2686</v>
      </c>
      <c r="E1484" s="238" t="s">
        <v>2688</v>
      </c>
      <c r="F1484" s="238"/>
      <c r="G1484" s="208" t="s">
        <v>1569</v>
      </c>
      <c r="H1484" s="285"/>
      <c r="I1484" s="210">
        <v>2429900</v>
      </c>
      <c r="J1484" s="329">
        <f t="shared" si="24"/>
        <v>20312500</v>
      </c>
      <c r="K1484" s="419"/>
      <c r="L1484" s="287"/>
      <c r="M1484" s="206"/>
    </row>
    <row r="1485" spans="2:13" s="511" customFormat="1" hidden="1" x14ac:dyDescent="0.25">
      <c r="B1485" s="206"/>
      <c r="C1485" s="207">
        <v>43876</v>
      </c>
      <c r="D1485" s="206" t="s">
        <v>2687</v>
      </c>
      <c r="E1485" s="238" t="s">
        <v>2689</v>
      </c>
      <c r="F1485" s="238"/>
      <c r="G1485" s="208" t="s">
        <v>2666</v>
      </c>
      <c r="H1485" s="285"/>
      <c r="I1485" s="210">
        <v>708400</v>
      </c>
      <c r="J1485" s="329">
        <f t="shared" si="24"/>
        <v>19604100</v>
      </c>
      <c r="K1485" s="419"/>
      <c r="L1485" s="287"/>
      <c r="M1485" s="206"/>
    </row>
    <row r="1486" spans="2:13" s="511" customFormat="1" hidden="1" x14ac:dyDescent="0.25">
      <c r="B1486" s="206"/>
      <c r="C1486" s="207">
        <v>43880</v>
      </c>
      <c r="D1486" s="206" t="s">
        <v>2691</v>
      </c>
      <c r="E1486" s="238" t="s">
        <v>2690</v>
      </c>
      <c r="F1486" s="238"/>
      <c r="G1486" s="208" t="s">
        <v>2331</v>
      </c>
      <c r="H1486" s="285"/>
      <c r="I1486" s="210">
        <v>1509400</v>
      </c>
      <c r="J1486" s="329">
        <f t="shared" si="24"/>
        <v>18094700</v>
      </c>
      <c r="K1486" s="419"/>
      <c r="L1486" s="287"/>
      <c r="M1486" s="206"/>
    </row>
    <row r="1487" spans="2:13" s="511" customFormat="1" hidden="1" x14ac:dyDescent="0.25">
      <c r="B1487" s="206"/>
      <c r="C1487" s="207">
        <v>43883</v>
      </c>
      <c r="D1487" s="206" t="s">
        <v>2692</v>
      </c>
      <c r="E1487" s="238" t="s">
        <v>2694</v>
      </c>
      <c r="F1487" s="238"/>
      <c r="G1487" s="208" t="s">
        <v>2394</v>
      </c>
      <c r="H1487" s="285"/>
      <c r="I1487" s="210">
        <v>1181000</v>
      </c>
      <c r="J1487" s="329">
        <f t="shared" si="24"/>
        <v>16913700</v>
      </c>
      <c r="K1487" s="419"/>
      <c r="L1487" s="287"/>
      <c r="M1487" s="206"/>
    </row>
    <row r="1488" spans="2:13" s="511" customFormat="1" hidden="1" x14ac:dyDescent="0.25">
      <c r="B1488" s="206"/>
      <c r="C1488" s="207">
        <v>43886</v>
      </c>
      <c r="D1488" s="206" t="s">
        <v>2391</v>
      </c>
      <c r="E1488" s="238" t="s">
        <v>2695</v>
      </c>
      <c r="F1488" s="238"/>
      <c r="G1488" s="208" t="s">
        <v>2336</v>
      </c>
      <c r="H1488" s="285"/>
      <c r="I1488" s="210">
        <v>637200</v>
      </c>
      <c r="J1488" s="329">
        <f t="shared" si="24"/>
        <v>16276500</v>
      </c>
      <c r="K1488" s="419"/>
      <c r="L1488" s="287"/>
      <c r="M1488" s="206"/>
    </row>
    <row r="1489" spans="2:13" s="511" customFormat="1" hidden="1" x14ac:dyDescent="0.25">
      <c r="B1489" s="206"/>
      <c r="C1489" s="207">
        <v>43888</v>
      </c>
      <c r="D1489" s="206" t="s">
        <v>2693</v>
      </c>
      <c r="E1489" s="238" t="s">
        <v>2696</v>
      </c>
      <c r="F1489" s="238"/>
      <c r="G1489" s="208" t="s">
        <v>2489</v>
      </c>
      <c r="H1489" s="285"/>
      <c r="I1489" s="210">
        <v>100000</v>
      </c>
      <c r="J1489" s="329">
        <f t="shared" si="24"/>
        <v>16176500</v>
      </c>
      <c r="K1489" s="419"/>
      <c r="L1489" s="287"/>
      <c r="M1489" s="206"/>
    </row>
    <row r="1490" spans="2:13" s="511" customFormat="1" hidden="1" x14ac:dyDescent="0.25">
      <c r="B1490" s="206"/>
      <c r="C1490" s="207">
        <v>43888</v>
      </c>
      <c r="D1490" s="206" t="s">
        <v>2698</v>
      </c>
      <c r="E1490" s="238" t="s">
        <v>2697</v>
      </c>
      <c r="F1490" s="238"/>
      <c r="G1490" s="208" t="s">
        <v>2675</v>
      </c>
      <c r="H1490" s="285"/>
      <c r="I1490" s="210">
        <v>98600</v>
      </c>
      <c r="J1490" s="329">
        <f t="shared" si="24"/>
        <v>16077900</v>
      </c>
      <c r="K1490" s="419"/>
      <c r="L1490" s="287"/>
      <c r="M1490" s="206"/>
    </row>
    <row r="1491" spans="2:13" s="511" customFormat="1" hidden="1" x14ac:dyDescent="0.25">
      <c r="B1491" s="206"/>
      <c r="C1491" s="207">
        <v>43888</v>
      </c>
      <c r="D1491" s="206" t="s">
        <v>2701</v>
      </c>
      <c r="E1491" s="238"/>
      <c r="F1491" s="238"/>
      <c r="G1491" s="208" t="s">
        <v>2163</v>
      </c>
      <c r="H1491" s="349">
        <v>1732000</v>
      </c>
      <c r="I1491" s="210"/>
      <c r="J1491" s="329">
        <f t="shared" si="24"/>
        <v>17809900</v>
      </c>
      <c r="K1491" s="419"/>
      <c r="L1491" s="287"/>
      <c r="M1491" s="206"/>
    </row>
    <row r="1492" spans="2:13" s="511" customFormat="1" hidden="1" x14ac:dyDescent="0.25">
      <c r="B1492" s="206"/>
      <c r="C1492" s="207">
        <v>43888</v>
      </c>
      <c r="D1492" s="206" t="s">
        <v>2699</v>
      </c>
      <c r="E1492" s="238" t="s">
        <v>2700</v>
      </c>
      <c r="F1492" s="238"/>
      <c r="G1492" s="208" t="s">
        <v>2163</v>
      </c>
      <c r="H1492" s="285"/>
      <c r="I1492" s="210">
        <v>1497863</v>
      </c>
      <c r="J1492" s="329">
        <f t="shared" si="24"/>
        <v>16312037</v>
      </c>
      <c r="K1492" s="419"/>
      <c r="L1492" s="287"/>
      <c r="M1492" s="206"/>
    </row>
    <row r="1493" spans="2:13" s="511" customFormat="1" hidden="1" x14ac:dyDescent="0.25">
      <c r="B1493" s="206"/>
      <c r="C1493" s="207">
        <v>43889</v>
      </c>
      <c r="D1493" s="206" t="s">
        <v>2702</v>
      </c>
      <c r="E1493" s="238"/>
      <c r="F1493" s="238"/>
      <c r="G1493" s="208" t="s">
        <v>2445</v>
      </c>
      <c r="H1493" s="349">
        <v>660000</v>
      </c>
      <c r="I1493" s="210"/>
      <c r="J1493" s="329">
        <f t="shared" si="24"/>
        <v>16972037</v>
      </c>
      <c r="K1493" s="419"/>
      <c r="L1493" s="287"/>
      <c r="M1493" s="206"/>
    </row>
    <row r="1494" spans="2:13" s="511" customFormat="1" hidden="1" x14ac:dyDescent="0.25">
      <c r="B1494" s="206"/>
      <c r="C1494" s="207">
        <v>43889</v>
      </c>
      <c r="D1494" s="206" t="s">
        <v>2703</v>
      </c>
      <c r="E1494" s="238" t="s">
        <v>2704</v>
      </c>
      <c r="F1494" s="238"/>
      <c r="G1494" s="208" t="s">
        <v>2445</v>
      </c>
      <c r="H1494" s="285"/>
      <c r="I1494" s="210">
        <v>1070000</v>
      </c>
      <c r="J1494" s="329">
        <f t="shared" si="24"/>
        <v>15902037</v>
      </c>
      <c r="K1494" s="419"/>
      <c r="L1494" s="287"/>
      <c r="M1494" s="206"/>
    </row>
    <row r="1495" spans="2:13" s="511" customFormat="1" hidden="1" x14ac:dyDescent="0.25">
      <c r="B1495" s="206"/>
      <c r="C1495" s="207">
        <v>43889</v>
      </c>
      <c r="D1495" s="206" t="s">
        <v>2705</v>
      </c>
      <c r="E1495" s="238" t="s">
        <v>2706</v>
      </c>
      <c r="F1495" s="238"/>
      <c r="G1495" s="208" t="s">
        <v>2156</v>
      </c>
      <c r="H1495" s="285"/>
      <c r="I1495" s="210">
        <v>625500</v>
      </c>
      <c r="J1495" s="329">
        <f t="shared" si="24"/>
        <v>15276537</v>
      </c>
      <c r="K1495" s="419"/>
      <c r="L1495" s="287"/>
      <c r="M1495" s="206"/>
    </row>
    <row r="1496" spans="2:13" s="511" customFormat="1" hidden="1" x14ac:dyDescent="0.25">
      <c r="B1496" s="206"/>
      <c r="C1496" s="207">
        <v>43889</v>
      </c>
      <c r="D1496" s="206" t="s">
        <v>2340</v>
      </c>
      <c r="E1496" s="238" t="s">
        <v>2707</v>
      </c>
      <c r="F1496" s="238"/>
      <c r="G1496" s="208" t="s">
        <v>2338</v>
      </c>
      <c r="H1496" s="285"/>
      <c r="I1496" s="210">
        <v>192000</v>
      </c>
      <c r="J1496" s="329">
        <f t="shared" si="24"/>
        <v>15084537</v>
      </c>
      <c r="K1496" s="419"/>
      <c r="L1496" s="287"/>
      <c r="M1496" s="206"/>
    </row>
    <row r="1497" spans="2:13" s="511" customFormat="1" hidden="1" x14ac:dyDescent="0.25">
      <c r="B1497" s="206"/>
      <c r="C1497" s="207">
        <v>43889</v>
      </c>
      <c r="D1497" s="206" t="s">
        <v>2708</v>
      </c>
      <c r="E1497" s="238" t="s">
        <v>2709</v>
      </c>
      <c r="F1497" s="238"/>
      <c r="G1497" s="208" t="s">
        <v>2710</v>
      </c>
      <c r="H1497" s="285"/>
      <c r="I1497" s="210">
        <v>320000</v>
      </c>
      <c r="J1497" s="329">
        <f t="shared" si="24"/>
        <v>14764537</v>
      </c>
      <c r="K1497" s="419"/>
      <c r="L1497" s="287"/>
      <c r="M1497" s="206"/>
    </row>
    <row r="1498" spans="2:13" s="511" customFormat="1" hidden="1" x14ac:dyDescent="0.25">
      <c r="B1498" s="206"/>
      <c r="C1498" s="207">
        <v>43889</v>
      </c>
      <c r="D1498" s="206" t="s">
        <v>2711</v>
      </c>
      <c r="E1498" s="238" t="s">
        <v>2712</v>
      </c>
      <c r="F1498" s="238"/>
      <c r="G1498" s="208" t="s">
        <v>2713</v>
      </c>
      <c r="H1498" s="285"/>
      <c r="I1498" s="210">
        <v>60000</v>
      </c>
      <c r="J1498" s="329">
        <f t="shared" si="24"/>
        <v>14704537</v>
      </c>
      <c r="K1498" s="419"/>
      <c r="L1498" s="287"/>
      <c r="M1498" s="206"/>
    </row>
    <row r="1499" spans="2:13" s="511" customFormat="1" hidden="1" x14ac:dyDescent="0.25">
      <c r="B1499" s="206"/>
      <c r="C1499" s="207">
        <v>43889</v>
      </c>
      <c r="D1499" s="206" t="s">
        <v>2714</v>
      </c>
      <c r="E1499" s="238" t="s">
        <v>2715</v>
      </c>
      <c r="F1499" s="238"/>
      <c r="G1499" s="208" t="s">
        <v>2459</v>
      </c>
      <c r="H1499" s="285"/>
      <c r="I1499" s="210">
        <v>2450000</v>
      </c>
      <c r="J1499" s="329">
        <f t="shared" si="24"/>
        <v>12254537</v>
      </c>
      <c r="K1499" s="419"/>
      <c r="L1499" s="287"/>
      <c r="M1499" s="206"/>
    </row>
    <row r="1500" spans="2:13" s="511" customFormat="1" hidden="1" x14ac:dyDescent="0.25">
      <c r="B1500" s="206"/>
      <c r="C1500" s="207">
        <v>43889</v>
      </c>
      <c r="D1500" s="206" t="s">
        <v>2716</v>
      </c>
      <c r="E1500" s="238" t="s">
        <v>2717</v>
      </c>
      <c r="F1500" s="238"/>
      <c r="G1500" s="208" t="s">
        <v>1572</v>
      </c>
      <c r="H1500" s="285"/>
      <c r="I1500" s="210">
        <v>296458</v>
      </c>
      <c r="J1500" s="329">
        <f t="shared" si="24"/>
        <v>11958079</v>
      </c>
      <c r="K1500" s="419"/>
      <c r="L1500" s="287"/>
      <c r="M1500" s="206"/>
    </row>
    <row r="1501" spans="2:13" s="511" customFormat="1" hidden="1" x14ac:dyDescent="0.25">
      <c r="B1501" s="206"/>
      <c r="C1501" s="207">
        <v>43890</v>
      </c>
      <c r="D1501" s="206" t="s">
        <v>2718</v>
      </c>
      <c r="E1501" s="238" t="s">
        <v>2719</v>
      </c>
      <c r="F1501" s="238"/>
      <c r="G1501" s="208" t="s">
        <v>2249</v>
      </c>
      <c r="H1501" s="285"/>
      <c r="I1501" s="210">
        <v>185000</v>
      </c>
      <c r="J1501" s="329">
        <f t="shared" si="24"/>
        <v>11773079</v>
      </c>
      <c r="K1501" s="419"/>
      <c r="L1501" s="287"/>
      <c r="M1501" s="206"/>
    </row>
    <row r="1502" spans="2:13" s="511" customFormat="1" hidden="1" x14ac:dyDescent="0.25">
      <c r="B1502" s="206"/>
      <c r="C1502" s="207">
        <v>43892</v>
      </c>
      <c r="D1502" s="206" t="s">
        <v>2720</v>
      </c>
      <c r="E1502" s="238" t="s">
        <v>2721</v>
      </c>
      <c r="F1502" s="238"/>
      <c r="G1502" s="208" t="s">
        <v>2336</v>
      </c>
      <c r="H1502" s="285"/>
      <c r="I1502" s="210">
        <v>1900000</v>
      </c>
      <c r="J1502" s="329">
        <f t="shared" si="24"/>
        <v>9873079</v>
      </c>
      <c r="K1502" s="419"/>
      <c r="L1502" s="287"/>
      <c r="M1502" s="206"/>
    </row>
    <row r="1503" spans="2:13" s="511" customFormat="1" hidden="1" x14ac:dyDescent="0.25">
      <c r="B1503" s="206"/>
      <c r="C1503" s="207">
        <v>43893</v>
      </c>
      <c r="D1503" s="206" t="s">
        <v>2340</v>
      </c>
      <c r="E1503" s="238" t="s">
        <v>2722</v>
      </c>
      <c r="F1503" s="238"/>
      <c r="G1503" s="208" t="s">
        <v>2338</v>
      </c>
      <c r="H1503" s="285"/>
      <c r="I1503" s="210">
        <v>256000</v>
      </c>
      <c r="J1503" s="329">
        <f t="shared" si="24"/>
        <v>9617079</v>
      </c>
      <c r="K1503" s="419"/>
      <c r="L1503" s="287"/>
      <c r="M1503" s="206"/>
    </row>
    <row r="1504" spans="2:13" s="511" customFormat="1" hidden="1" x14ac:dyDescent="0.25">
      <c r="B1504" s="206"/>
      <c r="C1504" s="207">
        <v>43893</v>
      </c>
      <c r="D1504" s="206" t="s">
        <v>2723</v>
      </c>
      <c r="E1504" s="238" t="s">
        <v>2724</v>
      </c>
      <c r="F1504" s="238"/>
      <c r="G1504" s="208" t="s">
        <v>2243</v>
      </c>
      <c r="H1504" s="285"/>
      <c r="I1504" s="210">
        <v>893872</v>
      </c>
      <c r="J1504" s="329">
        <f t="shared" si="24"/>
        <v>8723207</v>
      </c>
      <c r="K1504" s="419"/>
      <c r="L1504" s="287"/>
      <c r="M1504" s="206"/>
    </row>
    <row r="1505" spans="2:13" s="511" customFormat="1" hidden="1" x14ac:dyDescent="0.25">
      <c r="B1505" s="206"/>
      <c r="C1505" s="207">
        <v>43893</v>
      </c>
      <c r="D1505" s="206" t="s">
        <v>2725</v>
      </c>
      <c r="E1505" s="238" t="s">
        <v>2726</v>
      </c>
      <c r="F1505" s="238"/>
      <c r="G1505" s="208" t="s">
        <v>2243</v>
      </c>
      <c r="H1505" s="285"/>
      <c r="I1505" s="210">
        <v>1524735</v>
      </c>
      <c r="J1505" s="329">
        <f t="shared" si="24"/>
        <v>7198472</v>
      </c>
      <c r="K1505" s="419"/>
      <c r="L1505" s="287"/>
      <c r="M1505" s="206"/>
    </row>
    <row r="1506" spans="2:13" s="511" customFormat="1" hidden="1" x14ac:dyDescent="0.25">
      <c r="B1506" s="206"/>
      <c r="C1506" s="207">
        <v>43893</v>
      </c>
      <c r="D1506" s="206" t="s">
        <v>2727</v>
      </c>
      <c r="E1506" s="238" t="s">
        <v>2728</v>
      </c>
      <c r="F1506" s="238"/>
      <c r="G1506" s="208" t="s">
        <v>2156</v>
      </c>
      <c r="H1506" s="285"/>
      <c r="I1506" s="210">
        <v>1000000</v>
      </c>
      <c r="J1506" s="329">
        <f t="shared" si="24"/>
        <v>6198472</v>
      </c>
      <c r="K1506" s="419"/>
      <c r="L1506" s="287"/>
      <c r="M1506" s="206"/>
    </row>
    <row r="1507" spans="2:13" s="511" customFormat="1" hidden="1" x14ac:dyDescent="0.25">
      <c r="B1507" s="206"/>
      <c r="C1507" s="207"/>
      <c r="D1507" s="206"/>
      <c r="E1507" s="206"/>
      <c r="F1507" s="206"/>
      <c r="G1507" s="208"/>
      <c r="H1507" s="285"/>
      <c r="I1507" s="210"/>
      <c r="J1507" s="329">
        <f t="shared" si="24"/>
        <v>6198472</v>
      </c>
      <c r="K1507" s="419"/>
      <c r="L1507" s="287"/>
      <c r="M1507" s="206"/>
    </row>
    <row r="1508" spans="2:13" s="511" customFormat="1" hidden="1" x14ac:dyDescent="0.25">
      <c r="B1508" s="206"/>
      <c r="C1508" s="207"/>
      <c r="D1508" s="206"/>
      <c r="E1508" s="206"/>
      <c r="F1508" s="206"/>
      <c r="G1508" s="208"/>
      <c r="H1508" s="285"/>
      <c r="I1508" s="210"/>
      <c r="J1508" s="329">
        <f t="shared" si="24"/>
        <v>6198472</v>
      </c>
      <c r="K1508" s="419"/>
      <c r="L1508" s="287"/>
      <c r="M1508" s="206"/>
    </row>
    <row r="1509" spans="2:13" s="511" customFormat="1" hidden="1" x14ac:dyDescent="0.25">
      <c r="B1509" s="206"/>
      <c r="C1509" s="207">
        <v>43892</v>
      </c>
      <c r="D1509" s="206" t="s">
        <v>2729</v>
      </c>
      <c r="E1509" s="206" t="s">
        <v>2730</v>
      </c>
      <c r="F1509" s="206"/>
      <c r="G1509" s="208" t="s">
        <v>2163</v>
      </c>
      <c r="H1509" s="285"/>
      <c r="I1509" s="412">
        <v>3540000</v>
      </c>
      <c r="J1509" s="329">
        <f t="shared" si="24"/>
        <v>2658472</v>
      </c>
      <c r="K1509" s="419"/>
      <c r="L1509" s="287"/>
      <c r="M1509" s="206"/>
    </row>
    <row r="1510" spans="2:13" s="511" customFormat="1" hidden="1" x14ac:dyDescent="0.25">
      <c r="B1510" s="206"/>
      <c r="C1510" s="207">
        <v>43894</v>
      </c>
      <c r="D1510" s="206" t="s">
        <v>2731</v>
      </c>
      <c r="E1510" s="206" t="s">
        <v>2732</v>
      </c>
      <c r="F1510" s="206"/>
      <c r="G1510" s="208" t="s">
        <v>2733</v>
      </c>
      <c r="H1510" s="285"/>
      <c r="I1510" s="412">
        <v>450000</v>
      </c>
      <c r="J1510" s="329">
        <f t="shared" si="24"/>
        <v>2208472</v>
      </c>
      <c r="K1510" s="419"/>
      <c r="L1510" s="287"/>
      <c r="M1510" s="206"/>
    </row>
    <row r="1511" spans="2:13" s="511" customFormat="1" hidden="1" x14ac:dyDescent="0.25">
      <c r="B1511" s="206"/>
      <c r="C1511" s="207">
        <v>43894</v>
      </c>
      <c r="D1511" s="206" t="s">
        <v>2734</v>
      </c>
      <c r="E1511" s="206" t="s">
        <v>2735</v>
      </c>
      <c r="F1511" s="206"/>
      <c r="G1511" s="208" t="s">
        <v>2489</v>
      </c>
      <c r="H1511" s="285"/>
      <c r="I1511" s="412">
        <v>723000</v>
      </c>
      <c r="J1511" s="329">
        <f>J1510+H1511-I1511</f>
        <v>1485472</v>
      </c>
      <c r="K1511" s="419"/>
      <c r="L1511" s="287"/>
      <c r="M1511" s="206"/>
    </row>
    <row r="1512" spans="2:13" s="511" customFormat="1" hidden="1" x14ac:dyDescent="0.25">
      <c r="B1512" s="206"/>
      <c r="C1512" s="207"/>
      <c r="D1512" s="206"/>
      <c r="E1512" s="206"/>
      <c r="F1512" s="206"/>
      <c r="G1512" s="208"/>
      <c r="H1512" s="285"/>
      <c r="I1512" s="210"/>
      <c r="J1512" s="329">
        <f t="shared" si="24"/>
        <v>1485472</v>
      </c>
      <c r="K1512" s="419"/>
      <c r="L1512" s="287"/>
      <c r="M1512" s="206"/>
    </row>
    <row r="1513" spans="2:13" s="511" customFormat="1" hidden="1" x14ac:dyDescent="0.25">
      <c r="B1513" s="206"/>
      <c r="C1513" s="207"/>
      <c r="D1513" s="206"/>
      <c r="E1513" s="206"/>
      <c r="F1513" s="206"/>
      <c r="G1513" s="208"/>
      <c r="H1513" s="285"/>
      <c r="I1513" s="210"/>
      <c r="J1513" s="329">
        <f t="shared" si="24"/>
        <v>1485472</v>
      </c>
      <c r="K1513" s="419"/>
      <c r="L1513" s="287"/>
      <c r="M1513" s="206"/>
    </row>
    <row r="1514" spans="2:13" s="511" customFormat="1" hidden="1" x14ac:dyDescent="0.25">
      <c r="B1514" s="206"/>
      <c r="C1514" s="207"/>
      <c r="D1514" s="429" t="s">
        <v>2736</v>
      </c>
      <c r="E1514" s="206"/>
      <c r="F1514" s="206"/>
      <c r="G1514" s="208"/>
      <c r="H1514" s="285">
        <v>18935928</v>
      </c>
      <c r="I1514" s="210"/>
      <c r="J1514" s="329">
        <f t="shared" ref="J1514:J1577" si="25">J1513+H1514-I1514</f>
        <v>20421400</v>
      </c>
      <c r="K1514" s="419"/>
      <c r="L1514" s="287"/>
      <c r="M1514" s="206"/>
    </row>
    <row r="1515" spans="2:13" s="511" customFormat="1" hidden="1" x14ac:dyDescent="0.25">
      <c r="B1515" s="206"/>
      <c r="C1515" s="207">
        <v>43893</v>
      </c>
      <c r="D1515" s="206" t="s">
        <v>2738</v>
      </c>
      <c r="E1515" s="208" t="s">
        <v>2737</v>
      </c>
      <c r="F1515" s="208"/>
      <c r="G1515" s="208" t="s">
        <v>2739</v>
      </c>
      <c r="H1515" s="285"/>
      <c r="I1515" s="210">
        <v>237000</v>
      </c>
      <c r="J1515" s="329">
        <f t="shared" si="25"/>
        <v>20184400</v>
      </c>
      <c r="K1515" s="419"/>
      <c r="L1515" s="287"/>
      <c r="M1515" s="206"/>
    </row>
    <row r="1516" spans="2:13" s="511" customFormat="1" hidden="1" x14ac:dyDescent="0.25">
      <c r="B1516" s="206"/>
      <c r="C1516" s="207">
        <v>43894</v>
      </c>
      <c r="D1516" s="206" t="s">
        <v>2740</v>
      </c>
      <c r="E1516" s="208" t="s">
        <v>2741</v>
      </c>
      <c r="F1516" s="208"/>
      <c r="G1516" s="208" t="s">
        <v>2110</v>
      </c>
      <c r="H1516" s="285"/>
      <c r="I1516" s="210">
        <v>891000</v>
      </c>
      <c r="J1516" s="329">
        <f t="shared" si="25"/>
        <v>19293400</v>
      </c>
      <c r="K1516" s="419"/>
      <c r="L1516" s="287"/>
      <c r="M1516" s="206"/>
    </row>
    <row r="1517" spans="2:13" s="511" customFormat="1" hidden="1" x14ac:dyDescent="0.25">
      <c r="B1517" s="206"/>
      <c r="C1517" s="207"/>
      <c r="D1517" s="206"/>
      <c r="E1517" s="208" t="s">
        <v>2743</v>
      </c>
      <c r="F1517" s="208"/>
      <c r="G1517" s="208"/>
      <c r="H1517" s="285"/>
      <c r="I1517" s="210">
        <v>1667500</v>
      </c>
      <c r="J1517" s="329">
        <f t="shared" si="25"/>
        <v>17625900</v>
      </c>
      <c r="K1517" s="419"/>
      <c r="L1517" s="287"/>
      <c r="M1517" s="206"/>
    </row>
    <row r="1518" spans="2:13" s="511" customFormat="1" hidden="1" x14ac:dyDescent="0.25">
      <c r="B1518" s="206"/>
      <c r="C1518" s="207"/>
      <c r="D1518" s="206"/>
      <c r="E1518" s="208" t="s">
        <v>2745</v>
      </c>
      <c r="F1518" s="208"/>
      <c r="G1518" s="208"/>
      <c r="H1518" s="285"/>
      <c r="I1518" s="210">
        <v>3482000</v>
      </c>
      <c r="J1518" s="329">
        <f t="shared" si="25"/>
        <v>14143900</v>
      </c>
      <c r="K1518" s="419"/>
      <c r="L1518" s="287"/>
      <c r="M1518" s="206"/>
    </row>
    <row r="1519" spans="2:13" s="511" customFormat="1" hidden="1" x14ac:dyDescent="0.25">
      <c r="B1519" s="206"/>
      <c r="C1519" s="207">
        <v>43894</v>
      </c>
      <c r="D1519" s="206" t="s">
        <v>2742</v>
      </c>
      <c r="E1519" s="208" t="s">
        <v>2747</v>
      </c>
      <c r="F1519" s="208"/>
      <c r="G1519" s="208" t="s">
        <v>2422</v>
      </c>
      <c r="H1519" s="285"/>
      <c r="I1519" s="210">
        <v>19000</v>
      </c>
      <c r="J1519" s="329">
        <f t="shared" si="25"/>
        <v>14124900</v>
      </c>
      <c r="K1519" s="419"/>
      <c r="L1519" s="287"/>
      <c r="M1519" s="206"/>
    </row>
    <row r="1520" spans="2:13" s="511" customFormat="1" hidden="1" x14ac:dyDescent="0.25">
      <c r="B1520" s="206"/>
      <c r="C1520" s="207">
        <v>43894</v>
      </c>
      <c r="D1520" s="206" t="s">
        <v>2766</v>
      </c>
      <c r="E1520" s="208"/>
      <c r="F1520" s="208"/>
      <c r="G1520" s="208"/>
      <c r="H1520" s="349">
        <v>450000</v>
      </c>
      <c r="I1520" s="210"/>
      <c r="J1520" s="329">
        <f t="shared" si="25"/>
        <v>14574900</v>
      </c>
      <c r="K1520" s="419"/>
      <c r="L1520" s="287"/>
      <c r="M1520" s="206"/>
    </row>
    <row r="1521" spans="2:13" s="511" customFormat="1" hidden="1" x14ac:dyDescent="0.25">
      <c r="B1521" s="206"/>
      <c r="C1521" s="207">
        <v>43894</v>
      </c>
      <c r="D1521" s="206" t="s">
        <v>2744</v>
      </c>
      <c r="E1521" s="208" t="s">
        <v>2749</v>
      </c>
      <c r="F1521" s="208"/>
      <c r="G1521" s="208" t="s">
        <v>2733</v>
      </c>
      <c r="H1521" s="285"/>
      <c r="I1521" s="210">
        <v>450000</v>
      </c>
      <c r="J1521" s="329">
        <f t="shared" si="25"/>
        <v>14124900</v>
      </c>
      <c r="K1521" s="419"/>
      <c r="L1521" s="287"/>
      <c r="M1521" s="206"/>
    </row>
    <row r="1522" spans="2:13" s="511" customFormat="1" hidden="1" x14ac:dyDescent="0.25">
      <c r="B1522" s="206"/>
      <c r="C1522" s="207">
        <v>43894</v>
      </c>
      <c r="D1522" s="206" t="s">
        <v>2746</v>
      </c>
      <c r="E1522" s="208" t="s">
        <v>2752</v>
      </c>
      <c r="F1522" s="208"/>
      <c r="G1522" s="208" t="s">
        <v>1292</v>
      </c>
      <c r="H1522" s="285"/>
      <c r="I1522" s="210">
        <v>20500</v>
      </c>
      <c r="J1522" s="329">
        <f t="shared" si="25"/>
        <v>14104400</v>
      </c>
      <c r="K1522" s="419"/>
      <c r="L1522" s="287"/>
      <c r="M1522" s="206"/>
    </row>
    <row r="1523" spans="2:13" s="511" customFormat="1" hidden="1" x14ac:dyDescent="0.25">
      <c r="B1523" s="206"/>
      <c r="C1523" s="207">
        <v>43894</v>
      </c>
      <c r="D1523" s="206" t="s">
        <v>2748</v>
      </c>
      <c r="E1523" s="208" t="s">
        <v>2754</v>
      </c>
      <c r="F1523" s="208"/>
      <c r="G1523" s="208" t="s">
        <v>2750</v>
      </c>
      <c r="H1523" s="285"/>
      <c r="I1523" s="210">
        <v>3587105</v>
      </c>
      <c r="J1523" s="329">
        <f t="shared" si="25"/>
        <v>10517295</v>
      </c>
      <c r="K1523" s="419"/>
      <c r="L1523" s="287"/>
      <c r="M1523" s="206"/>
    </row>
    <row r="1524" spans="2:13" s="511" customFormat="1" hidden="1" x14ac:dyDescent="0.25">
      <c r="B1524" s="206"/>
      <c r="C1524" s="207">
        <v>43895</v>
      </c>
      <c r="D1524" s="206" t="s">
        <v>2775</v>
      </c>
      <c r="E1524" s="208"/>
      <c r="F1524" s="208"/>
      <c r="G1524" s="208" t="s">
        <v>1705</v>
      </c>
      <c r="H1524" s="349">
        <v>723000</v>
      </c>
      <c r="I1524" s="210"/>
      <c r="J1524" s="329">
        <f t="shared" si="25"/>
        <v>11240295</v>
      </c>
      <c r="K1524" s="419"/>
      <c r="L1524" s="287"/>
      <c r="M1524" s="206"/>
    </row>
    <row r="1525" spans="2:13" s="511" customFormat="1" hidden="1" x14ac:dyDescent="0.25">
      <c r="B1525" s="206"/>
      <c r="C1525" s="207">
        <v>43895</v>
      </c>
      <c r="D1525" s="206" t="s">
        <v>2751</v>
      </c>
      <c r="E1525" s="208" t="s">
        <v>2756</v>
      </c>
      <c r="F1525" s="208"/>
      <c r="G1525" s="208" t="s">
        <v>1705</v>
      </c>
      <c r="H1525" s="285"/>
      <c r="I1525" s="210">
        <v>484250</v>
      </c>
      <c r="J1525" s="329">
        <f t="shared" si="25"/>
        <v>10756045</v>
      </c>
      <c r="K1525" s="419"/>
      <c r="L1525" s="287"/>
      <c r="M1525" s="206"/>
    </row>
    <row r="1526" spans="2:13" s="511" customFormat="1" hidden="1" x14ac:dyDescent="0.25">
      <c r="B1526" s="206"/>
      <c r="C1526" s="207">
        <v>43895</v>
      </c>
      <c r="D1526" s="206" t="s">
        <v>2753</v>
      </c>
      <c r="E1526" s="208" t="s">
        <v>2758</v>
      </c>
      <c r="F1526" s="208"/>
      <c r="G1526" s="208" t="s">
        <v>2755</v>
      </c>
      <c r="H1526" s="285"/>
      <c r="I1526" s="210">
        <v>842000</v>
      </c>
      <c r="J1526" s="329">
        <f t="shared" si="25"/>
        <v>9914045</v>
      </c>
      <c r="K1526" s="419"/>
      <c r="L1526" s="287"/>
      <c r="M1526" s="206"/>
    </row>
    <row r="1527" spans="2:13" s="511" customFormat="1" hidden="1" x14ac:dyDescent="0.25">
      <c r="B1527" s="206"/>
      <c r="C1527" s="207">
        <v>43896</v>
      </c>
      <c r="D1527" s="206" t="s">
        <v>2686</v>
      </c>
      <c r="E1527" s="208" t="s">
        <v>2761</v>
      </c>
      <c r="F1527" s="208"/>
      <c r="G1527" s="208" t="s">
        <v>1292</v>
      </c>
      <c r="H1527" s="285"/>
      <c r="I1527" s="210">
        <v>2765900</v>
      </c>
      <c r="J1527" s="329">
        <f t="shared" si="25"/>
        <v>7148145</v>
      </c>
      <c r="K1527" s="419"/>
      <c r="L1527" s="287"/>
      <c r="M1527" s="206"/>
    </row>
    <row r="1528" spans="2:13" s="511" customFormat="1" hidden="1" x14ac:dyDescent="0.25">
      <c r="B1528" s="206"/>
      <c r="C1528" s="207">
        <v>43897</v>
      </c>
      <c r="D1528" s="206" t="s">
        <v>2757</v>
      </c>
      <c r="E1528" s="208" t="s">
        <v>2764</v>
      </c>
      <c r="F1528" s="208"/>
      <c r="G1528" s="208" t="s">
        <v>2759</v>
      </c>
      <c r="H1528" s="285"/>
      <c r="I1528" s="210">
        <v>450000</v>
      </c>
      <c r="J1528" s="329">
        <f t="shared" si="25"/>
        <v>6698145</v>
      </c>
      <c r="K1528" s="419"/>
      <c r="L1528" s="287"/>
      <c r="M1528" s="206"/>
    </row>
    <row r="1529" spans="2:13" s="511" customFormat="1" hidden="1" x14ac:dyDescent="0.25">
      <c r="B1529" s="206"/>
      <c r="C1529" s="207">
        <v>43897</v>
      </c>
      <c r="D1529" s="206" t="s">
        <v>2760</v>
      </c>
      <c r="E1529" s="208" t="s">
        <v>2768</v>
      </c>
      <c r="F1529" s="208"/>
      <c r="G1529" s="208" t="s">
        <v>2762</v>
      </c>
      <c r="H1529" s="285"/>
      <c r="I1529" s="210">
        <v>119000</v>
      </c>
      <c r="J1529" s="329">
        <f t="shared" si="25"/>
        <v>6579145</v>
      </c>
      <c r="K1529" s="419"/>
      <c r="L1529" s="287"/>
      <c r="M1529" s="206"/>
    </row>
    <row r="1530" spans="2:13" s="511" customFormat="1" hidden="1" x14ac:dyDescent="0.25">
      <c r="B1530" s="206"/>
      <c r="C1530" s="207">
        <v>43897</v>
      </c>
      <c r="D1530" s="206" t="s">
        <v>2763</v>
      </c>
      <c r="E1530" s="208" t="s">
        <v>2769</v>
      </c>
      <c r="F1530" s="208"/>
      <c r="G1530" s="208" t="s">
        <v>1196</v>
      </c>
      <c r="H1530" s="285"/>
      <c r="I1530" s="210">
        <v>1265100</v>
      </c>
      <c r="J1530" s="329">
        <f t="shared" si="25"/>
        <v>5314045</v>
      </c>
      <c r="K1530" s="419"/>
      <c r="L1530" s="287"/>
      <c r="M1530" s="206"/>
    </row>
    <row r="1531" spans="2:13" s="511" customFormat="1" hidden="1" x14ac:dyDescent="0.25">
      <c r="B1531" s="206"/>
      <c r="C1531" s="207">
        <v>43899</v>
      </c>
      <c r="D1531" s="206" t="s">
        <v>2765</v>
      </c>
      <c r="E1531" s="208"/>
      <c r="F1531" s="208"/>
      <c r="G1531" s="208"/>
      <c r="H1531" s="349">
        <v>3540000</v>
      </c>
      <c r="I1531" s="210"/>
      <c r="J1531" s="329">
        <f t="shared" si="25"/>
        <v>8854045</v>
      </c>
      <c r="K1531" s="419"/>
      <c r="L1531" s="287"/>
      <c r="M1531" s="206"/>
    </row>
    <row r="1532" spans="2:13" s="511" customFormat="1" hidden="1" x14ac:dyDescent="0.25">
      <c r="B1532" s="206"/>
      <c r="C1532" s="207">
        <v>43899</v>
      </c>
      <c r="D1532" s="206" t="s">
        <v>2767</v>
      </c>
      <c r="E1532" s="208" t="s">
        <v>2776</v>
      </c>
      <c r="F1532" s="208"/>
      <c r="G1532" s="208" t="s">
        <v>2163</v>
      </c>
      <c r="H1532" s="285"/>
      <c r="I1532" s="210">
        <v>3019717</v>
      </c>
      <c r="J1532" s="329">
        <f t="shared" si="25"/>
        <v>5834328</v>
      </c>
      <c r="K1532" s="419"/>
      <c r="L1532" s="287"/>
      <c r="M1532" s="206"/>
    </row>
    <row r="1533" spans="2:13" s="511" customFormat="1" hidden="1" x14ac:dyDescent="0.25">
      <c r="B1533" s="206"/>
      <c r="C1533" s="207">
        <v>43899</v>
      </c>
      <c r="D1533" s="206" t="s">
        <v>2781</v>
      </c>
      <c r="E1533" s="208"/>
      <c r="F1533" s="208"/>
      <c r="G1533" s="208"/>
      <c r="H1533" s="285">
        <v>1000000</v>
      </c>
      <c r="I1533" s="210"/>
      <c r="J1533" s="329">
        <f t="shared" si="25"/>
        <v>6834328</v>
      </c>
      <c r="K1533" s="419"/>
      <c r="L1533" s="287"/>
      <c r="M1533" s="206"/>
    </row>
    <row r="1534" spans="2:13" s="511" customFormat="1" hidden="1" x14ac:dyDescent="0.25">
      <c r="B1534" s="206"/>
      <c r="C1534" s="207">
        <v>43899</v>
      </c>
      <c r="D1534" s="206" t="s">
        <v>2782</v>
      </c>
      <c r="E1534" s="208" t="s">
        <v>2777</v>
      </c>
      <c r="F1534" s="208"/>
      <c r="G1534" s="208" t="s">
        <v>2780</v>
      </c>
      <c r="H1534" s="285"/>
      <c r="I1534" s="210">
        <v>665000</v>
      </c>
      <c r="J1534" s="329">
        <f t="shared" si="25"/>
        <v>6169328</v>
      </c>
      <c r="K1534" s="419"/>
      <c r="L1534" s="287"/>
      <c r="M1534" s="206"/>
    </row>
    <row r="1535" spans="2:13" s="511" customFormat="1" hidden="1" x14ac:dyDescent="0.25">
      <c r="B1535" s="206"/>
      <c r="C1535" s="207">
        <v>43899</v>
      </c>
      <c r="D1535" s="206" t="s">
        <v>2783</v>
      </c>
      <c r="E1535" s="208" t="s">
        <v>2778</v>
      </c>
      <c r="F1535" s="208"/>
      <c r="G1535" s="208" t="s">
        <v>2780</v>
      </c>
      <c r="H1535" s="285"/>
      <c r="I1535" s="210">
        <v>295000</v>
      </c>
      <c r="J1535" s="329">
        <f t="shared" si="25"/>
        <v>5874328</v>
      </c>
      <c r="K1535" s="419"/>
      <c r="L1535" s="287"/>
      <c r="M1535" s="206"/>
    </row>
    <row r="1536" spans="2:13" s="511" customFormat="1" hidden="1" x14ac:dyDescent="0.25">
      <c r="B1536" s="206"/>
      <c r="C1536" s="207"/>
      <c r="D1536" s="206"/>
      <c r="E1536" s="208" t="s">
        <v>2779</v>
      </c>
      <c r="F1536" s="208"/>
      <c r="G1536" s="208" t="s">
        <v>2780</v>
      </c>
      <c r="H1536" s="285"/>
      <c r="I1536" s="210">
        <v>305000</v>
      </c>
      <c r="J1536" s="329">
        <f t="shared" si="25"/>
        <v>5569328</v>
      </c>
      <c r="K1536" s="419"/>
      <c r="L1536" s="287"/>
      <c r="M1536" s="206"/>
    </row>
    <row r="1537" spans="2:13" s="511" customFormat="1" hidden="1" x14ac:dyDescent="0.25">
      <c r="B1537" s="206"/>
      <c r="C1537" s="207"/>
      <c r="D1537" s="206"/>
      <c r="E1537" s="208" t="s">
        <v>2784</v>
      </c>
      <c r="F1537" s="208"/>
      <c r="G1537" s="208" t="s">
        <v>2780</v>
      </c>
      <c r="H1537" s="285"/>
      <c r="I1537" s="210">
        <v>440000</v>
      </c>
      <c r="J1537" s="329">
        <f t="shared" si="25"/>
        <v>5129328</v>
      </c>
      <c r="K1537" s="419"/>
      <c r="L1537" s="287"/>
      <c r="M1537" s="206"/>
    </row>
    <row r="1538" spans="2:13" s="511" customFormat="1" hidden="1" x14ac:dyDescent="0.25">
      <c r="B1538" s="206"/>
      <c r="C1538" s="207"/>
      <c r="D1538" s="206"/>
      <c r="E1538" s="208"/>
      <c r="F1538" s="208"/>
      <c r="G1538" s="208"/>
      <c r="H1538" s="285"/>
      <c r="I1538" s="210"/>
      <c r="J1538" s="329">
        <f t="shared" si="25"/>
        <v>5129328</v>
      </c>
      <c r="K1538" s="419"/>
      <c r="L1538" s="287"/>
      <c r="M1538" s="206"/>
    </row>
    <row r="1539" spans="2:13" s="511" customFormat="1" hidden="1" x14ac:dyDescent="0.25">
      <c r="B1539" s="206"/>
      <c r="C1539" s="207"/>
      <c r="D1539" s="206"/>
      <c r="E1539" s="206"/>
      <c r="F1539" s="206"/>
      <c r="G1539" s="208"/>
      <c r="H1539" s="285"/>
      <c r="I1539" s="210"/>
      <c r="J1539" s="329">
        <f t="shared" si="25"/>
        <v>5129328</v>
      </c>
      <c r="K1539" s="419"/>
      <c r="L1539" s="287"/>
      <c r="M1539" s="206"/>
    </row>
    <row r="1540" spans="2:13" s="511" customFormat="1" hidden="1" x14ac:dyDescent="0.25">
      <c r="B1540" s="206"/>
      <c r="C1540" s="207">
        <v>43894</v>
      </c>
      <c r="D1540" s="206" t="s">
        <v>2770</v>
      </c>
      <c r="E1540" s="206" t="s">
        <v>2772</v>
      </c>
      <c r="F1540" s="206"/>
      <c r="G1540" s="208" t="s">
        <v>2771</v>
      </c>
      <c r="H1540" s="285"/>
      <c r="I1540" s="210">
        <v>1500000</v>
      </c>
      <c r="J1540" s="329">
        <f t="shared" si="25"/>
        <v>3629328</v>
      </c>
      <c r="K1540" s="419"/>
      <c r="L1540" s="287"/>
      <c r="M1540" s="206"/>
    </row>
    <row r="1541" spans="2:13" s="511" customFormat="1" hidden="1" x14ac:dyDescent="0.25">
      <c r="B1541" s="206"/>
      <c r="C1541" s="207">
        <v>43894</v>
      </c>
      <c r="D1541" s="206" t="s">
        <v>2773</v>
      </c>
      <c r="E1541" s="206" t="s">
        <v>2774</v>
      </c>
      <c r="F1541" s="206"/>
      <c r="G1541" s="208" t="s">
        <v>2739</v>
      </c>
      <c r="H1541" s="285"/>
      <c r="I1541" s="210">
        <v>1850000</v>
      </c>
      <c r="J1541" s="329">
        <f t="shared" si="25"/>
        <v>1779328</v>
      </c>
      <c r="K1541" s="419"/>
      <c r="L1541" s="287"/>
      <c r="M1541" s="206"/>
    </row>
    <row r="1542" spans="2:13" s="511" customFormat="1" hidden="1" x14ac:dyDescent="0.25">
      <c r="B1542" s="206"/>
      <c r="C1542" s="207"/>
      <c r="D1542" s="206"/>
      <c r="E1542" s="206"/>
      <c r="F1542" s="206"/>
      <c r="G1542" s="208"/>
      <c r="H1542" s="285"/>
      <c r="I1542" s="210"/>
      <c r="J1542" s="329">
        <f t="shared" si="25"/>
        <v>1779328</v>
      </c>
      <c r="K1542" s="419"/>
      <c r="L1542" s="287"/>
      <c r="M1542" s="206"/>
    </row>
    <row r="1543" spans="2:13" s="511" customFormat="1" hidden="1" x14ac:dyDescent="0.25">
      <c r="B1543" s="206"/>
      <c r="C1543" s="207"/>
      <c r="D1543" s="206"/>
      <c r="E1543" s="206"/>
      <c r="F1543" s="206"/>
      <c r="G1543" s="208"/>
      <c r="H1543" s="285"/>
      <c r="I1543" s="210"/>
      <c r="J1543" s="329">
        <f t="shared" si="25"/>
        <v>1779328</v>
      </c>
      <c r="K1543" s="419"/>
      <c r="L1543" s="287"/>
      <c r="M1543" s="206"/>
    </row>
    <row r="1544" spans="2:13" s="511" customFormat="1" hidden="1" x14ac:dyDescent="0.25">
      <c r="B1544" s="206"/>
      <c r="C1544" s="207"/>
      <c r="D1544" s="429" t="s">
        <v>2785</v>
      </c>
      <c r="E1544" s="206"/>
      <c r="F1544" s="206"/>
      <c r="G1544" s="208"/>
      <c r="H1544" s="285">
        <v>21005072</v>
      </c>
      <c r="I1544" s="210"/>
      <c r="J1544" s="329">
        <f t="shared" si="25"/>
        <v>22784400</v>
      </c>
      <c r="K1544" s="419"/>
      <c r="L1544" s="287"/>
      <c r="M1544" s="206"/>
    </row>
    <row r="1545" spans="2:13" s="511" customFormat="1" hidden="1" x14ac:dyDescent="0.25">
      <c r="B1545" s="206"/>
      <c r="C1545" s="207">
        <v>43900</v>
      </c>
      <c r="D1545" s="206" t="s">
        <v>2786</v>
      </c>
      <c r="E1545" s="206" t="s">
        <v>2787</v>
      </c>
      <c r="F1545" s="206"/>
      <c r="G1545" s="208" t="s">
        <v>1930</v>
      </c>
      <c r="H1545" s="285"/>
      <c r="I1545" s="210">
        <v>450000</v>
      </c>
      <c r="J1545" s="329">
        <f t="shared" si="25"/>
        <v>22334400</v>
      </c>
      <c r="K1545" s="419"/>
      <c r="L1545" s="287"/>
      <c r="M1545" s="206"/>
    </row>
    <row r="1546" spans="2:13" s="511" customFormat="1" hidden="1" x14ac:dyDescent="0.25">
      <c r="B1546" s="206"/>
      <c r="C1546" s="207">
        <v>43900</v>
      </c>
      <c r="D1546" s="206" t="s">
        <v>2788</v>
      </c>
      <c r="E1546" s="206"/>
      <c r="F1546" s="206"/>
      <c r="G1546" s="208"/>
      <c r="H1546" s="349">
        <v>1500000</v>
      </c>
      <c r="I1546" s="210"/>
      <c r="J1546" s="329">
        <f t="shared" si="25"/>
        <v>23834400</v>
      </c>
      <c r="K1546" s="419"/>
      <c r="L1546" s="287"/>
      <c r="M1546" s="206"/>
    </row>
    <row r="1547" spans="2:13" s="511" customFormat="1" hidden="1" x14ac:dyDescent="0.25">
      <c r="B1547" s="206"/>
      <c r="C1547" s="207">
        <v>43900</v>
      </c>
      <c r="D1547" s="206" t="s">
        <v>2790</v>
      </c>
      <c r="E1547" s="206" t="s">
        <v>2789</v>
      </c>
      <c r="F1547" s="206"/>
      <c r="G1547" s="208" t="s">
        <v>787</v>
      </c>
      <c r="H1547" s="285"/>
      <c r="I1547" s="210">
        <v>1198444</v>
      </c>
      <c r="J1547" s="329">
        <f t="shared" si="25"/>
        <v>22635956</v>
      </c>
      <c r="K1547" s="419"/>
      <c r="L1547" s="287"/>
      <c r="M1547" s="206"/>
    </row>
    <row r="1548" spans="2:13" s="511" customFormat="1" hidden="1" x14ac:dyDescent="0.25">
      <c r="B1548" s="206"/>
      <c r="C1548" s="207">
        <v>43901</v>
      </c>
      <c r="D1548" s="206" t="s">
        <v>2792</v>
      </c>
      <c r="E1548" s="206" t="s">
        <v>2791</v>
      </c>
      <c r="F1548" s="206"/>
      <c r="G1548" s="208" t="s">
        <v>2793</v>
      </c>
      <c r="H1548" s="285"/>
      <c r="I1548" s="210">
        <v>66000</v>
      </c>
      <c r="J1548" s="329">
        <f t="shared" si="25"/>
        <v>22569956</v>
      </c>
      <c r="K1548" s="419"/>
      <c r="L1548" s="287"/>
      <c r="M1548" s="206"/>
    </row>
    <row r="1549" spans="2:13" s="511" customFormat="1" hidden="1" x14ac:dyDescent="0.25">
      <c r="B1549" s="206"/>
      <c r="C1549" s="207">
        <v>43902</v>
      </c>
      <c r="D1549" s="206" t="s">
        <v>2919</v>
      </c>
      <c r="E1549" s="206" t="s">
        <v>2794</v>
      </c>
      <c r="F1549" s="206"/>
      <c r="G1549" s="208" t="s">
        <v>74</v>
      </c>
      <c r="H1549" s="285"/>
      <c r="I1549" s="210">
        <v>5900000</v>
      </c>
      <c r="J1549" s="329">
        <f t="shared" si="25"/>
        <v>16669956</v>
      </c>
      <c r="K1549" s="419"/>
      <c r="L1549" s="287"/>
      <c r="M1549" s="206"/>
    </row>
    <row r="1550" spans="2:13" s="511" customFormat="1" hidden="1" x14ac:dyDescent="0.25">
      <c r="B1550" s="206"/>
      <c r="C1550" s="207">
        <v>43902</v>
      </c>
      <c r="D1550" s="206" t="s">
        <v>2795</v>
      </c>
      <c r="E1550" s="206" t="s">
        <v>2796</v>
      </c>
      <c r="F1550" s="206"/>
      <c r="G1550" s="208" t="s">
        <v>74</v>
      </c>
      <c r="H1550" s="285"/>
      <c r="I1550" s="210">
        <v>120000</v>
      </c>
      <c r="J1550" s="329">
        <f t="shared" si="25"/>
        <v>16549956</v>
      </c>
      <c r="K1550" s="419"/>
      <c r="L1550" s="287"/>
      <c r="M1550" s="206"/>
    </row>
    <row r="1551" spans="2:13" s="511" customFormat="1" hidden="1" x14ac:dyDescent="0.25">
      <c r="B1551" s="206"/>
      <c r="C1551" s="207">
        <v>43902</v>
      </c>
      <c r="D1551" s="206" t="s">
        <v>2797</v>
      </c>
      <c r="E1551" s="206" t="s">
        <v>2798</v>
      </c>
      <c r="F1551" s="206"/>
      <c r="G1551" s="208" t="s">
        <v>291</v>
      </c>
      <c r="H1551" s="285"/>
      <c r="I1551" s="210">
        <v>800000</v>
      </c>
      <c r="J1551" s="329">
        <f t="shared" si="25"/>
        <v>15749956</v>
      </c>
      <c r="K1551" s="419"/>
      <c r="L1551" s="287"/>
      <c r="M1551" s="206"/>
    </row>
    <row r="1552" spans="2:13" s="511" customFormat="1" hidden="1" x14ac:dyDescent="0.25">
      <c r="B1552" s="206"/>
      <c r="C1552" s="207">
        <v>43902</v>
      </c>
      <c r="D1552" s="206" t="s">
        <v>2799</v>
      </c>
      <c r="E1552" s="206" t="s">
        <v>2800</v>
      </c>
      <c r="F1552" s="206"/>
      <c r="G1552" s="208" t="s">
        <v>74</v>
      </c>
      <c r="H1552" s="285"/>
      <c r="I1552" s="210">
        <v>40000</v>
      </c>
      <c r="J1552" s="329">
        <f t="shared" si="25"/>
        <v>15709956</v>
      </c>
      <c r="K1552" s="419"/>
      <c r="L1552" s="287"/>
      <c r="M1552" s="206"/>
    </row>
    <row r="1553" spans="2:13" s="511" customFormat="1" hidden="1" x14ac:dyDescent="0.25">
      <c r="B1553" s="206"/>
      <c r="C1553" s="207">
        <v>43903</v>
      </c>
      <c r="D1553" s="206" t="s">
        <v>2650</v>
      </c>
      <c r="E1553" s="206" t="s">
        <v>2801</v>
      </c>
      <c r="F1553" s="206"/>
      <c r="G1553" s="208" t="s">
        <v>1999</v>
      </c>
      <c r="H1553" s="285"/>
      <c r="I1553" s="210">
        <v>192000</v>
      </c>
      <c r="J1553" s="329">
        <f t="shared" si="25"/>
        <v>15517956</v>
      </c>
      <c r="K1553" s="419"/>
      <c r="L1553" s="287"/>
      <c r="M1553" s="206"/>
    </row>
    <row r="1554" spans="2:13" s="511" customFormat="1" hidden="1" x14ac:dyDescent="0.25">
      <c r="B1554" s="206"/>
      <c r="C1554" s="207">
        <v>43903</v>
      </c>
      <c r="D1554" s="206" t="s">
        <v>2802</v>
      </c>
      <c r="E1554" s="206" t="s">
        <v>2803</v>
      </c>
      <c r="F1554" s="206"/>
      <c r="G1554" s="208" t="s">
        <v>1754</v>
      </c>
      <c r="H1554" s="285"/>
      <c r="I1554" s="210">
        <v>10000</v>
      </c>
      <c r="J1554" s="329">
        <f t="shared" si="25"/>
        <v>15507956</v>
      </c>
      <c r="K1554" s="419"/>
      <c r="L1554" s="287"/>
      <c r="M1554" s="206"/>
    </row>
    <row r="1555" spans="2:13" s="511" customFormat="1" hidden="1" x14ac:dyDescent="0.25">
      <c r="B1555" s="206"/>
      <c r="C1555" s="207">
        <v>43903</v>
      </c>
      <c r="D1555" s="206" t="s">
        <v>2807</v>
      </c>
      <c r="E1555" s="206"/>
      <c r="F1555" s="206"/>
      <c r="G1555" s="208"/>
      <c r="H1555" s="349">
        <v>1850000</v>
      </c>
      <c r="I1555" s="210"/>
      <c r="J1555" s="329">
        <f t="shared" si="25"/>
        <v>17357956</v>
      </c>
      <c r="K1555" s="419"/>
      <c r="L1555" s="287"/>
      <c r="M1555" s="206"/>
    </row>
    <row r="1556" spans="2:13" s="511" customFormat="1" hidden="1" x14ac:dyDescent="0.25">
      <c r="B1556" s="206"/>
      <c r="C1556" s="207">
        <v>43903</v>
      </c>
      <c r="D1556" s="206" t="s">
        <v>2805</v>
      </c>
      <c r="E1556" s="206" t="s">
        <v>2804</v>
      </c>
      <c r="F1556" s="206"/>
      <c r="G1556" s="208" t="s">
        <v>561</v>
      </c>
      <c r="H1556" s="285"/>
      <c r="I1556" s="210">
        <v>2250341</v>
      </c>
      <c r="J1556" s="329">
        <f t="shared" si="25"/>
        <v>15107615</v>
      </c>
      <c r="K1556" s="419"/>
      <c r="L1556" s="287"/>
      <c r="M1556" s="206"/>
    </row>
    <row r="1557" spans="2:13" s="511" customFormat="1" hidden="1" x14ac:dyDescent="0.25">
      <c r="B1557" s="206"/>
      <c r="C1557" s="207">
        <v>43903</v>
      </c>
      <c r="D1557" s="206" t="s">
        <v>2808</v>
      </c>
      <c r="E1557" s="206" t="s">
        <v>2809</v>
      </c>
      <c r="F1557" s="206"/>
      <c r="G1557" s="208" t="s">
        <v>1185</v>
      </c>
      <c r="H1557" s="285"/>
      <c r="I1557" s="210">
        <v>63000</v>
      </c>
      <c r="J1557" s="329">
        <f t="shared" si="25"/>
        <v>15044615</v>
      </c>
      <c r="K1557" s="419"/>
      <c r="L1557" s="287"/>
      <c r="M1557" s="206"/>
    </row>
    <row r="1558" spans="2:13" s="511" customFormat="1" hidden="1" x14ac:dyDescent="0.25">
      <c r="B1558" s="206"/>
      <c r="C1558" s="207">
        <v>43906</v>
      </c>
      <c r="D1558" s="206" t="s">
        <v>2810</v>
      </c>
      <c r="E1558" s="206" t="s">
        <v>2811</v>
      </c>
      <c r="F1558" s="206"/>
      <c r="G1558" s="208" t="s">
        <v>1885</v>
      </c>
      <c r="H1558" s="285"/>
      <c r="I1558" s="210">
        <v>100000</v>
      </c>
      <c r="J1558" s="329">
        <f t="shared" si="25"/>
        <v>14944615</v>
      </c>
      <c r="K1558" s="419"/>
      <c r="L1558" s="287"/>
      <c r="M1558" s="206"/>
    </row>
    <row r="1559" spans="2:13" s="511" customFormat="1" hidden="1" x14ac:dyDescent="0.25">
      <c r="B1559" s="206"/>
      <c r="C1559" s="207">
        <v>43906</v>
      </c>
      <c r="D1559" s="206" t="s">
        <v>2813</v>
      </c>
      <c r="E1559" s="206" t="s">
        <v>2812</v>
      </c>
      <c r="F1559" s="206"/>
      <c r="G1559" s="208" t="s">
        <v>2814</v>
      </c>
      <c r="H1559" s="285"/>
      <c r="I1559" s="210">
        <v>341500</v>
      </c>
      <c r="J1559" s="329">
        <f t="shared" si="25"/>
        <v>14603115</v>
      </c>
      <c r="K1559" s="419"/>
      <c r="L1559" s="287"/>
      <c r="M1559" s="206"/>
    </row>
    <row r="1560" spans="2:13" s="511" customFormat="1" hidden="1" x14ac:dyDescent="0.25">
      <c r="B1560" s="206"/>
      <c r="C1560" s="207">
        <v>43906</v>
      </c>
      <c r="D1560" s="206" t="s">
        <v>2815</v>
      </c>
      <c r="E1560" s="206" t="s">
        <v>2816</v>
      </c>
      <c r="F1560" s="206"/>
      <c r="G1560" s="208" t="s">
        <v>2817</v>
      </c>
      <c r="H1560" s="285"/>
      <c r="I1560" s="210">
        <v>2530500</v>
      </c>
      <c r="J1560" s="329">
        <f t="shared" si="25"/>
        <v>12072615</v>
      </c>
      <c r="K1560" s="419"/>
      <c r="L1560" s="287"/>
      <c r="M1560" s="206"/>
    </row>
    <row r="1561" spans="2:13" s="511" customFormat="1" hidden="1" x14ac:dyDescent="0.25">
      <c r="B1561" s="206"/>
      <c r="C1561" s="207">
        <v>43907</v>
      </c>
      <c r="D1561" s="206" t="s">
        <v>2819</v>
      </c>
      <c r="E1561" s="206" t="s">
        <v>2818</v>
      </c>
      <c r="F1561" s="206"/>
      <c r="G1561" s="208" t="s">
        <v>1586</v>
      </c>
      <c r="H1561" s="285"/>
      <c r="I1561" s="210">
        <v>123100</v>
      </c>
      <c r="J1561" s="329">
        <f t="shared" si="25"/>
        <v>11949515</v>
      </c>
      <c r="K1561" s="419"/>
      <c r="L1561" s="287"/>
      <c r="M1561" s="206"/>
    </row>
    <row r="1562" spans="2:13" s="511" customFormat="1" hidden="1" x14ac:dyDescent="0.25">
      <c r="B1562" s="206"/>
      <c r="C1562" s="433"/>
      <c r="D1562" s="433"/>
      <c r="E1562" s="206" t="s">
        <v>2820</v>
      </c>
      <c r="F1562" s="206"/>
      <c r="G1562" s="208" t="s">
        <v>1586</v>
      </c>
      <c r="H1562" s="285"/>
      <c r="I1562" s="210">
        <v>1040700</v>
      </c>
      <c r="J1562" s="329">
        <f t="shared" si="25"/>
        <v>10908815</v>
      </c>
      <c r="K1562" s="419"/>
      <c r="L1562" s="287"/>
      <c r="M1562" s="206"/>
    </row>
    <row r="1563" spans="2:13" s="511" customFormat="1" hidden="1" x14ac:dyDescent="0.25">
      <c r="B1563" s="206"/>
      <c r="C1563" s="207">
        <v>43908</v>
      </c>
      <c r="D1563" s="206" t="s">
        <v>2821</v>
      </c>
      <c r="E1563" s="206" t="s">
        <v>2822</v>
      </c>
      <c r="F1563" s="206"/>
      <c r="G1563" s="208" t="s">
        <v>2178</v>
      </c>
      <c r="H1563" s="285"/>
      <c r="I1563" s="210">
        <v>500000</v>
      </c>
      <c r="J1563" s="329">
        <f t="shared" si="25"/>
        <v>10408815</v>
      </c>
      <c r="K1563" s="419"/>
      <c r="L1563" s="287"/>
      <c r="M1563" s="206"/>
    </row>
    <row r="1564" spans="2:13" s="511" customFormat="1" hidden="1" x14ac:dyDescent="0.25">
      <c r="B1564" s="206"/>
      <c r="C1564" s="207">
        <v>43908</v>
      </c>
      <c r="D1564" s="206" t="s">
        <v>2823</v>
      </c>
      <c r="E1564" s="206" t="s">
        <v>2824</v>
      </c>
      <c r="F1564" s="206"/>
      <c r="G1564" s="208" t="s">
        <v>1999</v>
      </c>
      <c r="H1564" s="285"/>
      <c r="I1564" s="210">
        <v>252000</v>
      </c>
      <c r="J1564" s="329">
        <f t="shared" si="25"/>
        <v>10156815</v>
      </c>
      <c r="K1564" s="419"/>
      <c r="L1564" s="287"/>
      <c r="M1564" s="206"/>
    </row>
    <row r="1565" spans="2:13" s="511" customFormat="1" hidden="1" x14ac:dyDescent="0.25">
      <c r="B1565" s="206"/>
      <c r="C1565" s="207">
        <v>43908</v>
      </c>
      <c r="D1565" s="206" t="s">
        <v>2760</v>
      </c>
      <c r="E1565" s="206" t="s">
        <v>2825</v>
      </c>
      <c r="F1565" s="206"/>
      <c r="G1565" s="208" t="s">
        <v>1185</v>
      </c>
      <c r="H1565" s="285"/>
      <c r="I1565" s="210">
        <v>95000</v>
      </c>
      <c r="J1565" s="329">
        <f t="shared" si="25"/>
        <v>10061815</v>
      </c>
      <c r="K1565" s="419"/>
      <c r="L1565" s="287"/>
      <c r="M1565" s="433"/>
    </row>
    <row r="1566" spans="2:13" s="511" customFormat="1" hidden="1" x14ac:dyDescent="0.25">
      <c r="B1566" s="206"/>
      <c r="C1566" s="207">
        <v>43908</v>
      </c>
      <c r="D1566" s="206" t="s">
        <v>2826</v>
      </c>
      <c r="E1566" s="206" t="s">
        <v>2827</v>
      </c>
      <c r="F1566" s="206"/>
      <c r="G1566" s="208" t="s">
        <v>2793</v>
      </c>
      <c r="H1566" s="285"/>
      <c r="I1566" s="210">
        <v>30000</v>
      </c>
      <c r="J1566" s="329">
        <f t="shared" si="25"/>
        <v>10031815</v>
      </c>
      <c r="K1566" s="419"/>
      <c r="L1566" s="287"/>
      <c r="M1566" s="433"/>
    </row>
    <row r="1567" spans="2:13" s="511" customFormat="1" hidden="1" x14ac:dyDescent="0.25">
      <c r="B1567" s="206"/>
      <c r="C1567" s="207">
        <v>43908</v>
      </c>
      <c r="D1567" s="206" t="s">
        <v>2828</v>
      </c>
      <c r="E1567" s="206" t="s">
        <v>2829</v>
      </c>
      <c r="F1567" s="206"/>
      <c r="G1567" s="208" t="s">
        <v>2830</v>
      </c>
      <c r="H1567" s="285"/>
      <c r="I1567" s="210">
        <v>2855521</v>
      </c>
      <c r="J1567" s="329">
        <f t="shared" si="25"/>
        <v>7176294</v>
      </c>
      <c r="K1567" s="419"/>
      <c r="L1567" s="287"/>
      <c r="M1567" s="433"/>
    </row>
    <row r="1568" spans="2:13" s="511" customFormat="1" hidden="1" x14ac:dyDescent="0.25">
      <c r="B1568" s="206"/>
      <c r="C1568" s="206"/>
      <c r="D1568" s="206"/>
      <c r="E1568" s="206"/>
      <c r="F1568" s="206"/>
      <c r="G1568" s="208"/>
      <c r="H1568" s="285"/>
      <c r="I1568" s="210"/>
      <c r="J1568" s="329">
        <f t="shared" si="25"/>
        <v>7176294</v>
      </c>
      <c r="K1568" s="419"/>
      <c r="L1568" s="287"/>
      <c r="M1568" s="433"/>
    </row>
    <row r="1569" spans="2:11" s="511" customFormat="1" hidden="1" x14ac:dyDescent="0.25">
      <c r="B1569" s="206"/>
      <c r="C1569" s="206"/>
      <c r="D1569" s="206"/>
      <c r="E1569" s="206"/>
      <c r="F1569" s="206"/>
      <c r="G1569" s="208"/>
      <c r="H1569" s="285"/>
      <c r="I1569" s="210"/>
      <c r="J1569" s="329">
        <f t="shared" si="25"/>
        <v>7176294</v>
      </c>
      <c r="K1569" s="419"/>
    </row>
    <row r="1570" spans="2:11" s="511" customFormat="1" hidden="1" x14ac:dyDescent="0.25">
      <c r="B1570" s="206"/>
      <c r="C1570" s="207">
        <v>43901</v>
      </c>
      <c r="D1570" s="206" t="s">
        <v>2831</v>
      </c>
      <c r="E1570" s="206" t="s">
        <v>2832</v>
      </c>
      <c r="F1570" s="206"/>
      <c r="G1570" s="208" t="s">
        <v>787</v>
      </c>
      <c r="H1570" s="285"/>
      <c r="I1570" s="210">
        <v>1000000</v>
      </c>
      <c r="J1570" s="329">
        <f t="shared" si="25"/>
        <v>6176294</v>
      </c>
      <c r="K1570" s="419"/>
    </row>
    <row r="1571" spans="2:11" s="511" customFormat="1" hidden="1" x14ac:dyDescent="0.25">
      <c r="B1571" s="206"/>
      <c r="C1571" s="207">
        <v>43901</v>
      </c>
      <c r="D1571" s="206" t="s">
        <v>2834</v>
      </c>
      <c r="E1571" s="206" t="s">
        <v>2833</v>
      </c>
      <c r="F1571" s="206"/>
      <c r="G1571" s="208" t="s">
        <v>1442</v>
      </c>
      <c r="H1571" s="285"/>
      <c r="I1571" s="210">
        <v>1000000</v>
      </c>
      <c r="J1571" s="329">
        <f t="shared" si="25"/>
        <v>5176294</v>
      </c>
      <c r="K1571" s="419"/>
    </row>
    <row r="1572" spans="2:11" s="511" customFormat="1" hidden="1" x14ac:dyDescent="0.25">
      <c r="B1572" s="206"/>
      <c r="C1572" s="207">
        <v>43901</v>
      </c>
      <c r="D1572" s="206" t="s">
        <v>2831</v>
      </c>
      <c r="E1572" s="206" t="s">
        <v>2835</v>
      </c>
      <c r="F1572" s="206"/>
      <c r="G1572" s="208" t="s">
        <v>2836</v>
      </c>
      <c r="H1572" s="285"/>
      <c r="I1572" s="210">
        <v>1500000</v>
      </c>
      <c r="J1572" s="329">
        <f t="shared" si="25"/>
        <v>3676294</v>
      </c>
      <c r="K1572" s="419"/>
    </row>
    <row r="1573" spans="2:11" s="511" customFormat="1" hidden="1" x14ac:dyDescent="0.25">
      <c r="B1573" s="206"/>
      <c r="C1573" s="207">
        <v>43903</v>
      </c>
      <c r="D1573" s="206" t="s">
        <v>2837</v>
      </c>
      <c r="E1573" s="206" t="s">
        <v>2838</v>
      </c>
      <c r="F1573" s="206"/>
      <c r="G1573" s="208" t="s">
        <v>1930</v>
      </c>
      <c r="H1573" s="285"/>
      <c r="I1573" s="210">
        <v>50000</v>
      </c>
      <c r="J1573" s="329">
        <f t="shared" si="25"/>
        <v>3626294</v>
      </c>
      <c r="K1573" s="419"/>
    </row>
    <row r="1574" spans="2:11" s="511" customFormat="1" hidden="1" x14ac:dyDescent="0.25">
      <c r="B1574" s="206"/>
      <c r="C1574" s="207">
        <v>43903</v>
      </c>
      <c r="D1574" s="206" t="s">
        <v>2839</v>
      </c>
      <c r="E1574" s="206" t="s">
        <v>2840</v>
      </c>
      <c r="F1574" s="206"/>
      <c r="G1574" s="208" t="s">
        <v>2806</v>
      </c>
      <c r="H1574" s="285"/>
      <c r="I1574" s="210">
        <v>165000</v>
      </c>
      <c r="J1574" s="329">
        <f t="shared" si="25"/>
        <v>3461294</v>
      </c>
      <c r="K1574" s="419"/>
    </row>
    <row r="1575" spans="2:11" s="511" customFormat="1" hidden="1" x14ac:dyDescent="0.25">
      <c r="B1575" s="206"/>
      <c r="C1575" s="207">
        <v>43906</v>
      </c>
      <c r="D1575" s="206" t="s">
        <v>2841</v>
      </c>
      <c r="E1575" s="206" t="s">
        <v>2842</v>
      </c>
      <c r="F1575" s="206"/>
      <c r="G1575" s="208" t="s">
        <v>2806</v>
      </c>
      <c r="H1575" s="285"/>
      <c r="I1575" s="210">
        <v>345000</v>
      </c>
      <c r="J1575" s="329">
        <f t="shared" si="25"/>
        <v>3116294</v>
      </c>
      <c r="K1575" s="419"/>
    </row>
    <row r="1576" spans="2:11" s="511" customFormat="1" hidden="1" x14ac:dyDescent="0.25">
      <c r="B1576" s="206"/>
      <c r="C1576" s="207">
        <v>43908</v>
      </c>
      <c r="D1576" s="206" t="s">
        <v>2843</v>
      </c>
      <c r="E1576" s="206" t="s">
        <v>2844</v>
      </c>
      <c r="F1576" s="206"/>
      <c r="G1576" s="208" t="s">
        <v>2806</v>
      </c>
      <c r="H1576" s="285"/>
      <c r="I1576" s="210">
        <v>860000</v>
      </c>
      <c r="J1576" s="329">
        <f t="shared" si="25"/>
        <v>2256294</v>
      </c>
      <c r="K1576" s="419"/>
    </row>
    <row r="1577" spans="2:11" s="511" customFormat="1" hidden="1" x14ac:dyDescent="0.25">
      <c r="B1577" s="206"/>
      <c r="C1577" s="207">
        <v>43908</v>
      </c>
      <c r="D1577" s="206" t="s">
        <v>2846</v>
      </c>
      <c r="E1577" s="206" t="s">
        <v>2845</v>
      </c>
      <c r="F1577" s="206"/>
      <c r="G1577" s="208" t="s">
        <v>2806</v>
      </c>
      <c r="H1577" s="285"/>
      <c r="I1577" s="210">
        <v>440000</v>
      </c>
      <c r="J1577" s="329">
        <f t="shared" si="25"/>
        <v>1816294</v>
      </c>
      <c r="K1577" s="419"/>
    </row>
    <row r="1578" spans="2:11" s="511" customFormat="1" hidden="1" x14ac:dyDescent="0.25">
      <c r="B1578" s="206"/>
      <c r="C1578" s="206"/>
      <c r="D1578" s="206"/>
      <c r="E1578" s="206"/>
      <c r="F1578" s="206"/>
      <c r="G1578" s="208"/>
      <c r="H1578" s="285"/>
      <c r="I1578" s="210"/>
      <c r="J1578" s="329">
        <f t="shared" ref="J1578:J1641" si="26">J1577+H1578-I1578</f>
        <v>1816294</v>
      </c>
      <c r="K1578" s="419"/>
    </row>
    <row r="1579" spans="2:11" s="511" customFormat="1" hidden="1" x14ac:dyDescent="0.25">
      <c r="B1579" s="206"/>
      <c r="C1579" s="206"/>
      <c r="D1579" s="206"/>
      <c r="E1579" s="206"/>
      <c r="F1579" s="206"/>
      <c r="G1579" s="208"/>
      <c r="H1579" s="285"/>
      <c r="I1579" s="210"/>
      <c r="J1579" s="329">
        <f t="shared" si="26"/>
        <v>1816294</v>
      </c>
      <c r="K1579" s="419"/>
    </row>
    <row r="1580" spans="2:11" s="511" customFormat="1" hidden="1" x14ac:dyDescent="0.25">
      <c r="B1580" s="206"/>
      <c r="C1580" s="206"/>
      <c r="D1580" s="429" t="s">
        <v>2918</v>
      </c>
      <c r="E1580" s="206"/>
      <c r="F1580" s="206"/>
      <c r="G1580" s="208"/>
      <c r="H1580" s="285">
        <v>18958106</v>
      </c>
      <c r="I1580" s="210"/>
      <c r="J1580" s="329">
        <f t="shared" si="26"/>
        <v>20774400</v>
      </c>
      <c r="K1580" s="419"/>
    </row>
    <row r="1581" spans="2:11" s="511" customFormat="1" hidden="1" x14ac:dyDescent="0.25">
      <c r="B1581" s="206"/>
      <c r="C1581" s="207">
        <v>43910</v>
      </c>
      <c r="D1581" s="206" t="s">
        <v>2847</v>
      </c>
      <c r="E1581" s="206" t="s">
        <v>2848</v>
      </c>
      <c r="F1581" s="206"/>
      <c r="G1581" s="208" t="s">
        <v>2849</v>
      </c>
      <c r="H1581" s="285"/>
      <c r="I1581" s="210">
        <v>900000</v>
      </c>
      <c r="J1581" s="329">
        <f t="shared" si="26"/>
        <v>19874400</v>
      </c>
      <c r="K1581" s="419"/>
    </row>
    <row r="1582" spans="2:11" s="511" customFormat="1" hidden="1" x14ac:dyDescent="0.25">
      <c r="B1582" s="206"/>
      <c r="C1582" s="207">
        <v>43910</v>
      </c>
      <c r="D1582" s="206" t="s">
        <v>2847</v>
      </c>
      <c r="E1582" s="206" t="s">
        <v>2850</v>
      </c>
      <c r="F1582" s="206"/>
      <c r="G1582" s="208" t="s">
        <v>2851</v>
      </c>
      <c r="H1582" s="285"/>
      <c r="I1582" s="210">
        <v>650000</v>
      </c>
      <c r="J1582" s="329">
        <f t="shared" si="26"/>
        <v>19224400</v>
      </c>
      <c r="K1582" s="419"/>
    </row>
    <row r="1583" spans="2:11" s="511" customFormat="1" hidden="1" x14ac:dyDescent="0.25">
      <c r="B1583" s="206"/>
      <c r="C1583" s="207">
        <v>43910</v>
      </c>
      <c r="D1583" s="206" t="s">
        <v>2852</v>
      </c>
      <c r="E1583" s="206" t="s">
        <v>2853</v>
      </c>
      <c r="F1583" s="206"/>
      <c r="G1583" s="208" t="s">
        <v>1705</v>
      </c>
      <c r="H1583" s="285"/>
      <c r="I1583" s="210">
        <v>264500</v>
      </c>
      <c r="J1583" s="329">
        <f t="shared" si="26"/>
        <v>18959900</v>
      </c>
      <c r="K1583" s="419"/>
    </row>
    <row r="1584" spans="2:11" s="511" customFormat="1" hidden="1" x14ac:dyDescent="0.25">
      <c r="B1584" s="206"/>
      <c r="C1584" s="207">
        <v>43910</v>
      </c>
      <c r="D1584" s="206" t="s">
        <v>2854</v>
      </c>
      <c r="E1584" s="206" t="s">
        <v>2855</v>
      </c>
      <c r="F1584" s="206"/>
      <c r="G1584" s="208" t="s">
        <v>1705</v>
      </c>
      <c r="H1584" s="285"/>
      <c r="I1584" s="210">
        <v>382300</v>
      </c>
      <c r="J1584" s="329">
        <f t="shared" si="26"/>
        <v>18577600</v>
      </c>
      <c r="K1584" s="419"/>
    </row>
    <row r="1585" spans="2:11" s="511" customFormat="1" hidden="1" x14ac:dyDescent="0.25">
      <c r="B1585" s="206"/>
      <c r="C1585" s="207">
        <v>43910</v>
      </c>
      <c r="D1585" s="206" t="s">
        <v>2904</v>
      </c>
      <c r="E1585" s="206" t="s">
        <v>2905</v>
      </c>
      <c r="F1585" s="206"/>
      <c r="G1585" s="208" t="s">
        <v>1885</v>
      </c>
      <c r="H1585" s="285"/>
      <c r="I1585" s="210">
        <v>165384</v>
      </c>
      <c r="J1585" s="329">
        <f t="shared" si="26"/>
        <v>18412216</v>
      </c>
      <c r="K1585" s="419"/>
    </row>
    <row r="1586" spans="2:11" s="511" customFormat="1" hidden="1" x14ac:dyDescent="0.25">
      <c r="B1586" s="206"/>
      <c r="C1586" s="207">
        <v>43911</v>
      </c>
      <c r="D1586" s="206" t="s">
        <v>2856</v>
      </c>
      <c r="E1586" s="206"/>
      <c r="F1586" s="206"/>
      <c r="G1586" s="208" t="s">
        <v>561</v>
      </c>
      <c r="H1586" s="285">
        <v>440000</v>
      </c>
      <c r="I1586" s="210"/>
      <c r="J1586" s="329">
        <f t="shared" si="26"/>
        <v>18852216</v>
      </c>
      <c r="K1586" s="419"/>
    </row>
    <row r="1587" spans="2:11" s="511" customFormat="1" hidden="1" x14ac:dyDescent="0.25">
      <c r="B1587" s="206"/>
      <c r="C1587" s="207">
        <v>43911</v>
      </c>
      <c r="D1587" s="206" t="s">
        <v>2858</v>
      </c>
      <c r="E1587" s="206" t="s">
        <v>2857</v>
      </c>
      <c r="F1587" s="206"/>
      <c r="G1587" s="208" t="s">
        <v>561</v>
      </c>
      <c r="H1587" s="285"/>
      <c r="I1587" s="210">
        <v>440000</v>
      </c>
      <c r="J1587" s="329">
        <f t="shared" si="26"/>
        <v>18412216</v>
      </c>
      <c r="K1587" s="419"/>
    </row>
    <row r="1588" spans="2:11" s="511" customFormat="1" hidden="1" x14ac:dyDescent="0.25">
      <c r="B1588" s="206"/>
      <c r="C1588" s="207">
        <v>43911</v>
      </c>
      <c r="D1588" s="206" t="s">
        <v>2859</v>
      </c>
      <c r="E1588" s="206"/>
      <c r="F1588" s="206"/>
      <c r="G1588" s="208" t="s">
        <v>561</v>
      </c>
      <c r="H1588" s="285">
        <v>165000</v>
      </c>
      <c r="I1588" s="210"/>
      <c r="J1588" s="329">
        <f t="shared" si="26"/>
        <v>18577216</v>
      </c>
      <c r="K1588" s="419"/>
    </row>
    <row r="1589" spans="2:11" s="511" customFormat="1" hidden="1" x14ac:dyDescent="0.25">
      <c r="B1589" s="206"/>
      <c r="C1589" s="207">
        <v>43911</v>
      </c>
      <c r="D1589" s="206" t="s">
        <v>2860</v>
      </c>
      <c r="E1589" s="206" t="s">
        <v>2861</v>
      </c>
      <c r="F1589" s="206"/>
      <c r="G1589" s="208" t="s">
        <v>561</v>
      </c>
      <c r="H1589" s="285"/>
      <c r="I1589" s="210">
        <v>165000</v>
      </c>
      <c r="J1589" s="329">
        <f t="shared" si="26"/>
        <v>18412216</v>
      </c>
      <c r="K1589" s="419"/>
    </row>
    <row r="1590" spans="2:11" s="511" customFormat="1" hidden="1" x14ac:dyDescent="0.25">
      <c r="B1590" s="206"/>
      <c r="C1590" s="207">
        <v>43911</v>
      </c>
      <c r="D1590" s="206" t="s">
        <v>2862</v>
      </c>
      <c r="E1590" s="206"/>
      <c r="F1590" s="206"/>
      <c r="G1590" s="208" t="s">
        <v>561</v>
      </c>
      <c r="H1590" s="285">
        <v>860000</v>
      </c>
      <c r="I1590" s="210"/>
      <c r="J1590" s="329">
        <f t="shared" si="26"/>
        <v>19272216</v>
      </c>
      <c r="K1590" s="419"/>
    </row>
    <row r="1591" spans="2:11" s="511" customFormat="1" hidden="1" x14ac:dyDescent="0.25">
      <c r="B1591" s="206"/>
      <c r="C1591" s="207">
        <v>43911</v>
      </c>
      <c r="D1591" s="206" t="s">
        <v>2863</v>
      </c>
      <c r="E1591" s="206" t="s">
        <v>2864</v>
      </c>
      <c r="F1591" s="206"/>
      <c r="G1591" s="208" t="s">
        <v>561</v>
      </c>
      <c r="H1591" s="285"/>
      <c r="I1591" s="210">
        <v>860000</v>
      </c>
      <c r="J1591" s="329">
        <f t="shared" si="26"/>
        <v>18412216</v>
      </c>
      <c r="K1591" s="419"/>
    </row>
    <row r="1592" spans="2:11" s="511" customFormat="1" hidden="1" x14ac:dyDescent="0.25">
      <c r="B1592" s="206"/>
      <c r="C1592" s="207">
        <v>43911</v>
      </c>
      <c r="D1592" s="206" t="s">
        <v>2865</v>
      </c>
      <c r="E1592" s="206"/>
      <c r="F1592" s="206"/>
      <c r="G1592" s="208" t="s">
        <v>561</v>
      </c>
      <c r="H1592" s="285">
        <v>345000</v>
      </c>
      <c r="I1592" s="210"/>
      <c r="J1592" s="329">
        <f t="shared" si="26"/>
        <v>18757216</v>
      </c>
      <c r="K1592" s="419"/>
    </row>
    <row r="1593" spans="2:11" s="511" customFormat="1" hidden="1" x14ac:dyDescent="0.25">
      <c r="B1593" s="206"/>
      <c r="C1593" s="207">
        <v>43911</v>
      </c>
      <c r="D1593" s="206" t="s">
        <v>2866</v>
      </c>
      <c r="E1593" s="206" t="s">
        <v>2867</v>
      </c>
      <c r="F1593" s="206"/>
      <c r="G1593" s="208" t="s">
        <v>561</v>
      </c>
      <c r="H1593" s="285"/>
      <c r="I1593" s="210">
        <v>345000</v>
      </c>
      <c r="J1593" s="329">
        <f t="shared" si="26"/>
        <v>18412216</v>
      </c>
      <c r="K1593" s="419"/>
    </row>
    <row r="1594" spans="2:11" s="511" customFormat="1" hidden="1" x14ac:dyDescent="0.25">
      <c r="B1594" s="206"/>
      <c r="C1594" s="207">
        <v>43911</v>
      </c>
      <c r="D1594" s="206" t="s">
        <v>2868</v>
      </c>
      <c r="E1594" s="206" t="s">
        <v>2869</v>
      </c>
      <c r="F1594" s="206"/>
      <c r="G1594" s="208" t="s">
        <v>2110</v>
      </c>
      <c r="H1594" s="285"/>
      <c r="I1594" s="210">
        <v>1469500</v>
      </c>
      <c r="J1594" s="329">
        <f t="shared" si="26"/>
        <v>16942716</v>
      </c>
      <c r="K1594" s="419"/>
    </row>
    <row r="1595" spans="2:11" s="511" customFormat="1" hidden="1" x14ac:dyDescent="0.25">
      <c r="B1595" s="206"/>
      <c r="C1595" s="207">
        <v>43911</v>
      </c>
      <c r="D1595" s="206" t="s">
        <v>2760</v>
      </c>
      <c r="E1595" s="206" t="s">
        <v>2903</v>
      </c>
      <c r="F1595" s="206"/>
      <c r="G1595" s="208" t="s">
        <v>651</v>
      </c>
      <c r="H1595" s="285"/>
      <c r="I1595" s="210">
        <v>67500</v>
      </c>
      <c r="J1595" s="329">
        <f t="shared" si="26"/>
        <v>16875216</v>
      </c>
      <c r="K1595" s="419"/>
    </row>
    <row r="1596" spans="2:11" s="511" customFormat="1" hidden="1" x14ac:dyDescent="0.25">
      <c r="B1596" s="206"/>
      <c r="C1596" s="207">
        <v>43913</v>
      </c>
      <c r="D1596" s="206" t="s">
        <v>2870</v>
      </c>
      <c r="E1596" s="206"/>
      <c r="F1596" s="206"/>
      <c r="G1596" s="208" t="s">
        <v>787</v>
      </c>
      <c r="H1596" s="285">
        <v>1000000</v>
      </c>
      <c r="I1596" s="210"/>
      <c r="J1596" s="329">
        <f t="shared" si="26"/>
        <v>17875216</v>
      </c>
      <c r="K1596" s="419"/>
    </row>
    <row r="1597" spans="2:11" s="511" customFormat="1" hidden="1" x14ac:dyDescent="0.25">
      <c r="B1597" s="206"/>
      <c r="C1597" s="207">
        <v>43913</v>
      </c>
      <c r="D1597" s="206" t="s">
        <v>2871</v>
      </c>
      <c r="E1597" s="206" t="s">
        <v>2872</v>
      </c>
      <c r="F1597" s="206"/>
      <c r="G1597" s="208" t="s">
        <v>787</v>
      </c>
      <c r="H1597" s="285"/>
      <c r="I1597" s="210">
        <v>817172</v>
      </c>
      <c r="J1597" s="329">
        <f t="shared" si="26"/>
        <v>17058044</v>
      </c>
      <c r="K1597" s="419"/>
    </row>
    <row r="1598" spans="2:11" s="511" customFormat="1" hidden="1" x14ac:dyDescent="0.25">
      <c r="B1598" s="206"/>
      <c r="C1598" s="207">
        <v>43914</v>
      </c>
      <c r="D1598" s="206" t="s">
        <v>2873</v>
      </c>
      <c r="E1598" s="206" t="s">
        <v>2874</v>
      </c>
      <c r="F1598" s="206"/>
      <c r="G1598" s="208" t="s">
        <v>2875</v>
      </c>
      <c r="H1598" s="285"/>
      <c r="I1598" s="210">
        <v>67500</v>
      </c>
      <c r="J1598" s="329">
        <f t="shared" si="26"/>
        <v>16990544</v>
      </c>
      <c r="K1598" s="419"/>
    </row>
    <row r="1599" spans="2:11" s="511" customFormat="1" hidden="1" x14ac:dyDescent="0.25">
      <c r="B1599" s="206"/>
      <c r="C1599" s="207">
        <v>43916</v>
      </c>
      <c r="D1599" s="206" t="s">
        <v>2876</v>
      </c>
      <c r="E1599" s="206" t="s">
        <v>2877</v>
      </c>
      <c r="F1599" s="206"/>
      <c r="G1599" s="208" t="s">
        <v>561</v>
      </c>
      <c r="H1599" s="285"/>
      <c r="I1599" s="210">
        <v>616000</v>
      </c>
      <c r="J1599" s="329">
        <f t="shared" si="26"/>
        <v>16374544</v>
      </c>
      <c r="K1599" s="419"/>
    </row>
    <row r="1600" spans="2:11" s="511" customFormat="1" hidden="1" x14ac:dyDescent="0.25">
      <c r="B1600" s="206"/>
      <c r="C1600" s="207">
        <v>43916</v>
      </c>
      <c r="D1600" s="206" t="s">
        <v>2878</v>
      </c>
      <c r="E1600" s="206"/>
      <c r="F1600" s="206"/>
      <c r="G1600" s="208" t="s">
        <v>1816</v>
      </c>
      <c r="H1600" s="285">
        <v>1000000</v>
      </c>
      <c r="I1600" s="210"/>
      <c r="J1600" s="329">
        <f t="shared" si="26"/>
        <v>17374544</v>
      </c>
      <c r="K1600" s="419"/>
    </row>
    <row r="1601" spans="2:11" s="511" customFormat="1" hidden="1" x14ac:dyDescent="0.25">
      <c r="B1601" s="206"/>
      <c r="C1601" s="207">
        <v>43916</v>
      </c>
      <c r="D1601" s="206" t="s">
        <v>2879</v>
      </c>
      <c r="E1601" s="206" t="s">
        <v>2880</v>
      </c>
      <c r="F1601" s="206"/>
      <c r="G1601" s="208" t="s">
        <v>1816</v>
      </c>
      <c r="H1601" s="285"/>
      <c r="I1601" s="210">
        <v>1007200</v>
      </c>
      <c r="J1601" s="329">
        <f t="shared" si="26"/>
        <v>16367344</v>
      </c>
      <c r="K1601" s="419"/>
    </row>
    <row r="1602" spans="2:11" s="511" customFormat="1" hidden="1" x14ac:dyDescent="0.25">
      <c r="B1602" s="206"/>
      <c r="C1602" s="207">
        <v>43916</v>
      </c>
      <c r="D1602" s="206" t="s">
        <v>2883</v>
      </c>
      <c r="E1602" s="206" t="s">
        <v>2881</v>
      </c>
      <c r="F1602" s="206"/>
      <c r="G1602" s="208" t="s">
        <v>2882</v>
      </c>
      <c r="H1602" s="285"/>
      <c r="I1602" s="210">
        <v>851000</v>
      </c>
      <c r="J1602" s="329">
        <f t="shared" si="26"/>
        <v>15516344</v>
      </c>
      <c r="K1602" s="419"/>
    </row>
    <row r="1603" spans="2:11" s="511" customFormat="1" hidden="1" x14ac:dyDescent="0.25">
      <c r="B1603" s="206"/>
      <c r="C1603" s="207">
        <v>43916</v>
      </c>
      <c r="D1603" s="206" t="s">
        <v>2884</v>
      </c>
      <c r="E1603" s="206" t="s">
        <v>2885</v>
      </c>
      <c r="F1603" s="206"/>
      <c r="G1603" s="208" t="s">
        <v>1816</v>
      </c>
      <c r="H1603" s="285"/>
      <c r="I1603" s="210">
        <v>700000</v>
      </c>
      <c r="J1603" s="329">
        <f t="shared" si="26"/>
        <v>14816344</v>
      </c>
      <c r="K1603" s="419"/>
    </row>
    <row r="1604" spans="2:11" s="511" customFormat="1" hidden="1" x14ac:dyDescent="0.25">
      <c r="B1604" s="206"/>
      <c r="C1604" s="207">
        <v>43917</v>
      </c>
      <c r="D1604" s="206" t="s">
        <v>2886</v>
      </c>
      <c r="E1604" s="206" t="s">
        <v>2887</v>
      </c>
      <c r="F1604" s="206"/>
      <c r="G1604" s="208" t="s">
        <v>2888</v>
      </c>
      <c r="H1604" s="285"/>
      <c r="I1604" s="210">
        <v>1891700</v>
      </c>
      <c r="J1604" s="329">
        <f t="shared" si="26"/>
        <v>12924644</v>
      </c>
      <c r="K1604" s="419"/>
    </row>
    <row r="1605" spans="2:11" s="511" customFormat="1" hidden="1" x14ac:dyDescent="0.25">
      <c r="B1605" s="206"/>
      <c r="C1605" s="207">
        <v>43917</v>
      </c>
      <c r="D1605" s="206" t="s">
        <v>2889</v>
      </c>
      <c r="E1605" s="206" t="s">
        <v>2890</v>
      </c>
      <c r="F1605" s="206"/>
      <c r="G1605" s="208" t="s">
        <v>2891</v>
      </c>
      <c r="H1605" s="285"/>
      <c r="I1605" s="210">
        <v>2790609</v>
      </c>
      <c r="J1605" s="329">
        <f t="shared" si="26"/>
        <v>10134035</v>
      </c>
      <c r="K1605" s="419"/>
    </row>
    <row r="1606" spans="2:11" s="511" customFormat="1" hidden="1" x14ac:dyDescent="0.25">
      <c r="B1606" s="206"/>
      <c r="C1606" s="207">
        <v>43917</v>
      </c>
      <c r="D1606" s="206" t="s">
        <v>2892</v>
      </c>
      <c r="E1606" s="206"/>
      <c r="F1606" s="206"/>
      <c r="G1606" s="208" t="s">
        <v>2893</v>
      </c>
      <c r="H1606" s="285">
        <v>1500000</v>
      </c>
      <c r="I1606" s="210"/>
      <c r="J1606" s="329">
        <f t="shared" si="26"/>
        <v>11634035</v>
      </c>
      <c r="K1606" s="419"/>
    </row>
    <row r="1607" spans="2:11" s="511" customFormat="1" hidden="1" x14ac:dyDescent="0.25">
      <c r="B1607" s="206"/>
      <c r="C1607" s="207">
        <v>43917</v>
      </c>
      <c r="D1607" s="206" t="s">
        <v>2894</v>
      </c>
      <c r="E1607" s="206" t="s">
        <v>2895</v>
      </c>
      <c r="F1607" s="206"/>
      <c r="G1607" s="208" t="s">
        <v>2755</v>
      </c>
      <c r="H1607" s="285"/>
      <c r="I1607" s="210">
        <v>1585900</v>
      </c>
      <c r="J1607" s="329">
        <f t="shared" si="26"/>
        <v>10048135</v>
      </c>
      <c r="K1607" s="419"/>
    </row>
    <row r="1608" spans="2:11" s="511" customFormat="1" hidden="1" x14ac:dyDescent="0.25">
      <c r="B1608" s="206"/>
      <c r="C1608" s="207">
        <v>43917</v>
      </c>
      <c r="D1608" s="206" t="s">
        <v>2896</v>
      </c>
      <c r="E1608" s="206" t="s">
        <v>2897</v>
      </c>
      <c r="F1608" s="206"/>
      <c r="G1608" s="208" t="s">
        <v>2891</v>
      </c>
      <c r="H1608" s="285"/>
      <c r="I1608" s="210">
        <v>2054149</v>
      </c>
      <c r="J1608" s="329">
        <f t="shared" si="26"/>
        <v>7993986</v>
      </c>
      <c r="K1608" s="419"/>
    </row>
    <row r="1609" spans="2:11" s="511" customFormat="1" hidden="1" x14ac:dyDescent="0.25">
      <c r="B1609" s="206"/>
      <c r="C1609" s="207">
        <v>43918</v>
      </c>
      <c r="D1609" s="206" t="s">
        <v>2898</v>
      </c>
      <c r="E1609" s="206" t="s">
        <v>2899</v>
      </c>
      <c r="F1609" s="206"/>
      <c r="G1609" s="208" t="s">
        <v>1885</v>
      </c>
      <c r="H1609" s="285"/>
      <c r="I1609" s="210">
        <v>337500</v>
      </c>
      <c r="J1609" s="329">
        <f t="shared" si="26"/>
        <v>7656486</v>
      </c>
      <c r="K1609" s="419"/>
    </row>
    <row r="1610" spans="2:11" s="511" customFormat="1" hidden="1" x14ac:dyDescent="0.25">
      <c r="B1610" s="206"/>
      <c r="C1610" s="207">
        <v>43918</v>
      </c>
      <c r="D1610" s="206" t="s">
        <v>2650</v>
      </c>
      <c r="E1610" s="206" t="s">
        <v>2900</v>
      </c>
      <c r="F1610" s="206"/>
      <c r="G1610" s="208" t="s">
        <v>681</v>
      </c>
      <c r="H1610" s="285"/>
      <c r="I1610" s="210">
        <v>189000</v>
      </c>
      <c r="J1610" s="329">
        <f t="shared" si="26"/>
        <v>7467486</v>
      </c>
      <c r="K1610" s="419"/>
    </row>
    <row r="1611" spans="2:11" s="511" customFormat="1" hidden="1" x14ac:dyDescent="0.25">
      <c r="B1611" s="206"/>
      <c r="C1611" s="207">
        <v>43918</v>
      </c>
      <c r="D1611" s="206" t="s">
        <v>2901</v>
      </c>
      <c r="E1611" s="206" t="s">
        <v>2902</v>
      </c>
      <c r="F1611" s="206"/>
      <c r="G1611" s="208" t="s">
        <v>2110</v>
      </c>
      <c r="H1611" s="285"/>
      <c r="I1611" s="210">
        <v>1744700</v>
      </c>
      <c r="J1611" s="329">
        <f t="shared" si="26"/>
        <v>5722786</v>
      </c>
      <c r="K1611" s="419"/>
    </row>
    <row r="1612" spans="2:11" s="511" customFormat="1" hidden="1" x14ac:dyDescent="0.25">
      <c r="B1612" s="206"/>
      <c r="C1612" s="207">
        <v>43920</v>
      </c>
      <c r="D1612" s="206" t="s">
        <v>2908</v>
      </c>
      <c r="E1612" s="206"/>
      <c r="F1612" s="206"/>
      <c r="G1612" s="208" t="s">
        <v>1930</v>
      </c>
      <c r="H1612" s="285">
        <v>50000</v>
      </c>
      <c r="I1612" s="210"/>
      <c r="J1612" s="329">
        <f t="shared" si="26"/>
        <v>5772786</v>
      </c>
      <c r="K1612" s="419"/>
    </row>
    <row r="1613" spans="2:11" s="511" customFormat="1" ht="12.75" hidden="1" customHeight="1" x14ac:dyDescent="0.25">
      <c r="B1613" s="206"/>
      <c r="C1613" s="207">
        <v>43920</v>
      </c>
      <c r="D1613" s="206" t="s">
        <v>2906</v>
      </c>
      <c r="E1613" s="206" t="s">
        <v>2907</v>
      </c>
      <c r="F1613" s="206"/>
      <c r="G1613" s="208" t="s">
        <v>1930</v>
      </c>
      <c r="H1613" s="285"/>
      <c r="I1613" s="210">
        <v>76000</v>
      </c>
      <c r="J1613" s="329">
        <f t="shared" si="26"/>
        <v>5696786</v>
      </c>
      <c r="K1613" s="419"/>
    </row>
    <row r="1614" spans="2:11" s="511" customFormat="1" hidden="1" x14ac:dyDescent="0.25">
      <c r="B1614" s="206"/>
      <c r="C1614" s="207">
        <v>43920</v>
      </c>
      <c r="D1614" s="206" t="s">
        <v>2852</v>
      </c>
      <c r="E1614" s="206" t="s">
        <v>2909</v>
      </c>
      <c r="F1614" s="206"/>
      <c r="G1614" s="208" t="s">
        <v>559</v>
      </c>
      <c r="H1614" s="285"/>
      <c r="I1614" s="210">
        <v>1232700</v>
      </c>
      <c r="J1614" s="329">
        <f t="shared" si="26"/>
        <v>4464086</v>
      </c>
      <c r="K1614" s="419"/>
    </row>
    <row r="1615" spans="2:11" s="511" customFormat="1" hidden="1" x14ac:dyDescent="0.25">
      <c r="B1615" s="206"/>
      <c r="C1615" s="207"/>
      <c r="D1615" s="206"/>
      <c r="E1615" s="206"/>
      <c r="F1615" s="206"/>
      <c r="G1615" s="208"/>
      <c r="H1615" s="285"/>
      <c r="I1615" s="210"/>
      <c r="J1615" s="329">
        <f t="shared" si="26"/>
        <v>4464086</v>
      </c>
      <c r="K1615" s="419"/>
    </row>
    <row r="1616" spans="2:11" s="511" customFormat="1" hidden="1" x14ac:dyDescent="0.25">
      <c r="B1616" s="206"/>
      <c r="C1616" s="206"/>
      <c r="D1616" s="206"/>
      <c r="E1616" s="206"/>
      <c r="F1616" s="206"/>
      <c r="G1616" s="208"/>
      <c r="H1616" s="285"/>
      <c r="I1616" s="210"/>
      <c r="J1616" s="329">
        <f t="shared" si="26"/>
        <v>4464086</v>
      </c>
      <c r="K1616" s="419"/>
    </row>
    <row r="1617" spans="2:11" s="511" customFormat="1" hidden="1" x14ac:dyDescent="0.25">
      <c r="B1617" s="206"/>
      <c r="C1617" s="207">
        <v>43913</v>
      </c>
      <c r="D1617" s="206" t="s">
        <v>2912</v>
      </c>
      <c r="E1617" s="206" t="s">
        <v>2911</v>
      </c>
      <c r="F1617" s="206"/>
      <c r="G1617" s="208" t="s">
        <v>231</v>
      </c>
      <c r="H1617" s="285"/>
      <c r="I1617" s="210">
        <v>380000</v>
      </c>
      <c r="J1617" s="329">
        <f t="shared" si="26"/>
        <v>4084086</v>
      </c>
      <c r="K1617" s="419"/>
    </row>
    <row r="1618" spans="2:11" s="511" customFormat="1" hidden="1" x14ac:dyDescent="0.25">
      <c r="B1618" s="206"/>
      <c r="C1618" s="207">
        <v>43917</v>
      </c>
      <c r="D1618" s="206" t="s">
        <v>2910</v>
      </c>
      <c r="E1618" s="206" t="s">
        <v>2913</v>
      </c>
      <c r="F1618" s="206"/>
      <c r="G1618" s="208" t="s">
        <v>1930</v>
      </c>
      <c r="H1618" s="285"/>
      <c r="I1618" s="210">
        <v>450000</v>
      </c>
      <c r="J1618" s="329">
        <f t="shared" si="26"/>
        <v>3634086</v>
      </c>
      <c r="K1618" s="419"/>
    </row>
    <row r="1619" spans="2:11" s="511" customFormat="1" hidden="1" x14ac:dyDescent="0.25">
      <c r="B1619" s="206"/>
      <c r="C1619" s="207">
        <v>43918</v>
      </c>
      <c r="D1619" s="206" t="s">
        <v>2914</v>
      </c>
      <c r="E1619" s="206" t="s">
        <v>2915</v>
      </c>
      <c r="F1619" s="206"/>
      <c r="G1619" s="208" t="s">
        <v>231</v>
      </c>
      <c r="H1619" s="285"/>
      <c r="I1619" s="210">
        <v>550000</v>
      </c>
      <c r="J1619" s="329">
        <f t="shared" si="26"/>
        <v>3084086</v>
      </c>
      <c r="K1619" s="419"/>
    </row>
    <row r="1620" spans="2:11" s="511" customFormat="1" hidden="1" x14ac:dyDescent="0.25">
      <c r="B1620" s="206"/>
      <c r="C1620" s="207">
        <v>43921</v>
      </c>
      <c r="D1620" s="206" t="s">
        <v>2916</v>
      </c>
      <c r="E1620" s="206" t="s">
        <v>2917</v>
      </c>
      <c r="F1620" s="206"/>
      <c r="G1620" s="208" t="s">
        <v>869</v>
      </c>
      <c r="H1620" s="285"/>
      <c r="I1620" s="210">
        <v>1900000</v>
      </c>
      <c r="J1620" s="329">
        <f t="shared" si="26"/>
        <v>1184086</v>
      </c>
      <c r="K1620" s="419"/>
    </row>
    <row r="1621" spans="2:11" s="511" customFormat="1" hidden="1" x14ac:dyDescent="0.25">
      <c r="B1621" s="206"/>
      <c r="C1621" s="206"/>
      <c r="D1621" s="206"/>
      <c r="E1621" s="206"/>
      <c r="F1621" s="206"/>
      <c r="G1621" s="208"/>
      <c r="H1621" s="285"/>
      <c r="I1621" s="210"/>
      <c r="J1621" s="329">
        <f t="shared" si="26"/>
        <v>1184086</v>
      </c>
      <c r="K1621" s="419"/>
    </row>
    <row r="1622" spans="2:11" s="511" customFormat="1" hidden="1" x14ac:dyDescent="0.25">
      <c r="B1622" s="206"/>
      <c r="C1622" s="206"/>
      <c r="D1622" s="429" t="s">
        <v>2920</v>
      </c>
      <c r="E1622" s="206"/>
      <c r="F1622" s="206"/>
      <c r="G1622" s="208"/>
      <c r="H1622" s="285">
        <v>20535914</v>
      </c>
      <c r="I1622" s="210"/>
      <c r="J1622" s="329">
        <f t="shared" si="26"/>
        <v>21720000</v>
      </c>
      <c r="K1622" s="419"/>
    </row>
    <row r="1623" spans="2:11" s="511" customFormat="1" hidden="1" x14ac:dyDescent="0.25">
      <c r="B1623" s="206"/>
      <c r="C1623" s="207">
        <v>43922</v>
      </c>
      <c r="D1623" s="206" t="s">
        <v>2921</v>
      </c>
      <c r="E1623" s="206"/>
      <c r="F1623" s="206"/>
      <c r="G1623" s="208" t="s">
        <v>2922</v>
      </c>
      <c r="H1623" s="285">
        <v>1900000</v>
      </c>
      <c r="I1623" s="210"/>
      <c r="J1623" s="329">
        <f t="shared" si="26"/>
        <v>23620000</v>
      </c>
      <c r="K1623" s="419"/>
    </row>
    <row r="1624" spans="2:11" s="511" customFormat="1" hidden="1" x14ac:dyDescent="0.25">
      <c r="B1624" s="206"/>
      <c r="C1624" s="207">
        <v>43922</v>
      </c>
      <c r="D1624" s="206" t="s">
        <v>2923</v>
      </c>
      <c r="E1624" s="206" t="s">
        <v>2924</v>
      </c>
      <c r="F1624" s="206"/>
      <c r="G1624" s="208" t="s">
        <v>2922</v>
      </c>
      <c r="H1624" s="285"/>
      <c r="I1624" s="210">
        <v>1900000</v>
      </c>
      <c r="J1624" s="329">
        <f t="shared" si="26"/>
        <v>21720000</v>
      </c>
      <c r="K1624" s="419"/>
    </row>
    <row r="1625" spans="2:11" s="511" customFormat="1" hidden="1" x14ac:dyDescent="0.25">
      <c r="B1625" s="206"/>
      <c r="C1625" s="207">
        <v>43922</v>
      </c>
      <c r="D1625" s="206" t="s">
        <v>2925</v>
      </c>
      <c r="E1625" s="206"/>
      <c r="F1625" s="206"/>
      <c r="G1625" s="208" t="s">
        <v>1930</v>
      </c>
      <c r="H1625" s="285">
        <v>450000</v>
      </c>
      <c r="I1625" s="210"/>
      <c r="J1625" s="329">
        <f t="shared" si="26"/>
        <v>22170000</v>
      </c>
      <c r="K1625" s="419"/>
    </row>
    <row r="1626" spans="2:11" s="511" customFormat="1" hidden="1" x14ac:dyDescent="0.25">
      <c r="B1626" s="206"/>
      <c r="C1626" s="207">
        <v>43922</v>
      </c>
      <c r="D1626" s="206" t="s">
        <v>2926</v>
      </c>
      <c r="E1626" s="206" t="s">
        <v>2927</v>
      </c>
      <c r="F1626" s="206"/>
      <c r="G1626" s="208" t="s">
        <v>2928</v>
      </c>
      <c r="H1626" s="285"/>
      <c r="I1626" s="210">
        <v>450000</v>
      </c>
      <c r="J1626" s="329">
        <f t="shared" si="26"/>
        <v>21720000</v>
      </c>
      <c r="K1626" s="419"/>
    </row>
    <row r="1627" spans="2:11" s="511" customFormat="1" hidden="1" x14ac:dyDescent="0.25">
      <c r="B1627" s="206"/>
      <c r="C1627" s="207">
        <v>43923</v>
      </c>
      <c r="D1627" s="206" t="s">
        <v>2929</v>
      </c>
      <c r="E1627" s="206"/>
      <c r="F1627" s="206"/>
      <c r="G1627" s="208" t="s">
        <v>263</v>
      </c>
      <c r="H1627" s="285">
        <v>380000</v>
      </c>
      <c r="I1627" s="210"/>
      <c r="J1627" s="329">
        <f t="shared" si="26"/>
        <v>22100000</v>
      </c>
      <c r="K1627" s="419"/>
    </row>
    <row r="1628" spans="2:11" s="511" customFormat="1" hidden="1" x14ac:dyDescent="0.25">
      <c r="B1628" s="206"/>
      <c r="C1628" s="207">
        <v>43923</v>
      </c>
      <c r="D1628" s="206" t="s">
        <v>2930</v>
      </c>
      <c r="E1628" s="206" t="s">
        <v>2931</v>
      </c>
      <c r="F1628" s="206"/>
      <c r="G1628" s="208" t="s">
        <v>263</v>
      </c>
      <c r="H1628" s="285"/>
      <c r="I1628" s="210">
        <v>380000</v>
      </c>
      <c r="J1628" s="329">
        <f t="shared" si="26"/>
        <v>21720000</v>
      </c>
      <c r="K1628" s="419"/>
    </row>
    <row r="1629" spans="2:11" s="511" customFormat="1" hidden="1" x14ac:dyDescent="0.25">
      <c r="B1629" s="206"/>
      <c r="C1629" s="207">
        <v>43923</v>
      </c>
      <c r="D1629" s="206" t="s">
        <v>2932</v>
      </c>
      <c r="E1629" s="206" t="s">
        <v>2937</v>
      </c>
      <c r="F1629" s="206"/>
      <c r="G1629" s="208" t="s">
        <v>2933</v>
      </c>
      <c r="H1629" s="285"/>
      <c r="I1629" s="210">
        <v>925000</v>
      </c>
      <c r="J1629" s="329">
        <f t="shared" si="26"/>
        <v>20795000</v>
      </c>
      <c r="K1629" s="419"/>
    </row>
    <row r="1630" spans="2:11" s="511" customFormat="1" hidden="1" x14ac:dyDescent="0.25">
      <c r="B1630" s="206"/>
      <c r="C1630" s="207">
        <v>43924</v>
      </c>
      <c r="D1630" s="206" t="s">
        <v>2934</v>
      </c>
      <c r="E1630" s="206" t="s">
        <v>2938</v>
      </c>
      <c r="F1630" s="206"/>
      <c r="G1630" s="208" t="s">
        <v>559</v>
      </c>
      <c r="H1630" s="285"/>
      <c r="I1630" s="210">
        <v>11000</v>
      </c>
      <c r="J1630" s="329">
        <f t="shared" si="26"/>
        <v>20784000</v>
      </c>
      <c r="K1630" s="419"/>
    </row>
    <row r="1631" spans="2:11" s="511" customFormat="1" hidden="1" x14ac:dyDescent="0.25">
      <c r="B1631" s="206"/>
      <c r="C1631" s="207">
        <v>43924</v>
      </c>
      <c r="D1631" s="206" t="s">
        <v>2935</v>
      </c>
      <c r="E1631" s="206" t="s">
        <v>2939</v>
      </c>
      <c r="F1631" s="206"/>
      <c r="G1631" s="208" t="s">
        <v>2940</v>
      </c>
      <c r="H1631" s="285"/>
      <c r="I1631" s="210">
        <v>256000</v>
      </c>
      <c r="J1631" s="329">
        <f t="shared" si="26"/>
        <v>20528000</v>
      </c>
      <c r="K1631" s="419"/>
    </row>
    <row r="1632" spans="2:11" s="511" customFormat="1" hidden="1" x14ac:dyDescent="0.25">
      <c r="B1632" s="206"/>
      <c r="C1632" s="207">
        <v>43925</v>
      </c>
      <c r="D1632" s="206" t="s">
        <v>2941</v>
      </c>
      <c r="E1632" s="206" t="s">
        <v>2936</v>
      </c>
      <c r="F1632" s="206"/>
      <c r="G1632" s="208" t="s">
        <v>2943</v>
      </c>
      <c r="H1632" s="285"/>
      <c r="I1632" s="210">
        <v>60000</v>
      </c>
      <c r="J1632" s="329">
        <f t="shared" si="26"/>
        <v>20468000</v>
      </c>
      <c r="K1632" s="419"/>
    </row>
    <row r="1633" spans="2:11" s="511" customFormat="1" hidden="1" x14ac:dyDescent="0.25">
      <c r="B1633" s="206"/>
      <c r="C1633" s="207">
        <v>43925</v>
      </c>
      <c r="D1633" s="206" t="s">
        <v>2944</v>
      </c>
      <c r="E1633" s="206" t="s">
        <v>2942</v>
      </c>
      <c r="F1633" s="206"/>
      <c r="G1633" s="208" t="s">
        <v>2943</v>
      </c>
      <c r="H1633" s="285"/>
      <c r="I1633" s="210">
        <v>394500</v>
      </c>
      <c r="J1633" s="329">
        <f t="shared" si="26"/>
        <v>20073500</v>
      </c>
      <c r="K1633" s="419"/>
    </row>
    <row r="1634" spans="2:11" s="511" customFormat="1" hidden="1" x14ac:dyDescent="0.25">
      <c r="B1634" s="206"/>
      <c r="C1634" s="207">
        <v>43925</v>
      </c>
      <c r="D1634" s="206" t="s">
        <v>2946</v>
      </c>
      <c r="E1634" s="206" t="s">
        <v>2945</v>
      </c>
      <c r="F1634" s="206"/>
      <c r="G1634" s="208" t="s">
        <v>2948</v>
      </c>
      <c r="H1634" s="285"/>
      <c r="I1634" s="210">
        <v>813500</v>
      </c>
      <c r="J1634" s="329">
        <f t="shared" si="26"/>
        <v>19260000</v>
      </c>
      <c r="K1634" s="419"/>
    </row>
    <row r="1635" spans="2:11" s="511" customFormat="1" hidden="1" x14ac:dyDescent="0.25">
      <c r="B1635" s="206"/>
      <c r="C1635" s="207">
        <v>43928</v>
      </c>
      <c r="D1635" s="206" t="s">
        <v>2949</v>
      </c>
      <c r="E1635" s="206" t="s">
        <v>2947</v>
      </c>
      <c r="F1635" s="206"/>
      <c r="G1635" s="208" t="s">
        <v>2951</v>
      </c>
      <c r="H1635" s="285"/>
      <c r="I1635" s="210">
        <v>930000</v>
      </c>
      <c r="J1635" s="329">
        <f t="shared" si="26"/>
        <v>18330000</v>
      </c>
      <c r="K1635" s="419"/>
    </row>
    <row r="1636" spans="2:11" s="511" customFormat="1" hidden="1" x14ac:dyDescent="0.25">
      <c r="B1636" s="206"/>
      <c r="C1636" s="207">
        <v>43928</v>
      </c>
      <c r="D1636" s="206" t="s">
        <v>2952</v>
      </c>
      <c r="E1636" s="206" t="s">
        <v>2950</v>
      </c>
      <c r="F1636" s="206"/>
      <c r="G1636" s="208" t="s">
        <v>2922</v>
      </c>
      <c r="H1636" s="285"/>
      <c r="I1636" s="210">
        <v>896000</v>
      </c>
      <c r="J1636" s="329">
        <f t="shared" si="26"/>
        <v>17434000</v>
      </c>
      <c r="K1636" s="419"/>
    </row>
    <row r="1637" spans="2:11" s="511" customFormat="1" hidden="1" x14ac:dyDescent="0.25">
      <c r="B1637" s="206"/>
      <c r="C1637" s="207">
        <v>43928</v>
      </c>
      <c r="D1637" s="206" t="s">
        <v>2954</v>
      </c>
      <c r="E1637" s="206" t="s">
        <v>2953</v>
      </c>
      <c r="F1637" s="206"/>
      <c r="G1637" s="208" t="s">
        <v>416</v>
      </c>
      <c r="H1637" s="285"/>
      <c r="I1637" s="210">
        <v>2449800</v>
      </c>
      <c r="J1637" s="329">
        <f t="shared" si="26"/>
        <v>14984200</v>
      </c>
      <c r="K1637" s="419"/>
    </row>
    <row r="1638" spans="2:11" s="511" customFormat="1" hidden="1" x14ac:dyDescent="0.25">
      <c r="B1638" s="206"/>
      <c r="C1638" s="207">
        <v>43929</v>
      </c>
      <c r="D1638" s="206" t="s">
        <v>2956</v>
      </c>
      <c r="E1638" s="206" t="s">
        <v>2955</v>
      </c>
      <c r="F1638" s="206"/>
      <c r="G1638" s="208" t="s">
        <v>67</v>
      </c>
      <c r="H1638" s="285"/>
      <c r="I1638" s="210">
        <v>700000</v>
      </c>
      <c r="J1638" s="329">
        <f t="shared" si="26"/>
        <v>14284200</v>
      </c>
      <c r="K1638" s="419"/>
    </row>
    <row r="1639" spans="2:11" s="511" customFormat="1" hidden="1" x14ac:dyDescent="0.25">
      <c r="B1639" s="206"/>
      <c r="C1639" s="207">
        <v>43930</v>
      </c>
      <c r="D1639" s="206" t="s">
        <v>2958</v>
      </c>
      <c r="E1639" s="206" t="s">
        <v>2957</v>
      </c>
      <c r="F1639" s="206"/>
      <c r="G1639" s="208" t="s">
        <v>2960</v>
      </c>
      <c r="H1639" s="285"/>
      <c r="I1639" s="210">
        <v>723181</v>
      </c>
      <c r="J1639" s="329">
        <f t="shared" si="26"/>
        <v>13561019</v>
      </c>
      <c r="K1639" s="419"/>
    </row>
    <row r="1640" spans="2:11" s="511" customFormat="1" hidden="1" x14ac:dyDescent="0.25">
      <c r="B1640" s="206"/>
      <c r="C1640" s="207">
        <v>43931</v>
      </c>
      <c r="D1640" s="206" t="s">
        <v>2977</v>
      </c>
      <c r="E1640" s="206"/>
      <c r="F1640" s="206"/>
      <c r="G1640" s="208" t="s">
        <v>263</v>
      </c>
      <c r="H1640" s="285">
        <v>550000</v>
      </c>
      <c r="I1640" s="210"/>
      <c r="J1640" s="329">
        <f t="shared" si="26"/>
        <v>14111019</v>
      </c>
      <c r="K1640" s="419"/>
    </row>
    <row r="1641" spans="2:11" s="511" customFormat="1" hidden="1" x14ac:dyDescent="0.25">
      <c r="B1641" s="206"/>
      <c r="C1641" s="207">
        <v>43934</v>
      </c>
      <c r="D1641" s="206" t="s">
        <v>2961</v>
      </c>
      <c r="E1641" s="206" t="s">
        <v>2959</v>
      </c>
      <c r="F1641" s="206"/>
      <c r="G1641" s="208" t="s">
        <v>1816</v>
      </c>
      <c r="H1641" s="285"/>
      <c r="I1641" s="210">
        <v>1467300</v>
      </c>
      <c r="J1641" s="329">
        <f t="shared" si="26"/>
        <v>12643719</v>
      </c>
      <c r="K1641" s="419"/>
    </row>
    <row r="1642" spans="2:11" s="511" customFormat="1" hidden="1" x14ac:dyDescent="0.25">
      <c r="B1642" s="206"/>
      <c r="C1642" s="207">
        <v>43934</v>
      </c>
      <c r="D1642" s="206" t="s">
        <v>2963</v>
      </c>
      <c r="E1642" s="206" t="s">
        <v>2962</v>
      </c>
      <c r="F1642" s="206"/>
      <c r="G1642" s="208" t="s">
        <v>1885</v>
      </c>
      <c r="H1642" s="285"/>
      <c r="I1642" s="210">
        <v>44500</v>
      </c>
      <c r="J1642" s="329">
        <f t="shared" ref="J1642:J1706" si="27">J1641+H1642-I1642</f>
        <v>12599219</v>
      </c>
      <c r="K1642" s="419"/>
    </row>
    <row r="1643" spans="2:11" s="511" customFormat="1" hidden="1" x14ac:dyDescent="0.25">
      <c r="B1643" s="206"/>
      <c r="C1643" s="207">
        <v>43934</v>
      </c>
      <c r="D1643" s="206" t="s">
        <v>2965</v>
      </c>
      <c r="E1643" s="206" t="s">
        <v>2964</v>
      </c>
      <c r="F1643" s="206"/>
      <c r="G1643" s="208" t="s">
        <v>2888</v>
      </c>
      <c r="H1643" s="285"/>
      <c r="I1643" s="210">
        <v>3728200</v>
      </c>
      <c r="J1643" s="329">
        <f t="shared" si="27"/>
        <v>8871019</v>
      </c>
      <c r="K1643" s="419"/>
    </row>
    <row r="1644" spans="2:11" s="511" customFormat="1" hidden="1" x14ac:dyDescent="0.25">
      <c r="B1644" s="206"/>
      <c r="C1644" s="207">
        <v>43934</v>
      </c>
      <c r="D1644" s="206" t="s">
        <v>2967</v>
      </c>
      <c r="E1644" s="206" t="s">
        <v>2966</v>
      </c>
      <c r="F1644" s="206"/>
      <c r="G1644" s="208" t="s">
        <v>2940</v>
      </c>
      <c r="H1644" s="285"/>
      <c r="I1644" s="210">
        <v>192000</v>
      </c>
      <c r="J1644" s="329">
        <f t="shared" si="27"/>
        <v>8679019</v>
      </c>
      <c r="K1644" s="419"/>
    </row>
    <row r="1645" spans="2:11" s="511" customFormat="1" hidden="1" x14ac:dyDescent="0.25">
      <c r="B1645" s="206"/>
      <c r="C1645" s="207">
        <v>43936</v>
      </c>
      <c r="D1645" s="206" t="s">
        <v>2978</v>
      </c>
      <c r="E1645" s="206" t="s">
        <v>2968</v>
      </c>
      <c r="F1645" s="206"/>
      <c r="G1645" s="208" t="s">
        <v>38</v>
      </c>
      <c r="H1645" s="285"/>
      <c r="I1645" s="210">
        <v>5900000</v>
      </c>
      <c r="J1645" s="329">
        <f t="shared" si="27"/>
        <v>2779019</v>
      </c>
      <c r="K1645" s="419"/>
    </row>
    <row r="1646" spans="2:11" s="511" customFormat="1" hidden="1" x14ac:dyDescent="0.25">
      <c r="B1646" s="206"/>
      <c r="C1646" s="207">
        <v>43936</v>
      </c>
      <c r="D1646" s="206" t="s">
        <v>2971</v>
      </c>
      <c r="E1646" s="206" t="s">
        <v>2969</v>
      </c>
      <c r="F1646" s="206"/>
      <c r="G1646" s="208" t="s">
        <v>263</v>
      </c>
      <c r="H1646" s="285"/>
      <c r="I1646" s="210">
        <v>490000</v>
      </c>
      <c r="J1646" s="329">
        <f t="shared" si="27"/>
        <v>2289019</v>
      </c>
      <c r="K1646" s="419"/>
    </row>
    <row r="1647" spans="2:11" s="511" customFormat="1" hidden="1" x14ac:dyDescent="0.25">
      <c r="B1647" s="206"/>
      <c r="C1647" s="207">
        <v>43936</v>
      </c>
      <c r="D1647" s="206" t="s">
        <v>2974</v>
      </c>
      <c r="E1647" s="206" t="s">
        <v>2970</v>
      </c>
      <c r="F1647" s="206"/>
      <c r="G1647" s="208" t="s">
        <v>2975</v>
      </c>
      <c r="H1647" s="285"/>
      <c r="I1647" s="210">
        <v>1608212</v>
      </c>
      <c r="J1647" s="329">
        <f t="shared" si="27"/>
        <v>680807</v>
      </c>
      <c r="K1647" s="419"/>
    </row>
    <row r="1648" spans="2:11" s="511" customFormat="1" hidden="1" x14ac:dyDescent="0.25">
      <c r="B1648" s="206"/>
      <c r="C1648" s="207">
        <v>43936</v>
      </c>
      <c r="D1648" s="206" t="s">
        <v>2976</v>
      </c>
      <c r="E1648" s="206"/>
      <c r="F1648" s="206"/>
      <c r="G1648" s="208" t="s">
        <v>2960</v>
      </c>
      <c r="H1648" s="285">
        <v>278000</v>
      </c>
      <c r="I1648" s="210"/>
      <c r="J1648" s="329">
        <f t="shared" si="27"/>
        <v>958807</v>
      </c>
      <c r="K1648" s="419"/>
    </row>
    <row r="1649" spans="2:11" s="511" customFormat="1" hidden="1" x14ac:dyDescent="0.25">
      <c r="B1649" s="206"/>
      <c r="C1649" s="207"/>
      <c r="D1649" s="206"/>
      <c r="E1649" s="206"/>
      <c r="F1649" s="206"/>
      <c r="G1649" s="208"/>
      <c r="H1649" s="285"/>
      <c r="I1649" s="210"/>
      <c r="J1649" s="329">
        <f t="shared" si="27"/>
        <v>958807</v>
      </c>
      <c r="K1649" s="419"/>
    </row>
    <row r="1650" spans="2:11" s="511" customFormat="1" hidden="1" x14ac:dyDescent="0.25">
      <c r="B1650" s="206"/>
      <c r="C1650" s="207"/>
      <c r="D1650" s="206"/>
      <c r="E1650" s="206"/>
      <c r="F1650" s="206"/>
      <c r="G1650" s="208"/>
      <c r="H1650" s="285"/>
      <c r="I1650" s="210"/>
      <c r="J1650" s="329">
        <f t="shared" si="27"/>
        <v>958807</v>
      </c>
      <c r="K1650" s="419"/>
    </row>
    <row r="1651" spans="2:11" s="511" customFormat="1" hidden="1" x14ac:dyDescent="0.25">
      <c r="B1651" s="206"/>
      <c r="C1651" s="207">
        <v>43934</v>
      </c>
      <c r="D1651" s="206" t="s">
        <v>2972</v>
      </c>
      <c r="E1651" s="206" t="s">
        <v>2973</v>
      </c>
      <c r="F1651" s="206" t="s">
        <v>3123</v>
      </c>
      <c r="G1651" s="208" t="s">
        <v>263</v>
      </c>
      <c r="H1651" s="285"/>
      <c r="I1651" s="210">
        <v>500000</v>
      </c>
      <c r="J1651" s="329">
        <f t="shared" si="27"/>
        <v>458807</v>
      </c>
      <c r="K1651" s="419" t="s">
        <v>3011</v>
      </c>
    </row>
    <row r="1652" spans="2:11" s="511" customFormat="1" hidden="1" x14ac:dyDescent="0.25">
      <c r="B1652" s="206"/>
      <c r="C1652" s="207">
        <v>43936</v>
      </c>
      <c r="D1652" s="206" t="s">
        <v>2979</v>
      </c>
      <c r="E1652" s="206" t="s">
        <v>2980</v>
      </c>
      <c r="F1652" s="206" t="s">
        <v>3124</v>
      </c>
      <c r="G1652" s="208" t="s">
        <v>263</v>
      </c>
      <c r="H1652" s="285"/>
      <c r="I1652" s="210">
        <v>440000</v>
      </c>
      <c r="J1652" s="329">
        <f t="shared" si="27"/>
        <v>18807</v>
      </c>
      <c r="K1652" s="419" t="s">
        <v>3018</v>
      </c>
    </row>
    <row r="1653" spans="2:11" s="511" customFormat="1" hidden="1" x14ac:dyDescent="0.25">
      <c r="B1653" s="206"/>
      <c r="C1653" s="206"/>
      <c r="D1653" s="206"/>
      <c r="E1653" s="206"/>
      <c r="F1653" s="206"/>
      <c r="G1653" s="208"/>
      <c r="H1653" s="285"/>
      <c r="I1653" s="210"/>
      <c r="J1653" s="434">
        <f t="shared" si="27"/>
        <v>18807</v>
      </c>
      <c r="K1653" s="419"/>
    </row>
    <row r="1654" spans="2:11" s="511" customFormat="1" hidden="1" x14ac:dyDescent="0.25">
      <c r="B1654" s="206">
        <v>1</v>
      </c>
      <c r="C1654" s="206"/>
      <c r="D1654" s="206" t="s">
        <v>3243</v>
      </c>
      <c r="E1654" s="206"/>
      <c r="F1654" s="206"/>
      <c r="G1654" s="208"/>
      <c r="H1654" s="285">
        <v>24041193</v>
      </c>
      <c r="I1654" s="210"/>
      <c r="J1654" s="434">
        <f t="shared" si="27"/>
        <v>24060000</v>
      </c>
      <c r="K1654" s="419"/>
    </row>
    <row r="1655" spans="2:11" s="511" customFormat="1" hidden="1" x14ac:dyDescent="0.25">
      <c r="B1655" s="206">
        <v>2</v>
      </c>
      <c r="C1655" s="435">
        <v>43937</v>
      </c>
      <c r="D1655" s="206" t="s">
        <v>2984</v>
      </c>
      <c r="E1655" s="206" t="s">
        <v>2982</v>
      </c>
      <c r="F1655" s="206"/>
      <c r="G1655" s="208" t="s">
        <v>2981</v>
      </c>
      <c r="H1655" s="349"/>
      <c r="I1655" s="412">
        <v>450000</v>
      </c>
      <c r="J1655" s="434">
        <f t="shared" si="27"/>
        <v>23610000</v>
      </c>
      <c r="K1655" s="419" t="s">
        <v>3121</v>
      </c>
    </row>
    <row r="1656" spans="2:11" s="511" customFormat="1" hidden="1" x14ac:dyDescent="0.25">
      <c r="B1656" s="206">
        <v>3</v>
      </c>
      <c r="C1656" s="435">
        <v>43938</v>
      </c>
      <c r="D1656" s="206" t="s">
        <v>3029</v>
      </c>
      <c r="E1656" s="206"/>
      <c r="F1656" s="206" t="s">
        <v>2983</v>
      </c>
      <c r="G1656" s="208" t="s">
        <v>2981</v>
      </c>
      <c r="H1656" s="349">
        <f>450000-380000</f>
        <v>70000</v>
      </c>
      <c r="I1656" s="412"/>
      <c r="J1656" s="434">
        <f t="shared" si="27"/>
        <v>23680000</v>
      </c>
      <c r="K1656" s="419" t="s">
        <v>2985</v>
      </c>
    </row>
    <row r="1657" spans="2:11" s="511" customFormat="1" hidden="1" x14ac:dyDescent="0.25">
      <c r="B1657" s="206">
        <v>4</v>
      </c>
      <c r="C1657" s="435">
        <v>43938</v>
      </c>
      <c r="D1657" s="206" t="s">
        <v>2986</v>
      </c>
      <c r="E1657" s="206"/>
      <c r="F1657" s="206" t="s">
        <v>2987</v>
      </c>
      <c r="G1657" s="208" t="s">
        <v>2882</v>
      </c>
      <c r="H1657" s="285"/>
      <c r="I1657" s="364">
        <v>1400000</v>
      </c>
      <c r="J1657" s="434">
        <f t="shared" si="27"/>
        <v>22280000</v>
      </c>
      <c r="K1657" s="419" t="s">
        <v>3019</v>
      </c>
    </row>
    <row r="1658" spans="2:11" s="511" customFormat="1" hidden="1" x14ac:dyDescent="0.25">
      <c r="B1658" s="206">
        <v>5</v>
      </c>
      <c r="C1658" s="435">
        <v>43938</v>
      </c>
      <c r="D1658" s="206" t="s">
        <v>2989</v>
      </c>
      <c r="E1658" s="206"/>
      <c r="F1658" s="206" t="s">
        <v>2990</v>
      </c>
      <c r="G1658" s="208" t="s">
        <v>2991</v>
      </c>
      <c r="H1658" s="285"/>
      <c r="I1658" s="364">
        <v>60000</v>
      </c>
      <c r="J1658" s="434">
        <f t="shared" si="27"/>
        <v>22220000</v>
      </c>
      <c r="K1658" s="419" t="s">
        <v>3019</v>
      </c>
    </row>
    <row r="1659" spans="2:11" s="511" customFormat="1" hidden="1" x14ac:dyDescent="0.25">
      <c r="B1659" s="206">
        <v>6</v>
      </c>
      <c r="C1659" s="435">
        <v>43939</v>
      </c>
      <c r="D1659" s="206" t="s">
        <v>2992</v>
      </c>
      <c r="E1659" s="206" t="s">
        <v>2993</v>
      </c>
      <c r="F1659" s="206" t="s">
        <v>2995</v>
      </c>
      <c r="G1659" s="208" t="s">
        <v>2940</v>
      </c>
      <c r="H1659" s="285"/>
      <c r="I1659" s="364">
        <v>202000</v>
      </c>
      <c r="J1659" s="434">
        <f t="shared" si="27"/>
        <v>22018000</v>
      </c>
      <c r="K1659" s="419" t="s">
        <v>2994</v>
      </c>
    </row>
    <row r="1660" spans="2:11" s="511" customFormat="1" hidden="1" x14ac:dyDescent="0.25">
      <c r="B1660" s="206">
        <v>7</v>
      </c>
      <c r="C1660" s="435">
        <v>43939</v>
      </c>
      <c r="D1660" s="206" t="s">
        <v>2996</v>
      </c>
      <c r="E1660" s="206"/>
      <c r="F1660" s="206" t="s">
        <v>2997</v>
      </c>
      <c r="G1660" s="208" t="s">
        <v>343</v>
      </c>
      <c r="H1660" s="285"/>
      <c r="I1660" s="364">
        <v>250000</v>
      </c>
      <c r="J1660" s="434">
        <f t="shared" si="27"/>
        <v>21768000</v>
      </c>
      <c r="K1660" s="419" t="s">
        <v>2988</v>
      </c>
    </row>
    <row r="1661" spans="2:11" s="511" customFormat="1" hidden="1" x14ac:dyDescent="0.25">
      <c r="B1661" s="206">
        <v>8</v>
      </c>
      <c r="C1661" s="435">
        <v>43939</v>
      </c>
      <c r="D1661" s="206" t="s">
        <v>2999</v>
      </c>
      <c r="E1661" s="206"/>
      <c r="F1661" s="206" t="s">
        <v>2998</v>
      </c>
      <c r="G1661" s="208" t="s">
        <v>2991</v>
      </c>
      <c r="H1661" s="285"/>
      <c r="I1661" s="364">
        <v>60000</v>
      </c>
      <c r="J1661" s="434">
        <f t="shared" si="27"/>
        <v>21708000</v>
      </c>
      <c r="K1661" s="419" t="s">
        <v>2988</v>
      </c>
    </row>
    <row r="1662" spans="2:11" s="511" customFormat="1" hidden="1" x14ac:dyDescent="0.25">
      <c r="B1662" s="206">
        <v>9</v>
      </c>
      <c r="C1662" s="435">
        <v>43942</v>
      </c>
      <c r="D1662" s="206" t="s">
        <v>3012</v>
      </c>
      <c r="E1662" s="206" t="s">
        <v>3000</v>
      </c>
      <c r="F1662" s="206" t="s">
        <v>3002</v>
      </c>
      <c r="G1662" s="208" t="s">
        <v>561</v>
      </c>
      <c r="H1662" s="285"/>
      <c r="I1662" s="364">
        <v>275000</v>
      </c>
      <c r="J1662" s="434">
        <f t="shared" si="27"/>
        <v>21433000</v>
      </c>
      <c r="K1662" s="419" t="s">
        <v>3013</v>
      </c>
    </row>
    <row r="1663" spans="2:11" s="511" customFormat="1" hidden="1" x14ac:dyDescent="0.25">
      <c r="B1663" s="206">
        <v>10</v>
      </c>
      <c r="C1663" s="435">
        <v>43943</v>
      </c>
      <c r="D1663" s="206" t="s">
        <v>3001</v>
      </c>
      <c r="E1663" s="206"/>
      <c r="F1663" s="206" t="s">
        <v>3003</v>
      </c>
      <c r="G1663" s="208" t="s">
        <v>420</v>
      </c>
      <c r="H1663" s="285"/>
      <c r="I1663" s="364">
        <v>720000</v>
      </c>
      <c r="J1663" s="434">
        <f t="shared" si="27"/>
        <v>20713000</v>
      </c>
      <c r="K1663" s="419" t="s">
        <v>2988</v>
      </c>
    </row>
    <row r="1664" spans="2:11" s="511" customFormat="1" hidden="1" x14ac:dyDescent="0.25">
      <c r="B1664" s="206">
        <v>11</v>
      </c>
      <c r="C1664" s="435">
        <v>43943</v>
      </c>
      <c r="D1664" s="206" t="s">
        <v>3004</v>
      </c>
      <c r="E1664" s="206" t="s">
        <v>3005</v>
      </c>
      <c r="F1664" s="206" t="s">
        <v>3006</v>
      </c>
      <c r="G1664" s="208" t="s">
        <v>2981</v>
      </c>
      <c r="H1664" s="285"/>
      <c r="I1664" s="364">
        <v>80000</v>
      </c>
      <c r="J1664" s="434">
        <f t="shared" si="27"/>
        <v>20633000</v>
      </c>
      <c r="K1664" s="419" t="s">
        <v>3007</v>
      </c>
    </row>
    <row r="1665" spans="2:11" s="511" customFormat="1" hidden="1" x14ac:dyDescent="0.25">
      <c r="B1665" s="206">
        <v>12</v>
      </c>
      <c r="C1665" s="435">
        <v>43943</v>
      </c>
      <c r="D1665" s="206" t="s">
        <v>2910</v>
      </c>
      <c r="E1665" s="206" t="s">
        <v>3008</v>
      </c>
      <c r="F1665" s="206" t="s">
        <v>3009</v>
      </c>
      <c r="G1665" s="208" t="s">
        <v>1930</v>
      </c>
      <c r="H1665" s="285"/>
      <c r="I1665" s="364">
        <v>450000</v>
      </c>
      <c r="J1665" s="434">
        <f t="shared" si="27"/>
        <v>20183000</v>
      </c>
      <c r="K1665" s="419" t="s">
        <v>3010</v>
      </c>
    </row>
    <row r="1666" spans="2:11" s="511" customFormat="1" hidden="1" x14ac:dyDescent="0.25">
      <c r="B1666" s="206">
        <v>13</v>
      </c>
      <c r="C1666" s="435">
        <v>43943</v>
      </c>
      <c r="D1666" s="206" t="s">
        <v>3014</v>
      </c>
      <c r="E1666" s="206" t="s">
        <v>3015</v>
      </c>
      <c r="F1666" s="206" t="s">
        <v>3016</v>
      </c>
      <c r="G1666" s="208" t="s">
        <v>1885</v>
      </c>
      <c r="H1666" s="285"/>
      <c r="I1666" s="364">
        <v>177779</v>
      </c>
      <c r="J1666" s="434">
        <f t="shared" si="27"/>
        <v>20005221</v>
      </c>
      <c r="K1666" s="419" t="s">
        <v>3017</v>
      </c>
    </row>
    <row r="1667" spans="2:11" s="511" customFormat="1" hidden="1" x14ac:dyDescent="0.25">
      <c r="B1667" s="206">
        <v>14</v>
      </c>
      <c r="C1667" s="435">
        <v>43943</v>
      </c>
      <c r="D1667" s="206" t="s">
        <v>3024</v>
      </c>
      <c r="E1667" s="206" t="s">
        <v>3025</v>
      </c>
      <c r="F1667" s="206"/>
      <c r="G1667" s="208" t="s">
        <v>681</v>
      </c>
      <c r="H1667" s="349"/>
      <c r="I1667" s="412">
        <v>64000</v>
      </c>
      <c r="J1667" s="434">
        <f t="shared" si="27"/>
        <v>19941221</v>
      </c>
      <c r="K1667" s="419" t="s">
        <v>3027</v>
      </c>
    </row>
    <row r="1668" spans="2:11" s="511" customFormat="1" hidden="1" x14ac:dyDescent="0.25">
      <c r="B1668" s="206">
        <v>15</v>
      </c>
      <c r="C1668" s="435">
        <v>43944</v>
      </c>
      <c r="D1668" s="206" t="s">
        <v>3028</v>
      </c>
      <c r="E1668" s="206"/>
      <c r="F1668" s="206" t="s">
        <v>3021</v>
      </c>
      <c r="G1668" s="208" t="s">
        <v>681</v>
      </c>
      <c r="H1668" s="349">
        <f>64000-62000</f>
        <v>2000</v>
      </c>
      <c r="I1668" s="412"/>
      <c r="J1668" s="434">
        <f t="shared" si="27"/>
        <v>19943221</v>
      </c>
      <c r="K1668" s="419" t="s">
        <v>2985</v>
      </c>
    </row>
    <row r="1669" spans="2:11" s="511" customFormat="1" hidden="1" x14ac:dyDescent="0.25">
      <c r="B1669" s="206">
        <v>16</v>
      </c>
      <c r="C1669" s="435">
        <v>43944</v>
      </c>
      <c r="D1669" s="206" t="s">
        <v>3020</v>
      </c>
      <c r="E1669" s="206"/>
      <c r="F1669" s="206" t="s">
        <v>3023</v>
      </c>
      <c r="G1669" s="208" t="s">
        <v>1816</v>
      </c>
      <c r="H1669" s="285"/>
      <c r="I1669" s="364">
        <v>1053200</v>
      </c>
      <c r="J1669" s="434">
        <f t="shared" si="27"/>
        <v>18890021</v>
      </c>
      <c r="K1669" s="419" t="s">
        <v>3019</v>
      </c>
    </row>
    <row r="1670" spans="2:11" s="511" customFormat="1" hidden="1" x14ac:dyDescent="0.25">
      <c r="B1670" s="206">
        <v>17</v>
      </c>
      <c r="C1670" s="435">
        <v>43944</v>
      </c>
      <c r="D1670" s="206" t="s">
        <v>3022</v>
      </c>
      <c r="E1670" s="206"/>
      <c r="F1670" s="206" t="s">
        <v>3026</v>
      </c>
      <c r="G1670" s="208" t="s">
        <v>2882</v>
      </c>
      <c r="H1670" s="285"/>
      <c r="I1670" s="364">
        <v>1200000</v>
      </c>
      <c r="J1670" s="434">
        <f t="shared" si="27"/>
        <v>17690021</v>
      </c>
      <c r="K1670" s="419" t="s">
        <v>2988</v>
      </c>
    </row>
    <row r="1671" spans="2:11" s="511" customFormat="1" hidden="1" x14ac:dyDescent="0.25">
      <c r="B1671" s="206">
        <v>18</v>
      </c>
      <c r="C1671" s="435">
        <v>43944</v>
      </c>
      <c r="D1671" s="206" t="s">
        <v>3030</v>
      </c>
      <c r="E1671" s="206" t="s">
        <v>3031</v>
      </c>
      <c r="F1671" s="206"/>
      <c r="G1671" s="208" t="s">
        <v>559</v>
      </c>
      <c r="H1671" s="349"/>
      <c r="I1671" s="412">
        <v>300000</v>
      </c>
      <c r="J1671" s="434">
        <f t="shared" si="27"/>
        <v>17390021</v>
      </c>
      <c r="K1671" s="419" t="s">
        <v>3032</v>
      </c>
    </row>
    <row r="1672" spans="2:11" s="511" customFormat="1" hidden="1" x14ac:dyDescent="0.25">
      <c r="B1672" s="206">
        <v>19</v>
      </c>
      <c r="C1672" s="435">
        <v>43946</v>
      </c>
      <c r="D1672" s="206" t="s">
        <v>3033</v>
      </c>
      <c r="E1672" s="206"/>
      <c r="F1672" s="206" t="s">
        <v>3034</v>
      </c>
      <c r="G1672" s="208" t="s">
        <v>559</v>
      </c>
      <c r="H1672" s="349">
        <f>300000-272200</f>
        <v>27800</v>
      </c>
      <c r="I1672" s="412"/>
      <c r="J1672" s="434">
        <f t="shared" si="27"/>
        <v>17417821</v>
      </c>
      <c r="K1672" s="419" t="s">
        <v>2985</v>
      </c>
    </row>
    <row r="1673" spans="2:11" s="511" customFormat="1" hidden="1" x14ac:dyDescent="0.25">
      <c r="B1673" s="206">
        <v>20</v>
      </c>
      <c r="C1673" s="435">
        <v>43946</v>
      </c>
      <c r="D1673" s="206" t="s">
        <v>3035</v>
      </c>
      <c r="E1673" s="206"/>
      <c r="F1673" s="206" t="s">
        <v>3036</v>
      </c>
      <c r="G1673" s="208" t="s">
        <v>343</v>
      </c>
      <c r="H1673" s="285"/>
      <c r="I1673" s="364">
        <v>500000</v>
      </c>
      <c r="J1673" s="434">
        <f t="shared" si="27"/>
        <v>16917821</v>
      </c>
      <c r="K1673" s="419" t="s">
        <v>2988</v>
      </c>
    </row>
    <row r="1674" spans="2:11" s="511" customFormat="1" hidden="1" x14ac:dyDescent="0.25">
      <c r="B1674" s="206">
        <v>21</v>
      </c>
      <c r="C1674" s="435">
        <v>43948</v>
      </c>
      <c r="D1674" s="206" t="s">
        <v>3037</v>
      </c>
      <c r="E1674" s="206"/>
      <c r="F1674" s="206" t="s">
        <v>3038</v>
      </c>
      <c r="G1674" s="208" t="s">
        <v>2302</v>
      </c>
      <c r="H1674" s="285"/>
      <c r="I1674" s="364">
        <v>503000</v>
      </c>
      <c r="J1674" s="434">
        <f t="shared" si="27"/>
        <v>16414821</v>
      </c>
      <c r="K1674" s="419" t="s">
        <v>3019</v>
      </c>
    </row>
    <row r="1675" spans="2:11" s="511" customFormat="1" hidden="1" x14ac:dyDescent="0.25">
      <c r="B1675" s="206">
        <v>22</v>
      </c>
      <c r="C1675" s="435">
        <v>43948</v>
      </c>
      <c r="D1675" s="206" t="s">
        <v>3024</v>
      </c>
      <c r="E1675" s="206" t="s">
        <v>3039</v>
      </c>
      <c r="F1675" s="206" t="s">
        <v>3041</v>
      </c>
      <c r="G1675" s="208" t="s">
        <v>681</v>
      </c>
      <c r="H1675" s="285"/>
      <c r="I1675" s="364">
        <v>192000</v>
      </c>
      <c r="J1675" s="434">
        <f t="shared" si="27"/>
        <v>16222821</v>
      </c>
      <c r="K1675" s="419" t="s">
        <v>3040</v>
      </c>
    </row>
    <row r="1676" spans="2:11" s="511" customFormat="1" hidden="1" x14ac:dyDescent="0.25">
      <c r="B1676" s="206">
        <v>23</v>
      </c>
      <c r="C1676" s="435">
        <v>43949</v>
      </c>
      <c r="D1676" s="206" t="s">
        <v>3042</v>
      </c>
      <c r="E1676" s="206"/>
      <c r="F1676" s="206" t="s">
        <v>3043</v>
      </c>
      <c r="G1676" s="208" t="s">
        <v>420</v>
      </c>
      <c r="H1676" s="285"/>
      <c r="I1676" s="364">
        <v>583000</v>
      </c>
      <c r="J1676" s="434">
        <f t="shared" si="27"/>
        <v>15639821</v>
      </c>
      <c r="K1676" s="419" t="s">
        <v>2988</v>
      </c>
    </row>
    <row r="1677" spans="2:11" s="511" customFormat="1" hidden="1" x14ac:dyDescent="0.25">
      <c r="B1677" s="206">
        <v>24</v>
      </c>
      <c r="C1677" s="435">
        <v>43950</v>
      </c>
      <c r="D1677" s="206" t="s">
        <v>3044</v>
      </c>
      <c r="E1677" s="206" t="s">
        <v>3045</v>
      </c>
      <c r="F1677" s="206" t="s">
        <v>3048</v>
      </c>
      <c r="G1677" s="208" t="s">
        <v>3046</v>
      </c>
      <c r="H1677" s="285"/>
      <c r="I1677" s="364">
        <v>38000</v>
      </c>
      <c r="J1677" s="434">
        <f t="shared" si="27"/>
        <v>15601821</v>
      </c>
      <c r="K1677" s="419" t="s">
        <v>3047</v>
      </c>
    </row>
    <row r="1678" spans="2:11" s="511" customFormat="1" hidden="1" x14ac:dyDescent="0.25">
      <c r="B1678" s="206">
        <v>25</v>
      </c>
      <c r="C1678" s="435">
        <v>43950</v>
      </c>
      <c r="D1678" s="206" t="s">
        <v>2952</v>
      </c>
      <c r="E1678" s="206"/>
      <c r="F1678" s="206" t="s">
        <v>3049</v>
      </c>
      <c r="G1678" s="208" t="s">
        <v>2922</v>
      </c>
      <c r="H1678" s="285"/>
      <c r="I1678" s="364">
        <v>367500</v>
      </c>
      <c r="J1678" s="434">
        <f t="shared" si="27"/>
        <v>15234321</v>
      </c>
      <c r="K1678" s="419" t="s">
        <v>2988</v>
      </c>
    </row>
    <row r="1679" spans="2:11" s="511" customFormat="1" hidden="1" x14ac:dyDescent="0.25">
      <c r="B1679" s="206">
        <v>26</v>
      </c>
      <c r="C1679" s="435">
        <v>43951</v>
      </c>
      <c r="D1679" s="206" t="s">
        <v>3050</v>
      </c>
      <c r="E1679" s="206" t="s">
        <v>3051</v>
      </c>
      <c r="F1679" s="206" t="s">
        <v>3053</v>
      </c>
      <c r="G1679" s="208" t="s">
        <v>561</v>
      </c>
      <c r="H1679" s="285"/>
      <c r="I1679" s="364">
        <v>255000</v>
      </c>
      <c r="J1679" s="434">
        <f t="shared" si="27"/>
        <v>14979321</v>
      </c>
      <c r="K1679" s="419" t="s">
        <v>3052</v>
      </c>
    </row>
    <row r="1680" spans="2:11" s="511" customFormat="1" hidden="1" x14ac:dyDescent="0.25">
      <c r="B1680" s="206">
        <v>27</v>
      </c>
      <c r="C1680" s="435">
        <v>43951</v>
      </c>
      <c r="D1680" s="206" t="s">
        <v>3054</v>
      </c>
      <c r="E1680" s="206"/>
      <c r="F1680" s="206" t="s">
        <v>3055</v>
      </c>
      <c r="G1680" s="208" t="s">
        <v>869</v>
      </c>
      <c r="H1680" s="285"/>
      <c r="I1680" s="364">
        <v>1900000</v>
      </c>
      <c r="J1680" s="434">
        <f t="shared" si="27"/>
        <v>13079321</v>
      </c>
      <c r="K1680" s="419" t="s">
        <v>3056</v>
      </c>
    </row>
    <row r="1681" spans="2:11" s="511" customFormat="1" hidden="1" x14ac:dyDescent="0.25">
      <c r="B1681" s="206">
        <v>28</v>
      </c>
      <c r="C1681" s="435">
        <v>43952</v>
      </c>
      <c r="D1681" s="206" t="s">
        <v>3057</v>
      </c>
      <c r="E1681" s="206"/>
      <c r="F1681" s="206" t="s">
        <v>3058</v>
      </c>
      <c r="G1681" s="208" t="s">
        <v>2960</v>
      </c>
      <c r="H1681" s="285"/>
      <c r="I1681" s="364">
        <v>1103836</v>
      </c>
      <c r="J1681" s="434">
        <f t="shared" si="27"/>
        <v>11975485</v>
      </c>
      <c r="K1681" s="419" t="s">
        <v>2988</v>
      </c>
    </row>
    <row r="1682" spans="2:11" s="511" customFormat="1" hidden="1" x14ac:dyDescent="0.25">
      <c r="B1682" s="206">
        <v>29</v>
      </c>
      <c r="C1682" s="435">
        <v>43952</v>
      </c>
      <c r="D1682" s="206" t="s">
        <v>3059</v>
      </c>
      <c r="E1682" s="206"/>
      <c r="F1682" s="206" t="s">
        <v>3060</v>
      </c>
      <c r="G1682" s="208" t="s">
        <v>420</v>
      </c>
      <c r="H1682" s="285"/>
      <c r="I1682" s="364">
        <v>664000</v>
      </c>
      <c r="J1682" s="434">
        <f t="shared" si="27"/>
        <v>11311485</v>
      </c>
      <c r="K1682" s="419" t="s">
        <v>2988</v>
      </c>
    </row>
    <row r="1683" spans="2:11" s="511" customFormat="1" hidden="1" x14ac:dyDescent="0.25">
      <c r="B1683" s="206">
        <v>30</v>
      </c>
      <c r="C1683" s="435">
        <v>43952</v>
      </c>
      <c r="D1683" s="206" t="s">
        <v>3061</v>
      </c>
      <c r="E1683" s="206" t="s">
        <v>3062</v>
      </c>
      <c r="F1683" s="206"/>
      <c r="G1683" s="208" t="s">
        <v>559</v>
      </c>
      <c r="H1683" s="349"/>
      <c r="I1683" s="412">
        <v>40000</v>
      </c>
      <c r="J1683" s="434">
        <f t="shared" si="27"/>
        <v>11271485</v>
      </c>
      <c r="K1683" s="419" t="s">
        <v>3063</v>
      </c>
    </row>
    <row r="1684" spans="2:11" s="511" customFormat="1" hidden="1" x14ac:dyDescent="0.25">
      <c r="B1684" s="206">
        <v>31</v>
      </c>
      <c r="C1684" s="435">
        <v>43956</v>
      </c>
      <c r="D1684" s="206" t="s">
        <v>3064</v>
      </c>
      <c r="E1684" s="206"/>
      <c r="F1684" s="206" t="s">
        <v>3065</v>
      </c>
      <c r="G1684" s="208" t="s">
        <v>559</v>
      </c>
      <c r="H1684" s="349">
        <f>40000-16000</f>
        <v>24000</v>
      </c>
      <c r="I1684" s="412"/>
      <c r="J1684" s="434">
        <f t="shared" si="27"/>
        <v>11295485</v>
      </c>
      <c r="K1684" s="419" t="s">
        <v>2985</v>
      </c>
    </row>
    <row r="1685" spans="2:11" s="511" customFormat="1" hidden="1" x14ac:dyDescent="0.25">
      <c r="B1685" s="206">
        <v>32</v>
      </c>
      <c r="C1685" s="435">
        <v>43956</v>
      </c>
      <c r="D1685" s="206" t="s">
        <v>3066</v>
      </c>
      <c r="E1685" s="206"/>
      <c r="F1685" s="206" t="s">
        <v>3067</v>
      </c>
      <c r="G1685" s="208" t="s">
        <v>559</v>
      </c>
      <c r="H1685" s="285"/>
      <c r="I1685" s="364">
        <v>10000</v>
      </c>
      <c r="J1685" s="434">
        <f t="shared" si="27"/>
        <v>11285485</v>
      </c>
      <c r="K1685" s="419" t="s">
        <v>2988</v>
      </c>
    </row>
    <row r="1686" spans="2:11" s="511" customFormat="1" hidden="1" x14ac:dyDescent="0.25">
      <c r="B1686" s="206">
        <v>33</v>
      </c>
      <c r="C1686" s="435">
        <v>43956</v>
      </c>
      <c r="D1686" s="206" t="s">
        <v>3068</v>
      </c>
      <c r="E1686" s="206" t="s">
        <v>3069</v>
      </c>
      <c r="F1686" s="206" t="s">
        <v>3070</v>
      </c>
      <c r="G1686" s="208" t="s">
        <v>681</v>
      </c>
      <c r="H1686" s="285"/>
      <c r="I1686" s="364">
        <v>128000</v>
      </c>
      <c r="J1686" s="434">
        <f t="shared" si="27"/>
        <v>11157485</v>
      </c>
      <c r="K1686" s="419" t="s">
        <v>3071</v>
      </c>
    </row>
    <row r="1687" spans="2:11" s="511" customFormat="1" hidden="1" x14ac:dyDescent="0.25">
      <c r="B1687" s="206">
        <v>34</v>
      </c>
      <c r="C1687" s="435">
        <v>43957</v>
      </c>
      <c r="D1687" s="206" t="s">
        <v>3072</v>
      </c>
      <c r="E1687" s="206" t="s">
        <v>3073</v>
      </c>
      <c r="F1687" s="206"/>
      <c r="G1687" s="208" t="s">
        <v>2875</v>
      </c>
      <c r="H1687" s="349"/>
      <c r="I1687" s="412">
        <v>300000</v>
      </c>
      <c r="J1687" s="434">
        <f t="shared" si="27"/>
        <v>10857485</v>
      </c>
      <c r="K1687" s="419" t="s">
        <v>3122</v>
      </c>
    </row>
    <row r="1688" spans="2:11" s="511" customFormat="1" hidden="1" x14ac:dyDescent="0.25">
      <c r="B1688" s="206">
        <v>35</v>
      </c>
      <c r="C1688" s="435">
        <v>43958</v>
      </c>
      <c r="D1688" s="206" t="s">
        <v>3074</v>
      </c>
      <c r="E1688" s="206"/>
      <c r="F1688" s="206" t="s">
        <v>3075</v>
      </c>
      <c r="G1688" s="208" t="s">
        <v>2875</v>
      </c>
      <c r="H1688" s="349">
        <v>20000</v>
      </c>
      <c r="I1688" s="412"/>
      <c r="J1688" s="434">
        <f t="shared" si="27"/>
        <v>10877485</v>
      </c>
      <c r="K1688" s="419" t="s">
        <v>2985</v>
      </c>
    </row>
    <row r="1689" spans="2:11" s="511" customFormat="1" hidden="1" x14ac:dyDescent="0.25">
      <c r="B1689" s="206">
        <v>36</v>
      </c>
      <c r="C1689" s="435">
        <v>43958</v>
      </c>
      <c r="D1689" s="206" t="s">
        <v>3076</v>
      </c>
      <c r="E1689" s="206"/>
      <c r="F1689" s="206" t="s">
        <v>3077</v>
      </c>
      <c r="G1689" s="208" t="s">
        <v>869</v>
      </c>
      <c r="H1689" s="285"/>
      <c r="I1689" s="364">
        <v>500000</v>
      </c>
      <c r="J1689" s="434">
        <f t="shared" si="27"/>
        <v>10377485</v>
      </c>
      <c r="K1689" s="419" t="s">
        <v>2988</v>
      </c>
    </row>
    <row r="1690" spans="2:11" s="511" customFormat="1" hidden="1" x14ac:dyDescent="0.25">
      <c r="B1690" s="206">
        <v>37</v>
      </c>
      <c r="C1690" s="435">
        <v>43958</v>
      </c>
      <c r="D1690" s="206" t="s">
        <v>3078</v>
      </c>
      <c r="E1690" s="206"/>
      <c r="F1690" s="206" t="s">
        <v>3079</v>
      </c>
      <c r="G1690" s="208" t="s">
        <v>343</v>
      </c>
      <c r="H1690" s="285"/>
      <c r="I1690" s="364">
        <v>950000</v>
      </c>
      <c r="J1690" s="434">
        <f t="shared" si="27"/>
        <v>9427485</v>
      </c>
      <c r="K1690" s="419" t="s">
        <v>2988</v>
      </c>
    </row>
    <row r="1691" spans="2:11" s="511" customFormat="1" hidden="1" x14ac:dyDescent="0.25">
      <c r="B1691" s="206">
        <v>38</v>
      </c>
      <c r="C1691" s="435">
        <v>43962</v>
      </c>
      <c r="D1691" s="206" t="s">
        <v>3080</v>
      </c>
      <c r="E1691" s="206"/>
      <c r="F1691" s="206" t="s">
        <v>3081</v>
      </c>
      <c r="G1691" s="208" t="s">
        <v>2891</v>
      </c>
      <c r="H1691" s="285"/>
      <c r="I1691" s="364">
        <v>1389000</v>
      </c>
      <c r="J1691" s="434">
        <f t="shared" si="27"/>
        <v>8038485</v>
      </c>
      <c r="K1691" s="419" t="s">
        <v>2988</v>
      </c>
    </row>
    <row r="1692" spans="2:11" s="511" customFormat="1" hidden="1" x14ac:dyDescent="0.25">
      <c r="B1692" s="206">
        <v>39</v>
      </c>
      <c r="C1692" s="435">
        <v>43962</v>
      </c>
      <c r="D1692" s="206" t="s">
        <v>3083</v>
      </c>
      <c r="E1692" s="206" t="s">
        <v>3082</v>
      </c>
      <c r="F1692" s="206" t="s">
        <v>3087</v>
      </c>
      <c r="G1692" s="208" t="s">
        <v>681</v>
      </c>
      <c r="H1692" s="285"/>
      <c r="I1692" s="364">
        <v>138000</v>
      </c>
      <c r="J1692" s="434">
        <f t="shared" si="27"/>
        <v>7900485</v>
      </c>
      <c r="K1692" s="419" t="s">
        <v>3084</v>
      </c>
    </row>
    <row r="1693" spans="2:11" s="511" customFormat="1" hidden="1" x14ac:dyDescent="0.25">
      <c r="B1693" s="206">
        <v>40</v>
      </c>
      <c r="C1693" s="435">
        <v>43962</v>
      </c>
      <c r="D1693" s="206" t="s">
        <v>3085</v>
      </c>
      <c r="E1693" s="206" t="s">
        <v>3086</v>
      </c>
      <c r="F1693" s="206"/>
      <c r="G1693" s="208" t="s">
        <v>559</v>
      </c>
      <c r="H1693" s="285"/>
      <c r="I1693" s="412">
        <v>40000</v>
      </c>
      <c r="J1693" s="434">
        <f t="shared" si="27"/>
        <v>7860485</v>
      </c>
      <c r="K1693" s="419" t="s">
        <v>3088</v>
      </c>
    </row>
    <row r="1694" spans="2:11" s="511" customFormat="1" hidden="1" x14ac:dyDescent="0.25">
      <c r="B1694" s="206">
        <v>41</v>
      </c>
      <c r="C1694" s="435">
        <v>43962</v>
      </c>
      <c r="D1694" s="206" t="s">
        <v>3101</v>
      </c>
      <c r="E1694" s="206"/>
      <c r="F1694" s="206" t="s">
        <v>3090</v>
      </c>
      <c r="G1694" s="208" t="s">
        <v>74</v>
      </c>
      <c r="H1694" s="285"/>
      <c r="I1694" s="210">
        <v>5900000</v>
      </c>
      <c r="J1694" s="434">
        <f t="shared" si="27"/>
        <v>1960485</v>
      </c>
      <c r="K1694" s="419" t="s">
        <v>2988</v>
      </c>
    </row>
    <row r="1695" spans="2:11" s="511" customFormat="1" hidden="1" x14ac:dyDescent="0.25">
      <c r="B1695" s="206">
        <v>42</v>
      </c>
      <c r="C1695" s="435">
        <v>43963</v>
      </c>
      <c r="D1695" s="206" t="s">
        <v>3089</v>
      </c>
      <c r="E1695" s="206"/>
      <c r="F1695" s="206" t="s">
        <v>3095</v>
      </c>
      <c r="G1695" s="208" t="s">
        <v>559</v>
      </c>
      <c r="H1695" s="349">
        <v>2000</v>
      </c>
      <c r="I1695" s="210"/>
      <c r="J1695" s="434">
        <f t="shared" si="27"/>
        <v>1962485</v>
      </c>
      <c r="K1695" s="419" t="s">
        <v>2985</v>
      </c>
    </row>
    <row r="1696" spans="2:11" s="511" customFormat="1" hidden="1" x14ac:dyDescent="0.25">
      <c r="B1696" s="206">
        <v>43</v>
      </c>
      <c r="C1696" s="435">
        <v>43963</v>
      </c>
      <c r="D1696" s="206" t="s">
        <v>3091</v>
      </c>
      <c r="E1696" s="206" t="s">
        <v>3092</v>
      </c>
      <c r="F1696" s="206"/>
      <c r="G1696" s="208" t="s">
        <v>2875</v>
      </c>
      <c r="H1696" s="285"/>
      <c r="I1696" s="412">
        <v>281000</v>
      </c>
      <c r="J1696" s="434">
        <f t="shared" si="27"/>
        <v>1681485</v>
      </c>
      <c r="K1696" s="419" t="s">
        <v>3093</v>
      </c>
    </row>
    <row r="1697" spans="2:11" s="511" customFormat="1" hidden="1" x14ac:dyDescent="0.25">
      <c r="B1697" s="206">
        <v>44</v>
      </c>
      <c r="C1697" s="435">
        <v>43964</v>
      </c>
      <c r="D1697" s="206" t="s">
        <v>3096</v>
      </c>
      <c r="E1697" s="206" t="s">
        <v>3097</v>
      </c>
      <c r="F1697" s="206"/>
      <c r="G1697" s="208" t="s">
        <v>1885</v>
      </c>
      <c r="H1697" s="285"/>
      <c r="I1697" s="210">
        <v>100000</v>
      </c>
      <c r="J1697" s="434">
        <f t="shared" si="27"/>
        <v>1581485</v>
      </c>
      <c r="K1697" s="419" t="s">
        <v>3098</v>
      </c>
    </row>
    <row r="1698" spans="2:11" s="511" customFormat="1" hidden="1" x14ac:dyDescent="0.25">
      <c r="B1698" s="206">
        <v>45</v>
      </c>
      <c r="C1698" s="435">
        <v>43963</v>
      </c>
      <c r="D1698" s="206" t="s">
        <v>3103</v>
      </c>
      <c r="E1698" s="206" t="s">
        <v>3104</v>
      </c>
      <c r="F1698" s="351" t="s">
        <v>3118</v>
      </c>
      <c r="G1698" s="208" t="s">
        <v>1885</v>
      </c>
      <c r="H1698" s="285"/>
      <c r="I1698" s="210">
        <v>35000</v>
      </c>
      <c r="J1698" s="434">
        <f t="shared" si="27"/>
        <v>1546485</v>
      </c>
      <c r="K1698" s="424" t="s">
        <v>3105</v>
      </c>
    </row>
    <row r="1699" spans="2:11" s="511" customFormat="1" hidden="1" x14ac:dyDescent="0.25">
      <c r="B1699" s="206">
        <v>46</v>
      </c>
      <c r="C1699" s="435">
        <v>43964</v>
      </c>
      <c r="D1699" s="206" t="s">
        <v>3094</v>
      </c>
      <c r="E1699" s="206"/>
      <c r="F1699" s="206" t="s">
        <v>3100</v>
      </c>
      <c r="G1699" s="208" t="s">
        <v>2875</v>
      </c>
      <c r="H1699" s="285"/>
      <c r="I1699" s="412">
        <f>326500-281000</f>
        <v>45500</v>
      </c>
      <c r="J1699" s="434">
        <f t="shared" si="27"/>
        <v>1500985</v>
      </c>
      <c r="K1699" s="419" t="s">
        <v>3110</v>
      </c>
    </row>
    <row r="1700" spans="2:11" s="511" customFormat="1" hidden="1" x14ac:dyDescent="0.25">
      <c r="B1700" s="206">
        <v>47</v>
      </c>
      <c r="C1700" s="435">
        <v>43964</v>
      </c>
      <c r="D1700" s="206" t="s">
        <v>3099</v>
      </c>
      <c r="E1700" s="206"/>
      <c r="F1700" s="206" t="s">
        <v>3102</v>
      </c>
      <c r="G1700" s="208" t="s">
        <v>1885</v>
      </c>
      <c r="H1700" s="285">
        <v>4000</v>
      </c>
      <c r="I1700" s="210"/>
      <c r="J1700" s="434">
        <f t="shared" si="27"/>
        <v>1504985</v>
      </c>
      <c r="K1700" s="419" t="s">
        <v>2985</v>
      </c>
    </row>
    <row r="1701" spans="2:11" s="511" customFormat="1" hidden="1" x14ac:dyDescent="0.25">
      <c r="B1701" s="206">
        <v>48</v>
      </c>
      <c r="C1701" s="435">
        <v>43964</v>
      </c>
      <c r="D1701" s="206" t="s">
        <v>3103</v>
      </c>
      <c r="E1701" s="206" t="s">
        <v>3106</v>
      </c>
      <c r="F1701" s="351" t="s">
        <v>3118</v>
      </c>
      <c r="G1701" s="208" t="s">
        <v>1885</v>
      </c>
      <c r="H1701" s="285"/>
      <c r="I1701" s="210">
        <v>25000</v>
      </c>
      <c r="J1701" s="434">
        <f t="shared" si="27"/>
        <v>1479985</v>
      </c>
      <c r="K1701" s="424" t="s">
        <v>3107</v>
      </c>
    </row>
    <row r="1702" spans="2:11" s="511" customFormat="1" hidden="1" x14ac:dyDescent="0.25">
      <c r="B1702" s="206">
        <v>49</v>
      </c>
      <c r="C1702" s="435">
        <v>43964</v>
      </c>
      <c r="D1702" s="206" t="s">
        <v>3108</v>
      </c>
      <c r="E1702" s="206"/>
      <c r="F1702" s="206" t="s">
        <v>3109</v>
      </c>
      <c r="G1702" s="208" t="s">
        <v>787</v>
      </c>
      <c r="H1702" s="285"/>
      <c r="I1702" s="210">
        <v>720893</v>
      </c>
      <c r="J1702" s="434">
        <f t="shared" si="27"/>
        <v>759092</v>
      </c>
      <c r="K1702" s="419" t="s">
        <v>2988</v>
      </c>
    </row>
    <row r="1703" spans="2:11" s="511" customFormat="1" hidden="1" x14ac:dyDescent="0.25">
      <c r="B1703" s="206">
        <v>50</v>
      </c>
      <c r="C1703" s="436">
        <v>43965</v>
      </c>
      <c r="D1703" s="377" t="s">
        <v>3024</v>
      </c>
      <c r="E1703" s="377" t="s">
        <v>3111</v>
      </c>
      <c r="F1703" s="377"/>
      <c r="G1703" s="437" t="s">
        <v>681</v>
      </c>
      <c r="H1703" s="363"/>
      <c r="I1703" s="364">
        <v>192000</v>
      </c>
      <c r="J1703" s="434">
        <f t="shared" si="27"/>
        <v>567092</v>
      </c>
      <c r="K1703" s="438" t="s">
        <v>3242</v>
      </c>
    </row>
    <row r="1704" spans="2:11" s="511" customFormat="1" hidden="1" x14ac:dyDescent="0.25">
      <c r="B1704" s="206">
        <v>51</v>
      </c>
      <c r="C1704" s="435">
        <v>43965</v>
      </c>
      <c r="D1704" s="206" t="s">
        <v>3112</v>
      </c>
      <c r="E1704" s="206" t="s">
        <v>3113</v>
      </c>
      <c r="F1704" s="206" t="s">
        <v>3117</v>
      </c>
      <c r="G1704" s="208" t="s">
        <v>1930</v>
      </c>
      <c r="H1704" s="285"/>
      <c r="I1704" s="210">
        <v>450000</v>
      </c>
      <c r="J1704" s="434">
        <f t="shared" si="27"/>
        <v>117092</v>
      </c>
      <c r="K1704" s="419" t="s">
        <v>3114</v>
      </c>
    </row>
    <row r="1705" spans="2:11" s="511" customFormat="1" hidden="1" x14ac:dyDescent="0.25">
      <c r="B1705" s="206">
        <v>52</v>
      </c>
      <c r="C1705" s="435">
        <v>43965</v>
      </c>
      <c r="D1705" s="206" t="s">
        <v>3103</v>
      </c>
      <c r="E1705" s="206" t="s">
        <v>3115</v>
      </c>
      <c r="F1705" s="351" t="s">
        <v>3118</v>
      </c>
      <c r="G1705" s="208" t="s">
        <v>1885</v>
      </c>
      <c r="H1705" s="285"/>
      <c r="I1705" s="210">
        <v>25000</v>
      </c>
      <c r="J1705" s="434">
        <f t="shared" si="27"/>
        <v>92092</v>
      </c>
      <c r="K1705" s="419" t="s">
        <v>3116</v>
      </c>
    </row>
    <row r="1706" spans="2:11" s="511" customFormat="1" hidden="1" x14ac:dyDescent="0.25">
      <c r="B1706" s="206">
        <v>53</v>
      </c>
      <c r="C1706" s="435"/>
      <c r="D1706" s="206"/>
      <c r="E1706" s="206"/>
      <c r="F1706" s="206"/>
      <c r="G1706" s="208"/>
      <c r="H1706" s="285"/>
      <c r="I1706" s="210"/>
      <c r="J1706" s="434">
        <f t="shared" si="27"/>
        <v>92092</v>
      </c>
      <c r="K1706" s="419"/>
    </row>
    <row r="1707" spans="2:11" s="511" customFormat="1" hidden="1" x14ac:dyDescent="0.25">
      <c r="B1707" s="206">
        <v>54</v>
      </c>
      <c r="C1707" s="435"/>
      <c r="D1707" s="206" t="s">
        <v>3119</v>
      </c>
      <c r="E1707" s="206"/>
      <c r="F1707" s="206"/>
      <c r="G1707" s="208"/>
      <c r="H1707" s="285"/>
      <c r="I1707" s="210"/>
      <c r="J1707" s="434">
        <f t="shared" ref="J1707:J1715" si="28">J1706+H1707-I1707</f>
        <v>92092</v>
      </c>
      <c r="K1707" s="419"/>
    </row>
    <row r="1708" spans="2:11" s="511" customFormat="1" hidden="1" x14ac:dyDescent="0.25">
      <c r="B1708" s="206">
        <v>55</v>
      </c>
      <c r="C1708" s="435"/>
      <c r="D1708" s="206" t="s">
        <v>3120</v>
      </c>
      <c r="E1708" s="206"/>
      <c r="F1708" s="206"/>
      <c r="G1708" s="208"/>
      <c r="H1708" s="285"/>
      <c r="I1708" s="210"/>
      <c r="J1708" s="434">
        <f t="shared" si="28"/>
        <v>92092</v>
      </c>
      <c r="K1708" s="419"/>
    </row>
    <row r="1709" spans="2:11" s="511" customFormat="1" hidden="1" x14ac:dyDescent="0.25">
      <c r="B1709" s="206">
        <v>56</v>
      </c>
      <c r="C1709" s="435"/>
      <c r="D1709" s="206"/>
      <c r="E1709" s="206"/>
      <c r="F1709" s="206"/>
      <c r="G1709" s="208"/>
      <c r="H1709" s="285"/>
      <c r="I1709" s="210"/>
      <c r="J1709" s="434">
        <f t="shared" si="28"/>
        <v>92092</v>
      </c>
      <c r="K1709" s="419"/>
    </row>
    <row r="1710" spans="2:11" s="511" customFormat="1" hidden="1" x14ac:dyDescent="0.25">
      <c r="B1710" s="206">
        <v>1</v>
      </c>
      <c r="C1710" s="435"/>
      <c r="D1710" s="429" t="s">
        <v>3125</v>
      </c>
      <c r="E1710" s="206"/>
      <c r="F1710" s="206"/>
      <c r="G1710" s="208"/>
      <c r="H1710" s="285">
        <v>24715908</v>
      </c>
      <c r="I1710" s="210"/>
      <c r="J1710" s="434">
        <f t="shared" si="28"/>
        <v>24808000</v>
      </c>
      <c r="K1710" s="419"/>
    </row>
    <row r="1711" spans="2:11" s="511" customFormat="1" hidden="1" x14ac:dyDescent="0.25">
      <c r="B1711" s="206">
        <v>2</v>
      </c>
      <c r="C1711" s="435">
        <v>43966</v>
      </c>
      <c r="D1711" s="206" t="s">
        <v>3126</v>
      </c>
      <c r="E1711" s="206"/>
      <c r="F1711" s="206" t="s">
        <v>3129</v>
      </c>
      <c r="G1711" s="208" t="s">
        <v>1816</v>
      </c>
      <c r="H1711" s="285"/>
      <c r="I1711" s="210">
        <v>1309200</v>
      </c>
      <c r="J1711" s="434">
        <f t="shared" si="28"/>
        <v>23498800</v>
      </c>
      <c r="K1711" s="212" t="s">
        <v>2988</v>
      </c>
    </row>
    <row r="1712" spans="2:11" s="511" customFormat="1" hidden="1" x14ac:dyDescent="0.25">
      <c r="B1712" s="206">
        <v>3</v>
      </c>
      <c r="C1712" s="435">
        <v>43966</v>
      </c>
      <c r="D1712" s="206" t="s">
        <v>3127</v>
      </c>
      <c r="E1712" s="206"/>
      <c r="F1712" s="206" t="s">
        <v>3128</v>
      </c>
      <c r="G1712" s="208" t="s">
        <v>2882</v>
      </c>
      <c r="H1712" s="285"/>
      <c r="I1712" s="210">
        <v>1805854</v>
      </c>
      <c r="J1712" s="434">
        <f t="shared" si="28"/>
        <v>21692946</v>
      </c>
      <c r="K1712" s="212" t="s">
        <v>2988</v>
      </c>
    </row>
    <row r="1713" spans="2:11" s="511" customFormat="1" hidden="1" x14ac:dyDescent="0.25">
      <c r="B1713" s="206">
        <v>4</v>
      </c>
      <c r="C1713" s="435">
        <v>43969</v>
      </c>
      <c r="D1713" s="206" t="s">
        <v>3130</v>
      </c>
      <c r="E1713" s="206" t="s">
        <v>3131</v>
      </c>
      <c r="F1713" s="206" t="s">
        <v>3132</v>
      </c>
      <c r="G1713" s="208" t="s">
        <v>3046</v>
      </c>
      <c r="H1713" s="285"/>
      <c r="I1713" s="210">
        <v>38000</v>
      </c>
      <c r="J1713" s="434">
        <f t="shared" si="28"/>
        <v>21654946</v>
      </c>
      <c r="K1713" s="212" t="s">
        <v>3221</v>
      </c>
    </row>
    <row r="1714" spans="2:11" s="511" customFormat="1" hidden="1" x14ac:dyDescent="0.25">
      <c r="B1714" s="206">
        <v>5</v>
      </c>
      <c r="C1714" s="435">
        <v>43969</v>
      </c>
      <c r="D1714" s="206" t="s">
        <v>3133</v>
      </c>
      <c r="E1714" s="206"/>
      <c r="F1714" s="206" t="s">
        <v>3134</v>
      </c>
      <c r="G1714" s="208" t="s">
        <v>3135</v>
      </c>
      <c r="H1714" s="285"/>
      <c r="I1714" s="210">
        <v>391500</v>
      </c>
      <c r="J1714" s="434">
        <f t="shared" si="28"/>
        <v>21263446</v>
      </c>
      <c r="K1714" s="212" t="s">
        <v>2988</v>
      </c>
    </row>
    <row r="1715" spans="2:11" s="511" customFormat="1" hidden="1" x14ac:dyDescent="0.25">
      <c r="B1715" s="206">
        <v>6</v>
      </c>
      <c r="C1715" s="435">
        <v>43970</v>
      </c>
      <c r="D1715" s="206" t="s">
        <v>3136</v>
      </c>
      <c r="E1715" s="206"/>
      <c r="F1715" s="206" t="s">
        <v>3137</v>
      </c>
      <c r="G1715" s="208" t="s">
        <v>3138</v>
      </c>
      <c r="H1715" s="285"/>
      <c r="I1715" s="210">
        <v>813000</v>
      </c>
      <c r="J1715" s="434">
        <f t="shared" si="28"/>
        <v>20450446</v>
      </c>
      <c r="K1715" s="212" t="s">
        <v>2988</v>
      </c>
    </row>
    <row r="1716" spans="2:11" s="511" customFormat="1" hidden="1" x14ac:dyDescent="0.25">
      <c r="B1716" s="206">
        <v>7</v>
      </c>
      <c r="C1716" s="435">
        <v>43969</v>
      </c>
      <c r="D1716" s="206" t="s">
        <v>3139</v>
      </c>
      <c r="E1716" s="206" t="s">
        <v>3154</v>
      </c>
      <c r="F1716" s="206" t="s">
        <v>3155</v>
      </c>
      <c r="G1716" s="208" t="s">
        <v>1885</v>
      </c>
      <c r="H1716" s="285"/>
      <c r="I1716" s="210">
        <v>20000</v>
      </c>
      <c r="J1716" s="434">
        <f t="shared" ref="J1716:J1768" si="29">J1715+H1716-I1716</f>
        <v>20430446</v>
      </c>
      <c r="K1716" s="212" t="s">
        <v>3222</v>
      </c>
    </row>
    <row r="1717" spans="2:11" s="511" customFormat="1" hidden="1" x14ac:dyDescent="0.25">
      <c r="B1717" s="206">
        <v>8</v>
      </c>
      <c r="C1717" s="435">
        <v>43970</v>
      </c>
      <c r="D1717" s="206" t="s">
        <v>3139</v>
      </c>
      <c r="E1717" s="206" t="s">
        <v>3167</v>
      </c>
      <c r="F1717" s="206" t="s">
        <v>3155</v>
      </c>
      <c r="G1717" s="208" t="s">
        <v>1885</v>
      </c>
      <c r="H1717" s="285"/>
      <c r="I1717" s="210">
        <v>20000</v>
      </c>
      <c r="J1717" s="434">
        <f t="shared" si="29"/>
        <v>20410446</v>
      </c>
      <c r="K1717" s="212" t="s">
        <v>3225</v>
      </c>
    </row>
    <row r="1718" spans="2:11" s="511" customFormat="1" hidden="1" x14ac:dyDescent="0.25">
      <c r="B1718" s="206">
        <v>9</v>
      </c>
      <c r="C1718" s="435">
        <v>43971</v>
      </c>
      <c r="D1718" s="206" t="s">
        <v>3140</v>
      </c>
      <c r="E1718" s="206" t="s">
        <v>3168</v>
      </c>
      <c r="F1718" s="206" t="s">
        <v>3156</v>
      </c>
      <c r="G1718" s="208" t="s">
        <v>681</v>
      </c>
      <c r="H1718" s="285"/>
      <c r="I1718" s="210">
        <v>128000</v>
      </c>
      <c r="J1718" s="434">
        <f t="shared" si="29"/>
        <v>20282446</v>
      </c>
      <c r="K1718" s="212" t="s">
        <v>3223</v>
      </c>
    </row>
    <row r="1719" spans="2:11" s="511" customFormat="1" hidden="1" x14ac:dyDescent="0.25">
      <c r="B1719" s="206">
        <v>10</v>
      </c>
      <c r="C1719" s="435">
        <v>43971</v>
      </c>
      <c r="D1719" s="206" t="s">
        <v>3139</v>
      </c>
      <c r="E1719" s="206" t="s">
        <v>3169</v>
      </c>
      <c r="F1719" s="206" t="s">
        <v>3155</v>
      </c>
      <c r="G1719" s="208" t="s">
        <v>1885</v>
      </c>
      <c r="H1719" s="285"/>
      <c r="I1719" s="210">
        <v>25000</v>
      </c>
      <c r="J1719" s="434">
        <f t="shared" si="29"/>
        <v>20257446</v>
      </c>
      <c r="K1719" s="212" t="s">
        <v>3224</v>
      </c>
    </row>
    <row r="1720" spans="2:11" s="511" customFormat="1" hidden="1" x14ac:dyDescent="0.25">
      <c r="B1720" s="206">
        <v>11</v>
      </c>
      <c r="C1720" s="435">
        <v>43972</v>
      </c>
      <c r="D1720" s="206" t="s">
        <v>3141</v>
      </c>
      <c r="E1720" s="206"/>
      <c r="F1720" s="206" t="s">
        <v>3157</v>
      </c>
      <c r="G1720" s="208" t="s">
        <v>869</v>
      </c>
      <c r="H1720" s="285"/>
      <c r="I1720" s="210">
        <v>200000</v>
      </c>
      <c r="J1720" s="434">
        <f t="shared" si="29"/>
        <v>20057446</v>
      </c>
      <c r="K1720" s="212" t="s">
        <v>2988</v>
      </c>
    </row>
    <row r="1721" spans="2:11" s="511" customFormat="1" hidden="1" x14ac:dyDescent="0.25">
      <c r="B1721" s="206">
        <v>12</v>
      </c>
      <c r="C1721" s="435">
        <v>43972</v>
      </c>
      <c r="D1721" s="206" t="s">
        <v>3142</v>
      </c>
      <c r="E1721" s="206"/>
      <c r="F1721" s="206" t="s">
        <v>3158</v>
      </c>
      <c r="G1721" s="208" t="s">
        <v>2891</v>
      </c>
      <c r="H1721" s="285"/>
      <c r="I1721" s="210">
        <v>2077512</v>
      </c>
      <c r="J1721" s="434">
        <f t="shared" si="29"/>
        <v>17979934</v>
      </c>
      <c r="K1721" s="212" t="s">
        <v>2988</v>
      </c>
    </row>
    <row r="1722" spans="2:11" s="511" customFormat="1" hidden="1" x14ac:dyDescent="0.25">
      <c r="B1722" s="206">
        <v>13</v>
      </c>
      <c r="C1722" s="435">
        <v>43972</v>
      </c>
      <c r="D1722" s="206" t="s">
        <v>3143</v>
      </c>
      <c r="E1722" s="206"/>
      <c r="F1722" s="206" t="s">
        <v>3159</v>
      </c>
      <c r="G1722" s="208" t="s">
        <v>343</v>
      </c>
      <c r="H1722" s="285"/>
      <c r="I1722" s="210">
        <v>850000</v>
      </c>
      <c r="J1722" s="434">
        <f t="shared" si="29"/>
        <v>17129934</v>
      </c>
      <c r="K1722" s="212" t="s">
        <v>2988</v>
      </c>
    </row>
    <row r="1723" spans="2:11" s="511" customFormat="1" hidden="1" x14ac:dyDescent="0.25">
      <c r="B1723" s="206">
        <v>14</v>
      </c>
      <c r="C1723" s="435">
        <v>43972</v>
      </c>
      <c r="D1723" s="206" t="s">
        <v>3144</v>
      </c>
      <c r="E1723" s="206"/>
      <c r="F1723" s="206" t="s">
        <v>3160</v>
      </c>
      <c r="G1723" s="208" t="s">
        <v>2320</v>
      </c>
      <c r="H1723" s="285"/>
      <c r="I1723" s="210">
        <v>210000</v>
      </c>
      <c r="J1723" s="434">
        <f t="shared" si="29"/>
        <v>16919934</v>
      </c>
      <c r="K1723" s="212" t="s">
        <v>2988</v>
      </c>
    </row>
    <row r="1724" spans="2:11" s="511" customFormat="1" hidden="1" x14ac:dyDescent="0.25">
      <c r="B1724" s="206">
        <v>15</v>
      </c>
      <c r="C1724" s="435">
        <v>43972</v>
      </c>
      <c r="D1724" s="206" t="s">
        <v>3145</v>
      </c>
      <c r="E1724" s="206"/>
      <c r="F1724" s="206" t="s">
        <v>3161</v>
      </c>
      <c r="G1724" s="208" t="s">
        <v>2320</v>
      </c>
      <c r="H1724" s="285"/>
      <c r="I1724" s="210">
        <v>330000</v>
      </c>
      <c r="J1724" s="434">
        <f t="shared" si="29"/>
        <v>16589934</v>
      </c>
      <c r="K1724" s="212" t="s">
        <v>2988</v>
      </c>
    </row>
    <row r="1725" spans="2:11" s="511" customFormat="1" hidden="1" x14ac:dyDescent="0.25">
      <c r="B1725" s="206">
        <v>16</v>
      </c>
      <c r="C1725" s="435">
        <v>43972</v>
      </c>
      <c r="D1725" s="206" t="s">
        <v>3146</v>
      </c>
      <c r="E1725" s="206"/>
      <c r="F1725" s="206" t="s">
        <v>3162</v>
      </c>
      <c r="G1725" s="208" t="s">
        <v>2320</v>
      </c>
      <c r="H1725" s="285"/>
      <c r="I1725" s="210">
        <v>255000</v>
      </c>
      <c r="J1725" s="434">
        <f t="shared" si="29"/>
        <v>16334934</v>
      </c>
      <c r="K1725" s="212" t="s">
        <v>2988</v>
      </c>
    </row>
    <row r="1726" spans="2:11" s="511" customFormat="1" hidden="1" x14ac:dyDescent="0.25">
      <c r="B1726" s="206">
        <v>17</v>
      </c>
      <c r="C1726" s="435">
        <v>43972</v>
      </c>
      <c r="D1726" s="206" t="s">
        <v>3147</v>
      </c>
      <c r="E1726" s="206"/>
      <c r="F1726" s="206" t="s">
        <v>3163</v>
      </c>
      <c r="G1726" s="208" t="s">
        <v>2320</v>
      </c>
      <c r="H1726" s="285"/>
      <c r="I1726" s="210">
        <v>300000</v>
      </c>
      <c r="J1726" s="434">
        <f t="shared" si="29"/>
        <v>16034934</v>
      </c>
      <c r="K1726" s="212" t="s">
        <v>2988</v>
      </c>
    </row>
    <row r="1727" spans="2:11" s="511" customFormat="1" hidden="1" x14ac:dyDescent="0.25">
      <c r="B1727" s="206">
        <v>18</v>
      </c>
      <c r="C1727" s="435">
        <v>43972</v>
      </c>
      <c r="D1727" s="206" t="s">
        <v>3148</v>
      </c>
      <c r="E1727" s="206" t="s">
        <v>3170</v>
      </c>
      <c r="F1727" s="206" t="s">
        <v>3164</v>
      </c>
      <c r="G1727" s="208" t="s">
        <v>561</v>
      </c>
      <c r="H1727" s="285"/>
      <c r="I1727" s="210">
        <v>245000</v>
      </c>
      <c r="J1727" s="434">
        <f t="shared" si="29"/>
        <v>15789934</v>
      </c>
      <c r="K1727" s="212" t="s">
        <v>3226</v>
      </c>
    </row>
    <row r="1728" spans="2:11" s="511" customFormat="1" hidden="1" x14ac:dyDescent="0.25">
      <c r="B1728" s="206">
        <v>19</v>
      </c>
      <c r="C1728" s="435">
        <v>43972</v>
      </c>
      <c r="D1728" s="206" t="s">
        <v>3149</v>
      </c>
      <c r="E1728" s="206"/>
      <c r="F1728" s="206"/>
      <c r="G1728" s="208" t="s">
        <v>3046</v>
      </c>
      <c r="H1728" s="285">
        <v>21800</v>
      </c>
      <c r="I1728" s="210"/>
      <c r="J1728" s="434">
        <f t="shared" si="29"/>
        <v>15811734</v>
      </c>
      <c r="K1728" s="212" t="s">
        <v>3227</v>
      </c>
    </row>
    <row r="1729" spans="2:11" s="511" customFormat="1" hidden="1" x14ac:dyDescent="0.25">
      <c r="B1729" s="206">
        <v>20</v>
      </c>
      <c r="C1729" s="435">
        <v>43972</v>
      </c>
      <c r="D1729" s="206" t="s">
        <v>3150</v>
      </c>
      <c r="E1729" s="206" t="s">
        <v>3171</v>
      </c>
      <c r="F1729" s="206" t="s">
        <v>3165</v>
      </c>
      <c r="G1729" s="208" t="s">
        <v>1885</v>
      </c>
      <c r="H1729" s="285"/>
      <c r="I1729" s="210">
        <v>20000</v>
      </c>
      <c r="J1729" s="434">
        <f t="shared" si="29"/>
        <v>15791734</v>
      </c>
      <c r="K1729" s="212" t="s">
        <v>3228</v>
      </c>
    </row>
    <row r="1730" spans="2:11" s="511" customFormat="1" hidden="1" x14ac:dyDescent="0.25">
      <c r="B1730" s="206">
        <v>21</v>
      </c>
      <c r="C1730" s="435">
        <v>43977</v>
      </c>
      <c r="D1730" s="206" t="s">
        <v>3151</v>
      </c>
      <c r="E1730" s="206" t="s">
        <v>3172</v>
      </c>
      <c r="F1730" s="206" t="s">
        <v>3166</v>
      </c>
      <c r="G1730" s="208" t="s">
        <v>1885</v>
      </c>
      <c r="H1730" s="285"/>
      <c r="I1730" s="210">
        <v>113597</v>
      </c>
      <c r="J1730" s="434">
        <f t="shared" si="29"/>
        <v>15678137</v>
      </c>
      <c r="K1730" s="212" t="s">
        <v>3229</v>
      </c>
    </row>
    <row r="1731" spans="2:11" s="511" customFormat="1" hidden="1" x14ac:dyDescent="0.25">
      <c r="B1731" s="206">
        <v>22</v>
      </c>
      <c r="C1731" s="435">
        <v>43977</v>
      </c>
      <c r="D1731" s="206" t="s">
        <v>3152</v>
      </c>
      <c r="E1731" s="206"/>
      <c r="F1731" s="206" t="s">
        <v>3188</v>
      </c>
      <c r="G1731" s="208" t="s">
        <v>1885</v>
      </c>
      <c r="H1731" s="285"/>
      <c r="I1731" s="210">
        <v>75000</v>
      </c>
      <c r="J1731" s="434">
        <f t="shared" si="29"/>
        <v>15603137</v>
      </c>
      <c r="K1731" s="212" t="s">
        <v>2988</v>
      </c>
    </row>
    <row r="1732" spans="2:11" s="511" customFormat="1" hidden="1" x14ac:dyDescent="0.25">
      <c r="B1732" s="206">
        <v>23</v>
      </c>
      <c r="C1732" s="435">
        <v>43977</v>
      </c>
      <c r="D1732" s="206" t="s">
        <v>3153</v>
      </c>
      <c r="E1732" s="206"/>
      <c r="F1732" s="206" t="s">
        <v>3189</v>
      </c>
      <c r="G1732" s="208" t="s">
        <v>1885</v>
      </c>
      <c r="H1732" s="285"/>
      <c r="I1732" s="210">
        <v>54000</v>
      </c>
      <c r="J1732" s="434">
        <f t="shared" si="29"/>
        <v>15549137</v>
      </c>
      <c r="K1732" s="212" t="s">
        <v>2988</v>
      </c>
    </row>
    <row r="1733" spans="2:11" s="511" customFormat="1" hidden="1" x14ac:dyDescent="0.25">
      <c r="B1733" s="206">
        <v>24</v>
      </c>
      <c r="C1733" s="435">
        <v>43978</v>
      </c>
      <c r="D1733" s="206" t="s">
        <v>3173</v>
      </c>
      <c r="E1733" s="206"/>
      <c r="F1733" s="206"/>
      <c r="G1733" s="208" t="s">
        <v>1885</v>
      </c>
      <c r="H1733" s="285"/>
      <c r="I1733" s="210">
        <v>500</v>
      </c>
      <c r="J1733" s="434">
        <f t="shared" si="29"/>
        <v>15548637</v>
      </c>
      <c r="K1733" s="212" t="s">
        <v>3230</v>
      </c>
    </row>
    <row r="1734" spans="2:11" s="511" customFormat="1" hidden="1" x14ac:dyDescent="0.25">
      <c r="B1734" s="206">
        <v>25</v>
      </c>
      <c r="C1734" s="436">
        <v>43979</v>
      </c>
      <c r="D1734" s="439" t="s">
        <v>3183</v>
      </c>
      <c r="E1734" s="377" t="s">
        <v>3184</v>
      </c>
      <c r="F1734" s="377" t="s">
        <v>3255</v>
      </c>
      <c r="G1734" s="437" t="s">
        <v>1930</v>
      </c>
      <c r="H1734" s="363"/>
      <c r="I1734" s="364">
        <v>450000</v>
      </c>
      <c r="J1734" s="434">
        <f t="shared" si="29"/>
        <v>15098637</v>
      </c>
      <c r="K1734" s="440" t="s">
        <v>3245</v>
      </c>
    </row>
    <row r="1735" spans="2:11" s="511" customFormat="1" hidden="1" x14ac:dyDescent="0.25">
      <c r="B1735" s="206">
        <v>26</v>
      </c>
      <c r="C1735" s="435">
        <v>43979</v>
      </c>
      <c r="D1735" s="206" t="s">
        <v>3174</v>
      </c>
      <c r="E1735" s="206" t="s">
        <v>3185</v>
      </c>
      <c r="F1735" s="206" t="s">
        <v>3190</v>
      </c>
      <c r="G1735" s="208" t="s">
        <v>869</v>
      </c>
      <c r="H1735" s="285"/>
      <c r="I1735" s="210">
        <v>1900000</v>
      </c>
      <c r="J1735" s="434">
        <f t="shared" si="29"/>
        <v>13198637</v>
      </c>
      <c r="K1735" s="212" t="s">
        <v>3231</v>
      </c>
    </row>
    <row r="1736" spans="2:11" s="511" customFormat="1" hidden="1" x14ac:dyDescent="0.25">
      <c r="B1736" s="206">
        <v>27</v>
      </c>
      <c r="C1736" s="435">
        <v>43980</v>
      </c>
      <c r="D1736" s="206" t="s">
        <v>3175</v>
      </c>
      <c r="E1736" s="206"/>
      <c r="F1736" s="206" t="s">
        <v>3209</v>
      </c>
      <c r="G1736" s="208" t="s">
        <v>787</v>
      </c>
      <c r="H1736" s="285"/>
      <c r="I1736" s="210">
        <v>1141747</v>
      </c>
      <c r="J1736" s="434">
        <f t="shared" si="29"/>
        <v>12056890</v>
      </c>
      <c r="K1736" s="212" t="s">
        <v>2988</v>
      </c>
    </row>
    <row r="1737" spans="2:11" s="511" customFormat="1" hidden="1" x14ac:dyDescent="0.25">
      <c r="B1737" s="206">
        <v>28</v>
      </c>
      <c r="C1737" s="435">
        <v>43981</v>
      </c>
      <c r="D1737" s="206" t="s">
        <v>3176</v>
      </c>
      <c r="E1737" s="206" t="s">
        <v>3186</v>
      </c>
      <c r="F1737" s="206" t="s">
        <v>3210</v>
      </c>
      <c r="G1737" s="208" t="s">
        <v>681</v>
      </c>
      <c r="H1737" s="285"/>
      <c r="I1737" s="210">
        <v>128000</v>
      </c>
      <c r="J1737" s="434">
        <f t="shared" si="29"/>
        <v>11928890</v>
      </c>
      <c r="K1737" s="212" t="s">
        <v>3232</v>
      </c>
    </row>
    <row r="1738" spans="2:11" s="511" customFormat="1" hidden="1" x14ac:dyDescent="0.25">
      <c r="B1738" s="206">
        <v>29</v>
      </c>
      <c r="C1738" s="435">
        <v>43983</v>
      </c>
      <c r="D1738" s="206" t="s">
        <v>3177</v>
      </c>
      <c r="E1738" s="206" t="s">
        <v>3187</v>
      </c>
      <c r="F1738" s="206" t="s">
        <v>3211</v>
      </c>
      <c r="G1738" s="208" t="s">
        <v>681</v>
      </c>
      <c r="H1738" s="285"/>
      <c r="I1738" s="210">
        <v>192000</v>
      </c>
      <c r="J1738" s="434">
        <f t="shared" si="29"/>
        <v>11736890</v>
      </c>
      <c r="K1738" s="212" t="s">
        <v>3233</v>
      </c>
    </row>
    <row r="1739" spans="2:11" s="511" customFormat="1" hidden="1" x14ac:dyDescent="0.25">
      <c r="B1739" s="206">
        <v>30</v>
      </c>
      <c r="C1739" s="435">
        <v>43983</v>
      </c>
      <c r="D1739" s="206" t="s">
        <v>3178</v>
      </c>
      <c r="E1739" s="206"/>
      <c r="F1739" s="206" t="s">
        <v>3212</v>
      </c>
      <c r="G1739" s="208" t="s">
        <v>1885</v>
      </c>
      <c r="H1739" s="285"/>
      <c r="I1739" s="210">
        <v>630000</v>
      </c>
      <c r="J1739" s="434">
        <f t="shared" si="29"/>
        <v>11106890</v>
      </c>
      <c r="K1739" s="212" t="s">
        <v>2988</v>
      </c>
    </row>
    <row r="1740" spans="2:11" s="511" customFormat="1" hidden="1" x14ac:dyDescent="0.25">
      <c r="B1740" s="206">
        <v>31</v>
      </c>
      <c r="C1740" s="435">
        <v>43984</v>
      </c>
      <c r="D1740" s="206" t="s">
        <v>3180</v>
      </c>
      <c r="E1740" s="206" t="s">
        <v>3206</v>
      </c>
      <c r="F1740" s="206" t="s">
        <v>3215</v>
      </c>
      <c r="G1740" s="208" t="s">
        <v>561</v>
      </c>
      <c r="H1740" s="285"/>
      <c r="I1740" s="210">
        <v>440000</v>
      </c>
      <c r="J1740" s="434">
        <f t="shared" si="29"/>
        <v>10666890</v>
      </c>
      <c r="K1740" s="212" t="s">
        <v>3234</v>
      </c>
    </row>
    <row r="1741" spans="2:11" s="511" customFormat="1" hidden="1" x14ac:dyDescent="0.25">
      <c r="B1741" s="206">
        <v>32</v>
      </c>
      <c r="C1741" s="436">
        <v>43985</v>
      </c>
      <c r="D1741" s="439" t="s">
        <v>3179</v>
      </c>
      <c r="E1741" s="377" t="s">
        <v>3207</v>
      </c>
      <c r="F1741" s="377" t="s">
        <v>3256</v>
      </c>
      <c r="G1741" s="437" t="s">
        <v>2875</v>
      </c>
      <c r="H1741" s="363"/>
      <c r="I1741" s="364">
        <v>450000</v>
      </c>
      <c r="J1741" s="434">
        <f t="shared" si="29"/>
        <v>10216890</v>
      </c>
      <c r="K1741" s="440" t="s">
        <v>3246</v>
      </c>
    </row>
    <row r="1742" spans="2:11" s="511" customFormat="1" hidden="1" x14ac:dyDescent="0.25">
      <c r="B1742" s="206">
        <v>33</v>
      </c>
      <c r="C1742" s="435">
        <v>43985</v>
      </c>
      <c r="D1742" s="206" t="s">
        <v>3181</v>
      </c>
      <c r="E1742" s="206" t="s">
        <v>3208</v>
      </c>
      <c r="F1742" s="206" t="s">
        <v>3214</v>
      </c>
      <c r="G1742" s="208" t="s">
        <v>651</v>
      </c>
      <c r="H1742" s="285"/>
      <c r="I1742" s="210">
        <v>320000</v>
      </c>
      <c r="J1742" s="434">
        <f t="shared" si="29"/>
        <v>9896890</v>
      </c>
      <c r="K1742" s="212" t="s">
        <v>3235</v>
      </c>
    </row>
    <row r="1743" spans="2:11" s="511" customFormat="1" hidden="1" x14ac:dyDescent="0.25">
      <c r="B1743" s="206">
        <v>34</v>
      </c>
      <c r="C1743" s="435">
        <v>43985</v>
      </c>
      <c r="D1743" s="206" t="s">
        <v>3182</v>
      </c>
      <c r="E1743" s="206"/>
      <c r="F1743" s="206" t="s">
        <v>3217</v>
      </c>
      <c r="G1743" s="208" t="s">
        <v>3191</v>
      </c>
      <c r="H1743" s="285"/>
      <c r="I1743" s="210">
        <v>275000</v>
      </c>
      <c r="J1743" s="434">
        <f t="shared" si="29"/>
        <v>9621890</v>
      </c>
      <c r="K1743" s="212" t="s">
        <v>2988</v>
      </c>
    </row>
    <row r="1744" spans="2:11" s="511" customFormat="1" hidden="1" x14ac:dyDescent="0.25">
      <c r="B1744" s="206">
        <v>35</v>
      </c>
      <c r="C1744" s="435">
        <v>43986</v>
      </c>
      <c r="D1744" s="206" t="s">
        <v>3192</v>
      </c>
      <c r="E1744" s="206"/>
      <c r="F1744" s="206" t="s">
        <v>3218</v>
      </c>
      <c r="G1744" s="208" t="s">
        <v>3203</v>
      </c>
      <c r="H1744" s="285"/>
      <c r="I1744" s="210">
        <v>500000</v>
      </c>
      <c r="J1744" s="434">
        <f t="shared" si="29"/>
        <v>9121890</v>
      </c>
      <c r="K1744" s="212" t="s">
        <v>2988</v>
      </c>
    </row>
    <row r="1745" spans="2:11" s="511" customFormat="1" hidden="1" x14ac:dyDescent="0.25">
      <c r="B1745" s="206">
        <v>36</v>
      </c>
      <c r="C1745" s="435">
        <v>43986</v>
      </c>
      <c r="D1745" s="206" t="s">
        <v>3193</v>
      </c>
      <c r="E1745" s="206"/>
      <c r="F1745" s="206" t="s">
        <v>3236</v>
      </c>
      <c r="G1745" s="208" t="s">
        <v>1816</v>
      </c>
      <c r="H1745" s="285"/>
      <c r="I1745" s="210">
        <v>1362800</v>
      </c>
      <c r="J1745" s="434">
        <f t="shared" si="29"/>
        <v>7759090</v>
      </c>
      <c r="K1745" s="212" t="s">
        <v>2988</v>
      </c>
    </row>
    <row r="1746" spans="2:11" s="511" customFormat="1" hidden="1" x14ac:dyDescent="0.25">
      <c r="B1746" s="206">
        <v>37</v>
      </c>
      <c r="C1746" s="435">
        <v>43986</v>
      </c>
      <c r="D1746" s="206" t="s">
        <v>3194</v>
      </c>
      <c r="E1746" s="206"/>
      <c r="F1746" s="206" t="s">
        <v>3237</v>
      </c>
      <c r="G1746" s="208" t="s">
        <v>2882</v>
      </c>
      <c r="H1746" s="285"/>
      <c r="I1746" s="210">
        <v>1281500</v>
      </c>
      <c r="J1746" s="434">
        <f t="shared" si="29"/>
        <v>6477590</v>
      </c>
      <c r="K1746" s="212" t="s">
        <v>2988</v>
      </c>
    </row>
    <row r="1747" spans="2:11" s="511" customFormat="1" hidden="1" x14ac:dyDescent="0.25">
      <c r="B1747" s="206">
        <v>38</v>
      </c>
      <c r="C1747" s="436">
        <v>43986</v>
      </c>
      <c r="D1747" s="439" t="s">
        <v>3195</v>
      </c>
      <c r="E1747" s="377" t="s">
        <v>3213</v>
      </c>
      <c r="F1747" s="377" t="s">
        <v>3257</v>
      </c>
      <c r="G1747" s="437" t="s">
        <v>561</v>
      </c>
      <c r="H1747" s="363"/>
      <c r="I1747" s="364">
        <v>360000</v>
      </c>
      <c r="J1747" s="434">
        <f t="shared" si="29"/>
        <v>6117590</v>
      </c>
      <c r="K1747" s="440" t="s">
        <v>3247</v>
      </c>
    </row>
    <row r="1748" spans="2:11" s="511" customFormat="1" hidden="1" x14ac:dyDescent="0.25">
      <c r="B1748" s="206">
        <v>39</v>
      </c>
      <c r="C1748" s="435">
        <v>43987</v>
      </c>
      <c r="D1748" s="206" t="s">
        <v>3196</v>
      </c>
      <c r="E1748" s="206"/>
      <c r="F1748" s="206" t="s">
        <v>3238</v>
      </c>
      <c r="G1748" s="208" t="s">
        <v>3138</v>
      </c>
      <c r="H1748" s="285"/>
      <c r="I1748" s="210">
        <v>618000</v>
      </c>
      <c r="J1748" s="434">
        <f t="shared" si="29"/>
        <v>5499590</v>
      </c>
      <c r="K1748" s="212" t="s">
        <v>2988</v>
      </c>
    </row>
    <row r="1749" spans="2:11" s="511" customFormat="1" hidden="1" x14ac:dyDescent="0.25">
      <c r="B1749" s="206">
        <v>40</v>
      </c>
      <c r="C1749" s="436">
        <v>43987</v>
      </c>
      <c r="D1749" s="439" t="s">
        <v>3197</v>
      </c>
      <c r="E1749" s="377" t="s">
        <v>3216</v>
      </c>
      <c r="F1749" s="377" t="s">
        <v>3258</v>
      </c>
      <c r="G1749" s="437" t="s">
        <v>3204</v>
      </c>
      <c r="H1749" s="363"/>
      <c r="I1749" s="364">
        <v>1002000</v>
      </c>
      <c r="J1749" s="434">
        <f t="shared" si="29"/>
        <v>4497590</v>
      </c>
      <c r="K1749" s="440" t="s">
        <v>3248</v>
      </c>
    </row>
    <row r="1750" spans="2:11" s="511" customFormat="1" hidden="1" x14ac:dyDescent="0.25">
      <c r="B1750" s="206">
        <v>41</v>
      </c>
      <c r="C1750" s="435">
        <v>43988</v>
      </c>
      <c r="D1750" s="206" t="s">
        <v>3198</v>
      </c>
      <c r="E1750" s="206"/>
      <c r="F1750" s="206" t="s">
        <v>3239</v>
      </c>
      <c r="G1750" s="208" t="s">
        <v>3205</v>
      </c>
      <c r="H1750" s="285"/>
      <c r="I1750" s="210">
        <v>250000</v>
      </c>
      <c r="J1750" s="434">
        <f t="shared" si="29"/>
        <v>4247590</v>
      </c>
      <c r="K1750" s="212" t="s">
        <v>2988</v>
      </c>
    </row>
    <row r="1751" spans="2:11" s="511" customFormat="1" hidden="1" x14ac:dyDescent="0.25">
      <c r="B1751" s="206">
        <v>42</v>
      </c>
      <c r="C1751" s="435">
        <v>43988</v>
      </c>
      <c r="D1751" s="206" t="s">
        <v>3199</v>
      </c>
      <c r="E1751" s="206"/>
      <c r="F1751" s="206" t="s">
        <v>3240</v>
      </c>
      <c r="G1751" s="208" t="s">
        <v>343</v>
      </c>
      <c r="H1751" s="285"/>
      <c r="I1751" s="210">
        <v>800000</v>
      </c>
      <c r="J1751" s="434">
        <f t="shared" si="29"/>
        <v>3447590</v>
      </c>
      <c r="K1751" s="212" t="s">
        <v>2988</v>
      </c>
    </row>
    <row r="1752" spans="2:11" s="511" customFormat="1" hidden="1" x14ac:dyDescent="0.25">
      <c r="B1752" s="206">
        <v>43</v>
      </c>
      <c r="C1752" s="435">
        <v>43988</v>
      </c>
      <c r="D1752" s="206" t="s">
        <v>3200</v>
      </c>
      <c r="E1752" s="206"/>
      <c r="F1752" s="206" t="s">
        <v>3241</v>
      </c>
      <c r="G1752" s="208" t="s">
        <v>2320</v>
      </c>
      <c r="H1752" s="285"/>
      <c r="I1752" s="210">
        <v>1420000</v>
      </c>
      <c r="J1752" s="434">
        <f t="shared" si="29"/>
        <v>2027590</v>
      </c>
      <c r="K1752" s="212" t="s">
        <v>2988</v>
      </c>
    </row>
    <row r="1753" spans="2:11" s="511" customFormat="1" hidden="1" x14ac:dyDescent="0.25">
      <c r="B1753" s="206">
        <v>44</v>
      </c>
      <c r="C1753" s="436">
        <v>43988</v>
      </c>
      <c r="D1753" s="439" t="s">
        <v>3201</v>
      </c>
      <c r="E1753" s="377" t="s">
        <v>3219</v>
      </c>
      <c r="F1753" s="377" t="s">
        <v>3259</v>
      </c>
      <c r="G1753" s="437" t="s">
        <v>787</v>
      </c>
      <c r="H1753" s="363"/>
      <c r="I1753" s="364">
        <v>1000000</v>
      </c>
      <c r="J1753" s="434">
        <f t="shared" si="29"/>
        <v>1027590</v>
      </c>
      <c r="K1753" s="440" t="s">
        <v>3249</v>
      </c>
    </row>
    <row r="1754" spans="2:11" s="511" customFormat="1" hidden="1" x14ac:dyDescent="0.25">
      <c r="B1754" s="206">
        <v>45</v>
      </c>
      <c r="C1754" s="436">
        <v>43988</v>
      </c>
      <c r="D1754" s="439" t="s">
        <v>3202</v>
      </c>
      <c r="E1754" s="377" t="s">
        <v>3220</v>
      </c>
      <c r="F1754" s="377" t="s">
        <v>3260</v>
      </c>
      <c r="G1754" s="437" t="s">
        <v>869</v>
      </c>
      <c r="H1754" s="363"/>
      <c r="I1754" s="364">
        <v>650000</v>
      </c>
      <c r="J1754" s="434">
        <f t="shared" si="29"/>
        <v>377590</v>
      </c>
      <c r="K1754" s="440" t="s">
        <v>3250</v>
      </c>
    </row>
    <row r="1755" spans="2:11" s="511" customFormat="1" hidden="1" x14ac:dyDescent="0.25">
      <c r="B1755" s="206">
        <v>46</v>
      </c>
      <c r="C1755" s="435"/>
      <c r="D1755" s="429" t="s">
        <v>3251</v>
      </c>
      <c r="E1755" s="206"/>
      <c r="F1755" s="206"/>
      <c r="G1755" s="208"/>
      <c r="H1755" s="210">
        <v>20710410</v>
      </c>
      <c r="I1755" s="210"/>
      <c r="J1755" s="434">
        <f t="shared" si="29"/>
        <v>21088000</v>
      </c>
      <c r="K1755" s="212"/>
    </row>
    <row r="1756" spans="2:11" s="511" customFormat="1" hidden="1" x14ac:dyDescent="0.25">
      <c r="B1756" s="206">
        <v>47</v>
      </c>
      <c r="C1756" s="435">
        <v>43990</v>
      </c>
      <c r="D1756" s="245" t="s">
        <v>3263</v>
      </c>
      <c r="E1756" s="206" t="s">
        <v>3252</v>
      </c>
      <c r="F1756" s="208" t="s">
        <v>3253</v>
      </c>
      <c r="G1756" s="208" t="s">
        <v>2951</v>
      </c>
      <c r="H1756" s="285"/>
      <c r="I1756" s="210">
        <v>4400000</v>
      </c>
      <c r="J1756" s="434">
        <f t="shared" si="29"/>
        <v>16688000</v>
      </c>
      <c r="K1756" s="212" t="s">
        <v>3262</v>
      </c>
    </row>
    <row r="1757" spans="2:11" s="511" customFormat="1" hidden="1" x14ac:dyDescent="0.25">
      <c r="B1757" s="206">
        <v>48</v>
      </c>
      <c r="C1757" s="435">
        <v>43990</v>
      </c>
      <c r="D1757" s="245" t="s">
        <v>3254</v>
      </c>
      <c r="E1757" s="206"/>
      <c r="F1757" s="208" t="s">
        <v>3261</v>
      </c>
      <c r="G1757" s="208" t="s">
        <v>3191</v>
      </c>
      <c r="H1757" s="285"/>
      <c r="I1757" s="210">
        <v>560000</v>
      </c>
      <c r="J1757" s="434">
        <f t="shared" si="29"/>
        <v>16128000</v>
      </c>
      <c r="K1757" s="212" t="s">
        <v>3267</v>
      </c>
    </row>
    <row r="1758" spans="2:11" s="511" customFormat="1" hidden="1" x14ac:dyDescent="0.25">
      <c r="B1758" s="206">
        <v>49</v>
      </c>
      <c r="C1758" s="435">
        <v>43990</v>
      </c>
      <c r="D1758" s="245" t="s">
        <v>3264</v>
      </c>
      <c r="E1758" s="206" t="s">
        <v>3265</v>
      </c>
      <c r="F1758" s="208" t="s">
        <v>3266</v>
      </c>
      <c r="G1758" s="208" t="s">
        <v>2940</v>
      </c>
      <c r="H1758" s="285"/>
      <c r="I1758" s="210">
        <v>138000</v>
      </c>
      <c r="J1758" s="434">
        <f t="shared" si="29"/>
        <v>15990000</v>
      </c>
      <c r="K1758" s="212" t="s">
        <v>3268</v>
      </c>
    </row>
    <row r="1759" spans="2:11" s="511" customFormat="1" hidden="1" x14ac:dyDescent="0.25">
      <c r="B1759" s="206">
        <v>50</v>
      </c>
      <c r="C1759" s="435">
        <v>43991</v>
      </c>
      <c r="D1759" s="245" t="s">
        <v>3269</v>
      </c>
      <c r="E1759" s="206"/>
      <c r="F1759" s="208"/>
      <c r="G1759" s="208" t="s">
        <v>2943</v>
      </c>
      <c r="H1759" s="285">
        <v>158000</v>
      </c>
      <c r="I1759" s="210"/>
      <c r="J1759" s="434">
        <f t="shared" si="29"/>
        <v>16148000</v>
      </c>
      <c r="K1759" s="212" t="s">
        <v>3270</v>
      </c>
    </row>
    <row r="1760" spans="2:11" s="511" customFormat="1" hidden="1" x14ac:dyDescent="0.25">
      <c r="B1760" s="206">
        <v>51</v>
      </c>
      <c r="C1760" s="435">
        <v>43991</v>
      </c>
      <c r="D1760" s="245" t="s">
        <v>3271</v>
      </c>
      <c r="E1760" s="206"/>
      <c r="F1760" s="208"/>
      <c r="G1760" s="208" t="s">
        <v>263</v>
      </c>
      <c r="H1760" s="285">
        <v>1659</v>
      </c>
      <c r="I1760" s="210"/>
      <c r="J1760" s="434">
        <f t="shared" si="29"/>
        <v>16149659</v>
      </c>
      <c r="K1760" s="212" t="s">
        <v>3272</v>
      </c>
    </row>
    <row r="1761" spans="2:11" s="511" customFormat="1" hidden="1" x14ac:dyDescent="0.25">
      <c r="B1761" s="206">
        <v>52</v>
      </c>
      <c r="C1761" s="435">
        <v>43992</v>
      </c>
      <c r="D1761" s="245" t="s">
        <v>3273</v>
      </c>
      <c r="E1761" s="206"/>
      <c r="F1761" s="208"/>
      <c r="G1761" s="208" t="s">
        <v>2951</v>
      </c>
      <c r="H1761" s="285">
        <v>34750</v>
      </c>
      <c r="I1761" s="210"/>
      <c r="J1761" s="434">
        <f t="shared" si="29"/>
        <v>16184409</v>
      </c>
      <c r="K1761" s="212" t="s">
        <v>3274</v>
      </c>
    </row>
    <row r="1762" spans="2:11" s="511" customFormat="1" hidden="1" x14ac:dyDescent="0.25">
      <c r="B1762" s="206">
        <v>53</v>
      </c>
      <c r="C1762" s="435">
        <v>43992</v>
      </c>
      <c r="D1762" s="245" t="s">
        <v>3275</v>
      </c>
      <c r="E1762" s="206"/>
      <c r="F1762" s="208" t="s">
        <v>3276</v>
      </c>
      <c r="G1762" s="208" t="s">
        <v>2302</v>
      </c>
      <c r="H1762" s="285"/>
      <c r="I1762" s="210">
        <v>200000</v>
      </c>
      <c r="J1762" s="434">
        <f t="shared" si="29"/>
        <v>15984409</v>
      </c>
      <c r="K1762" s="212" t="s">
        <v>3267</v>
      </c>
    </row>
    <row r="1763" spans="2:11" s="511" customFormat="1" hidden="1" x14ac:dyDescent="0.25">
      <c r="B1763" s="206">
        <v>54</v>
      </c>
      <c r="C1763" s="435">
        <v>43992</v>
      </c>
      <c r="D1763" s="245" t="s">
        <v>3277</v>
      </c>
      <c r="E1763" s="206" t="s">
        <v>3278</v>
      </c>
      <c r="F1763" s="208" t="s">
        <v>3279</v>
      </c>
      <c r="G1763" s="208" t="s">
        <v>2928</v>
      </c>
      <c r="H1763" s="285"/>
      <c r="I1763" s="210">
        <v>750000</v>
      </c>
      <c r="J1763" s="434">
        <f t="shared" si="29"/>
        <v>15234409</v>
      </c>
      <c r="K1763" s="212" t="s">
        <v>3280</v>
      </c>
    </row>
    <row r="1764" spans="2:11" s="511" customFormat="1" hidden="1" x14ac:dyDescent="0.25">
      <c r="B1764" s="206">
        <v>55</v>
      </c>
      <c r="C1764" s="435">
        <v>43993</v>
      </c>
      <c r="D1764" s="245" t="s">
        <v>3281</v>
      </c>
      <c r="E1764" s="206"/>
      <c r="F1764" s="208" t="s">
        <v>3282</v>
      </c>
      <c r="G1764" s="208" t="s">
        <v>38</v>
      </c>
      <c r="H1764" s="285"/>
      <c r="I1764" s="210">
        <v>5900000</v>
      </c>
      <c r="J1764" s="434">
        <f t="shared" si="29"/>
        <v>9334409</v>
      </c>
      <c r="K1764" s="212" t="s">
        <v>2988</v>
      </c>
    </row>
    <row r="1765" spans="2:11" s="511" customFormat="1" hidden="1" x14ac:dyDescent="0.25">
      <c r="B1765" s="206">
        <v>56</v>
      </c>
      <c r="C1765" s="435">
        <v>43994</v>
      </c>
      <c r="D1765" s="245" t="s">
        <v>3283</v>
      </c>
      <c r="E1765" s="206"/>
      <c r="F1765" s="208"/>
      <c r="G1765" s="208" t="s">
        <v>2960</v>
      </c>
      <c r="H1765" s="285"/>
      <c r="I1765" s="210">
        <v>522702</v>
      </c>
      <c r="J1765" s="434">
        <f t="shared" si="29"/>
        <v>8811707</v>
      </c>
      <c r="K1765" s="212" t="s">
        <v>3284</v>
      </c>
    </row>
    <row r="1766" spans="2:11" s="511" customFormat="1" hidden="1" x14ac:dyDescent="0.25">
      <c r="B1766" s="206">
        <v>57</v>
      </c>
      <c r="C1766" s="435">
        <v>43998</v>
      </c>
      <c r="D1766" s="245" t="s">
        <v>3285</v>
      </c>
      <c r="E1766" s="206"/>
      <c r="F1766" s="208" t="s">
        <v>3286</v>
      </c>
      <c r="G1766" s="208" t="s">
        <v>1816</v>
      </c>
      <c r="H1766" s="285"/>
      <c r="I1766" s="210">
        <v>1796750</v>
      </c>
      <c r="J1766" s="434">
        <f t="shared" si="29"/>
        <v>7014957</v>
      </c>
      <c r="K1766" s="212" t="s">
        <v>2988</v>
      </c>
    </row>
    <row r="1767" spans="2:11" s="511" customFormat="1" hidden="1" x14ac:dyDescent="0.25">
      <c r="B1767" s="206">
        <v>58</v>
      </c>
      <c r="C1767" s="435">
        <v>43998</v>
      </c>
      <c r="D1767" s="245" t="s">
        <v>3287</v>
      </c>
      <c r="E1767" s="206" t="s">
        <v>3288</v>
      </c>
      <c r="F1767" s="208" t="s">
        <v>3289</v>
      </c>
      <c r="G1767" s="208" t="s">
        <v>2940</v>
      </c>
      <c r="H1767" s="285"/>
      <c r="I1767" s="210">
        <v>256000</v>
      </c>
      <c r="J1767" s="434">
        <f t="shared" si="29"/>
        <v>6758957</v>
      </c>
      <c r="K1767" s="212" t="s">
        <v>3292</v>
      </c>
    </row>
    <row r="1768" spans="2:11" s="511" customFormat="1" hidden="1" x14ac:dyDescent="0.25">
      <c r="B1768" s="206">
        <v>59</v>
      </c>
      <c r="C1768" s="435">
        <v>43999</v>
      </c>
      <c r="D1768" s="245" t="s">
        <v>3290</v>
      </c>
      <c r="E1768" s="206"/>
      <c r="F1768" s="208" t="s">
        <v>3291</v>
      </c>
      <c r="G1768" s="208" t="s">
        <v>3138</v>
      </c>
      <c r="H1768" s="285"/>
      <c r="I1768" s="210">
        <v>1616000</v>
      </c>
      <c r="J1768" s="434">
        <f t="shared" si="29"/>
        <v>5142957</v>
      </c>
      <c r="K1768" s="212" t="s">
        <v>2988</v>
      </c>
    </row>
    <row r="1769" spans="2:11" s="511" customFormat="1" hidden="1" x14ac:dyDescent="0.25">
      <c r="B1769" s="206">
        <v>60</v>
      </c>
      <c r="C1769" s="435">
        <v>43999</v>
      </c>
      <c r="D1769" s="245" t="s">
        <v>3293</v>
      </c>
      <c r="E1769" s="206"/>
      <c r="F1769" s="208"/>
      <c r="G1769" s="208" t="s">
        <v>3204</v>
      </c>
      <c r="H1769" s="285">
        <v>10907</v>
      </c>
      <c r="I1769" s="210"/>
      <c r="J1769" s="434">
        <f t="shared" ref="J1769:J1832" si="30">J1768+H1769-I1769</f>
        <v>5153864</v>
      </c>
      <c r="K1769" s="212" t="s">
        <v>3294</v>
      </c>
    </row>
    <row r="1770" spans="2:11" s="511" customFormat="1" hidden="1" x14ac:dyDescent="0.25">
      <c r="B1770" s="206">
        <v>61</v>
      </c>
      <c r="C1770" s="435">
        <v>44000</v>
      </c>
      <c r="D1770" s="245" t="s">
        <v>3307</v>
      </c>
      <c r="E1770" s="206" t="s">
        <v>3310</v>
      </c>
      <c r="F1770" s="208" t="s">
        <v>3295</v>
      </c>
      <c r="G1770" s="208" t="s">
        <v>2922</v>
      </c>
      <c r="H1770" s="285"/>
      <c r="I1770" s="210">
        <v>1000000</v>
      </c>
      <c r="J1770" s="434">
        <f t="shared" si="30"/>
        <v>4153864</v>
      </c>
      <c r="K1770" s="212" t="s">
        <v>3311</v>
      </c>
    </row>
    <row r="1771" spans="2:11" s="511" customFormat="1" hidden="1" x14ac:dyDescent="0.25">
      <c r="B1771" s="206">
        <v>62</v>
      </c>
      <c r="C1771" s="435">
        <v>44001</v>
      </c>
      <c r="D1771" s="245" t="s">
        <v>3296</v>
      </c>
      <c r="E1771" s="206"/>
      <c r="F1771" s="208"/>
      <c r="G1771" s="208" t="s">
        <v>2922</v>
      </c>
      <c r="H1771" s="285">
        <v>336700</v>
      </c>
      <c r="I1771" s="210"/>
      <c r="J1771" s="434">
        <f t="shared" si="30"/>
        <v>4490564</v>
      </c>
      <c r="K1771" s="212" t="s">
        <v>3297</v>
      </c>
    </row>
    <row r="1772" spans="2:11" s="511" customFormat="1" hidden="1" x14ac:dyDescent="0.25">
      <c r="B1772" s="206">
        <v>63</v>
      </c>
      <c r="C1772" s="435">
        <v>44001</v>
      </c>
      <c r="D1772" s="245" t="s">
        <v>3298</v>
      </c>
      <c r="E1772" s="206"/>
      <c r="F1772" s="208" t="s">
        <v>3299</v>
      </c>
      <c r="G1772" s="208" t="s">
        <v>2975</v>
      </c>
      <c r="H1772" s="285"/>
      <c r="I1772" s="210">
        <v>1996967</v>
      </c>
      <c r="J1772" s="434">
        <f t="shared" si="30"/>
        <v>2493597</v>
      </c>
      <c r="K1772" s="212" t="s">
        <v>3300</v>
      </c>
    </row>
    <row r="1773" spans="2:11" s="511" customFormat="1" hidden="1" x14ac:dyDescent="0.25">
      <c r="B1773" s="206">
        <v>64</v>
      </c>
      <c r="C1773" s="435">
        <v>44001</v>
      </c>
      <c r="D1773" s="245" t="s">
        <v>3301</v>
      </c>
      <c r="E1773" s="206"/>
      <c r="F1773" s="208" t="s">
        <v>3302</v>
      </c>
      <c r="G1773" s="208" t="s">
        <v>1964</v>
      </c>
      <c r="H1773" s="285"/>
      <c r="I1773" s="210">
        <v>1150000</v>
      </c>
      <c r="J1773" s="434">
        <f t="shared" si="30"/>
        <v>1343597</v>
      </c>
      <c r="K1773" s="212" t="s">
        <v>3300</v>
      </c>
    </row>
    <row r="1774" spans="2:11" s="511" customFormat="1" hidden="1" x14ac:dyDescent="0.25">
      <c r="B1774" s="206">
        <v>65</v>
      </c>
      <c r="C1774" s="435">
        <v>44002</v>
      </c>
      <c r="D1774" s="245" t="s">
        <v>3304</v>
      </c>
      <c r="E1774" s="206"/>
      <c r="F1774" s="208" t="s">
        <v>3305</v>
      </c>
      <c r="G1774" s="208" t="s">
        <v>3306</v>
      </c>
      <c r="H1774" s="285"/>
      <c r="I1774" s="210">
        <v>780000</v>
      </c>
      <c r="J1774" s="434">
        <f t="shared" si="30"/>
        <v>563597</v>
      </c>
      <c r="K1774" s="212" t="s">
        <v>3267</v>
      </c>
    </row>
    <row r="1775" spans="2:11" s="511" customFormat="1" hidden="1" x14ac:dyDescent="0.25">
      <c r="B1775" s="377">
        <v>66</v>
      </c>
      <c r="C1775" s="436">
        <v>44002</v>
      </c>
      <c r="D1775" s="377" t="s">
        <v>3308</v>
      </c>
      <c r="E1775" s="377" t="s">
        <v>3309</v>
      </c>
      <c r="F1775" s="377"/>
      <c r="G1775" s="437" t="s">
        <v>1885</v>
      </c>
      <c r="H1775" s="363"/>
      <c r="I1775" s="364">
        <v>130127</v>
      </c>
      <c r="J1775" s="434">
        <f t="shared" si="30"/>
        <v>433470</v>
      </c>
      <c r="K1775" s="440" t="s">
        <v>3388</v>
      </c>
    </row>
    <row r="1776" spans="2:11" s="511" customFormat="1" hidden="1" x14ac:dyDescent="0.25">
      <c r="B1776" s="206">
        <v>67</v>
      </c>
      <c r="C1776" s="435"/>
      <c r="D1776" s="429" t="s">
        <v>3389</v>
      </c>
      <c r="E1776" s="206"/>
      <c r="F1776" s="206"/>
      <c r="G1776" s="208"/>
      <c r="H1776" s="285">
        <v>24436403</v>
      </c>
      <c r="I1776" s="210"/>
      <c r="J1776" s="434">
        <f t="shared" si="30"/>
        <v>24869873</v>
      </c>
      <c r="K1776" s="419"/>
    </row>
    <row r="1777" spans="2:11" s="511" customFormat="1" hidden="1" x14ac:dyDescent="0.25">
      <c r="B1777" s="206">
        <v>68</v>
      </c>
      <c r="C1777" s="435">
        <v>44004</v>
      </c>
      <c r="D1777" s="206" t="s">
        <v>3312</v>
      </c>
      <c r="E1777" s="206" t="s">
        <v>3313</v>
      </c>
      <c r="F1777" s="206" t="s">
        <v>3314</v>
      </c>
      <c r="G1777" s="208" t="s">
        <v>787</v>
      </c>
      <c r="H1777" s="285"/>
      <c r="I1777" s="285">
        <v>5600000</v>
      </c>
      <c r="J1777" s="434">
        <f t="shared" si="30"/>
        <v>19269873</v>
      </c>
      <c r="K1777" s="212" t="s">
        <v>3315</v>
      </c>
    </row>
    <row r="1778" spans="2:11" s="511" customFormat="1" hidden="1" x14ac:dyDescent="0.25">
      <c r="B1778" s="206">
        <v>69</v>
      </c>
      <c r="C1778" s="435">
        <v>44004</v>
      </c>
      <c r="D1778" s="206" t="s">
        <v>3316</v>
      </c>
      <c r="E1778" s="206"/>
      <c r="F1778" s="206" t="s">
        <v>3317</v>
      </c>
      <c r="G1778" s="208" t="s">
        <v>2951</v>
      </c>
      <c r="H1778" s="285"/>
      <c r="I1778" s="210">
        <v>555000</v>
      </c>
      <c r="J1778" s="434">
        <f t="shared" si="30"/>
        <v>18714873</v>
      </c>
      <c r="K1778" s="212" t="s">
        <v>3300</v>
      </c>
    </row>
    <row r="1779" spans="2:11" s="511" customFormat="1" hidden="1" x14ac:dyDescent="0.25">
      <c r="B1779" s="206">
        <v>70</v>
      </c>
      <c r="C1779" s="435">
        <v>44004</v>
      </c>
      <c r="D1779" s="206" t="s">
        <v>3318</v>
      </c>
      <c r="E1779" s="206" t="s">
        <v>3319</v>
      </c>
      <c r="F1779" s="206" t="s">
        <v>3320</v>
      </c>
      <c r="G1779" s="208" t="s">
        <v>2940</v>
      </c>
      <c r="H1779" s="285"/>
      <c r="I1779" s="210">
        <v>192000</v>
      </c>
      <c r="J1779" s="434">
        <f t="shared" si="30"/>
        <v>18522873</v>
      </c>
      <c r="K1779" s="212" t="s">
        <v>3321</v>
      </c>
    </row>
    <row r="1780" spans="2:11" s="511" customFormat="1" hidden="1" x14ac:dyDescent="0.25">
      <c r="B1780" s="206">
        <v>71</v>
      </c>
      <c r="C1780" s="435">
        <v>44004</v>
      </c>
      <c r="D1780" s="206" t="s">
        <v>3322</v>
      </c>
      <c r="E1780" s="206"/>
      <c r="F1780" s="206"/>
      <c r="G1780" s="208" t="s">
        <v>1885</v>
      </c>
      <c r="H1780" s="285"/>
      <c r="I1780" s="210">
        <v>500</v>
      </c>
      <c r="J1780" s="434">
        <f t="shared" si="30"/>
        <v>18522373</v>
      </c>
      <c r="K1780" s="212" t="s">
        <v>3323</v>
      </c>
    </row>
    <row r="1781" spans="2:11" s="511" customFormat="1" hidden="1" x14ac:dyDescent="0.25">
      <c r="B1781" s="206">
        <v>72</v>
      </c>
      <c r="C1781" s="435">
        <v>44004</v>
      </c>
      <c r="D1781" s="206" t="s">
        <v>3324</v>
      </c>
      <c r="E1781" s="206" t="s">
        <v>3325</v>
      </c>
      <c r="F1781" s="206" t="s">
        <v>3326</v>
      </c>
      <c r="G1781" s="208" t="s">
        <v>2951</v>
      </c>
      <c r="H1781" s="285"/>
      <c r="I1781" s="210">
        <v>3000000</v>
      </c>
      <c r="J1781" s="434">
        <f t="shared" si="30"/>
        <v>15522373</v>
      </c>
      <c r="K1781" s="212" t="s">
        <v>3327</v>
      </c>
    </row>
    <row r="1782" spans="2:11" s="511" customFormat="1" hidden="1" x14ac:dyDescent="0.25">
      <c r="B1782" s="206">
        <v>73</v>
      </c>
      <c r="C1782" s="435">
        <v>44005</v>
      </c>
      <c r="D1782" s="206" t="s">
        <v>3328</v>
      </c>
      <c r="E1782" s="206"/>
      <c r="F1782" s="206" t="s">
        <v>3329</v>
      </c>
      <c r="G1782" s="208" t="s">
        <v>2882</v>
      </c>
      <c r="H1782" s="285"/>
      <c r="I1782" s="210">
        <v>2948650</v>
      </c>
      <c r="J1782" s="434">
        <f t="shared" si="30"/>
        <v>12573723</v>
      </c>
      <c r="K1782" s="212" t="s">
        <v>3267</v>
      </c>
    </row>
    <row r="1783" spans="2:11" s="511" customFormat="1" hidden="1" x14ac:dyDescent="0.25">
      <c r="B1783" s="206">
        <v>74</v>
      </c>
      <c r="C1783" s="435">
        <v>44005</v>
      </c>
      <c r="D1783" s="206" t="s">
        <v>3330</v>
      </c>
      <c r="E1783" s="206"/>
      <c r="F1783" s="206" t="s">
        <v>3331</v>
      </c>
      <c r="G1783" s="208" t="s">
        <v>2922</v>
      </c>
      <c r="H1783" s="285"/>
      <c r="I1783" s="210">
        <v>490000</v>
      </c>
      <c r="J1783" s="434">
        <f t="shared" si="30"/>
        <v>12083723</v>
      </c>
      <c r="K1783" s="212" t="s">
        <v>3267</v>
      </c>
    </row>
    <row r="1784" spans="2:11" s="511" customFormat="1" hidden="1" x14ac:dyDescent="0.25">
      <c r="B1784" s="206">
        <v>75</v>
      </c>
      <c r="C1784" s="435">
        <v>44006</v>
      </c>
      <c r="D1784" s="206" t="s">
        <v>3332</v>
      </c>
      <c r="E1784" s="206"/>
      <c r="F1784" s="206" t="s">
        <v>3333</v>
      </c>
      <c r="G1784" s="208" t="s">
        <v>561</v>
      </c>
      <c r="H1784" s="285"/>
      <c r="I1784" s="210">
        <v>61616</v>
      </c>
      <c r="J1784" s="434">
        <f t="shared" si="30"/>
        <v>12022107</v>
      </c>
      <c r="K1784" s="212" t="s">
        <v>3267</v>
      </c>
    </row>
    <row r="1785" spans="2:11" s="511" customFormat="1" hidden="1" x14ac:dyDescent="0.25">
      <c r="B1785" s="206">
        <v>76</v>
      </c>
      <c r="C1785" s="435">
        <v>44006</v>
      </c>
      <c r="D1785" s="206" t="s">
        <v>3334</v>
      </c>
      <c r="E1785" s="206" t="s">
        <v>3335</v>
      </c>
      <c r="F1785" s="206" t="s">
        <v>3336</v>
      </c>
      <c r="G1785" s="208" t="s">
        <v>263</v>
      </c>
      <c r="H1785" s="285"/>
      <c r="I1785" s="210">
        <v>170000</v>
      </c>
      <c r="J1785" s="434">
        <f t="shared" si="30"/>
        <v>11852107</v>
      </c>
      <c r="K1785" s="212" t="s">
        <v>3337</v>
      </c>
    </row>
    <row r="1786" spans="2:11" s="511" customFormat="1" hidden="1" x14ac:dyDescent="0.25">
      <c r="B1786" s="206">
        <v>77</v>
      </c>
      <c r="C1786" s="435">
        <v>44008</v>
      </c>
      <c r="D1786" s="206" t="s">
        <v>3338</v>
      </c>
      <c r="E1786" s="206" t="s">
        <v>3339</v>
      </c>
      <c r="F1786" s="206" t="s">
        <v>3340</v>
      </c>
      <c r="G1786" s="208" t="s">
        <v>2262</v>
      </c>
      <c r="H1786" s="285"/>
      <c r="I1786" s="210">
        <v>500000</v>
      </c>
      <c r="J1786" s="434">
        <f t="shared" si="30"/>
        <v>11352107</v>
      </c>
      <c r="K1786" s="212" t="s">
        <v>3341</v>
      </c>
    </row>
    <row r="1787" spans="2:11" s="511" customFormat="1" hidden="1" x14ac:dyDescent="0.25">
      <c r="B1787" s="206">
        <v>78</v>
      </c>
      <c r="C1787" s="435">
        <v>44011</v>
      </c>
      <c r="D1787" s="206" t="s">
        <v>3342</v>
      </c>
      <c r="E1787" s="206" t="s">
        <v>3343</v>
      </c>
      <c r="F1787" s="206" t="s">
        <v>3344</v>
      </c>
      <c r="G1787" s="208" t="s">
        <v>2981</v>
      </c>
      <c r="H1787" s="285"/>
      <c r="I1787" s="210">
        <v>320000</v>
      </c>
      <c r="J1787" s="434">
        <f t="shared" si="30"/>
        <v>11032107</v>
      </c>
      <c r="K1787" s="212" t="s">
        <v>3345</v>
      </c>
    </row>
    <row r="1788" spans="2:11" s="511" customFormat="1" hidden="1" x14ac:dyDescent="0.25">
      <c r="B1788" s="206">
        <v>79</v>
      </c>
      <c r="C1788" s="435">
        <v>44012</v>
      </c>
      <c r="D1788" s="206" t="s">
        <v>3349</v>
      </c>
      <c r="E1788" s="206" t="s">
        <v>3346</v>
      </c>
      <c r="F1788" s="206" t="s">
        <v>3347</v>
      </c>
      <c r="G1788" s="208" t="s">
        <v>1885</v>
      </c>
      <c r="H1788" s="285"/>
      <c r="I1788" s="210">
        <v>38000</v>
      </c>
      <c r="J1788" s="434">
        <f t="shared" si="30"/>
        <v>10994107</v>
      </c>
      <c r="K1788" s="212" t="s">
        <v>3348</v>
      </c>
    </row>
    <row r="1789" spans="2:11" s="511" customFormat="1" hidden="1" x14ac:dyDescent="0.25">
      <c r="B1789" s="206">
        <v>80</v>
      </c>
      <c r="C1789" s="435">
        <v>44012</v>
      </c>
      <c r="D1789" s="206" t="s">
        <v>3350</v>
      </c>
      <c r="E1789" s="206" t="s">
        <v>3351</v>
      </c>
      <c r="F1789" s="206" t="s">
        <v>3352</v>
      </c>
      <c r="G1789" s="208" t="s">
        <v>681</v>
      </c>
      <c r="H1789" s="285"/>
      <c r="I1789" s="210">
        <v>256000</v>
      </c>
      <c r="J1789" s="434">
        <f t="shared" si="30"/>
        <v>10738107</v>
      </c>
      <c r="K1789" s="212" t="s">
        <v>3353</v>
      </c>
    </row>
    <row r="1790" spans="2:11" s="511" customFormat="1" hidden="1" x14ac:dyDescent="0.25">
      <c r="B1790" s="206">
        <v>81</v>
      </c>
      <c r="C1790" s="435">
        <v>44012</v>
      </c>
      <c r="D1790" s="206" t="s">
        <v>3357</v>
      </c>
      <c r="E1790" s="206" t="s">
        <v>3355</v>
      </c>
      <c r="F1790" s="206" t="s">
        <v>3356</v>
      </c>
      <c r="G1790" s="208" t="s">
        <v>869</v>
      </c>
      <c r="H1790" s="285"/>
      <c r="I1790" s="210">
        <v>1900000</v>
      </c>
      <c r="J1790" s="434">
        <f t="shared" si="30"/>
        <v>8838107</v>
      </c>
      <c r="K1790" s="212" t="s">
        <v>3358</v>
      </c>
    </row>
    <row r="1791" spans="2:11" s="511" customFormat="1" hidden="1" x14ac:dyDescent="0.25">
      <c r="B1791" s="206">
        <v>82</v>
      </c>
      <c r="C1791" s="435">
        <v>44013</v>
      </c>
      <c r="D1791" s="206" t="s">
        <v>3354</v>
      </c>
      <c r="E1791" s="206"/>
      <c r="F1791" s="206"/>
      <c r="G1791" s="208" t="s">
        <v>787</v>
      </c>
      <c r="H1791" s="285">
        <v>3239478</v>
      </c>
      <c r="I1791" s="210"/>
      <c r="J1791" s="434">
        <f t="shared" si="30"/>
        <v>12077585</v>
      </c>
      <c r="K1791" s="212" t="s">
        <v>3359</v>
      </c>
    </row>
    <row r="1792" spans="2:11" s="511" customFormat="1" hidden="1" x14ac:dyDescent="0.25">
      <c r="B1792" s="206">
        <v>83</v>
      </c>
      <c r="C1792" s="435">
        <v>44013</v>
      </c>
      <c r="D1792" s="206" t="s">
        <v>3360</v>
      </c>
      <c r="E1792" s="206"/>
      <c r="F1792" s="206"/>
      <c r="G1792" s="208" t="s">
        <v>263</v>
      </c>
      <c r="H1792" s="285">
        <v>45498</v>
      </c>
      <c r="I1792" s="210"/>
      <c r="J1792" s="434">
        <f t="shared" si="30"/>
        <v>12123083</v>
      </c>
      <c r="K1792" s="212" t="s">
        <v>3361</v>
      </c>
    </row>
    <row r="1793" spans="1:242" hidden="1" x14ac:dyDescent="0.25">
      <c r="B1793" s="206">
        <v>84</v>
      </c>
      <c r="C1793" s="435">
        <v>44013</v>
      </c>
      <c r="D1793" s="206" t="s">
        <v>3362</v>
      </c>
      <c r="E1793" s="206"/>
      <c r="F1793" s="206" t="s">
        <v>3363</v>
      </c>
      <c r="G1793" s="208" t="s">
        <v>3138</v>
      </c>
      <c r="H1793" s="285"/>
      <c r="I1793" s="210">
        <v>2221000</v>
      </c>
      <c r="J1793" s="434">
        <f t="shared" si="30"/>
        <v>9902083</v>
      </c>
      <c r="K1793" s="212" t="s">
        <v>3267</v>
      </c>
    </row>
    <row r="1794" spans="1:242" hidden="1" x14ac:dyDescent="0.25">
      <c r="B1794" s="206">
        <v>85</v>
      </c>
      <c r="C1794" s="435">
        <v>44013</v>
      </c>
      <c r="D1794" s="206" t="s">
        <v>3364</v>
      </c>
      <c r="E1794" s="206"/>
      <c r="F1794" s="206" t="s">
        <v>3365</v>
      </c>
      <c r="G1794" s="208" t="s">
        <v>3306</v>
      </c>
      <c r="H1794" s="285"/>
      <c r="I1794" s="210">
        <v>787000</v>
      </c>
      <c r="J1794" s="434">
        <f t="shared" si="30"/>
        <v>9115083</v>
      </c>
      <c r="K1794" s="212" t="s">
        <v>3267</v>
      </c>
    </row>
    <row r="1795" spans="1:242" hidden="1" x14ac:dyDescent="0.25">
      <c r="B1795" s="206">
        <v>86</v>
      </c>
      <c r="C1795" s="435">
        <v>44014</v>
      </c>
      <c r="D1795" s="206" t="s">
        <v>3366</v>
      </c>
      <c r="E1795" s="206" t="s">
        <v>3367</v>
      </c>
      <c r="F1795" s="206"/>
      <c r="G1795" s="208" t="s">
        <v>559</v>
      </c>
      <c r="H1795" s="285"/>
      <c r="I1795" s="210">
        <v>210000</v>
      </c>
      <c r="J1795" s="434">
        <f t="shared" si="30"/>
        <v>8905083</v>
      </c>
      <c r="K1795" s="212" t="s">
        <v>3387</v>
      </c>
    </row>
    <row r="1796" spans="1:242" hidden="1" x14ac:dyDescent="0.25">
      <c r="B1796" s="206">
        <v>87</v>
      </c>
      <c r="C1796" s="435">
        <v>44014</v>
      </c>
      <c r="D1796" s="206" t="s">
        <v>3368</v>
      </c>
      <c r="E1796" s="206"/>
      <c r="F1796" s="206"/>
      <c r="G1796" s="208" t="s">
        <v>2262</v>
      </c>
      <c r="H1796" s="285">
        <v>89500</v>
      </c>
      <c r="I1796" s="210"/>
      <c r="J1796" s="434">
        <f t="shared" si="30"/>
        <v>8994583</v>
      </c>
      <c r="K1796" s="212" t="s">
        <v>3369</v>
      </c>
    </row>
    <row r="1797" spans="1:242" hidden="1" x14ac:dyDescent="0.25">
      <c r="B1797" s="206">
        <v>88</v>
      </c>
      <c r="C1797" s="435">
        <v>44014</v>
      </c>
      <c r="D1797" s="206" t="s">
        <v>3370</v>
      </c>
      <c r="E1797" s="206"/>
      <c r="F1797" s="206" t="s">
        <v>3371</v>
      </c>
      <c r="G1797" s="208" t="s">
        <v>1816</v>
      </c>
      <c r="H1797" s="285"/>
      <c r="I1797" s="210">
        <v>1216600</v>
      </c>
      <c r="J1797" s="434">
        <f t="shared" si="30"/>
        <v>7777983</v>
      </c>
      <c r="K1797" s="441" t="s">
        <v>3267</v>
      </c>
    </row>
    <row r="1798" spans="1:242" s="565" customFormat="1" hidden="1" x14ac:dyDescent="0.25">
      <c r="A1798" s="451"/>
      <c r="B1798" s="377">
        <v>89</v>
      </c>
      <c r="C1798" s="436">
        <v>44014</v>
      </c>
      <c r="D1798" s="377" t="s">
        <v>3372</v>
      </c>
      <c r="E1798" s="377" t="s">
        <v>3373</v>
      </c>
      <c r="F1798" s="377"/>
      <c r="G1798" s="437" t="s">
        <v>561</v>
      </c>
      <c r="H1798" s="363"/>
      <c r="I1798" s="364">
        <v>380000</v>
      </c>
      <c r="J1798" s="434">
        <f t="shared" si="30"/>
        <v>7397983</v>
      </c>
      <c r="K1798" s="442" t="s">
        <v>3464</v>
      </c>
      <c r="L1798" s="380"/>
      <c r="M1798" s="451"/>
      <c r="N1798" s="380"/>
      <c r="O1798" s="380"/>
      <c r="P1798" s="380"/>
      <c r="Q1798" s="380"/>
      <c r="R1798" s="380"/>
      <c r="S1798" s="380"/>
      <c r="T1798" s="380"/>
      <c r="U1798" s="380"/>
      <c r="V1798" s="380"/>
      <c r="W1798" s="380"/>
      <c r="X1798" s="380"/>
      <c r="Y1798" s="380"/>
      <c r="Z1798" s="380"/>
      <c r="AA1798" s="380"/>
      <c r="AB1798" s="380"/>
      <c r="AC1798" s="380"/>
      <c r="AD1798" s="380"/>
      <c r="AE1798" s="380"/>
      <c r="AF1798" s="380"/>
      <c r="AG1798" s="380"/>
      <c r="AH1798" s="380"/>
      <c r="AI1798" s="380"/>
      <c r="AJ1798" s="451"/>
      <c r="AK1798" s="451"/>
      <c r="AL1798" s="451"/>
      <c r="AM1798" s="451"/>
      <c r="AN1798" s="451"/>
      <c r="AO1798" s="451"/>
      <c r="AP1798" s="451"/>
      <c r="AQ1798" s="451"/>
      <c r="AR1798" s="451"/>
      <c r="AS1798" s="451"/>
      <c r="AT1798" s="451"/>
      <c r="AU1798" s="451"/>
      <c r="AV1798" s="451"/>
      <c r="AW1798" s="451"/>
      <c r="AX1798" s="451"/>
      <c r="AY1798" s="451"/>
      <c r="AZ1798" s="451"/>
      <c r="BA1798" s="451"/>
      <c r="BB1798" s="451"/>
      <c r="BC1798" s="451"/>
      <c r="BD1798" s="451"/>
      <c r="BE1798" s="451"/>
      <c r="BF1798" s="451"/>
      <c r="BG1798" s="451"/>
      <c r="BH1798" s="451"/>
      <c r="BI1798" s="451"/>
      <c r="BJ1798" s="451"/>
      <c r="BK1798" s="451"/>
      <c r="BL1798" s="451"/>
      <c r="BM1798" s="451"/>
      <c r="BN1798" s="451"/>
      <c r="BO1798" s="451"/>
      <c r="BP1798" s="451"/>
      <c r="BQ1798" s="451"/>
      <c r="BR1798" s="451"/>
      <c r="BS1798" s="451"/>
      <c r="BT1798" s="451"/>
      <c r="BU1798" s="451"/>
      <c r="BV1798" s="451"/>
      <c r="BW1798" s="451"/>
      <c r="BX1798" s="451"/>
      <c r="BY1798" s="451"/>
      <c r="BZ1798" s="451"/>
      <c r="CA1798" s="451"/>
      <c r="CB1798" s="451"/>
      <c r="CC1798" s="451"/>
      <c r="CD1798" s="451"/>
      <c r="CE1798" s="451"/>
      <c r="CF1798" s="451"/>
      <c r="CG1798" s="451"/>
      <c r="CH1798" s="451"/>
      <c r="CI1798" s="451"/>
      <c r="CJ1798" s="451"/>
      <c r="CK1798" s="451"/>
      <c r="CL1798" s="451"/>
      <c r="CM1798" s="451"/>
      <c r="CN1798" s="451"/>
      <c r="CO1798" s="451"/>
      <c r="CP1798" s="451"/>
      <c r="CQ1798" s="451"/>
      <c r="CR1798" s="451"/>
      <c r="CS1798" s="451"/>
      <c r="CT1798" s="451"/>
      <c r="CU1798" s="451"/>
      <c r="CV1798" s="451"/>
      <c r="CW1798" s="451"/>
      <c r="CX1798" s="451"/>
      <c r="CY1798" s="451"/>
      <c r="CZ1798" s="451"/>
      <c r="DA1798" s="451"/>
      <c r="DB1798" s="451"/>
      <c r="DC1798" s="451"/>
      <c r="DD1798" s="451"/>
      <c r="DE1798" s="451"/>
      <c r="DF1798" s="451"/>
      <c r="DG1798" s="451"/>
      <c r="DH1798" s="451"/>
      <c r="DI1798" s="451"/>
      <c r="DJ1798" s="451"/>
      <c r="DK1798" s="451"/>
      <c r="DL1798" s="451"/>
      <c r="DM1798" s="451"/>
      <c r="DN1798" s="451"/>
      <c r="DO1798" s="451"/>
      <c r="DP1798" s="451"/>
      <c r="DQ1798" s="451"/>
      <c r="DR1798" s="451"/>
      <c r="DS1798" s="451"/>
      <c r="DT1798" s="451"/>
      <c r="DU1798" s="451"/>
      <c r="DV1798" s="451"/>
      <c r="DW1798" s="451"/>
      <c r="DX1798" s="451"/>
      <c r="DY1798" s="451"/>
      <c r="DZ1798" s="451"/>
      <c r="EA1798" s="451"/>
      <c r="EB1798" s="451"/>
      <c r="EC1798" s="451"/>
      <c r="ED1798" s="451"/>
      <c r="EE1798" s="451"/>
      <c r="EF1798" s="451"/>
      <c r="EG1798" s="451"/>
      <c r="EH1798" s="451"/>
      <c r="EI1798" s="451"/>
      <c r="EJ1798" s="451"/>
      <c r="EK1798" s="451"/>
      <c r="EL1798" s="451"/>
      <c r="EM1798" s="451"/>
      <c r="EN1798" s="451"/>
      <c r="EO1798" s="451"/>
      <c r="EP1798" s="451"/>
      <c r="EQ1798" s="451"/>
      <c r="ER1798" s="451"/>
      <c r="ES1798" s="451"/>
      <c r="ET1798" s="451"/>
      <c r="EU1798" s="451"/>
      <c r="EV1798" s="451"/>
      <c r="EW1798" s="451"/>
      <c r="EX1798" s="451"/>
      <c r="EY1798" s="451"/>
      <c r="EZ1798" s="451"/>
      <c r="FA1798" s="451"/>
      <c r="FB1798" s="451"/>
      <c r="FC1798" s="451"/>
      <c r="FD1798" s="451"/>
      <c r="FE1798" s="451"/>
      <c r="FF1798" s="451"/>
      <c r="FG1798" s="451"/>
      <c r="FH1798" s="451"/>
      <c r="FI1798" s="451"/>
      <c r="FJ1798" s="451"/>
      <c r="FK1798" s="451"/>
      <c r="FL1798" s="451"/>
      <c r="FM1798" s="451"/>
      <c r="FN1798" s="451"/>
      <c r="FO1798" s="451"/>
      <c r="FP1798" s="451"/>
      <c r="FQ1798" s="451"/>
      <c r="FR1798" s="451"/>
      <c r="FS1798" s="451"/>
      <c r="FT1798" s="451"/>
      <c r="FU1798" s="451"/>
      <c r="FV1798" s="451"/>
      <c r="FW1798" s="451"/>
      <c r="FX1798" s="451"/>
      <c r="FY1798" s="451"/>
      <c r="FZ1798" s="451"/>
      <c r="GA1798" s="451"/>
      <c r="GB1798" s="451"/>
      <c r="GC1798" s="451"/>
      <c r="GD1798" s="451"/>
      <c r="GE1798" s="451"/>
      <c r="GF1798" s="451"/>
      <c r="GG1798" s="451"/>
      <c r="GH1798" s="451"/>
      <c r="GI1798" s="451"/>
      <c r="GJ1798" s="451"/>
      <c r="GK1798" s="451"/>
      <c r="GL1798" s="451"/>
      <c r="GM1798" s="451"/>
      <c r="GN1798" s="451"/>
      <c r="GO1798" s="451"/>
      <c r="GP1798" s="451"/>
      <c r="GQ1798" s="451"/>
      <c r="GR1798" s="451"/>
      <c r="GS1798" s="451"/>
      <c r="GT1798" s="451"/>
      <c r="GU1798" s="451"/>
      <c r="GV1798" s="451"/>
      <c r="GW1798" s="451"/>
      <c r="GX1798" s="451"/>
      <c r="GY1798" s="451"/>
      <c r="GZ1798" s="451"/>
      <c r="HA1798" s="451"/>
      <c r="HB1798" s="451"/>
      <c r="HC1798" s="451"/>
      <c r="HD1798" s="451"/>
      <c r="HE1798" s="451"/>
      <c r="HF1798" s="451"/>
      <c r="HG1798" s="451"/>
      <c r="HH1798" s="451"/>
      <c r="HI1798" s="451"/>
      <c r="HJ1798" s="451"/>
      <c r="HK1798" s="451"/>
      <c r="HL1798" s="451"/>
      <c r="HM1798" s="451"/>
      <c r="HN1798" s="451"/>
      <c r="HO1798" s="451"/>
      <c r="HP1798" s="451"/>
      <c r="HQ1798" s="451"/>
      <c r="HR1798" s="451"/>
      <c r="HS1798" s="451"/>
      <c r="HT1798" s="451"/>
      <c r="HU1798" s="451"/>
      <c r="HV1798" s="451"/>
      <c r="HW1798" s="451"/>
      <c r="HX1798" s="451"/>
      <c r="HY1798" s="451"/>
      <c r="HZ1798" s="451"/>
      <c r="IA1798" s="451"/>
      <c r="IB1798" s="451"/>
      <c r="IC1798" s="451"/>
      <c r="ID1798" s="451"/>
      <c r="IE1798" s="451"/>
      <c r="IF1798" s="451"/>
      <c r="IG1798" s="451"/>
      <c r="IH1798" s="451"/>
    </row>
    <row r="1799" spans="1:242" hidden="1" x14ac:dyDescent="0.25">
      <c r="B1799" s="206">
        <v>90</v>
      </c>
      <c r="C1799" s="435">
        <v>44015</v>
      </c>
      <c r="D1799" s="206" t="s">
        <v>3374</v>
      </c>
      <c r="E1799" s="206" t="s">
        <v>3375</v>
      </c>
      <c r="F1799" s="206" t="s">
        <v>3376</v>
      </c>
      <c r="G1799" s="208" t="s">
        <v>1930</v>
      </c>
      <c r="H1799" s="285"/>
      <c r="I1799" s="210">
        <v>450000</v>
      </c>
      <c r="J1799" s="434">
        <f t="shared" si="30"/>
        <v>6947983</v>
      </c>
      <c r="K1799" s="441" t="s">
        <v>3377</v>
      </c>
    </row>
    <row r="1800" spans="1:242" hidden="1" x14ac:dyDescent="0.25">
      <c r="B1800" s="206">
        <v>91</v>
      </c>
      <c r="C1800" s="435">
        <v>44015</v>
      </c>
      <c r="D1800" s="206" t="s">
        <v>3378</v>
      </c>
      <c r="E1800" s="206"/>
      <c r="F1800" s="206"/>
      <c r="G1800" s="208" t="s">
        <v>2320</v>
      </c>
      <c r="H1800" s="285">
        <v>205000</v>
      </c>
      <c r="I1800" s="210"/>
      <c r="J1800" s="434">
        <f t="shared" si="30"/>
        <v>7152983</v>
      </c>
      <c r="K1800" s="441" t="s">
        <v>3379</v>
      </c>
    </row>
    <row r="1801" spans="1:242" hidden="1" x14ac:dyDescent="0.25">
      <c r="B1801" s="206">
        <v>92</v>
      </c>
      <c r="C1801" s="435">
        <v>44015</v>
      </c>
      <c r="D1801" s="206" t="s">
        <v>3381</v>
      </c>
      <c r="E1801" s="206"/>
      <c r="F1801" s="206" t="s">
        <v>3382</v>
      </c>
      <c r="G1801" s="208" t="s">
        <v>2320</v>
      </c>
      <c r="H1801" s="285"/>
      <c r="I1801" s="210">
        <v>485000</v>
      </c>
      <c r="J1801" s="434">
        <f t="shared" si="30"/>
        <v>6667983</v>
      </c>
      <c r="K1801" s="441" t="s">
        <v>3267</v>
      </c>
    </row>
    <row r="1802" spans="1:242" hidden="1" x14ac:dyDescent="0.25">
      <c r="B1802" s="206">
        <v>93</v>
      </c>
      <c r="C1802" s="435">
        <v>44015</v>
      </c>
      <c r="D1802" s="206" t="s">
        <v>3383</v>
      </c>
      <c r="E1802" s="206"/>
      <c r="F1802" s="206" t="s">
        <v>3380</v>
      </c>
      <c r="G1802" s="208" t="s">
        <v>869</v>
      </c>
      <c r="H1802" s="285"/>
      <c r="I1802" s="210">
        <v>751500</v>
      </c>
      <c r="J1802" s="434">
        <f t="shared" si="30"/>
        <v>5916483</v>
      </c>
      <c r="K1802" s="441" t="s">
        <v>3267</v>
      </c>
    </row>
    <row r="1803" spans="1:242" hidden="1" x14ac:dyDescent="0.25">
      <c r="B1803" s="206">
        <v>94</v>
      </c>
      <c r="C1803" s="435">
        <v>44016</v>
      </c>
      <c r="D1803" s="206" t="s">
        <v>3384</v>
      </c>
      <c r="E1803" s="206"/>
      <c r="F1803" s="206" t="s">
        <v>3371</v>
      </c>
      <c r="G1803" s="208" t="s">
        <v>2975</v>
      </c>
      <c r="H1803" s="285"/>
      <c r="I1803" s="210">
        <v>3210040</v>
      </c>
      <c r="J1803" s="434">
        <f t="shared" si="30"/>
        <v>2706443</v>
      </c>
      <c r="K1803" s="441" t="s">
        <v>3267</v>
      </c>
    </row>
    <row r="1804" spans="1:242" hidden="1" x14ac:dyDescent="0.25">
      <c r="B1804" s="206">
        <v>95</v>
      </c>
      <c r="C1804" s="435">
        <v>44016</v>
      </c>
      <c r="D1804" s="206" t="s">
        <v>3385</v>
      </c>
      <c r="E1804" s="206"/>
      <c r="F1804" s="206" t="s">
        <v>3386</v>
      </c>
      <c r="G1804" s="208" t="s">
        <v>2960</v>
      </c>
      <c r="H1804" s="285"/>
      <c r="I1804" s="210">
        <v>482520</v>
      </c>
      <c r="J1804" s="434">
        <f t="shared" si="30"/>
        <v>2223923</v>
      </c>
      <c r="K1804" s="441" t="s">
        <v>3267</v>
      </c>
    </row>
    <row r="1805" spans="1:242" s="566" customFormat="1" hidden="1" x14ac:dyDescent="0.25">
      <c r="A1805" s="488"/>
      <c r="B1805" s="206">
        <v>96</v>
      </c>
      <c r="C1805" s="443">
        <v>44018</v>
      </c>
      <c r="D1805" s="429" t="s">
        <v>3390</v>
      </c>
      <c r="E1805" s="429"/>
      <c r="F1805" s="429"/>
      <c r="G1805" s="430"/>
      <c r="H1805" s="427">
        <v>22396077</v>
      </c>
      <c r="I1805" s="431"/>
      <c r="J1805" s="444">
        <f t="shared" si="30"/>
        <v>24620000</v>
      </c>
      <c r="K1805" s="426"/>
      <c r="L1805" s="530"/>
      <c r="M1805" s="488"/>
      <c r="N1805" s="530"/>
      <c r="O1805" s="530"/>
      <c r="P1805" s="530"/>
      <c r="Q1805" s="530"/>
      <c r="R1805" s="530"/>
      <c r="S1805" s="530"/>
      <c r="T1805" s="530"/>
      <c r="U1805" s="530"/>
      <c r="V1805" s="530"/>
      <c r="W1805" s="530"/>
      <c r="X1805" s="530"/>
      <c r="Y1805" s="530"/>
      <c r="Z1805" s="530"/>
      <c r="AA1805" s="530"/>
      <c r="AB1805" s="530"/>
      <c r="AC1805" s="530"/>
      <c r="AD1805" s="530"/>
      <c r="AE1805" s="530"/>
      <c r="AF1805" s="530"/>
      <c r="AG1805" s="530"/>
      <c r="AH1805" s="530"/>
      <c r="AI1805" s="530"/>
      <c r="AJ1805" s="488"/>
      <c r="AK1805" s="488"/>
      <c r="AL1805" s="488"/>
      <c r="AM1805" s="488"/>
      <c r="AN1805" s="488"/>
      <c r="AO1805" s="488"/>
      <c r="AP1805" s="488"/>
      <c r="AQ1805" s="488"/>
      <c r="AR1805" s="488"/>
      <c r="AS1805" s="488"/>
      <c r="AT1805" s="488"/>
      <c r="AU1805" s="488"/>
      <c r="AV1805" s="488"/>
      <c r="AW1805" s="488"/>
      <c r="AX1805" s="488"/>
      <c r="AY1805" s="488"/>
      <c r="AZ1805" s="488"/>
      <c r="BA1805" s="488"/>
      <c r="BB1805" s="488"/>
      <c r="BC1805" s="488"/>
      <c r="BD1805" s="488"/>
      <c r="BE1805" s="488"/>
      <c r="BF1805" s="488"/>
      <c r="BG1805" s="488"/>
      <c r="BH1805" s="488"/>
      <c r="BI1805" s="488"/>
      <c r="BJ1805" s="488"/>
      <c r="BK1805" s="488"/>
      <c r="BL1805" s="488"/>
      <c r="BM1805" s="488"/>
      <c r="BN1805" s="488"/>
      <c r="BO1805" s="488"/>
      <c r="BP1805" s="488"/>
      <c r="BQ1805" s="488"/>
      <c r="BR1805" s="488"/>
      <c r="BS1805" s="488"/>
      <c r="BT1805" s="488"/>
      <c r="BU1805" s="488"/>
      <c r="BV1805" s="488"/>
      <c r="BW1805" s="488"/>
      <c r="BX1805" s="488"/>
      <c r="BY1805" s="488"/>
      <c r="BZ1805" s="488"/>
      <c r="CA1805" s="488"/>
      <c r="CB1805" s="488"/>
      <c r="CC1805" s="488"/>
      <c r="CD1805" s="488"/>
      <c r="CE1805" s="488"/>
      <c r="CF1805" s="488"/>
      <c r="CG1805" s="488"/>
      <c r="CH1805" s="488"/>
      <c r="CI1805" s="488"/>
      <c r="CJ1805" s="488"/>
      <c r="CK1805" s="488"/>
      <c r="CL1805" s="488"/>
      <c r="CM1805" s="488"/>
      <c r="CN1805" s="488"/>
      <c r="CO1805" s="488"/>
      <c r="CP1805" s="488"/>
      <c r="CQ1805" s="488"/>
      <c r="CR1805" s="488"/>
      <c r="CS1805" s="488"/>
      <c r="CT1805" s="488"/>
      <c r="CU1805" s="488"/>
      <c r="CV1805" s="488"/>
      <c r="CW1805" s="488"/>
      <c r="CX1805" s="488"/>
      <c r="CY1805" s="488"/>
      <c r="CZ1805" s="488"/>
      <c r="DA1805" s="488"/>
      <c r="DB1805" s="488"/>
      <c r="DC1805" s="488"/>
      <c r="DD1805" s="488"/>
      <c r="DE1805" s="488"/>
      <c r="DF1805" s="488"/>
      <c r="DG1805" s="488"/>
      <c r="DH1805" s="488"/>
      <c r="DI1805" s="488"/>
      <c r="DJ1805" s="488"/>
      <c r="DK1805" s="488"/>
      <c r="DL1805" s="488"/>
      <c r="DM1805" s="488"/>
      <c r="DN1805" s="488"/>
      <c r="DO1805" s="488"/>
      <c r="DP1805" s="488"/>
      <c r="DQ1805" s="488"/>
      <c r="DR1805" s="488"/>
      <c r="DS1805" s="488"/>
      <c r="DT1805" s="488"/>
      <c r="DU1805" s="488"/>
      <c r="DV1805" s="488"/>
      <c r="DW1805" s="488"/>
      <c r="DX1805" s="488"/>
      <c r="DY1805" s="488"/>
      <c r="DZ1805" s="488"/>
      <c r="EA1805" s="488"/>
      <c r="EB1805" s="488"/>
      <c r="EC1805" s="488"/>
      <c r="ED1805" s="488"/>
      <c r="EE1805" s="488"/>
      <c r="EF1805" s="488"/>
      <c r="EG1805" s="488"/>
      <c r="EH1805" s="488"/>
      <c r="EI1805" s="488"/>
      <c r="EJ1805" s="488"/>
      <c r="EK1805" s="488"/>
      <c r="EL1805" s="488"/>
      <c r="EM1805" s="488"/>
      <c r="EN1805" s="488"/>
      <c r="EO1805" s="488"/>
      <c r="EP1805" s="488"/>
      <c r="EQ1805" s="488"/>
      <c r="ER1805" s="488"/>
      <c r="ES1805" s="488"/>
      <c r="ET1805" s="488"/>
      <c r="EU1805" s="488"/>
      <c r="EV1805" s="488"/>
      <c r="EW1805" s="488"/>
      <c r="EX1805" s="488"/>
      <c r="EY1805" s="488"/>
      <c r="EZ1805" s="488"/>
      <c r="FA1805" s="488"/>
      <c r="FB1805" s="488"/>
      <c r="FC1805" s="488"/>
      <c r="FD1805" s="488"/>
      <c r="FE1805" s="488"/>
      <c r="FF1805" s="488"/>
      <c r="FG1805" s="488"/>
      <c r="FH1805" s="488"/>
      <c r="FI1805" s="488"/>
      <c r="FJ1805" s="488"/>
      <c r="FK1805" s="488"/>
      <c r="FL1805" s="488"/>
      <c r="FM1805" s="488"/>
      <c r="FN1805" s="488"/>
      <c r="FO1805" s="488"/>
      <c r="FP1805" s="488"/>
      <c r="FQ1805" s="488"/>
      <c r="FR1805" s="488"/>
      <c r="FS1805" s="488"/>
      <c r="FT1805" s="488"/>
      <c r="FU1805" s="488"/>
      <c r="FV1805" s="488"/>
      <c r="FW1805" s="488"/>
      <c r="FX1805" s="488"/>
      <c r="FY1805" s="488"/>
      <c r="FZ1805" s="488"/>
      <c r="GA1805" s="488"/>
      <c r="GB1805" s="488"/>
      <c r="GC1805" s="488"/>
      <c r="GD1805" s="488"/>
      <c r="GE1805" s="488"/>
      <c r="GF1805" s="488"/>
      <c r="GG1805" s="488"/>
      <c r="GH1805" s="488"/>
      <c r="GI1805" s="488"/>
      <c r="GJ1805" s="488"/>
      <c r="GK1805" s="488"/>
      <c r="GL1805" s="488"/>
      <c r="GM1805" s="488"/>
      <c r="GN1805" s="488"/>
      <c r="GO1805" s="488"/>
      <c r="GP1805" s="488"/>
      <c r="GQ1805" s="488"/>
      <c r="GR1805" s="488"/>
      <c r="GS1805" s="488"/>
      <c r="GT1805" s="488"/>
      <c r="GU1805" s="488"/>
      <c r="GV1805" s="488"/>
      <c r="GW1805" s="488"/>
      <c r="GX1805" s="488"/>
      <c r="GY1805" s="488"/>
      <c r="GZ1805" s="488"/>
      <c r="HA1805" s="488"/>
      <c r="HB1805" s="488"/>
      <c r="HC1805" s="488"/>
      <c r="HD1805" s="488"/>
      <c r="HE1805" s="488"/>
      <c r="HF1805" s="488"/>
      <c r="HG1805" s="488"/>
      <c r="HH1805" s="488"/>
      <c r="HI1805" s="488"/>
      <c r="HJ1805" s="488"/>
      <c r="HK1805" s="488"/>
      <c r="HL1805" s="488"/>
      <c r="HM1805" s="488"/>
      <c r="HN1805" s="488"/>
      <c r="HO1805" s="488"/>
      <c r="HP1805" s="488"/>
      <c r="HQ1805" s="488"/>
      <c r="HR1805" s="488"/>
      <c r="HS1805" s="488"/>
      <c r="HT1805" s="488"/>
      <c r="HU1805" s="488"/>
      <c r="HV1805" s="488"/>
      <c r="HW1805" s="488"/>
      <c r="HX1805" s="488"/>
      <c r="HY1805" s="488"/>
      <c r="HZ1805" s="488"/>
      <c r="IA1805" s="488"/>
      <c r="IB1805" s="488"/>
      <c r="IC1805" s="488"/>
      <c r="ID1805" s="488"/>
      <c r="IE1805" s="488"/>
      <c r="IF1805" s="488"/>
      <c r="IG1805" s="488"/>
      <c r="IH1805" s="488"/>
    </row>
    <row r="1806" spans="1:242" hidden="1" x14ac:dyDescent="0.25">
      <c r="B1806" s="206">
        <v>97</v>
      </c>
      <c r="C1806" s="435">
        <v>44019</v>
      </c>
      <c r="D1806" s="206" t="s">
        <v>3391</v>
      </c>
      <c r="E1806" s="206" t="s">
        <v>3392</v>
      </c>
      <c r="F1806" s="206" t="s">
        <v>3393</v>
      </c>
      <c r="G1806" s="208" t="s">
        <v>681</v>
      </c>
      <c r="H1806" s="285"/>
      <c r="I1806" s="210">
        <v>128000</v>
      </c>
      <c r="J1806" s="434">
        <f t="shared" si="30"/>
        <v>24492000</v>
      </c>
      <c r="K1806" s="212" t="s">
        <v>3443</v>
      </c>
    </row>
    <row r="1807" spans="1:242" hidden="1" x14ac:dyDescent="0.25">
      <c r="B1807" s="206">
        <v>98</v>
      </c>
      <c r="C1807" s="435">
        <v>44019</v>
      </c>
      <c r="D1807" s="206" t="s">
        <v>3394</v>
      </c>
      <c r="E1807" s="206" t="s">
        <v>3395</v>
      </c>
      <c r="F1807" s="206" t="s">
        <v>3396</v>
      </c>
      <c r="G1807" s="208" t="s">
        <v>3204</v>
      </c>
      <c r="H1807" s="285"/>
      <c r="I1807" s="210">
        <v>850000</v>
      </c>
      <c r="J1807" s="434">
        <f t="shared" si="30"/>
        <v>23642000</v>
      </c>
      <c r="K1807" s="212" t="s">
        <v>3444</v>
      </c>
    </row>
    <row r="1808" spans="1:242" hidden="1" x14ac:dyDescent="0.25">
      <c r="B1808" s="206">
        <v>99</v>
      </c>
      <c r="C1808" s="435">
        <v>44019</v>
      </c>
      <c r="D1808" s="206" t="s">
        <v>3397</v>
      </c>
      <c r="E1808" s="206" t="s">
        <v>3398</v>
      </c>
      <c r="F1808" s="206" t="s">
        <v>3396</v>
      </c>
      <c r="G1808" s="208" t="s">
        <v>3204</v>
      </c>
      <c r="H1808" s="285"/>
      <c r="I1808" s="210">
        <v>500000</v>
      </c>
      <c r="J1808" s="434">
        <f t="shared" si="30"/>
        <v>23142000</v>
      </c>
      <c r="K1808" s="212" t="s">
        <v>3444</v>
      </c>
    </row>
    <row r="1809" spans="1:242" hidden="1" x14ac:dyDescent="0.25">
      <c r="B1809" s="206">
        <v>100</v>
      </c>
      <c r="C1809" s="435">
        <v>44019</v>
      </c>
      <c r="D1809" s="206" t="s">
        <v>3399</v>
      </c>
      <c r="E1809" s="206" t="s">
        <v>3400</v>
      </c>
      <c r="F1809" s="206"/>
      <c r="G1809" s="208" t="s">
        <v>1885</v>
      </c>
      <c r="H1809" s="285"/>
      <c r="I1809" s="210">
        <v>3453000</v>
      </c>
      <c r="J1809" s="434">
        <f t="shared" si="30"/>
        <v>19689000</v>
      </c>
      <c r="K1809" s="212" t="s">
        <v>3445</v>
      </c>
    </row>
    <row r="1810" spans="1:242" s="565" customFormat="1" hidden="1" x14ac:dyDescent="0.25">
      <c r="A1810" s="451"/>
      <c r="B1810" s="377">
        <v>101</v>
      </c>
      <c r="C1810" s="436">
        <v>44020</v>
      </c>
      <c r="D1810" s="377" t="s">
        <v>3403</v>
      </c>
      <c r="E1810" s="377" t="s">
        <v>3404</v>
      </c>
      <c r="F1810" s="377" t="s">
        <v>3563</v>
      </c>
      <c r="G1810" s="437" t="s">
        <v>561</v>
      </c>
      <c r="H1810" s="363"/>
      <c r="I1810" s="445">
        <v>80000</v>
      </c>
      <c r="J1810" s="434">
        <f t="shared" si="30"/>
        <v>19609000</v>
      </c>
      <c r="K1810" s="440" t="s">
        <v>3510</v>
      </c>
      <c r="L1810" s="380"/>
      <c r="M1810" s="451"/>
      <c r="N1810" s="380"/>
      <c r="O1810" s="380"/>
      <c r="P1810" s="380"/>
      <c r="Q1810" s="380"/>
      <c r="R1810" s="380"/>
      <c r="S1810" s="380"/>
      <c r="T1810" s="380"/>
      <c r="U1810" s="380"/>
      <c r="V1810" s="380"/>
      <c r="W1810" s="380"/>
      <c r="X1810" s="380"/>
      <c r="Y1810" s="380"/>
      <c r="Z1810" s="380"/>
      <c r="AA1810" s="380"/>
      <c r="AB1810" s="380"/>
      <c r="AC1810" s="380"/>
      <c r="AD1810" s="380"/>
      <c r="AE1810" s="380"/>
      <c r="AF1810" s="380"/>
      <c r="AG1810" s="380"/>
      <c r="AH1810" s="380"/>
      <c r="AI1810" s="380"/>
      <c r="AJ1810" s="451"/>
      <c r="AK1810" s="451"/>
      <c r="AL1810" s="451"/>
      <c r="AM1810" s="451"/>
      <c r="AN1810" s="451"/>
      <c r="AO1810" s="451"/>
      <c r="AP1810" s="451"/>
      <c r="AQ1810" s="451"/>
      <c r="AR1810" s="451"/>
      <c r="AS1810" s="451"/>
      <c r="AT1810" s="451"/>
      <c r="AU1810" s="451"/>
      <c r="AV1810" s="451"/>
      <c r="AW1810" s="451"/>
      <c r="AX1810" s="451"/>
      <c r="AY1810" s="451"/>
      <c r="AZ1810" s="451"/>
      <c r="BA1810" s="451"/>
      <c r="BB1810" s="451"/>
      <c r="BC1810" s="451"/>
      <c r="BD1810" s="451"/>
      <c r="BE1810" s="451"/>
      <c r="BF1810" s="451"/>
      <c r="BG1810" s="451"/>
      <c r="BH1810" s="451"/>
      <c r="BI1810" s="451"/>
      <c r="BJ1810" s="451"/>
      <c r="BK1810" s="451"/>
      <c r="BL1810" s="451"/>
      <c r="BM1810" s="451"/>
      <c r="BN1810" s="451"/>
      <c r="BO1810" s="451"/>
      <c r="BP1810" s="451"/>
      <c r="BQ1810" s="451"/>
      <c r="BR1810" s="451"/>
      <c r="BS1810" s="451"/>
      <c r="BT1810" s="451"/>
      <c r="BU1810" s="451"/>
      <c r="BV1810" s="451"/>
      <c r="BW1810" s="451"/>
      <c r="BX1810" s="451"/>
      <c r="BY1810" s="451"/>
      <c r="BZ1810" s="451"/>
      <c r="CA1810" s="451"/>
      <c r="CB1810" s="451"/>
      <c r="CC1810" s="451"/>
      <c r="CD1810" s="451"/>
      <c r="CE1810" s="451"/>
      <c r="CF1810" s="451"/>
      <c r="CG1810" s="451"/>
      <c r="CH1810" s="451"/>
      <c r="CI1810" s="451"/>
      <c r="CJ1810" s="451"/>
      <c r="CK1810" s="451"/>
      <c r="CL1810" s="451"/>
      <c r="CM1810" s="451"/>
      <c r="CN1810" s="451"/>
      <c r="CO1810" s="451"/>
      <c r="CP1810" s="451"/>
      <c r="CQ1810" s="451"/>
      <c r="CR1810" s="451"/>
      <c r="CS1810" s="451"/>
      <c r="CT1810" s="451"/>
      <c r="CU1810" s="451"/>
      <c r="CV1810" s="451"/>
      <c r="CW1810" s="451"/>
      <c r="CX1810" s="451"/>
      <c r="CY1810" s="451"/>
      <c r="CZ1810" s="451"/>
      <c r="DA1810" s="451"/>
      <c r="DB1810" s="451"/>
      <c r="DC1810" s="451"/>
      <c r="DD1810" s="451"/>
      <c r="DE1810" s="451"/>
      <c r="DF1810" s="451"/>
      <c r="DG1810" s="451"/>
      <c r="DH1810" s="451"/>
      <c r="DI1810" s="451"/>
      <c r="DJ1810" s="451"/>
      <c r="DK1810" s="451"/>
      <c r="DL1810" s="451"/>
      <c r="DM1810" s="451"/>
      <c r="DN1810" s="451"/>
      <c r="DO1810" s="451"/>
      <c r="DP1810" s="451"/>
      <c r="DQ1810" s="451"/>
      <c r="DR1810" s="451"/>
      <c r="DS1810" s="451"/>
      <c r="DT1810" s="451"/>
      <c r="DU1810" s="451"/>
      <c r="DV1810" s="451"/>
      <c r="DW1810" s="451"/>
      <c r="DX1810" s="451"/>
      <c r="DY1810" s="451"/>
      <c r="DZ1810" s="451"/>
      <c r="EA1810" s="451"/>
      <c r="EB1810" s="451"/>
      <c r="EC1810" s="451"/>
      <c r="ED1810" s="451"/>
      <c r="EE1810" s="451"/>
      <c r="EF1810" s="451"/>
      <c r="EG1810" s="451"/>
      <c r="EH1810" s="451"/>
      <c r="EI1810" s="451"/>
      <c r="EJ1810" s="451"/>
      <c r="EK1810" s="451"/>
      <c r="EL1810" s="451"/>
      <c r="EM1810" s="451"/>
      <c r="EN1810" s="451"/>
      <c r="EO1810" s="451"/>
      <c r="EP1810" s="451"/>
      <c r="EQ1810" s="451"/>
      <c r="ER1810" s="451"/>
      <c r="ES1810" s="451"/>
      <c r="ET1810" s="451"/>
      <c r="EU1810" s="451"/>
      <c r="EV1810" s="451"/>
      <c r="EW1810" s="451"/>
      <c r="EX1810" s="451"/>
      <c r="EY1810" s="451"/>
      <c r="EZ1810" s="451"/>
      <c r="FA1810" s="451"/>
      <c r="FB1810" s="451"/>
      <c r="FC1810" s="451"/>
      <c r="FD1810" s="451"/>
      <c r="FE1810" s="451"/>
      <c r="FF1810" s="451"/>
      <c r="FG1810" s="451"/>
      <c r="FH1810" s="451"/>
      <c r="FI1810" s="451"/>
      <c r="FJ1810" s="451"/>
      <c r="FK1810" s="451"/>
      <c r="FL1810" s="451"/>
      <c r="FM1810" s="451"/>
      <c r="FN1810" s="451"/>
      <c r="FO1810" s="451"/>
      <c r="FP1810" s="451"/>
      <c r="FQ1810" s="451"/>
      <c r="FR1810" s="451"/>
      <c r="FS1810" s="451"/>
      <c r="FT1810" s="451"/>
      <c r="FU1810" s="451"/>
      <c r="FV1810" s="451"/>
      <c r="FW1810" s="451"/>
      <c r="FX1810" s="451"/>
      <c r="FY1810" s="451"/>
      <c r="FZ1810" s="451"/>
      <c r="GA1810" s="451"/>
      <c r="GB1810" s="451"/>
      <c r="GC1810" s="451"/>
      <c r="GD1810" s="451"/>
      <c r="GE1810" s="451"/>
      <c r="GF1810" s="451"/>
      <c r="GG1810" s="451"/>
      <c r="GH1810" s="451"/>
      <c r="GI1810" s="451"/>
      <c r="GJ1810" s="451"/>
      <c r="GK1810" s="451"/>
      <c r="GL1810" s="451"/>
      <c r="GM1810" s="451"/>
      <c r="GN1810" s="451"/>
      <c r="GO1810" s="451"/>
      <c r="GP1810" s="451"/>
      <c r="GQ1810" s="451"/>
      <c r="GR1810" s="451"/>
      <c r="GS1810" s="451"/>
      <c r="GT1810" s="451"/>
      <c r="GU1810" s="451"/>
      <c r="GV1810" s="451"/>
      <c r="GW1810" s="451"/>
      <c r="GX1810" s="451"/>
      <c r="GY1810" s="451"/>
      <c r="GZ1810" s="451"/>
      <c r="HA1810" s="451"/>
      <c r="HB1810" s="451"/>
      <c r="HC1810" s="451"/>
      <c r="HD1810" s="451"/>
      <c r="HE1810" s="451"/>
      <c r="HF1810" s="451"/>
      <c r="HG1810" s="451"/>
      <c r="HH1810" s="451"/>
      <c r="HI1810" s="451"/>
      <c r="HJ1810" s="451"/>
      <c r="HK1810" s="451"/>
      <c r="HL1810" s="451"/>
      <c r="HM1810" s="451"/>
      <c r="HN1810" s="451"/>
      <c r="HO1810" s="451"/>
      <c r="HP1810" s="451"/>
      <c r="HQ1810" s="451"/>
      <c r="HR1810" s="451"/>
      <c r="HS1810" s="451"/>
      <c r="HT1810" s="451"/>
      <c r="HU1810" s="451"/>
      <c r="HV1810" s="451"/>
      <c r="HW1810" s="451"/>
      <c r="HX1810" s="451"/>
      <c r="HY1810" s="451"/>
      <c r="HZ1810" s="451"/>
      <c r="IA1810" s="451"/>
      <c r="IB1810" s="451"/>
      <c r="IC1810" s="451"/>
      <c r="ID1810" s="451"/>
      <c r="IE1810" s="451"/>
      <c r="IF1810" s="451"/>
      <c r="IG1810" s="451"/>
      <c r="IH1810" s="451"/>
    </row>
    <row r="1811" spans="1:242" hidden="1" x14ac:dyDescent="0.25">
      <c r="B1811" s="206">
        <v>102</v>
      </c>
      <c r="C1811" s="435">
        <v>44020</v>
      </c>
      <c r="D1811" s="206" t="s">
        <v>3401</v>
      </c>
      <c r="E1811" s="206"/>
      <c r="F1811" s="206" t="s">
        <v>3402</v>
      </c>
      <c r="G1811" s="208" t="s">
        <v>2302</v>
      </c>
      <c r="H1811" s="285"/>
      <c r="I1811" s="210">
        <v>173911</v>
      </c>
      <c r="J1811" s="434">
        <f t="shared" si="30"/>
        <v>19435089</v>
      </c>
      <c r="K1811" s="212" t="s">
        <v>3267</v>
      </c>
    </row>
    <row r="1812" spans="1:242" hidden="1" x14ac:dyDescent="0.25">
      <c r="B1812" s="206">
        <v>103</v>
      </c>
      <c r="C1812" s="435">
        <v>44020</v>
      </c>
      <c r="D1812" s="206" t="s">
        <v>3405</v>
      </c>
      <c r="E1812" s="206" t="s">
        <v>3406</v>
      </c>
      <c r="F1812" s="206" t="s">
        <v>3476</v>
      </c>
      <c r="G1812" s="208" t="s">
        <v>2875</v>
      </c>
      <c r="H1812" s="285"/>
      <c r="I1812" s="210">
        <v>1077000</v>
      </c>
      <c r="J1812" s="434">
        <f t="shared" si="30"/>
        <v>18358089</v>
      </c>
      <c r="K1812" s="212" t="s">
        <v>3446</v>
      </c>
    </row>
    <row r="1813" spans="1:242" hidden="1" x14ac:dyDescent="0.25">
      <c r="B1813" s="206">
        <v>104</v>
      </c>
      <c r="C1813" s="435">
        <v>44020</v>
      </c>
      <c r="D1813" s="206" t="s">
        <v>3407</v>
      </c>
      <c r="E1813" s="206"/>
      <c r="F1813" s="206"/>
      <c r="G1813" s="208" t="s">
        <v>1885</v>
      </c>
      <c r="H1813" s="285">
        <v>3453000</v>
      </c>
      <c r="I1813" s="210"/>
      <c r="J1813" s="434">
        <f t="shared" si="30"/>
        <v>21811089</v>
      </c>
      <c r="K1813" s="212" t="s">
        <v>3267</v>
      </c>
    </row>
    <row r="1814" spans="1:242" s="565" customFormat="1" hidden="1" x14ac:dyDescent="0.25">
      <c r="A1814" s="451"/>
      <c r="B1814" s="377">
        <v>105</v>
      </c>
      <c r="C1814" s="436">
        <v>44020</v>
      </c>
      <c r="D1814" s="377" t="s">
        <v>3408</v>
      </c>
      <c r="E1814" s="377" t="s">
        <v>3409</v>
      </c>
      <c r="F1814" s="377" t="s">
        <v>3564</v>
      </c>
      <c r="G1814" s="437" t="s">
        <v>561</v>
      </c>
      <c r="H1814" s="363"/>
      <c r="I1814" s="364">
        <v>790000</v>
      </c>
      <c r="J1814" s="434">
        <f t="shared" si="30"/>
        <v>21021089</v>
      </c>
      <c r="K1814" s="440" t="s">
        <v>3512</v>
      </c>
      <c r="L1814" s="380"/>
      <c r="M1814" s="451"/>
      <c r="N1814" s="380"/>
      <c r="O1814" s="380"/>
      <c r="P1814" s="380"/>
      <c r="Q1814" s="380"/>
      <c r="R1814" s="380"/>
      <c r="S1814" s="380"/>
      <c r="T1814" s="380"/>
      <c r="U1814" s="380"/>
      <c r="V1814" s="380"/>
      <c r="W1814" s="380"/>
      <c r="X1814" s="380"/>
      <c r="Y1814" s="380"/>
      <c r="Z1814" s="380"/>
      <c r="AA1814" s="380"/>
      <c r="AB1814" s="380"/>
      <c r="AC1814" s="380"/>
      <c r="AD1814" s="380"/>
      <c r="AE1814" s="380"/>
      <c r="AF1814" s="380"/>
      <c r="AG1814" s="380"/>
      <c r="AH1814" s="380"/>
      <c r="AI1814" s="380"/>
      <c r="AJ1814" s="451"/>
      <c r="AK1814" s="451"/>
      <c r="AL1814" s="451"/>
      <c r="AM1814" s="451"/>
      <c r="AN1814" s="451"/>
      <c r="AO1814" s="451"/>
      <c r="AP1814" s="451"/>
      <c r="AQ1814" s="451"/>
      <c r="AR1814" s="451"/>
      <c r="AS1814" s="451"/>
      <c r="AT1814" s="451"/>
      <c r="AU1814" s="451"/>
      <c r="AV1814" s="451"/>
      <c r="AW1814" s="451"/>
      <c r="AX1814" s="451"/>
      <c r="AY1814" s="451"/>
      <c r="AZ1814" s="451"/>
      <c r="BA1814" s="451"/>
      <c r="BB1814" s="451"/>
      <c r="BC1814" s="451"/>
      <c r="BD1814" s="451"/>
      <c r="BE1814" s="451"/>
      <c r="BF1814" s="451"/>
      <c r="BG1814" s="451"/>
      <c r="BH1814" s="451"/>
      <c r="BI1814" s="451"/>
      <c r="BJ1814" s="451"/>
      <c r="BK1814" s="451"/>
      <c r="BL1814" s="451"/>
      <c r="BM1814" s="451"/>
      <c r="BN1814" s="451"/>
      <c r="BO1814" s="451"/>
      <c r="BP1814" s="451"/>
      <c r="BQ1814" s="451"/>
      <c r="BR1814" s="451"/>
      <c r="BS1814" s="451"/>
      <c r="BT1814" s="451"/>
      <c r="BU1814" s="451"/>
      <c r="BV1814" s="451"/>
      <c r="BW1814" s="451"/>
      <c r="BX1814" s="451"/>
      <c r="BY1814" s="451"/>
      <c r="BZ1814" s="451"/>
      <c r="CA1814" s="451"/>
      <c r="CB1814" s="451"/>
      <c r="CC1814" s="451"/>
      <c r="CD1814" s="451"/>
      <c r="CE1814" s="451"/>
      <c r="CF1814" s="451"/>
      <c r="CG1814" s="451"/>
      <c r="CH1814" s="451"/>
      <c r="CI1814" s="451"/>
      <c r="CJ1814" s="451"/>
      <c r="CK1814" s="451"/>
      <c r="CL1814" s="451"/>
      <c r="CM1814" s="451"/>
      <c r="CN1814" s="451"/>
      <c r="CO1814" s="451"/>
      <c r="CP1814" s="451"/>
      <c r="CQ1814" s="451"/>
      <c r="CR1814" s="451"/>
      <c r="CS1814" s="451"/>
      <c r="CT1814" s="451"/>
      <c r="CU1814" s="451"/>
      <c r="CV1814" s="451"/>
      <c r="CW1814" s="451"/>
      <c r="CX1814" s="451"/>
      <c r="CY1814" s="451"/>
      <c r="CZ1814" s="451"/>
      <c r="DA1814" s="451"/>
      <c r="DB1814" s="451"/>
      <c r="DC1814" s="451"/>
      <c r="DD1814" s="451"/>
      <c r="DE1814" s="451"/>
      <c r="DF1814" s="451"/>
      <c r="DG1814" s="451"/>
      <c r="DH1814" s="451"/>
      <c r="DI1814" s="451"/>
      <c r="DJ1814" s="451"/>
      <c r="DK1814" s="451"/>
      <c r="DL1814" s="451"/>
      <c r="DM1814" s="451"/>
      <c r="DN1814" s="451"/>
      <c r="DO1814" s="451"/>
      <c r="DP1814" s="451"/>
      <c r="DQ1814" s="451"/>
      <c r="DR1814" s="451"/>
      <c r="DS1814" s="451"/>
      <c r="DT1814" s="451"/>
      <c r="DU1814" s="451"/>
      <c r="DV1814" s="451"/>
      <c r="DW1814" s="451"/>
      <c r="DX1814" s="451"/>
      <c r="DY1814" s="451"/>
      <c r="DZ1814" s="451"/>
      <c r="EA1814" s="451"/>
      <c r="EB1814" s="451"/>
      <c r="EC1814" s="451"/>
      <c r="ED1814" s="451"/>
      <c r="EE1814" s="451"/>
      <c r="EF1814" s="451"/>
      <c r="EG1814" s="451"/>
      <c r="EH1814" s="451"/>
      <c r="EI1814" s="451"/>
      <c r="EJ1814" s="451"/>
      <c r="EK1814" s="451"/>
      <c r="EL1814" s="451"/>
      <c r="EM1814" s="451"/>
      <c r="EN1814" s="451"/>
      <c r="EO1814" s="451"/>
      <c r="EP1814" s="451"/>
      <c r="EQ1814" s="451"/>
      <c r="ER1814" s="451"/>
      <c r="ES1814" s="451"/>
      <c r="ET1814" s="451"/>
      <c r="EU1814" s="451"/>
      <c r="EV1814" s="451"/>
      <c r="EW1814" s="451"/>
      <c r="EX1814" s="451"/>
      <c r="EY1814" s="451"/>
      <c r="EZ1814" s="451"/>
      <c r="FA1814" s="451"/>
      <c r="FB1814" s="451"/>
      <c r="FC1814" s="451"/>
      <c r="FD1814" s="451"/>
      <c r="FE1814" s="451"/>
      <c r="FF1814" s="451"/>
      <c r="FG1814" s="451"/>
      <c r="FH1814" s="451"/>
      <c r="FI1814" s="451"/>
      <c r="FJ1814" s="451"/>
      <c r="FK1814" s="451"/>
      <c r="FL1814" s="451"/>
      <c r="FM1814" s="451"/>
      <c r="FN1814" s="451"/>
      <c r="FO1814" s="451"/>
      <c r="FP1814" s="451"/>
      <c r="FQ1814" s="451"/>
      <c r="FR1814" s="451"/>
      <c r="FS1814" s="451"/>
      <c r="FT1814" s="451"/>
      <c r="FU1814" s="451"/>
      <c r="FV1814" s="451"/>
      <c r="FW1814" s="451"/>
      <c r="FX1814" s="451"/>
      <c r="FY1814" s="451"/>
      <c r="FZ1814" s="451"/>
      <c r="GA1814" s="451"/>
      <c r="GB1814" s="451"/>
      <c r="GC1814" s="451"/>
      <c r="GD1814" s="451"/>
      <c r="GE1814" s="451"/>
      <c r="GF1814" s="451"/>
      <c r="GG1814" s="451"/>
      <c r="GH1814" s="451"/>
      <c r="GI1814" s="451"/>
      <c r="GJ1814" s="451"/>
      <c r="GK1814" s="451"/>
      <c r="GL1814" s="451"/>
      <c r="GM1814" s="451"/>
      <c r="GN1814" s="451"/>
      <c r="GO1814" s="451"/>
      <c r="GP1814" s="451"/>
      <c r="GQ1814" s="451"/>
      <c r="GR1814" s="451"/>
      <c r="GS1814" s="451"/>
      <c r="GT1814" s="451"/>
      <c r="GU1814" s="451"/>
      <c r="GV1814" s="451"/>
      <c r="GW1814" s="451"/>
      <c r="GX1814" s="451"/>
      <c r="GY1814" s="451"/>
      <c r="GZ1814" s="451"/>
      <c r="HA1814" s="451"/>
      <c r="HB1814" s="451"/>
      <c r="HC1814" s="451"/>
      <c r="HD1814" s="451"/>
      <c r="HE1814" s="451"/>
      <c r="HF1814" s="451"/>
      <c r="HG1814" s="451"/>
      <c r="HH1814" s="451"/>
      <c r="HI1814" s="451"/>
      <c r="HJ1814" s="451"/>
      <c r="HK1814" s="451"/>
      <c r="HL1814" s="451"/>
      <c r="HM1814" s="451"/>
      <c r="HN1814" s="451"/>
      <c r="HO1814" s="451"/>
      <c r="HP1814" s="451"/>
      <c r="HQ1814" s="451"/>
      <c r="HR1814" s="451"/>
      <c r="HS1814" s="451"/>
      <c r="HT1814" s="451"/>
      <c r="HU1814" s="451"/>
      <c r="HV1814" s="451"/>
      <c r="HW1814" s="451"/>
      <c r="HX1814" s="451"/>
      <c r="HY1814" s="451"/>
      <c r="HZ1814" s="451"/>
      <c r="IA1814" s="451"/>
      <c r="IB1814" s="451"/>
      <c r="IC1814" s="451"/>
      <c r="ID1814" s="451"/>
      <c r="IE1814" s="451"/>
      <c r="IF1814" s="451"/>
      <c r="IG1814" s="451"/>
      <c r="IH1814" s="451"/>
    </row>
    <row r="1815" spans="1:242" hidden="1" x14ac:dyDescent="0.25">
      <c r="B1815" s="206">
        <v>106</v>
      </c>
      <c r="C1815" s="435">
        <v>44021</v>
      </c>
      <c r="D1815" s="206" t="s">
        <v>3413</v>
      </c>
      <c r="E1815" s="206" t="s">
        <v>3412</v>
      </c>
      <c r="F1815" s="206" t="s">
        <v>3411</v>
      </c>
      <c r="G1815" s="208" t="s">
        <v>787</v>
      </c>
      <c r="H1815" s="285"/>
      <c r="I1815" s="210">
        <v>3500000</v>
      </c>
      <c r="J1815" s="434">
        <f t="shared" si="30"/>
        <v>17521089</v>
      </c>
      <c r="K1815" s="212" t="s">
        <v>3447</v>
      </c>
    </row>
    <row r="1816" spans="1:242" hidden="1" x14ac:dyDescent="0.25">
      <c r="B1816" s="206">
        <v>107</v>
      </c>
      <c r="C1816" s="435">
        <v>44021</v>
      </c>
      <c r="D1816" s="206" t="s">
        <v>3414</v>
      </c>
      <c r="E1816" s="206" t="s">
        <v>3410</v>
      </c>
      <c r="F1816" s="206" t="s">
        <v>3477</v>
      </c>
      <c r="G1816" s="208" t="s">
        <v>2320</v>
      </c>
      <c r="H1816" s="285"/>
      <c r="I1816" s="210">
        <v>600000</v>
      </c>
      <c r="J1816" s="434">
        <f t="shared" si="30"/>
        <v>16921089</v>
      </c>
      <c r="K1816" s="212" t="s">
        <v>3448</v>
      </c>
    </row>
    <row r="1817" spans="1:242" hidden="1" x14ac:dyDescent="0.25">
      <c r="B1817" s="206">
        <v>108</v>
      </c>
      <c r="C1817" s="435">
        <v>44022</v>
      </c>
      <c r="D1817" s="206" t="s">
        <v>3415</v>
      </c>
      <c r="E1817" s="206"/>
      <c r="F1817" s="206"/>
      <c r="G1817" s="208" t="s">
        <v>3204</v>
      </c>
      <c r="H1817" s="285">
        <v>67107</v>
      </c>
      <c r="I1817" s="210"/>
      <c r="J1817" s="434">
        <f t="shared" si="30"/>
        <v>16988196</v>
      </c>
      <c r="K1817" s="212" t="s">
        <v>3449</v>
      </c>
    </row>
    <row r="1818" spans="1:242" hidden="1" x14ac:dyDescent="0.25">
      <c r="B1818" s="206">
        <v>109</v>
      </c>
      <c r="C1818" s="435">
        <v>44022</v>
      </c>
      <c r="D1818" s="206" t="s">
        <v>3416</v>
      </c>
      <c r="E1818" s="206"/>
      <c r="F1818" s="206" t="s">
        <v>3417</v>
      </c>
      <c r="G1818" s="208" t="s">
        <v>343</v>
      </c>
      <c r="H1818" s="285"/>
      <c r="I1818" s="210">
        <v>700000</v>
      </c>
      <c r="J1818" s="434">
        <f t="shared" si="30"/>
        <v>16288196</v>
      </c>
      <c r="K1818" s="212" t="s">
        <v>3267</v>
      </c>
    </row>
    <row r="1819" spans="1:242" hidden="1" x14ac:dyDescent="0.25">
      <c r="B1819" s="206">
        <v>110</v>
      </c>
      <c r="C1819" s="435">
        <v>44022</v>
      </c>
      <c r="D1819" s="206" t="s">
        <v>3418</v>
      </c>
      <c r="E1819" s="206"/>
      <c r="F1819" s="206" t="s">
        <v>3419</v>
      </c>
      <c r="G1819" s="208" t="s">
        <v>1885</v>
      </c>
      <c r="H1819" s="285"/>
      <c r="I1819" s="210">
        <v>5900000</v>
      </c>
      <c r="J1819" s="434">
        <f t="shared" si="30"/>
        <v>10388196</v>
      </c>
      <c r="K1819" s="212" t="s">
        <v>3267</v>
      </c>
    </row>
    <row r="1820" spans="1:242" hidden="1" x14ac:dyDescent="0.25">
      <c r="B1820" s="206">
        <v>111</v>
      </c>
      <c r="C1820" s="435">
        <v>44023</v>
      </c>
      <c r="D1820" s="206" t="s">
        <v>3420</v>
      </c>
      <c r="E1820" s="206"/>
      <c r="F1820" s="206"/>
      <c r="G1820" s="208" t="s">
        <v>787</v>
      </c>
      <c r="H1820" s="285">
        <v>167525</v>
      </c>
      <c r="I1820" s="210"/>
      <c r="J1820" s="434">
        <f t="shared" si="30"/>
        <v>10555721</v>
      </c>
      <c r="K1820" s="212" t="s">
        <v>3450</v>
      </c>
    </row>
    <row r="1821" spans="1:242" hidden="1" x14ac:dyDescent="0.25">
      <c r="B1821" s="206">
        <v>112</v>
      </c>
      <c r="C1821" s="435">
        <v>44023</v>
      </c>
      <c r="D1821" s="206" t="s">
        <v>3421</v>
      </c>
      <c r="E1821" s="206" t="s">
        <v>3422</v>
      </c>
      <c r="F1821" s="206" t="s">
        <v>3478</v>
      </c>
      <c r="G1821" s="208" t="s">
        <v>787</v>
      </c>
      <c r="H1821" s="285"/>
      <c r="I1821" s="210">
        <v>1500000</v>
      </c>
      <c r="J1821" s="434">
        <f t="shared" si="30"/>
        <v>9055721</v>
      </c>
      <c r="K1821" s="212" t="s">
        <v>3451</v>
      </c>
    </row>
    <row r="1822" spans="1:242" hidden="1" x14ac:dyDescent="0.25">
      <c r="B1822" s="206">
        <v>113</v>
      </c>
      <c r="C1822" s="435">
        <v>44023</v>
      </c>
      <c r="D1822" s="206" t="s">
        <v>3423</v>
      </c>
      <c r="E1822" s="206" t="s">
        <v>3424</v>
      </c>
      <c r="F1822" s="206" t="s">
        <v>3479</v>
      </c>
      <c r="G1822" s="208" t="s">
        <v>3204</v>
      </c>
      <c r="H1822" s="285"/>
      <c r="I1822" s="210">
        <v>2045000</v>
      </c>
      <c r="J1822" s="434">
        <f t="shared" si="30"/>
        <v>7010721</v>
      </c>
      <c r="K1822" s="212" t="s">
        <v>3452</v>
      </c>
    </row>
    <row r="1823" spans="1:242" hidden="1" x14ac:dyDescent="0.25">
      <c r="B1823" s="206">
        <v>114</v>
      </c>
      <c r="C1823" s="435">
        <v>44025</v>
      </c>
      <c r="D1823" s="206" t="s">
        <v>3425</v>
      </c>
      <c r="E1823" s="206"/>
      <c r="F1823" s="206"/>
      <c r="G1823" s="208" t="s">
        <v>561</v>
      </c>
      <c r="H1823" s="285">
        <v>98500</v>
      </c>
      <c r="I1823" s="210"/>
      <c r="J1823" s="434">
        <f t="shared" si="30"/>
        <v>7109221</v>
      </c>
      <c r="K1823" s="212" t="s">
        <v>3453</v>
      </c>
    </row>
    <row r="1824" spans="1:242" hidden="1" x14ac:dyDescent="0.25">
      <c r="B1824" s="206">
        <v>115</v>
      </c>
      <c r="C1824" s="435">
        <v>44026</v>
      </c>
      <c r="D1824" s="206" t="s">
        <v>3426</v>
      </c>
      <c r="E1824" s="206"/>
      <c r="F1824" s="206" t="s">
        <v>3427</v>
      </c>
      <c r="G1824" s="208" t="s">
        <v>681</v>
      </c>
      <c r="H1824" s="285"/>
      <c r="I1824" s="210">
        <v>256000</v>
      </c>
      <c r="J1824" s="434">
        <f t="shared" si="30"/>
        <v>6853221</v>
      </c>
      <c r="K1824" s="212" t="s">
        <v>3454</v>
      </c>
    </row>
    <row r="1825" spans="1:242" hidden="1" x14ac:dyDescent="0.25">
      <c r="B1825" s="206">
        <v>116</v>
      </c>
      <c r="C1825" s="435">
        <v>44028</v>
      </c>
      <c r="D1825" s="206" t="s">
        <v>3428</v>
      </c>
      <c r="E1825" s="206"/>
      <c r="F1825" s="206" t="s">
        <v>3429</v>
      </c>
      <c r="G1825" s="208" t="s">
        <v>3138</v>
      </c>
      <c r="H1825" s="285"/>
      <c r="I1825" s="210">
        <v>1252500</v>
      </c>
      <c r="J1825" s="434">
        <f t="shared" si="30"/>
        <v>5600721</v>
      </c>
      <c r="K1825" s="212" t="s">
        <v>3267</v>
      </c>
    </row>
    <row r="1826" spans="1:242" hidden="1" x14ac:dyDescent="0.25">
      <c r="B1826" s="206">
        <v>117</v>
      </c>
      <c r="C1826" s="435">
        <v>44028</v>
      </c>
      <c r="D1826" s="206" t="s">
        <v>3430</v>
      </c>
      <c r="E1826" s="206"/>
      <c r="F1826" s="206" t="s">
        <v>3431</v>
      </c>
      <c r="G1826" s="208" t="s">
        <v>869</v>
      </c>
      <c r="H1826" s="285"/>
      <c r="I1826" s="210">
        <v>816000</v>
      </c>
      <c r="J1826" s="434">
        <f t="shared" si="30"/>
        <v>4784721</v>
      </c>
      <c r="K1826" s="212" t="s">
        <v>3267</v>
      </c>
    </row>
    <row r="1827" spans="1:242" hidden="1" x14ac:dyDescent="0.25">
      <c r="B1827" s="206">
        <v>118</v>
      </c>
      <c r="C1827" s="435">
        <v>44028</v>
      </c>
      <c r="D1827" s="206" t="s">
        <v>3432</v>
      </c>
      <c r="E1827" s="206"/>
      <c r="F1827" s="206" t="s">
        <v>3465</v>
      </c>
      <c r="G1827" s="208" t="s">
        <v>681</v>
      </c>
      <c r="H1827" s="285"/>
      <c r="I1827" s="210">
        <v>64000</v>
      </c>
      <c r="J1827" s="434">
        <f t="shared" si="30"/>
        <v>4720721</v>
      </c>
      <c r="K1827" s="212" t="s">
        <v>3267</v>
      </c>
    </row>
    <row r="1828" spans="1:242" hidden="1" x14ac:dyDescent="0.25">
      <c r="B1828" s="206">
        <v>119</v>
      </c>
      <c r="C1828" s="435">
        <v>44029</v>
      </c>
      <c r="D1828" s="206" t="s">
        <v>3433</v>
      </c>
      <c r="E1828" s="206"/>
      <c r="F1828" s="206"/>
      <c r="G1828" s="208" t="s">
        <v>2875</v>
      </c>
      <c r="H1828" s="285">
        <v>32500</v>
      </c>
      <c r="I1828" s="210"/>
      <c r="J1828" s="434">
        <f t="shared" si="30"/>
        <v>4753221</v>
      </c>
      <c r="K1828" s="212" t="s">
        <v>3455</v>
      </c>
    </row>
    <row r="1829" spans="1:242" hidden="1" x14ac:dyDescent="0.25">
      <c r="B1829" s="206">
        <v>120</v>
      </c>
      <c r="C1829" s="435">
        <v>44029</v>
      </c>
      <c r="D1829" s="206" t="s">
        <v>3434</v>
      </c>
      <c r="E1829" s="206"/>
      <c r="F1829" s="206"/>
      <c r="G1829" s="208" t="s">
        <v>2320</v>
      </c>
      <c r="H1829" s="285">
        <v>13600</v>
      </c>
      <c r="I1829" s="210"/>
      <c r="J1829" s="434">
        <f t="shared" si="30"/>
        <v>4766821</v>
      </c>
      <c r="K1829" s="212" t="s">
        <v>3456</v>
      </c>
    </row>
    <row r="1830" spans="1:242" hidden="1" x14ac:dyDescent="0.25">
      <c r="B1830" s="206">
        <v>121</v>
      </c>
      <c r="C1830" s="435">
        <v>44029</v>
      </c>
      <c r="D1830" s="206" t="s">
        <v>3435</v>
      </c>
      <c r="E1830" s="206"/>
      <c r="F1830" s="206" t="s">
        <v>3466</v>
      </c>
      <c r="G1830" s="208" t="s">
        <v>2320</v>
      </c>
      <c r="H1830" s="285"/>
      <c r="I1830" s="210">
        <v>271000</v>
      </c>
      <c r="J1830" s="434">
        <f t="shared" si="30"/>
        <v>4495821</v>
      </c>
      <c r="K1830" s="212" t="s">
        <v>3267</v>
      </c>
    </row>
    <row r="1831" spans="1:242" s="565" customFormat="1" hidden="1" x14ac:dyDescent="0.25">
      <c r="A1831" s="451"/>
      <c r="B1831" s="377">
        <v>122</v>
      </c>
      <c r="C1831" s="436">
        <v>44029</v>
      </c>
      <c r="D1831" s="377" t="s">
        <v>3436</v>
      </c>
      <c r="E1831" s="377" t="s">
        <v>3467</v>
      </c>
      <c r="F1831" s="377" t="s">
        <v>3529</v>
      </c>
      <c r="G1831" s="437" t="s">
        <v>2320</v>
      </c>
      <c r="H1831" s="363"/>
      <c r="I1831" s="445">
        <v>1050000</v>
      </c>
      <c r="J1831" s="434">
        <f t="shared" si="30"/>
        <v>3445821</v>
      </c>
      <c r="K1831" s="440" t="s">
        <v>3511</v>
      </c>
      <c r="L1831" s="380"/>
      <c r="M1831" s="451"/>
      <c r="N1831" s="380"/>
      <c r="O1831" s="380"/>
      <c r="P1831" s="380"/>
      <c r="Q1831" s="380"/>
      <c r="R1831" s="380"/>
      <c r="S1831" s="380"/>
      <c r="T1831" s="380"/>
      <c r="U1831" s="380"/>
      <c r="V1831" s="380"/>
      <c r="W1831" s="380"/>
      <c r="X1831" s="380"/>
      <c r="Y1831" s="380"/>
      <c r="Z1831" s="380"/>
      <c r="AA1831" s="380"/>
      <c r="AB1831" s="380"/>
      <c r="AC1831" s="380"/>
      <c r="AD1831" s="380"/>
      <c r="AE1831" s="380"/>
      <c r="AF1831" s="380"/>
      <c r="AG1831" s="380"/>
      <c r="AH1831" s="380"/>
      <c r="AI1831" s="380"/>
      <c r="AJ1831" s="451"/>
      <c r="AK1831" s="451"/>
      <c r="AL1831" s="451"/>
      <c r="AM1831" s="451"/>
      <c r="AN1831" s="451"/>
      <c r="AO1831" s="451"/>
      <c r="AP1831" s="451"/>
      <c r="AQ1831" s="451"/>
      <c r="AR1831" s="451"/>
      <c r="AS1831" s="451"/>
      <c r="AT1831" s="451"/>
      <c r="AU1831" s="451"/>
      <c r="AV1831" s="451"/>
      <c r="AW1831" s="451"/>
      <c r="AX1831" s="451"/>
      <c r="AY1831" s="451"/>
      <c r="AZ1831" s="451"/>
      <c r="BA1831" s="451"/>
      <c r="BB1831" s="451"/>
      <c r="BC1831" s="451"/>
      <c r="BD1831" s="451"/>
      <c r="BE1831" s="451"/>
      <c r="BF1831" s="451"/>
      <c r="BG1831" s="451"/>
      <c r="BH1831" s="451"/>
      <c r="BI1831" s="451"/>
      <c r="BJ1831" s="451"/>
      <c r="BK1831" s="451"/>
      <c r="BL1831" s="451"/>
      <c r="BM1831" s="451"/>
      <c r="BN1831" s="451"/>
      <c r="BO1831" s="451"/>
      <c r="BP1831" s="451"/>
      <c r="BQ1831" s="451"/>
      <c r="BR1831" s="451"/>
      <c r="BS1831" s="451"/>
      <c r="BT1831" s="451"/>
      <c r="BU1831" s="451"/>
      <c r="BV1831" s="451"/>
      <c r="BW1831" s="451"/>
      <c r="BX1831" s="451"/>
      <c r="BY1831" s="451"/>
      <c r="BZ1831" s="451"/>
      <c r="CA1831" s="451"/>
      <c r="CB1831" s="451"/>
      <c r="CC1831" s="451"/>
      <c r="CD1831" s="451"/>
      <c r="CE1831" s="451"/>
      <c r="CF1831" s="451"/>
      <c r="CG1831" s="451"/>
      <c r="CH1831" s="451"/>
      <c r="CI1831" s="451"/>
      <c r="CJ1831" s="451"/>
      <c r="CK1831" s="451"/>
      <c r="CL1831" s="451"/>
      <c r="CM1831" s="451"/>
      <c r="CN1831" s="451"/>
      <c r="CO1831" s="451"/>
      <c r="CP1831" s="451"/>
      <c r="CQ1831" s="451"/>
      <c r="CR1831" s="451"/>
      <c r="CS1831" s="451"/>
      <c r="CT1831" s="451"/>
      <c r="CU1831" s="451"/>
      <c r="CV1831" s="451"/>
      <c r="CW1831" s="451"/>
      <c r="CX1831" s="451"/>
      <c r="CY1831" s="451"/>
      <c r="CZ1831" s="451"/>
      <c r="DA1831" s="451"/>
      <c r="DB1831" s="451"/>
      <c r="DC1831" s="451"/>
      <c r="DD1831" s="451"/>
      <c r="DE1831" s="451"/>
      <c r="DF1831" s="451"/>
      <c r="DG1831" s="451"/>
      <c r="DH1831" s="451"/>
      <c r="DI1831" s="451"/>
      <c r="DJ1831" s="451"/>
      <c r="DK1831" s="451"/>
      <c r="DL1831" s="451"/>
      <c r="DM1831" s="451"/>
      <c r="DN1831" s="451"/>
      <c r="DO1831" s="451"/>
      <c r="DP1831" s="451"/>
      <c r="DQ1831" s="451"/>
      <c r="DR1831" s="451"/>
      <c r="DS1831" s="451"/>
      <c r="DT1831" s="451"/>
      <c r="DU1831" s="451"/>
      <c r="DV1831" s="451"/>
      <c r="DW1831" s="451"/>
      <c r="DX1831" s="451"/>
      <c r="DY1831" s="451"/>
      <c r="DZ1831" s="451"/>
      <c r="EA1831" s="451"/>
      <c r="EB1831" s="451"/>
      <c r="EC1831" s="451"/>
      <c r="ED1831" s="451"/>
      <c r="EE1831" s="451"/>
      <c r="EF1831" s="451"/>
      <c r="EG1831" s="451"/>
      <c r="EH1831" s="451"/>
      <c r="EI1831" s="451"/>
      <c r="EJ1831" s="451"/>
      <c r="EK1831" s="451"/>
      <c r="EL1831" s="451"/>
      <c r="EM1831" s="451"/>
      <c r="EN1831" s="451"/>
      <c r="EO1831" s="451"/>
      <c r="EP1831" s="451"/>
      <c r="EQ1831" s="451"/>
      <c r="ER1831" s="451"/>
      <c r="ES1831" s="451"/>
      <c r="ET1831" s="451"/>
      <c r="EU1831" s="451"/>
      <c r="EV1831" s="451"/>
      <c r="EW1831" s="451"/>
      <c r="EX1831" s="451"/>
      <c r="EY1831" s="451"/>
      <c r="EZ1831" s="451"/>
      <c r="FA1831" s="451"/>
      <c r="FB1831" s="451"/>
      <c r="FC1831" s="451"/>
      <c r="FD1831" s="451"/>
      <c r="FE1831" s="451"/>
      <c r="FF1831" s="451"/>
      <c r="FG1831" s="451"/>
      <c r="FH1831" s="451"/>
      <c r="FI1831" s="451"/>
      <c r="FJ1831" s="451"/>
      <c r="FK1831" s="451"/>
      <c r="FL1831" s="451"/>
      <c r="FM1831" s="451"/>
      <c r="FN1831" s="451"/>
      <c r="FO1831" s="451"/>
      <c r="FP1831" s="451"/>
      <c r="FQ1831" s="451"/>
      <c r="FR1831" s="451"/>
      <c r="FS1831" s="451"/>
      <c r="FT1831" s="451"/>
      <c r="FU1831" s="451"/>
      <c r="FV1831" s="451"/>
      <c r="FW1831" s="451"/>
      <c r="FX1831" s="451"/>
      <c r="FY1831" s="451"/>
      <c r="FZ1831" s="451"/>
      <c r="GA1831" s="451"/>
      <c r="GB1831" s="451"/>
      <c r="GC1831" s="451"/>
      <c r="GD1831" s="451"/>
      <c r="GE1831" s="451"/>
      <c r="GF1831" s="451"/>
      <c r="GG1831" s="451"/>
      <c r="GH1831" s="451"/>
      <c r="GI1831" s="451"/>
      <c r="GJ1831" s="451"/>
      <c r="GK1831" s="451"/>
      <c r="GL1831" s="451"/>
      <c r="GM1831" s="451"/>
      <c r="GN1831" s="451"/>
      <c r="GO1831" s="451"/>
      <c r="GP1831" s="451"/>
      <c r="GQ1831" s="451"/>
      <c r="GR1831" s="451"/>
      <c r="GS1831" s="451"/>
      <c r="GT1831" s="451"/>
      <c r="GU1831" s="451"/>
      <c r="GV1831" s="451"/>
      <c r="GW1831" s="451"/>
      <c r="GX1831" s="451"/>
      <c r="GY1831" s="451"/>
      <c r="GZ1831" s="451"/>
      <c r="HA1831" s="451"/>
      <c r="HB1831" s="451"/>
      <c r="HC1831" s="451"/>
      <c r="HD1831" s="451"/>
      <c r="HE1831" s="451"/>
      <c r="HF1831" s="451"/>
      <c r="HG1831" s="451"/>
      <c r="HH1831" s="451"/>
      <c r="HI1831" s="451"/>
      <c r="HJ1831" s="451"/>
      <c r="HK1831" s="451"/>
      <c r="HL1831" s="451"/>
      <c r="HM1831" s="451"/>
      <c r="HN1831" s="451"/>
      <c r="HO1831" s="451"/>
      <c r="HP1831" s="451"/>
      <c r="HQ1831" s="451"/>
      <c r="HR1831" s="451"/>
      <c r="HS1831" s="451"/>
      <c r="HT1831" s="451"/>
      <c r="HU1831" s="451"/>
      <c r="HV1831" s="451"/>
      <c r="HW1831" s="451"/>
      <c r="HX1831" s="451"/>
      <c r="HY1831" s="451"/>
      <c r="HZ1831" s="451"/>
      <c r="IA1831" s="451"/>
      <c r="IB1831" s="451"/>
      <c r="IC1831" s="451"/>
      <c r="ID1831" s="451"/>
      <c r="IE1831" s="451"/>
      <c r="IF1831" s="451"/>
      <c r="IG1831" s="451"/>
      <c r="IH1831" s="451"/>
    </row>
    <row r="1832" spans="1:242" hidden="1" x14ac:dyDescent="0.25">
      <c r="B1832" s="206">
        <v>123</v>
      </c>
      <c r="C1832" s="435">
        <v>44029</v>
      </c>
      <c r="D1832" s="206" t="s">
        <v>3458</v>
      </c>
      <c r="E1832" s="206"/>
      <c r="F1832" s="206" t="s">
        <v>3468</v>
      </c>
      <c r="G1832" s="208" t="s">
        <v>1885</v>
      </c>
      <c r="H1832" s="285"/>
      <c r="I1832" s="210">
        <v>30000</v>
      </c>
      <c r="J1832" s="434">
        <f t="shared" si="30"/>
        <v>3415821</v>
      </c>
      <c r="K1832" s="212" t="s">
        <v>3267</v>
      </c>
    </row>
    <row r="1833" spans="1:242" s="565" customFormat="1" hidden="1" x14ac:dyDescent="0.25">
      <c r="A1833" s="451"/>
      <c r="B1833" s="377">
        <v>124</v>
      </c>
      <c r="C1833" s="436">
        <v>44030</v>
      </c>
      <c r="D1833" s="377" t="s">
        <v>3437</v>
      </c>
      <c r="E1833" s="377" t="s">
        <v>3469</v>
      </c>
      <c r="F1833" s="377" t="s">
        <v>3565</v>
      </c>
      <c r="G1833" s="437" t="s">
        <v>2875</v>
      </c>
      <c r="H1833" s="363"/>
      <c r="I1833" s="445">
        <v>250000</v>
      </c>
      <c r="J1833" s="434">
        <f t="shared" ref="J1833:J1896" si="31">J1832+H1833-I1833</f>
        <v>3165821</v>
      </c>
      <c r="K1833" s="440" t="s">
        <v>3513</v>
      </c>
      <c r="L1833" s="380"/>
      <c r="M1833" s="451"/>
      <c r="N1833" s="380"/>
      <c r="O1833" s="380"/>
      <c r="P1833" s="380"/>
      <c r="Q1833" s="380"/>
      <c r="R1833" s="380"/>
      <c r="S1833" s="380"/>
      <c r="T1833" s="380"/>
      <c r="U1833" s="380"/>
      <c r="V1833" s="380"/>
      <c r="W1833" s="380"/>
      <c r="X1833" s="380"/>
      <c r="Y1833" s="380"/>
      <c r="Z1833" s="380"/>
      <c r="AA1833" s="380"/>
      <c r="AB1833" s="380"/>
      <c r="AC1833" s="380"/>
      <c r="AD1833" s="380"/>
      <c r="AE1833" s="380"/>
      <c r="AF1833" s="380"/>
      <c r="AG1833" s="380"/>
      <c r="AH1833" s="380"/>
      <c r="AI1833" s="380"/>
      <c r="AJ1833" s="451"/>
      <c r="AK1833" s="451"/>
      <c r="AL1833" s="451"/>
      <c r="AM1833" s="451"/>
      <c r="AN1833" s="451"/>
      <c r="AO1833" s="451"/>
      <c r="AP1833" s="451"/>
      <c r="AQ1833" s="451"/>
      <c r="AR1833" s="451"/>
      <c r="AS1833" s="451"/>
      <c r="AT1833" s="451"/>
      <c r="AU1833" s="451"/>
      <c r="AV1833" s="451"/>
      <c r="AW1833" s="451"/>
      <c r="AX1833" s="451"/>
      <c r="AY1833" s="451"/>
      <c r="AZ1833" s="451"/>
      <c r="BA1833" s="451"/>
      <c r="BB1833" s="451"/>
      <c r="BC1833" s="451"/>
      <c r="BD1833" s="451"/>
      <c r="BE1833" s="451"/>
      <c r="BF1833" s="451"/>
      <c r="BG1833" s="451"/>
      <c r="BH1833" s="451"/>
      <c r="BI1833" s="451"/>
      <c r="BJ1833" s="451"/>
      <c r="BK1833" s="451"/>
      <c r="BL1833" s="451"/>
      <c r="BM1833" s="451"/>
      <c r="BN1833" s="451"/>
      <c r="BO1833" s="451"/>
      <c r="BP1833" s="451"/>
      <c r="BQ1833" s="451"/>
      <c r="BR1833" s="451"/>
      <c r="BS1833" s="451"/>
      <c r="BT1833" s="451"/>
      <c r="BU1833" s="451"/>
      <c r="BV1833" s="451"/>
      <c r="BW1833" s="451"/>
      <c r="BX1833" s="451"/>
      <c r="BY1833" s="451"/>
      <c r="BZ1833" s="451"/>
      <c r="CA1833" s="451"/>
      <c r="CB1833" s="451"/>
      <c r="CC1833" s="451"/>
      <c r="CD1833" s="451"/>
      <c r="CE1833" s="451"/>
      <c r="CF1833" s="451"/>
      <c r="CG1833" s="451"/>
      <c r="CH1833" s="451"/>
      <c r="CI1833" s="451"/>
      <c r="CJ1833" s="451"/>
      <c r="CK1833" s="451"/>
      <c r="CL1833" s="451"/>
      <c r="CM1833" s="451"/>
      <c r="CN1833" s="451"/>
      <c r="CO1833" s="451"/>
      <c r="CP1833" s="451"/>
      <c r="CQ1833" s="451"/>
      <c r="CR1833" s="451"/>
      <c r="CS1833" s="451"/>
      <c r="CT1833" s="451"/>
      <c r="CU1833" s="451"/>
      <c r="CV1833" s="451"/>
      <c r="CW1833" s="451"/>
      <c r="CX1833" s="451"/>
      <c r="CY1833" s="451"/>
      <c r="CZ1833" s="451"/>
      <c r="DA1833" s="451"/>
      <c r="DB1833" s="451"/>
      <c r="DC1833" s="451"/>
      <c r="DD1833" s="451"/>
      <c r="DE1833" s="451"/>
      <c r="DF1833" s="451"/>
      <c r="DG1833" s="451"/>
      <c r="DH1833" s="451"/>
      <c r="DI1833" s="451"/>
      <c r="DJ1833" s="451"/>
      <c r="DK1833" s="451"/>
      <c r="DL1833" s="451"/>
      <c r="DM1833" s="451"/>
      <c r="DN1833" s="451"/>
      <c r="DO1833" s="451"/>
      <c r="DP1833" s="451"/>
      <c r="DQ1833" s="451"/>
      <c r="DR1833" s="451"/>
      <c r="DS1833" s="451"/>
      <c r="DT1833" s="451"/>
      <c r="DU1833" s="451"/>
      <c r="DV1833" s="451"/>
      <c r="DW1833" s="451"/>
      <c r="DX1833" s="451"/>
      <c r="DY1833" s="451"/>
      <c r="DZ1833" s="451"/>
      <c r="EA1833" s="451"/>
      <c r="EB1833" s="451"/>
      <c r="EC1833" s="451"/>
      <c r="ED1833" s="451"/>
      <c r="EE1833" s="451"/>
      <c r="EF1833" s="451"/>
      <c r="EG1833" s="451"/>
      <c r="EH1833" s="451"/>
      <c r="EI1833" s="451"/>
      <c r="EJ1833" s="451"/>
      <c r="EK1833" s="451"/>
      <c r="EL1833" s="451"/>
      <c r="EM1833" s="451"/>
      <c r="EN1833" s="451"/>
      <c r="EO1833" s="451"/>
      <c r="EP1833" s="451"/>
      <c r="EQ1833" s="451"/>
      <c r="ER1833" s="451"/>
      <c r="ES1833" s="451"/>
      <c r="ET1833" s="451"/>
      <c r="EU1833" s="451"/>
      <c r="EV1833" s="451"/>
      <c r="EW1833" s="451"/>
      <c r="EX1833" s="451"/>
      <c r="EY1833" s="451"/>
      <c r="EZ1833" s="451"/>
      <c r="FA1833" s="451"/>
      <c r="FB1833" s="451"/>
      <c r="FC1833" s="451"/>
      <c r="FD1833" s="451"/>
      <c r="FE1833" s="451"/>
      <c r="FF1833" s="451"/>
      <c r="FG1833" s="451"/>
      <c r="FH1833" s="451"/>
      <c r="FI1833" s="451"/>
      <c r="FJ1833" s="451"/>
      <c r="FK1833" s="451"/>
      <c r="FL1833" s="451"/>
      <c r="FM1833" s="451"/>
      <c r="FN1833" s="451"/>
      <c r="FO1833" s="451"/>
      <c r="FP1833" s="451"/>
      <c r="FQ1833" s="451"/>
      <c r="FR1833" s="451"/>
      <c r="FS1833" s="451"/>
      <c r="FT1833" s="451"/>
      <c r="FU1833" s="451"/>
      <c r="FV1833" s="451"/>
      <c r="FW1833" s="451"/>
      <c r="FX1833" s="451"/>
      <c r="FY1833" s="451"/>
      <c r="FZ1833" s="451"/>
      <c r="GA1833" s="451"/>
      <c r="GB1833" s="451"/>
      <c r="GC1833" s="451"/>
      <c r="GD1833" s="451"/>
      <c r="GE1833" s="451"/>
      <c r="GF1833" s="451"/>
      <c r="GG1833" s="451"/>
      <c r="GH1833" s="451"/>
      <c r="GI1833" s="451"/>
      <c r="GJ1833" s="451"/>
      <c r="GK1833" s="451"/>
      <c r="GL1833" s="451"/>
      <c r="GM1833" s="451"/>
      <c r="GN1833" s="451"/>
      <c r="GO1833" s="451"/>
      <c r="GP1833" s="451"/>
      <c r="GQ1833" s="451"/>
      <c r="GR1833" s="451"/>
      <c r="GS1833" s="451"/>
      <c r="GT1833" s="451"/>
      <c r="GU1833" s="451"/>
      <c r="GV1833" s="451"/>
      <c r="GW1833" s="451"/>
      <c r="GX1833" s="451"/>
      <c r="GY1833" s="451"/>
      <c r="GZ1833" s="451"/>
      <c r="HA1833" s="451"/>
      <c r="HB1833" s="451"/>
      <c r="HC1833" s="451"/>
      <c r="HD1833" s="451"/>
      <c r="HE1833" s="451"/>
      <c r="HF1833" s="451"/>
      <c r="HG1833" s="451"/>
      <c r="HH1833" s="451"/>
      <c r="HI1833" s="451"/>
      <c r="HJ1833" s="451"/>
      <c r="HK1833" s="451"/>
      <c r="HL1833" s="451"/>
      <c r="HM1833" s="451"/>
      <c r="HN1833" s="451"/>
      <c r="HO1833" s="451"/>
      <c r="HP1833" s="451"/>
      <c r="HQ1833" s="451"/>
      <c r="HR1833" s="451"/>
      <c r="HS1833" s="451"/>
      <c r="HT1833" s="451"/>
      <c r="HU1833" s="451"/>
      <c r="HV1833" s="451"/>
      <c r="HW1833" s="451"/>
      <c r="HX1833" s="451"/>
      <c r="HY1833" s="451"/>
      <c r="HZ1833" s="451"/>
      <c r="IA1833" s="451"/>
      <c r="IB1833" s="451"/>
      <c r="IC1833" s="451"/>
      <c r="ID1833" s="451"/>
      <c r="IE1833" s="451"/>
      <c r="IF1833" s="451"/>
      <c r="IG1833" s="451"/>
      <c r="IH1833" s="451"/>
    </row>
    <row r="1834" spans="1:242" hidden="1" x14ac:dyDescent="0.25">
      <c r="B1834" s="206">
        <v>125</v>
      </c>
      <c r="C1834" s="435">
        <v>44030</v>
      </c>
      <c r="D1834" s="206" t="s">
        <v>3438</v>
      </c>
      <c r="E1834" s="206"/>
      <c r="F1834" s="206" t="s">
        <v>3470</v>
      </c>
      <c r="G1834" s="208" t="s">
        <v>343</v>
      </c>
      <c r="H1834" s="285"/>
      <c r="I1834" s="210">
        <v>650500</v>
      </c>
      <c r="J1834" s="434">
        <f t="shared" si="31"/>
        <v>2515321</v>
      </c>
      <c r="K1834" s="212" t="s">
        <v>3267</v>
      </c>
    </row>
    <row r="1835" spans="1:242" hidden="1" x14ac:dyDescent="0.25">
      <c r="B1835" s="206">
        <v>126</v>
      </c>
      <c r="C1835" s="435">
        <v>44030</v>
      </c>
      <c r="D1835" s="206" t="s">
        <v>3439</v>
      </c>
      <c r="E1835" s="206"/>
      <c r="F1835" s="206"/>
      <c r="G1835" s="208" t="s">
        <v>787</v>
      </c>
      <c r="H1835" s="285"/>
      <c r="I1835" s="210">
        <v>472185</v>
      </c>
      <c r="J1835" s="434">
        <f t="shared" si="31"/>
        <v>2043136</v>
      </c>
      <c r="K1835" s="212" t="s">
        <v>3457</v>
      </c>
    </row>
    <row r="1836" spans="1:242" hidden="1" x14ac:dyDescent="0.25">
      <c r="B1836" s="206">
        <v>127</v>
      </c>
      <c r="C1836" s="435">
        <v>44032</v>
      </c>
      <c r="D1836" s="206" t="s">
        <v>3440</v>
      </c>
      <c r="E1836" s="206"/>
      <c r="F1836" s="206" t="s">
        <v>3471</v>
      </c>
      <c r="G1836" s="208" t="s">
        <v>1885</v>
      </c>
      <c r="H1836" s="285"/>
      <c r="I1836" s="210">
        <v>190000</v>
      </c>
      <c r="J1836" s="434">
        <f t="shared" si="31"/>
        <v>1853136</v>
      </c>
      <c r="K1836" s="212" t="s">
        <v>3267</v>
      </c>
    </row>
    <row r="1837" spans="1:242" hidden="1" x14ac:dyDescent="0.25">
      <c r="B1837" s="206">
        <v>128</v>
      </c>
      <c r="C1837" s="435">
        <v>44033</v>
      </c>
      <c r="D1837" s="206" t="s">
        <v>3441</v>
      </c>
      <c r="E1837" s="206" t="s">
        <v>3472</v>
      </c>
      <c r="F1837" s="206"/>
      <c r="G1837" s="208" t="s">
        <v>787</v>
      </c>
      <c r="H1837" s="285"/>
      <c r="I1837" s="209">
        <v>1500000</v>
      </c>
      <c r="J1837" s="434">
        <f t="shared" si="31"/>
        <v>353136</v>
      </c>
      <c r="K1837" s="212" t="s">
        <v>3594</v>
      </c>
    </row>
    <row r="1838" spans="1:242" s="565" customFormat="1" hidden="1" x14ac:dyDescent="0.25">
      <c r="A1838" s="451"/>
      <c r="B1838" s="377">
        <v>129</v>
      </c>
      <c r="C1838" s="436">
        <v>44033</v>
      </c>
      <c r="D1838" s="377" t="s">
        <v>3442</v>
      </c>
      <c r="E1838" s="377" t="s">
        <v>3473</v>
      </c>
      <c r="F1838" s="377" t="s">
        <v>3566</v>
      </c>
      <c r="G1838" s="437" t="s">
        <v>2875</v>
      </c>
      <c r="H1838" s="363"/>
      <c r="I1838" s="445">
        <v>250000</v>
      </c>
      <c r="J1838" s="434">
        <f t="shared" si="31"/>
        <v>103136</v>
      </c>
      <c r="K1838" s="440" t="s">
        <v>3514</v>
      </c>
      <c r="L1838" s="380"/>
      <c r="M1838" s="451"/>
      <c r="N1838" s="380"/>
      <c r="O1838" s="380"/>
      <c r="P1838" s="380"/>
      <c r="Q1838" s="380"/>
      <c r="R1838" s="380"/>
      <c r="S1838" s="380"/>
      <c r="T1838" s="380"/>
      <c r="U1838" s="380"/>
      <c r="V1838" s="380"/>
      <c r="W1838" s="380"/>
      <c r="X1838" s="380"/>
      <c r="Y1838" s="380"/>
      <c r="Z1838" s="380"/>
      <c r="AA1838" s="380"/>
      <c r="AB1838" s="380"/>
      <c r="AC1838" s="380"/>
      <c r="AD1838" s="380"/>
      <c r="AE1838" s="380"/>
      <c r="AF1838" s="380"/>
      <c r="AG1838" s="380"/>
      <c r="AH1838" s="380"/>
      <c r="AI1838" s="380"/>
      <c r="AJ1838" s="451"/>
      <c r="AK1838" s="451"/>
      <c r="AL1838" s="451"/>
      <c r="AM1838" s="451"/>
      <c r="AN1838" s="451"/>
      <c r="AO1838" s="451"/>
      <c r="AP1838" s="451"/>
      <c r="AQ1838" s="451"/>
      <c r="AR1838" s="451"/>
      <c r="AS1838" s="451"/>
      <c r="AT1838" s="451"/>
      <c r="AU1838" s="451"/>
      <c r="AV1838" s="451"/>
      <c r="AW1838" s="451"/>
      <c r="AX1838" s="451"/>
      <c r="AY1838" s="451"/>
      <c r="AZ1838" s="451"/>
      <c r="BA1838" s="451"/>
      <c r="BB1838" s="451"/>
      <c r="BC1838" s="451"/>
      <c r="BD1838" s="451"/>
      <c r="BE1838" s="451"/>
      <c r="BF1838" s="451"/>
      <c r="BG1838" s="451"/>
      <c r="BH1838" s="451"/>
      <c r="BI1838" s="451"/>
      <c r="BJ1838" s="451"/>
      <c r="BK1838" s="451"/>
      <c r="BL1838" s="451"/>
      <c r="BM1838" s="451"/>
      <c r="BN1838" s="451"/>
      <c r="BO1838" s="451"/>
      <c r="BP1838" s="451"/>
      <c r="BQ1838" s="451"/>
      <c r="BR1838" s="451"/>
      <c r="BS1838" s="451"/>
      <c r="BT1838" s="451"/>
      <c r="BU1838" s="451"/>
      <c r="BV1838" s="451"/>
      <c r="BW1838" s="451"/>
      <c r="BX1838" s="451"/>
      <c r="BY1838" s="451"/>
      <c r="BZ1838" s="451"/>
      <c r="CA1838" s="451"/>
      <c r="CB1838" s="451"/>
      <c r="CC1838" s="451"/>
      <c r="CD1838" s="451"/>
      <c r="CE1838" s="451"/>
      <c r="CF1838" s="451"/>
      <c r="CG1838" s="451"/>
      <c r="CH1838" s="451"/>
      <c r="CI1838" s="451"/>
      <c r="CJ1838" s="451"/>
      <c r="CK1838" s="451"/>
      <c r="CL1838" s="451"/>
      <c r="CM1838" s="451"/>
      <c r="CN1838" s="451"/>
      <c r="CO1838" s="451"/>
      <c r="CP1838" s="451"/>
      <c r="CQ1838" s="451"/>
      <c r="CR1838" s="451"/>
      <c r="CS1838" s="451"/>
      <c r="CT1838" s="451"/>
      <c r="CU1838" s="451"/>
      <c r="CV1838" s="451"/>
      <c r="CW1838" s="451"/>
      <c r="CX1838" s="451"/>
      <c r="CY1838" s="451"/>
      <c r="CZ1838" s="451"/>
      <c r="DA1838" s="451"/>
      <c r="DB1838" s="451"/>
      <c r="DC1838" s="451"/>
      <c r="DD1838" s="451"/>
      <c r="DE1838" s="451"/>
      <c r="DF1838" s="451"/>
      <c r="DG1838" s="451"/>
      <c r="DH1838" s="451"/>
      <c r="DI1838" s="451"/>
      <c r="DJ1838" s="451"/>
      <c r="DK1838" s="451"/>
      <c r="DL1838" s="451"/>
      <c r="DM1838" s="451"/>
      <c r="DN1838" s="451"/>
      <c r="DO1838" s="451"/>
      <c r="DP1838" s="451"/>
      <c r="DQ1838" s="451"/>
      <c r="DR1838" s="451"/>
      <c r="DS1838" s="451"/>
      <c r="DT1838" s="451"/>
      <c r="DU1838" s="451"/>
      <c r="DV1838" s="451"/>
      <c r="DW1838" s="451"/>
      <c r="DX1838" s="451"/>
      <c r="DY1838" s="451"/>
      <c r="DZ1838" s="451"/>
      <c r="EA1838" s="451"/>
      <c r="EB1838" s="451"/>
      <c r="EC1838" s="451"/>
      <c r="ED1838" s="451"/>
      <c r="EE1838" s="451"/>
      <c r="EF1838" s="451"/>
      <c r="EG1838" s="451"/>
      <c r="EH1838" s="451"/>
      <c r="EI1838" s="451"/>
      <c r="EJ1838" s="451"/>
      <c r="EK1838" s="451"/>
      <c r="EL1838" s="451"/>
      <c r="EM1838" s="451"/>
      <c r="EN1838" s="451"/>
      <c r="EO1838" s="451"/>
      <c r="EP1838" s="451"/>
      <c r="EQ1838" s="451"/>
      <c r="ER1838" s="451"/>
      <c r="ES1838" s="451"/>
      <c r="ET1838" s="451"/>
      <c r="EU1838" s="451"/>
      <c r="EV1838" s="451"/>
      <c r="EW1838" s="451"/>
      <c r="EX1838" s="451"/>
      <c r="EY1838" s="451"/>
      <c r="EZ1838" s="451"/>
      <c r="FA1838" s="451"/>
      <c r="FB1838" s="451"/>
      <c r="FC1838" s="451"/>
      <c r="FD1838" s="451"/>
      <c r="FE1838" s="451"/>
      <c r="FF1838" s="451"/>
      <c r="FG1838" s="451"/>
      <c r="FH1838" s="451"/>
      <c r="FI1838" s="451"/>
      <c r="FJ1838" s="451"/>
      <c r="FK1838" s="451"/>
      <c r="FL1838" s="451"/>
      <c r="FM1838" s="451"/>
      <c r="FN1838" s="451"/>
      <c r="FO1838" s="451"/>
      <c r="FP1838" s="451"/>
      <c r="FQ1838" s="451"/>
      <c r="FR1838" s="451"/>
      <c r="FS1838" s="451"/>
      <c r="FT1838" s="451"/>
      <c r="FU1838" s="451"/>
      <c r="FV1838" s="451"/>
      <c r="FW1838" s="451"/>
      <c r="FX1838" s="451"/>
      <c r="FY1838" s="451"/>
      <c r="FZ1838" s="451"/>
      <c r="GA1838" s="451"/>
      <c r="GB1838" s="451"/>
      <c r="GC1838" s="451"/>
      <c r="GD1838" s="451"/>
      <c r="GE1838" s="451"/>
      <c r="GF1838" s="451"/>
      <c r="GG1838" s="451"/>
      <c r="GH1838" s="451"/>
      <c r="GI1838" s="451"/>
      <c r="GJ1838" s="451"/>
      <c r="GK1838" s="451"/>
      <c r="GL1838" s="451"/>
      <c r="GM1838" s="451"/>
      <c r="GN1838" s="451"/>
      <c r="GO1838" s="451"/>
      <c r="GP1838" s="451"/>
      <c r="GQ1838" s="451"/>
      <c r="GR1838" s="451"/>
      <c r="GS1838" s="451"/>
      <c r="GT1838" s="451"/>
      <c r="GU1838" s="451"/>
      <c r="GV1838" s="451"/>
      <c r="GW1838" s="451"/>
      <c r="GX1838" s="451"/>
      <c r="GY1838" s="451"/>
      <c r="GZ1838" s="451"/>
      <c r="HA1838" s="451"/>
      <c r="HB1838" s="451"/>
      <c r="HC1838" s="451"/>
      <c r="HD1838" s="451"/>
      <c r="HE1838" s="451"/>
      <c r="HF1838" s="451"/>
      <c r="HG1838" s="451"/>
      <c r="HH1838" s="451"/>
      <c r="HI1838" s="451"/>
      <c r="HJ1838" s="451"/>
      <c r="HK1838" s="451"/>
      <c r="HL1838" s="451"/>
      <c r="HM1838" s="451"/>
      <c r="HN1838" s="451"/>
      <c r="HO1838" s="451"/>
      <c r="HP1838" s="451"/>
      <c r="HQ1838" s="451"/>
      <c r="HR1838" s="451"/>
      <c r="HS1838" s="451"/>
      <c r="HT1838" s="451"/>
      <c r="HU1838" s="451"/>
      <c r="HV1838" s="451"/>
      <c r="HW1838" s="451"/>
      <c r="HX1838" s="451"/>
      <c r="HY1838" s="451"/>
      <c r="HZ1838" s="451"/>
      <c r="IA1838" s="451"/>
      <c r="IB1838" s="451"/>
      <c r="IC1838" s="451"/>
      <c r="ID1838" s="451"/>
      <c r="IE1838" s="451"/>
      <c r="IF1838" s="451"/>
      <c r="IG1838" s="451"/>
      <c r="IH1838" s="451"/>
    </row>
    <row r="1839" spans="1:242" hidden="1" x14ac:dyDescent="0.25">
      <c r="B1839" s="206">
        <v>130</v>
      </c>
      <c r="C1839" s="435">
        <v>44033</v>
      </c>
      <c r="D1839" s="206" t="s">
        <v>3459</v>
      </c>
      <c r="E1839" s="206"/>
      <c r="F1839" s="206"/>
      <c r="G1839" s="208" t="s">
        <v>3204</v>
      </c>
      <c r="H1839" s="285">
        <v>670544</v>
      </c>
      <c r="I1839" s="210"/>
      <c r="J1839" s="434">
        <f t="shared" si="31"/>
        <v>773680</v>
      </c>
      <c r="K1839" s="212" t="s">
        <v>3463</v>
      </c>
    </row>
    <row r="1840" spans="1:242" hidden="1" x14ac:dyDescent="0.25">
      <c r="B1840" s="206">
        <v>131</v>
      </c>
      <c r="C1840" s="435">
        <v>44033</v>
      </c>
      <c r="D1840" s="206" t="s">
        <v>3460</v>
      </c>
      <c r="E1840" s="206"/>
      <c r="F1840" s="206" t="s">
        <v>3474</v>
      </c>
      <c r="G1840" s="208" t="s">
        <v>1885</v>
      </c>
      <c r="H1840" s="285"/>
      <c r="I1840" s="210">
        <v>67803</v>
      </c>
      <c r="J1840" s="434">
        <f t="shared" si="31"/>
        <v>705877</v>
      </c>
      <c r="K1840" s="212" t="s">
        <v>3267</v>
      </c>
    </row>
    <row r="1841" spans="1:242" hidden="1" x14ac:dyDescent="0.25">
      <c r="B1841" s="206">
        <v>132</v>
      </c>
      <c r="C1841" s="435">
        <v>44033</v>
      </c>
      <c r="D1841" s="206" t="s">
        <v>3461</v>
      </c>
      <c r="E1841" s="206"/>
      <c r="F1841" s="206" t="s">
        <v>3475</v>
      </c>
      <c r="G1841" s="208" t="s">
        <v>1885</v>
      </c>
      <c r="H1841" s="285"/>
      <c r="I1841" s="210">
        <v>86000</v>
      </c>
      <c r="J1841" s="434">
        <f t="shared" si="31"/>
        <v>619877</v>
      </c>
      <c r="K1841" s="212" t="s">
        <v>3267</v>
      </c>
    </row>
    <row r="1842" spans="1:242" s="565" customFormat="1" hidden="1" x14ac:dyDescent="0.25">
      <c r="A1842" s="451"/>
      <c r="B1842" s="377">
        <v>133</v>
      </c>
      <c r="C1842" s="436">
        <v>44033</v>
      </c>
      <c r="D1842" s="377" t="s">
        <v>3462</v>
      </c>
      <c r="E1842" s="377" t="s">
        <v>3480</v>
      </c>
      <c r="F1842" s="377" t="s">
        <v>3567</v>
      </c>
      <c r="G1842" s="437" t="s">
        <v>559</v>
      </c>
      <c r="H1842" s="363"/>
      <c r="I1842" s="445">
        <v>38000</v>
      </c>
      <c r="J1842" s="434">
        <f t="shared" si="31"/>
        <v>581877</v>
      </c>
      <c r="K1842" s="440" t="s">
        <v>3515</v>
      </c>
      <c r="L1842" s="380"/>
      <c r="M1842" s="451"/>
      <c r="N1842" s="380"/>
      <c r="O1842" s="380"/>
      <c r="P1842" s="380"/>
      <c r="Q1842" s="380"/>
      <c r="R1842" s="380"/>
      <c r="S1842" s="380"/>
      <c r="T1842" s="380"/>
      <c r="U1842" s="380"/>
      <c r="V1842" s="380"/>
      <c r="W1842" s="380"/>
      <c r="X1842" s="380"/>
      <c r="Y1842" s="380"/>
      <c r="Z1842" s="380"/>
      <c r="AA1842" s="380"/>
      <c r="AB1842" s="380"/>
      <c r="AC1842" s="380"/>
      <c r="AD1842" s="380"/>
      <c r="AE1842" s="380"/>
      <c r="AF1842" s="380"/>
      <c r="AG1842" s="380"/>
      <c r="AH1842" s="380"/>
      <c r="AI1842" s="380"/>
      <c r="AJ1842" s="451"/>
      <c r="AK1842" s="451"/>
      <c r="AL1842" s="451"/>
      <c r="AM1842" s="451"/>
      <c r="AN1842" s="451"/>
      <c r="AO1842" s="451"/>
      <c r="AP1842" s="451"/>
      <c r="AQ1842" s="451"/>
      <c r="AR1842" s="451"/>
      <c r="AS1842" s="451"/>
      <c r="AT1842" s="451"/>
      <c r="AU1842" s="451"/>
      <c r="AV1842" s="451"/>
      <c r="AW1842" s="451"/>
      <c r="AX1842" s="451"/>
      <c r="AY1842" s="451"/>
      <c r="AZ1842" s="451"/>
      <c r="BA1842" s="451"/>
      <c r="BB1842" s="451"/>
      <c r="BC1842" s="451"/>
      <c r="BD1842" s="451"/>
      <c r="BE1842" s="451"/>
      <c r="BF1842" s="451"/>
      <c r="BG1842" s="451"/>
      <c r="BH1842" s="451"/>
      <c r="BI1842" s="451"/>
      <c r="BJ1842" s="451"/>
      <c r="BK1842" s="451"/>
      <c r="BL1842" s="451"/>
      <c r="BM1842" s="451"/>
      <c r="BN1842" s="451"/>
      <c r="BO1842" s="451"/>
      <c r="BP1842" s="451"/>
      <c r="BQ1842" s="451"/>
      <c r="BR1842" s="451"/>
      <c r="BS1842" s="451"/>
      <c r="BT1842" s="451"/>
      <c r="BU1842" s="451"/>
      <c r="BV1842" s="451"/>
      <c r="BW1842" s="451"/>
      <c r="BX1842" s="451"/>
      <c r="BY1842" s="451"/>
      <c r="BZ1842" s="451"/>
      <c r="CA1842" s="451"/>
      <c r="CB1842" s="451"/>
      <c r="CC1842" s="451"/>
      <c r="CD1842" s="451"/>
      <c r="CE1842" s="451"/>
      <c r="CF1842" s="451"/>
      <c r="CG1842" s="451"/>
      <c r="CH1842" s="451"/>
      <c r="CI1842" s="451"/>
      <c r="CJ1842" s="451"/>
      <c r="CK1842" s="451"/>
      <c r="CL1842" s="451"/>
      <c r="CM1842" s="451"/>
      <c r="CN1842" s="451"/>
      <c r="CO1842" s="451"/>
      <c r="CP1842" s="451"/>
      <c r="CQ1842" s="451"/>
      <c r="CR1842" s="451"/>
      <c r="CS1842" s="451"/>
      <c r="CT1842" s="451"/>
      <c r="CU1842" s="451"/>
      <c r="CV1842" s="451"/>
      <c r="CW1842" s="451"/>
      <c r="CX1842" s="451"/>
      <c r="CY1842" s="451"/>
      <c r="CZ1842" s="451"/>
      <c r="DA1842" s="451"/>
      <c r="DB1842" s="451"/>
      <c r="DC1842" s="451"/>
      <c r="DD1842" s="451"/>
      <c r="DE1842" s="451"/>
      <c r="DF1842" s="451"/>
      <c r="DG1842" s="451"/>
      <c r="DH1842" s="451"/>
      <c r="DI1842" s="451"/>
      <c r="DJ1842" s="451"/>
      <c r="DK1842" s="451"/>
      <c r="DL1842" s="451"/>
      <c r="DM1842" s="451"/>
      <c r="DN1842" s="451"/>
      <c r="DO1842" s="451"/>
      <c r="DP1842" s="451"/>
      <c r="DQ1842" s="451"/>
      <c r="DR1842" s="451"/>
      <c r="DS1842" s="451"/>
      <c r="DT1842" s="451"/>
      <c r="DU1842" s="451"/>
      <c r="DV1842" s="451"/>
      <c r="DW1842" s="451"/>
      <c r="DX1842" s="451"/>
      <c r="DY1842" s="451"/>
      <c r="DZ1842" s="451"/>
      <c r="EA1842" s="451"/>
      <c r="EB1842" s="451"/>
      <c r="EC1842" s="451"/>
      <c r="ED1842" s="451"/>
      <c r="EE1842" s="451"/>
      <c r="EF1842" s="451"/>
      <c r="EG1842" s="451"/>
      <c r="EH1842" s="451"/>
      <c r="EI1842" s="451"/>
      <c r="EJ1842" s="451"/>
      <c r="EK1842" s="451"/>
      <c r="EL1842" s="451"/>
      <c r="EM1842" s="451"/>
      <c r="EN1842" s="451"/>
      <c r="EO1842" s="451"/>
      <c r="EP1842" s="451"/>
      <c r="EQ1842" s="451"/>
      <c r="ER1842" s="451"/>
      <c r="ES1842" s="451"/>
      <c r="ET1842" s="451"/>
      <c r="EU1842" s="451"/>
      <c r="EV1842" s="451"/>
      <c r="EW1842" s="451"/>
      <c r="EX1842" s="451"/>
      <c r="EY1842" s="451"/>
      <c r="EZ1842" s="451"/>
      <c r="FA1842" s="451"/>
      <c r="FB1842" s="451"/>
      <c r="FC1842" s="451"/>
      <c r="FD1842" s="451"/>
      <c r="FE1842" s="451"/>
      <c r="FF1842" s="451"/>
      <c r="FG1842" s="451"/>
      <c r="FH1842" s="451"/>
      <c r="FI1842" s="451"/>
      <c r="FJ1842" s="451"/>
      <c r="FK1842" s="451"/>
      <c r="FL1842" s="451"/>
      <c r="FM1842" s="451"/>
      <c r="FN1842" s="451"/>
      <c r="FO1842" s="451"/>
      <c r="FP1842" s="451"/>
      <c r="FQ1842" s="451"/>
      <c r="FR1842" s="451"/>
      <c r="FS1842" s="451"/>
      <c r="FT1842" s="451"/>
      <c r="FU1842" s="451"/>
      <c r="FV1842" s="451"/>
      <c r="FW1842" s="451"/>
      <c r="FX1842" s="451"/>
      <c r="FY1842" s="451"/>
      <c r="FZ1842" s="451"/>
      <c r="GA1842" s="451"/>
      <c r="GB1842" s="451"/>
      <c r="GC1842" s="451"/>
      <c r="GD1842" s="451"/>
      <c r="GE1842" s="451"/>
      <c r="GF1842" s="451"/>
      <c r="GG1842" s="451"/>
      <c r="GH1842" s="451"/>
      <c r="GI1842" s="451"/>
      <c r="GJ1842" s="451"/>
      <c r="GK1842" s="451"/>
      <c r="GL1842" s="451"/>
      <c r="GM1842" s="451"/>
      <c r="GN1842" s="451"/>
      <c r="GO1842" s="451"/>
      <c r="GP1842" s="451"/>
      <c r="GQ1842" s="451"/>
      <c r="GR1842" s="451"/>
      <c r="GS1842" s="451"/>
      <c r="GT1842" s="451"/>
      <c r="GU1842" s="451"/>
      <c r="GV1842" s="451"/>
      <c r="GW1842" s="451"/>
      <c r="GX1842" s="451"/>
      <c r="GY1842" s="451"/>
      <c r="GZ1842" s="451"/>
      <c r="HA1842" s="451"/>
      <c r="HB1842" s="451"/>
      <c r="HC1842" s="451"/>
      <c r="HD1842" s="451"/>
      <c r="HE1842" s="451"/>
      <c r="HF1842" s="451"/>
      <c r="HG1842" s="451"/>
      <c r="HH1842" s="451"/>
      <c r="HI1842" s="451"/>
      <c r="HJ1842" s="451"/>
      <c r="HK1842" s="451"/>
      <c r="HL1842" s="451"/>
      <c r="HM1842" s="451"/>
      <c r="HN1842" s="451"/>
      <c r="HO1842" s="451"/>
      <c r="HP1842" s="451"/>
      <c r="HQ1842" s="451"/>
      <c r="HR1842" s="451"/>
      <c r="HS1842" s="451"/>
      <c r="HT1842" s="451"/>
      <c r="HU1842" s="451"/>
      <c r="HV1842" s="451"/>
      <c r="HW1842" s="451"/>
      <c r="HX1842" s="451"/>
      <c r="HY1842" s="451"/>
      <c r="HZ1842" s="451"/>
      <c r="IA1842" s="451"/>
      <c r="IB1842" s="451"/>
      <c r="IC1842" s="451"/>
      <c r="ID1842" s="451"/>
      <c r="IE1842" s="451"/>
      <c r="IF1842" s="451"/>
      <c r="IG1842" s="451"/>
      <c r="IH1842" s="451"/>
    </row>
    <row r="1843" spans="1:242" s="566" customFormat="1" hidden="1" x14ac:dyDescent="0.25">
      <c r="A1843" s="488"/>
      <c r="B1843" s="429">
        <v>134</v>
      </c>
      <c r="C1843" s="443">
        <v>44034</v>
      </c>
      <c r="D1843" s="429" t="s">
        <v>3481</v>
      </c>
      <c r="E1843" s="429"/>
      <c r="F1843" s="429"/>
      <c r="G1843" s="430"/>
      <c r="H1843" s="427">
        <v>20460123</v>
      </c>
      <c r="I1843" s="431"/>
      <c r="J1843" s="444">
        <f t="shared" si="31"/>
        <v>21042000</v>
      </c>
      <c r="K1843" s="446" t="s">
        <v>3695</v>
      </c>
      <c r="L1843" s="530"/>
      <c r="M1843" s="488"/>
      <c r="N1843" s="530"/>
      <c r="O1843" s="530"/>
      <c r="P1843" s="530"/>
      <c r="Q1843" s="530"/>
      <c r="R1843" s="530"/>
      <c r="S1843" s="530"/>
      <c r="T1843" s="530"/>
      <c r="U1843" s="530"/>
      <c r="V1843" s="530"/>
      <c r="W1843" s="530"/>
      <c r="X1843" s="530"/>
      <c r="Y1843" s="530"/>
      <c r="Z1843" s="530"/>
      <c r="AA1843" s="530"/>
      <c r="AB1843" s="530"/>
      <c r="AC1843" s="530"/>
      <c r="AD1843" s="530"/>
      <c r="AE1843" s="530"/>
      <c r="AF1843" s="530"/>
      <c r="AG1843" s="530"/>
      <c r="AH1843" s="530"/>
      <c r="AI1843" s="530"/>
      <c r="AJ1843" s="488"/>
      <c r="AK1843" s="488"/>
      <c r="AL1843" s="488"/>
      <c r="AM1843" s="488"/>
      <c r="AN1843" s="488"/>
      <c r="AO1843" s="488"/>
      <c r="AP1843" s="488"/>
      <c r="AQ1843" s="488"/>
      <c r="AR1843" s="488"/>
      <c r="AS1843" s="488"/>
      <c r="AT1843" s="488"/>
      <c r="AU1843" s="488"/>
      <c r="AV1843" s="488"/>
      <c r="AW1843" s="488"/>
      <c r="AX1843" s="488"/>
      <c r="AY1843" s="488"/>
      <c r="AZ1843" s="488"/>
      <c r="BA1843" s="488"/>
      <c r="BB1843" s="488"/>
      <c r="BC1843" s="488"/>
      <c r="BD1843" s="488"/>
      <c r="BE1843" s="488"/>
      <c r="BF1843" s="488"/>
      <c r="BG1843" s="488"/>
      <c r="BH1843" s="488"/>
      <c r="BI1843" s="488"/>
      <c r="BJ1843" s="488"/>
      <c r="BK1843" s="488"/>
      <c r="BL1843" s="488"/>
      <c r="BM1843" s="488"/>
      <c r="BN1843" s="488"/>
      <c r="BO1843" s="488"/>
      <c r="BP1843" s="488"/>
      <c r="BQ1843" s="488"/>
      <c r="BR1843" s="488"/>
      <c r="BS1843" s="488"/>
      <c r="BT1843" s="488"/>
      <c r="BU1843" s="488"/>
      <c r="BV1843" s="488"/>
      <c r="BW1843" s="488"/>
      <c r="BX1843" s="488"/>
      <c r="BY1843" s="488"/>
      <c r="BZ1843" s="488"/>
      <c r="CA1843" s="488"/>
      <c r="CB1843" s="488"/>
      <c r="CC1843" s="488"/>
      <c r="CD1843" s="488"/>
      <c r="CE1843" s="488"/>
      <c r="CF1843" s="488"/>
      <c r="CG1843" s="488"/>
      <c r="CH1843" s="488"/>
      <c r="CI1843" s="488"/>
      <c r="CJ1843" s="488"/>
      <c r="CK1843" s="488"/>
      <c r="CL1843" s="488"/>
      <c r="CM1843" s="488"/>
      <c r="CN1843" s="488"/>
      <c r="CO1843" s="488"/>
      <c r="CP1843" s="488"/>
      <c r="CQ1843" s="488"/>
      <c r="CR1843" s="488"/>
      <c r="CS1843" s="488"/>
      <c r="CT1843" s="488"/>
      <c r="CU1843" s="488"/>
      <c r="CV1843" s="488"/>
      <c r="CW1843" s="488"/>
      <c r="CX1843" s="488"/>
      <c r="CY1843" s="488"/>
      <c r="CZ1843" s="488"/>
      <c r="DA1843" s="488"/>
      <c r="DB1843" s="488"/>
      <c r="DC1843" s="488"/>
      <c r="DD1843" s="488"/>
      <c r="DE1843" s="488"/>
      <c r="DF1843" s="488"/>
      <c r="DG1843" s="488"/>
      <c r="DH1843" s="488"/>
      <c r="DI1843" s="488"/>
      <c r="DJ1843" s="488"/>
      <c r="DK1843" s="488"/>
      <c r="DL1843" s="488"/>
      <c r="DM1843" s="488"/>
      <c r="DN1843" s="488"/>
      <c r="DO1843" s="488"/>
      <c r="DP1843" s="488"/>
      <c r="DQ1843" s="488"/>
      <c r="DR1843" s="488"/>
      <c r="DS1843" s="488"/>
      <c r="DT1843" s="488"/>
      <c r="DU1843" s="488"/>
      <c r="DV1843" s="488"/>
      <c r="DW1843" s="488"/>
      <c r="DX1843" s="488"/>
      <c r="DY1843" s="488"/>
      <c r="DZ1843" s="488"/>
      <c r="EA1843" s="488"/>
      <c r="EB1843" s="488"/>
      <c r="EC1843" s="488"/>
      <c r="ED1843" s="488"/>
      <c r="EE1843" s="488"/>
      <c r="EF1843" s="488"/>
      <c r="EG1843" s="488"/>
      <c r="EH1843" s="488"/>
      <c r="EI1843" s="488"/>
      <c r="EJ1843" s="488"/>
      <c r="EK1843" s="488"/>
      <c r="EL1843" s="488"/>
      <c r="EM1843" s="488"/>
      <c r="EN1843" s="488"/>
      <c r="EO1843" s="488"/>
      <c r="EP1843" s="488"/>
      <c r="EQ1843" s="488"/>
      <c r="ER1843" s="488"/>
      <c r="ES1843" s="488"/>
      <c r="ET1843" s="488"/>
      <c r="EU1843" s="488"/>
      <c r="EV1843" s="488"/>
      <c r="EW1843" s="488"/>
      <c r="EX1843" s="488"/>
      <c r="EY1843" s="488"/>
      <c r="EZ1843" s="488"/>
      <c r="FA1843" s="488"/>
      <c r="FB1843" s="488"/>
      <c r="FC1843" s="488"/>
      <c r="FD1843" s="488"/>
      <c r="FE1843" s="488"/>
      <c r="FF1843" s="488"/>
      <c r="FG1843" s="488"/>
      <c r="FH1843" s="488"/>
      <c r="FI1843" s="488"/>
      <c r="FJ1843" s="488"/>
      <c r="FK1843" s="488"/>
      <c r="FL1843" s="488"/>
      <c r="FM1843" s="488"/>
      <c r="FN1843" s="488"/>
      <c r="FO1843" s="488"/>
      <c r="FP1843" s="488"/>
      <c r="FQ1843" s="488"/>
      <c r="FR1843" s="488"/>
      <c r="FS1843" s="488"/>
      <c r="FT1843" s="488"/>
      <c r="FU1843" s="488"/>
      <c r="FV1843" s="488"/>
      <c r="FW1843" s="488"/>
      <c r="FX1843" s="488"/>
      <c r="FY1843" s="488"/>
      <c r="FZ1843" s="488"/>
      <c r="GA1843" s="488"/>
      <c r="GB1843" s="488"/>
      <c r="GC1843" s="488"/>
      <c r="GD1843" s="488"/>
      <c r="GE1843" s="488"/>
      <c r="GF1843" s="488"/>
      <c r="GG1843" s="488"/>
      <c r="GH1843" s="488"/>
      <c r="GI1843" s="488"/>
      <c r="GJ1843" s="488"/>
      <c r="GK1843" s="488"/>
      <c r="GL1843" s="488"/>
      <c r="GM1843" s="488"/>
      <c r="GN1843" s="488"/>
      <c r="GO1843" s="488"/>
      <c r="GP1843" s="488"/>
      <c r="GQ1843" s="488"/>
      <c r="GR1843" s="488"/>
      <c r="GS1843" s="488"/>
      <c r="GT1843" s="488"/>
      <c r="GU1843" s="488"/>
      <c r="GV1843" s="488"/>
      <c r="GW1843" s="488"/>
      <c r="GX1843" s="488"/>
      <c r="GY1843" s="488"/>
      <c r="GZ1843" s="488"/>
      <c r="HA1843" s="488"/>
      <c r="HB1843" s="488"/>
      <c r="HC1843" s="488"/>
      <c r="HD1843" s="488"/>
      <c r="HE1843" s="488"/>
      <c r="HF1843" s="488"/>
      <c r="HG1843" s="488"/>
      <c r="HH1843" s="488"/>
      <c r="HI1843" s="488"/>
      <c r="HJ1843" s="488"/>
      <c r="HK1843" s="488"/>
      <c r="HL1843" s="488"/>
      <c r="HM1843" s="488"/>
      <c r="HN1843" s="488"/>
      <c r="HO1843" s="488"/>
      <c r="HP1843" s="488"/>
      <c r="HQ1843" s="488"/>
      <c r="HR1843" s="488"/>
      <c r="HS1843" s="488"/>
      <c r="HT1843" s="488"/>
      <c r="HU1843" s="488"/>
      <c r="HV1843" s="488"/>
      <c r="HW1843" s="488"/>
      <c r="HX1843" s="488"/>
      <c r="HY1843" s="488"/>
      <c r="HZ1843" s="488"/>
      <c r="IA1843" s="488"/>
      <c r="IB1843" s="488"/>
      <c r="IC1843" s="488"/>
      <c r="ID1843" s="488"/>
      <c r="IE1843" s="488"/>
      <c r="IF1843" s="488"/>
      <c r="IG1843" s="488"/>
      <c r="IH1843" s="488"/>
    </row>
    <row r="1844" spans="1:242" hidden="1" x14ac:dyDescent="0.25">
      <c r="B1844" s="206">
        <v>135</v>
      </c>
      <c r="C1844" s="435">
        <v>44034</v>
      </c>
      <c r="D1844" s="206" t="s">
        <v>3482</v>
      </c>
      <c r="E1844" s="206"/>
      <c r="F1844" s="206" t="s">
        <v>3516</v>
      </c>
      <c r="G1844" s="208" t="s">
        <v>2882</v>
      </c>
      <c r="H1844" s="285"/>
      <c r="I1844" s="210">
        <v>1564800</v>
      </c>
      <c r="J1844" s="434">
        <f t="shared" si="31"/>
        <v>19477200</v>
      </c>
      <c r="K1844" s="212" t="s">
        <v>3267</v>
      </c>
    </row>
    <row r="1845" spans="1:242" hidden="1" x14ac:dyDescent="0.25">
      <c r="B1845" s="206">
        <v>136</v>
      </c>
      <c r="C1845" s="435">
        <v>44034</v>
      </c>
      <c r="D1845" s="206" t="s">
        <v>3483</v>
      </c>
      <c r="E1845" s="206"/>
      <c r="F1845" s="206"/>
      <c r="G1845" s="208" t="s">
        <v>2875</v>
      </c>
      <c r="H1845" s="285">
        <v>20000</v>
      </c>
      <c r="I1845" s="210"/>
      <c r="J1845" s="434">
        <f t="shared" si="31"/>
        <v>19497200</v>
      </c>
      <c r="K1845" s="212" t="s">
        <v>3548</v>
      </c>
    </row>
    <row r="1846" spans="1:242" hidden="1" x14ac:dyDescent="0.25">
      <c r="B1846" s="206">
        <v>137</v>
      </c>
      <c r="C1846" s="435">
        <v>44034</v>
      </c>
      <c r="D1846" s="206" t="s">
        <v>3068</v>
      </c>
      <c r="E1846" s="206"/>
      <c r="F1846" s="206" t="s">
        <v>3517</v>
      </c>
      <c r="G1846" s="208" t="s">
        <v>681</v>
      </c>
      <c r="H1846" s="285"/>
      <c r="I1846" s="210">
        <v>128000</v>
      </c>
      <c r="J1846" s="434">
        <f t="shared" si="31"/>
        <v>19369200</v>
      </c>
      <c r="K1846" s="447" t="s">
        <v>3552</v>
      </c>
    </row>
    <row r="1847" spans="1:242" hidden="1" x14ac:dyDescent="0.25">
      <c r="B1847" s="206">
        <v>138</v>
      </c>
      <c r="C1847" s="435">
        <v>44036</v>
      </c>
      <c r="D1847" s="206" t="s">
        <v>3484</v>
      </c>
      <c r="E1847" s="206" t="s">
        <v>3535</v>
      </c>
      <c r="F1847" s="206" t="s">
        <v>3518</v>
      </c>
      <c r="G1847" s="208" t="s">
        <v>1885</v>
      </c>
      <c r="H1847" s="285"/>
      <c r="I1847" s="210">
        <v>90000</v>
      </c>
      <c r="J1847" s="434">
        <f t="shared" si="31"/>
        <v>19279200</v>
      </c>
      <c r="K1847" s="212" t="s">
        <v>3549</v>
      </c>
    </row>
    <row r="1848" spans="1:242" hidden="1" x14ac:dyDescent="0.25">
      <c r="B1848" s="206">
        <v>139</v>
      </c>
      <c r="C1848" s="435">
        <v>44036</v>
      </c>
      <c r="D1848" s="206" t="s">
        <v>3485</v>
      </c>
      <c r="E1848" s="206" t="s">
        <v>3536</v>
      </c>
      <c r="F1848" s="206"/>
      <c r="G1848" s="208" t="s">
        <v>1885</v>
      </c>
      <c r="H1848" s="285"/>
      <c r="I1848" s="210">
        <v>100000</v>
      </c>
      <c r="J1848" s="434">
        <f t="shared" si="31"/>
        <v>19179200</v>
      </c>
      <c r="K1848" s="212" t="s">
        <v>3550</v>
      </c>
    </row>
    <row r="1849" spans="1:242" hidden="1" x14ac:dyDescent="0.25">
      <c r="B1849" s="206">
        <v>140</v>
      </c>
      <c r="C1849" s="435">
        <v>44037</v>
      </c>
      <c r="D1849" s="206" t="s">
        <v>3486</v>
      </c>
      <c r="E1849" s="206"/>
      <c r="F1849" s="206" t="s">
        <v>3519</v>
      </c>
      <c r="G1849" s="208" t="s">
        <v>3138</v>
      </c>
      <c r="H1849" s="285"/>
      <c r="I1849" s="210">
        <v>1048700</v>
      </c>
      <c r="J1849" s="434">
        <f t="shared" si="31"/>
        <v>18130500</v>
      </c>
      <c r="K1849" s="212" t="s">
        <v>3267</v>
      </c>
    </row>
    <row r="1850" spans="1:242" hidden="1" x14ac:dyDescent="0.25">
      <c r="B1850" s="206">
        <v>141</v>
      </c>
      <c r="C1850" s="435">
        <v>44037</v>
      </c>
      <c r="D1850" s="206" t="s">
        <v>3487</v>
      </c>
      <c r="E1850" s="206" t="s">
        <v>3537</v>
      </c>
      <c r="F1850" s="206" t="s">
        <v>3520</v>
      </c>
      <c r="G1850" s="208" t="s">
        <v>869</v>
      </c>
      <c r="H1850" s="285"/>
      <c r="I1850" s="210">
        <v>1000000</v>
      </c>
      <c r="J1850" s="434">
        <f t="shared" si="31"/>
        <v>17130500</v>
      </c>
      <c r="K1850" s="212" t="s">
        <v>3551</v>
      </c>
    </row>
    <row r="1851" spans="1:242" hidden="1" x14ac:dyDescent="0.25">
      <c r="B1851" s="206">
        <v>142</v>
      </c>
      <c r="C1851" s="435">
        <v>44039</v>
      </c>
      <c r="D1851" s="206" t="s">
        <v>3488</v>
      </c>
      <c r="E1851" s="206"/>
      <c r="F1851" s="206"/>
      <c r="G1851" s="208" t="s">
        <v>2875</v>
      </c>
      <c r="H1851" s="285">
        <v>214000</v>
      </c>
      <c r="I1851" s="210"/>
      <c r="J1851" s="434">
        <f t="shared" si="31"/>
        <v>17344500</v>
      </c>
      <c r="K1851" s="212" t="s">
        <v>3553</v>
      </c>
    </row>
    <row r="1852" spans="1:242" hidden="1" x14ac:dyDescent="0.25">
      <c r="B1852" s="206">
        <v>143</v>
      </c>
      <c r="C1852" s="435">
        <v>44039</v>
      </c>
      <c r="D1852" s="206" t="s">
        <v>3489</v>
      </c>
      <c r="E1852" s="206"/>
      <c r="G1852" s="208" t="s">
        <v>559</v>
      </c>
      <c r="H1852" s="285">
        <v>21000</v>
      </c>
      <c r="I1852" s="210"/>
      <c r="J1852" s="434">
        <f t="shared" si="31"/>
        <v>17365500</v>
      </c>
      <c r="K1852" s="212" t="s">
        <v>3554</v>
      </c>
    </row>
    <row r="1853" spans="1:242" hidden="1" x14ac:dyDescent="0.25">
      <c r="B1853" s="206">
        <v>144</v>
      </c>
      <c r="C1853" s="435">
        <v>44040</v>
      </c>
      <c r="D1853" s="206" t="s">
        <v>3490</v>
      </c>
      <c r="E1853" s="206"/>
      <c r="F1853" s="206" t="s">
        <v>3521</v>
      </c>
      <c r="G1853" s="208" t="s">
        <v>1816</v>
      </c>
      <c r="H1853" s="285"/>
      <c r="I1853" s="210">
        <v>1894500</v>
      </c>
      <c r="J1853" s="434">
        <f t="shared" si="31"/>
        <v>15471000</v>
      </c>
      <c r="K1853" s="212" t="s">
        <v>3267</v>
      </c>
    </row>
    <row r="1854" spans="1:242" hidden="1" x14ac:dyDescent="0.25">
      <c r="B1854" s="206">
        <v>145</v>
      </c>
      <c r="C1854" s="435">
        <v>44040</v>
      </c>
      <c r="D1854" s="206" t="s">
        <v>3491</v>
      </c>
      <c r="E1854" s="206"/>
      <c r="F1854" s="206" t="s">
        <v>3522</v>
      </c>
      <c r="G1854" s="208" t="s">
        <v>2891</v>
      </c>
      <c r="H1854" s="285"/>
      <c r="I1854" s="210">
        <v>4177475</v>
      </c>
      <c r="J1854" s="434">
        <f t="shared" si="31"/>
        <v>11293525</v>
      </c>
      <c r="K1854" s="212" t="s">
        <v>3267</v>
      </c>
    </row>
    <row r="1855" spans="1:242" hidden="1" x14ac:dyDescent="0.25">
      <c r="B1855" s="206">
        <v>146</v>
      </c>
      <c r="C1855" s="435">
        <v>44040</v>
      </c>
      <c r="D1855" s="206" t="s">
        <v>3492</v>
      </c>
      <c r="E1855" s="206"/>
      <c r="F1855" s="206"/>
      <c r="G1855" s="208" t="s">
        <v>559</v>
      </c>
      <c r="H1855" s="285">
        <v>3000</v>
      </c>
      <c r="I1855" s="210"/>
      <c r="J1855" s="434">
        <f t="shared" si="31"/>
        <v>11296525</v>
      </c>
      <c r="K1855" s="212" t="s">
        <v>3555</v>
      </c>
    </row>
    <row r="1856" spans="1:242" hidden="1" x14ac:dyDescent="0.25">
      <c r="B1856" s="206">
        <v>147</v>
      </c>
      <c r="C1856" s="435">
        <v>44041</v>
      </c>
      <c r="D1856" s="206" t="s">
        <v>3493</v>
      </c>
      <c r="E1856" s="206"/>
      <c r="F1856" s="206" t="s">
        <v>3523</v>
      </c>
      <c r="G1856" s="208" t="s">
        <v>3545</v>
      </c>
      <c r="H1856" s="285"/>
      <c r="I1856" s="210">
        <v>100000</v>
      </c>
      <c r="J1856" s="434">
        <f t="shared" si="31"/>
        <v>11196525</v>
      </c>
      <c r="K1856" s="212" t="s">
        <v>3267</v>
      </c>
    </row>
    <row r="1857" spans="1:242" hidden="1" x14ac:dyDescent="0.25">
      <c r="B1857" s="206">
        <v>148</v>
      </c>
      <c r="C1857" s="435">
        <v>44041</v>
      </c>
      <c r="D1857" s="206" t="s">
        <v>3494</v>
      </c>
      <c r="E1857" s="206"/>
      <c r="F1857" s="206"/>
      <c r="G1857" s="208" t="s">
        <v>561</v>
      </c>
      <c r="H1857" s="285">
        <v>111793</v>
      </c>
      <c r="I1857" s="210"/>
      <c r="J1857" s="434">
        <f t="shared" si="31"/>
        <v>11308318</v>
      </c>
      <c r="K1857" s="212" t="s">
        <v>3556</v>
      </c>
    </row>
    <row r="1858" spans="1:242" hidden="1" x14ac:dyDescent="0.25">
      <c r="B1858" s="206">
        <v>149</v>
      </c>
      <c r="C1858" s="435">
        <v>44041</v>
      </c>
      <c r="D1858" s="206" t="s">
        <v>3495</v>
      </c>
      <c r="E1858" s="206"/>
      <c r="F1858" s="206"/>
      <c r="G1858" s="208" t="s">
        <v>869</v>
      </c>
      <c r="H1858" s="285">
        <v>49322</v>
      </c>
      <c r="I1858" s="210"/>
      <c r="J1858" s="434">
        <f t="shared" si="31"/>
        <v>11357640</v>
      </c>
      <c r="K1858" s="212" t="s">
        <v>3557</v>
      </c>
    </row>
    <row r="1859" spans="1:242" hidden="1" x14ac:dyDescent="0.25">
      <c r="B1859" s="206">
        <v>150</v>
      </c>
      <c r="C1859" s="435">
        <v>44041</v>
      </c>
      <c r="D1859" s="206" t="s">
        <v>3496</v>
      </c>
      <c r="E1859" s="206"/>
      <c r="F1859" s="206" t="s">
        <v>3524</v>
      </c>
      <c r="G1859" s="208" t="s">
        <v>869</v>
      </c>
      <c r="H1859" s="285"/>
      <c r="I1859" s="210">
        <v>866000</v>
      </c>
      <c r="J1859" s="434">
        <f t="shared" si="31"/>
        <v>10491640</v>
      </c>
      <c r="K1859" s="212" t="s">
        <v>3267</v>
      </c>
    </row>
    <row r="1860" spans="1:242" hidden="1" x14ac:dyDescent="0.25">
      <c r="B1860" s="206">
        <v>151</v>
      </c>
      <c r="C1860" s="435">
        <v>44041</v>
      </c>
      <c r="D1860" s="206" t="s">
        <v>3497</v>
      </c>
      <c r="E1860" s="206" t="s">
        <v>3538</v>
      </c>
      <c r="F1860" s="206" t="s">
        <v>3525</v>
      </c>
      <c r="G1860" s="208" t="s">
        <v>681</v>
      </c>
      <c r="H1860" s="285"/>
      <c r="I1860" s="210">
        <v>192000</v>
      </c>
      <c r="J1860" s="434">
        <f t="shared" si="31"/>
        <v>10299640</v>
      </c>
      <c r="K1860" s="212" t="s">
        <v>3558</v>
      </c>
    </row>
    <row r="1861" spans="1:242" hidden="1" x14ac:dyDescent="0.25">
      <c r="B1861" s="206">
        <v>152</v>
      </c>
      <c r="C1861" s="435">
        <v>44042</v>
      </c>
      <c r="D1861" s="206" t="s">
        <v>3498</v>
      </c>
      <c r="E1861" s="206"/>
      <c r="F1861" s="206" t="s">
        <v>3526</v>
      </c>
      <c r="G1861" s="208" t="s">
        <v>3546</v>
      </c>
      <c r="H1861" s="285"/>
      <c r="I1861" s="210">
        <v>250000</v>
      </c>
      <c r="J1861" s="434">
        <f t="shared" si="31"/>
        <v>10049640</v>
      </c>
      <c r="K1861" s="212" t="s">
        <v>3267</v>
      </c>
    </row>
    <row r="1862" spans="1:242" hidden="1" x14ac:dyDescent="0.25">
      <c r="B1862" s="206">
        <v>153</v>
      </c>
      <c r="C1862" s="435">
        <v>44042</v>
      </c>
      <c r="D1862" s="206" t="s">
        <v>3183</v>
      </c>
      <c r="E1862" s="206" t="s">
        <v>3539</v>
      </c>
      <c r="F1862" s="206" t="s">
        <v>3527</v>
      </c>
      <c r="G1862" s="208" t="s">
        <v>1930</v>
      </c>
      <c r="H1862" s="285"/>
      <c r="I1862" s="210">
        <v>450000</v>
      </c>
      <c r="J1862" s="434">
        <f t="shared" si="31"/>
        <v>9599640</v>
      </c>
      <c r="K1862" s="212" t="s">
        <v>3559</v>
      </c>
    </row>
    <row r="1863" spans="1:242" s="565" customFormat="1" hidden="1" x14ac:dyDescent="0.25">
      <c r="A1863" s="451"/>
      <c r="B1863" s="377">
        <v>154</v>
      </c>
      <c r="C1863" s="436">
        <v>44042</v>
      </c>
      <c r="D1863" s="377" t="s">
        <v>3499</v>
      </c>
      <c r="E1863" s="377" t="s">
        <v>3540</v>
      </c>
      <c r="F1863" s="377" t="s">
        <v>3700</v>
      </c>
      <c r="G1863" s="437" t="s">
        <v>561</v>
      </c>
      <c r="H1863" s="363"/>
      <c r="I1863" s="448">
        <v>500000</v>
      </c>
      <c r="J1863" s="434">
        <f t="shared" si="31"/>
        <v>9099640</v>
      </c>
      <c r="K1863" s="440" t="s">
        <v>3692</v>
      </c>
      <c r="L1863" s="380"/>
      <c r="M1863" s="451"/>
      <c r="N1863" s="380"/>
      <c r="O1863" s="380"/>
      <c r="P1863" s="380"/>
      <c r="Q1863" s="380"/>
      <c r="R1863" s="380"/>
      <c r="S1863" s="380"/>
      <c r="T1863" s="380"/>
      <c r="U1863" s="380"/>
      <c r="V1863" s="380"/>
      <c r="W1863" s="380"/>
      <c r="X1863" s="380"/>
      <c r="Y1863" s="380"/>
      <c r="Z1863" s="380"/>
      <c r="AA1863" s="380"/>
      <c r="AB1863" s="380"/>
      <c r="AC1863" s="380"/>
      <c r="AD1863" s="380"/>
      <c r="AE1863" s="380"/>
      <c r="AF1863" s="380"/>
      <c r="AG1863" s="380"/>
      <c r="AH1863" s="380"/>
      <c r="AI1863" s="380"/>
      <c r="AJ1863" s="451"/>
      <c r="AK1863" s="451"/>
      <c r="AL1863" s="451"/>
      <c r="AM1863" s="451"/>
      <c r="AN1863" s="451"/>
      <c r="AO1863" s="451"/>
      <c r="AP1863" s="451"/>
      <c r="AQ1863" s="451"/>
      <c r="AR1863" s="451"/>
      <c r="AS1863" s="451"/>
      <c r="AT1863" s="451"/>
      <c r="AU1863" s="451"/>
      <c r="AV1863" s="451"/>
      <c r="AW1863" s="451"/>
      <c r="AX1863" s="451"/>
      <c r="AY1863" s="451"/>
      <c r="AZ1863" s="451"/>
      <c r="BA1863" s="451"/>
      <c r="BB1863" s="451"/>
      <c r="BC1863" s="451"/>
      <c r="BD1863" s="451"/>
      <c r="BE1863" s="451"/>
      <c r="BF1863" s="451"/>
      <c r="BG1863" s="451"/>
      <c r="BH1863" s="451"/>
      <c r="BI1863" s="451"/>
      <c r="BJ1863" s="451"/>
      <c r="BK1863" s="451"/>
      <c r="BL1863" s="451"/>
      <c r="BM1863" s="451"/>
      <c r="BN1863" s="451"/>
      <c r="BO1863" s="451"/>
      <c r="BP1863" s="451"/>
      <c r="BQ1863" s="451"/>
      <c r="BR1863" s="451"/>
      <c r="BS1863" s="451"/>
      <c r="BT1863" s="451"/>
      <c r="BU1863" s="451"/>
      <c r="BV1863" s="451"/>
      <c r="BW1863" s="451"/>
      <c r="BX1863" s="451"/>
      <c r="BY1863" s="451"/>
      <c r="BZ1863" s="451"/>
      <c r="CA1863" s="451"/>
      <c r="CB1863" s="451"/>
      <c r="CC1863" s="451"/>
      <c r="CD1863" s="451"/>
      <c r="CE1863" s="451"/>
      <c r="CF1863" s="451"/>
      <c r="CG1863" s="451"/>
      <c r="CH1863" s="451"/>
      <c r="CI1863" s="451"/>
      <c r="CJ1863" s="451"/>
      <c r="CK1863" s="451"/>
      <c r="CL1863" s="451"/>
      <c r="CM1863" s="451"/>
      <c r="CN1863" s="451"/>
      <c r="CO1863" s="451"/>
      <c r="CP1863" s="451"/>
      <c r="CQ1863" s="451"/>
      <c r="CR1863" s="451"/>
      <c r="CS1863" s="451"/>
      <c r="CT1863" s="451"/>
      <c r="CU1863" s="451"/>
      <c r="CV1863" s="451"/>
      <c r="CW1863" s="451"/>
      <c r="CX1863" s="451"/>
      <c r="CY1863" s="451"/>
      <c r="CZ1863" s="451"/>
      <c r="DA1863" s="451"/>
      <c r="DB1863" s="451"/>
      <c r="DC1863" s="451"/>
      <c r="DD1863" s="451"/>
      <c r="DE1863" s="451"/>
      <c r="DF1863" s="451"/>
      <c r="DG1863" s="451"/>
      <c r="DH1863" s="451"/>
      <c r="DI1863" s="451"/>
      <c r="DJ1863" s="451"/>
      <c r="DK1863" s="451"/>
      <c r="DL1863" s="451"/>
      <c r="DM1863" s="451"/>
      <c r="DN1863" s="451"/>
      <c r="DO1863" s="451"/>
      <c r="DP1863" s="451"/>
      <c r="DQ1863" s="451"/>
      <c r="DR1863" s="451"/>
      <c r="DS1863" s="451"/>
      <c r="DT1863" s="451"/>
      <c r="DU1863" s="451"/>
      <c r="DV1863" s="451"/>
      <c r="DW1863" s="451"/>
      <c r="DX1863" s="451"/>
      <c r="DY1863" s="451"/>
      <c r="DZ1863" s="451"/>
      <c r="EA1863" s="451"/>
      <c r="EB1863" s="451"/>
      <c r="EC1863" s="451"/>
      <c r="ED1863" s="451"/>
      <c r="EE1863" s="451"/>
      <c r="EF1863" s="451"/>
      <c r="EG1863" s="451"/>
      <c r="EH1863" s="451"/>
      <c r="EI1863" s="451"/>
      <c r="EJ1863" s="451"/>
      <c r="EK1863" s="451"/>
      <c r="EL1863" s="451"/>
      <c r="EM1863" s="451"/>
      <c r="EN1863" s="451"/>
      <c r="EO1863" s="451"/>
      <c r="EP1863" s="451"/>
      <c r="EQ1863" s="451"/>
      <c r="ER1863" s="451"/>
      <c r="ES1863" s="451"/>
      <c r="ET1863" s="451"/>
      <c r="EU1863" s="451"/>
      <c r="EV1863" s="451"/>
      <c r="EW1863" s="451"/>
      <c r="EX1863" s="451"/>
      <c r="EY1863" s="451"/>
      <c r="EZ1863" s="451"/>
      <c r="FA1863" s="451"/>
      <c r="FB1863" s="451"/>
      <c r="FC1863" s="451"/>
      <c r="FD1863" s="451"/>
      <c r="FE1863" s="451"/>
      <c r="FF1863" s="451"/>
      <c r="FG1863" s="451"/>
      <c r="FH1863" s="451"/>
      <c r="FI1863" s="451"/>
      <c r="FJ1863" s="451"/>
      <c r="FK1863" s="451"/>
      <c r="FL1863" s="451"/>
      <c r="FM1863" s="451"/>
      <c r="FN1863" s="451"/>
      <c r="FO1863" s="451"/>
      <c r="FP1863" s="451"/>
      <c r="FQ1863" s="451"/>
      <c r="FR1863" s="451"/>
      <c r="FS1863" s="451"/>
      <c r="FT1863" s="451"/>
      <c r="FU1863" s="451"/>
      <c r="FV1863" s="451"/>
      <c r="FW1863" s="451"/>
      <c r="FX1863" s="451"/>
      <c r="FY1863" s="451"/>
      <c r="FZ1863" s="451"/>
      <c r="GA1863" s="451"/>
      <c r="GB1863" s="451"/>
      <c r="GC1863" s="451"/>
      <c r="GD1863" s="451"/>
      <c r="GE1863" s="451"/>
      <c r="GF1863" s="451"/>
      <c r="GG1863" s="451"/>
      <c r="GH1863" s="451"/>
      <c r="GI1863" s="451"/>
      <c r="GJ1863" s="451"/>
      <c r="GK1863" s="451"/>
      <c r="GL1863" s="451"/>
      <c r="GM1863" s="451"/>
      <c r="GN1863" s="451"/>
      <c r="GO1863" s="451"/>
      <c r="GP1863" s="451"/>
      <c r="GQ1863" s="451"/>
      <c r="GR1863" s="451"/>
      <c r="GS1863" s="451"/>
      <c r="GT1863" s="451"/>
      <c r="GU1863" s="451"/>
      <c r="GV1863" s="451"/>
      <c r="GW1863" s="451"/>
      <c r="GX1863" s="451"/>
      <c r="GY1863" s="451"/>
      <c r="GZ1863" s="451"/>
      <c r="HA1863" s="451"/>
      <c r="HB1863" s="451"/>
      <c r="HC1863" s="451"/>
      <c r="HD1863" s="451"/>
      <c r="HE1863" s="451"/>
      <c r="HF1863" s="451"/>
      <c r="HG1863" s="451"/>
      <c r="HH1863" s="451"/>
      <c r="HI1863" s="451"/>
      <c r="HJ1863" s="451"/>
      <c r="HK1863" s="451"/>
      <c r="HL1863" s="451"/>
      <c r="HM1863" s="451"/>
      <c r="HN1863" s="451"/>
      <c r="HO1863" s="451"/>
      <c r="HP1863" s="451"/>
      <c r="HQ1863" s="451"/>
      <c r="HR1863" s="451"/>
      <c r="HS1863" s="451"/>
      <c r="HT1863" s="451"/>
      <c r="HU1863" s="451"/>
      <c r="HV1863" s="451"/>
      <c r="HW1863" s="451"/>
      <c r="HX1863" s="451"/>
      <c r="HY1863" s="451"/>
      <c r="HZ1863" s="451"/>
      <c r="IA1863" s="451"/>
      <c r="IB1863" s="451"/>
      <c r="IC1863" s="451"/>
      <c r="ID1863" s="451"/>
      <c r="IE1863" s="451"/>
      <c r="IF1863" s="451"/>
      <c r="IG1863" s="451"/>
      <c r="IH1863" s="451"/>
    </row>
    <row r="1864" spans="1:242" hidden="1" x14ac:dyDescent="0.25">
      <c r="B1864" s="206">
        <v>155</v>
      </c>
      <c r="C1864" s="435">
        <v>44042</v>
      </c>
      <c r="D1864" s="206" t="s">
        <v>3500</v>
      </c>
      <c r="E1864" s="206"/>
      <c r="F1864" s="206" t="s">
        <v>3528</v>
      </c>
      <c r="G1864" s="208" t="s">
        <v>343</v>
      </c>
      <c r="H1864" s="285"/>
      <c r="I1864" s="210">
        <v>500000</v>
      </c>
      <c r="J1864" s="434">
        <f t="shared" si="31"/>
        <v>8599640</v>
      </c>
      <c r="K1864" s="212" t="s">
        <v>3267</v>
      </c>
    </row>
    <row r="1865" spans="1:242" s="565" customFormat="1" hidden="1" x14ac:dyDescent="0.25">
      <c r="A1865" s="451"/>
      <c r="B1865" s="377">
        <v>156</v>
      </c>
      <c r="C1865" s="436">
        <v>44042</v>
      </c>
      <c r="D1865" s="377" t="s">
        <v>3501</v>
      </c>
      <c r="E1865" s="377" t="s">
        <v>3541</v>
      </c>
      <c r="F1865" s="377" t="s">
        <v>3613</v>
      </c>
      <c r="G1865" s="437" t="s">
        <v>869</v>
      </c>
      <c r="H1865" s="363"/>
      <c r="I1865" s="445">
        <v>3000000</v>
      </c>
      <c r="J1865" s="434">
        <f t="shared" si="31"/>
        <v>5599640</v>
      </c>
      <c r="K1865" s="440" t="s">
        <v>3631</v>
      </c>
      <c r="L1865" s="380"/>
      <c r="M1865" s="451"/>
      <c r="N1865" s="380"/>
      <c r="O1865" s="380"/>
      <c r="P1865" s="380"/>
      <c r="Q1865" s="380"/>
      <c r="R1865" s="380"/>
      <c r="S1865" s="380"/>
      <c r="T1865" s="380"/>
      <c r="U1865" s="380"/>
      <c r="V1865" s="380"/>
      <c r="W1865" s="380"/>
      <c r="X1865" s="380"/>
      <c r="Y1865" s="380"/>
      <c r="Z1865" s="380"/>
      <c r="AA1865" s="380"/>
      <c r="AB1865" s="380"/>
      <c r="AC1865" s="380"/>
      <c r="AD1865" s="380"/>
      <c r="AE1865" s="380"/>
      <c r="AF1865" s="380"/>
      <c r="AG1865" s="380"/>
      <c r="AH1865" s="380"/>
      <c r="AI1865" s="380"/>
      <c r="AJ1865" s="451"/>
      <c r="AK1865" s="451"/>
      <c r="AL1865" s="451"/>
      <c r="AM1865" s="451"/>
      <c r="AN1865" s="451"/>
      <c r="AO1865" s="451"/>
      <c r="AP1865" s="451"/>
      <c r="AQ1865" s="451"/>
      <c r="AR1865" s="451"/>
      <c r="AS1865" s="451"/>
      <c r="AT1865" s="451"/>
      <c r="AU1865" s="451"/>
      <c r="AV1865" s="451"/>
      <c r="AW1865" s="451"/>
      <c r="AX1865" s="451"/>
      <c r="AY1865" s="451"/>
      <c r="AZ1865" s="451"/>
      <c r="BA1865" s="451"/>
      <c r="BB1865" s="451"/>
      <c r="BC1865" s="451"/>
      <c r="BD1865" s="451"/>
      <c r="BE1865" s="451"/>
      <c r="BF1865" s="451"/>
      <c r="BG1865" s="451"/>
      <c r="BH1865" s="451"/>
      <c r="BI1865" s="451"/>
      <c r="BJ1865" s="451"/>
      <c r="BK1865" s="451"/>
      <c r="BL1865" s="451"/>
      <c r="BM1865" s="451"/>
      <c r="BN1865" s="451"/>
      <c r="BO1865" s="451"/>
      <c r="BP1865" s="451"/>
      <c r="BQ1865" s="451"/>
      <c r="BR1865" s="451"/>
      <c r="BS1865" s="451"/>
      <c r="BT1865" s="451"/>
      <c r="BU1865" s="451"/>
      <c r="BV1865" s="451"/>
      <c r="BW1865" s="451"/>
      <c r="BX1865" s="451"/>
      <c r="BY1865" s="451"/>
      <c r="BZ1865" s="451"/>
      <c r="CA1865" s="451"/>
      <c r="CB1865" s="451"/>
      <c r="CC1865" s="451"/>
      <c r="CD1865" s="451"/>
      <c r="CE1865" s="451"/>
      <c r="CF1865" s="451"/>
      <c r="CG1865" s="451"/>
      <c r="CH1865" s="451"/>
      <c r="CI1865" s="451"/>
      <c r="CJ1865" s="451"/>
      <c r="CK1865" s="451"/>
      <c r="CL1865" s="451"/>
      <c r="CM1865" s="451"/>
      <c r="CN1865" s="451"/>
      <c r="CO1865" s="451"/>
      <c r="CP1865" s="451"/>
      <c r="CQ1865" s="451"/>
      <c r="CR1865" s="451"/>
      <c r="CS1865" s="451"/>
      <c r="CT1865" s="451"/>
      <c r="CU1865" s="451"/>
      <c r="CV1865" s="451"/>
      <c r="CW1865" s="451"/>
      <c r="CX1865" s="451"/>
      <c r="CY1865" s="451"/>
      <c r="CZ1865" s="451"/>
      <c r="DA1865" s="451"/>
      <c r="DB1865" s="451"/>
      <c r="DC1865" s="451"/>
      <c r="DD1865" s="451"/>
      <c r="DE1865" s="451"/>
      <c r="DF1865" s="451"/>
      <c r="DG1865" s="451"/>
      <c r="DH1865" s="451"/>
      <c r="DI1865" s="451"/>
      <c r="DJ1865" s="451"/>
      <c r="DK1865" s="451"/>
      <c r="DL1865" s="451"/>
      <c r="DM1865" s="451"/>
      <c r="DN1865" s="451"/>
      <c r="DO1865" s="451"/>
      <c r="DP1865" s="451"/>
      <c r="DQ1865" s="451"/>
      <c r="DR1865" s="451"/>
      <c r="DS1865" s="451"/>
      <c r="DT1865" s="451"/>
      <c r="DU1865" s="451"/>
      <c r="DV1865" s="451"/>
      <c r="DW1865" s="451"/>
      <c r="DX1865" s="451"/>
      <c r="DY1865" s="451"/>
      <c r="DZ1865" s="451"/>
      <c r="EA1865" s="451"/>
      <c r="EB1865" s="451"/>
      <c r="EC1865" s="451"/>
      <c r="ED1865" s="451"/>
      <c r="EE1865" s="451"/>
      <c r="EF1865" s="451"/>
      <c r="EG1865" s="451"/>
      <c r="EH1865" s="451"/>
      <c r="EI1865" s="451"/>
      <c r="EJ1865" s="451"/>
      <c r="EK1865" s="451"/>
      <c r="EL1865" s="451"/>
      <c r="EM1865" s="451"/>
      <c r="EN1865" s="451"/>
      <c r="EO1865" s="451"/>
      <c r="EP1865" s="451"/>
      <c r="EQ1865" s="451"/>
      <c r="ER1865" s="451"/>
      <c r="ES1865" s="451"/>
      <c r="ET1865" s="451"/>
      <c r="EU1865" s="451"/>
      <c r="EV1865" s="451"/>
      <c r="EW1865" s="451"/>
      <c r="EX1865" s="451"/>
      <c r="EY1865" s="451"/>
      <c r="EZ1865" s="451"/>
      <c r="FA1865" s="451"/>
      <c r="FB1865" s="451"/>
      <c r="FC1865" s="451"/>
      <c r="FD1865" s="451"/>
      <c r="FE1865" s="451"/>
      <c r="FF1865" s="451"/>
      <c r="FG1865" s="451"/>
      <c r="FH1865" s="451"/>
      <c r="FI1865" s="451"/>
      <c r="FJ1865" s="451"/>
      <c r="FK1865" s="451"/>
      <c r="FL1865" s="451"/>
      <c r="FM1865" s="451"/>
      <c r="FN1865" s="451"/>
      <c r="FO1865" s="451"/>
      <c r="FP1865" s="451"/>
      <c r="FQ1865" s="451"/>
      <c r="FR1865" s="451"/>
      <c r="FS1865" s="451"/>
      <c r="FT1865" s="451"/>
      <c r="FU1865" s="451"/>
      <c r="FV1865" s="451"/>
      <c r="FW1865" s="451"/>
      <c r="FX1865" s="451"/>
      <c r="FY1865" s="451"/>
      <c r="FZ1865" s="451"/>
      <c r="GA1865" s="451"/>
      <c r="GB1865" s="451"/>
      <c r="GC1865" s="451"/>
      <c r="GD1865" s="451"/>
      <c r="GE1865" s="451"/>
      <c r="GF1865" s="451"/>
      <c r="GG1865" s="451"/>
      <c r="GH1865" s="451"/>
      <c r="GI1865" s="451"/>
      <c r="GJ1865" s="451"/>
      <c r="GK1865" s="451"/>
      <c r="GL1865" s="451"/>
      <c r="GM1865" s="451"/>
      <c r="GN1865" s="451"/>
      <c r="GO1865" s="451"/>
      <c r="GP1865" s="451"/>
      <c r="GQ1865" s="451"/>
      <c r="GR1865" s="451"/>
      <c r="GS1865" s="451"/>
      <c r="GT1865" s="451"/>
      <c r="GU1865" s="451"/>
      <c r="GV1865" s="451"/>
      <c r="GW1865" s="451"/>
      <c r="GX1865" s="451"/>
      <c r="GY1865" s="451"/>
      <c r="GZ1865" s="451"/>
      <c r="HA1865" s="451"/>
      <c r="HB1865" s="451"/>
      <c r="HC1865" s="451"/>
      <c r="HD1865" s="451"/>
      <c r="HE1865" s="451"/>
      <c r="HF1865" s="451"/>
      <c r="HG1865" s="451"/>
      <c r="HH1865" s="451"/>
      <c r="HI1865" s="451"/>
      <c r="HJ1865" s="451"/>
      <c r="HK1865" s="451"/>
      <c r="HL1865" s="451"/>
      <c r="HM1865" s="451"/>
      <c r="HN1865" s="451"/>
      <c r="HO1865" s="451"/>
      <c r="HP1865" s="451"/>
      <c r="HQ1865" s="451"/>
      <c r="HR1865" s="451"/>
      <c r="HS1865" s="451"/>
      <c r="HT1865" s="451"/>
      <c r="HU1865" s="451"/>
      <c r="HV1865" s="451"/>
      <c r="HW1865" s="451"/>
      <c r="HX1865" s="451"/>
      <c r="HY1865" s="451"/>
      <c r="HZ1865" s="451"/>
      <c r="IA1865" s="451"/>
      <c r="IB1865" s="451"/>
      <c r="IC1865" s="451"/>
      <c r="ID1865" s="451"/>
      <c r="IE1865" s="451"/>
      <c r="IF1865" s="451"/>
      <c r="IG1865" s="451"/>
      <c r="IH1865" s="451"/>
    </row>
    <row r="1866" spans="1:242" hidden="1" x14ac:dyDescent="0.25">
      <c r="B1866" s="206">
        <v>157</v>
      </c>
      <c r="C1866" s="435">
        <v>44044</v>
      </c>
      <c r="D1866" s="206" t="s">
        <v>3502</v>
      </c>
      <c r="E1866" s="206"/>
      <c r="F1866" s="206" t="s">
        <v>3529</v>
      </c>
      <c r="G1866" s="208" t="s">
        <v>2320</v>
      </c>
      <c r="H1866" s="285">
        <v>500000</v>
      </c>
      <c r="I1866" s="210"/>
      <c r="J1866" s="434">
        <f t="shared" si="31"/>
        <v>6099640</v>
      </c>
      <c r="K1866" s="212" t="s">
        <v>3560</v>
      </c>
    </row>
    <row r="1867" spans="1:242" hidden="1" x14ac:dyDescent="0.25">
      <c r="B1867" s="206">
        <v>158</v>
      </c>
      <c r="C1867" s="435">
        <v>44046</v>
      </c>
      <c r="D1867" s="206" t="s">
        <v>3503</v>
      </c>
      <c r="E1867" s="206"/>
      <c r="F1867" s="206" t="s">
        <v>3530</v>
      </c>
      <c r="G1867" s="208" t="s">
        <v>2320</v>
      </c>
      <c r="H1867" s="285"/>
      <c r="I1867" s="210">
        <v>730000</v>
      </c>
      <c r="J1867" s="434">
        <f t="shared" si="31"/>
        <v>5369640</v>
      </c>
      <c r="K1867" s="212" t="s">
        <v>3267</v>
      </c>
    </row>
    <row r="1868" spans="1:242" hidden="1" x14ac:dyDescent="0.25">
      <c r="B1868" s="206">
        <v>159</v>
      </c>
      <c r="C1868" s="435">
        <v>44046</v>
      </c>
      <c r="D1868" s="206" t="s">
        <v>3504</v>
      </c>
      <c r="E1868" s="206"/>
      <c r="F1868" s="206" t="s">
        <v>3531</v>
      </c>
      <c r="G1868" s="208" t="s">
        <v>3547</v>
      </c>
      <c r="H1868" s="285"/>
      <c r="I1868" s="210">
        <v>256500</v>
      </c>
      <c r="J1868" s="434">
        <f t="shared" si="31"/>
        <v>5113140</v>
      </c>
      <c r="K1868" s="212" t="s">
        <v>3267</v>
      </c>
    </row>
    <row r="1869" spans="1:242" hidden="1" x14ac:dyDescent="0.25">
      <c r="B1869" s="206">
        <v>160</v>
      </c>
      <c r="C1869" s="435">
        <v>44046</v>
      </c>
      <c r="D1869" s="206" t="s">
        <v>3505</v>
      </c>
      <c r="E1869" s="206"/>
      <c r="F1869" s="206" t="s">
        <v>3532</v>
      </c>
      <c r="G1869" s="208" t="s">
        <v>1885</v>
      </c>
      <c r="H1869" s="285">
        <v>4600</v>
      </c>
      <c r="I1869" s="210"/>
      <c r="J1869" s="434">
        <f t="shared" si="31"/>
        <v>5117740</v>
      </c>
      <c r="K1869" s="212" t="s">
        <v>3561</v>
      </c>
    </row>
    <row r="1870" spans="1:242" hidden="1" x14ac:dyDescent="0.25">
      <c r="B1870" s="206">
        <v>161</v>
      </c>
      <c r="C1870" s="435">
        <v>44046</v>
      </c>
      <c r="D1870" s="206" t="s">
        <v>3506</v>
      </c>
      <c r="E1870" s="206" t="s">
        <v>3542</v>
      </c>
      <c r="F1870" s="206" t="s">
        <v>3533</v>
      </c>
      <c r="G1870" s="208" t="s">
        <v>1885</v>
      </c>
      <c r="H1870" s="285"/>
      <c r="I1870" s="210">
        <v>38000</v>
      </c>
      <c r="J1870" s="434">
        <f t="shared" si="31"/>
        <v>5079740</v>
      </c>
      <c r="K1870" s="212" t="s">
        <v>3562</v>
      </c>
    </row>
    <row r="1871" spans="1:242" hidden="1" x14ac:dyDescent="0.25">
      <c r="B1871" s="206">
        <v>162</v>
      </c>
      <c r="C1871" s="435">
        <v>44047</v>
      </c>
      <c r="D1871" s="206" t="s">
        <v>3507</v>
      </c>
      <c r="E1871" s="206"/>
      <c r="F1871" s="206" t="s">
        <v>3534</v>
      </c>
      <c r="G1871" s="208" t="s">
        <v>3138</v>
      </c>
      <c r="H1871" s="285"/>
      <c r="I1871" s="210">
        <v>1715500</v>
      </c>
      <c r="J1871" s="434">
        <f t="shared" si="31"/>
        <v>3364240</v>
      </c>
      <c r="K1871" s="212" t="s">
        <v>3267</v>
      </c>
    </row>
    <row r="1872" spans="1:242" s="565" customFormat="1" hidden="1" x14ac:dyDescent="0.25">
      <c r="A1872" s="451"/>
      <c r="B1872" s="377">
        <v>163</v>
      </c>
      <c r="C1872" s="436">
        <v>44047</v>
      </c>
      <c r="D1872" s="377" t="s">
        <v>3508</v>
      </c>
      <c r="E1872" s="377" t="s">
        <v>3543</v>
      </c>
      <c r="F1872" s="377" t="s">
        <v>3622</v>
      </c>
      <c r="G1872" s="437" t="s">
        <v>2262</v>
      </c>
      <c r="H1872" s="363"/>
      <c r="I1872" s="445">
        <v>1000000</v>
      </c>
      <c r="J1872" s="434">
        <f t="shared" si="31"/>
        <v>2364240</v>
      </c>
      <c r="K1872" s="440" t="s">
        <v>3632</v>
      </c>
      <c r="L1872" s="380"/>
      <c r="M1872" s="451"/>
      <c r="N1872" s="380"/>
      <c r="O1872" s="380"/>
      <c r="P1872" s="380"/>
      <c r="Q1872" s="380"/>
      <c r="R1872" s="380"/>
      <c r="S1872" s="380"/>
      <c r="T1872" s="380"/>
      <c r="U1872" s="380"/>
      <c r="V1872" s="380"/>
      <c r="W1872" s="380"/>
      <c r="X1872" s="380"/>
      <c r="Y1872" s="380"/>
      <c r="Z1872" s="380"/>
      <c r="AA1872" s="380"/>
      <c r="AB1872" s="380"/>
      <c r="AC1872" s="380"/>
      <c r="AD1872" s="380"/>
      <c r="AE1872" s="380"/>
      <c r="AF1872" s="380"/>
      <c r="AG1872" s="380"/>
      <c r="AH1872" s="380"/>
      <c r="AI1872" s="380"/>
      <c r="AJ1872" s="451"/>
      <c r="AK1872" s="451"/>
      <c r="AL1872" s="451"/>
      <c r="AM1872" s="451"/>
      <c r="AN1872" s="451"/>
      <c r="AO1872" s="451"/>
      <c r="AP1872" s="451"/>
      <c r="AQ1872" s="451"/>
      <c r="AR1872" s="451"/>
      <c r="AS1872" s="451"/>
      <c r="AT1872" s="451"/>
      <c r="AU1872" s="451"/>
      <c r="AV1872" s="451"/>
      <c r="AW1872" s="451"/>
      <c r="AX1872" s="451"/>
      <c r="AY1872" s="451"/>
      <c r="AZ1872" s="451"/>
      <c r="BA1872" s="451"/>
      <c r="BB1872" s="451"/>
      <c r="BC1872" s="451"/>
      <c r="BD1872" s="451"/>
      <c r="BE1872" s="451"/>
      <c r="BF1872" s="451"/>
      <c r="BG1872" s="451"/>
      <c r="BH1872" s="451"/>
      <c r="BI1872" s="451"/>
      <c r="BJ1872" s="451"/>
      <c r="BK1872" s="451"/>
      <c r="BL1872" s="451"/>
      <c r="BM1872" s="451"/>
      <c r="BN1872" s="451"/>
      <c r="BO1872" s="451"/>
      <c r="BP1872" s="451"/>
      <c r="BQ1872" s="451"/>
      <c r="BR1872" s="451"/>
      <c r="BS1872" s="451"/>
      <c r="BT1872" s="451"/>
      <c r="BU1872" s="451"/>
      <c r="BV1872" s="451"/>
      <c r="BW1872" s="451"/>
      <c r="BX1872" s="451"/>
      <c r="BY1872" s="451"/>
      <c r="BZ1872" s="451"/>
      <c r="CA1872" s="451"/>
      <c r="CB1872" s="451"/>
      <c r="CC1872" s="451"/>
      <c r="CD1872" s="451"/>
      <c r="CE1872" s="451"/>
      <c r="CF1872" s="451"/>
      <c r="CG1872" s="451"/>
      <c r="CH1872" s="451"/>
      <c r="CI1872" s="451"/>
      <c r="CJ1872" s="451"/>
      <c r="CK1872" s="451"/>
      <c r="CL1872" s="451"/>
      <c r="CM1872" s="451"/>
      <c r="CN1872" s="451"/>
      <c r="CO1872" s="451"/>
      <c r="CP1872" s="451"/>
      <c r="CQ1872" s="451"/>
      <c r="CR1872" s="451"/>
      <c r="CS1872" s="451"/>
      <c r="CT1872" s="451"/>
      <c r="CU1872" s="451"/>
      <c r="CV1872" s="451"/>
      <c r="CW1872" s="451"/>
      <c r="CX1872" s="451"/>
      <c r="CY1872" s="451"/>
      <c r="CZ1872" s="451"/>
      <c r="DA1872" s="451"/>
      <c r="DB1872" s="451"/>
      <c r="DC1872" s="451"/>
      <c r="DD1872" s="451"/>
      <c r="DE1872" s="451"/>
      <c r="DF1872" s="451"/>
      <c r="DG1872" s="451"/>
      <c r="DH1872" s="451"/>
      <c r="DI1872" s="451"/>
      <c r="DJ1872" s="451"/>
      <c r="DK1872" s="451"/>
      <c r="DL1872" s="451"/>
      <c r="DM1872" s="451"/>
      <c r="DN1872" s="451"/>
      <c r="DO1872" s="451"/>
      <c r="DP1872" s="451"/>
      <c r="DQ1872" s="451"/>
      <c r="DR1872" s="451"/>
      <c r="DS1872" s="451"/>
      <c r="DT1872" s="451"/>
      <c r="DU1872" s="451"/>
      <c r="DV1872" s="451"/>
      <c r="DW1872" s="451"/>
      <c r="DX1872" s="451"/>
      <c r="DY1872" s="451"/>
      <c r="DZ1872" s="451"/>
      <c r="EA1872" s="451"/>
      <c r="EB1872" s="451"/>
      <c r="EC1872" s="451"/>
      <c r="ED1872" s="451"/>
      <c r="EE1872" s="451"/>
      <c r="EF1872" s="451"/>
      <c r="EG1872" s="451"/>
      <c r="EH1872" s="451"/>
      <c r="EI1872" s="451"/>
      <c r="EJ1872" s="451"/>
      <c r="EK1872" s="451"/>
      <c r="EL1872" s="451"/>
      <c r="EM1872" s="451"/>
      <c r="EN1872" s="451"/>
      <c r="EO1872" s="451"/>
      <c r="EP1872" s="451"/>
      <c r="EQ1872" s="451"/>
      <c r="ER1872" s="451"/>
      <c r="ES1872" s="451"/>
      <c r="ET1872" s="451"/>
      <c r="EU1872" s="451"/>
      <c r="EV1872" s="451"/>
      <c r="EW1872" s="451"/>
      <c r="EX1872" s="451"/>
      <c r="EY1872" s="451"/>
      <c r="EZ1872" s="451"/>
      <c r="FA1872" s="451"/>
      <c r="FB1872" s="451"/>
      <c r="FC1872" s="451"/>
      <c r="FD1872" s="451"/>
      <c r="FE1872" s="451"/>
      <c r="FF1872" s="451"/>
      <c r="FG1872" s="451"/>
      <c r="FH1872" s="451"/>
      <c r="FI1872" s="451"/>
      <c r="FJ1872" s="451"/>
      <c r="FK1872" s="451"/>
      <c r="FL1872" s="451"/>
      <c r="FM1872" s="451"/>
      <c r="FN1872" s="451"/>
      <c r="FO1872" s="451"/>
      <c r="FP1872" s="451"/>
      <c r="FQ1872" s="451"/>
      <c r="FR1872" s="451"/>
      <c r="FS1872" s="451"/>
      <c r="FT1872" s="451"/>
      <c r="FU1872" s="451"/>
      <c r="FV1872" s="451"/>
      <c r="FW1872" s="451"/>
      <c r="FX1872" s="451"/>
      <c r="FY1872" s="451"/>
      <c r="FZ1872" s="451"/>
      <c r="GA1872" s="451"/>
      <c r="GB1872" s="451"/>
      <c r="GC1872" s="451"/>
      <c r="GD1872" s="451"/>
      <c r="GE1872" s="451"/>
      <c r="GF1872" s="451"/>
      <c r="GG1872" s="451"/>
      <c r="GH1872" s="451"/>
      <c r="GI1872" s="451"/>
      <c r="GJ1872" s="451"/>
      <c r="GK1872" s="451"/>
      <c r="GL1872" s="451"/>
      <c r="GM1872" s="451"/>
      <c r="GN1872" s="451"/>
      <c r="GO1872" s="451"/>
      <c r="GP1872" s="451"/>
      <c r="GQ1872" s="451"/>
      <c r="GR1872" s="451"/>
      <c r="GS1872" s="451"/>
      <c r="GT1872" s="451"/>
      <c r="GU1872" s="451"/>
      <c r="GV1872" s="451"/>
      <c r="GW1872" s="451"/>
      <c r="GX1872" s="451"/>
      <c r="GY1872" s="451"/>
      <c r="GZ1872" s="451"/>
      <c r="HA1872" s="451"/>
      <c r="HB1872" s="451"/>
      <c r="HC1872" s="451"/>
      <c r="HD1872" s="451"/>
      <c r="HE1872" s="451"/>
      <c r="HF1872" s="451"/>
      <c r="HG1872" s="451"/>
      <c r="HH1872" s="451"/>
      <c r="HI1872" s="451"/>
      <c r="HJ1872" s="451"/>
      <c r="HK1872" s="451"/>
      <c r="HL1872" s="451"/>
      <c r="HM1872" s="451"/>
      <c r="HN1872" s="451"/>
      <c r="HO1872" s="451"/>
      <c r="HP1872" s="451"/>
      <c r="HQ1872" s="451"/>
      <c r="HR1872" s="451"/>
      <c r="HS1872" s="451"/>
      <c r="HT1872" s="451"/>
      <c r="HU1872" s="451"/>
      <c r="HV1872" s="451"/>
      <c r="HW1872" s="451"/>
      <c r="HX1872" s="451"/>
      <c r="HY1872" s="451"/>
      <c r="HZ1872" s="451"/>
      <c r="IA1872" s="451"/>
      <c r="IB1872" s="451"/>
      <c r="IC1872" s="451"/>
      <c r="ID1872" s="451"/>
      <c r="IE1872" s="451"/>
      <c r="IF1872" s="451"/>
      <c r="IG1872" s="451"/>
      <c r="IH1872" s="451"/>
    </row>
    <row r="1873" spans="1:242" s="565" customFormat="1" hidden="1" x14ac:dyDescent="0.25">
      <c r="A1873" s="451"/>
      <c r="B1873" s="377">
        <v>164</v>
      </c>
      <c r="C1873" s="436">
        <v>44047</v>
      </c>
      <c r="D1873" s="377" t="s">
        <v>3509</v>
      </c>
      <c r="E1873" s="377" t="s">
        <v>3544</v>
      </c>
      <c r="F1873" s="377" t="s">
        <v>3700</v>
      </c>
      <c r="G1873" s="437" t="s">
        <v>561</v>
      </c>
      <c r="H1873" s="363"/>
      <c r="I1873" s="448">
        <v>425000</v>
      </c>
      <c r="J1873" s="434">
        <f t="shared" si="31"/>
        <v>1939240</v>
      </c>
      <c r="K1873" s="440" t="s">
        <v>3693</v>
      </c>
      <c r="L1873" s="380"/>
      <c r="M1873" s="451"/>
      <c r="N1873" s="380"/>
      <c r="O1873" s="380"/>
      <c r="P1873" s="380"/>
      <c r="Q1873" s="380"/>
      <c r="R1873" s="380"/>
      <c r="S1873" s="380"/>
      <c r="T1873" s="380"/>
      <c r="U1873" s="380"/>
      <c r="V1873" s="380"/>
      <c r="W1873" s="380"/>
      <c r="X1873" s="380"/>
      <c r="Y1873" s="380"/>
      <c r="Z1873" s="380"/>
      <c r="AA1873" s="380"/>
      <c r="AB1873" s="380"/>
      <c r="AC1873" s="380"/>
      <c r="AD1873" s="380"/>
      <c r="AE1873" s="380"/>
      <c r="AF1873" s="380"/>
      <c r="AG1873" s="380"/>
      <c r="AH1873" s="380"/>
      <c r="AI1873" s="380"/>
      <c r="AJ1873" s="451"/>
      <c r="AK1873" s="451"/>
      <c r="AL1873" s="451"/>
      <c r="AM1873" s="451"/>
      <c r="AN1873" s="451"/>
      <c r="AO1873" s="451"/>
      <c r="AP1873" s="451"/>
      <c r="AQ1873" s="451"/>
      <c r="AR1873" s="451"/>
      <c r="AS1873" s="451"/>
      <c r="AT1873" s="451"/>
      <c r="AU1873" s="451"/>
      <c r="AV1873" s="451"/>
      <c r="AW1873" s="451"/>
      <c r="AX1873" s="451"/>
      <c r="AY1873" s="451"/>
      <c r="AZ1873" s="451"/>
      <c r="BA1873" s="451"/>
      <c r="BB1873" s="451"/>
      <c r="BC1873" s="451"/>
      <c r="BD1873" s="451"/>
      <c r="BE1873" s="451"/>
      <c r="BF1873" s="451"/>
      <c r="BG1873" s="451"/>
      <c r="BH1873" s="451"/>
      <c r="BI1873" s="451"/>
      <c r="BJ1873" s="451"/>
      <c r="BK1873" s="451"/>
      <c r="BL1873" s="451"/>
      <c r="BM1873" s="451"/>
      <c r="BN1873" s="451"/>
      <c r="BO1873" s="451"/>
      <c r="BP1873" s="451"/>
      <c r="BQ1873" s="451"/>
      <c r="BR1873" s="451"/>
      <c r="BS1873" s="451"/>
      <c r="BT1873" s="451"/>
      <c r="BU1873" s="451"/>
      <c r="BV1873" s="451"/>
      <c r="BW1873" s="451"/>
      <c r="BX1873" s="451"/>
      <c r="BY1873" s="451"/>
      <c r="BZ1873" s="451"/>
      <c r="CA1873" s="451"/>
      <c r="CB1873" s="451"/>
      <c r="CC1873" s="451"/>
      <c r="CD1873" s="451"/>
      <c r="CE1873" s="451"/>
      <c r="CF1873" s="451"/>
      <c r="CG1873" s="451"/>
      <c r="CH1873" s="451"/>
      <c r="CI1873" s="451"/>
      <c r="CJ1873" s="451"/>
      <c r="CK1873" s="451"/>
      <c r="CL1873" s="451"/>
      <c r="CM1873" s="451"/>
      <c r="CN1873" s="451"/>
      <c r="CO1873" s="451"/>
      <c r="CP1873" s="451"/>
      <c r="CQ1873" s="451"/>
      <c r="CR1873" s="451"/>
      <c r="CS1873" s="451"/>
      <c r="CT1873" s="451"/>
      <c r="CU1873" s="451"/>
      <c r="CV1873" s="451"/>
      <c r="CW1873" s="451"/>
      <c r="CX1873" s="451"/>
      <c r="CY1873" s="451"/>
      <c r="CZ1873" s="451"/>
      <c r="DA1873" s="451"/>
      <c r="DB1873" s="451"/>
      <c r="DC1873" s="451"/>
      <c r="DD1873" s="451"/>
      <c r="DE1873" s="451"/>
      <c r="DF1873" s="451"/>
      <c r="DG1873" s="451"/>
      <c r="DH1873" s="451"/>
      <c r="DI1873" s="451"/>
      <c r="DJ1873" s="451"/>
      <c r="DK1873" s="451"/>
      <c r="DL1873" s="451"/>
      <c r="DM1873" s="451"/>
      <c r="DN1873" s="451"/>
      <c r="DO1873" s="451"/>
      <c r="DP1873" s="451"/>
      <c r="DQ1873" s="451"/>
      <c r="DR1873" s="451"/>
      <c r="DS1873" s="451"/>
      <c r="DT1873" s="451"/>
      <c r="DU1873" s="451"/>
      <c r="DV1873" s="451"/>
      <c r="DW1873" s="451"/>
      <c r="DX1873" s="451"/>
      <c r="DY1873" s="451"/>
      <c r="DZ1873" s="451"/>
      <c r="EA1873" s="451"/>
      <c r="EB1873" s="451"/>
      <c r="EC1873" s="451"/>
      <c r="ED1873" s="451"/>
      <c r="EE1873" s="451"/>
      <c r="EF1873" s="451"/>
      <c r="EG1873" s="451"/>
      <c r="EH1873" s="451"/>
      <c r="EI1873" s="451"/>
      <c r="EJ1873" s="451"/>
      <c r="EK1873" s="451"/>
      <c r="EL1873" s="451"/>
      <c r="EM1873" s="451"/>
      <c r="EN1873" s="451"/>
      <c r="EO1873" s="451"/>
      <c r="EP1873" s="451"/>
      <c r="EQ1873" s="451"/>
      <c r="ER1873" s="451"/>
      <c r="ES1873" s="451"/>
      <c r="ET1873" s="451"/>
      <c r="EU1873" s="451"/>
      <c r="EV1873" s="451"/>
      <c r="EW1873" s="451"/>
      <c r="EX1873" s="451"/>
      <c r="EY1873" s="451"/>
      <c r="EZ1873" s="451"/>
      <c r="FA1873" s="451"/>
      <c r="FB1873" s="451"/>
      <c r="FC1873" s="451"/>
      <c r="FD1873" s="451"/>
      <c r="FE1873" s="451"/>
      <c r="FF1873" s="451"/>
      <c r="FG1873" s="451"/>
      <c r="FH1873" s="451"/>
      <c r="FI1873" s="451"/>
      <c r="FJ1873" s="451"/>
      <c r="FK1873" s="451"/>
      <c r="FL1873" s="451"/>
      <c r="FM1873" s="451"/>
      <c r="FN1873" s="451"/>
      <c r="FO1873" s="451"/>
      <c r="FP1873" s="451"/>
      <c r="FQ1873" s="451"/>
      <c r="FR1873" s="451"/>
      <c r="FS1873" s="451"/>
      <c r="FT1873" s="451"/>
      <c r="FU1873" s="451"/>
      <c r="FV1873" s="451"/>
      <c r="FW1873" s="451"/>
      <c r="FX1873" s="451"/>
      <c r="FY1873" s="451"/>
      <c r="FZ1873" s="451"/>
      <c r="GA1873" s="451"/>
      <c r="GB1873" s="451"/>
      <c r="GC1873" s="451"/>
      <c r="GD1873" s="451"/>
      <c r="GE1873" s="451"/>
      <c r="GF1873" s="451"/>
      <c r="GG1873" s="451"/>
      <c r="GH1873" s="451"/>
      <c r="GI1873" s="451"/>
      <c r="GJ1873" s="451"/>
      <c r="GK1873" s="451"/>
      <c r="GL1873" s="451"/>
      <c r="GM1873" s="451"/>
      <c r="GN1873" s="451"/>
      <c r="GO1873" s="451"/>
      <c r="GP1873" s="451"/>
      <c r="GQ1873" s="451"/>
      <c r="GR1873" s="451"/>
      <c r="GS1873" s="451"/>
      <c r="GT1873" s="451"/>
      <c r="GU1873" s="451"/>
      <c r="GV1873" s="451"/>
      <c r="GW1873" s="451"/>
      <c r="GX1873" s="451"/>
      <c r="GY1873" s="451"/>
      <c r="GZ1873" s="451"/>
      <c r="HA1873" s="451"/>
      <c r="HB1873" s="451"/>
      <c r="HC1873" s="451"/>
      <c r="HD1873" s="451"/>
      <c r="HE1873" s="451"/>
      <c r="HF1873" s="451"/>
      <c r="HG1873" s="451"/>
      <c r="HH1873" s="451"/>
      <c r="HI1873" s="451"/>
      <c r="HJ1873" s="451"/>
      <c r="HK1873" s="451"/>
      <c r="HL1873" s="451"/>
      <c r="HM1873" s="451"/>
      <c r="HN1873" s="451"/>
      <c r="HO1873" s="451"/>
      <c r="HP1873" s="451"/>
      <c r="HQ1873" s="451"/>
      <c r="HR1873" s="451"/>
      <c r="HS1873" s="451"/>
      <c r="HT1873" s="451"/>
      <c r="HU1873" s="451"/>
      <c r="HV1873" s="451"/>
      <c r="HW1873" s="451"/>
      <c r="HX1873" s="451"/>
      <c r="HY1873" s="451"/>
      <c r="HZ1873" s="451"/>
      <c r="IA1873" s="451"/>
      <c r="IB1873" s="451"/>
      <c r="IC1873" s="451"/>
      <c r="ID1873" s="451"/>
      <c r="IE1873" s="451"/>
      <c r="IF1873" s="451"/>
      <c r="IG1873" s="451"/>
      <c r="IH1873" s="451"/>
    </row>
    <row r="1874" spans="1:242" hidden="1" x14ac:dyDescent="0.25">
      <c r="B1874" s="206">
        <v>165</v>
      </c>
      <c r="C1874" s="435">
        <v>44048</v>
      </c>
      <c r="D1874" s="429" t="s">
        <v>3568</v>
      </c>
      <c r="E1874" s="206"/>
      <c r="G1874" s="208"/>
      <c r="H1874" s="285">
        <v>16635760</v>
      </c>
      <c r="I1874" s="210"/>
      <c r="J1874" s="434">
        <f t="shared" si="31"/>
        <v>18575000</v>
      </c>
      <c r="K1874" s="212" t="s">
        <v>3695</v>
      </c>
    </row>
    <row r="1875" spans="1:242" hidden="1" x14ac:dyDescent="0.25">
      <c r="B1875" s="206">
        <v>166</v>
      </c>
      <c r="C1875" s="435">
        <v>44048</v>
      </c>
      <c r="D1875" s="206" t="s">
        <v>3569</v>
      </c>
      <c r="E1875" s="206"/>
      <c r="F1875" s="206" t="s">
        <v>3580</v>
      </c>
      <c r="G1875" s="208" t="s">
        <v>2882</v>
      </c>
      <c r="H1875" s="285"/>
      <c r="I1875" s="210">
        <v>1940000</v>
      </c>
      <c r="J1875" s="434">
        <f t="shared" si="31"/>
        <v>16635000</v>
      </c>
      <c r="K1875" s="212" t="s">
        <v>3267</v>
      </c>
    </row>
    <row r="1876" spans="1:242" hidden="1" x14ac:dyDescent="0.25">
      <c r="B1876" s="206">
        <v>167</v>
      </c>
      <c r="C1876" s="435">
        <v>44048</v>
      </c>
      <c r="D1876" s="206" t="s">
        <v>3570</v>
      </c>
      <c r="E1876" s="206"/>
      <c r="F1876" s="206" t="s">
        <v>3581</v>
      </c>
      <c r="G1876" s="208" t="s">
        <v>2302</v>
      </c>
      <c r="H1876" s="285"/>
      <c r="I1876" s="210">
        <v>520000</v>
      </c>
      <c r="J1876" s="434">
        <f t="shared" si="31"/>
        <v>16115000</v>
      </c>
      <c r="K1876" s="212" t="s">
        <v>3267</v>
      </c>
    </row>
    <row r="1877" spans="1:242" hidden="1" x14ac:dyDescent="0.25">
      <c r="B1877" s="206">
        <v>168</v>
      </c>
      <c r="C1877" s="435">
        <v>44048</v>
      </c>
      <c r="D1877" s="449" t="s">
        <v>3571</v>
      </c>
      <c r="E1877" s="206"/>
      <c r="F1877" s="206" t="s">
        <v>3582</v>
      </c>
      <c r="G1877" s="208" t="s">
        <v>3138</v>
      </c>
      <c r="H1877" s="285"/>
      <c r="I1877" s="210">
        <v>2360000</v>
      </c>
      <c r="J1877" s="434">
        <f t="shared" si="31"/>
        <v>13755000</v>
      </c>
      <c r="K1877" s="212" t="s">
        <v>3267</v>
      </c>
    </row>
    <row r="1878" spans="1:242" hidden="1" x14ac:dyDescent="0.25">
      <c r="B1878" s="206">
        <v>169</v>
      </c>
      <c r="C1878" s="435">
        <v>44048</v>
      </c>
      <c r="D1878" s="449" t="s">
        <v>3572</v>
      </c>
      <c r="F1878" s="206" t="s">
        <v>3583</v>
      </c>
      <c r="G1878" s="208" t="s">
        <v>787</v>
      </c>
      <c r="H1878" s="285"/>
      <c r="I1878" s="210">
        <v>151438</v>
      </c>
      <c r="J1878" s="434">
        <f t="shared" si="31"/>
        <v>13603562</v>
      </c>
      <c r="K1878" s="212" t="s">
        <v>3593</v>
      </c>
    </row>
    <row r="1879" spans="1:242" s="565" customFormat="1" hidden="1" x14ac:dyDescent="0.25">
      <c r="A1879" s="451"/>
      <c r="B1879" s="377">
        <v>170</v>
      </c>
      <c r="C1879" s="436">
        <v>44048</v>
      </c>
      <c r="D1879" s="450" t="s">
        <v>3573</v>
      </c>
      <c r="E1879" s="377" t="s">
        <v>3584</v>
      </c>
      <c r="F1879" s="377"/>
      <c r="G1879" s="437" t="s">
        <v>787</v>
      </c>
      <c r="H1879" s="363"/>
      <c r="I1879" s="448">
        <v>1000000</v>
      </c>
      <c r="J1879" s="434">
        <f t="shared" si="31"/>
        <v>12603562</v>
      </c>
      <c r="K1879" s="440" t="s">
        <v>3663</v>
      </c>
      <c r="L1879" s="380"/>
      <c r="M1879" s="451"/>
      <c r="N1879" s="380"/>
      <c r="O1879" s="380"/>
      <c r="P1879" s="380"/>
      <c r="Q1879" s="380"/>
      <c r="R1879" s="380"/>
      <c r="S1879" s="380"/>
      <c r="T1879" s="380"/>
      <c r="U1879" s="380"/>
      <c r="V1879" s="380"/>
      <c r="W1879" s="380"/>
      <c r="X1879" s="380"/>
      <c r="Y1879" s="380"/>
      <c r="Z1879" s="380"/>
      <c r="AA1879" s="380"/>
      <c r="AB1879" s="380"/>
      <c r="AC1879" s="380"/>
      <c r="AD1879" s="380"/>
      <c r="AE1879" s="380"/>
      <c r="AF1879" s="380"/>
      <c r="AG1879" s="380"/>
      <c r="AH1879" s="380"/>
      <c r="AI1879" s="380"/>
      <c r="AJ1879" s="451"/>
      <c r="AK1879" s="451"/>
      <c r="AL1879" s="451"/>
      <c r="AM1879" s="451"/>
      <c r="AN1879" s="451"/>
      <c r="AO1879" s="451"/>
      <c r="AP1879" s="451"/>
      <c r="AQ1879" s="451"/>
      <c r="AR1879" s="451"/>
      <c r="AS1879" s="451"/>
      <c r="AT1879" s="451"/>
      <c r="AU1879" s="451"/>
      <c r="AV1879" s="451"/>
      <c r="AW1879" s="451"/>
      <c r="AX1879" s="451"/>
      <c r="AY1879" s="451"/>
      <c r="AZ1879" s="451"/>
      <c r="BA1879" s="451"/>
      <c r="BB1879" s="451"/>
      <c r="BC1879" s="451"/>
      <c r="BD1879" s="451"/>
      <c r="BE1879" s="451"/>
      <c r="BF1879" s="451"/>
      <c r="BG1879" s="451"/>
      <c r="BH1879" s="451"/>
      <c r="BI1879" s="451"/>
      <c r="BJ1879" s="451"/>
      <c r="BK1879" s="451"/>
      <c r="BL1879" s="451"/>
      <c r="BM1879" s="451"/>
      <c r="BN1879" s="451"/>
      <c r="BO1879" s="451"/>
      <c r="BP1879" s="451"/>
      <c r="BQ1879" s="451"/>
      <c r="BR1879" s="451"/>
      <c r="BS1879" s="451"/>
      <c r="BT1879" s="451"/>
      <c r="BU1879" s="451"/>
      <c r="BV1879" s="451"/>
      <c r="BW1879" s="451"/>
      <c r="BX1879" s="451"/>
      <c r="BY1879" s="451"/>
      <c r="BZ1879" s="451"/>
      <c r="CA1879" s="451"/>
      <c r="CB1879" s="451"/>
      <c r="CC1879" s="451"/>
      <c r="CD1879" s="451"/>
      <c r="CE1879" s="451"/>
      <c r="CF1879" s="451"/>
      <c r="CG1879" s="451"/>
      <c r="CH1879" s="451"/>
      <c r="CI1879" s="451"/>
      <c r="CJ1879" s="451"/>
      <c r="CK1879" s="451"/>
      <c r="CL1879" s="451"/>
      <c r="CM1879" s="451"/>
      <c r="CN1879" s="451"/>
      <c r="CO1879" s="451"/>
      <c r="CP1879" s="451"/>
      <c r="CQ1879" s="451"/>
      <c r="CR1879" s="451"/>
      <c r="CS1879" s="451"/>
      <c r="CT1879" s="451"/>
      <c r="CU1879" s="451"/>
      <c r="CV1879" s="451"/>
      <c r="CW1879" s="451"/>
      <c r="CX1879" s="451"/>
      <c r="CY1879" s="451"/>
      <c r="CZ1879" s="451"/>
      <c r="DA1879" s="451"/>
      <c r="DB1879" s="451"/>
      <c r="DC1879" s="451"/>
      <c r="DD1879" s="451"/>
      <c r="DE1879" s="451"/>
      <c r="DF1879" s="451"/>
      <c r="DG1879" s="451"/>
      <c r="DH1879" s="451"/>
      <c r="DI1879" s="451"/>
      <c r="DJ1879" s="451"/>
      <c r="DK1879" s="451"/>
      <c r="DL1879" s="451"/>
      <c r="DM1879" s="451"/>
      <c r="DN1879" s="451"/>
      <c r="DO1879" s="451"/>
      <c r="DP1879" s="451"/>
      <c r="DQ1879" s="451"/>
      <c r="DR1879" s="451"/>
      <c r="DS1879" s="451"/>
      <c r="DT1879" s="451"/>
      <c r="DU1879" s="451"/>
      <c r="DV1879" s="451"/>
      <c r="DW1879" s="451"/>
      <c r="DX1879" s="451"/>
      <c r="DY1879" s="451"/>
      <c r="DZ1879" s="451"/>
      <c r="EA1879" s="451"/>
      <c r="EB1879" s="451"/>
      <c r="EC1879" s="451"/>
      <c r="ED1879" s="451"/>
      <c r="EE1879" s="451"/>
      <c r="EF1879" s="451"/>
      <c r="EG1879" s="451"/>
      <c r="EH1879" s="451"/>
      <c r="EI1879" s="451"/>
      <c r="EJ1879" s="451"/>
      <c r="EK1879" s="451"/>
      <c r="EL1879" s="451"/>
      <c r="EM1879" s="451"/>
      <c r="EN1879" s="451"/>
      <c r="EO1879" s="451"/>
      <c r="EP1879" s="451"/>
      <c r="EQ1879" s="451"/>
      <c r="ER1879" s="451"/>
      <c r="ES1879" s="451"/>
      <c r="ET1879" s="451"/>
      <c r="EU1879" s="451"/>
      <c r="EV1879" s="451"/>
      <c r="EW1879" s="451"/>
      <c r="EX1879" s="451"/>
      <c r="EY1879" s="451"/>
      <c r="EZ1879" s="451"/>
      <c r="FA1879" s="451"/>
      <c r="FB1879" s="451"/>
      <c r="FC1879" s="451"/>
      <c r="FD1879" s="451"/>
      <c r="FE1879" s="451"/>
      <c r="FF1879" s="451"/>
      <c r="FG1879" s="451"/>
      <c r="FH1879" s="451"/>
      <c r="FI1879" s="451"/>
      <c r="FJ1879" s="451"/>
      <c r="FK1879" s="451"/>
      <c r="FL1879" s="451"/>
      <c r="FM1879" s="451"/>
      <c r="FN1879" s="451"/>
      <c r="FO1879" s="451"/>
      <c r="FP1879" s="451"/>
      <c r="FQ1879" s="451"/>
      <c r="FR1879" s="451"/>
      <c r="FS1879" s="451"/>
      <c r="FT1879" s="451"/>
      <c r="FU1879" s="451"/>
      <c r="FV1879" s="451"/>
      <c r="FW1879" s="451"/>
      <c r="FX1879" s="451"/>
      <c r="FY1879" s="451"/>
      <c r="FZ1879" s="451"/>
      <c r="GA1879" s="451"/>
      <c r="GB1879" s="451"/>
      <c r="GC1879" s="451"/>
      <c r="GD1879" s="451"/>
      <c r="GE1879" s="451"/>
      <c r="GF1879" s="451"/>
      <c r="GG1879" s="451"/>
      <c r="GH1879" s="451"/>
      <c r="GI1879" s="451"/>
      <c r="GJ1879" s="451"/>
      <c r="GK1879" s="451"/>
      <c r="GL1879" s="451"/>
      <c r="GM1879" s="451"/>
      <c r="GN1879" s="451"/>
      <c r="GO1879" s="451"/>
      <c r="GP1879" s="451"/>
      <c r="GQ1879" s="451"/>
      <c r="GR1879" s="451"/>
      <c r="GS1879" s="451"/>
      <c r="GT1879" s="451"/>
      <c r="GU1879" s="451"/>
      <c r="GV1879" s="451"/>
      <c r="GW1879" s="451"/>
      <c r="GX1879" s="451"/>
      <c r="GY1879" s="451"/>
      <c r="GZ1879" s="451"/>
      <c r="HA1879" s="451"/>
      <c r="HB1879" s="451"/>
      <c r="HC1879" s="451"/>
      <c r="HD1879" s="451"/>
      <c r="HE1879" s="451"/>
      <c r="HF1879" s="451"/>
      <c r="HG1879" s="451"/>
      <c r="HH1879" s="451"/>
      <c r="HI1879" s="451"/>
      <c r="HJ1879" s="451"/>
      <c r="HK1879" s="451"/>
      <c r="HL1879" s="451"/>
      <c r="HM1879" s="451"/>
      <c r="HN1879" s="451"/>
      <c r="HO1879" s="451"/>
      <c r="HP1879" s="451"/>
      <c r="HQ1879" s="451"/>
      <c r="HR1879" s="451"/>
      <c r="HS1879" s="451"/>
      <c r="HT1879" s="451"/>
      <c r="HU1879" s="451"/>
      <c r="HV1879" s="451"/>
      <c r="HW1879" s="451"/>
      <c r="HX1879" s="451"/>
      <c r="HY1879" s="451"/>
      <c r="HZ1879" s="451"/>
      <c r="IA1879" s="451"/>
      <c r="IB1879" s="451"/>
      <c r="IC1879" s="451"/>
      <c r="ID1879" s="451"/>
      <c r="IE1879" s="451"/>
      <c r="IF1879" s="451"/>
      <c r="IG1879" s="451"/>
      <c r="IH1879" s="451"/>
    </row>
    <row r="1880" spans="1:242" s="565" customFormat="1" hidden="1" x14ac:dyDescent="0.25">
      <c r="A1880" s="451"/>
      <c r="B1880" s="377">
        <v>171</v>
      </c>
      <c r="C1880" s="436">
        <v>44050</v>
      </c>
      <c r="D1880" s="450" t="s">
        <v>3574</v>
      </c>
      <c r="E1880" s="377" t="s">
        <v>3585</v>
      </c>
      <c r="F1880" s="451"/>
      <c r="G1880" s="437" t="s">
        <v>3592</v>
      </c>
      <c r="H1880" s="363"/>
      <c r="I1880" s="448">
        <v>3000000</v>
      </c>
      <c r="J1880" s="434">
        <f t="shared" si="31"/>
        <v>9603562</v>
      </c>
      <c r="K1880" s="440" t="s">
        <v>3664</v>
      </c>
      <c r="L1880" s="380"/>
      <c r="M1880" s="451"/>
      <c r="N1880" s="380"/>
      <c r="O1880" s="380"/>
      <c r="P1880" s="380"/>
      <c r="Q1880" s="380"/>
      <c r="R1880" s="380"/>
      <c r="S1880" s="380"/>
      <c r="T1880" s="380"/>
      <c r="U1880" s="380"/>
      <c r="V1880" s="380"/>
      <c r="W1880" s="380"/>
      <c r="X1880" s="380"/>
      <c r="Y1880" s="380"/>
      <c r="Z1880" s="380"/>
      <c r="AA1880" s="380"/>
      <c r="AB1880" s="380"/>
      <c r="AC1880" s="380"/>
      <c r="AD1880" s="380"/>
      <c r="AE1880" s="380"/>
      <c r="AF1880" s="380"/>
      <c r="AG1880" s="380"/>
      <c r="AH1880" s="380"/>
      <c r="AI1880" s="380"/>
      <c r="AJ1880" s="451"/>
      <c r="AK1880" s="451"/>
      <c r="AL1880" s="451"/>
      <c r="AM1880" s="451"/>
      <c r="AN1880" s="451"/>
      <c r="AO1880" s="451"/>
      <c r="AP1880" s="451"/>
      <c r="AQ1880" s="451"/>
      <c r="AR1880" s="451"/>
      <c r="AS1880" s="451"/>
      <c r="AT1880" s="451"/>
      <c r="AU1880" s="451"/>
      <c r="AV1880" s="451"/>
      <c r="AW1880" s="451"/>
      <c r="AX1880" s="451"/>
      <c r="AY1880" s="451"/>
      <c r="AZ1880" s="451"/>
      <c r="BA1880" s="451"/>
      <c r="BB1880" s="451"/>
      <c r="BC1880" s="451"/>
      <c r="BD1880" s="451"/>
      <c r="BE1880" s="451"/>
      <c r="BF1880" s="451"/>
      <c r="BG1880" s="451"/>
      <c r="BH1880" s="451"/>
      <c r="BI1880" s="451"/>
      <c r="BJ1880" s="451"/>
      <c r="BK1880" s="451"/>
      <c r="BL1880" s="451"/>
      <c r="BM1880" s="451"/>
      <c r="BN1880" s="451"/>
      <c r="BO1880" s="451"/>
      <c r="BP1880" s="451"/>
      <c r="BQ1880" s="451"/>
      <c r="BR1880" s="451"/>
      <c r="BS1880" s="451"/>
      <c r="BT1880" s="451"/>
      <c r="BU1880" s="451"/>
      <c r="BV1880" s="451"/>
      <c r="BW1880" s="451"/>
      <c r="BX1880" s="451"/>
      <c r="BY1880" s="451"/>
      <c r="BZ1880" s="451"/>
      <c r="CA1880" s="451"/>
      <c r="CB1880" s="451"/>
      <c r="CC1880" s="451"/>
      <c r="CD1880" s="451"/>
      <c r="CE1880" s="451"/>
      <c r="CF1880" s="451"/>
      <c r="CG1880" s="451"/>
      <c r="CH1880" s="451"/>
      <c r="CI1880" s="451"/>
      <c r="CJ1880" s="451"/>
      <c r="CK1880" s="451"/>
      <c r="CL1880" s="451"/>
      <c r="CM1880" s="451"/>
      <c r="CN1880" s="451"/>
      <c r="CO1880" s="451"/>
      <c r="CP1880" s="451"/>
      <c r="CQ1880" s="451"/>
      <c r="CR1880" s="451"/>
      <c r="CS1880" s="451"/>
      <c r="CT1880" s="451"/>
      <c r="CU1880" s="451"/>
      <c r="CV1880" s="451"/>
      <c r="CW1880" s="451"/>
      <c r="CX1880" s="451"/>
      <c r="CY1880" s="451"/>
      <c r="CZ1880" s="451"/>
      <c r="DA1880" s="451"/>
      <c r="DB1880" s="451"/>
      <c r="DC1880" s="451"/>
      <c r="DD1880" s="451"/>
      <c r="DE1880" s="451"/>
      <c r="DF1880" s="451"/>
      <c r="DG1880" s="451"/>
      <c r="DH1880" s="451"/>
      <c r="DI1880" s="451"/>
      <c r="DJ1880" s="451"/>
      <c r="DK1880" s="451"/>
      <c r="DL1880" s="451"/>
      <c r="DM1880" s="451"/>
      <c r="DN1880" s="451"/>
      <c r="DO1880" s="451"/>
      <c r="DP1880" s="451"/>
      <c r="DQ1880" s="451"/>
      <c r="DR1880" s="451"/>
      <c r="DS1880" s="451"/>
      <c r="DT1880" s="451"/>
      <c r="DU1880" s="451"/>
      <c r="DV1880" s="451"/>
      <c r="DW1880" s="451"/>
      <c r="DX1880" s="451"/>
      <c r="DY1880" s="451"/>
      <c r="DZ1880" s="451"/>
      <c r="EA1880" s="451"/>
      <c r="EB1880" s="451"/>
      <c r="EC1880" s="451"/>
      <c r="ED1880" s="451"/>
      <c r="EE1880" s="451"/>
      <c r="EF1880" s="451"/>
      <c r="EG1880" s="451"/>
      <c r="EH1880" s="451"/>
      <c r="EI1880" s="451"/>
      <c r="EJ1880" s="451"/>
      <c r="EK1880" s="451"/>
      <c r="EL1880" s="451"/>
      <c r="EM1880" s="451"/>
      <c r="EN1880" s="451"/>
      <c r="EO1880" s="451"/>
      <c r="EP1880" s="451"/>
      <c r="EQ1880" s="451"/>
      <c r="ER1880" s="451"/>
      <c r="ES1880" s="451"/>
      <c r="ET1880" s="451"/>
      <c r="EU1880" s="451"/>
      <c r="EV1880" s="451"/>
      <c r="EW1880" s="451"/>
      <c r="EX1880" s="451"/>
      <c r="EY1880" s="451"/>
      <c r="EZ1880" s="451"/>
      <c r="FA1880" s="451"/>
      <c r="FB1880" s="451"/>
      <c r="FC1880" s="451"/>
      <c r="FD1880" s="451"/>
      <c r="FE1880" s="451"/>
      <c r="FF1880" s="451"/>
      <c r="FG1880" s="451"/>
      <c r="FH1880" s="451"/>
      <c r="FI1880" s="451"/>
      <c r="FJ1880" s="451"/>
      <c r="FK1880" s="451"/>
      <c r="FL1880" s="451"/>
      <c r="FM1880" s="451"/>
      <c r="FN1880" s="451"/>
      <c r="FO1880" s="451"/>
      <c r="FP1880" s="451"/>
      <c r="FQ1880" s="451"/>
      <c r="FR1880" s="451"/>
      <c r="FS1880" s="451"/>
      <c r="FT1880" s="451"/>
      <c r="FU1880" s="451"/>
      <c r="FV1880" s="451"/>
      <c r="FW1880" s="451"/>
      <c r="FX1880" s="451"/>
      <c r="FY1880" s="451"/>
      <c r="FZ1880" s="451"/>
      <c r="GA1880" s="451"/>
      <c r="GB1880" s="451"/>
      <c r="GC1880" s="451"/>
      <c r="GD1880" s="451"/>
      <c r="GE1880" s="451"/>
      <c r="GF1880" s="451"/>
      <c r="GG1880" s="451"/>
      <c r="GH1880" s="451"/>
      <c r="GI1880" s="451"/>
      <c r="GJ1880" s="451"/>
      <c r="GK1880" s="451"/>
      <c r="GL1880" s="451"/>
      <c r="GM1880" s="451"/>
      <c r="GN1880" s="451"/>
      <c r="GO1880" s="451"/>
      <c r="GP1880" s="451"/>
      <c r="GQ1880" s="451"/>
      <c r="GR1880" s="451"/>
      <c r="GS1880" s="451"/>
      <c r="GT1880" s="451"/>
      <c r="GU1880" s="451"/>
      <c r="GV1880" s="451"/>
      <c r="GW1880" s="451"/>
      <c r="GX1880" s="451"/>
      <c r="GY1880" s="451"/>
      <c r="GZ1880" s="451"/>
      <c r="HA1880" s="451"/>
      <c r="HB1880" s="451"/>
      <c r="HC1880" s="451"/>
      <c r="HD1880" s="451"/>
      <c r="HE1880" s="451"/>
      <c r="HF1880" s="451"/>
      <c r="HG1880" s="451"/>
      <c r="HH1880" s="451"/>
      <c r="HI1880" s="451"/>
      <c r="HJ1880" s="451"/>
      <c r="HK1880" s="451"/>
      <c r="HL1880" s="451"/>
      <c r="HM1880" s="451"/>
      <c r="HN1880" s="451"/>
      <c r="HO1880" s="451"/>
      <c r="HP1880" s="451"/>
      <c r="HQ1880" s="451"/>
      <c r="HR1880" s="451"/>
      <c r="HS1880" s="451"/>
      <c r="HT1880" s="451"/>
      <c r="HU1880" s="451"/>
      <c r="HV1880" s="451"/>
      <c r="HW1880" s="451"/>
      <c r="HX1880" s="451"/>
      <c r="HY1880" s="451"/>
      <c r="HZ1880" s="451"/>
      <c r="IA1880" s="451"/>
      <c r="IB1880" s="451"/>
      <c r="IC1880" s="451"/>
      <c r="ID1880" s="451"/>
      <c r="IE1880" s="451"/>
      <c r="IF1880" s="451"/>
      <c r="IG1880" s="451"/>
      <c r="IH1880" s="451"/>
    </row>
    <row r="1881" spans="1:242" hidden="1" x14ac:dyDescent="0.25">
      <c r="B1881" s="206">
        <v>172</v>
      </c>
      <c r="C1881" s="435">
        <v>44051</v>
      </c>
      <c r="D1881" s="449" t="s">
        <v>3575</v>
      </c>
      <c r="E1881" s="206"/>
      <c r="F1881" s="206" t="s">
        <v>3586</v>
      </c>
      <c r="G1881" s="208" t="s">
        <v>343</v>
      </c>
      <c r="H1881" s="285"/>
      <c r="I1881" s="210">
        <v>701000</v>
      </c>
      <c r="J1881" s="434">
        <f t="shared" si="31"/>
        <v>8902562</v>
      </c>
      <c r="K1881" s="212" t="s">
        <v>3267</v>
      </c>
    </row>
    <row r="1882" spans="1:242" hidden="1" x14ac:dyDescent="0.25">
      <c r="B1882" s="206">
        <v>173</v>
      </c>
      <c r="C1882" s="435">
        <v>44051</v>
      </c>
      <c r="D1882" s="449" t="s">
        <v>3576</v>
      </c>
      <c r="E1882" s="206"/>
      <c r="F1882" s="206" t="s">
        <v>3587</v>
      </c>
      <c r="G1882" s="208" t="s">
        <v>651</v>
      </c>
      <c r="H1882" s="285"/>
      <c r="I1882" s="210">
        <v>500000</v>
      </c>
      <c r="J1882" s="434">
        <f t="shared" si="31"/>
        <v>8402562</v>
      </c>
      <c r="K1882" s="212" t="s">
        <v>3267</v>
      </c>
    </row>
    <row r="1883" spans="1:242" s="565" customFormat="1" hidden="1" x14ac:dyDescent="0.25">
      <c r="A1883" s="451"/>
      <c r="B1883" s="377">
        <v>174</v>
      </c>
      <c r="C1883" s="436">
        <v>44053</v>
      </c>
      <c r="D1883" s="451" t="s">
        <v>3634</v>
      </c>
      <c r="E1883" s="377" t="s">
        <v>3588</v>
      </c>
      <c r="F1883" s="377"/>
      <c r="G1883" s="437" t="s">
        <v>559</v>
      </c>
      <c r="H1883" s="363"/>
      <c r="I1883" s="448">
        <v>498700</v>
      </c>
      <c r="J1883" s="434">
        <f t="shared" si="31"/>
        <v>7903862</v>
      </c>
      <c r="K1883" s="440" t="s">
        <v>3694</v>
      </c>
      <c r="L1883" s="380"/>
      <c r="M1883" s="451"/>
      <c r="N1883" s="380"/>
      <c r="O1883" s="380"/>
      <c r="P1883" s="380"/>
      <c r="Q1883" s="380"/>
      <c r="R1883" s="380"/>
      <c r="S1883" s="380"/>
      <c r="T1883" s="380"/>
      <c r="U1883" s="380"/>
      <c r="V1883" s="380"/>
      <c r="W1883" s="380"/>
      <c r="X1883" s="380"/>
      <c r="Y1883" s="380"/>
      <c r="Z1883" s="380"/>
      <c r="AA1883" s="380"/>
      <c r="AB1883" s="380"/>
      <c r="AC1883" s="380"/>
      <c r="AD1883" s="380"/>
      <c r="AE1883" s="380"/>
      <c r="AF1883" s="380"/>
      <c r="AG1883" s="380"/>
      <c r="AH1883" s="380"/>
      <c r="AI1883" s="380"/>
      <c r="AJ1883" s="451"/>
      <c r="AK1883" s="451"/>
      <c r="AL1883" s="451"/>
      <c r="AM1883" s="451"/>
      <c r="AN1883" s="451"/>
      <c r="AO1883" s="451"/>
      <c r="AP1883" s="451"/>
      <c r="AQ1883" s="451"/>
      <c r="AR1883" s="451"/>
      <c r="AS1883" s="451"/>
      <c r="AT1883" s="451"/>
      <c r="AU1883" s="451"/>
      <c r="AV1883" s="451"/>
      <c r="AW1883" s="451"/>
      <c r="AX1883" s="451"/>
      <c r="AY1883" s="451"/>
      <c r="AZ1883" s="451"/>
      <c r="BA1883" s="451"/>
      <c r="BB1883" s="451"/>
      <c r="BC1883" s="451"/>
      <c r="BD1883" s="451"/>
      <c r="BE1883" s="451"/>
      <c r="BF1883" s="451"/>
      <c r="BG1883" s="451"/>
      <c r="BH1883" s="451"/>
      <c r="BI1883" s="451"/>
      <c r="BJ1883" s="451"/>
      <c r="BK1883" s="451"/>
      <c r="BL1883" s="451"/>
      <c r="BM1883" s="451"/>
      <c r="BN1883" s="451"/>
      <c r="BO1883" s="451"/>
      <c r="BP1883" s="451"/>
      <c r="BQ1883" s="451"/>
      <c r="BR1883" s="451"/>
      <c r="BS1883" s="451"/>
      <c r="BT1883" s="451"/>
      <c r="BU1883" s="451"/>
      <c r="BV1883" s="451"/>
      <c r="BW1883" s="451"/>
      <c r="BX1883" s="451"/>
      <c r="BY1883" s="451"/>
      <c r="BZ1883" s="451"/>
      <c r="CA1883" s="451"/>
      <c r="CB1883" s="451"/>
      <c r="CC1883" s="451"/>
      <c r="CD1883" s="451"/>
      <c r="CE1883" s="451"/>
      <c r="CF1883" s="451"/>
      <c r="CG1883" s="451"/>
      <c r="CH1883" s="451"/>
      <c r="CI1883" s="451"/>
      <c r="CJ1883" s="451"/>
      <c r="CK1883" s="451"/>
      <c r="CL1883" s="451"/>
      <c r="CM1883" s="451"/>
      <c r="CN1883" s="451"/>
      <c r="CO1883" s="451"/>
      <c r="CP1883" s="451"/>
      <c r="CQ1883" s="451"/>
      <c r="CR1883" s="451"/>
      <c r="CS1883" s="451"/>
      <c r="CT1883" s="451"/>
      <c r="CU1883" s="451"/>
      <c r="CV1883" s="451"/>
      <c r="CW1883" s="451"/>
      <c r="CX1883" s="451"/>
      <c r="CY1883" s="451"/>
      <c r="CZ1883" s="451"/>
      <c r="DA1883" s="451"/>
      <c r="DB1883" s="451"/>
      <c r="DC1883" s="451"/>
      <c r="DD1883" s="451"/>
      <c r="DE1883" s="451"/>
      <c r="DF1883" s="451"/>
      <c r="DG1883" s="451"/>
      <c r="DH1883" s="451"/>
      <c r="DI1883" s="451"/>
      <c r="DJ1883" s="451"/>
      <c r="DK1883" s="451"/>
      <c r="DL1883" s="451"/>
      <c r="DM1883" s="451"/>
      <c r="DN1883" s="451"/>
      <c r="DO1883" s="451"/>
      <c r="DP1883" s="451"/>
      <c r="DQ1883" s="451"/>
      <c r="DR1883" s="451"/>
      <c r="DS1883" s="451"/>
      <c r="DT1883" s="451"/>
      <c r="DU1883" s="451"/>
      <c r="DV1883" s="451"/>
      <c r="DW1883" s="451"/>
      <c r="DX1883" s="451"/>
      <c r="DY1883" s="451"/>
      <c r="DZ1883" s="451"/>
      <c r="EA1883" s="451"/>
      <c r="EB1883" s="451"/>
      <c r="EC1883" s="451"/>
      <c r="ED1883" s="451"/>
      <c r="EE1883" s="451"/>
      <c r="EF1883" s="451"/>
      <c r="EG1883" s="451"/>
      <c r="EH1883" s="451"/>
      <c r="EI1883" s="451"/>
      <c r="EJ1883" s="451"/>
      <c r="EK1883" s="451"/>
      <c r="EL1883" s="451"/>
      <c r="EM1883" s="451"/>
      <c r="EN1883" s="451"/>
      <c r="EO1883" s="451"/>
      <c r="EP1883" s="451"/>
      <c r="EQ1883" s="451"/>
      <c r="ER1883" s="451"/>
      <c r="ES1883" s="451"/>
      <c r="ET1883" s="451"/>
      <c r="EU1883" s="451"/>
      <c r="EV1883" s="451"/>
      <c r="EW1883" s="451"/>
      <c r="EX1883" s="451"/>
      <c r="EY1883" s="451"/>
      <c r="EZ1883" s="451"/>
      <c r="FA1883" s="451"/>
      <c r="FB1883" s="451"/>
      <c r="FC1883" s="451"/>
      <c r="FD1883" s="451"/>
      <c r="FE1883" s="451"/>
      <c r="FF1883" s="451"/>
      <c r="FG1883" s="451"/>
      <c r="FH1883" s="451"/>
      <c r="FI1883" s="451"/>
      <c r="FJ1883" s="451"/>
      <c r="FK1883" s="451"/>
      <c r="FL1883" s="451"/>
      <c r="FM1883" s="451"/>
      <c r="FN1883" s="451"/>
      <c r="FO1883" s="451"/>
      <c r="FP1883" s="451"/>
      <c r="FQ1883" s="451"/>
      <c r="FR1883" s="451"/>
      <c r="FS1883" s="451"/>
      <c r="FT1883" s="451"/>
      <c r="FU1883" s="451"/>
      <c r="FV1883" s="451"/>
      <c r="FW1883" s="451"/>
      <c r="FX1883" s="451"/>
      <c r="FY1883" s="451"/>
      <c r="FZ1883" s="451"/>
      <c r="GA1883" s="451"/>
      <c r="GB1883" s="451"/>
      <c r="GC1883" s="451"/>
      <c r="GD1883" s="451"/>
      <c r="GE1883" s="451"/>
      <c r="GF1883" s="451"/>
      <c r="GG1883" s="451"/>
      <c r="GH1883" s="451"/>
      <c r="GI1883" s="451"/>
      <c r="GJ1883" s="451"/>
      <c r="GK1883" s="451"/>
      <c r="GL1883" s="451"/>
      <c r="GM1883" s="451"/>
      <c r="GN1883" s="451"/>
      <c r="GO1883" s="451"/>
      <c r="GP1883" s="451"/>
      <c r="GQ1883" s="451"/>
      <c r="GR1883" s="451"/>
      <c r="GS1883" s="451"/>
      <c r="GT1883" s="451"/>
      <c r="GU1883" s="451"/>
      <c r="GV1883" s="451"/>
      <c r="GW1883" s="451"/>
      <c r="GX1883" s="451"/>
      <c r="GY1883" s="451"/>
      <c r="GZ1883" s="451"/>
      <c r="HA1883" s="451"/>
      <c r="HB1883" s="451"/>
      <c r="HC1883" s="451"/>
      <c r="HD1883" s="451"/>
      <c r="HE1883" s="451"/>
      <c r="HF1883" s="451"/>
      <c r="HG1883" s="451"/>
      <c r="HH1883" s="451"/>
      <c r="HI1883" s="451"/>
      <c r="HJ1883" s="451"/>
      <c r="HK1883" s="451"/>
      <c r="HL1883" s="451"/>
      <c r="HM1883" s="451"/>
      <c r="HN1883" s="451"/>
      <c r="HO1883" s="451"/>
      <c r="HP1883" s="451"/>
      <c r="HQ1883" s="451"/>
      <c r="HR1883" s="451"/>
      <c r="HS1883" s="451"/>
      <c r="HT1883" s="451"/>
      <c r="HU1883" s="451"/>
      <c r="HV1883" s="451"/>
      <c r="HW1883" s="451"/>
      <c r="HX1883" s="451"/>
      <c r="HY1883" s="451"/>
      <c r="HZ1883" s="451"/>
      <c r="IA1883" s="451"/>
      <c r="IB1883" s="451"/>
      <c r="IC1883" s="451"/>
      <c r="ID1883" s="451"/>
      <c r="IE1883" s="451"/>
      <c r="IF1883" s="451"/>
      <c r="IG1883" s="451"/>
      <c r="IH1883" s="451"/>
    </row>
    <row r="1884" spans="1:242" s="565" customFormat="1" hidden="1" x14ac:dyDescent="0.25">
      <c r="A1884" s="451"/>
      <c r="B1884" s="377">
        <v>175</v>
      </c>
      <c r="C1884" s="436">
        <v>44053</v>
      </c>
      <c r="D1884" s="450" t="s">
        <v>3577</v>
      </c>
      <c r="E1884" s="377" t="s">
        <v>3589</v>
      </c>
      <c r="F1884" s="377" t="s">
        <v>3624</v>
      </c>
      <c r="G1884" s="437" t="s">
        <v>3203</v>
      </c>
      <c r="H1884" s="363"/>
      <c r="I1884" s="445">
        <v>38000</v>
      </c>
      <c r="J1884" s="434">
        <f t="shared" si="31"/>
        <v>7865862</v>
      </c>
      <c r="K1884" s="440" t="s">
        <v>3633</v>
      </c>
      <c r="L1884" s="380"/>
      <c r="M1884" s="451"/>
      <c r="N1884" s="380"/>
      <c r="O1884" s="380"/>
      <c r="P1884" s="380"/>
      <c r="Q1884" s="380"/>
      <c r="R1884" s="380"/>
      <c r="S1884" s="380"/>
      <c r="T1884" s="380"/>
      <c r="U1884" s="380"/>
      <c r="V1884" s="380"/>
      <c r="W1884" s="380"/>
      <c r="X1884" s="380"/>
      <c r="Y1884" s="380"/>
      <c r="Z1884" s="380"/>
      <c r="AA1884" s="380"/>
      <c r="AB1884" s="380"/>
      <c r="AC1884" s="380"/>
      <c r="AD1884" s="380"/>
      <c r="AE1884" s="380"/>
      <c r="AF1884" s="380"/>
      <c r="AG1884" s="380"/>
      <c r="AH1884" s="380"/>
      <c r="AI1884" s="380"/>
      <c r="AJ1884" s="451"/>
      <c r="AK1884" s="451"/>
      <c r="AL1884" s="451"/>
      <c r="AM1884" s="451"/>
      <c r="AN1884" s="451"/>
      <c r="AO1884" s="451"/>
      <c r="AP1884" s="451"/>
      <c r="AQ1884" s="451"/>
      <c r="AR1884" s="451"/>
      <c r="AS1884" s="451"/>
      <c r="AT1884" s="451"/>
      <c r="AU1884" s="451"/>
      <c r="AV1884" s="451"/>
      <c r="AW1884" s="451"/>
      <c r="AX1884" s="451"/>
      <c r="AY1884" s="451"/>
      <c r="AZ1884" s="451"/>
      <c r="BA1884" s="451"/>
      <c r="BB1884" s="451"/>
      <c r="BC1884" s="451"/>
      <c r="BD1884" s="451"/>
      <c r="BE1884" s="451"/>
      <c r="BF1884" s="451"/>
      <c r="BG1884" s="451"/>
      <c r="BH1884" s="451"/>
      <c r="BI1884" s="451"/>
      <c r="BJ1884" s="451"/>
      <c r="BK1884" s="451"/>
      <c r="BL1884" s="451"/>
      <c r="BM1884" s="451"/>
      <c r="BN1884" s="451"/>
      <c r="BO1884" s="451"/>
      <c r="BP1884" s="451"/>
      <c r="BQ1884" s="451"/>
      <c r="BR1884" s="451"/>
      <c r="BS1884" s="451"/>
      <c r="BT1884" s="451"/>
      <c r="BU1884" s="451"/>
      <c r="BV1884" s="451"/>
      <c r="BW1884" s="451"/>
      <c r="BX1884" s="451"/>
      <c r="BY1884" s="451"/>
      <c r="BZ1884" s="451"/>
      <c r="CA1884" s="451"/>
      <c r="CB1884" s="451"/>
      <c r="CC1884" s="451"/>
      <c r="CD1884" s="451"/>
      <c r="CE1884" s="451"/>
      <c r="CF1884" s="451"/>
      <c r="CG1884" s="451"/>
      <c r="CH1884" s="451"/>
      <c r="CI1884" s="451"/>
      <c r="CJ1884" s="451"/>
      <c r="CK1884" s="451"/>
      <c r="CL1884" s="451"/>
      <c r="CM1884" s="451"/>
      <c r="CN1884" s="451"/>
      <c r="CO1884" s="451"/>
      <c r="CP1884" s="451"/>
      <c r="CQ1884" s="451"/>
      <c r="CR1884" s="451"/>
      <c r="CS1884" s="451"/>
      <c r="CT1884" s="451"/>
      <c r="CU1884" s="451"/>
      <c r="CV1884" s="451"/>
      <c r="CW1884" s="451"/>
      <c r="CX1884" s="451"/>
      <c r="CY1884" s="451"/>
      <c r="CZ1884" s="451"/>
      <c r="DA1884" s="451"/>
      <c r="DB1884" s="451"/>
      <c r="DC1884" s="451"/>
      <c r="DD1884" s="451"/>
      <c r="DE1884" s="451"/>
      <c r="DF1884" s="451"/>
      <c r="DG1884" s="451"/>
      <c r="DH1884" s="451"/>
      <c r="DI1884" s="451"/>
      <c r="DJ1884" s="451"/>
      <c r="DK1884" s="451"/>
      <c r="DL1884" s="451"/>
      <c r="DM1884" s="451"/>
      <c r="DN1884" s="451"/>
      <c r="DO1884" s="451"/>
      <c r="DP1884" s="451"/>
      <c r="DQ1884" s="451"/>
      <c r="DR1884" s="451"/>
      <c r="DS1884" s="451"/>
      <c r="DT1884" s="451"/>
      <c r="DU1884" s="451"/>
      <c r="DV1884" s="451"/>
      <c r="DW1884" s="451"/>
      <c r="DX1884" s="451"/>
      <c r="DY1884" s="451"/>
      <c r="DZ1884" s="451"/>
      <c r="EA1884" s="451"/>
      <c r="EB1884" s="451"/>
      <c r="EC1884" s="451"/>
      <c r="ED1884" s="451"/>
      <c r="EE1884" s="451"/>
      <c r="EF1884" s="451"/>
      <c r="EG1884" s="451"/>
      <c r="EH1884" s="451"/>
      <c r="EI1884" s="451"/>
      <c r="EJ1884" s="451"/>
      <c r="EK1884" s="451"/>
      <c r="EL1884" s="451"/>
      <c r="EM1884" s="451"/>
      <c r="EN1884" s="451"/>
      <c r="EO1884" s="451"/>
      <c r="EP1884" s="451"/>
      <c r="EQ1884" s="451"/>
      <c r="ER1884" s="451"/>
      <c r="ES1884" s="451"/>
      <c r="ET1884" s="451"/>
      <c r="EU1884" s="451"/>
      <c r="EV1884" s="451"/>
      <c r="EW1884" s="451"/>
      <c r="EX1884" s="451"/>
      <c r="EY1884" s="451"/>
      <c r="EZ1884" s="451"/>
      <c r="FA1884" s="451"/>
      <c r="FB1884" s="451"/>
      <c r="FC1884" s="451"/>
      <c r="FD1884" s="451"/>
      <c r="FE1884" s="451"/>
      <c r="FF1884" s="451"/>
      <c r="FG1884" s="451"/>
      <c r="FH1884" s="451"/>
      <c r="FI1884" s="451"/>
      <c r="FJ1884" s="451"/>
      <c r="FK1884" s="451"/>
      <c r="FL1884" s="451"/>
      <c r="FM1884" s="451"/>
      <c r="FN1884" s="451"/>
      <c r="FO1884" s="451"/>
      <c r="FP1884" s="451"/>
      <c r="FQ1884" s="451"/>
      <c r="FR1884" s="451"/>
      <c r="FS1884" s="451"/>
      <c r="FT1884" s="451"/>
      <c r="FU1884" s="451"/>
      <c r="FV1884" s="451"/>
      <c r="FW1884" s="451"/>
      <c r="FX1884" s="451"/>
      <c r="FY1884" s="451"/>
      <c r="FZ1884" s="451"/>
      <c r="GA1884" s="451"/>
      <c r="GB1884" s="451"/>
      <c r="GC1884" s="451"/>
      <c r="GD1884" s="451"/>
      <c r="GE1884" s="451"/>
      <c r="GF1884" s="451"/>
      <c r="GG1884" s="451"/>
      <c r="GH1884" s="451"/>
      <c r="GI1884" s="451"/>
      <c r="GJ1884" s="451"/>
      <c r="GK1884" s="451"/>
      <c r="GL1884" s="451"/>
      <c r="GM1884" s="451"/>
      <c r="GN1884" s="451"/>
      <c r="GO1884" s="451"/>
      <c r="GP1884" s="451"/>
      <c r="GQ1884" s="451"/>
      <c r="GR1884" s="451"/>
      <c r="GS1884" s="451"/>
      <c r="GT1884" s="451"/>
      <c r="GU1884" s="451"/>
      <c r="GV1884" s="451"/>
      <c r="GW1884" s="451"/>
      <c r="GX1884" s="451"/>
      <c r="GY1884" s="451"/>
      <c r="GZ1884" s="451"/>
      <c r="HA1884" s="451"/>
      <c r="HB1884" s="451"/>
      <c r="HC1884" s="451"/>
      <c r="HD1884" s="451"/>
      <c r="HE1884" s="451"/>
      <c r="HF1884" s="451"/>
      <c r="HG1884" s="451"/>
      <c r="HH1884" s="451"/>
      <c r="HI1884" s="451"/>
      <c r="HJ1884" s="451"/>
      <c r="HK1884" s="451"/>
      <c r="HL1884" s="451"/>
      <c r="HM1884" s="451"/>
      <c r="HN1884" s="451"/>
      <c r="HO1884" s="451"/>
      <c r="HP1884" s="451"/>
      <c r="HQ1884" s="451"/>
      <c r="HR1884" s="451"/>
      <c r="HS1884" s="451"/>
      <c r="HT1884" s="451"/>
      <c r="HU1884" s="451"/>
      <c r="HV1884" s="451"/>
      <c r="HW1884" s="451"/>
      <c r="HX1884" s="451"/>
      <c r="HY1884" s="451"/>
      <c r="HZ1884" s="451"/>
      <c r="IA1884" s="451"/>
      <c r="IB1884" s="451"/>
      <c r="IC1884" s="451"/>
      <c r="ID1884" s="451"/>
      <c r="IE1884" s="451"/>
      <c r="IF1884" s="451"/>
      <c r="IG1884" s="451"/>
      <c r="IH1884" s="451"/>
    </row>
    <row r="1885" spans="1:242" hidden="1" x14ac:dyDescent="0.25">
      <c r="B1885" s="206">
        <v>176</v>
      </c>
      <c r="C1885" s="435">
        <v>44053</v>
      </c>
      <c r="D1885" s="449" t="s">
        <v>3578</v>
      </c>
      <c r="E1885" s="206"/>
      <c r="F1885" s="206" t="s">
        <v>3590</v>
      </c>
      <c r="G1885" s="208" t="s">
        <v>38</v>
      </c>
      <c r="H1885" s="285"/>
      <c r="I1885" s="210">
        <v>5900000</v>
      </c>
      <c r="J1885" s="434">
        <f t="shared" si="31"/>
        <v>1965862</v>
      </c>
      <c r="K1885" s="212" t="s">
        <v>3267</v>
      </c>
    </row>
    <row r="1886" spans="1:242" s="565" customFormat="1" hidden="1" x14ac:dyDescent="0.25">
      <c r="A1886" s="451"/>
      <c r="B1886" s="377">
        <v>177</v>
      </c>
      <c r="C1886" s="436">
        <v>44053</v>
      </c>
      <c r="D1886" s="450" t="s">
        <v>3579</v>
      </c>
      <c r="E1886" s="377" t="s">
        <v>3591</v>
      </c>
      <c r="F1886" s="377"/>
      <c r="G1886" s="437" t="s">
        <v>787</v>
      </c>
      <c r="H1886" s="363"/>
      <c r="I1886" s="448">
        <v>1500000</v>
      </c>
      <c r="J1886" s="434">
        <f t="shared" si="31"/>
        <v>465862</v>
      </c>
      <c r="K1886" s="440" t="s">
        <v>3665</v>
      </c>
      <c r="L1886" s="380"/>
      <c r="M1886" s="451"/>
      <c r="N1886" s="380"/>
      <c r="O1886" s="380"/>
      <c r="P1886" s="380"/>
      <c r="Q1886" s="380"/>
      <c r="R1886" s="380"/>
      <c r="S1886" s="380"/>
      <c r="T1886" s="380"/>
      <c r="U1886" s="380"/>
      <c r="V1886" s="380"/>
      <c r="W1886" s="380"/>
      <c r="X1886" s="380"/>
      <c r="Y1886" s="380"/>
      <c r="Z1886" s="380"/>
      <c r="AA1886" s="380"/>
      <c r="AB1886" s="380"/>
      <c r="AC1886" s="380"/>
      <c r="AD1886" s="380"/>
      <c r="AE1886" s="380"/>
      <c r="AF1886" s="380"/>
      <c r="AG1886" s="380"/>
      <c r="AH1886" s="380"/>
      <c r="AI1886" s="380"/>
      <c r="AJ1886" s="451"/>
      <c r="AK1886" s="451"/>
      <c r="AL1886" s="451"/>
      <c r="AM1886" s="451"/>
      <c r="AN1886" s="451"/>
      <c r="AO1886" s="451"/>
      <c r="AP1886" s="451"/>
      <c r="AQ1886" s="451"/>
      <c r="AR1886" s="451"/>
      <c r="AS1886" s="451"/>
      <c r="AT1886" s="451"/>
      <c r="AU1886" s="451"/>
      <c r="AV1886" s="451"/>
      <c r="AW1886" s="451"/>
      <c r="AX1886" s="451"/>
      <c r="AY1886" s="451"/>
      <c r="AZ1886" s="451"/>
      <c r="BA1886" s="451"/>
      <c r="BB1886" s="451"/>
      <c r="BC1886" s="451"/>
      <c r="BD1886" s="451"/>
      <c r="BE1886" s="451"/>
      <c r="BF1886" s="451"/>
      <c r="BG1886" s="451"/>
      <c r="BH1886" s="451"/>
      <c r="BI1886" s="451"/>
      <c r="BJ1886" s="451"/>
      <c r="BK1886" s="451"/>
      <c r="BL1886" s="451"/>
      <c r="BM1886" s="451"/>
      <c r="BN1886" s="451"/>
      <c r="BO1886" s="451"/>
      <c r="BP1886" s="451"/>
      <c r="BQ1886" s="451"/>
      <c r="BR1886" s="451"/>
      <c r="BS1886" s="451"/>
      <c r="BT1886" s="451"/>
      <c r="BU1886" s="451"/>
      <c r="BV1886" s="451"/>
      <c r="BW1886" s="451"/>
      <c r="BX1886" s="451"/>
      <c r="BY1886" s="451"/>
      <c r="BZ1886" s="451"/>
      <c r="CA1886" s="451"/>
      <c r="CB1886" s="451"/>
      <c r="CC1886" s="451"/>
      <c r="CD1886" s="451"/>
      <c r="CE1886" s="451"/>
      <c r="CF1886" s="451"/>
      <c r="CG1886" s="451"/>
      <c r="CH1886" s="451"/>
      <c r="CI1886" s="451"/>
      <c r="CJ1886" s="451"/>
      <c r="CK1886" s="451"/>
      <c r="CL1886" s="451"/>
      <c r="CM1886" s="451"/>
      <c r="CN1886" s="451"/>
      <c r="CO1886" s="451"/>
      <c r="CP1886" s="451"/>
      <c r="CQ1886" s="451"/>
      <c r="CR1886" s="451"/>
      <c r="CS1886" s="451"/>
      <c r="CT1886" s="451"/>
      <c r="CU1886" s="451"/>
      <c r="CV1886" s="451"/>
      <c r="CW1886" s="451"/>
      <c r="CX1886" s="451"/>
      <c r="CY1886" s="451"/>
      <c r="CZ1886" s="451"/>
      <c r="DA1886" s="451"/>
      <c r="DB1886" s="451"/>
      <c r="DC1886" s="451"/>
      <c r="DD1886" s="451"/>
      <c r="DE1886" s="451"/>
      <c r="DF1886" s="451"/>
      <c r="DG1886" s="451"/>
      <c r="DH1886" s="451"/>
      <c r="DI1886" s="451"/>
      <c r="DJ1886" s="451"/>
      <c r="DK1886" s="451"/>
      <c r="DL1886" s="451"/>
      <c r="DM1886" s="451"/>
      <c r="DN1886" s="451"/>
      <c r="DO1886" s="451"/>
      <c r="DP1886" s="451"/>
      <c r="DQ1886" s="451"/>
      <c r="DR1886" s="451"/>
      <c r="DS1886" s="451"/>
      <c r="DT1886" s="451"/>
      <c r="DU1886" s="451"/>
      <c r="DV1886" s="451"/>
      <c r="DW1886" s="451"/>
      <c r="DX1886" s="451"/>
      <c r="DY1886" s="451"/>
      <c r="DZ1886" s="451"/>
      <c r="EA1886" s="451"/>
      <c r="EB1886" s="451"/>
      <c r="EC1886" s="451"/>
      <c r="ED1886" s="451"/>
      <c r="EE1886" s="451"/>
      <c r="EF1886" s="451"/>
      <c r="EG1886" s="451"/>
      <c r="EH1886" s="451"/>
      <c r="EI1886" s="451"/>
      <c r="EJ1886" s="451"/>
      <c r="EK1886" s="451"/>
      <c r="EL1886" s="451"/>
      <c r="EM1886" s="451"/>
      <c r="EN1886" s="451"/>
      <c r="EO1886" s="451"/>
      <c r="EP1886" s="451"/>
      <c r="EQ1886" s="451"/>
      <c r="ER1886" s="451"/>
      <c r="ES1886" s="451"/>
      <c r="ET1886" s="451"/>
      <c r="EU1886" s="451"/>
      <c r="EV1886" s="451"/>
      <c r="EW1886" s="451"/>
      <c r="EX1886" s="451"/>
      <c r="EY1886" s="451"/>
      <c r="EZ1886" s="451"/>
      <c r="FA1886" s="451"/>
      <c r="FB1886" s="451"/>
      <c r="FC1886" s="451"/>
      <c r="FD1886" s="451"/>
      <c r="FE1886" s="451"/>
      <c r="FF1886" s="451"/>
      <c r="FG1886" s="451"/>
      <c r="FH1886" s="451"/>
      <c r="FI1886" s="451"/>
      <c r="FJ1886" s="451"/>
      <c r="FK1886" s="451"/>
      <c r="FL1886" s="451"/>
      <c r="FM1886" s="451"/>
      <c r="FN1886" s="451"/>
      <c r="FO1886" s="451"/>
      <c r="FP1886" s="451"/>
      <c r="FQ1886" s="451"/>
      <c r="FR1886" s="451"/>
      <c r="FS1886" s="451"/>
      <c r="FT1886" s="451"/>
      <c r="FU1886" s="451"/>
      <c r="FV1886" s="451"/>
      <c r="FW1886" s="451"/>
      <c r="FX1886" s="451"/>
      <c r="FY1886" s="451"/>
      <c r="FZ1886" s="451"/>
      <c r="GA1886" s="451"/>
      <c r="GB1886" s="451"/>
      <c r="GC1886" s="451"/>
      <c r="GD1886" s="451"/>
      <c r="GE1886" s="451"/>
      <c r="GF1886" s="451"/>
      <c r="GG1886" s="451"/>
      <c r="GH1886" s="451"/>
      <c r="GI1886" s="451"/>
      <c r="GJ1886" s="451"/>
      <c r="GK1886" s="451"/>
      <c r="GL1886" s="451"/>
      <c r="GM1886" s="451"/>
      <c r="GN1886" s="451"/>
      <c r="GO1886" s="451"/>
      <c r="GP1886" s="451"/>
      <c r="GQ1886" s="451"/>
      <c r="GR1886" s="451"/>
      <c r="GS1886" s="451"/>
      <c r="GT1886" s="451"/>
      <c r="GU1886" s="451"/>
      <c r="GV1886" s="451"/>
      <c r="GW1886" s="451"/>
      <c r="GX1886" s="451"/>
      <c r="GY1886" s="451"/>
      <c r="GZ1886" s="451"/>
      <c r="HA1886" s="451"/>
      <c r="HB1886" s="451"/>
      <c r="HC1886" s="451"/>
      <c r="HD1886" s="451"/>
      <c r="HE1886" s="451"/>
      <c r="HF1886" s="451"/>
      <c r="HG1886" s="451"/>
      <c r="HH1886" s="451"/>
      <c r="HI1886" s="451"/>
      <c r="HJ1886" s="451"/>
      <c r="HK1886" s="451"/>
      <c r="HL1886" s="451"/>
      <c r="HM1886" s="451"/>
      <c r="HN1886" s="451"/>
      <c r="HO1886" s="451"/>
      <c r="HP1886" s="451"/>
      <c r="HQ1886" s="451"/>
      <c r="HR1886" s="451"/>
      <c r="HS1886" s="451"/>
      <c r="HT1886" s="451"/>
      <c r="HU1886" s="451"/>
      <c r="HV1886" s="451"/>
      <c r="HW1886" s="451"/>
      <c r="HX1886" s="451"/>
      <c r="HY1886" s="451"/>
      <c r="HZ1886" s="451"/>
      <c r="IA1886" s="451"/>
      <c r="IB1886" s="451"/>
      <c r="IC1886" s="451"/>
      <c r="ID1886" s="451"/>
      <c r="IE1886" s="451"/>
      <c r="IF1886" s="451"/>
      <c r="IG1886" s="451"/>
      <c r="IH1886" s="451"/>
    </row>
    <row r="1887" spans="1:242" s="566" customFormat="1" hidden="1" x14ac:dyDescent="0.25">
      <c r="A1887" s="488"/>
      <c r="B1887" s="452">
        <v>178</v>
      </c>
      <c r="C1887" s="453">
        <v>44054</v>
      </c>
      <c r="D1887" s="454" t="s">
        <v>3595</v>
      </c>
      <c r="E1887" s="452"/>
      <c r="F1887" s="452"/>
      <c r="G1887" s="455"/>
      <c r="H1887" s="456">
        <v>13572438</v>
      </c>
      <c r="I1887" s="457"/>
      <c r="J1887" s="434">
        <f t="shared" si="31"/>
        <v>14038300</v>
      </c>
      <c r="K1887" s="458" t="s">
        <v>3695</v>
      </c>
      <c r="L1887" s="530"/>
      <c r="M1887" s="488"/>
      <c r="N1887" s="530"/>
      <c r="O1887" s="530"/>
      <c r="P1887" s="530"/>
      <c r="Q1887" s="530"/>
      <c r="R1887" s="530"/>
      <c r="S1887" s="530"/>
      <c r="T1887" s="530"/>
      <c r="U1887" s="530"/>
      <c r="V1887" s="530"/>
      <c r="W1887" s="530"/>
      <c r="X1887" s="530"/>
      <c r="Y1887" s="530"/>
      <c r="Z1887" s="530"/>
      <c r="AA1887" s="530"/>
      <c r="AB1887" s="530"/>
      <c r="AC1887" s="530"/>
      <c r="AD1887" s="530"/>
      <c r="AE1887" s="530"/>
      <c r="AF1887" s="530"/>
      <c r="AG1887" s="530"/>
      <c r="AH1887" s="530"/>
      <c r="AI1887" s="530"/>
      <c r="AJ1887" s="488"/>
      <c r="AK1887" s="488"/>
      <c r="AL1887" s="488"/>
      <c r="AM1887" s="488"/>
      <c r="AN1887" s="488"/>
      <c r="AO1887" s="488"/>
      <c r="AP1887" s="488"/>
      <c r="AQ1887" s="488"/>
      <c r="AR1887" s="488"/>
      <c r="AS1887" s="488"/>
      <c r="AT1887" s="488"/>
      <c r="AU1887" s="488"/>
      <c r="AV1887" s="488"/>
      <c r="AW1887" s="488"/>
      <c r="AX1887" s="488"/>
      <c r="AY1887" s="488"/>
      <c r="AZ1887" s="488"/>
      <c r="BA1887" s="488"/>
      <c r="BB1887" s="488"/>
      <c r="BC1887" s="488"/>
      <c r="BD1887" s="488"/>
      <c r="BE1887" s="488"/>
      <c r="BF1887" s="488"/>
      <c r="BG1887" s="488"/>
      <c r="BH1887" s="488"/>
      <c r="BI1887" s="488"/>
      <c r="BJ1887" s="488"/>
      <c r="BK1887" s="488"/>
      <c r="BL1887" s="488"/>
      <c r="BM1887" s="488"/>
      <c r="BN1887" s="488"/>
      <c r="BO1887" s="488"/>
      <c r="BP1887" s="488"/>
      <c r="BQ1887" s="488"/>
      <c r="BR1887" s="488"/>
      <c r="BS1887" s="488"/>
      <c r="BT1887" s="488"/>
      <c r="BU1887" s="488"/>
      <c r="BV1887" s="488"/>
      <c r="BW1887" s="488"/>
      <c r="BX1887" s="488"/>
      <c r="BY1887" s="488"/>
      <c r="BZ1887" s="488"/>
      <c r="CA1887" s="488"/>
      <c r="CB1887" s="488"/>
      <c r="CC1887" s="488"/>
      <c r="CD1887" s="488"/>
      <c r="CE1887" s="488"/>
      <c r="CF1887" s="488"/>
      <c r="CG1887" s="488"/>
      <c r="CH1887" s="488"/>
      <c r="CI1887" s="488"/>
      <c r="CJ1887" s="488"/>
      <c r="CK1887" s="488"/>
      <c r="CL1887" s="488"/>
      <c r="CM1887" s="488"/>
      <c r="CN1887" s="488"/>
      <c r="CO1887" s="488"/>
      <c r="CP1887" s="488"/>
      <c r="CQ1887" s="488"/>
      <c r="CR1887" s="488"/>
      <c r="CS1887" s="488"/>
      <c r="CT1887" s="488"/>
      <c r="CU1887" s="488"/>
      <c r="CV1887" s="488"/>
      <c r="CW1887" s="488"/>
      <c r="CX1887" s="488"/>
      <c r="CY1887" s="488"/>
      <c r="CZ1887" s="488"/>
      <c r="DA1887" s="488"/>
      <c r="DB1887" s="488"/>
      <c r="DC1887" s="488"/>
      <c r="DD1887" s="488"/>
      <c r="DE1887" s="488"/>
      <c r="DF1887" s="488"/>
      <c r="DG1887" s="488"/>
      <c r="DH1887" s="488"/>
      <c r="DI1887" s="488"/>
      <c r="DJ1887" s="488"/>
      <c r="DK1887" s="488"/>
      <c r="DL1887" s="488"/>
      <c r="DM1887" s="488"/>
      <c r="DN1887" s="488"/>
      <c r="DO1887" s="488"/>
      <c r="DP1887" s="488"/>
      <c r="DQ1887" s="488"/>
      <c r="DR1887" s="488"/>
      <c r="DS1887" s="488"/>
      <c r="DT1887" s="488"/>
      <c r="DU1887" s="488"/>
      <c r="DV1887" s="488"/>
      <c r="DW1887" s="488"/>
      <c r="DX1887" s="488"/>
      <c r="DY1887" s="488"/>
      <c r="DZ1887" s="488"/>
      <c r="EA1887" s="488"/>
      <c r="EB1887" s="488"/>
      <c r="EC1887" s="488"/>
      <c r="ED1887" s="488"/>
      <c r="EE1887" s="488"/>
      <c r="EF1887" s="488"/>
      <c r="EG1887" s="488"/>
      <c r="EH1887" s="488"/>
      <c r="EI1887" s="488"/>
      <c r="EJ1887" s="488"/>
      <c r="EK1887" s="488"/>
      <c r="EL1887" s="488"/>
      <c r="EM1887" s="488"/>
      <c r="EN1887" s="488"/>
      <c r="EO1887" s="488"/>
      <c r="EP1887" s="488"/>
      <c r="EQ1887" s="488"/>
      <c r="ER1887" s="488"/>
      <c r="ES1887" s="488"/>
      <c r="ET1887" s="488"/>
      <c r="EU1887" s="488"/>
      <c r="EV1887" s="488"/>
      <c r="EW1887" s="488"/>
      <c r="EX1887" s="488"/>
      <c r="EY1887" s="488"/>
      <c r="EZ1887" s="488"/>
      <c r="FA1887" s="488"/>
      <c r="FB1887" s="488"/>
      <c r="FC1887" s="488"/>
      <c r="FD1887" s="488"/>
      <c r="FE1887" s="488"/>
      <c r="FF1887" s="488"/>
      <c r="FG1887" s="488"/>
      <c r="FH1887" s="488"/>
      <c r="FI1887" s="488"/>
      <c r="FJ1887" s="488"/>
      <c r="FK1887" s="488"/>
      <c r="FL1887" s="488"/>
      <c r="FM1887" s="488"/>
      <c r="FN1887" s="488"/>
      <c r="FO1887" s="488"/>
      <c r="FP1887" s="488"/>
      <c r="FQ1887" s="488"/>
      <c r="FR1887" s="488"/>
      <c r="FS1887" s="488"/>
      <c r="FT1887" s="488"/>
      <c r="FU1887" s="488"/>
      <c r="FV1887" s="488"/>
      <c r="FW1887" s="488"/>
      <c r="FX1887" s="488"/>
      <c r="FY1887" s="488"/>
      <c r="FZ1887" s="488"/>
      <c r="GA1887" s="488"/>
      <c r="GB1887" s="488"/>
      <c r="GC1887" s="488"/>
      <c r="GD1887" s="488"/>
      <c r="GE1887" s="488"/>
      <c r="GF1887" s="488"/>
      <c r="GG1887" s="488"/>
      <c r="GH1887" s="488"/>
      <c r="GI1887" s="488"/>
      <c r="GJ1887" s="488"/>
      <c r="GK1887" s="488"/>
      <c r="GL1887" s="488"/>
      <c r="GM1887" s="488"/>
      <c r="GN1887" s="488"/>
      <c r="GO1887" s="488"/>
      <c r="GP1887" s="488"/>
      <c r="GQ1887" s="488"/>
      <c r="GR1887" s="488"/>
      <c r="GS1887" s="488"/>
      <c r="GT1887" s="488"/>
      <c r="GU1887" s="488"/>
      <c r="GV1887" s="488"/>
      <c r="GW1887" s="488"/>
      <c r="GX1887" s="488"/>
      <c r="GY1887" s="488"/>
      <c r="GZ1887" s="488"/>
      <c r="HA1887" s="488"/>
      <c r="HB1887" s="488"/>
      <c r="HC1887" s="488"/>
      <c r="HD1887" s="488"/>
      <c r="HE1887" s="488"/>
      <c r="HF1887" s="488"/>
      <c r="HG1887" s="488"/>
      <c r="HH1887" s="488"/>
      <c r="HI1887" s="488"/>
      <c r="HJ1887" s="488"/>
      <c r="HK1887" s="488"/>
      <c r="HL1887" s="488"/>
      <c r="HM1887" s="488"/>
      <c r="HN1887" s="488"/>
      <c r="HO1887" s="488"/>
      <c r="HP1887" s="488"/>
      <c r="HQ1887" s="488"/>
      <c r="HR1887" s="488"/>
      <c r="HS1887" s="488"/>
      <c r="HT1887" s="488"/>
      <c r="HU1887" s="488"/>
      <c r="HV1887" s="488"/>
      <c r="HW1887" s="488"/>
      <c r="HX1887" s="488"/>
      <c r="HY1887" s="488"/>
      <c r="HZ1887" s="488"/>
      <c r="IA1887" s="488"/>
      <c r="IB1887" s="488"/>
      <c r="IC1887" s="488"/>
      <c r="ID1887" s="488"/>
      <c r="IE1887" s="488"/>
      <c r="IF1887" s="488"/>
      <c r="IG1887" s="488"/>
      <c r="IH1887" s="488"/>
    </row>
    <row r="1888" spans="1:242" hidden="1" x14ac:dyDescent="0.25">
      <c r="B1888" s="459">
        <v>179</v>
      </c>
      <c r="C1888" s="460">
        <v>44054</v>
      </c>
      <c r="D1888" s="461" t="s">
        <v>3596</v>
      </c>
      <c r="E1888" s="459" t="s">
        <v>3611</v>
      </c>
      <c r="F1888" s="462" t="s">
        <v>3612</v>
      </c>
      <c r="G1888" s="463" t="s">
        <v>1885</v>
      </c>
      <c r="H1888" s="464"/>
      <c r="I1888" s="465">
        <v>2047000</v>
      </c>
      <c r="J1888" s="434">
        <f t="shared" si="31"/>
        <v>11991300</v>
      </c>
      <c r="K1888" s="458" t="s">
        <v>3626</v>
      </c>
    </row>
    <row r="1889" spans="1:242" hidden="1" x14ac:dyDescent="0.25">
      <c r="B1889" s="459">
        <v>180</v>
      </c>
      <c r="C1889" s="460">
        <v>44054</v>
      </c>
      <c r="D1889" s="461" t="s">
        <v>3597</v>
      </c>
      <c r="E1889" s="459"/>
      <c r="F1889" s="466"/>
      <c r="G1889" s="463" t="s">
        <v>1885</v>
      </c>
      <c r="H1889" s="464">
        <v>138000</v>
      </c>
      <c r="I1889" s="465"/>
      <c r="J1889" s="434">
        <f t="shared" si="31"/>
        <v>12129300</v>
      </c>
      <c r="K1889" s="458" t="s">
        <v>3627</v>
      </c>
    </row>
    <row r="1890" spans="1:242" hidden="1" x14ac:dyDescent="0.25">
      <c r="B1890" s="459">
        <v>181</v>
      </c>
      <c r="C1890" s="460">
        <v>44054</v>
      </c>
      <c r="D1890" s="461" t="s">
        <v>3598</v>
      </c>
      <c r="E1890" s="467"/>
      <c r="F1890" s="466" t="s">
        <v>3613</v>
      </c>
      <c r="G1890" s="463" t="s">
        <v>1885</v>
      </c>
      <c r="H1890" s="464">
        <v>1132000</v>
      </c>
      <c r="I1890" s="465"/>
      <c r="J1890" s="434">
        <f t="shared" si="31"/>
        <v>13261300</v>
      </c>
      <c r="K1890" s="458" t="s">
        <v>3628</v>
      </c>
    </row>
    <row r="1891" spans="1:242" s="569" customFormat="1" hidden="1" x14ac:dyDescent="0.25">
      <c r="A1891" s="567"/>
      <c r="B1891" s="459">
        <v>182</v>
      </c>
      <c r="C1891" s="460">
        <v>44054</v>
      </c>
      <c r="D1891" s="461" t="s">
        <v>3599</v>
      </c>
      <c r="E1891" s="459" t="s">
        <v>3614</v>
      </c>
      <c r="F1891" s="466"/>
      <c r="G1891" s="463" t="s">
        <v>3592</v>
      </c>
      <c r="H1891" s="464"/>
      <c r="I1891" s="468">
        <v>6000000</v>
      </c>
      <c r="J1891" s="434">
        <f t="shared" si="31"/>
        <v>7261300</v>
      </c>
      <c r="K1891" s="458" t="s">
        <v>3727</v>
      </c>
      <c r="L1891" s="568"/>
      <c r="M1891" s="567"/>
      <c r="N1891" s="568"/>
      <c r="O1891" s="568"/>
      <c r="P1891" s="568"/>
      <c r="Q1891" s="568"/>
      <c r="R1891" s="568"/>
      <c r="S1891" s="568"/>
      <c r="T1891" s="568"/>
      <c r="U1891" s="568"/>
      <c r="V1891" s="568"/>
      <c r="W1891" s="568"/>
      <c r="X1891" s="568"/>
      <c r="Y1891" s="568"/>
      <c r="Z1891" s="568"/>
      <c r="AA1891" s="568"/>
      <c r="AB1891" s="568"/>
      <c r="AC1891" s="568"/>
      <c r="AD1891" s="568"/>
      <c r="AE1891" s="568"/>
      <c r="AF1891" s="568"/>
      <c r="AG1891" s="568"/>
      <c r="AH1891" s="568"/>
      <c r="AI1891" s="568"/>
      <c r="AJ1891" s="567"/>
      <c r="AK1891" s="567"/>
      <c r="AL1891" s="567"/>
      <c r="AM1891" s="567"/>
      <c r="AN1891" s="567"/>
      <c r="AO1891" s="567"/>
      <c r="AP1891" s="567"/>
      <c r="AQ1891" s="567"/>
      <c r="AR1891" s="567"/>
      <c r="AS1891" s="567"/>
      <c r="AT1891" s="567"/>
      <c r="AU1891" s="567"/>
      <c r="AV1891" s="567"/>
      <c r="AW1891" s="567"/>
      <c r="AX1891" s="567"/>
      <c r="AY1891" s="567"/>
      <c r="AZ1891" s="567"/>
      <c r="BA1891" s="567"/>
      <c r="BB1891" s="567"/>
      <c r="BC1891" s="567"/>
      <c r="BD1891" s="567"/>
      <c r="BE1891" s="567"/>
      <c r="BF1891" s="567"/>
      <c r="BG1891" s="567"/>
      <c r="BH1891" s="567"/>
      <c r="BI1891" s="567"/>
      <c r="BJ1891" s="567"/>
      <c r="BK1891" s="567"/>
      <c r="BL1891" s="567"/>
      <c r="BM1891" s="567"/>
      <c r="BN1891" s="567"/>
      <c r="BO1891" s="567"/>
      <c r="BP1891" s="567"/>
      <c r="BQ1891" s="567"/>
      <c r="BR1891" s="567"/>
      <c r="BS1891" s="567"/>
      <c r="BT1891" s="567"/>
      <c r="BU1891" s="567"/>
      <c r="BV1891" s="567"/>
      <c r="BW1891" s="567"/>
      <c r="BX1891" s="567"/>
      <c r="BY1891" s="567"/>
      <c r="BZ1891" s="567"/>
      <c r="CA1891" s="567"/>
      <c r="CB1891" s="567"/>
      <c r="CC1891" s="567"/>
      <c r="CD1891" s="567"/>
      <c r="CE1891" s="567"/>
      <c r="CF1891" s="567"/>
      <c r="CG1891" s="567"/>
      <c r="CH1891" s="567"/>
      <c r="CI1891" s="567"/>
      <c r="CJ1891" s="567"/>
      <c r="CK1891" s="567"/>
      <c r="CL1891" s="567"/>
      <c r="CM1891" s="567"/>
      <c r="CN1891" s="567"/>
      <c r="CO1891" s="567"/>
      <c r="CP1891" s="567"/>
      <c r="CQ1891" s="567"/>
      <c r="CR1891" s="567"/>
      <c r="CS1891" s="567"/>
      <c r="CT1891" s="567"/>
      <c r="CU1891" s="567"/>
      <c r="CV1891" s="567"/>
      <c r="CW1891" s="567"/>
      <c r="CX1891" s="567"/>
      <c r="CY1891" s="567"/>
      <c r="CZ1891" s="567"/>
      <c r="DA1891" s="567"/>
      <c r="DB1891" s="567"/>
      <c r="DC1891" s="567"/>
      <c r="DD1891" s="567"/>
      <c r="DE1891" s="567"/>
      <c r="DF1891" s="567"/>
      <c r="DG1891" s="567"/>
      <c r="DH1891" s="567"/>
      <c r="DI1891" s="567"/>
      <c r="DJ1891" s="567"/>
      <c r="DK1891" s="567"/>
      <c r="DL1891" s="567"/>
      <c r="DM1891" s="567"/>
      <c r="DN1891" s="567"/>
      <c r="DO1891" s="567"/>
      <c r="DP1891" s="567"/>
      <c r="DQ1891" s="567"/>
      <c r="DR1891" s="567"/>
      <c r="DS1891" s="567"/>
      <c r="DT1891" s="567"/>
      <c r="DU1891" s="567"/>
      <c r="DV1891" s="567"/>
      <c r="DW1891" s="567"/>
      <c r="DX1891" s="567"/>
      <c r="DY1891" s="567"/>
      <c r="DZ1891" s="567"/>
      <c r="EA1891" s="567"/>
      <c r="EB1891" s="567"/>
      <c r="EC1891" s="567"/>
      <c r="ED1891" s="567"/>
      <c r="EE1891" s="567"/>
      <c r="EF1891" s="567"/>
      <c r="EG1891" s="567"/>
      <c r="EH1891" s="567"/>
      <c r="EI1891" s="567"/>
      <c r="EJ1891" s="567"/>
      <c r="EK1891" s="567"/>
      <c r="EL1891" s="567"/>
      <c r="EM1891" s="567"/>
      <c r="EN1891" s="567"/>
      <c r="EO1891" s="567"/>
      <c r="EP1891" s="567"/>
      <c r="EQ1891" s="567"/>
      <c r="ER1891" s="567"/>
      <c r="ES1891" s="567"/>
      <c r="ET1891" s="567"/>
      <c r="EU1891" s="567"/>
      <c r="EV1891" s="567"/>
      <c r="EW1891" s="567"/>
      <c r="EX1891" s="567"/>
      <c r="EY1891" s="567"/>
      <c r="EZ1891" s="567"/>
      <c r="FA1891" s="567"/>
      <c r="FB1891" s="567"/>
      <c r="FC1891" s="567"/>
      <c r="FD1891" s="567"/>
      <c r="FE1891" s="567"/>
      <c r="FF1891" s="567"/>
      <c r="FG1891" s="567"/>
      <c r="FH1891" s="567"/>
      <c r="FI1891" s="567"/>
      <c r="FJ1891" s="567"/>
      <c r="FK1891" s="567"/>
      <c r="FL1891" s="567"/>
      <c r="FM1891" s="567"/>
      <c r="FN1891" s="567"/>
      <c r="FO1891" s="567"/>
      <c r="FP1891" s="567"/>
      <c r="FQ1891" s="567"/>
      <c r="FR1891" s="567"/>
      <c r="FS1891" s="567"/>
      <c r="FT1891" s="567"/>
      <c r="FU1891" s="567"/>
      <c r="FV1891" s="567"/>
      <c r="FW1891" s="567"/>
      <c r="FX1891" s="567"/>
      <c r="FY1891" s="567"/>
      <c r="FZ1891" s="567"/>
      <c r="GA1891" s="567"/>
      <c r="GB1891" s="567"/>
      <c r="GC1891" s="567"/>
      <c r="GD1891" s="567"/>
      <c r="GE1891" s="567"/>
      <c r="GF1891" s="567"/>
      <c r="GG1891" s="567"/>
      <c r="GH1891" s="567"/>
      <c r="GI1891" s="567"/>
      <c r="GJ1891" s="567"/>
      <c r="GK1891" s="567"/>
      <c r="GL1891" s="567"/>
      <c r="GM1891" s="567"/>
      <c r="GN1891" s="567"/>
      <c r="GO1891" s="567"/>
      <c r="GP1891" s="567"/>
      <c r="GQ1891" s="567"/>
      <c r="GR1891" s="567"/>
      <c r="GS1891" s="567"/>
      <c r="GT1891" s="567"/>
      <c r="GU1891" s="567"/>
      <c r="GV1891" s="567"/>
      <c r="GW1891" s="567"/>
      <c r="GX1891" s="567"/>
      <c r="GY1891" s="567"/>
      <c r="GZ1891" s="567"/>
      <c r="HA1891" s="567"/>
      <c r="HB1891" s="567"/>
      <c r="HC1891" s="567"/>
      <c r="HD1891" s="567"/>
      <c r="HE1891" s="567"/>
      <c r="HF1891" s="567"/>
      <c r="HG1891" s="567"/>
      <c r="HH1891" s="567"/>
      <c r="HI1891" s="567"/>
      <c r="HJ1891" s="567"/>
      <c r="HK1891" s="567"/>
      <c r="HL1891" s="567"/>
      <c r="HM1891" s="567"/>
      <c r="HN1891" s="567"/>
      <c r="HO1891" s="567"/>
      <c r="HP1891" s="567"/>
      <c r="HQ1891" s="567"/>
      <c r="HR1891" s="567"/>
      <c r="HS1891" s="567"/>
      <c r="HT1891" s="567"/>
      <c r="HU1891" s="567"/>
      <c r="HV1891" s="567"/>
      <c r="HW1891" s="567"/>
      <c r="HX1891" s="567"/>
      <c r="HY1891" s="567"/>
      <c r="HZ1891" s="567"/>
      <c r="IA1891" s="567"/>
      <c r="IB1891" s="567"/>
      <c r="IC1891" s="567"/>
      <c r="ID1891" s="567"/>
      <c r="IE1891" s="567"/>
      <c r="IF1891" s="567"/>
      <c r="IG1891" s="567"/>
      <c r="IH1891" s="567"/>
    </row>
    <row r="1892" spans="1:242" s="565" customFormat="1" hidden="1" x14ac:dyDescent="0.25">
      <c r="A1892" s="451"/>
      <c r="B1892" s="459">
        <v>183</v>
      </c>
      <c r="C1892" s="460">
        <v>44055</v>
      </c>
      <c r="D1892" s="461" t="s">
        <v>3600</v>
      </c>
      <c r="E1892" s="459" t="s">
        <v>3615</v>
      </c>
      <c r="F1892" s="462"/>
      <c r="G1892" s="463" t="s">
        <v>2875</v>
      </c>
      <c r="H1892" s="464"/>
      <c r="I1892" s="468">
        <v>645000</v>
      </c>
      <c r="J1892" s="434">
        <f t="shared" si="31"/>
        <v>6616300</v>
      </c>
      <c r="K1892" s="458" t="s">
        <v>3666</v>
      </c>
      <c r="L1892" s="380"/>
      <c r="M1892" s="451"/>
      <c r="N1892" s="380"/>
      <c r="O1892" s="380"/>
      <c r="P1892" s="380"/>
      <c r="Q1892" s="380"/>
      <c r="R1892" s="380"/>
      <c r="S1892" s="380"/>
      <c r="T1892" s="380"/>
      <c r="U1892" s="380"/>
      <c r="V1892" s="380"/>
      <c r="W1892" s="380"/>
      <c r="X1892" s="380"/>
      <c r="Y1892" s="380"/>
      <c r="Z1892" s="380"/>
      <c r="AA1892" s="380"/>
      <c r="AB1892" s="380"/>
      <c r="AC1892" s="380"/>
      <c r="AD1892" s="380"/>
      <c r="AE1892" s="380"/>
      <c r="AF1892" s="380"/>
      <c r="AG1892" s="380"/>
      <c r="AH1892" s="380"/>
      <c r="AI1892" s="380"/>
      <c r="AJ1892" s="451"/>
      <c r="AK1892" s="451"/>
      <c r="AL1892" s="451"/>
      <c r="AM1892" s="451"/>
      <c r="AN1892" s="451"/>
      <c r="AO1892" s="451"/>
      <c r="AP1892" s="451"/>
      <c r="AQ1892" s="451"/>
      <c r="AR1892" s="451"/>
      <c r="AS1892" s="451"/>
      <c r="AT1892" s="451"/>
      <c r="AU1892" s="451"/>
      <c r="AV1892" s="451"/>
      <c r="AW1892" s="451"/>
      <c r="AX1892" s="451"/>
      <c r="AY1892" s="451"/>
      <c r="AZ1892" s="451"/>
      <c r="BA1892" s="451"/>
      <c r="BB1892" s="451"/>
      <c r="BC1892" s="451"/>
      <c r="BD1892" s="451"/>
      <c r="BE1892" s="451"/>
      <c r="BF1892" s="451"/>
      <c r="BG1892" s="451"/>
      <c r="BH1892" s="451"/>
      <c r="BI1892" s="451"/>
      <c r="BJ1892" s="451"/>
      <c r="BK1892" s="451"/>
      <c r="BL1892" s="451"/>
      <c r="BM1892" s="451"/>
      <c r="BN1892" s="451"/>
      <c r="BO1892" s="451"/>
      <c r="BP1892" s="451"/>
      <c r="BQ1892" s="451"/>
      <c r="BR1892" s="451"/>
      <c r="BS1892" s="451"/>
      <c r="BT1892" s="451"/>
      <c r="BU1892" s="451"/>
      <c r="BV1892" s="451"/>
      <c r="BW1892" s="451"/>
      <c r="BX1892" s="451"/>
      <c r="BY1892" s="451"/>
      <c r="BZ1892" s="451"/>
      <c r="CA1892" s="451"/>
      <c r="CB1892" s="451"/>
      <c r="CC1892" s="451"/>
      <c r="CD1892" s="451"/>
      <c r="CE1892" s="451"/>
      <c r="CF1892" s="451"/>
      <c r="CG1892" s="451"/>
      <c r="CH1892" s="451"/>
      <c r="CI1892" s="451"/>
      <c r="CJ1892" s="451"/>
      <c r="CK1892" s="451"/>
      <c r="CL1892" s="451"/>
      <c r="CM1892" s="451"/>
      <c r="CN1892" s="451"/>
      <c r="CO1892" s="451"/>
      <c r="CP1892" s="451"/>
      <c r="CQ1892" s="451"/>
      <c r="CR1892" s="451"/>
      <c r="CS1892" s="451"/>
      <c r="CT1892" s="451"/>
      <c r="CU1892" s="451"/>
      <c r="CV1892" s="451"/>
      <c r="CW1892" s="451"/>
      <c r="CX1892" s="451"/>
      <c r="CY1892" s="451"/>
      <c r="CZ1892" s="451"/>
      <c r="DA1892" s="451"/>
      <c r="DB1892" s="451"/>
      <c r="DC1892" s="451"/>
      <c r="DD1892" s="451"/>
      <c r="DE1892" s="451"/>
      <c r="DF1892" s="451"/>
      <c r="DG1892" s="451"/>
      <c r="DH1892" s="451"/>
      <c r="DI1892" s="451"/>
      <c r="DJ1892" s="451"/>
      <c r="DK1892" s="451"/>
      <c r="DL1892" s="451"/>
      <c r="DM1892" s="451"/>
      <c r="DN1892" s="451"/>
      <c r="DO1892" s="451"/>
      <c r="DP1892" s="451"/>
      <c r="DQ1892" s="451"/>
      <c r="DR1892" s="451"/>
      <c r="DS1892" s="451"/>
      <c r="DT1892" s="451"/>
      <c r="DU1892" s="451"/>
      <c r="DV1892" s="451"/>
      <c r="DW1892" s="451"/>
      <c r="DX1892" s="451"/>
      <c r="DY1892" s="451"/>
      <c r="DZ1892" s="451"/>
      <c r="EA1892" s="451"/>
      <c r="EB1892" s="451"/>
      <c r="EC1892" s="451"/>
      <c r="ED1892" s="451"/>
      <c r="EE1892" s="451"/>
      <c r="EF1892" s="451"/>
      <c r="EG1892" s="451"/>
      <c r="EH1892" s="451"/>
      <c r="EI1892" s="451"/>
      <c r="EJ1892" s="451"/>
      <c r="EK1892" s="451"/>
      <c r="EL1892" s="451"/>
      <c r="EM1892" s="451"/>
      <c r="EN1892" s="451"/>
      <c r="EO1892" s="451"/>
      <c r="EP1892" s="451"/>
      <c r="EQ1892" s="451"/>
      <c r="ER1892" s="451"/>
      <c r="ES1892" s="451"/>
      <c r="ET1892" s="451"/>
      <c r="EU1892" s="451"/>
      <c r="EV1892" s="451"/>
      <c r="EW1892" s="451"/>
      <c r="EX1892" s="451"/>
      <c r="EY1892" s="451"/>
      <c r="EZ1892" s="451"/>
      <c r="FA1892" s="451"/>
      <c r="FB1892" s="451"/>
      <c r="FC1892" s="451"/>
      <c r="FD1892" s="451"/>
      <c r="FE1892" s="451"/>
      <c r="FF1892" s="451"/>
      <c r="FG1892" s="451"/>
      <c r="FH1892" s="451"/>
      <c r="FI1892" s="451"/>
      <c r="FJ1892" s="451"/>
      <c r="FK1892" s="451"/>
      <c r="FL1892" s="451"/>
      <c r="FM1892" s="451"/>
      <c r="FN1892" s="451"/>
      <c r="FO1892" s="451"/>
      <c r="FP1892" s="451"/>
      <c r="FQ1892" s="451"/>
      <c r="FR1892" s="451"/>
      <c r="FS1892" s="451"/>
      <c r="FT1892" s="451"/>
      <c r="FU1892" s="451"/>
      <c r="FV1892" s="451"/>
      <c r="FW1892" s="451"/>
      <c r="FX1892" s="451"/>
      <c r="FY1892" s="451"/>
      <c r="FZ1892" s="451"/>
      <c r="GA1892" s="451"/>
      <c r="GB1892" s="451"/>
      <c r="GC1892" s="451"/>
      <c r="GD1892" s="451"/>
      <c r="GE1892" s="451"/>
      <c r="GF1892" s="451"/>
      <c r="GG1892" s="451"/>
      <c r="GH1892" s="451"/>
      <c r="GI1892" s="451"/>
      <c r="GJ1892" s="451"/>
      <c r="GK1892" s="451"/>
      <c r="GL1892" s="451"/>
      <c r="GM1892" s="451"/>
      <c r="GN1892" s="451"/>
      <c r="GO1892" s="451"/>
      <c r="GP1892" s="451"/>
      <c r="GQ1892" s="451"/>
      <c r="GR1892" s="451"/>
      <c r="GS1892" s="451"/>
      <c r="GT1892" s="451"/>
      <c r="GU1892" s="451"/>
      <c r="GV1892" s="451"/>
      <c r="GW1892" s="451"/>
      <c r="GX1892" s="451"/>
      <c r="GY1892" s="451"/>
      <c r="GZ1892" s="451"/>
      <c r="HA1892" s="451"/>
      <c r="HB1892" s="451"/>
      <c r="HC1892" s="451"/>
      <c r="HD1892" s="451"/>
      <c r="HE1892" s="451"/>
      <c r="HF1892" s="451"/>
      <c r="HG1892" s="451"/>
      <c r="HH1892" s="451"/>
      <c r="HI1892" s="451"/>
      <c r="HJ1892" s="451"/>
      <c r="HK1892" s="451"/>
      <c r="HL1892" s="451"/>
      <c r="HM1892" s="451"/>
      <c r="HN1892" s="451"/>
      <c r="HO1892" s="451"/>
      <c r="HP1892" s="451"/>
      <c r="HQ1892" s="451"/>
      <c r="HR1892" s="451"/>
      <c r="HS1892" s="451"/>
      <c r="HT1892" s="451"/>
      <c r="HU1892" s="451"/>
      <c r="HV1892" s="451"/>
      <c r="HW1892" s="451"/>
      <c r="HX1892" s="451"/>
      <c r="HY1892" s="451"/>
      <c r="HZ1892" s="451"/>
      <c r="IA1892" s="451"/>
      <c r="IB1892" s="451"/>
      <c r="IC1892" s="451"/>
      <c r="ID1892" s="451"/>
      <c r="IE1892" s="451"/>
      <c r="IF1892" s="451"/>
      <c r="IG1892" s="451"/>
      <c r="IH1892" s="451"/>
    </row>
    <row r="1893" spans="1:242" hidden="1" x14ac:dyDescent="0.25">
      <c r="B1893" s="459">
        <v>184</v>
      </c>
      <c r="C1893" s="460">
        <v>44055</v>
      </c>
      <c r="D1893" s="461" t="s">
        <v>3601</v>
      </c>
      <c r="E1893" s="459"/>
      <c r="F1893" s="466" t="s">
        <v>3616</v>
      </c>
      <c r="G1893" s="463" t="s">
        <v>1816</v>
      </c>
      <c r="H1893" s="464"/>
      <c r="I1893" s="465">
        <v>1334000</v>
      </c>
      <c r="J1893" s="434">
        <f t="shared" si="31"/>
        <v>5282300</v>
      </c>
      <c r="K1893" s="458" t="s">
        <v>3267</v>
      </c>
    </row>
    <row r="1894" spans="1:242" hidden="1" x14ac:dyDescent="0.25">
      <c r="B1894" s="459">
        <v>185</v>
      </c>
      <c r="C1894" s="460">
        <v>44055</v>
      </c>
      <c r="D1894" s="461" t="s">
        <v>3602</v>
      </c>
      <c r="E1894" s="459"/>
      <c r="F1894" s="466" t="s">
        <v>3617</v>
      </c>
      <c r="G1894" s="463" t="s">
        <v>282</v>
      </c>
      <c r="H1894" s="464"/>
      <c r="I1894" s="465">
        <v>1150000</v>
      </c>
      <c r="J1894" s="434">
        <f t="shared" si="31"/>
        <v>4132300</v>
      </c>
      <c r="K1894" s="458" t="s">
        <v>3267</v>
      </c>
    </row>
    <row r="1895" spans="1:242" hidden="1" x14ac:dyDescent="0.25">
      <c r="B1895" s="459">
        <v>186</v>
      </c>
      <c r="C1895" s="460">
        <v>44055</v>
      </c>
      <c r="D1895" s="461" t="s">
        <v>3603</v>
      </c>
      <c r="E1895" s="467"/>
      <c r="F1895" s="466" t="s">
        <v>3618</v>
      </c>
      <c r="G1895" s="463" t="s">
        <v>2882</v>
      </c>
      <c r="H1895" s="464"/>
      <c r="I1895" s="465">
        <v>1000000</v>
      </c>
      <c r="J1895" s="434">
        <f t="shared" si="31"/>
        <v>3132300</v>
      </c>
      <c r="K1895" s="458" t="s">
        <v>3267</v>
      </c>
    </row>
    <row r="1896" spans="1:242" s="565" customFormat="1" hidden="1" x14ac:dyDescent="0.25">
      <c r="A1896" s="451"/>
      <c r="B1896" s="459">
        <v>187</v>
      </c>
      <c r="C1896" s="469">
        <v>44056</v>
      </c>
      <c r="D1896" s="461" t="s">
        <v>3604</v>
      </c>
      <c r="E1896" s="459" t="s">
        <v>3619</v>
      </c>
      <c r="F1896" s="459" t="s">
        <v>3700</v>
      </c>
      <c r="G1896" s="463" t="s">
        <v>561</v>
      </c>
      <c r="H1896" s="464"/>
      <c r="I1896" s="468">
        <v>460000</v>
      </c>
      <c r="J1896" s="434">
        <f t="shared" si="31"/>
        <v>2672300</v>
      </c>
      <c r="K1896" s="458" t="s">
        <v>3696</v>
      </c>
      <c r="L1896" s="380"/>
      <c r="M1896" s="451"/>
      <c r="N1896" s="380"/>
      <c r="O1896" s="380"/>
      <c r="P1896" s="380"/>
      <c r="Q1896" s="380"/>
      <c r="R1896" s="380"/>
      <c r="S1896" s="380"/>
      <c r="T1896" s="380"/>
      <c r="U1896" s="380"/>
      <c r="V1896" s="380"/>
      <c r="W1896" s="380"/>
      <c r="X1896" s="380"/>
      <c r="Y1896" s="380"/>
      <c r="Z1896" s="380"/>
      <c r="AA1896" s="380"/>
      <c r="AB1896" s="380"/>
      <c r="AC1896" s="380"/>
      <c r="AD1896" s="380"/>
      <c r="AE1896" s="380"/>
      <c r="AF1896" s="380"/>
      <c r="AG1896" s="380"/>
      <c r="AH1896" s="380"/>
      <c r="AI1896" s="380"/>
      <c r="AJ1896" s="451"/>
      <c r="AK1896" s="451"/>
      <c r="AL1896" s="451"/>
      <c r="AM1896" s="451"/>
      <c r="AN1896" s="451"/>
      <c r="AO1896" s="451"/>
      <c r="AP1896" s="451"/>
      <c r="AQ1896" s="451"/>
      <c r="AR1896" s="451"/>
      <c r="AS1896" s="451"/>
      <c r="AT1896" s="451"/>
      <c r="AU1896" s="451"/>
      <c r="AV1896" s="451"/>
      <c r="AW1896" s="451"/>
      <c r="AX1896" s="451"/>
      <c r="AY1896" s="451"/>
      <c r="AZ1896" s="451"/>
      <c r="BA1896" s="451"/>
      <c r="BB1896" s="451"/>
      <c r="BC1896" s="451"/>
      <c r="BD1896" s="451"/>
      <c r="BE1896" s="451"/>
      <c r="BF1896" s="451"/>
      <c r="BG1896" s="451"/>
      <c r="BH1896" s="451"/>
      <c r="BI1896" s="451"/>
      <c r="BJ1896" s="451"/>
      <c r="BK1896" s="451"/>
      <c r="BL1896" s="451"/>
      <c r="BM1896" s="451"/>
      <c r="BN1896" s="451"/>
      <c r="BO1896" s="451"/>
      <c r="BP1896" s="451"/>
      <c r="BQ1896" s="451"/>
      <c r="BR1896" s="451"/>
      <c r="BS1896" s="451"/>
      <c r="BT1896" s="451"/>
      <c r="BU1896" s="451"/>
      <c r="BV1896" s="451"/>
      <c r="BW1896" s="451"/>
      <c r="BX1896" s="451"/>
      <c r="BY1896" s="451"/>
      <c r="BZ1896" s="451"/>
      <c r="CA1896" s="451"/>
      <c r="CB1896" s="451"/>
      <c r="CC1896" s="451"/>
      <c r="CD1896" s="451"/>
      <c r="CE1896" s="451"/>
      <c r="CF1896" s="451"/>
      <c r="CG1896" s="451"/>
      <c r="CH1896" s="451"/>
      <c r="CI1896" s="451"/>
      <c r="CJ1896" s="451"/>
      <c r="CK1896" s="451"/>
      <c r="CL1896" s="451"/>
      <c r="CM1896" s="451"/>
      <c r="CN1896" s="451"/>
      <c r="CO1896" s="451"/>
      <c r="CP1896" s="451"/>
      <c r="CQ1896" s="451"/>
      <c r="CR1896" s="451"/>
      <c r="CS1896" s="451"/>
      <c r="CT1896" s="451"/>
      <c r="CU1896" s="451"/>
      <c r="CV1896" s="451"/>
      <c r="CW1896" s="451"/>
      <c r="CX1896" s="451"/>
      <c r="CY1896" s="451"/>
      <c r="CZ1896" s="451"/>
      <c r="DA1896" s="451"/>
      <c r="DB1896" s="451"/>
      <c r="DC1896" s="451"/>
      <c r="DD1896" s="451"/>
      <c r="DE1896" s="451"/>
      <c r="DF1896" s="451"/>
      <c r="DG1896" s="451"/>
      <c r="DH1896" s="451"/>
      <c r="DI1896" s="451"/>
      <c r="DJ1896" s="451"/>
      <c r="DK1896" s="451"/>
      <c r="DL1896" s="451"/>
      <c r="DM1896" s="451"/>
      <c r="DN1896" s="451"/>
      <c r="DO1896" s="451"/>
      <c r="DP1896" s="451"/>
      <c r="DQ1896" s="451"/>
      <c r="DR1896" s="451"/>
      <c r="DS1896" s="451"/>
      <c r="DT1896" s="451"/>
      <c r="DU1896" s="451"/>
      <c r="DV1896" s="451"/>
      <c r="DW1896" s="451"/>
      <c r="DX1896" s="451"/>
      <c r="DY1896" s="451"/>
      <c r="DZ1896" s="451"/>
      <c r="EA1896" s="451"/>
      <c r="EB1896" s="451"/>
      <c r="EC1896" s="451"/>
      <c r="ED1896" s="451"/>
      <c r="EE1896" s="451"/>
      <c r="EF1896" s="451"/>
      <c r="EG1896" s="451"/>
      <c r="EH1896" s="451"/>
      <c r="EI1896" s="451"/>
      <c r="EJ1896" s="451"/>
      <c r="EK1896" s="451"/>
      <c r="EL1896" s="451"/>
      <c r="EM1896" s="451"/>
      <c r="EN1896" s="451"/>
      <c r="EO1896" s="451"/>
      <c r="EP1896" s="451"/>
      <c r="EQ1896" s="451"/>
      <c r="ER1896" s="451"/>
      <c r="ES1896" s="451"/>
      <c r="ET1896" s="451"/>
      <c r="EU1896" s="451"/>
      <c r="EV1896" s="451"/>
      <c r="EW1896" s="451"/>
      <c r="EX1896" s="451"/>
      <c r="EY1896" s="451"/>
      <c r="EZ1896" s="451"/>
      <c r="FA1896" s="451"/>
      <c r="FB1896" s="451"/>
      <c r="FC1896" s="451"/>
      <c r="FD1896" s="451"/>
      <c r="FE1896" s="451"/>
      <c r="FF1896" s="451"/>
      <c r="FG1896" s="451"/>
      <c r="FH1896" s="451"/>
      <c r="FI1896" s="451"/>
      <c r="FJ1896" s="451"/>
      <c r="FK1896" s="451"/>
      <c r="FL1896" s="451"/>
      <c r="FM1896" s="451"/>
      <c r="FN1896" s="451"/>
      <c r="FO1896" s="451"/>
      <c r="FP1896" s="451"/>
      <c r="FQ1896" s="451"/>
      <c r="FR1896" s="451"/>
      <c r="FS1896" s="451"/>
      <c r="FT1896" s="451"/>
      <c r="FU1896" s="451"/>
      <c r="FV1896" s="451"/>
      <c r="FW1896" s="451"/>
      <c r="FX1896" s="451"/>
      <c r="FY1896" s="451"/>
      <c r="FZ1896" s="451"/>
      <c r="GA1896" s="451"/>
      <c r="GB1896" s="451"/>
      <c r="GC1896" s="451"/>
      <c r="GD1896" s="451"/>
      <c r="GE1896" s="451"/>
      <c r="GF1896" s="451"/>
      <c r="GG1896" s="451"/>
      <c r="GH1896" s="451"/>
      <c r="GI1896" s="451"/>
      <c r="GJ1896" s="451"/>
      <c r="GK1896" s="451"/>
      <c r="GL1896" s="451"/>
      <c r="GM1896" s="451"/>
      <c r="GN1896" s="451"/>
      <c r="GO1896" s="451"/>
      <c r="GP1896" s="451"/>
      <c r="GQ1896" s="451"/>
      <c r="GR1896" s="451"/>
      <c r="GS1896" s="451"/>
      <c r="GT1896" s="451"/>
      <c r="GU1896" s="451"/>
      <c r="GV1896" s="451"/>
      <c r="GW1896" s="451"/>
      <c r="GX1896" s="451"/>
      <c r="GY1896" s="451"/>
      <c r="GZ1896" s="451"/>
      <c r="HA1896" s="451"/>
      <c r="HB1896" s="451"/>
      <c r="HC1896" s="451"/>
      <c r="HD1896" s="451"/>
      <c r="HE1896" s="451"/>
      <c r="HF1896" s="451"/>
      <c r="HG1896" s="451"/>
      <c r="HH1896" s="451"/>
      <c r="HI1896" s="451"/>
      <c r="HJ1896" s="451"/>
      <c r="HK1896" s="451"/>
      <c r="HL1896" s="451"/>
      <c r="HM1896" s="451"/>
      <c r="HN1896" s="451"/>
      <c r="HO1896" s="451"/>
      <c r="HP1896" s="451"/>
      <c r="HQ1896" s="451"/>
      <c r="HR1896" s="451"/>
      <c r="HS1896" s="451"/>
      <c r="HT1896" s="451"/>
      <c r="HU1896" s="451"/>
      <c r="HV1896" s="451"/>
      <c r="HW1896" s="451"/>
      <c r="HX1896" s="451"/>
      <c r="HY1896" s="451"/>
      <c r="HZ1896" s="451"/>
      <c r="IA1896" s="451"/>
      <c r="IB1896" s="451"/>
      <c r="IC1896" s="451"/>
      <c r="ID1896" s="451"/>
      <c r="IE1896" s="451"/>
      <c r="IF1896" s="451"/>
      <c r="IG1896" s="451"/>
      <c r="IH1896" s="451"/>
    </row>
    <row r="1897" spans="1:242" s="565" customFormat="1" hidden="1" x14ac:dyDescent="0.25">
      <c r="A1897" s="451"/>
      <c r="B1897" s="459">
        <v>188</v>
      </c>
      <c r="C1897" s="469">
        <v>44056</v>
      </c>
      <c r="D1897" s="461" t="s">
        <v>3605</v>
      </c>
      <c r="E1897" s="459" t="s">
        <v>3620</v>
      </c>
      <c r="F1897" s="459" t="s">
        <v>3700</v>
      </c>
      <c r="G1897" s="463" t="s">
        <v>561</v>
      </c>
      <c r="H1897" s="464"/>
      <c r="I1897" s="468">
        <v>750000</v>
      </c>
      <c r="J1897" s="434">
        <f t="shared" ref="J1897:J1960" si="32">J1896+H1897-I1897</f>
        <v>1922300</v>
      </c>
      <c r="K1897" s="458" t="s">
        <v>3697</v>
      </c>
      <c r="L1897" s="380"/>
      <c r="M1897" s="451"/>
      <c r="N1897" s="380"/>
      <c r="O1897" s="380"/>
      <c r="P1897" s="380"/>
      <c r="Q1897" s="380"/>
      <c r="R1897" s="380"/>
      <c r="S1897" s="380"/>
      <c r="T1897" s="380"/>
      <c r="U1897" s="380"/>
      <c r="V1897" s="380"/>
      <c r="W1897" s="380"/>
      <c r="X1897" s="380"/>
      <c r="Y1897" s="380"/>
      <c r="Z1897" s="380"/>
      <c r="AA1897" s="380"/>
      <c r="AB1897" s="380"/>
      <c r="AC1897" s="380"/>
      <c r="AD1897" s="380"/>
      <c r="AE1897" s="380"/>
      <c r="AF1897" s="380"/>
      <c r="AG1897" s="380"/>
      <c r="AH1897" s="380"/>
      <c r="AI1897" s="380"/>
      <c r="AJ1897" s="451"/>
      <c r="AK1897" s="451"/>
      <c r="AL1897" s="451"/>
      <c r="AM1897" s="451"/>
      <c r="AN1897" s="451"/>
      <c r="AO1897" s="451"/>
      <c r="AP1897" s="451"/>
      <c r="AQ1897" s="451"/>
      <c r="AR1897" s="451"/>
      <c r="AS1897" s="451"/>
      <c r="AT1897" s="451"/>
      <c r="AU1897" s="451"/>
      <c r="AV1897" s="451"/>
      <c r="AW1897" s="451"/>
      <c r="AX1897" s="451"/>
      <c r="AY1897" s="451"/>
      <c r="AZ1897" s="451"/>
      <c r="BA1897" s="451"/>
      <c r="BB1897" s="451"/>
      <c r="BC1897" s="451"/>
      <c r="BD1897" s="451"/>
      <c r="BE1897" s="451"/>
      <c r="BF1897" s="451"/>
      <c r="BG1897" s="451"/>
      <c r="BH1897" s="451"/>
      <c r="BI1897" s="451"/>
      <c r="BJ1897" s="451"/>
      <c r="BK1897" s="451"/>
      <c r="BL1897" s="451"/>
      <c r="BM1897" s="451"/>
      <c r="BN1897" s="451"/>
      <c r="BO1897" s="451"/>
      <c r="BP1897" s="451"/>
      <c r="BQ1897" s="451"/>
      <c r="BR1897" s="451"/>
      <c r="BS1897" s="451"/>
      <c r="BT1897" s="451"/>
      <c r="BU1897" s="451"/>
      <c r="BV1897" s="451"/>
      <c r="BW1897" s="451"/>
      <c r="BX1897" s="451"/>
      <c r="BY1897" s="451"/>
      <c r="BZ1897" s="451"/>
      <c r="CA1897" s="451"/>
      <c r="CB1897" s="451"/>
      <c r="CC1897" s="451"/>
      <c r="CD1897" s="451"/>
      <c r="CE1897" s="451"/>
      <c r="CF1897" s="451"/>
      <c r="CG1897" s="451"/>
      <c r="CH1897" s="451"/>
      <c r="CI1897" s="451"/>
      <c r="CJ1897" s="451"/>
      <c r="CK1897" s="451"/>
      <c r="CL1897" s="451"/>
      <c r="CM1897" s="451"/>
      <c r="CN1897" s="451"/>
      <c r="CO1897" s="451"/>
      <c r="CP1897" s="451"/>
      <c r="CQ1897" s="451"/>
      <c r="CR1897" s="451"/>
      <c r="CS1897" s="451"/>
      <c r="CT1897" s="451"/>
      <c r="CU1897" s="451"/>
      <c r="CV1897" s="451"/>
      <c r="CW1897" s="451"/>
      <c r="CX1897" s="451"/>
      <c r="CY1897" s="451"/>
      <c r="CZ1897" s="451"/>
      <c r="DA1897" s="451"/>
      <c r="DB1897" s="451"/>
      <c r="DC1897" s="451"/>
      <c r="DD1897" s="451"/>
      <c r="DE1897" s="451"/>
      <c r="DF1897" s="451"/>
      <c r="DG1897" s="451"/>
      <c r="DH1897" s="451"/>
      <c r="DI1897" s="451"/>
      <c r="DJ1897" s="451"/>
      <c r="DK1897" s="451"/>
      <c r="DL1897" s="451"/>
      <c r="DM1897" s="451"/>
      <c r="DN1897" s="451"/>
      <c r="DO1897" s="451"/>
      <c r="DP1897" s="451"/>
      <c r="DQ1897" s="451"/>
      <c r="DR1897" s="451"/>
      <c r="DS1897" s="451"/>
      <c r="DT1897" s="451"/>
      <c r="DU1897" s="451"/>
      <c r="DV1897" s="451"/>
      <c r="DW1897" s="451"/>
      <c r="DX1897" s="451"/>
      <c r="DY1897" s="451"/>
      <c r="DZ1897" s="451"/>
      <c r="EA1897" s="451"/>
      <c r="EB1897" s="451"/>
      <c r="EC1897" s="451"/>
      <c r="ED1897" s="451"/>
      <c r="EE1897" s="451"/>
      <c r="EF1897" s="451"/>
      <c r="EG1897" s="451"/>
      <c r="EH1897" s="451"/>
      <c r="EI1897" s="451"/>
      <c r="EJ1897" s="451"/>
      <c r="EK1897" s="451"/>
      <c r="EL1897" s="451"/>
      <c r="EM1897" s="451"/>
      <c r="EN1897" s="451"/>
      <c r="EO1897" s="451"/>
      <c r="EP1897" s="451"/>
      <c r="EQ1897" s="451"/>
      <c r="ER1897" s="451"/>
      <c r="ES1897" s="451"/>
      <c r="ET1897" s="451"/>
      <c r="EU1897" s="451"/>
      <c r="EV1897" s="451"/>
      <c r="EW1897" s="451"/>
      <c r="EX1897" s="451"/>
      <c r="EY1897" s="451"/>
      <c r="EZ1897" s="451"/>
      <c r="FA1897" s="451"/>
      <c r="FB1897" s="451"/>
      <c r="FC1897" s="451"/>
      <c r="FD1897" s="451"/>
      <c r="FE1897" s="451"/>
      <c r="FF1897" s="451"/>
      <c r="FG1897" s="451"/>
      <c r="FH1897" s="451"/>
      <c r="FI1897" s="451"/>
      <c r="FJ1897" s="451"/>
      <c r="FK1897" s="451"/>
      <c r="FL1897" s="451"/>
      <c r="FM1897" s="451"/>
      <c r="FN1897" s="451"/>
      <c r="FO1897" s="451"/>
      <c r="FP1897" s="451"/>
      <c r="FQ1897" s="451"/>
      <c r="FR1897" s="451"/>
      <c r="FS1897" s="451"/>
      <c r="FT1897" s="451"/>
      <c r="FU1897" s="451"/>
      <c r="FV1897" s="451"/>
      <c r="FW1897" s="451"/>
      <c r="FX1897" s="451"/>
      <c r="FY1897" s="451"/>
      <c r="FZ1897" s="451"/>
      <c r="GA1897" s="451"/>
      <c r="GB1897" s="451"/>
      <c r="GC1897" s="451"/>
      <c r="GD1897" s="451"/>
      <c r="GE1897" s="451"/>
      <c r="GF1897" s="451"/>
      <c r="GG1897" s="451"/>
      <c r="GH1897" s="451"/>
      <c r="GI1897" s="451"/>
      <c r="GJ1897" s="451"/>
      <c r="GK1897" s="451"/>
      <c r="GL1897" s="451"/>
      <c r="GM1897" s="451"/>
      <c r="GN1897" s="451"/>
      <c r="GO1897" s="451"/>
      <c r="GP1897" s="451"/>
      <c r="GQ1897" s="451"/>
      <c r="GR1897" s="451"/>
      <c r="GS1897" s="451"/>
      <c r="GT1897" s="451"/>
      <c r="GU1897" s="451"/>
      <c r="GV1897" s="451"/>
      <c r="GW1897" s="451"/>
      <c r="GX1897" s="451"/>
      <c r="GY1897" s="451"/>
      <c r="GZ1897" s="451"/>
      <c r="HA1897" s="451"/>
      <c r="HB1897" s="451"/>
      <c r="HC1897" s="451"/>
      <c r="HD1897" s="451"/>
      <c r="HE1897" s="451"/>
      <c r="HF1897" s="451"/>
      <c r="HG1897" s="451"/>
      <c r="HH1897" s="451"/>
      <c r="HI1897" s="451"/>
      <c r="HJ1897" s="451"/>
      <c r="HK1897" s="451"/>
      <c r="HL1897" s="451"/>
      <c r="HM1897" s="451"/>
      <c r="HN1897" s="451"/>
      <c r="HO1897" s="451"/>
      <c r="HP1897" s="451"/>
      <c r="HQ1897" s="451"/>
      <c r="HR1897" s="451"/>
      <c r="HS1897" s="451"/>
      <c r="HT1897" s="451"/>
      <c r="HU1897" s="451"/>
      <c r="HV1897" s="451"/>
      <c r="HW1897" s="451"/>
      <c r="HX1897" s="451"/>
      <c r="HY1897" s="451"/>
      <c r="HZ1897" s="451"/>
      <c r="IA1897" s="451"/>
      <c r="IB1897" s="451"/>
      <c r="IC1897" s="451"/>
      <c r="ID1897" s="451"/>
      <c r="IE1897" s="451"/>
      <c r="IF1897" s="451"/>
      <c r="IG1897" s="451"/>
      <c r="IH1897" s="451"/>
    </row>
    <row r="1898" spans="1:242" s="565" customFormat="1" hidden="1" x14ac:dyDescent="0.25">
      <c r="A1898" s="451"/>
      <c r="B1898" s="459">
        <v>189</v>
      </c>
      <c r="C1898" s="469">
        <v>44056</v>
      </c>
      <c r="D1898" s="461" t="s">
        <v>3606</v>
      </c>
      <c r="E1898" s="459" t="s">
        <v>3621</v>
      </c>
      <c r="F1898" s="459" t="s">
        <v>3679</v>
      </c>
      <c r="G1898" s="463" t="s">
        <v>561</v>
      </c>
      <c r="H1898" s="464"/>
      <c r="I1898" s="468">
        <v>460000</v>
      </c>
      <c r="J1898" s="434">
        <f t="shared" si="32"/>
        <v>1462300</v>
      </c>
      <c r="K1898" s="458" t="s">
        <v>3698</v>
      </c>
      <c r="L1898" s="380"/>
      <c r="M1898" s="451"/>
      <c r="N1898" s="380"/>
      <c r="O1898" s="380"/>
      <c r="P1898" s="380"/>
      <c r="Q1898" s="380"/>
      <c r="R1898" s="380"/>
      <c r="S1898" s="380"/>
      <c r="T1898" s="380"/>
      <c r="U1898" s="380"/>
      <c r="V1898" s="380"/>
      <c r="W1898" s="380"/>
      <c r="X1898" s="380"/>
      <c r="Y1898" s="380"/>
      <c r="Z1898" s="380"/>
      <c r="AA1898" s="380"/>
      <c r="AB1898" s="380"/>
      <c r="AC1898" s="380"/>
      <c r="AD1898" s="380"/>
      <c r="AE1898" s="380"/>
      <c r="AF1898" s="380"/>
      <c r="AG1898" s="380"/>
      <c r="AH1898" s="380"/>
      <c r="AI1898" s="380"/>
      <c r="AJ1898" s="451"/>
      <c r="AK1898" s="451"/>
      <c r="AL1898" s="451"/>
      <c r="AM1898" s="451"/>
      <c r="AN1898" s="451"/>
      <c r="AO1898" s="451"/>
      <c r="AP1898" s="451"/>
      <c r="AQ1898" s="451"/>
      <c r="AR1898" s="451"/>
      <c r="AS1898" s="451"/>
      <c r="AT1898" s="451"/>
      <c r="AU1898" s="451"/>
      <c r="AV1898" s="451"/>
      <c r="AW1898" s="451"/>
      <c r="AX1898" s="451"/>
      <c r="AY1898" s="451"/>
      <c r="AZ1898" s="451"/>
      <c r="BA1898" s="451"/>
      <c r="BB1898" s="451"/>
      <c r="BC1898" s="451"/>
      <c r="BD1898" s="451"/>
      <c r="BE1898" s="451"/>
      <c r="BF1898" s="451"/>
      <c r="BG1898" s="451"/>
      <c r="BH1898" s="451"/>
      <c r="BI1898" s="451"/>
      <c r="BJ1898" s="451"/>
      <c r="BK1898" s="451"/>
      <c r="BL1898" s="451"/>
      <c r="BM1898" s="451"/>
      <c r="BN1898" s="451"/>
      <c r="BO1898" s="451"/>
      <c r="BP1898" s="451"/>
      <c r="BQ1898" s="451"/>
      <c r="BR1898" s="451"/>
      <c r="BS1898" s="451"/>
      <c r="BT1898" s="451"/>
      <c r="BU1898" s="451"/>
      <c r="BV1898" s="451"/>
      <c r="BW1898" s="451"/>
      <c r="BX1898" s="451"/>
      <c r="BY1898" s="451"/>
      <c r="BZ1898" s="451"/>
      <c r="CA1898" s="451"/>
      <c r="CB1898" s="451"/>
      <c r="CC1898" s="451"/>
      <c r="CD1898" s="451"/>
      <c r="CE1898" s="451"/>
      <c r="CF1898" s="451"/>
      <c r="CG1898" s="451"/>
      <c r="CH1898" s="451"/>
      <c r="CI1898" s="451"/>
      <c r="CJ1898" s="451"/>
      <c r="CK1898" s="451"/>
      <c r="CL1898" s="451"/>
      <c r="CM1898" s="451"/>
      <c r="CN1898" s="451"/>
      <c r="CO1898" s="451"/>
      <c r="CP1898" s="451"/>
      <c r="CQ1898" s="451"/>
      <c r="CR1898" s="451"/>
      <c r="CS1898" s="451"/>
      <c r="CT1898" s="451"/>
      <c r="CU1898" s="451"/>
      <c r="CV1898" s="451"/>
      <c r="CW1898" s="451"/>
      <c r="CX1898" s="451"/>
      <c r="CY1898" s="451"/>
      <c r="CZ1898" s="451"/>
      <c r="DA1898" s="451"/>
      <c r="DB1898" s="451"/>
      <c r="DC1898" s="451"/>
      <c r="DD1898" s="451"/>
      <c r="DE1898" s="451"/>
      <c r="DF1898" s="451"/>
      <c r="DG1898" s="451"/>
      <c r="DH1898" s="451"/>
      <c r="DI1898" s="451"/>
      <c r="DJ1898" s="451"/>
      <c r="DK1898" s="451"/>
      <c r="DL1898" s="451"/>
      <c r="DM1898" s="451"/>
      <c r="DN1898" s="451"/>
      <c r="DO1898" s="451"/>
      <c r="DP1898" s="451"/>
      <c r="DQ1898" s="451"/>
      <c r="DR1898" s="451"/>
      <c r="DS1898" s="451"/>
      <c r="DT1898" s="451"/>
      <c r="DU1898" s="451"/>
      <c r="DV1898" s="451"/>
      <c r="DW1898" s="451"/>
      <c r="DX1898" s="451"/>
      <c r="DY1898" s="451"/>
      <c r="DZ1898" s="451"/>
      <c r="EA1898" s="451"/>
      <c r="EB1898" s="451"/>
      <c r="EC1898" s="451"/>
      <c r="ED1898" s="451"/>
      <c r="EE1898" s="451"/>
      <c r="EF1898" s="451"/>
      <c r="EG1898" s="451"/>
      <c r="EH1898" s="451"/>
      <c r="EI1898" s="451"/>
      <c r="EJ1898" s="451"/>
      <c r="EK1898" s="451"/>
      <c r="EL1898" s="451"/>
      <c r="EM1898" s="451"/>
      <c r="EN1898" s="451"/>
      <c r="EO1898" s="451"/>
      <c r="EP1898" s="451"/>
      <c r="EQ1898" s="451"/>
      <c r="ER1898" s="451"/>
      <c r="ES1898" s="451"/>
      <c r="ET1898" s="451"/>
      <c r="EU1898" s="451"/>
      <c r="EV1898" s="451"/>
      <c r="EW1898" s="451"/>
      <c r="EX1898" s="451"/>
      <c r="EY1898" s="451"/>
      <c r="EZ1898" s="451"/>
      <c r="FA1898" s="451"/>
      <c r="FB1898" s="451"/>
      <c r="FC1898" s="451"/>
      <c r="FD1898" s="451"/>
      <c r="FE1898" s="451"/>
      <c r="FF1898" s="451"/>
      <c r="FG1898" s="451"/>
      <c r="FH1898" s="451"/>
      <c r="FI1898" s="451"/>
      <c r="FJ1898" s="451"/>
      <c r="FK1898" s="451"/>
      <c r="FL1898" s="451"/>
      <c r="FM1898" s="451"/>
      <c r="FN1898" s="451"/>
      <c r="FO1898" s="451"/>
      <c r="FP1898" s="451"/>
      <c r="FQ1898" s="451"/>
      <c r="FR1898" s="451"/>
      <c r="FS1898" s="451"/>
      <c r="FT1898" s="451"/>
      <c r="FU1898" s="451"/>
      <c r="FV1898" s="451"/>
      <c r="FW1898" s="451"/>
      <c r="FX1898" s="451"/>
      <c r="FY1898" s="451"/>
      <c r="FZ1898" s="451"/>
      <c r="GA1898" s="451"/>
      <c r="GB1898" s="451"/>
      <c r="GC1898" s="451"/>
      <c r="GD1898" s="451"/>
      <c r="GE1898" s="451"/>
      <c r="GF1898" s="451"/>
      <c r="GG1898" s="451"/>
      <c r="GH1898" s="451"/>
      <c r="GI1898" s="451"/>
      <c r="GJ1898" s="451"/>
      <c r="GK1898" s="451"/>
      <c r="GL1898" s="451"/>
      <c r="GM1898" s="451"/>
      <c r="GN1898" s="451"/>
      <c r="GO1898" s="451"/>
      <c r="GP1898" s="451"/>
      <c r="GQ1898" s="451"/>
      <c r="GR1898" s="451"/>
      <c r="GS1898" s="451"/>
      <c r="GT1898" s="451"/>
      <c r="GU1898" s="451"/>
      <c r="GV1898" s="451"/>
      <c r="GW1898" s="451"/>
      <c r="GX1898" s="451"/>
      <c r="GY1898" s="451"/>
      <c r="GZ1898" s="451"/>
      <c r="HA1898" s="451"/>
      <c r="HB1898" s="451"/>
      <c r="HC1898" s="451"/>
      <c r="HD1898" s="451"/>
      <c r="HE1898" s="451"/>
      <c r="HF1898" s="451"/>
      <c r="HG1898" s="451"/>
      <c r="HH1898" s="451"/>
      <c r="HI1898" s="451"/>
      <c r="HJ1898" s="451"/>
      <c r="HK1898" s="451"/>
      <c r="HL1898" s="451"/>
      <c r="HM1898" s="451"/>
      <c r="HN1898" s="451"/>
      <c r="HO1898" s="451"/>
      <c r="HP1898" s="451"/>
      <c r="HQ1898" s="451"/>
      <c r="HR1898" s="451"/>
      <c r="HS1898" s="451"/>
      <c r="HT1898" s="451"/>
      <c r="HU1898" s="451"/>
      <c r="HV1898" s="451"/>
      <c r="HW1898" s="451"/>
      <c r="HX1898" s="451"/>
      <c r="HY1898" s="451"/>
      <c r="HZ1898" s="451"/>
      <c r="IA1898" s="451"/>
      <c r="IB1898" s="451"/>
      <c r="IC1898" s="451"/>
      <c r="ID1898" s="451"/>
      <c r="IE1898" s="451"/>
      <c r="IF1898" s="451"/>
      <c r="IG1898" s="451"/>
      <c r="IH1898" s="451"/>
    </row>
    <row r="1899" spans="1:242" hidden="1" x14ac:dyDescent="0.25">
      <c r="B1899" s="459">
        <v>190</v>
      </c>
      <c r="C1899" s="469">
        <v>44056</v>
      </c>
      <c r="D1899" s="461" t="s">
        <v>3607</v>
      </c>
      <c r="E1899" s="459"/>
      <c r="F1899" s="466" t="s">
        <v>3622</v>
      </c>
      <c r="G1899" s="463" t="s">
        <v>1885</v>
      </c>
      <c r="H1899" s="464">
        <v>205289</v>
      </c>
      <c r="I1899" s="465"/>
      <c r="J1899" s="434">
        <f t="shared" si="32"/>
        <v>1667589</v>
      </c>
      <c r="K1899" s="458" t="s">
        <v>3629</v>
      </c>
    </row>
    <row r="1900" spans="1:242" hidden="1" x14ac:dyDescent="0.25">
      <c r="B1900" s="459">
        <v>191</v>
      </c>
      <c r="C1900" s="469">
        <v>44057</v>
      </c>
      <c r="D1900" s="461" t="s">
        <v>3608</v>
      </c>
      <c r="E1900" s="459"/>
      <c r="F1900" s="466" t="s">
        <v>3623</v>
      </c>
      <c r="G1900" s="463" t="s">
        <v>1885</v>
      </c>
      <c r="H1900" s="464"/>
      <c r="I1900" s="465">
        <v>35000</v>
      </c>
      <c r="J1900" s="434">
        <f t="shared" si="32"/>
        <v>1632589</v>
      </c>
      <c r="K1900" s="458" t="s">
        <v>3267</v>
      </c>
    </row>
    <row r="1901" spans="1:242" hidden="1" x14ac:dyDescent="0.25">
      <c r="B1901" s="206">
        <v>192</v>
      </c>
      <c r="C1901" s="207">
        <v>44057</v>
      </c>
      <c r="D1901" s="449" t="s">
        <v>3609</v>
      </c>
      <c r="E1901" s="206"/>
      <c r="F1901" s="286" t="s">
        <v>3624</v>
      </c>
      <c r="G1901" s="208" t="s">
        <v>1885</v>
      </c>
      <c r="H1901" s="285"/>
      <c r="I1901" s="210">
        <v>8000</v>
      </c>
      <c r="J1901" s="434">
        <f t="shared" si="32"/>
        <v>1624589</v>
      </c>
      <c r="K1901" s="212" t="s">
        <v>3630</v>
      </c>
    </row>
    <row r="1902" spans="1:242" hidden="1" x14ac:dyDescent="0.25">
      <c r="B1902" s="206">
        <v>193</v>
      </c>
      <c r="C1902" s="207">
        <v>44057</v>
      </c>
      <c r="D1902" s="449" t="s">
        <v>3610</v>
      </c>
      <c r="E1902" s="206"/>
      <c r="F1902" s="286" t="s">
        <v>3625</v>
      </c>
      <c r="G1902" s="208" t="s">
        <v>1885</v>
      </c>
      <c r="H1902" s="285"/>
      <c r="I1902" s="210">
        <v>46000</v>
      </c>
      <c r="J1902" s="470">
        <f t="shared" si="32"/>
        <v>1578589</v>
      </c>
      <c r="K1902" s="441" t="s">
        <v>3267</v>
      </c>
    </row>
    <row r="1903" spans="1:242" hidden="1" x14ac:dyDescent="0.25">
      <c r="B1903" s="206">
        <v>194</v>
      </c>
      <c r="C1903" s="207">
        <v>44058</v>
      </c>
      <c r="D1903" s="449" t="s">
        <v>3635</v>
      </c>
      <c r="E1903" s="206"/>
      <c r="F1903" s="286" t="s">
        <v>3648</v>
      </c>
      <c r="G1903" s="208" t="s">
        <v>2951</v>
      </c>
      <c r="H1903" s="285"/>
      <c r="I1903" s="210">
        <v>730000</v>
      </c>
      <c r="J1903" s="434">
        <f t="shared" si="32"/>
        <v>848589</v>
      </c>
      <c r="K1903" s="441" t="s">
        <v>3267</v>
      </c>
    </row>
    <row r="1904" spans="1:242" s="570" customFormat="1" hidden="1" x14ac:dyDescent="0.25">
      <c r="B1904" s="471">
        <v>195</v>
      </c>
      <c r="C1904" s="472">
        <v>44058</v>
      </c>
      <c r="D1904" s="473" t="s">
        <v>3636</v>
      </c>
      <c r="E1904" s="471" t="s">
        <v>3649</v>
      </c>
      <c r="F1904" s="471" t="s">
        <v>3773</v>
      </c>
      <c r="G1904" s="474" t="s">
        <v>2951</v>
      </c>
      <c r="H1904" s="310"/>
      <c r="I1904" s="475">
        <v>400000</v>
      </c>
      <c r="J1904" s="434">
        <f t="shared" si="32"/>
        <v>448589</v>
      </c>
      <c r="K1904" s="476" t="s">
        <v>3793</v>
      </c>
      <c r="L1904" s="571"/>
      <c r="N1904" s="571"/>
      <c r="O1904" s="571"/>
      <c r="P1904" s="571"/>
      <c r="Q1904" s="571"/>
      <c r="R1904" s="571"/>
      <c r="S1904" s="571"/>
      <c r="T1904" s="571"/>
      <c r="U1904" s="571"/>
      <c r="V1904" s="571"/>
      <c r="W1904" s="571"/>
      <c r="X1904" s="571"/>
      <c r="Y1904" s="571"/>
      <c r="Z1904" s="571"/>
      <c r="AA1904" s="571"/>
      <c r="AB1904" s="571"/>
      <c r="AC1904" s="571"/>
      <c r="AD1904" s="571"/>
      <c r="AE1904" s="571"/>
      <c r="AF1904" s="571"/>
      <c r="AG1904" s="571"/>
      <c r="AH1904" s="571"/>
      <c r="AI1904" s="571"/>
    </row>
    <row r="1905" spans="1:242" hidden="1" x14ac:dyDescent="0.25">
      <c r="B1905" s="206">
        <v>196</v>
      </c>
      <c r="C1905" s="207">
        <v>44058</v>
      </c>
      <c r="D1905" s="449" t="s">
        <v>3637</v>
      </c>
      <c r="E1905" s="206"/>
      <c r="F1905" s="206" t="s">
        <v>3650</v>
      </c>
      <c r="G1905" s="208" t="s">
        <v>787</v>
      </c>
      <c r="H1905" s="285">
        <v>252550</v>
      </c>
      <c r="I1905" s="210"/>
      <c r="J1905" s="434">
        <f t="shared" si="32"/>
        <v>701139</v>
      </c>
      <c r="K1905" s="441" t="s">
        <v>3668</v>
      </c>
    </row>
    <row r="1906" spans="1:242" hidden="1" x14ac:dyDescent="0.25">
      <c r="B1906" s="206">
        <v>197</v>
      </c>
      <c r="C1906" s="207">
        <v>44058</v>
      </c>
      <c r="D1906" s="449" t="s">
        <v>3638</v>
      </c>
      <c r="E1906" s="206"/>
      <c r="F1906" s="206" t="s">
        <v>3651</v>
      </c>
      <c r="G1906" s="208" t="s">
        <v>787</v>
      </c>
      <c r="H1906" s="285">
        <v>604309</v>
      </c>
      <c r="I1906" s="210"/>
      <c r="J1906" s="434">
        <f t="shared" si="32"/>
        <v>1305448</v>
      </c>
      <c r="K1906" s="441" t="s">
        <v>3669</v>
      </c>
    </row>
    <row r="1907" spans="1:242" hidden="1" x14ac:dyDescent="0.25">
      <c r="B1907" s="206">
        <v>198</v>
      </c>
      <c r="C1907" s="207">
        <v>44058</v>
      </c>
      <c r="D1907" s="449" t="s">
        <v>3639</v>
      </c>
      <c r="E1907" s="206"/>
      <c r="F1907" s="206" t="s">
        <v>3652</v>
      </c>
      <c r="G1907" s="208" t="s">
        <v>787</v>
      </c>
      <c r="H1907" s="285"/>
      <c r="I1907" s="210">
        <v>242572</v>
      </c>
      <c r="J1907" s="434">
        <f t="shared" si="32"/>
        <v>1062876</v>
      </c>
      <c r="K1907" s="441" t="s">
        <v>3267</v>
      </c>
    </row>
    <row r="1908" spans="1:242" hidden="1" x14ac:dyDescent="0.25">
      <c r="B1908" s="206">
        <v>199</v>
      </c>
      <c r="C1908" s="207">
        <v>44058</v>
      </c>
      <c r="D1908" s="449" t="s">
        <v>3640</v>
      </c>
      <c r="E1908" s="206"/>
      <c r="F1908" s="206" t="s">
        <v>3653</v>
      </c>
      <c r="G1908" s="208" t="s">
        <v>343</v>
      </c>
      <c r="H1908" s="285"/>
      <c r="I1908" s="210">
        <v>250000</v>
      </c>
      <c r="J1908" s="434">
        <f t="shared" si="32"/>
        <v>812876</v>
      </c>
      <c r="K1908" s="441" t="s">
        <v>3267</v>
      </c>
    </row>
    <row r="1909" spans="1:242" s="566" customFormat="1" hidden="1" x14ac:dyDescent="0.25">
      <c r="A1909" s="488"/>
      <c r="B1909" s="429">
        <v>200</v>
      </c>
      <c r="C1909" s="428">
        <v>44061</v>
      </c>
      <c r="D1909" s="477" t="s">
        <v>3641</v>
      </c>
      <c r="E1909" s="429"/>
      <c r="F1909" s="429"/>
      <c r="G1909" s="430"/>
      <c r="H1909" s="427">
        <v>8182711</v>
      </c>
      <c r="I1909" s="431"/>
      <c r="J1909" s="434">
        <f t="shared" si="32"/>
        <v>8995587</v>
      </c>
      <c r="K1909" s="212" t="s">
        <v>3695</v>
      </c>
      <c r="L1909" s="530"/>
      <c r="M1909" s="488"/>
      <c r="N1909" s="530"/>
      <c r="O1909" s="530"/>
      <c r="P1909" s="530"/>
      <c r="Q1909" s="530"/>
      <c r="R1909" s="530"/>
      <c r="S1909" s="530"/>
      <c r="T1909" s="530"/>
      <c r="U1909" s="530"/>
      <c r="V1909" s="530"/>
      <c r="W1909" s="530"/>
      <c r="X1909" s="530"/>
      <c r="Y1909" s="530"/>
      <c r="Z1909" s="530"/>
      <c r="AA1909" s="530"/>
      <c r="AB1909" s="530"/>
      <c r="AC1909" s="530"/>
      <c r="AD1909" s="530"/>
      <c r="AE1909" s="530"/>
      <c r="AF1909" s="530"/>
      <c r="AG1909" s="530"/>
      <c r="AH1909" s="530"/>
      <c r="AI1909" s="530"/>
      <c r="AJ1909" s="488"/>
      <c r="AK1909" s="488"/>
      <c r="AL1909" s="488"/>
      <c r="AM1909" s="488"/>
      <c r="AN1909" s="488"/>
      <c r="AO1909" s="488"/>
      <c r="AP1909" s="488"/>
      <c r="AQ1909" s="488"/>
      <c r="AR1909" s="488"/>
      <c r="AS1909" s="488"/>
      <c r="AT1909" s="488"/>
      <c r="AU1909" s="488"/>
      <c r="AV1909" s="488"/>
      <c r="AW1909" s="488"/>
      <c r="AX1909" s="488"/>
      <c r="AY1909" s="488"/>
      <c r="AZ1909" s="488"/>
      <c r="BA1909" s="488"/>
      <c r="BB1909" s="488"/>
      <c r="BC1909" s="488"/>
      <c r="BD1909" s="488"/>
      <c r="BE1909" s="488"/>
      <c r="BF1909" s="488"/>
      <c r="BG1909" s="488"/>
      <c r="BH1909" s="488"/>
      <c r="BI1909" s="488"/>
      <c r="BJ1909" s="488"/>
      <c r="BK1909" s="488"/>
      <c r="BL1909" s="488"/>
      <c r="BM1909" s="488"/>
      <c r="BN1909" s="488"/>
      <c r="BO1909" s="488"/>
      <c r="BP1909" s="488"/>
      <c r="BQ1909" s="488"/>
      <c r="BR1909" s="488"/>
      <c r="BS1909" s="488"/>
      <c r="BT1909" s="488"/>
      <c r="BU1909" s="488"/>
      <c r="BV1909" s="488"/>
      <c r="BW1909" s="488"/>
      <c r="BX1909" s="488"/>
      <c r="BY1909" s="488"/>
      <c r="BZ1909" s="488"/>
      <c r="CA1909" s="488"/>
      <c r="CB1909" s="488"/>
      <c r="CC1909" s="488"/>
      <c r="CD1909" s="488"/>
      <c r="CE1909" s="488"/>
      <c r="CF1909" s="488"/>
      <c r="CG1909" s="488"/>
      <c r="CH1909" s="488"/>
      <c r="CI1909" s="488"/>
      <c r="CJ1909" s="488"/>
      <c r="CK1909" s="488"/>
      <c r="CL1909" s="488"/>
      <c r="CM1909" s="488"/>
      <c r="CN1909" s="488"/>
      <c r="CO1909" s="488"/>
      <c r="CP1909" s="488"/>
      <c r="CQ1909" s="488"/>
      <c r="CR1909" s="488"/>
      <c r="CS1909" s="488"/>
      <c r="CT1909" s="488"/>
      <c r="CU1909" s="488"/>
      <c r="CV1909" s="488"/>
      <c r="CW1909" s="488"/>
      <c r="CX1909" s="488"/>
      <c r="CY1909" s="488"/>
      <c r="CZ1909" s="488"/>
      <c r="DA1909" s="488"/>
      <c r="DB1909" s="488"/>
      <c r="DC1909" s="488"/>
      <c r="DD1909" s="488"/>
      <c r="DE1909" s="488"/>
      <c r="DF1909" s="488"/>
      <c r="DG1909" s="488"/>
      <c r="DH1909" s="488"/>
      <c r="DI1909" s="488"/>
      <c r="DJ1909" s="488"/>
      <c r="DK1909" s="488"/>
      <c r="DL1909" s="488"/>
      <c r="DM1909" s="488"/>
      <c r="DN1909" s="488"/>
      <c r="DO1909" s="488"/>
      <c r="DP1909" s="488"/>
      <c r="DQ1909" s="488"/>
      <c r="DR1909" s="488"/>
      <c r="DS1909" s="488"/>
      <c r="DT1909" s="488"/>
      <c r="DU1909" s="488"/>
      <c r="DV1909" s="488"/>
      <c r="DW1909" s="488"/>
      <c r="DX1909" s="488"/>
      <c r="DY1909" s="488"/>
      <c r="DZ1909" s="488"/>
      <c r="EA1909" s="488"/>
      <c r="EB1909" s="488"/>
      <c r="EC1909" s="488"/>
      <c r="ED1909" s="488"/>
      <c r="EE1909" s="488"/>
      <c r="EF1909" s="488"/>
      <c r="EG1909" s="488"/>
      <c r="EH1909" s="488"/>
      <c r="EI1909" s="488"/>
      <c r="EJ1909" s="488"/>
      <c r="EK1909" s="488"/>
      <c r="EL1909" s="488"/>
      <c r="EM1909" s="488"/>
      <c r="EN1909" s="488"/>
      <c r="EO1909" s="488"/>
      <c r="EP1909" s="488"/>
      <c r="EQ1909" s="488"/>
      <c r="ER1909" s="488"/>
      <c r="ES1909" s="488"/>
      <c r="ET1909" s="488"/>
      <c r="EU1909" s="488"/>
      <c r="EV1909" s="488"/>
      <c r="EW1909" s="488"/>
      <c r="EX1909" s="488"/>
      <c r="EY1909" s="488"/>
      <c r="EZ1909" s="488"/>
      <c r="FA1909" s="488"/>
      <c r="FB1909" s="488"/>
      <c r="FC1909" s="488"/>
      <c r="FD1909" s="488"/>
      <c r="FE1909" s="488"/>
      <c r="FF1909" s="488"/>
      <c r="FG1909" s="488"/>
      <c r="FH1909" s="488"/>
      <c r="FI1909" s="488"/>
      <c r="FJ1909" s="488"/>
      <c r="FK1909" s="488"/>
      <c r="FL1909" s="488"/>
      <c r="FM1909" s="488"/>
      <c r="FN1909" s="488"/>
      <c r="FO1909" s="488"/>
      <c r="FP1909" s="488"/>
      <c r="FQ1909" s="488"/>
      <c r="FR1909" s="488"/>
      <c r="FS1909" s="488"/>
      <c r="FT1909" s="488"/>
      <c r="FU1909" s="488"/>
      <c r="FV1909" s="488"/>
      <c r="FW1909" s="488"/>
      <c r="FX1909" s="488"/>
      <c r="FY1909" s="488"/>
      <c r="FZ1909" s="488"/>
      <c r="GA1909" s="488"/>
      <c r="GB1909" s="488"/>
      <c r="GC1909" s="488"/>
      <c r="GD1909" s="488"/>
      <c r="GE1909" s="488"/>
      <c r="GF1909" s="488"/>
      <c r="GG1909" s="488"/>
      <c r="GH1909" s="488"/>
      <c r="GI1909" s="488"/>
      <c r="GJ1909" s="488"/>
      <c r="GK1909" s="488"/>
      <c r="GL1909" s="488"/>
      <c r="GM1909" s="488"/>
      <c r="GN1909" s="488"/>
      <c r="GO1909" s="488"/>
      <c r="GP1909" s="488"/>
      <c r="GQ1909" s="488"/>
      <c r="GR1909" s="488"/>
      <c r="GS1909" s="488"/>
      <c r="GT1909" s="488"/>
      <c r="GU1909" s="488"/>
      <c r="GV1909" s="488"/>
      <c r="GW1909" s="488"/>
      <c r="GX1909" s="488"/>
      <c r="GY1909" s="488"/>
      <c r="GZ1909" s="488"/>
      <c r="HA1909" s="488"/>
      <c r="HB1909" s="488"/>
      <c r="HC1909" s="488"/>
      <c r="HD1909" s="488"/>
      <c r="HE1909" s="488"/>
      <c r="HF1909" s="488"/>
      <c r="HG1909" s="488"/>
      <c r="HH1909" s="488"/>
      <c r="HI1909" s="488"/>
      <c r="HJ1909" s="488"/>
      <c r="HK1909" s="488"/>
      <c r="HL1909" s="488"/>
      <c r="HM1909" s="488"/>
      <c r="HN1909" s="488"/>
      <c r="HO1909" s="488"/>
      <c r="HP1909" s="488"/>
      <c r="HQ1909" s="488"/>
      <c r="HR1909" s="488"/>
      <c r="HS1909" s="488"/>
      <c r="HT1909" s="488"/>
      <c r="HU1909" s="488"/>
      <c r="HV1909" s="488"/>
      <c r="HW1909" s="488"/>
      <c r="HX1909" s="488"/>
      <c r="HY1909" s="488"/>
      <c r="HZ1909" s="488"/>
      <c r="IA1909" s="488"/>
      <c r="IB1909" s="488"/>
      <c r="IC1909" s="488"/>
      <c r="ID1909" s="488"/>
      <c r="IE1909" s="488"/>
      <c r="IF1909" s="488"/>
      <c r="IG1909" s="488"/>
      <c r="IH1909" s="488"/>
    </row>
    <row r="1910" spans="1:242" hidden="1" x14ac:dyDescent="0.25">
      <c r="B1910" s="206">
        <v>201</v>
      </c>
      <c r="C1910" s="207">
        <v>44061</v>
      </c>
      <c r="D1910" s="449" t="s">
        <v>3687</v>
      </c>
      <c r="E1910" s="206" t="s">
        <v>3654</v>
      </c>
      <c r="F1910" s="206"/>
      <c r="G1910" s="208" t="s">
        <v>3667</v>
      </c>
      <c r="H1910" s="285"/>
      <c r="I1910" s="210">
        <v>38000</v>
      </c>
      <c r="J1910" s="434">
        <f t="shared" si="32"/>
        <v>8957587</v>
      </c>
      <c r="K1910" s="441" t="s">
        <v>3688</v>
      </c>
    </row>
    <row r="1911" spans="1:242" hidden="1" x14ac:dyDescent="0.25">
      <c r="B1911" s="206">
        <v>202</v>
      </c>
      <c r="C1911" s="207">
        <v>44061</v>
      </c>
      <c r="D1911" s="449" t="s">
        <v>3642</v>
      </c>
      <c r="E1911" s="206"/>
      <c r="F1911" s="206" t="s">
        <v>3655</v>
      </c>
      <c r="G1911" s="208" t="s">
        <v>2891</v>
      </c>
      <c r="H1911" s="285"/>
      <c r="I1911" s="210">
        <v>5388662</v>
      </c>
      <c r="J1911" s="434">
        <f t="shared" si="32"/>
        <v>3568925</v>
      </c>
      <c r="K1911" s="441" t="s">
        <v>3267</v>
      </c>
    </row>
    <row r="1912" spans="1:242" s="569" customFormat="1" hidden="1" x14ac:dyDescent="0.25">
      <c r="A1912" s="567"/>
      <c r="B1912" s="206">
        <v>203</v>
      </c>
      <c r="C1912" s="207">
        <v>44061</v>
      </c>
      <c r="D1912" s="449" t="s">
        <v>3643</v>
      </c>
      <c r="E1912" s="206" t="s">
        <v>3656</v>
      </c>
      <c r="F1912" s="206"/>
      <c r="G1912" s="208" t="s">
        <v>787</v>
      </c>
      <c r="H1912" s="285"/>
      <c r="I1912" s="478">
        <v>1000000</v>
      </c>
      <c r="J1912" s="434">
        <f t="shared" si="32"/>
        <v>2568925</v>
      </c>
      <c r="K1912" s="441" t="s">
        <v>3744</v>
      </c>
      <c r="L1912" s="568"/>
      <c r="M1912" s="567"/>
      <c r="N1912" s="568"/>
      <c r="O1912" s="568"/>
      <c r="P1912" s="568"/>
      <c r="Q1912" s="568"/>
      <c r="R1912" s="568"/>
      <c r="S1912" s="568"/>
      <c r="T1912" s="568"/>
      <c r="U1912" s="568"/>
      <c r="V1912" s="568"/>
      <c r="W1912" s="568"/>
      <c r="X1912" s="568"/>
      <c r="Y1912" s="568"/>
      <c r="Z1912" s="568"/>
      <c r="AA1912" s="568"/>
      <c r="AB1912" s="568"/>
      <c r="AC1912" s="568"/>
      <c r="AD1912" s="568"/>
      <c r="AE1912" s="568"/>
      <c r="AF1912" s="568"/>
      <c r="AG1912" s="568"/>
      <c r="AH1912" s="568"/>
      <c r="AI1912" s="568"/>
      <c r="AJ1912" s="567"/>
      <c r="AK1912" s="567"/>
      <c r="AL1912" s="567"/>
      <c r="AM1912" s="567"/>
      <c r="AN1912" s="567"/>
      <c r="AO1912" s="567"/>
      <c r="AP1912" s="567"/>
      <c r="AQ1912" s="567"/>
      <c r="AR1912" s="567"/>
      <c r="AS1912" s="567"/>
      <c r="AT1912" s="567"/>
      <c r="AU1912" s="567"/>
      <c r="AV1912" s="567"/>
      <c r="AW1912" s="567"/>
      <c r="AX1912" s="567"/>
      <c r="AY1912" s="567"/>
      <c r="AZ1912" s="567"/>
      <c r="BA1912" s="567"/>
      <c r="BB1912" s="567"/>
      <c r="BC1912" s="567"/>
      <c r="BD1912" s="567"/>
      <c r="BE1912" s="567"/>
      <c r="BF1912" s="567"/>
      <c r="BG1912" s="567"/>
      <c r="BH1912" s="567"/>
      <c r="BI1912" s="567"/>
      <c r="BJ1912" s="567"/>
      <c r="BK1912" s="567"/>
      <c r="BL1912" s="567"/>
      <c r="BM1912" s="567"/>
      <c r="BN1912" s="567"/>
      <c r="BO1912" s="567"/>
      <c r="BP1912" s="567"/>
      <c r="BQ1912" s="567"/>
      <c r="BR1912" s="567"/>
      <c r="BS1912" s="567"/>
      <c r="BT1912" s="567"/>
      <c r="BU1912" s="567"/>
      <c r="BV1912" s="567"/>
      <c r="BW1912" s="567"/>
      <c r="BX1912" s="567"/>
      <c r="BY1912" s="567"/>
      <c r="BZ1912" s="567"/>
      <c r="CA1912" s="567"/>
      <c r="CB1912" s="567"/>
      <c r="CC1912" s="567"/>
      <c r="CD1912" s="567"/>
      <c r="CE1912" s="567"/>
      <c r="CF1912" s="567"/>
      <c r="CG1912" s="567"/>
      <c r="CH1912" s="567"/>
      <c r="CI1912" s="567"/>
      <c r="CJ1912" s="567"/>
      <c r="CK1912" s="567"/>
      <c r="CL1912" s="567"/>
      <c r="CM1912" s="567"/>
      <c r="CN1912" s="567"/>
      <c r="CO1912" s="567"/>
      <c r="CP1912" s="567"/>
      <c r="CQ1912" s="567"/>
      <c r="CR1912" s="567"/>
      <c r="CS1912" s="567"/>
      <c r="CT1912" s="567"/>
      <c r="CU1912" s="567"/>
      <c r="CV1912" s="567"/>
      <c r="CW1912" s="567"/>
      <c r="CX1912" s="567"/>
      <c r="CY1912" s="567"/>
      <c r="CZ1912" s="567"/>
      <c r="DA1912" s="567"/>
      <c r="DB1912" s="567"/>
      <c r="DC1912" s="567"/>
      <c r="DD1912" s="567"/>
      <c r="DE1912" s="567"/>
      <c r="DF1912" s="567"/>
      <c r="DG1912" s="567"/>
      <c r="DH1912" s="567"/>
      <c r="DI1912" s="567"/>
      <c r="DJ1912" s="567"/>
      <c r="DK1912" s="567"/>
      <c r="DL1912" s="567"/>
      <c r="DM1912" s="567"/>
      <c r="DN1912" s="567"/>
      <c r="DO1912" s="567"/>
      <c r="DP1912" s="567"/>
      <c r="DQ1912" s="567"/>
      <c r="DR1912" s="567"/>
      <c r="DS1912" s="567"/>
      <c r="DT1912" s="567"/>
      <c r="DU1912" s="567"/>
      <c r="DV1912" s="567"/>
      <c r="DW1912" s="567"/>
      <c r="DX1912" s="567"/>
      <c r="DY1912" s="567"/>
      <c r="DZ1912" s="567"/>
      <c r="EA1912" s="567"/>
      <c r="EB1912" s="567"/>
      <c r="EC1912" s="567"/>
      <c r="ED1912" s="567"/>
      <c r="EE1912" s="567"/>
      <c r="EF1912" s="567"/>
      <c r="EG1912" s="567"/>
      <c r="EH1912" s="567"/>
      <c r="EI1912" s="567"/>
      <c r="EJ1912" s="567"/>
      <c r="EK1912" s="567"/>
      <c r="EL1912" s="567"/>
      <c r="EM1912" s="567"/>
      <c r="EN1912" s="567"/>
      <c r="EO1912" s="567"/>
      <c r="EP1912" s="567"/>
      <c r="EQ1912" s="567"/>
      <c r="ER1912" s="567"/>
      <c r="ES1912" s="567"/>
      <c r="ET1912" s="567"/>
      <c r="EU1912" s="567"/>
      <c r="EV1912" s="567"/>
      <c r="EW1912" s="567"/>
      <c r="EX1912" s="567"/>
      <c r="EY1912" s="567"/>
      <c r="EZ1912" s="567"/>
      <c r="FA1912" s="567"/>
      <c r="FB1912" s="567"/>
      <c r="FC1912" s="567"/>
      <c r="FD1912" s="567"/>
      <c r="FE1912" s="567"/>
      <c r="FF1912" s="567"/>
      <c r="FG1912" s="567"/>
      <c r="FH1912" s="567"/>
      <c r="FI1912" s="567"/>
      <c r="FJ1912" s="567"/>
      <c r="FK1912" s="567"/>
      <c r="FL1912" s="567"/>
      <c r="FM1912" s="567"/>
      <c r="FN1912" s="567"/>
      <c r="FO1912" s="567"/>
      <c r="FP1912" s="567"/>
      <c r="FQ1912" s="567"/>
      <c r="FR1912" s="567"/>
      <c r="FS1912" s="567"/>
      <c r="FT1912" s="567"/>
      <c r="FU1912" s="567"/>
      <c r="FV1912" s="567"/>
      <c r="FW1912" s="567"/>
      <c r="FX1912" s="567"/>
      <c r="FY1912" s="567"/>
      <c r="FZ1912" s="567"/>
      <c r="GA1912" s="567"/>
      <c r="GB1912" s="567"/>
      <c r="GC1912" s="567"/>
      <c r="GD1912" s="567"/>
      <c r="GE1912" s="567"/>
      <c r="GF1912" s="567"/>
      <c r="GG1912" s="567"/>
      <c r="GH1912" s="567"/>
      <c r="GI1912" s="567"/>
      <c r="GJ1912" s="567"/>
      <c r="GK1912" s="567"/>
      <c r="GL1912" s="567"/>
      <c r="GM1912" s="567"/>
      <c r="GN1912" s="567"/>
      <c r="GO1912" s="567"/>
      <c r="GP1912" s="567"/>
      <c r="GQ1912" s="567"/>
      <c r="GR1912" s="567"/>
      <c r="GS1912" s="567"/>
      <c r="GT1912" s="567"/>
      <c r="GU1912" s="567"/>
      <c r="GV1912" s="567"/>
      <c r="GW1912" s="567"/>
      <c r="GX1912" s="567"/>
      <c r="GY1912" s="567"/>
      <c r="GZ1912" s="567"/>
      <c r="HA1912" s="567"/>
      <c r="HB1912" s="567"/>
      <c r="HC1912" s="567"/>
      <c r="HD1912" s="567"/>
      <c r="HE1912" s="567"/>
      <c r="HF1912" s="567"/>
      <c r="HG1912" s="567"/>
      <c r="HH1912" s="567"/>
      <c r="HI1912" s="567"/>
      <c r="HJ1912" s="567"/>
      <c r="HK1912" s="567"/>
      <c r="HL1912" s="567"/>
      <c r="HM1912" s="567"/>
      <c r="HN1912" s="567"/>
      <c r="HO1912" s="567"/>
      <c r="HP1912" s="567"/>
      <c r="HQ1912" s="567"/>
      <c r="HR1912" s="567"/>
      <c r="HS1912" s="567"/>
      <c r="HT1912" s="567"/>
      <c r="HU1912" s="567"/>
      <c r="HV1912" s="567"/>
      <c r="HW1912" s="567"/>
      <c r="HX1912" s="567"/>
      <c r="HY1912" s="567"/>
      <c r="HZ1912" s="567"/>
      <c r="IA1912" s="567"/>
      <c r="IB1912" s="567"/>
      <c r="IC1912" s="567"/>
      <c r="ID1912" s="567"/>
      <c r="IE1912" s="567"/>
      <c r="IF1912" s="567"/>
      <c r="IG1912" s="567"/>
      <c r="IH1912" s="567"/>
    </row>
    <row r="1913" spans="1:242" hidden="1" x14ac:dyDescent="0.25">
      <c r="B1913" s="206">
        <v>204</v>
      </c>
      <c r="C1913" s="207">
        <v>44061</v>
      </c>
      <c r="D1913" s="449" t="s">
        <v>3659</v>
      </c>
      <c r="E1913" s="206"/>
      <c r="F1913" s="206" t="s">
        <v>3657</v>
      </c>
      <c r="G1913" s="208" t="s">
        <v>2875</v>
      </c>
      <c r="H1913" s="285"/>
      <c r="I1913" s="478">
        <v>227000</v>
      </c>
      <c r="J1913" s="434">
        <f t="shared" si="32"/>
        <v>2341925</v>
      </c>
      <c r="K1913" s="441" t="s">
        <v>3267</v>
      </c>
    </row>
    <row r="1914" spans="1:242" hidden="1" x14ac:dyDescent="0.25">
      <c r="B1914" s="206">
        <v>205</v>
      </c>
      <c r="C1914" s="207">
        <v>44062</v>
      </c>
      <c r="D1914" s="449" t="s">
        <v>3644</v>
      </c>
      <c r="E1914" s="206"/>
      <c r="F1914" s="206" t="s">
        <v>3658</v>
      </c>
      <c r="G1914" s="208" t="s">
        <v>3138</v>
      </c>
      <c r="H1914" s="285"/>
      <c r="I1914" s="478">
        <v>944000</v>
      </c>
      <c r="J1914" s="434">
        <f t="shared" si="32"/>
        <v>1397925</v>
      </c>
      <c r="K1914" s="441" t="s">
        <v>3267</v>
      </c>
    </row>
    <row r="1915" spans="1:242" hidden="1" x14ac:dyDescent="0.25">
      <c r="B1915" s="206">
        <v>206</v>
      </c>
      <c r="C1915" s="207">
        <v>44062</v>
      </c>
      <c r="D1915" s="449" t="s">
        <v>3645</v>
      </c>
      <c r="E1915" s="206"/>
      <c r="G1915" s="208" t="s">
        <v>3592</v>
      </c>
      <c r="H1915" s="285">
        <v>3000000</v>
      </c>
      <c r="I1915" s="478"/>
      <c r="J1915" s="434">
        <f t="shared" si="32"/>
        <v>4397925</v>
      </c>
      <c r="K1915" s="212" t="s">
        <v>3670</v>
      </c>
    </row>
    <row r="1916" spans="1:242" hidden="1" x14ac:dyDescent="0.25">
      <c r="B1916" s="206">
        <v>207</v>
      </c>
      <c r="C1916" s="207">
        <v>44062</v>
      </c>
      <c r="D1916" s="449" t="s">
        <v>3426</v>
      </c>
      <c r="E1916" s="206" t="s">
        <v>3660</v>
      </c>
      <c r="F1916" s="206" t="s">
        <v>3706</v>
      </c>
      <c r="G1916" s="208" t="s">
        <v>681</v>
      </c>
      <c r="H1916" s="285"/>
      <c r="I1916" s="478">
        <v>256000</v>
      </c>
      <c r="J1916" s="434">
        <f t="shared" si="32"/>
        <v>4141925</v>
      </c>
      <c r="K1916" s="212" t="s">
        <v>3684</v>
      </c>
    </row>
    <row r="1917" spans="1:242" hidden="1" x14ac:dyDescent="0.25">
      <c r="B1917" s="206">
        <v>208</v>
      </c>
      <c r="C1917" s="207">
        <v>44062</v>
      </c>
      <c r="D1917" s="449" t="s">
        <v>3646</v>
      </c>
      <c r="E1917" s="206"/>
      <c r="F1917" s="206" t="s">
        <v>3661</v>
      </c>
      <c r="G1917" s="208" t="s">
        <v>2875</v>
      </c>
      <c r="H1917" s="285"/>
      <c r="I1917" s="478">
        <v>57500</v>
      </c>
      <c r="J1917" s="434">
        <f t="shared" si="32"/>
        <v>4084425</v>
      </c>
      <c r="K1917" s="212" t="s">
        <v>3671</v>
      </c>
    </row>
    <row r="1918" spans="1:242" hidden="1" x14ac:dyDescent="0.25">
      <c r="B1918" s="206">
        <v>209</v>
      </c>
      <c r="C1918" s="207">
        <v>44063</v>
      </c>
      <c r="D1918" s="449" t="s">
        <v>3647</v>
      </c>
      <c r="E1918" s="206" t="s">
        <v>3662</v>
      </c>
      <c r="F1918" s="206" t="s">
        <v>3704</v>
      </c>
      <c r="G1918" s="208" t="s">
        <v>3306</v>
      </c>
      <c r="H1918" s="285"/>
      <c r="I1918" s="478">
        <v>300000</v>
      </c>
      <c r="J1918" s="434">
        <f t="shared" si="32"/>
        <v>3784425</v>
      </c>
      <c r="K1918" s="212" t="s">
        <v>3705</v>
      </c>
    </row>
    <row r="1919" spans="1:242" hidden="1" x14ac:dyDescent="0.25">
      <c r="B1919" s="206">
        <v>210</v>
      </c>
      <c r="C1919" s="207">
        <v>44063</v>
      </c>
      <c r="D1919" s="206" t="s">
        <v>3672</v>
      </c>
      <c r="E1919" s="206"/>
      <c r="F1919" s="206" t="s">
        <v>3675</v>
      </c>
      <c r="G1919" s="208" t="s">
        <v>1885</v>
      </c>
      <c r="H1919" s="285"/>
      <c r="I1919" s="478">
        <v>600000</v>
      </c>
      <c r="J1919" s="434">
        <f t="shared" si="32"/>
        <v>3184425</v>
      </c>
      <c r="K1919" s="212" t="s">
        <v>3267</v>
      </c>
    </row>
    <row r="1920" spans="1:242" s="569" customFormat="1" hidden="1" x14ac:dyDescent="0.25">
      <c r="A1920" s="567"/>
      <c r="B1920" s="206">
        <v>211</v>
      </c>
      <c r="C1920" s="207">
        <v>44063</v>
      </c>
      <c r="D1920" s="206" t="s">
        <v>3673</v>
      </c>
      <c r="E1920" s="206" t="s">
        <v>3676</v>
      </c>
      <c r="F1920" s="206"/>
      <c r="G1920" s="208" t="s">
        <v>561</v>
      </c>
      <c r="H1920" s="285"/>
      <c r="I1920" s="478">
        <v>799000</v>
      </c>
      <c r="J1920" s="434">
        <f t="shared" si="32"/>
        <v>2385425</v>
      </c>
      <c r="K1920" s="212" t="s">
        <v>3745</v>
      </c>
      <c r="L1920" s="568"/>
      <c r="M1920" s="567"/>
      <c r="N1920" s="568"/>
      <c r="O1920" s="568"/>
      <c r="P1920" s="568"/>
      <c r="Q1920" s="568"/>
      <c r="R1920" s="568"/>
      <c r="S1920" s="568"/>
      <c r="T1920" s="568"/>
      <c r="U1920" s="568"/>
      <c r="V1920" s="568"/>
      <c r="W1920" s="568"/>
      <c r="X1920" s="568"/>
      <c r="Y1920" s="568"/>
      <c r="Z1920" s="568"/>
      <c r="AA1920" s="568"/>
      <c r="AB1920" s="568"/>
      <c r="AC1920" s="568"/>
      <c r="AD1920" s="568"/>
      <c r="AE1920" s="568"/>
      <c r="AF1920" s="568"/>
      <c r="AG1920" s="568"/>
      <c r="AH1920" s="568"/>
      <c r="AI1920" s="568"/>
      <c r="AJ1920" s="567"/>
      <c r="AK1920" s="567"/>
      <c r="AL1920" s="567"/>
      <c r="AM1920" s="567"/>
      <c r="AN1920" s="567"/>
      <c r="AO1920" s="567"/>
      <c r="AP1920" s="567"/>
      <c r="AQ1920" s="567"/>
      <c r="AR1920" s="567"/>
      <c r="AS1920" s="567"/>
      <c r="AT1920" s="567"/>
      <c r="AU1920" s="567"/>
      <c r="AV1920" s="567"/>
      <c r="AW1920" s="567"/>
      <c r="AX1920" s="567"/>
      <c r="AY1920" s="567"/>
      <c r="AZ1920" s="567"/>
      <c r="BA1920" s="567"/>
      <c r="BB1920" s="567"/>
      <c r="BC1920" s="567"/>
      <c r="BD1920" s="567"/>
      <c r="BE1920" s="567"/>
      <c r="BF1920" s="567"/>
      <c r="BG1920" s="567"/>
      <c r="BH1920" s="567"/>
      <c r="BI1920" s="567"/>
      <c r="BJ1920" s="567"/>
      <c r="BK1920" s="567"/>
      <c r="BL1920" s="567"/>
      <c r="BM1920" s="567"/>
      <c r="BN1920" s="567"/>
      <c r="BO1920" s="567"/>
      <c r="BP1920" s="567"/>
      <c r="BQ1920" s="567"/>
      <c r="BR1920" s="567"/>
      <c r="BS1920" s="567"/>
      <c r="BT1920" s="567"/>
      <c r="BU1920" s="567"/>
      <c r="BV1920" s="567"/>
      <c r="BW1920" s="567"/>
      <c r="BX1920" s="567"/>
      <c r="BY1920" s="567"/>
      <c r="BZ1920" s="567"/>
      <c r="CA1920" s="567"/>
      <c r="CB1920" s="567"/>
      <c r="CC1920" s="567"/>
      <c r="CD1920" s="567"/>
      <c r="CE1920" s="567"/>
      <c r="CF1920" s="567"/>
      <c r="CG1920" s="567"/>
      <c r="CH1920" s="567"/>
      <c r="CI1920" s="567"/>
      <c r="CJ1920" s="567"/>
      <c r="CK1920" s="567"/>
      <c r="CL1920" s="567"/>
      <c r="CM1920" s="567"/>
      <c r="CN1920" s="567"/>
      <c r="CO1920" s="567"/>
      <c r="CP1920" s="567"/>
      <c r="CQ1920" s="567"/>
      <c r="CR1920" s="567"/>
      <c r="CS1920" s="567"/>
      <c r="CT1920" s="567"/>
      <c r="CU1920" s="567"/>
      <c r="CV1920" s="567"/>
      <c r="CW1920" s="567"/>
      <c r="CX1920" s="567"/>
      <c r="CY1920" s="567"/>
      <c r="CZ1920" s="567"/>
      <c r="DA1920" s="567"/>
      <c r="DB1920" s="567"/>
      <c r="DC1920" s="567"/>
      <c r="DD1920" s="567"/>
      <c r="DE1920" s="567"/>
      <c r="DF1920" s="567"/>
      <c r="DG1920" s="567"/>
      <c r="DH1920" s="567"/>
      <c r="DI1920" s="567"/>
      <c r="DJ1920" s="567"/>
      <c r="DK1920" s="567"/>
      <c r="DL1920" s="567"/>
      <c r="DM1920" s="567"/>
      <c r="DN1920" s="567"/>
      <c r="DO1920" s="567"/>
      <c r="DP1920" s="567"/>
      <c r="DQ1920" s="567"/>
      <c r="DR1920" s="567"/>
      <c r="DS1920" s="567"/>
      <c r="DT1920" s="567"/>
      <c r="DU1920" s="567"/>
      <c r="DV1920" s="567"/>
      <c r="DW1920" s="567"/>
      <c r="DX1920" s="567"/>
      <c r="DY1920" s="567"/>
      <c r="DZ1920" s="567"/>
      <c r="EA1920" s="567"/>
      <c r="EB1920" s="567"/>
      <c r="EC1920" s="567"/>
      <c r="ED1920" s="567"/>
      <c r="EE1920" s="567"/>
      <c r="EF1920" s="567"/>
      <c r="EG1920" s="567"/>
      <c r="EH1920" s="567"/>
      <c r="EI1920" s="567"/>
      <c r="EJ1920" s="567"/>
      <c r="EK1920" s="567"/>
      <c r="EL1920" s="567"/>
      <c r="EM1920" s="567"/>
      <c r="EN1920" s="567"/>
      <c r="EO1920" s="567"/>
      <c r="EP1920" s="567"/>
      <c r="EQ1920" s="567"/>
      <c r="ER1920" s="567"/>
      <c r="ES1920" s="567"/>
      <c r="ET1920" s="567"/>
      <c r="EU1920" s="567"/>
      <c r="EV1920" s="567"/>
      <c r="EW1920" s="567"/>
      <c r="EX1920" s="567"/>
      <c r="EY1920" s="567"/>
      <c r="EZ1920" s="567"/>
      <c r="FA1920" s="567"/>
      <c r="FB1920" s="567"/>
      <c r="FC1920" s="567"/>
      <c r="FD1920" s="567"/>
      <c r="FE1920" s="567"/>
      <c r="FF1920" s="567"/>
      <c r="FG1920" s="567"/>
      <c r="FH1920" s="567"/>
      <c r="FI1920" s="567"/>
      <c r="FJ1920" s="567"/>
      <c r="FK1920" s="567"/>
      <c r="FL1920" s="567"/>
      <c r="FM1920" s="567"/>
      <c r="FN1920" s="567"/>
      <c r="FO1920" s="567"/>
      <c r="FP1920" s="567"/>
      <c r="FQ1920" s="567"/>
      <c r="FR1920" s="567"/>
      <c r="FS1920" s="567"/>
      <c r="FT1920" s="567"/>
      <c r="FU1920" s="567"/>
      <c r="FV1920" s="567"/>
      <c r="FW1920" s="567"/>
      <c r="FX1920" s="567"/>
      <c r="FY1920" s="567"/>
      <c r="FZ1920" s="567"/>
      <c r="GA1920" s="567"/>
      <c r="GB1920" s="567"/>
      <c r="GC1920" s="567"/>
      <c r="GD1920" s="567"/>
      <c r="GE1920" s="567"/>
      <c r="GF1920" s="567"/>
      <c r="GG1920" s="567"/>
      <c r="GH1920" s="567"/>
      <c r="GI1920" s="567"/>
      <c r="GJ1920" s="567"/>
      <c r="GK1920" s="567"/>
      <c r="GL1920" s="567"/>
      <c r="GM1920" s="567"/>
      <c r="GN1920" s="567"/>
      <c r="GO1920" s="567"/>
      <c r="GP1920" s="567"/>
      <c r="GQ1920" s="567"/>
      <c r="GR1920" s="567"/>
      <c r="GS1920" s="567"/>
      <c r="GT1920" s="567"/>
      <c r="GU1920" s="567"/>
      <c r="GV1920" s="567"/>
      <c r="GW1920" s="567"/>
      <c r="GX1920" s="567"/>
      <c r="GY1920" s="567"/>
      <c r="GZ1920" s="567"/>
      <c r="HA1920" s="567"/>
      <c r="HB1920" s="567"/>
      <c r="HC1920" s="567"/>
      <c r="HD1920" s="567"/>
      <c r="HE1920" s="567"/>
      <c r="HF1920" s="567"/>
      <c r="HG1920" s="567"/>
      <c r="HH1920" s="567"/>
      <c r="HI1920" s="567"/>
      <c r="HJ1920" s="567"/>
      <c r="HK1920" s="567"/>
      <c r="HL1920" s="567"/>
      <c r="HM1920" s="567"/>
      <c r="HN1920" s="567"/>
      <c r="HO1920" s="567"/>
      <c r="HP1920" s="567"/>
      <c r="HQ1920" s="567"/>
      <c r="HR1920" s="567"/>
      <c r="HS1920" s="567"/>
      <c r="HT1920" s="567"/>
      <c r="HU1920" s="567"/>
      <c r="HV1920" s="567"/>
      <c r="HW1920" s="567"/>
      <c r="HX1920" s="567"/>
      <c r="HY1920" s="567"/>
      <c r="HZ1920" s="567"/>
      <c r="IA1920" s="567"/>
      <c r="IB1920" s="567"/>
      <c r="IC1920" s="567"/>
      <c r="ID1920" s="567"/>
      <c r="IE1920" s="567"/>
      <c r="IF1920" s="567"/>
      <c r="IG1920" s="567"/>
      <c r="IH1920" s="567"/>
    </row>
    <row r="1921" spans="1:242" hidden="1" x14ac:dyDescent="0.25">
      <c r="B1921" s="206">
        <v>212</v>
      </c>
      <c r="C1921" s="207">
        <v>44064</v>
      </c>
      <c r="D1921" s="206" t="s">
        <v>3674</v>
      </c>
      <c r="E1921" s="206"/>
      <c r="F1921" s="206" t="s">
        <v>3677</v>
      </c>
      <c r="G1921" s="208" t="s">
        <v>2943</v>
      </c>
      <c r="H1921" s="285">
        <v>122800</v>
      </c>
      <c r="I1921" s="478"/>
      <c r="J1921" s="434">
        <f t="shared" si="32"/>
        <v>2508225</v>
      </c>
      <c r="K1921" s="212" t="s">
        <v>3678</v>
      </c>
    </row>
    <row r="1922" spans="1:242" hidden="1" x14ac:dyDescent="0.25">
      <c r="B1922" s="206">
        <v>213</v>
      </c>
      <c r="C1922" s="207">
        <v>44064</v>
      </c>
      <c r="D1922" s="206" t="s">
        <v>3699</v>
      </c>
      <c r="E1922" s="206"/>
      <c r="F1922" s="206" t="s">
        <v>3679</v>
      </c>
      <c r="G1922" s="208" t="s">
        <v>561</v>
      </c>
      <c r="H1922" s="285">
        <v>76561</v>
      </c>
      <c r="I1922" s="478"/>
      <c r="J1922" s="434">
        <f t="shared" si="32"/>
        <v>2584786</v>
      </c>
      <c r="K1922" s="212" t="s">
        <v>3681</v>
      </c>
    </row>
    <row r="1923" spans="1:242" hidden="1" x14ac:dyDescent="0.25">
      <c r="B1923" s="206">
        <v>214</v>
      </c>
      <c r="C1923" s="207">
        <v>44064</v>
      </c>
      <c r="D1923" s="206" t="s">
        <v>3683</v>
      </c>
      <c r="E1923" s="206"/>
      <c r="F1923" s="206" t="s">
        <v>3680</v>
      </c>
      <c r="G1923" s="208" t="s">
        <v>2933</v>
      </c>
      <c r="H1923" s="285"/>
      <c r="I1923" s="478">
        <v>188750</v>
      </c>
      <c r="J1923" s="434">
        <f t="shared" si="32"/>
        <v>2396036</v>
      </c>
      <c r="K1923" s="212" t="s">
        <v>3682</v>
      </c>
    </row>
    <row r="1924" spans="1:242" s="572" customFormat="1" hidden="1" x14ac:dyDescent="0.25">
      <c r="B1924" s="245">
        <v>215</v>
      </c>
      <c r="C1924" s="479">
        <v>44065</v>
      </c>
      <c r="D1924" s="245" t="s">
        <v>3685</v>
      </c>
      <c r="E1924" s="245"/>
      <c r="F1924" s="245" t="s">
        <v>3686</v>
      </c>
      <c r="G1924" s="266" t="s">
        <v>1885</v>
      </c>
      <c r="H1924" s="313"/>
      <c r="I1924" s="209">
        <v>77770</v>
      </c>
      <c r="J1924" s="434">
        <f t="shared" si="32"/>
        <v>2318266</v>
      </c>
      <c r="K1924" s="480" t="s">
        <v>3682</v>
      </c>
      <c r="L1924" s="573"/>
      <c r="N1924" s="573"/>
      <c r="O1924" s="573"/>
      <c r="P1924" s="573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  <c r="AA1924" s="573"/>
      <c r="AB1924" s="573"/>
      <c r="AC1924" s="573"/>
      <c r="AD1924" s="573"/>
      <c r="AE1924" s="573"/>
      <c r="AF1924" s="573"/>
      <c r="AG1924" s="573"/>
      <c r="AH1924" s="573"/>
      <c r="AI1924" s="573"/>
    </row>
    <row r="1925" spans="1:242" hidden="1" x14ac:dyDescent="0.25">
      <c r="B1925" s="206">
        <v>216</v>
      </c>
      <c r="C1925" s="207">
        <v>44065</v>
      </c>
      <c r="D1925" s="206" t="s">
        <v>3689</v>
      </c>
      <c r="E1925" s="206"/>
      <c r="F1925" s="206" t="s">
        <v>3703</v>
      </c>
      <c r="G1925" s="208" t="s">
        <v>3690</v>
      </c>
      <c r="H1925" s="285"/>
      <c r="I1925" s="210">
        <v>20000</v>
      </c>
      <c r="J1925" s="434">
        <f t="shared" si="32"/>
        <v>2298266</v>
      </c>
      <c r="K1925" s="212" t="s">
        <v>3691</v>
      </c>
    </row>
    <row r="1926" spans="1:242" hidden="1" x14ac:dyDescent="0.25">
      <c r="B1926" s="245">
        <v>217</v>
      </c>
      <c r="C1926" s="207">
        <v>44065</v>
      </c>
      <c r="D1926" s="206" t="s">
        <v>3701</v>
      </c>
      <c r="E1926" s="206"/>
      <c r="F1926" s="206" t="s">
        <v>3704</v>
      </c>
      <c r="G1926" s="208" t="s">
        <v>3306</v>
      </c>
      <c r="H1926" s="285"/>
      <c r="I1926" s="210">
        <v>415900</v>
      </c>
      <c r="J1926" s="434">
        <f t="shared" si="32"/>
        <v>1882366</v>
      </c>
      <c r="K1926" s="212" t="s">
        <v>3702</v>
      </c>
    </row>
    <row r="1927" spans="1:242" hidden="1" x14ac:dyDescent="0.25">
      <c r="B1927" s="206">
        <v>218</v>
      </c>
      <c r="C1927" s="207">
        <v>44065</v>
      </c>
      <c r="D1927" s="206" t="s">
        <v>3708</v>
      </c>
      <c r="E1927" s="206" t="s">
        <v>3707</v>
      </c>
      <c r="F1927" s="206"/>
      <c r="G1927" s="208" t="s">
        <v>3741</v>
      </c>
      <c r="H1927" s="285"/>
      <c r="I1927" s="210">
        <v>1000000</v>
      </c>
      <c r="J1927" s="434">
        <f t="shared" si="32"/>
        <v>882366</v>
      </c>
      <c r="K1927" s="212" t="s">
        <v>3746</v>
      </c>
    </row>
    <row r="1928" spans="1:242" s="566" customFormat="1" hidden="1" x14ac:dyDescent="0.25">
      <c r="A1928" s="488"/>
      <c r="B1928" s="481">
        <v>219</v>
      </c>
      <c r="C1928" s="428">
        <v>44067</v>
      </c>
      <c r="D1928" s="429" t="s">
        <v>3709</v>
      </c>
      <c r="E1928" s="429"/>
      <c r="F1928" s="429"/>
      <c r="G1928" s="430"/>
      <c r="H1928" s="427">
        <v>14918634</v>
      </c>
      <c r="I1928" s="431"/>
      <c r="J1928" s="444">
        <f t="shared" si="32"/>
        <v>15801000</v>
      </c>
      <c r="K1928" s="446" t="s">
        <v>3695</v>
      </c>
      <c r="L1928" s="530"/>
      <c r="M1928" s="488"/>
      <c r="N1928" s="530"/>
      <c r="O1928" s="530"/>
      <c r="P1928" s="530"/>
      <c r="Q1928" s="530"/>
      <c r="R1928" s="530"/>
      <c r="S1928" s="530"/>
      <c r="T1928" s="530"/>
      <c r="U1928" s="530"/>
      <c r="V1928" s="530"/>
      <c r="W1928" s="530"/>
      <c r="X1928" s="530"/>
      <c r="Y1928" s="530"/>
      <c r="Z1928" s="530"/>
      <c r="AA1928" s="530"/>
      <c r="AB1928" s="530"/>
      <c r="AC1928" s="530"/>
      <c r="AD1928" s="530"/>
      <c r="AE1928" s="530"/>
      <c r="AF1928" s="530"/>
      <c r="AG1928" s="530"/>
      <c r="AH1928" s="530"/>
      <c r="AI1928" s="530"/>
      <c r="AJ1928" s="488"/>
      <c r="AK1928" s="488"/>
      <c r="AL1928" s="488"/>
      <c r="AM1928" s="488"/>
      <c r="AN1928" s="488"/>
      <c r="AO1928" s="488"/>
      <c r="AP1928" s="488"/>
      <c r="AQ1928" s="488"/>
      <c r="AR1928" s="488"/>
      <c r="AS1928" s="488"/>
      <c r="AT1928" s="488"/>
      <c r="AU1928" s="488"/>
      <c r="AV1928" s="488"/>
      <c r="AW1928" s="488"/>
      <c r="AX1928" s="488"/>
      <c r="AY1928" s="488"/>
      <c r="AZ1928" s="488"/>
      <c r="BA1928" s="488"/>
      <c r="BB1928" s="488"/>
      <c r="BC1928" s="488"/>
      <c r="BD1928" s="488"/>
      <c r="BE1928" s="488"/>
      <c r="BF1928" s="488"/>
      <c r="BG1928" s="488"/>
      <c r="BH1928" s="488"/>
      <c r="BI1928" s="488"/>
      <c r="BJ1928" s="488"/>
      <c r="BK1928" s="488"/>
      <c r="BL1928" s="488"/>
      <c r="BM1928" s="488"/>
      <c r="BN1928" s="488"/>
      <c r="BO1928" s="488"/>
      <c r="BP1928" s="488"/>
      <c r="BQ1928" s="488"/>
      <c r="BR1928" s="488"/>
      <c r="BS1928" s="488"/>
      <c r="BT1928" s="488"/>
      <c r="BU1928" s="488"/>
      <c r="BV1928" s="488"/>
      <c r="BW1928" s="488"/>
      <c r="BX1928" s="488"/>
      <c r="BY1928" s="488"/>
      <c r="BZ1928" s="488"/>
      <c r="CA1928" s="488"/>
      <c r="CB1928" s="488"/>
      <c r="CC1928" s="488"/>
      <c r="CD1928" s="488"/>
      <c r="CE1928" s="488"/>
      <c r="CF1928" s="488"/>
      <c r="CG1928" s="488"/>
      <c r="CH1928" s="488"/>
      <c r="CI1928" s="488"/>
      <c r="CJ1928" s="488"/>
      <c r="CK1928" s="488"/>
      <c r="CL1928" s="488"/>
      <c r="CM1928" s="488"/>
      <c r="CN1928" s="488"/>
      <c r="CO1928" s="488"/>
      <c r="CP1928" s="488"/>
      <c r="CQ1928" s="488"/>
      <c r="CR1928" s="488"/>
      <c r="CS1928" s="488"/>
      <c r="CT1928" s="488"/>
      <c r="CU1928" s="488"/>
      <c r="CV1928" s="488"/>
      <c r="CW1928" s="488"/>
      <c r="CX1928" s="488"/>
      <c r="CY1928" s="488"/>
      <c r="CZ1928" s="488"/>
      <c r="DA1928" s="488"/>
      <c r="DB1928" s="488"/>
      <c r="DC1928" s="488"/>
      <c r="DD1928" s="488"/>
      <c r="DE1928" s="488"/>
      <c r="DF1928" s="488"/>
      <c r="DG1928" s="488"/>
      <c r="DH1928" s="488"/>
      <c r="DI1928" s="488"/>
      <c r="DJ1928" s="488"/>
      <c r="DK1928" s="488"/>
      <c r="DL1928" s="488"/>
      <c r="DM1928" s="488"/>
      <c r="DN1928" s="488"/>
      <c r="DO1928" s="488"/>
      <c r="DP1928" s="488"/>
      <c r="DQ1928" s="488"/>
      <c r="DR1928" s="488"/>
      <c r="DS1928" s="488"/>
      <c r="DT1928" s="488"/>
      <c r="DU1928" s="488"/>
      <c r="DV1928" s="488"/>
      <c r="DW1928" s="488"/>
      <c r="DX1928" s="488"/>
      <c r="DY1928" s="488"/>
      <c r="DZ1928" s="488"/>
      <c r="EA1928" s="488"/>
      <c r="EB1928" s="488"/>
      <c r="EC1928" s="488"/>
      <c r="ED1928" s="488"/>
      <c r="EE1928" s="488"/>
      <c r="EF1928" s="488"/>
      <c r="EG1928" s="488"/>
      <c r="EH1928" s="488"/>
      <c r="EI1928" s="488"/>
      <c r="EJ1928" s="488"/>
      <c r="EK1928" s="488"/>
      <c r="EL1928" s="488"/>
      <c r="EM1928" s="488"/>
      <c r="EN1928" s="488"/>
      <c r="EO1928" s="488"/>
      <c r="EP1928" s="488"/>
      <c r="EQ1928" s="488"/>
      <c r="ER1928" s="488"/>
      <c r="ES1928" s="488"/>
      <c r="ET1928" s="488"/>
      <c r="EU1928" s="488"/>
      <c r="EV1928" s="488"/>
      <c r="EW1928" s="488"/>
      <c r="EX1928" s="488"/>
      <c r="EY1928" s="488"/>
      <c r="EZ1928" s="488"/>
      <c r="FA1928" s="488"/>
      <c r="FB1928" s="488"/>
      <c r="FC1928" s="488"/>
      <c r="FD1928" s="488"/>
      <c r="FE1928" s="488"/>
      <c r="FF1928" s="488"/>
      <c r="FG1928" s="488"/>
      <c r="FH1928" s="488"/>
      <c r="FI1928" s="488"/>
      <c r="FJ1928" s="488"/>
      <c r="FK1928" s="488"/>
      <c r="FL1928" s="488"/>
      <c r="FM1928" s="488"/>
      <c r="FN1928" s="488"/>
      <c r="FO1928" s="488"/>
      <c r="FP1928" s="488"/>
      <c r="FQ1928" s="488"/>
      <c r="FR1928" s="488"/>
      <c r="FS1928" s="488"/>
      <c r="FT1928" s="488"/>
      <c r="FU1928" s="488"/>
      <c r="FV1928" s="488"/>
      <c r="FW1928" s="488"/>
      <c r="FX1928" s="488"/>
      <c r="FY1928" s="488"/>
      <c r="FZ1928" s="488"/>
      <c r="GA1928" s="488"/>
      <c r="GB1928" s="488"/>
      <c r="GC1928" s="488"/>
      <c r="GD1928" s="488"/>
      <c r="GE1928" s="488"/>
      <c r="GF1928" s="488"/>
      <c r="GG1928" s="488"/>
      <c r="GH1928" s="488"/>
      <c r="GI1928" s="488"/>
      <c r="GJ1928" s="488"/>
      <c r="GK1928" s="488"/>
      <c r="GL1928" s="488"/>
      <c r="GM1928" s="488"/>
      <c r="GN1928" s="488"/>
      <c r="GO1928" s="488"/>
      <c r="GP1928" s="488"/>
      <c r="GQ1928" s="488"/>
      <c r="GR1928" s="488"/>
      <c r="GS1928" s="488"/>
      <c r="GT1928" s="488"/>
      <c r="GU1928" s="488"/>
      <c r="GV1928" s="488"/>
      <c r="GW1928" s="488"/>
      <c r="GX1928" s="488"/>
      <c r="GY1928" s="488"/>
      <c r="GZ1928" s="488"/>
      <c r="HA1928" s="488"/>
      <c r="HB1928" s="488"/>
      <c r="HC1928" s="488"/>
      <c r="HD1928" s="488"/>
      <c r="HE1928" s="488"/>
      <c r="HF1928" s="488"/>
      <c r="HG1928" s="488"/>
      <c r="HH1928" s="488"/>
      <c r="HI1928" s="488"/>
      <c r="HJ1928" s="488"/>
      <c r="HK1928" s="488"/>
      <c r="HL1928" s="488"/>
      <c r="HM1928" s="488"/>
      <c r="HN1928" s="488"/>
      <c r="HO1928" s="488"/>
      <c r="HP1928" s="488"/>
      <c r="HQ1928" s="488"/>
      <c r="HR1928" s="488"/>
      <c r="HS1928" s="488"/>
      <c r="HT1928" s="488"/>
      <c r="HU1928" s="488"/>
      <c r="HV1928" s="488"/>
      <c r="HW1928" s="488"/>
      <c r="HX1928" s="488"/>
      <c r="HY1928" s="488"/>
      <c r="HZ1928" s="488"/>
      <c r="IA1928" s="488"/>
      <c r="IB1928" s="488"/>
      <c r="IC1928" s="488"/>
      <c r="ID1928" s="488"/>
      <c r="IE1928" s="488"/>
      <c r="IF1928" s="488"/>
      <c r="IG1928" s="488"/>
      <c r="IH1928" s="488"/>
    </row>
    <row r="1929" spans="1:242" hidden="1" x14ac:dyDescent="0.25">
      <c r="B1929" s="206">
        <v>220</v>
      </c>
      <c r="C1929" s="207">
        <v>44067</v>
      </c>
      <c r="D1929" s="206" t="s">
        <v>3710</v>
      </c>
      <c r="E1929" s="206" t="s">
        <v>3711</v>
      </c>
      <c r="F1929" s="206" t="s">
        <v>3712</v>
      </c>
      <c r="G1929" s="208" t="s">
        <v>2928</v>
      </c>
      <c r="H1929" s="285"/>
      <c r="I1929" s="210">
        <v>450000</v>
      </c>
      <c r="J1929" s="434">
        <f t="shared" si="32"/>
        <v>15351000</v>
      </c>
      <c r="K1929" s="212" t="s">
        <v>3724</v>
      </c>
    </row>
    <row r="1930" spans="1:242" hidden="1" x14ac:dyDescent="0.25">
      <c r="B1930" s="245">
        <v>221</v>
      </c>
      <c r="C1930" s="207">
        <v>44067</v>
      </c>
      <c r="D1930" s="206" t="s">
        <v>3713</v>
      </c>
      <c r="E1930" s="206"/>
      <c r="F1930" s="206" t="s">
        <v>3714</v>
      </c>
      <c r="G1930" s="208" t="s">
        <v>2960</v>
      </c>
      <c r="H1930" s="285">
        <v>324700</v>
      </c>
      <c r="I1930" s="210"/>
      <c r="J1930" s="434">
        <f t="shared" si="32"/>
        <v>15675700</v>
      </c>
      <c r="K1930" s="212" t="s">
        <v>3725</v>
      </c>
    </row>
    <row r="1931" spans="1:242" hidden="1" x14ac:dyDescent="0.25">
      <c r="B1931" s="206">
        <v>222</v>
      </c>
      <c r="C1931" s="207">
        <v>44067</v>
      </c>
      <c r="D1931" s="206" t="s">
        <v>3715</v>
      </c>
      <c r="E1931" s="206"/>
      <c r="F1931" s="206" t="s">
        <v>3716</v>
      </c>
      <c r="G1931" s="208" t="s">
        <v>2960</v>
      </c>
      <c r="H1931" s="285"/>
      <c r="I1931" s="210">
        <v>367760</v>
      </c>
      <c r="J1931" s="434">
        <f t="shared" si="32"/>
        <v>15307940</v>
      </c>
      <c r="K1931" s="212" t="s">
        <v>3267</v>
      </c>
    </row>
    <row r="1932" spans="1:242" hidden="1" x14ac:dyDescent="0.25">
      <c r="B1932" s="245">
        <v>223</v>
      </c>
      <c r="C1932" s="207">
        <v>44067</v>
      </c>
      <c r="D1932" s="206" t="s">
        <v>3717</v>
      </c>
      <c r="E1932" s="206" t="s">
        <v>3718</v>
      </c>
      <c r="F1932" s="206" t="s">
        <v>3790</v>
      </c>
      <c r="G1932" s="208" t="s">
        <v>2960</v>
      </c>
      <c r="H1932" s="285"/>
      <c r="I1932" s="475">
        <v>1500000</v>
      </c>
      <c r="J1932" s="434">
        <f t="shared" si="32"/>
        <v>13807940</v>
      </c>
      <c r="K1932" s="212" t="s">
        <v>3794</v>
      </c>
    </row>
    <row r="1933" spans="1:242" hidden="1" x14ac:dyDescent="0.25">
      <c r="B1933" s="206">
        <v>224</v>
      </c>
      <c r="C1933" s="207">
        <v>44068</v>
      </c>
      <c r="D1933" s="206" t="s">
        <v>3719</v>
      </c>
      <c r="E1933" s="206" t="s">
        <v>3720</v>
      </c>
      <c r="F1933" s="206" t="s">
        <v>3721</v>
      </c>
      <c r="G1933" s="208" t="s">
        <v>2943</v>
      </c>
      <c r="H1933" s="285"/>
      <c r="I1933" s="210">
        <v>3843000</v>
      </c>
      <c r="J1933" s="434">
        <f t="shared" si="32"/>
        <v>9964940</v>
      </c>
      <c r="K1933" s="212" t="s">
        <v>3726</v>
      </c>
    </row>
    <row r="1934" spans="1:242" hidden="1" x14ac:dyDescent="0.25">
      <c r="B1934" s="245">
        <v>225</v>
      </c>
      <c r="C1934" s="207">
        <v>44068</v>
      </c>
      <c r="D1934" s="206" t="s">
        <v>3723</v>
      </c>
      <c r="E1934" s="206"/>
      <c r="F1934" s="206"/>
      <c r="G1934" s="208" t="s">
        <v>3722</v>
      </c>
      <c r="H1934" s="285">
        <v>6000000</v>
      </c>
      <c r="I1934" s="210"/>
      <c r="J1934" s="434">
        <f t="shared" si="32"/>
        <v>15964940</v>
      </c>
      <c r="K1934" s="212" t="s">
        <v>3727</v>
      </c>
    </row>
    <row r="1935" spans="1:242" s="565" customFormat="1" hidden="1" x14ac:dyDescent="0.25">
      <c r="A1935" s="451"/>
      <c r="B1935" s="377">
        <v>226</v>
      </c>
      <c r="C1935" s="482">
        <v>44070</v>
      </c>
      <c r="D1935" s="377" t="s">
        <v>3728</v>
      </c>
      <c r="E1935" s="377" t="s">
        <v>3729</v>
      </c>
      <c r="F1935" s="377" t="s">
        <v>3832</v>
      </c>
      <c r="G1935" s="437" t="s">
        <v>263</v>
      </c>
      <c r="H1935" s="363"/>
      <c r="I1935" s="448">
        <v>410000</v>
      </c>
      <c r="J1935" s="434">
        <f t="shared" si="32"/>
        <v>15554940</v>
      </c>
      <c r="K1935" s="440" t="s">
        <v>3845</v>
      </c>
      <c r="L1935" s="380"/>
      <c r="M1935" s="451"/>
      <c r="N1935" s="380"/>
      <c r="O1935" s="380"/>
      <c r="P1935" s="380"/>
      <c r="Q1935" s="380"/>
      <c r="R1935" s="380"/>
      <c r="S1935" s="380"/>
      <c r="T1935" s="380"/>
      <c r="U1935" s="380"/>
      <c r="V1935" s="380"/>
      <c r="W1935" s="380"/>
      <c r="X1935" s="380"/>
      <c r="Y1935" s="380"/>
      <c r="Z1935" s="380"/>
      <c r="AA1935" s="380"/>
      <c r="AB1935" s="380"/>
      <c r="AC1935" s="380"/>
      <c r="AD1935" s="380"/>
      <c r="AE1935" s="380"/>
      <c r="AF1935" s="380"/>
      <c r="AG1935" s="380"/>
      <c r="AH1935" s="380"/>
      <c r="AI1935" s="380"/>
      <c r="AJ1935" s="451"/>
      <c r="AK1935" s="451"/>
      <c r="AL1935" s="451"/>
      <c r="AM1935" s="451"/>
      <c r="AN1935" s="451"/>
      <c r="AO1935" s="451"/>
      <c r="AP1935" s="451"/>
      <c r="AQ1935" s="451"/>
      <c r="AR1935" s="451"/>
      <c r="AS1935" s="451"/>
      <c r="AT1935" s="451"/>
      <c r="AU1935" s="451"/>
      <c r="AV1935" s="451"/>
      <c r="AW1935" s="451"/>
      <c r="AX1935" s="451"/>
      <c r="AY1935" s="451"/>
      <c r="AZ1935" s="451"/>
      <c r="BA1935" s="451"/>
      <c r="BB1935" s="451"/>
      <c r="BC1935" s="451"/>
      <c r="BD1935" s="451"/>
      <c r="BE1935" s="451"/>
      <c r="BF1935" s="451"/>
      <c r="BG1935" s="451"/>
      <c r="BH1935" s="451"/>
      <c r="BI1935" s="451"/>
      <c r="BJ1935" s="451"/>
      <c r="BK1935" s="451"/>
      <c r="BL1935" s="451"/>
      <c r="BM1935" s="451"/>
      <c r="BN1935" s="451"/>
      <c r="BO1935" s="451"/>
      <c r="BP1935" s="451"/>
      <c r="BQ1935" s="451"/>
      <c r="BR1935" s="451"/>
      <c r="BS1935" s="451"/>
      <c r="BT1935" s="451"/>
      <c r="BU1935" s="451"/>
      <c r="BV1935" s="451"/>
      <c r="BW1935" s="451"/>
      <c r="BX1935" s="451"/>
      <c r="BY1935" s="451"/>
      <c r="BZ1935" s="451"/>
      <c r="CA1935" s="451"/>
      <c r="CB1935" s="451"/>
      <c r="CC1935" s="451"/>
      <c r="CD1935" s="451"/>
      <c r="CE1935" s="451"/>
      <c r="CF1935" s="451"/>
      <c r="CG1935" s="451"/>
      <c r="CH1935" s="451"/>
      <c r="CI1935" s="451"/>
      <c r="CJ1935" s="451"/>
      <c r="CK1935" s="451"/>
      <c r="CL1935" s="451"/>
      <c r="CM1935" s="451"/>
      <c r="CN1935" s="451"/>
      <c r="CO1935" s="451"/>
      <c r="CP1935" s="451"/>
      <c r="CQ1935" s="451"/>
      <c r="CR1935" s="451"/>
      <c r="CS1935" s="451"/>
      <c r="CT1935" s="451"/>
      <c r="CU1935" s="451"/>
      <c r="CV1935" s="451"/>
      <c r="CW1935" s="451"/>
      <c r="CX1935" s="451"/>
      <c r="CY1935" s="451"/>
      <c r="CZ1935" s="451"/>
      <c r="DA1935" s="451"/>
      <c r="DB1935" s="451"/>
      <c r="DC1935" s="451"/>
      <c r="DD1935" s="451"/>
      <c r="DE1935" s="451"/>
      <c r="DF1935" s="451"/>
      <c r="DG1935" s="451"/>
      <c r="DH1935" s="451"/>
      <c r="DI1935" s="451"/>
      <c r="DJ1935" s="451"/>
      <c r="DK1935" s="451"/>
      <c r="DL1935" s="451"/>
      <c r="DM1935" s="451"/>
      <c r="DN1935" s="451"/>
      <c r="DO1935" s="451"/>
      <c r="DP1935" s="451"/>
      <c r="DQ1935" s="451"/>
      <c r="DR1935" s="451"/>
      <c r="DS1935" s="451"/>
      <c r="DT1935" s="451"/>
      <c r="DU1935" s="451"/>
      <c r="DV1935" s="451"/>
      <c r="DW1935" s="451"/>
      <c r="DX1935" s="451"/>
      <c r="DY1935" s="451"/>
      <c r="DZ1935" s="451"/>
      <c r="EA1935" s="451"/>
      <c r="EB1935" s="451"/>
      <c r="EC1935" s="451"/>
      <c r="ED1935" s="451"/>
      <c r="EE1935" s="451"/>
      <c r="EF1935" s="451"/>
      <c r="EG1935" s="451"/>
      <c r="EH1935" s="451"/>
      <c r="EI1935" s="451"/>
      <c r="EJ1935" s="451"/>
      <c r="EK1935" s="451"/>
      <c r="EL1935" s="451"/>
      <c r="EM1935" s="451"/>
      <c r="EN1935" s="451"/>
      <c r="EO1935" s="451"/>
      <c r="EP1935" s="451"/>
      <c r="EQ1935" s="451"/>
      <c r="ER1935" s="451"/>
      <c r="ES1935" s="451"/>
      <c r="ET1935" s="451"/>
      <c r="EU1935" s="451"/>
      <c r="EV1935" s="451"/>
      <c r="EW1935" s="451"/>
      <c r="EX1935" s="451"/>
      <c r="EY1935" s="451"/>
      <c r="EZ1935" s="451"/>
      <c r="FA1935" s="451"/>
      <c r="FB1935" s="451"/>
      <c r="FC1935" s="451"/>
      <c r="FD1935" s="451"/>
      <c r="FE1935" s="451"/>
      <c r="FF1935" s="451"/>
      <c r="FG1935" s="451"/>
      <c r="FH1935" s="451"/>
      <c r="FI1935" s="451"/>
      <c r="FJ1935" s="451"/>
      <c r="FK1935" s="451"/>
      <c r="FL1935" s="451"/>
      <c r="FM1935" s="451"/>
      <c r="FN1935" s="451"/>
      <c r="FO1935" s="451"/>
      <c r="FP1935" s="451"/>
      <c r="FQ1935" s="451"/>
      <c r="FR1935" s="451"/>
      <c r="FS1935" s="451"/>
      <c r="FT1935" s="451"/>
      <c r="FU1935" s="451"/>
      <c r="FV1935" s="451"/>
      <c r="FW1935" s="451"/>
      <c r="FX1935" s="451"/>
      <c r="FY1935" s="451"/>
      <c r="FZ1935" s="451"/>
      <c r="GA1935" s="451"/>
      <c r="GB1935" s="451"/>
      <c r="GC1935" s="451"/>
      <c r="GD1935" s="451"/>
      <c r="GE1935" s="451"/>
      <c r="GF1935" s="451"/>
      <c r="GG1935" s="451"/>
      <c r="GH1935" s="451"/>
      <c r="GI1935" s="451"/>
      <c r="GJ1935" s="451"/>
      <c r="GK1935" s="451"/>
      <c r="GL1935" s="451"/>
      <c r="GM1935" s="451"/>
      <c r="GN1935" s="451"/>
      <c r="GO1935" s="451"/>
      <c r="GP1935" s="451"/>
      <c r="GQ1935" s="451"/>
      <c r="GR1935" s="451"/>
      <c r="GS1935" s="451"/>
      <c r="GT1935" s="451"/>
      <c r="GU1935" s="451"/>
      <c r="GV1935" s="451"/>
      <c r="GW1935" s="451"/>
      <c r="GX1935" s="451"/>
      <c r="GY1935" s="451"/>
      <c r="GZ1935" s="451"/>
      <c r="HA1935" s="451"/>
      <c r="HB1935" s="451"/>
      <c r="HC1935" s="451"/>
      <c r="HD1935" s="451"/>
      <c r="HE1935" s="451"/>
      <c r="HF1935" s="451"/>
      <c r="HG1935" s="451"/>
      <c r="HH1935" s="451"/>
      <c r="HI1935" s="451"/>
      <c r="HJ1935" s="451"/>
      <c r="HK1935" s="451"/>
      <c r="HL1935" s="451"/>
      <c r="HM1935" s="451"/>
      <c r="HN1935" s="451"/>
      <c r="HO1935" s="451"/>
      <c r="HP1935" s="451"/>
      <c r="HQ1935" s="451"/>
      <c r="HR1935" s="451"/>
      <c r="HS1935" s="451"/>
      <c r="HT1935" s="451"/>
      <c r="HU1935" s="451"/>
      <c r="HV1935" s="451"/>
      <c r="HW1935" s="451"/>
      <c r="HX1935" s="451"/>
      <c r="HY1935" s="451"/>
      <c r="HZ1935" s="451"/>
      <c r="IA1935" s="451"/>
      <c r="IB1935" s="451"/>
      <c r="IC1935" s="451"/>
      <c r="ID1935" s="451"/>
      <c r="IE1935" s="451"/>
      <c r="IF1935" s="451"/>
      <c r="IG1935" s="451"/>
      <c r="IH1935" s="451"/>
    </row>
    <row r="1936" spans="1:242" hidden="1" x14ac:dyDescent="0.25">
      <c r="B1936" s="245">
        <v>227</v>
      </c>
      <c r="C1936" s="207">
        <v>44071</v>
      </c>
      <c r="D1936" s="206" t="s">
        <v>3730</v>
      </c>
      <c r="E1936" s="206"/>
      <c r="F1936" s="206" t="s">
        <v>3731</v>
      </c>
      <c r="G1936" s="208" t="s">
        <v>559</v>
      </c>
      <c r="H1936" s="285"/>
      <c r="I1936" s="210">
        <v>93000</v>
      </c>
      <c r="J1936" s="434">
        <f t="shared" si="32"/>
        <v>15461940</v>
      </c>
      <c r="K1936" s="212" t="s">
        <v>3267</v>
      </c>
    </row>
    <row r="1937" spans="1:242" hidden="1" x14ac:dyDescent="0.25">
      <c r="B1937" s="206">
        <v>228</v>
      </c>
      <c r="C1937" s="207">
        <v>44071</v>
      </c>
      <c r="D1937" s="206" t="s">
        <v>3732</v>
      </c>
      <c r="E1937" s="206"/>
      <c r="F1937" s="206" t="s">
        <v>3733</v>
      </c>
      <c r="G1937" s="208" t="s">
        <v>1885</v>
      </c>
      <c r="H1937" s="285"/>
      <c r="I1937" s="210">
        <v>392000</v>
      </c>
      <c r="J1937" s="434">
        <f t="shared" si="32"/>
        <v>15069940</v>
      </c>
      <c r="K1937" s="212" t="s">
        <v>3267</v>
      </c>
    </row>
    <row r="1938" spans="1:242" hidden="1" x14ac:dyDescent="0.25">
      <c r="B1938" s="245">
        <v>229</v>
      </c>
      <c r="C1938" s="207">
        <v>44071</v>
      </c>
      <c r="D1938" s="206" t="s">
        <v>3734</v>
      </c>
      <c r="E1938" s="206"/>
      <c r="F1938" s="206" t="s">
        <v>3735</v>
      </c>
      <c r="G1938" s="208" t="s">
        <v>1885</v>
      </c>
      <c r="H1938" s="285"/>
      <c r="I1938" s="210">
        <v>203800</v>
      </c>
      <c r="J1938" s="434">
        <f t="shared" si="32"/>
        <v>14866140</v>
      </c>
      <c r="K1938" s="212" t="s">
        <v>3267</v>
      </c>
    </row>
    <row r="1939" spans="1:242" hidden="1" x14ac:dyDescent="0.25">
      <c r="B1939" s="206">
        <v>230</v>
      </c>
      <c r="C1939" s="207">
        <v>44071</v>
      </c>
      <c r="D1939" s="206" t="s">
        <v>3736</v>
      </c>
      <c r="E1939" s="206"/>
      <c r="F1939" s="206" t="s">
        <v>3737</v>
      </c>
      <c r="G1939" s="208" t="s">
        <v>2882</v>
      </c>
      <c r="H1939" s="285"/>
      <c r="I1939" s="210">
        <v>1279500</v>
      </c>
      <c r="J1939" s="434">
        <f t="shared" si="32"/>
        <v>13586640</v>
      </c>
      <c r="K1939" s="212" t="s">
        <v>3267</v>
      </c>
    </row>
    <row r="1940" spans="1:242" hidden="1" x14ac:dyDescent="0.25">
      <c r="B1940" s="245">
        <v>231</v>
      </c>
      <c r="C1940" s="207">
        <v>44071</v>
      </c>
      <c r="D1940" s="206" t="s">
        <v>3738</v>
      </c>
      <c r="E1940" s="206"/>
      <c r="F1940" s="206" t="s">
        <v>3721</v>
      </c>
      <c r="G1940" s="208" t="s">
        <v>2875</v>
      </c>
      <c r="H1940" s="285">
        <v>247000</v>
      </c>
      <c r="I1940" s="210"/>
      <c r="J1940" s="434">
        <f t="shared" si="32"/>
        <v>13833640</v>
      </c>
      <c r="K1940" s="212" t="s">
        <v>3747</v>
      </c>
    </row>
    <row r="1941" spans="1:242" hidden="1" x14ac:dyDescent="0.25">
      <c r="B1941" s="206">
        <v>232</v>
      </c>
      <c r="C1941" s="207">
        <v>44072</v>
      </c>
      <c r="D1941" s="206" t="s">
        <v>3739</v>
      </c>
      <c r="E1941" s="206"/>
      <c r="F1941" s="206" t="s">
        <v>3740</v>
      </c>
      <c r="G1941" s="208" t="s">
        <v>3741</v>
      </c>
      <c r="H1941" s="285"/>
      <c r="I1941" s="210">
        <v>1309200</v>
      </c>
      <c r="J1941" s="434">
        <f t="shared" si="32"/>
        <v>12524440</v>
      </c>
      <c r="K1941" s="212" t="s">
        <v>3748</v>
      </c>
    </row>
    <row r="1942" spans="1:242" hidden="1" x14ac:dyDescent="0.25">
      <c r="B1942" s="245">
        <v>233</v>
      </c>
      <c r="C1942" s="207">
        <v>44072</v>
      </c>
      <c r="D1942" s="206" t="s">
        <v>3742</v>
      </c>
      <c r="E1942" s="206"/>
      <c r="F1942" s="206" t="s">
        <v>3743</v>
      </c>
      <c r="G1942" s="208" t="s">
        <v>3306</v>
      </c>
      <c r="H1942" s="285"/>
      <c r="I1942" s="210">
        <v>1023000</v>
      </c>
      <c r="J1942" s="434">
        <f t="shared" si="32"/>
        <v>11501440</v>
      </c>
      <c r="K1942" s="212" t="s">
        <v>3267</v>
      </c>
    </row>
    <row r="1943" spans="1:242" s="566" customFormat="1" hidden="1" x14ac:dyDescent="0.25">
      <c r="A1943" s="488"/>
      <c r="B1943" s="429">
        <v>234</v>
      </c>
      <c r="C1943" s="428">
        <v>44074</v>
      </c>
      <c r="D1943" s="429" t="s">
        <v>3750</v>
      </c>
      <c r="E1943" s="429"/>
      <c r="F1943" s="429"/>
      <c r="G1943" s="430"/>
      <c r="H1943" s="427">
        <v>11188560</v>
      </c>
      <c r="I1943" s="431"/>
      <c r="J1943" s="444">
        <f t="shared" si="32"/>
        <v>22690000</v>
      </c>
      <c r="K1943" s="446" t="s">
        <v>3695</v>
      </c>
      <c r="L1943" s="530"/>
      <c r="M1943" s="488"/>
      <c r="N1943" s="530"/>
      <c r="O1943" s="530"/>
      <c r="P1943" s="530"/>
      <c r="Q1943" s="530"/>
      <c r="R1943" s="530"/>
      <c r="S1943" s="530"/>
      <c r="T1943" s="530"/>
      <c r="U1943" s="530"/>
      <c r="V1943" s="530"/>
      <c r="W1943" s="530"/>
      <c r="X1943" s="530"/>
      <c r="Y1943" s="530"/>
      <c r="Z1943" s="530"/>
      <c r="AA1943" s="530"/>
      <c r="AB1943" s="530"/>
      <c r="AC1943" s="530"/>
      <c r="AD1943" s="530"/>
      <c r="AE1943" s="530"/>
      <c r="AF1943" s="530"/>
      <c r="AG1943" s="530"/>
      <c r="AH1943" s="530"/>
      <c r="AI1943" s="530"/>
      <c r="AJ1943" s="488"/>
      <c r="AK1943" s="488"/>
      <c r="AL1943" s="488"/>
      <c r="AM1943" s="488"/>
      <c r="AN1943" s="488"/>
      <c r="AO1943" s="488"/>
      <c r="AP1943" s="488"/>
      <c r="AQ1943" s="488"/>
      <c r="AR1943" s="488"/>
      <c r="AS1943" s="488"/>
      <c r="AT1943" s="488"/>
      <c r="AU1943" s="488"/>
      <c r="AV1943" s="488"/>
      <c r="AW1943" s="488"/>
      <c r="AX1943" s="488"/>
      <c r="AY1943" s="488"/>
      <c r="AZ1943" s="488"/>
      <c r="BA1943" s="488"/>
      <c r="BB1943" s="488"/>
      <c r="BC1943" s="488"/>
      <c r="BD1943" s="488"/>
      <c r="BE1943" s="488"/>
      <c r="BF1943" s="488"/>
      <c r="BG1943" s="488"/>
      <c r="BH1943" s="488"/>
      <c r="BI1943" s="488"/>
      <c r="BJ1943" s="488"/>
      <c r="BK1943" s="488"/>
      <c r="BL1943" s="488"/>
      <c r="BM1943" s="488"/>
      <c r="BN1943" s="488"/>
      <c r="BO1943" s="488"/>
      <c r="BP1943" s="488"/>
      <c r="BQ1943" s="488"/>
      <c r="BR1943" s="488"/>
      <c r="BS1943" s="488"/>
      <c r="BT1943" s="488"/>
      <c r="BU1943" s="488"/>
      <c r="BV1943" s="488"/>
      <c r="BW1943" s="488"/>
      <c r="BX1943" s="488"/>
      <c r="BY1943" s="488"/>
      <c r="BZ1943" s="488"/>
      <c r="CA1943" s="488"/>
      <c r="CB1943" s="488"/>
      <c r="CC1943" s="488"/>
      <c r="CD1943" s="488"/>
      <c r="CE1943" s="488"/>
      <c r="CF1943" s="488"/>
      <c r="CG1943" s="488"/>
      <c r="CH1943" s="488"/>
      <c r="CI1943" s="488"/>
      <c r="CJ1943" s="488"/>
      <c r="CK1943" s="488"/>
      <c r="CL1943" s="488"/>
      <c r="CM1943" s="488"/>
      <c r="CN1943" s="488"/>
      <c r="CO1943" s="488"/>
      <c r="CP1943" s="488"/>
      <c r="CQ1943" s="488"/>
      <c r="CR1943" s="488"/>
      <c r="CS1943" s="488"/>
      <c r="CT1943" s="488"/>
      <c r="CU1943" s="488"/>
      <c r="CV1943" s="488"/>
      <c r="CW1943" s="488"/>
      <c r="CX1943" s="488"/>
      <c r="CY1943" s="488"/>
      <c r="CZ1943" s="488"/>
      <c r="DA1943" s="488"/>
      <c r="DB1943" s="488"/>
      <c r="DC1943" s="488"/>
      <c r="DD1943" s="488"/>
      <c r="DE1943" s="488"/>
      <c r="DF1943" s="488"/>
      <c r="DG1943" s="488"/>
      <c r="DH1943" s="488"/>
      <c r="DI1943" s="488"/>
      <c r="DJ1943" s="488"/>
      <c r="DK1943" s="488"/>
      <c r="DL1943" s="488"/>
      <c r="DM1943" s="488"/>
      <c r="DN1943" s="488"/>
      <c r="DO1943" s="488"/>
      <c r="DP1943" s="488"/>
      <c r="DQ1943" s="488"/>
      <c r="DR1943" s="488"/>
      <c r="DS1943" s="488"/>
      <c r="DT1943" s="488"/>
      <c r="DU1943" s="488"/>
      <c r="DV1943" s="488"/>
      <c r="DW1943" s="488"/>
      <c r="DX1943" s="488"/>
      <c r="DY1943" s="488"/>
      <c r="DZ1943" s="488"/>
      <c r="EA1943" s="488"/>
      <c r="EB1943" s="488"/>
      <c r="EC1943" s="488"/>
      <c r="ED1943" s="488"/>
      <c r="EE1943" s="488"/>
      <c r="EF1943" s="488"/>
      <c r="EG1943" s="488"/>
      <c r="EH1943" s="488"/>
      <c r="EI1943" s="488"/>
      <c r="EJ1943" s="488"/>
      <c r="EK1943" s="488"/>
      <c r="EL1943" s="488"/>
      <c r="EM1943" s="488"/>
      <c r="EN1943" s="488"/>
      <c r="EO1943" s="488"/>
      <c r="EP1943" s="488"/>
      <c r="EQ1943" s="488"/>
      <c r="ER1943" s="488"/>
      <c r="ES1943" s="488"/>
      <c r="ET1943" s="488"/>
      <c r="EU1943" s="488"/>
      <c r="EV1943" s="488"/>
      <c r="EW1943" s="488"/>
      <c r="EX1943" s="488"/>
      <c r="EY1943" s="488"/>
      <c r="EZ1943" s="488"/>
      <c r="FA1943" s="488"/>
      <c r="FB1943" s="488"/>
      <c r="FC1943" s="488"/>
      <c r="FD1943" s="488"/>
      <c r="FE1943" s="488"/>
      <c r="FF1943" s="488"/>
      <c r="FG1943" s="488"/>
      <c r="FH1943" s="488"/>
      <c r="FI1943" s="488"/>
      <c r="FJ1943" s="488"/>
      <c r="FK1943" s="488"/>
      <c r="FL1943" s="488"/>
      <c r="FM1943" s="488"/>
      <c r="FN1943" s="488"/>
      <c r="FO1943" s="488"/>
      <c r="FP1943" s="488"/>
      <c r="FQ1943" s="488"/>
      <c r="FR1943" s="488"/>
      <c r="FS1943" s="488"/>
      <c r="FT1943" s="488"/>
      <c r="FU1943" s="488"/>
      <c r="FV1943" s="488"/>
      <c r="FW1943" s="488"/>
      <c r="FX1943" s="488"/>
      <c r="FY1943" s="488"/>
      <c r="FZ1943" s="488"/>
      <c r="GA1943" s="488"/>
      <c r="GB1943" s="488"/>
      <c r="GC1943" s="488"/>
      <c r="GD1943" s="488"/>
      <c r="GE1943" s="488"/>
      <c r="GF1943" s="488"/>
      <c r="GG1943" s="488"/>
      <c r="GH1943" s="488"/>
      <c r="GI1943" s="488"/>
      <c r="GJ1943" s="488"/>
      <c r="GK1943" s="488"/>
      <c r="GL1943" s="488"/>
      <c r="GM1943" s="488"/>
      <c r="GN1943" s="488"/>
      <c r="GO1943" s="488"/>
      <c r="GP1943" s="488"/>
      <c r="GQ1943" s="488"/>
      <c r="GR1943" s="488"/>
      <c r="GS1943" s="488"/>
      <c r="GT1943" s="488"/>
      <c r="GU1943" s="488"/>
      <c r="GV1943" s="488"/>
      <c r="GW1943" s="488"/>
      <c r="GX1943" s="488"/>
      <c r="GY1943" s="488"/>
      <c r="GZ1943" s="488"/>
      <c r="HA1943" s="488"/>
      <c r="HB1943" s="488"/>
      <c r="HC1943" s="488"/>
      <c r="HD1943" s="488"/>
      <c r="HE1943" s="488"/>
      <c r="HF1943" s="488"/>
      <c r="HG1943" s="488"/>
      <c r="HH1943" s="488"/>
      <c r="HI1943" s="488"/>
      <c r="HJ1943" s="488"/>
      <c r="HK1943" s="488"/>
      <c r="HL1943" s="488"/>
      <c r="HM1943" s="488"/>
      <c r="HN1943" s="488"/>
      <c r="HO1943" s="488"/>
      <c r="HP1943" s="488"/>
      <c r="HQ1943" s="488"/>
      <c r="HR1943" s="488"/>
      <c r="HS1943" s="488"/>
      <c r="HT1943" s="488"/>
      <c r="HU1943" s="488"/>
      <c r="HV1943" s="488"/>
      <c r="HW1943" s="488"/>
      <c r="HX1943" s="488"/>
      <c r="HY1943" s="488"/>
      <c r="HZ1943" s="488"/>
      <c r="IA1943" s="488"/>
      <c r="IB1943" s="488"/>
      <c r="IC1943" s="488"/>
      <c r="ID1943" s="488"/>
      <c r="IE1943" s="488"/>
      <c r="IF1943" s="488"/>
      <c r="IG1943" s="488"/>
      <c r="IH1943" s="488"/>
    </row>
    <row r="1944" spans="1:242" hidden="1" x14ac:dyDescent="0.25">
      <c r="B1944" s="245">
        <v>235</v>
      </c>
      <c r="C1944" s="207">
        <v>44075</v>
      </c>
      <c r="D1944" s="206" t="s">
        <v>3751</v>
      </c>
      <c r="E1944" s="206" t="s">
        <v>3752</v>
      </c>
      <c r="F1944" s="206" t="s">
        <v>3753</v>
      </c>
      <c r="G1944" s="208" t="s">
        <v>2943</v>
      </c>
      <c r="H1944" s="285"/>
      <c r="I1944" s="210">
        <v>400000</v>
      </c>
      <c r="J1944" s="434">
        <f t="shared" si="32"/>
        <v>22290000</v>
      </c>
      <c r="K1944" s="212" t="s">
        <v>3782</v>
      </c>
    </row>
    <row r="1945" spans="1:242" hidden="1" x14ac:dyDescent="0.25">
      <c r="B1945" s="206">
        <v>236</v>
      </c>
      <c r="C1945" s="207">
        <v>44075</v>
      </c>
      <c r="D1945" s="206" t="s">
        <v>3755</v>
      </c>
      <c r="E1945" s="206"/>
      <c r="F1945" s="206" t="s">
        <v>3754</v>
      </c>
      <c r="G1945" s="208" t="s">
        <v>2975</v>
      </c>
      <c r="H1945" s="285"/>
      <c r="I1945" s="210">
        <v>3673577</v>
      </c>
      <c r="J1945" s="434">
        <f t="shared" si="32"/>
        <v>18616423</v>
      </c>
      <c r="K1945" s="212" t="s">
        <v>3267</v>
      </c>
    </row>
    <row r="1946" spans="1:242" hidden="1" x14ac:dyDescent="0.25">
      <c r="B1946" s="245">
        <v>237</v>
      </c>
      <c r="C1946" s="207">
        <v>44075</v>
      </c>
      <c r="D1946" s="206" t="s">
        <v>3756</v>
      </c>
      <c r="E1946" s="206" t="s">
        <v>3757</v>
      </c>
      <c r="F1946" s="206" t="s">
        <v>3758</v>
      </c>
      <c r="G1946" s="208" t="s">
        <v>2940</v>
      </c>
      <c r="H1946" s="285"/>
      <c r="I1946" s="210">
        <v>256000</v>
      </c>
      <c r="J1946" s="434">
        <f t="shared" si="32"/>
        <v>18360423</v>
      </c>
      <c r="K1946" s="212" t="s">
        <v>3783</v>
      </c>
    </row>
    <row r="1947" spans="1:242" s="565" customFormat="1" hidden="1" x14ac:dyDescent="0.25">
      <c r="A1947" s="451"/>
      <c r="B1947" s="377">
        <v>238</v>
      </c>
      <c r="C1947" s="482">
        <v>44076</v>
      </c>
      <c r="D1947" s="377" t="s">
        <v>3759</v>
      </c>
      <c r="E1947" s="377" t="s">
        <v>3760</v>
      </c>
      <c r="F1947" s="377" t="s">
        <v>3835</v>
      </c>
      <c r="G1947" s="437" t="s">
        <v>2933</v>
      </c>
      <c r="H1947" s="363"/>
      <c r="I1947" s="448">
        <v>150000</v>
      </c>
      <c r="J1947" s="434">
        <f t="shared" si="32"/>
        <v>18210423</v>
      </c>
      <c r="K1947" s="440" t="s">
        <v>3846</v>
      </c>
      <c r="L1947" s="380"/>
      <c r="M1947" s="451"/>
      <c r="N1947" s="380"/>
      <c r="O1947" s="380"/>
      <c r="P1947" s="380"/>
      <c r="Q1947" s="380"/>
      <c r="R1947" s="380"/>
      <c r="S1947" s="380"/>
      <c r="T1947" s="380"/>
      <c r="U1947" s="380"/>
      <c r="V1947" s="380"/>
      <c r="W1947" s="380"/>
      <c r="X1947" s="380"/>
      <c r="Y1947" s="380"/>
      <c r="Z1947" s="380"/>
      <c r="AA1947" s="380"/>
      <c r="AB1947" s="380"/>
      <c r="AC1947" s="380"/>
      <c r="AD1947" s="380"/>
      <c r="AE1947" s="380"/>
      <c r="AF1947" s="380"/>
      <c r="AG1947" s="380"/>
      <c r="AH1947" s="380"/>
      <c r="AI1947" s="380"/>
      <c r="AJ1947" s="451"/>
      <c r="AK1947" s="451"/>
      <c r="AL1947" s="451"/>
      <c r="AM1947" s="451"/>
      <c r="AN1947" s="451"/>
      <c r="AO1947" s="451"/>
      <c r="AP1947" s="451"/>
      <c r="AQ1947" s="451"/>
      <c r="AR1947" s="451"/>
      <c r="AS1947" s="451"/>
      <c r="AT1947" s="451"/>
      <c r="AU1947" s="451"/>
      <c r="AV1947" s="451"/>
      <c r="AW1947" s="451"/>
      <c r="AX1947" s="451"/>
      <c r="AY1947" s="451"/>
      <c r="AZ1947" s="451"/>
      <c r="BA1947" s="451"/>
      <c r="BB1947" s="451"/>
      <c r="BC1947" s="451"/>
      <c r="BD1947" s="451"/>
      <c r="BE1947" s="451"/>
      <c r="BF1947" s="451"/>
      <c r="BG1947" s="451"/>
      <c r="BH1947" s="451"/>
      <c r="BI1947" s="451"/>
      <c r="BJ1947" s="451"/>
      <c r="BK1947" s="451"/>
      <c r="BL1947" s="451"/>
      <c r="BM1947" s="451"/>
      <c r="BN1947" s="451"/>
      <c r="BO1947" s="451"/>
      <c r="BP1947" s="451"/>
      <c r="BQ1947" s="451"/>
      <c r="BR1947" s="451"/>
      <c r="BS1947" s="451"/>
      <c r="BT1947" s="451"/>
      <c r="BU1947" s="451"/>
      <c r="BV1947" s="451"/>
      <c r="BW1947" s="451"/>
      <c r="BX1947" s="451"/>
      <c r="BY1947" s="451"/>
      <c r="BZ1947" s="451"/>
      <c r="CA1947" s="451"/>
      <c r="CB1947" s="451"/>
      <c r="CC1947" s="451"/>
      <c r="CD1947" s="451"/>
      <c r="CE1947" s="451"/>
      <c r="CF1947" s="451"/>
      <c r="CG1947" s="451"/>
      <c r="CH1947" s="451"/>
      <c r="CI1947" s="451"/>
      <c r="CJ1947" s="451"/>
      <c r="CK1947" s="451"/>
      <c r="CL1947" s="451"/>
      <c r="CM1947" s="451"/>
      <c r="CN1947" s="451"/>
      <c r="CO1947" s="451"/>
      <c r="CP1947" s="451"/>
      <c r="CQ1947" s="451"/>
      <c r="CR1947" s="451"/>
      <c r="CS1947" s="451"/>
      <c r="CT1947" s="451"/>
      <c r="CU1947" s="451"/>
      <c r="CV1947" s="451"/>
      <c r="CW1947" s="451"/>
      <c r="CX1947" s="451"/>
      <c r="CY1947" s="451"/>
      <c r="CZ1947" s="451"/>
      <c r="DA1947" s="451"/>
      <c r="DB1947" s="451"/>
      <c r="DC1947" s="451"/>
      <c r="DD1947" s="451"/>
      <c r="DE1947" s="451"/>
      <c r="DF1947" s="451"/>
      <c r="DG1947" s="451"/>
      <c r="DH1947" s="451"/>
      <c r="DI1947" s="451"/>
      <c r="DJ1947" s="451"/>
      <c r="DK1947" s="451"/>
      <c r="DL1947" s="451"/>
      <c r="DM1947" s="451"/>
      <c r="DN1947" s="451"/>
      <c r="DO1947" s="451"/>
      <c r="DP1947" s="451"/>
      <c r="DQ1947" s="451"/>
      <c r="DR1947" s="451"/>
      <c r="DS1947" s="451"/>
      <c r="DT1947" s="451"/>
      <c r="DU1947" s="451"/>
      <c r="DV1947" s="451"/>
      <c r="DW1947" s="451"/>
      <c r="DX1947" s="451"/>
      <c r="DY1947" s="451"/>
      <c r="DZ1947" s="451"/>
      <c r="EA1947" s="451"/>
      <c r="EB1947" s="451"/>
      <c r="EC1947" s="451"/>
      <c r="ED1947" s="451"/>
      <c r="EE1947" s="451"/>
      <c r="EF1947" s="451"/>
      <c r="EG1947" s="451"/>
      <c r="EH1947" s="451"/>
      <c r="EI1947" s="451"/>
      <c r="EJ1947" s="451"/>
      <c r="EK1947" s="451"/>
      <c r="EL1947" s="451"/>
      <c r="EM1947" s="451"/>
      <c r="EN1947" s="451"/>
      <c r="EO1947" s="451"/>
      <c r="EP1947" s="451"/>
      <c r="EQ1947" s="451"/>
      <c r="ER1947" s="451"/>
      <c r="ES1947" s="451"/>
      <c r="ET1947" s="451"/>
      <c r="EU1947" s="451"/>
      <c r="EV1947" s="451"/>
      <c r="EW1947" s="451"/>
      <c r="EX1947" s="451"/>
      <c r="EY1947" s="451"/>
      <c r="EZ1947" s="451"/>
      <c r="FA1947" s="451"/>
      <c r="FB1947" s="451"/>
      <c r="FC1947" s="451"/>
      <c r="FD1947" s="451"/>
      <c r="FE1947" s="451"/>
      <c r="FF1947" s="451"/>
      <c r="FG1947" s="451"/>
      <c r="FH1947" s="451"/>
      <c r="FI1947" s="451"/>
      <c r="FJ1947" s="451"/>
      <c r="FK1947" s="451"/>
      <c r="FL1947" s="451"/>
      <c r="FM1947" s="451"/>
      <c r="FN1947" s="451"/>
      <c r="FO1947" s="451"/>
      <c r="FP1947" s="451"/>
      <c r="FQ1947" s="451"/>
      <c r="FR1947" s="451"/>
      <c r="FS1947" s="451"/>
      <c r="FT1947" s="451"/>
      <c r="FU1947" s="451"/>
      <c r="FV1947" s="451"/>
      <c r="FW1947" s="451"/>
      <c r="FX1947" s="451"/>
      <c r="FY1947" s="451"/>
      <c r="FZ1947" s="451"/>
      <c r="GA1947" s="451"/>
      <c r="GB1947" s="451"/>
      <c r="GC1947" s="451"/>
      <c r="GD1947" s="451"/>
      <c r="GE1947" s="451"/>
      <c r="GF1947" s="451"/>
      <c r="GG1947" s="451"/>
      <c r="GH1947" s="451"/>
      <c r="GI1947" s="451"/>
      <c r="GJ1947" s="451"/>
      <c r="GK1947" s="451"/>
      <c r="GL1947" s="451"/>
      <c r="GM1947" s="451"/>
      <c r="GN1947" s="451"/>
      <c r="GO1947" s="451"/>
      <c r="GP1947" s="451"/>
      <c r="GQ1947" s="451"/>
      <c r="GR1947" s="451"/>
      <c r="GS1947" s="451"/>
      <c r="GT1947" s="451"/>
      <c r="GU1947" s="451"/>
      <c r="GV1947" s="451"/>
      <c r="GW1947" s="451"/>
      <c r="GX1947" s="451"/>
      <c r="GY1947" s="451"/>
      <c r="GZ1947" s="451"/>
      <c r="HA1947" s="451"/>
      <c r="HB1947" s="451"/>
      <c r="HC1947" s="451"/>
      <c r="HD1947" s="451"/>
      <c r="HE1947" s="451"/>
      <c r="HF1947" s="451"/>
      <c r="HG1947" s="451"/>
      <c r="HH1947" s="451"/>
      <c r="HI1947" s="451"/>
      <c r="HJ1947" s="451"/>
      <c r="HK1947" s="451"/>
      <c r="HL1947" s="451"/>
      <c r="HM1947" s="451"/>
      <c r="HN1947" s="451"/>
      <c r="HO1947" s="451"/>
      <c r="HP1947" s="451"/>
      <c r="HQ1947" s="451"/>
      <c r="HR1947" s="451"/>
      <c r="HS1947" s="451"/>
      <c r="HT1947" s="451"/>
      <c r="HU1947" s="451"/>
      <c r="HV1947" s="451"/>
      <c r="HW1947" s="451"/>
      <c r="HX1947" s="451"/>
      <c r="HY1947" s="451"/>
      <c r="HZ1947" s="451"/>
      <c r="IA1947" s="451"/>
      <c r="IB1947" s="451"/>
      <c r="IC1947" s="451"/>
      <c r="ID1947" s="451"/>
      <c r="IE1947" s="451"/>
      <c r="IF1947" s="451"/>
      <c r="IG1947" s="451"/>
      <c r="IH1947" s="451"/>
    </row>
    <row r="1948" spans="1:242" s="565" customFormat="1" hidden="1" x14ac:dyDescent="0.25">
      <c r="A1948" s="451"/>
      <c r="B1948" s="471">
        <v>239</v>
      </c>
      <c r="C1948" s="482">
        <v>44076</v>
      </c>
      <c r="D1948" s="377" t="s">
        <v>3761</v>
      </c>
      <c r="E1948" s="377" t="s">
        <v>3762</v>
      </c>
      <c r="F1948" s="377" t="s">
        <v>3848</v>
      </c>
      <c r="G1948" s="437" t="s">
        <v>263</v>
      </c>
      <c r="H1948" s="363"/>
      <c r="I1948" s="448">
        <v>700000</v>
      </c>
      <c r="J1948" s="434">
        <f t="shared" si="32"/>
        <v>17510423</v>
      </c>
      <c r="K1948" s="440" t="s">
        <v>3847</v>
      </c>
      <c r="L1948" s="380"/>
      <c r="M1948" s="451"/>
      <c r="N1948" s="380"/>
      <c r="O1948" s="380"/>
      <c r="P1948" s="380"/>
      <c r="Q1948" s="380"/>
      <c r="R1948" s="380"/>
      <c r="S1948" s="380"/>
      <c r="T1948" s="380"/>
      <c r="U1948" s="380"/>
      <c r="V1948" s="380"/>
      <c r="W1948" s="380"/>
      <c r="X1948" s="380"/>
      <c r="Y1948" s="380"/>
      <c r="Z1948" s="380"/>
      <c r="AA1948" s="380"/>
      <c r="AB1948" s="380"/>
      <c r="AC1948" s="380"/>
      <c r="AD1948" s="380"/>
      <c r="AE1948" s="380"/>
      <c r="AF1948" s="380"/>
      <c r="AG1948" s="380"/>
      <c r="AH1948" s="380"/>
      <c r="AI1948" s="380"/>
      <c r="AJ1948" s="451"/>
      <c r="AK1948" s="451"/>
      <c r="AL1948" s="451"/>
      <c r="AM1948" s="451"/>
      <c r="AN1948" s="451"/>
      <c r="AO1948" s="451"/>
      <c r="AP1948" s="451"/>
      <c r="AQ1948" s="451"/>
      <c r="AR1948" s="451"/>
      <c r="AS1948" s="451"/>
      <c r="AT1948" s="451"/>
      <c r="AU1948" s="451"/>
      <c r="AV1948" s="451"/>
      <c r="AW1948" s="451"/>
      <c r="AX1948" s="451"/>
      <c r="AY1948" s="451"/>
      <c r="AZ1948" s="451"/>
      <c r="BA1948" s="451"/>
      <c r="BB1948" s="451"/>
      <c r="BC1948" s="451"/>
      <c r="BD1948" s="451"/>
      <c r="BE1948" s="451"/>
      <c r="BF1948" s="451"/>
      <c r="BG1948" s="451"/>
      <c r="BH1948" s="451"/>
      <c r="BI1948" s="451"/>
      <c r="BJ1948" s="451"/>
      <c r="BK1948" s="451"/>
      <c r="BL1948" s="451"/>
      <c r="BM1948" s="451"/>
      <c r="BN1948" s="451"/>
      <c r="BO1948" s="451"/>
      <c r="BP1948" s="451"/>
      <c r="BQ1948" s="451"/>
      <c r="BR1948" s="451"/>
      <c r="BS1948" s="451"/>
      <c r="BT1948" s="451"/>
      <c r="BU1948" s="451"/>
      <c r="BV1948" s="451"/>
      <c r="BW1948" s="451"/>
      <c r="BX1948" s="451"/>
      <c r="BY1948" s="451"/>
      <c r="BZ1948" s="451"/>
      <c r="CA1948" s="451"/>
      <c r="CB1948" s="451"/>
      <c r="CC1948" s="451"/>
      <c r="CD1948" s="451"/>
      <c r="CE1948" s="451"/>
      <c r="CF1948" s="451"/>
      <c r="CG1948" s="451"/>
      <c r="CH1948" s="451"/>
      <c r="CI1948" s="451"/>
      <c r="CJ1948" s="451"/>
      <c r="CK1948" s="451"/>
      <c r="CL1948" s="451"/>
      <c r="CM1948" s="451"/>
      <c r="CN1948" s="451"/>
      <c r="CO1948" s="451"/>
      <c r="CP1948" s="451"/>
      <c r="CQ1948" s="451"/>
      <c r="CR1948" s="451"/>
      <c r="CS1948" s="451"/>
      <c r="CT1948" s="451"/>
      <c r="CU1948" s="451"/>
      <c r="CV1948" s="451"/>
      <c r="CW1948" s="451"/>
      <c r="CX1948" s="451"/>
      <c r="CY1948" s="451"/>
      <c r="CZ1948" s="451"/>
      <c r="DA1948" s="451"/>
      <c r="DB1948" s="451"/>
      <c r="DC1948" s="451"/>
      <c r="DD1948" s="451"/>
      <c r="DE1948" s="451"/>
      <c r="DF1948" s="451"/>
      <c r="DG1948" s="451"/>
      <c r="DH1948" s="451"/>
      <c r="DI1948" s="451"/>
      <c r="DJ1948" s="451"/>
      <c r="DK1948" s="451"/>
      <c r="DL1948" s="451"/>
      <c r="DM1948" s="451"/>
      <c r="DN1948" s="451"/>
      <c r="DO1948" s="451"/>
      <c r="DP1948" s="451"/>
      <c r="DQ1948" s="451"/>
      <c r="DR1948" s="451"/>
      <c r="DS1948" s="451"/>
      <c r="DT1948" s="451"/>
      <c r="DU1948" s="451"/>
      <c r="DV1948" s="451"/>
      <c r="DW1948" s="451"/>
      <c r="DX1948" s="451"/>
      <c r="DY1948" s="451"/>
      <c r="DZ1948" s="451"/>
      <c r="EA1948" s="451"/>
      <c r="EB1948" s="451"/>
      <c r="EC1948" s="451"/>
      <c r="ED1948" s="451"/>
      <c r="EE1948" s="451"/>
      <c r="EF1948" s="451"/>
      <c r="EG1948" s="451"/>
      <c r="EH1948" s="451"/>
      <c r="EI1948" s="451"/>
      <c r="EJ1948" s="451"/>
      <c r="EK1948" s="451"/>
      <c r="EL1948" s="451"/>
      <c r="EM1948" s="451"/>
      <c r="EN1948" s="451"/>
      <c r="EO1948" s="451"/>
      <c r="EP1948" s="451"/>
      <c r="EQ1948" s="451"/>
      <c r="ER1948" s="451"/>
      <c r="ES1948" s="451"/>
      <c r="ET1948" s="451"/>
      <c r="EU1948" s="451"/>
      <c r="EV1948" s="451"/>
      <c r="EW1948" s="451"/>
      <c r="EX1948" s="451"/>
      <c r="EY1948" s="451"/>
      <c r="EZ1948" s="451"/>
      <c r="FA1948" s="451"/>
      <c r="FB1948" s="451"/>
      <c r="FC1948" s="451"/>
      <c r="FD1948" s="451"/>
      <c r="FE1948" s="451"/>
      <c r="FF1948" s="451"/>
      <c r="FG1948" s="451"/>
      <c r="FH1948" s="451"/>
      <c r="FI1948" s="451"/>
      <c r="FJ1948" s="451"/>
      <c r="FK1948" s="451"/>
      <c r="FL1948" s="451"/>
      <c r="FM1948" s="451"/>
      <c r="FN1948" s="451"/>
      <c r="FO1948" s="451"/>
      <c r="FP1948" s="451"/>
      <c r="FQ1948" s="451"/>
      <c r="FR1948" s="451"/>
      <c r="FS1948" s="451"/>
      <c r="FT1948" s="451"/>
      <c r="FU1948" s="451"/>
      <c r="FV1948" s="451"/>
      <c r="FW1948" s="451"/>
      <c r="FX1948" s="451"/>
      <c r="FY1948" s="451"/>
      <c r="FZ1948" s="451"/>
      <c r="GA1948" s="451"/>
      <c r="GB1948" s="451"/>
      <c r="GC1948" s="451"/>
      <c r="GD1948" s="451"/>
      <c r="GE1948" s="451"/>
      <c r="GF1948" s="451"/>
      <c r="GG1948" s="451"/>
      <c r="GH1948" s="451"/>
      <c r="GI1948" s="451"/>
      <c r="GJ1948" s="451"/>
      <c r="GK1948" s="451"/>
      <c r="GL1948" s="451"/>
      <c r="GM1948" s="451"/>
      <c r="GN1948" s="451"/>
      <c r="GO1948" s="451"/>
      <c r="GP1948" s="451"/>
      <c r="GQ1948" s="451"/>
      <c r="GR1948" s="451"/>
      <c r="GS1948" s="451"/>
      <c r="GT1948" s="451"/>
      <c r="GU1948" s="451"/>
      <c r="GV1948" s="451"/>
      <c r="GW1948" s="451"/>
      <c r="GX1948" s="451"/>
      <c r="GY1948" s="451"/>
      <c r="GZ1948" s="451"/>
      <c r="HA1948" s="451"/>
      <c r="HB1948" s="451"/>
      <c r="HC1948" s="451"/>
      <c r="HD1948" s="451"/>
      <c r="HE1948" s="451"/>
      <c r="HF1948" s="451"/>
      <c r="HG1948" s="451"/>
      <c r="HH1948" s="451"/>
      <c r="HI1948" s="451"/>
      <c r="HJ1948" s="451"/>
      <c r="HK1948" s="451"/>
      <c r="HL1948" s="451"/>
      <c r="HM1948" s="451"/>
      <c r="HN1948" s="451"/>
      <c r="HO1948" s="451"/>
      <c r="HP1948" s="451"/>
      <c r="HQ1948" s="451"/>
      <c r="HR1948" s="451"/>
      <c r="HS1948" s="451"/>
      <c r="HT1948" s="451"/>
      <c r="HU1948" s="451"/>
      <c r="HV1948" s="451"/>
      <c r="HW1948" s="451"/>
      <c r="HX1948" s="451"/>
      <c r="HY1948" s="451"/>
      <c r="HZ1948" s="451"/>
      <c r="IA1948" s="451"/>
      <c r="IB1948" s="451"/>
      <c r="IC1948" s="451"/>
      <c r="ID1948" s="451"/>
      <c r="IE1948" s="451"/>
      <c r="IF1948" s="451"/>
      <c r="IG1948" s="451"/>
      <c r="IH1948" s="451"/>
    </row>
    <row r="1949" spans="1:242" s="565" customFormat="1" hidden="1" x14ac:dyDescent="0.25">
      <c r="A1949" s="451"/>
      <c r="B1949" s="377">
        <v>240</v>
      </c>
      <c r="C1949" s="482">
        <v>44076</v>
      </c>
      <c r="D1949" s="377" t="s">
        <v>3763</v>
      </c>
      <c r="E1949" s="377" t="s">
        <v>3764</v>
      </c>
      <c r="F1949" s="377" t="s">
        <v>3833</v>
      </c>
      <c r="G1949" s="437" t="s">
        <v>263</v>
      </c>
      <c r="H1949" s="363"/>
      <c r="I1949" s="448">
        <v>770000</v>
      </c>
      <c r="J1949" s="434">
        <f t="shared" si="32"/>
        <v>16740423</v>
      </c>
      <c r="K1949" s="440" t="s">
        <v>3849</v>
      </c>
      <c r="L1949" s="380"/>
      <c r="M1949" s="451"/>
      <c r="N1949" s="380"/>
      <c r="O1949" s="380"/>
      <c r="P1949" s="380"/>
      <c r="Q1949" s="380"/>
      <c r="R1949" s="380"/>
      <c r="S1949" s="380"/>
      <c r="T1949" s="380"/>
      <c r="U1949" s="380"/>
      <c r="V1949" s="380"/>
      <c r="W1949" s="380"/>
      <c r="X1949" s="380"/>
      <c r="Y1949" s="380"/>
      <c r="Z1949" s="380"/>
      <c r="AA1949" s="380"/>
      <c r="AB1949" s="380"/>
      <c r="AC1949" s="380"/>
      <c r="AD1949" s="380"/>
      <c r="AE1949" s="380"/>
      <c r="AF1949" s="380"/>
      <c r="AG1949" s="380"/>
      <c r="AH1949" s="380"/>
      <c r="AI1949" s="380"/>
      <c r="AJ1949" s="451"/>
      <c r="AK1949" s="451"/>
      <c r="AL1949" s="451"/>
      <c r="AM1949" s="451"/>
      <c r="AN1949" s="451"/>
      <c r="AO1949" s="451"/>
      <c r="AP1949" s="451"/>
      <c r="AQ1949" s="451"/>
      <c r="AR1949" s="451"/>
      <c r="AS1949" s="451"/>
      <c r="AT1949" s="451"/>
      <c r="AU1949" s="451"/>
      <c r="AV1949" s="451"/>
      <c r="AW1949" s="451"/>
      <c r="AX1949" s="451"/>
      <c r="AY1949" s="451"/>
      <c r="AZ1949" s="451"/>
      <c r="BA1949" s="451"/>
      <c r="BB1949" s="451"/>
      <c r="BC1949" s="451"/>
      <c r="BD1949" s="451"/>
      <c r="BE1949" s="451"/>
      <c r="BF1949" s="451"/>
      <c r="BG1949" s="451"/>
      <c r="BH1949" s="451"/>
      <c r="BI1949" s="451"/>
      <c r="BJ1949" s="451"/>
      <c r="BK1949" s="451"/>
      <c r="BL1949" s="451"/>
      <c r="BM1949" s="451"/>
      <c r="BN1949" s="451"/>
      <c r="BO1949" s="451"/>
      <c r="BP1949" s="451"/>
      <c r="BQ1949" s="451"/>
      <c r="BR1949" s="451"/>
      <c r="BS1949" s="451"/>
      <c r="BT1949" s="451"/>
      <c r="BU1949" s="451"/>
      <c r="BV1949" s="451"/>
      <c r="BW1949" s="451"/>
      <c r="BX1949" s="451"/>
      <c r="BY1949" s="451"/>
      <c r="BZ1949" s="451"/>
      <c r="CA1949" s="451"/>
      <c r="CB1949" s="451"/>
      <c r="CC1949" s="451"/>
      <c r="CD1949" s="451"/>
      <c r="CE1949" s="451"/>
      <c r="CF1949" s="451"/>
      <c r="CG1949" s="451"/>
      <c r="CH1949" s="451"/>
      <c r="CI1949" s="451"/>
      <c r="CJ1949" s="451"/>
      <c r="CK1949" s="451"/>
      <c r="CL1949" s="451"/>
      <c r="CM1949" s="451"/>
      <c r="CN1949" s="451"/>
      <c r="CO1949" s="451"/>
      <c r="CP1949" s="451"/>
      <c r="CQ1949" s="451"/>
      <c r="CR1949" s="451"/>
      <c r="CS1949" s="451"/>
      <c r="CT1949" s="451"/>
      <c r="CU1949" s="451"/>
      <c r="CV1949" s="451"/>
      <c r="CW1949" s="451"/>
      <c r="CX1949" s="451"/>
      <c r="CY1949" s="451"/>
      <c r="CZ1949" s="451"/>
      <c r="DA1949" s="451"/>
      <c r="DB1949" s="451"/>
      <c r="DC1949" s="451"/>
      <c r="DD1949" s="451"/>
      <c r="DE1949" s="451"/>
      <c r="DF1949" s="451"/>
      <c r="DG1949" s="451"/>
      <c r="DH1949" s="451"/>
      <c r="DI1949" s="451"/>
      <c r="DJ1949" s="451"/>
      <c r="DK1949" s="451"/>
      <c r="DL1949" s="451"/>
      <c r="DM1949" s="451"/>
      <c r="DN1949" s="451"/>
      <c r="DO1949" s="451"/>
      <c r="DP1949" s="451"/>
      <c r="DQ1949" s="451"/>
      <c r="DR1949" s="451"/>
      <c r="DS1949" s="451"/>
      <c r="DT1949" s="451"/>
      <c r="DU1949" s="451"/>
      <c r="DV1949" s="451"/>
      <c r="DW1949" s="451"/>
      <c r="DX1949" s="451"/>
      <c r="DY1949" s="451"/>
      <c r="DZ1949" s="451"/>
      <c r="EA1949" s="451"/>
      <c r="EB1949" s="451"/>
      <c r="EC1949" s="451"/>
      <c r="ED1949" s="451"/>
      <c r="EE1949" s="451"/>
      <c r="EF1949" s="451"/>
      <c r="EG1949" s="451"/>
      <c r="EH1949" s="451"/>
      <c r="EI1949" s="451"/>
      <c r="EJ1949" s="451"/>
      <c r="EK1949" s="451"/>
      <c r="EL1949" s="451"/>
      <c r="EM1949" s="451"/>
      <c r="EN1949" s="451"/>
      <c r="EO1949" s="451"/>
      <c r="EP1949" s="451"/>
      <c r="EQ1949" s="451"/>
      <c r="ER1949" s="451"/>
      <c r="ES1949" s="451"/>
      <c r="ET1949" s="451"/>
      <c r="EU1949" s="451"/>
      <c r="EV1949" s="451"/>
      <c r="EW1949" s="451"/>
      <c r="EX1949" s="451"/>
      <c r="EY1949" s="451"/>
      <c r="EZ1949" s="451"/>
      <c r="FA1949" s="451"/>
      <c r="FB1949" s="451"/>
      <c r="FC1949" s="451"/>
      <c r="FD1949" s="451"/>
      <c r="FE1949" s="451"/>
      <c r="FF1949" s="451"/>
      <c r="FG1949" s="451"/>
      <c r="FH1949" s="451"/>
      <c r="FI1949" s="451"/>
      <c r="FJ1949" s="451"/>
      <c r="FK1949" s="451"/>
      <c r="FL1949" s="451"/>
      <c r="FM1949" s="451"/>
      <c r="FN1949" s="451"/>
      <c r="FO1949" s="451"/>
      <c r="FP1949" s="451"/>
      <c r="FQ1949" s="451"/>
      <c r="FR1949" s="451"/>
      <c r="FS1949" s="451"/>
      <c r="FT1949" s="451"/>
      <c r="FU1949" s="451"/>
      <c r="FV1949" s="451"/>
      <c r="FW1949" s="451"/>
      <c r="FX1949" s="451"/>
      <c r="FY1949" s="451"/>
      <c r="FZ1949" s="451"/>
      <c r="GA1949" s="451"/>
      <c r="GB1949" s="451"/>
      <c r="GC1949" s="451"/>
      <c r="GD1949" s="451"/>
      <c r="GE1949" s="451"/>
      <c r="GF1949" s="451"/>
      <c r="GG1949" s="451"/>
      <c r="GH1949" s="451"/>
      <c r="GI1949" s="451"/>
      <c r="GJ1949" s="451"/>
      <c r="GK1949" s="451"/>
      <c r="GL1949" s="451"/>
      <c r="GM1949" s="451"/>
      <c r="GN1949" s="451"/>
      <c r="GO1949" s="451"/>
      <c r="GP1949" s="451"/>
      <c r="GQ1949" s="451"/>
      <c r="GR1949" s="451"/>
      <c r="GS1949" s="451"/>
      <c r="GT1949" s="451"/>
      <c r="GU1949" s="451"/>
      <c r="GV1949" s="451"/>
      <c r="GW1949" s="451"/>
      <c r="GX1949" s="451"/>
      <c r="GY1949" s="451"/>
      <c r="GZ1949" s="451"/>
      <c r="HA1949" s="451"/>
      <c r="HB1949" s="451"/>
      <c r="HC1949" s="451"/>
      <c r="HD1949" s="451"/>
      <c r="HE1949" s="451"/>
      <c r="HF1949" s="451"/>
      <c r="HG1949" s="451"/>
      <c r="HH1949" s="451"/>
      <c r="HI1949" s="451"/>
      <c r="HJ1949" s="451"/>
      <c r="HK1949" s="451"/>
      <c r="HL1949" s="451"/>
      <c r="HM1949" s="451"/>
      <c r="HN1949" s="451"/>
      <c r="HO1949" s="451"/>
      <c r="HP1949" s="451"/>
      <c r="HQ1949" s="451"/>
      <c r="HR1949" s="451"/>
      <c r="HS1949" s="451"/>
      <c r="HT1949" s="451"/>
      <c r="HU1949" s="451"/>
      <c r="HV1949" s="451"/>
      <c r="HW1949" s="451"/>
      <c r="HX1949" s="451"/>
      <c r="HY1949" s="451"/>
      <c r="HZ1949" s="451"/>
      <c r="IA1949" s="451"/>
      <c r="IB1949" s="451"/>
      <c r="IC1949" s="451"/>
      <c r="ID1949" s="451"/>
      <c r="IE1949" s="451"/>
      <c r="IF1949" s="451"/>
      <c r="IG1949" s="451"/>
      <c r="IH1949" s="451"/>
    </row>
    <row r="1950" spans="1:242" hidden="1" x14ac:dyDescent="0.25">
      <c r="B1950" s="245">
        <v>241</v>
      </c>
      <c r="C1950" s="207">
        <v>44076</v>
      </c>
      <c r="D1950" s="206" t="s">
        <v>3765</v>
      </c>
      <c r="E1950" s="206"/>
      <c r="F1950" s="206" t="s">
        <v>3773</v>
      </c>
      <c r="G1950" s="208" t="s">
        <v>2320</v>
      </c>
      <c r="H1950" s="285">
        <v>75499</v>
      </c>
      <c r="I1950" s="210"/>
      <c r="J1950" s="434">
        <f t="shared" si="32"/>
        <v>16815922</v>
      </c>
      <c r="K1950" s="212" t="s">
        <v>3784</v>
      </c>
    </row>
    <row r="1951" spans="1:242" hidden="1" x14ac:dyDescent="0.25">
      <c r="B1951" s="206">
        <v>242</v>
      </c>
      <c r="C1951" s="207">
        <v>44076</v>
      </c>
      <c r="D1951" s="206" t="s">
        <v>3766</v>
      </c>
      <c r="E1951" s="206"/>
      <c r="F1951" s="206" t="s">
        <v>3774</v>
      </c>
      <c r="G1951" s="208" t="s">
        <v>2320</v>
      </c>
      <c r="H1951" s="285"/>
      <c r="I1951" s="210">
        <v>575000</v>
      </c>
      <c r="J1951" s="434">
        <f t="shared" si="32"/>
        <v>16240922</v>
      </c>
      <c r="K1951" s="212" t="s">
        <v>3267</v>
      </c>
    </row>
    <row r="1952" spans="1:242" hidden="1" x14ac:dyDescent="0.25">
      <c r="B1952" s="245">
        <v>243</v>
      </c>
      <c r="C1952" s="207">
        <v>44076</v>
      </c>
      <c r="D1952" s="433" t="s">
        <v>3781</v>
      </c>
      <c r="E1952" s="206"/>
      <c r="F1952" s="206" t="s">
        <v>3775</v>
      </c>
      <c r="G1952" s="208" t="s">
        <v>2320</v>
      </c>
      <c r="H1952" s="285"/>
      <c r="I1952" s="210">
        <v>705000</v>
      </c>
      <c r="J1952" s="434">
        <f t="shared" si="32"/>
        <v>15535922</v>
      </c>
      <c r="K1952" s="212" t="s">
        <v>3267</v>
      </c>
    </row>
    <row r="1953" spans="1:242" hidden="1" x14ac:dyDescent="0.25">
      <c r="B1953" s="206">
        <v>244</v>
      </c>
      <c r="C1953" s="207">
        <v>44076</v>
      </c>
      <c r="D1953" s="206" t="s">
        <v>3767</v>
      </c>
      <c r="E1953" s="206"/>
      <c r="F1953" s="206" t="s">
        <v>3776</v>
      </c>
      <c r="G1953" s="208" t="s">
        <v>282</v>
      </c>
      <c r="H1953" s="285"/>
      <c r="I1953" s="210">
        <v>200000</v>
      </c>
      <c r="J1953" s="434">
        <f t="shared" si="32"/>
        <v>15335922</v>
      </c>
      <c r="K1953" s="212" t="s">
        <v>3267</v>
      </c>
    </row>
    <row r="1954" spans="1:242" hidden="1" x14ac:dyDescent="0.25">
      <c r="B1954" s="245">
        <v>245</v>
      </c>
      <c r="C1954" s="207">
        <v>44077</v>
      </c>
      <c r="D1954" s="206" t="s">
        <v>3768</v>
      </c>
      <c r="E1954" s="206"/>
      <c r="F1954" s="206" t="s">
        <v>3753</v>
      </c>
      <c r="G1954" s="208" t="s">
        <v>2875</v>
      </c>
      <c r="H1954" s="285"/>
      <c r="I1954" s="210">
        <v>200000</v>
      </c>
      <c r="J1954" s="434">
        <f t="shared" si="32"/>
        <v>15135922</v>
      </c>
      <c r="K1954" s="212" t="s">
        <v>3785</v>
      </c>
    </row>
    <row r="1955" spans="1:242" hidden="1" x14ac:dyDescent="0.25">
      <c r="B1955" s="206">
        <v>246</v>
      </c>
      <c r="C1955" s="207">
        <v>44077</v>
      </c>
      <c r="D1955" s="206" t="s">
        <v>3769</v>
      </c>
      <c r="E1955" s="206"/>
      <c r="F1955" s="206" t="s">
        <v>3777</v>
      </c>
      <c r="G1955" s="208" t="s">
        <v>2320</v>
      </c>
      <c r="H1955" s="285"/>
      <c r="I1955" s="210">
        <v>188972</v>
      </c>
      <c r="J1955" s="434">
        <f t="shared" si="32"/>
        <v>14946950</v>
      </c>
      <c r="K1955" s="212" t="s">
        <v>3267</v>
      </c>
    </row>
    <row r="1956" spans="1:242" hidden="1" x14ac:dyDescent="0.25">
      <c r="B1956" s="245">
        <v>247</v>
      </c>
      <c r="C1956" s="207">
        <v>44078</v>
      </c>
      <c r="D1956" s="206" t="s">
        <v>3770</v>
      </c>
      <c r="E1956" s="206"/>
      <c r="F1956" s="206" t="s">
        <v>3778</v>
      </c>
      <c r="G1956" s="208" t="s">
        <v>3592</v>
      </c>
      <c r="H1956" s="285"/>
      <c r="I1956" s="210">
        <v>599012</v>
      </c>
      <c r="J1956" s="434">
        <f t="shared" si="32"/>
        <v>14347938</v>
      </c>
      <c r="K1956" s="212" t="s">
        <v>3267</v>
      </c>
    </row>
    <row r="1957" spans="1:242" hidden="1" x14ac:dyDescent="0.25">
      <c r="B1957" s="245">
        <v>248</v>
      </c>
      <c r="C1957" s="207">
        <v>44078</v>
      </c>
      <c r="D1957" s="206" t="s">
        <v>3771</v>
      </c>
      <c r="E1957" s="206"/>
      <c r="F1957" s="206" t="s">
        <v>3779</v>
      </c>
      <c r="G1957" s="208" t="s">
        <v>3138</v>
      </c>
      <c r="H1957" s="285"/>
      <c r="I1957" s="210">
        <v>702000</v>
      </c>
      <c r="J1957" s="434">
        <f t="shared" si="32"/>
        <v>13645938</v>
      </c>
      <c r="K1957" s="212" t="s">
        <v>3267</v>
      </c>
    </row>
    <row r="1958" spans="1:242" hidden="1" x14ac:dyDescent="0.25">
      <c r="B1958" s="245">
        <v>249</v>
      </c>
      <c r="C1958" s="207">
        <v>44078</v>
      </c>
      <c r="D1958" s="206" t="s">
        <v>3772</v>
      </c>
      <c r="E1958" s="206"/>
      <c r="F1958" s="206" t="s">
        <v>3780</v>
      </c>
      <c r="G1958" s="208" t="s">
        <v>3138</v>
      </c>
      <c r="H1958" s="285"/>
      <c r="I1958" s="210">
        <v>1053600</v>
      </c>
      <c r="J1958" s="434">
        <f t="shared" si="32"/>
        <v>12592338</v>
      </c>
      <c r="K1958" s="212" t="s">
        <v>3267</v>
      </c>
    </row>
    <row r="1959" spans="1:242" hidden="1" x14ac:dyDescent="0.25">
      <c r="B1959" s="245">
        <v>250</v>
      </c>
      <c r="C1959" s="207">
        <v>44078</v>
      </c>
      <c r="D1959" s="206" t="s">
        <v>3786</v>
      </c>
      <c r="E1959" s="206"/>
      <c r="F1959" s="206" t="s">
        <v>3789</v>
      </c>
      <c r="G1959" s="208" t="s">
        <v>787</v>
      </c>
      <c r="H1959" s="285"/>
      <c r="I1959" s="210">
        <v>750788</v>
      </c>
      <c r="J1959" s="434">
        <f t="shared" si="32"/>
        <v>11841550</v>
      </c>
      <c r="K1959" s="212" t="s">
        <v>3267</v>
      </c>
    </row>
    <row r="1960" spans="1:242" hidden="1" x14ac:dyDescent="0.25">
      <c r="B1960" s="245">
        <v>251</v>
      </c>
      <c r="C1960" s="207">
        <v>44078</v>
      </c>
      <c r="D1960" s="206" t="s">
        <v>3787</v>
      </c>
      <c r="E1960" s="206"/>
      <c r="F1960" s="206" t="s">
        <v>3790</v>
      </c>
      <c r="G1960" s="208" t="s">
        <v>787</v>
      </c>
      <c r="H1960" s="285">
        <v>1260000</v>
      </c>
      <c r="I1960" s="210"/>
      <c r="J1960" s="434">
        <f t="shared" si="32"/>
        <v>13101550</v>
      </c>
      <c r="K1960" s="212" t="s">
        <v>3792</v>
      </c>
    </row>
    <row r="1961" spans="1:242" hidden="1" x14ac:dyDescent="0.25">
      <c r="B1961" s="245">
        <v>252</v>
      </c>
      <c r="C1961" s="207">
        <v>44078</v>
      </c>
      <c r="D1961" s="206" t="s">
        <v>3788</v>
      </c>
      <c r="E1961" s="206"/>
      <c r="F1961" s="206" t="s">
        <v>3791</v>
      </c>
      <c r="G1961" s="208" t="s">
        <v>1885</v>
      </c>
      <c r="H1961" s="285"/>
      <c r="I1961" s="210">
        <v>680000</v>
      </c>
      <c r="J1961" s="483">
        <f t="shared" ref="J1961:J2024" si="33">J1960+H1961-I1961</f>
        <v>12421550</v>
      </c>
      <c r="K1961" s="212" t="s">
        <v>3267</v>
      </c>
    </row>
    <row r="1962" spans="1:242" hidden="1" x14ac:dyDescent="0.25">
      <c r="B1962" s="245">
        <v>253</v>
      </c>
      <c r="C1962" s="207">
        <v>44079</v>
      </c>
      <c r="D1962" s="206" t="s">
        <v>3795</v>
      </c>
      <c r="E1962" s="206"/>
      <c r="F1962" s="206" t="s">
        <v>3816</v>
      </c>
      <c r="G1962" s="208" t="s">
        <v>343</v>
      </c>
      <c r="H1962" s="285"/>
      <c r="I1962" s="210">
        <v>527200</v>
      </c>
      <c r="J1962" s="434">
        <f t="shared" si="33"/>
        <v>11894350</v>
      </c>
      <c r="K1962" s="212" t="s">
        <v>3267</v>
      </c>
    </row>
    <row r="1963" spans="1:242" hidden="1" x14ac:dyDescent="0.25">
      <c r="B1963" s="245">
        <v>254</v>
      </c>
      <c r="C1963" s="207">
        <v>44081</v>
      </c>
      <c r="D1963" s="206" t="s">
        <v>3796</v>
      </c>
      <c r="E1963" s="206" t="s">
        <v>3817</v>
      </c>
      <c r="F1963" s="206" t="s">
        <v>3818</v>
      </c>
      <c r="G1963" s="208" t="s">
        <v>2875</v>
      </c>
      <c r="H1963" s="285"/>
      <c r="I1963" s="210">
        <v>650000</v>
      </c>
      <c r="J1963" s="434">
        <f t="shared" si="33"/>
        <v>11244350</v>
      </c>
      <c r="K1963" s="212" t="s">
        <v>3837</v>
      </c>
    </row>
    <row r="1964" spans="1:242" s="566" customFormat="1" hidden="1" x14ac:dyDescent="0.25">
      <c r="A1964" s="488"/>
      <c r="B1964" s="481">
        <v>255</v>
      </c>
      <c r="C1964" s="428">
        <v>44081</v>
      </c>
      <c r="D1964" s="429" t="s">
        <v>3797</v>
      </c>
      <c r="E1964" s="429"/>
      <c r="F1964" s="429"/>
      <c r="G1964" s="430"/>
      <c r="H1964" s="427">
        <v>10548450</v>
      </c>
      <c r="I1964" s="431"/>
      <c r="J1964" s="444">
        <f t="shared" si="33"/>
        <v>21792800</v>
      </c>
      <c r="K1964" s="446" t="s">
        <v>3695</v>
      </c>
      <c r="L1964" s="530"/>
      <c r="M1964" s="488"/>
      <c r="N1964" s="530"/>
      <c r="O1964" s="530"/>
      <c r="P1964" s="530"/>
      <c r="Q1964" s="530"/>
      <c r="R1964" s="530"/>
      <c r="S1964" s="530"/>
      <c r="T1964" s="530"/>
      <c r="U1964" s="530"/>
      <c r="V1964" s="530"/>
      <c r="W1964" s="530"/>
      <c r="X1964" s="530"/>
      <c r="Y1964" s="530"/>
      <c r="Z1964" s="530"/>
      <c r="AA1964" s="530"/>
      <c r="AB1964" s="530"/>
      <c r="AC1964" s="530"/>
      <c r="AD1964" s="530"/>
      <c r="AE1964" s="530"/>
      <c r="AF1964" s="530"/>
      <c r="AG1964" s="530"/>
      <c r="AH1964" s="530"/>
      <c r="AI1964" s="530"/>
      <c r="AJ1964" s="488"/>
      <c r="AK1964" s="488"/>
      <c r="AL1964" s="488"/>
      <c r="AM1964" s="488"/>
      <c r="AN1964" s="488"/>
      <c r="AO1964" s="488"/>
      <c r="AP1964" s="488"/>
      <c r="AQ1964" s="488"/>
      <c r="AR1964" s="488"/>
      <c r="AS1964" s="488"/>
      <c r="AT1964" s="488"/>
      <c r="AU1964" s="488"/>
      <c r="AV1964" s="488"/>
      <c r="AW1964" s="488"/>
      <c r="AX1964" s="488"/>
      <c r="AY1964" s="488"/>
      <c r="AZ1964" s="488"/>
      <c r="BA1964" s="488"/>
      <c r="BB1964" s="488"/>
      <c r="BC1964" s="488"/>
      <c r="BD1964" s="488"/>
      <c r="BE1964" s="488"/>
      <c r="BF1964" s="488"/>
      <c r="BG1964" s="488"/>
      <c r="BH1964" s="488"/>
      <c r="BI1964" s="488"/>
      <c r="BJ1964" s="488"/>
      <c r="BK1964" s="488"/>
      <c r="BL1964" s="488"/>
      <c r="BM1964" s="488"/>
      <c r="BN1964" s="488"/>
      <c r="BO1964" s="488"/>
      <c r="BP1964" s="488"/>
      <c r="BQ1964" s="488"/>
      <c r="BR1964" s="488"/>
      <c r="BS1964" s="488"/>
      <c r="BT1964" s="488"/>
      <c r="BU1964" s="488"/>
      <c r="BV1964" s="488"/>
      <c r="BW1964" s="488"/>
      <c r="BX1964" s="488"/>
      <c r="BY1964" s="488"/>
      <c r="BZ1964" s="488"/>
      <c r="CA1964" s="488"/>
      <c r="CB1964" s="488"/>
      <c r="CC1964" s="488"/>
      <c r="CD1964" s="488"/>
      <c r="CE1964" s="488"/>
      <c r="CF1964" s="488"/>
      <c r="CG1964" s="488"/>
      <c r="CH1964" s="488"/>
      <c r="CI1964" s="488"/>
      <c r="CJ1964" s="488"/>
      <c r="CK1964" s="488"/>
      <c r="CL1964" s="488"/>
      <c r="CM1964" s="488"/>
      <c r="CN1964" s="488"/>
      <c r="CO1964" s="488"/>
      <c r="CP1964" s="488"/>
      <c r="CQ1964" s="488"/>
      <c r="CR1964" s="488"/>
      <c r="CS1964" s="488"/>
      <c r="CT1964" s="488"/>
      <c r="CU1964" s="488"/>
      <c r="CV1964" s="488"/>
      <c r="CW1964" s="488"/>
      <c r="CX1964" s="488"/>
      <c r="CY1964" s="488"/>
      <c r="CZ1964" s="488"/>
      <c r="DA1964" s="488"/>
      <c r="DB1964" s="488"/>
      <c r="DC1964" s="488"/>
      <c r="DD1964" s="488"/>
      <c r="DE1964" s="488"/>
      <c r="DF1964" s="488"/>
      <c r="DG1964" s="488"/>
      <c r="DH1964" s="488"/>
      <c r="DI1964" s="488"/>
      <c r="DJ1964" s="488"/>
      <c r="DK1964" s="488"/>
      <c r="DL1964" s="488"/>
      <c r="DM1964" s="488"/>
      <c r="DN1964" s="488"/>
      <c r="DO1964" s="488"/>
      <c r="DP1964" s="488"/>
      <c r="DQ1964" s="488"/>
      <c r="DR1964" s="488"/>
      <c r="DS1964" s="488"/>
      <c r="DT1964" s="488"/>
      <c r="DU1964" s="488"/>
      <c r="DV1964" s="488"/>
      <c r="DW1964" s="488"/>
      <c r="DX1964" s="488"/>
      <c r="DY1964" s="488"/>
      <c r="DZ1964" s="488"/>
      <c r="EA1964" s="488"/>
      <c r="EB1964" s="488"/>
      <c r="EC1964" s="488"/>
      <c r="ED1964" s="488"/>
      <c r="EE1964" s="488"/>
      <c r="EF1964" s="488"/>
      <c r="EG1964" s="488"/>
      <c r="EH1964" s="488"/>
      <c r="EI1964" s="488"/>
      <c r="EJ1964" s="488"/>
      <c r="EK1964" s="488"/>
      <c r="EL1964" s="488"/>
      <c r="EM1964" s="488"/>
      <c r="EN1964" s="488"/>
      <c r="EO1964" s="488"/>
      <c r="EP1964" s="488"/>
      <c r="EQ1964" s="488"/>
      <c r="ER1964" s="488"/>
      <c r="ES1964" s="488"/>
      <c r="ET1964" s="488"/>
      <c r="EU1964" s="488"/>
      <c r="EV1964" s="488"/>
      <c r="EW1964" s="488"/>
      <c r="EX1964" s="488"/>
      <c r="EY1964" s="488"/>
      <c r="EZ1964" s="488"/>
      <c r="FA1964" s="488"/>
      <c r="FB1964" s="488"/>
      <c r="FC1964" s="488"/>
      <c r="FD1964" s="488"/>
      <c r="FE1964" s="488"/>
      <c r="FF1964" s="488"/>
      <c r="FG1964" s="488"/>
      <c r="FH1964" s="488"/>
      <c r="FI1964" s="488"/>
      <c r="FJ1964" s="488"/>
      <c r="FK1964" s="488"/>
      <c r="FL1964" s="488"/>
      <c r="FM1964" s="488"/>
      <c r="FN1964" s="488"/>
      <c r="FO1964" s="488"/>
      <c r="FP1964" s="488"/>
      <c r="FQ1964" s="488"/>
      <c r="FR1964" s="488"/>
      <c r="FS1964" s="488"/>
      <c r="FT1964" s="488"/>
      <c r="FU1964" s="488"/>
      <c r="FV1964" s="488"/>
      <c r="FW1964" s="488"/>
      <c r="FX1964" s="488"/>
      <c r="FY1964" s="488"/>
      <c r="FZ1964" s="488"/>
      <c r="GA1964" s="488"/>
      <c r="GB1964" s="488"/>
      <c r="GC1964" s="488"/>
      <c r="GD1964" s="488"/>
      <c r="GE1964" s="488"/>
      <c r="GF1964" s="488"/>
      <c r="GG1964" s="488"/>
      <c r="GH1964" s="488"/>
      <c r="GI1964" s="488"/>
      <c r="GJ1964" s="488"/>
      <c r="GK1964" s="488"/>
      <c r="GL1964" s="488"/>
      <c r="GM1964" s="488"/>
      <c r="GN1964" s="488"/>
      <c r="GO1964" s="488"/>
      <c r="GP1964" s="488"/>
      <c r="GQ1964" s="488"/>
      <c r="GR1964" s="488"/>
      <c r="GS1964" s="488"/>
      <c r="GT1964" s="488"/>
      <c r="GU1964" s="488"/>
      <c r="GV1964" s="488"/>
      <c r="GW1964" s="488"/>
      <c r="GX1964" s="488"/>
      <c r="GY1964" s="488"/>
      <c r="GZ1964" s="488"/>
      <c r="HA1964" s="488"/>
      <c r="HB1964" s="488"/>
      <c r="HC1964" s="488"/>
      <c r="HD1964" s="488"/>
      <c r="HE1964" s="488"/>
      <c r="HF1964" s="488"/>
      <c r="HG1964" s="488"/>
      <c r="HH1964" s="488"/>
      <c r="HI1964" s="488"/>
      <c r="HJ1964" s="488"/>
      <c r="HK1964" s="488"/>
      <c r="HL1964" s="488"/>
      <c r="HM1964" s="488"/>
      <c r="HN1964" s="488"/>
      <c r="HO1964" s="488"/>
      <c r="HP1964" s="488"/>
      <c r="HQ1964" s="488"/>
      <c r="HR1964" s="488"/>
      <c r="HS1964" s="488"/>
      <c r="HT1964" s="488"/>
      <c r="HU1964" s="488"/>
      <c r="HV1964" s="488"/>
      <c r="HW1964" s="488"/>
      <c r="HX1964" s="488"/>
      <c r="HY1964" s="488"/>
      <c r="HZ1964" s="488"/>
      <c r="IA1964" s="488"/>
      <c r="IB1964" s="488"/>
      <c r="IC1964" s="488"/>
      <c r="ID1964" s="488"/>
      <c r="IE1964" s="488"/>
      <c r="IF1964" s="488"/>
      <c r="IG1964" s="488"/>
      <c r="IH1964" s="488"/>
    </row>
    <row r="1965" spans="1:242" hidden="1" x14ac:dyDescent="0.25">
      <c r="B1965" s="245">
        <v>256</v>
      </c>
      <c r="C1965" s="207">
        <v>44082</v>
      </c>
      <c r="D1965" s="206" t="s">
        <v>3798</v>
      </c>
      <c r="E1965" s="206" t="s">
        <v>3820</v>
      </c>
      <c r="F1965" s="206" t="s">
        <v>3819</v>
      </c>
      <c r="G1965" s="208" t="s">
        <v>2262</v>
      </c>
      <c r="H1965" s="285"/>
      <c r="I1965" s="210">
        <v>1000000</v>
      </c>
      <c r="J1965" s="434">
        <f t="shared" si="33"/>
        <v>20792800</v>
      </c>
      <c r="K1965" s="212" t="s">
        <v>3838</v>
      </c>
    </row>
    <row r="1966" spans="1:242" ht="14.25" hidden="1" customHeight="1" x14ac:dyDescent="0.25">
      <c r="B1966" s="245">
        <v>257</v>
      </c>
      <c r="C1966" s="207">
        <v>44082</v>
      </c>
      <c r="D1966" s="206" t="s">
        <v>3799</v>
      </c>
      <c r="E1966" s="206" t="s">
        <v>3821</v>
      </c>
      <c r="F1966" s="206"/>
      <c r="G1966" s="208" t="s">
        <v>787</v>
      </c>
      <c r="H1966" s="285"/>
      <c r="I1966" s="475">
        <v>1500000</v>
      </c>
      <c r="J1966" s="434">
        <f t="shared" si="33"/>
        <v>19292800</v>
      </c>
      <c r="K1966" s="212" t="s">
        <v>3896</v>
      </c>
    </row>
    <row r="1967" spans="1:242" s="565" customFormat="1" hidden="1" x14ac:dyDescent="0.25">
      <c r="A1967" s="572"/>
      <c r="B1967" s="245">
        <v>258</v>
      </c>
      <c r="C1967" s="479">
        <v>44082</v>
      </c>
      <c r="D1967" s="245" t="s">
        <v>3800</v>
      </c>
      <c r="E1967" s="245" t="s">
        <v>3822</v>
      </c>
      <c r="F1967" s="245" t="s">
        <v>3938</v>
      </c>
      <c r="G1967" s="266" t="s">
        <v>343</v>
      </c>
      <c r="H1967" s="313"/>
      <c r="I1967" s="475">
        <v>1300000</v>
      </c>
      <c r="J1967" s="434">
        <f t="shared" si="33"/>
        <v>17992800</v>
      </c>
      <c r="K1967" s="480" t="s">
        <v>3943</v>
      </c>
      <c r="L1967" s="380"/>
      <c r="M1967" s="451"/>
      <c r="N1967" s="380"/>
      <c r="O1967" s="380"/>
      <c r="P1967" s="380"/>
      <c r="Q1967" s="380"/>
      <c r="R1967" s="380"/>
      <c r="S1967" s="380"/>
      <c r="T1967" s="380"/>
      <c r="U1967" s="380"/>
      <c r="V1967" s="380"/>
      <c r="W1967" s="380"/>
      <c r="X1967" s="380"/>
      <c r="Y1967" s="380"/>
      <c r="Z1967" s="380"/>
      <c r="AA1967" s="380"/>
      <c r="AB1967" s="380"/>
      <c r="AC1967" s="380"/>
      <c r="AD1967" s="380"/>
      <c r="AE1967" s="380"/>
      <c r="AF1967" s="380"/>
      <c r="AG1967" s="380"/>
      <c r="AH1967" s="380"/>
      <c r="AI1967" s="380"/>
      <c r="AJ1967" s="451"/>
      <c r="AK1967" s="451"/>
      <c r="AL1967" s="451"/>
      <c r="AM1967" s="451"/>
      <c r="AN1967" s="451"/>
      <c r="AO1967" s="451"/>
      <c r="AP1967" s="451"/>
      <c r="AQ1967" s="451"/>
      <c r="AR1967" s="451"/>
      <c r="AS1967" s="451"/>
      <c r="AT1967" s="451"/>
      <c r="AU1967" s="451"/>
      <c r="AV1967" s="451"/>
      <c r="AW1967" s="451"/>
      <c r="AX1967" s="451"/>
      <c r="AY1967" s="451"/>
      <c r="AZ1967" s="451"/>
      <c r="BA1967" s="451"/>
      <c r="BB1967" s="451"/>
      <c r="BC1967" s="451"/>
      <c r="BD1967" s="451"/>
      <c r="BE1967" s="451"/>
      <c r="BF1967" s="451"/>
      <c r="BG1967" s="451"/>
      <c r="BH1967" s="451"/>
      <c r="BI1967" s="451"/>
      <c r="BJ1967" s="451"/>
      <c r="BK1967" s="451"/>
      <c r="BL1967" s="451"/>
      <c r="BM1967" s="451"/>
      <c r="BN1967" s="451"/>
      <c r="BO1967" s="451"/>
      <c r="BP1967" s="451"/>
      <c r="BQ1967" s="451"/>
      <c r="BR1967" s="451"/>
      <c r="BS1967" s="451"/>
      <c r="BT1967" s="451"/>
      <c r="BU1967" s="451"/>
      <c r="BV1967" s="451"/>
      <c r="BW1967" s="451"/>
      <c r="BX1967" s="451"/>
      <c r="BY1967" s="451"/>
      <c r="BZ1967" s="451"/>
      <c r="CA1967" s="451"/>
      <c r="CB1967" s="451"/>
      <c r="CC1967" s="451"/>
      <c r="CD1967" s="451"/>
      <c r="CE1967" s="451"/>
      <c r="CF1967" s="451"/>
      <c r="CG1967" s="451"/>
      <c r="CH1967" s="451"/>
      <c r="CI1967" s="451"/>
      <c r="CJ1967" s="451"/>
      <c r="CK1967" s="451"/>
      <c r="CL1967" s="451"/>
      <c r="CM1967" s="451"/>
      <c r="CN1967" s="451"/>
      <c r="CO1967" s="451"/>
      <c r="CP1967" s="451"/>
      <c r="CQ1967" s="451"/>
      <c r="CR1967" s="451"/>
      <c r="CS1967" s="451"/>
      <c r="CT1967" s="451"/>
      <c r="CU1967" s="451"/>
      <c r="CV1967" s="451"/>
      <c r="CW1967" s="451"/>
      <c r="CX1967" s="451"/>
      <c r="CY1967" s="451"/>
      <c r="CZ1967" s="451"/>
      <c r="DA1967" s="451"/>
      <c r="DB1967" s="451"/>
      <c r="DC1967" s="451"/>
      <c r="DD1967" s="451"/>
      <c r="DE1967" s="451"/>
      <c r="DF1967" s="451"/>
      <c r="DG1967" s="451"/>
      <c r="DH1967" s="451"/>
      <c r="DI1967" s="451"/>
      <c r="DJ1967" s="451"/>
      <c r="DK1967" s="451"/>
      <c r="DL1967" s="451"/>
      <c r="DM1967" s="451"/>
      <c r="DN1967" s="451"/>
      <c r="DO1967" s="451"/>
      <c r="DP1967" s="451"/>
      <c r="DQ1967" s="451"/>
      <c r="DR1967" s="451"/>
      <c r="DS1967" s="451"/>
      <c r="DT1967" s="451"/>
      <c r="DU1967" s="451"/>
      <c r="DV1967" s="451"/>
      <c r="DW1967" s="451"/>
      <c r="DX1967" s="451"/>
      <c r="DY1967" s="451"/>
      <c r="DZ1967" s="451"/>
      <c r="EA1967" s="451"/>
      <c r="EB1967" s="451"/>
      <c r="EC1967" s="451"/>
      <c r="ED1967" s="451"/>
      <c r="EE1967" s="451"/>
      <c r="EF1967" s="451"/>
      <c r="EG1967" s="451"/>
      <c r="EH1967" s="451"/>
      <c r="EI1967" s="451"/>
      <c r="EJ1967" s="451"/>
      <c r="EK1967" s="451"/>
      <c r="EL1967" s="451"/>
      <c r="EM1967" s="451"/>
      <c r="EN1967" s="451"/>
      <c r="EO1967" s="451"/>
      <c r="EP1967" s="451"/>
      <c r="EQ1967" s="451"/>
      <c r="ER1967" s="451"/>
      <c r="ES1967" s="451"/>
      <c r="ET1967" s="451"/>
      <c r="EU1967" s="451"/>
      <c r="EV1967" s="451"/>
      <c r="EW1967" s="451"/>
      <c r="EX1967" s="451"/>
      <c r="EY1967" s="451"/>
      <c r="EZ1967" s="451"/>
      <c r="FA1967" s="451"/>
      <c r="FB1967" s="451"/>
      <c r="FC1967" s="451"/>
      <c r="FD1967" s="451"/>
      <c r="FE1967" s="451"/>
      <c r="FF1967" s="451"/>
      <c r="FG1967" s="451"/>
      <c r="FH1967" s="451"/>
      <c r="FI1967" s="451"/>
      <c r="FJ1967" s="451"/>
      <c r="FK1967" s="451"/>
      <c r="FL1967" s="451"/>
      <c r="FM1967" s="451"/>
      <c r="FN1967" s="451"/>
      <c r="FO1967" s="451"/>
      <c r="FP1967" s="451"/>
      <c r="FQ1967" s="451"/>
      <c r="FR1967" s="451"/>
      <c r="FS1967" s="451"/>
      <c r="FT1967" s="451"/>
      <c r="FU1967" s="451"/>
      <c r="FV1967" s="451"/>
      <c r="FW1967" s="451"/>
      <c r="FX1967" s="451"/>
      <c r="FY1967" s="451"/>
      <c r="FZ1967" s="451"/>
      <c r="GA1967" s="451"/>
      <c r="GB1967" s="451"/>
      <c r="GC1967" s="451"/>
      <c r="GD1967" s="451"/>
      <c r="GE1967" s="451"/>
      <c r="GF1967" s="451"/>
      <c r="GG1967" s="451"/>
      <c r="GH1967" s="451"/>
      <c r="GI1967" s="451"/>
      <c r="GJ1967" s="451"/>
      <c r="GK1967" s="451"/>
      <c r="GL1967" s="451"/>
      <c r="GM1967" s="451"/>
      <c r="GN1967" s="451"/>
      <c r="GO1967" s="451"/>
      <c r="GP1967" s="451"/>
      <c r="GQ1967" s="451"/>
      <c r="GR1967" s="451"/>
      <c r="GS1967" s="451"/>
      <c r="GT1967" s="451"/>
      <c r="GU1967" s="451"/>
      <c r="GV1967" s="451"/>
      <c r="GW1967" s="451"/>
      <c r="GX1967" s="451"/>
      <c r="GY1967" s="451"/>
      <c r="GZ1967" s="451"/>
      <c r="HA1967" s="451"/>
      <c r="HB1967" s="451"/>
      <c r="HC1967" s="451"/>
      <c r="HD1967" s="451"/>
      <c r="HE1967" s="451"/>
      <c r="HF1967" s="451"/>
      <c r="HG1967" s="451"/>
      <c r="HH1967" s="451"/>
      <c r="HI1967" s="451"/>
      <c r="HJ1967" s="451"/>
      <c r="HK1967" s="451"/>
      <c r="HL1967" s="451"/>
      <c r="HM1967" s="451"/>
      <c r="HN1967" s="451"/>
      <c r="HO1967" s="451"/>
      <c r="HP1967" s="451"/>
      <c r="HQ1967" s="451"/>
      <c r="HR1967" s="451"/>
      <c r="HS1967" s="451"/>
      <c r="HT1967" s="451"/>
      <c r="HU1967" s="451"/>
      <c r="HV1967" s="451"/>
      <c r="HW1967" s="451"/>
      <c r="HX1967" s="451"/>
      <c r="HY1967" s="451"/>
      <c r="HZ1967" s="451"/>
      <c r="IA1967" s="451"/>
      <c r="IB1967" s="451"/>
      <c r="IC1967" s="451"/>
      <c r="ID1967" s="451"/>
      <c r="IE1967" s="451"/>
      <c r="IF1967" s="451"/>
      <c r="IG1967" s="451"/>
      <c r="IH1967" s="451"/>
    </row>
    <row r="1968" spans="1:242" hidden="1" x14ac:dyDescent="0.25">
      <c r="B1968" s="245">
        <v>259</v>
      </c>
      <c r="C1968" s="207">
        <v>44083</v>
      </c>
      <c r="D1968" s="206" t="s">
        <v>3801</v>
      </c>
      <c r="E1968" s="206"/>
      <c r="F1968" s="206" t="s">
        <v>3818</v>
      </c>
      <c r="G1968" s="208" t="s">
        <v>2875</v>
      </c>
      <c r="H1968" s="285">
        <v>11800</v>
      </c>
      <c r="I1968" s="210"/>
      <c r="J1968" s="434">
        <f t="shared" si="33"/>
        <v>18004600</v>
      </c>
      <c r="K1968" s="212" t="s">
        <v>3839</v>
      </c>
    </row>
    <row r="1969" spans="2:11" s="511" customFormat="1" hidden="1" x14ac:dyDescent="0.25">
      <c r="B1969" s="245">
        <v>260</v>
      </c>
      <c r="C1969" s="207">
        <v>44083</v>
      </c>
      <c r="D1969" s="206" t="s">
        <v>3802</v>
      </c>
      <c r="E1969" s="206"/>
      <c r="F1969" s="206" t="s">
        <v>3823</v>
      </c>
      <c r="G1969" s="208" t="s">
        <v>2882</v>
      </c>
      <c r="H1969" s="285"/>
      <c r="I1969" s="210">
        <v>2048700</v>
      </c>
      <c r="J1969" s="434">
        <f t="shared" si="33"/>
        <v>15955900</v>
      </c>
      <c r="K1969" s="212" t="s">
        <v>3267</v>
      </c>
    </row>
    <row r="1970" spans="2:11" s="511" customFormat="1" hidden="1" x14ac:dyDescent="0.25">
      <c r="B1970" s="245">
        <v>261</v>
      </c>
      <c r="C1970" s="207">
        <v>44083</v>
      </c>
      <c r="D1970" s="206" t="s">
        <v>3803</v>
      </c>
      <c r="E1970" s="206"/>
      <c r="F1970" s="206" t="s">
        <v>3824</v>
      </c>
      <c r="G1970" s="208" t="s">
        <v>1816</v>
      </c>
      <c r="H1970" s="285"/>
      <c r="I1970" s="210">
        <v>1200000</v>
      </c>
      <c r="J1970" s="434">
        <f t="shared" si="33"/>
        <v>14755900</v>
      </c>
      <c r="K1970" s="212" t="s">
        <v>3267</v>
      </c>
    </row>
    <row r="1971" spans="2:11" s="511" customFormat="1" hidden="1" x14ac:dyDescent="0.25">
      <c r="B1971" s="245">
        <v>262</v>
      </c>
      <c r="C1971" s="207">
        <v>44083</v>
      </c>
      <c r="D1971" s="206" t="s">
        <v>3804</v>
      </c>
      <c r="E1971" s="206"/>
      <c r="F1971" s="206" t="s">
        <v>3825</v>
      </c>
      <c r="G1971" s="208" t="s">
        <v>1885</v>
      </c>
      <c r="H1971" s="285"/>
      <c r="I1971" s="210">
        <v>86700</v>
      </c>
      <c r="J1971" s="434">
        <f t="shared" si="33"/>
        <v>14669200</v>
      </c>
      <c r="K1971" s="212" t="s">
        <v>3267</v>
      </c>
    </row>
    <row r="1972" spans="2:11" s="511" customFormat="1" hidden="1" x14ac:dyDescent="0.25">
      <c r="B1972" s="245">
        <v>263</v>
      </c>
      <c r="C1972" s="207">
        <v>44084</v>
      </c>
      <c r="D1972" s="206" t="s">
        <v>3805</v>
      </c>
      <c r="E1972" s="206" t="s">
        <v>3827</v>
      </c>
      <c r="F1972" s="206" t="s">
        <v>3826</v>
      </c>
      <c r="G1972" s="208" t="s">
        <v>2981</v>
      </c>
      <c r="H1972" s="285"/>
      <c r="I1972" s="210">
        <v>320000</v>
      </c>
      <c r="J1972" s="434">
        <f t="shared" si="33"/>
        <v>14349200</v>
      </c>
      <c r="K1972" s="212" t="s">
        <v>3840</v>
      </c>
    </row>
    <row r="1973" spans="2:11" s="511" customFormat="1" hidden="1" x14ac:dyDescent="0.25">
      <c r="B1973" s="245">
        <v>264</v>
      </c>
      <c r="C1973" s="207">
        <v>44084</v>
      </c>
      <c r="D1973" s="206" t="s">
        <v>3806</v>
      </c>
      <c r="E1973" s="206"/>
      <c r="F1973" s="206" t="s">
        <v>3828</v>
      </c>
      <c r="G1973" s="208" t="s">
        <v>3592</v>
      </c>
      <c r="H1973" s="285"/>
      <c r="I1973" s="210">
        <v>223956</v>
      </c>
      <c r="J1973" s="434">
        <f t="shared" si="33"/>
        <v>14125244</v>
      </c>
      <c r="K1973" s="212" t="s">
        <v>3267</v>
      </c>
    </row>
    <row r="1974" spans="2:11" s="511" customFormat="1" hidden="1" x14ac:dyDescent="0.25">
      <c r="B1974" s="245">
        <v>265</v>
      </c>
      <c r="C1974" s="207">
        <v>44084</v>
      </c>
      <c r="D1974" s="206" t="s">
        <v>3807</v>
      </c>
      <c r="E1974" s="206"/>
      <c r="F1974" s="206" t="s">
        <v>3819</v>
      </c>
      <c r="G1974" s="208" t="s">
        <v>2262</v>
      </c>
      <c r="H1974" s="285">
        <v>117980</v>
      </c>
      <c r="I1974" s="210"/>
      <c r="J1974" s="434">
        <f t="shared" si="33"/>
        <v>14243224</v>
      </c>
      <c r="K1974" s="212" t="s">
        <v>3841</v>
      </c>
    </row>
    <row r="1975" spans="2:11" s="511" customFormat="1" hidden="1" x14ac:dyDescent="0.25">
      <c r="B1975" s="245">
        <v>266</v>
      </c>
      <c r="C1975" s="207">
        <v>44084</v>
      </c>
      <c r="D1975" s="206" t="s">
        <v>3808</v>
      </c>
      <c r="E1975" s="206"/>
      <c r="F1975" s="206" t="s">
        <v>3829</v>
      </c>
      <c r="G1975" s="208" t="s">
        <v>1885</v>
      </c>
      <c r="H1975" s="285"/>
      <c r="I1975" s="210">
        <v>48600</v>
      </c>
      <c r="J1975" s="434">
        <f t="shared" si="33"/>
        <v>14194624</v>
      </c>
      <c r="K1975" s="212" t="s">
        <v>3267</v>
      </c>
    </row>
    <row r="1976" spans="2:11" s="511" customFormat="1" hidden="1" x14ac:dyDescent="0.25">
      <c r="B1976" s="245">
        <v>267</v>
      </c>
      <c r="C1976" s="207">
        <v>44084</v>
      </c>
      <c r="D1976" s="206" t="s">
        <v>3809</v>
      </c>
      <c r="E1976" s="206"/>
      <c r="F1976" s="206" t="s">
        <v>3830</v>
      </c>
      <c r="G1976" s="208" t="s">
        <v>1885</v>
      </c>
      <c r="H1976" s="285"/>
      <c r="I1976" s="210">
        <v>5900000</v>
      </c>
      <c r="J1976" s="434">
        <f t="shared" si="33"/>
        <v>8294624</v>
      </c>
      <c r="K1976" s="212" t="s">
        <v>3267</v>
      </c>
    </row>
    <row r="1977" spans="2:11" s="511" customFormat="1" hidden="1" x14ac:dyDescent="0.25">
      <c r="B1977" s="245">
        <v>269</v>
      </c>
      <c r="C1977" s="207">
        <v>44085</v>
      </c>
      <c r="D1977" s="206" t="s">
        <v>3810</v>
      </c>
      <c r="E1977" s="206"/>
      <c r="F1977" s="433" t="s">
        <v>3831</v>
      </c>
      <c r="G1977" s="208" t="s">
        <v>3138</v>
      </c>
      <c r="H1977" s="285"/>
      <c r="I1977" s="210">
        <v>776500</v>
      </c>
      <c r="J1977" s="434">
        <f t="shared" si="33"/>
        <v>7518124</v>
      </c>
      <c r="K1977" s="212" t="s">
        <v>3267</v>
      </c>
    </row>
    <row r="1978" spans="2:11" s="511" customFormat="1" hidden="1" x14ac:dyDescent="0.25">
      <c r="B1978" s="245">
        <v>270</v>
      </c>
      <c r="C1978" s="207">
        <v>44085</v>
      </c>
      <c r="D1978" s="206" t="s">
        <v>3811</v>
      </c>
      <c r="E1978" s="206"/>
      <c r="F1978" s="206" t="s">
        <v>3832</v>
      </c>
      <c r="G1978" s="208" t="s">
        <v>561</v>
      </c>
      <c r="H1978" s="285">
        <v>44915</v>
      </c>
      <c r="I1978" s="210"/>
      <c r="J1978" s="434">
        <f t="shared" si="33"/>
        <v>7563039</v>
      </c>
      <c r="K1978" s="212" t="s">
        <v>3842</v>
      </c>
    </row>
    <row r="1979" spans="2:11" s="511" customFormat="1" hidden="1" x14ac:dyDescent="0.25">
      <c r="B1979" s="245">
        <v>271</v>
      </c>
      <c r="C1979" s="207">
        <v>44085</v>
      </c>
      <c r="D1979" s="206" t="s">
        <v>3812</v>
      </c>
      <c r="E1979" s="206"/>
      <c r="F1979" s="206" t="s">
        <v>3833</v>
      </c>
      <c r="G1979" s="208" t="s">
        <v>561</v>
      </c>
      <c r="H1979" s="285">
        <v>83776</v>
      </c>
      <c r="I1979" s="210"/>
      <c r="J1979" s="434">
        <f t="shared" si="33"/>
        <v>7646815</v>
      </c>
      <c r="K1979" s="212" t="s">
        <v>3843</v>
      </c>
    </row>
    <row r="1980" spans="2:11" s="511" customFormat="1" hidden="1" x14ac:dyDescent="0.25">
      <c r="B1980" s="245">
        <v>272</v>
      </c>
      <c r="C1980" s="207">
        <v>44085</v>
      </c>
      <c r="D1980" s="206" t="s">
        <v>3813</v>
      </c>
      <c r="E1980" s="206"/>
      <c r="F1980" s="206" t="s">
        <v>3834</v>
      </c>
      <c r="G1980" s="208" t="s">
        <v>1885</v>
      </c>
      <c r="H1980" s="285"/>
      <c r="I1980" s="210">
        <v>101500</v>
      </c>
      <c r="J1980" s="434">
        <f t="shared" si="33"/>
        <v>7545315</v>
      </c>
      <c r="K1980" s="212" t="s">
        <v>3267</v>
      </c>
    </row>
    <row r="1981" spans="2:11" s="511" customFormat="1" hidden="1" x14ac:dyDescent="0.25">
      <c r="B1981" s="245">
        <v>273</v>
      </c>
      <c r="C1981" s="207">
        <v>44085</v>
      </c>
      <c r="D1981" s="206" t="s">
        <v>3814</v>
      </c>
      <c r="E1981" s="206"/>
      <c r="F1981" s="206" t="s">
        <v>3835</v>
      </c>
      <c r="G1981" s="208" t="s">
        <v>559</v>
      </c>
      <c r="H1981" s="285">
        <v>34000</v>
      </c>
      <c r="I1981" s="210"/>
      <c r="J1981" s="434">
        <f t="shared" si="33"/>
        <v>7579315</v>
      </c>
      <c r="K1981" s="212" t="s">
        <v>3844</v>
      </c>
    </row>
    <row r="1982" spans="2:11" s="511" customFormat="1" hidden="1" x14ac:dyDescent="0.25">
      <c r="B1982" s="245">
        <v>274</v>
      </c>
      <c r="C1982" s="207">
        <v>44085</v>
      </c>
      <c r="D1982" s="206" t="s">
        <v>3815</v>
      </c>
      <c r="E1982" s="206"/>
      <c r="F1982" s="206" t="s">
        <v>3836</v>
      </c>
      <c r="G1982" s="208" t="s">
        <v>559</v>
      </c>
      <c r="H1982" s="285"/>
      <c r="I1982" s="210">
        <v>83000</v>
      </c>
      <c r="J1982" s="484">
        <f t="shared" si="33"/>
        <v>7496315</v>
      </c>
      <c r="K1982" s="212" t="s">
        <v>3267</v>
      </c>
    </row>
    <row r="1983" spans="2:11" s="511" customFormat="1" hidden="1" x14ac:dyDescent="0.25">
      <c r="B1983" s="245">
        <v>275</v>
      </c>
      <c r="C1983" s="207">
        <v>44086</v>
      </c>
      <c r="D1983" s="206" t="s">
        <v>3850</v>
      </c>
      <c r="E1983" s="206"/>
      <c r="F1983" s="206" t="s">
        <v>3861</v>
      </c>
      <c r="G1983" s="208" t="s">
        <v>2951</v>
      </c>
      <c r="H1983" s="285"/>
      <c r="I1983" s="210">
        <v>676500</v>
      </c>
      <c r="J1983" s="434">
        <f t="shared" si="33"/>
        <v>6819815</v>
      </c>
      <c r="K1983" s="212" t="s">
        <v>3267</v>
      </c>
    </row>
    <row r="1984" spans="2:11" s="511" customFormat="1" hidden="1" x14ac:dyDescent="0.25">
      <c r="B1984" s="245">
        <v>276</v>
      </c>
      <c r="C1984" s="207">
        <v>44086</v>
      </c>
      <c r="D1984" s="206" t="s">
        <v>3851</v>
      </c>
      <c r="E1984" s="206"/>
      <c r="F1984" s="206" t="s">
        <v>3862</v>
      </c>
      <c r="G1984" s="208" t="s">
        <v>561</v>
      </c>
      <c r="H1984" s="285"/>
      <c r="I1984" s="210">
        <v>100000</v>
      </c>
      <c r="J1984" s="434">
        <f t="shared" si="33"/>
        <v>6719815</v>
      </c>
      <c r="K1984" s="212" t="s">
        <v>3267</v>
      </c>
    </row>
    <row r="1985" spans="1:242" hidden="1" x14ac:dyDescent="0.25">
      <c r="B1985" s="245">
        <v>277</v>
      </c>
      <c r="C1985" s="207">
        <v>44086</v>
      </c>
      <c r="D1985" s="206" t="s">
        <v>3852</v>
      </c>
      <c r="E1985" s="206"/>
      <c r="F1985" s="206" t="s">
        <v>3863</v>
      </c>
      <c r="G1985" s="208" t="s">
        <v>3592</v>
      </c>
      <c r="H1985" s="285"/>
      <c r="I1985" s="210">
        <v>586065</v>
      </c>
      <c r="J1985" s="434">
        <f t="shared" si="33"/>
        <v>6133750</v>
      </c>
      <c r="K1985" s="441" t="s">
        <v>3267</v>
      </c>
    </row>
    <row r="1986" spans="1:242" s="566" customFormat="1" hidden="1" x14ac:dyDescent="0.25">
      <c r="A1986" s="488"/>
      <c r="B1986" s="481">
        <v>278</v>
      </c>
      <c r="C1986" s="428">
        <v>44088</v>
      </c>
      <c r="D1986" s="429" t="s">
        <v>3853</v>
      </c>
      <c r="E1986" s="429"/>
      <c r="F1986" s="429"/>
      <c r="G1986" s="430"/>
      <c r="H1986" s="427">
        <v>14703685</v>
      </c>
      <c r="I1986" s="431"/>
      <c r="J1986" s="444">
        <f t="shared" si="33"/>
        <v>20837435</v>
      </c>
      <c r="K1986" s="485" t="s">
        <v>3695</v>
      </c>
      <c r="L1986" s="530"/>
      <c r="M1986" s="488"/>
      <c r="N1986" s="530"/>
      <c r="O1986" s="530"/>
      <c r="P1986" s="530"/>
      <c r="Q1986" s="530"/>
      <c r="R1986" s="530"/>
      <c r="S1986" s="530"/>
      <c r="T1986" s="530"/>
      <c r="U1986" s="530"/>
      <c r="V1986" s="530"/>
      <c r="W1986" s="530"/>
      <c r="X1986" s="530"/>
      <c r="Y1986" s="530"/>
      <c r="Z1986" s="530"/>
      <c r="AA1986" s="530"/>
      <c r="AB1986" s="530"/>
      <c r="AC1986" s="530"/>
      <c r="AD1986" s="530"/>
      <c r="AE1986" s="530"/>
      <c r="AF1986" s="530"/>
      <c r="AG1986" s="530"/>
      <c r="AH1986" s="530"/>
      <c r="AI1986" s="530"/>
      <c r="AJ1986" s="488"/>
      <c r="AK1986" s="488"/>
      <c r="AL1986" s="488"/>
      <c r="AM1986" s="488"/>
      <c r="AN1986" s="488"/>
      <c r="AO1986" s="488"/>
      <c r="AP1986" s="488"/>
      <c r="AQ1986" s="488"/>
      <c r="AR1986" s="488"/>
      <c r="AS1986" s="488"/>
      <c r="AT1986" s="488"/>
      <c r="AU1986" s="488"/>
      <c r="AV1986" s="488"/>
      <c r="AW1986" s="488"/>
      <c r="AX1986" s="488"/>
      <c r="AY1986" s="488"/>
      <c r="AZ1986" s="488"/>
      <c r="BA1986" s="488"/>
      <c r="BB1986" s="488"/>
      <c r="BC1986" s="488"/>
      <c r="BD1986" s="488"/>
      <c r="BE1986" s="488"/>
      <c r="BF1986" s="488"/>
      <c r="BG1986" s="488"/>
      <c r="BH1986" s="488"/>
      <c r="BI1986" s="488"/>
      <c r="BJ1986" s="488"/>
      <c r="BK1986" s="488"/>
      <c r="BL1986" s="488"/>
      <c r="BM1986" s="488"/>
      <c r="BN1986" s="488"/>
      <c r="BO1986" s="488"/>
      <c r="BP1986" s="488"/>
      <c r="BQ1986" s="488"/>
      <c r="BR1986" s="488"/>
      <c r="BS1986" s="488"/>
      <c r="BT1986" s="488"/>
      <c r="BU1986" s="488"/>
      <c r="BV1986" s="488"/>
      <c r="BW1986" s="488"/>
      <c r="BX1986" s="488"/>
      <c r="BY1986" s="488"/>
      <c r="BZ1986" s="488"/>
      <c r="CA1986" s="488"/>
      <c r="CB1986" s="488"/>
      <c r="CC1986" s="488"/>
      <c r="CD1986" s="488"/>
      <c r="CE1986" s="488"/>
      <c r="CF1986" s="488"/>
      <c r="CG1986" s="488"/>
      <c r="CH1986" s="488"/>
      <c r="CI1986" s="488"/>
      <c r="CJ1986" s="488"/>
      <c r="CK1986" s="488"/>
      <c r="CL1986" s="488"/>
      <c r="CM1986" s="488"/>
      <c r="CN1986" s="488"/>
      <c r="CO1986" s="488"/>
      <c r="CP1986" s="488"/>
      <c r="CQ1986" s="488"/>
      <c r="CR1986" s="488"/>
      <c r="CS1986" s="488"/>
      <c r="CT1986" s="488"/>
      <c r="CU1986" s="488"/>
      <c r="CV1986" s="488"/>
      <c r="CW1986" s="488"/>
      <c r="CX1986" s="488"/>
      <c r="CY1986" s="488"/>
      <c r="CZ1986" s="488"/>
      <c r="DA1986" s="488"/>
      <c r="DB1986" s="488"/>
      <c r="DC1986" s="488"/>
      <c r="DD1986" s="488"/>
      <c r="DE1986" s="488"/>
      <c r="DF1986" s="488"/>
      <c r="DG1986" s="488"/>
      <c r="DH1986" s="488"/>
      <c r="DI1986" s="488"/>
      <c r="DJ1986" s="488"/>
      <c r="DK1986" s="488"/>
      <c r="DL1986" s="488"/>
      <c r="DM1986" s="488"/>
      <c r="DN1986" s="488"/>
      <c r="DO1986" s="488"/>
      <c r="DP1986" s="488"/>
      <c r="DQ1986" s="488"/>
      <c r="DR1986" s="488"/>
      <c r="DS1986" s="488"/>
      <c r="DT1986" s="488"/>
      <c r="DU1986" s="488"/>
      <c r="DV1986" s="488"/>
      <c r="DW1986" s="488"/>
      <c r="DX1986" s="488"/>
      <c r="DY1986" s="488"/>
      <c r="DZ1986" s="488"/>
      <c r="EA1986" s="488"/>
      <c r="EB1986" s="488"/>
      <c r="EC1986" s="488"/>
      <c r="ED1986" s="488"/>
      <c r="EE1986" s="488"/>
      <c r="EF1986" s="488"/>
      <c r="EG1986" s="488"/>
      <c r="EH1986" s="488"/>
      <c r="EI1986" s="488"/>
      <c r="EJ1986" s="488"/>
      <c r="EK1986" s="488"/>
      <c r="EL1986" s="488"/>
      <c r="EM1986" s="488"/>
      <c r="EN1986" s="488"/>
      <c r="EO1986" s="488"/>
      <c r="EP1986" s="488"/>
      <c r="EQ1986" s="488"/>
      <c r="ER1986" s="488"/>
      <c r="ES1986" s="488"/>
      <c r="ET1986" s="488"/>
      <c r="EU1986" s="488"/>
      <c r="EV1986" s="488"/>
      <c r="EW1986" s="488"/>
      <c r="EX1986" s="488"/>
      <c r="EY1986" s="488"/>
      <c r="EZ1986" s="488"/>
      <c r="FA1986" s="488"/>
      <c r="FB1986" s="488"/>
      <c r="FC1986" s="488"/>
      <c r="FD1986" s="488"/>
      <c r="FE1986" s="488"/>
      <c r="FF1986" s="488"/>
      <c r="FG1986" s="488"/>
      <c r="FH1986" s="488"/>
      <c r="FI1986" s="488"/>
      <c r="FJ1986" s="488"/>
      <c r="FK1986" s="488"/>
      <c r="FL1986" s="488"/>
      <c r="FM1986" s="488"/>
      <c r="FN1986" s="488"/>
      <c r="FO1986" s="488"/>
      <c r="FP1986" s="488"/>
      <c r="FQ1986" s="488"/>
      <c r="FR1986" s="488"/>
      <c r="FS1986" s="488"/>
      <c r="FT1986" s="488"/>
      <c r="FU1986" s="488"/>
      <c r="FV1986" s="488"/>
      <c r="FW1986" s="488"/>
      <c r="FX1986" s="488"/>
      <c r="FY1986" s="488"/>
      <c r="FZ1986" s="488"/>
      <c r="GA1986" s="488"/>
      <c r="GB1986" s="488"/>
      <c r="GC1986" s="488"/>
      <c r="GD1986" s="488"/>
      <c r="GE1986" s="488"/>
      <c r="GF1986" s="488"/>
      <c r="GG1986" s="488"/>
      <c r="GH1986" s="488"/>
      <c r="GI1986" s="488"/>
      <c r="GJ1986" s="488"/>
      <c r="GK1986" s="488"/>
      <c r="GL1986" s="488"/>
      <c r="GM1986" s="488"/>
      <c r="GN1986" s="488"/>
      <c r="GO1986" s="488"/>
      <c r="GP1986" s="488"/>
      <c r="GQ1986" s="488"/>
      <c r="GR1986" s="488"/>
      <c r="GS1986" s="488"/>
      <c r="GT1986" s="488"/>
      <c r="GU1986" s="488"/>
      <c r="GV1986" s="488"/>
      <c r="GW1986" s="488"/>
      <c r="GX1986" s="488"/>
      <c r="GY1986" s="488"/>
      <c r="GZ1986" s="488"/>
      <c r="HA1986" s="488"/>
      <c r="HB1986" s="488"/>
      <c r="HC1986" s="488"/>
      <c r="HD1986" s="488"/>
      <c r="HE1986" s="488"/>
      <c r="HF1986" s="488"/>
      <c r="HG1986" s="488"/>
      <c r="HH1986" s="488"/>
      <c r="HI1986" s="488"/>
      <c r="HJ1986" s="488"/>
      <c r="HK1986" s="488"/>
      <c r="HL1986" s="488"/>
      <c r="HM1986" s="488"/>
      <c r="HN1986" s="488"/>
      <c r="HO1986" s="488"/>
      <c r="HP1986" s="488"/>
      <c r="HQ1986" s="488"/>
      <c r="HR1986" s="488"/>
      <c r="HS1986" s="488"/>
      <c r="HT1986" s="488"/>
      <c r="HU1986" s="488"/>
      <c r="HV1986" s="488"/>
      <c r="HW1986" s="488"/>
      <c r="HX1986" s="488"/>
      <c r="HY1986" s="488"/>
      <c r="HZ1986" s="488"/>
      <c r="IA1986" s="488"/>
      <c r="IB1986" s="488"/>
      <c r="IC1986" s="488"/>
      <c r="ID1986" s="488"/>
      <c r="IE1986" s="488"/>
      <c r="IF1986" s="488"/>
      <c r="IG1986" s="488"/>
      <c r="IH1986" s="488"/>
    </row>
    <row r="1987" spans="1:242" hidden="1" x14ac:dyDescent="0.25">
      <c r="B1987" s="245">
        <v>279</v>
      </c>
      <c r="C1987" s="207">
        <v>44089</v>
      </c>
      <c r="D1987" s="206" t="s">
        <v>3854</v>
      </c>
      <c r="E1987" s="206"/>
      <c r="F1987" s="206"/>
      <c r="G1987" s="208" t="s">
        <v>787</v>
      </c>
      <c r="H1987" s="285">
        <v>1500000</v>
      </c>
      <c r="I1987" s="210"/>
      <c r="J1987" s="434">
        <f t="shared" si="33"/>
        <v>22337435</v>
      </c>
      <c r="K1987" s="441" t="s">
        <v>3872</v>
      </c>
    </row>
    <row r="1988" spans="1:242" hidden="1" x14ac:dyDescent="0.25">
      <c r="B1988" s="245">
        <v>280</v>
      </c>
      <c r="C1988" s="207">
        <v>44089</v>
      </c>
      <c r="D1988" s="206" t="s">
        <v>3855</v>
      </c>
      <c r="E1988" s="206"/>
      <c r="F1988" s="206" t="s">
        <v>3864</v>
      </c>
      <c r="G1988" s="208" t="s">
        <v>787</v>
      </c>
      <c r="H1988" s="285"/>
      <c r="I1988" s="210">
        <v>419914</v>
      </c>
      <c r="J1988" s="434">
        <f t="shared" si="33"/>
        <v>21917521</v>
      </c>
      <c r="K1988" s="441" t="s">
        <v>3267</v>
      </c>
    </row>
    <row r="1989" spans="1:242" hidden="1" x14ac:dyDescent="0.25">
      <c r="B1989" s="245">
        <v>281</v>
      </c>
      <c r="C1989" s="207">
        <v>44089</v>
      </c>
      <c r="D1989" s="206" t="s">
        <v>3856</v>
      </c>
      <c r="E1989" s="206" t="s">
        <v>3868</v>
      </c>
      <c r="F1989" s="206" t="s">
        <v>3975</v>
      </c>
      <c r="G1989" s="208" t="s">
        <v>787</v>
      </c>
      <c r="H1989" s="285"/>
      <c r="I1989" s="475">
        <v>1750000</v>
      </c>
      <c r="J1989" s="434">
        <f t="shared" si="33"/>
        <v>20167521</v>
      </c>
      <c r="K1989" s="441" t="s">
        <v>3990</v>
      </c>
    </row>
    <row r="1990" spans="1:242" s="565" customFormat="1" hidden="1" x14ac:dyDescent="0.25">
      <c r="A1990" s="451"/>
      <c r="B1990" s="245">
        <v>282</v>
      </c>
      <c r="C1990" s="479">
        <v>44089</v>
      </c>
      <c r="D1990" s="245" t="s">
        <v>3857</v>
      </c>
      <c r="E1990" s="245" t="s">
        <v>3869</v>
      </c>
      <c r="F1990" s="245" t="s">
        <v>3947</v>
      </c>
      <c r="G1990" s="266" t="s">
        <v>561</v>
      </c>
      <c r="H1990" s="313"/>
      <c r="I1990" s="475">
        <v>250000</v>
      </c>
      <c r="J1990" s="434">
        <f t="shared" si="33"/>
        <v>19917521</v>
      </c>
      <c r="K1990" s="486" t="s">
        <v>3944</v>
      </c>
      <c r="L1990" s="380"/>
      <c r="M1990" s="451"/>
      <c r="N1990" s="380"/>
      <c r="O1990" s="380"/>
      <c r="P1990" s="380"/>
      <c r="Q1990" s="380"/>
      <c r="R1990" s="380"/>
      <c r="S1990" s="380"/>
      <c r="T1990" s="380"/>
      <c r="U1990" s="380"/>
      <c r="V1990" s="380"/>
      <c r="W1990" s="380"/>
      <c r="X1990" s="380"/>
      <c r="Y1990" s="380"/>
      <c r="Z1990" s="380"/>
      <c r="AA1990" s="380"/>
      <c r="AB1990" s="380"/>
      <c r="AC1990" s="380"/>
      <c r="AD1990" s="380"/>
      <c r="AE1990" s="380"/>
      <c r="AF1990" s="380"/>
      <c r="AG1990" s="380"/>
      <c r="AH1990" s="380"/>
      <c r="AI1990" s="380"/>
      <c r="AJ1990" s="451"/>
      <c r="AK1990" s="451"/>
      <c r="AL1990" s="451"/>
      <c r="AM1990" s="451"/>
      <c r="AN1990" s="451"/>
      <c r="AO1990" s="451"/>
      <c r="AP1990" s="451"/>
      <c r="AQ1990" s="451"/>
      <c r="AR1990" s="451"/>
      <c r="AS1990" s="451"/>
      <c r="AT1990" s="451"/>
      <c r="AU1990" s="451"/>
      <c r="AV1990" s="451"/>
      <c r="AW1990" s="451"/>
      <c r="AX1990" s="451"/>
      <c r="AY1990" s="451"/>
      <c r="AZ1990" s="451"/>
      <c r="BA1990" s="451"/>
      <c r="BB1990" s="451"/>
      <c r="BC1990" s="451"/>
      <c r="BD1990" s="451"/>
      <c r="BE1990" s="451"/>
      <c r="BF1990" s="451"/>
      <c r="BG1990" s="451"/>
      <c r="BH1990" s="451"/>
      <c r="BI1990" s="451"/>
      <c r="BJ1990" s="451"/>
      <c r="BK1990" s="451"/>
      <c r="BL1990" s="451"/>
      <c r="BM1990" s="451"/>
      <c r="BN1990" s="451"/>
      <c r="BO1990" s="451"/>
      <c r="BP1990" s="451"/>
      <c r="BQ1990" s="451"/>
      <c r="BR1990" s="451"/>
      <c r="BS1990" s="451"/>
      <c r="BT1990" s="451"/>
      <c r="BU1990" s="451"/>
      <c r="BV1990" s="451"/>
      <c r="BW1990" s="451"/>
      <c r="BX1990" s="451"/>
      <c r="BY1990" s="451"/>
      <c r="BZ1990" s="451"/>
      <c r="CA1990" s="451"/>
      <c r="CB1990" s="451"/>
      <c r="CC1990" s="451"/>
      <c r="CD1990" s="451"/>
      <c r="CE1990" s="451"/>
      <c r="CF1990" s="451"/>
      <c r="CG1990" s="451"/>
      <c r="CH1990" s="451"/>
      <c r="CI1990" s="451"/>
      <c r="CJ1990" s="451"/>
      <c r="CK1990" s="451"/>
      <c r="CL1990" s="451"/>
      <c r="CM1990" s="451"/>
      <c r="CN1990" s="451"/>
      <c r="CO1990" s="451"/>
      <c r="CP1990" s="451"/>
      <c r="CQ1990" s="451"/>
      <c r="CR1990" s="451"/>
      <c r="CS1990" s="451"/>
      <c r="CT1990" s="451"/>
      <c r="CU1990" s="451"/>
      <c r="CV1990" s="451"/>
      <c r="CW1990" s="451"/>
      <c r="CX1990" s="451"/>
      <c r="CY1990" s="451"/>
      <c r="CZ1990" s="451"/>
      <c r="DA1990" s="451"/>
      <c r="DB1990" s="451"/>
      <c r="DC1990" s="451"/>
      <c r="DD1990" s="451"/>
      <c r="DE1990" s="451"/>
      <c r="DF1990" s="451"/>
      <c r="DG1990" s="451"/>
      <c r="DH1990" s="451"/>
      <c r="DI1990" s="451"/>
      <c r="DJ1990" s="451"/>
      <c r="DK1990" s="451"/>
      <c r="DL1990" s="451"/>
      <c r="DM1990" s="451"/>
      <c r="DN1990" s="451"/>
      <c r="DO1990" s="451"/>
      <c r="DP1990" s="451"/>
      <c r="DQ1990" s="451"/>
      <c r="DR1990" s="451"/>
      <c r="DS1990" s="451"/>
      <c r="DT1990" s="451"/>
      <c r="DU1990" s="451"/>
      <c r="DV1990" s="451"/>
      <c r="DW1990" s="451"/>
      <c r="DX1990" s="451"/>
      <c r="DY1990" s="451"/>
      <c r="DZ1990" s="451"/>
      <c r="EA1990" s="451"/>
      <c r="EB1990" s="451"/>
      <c r="EC1990" s="451"/>
      <c r="ED1990" s="451"/>
      <c r="EE1990" s="451"/>
      <c r="EF1990" s="451"/>
      <c r="EG1990" s="451"/>
      <c r="EH1990" s="451"/>
      <c r="EI1990" s="451"/>
      <c r="EJ1990" s="451"/>
      <c r="EK1990" s="451"/>
      <c r="EL1990" s="451"/>
      <c r="EM1990" s="451"/>
      <c r="EN1990" s="451"/>
      <c r="EO1990" s="451"/>
      <c r="EP1990" s="451"/>
      <c r="EQ1990" s="451"/>
      <c r="ER1990" s="451"/>
      <c r="ES1990" s="451"/>
      <c r="ET1990" s="451"/>
      <c r="EU1990" s="451"/>
      <c r="EV1990" s="451"/>
      <c r="EW1990" s="451"/>
      <c r="EX1990" s="451"/>
      <c r="EY1990" s="451"/>
      <c r="EZ1990" s="451"/>
      <c r="FA1990" s="451"/>
      <c r="FB1990" s="451"/>
      <c r="FC1990" s="451"/>
      <c r="FD1990" s="451"/>
      <c r="FE1990" s="451"/>
      <c r="FF1990" s="451"/>
      <c r="FG1990" s="451"/>
      <c r="FH1990" s="451"/>
      <c r="FI1990" s="451"/>
      <c r="FJ1990" s="451"/>
      <c r="FK1990" s="451"/>
      <c r="FL1990" s="451"/>
      <c r="FM1990" s="451"/>
      <c r="FN1990" s="451"/>
      <c r="FO1990" s="451"/>
      <c r="FP1990" s="451"/>
      <c r="FQ1990" s="451"/>
      <c r="FR1990" s="451"/>
      <c r="FS1990" s="451"/>
      <c r="FT1990" s="451"/>
      <c r="FU1990" s="451"/>
      <c r="FV1990" s="451"/>
      <c r="FW1990" s="451"/>
      <c r="FX1990" s="451"/>
      <c r="FY1990" s="451"/>
      <c r="FZ1990" s="451"/>
      <c r="GA1990" s="451"/>
      <c r="GB1990" s="451"/>
      <c r="GC1990" s="451"/>
      <c r="GD1990" s="451"/>
      <c r="GE1990" s="451"/>
      <c r="GF1990" s="451"/>
      <c r="GG1990" s="451"/>
      <c r="GH1990" s="451"/>
      <c r="GI1990" s="451"/>
      <c r="GJ1990" s="451"/>
      <c r="GK1990" s="451"/>
      <c r="GL1990" s="451"/>
      <c r="GM1990" s="451"/>
      <c r="GN1990" s="451"/>
      <c r="GO1990" s="451"/>
      <c r="GP1990" s="451"/>
      <c r="GQ1990" s="451"/>
      <c r="GR1990" s="451"/>
      <c r="GS1990" s="451"/>
      <c r="GT1990" s="451"/>
      <c r="GU1990" s="451"/>
      <c r="GV1990" s="451"/>
      <c r="GW1990" s="451"/>
      <c r="GX1990" s="451"/>
      <c r="GY1990" s="451"/>
      <c r="GZ1990" s="451"/>
      <c r="HA1990" s="451"/>
      <c r="HB1990" s="451"/>
      <c r="HC1990" s="451"/>
      <c r="HD1990" s="451"/>
      <c r="HE1990" s="451"/>
      <c r="HF1990" s="451"/>
      <c r="HG1990" s="451"/>
      <c r="HH1990" s="451"/>
      <c r="HI1990" s="451"/>
      <c r="HJ1990" s="451"/>
      <c r="HK1990" s="451"/>
      <c r="HL1990" s="451"/>
      <c r="HM1990" s="451"/>
      <c r="HN1990" s="451"/>
      <c r="HO1990" s="451"/>
      <c r="HP1990" s="451"/>
      <c r="HQ1990" s="451"/>
      <c r="HR1990" s="451"/>
      <c r="HS1990" s="451"/>
      <c r="HT1990" s="451"/>
      <c r="HU1990" s="451"/>
      <c r="HV1990" s="451"/>
      <c r="HW1990" s="451"/>
      <c r="HX1990" s="451"/>
      <c r="HY1990" s="451"/>
      <c r="HZ1990" s="451"/>
      <c r="IA1990" s="451"/>
      <c r="IB1990" s="451"/>
      <c r="IC1990" s="451"/>
      <c r="ID1990" s="451"/>
      <c r="IE1990" s="451"/>
      <c r="IF1990" s="451"/>
      <c r="IG1990" s="451"/>
      <c r="IH1990" s="451"/>
    </row>
    <row r="1991" spans="1:242" s="565" customFormat="1" hidden="1" x14ac:dyDescent="0.25">
      <c r="A1991" s="451"/>
      <c r="B1991" s="245">
        <v>283</v>
      </c>
      <c r="C1991" s="479">
        <v>44089</v>
      </c>
      <c r="D1991" s="245" t="s">
        <v>3858</v>
      </c>
      <c r="E1991" s="245" t="s">
        <v>3870</v>
      </c>
      <c r="F1991" s="245" t="s">
        <v>3948</v>
      </c>
      <c r="G1991" s="266" t="s">
        <v>561</v>
      </c>
      <c r="H1991" s="313"/>
      <c r="I1991" s="475">
        <v>850000</v>
      </c>
      <c r="J1991" s="434">
        <f t="shared" si="33"/>
        <v>19067521</v>
      </c>
      <c r="K1991" s="486" t="s">
        <v>3945</v>
      </c>
      <c r="L1991" s="380"/>
      <c r="M1991" s="451"/>
      <c r="N1991" s="380"/>
      <c r="O1991" s="380"/>
      <c r="P1991" s="380"/>
      <c r="Q1991" s="380"/>
      <c r="R1991" s="380"/>
      <c r="S1991" s="380"/>
      <c r="T1991" s="380"/>
      <c r="U1991" s="380"/>
      <c r="V1991" s="380"/>
      <c r="W1991" s="380"/>
      <c r="X1991" s="380"/>
      <c r="Y1991" s="380"/>
      <c r="Z1991" s="380"/>
      <c r="AA1991" s="380"/>
      <c r="AB1991" s="380"/>
      <c r="AC1991" s="380"/>
      <c r="AD1991" s="380"/>
      <c r="AE1991" s="380"/>
      <c r="AF1991" s="380"/>
      <c r="AG1991" s="380"/>
      <c r="AH1991" s="380"/>
      <c r="AI1991" s="380"/>
      <c r="AJ1991" s="451"/>
      <c r="AK1991" s="451"/>
      <c r="AL1991" s="451"/>
      <c r="AM1991" s="451"/>
      <c r="AN1991" s="451"/>
      <c r="AO1991" s="451"/>
      <c r="AP1991" s="451"/>
      <c r="AQ1991" s="451"/>
      <c r="AR1991" s="451"/>
      <c r="AS1991" s="451"/>
      <c r="AT1991" s="451"/>
      <c r="AU1991" s="451"/>
      <c r="AV1991" s="451"/>
      <c r="AW1991" s="451"/>
      <c r="AX1991" s="451"/>
      <c r="AY1991" s="451"/>
      <c r="AZ1991" s="451"/>
      <c r="BA1991" s="451"/>
      <c r="BB1991" s="451"/>
      <c r="BC1991" s="451"/>
      <c r="BD1991" s="451"/>
      <c r="BE1991" s="451"/>
      <c r="BF1991" s="451"/>
      <c r="BG1991" s="451"/>
      <c r="BH1991" s="451"/>
      <c r="BI1991" s="451"/>
      <c r="BJ1991" s="451"/>
      <c r="BK1991" s="451"/>
      <c r="BL1991" s="451"/>
      <c r="BM1991" s="451"/>
      <c r="BN1991" s="451"/>
      <c r="BO1991" s="451"/>
      <c r="BP1991" s="451"/>
      <c r="BQ1991" s="451"/>
      <c r="BR1991" s="451"/>
      <c r="BS1991" s="451"/>
      <c r="BT1991" s="451"/>
      <c r="BU1991" s="451"/>
      <c r="BV1991" s="451"/>
      <c r="BW1991" s="451"/>
      <c r="BX1991" s="451"/>
      <c r="BY1991" s="451"/>
      <c r="BZ1991" s="451"/>
      <c r="CA1991" s="451"/>
      <c r="CB1991" s="451"/>
      <c r="CC1991" s="451"/>
      <c r="CD1991" s="451"/>
      <c r="CE1991" s="451"/>
      <c r="CF1991" s="451"/>
      <c r="CG1991" s="451"/>
      <c r="CH1991" s="451"/>
      <c r="CI1991" s="451"/>
      <c r="CJ1991" s="451"/>
      <c r="CK1991" s="451"/>
      <c r="CL1991" s="451"/>
      <c r="CM1991" s="451"/>
      <c r="CN1991" s="451"/>
      <c r="CO1991" s="451"/>
      <c r="CP1991" s="451"/>
      <c r="CQ1991" s="451"/>
      <c r="CR1991" s="451"/>
      <c r="CS1991" s="451"/>
      <c r="CT1991" s="451"/>
      <c r="CU1991" s="451"/>
      <c r="CV1991" s="451"/>
      <c r="CW1991" s="451"/>
      <c r="CX1991" s="451"/>
      <c r="CY1991" s="451"/>
      <c r="CZ1991" s="451"/>
      <c r="DA1991" s="451"/>
      <c r="DB1991" s="451"/>
      <c r="DC1991" s="451"/>
      <c r="DD1991" s="451"/>
      <c r="DE1991" s="451"/>
      <c r="DF1991" s="451"/>
      <c r="DG1991" s="451"/>
      <c r="DH1991" s="451"/>
      <c r="DI1991" s="451"/>
      <c r="DJ1991" s="451"/>
      <c r="DK1991" s="451"/>
      <c r="DL1991" s="451"/>
      <c r="DM1991" s="451"/>
      <c r="DN1991" s="451"/>
      <c r="DO1991" s="451"/>
      <c r="DP1991" s="451"/>
      <c r="DQ1991" s="451"/>
      <c r="DR1991" s="451"/>
      <c r="DS1991" s="451"/>
      <c r="DT1991" s="451"/>
      <c r="DU1991" s="451"/>
      <c r="DV1991" s="451"/>
      <c r="DW1991" s="451"/>
      <c r="DX1991" s="451"/>
      <c r="DY1991" s="451"/>
      <c r="DZ1991" s="451"/>
      <c r="EA1991" s="451"/>
      <c r="EB1991" s="451"/>
      <c r="EC1991" s="451"/>
      <c r="ED1991" s="451"/>
      <c r="EE1991" s="451"/>
      <c r="EF1991" s="451"/>
      <c r="EG1991" s="451"/>
      <c r="EH1991" s="451"/>
      <c r="EI1991" s="451"/>
      <c r="EJ1991" s="451"/>
      <c r="EK1991" s="451"/>
      <c r="EL1991" s="451"/>
      <c r="EM1991" s="451"/>
      <c r="EN1991" s="451"/>
      <c r="EO1991" s="451"/>
      <c r="EP1991" s="451"/>
      <c r="EQ1991" s="451"/>
      <c r="ER1991" s="451"/>
      <c r="ES1991" s="451"/>
      <c r="ET1991" s="451"/>
      <c r="EU1991" s="451"/>
      <c r="EV1991" s="451"/>
      <c r="EW1991" s="451"/>
      <c r="EX1991" s="451"/>
      <c r="EY1991" s="451"/>
      <c r="EZ1991" s="451"/>
      <c r="FA1991" s="451"/>
      <c r="FB1991" s="451"/>
      <c r="FC1991" s="451"/>
      <c r="FD1991" s="451"/>
      <c r="FE1991" s="451"/>
      <c r="FF1991" s="451"/>
      <c r="FG1991" s="451"/>
      <c r="FH1991" s="451"/>
      <c r="FI1991" s="451"/>
      <c r="FJ1991" s="451"/>
      <c r="FK1991" s="451"/>
      <c r="FL1991" s="451"/>
      <c r="FM1991" s="451"/>
      <c r="FN1991" s="451"/>
      <c r="FO1991" s="451"/>
      <c r="FP1991" s="451"/>
      <c r="FQ1991" s="451"/>
      <c r="FR1991" s="451"/>
      <c r="FS1991" s="451"/>
      <c r="FT1991" s="451"/>
      <c r="FU1991" s="451"/>
      <c r="FV1991" s="451"/>
      <c r="FW1991" s="451"/>
      <c r="FX1991" s="451"/>
      <c r="FY1991" s="451"/>
      <c r="FZ1991" s="451"/>
      <c r="GA1991" s="451"/>
      <c r="GB1991" s="451"/>
      <c r="GC1991" s="451"/>
      <c r="GD1991" s="451"/>
      <c r="GE1991" s="451"/>
      <c r="GF1991" s="451"/>
      <c r="GG1991" s="451"/>
      <c r="GH1991" s="451"/>
      <c r="GI1991" s="451"/>
      <c r="GJ1991" s="451"/>
      <c r="GK1991" s="451"/>
      <c r="GL1991" s="451"/>
      <c r="GM1991" s="451"/>
      <c r="GN1991" s="451"/>
      <c r="GO1991" s="451"/>
      <c r="GP1991" s="451"/>
      <c r="GQ1991" s="451"/>
      <c r="GR1991" s="451"/>
      <c r="GS1991" s="451"/>
      <c r="GT1991" s="451"/>
      <c r="GU1991" s="451"/>
      <c r="GV1991" s="451"/>
      <c r="GW1991" s="451"/>
      <c r="GX1991" s="451"/>
      <c r="GY1991" s="451"/>
      <c r="GZ1991" s="451"/>
      <c r="HA1991" s="451"/>
      <c r="HB1991" s="451"/>
      <c r="HC1991" s="451"/>
      <c r="HD1991" s="451"/>
      <c r="HE1991" s="451"/>
      <c r="HF1991" s="451"/>
      <c r="HG1991" s="451"/>
      <c r="HH1991" s="451"/>
      <c r="HI1991" s="451"/>
      <c r="HJ1991" s="451"/>
      <c r="HK1991" s="451"/>
      <c r="HL1991" s="451"/>
      <c r="HM1991" s="451"/>
      <c r="HN1991" s="451"/>
      <c r="HO1991" s="451"/>
      <c r="HP1991" s="451"/>
      <c r="HQ1991" s="451"/>
      <c r="HR1991" s="451"/>
      <c r="HS1991" s="451"/>
      <c r="HT1991" s="451"/>
      <c r="HU1991" s="451"/>
      <c r="HV1991" s="451"/>
      <c r="HW1991" s="451"/>
      <c r="HX1991" s="451"/>
      <c r="HY1991" s="451"/>
      <c r="HZ1991" s="451"/>
      <c r="IA1991" s="451"/>
      <c r="IB1991" s="451"/>
      <c r="IC1991" s="451"/>
      <c r="ID1991" s="451"/>
      <c r="IE1991" s="451"/>
      <c r="IF1991" s="451"/>
      <c r="IG1991" s="451"/>
      <c r="IH1991" s="451"/>
    </row>
    <row r="1992" spans="1:242" hidden="1" x14ac:dyDescent="0.25">
      <c r="B1992" s="245">
        <v>284</v>
      </c>
      <c r="C1992" s="207">
        <v>44090</v>
      </c>
      <c r="D1992" s="206" t="s">
        <v>3756</v>
      </c>
      <c r="E1992" s="206" t="s">
        <v>3871</v>
      </c>
      <c r="F1992" s="206" t="s">
        <v>3865</v>
      </c>
      <c r="G1992" s="208" t="s">
        <v>681</v>
      </c>
      <c r="H1992" s="285"/>
      <c r="I1992" s="210">
        <v>256000</v>
      </c>
      <c r="J1992" s="434">
        <f t="shared" si="33"/>
        <v>18811521</v>
      </c>
      <c r="K1992" s="441" t="s">
        <v>3873</v>
      </c>
    </row>
    <row r="1993" spans="1:242" hidden="1" x14ac:dyDescent="0.25">
      <c r="B1993" s="245">
        <v>285</v>
      </c>
      <c r="C1993" s="207">
        <v>44091</v>
      </c>
      <c r="D1993" s="206" t="s">
        <v>3859</v>
      </c>
      <c r="E1993" s="206"/>
      <c r="F1993" s="206" t="s">
        <v>3866</v>
      </c>
      <c r="G1993" s="208" t="s">
        <v>3138</v>
      </c>
      <c r="H1993" s="285"/>
      <c r="I1993" s="210">
        <v>812500</v>
      </c>
      <c r="J1993" s="434">
        <f t="shared" si="33"/>
        <v>17999021</v>
      </c>
      <c r="K1993" s="441" t="s">
        <v>3267</v>
      </c>
    </row>
    <row r="1994" spans="1:242" hidden="1" x14ac:dyDescent="0.25">
      <c r="B1994" s="245">
        <v>286</v>
      </c>
      <c r="C1994" s="207">
        <v>44091</v>
      </c>
      <c r="D1994" s="206" t="s">
        <v>3860</v>
      </c>
      <c r="E1994" s="206"/>
      <c r="F1994" s="206" t="s">
        <v>3867</v>
      </c>
      <c r="G1994" s="208" t="s">
        <v>2975</v>
      </c>
      <c r="H1994" s="285"/>
      <c r="I1994" s="210">
        <v>2772351</v>
      </c>
      <c r="J1994" s="434">
        <f t="shared" si="33"/>
        <v>15226670</v>
      </c>
      <c r="K1994" s="441" t="s">
        <v>3267</v>
      </c>
    </row>
    <row r="1995" spans="1:242" hidden="1" x14ac:dyDescent="0.25">
      <c r="B1995" s="245">
        <v>287</v>
      </c>
      <c r="C1995" s="207">
        <v>44092</v>
      </c>
      <c r="D1995" s="206" t="s">
        <v>3874</v>
      </c>
      <c r="E1995" s="206"/>
      <c r="F1995" s="206" t="s">
        <v>3885</v>
      </c>
      <c r="G1995" s="208" t="s">
        <v>2875</v>
      </c>
      <c r="H1995" s="285"/>
      <c r="I1995" s="210">
        <v>59000</v>
      </c>
      <c r="J1995" s="434">
        <f t="shared" si="33"/>
        <v>15167670</v>
      </c>
      <c r="K1995" s="441" t="s">
        <v>3267</v>
      </c>
    </row>
    <row r="1996" spans="1:242" s="565" customFormat="1" hidden="1" x14ac:dyDescent="0.25">
      <c r="A1996" s="451"/>
      <c r="B1996" s="245">
        <v>288</v>
      </c>
      <c r="C1996" s="479">
        <v>44093</v>
      </c>
      <c r="D1996" s="245" t="s">
        <v>3875</v>
      </c>
      <c r="E1996" s="245" t="s">
        <v>3886</v>
      </c>
      <c r="F1996" s="245" t="s">
        <v>3949</v>
      </c>
      <c r="G1996" s="266" t="s">
        <v>561</v>
      </c>
      <c r="H1996" s="313"/>
      <c r="I1996" s="475">
        <v>750000</v>
      </c>
      <c r="J1996" s="434">
        <f t="shared" si="33"/>
        <v>14417670</v>
      </c>
      <c r="K1996" s="486" t="s">
        <v>3946</v>
      </c>
      <c r="L1996" s="380"/>
      <c r="M1996" s="451"/>
      <c r="N1996" s="380"/>
      <c r="O1996" s="380"/>
      <c r="P1996" s="380"/>
      <c r="Q1996" s="380"/>
      <c r="R1996" s="380"/>
      <c r="S1996" s="380"/>
      <c r="T1996" s="380"/>
      <c r="U1996" s="380"/>
      <c r="V1996" s="380"/>
      <c r="W1996" s="380"/>
      <c r="X1996" s="380"/>
      <c r="Y1996" s="380"/>
      <c r="Z1996" s="380"/>
      <c r="AA1996" s="380"/>
      <c r="AB1996" s="380"/>
      <c r="AC1996" s="380"/>
      <c r="AD1996" s="380"/>
      <c r="AE1996" s="380"/>
      <c r="AF1996" s="380"/>
      <c r="AG1996" s="380"/>
      <c r="AH1996" s="380"/>
      <c r="AI1996" s="380"/>
      <c r="AJ1996" s="451"/>
      <c r="AK1996" s="451"/>
      <c r="AL1996" s="451"/>
      <c r="AM1996" s="451"/>
      <c r="AN1996" s="451"/>
      <c r="AO1996" s="451"/>
      <c r="AP1996" s="451"/>
      <c r="AQ1996" s="451"/>
      <c r="AR1996" s="451"/>
      <c r="AS1996" s="451"/>
      <c r="AT1996" s="451"/>
      <c r="AU1996" s="451"/>
      <c r="AV1996" s="451"/>
      <c r="AW1996" s="451"/>
      <c r="AX1996" s="451"/>
      <c r="AY1996" s="451"/>
      <c r="AZ1996" s="451"/>
      <c r="BA1996" s="451"/>
      <c r="BB1996" s="451"/>
      <c r="BC1996" s="451"/>
      <c r="BD1996" s="451"/>
      <c r="BE1996" s="451"/>
      <c r="BF1996" s="451"/>
      <c r="BG1996" s="451"/>
      <c r="BH1996" s="451"/>
      <c r="BI1996" s="451"/>
      <c r="BJ1996" s="451"/>
      <c r="BK1996" s="451"/>
      <c r="BL1996" s="451"/>
      <c r="BM1996" s="451"/>
      <c r="BN1996" s="451"/>
      <c r="BO1996" s="451"/>
      <c r="BP1996" s="451"/>
      <c r="BQ1996" s="451"/>
      <c r="BR1996" s="451"/>
      <c r="BS1996" s="451"/>
      <c r="BT1996" s="451"/>
      <c r="BU1996" s="451"/>
      <c r="BV1996" s="451"/>
      <c r="BW1996" s="451"/>
      <c r="BX1996" s="451"/>
      <c r="BY1996" s="451"/>
      <c r="BZ1996" s="451"/>
      <c r="CA1996" s="451"/>
      <c r="CB1996" s="451"/>
      <c r="CC1996" s="451"/>
      <c r="CD1996" s="451"/>
      <c r="CE1996" s="451"/>
      <c r="CF1996" s="451"/>
      <c r="CG1996" s="451"/>
      <c r="CH1996" s="451"/>
      <c r="CI1996" s="451"/>
      <c r="CJ1996" s="451"/>
      <c r="CK1996" s="451"/>
      <c r="CL1996" s="451"/>
      <c r="CM1996" s="451"/>
      <c r="CN1996" s="451"/>
      <c r="CO1996" s="451"/>
      <c r="CP1996" s="451"/>
      <c r="CQ1996" s="451"/>
      <c r="CR1996" s="451"/>
      <c r="CS1996" s="451"/>
      <c r="CT1996" s="451"/>
      <c r="CU1996" s="451"/>
      <c r="CV1996" s="451"/>
      <c r="CW1996" s="451"/>
      <c r="CX1996" s="451"/>
      <c r="CY1996" s="451"/>
      <c r="CZ1996" s="451"/>
      <c r="DA1996" s="451"/>
      <c r="DB1996" s="451"/>
      <c r="DC1996" s="451"/>
      <c r="DD1996" s="451"/>
      <c r="DE1996" s="451"/>
      <c r="DF1996" s="451"/>
      <c r="DG1996" s="451"/>
      <c r="DH1996" s="451"/>
      <c r="DI1996" s="451"/>
      <c r="DJ1996" s="451"/>
      <c r="DK1996" s="451"/>
      <c r="DL1996" s="451"/>
      <c r="DM1996" s="451"/>
      <c r="DN1996" s="451"/>
      <c r="DO1996" s="451"/>
      <c r="DP1996" s="451"/>
      <c r="DQ1996" s="451"/>
      <c r="DR1996" s="451"/>
      <c r="DS1996" s="451"/>
      <c r="DT1996" s="451"/>
      <c r="DU1996" s="451"/>
      <c r="DV1996" s="451"/>
      <c r="DW1996" s="451"/>
      <c r="DX1996" s="451"/>
      <c r="DY1996" s="451"/>
      <c r="DZ1996" s="451"/>
      <c r="EA1996" s="451"/>
      <c r="EB1996" s="451"/>
      <c r="EC1996" s="451"/>
      <c r="ED1996" s="451"/>
      <c r="EE1996" s="451"/>
      <c r="EF1996" s="451"/>
      <c r="EG1996" s="451"/>
      <c r="EH1996" s="451"/>
      <c r="EI1996" s="451"/>
      <c r="EJ1996" s="451"/>
      <c r="EK1996" s="451"/>
      <c r="EL1996" s="451"/>
      <c r="EM1996" s="451"/>
      <c r="EN1996" s="451"/>
      <c r="EO1996" s="451"/>
      <c r="EP1996" s="451"/>
      <c r="EQ1996" s="451"/>
      <c r="ER1996" s="451"/>
      <c r="ES1996" s="451"/>
      <c r="ET1996" s="451"/>
      <c r="EU1996" s="451"/>
      <c r="EV1996" s="451"/>
      <c r="EW1996" s="451"/>
      <c r="EX1996" s="451"/>
      <c r="EY1996" s="451"/>
      <c r="EZ1996" s="451"/>
      <c r="FA1996" s="451"/>
      <c r="FB1996" s="451"/>
      <c r="FC1996" s="451"/>
      <c r="FD1996" s="451"/>
      <c r="FE1996" s="451"/>
      <c r="FF1996" s="451"/>
      <c r="FG1996" s="451"/>
      <c r="FH1996" s="451"/>
      <c r="FI1996" s="451"/>
      <c r="FJ1996" s="451"/>
      <c r="FK1996" s="451"/>
      <c r="FL1996" s="451"/>
      <c r="FM1996" s="451"/>
      <c r="FN1996" s="451"/>
      <c r="FO1996" s="451"/>
      <c r="FP1996" s="451"/>
      <c r="FQ1996" s="451"/>
      <c r="FR1996" s="451"/>
      <c r="FS1996" s="451"/>
      <c r="FT1996" s="451"/>
      <c r="FU1996" s="451"/>
      <c r="FV1996" s="451"/>
      <c r="FW1996" s="451"/>
      <c r="FX1996" s="451"/>
      <c r="FY1996" s="451"/>
      <c r="FZ1996" s="451"/>
      <c r="GA1996" s="451"/>
      <c r="GB1996" s="451"/>
      <c r="GC1996" s="451"/>
      <c r="GD1996" s="451"/>
      <c r="GE1996" s="451"/>
      <c r="GF1996" s="451"/>
      <c r="GG1996" s="451"/>
      <c r="GH1996" s="451"/>
      <c r="GI1996" s="451"/>
      <c r="GJ1996" s="451"/>
      <c r="GK1996" s="451"/>
      <c r="GL1996" s="451"/>
      <c r="GM1996" s="451"/>
      <c r="GN1996" s="451"/>
      <c r="GO1996" s="451"/>
      <c r="GP1996" s="451"/>
      <c r="GQ1996" s="451"/>
      <c r="GR1996" s="451"/>
      <c r="GS1996" s="451"/>
      <c r="GT1996" s="451"/>
      <c r="GU1996" s="451"/>
      <c r="GV1996" s="451"/>
      <c r="GW1996" s="451"/>
      <c r="GX1996" s="451"/>
      <c r="GY1996" s="451"/>
      <c r="GZ1996" s="451"/>
      <c r="HA1996" s="451"/>
      <c r="HB1996" s="451"/>
      <c r="HC1996" s="451"/>
      <c r="HD1996" s="451"/>
      <c r="HE1996" s="451"/>
      <c r="HF1996" s="451"/>
      <c r="HG1996" s="451"/>
      <c r="HH1996" s="451"/>
      <c r="HI1996" s="451"/>
      <c r="HJ1996" s="451"/>
      <c r="HK1996" s="451"/>
      <c r="HL1996" s="451"/>
      <c r="HM1996" s="451"/>
      <c r="HN1996" s="451"/>
      <c r="HO1996" s="451"/>
      <c r="HP1996" s="451"/>
      <c r="HQ1996" s="451"/>
      <c r="HR1996" s="451"/>
      <c r="HS1996" s="451"/>
      <c r="HT1996" s="451"/>
      <c r="HU1996" s="451"/>
      <c r="HV1996" s="451"/>
      <c r="HW1996" s="451"/>
      <c r="HX1996" s="451"/>
      <c r="HY1996" s="451"/>
      <c r="HZ1996" s="451"/>
      <c r="IA1996" s="451"/>
      <c r="IB1996" s="451"/>
      <c r="IC1996" s="451"/>
      <c r="ID1996" s="451"/>
      <c r="IE1996" s="451"/>
      <c r="IF1996" s="451"/>
      <c r="IG1996" s="451"/>
      <c r="IH1996" s="451"/>
    </row>
    <row r="1997" spans="1:242" hidden="1" x14ac:dyDescent="0.25">
      <c r="B1997" s="245">
        <v>289</v>
      </c>
      <c r="C1997" s="207">
        <v>44093</v>
      </c>
      <c r="D1997" s="206" t="s">
        <v>3876</v>
      </c>
      <c r="E1997" s="206"/>
      <c r="F1997" s="206" t="s">
        <v>3887</v>
      </c>
      <c r="G1997" s="208" t="s">
        <v>3203</v>
      </c>
      <c r="H1997" s="285"/>
      <c r="I1997" s="210">
        <v>38000</v>
      </c>
      <c r="J1997" s="434">
        <f t="shared" si="33"/>
        <v>14379670</v>
      </c>
      <c r="K1997" s="441" t="s">
        <v>3267</v>
      </c>
    </row>
    <row r="1998" spans="1:242" hidden="1" x14ac:dyDescent="0.25">
      <c r="B1998" s="245">
        <v>290</v>
      </c>
      <c r="C1998" s="207">
        <v>44093</v>
      </c>
      <c r="D1998" s="206" t="s">
        <v>3877</v>
      </c>
      <c r="E1998" s="206" t="s">
        <v>3888</v>
      </c>
      <c r="F1998" s="206" t="s">
        <v>4183</v>
      </c>
      <c r="G1998" s="208" t="s">
        <v>787</v>
      </c>
      <c r="H1998" s="285"/>
      <c r="I1998" s="475">
        <v>1750000</v>
      </c>
      <c r="J1998" s="434">
        <f t="shared" si="33"/>
        <v>12629670</v>
      </c>
      <c r="K1998" s="212" t="s">
        <v>4182</v>
      </c>
    </row>
    <row r="1999" spans="1:242" hidden="1" x14ac:dyDescent="0.25">
      <c r="B1999" s="245">
        <v>291</v>
      </c>
      <c r="C1999" s="207">
        <v>44093</v>
      </c>
      <c r="D1999" s="206" t="s">
        <v>3878</v>
      </c>
      <c r="E1999" s="206"/>
      <c r="F1999" s="206" t="s">
        <v>3889</v>
      </c>
      <c r="G1999" s="208" t="s">
        <v>787</v>
      </c>
      <c r="H1999" s="285"/>
      <c r="I1999" s="210">
        <v>1346696</v>
      </c>
      <c r="J1999" s="434">
        <f t="shared" si="33"/>
        <v>11282974</v>
      </c>
      <c r="K1999" s="441" t="s">
        <v>3267</v>
      </c>
    </row>
    <row r="2000" spans="1:242" hidden="1" x14ac:dyDescent="0.25">
      <c r="B2000" s="245">
        <v>292</v>
      </c>
      <c r="C2000" s="207">
        <v>44093</v>
      </c>
      <c r="D2000" s="206" t="s">
        <v>3879</v>
      </c>
      <c r="E2000" s="206" t="s">
        <v>3890</v>
      </c>
      <c r="F2000" s="206" t="s">
        <v>3976</v>
      </c>
      <c r="G2000" s="208" t="s">
        <v>2951</v>
      </c>
      <c r="H2000" s="285"/>
      <c r="I2000" s="475">
        <v>675000</v>
      </c>
      <c r="J2000" s="434">
        <f t="shared" si="33"/>
        <v>10607974</v>
      </c>
      <c r="K2000" s="212" t="s">
        <v>3991</v>
      </c>
    </row>
    <row r="2001" spans="1:242" hidden="1" x14ac:dyDescent="0.25">
      <c r="B2001" s="245">
        <v>293</v>
      </c>
      <c r="C2001" s="207">
        <v>44093</v>
      </c>
      <c r="D2001" s="206" t="s">
        <v>3880</v>
      </c>
      <c r="E2001" s="206"/>
      <c r="F2001" s="206" t="s">
        <v>3891</v>
      </c>
      <c r="G2001" s="208" t="s">
        <v>1885</v>
      </c>
      <c r="H2001" s="285"/>
      <c r="I2001" s="210">
        <v>98500</v>
      </c>
      <c r="J2001" s="434">
        <f t="shared" si="33"/>
        <v>10509474</v>
      </c>
      <c r="K2001" s="441" t="s">
        <v>3267</v>
      </c>
    </row>
    <row r="2002" spans="1:242" hidden="1" x14ac:dyDescent="0.25">
      <c r="B2002" s="245">
        <v>294</v>
      </c>
      <c r="C2002" s="207">
        <v>44093</v>
      </c>
      <c r="D2002" s="206" t="s">
        <v>3881</v>
      </c>
      <c r="E2002" s="206"/>
      <c r="F2002" s="206" t="s">
        <v>3892</v>
      </c>
      <c r="G2002" s="208" t="s">
        <v>1885</v>
      </c>
      <c r="H2002" s="285"/>
      <c r="I2002" s="210">
        <v>72200</v>
      </c>
      <c r="J2002" s="434">
        <f t="shared" si="33"/>
        <v>10437274</v>
      </c>
      <c r="K2002" s="441" t="s">
        <v>3267</v>
      </c>
    </row>
    <row r="2003" spans="1:242" hidden="1" x14ac:dyDescent="0.25">
      <c r="B2003" s="245">
        <v>295</v>
      </c>
      <c r="C2003" s="207">
        <v>44093</v>
      </c>
      <c r="D2003" s="206" t="s">
        <v>3882</v>
      </c>
      <c r="E2003" s="206"/>
      <c r="F2003" s="206" t="s">
        <v>3893</v>
      </c>
      <c r="G2003" s="208" t="s">
        <v>1885</v>
      </c>
      <c r="H2003" s="285"/>
      <c r="I2003" s="210">
        <v>51700</v>
      </c>
      <c r="J2003" s="434">
        <f t="shared" si="33"/>
        <v>10385574</v>
      </c>
      <c r="K2003" s="441" t="s">
        <v>3267</v>
      </c>
    </row>
    <row r="2004" spans="1:242" hidden="1" x14ac:dyDescent="0.25">
      <c r="B2004" s="245">
        <v>296</v>
      </c>
      <c r="C2004" s="207">
        <v>44093</v>
      </c>
      <c r="D2004" s="206" t="s">
        <v>3883</v>
      </c>
      <c r="E2004" s="206"/>
      <c r="F2004" s="206" t="s">
        <v>3894</v>
      </c>
      <c r="G2004" s="208" t="s">
        <v>1885</v>
      </c>
      <c r="H2004" s="285"/>
      <c r="I2004" s="210">
        <v>57600</v>
      </c>
      <c r="J2004" s="434">
        <f t="shared" si="33"/>
        <v>10327974</v>
      </c>
      <c r="K2004" s="441" t="s">
        <v>3267</v>
      </c>
    </row>
    <row r="2005" spans="1:242" hidden="1" x14ac:dyDescent="0.25">
      <c r="B2005" s="245">
        <v>297</v>
      </c>
      <c r="C2005" s="207">
        <v>44093</v>
      </c>
      <c r="D2005" s="206" t="s">
        <v>3884</v>
      </c>
      <c r="E2005" s="206"/>
      <c r="F2005" s="206" t="s">
        <v>3895</v>
      </c>
      <c r="G2005" s="208" t="s">
        <v>1885</v>
      </c>
      <c r="H2005" s="285"/>
      <c r="I2005" s="210">
        <v>84500</v>
      </c>
      <c r="J2005" s="434">
        <f t="shared" si="33"/>
        <v>10243474</v>
      </c>
      <c r="K2005" s="441" t="s">
        <v>3267</v>
      </c>
    </row>
    <row r="2006" spans="1:242" s="566" customFormat="1" hidden="1" x14ac:dyDescent="0.25">
      <c r="A2006" s="488"/>
      <c r="B2006" s="481">
        <v>298</v>
      </c>
      <c r="C2006" s="428">
        <v>44095</v>
      </c>
      <c r="D2006" s="429" t="s">
        <v>3897</v>
      </c>
      <c r="E2006" s="429"/>
      <c r="F2006" s="429"/>
      <c r="G2006" s="430"/>
      <c r="H2006" s="427">
        <v>7431526</v>
      </c>
      <c r="I2006" s="431"/>
      <c r="J2006" s="434">
        <f t="shared" si="33"/>
        <v>17675000</v>
      </c>
      <c r="K2006" s="446" t="s">
        <v>3695</v>
      </c>
      <c r="L2006" s="530"/>
      <c r="M2006" s="488"/>
      <c r="N2006" s="530"/>
      <c r="O2006" s="530"/>
      <c r="P2006" s="530"/>
      <c r="Q2006" s="530"/>
      <c r="R2006" s="530"/>
      <c r="S2006" s="530"/>
      <c r="T2006" s="530"/>
      <c r="U2006" s="530"/>
      <c r="V2006" s="530"/>
      <c r="W2006" s="530"/>
      <c r="X2006" s="530"/>
      <c r="Y2006" s="530"/>
      <c r="Z2006" s="530"/>
      <c r="AA2006" s="530"/>
      <c r="AB2006" s="530"/>
      <c r="AC2006" s="530"/>
      <c r="AD2006" s="530"/>
      <c r="AE2006" s="530"/>
      <c r="AF2006" s="530"/>
      <c r="AG2006" s="530"/>
      <c r="AH2006" s="530"/>
      <c r="AI2006" s="530"/>
      <c r="AJ2006" s="488"/>
      <c r="AK2006" s="488"/>
      <c r="AL2006" s="488"/>
      <c r="AM2006" s="488"/>
      <c r="AN2006" s="488"/>
      <c r="AO2006" s="488"/>
      <c r="AP2006" s="488"/>
      <c r="AQ2006" s="488"/>
      <c r="AR2006" s="488"/>
      <c r="AS2006" s="488"/>
      <c r="AT2006" s="488"/>
      <c r="AU2006" s="488"/>
      <c r="AV2006" s="488"/>
      <c r="AW2006" s="488"/>
      <c r="AX2006" s="488"/>
      <c r="AY2006" s="488"/>
      <c r="AZ2006" s="488"/>
      <c r="BA2006" s="488"/>
      <c r="BB2006" s="488"/>
      <c r="BC2006" s="488"/>
      <c r="BD2006" s="488"/>
      <c r="BE2006" s="488"/>
      <c r="BF2006" s="488"/>
      <c r="BG2006" s="488"/>
      <c r="BH2006" s="488"/>
      <c r="BI2006" s="488"/>
      <c r="BJ2006" s="488"/>
      <c r="BK2006" s="488"/>
      <c r="BL2006" s="488"/>
      <c r="BM2006" s="488"/>
      <c r="BN2006" s="488"/>
      <c r="BO2006" s="488"/>
      <c r="BP2006" s="488"/>
      <c r="BQ2006" s="488"/>
      <c r="BR2006" s="488"/>
      <c r="BS2006" s="488"/>
      <c r="BT2006" s="488"/>
      <c r="BU2006" s="488"/>
      <c r="BV2006" s="488"/>
      <c r="BW2006" s="488"/>
      <c r="BX2006" s="488"/>
      <c r="BY2006" s="488"/>
      <c r="BZ2006" s="488"/>
      <c r="CA2006" s="488"/>
      <c r="CB2006" s="488"/>
      <c r="CC2006" s="488"/>
      <c r="CD2006" s="488"/>
      <c r="CE2006" s="488"/>
      <c r="CF2006" s="488"/>
      <c r="CG2006" s="488"/>
      <c r="CH2006" s="488"/>
      <c r="CI2006" s="488"/>
      <c r="CJ2006" s="488"/>
      <c r="CK2006" s="488"/>
      <c r="CL2006" s="488"/>
      <c r="CM2006" s="488"/>
      <c r="CN2006" s="488"/>
      <c r="CO2006" s="488"/>
      <c r="CP2006" s="488"/>
      <c r="CQ2006" s="488"/>
      <c r="CR2006" s="488"/>
      <c r="CS2006" s="488"/>
      <c r="CT2006" s="488"/>
      <c r="CU2006" s="488"/>
      <c r="CV2006" s="488"/>
      <c r="CW2006" s="488"/>
      <c r="CX2006" s="488"/>
      <c r="CY2006" s="488"/>
      <c r="CZ2006" s="488"/>
      <c r="DA2006" s="488"/>
      <c r="DB2006" s="488"/>
      <c r="DC2006" s="488"/>
      <c r="DD2006" s="488"/>
      <c r="DE2006" s="488"/>
      <c r="DF2006" s="488"/>
      <c r="DG2006" s="488"/>
      <c r="DH2006" s="488"/>
      <c r="DI2006" s="488"/>
      <c r="DJ2006" s="488"/>
      <c r="DK2006" s="488"/>
      <c r="DL2006" s="488"/>
      <c r="DM2006" s="488"/>
      <c r="DN2006" s="488"/>
      <c r="DO2006" s="488"/>
      <c r="DP2006" s="488"/>
      <c r="DQ2006" s="488"/>
      <c r="DR2006" s="488"/>
      <c r="DS2006" s="488"/>
      <c r="DT2006" s="488"/>
      <c r="DU2006" s="488"/>
      <c r="DV2006" s="488"/>
      <c r="DW2006" s="488"/>
      <c r="DX2006" s="488"/>
      <c r="DY2006" s="488"/>
      <c r="DZ2006" s="488"/>
      <c r="EA2006" s="488"/>
      <c r="EB2006" s="488"/>
      <c r="EC2006" s="488"/>
      <c r="ED2006" s="488"/>
      <c r="EE2006" s="488"/>
      <c r="EF2006" s="488"/>
      <c r="EG2006" s="488"/>
      <c r="EH2006" s="488"/>
      <c r="EI2006" s="488"/>
      <c r="EJ2006" s="488"/>
      <c r="EK2006" s="488"/>
      <c r="EL2006" s="488"/>
      <c r="EM2006" s="488"/>
      <c r="EN2006" s="488"/>
      <c r="EO2006" s="488"/>
      <c r="EP2006" s="488"/>
      <c r="EQ2006" s="488"/>
      <c r="ER2006" s="488"/>
      <c r="ES2006" s="488"/>
      <c r="ET2006" s="488"/>
      <c r="EU2006" s="488"/>
      <c r="EV2006" s="488"/>
      <c r="EW2006" s="488"/>
      <c r="EX2006" s="488"/>
      <c r="EY2006" s="488"/>
      <c r="EZ2006" s="488"/>
      <c r="FA2006" s="488"/>
      <c r="FB2006" s="488"/>
      <c r="FC2006" s="488"/>
      <c r="FD2006" s="488"/>
      <c r="FE2006" s="488"/>
      <c r="FF2006" s="488"/>
      <c r="FG2006" s="488"/>
      <c r="FH2006" s="488"/>
      <c r="FI2006" s="488"/>
      <c r="FJ2006" s="488"/>
      <c r="FK2006" s="488"/>
      <c r="FL2006" s="488"/>
      <c r="FM2006" s="488"/>
      <c r="FN2006" s="488"/>
      <c r="FO2006" s="488"/>
      <c r="FP2006" s="488"/>
      <c r="FQ2006" s="488"/>
      <c r="FR2006" s="488"/>
      <c r="FS2006" s="488"/>
      <c r="FT2006" s="488"/>
      <c r="FU2006" s="488"/>
      <c r="FV2006" s="488"/>
      <c r="FW2006" s="488"/>
      <c r="FX2006" s="488"/>
      <c r="FY2006" s="488"/>
      <c r="FZ2006" s="488"/>
      <c r="GA2006" s="488"/>
      <c r="GB2006" s="488"/>
      <c r="GC2006" s="488"/>
      <c r="GD2006" s="488"/>
      <c r="GE2006" s="488"/>
      <c r="GF2006" s="488"/>
      <c r="GG2006" s="488"/>
      <c r="GH2006" s="488"/>
      <c r="GI2006" s="488"/>
      <c r="GJ2006" s="488"/>
      <c r="GK2006" s="488"/>
      <c r="GL2006" s="488"/>
      <c r="GM2006" s="488"/>
      <c r="GN2006" s="488"/>
      <c r="GO2006" s="488"/>
      <c r="GP2006" s="488"/>
      <c r="GQ2006" s="488"/>
      <c r="GR2006" s="488"/>
      <c r="GS2006" s="488"/>
      <c r="GT2006" s="488"/>
      <c r="GU2006" s="488"/>
      <c r="GV2006" s="488"/>
      <c r="GW2006" s="488"/>
      <c r="GX2006" s="488"/>
      <c r="GY2006" s="488"/>
      <c r="GZ2006" s="488"/>
      <c r="HA2006" s="488"/>
      <c r="HB2006" s="488"/>
      <c r="HC2006" s="488"/>
      <c r="HD2006" s="488"/>
      <c r="HE2006" s="488"/>
      <c r="HF2006" s="488"/>
      <c r="HG2006" s="488"/>
      <c r="HH2006" s="488"/>
      <c r="HI2006" s="488"/>
      <c r="HJ2006" s="488"/>
      <c r="HK2006" s="488"/>
      <c r="HL2006" s="488"/>
      <c r="HM2006" s="488"/>
      <c r="HN2006" s="488"/>
      <c r="HO2006" s="488"/>
      <c r="HP2006" s="488"/>
      <c r="HQ2006" s="488"/>
      <c r="HR2006" s="488"/>
      <c r="HS2006" s="488"/>
      <c r="HT2006" s="488"/>
      <c r="HU2006" s="488"/>
      <c r="HV2006" s="488"/>
      <c r="HW2006" s="488"/>
      <c r="HX2006" s="488"/>
      <c r="HY2006" s="488"/>
      <c r="HZ2006" s="488"/>
      <c r="IA2006" s="488"/>
      <c r="IB2006" s="488"/>
      <c r="IC2006" s="488"/>
      <c r="ID2006" s="488"/>
      <c r="IE2006" s="488"/>
      <c r="IF2006" s="488"/>
      <c r="IG2006" s="488"/>
      <c r="IH2006" s="488"/>
    </row>
    <row r="2007" spans="1:242" hidden="1" x14ac:dyDescent="0.25">
      <c r="B2007" s="245">
        <v>299</v>
      </c>
      <c r="C2007" s="207">
        <v>44095</v>
      </c>
      <c r="D2007" s="206" t="s">
        <v>3898</v>
      </c>
      <c r="E2007" s="206"/>
      <c r="F2007" s="206" t="s">
        <v>3919</v>
      </c>
      <c r="G2007" s="208" t="s">
        <v>1885</v>
      </c>
      <c r="H2007" s="285"/>
      <c r="I2007" s="210">
        <v>1937250</v>
      </c>
      <c r="J2007" s="434">
        <f t="shared" si="33"/>
        <v>15737750</v>
      </c>
      <c r="K2007" s="212" t="s">
        <v>3267</v>
      </c>
    </row>
    <row r="2008" spans="1:242" hidden="1" x14ac:dyDescent="0.25">
      <c r="B2008" s="245">
        <v>300</v>
      </c>
      <c r="C2008" s="207">
        <v>44095</v>
      </c>
      <c r="D2008" s="206" t="s">
        <v>3899</v>
      </c>
      <c r="E2008" s="206"/>
      <c r="F2008" s="206" t="s">
        <v>3920</v>
      </c>
      <c r="G2008" s="208" t="s">
        <v>282</v>
      </c>
      <c r="H2008" s="285"/>
      <c r="I2008" s="210">
        <v>1081000</v>
      </c>
      <c r="J2008" s="434">
        <f t="shared" si="33"/>
        <v>14656750</v>
      </c>
      <c r="K2008" s="212" t="s">
        <v>3267</v>
      </c>
    </row>
    <row r="2009" spans="1:242" hidden="1" x14ac:dyDescent="0.25">
      <c r="B2009" s="245">
        <v>301</v>
      </c>
      <c r="C2009" s="207">
        <v>44096</v>
      </c>
      <c r="D2009" s="206" t="s">
        <v>3900</v>
      </c>
      <c r="E2009" s="206"/>
      <c r="F2009" s="206" t="s">
        <v>3921</v>
      </c>
      <c r="G2009" s="208" t="s">
        <v>2891</v>
      </c>
      <c r="H2009" s="285"/>
      <c r="I2009" s="210">
        <v>1206952</v>
      </c>
      <c r="J2009" s="434">
        <f t="shared" si="33"/>
        <v>13449798</v>
      </c>
      <c r="K2009" s="212" t="s">
        <v>3267</v>
      </c>
    </row>
    <row r="2010" spans="1:242" hidden="1" x14ac:dyDescent="0.25">
      <c r="B2010" s="245">
        <v>302</v>
      </c>
      <c r="C2010" s="207">
        <v>44096</v>
      </c>
      <c r="D2010" s="206" t="s">
        <v>3901</v>
      </c>
      <c r="E2010" s="206"/>
      <c r="F2010" s="206" t="s">
        <v>3922</v>
      </c>
      <c r="G2010" s="208" t="s">
        <v>2875</v>
      </c>
      <c r="H2010" s="285"/>
      <c r="I2010" s="210">
        <v>1000000</v>
      </c>
      <c r="J2010" s="434">
        <f t="shared" si="33"/>
        <v>12449798</v>
      </c>
      <c r="K2010" s="212" t="s">
        <v>3267</v>
      </c>
    </row>
    <row r="2011" spans="1:242" hidden="1" x14ac:dyDescent="0.25">
      <c r="B2011" s="245">
        <v>303</v>
      </c>
      <c r="C2011" s="207">
        <v>44096</v>
      </c>
      <c r="D2011" s="206" t="s">
        <v>3902</v>
      </c>
      <c r="E2011" s="206" t="s">
        <v>3923</v>
      </c>
      <c r="F2011" s="206" t="s">
        <v>3971</v>
      </c>
      <c r="G2011" s="208" t="s">
        <v>2875</v>
      </c>
      <c r="H2011" s="285"/>
      <c r="I2011" s="475">
        <v>650000</v>
      </c>
      <c r="J2011" s="434">
        <f t="shared" si="33"/>
        <v>11799798</v>
      </c>
      <c r="K2011" s="212" t="s">
        <v>3992</v>
      </c>
    </row>
    <row r="2012" spans="1:242" hidden="1" x14ac:dyDescent="0.25">
      <c r="B2012" s="245">
        <v>304</v>
      </c>
      <c r="C2012" s="207">
        <v>44097</v>
      </c>
      <c r="D2012" s="206" t="s">
        <v>3903</v>
      </c>
      <c r="E2012" s="206" t="s">
        <v>3924</v>
      </c>
      <c r="F2012" s="206" t="s">
        <v>3925</v>
      </c>
      <c r="G2012" s="208" t="s">
        <v>561</v>
      </c>
      <c r="H2012" s="285"/>
      <c r="I2012" s="210">
        <v>995500</v>
      </c>
      <c r="J2012" s="434">
        <f t="shared" si="33"/>
        <v>10804298</v>
      </c>
      <c r="K2012" s="212" t="s">
        <v>3940</v>
      </c>
    </row>
    <row r="2013" spans="1:242" hidden="1" x14ac:dyDescent="0.25">
      <c r="B2013" s="245">
        <v>305</v>
      </c>
      <c r="C2013" s="207">
        <v>44097</v>
      </c>
      <c r="D2013" s="206" t="s">
        <v>3904</v>
      </c>
      <c r="E2013" s="206"/>
      <c r="F2013" s="206" t="s">
        <v>3926</v>
      </c>
      <c r="G2013" s="208" t="s">
        <v>2882</v>
      </c>
      <c r="H2013" s="285"/>
      <c r="I2013" s="210">
        <v>1276817</v>
      </c>
      <c r="J2013" s="434">
        <f t="shared" si="33"/>
        <v>9527481</v>
      </c>
      <c r="K2013" s="212" t="s">
        <v>3267</v>
      </c>
    </row>
    <row r="2014" spans="1:242" hidden="1" x14ac:dyDescent="0.25">
      <c r="B2014" s="245">
        <v>306</v>
      </c>
      <c r="C2014" s="207">
        <v>44097</v>
      </c>
      <c r="D2014" s="206" t="s">
        <v>3905</v>
      </c>
      <c r="E2014" s="206"/>
      <c r="F2014" s="206" t="s">
        <v>3927</v>
      </c>
      <c r="G2014" s="208" t="s">
        <v>1885</v>
      </c>
      <c r="H2014" s="285"/>
      <c r="I2014" s="210">
        <v>71386</v>
      </c>
      <c r="J2014" s="434">
        <f t="shared" si="33"/>
        <v>9456095</v>
      </c>
      <c r="K2014" s="212" t="s">
        <v>3267</v>
      </c>
    </row>
    <row r="2015" spans="1:242" hidden="1" x14ac:dyDescent="0.25">
      <c r="B2015" s="245">
        <v>307</v>
      </c>
      <c r="C2015" s="207">
        <v>44098</v>
      </c>
      <c r="D2015" s="206" t="s">
        <v>3906</v>
      </c>
      <c r="E2015" s="206"/>
      <c r="F2015" s="206" t="s">
        <v>3928</v>
      </c>
      <c r="G2015" s="208" t="s">
        <v>1885</v>
      </c>
      <c r="H2015" s="285"/>
      <c r="I2015" s="210">
        <v>160000</v>
      </c>
      <c r="J2015" s="434">
        <f t="shared" si="33"/>
        <v>9296095</v>
      </c>
      <c r="K2015" s="212" t="s">
        <v>3267</v>
      </c>
    </row>
    <row r="2016" spans="1:242" hidden="1" x14ac:dyDescent="0.25">
      <c r="B2016" s="245">
        <v>308</v>
      </c>
      <c r="C2016" s="207">
        <v>44098</v>
      </c>
      <c r="D2016" s="206" t="s">
        <v>3907</v>
      </c>
      <c r="E2016" s="206"/>
      <c r="F2016" s="206" t="s">
        <v>3929</v>
      </c>
      <c r="G2016" s="208" t="s">
        <v>1885</v>
      </c>
      <c r="H2016" s="285"/>
      <c r="I2016" s="210">
        <v>175000</v>
      </c>
      <c r="J2016" s="434">
        <f t="shared" si="33"/>
        <v>9121095</v>
      </c>
      <c r="K2016" s="212" t="s">
        <v>3267</v>
      </c>
    </row>
    <row r="2017" spans="1:242" hidden="1" x14ac:dyDescent="0.25">
      <c r="B2017" s="245">
        <v>309</v>
      </c>
      <c r="C2017" s="207">
        <v>44099</v>
      </c>
      <c r="D2017" s="206" t="s">
        <v>3908</v>
      </c>
      <c r="E2017" s="206" t="s">
        <v>3930</v>
      </c>
      <c r="F2017" s="206" t="s">
        <v>4045</v>
      </c>
      <c r="G2017" s="208" t="s">
        <v>561</v>
      </c>
      <c r="H2017" s="285"/>
      <c r="I2017" s="475">
        <v>790000</v>
      </c>
      <c r="J2017" s="434">
        <f t="shared" si="33"/>
        <v>8331095</v>
      </c>
      <c r="K2017" s="212" t="s">
        <v>4031</v>
      </c>
    </row>
    <row r="2018" spans="1:242" hidden="1" x14ac:dyDescent="0.25">
      <c r="B2018" s="245">
        <v>310</v>
      </c>
      <c r="C2018" s="207">
        <v>44099</v>
      </c>
      <c r="D2018" s="206" t="s">
        <v>3909</v>
      </c>
      <c r="E2018" s="206" t="s">
        <v>3931</v>
      </c>
      <c r="F2018" s="206" t="s">
        <v>4046</v>
      </c>
      <c r="G2018" s="208" t="s">
        <v>561</v>
      </c>
      <c r="H2018" s="285"/>
      <c r="I2018" s="475">
        <v>500000</v>
      </c>
      <c r="J2018" s="434">
        <f t="shared" si="33"/>
        <v>7831095</v>
      </c>
      <c r="K2018" s="212" t="s">
        <v>4032</v>
      </c>
    </row>
    <row r="2019" spans="1:242" hidden="1" x14ac:dyDescent="0.25">
      <c r="B2019" s="245">
        <v>311</v>
      </c>
      <c r="C2019" s="207">
        <v>44099</v>
      </c>
      <c r="D2019" s="206" t="s">
        <v>3910</v>
      </c>
      <c r="E2019" s="206"/>
      <c r="F2019" s="206" t="s">
        <v>3932</v>
      </c>
      <c r="G2019" s="208" t="s">
        <v>1885</v>
      </c>
      <c r="H2019" s="285"/>
      <c r="I2019" s="210">
        <v>100500</v>
      </c>
      <c r="J2019" s="434">
        <f t="shared" si="33"/>
        <v>7730595</v>
      </c>
      <c r="K2019" s="212" t="s">
        <v>3267</v>
      </c>
    </row>
    <row r="2020" spans="1:242" hidden="1" x14ac:dyDescent="0.25">
      <c r="B2020" s="245">
        <v>312</v>
      </c>
      <c r="C2020" s="207">
        <v>44099</v>
      </c>
      <c r="D2020" s="206" t="s">
        <v>3911</v>
      </c>
      <c r="E2020" s="206"/>
      <c r="F2020" s="206" t="s">
        <v>3933</v>
      </c>
      <c r="G2020" s="208" t="s">
        <v>1885</v>
      </c>
      <c r="H2020" s="285"/>
      <c r="I2020" s="210">
        <v>94700</v>
      </c>
      <c r="J2020" s="434">
        <f t="shared" si="33"/>
        <v>7635895</v>
      </c>
      <c r="K2020" s="212" t="s">
        <v>3267</v>
      </c>
    </row>
    <row r="2021" spans="1:242" hidden="1" x14ac:dyDescent="0.25">
      <c r="B2021" s="245">
        <v>313</v>
      </c>
      <c r="C2021" s="207">
        <v>44099</v>
      </c>
      <c r="D2021" s="206" t="s">
        <v>3912</v>
      </c>
      <c r="E2021" s="206"/>
      <c r="F2021" s="206" t="s">
        <v>3934</v>
      </c>
      <c r="G2021" s="208" t="s">
        <v>1885</v>
      </c>
      <c r="H2021" s="285"/>
      <c r="I2021" s="210">
        <v>76900</v>
      </c>
      <c r="J2021" s="434">
        <f t="shared" si="33"/>
        <v>7558995</v>
      </c>
      <c r="K2021" s="212" t="s">
        <v>3267</v>
      </c>
    </row>
    <row r="2022" spans="1:242" hidden="1" x14ac:dyDescent="0.25">
      <c r="B2022" s="245">
        <v>314</v>
      </c>
      <c r="C2022" s="207">
        <v>44099</v>
      </c>
      <c r="D2022" s="206" t="s">
        <v>3913</v>
      </c>
      <c r="E2022" s="206"/>
      <c r="F2022" s="206" t="s">
        <v>3935</v>
      </c>
      <c r="G2022" s="208" t="s">
        <v>1885</v>
      </c>
      <c r="H2022" s="285"/>
      <c r="I2022" s="210">
        <v>78700</v>
      </c>
      <c r="J2022" s="434">
        <f t="shared" si="33"/>
        <v>7480295</v>
      </c>
      <c r="K2022" s="212" t="s">
        <v>3267</v>
      </c>
    </row>
    <row r="2023" spans="1:242" hidden="1" x14ac:dyDescent="0.25">
      <c r="B2023" s="245">
        <v>315</v>
      </c>
      <c r="C2023" s="207">
        <v>44099</v>
      </c>
      <c r="D2023" s="206" t="s">
        <v>3914</v>
      </c>
      <c r="E2023" s="206"/>
      <c r="F2023" s="206" t="s">
        <v>3936</v>
      </c>
      <c r="G2023" s="208" t="s">
        <v>1885</v>
      </c>
      <c r="H2023" s="285"/>
      <c r="I2023" s="210">
        <v>47700</v>
      </c>
      <c r="J2023" s="434">
        <f t="shared" si="33"/>
        <v>7432595</v>
      </c>
      <c r="K2023" s="212" t="s">
        <v>3267</v>
      </c>
    </row>
    <row r="2024" spans="1:242" hidden="1" x14ac:dyDescent="0.25">
      <c r="B2024" s="245">
        <v>316</v>
      </c>
      <c r="C2024" s="207">
        <v>44099</v>
      </c>
      <c r="D2024" s="206" t="s">
        <v>3915</v>
      </c>
      <c r="E2024" s="206"/>
      <c r="F2024" s="206" t="s">
        <v>3937</v>
      </c>
      <c r="G2024" s="208" t="s">
        <v>1885</v>
      </c>
      <c r="H2024" s="285"/>
      <c r="I2024" s="210">
        <v>68000</v>
      </c>
      <c r="J2024" s="434">
        <f t="shared" si="33"/>
        <v>7364595</v>
      </c>
      <c r="K2024" s="212" t="s">
        <v>3267</v>
      </c>
    </row>
    <row r="2025" spans="1:242" hidden="1" x14ac:dyDescent="0.25">
      <c r="B2025" s="245">
        <v>317</v>
      </c>
      <c r="C2025" s="207">
        <v>44100</v>
      </c>
      <c r="D2025" s="206" t="s">
        <v>3916</v>
      </c>
      <c r="E2025" s="206"/>
      <c r="F2025" s="206" t="s">
        <v>3925</v>
      </c>
      <c r="G2025" s="208" t="s">
        <v>561</v>
      </c>
      <c r="H2025" s="285"/>
      <c r="I2025" s="210">
        <v>39500</v>
      </c>
      <c r="J2025" s="434">
        <f t="shared" ref="J2025:J2057" si="34">J2024+H2025-I2025</f>
        <v>7325095</v>
      </c>
      <c r="K2025" s="212" t="s">
        <v>3941</v>
      </c>
    </row>
    <row r="2026" spans="1:242" hidden="1" x14ac:dyDescent="0.25">
      <c r="B2026" s="245">
        <v>318</v>
      </c>
      <c r="C2026" s="207">
        <v>44100</v>
      </c>
      <c r="D2026" s="206" t="s">
        <v>3917</v>
      </c>
      <c r="E2026" s="206"/>
      <c r="F2026" s="206" t="s">
        <v>3938</v>
      </c>
      <c r="G2026" s="208" t="s">
        <v>343</v>
      </c>
      <c r="H2026" s="285">
        <v>825500</v>
      </c>
      <c r="I2026" s="210"/>
      <c r="J2026" s="434">
        <f t="shared" si="34"/>
        <v>8150595</v>
      </c>
      <c r="K2026" s="212" t="s">
        <v>3942</v>
      </c>
    </row>
    <row r="2027" spans="1:242" hidden="1" x14ac:dyDescent="0.25">
      <c r="B2027" s="245">
        <v>319</v>
      </c>
      <c r="C2027" s="207">
        <v>44100</v>
      </c>
      <c r="D2027" s="206" t="s">
        <v>3918</v>
      </c>
      <c r="E2027" s="206"/>
      <c r="F2027" s="206" t="s">
        <v>3939</v>
      </c>
      <c r="G2027" s="208" t="s">
        <v>343</v>
      </c>
      <c r="H2027" s="285"/>
      <c r="I2027" s="210">
        <v>996000</v>
      </c>
      <c r="J2027" s="434">
        <f t="shared" si="34"/>
        <v>7154595</v>
      </c>
      <c r="K2027" s="212" t="s">
        <v>3267</v>
      </c>
    </row>
    <row r="2028" spans="1:242" s="566" customFormat="1" hidden="1" x14ac:dyDescent="0.25">
      <c r="A2028" s="488"/>
      <c r="B2028" s="481">
        <v>320</v>
      </c>
      <c r="C2028" s="428">
        <v>44102</v>
      </c>
      <c r="D2028" s="429" t="s">
        <v>3950</v>
      </c>
      <c r="E2028" s="429"/>
      <c r="F2028" s="429"/>
      <c r="G2028" s="430"/>
      <c r="H2028" s="427">
        <v>11730405</v>
      </c>
      <c r="I2028" s="431"/>
      <c r="J2028" s="434">
        <f t="shared" si="34"/>
        <v>18885000</v>
      </c>
      <c r="K2028" s="446" t="s">
        <v>3695</v>
      </c>
      <c r="L2028" s="530"/>
      <c r="M2028" s="488"/>
      <c r="N2028" s="530"/>
      <c r="O2028" s="530"/>
      <c r="P2028" s="530"/>
      <c r="Q2028" s="530"/>
      <c r="R2028" s="530"/>
      <c r="S2028" s="530"/>
      <c r="T2028" s="530"/>
      <c r="U2028" s="530"/>
      <c r="V2028" s="530"/>
      <c r="W2028" s="530"/>
      <c r="X2028" s="530"/>
      <c r="Y2028" s="530"/>
      <c r="Z2028" s="530"/>
      <c r="AA2028" s="530"/>
      <c r="AB2028" s="530"/>
      <c r="AC2028" s="530"/>
      <c r="AD2028" s="530"/>
      <c r="AE2028" s="530"/>
      <c r="AF2028" s="530"/>
      <c r="AG2028" s="530"/>
      <c r="AH2028" s="530"/>
      <c r="AI2028" s="530"/>
      <c r="AJ2028" s="488"/>
      <c r="AK2028" s="488"/>
      <c r="AL2028" s="488"/>
      <c r="AM2028" s="488"/>
      <c r="AN2028" s="488"/>
      <c r="AO2028" s="488"/>
      <c r="AP2028" s="488"/>
      <c r="AQ2028" s="488"/>
      <c r="AR2028" s="488"/>
      <c r="AS2028" s="488"/>
      <c r="AT2028" s="488"/>
      <c r="AU2028" s="488"/>
      <c r="AV2028" s="488"/>
      <c r="AW2028" s="488"/>
      <c r="AX2028" s="488"/>
      <c r="AY2028" s="488"/>
      <c r="AZ2028" s="488"/>
      <c r="BA2028" s="488"/>
      <c r="BB2028" s="488"/>
      <c r="BC2028" s="488"/>
      <c r="BD2028" s="488"/>
      <c r="BE2028" s="488"/>
      <c r="BF2028" s="488"/>
      <c r="BG2028" s="488"/>
      <c r="BH2028" s="488"/>
      <c r="BI2028" s="488"/>
      <c r="BJ2028" s="488"/>
      <c r="BK2028" s="488"/>
      <c r="BL2028" s="488"/>
      <c r="BM2028" s="488"/>
      <c r="BN2028" s="488"/>
      <c r="BO2028" s="488"/>
      <c r="BP2028" s="488"/>
      <c r="BQ2028" s="488"/>
      <c r="BR2028" s="488"/>
      <c r="BS2028" s="488"/>
      <c r="BT2028" s="488"/>
      <c r="BU2028" s="488"/>
      <c r="BV2028" s="488"/>
      <c r="BW2028" s="488"/>
      <c r="BX2028" s="488"/>
      <c r="BY2028" s="488"/>
      <c r="BZ2028" s="488"/>
      <c r="CA2028" s="488"/>
      <c r="CB2028" s="488"/>
      <c r="CC2028" s="488"/>
      <c r="CD2028" s="488"/>
      <c r="CE2028" s="488"/>
      <c r="CF2028" s="488"/>
      <c r="CG2028" s="488"/>
      <c r="CH2028" s="488"/>
      <c r="CI2028" s="488"/>
      <c r="CJ2028" s="488"/>
      <c r="CK2028" s="488"/>
      <c r="CL2028" s="488"/>
      <c r="CM2028" s="488"/>
      <c r="CN2028" s="488"/>
      <c r="CO2028" s="488"/>
      <c r="CP2028" s="488"/>
      <c r="CQ2028" s="488"/>
      <c r="CR2028" s="488"/>
      <c r="CS2028" s="488"/>
      <c r="CT2028" s="488"/>
      <c r="CU2028" s="488"/>
      <c r="CV2028" s="488"/>
      <c r="CW2028" s="488"/>
      <c r="CX2028" s="488"/>
      <c r="CY2028" s="488"/>
      <c r="CZ2028" s="488"/>
      <c r="DA2028" s="488"/>
      <c r="DB2028" s="488"/>
      <c r="DC2028" s="488"/>
      <c r="DD2028" s="488"/>
      <c r="DE2028" s="488"/>
      <c r="DF2028" s="488"/>
      <c r="DG2028" s="488"/>
      <c r="DH2028" s="488"/>
      <c r="DI2028" s="488"/>
      <c r="DJ2028" s="488"/>
      <c r="DK2028" s="488"/>
      <c r="DL2028" s="488"/>
      <c r="DM2028" s="488"/>
      <c r="DN2028" s="488"/>
      <c r="DO2028" s="488"/>
      <c r="DP2028" s="488"/>
      <c r="DQ2028" s="488"/>
      <c r="DR2028" s="488"/>
      <c r="DS2028" s="488"/>
      <c r="DT2028" s="488"/>
      <c r="DU2028" s="488"/>
      <c r="DV2028" s="488"/>
      <c r="DW2028" s="488"/>
      <c r="DX2028" s="488"/>
      <c r="DY2028" s="488"/>
      <c r="DZ2028" s="488"/>
      <c r="EA2028" s="488"/>
      <c r="EB2028" s="488"/>
      <c r="EC2028" s="488"/>
      <c r="ED2028" s="488"/>
      <c r="EE2028" s="488"/>
      <c r="EF2028" s="488"/>
      <c r="EG2028" s="488"/>
      <c r="EH2028" s="488"/>
      <c r="EI2028" s="488"/>
      <c r="EJ2028" s="488"/>
      <c r="EK2028" s="488"/>
      <c r="EL2028" s="488"/>
      <c r="EM2028" s="488"/>
      <c r="EN2028" s="488"/>
      <c r="EO2028" s="488"/>
      <c r="EP2028" s="488"/>
      <c r="EQ2028" s="488"/>
      <c r="ER2028" s="488"/>
      <c r="ES2028" s="488"/>
      <c r="ET2028" s="488"/>
      <c r="EU2028" s="488"/>
      <c r="EV2028" s="488"/>
      <c r="EW2028" s="488"/>
      <c r="EX2028" s="488"/>
      <c r="EY2028" s="488"/>
      <c r="EZ2028" s="488"/>
      <c r="FA2028" s="488"/>
      <c r="FB2028" s="488"/>
      <c r="FC2028" s="488"/>
      <c r="FD2028" s="488"/>
      <c r="FE2028" s="488"/>
      <c r="FF2028" s="488"/>
      <c r="FG2028" s="488"/>
      <c r="FH2028" s="488"/>
      <c r="FI2028" s="488"/>
      <c r="FJ2028" s="488"/>
      <c r="FK2028" s="488"/>
      <c r="FL2028" s="488"/>
      <c r="FM2028" s="488"/>
      <c r="FN2028" s="488"/>
      <c r="FO2028" s="488"/>
      <c r="FP2028" s="488"/>
      <c r="FQ2028" s="488"/>
      <c r="FR2028" s="488"/>
      <c r="FS2028" s="488"/>
      <c r="FT2028" s="488"/>
      <c r="FU2028" s="488"/>
      <c r="FV2028" s="488"/>
      <c r="FW2028" s="488"/>
      <c r="FX2028" s="488"/>
      <c r="FY2028" s="488"/>
      <c r="FZ2028" s="488"/>
      <c r="GA2028" s="488"/>
      <c r="GB2028" s="488"/>
      <c r="GC2028" s="488"/>
      <c r="GD2028" s="488"/>
      <c r="GE2028" s="488"/>
      <c r="GF2028" s="488"/>
      <c r="GG2028" s="488"/>
      <c r="GH2028" s="488"/>
      <c r="GI2028" s="488"/>
      <c r="GJ2028" s="488"/>
      <c r="GK2028" s="488"/>
      <c r="GL2028" s="488"/>
      <c r="GM2028" s="488"/>
      <c r="GN2028" s="488"/>
      <c r="GO2028" s="488"/>
      <c r="GP2028" s="488"/>
      <c r="GQ2028" s="488"/>
      <c r="GR2028" s="488"/>
      <c r="GS2028" s="488"/>
      <c r="GT2028" s="488"/>
      <c r="GU2028" s="488"/>
      <c r="GV2028" s="488"/>
      <c r="GW2028" s="488"/>
      <c r="GX2028" s="488"/>
      <c r="GY2028" s="488"/>
      <c r="GZ2028" s="488"/>
      <c r="HA2028" s="488"/>
      <c r="HB2028" s="488"/>
      <c r="HC2028" s="488"/>
      <c r="HD2028" s="488"/>
      <c r="HE2028" s="488"/>
      <c r="HF2028" s="488"/>
      <c r="HG2028" s="488"/>
      <c r="HH2028" s="488"/>
      <c r="HI2028" s="488"/>
      <c r="HJ2028" s="488"/>
      <c r="HK2028" s="488"/>
      <c r="HL2028" s="488"/>
      <c r="HM2028" s="488"/>
      <c r="HN2028" s="488"/>
      <c r="HO2028" s="488"/>
      <c r="HP2028" s="488"/>
      <c r="HQ2028" s="488"/>
      <c r="HR2028" s="488"/>
      <c r="HS2028" s="488"/>
      <c r="HT2028" s="488"/>
      <c r="HU2028" s="488"/>
      <c r="HV2028" s="488"/>
      <c r="HW2028" s="488"/>
      <c r="HX2028" s="488"/>
      <c r="HY2028" s="488"/>
      <c r="HZ2028" s="488"/>
      <c r="IA2028" s="488"/>
      <c r="IB2028" s="488"/>
      <c r="IC2028" s="488"/>
      <c r="ID2028" s="488"/>
      <c r="IE2028" s="488"/>
      <c r="IF2028" s="488"/>
      <c r="IG2028" s="488"/>
      <c r="IH2028" s="488"/>
    </row>
    <row r="2029" spans="1:242" hidden="1" x14ac:dyDescent="0.25">
      <c r="B2029" s="245">
        <v>321</v>
      </c>
      <c r="C2029" s="207">
        <v>44102</v>
      </c>
      <c r="D2029" s="206" t="s">
        <v>3951</v>
      </c>
      <c r="E2029" s="206"/>
      <c r="F2029" s="206" t="s">
        <v>3969</v>
      </c>
      <c r="G2029" s="208" t="s">
        <v>3138</v>
      </c>
      <c r="H2029" s="285"/>
      <c r="I2029" s="210">
        <v>468000</v>
      </c>
      <c r="J2029" s="434">
        <f t="shared" si="34"/>
        <v>18417000</v>
      </c>
      <c r="K2029" s="212" t="s">
        <v>3267</v>
      </c>
    </row>
    <row r="2030" spans="1:242" hidden="1" x14ac:dyDescent="0.25">
      <c r="B2030" s="245">
        <v>322</v>
      </c>
      <c r="C2030" s="207">
        <v>44102</v>
      </c>
      <c r="D2030" s="206" t="s">
        <v>3952</v>
      </c>
      <c r="E2030" s="206"/>
      <c r="F2030" s="206" t="s">
        <v>3970</v>
      </c>
      <c r="G2030" s="208" t="s">
        <v>3138</v>
      </c>
      <c r="H2030" s="285"/>
      <c r="I2030" s="210">
        <v>1352800</v>
      </c>
      <c r="J2030" s="434">
        <f t="shared" si="34"/>
        <v>17064200</v>
      </c>
      <c r="K2030" s="212" t="s">
        <v>3267</v>
      </c>
    </row>
    <row r="2031" spans="1:242" hidden="1" x14ac:dyDescent="0.25">
      <c r="B2031" s="245">
        <v>323</v>
      </c>
      <c r="C2031" s="207">
        <v>44103</v>
      </c>
      <c r="D2031" s="206" t="s">
        <v>3953</v>
      </c>
      <c r="E2031" s="206"/>
      <c r="F2031" s="206" t="s">
        <v>3971</v>
      </c>
      <c r="G2031" s="208" t="s">
        <v>2875</v>
      </c>
      <c r="H2031" s="285"/>
      <c r="I2031" s="210">
        <v>87000</v>
      </c>
      <c r="J2031" s="434">
        <f t="shared" si="34"/>
        <v>16977200</v>
      </c>
      <c r="K2031" s="212" t="s">
        <v>3987</v>
      </c>
    </row>
    <row r="2032" spans="1:242" hidden="1" x14ac:dyDescent="0.25">
      <c r="B2032" s="245">
        <v>324</v>
      </c>
      <c r="C2032" s="207">
        <v>44103</v>
      </c>
      <c r="D2032" s="206" t="s">
        <v>3954</v>
      </c>
      <c r="E2032" s="206"/>
      <c r="F2032" s="206" t="s">
        <v>3972</v>
      </c>
      <c r="G2032" s="208" t="s">
        <v>1816</v>
      </c>
      <c r="H2032" s="285"/>
      <c r="I2032" s="210">
        <v>1360000</v>
      </c>
      <c r="J2032" s="434">
        <f t="shared" si="34"/>
        <v>15617200</v>
      </c>
      <c r="K2032" s="212" t="s">
        <v>3267</v>
      </c>
    </row>
    <row r="2033" spans="2:11" s="511" customFormat="1" hidden="1" x14ac:dyDescent="0.25">
      <c r="B2033" s="245">
        <v>325</v>
      </c>
      <c r="C2033" s="207">
        <v>44103</v>
      </c>
      <c r="D2033" s="206" t="s">
        <v>3955</v>
      </c>
      <c r="E2033" s="206"/>
      <c r="F2033" s="206" t="s">
        <v>3973</v>
      </c>
      <c r="G2033" s="208" t="s">
        <v>2875</v>
      </c>
      <c r="H2033" s="285"/>
      <c r="I2033" s="210">
        <v>500000</v>
      </c>
      <c r="J2033" s="434">
        <f t="shared" si="34"/>
        <v>15117200</v>
      </c>
      <c r="K2033" s="212" t="s">
        <v>3267</v>
      </c>
    </row>
    <row r="2034" spans="2:11" s="511" customFormat="1" hidden="1" x14ac:dyDescent="0.25">
      <c r="B2034" s="245">
        <v>326</v>
      </c>
      <c r="C2034" s="207">
        <v>44104</v>
      </c>
      <c r="D2034" s="206" t="s">
        <v>3956</v>
      </c>
      <c r="E2034" s="206"/>
      <c r="F2034" s="206" t="s">
        <v>3974</v>
      </c>
      <c r="G2034" s="208" t="s">
        <v>2891</v>
      </c>
      <c r="H2034" s="285"/>
      <c r="I2034" s="210">
        <v>2630257</v>
      </c>
      <c r="J2034" s="434">
        <f t="shared" si="34"/>
        <v>12486943</v>
      </c>
      <c r="K2034" s="212" t="s">
        <v>3267</v>
      </c>
    </row>
    <row r="2035" spans="2:11" s="511" customFormat="1" hidden="1" x14ac:dyDescent="0.25">
      <c r="B2035" s="245">
        <v>327</v>
      </c>
      <c r="C2035" s="207">
        <v>44104</v>
      </c>
      <c r="D2035" s="206" t="s">
        <v>3957</v>
      </c>
      <c r="E2035" s="206"/>
      <c r="F2035" s="206" t="s">
        <v>3975</v>
      </c>
      <c r="G2035" s="208" t="s">
        <v>787</v>
      </c>
      <c r="H2035" s="285"/>
      <c r="I2035" s="210">
        <v>246168</v>
      </c>
      <c r="J2035" s="434">
        <f t="shared" si="34"/>
        <v>12240775</v>
      </c>
      <c r="K2035" s="212" t="s">
        <v>3988</v>
      </c>
    </row>
    <row r="2036" spans="2:11" s="511" customFormat="1" hidden="1" x14ac:dyDescent="0.25">
      <c r="B2036" s="245">
        <v>328</v>
      </c>
      <c r="C2036" s="207">
        <v>44104</v>
      </c>
      <c r="D2036" s="206" t="s">
        <v>3958</v>
      </c>
      <c r="E2036" s="206"/>
      <c r="F2036" s="206" t="s">
        <v>3976</v>
      </c>
      <c r="G2036" s="208" t="s">
        <v>2320</v>
      </c>
      <c r="H2036" s="285">
        <v>74000</v>
      </c>
      <c r="I2036" s="210"/>
      <c r="J2036" s="434">
        <f t="shared" si="34"/>
        <v>12314775</v>
      </c>
      <c r="K2036" s="212" t="s">
        <v>3989</v>
      </c>
    </row>
    <row r="2037" spans="2:11" s="511" customFormat="1" hidden="1" x14ac:dyDescent="0.25">
      <c r="B2037" s="245">
        <v>329</v>
      </c>
      <c r="C2037" s="207">
        <v>44104</v>
      </c>
      <c r="D2037" s="206" t="s">
        <v>3959</v>
      </c>
      <c r="E2037" s="206"/>
      <c r="F2037" s="206" t="s">
        <v>3977</v>
      </c>
      <c r="G2037" s="208" t="s">
        <v>2320</v>
      </c>
      <c r="H2037" s="285"/>
      <c r="I2037" s="210">
        <v>805000</v>
      </c>
      <c r="J2037" s="434">
        <f t="shared" si="34"/>
        <v>11509775</v>
      </c>
      <c r="K2037" s="212" t="s">
        <v>3267</v>
      </c>
    </row>
    <row r="2038" spans="2:11" s="511" customFormat="1" hidden="1" x14ac:dyDescent="0.25">
      <c r="B2038" s="245">
        <v>330</v>
      </c>
      <c r="C2038" s="207">
        <v>44104</v>
      </c>
      <c r="D2038" s="206" t="s">
        <v>3960</v>
      </c>
      <c r="E2038" s="206" t="s">
        <v>3978</v>
      </c>
      <c r="F2038" s="206" t="s">
        <v>4029</v>
      </c>
      <c r="G2038" s="208" t="s">
        <v>3592</v>
      </c>
      <c r="H2038" s="285"/>
      <c r="I2038" s="475">
        <v>2000000</v>
      </c>
      <c r="J2038" s="434">
        <f t="shared" si="34"/>
        <v>9509775</v>
      </c>
      <c r="K2038" s="212" t="s">
        <v>4033</v>
      </c>
    </row>
    <row r="2039" spans="2:11" s="511" customFormat="1" hidden="1" x14ac:dyDescent="0.25">
      <c r="B2039" s="245">
        <v>331</v>
      </c>
      <c r="C2039" s="207">
        <v>44106</v>
      </c>
      <c r="D2039" s="206" t="s">
        <v>3961</v>
      </c>
      <c r="E2039" s="206"/>
      <c r="F2039" s="206" t="s">
        <v>3979</v>
      </c>
      <c r="G2039" s="208" t="s">
        <v>1885</v>
      </c>
      <c r="H2039" s="285"/>
      <c r="I2039" s="210">
        <v>71300</v>
      </c>
      <c r="J2039" s="434">
        <f t="shared" si="34"/>
        <v>9438475</v>
      </c>
      <c r="K2039" s="212" t="s">
        <v>3267</v>
      </c>
    </row>
    <row r="2040" spans="2:11" s="511" customFormat="1" hidden="1" x14ac:dyDescent="0.25">
      <c r="B2040" s="245">
        <v>332</v>
      </c>
      <c r="C2040" s="207">
        <v>44106</v>
      </c>
      <c r="D2040" s="206" t="s">
        <v>3962</v>
      </c>
      <c r="E2040" s="206"/>
      <c r="F2040" s="206" t="s">
        <v>3980</v>
      </c>
      <c r="G2040" s="208" t="s">
        <v>1885</v>
      </c>
      <c r="H2040" s="285"/>
      <c r="I2040" s="210">
        <v>74700</v>
      </c>
      <c r="J2040" s="434">
        <f t="shared" si="34"/>
        <v>9363775</v>
      </c>
      <c r="K2040" s="212" t="s">
        <v>3267</v>
      </c>
    </row>
    <row r="2041" spans="2:11" s="511" customFormat="1" hidden="1" x14ac:dyDescent="0.25">
      <c r="B2041" s="245">
        <v>333</v>
      </c>
      <c r="C2041" s="207">
        <v>44106</v>
      </c>
      <c r="D2041" s="206" t="s">
        <v>3963</v>
      </c>
      <c r="E2041" s="206"/>
      <c r="F2041" s="206" t="s">
        <v>3981</v>
      </c>
      <c r="G2041" s="208" t="s">
        <v>1885</v>
      </c>
      <c r="H2041" s="285"/>
      <c r="I2041" s="210">
        <v>48800</v>
      </c>
      <c r="J2041" s="434">
        <f t="shared" si="34"/>
        <v>9314975</v>
      </c>
      <c r="K2041" s="212" t="s">
        <v>3267</v>
      </c>
    </row>
    <row r="2042" spans="2:11" s="511" customFormat="1" hidden="1" x14ac:dyDescent="0.25">
      <c r="B2042" s="245">
        <v>334</v>
      </c>
      <c r="C2042" s="207">
        <v>44106</v>
      </c>
      <c r="D2042" s="206" t="s">
        <v>3964</v>
      </c>
      <c r="E2042" s="206"/>
      <c r="F2042" s="206" t="s">
        <v>3982</v>
      </c>
      <c r="G2042" s="208" t="s">
        <v>1885</v>
      </c>
      <c r="H2042" s="285"/>
      <c r="I2042" s="210">
        <v>84700</v>
      </c>
      <c r="J2042" s="434">
        <f t="shared" si="34"/>
        <v>9230275</v>
      </c>
      <c r="K2042" s="212" t="s">
        <v>3267</v>
      </c>
    </row>
    <row r="2043" spans="2:11" s="511" customFormat="1" hidden="1" x14ac:dyDescent="0.25">
      <c r="B2043" s="245">
        <v>335</v>
      </c>
      <c r="C2043" s="207">
        <v>44106</v>
      </c>
      <c r="D2043" s="206" t="s">
        <v>3965</v>
      </c>
      <c r="E2043" s="206"/>
      <c r="F2043" s="206" t="s">
        <v>3983</v>
      </c>
      <c r="G2043" s="208" t="s">
        <v>1885</v>
      </c>
      <c r="H2043" s="285"/>
      <c r="I2043" s="210">
        <v>50600</v>
      </c>
      <c r="J2043" s="434">
        <f t="shared" si="34"/>
        <v>9179675</v>
      </c>
      <c r="K2043" s="212" t="s">
        <v>3267</v>
      </c>
    </row>
    <row r="2044" spans="2:11" s="511" customFormat="1" hidden="1" x14ac:dyDescent="0.25">
      <c r="B2044" s="245">
        <v>336</v>
      </c>
      <c r="C2044" s="207">
        <v>44106</v>
      </c>
      <c r="D2044" s="206" t="s">
        <v>3966</v>
      </c>
      <c r="E2044" s="206"/>
      <c r="F2044" s="206" t="s">
        <v>3984</v>
      </c>
      <c r="G2044" s="208" t="s">
        <v>1885</v>
      </c>
      <c r="H2044" s="285"/>
      <c r="I2044" s="210">
        <v>450000</v>
      </c>
      <c r="J2044" s="434">
        <f t="shared" si="34"/>
        <v>8729675</v>
      </c>
      <c r="K2044" s="212" t="s">
        <v>3267</v>
      </c>
    </row>
    <row r="2045" spans="2:11" s="511" customFormat="1" hidden="1" x14ac:dyDescent="0.25">
      <c r="B2045" s="245">
        <v>337</v>
      </c>
      <c r="C2045" s="207">
        <v>44106</v>
      </c>
      <c r="D2045" s="206" t="s">
        <v>3967</v>
      </c>
      <c r="E2045" s="206"/>
      <c r="F2045" s="206" t="s">
        <v>3985</v>
      </c>
      <c r="G2045" s="208" t="s">
        <v>1885</v>
      </c>
      <c r="H2045" s="285"/>
      <c r="I2045" s="210">
        <v>38000</v>
      </c>
      <c r="J2045" s="434">
        <f t="shared" si="34"/>
        <v>8691675</v>
      </c>
      <c r="K2045" s="212" t="s">
        <v>3267</v>
      </c>
    </row>
    <row r="2046" spans="2:11" s="511" customFormat="1" hidden="1" x14ac:dyDescent="0.25">
      <c r="B2046" s="245">
        <v>338</v>
      </c>
      <c r="C2046" s="207">
        <v>44106</v>
      </c>
      <c r="D2046" s="206" t="s">
        <v>3968</v>
      </c>
      <c r="E2046" s="206"/>
      <c r="F2046" s="206" t="s">
        <v>3986</v>
      </c>
      <c r="G2046" s="208" t="s">
        <v>1885</v>
      </c>
      <c r="H2046" s="285"/>
      <c r="I2046" s="210">
        <v>47375</v>
      </c>
      <c r="J2046" s="434">
        <f t="shared" si="34"/>
        <v>8644300</v>
      </c>
      <c r="K2046" s="212" t="s">
        <v>3267</v>
      </c>
    </row>
    <row r="2047" spans="2:11" s="511" customFormat="1" hidden="1" x14ac:dyDescent="0.25">
      <c r="B2047" s="245">
        <v>339</v>
      </c>
      <c r="C2047" s="207">
        <v>44107</v>
      </c>
      <c r="D2047" s="206" t="s">
        <v>3993</v>
      </c>
      <c r="E2047" s="206" t="s">
        <v>4042</v>
      </c>
      <c r="F2047" s="206" t="s">
        <v>4025</v>
      </c>
      <c r="G2047" s="208" t="s">
        <v>681</v>
      </c>
      <c r="H2047" s="285"/>
      <c r="I2047" s="210">
        <v>256000</v>
      </c>
      <c r="J2047" s="434">
        <f t="shared" si="34"/>
        <v>8388300</v>
      </c>
      <c r="K2047" s="212" t="s">
        <v>4034</v>
      </c>
    </row>
    <row r="2048" spans="2:11" s="511" customFormat="1" hidden="1" x14ac:dyDescent="0.25">
      <c r="B2048" s="245">
        <v>340</v>
      </c>
      <c r="C2048" s="207">
        <v>44107</v>
      </c>
      <c r="D2048" s="206" t="s">
        <v>3994</v>
      </c>
      <c r="E2048" s="206"/>
      <c r="F2048" s="206" t="s">
        <v>4023</v>
      </c>
      <c r="G2048" s="208" t="s">
        <v>343</v>
      </c>
      <c r="H2048" s="285"/>
      <c r="I2048" s="210">
        <v>613000</v>
      </c>
      <c r="J2048" s="434">
        <f t="shared" si="34"/>
        <v>7775300</v>
      </c>
      <c r="K2048" s="212" t="s">
        <v>3267</v>
      </c>
    </row>
    <row r="2049" spans="1:242" s="566" customFormat="1" hidden="1" x14ac:dyDescent="0.25">
      <c r="A2049" s="488"/>
      <c r="B2049" s="481">
        <v>341</v>
      </c>
      <c r="C2049" s="428">
        <v>44109</v>
      </c>
      <c r="D2049" s="429" t="s">
        <v>3995</v>
      </c>
      <c r="E2049" s="429"/>
      <c r="F2049" s="429"/>
      <c r="G2049" s="430"/>
      <c r="H2049" s="427">
        <v>11315700</v>
      </c>
      <c r="I2049" s="487"/>
      <c r="J2049" s="434">
        <f t="shared" si="34"/>
        <v>19091000</v>
      </c>
      <c r="K2049" s="446" t="s">
        <v>3695</v>
      </c>
      <c r="L2049" s="530"/>
      <c r="M2049" s="488"/>
      <c r="N2049" s="530"/>
      <c r="O2049" s="530"/>
      <c r="P2049" s="530"/>
      <c r="Q2049" s="530"/>
      <c r="R2049" s="530"/>
      <c r="S2049" s="530"/>
      <c r="T2049" s="530"/>
      <c r="U2049" s="530"/>
      <c r="V2049" s="530"/>
      <c r="W2049" s="530"/>
      <c r="X2049" s="530"/>
      <c r="Y2049" s="530"/>
      <c r="Z2049" s="530"/>
      <c r="AA2049" s="530"/>
      <c r="AB2049" s="530"/>
      <c r="AC2049" s="530"/>
      <c r="AD2049" s="530"/>
      <c r="AE2049" s="530"/>
      <c r="AF2049" s="530"/>
      <c r="AG2049" s="530"/>
      <c r="AH2049" s="530"/>
      <c r="AI2049" s="530"/>
      <c r="AJ2049" s="488"/>
      <c r="AK2049" s="488"/>
      <c r="AL2049" s="488"/>
      <c r="AM2049" s="488"/>
      <c r="AN2049" s="488"/>
      <c r="AO2049" s="488"/>
      <c r="AP2049" s="488"/>
      <c r="AQ2049" s="488"/>
      <c r="AR2049" s="488"/>
      <c r="AS2049" s="488"/>
      <c r="AT2049" s="488"/>
      <c r="AU2049" s="488"/>
      <c r="AV2049" s="488"/>
      <c r="AW2049" s="488"/>
      <c r="AX2049" s="488"/>
      <c r="AY2049" s="488"/>
      <c r="AZ2049" s="488"/>
      <c r="BA2049" s="488"/>
      <c r="BB2049" s="488"/>
      <c r="BC2049" s="488"/>
      <c r="BD2049" s="488"/>
      <c r="BE2049" s="488"/>
      <c r="BF2049" s="488"/>
      <c r="BG2049" s="488"/>
      <c r="BH2049" s="488"/>
      <c r="BI2049" s="488"/>
      <c r="BJ2049" s="488"/>
      <c r="BK2049" s="488"/>
      <c r="BL2049" s="488"/>
      <c r="BM2049" s="488"/>
      <c r="BN2049" s="488"/>
      <c r="BO2049" s="488"/>
      <c r="BP2049" s="488"/>
      <c r="BQ2049" s="488"/>
      <c r="BR2049" s="488"/>
      <c r="BS2049" s="488"/>
      <c r="BT2049" s="488"/>
      <c r="BU2049" s="488"/>
      <c r="BV2049" s="488"/>
      <c r="BW2049" s="488"/>
      <c r="BX2049" s="488"/>
      <c r="BY2049" s="488"/>
      <c r="BZ2049" s="488"/>
      <c r="CA2049" s="488"/>
      <c r="CB2049" s="488"/>
      <c r="CC2049" s="488"/>
      <c r="CD2049" s="488"/>
      <c r="CE2049" s="488"/>
      <c r="CF2049" s="488"/>
      <c r="CG2049" s="488"/>
      <c r="CH2049" s="488"/>
      <c r="CI2049" s="488"/>
      <c r="CJ2049" s="488"/>
      <c r="CK2049" s="488"/>
      <c r="CL2049" s="488"/>
      <c r="CM2049" s="488"/>
      <c r="CN2049" s="488"/>
      <c r="CO2049" s="488"/>
      <c r="CP2049" s="488"/>
      <c r="CQ2049" s="488"/>
      <c r="CR2049" s="488"/>
      <c r="CS2049" s="488"/>
      <c r="CT2049" s="488"/>
      <c r="CU2049" s="488"/>
      <c r="CV2049" s="488"/>
      <c r="CW2049" s="488"/>
      <c r="CX2049" s="488"/>
      <c r="CY2049" s="488"/>
      <c r="CZ2049" s="488"/>
      <c r="DA2049" s="488"/>
      <c r="DB2049" s="488"/>
      <c r="DC2049" s="488"/>
      <c r="DD2049" s="488"/>
      <c r="DE2049" s="488"/>
      <c r="DF2049" s="488"/>
      <c r="DG2049" s="488"/>
      <c r="DH2049" s="488"/>
      <c r="DI2049" s="488"/>
      <c r="DJ2049" s="488"/>
      <c r="DK2049" s="488"/>
      <c r="DL2049" s="488"/>
      <c r="DM2049" s="488"/>
      <c r="DN2049" s="488"/>
      <c r="DO2049" s="488"/>
      <c r="DP2049" s="488"/>
      <c r="DQ2049" s="488"/>
      <c r="DR2049" s="488"/>
      <c r="DS2049" s="488"/>
      <c r="DT2049" s="488"/>
      <c r="DU2049" s="488"/>
      <c r="DV2049" s="488"/>
      <c r="DW2049" s="488"/>
      <c r="DX2049" s="488"/>
      <c r="DY2049" s="488"/>
      <c r="DZ2049" s="488"/>
      <c r="EA2049" s="488"/>
      <c r="EB2049" s="488"/>
      <c r="EC2049" s="488"/>
      <c r="ED2049" s="488"/>
      <c r="EE2049" s="488"/>
      <c r="EF2049" s="488"/>
      <c r="EG2049" s="488"/>
      <c r="EH2049" s="488"/>
      <c r="EI2049" s="488"/>
      <c r="EJ2049" s="488"/>
      <c r="EK2049" s="488"/>
      <c r="EL2049" s="488"/>
      <c r="EM2049" s="488"/>
      <c r="EN2049" s="488"/>
      <c r="EO2049" s="488"/>
      <c r="EP2049" s="488"/>
      <c r="EQ2049" s="488"/>
      <c r="ER2049" s="488"/>
      <c r="ES2049" s="488"/>
      <c r="ET2049" s="488"/>
      <c r="EU2049" s="488"/>
      <c r="EV2049" s="488"/>
      <c r="EW2049" s="488"/>
      <c r="EX2049" s="488"/>
      <c r="EY2049" s="488"/>
      <c r="EZ2049" s="488"/>
      <c r="FA2049" s="488"/>
      <c r="FB2049" s="488"/>
      <c r="FC2049" s="488"/>
      <c r="FD2049" s="488"/>
      <c r="FE2049" s="488"/>
      <c r="FF2049" s="488"/>
      <c r="FG2049" s="488"/>
      <c r="FH2049" s="488"/>
      <c r="FI2049" s="488"/>
      <c r="FJ2049" s="488"/>
      <c r="FK2049" s="488"/>
      <c r="FL2049" s="488"/>
      <c r="FM2049" s="488"/>
      <c r="FN2049" s="488"/>
      <c r="FO2049" s="488"/>
      <c r="FP2049" s="488"/>
      <c r="FQ2049" s="488"/>
      <c r="FR2049" s="488"/>
      <c r="FS2049" s="488"/>
      <c r="FT2049" s="488"/>
      <c r="FU2049" s="488"/>
      <c r="FV2049" s="488"/>
      <c r="FW2049" s="488"/>
      <c r="FX2049" s="488"/>
      <c r="FY2049" s="488"/>
      <c r="FZ2049" s="488"/>
      <c r="GA2049" s="488"/>
      <c r="GB2049" s="488"/>
      <c r="GC2049" s="488"/>
      <c r="GD2049" s="488"/>
      <c r="GE2049" s="488"/>
      <c r="GF2049" s="488"/>
      <c r="GG2049" s="488"/>
      <c r="GH2049" s="488"/>
      <c r="GI2049" s="488"/>
      <c r="GJ2049" s="488"/>
      <c r="GK2049" s="488"/>
      <c r="GL2049" s="488"/>
      <c r="GM2049" s="488"/>
      <c r="GN2049" s="488"/>
      <c r="GO2049" s="488"/>
      <c r="GP2049" s="488"/>
      <c r="GQ2049" s="488"/>
      <c r="GR2049" s="488"/>
      <c r="GS2049" s="488"/>
      <c r="GT2049" s="488"/>
      <c r="GU2049" s="488"/>
      <c r="GV2049" s="488"/>
      <c r="GW2049" s="488"/>
      <c r="GX2049" s="488"/>
      <c r="GY2049" s="488"/>
      <c r="GZ2049" s="488"/>
      <c r="HA2049" s="488"/>
      <c r="HB2049" s="488"/>
      <c r="HC2049" s="488"/>
      <c r="HD2049" s="488"/>
      <c r="HE2049" s="488"/>
      <c r="HF2049" s="488"/>
      <c r="HG2049" s="488"/>
      <c r="HH2049" s="488"/>
      <c r="HI2049" s="488"/>
      <c r="HJ2049" s="488"/>
      <c r="HK2049" s="488"/>
      <c r="HL2049" s="488"/>
      <c r="HM2049" s="488"/>
      <c r="HN2049" s="488"/>
      <c r="HO2049" s="488"/>
      <c r="HP2049" s="488"/>
      <c r="HQ2049" s="488"/>
      <c r="HR2049" s="488"/>
      <c r="HS2049" s="488"/>
      <c r="HT2049" s="488"/>
      <c r="HU2049" s="488"/>
      <c r="HV2049" s="488"/>
      <c r="HW2049" s="488"/>
      <c r="HX2049" s="488"/>
      <c r="HY2049" s="488"/>
      <c r="HZ2049" s="488"/>
      <c r="IA2049" s="488"/>
      <c r="IB2049" s="488"/>
      <c r="IC2049" s="488"/>
      <c r="ID2049" s="488"/>
      <c r="IE2049" s="488"/>
      <c r="IF2049" s="488"/>
      <c r="IG2049" s="488"/>
      <c r="IH2049" s="488"/>
    </row>
    <row r="2050" spans="1:242" hidden="1" x14ac:dyDescent="0.25">
      <c r="B2050" s="245">
        <v>342</v>
      </c>
      <c r="C2050" s="207">
        <v>44109</v>
      </c>
      <c r="D2050" s="206" t="s">
        <v>3996</v>
      </c>
      <c r="E2050" s="206"/>
      <c r="F2050" s="206" t="s">
        <v>4024</v>
      </c>
      <c r="G2050" s="208" t="s">
        <v>787</v>
      </c>
      <c r="H2050" s="285"/>
      <c r="I2050" s="210">
        <v>1347552</v>
      </c>
      <c r="J2050" s="434">
        <f t="shared" si="34"/>
        <v>17743448</v>
      </c>
      <c r="K2050" s="212" t="s">
        <v>3267</v>
      </c>
    </row>
    <row r="2051" spans="1:242" hidden="1" x14ac:dyDescent="0.25">
      <c r="B2051" s="245">
        <v>343</v>
      </c>
      <c r="C2051" s="207">
        <v>44110</v>
      </c>
      <c r="D2051" s="206" t="s">
        <v>3997</v>
      </c>
      <c r="E2051" s="206"/>
      <c r="F2051" s="206" t="s">
        <v>4026</v>
      </c>
      <c r="G2051" s="208" t="s">
        <v>3138</v>
      </c>
      <c r="H2051" s="285"/>
      <c r="I2051" s="210">
        <v>1067500</v>
      </c>
      <c r="J2051" s="434">
        <f t="shared" si="34"/>
        <v>16675948</v>
      </c>
      <c r="K2051" s="212" t="s">
        <v>3267</v>
      </c>
    </row>
    <row r="2052" spans="1:242" hidden="1" x14ac:dyDescent="0.25">
      <c r="B2052" s="245">
        <v>344</v>
      </c>
      <c r="C2052" s="207">
        <v>44110</v>
      </c>
      <c r="D2052" s="206" t="s">
        <v>3998</v>
      </c>
      <c r="E2052" s="206"/>
      <c r="F2052" s="206" t="s">
        <v>4027</v>
      </c>
      <c r="G2052" s="208" t="s">
        <v>3592</v>
      </c>
      <c r="H2052" s="285"/>
      <c r="I2052" s="210">
        <v>275000</v>
      </c>
      <c r="J2052" s="434">
        <f t="shared" si="34"/>
        <v>16400948</v>
      </c>
      <c r="K2052" s="212" t="s">
        <v>3267</v>
      </c>
    </row>
    <row r="2053" spans="1:242" hidden="1" x14ac:dyDescent="0.25">
      <c r="B2053" s="245">
        <v>345</v>
      </c>
      <c r="C2053" s="207">
        <v>44110</v>
      </c>
      <c r="D2053" s="206" t="s">
        <v>3999</v>
      </c>
      <c r="E2053" s="206"/>
      <c r="F2053" s="206" t="s">
        <v>4028</v>
      </c>
      <c r="G2053" s="208" t="s">
        <v>3592</v>
      </c>
      <c r="H2053" s="285"/>
      <c r="I2053" s="210">
        <v>645000</v>
      </c>
      <c r="J2053" s="434">
        <f t="shared" si="34"/>
        <v>15755948</v>
      </c>
      <c r="K2053" s="212" t="s">
        <v>3267</v>
      </c>
    </row>
    <row r="2054" spans="1:242" hidden="1" x14ac:dyDescent="0.25">
      <c r="B2054" s="245">
        <v>346</v>
      </c>
      <c r="C2054" s="207">
        <v>44110</v>
      </c>
      <c r="D2054" s="206" t="s">
        <v>4000</v>
      </c>
      <c r="E2054" s="206"/>
      <c r="F2054" s="206" t="s">
        <v>4029</v>
      </c>
      <c r="G2054" s="208" t="s">
        <v>3592</v>
      </c>
      <c r="H2054" s="285"/>
      <c r="I2054" s="210">
        <v>200395</v>
      </c>
      <c r="J2054" s="434">
        <f t="shared" si="34"/>
        <v>15555553</v>
      </c>
      <c r="K2054" s="212" t="s">
        <v>4035</v>
      </c>
    </row>
    <row r="2055" spans="1:242" hidden="1" x14ac:dyDescent="0.25">
      <c r="B2055" s="245">
        <v>347</v>
      </c>
      <c r="C2055" s="207">
        <v>44110</v>
      </c>
      <c r="D2055" s="206" t="s">
        <v>4001</v>
      </c>
      <c r="E2055" s="206" t="s">
        <v>4043</v>
      </c>
      <c r="F2055" s="206" t="s">
        <v>4030</v>
      </c>
      <c r="G2055" s="208" t="s">
        <v>787</v>
      </c>
      <c r="H2055" s="285"/>
      <c r="I2055" s="210">
        <v>1000000</v>
      </c>
      <c r="J2055" s="434">
        <f t="shared" si="34"/>
        <v>14555553</v>
      </c>
      <c r="K2055" s="212" t="s">
        <v>4036</v>
      </c>
    </row>
    <row r="2056" spans="1:242" hidden="1" x14ac:dyDescent="0.25">
      <c r="B2056" s="245">
        <v>348</v>
      </c>
      <c r="C2056" s="207">
        <v>44111</v>
      </c>
      <c r="D2056" s="206" t="s">
        <v>4002</v>
      </c>
      <c r="E2056" s="206" t="s">
        <v>4062</v>
      </c>
      <c r="F2056" s="206" t="s">
        <v>4047</v>
      </c>
      <c r="G2056" s="208" t="s">
        <v>561</v>
      </c>
      <c r="H2056" s="285"/>
      <c r="I2056" s="210">
        <v>530000</v>
      </c>
      <c r="J2056" s="434">
        <f t="shared" si="34"/>
        <v>14025553</v>
      </c>
      <c r="K2056" s="212" t="s">
        <v>4037</v>
      </c>
    </row>
    <row r="2057" spans="1:242" hidden="1" x14ac:dyDescent="0.25">
      <c r="B2057" s="245">
        <v>349</v>
      </c>
      <c r="C2057" s="207">
        <v>44111</v>
      </c>
      <c r="D2057" s="433" t="s">
        <v>4008</v>
      </c>
      <c r="E2057" s="206"/>
      <c r="F2057" s="206" t="s">
        <v>4044</v>
      </c>
      <c r="G2057" s="208" t="s">
        <v>2302</v>
      </c>
      <c r="H2057" s="285"/>
      <c r="I2057" s="210">
        <v>259052</v>
      </c>
      <c r="J2057" s="434">
        <f t="shared" si="34"/>
        <v>13766501</v>
      </c>
      <c r="K2057" s="212" t="s">
        <v>3267</v>
      </c>
    </row>
    <row r="2058" spans="1:242" hidden="1" x14ac:dyDescent="0.25">
      <c r="B2058" s="245">
        <v>350</v>
      </c>
      <c r="C2058" s="207">
        <v>44113</v>
      </c>
      <c r="D2058" s="206" t="s">
        <v>4003</v>
      </c>
      <c r="E2058" s="206"/>
      <c r="F2058" s="206" t="s">
        <v>4048</v>
      </c>
      <c r="G2058" s="208" t="s">
        <v>282</v>
      </c>
      <c r="H2058" s="285"/>
      <c r="I2058" s="210">
        <v>248500</v>
      </c>
      <c r="J2058" s="434">
        <f t="shared" ref="J2058:J2121" si="35">J2057+H2058-I2058</f>
        <v>13518001</v>
      </c>
      <c r="K2058" s="212" t="s">
        <v>3267</v>
      </c>
    </row>
    <row r="2059" spans="1:242" hidden="1" x14ac:dyDescent="0.25">
      <c r="B2059" s="245">
        <v>351</v>
      </c>
      <c r="C2059" s="207">
        <v>44113</v>
      </c>
      <c r="D2059" s="206" t="s">
        <v>4004</v>
      </c>
      <c r="E2059" s="206"/>
      <c r="F2059" s="206" t="s">
        <v>4049</v>
      </c>
      <c r="G2059" s="208" t="s">
        <v>4019</v>
      </c>
      <c r="H2059" s="285"/>
      <c r="I2059" s="210">
        <v>775000</v>
      </c>
      <c r="J2059" s="434">
        <f t="shared" si="35"/>
        <v>12743001</v>
      </c>
      <c r="K2059" s="212" t="s">
        <v>3267</v>
      </c>
    </row>
    <row r="2060" spans="1:242" hidden="1" x14ac:dyDescent="0.25">
      <c r="B2060" s="245">
        <v>352</v>
      </c>
      <c r="C2060" s="207">
        <v>44113</v>
      </c>
      <c r="D2060" s="206" t="s">
        <v>4005</v>
      </c>
      <c r="E2060" s="206"/>
      <c r="F2060" s="206" t="s">
        <v>4050</v>
      </c>
      <c r="G2060" s="208" t="s">
        <v>4020</v>
      </c>
      <c r="H2060" s="285"/>
      <c r="I2060" s="210">
        <v>1300000</v>
      </c>
      <c r="J2060" s="434">
        <f t="shared" si="35"/>
        <v>11443001</v>
      </c>
      <c r="K2060" s="212" t="s">
        <v>3267</v>
      </c>
    </row>
    <row r="2061" spans="1:242" s="572" customFormat="1" hidden="1" x14ac:dyDescent="0.25">
      <c r="B2061" s="245">
        <v>353</v>
      </c>
      <c r="C2061" s="479">
        <v>44113</v>
      </c>
      <c r="D2061" s="245" t="s">
        <v>4006</v>
      </c>
      <c r="E2061" s="245" t="s">
        <v>4063</v>
      </c>
      <c r="F2061" s="245" t="s">
        <v>4169</v>
      </c>
      <c r="G2061" s="266" t="s">
        <v>561</v>
      </c>
      <c r="H2061" s="313"/>
      <c r="I2061" s="475">
        <v>530000</v>
      </c>
      <c r="J2061" s="434">
        <f t="shared" si="35"/>
        <v>10913001</v>
      </c>
      <c r="K2061" s="480" t="s">
        <v>4167</v>
      </c>
      <c r="L2061" s="573"/>
      <c r="N2061" s="573"/>
      <c r="O2061" s="573"/>
      <c r="P2061" s="573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  <c r="AA2061" s="573"/>
      <c r="AB2061" s="573"/>
      <c r="AC2061" s="573"/>
      <c r="AD2061" s="573"/>
      <c r="AE2061" s="573"/>
      <c r="AF2061" s="573"/>
      <c r="AG2061" s="573"/>
      <c r="AH2061" s="573"/>
      <c r="AI2061" s="573"/>
    </row>
    <row r="2062" spans="1:242" s="572" customFormat="1" hidden="1" x14ac:dyDescent="0.25">
      <c r="B2062" s="245">
        <v>354</v>
      </c>
      <c r="C2062" s="479">
        <v>44113</v>
      </c>
      <c r="D2062" s="245" t="s">
        <v>4007</v>
      </c>
      <c r="E2062" s="245" t="s">
        <v>4064</v>
      </c>
      <c r="F2062" s="245" t="s">
        <v>4170</v>
      </c>
      <c r="G2062" s="266" t="s">
        <v>561</v>
      </c>
      <c r="H2062" s="313"/>
      <c r="I2062" s="475">
        <v>250000</v>
      </c>
      <c r="J2062" s="434">
        <f t="shared" si="35"/>
        <v>10663001</v>
      </c>
      <c r="K2062" s="480" t="s">
        <v>4168</v>
      </c>
      <c r="L2062" s="573"/>
      <c r="N2062" s="573"/>
      <c r="O2062" s="573"/>
      <c r="P2062" s="573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  <c r="AA2062" s="573"/>
      <c r="AB2062" s="573"/>
      <c r="AC2062" s="573"/>
      <c r="AD2062" s="573"/>
      <c r="AE2062" s="573"/>
      <c r="AF2062" s="573"/>
      <c r="AG2062" s="573"/>
      <c r="AH2062" s="573"/>
      <c r="AI2062" s="573"/>
    </row>
    <row r="2063" spans="1:242" hidden="1" x14ac:dyDescent="0.25">
      <c r="B2063" s="245">
        <v>355</v>
      </c>
      <c r="C2063" s="207">
        <v>44113</v>
      </c>
      <c r="D2063" s="206" t="s">
        <v>4009</v>
      </c>
      <c r="E2063" s="206"/>
      <c r="F2063" s="206" t="s">
        <v>4051</v>
      </c>
      <c r="G2063" s="208" t="s">
        <v>787</v>
      </c>
      <c r="H2063" s="285"/>
      <c r="I2063" s="210">
        <v>708085</v>
      </c>
      <c r="J2063" s="434">
        <f t="shared" si="35"/>
        <v>9954916</v>
      </c>
      <c r="K2063" s="212" t="s">
        <v>3267</v>
      </c>
    </row>
    <row r="2064" spans="1:242" hidden="1" x14ac:dyDescent="0.25">
      <c r="B2064" s="245">
        <v>356</v>
      </c>
      <c r="C2064" s="207">
        <v>44113</v>
      </c>
      <c r="D2064" s="206" t="s">
        <v>4021</v>
      </c>
      <c r="E2064" s="206"/>
      <c r="F2064" s="206" t="s">
        <v>4030</v>
      </c>
      <c r="G2064" s="208" t="s">
        <v>787</v>
      </c>
      <c r="H2064" s="285">
        <v>68529</v>
      </c>
      <c r="I2064" s="210"/>
      <c r="J2064" s="434">
        <f t="shared" si="35"/>
        <v>10023445</v>
      </c>
      <c r="K2064" s="212" t="s">
        <v>4038</v>
      </c>
    </row>
    <row r="2065" spans="1:242" hidden="1" x14ac:dyDescent="0.25">
      <c r="B2065" s="245">
        <v>357</v>
      </c>
      <c r="C2065" s="207">
        <v>44113</v>
      </c>
      <c r="D2065" s="206" t="s">
        <v>4022</v>
      </c>
      <c r="E2065" s="206"/>
      <c r="F2065" s="206" t="s">
        <v>4045</v>
      </c>
      <c r="G2065" s="208" t="s">
        <v>561</v>
      </c>
      <c r="H2065" s="285">
        <v>43105</v>
      </c>
      <c r="I2065" s="210"/>
      <c r="J2065" s="434">
        <f t="shared" si="35"/>
        <v>10066550</v>
      </c>
      <c r="K2065" s="212" t="s">
        <v>4039</v>
      </c>
    </row>
    <row r="2066" spans="1:242" hidden="1" x14ac:dyDescent="0.25">
      <c r="B2066" s="245">
        <v>358</v>
      </c>
      <c r="C2066" s="207">
        <v>44113</v>
      </c>
      <c r="D2066" s="206" t="s">
        <v>4010</v>
      </c>
      <c r="E2066" s="206"/>
      <c r="F2066" s="206" t="s">
        <v>4053</v>
      </c>
      <c r="G2066" s="208" t="s">
        <v>1885</v>
      </c>
      <c r="H2066" s="285"/>
      <c r="I2066" s="210">
        <v>38000</v>
      </c>
      <c r="J2066" s="434">
        <f t="shared" si="35"/>
        <v>10028550</v>
      </c>
      <c r="K2066" s="212" t="s">
        <v>3267</v>
      </c>
    </row>
    <row r="2067" spans="1:242" hidden="1" x14ac:dyDescent="0.25">
      <c r="B2067" s="245">
        <v>359</v>
      </c>
      <c r="C2067" s="207">
        <v>44114</v>
      </c>
      <c r="D2067" s="206" t="s">
        <v>4011</v>
      </c>
      <c r="E2067" s="206"/>
      <c r="F2067" s="206" t="s">
        <v>4052</v>
      </c>
      <c r="G2067" s="208" t="s">
        <v>1885</v>
      </c>
      <c r="H2067" s="285"/>
      <c r="I2067" s="210">
        <v>40300</v>
      </c>
      <c r="J2067" s="434">
        <f t="shared" si="35"/>
        <v>9988250</v>
      </c>
      <c r="K2067" s="212" t="s">
        <v>3267</v>
      </c>
    </row>
    <row r="2068" spans="1:242" hidden="1" x14ac:dyDescent="0.25">
      <c r="B2068" s="245">
        <v>360</v>
      </c>
      <c r="C2068" s="207">
        <v>44114</v>
      </c>
      <c r="D2068" s="206" t="s">
        <v>4012</v>
      </c>
      <c r="E2068" s="206"/>
      <c r="F2068" s="206" t="s">
        <v>4054</v>
      </c>
      <c r="G2068" s="208" t="s">
        <v>1885</v>
      </c>
      <c r="H2068" s="285"/>
      <c r="I2068" s="210">
        <v>69300</v>
      </c>
      <c r="J2068" s="434">
        <f t="shared" si="35"/>
        <v>9918950</v>
      </c>
      <c r="K2068" s="212" t="s">
        <v>3267</v>
      </c>
    </row>
    <row r="2069" spans="1:242" hidden="1" x14ac:dyDescent="0.25">
      <c r="B2069" s="245">
        <v>361</v>
      </c>
      <c r="C2069" s="207">
        <v>44114</v>
      </c>
      <c r="D2069" s="206" t="s">
        <v>4013</v>
      </c>
      <c r="E2069" s="206"/>
      <c r="F2069" s="206" t="s">
        <v>4055</v>
      </c>
      <c r="G2069" s="208" t="s">
        <v>1885</v>
      </c>
      <c r="H2069" s="285"/>
      <c r="I2069" s="210">
        <v>54600</v>
      </c>
      <c r="J2069" s="434">
        <f t="shared" si="35"/>
        <v>9864350</v>
      </c>
      <c r="K2069" s="212" t="s">
        <v>3267</v>
      </c>
    </row>
    <row r="2070" spans="1:242" hidden="1" x14ac:dyDescent="0.25">
      <c r="B2070" s="245">
        <v>362</v>
      </c>
      <c r="C2070" s="207">
        <v>44114</v>
      </c>
      <c r="D2070" s="206" t="s">
        <v>4014</v>
      </c>
      <c r="E2070" s="206"/>
      <c r="F2070" s="206" t="s">
        <v>4056</v>
      </c>
      <c r="G2070" s="208" t="s">
        <v>1885</v>
      </c>
      <c r="H2070" s="285"/>
      <c r="I2070" s="210">
        <v>43900</v>
      </c>
      <c r="J2070" s="434">
        <f t="shared" si="35"/>
        <v>9820450</v>
      </c>
      <c r="K2070" s="212" t="s">
        <v>3267</v>
      </c>
    </row>
    <row r="2071" spans="1:242" hidden="1" x14ac:dyDescent="0.25">
      <c r="B2071" s="245">
        <v>363</v>
      </c>
      <c r="C2071" s="207">
        <v>44114</v>
      </c>
      <c r="D2071" s="206" t="s">
        <v>4015</v>
      </c>
      <c r="E2071" s="206"/>
      <c r="F2071" s="206" t="s">
        <v>4057</v>
      </c>
      <c r="G2071" s="208" t="s">
        <v>1885</v>
      </c>
      <c r="H2071" s="285"/>
      <c r="I2071" s="210">
        <v>58400</v>
      </c>
      <c r="J2071" s="434">
        <f t="shared" si="35"/>
        <v>9762050</v>
      </c>
      <c r="K2071" s="212" t="s">
        <v>3267</v>
      </c>
    </row>
    <row r="2072" spans="1:242" hidden="1" x14ac:dyDescent="0.25">
      <c r="B2072" s="245">
        <v>364</v>
      </c>
      <c r="C2072" s="207">
        <v>44114</v>
      </c>
      <c r="D2072" s="206" t="s">
        <v>4016</v>
      </c>
      <c r="E2072" s="206"/>
      <c r="F2072" s="206" t="s">
        <v>4058</v>
      </c>
      <c r="G2072" s="208" t="s">
        <v>1885</v>
      </c>
      <c r="H2072" s="285"/>
      <c r="I2072" s="210">
        <v>115000</v>
      </c>
      <c r="J2072" s="434">
        <f t="shared" si="35"/>
        <v>9647050</v>
      </c>
      <c r="K2072" s="212" t="s">
        <v>3267</v>
      </c>
    </row>
    <row r="2073" spans="1:242" hidden="1" x14ac:dyDescent="0.25">
      <c r="B2073" s="245">
        <v>366</v>
      </c>
      <c r="C2073" s="207">
        <v>44114</v>
      </c>
      <c r="D2073" s="206" t="s">
        <v>4017</v>
      </c>
      <c r="E2073" s="206"/>
      <c r="F2073" s="206" t="s">
        <v>4059</v>
      </c>
      <c r="G2073" s="208" t="s">
        <v>1885</v>
      </c>
      <c r="H2073" s="285"/>
      <c r="I2073" s="210">
        <v>5900000</v>
      </c>
      <c r="J2073" s="434">
        <f t="shared" si="35"/>
        <v>3747050</v>
      </c>
      <c r="K2073" s="212" t="s">
        <v>3267</v>
      </c>
    </row>
    <row r="2074" spans="1:242" hidden="1" x14ac:dyDescent="0.25">
      <c r="B2074" s="245">
        <v>367</v>
      </c>
      <c r="C2074" s="207">
        <v>44114</v>
      </c>
      <c r="D2074" s="206" t="s">
        <v>4018</v>
      </c>
      <c r="E2074" s="206"/>
      <c r="F2074" s="206" t="s">
        <v>4060</v>
      </c>
      <c r="G2074" s="208" t="s">
        <v>3306</v>
      </c>
      <c r="H2074" s="285"/>
      <c r="I2074" s="210">
        <v>666000</v>
      </c>
      <c r="J2074" s="434">
        <f t="shared" si="35"/>
        <v>3081050</v>
      </c>
      <c r="K2074" s="212" t="s">
        <v>3267</v>
      </c>
    </row>
    <row r="2075" spans="1:242" hidden="1" x14ac:dyDescent="0.25">
      <c r="B2075" s="245">
        <v>368</v>
      </c>
      <c r="C2075" s="207">
        <v>44114</v>
      </c>
      <c r="D2075" s="206" t="s">
        <v>4040</v>
      </c>
      <c r="E2075" s="206"/>
      <c r="F2075" s="206" t="s">
        <v>4061</v>
      </c>
      <c r="G2075" s="208" t="s">
        <v>2320</v>
      </c>
      <c r="H2075" s="285"/>
      <c r="I2075" s="209">
        <v>745000</v>
      </c>
      <c r="J2075" s="434">
        <f t="shared" si="35"/>
        <v>2336050</v>
      </c>
      <c r="K2075" s="212" t="s">
        <v>3267</v>
      </c>
    </row>
    <row r="2076" spans="1:242" s="572" customFormat="1" hidden="1" x14ac:dyDescent="0.25">
      <c r="B2076" s="245">
        <v>369</v>
      </c>
      <c r="C2076" s="479">
        <v>44114</v>
      </c>
      <c r="D2076" s="245" t="s">
        <v>4041</v>
      </c>
      <c r="E2076" s="245" t="s">
        <v>4087</v>
      </c>
      <c r="F2076" s="245" t="s">
        <v>4137</v>
      </c>
      <c r="G2076" s="266" t="s">
        <v>2951</v>
      </c>
      <c r="H2076" s="313"/>
      <c r="I2076" s="475">
        <v>1100000</v>
      </c>
      <c r="J2076" s="434">
        <f t="shared" si="35"/>
        <v>1236050</v>
      </c>
      <c r="K2076" s="480" t="s">
        <v>4171</v>
      </c>
      <c r="L2076" s="573"/>
      <c r="N2076" s="573"/>
      <c r="O2076" s="573"/>
      <c r="P2076" s="573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  <c r="AA2076" s="573"/>
      <c r="AB2076" s="573"/>
      <c r="AC2076" s="573"/>
      <c r="AD2076" s="573"/>
      <c r="AE2076" s="573"/>
      <c r="AF2076" s="573"/>
      <c r="AG2076" s="573"/>
      <c r="AH2076" s="573"/>
      <c r="AI2076" s="573"/>
    </row>
    <row r="2077" spans="1:242" s="566" customFormat="1" hidden="1" x14ac:dyDescent="0.25">
      <c r="A2077" s="488"/>
      <c r="B2077" s="481">
        <v>370</v>
      </c>
      <c r="C2077" s="428">
        <v>44116</v>
      </c>
      <c r="D2077" s="429" t="s">
        <v>4065</v>
      </c>
      <c r="E2077" s="429"/>
      <c r="F2077" s="429"/>
      <c r="G2077" s="430"/>
      <c r="H2077" s="427">
        <v>20133950</v>
      </c>
      <c r="I2077" s="431"/>
      <c r="J2077" s="444">
        <f t="shared" si="35"/>
        <v>21370000</v>
      </c>
      <c r="K2077" s="446" t="s">
        <v>3695</v>
      </c>
      <c r="L2077" s="530"/>
      <c r="M2077" s="488"/>
      <c r="N2077" s="530"/>
      <c r="O2077" s="530"/>
      <c r="P2077" s="530"/>
      <c r="Q2077" s="530"/>
      <c r="R2077" s="530"/>
      <c r="S2077" s="530"/>
      <c r="T2077" s="530"/>
      <c r="U2077" s="530"/>
      <c r="V2077" s="530"/>
      <c r="W2077" s="530"/>
      <c r="X2077" s="530"/>
      <c r="Y2077" s="530"/>
      <c r="Z2077" s="530"/>
      <c r="AA2077" s="530"/>
      <c r="AB2077" s="530"/>
      <c r="AC2077" s="530"/>
      <c r="AD2077" s="530"/>
      <c r="AE2077" s="530"/>
      <c r="AF2077" s="530"/>
      <c r="AG2077" s="530"/>
      <c r="AH2077" s="530"/>
      <c r="AI2077" s="530"/>
      <c r="AJ2077" s="488"/>
      <c r="AK2077" s="488"/>
      <c r="AL2077" s="488"/>
      <c r="AM2077" s="488"/>
      <c r="AN2077" s="488"/>
      <c r="AO2077" s="488"/>
      <c r="AP2077" s="488"/>
      <c r="AQ2077" s="488"/>
      <c r="AR2077" s="488"/>
      <c r="AS2077" s="488"/>
      <c r="AT2077" s="488"/>
      <c r="AU2077" s="488"/>
      <c r="AV2077" s="488"/>
      <c r="AW2077" s="488"/>
      <c r="AX2077" s="488"/>
      <c r="AY2077" s="488"/>
      <c r="AZ2077" s="488"/>
      <c r="BA2077" s="488"/>
      <c r="BB2077" s="488"/>
      <c r="BC2077" s="488"/>
      <c r="BD2077" s="488"/>
      <c r="BE2077" s="488"/>
      <c r="BF2077" s="488"/>
      <c r="BG2077" s="488"/>
      <c r="BH2077" s="488"/>
      <c r="BI2077" s="488"/>
      <c r="BJ2077" s="488"/>
      <c r="BK2077" s="488"/>
      <c r="BL2077" s="488"/>
      <c r="BM2077" s="488"/>
      <c r="BN2077" s="488"/>
      <c r="BO2077" s="488"/>
      <c r="BP2077" s="488"/>
      <c r="BQ2077" s="488"/>
      <c r="BR2077" s="488"/>
      <c r="BS2077" s="488"/>
      <c r="BT2077" s="488"/>
      <c r="BU2077" s="488"/>
      <c r="BV2077" s="488"/>
      <c r="BW2077" s="488"/>
      <c r="BX2077" s="488"/>
      <c r="BY2077" s="488"/>
      <c r="BZ2077" s="488"/>
      <c r="CA2077" s="488"/>
      <c r="CB2077" s="488"/>
      <c r="CC2077" s="488"/>
      <c r="CD2077" s="488"/>
      <c r="CE2077" s="488"/>
      <c r="CF2077" s="488"/>
      <c r="CG2077" s="488"/>
      <c r="CH2077" s="488"/>
      <c r="CI2077" s="488"/>
      <c r="CJ2077" s="488"/>
      <c r="CK2077" s="488"/>
      <c r="CL2077" s="488"/>
      <c r="CM2077" s="488"/>
      <c r="CN2077" s="488"/>
      <c r="CO2077" s="488"/>
      <c r="CP2077" s="488"/>
      <c r="CQ2077" s="488"/>
      <c r="CR2077" s="488"/>
      <c r="CS2077" s="488"/>
      <c r="CT2077" s="488"/>
      <c r="CU2077" s="488"/>
      <c r="CV2077" s="488"/>
      <c r="CW2077" s="488"/>
      <c r="CX2077" s="488"/>
      <c r="CY2077" s="488"/>
      <c r="CZ2077" s="488"/>
      <c r="DA2077" s="488"/>
      <c r="DB2077" s="488"/>
      <c r="DC2077" s="488"/>
      <c r="DD2077" s="488"/>
      <c r="DE2077" s="488"/>
      <c r="DF2077" s="488"/>
      <c r="DG2077" s="488"/>
      <c r="DH2077" s="488"/>
      <c r="DI2077" s="488"/>
      <c r="DJ2077" s="488"/>
      <c r="DK2077" s="488"/>
      <c r="DL2077" s="488"/>
      <c r="DM2077" s="488"/>
      <c r="DN2077" s="488"/>
      <c r="DO2077" s="488"/>
      <c r="DP2077" s="488"/>
      <c r="DQ2077" s="488"/>
      <c r="DR2077" s="488"/>
      <c r="DS2077" s="488"/>
      <c r="DT2077" s="488"/>
      <c r="DU2077" s="488"/>
      <c r="DV2077" s="488"/>
      <c r="DW2077" s="488"/>
      <c r="DX2077" s="488"/>
      <c r="DY2077" s="488"/>
      <c r="DZ2077" s="488"/>
      <c r="EA2077" s="488"/>
      <c r="EB2077" s="488"/>
      <c r="EC2077" s="488"/>
      <c r="ED2077" s="488"/>
      <c r="EE2077" s="488"/>
      <c r="EF2077" s="488"/>
      <c r="EG2077" s="488"/>
      <c r="EH2077" s="488"/>
      <c r="EI2077" s="488"/>
      <c r="EJ2077" s="488"/>
      <c r="EK2077" s="488"/>
      <c r="EL2077" s="488"/>
      <c r="EM2077" s="488"/>
      <c r="EN2077" s="488"/>
      <c r="EO2077" s="488"/>
      <c r="EP2077" s="488"/>
      <c r="EQ2077" s="488"/>
      <c r="ER2077" s="488"/>
      <c r="ES2077" s="488"/>
      <c r="ET2077" s="488"/>
      <c r="EU2077" s="488"/>
      <c r="EV2077" s="488"/>
      <c r="EW2077" s="488"/>
      <c r="EX2077" s="488"/>
      <c r="EY2077" s="488"/>
      <c r="EZ2077" s="488"/>
      <c r="FA2077" s="488"/>
      <c r="FB2077" s="488"/>
      <c r="FC2077" s="488"/>
      <c r="FD2077" s="488"/>
      <c r="FE2077" s="488"/>
      <c r="FF2077" s="488"/>
      <c r="FG2077" s="488"/>
      <c r="FH2077" s="488"/>
      <c r="FI2077" s="488"/>
      <c r="FJ2077" s="488"/>
      <c r="FK2077" s="488"/>
      <c r="FL2077" s="488"/>
      <c r="FM2077" s="488"/>
      <c r="FN2077" s="488"/>
      <c r="FO2077" s="488"/>
      <c r="FP2077" s="488"/>
      <c r="FQ2077" s="488"/>
      <c r="FR2077" s="488"/>
      <c r="FS2077" s="488"/>
      <c r="FT2077" s="488"/>
      <c r="FU2077" s="488"/>
      <c r="FV2077" s="488"/>
      <c r="FW2077" s="488"/>
      <c r="FX2077" s="488"/>
      <c r="FY2077" s="488"/>
      <c r="FZ2077" s="488"/>
      <c r="GA2077" s="488"/>
      <c r="GB2077" s="488"/>
      <c r="GC2077" s="488"/>
      <c r="GD2077" s="488"/>
      <c r="GE2077" s="488"/>
      <c r="GF2077" s="488"/>
      <c r="GG2077" s="488"/>
      <c r="GH2077" s="488"/>
      <c r="GI2077" s="488"/>
      <c r="GJ2077" s="488"/>
      <c r="GK2077" s="488"/>
      <c r="GL2077" s="488"/>
      <c r="GM2077" s="488"/>
      <c r="GN2077" s="488"/>
      <c r="GO2077" s="488"/>
      <c r="GP2077" s="488"/>
      <c r="GQ2077" s="488"/>
      <c r="GR2077" s="488"/>
      <c r="GS2077" s="488"/>
      <c r="GT2077" s="488"/>
      <c r="GU2077" s="488"/>
      <c r="GV2077" s="488"/>
      <c r="GW2077" s="488"/>
      <c r="GX2077" s="488"/>
      <c r="GY2077" s="488"/>
      <c r="GZ2077" s="488"/>
      <c r="HA2077" s="488"/>
      <c r="HB2077" s="488"/>
      <c r="HC2077" s="488"/>
      <c r="HD2077" s="488"/>
      <c r="HE2077" s="488"/>
      <c r="HF2077" s="488"/>
      <c r="HG2077" s="488"/>
      <c r="HH2077" s="488"/>
      <c r="HI2077" s="488"/>
      <c r="HJ2077" s="488"/>
      <c r="HK2077" s="488"/>
      <c r="HL2077" s="488"/>
      <c r="HM2077" s="488"/>
      <c r="HN2077" s="488"/>
      <c r="HO2077" s="488"/>
      <c r="HP2077" s="488"/>
      <c r="HQ2077" s="488"/>
      <c r="HR2077" s="488"/>
      <c r="HS2077" s="488"/>
      <c r="HT2077" s="488"/>
      <c r="HU2077" s="488"/>
      <c r="HV2077" s="488"/>
      <c r="HW2077" s="488"/>
      <c r="HX2077" s="488"/>
      <c r="HY2077" s="488"/>
      <c r="HZ2077" s="488"/>
      <c r="IA2077" s="488"/>
      <c r="IB2077" s="488"/>
      <c r="IC2077" s="488"/>
      <c r="ID2077" s="488"/>
      <c r="IE2077" s="488"/>
      <c r="IF2077" s="488"/>
      <c r="IG2077" s="488"/>
      <c r="IH2077" s="488"/>
    </row>
    <row r="2078" spans="1:242" hidden="1" x14ac:dyDescent="0.25">
      <c r="B2078" s="245">
        <v>371</v>
      </c>
      <c r="C2078" s="207">
        <v>44116</v>
      </c>
      <c r="D2078" s="206" t="s">
        <v>4066</v>
      </c>
      <c r="E2078" s="206" t="s">
        <v>4088</v>
      </c>
      <c r="F2078" s="206"/>
      <c r="G2078" s="208" t="s">
        <v>2262</v>
      </c>
      <c r="H2078" s="285"/>
      <c r="I2078" s="412">
        <v>1615500</v>
      </c>
      <c r="J2078" s="434">
        <f t="shared" si="35"/>
        <v>19754500</v>
      </c>
      <c r="K2078" s="212" t="s">
        <v>4396</v>
      </c>
    </row>
    <row r="2079" spans="1:242" hidden="1" x14ac:dyDescent="0.25">
      <c r="B2079" s="245">
        <v>372</v>
      </c>
      <c r="C2079" s="207">
        <v>44117</v>
      </c>
      <c r="D2079" s="206" t="s">
        <v>4067</v>
      </c>
      <c r="E2079" s="206"/>
      <c r="F2079" s="206" t="s">
        <v>4096</v>
      </c>
      <c r="G2079" s="208" t="s">
        <v>2875</v>
      </c>
      <c r="H2079" s="285"/>
      <c r="I2079" s="210">
        <v>44964</v>
      </c>
      <c r="J2079" s="434">
        <f t="shared" si="35"/>
        <v>19709536</v>
      </c>
      <c r="K2079" s="212" t="s">
        <v>3267</v>
      </c>
    </row>
    <row r="2080" spans="1:242" hidden="1" x14ac:dyDescent="0.25">
      <c r="B2080" s="245">
        <v>373</v>
      </c>
      <c r="C2080" s="207">
        <v>44117</v>
      </c>
      <c r="D2080" s="206" t="s">
        <v>4068</v>
      </c>
      <c r="E2080" s="206" t="s">
        <v>4089</v>
      </c>
      <c r="F2080" s="206" t="s">
        <v>4221</v>
      </c>
      <c r="G2080" s="208" t="s">
        <v>561</v>
      </c>
      <c r="H2080" s="285"/>
      <c r="I2080" s="475">
        <v>390000</v>
      </c>
      <c r="J2080" s="329">
        <f t="shared" si="35"/>
        <v>19319536</v>
      </c>
      <c r="K2080" s="212" t="s">
        <v>4219</v>
      </c>
    </row>
    <row r="2081" spans="2:35" s="511" customFormat="1" hidden="1" x14ac:dyDescent="0.25">
      <c r="B2081" s="245">
        <v>374</v>
      </c>
      <c r="C2081" s="207">
        <v>44117</v>
      </c>
      <c r="D2081" s="206" t="s">
        <v>4086</v>
      </c>
      <c r="E2081" s="206" t="s">
        <v>4090</v>
      </c>
      <c r="F2081" s="206" t="s">
        <v>4222</v>
      </c>
      <c r="G2081" s="208" t="s">
        <v>561</v>
      </c>
      <c r="H2081" s="285"/>
      <c r="I2081" s="475">
        <v>530000</v>
      </c>
      <c r="J2081" s="329">
        <f t="shared" si="35"/>
        <v>18789536</v>
      </c>
      <c r="K2081" s="212" t="s">
        <v>4220</v>
      </c>
      <c r="L2081" s="287"/>
      <c r="M2081" s="433"/>
      <c r="N2081" s="287"/>
      <c r="O2081" s="287"/>
      <c r="P2081" s="287"/>
      <c r="Q2081" s="287"/>
      <c r="R2081" s="287"/>
      <c r="S2081" s="287"/>
      <c r="T2081" s="287"/>
      <c r="U2081" s="287"/>
      <c r="V2081" s="287"/>
      <c r="W2081" s="287"/>
      <c r="X2081" s="287"/>
      <c r="Y2081" s="287"/>
      <c r="Z2081" s="287"/>
      <c r="AA2081" s="287"/>
      <c r="AB2081" s="287"/>
      <c r="AC2081" s="287"/>
      <c r="AD2081" s="287"/>
      <c r="AE2081" s="287"/>
      <c r="AF2081" s="287"/>
      <c r="AG2081" s="287"/>
      <c r="AH2081" s="287"/>
      <c r="AI2081" s="287"/>
    </row>
    <row r="2082" spans="2:35" s="572" customFormat="1" hidden="1" x14ac:dyDescent="0.25">
      <c r="B2082" s="245">
        <v>375</v>
      </c>
      <c r="C2082" s="479">
        <v>44118</v>
      </c>
      <c r="D2082" s="245" t="s">
        <v>4069</v>
      </c>
      <c r="E2082" s="245" t="s">
        <v>4091</v>
      </c>
      <c r="F2082" s="245" t="s">
        <v>4146</v>
      </c>
      <c r="G2082" s="266" t="s">
        <v>2875</v>
      </c>
      <c r="H2082" s="313"/>
      <c r="I2082" s="475">
        <v>354500</v>
      </c>
      <c r="J2082" s="434">
        <f t="shared" si="35"/>
        <v>18435036</v>
      </c>
      <c r="K2082" s="480" t="s">
        <v>4172</v>
      </c>
      <c r="L2082" s="573"/>
      <c r="N2082" s="573"/>
      <c r="O2082" s="573"/>
      <c r="P2082" s="573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  <c r="AA2082" s="573"/>
      <c r="AB2082" s="573"/>
      <c r="AC2082" s="573"/>
      <c r="AD2082" s="573"/>
      <c r="AE2082" s="573"/>
      <c r="AF2082" s="573"/>
      <c r="AG2082" s="573"/>
      <c r="AH2082" s="573"/>
      <c r="AI2082" s="573"/>
    </row>
    <row r="2083" spans="2:35" s="572" customFormat="1" hidden="1" x14ac:dyDescent="0.25">
      <c r="B2083" s="245">
        <v>376</v>
      </c>
      <c r="C2083" s="479">
        <v>44118</v>
      </c>
      <c r="D2083" s="245" t="s">
        <v>4070</v>
      </c>
      <c r="E2083" s="245" t="s">
        <v>4092</v>
      </c>
      <c r="F2083" s="245" t="s">
        <v>4147</v>
      </c>
      <c r="G2083" s="266" t="s">
        <v>2875</v>
      </c>
      <c r="H2083" s="313"/>
      <c r="I2083" s="475">
        <v>730000</v>
      </c>
      <c r="J2083" s="434">
        <f t="shared" si="35"/>
        <v>17705036</v>
      </c>
      <c r="K2083" s="480" t="s">
        <v>4173</v>
      </c>
      <c r="L2083" s="573"/>
      <c r="N2083" s="573"/>
      <c r="O2083" s="573"/>
      <c r="P2083" s="573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  <c r="AA2083" s="573"/>
      <c r="AB2083" s="573"/>
      <c r="AC2083" s="573"/>
      <c r="AD2083" s="573"/>
      <c r="AE2083" s="573"/>
      <c r="AF2083" s="573"/>
      <c r="AG2083" s="573"/>
      <c r="AH2083" s="573"/>
      <c r="AI2083" s="573"/>
    </row>
    <row r="2084" spans="2:35" s="572" customFormat="1" hidden="1" x14ac:dyDescent="0.25">
      <c r="B2084" s="245">
        <v>377</v>
      </c>
      <c r="C2084" s="479">
        <v>44118</v>
      </c>
      <c r="D2084" s="245" t="s">
        <v>4071</v>
      </c>
      <c r="E2084" s="245" t="s">
        <v>4093</v>
      </c>
      <c r="F2084" s="245" t="s">
        <v>4150</v>
      </c>
      <c r="G2084" s="266" t="s">
        <v>561</v>
      </c>
      <c r="H2084" s="313"/>
      <c r="I2084" s="475">
        <v>985000</v>
      </c>
      <c r="J2084" s="434">
        <f t="shared" si="35"/>
        <v>16720036</v>
      </c>
      <c r="K2084" s="480" t="s">
        <v>4174</v>
      </c>
      <c r="L2084" s="573"/>
      <c r="N2084" s="573"/>
      <c r="O2084" s="573"/>
      <c r="P2084" s="573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  <c r="AA2084" s="573"/>
      <c r="AB2084" s="573"/>
      <c r="AC2084" s="573"/>
      <c r="AD2084" s="573"/>
      <c r="AE2084" s="573"/>
      <c r="AF2084" s="573"/>
      <c r="AG2084" s="573"/>
      <c r="AH2084" s="573"/>
      <c r="AI2084" s="573"/>
    </row>
    <row r="2085" spans="2:35" s="572" customFormat="1" hidden="1" x14ac:dyDescent="0.25">
      <c r="B2085" s="245">
        <v>378</v>
      </c>
      <c r="C2085" s="479">
        <v>44118</v>
      </c>
      <c r="D2085" s="245" t="s">
        <v>4072</v>
      </c>
      <c r="E2085" s="245" t="s">
        <v>4094</v>
      </c>
      <c r="F2085" s="245" t="s">
        <v>4151</v>
      </c>
      <c r="G2085" s="266" t="s">
        <v>561</v>
      </c>
      <c r="H2085" s="313"/>
      <c r="I2085" s="475">
        <v>790000</v>
      </c>
      <c r="J2085" s="434">
        <f t="shared" si="35"/>
        <v>15930036</v>
      </c>
      <c r="K2085" s="480" t="s">
        <v>4175</v>
      </c>
      <c r="L2085" s="573"/>
      <c r="N2085" s="573"/>
      <c r="O2085" s="573"/>
      <c r="P2085" s="573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  <c r="AA2085" s="573"/>
      <c r="AB2085" s="573"/>
      <c r="AC2085" s="573"/>
      <c r="AD2085" s="573"/>
      <c r="AE2085" s="573"/>
      <c r="AF2085" s="573"/>
      <c r="AG2085" s="573"/>
      <c r="AH2085" s="573"/>
      <c r="AI2085" s="573"/>
    </row>
    <row r="2086" spans="2:35" s="511" customFormat="1" hidden="1" x14ac:dyDescent="0.25">
      <c r="B2086" s="245">
        <v>379</v>
      </c>
      <c r="C2086" s="207">
        <v>44118</v>
      </c>
      <c r="D2086" s="206" t="s">
        <v>4073</v>
      </c>
      <c r="E2086" s="206"/>
      <c r="F2086" s="206" t="s">
        <v>4097</v>
      </c>
      <c r="G2086" s="208" t="s">
        <v>3138</v>
      </c>
      <c r="H2086" s="285"/>
      <c r="I2086" s="210">
        <v>698500</v>
      </c>
      <c r="J2086" s="434">
        <f t="shared" si="35"/>
        <v>15231536</v>
      </c>
      <c r="K2086" s="212" t="s">
        <v>3267</v>
      </c>
      <c r="L2086" s="287"/>
      <c r="M2086" s="433"/>
      <c r="N2086" s="287"/>
      <c r="O2086" s="287"/>
      <c r="P2086" s="287"/>
      <c r="Q2086" s="287"/>
      <c r="R2086" s="287"/>
      <c r="S2086" s="287"/>
      <c r="T2086" s="287"/>
      <c r="U2086" s="287"/>
      <c r="V2086" s="287"/>
      <c r="W2086" s="287"/>
      <c r="X2086" s="287"/>
      <c r="Y2086" s="287"/>
      <c r="Z2086" s="287"/>
      <c r="AA2086" s="287"/>
      <c r="AB2086" s="287"/>
      <c r="AC2086" s="287"/>
      <c r="AD2086" s="287"/>
      <c r="AE2086" s="287"/>
      <c r="AF2086" s="287"/>
      <c r="AG2086" s="287"/>
      <c r="AH2086" s="287"/>
      <c r="AI2086" s="287"/>
    </row>
    <row r="2087" spans="2:35" s="572" customFormat="1" hidden="1" x14ac:dyDescent="0.25">
      <c r="B2087" s="245">
        <v>380</v>
      </c>
      <c r="C2087" s="479">
        <v>44118</v>
      </c>
      <c r="D2087" s="245" t="s">
        <v>4074</v>
      </c>
      <c r="E2087" s="245" t="s">
        <v>4095</v>
      </c>
      <c r="F2087" s="245" t="s">
        <v>4143</v>
      </c>
      <c r="G2087" s="266" t="s">
        <v>2875</v>
      </c>
      <c r="H2087" s="313"/>
      <c r="I2087" s="475">
        <v>927000</v>
      </c>
      <c r="J2087" s="434">
        <f t="shared" si="35"/>
        <v>14304536</v>
      </c>
      <c r="K2087" s="480" t="s">
        <v>4176</v>
      </c>
      <c r="L2087" s="573"/>
      <c r="N2087" s="573"/>
      <c r="O2087" s="573"/>
      <c r="P2087" s="573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  <c r="AA2087" s="573"/>
      <c r="AB2087" s="573"/>
      <c r="AC2087" s="573"/>
      <c r="AD2087" s="573"/>
      <c r="AE2087" s="573"/>
      <c r="AF2087" s="573"/>
      <c r="AG2087" s="573"/>
      <c r="AH2087" s="573"/>
      <c r="AI2087" s="573"/>
    </row>
    <row r="2088" spans="2:35" s="572" customFormat="1" hidden="1" x14ac:dyDescent="0.25">
      <c r="B2088" s="245">
        <v>381</v>
      </c>
      <c r="C2088" s="479">
        <v>44119</v>
      </c>
      <c r="D2088" s="245" t="s">
        <v>4075</v>
      </c>
      <c r="E2088" s="245"/>
      <c r="F2088" s="245" t="s">
        <v>4098</v>
      </c>
      <c r="G2088" s="266" t="s">
        <v>2262</v>
      </c>
      <c r="H2088" s="313"/>
      <c r="I2088" s="475">
        <v>447500</v>
      </c>
      <c r="J2088" s="434">
        <f t="shared" si="35"/>
        <v>13857036</v>
      </c>
      <c r="K2088" s="480" t="s">
        <v>3267</v>
      </c>
      <c r="L2088" s="573"/>
      <c r="N2088" s="573"/>
      <c r="O2088" s="573"/>
      <c r="P2088" s="573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  <c r="AA2088" s="573"/>
      <c r="AB2088" s="573"/>
      <c r="AC2088" s="573"/>
      <c r="AD2088" s="573"/>
      <c r="AE2088" s="573"/>
      <c r="AF2088" s="573"/>
      <c r="AG2088" s="573"/>
      <c r="AH2088" s="573"/>
      <c r="AI2088" s="573"/>
    </row>
    <row r="2089" spans="2:35" s="572" customFormat="1" hidden="1" x14ac:dyDescent="0.25">
      <c r="B2089" s="245">
        <v>382</v>
      </c>
      <c r="C2089" s="479">
        <v>44119</v>
      </c>
      <c r="D2089" s="245" t="s">
        <v>4076</v>
      </c>
      <c r="E2089" s="245"/>
      <c r="F2089" s="245" t="s">
        <v>4099</v>
      </c>
      <c r="G2089" s="266" t="s">
        <v>1816</v>
      </c>
      <c r="H2089" s="313"/>
      <c r="I2089" s="475">
        <v>1430000</v>
      </c>
      <c r="J2089" s="434">
        <f t="shared" si="35"/>
        <v>12427036</v>
      </c>
      <c r="K2089" s="480" t="s">
        <v>3267</v>
      </c>
      <c r="L2089" s="573"/>
      <c r="N2089" s="573"/>
      <c r="O2089" s="573"/>
      <c r="P2089" s="573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  <c r="AA2089" s="573"/>
      <c r="AB2089" s="573"/>
      <c r="AC2089" s="573"/>
      <c r="AD2089" s="573"/>
      <c r="AE2089" s="573"/>
      <c r="AF2089" s="573"/>
      <c r="AG2089" s="573"/>
      <c r="AH2089" s="573"/>
      <c r="AI2089" s="573"/>
    </row>
    <row r="2090" spans="2:35" s="572" customFormat="1" hidden="1" x14ac:dyDescent="0.25">
      <c r="B2090" s="245">
        <v>383</v>
      </c>
      <c r="C2090" s="479">
        <v>44119</v>
      </c>
      <c r="D2090" s="245" t="s">
        <v>4077</v>
      </c>
      <c r="E2090" s="245"/>
      <c r="F2090" s="245" t="s">
        <v>4100</v>
      </c>
      <c r="G2090" s="266" t="s">
        <v>2882</v>
      </c>
      <c r="H2090" s="313"/>
      <c r="I2090" s="475">
        <v>3002375</v>
      </c>
      <c r="J2090" s="434">
        <f t="shared" si="35"/>
        <v>9424661</v>
      </c>
      <c r="K2090" s="480" t="s">
        <v>3267</v>
      </c>
      <c r="L2090" s="573"/>
      <c r="N2090" s="573"/>
      <c r="O2090" s="573"/>
      <c r="P2090" s="573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  <c r="AA2090" s="573"/>
      <c r="AB2090" s="573"/>
      <c r="AC2090" s="573"/>
      <c r="AD2090" s="573"/>
      <c r="AE2090" s="573"/>
      <c r="AF2090" s="573"/>
      <c r="AG2090" s="573"/>
      <c r="AH2090" s="573"/>
      <c r="AI2090" s="573"/>
    </row>
    <row r="2091" spans="2:35" s="572" customFormat="1" hidden="1" x14ac:dyDescent="0.25">
      <c r="B2091" s="245">
        <v>384</v>
      </c>
      <c r="C2091" s="479">
        <v>44120</v>
      </c>
      <c r="D2091" s="245" t="s">
        <v>3756</v>
      </c>
      <c r="E2091" s="245" t="s">
        <v>4110</v>
      </c>
      <c r="F2091" s="245" t="s">
        <v>4177</v>
      </c>
      <c r="G2091" s="266" t="s">
        <v>681</v>
      </c>
      <c r="H2091" s="313"/>
      <c r="I2091" s="475">
        <v>256000</v>
      </c>
      <c r="J2091" s="434">
        <f t="shared" si="35"/>
        <v>9168661</v>
      </c>
      <c r="K2091" s="480" t="s">
        <v>4179</v>
      </c>
      <c r="L2091" s="573"/>
      <c r="N2091" s="573"/>
      <c r="O2091" s="573"/>
      <c r="P2091" s="573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  <c r="AA2091" s="573"/>
      <c r="AB2091" s="573"/>
      <c r="AC2091" s="573"/>
      <c r="AD2091" s="573"/>
      <c r="AE2091" s="573"/>
      <c r="AF2091" s="573"/>
      <c r="AG2091" s="573"/>
      <c r="AH2091" s="573"/>
      <c r="AI2091" s="573"/>
    </row>
    <row r="2092" spans="2:35" s="572" customFormat="1" hidden="1" x14ac:dyDescent="0.25">
      <c r="B2092" s="245">
        <v>385</v>
      </c>
      <c r="C2092" s="479">
        <v>44120</v>
      </c>
      <c r="D2092" s="245" t="s">
        <v>4078</v>
      </c>
      <c r="E2092" s="245"/>
      <c r="F2092" s="245" t="s">
        <v>4101</v>
      </c>
      <c r="G2092" s="266" t="s">
        <v>282</v>
      </c>
      <c r="H2092" s="313"/>
      <c r="I2092" s="475">
        <v>800000</v>
      </c>
      <c r="J2092" s="434">
        <f t="shared" si="35"/>
        <v>8368661</v>
      </c>
      <c r="K2092" s="480" t="s">
        <v>3267</v>
      </c>
      <c r="L2092" s="573"/>
      <c r="N2092" s="573"/>
      <c r="O2092" s="573"/>
      <c r="P2092" s="573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  <c r="AA2092" s="573"/>
      <c r="AB2092" s="573"/>
      <c r="AC2092" s="573"/>
      <c r="AD2092" s="573"/>
      <c r="AE2092" s="573"/>
      <c r="AF2092" s="573"/>
      <c r="AG2092" s="573"/>
      <c r="AH2092" s="573"/>
      <c r="AI2092" s="573"/>
    </row>
    <row r="2093" spans="2:35" s="572" customFormat="1" hidden="1" x14ac:dyDescent="0.25">
      <c r="B2093" s="245">
        <v>386</v>
      </c>
      <c r="C2093" s="479">
        <v>44120</v>
      </c>
      <c r="D2093" s="245" t="s">
        <v>4556</v>
      </c>
      <c r="E2093" s="245"/>
      <c r="F2093" s="245" t="s">
        <v>4102</v>
      </c>
      <c r="G2093" s="266" t="s">
        <v>1885</v>
      </c>
      <c r="H2093" s="313"/>
      <c r="I2093" s="475">
        <v>654000</v>
      </c>
      <c r="J2093" s="434">
        <f t="shared" si="35"/>
        <v>7714661</v>
      </c>
      <c r="K2093" s="480" t="s">
        <v>3267</v>
      </c>
      <c r="L2093" s="573"/>
      <c r="N2093" s="573"/>
      <c r="O2093" s="573"/>
      <c r="P2093" s="573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  <c r="AA2093" s="573"/>
      <c r="AB2093" s="573"/>
      <c r="AC2093" s="573"/>
      <c r="AD2093" s="573"/>
      <c r="AE2093" s="573"/>
      <c r="AF2093" s="573"/>
      <c r="AG2093" s="573"/>
      <c r="AH2093" s="573"/>
      <c r="AI2093" s="573"/>
    </row>
    <row r="2094" spans="2:35" s="511" customFormat="1" hidden="1" x14ac:dyDescent="0.25">
      <c r="B2094" s="245">
        <v>387</v>
      </c>
      <c r="C2094" s="207">
        <v>44120</v>
      </c>
      <c r="D2094" s="206" t="s">
        <v>4079</v>
      </c>
      <c r="E2094" s="206"/>
      <c r="F2094" s="206" t="s">
        <v>4103</v>
      </c>
      <c r="G2094" s="208" t="s">
        <v>2891</v>
      </c>
      <c r="H2094" s="285"/>
      <c r="I2094" s="210">
        <v>1405000</v>
      </c>
      <c r="J2094" s="434">
        <f t="shared" si="35"/>
        <v>6309661</v>
      </c>
      <c r="K2094" s="212" t="s">
        <v>3267</v>
      </c>
      <c r="L2094" s="287"/>
      <c r="M2094" s="433"/>
      <c r="N2094" s="287"/>
      <c r="O2094" s="287"/>
      <c r="P2094" s="287"/>
      <c r="Q2094" s="287"/>
      <c r="R2094" s="287"/>
      <c r="S2094" s="287"/>
      <c r="T2094" s="287"/>
      <c r="U2094" s="287"/>
      <c r="V2094" s="287"/>
      <c r="W2094" s="287"/>
      <c r="X2094" s="287"/>
      <c r="Y2094" s="287"/>
      <c r="Z2094" s="287"/>
      <c r="AA2094" s="287"/>
      <c r="AB2094" s="287"/>
      <c r="AC2094" s="287"/>
      <c r="AD2094" s="287"/>
      <c r="AE2094" s="287"/>
      <c r="AF2094" s="287"/>
      <c r="AG2094" s="287"/>
      <c r="AH2094" s="287"/>
      <c r="AI2094" s="287"/>
    </row>
    <row r="2095" spans="2:35" s="511" customFormat="1" hidden="1" x14ac:dyDescent="0.25">
      <c r="B2095" s="245">
        <v>388</v>
      </c>
      <c r="C2095" s="207">
        <v>44120</v>
      </c>
      <c r="D2095" s="206" t="s">
        <v>4080</v>
      </c>
      <c r="E2095" s="206"/>
      <c r="F2095" s="206" t="s">
        <v>4104</v>
      </c>
      <c r="G2095" s="208" t="s">
        <v>1885</v>
      </c>
      <c r="H2095" s="285"/>
      <c r="I2095" s="210">
        <v>94700</v>
      </c>
      <c r="J2095" s="434">
        <f t="shared" si="35"/>
        <v>6214961</v>
      </c>
      <c r="K2095" s="212" t="s">
        <v>3267</v>
      </c>
      <c r="L2095" s="287"/>
      <c r="M2095" s="433"/>
      <c r="N2095" s="287"/>
      <c r="O2095" s="287"/>
      <c r="P2095" s="287"/>
      <c r="Q2095" s="287"/>
      <c r="R2095" s="287"/>
      <c r="S2095" s="287"/>
      <c r="T2095" s="287"/>
      <c r="U2095" s="287"/>
      <c r="V2095" s="287"/>
      <c r="W2095" s="287"/>
      <c r="X2095" s="287"/>
      <c r="Y2095" s="287"/>
      <c r="Z2095" s="287"/>
      <c r="AA2095" s="287"/>
      <c r="AB2095" s="287"/>
      <c r="AC2095" s="287"/>
      <c r="AD2095" s="287"/>
      <c r="AE2095" s="287"/>
      <c r="AF2095" s="287"/>
      <c r="AG2095" s="287"/>
      <c r="AH2095" s="287"/>
      <c r="AI2095" s="287"/>
    </row>
    <row r="2096" spans="2:35" s="511" customFormat="1" hidden="1" x14ac:dyDescent="0.25">
      <c r="B2096" s="245">
        <v>389</v>
      </c>
      <c r="C2096" s="207">
        <v>44120</v>
      </c>
      <c r="D2096" s="206" t="s">
        <v>4081</v>
      </c>
      <c r="E2096" s="206"/>
      <c r="F2096" s="206" t="s">
        <v>4105</v>
      </c>
      <c r="G2096" s="208" t="s">
        <v>1885</v>
      </c>
      <c r="H2096" s="285"/>
      <c r="I2096" s="210">
        <v>27600</v>
      </c>
      <c r="J2096" s="434">
        <f t="shared" si="35"/>
        <v>6187361</v>
      </c>
      <c r="K2096" s="212" t="s">
        <v>3267</v>
      </c>
      <c r="L2096" s="287"/>
      <c r="M2096" s="433"/>
      <c r="N2096" s="287"/>
      <c r="O2096" s="287"/>
      <c r="P2096" s="287"/>
      <c r="Q2096" s="287"/>
      <c r="R2096" s="287"/>
      <c r="S2096" s="287"/>
      <c r="T2096" s="287"/>
      <c r="U2096" s="287"/>
      <c r="V2096" s="287"/>
      <c r="W2096" s="287"/>
      <c r="X2096" s="287"/>
      <c r="Y2096" s="287"/>
      <c r="Z2096" s="287"/>
      <c r="AA2096" s="287"/>
      <c r="AB2096" s="287"/>
      <c r="AC2096" s="287"/>
      <c r="AD2096" s="287"/>
      <c r="AE2096" s="287"/>
      <c r="AF2096" s="287"/>
      <c r="AG2096" s="287"/>
      <c r="AH2096" s="287"/>
      <c r="AI2096" s="287"/>
    </row>
    <row r="2097" spans="1:242" hidden="1" x14ac:dyDescent="0.25">
      <c r="B2097" s="245">
        <v>390</v>
      </c>
      <c r="C2097" s="207">
        <v>44120</v>
      </c>
      <c r="D2097" s="206" t="s">
        <v>4082</v>
      </c>
      <c r="E2097" s="206"/>
      <c r="F2097" s="206" t="s">
        <v>4106</v>
      </c>
      <c r="G2097" s="208" t="s">
        <v>1885</v>
      </c>
      <c r="H2097" s="285"/>
      <c r="I2097" s="210">
        <v>20500</v>
      </c>
      <c r="J2097" s="434">
        <f t="shared" si="35"/>
        <v>6166861</v>
      </c>
      <c r="K2097" s="212" t="s">
        <v>3267</v>
      </c>
    </row>
    <row r="2098" spans="1:242" hidden="1" x14ac:dyDescent="0.25">
      <c r="B2098" s="245">
        <v>391</v>
      </c>
      <c r="C2098" s="207">
        <v>44120</v>
      </c>
      <c r="D2098" s="206" t="s">
        <v>4083</v>
      </c>
      <c r="E2098" s="206"/>
      <c r="F2098" s="206" t="s">
        <v>4107</v>
      </c>
      <c r="G2098" s="208" t="s">
        <v>1885</v>
      </c>
      <c r="H2098" s="285"/>
      <c r="I2098" s="210">
        <v>37800</v>
      </c>
      <c r="J2098" s="434">
        <f t="shared" si="35"/>
        <v>6129061</v>
      </c>
      <c r="K2098" s="212" t="s">
        <v>3267</v>
      </c>
    </row>
    <row r="2099" spans="1:242" hidden="1" x14ac:dyDescent="0.25">
      <c r="B2099" s="245">
        <v>392</v>
      </c>
      <c r="C2099" s="207">
        <v>44120</v>
      </c>
      <c r="D2099" s="206" t="s">
        <v>4084</v>
      </c>
      <c r="E2099" s="206"/>
      <c r="F2099" s="206" t="s">
        <v>4108</v>
      </c>
      <c r="G2099" s="208" t="s">
        <v>1885</v>
      </c>
      <c r="H2099" s="285"/>
      <c r="I2099" s="210">
        <v>20600</v>
      </c>
      <c r="J2099" s="434">
        <f t="shared" si="35"/>
        <v>6108461</v>
      </c>
      <c r="K2099" s="212" t="s">
        <v>3267</v>
      </c>
    </row>
    <row r="2100" spans="1:242" hidden="1" x14ac:dyDescent="0.25">
      <c r="B2100" s="245">
        <v>393</v>
      </c>
      <c r="C2100" s="207">
        <v>44120</v>
      </c>
      <c r="D2100" s="206" t="s">
        <v>4085</v>
      </c>
      <c r="E2100" s="206"/>
      <c r="F2100" s="206" t="s">
        <v>4109</v>
      </c>
      <c r="G2100" s="208" t="s">
        <v>1885</v>
      </c>
      <c r="H2100" s="285"/>
      <c r="I2100" s="210">
        <v>450000</v>
      </c>
      <c r="J2100" s="434">
        <f t="shared" si="35"/>
        <v>5658461</v>
      </c>
      <c r="K2100" s="212" t="s">
        <v>3267</v>
      </c>
    </row>
    <row r="2101" spans="1:242" hidden="1" x14ac:dyDescent="0.25">
      <c r="B2101" s="245">
        <v>394</v>
      </c>
      <c r="C2101" s="207">
        <v>44121</v>
      </c>
      <c r="D2101" s="206" t="s">
        <v>4111</v>
      </c>
      <c r="E2101" s="206"/>
      <c r="F2101" s="206" t="s">
        <v>4135</v>
      </c>
      <c r="G2101" s="208" t="s">
        <v>787</v>
      </c>
      <c r="H2101" s="285"/>
      <c r="I2101" s="210">
        <v>381815</v>
      </c>
      <c r="J2101" s="434">
        <f t="shared" si="35"/>
        <v>5276646</v>
      </c>
      <c r="K2101" s="212" t="s">
        <v>3267</v>
      </c>
    </row>
    <row r="2102" spans="1:242" hidden="1" x14ac:dyDescent="0.25">
      <c r="B2102" s="245">
        <v>395</v>
      </c>
      <c r="C2102" s="207">
        <v>44121</v>
      </c>
      <c r="D2102" s="206" t="s">
        <v>4112</v>
      </c>
      <c r="E2102" s="206" t="s">
        <v>4139</v>
      </c>
      <c r="F2102" s="206" t="s">
        <v>4136</v>
      </c>
      <c r="G2102" s="208" t="s">
        <v>2875</v>
      </c>
      <c r="H2102" s="285"/>
      <c r="I2102" s="210">
        <v>760000</v>
      </c>
      <c r="J2102" s="434">
        <f t="shared" si="35"/>
        <v>4516646</v>
      </c>
      <c r="K2102" s="212" t="s">
        <v>4158</v>
      </c>
    </row>
    <row r="2103" spans="1:242" s="566" customFormat="1" hidden="1" x14ac:dyDescent="0.25">
      <c r="A2103" s="488"/>
      <c r="B2103" s="481">
        <v>396</v>
      </c>
      <c r="C2103" s="428">
        <v>44123</v>
      </c>
      <c r="D2103" s="429" t="s">
        <v>4113</v>
      </c>
      <c r="E2103" s="429"/>
      <c r="F2103" s="488"/>
      <c r="G2103" s="430"/>
      <c r="H2103" s="427">
        <v>9124539</v>
      </c>
      <c r="I2103" s="431"/>
      <c r="J2103" s="434">
        <f t="shared" si="35"/>
        <v>13641185</v>
      </c>
      <c r="K2103" s="489" t="s">
        <v>3695</v>
      </c>
      <c r="L2103" s="530"/>
      <c r="M2103" s="488"/>
      <c r="N2103" s="530"/>
      <c r="O2103" s="530"/>
      <c r="P2103" s="530"/>
      <c r="Q2103" s="530"/>
      <c r="R2103" s="530"/>
      <c r="S2103" s="530"/>
      <c r="T2103" s="530"/>
      <c r="U2103" s="530"/>
      <c r="V2103" s="530"/>
      <c r="W2103" s="530"/>
      <c r="X2103" s="530"/>
      <c r="Y2103" s="530"/>
      <c r="Z2103" s="530"/>
      <c r="AA2103" s="530"/>
      <c r="AB2103" s="530"/>
      <c r="AC2103" s="530"/>
      <c r="AD2103" s="530"/>
      <c r="AE2103" s="530"/>
      <c r="AF2103" s="530"/>
      <c r="AG2103" s="530"/>
      <c r="AH2103" s="530"/>
      <c r="AI2103" s="530"/>
      <c r="AJ2103" s="488"/>
      <c r="AK2103" s="488"/>
      <c r="AL2103" s="488"/>
      <c r="AM2103" s="488"/>
      <c r="AN2103" s="488"/>
      <c r="AO2103" s="488"/>
      <c r="AP2103" s="488"/>
      <c r="AQ2103" s="488"/>
      <c r="AR2103" s="488"/>
      <c r="AS2103" s="488"/>
      <c r="AT2103" s="488"/>
      <c r="AU2103" s="488"/>
      <c r="AV2103" s="488"/>
      <c r="AW2103" s="488"/>
      <c r="AX2103" s="488"/>
      <c r="AY2103" s="488"/>
      <c r="AZ2103" s="488"/>
      <c r="BA2103" s="488"/>
      <c r="BB2103" s="488"/>
      <c r="BC2103" s="488"/>
      <c r="BD2103" s="488"/>
      <c r="BE2103" s="488"/>
      <c r="BF2103" s="488"/>
      <c r="BG2103" s="488"/>
      <c r="BH2103" s="488"/>
      <c r="BI2103" s="488"/>
      <c r="BJ2103" s="488"/>
      <c r="BK2103" s="488"/>
      <c r="BL2103" s="488"/>
      <c r="BM2103" s="488"/>
      <c r="BN2103" s="488"/>
      <c r="BO2103" s="488"/>
      <c r="BP2103" s="488"/>
      <c r="BQ2103" s="488"/>
      <c r="BR2103" s="488"/>
      <c r="BS2103" s="488"/>
      <c r="BT2103" s="488"/>
      <c r="BU2103" s="488"/>
      <c r="BV2103" s="488"/>
      <c r="BW2103" s="488"/>
      <c r="BX2103" s="488"/>
      <c r="BY2103" s="488"/>
      <c r="BZ2103" s="488"/>
      <c r="CA2103" s="488"/>
      <c r="CB2103" s="488"/>
      <c r="CC2103" s="488"/>
      <c r="CD2103" s="488"/>
      <c r="CE2103" s="488"/>
      <c r="CF2103" s="488"/>
      <c r="CG2103" s="488"/>
      <c r="CH2103" s="488"/>
      <c r="CI2103" s="488"/>
      <c r="CJ2103" s="488"/>
      <c r="CK2103" s="488"/>
      <c r="CL2103" s="488"/>
      <c r="CM2103" s="488"/>
      <c r="CN2103" s="488"/>
      <c r="CO2103" s="488"/>
      <c r="CP2103" s="488"/>
      <c r="CQ2103" s="488"/>
      <c r="CR2103" s="488"/>
      <c r="CS2103" s="488"/>
      <c r="CT2103" s="488"/>
      <c r="CU2103" s="488"/>
      <c r="CV2103" s="488"/>
      <c r="CW2103" s="488"/>
      <c r="CX2103" s="488"/>
      <c r="CY2103" s="488"/>
      <c r="CZ2103" s="488"/>
      <c r="DA2103" s="488"/>
      <c r="DB2103" s="488"/>
      <c r="DC2103" s="488"/>
      <c r="DD2103" s="488"/>
      <c r="DE2103" s="488"/>
      <c r="DF2103" s="488"/>
      <c r="DG2103" s="488"/>
      <c r="DH2103" s="488"/>
      <c r="DI2103" s="488"/>
      <c r="DJ2103" s="488"/>
      <c r="DK2103" s="488"/>
      <c r="DL2103" s="488"/>
      <c r="DM2103" s="488"/>
      <c r="DN2103" s="488"/>
      <c r="DO2103" s="488"/>
      <c r="DP2103" s="488"/>
      <c r="DQ2103" s="488"/>
      <c r="DR2103" s="488"/>
      <c r="DS2103" s="488"/>
      <c r="DT2103" s="488"/>
      <c r="DU2103" s="488"/>
      <c r="DV2103" s="488"/>
      <c r="DW2103" s="488"/>
      <c r="DX2103" s="488"/>
      <c r="DY2103" s="488"/>
      <c r="DZ2103" s="488"/>
      <c r="EA2103" s="488"/>
      <c r="EB2103" s="488"/>
      <c r="EC2103" s="488"/>
      <c r="ED2103" s="488"/>
      <c r="EE2103" s="488"/>
      <c r="EF2103" s="488"/>
      <c r="EG2103" s="488"/>
      <c r="EH2103" s="488"/>
      <c r="EI2103" s="488"/>
      <c r="EJ2103" s="488"/>
      <c r="EK2103" s="488"/>
      <c r="EL2103" s="488"/>
      <c r="EM2103" s="488"/>
      <c r="EN2103" s="488"/>
      <c r="EO2103" s="488"/>
      <c r="EP2103" s="488"/>
      <c r="EQ2103" s="488"/>
      <c r="ER2103" s="488"/>
      <c r="ES2103" s="488"/>
      <c r="ET2103" s="488"/>
      <c r="EU2103" s="488"/>
      <c r="EV2103" s="488"/>
      <c r="EW2103" s="488"/>
      <c r="EX2103" s="488"/>
      <c r="EY2103" s="488"/>
      <c r="EZ2103" s="488"/>
      <c r="FA2103" s="488"/>
      <c r="FB2103" s="488"/>
      <c r="FC2103" s="488"/>
      <c r="FD2103" s="488"/>
      <c r="FE2103" s="488"/>
      <c r="FF2103" s="488"/>
      <c r="FG2103" s="488"/>
      <c r="FH2103" s="488"/>
      <c r="FI2103" s="488"/>
      <c r="FJ2103" s="488"/>
      <c r="FK2103" s="488"/>
      <c r="FL2103" s="488"/>
      <c r="FM2103" s="488"/>
      <c r="FN2103" s="488"/>
      <c r="FO2103" s="488"/>
      <c r="FP2103" s="488"/>
      <c r="FQ2103" s="488"/>
      <c r="FR2103" s="488"/>
      <c r="FS2103" s="488"/>
      <c r="FT2103" s="488"/>
      <c r="FU2103" s="488"/>
      <c r="FV2103" s="488"/>
      <c r="FW2103" s="488"/>
      <c r="FX2103" s="488"/>
      <c r="FY2103" s="488"/>
      <c r="FZ2103" s="488"/>
      <c r="GA2103" s="488"/>
      <c r="GB2103" s="488"/>
      <c r="GC2103" s="488"/>
      <c r="GD2103" s="488"/>
      <c r="GE2103" s="488"/>
      <c r="GF2103" s="488"/>
      <c r="GG2103" s="488"/>
      <c r="GH2103" s="488"/>
      <c r="GI2103" s="488"/>
      <c r="GJ2103" s="488"/>
      <c r="GK2103" s="488"/>
      <c r="GL2103" s="488"/>
      <c r="GM2103" s="488"/>
      <c r="GN2103" s="488"/>
      <c r="GO2103" s="488"/>
      <c r="GP2103" s="488"/>
      <c r="GQ2103" s="488"/>
      <c r="GR2103" s="488"/>
      <c r="GS2103" s="488"/>
      <c r="GT2103" s="488"/>
      <c r="GU2103" s="488"/>
      <c r="GV2103" s="488"/>
      <c r="GW2103" s="488"/>
      <c r="GX2103" s="488"/>
      <c r="GY2103" s="488"/>
      <c r="GZ2103" s="488"/>
      <c r="HA2103" s="488"/>
      <c r="HB2103" s="488"/>
      <c r="HC2103" s="488"/>
      <c r="HD2103" s="488"/>
      <c r="HE2103" s="488"/>
      <c r="HF2103" s="488"/>
      <c r="HG2103" s="488"/>
      <c r="HH2103" s="488"/>
      <c r="HI2103" s="488"/>
      <c r="HJ2103" s="488"/>
      <c r="HK2103" s="488"/>
      <c r="HL2103" s="488"/>
      <c r="HM2103" s="488"/>
      <c r="HN2103" s="488"/>
      <c r="HO2103" s="488"/>
      <c r="HP2103" s="488"/>
      <c r="HQ2103" s="488"/>
      <c r="HR2103" s="488"/>
      <c r="HS2103" s="488"/>
      <c r="HT2103" s="488"/>
      <c r="HU2103" s="488"/>
      <c r="HV2103" s="488"/>
      <c r="HW2103" s="488"/>
      <c r="HX2103" s="488"/>
      <c r="HY2103" s="488"/>
      <c r="HZ2103" s="488"/>
      <c r="IA2103" s="488"/>
      <c r="IB2103" s="488"/>
      <c r="IC2103" s="488"/>
      <c r="ID2103" s="488"/>
      <c r="IE2103" s="488"/>
      <c r="IF2103" s="488"/>
      <c r="IG2103" s="488"/>
      <c r="IH2103" s="488"/>
    </row>
    <row r="2104" spans="1:242" hidden="1" x14ac:dyDescent="0.25">
      <c r="B2104" s="245">
        <v>397</v>
      </c>
      <c r="C2104" s="207">
        <v>44123</v>
      </c>
      <c r="D2104" s="206" t="s">
        <v>4114</v>
      </c>
      <c r="E2104" s="206"/>
      <c r="F2104" s="206" t="s">
        <v>4137</v>
      </c>
      <c r="G2104" s="208" t="s">
        <v>2320</v>
      </c>
      <c r="H2104" s="285">
        <v>192899</v>
      </c>
      <c r="I2104" s="210"/>
      <c r="J2104" s="434">
        <f t="shared" si="35"/>
        <v>13834084</v>
      </c>
      <c r="K2104" s="212" t="s">
        <v>4178</v>
      </c>
    </row>
    <row r="2105" spans="1:242" hidden="1" x14ac:dyDescent="0.25">
      <c r="B2105" s="245">
        <v>398</v>
      </c>
      <c r="C2105" s="207">
        <v>44123</v>
      </c>
      <c r="D2105" s="206" t="s">
        <v>4115</v>
      </c>
      <c r="E2105" s="206"/>
      <c r="F2105" s="206" t="s">
        <v>4138</v>
      </c>
      <c r="G2105" s="208" t="s">
        <v>2320</v>
      </c>
      <c r="H2105" s="285"/>
      <c r="I2105" s="210">
        <v>678000</v>
      </c>
      <c r="J2105" s="434">
        <f t="shared" si="35"/>
        <v>13156084</v>
      </c>
      <c r="K2105" s="212" t="s">
        <v>3267</v>
      </c>
    </row>
    <row r="2106" spans="1:242" hidden="1" x14ac:dyDescent="0.25">
      <c r="B2106" s="245">
        <v>399</v>
      </c>
      <c r="C2106" s="207">
        <v>44124</v>
      </c>
      <c r="D2106" s="206" t="s">
        <v>4117</v>
      </c>
      <c r="E2106" s="206" t="s">
        <v>4140</v>
      </c>
      <c r="F2106" s="206"/>
      <c r="G2106" s="208" t="s">
        <v>787</v>
      </c>
      <c r="H2106" s="285"/>
      <c r="I2106" s="475">
        <v>1500000</v>
      </c>
      <c r="J2106" s="434">
        <f t="shared" si="35"/>
        <v>11656084</v>
      </c>
      <c r="K2106" s="212" t="s">
        <v>4212</v>
      </c>
    </row>
    <row r="2107" spans="1:242" hidden="1" x14ac:dyDescent="0.25">
      <c r="B2107" s="245">
        <v>400</v>
      </c>
      <c r="C2107" s="207">
        <v>44124</v>
      </c>
      <c r="D2107" s="206" t="s">
        <v>4116</v>
      </c>
      <c r="E2107" s="206" t="s">
        <v>4141</v>
      </c>
      <c r="F2107" s="206" t="s">
        <v>4142</v>
      </c>
      <c r="G2107" s="208" t="s">
        <v>343</v>
      </c>
      <c r="H2107" s="285"/>
      <c r="I2107" s="210">
        <v>1000000</v>
      </c>
      <c r="J2107" s="434">
        <f t="shared" si="35"/>
        <v>10656084</v>
      </c>
      <c r="K2107" s="212" t="s">
        <v>4159</v>
      </c>
    </row>
    <row r="2108" spans="1:242" hidden="1" x14ac:dyDescent="0.25">
      <c r="B2108" s="245">
        <v>401</v>
      </c>
      <c r="C2108" s="207">
        <v>44124</v>
      </c>
      <c r="D2108" s="206" t="s">
        <v>4118</v>
      </c>
      <c r="E2108" s="206"/>
      <c r="F2108" s="206" t="s">
        <v>4143</v>
      </c>
      <c r="G2108" s="208" t="s">
        <v>559</v>
      </c>
      <c r="H2108" s="285"/>
      <c r="I2108" s="210">
        <v>21500</v>
      </c>
      <c r="J2108" s="434">
        <f t="shared" si="35"/>
        <v>10634584</v>
      </c>
      <c r="K2108" s="212" t="s">
        <v>4160</v>
      </c>
    </row>
    <row r="2109" spans="1:242" hidden="1" x14ac:dyDescent="0.25">
      <c r="B2109" s="245">
        <v>402</v>
      </c>
      <c r="C2109" s="207">
        <v>44124</v>
      </c>
      <c r="D2109" s="206" t="s">
        <v>4119</v>
      </c>
      <c r="E2109" s="206" t="s">
        <v>4144</v>
      </c>
      <c r="F2109" s="206" t="s">
        <v>4251</v>
      </c>
      <c r="G2109" s="208" t="s">
        <v>2262</v>
      </c>
      <c r="H2109" s="285"/>
      <c r="I2109" s="209">
        <v>1000000</v>
      </c>
      <c r="J2109" s="434">
        <f t="shared" si="35"/>
        <v>9634584</v>
      </c>
      <c r="K2109" s="212" t="s">
        <v>4249</v>
      </c>
    </row>
    <row r="2110" spans="1:242" hidden="1" x14ac:dyDescent="0.25">
      <c r="B2110" s="245">
        <v>403</v>
      </c>
      <c r="C2110" s="207">
        <v>44125</v>
      </c>
      <c r="D2110" s="206" t="s">
        <v>4120</v>
      </c>
      <c r="E2110" s="206" t="s">
        <v>4145</v>
      </c>
      <c r="F2110" s="206" t="s">
        <v>4252</v>
      </c>
      <c r="G2110" s="208" t="s">
        <v>559</v>
      </c>
      <c r="H2110" s="285"/>
      <c r="I2110" s="209">
        <v>150000</v>
      </c>
      <c r="J2110" s="434">
        <f t="shared" si="35"/>
        <v>9484584</v>
      </c>
      <c r="K2110" s="212" t="s">
        <v>4250</v>
      </c>
    </row>
    <row r="2111" spans="1:242" hidden="1" x14ac:dyDescent="0.25">
      <c r="B2111" s="245">
        <v>404</v>
      </c>
      <c r="C2111" s="207">
        <v>44126</v>
      </c>
      <c r="D2111" s="206" t="s">
        <v>4121</v>
      </c>
      <c r="E2111" s="206"/>
      <c r="F2111" s="206" t="s">
        <v>4146</v>
      </c>
      <c r="G2111" s="208" t="s">
        <v>2875</v>
      </c>
      <c r="H2111" s="285">
        <v>101300</v>
      </c>
      <c r="I2111" s="210"/>
      <c r="J2111" s="434">
        <f t="shared" si="35"/>
        <v>9585884</v>
      </c>
      <c r="K2111" s="212" t="s">
        <v>4161</v>
      </c>
    </row>
    <row r="2112" spans="1:242" hidden="1" x14ac:dyDescent="0.25">
      <c r="B2112" s="245">
        <v>405</v>
      </c>
      <c r="C2112" s="207">
        <v>44126</v>
      </c>
      <c r="D2112" s="206" t="s">
        <v>4122</v>
      </c>
      <c r="E2112" s="206"/>
      <c r="F2112" s="206" t="s">
        <v>4147</v>
      </c>
      <c r="G2112" s="208" t="s">
        <v>2875</v>
      </c>
      <c r="H2112" s="285"/>
      <c r="I2112" s="210">
        <v>129825</v>
      </c>
      <c r="J2112" s="434">
        <f t="shared" si="35"/>
        <v>9456059</v>
      </c>
      <c r="K2112" s="212" t="s">
        <v>4162</v>
      </c>
    </row>
    <row r="2113" spans="1:242" hidden="1" x14ac:dyDescent="0.25">
      <c r="B2113" s="245">
        <v>406</v>
      </c>
      <c r="C2113" s="207">
        <v>44126</v>
      </c>
      <c r="D2113" s="206" t="s">
        <v>4123</v>
      </c>
      <c r="E2113" s="206"/>
      <c r="F2113" s="206" t="s">
        <v>4136</v>
      </c>
      <c r="G2113" s="208" t="s">
        <v>2875</v>
      </c>
      <c r="H2113" s="285">
        <v>4800</v>
      </c>
      <c r="I2113" s="210"/>
      <c r="J2113" s="434">
        <f t="shared" si="35"/>
        <v>9460859</v>
      </c>
      <c r="K2113" s="212" t="s">
        <v>4163</v>
      </c>
    </row>
    <row r="2114" spans="1:242" hidden="1" x14ac:dyDescent="0.25">
      <c r="B2114" s="245">
        <v>407</v>
      </c>
      <c r="C2114" s="207">
        <v>44127</v>
      </c>
      <c r="D2114" s="206" t="s">
        <v>4124</v>
      </c>
      <c r="E2114" s="206"/>
      <c r="F2114" s="206" t="s">
        <v>4142</v>
      </c>
      <c r="G2114" s="208" t="s">
        <v>343</v>
      </c>
      <c r="H2114" s="285">
        <v>129450</v>
      </c>
      <c r="I2114" s="210"/>
      <c r="J2114" s="434">
        <f t="shared" si="35"/>
        <v>9590309</v>
      </c>
      <c r="K2114" s="212" t="s">
        <v>4164</v>
      </c>
    </row>
    <row r="2115" spans="1:242" hidden="1" x14ac:dyDescent="0.25">
      <c r="B2115" s="245">
        <v>408</v>
      </c>
      <c r="C2115" s="207">
        <v>44127</v>
      </c>
      <c r="D2115" s="206" t="s">
        <v>4125</v>
      </c>
      <c r="E2115" s="206"/>
      <c r="F2115" s="206" t="s">
        <v>4148</v>
      </c>
      <c r="G2115" s="208" t="s">
        <v>343</v>
      </c>
      <c r="H2115" s="285"/>
      <c r="I2115" s="210">
        <v>378000</v>
      </c>
      <c r="J2115" s="434">
        <f t="shared" si="35"/>
        <v>9212309</v>
      </c>
      <c r="K2115" s="212" t="s">
        <v>3267</v>
      </c>
    </row>
    <row r="2116" spans="1:242" hidden="1" x14ac:dyDescent="0.25">
      <c r="B2116" s="245">
        <v>409</v>
      </c>
      <c r="C2116" s="207">
        <v>44127</v>
      </c>
      <c r="D2116" s="206" t="s">
        <v>4126</v>
      </c>
      <c r="E2116" s="206"/>
      <c r="F2116" s="206" t="s">
        <v>4149</v>
      </c>
      <c r="G2116" s="208" t="s">
        <v>282</v>
      </c>
      <c r="H2116" s="285"/>
      <c r="I2116" s="210">
        <v>160000</v>
      </c>
      <c r="J2116" s="434">
        <f t="shared" si="35"/>
        <v>9052309</v>
      </c>
      <c r="K2116" s="212" t="s">
        <v>3267</v>
      </c>
    </row>
    <row r="2117" spans="1:242" hidden="1" x14ac:dyDescent="0.25">
      <c r="B2117" s="245">
        <v>410</v>
      </c>
      <c r="C2117" s="207">
        <v>44128</v>
      </c>
      <c r="D2117" s="206" t="s">
        <v>4127</v>
      </c>
      <c r="E2117" s="206"/>
      <c r="F2117" s="206" t="s">
        <v>4150</v>
      </c>
      <c r="G2117" s="208" t="s">
        <v>561</v>
      </c>
      <c r="H2117" s="285">
        <v>5000</v>
      </c>
      <c r="I2117" s="210"/>
      <c r="J2117" s="434">
        <f t="shared" si="35"/>
        <v>9057309</v>
      </c>
      <c r="K2117" s="212" t="s">
        <v>4165</v>
      </c>
    </row>
    <row r="2118" spans="1:242" hidden="1" x14ac:dyDescent="0.25">
      <c r="B2118" s="245">
        <v>411</v>
      </c>
      <c r="C2118" s="207">
        <v>44128</v>
      </c>
      <c r="D2118" s="206" t="s">
        <v>4128</v>
      </c>
      <c r="E2118" s="206"/>
      <c r="F2118" s="206" t="s">
        <v>4151</v>
      </c>
      <c r="G2118" s="208" t="s">
        <v>561</v>
      </c>
      <c r="H2118" s="285"/>
      <c r="I2118" s="210">
        <v>6645</v>
      </c>
      <c r="J2118" s="434">
        <f t="shared" si="35"/>
        <v>9050664</v>
      </c>
      <c r="K2118" s="212" t="s">
        <v>4166</v>
      </c>
    </row>
    <row r="2119" spans="1:242" hidden="1" x14ac:dyDescent="0.25">
      <c r="B2119" s="245">
        <v>412</v>
      </c>
      <c r="C2119" s="207">
        <v>44128</v>
      </c>
      <c r="D2119" s="206" t="s">
        <v>4129</v>
      </c>
      <c r="E2119" s="206"/>
      <c r="F2119" s="206" t="s">
        <v>4152</v>
      </c>
      <c r="G2119" s="208" t="s">
        <v>1885</v>
      </c>
      <c r="H2119" s="285"/>
      <c r="I2119" s="210">
        <v>69923</v>
      </c>
      <c r="J2119" s="434">
        <f t="shared" si="35"/>
        <v>8980741</v>
      </c>
      <c r="K2119" s="212" t="s">
        <v>3267</v>
      </c>
    </row>
    <row r="2120" spans="1:242" hidden="1" x14ac:dyDescent="0.25">
      <c r="B2120" s="245">
        <v>413</v>
      </c>
      <c r="C2120" s="207">
        <v>44128</v>
      </c>
      <c r="D2120" s="206" t="s">
        <v>4130</v>
      </c>
      <c r="E2120" s="206"/>
      <c r="F2120" s="206" t="s">
        <v>4153</v>
      </c>
      <c r="G2120" s="208" t="s">
        <v>1885</v>
      </c>
      <c r="H2120" s="285"/>
      <c r="I2120" s="210">
        <v>78700</v>
      </c>
      <c r="J2120" s="434">
        <f t="shared" si="35"/>
        <v>8902041</v>
      </c>
      <c r="K2120" s="212" t="s">
        <v>3267</v>
      </c>
    </row>
    <row r="2121" spans="1:242" hidden="1" x14ac:dyDescent="0.25">
      <c r="B2121" s="245">
        <v>414</v>
      </c>
      <c r="C2121" s="207">
        <v>44128</v>
      </c>
      <c r="D2121" s="206" t="s">
        <v>4131</v>
      </c>
      <c r="E2121" s="206"/>
      <c r="F2121" s="206" t="s">
        <v>4154</v>
      </c>
      <c r="G2121" s="208" t="s">
        <v>1885</v>
      </c>
      <c r="H2121" s="285"/>
      <c r="I2121" s="210">
        <v>98500</v>
      </c>
      <c r="J2121" s="434">
        <f t="shared" si="35"/>
        <v>8803541</v>
      </c>
      <c r="K2121" s="212" t="s">
        <v>3267</v>
      </c>
    </row>
    <row r="2122" spans="1:242" hidden="1" x14ac:dyDescent="0.25">
      <c r="B2122" s="245">
        <v>415</v>
      </c>
      <c r="C2122" s="207">
        <v>44128</v>
      </c>
      <c r="D2122" s="206" t="s">
        <v>4132</v>
      </c>
      <c r="E2122" s="206"/>
      <c r="F2122" s="206" t="s">
        <v>4155</v>
      </c>
      <c r="G2122" s="208" t="s">
        <v>1885</v>
      </c>
      <c r="H2122" s="285"/>
      <c r="I2122" s="210">
        <v>45700</v>
      </c>
      <c r="J2122" s="434">
        <f t="shared" ref="J2122:J2185" si="36">J2121+H2122-I2122</f>
        <v>8757841</v>
      </c>
      <c r="K2122" s="212" t="s">
        <v>3267</v>
      </c>
    </row>
    <row r="2123" spans="1:242" hidden="1" x14ac:dyDescent="0.25">
      <c r="B2123" s="245">
        <v>416</v>
      </c>
      <c r="C2123" s="207">
        <v>44128</v>
      </c>
      <c r="D2123" s="206" t="s">
        <v>4133</v>
      </c>
      <c r="E2123" s="206"/>
      <c r="F2123" s="206" t="s">
        <v>4156</v>
      </c>
      <c r="G2123" s="208" t="s">
        <v>1885</v>
      </c>
      <c r="H2123" s="285"/>
      <c r="I2123" s="210">
        <v>74900</v>
      </c>
      <c r="J2123" s="434">
        <f t="shared" si="36"/>
        <v>8682941</v>
      </c>
      <c r="K2123" s="212" t="s">
        <v>3267</v>
      </c>
    </row>
    <row r="2124" spans="1:242" hidden="1" x14ac:dyDescent="0.25">
      <c r="B2124" s="245">
        <v>417</v>
      </c>
      <c r="C2124" s="207">
        <v>44128</v>
      </c>
      <c r="D2124" s="206" t="s">
        <v>4134</v>
      </c>
      <c r="E2124" s="206"/>
      <c r="F2124" s="206" t="s">
        <v>4157</v>
      </c>
      <c r="G2124" s="208" t="s">
        <v>1885</v>
      </c>
      <c r="H2124" s="285"/>
      <c r="I2124" s="210">
        <v>15600</v>
      </c>
      <c r="J2124" s="434">
        <f t="shared" si="36"/>
        <v>8667341</v>
      </c>
      <c r="K2124" s="212" t="s">
        <v>3267</v>
      </c>
    </row>
    <row r="2125" spans="1:242" hidden="1" x14ac:dyDescent="0.25">
      <c r="B2125" s="245">
        <v>418</v>
      </c>
      <c r="C2125" s="207">
        <v>44128</v>
      </c>
      <c r="D2125" s="206" t="s">
        <v>4180</v>
      </c>
      <c r="E2125" s="206"/>
      <c r="F2125" s="206"/>
      <c r="G2125" s="208" t="s">
        <v>787</v>
      </c>
      <c r="H2125" s="285">
        <v>1750000</v>
      </c>
      <c r="I2125" s="210"/>
      <c r="J2125" s="434">
        <f t="shared" si="36"/>
        <v>10417341</v>
      </c>
      <c r="K2125" s="212" t="s">
        <v>4181</v>
      </c>
    </row>
    <row r="2126" spans="1:242" s="566" customFormat="1" hidden="1" x14ac:dyDescent="0.25">
      <c r="A2126" s="488"/>
      <c r="B2126" s="245">
        <v>419</v>
      </c>
      <c r="C2126" s="428">
        <v>44130</v>
      </c>
      <c r="D2126" s="429" t="s">
        <v>4184</v>
      </c>
      <c r="E2126" s="429"/>
      <c r="F2126" s="429"/>
      <c r="G2126" s="430"/>
      <c r="H2126" s="427">
        <v>9388159</v>
      </c>
      <c r="I2126" s="431"/>
      <c r="J2126" s="434">
        <f t="shared" si="36"/>
        <v>19805500</v>
      </c>
      <c r="K2126" s="446" t="s">
        <v>3695</v>
      </c>
      <c r="L2126" s="530"/>
      <c r="M2126" s="488"/>
      <c r="N2126" s="530"/>
      <c r="O2126" s="530"/>
      <c r="P2126" s="530"/>
      <c r="Q2126" s="530"/>
      <c r="R2126" s="530"/>
      <c r="S2126" s="530"/>
      <c r="T2126" s="530"/>
      <c r="U2126" s="530"/>
      <c r="V2126" s="530"/>
      <c r="W2126" s="530"/>
      <c r="X2126" s="530"/>
      <c r="Y2126" s="530"/>
      <c r="Z2126" s="530"/>
      <c r="AA2126" s="530"/>
      <c r="AB2126" s="530"/>
      <c r="AC2126" s="530"/>
      <c r="AD2126" s="530"/>
      <c r="AE2126" s="530"/>
      <c r="AF2126" s="530"/>
      <c r="AG2126" s="530"/>
      <c r="AH2126" s="530"/>
      <c r="AI2126" s="530"/>
      <c r="AJ2126" s="488"/>
      <c r="AK2126" s="488"/>
      <c r="AL2126" s="488"/>
      <c r="AM2126" s="488"/>
      <c r="AN2126" s="488"/>
      <c r="AO2126" s="488"/>
      <c r="AP2126" s="488"/>
      <c r="AQ2126" s="488"/>
      <c r="AR2126" s="488"/>
      <c r="AS2126" s="488"/>
      <c r="AT2126" s="488"/>
      <c r="AU2126" s="488"/>
      <c r="AV2126" s="488"/>
      <c r="AW2126" s="488"/>
      <c r="AX2126" s="488"/>
      <c r="AY2126" s="488"/>
      <c r="AZ2126" s="488"/>
      <c r="BA2126" s="488"/>
      <c r="BB2126" s="488"/>
      <c r="BC2126" s="488"/>
      <c r="BD2126" s="488"/>
      <c r="BE2126" s="488"/>
      <c r="BF2126" s="488"/>
      <c r="BG2126" s="488"/>
      <c r="BH2126" s="488"/>
      <c r="BI2126" s="488"/>
      <c r="BJ2126" s="488"/>
      <c r="BK2126" s="488"/>
      <c r="BL2126" s="488"/>
      <c r="BM2126" s="488"/>
      <c r="BN2126" s="488"/>
      <c r="BO2126" s="488"/>
      <c r="BP2126" s="488"/>
      <c r="BQ2126" s="488"/>
      <c r="BR2126" s="488"/>
      <c r="BS2126" s="488"/>
      <c r="BT2126" s="488"/>
      <c r="BU2126" s="488"/>
      <c r="BV2126" s="488"/>
      <c r="BW2126" s="488"/>
      <c r="BX2126" s="488"/>
      <c r="BY2126" s="488"/>
      <c r="BZ2126" s="488"/>
      <c r="CA2126" s="488"/>
      <c r="CB2126" s="488"/>
      <c r="CC2126" s="488"/>
      <c r="CD2126" s="488"/>
      <c r="CE2126" s="488"/>
      <c r="CF2126" s="488"/>
      <c r="CG2126" s="488"/>
      <c r="CH2126" s="488"/>
      <c r="CI2126" s="488"/>
      <c r="CJ2126" s="488"/>
      <c r="CK2126" s="488"/>
      <c r="CL2126" s="488"/>
      <c r="CM2126" s="488"/>
      <c r="CN2126" s="488"/>
      <c r="CO2126" s="488"/>
      <c r="CP2126" s="488"/>
      <c r="CQ2126" s="488"/>
      <c r="CR2126" s="488"/>
      <c r="CS2126" s="488"/>
      <c r="CT2126" s="488"/>
      <c r="CU2126" s="488"/>
      <c r="CV2126" s="488"/>
      <c r="CW2126" s="488"/>
      <c r="CX2126" s="488"/>
      <c r="CY2126" s="488"/>
      <c r="CZ2126" s="488"/>
      <c r="DA2126" s="488"/>
      <c r="DB2126" s="488"/>
      <c r="DC2126" s="488"/>
      <c r="DD2126" s="488"/>
      <c r="DE2126" s="488"/>
      <c r="DF2126" s="488"/>
      <c r="DG2126" s="488"/>
      <c r="DH2126" s="488"/>
      <c r="DI2126" s="488"/>
      <c r="DJ2126" s="488"/>
      <c r="DK2126" s="488"/>
      <c r="DL2126" s="488"/>
      <c r="DM2126" s="488"/>
      <c r="DN2126" s="488"/>
      <c r="DO2126" s="488"/>
      <c r="DP2126" s="488"/>
      <c r="DQ2126" s="488"/>
      <c r="DR2126" s="488"/>
      <c r="DS2126" s="488"/>
      <c r="DT2126" s="488"/>
      <c r="DU2126" s="488"/>
      <c r="DV2126" s="488"/>
      <c r="DW2126" s="488"/>
      <c r="DX2126" s="488"/>
      <c r="DY2126" s="488"/>
      <c r="DZ2126" s="488"/>
      <c r="EA2126" s="488"/>
      <c r="EB2126" s="488"/>
      <c r="EC2126" s="488"/>
      <c r="ED2126" s="488"/>
      <c r="EE2126" s="488"/>
      <c r="EF2126" s="488"/>
      <c r="EG2126" s="488"/>
      <c r="EH2126" s="488"/>
      <c r="EI2126" s="488"/>
      <c r="EJ2126" s="488"/>
      <c r="EK2126" s="488"/>
      <c r="EL2126" s="488"/>
      <c r="EM2126" s="488"/>
      <c r="EN2126" s="488"/>
      <c r="EO2126" s="488"/>
      <c r="EP2126" s="488"/>
      <c r="EQ2126" s="488"/>
      <c r="ER2126" s="488"/>
      <c r="ES2126" s="488"/>
      <c r="ET2126" s="488"/>
      <c r="EU2126" s="488"/>
      <c r="EV2126" s="488"/>
      <c r="EW2126" s="488"/>
      <c r="EX2126" s="488"/>
      <c r="EY2126" s="488"/>
      <c r="EZ2126" s="488"/>
      <c r="FA2126" s="488"/>
      <c r="FB2126" s="488"/>
      <c r="FC2126" s="488"/>
      <c r="FD2126" s="488"/>
      <c r="FE2126" s="488"/>
      <c r="FF2126" s="488"/>
      <c r="FG2126" s="488"/>
      <c r="FH2126" s="488"/>
      <c r="FI2126" s="488"/>
      <c r="FJ2126" s="488"/>
      <c r="FK2126" s="488"/>
      <c r="FL2126" s="488"/>
      <c r="FM2126" s="488"/>
      <c r="FN2126" s="488"/>
      <c r="FO2126" s="488"/>
      <c r="FP2126" s="488"/>
      <c r="FQ2126" s="488"/>
      <c r="FR2126" s="488"/>
      <c r="FS2126" s="488"/>
      <c r="FT2126" s="488"/>
      <c r="FU2126" s="488"/>
      <c r="FV2126" s="488"/>
      <c r="FW2126" s="488"/>
      <c r="FX2126" s="488"/>
      <c r="FY2126" s="488"/>
      <c r="FZ2126" s="488"/>
      <c r="GA2126" s="488"/>
      <c r="GB2126" s="488"/>
      <c r="GC2126" s="488"/>
      <c r="GD2126" s="488"/>
      <c r="GE2126" s="488"/>
      <c r="GF2126" s="488"/>
      <c r="GG2126" s="488"/>
      <c r="GH2126" s="488"/>
      <c r="GI2126" s="488"/>
      <c r="GJ2126" s="488"/>
      <c r="GK2126" s="488"/>
      <c r="GL2126" s="488"/>
      <c r="GM2126" s="488"/>
      <c r="GN2126" s="488"/>
      <c r="GO2126" s="488"/>
      <c r="GP2126" s="488"/>
      <c r="GQ2126" s="488"/>
      <c r="GR2126" s="488"/>
      <c r="GS2126" s="488"/>
      <c r="GT2126" s="488"/>
      <c r="GU2126" s="488"/>
      <c r="GV2126" s="488"/>
      <c r="GW2126" s="488"/>
      <c r="GX2126" s="488"/>
      <c r="GY2126" s="488"/>
      <c r="GZ2126" s="488"/>
      <c r="HA2126" s="488"/>
      <c r="HB2126" s="488"/>
      <c r="HC2126" s="488"/>
      <c r="HD2126" s="488"/>
      <c r="HE2126" s="488"/>
      <c r="HF2126" s="488"/>
      <c r="HG2126" s="488"/>
      <c r="HH2126" s="488"/>
      <c r="HI2126" s="488"/>
      <c r="HJ2126" s="488"/>
      <c r="HK2126" s="488"/>
      <c r="HL2126" s="488"/>
      <c r="HM2126" s="488"/>
      <c r="HN2126" s="488"/>
      <c r="HO2126" s="488"/>
      <c r="HP2126" s="488"/>
      <c r="HQ2126" s="488"/>
      <c r="HR2126" s="488"/>
      <c r="HS2126" s="488"/>
      <c r="HT2126" s="488"/>
      <c r="HU2126" s="488"/>
      <c r="HV2126" s="488"/>
      <c r="HW2126" s="488"/>
      <c r="HX2126" s="488"/>
      <c r="HY2126" s="488"/>
      <c r="HZ2126" s="488"/>
      <c r="IA2126" s="488"/>
      <c r="IB2126" s="488"/>
      <c r="IC2126" s="488"/>
      <c r="ID2126" s="488"/>
      <c r="IE2126" s="488"/>
      <c r="IF2126" s="488"/>
      <c r="IG2126" s="488"/>
      <c r="IH2126" s="488"/>
    </row>
    <row r="2127" spans="1:242" hidden="1" x14ac:dyDescent="0.25">
      <c r="B2127" s="245">
        <v>420</v>
      </c>
      <c r="C2127" s="207">
        <v>44131</v>
      </c>
      <c r="D2127" s="206" t="s">
        <v>4189</v>
      </c>
      <c r="E2127" s="206"/>
      <c r="F2127" s="206" t="s">
        <v>4188</v>
      </c>
      <c r="G2127" s="208" t="s">
        <v>787</v>
      </c>
      <c r="H2127" s="285">
        <v>386664</v>
      </c>
      <c r="I2127" s="210"/>
      <c r="J2127" s="434">
        <f t="shared" si="36"/>
        <v>20192164</v>
      </c>
      <c r="K2127" s="212" t="s">
        <v>4190</v>
      </c>
    </row>
    <row r="2128" spans="1:242" hidden="1" x14ac:dyDescent="0.25">
      <c r="B2128" s="245">
        <v>421</v>
      </c>
      <c r="C2128" s="207">
        <v>44131</v>
      </c>
      <c r="D2128" s="206" t="s">
        <v>4191</v>
      </c>
      <c r="E2128" s="206" t="s">
        <v>4185</v>
      </c>
      <c r="F2128" s="206"/>
      <c r="G2128" s="208" t="s">
        <v>561</v>
      </c>
      <c r="H2128" s="285"/>
      <c r="I2128" s="496">
        <v>545000</v>
      </c>
      <c r="J2128" s="434">
        <f t="shared" si="36"/>
        <v>19647164</v>
      </c>
      <c r="K2128" s="212" t="s">
        <v>4397</v>
      </c>
    </row>
    <row r="2129" spans="1:242" hidden="1" x14ac:dyDescent="0.25">
      <c r="B2129" s="245">
        <v>422</v>
      </c>
      <c r="C2129" s="207">
        <v>44131</v>
      </c>
      <c r="D2129" s="206" t="s">
        <v>4192</v>
      </c>
      <c r="E2129" s="206" t="s">
        <v>4186</v>
      </c>
      <c r="F2129" s="206"/>
      <c r="G2129" s="208" t="s">
        <v>561</v>
      </c>
      <c r="H2129" s="285"/>
      <c r="I2129" s="475">
        <v>250000</v>
      </c>
      <c r="J2129" s="434">
        <f t="shared" si="36"/>
        <v>19397164</v>
      </c>
      <c r="K2129" s="212" t="s">
        <v>4228</v>
      </c>
    </row>
    <row r="2130" spans="1:242" hidden="1" x14ac:dyDescent="0.25">
      <c r="B2130" s="245">
        <v>423</v>
      </c>
      <c r="C2130" s="207">
        <v>44131</v>
      </c>
      <c r="D2130" s="206" t="s">
        <v>4193</v>
      </c>
      <c r="E2130" s="206" t="s">
        <v>4187</v>
      </c>
      <c r="F2130" s="206" t="s">
        <v>4202</v>
      </c>
      <c r="G2130" s="208" t="s">
        <v>1885</v>
      </c>
      <c r="H2130" s="285"/>
      <c r="I2130" s="210">
        <v>14600000</v>
      </c>
      <c r="J2130" s="434">
        <f t="shared" si="36"/>
        <v>4797164</v>
      </c>
      <c r="K2130" s="212" t="s">
        <v>4210</v>
      </c>
    </row>
    <row r="2131" spans="1:242" hidden="1" x14ac:dyDescent="0.25">
      <c r="B2131" s="245">
        <v>424</v>
      </c>
      <c r="C2131" s="207">
        <v>44132</v>
      </c>
      <c r="D2131" s="206" t="s">
        <v>4194</v>
      </c>
      <c r="E2131" s="206"/>
      <c r="F2131" s="206" t="s">
        <v>4203</v>
      </c>
      <c r="G2131" s="208" t="s">
        <v>282</v>
      </c>
      <c r="H2131" s="285"/>
      <c r="I2131" s="210">
        <v>440000</v>
      </c>
      <c r="J2131" s="434">
        <f t="shared" si="36"/>
        <v>4357164</v>
      </c>
      <c r="K2131" s="212" t="s">
        <v>3267</v>
      </c>
    </row>
    <row r="2132" spans="1:242" hidden="1" x14ac:dyDescent="0.25">
      <c r="B2132" s="245">
        <v>425</v>
      </c>
      <c r="C2132" s="207">
        <v>44133</v>
      </c>
      <c r="D2132" s="206" t="s">
        <v>4195</v>
      </c>
      <c r="E2132" s="206"/>
      <c r="F2132" s="206" t="s">
        <v>4204</v>
      </c>
      <c r="G2132" s="208" t="s">
        <v>3138</v>
      </c>
      <c r="H2132" s="285"/>
      <c r="I2132" s="210">
        <v>506000</v>
      </c>
      <c r="J2132" s="434">
        <f t="shared" si="36"/>
        <v>3851164</v>
      </c>
      <c r="K2132" s="212" t="s">
        <v>3267</v>
      </c>
    </row>
    <row r="2133" spans="1:242" hidden="1" x14ac:dyDescent="0.25">
      <c r="B2133" s="245">
        <v>426</v>
      </c>
      <c r="C2133" s="207">
        <v>44133</v>
      </c>
      <c r="D2133" s="206" t="s">
        <v>4196</v>
      </c>
      <c r="E2133" s="206"/>
      <c r="F2133" s="206" t="s">
        <v>4205</v>
      </c>
      <c r="G2133" s="208" t="s">
        <v>954</v>
      </c>
      <c r="H2133" s="285"/>
      <c r="I2133" s="210">
        <v>550000</v>
      </c>
      <c r="J2133" s="434">
        <f t="shared" si="36"/>
        <v>3301164</v>
      </c>
      <c r="K2133" s="212" t="s">
        <v>3267</v>
      </c>
    </row>
    <row r="2134" spans="1:242" hidden="1" x14ac:dyDescent="0.25">
      <c r="B2134" s="245">
        <v>427</v>
      </c>
      <c r="C2134" s="207">
        <v>44133</v>
      </c>
      <c r="D2134" s="206" t="s">
        <v>4197</v>
      </c>
      <c r="E2134" s="206"/>
      <c r="F2134" s="206" t="s">
        <v>4206</v>
      </c>
      <c r="G2134" s="208" t="s">
        <v>4218</v>
      </c>
      <c r="H2134" s="285"/>
      <c r="I2134" s="210">
        <v>600000</v>
      </c>
      <c r="J2134" s="434">
        <f t="shared" si="36"/>
        <v>2701164</v>
      </c>
      <c r="K2134" s="212" t="s">
        <v>3267</v>
      </c>
    </row>
    <row r="2135" spans="1:242" hidden="1" x14ac:dyDescent="0.25">
      <c r="B2135" s="245">
        <v>428</v>
      </c>
      <c r="C2135" s="207">
        <v>44133</v>
      </c>
      <c r="D2135" s="206" t="s">
        <v>4198</v>
      </c>
      <c r="E2135" s="206"/>
      <c r="F2135" s="206" t="s">
        <v>4202</v>
      </c>
      <c r="G2135" s="208" t="s">
        <v>1885</v>
      </c>
      <c r="H2135" s="285">
        <v>14207</v>
      </c>
      <c r="J2135" s="434">
        <f t="shared" si="36"/>
        <v>2715371</v>
      </c>
      <c r="K2135" s="212" t="s">
        <v>4211</v>
      </c>
    </row>
    <row r="2136" spans="1:242" hidden="1" x14ac:dyDescent="0.25">
      <c r="B2136" s="245">
        <v>429</v>
      </c>
      <c r="C2136" s="207">
        <v>44133</v>
      </c>
      <c r="D2136" s="206" t="s">
        <v>4199</v>
      </c>
      <c r="E2136" s="206"/>
      <c r="F2136" s="206" t="s">
        <v>4207</v>
      </c>
      <c r="G2136" s="208" t="s">
        <v>1885</v>
      </c>
      <c r="I2136" s="210">
        <v>70400</v>
      </c>
      <c r="J2136" s="434">
        <f t="shared" si="36"/>
        <v>2644971</v>
      </c>
      <c r="K2136" s="212" t="s">
        <v>3267</v>
      </c>
    </row>
    <row r="2137" spans="1:242" hidden="1" x14ac:dyDescent="0.25">
      <c r="B2137" s="245">
        <v>430</v>
      </c>
      <c r="C2137" s="207">
        <v>44133</v>
      </c>
      <c r="D2137" s="206" t="s">
        <v>4200</v>
      </c>
      <c r="E2137" s="206"/>
      <c r="F2137" s="206" t="s">
        <v>4208</v>
      </c>
      <c r="G2137" s="208" t="s">
        <v>1885</v>
      </c>
      <c r="H2137" s="285"/>
      <c r="I2137" s="210">
        <v>89400</v>
      </c>
      <c r="J2137" s="434">
        <f t="shared" si="36"/>
        <v>2555571</v>
      </c>
      <c r="K2137" s="212" t="s">
        <v>3267</v>
      </c>
    </row>
    <row r="2138" spans="1:242" hidden="1" x14ac:dyDescent="0.25">
      <c r="B2138" s="245">
        <v>431</v>
      </c>
      <c r="C2138" s="207">
        <v>44133</v>
      </c>
      <c r="D2138" s="206" t="s">
        <v>4201</v>
      </c>
      <c r="E2138" s="206"/>
      <c r="F2138" s="206" t="s">
        <v>4209</v>
      </c>
      <c r="G2138" s="208" t="s">
        <v>559</v>
      </c>
      <c r="H2138" s="285"/>
      <c r="I2138" s="210">
        <v>80000</v>
      </c>
      <c r="J2138" s="434">
        <f t="shared" si="36"/>
        <v>2475571</v>
      </c>
      <c r="K2138" s="212" t="s">
        <v>3267</v>
      </c>
    </row>
    <row r="2139" spans="1:242" hidden="1" x14ac:dyDescent="0.25">
      <c r="B2139" s="245">
        <v>432</v>
      </c>
      <c r="C2139" s="207">
        <v>44135</v>
      </c>
      <c r="D2139" s="206" t="s">
        <v>4213</v>
      </c>
      <c r="E2139" s="206"/>
      <c r="F2139" s="206" t="s">
        <v>4214</v>
      </c>
      <c r="G2139" s="208" t="s">
        <v>954</v>
      </c>
      <c r="H2139" s="285"/>
      <c r="I2139" s="210">
        <v>95000</v>
      </c>
      <c r="J2139" s="434">
        <f t="shared" si="36"/>
        <v>2380571</v>
      </c>
      <c r="K2139" s="212" t="s">
        <v>3267</v>
      </c>
    </row>
    <row r="2140" spans="1:242" hidden="1" x14ac:dyDescent="0.25">
      <c r="B2140" s="245">
        <v>433</v>
      </c>
      <c r="C2140" s="207">
        <v>44135</v>
      </c>
      <c r="D2140" s="206" t="s">
        <v>4215</v>
      </c>
      <c r="E2140" s="206"/>
      <c r="F2140" s="206" t="s">
        <v>4216</v>
      </c>
      <c r="G2140" s="208" t="s">
        <v>4217</v>
      </c>
      <c r="H2140" s="285"/>
      <c r="I2140" s="210">
        <v>250000</v>
      </c>
      <c r="J2140" s="434">
        <f t="shared" si="36"/>
        <v>2130571</v>
      </c>
      <c r="K2140" s="212" t="s">
        <v>3267</v>
      </c>
    </row>
    <row r="2141" spans="1:242" hidden="1" x14ac:dyDescent="0.25">
      <c r="B2141" s="245">
        <v>434</v>
      </c>
      <c r="C2141" s="207">
        <v>44135</v>
      </c>
      <c r="D2141" s="206" t="s">
        <v>4223</v>
      </c>
      <c r="E2141" s="206"/>
      <c r="F2141" s="206" t="s">
        <v>4224</v>
      </c>
      <c r="G2141" s="208" t="s">
        <v>561</v>
      </c>
      <c r="H2141" s="285">
        <v>20000</v>
      </c>
      <c r="I2141" s="210"/>
      <c r="J2141" s="434">
        <f t="shared" si="36"/>
        <v>2150571</v>
      </c>
      <c r="K2141" s="212" t="s">
        <v>4225</v>
      </c>
    </row>
    <row r="2142" spans="1:242" hidden="1" x14ac:dyDescent="0.25">
      <c r="B2142" s="266">
        <v>435</v>
      </c>
      <c r="C2142" s="207">
        <v>44135</v>
      </c>
      <c r="D2142" s="206" t="s">
        <v>4229</v>
      </c>
      <c r="E2142" s="206"/>
      <c r="F2142" s="206" t="s">
        <v>4226</v>
      </c>
      <c r="G2142" s="208" t="s">
        <v>4227</v>
      </c>
      <c r="H2142" s="285"/>
      <c r="I2142" s="210">
        <v>500000</v>
      </c>
      <c r="J2142" s="434">
        <f t="shared" si="36"/>
        <v>1650571</v>
      </c>
      <c r="K2142" s="212" t="s">
        <v>3267</v>
      </c>
    </row>
    <row r="2143" spans="1:242" s="576" customFormat="1" hidden="1" x14ac:dyDescent="0.25">
      <c r="A2143" s="574"/>
      <c r="B2143" s="491">
        <v>436</v>
      </c>
      <c r="C2143" s="492">
        <v>44137</v>
      </c>
      <c r="D2143" s="493" t="s">
        <v>4230</v>
      </c>
      <c r="E2143" s="493"/>
      <c r="F2143" s="493"/>
      <c r="G2143" s="493"/>
      <c r="H2143" s="494">
        <v>20029929</v>
      </c>
      <c r="I2143" s="495"/>
      <c r="J2143" s="434">
        <f t="shared" si="36"/>
        <v>21680500</v>
      </c>
      <c r="K2143" s="446" t="s">
        <v>3695</v>
      </c>
      <c r="L2143" s="575"/>
      <c r="M2143" s="574"/>
      <c r="N2143" s="575"/>
      <c r="O2143" s="575"/>
      <c r="P2143" s="575"/>
      <c r="Q2143" s="575"/>
      <c r="R2143" s="575"/>
      <c r="S2143" s="575"/>
      <c r="T2143" s="575"/>
      <c r="U2143" s="575"/>
      <c r="V2143" s="575"/>
      <c r="W2143" s="575"/>
      <c r="X2143" s="575"/>
      <c r="Y2143" s="575"/>
      <c r="Z2143" s="575"/>
      <c r="AA2143" s="575"/>
      <c r="AB2143" s="575"/>
      <c r="AC2143" s="575"/>
      <c r="AD2143" s="575"/>
      <c r="AE2143" s="575"/>
      <c r="AF2143" s="575"/>
      <c r="AG2143" s="575"/>
      <c r="AH2143" s="575"/>
      <c r="AI2143" s="575"/>
      <c r="AJ2143" s="574"/>
      <c r="AK2143" s="574"/>
      <c r="AL2143" s="574"/>
      <c r="AM2143" s="574"/>
      <c r="AN2143" s="574"/>
      <c r="AO2143" s="574"/>
      <c r="AP2143" s="574"/>
      <c r="AQ2143" s="574"/>
      <c r="AR2143" s="574"/>
      <c r="AS2143" s="574"/>
      <c r="AT2143" s="574"/>
      <c r="AU2143" s="574"/>
      <c r="AV2143" s="574"/>
      <c r="AW2143" s="574"/>
      <c r="AX2143" s="574"/>
      <c r="AY2143" s="574"/>
      <c r="AZ2143" s="574"/>
      <c r="BA2143" s="574"/>
      <c r="BB2143" s="574"/>
      <c r="BC2143" s="574"/>
      <c r="BD2143" s="574"/>
      <c r="BE2143" s="574"/>
      <c r="BF2143" s="574"/>
      <c r="BG2143" s="574"/>
      <c r="BH2143" s="574"/>
      <c r="BI2143" s="574"/>
      <c r="BJ2143" s="574"/>
      <c r="BK2143" s="574"/>
      <c r="BL2143" s="574"/>
      <c r="BM2143" s="574"/>
      <c r="BN2143" s="574"/>
      <c r="BO2143" s="574"/>
      <c r="BP2143" s="574"/>
      <c r="BQ2143" s="574"/>
      <c r="BR2143" s="574"/>
      <c r="BS2143" s="574"/>
      <c r="BT2143" s="574"/>
      <c r="BU2143" s="574"/>
      <c r="BV2143" s="574"/>
      <c r="BW2143" s="574"/>
      <c r="BX2143" s="574"/>
      <c r="BY2143" s="574"/>
      <c r="BZ2143" s="574"/>
      <c r="CA2143" s="574"/>
      <c r="CB2143" s="574"/>
      <c r="CC2143" s="574"/>
      <c r="CD2143" s="574"/>
      <c r="CE2143" s="574"/>
      <c r="CF2143" s="574"/>
      <c r="CG2143" s="574"/>
      <c r="CH2143" s="574"/>
      <c r="CI2143" s="574"/>
      <c r="CJ2143" s="574"/>
      <c r="CK2143" s="574"/>
      <c r="CL2143" s="574"/>
      <c r="CM2143" s="574"/>
      <c r="CN2143" s="574"/>
      <c r="CO2143" s="574"/>
      <c r="CP2143" s="574"/>
      <c r="CQ2143" s="574"/>
      <c r="CR2143" s="574"/>
      <c r="CS2143" s="574"/>
      <c r="CT2143" s="574"/>
      <c r="CU2143" s="574"/>
      <c r="CV2143" s="574"/>
      <c r="CW2143" s="574"/>
      <c r="CX2143" s="574"/>
      <c r="CY2143" s="574"/>
      <c r="CZ2143" s="574"/>
      <c r="DA2143" s="574"/>
      <c r="DB2143" s="574"/>
      <c r="DC2143" s="574"/>
      <c r="DD2143" s="574"/>
      <c r="DE2143" s="574"/>
      <c r="DF2143" s="574"/>
      <c r="DG2143" s="574"/>
      <c r="DH2143" s="574"/>
      <c r="DI2143" s="574"/>
      <c r="DJ2143" s="574"/>
      <c r="DK2143" s="574"/>
      <c r="DL2143" s="574"/>
      <c r="DM2143" s="574"/>
      <c r="DN2143" s="574"/>
      <c r="DO2143" s="574"/>
      <c r="DP2143" s="574"/>
      <c r="DQ2143" s="574"/>
      <c r="DR2143" s="574"/>
      <c r="DS2143" s="574"/>
      <c r="DT2143" s="574"/>
      <c r="DU2143" s="574"/>
      <c r="DV2143" s="574"/>
      <c r="DW2143" s="574"/>
      <c r="DX2143" s="574"/>
      <c r="DY2143" s="574"/>
      <c r="DZ2143" s="574"/>
      <c r="EA2143" s="574"/>
      <c r="EB2143" s="574"/>
      <c r="EC2143" s="574"/>
      <c r="ED2143" s="574"/>
      <c r="EE2143" s="574"/>
      <c r="EF2143" s="574"/>
      <c r="EG2143" s="574"/>
      <c r="EH2143" s="574"/>
      <c r="EI2143" s="574"/>
      <c r="EJ2143" s="574"/>
      <c r="EK2143" s="574"/>
      <c r="EL2143" s="574"/>
      <c r="EM2143" s="574"/>
      <c r="EN2143" s="574"/>
      <c r="EO2143" s="574"/>
      <c r="EP2143" s="574"/>
      <c r="EQ2143" s="574"/>
      <c r="ER2143" s="574"/>
      <c r="ES2143" s="574"/>
      <c r="ET2143" s="574"/>
      <c r="EU2143" s="574"/>
      <c r="EV2143" s="574"/>
      <c r="EW2143" s="574"/>
      <c r="EX2143" s="574"/>
      <c r="EY2143" s="574"/>
      <c r="EZ2143" s="574"/>
      <c r="FA2143" s="574"/>
      <c r="FB2143" s="574"/>
      <c r="FC2143" s="574"/>
      <c r="FD2143" s="574"/>
      <c r="FE2143" s="574"/>
      <c r="FF2143" s="574"/>
      <c r="FG2143" s="574"/>
      <c r="FH2143" s="574"/>
      <c r="FI2143" s="574"/>
      <c r="FJ2143" s="574"/>
      <c r="FK2143" s="574"/>
      <c r="FL2143" s="574"/>
      <c r="FM2143" s="574"/>
      <c r="FN2143" s="574"/>
      <c r="FO2143" s="574"/>
      <c r="FP2143" s="574"/>
      <c r="FQ2143" s="574"/>
      <c r="FR2143" s="574"/>
      <c r="FS2143" s="574"/>
      <c r="FT2143" s="574"/>
      <c r="FU2143" s="574"/>
      <c r="FV2143" s="574"/>
      <c r="FW2143" s="574"/>
      <c r="FX2143" s="574"/>
      <c r="FY2143" s="574"/>
      <c r="FZ2143" s="574"/>
      <c r="GA2143" s="574"/>
      <c r="GB2143" s="574"/>
      <c r="GC2143" s="574"/>
      <c r="GD2143" s="574"/>
      <c r="GE2143" s="574"/>
      <c r="GF2143" s="574"/>
      <c r="GG2143" s="574"/>
      <c r="GH2143" s="574"/>
      <c r="GI2143" s="574"/>
      <c r="GJ2143" s="574"/>
      <c r="GK2143" s="574"/>
      <c r="GL2143" s="574"/>
      <c r="GM2143" s="574"/>
      <c r="GN2143" s="574"/>
      <c r="GO2143" s="574"/>
      <c r="GP2143" s="574"/>
      <c r="GQ2143" s="574"/>
      <c r="GR2143" s="574"/>
      <c r="GS2143" s="574"/>
      <c r="GT2143" s="574"/>
      <c r="GU2143" s="574"/>
      <c r="GV2143" s="574"/>
      <c r="GW2143" s="574"/>
      <c r="GX2143" s="574"/>
      <c r="GY2143" s="574"/>
      <c r="GZ2143" s="574"/>
      <c r="HA2143" s="574"/>
      <c r="HB2143" s="574"/>
      <c r="HC2143" s="574"/>
      <c r="HD2143" s="574"/>
      <c r="HE2143" s="574"/>
      <c r="HF2143" s="574"/>
      <c r="HG2143" s="574"/>
      <c r="HH2143" s="574"/>
      <c r="HI2143" s="574"/>
      <c r="HJ2143" s="574"/>
      <c r="HK2143" s="574"/>
      <c r="HL2143" s="574"/>
      <c r="HM2143" s="574"/>
      <c r="HN2143" s="574"/>
      <c r="HO2143" s="574"/>
      <c r="HP2143" s="574"/>
      <c r="HQ2143" s="574"/>
      <c r="HR2143" s="574"/>
      <c r="HS2143" s="574"/>
      <c r="HT2143" s="574"/>
      <c r="HU2143" s="574"/>
      <c r="HV2143" s="574"/>
      <c r="HW2143" s="574"/>
      <c r="HX2143" s="574"/>
      <c r="HY2143" s="574"/>
      <c r="HZ2143" s="574"/>
      <c r="IA2143" s="574"/>
      <c r="IB2143" s="574"/>
      <c r="IC2143" s="574"/>
      <c r="ID2143" s="574"/>
      <c r="IE2143" s="574"/>
      <c r="IF2143" s="574"/>
      <c r="IG2143" s="574"/>
      <c r="IH2143" s="574"/>
    </row>
    <row r="2144" spans="1:242" hidden="1" x14ac:dyDescent="0.25">
      <c r="B2144" s="266">
        <v>437</v>
      </c>
      <c r="C2144" s="216">
        <v>44138</v>
      </c>
      <c r="D2144" s="206" t="s">
        <v>4231</v>
      </c>
      <c r="E2144" s="206" t="s">
        <v>4255</v>
      </c>
      <c r="F2144" s="206" t="s">
        <v>4256</v>
      </c>
      <c r="G2144" s="208" t="s">
        <v>681</v>
      </c>
      <c r="H2144" s="285"/>
      <c r="I2144" s="209">
        <v>256000</v>
      </c>
      <c r="J2144" s="434">
        <f t="shared" si="36"/>
        <v>21424500</v>
      </c>
      <c r="K2144" s="212" t="s">
        <v>4278</v>
      </c>
    </row>
    <row r="2145" spans="2:11" s="511" customFormat="1" hidden="1" x14ac:dyDescent="0.25">
      <c r="B2145" s="266">
        <v>438</v>
      </c>
      <c r="C2145" s="216">
        <v>44138</v>
      </c>
      <c r="D2145" s="206" t="s">
        <v>4232</v>
      </c>
      <c r="E2145" s="206"/>
      <c r="F2145" s="206" t="s">
        <v>4257</v>
      </c>
      <c r="G2145" s="208" t="s">
        <v>787</v>
      </c>
      <c r="H2145" s="285"/>
      <c r="I2145" s="210">
        <v>667901</v>
      </c>
      <c r="J2145" s="434">
        <f t="shared" si="36"/>
        <v>20756599</v>
      </c>
      <c r="K2145" s="212" t="s">
        <v>3267</v>
      </c>
    </row>
    <row r="2146" spans="2:11" s="511" customFormat="1" hidden="1" x14ac:dyDescent="0.25">
      <c r="B2146" s="266">
        <v>439</v>
      </c>
      <c r="C2146" s="216">
        <v>44138</v>
      </c>
      <c r="D2146" s="206" t="s">
        <v>4233</v>
      </c>
      <c r="E2146" s="206"/>
      <c r="F2146" s="206" t="s">
        <v>4258</v>
      </c>
      <c r="G2146" s="208" t="s">
        <v>3138</v>
      </c>
      <c r="H2146" s="285"/>
      <c r="I2146" s="210">
        <v>1512000</v>
      </c>
      <c r="J2146" s="434">
        <f t="shared" si="36"/>
        <v>19244599</v>
      </c>
      <c r="K2146" s="212" t="s">
        <v>3267</v>
      </c>
    </row>
    <row r="2147" spans="2:11" s="511" customFormat="1" hidden="1" x14ac:dyDescent="0.25">
      <c r="B2147" s="266">
        <v>440</v>
      </c>
      <c r="C2147" s="216">
        <v>44138</v>
      </c>
      <c r="D2147" s="206" t="s">
        <v>4234</v>
      </c>
      <c r="E2147" s="206"/>
      <c r="F2147" s="206" t="s">
        <v>4259</v>
      </c>
      <c r="G2147" s="208" t="s">
        <v>2320</v>
      </c>
      <c r="H2147" s="285"/>
      <c r="I2147" s="210">
        <v>1355000</v>
      </c>
      <c r="J2147" s="434">
        <f t="shared" si="36"/>
        <v>17889599</v>
      </c>
      <c r="K2147" s="212" t="s">
        <v>3267</v>
      </c>
    </row>
    <row r="2148" spans="2:11" s="511" customFormat="1" hidden="1" x14ac:dyDescent="0.25">
      <c r="B2148" s="266">
        <v>441</v>
      </c>
      <c r="C2148" s="216">
        <v>44139</v>
      </c>
      <c r="D2148" s="206" t="s">
        <v>4235</v>
      </c>
      <c r="E2148" s="206"/>
      <c r="F2148" s="206" t="s">
        <v>4260</v>
      </c>
      <c r="G2148" s="208" t="s">
        <v>343</v>
      </c>
      <c r="H2148" s="285"/>
      <c r="I2148" s="210">
        <v>1015000</v>
      </c>
      <c r="J2148" s="434">
        <f t="shared" si="36"/>
        <v>16874599</v>
      </c>
      <c r="K2148" s="212" t="s">
        <v>3267</v>
      </c>
    </row>
    <row r="2149" spans="2:11" s="511" customFormat="1" hidden="1" x14ac:dyDescent="0.25">
      <c r="B2149" s="266">
        <v>442</v>
      </c>
      <c r="C2149" s="216">
        <v>44139</v>
      </c>
      <c r="D2149" s="206" t="s">
        <v>4244</v>
      </c>
      <c r="E2149" s="206" t="s">
        <v>4261</v>
      </c>
      <c r="F2149" s="206"/>
      <c r="G2149" s="208" t="s">
        <v>787</v>
      </c>
      <c r="H2149" s="285"/>
      <c r="I2149" s="475">
        <v>1500000</v>
      </c>
      <c r="J2149" s="434">
        <f t="shared" si="36"/>
        <v>15374599</v>
      </c>
      <c r="K2149" s="212" t="s">
        <v>4309</v>
      </c>
    </row>
    <row r="2150" spans="2:11" s="511" customFormat="1" hidden="1" x14ac:dyDescent="0.25">
      <c r="B2150" s="266">
        <v>443</v>
      </c>
      <c r="C2150" s="216">
        <v>44141</v>
      </c>
      <c r="D2150" s="206" t="s">
        <v>4236</v>
      </c>
      <c r="E2150" s="206"/>
      <c r="F2150" s="206" t="s">
        <v>4262</v>
      </c>
      <c r="G2150" s="208" t="s">
        <v>2891</v>
      </c>
      <c r="H2150" s="285"/>
      <c r="I2150" s="210">
        <v>1094560</v>
      </c>
      <c r="J2150" s="434">
        <f t="shared" si="36"/>
        <v>14280039</v>
      </c>
      <c r="K2150" s="212" t="s">
        <v>3267</v>
      </c>
    </row>
    <row r="2151" spans="2:11" s="511" customFormat="1" hidden="1" x14ac:dyDescent="0.25">
      <c r="B2151" s="266">
        <v>444</v>
      </c>
      <c r="C2151" s="216">
        <v>44141</v>
      </c>
      <c r="D2151" s="206" t="s">
        <v>4237</v>
      </c>
      <c r="E2151" s="206"/>
      <c r="F2151" s="206" t="s">
        <v>4265</v>
      </c>
      <c r="G2151" s="208" t="s">
        <v>1816</v>
      </c>
      <c r="H2151" s="285"/>
      <c r="I2151" s="210">
        <v>1355000</v>
      </c>
      <c r="J2151" s="434">
        <f t="shared" si="36"/>
        <v>12925039</v>
      </c>
      <c r="K2151" s="212" t="s">
        <v>3267</v>
      </c>
    </row>
    <row r="2152" spans="2:11" s="511" customFormat="1" hidden="1" x14ac:dyDescent="0.25">
      <c r="B2152" s="266">
        <v>445</v>
      </c>
      <c r="C2152" s="216">
        <v>44141</v>
      </c>
      <c r="D2152" s="206" t="s">
        <v>4253</v>
      </c>
      <c r="E2152" s="206"/>
      <c r="F2152" s="206"/>
      <c r="G2152" s="208" t="s">
        <v>2262</v>
      </c>
      <c r="H2152" s="313">
        <v>1000000</v>
      </c>
      <c r="I2152" s="210"/>
      <c r="J2152" s="434">
        <f t="shared" si="36"/>
        <v>13925039</v>
      </c>
      <c r="K2152" s="212" t="s">
        <v>4279</v>
      </c>
    </row>
    <row r="2153" spans="2:11" s="511" customFormat="1" hidden="1" x14ac:dyDescent="0.25">
      <c r="B2153" s="266">
        <v>446</v>
      </c>
      <c r="C2153" s="216">
        <v>44141</v>
      </c>
      <c r="D2153" s="206" t="s">
        <v>4263</v>
      </c>
      <c r="E2153" s="206"/>
      <c r="F2153" s="206" t="s">
        <v>4251</v>
      </c>
      <c r="G2153" s="208" t="s">
        <v>2262</v>
      </c>
      <c r="H2153" s="285"/>
      <c r="I2153" s="210">
        <v>822063</v>
      </c>
      <c r="J2153" s="434">
        <f t="shared" si="36"/>
        <v>13102976</v>
      </c>
      <c r="K2153" s="212" t="s">
        <v>3267</v>
      </c>
    </row>
    <row r="2154" spans="2:11" s="511" customFormat="1" hidden="1" x14ac:dyDescent="0.25">
      <c r="B2154" s="266">
        <v>447</v>
      </c>
      <c r="C2154" s="216">
        <v>44141</v>
      </c>
      <c r="D2154" s="206" t="s">
        <v>4254</v>
      </c>
      <c r="E2154" s="206"/>
      <c r="F2154" s="206"/>
      <c r="G2154" s="208" t="s">
        <v>559</v>
      </c>
      <c r="H2154" s="313">
        <v>150000</v>
      </c>
      <c r="I2154" s="210"/>
      <c r="J2154" s="434">
        <f t="shared" si="36"/>
        <v>13252976</v>
      </c>
      <c r="K2154" s="212" t="s">
        <v>4280</v>
      </c>
    </row>
    <row r="2155" spans="2:11" s="511" customFormat="1" hidden="1" x14ac:dyDescent="0.25">
      <c r="B2155" s="266">
        <v>448</v>
      </c>
      <c r="C2155" s="216">
        <v>44141</v>
      </c>
      <c r="D2155" s="206" t="s">
        <v>4264</v>
      </c>
      <c r="E2155" s="206"/>
      <c r="F2155" s="206" t="s">
        <v>4252</v>
      </c>
      <c r="G2155" s="208" t="s">
        <v>559</v>
      </c>
      <c r="H2155" s="285"/>
      <c r="I2155" s="210">
        <v>106000</v>
      </c>
      <c r="J2155" s="434">
        <f t="shared" si="36"/>
        <v>13146976</v>
      </c>
      <c r="K2155" s="212" t="s">
        <v>3267</v>
      </c>
    </row>
    <row r="2156" spans="2:11" s="511" customFormat="1" hidden="1" x14ac:dyDescent="0.25">
      <c r="B2156" s="266">
        <v>449</v>
      </c>
      <c r="C2156" s="216">
        <v>44141</v>
      </c>
      <c r="D2156" s="206" t="s">
        <v>4245</v>
      </c>
      <c r="E2156" s="206" t="s">
        <v>4268</v>
      </c>
      <c r="F2156" s="206"/>
      <c r="G2156" s="208" t="s">
        <v>561</v>
      </c>
      <c r="H2156" s="285"/>
      <c r="I2156" s="497">
        <v>647500</v>
      </c>
      <c r="J2156" s="434">
        <f t="shared" si="36"/>
        <v>12499476</v>
      </c>
      <c r="K2156" s="212" t="s">
        <v>4398</v>
      </c>
    </row>
    <row r="2157" spans="2:11" s="511" customFormat="1" hidden="1" x14ac:dyDescent="0.25">
      <c r="B2157" s="266">
        <v>450</v>
      </c>
      <c r="C2157" s="216">
        <v>44141</v>
      </c>
      <c r="D2157" s="206" t="s">
        <v>4246</v>
      </c>
      <c r="E2157" s="206" t="s">
        <v>4269</v>
      </c>
      <c r="F2157" s="206"/>
      <c r="G2157" s="208" t="s">
        <v>4277</v>
      </c>
      <c r="H2157" s="285"/>
      <c r="I2157" s="209">
        <v>320000</v>
      </c>
      <c r="J2157" s="434">
        <f t="shared" si="36"/>
        <v>12179476</v>
      </c>
      <c r="K2157" s="212" t="s">
        <v>4281</v>
      </c>
    </row>
    <row r="2158" spans="2:11" s="511" customFormat="1" hidden="1" x14ac:dyDescent="0.25">
      <c r="B2158" s="266">
        <v>451</v>
      </c>
      <c r="C2158" s="216">
        <v>44142</v>
      </c>
      <c r="D2158" s="206" t="s">
        <v>4247</v>
      </c>
      <c r="E2158" s="206"/>
      <c r="F2158" s="206"/>
      <c r="G2158" s="208" t="s">
        <v>681</v>
      </c>
      <c r="H2158" s="313">
        <v>256000</v>
      </c>
      <c r="I2158" s="210"/>
      <c r="J2158" s="434">
        <f t="shared" si="36"/>
        <v>12435476</v>
      </c>
      <c r="K2158" s="212" t="s">
        <v>4282</v>
      </c>
    </row>
    <row r="2159" spans="2:11" s="511" customFormat="1" hidden="1" x14ac:dyDescent="0.25">
      <c r="B2159" s="266">
        <v>452</v>
      </c>
      <c r="C2159" s="216">
        <v>44142</v>
      </c>
      <c r="D2159" s="206" t="s">
        <v>4248</v>
      </c>
      <c r="E2159" s="206"/>
      <c r="F2159" s="206" t="s">
        <v>4256</v>
      </c>
      <c r="G2159" s="208" t="s">
        <v>681</v>
      </c>
      <c r="H2159" s="285"/>
      <c r="I2159" s="210">
        <v>256000</v>
      </c>
      <c r="J2159" s="434">
        <f t="shared" si="36"/>
        <v>12179476</v>
      </c>
      <c r="K2159" s="212" t="s">
        <v>3267</v>
      </c>
    </row>
    <row r="2160" spans="2:11" s="511" customFormat="1" hidden="1" x14ac:dyDescent="0.25">
      <c r="B2160" s="266">
        <v>453</v>
      </c>
      <c r="C2160" s="216">
        <v>44141</v>
      </c>
      <c r="D2160" s="206" t="s">
        <v>4238</v>
      </c>
      <c r="E2160" s="206"/>
      <c r="F2160" s="206" t="s">
        <v>4270</v>
      </c>
      <c r="G2160" s="208" t="s">
        <v>3135</v>
      </c>
      <c r="H2160" s="285"/>
      <c r="I2160" s="210">
        <v>308000</v>
      </c>
      <c r="J2160" s="434">
        <f t="shared" si="36"/>
        <v>11871476</v>
      </c>
      <c r="K2160" s="212" t="s">
        <v>3267</v>
      </c>
    </row>
    <row r="2161" spans="1:242" hidden="1" x14ac:dyDescent="0.25">
      <c r="B2161" s="266">
        <v>454</v>
      </c>
      <c r="C2161" s="207">
        <v>44142</v>
      </c>
      <c r="D2161" s="206" t="s">
        <v>4266</v>
      </c>
      <c r="E2161" s="206"/>
      <c r="F2161" s="206"/>
      <c r="G2161" s="208" t="s">
        <v>4277</v>
      </c>
      <c r="H2161" s="313">
        <v>320000</v>
      </c>
      <c r="I2161" s="210"/>
      <c r="J2161" s="434">
        <f t="shared" si="36"/>
        <v>12191476</v>
      </c>
      <c r="K2161" s="212" t="s">
        <v>4281</v>
      </c>
    </row>
    <row r="2162" spans="1:242" hidden="1" x14ac:dyDescent="0.25">
      <c r="B2162" s="266">
        <v>455</v>
      </c>
      <c r="C2162" s="207">
        <v>44142</v>
      </c>
      <c r="D2162" s="206" t="s">
        <v>4267</v>
      </c>
      <c r="E2162" s="206"/>
      <c r="F2162" s="206" t="s">
        <v>4271</v>
      </c>
      <c r="G2162" s="208" t="s">
        <v>4277</v>
      </c>
      <c r="H2162" s="285"/>
      <c r="I2162" s="210">
        <v>320000</v>
      </c>
      <c r="J2162" s="434">
        <f t="shared" si="36"/>
        <v>11871476</v>
      </c>
      <c r="K2162" s="212" t="s">
        <v>3267</v>
      </c>
    </row>
    <row r="2163" spans="1:242" hidden="1" x14ac:dyDescent="0.25">
      <c r="B2163" s="266">
        <v>456</v>
      </c>
      <c r="C2163" s="207">
        <v>44142</v>
      </c>
      <c r="D2163" s="206" t="s">
        <v>4239</v>
      </c>
      <c r="E2163" s="206"/>
      <c r="F2163" s="206" t="s">
        <v>4272</v>
      </c>
      <c r="G2163" s="208" t="s">
        <v>1885</v>
      </c>
      <c r="H2163" s="285"/>
      <c r="I2163" s="210">
        <v>65500</v>
      </c>
      <c r="J2163" s="434">
        <f t="shared" si="36"/>
        <v>11805976</v>
      </c>
      <c r="K2163" s="212" t="s">
        <v>3267</v>
      </c>
    </row>
    <row r="2164" spans="1:242" hidden="1" x14ac:dyDescent="0.25">
      <c r="B2164" s="266">
        <v>457</v>
      </c>
      <c r="C2164" s="207">
        <v>44142</v>
      </c>
      <c r="D2164" s="206" t="s">
        <v>4240</v>
      </c>
      <c r="E2164" s="206"/>
      <c r="F2164" s="206" t="s">
        <v>4273</v>
      </c>
      <c r="G2164" s="208" t="s">
        <v>1885</v>
      </c>
      <c r="H2164" s="285"/>
      <c r="I2164" s="210">
        <v>101600</v>
      </c>
      <c r="J2164" s="434">
        <f t="shared" si="36"/>
        <v>11704376</v>
      </c>
      <c r="K2164" s="212" t="s">
        <v>3267</v>
      </c>
    </row>
    <row r="2165" spans="1:242" hidden="1" x14ac:dyDescent="0.25">
      <c r="B2165" s="266">
        <v>458</v>
      </c>
      <c r="C2165" s="207">
        <v>44142</v>
      </c>
      <c r="D2165" s="206" t="s">
        <v>4241</v>
      </c>
      <c r="E2165" s="206"/>
      <c r="F2165" s="206" t="s">
        <v>4274</v>
      </c>
      <c r="G2165" s="208" t="s">
        <v>1885</v>
      </c>
      <c r="H2165" s="285"/>
      <c r="I2165" s="210">
        <v>19800</v>
      </c>
      <c r="J2165" s="434">
        <f t="shared" si="36"/>
        <v>11684576</v>
      </c>
      <c r="K2165" s="212" t="s">
        <v>3267</v>
      </c>
    </row>
    <row r="2166" spans="1:242" hidden="1" x14ac:dyDescent="0.25">
      <c r="B2166" s="266">
        <v>459</v>
      </c>
      <c r="C2166" s="207">
        <v>44142</v>
      </c>
      <c r="D2166" s="206" t="s">
        <v>4242</v>
      </c>
      <c r="E2166" s="206"/>
      <c r="F2166" s="206" t="s">
        <v>4275</v>
      </c>
      <c r="G2166" s="208" t="s">
        <v>1885</v>
      </c>
      <c r="H2166" s="285"/>
      <c r="I2166" s="210">
        <v>88500</v>
      </c>
      <c r="J2166" s="434">
        <f t="shared" si="36"/>
        <v>11596076</v>
      </c>
      <c r="K2166" s="212" t="s">
        <v>3267</v>
      </c>
    </row>
    <row r="2167" spans="1:242" hidden="1" x14ac:dyDescent="0.25">
      <c r="B2167" s="266">
        <v>460</v>
      </c>
      <c r="C2167" s="207">
        <v>44142</v>
      </c>
      <c r="D2167" s="206" t="s">
        <v>4243</v>
      </c>
      <c r="E2167" s="206"/>
      <c r="F2167" s="206" t="s">
        <v>4276</v>
      </c>
      <c r="G2167" s="208" t="s">
        <v>1885</v>
      </c>
      <c r="H2167" s="285"/>
      <c r="I2167" s="210">
        <v>81500</v>
      </c>
      <c r="J2167" s="434">
        <f t="shared" si="36"/>
        <v>11514576</v>
      </c>
      <c r="K2167" s="212" t="s">
        <v>3267</v>
      </c>
    </row>
    <row r="2168" spans="1:242" s="566" customFormat="1" hidden="1" x14ac:dyDescent="0.25">
      <c r="A2168" s="488"/>
      <c r="B2168" s="491">
        <v>461</v>
      </c>
      <c r="C2168" s="428">
        <v>44144</v>
      </c>
      <c r="D2168" s="429" t="s">
        <v>4283</v>
      </c>
      <c r="E2168" s="429"/>
      <c r="F2168" s="429"/>
      <c r="G2168" s="430"/>
      <c r="H2168" s="427">
        <v>9168424</v>
      </c>
      <c r="I2168" s="431"/>
      <c r="J2168" s="434">
        <f t="shared" si="36"/>
        <v>20683000</v>
      </c>
      <c r="K2168" s="446" t="s">
        <v>3695</v>
      </c>
      <c r="L2168" s="530"/>
      <c r="M2168" s="488"/>
      <c r="N2168" s="530"/>
      <c r="O2168" s="530"/>
      <c r="P2168" s="530"/>
      <c r="Q2168" s="530"/>
      <c r="R2168" s="530"/>
      <c r="S2168" s="530"/>
      <c r="T2168" s="530"/>
      <c r="U2168" s="530"/>
      <c r="V2168" s="530"/>
      <c r="W2168" s="530"/>
      <c r="X2168" s="530"/>
      <c r="Y2168" s="530"/>
      <c r="Z2168" s="530"/>
      <c r="AA2168" s="530"/>
      <c r="AB2168" s="530"/>
      <c r="AC2168" s="530"/>
      <c r="AD2168" s="530"/>
      <c r="AE2168" s="530"/>
      <c r="AF2168" s="530"/>
      <c r="AG2168" s="530"/>
      <c r="AH2168" s="530"/>
      <c r="AI2168" s="530"/>
      <c r="AJ2168" s="488"/>
      <c r="AK2168" s="488"/>
      <c r="AL2168" s="488"/>
      <c r="AM2168" s="488"/>
      <c r="AN2168" s="488"/>
      <c r="AO2168" s="488"/>
      <c r="AP2168" s="488"/>
      <c r="AQ2168" s="488"/>
      <c r="AR2168" s="488"/>
      <c r="AS2168" s="488"/>
      <c r="AT2168" s="488"/>
      <c r="AU2168" s="488"/>
      <c r="AV2168" s="488"/>
      <c r="AW2168" s="488"/>
      <c r="AX2168" s="488"/>
      <c r="AY2168" s="488"/>
      <c r="AZ2168" s="488"/>
      <c r="BA2168" s="488"/>
      <c r="BB2168" s="488"/>
      <c r="BC2168" s="488"/>
      <c r="BD2168" s="488"/>
      <c r="BE2168" s="488"/>
      <c r="BF2168" s="488"/>
      <c r="BG2168" s="488"/>
      <c r="BH2168" s="488"/>
      <c r="BI2168" s="488"/>
      <c r="BJ2168" s="488"/>
      <c r="BK2168" s="488"/>
      <c r="BL2168" s="488"/>
      <c r="BM2168" s="488"/>
      <c r="BN2168" s="488"/>
      <c r="BO2168" s="488"/>
      <c r="BP2168" s="488"/>
      <c r="BQ2168" s="488"/>
      <c r="BR2168" s="488"/>
      <c r="BS2168" s="488"/>
      <c r="BT2168" s="488"/>
      <c r="BU2168" s="488"/>
      <c r="BV2168" s="488"/>
      <c r="BW2168" s="488"/>
      <c r="BX2168" s="488"/>
      <c r="BY2168" s="488"/>
      <c r="BZ2168" s="488"/>
      <c r="CA2168" s="488"/>
      <c r="CB2168" s="488"/>
      <c r="CC2168" s="488"/>
      <c r="CD2168" s="488"/>
      <c r="CE2168" s="488"/>
      <c r="CF2168" s="488"/>
      <c r="CG2168" s="488"/>
      <c r="CH2168" s="488"/>
      <c r="CI2168" s="488"/>
      <c r="CJ2168" s="488"/>
      <c r="CK2168" s="488"/>
      <c r="CL2168" s="488"/>
      <c r="CM2168" s="488"/>
      <c r="CN2168" s="488"/>
      <c r="CO2168" s="488"/>
      <c r="CP2168" s="488"/>
      <c r="CQ2168" s="488"/>
      <c r="CR2168" s="488"/>
      <c r="CS2168" s="488"/>
      <c r="CT2168" s="488"/>
      <c r="CU2168" s="488"/>
      <c r="CV2168" s="488"/>
      <c r="CW2168" s="488"/>
      <c r="CX2168" s="488"/>
      <c r="CY2168" s="488"/>
      <c r="CZ2168" s="488"/>
      <c r="DA2168" s="488"/>
      <c r="DB2168" s="488"/>
      <c r="DC2168" s="488"/>
      <c r="DD2168" s="488"/>
      <c r="DE2168" s="488"/>
      <c r="DF2168" s="488"/>
      <c r="DG2168" s="488"/>
      <c r="DH2168" s="488"/>
      <c r="DI2168" s="488"/>
      <c r="DJ2168" s="488"/>
      <c r="DK2168" s="488"/>
      <c r="DL2168" s="488"/>
      <c r="DM2168" s="488"/>
      <c r="DN2168" s="488"/>
      <c r="DO2168" s="488"/>
      <c r="DP2168" s="488"/>
      <c r="DQ2168" s="488"/>
      <c r="DR2168" s="488"/>
      <c r="DS2168" s="488"/>
      <c r="DT2168" s="488"/>
      <c r="DU2168" s="488"/>
      <c r="DV2168" s="488"/>
      <c r="DW2168" s="488"/>
      <c r="DX2168" s="488"/>
      <c r="DY2168" s="488"/>
      <c r="DZ2168" s="488"/>
      <c r="EA2168" s="488"/>
      <c r="EB2168" s="488"/>
      <c r="EC2168" s="488"/>
      <c r="ED2168" s="488"/>
      <c r="EE2168" s="488"/>
      <c r="EF2168" s="488"/>
      <c r="EG2168" s="488"/>
      <c r="EH2168" s="488"/>
      <c r="EI2168" s="488"/>
      <c r="EJ2168" s="488"/>
      <c r="EK2168" s="488"/>
      <c r="EL2168" s="488"/>
      <c r="EM2168" s="488"/>
      <c r="EN2168" s="488"/>
      <c r="EO2168" s="488"/>
      <c r="EP2168" s="488"/>
      <c r="EQ2168" s="488"/>
      <c r="ER2168" s="488"/>
      <c r="ES2168" s="488"/>
      <c r="ET2168" s="488"/>
      <c r="EU2168" s="488"/>
      <c r="EV2168" s="488"/>
      <c r="EW2168" s="488"/>
      <c r="EX2168" s="488"/>
      <c r="EY2168" s="488"/>
      <c r="EZ2168" s="488"/>
      <c r="FA2168" s="488"/>
      <c r="FB2168" s="488"/>
      <c r="FC2168" s="488"/>
      <c r="FD2168" s="488"/>
      <c r="FE2168" s="488"/>
      <c r="FF2168" s="488"/>
      <c r="FG2168" s="488"/>
      <c r="FH2168" s="488"/>
      <c r="FI2168" s="488"/>
      <c r="FJ2168" s="488"/>
      <c r="FK2168" s="488"/>
      <c r="FL2168" s="488"/>
      <c r="FM2168" s="488"/>
      <c r="FN2168" s="488"/>
      <c r="FO2168" s="488"/>
      <c r="FP2168" s="488"/>
      <c r="FQ2168" s="488"/>
      <c r="FR2168" s="488"/>
      <c r="FS2168" s="488"/>
      <c r="FT2168" s="488"/>
      <c r="FU2168" s="488"/>
      <c r="FV2168" s="488"/>
      <c r="FW2168" s="488"/>
      <c r="FX2168" s="488"/>
      <c r="FY2168" s="488"/>
      <c r="FZ2168" s="488"/>
      <c r="GA2168" s="488"/>
      <c r="GB2168" s="488"/>
      <c r="GC2168" s="488"/>
      <c r="GD2168" s="488"/>
      <c r="GE2168" s="488"/>
      <c r="GF2168" s="488"/>
      <c r="GG2168" s="488"/>
      <c r="GH2168" s="488"/>
      <c r="GI2168" s="488"/>
      <c r="GJ2168" s="488"/>
      <c r="GK2168" s="488"/>
      <c r="GL2168" s="488"/>
      <c r="GM2168" s="488"/>
      <c r="GN2168" s="488"/>
      <c r="GO2168" s="488"/>
      <c r="GP2168" s="488"/>
      <c r="GQ2168" s="488"/>
      <c r="GR2168" s="488"/>
      <c r="GS2168" s="488"/>
      <c r="GT2168" s="488"/>
      <c r="GU2168" s="488"/>
      <c r="GV2168" s="488"/>
      <c r="GW2168" s="488"/>
      <c r="GX2168" s="488"/>
      <c r="GY2168" s="488"/>
      <c r="GZ2168" s="488"/>
      <c r="HA2168" s="488"/>
      <c r="HB2168" s="488"/>
      <c r="HC2168" s="488"/>
      <c r="HD2168" s="488"/>
      <c r="HE2168" s="488"/>
      <c r="HF2168" s="488"/>
      <c r="HG2168" s="488"/>
      <c r="HH2168" s="488"/>
      <c r="HI2168" s="488"/>
      <c r="HJ2168" s="488"/>
      <c r="HK2168" s="488"/>
      <c r="HL2168" s="488"/>
      <c r="HM2168" s="488"/>
      <c r="HN2168" s="488"/>
      <c r="HO2168" s="488"/>
      <c r="HP2168" s="488"/>
      <c r="HQ2168" s="488"/>
      <c r="HR2168" s="488"/>
      <c r="HS2168" s="488"/>
      <c r="HT2168" s="488"/>
      <c r="HU2168" s="488"/>
      <c r="HV2168" s="488"/>
      <c r="HW2168" s="488"/>
      <c r="HX2168" s="488"/>
      <c r="HY2168" s="488"/>
      <c r="HZ2168" s="488"/>
      <c r="IA2168" s="488"/>
      <c r="IB2168" s="488"/>
      <c r="IC2168" s="488"/>
      <c r="ID2168" s="488"/>
      <c r="IE2168" s="488"/>
      <c r="IF2168" s="488"/>
      <c r="IG2168" s="488"/>
      <c r="IH2168" s="488"/>
    </row>
    <row r="2169" spans="1:242" hidden="1" x14ac:dyDescent="0.25">
      <c r="B2169" s="266">
        <v>462</v>
      </c>
      <c r="C2169" s="207">
        <v>44144</v>
      </c>
      <c r="D2169" s="206" t="s">
        <v>4284</v>
      </c>
      <c r="E2169" s="206"/>
      <c r="F2169" s="206" t="s">
        <v>4307</v>
      </c>
      <c r="G2169" s="208" t="s">
        <v>2302</v>
      </c>
      <c r="H2169" s="285"/>
      <c r="I2169" s="210">
        <v>188557</v>
      </c>
      <c r="J2169" s="434">
        <f t="shared" si="36"/>
        <v>20494443</v>
      </c>
      <c r="K2169" s="441" t="s">
        <v>3267</v>
      </c>
    </row>
    <row r="2170" spans="1:242" hidden="1" x14ac:dyDescent="0.25">
      <c r="B2170" s="266">
        <v>463</v>
      </c>
      <c r="C2170" s="207">
        <v>44144</v>
      </c>
      <c r="D2170" s="206" t="s">
        <v>4287</v>
      </c>
      <c r="E2170" s="206" t="s">
        <v>4261</v>
      </c>
      <c r="F2170" s="206" t="s">
        <v>4308</v>
      </c>
      <c r="G2170" s="208" t="s">
        <v>787</v>
      </c>
      <c r="H2170" s="313">
        <v>1500000</v>
      </c>
      <c r="I2170" s="210"/>
      <c r="J2170" s="434">
        <f t="shared" si="36"/>
        <v>21994443</v>
      </c>
      <c r="K2170" s="441" t="s">
        <v>4310</v>
      </c>
    </row>
    <row r="2171" spans="1:242" hidden="1" x14ac:dyDescent="0.25">
      <c r="B2171" s="266">
        <v>464</v>
      </c>
      <c r="C2171" s="207">
        <v>44144</v>
      </c>
      <c r="D2171" s="206" t="s">
        <v>4286</v>
      </c>
      <c r="E2171" s="206"/>
      <c r="F2171" s="206" t="s">
        <v>4308</v>
      </c>
      <c r="G2171" s="208" t="s">
        <v>787</v>
      </c>
      <c r="H2171" s="285"/>
      <c r="I2171" s="210">
        <v>1373133</v>
      </c>
      <c r="J2171" s="434">
        <f t="shared" si="36"/>
        <v>20621310</v>
      </c>
      <c r="K2171" s="441" t="s">
        <v>3267</v>
      </c>
    </row>
    <row r="2172" spans="1:242" hidden="1" x14ac:dyDescent="0.25">
      <c r="B2172" s="266">
        <v>465</v>
      </c>
      <c r="C2172" s="207">
        <v>44144</v>
      </c>
      <c r="D2172" s="206" t="s">
        <v>4285</v>
      </c>
      <c r="E2172" s="206"/>
      <c r="F2172" s="206" t="s">
        <v>4311</v>
      </c>
      <c r="G2172" s="208" t="s">
        <v>787</v>
      </c>
      <c r="H2172" s="285"/>
      <c r="I2172" s="210">
        <v>1194849</v>
      </c>
      <c r="J2172" s="434">
        <f t="shared" si="36"/>
        <v>19426461</v>
      </c>
      <c r="K2172" s="441" t="s">
        <v>3267</v>
      </c>
    </row>
    <row r="2173" spans="1:242" hidden="1" x14ac:dyDescent="0.25">
      <c r="B2173" s="266">
        <v>466</v>
      </c>
      <c r="C2173" s="207">
        <v>44145</v>
      </c>
      <c r="D2173" s="206" t="s">
        <v>4288</v>
      </c>
      <c r="E2173" s="206"/>
      <c r="F2173" s="206" t="s">
        <v>4312</v>
      </c>
      <c r="G2173" s="208" t="s">
        <v>2875</v>
      </c>
      <c r="H2173" s="285"/>
      <c r="I2173" s="210">
        <v>43000</v>
      </c>
      <c r="J2173" s="434">
        <f t="shared" si="36"/>
        <v>19383461</v>
      </c>
      <c r="K2173" s="441" t="s">
        <v>3267</v>
      </c>
    </row>
    <row r="2174" spans="1:242" hidden="1" x14ac:dyDescent="0.25">
      <c r="B2174" s="266">
        <v>467</v>
      </c>
      <c r="C2174" s="207">
        <v>44145</v>
      </c>
      <c r="D2174" s="206" t="s">
        <v>4289</v>
      </c>
      <c r="E2174" s="206"/>
      <c r="F2174" s="206" t="s">
        <v>4313</v>
      </c>
      <c r="G2174" s="208" t="s">
        <v>954</v>
      </c>
      <c r="H2174" s="285"/>
      <c r="I2174" s="210">
        <v>695000</v>
      </c>
      <c r="J2174" s="434">
        <f t="shared" si="36"/>
        <v>18688461</v>
      </c>
      <c r="K2174" s="441" t="s">
        <v>3267</v>
      </c>
    </row>
    <row r="2175" spans="1:242" hidden="1" x14ac:dyDescent="0.25">
      <c r="B2175" s="266">
        <v>468</v>
      </c>
      <c r="C2175" s="207">
        <v>44145</v>
      </c>
      <c r="D2175" s="206" t="s">
        <v>4290</v>
      </c>
      <c r="E2175" s="206"/>
      <c r="F2175" s="206" t="s">
        <v>4314</v>
      </c>
      <c r="G2175" s="208" t="s">
        <v>2882</v>
      </c>
      <c r="H2175" s="285"/>
      <c r="I2175" s="210">
        <v>5531500</v>
      </c>
      <c r="J2175" s="434">
        <f t="shared" si="36"/>
        <v>13156961</v>
      </c>
      <c r="K2175" s="441" t="s">
        <v>3267</v>
      </c>
    </row>
    <row r="2176" spans="1:242" hidden="1" x14ac:dyDescent="0.25">
      <c r="B2176" s="266">
        <v>469</v>
      </c>
      <c r="C2176" s="207">
        <v>44145</v>
      </c>
      <c r="D2176" s="206" t="s">
        <v>4291</v>
      </c>
      <c r="E2176" s="206"/>
      <c r="F2176" s="206" t="s">
        <v>4315</v>
      </c>
      <c r="G2176" s="208" t="s">
        <v>4277</v>
      </c>
      <c r="H2176" s="285"/>
      <c r="I2176" s="210">
        <v>600000</v>
      </c>
      <c r="J2176" s="434">
        <f t="shared" si="36"/>
        <v>12556961</v>
      </c>
      <c r="K2176" s="441" t="s">
        <v>3267</v>
      </c>
    </row>
    <row r="2177" spans="1:242" hidden="1" x14ac:dyDescent="0.25">
      <c r="B2177" s="266">
        <v>470</v>
      </c>
      <c r="C2177" s="207">
        <v>44145</v>
      </c>
      <c r="D2177" s="206" t="s">
        <v>4292</v>
      </c>
      <c r="E2177" s="206"/>
      <c r="F2177" s="206" t="s">
        <v>4316</v>
      </c>
      <c r="G2177" s="208" t="s">
        <v>3138</v>
      </c>
      <c r="H2177" s="285"/>
      <c r="I2177" s="210">
        <v>826500</v>
      </c>
      <c r="J2177" s="434">
        <f t="shared" si="36"/>
        <v>11730461</v>
      </c>
      <c r="K2177" s="441" t="s">
        <v>3267</v>
      </c>
    </row>
    <row r="2178" spans="1:242" hidden="1" x14ac:dyDescent="0.25">
      <c r="B2178" s="266">
        <v>471</v>
      </c>
      <c r="C2178" s="207">
        <v>44146</v>
      </c>
      <c r="D2178" s="206" t="s">
        <v>4293</v>
      </c>
      <c r="E2178" s="206"/>
      <c r="F2178" s="206" t="s">
        <v>4317</v>
      </c>
      <c r="G2178" s="208" t="s">
        <v>2875</v>
      </c>
      <c r="H2178" s="285"/>
      <c r="I2178" s="210">
        <v>603700</v>
      </c>
      <c r="J2178" s="434">
        <f t="shared" si="36"/>
        <v>11126761</v>
      </c>
      <c r="K2178" s="441" t="s">
        <v>3267</v>
      </c>
    </row>
    <row r="2179" spans="1:242" hidden="1" x14ac:dyDescent="0.25">
      <c r="B2179" s="266">
        <v>472</v>
      </c>
      <c r="C2179" s="207">
        <v>44147</v>
      </c>
      <c r="D2179" s="206" t="s">
        <v>4294</v>
      </c>
      <c r="E2179" s="206"/>
      <c r="F2179" s="206" t="s">
        <v>4318</v>
      </c>
      <c r="G2179" s="208" t="s">
        <v>4218</v>
      </c>
      <c r="H2179" s="285"/>
      <c r="I2179" s="210">
        <v>5900000</v>
      </c>
      <c r="J2179" s="434">
        <f t="shared" si="36"/>
        <v>5226761</v>
      </c>
      <c r="K2179" s="441" t="s">
        <v>3267</v>
      </c>
    </row>
    <row r="2180" spans="1:242" hidden="1" x14ac:dyDescent="0.25">
      <c r="B2180" s="266">
        <v>473</v>
      </c>
      <c r="C2180" s="207">
        <v>44147</v>
      </c>
      <c r="D2180" s="206" t="s">
        <v>4295</v>
      </c>
      <c r="E2180" s="206"/>
      <c r="F2180" s="206" t="s">
        <v>4319</v>
      </c>
      <c r="G2180" s="208" t="s">
        <v>4331</v>
      </c>
      <c r="H2180" s="285"/>
      <c r="I2180" s="289">
        <v>550000</v>
      </c>
      <c r="J2180" s="434">
        <f t="shared" si="36"/>
        <v>4676761</v>
      </c>
      <c r="K2180" s="441" t="s">
        <v>3267</v>
      </c>
    </row>
    <row r="2181" spans="1:242" hidden="1" x14ac:dyDescent="0.25">
      <c r="B2181" s="266">
        <v>474</v>
      </c>
      <c r="C2181" s="207">
        <v>44147</v>
      </c>
      <c r="D2181" s="206" t="s">
        <v>4296</v>
      </c>
      <c r="E2181" s="206"/>
      <c r="F2181" s="206" t="s">
        <v>4320</v>
      </c>
      <c r="G2181" s="208" t="s">
        <v>2262</v>
      </c>
      <c r="H2181" s="285"/>
      <c r="I2181" s="210">
        <v>814477</v>
      </c>
      <c r="J2181" s="434">
        <f t="shared" si="36"/>
        <v>3862284</v>
      </c>
      <c r="K2181" s="441" t="s">
        <v>3267</v>
      </c>
    </row>
    <row r="2182" spans="1:242" hidden="1" x14ac:dyDescent="0.25">
      <c r="B2182" s="266">
        <v>475</v>
      </c>
      <c r="C2182" s="207">
        <v>44147</v>
      </c>
      <c r="D2182" s="206" t="s">
        <v>4297</v>
      </c>
      <c r="E2182" s="206"/>
      <c r="F2182" s="206" t="s">
        <v>4321</v>
      </c>
      <c r="G2182" s="208" t="s">
        <v>2320</v>
      </c>
      <c r="H2182" s="285"/>
      <c r="I2182" s="210">
        <v>150000</v>
      </c>
      <c r="J2182" s="434">
        <f t="shared" si="36"/>
        <v>3712284</v>
      </c>
      <c r="K2182" s="441" t="s">
        <v>3267</v>
      </c>
    </row>
    <row r="2183" spans="1:242" hidden="1" x14ac:dyDescent="0.25">
      <c r="B2183" s="266">
        <v>476</v>
      </c>
      <c r="C2183" s="207">
        <v>44148</v>
      </c>
      <c r="D2183" s="206" t="s">
        <v>4298</v>
      </c>
      <c r="E2183" s="206"/>
      <c r="F2183" s="206" t="s">
        <v>4322</v>
      </c>
      <c r="G2183" s="208" t="s">
        <v>1816</v>
      </c>
      <c r="H2183" s="285"/>
      <c r="I2183" s="210">
        <v>1117000</v>
      </c>
      <c r="J2183" s="434">
        <f t="shared" si="36"/>
        <v>2595284</v>
      </c>
      <c r="K2183" s="441" t="s">
        <v>3267</v>
      </c>
    </row>
    <row r="2184" spans="1:242" hidden="1" x14ac:dyDescent="0.25">
      <c r="B2184" s="266">
        <v>477</v>
      </c>
      <c r="C2184" s="207">
        <v>44149</v>
      </c>
      <c r="D2184" s="206" t="s">
        <v>4299</v>
      </c>
      <c r="E2184" s="206"/>
      <c r="F2184" s="206" t="s">
        <v>4323</v>
      </c>
      <c r="G2184" s="208" t="s">
        <v>343</v>
      </c>
      <c r="H2184" s="285"/>
      <c r="I2184" s="210">
        <v>299000</v>
      </c>
      <c r="J2184" s="434">
        <f t="shared" si="36"/>
        <v>2296284</v>
      </c>
      <c r="K2184" s="441" t="s">
        <v>3267</v>
      </c>
    </row>
    <row r="2185" spans="1:242" hidden="1" x14ac:dyDescent="0.25">
      <c r="B2185" s="266">
        <v>478</v>
      </c>
      <c r="C2185" s="207">
        <v>44149</v>
      </c>
      <c r="D2185" s="206" t="s">
        <v>4300</v>
      </c>
      <c r="E2185" s="206"/>
      <c r="F2185" s="206" t="s">
        <v>4324</v>
      </c>
      <c r="G2185" s="208" t="s">
        <v>787</v>
      </c>
      <c r="H2185" s="285"/>
      <c r="I2185" s="210">
        <v>761275</v>
      </c>
      <c r="J2185" s="434">
        <f t="shared" si="36"/>
        <v>1535009</v>
      </c>
      <c r="K2185" s="441" t="s">
        <v>3267</v>
      </c>
    </row>
    <row r="2186" spans="1:242" hidden="1" x14ac:dyDescent="0.25">
      <c r="B2186" s="266">
        <v>479</v>
      </c>
      <c r="C2186" s="207">
        <v>44149</v>
      </c>
      <c r="D2186" s="206" t="s">
        <v>4301</v>
      </c>
      <c r="E2186" s="206"/>
      <c r="F2186" s="206" t="s">
        <v>4325</v>
      </c>
      <c r="G2186" s="208" t="s">
        <v>4332</v>
      </c>
      <c r="H2186" s="285"/>
      <c r="I2186" s="210">
        <v>118050</v>
      </c>
      <c r="J2186" s="434">
        <f t="shared" ref="J2186:J2249" si="37">J2185+H2186-I2186</f>
        <v>1416959</v>
      </c>
      <c r="K2186" s="441" t="s">
        <v>3267</v>
      </c>
    </row>
    <row r="2187" spans="1:242" hidden="1" x14ac:dyDescent="0.25">
      <c r="B2187" s="266">
        <v>480</v>
      </c>
      <c r="C2187" s="207">
        <v>44149</v>
      </c>
      <c r="D2187" s="206" t="s">
        <v>4302</v>
      </c>
      <c r="E2187" s="206"/>
      <c r="F2187" s="206" t="s">
        <v>4326</v>
      </c>
      <c r="G2187" s="208" t="s">
        <v>4333</v>
      </c>
      <c r="H2187" s="285"/>
      <c r="I2187" s="210">
        <v>104500</v>
      </c>
      <c r="J2187" s="434">
        <f t="shared" si="37"/>
        <v>1312459</v>
      </c>
      <c r="K2187" s="441" t="s">
        <v>3267</v>
      </c>
    </row>
    <row r="2188" spans="1:242" hidden="1" x14ac:dyDescent="0.25">
      <c r="B2188" s="266">
        <v>481</v>
      </c>
      <c r="C2188" s="207">
        <v>44149</v>
      </c>
      <c r="D2188" s="206" t="s">
        <v>4303</v>
      </c>
      <c r="E2188" s="206"/>
      <c r="F2188" s="206" t="s">
        <v>4327</v>
      </c>
      <c r="G2188" s="208" t="s">
        <v>4333</v>
      </c>
      <c r="H2188" s="285"/>
      <c r="I2188" s="210">
        <v>64400</v>
      </c>
      <c r="J2188" s="434">
        <f t="shared" si="37"/>
        <v>1248059</v>
      </c>
      <c r="K2188" s="441" t="s">
        <v>3267</v>
      </c>
    </row>
    <row r="2189" spans="1:242" hidden="1" x14ac:dyDescent="0.25">
      <c r="B2189" s="266">
        <v>482</v>
      </c>
      <c r="C2189" s="207">
        <v>44149</v>
      </c>
      <c r="D2189" s="206" t="s">
        <v>4304</v>
      </c>
      <c r="E2189" s="206"/>
      <c r="F2189" s="206" t="s">
        <v>4328</v>
      </c>
      <c r="G2189" s="208" t="s">
        <v>4333</v>
      </c>
      <c r="H2189" s="285"/>
      <c r="I2189" s="210">
        <v>114400</v>
      </c>
      <c r="J2189" s="434">
        <f t="shared" si="37"/>
        <v>1133659</v>
      </c>
      <c r="K2189" s="441" t="s">
        <v>3267</v>
      </c>
    </row>
    <row r="2190" spans="1:242" hidden="1" x14ac:dyDescent="0.25">
      <c r="B2190" s="266">
        <v>483</v>
      </c>
      <c r="C2190" s="207">
        <v>44149</v>
      </c>
      <c r="D2190" s="206" t="s">
        <v>4305</v>
      </c>
      <c r="E2190" s="206"/>
      <c r="F2190" s="206" t="s">
        <v>4329</v>
      </c>
      <c r="G2190" s="208" t="s">
        <v>4333</v>
      </c>
      <c r="H2190" s="285"/>
      <c r="I2190" s="210">
        <v>58600</v>
      </c>
      <c r="J2190" s="434">
        <f t="shared" si="37"/>
        <v>1075059</v>
      </c>
      <c r="K2190" s="441" t="s">
        <v>3267</v>
      </c>
    </row>
    <row r="2191" spans="1:242" hidden="1" x14ac:dyDescent="0.25">
      <c r="B2191" s="266">
        <v>484</v>
      </c>
      <c r="C2191" s="207">
        <v>44149</v>
      </c>
      <c r="D2191" s="206" t="s">
        <v>4306</v>
      </c>
      <c r="E2191" s="206"/>
      <c r="F2191" s="206" t="s">
        <v>4330</v>
      </c>
      <c r="G2191" s="208" t="s">
        <v>4333</v>
      </c>
      <c r="H2191" s="285"/>
      <c r="I2191" s="210">
        <v>49800</v>
      </c>
      <c r="J2191" s="434">
        <f t="shared" si="37"/>
        <v>1025259</v>
      </c>
      <c r="K2191" s="441" t="s">
        <v>3267</v>
      </c>
    </row>
    <row r="2192" spans="1:242" s="566" customFormat="1" hidden="1" x14ac:dyDescent="0.25">
      <c r="A2192" s="488"/>
      <c r="B2192" s="491">
        <v>486</v>
      </c>
      <c r="C2192" s="428">
        <v>44151</v>
      </c>
      <c r="D2192" s="429" t="s">
        <v>4335</v>
      </c>
      <c r="E2192" s="429"/>
      <c r="F2192" s="429"/>
      <c r="G2192" s="430"/>
      <c r="H2192" s="427">
        <v>21157741</v>
      </c>
      <c r="I2192" s="431"/>
      <c r="J2192" s="434">
        <f t="shared" si="37"/>
        <v>22183000</v>
      </c>
      <c r="K2192" s="446" t="s">
        <v>3695</v>
      </c>
      <c r="L2192" s="530"/>
      <c r="M2192" s="488"/>
      <c r="N2192" s="530"/>
      <c r="O2192" s="530"/>
      <c r="P2192" s="530"/>
      <c r="Q2192" s="530"/>
      <c r="R2192" s="530"/>
      <c r="S2192" s="530"/>
      <c r="T2192" s="530"/>
      <c r="U2192" s="530"/>
      <c r="V2192" s="530"/>
      <c r="W2192" s="530"/>
      <c r="X2192" s="530"/>
      <c r="Y2192" s="530"/>
      <c r="Z2192" s="530"/>
      <c r="AA2192" s="530"/>
      <c r="AB2192" s="530"/>
      <c r="AC2192" s="530"/>
      <c r="AD2192" s="530"/>
      <c r="AE2192" s="530"/>
      <c r="AF2192" s="530"/>
      <c r="AG2192" s="530"/>
      <c r="AH2192" s="530"/>
      <c r="AI2192" s="530"/>
      <c r="AJ2192" s="488"/>
      <c r="AK2192" s="488"/>
      <c r="AL2192" s="488"/>
      <c r="AM2192" s="488"/>
      <c r="AN2192" s="488"/>
      <c r="AO2192" s="488"/>
      <c r="AP2192" s="488"/>
      <c r="AQ2192" s="488"/>
      <c r="AR2192" s="488"/>
      <c r="AS2192" s="488"/>
      <c r="AT2192" s="488"/>
      <c r="AU2192" s="488"/>
      <c r="AV2192" s="488"/>
      <c r="AW2192" s="488"/>
      <c r="AX2192" s="488"/>
      <c r="AY2192" s="488"/>
      <c r="AZ2192" s="488"/>
      <c r="BA2192" s="488"/>
      <c r="BB2192" s="488"/>
      <c r="BC2192" s="488"/>
      <c r="BD2192" s="488"/>
      <c r="BE2192" s="488"/>
      <c r="BF2192" s="488"/>
      <c r="BG2192" s="488"/>
      <c r="BH2192" s="488"/>
      <c r="BI2192" s="488"/>
      <c r="BJ2192" s="488"/>
      <c r="BK2192" s="488"/>
      <c r="BL2192" s="488"/>
      <c r="BM2192" s="488"/>
      <c r="BN2192" s="488"/>
      <c r="BO2192" s="488"/>
      <c r="BP2192" s="488"/>
      <c r="BQ2192" s="488"/>
      <c r="BR2192" s="488"/>
      <c r="BS2192" s="488"/>
      <c r="BT2192" s="488"/>
      <c r="BU2192" s="488"/>
      <c r="BV2192" s="488"/>
      <c r="BW2192" s="488"/>
      <c r="BX2192" s="488"/>
      <c r="BY2192" s="488"/>
      <c r="BZ2192" s="488"/>
      <c r="CA2192" s="488"/>
      <c r="CB2192" s="488"/>
      <c r="CC2192" s="488"/>
      <c r="CD2192" s="488"/>
      <c r="CE2192" s="488"/>
      <c r="CF2192" s="488"/>
      <c r="CG2192" s="488"/>
      <c r="CH2192" s="488"/>
      <c r="CI2192" s="488"/>
      <c r="CJ2192" s="488"/>
      <c r="CK2192" s="488"/>
      <c r="CL2192" s="488"/>
      <c r="CM2192" s="488"/>
      <c r="CN2192" s="488"/>
      <c r="CO2192" s="488"/>
      <c r="CP2192" s="488"/>
      <c r="CQ2192" s="488"/>
      <c r="CR2192" s="488"/>
      <c r="CS2192" s="488"/>
      <c r="CT2192" s="488"/>
      <c r="CU2192" s="488"/>
      <c r="CV2192" s="488"/>
      <c r="CW2192" s="488"/>
      <c r="CX2192" s="488"/>
      <c r="CY2192" s="488"/>
      <c r="CZ2192" s="488"/>
      <c r="DA2192" s="488"/>
      <c r="DB2192" s="488"/>
      <c r="DC2192" s="488"/>
      <c r="DD2192" s="488"/>
      <c r="DE2192" s="488"/>
      <c r="DF2192" s="488"/>
      <c r="DG2192" s="488"/>
      <c r="DH2192" s="488"/>
      <c r="DI2192" s="488"/>
      <c r="DJ2192" s="488"/>
      <c r="DK2192" s="488"/>
      <c r="DL2192" s="488"/>
      <c r="DM2192" s="488"/>
      <c r="DN2192" s="488"/>
      <c r="DO2192" s="488"/>
      <c r="DP2192" s="488"/>
      <c r="DQ2192" s="488"/>
      <c r="DR2192" s="488"/>
      <c r="DS2192" s="488"/>
      <c r="DT2192" s="488"/>
      <c r="DU2192" s="488"/>
      <c r="DV2192" s="488"/>
      <c r="DW2192" s="488"/>
      <c r="DX2192" s="488"/>
      <c r="DY2192" s="488"/>
      <c r="DZ2192" s="488"/>
      <c r="EA2192" s="488"/>
      <c r="EB2192" s="488"/>
      <c r="EC2192" s="488"/>
      <c r="ED2192" s="488"/>
      <c r="EE2192" s="488"/>
      <c r="EF2192" s="488"/>
      <c r="EG2192" s="488"/>
      <c r="EH2192" s="488"/>
      <c r="EI2192" s="488"/>
      <c r="EJ2192" s="488"/>
      <c r="EK2192" s="488"/>
      <c r="EL2192" s="488"/>
      <c r="EM2192" s="488"/>
      <c r="EN2192" s="488"/>
      <c r="EO2192" s="488"/>
      <c r="EP2192" s="488"/>
      <c r="EQ2192" s="488"/>
      <c r="ER2192" s="488"/>
      <c r="ES2192" s="488"/>
      <c r="ET2192" s="488"/>
      <c r="EU2192" s="488"/>
      <c r="EV2192" s="488"/>
      <c r="EW2192" s="488"/>
      <c r="EX2192" s="488"/>
      <c r="EY2192" s="488"/>
      <c r="EZ2192" s="488"/>
      <c r="FA2192" s="488"/>
      <c r="FB2192" s="488"/>
      <c r="FC2192" s="488"/>
      <c r="FD2192" s="488"/>
      <c r="FE2192" s="488"/>
      <c r="FF2192" s="488"/>
      <c r="FG2192" s="488"/>
      <c r="FH2192" s="488"/>
      <c r="FI2192" s="488"/>
      <c r="FJ2192" s="488"/>
      <c r="FK2192" s="488"/>
      <c r="FL2192" s="488"/>
      <c r="FM2192" s="488"/>
      <c r="FN2192" s="488"/>
      <c r="FO2192" s="488"/>
      <c r="FP2192" s="488"/>
      <c r="FQ2192" s="488"/>
      <c r="FR2192" s="488"/>
      <c r="FS2192" s="488"/>
      <c r="FT2192" s="488"/>
      <c r="FU2192" s="488"/>
      <c r="FV2192" s="488"/>
      <c r="FW2192" s="488"/>
      <c r="FX2192" s="488"/>
      <c r="FY2192" s="488"/>
      <c r="FZ2192" s="488"/>
      <c r="GA2192" s="488"/>
      <c r="GB2192" s="488"/>
      <c r="GC2192" s="488"/>
      <c r="GD2192" s="488"/>
      <c r="GE2192" s="488"/>
      <c r="GF2192" s="488"/>
      <c r="GG2192" s="488"/>
      <c r="GH2192" s="488"/>
      <c r="GI2192" s="488"/>
      <c r="GJ2192" s="488"/>
      <c r="GK2192" s="488"/>
      <c r="GL2192" s="488"/>
      <c r="GM2192" s="488"/>
      <c r="GN2192" s="488"/>
      <c r="GO2192" s="488"/>
      <c r="GP2192" s="488"/>
      <c r="GQ2192" s="488"/>
      <c r="GR2192" s="488"/>
      <c r="GS2192" s="488"/>
      <c r="GT2192" s="488"/>
      <c r="GU2192" s="488"/>
      <c r="GV2192" s="488"/>
      <c r="GW2192" s="488"/>
      <c r="GX2192" s="488"/>
      <c r="GY2192" s="488"/>
      <c r="GZ2192" s="488"/>
      <c r="HA2192" s="488"/>
      <c r="HB2192" s="488"/>
      <c r="HC2192" s="488"/>
      <c r="HD2192" s="488"/>
      <c r="HE2192" s="488"/>
      <c r="HF2192" s="488"/>
      <c r="HG2192" s="488"/>
      <c r="HH2192" s="488"/>
      <c r="HI2192" s="488"/>
      <c r="HJ2192" s="488"/>
      <c r="HK2192" s="488"/>
      <c r="HL2192" s="488"/>
      <c r="HM2192" s="488"/>
      <c r="HN2192" s="488"/>
      <c r="HO2192" s="488"/>
      <c r="HP2192" s="488"/>
      <c r="HQ2192" s="488"/>
      <c r="HR2192" s="488"/>
      <c r="HS2192" s="488"/>
      <c r="HT2192" s="488"/>
      <c r="HU2192" s="488"/>
      <c r="HV2192" s="488"/>
      <c r="HW2192" s="488"/>
      <c r="HX2192" s="488"/>
      <c r="HY2192" s="488"/>
      <c r="HZ2192" s="488"/>
      <c r="IA2192" s="488"/>
      <c r="IB2192" s="488"/>
      <c r="IC2192" s="488"/>
      <c r="ID2192" s="488"/>
      <c r="IE2192" s="488"/>
      <c r="IF2192" s="488"/>
      <c r="IG2192" s="488"/>
      <c r="IH2192" s="488"/>
    </row>
    <row r="2193" spans="1:242" s="565" customFormat="1" hidden="1" x14ac:dyDescent="0.25">
      <c r="A2193" s="451"/>
      <c r="B2193" s="474">
        <v>485</v>
      </c>
      <c r="C2193" s="482">
        <v>44151</v>
      </c>
      <c r="D2193" s="377" t="s">
        <v>4334</v>
      </c>
      <c r="E2193" s="377" t="s">
        <v>4268</v>
      </c>
      <c r="F2193" s="377"/>
      <c r="G2193" s="437" t="s">
        <v>559</v>
      </c>
      <c r="H2193" s="363"/>
      <c r="I2193" s="475">
        <v>250000</v>
      </c>
      <c r="J2193" s="434">
        <f t="shared" si="37"/>
        <v>21933000</v>
      </c>
      <c r="K2193" s="212" t="s">
        <v>4425</v>
      </c>
      <c r="L2193" s="380"/>
      <c r="M2193" s="451"/>
      <c r="N2193" s="380"/>
      <c r="O2193" s="380"/>
      <c r="P2193" s="380"/>
      <c r="Q2193" s="380"/>
      <c r="R2193" s="380"/>
      <c r="S2193" s="380"/>
      <c r="T2193" s="380"/>
      <c r="U2193" s="380"/>
      <c r="V2193" s="380"/>
      <c r="W2193" s="380"/>
      <c r="X2193" s="380"/>
      <c r="Y2193" s="380"/>
      <c r="Z2193" s="380"/>
      <c r="AA2193" s="380"/>
      <c r="AB2193" s="380"/>
      <c r="AC2193" s="380"/>
      <c r="AD2193" s="380"/>
      <c r="AE2193" s="380"/>
      <c r="AF2193" s="380"/>
      <c r="AG2193" s="380"/>
      <c r="AH2193" s="380"/>
      <c r="AI2193" s="380"/>
      <c r="AJ2193" s="451"/>
      <c r="AK2193" s="451"/>
      <c r="AL2193" s="451"/>
      <c r="AM2193" s="451"/>
      <c r="AN2193" s="451"/>
      <c r="AO2193" s="451"/>
      <c r="AP2193" s="451"/>
      <c r="AQ2193" s="451"/>
      <c r="AR2193" s="451"/>
      <c r="AS2193" s="451"/>
      <c r="AT2193" s="451"/>
      <c r="AU2193" s="451"/>
      <c r="AV2193" s="451"/>
      <c r="AW2193" s="451"/>
      <c r="AX2193" s="451"/>
      <c r="AY2193" s="451"/>
      <c r="AZ2193" s="451"/>
      <c r="BA2193" s="451"/>
      <c r="BB2193" s="451"/>
      <c r="BC2193" s="451"/>
      <c r="BD2193" s="451"/>
      <c r="BE2193" s="451"/>
      <c r="BF2193" s="451"/>
      <c r="BG2193" s="451"/>
      <c r="BH2193" s="451"/>
      <c r="BI2193" s="451"/>
      <c r="BJ2193" s="451"/>
      <c r="BK2193" s="451"/>
      <c r="BL2193" s="451"/>
      <c r="BM2193" s="451"/>
      <c r="BN2193" s="451"/>
      <c r="BO2193" s="451"/>
      <c r="BP2193" s="451"/>
      <c r="BQ2193" s="451"/>
      <c r="BR2193" s="451"/>
      <c r="BS2193" s="451"/>
      <c r="BT2193" s="451"/>
      <c r="BU2193" s="451"/>
      <c r="BV2193" s="451"/>
      <c r="BW2193" s="451"/>
      <c r="BX2193" s="451"/>
      <c r="BY2193" s="451"/>
      <c r="BZ2193" s="451"/>
      <c r="CA2193" s="451"/>
      <c r="CB2193" s="451"/>
      <c r="CC2193" s="451"/>
      <c r="CD2193" s="451"/>
      <c r="CE2193" s="451"/>
      <c r="CF2193" s="451"/>
      <c r="CG2193" s="451"/>
      <c r="CH2193" s="451"/>
      <c r="CI2193" s="451"/>
      <c r="CJ2193" s="451"/>
      <c r="CK2193" s="451"/>
      <c r="CL2193" s="451"/>
      <c r="CM2193" s="451"/>
      <c r="CN2193" s="451"/>
      <c r="CO2193" s="451"/>
      <c r="CP2193" s="451"/>
      <c r="CQ2193" s="451"/>
      <c r="CR2193" s="451"/>
      <c r="CS2193" s="451"/>
      <c r="CT2193" s="451"/>
      <c r="CU2193" s="451"/>
      <c r="CV2193" s="451"/>
      <c r="CW2193" s="451"/>
      <c r="CX2193" s="451"/>
      <c r="CY2193" s="451"/>
      <c r="CZ2193" s="451"/>
      <c r="DA2193" s="451"/>
      <c r="DB2193" s="451"/>
      <c r="DC2193" s="451"/>
      <c r="DD2193" s="451"/>
      <c r="DE2193" s="451"/>
      <c r="DF2193" s="451"/>
      <c r="DG2193" s="451"/>
      <c r="DH2193" s="451"/>
      <c r="DI2193" s="451"/>
      <c r="DJ2193" s="451"/>
      <c r="DK2193" s="451"/>
      <c r="DL2193" s="451"/>
      <c r="DM2193" s="451"/>
      <c r="DN2193" s="451"/>
      <c r="DO2193" s="451"/>
      <c r="DP2193" s="451"/>
      <c r="DQ2193" s="451"/>
      <c r="DR2193" s="451"/>
      <c r="DS2193" s="451"/>
      <c r="DT2193" s="451"/>
      <c r="DU2193" s="451"/>
      <c r="DV2193" s="451"/>
      <c r="DW2193" s="451"/>
      <c r="DX2193" s="451"/>
      <c r="DY2193" s="451"/>
      <c r="DZ2193" s="451"/>
      <c r="EA2193" s="451"/>
      <c r="EB2193" s="451"/>
      <c r="EC2193" s="451"/>
      <c r="ED2193" s="451"/>
      <c r="EE2193" s="451"/>
      <c r="EF2193" s="451"/>
      <c r="EG2193" s="451"/>
      <c r="EH2193" s="451"/>
      <c r="EI2193" s="451"/>
      <c r="EJ2193" s="451"/>
      <c r="EK2193" s="451"/>
      <c r="EL2193" s="451"/>
      <c r="EM2193" s="451"/>
      <c r="EN2193" s="451"/>
      <c r="EO2193" s="451"/>
      <c r="EP2193" s="451"/>
      <c r="EQ2193" s="451"/>
      <c r="ER2193" s="451"/>
      <c r="ES2193" s="451"/>
      <c r="ET2193" s="451"/>
      <c r="EU2193" s="451"/>
      <c r="EV2193" s="451"/>
      <c r="EW2193" s="451"/>
      <c r="EX2193" s="451"/>
      <c r="EY2193" s="451"/>
      <c r="EZ2193" s="451"/>
      <c r="FA2193" s="451"/>
      <c r="FB2193" s="451"/>
      <c r="FC2193" s="451"/>
      <c r="FD2193" s="451"/>
      <c r="FE2193" s="451"/>
      <c r="FF2193" s="451"/>
      <c r="FG2193" s="451"/>
      <c r="FH2193" s="451"/>
      <c r="FI2193" s="451"/>
      <c r="FJ2193" s="451"/>
      <c r="FK2193" s="451"/>
      <c r="FL2193" s="451"/>
      <c r="FM2193" s="451"/>
      <c r="FN2193" s="451"/>
      <c r="FO2193" s="451"/>
      <c r="FP2193" s="451"/>
      <c r="FQ2193" s="451"/>
      <c r="FR2193" s="451"/>
      <c r="FS2193" s="451"/>
      <c r="FT2193" s="451"/>
      <c r="FU2193" s="451"/>
      <c r="FV2193" s="451"/>
      <c r="FW2193" s="451"/>
      <c r="FX2193" s="451"/>
      <c r="FY2193" s="451"/>
      <c r="FZ2193" s="451"/>
      <c r="GA2193" s="451"/>
      <c r="GB2193" s="451"/>
      <c r="GC2193" s="451"/>
      <c r="GD2193" s="451"/>
      <c r="GE2193" s="451"/>
      <c r="GF2193" s="451"/>
      <c r="GG2193" s="451"/>
      <c r="GH2193" s="451"/>
      <c r="GI2193" s="451"/>
      <c r="GJ2193" s="451"/>
      <c r="GK2193" s="451"/>
      <c r="GL2193" s="451"/>
      <c r="GM2193" s="451"/>
      <c r="GN2193" s="451"/>
      <c r="GO2193" s="451"/>
      <c r="GP2193" s="451"/>
      <c r="GQ2193" s="451"/>
      <c r="GR2193" s="451"/>
      <c r="GS2193" s="451"/>
      <c r="GT2193" s="451"/>
      <c r="GU2193" s="451"/>
      <c r="GV2193" s="451"/>
      <c r="GW2193" s="451"/>
      <c r="GX2193" s="451"/>
      <c r="GY2193" s="451"/>
      <c r="GZ2193" s="451"/>
      <c r="HA2193" s="451"/>
      <c r="HB2193" s="451"/>
      <c r="HC2193" s="451"/>
      <c r="HD2193" s="451"/>
      <c r="HE2193" s="451"/>
      <c r="HF2193" s="451"/>
      <c r="HG2193" s="451"/>
      <c r="HH2193" s="451"/>
      <c r="HI2193" s="451"/>
      <c r="HJ2193" s="451"/>
      <c r="HK2193" s="451"/>
      <c r="HL2193" s="451"/>
      <c r="HM2193" s="451"/>
      <c r="HN2193" s="451"/>
      <c r="HO2193" s="451"/>
      <c r="HP2193" s="451"/>
      <c r="HQ2193" s="451"/>
      <c r="HR2193" s="451"/>
      <c r="HS2193" s="451"/>
      <c r="HT2193" s="451"/>
      <c r="HU2193" s="451"/>
      <c r="HV2193" s="451"/>
      <c r="HW2193" s="451"/>
      <c r="HX2193" s="451"/>
      <c r="HY2193" s="451"/>
      <c r="HZ2193" s="451"/>
      <c r="IA2193" s="451"/>
      <c r="IB2193" s="451"/>
      <c r="IC2193" s="451"/>
      <c r="ID2193" s="451"/>
      <c r="IE2193" s="451"/>
      <c r="IF2193" s="451"/>
      <c r="IG2193" s="451"/>
      <c r="IH2193" s="451"/>
    </row>
    <row r="2194" spans="1:242" hidden="1" x14ac:dyDescent="0.25">
      <c r="B2194" s="266">
        <v>487</v>
      </c>
      <c r="C2194" s="207">
        <v>44151</v>
      </c>
      <c r="D2194" s="206" t="s">
        <v>3426</v>
      </c>
      <c r="E2194" s="206" t="s">
        <v>4269</v>
      </c>
      <c r="F2194" s="206" t="s">
        <v>4369</v>
      </c>
      <c r="G2194" s="208" t="s">
        <v>681</v>
      </c>
      <c r="H2194" s="313"/>
      <c r="I2194" s="475">
        <v>256000</v>
      </c>
      <c r="J2194" s="434">
        <f t="shared" si="37"/>
        <v>21677000</v>
      </c>
      <c r="K2194" s="212" t="s">
        <v>4388</v>
      </c>
    </row>
    <row r="2195" spans="1:242" hidden="1" x14ac:dyDescent="0.25">
      <c r="B2195" s="266">
        <v>488</v>
      </c>
      <c r="C2195" s="207">
        <v>44151</v>
      </c>
      <c r="D2195" s="206" t="s">
        <v>4336</v>
      </c>
      <c r="E2195" s="206" t="s">
        <v>4349</v>
      </c>
      <c r="F2195" s="206" t="s">
        <v>4370</v>
      </c>
      <c r="G2195" s="208" t="s">
        <v>2875</v>
      </c>
      <c r="H2195" s="313"/>
      <c r="I2195" s="475">
        <v>1304000</v>
      </c>
      <c r="J2195" s="434">
        <f t="shared" si="37"/>
        <v>20373000</v>
      </c>
      <c r="K2195" s="212" t="s">
        <v>4389</v>
      </c>
    </row>
    <row r="2196" spans="1:242" hidden="1" x14ac:dyDescent="0.25">
      <c r="B2196" s="266">
        <v>489</v>
      </c>
      <c r="C2196" s="207">
        <v>44151</v>
      </c>
      <c r="D2196" s="206" t="s">
        <v>3710</v>
      </c>
      <c r="E2196" s="206" t="s">
        <v>4360</v>
      </c>
      <c r="F2196" s="206" t="s">
        <v>4371</v>
      </c>
      <c r="G2196" s="208" t="s">
        <v>1885</v>
      </c>
      <c r="H2196" s="313"/>
      <c r="I2196" s="475">
        <v>450000</v>
      </c>
      <c r="J2196" s="434">
        <f t="shared" si="37"/>
        <v>19923000</v>
      </c>
      <c r="K2196" s="212" t="s">
        <v>4390</v>
      </c>
    </row>
    <row r="2197" spans="1:242" hidden="1" x14ac:dyDescent="0.25">
      <c r="B2197" s="266">
        <v>490</v>
      </c>
      <c r="C2197" s="207">
        <v>44151</v>
      </c>
      <c r="D2197" s="206" t="s">
        <v>4337</v>
      </c>
      <c r="E2197" s="206"/>
      <c r="F2197" s="206"/>
      <c r="G2197" s="208" t="s">
        <v>2262</v>
      </c>
      <c r="H2197" s="313">
        <v>1615500</v>
      </c>
      <c r="I2197" s="475"/>
      <c r="J2197" s="434">
        <f t="shared" si="37"/>
        <v>21538500</v>
      </c>
      <c r="K2197" s="212" t="s">
        <v>4391</v>
      </c>
    </row>
    <row r="2198" spans="1:242" hidden="1" x14ac:dyDescent="0.25">
      <c r="B2198" s="266">
        <v>491</v>
      </c>
      <c r="C2198" s="207">
        <v>44151</v>
      </c>
      <c r="D2198" s="206" t="s">
        <v>4338</v>
      </c>
      <c r="E2198" s="206"/>
      <c r="F2198" s="206" t="s">
        <v>4372</v>
      </c>
      <c r="G2198" s="208" t="s">
        <v>2262</v>
      </c>
      <c r="H2198" s="313"/>
      <c r="I2198" s="475">
        <v>2458500</v>
      </c>
      <c r="J2198" s="434">
        <f t="shared" si="37"/>
        <v>19080000</v>
      </c>
      <c r="K2198" s="212" t="s">
        <v>3267</v>
      </c>
    </row>
    <row r="2199" spans="1:242" hidden="1" x14ac:dyDescent="0.25">
      <c r="B2199" s="266">
        <v>492</v>
      </c>
      <c r="C2199" s="207">
        <v>44152</v>
      </c>
      <c r="D2199" s="206" t="s">
        <v>4339</v>
      </c>
      <c r="E2199" s="206"/>
      <c r="F2199" s="206" t="s">
        <v>4373</v>
      </c>
      <c r="G2199" s="208" t="s">
        <v>4218</v>
      </c>
      <c r="H2199" s="313"/>
      <c r="I2199" s="475">
        <v>792750</v>
      </c>
      <c r="J2199" s="434">
        <f t="shared" si="37"/>
        <v>18287250</v>
      </c>
      <c r="K2199" s="212" t="s">
        <v>3267</v>
      </c>
    </row>
    <row r="2200" spans="1:242" hidden="1" x14ac:dyDescent="0.25">
      <c r="B2200" s="266">
        <v>493</v>
      </c>
      <c r="C2200" s="207">
        <v>44152</v>
      </c>
      <c r="D2200" s="206" t="s">
        <v>4348</v>
      </c>
      <c r="E2200" s="206" t="s">
        <v>4363</v>
      </c>
      <c r="F2200" s="206"/>
      <c r="G2200" s="208" t="s">
        <v>2262</v>
      </c>
      <c r="H2200" s="313"/>
      <c r="I2200" s="475">
        <v>1700000</v>
      </c>
      <c r="J2200" s="434">
        <f t="shared" si="37"/>
        <v>16587250</v>
      </c>
      <c r="K2200" s="212" t="s">
        <v>4426</v>
      </c>
    </row>
    <row r="2201" spans="1:242" hidden="1" x14ac:dyDescent="0.25">
      <c r="B2201" s="266">
        <v>494</v>
      </c>
      <c r="C2201" s="207">
        <v>44152</v>
      </c>
      <c r="D2201" s="206" t="s">
        <v>4340</v>
      </c>
      <c r="E2201" s="206"/>
      <c r="F2201" s="206" t="s">
        <v>4374</v>
      </c>
      <c r="G2201" s="208" t="s">
        <v>2882</v>
      </c>
      <c r="H2201" s="313"/>
      <c r="I2201" s="475">
        <v>1736258</v>
      </c>
      <c r="J2201" s="434">
        <f t="shared" si="37"/>
        <v>14850992</v>
      </c>
      <c r="K2201" s="212" t="s">
        <v>3267</v>
      </c>
    </row>
    <row r="2202" spans="1:242" hidden="1" x14ac:dyDescent="0.25">
      <c r="B2202" s="266">
        <v>495</v>
      </c>
      <c r="C2202" s="207">
        <v>44152</v>
      </c>
      <c r="D2202" s="206" t="s">
        <v>4341</v>
      </c>
      <c r="E2202" s="206"/>
      <c r="F2202" s="206" t="s">
        <v>4375</v>
      </c>
      <c r="G2202" s="208" t="s">
        <v>2320</v>
      </c>
      <c r="H2202" s="313"/>
      <c r="I2202" s="475">
        <v>740000</v>
      </c>
      <c r="J2202" s="434">
        <f t="shared" si="37"/>
        <v>14110992</v>
      </c>
      <c r="K2202" s="212" t="s">
        <v>3267</v>
      </c>
    </row>
    <row r="2203" spans="1:242" s="565" customFormat="1" hidden="1" x14ac:dyDescent="0.25">
      <c r="A2203" s="451"/>
      <c r="B2203" s="474">
        <v>496</v>
      </c>
      <c r="C2203" s="482">
        <v>44152</v>
      </c>
      <c r="D2203" s="377" t="s">
        <v>3717</v>
      </c>
      <c r="E2203" s="377" t="s">
        <v>4364</v>
      </c>
      <c r="F2203" s="377"/>
      <c r="G2203" s="437" t="s">
        <v>787</v>
      </c>
      <c r="H2203" s="310"/>
      <c r="I2203" s="475">
        <v>1000000</v>
      </c>
      <c r="J2203" s="434">
        <f t="shared" si="37"/>
        <v>13110992</v>
      </c>
      <c r="K2203" s="212" t="s">
        <v>4427</v>
      </c>
      <c r="L2203" s="380"/>
      <c r="M2203" s="451"/>
      <c r="N2203" s="380"/>
      <c r="O2203" s="380"/>
      <c r="P2203" s="380"/>
      <c r="Q2203" s="380"/>
      <c r="R2203" s="380"/>
      <c r="S2203" s="380"/>
      <c r="T2203" s="380"/>
      <c r="U2203" s="380"/>
      <c r="V2203" s="380"/>
      <c r="W2203" s="380"/>
      <c r="X2203" s="380"/>
      <c r="Y2203" s="380"/>
      <c r="Z2203" s="380"/>
      <c r="AA2203" s="380"/>
      <c r="AB2203" s="380"/>
      <c r="AC2203" s="380"/>
      <c r="AD2203" s="380"/>
      <c r="AE2203" s="380"/>
      <c r="AF2203" s="380"/>
      <c r="AG2203" s="380"/>
      <c r="AH2203" s="380"/>
      <c r="AI2203" s="380"/>
      <c r="AJ2203" s="451"/>
      <c r="AK2203" s="451"/>
      <c r="AL2203" s="451"/>
      <c r="AM2203" s="451"/>
      <c r="AN2203" s="451"/>
      <c r="AO2203" s="451"/>
      <c r="AP2203" s="451"/>
      <c r="AQ2203" s="451"/>
      <c r="AR2203" s="451"/>
      <c r="AS2203" s="451"/>
      <c r="AT2203" s="451"/>
      <c r="AU2203" s="451"/>
      <c r="AV2203" s="451"/>
      <c r="AW2203" s="451"/>
      <c r="AX2203" s="451"/>
      <c r="AY2203" s="451"/>
      <c r="AZ2203" s="451"/>
      <c r="BA2203" s="451"/>
      <c r="BB2203" s="451"/>
      <c r="BC2203" s="451"/>
      <c r="BD2203" s="451"/>
      <c r="BE2203" s="451"/>
      <c r="BF2203" s="451"/>
      <c r="BG2203" s="451"/>
      <c r="BH2203" s="451"/>
      <c r="BI2203" s="451"/>
      <c r="BJ2203" s="451"/>
      <c r="BK2203" s="451"/>
      <c r="BL2203" s="451"/>
      <c r="BM2203" s="451"/>
      <c r="BN2203" s="451"/>
      <c r="BO2203" s="451"/>
      <c r="BP2203" s="451"/>
      <c r="BQ2203" s="451"/>
      <c r="BR2203" s="451"/>
      <c r="BS2203" s="451"/>
      <c r="BT2203" s="451"/>
      <c r="BU2203" s="451"/>
      <c r="BV2203" s="451"/>
      <c r="BW2203" s="451"/>
      <c r="BX2203" s="451"/>
      <c r="BY2203" s="451"/>
      <c r="BZ2203" s="451"/>
      <c r="CA2203" s="451"/>
      <c r="CB2203" s="451"/>
      <c r="CC2203" s="451"/>
      <c r="CD2203" s="451"/>
      <c r="CE2203" s="451"/>
      <c r="CF2203" s="451"/>
      <c r="CG2203" s="451"/>
      <c r="CH2203" s="451"/>
      <c r="CI2203" s="451"/>
      <c r="CJ2203" s="451"/>
      <c r="CK2203" s="451"/>
      <c r="CL2203" s="451"/>
      <c r="CM2203" s="451"/>
      <c r="CN2203" s="451"/>
      <c r="CO2203" s="451"/>
      <c r="CP2203" s="451"/>
      <c r="CQ2203" s="451"/>
      <c r="CR2203" s="451"/>
      <c r="CS2203" s="451"/>
      <c r="CT2203" s="451"/>
      <c r="CU2203" s="451"/>
      <c r="CV2203" s="451"/>
      <c r="CW2203" s="451"/>
      <c r="CX2203" s="451"/>
      <c r="CY2203" s="451"/>
      <c r="CZ2203" s="451"/>
      <c r="DA2203" s="451"/>
      <c r="DB2203" s="451"/>
      <c r="DC2203" s="451"/>
      <c r="DD2203" s="451"/>
      <c r="DE2203" s="451"/>
      <c r="DF2203" s="451"/>
      <c r="DG2203" s="451"/>
      <c r="DH2203" s="451"/>
      <c r="DI2203" s="451"/>
      <c r="DJ2203" s="451"/>
      <c r="DK2203" s="451"/>
      <c r="DL2203" s="451"/>
      <c r="DM2203" s="451"/>
      <c r="DN2203" s="451"/>
      <c r="DO2203" s="451"/>
      <c r="DP2203" s="451"/>
      <c r="DQ2203" s="451"/>
      <c r="DR2203" s="451"/>
      <c r="DS2203" s="451"/>
      <c r="DT2203" s="451"/>
      <c r="DU2203" s="451"/>
      <c r="DV2203" s="451"/>
      <c r="DW2203" s="451"/>
      <c r="DX2203" s="451"/>
      <c r="DY2203" s="451"/>
      <c r="DZ2203" s="451"/>
      <c r="EA2203" s="451"/>
      <c r="EB2203" s="451"/>
      <c r="EC2203" s="451"/>
      <c r="ED2203" s="451"/>
      <c r="EE2203" s="451"/>
      <c r="EF2203" s="451"/>
      <c r="EG2203" s="451"/>
      <c r="EH2203" s="451"/>
      <c r="EI2203" s="451"/>
      <c r="EJ2203" s="451"/>
      <c r="EK2203" s="451"/>
      <c r="EL2203" s="451"/>
      <c r="EM2203" s="451"/>
      <c r="EN2203" s="451"/>
      <c r="EO2203" s="451"/>
      <c r="EP2203" s="451"/>
      <c r="EQ2203" s="451"/>
      <c r="ER2203" s="451"/>
      <c r="ES2203" s="451"/>
      <c r="ET2203" s="451"/>
      <c r="EU2203" s="451"/>
      <c r="EV2203" s="451"/>
      <c r="EW2203" s="451"/>
      <c r="EX2203" s="451"/>
      <c r="EY2203" s="451"/>
      <c r="EZ2203" s="451"/>
      <c r="FA2203" s="451"/>
      <c r="FB2203" s="451"/>
      <c r="FC2203" s="451"/>
      <c r="FD2203" s="451"/>
      <c r="FE2203" s="451"/>
      <c r="FF2203" s="451"/>
      <c r="FG2203" s="451"/>
      <c r="FH2203" s="451"/>
      <c r="FI2203" s="451"/>
      <c r="FJ2203" s="451"/>
      <c r="FK2203" s="451"/>
      <c r="FL2203" s="451"/>
      <c r="FM2203" s="451"/>
      <c r="FN2203" s="451"/>
      <c r="FO2203" s="451"/>
      <c r="FP2203" s="451"/>
      <c r="FQ2203" s="451"/>
      <c r="FR2203" s="451"/>
      <c r="FS2203" s="451"/>
      <c r="FT2203" s="451"/>
      <c r="FU2203" s="451"/>
      <c r="FV2203" s="451"/>
      <c r="FW2203" s="451"/>
      <c r="FX2203" s="451"/>
      <c r="FY2203" s="451"/>
      <c r="FZ2203" s="451"/>
      <c r="GA2203" s="451"/>
      <c r="GB2203" s="451"/>
      <c r="GC2203" s="451"/>
      <c r="GD2203" s="451"/>
      <c r="GE2203" s="451"/>
      <c r="GF2203" s="451"/>
      <c r="GG2203" s="451"/>
      <c r="GH2203" s="451"/>
      <c r="GI2203" s="451"/>
      <c r="GJ2203" s="451"/>
      <c r="GK2203" s="451"/>
      <c r="GL2203" s="451"/>
      <c r="GM2203" s="451"/>
      <c r="GN2203" s="451"/>
      <c r="GO2203" s="451"/>
      <c r="GP2203" s="451"/>
      <c r="GQ2203" s="451"/>
      <c r="GR2203" s="451"/>
      <c r="GS2203" s="451"/>
      <c r="GT2203" s="451"/>
      <c r="GU2203" s="451"/>
      <c r="GV2203" s="451"/>
      <c r="GW2203" s="451"/>
      <c r="GX2203" s="451"/>
      <c r="GY2203" s="451"/>
      <c r="GZ2203" s="451"/>
      <c r="HA2203" s="451"/>
      <c r="HB2203" s="451"/>
      <c r="HC2203" s="451"/>
      <c r="HD2203" s="451"/>
      <c r="HE2203" s="451"/>
      <c r="HF2203" s="451"/>
      <c r="HG2203" s="451"/>
      <c r="HH2203" s="451"/>
      <c r="HI2203" s="451"/>
      <c r="HJ2203" s="451"/>
      <c r="HK2203" s="451"/>
      <c r="HL2203" s="451"/>
      <c r="HM2203" s="451"/>
      <c r="HN2203" s="451"/>
      <c r="HO2203" s="451"/>
      <c r="HP2203" s="451"/>
      <c r="HQ2203" s="451"/>
      <c r="HR2203" s="451"/>
      <c r="HS2203" s="451"/>
      <c r="HT2203" s="451"/>
      <c r="HU2203" s="451"/>
      <c r="HV2203" s="451"/>
      <c r="HW2203" s="451"/>
      <c r="HX2203" s="451"/>
      <c r="HY2203" s="451"/>
      <c r="HZ2203" s="451"/>
      <c r="IA2203" s="451"/>
      <c r="IB2203" s="451"/>
      <c r="IC2203" s="451"/>
      <c r="ID2203" s="451"/>
      <c r="IE2203" s="451"/>
      <c r="IF2203" s="451"/>
      <c r="IG2203" s="451"/>
      <c r="IH2203" s="451"/>
    </row>
    <row r="2204" spans="1:242" s="565" customFormat="1" hidden="1" x14ac:dyDescent="0.25">
      <c r="A2204" s="451"/>
      <c r="B2204" s="474">
        <v>497</v>
      </c>
      <c r="C2204" s="482">
        <v>44152</v>
      </c>
      <c r="D2204" s="377" t="s">
        <v>4342</v>
      </c>
      <c r="E2204" s="377" t="s">
        <v>4365</v>
      </c>
      <c r="F2204" s="377"/>
      <c r="G2204" s="437" t="s">
        <v>343</v>
      </c>
      <c r="H2204" s="310"/>
      <c r="I2204" s="475">
        <v>1200000</v>
      </c>
      <c r="J2204" s="434">
        <f t="shared" si="37"/>
        <v>11910992</v>
      </c>
      <c r="K2204" s="212" t="s">
        <v>4428</v>
      </c>
      <c r="L2204" s="380"/>
      <c r="M2204" s="451"/>
      <c r="N2204" s="380"/>
      <c r="O2204" s="380"/>
      <c r="P2204" s="380"/>
      <c r="Q2204" s="380"/>
      <c r="R2204" s="380"/>
      <c r="S2204" s="380"/>
      <c r="T2204" s="380"/>
      <c r="U2204" s="380"/>
      <c r="V2204" s="380"/>
      <c r="W2204" s="380"/>
      <c r="X2204" s="380"/>
      <c r="Y2204" s="380"/>
      <c r="Z2204" s="380"/>
      <c r="AA2204" s="380"/>
      <c r="AB2204" s="380"/>
      <c r="AC2204" s="380"/>
      <c r="AD2204" s="380"/>
      <c r="AE2204" s="380"/>
      <c r="AF2204" s="380"/>
      <c r="AG2204" s="380"/>
      <c r="AH2204" s="380"/>
      <c r="AI2204" s="380"/>
      <c r="AJ2204" s="451"/>
      <c r="AK2204" s="451"/>
      <c r="AL2204" s="451"/>
      <c r="AM2204" s="451"/>
      <c r="AN2204" s="451"/>
      <c r="AO2204" s="451"/>
      <c r="AP2204" s="451"/>
      <c r="AQ2204" s="451"/>
      <c r="AR2204" s="451"/>
      <c r="AS2204" s="451"/>
      <c r="AT2204" s="451"/>
      <c r="AU2204" s="451"/>
      <c r="AV2204" s="451"/>
      <c r="AW2204" s="451"/>
      <c r="AX2204" s="451"/>
      <c r="AY2204" s="451"/>
      <c r="AZ2204" s="451"/>
      <c r="BA2204" s="451"/>
      <c r="BB2204" s="451"/>
      <c r="BC2204" s="451"/>
      <c r="BD2204" s="451"/>
      <c r="BE2204" s="451"/>
      <c r="BF2204" s="451"/>
      <c r="BG2204" s="451"/>
      <c r="BH2204" s="451"/>
      <c r="BI2204" s="451"/>
      <c r="BJ2204" s="451"/>
      <c r="BK2204" s="451"/>
      <c r="BL2204" s="451"/>
      <c r="BM2204" s="451"/>
      <c r="BN2204" s="451"/>
      <c r="BO2204" s="451"/>
      <c r="BP2204" s="451"/>
      <c r="BQ2204" s="451"/>
      <c r="BR2204" s="451"/>
      <c r="BS2204" s="451"/>
      <c r="BT2204" s="451"/>
      <c r="BU2204" s="451"/>
      <c r="BV2204" s="451"/>
      <c r="BW2204" s="451"/>
      <c r="BX2204" s="451"/>
      <c r="BY2204" s="451"/>
      <c r="BZ2204" s="451"/>
      <c r="CA2204" s="451"/>
      <c r="CB2204" s="451"/>
      <c r="CC2204" s="451"/>
      <c r="CD2204" s="451"/>
      <c r="CE2204" s="451"/>
      <c r="CF2204" s="451"/>
      <c r="CG2204" s="451"/>
      <c r="CH2204" s="451"/>
      <c r="CI2204" s="451"/>
      <c r="CJ2204" s="451"/>
      <c r="CK2204" s="451"/>
      <c r="CL2204" s="451"/>
      <c r="CM2204" s="451"/>
      <c r="CN2204" s="451"/>
      <c r="CO2204" s="451"/>
      <c r="CP2204" s="451"/>
      <c r="CQ2204" s="451"/>
      <c r="CR2204" s="451"/>
      <c r="CS2204" s="451"/>
      <c r="CT2204" s="451"/>
      <c r="CU2204" s="451"/>
      <c r="CV2204" s="451"/>
      <c r="CW2204" s="451"/>
      <c r="CX2204" s="451"/>
      <c r="CY2204" s="451"/>
      <c r="CZ2204" s="451"/>
      <c r="DA2204" s="451"/>
      <c r="DB2204" s="451"/>
      <c r="DC2204" s="451"/>
      <c r="DD2204" s="451"/>
      <c r="DE2204" s="451"/>
      <c r="DF2204" s="451"/>
      <c r="DG2204" s="451"/>
      <c r="DH2204" s="451"/>
      <c r="DI2204" s="451"/>
      <c r="DJ2204" s="451"/>
      <c r="DK2204" s="451"/>
      <c r="DL2204" s="451"/>
      <c r="DM2204" s="451"/>
      <c r="DN2204" s="451"/>
      <c r="DO2204" s="451"/>
      <c r="DP2204" s="451"/>
      <c r="DQ2204" s="451"/>
      <c r="DR2204" s="451"/>
      <c r="DS2204" s="451"/>
      <c r="DT2204" s="451"/>
      <c r="DU2204" s="451"/>
      <c r="DV2204" s="451"/>
      <c r="DW2204" s="451"/>
      <c r="DX2204" s="451"/>
      <c r="DY2204" s="451"/>
      <c r="DZ2204" s="451"/>
      <c r="EA2204" s="451"/>
      <c r="EB2204" s="451"/>
      <c r="EC2204" s="451"/>
      <c r="ED2204" s="451"/>
      <c r="EE2204" s="451"/>
      <c r="EF2204" s="451"/>
      <c r="EG2204" s="451"/>
      <c r="EH2204" s="451"/>
      <c r="EI2204" s="451"/>
      <c r="EJ2204" s="451"/>
      <c r="EK2204" s="451"/>
      <c r="EL2204" s="451"/>
      <c r="EM2204" s="451"/>
      <c r="EN2204" s="451"/>
      <c r="EO2204" s="451"/>
      <c r="EP2204" s="451"/>
      <c r="EQ2204" s="451"/>
      <c r="ER2204" s="451"/>
      <c r="ES2204" s="451"/>
      <c r="ET2204" s="451"/>
      <c r="EU2204" s="451"/>
      <c r="EV2204" s="451"/>
      <c r="EW2204" s="451"/>
      <c r="EX2204" s="451"/>
      <c r="EY2204" s="451"/>
      <c r="EZ2204" s="451"/>
      <c r="FA2204" s="451"/>
      <c r="FB2204" s="451"/>
      <c r="FC2204" s="451"/>
      <c r="FD2204" s="451"/>
      <c r="FE2204" s="451"/>
      <c r="FF2204" s="451"/>
      <c r="FG2204" s="451"/>
      <c r="FH2204" s="451"/>
      <c r="FI2204" s="451"/>
      <c r="FJ2204" s="451"/>
      <c r="FK2204" s="451"/>
      <c r="FL2204" s="451"/>
      <c r="FM2204" s="451"/>
      <c r="FN2204" s="451"/>
      <c r="FO2204" s="451"/>
      <c r="FP2204" s="451"/>
      <c r="FQ2204" s="451"/>
      <c r="FR2204" s="451"/>
      <c r="FS2204" s="451"/>
      <c r="FT2204" s="451"/>
      <c r="FU2204" s="451"/>
      <c r="FV2204" s="451"/>
      <c r="FW2204" s="451"/>
      <c r="FX2204" s="451"/>
      <c r="FY2204" s="451"/>
      <c r="FZ2204" s="451"/>
      <c r="GA2204" s="451"/>
      <c r="GB2204" s="451"/>
      <c r="GC2204" s="451"/>
      <c r="GD2204" s="451"/>
      <c r="GE2204" s="451"/>
      <c r="GF2204" s="451"/>
      <c r="GG2204" s="451"/>
      <c r="GH2204" s="451"/>
      <c r="GI2204" s="451"/>
      <c r="GJ2204" s="451"/>
      <c r="GK2204" s="451"/>
      <c r="GL2204" s="451"/>
      <c r="GM2204" s="451"/>
      <c r="GN2204" s="451"/>
      <c r="GO2204" s="451"/>
      <c r="GP2204" s="451"/>
      <c r="GQ2204" s="451"/>
      <c r="GR2204" s="451"/>
      <c r="GS2204" s="451"/>
      <c r="GT2204" s="451"/>
      <c r="GU2204" s="451"/>
      <c r="GV2204" s="451"/>
      <c r="GW2204" s="451"/>
      <c r="GX2204" s="451"/>
      <c r="GY2204" s="451"/>
      <c r="GZ2204" s="451"/>
      <c r="HA2204" s="451"/>
      <c r="HB2204" s="451"/>
      <c r="HC2204" s="451"/>
      <c r="HD2204" s="451"/>
      <c r="HE2204" s="451"/>
      <c r="HF2204" s="451"/>
      <c r="HG2204" s="451"/>
      <c r="HH2204" s="451"/>
      <c r="HI2204" s="451"/>
      <c r="HJ2204" s="451"/>
      <c r="HK2204" s="451"/>
      <c r="HL2204" s="451"/>
      <c r="HM2204" s="451"/>
      <c r="HN2204" s="451"/>
      <c r="HO2204" s="451"/>
      <c r="HP2204" s="451"/>
      <c r="HQ2204" s="451"/>
      <c r="HR2204" s="451"/>
      <c r="HS2204" s="451"/>
      <c r="HT2204" s="451"/>
      <c r="HU2204" s="451"/>
      <c r="HV2204" s="451"/>
      <c r="HW2204" s="451"/>
      <c r="HX2204" s="451"/>
      <c r="HY2204" s="451"/>
      <c r="HZ2204" s="451"/>
      <c r="IA2204" s="451"/>
      <c r="IB2204" s="451"/>
      <c r="IC2204" s="451"/>
      <c r="ID2204" s="451"/>
      <c r="IE2204" s="451"/>
      <c r="IF2204" s="451"/>
      <c r="IG2204" s="451"/>
      <c r="IH2204" s="451"/>
    </row>
    <row r="2205" spans="1:242" hidden="1" x14ac:dyDescent="0.25">
      <c r="B2205" s="266">
        <v>498</v>
      </c>
      <c r="C2205" s="207">
        <v>44152</v>
      </c>
      <c r="D2205" s="206" t="s">
        <v>4344</v>
      </c>
      <c r="E2205" s="206"/>
      <c r="F2205" s="206"/>
      <c r="G2205" s="208" t="s">
        <v>561</v>
      </c>
      <c r="H2205" s="313">
        <v>545000</v>
      </c>
      <c r="I2205" s="209"/>
      <c r="J2205" s="434">
        <f t="shared" si="37"/>
        <v>12455992</v>
      </c>
      <c r="K2205" s="212" t="s">
        <v>4392</v>
      </c>
    </row>
    <row r="2206" spans="1:242" hidden="1" x14ac:dyDescent="0.25">
      <c r="B2206" s="266">
        <v>499</v>
      </c>
      <c r="C2206" s="207">
        <v>44152</v>
      </c>
      <c r="D2206" s="206" t="s">
        <v>4345</v>
      </c>
      <c r="E2206" s="206"/>
      <c r="F2206" s="206" t="s">
        <v>4370</v>
      </c>
      <c r="G2206" s="208" t="s">
        <v>561</v>
      </c>
      <c r="H2206" s="313"/>
      <c r="I2206" s="209">
        <v>545000</v>
      </c>
      <c r="J2206" s="434">
        <f t="shared" si="37"/>
        <v>11910992</v>
      </c>
      <c r="K2206" s="212" t="s">
        <v>3267</v>
      </c>
    </row>
    <row r="2207" spans="1:242" hidden="1" x14ac:dyDescent="0.25">
      <c r="B2207" s="266">
        <v>500</v>
      </c>
      <c r="C2207" s="207">
        <v>44152</v>
      </c>
      <c r="D2207" s="206" t="s">
        <v>4346</v>
      </c>
      <c r="E2207" s="206"/>
      <c r="F2207" s="206"/>
      <c r="G2207" s="208" t="s">
        <v>561</v>
      </c>
      <c r="H2207" s="313">
        <v>647500</v>
      </c>
      <c r="I2207" s="209"/>
      <c r="J2207" s="434">
        <f t="shared" si="37"/>
        <v>12558492</v>
      </c>
      <c r="K2207" s="212" t="s">
        <v>4393</v>
      </c>
    </row>
    <row r="2208" spans="1:242" hidden="1" x14ac:dyDescent="0.25">
      <c r="B2208" s="266">
        <v>501</v>
      </c>
      <c r="C2208" s="207">
        <v>44152</v>
      </c>
      <c r="D2208" s="206" t="s">
        <v>4347</v>
      </c>
      <c r="E2208" s="206"/>
      <c r="F2208" s="206" t="s">
        <v>4378</v>
      </c>
      <c r="G2208" s="208" t="s">
        <v>561</v>
      </c>
      <c r="H2208" s="313"/>
      <c r="I2208" s="209">
        <v>647500</v>
      </c>
      <c r="J2208" s="434">
        <f t="shared" si="37"/>
        <v>11910992</v>
      </c>
      <c r="K2208" s="212" t="s">
        <v>3267</v>
      </c>
    </row>
    <row r="2209" spans="2:11" s="511" customFormat="1" hidden="1" x14ac:dyDescent="0.25">
      <c r="B2209" s="266">
        <v>502</v>
      </c>
      <c r="C2209" s="207">
        <v>44152</v>
      </c>
      <c r="D2209" s="206" t="s">
        <v>4343</v>
      </c>
      <c r="E2209" s="206" t="s">
        <v>4366</v>
      </c>
      <c r="F2209" s="206" t="s">
        <v>4481</v>
      </c>
      <c r="G2209" s="208" t="s">
        <v>561</v>
      </c>
      <c r="H2209" s="313"/>
      <c r="I2209" s="475">
        <v>350000</v>
      </c>
      <c r="J2209" s="434">
        <f t="shared" si="37"/>
        <v>11560992</v>
      </c>
      <c r="K2209" s="212" t="s">
        <v>4482</v>
      </c>
    </row>
    <row r="2210" spans="2:11" s="511" customFormat="1" hidden="1" x14ac:dyDescent="0.25">
      <c r="B2210" s="266">
        <v>503</v>
      </c>
      <c r="C2210" s="207">
        <v>44154</v>
      </c>
      <c r="D2210" s="206" t="s">
        <v>4350</v>
      </c>
      <c r="E2210" s="206"/>
      <c r="F2210" s="206"/>
      <c r="G2210" s="208" t="s">
        <v>2875</v>
      </c>
      <c r="H2210" s="313">
        <v>1304000</v>
      </c>
      <c r="I2210" s="209"/>
      <c r="J2210" s="434">
        <f t="shared" si="37"/>
        <v>12864992</v>
      </c>
      <c r="K2210" s="212" t="s">
        <v>4394</v>
      </c>
    </row>
    <row r="2211" spans="2:11" s="511" customFormat="1" hidden="1" x14ac:dyDescent="0.25">
      <c r="B2211" s="266">
        <v>504</v>
      </c>
      <c r="C2211" s="207">
        <v>44154</v>
      </c>
      <c r="D2211" s="206" t="s">
        <v>4351</v>
      </c>
      <c r="E2211" s="206"/>
      <c r="F2211" s="206" t="s">
        <v>4376</v>
      </c>
      <c r="G2211" s="208" t="s">
        <v>2875</v>
      </c>
      <c r="H2211" s="313"/>
      <c r="I2211" s="209">
        <v>1217300</v>
      </c>
      <c r="J2211" s="434">
        <f t="shared" si="37"/>
        <v>11647692</v>
      </c>
      <c r="K2211" s="212" t="s">
        <v>3267</v>
      </c>
    </row>
    <row r="2212" spans="2:11" s="511" customFormat="1" hidden="1" x14ac:dyDescent="0.25">
      <c r="B2212" s="266">
        <v>505</v>
      </c>
      <c r="C2212" s="207">
        <v>44154</v>
      </c>
      <c r="D2212" s="206" t="s">
        <v>4352</v>
      </c>
      <c r="E2212" s="206"/>
      <c r="F2212" s="206" t="s">
        <v>4377</v>
      </c>
      <c r="G2212" s="208" t="s">
        <v>3138</v>
      </c>
      <c r="H2212" s="313"/>
      <c r="I2212" s="209">
        <v>770500</v>
      </c>
      <c r="J2212" s="434">
        <f t="shared" si="37"/>
        <v>10877192</v>
      </c>
      <c r="K2212" s="212" t="s">
        <v>3267</v>
      </c>
    </row>
    <row r="2213" spans="2:11" s="511" customFormat="1" hidden="1" x14ac:dyDescent="0.25">
      <c r="B2213" s="266">
        <v>507</v>
      </c>
      <c r="C2213" s="207">
        <v>44154</v>
      </c>
      <c r="D2213" s="206" t="s">
        <v>4367</v>
      </c>
      <c r="E2213" s="206"/>
      <c r="F2213" s="206" t="s">
        <v>4379</v>
      </c>
      <c r="G2213" s="208" t="s">
        <v>2891</v>
      </c>
      <c r="H2213" s="313"/>
      <c r="I2213" s="209">
        <v>2629943</v>
      </c>
      <c r="J2213" s="434">
        <f t="shared" si="37"/>
        <v>8247249</v>
      </c>
      <c r="K2213" s="212" t="s">
        <v>3267</v>
      </c>
    </row>
    <row r="2214" spans="2:11" s="511" customFormat="1" hidden="1" x14ac:dyDescent="0.25">
      <c r="B2214" s="266">
        <v>506</v>
      </c>
      <c r="C2214" s="207">
        <v>44154</v>
      </c>
      <c r="D2214" s="206" t="s">
        <v>4368</v>
      </c>
      <c r="E2214" s="206"/>
      <c r="F2214" s="206" t="s">
        <v>4380</v>
      </c>
      <c r="G2214" s="208" t="s">
        <v>282</v>
      </c>
      <c r="H2214" s="313"/>
      <c r="I2214" s="209">
        <v>680000</v>
      </c>
      <c r="J2214" s="434">
        <f t="shared" si="37"/>
        <v>7567249</v>
      </c>
      <c r="K2214" s="212" t="s">
        <v>3267</v>
      </c>
    </row>
    <row r="2215" spans="2:11" s="511" customFormat="1" hidden="1" x14ac:dyDescent="0.25">
      <c r="B2215" s="266">
        <v>508</v>
      </c>
      <c r="C2215" s="207">
        <v>44155</v>
      </c>
      <c r="D2215" s="206" t="s">
        <v>4358</v>
      </c>
      <c r="E2215" s="206"/>
      <c r="F2215" s="206"/>
      <c r="G2215" s="208" t="s">
        <v>681</v>
      </c>
      <c r="H2215" s="313">
        <v>256000</v>
      </c>
      <c r="I2215" s="209"/>
      <c r="J2215" s="434">
        <f t="shared" si="37"/>
        <v>7823249</v>
      </c>
      <c r="K2215" s="212" t="s">
        <v>4282</v>
      </c>
    </row>
    <row r="2216" spans="2:11" s="511" customFormat="1" hidden="1" x14ac:dyDescent="0.25">
      <c r="B2216" s="266">
        <v>509</v>
      </c>
      <c r="C2216" s="207">
        <v>44155</v>
      </c>
      <c r="D2216" s="206" t="s">
        <v>4359</v>
      </c>
      <c r="E2216" s="206"/>
      <c r="F2216" s="206" t="s">
        <v>4369</v>
      </c>
      <c r="G2216" s="208" t="s">
        <v>681</v>
      </c>
      <c r="H2216" s="313"/>
      <c r="I2216" s="209">
        <v>256000</v>
      </c>
      <c r="J2216" s="434">
        <f t="shared" si="37"/>
        <v>7567249</v>
      </c>
      <c r="K2216" s="212" t="s">
        <v>3267</v>
      </c>
    </row>
    <row r="2217" spans="2:11" s="511" customFormat="1" hidden="1" x14ac:dyDescent="0.25">
      <c r="B2217" s="266">
        <v>510</v>
      </c>
      <c r="C2217" s="207">
        <v>44155</v>
      </c>
      <c r="D2217" s="206" t="s">
        <v>4361</v>
      </c>
      <c r="E2217" s="206"/>
      <c r="F2217" s="206"/>
      <c r="G2217" s="208" t="s">
        <v>1885</v>
      </c>
      <c r="H2217" s="313">
        <v>450000</v>
      </c>
      <c r="I2217" s="209"/>
      <c r="J2217" s="434">
        <f t="shared" si="37"/>
        <v>8017249</v>
      </c>
      <c r="K2217" s="212" t="s">
        <v>4395</v>
      </c>
    </row>
    <row r="2218" spans="2:11" s="511" customFormat="1" hidden="1" x14ac:dyDescent="0.25">
      <c r="B2218" s="266">
        <v>511</v>
      </c>
      <c r="C2218" s="207">
        <v>44155</v>
      </c>
      <c r="D2218" s="206" t="s">
        <v>4362</v>
      </c>
      <c r="E2218" s="206"/>
      <c r="F2218" s="206" t="s">
        <v>4371</v>
      </c>
      <c r="G2218" s="208" t="s">
        <v>1885</v>
      </c>
      <c r="H2218" s="313"/>
      <c r="I2218" s="209">
        <v>450000</v>
      </c>
      <c r="J2218" s="434">
        <f t="shared" si="37"/>
        <v>7567249</v>
      </c>
      <c r="K2218" s="212" t="s">
        <v>3267</v>
      </c>
    </row>
    <row r="2219" spans="2:11" s="511" customFormat="1" hidden="1" x14ac:dyDescent="0.25">
      <c r="B2219" s="266">
        <v>512</v>
      </c>
      <c r="C2219" s="207">
        <v>44155</v>
      </c>
      <c r="D2219" s="206" t="s">
        <v>4353</v>
      </c>
      <c r="E2219" s="206"/>
      <c r="F2219" s="206" t="s">
        <v>4381</v>
      </c>
      <c r="G2219" s="208" t="s">
        <v>1885</v>
      </c>
      <c r="H2219" s="313"/>
      <c r="I2219" s="209">
        <v>98700</v>
      </c>
      <c r="J2219" s="434">
        <f t="shared" si="37"/>
        <v>7468549</v>
      </c>
      <c r="K2219" s="212" t="s">
        <v>3267</v>
      </c>
    </row>
    <row r="2220" spans="2:11" s="511" customFormat="1" hidden="1" x14ac:dyDescent="0.25">
      <c r="B2220" s="266">
        <v>513</v>
      </c>
      <c r="C2220" s="207">
        <v>44155</v>
      </c>
      <c r="D2220" s="206" t="s">
        <v>4354</v>
      </c>
      <c r="E2220" s="206"/>
      <c r="F2220" s="206" t="s">
        <v>4382</v>
      </c>
      <c r="G2220" s="208" t="s">
        <v>1885</v>
      </c>
      <c r="H2220" s="313"/>
      <c r="I2220" s="209">
        <v>21600</v>
      </c>
      <c r="J2220" s="434">
        <f t="shared" si="37"/>
        <v>7446949</v>
      </c>
      <c r="K2220" s="212" t="s">
        <v>3267</v>
      </c>
    </row>
    <row r="2221" spans="2:11" s="511" customFormat="1" hidden="1" x14ac:dyDescent="0.25">
      <c r="B2221" s="266">
        <v>514</v>
      </c>
      <c r="C2221" s="207">
        <v>44155</v>
      </c>
      <c r="D2221" s="206" t="s">
        <v>4355</v>
      </c>
      <c r="E2221" s="206"/>
      <c r="F2221" s="206" t="s">
        <v>4383</v>
      </c>
      <c r="G2221" s="208" t="s">
        <v>1885</v>
      </c>
      <c r="H2221" s="313"/>
      <c r="I2221" s="209">
        <v>95700</v>
      </c>
      <c r="J2221" s="434">
        <f t="shared" si="37"/>
        <v>7351249</v>
      </c>
      <c r="K2221" s="212" t="s">
        <v>3267</v>
      </c>
    </row>
    <row r="2222" spans="2:11" s="511" customFormat="1" hidden="1" x14ac:dyDescent="0.25">
      <c r="B2222" s="266">
        <v>515</v>
      </c>
      <c r="C2222" s="207">
        <v>44155</v>
      </c>
      <c r="D2222" s="206" t="s">
        <v>4356</v>
      </c>
      <c r="E2222" s="206"/>
      <c r="F2222" s="206" t="s">
        <v>4384</v>
      </c>
      <c r="G2222" s="208" t="s">
        <v>1885</v>
      </c>
      <c r="H2222" s="313"/>
      <c r="I2222" s="209">
        <v>48000</v>
      </c>
      <c r="J2222" s="434">
        <f t="shared" si="37"/>
        <v>7303249</v>
      </c>
      <c r="K2222" s="212" t="s">
        <v>3267</v>
      </c>
    </row>
    <row r="2223" spans="2:11" s="511" customFormat="1" hidden="1" x14ac:dyDescent="0.25">
      <c r="B2223" s="266">
        <v>516</v>
      </c>
      <c r="C2223" s="207">
        <v>44155</v>
      </c>
      <c r="D2223" s="206" t="s">
        <v>4357</v>
      </c>
      <c r="E2223" s="206"/>
      <c r="F2223" s="206" t="s">
        <v>4385</v>
      </c>
      <c r="G2223" s="208" t="s">
        <v>1885</v>
      </c>
      <c r="H2223" s="313"/>
      <c r="I2223" s="209">
        <v>84700</v>
      </c>
      <c r="J2223" s="434">
        <f t="shared" si="37"/>
        <v>7218549</v>
      </c>
      <c r="K2223" s="212" t="s">
        <v>3267</v>
      </c>
    </row>
    <row r="2224" spans="2:11" s="511" customFormat="1" hidden="1" x14ac:dyDescent="0.25">
      <c r="B2224" s="266">
        <v>517</v>
      </c>
      <c r="C2224" s="207">
        <v>44155</v>
      </c>
      <c r="D2224" s="206" t="s">
        <v>4386</v>
      </c>
      <c r="E2224" s="206" t="s">
        <v>4387</v>
      </c>
      <c r="F2224" s="206"/>
      <c r="G2224" s="208" t="s">
        <v>561</v>
      </c>
      <c r="H2224" s="313"/>
      <c r="I2224" s="475">
        <v>500000</v>
      </c>
      <c r="J2224" s="434">
        <f t="shared" si="37"/>
        <v>6718549</v>
      </c>
      <c r="K2224" s="212" t="s">
        <v>4483</v>
      </c>
    </row>
    <row r="2225" spans="1:242" s="566" customFormat="1" hidden="1" x14ac:dyDescent="0.25">
      <c r="A2225" s="488"/>
      <c r="B2225" s="491">
        <v>518</v>
      </c>
      <c r="C2225" s="428">
        <v>44158</v>
      </c>
      <c r="D2225" s="429" t="s">
        <v>4399</v>
      </c>
      <c r="E2225" s="429"/>
      <c r="F2225" s="429"/>
      <c r="G2225" s="430"/>
      <c r="H2225" s="577">
        <v>13272451</v>
      </c>
      <c r="I2225" s="581"/>
      <c r="J2225" s="434">
        <f t="shared" si="37"/>
        <v>19991000</v>
      </c>
      <c r="K2225" s="446" t="s">
        <v>3695</v>
      </c>
      <c r="L2225" s="530"/>
      <c r="M2225" s="488"/>
      <c r="N2225" s="530"/>
      <c r="O2225" s="530"/>
      <c r="P2225" s="530"/>
      <c r="Q2225" s="530"/>
      <c r="R2225" s="530"/>
      <c r="S2225" s="530"/>
      <c r="T2225" s="530"/>
      <c r="U2225" s="530"/>
      <c r="V2225" s="530"/>
      <c r="W2225" s="530"/>
      <c r="X2225" s="530"/>
      <c r="Y2225" s="530"/>
      <c r="Z2225" s="530"/>
      <c r="AA2225" s="530"/>
      <c r="AB2225" s="530"/>
      <c r="AC2225" s="530"/>
      <c r="AD2225" s="530"/>
      <c r="AE2225" s="530"/>
      <c r="AF2225" s="530"/>
      <c r="AG2225" s="530"/>
      <c r="AH2225" s="530"/>
      <c r="AI2225" s="530"/>
      <c r="AJ2225" s="488"/>
      <c r="AK2225" s="488"/>
      <c r="AL2225" s="488"/>
      <c r="AM2225" s="488"/>
      <c r="AN2225" s="488"/>
      <c r="AO2225" s="488"/>
      <c r="AP2225" s="488"/>
      <c r="AQ2225" s="488"/>
      <c r="AR2225" s="488"/>
      <c r="AS2225" s="488"/>
      <c r="AT2225" s="488"/>
      <c r="AU2225" s="488"/>
      <c r="AV2225" s="488"/>
      <c r="AW2225" s="488"/>
      <c r="AX2225" s="488"/>
      <c r="AY2225" s="488"/>
      <c r="AZ2225" s="488"/>
      <c r="BA2225" s="488"/>
      <c r="BB2225" s="488"/>
      <c r="BC2225" s="488"/>
      <c r="BD2225" s="488"/>
      <c r="BE2225" s="488"/>
      <c r="BF2225" s="488"/>
      <c r="BG2225" s="488"/>
      <c r="BH2225" s="488"/>
      <c r="BI2225" s="488"/>
      <c r="BJ2225" s="488"/>
      <c r="BK2225" s="488"/>
      <c r="BL2225" s="488"/>
      <c r="BM2225" s="488"/>
      <c r="BN2225" s="488"/>
      <c r="BO2225" s="488"/>
      <c r="BP2225" s="488"/>
      <c r="BQ2225" s="488"/>
      <c r="BR2225" s="488"/>
      <c r="BS2225" s="488"/>
      <c r="BT2225" s="488"/>
      <c r="BU2225" s="488"/>
      <c r="BV2225" s="488"/>
      <c r="BW2225" s="488"/>
      <c r="BX2225" s="488"/>
      <c r="BY2225" s="488"/>
      <c r="BZ2225" s="488"/>
      <c r="CA2225" s="488"/>
      <c r="CB2225" s="488"/>
      <c r="CC2225" s="488"/>
      <c r="CD2225" s="488"/>
      <c r="CE2225" s="488"/>
      <c r="CF2225" s="488"/>
      <c r="CG2225" s="488"/>
      <c r="CH2225" s="488"/>
      <c r="CI2225" s="488"/>
      <c r="CJ2225" s="488"/>
      <c r="CK2225" s="488"/>
      <c r="CL2225" s="488"/>
      <c r="CM2225" s="488"/>
      <c r="CN2225" s="488"/>
      <c r="CO2225" s="488"/>
      <c r="CP2225" s="488"/>
      <c r="CQ2225" s="488"/>
      <c r="CR2225" s="488"/>
      <c r="CS2225" s="488"/>
      <c r="CT2225" s="488"/>
      <c r="CU2225" s="488"/>
      <c r="CV2225" s="488"/>
      <c r="CW2225" s="488"/>
      <c r="CX2225" s="488"/>
      <c r="CY2225" s="488"/>
      <c r="CZ2225" s="488"/>
      <c r="DA2225" s="488"/>
      <c r="DB2225" s="488"/>
      <c r="DC2225" s="488"/>
      <c r="DD2225" s="488"/>
      <c r="DE2225" s="488"/>
      <c r="DF2225" s="488"/>
      <c r="DG2225" s="488"/>
      <c r="DH2225" s="488"/>
      <c r="DI2225" s="488"/>
      <c r="DJ2225" s="488"/>
      <c r="DK2225" s="488"/>
      <c r="DL2225" s="488"/>
      <c r="DM2225" s="488"/>
      <c r="DN2225" s="488"/>
      <c r="DO2225" s="488"/>
      <c r="DP2225" s="488"/>
      <c r="DQ2225" s="488"/>
      <c r="DR2225" s="488"/>
      <c r="DS2225" s="488"/>
      <c r="DT2225" s="488"/>
      <c r="DU2225" s="488"/>
      <c r="DV2225" s="488"/>
      <c r="DW2225" s="488"/>
      <c r="DX2225" s="488"/>
      <c r="DY2225" s="488"/>
      <c r="DZ2225" s="488"/>
      <c r="EA2225" s="488"/>
      <c r="EB2225" s="488"/>
      <c r="EC2225" s="488"/>
      <c r="ED2225" s="488"/>
      <c r="EE2225" s="488"/>
      <c r="EF2225" s="488"/>
      <c r="EG2225" s="488"/>
      <c r="EH2225" s="488"/>
      <c r="EI2225" s="488"/>
      <c r="EJ2225" s="488"/>
      <c r="EK2225" s="488"/>
      <c r="EL2225" s="488"/>
      <c r="EM2225" s="488"/>
      <c r="EN2225" s="488"/>
      <c r="EO2225" s="488"/>
      <c r="EP2225" s="488"/>
      <c r="EQ2225" s="488"/>
      <c r="ER2225" s="488"/>
      <c r="ES2225" s="488"/>
      <c r="ET2225" s="488"/>
      <c r="EU2225" s="488"/>
      <c r="EV2225" s="488"/>
      <c r="EW2225" s="488"/>
      <c r="EX2225" s="488"/>
      <c r="EY2225" s="488"/>
      <c r="EZ2225" s="488"/>
      <c r="FA2225" s="488"/>
      <c r="FB2225" s="488"/>
      <c r="FC2225" s="488"/>
      <c r="FD2225" s="488"/>
      <c r="FE2225" s="488"/>
      <c r="FF2225" s="488"/>
      <c r="FG2225" s="488"/>
      <c r="FH2225" s="488"/>
      <c r="FI2225" s="488"/>
      <c r="FJ2225" s="488"/>
      <c r="FK2225" s="488"/>
      <c r="FL2225" s="488"/>
      <c r="FM2225" s="488"/>
      <c r="FN2225" s="488"/>
      <c r="FO2225" s="488"/>
      <c r="FP2225" s="488"/>
      <c r="FQ2225" s="488"/>
      <c r="FR2225" s="488"/>
      <c r="FS2225" s="488"/>
      <c r="FT2225" s="488"/>
      <c r="FU2225" s="488"/>
      <c r="FV2225" s="488"/>
      <c r="FW2225" s="488"/>
      <c r="FX2225" s="488"/>
      <c r="FY2225" s="488"/>
      <c r="FZ2225" s="488"/>
      <c r="GA2225" s="488"/>
      <c r="GB2225" s="488"/>
      <c r="GC2225" s="488"/>
      <c r="GD2225" s="488"/>
      <c r="GE2225" s="488"/>
      <c r="GF2225" s="488"/>
      <c r="GG2225" s="488"/>
      <c r="GH2225" s="488"/>
      <c r="GI2225" s="488"/>
      <c r="GJ2225" s="488"/>
      <c r="GK2225" s="488"/>
      <c r="GL2225" s="488"/>
      <c r="GM2225" s="488"/>
      <c r="GN2225" s="488"/>
      <c r="GO2225" s="488"/>
      <c r="GP2225" s="488"/>
      <c r="GQ2225" s="488"/>
      <c r="GR2225" s="488"/>
      <c r="GS2225" s="488"/>
      <c r="GT2225" s="488"/>
      <c r="GU2225" s="488"/>
      <c r="GV2225" s="488"/>
      <c r="GW2225" s="488"/>
      <c r="GX2225" s="488"/>
      <c r="GY2225" s="488"/>
      <c r="GZ2225" s="488"/>
      <c r="HA2225" s="488"/>
      <c r="HB2225" s="488"/>
      <c r="HC2225" s="488"/>
      <c r="HD2225" s="488"/>
      <c r="HE2225" s="488"/>
      <c r="HF2225" s="488"/>
      <c r="HG2225" s="488"/>
      <c r="HH2225" s="488"/>
      <c r="HI2225" s="488"/>
      <c r="HJ2225" s="488"/>
      <c r="HK2225" s="488"/>
      <c r="HL2225" s="488"/>
      <c r="HM2225" s="488"/>
      <c r="HN2225" s="488"/>
      <c r="HO2225" s="488"/>
      <c r="HP2225" s="488"/>
      <c r="HQ2225" s="488"/>
      <c r="HR2225" s="488"/>
      <c r="HS2225" s="488"/>
      <c r="HT2225" s="488"/>
      <c r="HU2225" s="488"/>
      <c r="HV2225" s="488"/>
      <c r="HW2225" s="488"/>
      <c r="HX2225" s="488"/>
      <c r="HY2225" s="488"/>
      <c r="HZ2225" s="488"/>
      <c r="IA2225" s="488"/>
      <c r="IB2225" s="488"/>
      <c r="IC2225" s="488"/>
      <c r="ID2225" s="488"/>
      <c r="IE2225" s="488"/>
      <c r="IF2225" s="488"/>
      <c r="IG2225" s="488"/>
      <c r="IH2225" s="488"/>
    </row>
    <row r="2226" spans="1:242" hidden="1" x14ac:dyDescent="0.25">
      <c r="B2226" s="266">
        <v>519</v>
      </c>
      <c r="C2226" s="206"/>
      <c r="D2226" s="206" t="s">
        <v>4400</v>
      </c>
      <c r="E2226" s="206"/>
      <c r="F2226" s="206"/>
      <c r="G2226" s="208" t="s">
        <v>559</v>
      </c>
      <c r="H2226" s="313">
        <v>250000</v>
      </c>
      <c r="I2226" s="209"/>
      <c r="J2226" s="434">
        <f t="shared" si="37"/>
        <v>20241000</v>
      </c>
      <c r="K2226" s="212" t="s">
        <v>4450</v>
      </c>
    </row>
    <row r="2227" spans="1:242" hidden="1" x14ac:dyDescent="0.25">
      <c r="B2227" s="266">
        <v>520</v>
      </c>
      <c r="C2227" s="207">
        <v>44158</v>
      </c>
      <c r="D2227" s="206" t="s">
        <v>4401</v>
      </c>
      <c r="E2227" s="206"/>
      <c r="F2227" s="206" t="s">
        <v>4430</v>
      </c>
      <c r="G2227" s="208" t="s">
        <v>559</v>
      </c>
      <c r="H2227" s="313"/>
      <c r="I2227" s="209">
        <v>230000</v>
      </c>
      <c r="J2227" s="434">
        <f t="shared" si="37"/>
        <v>20011000</v>
      </c>
      <c r="K2227" s="212" t="s">
        <v>3267</v>
      </c>
    </row>
    <row r="2228" spans="1:242" hidden="1" x14ac:dyDescent="0.25">
      <c r="B2228" s="266">
        <v>521</v>
      </c>
      <c r="C2228" s="207">
        <v>44158</v>
      </c>
      <c r="D2228" s="206" t="s">
        <v>4402</v>
      </c>
      <c r="E2228" s="206"/>
      <c r="F2228" s="206" t="s">
        <v>4431</v>
      </c>
      <c r="G2228" s="208" t="s">
        <v>2875</v>
      </c>
      <c r="H2228" s="313"/>
      <c r="I2228" s="209">
        <v>50000</v>
      </c>
      <c r="J2228" s="434">
        <f t="shared" si="37"/>
        <v>19961000</v>
      </c>
      <c r="K2228" s="212" t="s">
        <v>3267</v>
      </c>
    </row>
    <row r="2229" spans="1:242" hidden="1" x14ac:dyDescent="0.25">
      <c r="B2229" s="266">
        <v>522</v>
      </c>
      <c r="C2229" s="207">
        <v>44160</v>
      </c>
      <c r="D2229" s="206" t="s">
        <v>4403</v>
      </c>
      <c r="E2229" s="206"/>
      <c r="F2229" s="206" t="s">
        <v>4432</v>
      </c>
      <c r="G2229" s="208" t="s">
        <v>3138</v>
      </c>
      <c r="H2229" s="313"/>
      <c r="I2229" s="209">
        <v>696400</v>
      </c>
      <c r="J2229" s="434">
        <f t="shared" si="37"/>
        <v>19264600</v>
      </c>
      <c r="K2229" s="212" t="s">
        <v>3267</v>
      </c>
    </row>
    <row r="2230" spans="1:242" s="554" customFormat="1" ht="19.5" hidden="1" customHeight="1" x14ac:dyDescent="0.25">
      <c r="A2230" s="578"/>
      <c r="B2230" s="498">
        <v>523</v>
      </c>
      <c r="C2230" s="543">
        <v>44160</v>
      </c>
      <c r="D2230" s="544" t="s">
        <v>4404</v>
      </c>
      <c r="E2230" s="544"/>
      <c r="F2230" s="544" t="s">
        <v>4433</v>
      </c>
      <c r="G2230" s="545" t="s">
        <v>2262</v>
      </c>
      <c r="H2230" s="579"/>
      <c r="I2230" s="582">
        <v>750000</v>
      </c>
      <c r="J2230" s="434">
        <f t="shared" si="37"/>
        <v>18514600</v>
      </c>
      <c r="K2230" s="546" t="s">
        <v>3267</v>
      </c>
      <c r="L2230" s="580"/>
      <c r="M2230" s="578"/>
      <c r="N2230" s="580"/>
      <c r="O2230" s="580"/>
      <c r="P2230" s="580"/>
      <c r="Q2230" s="580"/>
      <c r="R2230" s="580"/>
      <c r="S2230" s="580"/>
      <c r="T2230" s="580"/>
      <c r="U2230" s="580"/>
      <c r="V2230" s="580"/>
      <c r="W2230" s="580"/>
      <c r="X2230" s="580"/>
      <c r="Y2230" s="580"/>
      <c r="Z2230" s="580"/>
      <c r="AA2230" s="580"/>
      <c r="AB2230" s="580"/>
      <c r="AC2230" s="580"/>
      <c r="AD2230" s="580"/>
      <c r="AE2230" s="580"/>
      <c r="AF2230" s="580"/>
      <c r="AG2230" s="580"/>
      <c r="AH2230" s="580"/>
      <c r="AI2230" s="580"/>
      <c r="AJ2230" s="578"/>
      <c r="AK2230" s="578"/>
      <c r="AL2230" s="578"/>
      <c r="AM2230" s="578"/>
      <c r="AN2230" s="578"/>
      <c r="AO2230" s="578"/>
      <c r="AP2230" s="578"/>
      <c r="AQ2230" s="578"/>
      <c r="AR2230" s="578"/>
      <c r="AS2230" s="578"/>
      <c r="AT2230" s="578"/>
      <c r="AU2230" s="578"/>
      <c r="AV2230" s="578"/>
      <c r="AW2230" s="578"/>
      <c r="AX2230" s="578"/>
      <c r="AY2230" s="578"/>
      <c r="AZ2230" s="578"/>
      <c r="BA2230" s="578"/>
      <c r="BB2230" s="578"/>
      <c r="BC2230" s="578"/>
      <c r="BD2230" s="578"/>
      <c r="BE2230" s="578"/>
      <c r="BF2230" s="578"/>
      <c r="BG2230" s="578"/>
      <c r="BH2230" s="578"/>
      <c r="BI2230" s="578"/>
      <c r="BJ2230" s="578"/>
      <c r="BK2230" s="578"/>
      <c r="BL2230" s="578"/>
      <c r="BM2230" s="578"/>
      <c r="BN2230" s="578"/>
      <c r="BO2230" s="578"/>
      <c r="BP2230" s="578"/>
      <c r="BQ2230" s="578"/>
      <c r="BR2230" s="578"/>
      <c r="BS2230" s="578"/>
      <c r="BT2230" s="578"/>
      <c r="BU2230" s="578"/>
      <c r="BV2230" s="578"/>
      <c r="BW2230" s="578"/>
      <c r="BX2230" s="578"/>
      <c r="BY2230" s="578"/>
      <c r="BZ2230" s="578"/>
      <c r="CA2230" s="578"/>
      <c r="CB2230" s="578"/>
      <c r="CC2230" s="578"/>
      <c r="CD2230" s="578"/>
      <c r="CE2230" s="578"/>
      <c r="CF2230" s="578"/>
      <c r="CG2230" s="578"/>
      <c r="CH2230" s="578"/>
      <c r="CI2230" s="578"/>
      <c r="CJ2230" s="578"/>
      <c r="CK2230" s="578"/>
      <c r="CL2230" s="578"/>
      <c r="CM2230" s="578"/>
      <c r="CN2230" s="578"/>
      <c r="CO2230" s="578"/>
      <c r="CP2230" s="578"/>
      <c r="CQ2230" s="578"/>
      <c r="CR2230" s="578"/>
      <c r="CS2230" s="578"/>
      <c r="CT2230" s="578"/>
      <c r="CU2230" s="578"/>
      <c r="CV2230" s="578"/>
      <c r="CW2230" s="578"/>
      <c r="CX2230" s="578"/>
      <c r="CY2230" s="578"/>
      <c r="CZ2230" s="578"/>
      <c r="DA2230" s="578"/>
      <c r="DB2230" s="578"/>
      <c r="DC2230" s="578"/>
      <c r="DD2230" s="578"/>
      <c r="DE2230" s="578"/>
      <c r="DF2230" s="578"/>
      <c r="DG2230" s="578"/>
      <c r="DH2230" s="578"/>
      <c r="DI2230" s="578"/>
      <c r="DJ2230" s="578"/>
      <c r="DK2230" s="578"/>
      <c r="DL2230" s="578"/>
      <c r="DM2230" s="578"/>
      <c r="DN2230" s="578"/>
      <c r="DO2230" s="578"/>
      <c r="DP2230" s="578"/>
      <c r="DQ2230" s="578"/>
      <c r="DR2230" s="578"/>
      <c r="DS2230" s="578"/>
      <c r="DT2230" s="578"/>
      <c r="DU2230" s="578"/>
      <c r="DV2230" s="578"/>
      <c r="DW2230" s="578"/>
      <c r="DX2230" s="578"/>
      <c r="DY2230" s="578"/>
      <c r="DZ2230" s="578"/>
      <c r="EA2230" s="578"/>
      <c r="EB2230" s="578"/>
      <c r="EC2230" s="578"/>
      <c r="ED2230" s="578"/>
      <c r="EE2230" s="578"/>
      <c r="EF2230" s="578"/>
      <c r="EG2230" s="578"/>
      <c r="EH2230" s="578"/>
      <c r="EI2230" s="578"/>
      <c r="EJ2230" s="578"/>
      <c r="EK2230" s="578"/>
      <c r="EL2230" s="578"/>
      <c r="EM2230" s="578"/>
      <c r="EN2230" s="578"/>
      <c r="EO2230" s="578"/>
      <c r="EP2230" s="578"/>
      <c r="EQ2230" s="578"/>
      <c r="ER2230" s="578"/>
      <c r="ES2230" s="578"/>
      <c r="ET2230" s="578"/>
      <c r="EU2230" s="578"/>
      <c r="EV2230" s="578"/>
      <c r="EW2230" s="578"/>
      <c r="EX2230" s="578"/>
      <c r="EY2230" s="578"/>
      <c r="EZ2230" s="578"/>
      <c r="FA2230" s="578"/>
      <c r="FB2230" s="578"/>
      <c r="FC2230" s="578"/>
      <c r="FD2230" s="578"/>
      <c r="FE2230" s="578"/>
      <c r="FF2230" s="578"/>
      <c r="FG2230" s="578"/>
      <c r="FH2230" s="578"/>
      <c r="FI2230" s="578"/>
      <c r="FJ2230" s="578"/>
      <c r="FK2230" s="578"/>
      <c r="FL2230" s="578"/>
      <c r="FM2230" s="578"/>
      <c r="FN2230" s="578"/>
      <c r="FO2230" s="578"/>
      <c r="FP2230" s="578"/>
      <c r="FQ2230" s="578"/>
      <c r="FR2230" s="578"/>
      <c r="FS2230" s="578"/>
      <c r="FT2230" s="578"/>
      <c r="FU2230" s="578"/>
      <c r="FV2230" s="578"/>
      <c r="FW2230" s="578"/>
      <c r="FX2230" s="578"/>
      <c r="FY2230" s="578"/>
      <c r="FZ2230" s="578"/>
      <c r="GA2230" s="578"/>
      <c r="GB2230" s="578"/>
      <c r="GC2230" s="578"/>
      <c r="GD2230" s="578"/>
      <c r="GE2230" s="578"/>
      <c r="GF2230" s="578"/>
      <c r="GG2230" s="578"/>
      <c r="GH2230" s="578"/>
      <c r="GI2230" s="578"/>
      <c r="GJ2230" s="578"/>
      <c r="GK2230" s="578"/>
      <c r="GL2230" s="578"/>
      <c r="GM2230" s="578"/>
      <c r="GN2230" s="578"/>
      <c r="GO2230" s="578"/>
      <c r="GP2230" s="578"/>
      <c r="GQ2230" s="578"/>
      <c r="GR2230" s="578"/>
      <c r="GS2230" s="578"/>
      <c r="GT2230" s="578"/>
      <c r="GU2230" s="578"/>
      <c r="GV2230" s="578"/>
      <c r="GW2230" s="578"/>
      <c r="GX2230" s="578"/>
      <c r="GY2230" s="578"/>
      <c r="GZ2230" s="578"/>
      <c r="HA2230" s="578"/>
      <c r="HB2230" s="578"/>
      <c r="HC2230" s="578"/>
      <c r="HD2230" s="578"/>
      <c r="HE2230" s="578"/>
      <c r="HF2230" s="578"/>
      <c r="HG2230" s="578"/>
      <c r="HH2230" s="578"/>
      <c r="HI2230" s="578"/>
      <c r="HJ2230" s="578"/>
      <c r="HK2230" s="578"/>
      <c r="HL2230" s="578"/>
      <c r="HM2230" s="578"/>
      <c r="HN2230" s="578"/>
      <c r="HO2230" s="578"/>
      <c r="HP2230" s="578"/>
      <c r="HQ2230" s="578"/>
      <c r="HR2230" s="578"/>
      <c r="HS2230" s="578"/>
      <c r="HT2230" s="578"/>
      <c r="HU2230" s="578"/>
      <c r="HV2230" s="578"/>
      <c r="HW2230" s="578"/>
      <c r="HX2230" s="578"/>
      <c r="HY2230" s="578"/>
      <c r="HZ2230" s="578"/>
      <c r="IA2230" s="578"/>
      <c r="IB2230" s="578"/>
      <c r="IC2230" s="578"/>
      <c r="ID2230" s="578"/>
      <c r="IE2230" s="578"/>
      <c r="IF2230" s="578"/>
      <c r="IG2230" s="578"/>
      <c r="IH2230" s="578"/>
    </row>
    <row r="2231" spans="1:242" hidden="1" x14ac:dyDescent="0.25">
      <c r="B2231" s="266">
        <v>524</v>
      </c>
      <c r="C2231" s="207">
        <v>44160</v>
      </c>
      <c r="D2231" s="206" t="s">
        <v>4405</v>
      </c>
      <c r="E2231" s="206"/>
      <c r="F2231" s="206" t="s">
        <v>4434</v>
      </c>
      <c r="G2231" s="208" t="s">
        <v>4020</v>
      </c>
      <c r="H2231" s="313"/>
      <c r="I2231" s="209">
        <v>500000</v>
      </c>
      <c r="J2231" s="434">
        <f t="shared" si="37"/>
        <v>18014600</v>
      </c>
      <c r="K2231" s="212" t="s">
        <v>3267</v>
      </c>
    </row>
    <row r="2232" spans="1:242" hidden="1" x14ac:dyDescent="0.25">
      <c r="B2232" s="266">
        <v>525</v>
      </c>
      <c r="C2232" s="207">
        <v>44160</v>
      </c>
      <c r="D2232" s="206" t="s">
        <v>4406</v>
      </c>
      <c r="E2232" s="206"/>
      <c r="F2232" s="206"/>
      <c r="G2232" s="208" t="s">
        <v>2262</v>
      </c>
      <c r="H2232" s="313">
        <v>1700000</v>
      </c>
      <c r="I2232" s="209"/>
      <c r="J2232" s="434">
        <f t="shared" si="37"/>
        <v>19714600</v>
      </c>
      <c r="K2232" s="212" t="s">
        <v>4451</v>
      </c>
    </row>
    <row r="2233" spans="1:242" hidden="1" x14ac:dyDescent="0.25">
      <c r="B2233" s="266">
        <v>526</v>
      </c>
      <c r="C2233" s="207">
        <v>44160</v>
      </c>
      <c r="D2233" s="206" t="s">
        <v>4407</v>
      </c>
      <c r="E2233" s="206"/>
      <c r="F2233" s="206" t="s">
        <v>4435</v>
      </c>
      <c r="G2233" s="208" t="s">
        <v>2262</v>
      </c>
      <c r="H2233" s="313"/>
      <c r="I2233" s="209">
        <v>1662857</v>
      </c>
      <c r="J2233" s="434">
        <f t="shared" si="37"/>
        <v>18051743</v>
      </c>
      <c r="K2233" s="212" t="s">
        <v>3267</v>
      </c>
    </row>
    <row r="2234" spans="1:242" hidden="1" x14ac:dyDescent="0.25">
      <c r="B2234" s="266">
        <v>527</v>
      </c>
      <c r="C2234" s="207">
        <v>44160</v>
      </c>
      <c r="D2234" s="206" t="s">
        <v>4408</v>
      </c>
      <c r="E2234" s="206"/>
      <c r="F2234" s="206" t="s">
        <v>4436</v>
      </c>
      <c r="G2234" s="208" t="s">
        <v>343</v>
      </c>
      <c r="H2234" s="313"/>
      <c r="I2234" s="209">
        <v>500000</v>
      </c>
      <c r="J2234" s="434">
        <f t="shared" si="37"/>
        <v>17551743</v>
      </c>
      <c r="K2234" s="212" t="s">
        <v>3267</v>
      </c>
    </row>
    <row r="2235" spans="1:242" hidden="1" x14ac:dyDescent="0.25">
      <c r="B2235" s="266">
        <v>528</v>
      </c>
      <c r="C2235" s="207">
        <v>44160</v>
      </c>
      <c r="D2235" s="206" t="s">
        <v>4409</v>
      </c>
      <c r="E2235" s="206"/>
      <c r="F2235" s="206"/>
      <c r="G2235" s="208" t="s">
        <v>343</v>
      </c>
      <c r="H2235" s="313">
        <v>1200000</v>
      </c>
      <c r="I2235" s="209"/>
      <c r="J2235" s="434">
        <f t="shared" si="37"/>
        <v>18751743</v>
      </c>
      <c r="K2235" s="212" t="s">
        <v>4452</v>
      </c>
    </row>
    <row r="2236" spans="1:242" hidden="1" x14ac:dyDescent="0.25">
      <c r="B2236" s="266">
        <v>529</v>
      </c>
      <c r="C2236" s="207">
        <v>44160</v>
      </c>
      <c r="D2236" s="206" t="s">
        <v>4410</v>
      </c>
      <c r="E2236" s="206"/>
      <c r="F2236" s="206" t="s">
        <v>4437</v>
      </c>
      <c r="G2236" s="208" t="s">
        <v>343</v>
      </c>
      <c r="H2236" s="313"/>
      <c r="I2236" s="209">
        <v>1012800</v>
      </c>
      <c r="J2236" s="434">
        <f t="shared" si="37"/>
        <v>17738943</v>
      </c>
      <c r="K2236" s="212" t="s">
        <v>3267</v>
      </c>
    </row>
    <row r="2237" spans="1:242" hidden="1" x14ac:dyDescent="0.25">
      <c r="B2237" s="266">
        <v>530</v>
      </c>
      <c r="C2237" s="207">
        <v>44160</v>
      </c>
      <c r="D2237" s="206" t="s">
        <v>4411</v>
      </c>
      <c r="E2237" s="206"/>
      <c r="F2237" s="206" t="s">
        <v>4438</v>
      </c>
      <c r="G2237" s="208" t="s">
        <v>3592</v>
      </c>
      <c r="H2237" s="313"/>
      <c r="I2237" s="209">
        <v>234989</v>
      </c>
      <c r="J2237" s="434">
        <f t="shared" si="37"/>
        <v>17503954</v>
      </c>
      <c r="K2237" s="212" t="s">
        <v>3267</v>
      </c>
    </row>
    <row r="2238" spans="1:242" hidden="1" x14ac:dyDescent="0.25">
      <c r="B2238" s="266">
        <v>531</v>
      </c>
      <c r="C2238" s="207">
        <v>44160</v>
      </c>
      <c r="D2238" s="206" t="s">
        <v>4412</v>
      </c>
      <c r="E2238" s="206"/>
      <c r="F2238" s="206" t="s">
        <v>4439</v>
      </c>
      <c r="G2238" s="208" t="s">
        <v>3592</v>
      </c>
      <c r="H2238" s="313"/>
      <c r="I2238" s="209">
        <v>103000</v>
      </c>
      <c r="J2238" s="434">
        <f t="shared" si="37"/>
        <v>17400954</v>
      </c>
      <c r="K2238" s="212" t="s">
        <v>3267</v>
      </c>
    </row>
    <row r="2239" spans="1:242" hidden="1" x14ac:dyDescent="0.25">
      <c r="B2239" s="266">
        <v>532</v>
      </c>
      <c r="C2239" s="207">
        <v>44160</v>
      </c>
      <c r="D2239" s="206" t="s">
        <v>4413</v>
      </c>
      <c r="E2239" s="206"/>
      <c r="F2239" s="206" t="s">
        <v>4440</v>
      </c>
      <c r="G2239" s="208" t="s">
        <v>3592</v>
      </c>
      <c r="H2239" s="313"/>
      <c r="I2239" s="209">
        <v>458400</v>
      </c>
      <c r="J2239" s="434">
        <f t="shared" si="37"/>
        <v>16942554</v>
      </c>
      <c r="K2239" s="212" t="s">
        <v>3267</v>
      </c>
    </row>
    <row r="2240" spans="1:242" hidden="1" x14ac:dyDescent="0.25">
      <c r="B2240" s="266">
        <v>533</v>
      </c>
      <c r="C2240" s="207">
        <v>44160</v>
      </c>
      <c r="D2240" s="206" t="s">
        <v>4414</v>
      </c>
      <c r="E2240" s="206"/>
      <c r="F2240" s="206" t="s">
        <v>4441</v>
      </c>
      <c r="G2240" s="208" t="s">
        <v>3592</v>
      </c>
      <c r="H2240" s="313"/>
      <c r="I2240" s="209">
        <v>250000</v>
      </c>
      <c r="J2240" s="434">
        <f t="shared" si="37"/>
        <v>16692554</v>
      </c>
      <c r="K2240" s="212" t="s">
        <v>3267</v>
      </c>
    </row>
    <row r="2241" spans="1:242" hidden="1" x14ac:dyDescent="0.25">
      <c r="B2241" s="266">
        <v>534</v>
      </c>
      <c r="C2241" s="207">
        <v>44160</v>
      </c>
      <c r="D2241" s="206" t="s">
        <v>4415</v>
      </c>
      <c r="E2241" s="206"/>
      <c r="F2241" s="206" t="s">
        <v>4442</v>
      </c>
      <c r="G2241" s="208" t="s">
        <v>3592</v>
      </c>
      <c r="H2241" s="313"/>
      <c r="I2241" s="209">
        <v>604110</v>
      </c>
      <c r="J2241" s="434">
        <f t="shared" si="37"/>
        <v>16088444</v>
      </c>
      <c r="K2241" s="212" t="s">
        <v>3267</v>
      </c>
    </row>
    <row r="2242" spans="1:242" hidden="1" x14ac:dyDescent="0.25">
      <c r="B2242" s="266">
        <v>535</v>
      </c>
      <c r="C2242" s="207">
        <v>44160</v>
      </c>
      <c r="D2242" s="206" t="s">
        <v>4416</v>
      </c>
      <c r="E2242" s="206"/>
      <c r="F2242" s="206"/>
      <c r="G2242" s="208" t="s">
        <v>787</v>
      </c>
      <c r="H2242" s="313">
        <v>1000000</v>
      </c>
      <c r="I2242" s="209"/>
      <c r="J2242" s="434">
        <f t="shared" si="37"/>
        <v>17088444</v>
      </c>
      <c r="K2242" s="212" t="s">
        <v>4453</v>
      </c>
    </row>
    <row r="2243" spans="1:242" hidden="1" x14ac:dyDescent="0.25">
      <c r="B2243" s="266">
        <v>536</v>
      </c>
      <c r="C2243" s="207">
        <v>44160</v>
      </c>
      <c r="D2243" s="206" t="s">
        <v>4417</v>
      </c>
      <c r="E2243" s="206"/>
      <c r="F2243" s="206" t="s">
        <v>4443</v>
      </c>
      <c r="G2243" s="208" t="s">
        <v>787</v>
      </c>
      <c r="H2243" s="313"/>
      <c r="I2243" s="209">
        <v>593982</v>
      </c>
      <c r="J2243" s="434">
        <f t="shared" si="37"/>
        <v>16494462</v>
      </c>
      <c r="K2243" s="212" t="s">
        <v>3267</v>
      </c>
    </row>
    <row r="2244" spans="1:242" hidden="1" x14ac:dyDescent="0.25">
      <c r="B2244" s="266">
        <v>537</v>
      </c>
      <c r="C2244" s="207">
        <v>44161</v>
      </c>
      <c r="D2244" s="206" t="s">
        <v>4424</v>
      </c>
      <c r="E2244" s="206" t="s">
        <v>4429</v>
      </c>
      <c r="F2244" s="206"/>
      <c r="G2244" s="208" t="s">
        <v>2875</v>
      </c>
      <c r="H2244" s="313"/>
      <c r="I2244" s="475">
        <v>830000</v>
      </c>
      <c r="J2244" s="434">
        <f t="shared" si="37"/>
        <v>15664462</v>
      </c>
      <c r="K2244" s="212" t="s">
        <v>4484</v>
      </c>
    </row>
    <row r="2245" spans="1:242" hidden="1" x14ac:dyDescent="0.25">
      <c r="B2245" s="266">
        <v>538</v>
      </c>
      <c r="C2245" s="207">
        <v>44162</v>
      </c>
      <c r="D2245" s="206" t="s">
        <v>4418</v>
      </c>
      <c r="E2245" s="206"/>
      <c r="F2245" s="206" t="s">
        <v>4444</v>
      </c>
      <c r="G2245" s="208" t="s">
        <v>1885</v>
      </c>
      <c r="H2245" s="313"/>
      <c r="I2245" s="209">
        <v>54253</v>
      </c>
      <c r="J2245" s="434">
        <f t="shared" si="37"/>
        <v>15610209</v>
      </c>
      <c r="K2245" s="212" t="s">
        <v>3267</v>
      </c>
    </row>
    <row r="2246" spans="1:242" hidden="1" x14ac:dyDescent="0.25">
      <c r="B2246" s="266">
        <v>539</v>
      </c>
      <c r="C2246" s="207">
        <v>44162</v>
      </c>
      <c r="D2246" s="206" t="s">
        <v>4419</v>
      </c>
      <c r="E2246" s="206"/>
      <c r="F2246" s="206" t="s">
        <v>4445</v>
      </c>
      <c r="G2246" s="208" t="s">
        <v>1885</v>
      </c>
      <c r="H2246" s="313"/>
      <c r="I2246" s="209">
        <v>65500</v>
      </c>
      <c r="J2246" s="434">
        <f t="shared" si="37"/>
        <v>15544709</v>
      </c>
      <c r="K2246" s="212" t="s">
        <v>3267</v>
      </c>
    </row>
    <row r="2247" spans="1:242" hidden="1" x14ac:dyDescent="0.25">
      <c r="B2247" s="266">
        <v>540</v>
      </c>
      <c r="C2247" s="207">
        <v>44162</v>
      </c>
      <c r="D2247" s="206" t="s">
        <v>4420</v>
      </c>
      <c r="E2247" s="206"/>
      <c r="F2247" s="206" t="s">
        <v>4446</v>
      </c>
      <c r="G2247" s="208" t="s">
        <v>1885</v>
      </c>
      <c r="H2247" s="313"/>
      <c r="I2247" s="209">
        <v>106100</v>
      </c>
      <c r="J2247" s="434">
        <f t="shared" si="37"/>
        <v>15438609</v>
      </c>
      <c r="K2247" s="212" t="s">
        <v>3267</v>
      </c>
    </row>
    <row r="2248" spans="1:242" hidden="1" x14ac:dyDescent="0.25">
      <c r="B2248" s="266">
        <v>541</v>
      </c>
      <c r="C2248" s="207">
        <v>44162</v>
      </c>
      <c r="D2248" s="206" t="s">
        <v>4421</v>
      </c>
      <c r="E2248" s="206"/>
      <c r="F2248" s="206" t="s">
        <v>4447</v>
      </c>
      <c r="G2248" s="208" t="s">
        <v>1885</v>
      </c>
      <c r="H2248" s="313"/>
      <c r="I2248" s="209">
        <v>92800</v>
      </c>
      <c r="J2248" s="434">
        <f t="shared" si="37"/>
        <v>15345809</v>
      </c>
      <c r="K2248" s="212" t="s">
        <v>3267</v>
      </c>
    </row>
    <row r="2249" spans="1:242" hidden="1" x14ac:dyDescent="0.25">
      <c r="B2249" s="266">
        <v>542</v>
      </c>
      <c r="C2249" s="207">
        <v>44162</v>
      </c>
      <c r="D2249" s="206" t="s">
        <v>4422</v>
      </c>
      <c r="E2249" s="206"/>
      <c r="F2249" s="206" t="s">
        <v>4448</v>
      </c>
      <c r="G2249" s="208" t="s">
        <v>1885</v>
      </c>
      <c r="H2249" s="313"/>
      <c r="I2249" s="209">
        <v>98700</v>
      </c>
      <c r="J2249" s="434">
        <f t="shared" si="37"/>
        <v>15247109</v>
      </c>
      <c r="K2249" s="212" t="s">
        <v>3267</v>
      </c>
    </row>
    <row r="2250" spans="1:242" hidden="1" x14ac:dyDescent="0.25">
      <c r="B2250" s="266">
        <v>543</v>
      </c>
      <c r="C2250" s="207">
        <v>44162</v>
      </c>
      <c r="D2250" s="206" t="s">
        <v>4423</v>
      </c>
      <c r="E2250" s="206"/>
      <c r="F2250" s="206" t="s">
        <v>4449</v>
      </c>
      <c r="G2250" s="208" t="s">
        <v>1885</v>
      </c>
      <c r="H2250" s="313"/>
      <c r="I2250" s="209">
        <v>84600</v>
      </c>
      <c r="J2250" s="434">
        <f t="shared" ref="J2250:J2313" si="38">J2249+H2250-I2250</f>
        <v>15162509</v>
      </c>
      <c r="K2250" s="212" t="s">
        <v>3267</v>
      </c>
    </row>
    <row r="2251" spans="1:242" hidden="1" x14ac:dyDescent="0.25">
      <c r="B2251" s="266">
        <v>544</v>
      </c>
      <c r="C2251" s="207">
        <v>44162</v>
      </c>
      <c r="D2251" s="206" t="s">
        <v>3710</v>
      </c>
      <c r="E2251" s="206" t="s">
        <v>4454</v>
      </c>
      <c r="F2251" s="206"/>
      <c r="G2251" s="208" t="s">
        <v>3690</v>
      </c>
      <c r="H2251" s="313"/>
      <c r="I2251" s="475">
        <v>450000</v>
      </c>
      <c r="J2251" s="434">
        <f t="shared" si="38"/>
        <v>14712509</v>
      </c>
      <c r="K2251" s="212" t="s">
        <v>4485</v>
      </c>
    </row>
    <row r="2252" spans="1:242" s="566" customFormat="1" hidden="1" x14ac:dyDescent="0.25">
      <c r="A2252" s="488"/>
      <c r="B2252" s="491">
        <v>545</v>
      </c>
      <c r="C2252" s="428">
        <v>44165</v>
      </c>
      <c r="D2252" s="429" t="s">
        <v>4456</v>
      </c>
      <c r="E2252" s="429"/>
      <c r="F2252" s="429"/>
      <c r="G2252" s="430"/>
      <c r="H2252" s="577">
        <v>8148491</v>
      </c>
      <c r="I2252" s="581"/>
      <c r="J2252" s="434">
        <f t="shared" si="38"/>
        <v>22861000</v>
      </c>
      <c r="K2252" s="446" t="s">
        <v>3695</v>
      </c>
      <c r="L2252" s="530"/>
      <c r="M2252" s="488"/>
      <c r="N2252" s="530"/>
      <c r="O2252" s="530"/>
      <c r="P2252" s="530"/>
      <c r="Q2252" s="530"/>
      <c r="R2252" s="530"/>
      <c r="S2252" s="530"/>
      <c r="T2252" s="530"/>
      <c r="U2252" s="530"/>
      <c r="V2252" s="530"/>
      <c r="W2252" s="530"/>
      <c r="X2252" s="530"/>
      <c r="Y2252" s="530"/>
      <c r="Z2252" s="530"/>
      <c r="AA2252" s="530"/>
      <c r="AB2252" s="530"/>
      <c r="AC2252" s="530"/>
      <c r="AD2252" s="530"/>
      <c r="AE2252" s="530"/>
      <c r="AF2252" s="530"/>
      <c r="AG2252" s="530"/>
      <c r="AH2252" s="530"/>
      <c r="AI2252" s="530"/>
      <c r="AJ2252" s="488"/>
      <c r="AK2252" s="488"/>
      <c r="AL2252" s="488"/>
      <c r="AM2252" s="488"/>
      <c r="AN2252" s="488"/>
      <c r="AO2252" s="488"/>
      <c r="AP2252" s="488"/>
      <c r="AQ2252" s="488"/>
      <c r="AR2252" s="488"/>
      <c r="AS2252" s="488"/>
      <c r="AT2252" s="488"/>
      <c r="AU2252" s="488"/>
      <c r="AV2252" s="488"/>
      <c r="AW2252" s="488"/>
      <c r="AX2252" s="488"/>
      <c r="AY2252" s="488"/>
      <c r="AZ2252" s="488"/>
      <c r="BA2252" s="488"/>
      <c r="BB2252" s="488"/>
      <c r="BC2252" s="488"/>
      <c r="BD2252" s="488"/>
      <c r="BE2252" s="488"/>
      <c r="BF2252" s="488"/>
      <c r="BG2252" s="488"/>
      <c r="BH2252" s="488"/>
      <c r="BI2252" s="488"/>
      <c r="BJ2252" s="488"/>
      <c r="BK2252" s="488"/>
      <c r="BL2252" s="488"/>
      <c r="BM2252" s="488"/>
      <c r="BN2252" s="488"/>
      <c r="BO2252" s="488"/>
      <c r="BP2252" s="488"/>
      <c r="BQ2252" s="488"/>
      <c r="BR2252" s="488"/>
      <c r="BS2252" s="488"/>
      <c r="BT2252" s="488"/>
      <c r="BU2252" s="488"/>
      <c r="BV2252" s="488"/>
      <c r="BW2252" s="488"/>
      <c r="BX2252" s="488"/>
      <c r="BY2252" s="488"/>
      <c r="BZ2252" s="488"/>
      <c r="CA2252" s="488"/>
      <c r="CB2252" s="488"/>
      <c r="CC2252" s="488"/>
      <c r="CD2252" s="488"/>
      <c r="CE2252" s="488"/>
      <c r="CF2252" s="488"/>
      <c r="CG2252" s="488"/>
      <c r="CH2252" s="488"/>
      <c r="CI2252" s="488"/>
      <c r="CJ2252" s="488"/>
      <c r="CK2252" s="488"/>
      <c r="CL2252" s="488"/>
      <c r="CM2252" s="488"/>
      <c r="CN2252" s="488"/>
      <c r="CO2252" s="488"/>
      <c r="CP2252" s="488"/>
      <c r="CQ2252" s="488"/>
      <c r="CR2252" s="488"/>
      <c r="CS2252" s="488"/>
      <c r="CT2252" s="488"/>
      <c r="CU2252" s="488"/>
      <c r="CV2252" s="488"/>
      <c r="CW2252" s="488"/>
      <c r="CX2252" s="488"/>
      <c r="CY2252" s="488"/>
      <c r="CZ2252" s="488"/>
      <c r="DA2252" s="488"/>
      <c r="DB2252" s="488"/>
      <c r="DC2252" s="488"/>
      <c r="DD2252" s="488"/>
      <c r="DE2252" s="488"/>
      <c r="DF2252" s="488"/>
      <c r="DG2252" s="488"/>
      <c r="DH2252" s="488"/>
      <c r="DI2252" s="488"/>
      <c r="DJ2252" s="488"/>
      <c r="DK2252" s="488"/>
      <c r="DL2252" s="488"/>
      <c r="DM2252" s="488"/>
      <c r="DN2252" s="488"/>
      <c r="DO2252" s="488"/>
      <c r="DP2252" s="488"/>
      <c r="DQ2252" s="488"/>
      <c r="DR2252" s="488"/>
      <c r="DS2252" s="488"/>
      <c r="DT2252" s="488"/>
      <c r="DU2252" s="488"/>
      <c r="DV2252" s="488"/>
      <c r="DW2252" s="488"/>
      <c r="DX2252" s="488"/>
      <c r="DY2252" s="488"/>
      <c r="DZ2252" s="488"/>
      <c r="EA2252" s="488"/>
      <c r="EB2252" s="488"/>
      <c r="EC2252" s="488"/>
      <c r="ED2252" s="488"/>
      <c r="EE2252" s="488"/>
      <c r="EF2252" s="488"/>
      <c r="EG2252" s="488"/>
      <c r="EH2252" s="488"/>
      <c r="EI2252" s="488"/>
      <c r="EJ2252" s="488"/>
      <c r="EK2252" s="488"/>
      <c r="EL2252" s="488"/>
      <c r="EM2252" s="488"/>
      <c r="EN2252" s="488"/>
      <c r="EO2252" s="488"/>
      <c r="EP2252" s="488"/>
      <c r="EQ2252" s="488"/>
      <c r="ER2252" s="488"/>
      <c r="ES2252" s="488"/>
      <c r="ET2252" s="488"/>
      <c r="EU2252" s="488"/>
      <c r="EV2252" s="488"/>
      <c r="EW2252" s="488"/>
      <c r="EX2252" s="488"/>
      <c r="EY2252" s="488"/>
      <c r="EZ2252" s="488"/>
      <c r="FA2252" s="488"/>
      <c r="FB2252" s="488"/>
      <c r="FC2252" s="488"/>
      <c r="FD2252" s="488"/>
      <c r="FE2252" s="488"/>
      <c r="FF2252" s="488"/>
      <c r="FG2252" s="488"/>
      <c r="FH2252" s="488"/>
      <c r="FI2252" s="488"/>
      <c r="FJ2252" s="488"/>
      <c r="FK2252" s="488"/>
      <c r="FL2252" s="488"/>
      <c r="FM2252" s="488"/>
      <c r="FN2252" s="488"/>
      <c r="FO2252" s="488"/>
      <c r="FP2252" s="488"/>
      <c r="FQ2252" s="488"/>
      <c r="FR2252" s="488"/>
      <c r="FS2252" s="488"/>
      <c r="FT2252" s="488"/>
      <c r="FU2252" s="488"/>
      <c r="FV2252" s="488"/>
      <c r="FW2252" s="488"/>
      <c r="FX2252" s="488"/>
      <c r="FY2252" s="488"/>
      <c r="FZ2252" s="488"/>
      <c r="GA2252" s="488"/>
      <c r="GB2252" s="488"/>
      <c r="GC2252" s="488"/>
      <c r="GD2252" s="488"/>
      <c r="GE2252" s="488"/>
      <c r="GF2252" s="488"/>
      <c r="GG2252" s="488"/>
      <c r="GH2252" s="488"/>
      <c r="GI2252" s="488"/>
      <c r="GJ2252" s="488"/>
      <c r="GK2252" s="488"/>
      <c r="GL2252" s="488"/>
      <c r="GM2252" s="488"/>
      <c r="GN2252" s="488"/>
      <c r="GO2252" s="488"/>
      <c r="GP2252" s="488"/>
      <c r="GQ2252" s="488"/>
      <c r="GR2252" s="488"/>
      <c r="GS2252" s="488"/>
      <c r="GT2252" s="488"/>
      <c r="GU2252" s="488"/>
      <c r="GV2252" s="488"/>
      <c r="GW2252" s="488"/>
      <c r="GX2252" s="488"/>
      <c r="GY2252" s="488"/>
      <c r="GZ2252" s="488"/>
      <c r="HA2252" s="488"/>
      <c r="HB2252" s="488"/>
      <c r="HC2252" s="488"/>
      <c r="HD2252" s="488"/>
      <c r="HE2252" s="488"/>
      <c r="HF2252" s="488"/>
      <c r="HG2252" s="488"/>
      <c r="HH2252" s="488"/>
      <c r="HI2252" s="488"/>
      <c r="HJ2252" s="488"/>
      <c r="HK2252" s="488"/>
      <c r="HL2252" s="488"/>
      <c r="HM2252" s="488"/>
      <c r="HN2252" s="488"/>
      <c r="HO2252" s="488"/>
      <c r="HP2252" s="488"/>
      <c r="HQ2252" s="488"/>
      <c r="HR2252" s="488"/>
      <c r="HS2252" s="488"/>
      <c r="HT2252" s="488"/>
      <c r="HU2252" s="488"/>
      <c r="HV2252" s="488"/>
      <c r="HW2252" s="488"/>
      <c r="HX2252" s="488"/>
      <c r="HY2252" s="488"/>
      <c r="HZ2252" s="488"/>
      <c r="IA2252" s="488"/>
      <c r="IB2252" s="488"/>
      <c r="IC2252" s="488"/>
      <c r="ID2252" s="488"/>
      <c r="IE2252" s="488"/>
      <c r="IF2252" s="488"/>
      <c r="IG2252" s="488"/>
      <c r="IH2252" s="488"/>
    </row>
    <row r="2253" spans="1:242" hidden="1" x14ac:dyDescent="0.25">
      <c r="B2253" s="266">
        <v>546</v>
      </c>
      <c r="C2253" s="207">
        <v>44165</v>
      </c>
      <c r="D2253" s="206" t="s">
        <v>3068</v>
      </c>
      <c r="E2253" s="206" t="s">
        <v>4454</v>
      </c>
      <c r="F2253" s="206"/>
      <c r="G2253" s="208" t="s">
        <v>2940</v>
      </c>
      <c r="H2253" s="313"/>
      <c r="I2253" s="209">
        <v>256000</v>
      </c>
      <c r="J2253" s="434">
        <f t="shared" si="38"/>
        <v>22605000</v>
      </c>
      <c r="K2253" s="212" t="s">
        <v>4477</v>
      </c>
    </row>
    <row r="2254" spans="1:242" hidden="1" x14ac:dyDescent="0.25">
      <c r="B2254" s="266">
        <v>547</v>
      </c>
      <c r="C2254" s="207">
        <v>44165</v>
      </c>
      <c r="D2254" s="206" t="s">
        <v>4458</v>
      </c>
      <c r="E2254" s="206"/>
      <c r="F2254" s="206" t="s">
        <v>4491</v>
      </c>
      <c r="G2254" s="208" t="s">
        <v>787</v>
      </c>
      <c r="H2254" s="313"/>
      <c r="I2254" s="209">
        <v>648429</v>
      </c>
      <c r="J2254" s="434">
        <f t="shared" si="38"/>
        <v>21956571</v>
      </c>
      <c r="K2254" s="212" t="s">
        <v>3267</v>
      </c>
    </row>
    <row r="2255" spans="1:242" hidden="1" x14ac:dyDescent="0.25">
      <c r="B2255" s="266">
        <v>548</v>
      </c>
      <c r="C2255" s="207">
        <v>44166</v>
      </c>
      <c r="D2255" s="206" t="s">
        <v>4478</v>
      </c>
      <c r="E2255" s="206"/>
      <c r="F2255" s="206"/>
      <c r="G2255" s="208" t="s">
        <v>681</v>
      </c>
      <c r="H2255" s="313">
        <v>256000</v>
      </c>
      <c r="I2255" s="209"/>
      <c r="J2255" s="434">
        <f t="shared" si="38"/>
        <v>22212571</v>
      </c>
      <c r="K2255" s="212" t="s">
        <v>4282</v>
      </c>
    </row>
    <row r="2256" spans="1:242" hidden="1" x14ac:dyDescent="0.25">
      <c r="B2256" s="266">
        <v>549</v>
      </c>
      <c r="C2256" s="207">
        <v>44166</v>
      </c>
      <c r="D2256" s="206" t="s">
        <v>4479</v>
      </c>
      <c r="E2256" s="206"/>
      <c r="F2256" s="206" t="s">
        <v>4457</v>
      </c>
      <c r="G2256" s="208" t="s">
        <v>681</v>
      </c>
      <c r="H2256" s="313"/>
      <c r="I2256" s="209">
        <v>256000</v>
      </c>
      <c r="J2256" s="434">
        <f t="shared" si="38"/>
        <v>21956571</v>
      </c>
      <c r="K2256" s="212" t="s">
        <v>3267</v>
      </c>
    </row>
    <row r="2257" spans="2:11" s="511" customFormat="1" hidden="1" x14ac:dyDescent="0.25">
      <c r="B2257" s="266">
        <v>550</v>
      </c>
      <c r="C2257" s="207">
        <v>44166</v>
      </c>
      <c r="D2257" s="206" t="s">
        <v>4486</v>
      </c>
      <c r="E2257" s="206"/>
      <c r="F2257" s="206"/>
      <c r="G2257" s="208" t="s">
        <v>263</v>
      </c>
      <c r="H2257" s="313">
        <v>350000</v>
      </c>
      <c r="I2257" s="209"/>
      <c r="J2257" s="434">
        <f t="shared" si="38"/>
        <v>22306571</v>
      </c>
      <c r="K2257" s="212" t="s">
        <v>4493</v>
      </c>
    </row>
    <row r="2258" spans="2:11" s="511" customFormat="1" hidden="1" x14ac:dyDescent="0.25">
      <c r="B2258" s="266">
        <v>551</v>
      </c>
      <c r="C2258" s="207">
        <v>44166</v>
      </c>
      <c r="D2258" s="206" t="s">
        <v>4487</v>
      </c>
      <c r="E2258" s="206"/>
      <c r="F2258" s="206" t="s">
        <v>4481</v>
      </c>
      <c r="G2258" s="208" t="s">
        <v>263</v>
      </c>
      <c r="H2258" s="313"/>
      <c r="I2258" s="209">
        <v>350000</v>
      </c>
      <c r="J2258" s="434">
        <f t="shared" si="38"/>
        <v>21956571</v>
      </c>
      <c r="K2258" s="212" t="s">
        <v>3267</v>
      </c>
    </row>
    <row r="2259" spans="2:11" s="511" customFormat="1" hidden="1" x14ac:dyDescent="0.25">
      <c r="B2259" s="266">
        <v>552</v>
      </c>
      <c r="C2259" s="207">
        <v>44166</v>
      </c>
      <c r="D2259" s="206" t="s">
        <v>4488</v>
      </c>
      <c r="E2259" s="206"/>
      <c r="F2259" s="206"/>
      <c r="G2259" s="208" t="s">
        <v>263</v>
      </c>
      <c r="H2259" s="313">
        <v>500000</v>
      </c>
      <c r="I2259" s="209"/>
      <c r="J2259" s="434">
        <f t="shared" si="38"/>
        <v>22456571</v>
      </c>
      <c r="K2259" s="212" t="s">
        <v>4494</v>
      </c>
    </row>
    <row r="2260" spans="2:11" s="511" customFormat="1" hidden="1" x14ac:dyDescent="0.25">
      <c r="B2260" s="266">
        <v>553</v>
      </c>
      <c r="C2260" s="207">
        <v>44166</v>
      </c>
      <c r="D2260" s="206" t="s">
        <v>4489</v>
      </c>
      <c r="E2260" s="206"/>
      <c r="F2260" s="206" t="s">
        <v>4495</v>
      </c>
      <c r="G2260" s="208" t="s">
        <v>263</v>
      </c>
      <c r="H2260" s="313"/>
      <c r="I2260" s="209">
        <v>500000</v>
      </c>
      <c r="J2260" s="434">
        <f t="shared" si="38"/>
        <v>21956571</v>
      </c>
      <c r="K2260" s="212" t="s">
        <v>3267</v>
      </c>
    </row>
    <row r="2261" spans="2:11" s="511" customFormat="1" hidden="1" x14ac:dyDescent="0.25">
      <c r="B2261" s="266">
        <v>554</v>
      </c>
      <c r="C2261" s="207">
        <v>44166</v>
      </c>
      <c r="D2261" s="206" t="s">
        <v>4490</v>
      </c>
      <c r="E2261" s="206"/>
      <c r="F2261" s="206"/>
      <c r="G2261" s="208" t="s">
        <v>1885</v>
      </c>
      <c r="H2261" s="313">
        <v>450000</v>
      </c>
      <c r="I2261" s="209"/>
      <c r="J2261" s="434">
        <f t="shared" si="38"/>
        <v>22406571</v>
      </c>
      <c r="K2261" s="212" t="s">
        <v>4395</v>
      </c>
    </row>
    <row r="2262" spans="2:11" s="511" customFormat="1" hidden="1" x14ac:dyDescent="0.25">
      <c r="B2262" s="266">
        <v>555</v>
      </c>
      <c r="C2262" s="207">
        <v>44166</v>
      </c>
      <c r="D2262" s="206" t="s">
        <v>4471</v>
      </c>
      <c r="E2262" s="206"/>
      <c r="F2262" s="206" t="s">
        <v>4496</v>
      </c>
      <c r="G2262" s="208" t="s">
        <v>1885</v>
      </c>
      <c r="H2262" s="313"/>
      <c r="I2262" s="209">
        <v>450000</v>
      </c>
      <c r="J2262" s="434">
        <f t="shared" si="38"/>
        <v>21956571</v>
      </c>
      <c r="K2262" s="212" t="s">
        <v>3267</v>
      </c>
    </row>
    <row r="2263" spans="2:11" s="511" customFormat="1" hidden="1" x14ac:dyDescent="0.25">
      <c r="B2263" s="266">
        <v>556</v>
      </c>
      <c r="C2263" s="207">
        <v>44166</v>
      </c>
      <c r="D2263" s="206" t="s">
        <v>4459</v>
      </c>
      <c r="E2263" s="206"/>
      <c r="F2263" s="206" t="s">
        <v>4492</v>
      </c>
      <c r="G2263" s="208" t="s">
        <v>2891</v>
      </c>
      <c r="H2263" s="245"/>
      <c r="I2263" s="313">
        <v>2320937</v>
      </c>
      <c r="J2263" s="434">
        <f t="shared" si="38"/>
        <v>19635634</v>
      </c>
      <c r="K2263" s="212" t="s">
        <v>3267</v>
      </c>
    </row>
    <row r="2264" spans="2:11" s="511" customFormat="1" hidden="1" x14ac:dyDescent="0.25">
      <c r="B2264" s="266">
        <v>557</v>
      </c>
      <c r="C2264" s="207">
        <v>44166</v>
      </c>
      <c r="D2264" s="206" t="s">
        <v>4460</v>
      </c>
      <c r="E2264" s="206"/>
      <c r="F2264" s="206" t="s">
        <v>4497</v>
      </c>
      <c r="G2264" s="208" t="s">
        <v>1885</v>
      </c>
      <c r="H2264" s="245"/>
      <c r="I2264" s="313">
        <v>160400</v>
      </c>
      <c r="J2264" s="434">
        <f t="shared" si="38"/>
        <v>19475234</v>
      </c>
      <c r="K2264" s="212" t="s">
        <v>3267</v>
      </c>
    </row>
    <row r="2265" spans="2:11" s="511" customFormat="1" hidden="1" x14ac:dyDescent="0.25">
      <c r="B2265" s="266">
        <v>558</v>
      </c>
      <c r="C2265" s="207">
        <v>44166</v>
      </c>
      <c r="D2265" s="206" t="s">
        <v>4458</v>
      </c>
      <c r="E2265" s="206"/>
      <c r="F2265" s="206" t="s">
        <v>4498</v>
      </c>
      <c r="G2265" s="208" t="s">
        <v>787</v>
      </c>
      <c r="H2265" s="245"/>
      <c r="I2265" s="313">
        <v>1166000</v>
      </c>
      <c r="J2265" s="434">
        <f t="shared" si="38"/>
        <v>18309234</v>
      </c>
      <c r="K2265" s="212" t="s">
        <v>3267</v>
      </c>
    </row>
    <row r="2266" spans="2:11" s="511" customFormat="1" hidden="1" x14ac:dyDescent="0.25">
      <c r="B2266" s="266">
        <v>559</v>
      </c>
      <c r="C2266" s="207">
        <v>44166</v>
      </c>
      <c r="D2266" s="206" t="s">
        <v>4461</v>
      </c>
      <c r="E2266" s="206"/>
      <c r="F2266" s="206" t="s">
        <v>4499</v>
      </c>
      <c r="G2266" s="208" t="s">
        <v>2882</v>
      </c>
      <c r="H2266" s="245"/>
      <c r="I2266" s="313">
        <v>1969651</v>
      </c>
      <c r="J2266" s="434">
        <f t="shared" si="38"/>
        <v>16339583</v>
      </c>
      <c r="K2266" s="212" t="s">
        <v>3267</v>
      </c>
    </row>
    <row r="2267" spans="2:11" s="511" customFormat="1" hidden="1" x14ac:dyDescent="0.25">
      <c r="B2267" s="266">
        <v>560</v>
      </c>
      <c r="C2267" s="207">
        <v>44166</v>
      </c>
      <c r="D2267" s="206" t="s">
        <v>4462</v>
      </c>
      <c r="E2267" s="206" t="s">
        <v>4500</v>
      </c>
      <c r="F2267" s="206"/>
      <c r="G2267" s="208" t="s">
        <v>561</v>
      </c>
      <c r="H2267" s="245"/>
      <c r="I2267" s="415">
        <v>4695000</v>
      </c>
      <c r="J2267" s="434">
        <f t="shared" si="38"/>
        <v>11644583</v>
      </c>
      <c r="K2267" s="440" t="s">
        <v>4574</v>
      </c>
    </row>
    <row r="2268" spans="2:11" s="511" customFormat="1" hidden="1" x14ac:dyDescent="0.25">
      <c r="B2268" s="266">
        <v>561</v>
      </c>
      <c r="C2268" s="207">
        <v>44166</v>
      </c>
      <c r="D2268" s="206" t="s">
        <v>4463</v>
      </c>
      <c r="E2268" s="206"/>
      <c r="F2268" s="206" t="s">
        <v>4501</v>
      </c>
      <c r="G2268" s="208" t="s">
        <v>3203</v>
      </c>
      <c r="H2268" s="245"/>
      <c r="I2268" s="313">
        <v>38000</v>
      </c>
      <c r="J2268" s="434">
        <f t="shared" si="38"/>
        <v>11606583</v>
      </c>
      <c r="K2268" s="212" t="s">
        <v>3267</v>
      </c>
    </row>
    <row r="2269" spans="2:11" s="511" customFormat="1" hidden="1" x14ac:dyDescent="0.25">
      <c r="B2269" s="266">
        <v>562</v>
      </c>
      <c r="C2269" s="207">
        <v>44166</v>
      </c>
      <c r="D2269" s="206" t="s">
        <v>4464</v>
      </c>
      <c r="E2269" s="206" t="s">
        <v>4502</v>
      </c>
      <c r="F2269" s="206"/>
      <c r="G2269" s="208" t="s">
        <v>2262</v>
      </c>
      <c r="H2269" s="245"/>
      <c r="I2269" s="313">
        <v>900000</v>
      </c>
      <c r="J2269" s="434">
        <f t="shared" si="38"/>
        <v>10706583</v>
      </c>
      <c r="K2269" s="212" t="s">
        <v>4541</v>
      </c>
    </row>
    <row r="2270" spans="2:11" s="511" customFormat="1" hidden="1" x14ac:dyDescent="0.25">
      <c r="B2270" s="266">
        <v>563</v>
      </c>
      <c r="C2270" s="207">
        <v>44166</v>
      </c>
      <c r="D2270" s="206" t="s">
        <v>4465</v>
      </c>
      <c r="E2270" s="206"/>
      <c r="F2270" s="206" t="s">
        <v>4503</v>
      </c>
      <c r="G2270" s="208" t="s">
        <v>2320</v>
      </c>
      <c r="H2270" s="245"/>
      <c r="I2270" s="313">
        <v>1671500</v>
      </c>
      <c r="J2270" s="434">
        <f t="shared" si="38"/>
        <v>9035083</v>
      </c>
      <c r="K2270" s="212" t="s">
        <v>3267</v>
      </c>
    </row>
    <row r="2271" spans="2:11" s="511" customFormat="1" hidden="1" x14ac:dyDescent="0.25">
      <c r="B2271" s="266">
        <v>564</v>
      </c>
      <c r="C2271" s="207">
        <v>44167</v>
      </c>
      <c r="D2271" s="206" t="s">
        <v>4466</v>
      </c>
      <c r="E2271" s="206" t="s">
        <v>4504</v>
      </c>
      <c r="F2271" s="206"/>
      <c r="G2271" s="208" t="s">
        <v>561</v>
      </c>
      <c r="H2271" s="245"/>
      <c r="I2271" s="313">
        <v>250000</v>
      </c>
      <c r="J2271" s="434">
        <f t="shared" si="38"/>
        <v>8785083</v>
      </c>
      <c r="K2271" s="212" t="s">
        <v>4542</v>
      </c>
    </row>
    <row r="2272" spans="2:11" s="511" customFormat="1" hidden="1" x14ac:dyDescent="0.25">
      <c r="B2272" s="266">
        <v>565</v>
      </c>
      <c r="C2272" s="207">
        <v>44169</v>
      </c>
      <c r="D2272" s="206" t="s">
        <v>4467</v>
      </c>
      <c r="E2272" s="206"/>
      <c r="F2272" s="206" t="s">
        <v>4505</v>
      </c>
      <c r="G2272" s="208" t="s">
        <v>2302</v>
      </c>
      <c r="H2272" s="245"/>
      <c r="I2272" s="313">
        <v>168709</v>
      </c>
      <c r="J2272" s="434">
        <f t="shared" si="38"/>
        <v>8616374</v>
      </c>
      <c r="K2272" s="212" t="s">
        <v>3267</v>
      </c>
    </row>
    <row r="2273" spans="1:242" hidden="1" x14ac:dyDescent="0.25">
      <c r="B2273" s="266">
        <v>566</v>
      </c>
      <c r="C2273" s="207">
        <v>44169</v>
      </c>
      <c r="D2273" s="206" t="s">
        <v>4468</v>
      </c>
      <c r="E2273" s="206"/>
      <c r="F2273" s="206"/>
      <c r="G2273" s="238" t="s">
        <v>2875</v>
      </c>
      <c r="H2273" s="583">
        <v>830000</v>
      </c>
      <c r="I2273" s="313"/>
      <c r="J2273" s="434">
        <f t="shared" si="38"/>
        <v>9446374</v>
      </c>
      <c r="K2273" s="212" t="s">
        <v>4507</v>
      </c>
    </row>
    <row r="2274" spans="1:242" hidden="1" x14ac:dyDescent="0.25">
      <c r="B2274" s="266">
        <v>567</v>
      </c>
      <c r="C2274" s="207">
        <v>44169</v>
      </c>
      <c r="D2274" s="206" t="s">
        <v>4480</v>
      </c>
      <c r="E2274" s="206"/>
      <c r="F2274" s="206" t="s">
        <v>4506</v>
      </c>
      <c r="G2274" s="238" t="s">
        <v>2875</v>
      </c>
      <c r="H2274" s="583"/>
      <c r="I2274" s="313">
        <v>698750</v>
      </c>
      <c r="J2274" s="434">
        <f t="shared" si="38"/>
        <v>8747624</v>
      </c>
      <c r="K2274" s="212" t="s">
        <v>3267</v>
      </c>
    </row>
    <row r="2275" spans="1:242" hidden="1" x14ac:dyDescent="0.25">
      <c r="B2275" s="266">
        <v>568</v>
      </c>
      <c r="C2275" s="207">
        <v>44169</v>
      </c>
      <c r="D2275" s="206" t="s">
        <v>4469</v>
      </c>
      <c r="E2275" s="206" t="s">
        <v>4509</v>
      </c>
      <c r="F2275" s="206"/>
      <c r="G2275" s="238" t="s">
        <v>1885</v>
      </c>
      <c r="H2275" s="266"/>
      <c r="I2275" s="584">
        <v>450000</v>
      </c>
      <c r="J2275" s="434">
        <f t="shared" si="38"/>
        <v>8297624</v>
      </c>
      <c r="K2275" s="212" t="s">
        <v>4508</v>
      </c>
    </row>
    <row r="2276" spans="1:242" hidden="1" x14ac:dyDescent="0.25">
      <c r="B2276" s="266">
        <v>569</v>
      </c>
      <c r="C2276" s="207">
        <v>44169</v>
      </c>
      <c r="D2276" s="206" t="s">
        <v>4470</v>
      </c>
      <c r="E2276" s="206"/>
      <c r="F2276" s="206"/>
      <c r="G2276" s="208" t="s">
        <v>1885</v>
      </c>
      <c r="H2276" s="313">
        <v>450000</v>
      </c>
      <c r="I2276" s="209"/>
      <c r="J2276" s="434">
        <f t="shared" si="38"/>
        <v>8747624</v>
      </c>
      <c r="K2276" s="212" t="s">
        <v>4395</v>
      </c>
    </row>
    <row r="2277" spans="1:242" hidden="1" x14ac:dyDescent="0.25">
      <c r="B2277" s="266">
        <v>570</v>
      </c>
      <c r="C2277" s="207">
        <v>44169</v>
      </c>
      <c r="D2277" s="206" t="s">
        <v>4471</v>
      </c>
      <c r="E2277" s="206"/>
      <c r="F2277" s="206" t="s">
        <v>4510</v>
      </c>
      <c r="G2277" s="208" t="s">
        <v>1885</v>
      </c>
      <c r="H2277" s="313"/>
      <c r="I2277" s="209">
        <v>450000</v>
      </c>
      <c r="J2277" s="434">
        <f t="shared" si="38"/>
        <v>8297624</v>
      </c>
      <c r="K2277" s="212" t="s">
        <v>3267</v>
      </c>
    </row>
    <row r="2278" spans="1:242" hidden="1" x14ac:dyDescent="0.25">
      <c r="B2278" s="266">
        <v>571</v>
      </c>
      <c r="C2278" s="207">
        <v>44169</v>
      </c>
      <c r="D2278" s="206" t="s">
        <v>4472</v>
      </c>
      <c r="E2278" s="206"/>
      <c r="F2278" s="206" t="s">
        <v>4511</v>
      </c>
      <c r="G2278" s="208" t="s">
        <v>1885</v>
      </c>
      <c r="H2278" s="313"/>
      <c r="I2278" s="209">
        <v>98500</v>
      </c>
      <c r="J2278" s="434">
        <f t="shared" si="38"/>
        <v>8199124</v>
      </c>
      <c r="K2278" s="212" t="s">
        <v>3267</v>
      </c>
    </row>
    <row r="2279" spans="1:242" hidden="1" x14ac:dyDescent="0.25">
      <c r="B2279" s="266">
        <v>572</v>
      </c>
      <c r="C2279" s="207">
        <v>44169</v>
      </c>
      <c r="D2279" s="206" t="s">
        <v>4473</v>
      </c>
      <c r="E2279" s="206"/>
      <c r="F2279" s="206" t="s">
        <v>4512</v>
      </c>
      <c r="G2279" s="208" t="s">
        <v>1885</v>
      </c>
      <c r="H2279" s="313"/>
      <c r="I2279" s="209">
        <v>82700</v>
      </c>
      <c r="J2279" s="434">
        <f t="shared" si="38"/>
        <v>8116424</v>
      </c>
      <c r="K2279" s="212" t="s">
        <v>3267</v>
      </c>
    </row>
    <row r="2280" spans="1:242" hidden="1" x14ac:dyDescent="0.25">
      <c r="B2280" s="266">
        <v>573</v>
      </c>
      <c r="C2280" s="207">
        <v>44169</v>
      </c>
      <c r="D2280" s="206" t="s">
        <v>4474</v>
      </c>
      <c r="E2280" s="206"/>
      <c r="F2280" s="206" t="s">
        <v>4513</v>
      </c>
      <c r="G2280" s="208" t="s">
        <v>1885</v>
      </c>
      <c r="H2280" s="313"/>
      <c r="I2280" s="209">
        <v>10700</v>
      </c>
      <c r="J2280" s="434">
        <f t="shared" si="38"/>
        <v>8105724</v>
      </c>
      <c r="K2280" s="212" t="s">
        <v>3267</v>
      </c>
    </row>
    <row r="2281" spans="1:242" hidden="1" x14ac:dyDescent="0.25">
      <c r="B2281" s="266">
        <v>574</v>
      </c>
      <c r="C2281" s="207">
        <v>44169</v>
      </c>
      <c r="D2281" s="206" t="s">
        <v>4475</v>
      </c>
      <c r="E2281" s="206"/>
      <c r="F2281" s="206" t="s">
        <v>4514</v>
      </c>
      <c r="G2281" s="208" t="s">
        <v>1885</v>
      </c>
      <c r="H2281" s="313"/>
      <c r="I2281" s="209">
        <v>67800</v>
      </c>
      <c r="J2281" s="434">
        <f t="shared" si="38"/>
        <v>8037924</v>
      </c>
      <c r="K2281" s="212" t="s">
        <v>3267</v>
      </c>
    </row>
    <row r="2282" spans="1:242" hidden="1" x14ac:dyDescent="0.25">
      <c r="B2282" s="266">
        <v>575</v>
      </c>
      <c r="C2282" s="207">
        <v>44169</v>
      </c>
      <c r="D2282" s="206" t="s">
        <v>4476</v>
      </c>
      <c r="E2282" s="206"/>
      <c r="F2282" s="206" t="s">
        <v>4515</v>
      </c>
      <c r="G2282" s="208" t="s">
        <v>1885</v>
      </c>
      <c r="H2282" s="313"/>
      <c r="I2282" s="209">
        <v>85800</v>
      </c>
      <c r="J2282" s="434">
        <f t="shared" si="38"/>
        <v>7952124</v>
      </c>
      <c r="K2282" s="212" t="s">
        <v>3267</v>
      </c>
    </row>
    <row r="2283" spans="1:242" hidden="1" x14ac:dyDescent="0.25">
      <c r="B2283" s="266">
        <v>576</v>
      </c>
      <c r="C2283" s="207">
        <v>44170</v>
      </c>
      <c r="D2283" s="206" t="s">
        <v>4516</v>
      </c>
      <c r="E2283" s="206" t="s">
        <v>4534</v>
      </c>
      <c r="F2283" s="206"/>
      <c r="G2283" s="208" t="s">
        <v>559</v>
      </c>
      <c r="H2283" s="313"/>
      <c r="I2283" s="209">
        <v>350000</v>
      </c>
      <c r="J2283" s="434">
        <f t="shared" si="38"/>
        <v>7602124</v>
      </c>
      <c r="K2283" s="212" t="s">
        <v>4543</v>
      </c>
    </row>
    <row r="2284" spans="1:242" hidden="1" x14ac:dyDescent="0.25">
      <c r="B2284" s="266">
        <v>577</v>
      </c>
      <c r="C2284" s="207">
        <v>44170</v>
      </c>
      <c r="D2284" s="206" t="s">
        <v>4517</v>
      </c>
      <c r="E2284" s="206"/>
      <c r="F2284" s="206" t="s">
        <v>4535</v>
      </c>
      <c r="G2284" s="208" t="s">
        <v>787</v>
      </c>
      <c r="H2284" s="313"/>
      <c r="I2284" s="209">
        <v>2304635</v>
      </c>
      <c r="J2284" s="434">
        <f t="shared" si="38"/>
        <v>5297489</v>
      </c>
      <c r="K2284" s="212" t="s">
        <v>3267</v>
      </c>
    </row>
    <row r="2285" spans="1:242" s="566" customFormat="1" hidden="1" x14ac:dyDescent="0.25">
      <c r="A2285" s="488"/>
      <c r="B2285" s="266">
        <v>578</v>
      </c>
      <c r="C2285" s="428">
        <v>44172</v>
      </c>
      <c r="D2285" s="429" t="s">
        <v>4518</v>
      </c>
      <c r="E2285" s="429"/>
      <c r="F2285" s="429"/>
      <c r="G2285" s="430"/>
      <c r="H2285" s="577">
        <v>11193876</v>
      </c>
      <c r="I2285" s="581"/>
      <c r="J2285" s="434">
        <f t="shared" si="38"/>
        <v>16491365</v>
      </c>
      <c r="K2285" s="446" t="s">
        <v>3695</v>
      </c>
      <c r="L2285" s="530"/>
      <c r="M2285" s="488"/>
      <c r="N2285" s="530"/>
      <c r="O2285" s="530"/>
      <c r="P2285" s="530"/>
      <c r="Q2285" s="530"/>
      <c r="R2285" s="530"/>
      <c r="S2285" s="530"/>
      <c r="T2285" s="530"/>
      <c r="U2285" s="530"/>
      <c r="V2285" s="530"/>
      <c r="W2285" s="530"/>
      <c r="X2285" s="530"/>
      <c r="Y2285" s="530"/>
      <c r="Z2285" s="530"/>
      <c r="AA2285" s="530"/>
      <c r="AB2285" s="530"/>
      <c r="AC2285" s="530"/>
      <c r="AD2285" s="530"/>
      <c r="AE2285" s="530"/>
      <c r="AF2285" s="530"/>
      <c r="AG2285" s="530"/>
      <c r="AH2285" s="530"/>
      <c r="AI2285" s="530"/>
      <c r="AJ2285" s="488"/>
      <c r="AK2285" s="488"/>
      <c r="AL2285" s="488"/>
      <c r="AM2285" s="488"/>
      <c r="AN2285" s="488"/>
      <c r="AO2285" s="488"/>
      <c r="AP2285" s="488"/>
      <c r="AQ2285" s="488"/>
      <c r="AR2285" s="488"/>
      <c r="AS2285" s="488"/>
      <c r="AT2285" s="488"/>
      <c r="AU2285" s="488"/>
      <c r="AV2285" s="488"/>
      <c r="AW2285" s="488"/>
      <c r="AX2285" s="488"/>
      <c r="AY2285" s="488"/>
      <c r="AZ2285" s="488"/>
      <c r="BA2285" s="488"/>
      <c r="BB2285" s="488"/>
      <c r="BC2285" s="488"/>
      <c r="BD2285" s="488"/>
      <c r="BE2285" s="488"/>
      <c r="BF2285" s="488"/>
      <c r="BG2285" s="488"/>
      <c r="BH2285" s="488"/>
      <c r="BI2285" s="488"/>
      <c r="BJ2285" s="488"/>
      <c r="BK2285" s="488"/>
      <c r="BL2285" s="488"/>
      <c r="BM2285" s="488"/>
      <c r="BN2285" s="488"/>
      <c r="BO2285" s="488"/>
      <c r="BP2285" s="488"/>
      <c r="BQ2285" s="488"/>
      <c r="BR2285" s="488"/>
      <c r="BS2285" s="488"/>
      <c r="BT2285" s="488"/>
      <c r="BU2285" s="488"/>
      <c r="BV2285" s="488"/>
      <c r="BW2285" s="488"/>
      <c r="BX2285" s="488"/>
      <c r="BY2285" s="488"/>
      <c r="BZ2285" s="488"/>
      <c r="CA2285" s="488"/>
      <c r="CB2285" s="488"/>
      <c r="CC2285" s="488"/>
      <c r="CD2285" s="488"/>
      <c r="CE2285" s="488"/>
      <c r="CF2285" s="488"/>
      <c r="CG2285" s="488"/>
      <c r="CH2285" s="488"/>
      <c r="CI2285" s="488"/>
      <c r="CJ2285" s="488"/>
      <c r="CK2285" s="488"/>
      <c r="CL2285" s="488"/>
      <c r="CM2285" s="488"/>
      <c r="CN2285" s="488"/>
      <c r="CO2285" s="488"/>
      <c r="CP2285" s="488"/>
      <c r="CQ2285" s="488"/>
      <c r="CR2285" s="488"/>
      <c r="CS2285" s="488"/>
      <c r="CT2285" s="488"/>
      <c r="CU2285" s="488"/>
      <c r="CV2285" s="488"/>
      <c r="CW2285" s="488"/>
      <c r="CX2285" s="488"/>
      <c r="CY2285" s="488"/>
      <c r="CZ2285" s="488"/>
      <c r="DA2285" s="488"/>
      <c r="DB2285" s="488"/>
      <c r="DC2285" s="488"/>
      <c r="DD2285" s="488"/>
      <c r="DE2285" s="488"/>
      <c r="DF2285" s="488"/>
      <c r="DG2285" s="488"/>
      <c r="DH2285" s="488"/>
      <c r="DI2285" s="488"/>
      <c r="DJ2285" s="488"/>
      <c r="DK2285" s="488"/>
      <c r="DL2285" s="488"/>
      <c r="DM2285" s="488"/>
      <c r="DN2285" s="488"/>
      <c r="DO2285" s="488"/>
      <c r="DP2285" s="488"/>
      <c r="DQ2285" s="488"/>
      <c r="DR2285" s="488"/>
      <c r="DS2285" s="488"/>
      <c r="DT2285" s="488"/>
      <c r="DU2285" s="488"/>
      <c r="DV2285" s="488"/>
      <c r="DW2285" s="488"/>
      <c r="DX2285" s="488"/>
      <c r="DY2285" s="488"/>
      <c r="DZ2285" s="488"/>
      <c r="EA2285" s="488"/>
      <c r="EB2285" s="488"/>
      <c r="EC2285" s="488"/>
      <c r="ED2285" s="488"/>
      <c r="EE2285" s="488"/>
      <c r="EF2285" s="488"/>
      <c r="EG2285" s="488"/>
      <c r="EH2285" s="488"/>
      <c r="EI2285" s="488"/>
      <c r="EJ2285" s="488"/>
      <c r="EK2285" s="488"/>
      <c r="EL2285" s="488"/>
      <c r="EM2285" s="488"/>
      <c r="EN2285" s="488"/>
      <c r="EO2285" s="488"/>
      <c r="EP2285" s="488"/>
      <c r="EQ2285" s="488"/>
      <c r="ER2285" s="488"/>
      <c r="ES2285" s="488"/>
      <c r="ET2285" s="488"/>
      <c r="EU2285" s="488"/>
      <c r="EV2285" s="488"/>
      <c r="EW2285" s="488"/>
      <c r="EX2285" s="488"/>
      <c r="EY2285" s="488"/>
      <c r="EZ2285" s="488"/>
      <c r="FA2285" s="488"/>
      <c r="FB2285" s="488"/>
      <c r="FC2285" s="488"/>
      <c r="FD2285" s="488"/>
      <c r="FE2285" s="488"/>
      <c r="FF2285" s="488"/>
      <c r="FG2285" s="488"/>
      <c r="FH2285" s="488"/>
      <c r="FI2285" s="488"/>
      <c r="FJ2285" s="488"/>
      <c r="FK2285" s="488"/>
      <c r="FL2285" s="488"/>
      <c r="FM2285" s="488"/>
      <c r="FN2285" s="488"/>
      <c r="FO2285" s="488"/>
      <c r="FP2285" s="488"/>
      <c r="FQ2285" s="488"/>
      <c r="FR2285" s="488"/>
      <c r="FS2285" s="488"/>
      <c r="FT2285" s="488"/>
      <c r="FU2285" s="488"/>
      <c r="FV2285" s="488"/>
      <c r="FW2285" s="488"/>
      <c r="FX2285" s="488"/>
      <c r="FY2285" s="488"/>
      <c r="FZ2285" s="488"/>
      <c r="GA2285" s="488"/>
      <c r="GB2285" s="488"/>
      <c r="GC2285" s="488"/>
      <c r="GD2285" s="488"/>
      <c r="GE2285" s="488"/>
      <c r="GF2285" s="488"/>
      <c r="GG2285" s="488"/>
      <c r="GH2285" s="488"/>
      <c r="GI2285" s="488"/>
      <c r="GJ2285" s="488"/>
      <c r="GK2285" s="488"/>
      <c r="GL2285" s="488"/>
      <c r="GM2285" s="488"/>
      <c r="GN2285" s="488"/>
      <c r="GO2285" s="488"/>
      <c r="GP2285" s="488"/>
      <c r="GQ2285" s="488"/>
      <c r="GR2285" s="488"/>
      <c r="GS2285" s="488"/>
      <c r="GT2285" s="488"/>
      <c r="GU2285" s="488"/>
      <c r="GV2285" s="488"/>
      <c r="GW2285" s="488"/>
      <c r="GX2285" s="488"/>
      <c r="GY2285" s="488"/>
      <c r="GZ2285" s="488"/>
      <c r="HA2285" s="488"/>
      <c r="HB2285" s="488"/>
      <c r="HC2285" s="488"/>
      <c r="HD2285" s="488"/>
      <c r="HE2285" s="488"/>
      <c r="HF2285" s="488"/>
      <c r="HG2285" s="488"/>
      <c r="HH2285" s="488"/>
      <c r="HI2285" s="488"/>
      <c r="HJ2285" s="488"/>
      <c r="HK2285" s="488"/>
      <c r="HL2285" s="488"/>
      <c r="HM2285" s="488"/>
      <c r="HN2285" s="488"/>
      <c r="HO2285" s="488"/>
      <c r="HP2285" s="488"/>
      <c r="HQ2285" s="488"/>
      <c r="HR2285" s="488"/>
      <c r="HS2285" s="488"/>
      <c r="HT2285" s="488"/>
      <c r="HU2285" s="488"/>
      <c r="HV2285" s="488"/>
      <c r="HW2285" s="488"/>
      <c r="HX2285" s="488"/>
      <c r="HY2285" s="488"/>
      <c r="HZ2285" s="488"/>
      <c r="IA2285" s="488"/>
      <c r="IB2285" s="488"/>
      <c r="IC2285" s="488"/>
      <c r="ID2285" s="488"/>
      <c r="IE2285" s="488"/>
      <c r="IF2285" s="488"/>
      <c r="IG2285" s="488"/>
      <c r="IH2285" s="488"/>
    </row>
    <row r="2286" spans="1:242" s="566" customFormat="1" hidden="1" x14ac:dyDescent="0.25">
      <c r="A2286" s="488"/>
      <c r="B2286" s="266">
        <v>579</v>
      </c>
      <c r="C2286" s="428">
        <v>44172</v>
      </c>
      <c r="D2286" s="429" t="s">
        <v>4557</v>
      </c>
      <c r="E2286" s="429"/>
      <c r="F2286" s="429"/>
      <c r="G2286" s="430"/>
      <c r="H2286" s="577">
        <v>9000</v>
      </c>
      <c r="I2286" s="581"/>
      <c r="J2286" s="434">
        <f t="shared" si="38"/>
        <v>16500365</v>
      </c>
      <c r="K2286" s="446" t="s">
        <v>4558</v>
      </c>
      <c r="L2286" s="530"/>
      <c r="M2286" s="488"/>
      <c r="N2286" s="530"/>
      <c r="O2286" s="530"/>
      <c r="P2286" s="530"/>
      <c r="Q2286" s="530"/>
      <c r="R2286" s="530"/>
      <c r="S2286" s="530"/>
      <c r="T2286" s="530"/>
      <c r="U2286" s="530"/>
      <c r="V2286" s="530"/>
      <c r="W2286" s="530"/>
      <c r="X2286" s="530"/>
      <c r="Y2286" s="530"/>
      <c r="Z2286" s="530"/>
      <c r="AA2286" s="530"/>
      <c r="AB2286" s="530"/>
      <c r="AC2286" s="530"/>
      <c r="AD2286" s="530"/>
      <c r="AE2286" s="530"/>
      <c r="AF2286" s="530"/>
      <c r="AG2286" s="530"/>
      <c r="AH2286" s="530"/>
      <c r="AI2286" s="530"/>
      <c r="AJ2286" s="488"/>
      <c r="AK2286" s="488"/>
      <c r="AL2286" s="488"/>
      <c r="AM2286" s="488"/>
      <c r="AN2286" s="488"/>
      <c r="AO2286" s="488"/>
      <c r="AP2286" s="488"/>
      <c r="AQ2286" s="488"/>
      <c r="AR2286" s="488"/>
      <c r="AS2286" s="488"/>
      <c r="AT2286" s="488"/>
      <c r="AU2286" s="488"/>
      <c r="AV2286" s="488"/>
      <c r="AW2286" s="488"/>
      <c r="AX2286" s="488"/>
      <c r="AY2286" s="488"/>
      <c r="AZ2286" s="488"/>
      <c r="BA2286" s="488"/>
      <c r="BB2286" s="488"/>
      <c r="BC2286" s="488"/>
      <c r="BD2286" s="488"/>
      <c r="BE2286" s="488"/>
      <c r="BF2286" s="488"/>
      <c r="BG2286" s="488"/>
      <c r="BH2286" s="488"/>
      <c r="BI2286" s="488"/>
      <c r="BJ2286" s="488"/>
      <c r="BK2286" s="488"/>
      <c r="BL2286" s="488"/>
      <c r="BM2286" s="488"/>
      <c r="BN2286" s="488"/>
      <c r="BO2286" s="488"/>
      <c r="BP2286" s="488"/>
      <c r="BQ2286" s="488"/>
      <c r="BR2286" s="488"/>
      <c r="BS2286" s="488"/>
      <c r="BT2286" s="488"/>
      <c r="BU2286" s="488"/>
      <c r="BV2286" s="488"/>
      <c r="BW2286" s="488"/>
      <c r="BX2286" s="488"/>
      <c r="BY2286" s="488"/>
      <c r="BZ2286" s="488"/>
      <c r="CA2286" s="488"/>
      <c r="CB2286" s="488"/>
      <c r="CC2286" s="488"/>
      <c r="CD2286" s="488"/>
      <c r="CE2286" s="488"/>
      <c r="CF2286" s="488"/>
      <c r="CG2286" s="488"/>
      <c r="CH2286" s="488"/>
      <c r="CI2286" s="488"/>
      <c r="CJ2286" s="488"/>
      <c r="CK2286" s="488"/>
      <c r="CL2286" s="488"/>
      <c r="CM2286" s="488"/>
      <c r="CN2286" s="488"/>
      <c r="CO2286" s="488"/>
      <c r="CP2286" s="488"/>
      <c r="CQ2286" s="488"/>
      <c r="CR2286" s="488"/>
      <c r="CS2286" s="488"/>
      <c r="CT2286" s="488"/>
      <c r="CU2286" s="488"/>
      <c r="CV2286" s="488"/>
      <c r="CW2286" s="488"/>
      <c r="CX2286" s="488"/>
      <c r="CY2286" s="488"/>
      <c r="CZ2286" s="488"/>
      <c r="DA2286" s="488"/>
      <c r="DB2286" s="488"/>
      <c r="DC2286" s="488"/>
      <c r="DD2286" s="488"/>
      <c r="DE2286" s="488"/>
      <c r="DF2286" s="488"/>
      <c r="DG2286" s="488"/>
      <c r="DH2286" s="488"/>
      <c r="DI2286" s="488"/>
      <c r="DJ2286" s="488"/>
      <c r="DK2286" s="488"/>
      <c r="DL2286" s="488"/>
      <c r="DM2286" s="488"/>
      <c r="DN2286" s="488"/>
      <c r="DO2286" s="488"/>
      <c r="DP2286" s="488"/>
      <c r="DQ2286" s="488"/>
      <c r="DR2286" s="488"/>
      <c r="DS2286" s="488"/>
      <c r="DT2286" s="488"/>
      <c r="DU2286" s="488"/>
      <c r="DV2286" s="488"/>
      <c r="DW2286" s="488"/>
      <c r="DX2286" s="488"/>
      <c r="DY2286" s="488"/>
      <c r="DZ2286" s="488"/>
      <c r="EA2286" s="488"/>
      <c r="EB2286" s="488"/>
      <c r="EC2286" s="488"/>
      <c r="ED2286" s="488"/>
      <c r="EE2286" s="488"/>
      <c r="EF2286" s="488"/>
      <c r="EG2286" s="488"/>
      <c r="EH2286" s="488"/>
      <c r="EI2286" s="488"/>
      <c r="EJ2286" s="488"/>
      <c r="EK2286" s="488"/>
      <c r="EL2286" s="488"/>
      <c r="EM2286" s="488"/>
      <c r="EN2286" s="488"/>
      <c r="EO2286" s="488"/>
      <c r="EP2286" s="488"/>
      <c r="EQ2286" s="488"/>
      <c r="ER2286" s="488"/>
      <c r="ES2286" s="488"/>
      <c r="ET2286" s="488"/>
      <c r="EU2286" s="488"/>
      <c r="EV2286" s="488"/>
      <c r="EW2286" s="488"/>
      <c r="EX2286" s="488"/>
      <c r="EY2286" s="488"/>
      <c r="EZ2286" s="488"/>
      <c r="FA2286" s="488"/>
      <c r="FB2286" s="488"/>
      <c r="FC2286" s="488"/>
      <c r="FD2286" s="488"/>
      <c r="FE2286" s="488"/>
      <c r="FF2286" s="488"/>
      <c r="FG2286" s="488"/>
      <c r="FH2286" s="488"/>
      <c r="FI2286" s="488"/>
      <c r="FJ2286" s="488"/>
      <c r="FK2286" s="488"/>
      <c r="FL2286" s="488"/>
      <c r="FM2286" s="488"/>
      <c r="FN2286" s="488"/>
      <c r="FO2286" s="488"/>
      <c r="FP2286" s="488"/>
      <c r="FQ2286" s="488"/>
      <c r="FR2286" s="488"/>
      <c r="FS2286" s="488"/>
      <c r="FT2286" s="488"/>
      <c r="FU2286" s="488"/>
      <c r="FV2286" s="488"/>
      <c r="FW2286" s="488"/>
      <c r="FX2286" s="488"/>
      <c r="FY2286" s="488"/>
      <c r="FZ2286" s="488"/>
      <c r="GA2286" s="488"/>
      <c r="GB2286" s="488"/>
      <c r="GC2286" s="488"/>
      <c r="GD2286" s="488"/>
      <c r="GE2286" s="488"/>
      <c r="GF2286" s="488"/>
      <c r="GG2286" s="488"/>
      <c r="GH2286" s="488"/>
      <c r="GI2286" s="488"/>
      <c r="GJ2286" s="488"/>
      <c r="GK2286" s="488"/>
      <c r="GL2286" s="488"/>
      <c r="GM2286" s="488"/>
      <c r="GN2286" s="488"/>
      <c r="GO2286" s="488"/>
      <c r="GP2286" s="488"/>
      <c r="GQ2286" s="488"/>
      <c r="GR2286" s="488"/>
      <c r="GS2286" s="488"/>
      <c r="GT2286" s="488"/>
      <c r="GU2286" s="488"/>
      <c r="GV2286" s="488"/>
      <c r="GW2286" s="488"/>
      <c r="GX2286" s="488"/>
      <c r="GY2286" s="488"/>
      <c r="GZ2286" s="488"/>
      <c r="HA2286" s="488"/>
      <c r="HB2286" s="488"/>
      <c r="HC2286" s="488"/>
      <c r="HD2286" s="488"/>
      <c r="HE2286" s="488"/>
      <c r="HF2286" s="488"/>
      <c r="HG2286" s="488"/>
      <c r="HH2286" s="488"/>
      <c r="HI2286" s="488"/>
      <c r="HJ2286" s="488"/>
      <c r="HK2286" s="488"/>
      <c r="HL2286" s="488"/>
      <c r="HM2286" s="488"/>
      <c r="HN2286" s="488"/>
      <c r="HO2286" s="488"/>
      <c r="HP2286" s="488"/>
      <c r="HQ2286" s="488"/>
      <c r="HR2286" s="488"/>
      <c r="HS2286" s="488"/>
      <c r="HT2286" s="488"/>
      <c r="HU2286" s="488"/>
      <c r="HV2286" s="488"/>
      <c r="HW2286" s="488"/>
      <c r="HX2286" s="488"/>
      <c r="HY2286" s="488"/>
      <c r="HZ2286" s="488"/>
      <c r="IA2286" s="488"/>
      <c r="IB2286" s="488"/>
      <c r="IC2286" s="488"/>
      <c r="ID2286" s="488"/>
      <c r="IE2286" s="488"/>
      <c r="IF2286" s="488"/>
      <c r="IG2286" s="488"/>
      <c r="IH2286" s="488"/>
    </row>
    <row r="2287" spans="1:242" hidden="1" x14ac:dyDescent="0.25">
      <c r="B2287" s="266">
        <v>580</v>
      </c>
      <c r="C2287" s="207">
        <v>44172</v>
      </c>
      <c r="D2287" s="206" t="s">
        <v>4519</v>
      </c>
      <c r="E2287" s="206"/>
      <c r="F2287" s="206" t="s">
        <v>4536</v>
      </c>
      <c r="G2287" s="208" t="s">
        <v>2882</v>
      </c>
      <c r="H2287" s="313"/>
      <c r="I2287" s="209">
        <v>1758080</v>
      </c>
      <c r="J2287" s="434">
        <f t="shared" si="38"/>
        <v>14742285</v>
      </c>
      <c r="K2287" s="212" t="s">
        <v>3267</v>
      </c>
    </row>
    <row r="2288" spans="1:242" hidden="1" x14ac:dyDescent="0.25">
      <c r="B2288" s="266">
        <v>581</v>
      </c>
      <c r="C2288" s="207">
        <v>44175</v>
      </c>
      <c r="D2288" s="206" t="s">
        <v>4520</v>
      </c>
      <c r="E2288" s="206"/>
      <c r="F2288" s="206" t="s">
        <v>4537</v>
      </c>
      <c r="G2288" s="208" t="s">
        <v>3138</v>
      </c>
      <c r="H2288" s="313"/>
      <c r="I2288" s="209">
        <v>2413704</v>
      </c>
      <c r="J2288" s="434">
        <f t="shared" si="38"/>
        <v>12328581</v>
      </c>
      <c r="K2288" s="212" t="s">
        <v>3267</v>
      </c>
    </row>
    <row r="2289" spans="1:242" hidden="1" x14ac:dyDescent="0.25">
      <c r="B2289" s="266">
        <v>582</v>
      </c>
      <c r="C2289" s="207">
        <v>44175</v>
      </c>
      <c r="D2289" s="206" t="s">
        <v>4521</v>
      </c>
      <c r="E2289" s="206"/>
      <c r="F2289" s="206"/>
      <c r="G2289" s="208" t="s">
        <v>561</v>
      </c>
      <c r="H2289" s="313">
        <v>250000</v>
      </c>
      <c r="I2289" s="209"/>
      <c r="J2289" s="434">
        <f t="shared" si="38"/>
        <v>12578581</v>
      </c>
      <c r="K2289" s="212" t="s">
        <v>4544</v>
      </c>
    </row>
    <row r="2290" spans="1:242" hidden="1" x14ac:dyDescent="0.25">
      <c r="B2290" s="266">
        <v>583</v>
      </c>
      <c r="C2290" s="207">
        <v>44175</v>
      </c>
      <c r="D2290" s="206" t="s">
        <v>4522</v>
      </c>
      <c r="E2290" s="206"/>
      <c r="F2290" s="206" t="s">
        <v>4538</v>
      </c>
      <c r="G2290" s="208" t="s">
        <v>561</v>
      </c>
      <c r="H2290" s="313"/>
      <c r="I2290" s="209">
        <v>210000</v>
      </c>
      <c r="J2290" s="434">
        <f t="shared" si="38"/>
        <v>12368581</v>
      </c>
      <c r="K2290" s="212" t="s">
        <v>3267</v>
      </c>
    </row>
    <row r="2291" spans="1:242" hidden="1" x14ac:dyDescent="0.25">
      <c r="B2291" s="266">
        <v>584</v>
      </c>
      <c r="C2291" s="207">
        <v>44175</v>
      </c>
      <c r="D2291" s="206" t="s">
        <v>4523</v>
      </c>
      <c r="E2291" s="206" t="s">
        <v>4539</v>
      </c>
      <c r="F2291" s="206"/>
      <c r="G2291" s="208" t="s">
        <v>561</v>
      </c>
      <c r="H2291" s="313"/>
      <c r="I2291" s="475">
        <v>460000</v>
      </c>
      <c r="J2291" s="434">
        <f t="shared" si="38"/>
        <v>11908581</v>
      </c>
      <c r="K2291" s="212" t="s">
        <v>4580</v>
      </c>
    </row>
    <row r="2292" spans="1:242" hidden="1" x14ac:dyDescent="0.25">
      <c r="B2292" s="266">
        <v>585</v>
      </c>
      <c r="C2292" s="207">
        <v>44175</v>
      </c>
      <c r="D2292" s="206" t="s">
        <v>4524</v>
      </c>
      <c r="E2292" s="206"/>
      <c r="F2292" s="206"/>
      <c r="G2292" s="208" t="s">
        <v>2262</v>
      </c>
      <c r="H2292" s="313">
        <v>900000</v>
      </c>
      <c r="I2292" s="209"/>
      <c r="J2292" s="434">
        <f t="shared" si="38"/>
        <v>12808581</v>
      </c>
      <c r="K2292" s="212" t="s">
        <v>4545</v>
      </c>
    </row>
    <row r="2293" spans="1:242" hidden="1" x14ac:dyDescent="0.25">
      <c r="B2293" s="266">
        <v>586</v>
      </c>
      <c r="C2293" s="207">
        <v>44175</v>
      </c>
      <c r="D2293" s="206" t="s">
        <v>4525</v>
      </c>
      <c r="E2293" s="206"/>
      <c r="F2293" s="206" t="s">
        <v>4540</v>
      </c>
      <c r="G2293" s="208" t="s">
        <v>2262</v>
      </c>
      <c r="H2293" s="313"/>
      <c r="I2293" s="209">
        <v>750000</v>
      </c>
      <c r="J2293" s="434">
        <f t="shared" si="38"/>
        <v>12058581</v>
      </c>
      <c r="K2293" s="212" t="s">
        <v>3267</v>
      </c>
    </row>
    <row r="2294" spans="1:242" hidden="1" x14ac:dyDescent="0.25">
      <c r="B2294" s="266">
        <v>587</v>
      </c>
      <c r="C2294" s="207">
        <v>44175</v>
      </c>
      <c r="D2294" s="206" t="s">
        <v>4554</v>
      </c>
      <c r="E2294" s="206"/>
      <c r="F2294" s="206" t="s">
        <v>4547</v>
      </c>
      <c r="G2294" s="208" t="s">
        <v>4218</v>
      </c>
      <c r="H2294" s="313"/>
      <c r="I2294" s="209">
        <v>5900000</v>
      </c>
      <c r="J2294" s="434">
        <f t="shared" si="38"/>
        <v>6158581</v>
      </c>
      <c r="K2294" s="212" t="s">
        <v>3267</v>
      </c>
    </row>
    <row r="2295" spans="1:242" hidden="1" x14ac:dyDescent="0.25">
      <c r="B2295" s="266">
        <v>588</v>
      </c>
      <c r="C2295" s="207">
        <v>44177</v>
      </c>
      <c r="D2295" s="206" t="s">
        <v>4526</v>
      </c>
      <c r="E2295" s="206"/>
      <c r="F2295" s="206" t="s">
        <v>4548</v>
      </c>
      <c r="G2295" s="208" t="s">
        <v>651</v>
      </c>
      <c r="H2295" s="313"/>
      <c r="I2295" s="209">
        <v>123500</v>
      </c>
      <c r="J2295" s="434">
        <f t="shared" si="38"/>
        <v>6035081</v>
      </c>
      <c r="K2295" s="212" t="s">
        <v>3267</v>
      </c>
    </row>
    <row r="2296" spans="1:242" hidden="1" x14ac:dyDescent="0.25">
      <c r="B2296" s="266">
        <v>589</v>
      </c>
      <c r="C2296" s="207">
        <v>44177</v>
      </c>
      <c r="D2296" s="206" t="s">
        <v>4527</v>
      </c>
      <c r="E2296" s="206"/>
      <c r="F2296" s="206" t="s">
        <v>4549</v>
      </c>
      <c r="G2296" s="208" t="s">
        <v>787</v>
      </c>
      <c r="H2296" s="313"/>
      <c r="I2296" s="209">
        <v>622280</v>
      </c>
      <c r="J2296" s="434">
        <f t="shared" si="38"/>
        <v>5412801</v>
      </c>
      <c r="K2296" s="212" t="s">
        <v>3267</v>
      </c>
    </row>
    <row r="2297" spans="1:242" hidden="1" x14ac:dyDescent="0.25">
      <c r="B2297" s="266">
        <v>590</v>
      </c>
      <c r="C2297" s="207">
        <v>44177</v>
      </c>
      <c r="D2297" s="206" t="s">
        <v>4528</v>
      </c>
      <c r="E2297" s="206"/>
      <c r="F2297" s="206"/>
      <c r="G2297" s="208" t="s">
        <v>559</v>
      </c>
      <c r="H2297" s="313">
        <v>350000</v>
      </c>
      <c r="I2297" s="209"/>
      <c r="J2297" s="434">
        <f t="shared" si="38"/>
        <v>5762801</v>
      </c>
      <c r="K2297" s="212" t="s">
        <v>4546</v>
      </c>
    </row>
    <row r="2298" spans="1:242" hidden="1" x14ac:dyDescent="0.25">
      <c r="B2298" s="266">
        <v>591</v>
      </c>
      <c r="C2298" s="207">
        <v>44177</v>
      </c>
      <c r="D2298" s="206" t="s">
        <v>4529</v>
      </c>
      <c r="E2298" s="206"/>
      <c r="F2298" s="206" t="s">
        <v>4550</v>
      </c>
      <c r="G2298" s="208" t="s">
        <v>559</v>
      </c>
      <c r="H2298" s="313"/>
      <c r="I2298" s="209">
        <v>221000</v>
      </c>
      <c r="J2298" s="434">
        <f t="shared" si="38"/>
        <v>5541801</v>
      </c>
      <c r="K2298" s="212" t="s">
        <v>3267</v>
      </c>
    </row>
    <row r="2299" spans="1:242" hidden="1" x14ac:dyDescent="0.25">
      <c r="B2299" s="266">
        <v>592</v>
      </c>
      <c r="C2299" s="207">
        <v>44177</v>
      </c>
      <c r="D2299" s="206" t="s">
        <v>4530</v>
      </c>
      <c r="E2299" s="206"/>
      <c r="F2299" s="206" t="s">
        <v>4551</v>
      </c>
      <c r="G2299" s="208" t="s">
        <v>1885</v>
      </c>
      <c r="H2299" s="313"/>
      <c r="I2299" s="209">
        <v>112700</v>
      </c>
      <c r="J2299" s="434">
        <f t="shared" si="38"/>
        <v>5429101</v>
      </c>
      <c r="K2299" s="212" t="s">
        <v>3267</v>
      </c>
    </row>
    <row r="2300" spans="1:242" hidden="1" x14ac:dyDescent="0.25">
      <c r="B2300" s="266">
        <v>593</v>
      </c>
      <c r="C2300" s="207">
        <v>44177</v>
      </c>
      <c r="D2300" s="206" t="s">
        <v>4531</v>
      </c>
      <c r="E2300" s="206"/>
      <c r="F2300" s="206" t="s">
        <v>4552</v>
      </c>
      <c r="G2300" s="208" t="s">
        <v>1885</v>
      </c>
      <c r="H2300" s="313"/>
      <c r="I2300" s="209">
        <v>57400</v>
      </c>
      <c r="J2300" s="434">
        <f t="shared" si="38"/>
        <v>5371701</v>
      </c>
      <c r="K2300" s="212" t="s">
        <v>3267</v>
      </c>
    </row>
    <row r="2301" spans="1:242" hidden="1" x14ac:dyDescent="0.25">
      <c r="B2301" s="266">
        <v>594</v>
      </c>
      <c r="C2301" s="207">
        <v>44177</v>
      </c>
      <c r="D2301" s="206" t="s">
        <v>4532</v>
      </c>
      <c r="E2301" s="206"/>
      <c r="F2301" s="206" t="s">
        <v>4553</v>
      </c>
      <c r="G2301" s="208" t="s">
        <v>1885</v>
      </c>
      <c r="H2301" s="313"/>
      <c r="I2301" s="209">
        <v>64400</v>
      </c>
      <c r="J2301" s="434">
        <f t="shared" si="38"/>
        <v>5307301</v>
      </c>
      <c r="K2301" s="212" t="s">
        <v>3267</v>
      </c>
    </row>
    <row r="2302" spans="1:242" hidden="1" x14ac:dyDescent="0.25">
      <c r="B2302" s="266">
        <v>595</v>
      </c>
      <c r="C2302" s="207">
        <v>44177</v>
      </c>
      <c r="D2302" s="206" t="s">
        <v>4533</v>
      </c>
      <c r="E2302" s="206"/>
      <c r="F2302" s="206" t="s">
        <v>4555</v>
      </c>
      <c r="G2302" s="208" t="s">
        <v>1885</v>
      </c>
      <c r="H2302" s="313"/>
      <c r="I2302" s="209">
        <v>104700</v>
      </c>
      <c r="J2302" s="434">
        <f t="shared" si="38"/>
        <v>5202601</v>
      </c>
      <c r="K2302" s="212" t="s">
        <v>3267</v>
      </c>
    </row>
    <row r="2303" spans="1:242" s="566" customFormat="1" hidden="1" x14ac:dyDescent="0.25">
      <c r="A2303" s="488"/>
      <c r="B2303" s="491">
        <v>596</v>
      </c>
      <c r="C2303" s="428">
        <v>44179</v>
      </c>
      <c r="D2303" s="429" t="s">
        <v>4559</v>
      </c>
      <c r="E2303" s="429"/>
      <c r="F2303" s="429"/>
      <c r="G2303" s="430"/>
      <c r="H2303" s="577">
        <v>14642399</v>
      </c>
      <c r="I2303" s="581"/>
      <c r="J2303" s="434">
        <f t="shared" si="38"/>
        <v>19845000</v>
      </c>
      <c r="K2303" s="446" t="s">
        <v>3695</v>
      </c>
      <c r="L2303" s="530"/>
      <c r="M2303" s="488"/>
      <c r="N2303" s="530"/>
      <c r="O2303" s="530"/>
      <c r="P2303" s="530"/>
      <c r="Q2303" s="530"/>
      <c r="R2303" s="530"/>
      <c r="S2303" s="530"/>
      <c r="T2303" s="530"/>
      <c r="U2303" s="530"/>
      <c r="V2303" s="530"/>
      <c r="W2303" s="530"/>
      <c r="X2303" s="530"/>
      <c r="Y2303" s="530"/>
      <c r="Z2303" s="530"/>
      <c r="AA2303" s="530"/>
      <c r="AB2303" s="530"/>
      <c r="AC2303" s="530"/>
      <c r="AD2303" s="530"/>
      <c r="AE2303" s="530"/>
      <c r="AF2303" s="530"/>
      <c r="AG2303" s="530"/>
      <c r="AH2303" s="530"/>
      <c r="AI2303" s="530"/>
      <c r="AJ2303" s="488"/>
      <c r="AK2303" s="488"/>
      <c r="AL2303" s="488"/>
      <c r="AM2303" s="488"/>
      <c r="AN2303" s="488"/>
      <c r="AO2303" s="488"/>
      <c r="AP2303" s="488"/>
      <c r="AQ2303" s="488"/>
      <c r="AR2303" s="488"/>
      <c r="AS2303" s="488"/>
      <c r="AT2303" s="488"/>
      <c r="AU2303" s="488"/>
      <c r="AV2303" s="488"/>
      <c r="AW2303" s="488"/>
      <c r="AX2303" s="488"/>
      <c r="AY2303" s="488"/>
      <c r="AZ2303" s="488"/>
      <c r="BA2303" s="488"/>
      <c r="BB2303" s="488"/>
      <c r="BC2303" s="488"/>
      <c r="BD2303" s="488"/>
      <c r="BE2303" s="488"/>
      <c r="BF2303" s="488"/>
      <c r="BG2303" s="488"/>
      <c r="BH2303" s="488"/>
      <c r="BI2303" s="488"/>
      <c r="BJ2303" s="488"/>
      <c r="BK2303" s="488"/>
      <c r="BL2303" s="488"/>
      <c r="BM2303" s="488"/>
      <c r="BN2303" s="488"/>
      <c r="BO2303" s="488"/>
      <c r="BP2303" s="488"/>
      <c r="BQ2303" s="488"/>
      <c r="BR2303" s="488"/>
      <c r="BS2303" s="488"/>
      <c r="BT2303" s="488"/>
      <c r="BU2303" s="488"/>
      <c r="BV2303" s="488"/>
      <c r="BW2303" s="488"/>
      <c r="BX2303" s="488"/>
      <c r="BY2303" s="488"/>
      <c r="BZ2303" s="488"/>
      <c r="CA2303" s="488"/>
      <c r="CB2303" s="488"/>
      <c r="CC2303" s="488"/>
      <c r="CD2303" s="488"/>
      <c r="CE2303" s="488"/>
      <c r="CF2303" s="488"/>
      <c r="CG2303" s="488"/>
      <c r="CH2303" s="488"/>
      <c r="CI2303" s="488"/>
      <c r="CJ2303" s="488"/>
      <c r="CK2303" s="488"/>
      <c r="CL2303" s="488"/>
      <c r="CM2303" s="488"/>
      <c r="CN2303" s="488"/>
      <c r="CO2303" s="488"/>
      <c r="CP2303" s="488"/>
      <c r="CQ2303" s="488"/>
      <c r="CR2303" s="488"/>
      <c r="CS2303" s="488"/>
      <c r="CT2303" s="488"/>
      <c r="CU2303" s="488"/>
      <c r="CV2303" s="488"/>
      <c r="CW2303" s="488"/>
      <c r="CX2303" s="488"/>
      <c r="CY2303" s="488"/>
      <c r="CZ2303" s="488"/>
      <c r="DA2303" s="488"/>
      <c r="DB2303" s="488"/>
      <c r="DC2303" s="488"/>
      <c r="DD2303" s="488"/>
      <c r="DE2303" s="488"/>
      <c r="DF2303" s="488"/>
      <c r="DG2303" s="488"/>
      <c r="DH2303" s="488"/>
      <c r="DI2303" s="488"/>
      <c r="DJ2303" s="488"/>
      <c r="DK2303" s="488"/>
      <c r="DL2303" s="488"/>
      <c r="DM2303" s="488"/>
      <c r="DN2303" s="488"/>
      <c r="DO2303" s="488"/>
      <c r="DP2303" s="488"/>
      <c r="DQ2303" s="488"/>
      <c r="DR2303" s="488"/>
      <c r="DS2303" s="488"/>
      <c r="DT2303" s="488"/>
      <c r="DU2303" s="488"/>
      <c r="DV2303" s="488"/>
      <c r="DW2303" s="488"/>
      <c r="DX2303" s="488"/>
      <c r="DY2303" s="488"/>
      <c r="DZ2303" s="488"/>
      <c r="EA2303" s="488"/>
      <c r="EB2303" s="488"/>
      <c r="EC2303" s="488"/>
      <c r="ED2303" s="488"/>
      <c r="EE2303" s="488"/>
      <c r="EF2303" s="488"/>
      <c r="EG2303" s="488"/>
      <c r="EH2303" s="488"/>
      <c r="EI2303" s="488"/>
      <c r="EJ2303" s="488"/>
      <c r="EK2303" s="488"/>
      <c r="EL2303" s="488"/>
      <c r="EM2303" s="488"/>
      <c r="EN2303" s="488"/>
      <c r="EO2303" s="488"/>
      <c r="EP2303" s="488"/>
      <c r="EQ2303" s="488"/>
      <c r="ER2303" s="488"/>
      <c r="ES2303" s="488"/>
      <c r="ET2303" s="488"/>
      <c r="EU2303" s="488"/>
      <c r="EV2303" s="488"/>
      <c r="EW2303" s="488"/>
      <c r="EX2303" s="488"/>
      <c r="EY2303" s="488"/>
      <c r="EZ2303" s="488"/>
      <c r="FA2303" s="488"/>
      <c r="FB2303" s="488"/>
      <c r="FC2303" s="488"/>
      <c r="FD2303" s="488"/>
      <c r="FE2303" s="488"/>
      <c r="FF2303" s="488"/>
      <c r="FG2303" s="488"/>
      <c r="FH2303" s="488"/>
      <c r="FI2303" s="488"/>
      <c r="FJ2303" s="488"/>
      <c r="FK2303" s="488"/>
      <c r="FL2303" s="488"/>
      <c r="FM2303" s="488"/>
      <c r="FN2303" s="488"/>
      <c r="FO2303" s="488"/>
      <c r="FP2303" s="488"/>
      <c r="FQ2303" s="488"/>
      <c r="FR2303" s="488"/>
      <c r="FS2303" s="488"/>
      <c r="FT2303" s="488"/>
      <c r="FU2303" s="488"/>
      <c r="FV2303" s="488"/>
      <c r="FW2303" s="488"/>
      <c r="FX2303" s="488"/>
      <c r="FY2303" s="488"/>
      <c r="FZ2303" s="488"/>
      <c r="GA2303" s="488"/>
      <c r="GB2303" s="488"/>
      <c r="GC2303" s="488"/>
      <c r="GD2303" s="488"/>
      <c r="GE2303" s="488"/>
      <c r="GF2303" s="488"/>
      <c r="GG2303" s="488"/>
      <c r="GH2303" s="488"/>
      <c r="GI2303" s="488"/>
      <c r="GJ2303" s="488"/>
      <c r="GK2303" s="488"/>
      <c r="GL2303" s="488"/>
      <c r="GM2303" s="488"/>
      <c r="GN2303" s="488"/>
      <c r="GO2303" s="488"/>
      <c r="GP2303" s="488"/>
      <c r="GQ2303" s="488"/>
      <c r="GR2303" s="488"/>
      <c r="GS2303" s="488"/>
      <c r="GT2303" s="488"/>
      <c r="GU2303" s="488"/>
      <c r="GV2303" s="488"/>
      <c r="GW2303" s="488"/>
      <c r="GX2303" s="488"/>
      <c r="GY2303" s="488"/>
      <c r="GZ2303" s="488"/>
      <c r="HA2303" s="488"/>
      <c r="HB2303" s="488"/>
      <c r="HC2303" s="488"/>
      <c r="HD2303" s="488"/>
      <c r="HE2303" s="488"/>
      <c r="HF2303" s="488"/>
      <c r="HG2303" s="488"/>
      <c r="HH2303" s="488"/>
      <c r="HI2303" s="488"/>
      <c r="HJ2303" s="488"/>
      <c r="HK2303" s="488"/>
      <c r="HL2303" s="488"/>
      <c r="HM2303" s="488"/>
      <c r="HN2303" s="488"/>
      <c r="HO2303" s="488"/>
      <c r="HP2303" s="488"/>
      <c r="HQ2303" s="488"/>
      <c r="HR2303" s="488"/>
      <c r="HS2303" s="488"/>
      <c r="HT2303" s="488"/>
      <c r="HU2303" s="488"/>
      <c r="HV2303" s="488"/>
      <c r="HW2303" s="488"/>
      <c r="HX2303" s="488"/>
      <c r="HY2303" s="488"/>
      <c r="HZ2303" s="488"/>
      <c r="IA2303" s="488"/>
      <c r="IB2303" s="488"/>
      <c r="IC2303" s="488"/>
      <c r="ID2303" s="488"/>
      <c r="IE2303" s="488"/>
      <c r="IF2303" s="488"/>
      <c r="IG2303" s="488"/>
      <c r="IH2303" s="488"/>
    </row>
    <row r="2304" spans="1:242" hidden="1" x14ac:dyDescent="0.25">
      <c r="B2304" s="266">
        <v>597</v>
      </c>
      <c r="C2304" s="207">
        <v>44179</v>
      </c>
      <c r="D2304" s="206" t="s">
        <v>4560</v>
      </c>
      <c r="E2304" s="206"/>
      <c r="F2304" s="206" t="s">
        <v>4581</v>
      </c>
      <c r="G2304" s="208" t="s">
        <v>1816</v>
      </c>
      <c r="H2304" s="313"/>
      <c r="I2304" s="209">
        <v>950000</v>
      </c>
      <c r="J2304" s="434">
        <f t="shared" si="38"/>
        <v>18895000</v>
      </c>
      <c r="K2304" s="212" t="s">
        <v>3267</v>
      </c>
    </row>
    <row r="2305" spans="1:242" hidden="1" x14ac:dyDescent="0.25">
      <c r="B2305" s="266">
        <v>598</v>
      </c>
      <c r="C2305" s="207">
        <v>44179</v>
      </c>
      <c r="D2305" s="206" t="s">
        <v>4561</v>
      </c>
      <c r="E2305" s="206" t="s">
        <v>4582</v>
      </c>
      <c r="F2305" s="206"/>
      <c r="G2305" s="208" t="s">
        <v>2320</v>
      </c>
      <c r="H2305" s="313"/>
      <c r="I2305" s="475">
        <v>1100000</v>
      </c>
      <c r="J2305" s="329">
        <f t="shared" si="38"/>
        <v>17795000</v>
      </c>
      <c r="K2305" s="212" t="s">
        <v>4644</v>
      </c>
    </row>
    <row r="2306" spans="1:242" hidden="1" x14ac:dyDescent="0.25">
      <c r="B2306" s="266">
        <v>599</v>
      </c>
      <c r="C2306" s="207">
        <v>44179</v>
      </c>
      <c r="D2306" s="206" t="s">
        <v>4562</v>
      </c>
      <c r="E2306" s="206"/>
      <c r="F2306" s="206" t="s">
        <v>4583</v>
      </c>
      <c r="G2306" s="208" t="s">
        <v>343</v>
      </c>
      <c r="H2306" s="313"/>
      <c r="I2306" s="209">
        <v>890000</v>
      </c>
      <c r="J2306" s="434">
        <f t="shared" si="38"/>
        <v>16905000</v>
      </c>
      <c r="K2306" s="212" t="s">
        <v>3267</v>
      </c>
    </row>
    <row r="2307" spans="1:242" hidden="1" x14ac:dyDescent="0.25">
      <c r="B2307" s="266">
        <v>600</v>
      </c>
      <c r="C2307" s="207">
        <v>44179</v>
      </c>
      <c r="D2307" s="206" t="s">
        <v>4563</v>
      </c>
      <c r="E2307" s="206"/>
      <c r="F2307" s="206"/>
      <c r="G2307" s="208" t="s">
        <v>561</v>
      </c>
      <c r="H2307" s="313">
        <v>460000</v>
      </c>
      <c r="I2307" s="209"/>
      <c r="J2307" s="434">
        <f t="shared" si="38"/>
        <v>17365000</v>
      </c>
      <c r="K2307" s="212" t="s">
        <v>4602</v>
      </c>
    </row>
    <row r="2308" spans="1:242" hidden="1" x14ac:dyDescent="0.25">
      <c r="B2308" s="266">
        <v>601</v>
      </c>
      <c r="C2308" s="207">
        <v>44179</v>
      </c>
      <c r="D2308" s="206" t="s">
        <v>4575</v>
      </c>
      <c r="E2308" s="206"/>
      <c r="F2308" s="206" t="s">
        <v>4584</v>
      </c>
      <c r="G2308" s="208" t="s">
        <v>561</v>
      </c>
      <c r="H2308" s="313"/>
      <c r="I2308" s="209">
        <v>452402</v>
      </c>
      <c r="J2308" s="434">
        <f t="shared" si="38"/>
        <v>16912598</v>
      </c>
      <c r="K2308" s="212" t="s">
        <v>3267</v>
      </c>
    </row>
    <row r="2309" spans="1:242" hidden="1" x14ac:dyDescent="0.25">
      <c r="B2309" s="266">
        <v>602</v>
      </c>
      <c r="C2309" s="207">
        <v>44179</v>
      </c>
      <c r="D2309" s="206" t="s">
        <v>4576</v>
      </c>
      <c r="E2309" s="206"/>
      <c r="F2309" s="206"/>
      <c r="G2309" s="208" t="s">
        <v>561</v>
      </c>
      <c r="H2309" s="313">
        <v>4695000</v>
      </c>
      <c r="I2309" s="209"/>
      <c r="J2309" s="434">
        <f t="shared" si="38"/>
        <v>21607598</v>
      </c>
      <c r="K2309" s="212" t="s">
        <v>4603</v>
      </c>
    </row>
    <row r="2310" spans="1:242" hidden="1" x14ac:dyDescent="0.25">
      <c r="B2310" s="266">
        <v>603</v>
      </c>
      <c r="C2310" s="207">
        <v>44179</v>
      </c>
      <c r="D2310" s="206" t="s">
        <v>4577</v>
      </c>
      <c r="E2310" s="206"/>
      <c r="F2310" s="206" t="s">
        <v>4585</v>
      </c>
      <c r="G2310" s="208" t="s">
        <v>561</v>
      </c>
      <c r="H2310" s="313"/>
      <c r="I2310" s="209">
        <v>4695000</v>
      </c>
      <c r="J2310" s="434">
        <f t="shared" si="38"/>
        <v>16912598</v>
      </c>
      <c r="K2310" s="212" t="s">
        <v>3267</v>
      </c>
    </row>
    <row r="2311" spans="1:242" hidden="1" x14ac:dyDescent="0.25">
      <c r="B2311" s="266">
        <v>604</v>
      </c>
      <c r="C2311" s="207">
        <v>44180</v>
      </c>
      <c r="D2311" s="206" t="s">
        <v>4564</v>
      </c>
      <c r="E2311" s="206"/>
      <c r="F2311" s="206" t="s">
        <v>4586</v>
      </c>
      <c r="G2311" s="208" t="s">
        <v>2891</v>
      </c>
      <c r="H2311" s="313"/>
      <c r="I2311" s="209">
        <v>4356351</v>
      </c>
      <c r="J2311" s="434">
        <f t="shared" si="38"/>
        <v>12556247</v>
      </c>
      <c r="K2311" s="212" t="s">
        <v>3267</v>
      </c>
    </row>
    <row r="2312" spans="1:242" hidden="1" x14ac:dyDescent="0.25">
      <c r="B2312" s="266">
        <v>605</v>
      </c>
      <c r="C2312" s="207">
        <v>44180</v>
      </c>
      <c r="D2312" s="206" t="s">
        <v>4565</v>
      </c>
      <c r="E2312" s="206"/>
      <c r="F2312" s="206" t="s">
        <v>4587</v>
      </c>
      <c r="G2312" s="208" t="s">
        <v>1885</v>
      </c>
      <c r="H2312" s="313"/>
      <c r="I2312" s="209">
        <v>18100</v>
      </c>
      <c r="J2312" s="434">
        <f t="shared" si="38"/>
        <v>12538147</v>
      </c>
      <c r="K2312" s="212" t="s">
        <v>3267</v>
      </c>
    </row>
    <row r="2313" spans="1:242" hidden="1" x14ac:dyDescent="0.25">
      <c r="B2313" s="266">
        <v>606</v>
      </c>
      <c r="C2313" s="207">
        <v>44180</v>
      </c>
      <c r="D2313" s="206" t="s">
        <v>4566</v>
      </c>
      <c r="E2313" s="206"/>
      <c r="F2313" s="206" t="s">
        <v>4588</v>
      </c>
      <c r="G2313" s="208" t="s">
        <v>1885</v>
      </c>
      <c r="H2313" s="313"/>
      <c r="I2313" s="209">
        <v>84700</v>
      </c>
      <c r="J2313" s="434">
        <f t="shared" si="38"/>
        <v>12453447</v>
      </c>
      <c r="K2313" s="212" t="s">
        <v>3267</v>
      </c>
    </row>
    <row r="2314" spans="1:242" s="565" customFormat="1" hidden="1" x14ac:dyDescent="0.25">
      <c r="A2314" s="451"/>
      <c r="B2314" s="474">
        <v>607</v>
      </c>
      <c r="C2314" s="482">
        <v>44180</v>
      </c>
      <c r="D2314" s="377" t="s">
        <v>4567</v>
      </c>
      <c r="E2314" s="377" t="s">
        <v>4590</v>
      </c>
      <c r="F2314" s="377"/>
      <c r="G2314" s="437" t="s">
        <v>561</v>
      </c>
      <c r="H2314" s="310"/>
      <c r="I2314" s="585">
        <v>680000</v>
      </c>
      <c r="J2314" s="434">
        <f t="shared" ref="J2314:J2377" si="39">J2313+H2314-I2314</f>
        <v>11773447</v>
      </c>
      <c r="K2314" s="440" t="s">
        <v>4662</v>
      </c>
      <c r="L2314" s="380"/>
      <c r="M2314" s="451"/>
      <c r="N2314" s="380"/>
      <c r="O2314" s="380"/>
      <c r="P2314" s="380"/>
      <c r="Q2314" s="380"/>
      <c r="R2314" s="380"/>
      <c r="S2314" s="380"/>
      <c r="T2314" s="380"/>
      <c r="U2314" s="380"/>
      <c r="V2314" s="380"/>
      <c r="W2314" s="380"/>
      <c r="X2314" s="380"/>
      <c r="Y2314" s="380"/>
      <c r="Z2314" s="380"/>
      <c r="AA2314" s="380"/>
      <c r="AB2314" s="380"/>
      <c r="AC2314" s="380"/>
      <c r="AD2314" s="380"/>
      <c r="AE2314" s="380"/>
      <c r="AF2314" s="380"/>
      <c r="AG2314" s="380"/>
      <c r="AH2314" s="380"/>
      <c r="AI2314" s="380"/>
      <c r="AJ2314" s="451"/>
      <c r="AK2314" s="451"/>
      <c r="AL2314" s="451"/>
      <c r="AM2314" s="451"/>
      <c r="AN2314" s="451"/>
      <c r="AO2314" s="451"/>
      <c r="AP2314" s="451"/>
      <c r="AQ2314" s="451"/>
      <c r="AR2314" s="451"/>
      <c r="AS2314" s="451"/>
      <c r="AT2314" s="451"/>
      <c r="AU2314" s="451"/>
      <c r="AV2314" s="451"/>
      <c r="AW2314" s="451"/>
      <c r="AX2314" s="451"/>
      <c r="AY2314" s="451"/>
      <c r="AZ2314" s="451"/>
      <c r="BA2314" s="451"/>
      <c r="BB2314" s="451"/>
      <c r="BC2314" s="451"/>
      <c r="BD2314" s="451"/>
      <c r="BE2314" s="451"/>
      <c r="BF2314" s="451"/>
      <c r="BG2314" s="451"/>
      <c r="BH2314" s="451"/>
      <c r="BI2314" s="451"/>
      <c r="BJ2314" s="451"/>
      <c r="BK2314" s="451"/>
      <c r="BL2314" s="451"/>
      <c r="BM2314" s="451"/>
      <c r="BN2314" s="451"/>
      <c r="BO2314" s="451"/>
      <c r="BP2314" s="451"/>
      <c r="BQ2314" s="451"/>
      <c r="BR2314" s="451"/>
      <c r="BS2314" s="451"/>
      <c r="BT2314" s="451"/>
      <c r="BU2314" s="451"/>
      <c r="BV2314" s="451"/>
      <c r="BW2314" s="451"/>
      <c r="BX2314" s="451"/>
      <c r="BY2314" s="451"/>
      <c r="BZ2314" s="451"/>
      <c r="CA2314" s="451"/>
      <c r="CB2314" s="451"/>
      <c r="CC2314" s="451"/>
      <c r="CD2314" s="451"/>
      <c r="CE2314" s="451"/>
      <c r="CF2314" s="451"/>
      <c r="CG2314" s="451"/>
      <c r="CH2314" s="451"/>
      <c r="CI2314" s="451"/>
      <c r="CJ2314" s="451"/>
      <c r="CK2314" s="451"/>
      <c r="CL2314" s="451"/>
      <c r="CM2314" s="451"/>
      <c r="CN2314" s="451"/>
      <c r="CO2314" s="451"/>
      <c r="CP2314" s="451"/>
      <c r="CQ2314" s="451"/>
      <c r="CR2314" s="451"/>
      <c r="CS2314" s="451"/>
      <c r="CT2314" s="451"/>
      <c r="CU2314" s="451"/>
      <c r="CV2314" s="451"/>
      <c r="CW2314" s="451"/>
      <c r="CX2314" s="451"/>
      <c r="CY2314" s="451"/>
      <c r="CZ2314" s="451"/>
      <c r="DA2314" s="451"/>
      <c r="DB2314" s="451"/>
      <c r="DC2314" s="451"/>
      <c r="DD2314" s="451"/>
      <c r="DE2314" s="451"/>
      <c r="DF2314" s="451"/>
      <c r="DG2314" s="451"/>
      <c r="DH2314" s="451"/>
      <c r="DI2314" s="451"/>
      <c r="DJ2314" s="451"/>
      <c r="DK2314" s="451"/>
      <c r="DL2314" s="451"/>
      <c r="DM2314" s="451"/>
      <c r="DN2314" s="451"/>
      <c r="DO2314" s="451"/>
      <c r="DP2314" s="451"/>
      <c r="DQ2314" s="451"/>
      <c r="DR2314" s="451"/>
      <c r="DS2314" s="451"/>
      <c r="DT2314" s="451"/>
      <c r="DU2314" s="451"/>
      <c r="DV2314" s="451"/>
      <c r="DW2314" s="451"/>
      <c r="DX2314" s="451"/>
      <c r="DY2314" s="451"/>
      <c r="DZ2314" s="451"/>
      <c r="EA2314" s="451"/>
      <c r="EB2314" s="451"/>
      <c r="EC2314" s="451"/>
      <c r="ED2314" s="451"/>
      <c r="EE2314" s="451"/>
      <c r="EF2314" s="451"/>
      <c r="EG2314" s="451"/>
      <c r="EH2314" s="451"/>
      <c r="EI2314" s="451"/>
      <c r="EJ2314" s="451"/>
      <c r="EK2314" s="451"/>
      <c r="EL2314" s="451"/>
      <c r="EM2314" s="451"/>
      <c r="EN2314" s="451"/>
      <c r="EO2314" s="451"/>
      <c r="EP2314" s="451"/>
      <c r="EQ2314" s="451"/>
      <c r="ER2314" s="451"/>
      <c r="ES2314" s="451"/>
      <c r="ET2314" s="451"/>
      <c r="EU2314" s="451"/>
      <c r="EV2314" s="451"/>
      <c r="EW2314" s="451"/>
      <c r="EX2314" s="451"/>
      <c r="EY2314" s="451"/>
      <c r="EZ2314" s="451"/>
      <c r="FA2314" s="451"/>
      <c r="FB2314" s="451"/>
      <c r="FC2314" s="451"/>
      <c r="FD2314" s="451"/>
      <c r="FE2314" s="451"/>
      <c r="FF2314" s="451"/>
      <c r="FG2314" s="451"/>
      <c r="FH2314" s="451"/>
      <c r="FI2314" s="451"/>
      <c r="FJ2314" s="451"/>
      <c r="FK2314" s="451"/>
      <c r="FL2314" s="451"/>
      <c r="FM2314" s="451"/>
      <c r="FN2314" s="451"/>
      <c r="FO2314" s="451"/>
      <c r="FP2314" s="451"/>
      <c r="FQ2314" s="451"/>
      <c r="FR2314" s="451"/>
      <c r="FS2314" s="451"/>
      <c r="FT2314" s="451"/>
      <c r="FU2314" s="451"/>
      <c r="FV2314" s="451"/>
      <c r="FW2314" s="451"/>
      <c r="FX2314" s="451"/>
      <c r="FY2314" s="451"/>
      <c r="FZ2314" s="451"/>
      <c r="GA2314" s="451"/>
      <c r="GB2314" s="451"/>
      <c r="GC2314" s="451"/>
      <c r="GD2314" s="451"/>
      <c r="GE2314" s="451"/>
      <c r="GF2314" s="451"/>
      <c r="GG2314" s="451"/>
      <c r="GH2314" s="451"/>
      <c r="GI2314" s="451"/>
      <c r="GJ2314" s="451"/>
      <c r="GK2314" s="451"/>
      <c r="GL2314" s="451"/>
      <c r="GM2314" s="451"/>
      <c r="GN2314" s="451"/>
      <c r="GO2314" s="451"/>
      <c r="GP2314" s="451"/>
      <c r="GQ2314" s="451"/>
      <c r="GR2314" s="451"/>
      <c r="GS2314" s="451"/>
      <c r="GT2314" s="451"/>
      <c r="GU2314" s="451"/>
      <c r="GV2314" s="451"/>
      <c r="GW2314" s="451"/>
      <c r="GX2314" s="451"/>
      <c r="GY2314" s="451"/>
      <c r="GZ2314" s="451"/>
      <c r="HA2314" s="451"/>
      <c r="HB2314" s="451"/>
      <c r="HC2314" s="451"/>
      <c r="HD2314" s="451"/>
      <c r="HE2314" s="451"/>
      <c r="HF2314" s="451"/>
      <c r="HG2314" s="451"/>
      <c r="HH2314" s="451"/>
      <c r="HI2314" s="451"/>
      <c r="HJ2314" s="451"/>
      <c r="HK2314" s="451"/>
      <c r="HL2314" s="451"/>
      <c r="HM2314" s="451"/>
      <c r="HN2314" s="451"/>
      <c r="HO2314" s="451"/>
      <c r="HP2314" s="451"/>
      <c r="HQ2314" s="451"/>
      <c r="HR2314" s="451"/>
      <c r="HS2314" s="451"/>
      <c r="HT2314" s="451"/>
      <c r="HU2314" s="451"/>
      <c r="HV2314" s="451"/>
      <c r="HW2314" s="451"/>
      <c r="HX2314" s="451"/>
      <c r="HY2314" s="451"/>
      <c r="HZ2314" s="451"/>
      <c r="IA2314" s="451"/>
      <c r="IB2314" s="451"/>
      <c r="IC2314" s="451"/>
      <c r="ID2314" s="451"/>
      <c r="IE2314" s="451"/>
      <c r="IF2314" s="451"/>
      <c r="IG2314" s="451"/>
      <c r="IH2314" s="451"/>
    </row>
    <row r="2315" spans="1:242" hidden="1" x14ac:dyDescent="0.25">
      <c r="B2315" s="266">
        <v>608</v>
      </c>
      <c r="C2315" s="207">
        <v>44181</v>
      </c>
      <c r="D2315" s="206" t="s">
        <v>4568</v>
      </c>
      <c r="E2315" s="206"/>
      <c r="F2315" s="206" t="s">
        <v>4589</v>
      </c>
      <c r="G2315" s="208" t="s">
        <v>2882</v>
      </c>
      <c r="H2315" s="313"/>
      <c r="I2315" s="209">
        <v>980000</v>
      </c>
      <c r="J2315" s="434">
        <f t="shared" si="39"/>
        <v>10793447</v>
      </c>
      <c r="K2315" s="212" t="s">
        <v>3267</v>
      </c>
    </row>
    <row r="2316" spans="1:242" hidden="1" x14ac:dyDescent="0.25">
      <c r="B2316" s="266">
        <v>609</v>
      </c>
      <c r="C2316" s="207">
        <v>44181</v>
      </c>
      <c r="D2316" s="206" t="s">
        <v>4569</v>
      </c>
      <c r="E2316" s="206"/>
      <c r="F2316" s="206" t="s">
        <v>4591</v>
      </c>
      <c r="G2316" s="208" t="s">
        <v>1885</v>
      </c>
      <c r="H2316" s="313"/>
      <c r="I2316" s="209">
        <v>15000</v>
      </c>
      <c r="J2316" s="434">
        <f t="shared" si="39"/>
        <v>10778447</v>
      </c>
      <c r="K2316" s="212" t="s">
        <v>3267</v>
      </c>
    </row>
    <row r="2317" spans="1:242" hidden="1" x14ac:dyDescent="0.25">
      <c r="B2317" s="266">
        <v>610</v>
      </c>
      <c r="C2317" s="207">
        <v>44181</v>
      </c>
      <c r="D2317" s="206" t="s">
        <v>4573</v>
      </c>
      <c r="E2317" s="206" t="s">
        <v>4592</v>
      </c>
      <c r="F2317" s="206"/>
      <c r="G2317" s="208" t="s">
        <v>681</v>
      </c>
      <c r="H2317" s="313"/>
      <c r="I2317" s="475">
        <v>256000</v>
      </c>
      <c r="J2317" s="434">
        <f t="shared" si="39"/>
        <v>10522447</v>
      </c>
      <c r="K2317" s="212" t="s">
        <v>4604</v>
      </c>
    </row>
    <row r="2318" spans="1:242" hidden="1" x14ac:dyDescent="0.25">
      <c r="B2318" s="266">
        <v>611</v>
      </c>
      <c r="C2318" s="207">
        <v>44182</v>
      </c>
      <c r="D2318" s="206" t="s">
        <v>4579</v>
      </c>
      <c r="E2318" s="206"/>
      <c r="F2318" s="206" t="s">
        <v>4593</v>
      </c>
      <c r="G2318" s="208" t="s">
        <v>1885</v>
      </c>
      <c r="H2318" s="313"/>
      <c r="I2318" s="209">
        <v>58700</v>
      </c>
      <c r="J2318" s="434">
        <f t="shared" si="39"/>
        <v>10463747</v>
      </c>
      <c r="K2318" s="212" t="s">
        <v>3267</v>
      </c>
    </row>
    <row r="2319" spans="1:242" hidden="1" x14ac:dyDescent="0.25">
      <c r="B2319" s="266">
        <v>612</v>
      </c>
      <c r="C2319" s="207">
        <v>44182</v>
      </c>
      <c r="D2319" s="206" t="s">
        <v>4578</v>
      </c>
      <c r="E2319" s="206"/>
      <c r="F2319" s="206" t="s">
        <v>4594</v>
      </c>
      <c r="G2319" s="208" t="s">
        <v>1885</v>
      </c>
      <c r="H2319" s="313"/>
      <c r="I2319" s="209">
        <v>18700</v>
      </c>
      <c r="J2319" s="434">
        <f t="shared" si="39"/>
        <v>10445047</v>
      </c>
      <c r="K2319" s="212" t="s">
        <v>3267</v>
      </c>
    </row>
    <row r="2320" spans="1:242" hidden="1" x14ac:dyDescent="0.25">
      <c r="B2320" s="266">
        <v>613</v>
      </c>
      <c r="C2320" s="207">
        <v>44183</v>
      </c>
      <c r="D2320" s="206" t="s">
        <v>4570</v>
      </c>
      <c r="E2320" s="206"/>
      <c r="F2320" s="206" t="s">
        <v>4595</v>
      </c>
      <c r="G2320" s="208" t="s">
        <v>2875</v>
      </c>
      <c r="H2320" s="313"/>
      <c r="I2320" s="209">
        <v>24082</v>
      </c>
      <c r="J2320" s="434">
        <f t="shared" si="39"/>
        <v>10420965</v>
      </c>
      <c r="K2320" s="212" t="s">
        <v>3267</v>
      </c>
    </row>
    <row r="2321" spans="1:242" hidden="1" x14ac:dyDescent="0.25">
      <c r="B2321" s="266">
        <v>614</v>
      </c>
      <c r="C2321" s="207">
        <v>44183</v>
      </c>
      <c r="D2321" s="206" t="s">
        <v>4571</v>
      </c>
      <c r="E2321" s="206"/>
      <c r="F2321" s="206" t="s">
        <v>4596</v>
      </c>
      <c r="G2321" s="208" t="s">
        <v>1885</v>
      </c>
      <c r="H2321" s="313"/>
      <c r="I2321" s="209">
        <v>61186</v>
      </c>
      <c r="J2321" s="434">
        <f t="shared" si="39"/>
        <v>10359779</v>
      </c>
      <c r="K2321" s="212" t="s">
        <v>3267</v>
      </c>
    </row>
    <row r="2322" spans="1:242" hidden="1" x14ac:dyDescent="0.25">
      <c r="B2322" s="266">
        <v>615</v>
      </c>
      <c r="C2322" s="207">
        <v>44183</v>
      </c>
      <c r="D2322" s="206" t="s">
        <v>4572</v>
      </c>
      <c r="E2322" s="206"/>
      <c r="F2322" s="206" t="s">
        <v>4597</v>
      </c>
      <c r="G2322" s="208" t="s">
        <v>4218</v>
      </c>
      <c r="H2322" s="313"/>
      <c r="I2322" s="209">
        <v>767250</v>
      </c>
      <c r="J2322" s="434">
        <f t="shared" si="39"/>
        <v>9592529</v>
      </c>
      <c r="K2322" s="212" t="s">
        <v>3267</v>
      </c>
    </row>
    <row r="2323" spans="1:242" s="565" customFormat="1" hidden="1" x14ac:dyDescent="0.25">
      <c r="A2323" s="451"/>
      <c r="B2323" s="474">
        <v>616</v>
      </c>
      <c r="C2323" s="482">
        <v>44183</v>
      </c>
      <c r="D2323" s="377" t="s">
        <v>4598</v>
      </c>
      <c r="E2323" s="377" t="s">
        <v>4599</v>
      </c>
      <c r="F2323" s="377"/>
      <c r="G2323" s="437" t="s">
        <v>561</v>
      </c>
      <c r="H2323" s="310"/>
      <c r="I2323" s="586">
        <v>560000</v>
      </c>
      <c r="J2323" s="434">
        <f t="shared" si="39"/>
        <v>9032529</v>
      </c>
      <c r="K2323" s="440" t="s">
        <v>4663</v>
      </c>
      <c r="L2323" s="380"/>
      <c r="M2323" s="451"/>
      <c r="N2323" s="380"/>
      <c r="O2323" s="380"/>
      <c r="P2323" s="380"/>
      <c r="Q2323" s="380"/>
      <c r="R2323" s="380"/>
      <c r="S2323" s="380"/>
      <c r="T2323" s="380"/>
      <c r="U2323" s="380"/>
      <c r="V2323" s="380"/>
      <c r="W2323" s="380"/>
      <c r="X2323" s="380"/>
      <c r="Y2323" s="380"/>
      <c r="Z2323" s="380"/>
      <c r="AA2323" s="380"/>
      <c r="AB2323" s="380"/>
      <c r="AC2323" s="380"/>
      <c r="AD2323" s="380"/>
      <c r="AE2323" s="380"/>
      <c r="AF2323" s="380"/>
      <c r="AG2323" s="380"/>
      <c r="AH2323" s="380"/>
      <c r="AI2323" s="380"/>
      <c r="AJ2323" s="451"/>
      <c r="AK2323" s="451"/>
      <c r="AL2323" s="451"/>
      <c r="AM2323" s="451"/>
      <c r="AN2323" s="451"/>
      <c r="AO2323" s="451"/>
      <c r="AP2323" s="451"/>
      <c r="AQ2323" s="451"/>
      <c r="AR2323" s="451"/>
      <c r="AS2323" s="451"/>
      <c r="AT2323" s="451"/>
      <c r="AU2323" s="451"/>
      <c r="AV2323" s="451"/>
      <c r="AW2323" s="451"/>
      <c r="AX2323" s="451"/>
      <c r="AY2323" s="451"/>
      <c r="AZ2323" s="451"/>
      <c r="BA2323" s="451"/>
      <c r="BB2323" s="451"/>
      <c r="BC2323" s="451"/>
      <c r="BD2323" s="451"/>
      <c r="BE2323" s="451"/>
      <c r="BF2323" s="451"/>
      <c r="BG2323" s="451"/>
      <c r="BH2323" s="451"/>
      <c r="BI2323" s="451"/>
      <c r="BJ2323" s="451"/>
      <c r="BK2323" s="451"/>
      <c r="BL2323" s="451"/>
      <c r="BM2323" s="451"/>
      <c r="BN2323" s="451"/>
      <c r="BO2323" s="451"/>
      <c r="BP2323" s="451"/>
      <c r="BQ2323" s="451"/>
      <c r="BR2323" s="451"/>
      <c r="BS2323" s="451"/>
      <c r="BT2323" s="451"/>
      <c r="BU2323" s="451"/>
      <c r="BV2323" s="451"/>
      <c r="BW2323" s="451"/>
      <c r="BX2323" s="451"/>
      <c r="BY2323" s="451"/>
      <c r="BZ2323" s="451"/>
      <c r="CA2323" s="451"/>
      <c r="CB2323" s="451"/>
      <c r="CC2323" s="451"/>
      <c r="CD2323" s="451"/>
      <c r="CE2323" s="451"/>
      <c r="CF2323" s="451"/>
      <c r="CG2323" s="451"/>
      <c r="CH2323" s="451"/>
      <c r="CI2323" s="451"/>
      <c r="CJ2323" s="451"/>
      <c r="CK2323" s="451"/>
      <c r="CL2323" s="451"/>
      <c r="CM2323" s="451"/>
      <c r="CN2323" s="451"/>
      <c r="CO2323" s="451"/>
      <c r="CP2323" s="451"/>
      <c r="CQ2323" s="451"/>
      <c r="CR2323" s="451"/>
      <c r="CS2323" s="451"/>
      <c r="CT2323" s="451"/>
      <c r="CU2323" s="451"/>
      <c r="CV2323" s="451"/>
      <c r="CW2323" s="451"/>
      <c r="CX2323" s="451"/>
      <c r="CY2323" s="451"/>
      <c r="CZ2323" s="451"/>
      <c r="DA2323" s="451"/>
      <c r="DB2323" s="451"/>
      <c r="DC2323" s="451"/>
      <c r="DD2323" s="451"/>
      <c r="DE2323" s="451"/>
      <c r="DF2323" s="451"/>
      <c r="DG2323" s="451"/>
      <c r="DH2323" s="451"/>
      <c r="DI2323" s="451"/>
      <c r="DJ2323" s="451"/>
      <c r="DK2323" s="451"/>
      <c r="DL2323" s="451"/>
      <c r="DM2323" s="451"/>
      <c r="DN2323" s="451"/>
      <c r="DO2323" s="451"/>
      <c r="DP2323" s="451"/>
      <c r="DQ2323" s="451"/>
      <c r="DR2323" s="451"/>
      <c r="DS2323" s="451"/>
      <c r="DT2323" s="451"/>
      <c r="DU2323" s="451"/>
      <c r="DV2323" s="451"/>
      <c r="DW2323" s="451"/>
      <c r="DX2323" s="451"/>
      <c r="DY2323" s="451"/>
      <c r="DZ2323" s="451"/>
      <c r="EA2323" s="451"/>
      <c r="EB2323" s="451"/>
      <c r="EC2323" s="451"/>
      <c r="ED2323" s="451"/>
      <c r="EE2323" s="451"/>
      <c r="EF2323" s="451"/>
      <c r="EG2323" s="451"/>
      <c r="EH2323" s="451"/>
      <c r="EI2323" s="451"/>
      <c r="EJ2323" s="451"/>
      <c r="EK2323" s="451"/>
      <c r="EL2323" s="451"/>
      <c r="EM2323" s="451"/>
      <c r="EN2323" s="451"/>
      <c r="EO2323" s="451"/>
      <c r="EP2323" s="451"/>
      <c r="EQ2323" s="451"/>
      <c r="ER2323" s="451"/>
      <c r="ES2323" s="451"/>
      <c r="ET2323" s="451"/>
      <c r="EU2323" s="451"/>
      <c r="EV2323" s="451"/>
      <c r="EW2323" s="451"/>
      <c r="EX2323" s="451"/>
      <c r="EY2323" s="451"/>
      <c r="EZ2323" s="451"/>
      <c r="FA2323" s="451"/>
      <c r="FB2323" s="451"/>
      <c r="FC2323" s="451"/>
      <c r="FD2323" s="451"/>
      <c r="FE2323" s="451"/>
      <c r="FF2323" s="451"/>
      <c r="FG2323" s="451"/>
      <c r="FH2323" s="451"/>
      <c r="FI2323" s="451"/>
      <c r="FJ2323" s="451"/>
      <c r="FK2323" s="451"/>
      <c r="FL2323" s="451"/>
      <c r="FM2323" s="451"/>
      <c r="FN2323" s="451"/>
      <c r="FO2323" s="451"/>
      <c r="FP2323" s="451"/>
      <c r="FQ2323" s="451"/>
      <c r="FR2323" s="451"/>
      <c r="FS2323" s="451"/>
      <c r="FT2323" s="451"/>
      <c r="FU2323" s="451"/>
      <c r="FV2323" s="451"/>
      <c r="FW2323" s="451"/>
      <c r="FX2323" s="451"/>
      <c r="FY2323" s="451"/>
      <c r="FZ2323" s="451"/>
      <c r="GA2323" s="451"/>
      <c r="GB2323" s="451"/>
      <c r="GC2323" s="451"/>
      <c r="GD2323" s="451"/>
      <c r="GE2323" s="451"/>
      <c r="GF2323" s="451"/>
      <c r="GG2323" s="451"/>
      <c r="GH2323" s="451"/>
      <c r="GI2323" s="451"/>
      <c r="GJ2323" s="451"/>
      <c r="GK2323" s="451"/>
      <c r="GL2323" s="451"/>
      <c r="GM2323" s="451"/>
      <c r="GN2323" s="451"/>
      <c r="GO2323" s="451"/>
      <c r="GP2323" s="451"/>
      <c r="GQ2323" s="451"/>
      <c r="GR2323" s="451"/>
      <c r="GS2323" s="451"/>
      <c r="GT2323" s="451"/>
      <c r="GU2323" s="451"/>
      <c r="GV2323" s="451"/>
      <c r="GW2323" s="451"/>
      <c r="GX2323" s="451"/>
      <c r="GY2323" s="451"/>
      <c r="GZ2323" s="451"/>
      <c r="HA2323" s="451"/>
      <c r="HB2323" s="451"/>
      <c r="HC2323" s="451"/>
      <c r="HD2323" s="451"/>
      <c r="HE2323" s="451"/>
      <c r="HF2323" s="451"/>
      <c r="HG2323" s="451"/>
      <c r="HH2323" s="451"/>
      <c r="HI2323" s="451"/>
      <c r="HJ2323" s="451"/>
      <c r="HK2323" s="451"/>
      <c r="HL2323" s="451"/>
      <c r="HM2323" s="451"/>
      <c r="HN2323" s="451"/>
      <c r="HO2323" s="451"/>
      <c r="HP2323" s="451"/>
      <c r="HQ2323" s="451"/>
      <c r="HR2323" s="451"/>
      <c r="HS2323" s="451"/>
      <c r="HT2323" s="451"/>
      <c r="HU2323" s="451"/>
      <c r="HV2323" s="451"/>
      <c r="HW2323" s="451"/>
      <c r="HX2323" s="451"/>
      <c r="HY2323" s="451"/>
      <c r="HZ2323" s="451"/>
      <c r="IA2323" s="451"/>
      <c r="IB2323" s="451"/>
      <c r="IC2323" s="451"/>
      <c r="ID2323" s="451"/>
      <c r="IE2323" s="451"/>
      <c r="IF2323" s="451"/>
      <c r="IG2323" s="451"/>
      <c r="IH2323" s="451"/>
    </row>
    <row r="2324" spans="1:242" hidden="1" x14ac:dyDescent="0.25">
      <c r="B2324" s="266">
        <v>617</v>
      </c>
      <c r="C2324" s="207">
        <v>44183</v>
      </c>
      <c r="D2324" s="206" t="s">
        <v>4600</v>
      </c>
      <c r="E2324" s="206"/>
      <c r="F2324" s="206"/>
      <c r="G2324" s="208" t="s">
        <v>681</v>
      </c>
      <c r="H2324" s="313">
        <v>256000</v>
      </c>
      <c r="I2324" s="209"/>
      <c r="J2324" s="434">
        <f t="shared" si="39"/>
        <v>9288529</v>
      </c>
      <c r="K2324" s="212" t="s">
        <v>4282</v>
      </c>
    </row>
    <row r="2325" spans="1:242" hidden="1" x14ac:dyDescent="0.25">
      <c r="B2325" s="266">
        <v>618</v>
      </c>
      <c r="C2325" s="207">
        <v>44183</v>
      </c>
      <c r="D2325" s="206" t="s">
        <v>4248</v>
      </c>
      <c r="E2325" s="206"/>
      <c r="F2325" s="206" t="s">
        <v>4601</v>
      </c>
      <c r="G2325" s="208" t="s">
        <v>681</v>
      </c>
      <c r="H2325" s="313"/>
      <c r="I2325" s="209">
        <v>256000</v>
      </c>
      <c r="J2325" s="434">
        <f t="shared" si="39"/>
        <v>9032529</v>
      </c>
      <c r="K2325" s="212" t="s">
        <v>3267</v>
      </c>
    </row>
    <row r="2326" spans="1:242" hidden="1" x14ac:dyDescent="0.25">
      <c r="B2326" s="266">
        <v>619</v>
      </c>
      <c r="C2326" s="207">
        <v>44183</v>
      </c>
      <c r="D2326" s="206" t="s">
        <v>4605</v>
      </c>
      <c r="E2326" s="206"/>
      <c r="F2326" s="206" t="s">
        <v>4607</v>
      </c>
      <c r="G2326" s="208" t="s">
        <v>1885</v>
      </c>
      <c r="H2326" s="313"/>
      <c r="I2326" s="209">
        <v>55700</v>
      </c>
      <c r="J2326" s="434">
        <f t="shared" si="39"/>
        <v>8976829</v>
      </c>
      <c r="K2326" s="212" t="s">
        <v>3267</v>
      </c>
    </row>
    <row r="2327" spans="1:242" hidden="1" x14ac:dyDescent="0.25">
      <c r="B2327" s="266">
        <v>620</v>
      </c>
      <c r="C2327" s="207">
        <v>44183</v>
      </c>
      <c r="D2327" s="206" t="s">
        <v>4606</v>
      </c>
      <c r="E2327" s="206"/>
      <c r="F2327" s="206" t="s">
        <v>4608</v>
      </c>
      <c r="G2327" s="208" t="s">
        <v>1885</v>
      </c>
      <c r="H2327" s="313"/>
      <c r="I2327" s="581">
        <v>43600</v>
      </c>
      <c r="J2327" s="434">
        <f t="shared" si="39"/>
        <v>8933229</v>
      </c>
      <c r="K2327" s="212" t="s">
        <v>3267</v>
      </c>
    </row>
    <row r="2328" spans="1:242" hidden="1" x14ac:dyDescent="0.25">
      <c r="B2328" s="266">
        <v>621</v>
      </c>
      <c r="C2328" s="207">
        <v>44184</v>
      </c>
      <c r="D2328" s="206" t="s">
        <v>4609</v>
      </c>
      <c r="E2328" s="206"/>
      <c r="F2328" s="206" t="s">
        <v>4626</v>
      </c>
      <c r="G2328" s="208" t="s">
        <v>1816</v>
      </c>
      <c r="H2328" s="313"/>
      <c r="I2328" s="209">
        <v>750000</v>
      </c>
      <c r="J2328" s="434">
        <f t="shared" si="39"/>
        <v>8183229</v>
      </c>
      <c r="K2328" s="212" t="s">
        <v>3267</v>
      </c>
    </row>
    <row r="2329" spans="1:242" hidden="1" x14ac:dyDescent="0.25">
      <c r="B2329" s="266">
        <v>622</v>
      </c>
      <c r="C2329" s="207">
        <v>44184</v>
      </c>
      <c r="D2329" s="206" t="s">
        <v>4610</v>
      </c>
      <c r="E2329" s="206"/>
      <c r="F2329" s="206" t="s">
        <v>4627</v>
      </c>
      <c r="G2329" s="208" t="s">
        <v>1816</v>
      </c>
      <c r="H2329" s="313"/>
      <c r="I2329" s="209">
        <v>2006500</v>
      </c>
      <c r="J2329" s="434">
        <f t="shared" si="39"/>
        <v>6176729</v>
      </c>
      <c r="K2329" s="212" t="s">
        <v>3267</v>
      </c>
    </row>
    <row r="2330" spans="1:242" hidden="1" x14ac:dyDescent="0.25">
      <c r="B2330" s="266">
        <v>623</v>
      </c>
      <c r="C2330" s="207">
        <v>44184</v>
      </c>
      <c r="D2330" s="206" t="s">
        <v>4611</v>
      </c>
      <c r="E2330" s="206"/>
      <c r="F2330" s="206" t="s">
        <v>4628</v>
      </c>
      <c r="G2330" s="208" t="s">
        <v>343</v>
      </c>
      <c r="H2330" s="313"/>
      <c r="I2330" s="209">
        <v>500000</v>
      </c>
      <c r="J2330" s="434">
        <f t="shared" si="39"/>
        <v>5676729</v>
      </c>
      <c r="K2330" s="212" t="s">
        <v>3267</v>
      </c>
    </row>
    <row r="2331" spans="1:242" hidden="1" x14ac:dyDescent="0.25">
      <c r="B2331" s="266">
        <v>624</v>
      </c>
      <c r="C2331" s="207">
        <v>44184</v>
      </c>
      <c r="D2331" s="206" t="s">
        <v>4612</v>
      </c>
      <c r="E2331" s="206"/>
      <c r="F2331" s="206" t="s">
        <v>4629</v>
      </c>
      <c r="G2331" s="208" t="s">
        <v>651</v>
      </c>
      <c r="H2331" s="313"/>
      <c r="I2331" s="209">
        <v>131000</v>
      </c>
      <c r="J2331" s="434">
        <f t="shared" si="39"/>
        <v>5545729</v>
      </c>
      <c r="K2331" s="212" t="s">
        <v>3267</v>
      </c>
    </row>
    <row r="2332" spans="1:242" hidden="1" x14ac:dyDescent="0.25">
      <c r="B2332" s="266">
        <v>625</v>
      </c>
      <c r="C2332" s="207">
        <v>44186</v>
      </c>
      <c r="D2332" s="206" t="s">
        <v>4613</v>
      </c>
      <c r="E2332" s="206"/>
      <c r="F2332" s="206" t="s">
        <v>4630</v>
      </c>
      <c r="G2332" s="208" t="s">
        <v>787</v>
      </c>
      <c r="H2332" s="285"/>
      <c r="I2332" s="210">
        <v>1409400</v>
      </c>
      <c r="J2332" s="434">
        <f t="shared" si="39"/>
        <v>4136329</v>
      </c>
      <c r="K2332" s="212" t="s">
        <v>3267</v>
      </c>
    </row>
    <row r="2333" spans="1:242" s="566" customFormat="1" hidden="1" x14ac:dyDescent="0.25">
      <c r="A2333" s="488"/>
      <c r="B2333" s="491">
        <v>626</v>
      </c>
      <c r="C2333" s="207">
        <v>44186</v>
      </c>
      <c r="D2333" s="429" t="s">
        <v>4614</v>
      </c>
      <c r="E2333" s="429"/>
      <c r="F2333" s="429"/>
      <c r="G2333" s="430"/>
      <c r="H2333" s="427">
        <v>13726771</v>
      </c>
      <c r="I2333" s="431"/>
      <c r="J2333" s="444">
        <f t="shared" si="39"/>
        <v>17863100</v>
      </c>
      <c r="K2333" s="446" t="s">
        <v>3695</v>
      </c>
      <c r="L2333" s="530"/>
      <c r="M2333" s="488"/>
      <c r="N2333" s="530"/>
      <c r="O2333" s="530"/>
      <c r="P2333" s="530"/>
      <c r="Q2333" s="530"/>
      <c r="R2333" s="530"/>
      <c r="S2333" s="530"/>
      <c r="T2333" s="530"/>
      <c r="U2333" s="530"/>
      <c r="V2333" s="530"/>
      <c r="W2333" s="530"/>
      <c r="X2333" s="530"/>
      <c r="Y2333" s="530"/>
      <c r="Z2333" s="530"/>
      <c r="AA2333" s="530"/>
      <c r="AB2333" s="530"/>
      <c r="AC2333" s="530"/>
      <c r="AD2333" s="530"/>
      <c r="AE2333" s="530"/>
      <c r="AF2333" s="530"/>
      <c r="AG2333" s="530"/>
      <c r="AH2333" s="530"/>
      <c r="AI2333" s="530"/>
      <c r="AJ2333" s="488"/>
      <c r="AK2333" s="488"/>
      <c r="AL2333" s="488"/>
      <c r="AM2333" s="488"/>
      <c r="AN2333" s="488"/>
      <c r="AO2333" s="488"/>
      <c r="AP2333" s="488"/>
      <c r="AQ2333" s="488"/>
      <c r="AR2333" s="488"/>
      <c r="AS2333" s="488"/>
      <c r="AT2333" s="488"/>
      <c r="AU2333" s="488"/>
      <c r="AV2333" s="488"/>
      <c r="AW2333" s="488"/>
      <c r="AX2333" s="488"/>
      <c r="AY2333" s="488"/>
      <c r="AZ2333" s="488"/>
      <c r="BA2333" s="488"/>
      <c r="BB2333" s="488"/>
      <c r="BC2333" s="488"/>
      <c r="BD2333" s="488"/>
      <c r="BE2333" s="488"/>
      <c r="BF2333" s="488"/>
      <c r="BG2333" s="488"/>
      <c r="BH2333" s="488"/>
      <c r="BI2333" s="488"/>
      <c r="BJ2333" s="488"/>
      <c r="BK2333" s="488"/>
      <c r="BL2333" s="488"/>
      <c r="BM2333" s="488"/>
      <c r="BN2333" s="488"/>
      <c r="BO2333" s="488"/>
      <c r="BP2333" s="488"/>
      <c r="BQ2333" s="488"/>
      <c r="BR2333" s="488"/>
      <c r="BS2333" s="488"/>
      <c r="BT2333" s="488"/>
      <c r="BU2333" s="488"/>
      <c r="BV2333" s="488"/>
      <c r="BW2333" s="488"/>
      <c r="BX2333" s="488"/>
      <c r="BY2333" s="488"/>
      <c r="BZ2333" s="488"/>
      <c r="CA2333" s="488"/>
      <c r="CB2333" s="488"/>
      <c r="CC2333" s="488"/>
      <c r="CD2333" s="488"/>
      <c r="CE2333" s="488"/>
      <c r="CF2333" s="488"/>
      <c r="CG2333" s="488"/>
      <c r="CH2333" s="488"/>
      <c r="CI2333" s="488"/>
      <c r="CJ2333" s="488"/>
      <c r="CK2333" s="488"/>
      <c r="CL2333" s="488"/>
      <c r="CM2333" s="488"/>
      <c r="CN2333" s="488"/>
      <c r="CO2333" s="488"/>
      <c r="CP2333" s="488"/>
      <c r="CQ2333" s="488"/>
      <c r="CR2333" s="488"/>
      <c r="CS2333" s="488"/>
      <c r="CT2333" s="488"/>
      <c r="CU2333" s="488"/>
      <c r="CV2333" s="488"/>
      <c r="CW2333" s="488"/>
      <c r="CX2333" s="488"/>
      <c r="CY2333" s="488"/>
      <c r="CZ2333" s="488"/>
      <c r="DA2333" s="488"/>
      <c r="DB2333" s="488"/>
      <c r="DC2333" s="488"/>
      <c r="DD2333" s="488"/>
      <c r="DE2333" s="488"/>
      <c r="DF2333" s="488"/>
      <c r="DG2333" s="488"/>
      <c r="DH2333" s="488"/>
      <c r="DI2333" s="488"/>
      <c r="DJ2333" s="488"/>
      <c r="DK2333" s="488"/>
      <c r="DL2333" s="488"/>
      <c r="DM2333" s="488"/>
      <c r="DN2333" s="488"/>
      <c r="DO2333" s="488"/>
      <c r="DP2333" s="488"/>
      <c r="DQ2333" s="488"/>
      <c r="DR2333" s="488"/>
      <c r="DS2333" s="488"/>
      <c r="DT2333" s="488"/>
      <c r="DU2333" s="488"/>
      <c r="DV2333" s="488"/>
      <c r="DW2333" s="488"/>
      <c r="DX2333" s="488"/>
      <c r="DY2333" s="488"/>
      <c r="DZ2333" s="488"/>
      <c r="EA2333" s="488"/>
      <c r="EB2333" s="488"/>
      <c r="EC2333" s="488"/>
      <c r="ED2333" s="488"/>
      <c r="EE2333" s="488"/>
      <c r="EF2333" s="488"/>
      <c r="EG2333" s="488"/>
      <c r="EH2333" s="488"/>
      <c r="EI2333" s="488"/>
      <c r="EJ2333" s="488"/>
      <c r="EK2333" s="488"/>
      <c r="EL2333" s="488"/>
      <c r="EM2333" s="488"/>
      <c r="EN2333" s="488"/>
      <c r="EO2333" s="488"/>
      <c r="EP2333" s="488"/>
      <c r="EQ2333" s="488"/>
      <c r="ER2333" s="488"/>
      <c r="ES2333" s="488"/>
      <c r="ET2333" s="488"/>
      <c r="EU2333" s="488"/>
      <c r="EV2333" s="488"/>
      <c r="EW2333" s="488"/>
      <c r="EX2333" s="488"/>
      <c r="EY2333" s="488"/>
      <c r="EZ2333" s="488"/>
      <c r="FA2333" s="488"/>
      <c r="FB2333" s="488"/>
      <c r="FC2333" s="488"/>
      <c r="FD2333" s="488"/>
      <c r="FE2333" s="488"/>
      <c r="FF2333" s="488"/>
      <c r="FG2333" s="488"/>
      <c r="FH2333" s="488"/>
      <c r="FI2333" s="488"/>
      <c r="FJ2333" s="488"/>
      <c r="FK2333" s="488"/>
      <c r="FL2333" s="488"/>
      <c r="FM2333" s="488"/>
      <c r="FN2333" s="488"/>
      <c r="FO2333" s="488"/>
      <c r="FP2333" s="488"/>
      <c r="FQ2333" s="488"/>
      <c r="FR2333" s="488"/>
      <c r="FS2333" s="488"/>
      <c r="FT2333" s="488"/>
      <c r="FU2333" s="488"/>
      <c r="FV2333" s="488"/>
      <c r="FW2333" s="488"/>
      <c r="FX2333" s="488"/>
      <c r="FY2333" s="488"/>
      <c r="FZ2333" s="488"/>
      <c r="GA2333" s="488"/>
      <c r="GB2333" s="488"/>
      <c r="GC2333" s="488"/>
      <c r="GD2333" s="488"/>
      <c r="GE2333" s="488"/>
      <c r="GF2333" s="488"/>
      <c r="GG2333" s="488"/>
      <c r="GH2333" s="488"/>
      <c r="GI2333" s="488"/>
      <c r="GJ2333" s="488"/>
      <c r="GK2333" s="488"/>
      <c r="GL2333" s="488"/>
      <c r="GM2333" s="488"/>
      <c r="GN2333" s="488"/>
      <c r="GO2333" s="488"/>
      <c r="GP2333" s="488"/>
      <c r="GQ2333" s="488"/>
      <c r="GR2333" s="488"/>
      <c r="GS2333" s="488"/>
      <c r="GT2333" s="488"/>
      <c r="GU2333" s="488"/>
      <c r="GV2333" s="488"/>
      <c r="GW2333" s="488"/>
      <c r="GX2333" s="488"/>
      <c r="GY2333" s="488"/>
      <c r="GZ2333" s="488"/>
      <c r="HA2333" s="488"/>
      <c r="HB2333" s="488"/>
      <c r="HC2333" s="488"/>
      <c r="HD2333" s="488"/>
      <c r="HE2333" s="488"/>
      <c r="HF2333" s="488"/>
      <c r="HG2333" s="488"/>
      <c r="HH2333" s="488"/>
      <c r="HI2333" s="488"/>
      <c r="HJ2333" s="488"/>
      <c r="HK2333" s="488"/>
      <c r="HL2333" s="488"/>
      <c r="HM2333" s="488"/>
      <c r="HN2333" s="488"/>
      <c r="HO2333" s="488"/>
      <c r="HP2333" s="488"/>
      <c r="HQ2333" s="488"/>
      <c r="HR2333" s="488"/>
      <c r="HS2333" s="488"/>
      <c r="HT2333" s="488"/>
      <c r="HU2333" s="488"/>
      <c r="HV2333" s="488"/>
      <c r="HW2333" s="488"/>
      <c r="HX2333" s="488"/>
      <c r="HY2333" s="488"/>
      <c r="HZ2333" s="488"/>
      <c r="IA2333" s="488"/>
      <c r="IB2333" s="488"/>
      <c r="IC2333" s="488"/>
      <c r="ID2333" s="488"/>
      <c r="IE2333" s="488"/>
      <c r="IF2333" s="488"/>
      <c r="IG2333" s="488"/>
      <c r="IH2333" s="488"/>
    </row>
    <row r="2334" spans="1:242" hidden="1" x14ac:dyDescent="0.25">
      <c r="B2334" s="266">
        <v>627</v>
      </c>
      <c r="C2334" s="207">
        <v>44187</v>
      </c>
      <c r="D2334" s="206" t="s">
        <v>4010</v>
      </c>
      <c r="E2334" s="206"/>
      <c r="F2334" s="206" t="s">
        <v>4631</v>
      </c>
      <c r="G2334" s="208" t="s">
        <v>1885</v>
      </c>
      <c r="H2334" s="285"/>
      <c r="I2334" s="210">
        <v>38000</v>
      </c>
      <c r="J2334" s="434">
        <f t="shared" si="39"/>
        <v>17825100</v>
      </c>
      <c r="K2334" s="212" t="s">
        <v>3267</v>
      </c>
    </row>
    <row r="2335" spans="1:242" hidden="1" x14ac:dyDescent="0.25">
      <c r="B2335" s="266">
        <v>628</v>
      </c>
      <c r="C2335" s="207">
        <v>44187</v>
      </c>
      <c r="D2335" s="206" t="s">
        <v>4615</v>
      </c>
      <c r="E2335" s="206"/>
      <c r="F2335" s="206"/>
      <c r="G2335" s="208" t="s">
        <v>2320</v>
      </c>
      <c r="H2335" s="313">
        <v>1100000</v>
      </c>
      <c r="I2335" s="209"/>
      <c r="J2335" s="434">
        <f t="shared" si="39"/>
        <v>18925100</v>
      </c>
      <c r="K2335" s="212" t="s">
        <v>4645</v>
      </c>
    </row>
    <row r="2336" spans="1:242" hidden="1" x14ac:dyDescent="0.25">
      <c r="B2336" s="266">
        <v>629</v>
      </c>
      <c r="C2336" s="207">
        <v>44187</v>
      </c>
      <c r="D2336" s="206" t="s">
        <v>4616</v>
      </c>
      <c r="E2336" s="206"/>
      <c r="F2336" s="206" t="s">
        <v>4632</v>
      </c>
      <c r="G2336" s="208" t="s">
        <v>2320</v>
      </c>
      <c r="H2336" s="313"/>
      <c r="I2336" s="209">
        <v>456000</v>
      </c>
      <c r="J2336" s="434">
        <f t="shared" si="39"/>
        <v>18469100</v>
      </c>
      <c r="K2336" s="212" t="s">
        <v>3267</v>
      </c>
    </row>
    <row r="2337" spans="1:242" hidden="1" x14ac:dyDescent="0.25">
      <c r="B2337" s="266">
        <v>630</v>
      </c>
      <c r="C2337" s="207">
        <v>44187</v>
      </c>
      <c r="D2337" s="206" t="s">
        <v>4617</v>
      </c>
      <c r="E2337" s="206"/>
      <c r="F2337" s="206" t="s">
        <v>4633</v>
      </c>
      <c r="G2337" s="208" t="s">
        <v>2320</v>
      </c>
      <c r="H2337" s="313"/>
      <c r="I2337" s="209">
        <v>821000</v>
      </c>
      <c r="J2337" s="434">
        <f t="shared" si="39"/>
        <v>17648100</v>
      </c>
      <c r="K2337" s="212" t="s">
        <v>3267</v>
      </c>
    </row>
    <row r="2338" spans="1:242" hidden="1" x14ac:dyDescent="0.25">
      <c r="B2338" s="266">
        <v>631</v>
      </c>
      <c r="C2338" s="207">
        <v>44188</v>
      </c>
      <c r="D2338" s="206" t="s">
        <v>4618</v>
      </c>
      <c r="E2338" s="206"/>
      <c r="F2338" s="206" t="s">
        <v>4634</v>
      </c>
      <c r="G2338" s="208" t="s">
        <v>3138</v>
      </c>
      <c r="H2338" s="313"/>
      <c r="I2338" s="209">
        <v>896000</v>
      </c>
      <c r="J2338" s="434">
        <f t="shared" si="39"/>
        <v>16752100</v>
      </c>
      <c r="K2338" s="212" t="s">
        <v>3267</v>
      </c>
    </row>
    <row r="2339" spans="1:242" hidden="1" x14ac:dyDescent="0.25">
      <c r="B2339" s="266">
        <v>632</v>
      </c>
      <c r="C2339" s="207">
        <v>44188</v>
      </c>
      <c r="D2339" s="206" t="s">
        <v>4619</v>
      </c>
      <c r="E2339" s="206"/>
      <c r="F2339" s="206" t="s">
        <v>4635</v>
      </c>
      <c r="G2339" s="208" t="s">
        <v>3138</v>
      </c>
      <c r="H2339" s="313"/>
      <c r="I2339" s="209">
        <v>1980854</v>
      </c>
      <c r="J2339" s="434">
        <f t="shared" si="39"/>
        <v>14771246</v>
      </c>
      <c r="K2339" s="212" t="s">
        <v>3267</v>
      </c>
    </row>
    <row r="2340" spans="1:242" hidden="1" x14ac:dyDescent="0.25">
      <c r="B2340" s="266">
        <v>633</v>
      </c>
      <c r="C2340" s="207">
        <v>44188</v>
      </c>
      <c r="D2340" s="206" t="s">
        <v>4620</v>
      </c>
      <c r="E2340" s="206"/>
      <c r="F2340" s="206" t="s">
        <v>4636</v>
      </c>
      <c r="G2340" s="208" t="s">
        <v>1885</v>
      </c>
      <c r="H2340" s="313"/>
      <c r="I2340" s="209">
        <v>64500</v>
      </c>
      <c r="J2340" s="434">
        <f t="shared" si="39"/>
        <v>14706746</v>
      </c>
      <c r="K2340" s="212" t="s">
        <v>3267</v>
      </c>
    </row>
    <row r="2341" spans="1:242" hidden="1" x14ac:dyDescent="0.25">
      <c r="B2341" s="266">
        <v>634</v>
      </c>
      <c r="C2341" s="207">
        <v>44189</v>
      </c>
      <c r="D2341" s="206" t="s">
        <v>4621</v>
      </c>
      <c r="E2341" s="206"/>
      <c r="F2341" s="206" t="s">
        <v>4637</v>
      </c>
      <c r="G2341" s="208" t="s">
        <v>1885</v>
      </c>
      <c r="H2341" s="313"/>
      <c r="I2341" s="209">
        <v>45800</v>
      </c>
      <c r="J2341" s="434">
        <f t="shared" si="39"/>
        <v>14660946</v>
      </c>
      <c r="K2341" s="212" t="s">
        <v>3267</v>
      </c>
    </row>
    <row r="2342" spans="1:242" hidden="1" x14ac:dyDescent="0.25">
      <c r="B2342" s="266">
        <v>635</v>
      </c>
      <c r="C2342" s="207">
        <v>44189</v>
      </c>
      <c r="D2342" s="206" t="s">
        <v>4622</v>
      </c>
      <c r="E2342" s="206"/>
      <c r="F2342" s="206" t="s">
        <v>4638</v>
      </c>
      <c r="G2342" s="208" t="s">
        <v>1885</v>
      </c>
      <c r="H2342" s="313"/>
      <c r="I2342" s="209">
        <v>46800</v>
      </c>
      <c r="J2342" s="434">
        <f t="shared" si="39"/>
        <v>14614146</v>
      </c>
      <c r="K2342" s="212" t="s">
        <v>3267</v>
      </c>
    </row>
    <row r="2343" spans="1:242" hidden="1" x14ac:dyDescent="0.25">
      <c r="B2343" s="266">
        <v>636</v>
      </c>
      <c r="C2343" s="207">
        <v>44189</v>
      </c>
      <c r="D2343" s="206" t="s">
        <v>4623</v>
      </c>
      <c r="E2343" s="206"/>
      <c r="F2343" s="206" t="s">
        <v>4639</v>
      </c>
      <c r="G2343" s="208" t="s">
        <v>3592</v>
      </c>
      <c r="H2343" s="313"/>
      <c r="I2343" s="209">
        <v>482000</v>
      </c>
      <c r="J2343" s="434">
        <f t="shared" si="39"/>
        <v>14132146</v>
      </c>
      <c r="K2343" s="212" t="s">
        <v>3267</v>
      </c>
    </row>
    <row r="2344" spans="1:242" hidden="1" x14ac:dyDescent="0.25">
      <c r="B2344" s="266">
        <v>637</v>
      </c>
      <c r="C2344" s="207">
        <v>44189</v>
      </c>
      <c r="D2344" s="206" t="s">
        <v>4625</v>
      </c>
      <c r="E2344" s="206"/>
      <c r="F2344" s="206" t="s">
        <v>4640</v>
      </c>
      <c r="G2344" s="208" t="s">
        <v>3592</v>
      </c>
      <c r="H2344" s="313"/>
      <c r="I2344" s="209">
        <v>345114</v>
      </c>
      <c r="J2344" s="434">
        <f t="shared" si="39"/>
        <v>13787032</v>
      </c>
      <c r="K2344" s="212" t="s">
        <v>3267</v>
      </c>
    </row>
    <row r="2345" spans="1:242" hidden="1" x14ac:dyDescent="0.25">
      <c r="B2345" s="266">
        <v>638</v>
      </c>
      <c r="C2345" s="207">
        <v>44189</v>
      </c>
      <c r="D2345" s="206" t="s">
        <v>4624</v>
      </c>
      <c r="E2345" s="206"/>
      <c r="F2345" s="206" t="s">
        <v>4641</v>
      </c>
      <c r="G2345" s="208" t="s">
        <v>3592</v>
      </c>
      <c r="H2345" s="313"/>
      <c r="I2345" s="209">
        <v>542000</v>
      </c>
      <c r="J2345" s="434">
        <f t="shared" si="39"/>
        <v>13245032</v>
      </c>
      <c r="K2345" s="212" t="s">
        <v>3267</v>
      </c>
    </row>
    <row r="2346" spans="1:242" hidden="1" x14ac:dyDescent="0.25">
      <c r="B2346" s="266">
        <v>639</v>
      </c>
      <c r="C2346" s="207">
        <v>44189</v>
      </c>
      <c r="D2346" s="206" t="s">
        <v>4642</v>
      </c>
      <c r="E2346" s="206" t="s">
        <v>4643</v>
      </c>
      <c r="F2346" s="206" t="s">
        <v>4670</v>
      </c>
      <c r="G2346" s="208" t="s">
        <v>1885</v>
      </c>
      <c r="H2346" s="313"/>
      <c r="I2346" s="475">
        <v>450000</v>
      </c>
      <c r="J2346" s="434">
        <f t="shared" si="39"/>
        <v>12795032</v>
      </c>
      <c r="K2346" s="212" t="s">
        <v>4672</v>
      </c>
    </row>
    <row r="2347" spans="1:242" hidden="1" x14ac:dyDescent="0.25">
      <c r="B2347" s="266">
        <v>640</v>
      </c>
      <c r="C2347" s="207">
        <v>44191</v>
      </c>
      <c r="D2347" s="206" t="s">
        <v>4646</v>
      </c>
      <c r="E2347" s="206" t="s">
        <v>4669</v>
      </c>
      <c r="F2347" s="206" t="s">
        <v>4673</v>
      </c>
      <c r="G2347" s="208" t="s">
        <v>1885</v>
      </c>
      <c r="H2347" s="313"/>
      <c r="I2347" s="209">
        <v>300000</v>
      </c>
      <c r="J2347" s="434">
        <f t="shared" si="39"/>
        <v>12495032</v>
      </c>
      <c r="K2347" s="212" t="s">
        <v>4690</v>
      </c>
    </row>
    <row r="2348" spans="1:242" hidden="1" x14ac:dyDescent="0.25">
      <c r="B2348" s="266">
        <v>641</v>
      </c>
      <c r="C2348" s="207">
        <v>44191</v>
      </c>
      <c r="D2348" s="206" t="s">
        <v>4647</v>
      </c>
      <c r="E2348" s="206"/>
      <c r="F2348" s="206" t="s">
        <v>4674</v>
      </c>
      <c r="G2348" s="208" t="s">
        <v>343</v>
      </c>
      <c r="H2348" s="313"/>
      <c r="I2348" s="209">
        <v>350000</v>
      </c>
      <c r="J2348" s="434">
        <f t="shared" si="39"/>
        <v>12145032</v>
      </c>
      <c r="K2348" s="212" t="s">
        <v>3267</v>
      </c>
    </row>
    <row r="2349" spans="1:242" hidden="1" x14ac:dyDescent="0.25">
      <c r="B2349" s="266">
        <v>642</v>
      </c>
      <c r="C2349" s="207">
        <v>44191</v>
      </c>
      <c r="D2349" s="206" t="s">
        <v>4648</v>
      </c>
      <c r="E2349" s="206"/>
      <c r="F2349" s="206" t="s">
        <v>4675</v>
      </c>
      <c r="G2349" s="208" t="s">
        <v>787</v>
      </c>
      <c r="H2349" s="313"/>
      <c r="I2349" s="209">
        <v>1308292</v>
      </c>
      <c r="J2349" s="434">
        <f t="shared" si="39"/>
        <v>10836740</v>
      </c>
      <c r="K2349" s="212" t="s">
        <v>3267</v>
      </c>
    </row>
    <row r="2350" spans="1:242" s="566" customFormat="1" hidden="1" x14ac:dyDescent="0.25">
      <c r="A2350" s="488"/>
      <c r="B2350" s="266">
        <v>643</v>
      </c>
      <c r="C2350" s="428">
        <v>44193</v>
      </c>
      <c r="D2350" s="429" t="s">
        <v>4649</v>
      </c>
      <c r="E2350" s="429"/>
      <c r="F2350" s="429"/>
      <c r="G2350" s="430"/>
      <c r="H2350" s="577">
        <v>10514968</v>
      </c>
      <c r="I2350" s="209"/>
      <c r="J2350" s="434">
        <f t="shared" si="39"/>
        <v>21351708</v>
      </c>
      <c r="K2350" s="446"/>
      <c r="L2350" s="530"/>
      <c r="M2350" s="488"/>
      <c r="N2350" s="530"/>
      <c r="O2350" s="530"/>
      <c r="P2350" s="530"/>
      <c r="Q2350" s="530"/>
      <c r="R2350" s="530"/>
      <c r="S2350" s="530"/>
      <c r="T2350" s="530"/>
      <c r="U2350" s="530"/>
      <c r="V2350" s="530"/>
      <c r="W2350" s="530"/>
      <c r="X2350" s="530"/>
      <c r="Y2350" s="530"/>
      <c r="Z2350" s="530"/>
      <c r="AA2350" s="530"/>
      <c r="AB2350" s="530"/>
      <c r="AC2350" s="530"/>
      <c r="AD2350" s="530"/>
      <c r="AE2350" s="530"/>
      <c r="AF2350" s="530"/>
      <c r="AG2350" s="530"/>
      <c r="AH2350" s="530"/>
      <c r="AI2350" s="530"/>
      <c r="AJ2350" s="488"/>
      <c r="AK2350" s="488"/>
      <c r="AL2350" s="488"/>
      <c r="AM2350" s="488"/>
      <c r="AN2350" s="488"/>
      <c r="AO2350" s="488"/>
      <c r="AP2350" s="488"/>
      <c r="AQ2350" s="488"/>
      <c r="AR2350" s="488"/>
      <c r="AS2350" s="488"/>
      <c r="AT2350" s="488"/>
      <c r="AU2350" s="488"/>
      <c r="AV2350" s="488"/>
      <c r="AW2350" s="488"/>
      <c r="AX2350" s="488"/>
      <c r="AY2350" s="488"/>
      <c r="AZ2350" s="488"/>
      <c r="BA2350" s="488"/>
      <c r="BB2350" s="488"/>
      <c r="BC2350" s="488"/>
      <c r="BD2350" s="488"/>
      <c r="BE2350" s="488"/>
      <c r="BF2350" s="488"/>
      <c r="BG2350" s="488"/>
      <c r="BH2350" s="488"/>
      <c r="BI2350" s="488"/>
      <c r="BJ2350" s="488"/>
      <c r="BK2350" s="488"/>
      <c r="BL2350" s="488"/>
      <c r="BM2350" s="488"/>
      <c r="BN2350" s="488"/>
      <c r="BO2350" s="488"/>
      <c r="BP2350" s="488"/>
      <c r="BQ2350" s="488"/>
      <c r="BR2350" s="488"/>
      <c r="BS2350" s="488"/>
      <c r="BT2350" s="488"/>
      <c r="BU2350" s="488"/>
      <c r="BV2350" s="488"/>
      <c r="BW2350" s="488"/>
      <c r="BX2350" s="488"/>
      <c r="BY2350" s="488"/>
      <c r="BZ2350" s="488"/>
      <c r="CA2350" s="488"/>
      <c r="CB2350" s="488"/>
      <c r="CC2350" s="488"/>
      <c r="CD2350" s="488"/>
      <c r="CE2350" s="488"/>
      <c r="CF2350" s="488"/>
      <c r="CG2350" s="488"/>
      <c r="CH2350" s="488"/>
      <c r="CI2350" s="488"/>
      <c r="CJ2350" s="488"/>
      <c r="CK2350" s="488"/>
      <c r="CL2350" s="488"/>
      <c r="CM2350" s="488"/>
      <c r="CN2350" s="488"/>
      <c r="CO2350" s="488"/>
      <c r="CP2350" s="488"/>
      <c r="CQ2350" s="488"/>
      <c r="CR2350" s="488"/>
      <c r="CS2350" s="488"/>
      <c r="CT2350" s="488"/>
      <c r="CU2350" s="488"/>
      <c r="CV2350" s="488"/>
      <c r="CW2350" s="488"/>
      <c r="CX2350" s="488"/>
      <c r="CY2350" s="488"/>
      <c r="CZ2350" s="488"/>
      <c r="DA2350" s="488"/>
      <c r="DB2350" s="488"/>
      <c r="DC2350" s="488"/>
      <c r="DD2350" s="488"/>
      <c r="DE2350" s="488"/>
      <c r="DF2350" s="488"/>
      <c r="DG2350" s="488"/>
      <c r="DH2350" s="488"/>
      <c r="DI2350" s="488"/>
      <c r="DJ2350" s="488"/>
      <c r="DK2350" s="488"/>
      <c r="DL2350" s="488"/>
      <c r="DM2350" s="488"/>
      <c r="DN2350" s="488"/>
      <c r="DO2350" s="488"/>
      <c r="DP2350" s="488"/>
      <c r="DQ2350" s="488"/>
      <c r="DR2350" s="488"/>
      <c r="DS2350" s="488"/>
      <c r="DT2350" s="488"/>
      <c r="DU2350" s="488"/>
      <c r="DV2350" s="488"/>
      <c r="DW2350" s="488"/>
      <c r="DX2350" s="488"/>
      <c r="DY2350" s="488"/>
      <c r="DZ2350" s="488"/>
      <c r="EA2350" s="488"/>
      <c r="EB2350" s="488"/>
      <c r="EC2350" s="488"/>
      <c r="ED2350" s="488"/>
      <c r="EE2350" s="488"/>
      <c r="EF2350" s="488"/>
      <c r="EG2350" s="488"/>
      <c r="EH2350" s="488"/>
      <c r="EI2350" s="488"/>
      <c r="EJ2350" s="488"/>
      <c r="EK2350" s="488"/>
      <c r="EL2350" s="488"/>
      <c r="EM2350" s="488"/>
      <c r="EN2350" s="488"/>
      <c r="EO2350" s="488"/>
      <c r="EP2350" s="488"/>
      <c r="EQ2350" s="488"/>
      <c r="ER2350" s="488"/>
      <c r="ES2350" s="488"/>
      <c r="ET2350" s="488"/>
      <c r="EU2350" s="488"/>
      <c r="EV2350" s="488"/>
      <c r="EW2350" s="488"/>
      <c r="EX2350" s="488"/>
      <c r="EY2350" s="488"/>
      <c r="EZ2350" s="488"/>
      <c r="FA2350" s="488"/>
      <c r="FB2350" s="488"/>
      <c r="FC2350" s="488"/>
      <c r="FD2350" s="488"/>
      <c r="FE2350" s="488"/>
      <c r="FF2350" s="488"/>
      <c r="FG2350" s="488"/>
      <c r="FH2350" s="488"/>
      <c r="FI2350" s="488"/>
      <c r="FJ2350" s="488"/>
      <c r="FK2350" s="488"/>
      <c r="FL2350" s="488"/>
      <c r="FM2350" s="488"/>
      <c r="FN2350" s="488"/>
      <c r="FO2350" s="488"/>
      <c r="FP2350" s="488"/>
      <c r="FQ2350" s="488"/>
      <c r="FR2350" s="488"/>
      <c r="FS2350" s="488"/>
      <c r="FT2350" s="488"/>
      <c r="FU2350" s="488"/>
      <c r="FV2350" s="488"/>
      <c r="FW2350" s="488"/>
      <c r="FX2350" s="488"/>
      <c r="FY2350" s="488"/>
      <c r="FZ2350" s="488"/>
      <c r="GA2350" s="488"/>
      <c r="GB2350" s="488"/>
      <c r="GC2350" s="488"/>
      <c r="GD2350" s="488"/>
      <c r="GE2350" s="488"/>
      <c r="GF2350" s="488"/>
      <c r="GG2350" s="488"/>
      <c r="GH2350" s="488"/>
      <c r="GI2350" s="488"/>
      <c r="GJ2350" s="488"/>
      <c r="GK2350" s="488"/>
      <c r="GL2350" s="488"/>
      <c r="GM2350" s="488"/>
      <c r="GN2350" s="488"/>
      <c r="GO2350" s="488"/>
      <c r="GP2350" s="488"/>
      <c r="GQ2350" s="488"/>
      <c r="GR2350" s="488"/>
      <c r="GS2350" s="488"/>
      <c r="GT2350" s="488"/>
      <c r="GU2350" s="488"/>
      <c r="GV2350" s="488"/>
      <c r="GW2350" s="488"/>
      <c r="GX2350" s="488"/>
      <c r="GY2350" s="488"/>
      <c r="GZ2350" s="488"/>
      <c r="HA2350" s="488"/>
      <c r="HB2350" s="488"/>
      <c r="HC2350" s="488"/>
      <c r="HD2350" s="488"/>
      <c r="HE2350" s="488"/>
      <c r="HF2350" s="488"/>
      <c r="HG2350" s="488"/>
      <c r="HH2350" s="488"/>
      <c r="HI2350" s="488"/>
      <c r="HJ2350" s="488"/>
      <c r="HK2350" s="488"/>
      <c r="HL2350" s="488"/>
      <c r="HM2350" s="488"/>
      <c r="HN2350" s="488"/>
      <c r="HO2350" s="488"/>
      <c r="HP2350" s="488"/>
      <c r="HQ2350" s="488"/>
      <c r="HR2350" s="488"/>
      <c r="HS2350" s="488"/>
      <c r="HT2350" s="488"/>
      <c r="HU2350" s="488"/>
      <c r="HV2350" s="488"/>
      <c r="HW2350" s="488"/>
      <c r="HX2350" s="488"/>
      <c r="HY2350" s="488"/>
      <c r="HZ2350" s="488"/>
      <c r="IA2350" s="488"/>
      <c r="IB2350" s="488"/>
      <c r="IC2350" s="488"/>
      <c r="ID2350" s="488"/>
      <c r="IE2350" s="488"/>
      <c r="IF2350" s="488"/>
      <c r="IG2350" s="488"/>
      <c r="IH2350" s="488"/>
    </row>
    <row r="2351" spans="1:242" s="566" customFormat="1" hidden="1" x14ac:dyDescent="0.25">
      <c r="A2351" s="488"/>
      <c r="B2351" s="266">
        <v>644</v>
      </c>
      <c r="C2351" s="207">
        <v>44193</v>
      </c>
      <c r="D2351" s="206" t="s">
        <v>4664</v>
      </c>
      <c r="E2351" s="429"/>
      <c r="F2351" s="429"/>
      <c r="G2351" s="430" t="s">
        <v>561</v>
      </c>
      <c r="H2351" s="313">
        <v>680000</v>
      </c>
      <c r="I2351" s="209"/>
      <c r="J2351" s="434">
        <f t="shared" si="39"/>
        <v>22031708</v>
      </c>
      <c r="K2351" s="212" t="s">
        <v>4691</v>
      </c>
      <c r="L2351" s="530"/>
      <c r="M2351" s="488"/>
      <c r="N2351" s="530"/>
      <c r="O2351" s="530"/>
      <c r="P2351" s="530"/>
      <c r="Q2351" s="530"/>
      <c r="R2351" s="530"/>
      <c r="S2351" s="530"/>
      <c r="T2351" s="530"/>
      <c r="U2351" s="530"/>
      <c r="V2351" s="530"/>
      <c r="W2351" s="530"/>
      <c r="X2351" s="530"/>
      <c r="Y2351" s="530"/>
      <c r="Z2351" s="530"/>
      <c r="AA2351" s="530"/>
      <c r="AB2351" s="530"/>
      <c r="AC2351" s="530"/>
      <c r="AD2351" s="530"/>
      <c r="AE2351" s="530"/>
      <c r="AF2351" s="530"/>
      <c r="AG2351" s="530"/>
      <c r="AH2351" s="530"/>
      <c r="AI2351" s="530"/>
      <c r="AJ2351" s="488"/>
      <c r="AK2351" s="488"/>
      <c r="AL2351" s="488"/>
      <c r="AM2351" s="488"/>
      <c r="AN2351" s="488"/>
      <c r="AO2351" s="488"/>
      <c r="AP2351" s="488"/>
      <c r="AQ2351" s="488"/>
      <c r="AR2351" s="488"/>
      <c r="AS2351" s="488"/>
      <c r="AT2351" s="488"/>
      <c r="AU2351" s="488"/>
      <c r="AV2351" s="488"/>
      <c r="AW2351" s="488"/>
      <c r="AX2351" s="488"/>
      <c r="AY2351" s="488"/>
      <c r="AZ2351" s="488"/>
      <c r="BA2351" s="488"/>
      <c r="BB2351" s="488"/>
      <c r="BC2351" s="488"/>
      <c r="BD2351" s="488"/>
      <c r="BE2351" s="488"/>
      <c r="BF2351" s="488"/>
      <c r="BG2351" s="488"/>
      <c r="BH2351" s="488"/>
      <c r="BI2351" s="488"/>
      <c r="BJ2351" s="488"/>
      <c r="BK2351" s="488"/>
      <c r="BL2351" s="488"/>
      <c r="BM2351" s="488"/>
      <c r="BN2351" s="488"/>
      <c r="BO2351" s="488"/>
      <c r="BP2351" s="488"/>
      <c r="BQ2351" s="488"/>
      <c r="BR2351" s="488"/>
      <c r="BS2351" s="488"/>
      <c r="BT2351" s="488"/>
      <c r="BU2351" s="488"/>
      <c r="BV2351" s="488"/>
      <c r="BW2351" s="488"/>
      <c r="BX2351" s="488"/>
      <c r="BY2351" s="488"/>
      <c r="BZ2351" s="488"/>
      <c r="CA2351" s="488"/>
      <c r="CB2351" s="488"/>
      <c r="CC2351" s="488"/>
      <c r="CD2351" s="488"/>
      <c r="CE2351" s="488"/>
      <c r="CF2351" s="488"/>
      <c r="CG2351" s="488"/>
      <c r="CH2351" s="488"/>
      <c r="CI2351" s="488"/>
      <c r="CJ2351" s="488"/>
      <c r="CK2351" s="488"/>
      <c r="CL2351" s="488"/>
      <c r="CM2351" s="488"/>
      <c r="CN2351" s="488"/>
      <c r="CO2351" s="488"/>
      <c r="CP2351" s="488"/>
      <c r="CQ2351" s="488"/>
      <c r="CR2351" s="488"/>
      <c r="CS2351" s="488"/>
      <c r="CT2351" s="488"/>
      <c r="CU2351" s="488"/>
      <c r="CV2351" s="488"/>
      <c r="CW2351" s="488"/>
      <c r="CX2351" s="488"/>
      <c r="CY2351" s="488"/>
      <c r="CZ2351" s="488"/>
      <c r="DA2351" s="488"/>
      <c r="DB2351" s="488"/>
      <c r="DC2351" s="488"/>
      <c r="DD2351" s="488"/>
      <c r="DE2351" s="488"/>
      <c r="DF2351" s="488"/>
      <c r="DG2351" s="488"/>
      <c r="DH2351" s="488"/>
      <c r="DI2351" s="488"/>
      <c r="DJ2351" s="488"/>
      <c r="DK2351" s="488"/>
      <c r="DL2351" s="488"/>
      <c r="DM2351" s="488"/>
      <c r="DN2351" s="488"/>
      <c r="DO2351" s="488"/>
      <c r="DP2351" s="488"/>
      <c r="DQ2351" s="488"/>
      <c r="DR2351" s="488"/>
      <c r="DS2351" s="488"/>
      <c r="DT2351" s="488"/>
      <c r="DU2351" s="488"/>
      <c r="DV2351" s="488"/>
      <c r="DW2351" s="488"/>
      <c r="DX2351" s="488"/>
      <c r="DY2351" s="488"/>
      <c r="DZ2351" s="488"/>
      <c r="EA2351" s="488"/>
      <c r="EB2351" s="488"/>
      <c r="EC2351" s="488"/>
      <c r="ED2351" s="488"/>
      <c r="EE2351" s="488"/>
      <c r="EF2351" s="488"/>
      <c r="EG2351" s="488"/>
      <c r="EH2351" s="488"/>
      <c r="EI2351" s="488"/>
      <c r="EJ2351" s="488"/>
      <c r="EK2351" s="488"/>
      <c r="EL2351" s="488"/>
      <c r="EM2351" s="488"/>
      <c r="EN2351" s="488"/>
      <c r="EO2351" s="488"/>
      <c r="EP2351" s="488"/>
      <c r="EQ2351" s="488"/>
      <c r="ER2351" s="488"/>
      <c r="ES2351" s="488"/>
      <c r="ET2351" s="488"/>
      <c r="EU2351" s="488"/>
      <c r="EV2351" s="488"/>
      <c r="EW2351" s="488"/>
      <c r="EX2351" s="488"/>
      <c r="EY2351" s="488"/>
      <c r="EZ2351" s="488"/>
      <c r="FA2351" s="488"/>
      <c r="FB2351" s="488"/>
      <c r="FC2351" s="488"/>
      <c r="FD2351" s="488"/>
      <c r="FE2351" s="488"/>
      <c r="FF2351" s="488"/>
      <c r="FG2351" s="488"/>
      <c r="FH2351" s="488"/>
      <c r="FI2351" s="488"/>
      <c r="FJ2351" s="488"/>
      <c r="FK2351" s="488"/>
      <c r="FL2351" s="488"/>
      <c r="FM2351" s="488"/>
      <c r="FN2351" s="488"/>
      <c r="FO2351" s="488"/>
      <c r="FP2351" s="488"/>
      <c r="FQ2351" s="488"/>
      <c r="FR2351" s="488"/>
      <c r="FS2351" s="488"/>
      <c r="FT2351" s="488"/>
      <c r="FU2351" s="488"/>
      <c r="FV2351" s="488"/>
      <c r="FW2351" s="488"/>
      <c r="FX2351" s="488"/>
      <c r="FY2351" s="488"/>
      <c r="FZ2351" s="488"/>
      <c r="GA2351" s="488"/>
      <c r="GB2351" s="488"/>
      <c r="GC2351" s="488"/>
      <c r="GD2351" s="488"/>
      <c r="GE2351" s="488"/>
      <c r="GF2351" s="488"/>
      <c r="GG2351" s="488"/>
      <c r="GH2351" s="488"/>
      <c r="GI2351" s="488"/>
      <c r="GJ2351" s="488"/>
      <c r="GK2351" s="488"/>
      <c r="GL2351" s="488"/>
      <c r="GM2351" s="488"/>
      <c r="GN2351" s="488"/>
      <c r="GO2351" s="488"/>
      <c r="GP2351" s="488"/>
      <c r="GQ2351" s="488"/>
      <c r="GR2351" s="488"/>
      <c r="GS2351" s="488"/>
      <c r="GT2351" s="488"/>
      <c r="GU2351" s="488"/>
      <c r="GV2351" s="488"/>
      <c r="GW2351" s="488"/>
      <c r="GX2351" s="488"/>
      <c r="GY2351" s="488"/>
      <c r="GZ2351" s="488"/>
      <c r="HA2351" s="488"/>
      <c r="HB2351" s="488"/>
      <c r="HC2351" s="488"/>
      <c r="HD2351" s="488"/>
      <c r="HE2351" s="488"/>
      <c r="HF2351" s="488"/>
      <c r="HG2351" s="488"/>
      <c r="HH2351" s="488"/>
      <c r="HI2351" s="488"/>
      <c r="HJ2351" s="488"/>
      <c r="HK2351" s="488"/>
      <c r="HL2351" s="488"/>
      <c r="HM2351" s="488"/>
      <c r="HN2351" s="488"/>
      <c r="HO2351" s="488"/>
      <c r="HP2351" s="488"/>
      <c r="HQ2351" s="488"/>
      <c r="HR2351" s="488"/>
      <c r="HS2351" s="488"/>
      <c r="HT2351" s="488"/>
      <c r="HU2351" s="488"/>
      <c r="HV2351" s="488"/>
      <c r="HW2351" s="488"/>
      <c r="HX2351" s="488"/>
      <c r="HY2351" s="488"/>
      <c r="HZ2351" s="488"/>
      <c r="IA2351" s="488"/>
      <c r="IB2351" s="488"/>
      <c r="IC2351" s="488"/>
      <c r="ID2351" s="488"/>
      <c r="IE2351" s="488"/>
      <c r="IF2351" s="488"/>
      <c r="IG2351" s="488"/>
      <c r="IH2351" s="488"/>
    </row>
    <row r="2352" spans="1:242" s="566" customFormat="1" hidden="1" x14ac:dyDescent="0.25">
      <c r="A2352" s="488"/>
      <c r="B2352" s="266">
        <v>645</v>
      </c>
      <c r="C2352" s="207">
        <v>44193</v>
      </c>
      <c r="D2352" s="206" t="s">
        <v>4665</v>
      </c>
      <c r="E2352" s="429"/>
      <c r="F2352" s="206" t="s">
        <v>4676</v>
      </c>
      <c r="G2352" s="430" t="s">
        <v>561</v>
      </c>
      <c r="H2352" s="313"/>
      <c r="I2352" s="209">
        <v>680000</v>
      </c>
      <c r="J2352" s="434">
        <f t="shared" si="39"/>
        <v>21351708</v>
      </c>
      <c r="K2352" s="212" t="s">
        <v>3267</v>
      </c>
      <c r="L2352" s="530"/>
      <c r="M2352" s="488"/>
      <c r="N2352" s="530"/>
      <c r="O2352" s="530"/>
      <c r="P2352" s="530"/>
      <c r="Q2352" s="530"/>
      <c r="R2352" s="530"/>
      <c r="S2352" s="530"/>
      <c r="T2352" s="530"/>
      <c r="U2352" s="530"/>
      <c r="V2352" s="530"/>
      <c r="W2352" s="530"/>
      <c r="X2352" s="530"/>
      <c r="Y2352" s="530"/>
      <c r="Z2352" s="530"/>
      <c r="AA2352" s="530"/>
      <c r="AB2352" s="530"/>
      <c r="AC2352" s="530"/>
      <c r="AD2352" s="530"/>
      <c r="AE2352" s="530"/>
      <c r="AF2352" s="530"/>
      <c r="AG2352" s="530"/>
      <c r="AH2352" s="530"/>
      <c r="AI2352" s="530"/>
      <c r="AJ2352" s="488"/>
      <c r="AK2352" s="488"/>
      <c r="AL2352" s="488"/>
      <c r="AM2352" s="488"/>
      <c r="AN2352" s="488"/>
      <c r="AO2352" s="488"/>
      <c r="AP2352" s="488"/>
      <c r="AQ2352" s="488"/>
      <c r="AR2352" s="488"/>
      <c r="AS2352" s="488"/>
      <c r="AT2352" s="488"/>
      <c r="AU2352" s="488"/>
      <c r="AV2352" s="488"/>
      <c r="AW2352" s="488"/>
      <c r="AX2352" s="488"/>
      <c r="AY2352" s="488"/>
      <c r="AZ2352" s="488"/>
      <c r="BA2352" s="488"/>
      <c r="BB2352" s="488"/>
      <c r="BC2352" s="488"/>
      <c r="BD2352" s="488"/>
      <c r="BE2352" s="488"/>
      <c r="BF2352" s="488"/>
      <c r="BG2352" s="488"/>
      <c r="BH2352" s="488"/>
      <c r="BI2352" s="488"/>
      <c r="BJ2352" s="488"/>
      <c r="BK2352" s="488"/>
      <c r="BL2352" s="488"/>
      <c r="BM2352" s="488"/>
      <c r="BN2352" s="488"/>
      <c r="BO2352" s="488"/>
      <c r="BP2352" s="488"/>
      <c r="BQ2352" s="488"/>
      <c r="BR2352" s="488"/>
      <c r="BS2352" s="488"/>
      <c r="BT2352" s="488"/>
      <c r="BU2352" s="488"/>
      <c r="BV2352" s="488"/>
      <c r="BW2352" s="488"/>
      <c r="BX2352" s="488"/>
      <c r="BY2352" s="488"/>
      <c r="BZ2352" s="488"/>
      <c r="CA2352" s="488"/>
      <c r="CB2352" s="488"/>
      <c r="CC2352" s="488"/>
      <c r="CD2352" s="488"/>
      <c r="CE2352" s="488"/>
      <c r="CF2352" s="488"/>
      <c r="CG2352" s="488"/>
      <c r="CH2352" s="488"/>
      <c r="CI2352" s="488"/>
      <c r="CJ2352" s="488"/>
      <c r="CK2352" s="488"/>
      <c r="CL2352" s="488"/>
      <c r="CM2352" s="488"/>
      <c r="CN2352" s="488"/>
      <c r="CO2352" s="488"/>
      <c r="CP2352" s="488"/>
      <c r="CQ2352" s="488"/>
      <c r="CR2352" s="488"/>
      <c r="CS2352" s="488"/>
      <c r="CT2352" s="488"/>
      <c r="CU2352" s="488"/>
      <c r="CV2352" s="488"/>
      <c r="CW2352" s="488"/>
      <c r="CX2352" s="488"/>
      <c r="CY2352" s="488"/>
      <c r="CZ2352" s="488"/>
      <c r="DA2352" s="488"/>
      <c r="DB2352" s="488"/>
      <c r="DC2352" s="488"/>
      <c r="DD2352" s="488"/>
      <c r="DE2352" s="488"/>
      <c r="DF2352" s="488"/>
      <c r="DG2352" s="488"/>
      <c r="DH2352" s="488"/>
      <c r="DI2352" s="488"/>
      <c r="DJ2352" s="488"/>
      <c r="DK2352" s="488"/>
      <c r="DL2352" s="488"/>
      <c r="DM2352" s="488"/>
      <c r="DN2352" s="488"/>
      <c r="DO2352" s="488"/>
      <c r="DP2352" s="488"/>
      <c r="DQ2352" s="488"/>
      <c r="DR2352" s="488"/>
      <c r="DS2352" s="488"/>
      <c r="DT2352" s="488"/>
      <c r="DU2352" s="488"/>
      <c r="DV2352" s="488"/>
      <c r="DW2352" s="488"/>
      <c r="DX2352" s="488"/>
      <c r="DY2352" s="488"/>
      <c r="DZ2352" s="488"/>
      <c r="EA2352" s="488"/>
      <c r="EB2352" s="488"/>
      <c r="EC2352" s="488"/>
      <c r="ED2352" s="488"/>
      <c r="EE2352" s="488"/>
      <c r="EF2352" s="488"/>
      <c r="EG2352" s="488"/>
      <c r="EH2352" s="488"/>
      <c r="EI2352" s="488"/>
      <c r="EJ2352" s="488"/>
      <c r="EK2352" s="488"/>
      <c r="EL2352" s="488"/>
      <c r="EM2352" s="488"/>
      <c r="EN2352" s="488"/>
      <c r="EO2352" s="488"/>
      <c r="EP2352" s="488"/>
      <c r="EQ2352" s="488"/>
      <c r="ER2352" s="488"/>
      <c r="ES2352" s="488"/>
      <c r="ET2352" s="488"/>
      <c r="EU2352" s="488"/>
      <c r="EV2352" s="488"/>
      <c r="EW2352" s="488"/>
      <c r="EX2352" s="488"/>
      <c r="EY2352" s="488"/>
      <c r="EZ2352" s="488"/>
      <c r="FA2352" s="488"/>
      <c r="FB2352" s="488"/>
      <c r="FC2352" s="488"/>
      <c r="FD2352" s="488"/>
      <c r="FE2352" s="488"/>
      <c r="FF2352" s="488"/>
      <c r="FG2352" s="488"/>
      <c r="FH2352" s="488"/>
      <c r="FI2352" s="488"/>
      <c r="FJ2352" s="488"/>
      <c r="FK2352" s="488"/>
      <c r="FL2352" s="488"/>
      <c r="FM2352" s="488"/>
      <c r="FN2352" s="488"/>
      <c r="FO2352" s="488"/>
      <c r="FP2352" s="488"/>
      <c r="FQ2352" s="488"/>
      <c r="FR2352" s="488"/>
      <c r="FS2352" s="488"/>
      <c r="FT2352" s="488"/>
      <c r="FU2352" s="488"/>
      <c r="FV2352" s="488"/>
      <c r="FW2352" s="488"/>
      <c r="FX2352" s="488"/>
      <c r="FY2352" s="488"/>
      <c r="FZ2352" s="488"/>
      <c r="GA2352" s="488"/>
      <c r="GB2352" s="488"/>
      <c r="GC2352" s="488"/>
      <c r="GD2352" s="488"/>
      <c r="GE2352" s="488"/>
      <c r="GF2352" s="488"/>
      <c r="GG2352" s="488"/>
      <c r="GH2352" s="488"/>
      <c r="GI2352" s="488"/>
      <c r="GJ2352" s="488"/>
      <c r="GK2352" s="488"/>
      <c r="GL2352" s="488"/>
      <c r="GM2352" s="488"/>
      <c r="GN2352" s="488"/>
      <c r="GO2352" s="488"/>
      <c r="GP2352" s="488"/>
      <c r="GQ2352" s="488"/>
      <c r="GR2352" s="488"/>
      <c r="GS2352" s="488"/>
      <c r="GT2352" s="488"/>
      <c r="GU2352" s="488"/>
      <c r="GV2352" s="488"/>
      <c r="GW2352" s="488"/>
      <c r="GX2352" s="488"/>
      <c r="GY2352" s="488"/>
      <c r="GZ2352" s="488"/>
      <c r="HA2352" s="488"/>
      <c r="HB2352" s="488"/>
      <c r="HC2352" s="488"/>
      <c r="HD2352" s="488"/>
      <c r="HE2352" s="488"/>
      <c r="HF2352" s="488"/>
      <c r="HG2352" s="488"/>
      <c r="HH2352" s="488"/>
      <c r="HI2352" s="488"/>
      <c r="HJ2352" s="488"/>
      <c r="HK2352" s="488"/>
      <c r="HL2352" s="488"/>
      <c r="HM2352" s="488"/>
      <c r="HN2352" s="488"/>
      <c r="HO2352" s="488"/>
      <c r="HP2352" s="488"/>
      <c r="HQ2352" s="488"/>
      <c r="HR2352" s="488"/>
      <c r="HS2352" s="488"/>
      <c r="HT2352" s="488"/>
      <c r="HU2352" s="488"/>
      <c r="HV2352" s="488"/>
      <c r="HW2352" s="488"/>
      <c r="HX2352" s="488"/>
      <c r="HY2352" s="488"/>
      <c r="HZ2352" s="488"/>
      <c r="IA2352" s="488"/>
      <c r="IB2352" s="488"/>
      <c r="IC2352" s="488"/>
      <c r="ID2352" s="488"/>
      <c r="IE2352" s="488"/>
      <c r="IF2352" s="488"/>
      <c r="IG2352" s="488"/>
      <c r="IH2352" s="488"/>
    </row>
    <row r="2353" spans="1:242" s="566" customFormat="1" hidden="1" x14ac:dyDescent="0.25">
      <c r="A2353" s="488"/>
      <c r="B2353" s="266">
        <v>646</v>
      </c>
      <c r="C2353" s="207">
        <v>44193</v>
      </c>
      <c r="D2353" s="206" t="s">
        <v>4666</v>
      </c>
      <c r="E2353" s="429"/>
      <c r="F2353" s="206"/>
      <c r="G2353" s="430" t="s">
        <v>561</v>
      </c>
      <c r="H2353" s="313">
        <v>560000</v>
      </c>
      <c r="I2353" s="209"/>
      <c r="J2353" s="434">
        <f t="shared" si="39"/>
        <v>21911708</v>
      </c>
      <c r="K2353" s="212" t="s">
        <v>4693</v>
      </c>
      <c r="L2353" s="530"/>
      <c r="M2353" s="488"/>
      <c r="N2353" s="530"/>
      <c r="O2353" s="530"/>
      <c r="P2353" s="530"/>
      <c r="Q2353" s="530"/>
      <c r="R2353" s="530"/>
      <c r="S2353" s="530"/>
      <c r="T2353" s="530"/>
      <c r="U2353" s="530"/>
      <c r="V2353" s="530"/>
      <c r="W2353" s="530"/>
      <c r="X2353" s="530"/>
      <c r="Y2353" s="530"/>
      <c r="Z2353" s="530"/>
      <c r="AA2353" s="530"/>
      <c r="AB2353" s="530"/>
      <c r="AC2353" s="530"/>
      <c r="AD2353" s="530"/>
      <c r="AE2353" s="530"/>
      <c r="AF2353" s="530"/>
      <c r="AG2353" s="530"/>
      <c r="AH2353" s="530"/>
      <c r="AI2353" s="530"/>
      <c r="AJ2353" s="488"/>
      <c r="AK2353" s="488"/>
      <c r="AL2353" s="488"/>
      <c r="AM2353" s="488"/>
      <c r="AN2353" s="488"/>
      <c r="AO2353" s="488"/>
      <c r="AP2353" s="488"/>
      <c r="AQ2353" s="488"/>
      <c r="AR2353" s="488"/>
      <c r="AS2353" s="488"/>
      <c r="AT2353" s="488"/>
      <c r="AU2353" s="488"/>
      <c r="AV2353" s="488"/>
      <c r="AW2353" s="488"/>
      <c r="AX2353" s="488"/>
      <c r="AY2353" s="488"/>
      <c r="AZ2353" s="488"/>
      <c r="BA2353" s="488"/>
      <c r="BB2353" s="488"/>
      <c r="BC2353" s="488"/>
      <c r="BD2353" s="488"/>
      <c r="BE2353" s="488"/>
      <c r="BF2353" s="488"/>
      <c r="BG2353" s="488"/>
      <c r="BH2353" s="488"/>
      <c r="BI2353" s="488"/>
      <c r="BJ2353" s="488"/>
      <c r="BK2353" s="488"/>
      <c r="BL2353" s="488"/>
      <c r="BM2353" s="488"/>
      <c r="BN2353" s="488"/>
      <c r="BO2353" s="488"/>
      <c r="BP2353" s="488"/>
      <c r="BQ2353" s="488"/>
      <c r="BR2353" s="488"/>
      <c r="BS2353" s="488"/>
      <c r="BT2353" s="488"/>
      <c r="BU2353" s="488"/>
      <c r="BV2353" s="488"/>
      <c r="BW2353" s="488"/>
      <c r="BX2353" s="488"/>
      <c r="BY2353" s="488"/>
      <c r="BZ2353" s="488"/>
      <c r="CA2353" s="488"/>
      <c r="CB2353" s="488"/>
      <c r="CC2353" s="488"/>
      <c r="CD2353" s="488"/>
      <c r="CE2353" s="488"/>
      <c r="CF2353" s="488"/>
      <c r="CG2353" s="488"/>
      <c r="CH2353" s="488"/>
      <c r="CI2353" s="488"/>
      <c r="CJ2353" s="488"/>
      <c r="CK2353" s="488"/>
      <c r="CL2353" s="488"/>
      <c r="CM2353" s="488"/>
      <c r="CN2353" s="488"/>
      <c r="CO2353" s="488"/>
      <c r="CP2353" s="488"/>
      <c r="CQ2353" s="488"/>
      <c r="CR2353" s="488"/>
      <c r="CS2353" s="488"/>
      <c r="CT2353" s="488"/>
      <c r="CU2353" s="488"/>
      <c r="CV2353" s="488"/>
      <c r="CW2353" s="488"/>
      <c r="CX2353" s="488"/>
      <c r="CY2353" s="488"/>
      <c r="CZ2353" s="488"/>
      <c r="DA2353" s="488"/>
      <c r="DB2353" s="488"/>
      <c r="DC2353" s="488"/>
      <c r="DD2353" s="488"/>
      <c r="DE2353" s="488"/>
      <c r="DF2353" s="488"/>
      <c r="DG2353" s="488"/>
      <c r="DH2353" s="488"/>
      <c r="DI2353" s="488"/>
      <c r="DJ2353" s="488"/>
      <c r="DK2353" s="488"/>
      <c r="DL2353" s="488"/>
      <c r="DM2353" s="488"/>
      <c r="DN2353" s="488"/>
      <c r="DO2353" s="488"/>
      <c r="DP2353" s="488"/>
      <c r="DQ2353" s="488"/>
      <c r="DR2353" s="488"/>
      <c r="DS2353" s="488"/>
      <c r="DT2353" s="488"/>
      <c r="DU2353" s="488"/>
      <c r="DV2353" s="488"/>
      <c r="DW2353" s="488"/>
      <c r="DX2353" s="488"/>
      <c r="DY2353" s="488"/>
      <c r="DZ2353" s="488"/>
      <c r="EA2353" s="488"/>
      <c r="EB2353" s="488"/>
      <c r="EC2353" s="488"/>
      <c r="ED2353" s="488"/>
      <c r="EE2353" s="488"/>
      <c r="EF2353" s="488"/>
      <c r="EG2353" s="488"/>
      <c r="EH2353" s="488"/>
      <c r="EI2353" s="488"/>
      <c r="EJ2353" s="488"/>
      <c r="EK2353" s="488"/>
      <c r="EL2353" s="488"/>
      <c r="EM2353" s="488"/>
      <c r="EN2353" s="488"/>
      <c r="EO2353" s="488"/>
      <c r="EP2353" s="488"/>
      <c r="EQ2353" s="488"/>
      <c r="ER2353" s="488"/>
      <c r="ES2353" s="488"/>
      <c r="ET2353" s="488"/>
      <c r="EU2353" s="488"/>
      <c r="EV2353" s="488"/>
      <c r="EW2353" s="488"/>
      <c r="EX2353" s="488"/>
      <c r="EY2353" s="488"/>
      <c r="EZ2353" s="488"/>
      <c r="FA2353" s="488"/>
      <c r="FB2353" s="488"/>
      <c r="FC2353" s="488"/>
      <c r="FD2353" s="488"/>
      <c r="FE2353" s="488"/>
      <c r="FF2353" s="488"/>
      <c r="FG2353" s="488"/>
      <c r="FH2353" s="488"/>
      <c r="FI2353" s="488"/>
      <c r="FJ2353" s="488"/>
      <c r="FK2353" s="488"/>
      <c r="FL2353" s="488"/>
      <c r="FM2353" s="488"/>
      <c r="FN2353" s="488"/>
      <c r="FO2353" s="488"/>
      <c r="FP2353" s="488"/>
      <c r="FQ2353" s="488"/>
      <c r="FR2353" s="488"/>
      <c r="FS2353" s="488"/>
      <c r="FT2353" s="488"/>
      <c r="FU2353" s="488"/>
      <c r="FV2353" s="488"/>
      <c r="FW2353" s="488"/>
      <c r="FX2353" s="488"/>
      <c r="FY2353" s="488"/>
      <c r="FZ2353" s="488"/>
      <c r="GA2353" s="488"/>
      <c r="GB2353" s="488"/>
      <c r="GC2353" s="488"/>
      <c r="GD2353" s="488"/>
      <c r="GE2353" s="488"/>
      <c r="GF2353" s="488"/>
      <c r="GG2353" s="488"/>
      <c r="GH2353" s="488"/>
      <c r="GI2353" s="488"/>
      <c r="GJ2353" s="488"/>
      <c r="GK2353" s="488"/>
      <c r="GL2353" s="488"/>
      <c r="GM2353" s="488"/>
      <c r="GN2353" s="488"/>
      <c r="GO2353" s="488"/>
      <c r="GP2353" s="488"/>
      <c r="GQ2353" s="488"/>
      <c r="GR2353" s="488"/>
      <c r="GS2353" s="488"/>
      <c r="GT2353" s="488"/>
      <c r="GU2353" s="488"/>
      <c r="GV2353" s="488"/>
      <c r="GW2353" s="488"/>
      <c r="GX2353" s="488"/>
      <c r="GY2353" s="488"/>
      <c r="GZ2353" s="488"/>
      <c r="HA2353" s="488"/>
      <c r="HB2353" s="488"/>
      <c r="HC2353" s="488"/>
      <c r="HD2353" s="488"/>
      <c r="HE2353" s="488"/>
      <c r="HF2353" s="488"/>
      <c r="HG2353" s="488"/>
      <c r="HH2353" s="488"/>
      <c r="HI2353" s="488"/>
      <c r="HJ2353" s="488"/>
      <c r="HK2353" s="488"/>
      <c r="HL2353" s="488"/>
      <c r="HM2353" s="488"/>
      <c r="HN2353" s="488"/>
      <c r="HO2353" s="488"/>
      <c r="HP2353" s="488"/>
      <c r="HQ2353" s="488"/>
      <c r="HR2353" s="488"/>
      <c r="HS2353" s="488"/>
      <c r="HT2353" s="488"/>
      <c r="HU2353" s="488"/>
      <c r="HV2353" s="488"/>
      <c r="HW2353" s="488"/>
      <c r="HX2353" s="488"/>
      <c r="HY2353" s="488"/>
      <c r="HZ2353" s="488"/>
      <c r="IA2353" s="488"/>
      <c r="IB2353" s="488"/>
      <c r="IC2353" s="488"/>
      <c r="ID2353" s="488"/>
      <c r="IE2353" s="488"/>
      <c r="IF2353" s="488"/>
      <c r="IG2353" s="488"/>
      <c r="IH2353" s="488"/>
    </row>
    <row r="2354" spans="1:242" s="566" customFormat="1" hidden="1" x14ac:dyDescent="0.25">
      <c r="A2354" s="488"/>
      <c r="B2354" s="266">
        <v>647</v>
      </c>
      <c r="C2354" s="207">
        <v>44193</v>
      </c>
      <c r="D2354" s="206" t="s">
        <v>4667</v>
      </c>
      <c r="E2354" s="429"/>
      <c r="F2354" s="206" t="s">
        <v>4677</v>
      </c>
      <c r="G2354" s="430" t="s">
        <v>561</v>
      </c>
      <c r="H2354" s="313"/>
      <c r="I2354" s="209">
        <v>560000</v>
      </c>
      <c r="J2354" s="434">
        <f t="shared" si="39"/>
        <v>21351708</v>
      </c>
      <c r="K2354" s="212" t="s">
        <v>3267</v>
      </c>
      <c r="L2354" s="530"/>
      <c r="M2354" s="488"/>
      <c r="N2354" s="530"/>
      <c r="O2354" s="530"/>
      <c r="P2354" s="530"/>
      <c r="Q2354" s="530"/>
      <c r="R2354" s="530"/>
      <c r="S2354" s="530"/>
      <c r="T2354" s="530"/>
      <c r="U2354" s="530"/>
      <c r="V2354" s="530"/>
      <c r="W2354" s="530"/>
      <c r="X2354" s="530"/>
      <c r="Y2354" s="530"/>
      <c r="Z2354" s="530"/>
      <c r="AA2354" s="530"/>
      <c r="AB2354" s="530"/>
      <c r="AC2354" s="530"/>
      <c r="AD2354" s="530"/>
      <c r="AE2354" s="530"/>
      <c r="AF2354" s="530"/>
      <c r="AG2354" s="530"/>
      <c r="AH2354" s="530"/>
      <c r="AI2354" s="530"/>
      <c r="AJ2354" s="488"/>
      <c r="AK2354" s="488"/>
      <c r="AL2354" s="488"/>
      <c r="AM2354" s="488"/>
      <c r="AN2354" s="488"/>
      <c r="AO2354" s="488"/>
      <c r="AP2354" s="488"/>
      <c r="AQ2354" s="488"/>
      <c r="AR2354" s="488"/>
      <c r="AS2354" s="488"/>
      <c r="AT2354" s="488"/>
      <c r="AU2354" s="488"/>
      <c r="AV2354" s="488"/>
      <c r="AW2354" s="488"/>
      <c r="AX2354" s="488"/>
      <c r="AY2354" s="488"/>
      <c r="AZ2354" s="488"/>
      <c r="BA2354" s="488"/>
      <c r="BB2354" s="488"/>
      <c r="BC2354" s="488"/>
      <c r="BD2354" s="488"/>
      <c r="BE2354" s="488"/>
      <c r="BF2354" s="488"/>
      <c r="BG2354" s="488"/>
      <c r="BH2354" s="488"/>
      <c r="BI2354" s="488"/>
      <c r="BJ2354" s="488"/>
      <c r="BK2354" s="488"/>
      <c r="BL2354" s="488"/>
      <c r="BM2354" s="488"/>
      <c r="BN2354" s="488"/>
      <c r="BO2354" s="488"/>
      <c r="BP2354" s="488"/>
      <c r="BQ2354" s="488"/>
      <c r="BR2354" s="488"/>
      <c r="BS2354" s="488"/>
      <c r="BT2354" s="488"/>
      <c r="BU2354" s="488"/>
      <c r="BV2354" s="488"/>
      <c r="BW2354" s="488"/>
      <c r="BX2354" s="488"/>
      <c r="BY2354" s="488"/>
      <c r="BZ2354" s="488"/>
      <c r="CA2354" s="488"/>
      <c r="CB2354" s="488"/>
      <c r="CC2354" s="488"/>
      <c r="CD2354" s="488"/>
      <c r="CE2354" s="488"/>
      <c r="CF2354" s="488"/>
      <c r="CG2354" s="488"/>
      <c r="CH2354" s="488"/>
      <c r="CI2354" s="488"/>
      <c r="CJ2354" s="488"/>
      <c r="CK2354" s="488"/>
      <c r="CL2354" s="488"/>
      <c r="CM2354" s="488"/>
      <c r="CN2354" s="488"/>
      <c r="CO2354" s="488"/>
      <c r="CP2354" s="488"/>
      <c r="CQ2354" s="488"/>
      <c r="CR2354" s="488"/>
      <c r="CS2354" s="488"/>
      <c r="CT2354" s="488"/>
      <c r="CU2354" s="488"/>
      <c r="CV2354" s="488"/>
      <c r="CW2354" s="488"/>
      <c r="CX2354" s="488"/>
      <c r="CY2354" s="488"/>
      <c r="CZ2354" s="488"/>
      <c r="DA2354" s="488"/>
      <c r="DB2354" s="488"/>
      <c r="DC2354" s="488"/>
      <c r="DD2354" s="488"/>
      <c r="DE2354" s="488"/>
      <c r="DF2354" s="488"/>
      <c r="DG2354" s="488"/>
      <c r="DH2354" s="488"/>
      <c r="DI2354" s="488"/>
      <c r="DJ2354" s="488"/>
      <c r="DK2354" s="488"/>
      <c r="DL2354" s="488"/>
      <c r="DM2354" s="488"/>
      <c r="DN2354" s="488"/>
      <c r="DO2354" s="488"/>
      <c r="DP2354" s="488"/>
      <c r="DQ2354" s="488"/>
      <c r="DR2354" s="488"/>
      <c r="DS2354" s="488"/>
      <c r="DT2354" s="488"/>
      <c r="DU2354" s="488"/>
      <c r="DV2354" s="488"/>
      <c r="DW2354" s="488"/>
      <c r="DX2354" s="488"/>
      <c r="DY2354" s="488"/>
      <c r="DZ2354" s="488"/>
      <c r="EA2354" s="488"/>
      <c r="EB2354" s="488"/>
      <c r="EC2354" s="488"/>
      <c r="ED2354" s="488"/>
      <c r="EE2354" s="488"/>
      <c r="EF2354" s="488"/>
      <c r="EG2354" s="488"/>
      <c r="EH2354" s="488"/>
      <c r="EI2354" s="488"/>
      <c r="EJ2354" s="488"/>
      <c r="EK2354" s="488"/>
      <c r="EL2354" s="488"/>
      <c r="EM2354" s="488"/>
      <c r="EN2354" s="488"/>
      <c r="EO2354" s="488"/>
      <c r="EP2354" s="488"/>
      <c r="EQ2354" s="488"/>
      <c r="ER2354" s="488"/>
      <c r="ES2354" s="488"/>
      <c r="ET2354" s="488"/>
      <c r="EU2354" s="488"/>
      <c r="EV2354" s="488"/>
      <c r="EW2354" s="488"/>
      <c r="EX2354" s="488"/>
      <c r="EY2354" s="488"/>
      <c r="EZ2354" s="488"/>
      <c r="FA2354" s="488"/>
      <c r="FB2354" s="488"/>
      <c r="FC2354" s="488"/>
      <c r="FD2354" s="488"/>
      <c r="FE2354" s="488"/>
      <c r="FF2354" s="488"/>
      <c r="FG2354" s="488"/>
      <c r="FH2354" s="488"/>
      <c r="FI2354" s="488"/>
      <c r="FJ2354" s="488"/>
      <c r="FK2354" s="488"/>
      <c r="FL2354" s="488"/>
      <c r="FM2354" s="488"/>
      <c r="FN2354" s="488"/>
      <c r="FO2354" s="488"/>
      <c r="FP2354" s="488"/>
      <c r="FQ2354" s="488"/>
      <c r="FR2354" s="488"/>
      <c r="FS2354" s="488"/>
      <c r="FT2354" s="488"/>
      <c r="FU2354" s="488"/>
      <c r="FV2354" s="488"/>
      <c r="FW2354" s="488"/>
      <c r="FX2354" s="488"/>
      <c r="FY2354" s="488"/>
      <c r="FZ2354" s="488"/>
      <c r="GA2354" s="488"/>
      <c r="GB2354" s="488"/>
      <c r="GC2354" s="488"/>
      <c r="GD2354" s="488"/>
      <c r="GE2354" s="488"/>
      <c r="GF2354" s="488"/>
      <c r="GG2354" s="488"/>
      <c r="GH2354" s="488"/>
      <c r="GI2354" s="488"/>
      <c r="GJ2354" s="488"/>
      <c r="GK2354" s="488"/>
      <c r="GL2354" s="488"/>
      <c r="GM2354" s="488"/>
      <c r="GN2354" s="488"/>
      <c r="GO2354" s="488"/>
      <c r="GP2354" s="488"/>
      <c r="GQ2354" s="488"/>
      <c r="GR2354" s="488"/>
      <c r="GS2354" s="488"/>
      <c r="GT2354" s="488"/>
      <c r="GU2354" s="488"/>
      <c r="GV2354" s="488"/>
      <c r="GW2354" s="488"/>
      <c r="GX2354" s="488"/>
      <c r="GY2354" s="488"/>
      <c r="GZ2354" s="488"/>
      <c r="HA2354" s="488"/>
      <c r="HB2354" s="488"/>
      <c r="HC2354" s="488"/>
      <c r="HD2354" s="488"/>
      <c r="HE2354" s="488"/>
      <c r="HF2354" s="488"/>
      <c r="HG2354" s="488"/>
      <c r="HH2354" s="488"/>
      <c r="HI2354" s="488"/>
      <c r="HJ2354" s="488"/>
      <c r="HK2354" s="488"/>
      <c r="HL2354" s="488"/>
      <c r="HM2354" s="488"/>
      <c r="HN2354" s="488"/>
      <c r="HO2354" s="488"/>
      <c r="HP2354" s="488"/>
      <c r="HQ2354" s="488"/>
      <c r="HR2354" s="488"/>
      <c r="HS2354" s="488"/>
      <c r="HT2354" s="488"/>
      <c r="HU2354" s="488"/>
      <c r="HV2354" s="488"/>
      <c r="HW2354" s="488"/>
      <c r="HX2354" s="488"/>
      <c r="HY2354" s="488"/>
      <c r="HZ2354" s="488"/>
      <c r="IA2354" s="488"/>
      <c r="IB2354" s="488"/>
      <c r="IC2354" s="488"/>
      <c r="ID2354" s="488"/>
      <c r="IE2354" s="488"/>
      <c r="IF2354" s="488"/>
      <c r="IG2354" s="488"/>
      <c r="IH2354" s="488"/>
    </row>
    <row r="2355" spans="1:242" hidden="1" x14ac:dyDescent="0.25">
      <c r="B2355" s="266">
        <v>649</v>
      </c>
      <c r="C2355" s="207">
        <v>44194</v>
      </c>
      <c r="D2355" s="206" t="s">
        <v>4671</v>
      </c>
      <c r="E2355" s="206"/>
      <c r="F2355" s="206"/>
      <c r="G2355" s="208" t="s">
        <v>561</v>
      </c>
      <c r="H2355" s="313">
        <v>450000</v>
      </c>
      <c r="I2355" s="209"/>
      <c r="J2355" s="434">
        <f t="shared" si="39"/>
        <v>21801708</v>
      </c>
      <c r="K2355" s="212" t="s">
        <v>4395</v>
      </c>
    </row>
    <row r="2356" spans="1:242" hidden="1" x14ac:dyDescent="0.25">
      <c r="B2356" s="266">
        <v>650</v>
      </c>
      <c r="C2356" s="207">
        <v>44194</v>
      </c>
      <c r="D2356" s="206" t="s">
        <v>3966</v>
      </c>
      <c r="E2356" s="206"/>
      <c r="F2356" s="206" t="s">
        <v>4670</v>
      </c>
      <c r="G2356" s="208" t="s">
        <v>1885</v>
      </c>
      <c r="H2356" s="313"/>
      <c r="I2356" s="209">
        <v>450000</v>
      </c>
      <c r="J2356" s="434">
        <f t="shared" si="39"/>
        <v>21351708</v>
      </c>
      <c r="K2356" s="212" t="s">
        <v>3267</v>
      </c>
    </row>
    <row r="2357" spans="1:242" hidden="1" x14ac:dyDescent="0.25">
      <c r="B2357" s="266">
        <v>648</v>
      </c>
      <c r="C2357" s="207">
        <v>44194</v>
      </c>
      <c r="D2357" s="206" t="s">
        <v>4650</v>
      </c>
      <c r="E2357" s="206"/>
      <c r="F2357" s="206"/>
      <c r="G2357" s="208" t="s">
        <v>1885</v>
      </c>
      <c r="H2357" s="313">
        <v>300000</v>
      </c>
      <c r="I2357" s="209"/>
      <c r="J2357" s="434">
        <f t="shared" si="39"/>
        <v>21651708</v>
      </c>
      <c r="K2357" s="212" t="s">
        <v>4694</v>
      </c>
    </row>
    <row r="2358" spans="1:242" hidden="1" x14ac:dyDescent="0.25">
      <c r="B2358" s="266">
        <v>651</v>
      </c>
      <c r="C2358" s="207">
        <v>44194</v>
      </c>
      <c r="D2358" s="206" t="s">
        <v>4651</v>
      </c>
      <c r="E2358" s="206"/>
      <c r="F2358" s="206" t="s">
        <v>4673</v>
      </c>
      <c r="G2358" s="208" t="s">
        <v>1885</v>
      </c>
      <c r="H2358" s="313"/>
      <c r="I2358" s="209">
        <v>327500</v>
      </c>
      <c r="J2358" s="434">
        <f t="shared" si="39"/>
        <v>21324208</v>
      </c>
      <c r="K2358" s="212" t="s">
        <v>3267</v>
      </c>
    </row>
    <row r="2359" spans="1:242" hidden="1" x14ac:dyDescent="0.25">
      <c r="B2359" s="266">
        <v>652</v>
      </c>
      <c r="C2359" s="207">
        <v>44195</v>
      </c>
      <c r="D2359" s="206" t="s">
        <v>4652</v>
      </c>
      <c r="E2359" s="206"/>
      <c r="F2359" s="206" t="s">
        <v>4678</v>
      </c>
      <c r="G2359" s="208" t="s">
        <v>2882</v>
      </c>
      <c r="H2359" s="313"/>
      <c r="I2359" s="209">
        <v>1624500</v>
      </c>
      <c r="J2359" s="434">
        <f t="shared" si="39"/>
        <v>19699708</v>
      </c>
      <c r="K2359" s="212" t="s">
        <v>3267</v>
      </c>
    </row>
    <row r="2360" spans="1:242" hidden="1" x14ac:dyDescent="0.25">
      <c r="B2360" s="266">
        <v>653</v>
      </c>
      <c r="C2360" s="207">
        <v>44195</v>
      </c>
      <c r="D2360" s="206" t="s">
        <v>4653</v>
      </c>
      <c r="E2360" s="206"/>
      <c r="F2360" s="206" t="s">
        <v>4679</v>
      </c>
      <c r="G2360" s="208" t="s">
        <v>2891</v>
      </c>
      <c r="H2360" s="313"/>
      <c r="I2360" s="209">
        <v>8210000</v>
      </c>
      <c r="J2360" s="434">
        <f t="shared" si="39"/>
        <v>11489708</v>
      </c>
      <c r="K2360" s="212" t="s">
        <v>3267</v>
      </c>
    </row>
    <row r="2361" spans="1:242" hidden="1" x14ac:dyDescent="0.25">
      <c r="B2361" s="266">
        <v>654</v>
      </c>
      <c r="C2361" s="207">
        <v>44195</v>
      </c>
      <c r="D2361" s="206" t="s">
        <v>4654</v>
      </c>
      <c r="E2361" s="206"/>
      <c r="F2361" s="206" t="s">
        <v>4680</v>
      </c>
      <c r="G2361" s="208" t="s">
        <v>2891</v>
      </c>
      <c r="H2361" s="313"/>
      <c r="I2361" s="209">
        <v>2210630</v>
      </c>
      <c r="J2361" s="434">
        <f t="shared" si="39"/>
        <v>9279078</v>
      </c>
      <c r="K2361" s="212" t="s">
        <v>3267</v>
      </c>
    </row>
    <row r="2362" spans="1:242" hidden="1" x14ac:dyDescent="0.25">
      <c r="B2362" s="266">
        <v>655</v>
      </c>
      <c r="C2362" s="207">
        <v>44195</v>
      </c>
      <c r="D2362" s="206" t="s">
        <v>4655</v>
      </c>
      <c r="E2362" s="206" t="s">
        <v>4681</v>
      </c>
      <c r="F2362" s="206"/>
      <c r="G2362" s="208" t="s">
        <v>559</v>
      </c>
      <c r="H2362" s="285"/>
      <c r="I2362" s="587">
        <v>300000</v>
      </c>
      <c r="J2362" s="434">
        <f t="shared" si="39"/>
        <v>8979078</v>
      </c>
      <c r="K2362" s="212" t="s">
        <v>4810</v>
      </c>
    </row>
    <row r="2363" spans="1:242" hidden="1" x14ac:dyDescent="0.25">
      <c r="B2363" s="266">
        <v>656</v>
      </c>
      <c r="C2363" s="207">
        <v>44195</v>
      </c>
      <c r="D2363" s="206" t="s">
        <v>4573</v>
      </c>
      <c r="E2363" s="206" t="s">
        <v>4682</v>
      </c>
      <c r="F2363" s="206" t="s">
        <v>4683</v>
      </c>
      <c r="G2363" s="208" t="s">
        <v>681</v>
      </c>
      <c r="H2363" s="313"/>
      <c r="I2363" s="209">
        <v>256000</v>
      </c>
      <c r="J2363" s="434">
        <f t="shared" si="39"/>
        <v>8723078</v>
      </c>
      <c r="K2363" s="212" t="s">
        <v>4695</v>
      </c>
    </row>
    <row r="2364" spans="1:242" hidden="1" x14ac:dyDescent="0.25">
      <c r="B2364" s="266">
        <v>657</v>
      </c>
      <c r="C2364" s="207">
        <v>44196</v>
      </c>
      <c r="D2364" s="206" t="s">
        <v>4656</v>
      </c>
      <c r="E2364" s="206" t="s">
        <v>4684</v>
      </c>
      <c r="F2364" s="206"/>
      <c r="G2364" s="208" t="s">
        <v>561</v>
      </c>
      <c r="H2364" s="285"/>
      <c r="I2364" s="475">
        <v>480000</v>
      </c>
      <c r="J2364" s="434">
        <f t="shared" si="39"/>
        <v>8243078</v>
      </c>
      <c r="K2364" s="212" t="s">
        <v>4753</v>
      </c>
    </row>
    <row r="2365" spans="1:242" hidden="1" x14ac:dyDescent="0.25">
      <c r="B2365" s="266">
        <v>658</v>
      </c>
      <c r="C2365" s="207">
        <v>44196</v>
      </c>
      <c r="D2365" s="206" t="s">
        <v>4668</v>
      </c>
      <c r="E2365" s="206"/>
      <c r="F2365" s="206"/>
      <c r="G2365" s="208" t="s">
        <v>681</v>
      </c>
      <c r="H2365" s="313">
        <v>256000</v>
      </c>
      <c r="I2365" s="209"/>
      <c r="J2365" s="434">
        <f t="shared" si="39"/>
        <v>8499078</v>
      </c>
      <c r="K2365" s="212" t="s">
        <v>4692</v>
      </c>
    </row>
    <row r="2366" spans="1:242" hidden="1" x14ac:dyDescent="0.25">
      <c r="B2366" s="266">
        <v>659</v>
      </c>
      <c r="C2366" s="207">
        <v>44196</v>
      </c>
      <c r="D2366" s="206" t="s">
        <v>4248</v>
      </c>
      <c r="E2366" s="206"/>
      <c r="F2366" s="206" t="s">
        <v>4683</v>
      </c>
      <c r="G2366" s="208" t="s">
        <v>681</v>
      </c>
      <c r="H2366" s="285"/>
      <c r="I2366" s="209">
        <v>256000</v>
      </c>
      <c r="J2366" s="434">
        <f t="shared" si="39"/>
        <v>8243078</v>
      </c>
      <c r="K2366" s="212" t="s">
        <v>3267</v>
      </c>
    </row>
    <row r="2367" spans="1:242" hidden="1" x14ac:dyDescent="0.25">
      <c r="B2367" s="266">
        <v>660</v>
      </c>
      <c r="C2367" s="207">
        <v>44196</v>
      </c>
      <c r="D2367" s="206" t="s">
        <v>4657</v>
      </c>
      <c r="E2367" s="206"/>
      <c r="F2367" s="206" t="s">
        <v>4685</v>
      </c>
      <c r="G2367" s="208" t="s">
        <v>787</v>
      </c>
      <c r="H2367" s="285"/>
      <c r="I2367" s="209">
        <v>331977</v>
      </c>
      <c r="J2367" s="434">
        <f t="shared" si="39"/>
        <v>7911101</v>
      </c>
      <c r="K2367" s="212" t="s">
        <v>3267</v>
      </c>
    </row>
    <row r="2368" spans="1:242" hidden="1" x14ac:dyDescent="0.25">
      <c r="B2368" s="266">
        <v>661</v>
      </c>
      <c r="C2368" s="207">
        <v>44196</v>
      </c>
      <c r="D2368" s="206" t="s">
        <v>4658</v>
      </c>
      <c r="E2368" s="206"/>
      <c r="F2368" s="206" t="s">
        <v>4686</v>
      </c>
      <c r="G2368" s="208" t="s">
        <v>1885</v>
      </c>
      <c r="H2368" s="285"/>
      <c r="I2368" s="209">
        <v>76000</v>
      </c>
      <c r="J2368" s="434">
        <f t="shared" si="39"/>
        <v>7835101</v>
      </c>
      <c r="K2368" s="212" t="s">
        <v>3267</v>
      </c>
    </row>
    <row r="2369" spans="1:242" hidden="1" x14ac:dyDescent="0.25">
      <c r="B2369" s="266">
        <v>662</v>
      </c>
      <c r="C2369" s="207">
        <v>44196</v>
      </c>
      <c r="D2369" s="206" t="s">
        <v>4659</v>
      </c>
      <c r="E2369" s="206"/>
      <c r="F2369" s="206" t="s">
        <v>4687</v>
      </c>
      <c r="G2369" s="208" t="s">
        <v>1885</v>
      </c>
      <c r="H2369" s="285"/>
      <c r="I2369" s="209">
        <v>86200</v>
      </c>
      <c r="J2369" s="434">
        <f t="shared" si="39"/>
        <v>7748901</v>
      </c>
      <c r="K2369" s="212" t="s">
        <v>3267</v>
      </c>
    </row>
    <row r="2370" spans="1:242" hidden="1" x14ac:dyDescent="0.25">
      <c r="B2370" s="266">
        <v>663</v>
      </c>
      <c r="C2370" s="207">
        <v>44196</v>
      </c>
      <c r="D2370" s="206" t="s">
        <v>4660</v>
      </c>
      <c r="E2370" s="206"/>
      <c r="F2370" s="206" t="s">
        <v>4688</v>
      </c>
      <c r="G2370" s="208" t="s">
        <v>1885</v>
      </c>
      <c r="H2370" s="285"/>
      <c r="I2370" s="209">
        <v>39200</v>
      </c>
      <c r="J2370" s="434">
        <f t="shared" si="39"/>
        <v>7709701</v>
      </c>
      <c r="K2370" s="212" t="s">
        <v>3267</v>
      </c>
    </row>
    <row r="2371" spans="1:242" hidden="1" x14ac:dyDescent="0.25">
      <c r="B2371" s="266">
        <v>664</v>
      </c>
      <c r="C2371" s="207">
        <v>44196</v>
      </c>
      <c r="D2371" s="206" t="s">
        <v>4661</v>
      </c>
      <c r="E2371" s="206"/>
      <c r="F2371" s="206" t="s">
        <v>4689</v>
      </c>
      <c r="G2371" s="208" t="s">
        <v>1885</v>
      </c>
      <c r="H2371" s="285"/>
      <c r="I2371" s="209">
        <v>89200</v>
      </c>
      <c r="J2371" s="434">
        <f t="shared" si="39"/>
        <v>7620501</v>
      </c>
      <c r="K2371" s="212" t="s">
        <v>3267</v>
      </c>
    </row>
    <row r="2372" spans="1:242" hidden="1" x14ac:dyDescent="0.25">
      <c r="B2372" s="266">
        <v>665</v>
      </c>
      <c r="C2372" s="207">
        <v>44200</v>
      </c>
      <c r="D2372" s="206" t="s">
        <v>4469</v>
      </c>
      <c r="E2372" s="206" t="s">
        <v>4707</v>
      </c>
      <c r="F2372" s="206"/>
      <c r="G2372" s="208" t="s">
        <v>1885</v>
      </c>
      <c r="H2372" s="285"/>
      <c r="I2372" s="209">
        <v>450000</v>
      </c>
      <c r="J2372" s="434">
        <f t="shared" si="39"/>
        <v>7170501</v>
      </c>
      <c r="K2372" s="212" t="s">
        <v>4727</v>
      </c>
    </row>
    <row r="2373" spans="1:242" s="566" customFormat="1" hidden="1" x14ac:dyDescent="0.25">
      <c r="A2373" s="488"/>
      <c r="B2373" s="266">
        <v>666</v>
      </c>
      <c r="C2373" s="207">
        <v>44200</v>
      </c>
      <c r="D2373" s="429" t="s">
        <v>4696</v>
      </c>
      <c r="E2373" s="429"/>
      <c r="F2373" s="429"/>
      <c r="G2373" s="430"/>
      <c r="H2373" s="427">
        <v>16599499</v>
      </c>
      <c r="I2373" s="581"/>
      <c r="J2373" s="434">
        <f t="shared" si="39"/>
        <v>23770000</v>
      </c>
      <c r="K2373" s="446" t="s">
        <v>3695</v>
      </c>
      <c r="L2373" s="530"/>
      <c r="M2373" s="488"/>
      <c r="N2373" s="530"/>
      <c r="O2373" s="530"/>
      <c r="P2373" s="530"/>
      <c r="Q2373" s="530"/>
      <c r="R2373" s="530"/>
      <c r="S2373" s="530"/>
      <c r="T2373" s="530"/>
      <c r="U2373" s="530"/>
      <c r="V2373" s="530"/>
      <c r="W2373" s="530"/>
      <c r="X2373" s="530"/>
      <c r="Y2373" s="530"/>
      <c r="Z2373" s="530"/>
      <c r="AA2373" s="530"/>
      <c r="AB2373" s="530"/>
      <c r="AC2373" s="530"/>
      <c r="AD2373" s="530"/>
      <c r="AE2373" s="530"/>
      <c r="AF2373" s="530"/>
      <c r="AG2373" s="530"/>
      <c r="AH2373" s="530"/>
      <c r="AI2373" s="530"/>
      <c r="AJ2373" s="488"/>
      <c r="AK2373" s="488"/>
      <c r="AL2373" s="488"/>
      <c r="AM2373" s="488"/>
      <c r="AN2373" s="488"/>
      <c r="AO2373" s="488"/>
      <c r="AP2373" s="488"/>
      <c r="AQ2373" s="488"/>
      <c r="AR2373" s="488"/>
      <c r="AS2373" s="488"/>
      <c r="AT2373" s="488"/>
      <c r="AU2373" s="488"/>
      <c r="AV2373" s="488"/>
      <c r="AW2373" s="488"/>
      <c r="AX2373" s="488"/>
      <c r="AY2373" s="488"/>
      <c r="AZ2373" s="488"/>
      <c r="BA2373" s="488"/>
      <c r="BB2373" s="488"/>
      <c r="BC2373" s="488"/>
      <c r="BD2373" s="488"/>
      <c r="BE2373" s="488"/>
      <c r="BF2373" s="488"/>
      <c r="BG2373" s="488"/>
      <c r="BH2373" s="488"/>
      <c r="BI2373" s="488"/>
      <c r="BJ2373" s="488"/>
      <c r="BK2373" s="488"/>
      <c r="BL2373" s="488"/>
      <c r="BM2373" s="488"/>
      <c r="BN2373" s="488"/>
      <c r="BO2373" s="488"/>
      <c r="BP2373" s="488"/>
      <c r="BQ2373" s="488"/>
      <c r="BR2373" s="488"/>
      <c r="BS2373" s="488"/>
      <c r="BT2373" s="488"/>
      <c r="BU2373" s="488"/>
      <c r="BV2373" s="488"/>
      <c r="BW2373" s="488"/>
      <c r="BX2373" s="488"/>
      <c r="BY2373" s="488"/>
      <c r="BZ2373" s="488"/>
      <c r="CA2373" s="488"/>
      <c r="CB2373" s="488"/>
      <c r="CC2373" s="488"/>
      <c r="CD2373" s="488"/>
      <c r="CE2373" s="488"/>
      <c r="CF2373" s="488"/>
      <c r="CG2373" s="488"/>
      <c r="CH2373" s="488"/>
      <c r="CI2373" s="488"/>
      <c r="CJ2373" s="488"/>
      <c r="CK2373" s="488"/>
      <c r="CL2373" s="488"/>
      <c r="CM2373" s="488"/>
      <c r="CN2373" s="488"/>
      <c r="CO2373" s="488"/>
      <c r="CP2373" s="488"/>
      <c r="CQ2373" s="488"/>
      <c r="CR2373" s="488"/>
      <c r="CS2373" s="488"/>
      <c r="CT2373" s="488"/>
      <c r="CU2373" s="488"/>
      <c r="CV2373" s="488"/>
      <c r="CW2373" s="488"/>
      <c r="CX2373" s="488"/>
      <c r="CY2373" s="488"/>
      <c r="CZ2373" s="488"/>
      <c r="DA2373" s="488"/>
      <c r="DB2373" s="488"/>
      <c r="DC2373" s="488"/>
      <c r="DD2373" s="488"/>
      <c r="DE2373" s="488"/>
      <c r="DF2373" s="488"/>
      <c r="DG2373" s="488"/>
      <c r="DH2373" s="488"/>
      <c r="DI2373" s="488"/>
      <c r="DJ2373" s="488"/>
      <c r="DK2373" s="488"/>
      <c r="DL2373" s="488"/>
      <c r="DM2373" s="488"/>
      <c r="DN2373" s="488"/>
      <c r="DO2373" s="488"/>
      <c r="DP2373" s="488"/>
      <c r="DQ2373" s="488"/>
      <c r="DR2373" s="488"/>
      <c r="DS2373" s="488"/>
      <c r="DT2373" s="488"/>
      <c r="DU2373" s="488"/>
      <c r="DV2373" s="488"/>
      <c r="DW2373" s="488"/>
      <c r="DX2373" s="488"/>
      <c r="DY2373" s="488"/>
      <c r="DZ2373" s="488"/>
      <c r="EA2373" s="488"/>
      <c r="EB2373" s="488"/>
      <c r="EC2373" s="488"/>
      <c r="ED2373" s="488"/>
      <c r="EE2373" s="488"/>
      <c r="EF2373" s="488"/>
      <c r="EG2373" s="488"/>
      <c r="EH2373" s="488"/>
      <c r="EI2373" s="488"/>
      <c r="EJ2373" s="488"/>
      <c r="EK2373" s="488"/>
      <c r="EL2373" s="488"/>
      <c r="EM2373" s="488"/>
      <c r="EN2373" s="488"/>
      <c r="EO2373" s="488"/>
      <c r="EP2373" s="488"/>
      <c r="EQ2373" s="488"/>
      <c r="ER2373" s="488"/>
      <c r="ES2373" s="488"/>
      <c r="ET2373" s="488"/>
      <c r="EU2373" s="488"/>
      <c r="EV2373" s="488"/>
      <c r="EW2373" s="488"/>
      <c r="EX2373" s="488"/>
      <c r="EY2373" s="488"/>
      <c r="EZ2373" s="488"/>
      <c r="FA2373" s="488"/>
      <c r="FB2373" s="488"/>
      <c r="FC2373" s="488"/>
      <c r="FD2373" s="488"/>
      <c r="FE2373" s="488"/>
      <c r="FF2373" s="488"/>
      <c r="FG2373" s="488"/>
      <c r="FH2373" s="488"/>
      <c r="FI2373" s="488"/>
      <c r="FJ2373" s="488"/>
      <c r="FK2373" s="488"/>
      <c r="FL2373" s="488"/>
      <c r="FM2373" s="488"/>
      <c r="FN2373" s="488"/>
      <c r="FO2373" s="488"/>
      <c r="FP2373" s="488"/>
      <c r="FQ2373" s="488"/>
      <c r="FR2373" s="488"/>
      <c r="FS2373" s="488"/>
      <c r="FT2373" s="488"/>
      <c r="FU2373" s="488"/>
      <c r="FV2373" s="488"/>
      <c r="FW2373" s="488"/>
      <c r="FX2373" s="488"/>
      <c r="FY2373" s="488"/>
      <c r="FZ2373" s="488"/>
      <c r="GA2373" s="488"/>
      <c r="GB2373" s="488"/>
      <c r="GC2373" s="488"/>
      <c r="GD2373" s="488"/>
      <c r="GE2373" s="488"/>
      <c r="GF2373" s="488"/>
      <c r="GG2373" s="488"/>
      <c r="GH2373" s="488"/>
      <c r="GI2373" s="488"/>
      <c r="GJ2373" s="488"/>
      <c r="GK2373" s="488"/>
      <c r="GL2373" s="488"/>
      <c r="GM2373" s="488"/>
      <c r="GN2373" s="488"/>
      <c r="GO2373" s="488"/>
      <c r="GP2373" s="488"/>
      <c r="GQ2373" s="488"/>
      <c r="GR2373" s="488"/>
      <c r="GS2373" s="488"/>
      <c r="GT2373" s="488"/>
      <c r="GU2373" s="488"/>
      <c r="GV2373" s="488"/>
      <c r="GW2373" s="488"/>
      <c r="GX2373" s="488"/>
      <c r="GY2373" s="488"/>
      <c r="GZ2373" s="488"/>
      <c r="HA2373" s="488"/>
      <c r="HB2373" s="488"/>
      <c r="HC2373" s="488"/>
      <c r="HD2373" s="488"/>
      <c r="HE2373" s="488"/>
      <c r="HF2373" s="488"/>
      <c r="HG2373" s="488"/>
      <c r="HH2373" s="488"/>
      <c r="HI2373" s="488"/>
      <c r="HJ2373" s="488"/>
      <c r="HK2373" s="488"/>
      <c r="HL2373" s="488"/>
      <c r="HM2373" s="488"/>
      <c r="HN2373" s="488"/>
      <c r="HO2373" s="488"/>
      <c r="HP2373" s="488"/>
      <c r="HQ2373" s="488"/>
      <c r="HR2373" s="488"/>
      <c r="HS2373" s="488"/>
      <c r="HT2373" s="488"/>
      <c r="HU2373" s="488"/>
      <c r="HV2373" s="488"/>
      <c r="HW2373" s="488"/>
      <c r="HX2373" s="488"/>
      <c r="HY2373" s="488"/>
      <c r="HZ2373" s="488"/>
      <c r="IA2373" s="488"/>
      <c r="IB2373" s="488"/>
      <c r="IC2373" s="488"/>
      <c r="ID2373" s="488"/>
      <c r="IE2373" s="488"/>
      <c r="IF2373" s="488"/>
      <c r="IG2373" s="488"/>
      <c r="IH2373" s="488"/>
    </row>
    <row r="2374" spans="1:242" hidden="1" x14ac:dyDescent="0.25">
      <c r="B2374" s="266">
        <v>667</v>
      </c>
      <c r="C2374" s="207">
        <v>44200</v>
      </c>
      <c r="D2374" s="206" t="s">
        <v>4697</v>
      </c>
      <c r="E2374" s="206" t="s">
        <v>4708</v>
      </c>
      <c r="F2374" s="206"/>
      <c r="G2374" s="208" t="s">
        <v>787</v>
      </c>
      <c r="H2374" s="285"/>
      <c r="I2374" s="209">
        <v>1000000</v>
      </c>
      <c r="J2374" s="434">
        <f t="shared" si="39"/>
        <v>22770000</v>
      </c>
      <c r="K2374" s="212" t="s">
        <v>4728</v>
      </c>
    </row>
    <row r="2375" spans="1:242" hidden="1" x14ac:dyDescent="0.25">
      <c r="B2375" s="266">
        <v>668</v>
      </c>
      <c r="C2375" s="207">
        <v>44201</v>
      </c>
      <c r="D2375" s="206" t="s">
        <v>4705</v>
      </c>
      <c r="E2375" s="206"/>
      <c r="F2375" s="206" t="s">
        <v>4734</v>
      </c>
      <c r="G2375" s="208" t="s">
        <v>2991</v>
      </c>
      <c r="H2375" s="285"/>
      <c r="I2375" s="209">
        <v>60000</v>
      </c>
      <c r="J2375" s="434">
        <f t="shared" si="39"/>
        <v>22710000</v>
      </c>
      <c r="K2375" s="212" t="s">
        <v>3267</v>
      </c>
    </row>
    <row r="2376" spans="1:242" hidden="1" x14ac:dyDescent="0.25">
      <c r="B2376" s="266">
        <v>669</v>
      </c>
      <c r="C2376" s="207">
        <v>44201</v>
      </c>
      <c r="D2376" s="206" t="s">
        <v>4698</v>
      </c>
      <c r="E2376" s="206" t="s">
        <v>4709</v>
      </c>
      <c r="F2376" s="206"/>
      <c r="G2376" s="208" t="s">
        <v>2875</v>
      </c>
      <c r="H2376" s="285"/>
      <c r="I2376" s="475">
        <v>1845000</v>
      </c>
      <c r="J2376" s="434">
        <f t="shared" si="39"/>
        <v>20865000</v>
      </c>
      <c r="K2376" s="212" t="s">
        <v>4811</v>
      </c>
    </row>
    <row r="2377" spans="1:242" hidden="1" x14ac:dyDescent="0.25">
      <c r="B2377" s="266">
        <v>670</v>
      </c>
      <c r="C2377" s="207">
        <v>44201</v>
      </c>
      <c r="D2377" s="206" t="s">
        <v>4699</v>
      </c>
      <c r="E2377" s="206" t="s">
        <v>4710</v>
      </c>
      <c r="F2377" s="206"/>
      <c r="G2377" s="208" t="s">
        <v>1885</v>
      </c>
      <c r="H2377" s="285"/>
      <c r="I2377" s="209">
        <v>1200000</v>
      </c>
      <c r="J2377" s="434">
        <f t="shared" si="39"/>
        <v>19665000</v>
      </c>
      <c r="K2377" s="212" t="s">
        <v>4729</v>
      </c>
    </row>
    <row r="2378" spans="1:242" hidden="1" x14ac:dyDescent="0.25">
      <c r="B2378" s="266">
        <v>671</v>
      </c>
      <c r="C2378" s="207">
        <v>44202</v>
      </c>
      <c r="D2378" s="206" t="s">
        <v>4706</v>
      </c>
      <c r="E2378" s="206"/>
      <c r="F2378" s="206" t="s">
        <v>4735</v>
      </c>
      <c r="G2378" s="208" t="s">
        <v>3135</v>
      </c>
      <c r="H2378" s="285"/>
      <c r="I2378" s="209">
        <v>392000</v>
      </c>
      <c r="J2378" s="434">
        <f t="shared" ref="J2378:J2397" si="40">J2377+H2378-I2378</f>
        <v>19273000</v>
      </c>
      <c r="K2378" s="212" t="s">
        <v>3267</v>
      </c>
    </row>
    <row r="2379" spans="1:242" hidden="1" x14ac:dyDescent="0.25">
      <c r="B2379" s="266">
        <v>672</v>
      </c>
      <c r="C2379" s="207">
        <v>44202</v>
      </c>
      <c r="D2379" s="206" t="s">
        <v>4712</v>
      </c>
      <c r="E2379" s="206"/>
      <c r="F2379" s="206"/>
      <c r="G2379" s="208" t="s">
        <v>1885</v>
      </c>
      <c r="H2379" s="285">
        <v>450000</v>
      </c>
      <c r="I2379" s="209"/>
      <c r="J2379" s="434">
        <f t="shared" si="40"/>
        <v>19723000</v>
      </c>
      <c r="K2379" s="212" t="s">
        <v>4730</v>
      </c>
    </row>
    <row r="2380" spans="1:242" hidden="1" x14ac:dyDescent="0.25">
      <c r="B2380" s="266">
        <v>673</v>
      </c>
      <c r="C2380" s="207">
        <v>44202</v>
      </c>
      <c r="D2380" s="206" t="s">
        <v>4711</v>
      </c>
      <c r="E2380" s="206"/>
      <c r="F2380" s="206" t="s">
        <v>4736</v>
      </c>
      <c r="G2380" s="208" t="s">
        <v>1885</v>
      </c>
      <c r="H2380" s="285"/>
      <c r="I2380" s="210">
        <v>420000</v>
      </c>
      <c r="J2380" s="434">
        <f t="shared" si="40"/>
        <v>19303000</v>
      </c>
      <c r="K2380" s="212" t="s">
        <v>3267</v>
      </c>
    </row>
    <row r="2381" spans="1:242" hidden="1" x14ac:dyDescent="0.25">
      <c r="B2381" s="266">
        <v>674</v>
      </c>
      <c r="C2381" s="207">
        <v>44202</v>
      </c>
      <c r="D2381" s="206" t="s">
        <v>4713</v>
      </c>
      <c r="E2381" s="206"/>
      <c r="F2381" s="206"/>
      <c r="G2381" s="208" t="s">
        <v>1885</v>
      </c>
      <c r="H2381" s="313">
        <v>1200000</v>
      </c>
      <c r="I2381" s="210"/>
      <c r="J2381" s="434">
        <f t="shared" si="40"/>
        <v>20503000</v>
      </c>
      <c r="K2381" s="212" t="s">
        <v>4731</v>
      </c>
    </row>
    <row r="2382" spans="1:242" hidden="1" x14ac:dyDescent="0.25">
      <c r="B2382" s="266">
        <v>675</v>
      </c>
      <c r="C2382" s="207">
        <v>44202</v>
      </c>
      <c r="D2382" s="206" t="s">
        <v>4714</v>
      </c>
      <c r="E2382" s="206"/>
      <c r="F2382" s="206" t="s">
        <v>4737</v>
      </c>
      <c r="G2382" s="208" t="s">
        <v>1885</v>
      </c>
      <c r="H2382" s="285"/>
      <c r="I2382" s="210">
        <v>1200000</v>
      </c>
      <c r="J2382" s="434">
        <f t="shared" si="40"/>
        <v>19303000</v>
      </c>
      <c r="K2382" s="212" t="s">
        <v>3267</v>
      </c>
    </row>
    <row r="2383" spans="1:242" hidden="1" x14ac:dyDescent="0.25">
      <c r="B2383" s="266">
        <v>676</v>
      </c>
      <c r="C2383" s="207">
        <v>44202</v>
      </c>
      <c r="D2383" s="206" t="s">
        <v>4700</v>
      </c>
      <c r="E2383" s="206"/>
      <c r="F2383" s="206" t="s">
        <v>4738</v>
      </c>
      <c r="G2383" s="208" t="s">
        <v>3138</v>
      </c>
      <c r="H2383" s="285"/>
      <c r="I2383" s="210">
        <v>452000</v>
      </c>
      <c r="J2383" s="434">
        <f t="shared" si="40"/>
        <v>18851000</v>
      </c>
      <c r="K2383" s="212" t="s">
        <v>3267</v>
      </c>
    </row>
    <row r="2384" spans="1:242" hidden="1" x14ac:dyDescent="0.25">
      <c r="B2384" s="266">
        <v>677</v>
      </c>
      <c r="C2384" s="207">
        <v>44202</v>
      </c>
      <c r="D2384" s="206" t="s">
        <v>4701</v>
      </c>
      <c r="E2384" s="206"/>
      <c r="F2384" s="206" t="s">
        <v>4739</v>
      </c>
      <c r="G2384" s="208" t="s">
        <v>3138</v>
      </c>
      <c r="H2384" s="285"/>
      <c r="I2384" s="210">
        <v>989000</v>
      </c>
      <c r="J2384" s="434">
        <f t="shared" si="40"/>
        <v>17862000</v>
      </c>
      <c r="K2384" s="212" t="s">
        <v>3267</v>
      </c>
    </row>
    <row r="2385" spans="1:242" hidden="1" x14ac:dyDescent="0.25">
      <c r="B2385" s="266">
        <v>678</v>
      </c>
      <c r="C2385" s="207">
        <v>44203</v>
      </c>
      <c r="D2385" s="206" t="s">
        <v>4702</v>
      </c>
      <c r="E2385" s="206"/>
      <c r="F2385" s="206" t="s">
        <v>4740</v>
      </c>
      <c r="G2385" s="208" t="s">
        <v>2320</v>
      </c>
      <c r="H2385" s="285"/>
      <c r="I2385" s="210">
        <v>72000</v>
      </c>
      <c r="J2385" s="434">
        <f t="shared" si="40"/>
        <v>17790000</v>
      </c>
      <c r="K2385" s="212" t="s">
        <v>3267</v>
      </c>
    </row>
    <row r="2386" spans="1:242" hidden="1" x14ac:dyDescent="0.25">
      <c r="B2386" s="266">
        <v>679</v>
      </c>
      <c r="C2386" s="207">
        <v>44203</v>
      </c>
      <c r="D2386" s="206" t="s">
        <v>4703</v>
      </c>
      <c r="E2386" s="206"/>
      <c r="F2386" s="206" t="s">
        <v>4741</v>
      </c>
      <c r="G2386" s="208" t="s">
        <v>2320</v>
      </c>
      <c r="H2386" s="285"/>
      <c r="I2386" s="210">
        <v>1620000</v>
      </c>
      <c r="J2386" s="434">
        <f t="shared" si="40"/>
        <v>16170000</v>
      </c>
      <c r="K2386" s="212" t="s">
        <v>3267</v>
      </c>
    </row>
    <row r="2387" spans="1:242" hidden="1" x14ac:dyDescent="0.25">
      <c r="B2387" s="266">
        <v>680</v>
      </c>
      <c r="C2387" s="207">
        <v>44203</v>
      </c>
      <c r="D2387" s="206" t="s">
        <v>4704</v>
      </c>
      <c r="E2387" s="206"/>
      <c r="F2387" s="206" t="s">
        <v>4742</v>
      </c>
      <c r="G2387" s="208" t="s">
        <v>2320</v>
      </c>
      <c r="H2387" s="285"/>
      <c r="I2387" s="210">
        <v>341000</v>
      </c>
      <c r="J2387" s="434">
        <f t="shared" si="40"/>
        <v>15829000</v>
      </c>
      <c r="K2387" s="212" t="s">
        <v>3267</v>
      </c>
    </row>
    <row r="2388" spans="1:242" hidden="1" x14ac:dyDescent="0.25">
      <c r="B2388" s="266">
        <v>681</v>
      </c>
      <c r="C2388" s="207">
        <v>44204</v>
      </c>
      <c r="D2388" s="206" t="s">
        <v>4716</v>
      </c>
      <c r="E2388" s="206"/>
      <c r="F2388" s="206" t="s">
        <v>4743</v>
      </c>
      <c r="G2388" s="208" t="s">
        <v>1885</v>
      </c>
      <c r="H2388" s="285"/>
      <c r="I2388" s="210">
        <v>106100</v>
      </c>
      <c r="J2388" s="434">
        <f t="shared" si="40"/>
        <v>15722900</v>
      </c>
      <c r="K2388" s="212" t="s">
        <v>3267</v>
      </c>
    </row>
    <row r="2389" spans="1:242" hidden="1" x14ac:dyDescent="0.25">
      <c r="B2389" s="266">
        <v>682</v>
      </c>
      <c r="C2389" s="207">
        <v>44204</v>
      </c>
      <c r="D2389" s="206" t="s">
        <v>4715</v>
      </c>
      <c r="E2389" s="206"/>
      <c r="F2389" s="206" t="s">
        <v>4744</v>
      </c>
      <c r="G2389" s="208" t="s">
        <v>1885</v>
      </c>
      <c r="H2389" s="285"/>
      <c r="I2389" s="210">
        <v>55600</v>
      </c>
      <c r="J2389" s="434">
        <f t="shared" si="40"/>
        <v>15667300</v>
      </c>
      <c r="K2389" s="212" t="s">
        <v>3267</v>
      </c>
    </row>
    <row r="2390" spans="1:242" hidden="1" x14ac:dyDescent="0.25">
      <c r="B2390" s="266">
        <v>683</v>
      </c>
      <c r="C2390" s="207">
        <v>44204</v>
      </c>
      <c r="D2390" s="206" t="s">
        <v>4717</v>
      </c>
      <c r="E2390" s="206"/>
      <c r="F2390" s="206" t="s">
        <v>4745</v>
      </c>
      <c r="G2390" s="208" t="s">
        <v>1885</v>
      </c>
      <c r="H2390" s="285"/>
      <c r="I2390" s="210">
        <v>8700</v>
      </c>
      <c r="J2390" s="434">
        <f t="shared" si="40"/>
        <v>15658600</v>
      </c>
      <c r="K2390" s="212" t="s">
        <v>3267</v>
      </c>
    </row>
    <row r="2391" spans="1:242" hidden="1" x14ac:dyDescent="0.25">
      <c r="B2391" s="266">
        <v>684</v>
      </c>
      <c r="C2391" s="207">
        <v>44204</v>
      </c>
      <c r="D2391" s="206" t="s">
        <v>4718</v>
      </c>
      <c r="E2391" s="206"/>
      <c r="F2391" s="206" t="s">
        <v>4746</v>
      </c>
      <c r="G2391" s="208" t="s">
        <v>1885</v>
      </c>
      <c r="H2391" s="285"/>
      <c r="I2391" s="210">
        <v>75600</v>
      </c>
      <c r="J2391" s="434">
        <f t="shared" si="40"/>
        <v>15583000</v>
      </c>
      <c r="K2391" s="212" t="s">
        <v>3267</v>
      </c>
    </row>
    <row r="2392" spans="1:242" hidden="1" x14ac:dyDescent="0.25">
      <c r="B2392" s="266">
        <v>685</v>
      </c>
      <c r="C2392" s="207">
        <v>44204</v>
      </c>
      <c r="D2392" s="206" t="s">
        <v>4719</v>
      </c>
      <c r="E2392" s="206"/>
      <c r="F2392" s="206" t="s">
        <v>4747</v>
      </c>
      <c r="G2392" s="208" t="s">
        <v>1885</v>
      </c>
      <c r="H2392" s="285"/>
      <c r="I2392" s="210">
        <v>118200</v>
      </c>
      <c r="J2392" s="434">
        <f t="shared" si="40"/>
        <v>15464800</v>
      </c>
      <c r="K2392" s="212" t="s">
        <v>3267</v>
      </c>
    </row>
    <row r="2393" spans="1:242" hidden="1" x14ac:dyDescent="0.25">
      <c r="B2393" s="266">
        <v>686</v>
      </c>
      <c r="C2393" s="207">
        <v>44204</v>
      </c>
      <c r="D2393" s="206" t="s">
        <v>4726</v>
      </c>
      <c r="E2393" s="206" t="s">
        <v>4748</v>
      </c>
      <c r="F2393" s="206" t="s">
        <v>4935</v>
      </c>
      <c r="G2393" s="208" t="s">
        <v>561</v>
      </c>
      <c r="H2393" s="313"/>
      <c r="I2393" s="587">
        <v>600000</v>
      </c>
      <c r="J2393" s="434">
        <f t="shared" si="40"/>
        <v>14864800</v>
      </c>
      <c r="K2393" s="440" t="s">
        <v>4939</v>
      </c>
    </row>
    <row r="2394" spans="1:242" hidden="1" x14ac:dyDescent="0.25">
      <c r="B2394" s="266">
        <v>687</v>
      </c>
      <c r="C2394" s="207">
        <v>44205</v>
      </c>
      <c r="D2394" s="206" t="s">
        <v>4720</v>
      </c>
      <c r="E2394" s="206"/>
      <c r="F2394" s="206"/>
      <c r="G2394" s="208" t="s">
        <v>561</v>
      </c>
      <c r="H2394" s="313">
        <v>480000</v>
      </c>
      <c r="I2394" s="210"/>
      <c r="J2394" s="434">
        <f t="shared" si="40"/>
        <v>15344800</v>
      </c>
      <c r="K2394" s="212" t="s">
        <v>4732</v>
      </c>
    </row>
    <row r="2395" spans="1:242" hidden="1" x14ac:dyDescent="0.25">
      <c r="B2395" s="266">
        <v>688</v>
      </c>
      <c r="C2395" s="207">
        <v>44205</v>
      </c>
      <c r="D2395" s="206" t="s">
        <v>4721</v>
      </c>
      <c r="E2395" s="206"/>
      <c r="F2395" s="206" t="s">
        <v>4749</v>
      </c>
      <c r="G2395" s="208" t="s">
        <v>561</v>
      </c>
      <c r="H2395" s="313"/>
      <c r="I2395" s="210">
        <v>422794</v>
      </c>
      <c r="J2395" s="434">
        <f t="shared" si="40"/>
        <v>14922006</v>
      </c>
      <c r="K2395" s="212" t="s">
        <v>3267</v>
      </c>
    </row>
    <row r="2396" spans="1:242" hidden="1" x14ac:dyDescent="0.25">
      <c r="B2396" s="266">
        <v>689</v>
      </c>
      <c r="C2396" s="207">
        <v>44205</v>
      </c>
      <c r="D2396" s="206" t="s">
        <v>4722</v>
      </c>
      <c r="E2396" s="206"/>
      <c r="F2396" s="206" t="s">
        <v>4750</v>
      </c>
      <c r="G2396" s="208" t="s">
        <v>651</v>
      </c>
      <c r="H2396" s="313"/>
      <c r="I2396" s="210">
        <v>150500</v>
      </c>
      <c r="J2396" s="434">
        <f t="shared" si="40"/>
        <v>14771506</v>
      </c>
      <c r="K2396" s="212" t="s">
        <v>3267</v>
      </c>
    </row>
    <row r="2397" spans="1:242" hidden="1" x14ac:dyDescent="0.25">
      <c r="B2397" s="266">
        <v>690</v>
      </c>
      <c r="C2397" s="207">
        <v>44205</v>
      </c>
      <c r="D2397" s="206" t="s">
        <v>4723</v>
      </c>
      <c r="E2397" s="206"/>
      <c r="F2397" s="206" t="s">
        <v>4751</v>
      </c>
      <c r="G2397" s="208" t="s">
        <v>343</v>
      </c>
      <c r="H2397" s="313"/>
      <c r="I2397" s="210">
        <v>630000</v>
      </c>
      <c r="J2397" s="434">
        <f t="shared" si="40"/>
        <v>14141506</v>
      </c>
      <c r="K2397" s="212" t="s">
        <v>3267</v>
      </c>
    </row>
    <row r="2398" spans="1:242" hidden="1" x14ac:dyDescent="0.25">
      <c r="B2398" s="266">
        <v>691</v>
      </c>
      <c r="C2398" s="207">
        <v>44205</v>
      </c>
      <c r="D2398" s="206" t="s">
        <v>4724</v>
      </c>
      <c r="E2398" s="206"/>
      <c r="F2398" s="206"/>
      <c r="G2398" s="208" t="s">
        <v>787</v>
      </c>
      <c r="H2398" s="313">
        <v>1000000</v>
      </c>
      <c r="I2398" s="210"/>
      <c r="J2398" s="434">
        <f>J2397+H2398-I2398</f>
        <v>15141506</v>
      </c>
      <c r="K2398" s="212" t="s">
        <v>4733</v>
      </c>
    </row>
    <row r="2399" spans="1:242" hidden="1" x14ac:dyDescent="0.25">
      <c r="B2399" s="266">
        <v>692</v>
      </c>
      <c r="C2399" s="207">
        <v>44205</v>
      </c>
      <c r="D2399" s="206" t="s">
        <v>4725</v>
      </c>
      <c r="E2399" s="206"/>
      <c r="F2399" s="206" t="s">
        <v>4752</v>
      </c>
      <c r="G2399" s="208" t="s">
        <v>787</v>
      </c>
      <c r="H2399" s="313"/>
      <c r="I2399" s="210">
        <v>1378790</v>
      </c>
      <c r="J2399" s="434">
        <f t="shared" ref="J2399:J2462" si="41">J2398+H2399-I2399</f>
        <v>13762716</v>
      </c>
      <c r="K2399" s="212" t="s">
        <v>3267</v>
      </c>
    </row>
    <row r="2400" spans="1:242" s="566" customFormat="1" hidden="1" x14ac:dyDescent="0.25">
      <c r="A2400" s="488"/>
      <c r="B2400" s="491">
        <v>693</v>
      </c>
      <c r="C2400" s="428">
        <v>44207</v>
      </c>
      <c r="D2400" s="429" t="s">
        <v>4754</v>
      </c>
      <c r="E2400" s="429"/>
      <c r="F2400" s="429"/>
      <c r="G2400" s="430"/>
      <c r="H2400" s="427">
        <v>8492284</v>
      </c>
      <c r="I2400" s="431"/>
      <c r="J2400" s="444">
        <f t="shared" si="41"/>
        <v>22255000</v>
      </c>
      <c r="K2400" s="446" t="s">
        <v>3695</v>
      </c>
      <c r="L2400" s="530"/>
      <c r="M2400" s="488"/>
      <c r="N2400" s="530"/>
      <c r="O2400" s="530"/>
      <c r="P2400" s="530"/>
      <c r="Q2400" s="530"/>
      <c r="R2400" s="530"/>
      <c r="S2400" s="530"/>
      <c r="T2400" s="530"/>
      <c r="U2400" s="530"/>
      <c r="V2400" s="530"/>
      <c r="W2400" s="530"/>
      <c r="X2400" s="530"/>
      <c r="Y2400" s="530"/>
      <c r="Z2400" s="530"/>
      <c r="AA2400" s="530"/>
      <c r="AB2400" s="530"/>
      <c r="AC2400" s="530"/>
      <c r="AD2400" s="530"/>
      <c r="AE2400" s="530"/>
      <c r="AF2400" s="530"/>
      <c r="AG2400" s="530"/>
      <c r="AH2400" s="530"/>
      <c r="AI2400" s="530"/>
      <c r="AJ2400" s="488"/>
      <c r="AK2400" s="488"/>
      <c r="AL2400" s="488"/>
      <c r="AM2400" s="488"/>
      <c r="AN2400" s="488"/>
      <c r="AO2400" s="488"/>
      <c r="AP2400" s="488"/>
      <c r="AQ2400" s="488"/>
      <c r="AR2400" s="488"/>
      <c r="AS2400" s="488"/>
      <c r="AT2400" s="488"/>
      <c r="AU2400" s="488"/>
      <c r="AV2400" s="488"/>
      <c r="AW2400" s="488"/>
      <c r="AX2400" s="488"/>
      <c r="AY2400" s="488"/>
      <c r="AZ2400" s="488"/>
      <c r="BA2400" s="488"/>
      <c r="BB2400" s="488"/>
      <c r="BC2400" s="488"/>
      <c r="BD2400" s="488"/>
      <c r="BE2400" s="488"/>
      <c r="BF2400" s="488"/>
      <c r="BG2400" s="488"/>
      <c r="BH2400" s="488"/>
      <c r="BI2400" s="488"/>
      <c r="BJ2400" s="488"/>
      <c r="BK2400" s="488"/>
      <c r="BL2400" s="488"/>
      <c r="BM2400" s="488"/>
      <c r="BN2400" s="488"/>
      <c r="BO2400" s="488"/>
      <c r="BP2400" s="488"/>
      <c r="BQ2400" s="488"/>
      <c r="BR2400" s="488"/>
      <c r="BS2400" s="488"/>
      <c r="BT2400" s="488"/>
      <c r="BU2400" s="488"/>
      <c r="BV2400" s="488"/>
      <c r="BW2400" s="488"/>
      <c r="BX2400" s="488"/>
      <c r="BY2400" s="488"/>
      <c r="BZ2400" s="488"/>
      <c r="CA2400" s="488"/>
      <c r="CB2400" s="488"/>
      <c r="CC2400" s="488"/>
      <c r="CD2400" s="488"/>
      <c r="CE2400" s="488"/>
      <c r="CF2400" s="488"/>
      <c r="CG2400" s="488"/>
      <c r="CH2400" s="488"/>
      <c r="CI2400" s="488"/>
      <c r="CJ2400" s="488"/>
      <c r="CK2400" s="488"/>
      <c r="CL2400" s="488"/>
      <c r="CM2400" s="488"/>
      <c r="CN2400" s="488"/>
      <c r="CO2400" s="488"/>
      <c r="CP2400" s="488"/>
      <c r="CQ2400" s="488"/>
      <c r="CR2400" s="488"/>
      <c r="CS2400" s="488"/>
      <c r="CT2400" s="488"/>
      <c r="CU2400" s="488"/>
      <c r="CV2400" s="488"/>
      <c r="CW2400" s="488"/>
      <c r="CX2400" s="488"/>
      <c r="CY2400" s="488"/>
      <c r="CZ2400" s="488"/>
      <c r="DA2400" s="488"/>
      <c r="DB2400" s="488"/>
      <c r="DC2400" s="488"/>
      <c r="DD2400" s="488"/>
      <c r="DE2400" s="488"/>
      <c r="DF2400" s="488"/>
      <c r="DG2400" s="488"/>
      <c r="DH2400" s="488"/>
      <c r="DI2400" s="488"/>
      <c r="DJ2400" s="488"/>
      <c r="DK2400" s="488"/>
      <c r="DL2400" s="488"/>
      <c r="DM2400" s="488"/>
      <c r="DN2400" s="488"/>
      <c r="DO2400" s="488"/>
      <c r="DP2400" s="488"/>
      <c r="DQ2400" s="488"/>
      <c r="DR2400" s="488"/>
      <c r="DS2400" s="488"/>
      <c r="DT2400" s="488"/>
      <c r="DU2400" s="488"/>
      <c r="DV2400" s="488"/>
      <c r="DW2400" s="488"/>
      <c r="DX2400" s="488"/>
      <c r="DY2400" s="488"/>
      <c r="DZ2400" s="488"/>
      <c r="EA2400" s="488"/>
      <c r="EB2400" s="488"/>
      <c r="EC2400" s="488"/>
      <c r="ED2400" s="488"/>
      <c r="EE2400" s="488"/>
      <c r="EF2400" s="488"/>
      <c r="EG2400" s="488"/>
      <c r="EH2400" s="488"/>
      <c r="EI2400" s="488"/>
      <c r="EJ2400" s="488"/>
      <c r="EK2400" s="488"/>
      <c r="EL2400" s="488"/>
      <c r="EM2400" s="488"/>
      <c r="EN2400" s="488"/>
      <c r="EO2400" s="488"/>
      <c r="EP2400" s="488"/>
      <c r="EQ2400" s="488"/>
      <c r="ER2400" s="488"/>
      <c r="ES2400" s="488"/>
      <c r="ET2400" s="488"/>
      <c r="EU2400" s="488"/>
      <c r="EV2400" s="488"/>
      <c r="EW2400" s="488"/>
      <c r="EX2400" s="488"/>
      <c r="EY2400" s="488"/>
      <c r="EZ2400" s="488"/>
      <c r="FA2400" s="488"/>
      <c r="FB2400" s="488"/>
      <c r="FC2400" s="488"/>
      <c r="FD2400" s="488"/>
      <c r="FE2400" s="488"/>
      <c r="FF2400" s="488"/>
      <c r="FG2400" s="488"/>
      <c r="FH2400" s="488"/>
      <c r="FI2400" s="488"/>
      <c r="FJ2400" s="488"/>
      <c r="FK2400" s="488"/>
      <c r="FL2400" s="488"/>
      <c r="FM2400" s="488"/>
      <c r="FN2400" s="488"/>
      <c r="FO2400" s="488"/>
      <c r="FP2400" s="488"/>
      <c r="FQ2400" s="488"/>
      <c r="FR2400" s="488"/>
      <c r="FS2400" s="488"/>
      <c r="FT2400" s="488"/>
      <c r="FU2400" s="488"/>
      <c r="FV2400" s="488"/>
      <c r="FW2400" s="488"/>
      <c r="FX2400" s="488"/>
      <c r="FY2400" s="488"/>
      <c r="FZ2400" s="488"/>
      <c r="GA2400" s="488"/>
      <c r="GB2400" s="488"/>
      <c r="GC2400" s="488"/>
      <c r="GD2400" s="488"/>
      <c r="GE2400" s="488"/>
      <c r="GF2400" s="488"/>
      <c r="GG2400" s="488"/>
      <c r="GH2400" s="488"/>
      <c r="GI2400" s="488"/>
      <c r="GJ2400" s="488"/>
      <c r="GK2400" s="488"/>
      <c r="GL2400" s="488"/>
      <c r="GM2400" s="488"/>
      <c r="GN2400" s="488"/>
      <c r="GO2400" s="488"/>
      <c r="GP2400" s="488"/>
      <c r="GQ2400" s="488"/>
      <c r="GR2400" s="488"/>
      <c r="GS2400" s="488"/>
      <c r="GT2400" s="488"/>
      <c r="GU2400" s="488"/>
      <c r="GV2400" s="488"/>
      <c r="GW2400" s="488"/>
      <c r="GX2400" s="488"/>
      <c r="GY2400" s="488"/>
      <c r="GZ2400" s="488"/>
      <c r="HA2400" s="488"/>
      <c r="HB2400" s="488"/>
      <c r="HC2400" s="488"/>
      <c r="HD2400" s="488"/>
      <c r="HE2400" s="488"/>
      <c r="HF2400" s="488"/>
      <c r="HG2400" s="488"/>
      <c r="HH2400" s="488"/>
      <c r="HI2400" s="488"/>
      <c r="HJ2400" s="488"/>
      <c r="HK2400" s="488"/>
      <c r="HL2400" s="488"/>
      <c r="HM2400" s="488"/>
      <c r="HN2400" s="488"/>
      <c r="HO2400" s="488"/>
      <c r="HP2400" s="488"/>
      <c r="HQ2400" s="488"/>
      <c r="HR2400" s="488"/>
      <c r="HS2400" s="488"/>
      <c r="HT2400" s="488"/>
      <c r="HU2400" s="488"/>
      <c r="HV2400" s="488"/>
      <c r="HW2400" s="488"/>
      <c r="HX2400" s="488"/>
      <c r="HY2400" s="488"/>
      <c r="HZ2400" s="488"/>
      <c r="IA2400" s="488"/>
      <c r="IB2400" s="488"/>
      <c r="IC2400" s="488"/>
      <c r="ID2400" s="488"/>
      <c r="IE2400" s="488"/>
      <c r="IF2400" s="488"/>
      <c r="IG2400" s="488"/>
      <c r="IH2400" s="488"/>
    </row>
    <row r="2401" spans="2:11" s="511" customFormat="1" hidden="1" x14ac:dyDescent="0.25">
      <c r="B2401" s="266">
        <v>694</v>
      </c>
      <c r="C2401" s="207">
        <v>44208</v>
      </c>
      <c r="D2401" s="206" t="s">
        <v>4757</v>
      </c>
      <c r="E2401" s="206"/>
      <c r="F2401" s="206" t="s">
        <v>4780</v>
      </c>
      <c r="G2401" s="208" t="s">
        <v>2302</v>
      </c>
      <c r="H2401" s="285"/>
      <c r="I2401" s="210">
        <v>212710</v>
      </c>
      <c r="J2401" s="434">
        <f t="shared" si="41"/>
        <v>22042290</v>
      </c>
      <c r="K2401" s="212" t="s">
        <v>3267</v>
      </c>
    </row>
    <row r="2402" spans="2:11" s="511" customFormat="1" hidden="1" x14ac:dyDescent="0.25">
      <c r="B2402" s="266">
        <v>695</v>
      </c>
      <c r="C2402" s="207">
        <v>44208</v>
      </c>
      <c r="D2402" s="206" t="s">
        <v>4755</v>
      </c>
      <c r="E2402" s="206"/>
      <c r="F2402" s="206" t="s">
        <v>4781</v>
      </c>
      <c r="G2402" s="208" t="s">
        <v>4804</v>
      </c>
      <c r="H2402" s="285"/>
      <c r="I2402" s="210">
        <v>251544</v>
      </c>
      <c r="J2402" s="434">
        <f t="shared" si="41"/>
        <v>21790746</v>
      </c>
      <c r="K2402" s="212" t="s">
        <v>3267</v>
      </c>
    </row>
    <row r="2403" spans="2:11" s="511" customFormat="1" hidden="1" x14ac:dyDescent="0.25">
      <c r="B2403" s="266">
        <v>696</v>
      </c>
      <c r="C2403" s="207">
        <v>44208</v>
      </c>
      <c r="D2403" s="206" t="s">
        <v>4756</v>
      </c>
      <c r="E2403" s="206"/>
      <c r="F2403" s="206" t="s">
        <v>4782</v>
      </c>
      <c r="G2403" s="208" t="s">
        <v>420</v>
      </c>
      <c r="H2403" s="313"/>
      <c r="I2403" s="209">
        <v>1422500</v>
      </c>
      <c r="J2403" s="434">
        <f t="shared" si="41"/>
        <v>20368246</v>
      </c>
      <c r="K2403" s="212" t="s">
        <v>3267</v>
      </c>
    </row>
    <row r="2404" spans="2:11" s="511" customFormat="1" hidden="1" x14ac:dyDescent="0.25">
      <c r="B2404" s="266">
        <v>697</v>
      </c>
      <c r="C2404" s="207">
        <v>44209</v>
      </c>
      <c r="D2404" s="206" t="s">
        <v>4779</v>
      </c>
      <c r="E2404" s="206" t="s">
        <v>4783</v>
      </c>
      <c r="F2404" s="206"/>
      <c r="G2404" s="208" t="s">
        <v>2320</v>
      </c>
      <c r="H2404" s="313"/>
      <c r="I2404" s="475">
        <v>1100000</v>
      </c>
      <c r="J2404" s="434">
        <f t="shared" si="41"/>
        <v>19268246</v>
      </c>
      <c r="K2404" s="212" t="s">
        <v>4835</v>
      </c>
    </row>
    <row r="2405" spans="2:11" s="511" customFormat="1" hidden="1" x14ac:dyDescent="0.25">
      <c r="B2405" s="266">
        <v>698</v>
      </c>
      <c r="C2405" s="207">
        <v>44209</v>
      </c>
      <c r="D2405" s="206" t="s">
        <v>4807</v>
      </c>
      <c r="E2405" s="206"/>
      <c r="F2405" s="206" t="s">
        <v>4784</v>
      </c>
      <c r="G2405" s="208" t="s">
        <v>4218</v>
      </c>
      <c r="H2405" s="313"/>
      <c r="I2405" s="209">
        <v>5900000</v>
      </c>
      <c r="J2405" s="434">
        <f t="shared" si="41"/>
        <v>13368246</v>
      </c>
      <c r="K2405" s="212" t="s">
        <v>3267</v>
      </c>
    </row>
    <row r="2406" spans="2:11" s="511" customFormat="1" hidden="1" x14ac:dyDescent="0.25">
      <c r="B2406" s="266">
        <v>699</v>
      </c>
      <c r="C2406" s="207">
        <v>44209</v>
      </c>
      <c r="D2406" s="206" t="s">
        <v>4758</v>
      </c>
      <c r="E2406" s="206"/>
      <c r="F2406" s="206" t="s">
        <v>4785</v>
      </c>
      <c r="G2406" s="208" t="s">
        <v>1930</v>
      </c>
      <c r="H2406" s="313"/>
      <c r="I2406" s="209">
        <v>450000</v>
      </c>
      <c r="J2406" s="434">
        <f t="shared" si="41"/>
        <v>12918246</v>
      </c>
      <c r="K2406" s="212" t="s">
        <v>3267</v>
      </c>
    </row>
    <row r="2407" spans="2:11" s="511" customFormat="1" hidden="1" x14ac:dyDescent="0.25">
      <c r="B2407" s="266">
        <v>700</v>
      </c>
      <c r="C2407" s="207">
        <v>44209</v>
      </c>
      <c r="D2407" s="206" t="s">
        <v>4778</v>
      </c>
      <c r="E2407" s="206"/>
      <c r="F2407" s="206"/>
      <c r="G2407" s="208" t="s">
        <v>2875</v>
      </c>
      <c r="H2407" s="313">
        <v>300000</v>
      </c>
      <c r="I2407" s="209"/>
      <c r="J2407" s="434">
        <f t="shared" si="41"/>
        <v>13218246</v>
      </c>
      <c r="K2407" s="212" t="s">
        <v>4808</v>
      </c>
    </row>
    <row r="2408" spans="2:11" s="511" customFormat="1" hidden="1" x14ac:dyDescent="0.25">
      <c r="B2408" s="266">
        <v>701</v>
      </c>
      <c r="C2408" s="207">
        <v>44209</v>
      </c>
      <c r="D2408" s="206" t="s">
        <v>4759</v>
      </c>
      <c r="E2408" s="206"/>
      <c r="F2408" s="206" t="s">
        <v>4786</v>
      </c>
      <c r="G2408" s="208" t="s">
        <v>2875</v>
      </c>
      <c r="H2408" s="313"/>
      <c r="I2408" s="209">
        <v>144000</v>
      </c>
      <c r="J2408" s="434">
        <f t="shared" si="41"/>
        <v>13074246</v>
      </c>
      <c r="K2408" s="212" t="s">
        <v>3267</v>
      </c>
    </row>
    <row r="2409" spans="2:11" s="511" customFormat="1" hidden="1" x14ac:dyDescent="0.25">
      <c r="B2409" s="266">
        <v>702</v>
      </c>
      <c r="C2409" s="207">
        <v>44210</v>
      </c>
      <c r="D2409" s="206" t="s">
        <v>4760</v>
      </c>
      <c r="E2409" s="206"/>
      <c r="F2409" s="206" t="s">
        <v>4787</v>
      </c>
      <c r="G2409" s="208" t="s">
        <v>1885</v>
      </c>
      <c r="H2409" s="313"/>
      <c r="I2409" s="209">
        <v>121000</v>
      </c>
      <c r="J2409" s="434">
        <f t="shared" si="41"/>
        <v>12953246</v>
      </c>
      <c r="K2409" s="212" t="s">
        <v>3267</v>
      </c>
    </row>
    <row r="2410" spans="2:11" s="511" customFormat="1" hidden="1" x14ac:dyDescent="0.25">
      <c r="B2410" s="266">
        <v>703</v>
      </c>
      <c r="C2410" s="207">
        <v>44210</v>
      </c>
      <c r="D2410" s="206" t="s">
        <v>4777</v>
      </c>
      <c r="E2410" s="206"/>
      <c r="F2410" s="206"/>
      <c r="G2410" s="208" t="s">
        <v>2875</v>
      </c>
      <c r="H2410" s="313">
        <v>1845000</v>
      </c>
      <c r="I2410" s="209"/>
      <c r="J2410" s="434">
        <f t="shared" si="41"/>
        <v>14798246</v>
      </c>
      <c r="K2410" s="212" t="s">
        <v>4809</v>
      </c>
    </row>
    <row r="2411" spans="2:11" s="511" customFormat="1" hidden="1" x14ac:dyDescent="0.25">
      <c r="B2411" s="266">
        <v>704</v>
      </c>
      <c r="C2411" s="207">
        <v>44210</v>
      </c>
      <c r="D2411" s="206" t="s">
        <v>4761</v>
      </c>
      <c r="E2411" s="206"/>
      <c r="F2411" s="206" t="s">
        <v>4788</v>
      </c>
      <c r="G2411" s="208" t="s">
        <v>2875</v>
      </c>
      <c r="H2411" s="313"/>
      <c r="I2411" s="209">
        <v>2016500</v>
      </c>
      <c r="J2411" s="434">
        <f t="shared" si="41"/>
        <v>12781746</v>
      </c>
      <c r="K2411" s="212" t="s">
        <v>3267</v>
      </c>
    </row>
    <row r="2412" spans="2:11" s="511" customFormat="1" hidden="1" x14ac:dyDescent="0.25">
      <c r="B2412" s="266">
        <v>705</v>
      </c>
      <c r="C2412" s="207">
        <v>44210</v>
      </c>
      <c r="D2412" s="206" t="s">
        <v>4762</v>
      </c>
      <c r="E2412" s="206"/>
      <c r="F2412" s="206" t="s">
        <v>4789</v>
      </c>
      <c r="G2412" s="208" t="s">
        <v>1885</v>
      </c>
      <c r="H2412" s="313"/>
      <c r="I2412" s="209">
        <v>446000</v>
      </c>
      <c r="J2412" s="434">
        <f t="shared" si="41"/>
        <v>12335746</v>
      </c>
      <c r="K2412" s="212" t="s">
        <v>3267</v>
      </c>
    </row>
    <row r="2413" spans="2:11" s="511" customFormat="1" hidden="1" x14ac:dyDescent="0.25">
      <c r="B2413" s="266">
        <v>706</v>
      </c>
      <c r="C2413" s="207">
        <v>44210</v>
      </c>
      <c r="D2413" s="206" t="s">
        <v>4763</v>
      </c>
      <c r="E2413" s="206"/>
      <c r="F2413" s="206" t="s">
        <v>4790</v>
      </c>
      <c r="G2413" s="208" t="s">
        <v>681</v>
      </c>
      <c r="H2413" s="313"/>
      <c r="I2413" s="209">
        <v>256000</v>
      </c>
      <c r="J2413" s="434">
        <f t="shared" si="41"/>
        <v>12079746</v>
      </c>
      <c r="K2413" s="212" t="s">
        <v>3267</v>
      </c>
    </row>
    <row r="2414" spans="2:11" s="511" customFormat="1" hidden="1" x14ac:dyDescent="0.25">
      <c r="B2414" s="266">
        <v>707</v>
      </c>
      <c r="C2414" s="207">
        <v>44212</v>
      </c>
      <c r="D2414" s="206" t="s">
        <v>4764</v>
      </c>
      <c r="E2414" s="206"/>
      <c r="F2414" s="206" t="s">
        <v>4791</v>
      </c>
      <c r="G2414" s="208" t="s">
        <v>1885</v>
      </c>
      <c r="H2414" s="313"/>
      <c r="I2414" s="209">
        <v>63400</v>
      </c>
      <c r="J2414" s="434">
        <f t="shared" si="41"/>
        <v>12016346</v>
      </c>
      <c r="K2414" s="212" t="s">
        <v>3267</v>
      </c>
    </row>
    <row r="2415" spans="2:11" s="511" customFormat="1" hidden="1" x14ac:dyDescent="0.25">
      <c r="B2415" s="266">
        <v>708</v>
      </c>
      <c r="C2415" s="207">
        <v>44212</v>
      </c>
      <c r="D2415" s="206" t="s">
        <v>4765</v>
      </c>
      <c r="E2415" s="206"/>
      <c r="F2415" s="206" t="s">
        <v>4792</v>
      </c>
      <c r="G2415" s="208" t="s">
        <v>1885</v>
      </c>
      <c r="H2415" s="313"/>
      <c r="I2415" s="209">
        <v>84700</v>
      </c>
      <c r="J2415" s="434">
        <f t="shared" si="41"/>
        <v>11931646</v>
      </c>
      <c r="K2415" s="212" t="s">
        <v>3267</v>
      </c>
    </row>
    <row r="2416" spans="2:11" s="511" customFormat="1" hidden="1" x14ac:dyDescent="0.25">
      <c r="B2416" s="266">
        <v>709</v>
      </c>
      <c r="C2416" s="207">
        <v>44212</v>
      </c>
      <c r="D2416" s="206" t="s">
        <v>4766</v>
      </c>
      <c r="E2416" s="206"/>
      <c r="F2416" s="206" t="s">
        <v>4793</v>
      </c>
      <c r="G2416" s="208" t="s">
        <v>1885</v>
      </c>
      <c r="H2416" s="313"/>
      <c r="I2416" s="209">
        <v>79600</v>
      </c>
      <c r="J2416" s="434">
        <f t="shared" si="41"/>
        <v>11852046</v>
      </c>
      <c r="K2416" s="212" t="s">
        <v>3267</v>
      </c>
    </row>
    <row r="2417" spans="1:242" hidden="1" x14ac:dyDescent="0.25">
      <c r="B2417" s="266">
        <v>710</v>
      </c>
      <c r="C2417" s="207">
        <v>44212</v>
      </c>
      <c r="D2417" s="206" t="s">
        <v>4767</v>
      </c>
      <c r="E2417" s="206"/>
      <c r="F2417" s="206" t="s">
        <v>4794</v>
      </c>
      <c r="G2417" s="208" t="s">
        <v>1885</v>
      </c>
      <c r="H2417" s="313"/>
      <c r="I2417" s="209">
        <v>36700</v>
      </c>
      <c r="J2417" s="434">
        <f t="shared" si="41"/>
        <v>11815346</v>
      </c>
      <c r="K2417" s="212" t="s">
        <v>3267</v>
      </c>
    </row>
    <row r="2418" spans="1:242" hidden="1" x14ac:dyDescent="0.25">
      <c r="B2418" s="266">
        <v>711</v>
      </c>
      <c r="C2418" s="207">
        <v>44212</v>
      </c>
      <c r="D2418" s="206" t="s">
        <v>4768</v>
      </c>
      <c r="E2418" s="206"/>
      <c r="F2418" s="206" t="s">
        <v>4795</v>
      </c>
      <c r="G2418" s="208" t="s">
        <v>1885</v>
      </c>
      <c r="H2418" s="313"/>
      <c r="I2418" s="209">
        <v>47800</v>
      </c>
      <c r="J2418" s="434">
        <f t="shared" si="41"/>
        <v>11767546</v>
      </c>
      <c r="K2418" s="212" t="s">
        <v>3267</v>
      </c>
    </row>
    <row r="2419" spans="1:242" hidden="1" x14ac:dyDescent="0.25">
      <c r="B2419" s="266">
        <v>712</v>
      </c>
      <c r="C2419" s="207">
        <v>44212</v>
      </c>
      <c r="D2419" s="206" t="s">
        <v>4769</v>
      </c>
      <c r="E2419" s="206"/>
      <c r="F2419" s="206" t="s">
        <v>4796</v>
      </c>
      <c r="G2419" s="208" t="s">
        <v>1885</v>
      </c>
      <c r="H2419" s="313"/>
      <c r="I2419" s="209">
        <v>178000</v>
      </c>
      <c r="J2419" s="434">
        <f t="shared" si="41"/>
        <v>11589546</v>
      </c>
      <c r="K2419" s="212" t="s">
        <v>3267</v>
      </c>
    </row>
    <row r="2420" spans="1:242" hidden="1" x14ac:dyDescent="0.25">
      <c r="B2420" s="266">
        <v>713</v>
      </c>
      <c r="C2420" s="207">
        <v>44212</v>
      </c>
      <c r="D2420" s="206" t="s">
        <v>4770</v>
      </c>
      <c r="E2420" s="206"/>
      <c r="F2420" s="206" t="s">
        <v>4797</v>
      </c>
      <c r="G2420" s="208" t="s">
        <v>4805</v>
      </c>
      <c r="H2420" s="313"/>
      <c r="I2420" s="209">
        <v>1000000</v>
      </c>
      <c r="J2420" s="434">
        <f t="shared" si="41"/>
        <v>10589546</v>
      </c>
      <c r="K2420" s="212" t="s">
        <v>3267</v>
      </c>
    </row>
    <row r="2421" spans="1:242" hidden="1" x14ac:dyDescent="0.25">
      <c r="B2421" s="266">
        <v>714</v>
      </c>
      <c r="C2421" s="207">
        <v>44212</v>
      </c>
      <c r="D2421" s="206" t="s">
        <v>4771</v>
      </c>
      <c r="E2421" s="206"/>
      <c r="F2421" s="206" t="s">
        <v>4798</v>
      </c>
      <c r="G2421" s="208" t="s">
        <v>343</v>
      </c>
      <c r="H2421" s="313"/>
      <c r="I2421" s="209">
        <v>600000</v>
      </c>
      <c r="J2421" s="434">
        <f t="shared" si="41"/>
        <v>9989546</v>
      </c>
      <c r="K2421" s="212" t="s">
        <v>3267</v>
      </c>
    </row>
    <row r="2422" spans="1:242" hidden="1" x14ac:dyDescent="0.25">
      <c r="B2422" s="266">
        <v>715</v>
      </c>
      <c r="C2422" s="207">
        <v>44212</v>
      </c>
      <c r="D2422" s="206" t="s">
        <v>4772</v>
      </c>
      <c r="E2422" s="206"/>
      <c r="F2422" s="206" t="s">
        <v>4799</v>
      </c>
      <c r="G2422" s="208" t="s">
        <v>4218</v>
      </c>
      <c r="H2422" s="313"/>
      <c r="I2422" s="209">
        <v>782250</v>
      </c>
      <c r="J2422" s="434">
        <f t="shared" si="41"/>
        <v>9207296</v>
      </c>
      <c r="K2422" s="212" t="s">
        <v>3267</v>
      </c>
    </row>
    <row r="2423" spans="1:242" hidden="1" x14ac:dyDescent="0.25">
      <c r="B2423" s="266">
        <v>716</v>
      </c>
      <c r="C2423" s="207">
        <v>44212</v>
      </c>
      <c r="D2423" s="206" t="s">
        <v>4773</v>
      </c>
      <c r="E2423" s="206"/>
      <c r="F2423" s="206" t="s">
        <v>4800</v>
      </c>
      <c r="G2423" s="208" t="s">
        <v>787</v>
      </c>
      <c r="H2423" s="313"/>
      <c r="I2423" s="209">
        <v>301964</v>
      </c>
      <c r="J2423" s="434">
        <f t="shared" si="41"/>
        <v>8905332</v>
      </c>
      <c r="K2423" s="212" t="s">
        <v>3267</v>
      </c>
    </row>
    <row r="2424" spans="1:242" hidden="1" x14ac:dyDescent="0.25">
      <c r="B2424" s="266">
        <v>717</v>
      </c>
      <c r="C2424" s="207">
        <v>44212</v>
      </c>
      <c r="D2424" s="206" t="s">
        <v>4774</v>
      </c>
      <c r="E2424" s="206"/>
      <c r="F2424" s="206" t="s">
        <v>4801</v>
      </c>
      <c r="G2424" s="208" t="s">
        <v>1885</v>
      </c>
      <c r="H2424" s="313"/>
      <c r="I2424" s="209">
        <v>312300</v>
      </c>
      <c r="J2424" s="434">
        <f t="shared" si="41"/>
        <v>8593032</v>
      </c>
      <c r="K2424" s="212" t="s">
        <v>3267</v>
      </c>
    </row>
    <row r="2425" spans="1:242" hidden="1" x14ac:dyDescent="0.25">
      <c r="B2425" s="266">
        <v>718</v>
      </c>
      <c r="C2425" s="207">
        <v>44212</v>
      </c>
      <c r="D2425" s="206" t="s">
        <v>4775</v>
      </c>
      <c r="E2425" s="206"/>
      <c r="F2425" s="206" t="s">
        <v>4802</v>
      </c>
      <c r="G2425" s="208" t="s">
        <v>4806</v>
      </c>
      <c r="H2425" s="313"/>
      <c r="I2425" s="209">
        <v>248487</v>
      </c>
      <c r="J2425" s="434">
        <f t="shared" si="41"/>
        <v>8344545</v>
      </c>
      <c r="K2425" s="212" t="s">
        <v>3267</v>
      </c>
    </row>
    <row r="2426" spans="1:242" hidden="1" x14ac:dyDescent="0.25">
      <c r="B2426" s="266">
        <v>719</v>
      </c>
      <c r="C2426" s="207">
        <v>44212</v>
      </c>
      <c r="D2426" s="206" t="s">
        <v>4776</v>
      </c>
      <c r="E2426" s="206"/>
      <c r="F2426" s="206" t="s">
        <v>4803</v>
      </c>
      <c r="G2426" s="208" t="s">
        <v>4806</v>
      </c>
      <c r="H2426" s="313"/>
      <c r="I2426" s="209">
        <v>294731</v>
      </c>
      <c r="J2426" s="434">
        <f t="shared" si="41"/>
        <v>8049814</v>
      </c>
      <c r="K2426" s="212" t="s">
        <v>3267</v>
      </c>
    </row>
    <row r="2427" spans="1:242" s="566" customFormat="1" hidden="1" x14ac:dyDescent="0.25">
      <c r="A2427" s="488"/>
      <c r="B2427" s="266">
        <v>720</v>
      </c>
      <c r="C2427" s="428">
        <v>44214</v>
      </c>
      <c r="D2427" s="429" t="s">
        <v>4812</v>
      </c>
      <c r="E2427" s="429"/>
      <c r="F2427" s="429"/>
      <c r="G2427" s="430"/>
      <c r="H2427" s="577">
        <v>15250186</v>
      </c>
      <c r="I2427" s="581"/>
      <c r="J2427" s="444">
        <f t="shared" si="41"/>
        <v>23300000</v>
      </c>
      <c r="K2427" s="446" t="s">
        <v>3695</v>
      </c>
      <c r="L2427" s="530"/>
      <c r="M2427" s="488"/>
      <c r="N2427" s="530"/>
      <c r="O2427" s="530"/>
      <c r="P2427" s="530"/>
      <c r="Q2427" s="530"/>
      <c r="R2427" s="530"/>
      <c r="S2427" s="530"/>
      <c r="T2427" s="530"/>
      <c r="U2427" s="530"/>
      <c r="V2427" s="530"/>
      <c r="W2427" s="530"/>
      <c r="X2427" s="530"/>
      <c r="Y2427" s="530"/>
      <c r="Z2427" s="530"/>
      <c r="AA2427" s="530"/>
      <c r="AB2427" s="530"/>
      <c r="AC2427" s="530"/>
      <c r="AD2427" s="530"/>
      <c r="AE2427" s="530"/>
      <c r="AF2427" s="530"/>
      <c r="AG2427" s="530"/>
      <c r="AH2427" s="530"/>
      <c r="AI2427" s="530"/>
      <c r="AJ2427" s="488"/>
      <c r="AK2427" s="488"/>
      <c r="AL2427" s="488"/>
      <c r="AM2427" s="488"/>
      <c r="AN2427" s="488"/>
      <c r="AO2427" s="488"/>
      <c r="AP2427" s="488"/>
      <c r="AQ2427" s="488"/>
      <c r="AR2427" s="488"/>
      <c r="AS2427" s="488"/>
      <c r="AT2427" s="488"/>
      <c r="AU2427" s="488"/>
      <c r="AV2427" s="488"/>
      <c r="AW2427" s="488"/>
      <c r="AX2427" s="488"/>
      <c r="AY2427" s="488"/>
      <c r="AZ2427" s="488"/>
      <c r="BA2427" s="488"/>
      <c r="BB2427" s="488"/>
      <c r="BC2427" s="488"/>
      <c r="BD2427" s="488"/>
      <c r="BE2427" s="488"/>
      <c r="BF2427" s="488"/>
      <c r="BG2427" s="488"/>
      <c r="BH2427" s="488"/>
      <c r="BI2427" s="488"/>
      <c r="BJ2427" s="488"/>
      <c r="BK2427" s="488"/>
      <c r="BL2427" s="488"/>
      <c r="BM2427" s="488"/>
      <c r="BN2427" s="488"/>
      <c r="BO2427" s="488"/>
      <c r="BP2427" s="488"/>
      <c r="BQ2427" s="488"/>
      <c r="BR2427" s="488"/>
      <c r="BS2427" s="488"/>
      <c r="BT2427" s="488"/>
      <c r="BU2427" s="488"/>
      <c r="BV2427" s="488"/>
      <c r="BW2427" s="488"/>
      <c r="BX2427" s="488"/>
      <c r="BY2427" s="488"/>
      <c r="BZ2427" s="488"/>
      <c r="CA2427" s="488"/>
      <c r="CB2427" s="488"/>
      <c r="CC2427" s="488"/>
      <c r="CD2427" s="488"/>
      <c r="CE2427" s="488"/>
      <c r="CF2427" s="488"/>
      <c r="CG2427" s="488"/>
      <c r="CH2427" s="488"/>
      <c r="CI2427" s="488"/>
      <c r="CJ2427" s="488"/>
      <c r="CK2427" s="488"/>
      <c r="CL2427" s="488"/>
      <c r="CM2427" s="488"/>
      <c r="CN2427" s="488"/>
      <c r="CO2427" s="488"/>
      <c r="CP2427" s="488"/>
      <c r="CQ2427" s="488"/>
      <c r="CR2427" s="488"/>
      <c r="CS2427" s="488"/>
      <c r="CT2427" s="488"/>
      <c r="CU2427" s="488"/>
      <c r="CV2427" s="488"/>
      <c r="CW2427" s="488"/>
      <c r="CX2427" s="488"/>
      <c r="CY2427" s="488"/>
      <c r="CZ2427" s="488"/>
      <c r="DA2427" s="488"/>
      <c r="DB2427" s="488"/>
      <c r="DC2427" s="488"/>
      <c r="DD2427" s="488"/>
      <c r="DE2427" s="488"/>
      <c r="DF2427" s="488"/>
      <c r="DG2427" s="488"/>
      <c r="DH2427" s="488"/>
      <c r="DI2427" s="488"/>
      <c r="DJ2427" s="488"/>
      <c r="DK2427" s="488"/>
      <c r="DL2427" s="488"/>
      <c r="DM2427" s="488"/>
      <c r="DN2427" s="488"/>
      <c r="DO2427" s="488"/>
      <c r="DP2427" s="488"/>
      <c r="DQ2427" s="488"/>
      <c r="DR2427" s="488"/>
      <c r="DS2427" s="488"/>
      <c r="DT2427" s="488"/>
      <c r="DU2427" s="488"/>
      <c r="DV2427" s="488"/>
      <c r="DW2427" s="488"/>
      <c r="DX2427" s="488"/>
      <c r="DY2427" s="488"/>
      <c r="DZ2427" s="488"/>
      <c r="EA2427" s="488"/>
      <c r="EB2427" s="488"/>
      <c r="EC2427" s="488"/>
      <c r="ED2427" s="488"/>
      <c r="EE2427" s="488"/>
      <c r="EF2427" s="488"/>
      <c r="EG2427" s="488"/>
      <c r="EH2427" s="488"/>
      <c r="EI2427" s="488"/>
      <c r="EJ2427" s="488"/>
      <c r="EK2427" s="488"/>
      <c r="EL2427" s="488"/>
      <c r="EM2427" s="488"/>
      <c r="EN2427" s="488"/>
      <c r="EO2427" s="488"/>
      <c r="EP2427" s="488"/>
      <c r="EQ2427" s="488"/>
      <c r="ER2427" s="488"/>
      <c r="ES2427" s="488"/>
      <c r="ET2427" s="488"/>
      <c r="EU2427" s="488"/>
      <c r="EV2427" s="488"/>
      <c r="EW2427" s="488"/>
      <c r="EX2427" s="488"/>
      <c r="EY2427" s="488"/>
      <c r="EZ2427" s="488"/>
      <c r="FA2427" s="488"/>
      <c r="FB2427" s="488"/>
      <c r="FC2427" s="488"/>
      <c r="FD2427" s="488"/>
      <c r="FE2427" s="488"/>
      <c r="FF2427" s="488"/>
      <c r="FG2427" s="488"/>
      <c r="FH2427" s="488"/>
      <c r="FI2427" s="488"/>
      <c r="FJ2427" s="488"/>
      <c r="FK2427" s="488"/>
      <c r="FL2427" s="488"/>
      <c r="FM2427" s="488"/>
      <c r="FN2427" s="488"/>
      <c r="FO2427" s="488"/>
      <c r="FP2427" s="488"/>
      <c r="FQ2427" s="488"/>
      <c r="FR2427" s="488"/>
      <c r="FS2427" s="488"/>
      <c r="FT2427" s="488"/>
      <c r="FU2427" s="488"/>
      <c r="FV2427" s="488"/>
      <c r="FW2427" s="488"/>
      <c r="FX2427" s="488"/>
      <c r="FY2427" s="488"/>
      <c r="FZ2427" s="488"/>
      <c r="GA2427" s="488"/>
      <c r="GB2427" s="488"/>
      <c r="GC2427" s="488"/>
      <c r="GD2427" s="488"/>
      <c r="GE2427" s="488"/>
      <c r="GF2427" s="488"/>
      <c r="GG2427" s="488"/>
      <c r="GH2427" s="488"/>
      <c r="GI2427" s="488"/>
      <c r="GJ2427" s="488"/>
      <c r="GK2427" s="488"/>
      <c r="GL2427" s="488"/>
      <c r="GM2427" s="488"/>
      <c r="GN2427" s="488"/>
      <c r="GO2427" s="488"/>
      <c r="GP2427" s="488"/>
      <c r="GQ2427" s="488"/>
      <c r="GR2427" s="488"/>
      <c r="GS2427" s="488"/>
      <c r="GT2427" s="488"/>
      <c r="GU2427" s="488"/>
      <c r="GV2427" s="488"/>
      <c r="GW2427" s="488"/>
      <c r="GX2427" s="488"/>
      <c r="GY2427" s="488"/>
      <c r="GZ2427" s="488"/>
      <c r="HA2427" s="488"/>
      <c r="HB2427" s="488"/>
      <c r="HC2427" s="488"/>
      <c r="HD2427" s="488"/>
      <c r="HE2427" s="488"/>
      <c r="HF2427" s="488"/>
      <c r="HG2427" s="488"/>
      <c r="HH2427" s="488"/>
      <c r="HI2427" s="488"/>
      <c r="HJ2427" s="488"/>
      <c r="HK2427" s="488"/>
      <c r="HL2427" s="488"/>
      <c r="HM2427" s="488"/>
      <c r="HN2427" s="488"/>
      <c r="HO2427" s="488"/>
      <c r="HP2427" s="488"/>
      <c r="HQ2427" s="488"/>
      <c r="HR2427" s="488"/>
      <c r="HS2427" s="488"/>
      <c r="HT2427" s="488"/>
      <c r="HU2427" s="488"/>
      <c r="HV2427" s="488"/>
      <c r="HW2427" s="488"/>
      <c r="HX2427" s="488"/>
      <c r="HY2427" s="488"/>
      <c r="HZ2427" s="488"/>
      <c r="IA2427" s="488"/>
      <c r="IB2427" s="488"/>
      <c r="IC2427" s="488"/>
      <c r="ID2427" s="488"/>
      <c r="IE2427" s="488"/>
      <c r="IF2427" s="488"/>
      <c r="IG2427" s="488"/>
      <c r="IH2427" s="488"/>
    </row>
    <row r="2428" spans="1:242" hidden="1" x14ac:dyDescent="0.25">
      <c r="B2428" s="266">
        <v>721</v>
      </c>
      <c r="C2428" s="207">
        <v>44214</v>
      </c>
      <c r="D2428" s="206" t="s">
        <v>4813</v>
      </c>
      <c r="E2428" s="206" t="s">
        <v>4814</v>
      </c>
      <c r="F2428" s="206"/>
      <c r="G2428" s="208" t="s">
        <v>561</v>
      </c>
      <c r="H2428" s="313"/>
      <c r="I2428" s="475">
        <v>790000</v>
      </c>
      <c r="J2428" s="434">
        <f t="shared" si="41"/>
        <v>22510000</v>
      </c>
      <c r="K2428" s="212" t="s">
        <v>4836</v>
      </c>
    </row>
    <row r="2429" spans="1:242" hidden="1" x14ac:dyDescent="0.25">
      <c r="B2429" s="266">
        <v>722</v>
      </c>
      <c r="C2429" s="207">
        <v>44215</v>
      </c>
      <c r="D2429" s="206" t="s">
        <v>4816</v>
      </c>
      <c r="E2429" s="206"/>
      <c r="F2429" s="206"/>
      <c r="G2429" s="208" t="s">
        <v>2320</v>
      </c>
      <c r="H2429" s="313">
        <v>1100000</v>
      </c>
      <c r="I2429" s="209"/>
      <c r="J2429" s="434">
        <f t="shared" si="41"/>
        <v>23610000</v>
      </c>
      <c r="K2429" s="212" t="s">
        <v>4837</v>
      </c>
    </row>
    <row r="2430" spans="1:242" hidden="1" x14ac:dyDescent="0.25">
      <c r="B2430" s="266">
        <v>723</v>
      </c>
      <c r="C2430" s="207">
        <v>44215</v>
      </c>
      <c r="D2430" s="206" t="s">
        <v>4815</v>
      </c>
      <c r="E2430" s="206"/>
      <c r="F2430" s="206" t="s">
        <v>4841</v>
      </c>
      <c r="G2430" s="208" t="s">
        <v>2320</v>
      </c>
      <c r="H2430" s="313"/>
      <c r="I2430" s="209">
        <v>751307</v>
      </c>
      <c r="J2430" s="434">
        <f t="shared" si="41"/>
        <v>22858693</v>
      </c>
      <c r="K2430" s="212" t="s">
        <v>3267</v>
      </c>
    </row>
    <row r="2431" spans="1:242" hidden="1" x14ac:dyDescent="0.25">
      <c r="B2431" s="266">
        <v>724</v>
      </c>
      <c r="C2431" s="207">
        <v>44215</v>
      </c>
      <c r="D2431" s="206" t="s">
        <v>4817</v>
      </c>
      <c r="E2431" s="206"/>
      <c r="F2431" s="206" t="s">
        <v>4842</v>
      </c>
      <c r="G2431" s="208" t="s">
        <v>2320</v>
      </c>
      <c r="H2431" s="313"/>
      <c r="I2431" s="209">
        <v>570000</v>
      </c>
      <c r="J2431" s="434">
        <f t="shared" si="41"/>
        <v>22288693</v>
      </c>
      <c r="K2431" s="212" t="s">
        <v>3267</v>
      </c>
    </row>
    <row r="2432" spans="1:242" hidden="1" x14ac:dyDescent="0.25">
      <c r="B2432" s="266">
        <v>725</v>
      </c>
      <c r="C2432" s="207">
        <v>44216</v>
      </c>
      <c r="D2432" s="206" t="s">
        <v>4818</v>
      </c>
      <c r="E2432" s="206"/>
      <c r="F2432" s="206" t="s">
        <v>4843</v>
      </c>
      <c r="G2432" s="208" t="s">
        <v>2891</v>
      </c>
      <c r="H2432" s="313"/>
      <c r="I2432" s="209">
        <v>1790350</v>
      </c>
      <c r="J2432" s="434">
        <f t="shared" si="41"/>
        <v>20498343</v>
      </c>
      <c r="K2432" s="212" t="s">
        <v>3267</v>
      </c>
    </row>
    <row r="2433" spans="2:11" s="511" customFormat="1" hidden="1" x14ac:dyDescent="0.25">
      <c r="B2433" s="266">
        <v>726</v>
      </c>
      <c r="C2433" s="207">
        <v>44216</v>
      </c>
      <c r="D2433" s="206" t="s">
        <v>4819</v>
      </c>
      <c r="E2433" s="206"/>
      <c r="F2433" s="206" t="s">
        <v>4844</v>
      </c>
      <c r="G2433" s="208" t="s">
        <v>4331</v>
      </c>
      <c r="H2433" s="313"/>
      <c r="I2433" s="209">
        <v>275000</v>
      </c>
      <c r="J2433" s="434">
        <f t="shared" si="41"/>
        <v>20223343</v>
      </c>
      <c r="K2433" s="212" t="s">
        <v>3267</v>
      </c>
    </row>
    <row r="2434" spans="2:11" s="511" customFormat="1" hidden="1" x14ac:dyDescent="0.25">
      <c r="B2434" s="266">
        <v>727</v>
      </c>
      <c r="C2434" s="207">
        <v>44216</v>
      </c>
      <c r="D2434" s="206" t="s">
        <v>4862</v>
      </c>
      <c r="E2434" s="206"/>
      <c r="F2434" s="206" t="s">
        <v>4845</v>
      </c>
      <c r="G2434" s="208" t="s">
        <v>420</v>
      </c>
      <c r="H2434" s="313"/>
      <c r="I2434" s="209">
        <v>1438000</v>
      </c>
      <c r="J2434" s="434">
        <f t="shared" si="41"/>
        <v>18785343</v>
      </c>
      <c r="K2434" s="212" t="s">
        <v>3267</v>
      </c>
    </row>
    <row r="2435" spans="2:11" s="511" customFormat="1" hidden="1" x14ac:dyDescent="0.25">
      <c r="B2435" s="266">
        <v>728</v>
      </c>
      <c r="C2435" s="207">
        <v>44216</v>
      </c>
      <c r="D2435" s="206" t="s">
        <v>4863</v>
      </c>
      <c r="E2435" s="206"/>
      <c r="F2435" s="206" t="s">
        <v>4846</v>
      </c>
      <c r="G2435" s="208" t="s">
        <v>1816</v>
      </c>
      <c r="H2435" s="313"/>
      <c r="I2435" s="209">
        <v>1830000</v>
      </c>
      <c r="J2435" s="434">
        <f t="shared" si="41"/>
        <v>16955343</v>
      </c>
      <c r="K2435" s="212" t="s">
        <v>3267</v>
      </c>
    </row>
    <row r="2436" spans="2:11" s="511" customFormat="1" hidden="1" x14ac:dyDescent="0.25">
      <c r="B2436" s="266">
        <v>729</v>
      </c>
      <c r="C2436" s="207">
        <v>44216</v>
      </c>
      <c r="D2436" s="206" t="s">
        <v>4820</v>
      </c>
      <c r="E2436" s="206"/>
      <c r="F2436" s="206" t="s">
        <v>4847</v>
      </c>
      <c r="G2436" s="208" t="s">
        <v>1885</v>
      </c>
      <c r="H2436" s="313"/>
      <c r="I2436" s="209">
        <v>97476</v>
      </c>
      <c r="J2436" s="434">
        <f t="shared" si="41"/>
        <v>16857867</v>
      </c>
      <c r="K2436" s="212" t="s">
        <v>3267</v>
      </c>
    </row>
    <row r="2437" spans="2:11" s="511" customFormat="1" hidden="1" x14ac:dyDescent="0.25">
      <c r="B2437" s="266">
        <v>730</v>
      </c>
      <c r="C2437" s="207">
        <v>44217</v>
      </c>
      <c r="D2437" s="206" t="s">
        <v>4821</v>
      </c>
      <c r="E2437" s="206"/>
      <c r="F2437" s="206" t="s">
        <v>4848</v>
      </c>
      <c r="G2437" s="208" t="s">
        <v>4804</v>
      </c>
      <c r="H2437" s="313"/>
      <c r="I2437" s="209">
        <v>291900</v>
      </c>
      <c r="J2437" s="434">
        <f t="shared" si="41"/>
        <v>16565967</v>
      </c>
      <c r="K2437" s="212" t="s">
        <v>3267</v>
      </c>
    </row>
    <row r="2438" spans="2:11" s="511" customFormat="1" hidden="1" x14ac:dyDescent="0.25">
      <c r="B2438" s="266">
        <v>731</v>
      </c>
      <c r="C2438" s="207">
        <v>44217</v>
      </c>
      <c r="D2438" s="206" t="s">
        <v>4822</v>
      </c>
      <c r="E2438" s="206"/>
      <c r="F2438" s="206" t="s">
        <v>4849</v>
      </c>
      <c r="G2438" s="208" t="s">
        <v>2875</v>
      </c>
      <c r="H2438" s="313"/>
      <c r="I2438" s="209">
        <v>30000</v>
      </c>
      <c r="J2438" s="434">
        <f t="shared" si="41"/>
        <v>16535967</v>
      </c>
      <c r="K2438" s="212" t="s">
        <v>3267</v>
      </c>
    </row>
    <row r="2439" spans="2:11" s="511" customFormat="1" hidden="1" x14ac:dyDescent="0.25">
      <c r="B2439" s="266">
        <v>732</v>
      </c>
      <c r="C2439" s="207">
        <v>44218</v>
      </c>
      <c r="D2439" s="206" t="s">
        <v>4823</v>
      </c>
      <c r="E2439" s="206" t="s">
        <v>4850</v>
      </c>
      <c r="F2439" s="206"/>
      <c r="G2439" s="208" t="s">
        <v>1930</v>
      </c>
      <c r="H2439" s="313"/>
      <c r="I2439" s="209">
        <v>450000</v>
      </c>
      <c r="J2439" s="434">
        <f t="shared" si="41"/>
        <v>16085967</v>
      </c>
      <c r="K2439" s="212" t="s">
        <v>4838</v>
      </c>
    </row>
    <row r="2440" spans="2:11" s="511" customFormat="1" hidden="1" x14ac:dyDescent="0.25">
      <c r="B2440" s="266">
        <v>733</v>
      </c>
      <c r="C2440" s="207">
        <v>44218</v>
      </c>
      <c r="D2440" s="206" t="s">
        <v>4824</v>
      </c>
      <c r="E2440" s="206"/>
      <c r="F2440" s="206"/>
      <c r="G2440" s="208" t="s">
        <v>1930</v>
      </c>
      <c r="H2440" s="313">
        <v>450000</v>
      </c>
      <c r="I2440" s="209"/>
      <c r="J2440" s="434">
        <f t="shared" si="41"/>
        <v>16535967</v>
      </c>
      <c r="K2440" s="212" t="s">
        <v>4839</v>
      </c>
    </row>
    <row r="2441" spans="2:11" s="511" customFormat="1" hidden="1" x14ac:dyDescent="0.25">
      <c r="B2441" s="266">
        <v>734</v>
      </c>
      <c r="C2441" s="207">
        <v>44218</v>
      </c>
      <c r="D2441" s="206" t="s">
        <v>4825</v>
      </c>
      <c r="E2441" s="206"/>
      <c r="F2441" s="206" t="s">
        <v>4851</v>
      </c>
      <c r="G2441" s="208" t="s">
        <v>1930</v>
      </c>
      <c r="H2441" s="313"/>
      <c r="I2441" s="209">
        <v>300000</v>
      </c>
      <c r="J2441" s="434">
        <f t="shared" si="41"/>
        <v>16235967</v>
      </c>
      <c r="K2441" s="212" t="s">
        <v>3267</v>
      </c>
    </row>
    <row r="2442" spans="2:11" s="511" customFormat="1" hidden="1" x14ac:dyDescent="0.25">
      <c r="B2442" s="266">
        <v>735</v>
      </c>
      <c r="C2442" s="207">
        <v>44218</v>
      </c>
      <c r="D2442" s="206" t="s">
        <v>4826</v>
      </c>
      <c r="E2442" s="206"/>
      <c r="F2442" s="206" t="s">
        <v>4852</v>
      </c>
      <c r="G2442" s="208" t="s">
        <v>1885</v>
      </c>
      <c r="H2442" s="313"/>
      <c r="I2442" s="209">
        <v>32700</v>
      </c>
      <c r="J2442" s="434">
        <f t="shared" si="41"/>
        <v>16203267</v>
      </c>
      <c r="K2442" s="212" t="s">
        <v>3267</v>
      </c>
    </row>
    <row r="2443" spans="2:11" s="511" customFormat="1" hidden="1" x14ac:dyDescent="0.25">
      <c r="B2443" s="266">
        <v>736</v>
      </c>
      <c r="C2443" s="207">
        <v>44218</v>
      </c>
      <c r="D2443" s="206" t="s">
        <v>4827</v>
      </c>
      <c r="E2443" s="206"/>
      <c r="F2443" s="206" t="s">
        <v>4853</v>
      </c>
      <c r="G2443" s="208" t="s">
        <v>1885</v>
      </c>
      <c r="H2443" s="313"/>
      <c r="I2443" s="209">
        <v>28700</v>
      </c>
      <c r="J2443" s="434">
        <f t="shared" si="41"/>
        <v>16174567</v>
      </c>
      <c r="K2443" s="212" t="s">
        <v>3267</v>
      </c>
    </row>
    <row r="2444" spans="2:11" s="511" customFormat="1" hidden="1" x14ac:dyDescent="0.25">
      <c r="B2444" s="266">
        <v>737</v>
      </c>
      <c r="C2444" s="207">
        <v>44218</v>
      </c>
      <c r="D2444" s="206" t="s">
        <v>4828</v>
      </c>
      <c r="E2444" s="206"/>
      <c r="F2444" s="206" t="s">
        <v>4854</v>
      </c>
      <c r="G2444" s="208" t="s">
        <v>1885</v>
      </c>
      <c r="H2444" s="313"/>
      <c r="I2444" s="209">
        <v>52700</v>
      </c>
      <c r="J2444" s="434">
        <f t="shared" si="41"/>
        <v>16121867</v>
      </c>
      <c r="K2444" s="212" t="s">
        <v>3267</v>
      </c>
    </row>
    <row r="2445" spans="2:11" s="511" customFormat="1" hidden="1" x14ac:dyDescent="0.25">
      <c r="B2445" s="266">
        <v>738</v>
      </c>
      <c r="C2445" s="207">
        <v>44218</v>
      </c>
      <c r="D2445" s="206" t="s">
        <v>4829</v>
      </c>
      <c r="E2445" s="206"/>
      <c r="F2445" s="206" t="s">
        <v>4855</v>
      </c>
      <c r="G2445" s="208" t="s">
        <v>1885</v>
      </c>
      <c r="H2445" s="313"/>
      <c r="I2445" s="209">
        <v>18500</v>
      </c>
      <c r="J2445" s="434">
        <f t="shared" si="41"/>
        <v>16103367</v>
      </c>
      <c r="K2445" s="212" t="s">
        <v>3267</v>
      </c>
    </row>
    <row r="2446" spans="2:11" s="511" customFormat="1" hidden="1" x14ac:dyDescent="0.25">
      <c r="B2446" s="266">
        <v>739</v>
      </c>
      <c r="C2446" s="207">
        <v>44218</v>
      </c>
      <c r="D2446" s="206" t="s">
        <v>4830</v>
      </c>
      <c r="E2446" s="206"/>
      <c r="F2446" s="206" t="s">
        <v>4856</v>
      </c>
      <c r="G2446" s="208" t="s">
        <v>1885</v>
      </c>
      <c r="H2446" s="313"/>
      <c r="I2446" s="209">
        <v>53700</v>
      </c>
      <c r="J2446" s="434">
        <f t="shared" si="41"/>
        <v>16049667</v>
      </c>
      <c r="K2446" s="212" t="s">
        <v>3267</v>
      </c>
    </row>
    <row r="2447" spans="2:11" s="511" customFormat="1" hidden="1" x14ac:dyDescent="0.25">
      <c r="B2447" s="266">
        <v>740</v>
      </c>
      <c r="C2447" s="207">
        <v>44219</v>
      </c>
      <c r="D2447" s="206" t="s">
        <v>4831</v>
      </c>
      <c r="E2447" s="206"/>
      <c r="F2447" s="206"/>
      <c r="G2447" s="208" t="s">
        <v>561</v>
      </c>
      <c r="H2447" s="313">
        <v>790000</v>
      </c>
      <c r="I2447" s="209"/>
      <c r="J2447" s="434">
        <f t="shared" si="41"/>
        <v>16839667</v>
      </c>
      <c r="K2447" s="212" t="s">
        <v>4840</v>
      </c>
    </row>
    <row r="2448" spans="2:11" s="511" customFormat="1" hidden="1" x14ac:dyDescent="0.25">
      <c r="B2448" s="266">
        <v>741</v>
      </c>
      <c r="C2448" s="207">
        <v>44219</v>
      </c>
      <c r="D2448" s="206" t="s">
        <v>4832</v>
      </c>
      <c r="E2448" s="206"/>
      <c r="F2448" s="206" t="s">
        <v>4857</v>
      </c>
      <c r="G2448" s="208" t="s">
        <v>561</v>
      </c>
      <c r="H2448" s="313"/>
      <c r="I2448" s="209">
        <v>634082</v>
      </c>
      <c r="J2448" s="434">
        <f t="shared" si="41"/>
        <v>16205585</v>
      </c>
      <c r="K2448" s="212" t="s">
        <v>3267</v>
      </c>
    </row>
    <row r="2449" spans="1:242" hidden="1" x14ac:dyDescent="0.25">
      <c r="B2449" s="266">
        <v>742</v>
      </c>
      <c r="C2449" s="207">
        <v>44219</v>
      </c>
      <c r="D2449" s="206" t="s">
        <v>4860</v>
      </c>
      <c r="E2449" s="206"/>
      <c r="F2449" s="206" t="s">
        <v>4858</v>
      </c>
      <c r="G2449" s="208" t="s">
        <v>561</v>
      </c>
      <c r="H2449" s="285"/>
      <c r="I2449" s="210">
        <v>66961</v>
      </c>
      <c r="J2449" s="434">
        <f t="shared" si="41"/>
        <v>16138624</v>
      </c>
      <c r="K2449" s="212" t="s">
        <v>3267</v>
      </c>
    </row>
    <row r="2450" spans="1:242" hidden="1" x14ac:dyDescent="0.25">
      <c r="B2450" s="266">
        <v>743</v>
      </c>
      <c r="C2450" s="207">
        <v>44219</v>
      </c>
      <c r="D2450" s="206" t="s">
        <v>4833</v>
      </c>
      <c r="E2450" s="206"/>
      <c r="F2450" s="206" t="s">
        <v>4859</v>
      </c>
      <c r="G2450" s="208" t="s">
        <v>1885</v>
      </c>
      <c r="H2450" s="285"/>
      <c r="I2450" s="210">
        <v>727000</v>
      </c>
      <c r="J2450" s="434">
        <f t="shared" si="41"/>
        <v>15411624</v>
      </c>
      <c r="K2450" s="212" t="s">
        <v>3267</v>
      </c>
    </row>
    <row r="2451" spans="1:242" hidden="1" x14ac:dyDescent="0.25">
      <c r="B2451" s="266">
        <v>744</v>
      </c>
      <c r="C2451" s="207">
        <v>44219</v>
      </c>
      <c r="D2451" s="206" t="s">
        <v>4834</v>
      </c>
      <c r="E2451" s="206"/>
      <c r="F2451" s="206" t="s">
        <v>4861</v>
      </c>
      <c r="G2451" s="208" t="s">
        <v>787</v>
      </c>
      <c r="H2451" s="285"/>
      <c r="I2451" s="210">
        <v>597860</v>
      </c>
      <c r="J2451" s="434">
        <f t="shared" si="41"/>
        <v>14813764</v>
      </c>
      <c r="K2451" s="212" t="s">
        <v>3267</v>
      </c>
    </row>
    <row r="2452" spans="1:242" s="566" customFormat="1" hidden="1" x14ac:dyDescent="0.25">
      <c r="A2452" s="488"/>
      <c r="B2452" s="491">
        <v>745</v>
      </c>
      <c r="C2452" s="428">
        <v>44221</v>
      </c>
      <c r="D2452" s="429" t="s">
        <v>4864</v>
      </c>
      <c r="E2452" s="429"/>
      <c r="F2452" s="429"/>
      <c r="G2452" s="430"/>
      <c r="H2452" s="427">
        <v>9586236</v>
      </c>
      <c r="I2452" s="431"/>
      <c r="J2452" s="444">
        <f t="shared" si="41"/>
        <v>24400000</v>
      </c>
      <c r="K2452" s="446" t="s">
        <v>3695</v>
      </c>
      <c r="L2452" s="530"/>
      <c r="M2452" s="488"/>
      <c r="N2452" s="530"/>
      <c r="O2452" s="530"/>
      <c r="P2452" s="530"/>
      <c r="Q2452" s="530"/>
      <c r="R2452" s="530"/>
      <c r="S2452" s="530"/>
      <c r="T2452" s="530"/>
      <c r="U2452" s="530"/>
      <c r="V2452" s="530"/>
      <c r="W2452" s="530"/>
      <c r="X2452" s="530"/>
      <c r="Y2452" s="530"/>
      <c r="Z2452" s="530"/>
      <c r="AA2452" s="530"/>
      <c r="AB2452" s="530"/>
      <c r="AC2452" s="530"/>
      <c r="AD2452" s="530"/>
      <c r="AE2452" s="530"/>
      <c r="AF2452" s="530"/>
      <c r="AG2452" s="530"/>
      <c r="AH2452" s="530"/>
      <c r="AI2452" s="530"/>
      <c r="AJ2452" s="488"/>
      <c r="AK2452" s="488"/>
      <c r="AL2452" s="488"/>
      <c r="AM2452" s="488"/>
      <c r="AN2452" s="488"/>
      <c r="AO2452" s="488"/>
      <c r="AP2452" s="488"/>
      <c r="AQ2452" s="488"/>
      <c r="AR2452" s="488"/>
      <c r="AS2452" s="488"/>
      <c r="AT2452" s="488"/>
      <c r="AU2452" s="488"/>
      <c r="AV2452" s="488"/>
      <c r="AW2452" s="488"/>
      <c r="AX2452" s="488"/>
      <c r="AY2452" s="488"/>
      <c r="AZ2452" s="488"/>
      <c r="BA2452" s="488"/>
      <c r="BB2452" s="488"/>
      <c r="BC2452" s="488"/>
      <c r="BD2452" s="488"/>
      <c r="BE2452" s="488"/>
      <c r="BF2452" s="488"/>
      <c r="BG2452" s="488"/>
      <c r="BH2452" s="488"/>
      <c r="BI2452" s="488"/>
      <c r="BJ2452" s="488"/>
      <c r="BK2452" s="488"/>
      <c r="BL2452" s="488"/>
      <c r="BM2452" s="488"/>
      <c r="BN2452" s="488"/>
      <c r="BO2452" s="488"/>
      <c r="BP2452" s="488"/>
      <c r="BQ2452" s="488"/>
      <c r="BR2452" s="488"/>
      <c r="BS2452" s="488"/>
      <c r="BT2452" s="488"/>
      <c r="BU2452" s="488"/>
      <c r="BV2452" s="488"/>
      <c r="BW2452" s="488"/>
      <c r="BX2452" s="488"/>
      <c r="BY2452" s="488"/>
      <c r="BZ2452" s="488"/>
      <c r="CA2452" s="488"/>
      <c r="CB2452" s="488"/>
      <c r="CC2452" s="488"/>
      <c r="CD2452" s="488"/>
      <c r="CE2452" s="488"/>
      <c r="CF2452" s="488"/>
      <c r="CG2452" s="488"/>
      <c r="CH2452" s="488"/>
      <c r="CI2452" s="488"/>
      <c r="CJ2452" s="488"/>
      <c r="CK2452" s="488"/>
      <c r="CL2452" s="488"/>
      <c r="CM2452" s="488"/>
      <c r="CN2452" s="488"/>
      <c r="CO2452" s="488"/>
      <c r="CP2452" s="488"/>
      <c r="CQ2452" s="488"/>
      <c r="CR2452" s="488"/>
      <c r="CS2452" s="488"/>
      <c r="CT2452" s="488"/>
      <c r="CU2452" s="488"/>
      <c r="CV2452" s="488"/>
      <c r="CW2452" s="488"/>
      <c r="CX2452" s="488"/>
      <c r="CY2452" s="488"/>
      <c r="CZ2452" s="488"/>
      <c r="DA2452" s="488"/>
      <c r="DB2452" s="488"/>
      <c r="DC2452" s="488"/>
      <c r="DD2452" s="488"/>
      <c r="DE2452" s="488"/>
      <c r="DF2452" s="488"/>
      <c r="DG2452" s="488"/>
      <c r="DH2452" s="488"/>
      <c r="DI2452" s="488"/>
      <c r="DJ2452" s="488"/>
      <c r="DK2452" s="488"/>
      <c r="DL2452" s="488"/>
      <c r="DM2452" s="488"/>
      <c r="DN2452" s="488"/>
      <c r="DO2452" s="488"/>
      <c r="DP2452" s="488"/>
      <c r="DQ2452" s="488"/>
      <c r="DR2452" s="488"/>
      <c r="DS2452" s="488"/>
      <c r="DT2452" s="488"/>
      <c r="DU2452" s="488"/>
      <c r="DV2452" s="488"/>
      <c r="DW2452" s="488"/>
      <c r="DX2452" s="488"/>
      <c r="DY2452" s="488"/>
      <c r="DZ2452" s="488"/>
      <c r="EA2452" s="488"/>
      <c r="EB2452" s="488"/>
      <c r="EC2452" s="488"/>
      <c r="ED2452" s="488"/>
      <c r="EE2452" s="488"/>
      <c r="EF2452" s="488"/>
      <c r="EG2452" s="488"/>
      <c r="EH2452" s="488"/>
      <c r="EI2452" s="488"/>
      <c r="EJ2452" s="488"/>
      <c r="EK2452" s="488"/>
      <c r="EL2452" s="488"/>
      <c r="EM2452" s="488"/>
      <c r="EN2452" s="488"/>
      <c r="EO2452" s="488"/>
      <c r="EP2452" s="488"/>
      <c r="EQ2452" s="488"/>
      <c r="ER2452" s="488"/>
      <c r="ES2452" s="488"/>
      <c r="ET2452" s="488"/>
      <c r="EU2452" s="488"/>
      <c r="EV2452" s="488"/>
      <c r="EW2452" s="488"/>
      <c r="EX2452" s="488"/>
      <c r="EY2452" s="488"/>
      <c r="EZ2452" s="488"/>
      <c r="FA2452" s="488"/>
      <c r="FB2452" s="488"/>
      <c r="FC2452" s="488"/>
      <c r="FD2452" s="488"/>
      <c r="FE2452" s="488"/>
      <c r="FF2452" s="488"/>
      <c r="FG2452" s="488"/>
      <c r="FH2452" s="488"/>
      <c r="FI2452" s="488"/>
      <c r="FJ2452" s="488"/>
      <c r="FK2452" s="488"/>
      <c r="FL2452" s="488"/>
      <c r="FM2452" s="488"/>
      <c r="FN2452" s="488"/>
      <c r="FO2452" s="488"/>
      <c r="FP2452" s="488"/>
      <c r="FQ2452" s="488"/>
      <c r="FR2452" s="488"/>
      <c r="FS2452" s="488"/>
      <c r="FT2452" s="488"/>
      <c r="FU2452" s="488"/>
      <c r="FV2452" s="488"/>
      <c r="FW2452" s="488"/>
      <c r="FX2452" s="488"/>
      <c r="FY2452" s="488"/>
      <c r="FZ2452" s="488"/>
      <c r="GA2452" s="488"/>
      <c r="GB2452" s="488"/>
      <c r="GC2452" s="488"/>
      <c r="GD2452" s="488"/>
      <c r="GE2452" s="488"/>
      <c r="GF2452" s="488"/>
      <c r="GG2452" s="488"/>
      <c r="GH2452" s="488"/>
      <c r="GI2452" s="488"/>
      <c r="GJ2452" s="488"/>
      <c r="GK2452" s="488"/>
      <c r="GL2452" s="488"/>
      <c r="GM2452" s="488"/>
      <c r="GN2452" s="488"/>
      <c r="GO2452" s="488"/>
      <c r="GP2452" s="488"/>
      <c r="GQ2452" s="488"/>
      <c r="GR2452" s="488"/>
      <c r="GS2452" s="488"/>
      <c r="GT2452" s="488"/>
      <c r="GU2452" s="488"/>
      <c r="GV2452" s="488"/>
      <c r="GW2452" s="488"/>
      <c r="GX2452" s="488"/>
      <c r="GY2452" s="488"/>
      <c r="GZ2452" s="488"/>
      <c r="HA2452" s="488"/>
      <c r="HB2452" s="488"/>
      <c r="HC2452" s="488"/>
      <c r="HD2452" s="488"/>
      <c r="HE2452" s="488"/>
      <c r="HF2452" s="488"/>
      <c r="HG2452" s="488"/>
      <c r="HH2452" s="488"/>
      <c r="HI2452" s="488"/>
      <c r="HJ2452" s="488"/>
      <c r="HK2452" s="488"/>
      <c r="HL2452" s="488"/>
      <c r="HM2452" s="488"/>
      <c r="HN2452" s="488"/>
      <c r="HO2452" s="488"/>
      <c r="HP2452" s="488"/>
      <c r="HQ2452" s="488"/>
      <c r="HR2452" s="488"/>
      <c r="HS2452" s="488"/>
      <c r="HT2452" s="488"/>
      <c r="HU2452" s="488"/>
      <c r="HV2452" s="488"/>
      <c r="HW2452" s="488"/>
      <c r="HX2452" s="488"/>
      <c r="HY2452" s="488"/>
      <c r="HZ2452" s="488"/>
      <c r="IA2452" s="488"/>
      <c r="IB2452" s="488"/>
      <c r="IC2452" s="488"/>
      <c r="ID2452" s="488"/>
      <c r="IE2452" s="488"/>
      <c r="IF2452" s="488"/>
      <c r="IG2452" s="488"/>
      <c r="IH2452" s="488"/>
    </row>
    <row r="2453" spans="1:242" hidden="1" x14ac:dyDescent="0.25">
      <c r="B2453" s="266">
        <v>746</v>
      </c>
      <c r="C2453" s="207">
        <v>44221</v>
      </c>
      <c r="D2453" s="206" t="s">
        <v>4865</v>
      </c>
      <c r="E2453" s="206" t="s">
        <v>4875</v>
      </c>
      <c r="F2453" s="206"/>
      <c r="G2453" s="208" t="s">
        <v>787</v>
      </c>
      <c r="H2453" s="285"/>
      <c r="I2453" s="475">
        <v>1500000</v>
      </c>
      <c r="J2453" s="434">
        <f t="shared" si="41"/>
        <v>22900000</v>
      </c>
      <c r="K2453" s="212" t="s">
        <v>4938</v>
      </c>
    </row>
    <row r="2454" spans="1:242" hidden="1" x14ac:dyDescent="0.25">
      <c r="B2454" s="266">
        <v>747</v>
      </c>
      <c r="C2454" s="207">
        <v>44222</v>
      </c>
      <c r="D2454" s="206" t="s">
        <v>4866</v>
      </c>
      <c r="E2454" s="206"/>
      <c r="F2454" s="206" t="s">
        <v>4876</v>
      </c>
      <c r="G2454" s="208" t="s">
        <v>343</v>
      </c>
      <c r="H2454" s="285"/>
      <c r="I2454" s="210">
        <v>285000</v>
      </c>
      <c r="J2454" s="434">
        <f t="shared" si="41"/>
        <v>22615000</v>
      </c>
      <c r="K2454" s="212" t="s">
        <v>3267</v>
      </c>
    </row>
    <row r="2455" spans="1:242" hidden="1" x14ac:dyDescent="0.25">
      <c r="B2455" s="266">
        <v>748</v>
      </c>
      <c r="C2455" s="207">
        <v>44222</v>
      </c>
      <c r="D2455" s="206" t="s">
        <v>4573</v>
      </c>
      <c r="E2455" s="206" t="s">
        <v>4883</v>
      </c>
      <c r="F2455" s="206"/>
      <c r="G2455" s="208" t="s">
        <v>681</v>
      </c>
      <c r="H2455" s="313"/>
      <c r="I2455" s="209">
        <v>256000</v>
      </c>
      <c r="J2455" s="434">
        <f t="shared" si="41"/>
        <v>22359000</v>
      </c>
      <c r="K2455" s="212" t="s">
        <v>4900</v>
      </c>
    </row>
    <row r="2456" spans="1:242" hidden="1" x14ac:dyDescent="0.25">
      <c r="B2456" s="266">
        <v>749</v>
      </c>
      <c r="C2456" s="207">
        <v>44222</v>
      </c>
      <c r="D2456" s="206" t="s">
        <v>4867</v>
      </c>
      <c r="E2456" s="206" t="s">
        <v>4884</v>
      </c>
      <c r="F2456" s="206"/>
      <c r="G2456" s="208" t="s">
        <v>1885</v>
      </c>
      <c r="H2456" s="313"/>
      <c r="I2456" s="209">
        <v>300000</v>
      </c>
      <c r="J2456" s="434">
        <f t="shared" si="41"/>
        <v>22059000</v>
      </c>
      <c r="K2456" s="212" t="s">
        <v>4901</v>
      </c>
    </row>
    <row r="2457" spans="1:242" hidden="1" x14ac:dyDescent="0.25">
      <c r="B2457" s="266">
        <v>750</v>
      </c>
      <c r="C2457" s="207">
        <v>44222</v>
      </c>
      <c r="D2457" s="206" t="s">
        <v>4868</v>
      </c>
      <c r="E2457" s="206"/>
      <c r="F2457" s="206" t="s">
        <v>4887</v>
      </c>
      <c r="G2457" s="208" t="s">
        <v>2875</v>
      </c>
      <c r="H2457" s="313"/>
      <c r="I2457" s="209">
        <v>465000</v>
      </c>
      <c r="J2457" s="434">
        <f t="shared" si="41"/>
        <v>21594000</v>
      </c>
      <c r="K2457" s="212" t="s">
        <v>3267</v>
      </c>
    </row>
    <row r="2458" spans="1:242" hidden="1" x14ac:dyDescent="0.25">
      <c r="B2458" s="266">
        <v>751</v>
      </c>
      <c r="C2458" s="207">
        <v>44222</v>
      </c>
      <c r="D2458" s="206" t="s">
        <v>4869</v>
      </c>
      <c r="E2458" s="206"/>
      <c r="F2458" s="206" t="s">
        <v>4888</v>
      </c>
      <c r="G2458" s="208" t="s">
        <v>4805</v>
      </c>
      <c r="H2458" s="313"/>
      <c r="I2458" s="209">
        <v>2497000</v>
      </c>
      <c r="J2458" s="434">
        <f t="shared" si="41"/>
        <v>19097000</v>
      </c>
      <c r="K2458" s="212" t="s">
        <v>3267</v>
      </c>
    </row>
    <row r="2459" spans="1:242" hidden="1" x14ac:dyDescent="0.25">
      <c r="B2459" s="266">
        <v>752</v>
      </c>
      <c r="C2459" s="207">
        <v>44222</v>
      </c>
      <c r="D2459" s="206" t="s">
        <v>4870</v>
      </c>
      <c r="E2459" s="206"/>
      <c r="F2459" s="206" t="s">
        <v>4889</v>
      </c>
      <c r="G2459" s="208" t="s">
        <v>420</v>
      </c>
      <c r="H2459" s="313"/>
      <c r="I2459" s="209">
        <v>734500</v>
      </c>
      <c r="J2459" s="434">
        <f t="shared" si="41"/>
        <v>18362500</v>
      </c>
      <c r="K2459" s="212" t="s">
        <v>3267</v>
      </c>
    </row>
    <row r="2460" spans="1:242" hidden="1" x14ac:dyDescent="0.25">
      <c r="B2460" s="266">
        <v>753</v>
      </c>
      <c r="C2460" s="207">
        <v>44222</v>
      </c>
      <c r="D2460" s="206" t="s">
        <v>4871</v>
      </c>
      <c r="E2460" s="206"/>
      <c r="F2460" s="206" t="s">
        <v>4890</v>
      </c>
      <c r="G2460" s="208" t="s">
        <v>559</v>
      </c>
      <c r="H2460" s="313"/>
      <c r="I2460" s="209">
        <v>70000</v>
      </c>
      <c r="J2460" s="434">
        <f t="shared" si="41"/>
        <v>18292500</v>
      </c>
      <c r="K2460" s="212" t="s">
        <v>3267</v>
      </c>
    </row>
    <row r="2461" spans="1:242" hidden="1" x14ac:dyDescent="0.25">
      <c r="B2461" s="266">
        <v>754</v>
      </c>
      <c r="C2461" s="207">
        <v>44222</v>
      </c>
      <c r="D2461" s="433" t="s">
        <v>4873</v>
      </c>
      <c r="E2461" s="206"/>
      <c r="F2461" s="206"/>
      <c r="G2461" s="208" t="s">
        <v>681</v>
      </c>
      <c r="H2461" s="313">
        <v>256000</v>
      </c>
      <c r="I2461" s="209"/>
      <c r="J2461" s="434">
        <f t="shared" si="41"/>
        <v>18548500</v>
      </c>
      <c r="K2461" s="212" t="s">
        <v>4282</v>
      </c>
    </row>
    <row r="2462" spans="1:242" hidden="1" x14ac:dyDescent="0.25">
      <c r="B2462" s="266">
        <v>755</v>
      </c>
      <c r="C2462" s="207">
        <v>44223</v>
      </c>
      <c r="D2462" s="206" t="s">
        <v>4874</v>
      </c>
      <c r="E2462" s="206"/>
      <c r="F2462" s="206" t="s">
        <v>4891</v>
      </c>
      <c r="G2462" s="208" t="s">
        <v>681</v>
      </c>
      <c r="H2462" s="313"/>
      <c r="I2462" s="209">
        <v>256000</v>
      </c>
      <c r="J2462" s="434">
        <f t="shared" si="41"/>
        <v>18292500</v>
      </c>
      <c r="K2462" s="212" t="s">
        <v>3267</v>
      </c>
    </row>
    <row r="2463" spans="1:242" hidden="1" x14ac:dyDescent="0.25">
      <c r="B2463" s="266">
        <v>756</v>
      </c>
      <c r="C2463" s="207">
        <v>44224</v>
      </c>
      <c r="D2463" s="206" t="s">
        <v>4872</v>
      </c>
      <c r="E2463" s="206"/>
      <c r="F2463" s="206" t="s">
        <v>4892</v>
      </c>
      <c r="G2463" s="208" t="s">
        <v>2951</v>
      </c>
      <c r="H2463" s="313"/>
      <c r="I2463" s="209">
        <v>1145000</v>
      </c>
      <c r="J2463" s="434">
        <f t="shared" ref="J2463:J2511" si="42">J2462+H2463-I2463</f>
        <v>17147500</v>
      </c>
      <c r="K2463" s="212" t="s">
        <v>3267</v>
      </c>
    </row>
    <row r="2464" spans="1:242" hidden="1" x14ac:dyDescent="0.25">
      <c r="B2464" s="266">
        <v>757</v>
      </c>
      <c r="C2464" s="207">
        <v>44226</v>
      </c>
      <c r="D2464" s="206" t="s">
        <v>4877</v>
      </c>
      <c r="E2464" s="206"/>
      <c r="F2464" s="206" t="s">
        <v>4893</v>
      </c>
      <c r="G2464" s="208" t="s">
        <v>1885</v>
      </c>
      <c r="H2464" s="313"/>
      <c r="I2464" s="209">
        <v>83600</v>
      </c>
      <c r="J2464" s="434">
        <f t="shared" si="42"/>
        <v>17063900</v>
      </c>
      <c r="K2464" s="212" t="s">
        <v>3267</v>
      </c>
    </row>
    <row r="2465" spans="1:242" hidden="1" x14ac:dyDescent="0.25">
      <c r="B2465" s="266">
        <v>758</v>
      </c>
      <c r="C2465" s="207">
        <v>44226</v>
      </c>
      <c r="D2465" s="206" t="s">
        <v>4878</v>
      </c>
      <c r="E2465" s="206"/>
      <c r="F2465" s="206" t="s">
        <v>4894</v>
      </c>
      <c r="G2465" s="208" t="s">
        <v>1885</v>
      </c>
      <c r="H2465" s="313"/>
      <c r="I2465" s="209">
        <v>52700</v>
      </c>
      <c r="J2465" s="434">
        <f t="shared" si="42"/>
        <v>17011200</v>
      </c>
      <c r="K2465" s="212" t="s">
        <v>3267</v>
      </c>
    </row>
    <row r="2466" spans="1:242" hidden="1" x14ac:dyDescent="0.25">
      <c r="B2466" s="266">
        <v>759</v>
      </c>
      <c r="C2466" s="207">
        <v>44226</v>
      </c>
      <c r="D2466" s="206" t="s">
        <v>4879</v>
      </c>
      <c r="E2466" s="206"/>
      <c r="F2466" s="206" t="s">
        <v>4895</v>
      </c>
      <c r="G2466" s="208" t="s">
        <v>1885</v>
      </c>
      <c r="H2466" s="313"/>
      <c r="I2466" s="209">
        <v>67600</v>
      </c>
      <c r="J2466" s="434">
        <f t="shared" si="42"/>
        <v>16943600</v>
      </c>
      <c r="K2466" s="212" t="s">
        <v>3267</v>
      </c>
    </row>
    <row r="2467" spans="1:242" hidden="1" x14ac:dyDescent="0.25">
      <c r="B2467" s="266">
        <v>760</v>
      </c>
      <c r="C2467" s="207">
        <v>44226</v>
      </c>
      <c r="D2467" s="206" t="s">
        <v>4880</v>
      </c>
      <c r="E2467" s="206"/>
      <c r="F2467" s="206" t="s">
        <v>4896</v>
      </c>
      <c r="G2467" s="208" t="s">
        <v>1885</v>
      </c>
      <c r="H2467" s="313"/>
      <c r="I2467" s="209">
        <v>64400</v>
      </c>
      <c r="J2467" s="434">
        <f t="shared" si="42"/>
        <v>16879200</v>
      </c>
      <c r="K2467" s="212" t="s">
        <v>3267</v>
      </c>
    </row>
    <row r="2468" spans="1:242" hidden="1" x14ac:dyDescent="0.25">
      <c r="B2468" s="266">
        <v>761</v>
      </c>
      <c r="C2468" s="207">
        <v>44226</v>
      </c>
      <c r="D2468" s="206" t="s">
        <v>4881</v>
      </c>
      <c r="E2468" s="206"/>
      <c r="F2468" s="206" t="s">
        <v>4897</v>
      </c>
      <c r="G2468" s="208" t="s">
        <v>1885</v>
      </c>
      <c r="H2468" s="313"/>
      <c r="I2468" s="209">
        <v>73500</v>
      </c>
      <c r="J2468" s="434">
        <f t="shared" si="42"/>
        <v>16805700</v>
      </c>
      <c r="K2468" s="212" t="s">
        <v>3267</v>
      </c>
    </row>
    <row r="2469" spans="1:242" hidden="1" x14ac:dyDescent="0.25">
      <c r="B2469" s="266">
        <v>762</v>
      </c>
      <c r="C2469" s="207">
        <v>44226</v>
      </c>
      <c r="D2469" s="206" t="s">
        <v>4882</v>
      </c>
      <c r="E2469" s="206"/>
      <c r="F2469" s="206" t="s">
        <v>4898</v>
      </c>
      <c r="G2469" s="208" t="s">
        <v>1885</v>
      </c>
      <c r="H2469" s="313"/>
      <c r="I2469" s="209">
        <v>463000</v>
      </c>
      <c r="J2469" s="434">
        <f t="shared" si="42"/>
        <v>16342700</v>
      </c>
      <c r="K2469" s="212" t="s">
        <v>3267</v>
      </c>
    </row>
    <row r="2470" spans="1:242" hidden="1" x14ac:dyDescent="0.25">
      <c r="B2470" s="266">
        <v>763</v>
      </c>
      <c r="C2470" s="207">
        <v>44226</v>
      </c>
      <c r="D2470" s="206" t="s">
        <v>4886</v>
      </c>
      <c r="E2470" s="206"/>
      <c r="F2470" s="206"/>
      <c r="G2470" s="208" t="s">
        <v>1885</v>
      </c>
      <c r="H2470" s="313">
        <v>300000</v>
      </c>
      <c r="I2470" s="209"/>
      <c r="J2470" s="434">
        <f t="shared" si="42"/>
        <v>16642700</v>
      </c>
      <c r="K2470" s="212" t="s">
        <v>4902</v>
      </c>
    </row>
    <row r="2471" spans="1:242" hidden="1" x14ac:dyDescent="0.25">
      <c r="B2471" s="266">
        <v>764</v>
      </c>
      <c r="C2471" s="207">
        <v>44226</v>
      </c>
      <c r="D2471" s="206" t="s">
        <v>4885</v>
      </c>
      <c r="E2471" s="206"/>
      <c r="F2471" s="206" t="s">
        <v>4899</v>
      </c>
      <c r="G2471" s="208" t="s">
        <v>1885</v>
      </c>
      <c r="H2471" s="285"/>
      <c r="I2471" s="210">
        <v>367500</v>
      </c>
      <c r="J2471" s="434">
        <f t="shared" si="42"/>
        <v>16275200</v>
      </c>
      <c r="K2471" s="212" t="s">
        <v>3267</v>
      </c>
    </row>
    <row r="2472" spans="1:242" hidden="1" x14ac:dyDescent="0.25">
      <c r="B2472" s="266">
        <v>765</v>
      </c>
      <c r="C2472" s="207">
        <v>44226</v>
      </c>
      <c r="D2472" s="206" t="s">
        <v>4903</v>
      </c>
      <c r="E2472" s="206"/>
      <c r="F2472" s="206" t="s">
        <v>4904</v>
      </c>
      <c r="G2472" s="208" t="s">
        <v>1885</v>
      </c>
      <c r="H2472" s="285"/>
      <c r="I2472" s="210">
        <v>92200</v>
      </c>
      <c r="J2472" s="434">
        <f t="shared" si="42"/>
        <v>16183000</v>
      </c>
      <c r="K2472" s="212" t="s">
        <v>3267</v>
      </c>
    </row>
    <row r="2473" spans="1:242" s="566" customFormat="1" x14ac:dyDescent="0.25">
      <c r="A2473" s="488"/>
      <c r="B2473" s="266">
        <v>766</v>
      </c>
      <c r="C2473" s="428">
        <v>44228</v>
      </c>
      <c r="D2473" s="429" t="s">
        <v>4905</v>
      </c>
      <c r="E2473" s="429"/>
      <c r="F2473" s="429"/>
      <c r="G2473" s="430"/>
      <c r="H2473" s="427">
        <v>6717000</v>
      </c>
      <c r="I2473" s="431"/>
      <c r="J2473" s="434">
        <f t="shared" si="42"/>
        <v>22900000</v>
      </c>
      <c r="K2473" s="446" t="s">
        <v>3695</v>
      </c>
      <c r="L2473" s="530"/>
      <c r="M2473" s="488"/>
      <c r="N2473" s="530"/>
      <c r="O2473" s="530"/>
      <c r="P2473" s="530"/>
      <c r="Q2473" s="530"/>
      <c r="R2473" s="530"/>
      <c r="S2473" s="530"/>
      <c r="T2473" s="530"/>
      <c r="U2473" s="530"/>
      <c r="V2473" s="530"/>
      <c r="W2473" s="530"/>
      <c r="X2473" s="530"/>
      <c r="Y2473" s="530"/>
      <c r="Z2473" s="530"/>
      <c r="AA2473" s="530"/>
      <c r="AB2473" s="530"/>
      <c r="AC2473" s="530"/>
      <c r="AD2473" s="530"/>
      <c r="AE2473" s="530"/>
      <c r="AF2473" s="530"/>
      <c r="AG2473" s="530"/>
      <c r="AH2473" s="530"/>
      <c r="AI2473" s="530"/>
      <c r="AJ2473" s="488"/>
      <c r="AK2473" s="488"/>
      <c r="AL2473" s="488"/>
      <c r="AM2473" s="488"/>
      <c r="AN2473" s="488"/>
      <c r="AO2473" s="488"/>
      <c r="AP2473" s="488"/>
      <c r="AQ2473" s="488"/>
      <c r="AR2473" s="488"/>
      <c r="AS2473" s="488"/>
      <c r="AT2473" s="488"/>
      <c r="AU2473" s="488"/>
      <c r="AV2473" s="488"/>
      <c r="AW2473" s="488"/>
      <c r="AX2473" s="488"/>
      <c r="AY2473" s="488"/>
      <c r="AZ2473" s="488"/>
      <c r="BA2473" s="488"/>
      <c r="BB2473" s="488"/>
      <c r="BC2473" s="488"/>
      <c r="BD2473" s="488"/>
      <c r="BE2473" s="488"/>
      <c r="BF2473" s="488"/>
      <c r="BG2473" s="488"/>
      <c r="BH2473" s="488"/>
      <c r="BI2473" s="488"/>
      <c r="BJ2473" s="488"/>
      <c r="BK2473" s="488"/>
      <c r="BL2473" s="488"/>
      <c r="BM2473" s="488"/>
      <c r="BN2473" s="488"/>
      <c r="BO2473" s="488"/>
      <c r="BP2473" s="488"/>
      <c r="BQ2473" s="488"/>
      <c r="BR2473" s="488"/>
      <c r="BS2473" s="488"/>
      <c r="BT2473" s="488"/>
      <c r="BU2473" s="488"/>
      <c r="BV2473" s="488"/>
      <c r="BW2473" s="488"/>
      <c r="BX2473" s="488"/>
      <c r="BY2473" s="488"/>
      <c r="BZ2473" s="488"/>
      <c r="CA2473" s="488"/>
      <c r="CB2473" s="488"/>
      <c r="CC2473" s="488"/>
      <c r="CD2473" s="488"/>
      <c r="CE2473" s="488"/>
      <c r="CF2473" s="488"/>
      <c r="CG2473" s="488"/>
      <c r="CH2473" s="488"/>
      <c r="CI2473" s="488"/>
      <c r="CJ2473" s="488"/>
      <c r="CK2473" s="488"/>
      <c r="CL2473" s="488"/>
      <c r="CM2473" s="488"/>
      <c r="CN2473" s="488"/>
      <c r="CO2473" s="488"/>
      <c r="CP2473" s="488"/>
      <c r="CQ2473" s="488"/>
      <c r="CR2473" s="488"/>
      <c r="CS2473" s="488"/>
      <c r="CT2473" s="488"/>
      <c r="CU2473" s="488"/>
      <c r="CV2473" s="488"/>
      <c r="CW2473" s="488"/>
      <c r="CX2473" s="488"/>
      <c r="CY2473" s="488"/>
      <c r="CZ2473" s="488"/>
      <c r="DA2473" s="488"/>
      <c r="DB2473" s="488"/>
      <c r="DC2473" s="488"/>
      <c r="DD2473" s="488"/>
      <c r="DE2473" s="488"/>
      <c r="DF2473" s="488"/>
      <c r="DG2473" s="488"/>
      <c r="DH2473" s="488"/>
      <c r="DI2473" s="488"/>
      <c r="DJ2473" s="488"/>
      <c r="DK2473" s="488"/>
      <c r="DL2473" s="488"/>
      <c r="DM2473" s="488"/>
      <c r="DN2473" s="488"/>
      <c r="DO2473" s="488"/>
      <c r="DP2473" s="488"/>
      <c r="DQ2473" s="488"/>
      <c r="DR2473" s="488"/>
      <c r="DS2473" s="488"/>
      <c r="DT2473" s="488"/>
      <c r="DU2473" s="488"/>
      <c r="DV2473" s="488"/>
      <c r="DW2473" s="488"/>
      <c r="DX2473" s="488"/>
      <c r="DY2473" s="488"/>
      <c r="DZ2473" s="488"/>
      <c r="EA2473" s="488"/>
      <c r="EB2473" s="488"/>
      <c r="EC2473" s="488"/>
      <c r="ED2473" s="488"/>
      <c r="EE2473" s="488"/>
      <c r="EF2473" s="488"/>
      <c r="EG2473" s="488"/>
      <c r="EH2473" s="488"/>
      <c r="EI2473" s="488"/>
      <c r="EJ2473" s="488"/>
      <c r="EK2473" s="488"/>
      <c r="EL2473" s="488"/>
      <c r="EM2473" s="488"/>
      <c r="EN2473" s="488"/>
      <c r="EO2473" s="488"/>
      <c r="EP2473" s="488"/>
      <c r="EQ2473" s="488"/>
      <c r="ER2473" s="488"/>
      <c r="ES2473" s="488"/>
      <c r="ET2473" s="488"/>
      <c r="EU2473" s="488"/>
      <c r="EV2473" s="488"/>
      <c r="EW2473" s="488"/>
      <c r="EX2473" s="488"/>
      <c r="EY2473" s="488"/>
      <c r="EZ2473" s="488"/>
      <c r="FA2473" s="488"/>
      <c r="FB2473" s="488"/>
      <c r="FC2473" s="488"/>
      <c r="FD2473" s="488"/>
      <c r="FE2473" s="488"/>
      <c r="FF2473" s="488"/>
      <c r="FG2473" s="488"/>
      <c r="FH2473" s="488"/>
      <c r="FI2473" s="488"/>
      <c r="FJ2473" s="488"/>
      <c r="FK2473" s="488"/>
      <c r="FL2473" s="488"/>
      <c r="FM2473" s="488"/>
      <c r="FN2473" s="488"/>
      <c r="FO2473" s="488"/>
      <c r="FP2473" s="488"/>
      <c r="FQ2473" s="488"/>
      <c r="FR2473" s="488"/>
      <c r="FS2473" s="488"/>
      <c r="FT2473" s="488"/>
      <c r="FU2473" s="488"/>
      <c r="FV2473" s="488"/>
      <c r="FW2473" s="488"/>
      <c r="FX2473" s="488"/>
      <c r="FY2473" s="488"/>
      <c r="FZ2473" s="488"/>
      <c r="GA2473" s="488"/>
      <c r="GB2473" s="488"/>
      <c r="GC2473" s="488"/>
      <c r="GD2473" s="488"/>
      <c r="GE2473" s="488"/>
      <c r="GF2473" s="488"/>
      <c r="GG2473" s="488"/>
      <c r="GH2473" s="488"/>
      <c r="GI2473" s="488"/>
      <c r="GJ2473" s="488"/>
      <c r="GK2473" s="488"/>
      <c r="GL2473" s="488"/>
      <c r="GM2473" s="488"/>
      <c r="GN2473" s="488"/>
      <c r="GO2473" s="488"/>
      <c r="GP2473" s="488"/>
      <c r="GQ2473" s="488"/>
      <c r="GR2473" s="488"/>
      <c r="GS2473" s="488"/>
      <c r="GT2473" s="488"/>
      <c r="GU2473" s="488"/>
      <c r="GV2473" s="488"/>
      <c r="GW2473" s="488"/>
      <c r="GX2473" s="488"/>
      <c r="GY2473" s="488"/>
      <c r="GZ2473" s="488"/>
      <c r="HA2473" s="488"/>
      <c r="HB2473" s="488"/>
      <c r="HC2473" s="488"/>
      <c r="HD2473" s="488"/>
      <c r="HE2473" s="488"/>
      <c r="HF2473" s="488"/>
      <c r="HG2473" s="488"/>
      <c r="HH2473" s="488"/>
      <c r="HI2473" s="488"/>
      <c r="HJ2473" s="488"/>
      <c r="HK2473" s="488"/>
      <c r="HL2473" s="488"/>
      <c r="HM2473" s="488"/>
      <c r="HN2473" s="488"/>
      <c r="HO2473" s="488"/>
      <c r="HP2473" s="488"/>
      <c r="HQ2473" s="488"/>
      <c r="HR2473" s="488"/>
      <c r="HS2473" s="488"/>
      <c r="HT2473" s="488"/>
      <c r="HU2473" s="488"/>
      <c r="HV2473" s="488"/>
      <c r="HW2473" s="488"/>
      <c r="HX2473" s="488"/>
      <c r="HY2473" s="488"/>
      <c r="HZ2473" s="488"/>
      <c r="IA2473" s="488"/>
      <c r="IB2473" s="488"/>
      <c r="IC2473" s="488"/>
      <c r="ID2473" s="488"/>
      <c r="IE2473" s="488"/>
      <c r="IF2473" s="488"/>
      <c r="IG2473" s="488"/>
      <c r="IH2473" s="488"/>
    </row>
    <row r="2474" spans="1:242" x14ac:dyDescent="0.25">
      <c r="B2474" s="266">
        <v>767</v>
      </c>
      <c r="C2474" s="207">
        <v>44228</v>
      </c>
      <c r="D2474" s="206" t="s">
        <v>4906</v>
      </c>
      <c r="E2474" s="206" t="s">
        <v>4907</v>
      </c>
      <c r="F2474" s="206"/>
      <c r="G2474" s="208" t="s">
        <v>2981</v>
      </c>
      <c r="H2474" s="313"/>
      <c r="I2474" s="209">
        <v>320000</v>
      </c>
      <c r="J2474" s="434">
        <f t="shared" si="42"/>
        <v>22580000</v>
      </c>
      <c r="K2474" s="212" t="s">
        <v>4940</v>
      </c>
    </row>
    <row r="2475" spans="1:242" x14ac:dyDescent="0.25">
      <c r="B2475" s="266">
        <v>772</v>
      </c>
      <c r="C2475" s="207">
        <v>44229</v>
      </c>
      <c r="D2475" s="206" t="s">
        <v>4912</v>
      </c>
      <c r="E2475" s="206"/>
      <c r="F2475" s="206"/>
      <c r="G2475" s="208" t="s">
        <v>2981</v>
      </c>
      <c r="H2475" s="313">
        <v>320000</v>
      </c>
      <c r="I2475" s="210"/>
      <c r="J2475" s="434">
        <f t="shared" si="42"/>
        <v>22900000</v>
      </c>
      <c r="K2475" s="212" t="s">
        <v>4943</v>
      </c>
    </row>
    <row r="2476" spans="1:242" x14ac:dyDescent="0.25">
      <c r="B2476" s="266">
        <v>773</v>
      </c>
      <c r="C2476" s="207">
        <v>44229</v>
      </c>
      <c r="D2476" s="206" t="s">
        <v>4913</v>
      </c>
      <c r="E2476" s="206"/>
      <c r="F2476" s="206" t="s">
        <v>4927</v>
      </c>
      <c r="G2476" s="208" t="s">
        <v>2981</v>
      </c>
      <c r="H2476" s="313"/>
      <c r="I2476" s="210">
        <v>320000</v>
      </c>
      <c r="J2476" s="434">
        <f t="shared" si="42"/>
        <v>22580000</v>
      </c>
      <c r="K2476" s="212" t="s">
        <v>3267</v>
      </c>
    </row>
    <row r="2477" spans="1:242" x14ac:dyDescent="0.25">
      <c r="B2477" s="266">
        <v>768</v>
      </c>
      <c r="C2477" s="207">
        <v>44229</v>
      </c>
      <c r="D2477" s="206" t="s">
        <v>4908</v>
      </c>
      <c r="E2477" s="206"/>
      <c r="F2477" s="206" t="s">
        <v>4923</v>
      </c>
      <c r="G2477" s="208" t="s">
        <v>1885</v>
      </c>
      <c r="H2477" s="313"/>
      <c r="I2477" s="210">
        <v>70100</v>
      </c>
      <c r="J2477" s="434">
        <f t="shared" si="42"/>
        <v>22509900</v>
      </c>
      <c r="K2477" s="212" t="s">
        <v>3267</v>
      </c>
    </row>
    <row r="2478" spans="1:242" x14ac:dyDescent="0.25">
      <c r="B2478" s="266">
        <v>769</v>
      </c>
      <c r="C2478" s="207">
        <v>44229</v>
      </c>
      <c r="D2478" s="206" t="s">
        <v>4909</v>
      </c>
      <c r="E2478" s="206"/>
      <c r="F2478" s="206" t="s">
        <v>4924</v>
      </c>
      <c r="G2478" s="208" t="s">
        <v>4936</v>
      </c>
      <c r="H2478" s="313"/>
      <c r="I2478" s="210">
        <v>6131131</v>
      </c>
      <c r="J2478" s="434">
        <f t="shared" si="42"/>
        <v>16378769</v>
      </c>
      <c r="K2478" s="212" t="s">
        <v>3267</v>
      </c>
    </row>
    <row r="2479" spans="1:242" x14ac:dyDescent="0.25">
      <c r="B2479" s="266">
        <v>770</v>
      </c>
      <c r="C2479" s="207">
        <v>44229</v>
      </c>
      <c r="D2479" s="206" t="s">
        <v>4910</v>
      </c>
      <c r="E2479" s="206"/>
      <c r="F2479" s="206" t="s">
        <v>4925</v>
      </c>
      <c r="G2479" s="208" t="s">
        <v>1964</v>
      </c>
      <c r="H2479" s="313"/>
      <c r="I2479" s="210">
        <v>1540000</v>
      </c>
      <c r="J2479" s="434">
        <f t="shared" si="42"/>
        <v>14838769</v>
      </c>
      <c r="K2479" s="212" t="s">
        <v>3267</v>
      </c>
    </row>
    <row r="2480" spans="1:242" x14ac:dyDescent="0.25">
      <c r="B2480" s="266">
        <v>771</v>
      </c>
      <c r="C2480" s="207">
        <v>44229</v>
      </c>
      <c r="D2480" s="206" t="s">
        <v>4937</v>
      </c>
      <c r="E2480" s="206"/>
      <c r="F2480" s="206" t="s">
        <v>4926</v>
      </c>
      <c r="G2480" s="208" t="s">
        <v>4806</v>
      </c>
      <c r="H2480" s="313"/>
      <c r="I2480" s="210">
        <v>840000</v>
      </c>
      <c r="J2480" s="434">
        <f t="shared" si="42"/>
        <v>13998769</v>
      </c>
      <c r="K2480" s="212" t="s">
        <v>3267</v>
      </c>
    </row>
    <row r="2481" spans="1:242" x14ac:dyDescent="0.25">
      <c r="B2481" s="266">
        <v>774</v>
      </c>
      <c r="C2481" s="207">
        <v>44230</v>
      </c>
      <c r="D2481" s="206" t="s">
        <v>4911</v>
      </c>
      <c r="E2481" s="206"/>
      <c r="F2481" s="206" t="s">
        <v>4928</v>
      </c>
      <c r="G2481" s="208" t="s">
        <v>1885</v>
      </c>
      <c r="H2481" s="313"/>
      <c r="I2481" s="210">
        <v>82700</v>
      </c>
      <c r="J2481" s="434">
        <f t="shared" si="42"/>
        <v>13916069</v>
      </c>
      <c r="K2481" s="212" t="s">
        <v>3267</v>
      </c>
    </row>
    <row r="2482" spans="1:242" x14ac:dyDescent="0.25">
      <c r="B2482" s="266">
        <v>775</v>
      </c>
      <c r="C2482" s="207">
        <v>44230</v>
      </c>
      <c r="D2482" s="206" t="s">
        <v>4914</v>
      </c>
      <c r="E2482" s="206"/>
      <c r="F2482" s="206"/>
      <c r="G2482" s="208" t="s">
        <v>787</v>
      </c>
      <c r="H2482" s="313">
        <v>1500000</v>
      </c>
      <c r="I2482" s="210"/>
      <c r="J2482" s="434">
        <f t="shared" si="42"/>
        <v>15416069</v>
      </c>
      <c r="K2482" s="212" t="s">
        <v>4942</v>
      </c>
    </row>
    <row r="2483" spans="1:242" x14ac:dyDescent="0.25">
      <c r="B2483" s="266">
        <v>776</v>
      </c>
      <c r="C2483" s="207">
        <v>44230</v>
      </c>
      <c r="D2483" s="206" t="s">
        <v>4915</v>
      </c>
      <c r="E2483" s="206"/>
      <c r="F2483" s="206" t="s">
        <v>4929</v>
      </c>
      <c r="G2483" s="208" t="s">
        <v>787</v>
      </c>
      <c r="H2483" s="313"/>
      <c r="I2483" s="210">
        <v>1055734</v>
      </c>
      <c r="J2483" s="434">
        <f t="shared" si="42"/>
        <v>14360335</v>
      </c>
      <c r="K2483" s="212" t="s">
        <v>3267</v>
      </c>
    </row>
    <row r="2484" spans="1:242" x14ac:dyDescent="0.25">
      <c r="B2484" s="266">
        <v>777</v>
      </c>
      <c r="C2484" s="207">
        <v>44231</v>
      </c>
      <c r="D2484" s="206" t="s">
        <v>4916</v>
      </c>
      <c r="E2484" s="206"/>
      <c r="F2484" s="206" t="s">
        <v>4930</v>
      </c>
      <c r="G2484" s="208" t="s">
        <v>1885</v>
      </c>
      <c r="H2484" s="313"/>
      <c r="I2484" s="210">
        <v>43800</v>
      </c>
      <c r="J2484" s="434">
        <f t="shared" si="42"/>
        <v>14316535</v>
      </c>
      <c r="K2484" s="212" t="s">
        <v>3267</v>
      </c>
    </row>
    <row r="2485" spans="1:242" x14ac:dyDescent="0.25">
      <c r="B2485" s="266">
        <v>778</v>
      </c>
      <c r="C2485" s="207">
        <v>44232</v>
      </c>
      <c r="D2485" s="206" t="s">
        <v>4917</v>
      </c>
      <c r="E2485" s="206"/>
      <c r="F2485" s="206" t="s">
        <v>4931</v>
      </c>
      <c r="G2485" s="208" t="s">
        <v>1885</v>
      </c>
      <c r="H2485" s="313"/>
      <c r="I2485" s="210">
        <v>80000</v>
      </c>
      <c r="J2485" s="434">
        <f t="shared" si="42"/>
        <v>14236535</v>
      </c>
      <c r="K2485" s="212" t="s">
        <v>3267</v>
      </c>
    </row>
    <row r="2486" spans="1:242" x14ac:dyDescent="0.25">
      <c r="B2486" s="266">
        <v>779</v>
      </c>
      <c r="C2486" s="207">
        <v>44232</v>
      </c>
      <c r="D2486" s="206" t="s">
        <v>4918</v>
      </c>
      <c r="E2486" s="206"/>
      <c r="F2486" s="206" t="s">
        <v>4932</v>
      </c>
      <c r="G2486" s="208" t="s">
        <v>2875</v>
      </c>
      <c r="H2486" s="313"/>
      <c r="I2486" s="210">
        <v>35000</v>
      </c>
      <c r="J2486" s="434">
        <f t="shared" si="42"/>
        <v>14201535</v>
      </c>
      <c r="K2486" s="212" t="s">
        <v>3267</v>
      </c>
    </row>
    <row r="2487" spans="1:242" x14ac:dyDescent="0.25">
      <c r="B2487" s="266">
        <v>780</v>
      </c>
      <c r="C2487" s="207">
        <v>44232</v>
      </c>
      <c r="D2487" s="206" t="s">
        <v>4919</v>
      </c>
      <c r="E2487" s="206"/>
      <c r="F2487" s="206" t="s">
        <v>4933</v>
      </c>
      <c r="G2487" s="208" t="s">
        <v>1885</v>
      </c>
      <c r="H2487" s="313"/>
      <c r="I2487" s="210">
        <v>71600</v>
      </c>
      <c r="J2487" s="434">
        <f t="shared" si="42"/>
        <v>14129935</v>
      </c>
      <c r="K2487" s="212" t="s">
        <v>3267</v>
      </c>
    </row>
    <row r="2488" spans="1:242" x14ac:dyDescent="0.25">
      <c r="B2488" s="266">
        <v>781</v>
      </c>
      <c r="C2488" s="207">
        <v>44232</v>
      </c>
      <c r="D2488" s="206" t="s">
        <v>4920</v>
      </c>
      <c r="E2488" s="206"/>
      <c r="F2488" s="206" t="s">
        <v>4934</v>
      </c>
      <c r="G2488" s="208" t="s">
        <v>1885</v>
      </c>
      <c r="H2488" s="313"/>
      <c r="I2488" s="210">
        <v>73600</v>
      </c>
      <c r="J2488" s="434">
        <f t="shared" si="42"/>
        <v>14056335</v>
      </c>
      <c r="K2488" s="212" t="s">
        <v>3267</v>
      </c>
    </row>
    <row r="2489" spans="1:242" x14ac:dyDescent="0.25">
      <c r="B2489" s="266">
        <v>782</v>
      </c>
      <c r="C2489" s="207">
        <v>44232</v>
      </c>
      <c r="D2489" s="206" t="s">
        <v>4921</v>
      </c>
      <c r="E2489" s="206"/>
      <c r="F2489" s="206"/>
      <c r="G2489" s="208" t="s">
        <v>561</v>
      </c>
      <c r="H2489" s="313">
        <v>600000</v>
      </c>
      <c r="I2489" s="210"/>
      <c r="J2489" s="434">
        <f t="shared" si="42"/>
        <v>14656335</v>
      </c>
      <c r="K2489" s="212" t="s">
        <v>4941</v>
      </c>
    </row>
    <row r="2490" spans="1:242" x14ac:dyDescent="0.25">
      <c r="B2490" s="266">
        <v>783</v>
      </c>
      <c r="C2490" s="207">
        <v>44232</v>
      </c>
      <c r="D2490" s="206" t="s">
        <v>4922</v>
      </c>
      <c r="E2490" s="206"/>
      <c r="F2490" s="206" t="s">
        <v>4935</v>
      </c>
      <c r="G2490" s="208" t="s">
        <v>561</v>
      </c>
      <c r="H2490" s="313"/>
      <c r="I2490" s="210">
        <v>600000</v>
      </c>
      <c r="J2490" s="434">
        <f t="shared" si="42"/>
        <v>14056335</v>
      </c>
      <c r="K2490" s="212" t="s">
        <v>3267</v>
      </c>
    </row>
    <row r="2491" spans="1:242" x14ac:dyDescent="0.25">
      <c r="B2491" s="266">
        <v>784</v>
      </c>
      <c r="C2491" s="207">
        <v>44233</v>
      </c>
      <c r="D2491" s="206" t="s">
        <v>4944</v>
      </c>
      <c r="E2491" s="206" t="s">
        <v>4946</v>
      </c>
      <c r="F2491" s="206"/>
      <c r="G2491" s="208" t="s">
        <v>559</v>
      </c>
      <c r="H2491" s="285"/>
      <c r="I2491" s="364">
        <v>350000</v>
      </c>
      <c r="J2491" s="434">
        <f t="shared" si="42"/>
        <v>13706335</v>
      </c>
      <c r="K2491" s="212"/>
    </row>
    <row r="2492" spans="1:242" x14ac:dyDescent="0.25">
      <c r="B2492" s="266">
        <v>785</v>
      </c>
      <c r="C2492" s="207">
        <v>44233</v>
      </c>
      <c r="D2492" s="206" t="s">
        <v>4945</v>
      </c>
      <c r="E2492" s="206"/>
      <c r="F2492" s="206" t="s">
        <v>4947</v>
      </c>
      <c r="G2492" s="208" t="s">
        <v>1885</v>
      </c>
      <c r="H2492" s="285"/>
      <c r="I2492" s="210">
        <v>117000</v>
      </c>
      <c r="J2492" s="434">
        <f t="shared" si="42"/>
        <v>13589335</v>
      </c>
      <c r="K2492" s="212" t="s">
        <v>3267</v>
      </c>
    </row>
    <row r="2493" spans="1:242" x14ac:dyDescent="0.25">
      <c r="B2493" s="266">
        <v>786</v>
      </c>
      <c r="C2493" s="207">
        <v>44233</v>
      </c>
      <c r="D2493" s="206" t="s">
        <v>4948</v>
      </c>
      <c r="E2493" s="206"/>
      <c r="F2493" s="206" t="s">
        <v>4949</v>
      </c>
      <c r="G2493" s="208" t="s">
        <v>343</v>
      </c>
      <c r="H2493" s="285"/>
      <c r="I2493" s="210">
        <v>500000</v>
      </c>
      <c r="J2493" s="434">
        <f t="shared" si="42"/>
        <v>13089335</v>
      </c>
      <c r="K2493" s="212" t="s">
        <v>3267</v>
      </c>
    </row>
    <row r="2494" spans="1:242" s="566" customFormat="1" x14ac:dyDescent="0.25">
      <c r="A2494" s="488"/>
      <c r="B2494" s="491">
        <v>787</v>
      </c>
      <c r="C2494" s="428">
        <v>44235</v>
      </c>
      <c r="D2494" s="429" t="s">
        <v>4950</v>
      </c>
      <c r="E2494" s="429"/>
      <c r="F2494" s="429"/>
      <c r="G2494" s="430"/>
      <c r="H2494" s="427">
        <v>11560665</v>
      </c>
      <c r="I2494" s="431"/>
      <c r="J2494" s="434">
        <f t="shared" si="42"/>
        <v>24650000</v>
      </c>
      <c r="K2494" s="446" t="s">
        <v>3695</v>
      </c>
      <c r="L2494" s="530"/>
      <c r="M2494" s="488"/>
      <c r="N2494" s="530"/>
      <c r="O2494" s="530"/>
      <c r="P2494" s="530"/>
      <c r="Q2494" s="530"/>
      <c r="R2494" s="530"/>
      <c r="S2494" s="530"/>
      <c r="T2494" s="530"/>
      <c r="U2494" s="530"/>
      <c r="V2494" s="530"/>
      <c r="W2494" s="530"/>
      <c r="X2494" s="530"/>
      <c r="Y2494" s="530"/>
      <c r="Z2494" s="530"/>
      <c r="AA2494" s="530"/>
      <c r="AB2494" s="530"/>
      <c r="AC2494" s="530"/>
      <c r="AD2494" s="530"/>
      <c r="AE2494" s="530"/>
      <c r="AF2494" s="530"/>
      <c r="AG2494" s="530"/>
      <c r="AH2494" s="530"/>
      <c r="AI2494" s="530"/>
      <c r="AJ2494" s="488"/>
      <c r="AK2494" s="488"/>
      <c r="AL2494" s="488"/>
      <c r="AM2494" s="488"/>
      <c r="AN2494" s="488"/>
      <c r="AO2494" s="488"/>
      <c r="AP2494" s="488"/>
      <c r="AQ2494" s="488"/>
      <c r="AR2494" s="488"/>
      <c r="AS2494" s="488"/>
      <c r="AT2494" s="488"/>
      <c r="AU2494" s="488"/>
      <c r="AV2494" s="488"/>
      <c r="AW2494" s="488"/>
      <c r="AX2494" s="488"/>
      <c r="AY2494" s="488"/>
      <c r="AZ2494" s="488"/>
      <c r="BA2494" s="488"/>
      <c r="BB2494" s="488"/>
      <c r="BC2494" s="488"/>
      <c r="BD2494" s="488"/>
      <c r="BE2494" s="488"/>
      <c r="BF2494" s="488"/>
      <c r="BG2494" s="488"/>
      <c r="BH2494" s="488"/>
      <c r="BI2494" s="488"/>
      <c r="BJ2494" s="488"/>
      <c r="BK2494" s="488"/>
      <c r="BL2494" s="488"/>
      <c r="BM2494" s="488"/>
      <c r="BN2494" s="488"/>
      <c r="BO2494" s="488"/>
      <c r="BP2494" s="488"/>
      <c r="BQ2494" s="488"/>
      <c r="BR2494" s="488"/>
      <c r="BS2494" s="488"/>
      <c r="BT2494" s="488"/>
      <c r="BU2494" s="488"/>
      <c r="BV2494" s="488"/>
      <c r="BW2494" s="488"/>
      <c r="BX2494" s="488"/>
      <c r="BY2494" s="488"/>
      <c r="BZ2494" s="488"/>
      <c r="CA2494" s="488"/>
      <c r="CB2494" s="488"/>
      <c r="CC2494" s="488"/>
      <c r="CD2494" s="488"/>
      <c r="CE2494" s="488"/>
      <c r="CF2494" s="488"/>
      <c r="CG2494" s="488"/>
      <c r="CH2494" s="488"/>
      <c r="CI2494" s="488"/>
      <c r="CJ2494" s="488"/>
      <c r="CK2494" s="488"/>
      <c r="CL2494" s="488"/>
      <c r="CM2494" s="488"/>
      <c r="CN2494" s="488"/>
      <c r="CO2494" s="488"/>
      <c r="CP2494" s="488"/>
      <c r="CQ2494" s="488"/>
      <c r="CR2494" s="488"/>
      <c r="CS2494" s="488"/>
      <c r="CT2494" s="488"/>
      <c r="CU2494" s="488"/>
      <c r="CV2494" s="488"/>
      <c r="CW2494" s="488"/>
      <c r="CX2494" s="488"/>
      <c r="CY2494" s="488"/>
      <c r="CZ2494" s="488"/>
      <c r="DA2494" s="488"/>
      <c r="DB2494" s="488"/>
      <c r="DC2494" s="488"/>
      <c r="DD2494" s="488"/>
      <c r="DE2494" s="488"/>
      <c r="DF2494" s="488"/>
      <c r="DG2494" s="488"/>
      <c r="DH2494" s="488"/>
      <c r="DI2494" s="488"/>
      <c r="DJ2494" s="488"/>
      <c r="DK2494" s="488"/>
      <c r="DL2494" s="488"/>
      <c r="DM2494" s="488"/>
      <c r="DN2494" s="488"/>
      <c r="DO2494" s="488"/>
      <c r="DP2494" s="488"/>
      <c r="DQ2494" s="488"/>
      <c r="DR2494" s="488"/>
      <c r="DS2494" s="488"/>
      <c r="DT2494" s="488"/>
      <c r="DU2494" s="488"/>
      <c r="DV2494" s="488"/>
      <c r="DW2494" s="488"/>
      <c r="DX2494" s="488"/>
      <c r="DY2494" s="488"/>
      <c r="DZ2494" s="488"/>
      <c r="EA2494" s="488"/>
      <c r="EB2494" s="488"/>
      <c r="EC2494" s="488"/>
      <c r="ED2494" s="488"/>
      <c r="EE2494" s="488"/>
      <c r="EF2494" s="488"/>
      <c r="EG2494" s="488"/>
      <c r="EH2494" s="488"/>
      <c r="EI2494" s="488"/>
      <c r="EJ2494" s="488"/>
      <c r="EK2494" s="488"/>
      <c r="EL2494" s="488"/>
      <c r="EM2494" s="488"/>
      <c r="EN2494" s="488"/>
      <c r="EO2494" s="488"/>
      <c r="EP2494" s="488"/>
      <c r="EQ2494" s="488"/>
      <c r="ER2494" s="488"/>
      <c r="ES2494" s="488"/>
      <c r="ET2494" s="488"/>
      <c r="EU2494" s="488"/>
      <c r="EV2494" s="488"/>
      <c r="EW2494" s="488"/>
      <c r="EX2494" s="488"/>
      <c r="EY2494" s="488"/>
      <c r="EZ2494" s="488"/>
      <c r="FA2494" s="488"/>
      <c r="FB2494" s="488"/>
      <c r="FC2494" s="488"/>
      <c r="FD2494" s="488"/>
      <c r="FE2494" s="488"/>
      <c r="FF2494" s="488"/>
      <c r="FG2494" s="488"/>
      <c r="FH2494" s="488"/>
      <c r="FI2494" s="488"/>
      <c r="FJ2494" s="488"/>
      <c r="FK2494" s="488"/>
      <c r="FL2494" s="488"/>
      <c r="FM2494" s="488"/>
      <c r="FN2494" s="488"/>
      <c r="FO2494" s="488"/>
      <c r="FP2494" s="488"/>
      <c r="FQ2494" s="488"/>
      <c r="FR2494" s="488"/>
      <c r="FS2494" s="488"/>
      <c r="FT2494" s="488"/>
      <c r="FU2494" s="488"/>
      <c r="FV2494" s="488"/>
      <c r="FW2494" s="488"/>
      <c r="FX2494" s="488"/>
      <c r="FY2494" s="488"/>
      <c r="FZ2494" s="488"/>
      <c r="GA2494" s="488"/>
      <c r="GB2494" s="488"/>
      <c r="GC2494" s="488"/>
      <c r="GD2494" s="488"/>
      <c r="GE2494" s="488"/>
      <c r="GF2494" s="488"/>
      <c r="GG2494" s="488"/>
      <c r="GH2494" s="488"/>
      <c r="GI2494" s="488"/>
      <c r="GJ2494" s="488"/>
      <c r="GK2494" s="488"/>
      <c r="GL2494" s="488"/>
      <c r="GM2494" s="488"/>
      <c r="GN2494" s="488"/>
      <c r="GO2494" s="488"/>
      <c r="GP2494" s="488"/>
      <c r="GQ2494" s="488"/>
      <c r="GR2494" s="488"/>
      <c r="GS2494" s="488"/>
      <c r="GT2494" s="488"/>
      <c r="GU2494" s="488"/>
      <c r="GV2494" s="488"/>
      <c r="GW2494" s="488"/>
      <c r="GX2494" s="488"/>
      <c r="GY2494" s="488"/>
      <c r="GZ2494" s="488"/>
      <c r="HA2494" s="488"/>
      <c r="HB2494" s="488"/>
      <c r="HC2494" s="488"/>
      <c r="HD2494" s="488"/>
      <c r="HE2494" s="488"/>
      <c r="HF2494" s="488"/>
      <c r="HG2494" s="488"/>
      <c r="HH2494" s="488"/>
      <c r="HI2494" s="488"/>
      <c r="HJ2494" s="488"/>
      <c r="HK2494" s="488"/>
      <c r="HL2494" s="488"/>
      <c r="HM2494" s="488"/>
      <c r="HN2494" s="488"/>
      <c r="HO2494" s="488"/>
      <c r="HP2494" s="488"/>
      <c r="HQ2494" s="488"/>
      <c r="HR2494" s="488"/>
      <c r="HS2494" s="488"/>
      <c r="HT2494" s="488"/>
      <c r="HU2494" s="488"/>
      <c r="HV2494" s="488"/>
      <c r="HW2494" s="488"/>
      <c r="HX2494" s="488"/>
      <c r="HY2494" s="488"/>
      <c r="HZ2494" s="488"/>
      <c r="IA2494" s="488"/>
      <c r="IB2494" s="488"/>
      <c r="IC2494" s="488"/>
      <c r="ID2494" s="488"/>
      <c r="IE2494" s="488"/>
      <c r="IF2494" s="488"/>
      <c r="IG2494" s="488"/>
      <c r="IH2494" s="488"/>
    </row>
    <row r="2495" spans="1:242" x14ac:dyDescent="0.25">
      <c r="B2495" s="266">
        <v>788</v>
      </c>
      <c r="C2495" s="207">
        <v>44235</v>
      </c>
      <c r="D2495" s="206" t="s">
        <v>4951</v>
      </c>
      <c r="E2495" s="206"/>
      <c r="F2495" s="206" t="s">
        <v>4961</v>
      </c>
      <c r="G2495" s="208" t="s">
        <v>2891</v>
      </c>
      <c r="H2495" s="285"/>
      <c r="I2495" s="210">
        <v>1557000</v>
      </c>
      <c r="J2495" s="434">
        <f t="shared" si="42"/>
        <v>23093000</v>
      </c>
      <c r="K2495" s="212" t="s">
        <v>3267</v>
      </c>
    </row>
    <row r="2496" spans="1:242" x14ac:dyDescent="0.25">
      <c r="B2496" s="266">
        <v>789</v>
      </c>
      <c r="C2496" s="207">
        <v>44235</v>
      </c>
      <c r="D2496" s="206" t="s">
        <v>4952</v>
      </c>
      <c r="E2496" s="206"/>
      <c r="F2496" s="206" t="s">
        <v>4962</v>
      </c>
      <c r="G2496" s="208" t="s">
        <v>787</v>
      </c>
      <c r="H2496" s="285"/>
      <c r="I2496" s="210">
        <v>355850</v>
      </c>
      <c r="J2496" s="434">
        <f t="shared" si="42"/>
        <v>22737150</v>
      </c>
      <c r="K2496" s="212" t="s">
        <v>3267</v>
      </c>
    </row>
    <row r="2497" spans="2:11" s="511" customFormat="1" x14ac:dyDescent="0.25">
      <c r="B2497" s="266">
        <v>790</v>
      </c>
      <c r="C2497" s="207">
        <v>44236</v>
      </c>
      <c r="D2497" s="206" t="s">
        <v>4953</v>
      </c>
      <c r="E2497" s="206"/>
      <c r="F2497" s="206" t="s">
        <v>4963</v>
      </c>
      <c r="G2497" s="208" t="s">
        <v>1885</v>
      </c>
      <c r="H2497" s="285"/>
      <c r="I2497" s="210">
        <v>112700</v>
      </c>
      <c r="J2497" s="434">
        <f t="shared" si="42"/>
        <v>22624450</v>
      </c>
      <c r="K2497" s="212" t="s">
        <v>3267</v>
      </c>
    </row>
    <row r="2498" spans="2:11" s="511" customFormat="1" x14ac:dyDescent="0.25">
      <c r="B2498" s="266">
        <v>791</v>
      </c>
      <c r="C2498" s="207">
        <v>44236</v>
      </c>
      <c r="D2498" s="206" t="s">
        <v>4954</v>
      </c>
      <c r="E2498" s="206"/>
      <c r="F2498" s="206" t="s">
        <v>4964</v>
      </c>
      <c r="G2498" s="208" t="s">
        <v>420</v>
      </c>
      <c r="H2498" s="285"/>
      <c r="I2498" s="210">
        <v>849500</v>
      </c>
      <c r="J2498" s="434">
        <f t="shared" si="42"/>
        <v>21774950</v>
      </c>
      <c r="K2498" s="212" t="s">
        <v>3267</v>
      </c>
    </row>
    <row r="2499" spans="2:11" s="511" customFormat="1" x14ac:dyDescent="0.25">
      <c r="B2499" s="266">
        <v>792</v>
      </c>
      <c r="C2499" s="207">
        <v>44236</v>
      </c>
      <c r="D2499" s="206" t="s">
        <v>4955</v>
      </c>
      <c r="E2499" s="206"/>
      <c r="F2499" s="206" t="s">
        <v>4965</v>
      </c>
      <c r="G2499" s="208" t="s">
        <v>420</v>
      </c>
      <c r="H2499" s="285"/>
      <c r="I2499" s="210">
        <v>1470500</v>
      </c>
      <c r="J2499" s="434">
        <f t="shared" si="42"/>
        <v>20304450</v>
      </c>
      <c r="K2499" s="212" t="s">
        <v>3267</v>
      </c>
    </row>
    <row r="2500" spans="2:11" s="511" customFormat="1" x14ac:dyDescent="0.25">
      <c r="B2500" s="266">
        <v>793</v>
      </c>
      <c r="C2500" s="207">
        <v>44236</v>
      </c>
      <c r="D2500" s="206" t="s">
        <v>4956</v>
      </c>
      <c r="E2500" s="206"/>
      <c r="F2500" s="206" t="s">
        <v>4966</v>
      </c>
      <c r="G2500" s="208" t="s">
        <v>3204</v>
      </c>
      <c r="H2500" s="285"/>
      <c r="I2500" s="210">
        <v>691800</v>
      </c>
      <c r="J2500" s="434">
        <f t="shared" si="42"/>
        <v>19612650</v>
      </c>
      <c r="K2500" s="212" t="s">
        <v>3267</v>
      </c>
    </row>
    <row r="2501" spans="2:11" s="511" customFormat="1" x14ac:dyDescent="0.25">
      <c r="B2501" s="266">
        <v>794</v>
      </c>
      <c r="C2501" s="207">
        <v>44236</v>
      </c>
      <c r="D2501" s="206" t="s">
        <v>4957</v>
      </c>
      <c r="E2501" s="206"/>
      <c r="F2501" s="206" t="s">
        <v>4967</v>
      </c>
      <c r="G2501" s="208" t="s">
        <v>1885</v>
      </c>
      <c r="H2501" s="285"/>
      <c r="I2501" s="210">
        <v>50700</v>
      </c>
      <c r="J2501" s="434">
        <f t="shared" si="42"/>
        <v>19561950</v>
      </c>
      <c r="K2501" s="212" t="s">
        <v>3267</v>
      </c>
    </row>
    <row r="2502" spans="2:11" s="511" customFormat="1" x14ac:dyDescent="0.25">
      <c r="B2502" s="266">
        <v>795</v>
      </c>
      <c r="C2502" s="207">
        <v>44237</v>
      </c>
      <c r="D2502" s="206" t="s">
        <v>4958</v>
      </c>
      <c r="E2502" s="206"/>
      <c r="F2502" s="206" t="s">
        <v>4968</v>
      </c>
      <c r="G2502" s="208" t="s">
        <v>4218</v>
      </c>
      <c r="H2502" s="285"/>
      <c r="I2502" s="210">
        <v>5900000</v>
      </c>
      <c r="J2502" s="434">
        <f t="shared" si="42"/>
        <v>13661950</v>
      </c>
      <c r="K2502" s="212" t="s">
        <v>3267</v>
      </c>
    </row>
    <row r="2503" spans="2:11" s="511" customFormat="1" x14ac:dyDescent="0.25">
      <c r="B2503" s="266">
        <v>796</v>
      </c>
      <c r="C2503" s="207">
        <v>44238</v>
      </c>
      <c r="D2503" s="206" t="s">
        <v>4959</v>
      </c>
      <c r="E2503" s="206" t="s">
        <v>4969</v>
      </c>
      <c r="F2503" s="206"/>
      <c r="G2503" s="208" t="s">
        <v>2320</v>
      </c>
      <c r="H2503" s="285"/>
      <c r="I2503" s="364">
        <v>1000000</v>
      </c>
      <c r="J2503" s="434">
        <f t="shared" si="42"/>
        <v>12661950</v>
      </c>
      <c r="K2503" s="419"/>
    </row>
    <row r="2504" spans="2:11" s="511" customFormat="1" x14ac:dyDescent="0.25">
      <c r="B2504" s="266">
        <v>797</v>
      </c>
      <c r="C2504" s="207">
        <v>44238</v>
      </c>
      <c r="D2504" s="206" t="s">
        <v>4960</v>
      </c>
      <c r="E2504" s="206"/>
      <c r="F2504" s="206" t="s">
        <v>4970</v>
      </c>
      <c r="G2504" s="208" t="s">
        <v>681</v>
      </c>
      <c r="H2504" s="285"/>
      <c r="I2504" s="210">
        <v>256000</v>
      </c>
      <c r="J2504" s="434">
        <f t="shared" si="42"/>
        <v>12405950</v>
      </c>
      <c r="K2504" s="212" t="s">
        <v>3267</v>
      </c>
    </row>
    <row r="2505" spans="2:11" s="511" customFormat="1" x14ac:dyDescent="0.25">
      <c r="B2505" s="266">
        <v>798</v>
      </c>
      <c r="C2505" s="207">
        <v>44239</v>
      </c>
      <c r="D2505" s="206" t="s">
        <v>4971</v>
      </c>
      <c r="E2505" s="206"/>
      <c r="F2505" s="206" t="s">
        <v>4976</v>
      </c>
      <c r="G2505" s="208" t="s">
        <v>1885</v>
      </c>
      <c r="H2505" s="285"/>
      <c r="I2505" s="210">
        <v>38000</v>
      </c>
      <c r="J2505" s="434">
        <f t="shared" si="42"/>
        <v>12367950</v>
      </c>
      <c r="K2505" s="212" t="s">
        <v>3267</v>
      </c>
    </row>
    <row r="2506" spans="2:11" s="511" customFormat="1" x14ac:dyDescent="0.25">
      <c r="B2506" s="266">
        <v>799</v>
      </c>
      <c r="C2506" s="207">
        <v>44239</v>
      </c>
      <c r="D2506" s="206" t="s">
        <v>4972</v>
      </c>
      <c r="E2506" s="206"/>
      <c r="F2506" s="206" t="s">
        <v>4977</v>
      </c>
      <c r="G2506" s="208" t="s">
        <v>1885</v>
      </c>
      <c r="H2506" s="285"/>
      <c r="I2506" s="210">
        <v>38000</v>
      </c>
      <c r="J2506" s="434">
        <f t="shared" si="42"/>
        <v>12329950</v>
      </c>
      <c r="K2506" s="212" t="s">
        <v>3267</v>
      </c>
    </row>
    <row r="2507" spans="2:11" s="511" customFormat="1" x14ac:dyDescent="0.25">
      <c r="B2507" s="266">
        <v>800</v>
      </c>
      <c r="C2507" s="207">
        <v>44239</v>
      </c>
      <c r="D2507" s="206" t="s">
        <v>4973</v>
      </c>
      <c r="E2507" s="206"/>
      <c r="F2507" s="206" t="s">
        <v>4978</v>
      </c>
      <c r="G2507" s="208" t="s">
        <v>1885</v>
      </c>
      <c r="H2507" s="285"/>
      <c r="I2507" s="210">
        <v>47400</v>
      </c>
      <c r="J2507" s="434">
        <f t="shared" si="42"/>
        <v>12282550</v>
      </c>
      <c r="K2507" s="212" t="s">
        <v>3267</v>
      </c>
    </row>
    <row r="2508" spans="2:11" s="511" customFormat="1" x14ac:dyDescent="0.25">
      <c r="B2508" s="266">
        <v>801</v>
      </c>
      <c r="C2508" s="207">
        <v>44239</v>
      </c>
      <c r="D2508" s="206" t="s">
        <v>4974</v>
      </c>
      <c r="E2508" s="206"/>
      <c r="F2508" s="206" t="s">
        <v>4979</v>
      </c>
      <c r="G2508" s="208" t="s">
        <v>1885</v>
      </c>
      <c r="H2508" s="285"/>
      <c r="I2508" s="210">
        <v>94500</v>
      </c>
      <c r="J2508" s="434">
        <f t="shared" si="42"/>
        <v>12188050</v>
      </c>
      <c r="K2508" s="212" t="s">
        <v>3267</v>
      </c>
    </row>
    <row r="2509" spans="2:11" s="511" customFormat="1" x14ac:dyDescent="0.25">
      <c r="B2509" s="266">
        <v>802</v>
      </c>
      <c r="C2509" s="207">
        <v>44239</v>
      </c>
      <c r="D2509" s="206" t="s">
        <v>4975</v>
      </c>
      <c r="E2509" s="206"/>
      <c r="F2509" s="206" t="s">
        <v>4980</v>
      </c>
      <c r="G2509" s="208" t="s">
        <v>787</v>
      </c>
      <c r="H2509" s="285"/>
      <c r="I2509" s="210">
        <v>685895</v>
      </c>
      <c r="J2509" s="434">
        <f t="shared" si="42"/>
        <v>11502155</v>
      </c>
      <c r="K2509" s="212" t="s">
        <v>3267</v>
      </c>
    </row>
    <row r="2510" spans="2:11" s="511" customFormat="1" x14ac:dyDescent="0.25">
      <c r="B2510" s="266">
        <v>803</v>
      </c>
      <c r="C2510" s="207">
        <v>44239</v>
      </c>
      <c r="D2510" s="206" t="s">
        <v>4981</v>
      </c>
      <c r="E2510" s="206" t="s">
        <v>4982</v>
      </c>
      <c r="F2510" s="206"/>
      <c r="G2510" s="208" t="s">
        <v>561</v>
      </c>
      <c r="H2510" s="285"/>
      <c r="I2510" s="364">
        <v>225000</v>
      </c>
      <c r="J2510" s="434">
        <f t="shared" si="42"/>
        <v>11277155</v>
      </c>
      <c r="K2510" s="419"/>
    </row>
    <row r="2511" spans="2:11" s="511" customFormat="1" x14ac:dyDescent="0.25">
      <c r="B2511" s="266">
        <v>804</v>
      </c>
      <c r="C2511" s="207">
        <v>44239</v>
      </c>
      <c r="D2511" s="206" t="s">
        <v>4983</v>
      </c>
      <c r="E2511" s="206" t="s">
        <v>4984</v>
      </c>
      <c r="F2511" s="206"/>
      <c r="G2511" s="208" t="s">
        <v>561</v>
      </c>
      <c r="H2511" s="285"/>
      <c r="I2511" s="364">
        <v>550000</v>
      </c>
      <c r="J2511" s="434">
        <f t="shared" si="42"/>
        <v>10727155</v>
      </c>
      <c r="K2511" s="419"/>
    </row>
    <row r="2512" spans="2:11" s="511" customFormat="1" x14ac:dyDescent="0.25">
      <c r="B2512" s="206"/>
      <c r="C2512" s="206"/>
      <c r="D2512" s="206"/>
      <c r="E2512" s="206"/>
      <c r="F2512" s="206"/>
      <c r="G2512" s="208"/>
      <c r="H2512" s="285"/>
      <c r="I2512" s="210"/>
      <c r="J2512" s="409"/>
      <c r="K2512" s="419"/>
    </row>
    <row r="2513" spans="2:11" s="511" customFormat="1" x14ac:dyDescent="0.25">
      <c r="B2513" s="206"/>
      <c r="C2513" s="206"/>
      <c r="D2513" s="206"/>
      <c r="E2513" s="206"/>
      <c r="F2513" s="206"/>
      <c r="G2513" s="208"/>
      <c r="H2513" s="285"/>
      <c r="I2513" s="210"/>
      <c r="J2513" s="409"/>
      <c r="K2513" s="419"/>
    </row>
    <row r="2514" spans="2:11" s="511" customFormat="1" x14ac:dyDescent="0.25">
      <c r="B2514" s="206"/>
      <c r="C2514" s="206"/>
      <c r="D2514" s="206"/>
      <c r="E2514" s="206"/>
      <c r="F2514" s="206"/>
      <c r="G2514" s="208"/>
      <c r="H2514" s="285"/>
      <c r="I2514" s="210"/>
      <c r="J2514" s="409"/>
      <c r="K2514" s="419"/>
    </row>
    <row r="2515" spans="2:11" s="511" customFormat="1" x14ac:dyDescent="0.25">
      <c r="B2515" s="206"/>
      <c r="C2515" s="206"/>
      <c r="D2515" s="206"/>
      <c r="E2515" s="206"/>
      <c r="F2515" s="206"/>
      <c r="G2515" s="208"/>
      <c r="H2515" s="285"/>
      <c r="I2515" s="210"/>
      <c r="J2515" s="409"/>
      <c r="K2515" s="419"/>
    </row>
    <row r="2516" spans="2:11" s="511" customFormat="1" x14ac:dyDescent="0.25">
      <c r="B2516" s="206"/>
      <c r="C2516" s="206"/>
      <c r="D2516" s="206"/>
      <c r="E2516" s="206"/>
      <c r="F2516" s="206"/>
      <c r="G2516" s="208"/>
      <c r="H2516" s="285"/>
      <c r="I2516" s="210"/>
      <c r="J2516" s="409"/>
      <c r="K2516" s="419"/>
    </row>
    <row r="2517" spans="2:11" s="511" customFormat="1" x14ac:dyDescent="0.25">
      <c r="B2517" s="206"/>
      <c r="C2517" s="206"/>
      <c r="D2517" s="206"/>
      <c r="E2517" s="206"/>
      <c r="F2517" s="206"/>
      <c r="G2517" s="208"/>
      <c r="H2517" s="285"/>
      <c r="I2517" s="210"/>
      <c r="J2517" s="409"/>
      <c r="K2517" s="419"/>
    </row>
    <row r="2518" spans="2:11" s="511" customFormat="1" x14ac:dyDescent="0.25">
      <c r="B2518" s="206"/>
      <c r="C2518" s="206"/>
      <c r="D2518" s="206"/>
      <c r="E2518" s="206"/>
      <c r="F2518" s="206"/>
      <c r="G2518" s="208"/>
      <c r="H2518" s="285"/>
      <c r="I2518" s="210"/>
      <c r="J2518" s="409"/>
      <c r="K2518" s="419"/>
    </row>
    <row r="2519" spans="2:11" s="511" customFormat="1" x14ac:dyDescent="0.25">
      <c r="B2519" s="206"/>
      <c r="C2519" s="206"/>
      <c r="D2519" s="206"/>
      <c r="E2519" s="206"/>
      <c r="F2519" s="206"/>
      <c r="G2519" s="208"/>
      <c r="H2519" s="285"/>
      <c r="I2519" s="210"/>
      <c r="J2519" s="409"/>
      <c r="K2519" s="419"/>
    </row>
    <row r="64829" spans="1:242" ht="12.95" customHeight="1" x14ac:dyDescent="0.25">
      <c r="A64829" s="511"/>
      <c r="B64829" s="511"/>
      <c r="C64829" s="511"/>
      <c r="D64829" s="511"/>
      <c r="E64829" s="511"/>
      <c r="F64829" s="511"/>
      <c r="G64829" s="511"/>
      <c r="H64829" s="511"/>
      <c r="I64829" s="511"/>
      <c r="J64829" s="511"/>
      <c r="K64829" s="511"/>
      <c r="L64829" s="511"/>
      <c r="M64829" s="511"/>
      <c r="N64829" s="511"/>
      <c r="O64829" s="511"/>
      <c r="P64829" s="511"/>
      <c r="Q64829" s="511"/>
      <c r="R64829" s="511"/>
      <c r="S64829" s="511"/>
      <c r="T64829" s="511"/>
      <c r="U64829" s="511"/>
      <c r="V64829" s="511"/>
      <c r="W64829" s="511"/>
      <c r="X64829" s="511"/>
      <c r="Y64829" s="511"/>
      <c r="Z64829" s="511"/>
      <c r="AA64829" s="511"/>
      <c r="AB64829" s="511"/>
      <c r="AC64829" s="511"/>
      <c r="AD64829" s="511"/>
      <c r="AE64829" s="511"/>
      <c r="AF64829" s="511"/>
      <c r="AG64829" s="511"/>
      <c r="AH64829" s="511"/>
      <c r="AI64829" s="511"/>
      <c r="AJ64829" s="511"/>
      <c r="AK64829" s="511"/>
      <c r="AL64829" s="511"/>
      <c r="AM64829" s="511"/>
      <c r="AN64829" s="511"/>
      <c r="AO64829" s="511"/>
      <c r="AP64829" s="511"/>
      <c r="AQ64829" s="511"/>
      <c r="AR64829" s="511"/>
      <c r="AS64829" s="511"/>
      <c r="AT64829" s="511"/>
      <c r="AU64829" s="511"/>
      <c r="AV64829" s="511"/>
      <c r="AW64829" s="511"/>
      <c r="AX64829" s="511"/>
      <c r="AY64829" s="511"/>
      <c r="AZ64829" s="511"/>
      <c r="BA64829" s="511"/>
      <c r="BB64829" s="511"/>
      <c r="BC64829" s="511"/>
      <c r="BD64829" s="511"/>
      <c r="BE64829" s="511"/>
      <c r="BF64829" s="511"/>
      <c r="BG64829" s="511"/>
      <c r="BH64829" s="511"/>
      <c r="BI64829" s="511"/>
      <c r="BJ64829" s="511"/>
      <c r="BK64829" s="511"/>
      <c r="BL64829" s="511"/>
      <c r="BM64829" s="511"/>
      <c r="BN64829" s="511"/>
      <c r="BO64829" s="511"/>
      <c r="BP64829" s="511"/>
      <c r="BQ64829" s="511"/>
      <c r="BR64829" s="511"/>
      <c r="BS64829" s="511"/>
      <c r="BT64829" s="511"/>
      <c r="BU64829" s="511"/>
      <c r="BV64829" s="511"/>
      <c r="BW64829" s="511"/>
      <c r="BX64829" s="511"/>
      <c r="BY64829" s="511"/>
      <c r="BZ64829" s="511"/>
      <c r="CA64829" s="511"/>
      <c r="CB64829" s="511"/>
      <c r="CC64829" s="511"/>
      <c r="CD64829" s="511"/>
      <c r="CE64829" s="511"/>
      <c r="CF64829" s="511"/>
      <c r="CG64829" s="511"/>
      <c r="CH64829" s="511"/>
      <c r="CI64829" s="511"/>
      <c r="CJ64829" s="511"/>
      <c r="CK64829" s="511"/>
      <c r="CL64829" s="511"/>
      <c r="CM64829" s="511"/>
      <c r="CN64829" s="511"/>
      <c r="CO64829" s="511"/>
      <c r="CP64829" s="511"/>
      <c r="CQ64829" s="511"/>
      <c r="CR64829" s="511"/>
      <c r="CS64829" s="511"/>
      <c r="CT64829" s="511"/>
      <c r="CU64829" s="511"/>
      <c r="CV64829" s="511"/>
      <c r="CW64829" s="511"/>
      <c r="CX64829" s="511"/>
      <c r="CY64829" s="511"/>
      <c r="CZ64829" s="511"/>
      <c r="DA64829" s="511"/>
      <c r="DB64829" s="511"/>
      <c r="DC64829" s="511"/>
      <c r="DD64829" s="511"/>
      <c r="DE64829" s="511"/>
      <c r="DF64829" s="511"/>
      <c r="DG64829" s="511"/>
      <c r="DH64829" s="511"/>
      <c r="DI64829" s="511"/>
      <c r="DJ64829" s="511"/>
      <c r="DK64829" s="511"/>
      <c r="DL64829" s="511"/>
      <c r="DM64829" s="511"/>
      <c r="DN64829" s="511"/>
      <c r="DO64829" s="511"/>
      <c r="DP64829" s="511"/>
      <c r="DQ64829" s="511"/>
      <c r="DR64829" s="511"/>
      <c r="DS64829" s="511"/>
      <c r="DT64829" s="511"/>
      <c r="DU64829" s="511"/>
      <c r="DV64829" s="511"/>
      <c r="DW64829" s="511"/>
      <c r="DX64829" s="511"/>
      <c r="DY64829" s="511"/>
      <c r="DZ64829" s="511"/>
      <c r="EA64829" s="511"/>
      <c r="EB64829" s="511"/>
      <c r="EC64829" s="511"/>
      <c r="ED64829" s="511"/>
      <c r="EE64829" s="511"/>
      <c r="EF64829" s="511"/>
      <c r="EG64829" s="511"/>
      <c r="EH64829" s="511"/>
      <c r="EI64829" s="511"/>
      <c r="EJ64829" s="511"/>
      <c r="EK64829" s="511"/>
      <c r="EL64829" s="511"/>
      <c r="EM64829" s="511"/>
      <c r="EN64829" s="511"/>
      <c r="EO64829" s="511"/>
      <c r="EP64829" s="511"/>
      <c r="EQ64829" s="511"/>
      <c r="ER64829" s="511"/>
      <c r="ES64829" s="511"/>
      <c r="ET64829" s="511"/>
      <c r="EU64829" s="511"/>
      <c r="EV64829" s="511"/>
      <c r="EW64829" s="511"/>
      <c r="EX64829" s="511"/>
      <c r="EY64829" s="511"/>
      <c r="EZ64829" s="511"/>
      <c r="FA64829" s="511"/>
      <c r="FB64829" s="511"/>
      <c r="FC64829" s="511"/>
      <c r="FD64829" s="511"/>
      <c r="FE64829" s="511"/>
      <c r="FF64829" s="511"/>
      <c r="FG64829" s="511"/>
      <c r="FH64829" s="511"/>
      <c r="FI64829" s="511"/>
      <c r="FJ64829" s="511"/>
      <c r="FK64829" s="511"/>
      <c r="FL64829" s="511"/>
      <c r="FM64829" s="511"/>
      <c r="FN64829" s="511"/>
      <c r="FO64829" s="511"/>
      <c r="FP64829" s="511"/>
      <c r="FQ64829" s="511"/>
      <c r="FR64829" s="511"/>
      <c r="FS64829" s="511"/>
      <c r="FT64829" s="511"/>
      <c r="FU64829" s="511"/>
      <c r="FV64829" s="511"/>
      <c r="FW64829" s="511"/>
      <c r="FX64829" s="511"/>
      <c r="FY64829" s="511"/>
      <c r="FZ64829" s="511"/>
      <c r="GA64829" s="511"/>
      <c r="GB64829" s="511"/>
      <c r="GC64829" s="511"/>
      <c r="GD64829" s="511"/>
      <c r="GE64829" s="511"/>
      <c r="GF64829" s="511"/>
      <c r="GG64829" s="511"/>
      <c r="GH64829" s="511"/>
      <c r="GI64829" s="511"/>
      <c r="GJ64829" s="511"/>
      <c r="GK64829" s="511"/>
      <c r="GL64829" s="511"/>
      <c r="GM64829" s="511"/>
      <c r="GN64829" s="511"/>
      <c r="GO64829" s="511"/>
      <c r="GP64829" s="511"/>
      <c r="GQ64829" s="511"/>
      <c r="GR64829" s="511"/>
      <c r="GS64829" s="511"/>
      <c r="GT64829" s="511"/>
      <c r="GU64829" s="511"/>
      <c r="GV64829" s="511"/>
      <c r="GW64829" s="511"/>
      <c r="GX64829" s="511"/>
      <c r="GY64829" s="511"/>
      <c r="GZ64829" s="511"/>
      <c r="HA64829" s="511"/>
      <c r="HB64829" s="511"/>
      <c r="HC64829" s="511"/>
      <c r="HD64829" s="511"/>
      <c r="HE64829" s="511"/>
      <c r="HF64829" s="511"/>
      <c r="HG64829" s="511"/>
      <c r="HH64829" s="511"/>
      <c r="HI64829" s="511"/>
      <c r="HJ64829" s="511"/>
      <c r="HK64829" s="511"/>
      <c r="HL64829" s="511"/>
      <c r="HM64829" s="511"/>
      <c r="HN64829" s="511"/>
      <c r="HO64829" s="511"/>
      <c r="HP64829" s="511"/>
      <c r="HQ64829" s="511"/>
      <c r="HR64829" s="511"/>
      <c r="HS64829" s="511"/>
      <c r="HT64829" s="511"/>
      <c r="HU64829" s="511"/>
      <c r="HV64829" s="511"/>
      <c r="HW64829" s="511"/>
      <c r="HX64829" s="511"/>
      <c r="HY64829" s="511"/>
      <c r="HZ64829" s="511"/>
      <c r="IA64829" s="511"/>
      <c r="IB64829" s="511"/>
      <c r="IC64829" s="511"/>
      <c r="ID64829" s="511"/>
      <c r="IE64829" s="511"/>
      <c r="IF64829" s="511"/>
      <c r="IG64829" s="511"/>
      <c r="IH64829" s="511"/>
    </row>
    <row r="64830" spans="1:242" ht="12.95" customHeight="1" x14ac:dyDescent="0.25">
      <c r="A64830" s="511"/>
      <c r="B64830" s="511"/>
      <c r="C64830" s="511"/>
      <c r="D64830" s="511"/>
      <c r="E64830" s="511"/>
      <c r="F64830" s="511"/>
      <c r="G64830" s="511"/>
      <c r="H64830" s="511"/>
      <c r="I64830" s="511"/>
      <c r="J64830" s="511"/>
      <c r="K64830" s="511"/>
      <c r="L64830" s="511"/>
      <c r="M64830" s="511"/>
      <c r="N64830" s="511"/>
      <c r="O64830" s="511"/>
      <c r="P64830" s="511"/>
      <c r="Q64830" s="511"/>
      <c r="R64830" s="511"/>
      <c r="S64830" s="511"/>
      <c r="T64830" s="511"/>
      <c r="U64830" s="511"/>
      <c r="V64830" s="511"/>
      <c r="W64830" s="511"/>
      <c r="X64830" s="511"/>
      <c r="Y64830" s="511"/>
      <c r="Z64830" s="511"/>
      <c r="AA64830" s="511"/>
      <c r="AB64830" s="511"/>
      <c r="AC64830" s="511"/>
      <c r="AD64830" s="511"/>
      <c r="AE64830" s="511"/>
      <c r="AF64830" s="511"/>
      <c r="AG64830" s="511"/>
      <c r="AH64830" s="511"/>
      <c r="AI64830" s="511"/>
      <c r="AJ64830" s="511"/>
      <c r="AK64830" s="511"/>
      <c r="AL64830" s="511"/>
      <c r="AM64830" s="511"/>
      <c r="AN64830" s="511"/>
      <c r="AO64830" s="511"/>
      <c r="AP64830" s="511"/>
      <c r="AQ64830" s="511"/>
      <c r="AR64830" s="511"/>
      <c r="AS64830" s="511"/>
      <c r="AT64830" s="511"/>
      <c r="AU64830" s="511"/>
      <c r="AV64830" s="511"/>
      <c r="AW64830" s="511"/>
      <c r="AX64830" s="511"/>
      <c r="AY64830" s="511"/>
      <c r="AZ64830" s="511"/>
      <c r="BA64830" s="511"/>
      <c r="BB64830" s="511"/>
      <c r="BC64830" s="511"/>
      <c r="BD64830" s="511"/>
      <c r="BE64830" s="511"/>
      <c r="BF64830" s="511"/>
      <c r="BG64830" s="511"/>
      <c r="BH64830" s="511"/>
      <c r="BI64830" s="511"/>
      <c r="BJ64830" s="511"/>
      <c r="BK64830" s="511"/>
      <c r="BL64830" s="511"/>
      <c r="BM64830" s="511"/>
      <c r="BN64830" s="511"/>
      <c r="BO64830" s="511"/>
      <c r="BP64830" s="511"/>
      <c r="BQ64830" s="511"/>
      <c r="BR64830" s="511"/>
      <c r="BS64830" s="511"/>
      <c r="BT64830" s="511"/>
      <c r="BU64830" s="511"/>
      <c r="BV64830" s="511"/>
      <c r="BW64830" s="511"/>
      <c r="BX64830" s="511"/>
      <c r="BY64830" s="511"/>
      <c r="BZ64830" s="511"/>
      <c r="CA64830" s="511"/>
      <c r="CB64830" s="511"/>
      <c r="CC64830" s="511"/>
      <c r="CD64830" s="511"/>
      <c r="CE64830" s="511"/>
      <c r="CF64830" s="511"/>
      <c r="CG64830" s="511"/>
      <c r="CH64830" s="511"/>
      <c r="CI64830" s="511"/>
      <c r="CJ64830" s="511"/>
      <c r="CK64830" s="511"/>
      <c r="CL64830" s="511"/>
      <c r="CM64830" s="511"/>
      <c r="CN64830" s="511"/>
      <c r="CO64830" s="511"/>
      <c r="CP64830" s="511"/>
      <c r="CQ64830" s="511"/>
      <c r="CR64830" s="511"/>
      <c r="CS64830" s="511"/>
      <c r="CT64830" s="511"/>
      <c r="CU64830" s="511"/>
      <c r="CV64830" s="511"/>
      <c r="CW64830" s="511"/>
      <c r="CX64830" s="511"/>
      <c r="CY64830" s="511"/>
      <c r="CZ64830" s="511"/>
      <c r="DA64830" s="511"/>
      <c r="DB64830" s="511"/>
      <c r="DC64830" s="511"/>
      <c r="DD64830" s="511"/>
      <c r="DE64830" s="511"/>
      <c r="DF64830" s="511"/>
      <c r="DG64830" s="511"/>
      <c r="DH64830" s="511"/>
      <c r="DI64830" s="511"/>
      <c r="DJ64830" s="511"/>
      <c r="DK64830" s="511"/>
      <c r="DL64830" s="511"/>
      <c r="DM64830" s="511"/>
      <c r="DN64830" s="511"/>
      <c r="DO64830" s="511"/>
      <c r="DP64830" s="511"/>
      <c r="DQ64830" s="511"/>
      <c r="DR64830" s="511"/>
      <c r="DS64830" s="511"/>
      <c r="DT64830" s="511"/>
      <c r="DU64830" s="511"/>
      <c r="DV64830" s="511"/>
      <c r="DW64830" s="511"/>
      <c r="DX64830" s="511"/>
      <c r="DY64830" s="511"/>
      <c r="DZ64830" s="511"/>
      <c r="EA64830" s="511"/>
      <c r="EB64830" s="511"/>
      <c r="EC64830" s="511"/>
      <c r="ED64830" s="511"/>
      <c r="EE64830" s="511"/>
      <c r="EF64830" s="511"/>
      <c r="EG64830" s="511"/>
      <c r="EH64830" s="511"/>
      <c r="EI64830" s="511"/>
      <c r="EJ64830" s="511"/>
      <c r="EK64830" s="511"/>
      <c r="EL64830" s="511"/>
      <c r="EM64830" s="511"/>
      <c r="EN64830" s="511"/>
      <c r="EO64830" s="511"/>
      <c r="EP64830" s="511"/>
      <c r="EQ64830" s="511"/>
      <c r="ER64830" s="511"/>
      <c r="ES64830" s="511"/>
      <c r="ET64830" s="511"/>
      <c r="EU64830" s="511"/>
      <c r="EV64830" s="511"/>
      <c r="EW64830" s="511"/>
      <c r="EX64830" s="511"/>
      <c r="EY64830" s="511"/>
      <c r="EZ64830" s="511"/>
      <c r="FA64830" s="511"/>
      <c r="FB64830" s="511"/>
      <c r="FC64830" s="511"/>
      <c r="FD64830" s="511"/>
      <c r="FE64830" s="511"/>
      <c r="FF64830" s="511"/>
      <c r="FG64830" s="511"/>
      <c r="FH64830" s="511"/>
      <c r="FI64830" s="511"/>
      <c r="FJ64830" s="511"/>
      <c r="FK64830" s="511"/>
      <c r="FL64830" s="511"/>
      <c r="FM64830" s="511"/>
      <c r="FN64830" s="511"/>
      <c r="FO64830" s="511"/>
      <c r="FP64830" s="511"/>
      <c r="FQ64830" s="511"/>
      <c r="FR64830" s="511"/>
      <c r="FS64830" s="511"/>
      <c r="FT64830" s="511"/>
      <c r="FU64830" s="511"/>
      <c r="FV64830" s="511"/>
      <c r="FW64830" s="511"/>
      <c r="FX64830" s="511"/>
      <c r="FY64830" s="511"/>
      <c r="FZ64830" s="511"/>
      <c r="GA64830" s="511"/>
      <c r="GB64830" s="511"/>
      <c r="GC64830" s="511"/>
      <c r="GD64830" s="511"/>
      <c r="GE64830" s="511"/>
      <c r="GF64830" s="511"/>
      <c r="GG64830" s="511"/>
      <c r="GH64830" s="511"/>
      <c r="GI64830" s="511"/>
      <c r="GJ64830" s="511"/>
      <c r="GK64830" s="511"/>
      <c r="GL64830" s="511"/>
      <c r="GM64830" s="511"/>
      <c r="GN64830" s="511"/>
      <c r="GO64830" s="511"/>
      <c r="GP64830" s="511"/>
      <c r="GQ64830" s="511"/>
      <c r="GR64830" s="511"/>
      <c r="GS64830" s="511"/>
      <c r="GT64830" s="511"/>
      <c r="GU64830" s="511"/>
      <c r="GV64830" s="511"/>
      <c r="GW64830" s="511"/>
      <c r="GX64830" s="511"/>
      <c r="GY64830" s="511"/>
      <c r="GZ64830" s="511"/>
      <c r="HA64830" s="511"/>
      <c r="HB64830" s="511"/>
      <c r="HC64830" s="511"/>
      <c r="HD64830" s="511"/>
      <c r="HE64830" s="511"/>
      <c r="HF64830" s="511"/>
      <c r="HG64830" s="511"/>
      <c r="HH64830" s="511"/>
      <c r="HI64830" s="511"/>
      <c r="HJ64830" s="511"/>
      <c r="HK64830" s="511"/>
      <c r="HL64830" s="511"/>
      <c r="HM64830" s="511"/>
      <c r="HN64830" s="511"/>
      <c r="HO64830" s="511"/>
      <c r="HP64830" s="511"/>
      <c r="HQ64830" s="511"/>
      <c r="HR64830" s="511"/>
      <c r="HS64830" s="511"/>
      <c r="HT64830" s="511"/>
      <c r="HU64830" s="511"/>
      <c r="HV64830" s="511"/>
      <c r="HW64830" s="511"/>
      <c r="HX64830" s="511"/>
      <c r="HY64830" s="511"/>
      <c r="HZ64830" s="511"/>
      <c r="IA64830" s="511"/>
      <c r="IB64830" s="511"/>
      <c r="IC64830" s="511"/>
      <c r="ID64830" s="511"/>
      <c r="IE64830" s="511"/>
      <c r="IF64830" s="511"/>
      <c r="IG64830" s="511"/>
      <c r="IH64830" s="511"/>
    </row>
    <row r="64831" spans="1:242" ht="12.95" customHeight="1" x14ac:dyDescent="0.25">
      <c r="A64831" s="511"/>
      <c r="B64831" s="511"/>
      <c r="C64831" s="511"/>
      <c r="D64831" s="511"/>
      <c r="E64831" s="511"/>
      <c r="F64831" s="511"/>
      <c r="G64831" s="511"/>
      <c r="H64831" s="511"/>
      <c r="I64831" s="511"/>
      <c r="J64831" s="511"/>
      <c r="K64831" s="511"/>
      <c r="L64831" s="511"/>
      <c r="M64831" s="511"/>
      <c r="N64831" s="511"/>
      <c r="O64831" s="511"/>
      <c r="P64831" s="511"/>
      <c r="Q64831" s="511"/>
      <c r="R64831" s="511"/>
      <c r="S64831" s="511"/>
      <c r="T64831" s="511"/>
      <c r="U64831" s="511"/>
      <c r="V64831" s="511"/>
      <c r="W64831" s="511"/>
      <c r="X64831" s="511"/>
      <c r="Y64831" s="511"/>
      <c r="Z64831" s="511"/>
      <c r="AA64831" s="511"/>
      <c r="AB64831" s="511"/>
      <c r="AC64831" s="511"/>
      <c r="AD64831" s="511"/>
      <c r="AE64831" s="511"/>
      <c r="AF64831" s="511"/>
      <c r="AG64831" s="511"/>
      <c r="AH64831" s="511"/>
      <c r="AI64831" s="511"/>
      <c r="AJ64831" s="511"/>
      <c r="AK64831" s="511"/>
      <c r="AL64831" s="511"/>
      <c r="AM64831" s="511"/>
      <c r="AN64831" s="511"/>
      <c r="AO64831" s="511"/>
      <c r="AP64831" s="511"/>
      <c r="AQ64831" s="511"/>
      <c r="AR64831" s="511"/>
      <c r="AS64831" s="511"/>
      <c r="AT64831" s="511"/>
      <c r="AU64831" s="511"/>
      <c r="AV64831" s="511"/>
      <c r="AW64831" s="511"/>
      <c r="AX64831" s="511"/>
      <c r="AY64831" s="511"/>
      <c r="AZ64831" s="511"/>
      <c r="BA64831" s="511"/>
      <c r="BB64831" s="511"/>
      <c r="BC64831" s="511"/>
      <c r="BD64831" s="511"/>
      <c r="BE64831" s="511"/>
      <c r="BF64831" s="511"/>
      <c r="BG64831" s="511"/>
      <c r="BH64831" s="511"/>
      <c r="BI64831" s="511"/>
      <c r="BJ64831" s="511"/>
      <c r="BK64831" s="511"/>
      <c r="BL64831" s="511"/>
      <c r="BM64831" s="511"/>
      <c r="BN64831" s="511"/>
      <c r="BO64831" s="511"/>
      <c r="BP64831" s="511"/>
      <c r="BQ64831" s="511"/>
      <c r="BR64831" s="511"/>
      <c r="BS64831" s="511"/>
      <c r="BT64831" s="511"/>
      <c r="BU64831" s="511"/>
      <c r="BV64831" s="511"/>
      <c r="BW64831" s="511"/>
      <c r="BX64831" s="511"/>
      <c r="BY64831" s="511"/>
      <c r="BZ64831" s="511"/>
      <c r="CA64831" s="511"/>
      <c r="CB64831" s="511"/>
      <c r="CC64831" s="511"/>
      <c r="CD64831" s="511"/>
      <c r="CE64831" s="511"/>
      <c r="CF64831" s="511"/>
      <c r="CG64831" s="511"/>
      <c r="CH64831" s="511"/>
      <c r="CI64831" s="511"/>
      <c r="CJ64831" s="511"/>
      <c r="CK64831" s="511"/>
      <c r="CL64831" s="511"/>
      <c r="CM64831" s="511"/>
      <c r="CN64831" s="511"/>
      <c r="CO64831" s="511"/>
      <c r="CP64831" s="511"/>
      <c r="CQ64831" s="511"/>
      <c r="CR64831" s="511"/>
      <c r="CS64831" s="511"/>
      <c r="CT64831" s="511"/>
      <c r="CU64831" s="511"/>
      <c r="CV64831" s="511"/>
      <c r="CW64831" s="511"/>
      <c r="CX64831" s="511"/>
      <c r="CY64831" s="511"/>
      <c r="CZ64831" s="511"/>
      <c r="DA64831" s="511"/>
      <c r="DB64831" s="511"/>
      <c r="DC64831" s="511"/>
      <c r="DD64831" s="511"/>
      <c r="DE64831" s="511"/>
      <c r="DF64831" s="511"/>
      <c r="DG64831" s="511"/>
      <c r="DH64831" s="511"/>
      <c r="DI64831" s="511"/>
      <c r="DJ64831" s="511"/>
      <c r="DK64831" s="511"/>
      <c r="DL64831" s="511"/>
      <c r="DM64831" s="511"/>
      <c r="DN64831" s="511"/>
      <c r="DO64831" s="511"/>
      <c r="DP64831" s="511"/>
      <c r="DQ64831" s="511"/>
      <c r="DR64831" s="511"/>
      <c r="DS64831" s="511"/>
      <c r="DT64831" s="511"/>
      <c r="DU64831" s="511"/>
      <c r="DV64831" s="511"/>
      <c r="DW64831" s="511"/>
      <c r="DX64831" s="511"/>
      <c r="DY64831" s="511"/>
      <c r="DZ64831" s="511"/>
      <c r="EA64831" s="511"/>
      <c r="EB64831" s="511"/>
      <c r="EC64831" s="511"/>
      <c r="ED64831" s="511"/>
      <c r="EE64831" s="511"/>
      <c r="EF64831" s="511"/>
      <c r="EG64831" s="511"/>
      <c r="EH64831" s="511"/>
      <c r="EI64831" s="511"/>
      <c r="EJ64831" s="511"/>
      <c r="EK64831" s="511"/>
      <c r="EL64831" s="511"/>
      <c r="EM64831" s="511"/>
      <c r="EN64831" s="511"/>
      <c r="EO64831" s="511"/>
      <c r="EP64831" s="511"/>
      <c r="EQ64831" s="511"/>
      <c r="ER64831" s="511"/>
      <c r="ES64831" s="511"/>
      <c r="ET64831" s="511"/>
      <c r="EU64831" s="511"/>
      <c r="EV64831" s="511"/>
      <c r="EW64831" s="511"/>
      <c r="EX64831" s="511"/>
      <c r="EY64831" s="511"/>
      <c r="EZ64831" s="511"/>
      <c r="FA64831" s="511"/>
      <c r="FB64831" s="511"/>
      <c r="FC64831" s="511"/>
      <c r="FD64831" s="511"/>
      <c r="FE64831" s="511"/>
      <c r="FF64831" s="511"/>
      <c r="FG64831" s="511"/>
      <c r="FH64831" s="511"/>
      <c r="FI64831" s="511"/>
      <c r="FJ64831" s="511"/>
      <c r="FK64831" s="511"/>
      <c r="FL64831" s="511"/>
      <c r="FM64831" s="511"/>
      <c r="FN64831" s="511"/>
      <c r="FO64831" s="511"/>
      <c r="FP64831" s="511"/>
      <c r="FQ64831" s="511"/>
      <c r="FR64831" s="511"/>
      <c r="FS64831" s="511"/>
      <c r="FT64831" s="511"/>
      <c r="FU64831" s="511"/>
      <c r="FV64831" s="511"/>
      <c r="FW64831" s="511"/>
      <c r="FX64831" s="511"/>
      <c r="FY64831" s="511"/>
      <c r="FZ64831" s="511"/>
      <c r="GA64831" s="511"/>
      <c r="GB64831" s="511"/>
      <c r="GC64831" s="511"/>
      <c r="GD64831" s="511"/>
      <c r="GE64831" s="511"/>
      <c r="GF64831" s="511"/>
      <c r="GG64831" s="511"/>
      <c r="GH64831" s="511"/>
      <c r="GI64831" s="511"/>
      <c r="GJ64831" s="511"/>
      <c r="GK64831" s="511"/>
      <c r="GL64831" s="511"/>
      <c r="GM64831" s="511"/>
      <c r="GN64831" s="511"/>
      <c r="GO64831" s="511"/>
      <c r="GP64831" s="511"/>
      <c r="GQ64831" s="511"/>
      <c r="GR64831" s="511"/>
      <c r="GS64831" s="511"/>
      <c r="GT64831" s="511"/>
      <c r="GU64831" s="511"/>
      <c r="GV64831" s="511"/>
      <c r="GW64831" s="511"/>
      <c r="GX64831" s="511"/>
      <c r="GY64831" s="511"/>
      <c r="GZ64831" s="511"/>
      <c r="HA64831" s="511"/>
      <c r="HB64831" s="511"/>
      <c r="HC64831" s="511"/>
      <c r="HD64831" s="511"/>
      <c r="HE64831" s="511"/>
      <c r="HF64831" s="511"/>
      <c r="HG64831" s="511"/>
      <c r="HH64831" s="511"/>
      <c r="HI64831" s="511"/>
      <c r="HJ64831" s="511"/>
      <c r="HK64831" s="511"/>
      <c r="HL64831" s="511"/>
      <c r="HM64831" s="511"/>
      <c r="HN64831" s="511"/>
      <c r="HO64831" s="511"/>
      <c r="HP64831" s="511"/>
      <c r="HQ64831" s="511"/>
      <c r="HR64831" s="511"/>
      <c r="HS64831" s="511"/>
      <c r="HT64831" s="511"/>
      <c r="HU64831" s="511"/>
      <c r="HV64831" s="511"/>
      <c r="HW64831" s="511"/>
      <c r="HX64831" s="511"/>
      <c r="HY64831" s="511"/>
      <c r="HZ64831" s="511"/>
      <c r="IA64831" s="511"/>
      <c r="IB64831" s="511"/>
      <c r="IC64831" s="511"/>
      <c r="ID64831" s="511"/>
      <c r="IE64831" s="511"/>
      <c r="IF64831" s="511"/>
      <c r="IG64831" s="511"/>
      <c r="IH64831" s="511"/>
    </row>
    <row r="64832" spans="1:242" ht="12.95" customHeight="1" x14ac:dyDescent="0.25">
      <c r="A64832" s="511"/>
      <c r="B64832" s="511"/>
      <c r="C64832" s="511"/>
      <c r="D64832" s="511"/>
      <c r="E64832" s="511"/>
      <c r="F64832" s="511"/>
      <c r="G64832" s="511"/>
      <c r="H64832" s="511"/>
      <c r="I64832" s="511"/>
      <c r="J64832" s="511"/>
      <c r="K64832" s="511"/>
      <c r="L64832" s="511"/>
      <c r="M64832" s="511"/>
      <c r="N64832" s="511"/>
      <c r="O64832" s="511"/>
      <c r="P64832" s="511"/>
      <c r="Q64832" s="511"/>
      <c r="R64832" s="511"/>
      <c r="S64832" s="511"/>
      <c r="T64832" s="511"/>
      <c r="U64832" s="511"/>
      <c r="V64832" s="511"/>
      <c r="W64832" s="511"/>
      <c r="X64832" s="511"/>
      <c r="Y64832" s="511"/>
      <c r="Z64832" s="511"/>
      <c r="AA64832" s="511"/>
      <c r="AB64832" s="511"/>
      <c r="AC64832" s="511"/>
      <c r="AD64832" s="511"/>
      <c r="AE64832" s="511"/>
      <c r="AF64832" s="511"/>
      <c r="AG64832" s="511"/>
      <c r="AH64832" s="511"/>
      <c r="AI64832" s="511"/>
      <c r="AJ64832" s="511"/>
      <c r="AK64832" s="511"/>
      <c r="AL64832" s="511"/>
      <c r="AM64832" s="511"/>
      <c r="AN64832" s="511"/>
      <c r="AO64832" s="511"/>
      <c r="AP64832" s="511"/>
      <c r="AQ64832" s="511"/>
      <c r="AR64832" s="511"/>
      <c r="AS64832" s="511"/>
      <c r="AT64832" s="511"/>
      <c r="AU64832" s="511"/>
      <c r="AV64832" s="511"/>
      <c r="AW64832" s="511"/>
      <c r="AX64832" s="511"/>
      <c r="AY64832" s="511"/>
      <c r="AZ64832" s="511"/>
      <c r="BA64832" s="511"/>
      <c r="BB64832" s="511"/>
      <c r="BC64832" s="511"/>
      <c r="BD64832" s="511"/>
      <c r="BE64832" s="511"/>
      <c r="BF64832" s="511"/>
      <c r="BG64832" s="511"/>
      <c r="BH64832" s="511"/>
      <c r="BI64832" s="511"/>
      <c r="BJ64832" s="511"/>
      <c r="BK64832" s="511"/>
      <c r="BL64832" s="511"/>
      <c r="BM64832" s="511"/>
      <c r="BN64832" s="511"/>
      <c r="BO64832" s="511"/>
      <c r="BP64832" s="511"/>
      <c r="BQ64832" s="511"/>
      <c r="BR64832" s="511"/>
      <c r="BS64832" s="511"/>
      <c r="BT64832" s="511"/>
      <c r="BU64832" s="511"/>
      <c r="BV64832" s="511"/>
      <c r="BW64832" s="511"/>
      <c r="BX64832" s="511"/>
      <c r="BY64832" s="511"/>
      <c r="BZ64832" s="511"/>
      <c r="CA64832" s="511"/>
      <c r="CB64832" s="511"/>
      <c r="CC64832" s="511"/>
      <c r="CD64832" s="511"/>
      <c r="CE64832" s="511"/>
      <c r="CF64832" s="511"/>
      <c r="CG64832" s="511"/>
      <c r="CH64832" s="511"/>
      <c r="CI64832" s="511"/>
      <c r="CJ64832" s="511"/>
      <c r="CK64832" s="511"/>
      <c r="CL64832" s="511"/>
      <c r="CM64832" s="511"/>
      <c r="CN64832" s="511"/>
      <c r="CO64832" s="511"/>
      <c r="CP64832" s="511"/>
      <c r="CQ64832" s="511"/>
      <c r="CR64832" s="511"/>
      <c r="CS64832" s="511"/>
      <c r="CT64832" s="511"/>
      <c r="CU64832" s="511"/>
      <c r="CV64832" s="511"/>
      <c r="CW64832" s="511"/>
      <c r="CX64832" s="511"/>
      <c r="CY64832" s="511"/>
      <c r="CZ64832" s="511"/>
      <c r="DA64832" s="511"/>
      <c r="DB64832" s="511"/>
      <c r="DC64832" s="511"/>
      <c r="DD64832" s="511"/>
      <c r="DE64832" s="511"/>
      <c r="DF64832" s="511"/>
      <c r="DG64832" s="511"/>
      <c r="DH64832" s="511"/>
      <c r="DI64832" s="511"/>
      <c r="DJ64832" s="511"/>
      <c r="DK64832" s="511"/>
      <c r="DL64832" s="511"/>
      <c r="DM64832" s="511"/>
      <c r="DN64832" s="511"/>
      <c r="DO64832" s="511"/>
      <c r="DP64832" s="511"/>
      <c r="DQ64832" s="511"/>
      <c r="DR64832" s="511"/>
      <c r="DS64832" s="511"/>
      <c r="DT64832" s="511"/>
      <c r="DU64832" s="511"/>
      <c r="DV64832" s="511"/>
      <c r="DW64832" s="511"/>
      <c r="DX64832" s="511"/>
      <c r="DY64832" s="511"/>
      <c r="DZ64832" s="511"/>
      <c r="EA64832" s="511"/>
      <c r="EB64832" s="511"/>
      <c r="EC64832" s="511"/>
      <c r="ED64832" s="511"/>
      <c r="EE64832" s="511"/>
      <c r="EF64832" s="511"/>
      <c r="EG64832" s="511"/>
      <c r="EH64832" s="511"/>
      <c r="EI64832" s="511"/>
      <c r="EJ64832" s="511"/>
      <c r="EK64832" s="511"/>
      <c r="EL64832" s="511"/>
      <c r="EM64832" s="511"/>
      <c r="EN64832" s="511"/>
      <c r="EO64832" s="511"/>
      <c r="EP64832" s="511"/>
      <c r="EQ64832" s="511"/>
      <c r="ER64832" s="511"/>
      <c r="ES64832" s="511"/>
      <c r="ET64832" s="511"/>
      <c r="EU64832" s="511"/>
      <c r="EV64832" s="511"/>
      <c r="EW64832" s="511"/>
      <c r="EX64832" s="511"/>
      <c r="EY64832" s="511"/>
      <c r="EZ64832" s="511"/>
      <c r="FA64832" s="511"/>
      <c r="FB64832" s="511"/>
      <c r="FC64832" s="511"/>
      <c r="FD64832" s="511"/>
      <c r="FE64832" s="511"/>
      <c r="FF64832" s="511"/>
      <c r="FG64832" s="511"/>
      <c r="FH64832" s="511"/>
      <c r="FI64832" s="511"/>
      <c r="FJ64832" s="511"/>
      <c r="FK64832" s="511"/>
      <c r="FL64832" s="511"/>
      <c r="FM64832" s="511"/>
      <c r="FN64832" s="511"/>
      <c r="FO64832" s="511"/>
      <c r="FP64832" s="511"/>
      <c r="FQ64832" s="511"/>
      <c r="FR64832" s="511"/>
      <c r="FS64832" s="511"/>
      <c r="FT64832" s="511"/>
      <c r="FU64832" s="511"/>
      <c r="FV64832" s="511"/>
      <c r="FW64832" s="511"/>
      <c r="FX64832" s="511"/>
      <c r="FY64832" s="511"/>
      <c r="FZ64832" s="511"/>
      <c r="GA64832" s="511"/>
      <c r="GB64832" s="511"/>
      <c r="GC64832" s="511"/>
      <c r="GD64832" s="511"/>
      <c r="GE64832" s="511"/>
      <c r="GF64832" s="511"/>
      <c r="GG64832" s="511"/>
      <c r="GH64832" s="511"/>
      <c r="GI64832" s="511"/>
      <c r="GJ64832" s="511"/>
      <c r="GK64832" s="511"/>
      <c r="GL64832" s="511"/>
      <c r="GM64832" s="511"/>
      <c r="GN64832" s="511"/>
      <c r="GO64832" s="511"/>
      <c r="GP64832" s="511"/>
      <c r="GQ64832" s="511"/>
      <c r="GR64832" s="511"/>
      <c r="GS64832" s="511"/>
      <c r="GT64832" s="511"/>
      <c r="GU64832" s="511"/>
      <c r="GV64832" s="511"/>
      <c r="GW64832" s="511"/>
      <c r="GX64832" s="511"/>
      <c r="GY64832" s="511"/>
      <c r="GZ64832" s="511"/>
      <c r="HA64832" s="511"/>
      <c r="HB64832" s="511"/>
      <c r="HC64832" s="511"/>
      <c r="HD64832" s="511"/>
      <c r="HE64832" s="511"/>
      <c r="HF64832" s="511"/>
      <c r="HG64832" s="511"/>
      <c r="HH64832" s="511"/>
      <c r="HI64832" s="511"/>
      <c r="HJ64832" s="511"/>
      <c r="HK64832" s="511"/>
      <c r="HL64832" s="511"/>
      <c r="HM64832" s="511"/>
      <c r="HN64832" s="511"/>
      <c r="HO64832" s="511"/>
      <c r="HP64832" s="511"/>
      <c r="HQ64832" s="511"/>
      <c r="HR64832" s="511"/>
      <c r="HS64832" s="511"/>
      <c r="HT64832" s="511"/>
      <c r="HU64832" s="511"/>
      <c r="HV64832" s="511"/>
      <c r="HW64832" s="511"/>
      <c r="HX64832" s="511"/>
      <c r="HY64832" s="511"/>
      <c r="HZ64832" s="511"/>
      <c r="IA64832" s="511"/>
      <c r="IB64832" s="511"/>
      <c r="IC64832" s="511"/>
      <c r="ID64832" s="511"/>
      <c r="IE64832" s="511"/>
      <c r="IF64832" s="511"/>
      <c r="IG64832" s="511"/>
      <c r="IH64832" s="511"/>
    </row>
    <row r="64833" s="511" customFormat="1" ht="12.95" customHeight="1" x14ac:dyDescent="0.25"/>
    <row r="64834" s="511" customFormat="1" ht="12.95" customHeight="1" x14ac:dyDescent="0.25"/>
    <row r="64835" s="511" customFormat="1" ht="12.95" customHeight="1" x14ac:dyDescent="0.25"/>
    <row r="64836" s="511" customFormat="1" ht="12.95" customHeight="1" x14ac:dyDescent="0.25"/>
    <row r="64837" s="511" customFormat="1" ht="12.95" customHeight="1" x14ac:dyDescent="0.25"/>
    <row r="64838" s="511" customFormat="1" ht="12.95" customHeight="1" x14ac:dyDescent="0.25"/>
    <row r="64839" s="511" customFormat="1" ht="12.95" customHeight="1" x14ac:dyDescent="0.25"/>
    <row r="64840" s="511" customFormat="1" ht="12.95" customHeight="1" x14ac:dyDescent="0.25"/>
    <row r="64841" s="511" customFormat="1" ht="12.95" customHeight="1" x14ac:dyDescent="0.25"/>
    <row r="64842" s="511" customFormat="1" ht="12.95" customHeight="1" x14ac:dyDescent="0.25"/>
    <row r="64843" s="511" customFormat="1" ht="12.95" customHeight="1" x14ac:dyDescent="0.25"/>
    <row r="64844" s="511" customFormat="1" ht="12.95" customHeight="1" x14ac:dyDescent="0.25"/>
    <row r="64845" s="511" customFormat="1" ht="12.95" customHeight="1" x14ac:dyDescent="0.25"/>
    <row r="64846" s="511" customFormat="1" ht="12.95" customHeight="1" x14ac:dyDescent="0.25"/>
    <row r="64847" s="511" customFormat="1" ht="12.95" customHeight="1" x14ac:dyDescent="0.25"/>
    <row r="64848" s="511" customFormat="1" ht="12.95" customHeight="1" x14ac:dyDescent="0.25"/>
    <row r="64849" s="511" customFormat="1" ht="12.95" customHeight="1" x14ac:dyDescent="0.25"/>
    <row r="64850" s="511" customFormat="1" ht="12.95" customHeight="1" x14ac:dyDescent="0.25"/>
    <row r="64851" s="511" customFormat="1" ht="12.95" customHeight="1" x14ac:dyDescent="0.25"/>
    <row r="64852" s="511" customFormat="1" ht="12.95" customHeight="1" x14ac:dyDescent="0.25"/>
    <row r="64853" s="511" customFormat="1" ht="12.95" customHeight="1" x14ac:dyDescent="0.25"/>
    <row r="64854" s="511" customFormat="1" ht="12.95" customHeight="1" x14ac:dyDescent="0.25"/>
    <row r="64855" s="511" customFormat="1" ht="12.95" customHeight="1" x14ac:dyDescent="0.25"/>
    <row r="64856" s="511" customFormat="1" ht="12.95" customHeight="1" x14ac:dyDescent="0.25"/>
    <row r="64857" s="511" customFormat="1" ht="12.95" customHeight="1" x14ac:dyDescent="0.25"/>
    <row r="64858" s="511" customFormat="1" ht="12.95" customHeight="1" x14ac:dyDescent="0.25"/>
    <row r="64859" s="511" customFormat="1" ht="12.95" customHeight="1" x14ac:dyDescent="0.25"/>
    <row r="64860" s="511" customFormat="1" ht="12.95" customHeight="1" x14ac:dyDescent="0.25"/>
    <row r="64861" s="511" customFormat="1" ht="12.95" customHeight="1" x14ac:dyDescent="0.25"/>
    <row r="64862" s="511" customFormat="1" ht="12.95" customHeight="1" x14ac:dyDescent="0.25"/>
    <row r="64863" s="511" customFormat="1" ht="12.95" customHeight="1" x14ac:dyDescent="0.25"/>
    <row r="64864" s="511" customFormat="1" ht="12.95" customHeight="1" x14ac:dyDescent="0.25"/>
    <row r="64865" s="511" customFormat="1" ht="12.95" customHeight="1" x14ac:dyDescent="0.25"/>
    <row r="64866" s="511" customFormat="1" ht="12.95" customHeight="1" x14ac:dyDescent="0.25"/>
    <row r="64867" s="511" customFormat="1" ht="12.95" customHeight="1" x14ac:dyDescent="0.25"/>
    <row r="64868" s="511" customFormat="1" ht="12.95" customHeight="1" x14ac:dyDescent="0.25"/>
    <row r="64869" s="511" customFormat="1" ht="12.95" customHeight="1" x14ac:dyDescent="0.25"/>
    <row r="64870" s="511" customFormat="1" ht="12.95" customHeight="1" x14ac:dyDescent="0.25"/>
    <row r="64871" s="511" customFormat="1" ht="12.95" customHeight="1" x14ac:dyDescent="0.25"/>
    <row r="64872" s="511" customFormat="1" ht="12.95" customHeight="1" x14ac:dyDescent="0.25"/>
    <row r="64873" s="511" customFormat="1" ht="12.95" customHeight="1" x14ac:dyDescent="0.25"/>
    <row r="64874" s="511" customFormat="1" ht="12.95" customHeight="1" x14ac:dyDescent="0.25"/>
    <row r="64875" s="511" customFormat="1" ht="12.95" customHeight="1" x14ac:dyDescent="0.25"/>
    <row r="64876" s="511" customFormat="1" ht="12.95" customHeight="1" x14ac:dyDescent="0.25"/>
    <row r="64877" s="511" customFormat="1" ht="12.95" customHeight="1" x14ac:dyDescent="0.25"/>
    <row r="64878" s="511" customFormat="1" ht="12.95" customHeight="1" x14ac:dyDescent="0.25"/>
    <row r="64879" s="511" customFormat="1" ht="12.95" customHeight="1" x14ac:dyDescent="0.25"/>
    <row r="64880" s="511" customFormat="1" ht="12.95" customHeight="1" x14ac:dyDescent="0.25"/>
    <row r="64881" s="511" customFormat="1" ht="12.95" customHeight="1" x14ac:dyDescent="0.25"/>
    <row r="64882" s="511" customFormat="1" ht="12.95" customHeight="1" x14ac:dyDescent="0.25"/>
    <row r="64883" s="511" customFormat="1" ht="12.95" customHeight="1" x14ac:dyDescent="0.25"/>
    <row r="64884" s="511" customFormat="1" ht="12.95" customHeight="1" x14ac:dyDescent="0.25"/>
    <row r="64885" s="511" customFormat="1" ht="12.95" customHeight="1" x14ac:dyDescent="0.25"/>
    <row r="64886" s="511" customFormat="1" ht="12.95" customHeight="1" x14ac:dyDescent="0.25"/>
    <row r="64887" s="511" customFormat="1" ht="12.95" customHeight="1" x14ac:dyDescent="0.25"/>
    <row r="64888" s="511" customFormat="1" ht="12.95" customHeight="1" x14ac:dyDescent="0.25"/>
    <row r="64889" s="511" customFormat="1" ht="12.95" customHeight="1" x14ac:dyDescent="0.25"/>
    <row r="64890" s="511" customFormat="1" ht="12.95" customHeight="1" x14ac:dyDescent="0.25"/>
    <row r="64891" s="511" customFormat="1" ht="12.95" customHeight="1" x14ac:dyDescent="0.25"/>
    <row r="64892" s="511" customFormat="1" ht="12.95" customHeight="1" x14ac:dyDescent="0.25"/>
    <row r="64893" s="511" customFormat="1" ht="12.95" customHeight="1" x14ac:dyDescent="0.25"/>
    <row r="64894" s="511" customFormat="1" ht="12.95" customHeight="1" x14ac:dyDescent="0.25"/>
    <row r="64895" s="511" customFormat="1" ht="12.95" customHeight="1" x14ac:dyDescent="0.25"/>
    <row r="64896" s="511" customFormat="1" ht="12.95" customHeight="1" x14ac:dyDescent="0.25"/>
    <row r="64897" s="511" customFormat="1" ht="12.95" customHeight="1" x14ac:dyDescent="0.25"/>
    <row r="64898" s="511" customFormat="1" ht="12.95" customHeight="1" x14ac:dyDescent="0.25"/>
    <row r="64899" s="511" customFormat="1" ht="12.95" customHeight="1" x14ac:dyDescent="0.25"/>
    <row r="64900" s="511" customFormat="1" ht="12.95" customHeight="1" x14ac:dyDescent="0.25"/>
    <row r="64901" s="511" customFormat="1" ht="12.95" customHeight="1" x14ac:dyDescent="0.25"/>
    <row r="64902" s="511" customFormat="1" ht="12.95" customHeight="1" x14ac:dyDescent="0.25"/>
    <row r="64903" s="511" customFormat="1" ht="12.95" customHeight="1" x14ac:dyDescent="0.25"/>
    <row r="64904" s="511" customFormat="1" ht="12.95" customHeight="1" x14ac:dyDescent="0.25"/>
    <row r="64905" s="511" customFormat="1" ht="12.95" customHeight="1" x14ac:dyDescent="0.25"/>
    <row r="64906" s="511" customFormat="1" ht="12.95" customHeight="1" x14ac:dyDescent="0.25"/>
    <row r="64907" s="511" customFormat="1" ht="12.95" customHeight="1" x14ac:dyDescent="0.25"/>
    <row r="64908" s="511" customFormat="1" ht="12.95" customHeight="1" x14ac:dyDescent="0.25"/>
    <row r="64909" s="511" customFormat="1" ht="12.95" customHeight="1" x14ac:dyDescent="0.25"/>
    <row r="64910" s="511" customFormat="1" ht="12.95" customHeight="1" x14ac:dyDescent="0.25"/>
    <row r="64911" s="511" customFormat="1" ht="12.95" customHeight="1" x14ac:dyDescent="0.25"/>
    <row r="64912" s="511" customFormat="1" ht="12.95" customHeight="1" x14ac:dyDescent="0.25"/>
    <row r="64913" s="511" customFormat="1" ht="12.95" customHeight="1" x14ac:dyDescent="0.25"/>
    <row r="64914" s="511" customFormat="1" ht="12.95" customHeight="1" x14ac:dyDescent="0.25"/>
    <row r="64915" s="511" customFormat="1" ht="12.95" customHeight="1" x14ac:dyDescent="0.25"/>
    <row r="64916" s="511" customFormat="1" ht="12.95" customHeight="1" x14ac:dyDescent="0.25"/>
    <row r="64917" s="511" customFormat="1" ht="12.95" customHeight="1" x14ac:dyDescent="0.25"/>
    <row r="64918" s="511" customFormat="1" ht="12.95" customHeight="1" x14ac:dyDescent="0.25"/>
    <row r="64919" s="511" customFormat="1" ht="12.95" customHeight="1" x14ac:dyDescent="0.25"/>
    <row r="64920" s="511" customFormat="1" ht="12.95" customHeight="1" x14ac:dyDescent="0.25"/>
    <row r="64921" s="511" customFormat="1" ht="12.95" customHeight="1" x14ac:dyDescent="0.25"/>
    <row r="64922" s="511" customFormat="1" ht="12.95" customHeight="1" x14ac:dyDescent="0.25"/>
    <row r="64923" s="511" customFormat="1" ht="12.95" customHeight="1" x14ac:dyDescent="0.25"/>
    <row r="64924" s="511" customFormat="1" ht="12.95" customHeight="1" x14ac:dyDescent="0.25"/>
    <row r="64925" s="511" customFormat="1" ht="12.95" customHeight="1" x14ac:dyDescent="0.25"/>
    <row r="64926" s="511" customFormat="1" ht="12.95" customHeight="1" x14ac:dyDescent="0.25"/>
    <row r="64927" s="511" customFormat="1" ht="12.95" customHeight="1" x14ac:dyDescent="0.25"/>
    <row r="64928" s="511" customFormat="1" ht="12.95" customHeight="1" x14ac:dyDescent="0.25"/>
    <row r="64929" s="511" customFormat="1" ht="12.95" customHeight="1" x14ac:dyDescent="0.25"/>
    <row r="64930" s="511" customFormat="1" ht="12.95" customHeight="1" x14ac:dyDescent="0.25"/>
    <row r="64931" s="511" customFormat="1" ht="12.95" customHeight="1" x14ac:dyDescent="0.25"/>
    <row r="64932" s="511" customFormat="1" ht="12.95" customHeight="1" x14ac:dyDescent="0.25"/>
    <row r="64933" s="511" customFormat="1" ht="12.95" customHeight="1" x14ac:dyDescent="0.25"/>
    <row r="64934" s="511" customFormat="1" ht="12.95" customHeight="1" x14ac:dyDescent="0.25"/>
    <row r="64935" s="511" customFormat="1" ht="12.95" customHeight="1" x14ac:dyDescent="0.25"/>
    <row r="64936" s="511" customFormat="1" ht="12.95" customHeight="1" x14ac:dyDescent="0.25"/>
    <row r="64937" s="511" customFormat="1" ht="12.95" customHeight="1" x14ac:dyDescent="0.25"/>
    <row r="64938" s="511" customFormat="1" ht="12.95" customHeight="1" x14ac:dyDescent="0.25"/>
    <row r="64939" s="511" customFormat="1" ht="12.95" customHeight="1" x14ac:dyDescent="0.25"/>
    <row r="64940" s="511" customFormat="1" ht="12.95" customHeight="1" x14ac:dyDescent="0.25"/>
    <row r="64941" s="511" customFormat="1" ht="12.95" customHeight="1" x14ac:dyDescent="0.25"/>
    <row r="64942" s="511" customFormat="1" ht="12.95" customHeight="1" x14ac:dyDescent="0.25"/>
    <row r="64943" s="511" customFormat="1" ht="12.95" customHeight="1" x14ac:dyDescent="0.25"/>
    <row r="64944" s="511" customFormat="1" ht="12.95" customHeight="1" x14ac:dyDescent="0.25"/>
    <row r="64945" s="511" customFormat="1" ht="12.95" customHeight="1" x14ac:dyDescent="0.25"/>
    <row r="64946" s="511" customFormat="1" ht="12.95" customHeight="1" x14ac:dyDescent="0.25"/>
    <row r="64947" s="511" customFormat="1" ht="12.95" customHeight="1" x14ac:dyDescent="0.25"/>
    <row r="64948" s="511" customFormat="1" ht="12.95" customHeight="1" x14ac:dyDescent="0.25"/>
    <row r="64949" s="511" customFormat="1" ht="12.95" customHeight="1" x14ac:dyDescent="0.25"/>
    <row r="64950" s="511" customFormat="1" ht="12.95" customHeight="1" x14ac:dyDescent="0.25"/>
    <row r="64951" s="511" customFormat="1" ht="12.95" customHeight="1" x14ac:dyDescent="0.25"/>
    <row r="64952" s="511" customFormat="1" ht="12.95" customHeight="1" x14ac:dyDescent="0.25"/>
    <row r="64953" s="511" customFormat="1" ht="12.95" customHeight="1" x14ac:dyDescent="0.25"/>
    <row r="64954" s="511" customFormat="1" ht="12.95" customHeight="1" x14ac:dyDescent="0.25"/>
    <row r="64955" s="511" customFormat="1" ht="12.95" customHeight="1" x14ac:dyDescent="0.25"/>
    <row r="64956" s="511" customFormat="1" ht="12.95" customHeight="1" x14ac:dyDescent="0.25"/>
    <row r="64957" s="511" customFormat="1" ht="12.95" customHeight="1" x14ac:dyDescent="0.25"/>
    <row r="64958" s="511" customFormat="1" ht="12.95" customHeight="1" x14ac:dyDescent="0.25"/>
    <row r="64959" s="511" customFormat="1" ht="12.95" customHeight="1" x14ac:dyDescent="0.25"/>
    <row r="64960" s="511" customFormat="1" ht="12.95" customHeight="1" x14ac:dyDescent="0.25"/>
    <row r="64961" s="511" customFormat="1" ht="12.95" customHeight="1" x14ac:dyDescent="0.25"/>
    <row r="64962" s="511" customFormat="1" ht="12.95" customHeight="1" x14ac:dyDescent="0.25"/>
    <row r="64963" s="511" customFormat="1" ht="12.95" customHeight="1" x14ac:dyDescent="0.25"/>
    <row r="64964" s="511" customFormat="1" ht="12.95" customHeight="1" x14ac:dyDescent="0.25"/>
    <row r="64965" s="511" customFormat="1" ht="12.95" customHeight="1" x14ac:dyDescent="0.25"/>
    <row r="64966" s="511" customFormat="1" ht="12.95" customHeight="1" x14ac:dyDescent="0.25"/>
    <row r="64967" s="511" customFormat="1" ht="12.95" customHeight="1" x14ac:dyDescent="0.25"/>
    <row r="64968" s="511" customFormat="1" ht="12.95" customHeight="1" x14ac:dyDescent="0.25"/>
    <row r="64969" s="511" customFormat="1" ht="12.95" customHeight="1" x14ac:dyDescent="0.25"/>
    <row r="64970" s="511" customFormat="1" ht="12.95" customHeight="1" x14ac:dyDescent="0.25"/>
    <row r="64971" s="511" customFormat="1" ht="12.95" customHeight="1" x14ac:dyDescent="0.25"/>
  </sheetData>
  <mergeCells count="18">
    <mergeCell ref="D571:D572"/>
    <mergeCell ref="E570:E572"/>
    <mergeCell ref="B3:K3"/>
    <mergeCell ref="B4:K4"/>
    <mergeCell ref="B5:K5"/>
    <mergeCell ref="B6:B7"/>
    <mergeCell ref="C6:C7"/>
    <mergeCell ref="D6:D7"/>
    <mergeCell ref="E6:E7"/>
    <mergeCell ref="G6:G7"/>
    <mergeCell ref="H6:H7"/>
    <mergeCell ref="I6:I7"/>
    <mergeCell ref="J6:J7"/>
    <mergeCell ref="M6:M7"/>
    <mergeCell ref="M570:M572"/>
    <mergeCell ref="M574:M575"/>
    <mergeCell ref="K6:K7"/>
    <mergeCell ref="E574:E575"/>
  </mergeCells>
  <conditionalFormatting sqref="D451 G590:G592 E573:F589 I646 E593:F645 E1:F570 K640 K645 K636 K631 K791 K793 K823 K836 K827 G1131:G1143 M573:M589 M593:M645 M1:M570 E647:F1851 E1852:E1856 F1853:F1856 F1875:F1879 E1874:E1877 F1881:F1887 E1891:E1894 E1879:E1889 F1891 E1857:F1873 F1893:F1914 F1916:F1976 F1978:F2102 F2104:F2149 E1896:E2149 E2150:F2448 E2450:E2451 F2449:F2451 M647:M65325 E2452:F65325">
    <cfRule type="containsText" dxfId="3" priority="124" stopIfTrue="1" operator="containsText" text="CAA">
      <formula>NOT(ISERROR(SEARCH("CAA",D1)))</formula>
    </cfRule>
  </conditionalFormatting>
  <printOptions horizontalCentered="1"/>
  <pageMargins left="0.17" right="0.16" top="0.16" bottom="0.19685039370078741" header="0.16" footer="0.22"/>
  <pageSetup paperSize="9" scale="55" firstPageNumber="0" fitToWidth="0" fitToHeight="0" orientation="landscape" useFirstPageNumber="1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5056"/>
  <sheetViews>
    <sheetView topLeftCell="A1175" workbookViewId="0">
      <selection activeCell="D1202" sqref="D1202"/>
    </sheetView>
  </sheetViews>
  <sheetFormatPr defaultColWidth="3.85546875" defaultRowHeight="13.5" x14ac:dyDescent="0.2"/>
  <cols>
    <col min="1" max="1" width="3.85546875" style="1"/>
    <col min="2" max="2" width="6.85546875" style="1" customWidth="1"/>
    <col min="3" max="3" width="12.28515625" style="1" bestFit="1" customWidth="1"/>
    <col min="4" max="4" width="75.5703125" style="1" bestFit="1" customWidth="1"/>
    <col min="5" max="5" width="13.85546875" style="1" customWidth="1"/>
    <col min="6" max="6" width="27" style="2" customWidth="1"/>
    <col min="7" max="7" width="13.140625" style="3" customWidth="1"/>
    <col min="8" max="8" width="12.5703125" style="4" customWidth="1"/>
    <col min="9" max="9" width="20.140625" style="5" customWidth="1"/>
    <col min="10" max="10" width="19.28515625" style="6" customWidth="1"/>
    <col min="11" max="11" width="19.85546875" style="1" customWidth="1"/>
    <col min="12" max="12" width="10.5703125" style="1" customWidth="1"/>
    <col min="13" max="15" width="3.85546875" style="1"/>
    <col min="16" max="16" width="10.5703125" style="1" customWidth="1"/>
    <col min="17" max="17" width="3.85546875" style="1"/>
    <col min="18" max="18" width="10.5703125" style="1" bestFit="1" customWidth="1"/>
    <col min="19" max="241" width="3.85546875" style="1"/>
    <col min="242" max="254" width="3.85546875" style="7"/>
  </cols>
  <sheetData>
    <row r="1" spans="1:10" customFormat="1" ht="14.25" thickBot="1" x14ac:dyDescent="0.25">
      <c r="A1" s="1"/>
      <c r="B1" s="1"/>
      <c r="C1" s="1"/>
      <c r="D1" s="1"/>
      <c r="E1" s="1"/>
      <c r="F1" s="2"/>
      <c r="G1" s="3"/>
      <c r="H1" s="4"/>
      <c r="I1" s="5"/>
      <c r="J1" s="6"/>
    </row>
    <row r="2" spans="1:10" customFormat="1" ht="14.25" thickBot="1" x14ac:dyDescent="0.25">
      <c r="A2" s="1"/>
      <c r="B2" s="8"/>
      <c r="C2" s="9"/>
      <c r="D2" s="9"/>
      <c r="E2" s="9"/>
      <c r="F2" s="10"/>
      <c r="G2" s="11"/>
      <c r="H2" s="12"/>
      <c r="I2" s="23"/>
      <c r="J2" s="24"/>
    </row>
    <row r="3" spans="1:10" customFormat="1" ht="27" thickBot="1" x14ac:dyDescent="0.45">
      <c r="A3" s="1"/>
      <c r="B3" s="751" t="s">
        <v>0</v>
      </c>
      <c r="C3" s="752"/>
      <c r="D3" s="752"/>
      <c r="E3" s="752"/>
      <c r="F3" s="752"/>
      <c r="G3" s="752"/>
      <c r="H3" s="752"/>
      <c r="I3" s="752"/>
      <c r="J3" s="753"/>
    </row>
    <row r="4" spans="1:10" customFormat="1" ht="16.5" x14ac:dyDescent="0.2">
      <c r="A4" s="1"/>
      <c r="B4" s="754" t="s">
        <v>23</v>
      </c>
      <c r="C4" s="755"/>
      <c r="D4" s="755"/>
      <c r="E4" s="755"/>
      <c r="F4" s="755"/>
      <c r="G4" s="755"/>
      <c r="H4" s="755"/>
      <c r="I4" s="755"/>
      <c r="J4" s="756"/>
    </row>
    <row r="5" spans="1:10" customFormat="1" ht="17.25" thickBot="1" x14ac:dyDescent="0.25">
      <c r="A5" s="1"/>
      <c r="B5" s="757" t="str">
        <f>LAPORAN!C12</f>
        <v>PERIODE 10 OKT - 15 OKT '22</v>
      </c>
      <c r="C5" s="758"/>
      <c r="D5" s="758"/>
      <c r="E5" s="758"/>
      <c r="F5" s="758"/>
      <c r="G5" s="758"/>
      <c r="H5" s="758"/>
      <c r="I5" s="758"/>
      <c r="J5" s="759"/>
    </row>
    <row r="6" spans="1:10" customFormat="1" ht="14.25" thickBot="1" x14ac:dyDescent="0.25">
      <c r="A6" s="1"/>
      <c r="B6" s="760" t="s">
        <v>12</v>
      </c>
      <c r="C6" s="760" t="s">
        <v>13</v>
      </c>
      <c r="D6" s="760" t="s">
        <v>14</v>
      </c>
      <c r="E6" s="760" t="s">
        <v>24</v>
      </c>
      <c r="F6" s="760" t="s">
        <v>15</v>
      </c>
      <c r="G6" s="763" t="s">
        <v>25</v>
      </c>
      <c r="H6" s="765" t="s">
        <v>26</v>
      </c>
      <c r="I6" s="767" t="s">
        <v>27</v>
      </c>
      <c r="J6" s="760" t="s">
        <v>28</v>
      </c>
    </row>
    <row r="7" spans="1:10" customFormat="1" ht="15" thickTop="1" thickBot="1" x14ac:dyDescent="0.25">
      <c r="A7" s="1" t="s">
        <v>283</v>
      </c>
      <c r="B7" s="761"/>
      <c r="C7" s="762"/>
      <c r="D7" s="762"/>
      <c r="E7" s="762"/>
      <c r="F7" s="762"/>
      <c r="G7" s="764"/>
      <c r="H7" s="766"/>
      <c r="I7" s="768"/>
      <c r="J7" s="762"/>
    </row>
    <row r="8" spans="1:10" customFormat="1" ht="15" hidden="1" x14ac:dyDescent="0.25">
      <c r="A8" s="1"/>
      <c r="B8" s="13"/>
      <c r="C8" s="40"/>
      <c r="D8" s="36" t="s">
        <v>33</v>
      </c>
      <c r="E8" s="15"/>
      <c r="F8" s="16"/>
      <c r="G8" s="17"/>
      <c r="H8" s="17"/>
      <c r="I8" s="25">
        <v>17500000</v>
      </c>
      <c r="J8" s="26"/>
    </row>
    <row r="9" spans="1:10" customFormat="1" ht="15" hidden="1" x14ac:dyDescent="0.25">
      <c r="A9" s="1"/>
      <c r="B9" s="18"/>
      <c r="C9" s="41"/>
      <c r="D9" s="30" t="s">
        <v>31</v>
      </c>
      <c r="E9" s="14"/>
      <c r="F9" s="20"/>
      <c r="G9" s="21"/>
      <c r="H9" s="29">
        <v>3676500</v>
      </c>
      <c r="I9" s="27">
        <v>13823500</v>
      </c>
      <c r="J9" s="26"/>
    </row>
    <row r="10" spans="1:10" customFormat="1" ht="15" hidden="1" x14ac:dyDescent="0.25">
      <c r="A10" s="1"/>
      <c r="B10" s="18"/>
      <c r="C10" s="41"/>
      <c r="D10" s="30" t="s">
        <v>31</v>
      </c>
      <c r="E10" s="14"/>
      <c r="F10" s="20"/>
      <c r="G10" s="21"/>
      <c r="H10" s="29">
        <v>7427524</v>
      </c>
      <c r="I10" s="27">
        <v>6395976</v>
      </c>
      <c r="J10" s="26"/>
    </row>
    <row r="11" spans="1:10" customFormat="1" hidden="1" x14ac:dyDescent="0.2">
      <c r="A11" s="1"/>
      <c r="B11" s="18"/>
      <c r="C11" s="41"/>
      <c r="D11" s="30" t="s">
        <v>30</v>
      </c>
      <c r="E11" s="14"/>
      <c r="F11" s="22"/>
      <c r="G11" s="21"/>
      <c r="H11" s="29">
        <v>2000680</v>
      </c>
      <c r="I11" s="27">
        <v>4395296</v>
      </c>
      <c r="J11" s="20"/>
    </row>
    <row r="12" spans="1:10" customFormat="1" hidden="1" x14ac:dyDescent="0.2">
      <c r="A12" s="1"/>
      <c r="B12" s="18"/>
      <c r="C12" s="41"/>
      <c r="D12" s="30" t="s">
        <v>29</v>
      </c>
      <c r="E12" s="14"/>
      <c r="F12" s="22"/>
      <c r="G12" s="21"/>
      <c r="H12" s="29">
        <v>320000</v>
      </c>
      <c r="I12" s="27">
        <v>4075296</v>
      </c>
      <c r="J12" s="20"/>
    </row>
    <row r="13" spans="1:10" customFormat="1" hidden="1" x14ac:dyDescent="0.2">
      <c r="A13" s="1"/>
      <c r="B13" s="18"/>
      <c r="C13" s="41"/>
      <c r="D13" s="30" t="s">
        <v>32</v>
      </c>
      <c r="E13" s="14"/>
      <c r="F13" s="22"/>
      <c r="G13" s="21"/>
      <c r="H13" s="29">
        <v>2556994</v>
      </c>
      <c r="I13" s="27">
        <v>1518302</v>
      </c>
      <c r="J13" s="20"/>
    </row>
    <row r="14" spans="1:10" customFormat="1" hidden="1" x14ac:dyDescent="0.2">
      <c r="A14" s="1"/>
      <c r="B14" s="18"/>
      <c r="C14" s="41">
        <v>43305</v>
      </c>
      <c r="D14" s="14" t="s">
        <v>42</v>
      </c>
      <c r="E14" s="14"/>
      <c r="F14" s="22"/>
      <c r="G14" s="21">
        <v>15981697</v>
      </c>
      <c r="H14" s="21"/>
      <c r="I14" s="27">
        <v>17499999</v>
      </c>
      <c r="J14" s="20"/>
    </row>
    <row r="15" spans="1:10" customFormat="1" hidden="1" x14ac:dyDescent="0.2">
      <c r="A15" s="1"/>
      <c r="B15" s="18"/>
      <c r="C15" s="41">
        <v>43306</v>
      </c>
      <c r="D15" s="14" t="s">
        <v>43</v>
      </c>
      <c r="E15" s="14"/>
      <c r="F15" s="22" t="s">
        <v>38</v>
      </c>
      <c r="G15" s="21"/>
      <c r="H15" s="21">
        <v>80000</v>
      </c>
      <c r="I15" s="27">
        <v>17419999</v>
      </c>
      <c r="J15" s="20"/>
    </row>
    <row r="16" spans="1:10" customFormat="1" hidden="1" x14ac:dyDescent="0.2">
      <c r="A16" s="1"/>
      <c r="B16" s="18"/>
      <c r="C16" s="41">
        <v>43307</v>
      </c>
      <c r="D16" s="14" t="s">
        <v>43</v>
      </c>
      <c r="E16" s="14"/>
      <c r="F16" s="22" t="s">
        <v>35</v>
      </c>
      <c r="G16" s="21"/>
      <c r="H16" s="21">
        <v>795400</v>
      </c>
      <c r="I16" s="27">
        <v>16624599</v>
      </c>
      <c r="J16" s="20"/>
    </row>
    <row r="17" spans="2:10" customFormat="1" hidden="1" x14ac:dyDescent="0.2">
      <c r="B17" s="18"/>
      <c r="C17" s="41">
        <v>43307</v>
      </c>
      <c r="D17" s="14" t="s">
        <v>37</v>
      </c>
      <c r="E17" s="14"/>
      <c r="F17" s="22" t="s">
        <v>36</v>
      </c>
      <c r="G17" s="21"/>
      <c r="H17" s="21">
        <v>1050000</v>
      </c>
      <c r="I17" s="27">
        <v>15574599</v>
      </c>
      <c r="J17" s="20"/>
    </row>
    <row r="18" spans="2:10" customFormat="1" hidden="1" x14ac:dyDescent="0.2">
      <c r="B18" s="18"/>
      <c r="C18" s="41">
        <v>43307</v>
      </c>
      <c r="D18" s="14" t="s">
        <v>39</v>
      </c>
      <c r="E18" s="14"/>
      <c r="F18" s="22" t="s">
        <v>44</v>
      </c>
      <c r="G18" s="21"/>
      <c r="H18" s="21">
        <v>601876</v>
      </c>
      <c r="I18" s="27">
        <v>14972723</v>
      </c>
      <c r="J18" s="20"/>
    </row>
    <row r="19" spans="2:10" customFormat="1" hidden="1" x14ac:dyDescent="0.2">
      <c r="B19" s="18"/>
      <c r="C19" s="41">
        <v>43307</v>
      </c>
      <c r="D19" s="14" t="s">
        <v>45</v>
      </c>
      <c r="E19" s="14"/>
      <c r="F19" s="22" t="s">
        <v>40</v>
      </c>
      <c r="G19" s="21"/>
      <c r="H19" s="21">
        <v>388500</v>
      </c>
      <c r="I19" s="27">
        <v>14584223</v>
      </c>
      <c r="J19" s="20"/>
    </row>
    <row r="20" spans="2:10" customFormat="1" hidden="1" x14ac:dyDescent="0.2">
      <c r="B20" s="18"/>
      <c r="C20" s="41">
        <v>43307</v>
      </c>
      <c r="D20" s="14" t="s">
        <v>46</v>
      </c>
      <c r="E20" s="14"/>
      <c r="F20" s="22" t="s">
        <v>40</v>
      </c>
      <c r="G20" s="21"/>
      <c r="H20" s="21">
        <v>330000</v>
      </c>
      <c r="I20" s="27">
        <v>14254223</v>
      </c>
      <c r="J20" s="20"/>
    </row>
    <row r="21" spans="2:10" customFormat="1" hidden="1" x14ac:dyDescent="0.2">
      <c r="B21" s="18"/>
      <c r="C21" s="41">
        <v>43307</v>
      </c>
      <c r="D21" s="14" t="s">
        <v>47</v>
      </c>
      <c r="E21" s="14"/>
      <c r="F21" s="22" t="s">
        <v>38</v>
      </c>
      <c r="G21" s="21"/>
      <c r="H21" s="21">
        <v>2161710</v>
      </c>
      <c r="I21" s="27">
        <v>12092513</v>
      </c>
      <c r="J21" s="20"/>
    </row>
    <row r="22" spans="2:10" customFormat="1" hidden="1" x14ac:dyDescent="0.2">
      <c r="B22" s="18"/>
      <c r="C22" s="41">
        <v>43307</v>
      </c>
      <c r="D22" s="14" t="s">
        <v>48</v>
      </c>
      <c r="E22" s="14"/>
      <c r="F22" s="22" t="s">
        <v>41</v>
      </c>
      <c r="G22" s="21"/>
      <c r="H22" s="21">
        <v>2047300</v>
      </c>
      <c r="I22" s="27">
        <v>10045213</v>
      </c>
      <c r="J22" s="20"/>
    </row>
    <row r="23" spans="2:10" customFormat="1" hidden="1" x14ac:dyDescent="0.2">
      <c r="B23" s="18"/>
      <c r="C23" s="41">
        <v>43311</v>
      </c>
      <c r="D23" s="14" t="s">
        <v>49</v>
      </c>
      <c r="E23" s="14"/>
      <c r="F23" s="22" t="s">
        <v>36</v>
      </c>
      <c r="G23" s="21"/>
      <c r="H23" s="21">
        <v>628000</v>
      </c>
      <c r="I23" s="27">
        <v>9417213</v>
      </c>
      <c r="J23" s="20"/>
    </row>
    <row r="24" spans="2:10" customFormat="1" hidden="1" x14ac:dyDescent="0.2">
      <c r="B24" s="18"/>
      <c r="C24" s="34">
        <v>43312</v>
      </c>
      <c r="D24" s="14" t="s">
        <v>42</v>
      </c>
      <c r="E24" s="14"/>
      <c r="F24" s="22"/>
      <c r="G24" s="21">
        <v>8082786</v>
      </c>
      <c r="H24" s="21"/>
      <c r="I24" s="27">
        <v>17499999</v>
      </c>
      <c r="J24" s="20"/>
    </row>
    <row r="25" spans="2:10" customFormat="1" hidden="1" x14ac:dyDescent="0.2">
      <c r="B25" s="18"/>
      <c r="C25" s="34">
        <v>43312</v>
      </c>
      <c r="D25" s="30" t="s">
        <v>51</v>
      </c>
      <c r="E25" s="14"/>
      <c r="F25" s="35" t="s">
        <v>50</v>
      </c>
      <c r="G25" s="21"/>
      <c r="H25" s="29">
        <v>656771</v>
      </c>
      <c r="I25" s="27">
        <v>16843228</v>
      </c>
      <c r="J25" s="20"/>
    </row>
    <row r="26" spans="2:10" customFormat="1" hidden="1" x14ac:dyDescent="0.2">
      <c r="B26" s="18"/>
      <c r="C26" s="34">
        <v>43312</v>
      </c>
      <c r="D26" s="30" t="s">
        <v>51</v>
      </c>
      <c r="E26" s="14"/>
      <c r="F26" s="35" t="s">
        <v>52</v>
      </c>
      <c r="G26" s="21"/>
      <c r="H26" s="29">
        <v>3037600</v>
      </c>
      <c r="I26" s="27">
        <v>13805628</v>
      </c>
      <c r="J26" s="20"/>
    </row>
    <row r="27" spans="2:10" customFormat="1" hidden="1" x14ac:dyDescent="0.2">
      <c r="B27" s="18"/>
      <c r="C27" s="34">
        <v>43312</v>
      </c>
      <c r="D27" s="30" t="s">
        <v>51</v>
      </c>
      <c r="E27" s="14"/>
      <c r="F27" s="35" t="s">
        <v>53</v>
      </c>
      <c r="G27" s="21"/>
      <c r="H27" s="29">
        <v>616942</v>
      </c>
      <c r="I27" s="27">
        <v>13188686</v>
      </c>
      <c r="J27" s="20"/>
    </row>
    <row r="28" spans="2:10" customFormat="1" hidden="1" x14ac:dyDescent="0.2">
      <c r="B28" s="18"/>
      <c r="C28" s="34">
        <v>43312</v>
      </c>
      <c r="D28" s="30" t="s">
        <v>54</v>
      </c>
      <c r="E28" s="14"/>
      <c r="F28" s="35" t="s">
        <v>40</v>
      </c>
      <c r="G28" s="21"/>
      <c r="H28" s="29">
        <v>474500</v>
      </c>
      <c r="I28" s="27">
        <v>12714186</v>
      </c>
      <c r="J28" s="20"/>
    </row>
    <row r="29" spans="2:10" customFormat="1" hidden="1" x14ac:dyDescent="0.2">
      <c r="B29" s="18"/>
      <c r="C29" s="34">
        <v>43313</v>
      </c>
      <c r="D29" s="30" t="s">
        <v>51</v>
      </c>
      <c r="E29" s="14"/>
      <c r="F29" s="35" t="s">
        <v>55</v>
      </c>
      <c r="G29" s="21"/>
      <c r="H29" s="29">
        <v>244000</v>
      </c>
      <c r="I29" s="27">
        <v>12470186</v>
      </c>
      <c r="J29" s="20"/>
    </row>
    <row r="30" spans="2:10" customFormat="1" hidden="1" x14ac:dyDescent="0.2">
      <c r="B30" s="18"/>
      <c r="C30" s="34">
        <v>43313</v>
      </c>
      <c r="D30" s="30" t="s">
        <v>56</v>
      </c>
      <c r="E30" s="14"/>
      <c r="F30" s="35" t="s">
        <v>55</v>
      </c>
      <c r="G30" s="21"/>
      <c r="H30" s="29">
        <v>2459500</v>
      </c>
      <c r="I30" s="27">
        <v>10010686</v>
      </c>
      <c r="J30" s="20"/>
    </row>
    <row r="31" spans="2:10" customFormat="1" hidden="1" x14ac:dyDescent="0.2">
      <c r="B31" s="18"/>
      <c r="C31" s="34">
        <v>43312</v>
      </c>
      <c r="D31" s="30" t="s">
        <v>51</v>
      </c>
      <c r="E31" s="14"/>
      <c r="F31" s="35" t="s">
        <v>53</v>
      </c>
      <c r="G31" s="21"/>
      <c r="H31" s="29">
        <v>1912023</v>
      </c>
      <c r="I31" s="27">
        <v>8098663</v>
      </c>
      <c r="J31" s="20"/>
    </row>
    <row r="32" spans="2:10" customFormat="1" hidden="1" x14ac:dyDescent="0.2">
      <c r="B32" s="18"/>
      <c r="C32" s="34">
        <v>43313</v>
      </c>
      <c r="D32" s="30" t="s">
        <v>58</v>
      </c>
      <c r="E32" s="14"/>
      <c r="F32" s="35" t="s">
        <v>57</v>
      </c>
      <c r="G32" s="21"/>
      <c r="H32" s="29">
        <v>150000</v>
      </c>
      <c r="I32" s="27">
        <v>7948663</v>
      </c>
      <c r="J32" s="20"/>
    </row>
    <row r="33" spans="2:10" customFormat="1" hidden="1" x14ac:dyDescent="0.2">
      <c r="B33" s="18"/>
      <c r="C33" s="34">
        <v>43314</v>
      </c>
      <c r="D33" s="30" t="s">
        <v>60</v>
      </c>
      <c r="E33" s="14"/>
      <c r="F33" s="35" t="s">
        <v>59</v>
      </c>
      <c r="G33" s="21"/>
      <c r="H33" s="29">
        <v>929000</v>
      </c>
      <c r="I33" s="27">
        <v>7019663</v>
      </c>
      <c r="J33" s="20"/>
    </row>
    <row r="34" spans="2:10" customFormat="1" hidden="1" x14ac:dyDescent="0.2">
      <c r="B34" s="18"/>
      <c r="C34" s="34">
        <v>43314</v>
      </c>
      <c r="D34" s="30" t="s">
        <v>61</v>
      </c>
      <c r="E34" s="14"/>
      <c r="F34" s="35" t="s">
        <v>38</v>
      </c>
      <c r="G34" s="21"/>
      <c r="H34" s="29">
        <v>300000</v>
      </c>
      <c r="I34" s="27">
        <v>6719663</v>
      </c>
      <c r="J34" s="20"/>
    </row>
    <row r="35" spans="2:10" customFormat="1" hidden="1" x14ac:dyDescent="0.2">
      <c r="B35" s="18"/>
      <c r="C35" s="34">
        <v>43314</v>
      </c>
      <c r="D35" s="30" t="s">
        <v>62</v>
      </c>
      <c r="E35" s="14"/>
      <c r="F35" s="35" t="s">
        <v>38</v>
      </c>
      <c r="G35" s="21"/>
      <c r="H35" s="29">
        <v>380000</v>
      </c>
      <c r="I35" s="27">
        <v>6339663</v>
      </c>
      <c r="J35" s="20"/>
    </row>
    <row r="36" spans="2:10" customFormat="1" hidden="1" x14ac:dyDescent="0.2">
      <c r="B36" s="18"/>
      <c r="C36" s="34">
        <v>43315</v>
      </c>
      <c r="D36" s="30" t="s">
        <v>63</v>
      </c>
      <c r="E36" s="14"/>
      <c r="F36" s="35" t="s">
        <v>34</v>
      </c>
      <c r="G36" s="21"/>
      <c r="H36" s="29">
        <v>345000</v>
      </c>
      <c r="I36" s="27">
        <v>5994663</v>
      </c>
      <c r="J36" s="20"/>
    </row>
    <row r="37" spans="2:10" customFormat="1" hidden="1" x14ac:dyDescent="0.2">
      <c r="B37" s="18"/>
      <c r="C37" s="34">
        <v>43315</v>
      </c>
      <c r="D37" s="30" t="s">
        <v>64</v>
      </c>
      <c r="E37" s="14"/>
      <c r="F37" s="35" t="s">
        <v>50</v>
      </c>
      <c r="G37" s="21"/>
      <c r="H37" s="29">
        <v>1900000</v>
      </c>
      <c r="I37" s="27">
        <v>4094663</v>
      </c>
      <c r="J37" s="20"/>
    </row>
    <row r="38" spans="2:10" customFormat="1" hidden="1" x14ac:dyDescent="0.2">
      <c r="B38" s="18"/>
      <c r="C38" s="34">
        <v>43318</v>
      </c>
      <c r="D38" s="30" t="s">
        <v>65</v>
      </c>
      <c r="E38" s="14"/>
      <c r="F38" s="35" t="s">
        <v>55</v>
      </c>
      <c r="G38" s="21"/>
      <c r="H38" s="29">
        <v>440000</v>
      </c>
      <c r="I38" s="27">
        <v>3654663</v>
      </c>
      <c r="J38" s="20"/>
    </row>
    <row r="39" spans="2:10" customFormat="1" hidden="1" x14ac:dyDescent="0.2">
      <c r="B39" s="18"/>
      <c r="C39" s="34">
        <v>43318</v>
      </c>
      <c r="D39" s="30" t="s">
        <v>66</v>
      </c>
      <c r="E39" s="14"/>
      <c r="F39" s="35" t="s">
        <v>53</v>
      </c>
      <c r="G39" s="21"/>
      <c r="H39" s="29">
        <v>1002677</v>
      </c>
      <c r="I39" s="27">
        <v>2651986</v>
      </c>
      <c r="J39" s="20"/>
    </row>
    <row r="40" spans="2:10" customFormat="1" hidden="1" x14ac:dyDescent="0.2">
      <c r="B40" s="18"/>
      <c r="C40" s="41">
        <v>43343</v>
      </c>
      <c r="D40" s="14" t="s">
        <v>51</v>
      </c>
      <c r="E40" s="14"/>
      <c r="F40" s="39" t="s">
        <v>67</v>
      </c>
      <c r="G40" s="21"/>
      <c r="H40" s="21">
        <v>1538101</v>
      </c>
      <c r="I40" s="27">
        <v>1113885</v>
      </c>
      <c r="J40" s="20"/>
    </row>
    <row r="41" spans="2:10" customFormat="1" hidden="1" x14ac:dyDescent="0.2">
      <c r="B41" s="18"/>
      <c r="C41" s="41">
        <v>43320</v>
      </c>
      <c r="D41" s="14" t="s">
        <v>42</v>
      </c>
      <c r="E41" s="14"/>
      <c r="F41" s="22"/>
      <c r="G41" s="21">
        <v>16386115</v>
      </c>
      <c r="H41" s="21"/>
      <c r="I41" s="27">
        <v>17500000</v>
      </c>
      <c r="J41" s="20"/>
    </row>
    <row r="42" spans="2:10" customFormat="1" hidden="1" x14ac:dyDescent="0.2">
      <c r="B42" s="18"/>
      <c r="C42" s="34">
        <v>43320</v>
      </c>
      <c r="D42" s="30" t="s">
        <v>69</v>
      </c>
      <c r="E42" s="14"/>
      <c r="F42" s="35" t="s">
        <v>55</v>
      </c>
      <c r="G42" s="21"/>
      <c r="H42" s="29">
        <v>66000</v>
      </c>
      <c r="I42" s="27">
        <v>17434000</v>
      </c>
      <c r="J42" s="20"/>
    </row>
    <row r="43" spans="2:10" customFormat="1" hidden="1" x14ac:dyDescent="0.2">
      <c r="B43" s="18"/>
      <c r="C43" s="34">
        <v>43320</v>
      </c>
      <c r="D43" s="30" t="s">
        <v>51</v>
      </c>
      <c r="E43" s="14"/>
      <c r="F43" s="35" t="s">
        <v>67</v>
      </c>
      <c r="G43" s="21"/>
      <c r="H43" s="29">
        <v>1704867</v>
      </c>
      <c r="I43" s="27">
        <v>15729133</v>
      </c>
      <c r="J43" s="20"/>
    </row>
    <row r="44" spans="2:10" customFormat="1" hidden="1" x14ac:dyDescent="0.2">
      <c r="B44" s="18"/>
      <c r="C44" s="38">
        <v>43320</v>
      </c>
      <c r="D44" s="30" t="s">
        <v>71</v>
      </c>
      <c r="E44" s="14"/>
      <c r="F44" s="35" t="s">
        <v>70</v>
      </c>
      <c r="G44" s="21"/>
      <c r="H44" s="29">
        <v>1535452</v>
      </c>
      <c r="I44" s="27">
        <v>14193681</v>
      </c>
      <c r="J44" s="20"/>
    </row>
    <row r="45" spans="2:10" customFormat="1" hidden="1" x14ac:dyDescent="0.2">
      <c r="B45" s="18"/>
      <c r="C45" s="34">
        <v>43320</v>
      </c>
      <c r="D45" s="30" t="s">
        <v>51</v>
      </c>
      <c r="E45" s="14"/>
      <c r="F45" s="35" t="s">
        <v>72</v>
      </c>
      <c r="G45" s="21"/>
      <c r="H45" s="29">
        <v>3518249</v>
      </c>
      <c r="I45" s="27">
        <v>10675432</v>
      </c>
      <c r="J45" s="20"/>
    </row>
    <row r="46" spans="2:10" customFormat="1" hidden="1" x14ac:dyDescent="0.2">
      <c r="B46" s="18"/>
      <c r="C46" s="34">
        <v>43320</v>
      </c>
      <c r="D46" s="30" t="s">
        <v>73</v>
      </c>
      <c r="E46" s="14"/>
      <c r="F46" s="35" t="s">
        <v>38</v>
      </c>
      <c r="G46" s="21"/>
      <c r="H46" s="29">
        <v>4100000</v>
      </c>
      <c r="I46" s="27">
        <v>6575432</v>
      </c>
      <c r="J46" s="20"/>
    </row>
    <row r="47" spans="2:10" customFormat="1" hidden="1" x14ac:dyDescent="0.2">
      <c r="B47" s="18"/>
      <c r="C47" s="34">
        <v>43320</v>
      </c>
      <c r="D47" s="30" t="s">
        <v>43</v>
      </c>
      <c r="E47" s="14"/>
      <c r="F47" s="35" t="s">
        <v>74</v>
      </c>
      <c r="G47" s="21"/>
      <c r="H47" s="29">
        <v>1073900</v>
      </c>
      <c r="I47" s="27">
        <v>5501532</v>
      </c>
      <c r="J47" s="20"/>
    </row>
    <row r="48" spans="2:10" customFormat="1" hidden="1" x14ac:dyDescent="0.2">
      <c r="B48" s="18"/>
      <c r="C48" s="34">
        <v>43320</v>
      </c>
      <c r="D48" s="30" t="s">
        <v>76</v>
      </c>
      <c r="E48" s="14"/>
      <c r="F48" s="35" t="s">
        <v>75</v>
      </c>
      <c r="G48" s="21"/>
      <c r="H48" s="29">
        <v>450000</v>
      </c>
      <c r="I48" s="27">
        <v>5051532</v>
      </c>
      <c r="J48" s="20"/>
    </row>
    <row r="49" spans="2:10" customFormat="1" hidden="1" x14ac:dyDescent="0.2">
      <c r="B49" s="18"/>
      <c r="C49" s="34">
        <v>43322</v>
      </c>
      <c r="D49" s="30" t="s">
        <v>78</v>
      </c>
      <c r="E49" s="14"/>
      <c r="F49" s="35" t="s">
        <v>77</v>
      </c>
      <c r="G49" s="21"/>
      <c r="H49" s="29">
        <v>769425</v>
      </c>
      <c r="I49" s="27">
        <v>4282107</v>
      </c>
      <c r="J49" s="20"/>
    </row>
    <row r="50" spans="2:10" customFormat="1" hidden="1" x14ac:dyDescent="0.2">
      <c r="B50" s="18"/>
      <c r="C50" s="34">
        <v>43322</v>
      </c>
      <c r="D50" s="30" t="s">
        <v>79</v>
      </c>
      <c r="E50" s="14"/>
      <c r="F50" s="35" t="s">
        <v>77</v>
      </c>
      <c r="G50" s="21"/>
      <c r="H50" s="29">
        <v>1327161</v>
      </c>
      <c r="I50" s="27">
        <v>2954946</v>
      </c>
      <c r="J50" s="20"/>
    </row>
    <row r="51" spans="2:10" customFormat="1" hidden="1" x14ac:dyDescent="0.2">
      <c r="B51" s="18"/>
      <c r="C51" s="34">
        <v>43323</v>
      </c>
      <c r="D51" s="30" t="s">
        <v>80</v>
      </c>
      <c r="E51" s="14"/>
      <c r="F51" s="35" t="s">
        <v>55</v>
      </c>
      <c r="G51" s="21"/>
      <c r="H51" s="29">
        <v>51000</v>
      </c>
      <c r="I51" s="27">
        <v>2903946</v>
      </c>
      <c r="J51" s="20"/>
    </row>
    <row r="52" spans="2:10" customFormat="1" hidden="1" x14ac:dyDescent="0.2">
      <c r="B52" s="18"/>
      <c r="C52" s="34">
        <v>43323</v>
      </c>
      <c r="D52" s="30" t="s">
        <v>82</v>
      </c>
      <c r="E52" s="14"/>
      <c r="F52" s="35" t="s">
        <v>81</v>
      </c>
      <c r="G52" s="21"/>
      <c r="H52" s="29">
        <v>211500</v>
      </c>
      <c r="I52" s="27">
        <v>2692446</v>
      </c>
      <c r="J52" s="20"/>
    </row>
    <row r="53" spans="2:10" customFormat="1" hidden="1" x14ac:dyDescent="0.2">
      <c r="B53" s="18"/>
      <c r="C53" s="41"/>
      <c r="D53" s="14" t="s">
        <v>42</v>
      </c>
      <c r="E53" s="14"/>
      <c r="F53" s="22"/>
      <c r="G53" s="21">
        <v>14807554</v>
      </c>
      <c r="H53" s="21"/>
      <c r="I53" s="27">
        <v>17500000</v>
      </c>
      <c r="J53" s="20"/>
    </row>
    <row r="54" spans="2:10" customFormat="1" hidden="1" x14ac:dyDescent="0.2">
      <c r="B54" s="42"/>
      <c r="C54" s="41">
        <v>43321</v>
      </c>
      <c r="D54" s="43" t="s">
        <v>97</v>
      </c>
      <c r="E54" s="14"/>
      <c r="F54" s="39" t="s">
        <v>90</v>
      </c>
      <c r="G54" s="47"/>
      <c r="H54" s="50">
        <v>51000</v>
      </c>
      <c r="I54" s="27">
        <v>17449000</v>
      </c>
      <c r="J54" s="20"/>
    </row>
    <row r="55" spans="2:10" customFormat="1" hidden="1" x14ac:dyDescent="0.2">
      <c r="B55" s="42"/>
      <c r="C55" s="41">
        <v>43325</v>
      </c>
      <c r="D55" s="43" t="s">
        <v>98</v>
      </c>
      <c r="E55" s="14"/>
      <c r="F55" s="39" t="s">
        <v>90</v>
      </c>
      <c r="G55" s="47"/>
      <c r="H55" s="50">
        <v>500000</v>
      </c>
      <c r="I55" s="27">
        <v>16949000</v>
      </c>
      <c r="J55" s="20"/>
    </row>
    <row r="56" spans="2:10" customFormat="1" hidden="1" x14ac:dyDescent="0.2">
      <c r="B56" s="42"/>
      <c r="C56" s="41">
        <v>43323</v>
      </c>
      <c r="D56" s="43" t="s">
        <v>99</v>
      </c>
      <c r="E56" s="14"/>
      <c r="F56" s="39" t="s">
        <v>36</v>
      </c>
      <c r="G56" s="47"/>
      <c r="H56" s="50">
        <v>1625000</v>
      </c>
      <c r="I56" s="27">
        <v>15324000</v>
      </c>
      <c r="J56" s="20"/>
    </row>
    <row r="57" spans="2:10" customFormat="1" hidden="1" x14ac:dyDescent="0.2">
      <c r="B57" s="42"/>
      <c r="C57" s="44">
        <v>43325</v>
      </c>
      <c r="D57" s="45" t="s">
        <v>85</v>
      </c>
      <c r="E57" s="14"/>
      <c r="F57" s="46" t="s">
        <v>83</v>
      </c>
      <c r="G57" s="47"/>
      <c r="H57" s="51">
        <v>6054750</v>
      </c>
      <c r="I57" s="27">
        <v>9269250</v>
      </c>
      <c r="J57" s="20"/>
    </row>
    <row r="58" spans="2:10" customFormat="1" hidden="1" x14ac:dyDescent="0.2">
      <c r="B58" s="42"/>
      <c r="C58" s="44">
        <v>43326</v>
      </c>
      <c r="D58" s="45" t="s">
        <v>86</v>
      </c>
      <c r="E58" s="14"/>
      <c r="F58" s="46" t="s">
        <v>84</v>
      </c>
      <c r="G58" s="47"/>
      <c r="H58" s="51">
        <v>1688489</v>
      </c>
      <c r="I58" s="27">
        <v>7580761</v>
      </c>
      <c r="J58" s="20"/>
    </row>
    <row r="59" spans="2:10" customFormat="1" hidden="1" x14ac:dyDescent="0.2">
      <c r="B59" s="42"/>
      <c r="C59" s="41">
        <v>43326</v>
      </c>
      <c r="D59" s="45" t="s">
        <v>88</v>
      </c>
      <c r="E59" s="14"/>
      <c r="F59" s="46" t="s">
        <v>87</v>
      </c>
      <c r="G59" s="47"/>
      <c r="H59" s="51">
        <v>1650000</v>
      </c>
      <c r="I59" s="27">
        <v>5930761</v>
      </c>
      <c r="J59" s="20"/>
    </row>
    <row r="60" spans="2:10" customFormat="1" hidden="1" x14ac:dyDescent="0.2">
      <c r="B60" s="42"/>
      <c r="C60" s="44">
        <v>43327</v>
      </c>
      <c r="D60" s="45" t="s">
        <v>58</v>
      </c>
      <c r="E60" s="14"/>
      <c r="F60" s="46" t="s">
        <v>89</v>
      </c>
      <c r="G60" s="47"/>
      <c r="H60" s="51">
        <v>200000</v>
      </c>
      <c r="I60" s="27">
        <v>5730761</v>
      </c>
      <c r="J60" s="20"/>
    </row>
    <row r="61" spans="2:10" customFormat="1" hidden="1" x14ac:dyDescent="0.2">
      <c r="B61" s="42"/>
      <c r="C61" s="41">
        <v>43327</v>
      </c>
      <c r="D61" s="14" t="s">
        <v>100</v>
      </c>
      <c r="E61" s="14"/>
      <c r="F61" s="39" t="s">
        <v>89</v>
      </c>
      <c r="G61" s="47"/>
      <c r="H61" s="50">
        <v>1000000</v>
      </c>
      <c r="I61" s="27">
        <v>4730761</v>
      </c>
      <c r="J61" s="20"/>
    </row>
    <row r="62" spans="2:10" customFormat="1" hidden="1" x14ac:dyDescent="0.2">
      <c r="B62" s="42"/>
      <c r="C62" s="41">
        <v>43327</v>
      </c>
      <c r="D62" s="14" t="s">
        <v>101</v>
      </c>
      <c r="E62" s="14"/>
      <c r="F62" s="39" t="s">
        <v>89</v>
      </c>
      <c r="G62" s="47"/>
      <c r="H62" s="50">
        <v>500000</v>
      </c>
      <c r="I62" s="27">
        <v>4230761</v>
      </c>
      <c r="J62" s="20"/>
    </row>
    <row r="63" spans="2:10" customFormat="1" hidden="1" x14ac:dyDescent="0.2">
      <c r="B63" s="42"/>
      <c r="C63" s="44">
        <v>43327</v>
      </c>
      <c r="D63" s="45" t="s">
        <v>92</v>
      </c>
      <c r="E63" s="14"/>
      <c r="F63" s="46" t="s">
        <v>91</v>
      </c>
      <c r="G63" s="47"/>
      <c r="H63" s="51">
        <v>365056</v>
      </c>
      <c r="I63" s="27">
        <v>3865705</v>
      </c>
      <c r="J63" s="20"/>
    </row>
    <row r="64" spans="2:10" customFormat="1" hidden="1" x14ac:dyDescent="0.2">
      <c r="B64" s="42"/>
      <c r="C64" s="44">
        <v>43330</v>
      </c>
      <c r="D64" s="45" t="s">
        <v>31</v>
      </c>
      <c r="E64" s="14"/>
      <c r="F64" s="46" t="s">
        <v>93</v>
      </c>
      <c r="G64" s="47"/>
      <c r="H64" s="51">
        <v>874500</v>
      </c>
      <c r="I64" s="27">
        <v>2991205</v>
      </c>
      <c r="J64" s="20"/>
    </row>
    <row r="65" spans="2:18" customFormat="1" hidden="1" x14ac:dyDescent="0.2">
      <c r="B65" s="42"/>
      <c r="C65" s="44">
        <v>43330</v>
      </c>
      <c r="D65" s="45" t="s">
        <v>94</v>
      </c>
      <c r="E65" s="14"/>
      <c r="F65" s="46" t="s">
        <v>40</v>
      </c>
      <c r="G65" s="47"/>
      <c r="H65" s="51">
        <v>199700</v>
      </c>
      <c r="I65" s="27">
        <v>2791505</v>
      </c>
      <c r="J65" s="20"/>
      <c r="K65" s="1"/>
      <c r="L65" s="1"/>
      <c r="M65" s="1"/>
      <c r="N65" s="1"/>
      <c r="O65" s="1"/>
      <c r="P65" s="1"/>
      <c r="Q65" s="1"/>
      <c r="R65" s="1"/>
    </row>
    <row r="66" spans="2:18" customFormat="1" hidden="1" x14ac:dyDescent="0.2">
      <c r="B66" s="42"/>
      <c r="C66" s="44">
        <v>43330</v>
      </c>
      <c r="D66" s="45" t="s">
        <v>103</v>
      </c>
      <c r="E66" s="14"/>
      <c r="F66" s="46" t="s">
        <v>36</v>
      </c>
      <c r="G66" s="47"/>
      <c r="H66" s="51">
        <v>40600</v>
      </c>
      <c r="I66" s="27">
        <v>2750905</v>
      </c>
      <c r="J66" s="20"/>
      <c r="K66" s="1"/>
      <c r="L66" s="1"/>
      <c r="M66" s="1"/>
      <c r="N66" s="1"/>
      <c r="O66" s="1"/>
      <c r="P66" s="1"/>
      <c r="Q66" s="1"/>
      <c r="R66" s="1"/>
    </row>
    <row r="67" spans="2:18" customFormat="1" hidden="1" x14ac:dyDescent="0.2">
      <c r="B67" s="42"/>
      <c r="C67" s="44">
        <v>43330</v>
      </c>
      <c r="D67" s="45" t="s">
        <v>96</v>
      </c>
      <c r="E67" s="14"/>
      <c r="F67" s="46" t="s">
        <v>95</v>
      </c>
      <c r="G67" s="50"/>
      <c r="H67" s="51">
        <v>290000</v>
      </c>
      <c r="I67" s="27">
        <v>2460905</v>
      </c>
      <c r="J67" s="20"/>
      <c r="K67" s="1"/>
      <c r="L67" s="1"/>
      <c r="M67" s="1"/>
      <c r="N67" s="1"/>
      <c r="O67" s="1"/>
      <c r="P67" s="1"/>
      <c r="Q67" s="1"/>
      <c r="R67" s="1"/>
    </row>
    <row r="68" spans="2:18" customFormat="1" hidden="1" x14ac:dyDescent="0.2">
      <c r="B68" s="42"/>
      <c r="C68" s="44">
        <v>43330</v>
      </c>
      <c r="D68" s="45" t="s">
        <v>104</v>
      </c>
      <c r="E68" s="14"/>
      <c r="F68" s="46" t="s">
        <v>55</v>
      </c>
      <c r="G68" s="50">
        <v>65000</v>
      </c>
      <c r="H68" s="51"/>
      <c r="I68" s="27">
        <v>2525905</v>
      </c>
      <c r="J68" s="20"/>
      <c r="K68" s="1"/>
      <c r="L68" s="1"/>
      <c r="M68" s="1"/>
      <c r="N68" s="1"/>
      <c r="O68" s="1"/>
      <c r="P68" s="1"/>
      <c r="Q68" s="1"/>
      <c r="R68" s="1"/>
    </row>
    <row r="69" spans="2:18" customFormat="1" hidden="1" x14ac:dyDescent="0.2">
      <c r="B69" s="42"/>
      <c r="C69" s="44">
        <v>43332</v>
      </c>
      <c r="D69" s="45" t="s">
        <v>31</v>
      </c>
      <c r="E69" s="14"/>
      <c r="F69" s="46" t="s">
        <v>91</v>
      </c>
      <c r="G69" s="50"/>
      <c r="H69" s="51">
        <v>737000</v>
      </c>
      <c r="I69" s="27">
        <v>1788905</v>
      </c>
      <c r="J69" s="20"/>
      <c r="K69" s="1"/>
      <c r="L69" s="1"/>
      <c r="M69" s="1"/>
      <c r="N69" s="1"/>
      <c r="O69" s="1"/>
      <c r="P69" s="1"/>
      <c r="Q69" s="1"/>
      <c r="R69" s="1"/>
    </row>
    <row r="70" spans="2:18" customFormat="1" hidden="1" x14ac:dyDescent="0.2">
      <c r="B70" s="42"/>
      <c r="C70" s="41">
        <v>43332</v>
      </c>
      <c r="D70" s="14" t="s">
        <v>102</v>
      </c>
      <c r="E70" s="14"/>
      <c r="F70" s="39" t="s">
        <v>89</v>
      </c>
      <c r="G70" s="50">
        <v>886700</v>
      </c>
      <c r="H70" s="50"/>
      <c r="I70" s="27">
        <v>2675605</v>
      </c>
      <c r="J70" s="20"/>
      <c r="K70" s="1"/>
      <c r="L70" s="1"/>
      <c r="M70" s="1"/>
      <c r="N70" s="1"/>
      <c r="O70" s="1"/>
      <c r="P70" s="1"/>
      <c r="Q70" s="1"/>
      <c r="R70" s="1"/>
    </row>
    <row r="71" spans="2:18" customFormat="1" hidden="1" x14ac:dyDescent="0.2">
      <c r="B71" s="48"/>
      <c r="C71" s="41"/>
      <c r="D71" s="14" t="s">
        <v>42</v>
      </c>
      <c r="E71" s="14"/>
      <c r="F71" s="20"/>
      <c r="G71" s="21">
        <v>14824395</v>
      </c>
      <c r="H71" s="21"/>
      <c r="I71" s="27">
        <v>17500000</v>
      </c>
      <c r="J71" s="49"/>
      <c r="K71" s="1"/>
      <c r="L71" s="1"/>
      <c r="M71" s="1"/>
      <c r="N71" s="1"/>
      <c r="O71" s="1"/>
      <c r="P71" s="1"/>
      <c r="Q71" s="1"/>
      <c r="R71" s="1">
        <f>17500000-617446</f>
        <v>16882554</v>
      </c>
    </row>
    <row r="72" spans="2:18" customFormat="1" hidden="1" x14ac:dyDescent="0.2">
      <c r="B72" s="18"/>
      <c r="C72" s="41">
        <v>43333</v>
      </c>
      <c r="D72" s="14" t="s">
        <v>131</v>
      </c>
      <c r="E72" s="21" t="s">
        <v>126</v>
      </c>
      <c r="F72" s="47" t="s">
        <v>34</v>
      </c>
      <c r="G72" s="47"/>
      <c r="H72" s="50">
        <v>320000</v>
      </c>
      <c r="I72" s="27">
        <v>17180000</v>
      </c>
      <c r="J72" s="20"/>
      <c r="K72" s="1"/>
      <c r="L72" s="1"/>
      <c r="M72" s="1"/>
      <c r="N72" s="1"/>
      <c r="O72" s="1"/>
      <c r="P72" s="1"/>
      <c r="Q72" s="1"/>
      <c r="R72" s="1"/>
    </row>
    <row r="73" spans="2:18" customFormat="1" hidden="1" x14ac:dyDescent="0.2">
      <c r="B73" s="48"/>
      <c r="C73" s="34">
        <v>43333</v>
      </c>
      <c r="D73" s="30" t="s">
        <v>85</v>
      </c>
      <c r="E73" s="31" t="s">
        <v>106</v>
      </c>
      <c r="F73" s="35" t="s">
        <v>107</v>
      </c>
      <c r="G73" s="21"/>
      <c r="H73" s="29">
        <v>1386177</v>
      </c>
      <c r="I73" s="27">
        <v>15793823</v>
      </c>
      <c r="J73" s="49"/>
      <c r="K73" s="1"/>
      <c r="L73" s="1"/>
      <c r="M73" s="1"/>
      <c r="N73" s="1"/>
      <c r="O73" s="1"/>
      <c r="P73" s="1"/>
      <c r="Q73" s="1"/>
      <c r="R73" s="1">
        <f>17500000-617446</f>
        <v>16882554</v>
      </c>
    </row>
    <row r="74" spans="2:18" customFormat="1" hidden="1" x14ac:dyDescent="0.2">
      <c r="B74" s="48"/>
      <c r="C74" s="34">
        <v>43332</v>
      </c>
      <c r="D74" s="30" t="s">
        <v>85</v>
      </c>
      <c r="E74" s="31" t="s">
        <v>108</v>
      </c>
      <c r="F74" s="35" t="s">
        <v>109</v>
      </c>
      <c r="G74" s="21"/>
      <c r="H74" s="29">
        <v>5353163</v>
      </c>
      <c r="I74" s="27">
        <v>10440660</v>
      </c>
      <c r="J74" s="49"/>
      <c r="K74" s="1"/>
      <c r="L74" s="1"/>
      <c r="M74" s="1"/>
      <c r="N74" s="1"/>
      <c r="O74" s="1"/>
      <c r="P74" s="1"/>
      <c r="Q74" s="1"/>
      <c r="R74" s="1"/>
    </row>
    <row r="75" spans="2:18" customFormat="1" hidden="1" x14ac:dyDescent="0.2">
      <c r="B75" s="48"/>
      <c r="C75" s="38">
        <v>43335</v>
      </c>
      <c r="D75" s="30" t="s">
        <v>130</v>
      </c>
      <c r="E75" s="31" t="s">
        <v>110</v>
      </c>
      <c r="F75" s="35" t="s">
        <v>111</v>
      </c>
      <c r="G75" s="21"/>
      <c r="H75" s="29">
        <v>14000</v>
      </c>
      <c r="I75" s="27">
        <v>10426660</v>
      </c>
      <c r="J75" s="49"/>
      <c r="K75" s="1"/>
      <c r="L75" s="1"/>
      <c r="M75" s="1"/>
      <c r="N75" s="1"/>
      <c r="O75" s="1"/>
      <c r="P75" s="1"/>
      <c r="Q75" s="1"/>
      <c r="R75" s="1"/>
    </row>
    <row r="76" spans="2:18" customFormat="1" hidden="1" x14ac:dyDescent="0.2">
      <c r="B76" s="48"/>
      <c r="C76" s="34">
        <v>43336</v>
      </c>
      <c r="D76" s="30" t="s">
        <v>113</v>
      </c>
      <c r="E76" s="31" t="s">
        <v>112</v>
      </c>
      <c r="F76" s="35" t="s">
        <v>40</v>
      </c>
      <c r="G76" s="21"/>
      <c r="H76" s="29">
        <v>1201100</v>
      </c>
      <c r="I76" s="27">
        <v>9225560</v>
      </c>
      <c r="J76" s="49"/>
      <c r="K76" s="1"/>
      <c r="L76" s="1"/>
      <c r="M76" s="1"/>
      <c r="N76" s="1"/>
      <c r="O76" s="1"/>
      <c r="P76" s="1"/>
      <c r="Q76" s="1"/>
      <c r="R76" s="1"/>
    </row>
    <row r="77" spans="2:18" customFormat="1" hidden="1" x14ac:dyDescent="0.2">
      <c r="B77" s="48"/>
      <c r="C77" s="34">
        <v>43337</v>
      </c>
      <c r="D77" s="30" t="s">
        <v>116</v>
      </c>
      <c r="E77" s="31" t="s">
        <v>114</v>
      </c>
      <c r="F77" s="35" t="s">
        <v>115</v>
      </c>
      <c r="G77" s="21"/>
      <c r="H77" s="29">
        <v>240000</v>
      </c>
      <c r="I77" s="27">
        <v>8985560</v>
      </c>
      <c r="J77" s="49"/>
      <c r="K77" s="1"/>
      <c r="L77" s="1"/>
      <c r="M77" s="1"/>
      <c r="N77" s="1"/>
      <c r="O77" s="1"/>
      <c r="P77" s="1"/>
      <c r="Q77" s="1"/>
      <c r="R77" s="1"/>
    </row>
    <row r="78" spans="2:18" customFormat="1" hidden="1" x14ac:dyDescent="0.2">
      <c r="B78" s="18"/>
      <c r="C78" s="41">
        <v>43337</v>
      </c>
      <c r="D78" s="14" t="s">
        <v>119</v>
      </c>
      <c r="E78" s="21" t="s">
        <v>127</v>
      </c>
      <c r="F78" s="47" t="s">
        <v>35</v>
      </c>
      <c r="G78" s="47"/>
      <c r="H78" s="50">
        <v>700000</v>
      </c>
      <c r="I78" s="27">
        <v>8285560</v>
      </c>
      <c r="J78" s="28"/>
      <c r="K78" s="1"/>
      <c r="L78" s="1"/>
      <c r="M78" s="1"/>
      <c r="N78" s="1"/>
      <c r="O78" s="1"/>
      <c r="P78" s="1"/>
      <c r="Q78" s="1"/>
      <c r="R78" s="1"/>
    </row>
    <row r="79" spans="2:18" customFormat="1" hidden="1" x14ac:dyDescent="0.2">
      <c r="B79" s="18"/>
      <c r="C79" s="41">
        <v>43337</v>
      </c>
      <c r="D79" s="14" t="s">
        <v>119</v>
      </c>
      <c r="E79" s="14" t="s">
        <v>128</v>
      </c>
      <c r="F79" s="39" t="s">
        <v>35</v>
      </c>
      <c r="G79" s="21"/>
      <c r="H79" s="50">
        <v>837000</v>
      </c>
      <c r="I79" s="27">
        <v>7448560</v>
      </c>
      <c r="J79" s="28"/>
      <c r="K79" s="1"/>
      <c r="L79" s="1"/>
      <c r="M79" s="1"/>
      <c r="N79" s="1"/>
      <c r="O79" s="1"/>
      <c r="P79" s="1"/>
      <c r="Q79" s="1"/>
      <c r="R79" s="1"/>
    </row>
    <row r="80" spans="2:18" customFormat="1" hidden="1" x14ac:dyDescent="0.2">
      <c r="B80" s="48"/>
      <c r="C80" s="34">
        <v>43339</v>
      </c>
      <c r="D80" s="30" t="s">
        <v>129</v>
      </c>
      <c r="E80" s="31" t="s">
        <v>117</v>
      </c>
      <c r="F80" s="35" t="s">
        <v>38</v>
      </c>
      <c r="G80" s="21"/>
      <c r="H80" s="29">
        <v>27866</v>
      </c>
      <c r="I80" s="27">
        <v>6030694</v>
      </c>
      <c r="J80" s="49"/>
      <c r="K80" s="1"/>
      <c r="L80" s="1"/>
      <c r="M80" s="1"/>
      <c r="N80" s="1"/>
      <c r="O80" s="1"/>
      <c r="P80" s="1"/>
      <c r="Q80" s="1"/>
      <c r="R80" s="1"/>
    </row>
    <row r="81" spans="2:10" customFormat="1" hidden="1" x14ac:dyDescent="0.2">
      <c r="B81" s="48"/>
      <c r="C81" s="34">
        <v>43339</v>
      </c>
      <c r="D81" s="30" t="s">
        <v>118</v>
      </c>
      <c r="E81" s="31" t="s">
        <v>133</v>
      </c>
      <c r="F81" s="35" t="s">
        <v>70</v>
      </c>
      <c r="G81" s="21"/>
      <c r="H81" s="29">
        <v>1390000</v>
      </c>
      <c r="I81" s="27">
        <v>6058560</v>
      </c>
      <c r="J81" s="49"/>
    </row>
    <row r="82" spans="2:10" customFormat="1" hidden="1" x14ac:dyDescent="0.2">
      <c r="B82" s="48"/>
      <c r="C82" s="34">
        <v>43339</v>
      </c>
      <c r="D82" s="30" t="s">
        <v>121</v>
      </c>
      <c r="E82" s="31" t="s">
        <v>120</v>
      </c>
      <c r="F82" s="35" t="s">
        <v>70</v>
      </c>
      <c r="G82" s="21"/>
      <c r="H82" s="29">
        <v>1921468</v>
      </c>
      <c r="I82" s="27">
        <v>4109226</v>
      </c>
      <c r="J82" s="49"/>
    </row>
    <row r="83" spans="2:10" customFormat="1" hidden="1" x14ac:dyDescent="0.2">
      <c r="B83" s="48"/>
      <c r="C83" s="34">
        <v>43339</v>
      </c>
      <c r="D83" s="30" t="s">
        <v>123</v>
      </c>
      <c r="E83" s="31" t="s">
        <v>122</v>
      </c>
      <c r="F83" s="35" t="s">
        <v>70</v>
      </c>
      <c r="G83" s="21"/>
      <c r="H83" s="29">
        <v>658202</v>
      </c>
      <c r="I83" s="27">
        <v>3451024</v>
      </c>
      <c r="J83" s="49"/>
    </row>
    <row r="84" spans="2:10" customFormat="1" hidden="1" x14ac:dyDescent="0.2">
      <c r="B84" s="48"/>
      <c r="C84" s="34">
        <v>43339</v>
      </c>
      <c r="D84" s="30" t="s">
        <v>125</v>
      </c>
      <c r="E84" s="31" t="s">
        <v>124</v>
      </c>
      <c r="F84" s="35" t="s">
        <v>55</v>
      </c>
      <c r="G84" s="21"/>
      <c r="H84" s="29">
        <v>81000</v>
      </c>
      <c r="I84" s="27">
        <v>3370024</v>
      </c>
      <c r="J84" s="49"/>
    </row>
    <row r="85" spans="2:10" customFormat="1" hidden="1" x14ac:dyDescent="0.2">
      <c r="B85" s="48"/>
      <c r="C85" s="41">
        <v>43341</v>
      </c>
      <c r="D85" s="14" t="s">
        <v>42</v>
      </c>
      <c r="E85" s="14"/>
      <c r="F85" s="47"/>
      <c r="G85" s="21">
        <v>14129976</v>
      </c>
      <c r="H85" s="21"/>
      <c r="I85" s="27">
        <v>17500000</v>
      </c>
      <c r="J85" s="49"/>
    </row>
    <row r="86" spans="2:10" customFormat="1" hidden="1" x14ac:dyDescent="0.2">
      <c r="B86" s="48"/>
      <c r="C86" s="41">
        <v>43341</v>
      </c>
      <c r="D86" s="14" t="s">
        <v>105</v>
      </c>
      <c r="E86" s="14" t="s">
        <v>132</v>
      </c>
      <c r="F86" s="47" t="s">
        <v>68</v>
      </c>
      <c r="G86" s="21"/>
      <c r="H86" s="21">
        <v>3000000</v>
      </c>
      <c r="I86" s="27">
        <v>14500000</v>
      </c>
      <c r="J86" s="49"/>
    </row>
    <row r="87" spans="2:10" customFormat="1" hidden="1" x14ac:dyDescent="0.2">
      <c r="B87" s="48"/>
      <c r="C87" s="34">
        <v>43341</v>
      </c>
      <c r="D87" s="30" t="s">
        <v>136</v>
      </c>
      <c r="E87" s="31" t="s">
        <v>134</v>
      </c>
      <c r="F87" s="35" t="s">
        <v>135</v>
      </c>
      <c r="G87" s="21"/>
      <c r="H87" s="29">
        <v>740000</v>
      </c>
      <c r="I87" s="27">
        <v>13760000</v>
      </c>
      <c r="J87" s="49"/>
    </row>
    <row r="88" spans="2:10" customFormat="1" hidden="1" x14ac:dyDescent="0.2">
      <c r="B88" s="48"/>
      <c r="C88" s="34">
        <v>43341</v>
      </c>
      <c r="D88" s="30" t="s">
        <v>139</v>
      </c>
      <c r="E88" s="31" t="s">
        <v>137</v>
      </c>
      <c r="F88" s="35" t="s">
        <v>138</v>
      </c>
      <c r="G88" s="21"/>
      <c r="H88" s="29">
        <v>1855509</v>
      </c>
      <c r="I88" s="27">
        <v>11904491</v>
      </c>
      <c r="J88" s="49"/>
    </row>
    <row r="89" spans="2:10" customFormat="1" hidden="1" x14ac:dyDescent="0.2">
      <c r="B89" s="48"/>
      <c r="C89" s="34">
        <v>43341</v>
      </c>
      <c r="D89" s="30" t="s">
        <v>31</v>
      </c>
      <c r="E89" s="31" t="s">
        <v>140</v>
      </c>
      <c r="F89" s="35" t="s">
        <v>109</v>
      </c>
      <c r="G89" s="21"/>
      <c r="H89" s="29">
        <v>796000</v>
      </c>
      <c r="I89" s="27">
        <v>11108491</v>
      </c>
      <c r="J89" s="49"/>
    </row>
    <row r="90" spans="2:10" customFormat="1" hidden="1" x14ac:dyDescent="0.2">
      <c r="B90" s="48"/>
      <c r="C90" s="34">
        <v>43341</v>
      </c>
      <c r="D90" s="30" t="s">
        <v>142</v>
      </c>
      <c r="E90" s="31" t="s">
        <v>141</v>
      </c>
      <c r="F90" s="35" t="s">
        <v>40</v>
      </c>
      <c r="G90" s="21"/>
      <c r="H90" s="29">
        <v>300000</v>
      </c>
      <c r="I90" s="27">
        <v>10808491</v>
      </c>
      <c r="J90" s="49"/>
    </row>
    <row r="91" spans="2:10" customFormat="1" hidden="1" x14ac:dyDescent="0.2">
      <c r="B91" s="48"/>
      <c r="C91" s="34">
        <v>43341</v>
      </c>
      <c r="D91" s="30" t="s">
        <v>162</v>
      </c>
      <c r="E91" s="31" t="s">
        <v>163</v>
      </c>
      <c r="F91" s="35" t="s">
        <v>169</v>
      </c>
      <c r="G91" s="21"/>
      <c r="H91" s="29">
        <v>1000000</v>
      </c>
      <c r="I91" s="27">
        <v>9808491</v>
      </c>
      <c r="J91" s="49"/>
    </row>
    <row r="92" spans="2:10" customFormat="1" hidden="1" x14ac:dyDescent="0.2">
      <c r="B92" s="48"/>
      <c r="C92" s="41">
        <v>43342</v>
      </c>
      <c r="D92" s="14" t="s">
        <v>157</v>
      </c>
      <c r="E92" s="31" t="s">
        <v>168</v>
      </c>
      <c r="F92" s="35" t="s">
        <v>34</v>
      </c>
      <c r="G92" s="21"/>
      <c r="H92" s="21">
        <v>395000</v>
      </c>
      <c r="I92" s="27">
        <v>9413491</v>
      </c>
      <c r="J92" s="49"/>
    </row>
    <row r="93" spans="2:10" customFormat="1" hidden="1" x14ac:dyDescent="0.2">
      <c r="B93" s="48"/>
      <c r="C93" s="34">
        <v>43342</v>
      </c>
      <c r="D93" s="30" t="s">
        <v>145</v>
      </c>
      <c r="E93" s="31" t="s">
        <v>143</v>
      </c>
      <c r="F93" s="35" t="s">
        <v>144</v>
      </c>
      <c r="G93" s="21"/>
      <c r="H93" s="29">
        <v>67000</v>
      </c>
      <c r="I93" s="27">
        <v>9346491</v>
      </c>
      <c r="J93" s="49"/>
    </row>
    <row r="94" spans="2:10" customFormat="1" hidden="1" x14ac:dyDescent="0.2">
      <c r="B94" s="48"/>
      <c r="C94" s="34">
        <v>43342</v>
      </c>
      <c r="D94" s="30" t="s">
        <v>66</v>
      </c>
      <c r="E94" s="31" t="s">
        <v>146</v>
      </c>
      <c r="F94" s="35" t="s">
        <v>40</v>
      </c>
      <c r="G94" s="21"/>
      <c r="H94" s="29">
        <v>600000</v>
      </c>
      <c r="I94" s="27">
        <v>8746491</v>
      </c>
      <c r="J94" s="49"/>
    </row>
    <row r="95" spans="2:10" customFormat="1" hidden="1" x14ac:dyDescent="0.2">
      <c r="B95" s="48"/>
      <c r="C95" s="34">
        <v>43344</v>
      </c>
      <c r="D95" s="30" t="s">
        <v>154</v>
      </c>
      <c r="E95" s="31" t="s">
        <v>147</v>
      </c>
      <c r="F95" s="35" t="s">
        <v>153</v>
      </c>
      <c r="G95" s="21"/>
      <c r="H95" s="29">
        <v>200000</v>
      </c>
      <c r="I95" s="27">
        <v>8546491</v>
      </c>
      <c r="J95" s="49"/>
    </row>
    <row r="96" spans="2:10" customFormat="1" hidden="1" x14ac:dyDescent="0.2">
      <c r="B96" s="48"/>
      <c r="C96" s="34">
        <v>43344</v>
      </c>
      <c r="D96" s="30" t="s">
        <v>154</v>
      </c>
      <c r="E96" s="31" t="s">
        <v>148</v>
      </c>
      <c r="F96" s="35" t="s">
        <v>153</v>
      </c>
      <c r="G96" s="21"/>
      <c r="H96" s="29">
        <v>252000</v>
      </c>
      <c r="I96" s="27">
        <v>8294491</v>
      </c>
      <c r="J96" s="49"/>
    </row>
    <row r="97" spans="2:10" customFormat="1" hidden="1" x14ac:dyDescent="0.2">
      <c r="B97" s="48"/>
      <c r="C97" s="34">
        <v>43344</v>
      </c>
      <c r="D97" s="30" t="s">
        <v>155</v>
      </c>
      <c r="E97" s="31" t="s">
        <v>149</v>
      </c>
      <c r="F97" s="35" t="s">
        <v>153</v>
      </c>
      <c r="G97" s="21"/>
      <c r="H97" s="29">
        <v>752000</v>
      </c>
      <c r="I97" s="27">
        <v>7542491</v>
      </c>
      <c r="J97" s="49"/>
    </row>
    <row r="98" spans="2:10" customFormat="1" hidden="1" x14ac:dyDescent="0.2">
      <c r="B98" s="48"/>
      <c r="C98" s="34">
        <v>43347</v>
      </c>
      <c r="D98" s="30" t="s">
        <v>31</v>
      </c>
      <c r="E98" s="31" t="s">
        <v>150</v>
      </c>
      <c r="F98" s="35" t="s">
        <v>156</v>
      </c>
      <c r="G98" s="21"/>
      <c r="H98" s="29">
        <v>2055000</v>
      </c>
      <c r="I98" s="27">
        <v>5487491</v>
      </c>
      <c r="J98" s="49"/>
    </row>
    <row r="99" spans="2:10" customFormat="1" hidden="1" x14ac:dyDescent="0.2">
      <c r="B99" s="48"/>
      <c r="C99" s="34">
        <v>43347</v>
      </c>
      <c r="D99" s="30" t="s">
        <v>31</v>
      </c>
      <c r="E99" s="31" t="s">
        <v>151</v>
      </c>
      <c r="F99" s="35" t="s">
        <v>156</v>
      </c>
      <c r="G99" s="21"/>
      <c r="H99" s="29">
        <v>170500</v>
      </c>
      <c r="I99" s="27">
        <v>5316991</v>
      </c>
      <c r="J99" s="49"/>
    </row>
    <row r="100" spans="2:10" customFormat="1" hidden="1" x14ac:dyDescent="0.2">
      <c r="B100" s="48"/>
      <c r="C100" s="41">
        <v>43347</v>
      </c>
      <c r="D100" s="14" t="s">
        <v>158</v>
      </c>
      <c r="E100" s="31" t="s">
        <v>165</v>
      </c>
      <c r="F100" s="21" t="s">
        <v>34</v>
      </c>
      <c r="G100" s="21"/>
      <c r="H100" s="21">
        <v>550000</v>
      </c>
      <c r="I100" s="27">
        <v>4766991</v>
      </c>
      <c r="J100" s="49"/>
    </row>
    <row r="101" spans="2:10" customFormat="1" hidden="1" x14ac:dyDescent="0.2">
      <c r="B101" s="48"/>
      <c r="C101" s="41">
        <v>43347</v>
      </c>
      <c r="D101" s="14" t="s">
        <v>159</v>
      </c>
      <c r="E101" s="31" t="s">
        <v>166</v>
      </c>
      <c r="F101" s="21" t="s">
        <v>160</v>
      </c>
      <c r="G101" s="21"/>
      <c r="H101" s="21">
        <v>2000000</v>
      </c>
      <c r="I101" s="27">
        <v>2766991</v>
      </c>
      <c r="J101" s="49"/>
    </row>
    <row r="102" spans="2:10" customFormat="1" hidden="1" x14ac:dyDescent="0.2">
      <c r="B102" s="48"/>
      <c r="C102" s="41">
        <v>43348</v>
      </c>
      <c r="D102" s="14" t="s">
        <v>161</v>
      </c>
      <c r="E102" s="31" t="s">
        <v>167</v>
      </c>
      <c r="F102" s="21" t="s">
        <v>55</v>
      </c>
      <c r="G102" s="21"/>
      <c r="H102" s="21">
        <v>400000</v>
      </c>
      <c r="I102" s="27">
        <v>2366991</v>
      </c>
      <c r="J102" s="49"/>
    </row>
    <row r="103" spans="2:10" customFormat="1" hidden="1" x14ac:dyDescent="0.2">
      <c r="B103" s="48"/>
      <c r="C103" s="34">
        <v>43348</v>
      </c>
      <c r="D103" s="30" t="s">
        <v>31</v>
      </c>
      <c r="E103" s="31" t="s">
        <v>152</v>
      </c>
      <c r="F103" s="35" t="s">
        <v>144</v>
      </c>
      <c r="G103" s="21"/>
      <c r="H103" s="29">
        <v>268000</v>
      </c>
      <c r="I103" s="27">
        <v>2098991</v>
      </c>
      <c r="J103" s="49"/>
    </row>
    <row r="104" spans="2:10" customFormat="1" hidden="1" x14ac:dyDescent="0.2">
      <c r="B104" s="48"/>
      <c r="C104" s="34">
        <v>43349</v>
      </c>
      <c r="D104" s="30" t="s">
        <v>164</v>
      </c>
      <c r="E104" s="31" t="s">
        <v>170</v>
      </c>
      <c r="F104" s="35" t="s">
        <v>57</v>
      </c>
      <c r="G104" s="21"/>
      <c r="H104" s="29">
        <v>600</v>
      </c>
      <c r="I104" s="27">
        <v>2098391</v>
      </c>
      <c r="J104" s="49"/>
    </row>
    <row r="105" spans="2:10" customFormat="1" hidden="1" x14ac:dyDescent="0.2">
      <c r="B105" s="48"/>
      <c r="C105" s="34">
        <v>43350</v>
      </c>
      <c r="D105" s="30" t="s">
        <v>42</v>
      </c>
      <c r="E105" s="31"/>
      <c r="F105" s="35"/>
      <c r="G105" s="21">
        <v>12056609</v>
      </c>
      <c r="H105" s="29"/>
      <c r="I105" s="27">
        <v>14155000</v>
      </c>
      <c r="J105" s="49"/>
    </row>
    <row r="106" spans="2:10" customFormat="1" hidden="1" x14ac:dyDescent="0.2">
      <c r="B106" s="48"/>
      <c r="C106" s="34">
        <v>43350</v>
      </c>
      <c r="D106" s="30" t="s">
        <v>60</v>
      </c>
      <c r="E106" s="31" t="s">
        <v>171</v>
      </c>
      <c r="F106" s="35" t="s">
        <v>109</v>
      </c>
      <c r="G106" s="21"/>
      <c r="H106" s="29">
        <v>1350277</v>
      </c>
      <c r="I106" s="27">
        <v>12804723</v>
      </c>
      <c r="J106" s="49"/>
    </row>
    <row r="107" spans="2:10" customFormat="1" hidden="1" x14ac:dyDescent="0.2">
      <c r="B107" s="48"/>
      <c r="C107" s="34">
        <v>43350</v>
      </c>
      <c r="D107" s="30" t="s">
        <v>177</v>
      </c>
      <c r="E107" s="31" t="s">
        <v>172</v>
      </c>
      <c r="F107" s="35" t="s">
        <v>109</v>
      </c>
      <c r="G107" s="21"/>
      <c r="H107" s="29">
        <v>5000000</v>
      </c>
      <c r="I107" s="27">
        <v>7804723</v>
      </c>
      <c r="J107" s="49"/>
    </row>
    <row r="108" spans="2:10" customFormat="1" hidden="1" x14ac:dyDescent="0.2">
      <c r="B108" s="48"/>
      <c r="C108" s="38">
        <v>43350</v>
      </c>
      <c r="D108" s="30" t="s">
        <v>179</v>
      </c>
      <c r="E108" s="31" t="s">
        <v>173</v>
      </c>
      <c r="F108" s="35" t="s">
        <v>178</v>
      </c>
      <c r="G108" s="21"/>
      <c r="H108" s="29">
        <v>908126</v>
      </c>
      <c r="I108" s="27">
        <v>6896597</v>
      </c>
      <c r="J108" s="49"/>
    </row>
    <row r="109" spans="2:10" customFormat="1" hidden="1" x14ac:dyDescent="0.2">
      <c r="B109" s="48"/>
      <c r="C109" s="38">
        <v>43350</v>
      </c>
      <c r="D109" s="14" t="s">
        <v>187</v>
      </c>
      <c r="E109" s="31" t="s">
        <v>188</v>
      </c>
      <c r="F109" s="35"/>
      <c r="G109" s="21"/>
      <c r="H109" s="29">
        <v>700000</v>
      </c>
      <c r="I109" s="27">
        <v>6196597</v>
      </c>
      <c r="J109" s="49"/>
    </row>
    <row r="110" spans="2:10" customFormat="1" hidden="1" x14ac:dyDescent="0.2">
      <c r="B110" s="48"/>
      <c r="C110" s="34">
        <v>43351</v>
      </c>
      <c r="D110" s="30" t="s">
        <v>180</v>
      </c>
      <c r="E110" s="31" t="s">
        <v>174</v>
      </c>
      <c r="F110" s="35" t="s">
        <v>91</v>
      </c>
      <c r="G110" s="21"/>
      <c r="H110" s="29">
        <v>143000</v>
      </c>
      <c r="I110" s="27">
        <v>6053597</v>
      </c>
      <c r="J110" s="49"/>
    </row>
    <row r="111" spans="2:10" customFormat="1" hidden="1" x14ac:dyDescent="0.2">
      <c r="B111" s="48"/>
      <c r="C111" s="34">
        <v>43351</v>
      </c>
      <c r="D111" s="30" t="s">
        <v>180</v>
      </c>
      <c r="E111" s="31" t="s">
        <v>175</v>
      </c>
      <c r="F111" s="35" t="s">
        <v>178</v>
      </c>
      <c r="G111" s="21"/>
      <c r="H111" s="29">
        <v>2766830</v>
      </c>
      <c r="I111" s="27">
        <v>3286767</v>
      </c>
      <c r="J111" s="49"/>
    </row>
    <row r="112" spans="2:10" customFormat="1" hidden="1" x14ac:dyDescent="0.2">
      <c r="B112" s="48"/>
      <c r="C112" s="34">
        <v>43351</v>
      </c>
      <c r="D112" s="30" t="s">
        <v>182</v>
      </c>
      <c r="E112" s="31" t="s">
        <v>176</v>
      </c>
      <c r="F112" s="35" t="s">
        <v>181</v>
      </c>
      <c r="G112" s="21"/>
      <c r="H112" s="29">
        <v>160000</v>
      </c>
      <c r="I112" s="27">
        <v>3126767</v>
      </c>
      <c r="J112" s="49"/>
    </row>
    <row r="113" spans="2:10" customFormat="1" hidden="1" x14ac:dyDescent="0.2">
      <c r="B113" s="48"/>
      <c r="C113" s="34">
        <v>43351</v>
      </c>
      <c r="D113" s="30" t="s">
        <v>191</v>
      </c>
      <c r="E113" s="31" t="s">
        <v>185</v>
      </c>
      <c r="F113" s="35" t="s">
        <v>89</v>
      </c>
      <c r="G113" s="21"/>
      <c r="H113" s="29">
        <v>44312</v>
      </c>
      <c r="I113" s="27">
        <v>3082455</v>
      </c>
      <c r="J113" s="49"/>
    </row>
    <row r="114" spans="2:10" customFormat="1" hidden="1" x14ac:dyDescent="0.2">
      <c r="B114" s="48"/>
      <c r="C114" s="34">
        <v>43351</v>
      </c>
      <c r="D114" s="30" t="s">
        <v>189</v>
      </c>
      <c r="E114" s="31" t="s">
        <v>183</v>
      </c>
      <c r="F114" s="35" t="s">
        <v>34</v>
      </c>
      <c r="G114" s="21">
        <v>75000</v>
      </c>
      <c r="H114" s="29"/>
      <c r="I114" s="27">
        <v>3157455</v>
      </c>
      <c r="J114" s="49"/>
    </row>
    <row r="115" spans="2:10" customFormat="1" hidden="1" x14ac:dyDescent="0.2">
      <c r="B115" s="48"/>
      <c r="C115" s="34">
        <v>43351</v>
      </c>
      <c r="D115" s="30" t="s">
        <v>190</v>
      </c>
      <c r="E115" s="37" t="s">
        <v>184</v>
      </c>
      <c r="F115" s="35" t="s">
        <v>34</v>
      </c>
      <c r="G115" s="53">
        <v>450000</v>
      </c>
      <c r="H115" s="29"/>
      <c r="I115" s="54">
        <v>3607455</v>
      </c>
      <c r="J115" s="49"/>
    </row>
    <row r="116" spans="2:10" customFormat="1" hidden="1" x14ac:dyDescent="0.2">
      <c r="B116" s="52"/>
      <c r="C116" s="34">
        <v>43353</v>
      </c>
      <c r="D116" s="30" t="s">
        <v>210</v>
      </c>
      <c r="E116" s="37"/>
      <c r="F116" s="35"/>
      <c r="G116" s="53">
        <v>12792545</v>
      </c>
      <c r="H116" s="29"/>
      <c r="I116" s="54">
        <v>16400000</v>
      </c>
      <c r="J116" s="49"/>
    </row>
    <row r="117" spans="2:10" customFormat="1" hidden="1" x14ac:dyDescent="0.2">
      <c r="B117" s="52"/>
      <c r="C117" s="34">
        <v>43353</v>
      </c>
      <c r="D117" s="30" t="s">
        <v>193</v>
      </c>
      <c r="E117" s="31" t="s">
        <v>192</v>
      </c>
      <c r="F117" s="35" t="s">
        <v>38</v>
      </c>
      <c r="G117" s="21"/>
      <c r="H117" s="29">
        <v>4100000</v>
      </c>
      <c r="I117" s="54">
        <v>12300000</v>
      </c>
      <c r="J117" s="49"/>
    </row>
    <row r="118" spans="2:10" customFormat="1" hidden="1" x14ac:dyDescent="0.2">
      <c r="B118" s="52"/>
      <c r="C118" s="34">
        <v>43353</v>
      </c>
      <c r="D118" s="30" t="s">
        <v>31</v>
      </c>
      <c r="E118" s="31" t="s">
        <v>194</v>
      </c>
      <c r="F118" s="35" t="s">
        <v>107</v>
      </c>
      <c r="G118" s="21"/>
      <c r="H118" s="29">
        <v>1723194</v>
      </c>
      <c r="I118" s="54">
        <v>10576806</v>
      </c>
      <c r="J118" s="49"/>
    </row>
    <row r="119" spans="2:10" customFormat="1" hidden="1" x14ac:dyDescent="0.2">
      <c r="B119" s="52"/>
      <c r="C119" s="38">
        <v>43355</v>
      </c>
      <c r="D119" s="30" t="s">
        <v>202</v>
      </c>
      <c r="E119" s="31" t="s">
        <v>195</v>
      </c>
      <c r="F119" s="35" t="s">
        <v>91</v>
      </c>
      <c r="G119" s="21"/>
      <c r="H119" s="29">
        <v>377002</v>
      </c>
      <c r="I119" s="54">
        <v>10199804</v>
      </c>
      <c r="J119" s="49"/>
    </row>
    <row r="120" spans="2:10" customFormat="1" hidden="1" x14ac:dyDescent="0.2">
      <c r="B120" s="52"/>
      <c r="C120" s="34">
        <v>43356</v>
      </c>
      <c r="D120" s="30" t="s">
        <v>203</v>
      </c>
      <c r="E120" s="31" t="s">
        <v>196</v>
      </c>
      <c r="F120" s="35" t="s">
        <v>40</v>
      </c>
      <c r="G120" s="21"/>
      <c r="H120" s="29">
        <v>1350000</v>
      </c>
      <c r="I120" s="54">
        <v>8849804</v>
      </c>
      <c r="J120" s="49"/>
    </row>
    <row r="121" spans="2:10" customFormat="1" hidden="1" x14ac:dyDescent="0.2">
      <c r="B121" s="52"/>
      <c r="C121" s="34">
        <v>43355</v>
      </c>
      <c r="D121" s="30" t="s">
        <v>204</v>
      </c>
      <c r="E121" s="31" t="s">
        <v>197</v>
      </c>
      <c r="F121" s="35" t="s">
        <v>55</v>
      </c>
      <c r="G121" s="21"/>
      <c r="H121" s="29">
        <v>198750</v>
      </c>
      <c r="I121" s="54">
        <v>8651054</v>
      </c>
      <c r="J121" s="49"/>
    </row>
    <row r="122" spans="2:10" customFormat="1" hidden="1" x14ac:dyDescent="0.2">
      <c r="B122" s="52"/>
      <c r="C122" s="34">
        <v>43356</v>
      </c>
      <c r="D122" s="30" t="s">
        <v>206</v>
      </c>
      <c r="E122" s="31" t="s">
        <v>198</v>
      </c>
      <c r="F122" s="35" t="s">
        <v>205</v>
      </c>
      <c r="G122" s="21"/>
      <c r="H122" s="29">
        <v>949750</v>
      </c>
      <c r="I122" s="54">
        <v>7701304</v>
      </c>
      <c r="J122" s="49"/>
    </row>
    <row r="123" spans="2:10" customFormat="1" hidden="1" x14ac:dyDescent="0.2">
      <c r="B123" s="52"/>
      <c r="C123" s="34">
        <v>43355</v>
      </c>
      <c r="D123" s="30" t="s">
        <v>207</v>
      </c>
      <c r="E123" s="31" t="s">
        <v>199</v>
      </c>
      <c r="F123" s="35" t="s">
        <v>205</v>
      </c>
      <c r="G123" s="21"/>
      <c r="H123" s="29">
        <v>699000</v>
      </c>
      <c r="I123" s="54">
        <v>7002304</v>
      </c>
      <c r="J123" s="49"/>
    </row>
    <row r="124" spans="2:10" customFormat="1" hidden="1" x14ac:dyDescent="0.2">
      <c r="B124" s="52"/>
      <c r="C124" s="34">
        <v>43355</v>
      </c>
      <c r="D124" s="30" t="s">
        <v>209</v>
      </c>
      <c r="E124" s="31" t="s">
        <v>200</v>
      </c>
      <c r="F124" s="35" t="s">
        <v>208</v>
      </c>
      <c r="G124" s="21"/>
      <c r="H124" s="29">
        <v>5322000</v>
      </c>
      <c r="I124" s="54">
        <v>1680304</v>
      </c>
      <c r="J124" s="49"/>
    </row>
    <row r="125" spans="2:10" customFormat="1" hidden="1" x14ac:dyDescent="0.2">
      <c r="B125" s="52"/>
      <c r="C125" s="34">
        <v>43358</v>
      </c>
      <c r="D125" s="30" t="s">
        <v>186</v>
      </c>
      <c r="E125" s="31" t="s">
        <v>201</v>
      </c>
      <c r="F125" s="35" t="s">
        <v>70</v>
      </c>
      <c r="G125" s="21"/>
      <c r="H125" s="29">
        <v>1479225</v>
      </c>
      <c r="I125" s="54">
        <v>201079</v>
      </c>
      <c r="J125" s="49"/>
    </row>
    <row r="126" spans="2:10" customFormat="1" hidden="1" x14ac:dyDescent="0.2">
      <c r="B126" s="48"/>
      <c r="C126" s="55">
        <v>43360</v>
      </c>
      <c r="D126" s="56" t="s">
        <v>42</v>
      </c>
      <c r="E126" s="56"/>
      <c r="F126" s="57"/>
      <c r="G126" s="58">
        <v>17298921</v>
      </c>
      <c r="H126" s="58"/>
      <c r="I126" s="54">
        <v>17500000</v>
      </c>
      <c r="J126" s="49"/>
    </row>
    <row r="127" spans="2:10" customFormat="1" hidden="1" x14ac:dyDescent="0.2">
      <c r="B127" s="48"/>
      <c r="C127" s="34">
        <v>43355</v>
      </c>
      <c r="D127" s="30" t="s">
        <v>154</v>
      </c>
      <c r="E127" s="31" t="s">
        <v>211</v>
      </c>
      <c r="F127" s="35" t="s">
        <v>109</v>
      </c>
      <c r="G127" s="58"/>
      <c r="H127" s="29">
        <v>2659000</v>
      </c>
      <c r="I127" s="54">
        <v>14841000</v>
      </c>
      <c r="J127" s="49"/>
    </row>
    <row r="128" spans="2:10" customFormat="1" hidden="1" x14ac:dyDescent="0.2">
      <c r="B128" s="48"/>
      <c r="C128" s="34">
        <v>43355</v>
      </c>
      <c r="D128" s="30" t="s">
        <v>214</v>
      </c>
      <c r="E128" s="31" t="s">
        <v>212</v>
      </c>
      <c r="F128" s="35" t="s">
        <v>213</v>
      </c>
      <c r="G128" s="58"/>
      <c r="H128" s="29">
        <v>1520574</v>
      </c>
      <c r="I128" s="54">
        <v>13320426</v>
      </c>
      <c r="J128" s="49"/>
    </row>
    <row r="129" spans="2:10" customFormat="1" hidden="1" x14ac:dyDescent="0.2">
      <c r="B129" s="48"/>
      <c r="C129" s="38">
        <v>43360</v>
      </c>
      <c r="D129" s="30" t="s">
        <v>60</v>
      </c>
      <c r="E129" s="31" t="s">
        <v>215</v>
      </c>
      <c r="F129" s="35" t="s">
        <v>70</v>
      </c>
      <c r="G129" s="58"/>
      <c r="H129" s="29">
        <v>1151956</v>
      </c>
      <c r="I129" s="54">
        <v>12168470</v>
      </c>
      <c r="J129" s="49"/>
    </row>
    <row r="130" spans="2:10" customFormat="1" hidden="1" x14ac:dyDescent="0.2">
      <c r="B130" s="48"/>
      <c r="C130" s="34">
        <v>43361</v>
      </c>
      <c r="D130" s="30" t="s">
        <v>225</v>
      </c>
      <c r="E130" s="31" t="s">
        <v>216</v>
      </c>
      <c r="F130" s="35" t="s">
        <v>208</v>
      </c>
      <c r="G130" s="58"/>
      <c r="H130" s="29">
        <v>1300000</v>
      </c>
      <c r="I130" s="54">
        <v>10868470</v>
      </c>
      <c r="J130" s="49"/>
    </row>
    <row r="131" spans="2:10" customFormat="1" hidden="1" x14ac:dyDescent="0.2">
      <c r="B131" s="48"/>
      <c r="C131" s="34">
        <v>43362</v>
      </c>
      <c r="D131" s="30" t="s">
        <v>235</v>
      </c>
      <c r="E131" s="31" t="s">
        <v>217</v>
      </c>
      <c r="F131" s="35" t="s">
        <v>55</v>
      </c>
      <c r="G131" s="58"/>
      <c r="H131" s="29">
        <v>67500</v>
      </c>
      <c r="I131" s="54">
        <v>10800970</v>
      </c>
      <c r="J131" s="49"/>
    </row>
    <row r="132" spans="2:10" customFormat="1" hidden="1" x14ac:dyDescent="0.2">
      <c r="B132" s="48"/>
      <c r="C132" s="34">
        <v>43364</v>
      </c>
      <c r="D132" s="30" t="s">
        <v>226</v>
      </c>
      <c r="E132" s="31" t="s">
        <v>218</v>
      </c>
      <c r="F132" s="35" t="s">
        <v>55</v>
      </c>
      <c r="G132" s="58"/>
      <c r="H132" s="29">
        <v>153000</v>
      </c>
      <c r="I132" s="54">
        <v>10647970</v>
      </c>
      <c r="J132" s="49"/>
    </row>
    <row r="133" spans="2:10" customFormat="1" hidden="1" x14ac:dyDescent="0.2">
      <c r="B133" s="48"/>
      <c r="C133" s="34">
        <v>43367</v>
      </c>
      <c r="D133" s="30" t="s">
        <v>228</v>
      </c>
      <c r="E133" s="31" t="s">
        <v>219</v>
      </c>
      <c r="F133" s="35" t="s">
        <v>227</v>
      </c>
      <c r="G133" s="58"/>
      <c r="H133" s="29">
        <v>1282806</v>
      </c>
      <c r="I133" s="54">
        <v>9365164</v>
      </c>
      <c r="J133" s="49"/>
    </row>
    <row r="134" spans="2:10" customFormat="1" hidden="1" x14ac:dyDescent="0.2">
      <c r="B134" s="48"/>
      <c r="C134" s="34">
        <v>43367</v>
      </c>
      <c r="D134" s="30" t="s">
        <v>60</v>
      </c>
      <c r="E134" s="31" t="s">
        <v>220</v>
      </c>
      <c r="F134" s="35" t="s">
        <v>70</v>
      </c>
      <c r="G134" s="58"/>
      <c r="H134" s="29">
        <v>1427250</v>
      </c>
      <c r="I134" s="54">
        <v>7937914</v>
      </c>
      <c r="J134" s="49"/>
    </row>
    <row r="135" spans="2:10" customFormat="1" hidden="1" x14ac:dyDescent="0.2">
      <c r="B135" s="48"/>
      <c r="C135" s="34">
        <v>43370</v>
      </c>
      <c r="D135" s="30" t="s">
        <v>229</v>
      </c>
      <c r="E135" s="31" t="s">
        <v>221</v>
      </c>
      <c r="F135" s="35" t="s">
        <v>87</v>
      </c>
      <c r="G135" s="58"/>
      <c r="H135" s="29">
        <v>1650000</v>
      </c>
      <c r="I135" s="54">
        <v>6287914</v>
      </c>
      <c r="J135" s="49"/>
    </row>
    <row r="136" spans="2:10" customFormat="1" hidden="1" x14ac:dyDescent="0.2">
      <c r="B136" s="48"/>
      <c r="C136" s="34">
        <v>43370</v>
      </c>
      <c r="D136" s="30" t="s">
        <v>39</v>
      </c>
      <c r="E136" s="31" t="s">
        <v>222</v>
      </c>
      <c r="F136" s="35" t="s">
        <v>38</v>
      </c>
      <c r="G136" s="58"/>
      <c r="H136" s="29">
        <v>888507</v>
      </c>
      <c r="I136" s="54">
        <v>5399407</v>
      </c>
      <c r="J136" s="49"/>
    </row>
    <row r="137" spans="2:10" customFormat="1" hidden="1" x14ac:dyDescent="0.2">
      <c r="B137" s="48"/>
      <c r="C137" s="34">
        <v>43370</v>
      </c>
      <c r="D137" s="30" t="s">
        <v>230</v>
      </c>
      <c r="E137" s="31" t="s">
        <v>223</v>
      </c>
      <c r="F137" s="35" t="s">
        <v>38</v>
      </c>
      <c r="G137" s="58"/>
      <c r="H137" s="29">
        <v>1455400</v>
      </c>
      <c r="I137" s="54">
        <v>3944007</v>
      </c>
      <c r="J137" s="49"/>
    </row>
    <row r="138" spans="2:10" customFormat="1" hidden="1" x14ac:dyDescent="0.2">
      <c r="B138" s="48"/>
      <c r="C138" s="34">
        <v>43370</v>
      </c>
      <c r="D138" s="30" t="s">
        <v>232</v>
      </c>
      <c r="E138" s="31" t="s">
        <v>224</v>
      </c>
      <c r="F138" s="35" t="s">
        <v>231</v>
      </c>
      <c r="G138" s="58"/>
      <c r="H138" s="29">
        <v>1050000</v>
      </c>
      <c r="I138" s="54">
        <v>2894007</v>
      </c>
      <c r="J138" s="49"/>
    </row>
    <row r="139" spans="2:10" customFormat="1" hidden="1" x14ac:dyDescent="0.2">
      <c r="B139" s="48"/>
      <c r="C139" s="34">
        <v>43370</v>
      </c>
      <c r="D139" s="30" t="s">
        <v>233</v>
      </c>
      <c r="E139" s="31" t="s">
        <v>234</v>
      </c>
      <c r="F139" s="35" t="s">
        <v>57</v>
      </c>
      <c r="G139" s="58"/>
      <c r="H139" s="29">
        <v>1246625</v>
      </c>
      <c r="I139" s="54">
        <v>1647382</v>
      </c>
      <c r="J139" s="49"/>
    </row>
    <row r="140" spans="2:10" customFormat="1" hidden="1" x14ac:dyDescent="0.2">
      <c r="B140" s="48"/>
      <c r="C140" s="34">
        <v>43370</v>
      </c>
      <c r="D140" s="30" t="s">
        <v>237</v>
      </c>
      <c r="E140" s="37" t="s">
        <v>236</v>
      </c>
      <c r="F140" s="35" t="s">
        <v>38</v>
      </c>
      <c r="G140" s="61"/>
      <c r="H140" s="29">
        <v>971200</v>
      </c>
      <c r="I140" s="54">
        <v>676182</v>
      </c>
      <c r="J140" s="49"/>
    </row>
    <row r="141" spans="2:10" customFormat="1" hidden="1" x14ac:dyDescent="0.2">
      <c r="B141" s="52"/>
      <c r="C141" s="44">
        <v>43370</v>
      </c>
      <c r="D141" s="45" t="s">
        <v>239</v>
      </c>
      <c r="E141" s="22" t="s">
        <v>238</v>
      </c>
      <c r="F141" s="46" t="s">
        <v>55</v>
      </c>
      <c r="G141" s="21"/>
      <c r="H141" s="62">
        <v>91000</v>
      </c>
      <c r="I141" s="54">
        <v>585182</v>
      </c>
      <c r="J141" s="49"/>
    </row>
    <row r="142" spans="2:10" customFormat="1" hidden="1" x14ac:dyDescent="0.2">
      <c r="B142" s="48"/>
      <c r="C142" s="70">
        <v>43374</v>
      </c>
      <c r="D142" s="56" t="s">
        <v>42</v>
      </c>
      <c r="E142" s="56"/>
      <c r="F142" s="57"/>
      <c r="G142" s="58">
        <v>16914818</v>
      </c>
      <c r="H142" s="58"/>
      <c r="I142" s="54">
        <v>17500000</v>
      </c>
      <c r="J142" s="49"/>
    </row>
    <row r="143" spans="2:10" customFormat="1" hidden="1" x14ac:dyDescent="0.2">
      <c r="B143" s="48"/>
      <c r="C143" s="44">
        <v>43374</v>
      </c>
      <c r="D143" s="68" t="s">
        <v>267</v>
      </c>
      <c r="E143" s="69" t="s">
        <v>264</v>
      </c>
      <c r="F143" s="47" t="s">
        <v>34</v>
      </c>
      <c r="G143" s="21"/>
      <c r="H143" s="21">
        <v>445000</v>
      </c>
      <c r="I143" s="27">
        <v>17055000</v>
      </c>
      <c r="J143" s="49"/>
    </row>
    <row r="144" spans="2:10" customFormat="1" hidden="1" x14ac:dyDescent="0.2">
      <c r="B144" s="48"/>
      <c r="C144" s="55">
        <v>43374</v>
      </c>
      <c r="D144" s="63" t="s">
        <v>241</v>
      </c>
      <c r="E144" s="64" t="s">
        <v>238</v>
      </c>
      <c r="F144" s="65" t="s">
        <v>240</v>
      </c>
      <c r="G144" s="58"/>
      <c r="H144" s="66">
        <v>1711524</v>
      </c>
      <c r="I144" s="67">
        <v>15343476</v>
      </c>
      <c r="J144" s="49"/>
    </row>
    <row r="145" spans="2:10" customFormat="1" hidden="1" x14ac:dyDescent="0.2">
      <c r="B145" s="48"/>
      <c r="C145" s="34">
        <v>43374</v>
      </c>
      <c r="D145" s="30" t="s">
        <v>154</v>
      </c>
      <c r="E145" s="31" t="s">
        <v>242</v>
      </c>
      <c r="F145" s="35" t="s">
        <v>67</v>
      </c>
      <c r="G145" s="58"/>
      <c r="H145" s="29">
        <v>590000</v>
      </c>
      <c r="I145" s="54">
        <v>14753476</v>
      </c>
      <c r="J145" s="49"/>
    </row>
    <row r="146" spans="2:10" customFormat="1" hidden="1" x14ac:dyDescent="0.2">
      <c r="B146" s="48"/>
      <c r="C146" s="38">
        <v>43374</v>
      </c>
      <c r="D146" s="30" t="s">
        <v>154</v>
      </c>
      <c r="E146" s="31" t="s">
        <v>261</v>
      </c>
      <c r="F146" s="35" t="s">
        <v>67</v>
      </c>
      <c r="G146" s="58"/>
      <c r="H146" s="29">
        <v>2037519</v>
      </c>
      <c r="I146" s="54">
        <v>12715957</v>
      </c>
      <c r="J146" s="49"/>
    </row>
    <row r="147" spans="2:10" customFormat="1" hidden="1" x14ac:dyDescent="0.2">
      <c r="B147" s="48"/>
      <c r="C147" s="34">
        <v>43376</v>
      </c>
      <c r="D147" s="30" t="s">
        <v>246</v>
      </c>
      <c r="E147" s="31" t="s">
        <v>243</v>
      </c>
      <c r="F147" s="35" t="s">
        <v>245</v>
      </c>
      <c r="G147" s="58"/>
      <c r="H147" s="29">
        <v>780000</v>
      </c>
      <c r="I147" s="54">
        <v>11935957</v>
      </c>
      <c r="J147" s="49"/>
    </row>
    <row r="148" spans="2:10" customFormat="1" hidden="1" x14ac:dyDescent="0.2">
      <c r="B148" s="48"/>
      <c r="C148" s="34">
        <v>43377</v>
      </c>
      <c r="D148" s="30" t="s">
        <v>250</v>
      </c>
      <c r="E148" s="31" t="s">
        <v>244</v>
      </c>
      <c r="F148" s="35" t="s">
        <v>91</v>
      </c>
      <c r="G148" s="58"/>
      <c r="H148" s="29">
        <v>1900000</v>
      </c>
      <c r="I148" s="54">
        <v>10035957</v>
      </c>
      <c r="J148" s="49"/>
    </row>
    <row r="149" spans="2:10" customFormat="1" hidden="1" x14ac:dyDescent="0.2">
      <c r="B149" s="48"/>
      <c r="C149" s="34">
        <v>43377</v>
      </c>
      <c r="D149" s="30" t="s">
        <v>249</v>
      </c>
      <c r="E149" s="31" t="s">
        <v>247</v>
      </c>
      <c r="F149" s="35" t="s">
        <v>248</v>
      </c>
      <c r="G149" s="58"/>
      <c r="H149" s="29">
        <v>500000</v>
      </c>
      <c r="I149" s="54">
        <v>9535957</v>
      </c>
      <c r="J149" s="49"/>
    </row>
    <row r="150" spans="2:10" customFormat="1" hidden="1" x14ac:dyDescent="0.2">
      <c r="B150" s="48"/>
      <c r="C150" s="34">
        <v>43377</v>
      </c>
      <c r="D150" s="30" t="s">
        <v>249</v>
      </c>
      <c r="E150" s="31" t="s">
        <v>251</v>
      </c>
      <c r="F150" s="35" t="s">
        <v>248</v>
      </c>
      <c r="G150" s="58"/>
      <c r="H150" s="29">
        <v>207000</v>
      </c>
      <c r="I150" s="54">
        <v>9328957</v>
      </c>
      <c r="J150" s="49"/>
    </row>
    <row r="151" spans="2:10" customFormat="1" hidden="1" x14ac:dyDescent="0.2">
      <c r="B151" s="48"/>
      <c r="C151" s="34">
        <v>43379</v>
      </c>
      <c r="D151" s="30" t="s">
        <v>60</v>
      </c>
      <c r="E151" s="31" t="s">
        <v>252</v>
      </c>
      <c r="F151" s="35" t="s">
        <v>91</v>
      </c>
      <c r="G151" s="58"/>
      <c r="H151" s="29">
        <v>332500</v>
      </c>
      <c r="I151" s="54">
        <v>8996457</v>
      </c>
      <c r="J151" s="49"/>
    </row>
    <row r="152" spans="2:10" customFormat="1" hidden="1" x14ac:dyDescent="0.2">
      <c r="B152" s="48"/>
      <c r="C152" s="34">
        <v>43379</v>
      </c>
      <c r="D152" s="30" t="s">
        <v>254</v>
      </c>
      <c r="E152" s="31" t="s">
        <v>255</v>
      </c>
      <c r="F152" s="35" t="s">
        <v>253</v>
      </c>
      <c r="G152" s="58"/>
      <c r="H152" s="29">
        <v>1365000</v>
      </c>
      <c r="I152" s="54">
        <v>7631457</v>
      </c>
      <c r="J152" s="49"/>
    </row>
    <row r="153" spans="2:10" customFormat="1" hidden="1" x14ac:dyDescent="0.2">
      <c r="B153" s="48"/>
      <c r="C153" s="34">
        <v>43379</v>
      </c>
      <c r="D153" s="30" t="s">
        <v>154</v>
      </c>
      <c r="E153" s="31" t="s">
        <v>256</v>
      </c>
      <c r="F153" s="35" t="s">
        <v>109</v>
      </c>
      <c r="G153" s="58"/>
      <c r="H153" s="29">
        <v>5255000</v>
      </c>
      <c r="I153" s="54">
        <v>2376457</v>
      </c>
      <c r="J153" s="49"/>
    </row>
    <row r="154" spans="2:10" customFormat="1" hidden="1" x14ac:dyDescent="0.2">
      <c r="B154" s="48"/>
      <c r="C154" s="34">
        <v>43379</v>
      </c>
      <c r="D154" s="30" t="s">
        <v>260</v>
      </c>
      <c r="E154" s="31" t="s">
        <v>257</v>
      </c>
      <c r="F154" s="35" t="s">
        <v>89</v>
      </c>
      <c r="G154" s="58"/>
      <c r="H154" s="29">
        <v>127000</v>
      </c>
      <c r="I154" s="54">
        <v>2249457</v>
      </c>
      <c r="J154" s="49"/>
    </row>
    <row r="155" spans="2:10" customFormat="1" hidden="1" x14ac:dyDescent="0.2">
      <c r="B155" s="48"/>
      <c r="C155" s="34">
        <v>43379</v>
      </c>
      <c r="D155" s="30" t="s">
        <v>259</v>
      </c>
      <c r="E155" s="37" t="s">
        <v>258</v>
      </c>
      <c r="F155" s="35" t="s">
        <v>35</v>
      </c>
      <c r="G155" s="61"/>
      <c r="H155" s="29">
        <v>1718854</v>
      </c>
      <c r="I155" s="54">
        <v>530603</v>
      </c>
      <c r="J155" s="49"/>
    </row>
    <row r="156" spans="2:10" customFormat="1" hidden="1" x14ac:dyDescent="0.2">
      <c r="B156" s="48"/>
      <c r="C156" s="59">
        <v>43379</v>
      </c>
      <c r="D156" s="45" t="s">
        <v>154</v>
      </c>
      <c r="E156" s="22" t="s">
        <v>262</v>
      </c>
      <c r="F156" s="46" t="s">
        <v>68</v>
      </c>
      <c r="G156" s="21"/>
      <c r="H156" s="62">
        <v>304000</v>
      </c>
      <c r="I156" s="54">
        <v>226603</v>
      </c>
      <c r="J156" s="49"/>
    </row>
    <row r="157" spans="2:10" customFormat="1" hidden="1" x14ac:dyDescent="0.2">
      <c r="B157" s="48"/>
      <c r="C157" s="59">
        <v>43379</v>
      </c>
      <c r="D157" s="45" t="s">
        <v>268</v>
      </c>
      <c r="E157" s="22" t="s">
        <v>265</v>
      </c>
      <c r="F157" s="46" t="s">
        <v>34</v>
      </c>
      <c r="G157" s="21">
        <v>38000</v>
      </c>
      <c r="H157" s="62"/>
      <c r="I157" s="54">
        <v>264603</v>
      </c>
      <c r="J157" s="49"/>
    </row>
    <row r="158" spans="2:10" customFormat="1" hidden="1" x14ac:dyDescent="0.2">
      <c r="B158" s="48"/>
      <c r="C158" s="71">
        <v>43381</v>
      </c>
      <c r="D158" s="72" t="s">
        <v>42</v>
      </c>
      <c r="E158" s="73"/>
      <c r="F158" s="74"/>
      <c r="G158" s="21">
        <v>17235397</v>
      </c>
      <c r="H158" s="75"/>
      <c r="I158" s="54">
        <v>17500000</v>
      </c>
      <c r="J158" s="49"/>
    </row>
    <row r="159" spans="2:10" customFormat="1" hidden="1" x14ac:dyDescent="0.2">
      <c r="B159" s="48"/>
      <c r="C159" s="38">
        <v>43381</v>
      </c>
      <c r="D159" s="14" t="s">
        <v>295</v>
      </c>
      <c r="E159" s="73" t="s">
        <v>266</v>
      </c>
      <c r="F159" s="21" t="s">
        <v>263</v>
      </c>
      <c r="G159" s="21"/>
      <c r="H159" s="21">
        <v>1920000</v>
      </c>
      <c r="I159" s="54">
        <v>15580000</v>
      </c>
      <c r="J159" s="49"/>
    </row>
    <row r="160" spans="2:10" customFormat="1" hidden="1" x14ac:dyDescent="0.2">
      <c r="B160" s="48"/>
      <c r="C160" s="38">
        <v>43381</v>
      </c>
      <c r="D160" s="30" t="s">
        <v>270</v>
      </c>
      <c r="E160" s="31" t="s">
        <v>269</v>
      </c>
      <c r="F160" s="35" t="s">
        <v>59</v>
      </c>
      <c r="G160" s="21"/>
      <c r="H160" s="29">
        <v>1206000</v>
      </c>
      <c r="I160" s="54">
        <v>14374000</v>
      </c>
      <c r="J160" s="49"/>
    </row>
    <row r="161" spans="2:10" customFormat="1" hidden="1" x14ac:dyDescent="0.2">
      <c r="B161" s="48"/>
      <c r="C161" s="38">
        <v>43381</v>
      </c>
      <c r="D161" s="30" t="s">
        <v>271</v>
      </c>
      <c r="E161" s="31" t="s">
        <v>272</v>
      </c>
      <c r="F161" s="35" t="s">
        <v>55</v>
      </c>
      <c r="G161" s="58"/>
      <c r="H161" s="29">
        <v>778000</v>
      </c>
      <c r="I161" s="54">
        <v>13596000</v>
      </c>
      <c r="J161" s="49"/>
    </row>
    <row r="162" spans="2:10" customFormat="1" hidden="1" x14ac:dyDescent="0.2">
      <c r="B162" s="48"/>
      <c r="C162" s="38">
        <v>43381</v>
      </c>
      <c r="D162" s="30" t="s">
        <v>284</v>
      </c>
      <c r="E162" s="31" t="s">
        <v>273</v>
      </c>
      <c r="F162" s="35" t="s">
        <v>282</v>
      </c>
      <c r="G162" s="58"/>
      <c r="H162" s="29">
        <v>102000</v>
      </c>
      <c r="I162" s="54">
        <v>13494000</v>
      </c>
      <c r="J162" s="49"/>
    </row>
    <row r="163" spans="2:10" customFormat="1" hidden="1" x14ac:dyDescent="0.2">
      <c r="B163" s="48"/>
      <c r="C163" s="38">
        <v>43381</v>
      </c>
      <c r="D163" s="30" t="s">
        <v>285</v>
      </c>
      <c r="E163" s="31" t="s">
        <v>274</v>
      </c>
      <c r="F163" s="35" t="s">
        <v>282</v>
      </c>
      <c r="G163" s="58"/>
      <c r="H163" s="29">
        <v>125000</v>
      </c>
      <c r="I163" s="54">
        <v>13369000</v>
      </c>
      <c r="J163" s="49"/>
    </row>
    <row r="164" spans="2:10" customFormat="1" hidden="1" x14ac:dyDescent="0.2">
      <c r="B164" s="48"/>
      <c r="C164" s="38">
        <v>43381</v>
      </c>
      <c r="D164" s="30" t="s">
        <v>286</v>
      </c>
      <c r="E164" s="31" t="s">
        <v>275</v>
      </c>
      <c r="F164" s="35" t="s">
        <v>231</v>
      </c>
      <c r="G164" s="58"/>
      <c r="H164" s="29">
        <v>200000</v>
      </c>
      <c r="I164" s="54">
        <v>13169000</v>
      </c>
      <c r="J164" s="49"/>
    </row>
    <row r="165" spans="2:10" customFormat="1" hidden="1" x14ac:dyDescent="0.2">
      <c r="B165" s="48"/>
      <c r="C165" s="38">
        <v>43381</v>
      </c>
      <c r="D165" s="30" t="s">
        <v>287</v>
      </c>
      <c r="E165" s="31" t="s">
        <v>276</v>
      </c>
      <c r="F165" s="35" t="s">
        <v>231</v>
      </c>
      <c r="G165" s="58"/>
      <c r="H165" s="29">
        <v>33000</v>
      </c>
      <c r="I165" s="54">
        <v>13136000</v>
      </c>
      <c r="J165" s="49"/>
    </row>
    <row r="166" spans="2:10" customFormat="1" hidden="1" x14ac:dyDescent="0.2">
      <c r="B166" s="48"/>
      <c r="C166" s="34">
        <v>43381</v>
      </c>
      <c r="D166" s="30" t="s">
        <v>288</v>
      </c>
      <c r="E166" s="31" t="s">
        <v>277</v>
      </c>
      <c r="F166" s="35" t="s">
        <v>208</v>
      </c>
      <c r="G166" s="58"/>
      <c r="H166" s="29">
        <v>4696000</v>
      </c>
      <c r="I166" s="54">
        <v>8440000</v>
      </c>
      <c r="J166" s="49"/>
    </row>
    <row r="167" spans="2:10" customFormat="1" hidden="1" x14ac:dyDescent="0.2">
      <c r="B167" s="48"/>
      <c r="C167" s="34">
        <v>43381</v>
      </c>
      <c r="D167" s="30" t="s">
        <v>289</v>
      </c>
      <c r="E167" s="31" t="s">
        <v>278</v>
      </c>
      <c r="F167" s="35" t="s">
        <v>38</v>
      </c>
      <c r="G167" s="58"/>
      <c r="H167" s="29">
        <v>320000</v>
      </c>
      <c r="I167" s="54">
        <v>8120000</v>
      </c>
      <c r="J167" s="49"/>
    </row>
    <row r="168" spans="2:10" customFormat="1" hidden="1" x14ac:dyDescent="0.2">
      <c r="B168" s="48"/>
      <c r="C168" s="34">
        <v>43381</v>
      </c>
      <c r="D168" s="30" t="s">
        <v>290</v>
      </c>
      <c r="E168" s="31" t="s">
        <v>279</v>
      </c>
      <c r="F168" s="35" t="s">
        <v>178</v>
      </c>
      <c r="G168" s="58"/>
      <c r="H168" s="29">
        <v>602894</v>
      </c>
      <c r="I168" s="54">
        <v>7517106</v>
      </c>
      <c r="J168" s="49"/>
    </row>
    <row r="169" spans="2:10" customFormat="1" hidden="1" x14ac:dyDescent="0.2">
      <c r="B169" s="48"/>
      <c r="C169" s="34">
        <v>43381</v>
      </c>
      <c r="D169" s="30" t="s">
        <v>260</v>
      </c>
      <c r="E169" s="31" t="s">
        <v>280</v>
      </c>
      <c r="F169" s="35" t="s">
        <v>178</v>
      </c>
      <c r="G169" s="58"/>
      <c r="H169" s="29">
        <v>1286198</v>
      </c>
      <c r="I169" s="54">
        <v>6230908</v>
      </c>
      <c r="J169" s="49"/>
    </row>
    <row r="170" spans="2:10" customFormat="1" hidden="1" x14ac:dyDescent="0.2">
      <c r="B170" s="48"/>
      <c r="C170" s="34">
        <v>43381</v>
      </c>
      <c r="D170" s="30" t="s">
        <v>292</v>
      </c>
      <c r="E170" s="31" t="s">
        <v>281</v>
      </c>
      <c r="F170" s="35" t="s">
        <v>291</v>
      </c>
      <c r="G170" s="58"/>
      <c r="H170" s="29">
        <v>1231520</v>
      </c>
      <c r="I170" s="54">
        <v>4999388</v>
      </c>
      <c r="J170" s="49"/>
    </row>
    <row r="171" spans="2:10" customFormat="1" hidden="1" x14ac:dyDescent="0.2">
      <c r="B171" s="48"/>
      <c r="C171" s="34">
        <v>43382</v>
      </c>
      <c r="D171" s="30" t="s">
        <v>294</v>
      </c>
      <c r="E171" s="31" t="s">
        <v>293</v>
      </c>
      <c r="F171" s="35" t="s">
        <v>38</v>
      </c>
      <c r="G171" s="58"/>
      <c r="H171" s="29">
        <v>4100000</v>
      </c>
      <c r="I171" s="54">
        <v>899388</v>
      </c>
      <c r="J171" s="49"/>
    </row>
    <row r="172" spans="2:10" customFormat="1" hidden="1" x14ac:dyDescent="0.2">
      <c r="B172" s="48"/>
      <c r="C172" s="60">
        <v>43388</v>
      </c>
      <c r="D172" s="56" t="s">
        <v>42</v>
      </c>
      <c r="E172" s="56"/>
      <c r="F172" s="57"/>
      <c r="G172" s="58">
        <v>14680612</v>
      </c>
      <c r="H172" s="58"/>
      <c r="I172" s="54">
        <v>15580000</v>
      </c>
      <c r="J172" s="49"/>
    </row>
    <row r="173" spans="2:10" customFormat="1" hidden="1" x14ac:dyDescent="0.2">
      <c r="B173" s="48"/>
      <c r="C173" s="34">
        <v>43382</v>
      </c>
      <c r="D173" s="30" t="s">
        <v>297</v>
      </c>
      <c r="E173" s="31" t="s">
        <v>296</v>
      </c>
      <c r="F173" s="35" t="s">
        <v>89</v>
      </c>
      <c r="G173" s="58"/>
      <c r="H173" s="29">
        <v>175000</v>
      </c>
      <c r="I173" s="54">
        <v>15405000</v>
      </c>
      <c r="J173" s="49"/>
    </row>
    <row r="174" spans="2:10" customFormat="1" hidden="1" x14ac:dyDescent="0.2">
      <c r="B174" s="48"/>
      <c r="C174" s="34">
        <v>43382</v>
      </c>
      <c r="D174" s="30" t="s">
        <v>299</v>
      </c>
      <c r="E174" s="31" t="s">
        <v>298</v>
      </c>
      <c r="F174" s="35" t="s">
        <v>41</v>
      </c>
      <c r="G174" s="58"/>
      <c r="H174" s="29">
        <v>1505054</v>
      </c>
      <c r="I174" s="54">
        <v>13899946</v>
      </c>
      <c r="J174" s="49"/>
    </row>
    <row r="175" spans="2:10" customFormat="1" hidden="1" x14ac:dyDescent="0.2">
      <c r="B175" s="48"/>
      <c r="C175" s="38">
        <v>43388</v>
      </c>
      <c r="D175" s="30" t="s">
        <v>302</v>
      </c>
      <c r="E175" s="31" t="s">
        <v>300</v>
      </c>
      <c r="F175" s="35" t="s">
        <v>301</v>
      </c>
      <c r="G175" s="58"/>
      <c r="H175" s="29">
        <v>1078904</v>
      </c>
      <c r="I175" s="54">
        <v>12821042</v>
      </c>
      <c r="J175" s="49"/>
    </row>
    <row r="176" spans="2:10" customFormat="1" hidden="1" x14ac:dyDescent="0.2">
      <c r="B176" s="48"/>
      <c r="C176" s="34">
        <v>43388</v>
      </c>
      <c r="D176" s="30" t="s">
        <v>304</v>
      </c>
      <c r="E176" s="31" t="s">
        <v>303</v>
      </c>
      <c r="F176" s="35" t="s">
        <v>87</v>
      </c>
      <c r="G176" s="58"/>
      <c r="H176" s="29">
        <v>1650000</v>
      </c>
      <c r="I176" s="54">
        <v>11171042</v>
      </c>
      <c r="J176" s="49"/>
    </row>
    <row r="177" spans="2:10" customFormat="1" hidden="1" x14ac:dyDescent="0.2">
      <c r="B177" s="48"/>
      <c r="C177" s="34">
        <v>43388</v>
      </c>
      <c r="D177" s="30" t="s">
        <v>154</v>
      </c>
      <c r="E177" s="31" t="s">
        <v>305</v>
      </c>
      <c r="F177" s="35" t="s">
        <v>306</v>
      </c>
      <c r="G177" s="58"/>
      <c r="H177" s="29">
        <v>2010668</v>
      </c>
      <c r="I177" s="54">
        <v>9160374</v>
      </c>
      <c r="J177" s="49"/>
    </row>
    <row r="178" spans="2:10" customFormat="1" hidden="1" x14ac:dyDescent="0.2">
      <c r="B178" s="48"/>
      <c r="C178" s="38">
        <v>43388</v>
      </c>
      <c r="D178" s="30" t="s">
        <v>309</v>
      </c>
      <c r="E178" s="31" t="s">
        <v>307</v>
      </c>
      <c r="F178" s="35" t="s">
        <v>34</v>
      </c>
      <c r="G178" s="58">
        <v>65000</v>
      </c>
      <c r="H178" s="29"/>
      <c r="I178" s="54">
        <v>9225374</v>
      </c>
      <c r="J178" s="49"/>
    </row>
    <row r="179" spans="2:10" customFormat="1" hidden="1" x14ac:dyDescent="0.2">
      <c r="B179" s="48"/>
      <c r="C179" s="38">
        <v>43388</v>
      </c>
      <c r="D179" s="14" t="s">
        <v>260</v>
      </c>
      <c r="E179" s="56" t="s">
        <v>314</v>
      </c>
      <c r="F179" s="21" t="s">
        <v>308</v>
      </c>
      <c r="G179" s="58"/>
      <c r="H179" s="21">
        <v>1000000</v>
      </c>
      <c r="I179" s="54">
        <v>8225374</v>
      </c>
      <c r="J179" s="49"/>
    </row>
    <row r="180" spans="2:10" customFormat="1" hidden="1" x14ac:dyDescent="0.2">
      <c r="B180" s="48"/>
      <c r="C180" s="38">
        <v>43388</v>
      </c>
      <c r="D180" s="14" t="s">
        <v>310</v>
      </c>
      <c r="E180" s="56" t="s">
        <v>315</v>
      </c>
      <c r="F180" s="21" t="s">
        <v>36</v>
      </c>
      <c r="G180" s="58"/>
      <c r="H180" s="21">
        <v>1000000</v>
      </c>
      <c r="I180" s="54">
        <v>7225374</v>
      </c>
      <c r="J180" s="49"/>
    </row>
    <row r="181" spans="2:10" customFormat="1" hidden="1" x14ac:dyDescent="0.2">
      <c r="B181" s="48"/>
      <c r="C181" s="38">
        <v>43388</v>
      </c>
      <c r="D181" s="14" t="s">
        <v>311</v>
      </c>
      <c r="E181" s="56" t="s">
        <v>316</v>
      </c>
      <c r="F181" s="21" t="s">
        <v>89</v>
      </c>
      <c r="G181" s="58"/>
      <c r="H181" s="21">
        <v>750000</v>
      </c>
      <c r="I181" s="54">
        <v>6475374</v>
      </c>
      <c r="J181" s="49"/>
    </row>
    <row r="182" spans="2:10" customFormat="1" hidden="1" x14ac:dyDescent="0.2">
      <c r="B182" s="48"/>
      <c r="C182" s="38">
        <v>43388</v>
      </c>
      <c r="D182" s="14" t="s">
        <v>311</v>
      </c>
      <c r="E182" s="56" t="s">
        <v>317</v>
      </c>
      <c r="F182" s="21" t="s">
        <v>70</v>
      </c>
      <c r="G182" s="58"/>
      <c r="H182" s="21">
        <v>2500000</v>
      </c>
      <c r="I182" s="54">
        <v>3975374</v>
      </c>
      <c r="J182" s="49"/>
    </row>
    <row r="183" spans="2:10" customFormat="1" hidden="1" x14ac:dyDescent="0.2">
      <c r="B183" s="48"/>
      <c r="C183" s="38">
        <v>43388</v>
      </c>
      <c r="D183" s="14" t="s">
        <v>312</v>
      </c>
      <c r="E183" s="56" t="s">
        <v>318</v>
      </c>
      <c r="F183" s="21" t="s">
        <v>55</v>
      </c>
      <c r="G183" s="58"/>
      <c r="H183" s="21">
        <v>605000</v>
      </c>
      <c r="I183" s="54">
        <v>3370374</v>
      </c>
      <c r="J183" s="49"/>
    </row>
    <row r="184" spans="2:10" customFormat="1" hidden="1" x14ac:dyDescent="0.2">
      <c r="B184" s="48"/>
      <c r="C184" s="38">
        <v>43388</v>
      </c>
      <c r="D184" s="14" t="s">
        <v>313</v>
      </c>
      <c r="E184" s="56" t="s">
        <v>319</v>
      </c>
      <c r="F184" s="21" t="s">
        <v>34</v>
      </c>
      <c r="G184" s="58"/>
      <c r="H184" s="21">
        <v>1880000</v>
      </c>
      <c r="I184" s="54">
        <v>1490374</v>
      </c>
      <c r="J184" s="49"/>
    </row>
    <row r="185" spans="2:10" customFormat="1" hidden="1" x14ac:dyDescent="0.2">
      <c r="B185" s="48"/>
      <c r="C185" s="60">
        <v>43388</v>
      </c>
      <c r="D185" s="56" t="s">
        <v>154</v>
      </c>
      <c r="E185" s="56" t="s">
        <v>320</v>
      </c>
      <c r="F185" s="57" t="s">
        <v>205</v>
      </c>
      <c r="G185" s="58"/>
      <c r="H185" s="58">
        <v>1043500</v>
      </c>
      <c r="I185" s="54">
        <v>446874</v>
      </c>
      <c r="J185" s="49"/>
    </row>
    <row r="186" spans="2:10" customFormat="1" hidden="1" x14ac:dyDescent="0.2">
      <c r="B186" s="48"/>
      <c r="C186" s="60">
        <v>43391</v>
      </c>
      <c r="D186" s="56" t="s">
        <v>42</v>
      </c>
      <c r="E186" s="56"/>
      <c r="F186" s="57"/>
      <c r="G186" s="58">
        <v>9318126</v>
      </c>
      <c r="H186" s="58"/>
      <c r="I186" s="54">
        <v>9765000</v>
      </c>
      <c r="J186" s="49"/>
    </row>
    <row r="187" spans="2:10" customFormat="1" hidden="1" x14ac:dyDescent="0.2">
      <c r="B187" s="48"/>
      <c r="C187" s="34">
        <v>43391</v>
      </c>
      <c r="D187" s="30" t="s">
        <v>323</v>
      </c>
      <c r="E187" s="31" t="s">
        <v>321</v>
      </c>
      <c r="F187" s="35" t="s">
        <v>322</v>
      </c>
      <c r="G187" s="58"/>
      <c r="H187" s="29">
        <v>573000</v>
      </c>
      <c r="I187" s="54">
        <v>9192000</v>
      </c>
      <c r="J187" s="49"/>
    </row>
    <row r="188" spans="2:10" customFormat="1" hidden="1" x14ac:dyDescent="0.2">
      <c r="B188" s="48"/>
      <c r="C188" s="34">
        <v>43391</v>
      </c>
      <c r="D188" s="30" t="s">
        <v>325</v>
      </c>
      <c r="E188" s="31" t="s">
        <v>324</v>
      </c>
      <c r="F188" s="35" t="s">
        <v>41</v>
      </c>
      <c r="G188" s="58"/>
      <c r="H188" s="29">
        <v>691800</v>
      </c>
      <c r="I188" s="54">
        <v>8500200</v>
      </c>
      <c r="J188" s="49"/>
    </row>
    <row r="189" spans="2:10" customFormat="1" hidden="1" x14ac:dyDescent="0.2">
      <c r="B189" s="48"/>
      <c r="C189" s="38">
        <v>43393</v>
      </c>
      <c r="D189" s="30" t="s">
        <v>328</v>
      </c>
      <c r="E189" s="31" t="s">
        <v>326</v>
      </c>
      <c r="F189" s="35" t="s">
        <v>327</v>
      </c>
      <c r="G189" s="58"/>
      <c r="H189" s="29">
        <v>650000</v>
      </c>
      <c r="I189" s="54">
        <v>7850200</v>
      </c>
      <c r="J189" s="49"/>
    </row>
    <row r="190" spans="2:10" customFormat="1" hidden="1" x14ac:dyDescent="0.2">
      <c r="B190" s="48"/>
      <c r="C190" s="34">
        <v>43396</v>
      </c>
      <c r="D190" s="30" t="s">
        <v>331</v>
      </c>
      <c r="E190" s="31" t="s">
        <v>329</v>
      </c>
      <c r="F190" s="35" t="s">
        <v>330</v>
      </c>
      <c r="G190" s="58"/>
      <c r="H190" s="29">
        <v>678573</v>
      </c>
      <c r="I190" s="54">
        <v>7171627</v>
      </c>
      <c r="J190" s="49"/>
    </row>
    <row r="191" spans="2:10" customFormat="1" hidden="1" x14ac:dyDescent="0.2">
      <c r="B191" s="48"/>
      <c r="C191" s="34">
        <v>43396</v>
      </c>
      <c r="D191" s="30" t="s">
        <v>334</v>
      </c>
      <c r="E191" s="31" t="s">
        <v>332</v>
      </c>
      <c r="F191" s="35" t="s">
        <v>333</v>
      </c>
      <c r="G191" s="58"/>
      <c r="H191" s="29">
        <v>545298</v>
      </c>
      <c r="I191" s="54">
        <v>6626329</v>
      </c>
      <c r="J191" s="49"/>
    </row>
    <row r="192" spans="2:10" customFormat="1" hidden="1" x14ac:dyDescent="0.2">
      <c r="B192" s="48"/>
      <c r="C192" s="38">
        <v>43397</v>
      </c>
      <c r="D192" s="30" t="s">
        <v>340</v>
      </c>
      <c r="E192" s="31" t="s">
        <v>335</v>
      </c>
      <c r="F192" s="35" t="s">
        <v>38</v>
      </c>
      <c r="G192" s="58"/>
      <c r="H192" s="29">
        <v>256000</v>
      </c>
      <c r="I192" s="54">
        <v>6370329</v>
      </c>
      <c r="J192" s="49"/>
    </row>
    <row r="193" spans="2:10" customFormat="1" hidden="1" x14ac:dyDescent="0.2">
      <c r="B193" s="48"/>
      <c r="C193" s="34">
        <v>43397</v>
      </c>
      <c r="D193" s="30" t="s">
        <v>341</v>
      </c>
      <c r="E193" s="31" t="s">
        <v>336</v>
      </c>
      <c r="F193" s="35" t="s">
        <v>89</v>
      </c>
      <c r="G193" s="58">
        <v>550000</v>
      </c>
      <c r="H193" s="29"/>
      <c r="I193" s="54">
        <v>6920329</v>
      </c>
      <c r="J193" s="49"/>
    </row>
    <row r="194" spans="2:10" customFormat="1" hidden="1" x14ac:dyDescent="0.2">
      <c r="B194" s="48"/>
      <c r="C194" s="34">
        <v>43397</v>
      </c>
      <c r="D194" s="30" t="s">
        <v>342</v>
      </c>
      <c r="E194" s="31" t="s">
        <v>337</v>
      </c>
      <c r="F194" s="35" t="s">
        <v>38</v>
      </c>
      <c r="G194" s="58"/>
      <c r="H194" s="29">
        <v>571500</v>
      </c>
      <c r="I194" s="54">
        <v>6348829</v>
      </c>
      <c r="J194" s="49"/>
    </row>
    <row r="195" spans="2:10" customFormat="1" hidden="1" x14ac:dyDescent="0.2">
      <c r="B195" s="48"/>
      <c r="C195" s="34">
        <v>43397</v>
      </c>
      <c r="D195" s="30" t="s">
        <v>328</v>
      </c>
      <c r="E195" s="31" t="s">
        <v>338</v>
      </c>
      <c r="F195" s="35" t="s">
        <v>343</v>
      </c>
      <c r="G195" s="58"/>
      <c r="H195" s="29">
        <v>450282</v>
      </c>
      <c r="I195" s="54">
        <v>5898547</v>
      </c>
      <c r="J195" s="49"/>
    </row>
    <row r="196" spans="2:10" customFormat="1" hidden="1" x14ac:dyDescent="0.2">
      <c r="B196" s="48"/>
      <c r="C196" s="34">
        <v>43397</v>
      </c>
      <c r="D196" s="30" t="s">
        <v>345</v>
      </c>
      <c r="E196" s="31" t="s">
        <v>339</v>
      </c>
      <c r="F196" s="35" t="s">
        <v>344</v>
      </c>
      <c r="G196" s="58"/>
      <c r="H196" s="29">
        <v>1500000</v>
      </c>
      <c r="I196" s="54">
        <v>4398547</v>
      </c>
      <c r="J196" s="49"/>
    </row>
    <row r="197" spans="2:10" customFormat="1" hidden="1" x14ac:dyDescent="0.2">
      <c r="B197" s="48"/>
      <c r="C197" s="34">
        <v>43397</v>
      </c>
      <c r="D197" s="30" t="s">
        <v>350</v>
      </c>
      <c r="E197" s="76" t="s">
        <v>346</v>
      </c>
      <c r="F197" s="46" t="s">
        <v>36</v>
      </c>
      <c r="G197" s="58">
        <v>232500</v>
      </c>
      <c r="H197" s="62"/>
      <c r="I197" s="54">
        <v>4631047</v>
      </c>
      <c r="J197" s="49"/>
    </row>
    <row r="198" spans="2:10" customFormat="1" hidden="1" x14ac:dyDescent="0.2">
      <c r="B198" s="48"/>
      <c r="C198" s="34">
        <v>43397</v>
      </c>
      <c r="D198" s="30" t="s">
        <v>351</v>
      </c>
      <c r="E198" s="76" t="s">
        <v>347</v>
      </c>
      <c r="F198" s="46" t="s">
        <v>34</v>
      </c>
      <c r="G198" s="58">
        <v>161500</v>
      </c>
      <c r="H198" s="62"/>
      <c r="I198" s="54">
        <v>4792547</v>
      </c>
      <c r="J198" s="49"/>
    </row>
    <row r="199" spans="2:10" customFormat="1" hidden="1" x14ac:dyDescent="0.2">
      <c r="B199" s="48"/>
      <c r="C199" s="34">
        <v>43397</v>
      </c>
      <c r="D199" s="30" t="s">
        <v>352</v>
      </c>
      <c r="E199" s="76" t="s">
        <v>349</v>
      </c>
      <c r="F199" s="47" t="s">
        <v>144</v>
      </c>
      <c r="G199" s="58">
        <v>349000</v>
      </c>
      <c r="H199" s="21"/>
      <c r="I199" s="54">
        <v>5141547</v>
      </c>
      <c r="J199" s="49"/>
    </row>
    <row r="200" spans="2:10" customFormat="1" hidden="1" x14ac:dyDescent="0.2">
      <c r="B200" s="48"/>
      <c r="C200" s="34">
        <v>43397</v>
      </c>
      <c r="D200" s="30" t="s">
        <v>154</v>
      </c>
      <c r="E200" s="77" t="s">
        <v>348</v>
      </c>
      <c r="F200" s="78" t="s">
        <v>109</v>
      </c>
      <c r="G200" s="61"/>
      <c r="H200" s="66">
        <v>4211300</v>
      </c>
      <c r="I200" s="54">
        <v>930247</v>
      </c>
      <c r="J200" s="79"/>
    </row>
    <row r="201" spans="2:10" customFormat="1" hidden="1" x14ac:dyDescent="0.2">
      <c r="B201" s="48"/>
      <c r="C201" s="44">
        <v>43398</v>
      </c>
      <c r="D201" s="45" t="s">
        <v>42</v>
      </c>
      <c r="E201" s="22"/>
      <c r="F201" s="46"/>
      <c r="G201" s="21">
        <v>16569753</v>
      </c>
      <c r="H201" s="62"/>
      <c r="I201" s="54">
        <v>17500000</v>
      </c>
      <c r="J201" s="49"/>
    </row>
    <row r="202" spans="2:10" customFormat="1" hidden="1" x14ac:dyDescent="0.2">
      <c r="B202" s="48"/>
      <c r="C202" s="34">
        <v>43398</v>
      </c>
      <c r="D202" s="30" t="s">
        <v>355</v>
      </c>
      <c r="E202" s="31" t="s">
        <v>353</v>
      </c>
      <c r="F202" s="35" t="s">
        <v>354</v>
      </c>
      <c r="G202" s="21"/>
      <c r="H202" s="29">
        <v>380000</v>
      </c>
      <c r="I202" s="54">
        <v>17120000</v>
      </c>
      <c r="J202" s="49"/>
    </row>
    <row r="203" spans="2:10" customFormat="1" hidden="1" x14ac:dyDescent="0.2">
      <c r="B203" s="48"/>
      <c r="C203" s="34">
        <v>43398</v>
      </c>
      <c r="D203" s="30" t="s">
        <v>355</v>
      </c>
      <c r="E203" s="31" t="s">
        <v>356</v>
      </c>
      <c r="F203" s="35" t="s">
        <v>357</v>
      </c>
      <c r="G203" s="21"/>
      <c r="H203" s="29">
        <v>388000</v>
      </c>
      <c r="I203" s="54">
        <v>16732000</v>
      </c>
      <c r="J203" s="49"/>
    </row>
    <row r="204" spans="2:10" customFormat="1" hidden="1" x14ac:dyDescent="0.2">
      <c r="B204" s="48"/>
      <c r="C204" s="38">
        <v>43399</v>
      </c>
      <c r="D204" s="30" t="s">
        <v>360</v>
      </c>
      <c r="E204" s="31" t="s">
        <v>358</v>
      </c>
      <c r="F204" s="35" t="s">
        <v>359</v>
      </c>
      <c r="G204" s="21"/>
      <c r="H204" s="29">
        <v>1572150</v>
      </c>
      <c r="I204" s="54">
        <v>15159850</v>
      </c>
      <c r="J204" s="49"/>
    </row>
    <row r="205" spans="2:10" customFormat="1" hidden="1" x14ac:dyDescent="0.2">
      <c r="B205" s="48"/>
      <c r="C205" s="34">
        <v>43402</v>
      </c>
      <c r="D205" s="30" t="s">
        <v>363</v>
      </c>
      <c r="E205" s="31" t="s">
        <v>361</v>
      </c>
      <c r="F205" s="35" t="s">
        <v>362</v>
      </c>
      <c r="G205" s="21"/>
      <c r="H205" s="29">
        <v>1201425</v>
      </c>
      <c r="I205" s="54">
        <v>13958425</v>
      </c>
      <c r="J205" s="49"/>
    </row>
    <row r="206" spans="2:10" customFormat="1" hidden="1" x14ac:dyDescent="0.2">
      <c r="B206" s="48"/>
      <c r="C206" s="34">
        <v>43403</v>
      </c>
      <c r="D206" s="30" t="s">
        <v>366</v>
      </c>
      <c r="E206" s="31" t="s">
        <v>364</v>
      </c>
      <c r="F206" s="35" t="s">
        <v>365</v>
      </c>
      <c r="G206" s="21"/>
      <c r="H206" s="29">
        <v>3860000</v>
      </c>
      <c r="I206" s="54">
        <v>10098425</v>
      </c>
      <c r="J206" s="49"/>
    </row>
    <row r="207" spans="2:10" customFormat="1" hidden="1" x14ac:dyDescent="0.2">
      <c r="B207" s="48"/>
      <c r="C207" s="38">
        <v>43403</v>
      </c>
      <c r="D207" s="30" t="s">
        <v>368</v>
      </c>
      <c r="E207" s="31" t="s">
        <v>367</v>
      </c>
      <c r="F207" s="35" t="s">
        <v>38</v>
      </c>
      <c r="G207" s="21"/>
      <c r="H207" s="29">
        <v>626400</v>
      </c>
      <c r="I207" s="54">
        <v>9472025</v>
      </c>
      <c r="J207" s="49"/>
    </row>
    <row r="208" spans="2:10" customFormat="1" hidden="1" x14ac:dyDescent="0.2">
      <c r="B208" s="48"/>
      <c r="C208" s="34">
        <v>43403</v>
      </c>
      <c r="D208" s="30" t="s">
        <v>60</v>
      </c>
      <c r="E208" s="31" t="s">
        <v>369</v>
      </c>
      <c r="F208" s="35" t="s">
        <v>370</v>
      </c>
      <c r="G208" s="21"/>
      <c r="H208" s="29">
        <v>1252668</v>
      </c>
      <c r="I208" s="54">
        <v>8219357</v>
      </c>
      <c r="J208" s="49"/>
    </row>
    <row r="209" spans="2:10" customFormat="1" hidden="1" x14ac:dyDescent="0.2">
      <c r="B209" s="48"/>
      <c r="C209" s="34">
        <v>43403</v>
      </c>
      <c r="D209" s="30" t="s">
        <v>60</v>
      </c>
      <c r="E209" s="31" t="s">
        <v>371</v>
      </c>
      <c r="F209" s="35" t="s">
        <v>263</v>
      </c>
      <c r="G209" s="21"/>
      <c r="H209" s="29">
        <v>773892</v>
      </c>
      <c r="I209" s="54">
        <v>7445465</v>
      </c>
      <c r="J209" s="49"/>
    </row>
    <row r="210" spans="2:10" customFormat="1" hidden="1" x14ac:dyDescent="0.2">
      <c r="B210" s="48"/>
      <c r="C210" s="34">
        <v>43403</v>
      </c>
      <c r="D210" s="30" t="s">
        <v>373</v>
      </c>
      <c r="E210" s="31" t="s">
        <v>372</v>
      </c>
      <c r="F210" s="35" t="s">
        <v>38</v>
      </c>
      <c r="G210" s="21"/>
      <c r="H210" s="29">
        <v>3682891</v>
      </c>
      <c r="I210" s="54">
        <v>3762574</v>
      </c>
      <c r="J210" s="49"/>
    </row>
    <row r="211" spans="2:10" customFormat="1" hidden="1" x14ac:dyDescent="0.2">
      <c r="B211" s="48"/>
      <c r="C211" s="34">
        <v>43403</v>
      </c>
      <c r="D211" s="30" t="s">
        <v>375</v>
      </c>
      <c r="E211" s="31" t="s">
        <v>374</v>
      </c>
      <c r="F211" s="35" t="s">
        <v>370</v>
      </c>
      <c r="G211" s="21"/>
      <c r="H211" s="29">
        <v>3300000</v>
      </c>
      <c r="I211" s="54">
        <v>462574</v>
      </c>
      <c r="J211" s="49"/>
    </row>
    <row r="212" spans="2:10" customFormat="1" hidden="1" x14ac:dyDescent="0.2">
      <c r="B212" s="48"/>
      <c r="C212" s="41">
        <v>43404</v>
      </c>
      <c r="D212" s="45" t="s">
        <v>42</v>
      </c>
      <c r="E212" s="22"/>
      <c r="F212" s="46"/>
      <c r="G212" s="21">
        <v>17037426</v>
      </c>
      <c r="H212" s="62"/>
      <c r="I212" s="54">
        <v>17500000</v>
      </c>
      <c r="J212" s="49"/>
    </row>
    <row r="213" spans="2:10" customFormat="1" hidden="1" x14ac:dyDescent="0.2">
      <c r="B213" s="48"/>
      <c r="C213" s="19">
        <v>43404</v>
      </c>
      <c r="D213" s="14" t="s">
        <v>376</v>
      </c>
      <c r="E213" s="22" t="s">
        <v>391</v>
      </c>
      <c r="F213" s="46" t="s">
        <v>263</v>
      </c>
      <c r="G213" s="21"/>
      <c r="H213" s="21">
        <v>2100000</v>
      </c>
      <c r="I213" s="54">
        <v>15400000</v>
      </c>
      <c r="J213" s="49"/>
    </row>
    <row r="214" spans="2:10" customFormat="1" hidden="1" x14ac:dyDescent="0.2">
      <c r="B214" s="48"/>
      <c r="C214" s="19">
        <v>43404</v>
      </c>
      <c r="D214" s="14" t="s">
        <v>377</v>
      </c>
      <c r="E214" s="22" t="s">
        <v>392</v>
      </c>
      <c r="F214" s="46" t="s">
        <v>263</v>
      </c>
      <c r="G214" s="21"/>
      <c r="H214" s="21">
        <v>1550000</v>
      </c>
      <c r="I214" s="54">
        <v>13850000</v>
      </c>
      <c r="J214" s="49"/>
    </row>
    <row r="215" spans="2:10" customFormat="1" hidden="1" x14ac:dyDescent="0.2">
      <c r="B215" s="48"/>
      <c r="C215" s="34">
        <v>43403</v>
      </c>
      <c r="D215" s="30" t="s">
        <v>382</v>
      </c>
      <c r="E215" s="31" t="s">
        <v>381</v>
      </c>
      <c r="F215" s="35" t="s">
        <v>91</v>
      </c>
      <c r="G215" s="21"/>
      <c r="H215" s="29">
        <v>1900000</v>
      </c>
      <c r="I215" s="54">
        <v>11950000</v>
      </c>
      <c r="J215" s="49"/>
    </row>
    <row r="216" spans="2:10" customFormat="1" hidden="1" x14ac:dyDescent="0.2">
      <c r="B216" s="48"/>
      <c r="C216" s="34">
        <v>43405</v>
      </c>
      <c r="D216" s="30" t="s">
        <v>58</v>
      </c>
      <c r="E216" s="31" t="s">
        <v>383</v>
      </c>
      <c r="F216" s="35" t="s">
        <v>57</v>
      </c>
      <c r="G216" s="21"/>
      <c r="H216" s="29">
        <v>150000</v>
      </c>
      <c r="I216" s="54">
        <v>11800000</v>
      </c>
      <c r="J216" s="49"/>
    </row>
    <row r="217" spans="2:10" customFormat="1" hidden="1" x14ac:dyDescent="0.2">
      <c r="B217" s="48"/>
      <c r="C217" s="38">
        <v>43407</v>
      </c>
      <c r="D217" s="30" t="s">
        <v>386</v>
      </c>
      <c r="E217" s="31" t="s">
        <v>384</v>
      </c>
      <c r="F217" s="35" t="s">
        <v>91</v>
      </c>
      <c r="G217" s="21"/>
      <c r="H217" s="29">
        <v>385000</v>
      </c>
      <c r="I217" s="54">
        <v>11415000</v>
      </c>
      <c r="J217" s="49"/>
    </row>
    <row r="218" spans="2:10" customFormat="1" hidden="1" x14ac:dyDescent="0.2">
      <c r="B218" s="48"/>
      <c r="C218" s="38">
        <v>43407</v>
      </c>
      <c r="D218" s="14" t="s">
        <v>378</v>
      </c>
      <c r="E218" s="22" t="s">
        <v>394</v>
      </c>
      <c r="F218" s="21" t="s">
        <v>379</v>
      </c>
      <c r="G218" s="21"/>
      <c r="H218" s="21">
        <v>2805000</v>
      </c>
      <c r="I218" s="54">
        <v>8610000</v>
      </c>
      <c r="J218" s="49"/>
    </row>
    <row r="219" spans="2:10" customFormat="1" hidden="1" x14ac:dyDescent="0.2">
      <c r="B219" s="48"/>
      <c r="C219" s="38" t="s">
        <v>393</v>
      </c>
      <c r="D219" s="14" t="s">
        <v>380</v>
      </c>
      <c r="E219" s="22" t="s">
        <v>395</v>
      </c>
      <c r="F219" s="21" t="s">
        <v>89</v>
      </c>
      <c r="G219" s="21"/>
      <c r="H219" s="21">
        <v>2000000</v>
      </c>
      <c r="I219" s="54">
        <v>6610000</v>
      </c>
      <c r="J219" s="49"/>
    </row>
    <row r="220" spans="2:10" customFormat="1" hidden="1" x14ac:dyDescent="0.2">
      <c r="B220" s="48"/>
      <c r="C220" s="44"/>
      <c r="D220" s="30" t="s">
        <v>387</v>
      </c>
      <c r="E220" s="31" t="s">
        <v>385</v>
      </c>
      <c r="F220" s="35" t="s">
        <v>107</v>
      </c>
      <c r="G220" s="21"/>
      <c r="H220" s="29">
        <v>1765837</v>
      </c>
      <c r="I220" s="54">
        <v>4844163</v>
      </c>
      <c r="J220" s="49"/>
    </row>
    <row r="221" spans="2:10" customFormat="1" hidden="1" x14ac:dyDescent="0.2">
      <c r="B221" s="48"/>
      <c r="C221" s="44"/>
      <c r="D221" s="30" t="s">
        <v>390</v>
      </c>
      <c r="E221" s="31" t="s">
        <v>388</v>
      </c>
      <c r="F221" s="35" t="s">
        <v>389</v>
      </c>
      <c r="G221" s="21"/>
      <c r="H221" s="29">
        <v>4500000</v>
      </c>
      <c r="I221" s="54">
        <v>344163</v>
      </c>
      <c r="J221" s="49"/>
    </row>
    <row r="222" spans="2:10" customFormat="1" hidden="1" x14ac:dyDescent="0.2">
      <c r="B222" s="48"/>
      <c r="C222" s="44">
        <v>43417</v>
      </c>
      <c r="D222" s="45" t="s">
        <v>42</v>
      </c>
      <c r="E222" s="22"/>
      <c r="F222" s="46"/>
      <c r="G222" s="21">
        <v>8700837</v>
      </c>
      <c r="H222" s="62"/>
      <c r="I222" s="54">
        <v>9045000</v>
      </c>
      <c r="J222" s="49"/>
    </row>
    <row r="223" spans="2:10" customFormat="1" hidden="1" x14ac:dyDescent="0.2">
      <c r="B223" s="48"/>
      <c r="C223" s="34">
        <v>43417</v>
      </c>
      <c r="D223" s="30" t="s">
        <v>154</v>
      </c>
      <c r="E223" s="31" t="s">
        <v>396</v>
      </c>
      <c r="F223" s="35" t="s">
        <v>109</v>
      </c>
      <c r="G223" s="21"/>
      <c r="H223" s="29">
        <v>3325800</v>
      </c>
      <c r="I223" s="54">
        <v>5719200</v>
      </c>
      <c r="J223" s="49"/>
    </row>
    <row r="224" spans="2:10" customFormat="1" hidden="1" x14ac:dyDescent="0.2">
      <c r="B224" s="48"/>
      <c r="C224" s="34">
        <v>43417</v>
      </c>
      <c r="D224" s="30" t="s">
        <v>401</v>
      </c>
      <c r="E224" s="31" t="s">
        <v>397</v>
      </c>
      <c r="F224" s="35" t="s">
        <v>70</v>
      </c>
      <c r="G224" s="21"/>
      <c r="H224" s="29">
        <v>1619521</v>
      </c>
      <c r="I224" s="54">
        <v>4099679</v>
      </c>
      <c r="J224" s="49"/>
    </row>
    <row r="225" spans="2:12" customFormat="1" hidden="1" x14ac:dyDescent="0.2">
      <c r="B225" s="48"/>
      <c r="C225" s="34">
        <v>43417</v>
      </c>
      <c r="D225" s="30" t="s">
        <v>386</v>
      </c>
      <c r="E225" s="31" t="s">
        <v>398</v>
      </c>
      <c r="F225" s="35" t="s">
        <v>70</v>
      </c>
      <c r="G225" s="21"/>
      <c r="H225" s="29">
        <v>2285161</v>
      </c>
      <c r="I225" s="54">
        <v>1814518</v>
      </c>
      <c r="J225" s="49"/>
      <c r="K225" s="1"/>
      <c r="L225" s="1"/>
    </row>
    <row r="226" spans="2:12" customFormat="1" hidden="1" x14ac:dyDescent="0.2">
      <c r="B226" s="48"/>
      <c r="C226" s="34">
        <v>43417</v>
      </c>
      <c r="D226" s="30" t="s">
        <v>404</v>
      </c>
      <c r="E226" s="31" t="s">
        <v>400</v>
      </c>
      <c r="F226" s="35" t="s">
        <v>89</v>
      </c>
      <c r="G226" s="21">
        <v>930000</v>
      </c>
      <c r="H226" s="29"/>
      <c r="I226" s="54">
        <v>2744518</v>
      </c>
      <c r="J226" s="49"/>
      <c r="K226" s="1"/>
      <c r="L226" s="1"/>
    </row>
    <row r="227" spans="2:12" customFormat="1" hidden="1" x14ac:dyDescent="0.2">
      <c r="B227" s="48"/>
      <c r="C227" s="34">
        <v>43417</v>
      </c>
      <c r="D227" s="30" t="s">
        <v>405</v>
      </c>
      <c r="E227" s="31" t="s">
        <v>399</v>
      </c>
      <c r="F227" s="35" t="s">
        <v>263</v>
      </c>
      <c r="G227" s="21"/>
      <c r="H227" s="85">
        <v>341496</v>
      </c>
      <c r="I227" s="54">
        <v>2403022</v>
      </c>
      <c r="J227" s="49"/>
      <c r="K227" s="1"/>
      <c r="L227" s="1"/>
    </row>
    <row r="228" spans="2:12" customFormat="1" hidden="1" x14ac:dyDescent="0.2">
      <c r="B228" s="80"/>
      <c r="C228" s="38">
        <v>43417</v>
      </c>
      <c r="D228" s="30" t="s">
        <v>402</v>
      </c>
      <c r="E228" s="37" t="s">
        <v>403</v>
      </c>
      <c r="F228" s="35" t="s">
        <v>263</v>
      </c>
      <c r="G228" s="53"/>
      <c r="H228" s="29">
        <v>84890</v>
      </c>
      <c r="I228" s="54">
        <v>2318132</v>
      </c>
      <c r="J228" s="79"/>
      <c r="K228" s="1"/>
      <c r="L228" s="1"/>
    </row>
    <row r="229" spans="2:12" customFormat="1" hidden="1" x14ac:dyDescent="0.2">
      <c r="B229" s="80"/>
      <c r="C229" s="19">
        <v>43417</v>
      </c>
      <c r="D229" s="14" t="s">
        <v>380</v>
      </c>
      <c r="E229" s="73" t="s">
        <v>407</v>
      </c>
      <c r="F229" s="35" t="s">
        <v>263</v>
      </c>
      <c r="G229" s="53"/>
      <c r="H229" s="75">
        <v>500000</v>
      </c>
      <c r="I229" s="54">
        <v>1818132</v>
      </c>
      <c r="J229" s="79"/>
      <c r="K229" s="1"/>
      <c r="L229" s="1"/>
    </row>
    <row r="230" spans="2:12" customFormat="1" hidden="1" x14ac:dyDescent="0.2">
      <c r="B230" s="48"/>
      <c r="C230" s="44">
        <v>43418</v>
      </c>
      <c r="D230" s="45" t="s">
        <v>60</v>
      </c>
      <c r="E230" s="22" t="s">
        <v>406</v>
      </c>
      <c r="F230" s="35" t="s">
        <v>91</v>
      </c>
      <c r="G230" s="82"/>
      <c r="H230" s="62">
        <v>506500</v>
      </c>
      <c r="I230" s="54">
        <v>1311632</v>
      </c>
      <c r="J230" s="49"/>
      <c r="K230" s="1"/>
      <c r="L230" s="1"/>
    </row>
    <row r="231" spans="2:12" customFormat="1" hidden="1" x14ac:dyDescent="0.2">
      <c r="B231" s="48"/>
      <c r="C231" s="44">
        <v>43419</v>
      </c>
      <c r="D231" s="48" t="s">
        <v>42</v>
      </c>
      <c r="E231" s="48"/>
      <c r="F231" s="81"/>
      <c r="G231" s="82">
        <v>12883368</v>
      </c>
      <c r="H231" s="84"/>
      <c r="I231" s="54">
        <v>14195000</v>
      </c>
      <c r="J231" s="49"/>
      <c r="K231" s="1"/>
      <c r="L231" s="1"/>
    </row>
    <row r="232" spans="2:12" customFormat="1" hidden="1" x14ac:dyDescent="0.2">
      <c r="B232" s="48"/>
      <c r="C232" s="34">
        <v>43419</v>
      </c>
      <c r="D232" s="30" t="s">
        <v>409</v>
      </c>
      <c r="E232" s="31" t="s">
        <v>408</v>
      </c>
      <c r="F232" s="35" t="s">
        <v>330</v>
      </c>
      <c r="G232" s="82"/>
      <c r="H232" s="29">
        <v>804152</v>
      </c>
      <c r="I232" s="54">
        <v>13390848</v>
      </c>
      <c r="J232" s="49"/>
      <c r="K232" s="1"/>
      <c r="L232" s="1"/>
    </row>
    <row r="233" spans="2:12" customFormat="1" hidden="1" x14ac:dyDescent="0.2">
      <c r="B233" s="48"/>
      <c r="C233" s="34">
        <v>43419</v>
      </c>
      <c r="D233" s="30" t="s">
        <v>411</v>
      </c>
      <c r="E233" s="31" t="s">
        <v>410</v>
      </c>
      <c r="F233" s="35" t="s">
        <v>38</v>
      </c>
      <c r="G233" s="82"/>
      <c r="H233" s="29">
        <v>3800000</v>
      </c>
      <c r="I233" s="54">
        <v>9590848</v>
      </c>
      <c r="J233" s="49"/>
      <c r="K233" s="1"/>
      <c r="L233" s="1"/>
    </row>
    <row r="234" spans="2:12" customFormat="1" hidden="1" x14ac:dyDescent="0.2">
      <c r="B234" s="48"/>
      <c r="C234" s="34">
        <v>43419</v>
      </c>
      <c r="D234" s="30" t="s">
        <v>415</v>
      </c>
      <c r="E234" s="31" t="s">
        <v>412</v>
      </c>
      <c r="F234" s="35" t="s">
        <v>414</v>
      </c>
      <c r="G234" s="82"/>
      <c r="H234" s="29">
        <v>5853898</v>
      </c>
      <c r="I234" s="54">
        <v>3736950</v>
      </c>
      <c r="J234" s="49"/>
      <c r="K234" s="1"/>
      <c r="L234" s="1"/>
    </row>
    <row r="235" spans="2:12" customFormat="1" hidden="1" x14ac:dyDescent="0.2">
      <c r="B235" s="48"/>
      <c r="C235" s="34">
        <v>43419</v>
      </c>
      <c r="D235" s="30" t="s">
        <v>113</v>
      </c>
      <c r="E235" s="31" t="s">
        <v>413</v>
      </c>
      <c r="F235" s="35" t="s">
        <v>416</v>
      </c>
      <c r="G235" s="82"/>
      <c r="H235" s="29">
        <v>1637300</v>
      </c>
      <c r="I235" s="54">
        <v>2099650</v>
      </c>
      <c r="J235" s="49"/>
      <c r="K235" s="1"/>
      <c r="L235" s="1"/>
    </row>
    <row r="236" spans="2:12" customFormat="1" hidden="1" x14ac:dyDescent="0.2">
      <c r="B236" s="48"/>
      <c r="C236" s="34">
        <v>43419</v>
      </c>
      <c r="D236" s="14" t="s">
        <v>417</v>
      </c>
      <c r="E236" s="48" t="s">
        <v>418</v>
      </c>
      <c r="F236" s="86" t="s">
        <v>89</v>
      </c>
      <c r="G236" s="82"/>
      <c r="H236" s="21">
        <v>2000000</v>
      </c>
      <c r="I236" s="54">
        <v>99650</v>
      </c>
      <c r="J236" s="49"/>
      <c r="K236" s="1"/>
      <c r="L236" s="1"/>
    </row>
    <row r="237" spans="2:12" customFormat="1" hidden="1" x14ac:dyDescent="0.2">
      <c r="B237" s="48"/>
      <c r="C237" s="34">
        <v>43425</v>
      </c>
      <c r="D237" s="48" t="s">
        <v>42</v>
      </c>
      <c r="E237" s="48"/>
      <c r="F237" s="81"/>
      <c r="G237" s="82">
        <v>12095350</v>
      </c>
      <c r="H237" s="84"/>
      <c r="I237" s="54">
        <v>12195000</v>
      </c>
      <c r="J237" s="49"/>
      <c r="K237" s="1"/>
      <c r="L237" s="1"/>
    </row>
    <row r="238" spans="2:12" customFormat="1" hidden="1" x14ac:dyDescent="0.2">
      <c r="B238" s="48"/>
      <c r="C238" s="34">
        <v>43425</v>
      </c>
      <c r="D238" s="30" t="s">
        <v>421</v>
      </c>
      <c r="E238" s="31" t="s">
        <v>419</v>
      </c>
      <c r="F238" s="35" t="s">
        <v>420</v>
      </c>
      <c r="G238" s="82"/>
      <c r="H238" s="29">
        <v>740000</v>
      </c>
      <c r="I238" s="54">
        <v>11455000</v>
      </c>
      <c r="J238" s="49"/>
      <c r="K238" s="1"/>
      <c r="L238" s="1">
        <f>2000000-1358805</f>
        <v>641195</v>
      </c>
    </row>
    <row r="239" spans="2:12" customFormat="1" hidden="1" x14ac:dyDescent="0.2">
      <c r="B239" s="48"/>
      <c r="C239" s="34">
        <v>43425</v>
      </c>
      <c r="D239" s="30" t="s">
        <v>421</v>
      </c>
      <c r="E239" s="31" t="s">
        <v>423</v>
      </c>
      <c r="F239" s="35" t="s">
        <v>420</v>
      </c>
      <c r="G239" s="82"/>
      <c r="H239" s="29">
        <v>891500</v>
      </c>
      <c r="I239" s="54">
        <v>10563500</v>
      </c>
      <c r="J239" s="49"/>
      <c r="K239" s="1"/>
      <c r="L239" s="1"/>
    </row>
    <row r="240" spans="2:12" customFormat="1" hidden="1" x14ac:dyDescent="0.2">
      <c r="B240" s="48"/>
      <c r="C240" s="34">
        <v>43425</v>
      </c>
      <c r="D240" s="30" t="s">
        <v>432</v>
      </c>
      <c r="E240" s="31" t="s">
        <v>424</v>
      </c>
      <c r="F240" s="35" t="s">
        <v>422</v>
      </c>
      <c r="G240" s="82"/>
      <c r="H240" s="29">
        <v>1279674</v>
      </c>
      <c r="I240" s="54">
        <v>9283826</v>
      </c>
      <c r="J240" s="49"/>
      <c r="K240" s="1"/>
      <c r="L240" s="1"/>
    </row>
    <row r="241" spans="2:10" customFormat="1" hidden="1" x14ac:dyDescent="0.2">
      <c r="B241" s="48"/>
      <c r="C241" s="34">
        <v>43425</v>
      </c>
      <c r="D241" s="30" t="s">
        <v>434</v>
      </c>
      <c r="E241" s="31" t="s">
        <v>427</v>
      </c>
      <c r="F241" s="35" t="s">
        <v>263</v>
      </c>
      <c r="G241" s="82"/>
      <c r="H241" s="29">
        <v>81000</v>
      </c>
      <c r="I241" s="54">
        <v>9202826</v>
      </c>
      <c r="J241" s="49"/>
    </row>
    <row r="242" spans="2:10" customFormat="1" hidden="1" x14ac:dyDescent="0.2">
      <c r="B242" s="48"/>
      <c r="C242" s="34">
        <v>43425</v>
      </c>
      <c r="D242" s="30" t="s">
        <v>435</v>
      </c>
      <c r="E242" s="31" t="s">
        <v>436</v>
      </c>
      <c r="F242" s="35" t="s">
        <v>263</v>
      </c>
      <c r="G242" s="82"/>
      <c r="H242" s="29">
        <v>984000</v>
      </c>
      <c r="I242" s="54">
        <v>8218826</v>
      </c>
      <c r="J242" s="49"/>
    </row>
    <row r="243" spans="2:10" customFormat="1" hidden="1" x14ac:dyDescent="0.2">
      <c r="B243" s="48"/>
      <c r="C243" s="34">
        <v>43425</v>
      </c>
      <c r="D243" s="30" t="s">
        <v>60</v>
      </c>
      <c r="E243" s="31" t="s">
        <v>428</v>
      </c>
      <c r="F243" s="35" t="s">
        <v>109</v>
      </c>
      <c r="G243" s="82"/>
      <c r="H243" s="29">
        <v>3572062</v>
      </c>
      <c r="I243" s="54">
        <v>4646764</v>
      </c>
      <c r="J243" s="49"/>
    </row>
    <row r="244" spans="2:10" customFormat="1" hidden="1" x14ac:dyDescent="0.2">
      <c r="B244" s="48"/>
      <c r="C244" s="34">
        <v>43426</v>
      </c>
      <c r="D244" s="30" t="s">
        <v>433</v>
      </c>
      <c r="E244" s="31" t="s">
        <v>429</v>
      </c>
      <c r="F244" s="35" t="s">
        <v>57</v>
      </c>
      <c r="G244" s="82">
        <v>641195</v>
      </c>
      <c r="H244" s="29"/>
      <c r="I244" s="54">
        <v>5287959</v>
      </c>
      <c r="J244" s="49"/>
    </row>
    <row r="245" spans="2:10" customFormat="1" hidden="1" x14ac:dyDescent="0.2">
      <c r="B245" s="48"/>
      <c r="C245" s="34">
        <v>43426</v>
      </c>
      <c r="D245" s="30" t="s">
        <v>431</v>
      </c>
      <c r="E245" s="31" t="s">
        <v>426</v>
      </c>
      <c r="F245" s="35" t="s">
        <v>430</v>
      </c>
      <c r="G245" s="82"/>
      <c r="H245" s="29">
        <v>3206000</v>
      </c>
      <c r="I245" s="54">
        <v>2081959</v>
      </c>
      <c r="J245" s="49"/>
    </row>
    <row r="246" spans="2:10" customFormat="1" hidden="1" x14ac:dyDescent="0.2">
      <c r="B246" s="48"/>
      <c r="C246" s="34">
        <v>43426</v>
      </c>
      <c r="D246" s="30" t="s">
        <v>60</v>
      </c>
      <c r="E246" s="31" t="s">
        <v>425</v>
      </c>
      <c r="F246" s="35" t="s">
        <v>91</v>
      </c>
      <c r="G246" s="82"/>
      <c r="H246" s="29">
        <v>904668</v>
      </c>
      <c r="I246" s="54">
        <v>1177291</v>
      </c>
      <c r="J246" s="49"/>
    </row>
    <row r="247" spans="2:10" customFormat="1" hidden="1" x14ac:dyDescent="0.2">
      <c r="B247" s="48"/>
      <c r="C247" s="83">
        <v>43430</v>
      </c>
      <c r="D247" s="48" t="s">
        <v>42</v>
      </c>
      <c r="E247" s="48"/>
      <c r="F247" s="35"/>
      <c r="G247" s="82">
        <v>15338710</v>
      </c>
      <c r="H247" s="84"/>
      <c r="I247" s="54">
        <v>16516001</v>
      </c>
      <c r="J247" s="49"/>
    </row>
    <row r="248" spans="2:10" customFormat="1" hidden="1" x14ac:dyDescent="0.2">
      <c r="B248" s="48"/>
      <c r="C248" s="83">
        <v>43430</v>
      </c>
      <c r="D248" s="30" t="s">
        <v>438</v>
      </c>
      <c r="E248" s="31" t="s">
        <v>437</v>
      </c>
      <c r="F248" s="35" t="s">
        <v>359</v>
      </c>
      <c r="G248" s="82"/>
      <c r="H248" s="29">
        <v>1572150</v>
      </c>
      <c r="I248" s="54">
        <v>14943851</v>
      </c>
      <c r="J248" s="49"/>
    </row>
    <row r="249" spans="2:10" customFormat="1" hidden="1" x14ac:dyDescent="0.2">
      <c r="B249" s="48"/>
      <c r="C249" s="83">
        <v>43430</v>
      </c>
      <c r="D249" s="30" t="s">
        <v>154</v>
      </c>
      <c r="E249" s="31" t="s">
        <v>439</v>
      </c>
      <c r="F249" s="35" t="s">
        <v>72</v>
      </c>
      <c r="G249" s="82"/>
      <c r="H249" s="29">
        <v>1579000</v>
      </c>
      <c r="I249" s="54">
        <v>13364851</v>
      </c>
      <c r="J249" s="49"/>
    </row>
    <row r="250" spans="2:10" customFormat="1" hidden="1" x14ac:dyDescent="0.2">
      <c r="B250" s="48"/>
      <c r="C250" s="83">
        <v>43432</v>
      </c>
      <c r="D250" s="30" t="s">
        <v>154</v>
      </c>
      <c r="E250" s="31" t="s">
        <v>441</v>
      </c>
      <c r="F250" s="35" t="s">
        <v>72</v>
      </c>
      <c r="G250" s="82"/>
      <c r="H250" s="29">
        <v>5053000</v>
      </c>
      <c r="I250" s="54">
        <v>8311851</v>
      </c>
      <c r="J250" s="49"/>
    </row>
    <row r="251" spans="2:10" customFormat="1" hidden="1" x14ac:dyDescent="0.2">
      <c r="B251" s="48"/>
      <c r="C251" s="83">
        <v>43432</v>
      </c>
      <c r="D251" s="30" t="s">
        <v>154</v>
      </c>
      <c r="E251" s="31" t="s">
        <v>442</v>
      </c>
      <c r="F251" s="35" t="s">
        <v>308</v>
      </c>
      <c r="G251" s="82"/>
      <c r="H251" s="29">
        <v>1174898</v>
      </c>
      <c r="I251" s="54">
        <v>7136953</v>
      </c>
      <c r="J251" s="49"/>
    </row>
    <row r="252" spans="2:10" customFormat="1" hidden="1" x14ac:dyDescent="0.2">
      <c r="B252" s="48"/>
      <c r="C252" s="83">
        <v>43432</v>
      </c>
      <c r="D252" s="30" t="s">
        <v>447</v>
      </c>
      <c r="E252" s="31" t="s">
        <v>443</v>
      </c>
      <c r="F252" s="35" t="s">
        <v>34</v>
      </c>
      <c r="G252" s="82"/>
      <c r="H252" s="29">
        <v>184000</v>
      </c>
      <c r="I252" s="54">
        <v>6952953</v>
      </c>
      <c r="J252" s="49"/>
    </row>
    <row r="253" spans="2:10" customFormat="1" hidden="1" x14ac:dyDescent="0.2">
      <c r="B253" s="48"/>
      <c r="C253" s="83">
        <v>43432</v>
      </c>
      <c r="D253" s="30" t="s">
        <v>154</v>
      </c>
      <c r="E253" s="31" t="s">
        <v>444</v>
      </c>
      <c r="F253" s="35" t="s">
        <v>440</v>
      </c>
      <c r="G253" s="82"/>
      <c r="H253" s="29">
        <v>1811451</v>
      </c>
      <c r="I253" s="54">
        <v>5141502</v>
      </c>
      <c r="J253" s="49"/>
    </row>
    <row r="254" spans="2:10" customFormat="1" hidden="1" x14ac:dyDescent="0.2">
      <c r="B254" s="48"/>
      <c r="C254" s="83">
        <v>43435</v>
      </c>
      <c r="D254" s="30" t="s">
        <v>446</v>
      </c>
      <c r="E254" s="31" t="s">
        <v>445</v>
      </c>
      <c r="F254" s="35" t="s">
        <v>34</v>
      </c>
      <c r="G254" s="82"/>
      <c r="H254" s="29">
        <v>100000</v>
      </c>
      <c r="I254" s="54">
        <v>5041502</v>
      </c>
      <c r="J254" s="49"/>
    </row>
    <row r="255" spans="2:10" customFormat="1" hidden="1" x14ac:dyDescent="0.2">
      <c r="B255" s="48"/>
      <c r="C255" s="83">
        <v>43437</v>
      </c>
      <c r="D255" s="30" t="s">
        <v>154</v>
      </c>
      <c r="E255" s="31" t="s">
        <v>449</v>
      </c>
      <c r="F255" s="35" t="s">
        <v>178</v>
      </c>
      <c r="G255" s="82"/>
      <c r="H255" s="29">
        <v>2358202</v>
      </c>
      <c r="I255" s="54">
        <v>2683300</v>
      </c>
      <c r="J255" s="49"/>
    </row>
    <row r="256" spans="2:10" customFormat="1" hidden="1" x14ac:dyDescent="0.2">
      <c r="B256" s="48"/>
      <c r="C256" s="83">
        <v>43437</v>
      </c>
      <c r="D256" s="30" t="s">
        <v>451</v>
      </c>
      <c r="E256" s="31" t="s">
        <v>450</v>
      </c>
      <c r="F256" s="35" t="s">
        <v>448</v>
      </c>
      <c r="G256" s="82"/>
      <c r="H256" s="29">
        <v>2270000</v>
      </c>
      <c r="I256" s="54">
        <v>413300</v>
      </c>
      <c r="J256" s="49"/>
    </row>
    <row r="257" spans="2:10" customFormat="1" hidden="1" x14ac:dyDescent="0.2">
      <c r="B257" s="48"/>
      <c r="C257" s="83">
        <v>43438</v>
      </c>
      <c r="D257" s="48" t="s">
        <v>42</v>
      </c>
      <c r="E257" s="48"/>
      <c r="F257" s="81"/>
      <c r="G257" s="82">
        <v>17086701</v>
      </c>
      <c r="H257" s="84"/>
      <c r="I257" s="54">
        <v>17500001</v>
      </c>
      <c r="J257" s="49"/>
    </row>
    <row r="258" spans="2:10" customFormat="1" hidden="1" x14ac:dyDescent="0.2">
      <c r="B258" s="48"/>
      <c r="C258" s="83">
        <v>43438</v>
      </c>
      <c r="D258" s="87" t="s">
        <v>469</v>
      </c>
      <c r="E258" s="87" t="s">
        <v>467</v>
      </c>
      <c r="F258" s="88" t="s">
        <v>263</v>
      </c>
      <c r="G258" s="82"/>
      <c r="H258" s="4">
        <v>1010000</v>
      </c>
      <c r="I258" s="54">
        <v>16490001</v>
      </c>
      <c r="J258" s="49"/>
    </row>
    <row r="259" spans="2:10" customFormat="1" hidden="1" x14ac:dyDescent="0.2">
      <c r="B259" s="48"/>
      <c r="C259" s="83">
        <v>43438</v>
      </c>
      <c r="D259" s="30" t="s">
        <v>60</v>
      </c>
      <c r="E259" s="31" t="s">
        <v>452</v>
      </c>
      <c r="F259" s="35" t="s">
        <v>453</v>
      </c>
      <c r="G259" s="82"/>
      <c r="H259" s="29">
        <v>5215800</v>
      </c>
      <c r="I259" s="54">
        <v>11274201</v>
      </c>
      <c r="J259" s="49"/>
    </row>
    <row r="260" spans="2:10" customFormat="1" hidden="1" x14ac:dyDescent="0.2">
      <c r="B260" s="48"/>
      <c r="C260" s="83">
        <v>43438</v>
      </c>
      <c r="D260" s="30" t="s">
        <v>421</v>
      </c>
      <c r="E260" s="31" t="s">
        <v>454</v>
      </c>
      <c r="F260" s="35" t="s">
        <v>455</v>
      </c>
      <c r="G260" s="82"/>
      <c r="H260" s="29">
        <v>4287004</v>
      </c>
      <c r="I260" s="54">
        <v>6987197</v>
      </c>
      <c r="J260" s="49"/>
    </row>
    <row r="261" spans="2:10" customFormat="1" hidden="1" x14ac:dyDescent="0.2">
      <c r="B261" s="48"/>
      <c r="C261" s="83">
        <v>43438</v>
      </c>
      <c r="D261" s="30" t="s">
        <v>456</v>
      </c>
      <c r="E261" s="31" t="s">
        <v>457</v>
      </c>
      <c r="F261" s="35" t="s">
        <v>461</v>
      </c>
      <c r="G261" s="82"/>
      <c r="H261" s="29">
        <v>375000</v>
      </c>
      <c r="I261" s="54">
        <v>6612197</v>
      </c>
      <c r="J261" s="49"/>
    </row>
    <row r="262" spans="2:10" customFormat="1" hidden="1" x14ac:dyDescent="0.2">
      <c r="B262" s="48"/>
      <c r="C262" s="83">
        <v>43438</v>
      </c>
      <c r="D262" s="30" t="s">
        <v>464</v>
      </c>
      <c r="E262" s="31" t="s">
        <v>459</v>
      </c>
      <c r="F262" s="35" t="s">
        <v>462</v>
      </c>
      <c r="G262" s="82"/>
      <c r="H262" s="29">
        <v>1876300</v>
      </c>
      <c r="I262" s="54">
        <v>4735897</v>
      </c>
      <c r="J262" s="49"/>
    </row>
    <row r="263" spans="2:10" customFormat="1" hidden="1" x14ac:dyDescent="0.2">
      <c r="B263" s="48"/>
      <c r="C263" s="83">
        <v>43438</v>
      </c>
      <c r="D263" s="30" t="s">
        <v>154</v>
      </c>
      <c r="E263" s="31" t="s">
        <v>458</v>
      </c>
      <c r="F263" s="35" t="s">
        <v>93</v>
      </c>
      <c r="G263" s="82"/>
      <c r="H263" s="29">
        <v>1220000</v>
      </c>
      <c r="I263" s="54">
        <v>3515897</v>
      </c>
      <c r="J263" s="49"/>
    </row>
    <row r="264" spans="2:10" customFormat="1" hidden="1" x14ac:dyDescent="0.2">
      <c r="B264" s="48"/>
      <c r="C264" s="83">
        <v>43441</v>
      </c>
      <c r="D264" s="30" t="s">
        <v>465</v>
      </c>
      <c r="E264" s="31" t="s">
        <v>460</v>
      </c>
      <c r="F264" s="35" t="s">
        <v>463</v>
      </c>
      <c r="G264" s="82"/>
      <c r="H264" s="29">
        <v>1679637</v>
      </c>
      <c r="I264" s="54">
        <v>1836260</v>
      </c>
      <c r="J264" s="49"/>
    </row>
    <row r="265" spans="2:10" customFormat="1" hidden="1" x14ac:dyDescent="0.2">
      <c r="B265" s="48"/>
      <c r="C265" s="19">
        <v>43441</v>
      </c>
      <c r="D265" s="14" t="s">
        <v>466</v>
      </c>
      <c r="E265" s="31" t="s">
        <v>470</v>
      </c>
      <c r="F265" s="35" t="s">
        <v>468</v>
      </c>
      <c r="G265" s="82"/>
      <c r="H265" s="21">
        <v>1350000</v>
      </c>
      <c r="I265" s="54">
        <v>486260</v>
      </c>
      <c r="J265" s="49"/>
    </row>
    <row r="266" spans="2:10" customFormat="1" hidden="1" x14ac:dyDescent="0.2">
      <c r="B266" s="48"/>
      <c r="C266" s="48"/>
      <c r="D266" s="48" t="s">
        <v>42</v>
      </c>
      <c r="E266" s="48"/>
      <c r="F266" s="81"/>
      <c r="G266" s="82">
        <v>14653741</v>
      </c>
      <c r="H266" s="84"/>
      <c r="I266" s="54">
        <v>15140001</v>
      </c>
      <c r="J266" s="49"/>
    </row>
    <row r="267" spans="2:10" customFormat="1" hidden="1" x14ac:dyDescent="0.2">
      <c r="B267" s="48"/>
      <c r="C267" s="83">
        <v>43445</v>
      </c>
      <c r="D267" s="30" t="s">
        <v>60</v>
      </c>
      <c r="E267" s="31" t="s">
        <v>460</v>
      </c>
      <c r="F267" s="35" t="s">
        <v>178</v>
      </c>
      <c r="G267" s="82"/>
      <c r="H267" s="29">
        <v>1960565</v>
      </c>
      <c r="I267" s="54">
        <v>13179436</v>
      </c>
      <c r="J267" s="49"/>
    </row>
    <row r="268" spans="2:10" customFormat="1" hidden="1" x14ac:dyDescent="0.2">
      <c r="B268" s="48"/>
      <c r="C268" s="83">
        <v>43445</v>
      </c>
      <c r="D268" s="30" t="s">
        <v>66</v>
      </c>
      <c r="E268" s="31" t="s">
        <v>479</v>
      </c>
      <c r="F268" s="35" t="s">
        <v>178</v>
      </c>
      <c r="G268" s="82"/>
      <c r="H268" s="29">
        <v>1447107</v>
      </c>
      <c r="I268" s="54">
        <v>11732329</v>
      </c>
      <c r="J268" s="49"/>
    </row>
    <row r="269" spans="2:10" customFormat="1" hidden="1" x14ac:dyDescent="0.2">
      <c r="B269" s="48"/>
      <c r="C269" s="83">
        <v>43445</v>
      </c>
      <c r="D269" s="30" t="s">
        <v>299</v>
      </c>
      <c r="E269" s="31" t="s">
        <v>480</v>
      </c>
      <c r="F269" s="35" t="s">
        <v>38</v>
      </c>
      <c r="G269" s="82"/>
      <c r="H269" s="29">
        <v>10000</v>
      </c>
      <c r="I269" s="54">
        <v>11722329</v>
      </c>
      <c r="J269" s="49"/>
    </row>
    <row r="270" spans="2:10" customFormat="1" hidden="1" x14ac:dyDescent="0.2">
      <c r="B270" s="48"/>
      <c r="C270" s="83">
        <v>43445</v>
      </c>
      <c r="D270" s="30" t="s">
        <v>471</v>
      </c>
      <c r="E270" s="31" t="s">
        <v>481</v>
      </c>
      <c r="F270" s="35" t="s">
        <v>38</v>
      </c>
      <c r="G270" s="82"/>
      <c r="H270" s="29">
        <v>3800000</v>
      </c>
      <c r="I270" s="54">
        <v>7922329</v>
      </c>
      <c r="J270" s="49"/>
    </row>
    <row r="271" spans="2:10" customFormat="1" hidden="1" x14ac:dyDescent="0.2">
      <c r="B271" s="48"/>
      <c r="C271" s="83">
        <v>43445</v>
      </c>
      <c r="D271" s="30" t="s">
        <v>473</v>
      </c>
      <c r="E271" s="31" t="s">
        <v>482</v>
      </c>
      <c r="F271" s="35" t="s">
        <v>472</v>
      </c>
      <c r="G271" s="82"/>
      <c r="H271" s="29">
        <v>805331</v>
      </c>
      <c r="I271" s="54">
        <v>7116998</v>
      </c>
      <c r="J271" s="49"/>
    </row>
    <row r="272" spans="2:10" customFormat="1" hidden="1" x14ac:dyDescent="0.2">
      <c r="B272" s="48"/>
      <c r="C272" s="83">
        <v>43445</v>
      </c>
      <c r="D272" s="30" t="s">
        <v>474</v>
      </c>
      <c r="E272" s="31" t="s">
        <v>483</v>
      </c>
      <c r="F272" s="35" t="s">
        <v>72</v>
      </c>
      <c r="G272" s="82"/>
      <c r="H272" s="29">
        <v>1148000</v>
      </c>
      <c r="I272" s="54">
        <v>5968998</v>
      </c>
      <c r="J272" s="49"/>
    </row>
    <row r="273" spans="2:10" customFormat="1" hidden="1" x14ac:dyDescent="0.2">
      <c r="B273" s="48"/>
      <c r="C273" s="83">
        <v>43446</v>
      </c>
      <c r="D273" s="30" t="s">
        <v>475</v>
      </c>
      <c r="E273" s="31" t="s">
        <v>484</v>
      </c>
      <c r="F273" s="35" t="s">
        <v>282</v>
      </c>
      <c r="G273" s="82"/>
      <c r="H273" s="29">
        <v>670000</v>
      </c>
      <c r="I273" s="54">
        <v>5298998</v>
      </c>
      <c r="J273" s="49"/>
    </row>
    <row r="274" spans="2:10" customFormat="1" hidden="1" x14ac:dyDescent="0.2">
      <c r="B274" s="48"/>
      <c r="C274" s="83">
        <v>43446</v>
      </c>
      <c r="D274" s="30" t="s">
        <v>154</v>
      </c>
      <c r="E274" s="31" t="s">
        <v>485</v>
      </c>
      <c r="F274" s="35" t="s">
        <v>476</v>
      </c>
      <c r="G274" s="82"/>
      <c r="H274" s="29">
        <v>297700</v>
      </c>
      <c r="I274" s="54">
        <v>5001298</v>
      </c>
      <c r="J274" s="49"/>
    </row>
    <row r="275" spans="2:10" customFormat="1" hidden="1" x14ac:dyDescent="0.2">
      <c r="B275" s="48"/>
      <c r="C275" s="83">
        <v>43447</v>
      </c>
      <c r="D275" s="30" t="s">
        <v>477</v>
      </c>
      <c r="E275" s="31" t="s">
        <v>486</v>
      </c>
      <c r="F275" s="35" t="s">
        <v>478</v>
      </c>
      <c r="G275" s="82"/>
      <c r="H275" s="29">
        <v>1168168</v>
      </c>
      <c r="I275" s="54">
        <v>3833130</v>
      </c>
      <c r="J275" s="49"/>
    </row>
    <row r="276" spans="2:10" customFormat="1" hidden="1" x14ac:dyDescent="0.2">
      <c r="B276" s="48"/>
      <c r="C276" s="83">
        <v>43447</v>
      </c>
      <c r="D276" s="14" t="s">
        <v>487</v>
      </c>
      <c r="E276" s="48" t="s">
        <v>488</v>
      </c>
      <c r="F276" s="86" t="s">
        <v>91</v>
      </c>
      <c r="G276" s="82"/>
      <c r="H276" s="21">
        <v>3000000</v>
      </c>
      <c r="I276" s="54">
        <v>833130</v>
      </c>
      <c r="J276" s="49"/>
    </row>
    <row r="277" spans="2:10" customFormat="1" hidden="1" x14ac:dyDescent="0.2">
      <c r="B277" s="48"/>
      <c r="C277" s="83">
        <v>43452</v>
      </c>
      <c r="D277" s="48" t="s">
        <v>42</v>
      </c>
      <c r="E277" s="48"/>
      <c r="F277" s="81"/>
      <c r="G277" s="82">
        <v>13667071</v>
      </c>
      <c r="H277" s="84"/>
      <c r="I277" s="54">
        <v>14500201</v>
      </c>
      <c r="J277" s="49"/>
    </row>
    <row r="278" spans="2:10" customFormat="1" hidden="1" x14ac:dyDescent="0.2">
      <c r="B278" s="48"/>
      <c r="C278" s="83">
        <v>43452</v>
      </c>
      <c r="D278" s="30" t="s">
        <v>60</v>
      </c>
      <c r="E278" s="31" t="s">
        <v>489</v>
      </c>
      <c r="F278" s="35" t="s">
        <v>59</v>
      </c>
      <c r="G278" s="82"/>
      <c r="H278" s="29">
        <v>1191500</v>
      </c>
      <c r="I278" s="54">
        <v>13308701</v>
      </c>
      <c r="J278" s="49"/>
    </row>
    <row r="279" spans="2:10" customFormat="1" hidden="1" x14ac:dyDescent="0.2">
      <c r="B279" s="48"/>
      <c r="C279" s="83">
        <v>43452</v>
      </c>
      <c r="D279" s="30" t="s">
        <v>60</v>
      </c>
      <c r="E279" s="31" t="s">
        <v>490</v>
      </c>
      <c r="F279" s="35" t="s">
        <v>208</v>
      </c>
      <c r="G279" s="82"/>
      <c r="H279" s="29">
        <v>4285000</v>
      </c>
      <c r="I279" s="54">
        <v>9023701</v>
      </c>
      <c r="J279" s="49"/>
    </row>
    <row r="280" spans="2:10" customFormat="1" hidden="1" x14ac:dyDescent="0.2">
      <c r="B280" s="48"/>
      <c r="C280" s="83">
        <v>43452</v>
      </c>
      <c r="D280" s="30" t="s">
        <v>60</v>
      </c>
      <c r="E280" s="31" t="s">
        <v>491</v>
      </c>
      <c r="F280" s="35" t="s">
        <v>178</v>
      </c>
      <c r="G280" s="82"/>
      <c r="H280" s="29">
        <v>2159240</v>
      </c>
      <c r="I280" s="54">
        <v>6864461</v>
      </c>
      <c r="J280" s="49"/>
    </row>
    <row r="281" spans="2:10" customFormat="1" hidden="1" x14ac:dyDescent="0.2">
      <c r="B281" s="48"/>
      <c r="C281" s="83">
        <v>43452</v>
      </c>
      <c r="D281" s="30" t="s">
        <v>304</v>
      </c>
      <c r="E281" s="31" t="s">
        <v>492</v>
      </c>
      <c r="F281" s="35" t="s">
        <v>87</v>
      </c>
      <c r="G281" s="82"/>
      <c r="H281" s="29">
        <v>1650000</v>
      </c>
      <c r="I281" s="54">
        <v>5214461</v>
      </c>
      <c r="J281" s="49"/>
    </row>
    <row r="282" spans="2:10" customFormat="1" hidden="1" x14ac:dyDescent="0.2">
      <c r="B282" s="48"/>
      <c r="C282" s="83">
        <v>43454</v>
      </c>
      <c r="D282" s="30" t="s">
        <v>60</v>
      </c>
      <c r="E282" s="31" t="s">
        <v>493</v>
      </c>
      <c r="F282" s="35" t="s">
        <v>107</v>
      </c>
      <c r="G282" s="82"/>
      <c r="H282" s="29">
        <v>2888533</v>
      </c>
      <c r="I282" s="54">
        <v>2325928</v>
      </c>
      <c r="J282" s="49"/>
    </row>
    <row r="283" spans="2:10" customFormat="1" hidden="1" x14ac:dyDescent="0.2">
      <c r="B283" s="48"/>
      <c r="C283" s="83">
        <v>43460</v>
      </c>
      <c r="D283" s="30" t="s">
        <v>495</v>
      </c>
      <c r="E283" s="31" t="s">
        <v>494</v>
      </c>
      <c r="F283" s="35" t="s">
        <v>476</v>
      </c>
      <c r="G283" s="82"/>
      <c r="H283" s="29">
        <v>1377777</v>
      </c>
      <c r="I283" s="54">
        <v>948151</v>
      </c>
      <c r="J283" s="49"/>
    </row>
    <row r="284" spans="2:10" customFormat="1" hidden="1" x14ac:dyDescent="0.2">
      <c r="B284" s="48"/>
      <c r="C284" s="83">
        <v>43453</v>
      </c>
      <c r="D284" s="14" t="s">
        <v>299</v>
      </c>
      <c r="E284" s="31" t="s">
        <v>496</v>
      </c>
      <c r="F284" s="21" t="s">
        <v>468</v>
      </c>
      <c r="G284" s="82"/>
      <c r="H284" s="21">
        <v>850000</v>
      </c>
      <c r="I284" s="54">
        <v>98151</v>
      </c>
      <c r="J284" s="49"/>
    </row>
    <row r="285" spans="2:10" customFormat="1" hidden="1" x14ac:dyDescent="0.2">
      <c r="B285" s="48"/>
      <c r="C285" s="48"/>
      <c r="D285" s="48" t="s">
        <v>42</v>
      </c>
      <c r="E285" s="48"/>
      <c r="F285" s="81"/>
      <c r="G285" s="89">
        <v>16552049</v>
      </c>
      <c r="H285" s="84"/>
      <c r="I285" s="54">
        <v>16650200</v>
      </c>
      <c r="J285" s="49"/>
    </row>
    <row r="286" spans="2:10" customFormat="1" hidden="1" x14ac:dyDescent="0.2">
      <c r="B286" s="48"/>
      <c r="C286" s="83">
        <v>43461</v>
      </c>
      <c r="D286" s="30" t="s">
        <v>60</v>
      </c>
      <c r="E286" s="31" t="s">
        <v>497</v>
      </c>
      <c r="F286" s="35" t="s">
        <v>178</v>
      </c>
      <c r="G286" s="82"/>
      <c r="H286" s="29">
        <v>866761</v>
      </c>
      <c r="I286" s="54">
        <v>15783439</v>
      </c>
      <c r="J286" s="49"/>
    </row>
    <row r="287" spans="2:10" customFormat="1" hidden="1" x14ac:dyDescent="0.2">
      <c r="B287" s="48"/>
      <c r="C287" s="83">
        <v>43461</v>
      </c>
      <c r="D287" s="30" t="s">
        <v>60</v>
      </c>
      <c r="E287" s="31" t="s">
        <v>498</v>
      </c>
      <c r="F287" s="35" t="s">
        <v>178</v>
      </c>
      <c r="G287" s="82"/>
      <c r="H287" s="29">
        <v>343080</v>
      </c>
      <c r="I287" s="54">
        <v>15440359</v>
      </c>
      <c r="J287" s="49"/>
    </row>
    <row r="288" spans="2:10" customFormat="1" hidden="1" x14ac:dyDescent="0.2">
      <c r="B288" s="48"/>
      <c r="C288" s="83">
        <v>43461</v>
      </c>
      <c r="D288" s="30" t="s">
        <v>60</v>
      </c>
      <c r="E288" s="31" t="s">
        <v>499</v>
      </c>
      <c r="F288" s="35" t="s">
        <v>362</v>
      </c>
      <c r="G288" s="82"/>
      <c r="H288" s="29">
        <v>1549000</v>
      </c>
      <c r="I288" s="54">
        <v>13891359</v>
      </c>
      <c r="J288" s="49"/>
    </row>
    <row r="289" spans="1:254" hidden="1" x14ac:dyDescent="0.2">
      <c r="A289"/>
      <c r="B289" s="48"/>
      <c r="C289" s="83">
        <v>43461</v>
      </c>
      <c r="D289" s="30" t="s">
        <v>506</v>
      </c>
      <c r="E289" s="31" t="s">
        <v>500</v>
      </c>
      <c r="F289" s="35" t="s">
        <v>505</v>
      </c>
      <c r="G289" s="82"/>
      <c r="H289" s="29">
        <v>389988</v>
      </c>
      <c r="I289" s="54">
        <v>13501371</v>
      </c>
      <c r="J289" s="4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</row>
    <row r="290" spans="1:254" hidden="1" x14ac:dyDescent="0.2">
      <c r="A290"/>
      <c r="B290" s="48"/>
      <c r="C290" s="83">
        <v>43461</v>
      </c>
      <c r="D290" s="30" t="s">
        <v>507</v>
      </c>
      <c r="E290" s="31" t="s">
        <v>501</v>
      </c>
      <c r="F290" s="35" t="s">
        <v>93</v>
      </c>
      <c r="G290" s="82"/>
      <c r="H290" s="29">
        <v>4321500</v>
      </c>
      <c r="I290" s="54">
        <v>9179871</v>
      </c>
      <c r="J290" s="49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</row>
    <row r="291" spans="1:254" hidden="1" x14ac:dyDescent="0.2">
      <c r="A291"/>
      <c r="B291" s="48"/>
      <c r="C291" s="83">
        <v>43461</v>
      </c>
      <c r="D291" s="30" t="s">
        <v>509</v>
      </c>
      <c r="E291" s="31" t="s">
        <v>502</v>
      </c>
      <c r="F291" s="35" t="s">
        <v>508</v>
      </c>
      <c r="G291" s="82"/>
      <c r="H291" s="29">
        <v>820400</v>
      </c>
      <c r="I291" s="54">
        <v>8359471</v>
      </c>
      <c r="J291" s="49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</row>
    <row r="292" spans="1:254" hidden="1" x14ac:dyDescent="0.2">
      <c r="A292"/>
      <c r="B292" s="48"/>
      <c r="C292" s="83">
        <v>43465</v>
      </c>
      <c r="D292" s="30" t="s">
        <v>511</v>
      </c>
      <c r="E292" s="31" t="s">
        <v>503</v>
      </c>
      <c r="F292" s="35" t="s">
        <v>510</v>
      </c>
      <c r="G292" s="82"/>
      <c r="H292" s="29">
        <v>1072500</v>
      </c>
      <c r="I292" s="54">
        <v>7286971</v>
      </c>
      <c r="J292" s="49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</row>
    <row r="293" spans="1:254" hidden="1" x14ac:dyDescent="0.2">
      <c r="A293"/>
      <c r="B293" s="48"/>
      <c r="C293" s="83">
        <v>43465</v>
      </c>
      <c r="D293" s="30" t="s">
        <v>513</v>
      </c>
      <c r="E293" s="31" t="s">
        <v>504</v>
      </c>
      <c r="F293" s="35" t="s">
        <v>512</v>
      </c>
      <c r="G293" s="82"/>
      <c r="H293" s="29">
        <v>1386450</v>
      </c>
      <c r="I293" s="54">
        <v>5900521</v>
      </c>
      <c r="J293" s="49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</row>
    <row r="294" spans="1:254" hidden="1" x14ac:dyDescent="0.2">
      <c r="A294"/>
      <c r="B294" s="48"/>
      <c r="C294" s="83">
        <v>43465</v>
      </c>
      <c r="D294" s="30" t="s">
        <v>515</v>
      </c>
      <c r="E294" s="31" t="s">
        <v>518</v>
      </c>
      <c r="F294" s="35" t="s">
        <v>514</v>
      </c>
      <c r="G294" s="82"/>
      <c r="H294" s="29">
        <v>1155000</v>
      </c>
      <c r="I294" s="54">
        <v>4745521</v>
      </c>
      <c r="J294" s="49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</row>
    <row r="295" spans="1:254" hidden="1" x14ac:dyDescent="0.2">
      <c r="A295"/>
      <c r="B295" s="48"/>
      <c r="C295" s="38">
        <v>43465</v>
      </c>
      <c r="D295" s="30" t="s">
        <v>517</v>
      </c>
      <c r="E295" s="31" t="s">
        <v>519</v>
      </c>
      <c r="F295" s="35" t="s">
        <v>516</v>
      </c>
      <c r="G295" s="82"/>
      <c r="H295" s="29">
        <v>1400000</v>
      </c>
      <c r="I295" s="54">
        <v>3345521</v>
      </c>
      <c r="J295" s="49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</row>
    <row r="296" spans="1:254" hidden="1" x14ac:dyDescent="0.2">
      <c r="A296"/>
      <c r="B296" s="48"/>
      <c r="C296" s="83">
        <v>43461</v>
      </c>
      <c r="D296" s="48" t="s">
        <v>521</v>
      </c>
      <c r="E296" s="48" t="s">
        <v>520</v>
      </c>
      <c r="F296" s="81" t="s">
        <v>263</v>
      </c>
      <c r="G296" s="82"/>
      <c r="H296" s="21">
        <v>1230000</v>
      </c>
      <c r="I296" s="54">
        <v>2115521</v>
      </c>
      <c r="J296" s="49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</row>
    <row r="297" spans="1:254" hidden="1" x14ac:dyDescent="0.2">
      <c r="A297"/>
      <c r="B297" s="48"/>
      <c r="C297" s="83">
        <v>43465</v>
      </c>
      <c r="D297" s="30" t="s">
        <v>58</v>
      </c>
      <c r="E297" s="31" t="s">
        <v>522</v>
      </c>
      <c r="F297" s="35" t="s">
        <v>89</v>
      </c>
      <c r="G297" s="82"/>
      <c r="H297" s="29">
        <v>450000</v>
      </c>
      <c r="I297" s="54">
        <v>1665521</v>
      </c>
      <c r="J297" s="49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</row>
    <row r="298" spans="1:254" hidden="1" x14ac:dyDescent="0.2">
      <c r="A298"/>
      <c r="B298" s="48"/>
      <c r="C298" s="83">
        <v>43465</v>
      </c>
      <c r="D298" s="30" t="s">
        <v>524</v>
      </c>
      <c r="E298" s="31" t="s">
        <v>523</v>
      </c>
      <c r="F298" s="35" t="s">
        <v>38</v>
      </c>
      <c r="G298" s="82"/>
      <c r="H298" s="29">
        <v>602500</v>
      </c>
      <c r="I298" s="54">
        <v>1063021</v>
      </c>
      <c r="J298" s="49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</row>
    <row r="299" spans="1:254" hidden="1" x14ac:dyDescent="0.2">
      <c r="A299"/>
      <c r="B299" s="48"/>
      <c r="C299" s="83">
        <v>43465</v>
      </c>
      <c r="D299" s="48" t="s">
        <v>525</v>
      </c>
      <c r="E299" s="31" t="s">
        <v>526</v>
      </c>
      <c r="F299" s="81" t="s">
        <v>468</v>
      </c>
      <c r="G299" s="82"/>
      <c r="H299" s="84">
        <v>307400</v>
      </c>
      <c r="I299" s="54">
        <v>755621</v>
      </c>
      <c r="J299" s="4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</row>
    <row r="300" spans="1:254" hidden="1" x14ac:dyDescent="0.2">
      <c r="A300"/>
      <c r="B300" s="48"/>
      <c r="C300" s="83">
        <v>43465</v>
      </c>
      <c r="D300" s="48" t="s">
        <v>527</v>
      </c>
      <c r="E300" s="31" t="s">
        <v>528</v>
      </c>
      <c r="F300" s="81" t="s">
        <v>74</v>
      </c>
      <c r="G300" s="82"/>
      <c r="H300" s="84">
        <v>550000</v>
      </c>
      <c r="I300" s="54">
        <v>205621</v>
      </c>
      <c r="J300" s="49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</row>
    <row r="301" spans="1:254" hidden="1" x14ac:dyDescent="0.2">
      <c r="A301"/>
      <c r="B301" s="48"/>
      <c r="C301" s="83">
        <v>43465</v>
      </c>
      <c r="D301" s="48" t="s">
        <v>529</v>
      </c>
      <c r="E301" s="31" t="s">
        <v>530</v>
      </c>
      <c r="F301" s="81" t="s">
        <v>74</v>
      </c>
      <c r="G301" s="82"/>
      <c r="H301" s="84">
        <v>230000</v>
      </c>
      <c r="I301" s="54">
        <v>-24379</v>
      </c>
      <c r="J301" s="49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</row>
    <row r="302" spans="1:254" x14ac:dyDescent="0.2">
      <c r="A302"/>
      <c r="B302" s="48"/>
      <c r="C302" s="83"/>
      <c r="D302" s="87"/>
      <c r="E302" s="73"/>
      <c r="F302" s="92"/>
      <c r="G302" s="82">
        <v>16294579</v>
      </c>
      <c r="I302" s="54">
        <v>16270200</v>
      </c>
      <c r="J302" s="49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</row>
    <row r="303" spans="1:254" x14ac:dyDescent="0.2">
      <c r="A303"/>
      <c r="B303" s="48"/>
      <c r="C303" s="19">
        <v>43473</v>
      </c>
      <c r="D303" s="14" t="s">
        <v>551</v>
      </c>
      <c r="E303" s="31" t="s">
        <v>557</v>
      </c>
      <c r="F303" s="81" t="s">
        <v>231</v>
      </c>
      <c r="G303" s="82"/>
      <c r="H303" s="21">
        <v>1105000</v>
      </c>
      <c r="I303" s="54">
        <v>1848614</v>
      </c>
      <c r="J303" s="49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</row>
    <row r="304" spans="1:254" x14ac:dyDescent="0.2">
      <c r="A304"/>
      <c r="B304" s="48"/>
      <c r="C304" s="19">
        <v>43771</v>
      </c>
      <c r="D304" s="14" t="s">
        <v>667</v>
      </c>
      <c r="E304" s="48" t="s">
        <v>696</v>
      </c>
      <c r="F304" s="21" t="s">
        <v>231</v>
      </c>
      <c r="G304" s="82"/>
      <c r="H304" s="112">
        <v>350000</v>
      </c>
      <c r="I304" s="27">
        <v>1146902</v>
      </c>
      <c r="J304" s="49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</row>
    <row r="305" spans="1:254" x14ac:dyDescent="0.2">
      <c r="A305"/>
      <c r="B305" s="48"/>
      <c r="C305" s="41">
        <v>43512</v>
      </c>
      <c r="D305" s="14" t="s">
        <v>720</v>
      </c>
      <c r="E305" s="48" t="s">
        <v>721</v>
      </c>
      <c r="F305" s="21" t="s">
        <v>282</v>
      </c>
      <c r="G305" s="82"/>
      <c r="H305" s="116">
        <v>1280000</v>
      </c>
      <c r="I305" s="27">
        <v>1374200</v>
      </c>
      <c r="J305" s="49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</row>
    <row r="306" spans="1:254" x14ac:dyDescent="0.2">
      <c r="A306"/>
      <c r="B306" s="48"/>
      <c r="C306" s="41">
        <v>43516</v>
      </c>
      <c r="D306" s="32" t="s">
        <v>739</v>
      </c>
      <c r="E306" s="48" t="s">
        <v>741</v>
      </c>
      <c r="F306" s="21" t="s">
        <v>231</v>
      </c>
      <c r="G306" s="82"/>
      <c r="H306" s="114">
        <v>500000</v>
      </c>
      <c r="I306" s="27">
        <v>2672459</v>
      </c>
      <c r="J306" s="49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</row>
    <row r="307" spans="1:254" x14ac:dyDescent="0.2">
      <c r="A307"/>
      <c r="B307" s="80"/>
      <c r="C307" s="106">
        <v>43516</v>
      </c>
      <c r="D307" s="100" t="s">
        <v>740</v>
      </c>
      <c r="E307" s="80" t="s">
        <v>750</v>
      </c>
      <c r="F307" s="53" t="s">
        <v>231</v>
      </c>
      <c r="G307" s="94"/>
      <c r="H307" s="115">
        <v>600000</v>
      </c>
      <c r="I307" s="27">
        <v>2072459</v>
      </c>
      <c r="J307" s="79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</row>
    <row r="308" spans="1:254" x14ac:dyDescent="0.2">
      <c r="A308"/>
      <c r="B308" s="48"/>
      <c r="C308" s="41">
        <v>43519</v>
      </c>
      <c r="D308" s="14" t="s">
        <v>751</v>
      </c>
      <c r="E308" s="48" t="s">
        <v>752</v>
      </c>
      <c r="F308" s="86" t="s">
        <v>291</v>
      </c>
      <c r="G308" s="82"/>
      <c r="H308" s="113">
        <v>200000</v>
      </c>
      <c r="I308" s="27">
        <v>1872459</v>
      </c>
      <c r="J308" s="49"/>
      <c r="K308" s="3">
        <f>+H308+H307+H306+H305+H304</f>
        <v>2930000</v>
      </c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</row>
    <row r="309" spans="1:254" x14ac:dyDescent="0.2">
      <c r="A309"/>
      <c r="B309" s="48"/>
      <c r="C309" s="83"/>
      <c r="D309" s="30"/>
      <c r="E309" s="48" t="s">
        <v>741</v>
      </c>
      <c r="F309" s="21" t="s">
        <v>231</v>
      </c>
      <c r="G309" s="82">
        <v>500000</v>
      </c>
      <c r="H309" s="29"/>
      <c r="I309" s="121">
        <v>7387444</v>
      </c>
      <c r="J309" s="4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</row>
    <row r="310" spans="1:254" x14ac:dyDescent="0.2">
      <c r="A310"/>
      <c r="B310" s="48"/>
      <c r="C310" s="83">
        <v>43521</v>
      </c>
      <c r="D310" s="30" t="s">
        <v>761</v>
      </c>
      <c r="E310" s="105" t="s">
        <v>774</v>
      </c>
      <c r="F310" s="35" t="s">
        <v>760</v>
      </c>
      <c r="G310" s="82"/>
      <c r="H310" s="118">
        <v>50000</v>
      </c>
      <c r="I310" s="121">
        <v>7337444</v>
      </c>
      <c r="J310" s="49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</row>
    <row r="311" spans="1:254" x14ac:dyDescent="0.2">
      <c r="A311"/>
      <c r="B311" s="48"/>
      <c r="C311" s="83">
        <v>43521</v>
      </c>
      <c r="D311" s="30" t="s">
        <v>797</v>
      </c>
      <c r="E311" s="102" t="s">
        <v>775</v>
      </c>
      <c r="F311" s="35" t="s">
        <v>34</v>
      </c>
      <c r="G311" s="82">
        <v>600000</v>
      </c>
      <c r="H311" s="118"/>
      <c r="I311" s="121">
        <v>7937444</v>
      </c>
      <c r="J311" s="49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</row>
    <row r="312" spans="1:254" x14ac:dyDescent="0.2">
      <c r="A312"/>
      <c r="B312" s="48"/>
      <c r="C312" s="83">
        <v>43521</v>
      </c>
      <c r="D312" s="108" t="s">
        <v>798</v>
      </c>
      <c r="E312" s="80" t="s">
        <v>750</v>
      </c>
      <c r="F312" s="53" t="s">
        <v>231</v>
      </c>
      <c r="G312" s="82"/>
      <c r="H312" s="29">
        <v>600000</v>
      </c>
      <c r="I312" s="121">
        <v>7337444</v>
      </c>
      <c r="J312" s="49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</row>
    <row r="313" spans="1:254" x14ac:dyDescent="0.2">
      <c r="A313"/>
      <c r="B313" s="48"/>
      <c r="C313" s="83">
        <v>43522</v>
      </c>
      <c r="D313" s="30" t="s">
        <v>763</v>
      </c>
      <c r="E313" s="102" t="s">
        <v>776</v>
      </c>
      <c r="F313" s="35" t="s">
        <v>762</v>
      </c>
      <c r="G313" s="82"/>
      <c r="H313" s="118">
        <v>297000</v>
      </c>
      <c r="I313" s="121">
        <v>7040444</v>
      </c>
      <c r="J313" s="49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</row>
    <row r="314" spans="1:254" x14ac:dyDescent="0.2">
      <c r="A314"/>
      <c r="B314" s="48"/>
      <c r="C314" s="83">
        <v>43522</v>
      </c>
      <c r="D314" s="30" t="s">
        <v>765</v>
      </c>
      <c r="E314" s="102" t="s">
        <v>777</v>
      </c>
      <c r="F314" s="35" t="s">
        <v>764</v>
      </c>
      <c r="G314" s="82"/>
      <c r="H314" s="118">
        <v>4524700</v>
      </c>
      <c r="I314" s="121">
        <v>2515744</v>
      </c>
      <c r="J314" s="49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</row>
    <row r="315" spans="1:254" x14ac:dyDescent="0.2">
      <c r="A315"/>
      <c r="B315" s="48"/>
      <c r="C315" s="83">
        <v>43522</v>
      </c>
      <c r="D315" s="30" t="s">
        <v>767</v>
      </c>
      <c r="E315" s="102" t="s">
        <v>778</v>
      </c>
      <c r="F315" s="35" t="s">
        <v>766</v>
      </c>
      <c r="G315" s="82"/>
      <c r="H315" s="118">
        <v>318125</v>
      </c>
      <c r="I315" s="121">
        <v>2197619</v>
      </c>
      <c r="J315" s="49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</row>
    <row r="316" spans="1:254" x14ac:dyDescent="0.2">
      <c r="A316"/>
      <c r="B316" s="48"/>
      <c r="C316" s="83"/>
      <c r="D316" s="30"/>
      <c r="E316" s="48" t="s">
        <v>721</v>
      </c>
      <c r="F316" s="21" t="s">
        <v>282</v>
      </c>
      <c r="G316" s="117">
        <v>1280000</v>
      </c>
      <c r="H316" s="29"/>
      <c r="I316" s="121">
        <v>3477619</v>
      </c>
      <c r="J316" s="49"/>
      <c r="K316" s="3">
        <f>+H317-G316</f>
        <v>155000</v>
      </c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</row>
    <row r="317" spans="1:254" x14ac:dyDescent="0.2">
      <c r="A317"/>
      <c r="B317" s="48"/>
      <c r="C317" s="83">
        <v>43522</v>
      </c>
      <c r="D317" s="30" t="s">
        <v>789</v>
      </c>
      <c r="E317" s="102" t="s">
        <v>779</v>
      </c>
      <c r="F317" s="35" t="s">
        <v>282</v>
      </c>
      <c r="G317" s="82"/>
      <c r="H317" s="118">
        <v>1435000</v>
      </c>
      <c r="I317" s="121">
        <v>2042619</v>
      </c>
      <c r="J317" s="49"/>
      <c r="K317" s="3">
        <f>SUM(K309:K316)</f>
        <v>155000</v>
      </c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</row>
    <row r="318" spans="1:254" x14ac:dyDescent="0.2">
      <c r="A318"/>
      <c r="B318" s="48"/>
      <c r="C318" s="83">
        <v>43523</v>
      </c>
      <c r="D318" s="30" t="s">
        <v>768</v>
      </c>
      <c r="E318" s="102" t="s">
        <v>780</v>
      </c>
      <c r="F318" s="35" t="s">
        <v>681</v>
      </c>
      <c r="G318" s="82"/>
      <c r="H318" s="118">
        <v>126000</v>
      </c>
      <c r="I318" s="121">
        <v>1916619</v>
      </c>
      <c r="J318" s="49"/>
      <c r="K318" s="97">
        <f>+K317+I325</f>
        <v>218919</v>
      </c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</row>
    <row r="319" spans="1:254" x14ac:dyDescent="0.2">
      <c r="A319"/>
      <c r="B319" s="48"/>
      <c r="C319" s="90">
        <v>43523</v>
      </c>
      <c r="D319" s="30" t="s">
        <v>767</v>
      </c>
      <c r="E319" s="102" t="s">
        <v>781</v>
      </c>
      <c r="F319" s="35" t="s">
        <v>365</v>
      </c>
      <c r="G319" s="82"/>
      <c r="H319" s="118"/>
      <c r="I319" s="121">
        <v>1916619</v>
      </c>
      <c r="J319" s="49"/>
      <c r="K319" s="3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</row>
    <row r="320" spans="1:254" x14ac:dyDescent="0.2">
      <c r="A320"/>
      <c r="B320" s="48"/>
      <c r="C320" s="90">
        <v>43523</v>
      </c>
      <c r="D320" s="30" t="s">
        <v>769</v>
      </c>
      <c r="E320" s="102" t="s">
        <v>782</v>
      </c>
      <c r="F320" s="35" t="s">
        <v>291</v>
      </c>
      <c r="G320" s="82"/>
      <c r="H320" s="118">
        <v>150000</v>
      </c>
      <c r="I320" s="121">
        <v>1766619</v>
      </c>
      <c r="J320" s="49"/>
      <c r="K320" s="97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</row>
    <row r="321" spans="1:254" x14ac:dyDescent="0.2">
      <c r="A321"/>
      <c r="B321" s="48"/>
      <c r="C321" s="90">
        <v>43523</v>
      </c>
      <c r="D321" s="30" t="s">
        <v>783</v>
      </c>
      <c r="E321" s="102" t="s">
        <v>784</v>
      </c>
      <c r="F321" s="35" t="s">
        <v>565</v>
      </c>
      <c r="G321" s="82"/>
      <c r="H321" s="118">
        <v>30000</v>
      </c>
      <c r="I321" s="121">
        <v>1736619</v>
      </c>
      <c r="J321" s="49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</row>
    <row r="322" spans="1:254" x14ac:dyDescent="0.2">
      <c r="A322"/>
      <c r="B322" s="52"/>
      <c r="C322" s="93">
        <v>43523</v>
      </c>
      <c r="D322" s="110" t="s">
        <v>791</v>
      </c>
      <c r="E322" s="102" t="s">
        <v>785</v>
      </c>
      <c r="F322" s="35" t="s">
        <v>291</v>
      </c>
      <c r="G322" s="82"/>
      <c r="H322" s="119">
        <v>167700</v>
      </c>
      <c r="I322" s="121">
        <v>1568919</v>
      </c>
      <c r="J322" s="49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</row>
    <row r="323" spans="1:254" x14ac:dyDescent="0.2">
      <c r="A323"/>
      <c r="B323" s="48"/>
      <c r="C323" s="109"/>
      <c r="D323" s="48"/>
      <c r="E323" s="86" t="s">
        <v>752</v>
      </c>
      <c r="F323" s="82" t="s">
        <v>291</v>
      </c>
      <c r="G323" s="21">
        <v>200000</v>
      </c>
      <c r="H323" s="75"/>
      <c r="I323" s="121">
        <v>1768919</v>
      </c>
      <c r="J323" s="49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</row>
    <row r="324" spans="1:254" x14ac:dyDescent="0.2">
      <c r="A324"/>
      <c r="B324" s="48"/>
      <c r="C324" s="41">
        <v>43522</v>
      </c>
      <c r="D324" s="14" t="s">
        <v>786</v>
      </c>
      <c r="E324" s="48" t="s">
        <v>792</v>
      </c>
      <c r="F324" s="21" t="s">
        <v>787</v>
      </c>
      <c r="G324" s="82"/>
      <c r="H324" s="21">
        <v>1505000</v>
      </c>
      <c r="I324" s="121">
        <v>263919</v>
      </c>
      <c r="J324" s="49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</row>
    <row r="325" spans="1:254" x14ac:dyDescent="0.2">
      <c r="A325"/>
      <c r="B325" s="48"/>
      <c r="C325" s="41">
        <v>43522</v>
      </c>
      <c r="D325" s="32" t="s">
        <v>788</v>
      </c>
      <c r="E325" s="48" t="s">
        <v>793</v>
      </c>
      <c r="F325" s="33" t="s">
        <v>559</v>
      </c>
      <c r="G325" s="82"/>
      <c r="H325" s="33">
        <v>200000</v>
      </c>
      <c r="I325" s="121">
        <v>63919</v>
      </c>
      <c r="J325" s="49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</row>
    <row r="326" spans="1:254" x14ac:dyDescent="0.2">
      <c r="A326"/>
      <c r="B326" s="48"/>
      <c r="C326" s="48"/>
      <c r="D326" s="48"/>
      <c r="E326" s="48"/>
      <c r="F326" s="81"/>
      <c r="G326" s="82">
        <v>15381281</v>
      </c>
      <c r="H326" s="84"/>
      <c r="I326" s="121">
        <v>15445200</v>
      </c>
      <c r="J326" s="49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</row>
    <row r="327" spans="1:254" x14ac:dyDescent="0.2">
      <c r="A327"/>
      <c r="B327" s="48"/>
      <c r="C327" s="98">
        <v>43529</v>
      </c>
      <c r="D327" s="101" t="s">
        <v>607</v>
      </c>
      <c r="E327" s="102" t="s">
        <v>809</v>
      </c>
      <c r="F327" s="103" t="s">
        <v>365</v>
      </c>
      <c r="G327" s="82"/>
      <c r="H327" s="104">
        <v>300000</v>
      </c>
      <c r="I327" s="121">
        <v>15145200</v>
      </c>
      <c r="J327" s="49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</row>
    <row r="328" spans="1:254" x14ac:dyDescent="0.2">
      <c r="A328"/>
      <c r="B328" s="48"/>
      <c r="C328" s="98">
        <v>43529</v>
      </c>
      <c r="D328" s="63" t="s">
        <v>802</v>
      </c>
      <c r="E328" s="102" t="s">
        <v>810</v>
      </c>
      <c r="F328" s="65" t="s">
        <v>231</v>
      </c>
      <c r="G328" s="82"/>
      <c r="H328" s="66">
        <v>100000</v>
      </c>
      <c r="I328" s="121">
        <v>15045200</v>
      </c>
      <c r="J328" s="49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</row>
    <row r="329" spans="1:254" x14ac:dyDescent="0.2">
      <c r="A329"/>
      <c r="B329" s="48"/>
      <c r="C329" s="98">
        <v>43529</v>
      </c>
      <c r="D329" s="30" t="s">
        <v>564</v>
      </c>
      <c r="E329" s="102" t="s">
        <v>811</v>
      </c>
      <c r="F329" s="35" t="s">
        <v>681</v>
      </c>
      <c r="G329" s="82"/>
      <c r="H329" s="29">
        <v>189000</v>
      </c>
      <c r="I329" s="121">
        <v>14856200</v>
      </c>
      <c r="J329" s="4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</row>
    <row r="330" spans="1:254" x14ac:dyDescent="0.2">
      <c r="A330"/>
      <c r="B330" s="48"/>
      <c r="C330" s="98">
        <v>43529</v>
      </c>
      <c r="D330" s="30" t="s">
        <v>802</v>
      </c>
      <c r="E330" s="102" t="s">
        <v>812</v>
      </c>
      <c r="F330" s="35" t="s">
        <v>636</v>
      </c>
      <c r="G330" s="82"/>
      <c r="H330" s="29">
        <v>100000</v>
      </c>
      <c r="I330" s="121">
        <v>14756200</v>
      </c>
      <c r="J330" s="49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</row>
    <row r="331" spans="1:254" x14ac:dyDescent="0.2">
      <c r="A331"/>
      <c r="B331" s="48"/>
      <c r="C331" s="98">
        <v>43529</v>
      </c>
      <c r="D331" s="30" t="s">
        <v>803</v>
      </c>
      <c r="E331" s="102" t="s">
        <v>813</v>
      </c>
      <c r="F331" s="35" t="s">
        <v>327</v>
      </c>
      <c r="G331" s="82"/>
      <c r="H331" s="29">
        <v>2794976</v>
      </c>
      <c r="I331" s="121">
        <v>11961224</v>
      </c>
      <c r="J331" s="49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</row>
    <row r="332" spans="1:254" x14ac:dyDescent="0.2">
      <c r="A332"/>
      <c r="B332" s="48"/>
      <c r="C332" s="98">
        <v>43529</v>
      </c>
      <c r="D332" s="30" t="s">
        <v>804</v>
      </c>
      <c r="E332" s="102" t="s">
        <v>814</v>
      </c>
      <c r="F332" s="35" t="s">
        <v>645</v>
      </c>
      <c r="G332" s="82"/>
      <c r="H332" s="29">
        <v>2677000</v>
      </c>
      <c r="I332" s="121">
        <v>9284224</v>
      </c>
      <c r="J332" s="49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</row>
    <row r="333" spans="1:254" x14ac:dyDescent="0.2">
      <c r="A333"/>
      <c r="B333" s="48"/>
      <c r="C333" s="83">
        <v>43535</v>
      </c>
      <c r="D333" s="30" t="s">
        <v>805</v>
      </c>
      <c r="E333" s="102" t="s">
        <v>815</v>
      </c>
      <c r="F333" s="35" t="s">
        <v>532</v>
      </c>
      <c r="G333" s="82"/>
      <c r="H333" s="29">
        <v>1606815</v>
      </c>
      <c r="I333" s="121">
        <v>7677409</v>
      </c>
      <c r="J333" s="49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</row>
    <row r="334" spans="1:254" x14ac:dyDescent="0.2">
      <c r="A334"/>
      <c r="B334" s="48"/>
      <c r="C334" s="83">
        <v>43535</v>
      </c>
      <c r="D334" s="30" t="s">
        <v>607</v>
      </c>
      <c r="E334" s="102" t="s">
        <v>816</v>
      </c>
      <c r="F334" s="35" t="s">
        <v>327</v>
      </c>
      <c r="G334" s="82"/>
      <c r="H334" s="29">
        <v>451500</v>
      </c>
      <c r="I334" s="121">
        <v>7225909</v>
      </c>
      <c r="J334" s="49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</row>
    <row r="335" spans="1:254" x14ac:dyDescent="0.2">
      <c r="A335"/>
      <c r="B335" s="48"/>
      <c r="C335" s="83">
        <v>43535</v>
      </c>
      <c r="D335" s="30" t="s">
        <v>806</v>
      </c>
      <c r="E335" s="102" t="s">
        <v>817</v>
      </c>
      <c r="F335" s="35" t="s">
        <v>365</v>
      </c>
      <c r="G335" s="82"/>
      <c r="H335" s="29">
        <v>3650000</v>
      </c>
      <c r="I335" s="121">
        <v>3575909</v>
      </c>
      <c r="J335" s="49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</row>
    <row r="336" spans="1:254" x14ac:dyDescent="0.2">
      <c r="A336"/>
      <c r="B336" s="48"/>
      <c r="C336" s="83">
        <v>43535</v>
      </c>
      <c r="D336" s="30" t="s">
        <v>807</v>
      </c>
      <c r="E336" s="102" t="s">
        <v>818</v>
      </c>
      <c r="F336" s="35" t="s">
        <v>291</v>
      </c>
      <c r="G336" s="82"/>
      <c r="H336" s="29">
        <v>150000</v>
      </c>
      <c r="I336" s="121">
        <v>3425909</v>
      </c>
      <c r="J336" s="49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</row>
    <row r="337" spans="1:254" x14ac:dyDescent="0.2">
      <c r="A337"/>
      <c r="B337" s="48"/>
      <c r="C337" s="83">
        <v>43535</v>
      </c>
      <c r="D337" s="30" t="s">
        <v>808</v>
      </c>
      <c r="E337" s="102" t="s">
        <v>819</v>
      </c>
      <c r="F337" s="35" t="s">
        <v>559</v>
      </c>
      <c r="G337" s="82"/>
      <c r="H337" s="29">
        <v>183000</v>
      </c>
      <c r="I337" s="121">
        <v>3242909</v>
      </c>
      <c r="J337" s="49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</row>
    <row r="338" spans="1:254" x14ac:dyDescent="0.2">
      <c r="A338"/>
      <c r="B338" s="48"/>
      <c r="C338" s="83"/>
      <c r="D338" s="30"/>
      <c r="E338" s="48" t="s">
        <v>793</v>
      </c>
      <c r="F338" s="33" t="s">
        <v>559</v>
      </c>
      <c r="G338" s="82">
        <v>200000</v>
      </c>
      <c r="H338" s="29"/>
      <c r="I338" s="121">
        <v>3442909</v>
      </c>
      <c r="J338" s="49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</row>
    <row r="339" spans="1:254" x14ac:dyDescent="0.2">
      <c r="A339"/>
      <c r="B339" s="48"/>
      <c r="C339" s="83">
        <v>43535</v>
      </c>
      <c r="D339" s="30" t="s">
        <v>564</v>
      </c>
      <c r="E339" s="102" t="s">
        <v>824</v>
      </c>
      <c r="F339" s="35" t="s">
        <v>681</v>
      </c>
      <c r="G339" s="82"/>
      <c r="H339" s="29">
        <v>189000</v>
      </c>
      <c r="I339" s="121">
        <v>3253909</v>
      </c>
      <c r="J339" s="4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</row>
    <row r="340" spans="1:254" x14ac:dyDescent="0.2">
      <c r="A340"/>
      <c r="B340" s="48"/>
      <c r="C340" s="90">
        <v>43535</v>
      </c>
      <c r="D340" s="30" t="s">
        <v>828</v>
      </c>
      <c r="E340" s="102" t="s">
        <v>825</v>
      </c>
      <c r="F340" s="35" t="s">
        <v>231</v>
      </c>
      <c r="G340" s="82"/>
      <c r="H340" s="29">
        <v>682000</v>
      </c>
      <c r="I340" s="121">
        <v>2571909</v>
      </c>
      <c r="J340" s="49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</row>
    <row r="341" spans="1:254" x14ac:dyDescent="0.2">
      <c r="A341"/>
      <c r="B341" s="48"/>
      <c r="C341" s="41">
        <v>43529</v>
      </c>
      <c r="D341" s="14" t="s">
        <v>799</v>
      </c>
      <c r="E341" s="48" t="s">
        <v>820</v>
      </c>
      <c r="F341" s="21" t="s">
        <v>365</v>
      </c>
      <c r="G341" s="82"/>
      <c r="H341" s="122">
        <v>500000</v>
      </c>
      <c r="I341" s="121">
        <v>2071909</v>
      </c>
      <c r="J341" s="49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</row>
    <row r="342" spans="1:254" x14ac:dyDescent="0.2">
      <c r="A342"/>
      <c r="B342" s="48"/>
      <c r="C342" s="41">
        <v>43529</v>
      </c>
      <c r="D342" s="14" t="s">
        <v>800</v>
      </c>
      <c r="E342" s="48" t="s">
        <v>821</v>
      </c>
      <c r="F342" s="21" t="s">
        <v>282</v>
      </c>
      <c r="G342" s="82"/>
      <c r="H342" s="122">
        <v>400000</v>
      </c>
      <c r="I342" s="121">
        <v>1671909</v>
      </c>
      <c r="J342" s="49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</row>
    <row r="343" spans="1:254" x14ac:dyDescent="0.2">
      <c r="A343"/>
      <c r="B343" s="48"/>
      <c r="C343" s="41">
        <v>43537</v>
      </c>
      <c r="D343" s="32" t="s">
        <v>801</v>
      </c>
      <c r="E343" s="48" t="s">
        <v>822</v>
      </c>
      <c r="F343" s="33" t="s">
        <v>636</v>
      </c>
      <c r="G343" s="82"/>
      <c r="H343" s="123">
        <v>34000</v>
      </c>
      <c r="I343" s="121">
        <v>1637909</v>
      </c>
      <c r="J343" s="49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</row>
    <row r="344" spans="1:254" x14ac:dyDescent="0.2">
      <c r="A344"/>
      <c r="B344" s="48"/>
      <c r="C344" s="41"/>
      <c r="D344" s="48" t="s">
        <v>823</v>
      </c>
      <c r="E344" s="48" t="s">
        <v>792</v>
      </c>
      <c r="F344" s="21" t="s">
        <v>787</v>
      </c>
      <c r="G344" s="82">
        <v>1505000</v>
      </c>
      <c r="H344" s="124"/>
      <c r="I344" s="121">
        <v>3142909</v>
      </c>
      <c r="J344" s="49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</row>
    <row r="345" spans="1:254" x14ac:dyDescent="0.2">
      <c r="A345"/>
      <c r="B345" s="48"/>
      <c r="C345" s="41">
        <v>43537</v>
      </c>
      <c r="D345" s="48" t="s">
        <v>832</v>
      </c>
      <c r="E345" s="102" t="s">
        <v>827</v>
      </c>
      <c r="F345" s="86" t="s">
        <v>532</v>
      </c>
      <c r="G345" s="82"/>
      <c r="H345" s="84">
        <v>1556361</v>
      </c>
      <c r="I345" s="121">
        <v>1586548</v>
      </c>
      <c r="J345" s="49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</row>
    <row r="346" spans="1:254" x14ac:dyDescent="0.2">
      <c r="A346"/>
      <c r="B346" s="48"/>
      <c r="C346" s="41">
        <v>43537</v>
      </c>
      <c r="D346" s="48" t="s">
        <v>826</v>
      </c>
      <c r="E346" s="102" t="s">
        <v>829</v>
      </c>
      <c r="F346" s="86" t="s">
        <v>231</v>
      </c>
      <c r="G346" s="82"/>
      <c r="H346" s="84">
        <v>350000</v>
      </c>
      <c r="I346" s="121">
        <v>1236548</v>
      </c>
      <c r="J346" s="49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</row>
    <row r="347" spans="1:254" x14ac:dyDescent="0.2">
      <c r="A347"/>
      <c r="B347" s="48"/>
      <c r="C347" s="48"/>
      <c r="D347" s="32" t="s">
        <v>833</v>
      </c>
      <c r="E347" s="48" t="s">
        <v>696</v>
      </c>
      <c r="F347" s="21" t="s">
        <v>231</v>
      </c>
      <c r="G347" s="82">
        <v>350000</v>
      </c>
      <c r="H347" s="84"/>
      <c r="I347" s="121">
        <v>1586548</v>
      </c>
      <c r="J347" s="49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</row>
    <row r="348" spans="1:254" x14ac:dyDescent="0.2">
      <c r="A348"/>
      <c r="B348" s="48"/>
      <c r="C348" s="48"/>
      <c r="D348" s="48"/>
      <c r="E348" s="48"/>
      <c r="F348" s="81"/>
      <c r="G348" s="82">
        <v>14979652</v>
      </c>
      <c r="H348" s="84"/>
      <c r="I348" s="121">
        <v>16566200</v>
      </c>
      <c r="J348" s="49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</row>
    <row r="349" spans="1:254" x14ac:dyDescent="0.2">
      <c r="A349"/>
      <c r="B349" s="48"/>
      <c r="C349" s="98">
        <v>43538</v>
      </c>
      <c r="D349" s="101" t="s">
        <v>835</v>
      </c>
      <c r="E349" s="102" t="s">
        <v>834</v>
      </c>
      <c r="F349" s="103" t="s">
        <v>634</v>
      </c>
      <c r="G349" s="82"/>
      <c r="H349" s="125">
        <v>2631833</v>
      </c>
      <c r="I349" s="121">
        <v>13934367</v>
      </c>
      <c r="J349" s="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</row>
    <row r="350" spans="1:254" x14ac:dyDescent="0.2">
      <c r="A350"/>
      <c r="B350" s="48"/>
      <c r="C350" s="98">
        <v>43538</v>
      </c>
      <c r="D350" s="63" t="s">
        <v>836</v>
      </c>
      <c r="E350" s="102" t="s">
        <v>846</v>
      </c>
      <c r="F350" s="65" t="s">
        <v>608</v>
      </c>
      <c r="G350" s="82"/>
      <c r="H350" s="126">
        <v>385000</v>
      </c>
      <c r="I350" s="121">
        <v>13549367</v>
      </c>
      <c r="J350" s="49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</row>
    <row r="351" spans="1:254" x14ac:dyDescent="0.2">
      <c r="A351"/>
      <c r="B351" s="48"/>
      <c r="C351" s="98">
        <v>43538</v>
      </c>
      <c r="D351" s="30" t="s">
        <v>837</v>
      </c>
      <c r="E351" s="102" t="s">
        <v>847</v>
      </c>
      <c r="F351" s="35" t="s">
        <v>543</v>
      </c>
      <c r="G351" s="82"/>
      <c r="H351" s="127">
        <v>2187000</v>
      </c>
      <c r="I351" s="121">
        <v>11362367</v>
      </c>
      <c r="J351" s="49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</row>
    <row r="352" spans="1:254" x14ac:dyDescent="0.2">
      <c r="A352"/>
      <c r="B352" s="48"/>
      <c r="C352" s="98">
        <v>43538</v>
      </c>
      <c r="D352" s="30" t="s">
        <v>564</v>
      </c>
      <c r="E352" s="102" t="s">
        <v>848</v>
      </c>
      <c r="F352" s="35" t="s">
        <v>563</v>
      </c>
      <c r="G352" s="82"/>
      <c r="H352" s="127">
        <v>61000</v>
      </c>
      <c r="I352" s="121">
        <v>11301367</v>
      </c>
      <c r="J352" s="49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</row>
    <row r="353" spans="1:254" x14ac:dyDescent="0.2">
      <c r="A353"/>
      <c r="B353" s="48"/>
      <c r="C353" s="98">
        <v>43538</v>
      </c>
      <c r="D353" s="30" t="s">
        <v>838</v>
      </c>
      <c r="E353" s="102" t="s">
        <v>849</v>
      </c>
      <c r="F353" s="35" t="s">
        <v>645</v>
      </c>
      <c r="G353" s="82"/>
      <c r="H353" s="127">
        <v>945000</v>
      </c>
      <c r="I353" s="121">
        <v>10356367</v>
      </c>
      <c r="J353" s="49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</row>
    <row r="354" spans="1:254" x14ac:dyDescent="0.2">
      <c r="A354"/>
      <c r="B354" s="48"/>
      <c r="C354" s="98">
        <v>43538</v>
      </c>
      <c r="D354" s="30" t="s">
        <v>862</v>
      </c>
      <c r="E354" s="102" t="s">
        <v>850</v>
      </c>
      <c r="F354" s="35" t="s">
        <v>365</v>
      </c>
      <c r="G354" s="82">
        <v>500000</v>
      </c>
      <c r="H354" s="127"/>
      <c r="I354" s="121">
        <v>10856367</v>
      </c>
      <c r="J354" s="49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</row>
    <row r="355" spans="1:254" x14ac:dyDescent="0.2">
      <c r="A355"/>
      <c r="B355" s="48"/>
      <c r="C355" s="98">
        <v>43538</v>
      </c>
      <c r="D355" s="30" t="s">
        <v>839</v>
      </c>
      <c r="E355" s="102" t="s">
        <v>851</v>
      </c>
      <c r="F355" s="35" t="s">
        <v>365</v>
      </c>
      <c r="G355" s="82"/>
      <c r="H355" s="127">
        <v>465000</v>
      </c>
      <c r="I355" s="121">
        <v>10391367</v>
      </c>
      <c r="J355" s="49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</row>
    <row r="356" spans="1:254" x14ac:dyDescent="0.2">
      <c r="A356"/>
      <c r="B356" s="48"/>
      <c r="C356" s="98">
        <v>43538</v>
      </c>
      <c r="D356" s="30" t="s">
        <v>840</v>
      </c>
      <c r="E356" s="102" t="s">
        <v>852</v>
      </c>
      <c r="F356" s="35" t="s">
        <v>291</v>
      </c>
      <c r="G356" s="82"/>
      <c r="H356" s="127">
        <v>94500</v>
      </c>
      <c r="I356" s="121">
        <v>10296867</v>
      </c>
      <c r="J356" s="49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</row>
    <row r="357" spans="1:254" x14ac:dyDescent="0.2">
      <c r="A357"/>
      <c r="B357" s="48"/>
      <c r="C357" s="98">
        <v>43538</v>
      </c>
      <c r="D357" s="30" t="s">
        <v>860</v>
      </c>
      <c r="E357" s="102" t="s">
        <v>853</v>
      </c>
      <c r="F357" s="35" t="s">
        <v>636</v>
      </c>
      <c r="G357" s="82">
        <v>34000</v>
      </c>
      <c r="H357" s="127"/>
      <c r="I357" s="121">
        <v>10330867</v>
      </c>
      <c r="J357" s="49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</row>
    <row r="358" spans="1:254" x14ac:dyDescent="0.2">
      <c r="A358"/>
      <c r="B358" s="48"/>
      <c r="C358" s="98">
        <v>43538</v>
      </c>
      <c r="D358" s="30" t="s">
        <v>841</v>
      </c>
      <c r="E358" s="102" t="s">
        <v>854</v>
      </c>
      <c r="F358" s="35" t="s">
        <v>636</v>
      </c>
      <c r="G358" s="82"/>
      <c r="H358" s="127">
        <v>21000</v>
      </c>
      <c r="I358" s="121">
        <v>10309867</v>
      </c>
      <c r="J358" s="49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</row>
    <row r="359" spans="1:254" x14ac:dyDescent="0.2">
      <c r="A359"/>
      <c r="B359" s="48"/>
      <c r="C359" s="98">
        <v>43538</v>
      </c>
      <c r="D359" s="30" t="s">
        <v>842</v>
      </c>
      <c r="E359" s="102" t="s">
        <v>855</v>
      </c>
      <c r="F359" s="35" t="s">
        <v>541</v>
      </c>
      <c r="G359" s="82"/>
      <c r="H359" s="127">
        <v>5945000</v>
      </c>
      <c r="I359" s="121">
        <v>4364867</v>
      </c>
      <c r="J359" s="4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</row>
    <row r="360" spans="1:254" x14ac:dyDescent="0.2">
      <c r="A360"/>
      <c r="B360" s="48"/>
      <c r="C360" s="98">
        <v>43538</v>
      </c>
      <c r="D360" s="30" t="s">
        <v>783</v>
      </c>
      <c r="E360" s="102" t="s">
        <v>856</v>
      </c>
      <c r="F360" s="35" t="s">
        <v>565</v>
      </c>
      <c r="G360" s="82"/>
      <c r="H360" s="127">
        <v>30000</v>
      </c>
      <c r="I360" s="121">
        <v>4334867</v>
      </c>
      <c r="J360" s="49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</row>
    <row r="361" spans="1:254" x14ac:dyDescent="0.2">
      <c r="A361"/>
      <c r="B361" s="48"/>
      <c r="C361" s="98">
        <v>43538</v>
      </c>
      <c r="D361" s="30" t="s">
        <v>843</v>
      </c>
      <c r="E361" s="102" t="s">
        <v>857</v>
      </c>
      <c r="F361" s="35" t="s">
        <v>365</v>
      </c>
      <c r="G361" s="82"/>
      <c r="H361" s="127">
        <v>52000</v>
      </c>
      <c r="I361" s="121">
        <v>4282867</v>
      </c>
      <c r="J361" s="49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</row>
    <row r="362" spans="1:254" x14ac:dyDescent="0.2">
      <c r="A362"/>
      <c r="B362" s="48"/>
      <c r="C362" s="98">
        <v>43538</v>
      </c>
      <c r="D362" s="30" t="s">
        <v>844</v>
      </c>
      <c r="E362" s="102" t="s">
        <v>861</v>
      </c>
      <c r="F362" s="35" t="s">
        <v>559</v>
      </c>
      <c r="G362" s="82"/>
      <c r="H362" s="127">
        <v>75100</v>
      </c>
      <c r="I362" s="121">
        <v>4207767</v>
      </c>
      <c r="J362" s="49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</row>
    <row r="363" spans="1:254" x14ac:dyDescent="0.2">
      <c r="A363"/>
      <c r="B363" s="48"/>
      <c r="C363" s="98">
        <v>43538</v>
      </c>
      <c r="D363" s="30" t="s">
        <v>845</v>
      </c>
      <c r="E363" s="102" t="s">
        <v>863</v>
      </c>
      <c r="F363" s="35" t="s">
        <v>365</v>
      </c>
      <c r="G363" s="82"/>
      <c r="H363" s="127">
        <v>1055000</v>
      </c>
      <c r="I363" s="121">
        <v>3152767</v>
      </c>
      <c r="J363" s="49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</row>
    <row r="364" spans="1:254" x14ac:dyDescent="0.2">
      <c r="A364"/>
      <c r="B364" s="48"/>
      <c r="C364" s="128">
        <v>43537</v>
      </c>
      <c r="D364" s="32" t="s">
        <v>830</v>
      </c>
      <c r="E364" s="73" t="s">
        <v>831</v>
      </c>
      <c r="F364" s="35" t="s">
        <v>231</v>
      </c>
      <c r="G364" s="129"/>
      <c r="H364" s="130">
        <v>1580000</v>
      </c>
      <c r="I364" s="121">
        <v>1572767</v>
      </c>
      <c r="J364" s="49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</row>
    <row r="365" spans="1:254" x14ac:dyDescent="0.2">
      <c r="A365"/>
      <c r="B365" s="48"/>
      <c r="C365" s="106">
        <v>43539</v>
      </c>
      <c r="D365" s="100" t="s">
        <v>858</v>
      </c>
      <c r="E365" s="48" t="s">
        <v>859</v>
      </c>
      <c r="F365" s="107" t="s">
        <v>291</v>
      </c>
      <c r="G365" s="107"/>
      <c r="H365" s="131">
        <v>787000</v>
      </c>
      <c r="I365" s="121">
        <v>785767</v>
      </c>
      <c r="J365" s="49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</row>
    <row r="366" spans="1:254" x14ac:dyDescent="0.2">
      <c r="A366"/>
      <c r="B366" s="48"/>
      <c r="C366" s="48"/>
      <c r="D366" s="48"/>
      <c r="E366" s="48"/>
      <c r="F366" s="81"/>
      <c r="G366" s="82">
        <v>13947433</v>
      </c>
      <c r="H366" s="84"/>
      <c r="I366" s="121">
        <v>14733200</v>
      </c>
      <c r="J366" s="49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</row>
    <row r="367" spans="1:254" x14ac:dyDescent="0.2">
      <c r="A367"/>
      <c r="B367" s="48"/>
      <c r="C367" s="98">
        <v>43539</v>
      </c>
      <c r="D367" s="101" t="s">
        <v>607</v>
      </c>
      <c r="E367" s="102" t="s">
        <v>861</v>
      </c>
      <c r="F367" s="103" t="s">
        <v>365</v>
      </c>
      <c r="G367" s="82"/>
      <c r="H367" s="125">
        <v>300000</v>
      </c>
      <c r="I367" s="121">
        <v>14433200</v>
      </c>
      <c r="J367" s="49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</row>
    <row r="368" spans="1:254" x14ac:dyDescent="0.2">
      <c r="A368"/>
      <c r="B368" s="48"/>
      <c r="C368" s="98"/>
      <c r="D368" s="132" t="s">
        <v>912</v>
      </c>
      <c r="E368" s="133" t="s">
        <v>913</v>
      </c>
      <c r="F368" s="134" t="s">
        <v>560</v>
      </c>
      <c r="G368" s="135">
        <v>400000</v>
      </c>
      <c r="H368" s="126"/>
      <c r="I368" s="121">
        <v>14833200</v>
      </c>
      <c r="J368" s="49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</row>
    <row r="369" spans="1:254" x14ac:dyDescent="0.2">
      <c r="A369"/>
      <c r="B369" s="48"/>
      <c r="C369" s="98">
        <v>43542</v>
      </c>
      <c r="D369" s="63" t="s">
        <v>864</v>
      </c>
      <c r="E369" s="102" t="s">
        <v>863</v>
      </c>
      <c r="F369" s="65" t="s">
        <v>560</v>
      </c>
      <c r="G369" s="82"/>
      <c r="H369" s="126">
        <v>350000</v>
      </c>
      <c r="I369" s="121">
        <v>14483200</v>
      </c>
      <c r="J369" s="4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</row>
    <row r="370" spans="1:254" x14ac:dyDescent="0.2">
      <c r="A370"/>
      <c r="B370" s="48"/>
      <c r="C370" s="98">
        <v>43542</v>
      </c>
      <c r="D370" s="30" t="s">
        <v>564</v>
      </c>
      <c r="E370" s="102" t="s">
        <v>885</v>
      </c>
      <c r="F370" s="35" t="s">
        <v>681</v>
      </c>
      <c r="G370" s="82"/>
      <c r="H370" s="127">
        <v>124000</v>
      </c>
      <c r="I370" s="121">
        <v>14359200</v>
      </c>
      <c r="J370" s="49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</row>
    <row r="371" spans="1:254" x14ac:dyDescent="0.2">
      <c r="A371"/>
      <c r="B371" s="48"/>
      <c r="C371" s="98">
        <v>43542</v>
      </c>
      <c r="D371" s="30" t="s">
        <v>865</v>
      </c>
      <c r="E371" s="102" t="s">
        <v>886</v>
      </c>
      <c r="F371" s="35" t="s">
        <v>343</v>
      </c>
      <c r="G371" s="82"/>
      <c r="H371" s="127">
        <v>2121969</v>
      </c>
      <c r="I371" s="121">
        <v>12237231</v>
      </c>
      <c r="J371" s="49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</row>
    <row r="372" spans="1:254" x14ac:dyDescent="0.2">
      <c r="A372"/>
      <c r="B372" s="48"/>
      <c r="C372" s="98">
        <v>43542</v>
      </c>
      <c r="D372" s="30" t="s">
        <v>564</v>
      </c>
      <c r="E372" s="102" t="s">
        <v>887</v>
      </c>
      <c r="F372" s="35" t="s">
        <v>681</v>
      </c>
      <c r="G372" s="82"/>
      <c r="H372" s="127">
        <v>183000</v>
      </c>
      <c r="I372" s="121">
        <v>12054231</v>
      </c>
      <c r="J372" s="49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</row>
    <row r="373" spans="1:254" x14ac:dyDescent="0.2">
      <c r="A373"/>
      <c r="B373" s="48"/>
      <c r="C373" s="98">
        <v>43542</v>
      </c>
      <c r="D373" s="30" t="s">
        <v>866</v>
      </c>
      <c r="E373" s="102" t="s">
        <v>888</v>
      </c>
      <c r="F373" s="35" t="s">
        <v>555</v>
      </c>
      <c r="G373" s="82"/>
      <c r="H373" s="127">
        <v>1588400</v>
      </c>
      <c r="I373" s="121">
        <v>10465831</v>
      </c>
      <c r="J373" s="49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</row>
    <row r="374" spans="1:254" x14ac:dyDescent="0.2">
      <c r="A374"/>
      <c r="B374" s="48"/>
      <c r="C374" s="98">
        <v>43542</v>
      </c>
      <c r="D374" s="30" t="s">
        <v>867</v>
      </c>
      <c r="E374" s="102" t="s">
        <v>889</v>
      </c>
      <c r="F374" s="35" t="s">
        <v>565</v>
      </c>
      <c r="G374" s="82"/>
      <c r="H374" s="127">
        <v>116500</v>
      </c>
      <c r="I374" s="121">
        <v>10349331</v>
      </c>
      <c r="J374" s="49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</row>
    <row r="375" spans="1:254" x14ac:dyDescent="0.2">
      <c r="A375"/>
      <c r="B375" s="48"/>
      <c r="C375" s="98">
        <v>43542</v>
      </c>
      <c r="D375" s="30" t="s">
        <v>868</v>
      </c>
      <c r="E375" s="102" t="s">
        <v>890</v>
      </c>
      <c r="F375" s="35" t="s">
        <v>559</v>
      </c>
      <c r="G375" s="82"/>
      <c r="H375" s="127">
        <v>30000</v>
      </c>
      <c r="I375" s="121">
        <v>10319331</v>
      </c>
      <c r="J375" s="49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</row>
    <row r="376" spans="1:254" x14ac:dyDescent="0.2">
      <c r="A376"/>
      <c r="B376" s="48"/>
      <c r="C376" s="98">
        <v>43542</v>
      </c>
      <c r="D376" s="30" t="s">
        <v>870</v>
      </c>
      <c r="E376" s="102" t="s">
        <v>891</v>
      </c>
      <c r="F376" s="35" t="s">
        <v>869</v>
      </c>
      <c r="G376" s="82"/>
      <c r="H376" s="127">
        <v>240000</v>
      </c>
      <c r="I376" s="121">
        <v>10079331</v>
      </c>
      <c r="J376" s="49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</row>
    <row r="377" spans="1:254" x14ac:dyDescent="0.2">
      <c r="A377"/>
      <c r="B377" s="48"/>
      <c r="C377" s="98">
        <v>43543</v>
      </c>
      <c r="D377" s="30" t="s">
        <v>871</v>
      </c>
      <c r="E377" s="102" t="s">
        <v>892</v>
      </c>
      <c r="F377" s="35" t="s">
        <v>706</v>
      </c>
      <c r="G377" s="82"/>
      <c r="H377" s="127">
        <v>1875000</v>
      </c>
      <c r="I377" s="121">
        <v>8204331</v>
      </c>
      <c r="J377" s="49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</row>
    <row r="378" spans="1:254" x14ac:dyDescent="0.2">
      <c r="A378"/>
      <c r="B378" s="48"/>
      <c r="C378" s="106">
        <v>43539</v>
      </c>
      <c r="D378" s="136" t="s">
        <v>911</v>
      </c>
      <c r="E378" s="137" t="s">
        <v>859</v>
      </c>
      <c r="F378" s="138" t="s">
        <v>291</v>
      </c>
      <c r="G378" s="135">
        <v>787000</v>
      </c>
      <c r="H378" s="127"/>
      <c r="I378" s="121">
        <v>8991331</v>
      </c>
      <c r="J378" s="49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</row>
    <row r="379" spans="1:254" x14ac:dyDescent="0.2">
      <c r="A379"/>
      <c r="B379" s="48"/>
      <c r="C379" s="98">
        <v>43543</v>
      </c>
      <c r="D379" s="30" t="s">
        <v>872</v>
      </c>
      <c r="E379" s="102" t="s">
        <v>893</v>
      </c>
      <c r="F379" s="35" t="s">
        <v>291</v>
      </c>
      <c r="G379" s="82"/>
      <c r="H379" s="127">
        <v>787500</v>
      </c>
      <c r="I379" s="121">
        <v>8203831</v>
      </c>
      <c r="J379" s="4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</row>
    <row r="380" spans="1:254" x14ac:dyDescent="0.2">
      <c r="A380"/>
      <c r="B380" s="48"/>
      <c r="C380" s="98">
        <v>43543</v>
      </c>
      <c r="D380" s="30" t="s">
        <v>873</v>
      </c>
      <c r="E380" s="102" t="s">
        <v>894</v>
      </c>
      <c r="F380" s="35" t="s">
        <v>532</v>
      </c>
      <c r="G380" s="82"/>
      <c r="H380" s="127">
        <v>916600</v>
      </c>
      <c r="I380" s="121">
        <v>7287231</v>
      </c>
      <c r="J380" s="49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</row>
    <row r="381" spans="1:254" x14ac:dyDescent="0.2">
      <c r="A381"/>
      <c r="B381" s="48"/>
      <c r="C381" s="98">
        <v>43543</v>
      </c>
      <c r="D381" s="30" t="s">
        <v>874</v>
      </c>
      <c r="E381" s="102" t="s">
        <v>895</v>
      </c>
      <c r="F381" s="35" t="s">
        <v>559</v>
      </c>
      <c r="G381" s="82"/>
      <c r="H381" s="127">
        <v>40000</v>
      </c>
      <c r="I381" s="121">
        <v>7247231</v>
      </c>
      <c r="J381" s="49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</row>
    <row r="382" spans="1:254" x14ac:dyDescent="0.2">
      <c r="A382"/>
      <c r="B382" s="48"/>
      <c r="C382" s="98">
        <v>43543</v>
      </c>
      <c r="D382" s="30" t="s">
        <v>875</v>
      </c>
      <c r="E382" s="102" t="s">
        <v>896</v>
      </c>
      <c r="F382" s="35" t="s">
        <v>560</v>
      </c>
      <c r="G382" s="82"/>
      <c r="H382" s="29">
        <v>342000</v>
      </c>
      <c r="I382" s="121">
        <v>6905231</v>
      </c>
      <c r="J382" s="49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</row>
    <row r="383" spans="1:254" x14ac:dyDescent="0.2">
      <c r="A383"/>
      <c r="B383" s="48"/>
      <c r="C383" s="128">
        <v>43537</v>
      </c>
      <c r="D383" s="136" t="s">
        <v>910</v>
      </c>
      <c r="E383" s="139" t="s">
        <v>831</v>
      </c>
      <c r="F383" s="140" t="s">
        <v>231</v>
      </c>
      <c r="G383" s="135">
        <v>1580000</v>
      </c>
      <c r="H383" s="29"/>
      <c r="I383" s="121">
        <v>8485231</v>
      </c>
      <c r="J383" s="49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</row>
    <row r="384" spans="1:254" x14ac:dyDescent="0.2">
      <c r="A384"/>
      <c r="B384" s="48"/>
      <c r="C384" s="90">
        <v>43544</v>
      </c>
      <c r="D384" s="30" t="s">
        <v>876</v>
      </c>
      <c r="E384" s="102" t="s">
        <v>897</v>
      </c>
      <c r="F384" s="35" t="s">
        <v>231</v>
      </c>
      <c r="G384" s="82"/>
      <c r="H384" s="29">
        <v>1308000</v>
      </c>
      <c r="I384" s="121">
        <v>7177231</v>
      </c>
      <c r="J384" s="49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</row>
    <row r="385" spans="1:254" x14ac:dyDescent="0.2">
      <c r="A385"/>
      <c r="B385" s="48"/>
      <c r="C385" s="90">
        <v>43546</v>
      </c>
      <c r="D385" s="30" t="s">
        <v>877</v>
      </c>
      <c r="E385" s="102" t="s">
        <v>898</v>
      </c>
      <c r="F385" s="35" t="s">
        <v>565</v>
      </c>
      <c r="G385" s="82"/>
      <c r="H385" s="29">
        <v>56000</v>
      </c>
      <c r="I385" s="121">
        <v>7121231</v>
      </c>
      <c r="J385" s="49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</row>
    <row r="386" spans="1:254" x14ac:dyDescent="0.2">
      <c r="A386"/>
      <c r="B386" s="48"/>
      <c r="C386" s="90">
        <v>43546</v>
      </c>
      <c r="D386" s="30" t="s">
        <v>878</v>
      </c>
      <c r="E386" s="102" t="s">
        <v>899</v>
      </c>
      <c r="F386" s="35" t="s">
        <v>291</v>
      </c>
      <c r="G386" s="82"/>
      <c r="H386" s="29">
        <v>62500</v>
      </c>
      <c r="I386" s="121">
        <v>7058731</v>
      </c>
      <c r="J386" s="49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</row>
    <row r="387" spans="1:254" x14ac:dyDescent="0.2">
      <c r="A387"/>
      <c r="B387" s="48"/>
      <c r="C387" s="90">
        <v>43546</v>
      </c>
      <c r="D387" s="30" t="s">
        <v>879</v>
      </c>
      <c r="E387" s="102" t="s">
        <v>900</v>
      </c>
      <c r="F387" s="35" t="s">
        <v>565</v>
      </c>
      <c r="G387" s="82"/>
      <c r="H387" s="29">
        <v>346241</v>
      </c>
      <c r="I387" s="121">
        <v>6712490</v>
      </c>
      <c r="J387" s="49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</row>
    <row r="388" spans="1:254" x14ac:dyDescent="0.2">
      <c r="A388"/>
      <c r="B388" s="48"/>
      <c r="C388" s="90">
        <v>43546</v>
      </c>
      <c r="D388" s="30" t="s">
        <v>880</v>
      </c>
      <c r="E388" s="102" t="s">
        <v>901</v>
      </c>
      <c r="F388" s="35" t="s">
        <v>231</v>
      </c>
      <c r="G388" s="82"/>
      <c r="H388" s="29">
        <v>100000</v>
      </c>
      <c r="I388" s="121">
        <v>6612490</v>
      </c>
      <c r="J388" s="49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</row>
    <row r="389" spans="1:254" x14ac:dyDescent="0.2">
      <c r="A389"/>
      <c r="B389" s="48"/>
      <c r="C389" s="90">
        <v>43546</v>
      </c>
      <c r="D389" s="30" t="s">
        <v>881</v>
      </c>
      <c r="E389" s="102" t="s">
        <v>902</v>
      </c>
      <c r="F389" s="35" t="s">
        <v>634</v>
      </c>
      <c r="G389" s="82"/>
      <c r="H389" s="29">
        <v>837531</v>
      </c>
      <c r="I389" s="121">
        <v>5774959</v>
      </c>
      <c r="J389" s="4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</row>
    <row r="390" spans="1:254" x14ac:dyDescent="0.2">
      <c r="A390"/>
      <c r="B390" s="48"/>
      <c r="C390" s="90">
        <v>43546</v>
      </c>
      <c r="D390" s="30" t="s">
        <v>607</v>
      </c>
      <c r="E390" s="102" t="s">
        <v>903</v>
      </c>
      <c r="F390" s="35" t="s">
        <v>365</v>
      </c>
      <c r="G390" s="82"/>
      <c r="H390" s="29">
        <v>200000</v>
      </c>
      <c r="I390" s="121">
        <v>5574959</v>
      </c>
      <c r="J390" s="49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</row>
    <row r="391" spans="1:254" x14ac:dyDescent="0.2">
      <c r="A391"/>
      <c r="B391" s="48"/>
      <c r="C391" s="90">
        <v>43546</v>
      </c>
      <c r="D391" s="30" t="s">
        <v>607</v>
      </c>
      <c r="E391" s="102" t="s">
        <v>904</v>
      </c>
      <c r="F391" s="35" t="s">
        <v>869</v>
      </c>
      <c r="G391" s="82"/>
      <c r="H391" s="29">
        <v>360000</v>
      </c>
      <c r="I391" s="121">
        <v>5214959</v>
      </c>
      <c r="J391" s="49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</row>
    <row r="392" spans="1:254" x14ac:dyDescent="0.2">
      <c r="A392"/>
      <c r="B392" s="48"/>
      <c r="C392" s="91">
        <v>43546</v>
      </c>
      <c r="D392" s="30" t="s">
        <v>906</v>
      </c>
      <c r="E392" s="102" t="s">
        <v>905</v>
      </c>
      <c r="F392" s="35" t="s">
        <v>643</v>
      </c>
      <c r="G392" s="82"/>
      <c r="H392" s="29">
        <v>375000</v>
      </c>
      <c r="I392" s="121">
        <v>4839959</v>
      </c>
      <c r="J392" s="49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</row>
    <row r="393" spans="1:254" x14ac:dyDescent="0.2">
      <c r="A393"/>
      <c r="B393" s="48"/>
      <c r="C393" s="41">
        <v>43543</v>
      </c>
      <c r="D393" s="14" t="s">
        <v>882</v>
      </c>
      <c r="E393" s="48" t="s">
        <v>907</v>
      </c>
      <c r="F393" s="21" t="s">
        <v>787</v>
      </c>
      <c r="G393" s="82"/>
      <c r="H393" s="21">
        <v>3000000</v>
      </c>
      <c r="I393" s="121">
        <v>1839959</v>
      </c>
      <c r="J393" s="49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</row>
    <row r="394" spans="1:254" x14ac:dyDescent="0.2">
      <c r="A394"/>
      <c r="B394" s="48"/>
      <c r="C394" s="41">
        <v>43543</v>
      </c>
      <c r="D394" s="32" t="s">
        <v>883</v>
      </c>
      <c r="E394" s="48" t="s">
        <v>908</v>
      </c>
      <c r="F394" s="33" t="s">
        <v>291</v>
      </c>
      <c r="G394" s="82"/>
      <c r="H394" s="33">
        <v>70000</v>
      </c>
      <c r="I394" s="121">
        <v>1769959</v>
      </c>
      <c r="J394" s="49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</row>
    <row r="395" spans="1:254" x14ac:dyDescent="0.2">
      <c r="A395"/>
      <c r="B395" s="48"/>
      <c r="C395" s="106">
        <v>43546</v>
      </c>
      <c r="D395" s="100" t="s">
        <v>884</v>
      </c>
      <c r="E395" s="48" t="s">
        <v>909</v>
      </c>
      <c r="F395" s="107" t="s">
        <v>291</v>
      </c>
      <c r="G395" s="82"/>
      <c r="H395" s="107">
        <v>150000</v>
      </c>
      <c r="I395" s="121">
        <v>1619959</v>
      </c>
      <c r="J395" s="49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</row>
    <row r="396" spans="1:254" x14ac:dyDescent="0.2">
      <c r="A396"/>
      <c r="B396" s="48"/>
      <c r="C396" s="48"/>
      <c r="D396" s="48"/>
      <c r="E396" s="48"/>
      <c r="F396" s="81"/>
      <c r="G396" s="82">
        <v>12660241</v>
      </c>
      <c r="H396" s="84"/>
      <c r="I396" s="121">
        <v>14280200</v>
      </c>
      <c r="J396" s="49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</row>
    <row r="397" spans="1:254" x14ac:dyDescent="0.2">
      <c r="A397"/>
      <c r="B397" s="48"/>
      <c r="C397" s="98">
        <v>43539</v>
      </c>
      <c r="D397" s="101" t="s">
        <v>917</v>
      </c>
      <c r="E397" s="102" t="s">
        <v>914</v>
      </c>
      <c r="F397" s="103" t="s">
        <v>365</v>
      </c>
      <c r="G397" s="82"/>
      <c r="H397" s="125">
        <v>3880700</v>
      </c>
      <c r="I397" s="121">
        <v>10399500</v>
      </c>
      <c r="J397" s="49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</row>
    <row r="398" spans="1:254" x14ac:dyDescent="0.2">
      <c r="A398"/>
      <c r="B398" s="48"/>
      <c r="C398" s="98">
        <v>43540</v>
      </c>
      <c r="D398" s="63" t="s">
        <v>915</v>
      </c>
      <c r="E398" s="105" t="s">
        <v>927</v>
      </c>
      <c r="F398" s="65" t="s">
        <v>645</v>
      </c>
      <c r="G398" s="94"/>
      <c r="H398" s="126">
        <v>497500</v>
      </c>
      <c r="I398" s="121">
        <v>9902000</v>
      </c>
      <c r="J398" s="49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</row>
    <row r="399" spans="1:254" x14ac:dyDescent="0.2">
      <c r="A399"/>
      <c r="B399" s="48"/>
      <c r="C399" s="98">
        <v>43542</v>
      </c>
      <c r="D399" s="142" t="s">
        <v>942</v>
      </c>
      <c r="E399" s="22"/>
      <c r="F399" s="46" t="s">
        <v>291</v>
      </c>
      <c r="G399" s="82">
        <v>70000</v>
      </c>
      <c r="H399" s="130"/>
      <c r="I399" s="121">
        <v>9972000</v>
      </c>
      <c r="J399" s="4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</row>
    <row r="400" spans="1:254" x14ac:dyDescent="0.2">
      <c r="A400"/>
      <c r="B400" s="48"/>
      <c r="C400" s="98">
        <v>43542</v>
      </c>
      <c r="D400" s="63" t="s">
        <v>916</v>
      </c>
      <c r="E400" s="102" t="s">
        <v>928</v>
      </c>
      <c r="F400" s="65" t="s">
        <v>291</v>
      </c>
      <c r="G400" s="96"/>
      <c r="H400" s="126">
        <v>119300</v>
      </c>
      <c r="I400" s="121">
        <v>9852700</v>
      </c>
      <c r="J400" s="49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</row>
    <row r="401" spans="1:254" x14ac:dyDescent="0.2">
      <c r="A401"/>
      <c r="B401" s="48"/>
      <c r="C401" s="98">
        <v>43543</v>
      </c>
      <c r="D401" s="30" t="s">
        <v>918</v>
      </c>
      <c r="E401" s="102" t="s">
        <v>929</v>
      </c>
      <c r="F401" s="35" t="s">
        <v>708</v>
      </c>
      <c r="G401" s="82"/>
      <c r="H401" s="127">
        <v>320000</v>
      </c>
      <c r="I401" s="121">
        <v>9532700</v>
      </c>
      <c r="J401" s="49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</row>
    <row r="402" spans="1:254" x14ac:dyDescent="0.2">
      <c r="A402"/>
      <c r="B402" s="48"/>
      <c r="C402" s="98">
        <v>43543</v>
      </c>
      <c r="D402" s="30" t="s">
        <v>919</v>
      </c>
      <c r="E402" s="102" t="s">
        <v>930</v>
      </c>
      <c r="F402" s="35" t="s">
        <v>543</v>
      </c>
      <c r="G402" s="82"/>
      <c r="H402" s="127">
        <v>3558586</v>
      </c>
      <c r="I402" s="121">
        <v>5974114</v>
      </c>
      <c r="J402" s="49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</row>
    <row r="403" spans="1:254" x14ac:dyDescent="0.2">
      <c r="A403"/>
      <c r="B403" s="48"/>
      <c r="C403" s="98">
        <v>43546</v>
      </c>
      <c r="D403" s="30" t="s">
        <v>920</v>
      </c>
      <c r="E403" s="102" t="s">
        <v>931</v>
      </c>
      <c r="F403" s="35" t="s">
        <v>543</v>
      </c>
      <c r="G403" s="82"/>
      <c r="H403" s="127">
        <v>2608000</v>
      </c>
      <c r="I403" s="121">
        <v>3366114</v>
      </c>
      <c r="J403" s="49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</row>
    <row r="404" spans="1:254" x14ac:dyDescent="0.2">
      <c r="A404"/>
      <c r="B404" s="48"/>
      <c r="C404" s="98">
        <v>43546</v>
      </c>
      <c r="D404" s="141" t="s">
        <v>941</v>
      </c>
      <c r="E404" s="102"/>
      <c r="F404" s="35" t="s">
        <v>291</v>
      </c>
      <c r="G404" s="82">
        <v>150000</v>
      </c>
      <c r="H404" s="127"/>
      <c r="I404" s="121">
        <v>3516114</v>
      </c>
      <c r="J404" s="49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</row>
    <row r="405" spans="1:254" x14ac:dyDescent="0.2">
      <c r="A405"/>
      <c r="B405" s="48"/>
      <c r="C405" s="98">
        <v>43547</v>
      </c>
      <c r="D405" s="30" t="s">
        <v>921</v>
      </c>
      <c r="E405" s="102" t="s">
        <v>932</v>
      </c>
      <c r="F405" s="35" t="s">
        <v>291</v>
      </c>
      <c r="G405" s="82"/>
      <c r="H405" s="127">
        <v>150250</v>
      </c>
      <c r="I405" s="121">
        <v>3365864</v>
      </c>
      <c r="J405" s="49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</row>
    <row r="406" spans="1:254" x14ac:dyDescent="0.2">
      <c r="A406"/>
      <c r="B406" s="48"/>
      <c r="C406" s="98">
        <v>43550</v>
      </c>
      <c r="D406" s="30" t="s">
        <v>922</v>
      </c>
      <c r="E406" s="102" t="s">
        <v>933</v>
      </c>
      <c r="F406" s="35" t="s">
        <v>681</v>
      </c>
      <c r="G406" s="82"/>
      <c r="H406" s="127">
        <v>62000</v>
      </c>
      <c r="I406" s="121">
        <v>3303864</v>
      </c>
      <c r="J406" s="49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</row>
    <row r="407" spans="1:254" x14ac:dyDescent="0.2">
      <c r="A407"/>
      <c r="B407" s="48"/>
      <c r="C407" s="98">
        <v>43551</v>
      </c>
      <c r="D407" s="30" t="s">
        <v>924</v>
      </c>
      <c r="E407" s="102" t="s">
        <v>934</v>
      </c>
      <c r="F407" s="35" t="s">
        <v>365</v>
      </c>
      <c r="G407" s="82"/>
      <c r="H407" s="127">
        <v>292500</v>
      </c>
      <c r="I407" s="121">
        <v>3011364</v>
      </c>
      <c r="J407" s="49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</row>
    <row r="408" spans="1:254" x14ac:dyDescent="0.2">
      <c r="A408"/>
      <c r="B408" s="48"/>
      <c r="C408" s="98">
        <v>43552</v>
      </c>
      <c r="D408" s="30" t="s">
        <v>922</v>
      </c>
      <c r="E408" s="102" t="s">
        <v>935</v>
      </c>
      <c r="F408" s="35" t="s">
        <v>681</v>
      </c>
      <c r="G408" s="82"/>
      <c r="H408" s="127">
        <v>248000</v>
      </c>
      <c r="I408" s="121">
        <v>2763364</v>
      </c>
      <c r="J408" s="49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</row>
    <row r="409" spans="1:254" x14ac:dyDescent="0.2">
      <c r="A409"/>
      <c r="B409" s="48"/>
      <c r="C409" s="98">
        <v>43552</v>
      </c>
      <c r="D409" s="30" t="s">
        <v>923</v>
      </c>
      <c r="E409" s="102" t="s">
        <v>936</v>
      </c>
      <c r="F409" s="35" t="s">
        <v>565</v>
      </c>
      <c r="G409" s="82"/>
      <c r="H409" s="127">
        <v>114000</v>
      </c>
      <c r="I409" s="121">
        <v>2649364</v>
      </c>
      <c r="J409" s="4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</row>
    <row r="410" spans="1:254" x14ac:dyDescent="0.2">
      <c r="A410"/>
      <c r="B410" s="48"/>
      <c r="C410" s="98">
        <v>43552</v>
      </c>
      <c r="D410" s="30" t="s">
        <v>925</v>
      </c>
      <c r="E410" s="102" t="s">
        <v>937</v>
      </c>
      <c r="F410" s="35" t="s">
        <v>327</v>
      </c>
      <c r="G410" s="82"/>
      <c r="H410" s="127">
        <v>672900</v>
      </c>
      <c r="I410" s="121">
        <v>1976464</v>
      </c>
      <c r="J410" s="49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</row>
    <row r="411" spans="1:254" x14ac:dyDescent="0.2">
      <c r="A411"/>
      <c r="B411" s="48"/>
      <c r="C411" s="98">
        <v>43552</v>
      </c>
      <c r="D411" s="30" t="s">
        <v>926</v>
      </c>
      <c r="E411" s="102" t="s">
        <v>938</v>
      </c>
      <c r="F411" s="35" t="s">
        <v>565</v>
      </c>
      <c r="G411" s="82"/>
      <c r="H411" s="127">
        <v>15500</v>
      </c>
      <c r="I411" s="121">
        <v>1960964</v>
      </c>
      <c r="J411" s="49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</row>
    <row r="412" spans="1:254" x14ac:dyDescent="0.2">
      <c r="A412"/>
      <c r="B412" s="80"/>
      <c r="C412" s="99">
        <v>43552</v>
      </c>
      <c r="D412" s="100" t="s">
        <v>939</v>
      </c>
      <c r="E412" s="80" t="s">
        <v>940</v>
      </c>
      <c r="F412" s="107" t="s">
        <v>291</v>
      </c>
      <c r="G412" s="94"/>
      <c r="H412" s="107">
        <v>755000</v>
      </c>
      <c r="I412" s="143">
        <v>1205964</v>
      </c>
      <c r="J412" s="79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</row>
    <row r="413" spans="1:254" x14ac:dyDescent="0.2">
      <c r="A413"/>
      <c r="B413" s="80"/>
      <c r="C413" s="99"/>
      <c r="D413" s="167"/>
      <c r="E413" s="80"/>
      <c r="F413" s="168"/>
      <c r="G413" s="94"/>
      <c r="H413" s="168"/>
      <c r="I413" s="143">
        <v>1205964</v>
      </c>
      <c r="J413" s="79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</row>
    <row r="414" spans="1:254" x14ac:dyDescent="0.2">
      <c r="A414"/>
      <c r="B414" s="48"/>
      <c r="C414" s="48"/>
      <c r="D414" s="48"/>
      <c r="E414" s="48"/>
      <c r="F414" s="81"/>
      <c r="G414" s="82">
        <v>20039236</v>
      </c>
      <c r="H414" s="84"/>
      <c r="I414" s="143">
        <v>21245200</v>
      </c>
      <c r="J414" s="49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</row>
    <row r="415" spans="1:254" x14ac:dyDescent="0.2">
      <c r="A415"/>
      <c r="B415" s="48"/>
      <c r="C415" s="98">
        <v>43556</v>
      </c>
      <c r="D415" s="101" t="s">
        <v>944</v>
      </c>
      <c r="E415" s="102" t="s">
        <v>943</v>
      </c>
      <c r="F415" s="103" t="s">
        <v>291</v>
      </c>
      <c r="G415" s="82"/>
      <c r="H415" s="125">
        <v>741250</v>
      </c>
      <c r="I415" s="143">
        <v>20503950</v>
      </c>
      <c r="J415" s="49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</row>
    <row r="416" spans="1:254" x14ac:dyDescent="0.2">
      <c r="A416"/>
      <c r="B416" s="48"/>
      <c r="C416" s="98">
        <v>43556</v>
      </c>
      <c r="D416" s="148" t="s">
        <v>982</v>
      </c>
      <c r="E416" s="144"/>
      <c r="F416" s="149" t="s">
        <v>291</v>
      </c>
      <c r="G416" s="146">
        <v>755000</v>
      </c>
      <c r="H416" s="150"/>
      <c r="I416" s="143">
        <v>21258950</v>
      </c>
      <c r="J416" s="147" t="s">
        <v>940</v>
      </c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</row>
    <row r="417" spans="1:254" x14ac:dyDescent="0.2">
      <c r="A417"/>
      <c r="B417" s="48"/>
      <c r="C417" s="98">
        <v>43556</v>
      </c>
      <c r="D417" s="63" t="s">
        <v>579</v>
      </c>
      <c r="E417" s="102" t="s">
        <v>960</v>
      </c>
      <c r="F417" s="65" t="s">
        <v>565</v>
      </c>
      <c r="G417" s="82"/>
      <c r="H417" s="126">
        <v>450000</v>
      </c>
      <c r="I417" s="143">
        <v>20808950</v>
      </c>
      <c r="J417" s="49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</row>
    <row r="418" spans="1:254" x14ac:dyDescent="0.2">
      <c r="A418"/>
      <c r="B418" s="48"/>
      <c r="C418" s="98">
        <v>43556</v>
      </c>
      <c r="D418" s="30" t="s">
        <v>607</v>
      </c>
      <c r="E418" s="102" t="s">
        <v>961</v>
      </c>
      <c r="F418" s="35" t="s">
        <v>365</v>
      </c>
      <c r="G418" s="82"/>
      <c r="H418" s="127">
        <v>150000</v>
      </c>
      <c r="I418" s="143">
        <v>20658950</v>
      </c>
      <c r="J418" s="49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</row>
    <row r="419" spans="1:254" x14ac:dyDescent="0.2">
      <c r="A419"/>
      <c r="B419" s="48"/>
      <c r="C419" s="98">
        <v>43556</v>
      </c>
      <c r="D419" s="30" t="s">
        <v>945</v>
      </c>
      <c r="E419" s="102" t="s">
        <v>962</v>
      </c>
      <c r="F419" s="35" t="s">
        <v>532</v>
      </c>
      <c r="G419" s="82"/>
      <c r="H419" s="127">
        <v>2682499</v>
      </c>
      <c r="I419" s="143">
        <v>17976451</v>
      </c>
      <c r="J419" s="4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</row>
    <row r="420" spans="1:254" x14ac:dyDescent="0.2">
      <c r="A420"/>
      <c r="B420" s="48"/>
      <c r="C420" s="98">
        <v>43556</v>
      </c>
      <c r="D420" s="141" t="s">
        <v>982</v>
      </c>
      <c r="E420" s="144"/>
      <c r="F420" s="145" t="s">
        <v>532</v>
      </c>
      <c r="G420" s="146">
        <v>3000000</v>
      </c>
      <c r="H420" s="118"/>
      <c r="I420" s="143">
        <v>20976451</v>
      </c>
      <c r="J420" s="147" t="s">
        <v>907</v>
      </c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</row>
    <row r="421" spans="1:254" x14ac:dyDescent="0.2">
      <c r="A421"/>
      <c r="B421" s="48"/>
      <c r="C421" s="98">
        <v>43557</v>
      </c>
      <c r="D421" s="30" t="s">
        <v>947</v>
      </c>
      <c r="E421" s="102" t="s">
        <v>963</v>
      </c>
      <c r="F421" s="35" t="s">
        <v>946</v>
      </c>
      <c r="G421" s="82"/>
      <c r="H421" s="127">
        <v>600000</v>
      </c>
      <c r="I421" s="143">
        <v>20376451</v>
      </c>
      <c r="J421" s="49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</row>
    <row r="422" spans="1:254" x14ac:dyDescent="0.2">
      <c r="A422"/>
      <c r="B422" s="48"/>
      <c r="C422" s="98">
        <v>43557</v>
      </c>
      <c r="D422" s="30" t="s">
        <v>607</v>
      </c>
      <c r="E422" s="102" t="s">
        <v>964</v>
      </c>
      <c r="F422" s="35" t="s">
        <v>365</v>
      </c>
      <c r="G422" s="82"/>
      <c r="H422" s="127">
        <v>155000</v>
      </c>
      <c r="I422" s="143">
        <v>20221451</v>
      </c>
      <c r="J422" s="49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</row>
    <row r="423" spans="1:254" x14ac:dyDescent="0.2">
      <c r="A423"/>
      <c r="B423" s="48"/>
      <c r="C423" s="98">
        <v>43557</v>
      </c>
      <c r="D423" s="30" t="s">
        <v>564</v>
      </c>
      <c r="E423" s="102" t="s">
        <v>965</v>
      </c>
      <c r="F423" s="35" t="s">
        <v>563</v>
      </c>
      <c r="G423" s="82"/>
      <c r="H423" s="127">
        <v>62000</v>
      </c>
      <c r="I423" s="143">
        <v>20159451</v>
      </c>
      <c r="J423" s="49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</row>
    <row r="424" spans="1:254" x14ac:dyDescent="0.2">
      <c r="A424"/>
      <c r="B424" s="48"/>
      <c r="C424" s="98">
        <v>43558</v>
      </c>
      <c r="D424" s="30" t="s">
        <v>948</v>
      </c>
      <c r="E424" s="102" t="s">
        <v>966</v>
      </c>
      <c r="F424" s="35" t="s">
        <v>565</v>
      </c>
      <c r="G424" s="82"/>
      <c r="H424" s="127">
        <v>540000</v>
      </c>
      <c r="I424" s="143">
        <v>19619451</v>
      </c>
      <c r="J424" s="49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</row>
    <row r="425" spans="1:254" x14ac:dyDescent="0.2">
      <c r="A425"/>
      <c r="B425" s="48"/>
      <c r="C425" s="98">
        <v>43558</v>
      </c>
      <c r="D425" s="30" t="s">
        <v>949</v>
      </c>
      <c r="E425" s="102" t="s">
        <v>967</v>
      </c>
      <c r="F425" s="35" t="s">
        <v>327</v>
      </c>
      <c r="G425" s="82"/>
      <c r="H425" s="127">
        <v>2200000</v>
      </c>
      <c r="I425" s="143">
        <v>17419451</v>
      </c>
      <c r="J425" s="49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</row>
    <row r="426" spans="1:254" x14ac:dyDescent="0.2">
      <c r="A426"/>
      <c r="B426" s="48"/>
      <c r="C426" s="98">
        <v>43558</v>
      </c>
      <c r="D426" s="30" t="s">
        <v>950</v>
      </c>
      <c r="E426" s="102" t="s">
        <v>968</v>
      </c>
      <c r="F426" s="35" t="s">
        <v>708</v>
      </c>
      <c r="G426" s="82"/>
      <c r="H426" s="127">
        <v>1347500</v>
      </c>
      <c r="I426" s="143">
        <v>16071951</v>
      </c>
      <c r="J426" s="49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</row>
    <row r="427" spans="1:254" x14ac:dyDescent="0.2">
      <c r="A427"/>
      <c r="B427" s="48"/>
      <c r="C427" s="98">
        <v>43559</v>
      </c>
      <c r="D427" s="30" t="s">
        <v>951</v>
      </c>
      <c r="E427" s="102" t="s">
        <v>969</v>
      </c>
      <c r="F427" s="35" t="s">
        <v>565</v>
      </c>
      <c r="G427" s="82"/>
      <c r="H427" s="127">
        <v>27000</v>
      </c>
      <c r="I427" s="143">
        <v>16044951</v>
      </c>
      <c r="J427" s="49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</row>
    <row r="428" spans="1:254" x14ac:dyDescent="0.2">
      <c r="A428"/>
      <c r="B428" s="48"/>
      <c r="C428" s="98">
        <v>43559</v>
      </c>
      <c r="D428" s="30" t="s">
        <v>952</v>
      </c>
      <c r="E428" s="102" t="s">
        <v>970</v>
      </c>
      <c r="F428" s="35" t="s">
        <v>953</v>
      </c>
      <c r="G428" s="82"/>
      <c r="H428" s="127">
        <v>385000</v>
      </c>
      <c r="I428" s="143">
        <v>15659951</v>
      </c>
      <c r="J428" s="49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</row>
    <row r="429" spans="1:254" x14ac:dyDescent="0.2">
      <c r="A429"/>
      <c r="B429" s="48"/>
      <c r="C429" s="98">
        <v>43559</v>
      </c>
      <c r="D429" s="30" t="s">
        <v>955</v>
      </c>
      <c r="E429" s="102" t="s">
        <v>971</v>
      </c>
      <c r="F429" s="35" t="s">
        <v>954</v>
      </c>
      <c r="G429" s="82"/>
      <c r="H429" s="127">
        <v>330000</v>
      </c>
      <c r="I429" s="143">
        <v>15329951</v>
      </c>
      <c r="J429" s="4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</row>
    <row r="430" spans="1:254" x14ac:dyDescent="0.2">
      <c r="A430"/>
      <c r="B430" s="48"/>
      <c r="C430" s="98">
        <v>43559</v>
      </c>
      <c r="D430" s="30" t="s">
        <v>956</v>
      </c>
      <c r="E430" s="102" t="s">
        <v>972</v>
      </c>
      <c r="F430" s="35" t="s">
        <v>634</v>
      </c>
      <c r="G430" s="82"/>
      <c r="H430" s="127">
        <v>795600</v>
      </c>
      <c r="I430" s="143">
        <v>14534351</v>
      </c>
      <c r="J430" s="49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</row>
    <row r="431" spans="1:254" x14ac:dyDescent="0.2">
      <c r="A431"/>
      <c r="B431" s="48"/>
      <c r="C431" s="98">
        <v>43559</v>
      </c>
      <c r="D431" s="30" t="s">
        <v>957</v>
      </c>
      <c r="E431" s="102" t="s">
        <v>973</v>
      </c>
      <c r="F431" s="35" t="s">
        <v>645</v>
      </c>
      <c r="G431" s="82"/>
      <c r="H431" s="29">
        <v>1877000</v>
      </c>
      <c r="I431" s="143">
        <v>12657351</v>
      </c>
      <c r="J431" s="49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</row>
    <row r="432" spans="1:254" x14ac:dyDescent="0.2">
      <c r="A432"/>
      <c r="B432" s="48"/>
      <c r="C432" s="90">
        <v>43561</v>
      </c>
      <c r="D432" s="30" t="s">
        <v>958</v>
      </c>
      <c r="E432" s="102" t="s">
        <v>974</v>
      </c>
      <c r="F432" s="35" t="s">
        <v>555</v>
      </c>
      <c r="G432" s="82"/>
      <c r="H432" s="29">
        <v>1899100</v>
      </c>
      <c r="I432" s="143">
        <v>10758251</v>
      </c>
      <c r="J432" s="49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</row>
    <row r="433" spans="1:254" x14ac:dyDescent="0.2">
      <c r="A433"/>
      <c r="B433" s="48"/>
      <c r="C433" s="90">
        <v>43561</v>
      </c>
      <c r="D433" s="30" t="s">
        <v>564</v>
      </c>
      <c r="E433" s="102" t="s">
        <v>975</v>
      </c>
      <c r="F433" s="35" t="s">
        <v>563</v>
      </c>
      <c r="G433" s="82"/>
      <c r="H433" s="29">
        <v>124000</v>
      </c>
      <c r="I433" s="143">
        <v>10634251</v>
      </c>
      <c r="J433" s="49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</row>
    <row r="434" spans="1:254" x14ac:dyDescent="0.2">
      <c r="A434"/>
      <c r="B434" s="48"/>
      <c r="C434" s="90">
        <v>43561</v>
      </c>
      <c r="D434" s="30" t="s">
        <v>959</v>
      </c>
      <c r="E434" s="105" t="s">
        <v>976</v>
      </c>
      <c r="F434" s="35" t="s">
        <v>291</v>
      </c>
      <c r="G434" s="82"/>
      <c r="H434" s="29">
        <v>141500</v>
      </c>
      <c r="I434" s="143">
        <v>10492751</v>
      </c>
      <c r="J434" s="49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</row>
    <row r="435" spans="1:254" x14ac:dyDescent="0.2">
      <c r="A435"/>
      <c r="B435" s="48"/>
      <c r="C435" s="109">
        <v>43500</v>
      </c>
      <c r="D435" s="14" t="s">
        <v>988</v>
      </c>
      <c r="E435" s="39" t="s">
        <v>983</v>
      </c>
      <c r="F435" s="74" t="s">
        <v>532</v>
      </c>
      <c r="G435" s="82"/>
      <c r="H435" s="62">
        <v>317501</v>
      </c>
      <c r="I435" s="143">
        <v>10175250</v>
      </c>
      <c r="J435" s="49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</row>
    <row r="436" spans="1:254" x14ac:dyDescent="0.2">
      <c r="A436"/>
      <c r="B436" s="48"/>
      <c r="C436" s="19">
        <v>43557</v>
      </c>
      <c r="D436" s="14" t="s">
        <v>977</v>
      </c>
      <c r="E436" s="39" t="s">
        <v>984</v>
      </c>
      <c r="F436" s="155" t="s">
        <v>532</v>
      </c>
      <c r="G436" s="82"/>
      <c r="H436" s="21">
        <v>2005000</v>
      </c>
      <c r="I436" s="143">
        <v>8170250</v>
      </c>
      <c r="J436" s="49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</row>
    <row r="437" spans="1:254" x14ac:dyDescent="0.2">
      <c r="A437"/>
      <c r="B437" s="48"/>
      <c r="C437" s="19">
        <v>43558</v>
      </c>
      <c r="D437" s="14" t="s">
        <v>978</v>
      </c>
      <c r="E437" s="39" t="s">
        <v>985</v>
      </c>
      <c r="F437" s="155" t="s">
        <v>327</v>
      </c>
      <c r="G437" s="82"/>
      <c r="H437" s="21">
        <v>500000</v>
      </c>
      <c r="I437" s="143">
        <v>7670250</v>
      </c>
      <c r="J437" s="49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</row>
    <row r="438" spans="1:254" x14ac:dyDescent="0.2">
      <c r="A438"/>
      <c r="B438" s="48"/>
      <c r="C438" s="19">
        <v>43559</v>
      </c>
      <c r="D438" s="14" t="s">
        <v>979</v>
      </c>
      <c r="E438" s="39" t="s">
        <v>986</v>
      </c>
      <c r="F438" s="155" t="s">
        <v>559</v>
      </c>
      <c r="G438" s="82"/>
      <c r="H438" s="21">
        <v>50000</v>
      </c>
      <c r="I438" s="143">
        <v>7620250</v>
      </c>
      <c r="J438" s="49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</row>
    <row r="439" spans="1:254" x14ac:dyDescent="0.2">
      <c r="A439"/>
      <c r="B439" s="48"/>
      <c r="C439" s="19">
        <v>43559</v>
      </c>
      <c r="D439" s="14" t="s">
        <v>981</v>
      </c>
      <c r="E439" s="39" t="s">
        <v>987</v>
      </c>
      <c r="F439" s="155" t="s">
        <v>560</v>
      </c>
      <c r="G439" s="82"/>
      <c r="H439" s="21">
        <v>2555000</v>
      </c>
      <c r="I439" s="143">
        <v>5065250</v>
      </c>
      <c r="J439" s="4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</row>
    <row r="440" spans="1:254" x14ac:dyDescent="0.2">
      <c r="A440"/>
      <c r="B440" s="48"/>
      <c r="C440" s="19">
        <v>43560</v>
      </c>
      <c r="D440" s="14" t="s">
        <v>980</v>
      </c>
      <c r="E440" s="39" t="s">
        <v>989</v>
      </c>
      <c r="F440" s="155" t="s">
        <v>327</v>
      </c>
      <c r="G440" s="82"/>
      <c r="H440" s="21">
        <v>500000</v>
      </c>
      <c r="I440" s="143">
        <v>4565250</v>
      </c>
      <c r="J440" s="49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</row>
    <row r="441" spans="1:254" x14ac:dyDescent="0.2">
      <c r="A441"/>
      <c r="B441" s="48"/>
      <c r="C441" s="48"/>
      <c r="D441" s="48"/>
      <c r="E441" s="48"/>
      <c r="F441" s="81"/>
      <c r="G441" s="82">
        <v>14507449</v>
      </c>
      <c r="H441" s="84"/>
      <c r="I441" s="143">
        <v>19072699</v>
      </c>
      <c r="J441" s="49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</row>
    <row r="442" spans="1:254" x14ac:dyDescent="0.2">
      <c r="A442"/>
      <c r="B442" s="48"/>
      <c r="C442" s="98">
        <v>43564</v>
      </c>
      <c r="D442" s="101" t="s">
        <v>991</v>
      </c>
      <c r="E442" s="745" t="s">
        <v>990</v>
      </c>
      <c r="F442" s="103" t="s">
        <v>327</v>
      </c>
      <c r="G442" s="82"/>
      <c r="H442" s="125">
        <v>1071201</v>
      </c>
      <c r="I442" s="143">
        <v>18001498</v>
      </c>
      <c r="J442" s="49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</row>
    <row r="443" spans="1:254" x14ac:dyDescent="0.2">
      <c r="A443"/>
      <c r="B443" s="48"/>
      <c r="C443" s="98">
        <v>43564</v>
      </c>
      <c r="D443" s="748" t="s">
        <v>982</v>
      </c>
      <c r="E443" s="746"/>
      <c r="F443" s="149" t="s">
        <v>327</v>
      </c>
      <c r="G443" s="146">
        <v>500000</v>
      </c>
      <c r="H443" s="130"/>
      <c r="I443" s="143">
        <v>18501498</v>
      </c>
      <c r="J443" s="147" t="s">
        <v>985</v>
      </c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</row>
    <row r="444" spans="1:254" x14ac:dyDescent="0.2">
      <c r="A444"/>
      <c r="B444" s="48"/>
      <c r="C444" s="98">
        <v>43564</v>
      </c>
      <c r="D444" s="748"/>
      <c r="E444" s="747"/>
      <c r="F444" s="149" t="s">
        <v>327</v>
      </c>
      <c r="G444" s="146">
        <v>500000</v>
      </c>
      <c r="H444" s="130"/>
      <c r="I444" s="143">
        <v>19001498</v>
      </c>
      <c r="J444" s="147" t="s">
        <v>989</v>
      </c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</row>
    <row r="445" spans="1:254" x14ac:dyDescent="0.2">
      <c r="A445"/>
      <c r="B445" s="48"/>
      <c r="C445" s="98">
        <v>43564</v>
      </c>
      <c r="D445" s="63" t="s">
        <v>607</v>
      </c>
      <c r="E445" s="102" t="s">
        <v>1004</v>
      </c>
      <c r="F445" s="65" t="s">
        <v>365</v>
      </c>
      <c r="G445" s="82"/>
      <c r="H445" s="126">
        <v>200000</v>
      </c>
      <c r="I445" s="143">
        <v>18801498</v>
      </c>
      <c r="J445" s="49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</row>
    <row r="446" spans="1:254" x14ac:dyDescent="0.2">
      <c r="A446"/>
      <c r="B446" s="48"/>
      <c r="C446" s="98">
        <v>43564</v>
      </c>
      <c r="D446" s="30" t="s">
        <v>992</v>
      </c>
      <c r="E446" s="749" t="s">
        <v>1005</v>
      </c>
      <c r="F446" s="35" t="s">
        <v>532</v>
      </c>
      <c r="G446" s="82"/>
      <c r="H446" s="127">
        <v>1899209</v>
      </c>
      <c r="I446" s="143">
        <v>16902289</v>
      </c>
      <c r="J446" s="49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</row>
    <row r="447" spans="1:254" x14ac:dyDescent="0.2">
      <c r="A447"/>
      <c r="B447" s="48"/>
      <c r="C447" s="98">
        <v>43564</v>
      </c>
      <c r="D447" s="141" t="s">
        <v>982</v>
      </c>
      <c r="E447" s="750"/>
      <c r="F447" s="122" t="s">
        <v>532</v>
      </c>
      <c r="G447" s="122">
        <v>2005000</v>
      </c>
      <c r="H447" s="127"/>
      <c r="I447" s="143">
        <v>18907289</v>
      </c>
      <c r="J447" s="147" t="s">
        <v>984</v>
      </c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</row>
    <row r="448" spans="1:254" x14ac:dyDescent="0.2">
      <c r="A448"/>
      <c r="B448" s="48"/>
      <c r="C448" s="98">
        <v>43564</v>
      </c>
      <c r="D448" s="141" t="s">
        <v>1021</v>
      </c>
      <c r="E448" s="156"/>
      <c r="F448" s="124" t="s">
        <v>532</v>
      </c>
      <c r="G448" s="122">
        <v>317501</v>
      </c>
      <c r="H448" s="127"/>
      <c r="I448" s="143">
        <v>19224790</v>
      </c>
      <c r="J448" s="147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</row>
    <row r="449" spans="1:254" x14ac:dyDescent="0.2">
      <c r="A449"/>
      <c r="B449" s="48"/>
      <c r="C449" s="98">
        <v>43564</v>
      </c>
      <c r="D449" s="30" t="s">
        <v>993</v>
      </c>
      <c r="E449" s="102" t="s">
        <v>1006</v>
      </c>
      <c r="F449" s="65" t="s">
        <v>543</v>
      </c>
      <c r="G449" s="82"/>
      <c r="H449" s="127">
        <v>4198214</v>
      </c>
      <c r="I449" s="143">
        <v>15026576</v>
      </c>
      <c r="J449" s="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</row>
    <row r="450" spans="1:254" x14ac:dyDescent="0.2">
      <c r="A450"/>
      <c r="B450" s="48"/>
      <c r="C450" s="98">
        <v>43564</v>
      </c>
      <c r="D450" s="30" t="s">
        <v>994</v>
      </c>
      <c r="E450" s="102" t="s">
        <v>1007</v>
      </c>
      <c r="F450" s="35" t="s">
        <v>327</v>
      </c>
      <c r="G450" s="82"/>
      <c r="H450" s="127">
        <v>52000</v>
      </c>
      <c r="I450" s="143">
        <v>14974576</v>
      </c>
      <c r="J450" s="49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</row>
    <row r="451" spans="1:254" x14ac:dyDescent="0.2">
      <c r="A451"/>
      <c r="B451" s="48"/>
      <c r="C451" s="98">
        <v>43564</v>
      </c>
      <c r="D451" s="30" t="s">
        <v>995</v>
      </c>
      <c r="E451" s="102" t="s">
        <v>1008</v>
      </c>
      <c r="F451" s="35" t="s">
        <v>762</v>
      </c>
      <c r="G451" s="82"/>
      <c r="H451" s="127">
        <v>270000</v>
      </c>
      <c r="I451" s="143">
        <v>14704576</v>
      </c>
      <c r="J451" s="49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</row>
    <row r="452" spans="1:254" x14ac:dyDescent="0.2">
      <c r="A452"/>
      <c r="B452" s="48"/>
      <c r="C452" s="98">
        <v>43564</v>
      </c>
      <c r="D452" s="30" t="s">
        <v>996</v>
      </c>
      <c r="E452" s="102" t="s">
        <v>1009</v>
      </c>
      <c r="F452" s="35" t="s">
        <v>706</v>
      </c>
      <c r="G452" s="82"/>
      <c r="H452" s="127">
        <v>375000</v>
      </c>
      <c r="I452" s="143">
        <v>14329576</v>
      </c>
      <c r="J452" s="49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</row>
    <row r="453" spans="1:254" x14ac:dyDescent="0.2">
      <c r="A453"/>
      <c r="B453" s="48"/>
      <c r="C453" s="98">
        <v>43564</v>
      </c>
      <c r="D453" s="30" t="s">
        <v>997</v>
      </c>
      <c r="E453" s="102" t="s">
        <v>1010</v>
      </c>
      <c r="F453" s="35" t="s">
        <v>135</v>
      </c>
      <c r="G453" s="82"/>
      <c r="H453" s="127">
        <v>600000</v>
      </c>
      <c r="I453" s="143">
        <v>13729576</v>
      </c>
      <c r="J453" s="49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</row>
    <row r="454" spans="1:254" x14ac:dyDescent="0.2">
      <c r="A454"/>
      <c r="B454" s="48"/>
      <c r="C454" s="98">
        <v>43565</v>
      </c>
      <c r="D454" s="30" t="s">
        <v>998</v>
      </c>
      <c r="E454" s="102" t="s">
        <v>1011</v>
      </c>
      <c r="F454" s="35" t="s">
        <v>560</v>
      </c>
      <c r="G454" s="82"/>
      <c r="H454" s="127">
        <v>2501495</v>
      </c>
      <c r="I454" s="143">
        <v>11228081</v>
      </c>
      <c r="J454" s="49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</row>
    <row r="455" spans="1:254" x14ac:dyDescent="0.2">
      <c r="A455"/>
      <c r="B455" s="48"/>
      <c r="C455" s="98">
        <v>43565</v>
      </c>
      <c r="D455" s="141" t="s">
        <v>982</v>
      </c>
      <c r="E455" s="102"/>
      <c r="F455" s="145" t="s">
        <v>560</v>
      </c>
      <c r="G455" s="146">
        <v>2555000</v>
      </c>
      <c r="H455" s="127"/>
      <c r="I455" s="143">
        <v>13783081</v>
      </c>
      <c r="J455" s="147" t="s">
        <v>987</v>
      </c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</row>
    <row r="456" spans="1:254" x14ac:dyDescent="0.2">
      <c r="A456"/>
      <c r="B456" s="48"/>
      <c r="C456" s="98">
        <v>43565</v>
      </c>
      <c r="D456" s="30" t="s">
        <v>51</v>
      </c>
      <c r="E456" s="102" t="s">
        <v>1012</v>
      </c>
      <c r="F456" s="35" t="s">
        <v>704</v>
      </c>
      <c r="G456" s="82"/>
      <c r="H456" s="127">
        <v>5005000</v>
      </c>
      <c r="I456" s="143">
        <v>8778081</v>
      </c>
      <c r="J456" s="49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</row>
    <row r="457" spans="1:254" x14ac:dyDescent="0.2">
      <c r="A457"/>
      <c r="B457" s="48"/>
      <c r="C457" s="98">
        <v>43565</v>
      </c>
      <c r="D457" s="30" t="s">
        <v>999</v>
      </c>
      <c r="E457" s="102" t="s">
        <v>1013</v>
      </c>
      <c r="F457" s="35" t="s">
        <v>365</v>
      </c>
      <c r="G457" s="82"/>
      <c r="H457" s="127">
        <v>3650000</v>
      </c>
      <c r="I457" s="143">
        <v>5128081</v>
      </c>
      <c r="J457" s="49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</row>
    <row r="458" spans="1:254" x14ac:dyDescent="0.2">
      <c r="A458"/>
      <c r="B458" s="48"/>
      <c r="C458" s="98">
        <v>43565</v>
      </c>
      <c r="D458" s="30" t="s">
        <v>1000</v>
      </c>
      <c r="E458" s="102" t="s">
        <v>1014</v>
      </c>
      <c r="F458" s="35" t="s">
        <v>559</v>
      </c>
      <c r="G458" s="82"/>
      <c r="H458" s="127">
        <v>42000</v>
      </c>
      <c r="I458" s="143">
        <v>5086081</v>
      </c>
      <c r="J458" s="49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</row>
    <row r="459" spans="1:254" x14ac:dyDescent="0.2">
      <c r="A459"/>
      <c r="B459" s="48"/>
      <c r="C459" s="98"/>
      <c r="D459" s="141" t="s">
        <v>982</v>
      </c>
      <c r="E459" s="102"/>
      <c r="F459" s="35" t="s">
        <v>559</v>
      </c>
      <c r="G459" s="82">
        <v>50000</v>
      </c>
      <c r="H459" s="127"/>
      <c r="I459" s="143">
        <v>5136081</v>
      </c>
      <c r="J459" s="147" t="s">
        <v>986</v>
      </c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</row>
    <row r="460" spans="1:254" x14ac:dyDescent="0.2">
      <c r="A460"/>
      <c r="B460" s="48"/>
      <c r="C460" s="98">
        <v>43565</v>
      </c>
      <c r="D460" s="30" t="s">
        <v>1002</v>
      </c>
      <c r="E460" s="102" t="s">
        <v>1015</v>
      </c>
      <c r="F460" s="35" t="s">
        <v>1001</v>
      </c>
      <c r="G460" s="82"/>
      <c r="H460" s="127">
        <v>385000</v>
      </c>
      <c r="I460" s="143">
        <v>4751081</v>
      </c>
      <c r="J460" s="49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</row>
    <row r="461" spans="1:254" x14ac:dyDescent="0.2">
      <c r="A461"/>
      <c r="B461" s="48"/>
      <c r="C461" s="98">
        <v>43565</v>
      </c>
      <c r="D461" s="30" t="s">
        <v>1003</v>
      </c>
      <c r="E461" s="105" t="s">
        <v>1016</v>
      </c>
      <c r="F461" s="35" t="s">
        <v>291</v>
      </c>
      <c r="G461" s="82"/>
      <c r="H461" s="127">
        <v>71400</v>
      </c>
      <c r="I461" s="143">
        <v>4679681</v>
      </c>
      <c r="J461" s="49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</row>
    <row r="462" spans="1:254" x14ac:dyDescent="0.2">
      <c r="A462"/>
      <c r="B462" s="48"/>
      <c r="C462" s="19">
        <v>43564</v>
      </c>
      <c r="D462" s="14" t="s">
        <v>1017</v>
      </c>
      <c r="E462" s="157" t="s">
        <v>1019</v>
      </c>
      <c r="F462" s="21" t="s">
        <v>532</v>
      </c>
      <c r="G462" s="82"/>
      <c r="H462" s="21">
        <v>1000000</v>
      </c>
      <c r="I462" s="143">
        <v>3679681</v>
      </c>
      <c r="J462" s="49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</row>
    <row r="463" spans="1:254" x14ac:dyDescent="0.2">
      <c r="A463"/>
      <c r="B463" s="48"/>
      <c r="C463" s="19">
        <v>43566</v>
      </c>
      <c r="D463" s="14" t="s">
        <v>1018</v>
      </c>
      <c r="E463" s="157" t="s">
        <v>1020</v>
      </c>
      <c r="F463" s="21" t="s">
        <v>559</v>
      </c>
      <c r="G463" s="82"/>
      <c r="H463" s="21">
        <v>100000</v>
      </c>
      <c r="I463" s="143">
        <v>3579681</v>
      </c>
      <c r="J463" s="49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</row>
    <row r="464" spans="1:254" x14ac:dyDescent="0.2">
      <c r="A464"/>
      <c r="B464" s="48"/>
      <c r="C464" s="158"/>
      <c r="D464" s="159"/>
      <c r="E464" s="160"/>
      <c r="F464" s="161"/>
      <c r="G464" s="82">
        <v>20320519</v>
      </c>
      <c r="H464" s="162"/>
      <c r="I464" s="143">
        <v>23900200</v>
      </c>
      <c r="J464" s="49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</row>
    <row r="465" spans="1:254" x14ac:dyDescent="0.2">
      <c r="A465"/>
      <c r="B465" s="48"/>
      <c r="C465" s="98">
        <v>43560</v>
      </c>
      <c r="D465" s="101" t="s">
        <v>1023</v>
      </c>
      <c r="E465" s="102" t="s">
        <v>1022</v>
      </c>
      <c r="F465" s="103" t="s">
        <v>327</v>
      </c>
      <c r="G465" s="82"/>
      <c r="H465" s="125">
        <v>33500</v>
      </c>
      <c r="I465" s="143">
        <v>23866700</v>
      </c>
      <c r="J465" s="49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</row>
    <row r="466" spans="1:254" x14ac:dyDescent="0.2">
      <c r="A466"/>
      <c r="B466" s="48"/>
      <c r="C466" s="98">
        <v>43567</v>
      </c>
      <c r="D466" s="63" t="s">
        <v>1025</v>
      </c>
      <c r="E466" s="102" t="s">
        <v>1024</v>
      </c>
      <c r="F466" s="65" t="s">
        <v>291</v>
      </c>
      <c r="G466" s="82"/>
      <c r="H466" s="126">
        <v>163000</v>
      </c>
      <c r="I466" s="143">
        <v>23703700</v>
      </c>
      <c r="J466" s="49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</row>
    <row r="467" spans="1:254" x14ac:dyDescent="0.2">
      <c r="A467"/>
      <c r="B467" s="48"/>
      <c r="C467" s="98">
        <v>43568</v>
      </c>
      <c r="D467" s="30" t="s">
        <v>1027</v>
      </c>
      <c r="E467" s="102" t="s">
        <v>1026</v>
      </c>
      <c r="F467" s="35" t="s">
        <v>645</v>
      </c>
      <c r="G467" s="82"/>
      <c r="H467" s="127">
        <v>1498000</v>
      </c>
      <c r="I467" s="143">
        <v>22205700</v>
      </c>
      <c r="J467" s="49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</row>
    <row r="468" spans="1:254" x14ac:dyDescent="0.2">
      <c r="A468"/>
      <c r="B468" s="48"/>
      <c r="C468" s="98">
        <v>43568</v>
      </c>
      <c r="D468" s="30" t="s">
        <v>1029</v>
      </c>
      <c r="E468" s="102" t="s">
        <v>1028</v>
      </c>
      <c r="F468" s="35" t="s">
        <v>645</v>
      </c>
      <c r="G468" s="82"/>
      <c r="H468" s="127">
        <v>793500</v>
      </c>
      <c r="I468" s="143">
        <v>21412200</v>
      </c>
      <c r="J468" s="49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</row>
    <row r="469" spans="1:254" x14ac:dyDescent="0.2">
      <c r="A469"/>
      <c r="B469" s="48"/>
      <c r="C469" s="98">
        <v>43568</v>
      </c>
      <c r="D469" s="30" t="s">
        <v>607</v>
      </c>
      <c r="E469" s="102" t="s">
        <v>1030</v>
      </c>
      <c r="F469" s="35" t="s">
        <v>327</v>
      </c>
      <c r="G469" s="82"/>
      <c r="H469" s="127">
        <v>155000</v>
      </c>
      <c r="I469" s="143">
        <v>21257200</v>
      </c>
      <c r="J469" s="4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</row>
    <row r="470" spans="1:254" x14ac:dyDescent="0.2">
      <c r="A470"/>
      <c r="B470" s="48"/>
      <c r="C470" s="98">
        <v>43568</v>
      </c>
      <c r="D470" s="30" t="s">
        <v>1032</v>
      </c>
      <c r="E470" s="102" t="s">
        <v>1031</v>
      </c>
      <c r="F470" s="35" t="s">
        <v>532</v>
      </c>
      <c r="G470" s="82"/>
      <c r="H470" s="127">
        <v>1107000</v>
      </c>
      <c r="I470" s="143">
        <v>20150200</v>
      </c>
      <c r="J470" s="49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</row>
    <row r="471" spans="1:254" x14ac:dyDescent="0.2">
      <c r="A471"/>
      <c r="B471" s="48"/>
      <c r="C471" s="98"/>
      <c r="D471" s="30" t="s">
        <v>982</v>
      </c>
      <c r="E471" s="102"/>
      <c r="F471" s="35" t="s">
        <v>532</v>
      </c>
      <c r="G471" s="146">
        <v>1000000</v>
      </c>
      <c r="H471" s="127"/>
      <c r="I471" s="143">
        <v>21150200</v>
      </c>
      <c r="J471" s="147" t="s">
        <v>1019</v>
      </c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</row>
    <row r="472" spans="1:254" x14ac:dyDescent="0.2">
      <c r="A472"/>
      <c r="B472" s="48"/>
      <c r="C472" s="98">
        <v>43570</v>
      </c>
      <c r="D472" s="30" t="s">
        <v>1034</v>
      </c>
      <c r="E472" s="102" t="s">
        <v>1033</v>
      </c>
      <c r="F472" s="35" t="s">
        <v>343</v>
      </c>
      <c r="G472" s="82"/>
      <c r="H472" s="127">
        <v>2396925</v>
      </c>
      <c r="I472" s="143">
        <v>18753275</v>
      </c>
      <c r="J472" s="49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</row>
    <row r="473" spans="1:254" x14ac:dyDescent="0.2">
      <c r="A473"/>
      <c r="B473" s="48"/>
      <c r="C473" s="98">
        <v>43570</v>
      </c>
      <c r="D473" s="30" t="s">
        <v>580</v>
      </c>
      <c r="E473" s="102" t="s">
        <v>1035</v>
      </c>
      <c r="F473" s="35" t="s">
        <v>563</v>
      </c>
      <c r="G473" s="82"/>
      <c r="H473" s="127">
        <v>248000</v>
      </c>
      <c r="I473" s="143">
        <v>18505275</v>
      </c>
      <c r="J473" s="49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</row>
    <row r="474" spans="1:254" x14ac:dyDescent="0.2">
      <c r="A474"/>
      <c r="B474" s="48"/>
      <c r="C474" s="98">
        <v>43571</v>
      </c>
      <c r="D474" s="30" t="s">
        <v>1037</v>
      </c>
      <c r="E474" s="102" t="s">
        <v>1036</v>
      </c>
      <c r="F474" s="35" t="s">
        <v>565</v>
      </c>
      <c r="G474" s="82"/>
      <c r="H474" s="127">
        <v>52000</v>
      </c>
      <c r="I474" s="143">
        <v>18453275</v>
      </c>
      <c r="J474" s="49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</row>
    <row r="475" spans="1:254" x14ac:dyDescent="0.2">
      <c r="A475"/>
      <c r="B475" s="48"/>
      <c r="C475" s="98">
        <v>43571</v>
      </c>
      <c r="D475" s="30" t="s">
        <v>1039</v>
      </c>
      <c r="E475" s="102" t="s">
        <v>1038</v>
      </c>
      <c r="F475" s="35" t="s">
        <v>327</v>
      </c>
      <c r="G475" s="82"/>
      <c r="H475" s="127">
        <v>778456</v>
      </c>
      <c r="I475" s="143">
        <v>17674819</v>
      </c>
      <c r="J475" s="49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</row>
    <row r="476" spans="1:254" x14ac:dyDescent="0.2">
      <c r="A476"/>
      <c r="B476" s="48"/>
      <c r="C476" s="98">
        <v>43573</v>
      </c>
      <c r="D476" s="30" t="s">
        <v>1042</v>
      </c>
      <c r="E476" s="102" t="s">
        <v>1040</v>
      </c>
      <c r="F476" s="35" t="s">
        <v>1041</v>
      </c>
      <c r="G476" s="82"/>
      <c r="H476" s="127">
        <v>750000</v>
      </c>
      <c r="I476" s="143">
        <v>16924819</v>
      </c>
      <c r="J476" s="49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</row>
    <row r="477" spans="1:254" x14ac:dyDescent="0.2">
      <c r="A477"/>
      <c r="B477" s="48"/>
      <c r="C477" s="98">
        <v>43573</v>
      </c>
      <c r="D477" s="30" t="s">
        <v>1044</v>
      </c>
      <c r="E477" s="102" t="s">
        <v>1043</v>
      </c>
      <c r="F477" s="35" t="s">
        <v>291</v>
      </c>
      <c r="G477" s="82"/>
      <c r="H477" s="127">
        <v>41000</v>
      </c>
      <c r="I477" s="143">
        <v>16883819</v>
      </c>
      <c r="J477" s="49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</row>
    <row r="478" spans="1:254" x14ac:dyDescent="0.2">
      <c r="A478"/>
      <c r="B478" s="48"/>
      <c r="C478" s="98">
        <v>43573</v>
      </c>
      <c r="D478" s="30" t="s">
        <v>607</v>
      </c>
      <c r="E478" s="102" t="s">
        <v>1045</v>
      </c>
      <c r="F478" s="35" t="s">
        <v>365</v>
      </c>
      <c r="G478" s="82"/>
      <c r="H478" s="127">
        <v>200000</v>
      </c>
      <c r="I478" s="143">
        <v>16683819</v>
      </c>
      <c r="J478" s="49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</row>
    <row r="479" spans="1:254" x14ac:dyDescent="0.2">
      <c r="A479"/>
      <c r="B479" s="48"/>
      <c r="C479" s="98">
        <v>43574</v>
      </c>
      <c r="D479" s="30" t="s">
        <v>1047</v>
      </c>
      <c r="E479" s="102" t="s">
        <v>1046</v>
      </c>
      <c r="F479" s="35" t="s">
        <v>291</v>
      </c>
      <c r="G479" s="82"/>
      <c r="H479" s="127">
        <v>82000</v>
      </c>
      <c r="I479" s="143">
        <v>16601819</v>
      </c>
      <c r="J479" s="4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</row>
    <row r="480" spans="1:254" x14ac:dyDescent="0.2">
      <c r="A480"/>
      <c r="B480" s="48"/>
      <c r="C480" s="98">
        <v>43574</v>
      </c>
      <c r="D480" s="30" t="s">
        <v>1056</v>
      </c>
      <c r="E480" s="102" t="s">
        <v>1048</v>
      </c>
      <c r="F480" s="35" t="s">
        <v>559</v>
      </c>
      <c r="G480" s="82"/>
      <c r="H480" s="127">
        <v>195105</v>
      </c>
      <c r="I480" s="143">
        <v>16406714</v>
      </c>
      <c r="J480" s="49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</row>
    <row r="481" spans="1:254" x14ac:dyDescent="0.2">
      <c r="A481"/>
      <c r="B481" s="48"/>
      <c r="C481" s="98"/>
      <c r="D481" s="30" t="s">
        <v>982</v>
      </c>
      <c r="E481" s="102"/>
      <c r="F481" s="35" t="s">
        <v>559</v>
      </c>
      <c r="G481" s="146">
        <v>100000</v>
      </c>
      <c r="H481" s="127"/>
      <c r="I481" s="143">
        <v>16506714</v>
      </c>
      <c r="J481" s="147" t="s">
        <v>1020</v>
      </c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</row>
    <row r="482" spans="1:254" x14ac:dyDescent="0.2">
      <c r="A482"/>
      <c r="B482" s="48"/>
      <c r="C482" s="98">
        <v>43574</v>
      </c>
      <c r="D482" s="30" t="s">
        <v>580</v>
      </c>
      <c r="E482" s="102" t="s">
        <v>1055</v>
      </c>
      <c r="F482" s="35" t="s">
        <v>563</v>
      </c>
      <c r="G482" s="82"/>
      <c r="H482" s="29">
        <v>124000</v>
      </c>
      <c r="I482" s="143">
        <v>16382714</v>
      </c>
      <c r="J482" s="49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</row>
    <row r="483" spans="1:254" x14ac:dyDescent="0.2">
      <c r="A483"/>
      <c r="B483" s="48"/>
      <c r="C483" s="19">
        <v>43568</v>
      </c>
      <c r="D483" s="14" t="s">
        <v>1049</v>
      </c>
      <c r="E483" s="48" t="s">
        <v>1052</v>
      </c>
      <c r="F483" s="21" t="s">
        <v>532</v>
      </c>
      <c r="G483" s="82"/>
      <c r="H483" s="21">
        <v>1000000</v>
      </c>
      <c r="I483" s="143">
        <v>15382714</v>
      </c>
      <c r="J483" s="49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</row>
    <row r="484" spans="1:254" x14ac:dyDescent="0.2">
      <c r="A484"/>
      <c r="B484" s="48"/>
      <c r="C484" s="19">
        <v>43574</v>
      </c>
      <c r="D484" s="14" t="s">
        <v>1050</v>
      </c>
      <c r="E484" s="48" t="s">
        <v>1053</v>
      </c>
      <c r="F484" s="21" t="s">
        <v>291</v>
      </c>
      <c r="G484" s="82"/>
      <c r="H484" s="21">
        <v>1268000</v>
      </c>
      <c r="I484" s="143">
        <v>14114714</v>
      </c>
      <c r="J484" s="49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</row>
    <row r="485" spans="1:254" x14ac:dyDescent="0.2">
      <c r="A485"/>
      <c r="B485" s="48"/>
      <c r="C485" s="19"/>
      <c r="D485" s="14"/>
      <c r="E485" s="48"/>
      <c r="F485" s="21"/>
      <c r="G485" s="82"/>
      <c r="H485" s="21"/>
      <c r="I485" s="143">
        <v>14114714</v>
      </c>
      <c r="J485" s="49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</row>
    <row r="486" spans="1:254" x14ac:dyDescent="0.2">
      <c r="A486"/>
      <c r="B486" s="48"/>
      <c r="C486" s="19">
        <v>43574</v>
      </c>
      <c r="D486" s="14" t="s">
        <v>1051</v>
      </c>
      <c r="E486" s="48" t="s">
        <v>1054</v>
      </c>
      <c r="F486" s="21" t="s">
        <v>291</v>
      </c>
      <c r="G486" s="82"/>
      <c r="H486" s="21">
        <v>250000</v>
      </c>
      <c r="I486" s="143">
        <v>13864714</v>
      </c>
      <c r="J486" s="49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</row>
    <row r="487" spans="1:254" x14ac:dyDescent="0.2">
      <c r="A487"/>
      <c r="B487" s="48"/>
      <c r="C487" s="48"/>
      <c r="D487" s="157" t="s">
        <v>1078</v>
      </c>
      <c r="E487" s="48"/>
      <c r="F487" s="81"/>
      <c r="G487" s="82">
        <v>8617486</v>
      </c>
      <c r="H487" s="84"/>
      <c r="I487" s="143">
        <v>22482200</v>
      </c>
      <c r="J487" s="49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</row>
    <row r="488" spans="1:254" x14ac:dyDescent="0.2">
      <c r="A488"/>
      <c r="B488" s="48"/>
      <c r="C488" s="98">
        <v>43574</v>
      </c>
      <c r="D488" s="101" t="s">
        <v>1058</v>
      </c>
      <c r="E488" s="102" t="s">
        <v>1057</v>
      </c>
      <c r="F488" s="103" t="s">
        <v>565</v>
      </c>
      <c r="G488" s="82"/>
      <c r="H488" s="125">
        <v>630000</v>
      </c>
      <c r="I488" s="143">
        <v>21852200</v>
      </c>
      <c r="J488" s="49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</row>
    <row r="489" spans="1:254" x14ac:dyDescent="0.2">
      <c r="A489"/>
      <c r="B489" s="48"/>
      <c r="C489" s="19">
        <v>43574</v>
      </c>
      <c r="D489" s="14" t="s">
        <v>1076</v>
      </c>
      <c r="E489" s="102" t="s">
        <v>1079</v>
      </c>
      <c r="F489" s="21" t="s">
        <v>560</v>
      </c>
      <c r="G489" s="82"/>
      <c r="H489" s="21">
        <v>2510000</v>
      </c>
      <c r="I489" s="143">
        <v>19342200</v>
      </c>
      <c r="J489" s="4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</row>
    <row r="490" spans="1:254" x14ac:dyDescent="0.2">
      <c r="A490"/>
      <c r="B490" s="48"/>
      <c r="C490" s="19">
        <v>43575</v>
      </c>
      <c r="D490" s="14" t="s">
        <v>1077</v>
      </c>
      <c r="E490" s="102" t="s">
        <v>1080</v>
      </c>
      <c r="F490" s="21" t="s">
        <v>291</v>
      </c>
      <c r="G490" s="82"/>
      <c r="H490" s="21">
        <v>200000</v>
      </c>
      <c r="I490" s="143">
        <v>19142200</v>
      </c>
      <c r="J490" s="49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</row>
    <row r="491" spans="1:254" x14ac:dyDescent="0.2">
      <c r="A491"/>
      <c r="B491" s="48"/>
      <c r="C491" s="98">
        <v>43578</v>
      </c>
      <c r="D491" s="63" t="s">
        <v>1059</v>
      </c>
      <c r="E491" s="102" t="s">
        <v>1060</v>
      </c>
      <c r="F491" s="65" t="s">
        <v>560</v>
      </c>
      <c r="G491" s="82"/>
      <c r="H491" s="126">
        <v>200000</v>
      </c>
      <c r="I491" s="143">
        <v>18942200</v>
      </c>
      <c r="J491" s="49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</row>
    <row r="492" spans="1:254" x14ac:dyDescent="0.2">
      <c r="A492"/>
      <c r="B492" s="48"/>
      <c r="C492" s="98">
        <v>43579</v>
      </c>
      <c r="D492" s="30" t="s">
        <v>1069</v>
      </c>
      <c r="E492" s="102" t="s">
        <v>1061</v>
      </c>
      <c r="F492" s="35" t="s">
        <v>565</v>
      </c>
      <c r="G492" s="82"/>
      <c r="H492" s="127">
        <v>385705</v>
      </c>
      <c r="I492" s="143">
        <v>18556495</v>
      </c>
      <c r="J492" s="49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</row>
    <row r="493" spans="1:254" x14ac:dyDescent="0.2">
      <c r="A493"/>
      <c r="B493" s="48"/>
      <c r="C493" s="98">
        <v>43579</v>
      </c>
      <c r="D493" s="30" t="s">
        <v>1070</v>
      </c>
      <c r="E493" s="102" t="s">
        <v>1062</v>
      </c>
      <c r="F493" s="35" t="s">
        <v>555</v>
      </c>
      <c r="G493" s="82"/>
      <c r="H493" s="127">
        <v>2748900</v>
      </c>
      <c r="I493" s="143">
        <v>15807595</v>
      </c>
      <c r="J493" s="49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</row>
    <row r="494" spans="1:254" x14ac:dyDescent="0.2">
      <c r="A494"/>
      <c r="B494" s="48"/>
      <c r="C494" s="98">
        <v>43579</v>
      </c>
      <c r="D494" s="30" t="s">
        <v>1071</v>
      </c>
      <c r="E494" s="102" t="s">
        <v>1063</v>
      </c>
      <c r="F494" s="35" t="s">
        <v>327</v>
      </c>
      <c r="G494" s="82"/>
      <c r="H494" s="127">
        <v>862390</v>
      </c>
      <c r="I494" s="143">
        <v>14945205</v>
      </c>
      <c r="J494" s="49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</row>
    <row r="495" spans="1:254" x14ac:dyDescent="0.2">
      <c r="A495"/>
      <c r="B495" s="48"/>
      <c r="C495" s="98">
        <v>43579</v>
      </c>
      <c r="D495" s="30" t="s">
        <v>1072</v>
      </c>
      <c r="E495" s="102" t="s">
        <v>1064</v>
      </c>
      <c r="F495" s="35" t="s">
        <v>543</v>
      </c>
      <c r="G495" s="82"/>
      <c r="H495" s="127">
        <v>3523000</v>
      </c>
      <c r="I495" s="143">
        <v>11422205</v>
      </c>
      <c r="J495" s="49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</row>
    <row r="496" spans="1:254" x14ac:dyDescent="0.2">
      <c r="A496"/>
      <c r="B496" s="48"/>
      <c r="C496" s="98">
        <v>43580</v>
      </c>
      <c r="D496" s="30" t="s">
        <v>607</v>
      </c>
      <c r="E496" s="102" t="s">
        <v>1065</v>
      </c>
      <c r="F496" s="35" t="s">
        <v>327</v>
      </c>
      <c r="G496" s="82"/>
      <c r="H496" s="127">
        <v>155000</v>
      </c>
      <c r="I496" s="143">
        <v>11267205</v>
      </c>
      <c r="J496" s="49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</row>
    <row r="497" spans="1:254" x14ac:dyDescent="0.2">
      <c r="A497"/>
      <c r="B497" s="48"/>
      <c r="C497" s="98">
        <v>43581</v>
      </c>
      <c r="D497" s="30" t="s">
        <v>564</v>
      </c>
      <c r="E497" s="102" t="s">
        <v>1066</v>
      </c>
      <c r="F497" s="35" t="s">
        <v>563</v>
      </c>
      <c r="G497" s="82"/>
      <c r="H497" s="127">
        <v>248000</v>
      </c>
      <c r="I497" s="143">
        <v>11019205</v>
      </c>
      <c r="J497" s="49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</row>
    <row r="498" spans="1:254" x14ac:dyDescent="0.2">
      <c r="A498"/>
      <c r="B498" s="48"/>
      <c r="C498" s="98">
        <v>43581</v>
      </c>
      <c r="D498" s="30" t="s">
        <v>1074</v>
      </c>
      <c r="E498" s="102" t="s">
        <v>1067</v>
      </c>
      <c r="F498" s="35" t="s">
        <v>1073</v>
      </c>
      <c r="G498" s="82"/>
      <c r="H498" s="127">
        <v>1905000</v>
      </c>
      <c r="I498" s="143">
        <v>9114205</v>
      </c>
      <c r="J498" s="49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</row>
    <row r="499" spans="1:254" x14ac:dyDescent="0.2">
      <c r="A499"/>
      <c r="B499" s="48"/>
      <c r="C499" s="98">
        <v>43581</v>
      </c>
      <c r="D499" s="30" t="s">
        <v>1075</v>
      </c>
      <c r="E499" s="102" t="s">
        <v>1068</v>
      </c>
      <c r="F499" s="35" t="s">
        <v>634</v>
      </c>
      <c r="G499" s="82"/>
      <c r="H499" s="127">
        <v>3763151</v>
      </c>
      <c r="I499" s="143">
        <v>5351054</v>
      </c>
      <c r="J499" s="4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</row>
    <row r="500" spans="1:254" x14ac:dyDescent="0.2">
      <c r="A500"/>
      <c r="B500" s="48"/>
      <c r="C500" s="48"/>
      <c r="D500" s="48"/>
      <c r="E500" s="48"/>
      <c r="F500" s="81"/>
      <c r="G500" s="84">
        <v>14421146</v>
      </c>
      <c r="H500" s="82"/>
      <c r="I500" s="143">
        <v>19772200</v>
      </c>
      <c r="J500" s="49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</row>
    <row r="501" spans="1:254" x14ac:dyDescent="0.2">
      <c r="A501"/>
      <c r="B501" s="48"/>
      <c r="C501" s="83">
        <v>43585</v>
      </c>
      <c r="D501" s="163" t="s">
        <v>1081</v>
      </c>
      <c r="E501" s="22" t="s">
        <v>1057</v>
      </c>
      <c r="F501" s="46" t="s">
        <v>534</v>
      </c>
      <c r="G501" s="82"/>
      <c r="H501" s="130">
        <v>100000</v>
      </c>
      <c r="I501" s="143">
        <v>19672200</v>
      </c>
      <c r="J501" s="49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</row>
    <row r="502" spans="1:254" x14ac:dyDescent="0.2">
      <c r="A502"/>
      <c r="B502" s="48"/>
      <c r="C502" s="83">
        <v>43585</v>
      </c>
      <c r="D502" s="45" t="s">
        <v>1083</v>
      </c>
      <c r="E502" s="22" t="s">
        <v>1060</v>
      </c>
      <c r="F502" s="46" t="s">
        <v>1082</v>
      </c>
      <c r="G502" s="82"/>
      <c r="H502" s="130">
        <v>128000</v>
      </c>
      <c r="I502" s="143">
        <v>19544200</v>
      </c>
      <c r="J502" s="49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</row>
    <row r="503" spans="1:254" x14ac:dyDescent="0.2">
      <c r="A503"/>
      <c r="B503" s="48"/>
      <c r="C503" s="83"/>
      <c r="D503" s="45" t="s">
        <v>1099</v>
      </c>
      <c r="E503" s="22"/>
      <c r="F503" s="46" t="s">
        <v>1082</v>
      </c>
      <c r="G503" s="82">
        <v>200000</v>
      </c>
      <c r="H503" s="130"/>
      <c r="I503" s="143">
        <v>19744200</v>
      </c>
      <c r="J503" s="166" t="s">
        <v>1080</v>
      </c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</row>
    <row r="504" spans="1:254" x14ac:dyDescent="0.2">
      <c r="A504"/>
      <c r="B504" s="48"/>
      <c r="C504" s="83">
        <v>43585</v>
      </c>
      <c r="D504" s="45" t="s">
        <v>1084</v>
      </c>
      <c r="E504" s="22" t="s">
        <v>1061</v>
      </c>
      <c r="F504" s="46" t="s">
        <v>1082</v>
      </c>
      <c r="G504" s="82"/>
      <c r="H504" s="130">
        <v>800000</v>
      </c>
      <c r="I504" s="143">
        <v>18944200</v>
      </c>
      <c r="J504" s="49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</row>
    <row r="505" spans="1:254" x14ac:dyDescent="0.2">
      <c r="A505"/>
      <c r="B505" s="48"/>
      <c r="C505" s="83">
        <v>43585</v>
      </c>
      <c r="D505" s="45" t="s">
        <v>1085</v>
      </c>
      <c r="E505" s="22" t="s">
        <v>1062</v>
      </c>
      <c r="F505" s="46" t="s">
        <v>758</v>
      </c>
      <c r="G505" s="82"/>
      <c r="H505" s="130">
        <v>776000</v>
      </c>
      <c r="I505" s="143">
        <v>18168200</v>
      </c>
      <c r="J505" s="49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</row>
    <row r="506" spans="1:254" x14ac:dyDescent="0.2">
      <c r="A506"/>
      <c r="B506" s="48"/>
      <c r="C506" s="83">
        <v>43585</v>
      </c>
      <c r="D506" s="45" t="s">
        <v>1086</v>
      </c>
      <c r="E506" s="22" t="s">
        <v>1063</v>
      </c>
      <c r="F506" s="46" t="s">
        <v>327</v>
      </c>
      <c r="G506" s="82"/>
      <c r="H506" s="130">
        <v>1900000</v>
      </c>
      <c r="I506" s="143">
        <v>16268200</v>
      </c>
      <c r="J506" s="49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</row>
    <row r="507" spans="1:254" x14ac:dyDescent="0.2">
      <c r="A507"/>
      <c r="B507" s="48"/>
      <c r="C507" s="83">
        <v>43586</v>
      </c>
      <c r="D507" s="45" t="s">
        <v>1087</v>
      </c>
      <c r="E507" s="22" t="s">
        <v>1064</v>
      </c>
      <c r="F507" s="46" t="s">
        <v>560</v>
      </c>
      <c r="G507" s="82"/>
      <c r="H507" s="130">
        <v>2235911</v>
      </c>
      <c r="I507" s="143">
        <v>14032289</v>
      </c>
      <c r="J507" s="49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</row>
    <row r="508" spans="1:254" x14ac:dyDescent="0.2">
      <c r="A508"/>
      <c r="B508" s="48"/>
      <c r="C508" s="83"/>
      <c r="D508" s="45" t="s">
        <v>1099</v>
      </c>
      <c r="E508" s="22"/>
      <c r="F508" s="46" t="s">
        <v>560</v>
      </c>
      <c r="G508" s="21">
        <v>2510000</v>
      </c>
      <c r="H508" s="130"/>
      <c r="I508" s="143">
        <v>16542289</v>
      </c>
      <c r="J508" s="166" t="s">
        <v>1079</v>
      </c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</row>
    <row r="509" spans="1:254" x14ac:dyDescent="0.2">
      <c r="A509"/>
      <c r="B509" s="48"/>
      <c r="C509" s="83">
        <v>43587</v>
      </c>
      <c r="D509" s="45" t="s">
        <v>1088</v>
      </c>
      <c r="E509" s="22" t="s">
        <v>1065</v>
      </c>
      <c r="F509" s="46" t="s">
        <v>706</v>
      </c>
      <c r="G509" s="82"/>
      <c r="H509" s="130">
        <v>1125000</v>
      </c>
      <c r="I509" s="143">
        <v>15417289</v>
      </c>
      <c r="J509" s="4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</row>
    <row r="510" spans="1:254" x14ac:dyDescent="0.2">
      <c r="A510"/>
      <c r="B510" s="48"/>
      <c r="C510" s="83">
        <v>43587</v>
      </c>
      <c r="D510" s="45" t="s">
        <v>1089</v>
      </c>
      <c r="E510" s="22" t="s">
        <v>1066</v>
      </c>
      <c r="F510" s="46" t="s">
        <v>543</v>
      </c>
      <c r="G510" s="82"/>
      <c r="H510" s="130">
        <v>5754267</v>
      </c>
      <c r="I510" s="143">
        <v>9663022</v>
      </c>
      <c r="J510" s="49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</row>
    <row r="511" spans="1:254" x14ac:dyDescent="0.2">
      <c r="A511"/>
      <c r="B511" s="48"/>
      <c r="C511" s="83">
        <v>43587</v>
      </c>
      <c r="D511" s="45" t="s">
        <v>1090</v>
      </c>
      <c r="E511" s="22" t="s">
        <v>1067</v>
      </c>
      <c r="F511" s="46" t="s">
        <v>532</v>
      </c>
      <c r="G511" s="82"/>
      <c r="H511" s="130">
        <v>3122265</v>
      </c>
      <c r="I511" s="143">
        <v>6540757</v>
      </c>
      <c r="J511" s="49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</row>
    <row r="512" spans="1:254" x14ac:dyDescent="0.2">
      <c r="A512"/>
      <c r="B512" s="48"/>
      <c r="C512" s="83"/>
      <c r="D512" s="45" t="s">
        <v>1099</v>
      </c>
      <c r="E512" s="22"/>
      <c r="F512" s="46" t="s">
        <v>532</v>
      </c>
      <c r="G512" s="82">
        <v>1000000</v>
      </c>
      <c r="H512" s="130"/>
      <c r="I512" s="143">
        <v>7540757</v>
      </c>
      <c r="J512" s="48" t="s">
        <v>1052</v>
      </c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</row>
    <row r="513" spans="1:254" x14ac:dyDescent="0.2">
      <c r="A513"/>
      <c r="B513" s="48"/>
      <c r="C513" s="83">
        <v>43587</v>
      </c>
      <c r="D513" s="45" t="s">
        <v>564</v>
      </c>
      <c r="E513" s="22" t="s">
        <v>1068</v>
      </c>
      <c r="F513" s="46" t="s">
        <v>563</v>
      </c>
      <c r="G513" s="82"/>
      <c r="H513" s="130">
        <v>124000</v>
      </c>
      <c r="I513" s="143">
        <v>7416757</v>
      </c>
      <c r="J513" s="49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</row>
    <row r="514" spans="1:254" x14ac:dyDescent="0.2">
      <c r="A514"/>
      <c r="B514" s="48"/>
      <c r="C514" s="83">
        <v>43587</v>
      </c>
      <c r="D514" s="45" t="s">
        <v>1092</v>
      </c>
      <c r="E514" s="22" t="s">
        <v>1091</v>
      </c>
      <c r="F514" s="46" t="s">
        <v>1082</v>
      </c>
      <c r="G514" s="82"/>
      <c r="H514" s="130">
        <v>1263900</v>
      </c>
      <c r="I514" s="143">
        <v>6152857</v>
      </c>
      <c r="J514" s="49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</row>
    <row r="515" spans="1:254" x14ac:dyDescent="0.2">
      <c r="A515"/>
      <c r="B515" s="48"/>
      <c r="C515" s="83"/>
      <c r="D515" s="45" t="s">
        <v>1100</v>
      </c>
      <c r="E515" s="22"/>
      <c r="F515" s="46" t="s">
        <v>1082</v>
      </c>
      <c r="G515" s="21">
        <v>1268000</v>
      </c>
      <c r="H515" s="130"/>
      <c r="I515" s="143">
        <v>7420857</v>
      </c>
      <c r="J515" s="165" t="s">
        <v>1101</v>
      </c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</row>
    <row r="516" spans="1:254" x14ac:dyDescent="0.2">
      <c r="A516"/>
      <c r="B516" s="48"/>
      <c r="C516" s="83">
        <v>43587</v>
      </c>
      <c r="D516" s="45" t="s">
        <v>1094</v>
      </c>
      <c r="E516" s="22" t="s">
        <v>1093</v>
      </c>
      <c r="F516" s="46" t="s">
        <v>1082</v>
      </c>
      <c r="G516" s="82"/>
      <c r="H516" s="130">
        <v>209000</v>
      </c>
      <c r="I516" s="143">
        <v>7211857</v>
      </c>
      <c r="J516" s="49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</row>
    <row r="517" spans="1:254" x14ac:dyDescent="0.2">
      <c r="A517"/>
      <c r="B517" s="48"/>
      <c r="C517" s="83"/>
      <c r="D517" s="45" t="s">
        <v>1100</v>
      </c>
      <c r="E517" s="22"/>
      <c r="F517" s="46" t="s">
        <v>1082</v>
      </c>
      <c r="G517" s="82">
        <v>250000</v>
      </c>
      <c r="H517" s="130"/>
      <c r="I517" s="143">
        <v>7461857</v>
      </c>
      <c r="J517" s="48" t="s">
        <v>1054</v>
      </c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</row>
    <row r="518" spans="1:254" x14ac:dyDescent="0.2">
      <c r="A518"/>
      <c r="B518" s="48"/>
      <c r="C518" s="19">
        <v>43587</v>
      </c>
      <c r="D518" s="14" t="s">
        <v>1097</v>
      </c>
      <c r="E518" s="164" t="s">
        <v>1098</v>
      </c>
      <c r="F518" s="21" t="s">
        <v>327</v>
      </c>
      <c r="G518" s="82"/>
      <c r="H518" s="21">
        <v>500000</v>
      </c>
      <c r="I518" s="143">
        <v>6961857</v>
      </c>
      <c r="J518" s="49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</row>
    <row r="519" spans="1:254" x14ac:dyDescent="0.2">
      <c r="A519"/>
      <c r="B519" s="48"/>
      <c r="C519" s="83">
        <v>43588</v>
      </c>
      <c r="D519" s="45" t="s">
        <v>1096</v>
      </c>
      <c r="E519" s="22" t="s">
        <v>1095</v>
      </c>
      <c r="F519" s="46" t="s">
        <v>534</v>
      </c>
      <c r="G519" s="82"/>
      <c r="H519" s="130">
        <v>420000</v>
      </c>
      <c r="I519" s="143">
        <v>6541857</v>
      </c>
      <c r="J519" s="4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</row>
    <row r="520" spans="1:254" x14ac:dyDescent="0.2">
      <c r="A520"/>
      <c r="B520" s="48"/>
      <c r="C520" s="83"/>
      <c r="D520" s="157" t="s">
        <v>1123</v>
      </c>
      <c r="E520" s="48"/>
      <c r="F520" s="81"/>
      <c r="G520" s="82">
        <v>17958343</v>
      </c>
      <c r="H520" s="84"/>
      <c r="I520" s="143">
        <v>24500200</v>
      </c>
      <c r="J520" s="49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</row>
    <row r="521" spans="1:254" x14ac:dyDescent="0.2">
      <c r="A521"/>
      <c r="B521" s="48"/>
      <c r="C521" s="83">
        <v>43591</v>
      </c>
      <c r="D521" s="14" t="s">
        <v>1097</v>
      </c>
      <c r="E521" s="81" t="s">
        <v>1113</v>
      </c>
      <c r="F521" s="21" t="s">
        <v>532</v>
      </c>
      <c r="G521" s="21"/>
      <c r="H521" s="21">
        <v>500000</v>
      </c>
      <c r="I521" s="143">
        <v>24000200</v>
      </c>
      <c r="J521" s="49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</row>
    <row r="522" spans="1:254" x14ac:dyDescent="0.2">
      <c r="A522"/>
      <c r="B522" s="48"/>
      <c r="C522" s="98">
        <v>43591</v>
      </c>
      <c r="D522" s="101" t="s">
        <v>1112</v>
      </c>
      <c r="E522" s="102" t="s">
        <v>1106</v>
      </c>
      <c r="F522" s="103" t="s">
        <v>1102</v>
      </c>
      <c r="G522" s="82"/>
      <c r="H522" s="125">
        <v>350000</v>
      </c>
      <c r="I522" s="143">
        <v>23650200</v>
      </c>
      <c r="J522" s="49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</row>
    <row r="523" spans="1:254" x14ac:dyDescent="0.2">
      <c r="A523"/>
      <c r="B523" s="48"/>
      <c r="C523" s="98">
        <v>43591</v>
      </c>
      <c r="D523" s="63" t="s">
        <v>1103</v>
      </c>
      <c r="E523" s="105" t="s">
        <v>1104</v>
      </c>
      <c r="F523" s="65" t="s">
        <v>327</v>
      </c>
      <c r="G523" s="94"/>
      <c r="H523" s="126">
        <v>1523940</v>
      </c>
      <c r="I523" s="143">
        <v>22126260</v>
      </c>
      <c r="J523" s="49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</row>
    <row r="524" spans="1:254" x14ac:dyDescent="0.2">
      <c r="A524"/>
      <c r="B524" s="48"/>
      <c r="C524" s="98"/>
      <c r="D524" s="45" t="s">
        <v>982</v>
      </c>
      <c r="E524" s="22" t="s">
        <v>1118</v>
      </c>
      <c r="F524" s="46" t="s">
        <v>327</v>
      </c>
      <c r="G524" s="82">
        <v>500000</v>
      </c>
      <c r="H524" s="130"/>
      <c r="I524" s="121">
        <v>22626260</v>
      </c>
      <c r="J524" s="49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</row>
    <row r="525" spans="1:254" x14ac:dyDescent="0.2">
      <c r="A525"/>
      <c r="B525" s="48"/>
      <c r="C525" s="98">
        <v>43591</v>
      </c>
      <c r="D525" s="63" t="s">
        <v>865</v>
      </c>
      <c r="E525" s="102" t="s">
        <v>1105</v>
      </c>
      <c r="F525" s="65" t="s">
        <v>611</v>
      </c>
      <c r="G525" s="96"/>
      <c r="H525" s="126">
        <v>2067132</v>
      </c>
      <c r="I525" s="169">
        <v>20559128</v>
      </c>
      <c r="J525" s="49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</row>
    <row r="526" spans="1:254" x14ac:dyDescent="0.2">
      <c r="A526"/>
      <c r="B526" s="48"/>
      <c r="C526" s="98">
        <v>43591</v>
      </c>
      <c r="D526" s="30" t="s">
        <v>1107</v>
      </c>
      <c r="E526" s="102" t="s">
        <v>1108</v>
      </c>
      <c r="F526" s="35" t="s">
        <v>532</v>
      </c>
      <c r="G526" s="82"/>
      <c r="H526" s="127">
        <v>1373651</v>
      </c>
      <c r="I526" s="143">
        <v>19185477</v>
      </c>
      <c r="J526" s="49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</row>
    <row r="527" spans="1:254" x14ac:dyDescent="0.2">
      <c r="A527"/>
      <c r="B527" s="48"/>
      <c r="C527" s="98">
        <v>43592</v>
      </c>
      <c r="D527" s="30" t="s">
        <v>580</v>
      </c>
      <c r="E527" s="102" t="s">
        <v>1109</v>
      </c>
      <c r="F527" s="35" t="s">
        <v>1110</v>
      </c>
      <c r="G527" s="82"/>
      <c r="H527" s="127">
        <v>62000</v>
      </c>
      <c r="I527" s="143">
        <v>19123477</v>
      </c>
      <c r="J527" s="49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</row>
    <row r="528" spans="1:254" x14ac:dyDescent="0.2">
      <c r="A528"/>
      <c r="B528" s="48"/>
      <c r="C528" s="98">
        <v>43594</v>
      </c>
      <c r="D528" s="30" t="s">
        <v>1119</v>
      </c>
      <c r="E528" s="102" t="s">
        <v>1111</v>
      </c>
      <c r="F528" s="35" t="s">
        <v>704</v>
      </c>
      <c r="G528" s="82"/>
      <c r="H528" s="127">
        <v>4612200</v>
      </c>
      <c r="I528" s="143">
        <v>14511277</v>
      </c>
      <c r="J528" s="49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</row>
    <row r="529" spans="1:254" x14ac:dyDescent="0.2">
      <c r="A529"/>
      <c r="B529" s="48"/>
      <c r="C529" s="98">
        <v>43594</v>
      </c>
      <c r="D529" s="30" t="s">
        <v>1120</v>
      </c>
      <c r="E529" s="102" t="s">
        <v>1121</v>
      </c>
      <c r="F529" s="35" t="s">
        <v>953</v>
      </c>
      <c r="G529" s="82"/>
      <c r="H529" s="127">
        <v>2085000</v>
      </c>
      <c r="I529" s="143">
        <v>12426277</v>
      </c>
      <c r="J529" s="4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</row>
    <row r="530" spans="1:254" x14ac:dyDescent="0.2">
      <c r="A530"/>
      <c r="B530" s="48"/>
      <c r="C530" s="98">
        <v>43595</v>
      </c>
      <c r="D530" s="30" t="s">
        <v>580</v>
      </c>
      <c r="E530" s="102" t="s">
        <v>1122</v>
      </c>
      <c r="F530" s="35" t="s">
        <v>1110</v>
      </c>
      <c r="G530" s="82"/>
      <c r="H530" s="127">
        <v>124000</v>
      </c>
      <c r="I530" s="143">
        <v>12302277</v>
      </c>
      <c r="J530" s="49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</row>
    <row r="531" spans="1:254" x14ac:dyDescent="0.2">
      <c r="A531"/>
      <c r="B531" s="48"/>
      <c r="C531" s="83">
        <v>43595</v>
      </c>
      <c r="D531" s="14" t="s">
        <v>1115</v>
      </c>
      <c r="E531" s="81" t="s">
        <v>1117</v>
      </c>
      <c r="F531" s="21" t="s">
        <v>1116</v>
      </c>
      <c r="G531" s="82"/>
      <c r="H531" s="84">
        <v>450000</v>
      </c>
      <c r="I531" s="143">
        <v>11852277</v>
      </c>
      <c r="J531" s="49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</row>
    <row r="532" spans="1:254" x14ac:dyDescent="0.2">
      <c r="A532"/>
      <c r="B532" s="48"/>
      <c r="C532" s="48"/>
      <c r="D532" s="157" t="s">
        <v>1114</v>
      </c>
      <c r="E532" s="48"/>
      <c r="F532" s="81"/>
      <c r="G532" s="82">
        <v>12197923</v>
      </c>
      <c r="H532" s="84"/>
      <c r="I532" s="143">
        <v>24050200</v>
      </c>
      <c r="J532" s="49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</row>
    <row r="533" spans="1:254" x14ac:dyDescent="0.2">
      <c r="A533"/>
      <c r="B533" s="48"/>
      <c r="C533" s="83">
        <v>43595</v>
      </c>
      <c r="D533" s="48" t="s">
        <v>607</v>
      </c>
      <c r="E533" s="48" t="s">
        <v>1124</v>
      </c>
      <c r="F533" s="86" t="s">
        <v>365</v>
      </c>
      <c r="G533" s="82"/>
      <c r="H533" s="84">
        <v>196000</v>
      </c>
      <c r="I533" s="143">
        <v>23854200</v>
      </c>
      <c r="J533" s="49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</row>
    <row r="534" spans="1:254" x14ac:dyDescent="0.2">
      <c r="A534"/>
      <c r="B534" s="48"/>
      <c r="C534" s="83">
        <v>43595</v>
      </c>
      <c r="D534" s="48" t="s">
        <v>868</v>
      </c>
      <c r="E534" s="48" t="s">
        <v>1142</v>
      </c>
      <c r="F534" s="86" t="s">
        <v>565</v>
      </c>
      <c r="G534" s="82"/>
      <c r="H534" s="84">
        <v>38000</v>
      </c>
      <c r="I534" s="143">
        <v>23816200</v>
      </c>
      <c r="J534" s="49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</row>
    <row r="535" spans="1:254" x14ac:dyDescent="0.2">
      <c r="A535"/>
      <c r="B535" s="48"/>
      <c r="C535" s="83">
        <v>43595</v>
      </c>
      <c r="D535" s="48" t="s">
        <v>1125</v>
      </c>
      <c r="E535" s="48" t="s">
        <v>1143</v>
      </c>
      <c r="F535" s="86" t="s">
        <v>565</v>
      </c>
      <c r="G535" s="82"/>
      <c r="H535" s="84">
        <v>6450000</v>
      </c>
      <c r="I535" s="143">
        <v>17366200</v>
      </c>
      <c r="J535" s="49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</row>
    <row r="536" spans="1:254" x14ac:dyDescent="0.2">
      <c r="A536"/>
      <c r="B536" s="48"/>
      <c r="C536" s="83">
        <v>43595</v>
      </c>
      <c r="D536" s="48" t="s">
        <v>1126</v>
      </c>
      <c r="E536" s="48" t="s">
        <v>1144</v>
      </c>
      <c r="F536" s="86" t="s">
        <v>651</v>
      </c>
      <c r="G536" s="82"/>
      <c r="H536" s="84">
        <v>320000</v>
      </c>
      <c r="I536" s="143">
        <v>17046200</v>
      </c>
      <c r="J536" s="49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</row>
    <row r="537" spans="1:254" x14ac:dyDescent="0.2">
      <c r="A537"/>
      <c r="B537" s="48"/>
      <c r="C537" s="83">
        <v>43598</v>
      </c>
      <c r="D537" s="48" t="s">
        <v>1127</v>
      </c>
      <c r="E537" s="48" t="s">
        <v>1145</v>
      </c>
      <c r="F537" s="86" t="s">
        <v>565</v>
      </c>
      <c r="G537" s="82"/>
      <c r="H537" s="84">
        <v>50000</v>
      </c>
      <c r="I537" s="143">
        <v>16996200</v>
      </c>
      <c r="J537" s="49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</row>
    <row r="538" spans="1:254" x14ac:dyDescent="0.2">
      <c r="A538"/>
      <c r="B538" s="48"/>
      <c r="C538" s="83">
        <v>43599</v>
      </c>
      <c r="D538" s="48" t="s">
        <v>922</v>
      </c>
      <c r="E538" s="48" t="s">
        <v>1146</v>
      </c>
      <c r="F538" s="86" t="s">
        <v>563</v>
      </c>
      <c r="G538" s="82"/>
      <c r="H538" s="84">
        <v>124000</v>
      </c>
      <c r="I538" s="143">
        <v>16872200</v>
      </c>
      <c r="J538" s="49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</row>
    <row r="539" spans="1:254" x14ac:dyDescent="0.2">
      <c r="A539"/>
      <c r="B539" s="48"/>
      <c r="C539" s="83">
        <v>43599</v>
      </c>
      <c r="D539" s="48" t="s">
        <v>1128</v>
      </c>
      <c r="E539" s="48" t="s">
        <v>1147</v>
      </c>
      <c r="F539" s="86" t="s">
        <v>1116</v>
      </c>
      <c r="G539" s="82"/>
      <c r="H539" s="84">
        <v>430000</v>
      </c>
      <c r="I539" s="143">
        <v>16442200</v>
      </c>
      <c r="J539" s="4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</row>
    <row r="540" spans="1:254" x14ac:dyDescent="0.2">
      <c r="A540"/>
      <c r="B540" s="48"/>
      <c r="C540" s="48"/>
      <c r="D540" s="48" t="s">
        <v>982</v>
      </c>
      <c r="E540" s="48" t="s">
        <v>1148</v>
      </c>
      <c r="F540" s="86" t="s">
        <v>1116</v>
      </c>
      <c r="G540" s="82">
        <v>450000</v>
      </c>
      <c r="H540" s="84"/>
      <c r="I540" s="143">
        <v>16892200</v>
      </c>
      <c r="J540" s="49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</row>
    <row r="541" spans="1:254" x14ac:dyDescent="0.2">
      <c r="A541"/>
      <c r="B541" s="48"/>
      <c r="C541" s="83">
        <v>43599</v>
      </c>
      <c r="D541" s="48" t="s">
        <v>1129</v>
      </c>
      <c r="E541" s="48" t="s">
        <v>1149</v>
      </c>
      <c r="F541" s="86" t="s">
        <v>560</v>
      </c>
      <c r="G541" s="82"/>
      <c r="H541" s="84">
        <v>310550</v>
      </c>
      <c r="I541" s="143">
        <v>16581650</v>
      </c>
      <c r="J541" s="49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</row>
    <row r="542" spans="1:254" x14ac:dyDescent="0.2">
      <c r="A542"/>
      <c r="B542" s="48"/>
      <c r="C542" s="83">
        <v>43599</v>
      </c>
      <c r="D542" s="48" t="s">
        <v>1130</v>
      </c>
      <c r="E542" s="48" t="s">
        <v>1150</v>
      </c>
      <c r="F542" s="86" t="s">
        <v>327</v>
      </c>
      <c r="G542" s="82"/>
      <c r="H542" s="84">
        <v>761230</v>
      </c>
      <c r="I542" s="143">
        <v>15820420</v>
      </c>
      <c r="J542" s="49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</row>
    <row r="543" spans="1:254" x14ac:dyDescent="0.2">
      <c r="A543"/>
      <c r="B543" s="48"/>
      <c r="C543" s="83">
        <v>43600</v>
      </c>
      <c r="D543" s="48" t="s">
        <v>1131</v>
      </c>
      <c r="E543" s="48" t="s">
        <v>1151</v>
      </c>
      <c r="F543" s="86" t="s">
        <v>645</v>
      </c>
      <c r="G543" s="82"/>
      <c r="H543" s="84">
        <v>1493500</v>
      </c>
      <c r="I543" s="143">
        <v>14326920</v>
      </c>
      <c r="J543" s="49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</row>
    <row r="544" spans="1:254" x14ac:dyDescent="0.2">
      <c r="A544"/>
      <c r="B544" s="48"/>
      <c r="C544" s="83">
        <v>43600</v>
      </c>
      <c r="D544" s="48" t="s">
        <v>1132</v>
      </c>
      <c r="E544" s="48" t="s">
        <v>1152</v>
      </c>
      <c r="F544" s="86" t="s">
        <v>645</v>
      </c>
      <c r="G544" s="82"/>
      <c r="H544" s="84">
        <v>2386600</v>
      </c>
      <c r="I544" s="143">
        <v>11940320</v>
      </c>
      <c r="J544" s="49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</row>
    <row r="545" spans="1:254" x14ac:dyDescent="0.2">
      <c r="A545"/>
      <c r="B545" s="48"/>
      <c r="C545" s="83">
        <v>43600</v>
      </c>
      <c r="D545" s="48" t="s">
        <v>1133</v>
      </c>
      <c r="E545" s="48" t="s">
        <v>1153</v>
      </c>
      <c r="F545" s="86" t="s">
        <v>645</v>
      </c>
      <c r="G545" s="82"/>
      <c r="H545" s="84">
        <v>706000</v>
      </c>
      <c r="I545" s="143">
        <v>11234320</v>
      </c>
      <c r="J545" s="49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</row>
    <row r="546" spans="1:254" x14ac:dyDescent="0.2">
      <c r="A546"/>
      <c r="B546" s="48"/>
      <c r="C546" s="83">
        <v>43600</v>
      </c>
      <c r="D546" s="48" t="s">
        <v>1134</v>
      </c>
      <c r="E546" s="48" t="s">
        <v>1154</v>
      </c>
      <c r="F546" s="86" t="s">
        <v>645</v>
      </c>
      <c r="G546" s="82"/>
      <c r="H546" s="84">
        <v>611200</v>
      </c>
      <c r="I546" s="143">
        <v>10623120</v>
      </c>
      <c r="J546" s="49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</row>
    <row r="547" spans="1:254" x14ac:dyDescent="0.2">
      <c r="A547"/>
      <c r="B547" s="48"/>
      <c r="C547" s="83">
        <v>43600</v>
      </c>
      <c r="D547" s="48" t="s">
        <v>1135</v>
      </c>
      <c r="E547" s="48" t="s">
        <v>1155</v>
      </c>
      <c r="F547" s="86" t="s">
        <v>608</v>
      </c>
      <c r="G547" s="82"/>
      <c r="H547" s="84">
        <v>353000</v>
      </c>
      <c r="I547" s="143">
        <v>10270120</v>
      </c>
      <c r="J547" s="49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</row>
    <row r="548" spans="1:254" x14ac:dyDescent="0.2">
      <c r="A548"/>
      <c r="B548" s="48"/>
      <c r="C548" s="83">
        <v>43600</v>
      </c>
      <c r="D548" s="48" t="s">
        <v>1136</v>
      </c>
      <c r="E548" s="48" t="s">
        <v>1156</v>
      </c>
      <c r="F548" s="86" t="s">
        <v>1110</v>
      </c>
      <c r="G548" s="82"/>
      <c r="H548" s="84">
        <v>62000</v>
      </c>
      <c r="I548" s="143">
        <v>10208120</v>
      </c>
      <c r="J548" s="49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</row>
    <row r="549" spans="1:254" x14ac:dyDescent="0.2">
      <c r="A549"/>
      <c r="B549" s="48"/>
      <c r="C549" s="83">
        <v>43600</v>
      </c>
      <c r="D549" s="48" t="s">
        <v>1137</v>
      </c>
      <c r="E549" s="48" t="s">
        <v>1157</v>
      </c>
      <c r="F549" s="86" t="s">
        <v>565</v>
      </c>
      <c r="G549" s="82"/>
      <c r="H549" s="84">
        <v>25000</v>
      </c>
      <c r="I549" s="143">
        <v>10183120</v>
      </c>
      <c r="J549" s="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</row>
    <row r="550" spans="1:254" x14ac:dyDescent="0.2">
      <c r="A550"/>
      <c r="B550" s="48"/>
      <c r="C550" s="83">
        <v>43601</v>
      </c>
      <c r="D550" s="48" t="s">
        <v>1138</v>
      </c>
      <c r="E550" s="48" t="s">
        <v>1158</v>
      </c>
      <c r="F550" s="86" t="s">
        <v>532</v>
      </c>
      <c r="G550" s="82"/>
      <c r="H550" s="84">
        <v>419430</v>
      </c>
      <c r="I550" s="143">
        <v>9763690</v>
      </c>
      <c r="J550" s="49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</row>
    <row r="551" spans="1:254" x14ac:dyDescent="0.2">
      <c r="A551"/>
      <c r="B551" s="48"/>
      <c r="C551" s="48"/>
      <c r="D551" s="48" t="s">
        <v>982</v>
      </c>
      <c r="E551" s="48" t="s">
        <v>1159</v>
      </c>
      <c r="F551" s="86" t="s">
        <v>532</v>
      </c>
      <c r="G551" s="82">
        <v>500000</v>
      </c>
      <c r="H551" s="84"/>
      <c r="I551" s="143">
        <v>10263690</v>
      </c>
      <c r="J551" s="49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</row>
    <row r="552" spans="1:254" x14ac:dyDescent="0.2">
      <c r="A552"/>
      <c r="B552" s="48"/>
      <c r="C552" s="83">
        <v>43601</v>
      </c>
      <c r="D552" s="48" t="s">
        <v>1139</v>
      </c>
      <c r="E552" s="48" t="s">
        <v>1160</v>
      </c>
      <c r="F552" s="86" t="s">
        <v>532</v>
      </c>
      <c r="G552" s="82"/>
      <c r="H552" s="84">
        <v>1022785</v>
      </c>
      <c r="I552" s="143">
        <v>9240905</v>
      </c>
      <c r="J552" s="49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</row>
    <row r="553" spans="1:254" x14ac:dyDescent="0.2">
      <c r="A553"/>
      <c r="B553" s="48"/>
      <c r="C553" s="83">
        <v>43601</v>
      </c>
      <c r="D553" s="48" t="s">
        <v>1140</v>
      </c>
      <c r="E553" s="48" t="s">
        <v>1161</v>
      </c>
      <c r="F553" s="86" t="s">
        <v>565</v>
      </c>
      <c r="G553" s="82"/>
      <c r="H553" s="84">
        <v>100000</v>
      </c>
      <c r="I553" s="143">
        <v>9140905</v>
      </c>
      <c r="J553" s="49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</row>
    <row r="554" spans="1:254" x14ac:dyDescent="0.2">
      <c r="A554"/>
      <c r="B554" s="80"/>
      <c r="C554" s="170">
        <v>43602</v>
      </c>
      <c r="D554" s="80" t="s">
        <v>1141</v>
      </c>
      <c r="E554" s="80" t="s">
        <v>1162</v>
      </c>
      <c r="F554" s="171" t="s">
        <v>1082</v>
      </c>
      <c r="G554" s="94"/>
      <c r="H554" s="172">
        <v>1800000</v>
      </c>
      <c r="I554" s="143">
        <v>7340905</v>
      </c>
      <c r="J554" s="79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</row>
    <row r="555" spans="1:254" x14ac:dyDescent="0.2">
      <c r="A555"/>
      <c r="B555" s="48"/>
      <c r="C555" s="48"/>
      <c r="D555" s="157" t="s">
        <v>1179</v>
      </c>
      <c r="E555" s="48"/>
      <c r="F555" s="81"/>
      <c r="G555" s="82">
        <v>15759295</v>
      </c>
      <c r="H555" s="84"/>
      <c r="I555" s="143">
        <v>23100200</v>
      </c>
      <c r="J555" s="49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</row>
    <row r="556" spans="1:254" x14ac:dyDescent="0.2">
      <c r="A556"/>
      <c r="B556" s="48"/>
      <c r="C556" s="98">
        <v>43600</v>
      </c>
      <c r="D556" s="101" t="s">
        <v>1164</v>
      </c>
      <c r="E556" s="102" t="s">
        <v>1124</v>
      </c>
      <c r="F556" s="103" t="s">
        <v>758</v>
      </c>
      <c r="G556" s="82"/>
      <c r="H556" s="125">
        <v>1164001</v>
      </c>
      <c r="I556" s="143">
        <v>21936199</v>
      </c>
      <c r="J556" s="49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</row>
    <row r="557" spans="1:254" x14ac:dyDescent="0.2">
      <c r="A557"/>
      <c r="B557" s="48"/>
      <c r="C557" s="98">
        <v>43605</v>
      </c>
      <c r="D557" s="63" t="s">
        <v>1165</v>
      </c>
      <c r="E557" s="102" t="s">
        <v>1142</v>
      </c>
      <c r="F557" s="65" t="s">
        <v>1110</v>
      </c>
      <c r="G557" s="82"/>
      <c r="H557" s="126">
        <v>124000</v>
      </c>
      <c r="I557" s="143">
        <v>21812199</v>
      </c>
      <c r="J557" s="49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</row>
    <row r="558" spans="1:254" x14ac:dyDescent="0.2">
      <c r="A558"/>
      <c r="B558" s="48"/>
      <c r="C558" s="98">
        <v>43606</v>
      </c>
      <c r="D558" s="30" t="s">
        <v>1166</v>
      </c>
      <c r="E558" s="102" t="s">
        <v>1143</v>
      </c>
      <c r="F558" s="35" t="s">
        <v>543</v>
      </c>
      <c r="G558" s="82"/>
      <c r="H558" s="127">
        <v>5180472</v>
      </c>
      <c r="I558" s="143">
        <v>16631727</v>
      </c>
      <c r="J558" s="49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</row>
    <row r="559" spans="1:254" x14ac:dyDescent="0.2">
      <c r="A559"/>
      <c r="B559" s="48"/>
      <c r="C559" s="98">
        <v>43606</v>
      </c>
      <c r="D559" s="30" t="s">
        <v>1167</v>
      </c>
      <c r="E559" s="102" t="s">
        <v>1144</v>
      </c>
      <c r="F559" s="35" t="s">
        <v>555</v>
      </c>
      <c r="G559" s="82"/>
      <c r="H559" s="127">
        <v>2561700</v>
      </c>
      <c r="I559" s="143">
        <v>14070027</v>
      </c>
      <c r="J559" s="4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</row>
    <row r="560" spans="1:254" x14ac:dyDescent="0.2">
      <c r="A560"/>
      <c r="B560" s="48"/>
      <c r="C560" s="98">
        <v>43606</v>
      </c>
      <c r="D560" s="30" t="s">
        <v>1168</v>
      </c>
      <c r="E560" s="102" t="s">
        <v>1145</v>
      </c>
      <c r="F560" s="35" t="s">
        <v>565</v>
      </c>
      <c r="G560" s="82"/>
      <c r="H560" s="127">
        <v>52000</v>
      </c>
      <c r="I560" s="143">
        <v>14018027</v>
      </c>
      <c r="J560" s="49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</row>
    <row r="561" spans="1:254" x14ac:dyDescent="0.2">
      <c r="A561"/>
      <c r="B561" s="48"/>
      <c r="C561" s="98">
        <v>43607</v>
      </c>
      <c r="D561" s="30" t="s">
        <v>1140</v>
      </c>
      <c r="E561" s="102" t="s">
        <v>1146</v>
      </c>
      <c r="F561" s="35" t="s">
        <v>565</v>
      </c>
      <c r="G561" s="82"/>
      <c r="H561" s="127">
        <v>100000</v>
      </c>
      <c r="I561" s="143">
        <v>13918027</v>
      </c>
      <c r="J561" s="49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</row>
    <row r="562" spans="1:254" x14ac:dyDescent="0.2">
      <c r="A562"/>
      <c r="B562" s="48"/>
      <c r="C562" s="98"/>
      <c r="D562" s="30" t="s">
        <v>982</v>
      </c>
      <c r="E562" s="102" t="s">
        <v>1180</v>
      </c>
      <c r="F562" s="35" t="s">
        <v>565</v>
      </c>
      <c r="G562" s="82">
        <v>100000</v>
      </c>
      <c r="H562" s="127"/>
      <c r="I562" s="143">
        <v>14018027</v>
      </c>
      <c r="J562" s="49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</row>
    <row r="563" spans="1:254" x14ac:dyDescent="0.2">
      <c r="A563"/>
      <c r="B563" s="48"/>
      <c r="C563" s="98">
        <v>43607</v>
      </c>
      <c r="D563" s="30" t="s">
        <v>1169</v>
      </c>
      <c r="E563" s="102" t="s">
        <v>1147</v>
      </c>
      <c r="F563" s="35" t="s">
        <v>565</v>
      </c>
      <c r="G563" s="82"/>
      <c r="H563" s="127">
        <v>38000</v>
      </c>
      <c r="I563" s="143">
        <v>13980027</v>
      </c>
      <c r="J563" s="49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</row>
    <row r="564" spans="1:254" x14ac:dyDescent="0.2">
      <c r="A564"/>
      <c r="B564" s="48"/>
      <c r="C564" s="98">
        <v>43607</v>
      </c>
      <c r="D564" s="30" t="s">
        <v>1170</v>
      </c>
      <c r="E564" s="102" t="s">
        <v>1149</v>
      </c>
      <c r="F564" s="35" t="s">
        <v>565</v>
      </c>
      <c r="G564" s="82"/>
      <c r="H564" s="127">
        <v>222500</v>
      </c>
      <c r="I564" s="143">
        <v>13757527</v>
      </c>
      <c r="J564" s="49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</row>
    <row r="565" spans="1:254" x14ac:dyDescent="0.2">
      <c r="A565"/>
      <c r="B565" s="48"/>
      <c r="C565" s="98">
        <v>43607</v>
      </c>
      <c r="D565" s="30" t="s">
        <v>1171</v>
      </c>
      <c r="E565" s="102" t="s">
        <v>1150</v>
      </c>
      <c r="F565" s="35" t="s">
        <v>559</v>
      </c>
      <c r="G565" s="82"/>
      <c r="H565" s="127">
        <v>70000</v>
      </c>
      <c r="I565" s="143">
        <v>13687527</v>
      </c>
      <c r="J565" s="49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</row>
    <row r="566" spans="1:254" x14ac:dyDescent="0.2">
      <c r="A566"/>
      <c r="B566" s="48"/>
      <c r="C566" s="98">
        <v>43607</v>
      </c>
      <c r="D566" s="30" t="s">
        <v>607</v>
      </c>
      <c r="E566" s="102" t="s">
        <v>1151</v>
      </c>
      <c r="F566" s="35" t="s">
        <v>365</v>
      </c>
      <c r="G566" s="82"/>
      <c r="H566" s="127">
        <v>80000</v>
      </c>
      <c r="I566" s="143">
        <v>13607527</v>
      </c>
      <c r="J566" s="49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</row>
    <row r="567" spans="1:254" x14ac:dyDescent="0.2">
      <c r="A567"/>
      <c r="B567" s="48"/>
      <c r="C567" s="98">
        <v>43607</v>
      </c>
      <c r="D567" s="30" t="s">
        <v>1172</v>
      </c>
      <c r="E567" s="102" t="s">
        <v>1152</v>
      </c>
      <c r="F567" s="35" t="s">
        <v>1110</v>
      </c>
      <c r="G567" s="82"/>
      <c r="H567" s="127">
        <v>124000</v>
      </c>
      <c r="I567" s="143">
        <v>13483527</v>
      </c>
      <c r="J567" s="49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</row>
    <row r="568" spans="1:254" x14ac:dyDescent="0.2">
      <c r="A568"/>
      <c r="B568" s="48"/>
      <c r="C568" s="98">
        <v>43608</v>
      </c>
      <c r="D568" s="30" t="s">
        <v>1173</v>
      </c>
      <c r="E568" s="102" t="s">
        <v>1153</v>
      </c>
      <c r="F568" s="35" t="s">
        <v>559</v>
      </c>
      <c r="G568" s="82"/>
      <c r="H568" s="127">
        <v>33000</v>
      </c>
      <c r="I568" s="143">
        <v>13450527</v>
      </c>
      <c r="J568" s="49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</row>
    <row r="569" spans="1:254" x14ac:dyDescent="0.2">
      <c r="A569"/>
      <c r="B569" s="48"/>
      <c r="C569" s="98">
        <v>43609</v>
      </c>
      <c r="D569" s="30" t="s">
        <v>1174</v>
      </c>
      <c r="E569" s="102" t="s">
        <v>1154</v>
      </c>
      <c r="F569" s="35" t="s">
        <v>532</v>
      </c>
      <c r="G569" s="82"/>
      <c r="H569" s="127">
        <v>1257541</v>
      </c>
      <c r="I569" s="143">
        <v>12192986</v>
      </c>
      <c r="J569" s="4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</row>
    <row r="570" spans="1:254" x14ac:dyDescent="0.2">
      <c r="A570"/>
      <c r="B570" s="48"/>
      <c r="C570" s="98">
        <v>43609</v>
      </c>
      <c r="D570" s="30" t="s">
        <v>1175</v>
      </c>
      <c r="E570" s="102" t="s">
        <v>1155</v>
      </c>
      <c r="F570" s="35" t="s">
        <v>532</v>
      </c>
      <c r="G570" s="82"/>
      <c r="H570" s="127">
        <v>120000</v>
      </c>
      <c r="I570" s="143">
        <v>12072986</v>
      </c>
      <c r="J570" s="49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</row>
    <row r="571" spans="1:254" x14ac:dyDescent="0.2">
      <c r="A571"/>
      <c r="B571" s="48"/>
      <c r="C571" s="98">
        <v>43609</v>
      </c>
      <c r="D571" s="30" t="s">
        <v>1176</v>
      </c>
      <c r="E571" s="102" t="s">
        <v>1156</v>
      </c>
      <c r="F571" s="35" t="s">
        <v>559</v>
      </c>
      <c r="G571" s="82"/>
      <c r="H571" s="127">
        <v>50000</v>
      </c>
      <c r="I571" s="143">
        <v>12022986</v>
      </c>
      <c r="J571" s="49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</row>
    <row r="572" spans="1:254" x14ac:dyDescent="0.2">
      <c r="A572"/>
      <c r="B572" s="48"/>
      <c r="C572" s="98">
        <v>43609</v>
      </c>
      <c r="D572" s="30" t="s">
        <v>1178</v>
      </c>
      <c r="E572" s="102" t="s">
        <v>1157</v>
      </c>
      <c r="F572" s="35" t="s">
        <v>1177</v>
      </c>
      <c r="G572" s="82"/>
      <c r="H572" s="29">
        <v>3556800</v>
      </c>
      <c r="I572" s="143">
        <v>8466186</v>
      </c>
      <c r="J572" s="49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</row>
    <row r="573" spans="1:254" x14ac:dyDescent="0.2">
      <c r="A573"/>
      <c r="B573" s="48"/>
      <c r="C573" s="83">
        <v>43610</v>
      </c>
      <c r="D573" s="14" t="s">
        <v>1163</v>
      </c>
      <c r="E573" s="48" t="s">
        <v>1181</v>
      </c>
      <c r="F573" s="21" t="s">
        <v>291</v>
      </c>
      <c r="G573" s="82"/>
      <c r="H573" s="21">
        <v>1000000</v>
      </c>
      <c r="I573" s="143">
        <v>7466186</v>
      </c>
      <c r="J573" s="49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</row>
    <row r="574" spans="1:254" x14ac:dyDescent="0.2">
      <c r="A574"/>
      <c r="B574" s="80"/>
      <c r="C574" s="80"/>
      <c r="D574" s="157" t="s">
        <v>1216</v>
      </c>
      <c r="E574" s="80"/>
      <c r="F574" s="173"/>
      <c r="G574" s="174">
        <v>14734014</v>
      </c>
      <c r="H574" s="172"/>
      <c r="I574" s="143">
        <v>22200200</v>
      </c>
      <c r="J574" s="79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</row>
    <row r="575" spans="1:254" x14ac:dyDescent="0.2">
      <c r="A575"/>
      <c r="B575" s="48"/>
      <c r="C575" s="98">
        <v>43609</v>
      </c>
      <c r="D575" s="101" t="s">
        <v>1183</v>
      </c>
      <c r="E575" s="102" t="s">
        <v>1158</v>
      </c>
      <c r="F575" s="103" t="s">
        <v>1182</v>
      </c>
      <c r="G575" s="82"/>
      <c r="H575" s="125">
        <v>120000</v>
      </c>
      <c r="I575" s="143">
        <v>22080200</v>
      </c>
      <c r="J575" s="49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</row>
    <row r="576" spans="1:254" x14ac:dyDescent="0.2">
      <c r="A576"/>
      <c r="B576" s="48"/>
      <c r="C576" s="98">
        <v>43610</v>
      </c>
      <c r="D576" s="63" t="s">
        <v>1184</v>
      </c>
      <c r="E576" s="102" t="s">
        <v>1160</v>
      </c>
      <c r="F576" s="65" t="s">
        <v>1182</v>
      </c>
      <c r="G576" s="82"/>
      <c r="H576" s="126">
        <v>1580413</v>
      </c>
      <c r="I576" s="143">
        <v>20499787</v>
      </c>
      <c r="J576" s="49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</row>
    <row r="577" spans="1:254" x14ac:dyDescent="0.2">
      <c r="A577"/>
      <c r="B577" s="48"/>
      <c r="C577" s="98"/>
      <c r="D577" s="72" t="s">
        <v>982</v>
      </c>
      <c r="E577" s="102"/>
      <c r="F577" s="65" t="s">
        <v>1182</v>
      </c>
      <c r="G577" s="82">
        <v>1800000</v>
      </c>
      <c r="H577" s="126"/>
      <c r="I577" s="143">
        <v>22299787</v>
      </c>
      <c r="J577" s="49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</row>
    <row r="578" spans="1:254" x14ac:dyDescent="0.2">
      <c r="A578"/>
      <c r="B578" s="48"/>
      <c r="C578" s="98">
        <v>43610</v>
      </c>
      <c r="D578" s="14" t="s">
        <v>1236</v>
      </c>
      <c r="E578" s="102" t="s">
        <v>1237</v>
      </c>
      <c r="F578" s="65" t="s">
        <v>532</v>
      </c>
      <c r="G578" s="82"/>
      <c r="H578" s="126">
        <v>2000000</v>
      </c>
      <c r="I578" s="143">
        <v>20299787</v>
      </c>
      <c r="J578" s="49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</row>
    <row r="579" spans="1:254" x14ac:dyDescent="0.2">
      <c r="A579"/>
      <c r="B579" s="48"/>
      <c r="C579" s="98">
        <v>43612</v>
      </c>
      <c r="D579" s="30" t="s">
        <v>1186</v>
      </c>
      <c r="E579" s="102" t="s">
        <v>1217</v>
      </c>
      <c r="F579" s="35" t="s">
        <v>1185</v>
      </c>
      <c r="G579" s="82"/>
      <c r="H579" s="127">
        <v>66000</v>
      </c>
      <c r="I579" s="143">
        <v>20233787</v>
      </c>
      <c r="J579" s="4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</row>
    <row r="580" spans="1:254" x14ac:dyDescent="0.2">
      <c r="A580"/>
      <c r="B580" s="48"/>
      <c r="C580" s="98">
        <v>43612</v>
      </c>
      <c r="D580" s="30" t="s">
        <v>1188</v>
      </c>
      <c r="E580" s="102" t="s">
        <v>1218</v>
      </c>
      <c r="F580" s="35" t="s">
        <v>1187</v>
      </c>
      <c r="G580" s="82"/>
      <c r="H580" s="127">
        <v>420000</v>
      </c>
      <c r="I580" s="143">
        <v>19813787</v>
      </c>
      <c r="J580" s="49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</row>
    <row r="581" spans="1:254" x14ac:dyDescent="0.2">
      <c r="A581"/>
      <c r="B581" s="48"/>
      <c r="C581" s="98">
        <v>43612</v>
      </c>
      <c r="D581" s="30" t="s">
        <v>1189</v>
      </c>
      <c r="E581" s="102" t="s">
        <v>1219</v>
      </c>
      <c r="F581" s="35" t="s">
        <v>1182</v>
      </c>
      <c r="G581" s="82"/>
      <c r="H581" s="127">
        <v>1950000</v>
      </c>
      <c r="I581" s="143">
        <v>17863787</v>
      </c>
      <c r="J581" s="49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</row>
    <row r="582" spans="1:254" x14ac:dyDescent="0.2">
      <c r="A582"/>
      <c r="B582" s="48"/>
      <c r="C582" s="98"/>
      <c r="D582" s="30" t="s">
        <v>982</v>
      </c>
      <c r="E582" s="102"/>
      <c r="F582" s="35"/>
      <c r="G582" s="82">
        <v>1000000</v>
      </c>
      <c r="H582" s="127"/>
      <c r="I582" s="143">
        <v>18863787</v>
      </c>
      <c r="J582" s="49" t="s">
        <v>1181</v>
      </c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</row>
    <row r="583" spans="1:254" x14ac:dyDescent="0.2">
      <c r="A583"/>
      <c r="B583" s="48"/>
      <c r="C583" s="98">
        <v>43613</v>
      </c>
      <c r="D583" s="30" t="s">
        <v>1191</v>
      </c>
      <c r="E583" s="102" t="s">
        <v>1220</v>
      </c>
      <c r="F583" s="35" t="s">
        <v>1190</v>
      </c>
      <c r="G583" s="82"/>
      <c r="H583" s="127">
        <v>2173534</v>
      </c>
      <c r="I583" s="143">
        <v>16690253</v>
      </c>
      <c r="J583" s="49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</row>
    <row r="584" spans="1:254" x14ac:dyDescent="0.2">
      <c r="A584"/>
      <c r="B584" s="48"/>
      <c r="C584" s="98">
        <v>43613</v>
      </c>
      <c r="D584" s="30" t="s">
        <v>1193</v>
      </c>
      <c r="E584" s="102" t="s">
        <v>1221</v>
      </c>
      <c r="F584" s="35" t="s">
        <v>1192</v>
      </c>
      <c r="G584" s="82"/>
      <c r="H584" s="127">
        <v>192000</v>
      </c>
      <c r="I584" s="143">
        <v>16498253</v>
      </c>
      <c r="J584" s="49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</row>
    <row r="585" spans="1:254" x14ac:dyDescent="0.2">
      <c r="A585"/>
      <c r="B585" s="48"/>
      <c r="C585" s="98">
        <v>43613</v>
      </c>
      <c r="D585" s="30" t="s">
        <v>1195</v>
      </c>
      <c r="E585" s="102" t="s">
        <v>1222</v>
      </c>
      <c r="F585" s="35" t="s">
        <v>1194</v>
      </c>
      <c r="G585" s="82"/>
      <c r="H585" s="127">
        <v>1586800</v>
      </c>
      <c r="I585" s="143">
        <v>14911453</v>
      </c>
      <c r="J585" s="49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</row>
    <row r="586" spans="1:254" x14ac:dyDescent="0.2">
      <c r="A586"/>
      <c r="B586" s="48"/>
      <c r="C586" s="98">
        <v>43613</v>
      </c>
      <c r="D586" s="30" t="s">
        <v>1197</v>
      </c>
      <c r="E586" s="102" t="s">
        <v>1223</v>
      </c>
      <c r="F586" s="35" t="s">
        <v>1196</v>
      </c>
      <c r="G586" s="82"/>
      <c r="H586" s="127">
        <v>399014</v>
      </c>
      <c r="I586" s="143">
        <v>14512439</v>
      </c>
      <c r="J586" s="49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</row>
    <row r="587" spans="1:254" x14ac:dyDescent="0.2">
      <c r="A587"/>
      <c r="B587" s="48"/>
      <c r="C587" s="98">
        <v>43614</v>
      </c>
      <c r="D587" s="30" t="s">
        <v>1199</v>
      </c>
      <c r="E587" s="102" t="s">
        <v>1224</v>
      </c>
      <c r="F587" s="35" t="s">
        <v>1198</v>
      </c>
      <c r="G587" s="82"/>
      <c r="H587" s="127">
        <v>33000</v>
      </c>
      <c r="I587" s="143">
        <v>14479439</v>
      </c>
      <c r="J587" s="49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</row>
    <row r="588" spans="1:254" x14ac:dyDescent="0.2">
      <c r="A588"/>
      <c r="B588" s="48"/>
      <c r="C588" s="98">
        <v>43614</v>
      </c>
      <c r="D588" s="30" t="s">
        <v>1188</v>
      </c>
      <c r="E588" s="102" t="s">
        <v>1225</v>
      </c>
      <c r="F588" s="35" t="s">
        <v>1198</v>
      </c>
      <c r="G588" s="82"/>
      <c r="H588" s="127">
        <v>100000</v>
      </c>
      <c r="I588" s="143">
        <v>14379439</v>
      </c>
      <c r="J588" s="49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</row>
    <row r="589" spans="1:254" x14ac:dyDescent="0.2">
      <c r="A589"/>
      <c r="B589" s="48"/>
      <c r="C589" s="98">
        <v>43614</v>
      </c>
      <c r="D589" s="30" t="s">
        <v>1201</v>
      </c>
      <c r="E589" s="102" t="s">
        <v>1226</v>
      </c>
      <c r="F589" s="35" t="s">
        <v>1200</v>
      </c>
      <c r="G589" s="82"/>
      <c r="H589" s="127">
        <v>682500</v>
      </c>
      <c r="I589" s="143">
        <v>13696939</v>
      </c>
      <c r="J589" s="4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</row>
    <row r="590" spans="1:254" x14ac:dyDescent="0.2">
      <c r="A590"/>
      <c r="B590" s="48"/>
      <c r="C590" s="98">
        <v>43615</v>
      </c>
      <c r="D590" s="30" t="s">
        <v>1202</v>
      </c>
      <c r="E590" s="102" t="s">
        <v>1227</v>
      </c>
      <c r="F590" s="35" t="s">
        <v>1198</v>
      </c>
      <c r="G590" s="82"/>
      <c r="H590" s="127">
        <v>690000</v>
      </c>
      <c r="I590" s="143">
        <v>13006939</v>
      </c>
      <c r="J590" s="49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</row>
    <row r="591" spans="1:254" x14ac:dyDescent="0.2">
      <c r="A591"/>
      <c r="B591" s="48"/>
      <c r="C591" s="98">
        <v>43615</v>
      </c>
      <c r="D591" s="30" t="s">
        <v>1204</v>
      </c>
      <c r="E591" s="102" t="s">
        <v>1228</v>
      </c>
      <c r="F591" s="35" t="s">
        <v>1203</v>
      </c>
      <c r="G591" s="82"/>
      <c r="H591" s="127">
        <v>2361621</v>
      </c>
      <c r="I591" s="143">
        <v>10645318</v>
      </c>
      <c r="J591" s="49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</row>
    <row r="592" spans="1:254" x14ac:dyDescent="0.2">
      <c r="A592"/>
      <c r="B592" s="48"/>
      <c r="C592" s="98">
        <v>43615</v>
      </c>
      <c r="D592" s="30" t="s">
        <v>1205</v>
      </c>
      <c r="E592" s="102" t="s">
        <v>1229</v>
      </c>
      <c r="F592" s="35" t="s">
        <v>1187</v>
      </c>
      <c r="G592" s="82"/>
      <c r="H592" s="127">
        <v>1605350</v>
      </c>
      <c r="I592" s="143">
        <v>9039968</v>
      </c>
      <c r="J592" s="49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</row>
    <row r="593" spans="1:254" x14ac:dyDescent="0.2">
      <c r="A593"/>
      <c r="B593" s="48"/>
      <c r="C593" s="98">
        <v>43615</v>
      </c>
      <c r="D593" s="30" t="s">
        <v>1188</v>
      </c>
      <c r="E593" s="102" t="s">
        <v>1230</v>
      </c>
      <c r="F593" s="35" t="s">
        <v>1206</v>
      </c>
      <c r="G593" s="82"/>
      <c r="H593" s="29">
        <v>105000</v>
      </c>
      <c r="I593" s="143">
        <v>8934968</v>
      </c>
      <c r="J593" s="49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</row>
    <row r="594" spans="1:254" x14ac:dyDescent="0.2">
      <c r="A594"/>
      <c r="B594" s="48"/>
      <c r="C594" s="90">
        <v>43616</v>
      </c>
      <c r="D594" s="30" t="s">
        <v>1208</v>
      </c>
      <c r="E594" s="102" t="s">
        <v>1231</v>
      </c>
      <c r="F594" s="35" t="s">
        <v>1207</v>
      </c>
      <c r="G594" s="82"/>
      <c r="H594" s="29">
        <v>320000</v>
      </c>
      <c r="I594" s="143">
        <v>8614968</v>
      </c>
      <c r="J594" s="49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</row>
    <row r="595" spans="1:254" x14ac:dyDescent="0.2">
      <c r="A595"/>
      <c r="B595" s="48"/>
      <c r="C595" s="90">
        <v>43616</v>
      </c>
      <c r="D595" s="30" t="s">
        <v>1209</v>
      </c>
      <c r="E595" s="102" t="s">
        <v>1232</v>
      </c>
      <c r="F595" s="35" t="s">
        <v>1187</v>
      </c>
      <c r="G595" s="82"/>
      <c r="H595" s="29">
        <v>2200000</v>
      </c>
      <c r="I595" s="143">
        <v>6414968</v>
      </c>
      <c r="J595" s="49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</row>
    <row r="596" spans="1:254" x14ac:dyDescent="0.2">
      <c r="A596"/>
      <c r="B596" s="48"/>
      <c r="C596" s="90">
        <v>43616</v>
      </c>
      <c r="D596" s="30" t="s">
        <v>1211</v>
      </c>
      <c r="E596" s="102" t="s">
        <v>1233</v>
      </c>
      <c r="F596" s="35" t="s">
        <v>1210</v>
      </c>
      <c r="G596" s="82"/>
      <c r="H596" s="29">
        <v>1787507</v>
      </c>
      <c r="I596" s="143">
        <v>4627461</v>
      </c>
      <c r="J596" s="49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</row>
    <row r="597" spans="1:254" x14ac:dyDescent="0.2">
      <c r="A597"/>
      <c r="B597" s="48"/>
      <c r="C597" s="90">
        <v>43616</v>
      </c>
      <c r="D597" s="30" t="s">
        <v>1213</v>
      </c>
      <c r="E597" s="102" t="s">
        <v>1234</v>
      </c>
      <c r="F597" s="35" t="s">
        <v>1212</v>
      </c>
      <c r="G597" s="82"/>
      <c r="H597" s="29">
        <v>135000</v>
      </c>
      <c r="I597" s="143">
        <v>4492461</v>
      </c>
      <c r="J597" s="49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</row>
    <row r="598" spans="1:254" x14ac:dyDescent="0.2">
      <c r="A598"/>
      <c r="B598" s="48"/>
      <c r="C598" s="90">
        <v>43616</v>
      </c>
      <c r="D598" s="30" t="s">
        <v>1215</v>
      </c>
      <c r="E598" s="102" t="s">
        <v>1235</v>
      </c>
      <c r="F598" s="35" t="s">
        <v>1214</v>
      </c>
      <c r="G598" s="82"/>
      <c r="H598" s="29">
        <v>100000</v>
      </c>
      <c r="I598" s="143">
        <v>4392461</v>
      </c>
      <c r="J598" s="49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</row>
    <row r="599" spans="1:254" x14ac:dyDescent="0.2">
      <c r="A599"/>
      <c r="B599" s="80"/>
      <c r="C599" s="90">
        <v>43616</v>
      </c>
      <c r="D599" s="30" t="s">
        <v>1240</v>
      </c>
      <c r="E599" s="105" t="s">
        <v>1238</v>
      </c>
      <c r="F599" s="35" t="s">
        <v>1239</v>
      </c>
      <c r="G599" s="94"/>
      <c r="H599" s="29">
        <v>353000</v>
      </c>
      <c r="I599" s="143">
        <v>4039461</v>
      </c>
      <c r="J599" s="7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</row>
    <row r="600" spans="1:254" x14ac:dyDescent="0.2">
      <c r="A600"/>
      <c r="B600" s="48"/>
      <c r="C600" s="48"/>
      <c r="D600" s="157" t="s">
        <v>1276</v>
      </c>
      <c r="E600" s="48"/>
      <c r="F600" s="81"/>
      <c r="G600" s="82">
        <v>18960739</v>
      </c>
      <c r="H600" s="84"/>
      <c r="I600" s="143">
        <v>23000200</v>
      </c>
      <c r="J600" s="49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</row>
    <row r="601" spans="1:254" x14ac:dyDescent="0.2">
      <c r="A601"/>
      <c r="B601" s="48"/>
      <c r="C601" s="98">
        <v>43617</v>
      </c>
      <c r="D601" s="101" t="s">
        <v>1243</v>
      </c>
      <c r="E601" s="102" t="s">
        <v>1241</v>
      </c>
      <c r="F601" s="103" t="s">
        <v>1242</v>
      </c>
      <c r="G601" s="82"/>
      <c r="H601" s="125">
        <v>1250000</v>
      </c>
      <c r="I601" s="143">
        <v>21750200</v>
      </c>
      <c r="J601" s="49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</row>
    <row r="602" spans="1:254" x14ac:dyDescent="0.2">
      <c r="A602"/>
      <c r="B602" s="48"/>
      <c r="C602" s="98">
        <v>43617</v>
      </c>
      <c r="D602" s="63" t="s">
        <v>1244</v>
      </c>
      <c r="E602" s="102" t="s">
        <v>1250</v>
      </c>
      <c r="F602" s="65" t="s">
        <v>1198</v>
      </c>
      <c r="G602" s="82"/>
      <c r="H602" s="126">
        <v>540000</v>
      </c>
      <c r="I602" s="143">
        <v>21210200</v>
      </c>
      <c r="J602" s="49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</row>
    <row r="603" spans="1:254" x14ac:dyDescent="0.2">
      <c r="A603"/>
      <c r="B603" s="48"/>
      <c r="C603" s="98">
        <v>43617</v>
      </c>
      <c r="D603" s="30" t="s">
        <v>1245</v>
      </c>
      <c r="E603" s="102" t="s">
        <v>1251</v>
      </c>
      <c r="F603" s="35" t="s">
        <v>1185</v>
      </c>
      <c r="G603" s="82"/>
      <c r="H603" s="127">
        <v>100000</v>
      </c>
      <c r="I603" s="143">
        <v>21110200</v>
      </c>
      <c r="J603" s="49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</row>
    <row r="604" spans="1:254" x14ac:dyDescent="0.2">
      <c r="A604"/>
      <c r="B604" s="48"/>
      <c r="C604" s="98">
        <v>43627</v>
      </c>
      <c r="D604" s="30" t="s">
        <v>1246</v>
      </c>
      <c r="E604" s="102" t="s">
        <v>1252</v>
      </c>
      <c r="F604" s="35" t="s">
        <v>1198</v>
      </c>
      <c r="G604" s="82"/>
      <c r="H604" s="127">
        <v>6850000</v>
      </c>
      <c r="I604" s="143">
        <v>14260200</v>
      </c>
      <c r="J604" s="49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</row>
    <row r="605" spans="1:254" x14ac:dyDescent="0.2">
      <c r="A605"/>
      <c r="B605" s="48"/>
      <c r="C605" s="98">
        <v>43627</v>
      </c>
      <c r="D605" s="30" t="s">
        <v>1248</v>
      </c>
      <c r="E605" s="102" t="s">
        <v>1253</v>
      </c>
      <c r="F605" s="35" t="s">
        <v>1247</v>
      </c>
      <c r="G605" s="82"/>
      <c r="H605" s="127">
        <v>1573000</v>
      </c>
      <c r="I605" s="143">
        <v>12687200</v>
      </c>
      <c r="J605" s="49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</row>
    <row r="606" spans="1:254" x14ac:dyDescent="0.2">
      <c r="A606"/>
      <c r="B606" s="48"/>
      <c r="C606" s="98">
        <v>43627</v>
      </c>
      <c r="D606" s="30" t="s">
        <v>1249</v>
      </c>
      <c r="E606" s="102" t="s">
        <v>1254</v>
      </c>
      <c r="F606" s="35" t="s">
        <v>1206</v>
      </c>
      <c r="G606" s="82"/>
      <c r="H606" s="127">
        <v>263000</v>
      </c>
      <c r="I606" s="143">
        <v>12424200</v>
      </c>
      <c r="J606" s="49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</row>
    <row r="607" spans="1:254" x14ac:dyDescent="0.2">
      <c r="A607"/>
      <c r="B607" s="48"/>
      <c r="C607" s="98">
        <v>43628</v>
      </c>
      <c r="D607" s="30" t="s">
        <v>1256</v>
      </c>
      <c r="E607" s="102" t="s">
        <v>1255</v>
      </c>
      <c r="F607" s="35" t="s">
        <v>1192</v>
      </c>
      <c r="G607" s="82"/>
      <c r="H607" s="127">
        <v>124000</v>
      </c>
      <c r="I607" s="143">
        <v>12300200</v>
      </c>
      <c r="J607" s="49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</row>
    <row r="608" spans="1:254" x14ac:dyDescent="0.2">
      <c r="A608"/>
      <c r="B608" s="48"/>
      <c r="C608" s="98">
        <v>43630</v>
      </c>
      <c r="D608" s="30" t="s">
        <v>1258</v>
      </c>
      <c r="E608" s="102" t="s">
        <v>1266</v>
      </c>
      <c r="F608" s="35" t="s">
        <v>1257</v>
      </c>
      <c r="G608" s="82"/>
      <c r="H608" s="127">
        <v>605000</v>
      </c>
      <c r="I608" s="143">
        <v>11695200</v>
      </c>
      <c r="J608" s="49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</row>
    <row r="609" spans="1:254" x14ac:dyDescent="0.2">
      <c r="A609"/>
      <c r="B609" s="48"/>
      <c r="C609" s="98">
        <v>43630</v>
      </c>
      <c r="D609" s="30" t="s">
        <v>1259</v>
      </c>
      <c r="E609" s="102" t="s">
        <v>1267</v>
      </c>
      <c r="F609" s="35" t="s">
        <v>1194</v>
      </c>
      <c r="G609" s="82"/>
      <c r="H609" s="127">
        <v>1612300</v>
      </c>
      <c r="I609" s="143">
        <v>10082900</v>
      </c>
      <c r="J609" s="4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</row>
    <row r="610" spans="1:254" x14ac:dyDescent="0.2">
      <c r="A610"/>
      <c r="B610" s="48"/>
      <c r="C610" s="98">
        <v>43630</v>
      </c>
      <c r="D610" s="30" t="s">
        <v>1261</v>
      </c>
      <c r="E610" s="102" t="s">
        <v>1268</v>
      </c>
      <c r="F610" s="35" t="s">
        <v>1260</v>
      </c>
      <c r="G610" s="82"/>
      <c r="H610" s="127">
        <v>1000000</v>
      </c>
      <c r="I610" s="143">
        <v>9082900</v>
      </c>
      <c r="J610" s="49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</row>
    <row r="611" spans="1:254" x14ac:dyDescent="0.2">
      <c r="A611"/>
      <c r="B611" s="48"/>
      <c r="C611" s="98">
        <v>43630</v>
      </c>
      <c r="D611" s="30" t="s">
        <v>1262</v>
      </c>
      <c r="E611" s="102" t="s">
        <v>1269</v>
      </c>
      <c r="F611" s="35" t="s">
        <v>1190</v>
      </c>
      <c r="G611" s="82"/>
      <c r="H611" s="127">
        <v>1591297</v>
      </c>
      <c r="I611" s="143">
        <v>7491603</v>
      </c>
      <c r="J611" s="49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</row>
    <row r="612" spans="1:254" x14ac:dyDescent="0.2">
      <c r="A612"/>
      <c r="B612" s="48"/>
      <c r="C612" s="98">
        <v>43631</v>
      </c>
      <c r="D612" s="30" t="s">
        <v>1263</v>
      </c>
      <c r="E612" s="102" t="s">
        <v>1270</v>
      </c>
      <c r="F612" s="35" t="s">
        <v>1187</v>
      </c>
      <c r="G612" s="82"/>
      <c r="H612" s="127">
        <v>455000</v>
      </c>
      <c r="I612" s="143">
        <v>7036603</v>
      </c>
      <c r="J612" s="49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</row>
    <row r="613" spans="1:254" x14ac:dyDescent="0.2">
      <c r="A613"/>
      <c r="B613" s="48"/>
      <c r="C613" s="98">
        <v>43631</v>
      </c>
      <c r="D613" s="30" t="s">
        <v>1264</v>
      </c>
      <c r="E613" s="102" t="s">
        <v>1271</v>
      </c>
      <c r="F613" s="35" t="s">
        <v>1182</v>
      </c>
      <c r="G613" s="82"/>
      <c r="H613" s="127">
        <v>102000</v>
      </c>
      <c r="I613" s="143">
        <v>6934603</v>
      </c>
      <c r="J613" s="49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</row>
    <row r="614" spans="1:254" x14ac:dyDescent="0.2">
      <c r="A614"/>
      <c r="B614" s="48"/>
      <c r="C614" s="98">
        <v>43631</v>
      </c>
      <c r="D614" s="30" t="s">
        <v>1265</v>
      </c>
      <c r="E614" s="102" t="s">
        <v>1272</v>
      </c>
      <c r="F614" s="35" t="s">
        <v>1192</v>
      </c>
      <c r="G614" s="82"/>
      <c r="H614" s="127">
        <v>248000</v>
      </c>
      <c r="I614" s="143">
        <v>6686603</v>
      </c>
      <c r="J614" s="49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</row>
    <row r="615" spans="1:254" x14ac:dyDescent="0.2">
      <c r="A615"/>
      <c r="B615" s="48"/>
      <c r="C615" s="19">
        <v>43627</v>
      </c>
      <c r="D615" s="14" t="s">
        <v>1273</v>
      </c>
      <c r="E615" s="81" t="s">
        <v>1277</v>
      </c>
      <c r="F615" s="21" t="s">
        <v>1185</v>
      </c>
      <c r="G615" s="82"/>
      <c r="H615" s="21">
        <v>250000</v>
      </c>
      <c r="I615" s="143">
        <v>6436603</v>
      </c>
      <c r="J615" s="49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</row>
    <row r="616" spans="1:254" x14ac:dyDescent="0.2">
      <c r="A616"/>
      <c r="B616" s="48"/>
      <c r="C616" s="19">
        <v>43628</v>
      </c>
      <c r="D616" s="14" t="s">
        <v>1274</v>
      </c>
      <c r="E616" s="81" t="s">
        <v>1278</v>
      </c>
      <c r="F616" s="21" t="s">
        <v>1182</v>
      </c>
      <c r="G616" s="82"/>
      <c r="H616" s="21">
        <v>2500000</v>
      </c>
      <c r="I616" s="143">
        <v>3936603</v>
      </c>
      <c r="J616" s="49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</row>
    <row r="617" spans="1:254" x14ac:dyDescent="0.2">
      <c r="A617"/>
      <c r="B617" s="48"/>
      <c r="C617" s="19">
        <v>43631</v>
      </c>
      <c r="D617" s="14" t="s">
        <v>1275</v>
      </c>
      <c r="E617" s="81" t="s">
        <v>1279</v>
      </c>
      <c r="F617" s="21" t="s">
        <v>1187</v>
      </c>
      <c r="G617" s="82"/>
      <c r="H617" s="21">
        <v>500000</v>
      </c>
      <c r="I617" s="143">
        <v>3436603</v>
      </c>
      <c r="J617" s="49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</row>
    <row r="618" spans="1:254" x14ac:dyDescent="0.2">
      <c r="A618"/>
      <c r="B618" s="48"/>
      <c r="C618" s="48"/>
      <c r="D618" s="157" t="s">
        <v>1315</v>
      </c>
      <c r="E618" s="48"/>
      <c r="F618" s="81"/>
      <c r="G618" s="82">
        <v>16313597</v>
      </c>
      <c r="H618" s="84"/>
      <c r="I618" s="143">
        <v>19750200</v>
      </c>
      <c r="J618" s="49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</row>
    <row r="619" spans="1:254" x14ac:dyDescent="0.2">
      <c r="A619"/>
      <c r="B619" s="48"/>
      <c r="C619" s="98">
        <v>43633</v>
      </c>
      <c r="D619" s="101" t="s">
        <v>1282</v>
      </c>
      <c r="E619" s="102" t="s">
        <v>1280</v>
      </c>
      <c r="F619" s="103" t="s">
        <v>1281</v>
      </c>
      <c r="G619" s="82"/>
      <c r="H619" s="125">
        <v>1653209</v>
      </c>
      <c r="I619" s="143">
        <v>18096991</v>
      </c>
      <c r="J619" s="4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</row>
    <row r="620" spans="1:254" x14ac:dyDescent="0.2">
      <c r="A620"/>
      <c r="B620" s="48"/>
      <c r="C620" s="98">
        <v>43634</v>
      </c>
      <c r="D620" s="63" t="s">
        <v>1283</v>
      </c>
      <c r="E620" s="102" t="s">
        <v>1303</v>
      </c>
      <c r="F620" s="65" t="s">
        <v>1206</v>
      </c>
      <c r="G620" s="82"/>
      <c r="H620" s="126">
        <v>100000</v>
      </c>
      <c r="I620" s="143">
        <v>17996991</v>
      </c>
      <c r="J620" s="49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</row>
    <row r="621" spans="1:254" x14ac:dyDescent="0.2">
      <c r="A621"/>
      <c r="B621" s="48"/>
      <c r="C621" s="98">
        <v>43634</v>
      </c>
      <c r="D621" s="30" t="s">
        <v>1285</v>
      </c>
      <c r="E621" s="102" t="s">
        <v>1304</v>
      </c>
      <c r="F621" s="35" t="s">
        <v>1284</v>
      </c>
      <c r="G621" s="82"/>
      <c r="H621" s="127">
        <v>750000</v>
      </c>
      <c r="I621" s="143">
        <v>17246991</v>
      </c>
      <c r="J621" s="49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</row>
    <row r="622" spans="1:254" x14ac:dyDescent="0.2">
      <c r="A622"/>
      <c r="B622" s="48"/>
      <c r="C622" s="98">
        <v>43634</v>
      </c>
      <c r="D622" s="30" t="s">
        <v>1287</v>
      </c>
      <c r="E622" s="102" t="s">
        <v>1305</v>
      </c>
      <c r="F622" s="35" t="s">
        <v>1286</v>
      </c>
      <c r="G622" s="82"/>
      <c r="H622" s="127">
        <v>62000</v>
      </c>
      <c r="I622" s="143">
        <v>17184991</v>
      </c>
      <c r="J622" s="49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</row>
    <row r="623" spans="1:254" x14ac:dyDescent="0.2">
      <c r="A623"/>
      <c r="B623" s="48"/>
      <c r="C623" s="98">
        <v>43635</v>
      </c>
      <c r="D623" s="30" t="s">
        <v>1289</v>
      </c>
      <c r="E623" s="102" t="s">
        <v>1306</v>
      </c>
      <c r="F623" s="35" t="s">
        <v>1288</v>
      </c>
      <c r="G623" s="82"/>
      <c r="H623" s="127">
        <v>404000</v>
      </c>
      <c r="I623" s="143">
        <v>16780991</v>
      </c>
      <c r="J623" s="49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</row>
    <row r="624" spans="1:254" x14ac:dyDescent="0.2">
      <c r="A624"/>
      <c r="B624" s="48"/>
      <c r="C624" s="98">
        <v>43635</v>
      </c>
      <c r="D624" s="30" t="s">
        <v>1291</v>
      </c>
      <c r="E624" s="102" t="s">
        <v>1307</v>
      </c>
      <c r="F624" s="35" t="s">
        <v>1290</v>
      </c>
      <c r="G624" s="82"/>
      <c r="H624" s="127">
        <v>1064845</v>
      </c>
      <c r="I624" s="143">
        <v>15716146</v>
      </c>
      <c r="J624" s="49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</row>
    <row r="625" spans="1:254" x14ac:dyDescent="0.2">
      <c r="A625"/>
      <c r="B625" s="48"/>
      <c r="C625" s="98"/>
      <c r="D625" s="30" t="s">
        <v>1100</v>
      </c>
      <c r="E625" s="102"/>
      <c r="F625" s="35"/>
      <c r="G625" s="82">
        <v>500000</v>
      </c>
      <c r="H625" s="127"/>
      <c r="I625" s="143">
        <v>16216146</v>
      </c>
      <c r="J625" s="49" t="s">
        <v>1279</v>
      </c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</row>
    <row r="626" spans="1:254" x14ac:dyDescent="0.2">
      <c r="A626"/>
      <c r="B626" s="48"/>
      <c r="C626" s="98">
        <v>43635</v>
      </c>
      <c r="D626" s="30" t="s">
        <v>1293</v>
      </c>
      <c r="E626" s="102" t="s">
        <v>1308</v>
      </c>
      <c r="F626" s="35" t="s">
        <v>1292</v>
      </c>
      <c r="G626" s="82"/>
      <c r="H626" s="127">
        <v>150000</v>
      </c>
      <c r="I626" s="143">
        <v>16066146</v>
      </c>
      <c r="J626" s="49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</row>
    <row r="627" spans="1:254" x14ac:dyDescent="0.2">
      <c r="A627"/>
      <c r="B627" s="48"/>
      <c r="C627" s="98">
        <v>43635</v>
      </c>
      <c r="D627" s="30" t="s">
        <v>1294</v>
      </c>
      <c r="E627" s="102" t="s">
        <v>1309</v>
      </c>
      <c r="F627" s="35" t="s">
        <v>1292</v>
      </c>
      <c r="G627" s="82"/>
      <c r="H627" s="127">
        <v>262600</v>
      </c>
      <c r="I627" s="143">
        <v>15803546</v>
      </c>
      <c r="J627" s="49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</row>
    <row r="628" spans="1:254" x14ac:dyDescent="0.2">
      <c r="A628"/>
      <c r="B628" s="48"/>
      <c r="C628" s="98"/>
      <c r="D628" s="30" t="s">
        <v>1100</v>
      </c>
      <c r="E628" s="102"/>
      <c r="F628" s="35"/>
      <c r="G628" s="82">
        <v>250000</v>
      </c>
      <c r="H628" s="127"/>
      <c r="I628" s="143">
        <v>16053546</v>
      </c>
      <c r="J628" s="49" t="s">
        <v>1277</v>
      </c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</row>
    <row r="629" spans="1:254" x14ac:dyDescent="0.2">
      <c r="A629"/>
      <c r="B629" s="48"/>
      <c r="C629" s="98">
        <v>43637</v>
      </c>
      <c r="D629" s="30" t="s">
        <v>1296</v>
      </c>
      <c r="E629" s="102" t="s">
        <v>1310</v>
      </c>
      <c r="F629" s="35" t="s">
        <v>1295</v>
      </c>
      <c r="G629" s="82"/>
      <c r="H629" s="127">
        <v>575870</v>
      </c>
      <c r="I629" s="143">
        <v>15477676</v>
      </c>
      <c r="J629" s="4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</row>
    <row r="630" spans="1:254" x14ac:dyDescent="0.2">
      <c r="A630"/>
      <c r="B630" s="48"/>
      <c r="C630" s="98">
        <v>43637</v>
      </c>
      <c r="D630" s="30" t="s">
        <v>1298</v>
      </c>
      <c r="E630" s="102" t="s">
        <v>1311</v>
      </c>
      <c r="F630" s="35" t="s">
        <v>1297</v>
      </c>
      <c r="G630" s="82"/>
      <c r="H630" s="127">
        <v>1970000</v>
      </c>
      <c r="I630" s="143">
        <v>13507676</v>
      </c>
      <c r="J630" s="49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</row>
    <row r="631" spans="1:254" x14ac:dyDescent="0.2">
      <c r="A631"/>
      <c r="B631" s="48"/>
      <c r="C631" s="98">
        <v>43637</v>
      </c>
      <c r="D631" s="30" t="s">
        <v>1299</v>
      </c>
      <c r="E631" s="102" t="s">
        <v>1312</v>
      </c>
      <c r="F631" s="35" t="s">
        <v>1295</v>
      </c>
      <c r="G631" s="82"/>
      <c r="H631" s="127">
        <v>64000</v>
      </c>
      <c r="I631" s="143">
        <v>13443676</v>
      </c>
      <c r="J631" s="49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</row>
    <row r="632" spans="1:254" x14ac:dyDescent="0.2">
      <c r="A632"/>
      <c r="B632" s="48"/>
      <c r="C632" s="98">
        <v>43637</v>
      </c>
      <c r="D632" s="30" t="s">
        <v>1301</v>
      </c>
      <c r="E632" s="102" t="s">
        <v>1313</v>
      </c>
      <c r="F632" s="35" t="s">
        <v>1300</v>
      </c>
      <c r="G632" s="82"/>
      <c r="H632" s="127">
        <v>100000</v>
      </c>
      <c r="I632" s="143">
        <v>13343676</v>
      </c>
      <c r="J632" s="49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</row>
    <row r="633" spans="1:254" x14ac:dyDescent="0.2">
      <c r="A633"/>
      <c r="B633" s="48"/>
      <c r="C633" s="98">
        <v>43637</v>
      </c>
      <c r="D633" s="30" t="s">
        <v>1302</v>
      </c>
      <c r="E633" s="102" t="s">
        <v>1314</v>
      </c>
      <c r="F633" s="35" t="s">
        <v>1300</v>
      </c>
      <c r="G633" s="82"/>
      <c r="H633" s="127">
        <v>2430100</v>
      </c>
      <c r="I633" s="143">
        <v>10913576</v>
      </c>
      <c r="J633" s="49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</row>
    <row r="634" spans="1:254" x14ac:dyDescent="0.2">
      <c r="A634"/>
      <c r="B634" s="48"/>
      <c r="C634" s="48"/>
      <c r="D634" s="30" t="s">
        <v>1100</v>
      </c>
      <c r="E634" s="48"/>
      <c r="F634" s="81"/>
      <c r="G634" s="21">
        <v>2500000</v>
      </c>
      <c r="H634" s="84"/>
      <c r="I634" s="143">
        <v>13413576</v>
      </c>
      <c r="J634" s="49" t="s">
        <v>1316</v>
      </c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</row>
    <row r="635" spans="1:254" x14ac:dyDescent="0.2">
      <c r="A635"/>
      <c r="B635" s="48"/>
      <c r="C635" s="48"/>
      <c r="D635" s="157" t="s">
        <v>1359</v>
      </c>
      <c r="E635" s="48"/>
      <c r="F635" s="81"/>
      <c r="G635" s="82">
        <v>9586624</v>
      </c>
      <c r="H635" s="84"/>
      <c r="I635" s="143">
        <v>23000200</v>
      </c>
      <c r="J635" s="49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</row>
    <row r="636" spans="1:254" x14ac:dyDescent="0.2">
      <c r="A636"/>
      <c r="B636" s="48"/>
      <c r="C636" s="98">
        <v>43638</v>
      </c>
      <c r="D636" s="101" t="s">
        <v>1318</v>
      </c>
      <c r="E636" s="102" t="s">
        <v>1317</v>
      </c>
      <c r="F636" s="103" t="s">
        <v>1281</v>
      </c>
      <c r="G636" s="82"/>
      <c r="H636" s="125">
        <v>1040434</v>
      </c>
      <c r="I636" s="143">
        <v>21959766</v>
      </c>
      <c r="J636" s="49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</row>
    <row r="637" spans="1:254" x14ac:dyDescent="0.2">
      <c r="A637"/>
      <c r="B637" s="48"/>
      <c r="C637" s="98">
        <v>43640</v>
      </c>
      <c r="D637" s="63" t="s">
        <v>1319</v>
      </c>
      <c r="E637" s="102" t="s">
        <v>1322</v>
      </c>
      <c r="F637" s="65" t="s">
        <v>565</v>
      </c>
      <c r="G637" s="82"/>
      <c r="H637" s="126">
        <v>38000</v>
      </c>
      <c r="I637" s="143">
        <v>21921766</v>
      </c>
      <c r="J637" s="49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</row>
    <row r="638" spans="1:254" x14ac:dyDescent="0.2">
      <c r="A638"/>
      <c r="B638" s="48"/>
      <c r="C638" s="98">
        <v>43640</v>
      </c>
      <c r="D638" s="30" t="s">
        <v>1320</v>
      </c>
      <c r="E638" s="102" t="s">
        <v>1323</v>
      </c>
      <c r="F638" s="35" t="s">
        <v>327</v>
      </c>
      <c r="G638" s="82"/>
      <c r="H638" s="127">
        <v>1003109</v>
      </c>
      <c r="I638" s="143">
        <v>20918657</v>
      </c>
      <c r="J638" s="49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</row>
    <row r="639" spans="1:254" x14ac:dyDescent="0.2">
      <c r="A639"/>
      <c r="B639" s="48"/>
      <c r="C639" s="98">
        <v>43641</v>
      </c>
      <c r="D639" s="30" t="s">
        <v>1321</v>
      </c>
      <c r="E639" s="102" t="s">
        <v>1324</v>
      </c>
      <c r="F639" s="35" t="s">
        <v>1182</v>
      </c>
      <c r="G639" s="82"/>
      <c r="H639" s="127">
        <v>235000</v>
      </c>
      <c r="I639" s="143">
        <v>20683657</v>
      </c>
      <c r="J639" s="4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</row>
    <row r="640" spans="1:254" x14ac:dyDescent="0.2">
      <c r="A640"/>
      <c r="B640" s="48"/>
      <c r="C640" s="98">
        <v>43642</v>
      </c>
      <c r="D640" s="30" t="s">
        <v>1338</v>
      </c>
      <c r="E640" s="102" t="s">
        <v>1325</v>
      </c>
      <c r="F640" s="35" t="s">
        <v>1337</v>
      </c>
      <c r="G640" s="82"/>
      <c r="H640" s="127">
        <v>255000</v>
      </c>
      <c r="I640" s="143">
        <v>20428657</v>
      </c>
      <c r="J640" s="49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</row>
    <row r="641" spans="1:254" x14ac:dyDescent="0.2">
      <c r="A641"/>
      <c r="B641" s="48"/>
      <c r="C641" s="98">
        <v>43642</v>
      </c>
      <c r="D641" s="30" t="s">
        <v>1339</v>
      </c>
      <c r="E641" s="102" t="s">
        <v>1326</v>
      </c>
      <c r="F641" s="35" t="s">
        <v>1242</v>
      </c>
      <c r="G641" s="82"/>
      <c r="H641" s="127">
        <v>1524500</v>
      </c>
      <c r="I641" s="143">
        <v>18904157</v>
      </c>
      <c r="J641" s="49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</row>
    <row r="642" spans="1:254" x14ac:dyDescent="0.2">
      <c r="A642"/>
      <c r="B642" s="48"/>
      <c r="C642" s="98">
        <v>43642</v>
      </c>
      <c r="D642" s="30" t="s">
        <v>1340</v>
      </c>
      <c r="E642" s="102" t="s">
        <v>1327</v>
      </c>
      <c r="F642" s="35" t="s">
        <v>1203</v>
      </c>
      <c r="G642" s="82"/>
      <c r="H642" s="127">
        <v>7062416</v>
      </c>
      <c r="I642" s="143">
        <v>11841741</v>
      </c>
      <c r="J642" s="49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</row>
    <row r="643" spans="1:254" x14ac:dyDescent="0.2">
      <c r="A643"/>
      <c r="B643" s="48"/>
      <c r="C643" s="98">
        <v>43642</v>
      </c>
      <c r="D643" s="30" t="s">
        <v>1342</v>
      </c>
      <c r="E643" s="102" t="s">
        <v>1328</v>
      </c>
      <c r="F643" s="35" t="s">
        <v>1341</v>
      </c>
      <c r="G643" s="82"/>
      <c r="H643" s="127">
        <v>800000</v>
      </c>
      <c r="I643" s="143">
        <v>11041741</v>
      </c>
      <c r="J643" s="49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</row>
    <row r="644" spans="1:254" x14ac:dyDescent="0.2">
      <c r="A644"/>
      <c r="B644" s="48"/>
      <c r="C644" s="98">
        <v>43642</v>
      </c>
      <c r="D644" s="30" t="s">
        <v>1344</v>
      </c>
      <c r="E644" s="102" t="s">
        <v>1329</v>
      </c>
      <c r="F644" s="35" t="s">
        <v>1343</v>
      </c>
      <c r="G644" s="82"/>
      <c r="H644" s="127">
        <v>1219300</v>
      </c>
      <c r="I644" s="143">
        <v>9822441</v>
      </c>
      <c r="J644" s="49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</row>
    <row r="645" spans="1:254" x14ac:dyDescent="0.2">
      <c r="A645"/>
      <c r="B645" s="48"/>
      <c r="C645" s="98">
        <v>43642</v>
      </c>
      <c r="D645" s="30" t="s">
        <v>1346</v>
      </c>
      <c r="E645" s="102" t="s">
        <v>1330</v>
      </c>
      <c r="F645" s="35" t="s">
        <v>1345</v>
      </c>
      <c r="G645" s="82"/>
      <c r="H645" s="127">
        <v>248000</v>
      </c>
      <c r="I645" s="143">
        <v>9574441</v>
      </c>
      <c r="J645" s="49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</row>
    <row r="646" spans="1:254" x14ac:dyDescent="0.2">
      <c r="A646"/>
      <c r="B646" s="48"/>
      <c r="C646" s="98">
        <v>43642</v>
      </c>
      <c r="D646" s="30" t="s">
        <v>1348</v>
      </c>
      <c r="E646" s="102" t="s">
        <v>1331</v>
      </c>
      <c r="F646" s="35" t="s">
        <v>1347</v>
      </c>
      <c r="G646" s="82"/>
      <c r="H646" s="127">
        <v>349250</v>
      </c>
      <c r="I646" s="143">
        <v>9225191</v>
      </c>
      <c r="J646" s="49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</row>
    <row r="647" spans="1:254" x14ac:dyDescent="0.2">
      <c r="A647"/>
      <c r="B647" s="48"/>
      <c r="C647" s="98">
        <v>43643</v>
      </c>
      <c r="D647" s="30" t="s">
        <v>1349</v>
      </c>
      <c r="E647" s="102" t="s">
        <v>1332</v>
      </c>
      <c r="F647" s="35" t="s">
        <v>1185</v>
      </c>
      <c r="G647" s="82"/>
      <c r="H647" s="127">
        <v>846500</v>
      </c>
      <c r="I647" s="143">
        <v>8378691</v>
      </c>
      <c r="J647" s="49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</row>
    <row r="648" spans="1:254" x14ac:dyDescent="0.2">
      <c r="A648"/>
      <c r="B648" s="48"/>
      <c r="C648" s="98">
        <v>43643</v>
      </c>
      <c r="D648" s="30" t="s">
        <v>1350</v>
      </c>
      <c r="E648" s="102" t="s">
        <v>1333</v>
      </c>
      <c r="F648" s="35" t="s">
        <v>1198</v>
      </c>
      <c r="G648" s="82"/>
      <c r="H648" s="127">
        <v>52000</v>
      </c>
      <c r="I648" s="143">
        <v>8326691</v>
      </c>
      <c r="J648" s="49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</row>
    <row r="649" spans="1:254" x14ac:dyDescent="0.2">
      <c r="A649"/>
      <c r="B649" s="48"/>
      <c r="C649" s="98">
        <v>43643</v>
      </c>
      <c r="D649" s="30" t="s">
        <v>1351</v>
      </c>
      <c r="E649" s="102" t="s">
        <v>1334</v>
      </c>
      <c r="F649" s="35" t="s">
        <v>1206</v>
      </c>
      <c r="G649" s="82"/>
      <c r="H649" s="127">
        <v>175000</v>
      </c>
      <c r="I649" s="143">
        <v>8151691</v>
      </c>
      <c r="J649" s="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</row>
    <row r="650" spans="1:254" x14ac:dyDescent="0.2">
      <c r="A650"/>
      <c r="B650" s="48"/>
      <c r="C650" s="98">
        <v>43643</v>
      </c>
      <c r="D650" s="30" t="s">
        <v>1353</v>
      </c>
      <c r="E650" s="102" t="s">
        <v>1335</v>
      </c>
      <c r="F650" s="35" t="s">
        <v>1352</v>
      </c>
      <c r="G650" s="82"/>
      <c r="H650" s="127">
        <v>590848</v>
      </c>
      <c r="I650" s="143">
        <v>7560843</v>
      </c>
      <c r="J650" s="49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</row>
    <row r="651" spans="1:254" x14ac:dyDescent="0.2">
      <c r="A651"/>
      <c r="B651" s="48"/>
      <c r="C651" s="98">
        <v>43645</v>
      </c>
      <c r="D651" s="30" t="s">
        <v>1354</v>
      </c>
      <c r="E651" s="102" t="s">
        <v>1336</v>
      </c>
      <c r="F651" s="35" t="s">
        <v>1207</v>
      </c>
      <c r="G651" s="82"/>
      <c r="H651" s="29">
        <v>240000</v>
      </c>
      <c r="I651" s="143">
        <v>7320843</v>
      </c>
      <c r="J651" s="49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</row>
    <row r="652" spans="1:254" x14ac:dyDescent="0.2">
      <c r="A652"/>
      <c r="B652" s="48"/>
      <c r="C652" s="98">
        <v>43638</v>
      </c>
      <c r="D652" s="14" t="s">
        <v>1355</v>
      </c>
      <c r="E652" s="81" t="s">
        <v>1357</v>
      </c>
      <c r="F652" s="21" t="s">
        <v>1185</v>
      </c>
      <c r="G652" s="82"/>
      <c r="H652" s="21">
        <v>900000</v>
      </c>
      <c r="I652" s="143">
        <v>6420843</v>
      </c>
      <c r="J652" s="49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</row>
    <row r="653" spans="1:254" x14ac:dyDescent="0.2">
      <c r="A653"/>
      <c r="B653" s="48"/>
      <c r="C653" s="98">
        <v>43638</v>
      </c>
      <c r="D653" s="14" t="s">
        <v>1356</v>
      </c>
      <c r="E653" s="81" t="s">
        <v>1358</v>
      </c>
      <c r="F653" s="21" t="s">
        <v>1185</v>
      </c>
      <c r="G653" s="82"/>
      <c r="H653" s="21">
        <v>300000</v>
      </c>
      <c r="I653" s="143">
        <v>6120843</v>
      </c>
      <c r="J653" s="49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</row>
    <row r="654" spans="1:254" x14ac:dyDescent="0.2">
      <c r="A654"/>
      <c r="B654" s="48"/>
      <c r="C654" s="98">
        <v>43637</v>
      </c>
      <c r="D654" s="14" t="s">
        <v>1360</v>
      </c>
      <c r="E654" s="81" t="s">
        <v>1362</v>
      </c>
      <c r="F654" s="21" t="s">
        <v>1361</v>
      </c>
      <c r="G654" s="82"/>
      <c r="H654" s="21">
        <v>2480000</v>
      </c>
      <c r="I654" s="143">
        <v>3640843</v>
      </c>
      <c r="J654" s="49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</row>
    <row r="655" spans="1:254" x14ac:dyDescent="0.2">
      <c r="A655"/>
      <c r="B655" s="48"/>
      <c r="C655" s="48"/>
      <c r="D655" s="157" t="s">
        <v>1406</v>
      </c>
      <c r="E655" s="48"/>
      <c r="F655" s="81"/>
      <c r="G655" s="82">
        <v>15679357</v>
      </c>
      <c r="H655" s="84"/>
      <c r="I655" s="143">
        <v>19320200</v>
      </c>
      <c r="J655" s="49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</row>
    <row r="656" spans="1:254" x14ac:dyDescent="0.2">
      <c r="A656"/>
      <c r="B656" s="48"/>
      <c r="C656" s="98">
        <v>43647</v>
      </c>
      <c r="D656" s="101" t="s">
        <v>1364</v>
      </c>
      <c r="E656" s="102" t="s">
        <v>1363</v>
      </c>
      <c r="F656" s="103" t="s">
        <v>1182</v>
      </c>
      <c r="G656" s="82"/>
      <c r="H656" s="125">
        <v>63000</v>
      </c>
      <c r="I656" s="143">
        <v>19257200</v>
      </c>
      <c r="J656" s="49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</row>
    <row r="657" spans="1:254" x14ac:dyDescent="0.2">
      <c r="A657"/>
      <c r="B657" s="48"/>
      <c r="C657" s="98">
        <v>43647</v>
      </c>
      <c r="D657" s="63" t="s">
        <v>1365</v>
      </c>
      <c r="E657" s="102" t="s">
        <v>1366</v>
      </c>
      <c r="F657" s="65" t="s">
        <v>1185</v>
      </c>
      <c r="G657" s="82"/>
      <c r="H657" s="126">
        <v>900000</v>
      </c>
      <c r="I657" s="143">
        <v>18357200</v>
      </c>
      <c r="J657" s="49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</row>
    <row r="658" spans="1:254" x14ac:dyDescent="0.2">
      <c r="A658"/>
      <c r="B658" s="48"/>
      <c r="C658" s="98"/>
      <c r="D658" s="63" t="s">
        <v>1100</v>
      </c>
      <c r="E658" s="102"/>
      <c r="F658" s="65" t="s">
        <v>1185</v>
      </c>
      <c r="G658" s="82">
        <v>900000</v>
      </c>
      <c r="H658" s="126"/>
      <c r="I658" s="143">
        <v>19257200</v>
      </c>
      <c r="J658" s="49" t="s">
        <v>1357</v>
      </c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</row>
    <row r="659" spans="1:254" x14ac:dyDescent="0.2">
      <c r="A659"/>
      <c r="B659" s="48"/>
      <c r="C659" s="98">
        <v>43647</v>
      </c>
      <c r="D659" s="30" t="s">
        <v>1384</v>
      </c>
      <c r="E659" s="102" t="s">
        <v>1367</v>
      </c>
      <c r="F659" s="35" t="s">
        <v>1190</v>
      </c>
      <c r="G659" s="82"/>
      <c r="H659" s="127">
        <v>2276406</v>
      </c>
      <c r="I659" s="143">
        <v>16980794</v>
      </c>
      <c r="J659" s="4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</row>
    <row r="660" spans="1:254" x14ac:dyDescent="0.2">
      <c r="A660"/>
      <c r="B660" s="48"/>
      <c r="C660" s="98">
        <v>43647</v>
      </c>
      <c r="D660" s="30" t="s">
        <v>1386</v>
      </c>
      <c r="E660" s="102" t="s">
        <v>1368</v>
      </c>
      <c r="F660" s="35" t="s">
        <v>1385</v>
      </c>
      <c r="G660" s="82"/>
      <c r="H660" s="127">
        <v>1000000</v>
      </c>
      <c r="I660" s="143">
        <v>15980794</v>
      </c>
      <c r="J660" s="49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</row>
    <row r="661" spans="1:254" x14ac:dyDescent="0.2">
      <c r="A661"/>
      <c r="B661" s="48"/>
      <c r="C661" s="98">
        <v>43647</v>
      </c>
      <c r="D661" s="30" t="s">
        <v>1387</v>
      </c>
      <c r="E661" s="102" t="s">
        <v>1369</v>
      </c>
      <c r="F661" s="35" t="s">
        <v>1284</v>
      </c>
      <c r="G661" s="82"/>
      <c r="H661" s="127">
        <v>1125000</v>
      </c>
      <c r="I661" s="143">
        <v>14855794</v>
      </c>
      <c r="J661" s="49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</row>
    <row r="662" spans="1:254" x14ac:dyDescent="0.2">
      <c r="A662"/>
      <c r="B662" s="48"/>
      <c r="C662" s="98">
        <v>43647</v>
      </c>
      <c r="D662" s="30" t="s">
        <v>1388</v>
      </c>
      <c r="E662" s="102" t="s">
        <v>1370</v>
      </c>
      <c r="F662" s="35" t="s">
        <v>1214</v>
      </c>
      <c r="G662" s="82"/>
      <c r="H662" s="127">
        <v>2431000</v>
      </c>
      <c r="I662" s="143">
        <v>12424794</v>
      </c>
      <c r="J662" s="49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</row>
    <row r="663" spans="1:254" x14ac:dyDescent="0.2">
      <c r="A663"/>
      <c r="B663" s="48"/>
      <c r="C663" s="98"/>
      <c r="D663" s="63" t="s">
        <v>1100</v>
      </c>
      <c r="E663" s="102"/>
      <c r="F663" s="21" t="s">
        <v>1361</v>
      </c>
      <c r="G663" s="21">
        <v>2480000</v>
      </c>
      <c r="H663" s="127"/>
      <c r="I663" s="143">
        <v>14904794</v>
      </c>
      <c r="J663" s="81" t="s">
        <v>1362</v>
      </c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</row>
    <row r="664" spans="1:254" x14ac:dyDescent="0.2">
      <c r="A664"/>
      <c r="B664" s="48"/>
      <c r="C664" s="98">
        <v>43647</v>
      </c>
      <c r="D664" s="30" t="s">
        <v>1389</v>
      </c>
      <c r="E664" s="102" t="s">
        <v>1371</v>
      </c>
      <c r="F664" s="35" t="s">
        <v>1185</v>
      </c>
      <c r="G664" s="82"/>
      <c r="H664" s="127">
        <v>337600</v>
      </c>
      <c r="I664" s="143">
        <v>14567194</v>
      </c>
      <c r="J664" s="49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</row>
    <row r="665" spans="1:254" x14ac:dyDescent="0.2">
      <c r="A665"/>
      <c r="B665" s="48"/>
      <c r="C665" s="98"/>
      <c r="D665" s="63" t="s">
        <v>1100</v>
      </c>
      <c r="E665" s="102"/>
      <c r="F665" s="35" t="s">
        <v>1185</v>
      </c>
      <c r="G665" s="82">
        <v>300000</v>
      </c>
      <c r="H665" s="127"/>
      <c r="I665" s="143">
        <v>14867194</v>
      </c>
      <c r="J665" s="81" t="s">
        <v>1358</v>
      </c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</row>
    <row r="666" spans="1:254" x14ac:dyDescent="0.2">
      <c r="A666"/>
      <c r="B666" s="48"/>
      <c r="C666" s="98">
        <v>43648</v>
      </c>
      <c r="D666" s="30" t="s">
        <v>1390</v>
      </c>
      <c r="E666" s="102" t="s">
        <v>1372</v>
      </c>
      <c r="F666" s="35" t="s">
        <v>1187</v>
      </c>
      <c r="G666" s="82"/>
      <c r="H666" s="127">
        <v>2452000</v>
      </c>
      <c r="I666" s="143">
        <v>12415194</v>
      </c>
      <c r="J666" s="49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</row>
    <row r="667" spans="1:254" x14ac:dyDescent="0.2">
      <c r="A667"/>
      <c r="B667" s="48"/>
      <c r="C667" s="98">
        <v>43648</v>
      </c>
      <c r="D667" s="30" t="s">
        <v>1391</v>
      </c>
      <c r="E667" s="102" t="s">
        <v>1373</v>
      </c>
      <c r="F667" s="35" t="s">
        <v>1192</v>
      </c>
      <c r="G667" s="82"/>
      <c r="H667" s="127">
        <v>186000</v>
      </c>
      <c r="I667" s="143">
        <v>12229194</v>
      </c>
      <c r="J667" s="49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</row>
    <row r="668" spans="1:254" x14ac:dyDescent="0.2">
      <c r="A668"/>
      <c r="B668" s="48"/>
      <c r="C668" s="98">
        <v>43648</v>
      </c>
      <c r="D668" s="30" t="s">
        <v>1393</v>
      </c>
      <c r="E668" s="102" t="s">
        <v>1374</v>
      </c>
      <c r="F668" s="35" t="s">
        <v>1392</v>
      </c>
      <c r="G668" s="82"/>
      <c r="H668" s="127">
        <v>1773200</v>
      </c>
      <c r="I668" s="143">
        <v>10455994</v>
      </c>
      <c r="J668" s="49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</row>
    <row r="669" spans="1:254" x14ac:dyDescent="0.2">
      <c r="A669"/>
      <c r="B669" s="48"/>
      <c r="C669" s="98">
        <v>43648</v>
      </c>
      <c r="D669" s="30" t="s">
        <v>1395</v>
      </c>
      <c r="E669" s="102" t="s">
        <v>1375</v>
      </c>
      <c r="F669" s="35" t="s">
        <v>1394</v>
      </c>
      <c r="G669" s="82"/>
      <c r="H669" s="127">
        <v>989109</v>
      </c>
      <c r="I669" s="143">
        <v>9466885</v>
      </c>
      <c r="J669" s="4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</row>
    <row r="670" spans="1:254" x14ac:dyDescent="0.2">
      <c r="A670"/>
      <c r="B670" s="48"/>
      <c r="C670" s="98">
        <v>43649</v>
      </c>
      <c r="D670" s="30" t="s">
        <v>1396</v>
      </c>
      <c r="E670" s="102" t="s">
        <v>1376</v>
      </c>
      <c r="F670" s="35" t="s">
        <v>1198</v>
      </c>
      <c r="G670" s="82"/>
      <c r="H670" s="127">
        <v>35000</v>
      </c>
      <c r="I670" s="143">
        <v>9431885</v>
      </c>
      <c r="J670" s="49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</row>
    <row r="671" spans="1:254" x14ac:dyDescent="0.2">
      <c r="A671"/>
      <c r="B671" s="48"/>
      <c r="C671" s="98">
        <v>43649</v>
      </c>
      <c r="D671" s="30" t="s">
        <v>1397</v>
      </c>
      <c r="E671" s="102" t="s">
        <v>1377</v>
      </c>
      <c r="F671" s="35" t="s">
        <v>1198</v>
      </c>
      <c r="G671" s="82"/>
      <c r="H671" s="127">
        <v>450000</v>
      </c>
      <c r="I671" s="143">
        <v>8981885</v>
      </c>
      <c r="J671" s="49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</row>
    <row r="672" spans="1:254" x14ac:dyDescent="0.2">
      <c r="A672"/>
      <c r="B672" s="48"/>
      <c r="C672" s="98">
        <v>43649</v>
      </c>
      <c r="D672" s="30" t="s">
        <v>1398</v>
      </c>
      <c r="E672" s="102" t="s">
        <v>1378</v>
      </c>
      <c r="F672" s="35" t="s">
        <v>1185</v>
      </c>
      <c r="G672" s="82"/>
      <c r="H672" s="127">
        <v>58000</v>
      </c>
      <c r="I672" s="143">
        <v>8923885</v>
      </c>
      <c r="J672" s="49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</row>
    <row r="673" spans="1:254" x14ac:dyDescent="0.2">
      <c r="A673"/>
      <c r="B673" s="48"/>
      <c r="C673" s="98">
        <v>43650</v>
      </c>
      <c r="D673" s="30" t="s">
        <v>1399</v>
      </c>
      <c r="E673" s="102" t="s">
        <v>1379</v>
      </c>
      <c r="F673" s="35" t="s">
        <v>1392</v>
      </c>
      <c r="G673" s="82"/>
      <c r="H673" s="127">
        <v>1744000</v>
      </c>
      <c r="I673" s="143">
        <v>7179885</v>
      </c>
      <c r="J673" s="49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</row>
    <row r="674" spans="1:254" x14ac:dyDescent="0.2">
      <c r="A674"/>
      <c r="B674" s="48"/>
      <c r="C674" s="98">
        <v>43650</v>
      </c>
      <c r="D674" s="30" t="s">
        <v>1401</v>
      </c>
      <c r="E674" s="102" t="s">
        <v>1380</v>
      </c>
      <c r="F674" s="35" t="s">
        <v>1400</v>
      </c>
      <c r="G674" s="82"/>
      <c r="H674" s="29">
        <v>330000</v>
      </c>
      <c r="I674" s="143">
        <v>6849885</v>
      </c>
      <c r="J674" s="49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</row>
    <row r="675" spans="1:254" x14ac:dyDescent="0.2">
      <c r="A675"/>
      <c r="B675" s="48"/>
      <c r="C675" s="90">
        <v>43650</v>
      </c>
      <c r="D675" s="30" t="s">
        <v>1403</v>
      </c>
      <c r="E675" s="102" t="s">
        <v>1381</v>
      </c>
      <c r="F675" s="35" t="s">
        <v>1402</v>
      </c>
      <c r="G675" s="82"/>
      <c r="H675" s="29">
        <v>195000</v>
      </c>
      <c r="I675" s="143">
        <v>6654885</v>
      </c>
      <c r="J675" s="49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</row>
    <row r="676" spans="1:254" x14ac:dyDescent="0.2">
      <c r="A676"/>
      <c r="B676" s="80"/>
      <c r="C676" s="90">
        <v>43651</v>
      </c>
      <c r="D676" s="30" t="s">
        <v>1404</v>
      </c>
      <c r="E676" s="102" t="s">
        <v>1382</v>
      </c>
      <c r="F676" s="35" t="s">
        <v>1198</v>
      </c>
      <c r="G676" s="94"/>
      <c r="H676" s="29">
        <v>90000</v>
      </c>
      <c r="I676" s="143">
        <v>6564885</v>
      </c>
      <c r="J676" s="79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</row>
    <row r="677" spans="1:254" x14ac:dyDescent="0.2">
      <c r="A677"/>
      <c r="B677" s="48"/>
      <c r="C677" s="93">
        <v>43651</v>
      </c>
      <c r="D677" s="30" t="s">
        <v>1405</v>
      </c>
      <c r="E677" s="102" t="s">
        <v>1383</v>
      </c>
      <c r="F677" s="35" t="s">
        <v>1203</v>
      </c>
      <c r="G677" s="82"/>
      <c r="H677" s="29">
        <v>2257024</v>
      </c>
      <c r="I677" s="143">
        <v>4307861</v>
      </c>
      <c r="J677" s="49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</row>
    <row r="678" spans="1:254" x14ac:dyDescent="0.2">
      <c r="A678"/>
      <c r="B678" s="48"/>
      <c r="C678" s="48"/>
      <c r="D678" s="157" t="s">
        <v>1438</v>
      </c>
      <c r="E678" s="48"/>
      <c r="F678" s="81"/>
      <c r="G678" s="82">
        <v>18692339</v>
      </c>
      <c r="H678" s="84"/>
      <c r="I678" s="143">
        <v>23000200</v>
      </c>
      <c r="J678" s="49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</row>
    <row r="679" spans="1:254" x14ac:dyDescent="0.2">
      <c r="A679"/>
      <c r="B679" s="48"/>
      <c r="C679" s="98">
        <v>43651</v>
      </c>
      <c r="D679" s="101" t="s">
        <v>1283</v>
      </c>
      <c r="E679" s="102" t="s">
        <v>1410</v>
      </c>
      <c r="F679" s="103" t="s">
        <v>1361</v>
      </c>
      <c r="G679" s="82"/>
      <c r="H679" s="125">
        <v>100000</v>
      </c>
      <c r="I679" s="143">
        <v>22900200</v>
      </c>
      <c r="J679" s="4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</row>
    <row r="680" spans="1:254" x14ac:dyDescent="0.2">
      <c r="A680"/>
      <c r="B680" s="48"/>
      <c r="C680" s="98">
        <v>43652</v>
      </c>
      <c r="D680" s="63" t="s">
        <v>1411</v>
      </c>
      <c r="E680" s="102" t="s">
        <v>1417</v>
      </c>
      <c r="F680" s="65" t="s">
        <v>1182</v>
      </c>
      <c r="G680" s="82"/>
      <c r="H680" s="126">
        <v>156000</v>
      </c>
      <c r="I680" s="143">
        <v>22744200</v>
      </c>
      <c r="J680" s="49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</row>
    <row r="681" spans="1:254" x14ac:dyDescent="0.2">
      <c r="A681"/>
      <c r="B681" s="48"/>
      <c r="C681" s="98">
        <v>43652</v>
      </c>
      <c r="D681" s="30" t="s">
        <v>1412</v>
      </c>
      <c r="E681" s="102" t="s">
        <v>1418</v>
      </c>
      <c r="F681" s="35" t="s">
        <v>1210</v>
      </c>
      <c r="G681" s="82"/>
      <c r="H681" s="127">
        <v>3365189</v>
      </c>
      <c r="I681" s="143">
        <v>19379011</v>
      </c>
      <c r="J681" s="49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</row>
    <row r="682" spans="1:254" x14ac:dyDescent="0.2">
      <c r="A682"/>
      <c r="B682" s="48"/>
      <c r="C682" s="98"/>
      <c r="D682" s="157" t="s">
        <v>1100</v>
      </c>
      <c r="E682" s="102"/>
      <c r="F682" s="35" t="s">
        <v>1210</v>
      </c>
      <c r="G682" s="82">
        <v>2000000</v>
      </c>
      <c r="H682" s="127"/>
      <c r="I682" s="143">
        <v>21379011</v>
      </c>
      <c r="J682" s="147" t="s">
        <v>1439</v>
      </c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</row>
    <row r="683" spans="1:254" x14ac:dyDescent="0.2">
      <c r="A683"/>
      <c r="B683" s="48"/>
      <c r="C683" s="98">
        <v>43654</v>
      </c>
      <c r="D683" s="30" t="s">
        <v>1413</v>
      </c>
      <c r="E683" s="102" t="s">
        <v>1419</v>
      </c>
      <c r="F683" s="35" t="s">
        <v>1414</v>
      </c>
      <c r="G683" s="82"/>
      <c r="H683" s="127">
        <v>1314129</v>
      </c>
      <c r="I683" s="143">
        <v>20064882</v>
      </c>
      <c r="J683" s="49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</row>
    <row r="684" spans="1:254" x14ac:dyDescent="0.2">
      <c r="A684"/>
      <c r="B684" s="48"/>
      <c r="C684" s="98">
        <v>43654</v>
      </c>
      <c r="D684" s="30" t="s">
        <v>1416</v>
      </c>
      <c r="E684" s="102" t="s">
        <v>1420</v>
      </c>
      <c r="F684" s="35" t="s">
        <v>1415</v>
      </c>
      <c r="G684" s="82"/>
      <c r="H684" s="127">
        <v>2660000</v>
      </c>
      <c r="I684" s="143">
        <v>17404882</v>
      </c>
      <c r="J684" s="49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</row>
    <row r="685" spans="1:254" x14ac:dyDescent="0.2">
      <c r="A685"/>
      <c r="B685" s="48"/>
      <c r="C685" s="98">
        <v>43654</v>
      </c>
      <c r="D685" s="30" t="s">
        <v>1188</v>
      </c>
      <c r="E685" s="102" t="s">
        <v>1421</v>
      </c>
      <c r="F685" s="35" t="s">
        <v>1198</v>
      </c>
      <c r="G685" s="82"/>
      <c r="H685" s="127">
        <v>100000</v>
      </c>
      <c r="I685" s="143">
        <v>17304882</v>
      </c>
      <c r="J685" s="49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</row>
    <row r="686" spans="1:254" x14ac:dyDescent="0.2">
      <c r="A686"/>
      <c r="B686" s="48"/>
      <c r="C686" s="98">
        <v>43655</v>
      </c>
      <c r="D686" s="30" t="s">
        <v>1427</v>
      </c>
      <c r="E686" s="102" t="s">
        <v>1422</v>
      </c>
      <c r="F686" s="35" t="s">
        <v>1198</v>
      </c>
      <c r="G686" s="82"/>
      <c r="H686" s="127">
        <v>30000</v>
      </c>
      <c r="I686" s="143">
        <v>17274882</v>
      </c>
      <c r="J686" s="49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</row>
    <row r="687" spans="1:254" x14ac:dyDescent="0.2">
      <c r="A687"/>
      <c r="B687" s="48"/>
      <c r="C687" s="98">
        <v>43655</v>
      </c>
      <c r="D687" s="30" t="s">
        <v>1428</v>
      </c>
      <c r="E687" s="102" t="s">
        <v>1423</v>
      </c>
      <c r="F687" s="35" t="s">
        <v>1187</v>
      </c>
      <c r="G687" s="82"/>
      <c r="H687" s="127">
        <v>100000</v>
      </c>
      <c r="I687" s="143">
        <v>17174882</v>
      </c>
      <c r="J687" s="49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</row>
    <row r="688" spans="1:254" x14ac:dyDescent="0.2">
      <c r="A688"/>
      <c r="B688" s="48"/>
      <c r="C688" s="98">
        <v>43656</v>
      </c>
      <c r="D688" s="30" t="s">
        <v>1391</v>
      </c>
      <c r="E688" s="102" t="s">
        <v>1424</v>
      </c>
      <c r="F688" s="35" t="s">
        <v>1345</v>
      </c>
      <c r="G688" s="82"/>
      <c r="H688" s="127">
        <v>189000</v>
      </c>
      <c r="I688" s="143">
        <v>16985882</v>
      </c>
      <c r="J688" s="49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</row>
    <row r="689" spans="1:254" x14ac:dyDescent="0.2">
      <c r="A689"/>
      <c r="B689" s="48"/>
      <c r="C689" s="98">
        <v>43656</v>
      </c>
      <c r="D689" s="30" t="s">
        <v>1432</v>
      </c>
      <c r="E689" s="102" t="s">
        <v>1430</v>
      </c>
      <c r="F689" s="35" t="s">
        <v>1429</v>
      </c>
      <c r="G689" s="82"/>
      <c r="H689" s="127">
        <v>800000</v>
      </c>
      <c r="I689" s="143">
        <v>16185882</v>
      </c>
      <c r="J689" s="4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</row>
    <row r="690" spans="1:254" x14ac:dyDescent="0.2">
      <c r="A690"/>
      <c r="B690" s="48"/>
      <c r="C690" s="98">
        <v>43656</v>
      </c>
      <c r="D690" s="30" t="s">
        <v>1433</v>
      </c>
      <c r="E690" s="102" t="s">
        <v>1431</v>
      </c>
      <c r="F690" s="35" t="s">
        <v>1429</v>
      </c>
      <c r="G690" s="82"/>
      <c r="H690" s="127">
        <v>1039500</v>
      </c>
      <c r="I690" s="143">
        <v>15146382</v>
      </c>
      <c r="J690" s="49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</row>
    <row r="691" spans="1:254" x14ac:dyDescent="0.2">
      <c r="A691"/>
      <c r="B691" s="48"/>
      <c r="C691" s="98">
        <v>43656</v>
      </c>
      <c r="D691" s="30" t="s">
        <v>1434</v>
      </c>
      <c r="E691" s="102" t="s">
        <v>1425</v>
      </c>
      <c r="F691" s="35" t="s">
        <v>1198</v>
      </c>
      <c r="G691" s="82"/>
      <c r="H691" s="127">
        <v>7200000</v>
      </c>
      <c r="I691" s="143">
        <v>7946382</v>
      </c>
      <c r="J691" s="49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</row>
    <row r="692" spans="1:254" x14ac:dyDescent="0.2">
      <c r="A692"/>
      <c r="B692" s="48"/>
      <c r="C692" s="98">
        <v>43656</v>
      </c>
      <c r="D692" s="30" t="s">
        <v>1397</v>
      </c>
      <c r="E692" s="102" t="s">
        <v>1426</v>
      </c>
      <c r="F692" s="35" t="s">
        <v>1435</v>
      </c>
      <c r="G692" s="82"/>
      <c r="H692" s="127">
        <v>450000</v>
      </c>
      <c r="I692" s="143">
        <v>7496382</v>
      </c>
      <c r="J692" s="49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</row>
    <row r="693" spans="1:254" x14ac:dyDescent="0.2">
      <c r="A693"/>
      <c r="B693" s="48"/>
      <c r="C693" s="19">
        <v>43655</v>
      </c>
      <c r="D693" s="14" t="s">
        <v>1407</v>
      </c>
      <c r="E693" s="48" t="s">
        <v>1436</v>
      </c>
      <c r="F693" s="21" t="s">
        <v>1214</v>
      </c>
      <c r="G693" s="82"/>
      <c r="H693" s="21">
        <v>1530000</v>
      </c>
      <c r="I693" s="143">
        <v>5966382</v>
      </c>
      <c r="J693" s="49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</row>
    <row r="694" spans="1:254" x14ac:dyDescent="0.2">
      <c r="A694"/>
      <c r="B694" s="48"/>
      <c r="C694" s="19">
        <v>43658</v>
      </c>
      <c r="D694" s="14" t="s">
        <v>1409</v>
      </c>
      <c r="E694" s="48" t="s">
        <v>1437</v>
      </c>
      <c r="F694" s="21" t="s">
        <v>1408</v>
      </c>
      <c r="G694" s="82"/>
      <c r="H694" s="21">
        <v>500000</v>
      </c>
      <c r="I694" s="143">
        <v>5466382</v>
      </c>
      <c r="J694" s="49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</row>
    <row r="695" spans="1:254" x14ac:dyDescent="0.2">
      <c r="A695"/>
      <c r="B695" s="48"/>
      <c r="C695" s="48"/>
      <c r="D695" s="157" t="s">
        <v>1486</v>
      </c>
      <c r="E695" s="48"/>
      <c r="F695" s="81"/>
      <c r="G695" s="82">
        <v>17503818</v>
      </c>
      <c r="H695" s="84"/>
      <c r="I695" s="143">
        <v>22970200</v>
      </c>
      <c r="J695" s="22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</row>
    <row r="696" spans="1:254" x14ac:dyDescent="0.2">
      <c r="A696"/>
      <c r="B696" s="48"/>
      <c r="C696" s="98">
        <v>43658</v>
      </c>
      <c r="D696" s="101" t="s">
        <v>1443</v>
      </c>
      <c r="E696" s="102" t="s">
        <v>1441</v>
      </c>
      <c r="F696" s="103" t="s">
        <v>1442</v>
      </c>
      <c r="G696" s="82"/>
      <c r="H696" s="125">
        <v>1256900</v>
      </c>
      <c r="I696" s="143">
        <v>21713300</v>
      </c>
      <c r="J696" s="49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</row>
    <row r="697" spans="1:254" x14ac:dyDescent="0.2">
      <c r="A697"/>
      <c r="B697" s="48"/>
      <c r="C697" s="98">
        <v>43658</v>
      </c>
      <c r="D697" s="63" t="s">
        <v>1464</v>
      </c>
      <c r="E697" s="102" t="s">
        <v>1444</v>
      </c>
      <c r="F697" s="65" t="s">
        <v>1182</v>
      </c>
      <c r="G697" s="82"/>
      <c r="H697" s="126">
        <v>2588300</v>
      </c>
      <c r="I697" s="143">
        <v>19125000</v>
      </c>
      <c r="J697" s="49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</row>
    <row r="698" spans="1:254" x14ac:dyDescent="0.2">
      <c r="A698"/>
      <c r="B698" s="48"/>
      <c r="C698" s="98">
        <v>43658</v>
      </c>
      <c r="D698" s="30" t="s">
        <v>1465</v>
      </c>
      <c r="E698" s="102" t="s">
        <v>1445</v>
      </c>
      <c r="F698" s="35" t="s">
        <v>1414</v>
      </c>
      <c r="G698" s="82"/>
      <c r="H698" s="127">
        <v>219500</v>
      </c>
      <c r="I698" s="143">
        <v>18905500</v>
      </c>
      <c r="J698" s="49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</row>
    <row r="699" spans="1:254" x14ac:dyDescent="0.2">
      <c r="A699"/>
      <c r="B699" s="48"/>
      <c r="C699" s="98"/>
      <c r="D699" s="30" t="s">
        <v>1100</v>
      </c>
      <c r="E699" s="102"/>
      <c r="F699" s="35" t="s">
        <v>1414</v>
      </c>
      <c r="G699" s="82">
        <v>500000</v>
      </c>
      <c r="H699" s="127"/>
      <c r="I699" s="143">
        <v>19405500</v>
      </c>
      <c r="J699" s="48" t="s">
        <v>1437</v>
      </c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</row>
    <row r="700" spans="1:254" x14ac:dyDescent="0.2">
      <c r="A700"/>
      <c r="B700" s="48"/>
      <c r="C700" s="98">
        <v>43659</v>
      </c>
      <c r="D700" s="30" t="s">
        <v>1466</v>
      </c>
      <c r="E700" s="102" t="s">
        <v>1446</v>
      </c>
      <c r="F700" s="35" t="s">
        <v>1429</v>
      </c>
      <c r="G700" s="82"/>
      <c r="H700" s="127">
        <v>1163000</v>
      </c>
      <c r="I700" s="143">
        <v>18242500</v>
      </c>
      <c r="J700" s="49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</row>
    <row r="701" spans="1:254" x14ac:dyDescent="0.2">
      <c r="A701"/>
      <c r="B701" s="48"/>
      <c r="C701" s="98">
        <v>43659</v>
      </c>
      <c r="D701" s="30" t="s">
        <v>1467</v>
      </c>
      <c r="E701" s="102" t="s">
        <v>1447</v>
      </c>
      <c r="F701" s="35" t="s">
        <v>1429</v>
      </c>
      <c r="G701" s="82"/>
      <c r="H701" s="127">
        <v>840000</v>
      </c>
      <c r="I701" s="143">
        <v>17402500</v>
      </c>
      <c r="J701" s="49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</row>
    <row r="702" spans="1:254" x14ac:dyDescent="0.2">
      <c r="A702"/>
      <c r="B702" s="48"/>
      <c r="C702" s="98">
        <v>43659</v>
      </c>
      <c r="D702" s="30" t="s">
        <v>1468</v>
      </c>
      <c r="E702" s="102" t="s">
        <v>1448</v>
      </c>
      <c r="F702" s="35" t="s">
        <v>1182</v>
      </c>
      <c r="G702" s="82"/>
      <c r="H702" s="127">
        <v>135000</v>
      </c>
      <c r="I702" s="143">
        <v>17267500</v>
      </c>
      <c r="J702" s="49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</row>
    <row r="703" spans="1:254" x14ac:dyDescent="0.2">
      <c r="A703"/>
      <c r="B703" s="48"/>
      <c r="C703" s="98">
        <v>43661</v>
      </c>
      <c r="D703" s="30" t="s">
        <v>1469</v>
      </c>
      <c r="E703" s="102" t="s">
        <v>1449</v>
      </c>
      <c r="F703" s="35" t="s">
        <v>1345</v>
      </c>
      <c r="G703" s="82"/>
      <c r="H703" s="127">
        <v>256000</v>
      </c>
      <c r="I703" s="143">
        <v>17011500</v>
      </c>
      <c r="J703" s="49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</row>
    <row r="704" spans="1:254" x14ac:dyDescent="0.2">
      <c r="A704"/>
      <c r="B704" s="48"/>
      <c r="C704" s="98">
        <v>43661</v>
      </c>
      <c r="D704" s="30" t="s">
        <v>1188</v>
      </c>
      <c r="E704" s="102" t="s">
        <v>1450</v>
      </c>
      <c r="F704" s="35" t="s">
        <v>1198</v>
      </c>
      <c r="G704" s="82"/>
      <c r="H704" s="127">
        <v>100000</v>
      </c>
      <c r="I704" s="143">
        <v>16911500</v>
      </c>
      <c r="J704" s="49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</row>
    <row r="705" spans="1:254" x14ac:dyDescent="0.2">
      <c r="A705"/>
      <c r="B705" s="48"/>
      <c r="C705" s="98">
        <v>43661</v>
      </c>
      <c r="D705" s="30" t="s">
        <v>1470</v>
      </c>
      <c r="E705" s="102" t="s">
        <v>1451</v>
      </c>
      <c r="F705" s="35" t="s">
        <v>1247</v>
      </c>
      <c r="G705" s="82"/>
      <c r="H705" s="127">
        <v>2399400</v>
      </c>
      <c r="I705" s="143">
        <v>14512100</v>
      </c>
      <c r="J705" s="49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</row>
    <row r="706" spans="1:254" x14ac:dyDescent="0.2">
      <c r="A706"/>
      <c r="B706" s="48"/>
      <c r="C706" s="98">
        <v>43662</v>
      </c>
      <c r="D706" s="30" t="s">
        <v>1471</v>
      </c>
      <c r="E706" s="102" t="s">
        <v>1452</v>
      </c>
      <c r="F706" s="35" t="s">
        <v>1187</v>
      </c>
      <c r="G706" s="82"/>
      <c r="H706" s="127">
        <v>768000</v>
      </c>
      <c r="I706" s="143">
        <v>13744100</v>
      </c>
      <c r="J706" s="49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</row>
    <row r="707" spans="1:254" x14ac:dyDescent="0.2">
      <c r="A707"/>
      <c r="B707" s="48"/>
      <c r="C707" s="98">
        <v>43662</v>
      </c>
      <c r="D707" s="30" t="s">
        <v>1472</v>
      </c>
      <c r="E707" s="102" t="s">
        <v>1453</v>
      </c>
      <c r="F707" s="35" t="s">
        <v>1361</v>
      </c>
      <c r="G707" s="82"/>
      <c r="H707" s="127">
        <v>1531000</v>
      </c>
      <c r="I707" s="143">
        <v>12213100</v>
      </c>
      <c r="J707" s="49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</row>
    <row r="708" spans="1:254" x14ac:dyDescent="0.2">
      <c r="A708"/>
      <c r="B708" s="48"/>
      <c r="C708" s="98"/>
      <c r="D708" s="30" t="s">
        <v>1100</v>
      </c>
      <c r="E708" s="102"/>
      <c r="F708" s="35" t="s">
        <v>1361</v>
      </c>
      <c r="G708" s="21">
        <v>1530000</v>
      </c>
      <c r="H708" s="127"/>
      <c r="I708" s="143">
        <v>13743100</v>
      </c>
      <c r="J708" s="48" t="s">
        <v>1436</v>
      </c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</row>
    <row r="709" spans="1:254" x14ac:dyDescent="0.2">
      <c r="A709"/>
      <c r="B709" s="48"/>
      <c r="C709" s="98">
        <v>43662</v>
      </c>
      <c r="D709" s="30" t="s">
        <v>1473</v>
      </c>
      <c r="E709" s="102" t="s">
        <v>1454</v>
      </c>
      <c r="F709" s="35" t="s">
        <v>1400</v>
      </c>
      <c r="G709" s="82"/>
      <c r="H709" s="127">
        <v>300000</v>
      </c>
      <c r="I709" s="143">
        <v>13443100</v>
      </c>
      <c r="J709" s="4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</row>
    <row r="710" spans="1:254" x14ac:dyDescent="0.2">
      <c r="A710"/>
      <c r="B710" s="48"/>
      <c r="C710" s="98">
        <v>43662</v>
      </c>
      <c r="D710" s="30" t="s">
        <v>1475</v>
      </c>
      <c r="E710" s="102" t="s">
        <v>1455</v>
      </c>
      <c r="F710" s="35" t="s">
        <v>1474</v>
      </c>
      <c r="G710" s="82"/>
      <c r="H710" s="127">
        <v>450000</v>
      </c>
      <c r="I710" s="143">
        <v>12993100</v>
      </c>
      <c r="J710" s="49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</row>
    <row r="711" spans="1:254" x14ac:dyDescent="0.2">
      <c r="A711"/>
      <c r="B711" s="48"/>
      <c r="C711" s="98">
        <v>43662</v>
      </c>
      <c r="D711" s="30" t="s">
        <v>1476</v>
      </c>
      <c r="E711" s="102" t="s">
        <v>1456</v>
      </c>
      <c r="F711" s="35" t="s">
        <v>1182</v>
      </c>
      <c r="G711" s="82"/>
      <c r="H711" s="127">
        <v>1267500</v>
      </c>
      <c r="I711" s="143">
        <v>11725600</v>
      </c>
      <c r="J711" s="49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</row>
    <row r="712" spans="1:254" x14ac:dyDescent="0.2">
      <c r="A712"/>
      <c r="B712" s="48"/>
      <c r="C712" s="98">
        <v>43663</v>
      </c>
      <c r="D712" s="30" t="s">
        <v>1478</v>
      </c>
      <c r="E712" s="102" t="s">
        <v>1457</v>
      </c>
      <c r="F712" s="35" t="s">
        <v>1477</v>
      </c>
      <c r="G712" s="82"/>
      <c r="H712" s="127">
        <v>765000</v>
      </c>
      <c r="I712" s="143">
        <v>10960600</v>
      </c>
      <c r="J712" s="49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</row>
    <row r="713" spans="1:254" x14ac:dyDescent="0.2">
      <c r="A713"/>
      <c r="B713" s="48"/>
      <c r="C713" s="98">
        <v>43663</v>
      </c>
      <c r="D713" s="30" t="s">
        <v>1479</v>
      </c>
      <c r="E713" s="102" t="s">
        <v>1458</v>
      </c>
      <c r="F713" s="35" t="s">
        <v>1198</v>
      </c>
      <c r="G713" s="82"/>
      <c r="H713" s="29">
        <v>30000</v>
      </c>
      <c r="I713" s="143">
        <v>10930600</v>
      </c>
      <c r="J713" s="49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</row>
    <row r="714" spans="1:254" x14ac:dyDescent="0.2">
      <c r="A714"/>
      <c r="B714" s="48"/>
      <c r="C714" s="90">
        <v>43663</v>
      </c>
      <c r="D714" s="30" t="s">
        <v>1480</v>
      </c>
      <c r="E714" s="102" t="s">
        <v>1459</v>
      </c>
      <c r="F714" s="35" t="s">
        <v>1198</v>
      </c>
      <c r="G714" s="82"/>
      <c r="H714" s="29">
        <v>450000</v>
      </c>
      <c r="I714" s="143">
        <v>10480600</v>
      </c>
      <c r="J714" s="49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</row>
    <row r="715" spans="1:254" x14ac:dyDescent="0.2">
      <c r="A715"/>
      <c r="B715" s="48"/>
      <c r="C715" s="90">
        <v>43664</v>
      </c>
      <c r="D715" s="30" t="s">
        <v>1481</v>
      </c>
      <c r="E715" s="102" t="s">
        <v>1460</v>
      </c>
      <c r="F715" s="35" t="s">
        <v>1198</v>
      </c>
      <c r="G715" s="82"/>
      <c r="H715" s="29">
        <v>405000</v>
      </c>
      <c r="I715" s="143">
        <v>10075600</v>
      </c>
      <c r="J715" s="49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</row>
    <row r="716" spans="1:254" x14ac:dyDescent="0.2">
      <c r="A716"/>
      <c r="B716" s="48"/>
      <c r="C716" s="90">
        <v>43664</v>
      </c>
      <c r="D716" s="30" t="s">
        <v>1483</v>
      </c>
      <c r="E716" s="102" t="s">
        <v>1461</v>
      </c>
      <c r="F716" s="35" t="s">
        <v>1482</v>
      </c>
      <c r="G716" s="82"/>
      <c r="H716" s="29">
        <v>2098791</v>
      </c>
      <c r="I716" s="143">
        <v>7976809</v>
      </c>
      <c r="J716" s="49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</row>
    <row r="717" spans="1:254" x14ac:dyDescent="0.2">
      <c r="A717"/>
      <c r="B717" s="48"/>
      <c r="C717" s="90">
        <v>43664</v>
      </c>
      <c r="D717" s="30" t="s">
        <v>1484</v>
      </c>
      <c r="E717" s="102" t="s">
        <v>1462</v>
      </c>
      <c r="F717" s="35" t="s">
        <v>1414</v>
      </c>
      <c r="G717" s="82"/>
      <c r="H717" s="29">
        <v>687528</v>
      </c>
      <c r="I717" s="143">
        <v>7289281</v>
      </c>
      <c r="J717" s="49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</row>
    <row r="718" spans="1:254" x14ac:dyDescent="0.2">
      <c r="A718"/>
      <c r="B718" s="48"/>
      <c r="C718" s="90">
        <v>43664</v>
      </c>
      <c r="D718" s="30" t="s">
        <v>1485</v>
      </c>
      <c r="E718" s="102" t="s">
        <v>1463</v>
      </c>
      <c r="F718" s="35" t="s">
        <v>1394</v>
      </c>
      <c r="G718" s="82"/>
      <c r="H718" s="29">
        <v>2030022</v>
      </c>
      <c r="I718" s="143">
        <v>5259259</v>
      </c>
      <c r="J718" s="49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</row>
    <row r="719" spans="1:254" x14ac:dyDescent="0.2">
      <c r="A719"/>
      <c r="B719" s="48"/>
      <c r="C719" s="19">
        <v>43662</v>
      </c>
      <c r="D719" s="14" t="s">
        <v>1440</v>
      </c>
      <c r="E719" s="48" t="s">
        <v>1487</v>
      </c>
      <c r="F719" s="21" t="s">
        <v>1210</v>
      </c>
      <c r="G719" s="82"/>
      <c r="H719" s="84">
        <v>1500000</v>
      </c>
      <c r="I719" s="143">
        <v>3759259</v>
      </c>
      <c r="J719" s="4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</row>
    <row r="720" spans="1:254" x14ac:dyDescent="0.2">
      <c r="A720"/>
      <c r="B720" s="48"/>
      <c r="C720" s="19">
        <v>43663</v>
      </c>
      <c r="D720" s="14" t="s">
        <v>1488</v>
      </c>
      <c r="E720" s="48" t="s">
        <v>1489</v>
      </c>
      <c r="F720" s="21" t="s">
        <v>1414</v>
      </c>
      <c r="G720" s="82"/>
      <c r="H720" s="84">
        <v>800000</v>
      </c>
      <c r="I720" s="143">
        <v>2959259</v>
      </c>
      <c r="J720" s="49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</row>
    <row r="721" spans="1:254" x14ac:dyDescent="0.2">
      <c r="A721"/>
      <c r="B721" s="48"/>
      <c r="C721" s="48"/>
      <c r="D721" s="157" t="s">
        <v>1517</v>
      </c>
      <c r="E721" s="48"/>
      <c r="F721" s="81"/>
      <c r="G721" s="82">
        <v>19740941</v>
      </c>
      <c r="H721" s="84"/>
      <c r="I721" s="143">
        <v>22700200</v>
      </c>
      <c r="J721" s="49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</row>
    <row r="722" spans="1:254" x14ac:dyDescent="0.2">
      <c r="A722"/>
      <c r="B722" s="48"/>
      <c r="C722" s="98">
        <v>43666</v>
      </c>
      <c r="D722" s="101" t="s">
        <v>1492</v>
      </c>
      <c r="E722" s="102" t="s">
        <v>1491</v>
      </c>
      <c r="F722" s="103" t="s">
        <v>1182</v>
      </c>
      <c r="G722" s="82"/>
      <c r="H722" s="125">
        <v>135000</v>
      </c>
      <c r="I722" s="143">
        <v>22565200</v>
      </c>
      <c r="J722" s="49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</row>
    <row r="723" spans="1:254" x14ac:dyDescent="0.2">
      <c r="A723"/>
      <c r="B723" s="48"/>
      <c r="C723" s="98">
        <v>43668</v>
      </c>
      <c r="D723" s="63" t="s">
        <v>1506</v>
      </c>
      <c r="E723" s="102" t="s">
        <v>1493</v>
      </c>
      <c r="F723" s="65" t="s">
        <v>1203</v>
      </c>
      <c r="G723" s="82"/>
      <c r="H723" s="126">
        <v>5080412</v>
      </c>
      <c r="I723" s="143">
        <v>17484788</v>
      </c>
      <c r="J723" s="49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</row>
    <row r="724" spans="1:254" x14ac:dyDescent="0.2">
      <c r="A724"/>
      <c r="B724" s="48"/>
      <c r="C724" s="98">
        <v>43668</v>
      </c>
      <c r="D724" s="30" t="s">
        <v>1507</v>
      </c>
      <c r="E724" s="102" t="s">
        <v>1494</v>
      </c>
      <c r="F724" s="35" t="s">
        <v>1198</v>
      </c>
      <c r="G724" s="82"/>
      <c r="H724" s="127">
        <v>144623</v>
      </c>
      <c r="I724" s="143">
        <v>17340165</v>
      </c>
      <c r="J724" s="49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</row>
    <row r="725" spans="1:254" x14ac:dyDescent="0.2">
      <c r="A725"/>
      <c r="B725" s="48"/>
      <c r="C725" s="98">
        <v>43668</v>
      </c>
      <c r="D725" s="30" t="s">
        <v>1508</v>
      </c>
      <c r="E725" s="102" t="s">
        <v>1495</v>
      </c>
      <c r="F725" s="35" t="s">
        <v>1414</v>
      </c>
      <c r="G725" s="82"/>
      <c r="H725" s="127">
        <v>1600000</v>
      </c>
      <c r="I725" s="143">
        <v>15740165</v>
      </c>
      <c r="J725" s="49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</row>
    <row r="726" spans="1:254" x14ac:dyDescent="0.2">
      <c r="A726"/>
      <c r="B726" s="48"/>
      <c r="C726" s="98"/>
      <c r="D726" s="30" t="s">
        <v>1100</v>
      </c>
      <c r="E726" s="102"/>
      <c r="F726" s="35" t="s">
        <v>1414</v>
      </c>
      <c r="G726" s="82">
        <v>800000</v>
      </c>
      <c r="H726" s="127"/>
      <c r="I726" s="143">
        <v>16540165</v>
      </c>
      <c r="J726" s="49" t="s">
        <v>1489</v>
      </c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</row>
    <row r="727" spans="1:254" x14ac:dyDescent="0.2">
      <c r="A727"/>
      <c r="B727" s="48"/>
      <c r="C727" s="98">
        <v>43668</v>
      </c>
      <c r="D727" s="30" t="s">
        <v>1509</v>
      </c>
      <c r="E727" s="102" t="s">
        <v>1496</v>
      </c>
      <c r="F727" s="35" t="s">
        <v>1284</v>
      </c>
      <c r="G727" s="82"/>
      <c r="H727" s="127">
        <v>1500000</v>
      </c>
      <c r="I727" s="143">
        <v>15040165</v>
      </c>
      <c r="J727" s="49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</row>
    <row r="728" spans="1:254" x14ac:dyDescent="0.2">
      <c r="A728"/>
      <c r="B728" s="48"/>
      <c r="C728" s="98">
        <v>43669</v>
      </c>
      <c r="D728" s="30" t="s">
        <v>1510</v>
      </c>
      <c r="E728" s="102" t="s">
        <v>1497</v>
      </c>
      <c r="F728" s="35" t="s">
        <v>1392</v>
      </c>
      <c r="G728" s="82"/>
      <c r="H728" s="127">
        <v>650000</v>
      </c>
      <c r="I728" s="143">
        <v>14390165</v>
      </c>
      <c r="J728" s="49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</row>
    <row r="729" spans="1:254" x14ac:dyDescent="0.2">
      <c r="A729"/>
      <c r="B729" s="48"/>
      <c r="C729" s="98">
        <v>43669</v>
      </c>
      <c r="D729" s="30" t="s">
        <v>1511</v>
      </c>
      <c r="E729" s="102" t="s">
        <v>1498</v>
      </c>
      <c r="F729" s="35" t="s">
        <v>1198</v>
      </c>
      <c r="G729" s="82"/>
      <c r="H729" s="127">
        <v>420000</v>
      </c>
      <c r="I729" s="143">
        <v>13970165</v>
      </c>
      <c r="J729" s="4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</row>
    <row r="730" spans="1:254" x14ac:dyDescent="0.2">
      <c r="A730"/>
      <c r="B730" s="48"/>
      <c r="C730" s="98">
        <v>43669</v>
      </c>
      <c r="D730" s="30" t="s">
        <v>1512</v>
      </c>
      <c r="E730" s="102" t="s">
        <v>1499</v>
      </c>
      <c r="F730" s="35" t="s">
        <v>1182</v>
      </c>
      <c r="G730" s="82"/>
      <c r="H730" s="127">
        <v>2221500</v>
      </c>
      <c r="I730" s="143">
        <v>11748665</v>
      </c>
      <c r="J730" s="49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</row>
    <row r="731" spans="1:254" x14ac:dyDescent="0.2">
      <c r="A731"/>
      <c r="B731" s="48"/>
      <c r="C731" s="98">
        <v>43669</v>
      </c>
      <c r="D731" s="30" t="s">
        <v>1513</v>
      </c>
      <c r="E731" s="102" t="s">
        <v>1500</v>
      </c>
      <c r="F731" s="35" t="s">
        <v>1198</v>
      </c>
      <c r="G731" s="82"/>
      <c r="H731" s="127">
        <v>35000</v>
      </c>
      <c r="I731" s="143">
        <v>11713665</v>
      </c>
      <c r="J731" s="49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</row>
    <row r="732" spans="1:254" x14ac:dyDescent="0.2">
      <c r="A732"/>
      <c r="B732" s="48"/>
      <c r="C732" s="98">
        <v>43669</v>
      </c>
      <c r="D732" s="30" t="s">
        <v>1188</v>
      </c>
      <c r="E732" s="102" t="s">
        <v>1501</v>
      </c>
      <c r="F732" s="35" t="s">
        <v>1198</v>
      </c>
      <c r="G732" s="82"/>
      <c r="H732" s="127">
        <v>100000</v>
      </c>
      <c r="I732" s="143">
        <v>11613665</v>
      </c>
      <c r="J732" s="49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</row>
    <row r="733" spans="1:254" x14ac:dyDescent="0.2">
      <c r="A733"/>
      <c r="B733" s="48"/>
      <c r="C733" s="98">
        <v>43669</v>
      </c>
      <c r="D733" s="30" t="s">
        <v>1391</v>
      </c>
      <c r="E733" s="102" t="s">
        <v>1502</v>
      </c>
      <c r="F733" s="35" t="s">
        <v>1345</v>
      </c>
      <c r="G733" s="82"/>
      <c r="H733" s="127">
        <v>186000</v>
      </c>
      <c r="I733" s="143">
        <v>11427665</v>
      </c>
      <c r="J733" s="49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</row>
    <row r="734" spans="1:254" x14ac:dyDescent="0.2">
      <c r="A734"/>
      <c r="B734" s="48"/>
      <c r="C734" s="98">
        <v>43669</v>
      </c>
      <c r="D734" s="30" t="s">
        <v>1514</v>
      </c>
      <c r="E734" s="102" t="s">
        <v>1503</v>
      </c>
      <c r="F734" s="35" t="s">
        <v>1361</v>
      </c>
      <c r="G734" s="82"/>
      <c r="H734" s="127">
        <v>720000</v>
      </c>
      <c r="I734" s="143">
        <v>10707665</v>
      </c>
      <c r="J734" s="49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</row>
    <row r="735" spans="1:254" x14ac:dyDescent="0.2">
      <c r="A735"/>
      <c r="B735" s="48"/>
      <c r="C735" s="98">
        <v>43671</v>
      </c>
      <c r="D735" s="30" t="s">
        <v>1515</v>
      </c>
      <c r="E735" s="102" t="s">
        <v>1504</v>
      </c>
      <c r="F735" s="35" t="s">
        <v>1210</v>
      </c>
      <c r="G735" s="82"/>
      <c r="H735" s="127">
        <v>2706607</v>
      </c>
      <c r="I735" s="143">
        <v>8001058</v>
      </c>
      <c r="J735" s="49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</row>
    <row r="736" spans="1:254" x14ac:dyDescent="0.2">
      <c r="A736"/>
      <c r="B736" s="48"/>
      <c r="C736" s="98"/>
      <c r="D736" s="30" t="s">
        <v>1100</v>
      </c>
      <c r="E736" s="102"/>
      <c r="F736" s="35" t="s">
        <v>1210</v>
      </c>
      <c r="G736" s="82">
        <v>1500000</v>
      </c>
      <c r="H736" s="127"/>
      <c r="I736" s="143">
        <v>9501058</v>
      </c>
      <c r="J736" s="49" t="s">
        <v>1487</v>
      </c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</row>
    <row r="737" spans="1:254" x14ac:dyDescent="0.2">
      <c r="A737"/>
      <c r="B737" s="48"/>
      <c r="C737" s="98">
        <v>43672</v>
      </c>
      <c r="D737" s="30" t="s">
        <v>1516</v>
      </c>
      <c r="E737" s="102" t="s">
        <v>1505</v>
      </c>
      <c r="F737" s="35" t="s">
        <v>1394</v>
      </c>
      <c r="G737" s="82"/>
      <c r="H737" s="127">
        <v>1874551</v>
      </c>
      <c r="I737" s="143">
        <v>7626507</v>
      </c>
      <c r="J737" s="49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</row>
    <row r="738" spans="1:254" x14ac:dyDescent="0.2">
      <c r="A738"/>
      <c r="B738" s="48"/>
      <c r="C738" s="19">
        <v>43672</v>
      </c>
      <c r="D738" s="14" t="s">
        <v>1490</v>
      </c>
      <c r="E738" s="48" t="s">
        <v>1518</v>
      </c>
      <c r="F738" s="21" t="s">
        <v>1187</v>
      </c>
      <c r="G738" s="82"/>
      <c r="H738" s="21">
        <v>1000000</v>
      </c>
      <c r="I738" s="143">
        <v>6626507</v>
      </c>
      <c r="J738" s="49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</row>
    <row r="739" spans="1:254" x14ac:dyDescent="0.2">
      <c r="A739"/>
      <c r="B739" s="48"/>
      <c r="C739" s="48"/>
      <c r="D739" s="157" t="s">
        <v>1549</v>
      </c>
      <c r="E739" s="48"/>
      <c r="F739" s="81"/>
      <c r="G739" s="82">
        <v>17373693</v>
      </c>
      <c r="H739" s="84"/>
      <c r="I739" s="143">
        <v>24000200</v>
      </c>
      <c r="J739" s="4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</row>
    <row r="740" spans="1:254" x14ac:dyDescent="0.2">
      <c r="A740"/>
      <c r="B740" s="48"/>
      <c r="C740" s="98">
        <v>43675</v>
      </c>
      <c r="D740" s="101" t="s">
        <v>1523</v>
      </c>
      <c r="E740" s="102" t="s">
        <v>1522</v>
      </c>
      <c r="F740" s="103" t="s">
        <v>1182</v>
      </c>
      <c r="G740" s="82"/>
      <c r="H740" s="125">
        <v>165000</v>
      </c>
      <c r="I740" s="143">
        <v>23835200</v>
      </c>
      <c r="J740" s="49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</row>
    <row r="741" spans="1:254" x14ac:dyDescent="0.2">
      <c r="A741"/>
      <c r="B741" s="48"/>
      <c r="C741" s="98">
        <v>43675</v>
      </c>
      <c r="D741" s="63" t="s">
        <v>1188</v>
      </c>
      <c r="E741" s="102" t="s">
        <v>1524</v>
      </c>
      <c r="F741" s="65" t="s">
        <v>1198</v>
      </c>
      <c r="G741" s="82"/>
      <c r="H741" s="126">
        <v>100000</v>
      </c>
      <c r="I741" s="143">
        <v>23735200</v>
      </c>
      <c r="J741" s="49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</row>
    <row r="742" spans="1:254" x14ac:dyDescent="0.2">
      <c r="A742"/>
      <c r="B742" s="48"/>
      <c r="C742" s="98">
        <v>43675</v>
      </c>
      <c r="D742" s="30" t="s">
        <v>1537</v>
      </c>
      <c r="E742" s="102" t="s">
        <v>1525</v>
      </c>
      <c r="F742" s="35" t="s">
        <v>1345</v>
      </c>
      <c r="G742" s="82"/>
      <c r="H742" s="127">
        <v>308000</v>
      </c>
      <c r="I742" s="143">
        <v>23427200</v>
      </c>
      <c r="J742" s="49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</row>
    <row r="743" spans="1:254" x14ac:dyDescent="0.2">
      <c r="A743"/>
      <c r="B743" s="48"/>
      <c r="C743" s="98">
        <v>43677</v>
      </c>
      <c r="D743" s="30" t="s">
        <v>1538</v>
      </c>
      <c r="E743" s="102" t="s">
        <v>1526</v>
      </c>
      <c r="F743" s="35" t="s">
        <v>1198</v>
      </c>
      <c r="G743" s="82"/>
      <c r="H743" s="127">
        <v>30000</v>
      </c>
      <c r="I743" s="143">
        <v>23397200</v>
      </c>
      <c r="J743" s="49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</row>
    <row r="744" spans="1:254" x14ac:dyDescent="0.2">
      <c r="A744"/>
      <c r="B744" s="48"/>
      <c r="C744" s="98">
        <v>43678</v>
      </c>
      <c r="D744" s="30" t="s">
        <v>1539</v>
      </c>
      <c r="E744" s="102" t="s">
        <v>1527</v>
      </c>
      <c r="F744" s="35" t="s">
        <v>1203</v>
      </c>
      <c r="G744" s="82"/>
      <c r="H744" s="127">
        <v>2917331</v>
      </c>
      <c r="I744" s="143">
        <v>20479869</v>
      </c>
      <c r="J744" s="49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</row>
    <row r="745" spans="1:254" x14ac:dyDescent="0.2">
      <c r="A745"/>
      <c r="B745" s="48"/>
      <c r="C745" s="98">
        <v>43678</v>
      </c>
      <c r="D745" s="30" t="s">
        <v>1540</v>
      </c>
      <c r="E745" s="102" t="s">
        <v>1528</v>
      </c>
      <c r="F745" s="35" t="s">
        <v>1187</v>
      </c>
      <c r="G745" s="82"/>
      <c r="H745" s="127">
        <v>3538630</v>
      </c>
      <c r="I745" s="143">
        <v>16941239</v>
      </c>
      <c r="J745" s="49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</row>
    <row r="746" spans="1:254" x14ac:dyDescent="0.2">
      <c r="A746"/>
      <c r="B746" s="48"/>
      <c r="C746" s="98"/>
      <c r="D746" s="30" t="s">
        <v>1100</v>
      </c>
      <c r="E746" s="102"/>
      <c r="F746" s="35" t="s">
        <v>1187</v>
      </c>
      <c r="G746" s="82">
        <v>1000000</v>
      </c>
      <c r="H746" s="127"/>
      <c r="I746" s="143">
        <v>17941239</v>
      </c>
      <c r="J746" s="49" t="s">
        <v>1518</v>
      </c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</row>
    <row r="747" spans="1:254" x14ac:dyDescent="0.2">
      <c r="A747"/>
      <c r="B747" s="48"/>
      <c r="C747" s="98">
        <v>43678</v>
      </c>
      <c r="D747" s="30" t="s">
        <v>1541</v>
      </c>
      <c r="E747" s="102" t="s">
        <v>1529</v>
      </c>
      <c r="F747" s="35" t="s">
        <v>1187</v>
      </c>
      <c r="G747" s="82"/>
      <c r="H747" s="127">
        <v>1900000</v>
      </c>
      <c r="I747" s="143">
        <v>16041239</v>
      </c>
      <c r="J747" s="49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</row>
    <row r="748" spans="1:254" x14ac:dyDescent="0.2">
      <c r="A748"/>
      <c r="B748" s="48"/>
      <c r="C748" s="98">
        <v>43678</v>
      </c>
      <c r="D748" s="30" t="s">
        <v>1542</v>
      </c>
      <c r="E748" s="102" t="s">
        <v>1530</v>
      </c>
      <c r="F748" s="35" t="s">
        <v>1392</v>
      </c>
      <c r="G748" s="82"/>
      <c r="H748" s="127">
        <v>2870200</v>
      </c>
      <c r="I748" s="143">
        <v>13171039</v>
      </c>
      <c r="J748" s="49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</row>
    <row r="749" spans="1:254" x14ac:dyDescent="0.2">
      <c r="A749"/>
      <c r="B749" s="48"/>
      <c r="C749" s="98">
        <v>43678</v>
      </c>
      <c r="D749" s="30" t="s">
        <v>1543</v>
      </c>
      <c r="E749" s="102" t="s">
        <v>1531</v>
      </c>
      <c r="F749" s="35" t="s">
        <v>1198</v>
      </c>
      <c r="G749" s="82"/>
      <c r="H749" s="127">
        <v>65000</v>
      </c>
      <c r="I749" s="143">
        <v>13106039</v>
      </c>
      <c r="J749" s="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</row>
    <row r="750" spans="1:254" x14ac:dyDescent="0.2">
      <c r="A750"/>
      <c r="B750" s="48"/>
      <c r="C750" s="98">
        <v>43678</v>
      </c>
      <c r="D750" s="30" t="s">
        <v>1545</v>
      </c>
      <c r="E750" s="102" t="s">
        <v>1532</v>
      </c>
      <c r="F750" s="35" t="s">
        <v>1544</v>
      </c>
      <c r="G750" s="82"/>
      <c r="H750" s="127">
        <v>305000</v>
      </c>
      <c r="I750" s="143">
        <v>12801039</v>
      </c>
      <c r="J750" s="49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</row>
    <row r="751" spans="1:254" x14ac:dyDescent="0.2">
      <c r="A751"/>
      <c r="B751" s="48"/>
      <c r="C751" s="98">
        <v>43679</v>
      </c>
      <c r="D751" s="30" t="s">
        <v>1540</v>
      </c>
      <c r="E751" s="102" t="s">
        <v>1533</v>
      </c>
      <c r="F751" s="35" t="s">
        <v>1210</v>
      </c>
      <c r="G751" s="82"/>
      <c r="H751" s="127">
        <v>2457978</v>
      </c>
      <c r="I751" s="143">
        <v>10343061</v>
      </c>
      <c r="J751" s="49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</row>
    <row r="752" spans="1:254" x14ac:dyDescent="0.2">
      <c r="A752"/>
      <c r="B752" s="48"/>
      <c r="C752" s="98">
        <v>43679</v>
      </c>
      <c r="D752" s="30" t="s">
        <v>1546</v>
      </c>
      <c r="E752" s="102" t="s">
        <v>1534</v>
      </c>
      <c r="F752" s="35" t="s">
        <v>1394</v>
      </c>
      <c r="G752" s="82"/>
      <c r="H752" s="127">
        <v>478700</v>
      </c>
      <c r="I752" s="143">
        <v>9864361</v>
      </c>
      <c r="J752" s="49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</row>
    <row r="753" spans="1:254" x14ac:dyDescent="0.2">
      <c r="B753" s="48"/>
      <c r="C753" s="98">
        <v>43679</v>
      </c>
      <c r="D753" s="30" t="s">
        <v>1547</v>
      </c>
      <c r="E753" s="102" t="s">
        <v>1535</v>
      </c>
      <c r="F753" s="35" t="s">
        <v>1414</v>
      </c>
      <c r="G753" s="82"/>
      <c r="H753" s="127">
        <v>1116502</v>
      </c>
      <c r="I753" s="143">
        <v>8747859</v>
      </c>
      <c r="J753" s="49"/>
    </row>
    <row r="754" spans="1:254" x14ac:dyDescent="0.2">
      <c r="B754" s="48"/>
      <c r="C754" s="98">
        <v>43679</v>
      </c>
      <c r="D754" s="30" t="s">
        <v>1548</v>
      </c>
      <c r="E754" s="102" t="s">
        <v>1536</v>
      </c>
      <c r="F754" s="35" t="s">
        <v>1198</v>
      </c>
      <c r="G754" s="82"/>
      <c r="H754" s="127">
        <v>15000</v>
      </c>
      <c r="I754" s="143">
        <v>8732859</v>
      </c>
      <c r="J754" s="49"/>
    </row>
    <row r="755" spans="1:254" x14ac:dyDescent="0.2">
      <c r="B755" s="48"/>
      <c r="C755" s="19">
        <v>43675</v>
      </c>
      <c r="D755" s="14" t="s">
        <v>1519</v>
      </c>
      <c r="E755" s="48" t="s">
        <v>1550</v>
      </c>
      <c r="F755" s="21" t="s">
        <v>1361</v>
      </c>
      <c r="G755" s="82"/>
      <c r="H755" s="21">
        <v>1830000</v>
      </c>
      <c r="I755" s="143">
        <v>6902859</v>
      </c>
      <c r="J755" s="49"/>
    </row>
    <row r="756" spans="1:254" x14ac:dyDescent="0.2">
      <c r="B756" s="80"/>
      <c r="C756" s="151">
        <v>43679</v>
      </c>
      <c r="D756" s="95" t="s">
        <v>1520</v>
      </c>
      <c r="E756" s="80" t="s">
        <v>1551</v>
      </c>
      <c r="F756" s="53" t="s">
        <v>1521</v>
      </c>
      <c r="G756" s="94"/>
      <c r="H756" s="53">
        <v>1250000</v>
      </c>
      <c r="I756" s="143">
        <v>5652859</v>
      </c>
      <c r="J756" s="79"/>
    </row>
    <row r="757" spans="1:254" s="14" customFormat="1" x14ac:dyDescent="0.2">
      <c r="A757" s="48"/>
      <c r="B757" s="48"/>
      <c r="C757" s="48"/>
      <c r="D757" s="157" t="s">
        <v>1590</v>
      </c>
      <c r="E757" s="48"/>
      <c r="F757" s="81"/>
      <c r="G757" s="82">
        <v>16267341</v>
      </c>
      <c r="H757" s="84"/>
      <c r="I757" s="143">
        <v>21920200</v>
      </c>
      <c r="J757" s="49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  <c r="DG757" s="48"/>
      <c r="DH757" s="48"/>
      <c r="DI757" s="48"/>
      <c r="DJ757" s="48"/>
      <c r="DK757" s="48"/>
      <c r="DL757" s="48"/>
      <c r="DM757" s="48"/>
      <c r="DN757" s="48"/>
      <c r="DO757" s="48"/>
      <c r="DP757" s="48"/>
      <c r="DQ757" s="48"/>
      <c r="DR757" s="48"/>
      <c r="DS757" s="48"/>
      <c r="DT757" s="48"/>
      <c r="DU757" s="48"/>
      <c r="DV757" s="48"/>
      <c r="DW757" s="48"/>
      <c r="DX757" s="48"/>
      <c r="DY757" s="48"/>
      <c r="DZ757" s="48"/>
      <c r="EA757" s="48"/>
      <c r="EB757" s="48"/>
      <c r="EC757" s="48"/>
      <c r="ED757" s="48"/>
      <c r="EE757" s="48"/>
      <c r="EF757" s="48"/>
      <c r="EG757" s="48"/>
      <c r="EH757" s="48"/>
      <c r="EI757" s="48"/>
      <c r="EJ757" s="48"/>
      <c r="EK757" s="48"/>
      <c r="EL757" s="48"/>
      <c r="EM757" s="48"/>
      <c r="EN757" s="48"/>
      <c r="EO757" s="48"/>
      <c r="EP757" s="48"/>
      <c r="EQ757" s="48"/>
      <c r="ER757" s="48"/>
      <c r="ES757" s="48"/>
      <c r="ET757" s="48"/>
      <c r="EU757" s="48"/>
      <c r="EV757" s="48"/>
      <c r="EW757" s="48"/>
      <c r="EX757" s="48"/>
      <c r="EY757" s="48"/>
      <c r="EZ757" s="48"/>
      <c r="FA757" s="48"/>
      <c r="FB757" s="48"/>
      <c r="FC757" s="48"/>
      <c r="FD757" s="48"/>
      <c r="FE757" s="48"/>
      <c r="FF757" s="48"/>
      <c r="FG757" s="48"/>
      <c r="FH757" s="48"/>
      <c r="FI757" s="48"/>
      <c r="FJ757" s="48"/>
      <c r="FK757" s="48"/>
      <c r="FL757" s="48"/>
      <c r="FM757" s="48"/>
      <c r="FN757" s="48"/>
      <c r="FO757" s="48"/>
      <c r="FP757" s="48"/>
      <c r="FQ757" s="48"/>
      <c r="FR757" s="48"/>
      <c r="FS757" s="48"/>
      <c r="FT757" s="48"/>
      <c r="FU757" s="48"/>
      <c r="FV757" s="48"/>
      <c r="FW757" s="48"/>
      <c r="FX757" s="48"/>
      <c r="FY757" s="48"/>
      <c r="FZ757" s="48"/>
      <c r="GA757" s="48"/>
      <c r="GB757" s="48"/>
      <c r="GC757" s="48"/>
      <c r="GD757" s="48"/>
      <c r="GE757" s="48"/>
      <c r="GF757" s="48"/>
      <c r="GG757" s="48"/>
      <c r="GH757" s="48"/>
      <c r="GI757" s="48"/>
      <c r="GJ757" s="48"/>
      <c r="GK757" s="48"/>
      <c r="GL757" s="48"/>
      <c r="GM757" s="48"/>
      <c r="GN757" s="48"/>
      <c r="GO757" s="48"/>
      <c r="GP757" s="48"/>
      <c r="GQ757" s="48"/>
      <c r="GR757" s="48"/>
      <c r="GS757" s="48"/>
      <c r="GT757" s="48"/>
      <c r="GU757" s="48"/>
      <c r="GV757" s="48"/>
      <c r="GW757" s="48"/>
      <c r="GX757" s="48"/>
      <c r="GY757" s="48"/>
      <c r="GZ757" s="48"/>
      <c r="HA757" s="48"/>
      <c r="HB757" s="48"/>
      <c r="HC757" s="48"/>
      <c r="HD757" s="48"/>
      <c r="HE757" s="48"/>
      <c r="HF757" s="48"/>
      <c r="HG757" s="48"/>
      <c r="HH757" s="48"/>
      <c r="HI757" s="48"/>
      <c r="HJ757" s="48"/>
      <c r="HK757" s="48"/>
      <c r="HL757" s="48"/>
      <c r="HM757" s="48"/>
      <c r="HN757" s="48"/>
      <c r="HO757" s="48"/>
      <c r="HP757" s="48"/>
      <c r="HQ757" s="48"/>
      <c r="HR757" s="48"/>
      <c r="HS757" s="48"/>
      <c r="HT757" s="48"/>
      <c r="HU757" s="48"/>
      <c r="HV757" s="48"/>
      <c r="HW757" s="48"/>
      <c r="HX757" s="48"/>
      <c r="HY757" s="48"/>
      <c r="HZ757" s="48"/>
      <c r="IA757" s="48"/>
      <c r="IB757" s="48"/>
      <c r="IC757" s="48"/>
      <c r="ID757" s="48"/>
      <c r="IE757" s="48"/>
      <c r="IF757" s="48"/>
      <c r="IG757" s="48"/>
      <c r="IH757" s="36"/>
      <c r="II757" s="36"/>
      <c r="IJ757" s="36"/>
      <c r="IK757" s="36"/>
      <c r="IL757" s="36"/>
      <c r="IM757" s="36"/>
      <c r="IN757" s="36"/>
      <c r="IO757" s="36"/>
      <c r="IP757" s="36"/>
      <c r="IQ757" s="36"/>
      <c r="IR757" s="36"/>
      <c r="IS757" s="36"/>
      <c r="IT757" s="36"/>
    </row>
    <row r="758" spans="1:254" s="14" customFormat="1" x14ac:dyDescent="0.2">
      <c r="A758" s="48"/>
      <c r="B758" s="48"/>
      <c r="C758" s="98">
        <v>43679</v>
      </c>
      <c r="D758" s="101" t="s">
        <v>607</v>
      </c>
      <c r="E758" s="102" t="s">
        <v>1553</v>
      </c>
      <c r="F758" s="103" t="s">
        <v>1182</v>
      </c>
      <c r="G758" s="82"/>
      <c r="H758" s="125">
        <v>100000</v>
      </c>
      <c r="I758" s="143">
        <v>21820200</v>
      </c>
      <c r="J758" s="49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  <c r="DG758" s="48"/>
      <c r="DH758" s="48"/>
      <c r="DI758" s="48"/>
      <c r="DJ758" s="48"/>
      <c r="DK758" s="48"/>
      <c r="DL758" s="48"/>
      <c r="DM758" s="48"/>
      <c r="DN758" s="48"/>
      <c r="DO758" s="48"/>
      <c r="DP758" s="48"/>
      <c r="DQ758" s="48"/>
      <c r="DR758" s="48"/>
      <c r="DS758" s="48"/>
      <c r="DT758" s="48"/>
      <c r="DU758" s="48"/>
      <c r="DV758" s="48"/>
      <c r="DW758" s="48"/>
      <c r="DX758" s="48"/>
      <c r="DY758" s="48"/>
      <c r="DZ758" s="48"/>
      <c r="EA758" s="48"/>
      <c r="EB758" s="48"/>
      <c r="EC758" s="48"/>
      <c r="ED758" s="48"/>
      <c r="EE758" s="48"/>
      <c r="EF758" s="48"/>
      <c r="EG758" s="48"/>
      <c r="EH758" s="48"/>
      <c r="EI758" s="48"/>
      <c r="EJ758" s="48"/>
      <c r="EK758" s="48"/>
      <c r="EL758" s="48"/>
      <c r="EM758" s="48"/>
      <c r="EN758" s="48"/>
      <c r="EO758" s="48"/>
      <c r="EP758" s="48"/>
      <c r="EQ758" s="48"/>
      <c r="ER758" s="48"/>
      <c r="ES758" s="48"/>
      <c r="ET758" s="48"/>
      <c r="EU758" s="48"/>
      <c r="EV758" s="48"/>
      <c r="EW758" s="48"/>
      <c r="EX758" s="48"/>
      <c r="EY758" s="48"/>
      <c r="EZ758" s="48"/>
      <c r="FA758" s="48"/>
      <c r="FB758" s="48"/>
      <c r="FC758" s="48"/>
      <c r="FD758" s="48"/>
      <c r="FE758" s="48"/>
      <c r="FF758" s="48"/>
      <c r="FG758" s="48"/>
      <c r="FH758" s="48"/>
      <c r="FI758" s="48"/>
      <c r="FJ758" s="48"/>
      <c r="FK758" s="48"/>
      <c r="FL758" s="48"/>
      <c r="FM758" s="48"/>
      <c r="FN758" s="48"/>
      <c r="FO758" s="48"/>
      <c r="FP758" s="48"/>
      <c r="FQ758" s="48"/>
      <c r="FR758" s="48"/>
      <c r="FS758" s="48"/>
      <c r="FT758" s="48"/>
      <c r="FU758" s="48"/>
      <c r="FV758" s="48"/>
      <c r="FW758" s="48"/>
      <c r="FX758" s="48"/>
      <c r="FY758" s="48"/>
      <c r="FZ758" s="48"/>
      <c r="GA758" s="48"/>
      <c r="GB758" s="48"/>
      <c r="GC758" s="48"/>
      <c r="GD758" s="48"/>
      <c r="GE758" s="48"/>
      <c r="GF758" s="48"/>
      <c r="GG758" s="48"/>
      <c r="GH758" s="48"/>
      <c r="GI758" s="48"/>
      <c r="GJ758" s="48"/>
      <c r="GK758" s="48"/>
      <c r="GL758" s="48"/>
      <c r="GM758" s="48"/>
      <c r="GN758" s="48"/>
      <c r="GO758" s="48"/>
      <c r="GP758" s="48"/>
      <c r="GQ758" s="48"/>
      <c r="GR758" s="48"/>
      <c r="GS758" s="48"/>
      <c r="GT758" s="48"/>
      <c r="GU758" s="48"/>
      <c r="GV758" s="48"/>
      <c r="GW758" s="48"/>
      <c r="GX758" s="48"/>
      <c r="GY758" s="48"/>
      <c r="GZ758" s="48"/>
      <c r="HA758" s="48"/>
      <c r="HB758" s="48"/>
      <c r="HC758" s="48"/>
      <c r="HD758" s="48"/>
      <c r="HE758" s="48"/>
      <c r="HF758" s="48"/>
      <c r="HG758" s="48"/>
      <c r="HH758" s="48"/>
      <c r="HI758" s="48"/>
      <c r="HJ758" s="48"/>
      <c r="HK758" s="48"/>
      <c r="HL758" s="48"/>
      <c r="HM758" s="48"/>
      <c r="HN758" s="48"/>
      <c r="HO758" s="48"/>
      <c r="HP758" s="48"/>
      <c r="HQ758" s="48"/>
      <c r="HR758" s="48"/>
      <c r="HS758" s="48"/>
      <c r="HT758" s="48"/>
      <c r="HU758" s="48"/>
      <c r="HV758" s="48"/>
      <c r="HW758" s="48"/>
      <c r="HX758" s="48"/>
      <c r="HY758" s="48"/>
      <c r="HZ758" s="48"/>
      <c r="IA758" s="48"/>
      <c r="IB758" s="48"/>
      <c r="IC758" s="48"/>
      <c r="ID758" s="48"/>
      <c r="IE758" s="48"/>
      <c r="IF758" s="48"/>
      <c r="IG758" s="48"/>
      <c r="IH758" s="36"/>
      <c r="II758" s="36"/>
      <c r="IJ758" s="36"/>
      <c r="IK758" s="36"/>
      <c r="IL758" s="36"/>
      <c r="IM758" s="36"/>
      <c r="IN758" s="36"/>
      <c r="IO758" s="36"/>
      <c r="IP758" s="36"/>
      <c r="IQ758" s="36"/>
      <c r="IR758" s="36"/>
      <c r="IS758" s="36"/>
      <c r="IT758" s="36"/>
    </row>
    <row r="759" spans="1:254" s="14" customFormat="1" x14ac:dyDescent="0.2">
      <c r="A759" s="48"/>
      <c r="B759" s="48"/>
      <c r="C759" s="98">
        <v>43680</v>
      </c>
      <c r="D759" s="63" t="s">
        <v>1570</v>
      </c>
      <c r="E759" s="102" t="s">
        <v>1554</v>
      </c>
      <c r="F759" s="65" t="s">
        <v>1569</v>
      </c>
      <c r="G759" s="82"/>
      <c r="H759" s="126">
        <v>3159900</v>
      </c>
      <c r="I759" s="143">
        <v>18660300</v>
      </c>
      <c r="J759" s="49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  <c r="DC759" s="48"/>
      <c r="DD759" s="48"/>
      <c r="DE759" s="48"/>
      <c r="DF759" s="48"/>
      <c r="DG759" s="48"/>
      <c r="DH759" s="48"/>
      <c r="DI759" s="48"/>
      <c r="DJ759" s="48"/>
      <c r="DK759" s="48"/>
      <c r="DL759" s="48"/>
      <c r="DM759" s="48"/>
      <c r="DN759" s="48"/>
      <c r="DO759" s="48"/>
      <c r="DP759" s="48"/>
      <c r="DQ759" s="48"/>
      <c r="DR759" s="48"/>
      <c r="DS759" s="48"/>
      <c r="DT759" s="48"/>
      <c r="DU759" s="48"/>
      <c r="DV759" s="48"/>
      <c r="DW759" s="48"/>
      <c r="DX759" s="48"/>
      <c r="DY759" s="48"/>
      <c r="DZ759" s="48"/>
      <c r="EA759" s="48"/>
      <c r="EB759" s="48"/>
      <c r="EC759" s="48"/>
      <c r="ED759" s="48"/>
      <c r="EE759" s="48"/>
      <c r="EF759" s="48"/>
      <c r="EG759" s="48"/>
      <c r="EH759" s="48"/>
      <c r="EI759" s="48"/>
      <c r="EJ759" s="48"/>
      <c r="EK759" s="48"/>
      <c r="EL759" s="48"/>
      <c r="EM759" s="48"/>
      <c r="EN759" s="48"/>
      <c r="EO759" s="48"/>
      <c r="EP759" s="48"/>
      <c r="EQ759" s="48"/>
      <c r="ER759" s="48"/>
      <c r="ES759" s="48"/>
      <c r="ET759" s="48"/>
      <c r="EU759" s="48"/>
      <c r="EV759" s="48"/>
      <c r="EW759" s="48"/>
      <c r="EX759" s="48"/>
      <c r="EY759" s="48"/>
      <c r="EZ759" s="48"/>
      <c r="FA759" s="48"/>
      <c r="FB759" s="48"/>
      <c r="FC759" s="48"/>
      <c r="FD759" s="48"/>
      <c r="FE759" s="48"/>
      <c r="FF759" s="48"/>
      <c r="FG759" s="48"/>
      <c r="FH759" s="48"/>
      <c r="FI759" s="48"/>
      <c r="FJ759" s="48"/>
      <c r="FK759" s="48"/>
      <c r="FL759" s="48"/>
      <c r="FM759" s="48"/>
      <c r="FN759" s="48"/>
      <c r="FO759" s="48"/>
      <c r="FP759" s="48"/>
      <c r="FQ759" s="48"/>
      <c r="FR759" s="48"/>
      <c r="FS759" s="48"/>
      <c r="FT759" s="48"/>
      <c r="FU759" s="48"/>
      <c r="FV759" s="48"/>
      <c r="FW759" s="48"/>
      <c r="FX759" s="48"/>
      <c r="FY759" s="48"/>
      <c r="FZ759" s="48"/>
      <c r="GA759" s="48"/>
      <c r="GB759" s="48"/>
      <c r="GC759" s="48"/>
      <c r="GD759" s="48"/>
      <c r="GE759" s="48"/>
      <c r="GF759" s="48"/>
      <c r="GG759" s="48"/>
      <c r="GH759" s="48"/>
      <c r="GI759" s="48"/>
      <c r="GJ759" s="48"/>
      <c r="GK759" s="48"/>
      <c r="GL759" s="48"/>
      <c r="GM759" s="48"/>
      <c r="GN759" s="48"/>
      <c r="GO759" s="48"/>
      <c r="GP759" s="48"/>
      <c r="GQ759" s="48"/>
      <c r="GR759" s="48"/>
      <c r="GS759" s="48"/>
      <c r="GT759" s="48"/>
      <c r="GU759" s="48"/>
      <c r="GV759" s="48"/>
      <c r="GW759" s="48"/>
      <c r="GX759" s="48"/>
      <c r="GY759" s="48"/>
      <c r="GZ759" s="48"/>
      <c r="HA759" s="48"/>
      <c r="HB759" s="48"/>
      <c r="HC759" s="48"/>
      <c r="HD759" s="48"/>
      <c r="HE759" s="48"/>
      <c r="HF759" s="48"/>
      <c r="HG759" s="48"/>
      <c r="HH759" s="48"/>
      <c r="HI759" s="48"/>
      <c r="HJ759" s="48"/>
      <c r="HK759" s="48"/>
      <c r="HL759" s="48"/>
      <c r="HM759" s="48"/>
      <c r="HN759" s="48"/>
      <c r="HO759" s="48"/>
      <c r="HP759" s="48"/>
      <c r="HQ759" s="48"/>
      <c r="HR759" s="48"/>
      <c r="HS759" s="48"/>
      <c r="HT759" s="48"/>
      <c r="HU759" s="48"/>
      <c r="HV759" s="48"/>
      <c r="HW759" s="48"/>
      <c r="HX759" s="48"/>
      <c r="HY759" s="48"/>
      <c r="HZ759" s="48"/>
      <c r="IA759" s="48"/>
      <c r="IB759" s="48"/>
      <c r="IC759" s="48"/>
      <c r="ID759" s="48"/>
      <c r="IE759" s="48"/>
      <c r="IF759" s="48"/>
      <c r="IG759" s="48"/>
      <c r="IH759" s="36"/>
      <c r="II759" s="36"/>
      <c r="IJ759" s="36"/>
      <c r="IK759" s="36"/>
      <c r="IL759" s="36"/>
      <c r="IM759" s="36"/>
      <c r="IN759" s="36"/>
      <c r="IO759" s="36"/>
      <c r="IP759" s="36"/>
      <c r="IQ759" s="36"/>
      <c r="IR759" s="36"/>
      <c r="IS759" s="36"/>
      <c r="IT759" s="36"/>
    </row>
    <row r="760" spans="1:254" s="14" customFormat="1" x14ac:dyDescent="0.2">
      <c r="A760" s="48"/>
      <c r="B760" s="48"/>
      <c r="C760" s="98">
        <v>43682</v>
      </c>
      <c r="D760" s="30" t="s">
        <v>1571</v>
      </c>
      <c r="E760" s="102" t="s">
        <v>1555</v>
      </c>
      <c r="F760" s="35" t="s">
        <v>1182</v>
      </c>
      <c r="G760" s="82"/>
      <c r="H760" s="127">
        <v>156000</v>
      </c>
      <c r="I760" s="143">
        <v>18504300</v>
      </c>
      <c r="J760" s="49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48"/>
      <c r="CY760" s="48"/>
      <c r="CZ760" s="48"/>
      <c r="DA760" s="48"/>
      <c r="DB760" s="48"/>
      <c r="DC760" s="48"/>
      <c r="DD760" s="48"/>
      <c r="DE760" s="48"/>
      <c r="DF760" s="48"/>
      <c r="DG760" s="48"/>
      <c r="DH760" s="48"/>
      <c r="DI760" s="48"/>
      <c r="DJ760" s="48"/>
      <c r="DK760" s="48"/>
      <c r="DL760" s="48"/>
      <c r="DM760" s="48"/>
      <c r="DN760" s="48"/>
      <c r="DO760" s="48"/>
      <c r="DP760" s="48"/>
      <c r="DQ760" s="48"/>
      <c r="DR760" s="48"/>
      <c r="DS760" s="48"/>
      <c r="DT760" s="48"/>
      <c r="DU760" s="48"/>
      <c r="DV760" s="48"/>
      <c r="DW760" s="48"/>
      <c r="DX760" s="48"/>
      <c r="DY760" s="48"/>
      <c r="DZ760" s="48"/>
      <c r="EA760" s="48"/>
      <c r="EB760" s="48"/>
      <c r="EC760" s="48"/>
      <c r="ED760" s="48"/>
      <c r="EE760" s="48"/>
      <c r="EF760" s="48"/>
      <c r="EG760" s="48"/>
      <c r="EH760" s="48"/>
      <c r="EI760" s="48"/>
      <c r="EJ760" s="48"/>
      <c r="EK760" s="48"/>
      <c r="EL760" s="48"/>
      <c r="EM760" s="48"/>
      <c r="EN760" s="48"/>
      <c r="EO760" s="48"/>
      <c r="EP760" s="48"/>
      <c r="EQ760" s="48"/>
      <c r="ER760" s="48"/>
      <c r="ES760" s="48"/>
      <c r="ET760" s="48"/>
      <c r="EU760" s="48"/>
      <c r="EV760" s="48"/>
      <c r="EW760" s="48"/>
      <c r="EX760" s="48"/>
      <c r="EY760" s="48"/>
      <c r="EZ760" s="48"/>
      <c r="FA760" s="48"/>
      <c r="FB760" s="48"/>
      <c r="FC760" s="48"/>
      <c r="FD760" s="48"/>
      <c r="FE760" s="48"/>
      <c r="FF760" s="48"/>
      <c r="FG760" s="48"/>
      <c r="FH760" s="48"/>
      <c r="FI760" s="48"/>
      <c r="FJ760" s="48"/>
      <c r="FK760" s="48"/>
      <c r="FL760" s="48"/>
      <c r="FM760" s="48"/>
      <c r="FN760" s="48"/>
      <c r="FO760" s="48"/>
      <c r="FP760" s="48"/>
      <c r="FQ760" s="48"/>
      <c r="FR760" s="48"/>
      <c r="FS760" s="48"/>
      <c r="FT760" s="48"/>
      <c r="FU760" s="48"/>
      <c r="FV760" s="48"/>
      <c r="FW760" s="48"/>
      <c r="FX760" s="48"/>
      <c r="FY760" s="48"/>
      <c r="FZ760" s="48"/>
      <c r="GA760" s="48"/>
      <c r="GB760" s="48"/>
      <c r="GC760" s="48"/>
      <c r="GD760" s="48"/>
      <c r="GE760" s="48"/>
      <c r="GF760" s="48"/>
      <c r="GG760" s="48"/>
      <c r="GH760" s="48"/>
      <c r="GI760" s="48"/>
      <c r="GJ760" s="48"/>
      <c r="GK760" s="48"/>
      <c r="GL760" s="48"/>
      <c r="GM760" s="48"/>
      <c r="GN760" s="48"/>
      <c r="GO760" s="48"/>
      <c r="GP760" s="48"/>
      <c r="GQ760" s="48"/>
      <c r="GR760" s="48"/>
      <c r="GS760" s="48"/>
      <c r="GT760" s="48"/>
      <c r="GU760" s="48"/>
      <c r="GV760" s="48"/>
      <c r="GW760" s="48"/>
      <c r="GX760" s="48"/>
      <c r="GY760" s="48"/>
      <c r="GZ760" s="48"/>
      <c r="HA760" s="48"/>
      <c r="HB760" s="48"/>
      <c r="HC760" s="48"/>
      <c r="HD760" s="48"/>
      <c r="HE760" s="48"/>
      <c r="HF760" s="48"/>
      <c r="HG760" s="48"/>
      <c r="HH760" s="48"/>
      <c r="HI760" s="48"/>
      <c r="HJ760" s="48"/>
      <c r="HK760" s="48"/>
      <c r="HL760" s="48"/>
      <c r="HM760" s="48"/>
      <c r="HN760" s="48"/>
      <c r="HO760" s="48"/>
      <c r="HP760" s="48"/>
      <c r="HQ760" s="48"/>
      <c r="HR760" s="48"/>
      <c r="HS760" s="48"/>
      <c r="HT760" s="48"/>
      <c r="HU760" s="48"/>
      <c r="HV760" s="48"/>
      <c r="HW760" s="48"/>
      <c r="HX760" s="48"/>
      <c r="HY760" s="48"/>
      <c r="HZ760" s="48"/>
      <c r="IA760" s="48"/>
      <c r="IB760" s="48"/>
      <c r="IC760" s="48"/>
      <c r="ID760" s="48"/>
      <c r="IE760" s="48"/>
      <c r="IF760" s="48"/>
      <c r="IG760" s="48"/>
      <c r="IH760" s="36"/>
      <c r="II760" s="36"/>
      <c r="IJ760" s="36"/>
      <c r="IK760" s="36"/>
      <c r="IL760" s="36"/>
      <c r="IM760" s="36"/>
      <c r="IN760" s="36"/>
      <c r="IO760" s="36"/>
      <c r="IP760" s="36"/>
      <c r="IQ760" s="36"/>
      <c r="IR760" s="36"/>
      <c r="IS760" s="36"/>
      <c r="IT760" s="36"/>
    </row>
    <row r="761" spans="1:254" s="14" customFormat="1" x14ac:dyDescent="0.2">
      <c r="A761" s="48"/>
      <c r="B761" s="48"/>
      <c r="C761" s="98">
        <v>43682</v>
      </c>
      <c r="D761" s="30" t="s">
        <v>1573</v>
      </c>
      <c r="E761" s="102" t="s">
        <v>1556</v>
      </c>
      <c r="F761" s="35" t="s">
        <v>1572</v>
      </c>
      <c r="G761" s="82"/>
      <c r="H761" s="127">
        <v>450000</v>
      </c>
      <c r="I761" s="143">
        <v>18054300</v>
      </c>
      <c r="J761" s="49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  <c r="DC761" s="48"/>
      <c r="DD761" s="48"/>
      <c r="DE761" s="48"/>
      <c r="DF761" s="48"/>
      <c r="DG761" s="48"/>
      <c r="DH761" s="48"/>
      <c r="DI761" s="48"/>
      <c r="DJ761" s="48"/>
      <c r="DK761" s="48"/>
      <c r="DL761" s="48"/>
      <c r="DM761" s="48"/>
      <c r="DN761" s="48"/>
      <c r="DO761" s="48"/>
      <c r="DP761" s="48"/>
      <c r="DQ761" s="48"/>
      <c r="DR761" s="48"/>
      <c r="DS761" s="48"/>
      <c r="DT761" s="48"/>
      <c r="DU761" s="48"/>
      <c r="DV761" s="48"/>
      <c r="DW761" s="48"/>
      <c r="DX761" s="48"/>
      <c r="DY761" s="48"/>
      <c r="DZ761" s="48"/>
      <c r="EA761" s="48"/>
      <c r="EB761" s="48"/>
      <c r="EC761" s="48"/>
      <c r="ED761" s="48"/>
      <c r="EE761" s="48"/>
      <c r="EF761" s="48"/>
      <c r="EG761" s="48"/>
      <c r="EH761" s="48"/>
      <c r="EI761" s="48"/>
      <c r="EJ761" s="48"/>
      <c r="EK761" s="48"/>
      <c r="EL761" s="48"/>
      <c r="EM761" s="48"/>
      <c r="EN761" s="48"/>
      <c r="EO761" s="48"/>
      <c r="EP761" s="48"/>
      <c r="EQ761" s="48"/>
      <c r="ER761" s="48"/>
      <c r="ES761" s="48"/>
      <c r="ET761" s="48"/>
      <c r="EU761" s="48"/>
      <c r="EV761" s="48"/>
      <c r="EW761" s="48"/>
      <c r="EX761" s="48"/>
      <c r="EY761" s="48"/>
      <c r="EZ761" s="48"/>
      <c r="FA761" s="48"/>
      <c r="FB761" s="48"/>
      <c r="FC761" s="48"/>
      <c r="FD761" s="48"/>
      <c r="FE761" s="48"/>
      <c r="FF761" s="48"/>
      <c r="FG761" s="48"/>
      <c r="FH761" s="48"/>
      <c r="FI761" s="48"/>
      <c r="FJ761" s="48"/>
      <c r="FK761" s="48"/>
      <c r="FL761" s="48"/>
      <c r="FM761" s="48"/>
      <c r="FN761" s="48"/>
      <c r="FO761" s="48"/>
      <c r="FP761" s="48"/>
      <c r="FQ761" s="48"/>
      <c r="FR761" s="48"/>
      <c r="FS761" s="48"/>
      <c r="FT761" s="48"/>
      <c r="FU761" s="48"/>
      <c r="FV761" s="48"/>
      <c r="FW761" s="48"/>
      <c r="FX761" s="48"/>
      <c r="FY761" s="48"/>
      <c r="FZ761" s="48"/>
      <c r="GA761" s="48"/>
      <c r="GB761" s="48"/>
      <c r="GC761" s="48"/>
      <c r="GD761" s="48"/>
      <c r="GE761" s="48"/>
      <c r="GF761" s="48"/>
      <c r="GG761" s="48"/>
      <c r="GH761" s="48"/>
      <c r="GI761" s="48"/>
      <c r="GJ761" s="48"/>
      <c r="GK761" s="48"/>
      <c r="GL761" s="48"/>
      <c r="GM761" s="48"/>
      <c r="GN761" s="48"/>
      <c r="GO761" s="48"/>
      <c r="GP761" s="48"/>
      <c r="GQ761" s="48"/>
      <c r="GR761" s="48"/>
      <c r="GS761" s="48"/>
      <c r="GT761" s="48"/>
      <c r="GU761" s="48"/>
      <c r="GV761" s="48"/>
      <c r="GW761" s="48"/>
      <c r="GX761" s="48"/>
      <c r="GY761" s="48"/>
      <c r="GZ761" s="48"/>
      <c r="HA761" s="48"/>
      <c r="HB761" s="48"/>
      <c r="HC761" s="48"/>
      <c r="HD761" s="48"/>
      <c r="HE761" s="48"/>
      <c r="HF761" s="48"/>
      <c r="HG761" s="48"/>
      <c r="HH761" s="48"/>
      <c r="HI761" s="48"/>
      <c r="HJ761" s="48"/>
      <c r="HK761" s="48"/>
      <c r="HL761" s="48"/>
      <c r="HM761" s="48"/>
      <c r="HN761" s="48"/>
      <c r="HO761" s="48"/>
      <c r="HP761" s="48"/>
      <c r="HQ761" s="48"/>
      <c r="HR761" s="48"/>
      <c r="HS761" s="48"/>
      <c r="HT761" s="48"/>
      <c r="HU761" s="48"/>
      <c r="HV761" s="48"/>
      <c r="HW761" s="48"/>
      <c r="HX761" s="48"/>
      <c r="HY761" s="48"/>
      <c r="HZ761" s="48"/>
      <c r="IA761" s="48"/>
      <c r="IB761" s="48"/>
      <c r="IC761" s="48"/>
      <c r="ID761" s="48"/>
      <c r="IE761" s="48"/>
      <c r="IF761" s="48"/>
      <c r="IG761" s="48"/>
      <c r="IH761" s="36"/>
      <c r="II761" s="36"/>
      <c r="IJ761" s="36"/>
      <c r="IK761" s="36"/>
      <c r="IL761" s="36"/>
      <c r="IM761" s="36"/>
      <c r="IN761" s="36"/>
      <c r="IO761" s="36"/>
      <c r="IP761" s="36"/>
      <c r="IQ761" s="36"/>
      <c r="IR761" s="36"/>
      <c r="IS761" s="36"/>
      <c r="IT761" s="36"/>
    </row>
    <row r="762" spans="1:254" s="14" customFormat="1" x14ac:dyDescent="0.2">
      <c r="A762" s="48"/>
      <c r="B762" s="48"/>
      <c r="C762" s="98">
        <v>43682</v>
      </c>
      <c r="D762" s="30" t="s">
        <v>1574</v>
      </c>
      <c r="E762" s="102" t="s">
        <v>1557</v>
      </c>
      <c r="F762" s="35" t="s">
        <v>1345</v>
      </c>
      <c r="G762" s="82"/>
      <c r="H762" s="127">
        <v>138000</v>
      </c>
      <c r="I762" s="143">
        <v>17916300</v>
      </c>
      <c r="J762" s="49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  <c r="DC762" s="48"/>
      <c r="DD762" s="48"/>
      <c r="DE762" s="48"/>
      <c r="DF762" s="48"/>
      <c r="DG762" s="48"/>
      <c r="DH762" s="48"/>
      <c r="DI762" s="48"/>
      <c r="DJ762" s="48"/>
      <c r="DK762" s="48"/>
      <c r="DL762" s="48"/>
      <c r="DM762" s="48"/>
      <c r="DN762" s="48"/>
      <c r="DO762" s="48"/>
      <c r="DP762" s="48"/>
      <c r="DQ762" s="48"/>
      <c r="DR762" s="48"/>
      <c r="DS762" s="48"/>
      <c r="DT762" s="48"/>
      <c r="DU762" s="48"/>
      <c r="DV762" s="48"/>
      <c r="DW762" s="48"/>
      <c r="DX762" s="48"/>
      <c r="DY762" s="48"/>
      <c r="DZ762" s="48"/>
      <c r="EA762" s="48"/>
      <c r="EB762" s="48"/>
      <c r="EC762" s="48"/>
      <c r="ED762" s="48"/>
      <c r="EE762" s="48"/>
      <c r="EF762" s="48"/>
      <c r="EG762" s="48"/>
      <c r="EH762" s="48"/>
      <c r="EI762" s="48"/>
      <c r="EJ762" s="48"/>
      <c r="EK762" s="48"/>
      <c r="EL762" s="48"/>
      <c r="EM762" s="48"/>
      <c r="EN762" s="48"/>
      <c r="EO762" s="48"/>
      <c r="EP762" s="48"/>
      <c r="EQ762" s="48"/>
      <c r="ER762" s="48"/>
      <c r="ES762" s="48"/>
      <c r="ET762" s="48"/>
      <c r="EU762" s="48"/>
      <c r="EV762" s="48"/>
      <c r="EW762" s="48"/>
      <c r="EX762" s="48"/>
      <c r="EY762" s="48"/>
      <c r="EZ762" s="48"/>
      <c r="FA762" s="48"/>
      <c r="FB762" s="48"/>
      <c r="FC762" s="48"/>
      <c r="FD762" s="48"/>
      <c r="FE762" s="48"/>
      <c r="FF762" s="48"/>
      <c r="FG762" s="48"/>
      <c r="FH762" s="48"/>
      <c r="FI762" s="48"/>
      <c r="FJ762" s="48"/>
      <c r="FK762" s="48"/>
      <c r="FL762" s="48"/>
      <c r="FM762" s="48"/>
      <c r="FN762" s="48"/>
      <c r="FO762" s="48"/>
      <c r="FP762" s="48"/>
      <c r="FQ762" s="48"/>
      <c r="FR762" s="48"/>
      <c r="FS762" s="48"/>
      <c r="FT762" s="48"/>
      <c r="FU762" s="48"/>
      <c r="FV762" s="48"/>
      <c r="FW762" s="48"/>
      <c r="FX762" s="48"/>
      <c r="FY762" s="48"/>
      <c r="FZ762" s="48"/>
      <c r="GA762" s="48"/>
      <c r="GB762" s="48"/>
      <c r="GC762" s="48"/>
      <c r="GD762" s="48"/>
      <c r="GE762" s="48"/>
      <c r="GF762" s="48"/>
      <c r="GG762" s="48"/>
      <c r="GH762" s="48"/>
      <c r="GI762" s="48"/>
      <c r="GJ762" s="48"/>
      <c r="GK762" s="48"/>
      <c r="GL762" s="48"/>
      <c r="GM762" s="48"/>
      <c r="GN762" s="48"/>
      <c r="GO762" s="48"/>
      <c r="GP762" s="48"/>
      <c r="GQ762" s="48"/>
      <c r="GR762" s="48"/>
      <c r="GS762" s="48"/>
      <c r="GT762" s="48"/>
      <c r="GU762" s="48"/>
      <c r="GV762" s="48"/>
      <c r="GW762" s="48"/>
      <c r="GX762" s="48"/>
      <c r="GY762" s="48"/>
      <c r="GZ762" s="48"/>
      <c r="HA762" s="48"/>
      <c r="HB762" s="48"/>
      <c r="HC762" s="48"/>
      <c r="HD762" s="48"/>
      <c r="HE762" s="48"/>
      <c r="HF762" s="48"/>
      <c r="HG762" s="48"/>
      <c r="HH762" s="48"/>
      <c r="HI762" s="48"/>
      <c r="HJ762" s="48"/>
      <c r="HK762" s="48"/>
      <c r="HL762" s="48"/>
      <c r="HM762" s="48"/>
      <c r="HN762" s="48"/>
      <c r="HO762" s="48"/>
      <c r="HP762" s="48"/>
      <c r="HQ762" s="48"/>
      <c r="HR762" s="48"/>
      <c r="HS762" s="48"/>
      <c r="HT762" s="48"/>
      <c r="HU762" s="48"/>
      <c r="HV762" s="48"/>
      <c r="HW762" s="48"/>
      <c r="HX762" s="48"/>
      <c r="HY762" s="48"/>
      <c r="HZ762" s="48"/>
      <c r="IA762" s="48"/>
      <c r="IB762" s="48"/>
      <c r="IC762" s="48"/>
      <c r="ID762" s="48"/>
      <c r="IE762" s="48"/>
      <c r="IF762" s="48"/>
      <c r="IG762" s="48"/>
      <c r="IH762" s="36"/>
      <c r="II762" s="36"/>
      <c r="IJ762" s="36"/>
      <c r="IK762" s="36"/>
      <c r="IL762" s="36"/>
      <c r="IM762" s="36"/>
      <c r="IN762" s="36"/>
      <c r="IO762" s="36"/>
      <c r="IP762" s="36"/>
      <c r="IQ762" s="36"/>
      <c r="IR762" s="36"/>
      <c r="IS762" s="36"/>
      <c r="IT762" s="36"/>
    </row>
    <row r="763" spans="1:254" s="14" customFormat="1" x14ac:dyDescent="0.2">
      <c r="A763" s="48"/>
      <c r="B763" s="48"/>
      <c r="C763" s="98">
        <v>43683</v>
      </c>
      <c r="D763" s="30" t="s">
        <v>1576</v>
      </c>
      <c r="E763" s="102" t="s">
        <v>1558</v>
      </c>
      <c r="F763" s="35" t="s">
        <v>1575</v>
      </c>
      <c r="G763" s="82"/>
      <c r="H763" s="127">
        <v>6803952</v>
      </c>
      <c r="I763" s="143">
        <v>11112348</v>
      </c>
      <c r="J763" s="49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48"/>
      <c r="CY763" s="48"/>
      <c r="CZ763" s="48"/>
      <c r="DA763" s="48"/>
      <c r="DB763" s="48"/>
      <c r="DC763" s="48"/>
      <c r="DD763" s="48"/>
      <c r="DE763" s="48"/>
      <c r="DF763" s="48"/>
      <c r="DG763" s="48"/>
      <c r="DH763" s="48"/>
      <c r="DI763" s="48"/>
      <c r="DJ763" s="48"/>
      <c r="DK763" s="48"/>
      <c r="DL763" s="48"/>
      <c r="DM763" s="48"/>
      <c r="DN763" s="48"/>
      <c r="DO763" s="48"/>
      <c r="DP763" s="48"/>
      <c r="DQ763" s="48"/>
      <c r="DR763" s="48"/>
      <c r="DS763" s="48"/>
      <c r="DT763" s="48"/>
      <c r="DU763" s="48"/>
      <c r="DV763" s="48"/>
      <c r="DW763" s="48"/>
      <c r="DX763" s="48"/>
      <c r="DY763" s="48"/>
      <c r="DZ763" s="48"/>
      <c r="EA763" s="48"/>
      <c r="EB763" s="48"/>
      <c r="EC763" s="48"/>
      <c r="ED763" s="48"/>
      <c r="EE763" s="48"/>
      <c r="EF763" s="48"/>
      <c r="EG763" s="48"/>
      <c r="EH763" s="48"/>
      <c r="EI763" s="48"/>
      <c r="EJ763" s="48"/>
      <c r="EK763" s="48"/>
      <c r="EL763" s="48"/>
      <c r="EM763" s="48"/>
      <c r="EN763" s="48"/>
      <c r="EO763" s="48"/>
      <c r="EP763" s="48"/>
      <c r="EQ763" s="48"/>
      <c r="ER763" s="48"/>
      <c r="ES763" s="48"/>
      <c r="ET763" s="48"/>
      <c r="EU763" s="48"/>
      <c r="EV763" s="48"/>
      <c r="EW763" s="48"/>
      <c r="EX763" s="48"/>
      <c r="EY763" s="48"/>
      <c r="EZ763" s="48"/>
      <c r="FA763" s="48"/>
      <c r="FB763" s="48"/>
      <c r="FC763" s="48"/>
      <c r="FD763" s="48"/>
      <c r="FE763" s="48"/>
      <c r="FF763" s="48"/>
      <c r="FG763" s="48"/>
      <c r="FH763" s="48"/>
      <c r="FI763" s="48"/>
      <c r="FJ763" s="48"/>
      <c r="FK763" s="48"/>
      <c r="FL763" s="48"/>
      <c r="FM763" s="48"/>
      <c r="FN763" s="48"/>
      <c r="FO763" s="48"/>
      <c r="FP763" s="48"/>
      <c r="FQ763" s="48"/>
      <c r="FR763" s="48"/>
      <c r="FS763" s="48"/>
      <c r="FT763" s="48"/>
      <c r="FU763" s="48"/>
      <c r="FV763" s="48"/>
      <c r="FW763" s="48"/>
      <c r="FX763" s="48"/>
      <c r="FY763" s="48"/>
      <c r="FZ763" s="48"/>
      <c r="GA763" s="48"/>
      <c r="GB763" s="48"/>
      <c r="GC763" s="48"/>
      <c r="GD763" s="48"/>
      <c r="GE763" s="48"/>
      <c r="GF763" s="48"/>
      <c r="GG763" s="48"/>
      <c r="GH763" s="48"/>
      <c r="GI763" s="48"/>
      <c r="GJ763" s="48"/>
      <c r="GK763" s="48"/>
      <c r="GL763" s="48"/>
      <c r="GM763" s="48"/>
      <c r="GN763" s="48"/>
      <c r="GO763" s="48"/>
      <c r="GP763" s="48"/>
      <c r="GQ763" s="48"/>
      <c r="GR763" s="48"/>
      <c r="GS763" s="48"/>
      <c r="GT763" s="48"/>
      <c r="GU763" s="48"/>
      <c r="GV763" s="48"/>
      <c r="GW763" s="48"/>
      <c r="GX763" s="48"/>
      <c r="GY763" s="48"/>
      <c r="GZ763" s="48"/>
      <c r="HA763" s="48"/>
      <c r="HB763" s="48"/>
      <c r="HC763" s="48"/>
      <c r="HD763" s="48"/>
      <c r="HE763" s="48"/>
      <c r="HF763" s="48"/>
      <c r="HG763" s="48"/>
      <c r="HH763" s="48"/>
      <c r="HI763" s="48"/>
      <c r="HJ763" s="48"/>
      <c r="HK763" s="48"/>
      <c r="HL763" s="48"/>
      <c r="HM763" s="48"/>
      <c r="HN763" s="48"/>
      <c r="HO763" s="48"/>
      <c r="HP763" s="48"/>
      <c r="HQ763" s="48"/>
      <c r="HR763" s="48"/>
      <c r="HS763" s="48"/>
      <c r="HT763" s="48"/>
      <c r="HU763" s="48"/>
      <c r="HV763" s="48"/>
      <c r="HW763" s="48"/>
      <c r="HX763" s="48"/>
      <c r="HY763" s="48"/>
      <c r="HZ763" s="48"/>
      <c r="IA763" s="48"/>
      <c r="IB763" s="48"/>
      <c r="IC763" s="48"/>
      <c r="ID763" s="48"/>
      <c r="IE763" s="48"/>
      <c r="IF763" s="48"/>
      <c r="IG763" s="48"/>
      <c r="IH763" s="36"/>
      <c r="II763" s="36"/>
      <c r="IJ763" s="36"/>
      <c r="IK763" s="36"/>
      <c r="IL763" s="36"/>
      <c r="IM763" s="36"/>
      <c r="IN763" s="36"/>
      <c r="IO763" s="36"/>
      <c r="IP763" s="36"/>
      <c r="IQ763" s="36"/>
      <c r="IR763" s="36"/>
      <c r="IS763" s="36"/>
      <c r="IT763" s="36"/>
    </row>
    <row r="764" spans="1:254" s="14" customFormat="1" x14ac:dyDescent="0.2">
      <c r="A764" s="48"/>
      <c r="B764" s="48"/>
      <c r="C764" s="98">
        <v>43683</v>
      </c>
      <c r="D764" s="30" t="s">
        <v>1577</v>
      </c>
      <c r="E764" s="102" t="s">
        <v>1559</v>
      </c>
      <c r="F764" s="35" t="s">
        <v>1361</v>
      </c>
      <c r="G764" s="82"/>
      <c r="H764" s="127">
        <v>1810357</v>
      </c>
      <c r="I764" s="143">
        <v>9301991</v>
      </c>
      <c r="J764" s="49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  <c r="CT764" s="48"/>
      <c r="CU764" s="48"/>
      <c r="CV764" s="48"/>
      <c r="CW764" s="48"/>
      <c r="CX764" s="48"/>
      <c r="CY764" s="48"/>
      <c r="CZ764" s="48"/>
      <c r="DA764" s="48"/>
      <c r="DB764" s="48"/>
      <c r="DC764" s="48"/>
      <c r="DD764" s="48"/>
      <c r="DE764" s="48"/>
      <c r="DF764" s="48"/>
      <c r="DG764" s="48"/>
      <c r="DH764" s="48"/>
      <c r="DI764" s="48"/>
      <c r="DJ764" s="48"/>
      <c r="DK764" s="48"/>
      <c r="DL764" s="48"/>
      <c r="DM764" s="48"/>
      <c r="DN764" s="48"/>
      <c r="DO764" s="48"/>
      <c r="DP764" s="48"/>
      <c r="DQ764" s="48"/>
      <c r="DR764" s="48"/>
      <c r="DS764" s="48"/>
      <c r="DT764" s="48"/>
      <c r="DU764" s="48"/>
      <c r="DV764" s="48"/>
      <c r="DW764" s="48"/>
      <c r="DX764" s="48"/>
      <c r="DY764" s="48"/>
      <c r="DZ764" s="48"/>
      <c r="EA764" s="48"/>
      <c r="EB764" s="48"/>
      <c r="EC764" s="48"/>
      <c r="ED764" s="48"/>
      <c r="EE764" s="48"/>
      <c r="EF764" s="48"/>
      <c r="EG764" s="48"/>
      <c r="EH764" s="48"/>
      <c r="EI764" s="48"/>
      <c r="EJ764" s="48"/>
      <c r="EK764" s="48"/>
      <c r="EL764" s="48"/>
      <c r="EM764" s="48"/>
      <c r="EN764" s="48"/>
      <c r="EO764" s="48"/>
      <c r="EP764" s="48"/>
      <c r="EQ764" s="48"/>
      <c r="ER764" s="48"/>
      <c r="ES764" s="48"/>
      <c r="ET764" s="48"/>
      <c r="EU764" s="48"/>
      <c r="EV764" s="48"/>
      <c r="EW764" s="48"/>
      <c r="EX764" s="48"/>
      <c r="EY764" s="48"/>
      <c r="EZ764" s="48"/>
      <c r="FA764" s="48"/>
      <c r="FB764" s="48"/>
      <c r="FC764" s="48"/>
      <c r="FD764" s="48"/>
      <c r="FE764" s="48"/>
      <c r="FF764" s="48"/>
      <c r="FG764" s="48"/>
      <c r="FH764" s="48"/>
      <c r="FI764" s="48"/>
      <c r="FJ764" s="48"/>
      <c r="FK764" s="48"/>
      <c r="FL764" s="48"/>
      <c r="FM764" s="48"/>
      <c r="FN764" s="48"/>
      <c r="FO764" s="48"/>
      <c r="FP764" s="48"/>
      <c r="FQ764" s="48"/>
      <c r="FR764" s="48"/>
      <c r="FS764" s="48"/>
      <c r="FT764" s="48"/>
      <c r="FU764" s="48"/>
      <c r="FV764" s="48"/>
      <c r="FW764" s="48"/>
      <c r="FX764" s="48"/>
      <c r="FY764" s="48"/>
      <c r="FZ764" s="48"/>
      <c r="GA764" s="48"/>
      <c r="GB764" s="48"/>
      <c r="GC764" s="48"/>
      <c r="GD764" s="48"/>
      <c r="GE764" s="48"/>
      <c r="GF764" s="48"/>
      <c r="GG764" s="48"/>
      <c r="GH764" s="48"/>
      <c r="GI764" s="48"/>
      <c r="GJ764" s="48"/>
      <c r="GK764" s="48"/>
      <c r="GL764" s="48"/>
      <c r="GM764" s="48"/>
      <c r="GN764" s="48"/>
      <c r="GO764" s="48"/>
      <c r="GP764" s="48"/>
      <c r="GQ764" s="48"/>
      <c r="GR764" s="48"/>
      <c r="GS764" s="48"/>
      <c r="GT764" s="48"/>
      <c r="GU764" s="48"/>
      <c r="GV764" s="48"/>
      <c r="GW764" s="48"/>
      <c r="GX764" s="48"/>
      <c r="GY764" s="48"/>
      <c r="GZ764" s="48"/>
      <c r="HA764" s="48"/>
      <c r="HB764" s="48"/>
      <c r="HC764" s="48"/>
      <c r="HD764" s="48"/>
      <c r="HE764" s="48"/>
      <c r="HF764" s="48"/>
      <c r="HG764" s="48"/>
      <c r="HH764" s="48"/>
      <c r="HI764" s="48"/>
      <c r="HJ764" s="48"/>
      <c r="HK764" s="48"/>
      <c r="HL764" s="48"/>
      <c r="HM764" s="48"/>
      <c r="HN764" s="48"/>
      <c r="HO764" s="48"/>
      <c r="HP764" s="48"/>
      <c r="HQ764" s="48"/>
      <c r="HR764" s="48"/>
      <c r="HS764" s="48"/>
      <c r="HT764" s="48"/>
      <c r="HU764" s="48"/>
      <c r="HV764" s="48"/>
      <c r="HW764" s="48"/>
      <c r="HX764" s="48"/>
      <c r="HY764" s="48"/>
      <c r="HZ764" s="48"/>
      <c r="IA764" s="48"/>
      <c r="IB764" s="48"/>
      <c r="IC764" s="48"/>
      <c r="ID764" s="48"/>
      <c r="IE764" s="48"/>
      <c r="IF764" s="48"/>
      <c r="IG764" s="48"/>
      <c r="IH764" s="36"/>
      <c r="II764" s="36"/>
      <c r="IJ764" s="36"/>
      <c r="IK764" s="36"/>
      <c r="IL764" s="36"/>
      <c r="IM764" s="36"/>
      <c r="IN764" s="36"/>
      <c r="IO764" s="36"/>
      <c r="IP764" s="36"/>
      <c r="IQ764" s="36"/>
      <c r="IR764" s="36"/>
      <c r="IS764" s="36"/>
      <c r="IT764" s="36"/>
    </row>
    <row r="765" spans="1:254" s="14" customFormat="1" x14ac:dyDescent="0.2">
      <c r="A765" s="48"/>
      <c r="B765" s="48"/>
      <c r="C765" s="98"/>
      <c r="D765" s="30" t="s">
        <v>1100</v>
      </c>
      <c r="E765" s="102"/>
      <c r="F765" s="35" t="s">
        <v>1361</v>
      </c>
      <c r="G765" s="82">
        <v>1830000</v>
      </c>
      <c r="H765" s="127"/>
      <c r="I765" s="143">
        <v>11131991</v>
      </c>
      <c r="J765" s="49" t="s">
        <v>1550</v>
      </c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  <c r="CT765" s="48"/>
      <c r="CU765" s="48"/>
      <c r="CV765" s="48"/>
      <c r="CW765" s="48"/>
      <c r="CX765" s="48"/>
      <c r="CY765" s="48"/>
      <c r="CZ765" s="48"/>
      <c r="DA765" s="48"/>
      <c r="DB765" s="48"/>
      <c r="DC765" s="48"/>
      <c r="DD765" s="48"/>
      <c r="DE765" s="48"/>
      <c r="DF765" s="48"/>
      <c r="DG765" s="48"/>
      <c r="DH765" s="48"/>
      <c r="DI765" s="48"/>
      <c r="DJ765" s="48"/>
      <c r="DK765" s="48"/>
      <c r="DL765" s="48"/>
      <c r="DM765" s="48"/>
      <c r="DN765" s="48"/>
      <c r="DO765" s="48"/>
      <c r="DP765" s="48"/>
      <c r="DQ765" s="48"/>
      <c r="DR765" s="48"/>
      <c r="DS765" s="48"/>
      <c r="DT765" s="48"/>
      <c r="DU765" s="48"/>
      <c r="DV765" s="48"/>
      <c r="DW765" s="48"/>
      <c r="DX765" s="48"/>
      <c r="DY765" s="48"/>
      <c r="DZ765" s="48"/>
      <c r="EA765" s="48"/>
      <c r="EB765" s="48"/>
      <c r="EC765" s="48"/>
      <c r="ED765" s="48"/>
      <c r="EE765" s="48"/>
      <c r="EF765" s="48"/>
      <c r="EG765" s="48"/>
      <c r="EH765" s="48"/>
      <c r="EI765" s="48"/>
      <c r="EJ765" s="48"/>
      <c r="EK765" s="48"/>
      <c r="EL765" s="48"/>
      <c r="EM765" s="48"/>
      <c r="EN765" s="48"/>
      <c r="EO765" s="48"/>
      <c r="EP765" s="48"/>
      <c r="EQ765" s="48"/>
      <c r="ER765" s="48"/>
      <c r="ES765" s="48"/>
      <c r="ET765" s="48"/>
      <c r="EU765" s="48"/>
      <c r="EV765" s="48"/>
      <c r="EW765" s="48"/>
      <c r="EX765" s="48"/>
      <c r="EY765" s="48"/>
      <c r="EZ765" s="48"/>
      <c r="FA765" s="48"/>
      <c r="FB765" s="48"/>
      <c r="FC765" s="48"/>
      <c r="FD765" s="48"/>
      <c r="FE765" s="48"/>
      <c r="FF765" s="48"/>
      <c r="FG765" s="48"/>
      <c r="FH765" s="48"/>
      <c r="FI765" s="48"/>
      <c r="FJ765" s="48"/>
      <c r="FK765" s="48"/>
      <c r="FL765" s="48"/>
      <c r="FM765" s="48"/>
      <c r="FN765" s="48"/>
      <c r="FO765" s="48"/>
      <c r="FP765" s="48"/>
      <c r="FQ765" s="48"/>
      <c r="FR765" s="48"/>
      <c r="FS765" s="48"/>
      <c r="FT765" s="48"/>
      <c r="FU765" s="48"/>
      <c r="FV765" s="48"/>
      <c r="FW765" s="48"/>
      <c r="FX765" s="48"/>
      <c r="FY765" s="48"/>
      <c r="FZ765" s="48"/>
      <c r="GA765" s="48"/>
      <c r="GB765" s="48"/>
      <c r="GC765" s="48"/>
      <c r="GD765" s="48"/>
      <c r="GE765" s="48"/>
      <c r="GF765" s="48"/>
      <c r="GG765" s="48"/>
      <c r="GH765" s="48"/>
      <c r="GI765" s="48"/>
      <c r="GJ765" s="48"/>
      <c r="GK765" s="48"/>
      <c r="GL765" s="48"/>
      <c r="GM765" s="48"/>
      <c r="GN765" s="48"/>
      <c r="GO765" s="48"/>
      <c r="GP765" s="48"/>
      <c r="GQ765" s="48"/>
      <c r="GR765" s="48"/>
      <c r="GS765" s="48"/>
      <c r="GT765" s="48"/>
      <c r="GU765" s="48"/>
      <c r="GV765" s="48"/>
      <c r="GW765" s="48"/>
      <c r="GX765" s="48"/>
      <c r="GY765" s="48"/>
      <c r="GZ765" s="48"/>
      <c r="HA765" s="48"/>
      <c r="HB765" s="48"/>
      <c r="HC765" s="48"/>
      <c r="HD765" s="48"/>
      <c r="HE765" s="48"/>
      <c r="HF765" s="48"/>
      <c r="HG765" s="48"/>
      <c r="HH765" s="48"/>
      <c r="HI765" s="48"/>
      <c r="HJ765" s="48"/>
      <c r="HK765" s="48"/>
      <c r="HL765" s="48"/>
      <c r="HM765" s="48"/>
      <c r="HN765" s="48"/>
      <c r="HO765" s="48"/>
      <c r="HP765" s="48"/>
      <c r="HQ765" s="48"/>
      <c r="HR765" s="48"/>
      <c r="HS765" s="48"/>
      <c r="HT765" s="48"/>
      <c r="HU765" s="48"/>
      <c r="HV765" s="48"/>
      <c r="HW765" s="48"/>
      <c r="HX765" s="48"/>
      <c r="HY765" s="48"/>
      <c r="HZ765" s="48"/>
      <c r="IA765" s="48"/>
      <c r="IB765" s="48"/>
      <c r="IC765" s="48"/>
      <c r="ID765" s="48"/>
      <c r="IE765" s="48"/>
      <c r="IF765" s="48"/>
      <c r="IG765" s="48"/>
      <c r="IH765" s="36"/>
      <c r="II765" s="36"/>
      <c r="IJ765" s="36"/>
      <c r="IK765" s="36"/>
      <c r="IL765" s="36"/>
      <c r="IM765" s="36"/>
      <c r="IN765" s="36"/>
      <c r="IO765" s="36"/>
      <c r="IP765" s="36"/>
      <c r="IQ765" s="36"/>
      <c r="IR765" s="36"/>
      <c r="IS765" s="36"/>
      <c r="IT765" s="36"/>
    </row>
    <row r="766" spans="1:254" s="14" customFormat="1" x14ac:dyDescent="0.2">
      <c r="A766" s="48"/>
      <c r="B766" s="48"/>
      <c r="C766" s="98">
        <v>43683</v>
      </c>
      <c r="D766" s="30" t="s">
        <v>1578</v>
      </c>
      <c r="E766" s="102" t="s">
        <v>1560</v>
      </c>
      <c r="F766" s="35" t="s">
        <v>1198</v>
      </c>
      <c r="G766" s="82"/>
      <c r="H766" s="127">
        <v>52000</v>
      </c>
      <c r="I766" s="143">
        <v>11079991</v>
      </c>
      <c r="J766" s="49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  <c r="CT766" s="48"/>
      <c r="CU766" s="48"/>
      <c r="CV766" s="48"/>
      <c r="CW766" s="48"/>
      <c r="CX766" s="48"/>
      <c r="CY766" s="48"/>
      <c r="CZ766" s="48"/>
      <c r="DA766" s="48"/>
      <c r="DB766" s="48"/>
      <c r="DC766" s="48"/>
      <c r="DD766" s="48"/>
      <c r="DE766" s="48"/>
      <c r="DF766" s="48"/>
      <c r="DG766" s="48"/>
      <c r="DH766" s="48"/>
      <c r="DI766" s="48"/>
      <c r="DJ766" s="48"/>
      <c r="DK766" s="48"/>
      <c r="DL766" s="48"/>
      <c r="DM766" s="48"/>
      <c r="DN766" s="48"/>
      <c r="DO766" s="48"/>
      <c r="DP766" s="48"/>
      <c r="DQ766" s="48"/>
      <c r="DR766" s="48"/>
      <c r="DS766" s="48"/>
      <c r="DT766" s="48"/>
      <c r="DU766" s="48"/>
      <c r="DV766" s="48"/>
      <c r="DW766" s="48"/>
      <c r="DX766" s="48"/>
      <c r="DY766" s="48"/>
      <c r="DZ766" s="48"/>
      <c r="EA766" s="48"/>
      <c r="EB766" s="48"/>
      <c r="EC766" s="48"/>
      <c r="ED766" s="48"/>
      <c r="EE766" s="48"/>
      <c r="EF766" s="48"/>
      <c r="EG766" s="48"/>
      <c r="EH766" s="48"/>
      <c r="EI766" s="48"/>
      <c r="EJ766" s="48"/>
      <c r="EK766" s="48"/>
      <c r="EL766" s="48"/>
      <c r="EM766" s="48"/>
      <c r="EN766" s="48"/>
      <c r="EO766" s="48"/>
      <c r="EP766" s="48"/>
      <c r="EQ766" s="48"/>
      <c r="ER766" s="48"/>
      <c r="ES766" s="48"/>
      <c r="ET766" s="48"/>
      <c r="EU766" s="48"/>
      <c r="EV766" s="48"/>
      <c r="EW766" s="48"/>
      <c r="EX766" s="48"/>
      <c r="EY766" s="48"/>
      <c r="EZ766" s="48"/>
      <c r="FA766" s="48"/>
      <c r="FB766" s="48"/>
      <c r="FC766" s="48"/>
      <c r="FD766" s="48"/>
      <c r="FE766" s="48"/>
      <c r="FF766" s="48"/>
      <c r="FG766" s="48"/>
      <c r="FH766" s="48"/>
      <c r="FI766" s="48"/>
      <c r="FJ766" s="48"/>
      <c r="FK766" s="48"/>
      <c r="FL766" s="48"/>
      <c r="FM766" s="48"/>
      <c r="FN766" s="48"/>
      <c r="FO766" s="48"/>
      <c r="FP766" s="48"/>
      <c r="FQ766" s="48"/>
      <c r="FR766" s="48"/>
      <c r="FS766" s="48"/>
      <c r="FT766" s="48"/>
      <c r="FU766" s="48"/>
      <c r="FV766" s="48"/>
      <c r="FW766" s="48"/>
      <c r="FX766" s="48"/>
      <c r="FY766" s="48"/>
      <c r="FZ766" s="48"/>
      <c r="GA766" s="48"/>
      <c r="GB766" s="48"/>
      <c r="GC766" s="48"/>
      <c r="GD766" s="48"/>
      <c r="GE766" s="48"/>
      <c r="GF766" s="48"/>
      <c r="GG766" s="48"/>
      <c r="GH766" s="48"/>
      <c r="GI766" s="48"/>
      <c r="GJ766" s="48"/>
      <c r="GK766" s="48"/>
      <c r="GL766" s="48"/>
      <c r="GM766" s="48"/>
      <c r="GN766" s="48"/>
      <c r="GO766" s="48"/>
      <c r="GP766" s="48"/>
      <c r="GQ766" s="48"/>
      <c r="GR766" s="48"/>
      <c r="GS766" s="48"/>
      <c r="GT766" s="48"/>
      <c r="GU766" s="48"/>
      <c r="GV766" s="48"/>
      <c r="GW766" s="48"/>
      <c r="GX766" s="48"/>
      <c r="GY766" s="48"/>
      <c r="GZ766" s="48"/>
      <c r="HA766" s="48"/>
      <c r="HB766" s="48"/>
      <c r="HC766" s="48"/>
      <c r="HD766" s="48"/>
      <c r="HE766" s="48"/>
      <c r="HF766" s="48"/>
      <c r="HG766" s="48"/>
      <c r="HH766" s="48"/>
      <c r="HI766" s="48"/>
      <c r="HJ766" s="48"/>
      <c r="HK766" s="48"/>
      <c r="HL766" s="48"/>
      <c r="HM766" s="48"/>
      <c r="HN766" s="48"/>
      <c r="HO766" s="48"/>
      <c r="HP766" s="48"/>
      <c r="HQ766" s="48"/>
      <c r="HR766" s="48"/>
      <c r="HS766" s="48"/>
      <c r="HT766" s="48"/>
      <c r="HU766" s="48"/>
      <c r="HV766" s="48"/>
      <c r="HW766" s="48"/>
      <c r="HX766" s="48"/>
      <c r="HY766" s="48"/>
      <c r="HZ766" s="48"/>
      <c r="IA766" s="48"/>
      <c r="IB766" s="48"/>
      <c r="IC766" s="48"/>
      <c r="ID766" s="48"/>
      <c r="IE766" s="48"/>
      <c r="IF766" s="48"/>
      <c r="IG766" s="48"/>
      <c r="IH766" s="36"/>
      <c r="II766" s="36"/>
      <c r="IJ766" s="36"/>
      <c r="IK766" s="36"/>
      <c r="IL766" s="36"/>
      <c r="IM766" s="36"/>
      <c r="IN766" s="36"/>
      <c r="IO766" s="36"/>
      <c r="IP766" s="36"/>
      <c r="IQ766" s="36"/>
      <c r="IR766" s="36"/>
      <c r="IS766" s="36"/>
      <c r="IT766" s="36"/>
    </row>
    <row r="767" spans="1:254" s="14" customFormat="1" x14ac:dyDescent="0.2">
      <c r="A767" s="48"/>
      <c r="B767" s="48"/>
      <c r="C767" s="98">
        <v>43684</v>
      </c>
      <c r="D767" s="30" t="s">
        <v>1579</v>
      </c>
      <c r="E767" s="102" t="s">
        <v>1561</v>
      </c>
      <c r="F767" s="35" t="s">
        <v>1182</v>
      </c>
      <c r="G767" s="82"/>
      <c r="H767" s="127">
        <v>412000</v>
      </c>
      <c r="I767" s="143">
        <v>10667991</v>
      </c>
      <c r="J767" s="49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8"/>
      <c r="CU767" s="48"/>
      <c r="CV767" s="48"/>
      <c r="CW767" s="48"/>
      <c r="CX767" s="48"/>
      <c r="CY767" s="48"/>
      <c r="CZ767" s="48"/>
      <c r="DA767" s="48"/>
      <c r="DB767" s="48"/>
      <c r="DC767" s="48"/>
      <c r="DD767" s="48"/>
      <c r="DE767" s="48"/>
      <c r="DF767" s="48"/>
      <c r="DG767" s="48"/>
      <c r="DH767" s="48"/>
      <c r="DI767" s="48"/>
      <c r="DJ767" s="48"/>
      <c r="DK767" s="48"/>
      <c r="DL767" s="48"/>
      <c r="DM767" s="48"/>
      <c r="DN767" s="48"/>
      <c r="DO767" s="48"/>
      <c r="DP767" s="48"/>
      <c r="DQ767" s="48"/>
      <c r="DR767" s="48"/>
      <c r="DS767" s="48"/>
      <c r="DT767" s="48"/>
      <c r="DU767" s="48"/>
      <c r="DV767" s="48"/>
      <c r="DW767" s="48"/>
      <c r="DX767" s="48"/>
      <c r="DY767" s="48"/>
      <c r="DZ767" s="48"/>
      <c r="EA767" s="48"/>
      <c r="EB767" s="48"/>
      <c r="EC767" s="48"/>
      <c r="ED767" s="48"/>
      <c r="EE767" s="48"/>
      <c r="EF767" s="48"/>
      <c r="EG767" s="48"/>
      <c r="EH767" s="48"/>
      <c r="EI767" s="48"/>
      <c r="EJ767" s="48"/>
      <c r="EK767" s="48"/>
      <c r="EL767" s="48"/>
      <c r="EM767" s="48"/>
      <c r="EN767" s="48"/>
      <c r="EO767" s="48"/>
      <c r="EP767" s="48"/>
      <c r="EQ767" s="48"/>
      <c r="ER767" s="48"/>
      <c r="ES767" s="48"/>
      <c r="ET767" s="48"/>
      <c r="EU767" s="48"/>
      <c r="EV767" s="48"/>
      <c r="EW767" s="48"/>
      <c r="EX767" s="48"/>
      <c r="EY767" s="48"/>
      <c r="EZ767" s="48"/>
      <c r="FA767" s="48"/>
      <c r="FB767" s="48"/>
      <c r="FC767" s="48"/>
      <c r="FD767" s="48"/>
      <c r="FE767" s="48"/>
      <c r="FF767" s="48"/>
      <c r="FG767" s="48"/>
      <c r="FH767" s="48"/>
      <c r="FI767" s="48"/>
      <c r="FJ767" s="48"/>
      <c r="FK767" s="48"/>
      <c r="FL767" s="48"/>
      <c r="FM767" s="48"/>
      <c r="FN767" s="48"/>
      <c r="FO767" s="48"/>
      <c r="FP767" s="48"/>
      <c r="FQ767" s="48"/>
      <c r="FR767" s="48"/>
      <c r="FS767" s="48"/>
      <c r="FT767" s="48"/>
      <c r="FU767" s="48"/>
      <c r="FV767" s="48"/>
      <c r="FW767" s="48"/>
      <c r="FX767" s="48"/>
      <c r="FY767" s="48"/>
      <c r="FZ767" s="48"/>
      <c r="GA767" s="48"/>
      <c r="GB767" s="48"/>
      <c r="GC767" s="48"/>
      <c r="GD767" s="48"/>
      <c r="GE767" s="48"/>
      <c r="GF767" s="48"/>
      <c r="GG767" s="48"/>
      <c r="GH767" s="48"/>
      <c r="GI767" s="48"/>
      <c r="GJ767" s="48"/>
      <c r="GK767" s="48"/>
      <c r="GL767" s="48"/>
      <c r="GM767" s="48"/>
      <c r="GN767" s="48"/>
      <c r="GO767" s="48"/>
      <c r="GP767" s="48"/>
      <c r="GQ767" s="48"/>
      <c r="GR767" s="48"/>
      <c r="GS767" s="48"/>
      <c r="GT767" s="48"/>
      <c r="GU767" s="48"/>
      <c r="GV767" s="48"/>
      <c r="GW767" s="48"/>
      <c r="GX767" s="48"/>
      <c r="GY767" s="48"/>
      <c r="GZ767" s="48"/>
      <c r="HA767" s="48"/>
      <c r="HB767" s="48"/>
      <c r="HC767" s="48"/>
      <c r="HD767" s="48"/>
      <c r="HE767" s="48"/>
      <c r="HF767" s="48"/>
      <c r="HG767" s="48"/>
      <c r="HH767" s="48"/>
      <c r="HI767" s="48"/>
      <c r="HJ767" s="48"/>
      <c r="HK767" s="48"/>
      <c r="HL767" s="48"/>
      <c r="HM767" s="48"/>
      <c r="HN767" s="48"/>
      <c r="HO767" s="48"/>
      <c r="HP767" s="48"/>
      <c r="HQ767" s="48"/>
      <c r="HR767" s="48"/>
      <c r="HS767" s="48"/>
      <c r="HT767" s="48"/>
      <c r="HU767" s="48"/>
      <c r="HV767" s="48"/>
      <c r="HW767" s="48"/>
      <c r="HX767" s="48"/>
      <c r="HY767" s="48"/>
      <c r="HZ767" s="48"/>
      <c r="IA767" s="48"/>
      <c r="IB767" s="48"/>
      <c r="IC767" s="48"/>
      <c r="ID767" s="48"/>
      <c r="IE767" s="48"/>
      <c r="IF767" s="48"/>
      <c r="IG767" s="48"/>
      <c r="IH767" s="36"/>
      <c r="II767" s="36"/>
      <c r="IJ767" s="36"/>
      <c r="IK767" s="36"/>
      <c r="IL767" s="36"/>
      <c r="IM767" s="36"/>
      <c r="IN767" s="36"/>
      <c r="IO767" s="36"/>
      <c r="IP767" s="36"/>
      <c r="IQ767" s="36"/>
      <c r="IR767" s="36"/>
      <c r="IS767" s="36"/>
      <c r="IT767" s="36"/>
    </row>
    <row r="768" spans="1:254" s="14" customFormat="1" x14ac:dyDescent="0.2">
      <c r="A768" s="48"/>
      <c r="B768" s="48"/>
      <c r="C768" s="98">
        <v>43684</v>
      </c>
      <c r="D768" s="30" t="s">
        <v>1580</v>
      </c>
      <c r="E768" s="102" t="s">
        <v>1562</v>
      </c>
      <c r="F768" s="35" t="s">
        <v>1442</v>
      </c>
      <c r="G768" s="82"/>
      <c r="H768" s="127">
        <v>1595400</v>
      </c>
      <c r="I768" s="143">
        <v>9072591</v>
      </c>
      <c r="J768" s="49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  <c r="CT768" s="48"/>
      <c r="CU768" s="48"/>
      <c r="CV768" s="48"/>
      <c r="CW768" s="48"/>
      <c r="CX768" s="48"/>
      <c r="CY768" s="48"/>
      <c r="CZ768" s="48"/>
      <c r="DA768" s="48"/>
      <c r="DB768" s="48"/>
      <c r="DC768" s="48"/>
      <c r="DD768" s="48"/>
      <c r="DE768" s="48"/>
      <c r="DF768" s="48"/>
      <c r="DG768" s="48"/>
      <c r="DH768" s="48"/>
      <c r="DI768" s="48"/>
      <c r="DJ768" s="48"/>
      <c r="DK768" s="48"/>
      <c r="DL768" s="48"/>
      <c r="DM768" s="48"/>
      <c r="DN768" s="48"/>
      <c r="DO768" s="48"/>
      <c r="DP768" s="48"/>
      <c r="DQ768" s="48"/>
      <c r="DR768" s="48"/>
      <c r="DS768" s="48"/>
      <c r="DT768" s="48"/>
      <c r="DU768" s="48"/>
      <c r="DV768" s="48"/>
      <c r="DW768" s="48"/>
      <c r="DX768" s="48"/>
      <c r="DY768" s="48"/>
      <c r="DZ768" s="48"/>
      <c r="EA768" s="48"/>
      <c r="EB768" s="48"/>
      <c r="EC768" s="48"/>
      <c r="ED768" s="48"/>
      <c r="EE768" s="48"/>
      <c r="EF768" s="48"/>
      <c r="EG768" s="48"/>
      <c r="EH768" s="48"/>
      <c r="EI768" s="48"/>
      <c r="EJ768" s="48"/>
      <c r="EK768" s="48"/>
      <c r="EL768" s="48"/>
      <c r="EM768" s="48"/>
      <c r="EN768" s="48"/>
      <c r="EO768" s="48"/>
      <c r="EP768" s="48"/>
      <c r="EQ768" s="48"/>
      <c r="ER768" s="48"/>
      <c r="ES768" s="48"/>
      <c r="ET768" s="48"/>
      <c r="EU768" s="48"/>
      <c r="EV768" s="48"/>
      <c r="EW768" s="48"/>
      <c r="EX768" s="48"/>
      <c r="EY768" s="48"/>
      <c r="EZ768" s="48"/>
      <c r="FA768" s="48"/>
      <c r="FB768" s="48"/>
      <c r="FC768" s="48"/>
      <c r="FD768" s="48"/>
      <c r="FE768" s="48"/>
      <c r="FF768" s="48"/>
      <c r="FG768" s="48"/>
      <c r="FH768" s="48"/>
      <c r="FI768" s="48"/>
      <c r="FJ768" s="48"/>
      <c r="FK768" s="48"/>
      <c r="FL768" s="48"/>
      <c r="FM768" s="48"/>
      <c r="FN768" s="48"/>
      <c r="FO768" s="48"/>
      <c r="FP768" s="48"/>
      <c r="FQ768" s="48"/>
      <c r="FR768" s="48"/>
      <c r="FS768" s="48"/>
      <c r="FT768" s="48"/>
      <c r="FU768" s="48"/>
      <c r="FV768" s="48"/>
      <c r="FW768" s="48"/>
      <c r="FX768" s="48"/>
      <c r="FY768" s="48"/>
      <c r="FZ768" s="48"/>
      <c r="GA768" s="48"/>
      <c r="GB768" s="48"/>
      <c r="GC768" s="48"/>
      <c r="GD768" s="48"/>
      <c r="GE768" s="48"/>
      <c r="GF768" s="48"/>
      <c r="GG768" s="48"/>
      <c r="GH768" s="48"/>
      <c r="GI768" s="48"/>
      <c r="GJ768" s="48"/>
      <c r="GK768" s="48"/>
      <c r="GL768" s="48"/>
      <c r="GM768" s="48"/>
      <c r="GN768" s="48"/>
      <c r="GO768" s="48"/>
      <c r="GP768" s="48"/>
      <c r="GQ768" s="48"/>
      <c r="GR768" s="48"/>
      <c r="GS768" s="48"/>
      <c r="GT768" s="48"/>
      <c r="GU768" s="48"/>
      <c r="GV768" s="48"/>
      <c r="GW768" s="48"/>
      <c r="GX768" s="48"/>
      <c r="GY768" s="48"/>
      <c r="GZ768" s="48"/>
      <c r="HA768" s="48"/>
      <c r="HB768" s="48"/>
      <c r="HC768" s="48"/>
      <c r="HD768" s="48"/>
      <c r="HE768" s="48"/>
      <c r="HF768" s="48"/>
      <c r="HG768" s="48"/>
      <c r="HH768" s="48"/>
      <c r="HI768" s="48"/>
      <c r="HJ768" s="48"/>
      <c r="HK768" s="48"/>
      <c r="HL768" s="48"/>
      <c r="HM768" s="48"/>
      <c r="HN768" s="48"/>
      <c r="HO768" s="48"/>
      <c r="HP768" s="48"/>
      <c r="HQ768" s="48"/>
      <c r="HR768" s="48"/>
      <c r="HS768" s="48"/>
      <c r="HT768" s="48"/>
      <c r="HU768" s="48"/>
      <c r="HV768" s="48"/>
      <c r="HW768" s="48"/>
      <c r="HX768" s="48"/>
      <c r="HY768" s="48"/>
      <c r="HZ768" s="48"/>
      <c r="IA768" s="48"/>
      <c r="IB768" s="48"/>
      <c r="IC768" s="48"/>
      <c r="ID768" s="48"/>
      <c r="IE768" s="48"/>
      <c r="IF768" s="48"/>
      <c r="IG768" s="48"/>
      <c r="IH768" s="36"/>
      <c r="II768" s="36"/>
      <c r="IJ768" s="36"/>
      <c r="IK768" s="36"/>
      <c r="IL768" s="36"/>
      <c r="IM768" s="36"/>
      <c r="IN768" s="36"/>
      <c r="IO768" s="36"/>
      <c r="IP768" s="36"/>
      <c r="IQ768" s="36"/>
      <c r="IR768" s="36"/>
      <c r="IS768" s="36"/>
      <c r="IT768" s="36"/>
    </row>
    <row r="769" spans="1:254" s="14" customFormat="1" x14ac:dyDescent="0.2">
      <c r="A769" s="48"/>
      <c r="B769" s="48"/>
      <c r="C769" s="98">
        <v>43685</v>
      </c>
      <c r="D769" s="30" t="s">
        <v>1582</v>
      </c>
      <c r="E769" s="102" t="s">
        <v>1563</v>
      </c>
      <c r="F769" s="35" t="s">
        <v>1581</v>
      </c>
      <c r="G769" s="82"/>
      <c r="H769" s="127">
        <v>750000</v>
      </c>
      <c r="I769" s="143">
        <v>8322591</v>
      </c>
      <c r="J769" s="49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  <c r="DC769" s="48"/>
      <c r="DD769" s="48"/>
      <c r="DE769" s="48"/>
      <c r="DF769" s="48"/>
      <c r="DG769" s="48"/>
      <c r="DH769" s="48"/>
      <c r="DI769" s="48"/>
      <c r="DJ769" s="48"/>
      <c r="DK769" s="48"/>
      <c r="DL769" s="48"/>
      <c r="DM769" s="48"/>
      <c r="DN769" s="48"/>
      <c r="DO769" s="48"/>
      <c r="DP769" s="48"/>
      <c r="DQ769" s="48"/>
      <c r="DR769" s="48"/>
      <c r="DS769" s="48"/>
      <c r="DT769" s="48"/>
      <c r="DU769" s="48"/>
      <c r="DV769" s="48"/>
      <c r="DW769" s="48"/>
      <c r="DX769" s="48"/>
      <c r="DY769" s="48"/>
      <c r="DZ769" s="48"/>
      <c r="EA769" s="48"/>
      <c r="EB769" s="48"/>
      <c r="EC769" s="48"/>
      <c r="ED769" s="48"/>
      <c r="EE769" s="48"/>
      <c r="EF769" s="48"/>
      <c r="EG769" s="48"/>
      <c r="EH769" s="48"/>
      <c r="EI769" s="48"/>
      <c r="EJ769" s="48"/>
      <c r="EK769" s="48"/>
      <c r="EL769" s="48"/>
      <c r="EM769" s="48"/>
      <c r="EN769" s="48"/>
      <c r="EO769" s="48"/>
      <c r="EP769" s="48"/>
      <c r="EQ769" s="48"/>
      <c r="ER769" s="48"/>
      <c r="ES769" s="48"/>
      <c r="ET769" s="48"/>
      <c r="EU769" s="48"/>
      <c r="EV769" s="48"/>
      <c r="EW769" s="48"/>
      <c r="EX769" s="48"/>
      <c r="EY769" s="48"/>
      <c r="EZ769" s="48"/>
      <c r="FA769" s="48"/>
      <c r="FB769" s="48"/>
      <c r="FC769" s="48"/>
      <c r="FD769" s="48"/>
      <c r="FE769" s="48"/>
      <c r="FF769" s="48"/>
      <c r="FG769" s="48"/>
      <c r="FH769" s="48"/>
      <c r="FI769" s="48"/>
      <c r="FJ769" s="48"/>
      <c r="FK769" s="48"/>
      <c r="FL769" s="48"/>
      <c r="FM769" s="48"/>
      <c r="FN769" s="48"/>
      <c r="FO769" s="48"/>
      <c r="FP769" s="48"/>
      <c r="FQ769" s="48"/>
      <c r="FR769" s="48"/>
      <c r="FS769" s="48"/>
      <c r="FT769" s="48"/>
      <c r="FU769" s="48"/>
      <c r="FV769" s="48"/>
      <c r="FW769" s="48"/>
      <c r="FX769" s="48"/>
      <c r="FY769" s="48"/>
      <c r="FZ769" s="48"/>
      <c r="GA769" s="48"/>
      <c r="GB769" s="48"/>
      <c r="GC769" s="48"/>
      <c r="GD769" s="48"/>
      <c r="GE769" s="48"/>
      <c r="GF769" s="48"/>
      <c r="GG769" s="48"/>
      <c r="GH769" s="48"/>
      <c r="GI769" s="48"/>
      <c r="GJ769" s="48"/>
      <c r="GK769" s="48"/>
      <c r="GL769" s="48"/>
      <c r="GM769" s="48"/>
      <c r="GN769" s="48"/>
      <c r="GO769" s="48"/>
      <c r="GP769" s="48"/>
      <c r="GQ769" s="48"/>
      <c r="GR769" s="48"/>
      <c r="GS769" s="48"/>
      <c r="GT769" s="48"/>
      <c r="GU769" s="48"/>
      <c r="GV769" s="48"/>
      <c r="GW769" s="48"/>
      <c r="GX769" s="48"/>
      <c r="GY769" s="48"/>
      <c r="GZ769" s="48"/>
      <c r="HA769" s="48"/>
      <c r="HB769" s="48"/>
      <c r="HC769" s="48"/>
      <c r="HD769" s="48"/>
      <c r="HE769" s="48"/>
      <c r="HF769" s="48"/>
      <c r="HG769" s="48"/>
      <c r="HH769" s="48"/>
      <c r="HI769" s="48"/>
      <c r="HJ769" s="48"/>
      <c r="HK769" s="48"/>
      <c r="HL769" s="48"/>
      <c r="HM769" s="48"/>
      <c r="HN769" s="48"/>
      <c r="HO769" s="48"/>
      <c r="HP769" s="48"/>
      <c r="HQ769" s="48"/>
      <c r="HR769" s="48"/>
      <c r="HS769" s="48"/>
      <c r="HT769" s="48"/>
      <c r="HU769" s="48"/>
      <c r="HV769" s="48"/>
      <c r="HW769" s="48"/>
      <c r="HX769" s="48"/>
      <c r="HY769" s="48"/>
      <c r="HZ769" s="48"/>
      <c r="IA769" s="48"/>
      <c r="IB769" s="48"/>
      <c r="IC769" s="48"/>
      <c r="ID769" s="48"/>
      <c r="IE769" s="48"/>
      <c r="IF769" s="48"/>
      <c r="IG769" s="48"/>
      <c r="IH769" s="36"/>
      <c r="II769" s="36"/>
      <c r="IJ769" s="36"/>
      <c r="IK769" s="36"/>
      <c r="IL769" s="36"/>
      <c r="IM769" s="36"/>
      <c r="IN769" s="36"/>
      <c r="IO769" s="36"/>
      <c r="IP769" s="36"/>
      <c r="IQ769" s="36"/>
      <c r="IR769" s="36"/>
      <c r="IS769" s="36"/>
      <c r="IT769" s="36"/>
    </row>
    <row r="770" spans="1:254" s="14" customFormat="1" x14ac:dyDescent="0.2">
      <c r="A770" s="48"/>
      <c r="B770" s="48"/>
      <c r="C770" s="98">
        <v>43685</v>
      </c>
      <c r="D770" s="30" t="s">
        <v>1584</v>
      </c>
      <c r="E770" s="102" t="s">
        <v>1564</v>
      </c>
      <c r="F770" s="35" t="s">
        <v>1583</v>
      </c>
      <c r="G770" s="82"/>
      <c r="H770" s="127">
        <v>30000</v>
      </c>
      <c r="I770" s="143">
        <v>8292591</v>
      </c>
      <c r="J770" s="49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  <c r="CT770" s="48"/>
      <c r="CU770" s="48"/>
      <c r="CV770" s="48"/>
      <c r="CW770" s="48"/>
      <c r="CX770" s="48"/>
      <c r="CY770" s="48"/>
      <c r="CZ770" s="48"/>
      <c r="DA770" s="48"/>
      <c r="DB770" s="48"/>
      <c r="DC770" s="48"/>
      <c r="DD770" s="48"/>
      <c r="DE770" s="48"/>
      <c r="DF770" s="48"/>
      <c r="DG770" s="48"/>
      <c r="DH770" s="48"/>
      <c r="DI770" s="48"/>
      <c r="DJ770" s="48"/>
      <c r="DK770" s="48"/>
      <c r="DL770" s="48"/>
      <c r="DM770" s="48"/>
      <c r="DN770" s="48"/>
      <c r="DO770" s="48"/>
      <c r="DP770" s="48"/>
      <c r="DQ770" s="48"/>
      <c r="DR770" s="48"/>
      <c r="DS770" s="48"/>
      <c r="DT770" s="48"/>
      <c r="DU770" s="48"/>
      <c r="DV770" s="48"/>
      <c r="DW770" s="48"/>
      <c r="DX770" s="48"/>
      <c r="DY770" s="48"/>
      <c r="DZ770" s="48"/>
      <c r="EA770" s="48"/>
      <c r="EB770" s="48"/>
      <c r="EC770" s="48"/>
      <c r="ED770" s="48"/>
      <c r="EE770" s="48"/>
      <c r="EF770" s="48"/>
      <c r="EG770" s="48"/>
      <c r="EH770" s="48"/>
      <c r="EI770" s="48"/>
      <c r="EJ770" s="48"/>
      <c r="EK770" s="48"/>
      <c r="EL770" s="48"/>
      <c r="EM770" s="48"/>
      <c r="EN770" s="48"/>
      <c r="EO770" s="48"/>
      <c r="EP770" s="48"/>
      <c r="EQ770" s="48"/>
      <c r="ER770" s="48"/>
      <c r="ES770" s="48"/>
      <c r="ET770" s="48"/>
      <c r="EU770" s="48"/>
      <c r="EV770" s="48"/>
      <c r="EW770" s="48"/>
      <c r="EX770" s="48"/>
      <c r="EY770" s="48"/>
      <c r="EZ770" s="48"/>
      <c r="FA770" s="48"/>
      <c r="FB770" s="48"/>
      <c r="FC770" s="48"/>
      <c r="FD770" s="48"/>
      <c r="FE770" s="48"/>
      <c r="FF770" s="48"/>
      <c r="FG770" s="48"/>
      <c r="FH770" s="48"/>
      <c r="FI770" s="48"/>
      <c r="FJ770" s="48"/>
      <c r="FK770" s="48"/>
      <c r="FL770" s="48"/>
      <c r="FM770" s="48"/>
      <c r="FN770" s="48"/>
      <c r="FO770" s="48"/>
      <c r="FP770" s="48"/>
      <c r="FQ770" s="48"/>
      <c r="FR770" s="48"/>
      <c r="FS770" s="48"/>
      <c r="FT770" s="48"/>
      <c r="FU770" s="48"/>
      <c r="FV770" s="48"/>
      <c r="FW770" s="48"/>
      <c r="FX770" s="48"/>
      <c r="FY770" s="48"/>
      <c r="FZ770" s="48"/>
      <c r="GA770" s="48"/>
      <c r="GB770" s="48"/>
      <c r="GC770" s="48"/>
      <c r="GD770" s="48"/>
      <c r="GE770" s="48"/>
      <c r="GF770" s="48"/>
      <c r="GG770" s="48"/>
      <c r="GH770" s="48"/>
      <c r="GI770" s="48"/>
      <c r="GJ770" s="48"/>
      <c r="GK770" s="48"/>
      <c r="GL770" s="48"/>
      <c r="GM770" s="48"/>
      <c r="GN770" s="48"/>
      <c r="GO770" s="48"/>
      <c r="GP770" s="48"/>
      <c r="GQ770" s="48"/>
      <c r="GR770" s="48"/>
      <c r="GS770" s="48"/>
      <c r="GT770" s="48"/>
      <c r="GU770" s="48"/>
      <c r="GV770" s="48"/>
      <c r="GW770" s="48"/>
      <c r="GX770" s="48"/>
      <c r="GY770" s="48"/>
      <c r="GZ770" s="48"/>
      <c r="HA770" s="48"/>
      <c r="HB770" s="48"/>
      <c r="HC770" s="48"/>
      <c r="HD770" s="48"/>
      <c r="HE770" s="48"/>
      <c r="HF770" s="48"/>
      <c r="HG770" s="48"/>
      <c r="HH770" s="48"/>
      <c r="HI770" s="48"/>
      <c r="HJ770" s="48"/>
      <c r="HK770" s="48"/>
      <c r="HL770" s="48"/>
      <c r="HM770" s="48"/>
      <c r="HN770" s="48"/>
      <c r="HO770" s="48"/>
      <c r="HP770" s="48"/>
      <c r="HQ770" s="48"/>
      <c r="HR770" s="48"/>
      <c r="HS770" s="48"/>
      <c r="HT770" s="48"/>
      <c r="HU770" s="48"/>
      <c r="HV770" s="48"/>
      <c r="HW770" s="48"/>
      <c r="HX770" s="48"/>
      <c r="HY770" s="48"/>
      <c r="HZ770" s="48"/>
      <c r="IA770" s="48"/>
      <c r="IB770" s="48"/>
      <c r="IC770" s="48"/>
      <c r="ID770" s="48"/>
      <c r="IE770" s="48"/>
      <c r="IF770" s="48"/>
      <c r="IG770" s="48"/>
      <c r="IH770" s="36"/>
      <c r="II770" s="36"/>
      <c r="IJ770" s="36"/>
      <c r="IK770" s="36"/>
      <c r="IL770" s="36"/>
      <c r="IM770" s="36"/>
      <c r="IN770" s="36"/>
      <c r="IO770" s="36"/>
      <c r="IP770" s="36"/>
      <c r="IQ770" s="36"/>
      <c r="IR770" s="36"/>
      <c r="IS770" s="36"/>
      <c r="IT770" s="36"/>
    </row>
    <row r="771" spans="1:254" s="14" customFormat="1" x14ac:dyDescent="0.2">
      <c r="A771" s="48"/>
      <c r="B771" s="48"/>
      <c r="C771" s="98">
        <v>43686</v>
      </c>
      <c r="D771" s="30" t="s">
        <v>1585</v>
      </c>
      <c r="E771" s="102" t="s">
        <v>1565</v>
      </c>
      <c r="F771" s="35" t="s">
        <v>1182</v>
      </c>
      <c r="G771" s="82"/>
      <c r="H771" s="127">
        <v>270000</v>
      </c>
      <c r="I771" s="143">
        <v>8022591</v>
      </c>
      <c r="J771" s="49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  <c r="DC771" s="48"/>
      <c r="DD771" s="48"/>
      <c r="DE771" s="48"/>
      <c r="DF771" s="48"/>
      <c r="DG771" s="48"/>
      <c r="DH771" s="48"/>
      <c r="DI771" s="48"/>
      <c r="DJ771" s="48"/>
      <c r="DK771" s="48"/>
      <c r="DL771" s="48"/>
      <c r="DM771" s="48"/>
      <c r="DN771" s="48"/>
      <c r="DO771" s="48"/>
      <c r="DP771" s="48"/>
      <c r="DQ771" s="48"/>
      <c r="DR771" s="48"/>
      <c r="DS771" s="48"/>
      <c r="DT771" s="48"/>
      <c r="DU771" s="48"/>
      <c r="DV771" s="48"/>
      <c r="DW771" s="48"/>
      <c r="DX771" s="48"/>
      <c r="DY771" s="48"/>
      <c r="DZ771" s="48"/>
      <c r="EA771" s="48"/>
      <c r="EB771" s="48"/>
      <c r="EC771" s="48"/>
      <c r="ED771" s="48"/>
      <c r="EE771" s="48"/>
      <c r="EF771" s="48"/>
      <c r="EG771" s="48"/>
      <c r="EH771" s="48"/>
      <c r="EI771" s="48"/>
      <c r="EJ771" s="48"/>
      <c r="EK771" s="48"/>
      <c r="EL771" s="48"/>
      <c r="EM771" s="48"/>
      <c r="EN771" s="48"/>
      <c r="EO771" s="48"/>
      <c r="EP771" s="48"/>
      <c r="EQ771" s="48"/>
      <c r="ER771" s="48"/>
      <c r="ES771" s="48"/>
      <c r="ET771" s="48"/>
      <c r="EU771" s="48"/>
      <c r="EV771" s="48"/>
      <c r="EW771" s="48"/>
      <c r="EX771" s="48"/>
      <c r="EY771" s="48"/>
      <c r="EZ771" s="48"/>
      <c r="FA771" s="48"/>
      <c r="FB771" s="48"/>
      <c r="FC771" s="48"/>
      <c r="FD771" s="48"/>
      <c r="FE771" s="48"/>
      <c r="FF771" s="48"/>
      <c r="FG771" s="48"/>
      <c r="FH771" s="48"/>
      <c r="FI771" s="48"/>
      <c r="FJ771" s="48"/>
      <c r="FK771" s="48"/>
      <c r="FL771" s="48"/>
      <c r="FM771" s="48"/>
      <c r="FN771" s="48"/>
      <c r="FO771" s="48"/>
      <c r="FP771" s="48"/>
      <c r="FQ771" s="48"/>
      <c r="FR771" s="48"/>
      <c r="FS771" s="48"/>
      <c r="FT771" s="48"/>
      <c r="FU771" s="48"/>
      <c r="FV771" s="48"/>
      <c r="FW771" s="48"/>
      <c r="FX771" s="48"/>
      <c r="FY771" s="48"/>
      <c r="FZ771" s="48"/>
      <c r="GA771" s="48"/>
      <c r="GB771" s="48"/>
      <c r="GC771" s="48"/>
      <c r="GD771" s="48"/>
      <c r="GE771" s="48"/>
      <c r="GF771" s="48"/>
      <c r="GG771" s="48"/>
      <c r="GH771" s="48"/>
      <c r="GI771" s="48"/>
      <c r="GJ771" s="48"/>
      <c r="GK771" s="48"/>
      <c r="GL771" s="48"/>
      <c r="GM771" s="48"/>
      <c r="GN771" s="48"/>
      <c r="GO771" s="48"/>
      <c r="GP771" s="48"/>
      <c r="GQ771" s="48"/>
      <c r="GR771" s="48"/>
      <c r="GS771" s="48"/>
      <c r="GT771" s="48"/>
      <c r="GU771" s="48"/>
      <c r="GV771" s="48"/>
      <c r="GW771" s="48"/>
      <c r="GX771" s="48"/>
      <c r="GY771" s="48"/>
      <c r="GZ771" s="48"/>
      <c r="HA771" s="48"/>
      <c r="HB771" s="48"/>
      <c r="HC771" s="48"/>
      <c r="HD771" s="48"/>
      <c r="HE771" s="48"/>
      <c r="HF771" s="48"/>
      <c r="HG771" s="48"/>
      <c r="HH771" s="48"/>
      <c r="HI771" s="48"/>
      <c r="HJ771" s="48"/>
      <c r="HK771" s="48"/>
      <c r="HL771" s="48"/>
      <c r="HM771" s="48"/>
      <c r="HN771" s="48"/>
      <c r="HO771" s="48"/>
      <c r="HP771" s="48"/>
      <c r="HQ771" s="48"/>
      <c r="HR771" s="48"/>
      <c r="HS771" s="48"/>
      <c r="HT771" s="48"/>
      <c r="HU771" s="48"/>
      <c r="HV771" s="48"/>
      <c r="HW771" s="48"/>
      <c r="HX771" s="48"/>
      <c r="HY771" s="48"/>
      <c r="HZ771" s="48"/>
      <c r="IA771" s="48"/>
      <c r="IB771" s="48"/>
      <c r="IC771" s="48"/>
      <c r="ID771" s="48"/>
      <c r="IE771" s="48"/>
      <c r="IF771" s="48"/>
      <c r="IG771" s="48"/>
      <c r="IH771" s="36"/>
      <c r="II771" s="36"/>
      <c r="IJ771" s="36"/>
      <c r="IK771" s="36"/>
      <c r="IL771" s="36"/>
      <c r="IM771" s="36"/>
      <c r="IN771" s="36"/>
      <c r="IO771" s="36"/>
      <c r="IP771" s="36"/>
      <c r="IQ771" s="36"/>
      <c r="IR771" s="36"/>
      <c r="IS771" s="36"/>
      <c r="IT771" s="36"/>
    </row>
    <row r="772" spans="1:254" s="14" customFormat="1" x14ac:dyDescent="0.2">
      <c r="A772" s="48"/>
      <c r="B772" s="48"/>
      <c r="C772" s="98">
        <v>43686</v>
      </c>
      <c r="D772" s="30" t="s">
        <v>1587</v>
      </c>
      <c r="E772" s="102" t="s">
        <v>1566</v>
      </c>
      <c r="F772" s="35" t="s">
        <v>1586</v>
      </c>
      <c r="G772" s="82"/>
      <c r="H772" s="127">
        <v>794500</v>
      </c>
      <c r="I772" s="143">
        <v>7228091</v>
      </c>
      <c r="J772" s="49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  <c r="CT772" s="48"/>
      <c r="CU772" s="48"/>
      <c r="CV772" s="48"/>
      <c r="CW772" s="48"/>
      <c r="CX772" s="48"/>
      <c r="CY772" s="48"/>
      <c r="CZ772" s="48"/>
      <c r="DA772" s="48"/>
      <c r="DB772" s="48"/>
      <c r="DC772" s="48"/>
      <c r="DD772" s="48"/>
      <c r="DE772" s="48"/>
      <c r="DF772" s="48"/>
      <c r="DG772" s="48"/>
      <c r="DH772" s="48"/>
      <c r="DI772" s="48"/>
      <c r="DJ772" s="48"/>
      <c r="DK772" s="48"/>
      <c r="DL772" s="48"/>
      <c r="DM772" s="48"/>
      <c r="DN772" s="48"/>
      <c r="DO772" s="48"/>
      <c r="DP772" s="48"/>
      <c r="DQ772" s="48"/>
      <c r="DR772" s="48"/>
      <c r="DS772" s="48"/>
      <c r="DT772" s="48"/>
      <c r="DU772" s="48"/>
      <c r="DV772" s="48"/>
      <c r="DW772" s="48"/>
      <c r="DX772" s="48"/>
      <c r="DY772" s="48"/>
      <c r="DZ772" s="48"/>
      <c r="EA772" s="48"/>
      <c r="EB772" s="48"/>
      <c r="EC772" s="48"/>
      <c r="ED772" s="48"/>
      <c r="EE772" s="48"/>
      <c r="EF772" s="48"/>
      <c r="EG772" s="48"/>
      <c r="EH772" s="48"/>
      <c r="EI772" s="48"/>
      <c r="EJ772" s="48"/>
      <c r="EK772" s="48"/>
      <c r="EL772" s="48"/>
      <c r="EM772" s="48"/>
      <c r="EN772" s="48"/>
      <c r="EO772" s="48"/>
      <c r="EP772" s="48"/>
      <c r="EQ772" s="48"/>
      <c r="ER772" s="48"/>
      <c r="ES772" s="48"/>
      <c r="ET772" s="48"/>
      <c r="EU772" s="48"/>
      <c r="EV772" s="48"/>
      <c r="EW772" s="48"/>
      <c r="EX772" s="48"/>
      <c r="EY772" s="48"/>
      <c r="EZ772" s="48"/>
      <c r="FA772" s="48"/>
      <c r="FB772" s="48"/>
      <c r="FC772" s="48"/>
      <c r="FD772" s="48"/>
      <c r="FE772" s="48"/>
      <c r="FF772" s="48"/>
      <c r="FG772" s="48"/>
      <c r="FH772" s="48"/>
      <c r="FI772" s="48"/>
      <c r="FJ772" s="48"/>
      <c r="FK772" s="48"/>
      <c r="FL772" s="48"/>
      <c r="FM772" s="48"/>
      <c r="FN772" s="48"/>
      <c r="FO772" s="48"/>
      <c r="FP772" s="48"/>
      <c r="FQ772" s="48"/>
      <c r="FR772" s="48"/>
      <c r="FS772" s="48"/>
      <c r="FT772" s="48"/>
      <c r="FU772" s="48"/>
      <c r="FV772" s="48"/>
      <c r="FW772" s="48"/>
      <c r="FX772" s="48"/>
      <c r="FY772" s="48"/>
      <c r="FZ772" s="48"/>
      <c r="GA772" s="48"/>
      <c r="GB772" s="48"/>
      <c r="GC772" s="48"/>
      <c r="GD772" s="48"/>
      <c r="GE772" s="48"/>
      <c r="GF772" s="48"/>
      <c r="GG772" s="48"/>
      <c r="GH772" s="48"/>
      <c r="GI772" s="48"/>
      <c r="GJ772" s="48"/>
      <c r="GK772" s="48"/>
      <c r="GL772" s="48"/>
      <c r="GM772" s="48"/>
      <c r="GN772" s="48"/>
      <c r="GO772" s="48"/>
      <c r="GP772" s="48"/>
      <c r="GQ772" s="48"/>
      <c r="GR772" s="48"/>
      <c r="GS772" s="48"/>
      <c r="GT772" s="48"/>
      <c r="GU772" s="48"/>
      <c r="GV772" s="48"/>
      <c r="GW772" s="48"/>
      <c r="GX772" s="48"/>
      <c r="GY772" s="48"/>
      <c r="GZ772" s="48"/>
      <c r="HA772" s="48"/>
      <c r="HB772" s="48"/>
      <c r="HC772" s="48"/>
      <c r="HD772" s="48"/>
      <c r="HE772" s="48"/>
      <c r="HF772" s="48"/>
      <c r="HG772" s="48"/>
      <c r="HH772" s="48"/>
      <c r="HI772" s="48"/>
      <c r="HJ772" s="48"/>
      <c r="HK772" s="48"/>
      <c r="HL772" s="48"/>
      <c r="HM772" s="48"/>
      <c r="HN772" s="48"/>
      <c r="HO772" s="48"/>
      <c r="HP772" s="48"/>
      <c r="HQ772" s="48"/>
      <c r="HR772" s="48"/>
      <c r="HS772" s="48"/>
      <c r="HT772" s="48"/>
      <c r="HU772" s="48"/>
      <c r="HV772" s="48"/>
      <c r="HW772" s="48"/>
      <c r="HX772" s="48"/>
      <c r="HY772" s="48"/>
      <c r="HZ772" s="48"/>
      <c r="IA772" s="48"/>
      <c r="IB772" s="48"/>
      <c r="IC772" s="48"/>
      <c r="ID772" s="48"/>
      <c r="IE772" s="48"/>
      <c r="IF772" s="48"/>
      <c r="IG772" s="48"/>
      <c r="IH772" s="36"/>
      <c r="II772" s="36"/>
      <c r="IJ772" s="36"/>
      <c r="IK772" s="36"/>
      <c r="IL772" s="36"/>
      <c r="IM772" s="36"/>
      <c r="IN772" s="36"/>
      <c r="IO772" s="36"/>
      <c r="IP772" s="36"/>
      <c r="IQ772" s="36"/>
      <c r="IR772" s="36"/>
      <c r="IS772" s="36"/>
      <c r="IT772" s="36"/>
    </row>
    <row r="773" spans="1:254" s="14" customFormat="1" x14ac:dyDescent="0.2">
      <c r="A773" s="48"/>
      <c r="B773" s="48"/>
      <c r="C773" s="98">
        <v>43686</v>
      </c>
      <c r="D773" s="30" t="s">
        <v>1589</v>
      </c>
      <c r="E773" s="102" t="s">
        <v>1567</v>
      </c>
      <c r="F773" s="35" t="s">
        <v>1588</v>
      </c>
      <c r="G773" s="82"/>
      <c r="H773" s="127">
        <v>350000</v>
      </c>
      <c r="I773" s="143">
        <v>6878091</v>
      </c>
      <c r="J773" s="49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  <c r="CT773" s="48"/>
      <c r="CU773" s="48"/>
      <c r="CV773" s="48"/>
      <c r="CW773" s="48"/>
      <c r="CX773" s="48"/>
      <c r="CY773" s="48"/>
      <c r="CZ773" s="48"/>
      <c r="DA773" s="48"/>
      <c r="DB773" s="48"/>
      <c r="DC773" s="48"/>
      <c r="DD773" s="48"/>
      <c r="DE773" s="48"/>
      <c r="DF773" s="48"/>
      <c r="DG773" s="48"/>
      <c r="DH773" s="48"/>
      <c r="DI773" s="48"/>
      <c r="DJ773" s="48"/>
      <c r="DK773" s="48"/>
      <c r="DL773" s="48"/>
      <c r="DM773" s="48"/>
      <c r="DN773" s="48"/>
      <c r="DO773" s="48"/>
      <c r="DP773" s="48"/>
      <c r="DQ773" s="48"/>
      <c r="DR773" s="48"/>
      <c r="DS773" s="48"/>
      <c r="DT773" s="48"/>
      <c r="DU773" s="48"/>
      <c r="DV773" s="48"/>
      <c r="DW773" s="48"/>
      <c r="DX773" s="48"/>
      <c r="DY773" s="48"/>
      <c r="DZ773" s="48"/>
      <c r="EA773" s="48"/>
      <c r="EB773" s="48"/>
      <c r="EC773" s="48"/>
      <c r="ED773" s="48"/>
      <c r="EE773" s="48"/>
      <c r="EF773" s="48"/>
      <c r="EG773" s="48"/>
      <c r="EH773" s="48"/>
      <c r="EI773" s="48"/>
      <c r="EJ773" s="48"/>
      <c r="EK773" s="48"/>
      <c r="EL773" s="48"/>
      <c r="EM773" s="48"/>
      <c r="EN773" s="48"/>
      <c r="EO773" s="48"/>
      <c r="EP773" s="48"/>
      <c r="EQ773" s="48"/>
      <c r="ER773" s="48"/>
      <c r="ES773" s="48"/>
      <c r="ET773" s="48"/>
      <c r="EU773" s="48"/>
      <c r="EV773" s="48"/>
      <c r="EW773" s="48"/>
      <c r="EX773" s="48"/>
      <c r="EY773" s="48"/>
      <c r="EZ773" s="48"/>
      <c r="FA773" s="48"/>
      <c r="FB773" s="48"/>
      <c r="FC773" s="48"/>
      <c r="FD773" s="48"/>
      <c r="FE773" s="48"/>
      <c r="FF773" s="48"/>
      <c r="FG773" s="48"/>
      <c r="FH773" s="48"/>
      <c r="FI773" s="48"/>
      <c r="FJ773" s="48"/>
      <c r="FK773" s="48"/>
      <c r="FL773" s="48"/>
      <c r="FM773" s="48"/>
      <c r="FN773" s="48"/>
      <c r="FO773" s="48"/>
      <c r="FP773" s="48"/>
      <c r="FQ773" s="48"/>
      <c r="FR773" s="48"/>
      <c r="FS773" s="48"/>
      <c r="FT773" s="48"/>
      <c r="FU773" s="48"/>
      <c r="FV773" s="48"/>
      <c r="FW773" s="48"/>
      <c r="FX773" s="48"/>
      <c r="FY773" s="48"/>
      <c r="FZ773" s="48"/>
      <c r="GA773" s="48"/>
      <c r="GB773" s="48"/>
      <c r="GC773" s="48"/>
      <c r="GD773" s="48"/>
      <c r="GE773" s="48"/>
      <c r="GF773" s="48"/>
      <c r="GG773" s="48"/>
      <c r="GH773" s="48"/>
      <c r="GI773" s="48"/>
      <c r="GJ773" s="48"/>
      <c r="GK773" s="48"/>
      <c r="GL773" s="48"/>
      <c r="GM773" s="48"/>
      <c r="GN773" s="48"/>
      <c r="GO773" s="48"/>
      <c r="GP773" s="48"/>
      <c r="GQ773" s="48"/>
      <c r="GR773" s="48"/>
      <c r="GS773" s="48"/>
      <c r="GT773" s="48"/>
      <c r="GU773" s="48"/>
      <c r="GV773" s="48"/>
      <c r="GW773" s="48"/>
      <c r="GX773" s="48"/>
      <c r="GY773" s="48"/>
      <c r="GZ773" s="48"/>
      <c r="HA773" s="48"/>
      <c r="HB773" s="48"/>
      <c r="HC773" s="48"/>
      <c r="HD773" s="48"/>
      <c r="HE773" s="48"/>
      <c r="HF773" s="48"/>
      <c r="HG773" s="48"/>
      <c r="HH773" s="48"/>
      <c r="HI773" s="48"/>
      <c r="HJ773" s="48"/>
      <c r="HK773" s="48"/>
      <c r="HL773" s="48"/>
      <c r="HM773" s="48"/>
      <c r="HN773" s="48"/>
      <c r="HO773" s="48"/>
      <c r="HP773" s="48"/>
      <c r="HQ773" s="48"/>
      <c r="HR773" s="48"/>
      <c r="HS773" s="48"/>
      <c r="HT773" s="48"/>
      <c r="HU773" s="48"/>
      <c r="HV773" s="48"/>
      <c r="HW773" s="48"/>
      <c r="HX773" s="48"/>
      <c r="HY773" s="48"/>
      <c r="HZ773" s="48"/>
      <c r="IA773" s="48"/>
      <c r="IB773" s="48"/>
      <c r="IC773" s="48"/>
      <c r="ID773" s="48"/>
      <c r="IE773" s="48"/>
      <c r="IF773" s="48"/>
      <c r="IG773" s="48"/>
      <c r="IH773" s="36"/>
      <c r="II773" s="36"/>
      <c r="IJ773" s="36"/>
      <c r="IK773" s="36"/>
      <c r="IL773" s="36"/>
      <c r="IM773" s="36"/>
      <c r="IN773" s="36"/>
      <c r="IO773" s="36"/>
      <c r="IP773" s="36"/>
      <c r="IQ773" s="36"/>
      <c r="IR773" s="36"/>
      <c r="IS773" s="36"/>
      <c r="IT773" s="36"/>
    </row>
    <row r="774" spans="1:254" s="14" customFormat="1" x14ac:dyDescent="0.2">
      <c r="A774" s="48"/>
      <c r="B774" s="48"/>
      <c r="C774" s="98">
        <v>43686</v>
      </c>
      <c r="D774" s="30" t="s">
        <v>1193</v>
      </c>
      <c r="E774" s="102" t="s">
        <v>1568</v>
      </c>
      <c r="F774" s="35" t="s">
        <v>1345</v>
      </c>
      <c r="G774" s="82"/>
      <c r="H774" s="29">
        <v>64000</v>
      </c>
      <c r="I774" s="143">
        <v>6814091</v>
      </c>
      <c r="J774" s="49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  <c r="CT774" s="48"/>
      <c r="CU774" s="48"/>
      <c r="CV774" s="48"/>
      <c r="CW774" s="48"/>
      <c r="CX774" s="48"/>
      <c r="CY774" s="48"/>
      <c r="CZ774" s="48"/>
      <c r="DA774" s="48"/>
      <c r="DB774" s="48"/>
      <c r="DC774" s="48"/>
      <c r="DD774" s="48"/>
      <c r="DE774" s="48"/>
      <c r="DF774" s="48"/>
      <c r="DG774" s="48"/>
      <c r="DH774" s="48"/>
      <c r="DI774" s="48"/>
      <c r="DJ774" s="48"/>
      <c r="DK774" s="48"/>
      <c r="DL774" s="48"/>
      <c r="DM774" s="48"/>
      <c r="DN774" s="48"/>
      <c r="DO774" s="48"/>
      <c r="DP774" s="48"/>
      <c r="DQ774" s="48"/>
      <c r="DR774" s="48"/>
      <c r="DS774" s="48"/>
      <c r="DT774" s="48"/>
      <c r="DU774" s="48"/>
      <c r="DV774" s="48"/>
      <c r="DW774" s="48"/>
      <c r="DX774" s="48"/>
      <c r="DY774" s="48"/>
      <c r="DZ774" s="48"/>
      <c r="EA774" s="48"/>
      <c r="EB774" s="48"/>
      <c r="EC774" s="48"/>
      <c r="ED774" s="48"/>
      <c r="EE774" s="48"/>
      <c r="EF774" s="48"/>
      <c r="EG774" s="48"/>
      <c r="EH774" s="48"/>
      <c r="EI774" s="48"/>
      <c r="EJ774" s="48"/>
      <c r="EK774" s="48"/>
      <c r="EL774" s="48"/>
      <c r="EM774" s="48"/>
      <c r="EN774" s="48"/>
      <c r="EO774" s="48"/>
      <c r="EP774" s="48"/>
      <c r="EQ774" s="48"/>
      <c r="ER774" s="48"/>
      <c r="ES774" s="48"/>
      <c r="ET774" s="48"/>
      <c r="EU774" s="48"/>
      <c r="EV774" s="48"/>
      <c r="EW774" s="48"/>
      <c r="EX774" s="48"/>
      <c r="EY774" s="48"/>
      <c r="EZ774" s="48"/>
      <c r="FA774" s="48"/>
      <c r="FB774" s="48"/>
      <c r="FC774" s="48"/>
      <c r="FD774" s="48"/>
      <c r="FE774" s="48"/>
      <c r="FF774" s="48"/>
      <c r="FG774" s="48"/>
      <c r="FH774" s="48"/>
      <c r="FI774" s="48"/>
      <c r="FJ774" s="48"/>
      <c r="FK774" s="48"/>
      <c r="FL774" s="48"/>
      <c r="FM774" s="48"/>
      <c r="FN774" s="48"/>
      <c r="FO774" s="48"/>
      <c r="FP774" s="48"/>
      <c r="FQ774" s="48"/>
      <c r="FR774" s="48"/>
      <c r="FS774" s="48"/>
      <c r="FT774" s="48"/>
      <c r="FU774" s="48"/>
      <c r="FV774" s="48"/>
      <c r="FW774" s="48"/>
      <c r="FX774" s="48"/>
      <c r="FY774" s="48"/>
      <c r="FZ774" s="48"/>
      <c r="GA774" s="48"/>
      <c r="GB774" s="48"/>
      <c r="GC774" s="48"/>
      <c r="GD774" s="48"/>
      <c r="GE774" s="48"/>
      <c r="GF774" s="48"/>
      <c r="GG774" s="48"/>
      <c r="GH774" s="48"/>
      <c r="GI774" s="48"/>
      <c r="GJ774" s="48"/>
      <c r="GK774" s="48"/>
      <c r="GL774" s="48"/>
      <c r="GM774" s="48"/>
      <c r="GN774" s="48"/>
      <c r="GO774" s="48"/>
      <c r="GP774" s="48"/>
      <c r="GQ774" s="48"/>
      <c r="GR774" s="48"/>
      <c r="GS774" s="48"/>
      <c r="GT774" s="48"/>
      <c r="GU774" s="48"/>
      <c r="GV774" s="48"/>
      <c r="GW774" s="48"/>
      <c r="GX774" s="48"/>
      <c r="GY774" s="48"/>
      <c r="GZ774" s="48"/>
      <c r="HA774" s="48"/>
      <c r="HB774" s="48"/>
      <c r="HC774" s="48"/>
      <c r="HD774" s="48"/>
      <c r="HE774" s="48"/>
      <c r="HF774" s="48"/>
      <c r="HG774" s="48"/>
      <c r="HH774" s="48"/>
      <c r="HI774" s="48"/>
      <c r="HJ774" s="48"/>
      <c r="HK774" s="48"/>
      <c r="HL774" s="48"/>
      <c r="HM774" s="48"/>
      <c r="HN774" s="48"/>
      <c r="HO774" s="48"/>
      <c r="HP774" s="48"/>
      <c r="HQ774" s="48"/>
      <c r="HR774" s="48"/>
      <c r="HS774" s="48"/>
      <c r="HT774" s="48"/>
      <c r="HU774" s="48"/>
      <c r="HV774" s="48"/>
      <c r="HW774" s="48"/>
      <c r="HX774" s="48"/>
      <c r="HY774" s="48"/>
      <c r="HZ774" s="48"/>
      <c r="IA774" s="48"/>
      <c r="IB774" s="48"/>
      <c r="IC774" s="48"/>
      <c r="ID774" s="48"/>
      <c r="IE774" s="48"/>
      <c r="IF774" s="48"/>
      <c r="IG774" s="48"/>
      <c r="IH774" s="36"/>
      <c r="II774" s="36"/>
      <c r="IJ774" s="36"/>
      <c r="IK774" s="36"/>
      <c r="IL774" s="36"/>
      <c r="IM774" s="36"/>
      <c r="IN774" s="36"/>
      <c r="IO774" s="36"/>
      <c r="IP774" s="36"/>
      <c r="IQ774" s="36"/>
      <c r="IR774" s="36"/>
      <c r="IS774" s="36"/>
      <c r="IT774" s="36"/>
    </row>
    <row r="775" spans="1:254" s="14" customFormat="1" x14ac:dyDescent="0.2">
      <c r="A775" s="48"/>
      <c r="B775" s="48"/>
      <c r="C775" s="19">
        <v>43686</v>
      </c>
      <c r="D775" s="14" t="s">
        <v>1552</v>
      </c>
      <c r="E775" s="48" t="s">
        <v>1591</v>
      </c>
      <c r="F775" s="21" t="s">
        <v>291</v>
      </c>
      <c r="G775" s="82"/>
      <c r="H775" s="21">
        <v>220000</v>
      </c>
      <c r="I775" s="143">
        <v>6594091</v>
      </c>
      <c r="J775" s="49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BX775" s="48"/>
      <c r="BY775" s="48"/>
      <c r="BZ775" s="48"/>
      <c r="CA775" s="48"/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  <c r="CT775" s="48"/>
      <c r="CU775" s="48"/>
      <c r="CV775" s="48"/>
      <c r="CW775" s="48"/>
      <c r="CX775" s="48"/>
      <c r="CY775" s="48"/>
      <c r="CZ775" s="48"/>
      <c r="DA775" s="48"/>
      <c r="DB775" s="48"/>
      <c r="DC775" s="48"/>
      <c r="DD775" s="48"/>
      <c r="DE775" s="48"/>
      <c r="DF775" s="48"/>
      <c r="DG775" s="48"/>
      <c r="DH775" s="48"/>
      <c r="DI775" s="48"/>
      <c r="DJ775" s="48"/>
      <c r="DK775" s="48"/>
      <c r="DL775" s="48"/>
      <c r="DM775" s="48"/>
      <c r="DN775" s="48"/>
      <c r="DO775" s="48"/>
      <c r="DP775" s="48"/>
      <c r="DQ775" s="48"/>
      <c r="DR775" s="48"/>
      <c r="DS775" s="48"/>
      <c r="DT775" s="48"/>
      <c r="DU775" s="48"/>
      <c r="DV775" s="48"/>
      <c r="DW775" s="48"/>
      <c r="DX775" s="48"/>
      <c r="DY775" s="48"/>
      <c r="DZ775" s="48"/>
      <c r="EA775" s="48"/>
      <c r="EB775" s="48"/>
      <c r="EC775" s="48"/>
      <c r="ED775" s="48"/>
      <c r="EE775" s="48"/>
      <c r="EF775" s="48"/>
      <c r="EG775" s="48"/>
      <c r="EH775" s="48"/>
      <c r="EI775" s="48"/>
      <c r="EJ775" s="48"/>
      <c r="EK775" s="48"/>
      <c r="EL775" s="48"/>
      <c r="EM775" s="48"/>
      <c r="EN775" s="48"/>
      <c r="EO775" s="48"/>
      <c r="EP775" s="48"/>
      <c r="EQ775" s="48"/>
      <c r="ER775" s="48"/>
      <c r="ES775" s="48"/>
      <c r="ET775" s="48"/>
      <c r="EU775" s="48"/>
      <c r="EV775" s="48"/>
      <c r="EW775" s="48"/>
      <c r="EX775" s="48"/>
      <c r="EY775" s="48"/>
      <c r="EZ775" s="48"/>
      <c r="FA775" s="48"/>
      <c r="FB775" s="48"/>
      <c r="FC775" s="48"/>
      <c r="FD775" s="48"/>
      <c r="FE775" s="48"/>
      <c r="FF775" s="48"/>
      <c r="FG775" s="48"/>
      <c r="FH775" s="48"/>
      <c r="FI775" s="48"/>
      <c r="FJ775" s="48"/>
      <c r="FK775" s="48"/>
      <c r="FL775" s="48"/>
      <c r="FM775" s="48"/>
      <c r="FN775" s="48"/>
      <c r="FO775" s="48"/>
      <c r="FP775" s="48"/>
      <c r="FQ775" s="48"/>
      <c r="FR775" s="48"/>
      <c r="FS775" s="48"/>
      <c r="FT775" s="48"/>
      <c r="FU775" s="48"/>
      <c r="FV775" s="48"/>
      <c r="FW775" s="48"/>
      <c r="FX775" s="48"/>
      <c r="FY775" s="48"/>
      <c r="FZ775" s="48"/>
      <c r="GA775" s="48"/>
      <c r="GB775" s="48"/>
      <c r="GC775" s="48"/>
      <c r="GD775" s="48"/>
      <c r="GE775" s="48"/>
      <c r="GF775" s="48"/>
      <c r="GG775" s="48"/>
      <c r="GH775" s="48"/>
      <c r="GI775" s="48"/>
      <c r="GJ775" s="48"/>
      <c r="GK775" s="48"/>
      <c r="GL775" s="48"/>
      <c r="GM775" s="48"/>
      <c r="GN775" s="48"/>
      <c r="GO775" s="48"/>
      <c r="GP775" s="48"/>
      <c r="GQ775" s="48"/>
      <c r="GR775" s="48"/>
      <c r="GS775" s="48"/>
      <c r="GT775" s="48"/>
      <c r="GU775" s="48"/>
      <c r="GV775" s="48"/>
      <c r="GW775" s="48"/>
      <c r="GX775" s="48"/>
      <c r="GY775" s="48"/>
      <c r="GZ775" s="48"/>
      <c r="HA775" s="48"/>
      <c r="HB775" s="48"/>
      <c r="HC775" s="48"/>
      <c r="HD775" s="48"/>
      <c r="HE775" s="48"/>
      <c r="HF775" s="48"/>
      <c r="HG775" s="48"/>
      <c r="HH775" s="48"/>
      <c r="HI775" s="48"/>
      <c r="HJ775" s="48"/>
      <c r="HK775" s="48"/>
      <c r="HL775" s="48"/>
      <c r="HM775" s="48"/>
      <c r="HN775" s="48"/>
      <c r="HO775" s="48"/>
      <c r="HP775" s="48"/>
      <c r="HQ775" s="48"/>
      <c r="HR775" s="48"/>
      <c r="HS775" s="48"/>
      <c r="HT775" s="48"/>
      <c r="HU775" s="48"/>
      <c r="HV775" s="48"/>
      <c r="HW775" s="48"/>
      <c r="HX775" s="48"/>
      <c r="HY775" s="48"/>
      <c r="HZ775" s="48"/>
      <c r="IA775" s="48"/>
      <c r="IB775" s="48"/>
      <c r="IC775" s="48"/>
      <c r="ID775" s="48"/>
      <c r="IE775" s="48"/>
      <c r="IF775" s="48"/>
      <c r="IG775" s="48"/>
      <c r="IH775" s="36"/>
      <c r="II775" s="36"/>
      <c r="IJ775" s="36"/>
      <c r="IK775" s="36"/>
      <c r="IL775" s="36"/>
      <c r="IM775" s="36"/>
      <c r="IN775" s="36"/>
      <c r="IO775" s="36"/>
      <c r="IP775" s="36"/>
      <c r="IQ775" s="36"/>
      <c r="IR775" s="36"/>
      <c r="IS775" s="36"/>
      <c r="IT775" s="36"/>
    </row>
    <row r="776" spans="1:254" s="14" customFormat="1" x14ac:dyDescent="0.2">
      <c r="A776" s="48"/>
      <c r="B776" s="48"/>
      <c r="C776" s="48"/>
      <c r="D776" s="157" t="s">
        <v>1624</v>
      </c>
      <c r="E776" s="48"/>
      <c r="F776" s="81"/>
      <c r="G776" s="82">
        <v>16936109</v>
      </c>
      <c r="H776" s="84"/>
      <c r="I776" s="143">
        <v>23530200</v>
      </c>
      <c r="J776" s="49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  <c r="CT776" s="48"/>
      <c r="CU776" s="48"/>
      <c r="CV776" s="48"/>
      <c r="CW776" s="48"/>
      <c r="CX776" s="48"/>
      <c r="CY776" s="48"/>
      <c r="CZ776" s="48"/>
      <c r="DA776" s="48"/>
      <c r="DB776" s="48"/>
      <c r="DC776" s="48"/>
      <c r="DD776" s="48"/>
      <c r="DE776" s="48"/>
      <c r="DF776" s="48"/>
      <c r="DG776" s="48"/>
      <c r="DH776" s="48"/>
      <c r="DI776" s="48"/>
      <c r="DJ776" s="48"/>
      <c r="DK776" s="48"/>
      <c r="DL776" s="48"/>
      <c r="DM776" s="48"/>
      <c r="DN776" s="48"/>
      <c r="DO776" s="48"/>
      <c r="DP776" s="48"/>
      <c r="DQ776" s="48"/>
      <c r="DR776" s="48"/>
      <c r="DS776" s="48"/>
      <c r="DT776" s="48"/>
      <c r="DU776" s="48"/>
      <c r="DV776" s="48"/>
      <c r="DW776" s="48"/>
      <c r="DX776" s="48"/>
      <c r="DY776" s="48"/>
      <c r="DZ776" s="48"/>
      <c r="EA776" s="48"/>
      <c r="EB776" s="48"/>
      <c r="EC776" s="48"/>
      <c r="ED776" s="48"/>
      <c r="EE776" s="48"/>
      <c r="EF776" s="48"/>
      <c r="EG776" s="48"/>
      <c r="EH776" s="48"/>
      <c r="EI776" s="48"/>
      <c r="EJ776" s="48"/>
      <c r="EK776" s="48"/>
      <c r="EL776" s="48"/>
      <c r="EM776" s="48"/>
      <c r="EN776" s="48"/>
      <c r="EO776" s="48"/>
      <c r="EP776" s="48"/>
      <c r="EQ776" s="48"/>
      <c r="ER776" s="48"/>
      <c r="ES776" s="48"/>
      <c r="ET776" s="48"/>
      <c r="EU776" s="48"/>
      <c r="EV776" s="48"/>
      <c r="EW776" s="48"/>
      <c r="EX776" s="48"/>
      <c r="EY776" s="48"/>
      <c r="EZ776" s="48"/>
      <c r="FA776" s="48"/>
      <c r="FB776" s="48"/>
      <c r="FC776" s="48"/>
      <c r="FD776" s="48"/>
      <c r="FE776" s="48"/>
      <c r="FF776" s="48"/>
      <c r="FG776" s="48"/>
      <c r="FH776" s="48"/>
      <c r="FI776" s="48"/>
      <c r="FJ776" s="48"/>
      <c r="FK776" s="48"/>
      <c r="FL776" s="48"/>
      <c r="FM776" s="48"/>
      <c r="FN776" s="48"/>
      <c r="FO776" s="48"/>
      <c r="FP776" s="48"/>
      <c r="FQ776" s="48"/>
      <c r="FR776" s="48"/>
      <c r="FS776" s="48"/>
      <c r="FT776" s="48"/>
      <c r="FU776" s="48"/>
      <c r="FV776" s="48"/>
      <c r="FW776" s="48"/>
      <c r="FX776" s="48"/>
      <c r="FY776" s="48"/>
      <c r="FZ776" s="48"/>
      <c r="GA776" s="48"/>
      <c r="GB776" s="48"/>
      <c r="GC776" s="48"/>
      <c r="GD776" s="48"/>
      <c r="GE776" s="48"/>
      <c r="GF776" s="48"/>
      <c r="GG776" s="48"/>
      <c r="GH776" s="48"/>
      <c r="GI776" s="48"/>
      <c r="GJ776" s="48"/>
      <c r="GK776" s="48"/>
      <c r="GL776" s="48"/>
      <c r="GM776" s="48"/>
      <c r="GN776" s="48"/>
      <c r="GO776" s="48"/>
      <c r="GP776" s="48"/>
      <c r="GQ776" s="48"/>
      <c r="GR776" s="48"/>
      <c r="GS776" s="48"/>
      <c r="GT776" s="48"/>
      <c r="GU776" s="48"/>
      <c r="GV776" s="48"/>
      <c r="GW776" s="48"/>
      <c r="GX776" s="48"/>
      <c r="GY776" s="48"/>
      <c r="GZ776" s="48"/>
      <c r="HA776" s="48"/>
      <c r="HB776" s="48"/>
      <c r="HC776" s="48"/>
      <c r="HD776" s="48"/>
      <c r="HE776" s="48"/>
      <c r="HF776" s="48"/>
      <c r="HG776" s="48"/>
      <c r="HH776" s="48"/>
      <c r="HI776" s="48"/>
      <c r="HJ776" s="48"/>
      <c r="HK776" s="48"/>
      <c r="HL776" s="48"/>
      <c r="HM776" s="48"/>
      <c r="HN776" s="48"/>
      <c r="HO776" s="48"/>
      <c r="HP776" s="48"/>
      <c r="HQ776" s="48"/>
      <c r="HR776" s="48"/>
      <c r="HS776" s="48"/>
      <c r="HT776" s="48"/>
      <c r="HU776" s="48"/>
      <c r="HV776" s="48"/>
      <c r="HW776" s="48"/>
      <c r="HX776" s="48"/>
      <c r="HY776" s="48"/>
      <c r="HZ776" s="48"/>
      <c r="IA776" s="48"/>
      <c r="IB776" s="48"/>
      <c r="IC776" s="48"/>
      <c r="ID776" s="48"/>
      <c r="IE776" s="48"/>
      <c r="IF776" s="48"/>
      <c r="IG776" s="48"/>
      <c r="IH776" s="36"/>
      <c r="II776" s="36"/>
      <c r="IJ776" s="36"/>
      <c r="IK776" s="36"/>
      <c r="IL776" s="36"/>
      <c r="IM776" s="36"/>
      <c r="IN776" s="36"/>
      <c r="IO776" s="36"/>
      <c r="IP776" s="36"/>
      <c r="IQ776" s="36"/>
      <c r="IR776" s="36"/>
      <c r="IS776" s="36"/>
      <c r="IT776" s="36"/>
    </row>
    <row r="777" spans="1:254" s="14" customFormat="1" x14ac:dyDescent="0.2">
      <c r="A777" s="48"/>
      <c r="B777" s="48"/>
      <c r="C777" s="98">
        <v>43687</v>
      </c>
      <c r="D777" s="101" t="s">
        <v>1604</v>
      </c>
      <c r="E777" s="102" t="s">
        <v>1592</v>
      </c>
      <c r="F777" s="103" t="s">
        <v>291</v>
      </c>
      <c r="G777" s="82"/>
      <c r="H777" s="125">
        <v>223000</v>
      </c>
      <c r="I777" s="143">
        <v>23307200</v>
      </c>
      <c r="J777" s="49" t="s">
        <v>1591</v>
      </c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BX777" s="48"/>
      <c r="BY777" s="48"/>
      <c r="BZ777" s="48"/>
      <c r="CA777" s="48"/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  <c r="CT777" s="48"/>
      <c r="CU777" s="48"/>
      <c r="CV777" s="48"/>
      <c r="CW777" s="48"/>
      <c r="CX777" s="48"/>
      <c r="CY777" s="48"/>
      <c r="CZ777" s="48"/>
      <c r="DA777" s="48"/>
      <c r="DB777" s="48"/>
      <c r="DC777" s="48"/>
      <c r="DD777" s="48"/>
      <c r="DE777" s="48"/>
      <c r="DF777" s="48"/>
      <c r="DG777" s="48"/>
      <c r="DH777" s="48"/>
      <c r="DI777" s="48"/>
      <c r="DJ777" s="48"/>
      <c r="DK777" s="48"/>
      <c r="DL777" s="48"/>
      <c r="DM777" s="48"/>
      <c r="DN777" s="48"/>
      <c r="DO777" s="48"/>
      <c r="DP777" s="48"/>
      <c r="DQ777" s="48"/>
      <c r="DR777" s="48"/>
      <c r="DS777" s="48"/>
      <c r="DT777" s="48"/>
      <c r="DU777" s="48"/>
      <c r="DV777" s="48"/>
      <c r="DW777" s="48"/>
      <c r="DX777" s="48"/>
      <c r="DY777" s="48"/>
      <c r="DZ777" s="48"/>
      <c r="EA777" s="48"/>
      <c r="EB777" s="48"/>
      <c r="EC777" s="48"/>
      <c r="ED777" s="48"/>
      <c r="EE777" s="48"/>
      <c r="EF777" s="48"/>
      <c r="EG777" s="48"/>
      <c r="EH777" s="48"/>
      <c r="EI777" s="48"/>
      <c r="EJ777" s="48"/>
      <c r="EK777" s="48"/>
      <c r="EL777" s="48"/>
      <c r="EM777" s="48"/>
      <c r="EN777" s="48"/>
      <c r="EO777" s="48"/>
      <c r="EP777" s="48"/>
      <c r="EQ777" s="48"/>
      <c r="ER777" s="48"/>
      <c r="ES777" s="48"/>
      <c r="ET777" s="48"/>
      <c r="EU777" s="48"/>
      <c r="EV777" s="48"/>
      <c r="EW777" s="48"/>
      <c r="EX777" s="48"/>
      <c r="EY777" s="48"/>
      <c r="EZ777" s="48"/>
      <c r="FA777" s="48"/>
      <c r="FB777" s="48"/>
      <c r="FC777" s="48"/>
      <c r="FD777" s="48"/>
      <c r="FE777" s="48"/>
      <c r="FF777" s="48"/>
      <c r="FG777" s="48"/>
      <c r="FH777" s="48"/>
      <c r="FI777" s="48"/>
      <c r="FJ777" s="48"/>
      <c r="FK777" s="48"/>
      <c r="FL777" s="48"/>
      <c r="FM777" s="48"/>
      <c r="FN777" s="48"/>
      <c r="FO777" s="48"/>
      <c r="FP777" s="48"/>
      <c r="FQ777" s="48"/>
      <c r="FR777" s="48"/>
      <c r="FS777" s="48"/>
      <c r="FT777" s="48"/>
      <c r="FU777" s="48"/>
      <c r="FV777" s="48"/>
      <c r="FW777" s="48"/>
      <c r="FX777" s="48"/>
      <c r="FY777" s="48"/>
      <c r="FZ777" s="48"/>
      <c r="GA777" s="48"/>
      <c r="GB777" s="48"/>
      <c r="GC777" s="48"/>
      <c r="GD777" s="48"/>
      <c r="GE777" s="48"/>
      <c r="GF777" s="48"/>
      <c r="GG777" s="48"/>
      <c r="GH777" s="48"/>
      <c r="GI777" s="48"/>
      <c r="GJ777" s="48"/>
      <c r="GK777" s="48"/>
      <c r="GL777" s="48"/>
      <c r="GM777" s="48"/>
      <c r="GN777" s="48"/>
      <c r="GO777" s="48"/>
      <c r="GP777" s="48"/>
      <c r="GQ777" s="48"/>
      <c r="GR777" s="48"/>
      <c r="GS777" s="48"/>
      <c r="GT777" s="48"/>
      <c r="GU777" s="48"/>
      <c r="GV777" s="48"/>
      <c r="GW777" s="48"/>
      <c r="GX777" s="48"/>
      <c r="GY777" s="48"/>
      <c r="GZ777" s="48"/>
      <c r="HA777" s="48"/>
      <c r="HB777" s="48"/>
      <c r="HC777" s="48"/>
      <c r="HD777" s="48"/>
      <c r="HE777" s="48"/>
      <c r="HF777" s="48"/>
      <c r="HG777" s="48"/>
      <c r="HH777" s="48"/>
      <c r="HI777" s="48"/>
      <c r="HJ777" s="48"/>
      <c r="HK777" s="48"/>
      <c r="HL777" s="48"/>
      <c r="HM777" s="48"/>
      <c r="HN777" s="48"/>
      <c r="HO777" s="48"/>
      <c r="HP777" s="48"/>
      <c r="HQ777" s="48"/>
      <c r="HR777" s="48"/>
      <c r="HS777" s="48"/>
      <c r="HT777" s="48"/>
      <c r="HU777" s="48"/>
      <c r="HV777" s="48"/>
      <c r="HW777" s="48"/>
      <c r="HX777" s="48"/>
      <c r="HY777" s="48"/>
      <c r="HZ777" s="48"/>
      <c r="IA777" s="48"/>
      <c r="IB777" s="48"/>
      <c r="IC777" s="48"/>
      <c r="ID777" s="48"/>
      <c r="IE777" s="48"/>
      <c r="IF777" s="48"/>
      <c r="IG777" s="48"/>
      <c r="IH777" s="36"/>
      <c r="II777" s="36"/>
      <c r="IJ777" s="36"/>
      <c r="IK777" s="36"/>
      <c r="IL777" s="36"/>
      <c r="IM777" s="36"/>
      <c r="IN777" s="36"/>
      <c r="IO777" s="36"/>
      <c r="IP777" s="36"/>
      <c r="IQ777" s="36"/>
      <c r="IR777" s="36"/>
      <c r="IS777" s="36"/>
      <c r="IT777" s="36"/>
    </row>
    <row r="778" spans="1:254" s="14" customFormat="1" x14ac:dyDescent="0.2">
      <c r="A778" s="48"/>
      <c r="B778" s="48"/>
      <c r="C778" s="98"/>
      <c r="D778" s="176" t="s">
        <v>1100</v>
      </c>
      <c r="E778" s="102"/>
      <c r="F778" s="177" t="s">
        <v>1182</v>
      </c>
      <c r="G778" s="82">
        <v>220000</v>
      </c>
      <c r="H778" s="126"/>
      <c r="I778" s="143">
        <v>23527200</v>
      </c>
      <c r="J778" s="49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  <c r="CT778" s="48"/>
      <c r="CU778" s="48"/>
      <c r="CV778" s="48"/>
      <c r="CW778" s="48"/>
      <c r="CX778" s="48"/>
      <c r="CY778" s="48"/>
      <c r="CZ778" s="48"/>
      <c r="DA778" s="48"/>
      <c r="DB778" s="48"/>
      <c r="DC778" s="48"/>
      <c r="DD778" s="48"/>
      <c r="DE778" s="48"/>
      <c r="DF778" s="48"/>
      <c r="DG778" s="48"/>
      <c r="DH778" s="48"/>
      <c r="DI778" s="48"/>
      <c r="DJ778" s="48"/>
      <c r="DK778" s="48"/>
      <c r="DL778" s="48"/>
      <c r="DM778" s="48"/>
      <c r="DN778" s="48"/>
      <c r="DO778" s="48"/>
      <c r="DP778" s="48"/>
      <c r="DQ778" s="48"/>
      <c r="DR778" s="48"/>
      <c r="DS778" s="48"/>
      <c r="DT778" s="48"/>
      <c r="DU778" s="48"/>
      <c r="DV778" s="48"/>
      <c r="DW778" s="48"/>
      <c r="DX778" s="48"/>
      <c r="DY778" s="48"/>
      <c r="DZ778" s="48"/>
      <c r="EA778" s="48"/>
      <c r="EB778" s="48"/>
      <c r="EC778" s="48"/>
      <c r="ED778" s="48"/>
      <c r="EE778" s="48"/>
      <c r="EF778" s="48"/>
      <c r="EG778" s="48"/>
      <c r="EH778" s="48"/>
      <c r="EI778" s="48"/>
      <c r="EJ778" s="48"/>
      <c r="EK778" s="48"/>
      <c r="EL778" s="48"/>
      <c r="EM778" s="48"/>
      <c r="EN778" s="48"/>
      <c r="EO778" s="48"/>
      <c r="EP778" s="48"/>
      <c r="EQ778" s="48"/>
      <c r="ER778" s="48"/>
      <c r="ES778" s="48"/>
      <c r="ET778" s="48"/>
      <c r="EU778" s="48"/>
      <c r="EV778" s="48"/>
      <c r="EW778" s="48"/>
      <c r="EX778" s="48"/>
      <c r="EY778" s="48"/>
      <c r="EZ778" s="48"/>
      <c r="FA778" s="48"/>
      <c r="FB778" s="48"/>
      <c r="FC778" s="48"/>
      <c r="FD778" s="48"/>
      <c r="FE778" s="48"/>
      <c r="FF778" s="48"/>
      <c r="FG778" s="48"/>
      <c r="FH778" s="48"/>
      <c r="FI778" s="48"/>
      <c r="FJ778" s="48"/>
      <c r="FK778" s="48"/>
      <c r="FL778" s="48"/>
      <c r="FM778" s="48"/>
      <c r="FN778" s="48"/>
      <c r="FO778" s="48"/>
      <c r="FP778" s="48"/>
      <c r="FQ778" s="48"/>
      <c r="FR778" s="48"/>
      <c r="FS778" s="48"/>
      <c r="FT778" s="48"/>
      <c r="FU778" s="48"/>
      <c r="FV778" s="48"/>
      <c r="FW778" s="48"/>
      <c r="FX778" s="48"/>
      <c r="FY778" s="48"/>
      <c r="FZ778" s="48"/>
      <c r="GA778" s="48"/>
      <c r="GB778" s="48"/>
      <c r="GC778" s="48"/>
      <c r="GD778" s="48"/>
      <c r="GE778" s="48"/>
      <c r="GF778" s="48"/>
      <c r="GG778" s="48"/>
      <c r="GH778" s="48"/>
      <c r="GI778" s="48"/>
      <c r="GJ778" s="48"/>
      <c r="GK778" s="48"/>
      <c r="GL778" s="48"/>
      <c r="GM778" s="48"/>
      <c r="GN778" s="48"/>
      <c r="GO778" s="48"/>
      <c r="GP778" s="48"/>
      <c r="GQ778" s="48"/>
      <c r="GR778" s="48"/>
      <c r="GS778" s="48"/>
      <c r="GT778" s="48"/>
      <c r="GU778" s="48"/>
      <c r="GV778" s="48"/>
      <c r="GW778" s="48"/>
      <c r="GX778" s="48"/>
      <c r="GY778" s="48"/>
      <c r="GZ778" s="48"/>
      <c r="HA778" s="48"/>
      <c r="HB778" s="48"/>
      <c r="HC778" s="48"/>
      <c r="HD778" s="48"/>
      <c r="HE778" s="48"/>
      <c r="HF778" s="48"/>
      <c r="HG778" s="48"/>
      <c r="HH778" s="48"/>
      <c r="HI778" s="48"/>
      <c r="HJ778" s="48"/>
      <c r="HK778" s="48"/>
      <c r="HL778" s="48"/>
      <c r="HM778" s="48"/>
      <c r="HN778" s="48"/>
      <c r="HO778" s="48"/>
      <c r="HP778" s="48"/>
      <c r="HQ778" s="48"/>
      <c r="HR778" s="48"/>
      <c r="HS778" s="48"/>
      <c r="HT778" s="48"/>
      <c r="HU778" s="48"/>
      <c r="HV778" s="48"/>
      <c r="HW778" s="48"/>
      <c r="HX778" s="48"/>
      <c r="HY778" s="48"/>
      <c r="HZ778" s="48"/>
      <c r="IA778" s="48"/>
      <c r="IB778" s="48"/>
      <c r="IC778" s="48"/>
      <c r="ID778" s="48"/>
      <c r="IE778" s="48"/>
      <c r="IF778" s="48"/>
      <c r="IG778" s="48"/>
      <c r="IH778" s="36"/>
      <c r="II778" s="36"/>
      <c r="IJ778" s="36"/>
      <c r="IK778" s="36"/>
      <c r="IL778" s="36"/>
      <c r="IM778" s="36"/>
      <c r="IN778" s="36"/>
      <c r="IO778" s="36"/>
      <c r="IP778" s="36"/>
      <c r="IQ778" s="36"/>
      <c r="IR778" s="36"/>
      <c r="IS778" s="36"/>
      <c r="IT778" s="36"/>
    </row>
    <row r="779" spans="1:254" s="14" customFormat="1" x14ac:dyDescent="0.2">
      <c r="A779" s="48"/>
      <c r="B779" s="48"/>
      <c r="C779" s="98">
        <v>43689</v>
      </c>
      <c r="D779" s="63" t="s">
        <v>922</v>
      </c>
      <c r="E779" s="102" t="s">
        <v>1593</v>
      </c>
      <c r="F779" s="65" t="s">
        <v>563</v>
      </c>
      <c r="G779" s="82"/>
      <c r="H779" s="126">
        <v>252000</v>
      </c>
      <c r="I779" s="143">
        <v>23275200</v>
      </c>
      <c r="J779" s="49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  <c r="CT779" s="48"/>
      <c r="CU779" s="48"/>
      <c r="CV779" s="48"/>
      <c r="CW779" s="48"/>
      <c r="CX779" s="48"/>
      <c r="CY779" s="48"/>
      <c r="CZ779" s="48"/>
      <c r="DA779" s="48"/>
      <c r="DB779" s="48"/>
      <c r="DC779" s="48"/>
      <c r="DD779" s="48"/>
      <c r="DE779" s="48"/>
      <c r="DF779" s="48"/>
      <c r="DG779" s="48"/>
      <c r="DH779" s="48"/>
      <c r="DI779" s="48"/>
      <c r="DJ779" s="48"/>
      <c r="DK779" s="48"/>
      <c r="DL779" s="48"/>
      <c r="DM779" s="48"/>
      <c r="DN779" s="48"/>
      <c r="DO779" s="48"/>
      <c r="DP779" s="48"/>
      <c r="DQ779" s="48"/>
      <c r="DR779" s="48"/>
      <c r="DS779" s="48"/>
      <c r="DT779" s="48"/>
      <c r="DU779" s="48"/>
      <c r="DV779" s="48"/>
      <c r="DW779" s="48"/>
      <c r="DX779" s="48"/>
      <c r="DY779" s="48"/>
      <c r="DZ779" s="48"/>
      <c r="EA779" s="48"/>
      <c r="EB779" s="48"/>
      <c r="EC779" s="48"/>
      <c r="ED779" s="48"/>
      <c r="EE779" s="48"/>
      <c r="EF779" s="48"/>
      <c r="EG779" s="48"/>
      <c r="EH779" s="48"/>
      <c r="EI779" s="48"/>
      <c r="EJ779" s="48"/>
      <c r="EK779" s="48"/>
      <c r="EL779" s="48"/>
      <c r="EM779" s="48"/>
      <c r="EN779" s="48"/>
      <c r="EO779" s="48"/>
      <c r="EP779" s="48"/>
      <c r="EQ779" s="48"/>
      <c r="ER779" s="48"/>
      <c r="ES779" s="48"/>
      <c r="ET779" s="48"/>
      <c r="EU779" s="48"/>
      <c r="EV779" s="48"/>
      <c r="EW779" s="48"/>
      <c r="EX779" s="48"/>
      <c r="EY779" s="48"/>
      <c r="EZ779" s="48"/>
      <c r="FA779" s="48"/>
      <c r="FB779" s="48"/>
      <c r="FC779" s="48"/>
      <c r="FD779" s="48"/>
      <c r="FE779" s="48"/>
      <c r="FF779" s="48"/>
      <c r="FG779" s="48"/>
      <c r="FH779" s="48"/>
      <c r="FI779" s="48"/>
      <c r="FJ779" s="48"/>
      <c r="FK779" s="48"/>
      <c r="FL779" s="48"/>
      <c r="FM779" s="48"/>
      <c r="FN779" s="48"/>
      <c r="FO779" s="48"/>
      <c r="FP779" s="48"/>
      <c r="FQ779" s="48"/>
      <c r="FR779" s="48"/>
      <c r="FS779" s="48"/>
      <c r="FT779" s="48"/>
      <c r="FU779" s="48"/>
      <c r="FV779" s="48"/>
      <c r="FW779" s="48"/>
      <c r="FX779" s="48"/>
      <c r="FY779" s="48"/>
      <c r="FZ779" s="48"/>
      <c r="GA779" s="48"/>
      <c r="GB779" s="48"/>
      <c r="GC779" s="48"/>
      <c r="GD779" s="48"/>
      <c r="GE779" s="48"/>
      <c r="GF779" s="48"/>
      <c r="GG779" s="48"/>
      <c r="GH779" s="48"/>
      <c r="GI779" s="48"/>
      <c r="GJ779" s="48"/>
      <c r="GK779" s="48"/>
      <c r="GL779" s="48"/>
      <c r="GM779" s="48"/>
      <c r="GN779" s="48"/>
      <c r="GO779" s="48"/>
      <c r="GP779" s="48"/>
      <c r="GQ779" s="48"/>
      <c r="GR779" s="48"/>
      <c r="GS779" s="48"/>
      <c r="GT779" s="48"/>
      <c r="GU779" s="48"/>
      <c r="GV779" s="48"/>
      <c r="GW779" s="48"/>
      <c r="GX779" s="48"/>
      <c r="GY779" s="48"/>
      <c r="GZ779" s="48"/>
      <c r="HA779" s="48"/>
      <c r="HB779" s="48"/>
      <c r="HC779" s="48"/>
      <c r="HD779" s="48"/>
      <c r="HE779" s="48"/>
      <c r="HF779" s="48"/>
      <c r="HG779" s="48"/>
      <c r="HH779" s="48"/>
      <c r="HI779" s="48"/>
      <c r="HJ779" s="48"/>
      <c r="HK779" s="48"/>
      <c r="HL779" s="48"/>
      <c r="HM779" s="48"/>
      <c r="HN779" s="48"/>
      <c r="HO779" s="48"/>
      <c r="HP779" s="48"/>
      <c r="HQ779" s="48"/>
      <c r="HR779" s="48"/>
      <c r="HS779" s="48"/>
      <c r="HT779" s="48"/>
      <c r="HU779" s="48"/>
      <c r="HV779" s="48"/>
      <c r="HW779" s="48"/>
      <c r="HX779" s="48"/>
      <c r="HY779" s="48"/>
      <c r="HZ779" s="48"/>
      <c r="IA779" s="48"/>
      <c r="IB779" s="48"/>
      <c r="IC779" s="48"/>
      <c r="ID779" s="48"/>
      <c r="IE779" s="48"/>
      <c r="IF779" s="48"/>
      <c r="IG779" s="48"/>
      <c r="IH779" s="36"/>
      <c r="II779" s="36"/>
      <c r="IJ779" s="36"/>
      <c r="IK779" s="36"/>
      <c r="IL779" s="36"/>
      <c r="IM779" s="36"/>
      <c r="IN779" s="36"/>
      <c r="IO779" s="36"/>
      <c r="IP779" s="36"/>
      <c r="IQ779" s="36"/>
      <c r="IR779" s="36"/>
      <c r="IS779" s="36"/>
      <c r="IT779" s="36"/>
    </row>
    <row r="780" spans="1:254" s="14" customFormat="1" x14ac:dyDescent="0.2">
      <c r="A780" s="48"/>
      <c r="B780" s="48"/>
      <c r="C780" s="98">
        <v>43689</v>
      </c>
      <c r="D780" s="30" t="s">
        <v>1605</v>
      </c>
      <c r="E780" s="102" t="s">
        <v>1594</v>
      </c>
      <c r="F780" s="35" t="s">
        <v>565</v>
      </c>
      <c r="G780" s="82"/>
      <c r="H780" s="127">
        <v>8500000</v>
      </c>
      <c r="I780" s="143">
        <v>14775200</v>
      </c>
      <c r="J780" s="49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  <c r="CT780" s="48"/>
      <c r="CU780" s="48"/>
      <c r="CV780" s="48"/>
      <c r="CW780" s="48"/>
      <c r="CX780" s="48"/>
      <c r="CY780" s="48"/>
      <c r="CZ780" s="48"/>
      <c r="DA780" s="48"/>
      <c r="DB780" s="48"/>
      <c r="DC780" s="48"/>
      <c r="DD780" s="48"/>
      <c r="DE780" s="48"/>
      <c r="DF780" s="48"/>
      <c r="DG780" s="48"/>
      <c r="DH780" s="48"/>
      <c r="DI780" s="48"/>
      <c r="DJ780" s="48"/>
      <c r="DK780" s="48"/>
      <c r="DL780" s="48"/>
      <c r="DM780" s="48"/>
      <c r="DN780" s="48"/>
      <c r="DO780" s="48"/>
      <c r="DP780" s="48"/>
      <c r="DQ780" s="48"/>
      <c r="DR780" s="48"/>
      <c r="DS780" s="48"/>
      <c r="DT780" s="48"/>
      <c r="DU780" s="48"/>
      <c r="DV780" s="48"/>
      <c r="DW780" s="48"/>
      <c r="DX780" s="48"/>
      <c r="DY780" s="48"/>
      <c r="DZ780" s="48"/>
      <c r="EA780" s="48"/>
      <c r="EB780" s="48"/>
      <c r="EC780" s="48"/>
      <c r="ED780" s="48"/>
      <c r="EE780" s="48"/>
      <c r="EF780" s="48"/>
      <c r="EG780" s="48"/>
      <c r="EH780" s="48"/>
      <c r="EI780" s="48"/>
      <c r="EJ780" s="48"/>
      <c r="EK780" s="48"/>
      <c r="EL780" s="48"/>
      <c r="EM780" s="48"/>
      <c r="EN780" s="48"/>
      <c r="EO780" s="48"/>
      <c r="EP780" s="48"/>
      <c r="EQ780" s="48"/>
      <c r="ER780" s="48"/>
      <c r="ES780" s="48"/>
      <c r="ET780" s="48"/>
      <c r="EU780" s="48"/>
      <c r="EV780" s="48"/>
      <c r="EW780" s="48"/>
      <c r="EX780" s="48"/>
      <c r="EY780" s="48"/>
      <c r="EZ780" s="48"/>
      <c r="FA780" s="48"/>
      <c r="FB780" s="48"/>
      <c r="FC780" s="48"/>
      <c r="FD780" s="48"/>
      <c r="FE780" s="48"/>
      <c r="FF780" s="48"/>
      <c r="FG780" s="48"/>
      <c r="FH780" s="48"/>
      <c r="FI780" s="48"/>
      <c r="FJ780" s="48"/>
      <c r="FK780" s="48"/>
      <c r="FL780" s="48"/>
      <c r="FM780" s="48"/>
      <c r="FN780" s="48"/>
      <c r="FO780" s="48"/>
      <c r="FP780" s="48"/>
      <c r="FQ780" s="48"/>
      <c r="FR780" s="48"/>
      <c r="FS780" s="48"/>
      <c r="FT780" s="48"/>
      <c r="FU780" s="48"/>
      <c r="FV780" s="48"/>
      <c r="FW780" s="48"/>
      <c r="FX780" s="48"/>
      <c r="FY780" s="48"/>
      <c r="FZ780" s="48"/>
      <c r="GA780" s="48"/>
      <c r="GB780" s="48"/>
      <c r="GC780" s="48"/>
      <c r="GD780" s="48"/>
      <c r="GE780" s="48"/>
      <c r="GF780" s="48"/>
      <c r="GG780" s="48"/>
      <c r="GH780" s="48"/>
      <c r="GI780" s="48"/>
      <c r="GJ780" s="48"/>
      <c r="GK780" s="48"/>
      <c r="GL780" s="48"/>
      <c r="GM780" s="48"/>
      <c r="GN780" s="48"/>
      <c r="GO780" s="48"/>
      <c r="GP780" s="48"/>
      <c r="GQ780" s="48"/>
      <c r="GR780" s="48"/>
      <c r="GS780" s="48"/>
      <c r="GT780" s="48"/>
      <c r="GU780" s="48"/>
      <c r="GV780" s="48"/>
      <c r="GW780" s="48"/>
      <c r="GX780" s="48"/>
      <c r="GY780" s="48"/>
      <c r="GZ780" s="48"/>
      <c r="HA780" s="48"/>
      <c r="HB780" s="48"/>
      <c r="HC780" s="48"/>
      <c r="HD780" s="48"/>
      <c r="HE780" s="48"/>
      <c r="HF780" s="48"/>
      <c r="HG780" s="48"/>
      <c r="HH780" s="48"/>
      <c r="HI780" s="48"/>
      <c r="HJ780" s="48"/>
      <c r="HK780" s="48"/>
      <c r="HL780" s="48"/>
      <c r="HM780" s="48"/>
      <c r="HN780" s="48"/>
      <c r="HO780" s="48"/>
      <c r="HP780" s="48"/>
      <c r="HQ780" s="48"/>
      <c r="HR780" s="48"/>
      <c r="HS780" s="48"/>
      <c r="HT780" s="48"/>
      <c r="HU780" s="48"/>
      <c r="HV780" s="48"/>
      <c r="HW780" s="48"/>
      <c r="HX780" s="48"/>
      <c r="HY780" s="48"/>
      <c r="HZ780" s="48"/>
      <c r="IA780" s="48"/>
      <c r="IB780" s="48"/>
      <c r="IC780" s="48"/>
      <c r="ID780" s="48"/>
      <c r="IE780" s="48"/>
      <c r="IF780" s="48"/>
      <c r="IG780" s="48"/>
      <c r="IH780" s="36"/>
      <c r="II780" s="36"/>
      <c r="IJ780" s="36"/>
      <c r="IK780" s="36"/>
      <c r="IL780" s="36"/>
      <c r="IM780" s="36"/>
      <c r="IN780" s="36"/>
      <c r="IO780" s="36"/>
      <c r="IP780" s="36"/>
      <c r="IQ780" s="36"/>
      <c r="IR780" s="36"/>
      <c r="IS780" s="36"/>
      <c r="IT780" s="36"/>
    </row>
    <row r="781" spans="1:254" s="14" customFormat="1" x14ac:dyDescent="0.2">
      <c r="A781" s="48"/>
      <c r="B781" s="48"/>
      <c r="C781" s="98">
        <v>43690</v>
      </c>
      <c r="D781" s="30" t="s">
        <v>1607</v>
      </c>
      <c r="E781" s="102" t="s">
        <v>1595</v>
      </c>
      <c r="F781" s="35" t="s">
        <v>1606</v>
      </c>
      <c r="G781" s="82"/>
      <c r="H781" s="127">
        <v>1699000</v>
      </c>
      <c r="I781" s="143">
        <v>13076200</v>
      </c>
      <c r="J781" s="49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  <c r="BL781" s="48"/>
      <c r="BM781" s="48"/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  <c r="CT781" s="48"/>
      <c r="CU781" s="48"/>
      <c r="CV781" s="48"/>
      <c r="CW781" s="48"/>
      <c r="CX781" s="48"/>
      <c r="CY781" s="48"/>
      <c r="CZ781" s="48"/>
      <c r="DA781" s="48"/>
      <c r="DB781" s="48"/>
      <c r="DC781" s="48"/>
      <c r="DD781" s="48"/>
      <c r="DE781" s="48"/>
      <c r="DF781" s="48"/>
      <c r="DG781" s="48"/>
      <c r="DH781" s="48"/>
      <c r="DI781" s="48"/>
      <c r="DJ781" s="48"/>
      <c r="DK781" s="48"/>
      <c r="DL781" s="48"/>
      <c r="DM781" s="48"/>
      <c r="DN781" s="48"/>
      <c r="DO781" s="48"/>
      <c r="DP781" s="48"/>
      <c r="DQ781" s="48"/>
      <c r="DR781" s="48"/>
      <c r="DS781" s="48"/>
      <c r="DT781" s="48"/>
      <c r="DU781" s="48"/>
      <c r="DV781" s="48"/>
      <c r="DW781" s="48"/>
      <c r="DX781" s="48"/>
      <c r="DY781" s="48"/>
      <c r="DZ781" s="48"/>
      <c r="EA781" s="48"/>
      <c r="EB781" s="48"/>
      <c r="EC781" s="48"/>
      <c r="ED781" s="48"/>
      <c r="EE781" s="48"/>
      <c r="EF781" s="48"/>
      <c r="EG781" s="48"/>
      <c r="EH781" s="48"/>
      <c r="EI781" s="48"/>
      <c r="EJ781" s="48"/>
      <c r="EK781" s="48"/>
      <c r="EL781" s="48"/>
      <c r="EM781" s="48"/>
      <c r="EN781" s="48"/>
      <c r="EO781" s="48"/>
      <c r="EP781" s="48"/>
      <c r="EQ781" s="48"/>
      <c r="ER781" s="48"/>
      <c r="ES781" s="48"/>
      <c r="ET781" s="48"/>
      <c r="EU781" s="48"/>
      <c r="EV781" s="48"/>
      <c r="EW781" s="48"/>
      <c r="EX781" s="48"/>
      <c r="EY781" s="48"/>
      <c r="EZ781" s="48"/>
      <c r="FA781" s="48"/>
      <c r="FB781" s="48"/>
      <c r="FC781" s="48"/>
      <c r="FD781" s="48"/>
      <c r="FE781" s="48"/>
      <c r="FF781" s="48"/>
      <c r="FG781" s="48"/>
      <c r="FH781" s="48"/>
      <c r="FI781" s="48"/>
      <c r="FJ781" s="48"/>
      <c r="FK781" s="48"/>
      <c r="FL781" s="48"/>
      <c r="FM781" s="48"/>
      <c r="FN781" s="48"/>
      <c r="FO781" s="48"/>
      <c r="FP781" s="48"/>
      <c r="FQ781" s="48"/>
      <c r="FR781" s="48"/>
      <c r="FS781" s="48"/>
      <c r="FT781" s="48"/>
      <c r="FU781" s="48"/>
      <c r="FV781" s="48"/>
      <c r="FW781" s="48"/>
      <c r="FX781" s="48"/>
      <c r="FY781" s="48"/>
      <c r="FZ781" s="48"/>
      <c r="GA781" s="48"/>
      <c r="GB781" s="48"/>
      <c r="GC781" s="48"/>
      <c r="GD781" s="48"/>
      <c r="GE781" s="48"/>
      <c r="GF781" s="48"/>
      <c r="GG781" s="48"/>
      <c r="GH781" s="48"/>
      <c r="GI781" s="48"/>
      <c r="GJ781" s="48"/>
      <c r="GK781" s="48"/>
      <c r="GL781" s="48"/>
      <c r="GM781" s="48"/>
      <c r="GN781" s="48"/>
      <c r="GO781" s="48"/>
      <c r="GP781" s="48"/>
      <c r="GQ781" s="48"/>
      <c r="GR781" s="48"/>
      <c r="GS781" s="48"/>
      <c r="GT781" s="48"/>
      <c r="GU781" s="48"/>
      <c r="GV781" s="48"/>
      <c r="GW781" s="48"/>
      <c r="GX781" s="48"/>
      <c r="GY781" s="48"/>
      <c r="GZ781" s="48"/>
      <c r="HA781" s="48"/>
      <c r="HB781" s="48"/>
      <c r="HC781" s="48"/>
      <c r="HD781" s="48"/>
      <c r="HE781" s="48"/>
      <c r="HF781" s="48"/>
      <c r="HG781" s="48"/>
      <c r="HH781" s="48"/>
      <c r="HI781" s="48"/>
      <c r="HJ781" s="48"/>
      <c r="HK781" s="48"/>
      <c r="HL781" s="48"/>
      <c r="HM781" s="48"/>
      <c r="HN781" s="48"/>
      <c r="HO781" s="48"/>
      <c r="HP781" s="48"/>
      <c r="HQ781" s="48"/>
      <c r="HR781" s="48"/>
      <c r="HS781" s="48"/>
      <c r="HT781" s="48"/>
      <c r="HU781" s="48"/>
      <c r="HV781" s="48"/>
      <c r="HW781" s="48"/>
      <c r="HX781" s="48"/>
      <c r="HY781" s="48"/>
      <c r="HZ781" s="48"/>
      <c r="IA781" s="48"/>
      <c r="IB781" s="48"/>
      <c r="IC781" s="48"/>
      <c r="ID781" s="48"/>
      <c r="IE781" s="48"/>
      <c r="IF781" s="48"/>
      <c r="IG781" s="48"/>
      <c r="IH781" s="36"/>
      <c r="II781" s="36"/>
      <c r="IJ781" s="36"/>
      <c r="IK781" s="36"/>
      <c r="IL781" s="36"/>
      <c r="IM781" s="36"/>
      <c r="IN781" s="36"/>
      <c r="IO781" s="36"/>
      <c r="IP781" s="36"/>
      <c r="IQ781" s="36"/>
      <c r="IR781" s="36"/>
      <c r="IS781" s="36"/>
      <c r="IT781" s="36"/>
    </row>
    <row r="782" spans="1:254" s="14" customFormat="1" x14ac:dyDescent="0.2">
      <c r="A782" s="48"/>
      <c r="B782" s="48"/>
      <c r="C782" s="98">
        <v>43690</v>
      </c>
      <c r="D782" s="30" t="s">
        <v>1608</v>
      </c>
      <c r="E782" s="102" t="s">
        <v>1596</v>
      </c>
      <c r="F782" s="35" t="s">
        <v>420</v>
      </c>
      <c r="G782" s="82"/>
      <c r="H782" s="127">
        <v>1550500</v>
      </c>
      <c r="I782" s="143">
        <v>11525700</v>
      </c>
      <c r="J782" s="49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  <c r="BL782" s="48"/>
      <c r="BM782" s="48"/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  <c r="DC782" s="48"/>
      <c r="DD782" s="48"/>
      <c r="DE782" s="48"/>
      <c r="DF782" s="48"/>
      <c r="DG782" s="48"/>
      <c r="DH782" s="48"/>
      <c r="DI782" s="48"/>
      <c r="DJ782" s="48"/>
      <c r="DK782" s="48"/>
      <c r="DL782" s="48"/>
      <c r="DM782" s="48"/>
      <c r="DN782" s="48"/>
      <c r="DO782" s="48"/>
      <c r="DP782" s="48"/>
      <c r="DQ782" s="48"/>
      <c r="DR782" s="48"/>
      <c r="DS782" s="48"/>
      <c r="DT782" s="48"/>
      <c r="DU782" s="48"/>
      <c r="DV782" s="48"/>
      <c r="DW782" s="48"/>
      <c r="DX782" s="48"/>
      <c r="DY782" s="48"/>
      <c r="DZ782" s="48"/>
      <c r="EA782" s="48"/>
      <c r="EB782" s="48"/>
      <c r="EC782" s="48"/>
      <c r="ED782" s="48"/>
      <c r="EE782" s="48"/>
      <c r="EF782" s="48"/>
      <c r="EG782" s="48"/>
      <c r="EH782" s="48"/>
      <c r="EI782" s="48"/>
      <c r="EJ782" s="48"/>
      <c r="EK782" s="48"/>
      <c r="EL782" s="48"/>
      <c r="EM782" s="48"/>
      <c r="EN782" s="48"/>
      <c r="EO782" s="48"/>
      <c r="EP782" s="48"/>
      <c r="EQ782" s="48"/>
      <c r="ER782" s="48"/>
      <c r="ES782" s="48"/>
      <c r="ET782" s="48"/>
      <c r="EU782" s="48"/>
      <c r="EV782" s="48"/>
      <c r="EW782" s="48"/>
      <c r="EX782" s="48"/>
      <c r="EY782" s="48"/>
      <c r="EZ782" s="48"/>
      <c r="FA782" s="48"/>
      <c r="FB782" s="48"/>
      <c r="FC782" s="48"/>
      <c r="FD782" s="48"/>
      <c r="FE782" s="48"/>
      <c r="FF782" s="48"/>
      <c r="FG782" s="48"/>
      <c r="FH782" s="48"/>
      <c r="FI782" s="48"/>
      <c r="FJ782" s="48"/>
      <c r="FK782" s="48"/>
      <c r="FL782" s="48"/>
      <c r="FM782" s="48"/>
      <c r="FN782" s="48"/>
      <c r="FO782" s="48"/>
      <c r="FP782" s="48"/>
      <c r="FQ782" s="48"/>
      <c r="FR782" s="48"/>
      <c r="FS782" s="48"/>
      <c r="FT782" s="48"/>
      <c r="FU782" s="48"/>
      <c r="FV782" s="48"/>
      <c r="FW782" s="48"/>
      <c r="FX782" s="48"/>
      <c r="FY782" s="48"/>
      <c r="FZ782" s="48"/>
      <c r="GA782" s="48"/>
      <c r="GB782" s="48"/>
      <c r="GC782" s="48"/>
      <c r="GD782" s="48"/>
      <c r="GE782" s="48"/>
      <c r="GF782" s="48"/>
      <c r="GG782" s="48"/>
      <c r="GH782" s="48"/>
      <c r="GI782" s="48"/>
      <c r="GJ782" s="48"/>
      <c r="GK782" s="48"/>
      <c r="GL782" s="48"/>
      <c r="GM782" s="48"/>
      <c r="GN782" s="48"/>
      <c r="GO782" s="48"/>
      <c r="GP782" s="48"/>
      <c r="GQ782" s="48"/>
      <c r="GR782" s="48"/>
      <c r="GS782" s="48"/>
      <c r="GT782" s="48"/>
      <c r="GU782" s="48"/>
      <c r="GV782" s="48"/>
      <c r="GW782" s="48"/>
      <c r="GX782" s="48"/>
      <c r="GY782" s="48"/>
      <c r="GZ782" s="48"/>
      <c r="HA782" s="48"/>
      <c r="HB782" s="48"/>
      <c r="HC782" s="48"/>
      <c r="HD782" s="48"/>
      <c r="HE782" s="48"/>
      <c r="HF782" s="48"/>
      <c r="HG782" s="48"/>
      <c r="HH782" s="48"/>
      <c r="HI782" s="48"/>
      <c r="HJ782" s="48"/>
      <c r="HK782" s="48"/>
      <c r="HL782" s="48"/>
      <c r="HM782" s="48"/>
      <c r="HN782" s="48"/>
      <c r="HO782" s="48"/>
      <c r="HP782" s="48"/>
      <c r="HQ782" s="48"/>
      <c r="HR782" s="48"/>
      <c r="HS782" s="48"/>
      <c r="HT782" s="48"/>
      <c r="HU782" s="48"/>
      <c r="HV782" s="48"/>
      <c r="HW782" s="48"/>
      <c r="HX782" s="48"/>
      <c r="HY782" s="48"/>
      <c r="HZ782" s="48"/>
      <c r="IA782" s="48"/>
      <c r="IB782" s="48"/>
      <c r="IC782" s="48"/>
      <c r="ID782" s="48"/>
      <c r="IE782" s="48"/>
      <c r="IF782" s="48"/>
      <c r="IG782" s="48"/>
      <c r="IH782" s="36"/>
      <c r="II782" s="36"/>
      <c r="IJ782" s="36"/>
      <c r="IK782" s="36"/>
      <c r="IL782" s="36"/>
      <c r="IM782" s="36"/>
      <c r="IN782" s="36"/>
      <c r="IO782" s="36"/>
      <c r="IP782" s="36"/>
      <c r="IQ782" s="36"/>
      <c r="IR782" s="36"/>
      <c r="IS782" s="36"/>
      <c r="IT782" s="36"/>
    </row>
    <row r="783" spans="1:254" s="14" customFormat="1" x14ac:dyDescent="0.2">
      <c r="A783" s="48"/>
      <c r="B783" s="48"/>
      <c r="C783" s="98">
        <v>43690</v>
      </c>
      <c r="D783" s="30" t="s">
        <v>1609</v>
      </c>
      <c r="E783" s="102" t="s">
        <v>1597</v>
      </c>
      <c r="F783" s="35" t="s">
        <v>532</v>
      </c>
      <c r="G783" s="82"/>
      <c r="H783" s="127">
        <v>1461112</v>
      </c>
      <c r="I783" s="143">
        <v>10064588</v>
      </c>
      <c r="J783" s="49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  <c r="CT783" s="48"/>
      <c r="CU783" s="48"/>
      <c r="CV783" s="48"/>
      <c r="CW783" s="48"/>
      <c r="CX783" s="48"/>
      <c r="CY783" s="48"/>
      <c r="CZ783" s="48"/>
      <c r="DA783" s="48"/>
      <c r="DB783" s="48"/>
      <c r="DC783" s="48"/>
      <c r="DD783" s="48"/>
      <c r="DE783" s="48"/>
      <c r="DF783" s="48"/>
      <c r="DG783" s="48"/>
      <c r="DH783" s="48"/>
      <c r="DI783" s="48"/>
      <c r="DJ783" s="48"/>
      <c r="DK783" s="48"/>
      <c r="DL783" s="48"/>
      <c r="DM783" s="48"/>
      <c r="DN783" s="48"/>
      <c r="DO783" s="48"/>
      <c r="DP783" s="48"/>
      <c r="DQ783" s="48"/>
      <c r="DR783" s="48"/>
      <c r="DS783" s="48"/>
      <c r="DT783" s="48"/>
      <c r="DU783" s="48"/>
      <c r="DV783" s="48"/>
      <c r="DW783" s="48"/>
      <c r="DX783" s="48"/>
      <c r="DY783" s="48"/>
      <c r="DZ783" s="48"/>
      <c r="EA783" s="48"/>
      <c r="EB783" s="48"/>
      <c r="EC783" s="48"/>
      <c r="ED783" s="48"/>
      <c r="EE783" s="48"/>
      <c r="EF783" s="48"/>
      <c r="EG783" s="48"/>
      <c r="EH783" s="48"/>
      <c r="EI783" s="48"/>
      <c r="EJ783" s="48"/>
      <c r="EK783" s="48"/>
      <c r="EL783" s="48"/>
      <c r="EM783" s="48"/>
      <c r="EN783" s="48"/>
      <c r="EO783" s="48"/>
      <c r="EP783" s="48"/>
      <c r="EQ783" s="48"/>
      <c r="ER783" s="48"/>
      <c r="ES783" s="48"/>
      <c r="ET783" s="48"/>
      <c r="EU783" s="48"/>
      <c r="EV783" s="48"/>
      <c r="EW783" s="48"/>
      <c r="EX783" s="48"/>
      <c r="EY783" s="48"/>
      <c r="EZ783" s="48"/>
      <c r="FA783" s="48"/>
      <c r="FB783" s="48"/>
      <c r="FC783" s="48"/>
      <c r="FD783" s="48"/>
      <c r="FE783" s="48"/>
      <c r="FF783" s="48"/>
      <c r="FG783" s="48"/>
      <c r="FH783" s="48"/>
      <c r="FI783" s="48"/>
      <c r="FJ783" s="48"/>
      <c r="FK783" s="48"/>
      <c r="FL783" s="48"/>
      <c r="FM783" s="48"/>
      <c r="FN783" s="48"/>
      <c r="FO783" s="48"/>
      <c r="FP783" s="48"/>
      <c r="FQ783" s="48"/>
      <c r="FR783" s="48"/>
      <c r="FS783" s="48"/>
      <c r="FT783" s="48"/>
      <c r="FU783" s="48"/>
      <c r="FV783" s="48"/>
      <c r="FW783" s="48"/>
      <c r="FX783" s="48"/>
      <c r="FY783" s="48"/>
      <c r="FZ783" s="48"/>
      <c r="GA783" s="48"/>
      <c r="GB783" s="48"/>
      <c r="GC783" s="48"/>
      <c r="GD783" s="48"/>
      <c r="GE783" s="48"/>
      <c r="GF783" s="48"/>
      <c r="GG783" s="48"/>
      <c r="GH783" s="48"/>
      <c r="GI783" s="48"/>
      <c r="GJ783" s="48"/>
      <c r="GK783" s="48"/>
      <c r="GL783" s="48"/>
      <c r="GM783" s="48"/>
      <c r="GN783" s="48"/>
      <c r="GO783" s="48"/>
      <c r="GP783" s="48"/>
      <c r="GQ783" s="48"/>
      <c r="GR783" s="48"/>
      <c r="GS783" s="48"/>
      <c r="GT783" s="48"/>
      <c r="GU783" s="48"/>
      <c r="GV783" s="48"/>
      <c r="GW783" s="48"/>
      <c r="GX783" s="48"/>
      <c r="GY783" s="48"/>
      <c r="GZ783" s="48"/>
      <c r="HA783" s="48"/>
      <c r="HB783" s="48"/>
      <c r="HC783" s="48"/>
      <c r="HD783" s="48"/>
      <c r="HE783" s="48"/>
      <c r="HF783" s="48"/>
      <c r="HG783" s="48"/>
      <c r="HH783" s="48"/>
      <c r="HI783" s="48"/>
      <c r="HJ783" s="48"/>
      <c r="HK783" s="48"/>
      <c r="HL783" s="48"/>
      <c r="HM783" s="48"/>
      <c r="HN783" s="48"/>
      <c r="HO783" s="48"/>
      <c r="HP783" s="48"/>
      <c r="HQ783" s="48"/>
      <c r="HR783" s="48"/>
      <c r="HS783" s="48"/>
      <c r="HT783" s="48"/>
      <c r="HU783" s="48"/>
      <c r="HV783" s="48"/>
      <c r="HW783" s="48"/>
      <c r="HX783" s="48"/>
      <c r="HY783" s="48"/>
      <c r="HZ783" s="48"/>
      <c r="IA783" s="48"/>
      <c r="IB783" s="48"/>
      <c r="IC783" s="48"/>
      <c r="ID783" s="48"/>
      <c r="IE783" s="48"/>
      <c r="IF783" s="48"/>
      <c r="IG783" s="48"/>
      <c r="IH783" s="36"/>
      <c r="II783" s="36"/>
      <c r="IJ783" s="36"/>
      <c r="IK783" s="36"/>
      <c r="IL783" s="36"/>
      <c r="IM783" s="36"/>
      <c r="IN783" s="36"/>
      <c r="IO783" s="36"/>
      <c r="IP783" s="36"/>
      <c r="IQ783" s="36"/>
      <c r="IR783" s="36"/>
      <c r="IS783" s="36"/>
      <c r="IT783" s="36"/>
    </row>
    <row r="784" spans="1:254" s="14" customFormat="1" x14ac:dyDescent="0.2">
      <c r="A784" s="48"/>
      <c r="B784" s="48"/>
      <c r="C784" s="98">
        <v>43690</v>
      </c>
      <c r="D784" s="30" t="s">
        <v>1610</v>
      </c>
      <c r="E784" s="102" t="s">
        <v>1598</v>
      </c>
      <c r="F784" s="35" t="s">
        <v>543</v>
      </c>
      <c r="G784" s="82"/>
      <c r="H784" s="127">
        <v>2417000</v>
      </c>
      <c r="I784" s="143">
        <v>7647588</v>
      </c>
      <c r="J784" s="49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  <c r="CT784" s="48"/>
      <c r="CU784" s="48"/>
      <c r="CV784" s="48"/>
      <c r="CW784" s="48"/>
      <c r="CX784" s="48"/>
      <c r="CY784" s="48"/>
      <c r="CZ784" s="48"/>
      <c r="DA784" s="48"/>
      <c r="DB784" s="48"/>
      <c r="DC784" s="48"/>
      <c r="DD784" s="48"/>
      <c r="DE784" s="48"/>
      <c r="DF784" s="48"/>
      <c r="DG784" s="48"/>
      <c r="DH784" s="48"/>
      <c r="DI784" s="48"/>
      <c r="DJ784" s="48"/>
      <c r="DK784" s="48"/>
      <c r="DL784" s="48"/>
      <c r="DM784" s="48"/>
      <c r="DN784" s="48"/>
      <c r="DO784" s="48"/>
      <c r="DP784" s="48"/>
      <c r="DQ784" s="48"/>
      <c r="DR784" s="48"/>
      <c r="DS784" s="48"/>
      <c r="DT784" s="48"/>
      <c r="DU784" s="48"/>
      <c r="DV784" s="48"/>
      <c r="DW784" s="48"/>
      <c r="DX784" s="48"/>
      <c r="DY784" s="48"/>
      <c r="DZ784" s="48"/>
      <c r="EA784" s="48"/>
      <c r="EB784" s="48"/>
      <c r="EC784" s="48"/>
      <c r="ED784" s="48"/>
      <c r="EE784" s="48"/>
      <c r="EF784" s="48"/>
      <c r="EG784" s="48"/>
      <c r="EH784" s="48"/>
      <c r="EI784" s="48"/>
      <c r="EJ784" s="48"/>
      <c r="EK784" s="48"/>
      <c r="EL784" s="48"/>
      <c r="EM784" s="48"/>
      <c r="EN784" s="48"/>
      <c r="EO784" s="48"/>
      <c r="EP784" s="48"/>
      <c r="EQ784" s="48"/>
      <c r="ER784" s="48"/>
      <c r="ES784" s="48"/>
      <c r="ET784" s="48"/>
      <c r="EU784" s="48"/>
      <c r="EV784" s="48"/>
      <c r="EW784" s="48"/>
      <c r="EX784" s="48"/>
      <c r="EY784" s="48"/>
      <c r="EZ784" s="48"/>
      <c r="FA784" s="48"/>
      <c r="FB784" s="48"/>
      <c r="FC784" s="48"/>
      <c r="FD784" s="48"/>
      <c r="FE784" s="48"/>
      <c r="FF784" s="48"/>
      <c r="FG784" s="48"/>
      <c r="FH784" s="48"/>
      <c r="FI784" s="48"/>
      <c r="FJ784" s="48"/>
      <c r="FK784" s="48"/>
      <c r="FL784" s="48"/>
      <c r="FM784" s="48"/>
      <c r="FN784" s="48"/>
      <c r="FO784" s="48"/>
      <c r="FP784" s="48"/>
      <c r="FQ784" s="48"/>
      <c r="FR784" s="48"/>
      <c r="FS784" s="48"/>
      <c r="FT784" s="48"/>
      <c r="FU784" s="48"/>
      <c r="FV784" s="48"/>
      <c r="FW784" s="48"/>
      <c r="FX784" s="48"/>
      <c r="FY784" s="48"/>
      <c r="FZ784" s="48"/>
      <c r="GA784" s="48"/>
      <c r="GB784" s="48"/>
      <c r="GC784" s="48"/>
      <c r="GD784" s="48"/>
      <c r="GE784" s="48"/>
      <c r="GF784" s="48"/>
      <c r="GG784" s="48"/>
      <c r="GH784" s="48"/>
      <c r="GI784" s="48"/>
      <c r="GJ784" s="48"/>
      <c r="GK784" s="48"/>
      <c r="GL784" s="48"/>
      <c r="GM784" s="48"/>
      <c r="GN784" s="48"/>
      <c r="GO784" s="48"/>
      <c r="GP784" s="48"/>
      <c r="GQ784" s="48"/>
      <c r="GR784" s="48"/>
      <c r="GS784" s="48"/>
      <c r="GT784" s="48"/>
      <c r="GU784" s="48"/>
      <c r="GV784" s="48"/>
      <c r="GW784" s="48"/>
      <c r="GX784" s="48"/>
      <c r="GY784" s="48"/>
      <c r="GZ784" s="48"/>
      <c r="HA784" s="48"/>
      <c r="HB784" s="48"/>
      <c r="HC784" s="48"/>
      <c r="HD784" s="48"/>
      <c r="HE784" s="48"/>
      <c r="HF784" s="48"/>
      <c r="HG784" s="48"/>
      <c r="HH784" s="48"/>
      <c r="HI784" s="48"/>
      <c r="HJ784" s="48"/>
      <c r="HK784" s="48"/>
      <c r="HL784" s="48"/>
      <c r="HM784" s="48"/>
      <c r="HN784" s="48"/>
      <c r="HO784" s="48"/>
      <c r="HP784" s="48"/>
      <c r="HQ784" s="48"/>
      <c r="HR784" s="48"/>
      <c r="HS784" s="48"/>
      <c r="HT784" s="48"/>
      <c r="HU784" s="48"/>
      <c r="HV784" s="48"/>
      <c r="HW784" s="48"/>
      <c r="HX784" s="48"/>
      <c r="HY784" s="48"/>
      <c r="HZ784" s="48"/>
      <c r="IA784" s="48"/>
      <c r="IB784" s="48"/>
      <c r="IC784" s="48"/>
      <c r="ID784" s="48"/>
      <c r="IE784" s="48"/>
      <c r="IF784" s="48"/>
      <c r="IG784" s="48"/>
      <c r="IH784" s="36"/>
      <c r="II784" s="36"/>
      <c r="IJ784" s="36"/>
      <c r="IK784" s="36"/>
      <c r="IL784" s="36"/>
      <c r="IM784" s="36"/>
      <c r="IN784" s="36"/>
      <c r="IO784" s="36"/>
      <c r="IP784" s="36"/>
      <c r="IQ784" s="36"/>
      <c r="IR784" s="36"/>
      <c r="IS784" s="36"/>
      <c r="IT784" s="36"/>
    </row>
    <row r="785" spans="1:254" s="14" customFormat="1" x14ac:dyDescent="0.2">
      <c r="A785" s="48"/>
      <c r="B785" s="48"/>
      <c r="C785" s="98">
        <v>43690</v>
      </c>
      <c r="D785" s="30" t="s">
        <v>1612</v>
      </c>
      <c r="E785" s="102" t="s">
        <v>1599</v>
      </c>
      <c r="F785" s="35" t="s">
        <v>1611</v>
      </c>
      <c r="G785" s="82"/>
      <c r="H785" s="127">
        <v>1000000</v>
      </c>
      <c r="I785" s="143">
        <v>6647588</v>
      </c>
      <c r="J785" s="49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  <c r="CT785" s="48"/>
      <c r="CU785" s="48"/>
      <c r="CV785" s="48"/>
      <c r="CW785" s="48"/>
      <c r="CX785" s="48"/>
      <c r="CY785" s="48"/>
      <c r="CZ785" s="48"/>
      <c r="DA785" s="48"/>
      <c r="DB785" s="48"/>
      <c r="DC785" s="48"/>
      <c r="DD785" s="48"/>
      <c r="DE785" s="48"/>
      <c r="DF785" s="48"/>
      <c r="DG785" s="48"/>
      <c r="DH785" s="48"/>
      <c r="DI785" s="48"/>
      <c r="DJ785" s="48"/>
      <c r="DK785" s="48"/>
      <c r="DL785" s="48"/>
      <c r="DM785" s="48"/>
      <c r="DN785" s="48"/>
      <c r="DO785" s="48"/>
      <c r="DP785" s="48"/>
      <c r="DQ785" s="48"/>
      <c r="DR785" s="48"/>
      <c r="DS785" s="48"/>
      <c r="DT785" s="48"/>
      <c r="DU785" s="48"/>
      <c r="DV785" s="48"/>
      <c r="DW785" s="48"/>
      <c r="DX785" s="48"/>
      <c r="DY785" s="48"/>
      <c r="DZ785" s="48"/>
      <c r="EA785" s="48"/>
      <c r="EB785" s="48"/>
      <c r="EC785" s="48"/>
      <c r="ED785" s="48"/>
      <c r="EE785" s="48"/>
      <c r="EF785" s="48"/>
      <c r="EG785" s="48"/>
      <c r="EH785" s="48"/>
      <c r="EI785" s="48"/>
      <c r="EJ785" s="48"/>
      <c r="EK785" s="48"/>
      <c r="EL785" s="48"/>
      <c r="EM785" s="48"/>
      <c r="EN785" s="48"/>
      <c r="EO785" s="48"/>
      <c r="EP785" s="48"/>
      <c r="EQ785" s="48"/>
      <c r="ER785" s="48"/>
      <c r="ES785" s="48"/>
      <c r="ET785" s="48"/>
      <c r="EU785" s="48"/>
      <c r="EV785" s="48"/>
      <c r="EW785" s="48"/>
      <c r="EX785" s="48"/>
      <c r="EY785" s="48"/>
      <c r="EZ785" s="48"/>
      <c r="FA785" s="48"/>
      <c r="FB785" s="48"/>
      <c r="FC785" s="48"/>
      <c r="FD785" s="48"/>
      <c r="FE785" s="48"/>
      <c r="FF785" s="48"/>
      <c r="FG785" s="48"/>
      <c r="FH785" s="48"/>
      <c r="FI785" s="48"/>
      <c r="FJ785" s="48"/>
      <c r="FK785" s="48"/>
      <c r="FL785" s="48"/>
      <c r="FM785" s="48"/>
      <c r="FN785" s="48"/>
      <c r="FO785" s="48"/>
      <c r="FP785" s="48"/>
      <c r="FQ785" s="48"/>
      <c r="FR785" s="48"/>
      <c r="FS785" s="48"/>
      <c r="FT785" s="48"/>
      <c r="FU785" s="48"/>
      <c r="FV785" s="48"/>
      <c r="FW785" s="48"/>
      <c r="FX785" s="48"/>
      <c r="FY785" s="48"/>
      <c r="FZ785" s="48"/>
      <c r="GA785" s="48"/>
      <c r="GB785" s="48"/>
      <c r="GC785" s="48"/>
      <c r="GD785" s="48"/>
      <c r="GE785" s="48"/>
      <c r="GF785" s="48"/>
      <c r="GG785" s="48"/>
      <c r="GH785" s="48"/>
      <c r="GI785" s="48"/>
      <c r="GJ785" s="48"/>
      <c r="GK785" s="48"/>
      <c r="GL785" s="48"/>
      <c r="GM785" s="48"/>
      <c r="GN785" s="48"/>
      <c r="GO785" s="48"/>
      <c r="GP785" s="48"/>
      <c r="GQ785" s="48"/>
      <c r="GR785" s="48"/>
      <c r="GS785" s="48"/>
      <c r="GT785" s="48"/>
      <c r="GU785" s="48"/>
      <c r="GV785" s="48"/>
      <c r="GW785" s="48"/>
      <c r="GX785" s="48"/>
      <c r="GY785" s="48"/>
      <c r="GZ785" s="48"/>
      <c r="HA785" s="48"/>
      <c r="HB785" s="48"/>
      <c r="HC785" s="48"/>
      <c r="HD785" s="48"/>
      <c r="HE785" s="48"/>
      <c r="HF785" s="48"/>
      <c r="HG785" s="48"/>
      <c r="HH785" s="48"/>
      <c r="HI785" s="48"/>
      <c r="HJ785" s="48"/>
      <c r="HK785" s="48"/>
      <c r="HL785" s="48"/>
      <c r="HM785" s="48"/>
      <c r="HN785" s="48"/>
      <c r="HO785" s="48"/>
      <c r="HP785" s="48"/>
      <c r="HQ785" s="48"/>
      <c r="HR785" s="48"/>
      <c r="HS785" s="48"/>
      <c r="HT785" s="48"/>
      <c r="HU785" s="48"/>
      <c r="HV785" s="48"/>
      <c r="HW785" s="48"/>
      <c r="HX785" s="48"/>
      <c r="HY785" s="48"/>
      <c r="HZ785" s="48"/>
      <c r="IA785" s="48"/>
      <c r="IB785" s="48"/>
      <c r="IC785" s="48"/>
      <c r="ID785" s="48"/>
      <c r="IE785" s="48"/>
      <c r="IF785" s="48"/>
      <c r="IG785" s="48"/>
      <c r="IH785" s="36"/>
      <c r="II785" s="36"/>
      <c r="IJ785" s="36"/>
      <c r="IK785" s="36"/>
      <c r="IL785" s="36"/>
      <c r="IM785" s="36"/>
      <c r="IN785" s="36"/>
      <c r="IO785" s="36"/>
      <c r="IP785" s="36"/>
      <c r="IQ785" s="36"/>
      <c r="IR785" s="36"/>
      <c r="IS785" s="36"/>
      <c r="IT785" s="36"/>
    </row>
    <row r="786" spans="1:254" s="14" customFormat="1" x14ac:dyDescent="0.2">
      <c r="A786" s="48"/>
      <c r="B786" s="48"/>
      <c r="C786" s="98">
        <v>43690</v>
      </c>
      <c r="D786" s="30" t="s">
        <v>1622</v>
      </c>
      <c r="E786" s="102" t="s">
        <v>1600</v>
      </c>
      <c r="F786" s="35" t="s">
        <v>1611</v>
      </c>
      <c r="G786" s="82"/>
      <c r="H786" s="127">
        <v>1166000</v>
      </c>
      <c r="I786" s="143">
        <v>5481588</v>
      </c>
      <c r="J786" s="49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  <c r="CT786" s="48"/>
      <c r="CU786" s="48"/>
      <c r="CV786" s="48"/>
      <c r="CW786" s="48"/>
      <c r="CX786" s="48"/>
      <c r="CY786" s="48"/>
      <c r="CZ786" s="48"/>
      <c r="DA786" s="48"/>
      <c r="DB786" s="48"/>
      <c r="DC786" s="48"/>
      <c r="DD786" s="48"/>
      <c r="DE786" s="48"/>
      <c r="DF786" s="48"/>
      <c r="DG786" s="48"/>
      <c r="DH786" s="48"/>
      <c r="DI786" s="48"/>
      <c r="DJ786" s="48"/>
      <c r="DK786" s="48"/>
      <c r="DL786" s="48"/>
      <c r="DM786" s="48"/>
      <c r="DN786" s="48"/>
      <c r="DO786" s="48"/>
      <c r="DP786" s="48"/>
      <c r="DQ786" s="48"/>
      <c r="DR786" s="48"/>
      <c r="DS786" s="48"/>
      <c r="DT786" s="48"/>
      <c r="DU786" s="48"/>
      <c r="DV786" s="48"/>
      <c r="DW786" s="48"/>
      <c r="DX786" s="48"/>
      <c r="DY786" s="48"/>
      <c r="DZ786" s="48"/>
      <c r="EA786" s="48"/>
      <c r="EB786" s="48"/>
      <c r="EC786" s="48"/>
      <c r="ED786" s="48"/>
      <c r="EE786" s="48"/>
      <c r="EF786" s="48"/>
      <c r="EG786" s="48"/>
      <c r="EH786" s="48"/>
      <c r="EI786" s="48"/>
      <c r="EJ786" s="48"/>
      <c r="EK786" s="48"/>
      <c r="EL786" s="48"/>
      <c r="EM786" s="48"/>
      <c r="EN786" s="48"/>
      <c r="EO786" s="48"/>
      <c r="EP786" s="48"/>
      <c r="EQ786" s="48"/>
      <c r="ER786" s="48"/>
      <c r="ES786" s="48"/>
      <c r="ET786" s="48"/>
      <c r="EU786" s="48"/>
      <c r="EV786" s="48"/>
      <c r="EW786" s="48"/>
      <c r="EX786" s="48"/>
      <c r="EY786" s="48"/>
      <c r="EZ786" s="48"/>
      <c r="FA786" s="48"/>
      <c r="FB786" s="48"/>
      <c r="FC786" s="48"/>
      <c r="FD786" s="48"/>
      <c r="FE786" s="48"/>
      <c r="FF786" s="48"/>
      <c r="FG786" s="48"/>
      <c r="FH786" s="48"/>
      <c r="FI786" s="48"/>
      <c r="FJ786" s="48"/>
      <c r="FK786" s="48"/>
      <c r="FL786" s="48"/>
      <c r="FM786" s="48"/>
      <c r="FN786" s="48"/>
      <c r="FO786" s="48"/>
      <c r="FP786" s="48"/>
      <c r="FQ786" s="48"/>
      <c r="FR786" s="48"/>
      <c r="FS786" s="48"/>
      <c r="FT786" s="48"/>
      <c r="FU786" s="48"/>
      <c r="FV786" s="48"/>
      <c r="FW786" s="48"/>
      <c r="FX786" s="48"/>
      <c r="FY786" s="48"/>
      <c r="FZ786" s="48"/>
      <c r="GA786" s="48"/>
      <c r="GB786" s="48"/>
      <c r="GC786" s="48"/>
      <c r="GD786" s="48"/>
      <c r="GE786" s="48"/>
      <c r="GF786" s="48"/>
      <c r="GG786" s="48"/>
      <c r="GH786" s="48"/>
      <c r="GI786" s="48"/>
      <c r="GJ786" s="48"/>
      <c r="GK786" s="48"/>
      <c r="GL786" s="48"/>
      <c r="GM786" s="48"/>
      <c r="GN786" s="48"/>
      <c r="GO786" s="48"/>
      <c r="GP786" s="48"/>
      <c r="GQ786" s="48"/>
      <c r="GR786" s="48"/>
      <c r="GS786" s="48"/>
      <c r="GT786" s="48"/>
      <c r="GU786" s="48"/>
      <c r="GV786" s="48"/>
      <c r="GW786" s="48"/>
      <c r="GX786" s="48"/>
      <c r="GY786" s="48"/>
      <c r="GZ786" s="48"/>
      <c r="HA786" s="48"/>
      <c r="HB786" s="48"/>
      <c r="HC786" s="48"/>
      <c r="HD786" s="48"/>
      <c r="HE786" s="48"/>
      <c r="HF786" s="48"/>
      <c r="HG786" s="48"/>
      <c r="HH786" s="48"/>
      <c r="HI786" s="48"/>
      <c r="HJ786" s="48"/>
      <c r="HK786" s="48"/>
      <c r="HL786" s="48"/>
      <c r="HM786" s="48"/>
      <c r="HN786" s="48"/>
      <c r="HO786" s="48"/>
      <c r="HP786" s="48"/>
      <c r="HQ786" s="48"/>
      <c r="HR786" s="48"/>
      <c r="HS786" s="48"/>
      <c r="HT786" s="48"/>
      <c r="HU786" s="48"/>
      <c r="HV786" s="48"/>
      <c r="HW786" s="48"/>
      <c r="HX786" s="48"/>
      <c r="HY786" s="48"/>
      <c r="HZ786" s="48"/>
      <c r="IA786" s="48"/>
      <c r="IB786" s="48"/>
      <c r="IC786" s="48"/>
      <c r="ID786" s="48"/>
      <c r="IE786" s="48"/>
      <c r="IF786" s="48"/>
      <c r="IG786" s="48"/>
      <c r="IH786" s="36"/>
      <c r="II786" s="36"/>
      <c r="IJ786" s="36"/>
      <c r="IK786" s="36"/>
      <c r="IL786" s="36"/>
      <c r="IM786" s="36"/>
      <c r="IN786" s="36"/>
      <c r="IO786" s="36"/>
      <c r="IP786" s="36"/>
      <c r="IQ786" s="36"/>
      <c r="IR786" s="36"/>
      <c r="IS786" s="36"/>
      <c r="IT786" s="36"/>
    </row>
    <row r="787" spans="1:254" s="14" customFormat="1" x14ac:dyDescent="0.2">
      <c r="A787" s="48"/>
      <c r="B787" s="48"/>
      <c r="C787" s="98"/>
      <c r="D787" s="176" t="s">
        <v>1100</v>
      </c>
      <c r="E787" s="102"/>
      <c r="F787" s="35" t="s">
        <v>1611</v>
      </c>
      <c r="G787" s="82">
        <v>1250000</v>
      </c>
      <c r="H787" s="127"/>
      <c r="I787" s="143">
        <v>6731588</v>
      </c>
      <c r="J787" s="49" t="s">
        <v>1551</v>
      </c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  <c r="CT787" s="48"/>
      <c r="CU787" s="48"/>
      <c r="CV787" s="48"/>
      <c r="CW787" s="48"/>
      <c r="CX787" s="48"/>
      <c r="CY787" s="48"/>
      <c r="CZ787" s="48"/>
      <c r="DA787" s="48"/>
      <c r="DB787" s="48"/>
      <c r="DC787" s="48"/>
      <c r="DD787" s="48"/>
      <c r="DE787" s="48"/>
      <c r="DF787" s="48"/>
      <c r="DG787" s="48"/>
      <c r="DH787" s="48"/>
      <c r="DI787" s="48"/>
      <c r="DJ787" s="48"/>
      <c r="DK787" s="48"/>
      <c r="DL787" s="48"/>
      <c r="DM787" s="48"/>
      <c r="DN787" s="48"/>
      <c r="DO787" s="48"/>
      <c r="DP787" s="48"/>
      <c r="DQ787" s="48"/>
      <c r="DR787" s="48"/>
      <c r="DS787" s="48"/>
      <c r="DT787" s="48"/>
      <c r="DU787" s="48"/>
      <c r="DV787" s="48"/>
      <c r="DW787" s="48"/>
      <c r="DX787" s="48"/>
      <c r="DY787" s="48"/>
      <c r="DZ787" s="48"/>
      <c r="EA787" s="48"/>
      <c r="EB787" s="48"/>
      <c r="EC787" s="48"/>
      <c r="ED787" s="48"/>
      <c r="EE787" s="48"/>
      <c r="EF787" s="48"/>
      <c r="EG787" s="48"/>
      <c r="EH787" s="48"/>
      <c r="EI787" s="48"/>
      <c r="EJ787" s="48"/>
      <c r="EK787" s="48"/>
      <c r="EL787" s="48"/>
      <c r="EM787" s="48"/>
      <c r="EN787" s="48"/>
      <c r="EO787" s="48"/>
      <c r="EP787" s="48"/>
      <c r="EQ787" s="48"/>
      <c r="ER787" s="48"/>
      <c r="ES787" s="48"/>
      <c r="ET787" s="48"/>
      <c r="EU787" s="48"/>
      <c r="EV787" s="48"/>
      <c r="EW787" s="48"/>
      <c r="EX787" s="48"/>
      <c r="EY787" s="48"/>
      <c r="EZ787" s="48"/>
      <c r="FA787" s="48"/>
      <c r="FB787" s="48"/>
      <c r="FC787" s="48"/>
      <c r="FD787" s="48"/>
      <c r="FE787" s="48"/>
      <c r="FF787" s="48"/>
      <c r="FG787" s="48"/>
      <c r="FH787" s="48"/>
      <c r="FI787" s="48"/>
      <c r="FJ787" s="48"/>
      <c r="FK787" s="48"/>
      <c r="FL787" s="48"/>
      <c r="FM787" s="48"/>
      <c r="FN787" s="48"/>
      <c r="FO787" s="48"/>
      <c r="FP787" s="48"/>
      <c r="FQ787" s="48"/>
      <c r="FR787" s="48"/>
      <c r="FS787" s="48"/>
      <c r="FT787" s="48"/>
      <c r="FU787" s="48"/>
      <c r="FV787" s="48"/>
      <c r="FW787" s="48"/>
      <c r="FX787" s="48"/>
      <c r="FY787" s="48"/>
      <c r="FZ787" s="48"/>
      <c r="GA787" s="48"/>
      <c r="GB787" s="48"/>
      <c r="GC787" s="48"/>
      <c r="GD787" s="48"/>
      <c r="GE787" s="48"/>
      <c r="GF787" s="48"/>
      <c r="GG787" s="48"/>
      <c r="GH787" s="48"/>
      <c r="GI787" s="48"/>
      <c r="GJ787" s="48"/>
      <c r="GK787" s="48"/>
      <c r="GL787" s="48"/>
      <c r="GM787" s="48"/>
      <c r="GN787" s="48"/>
      <c r="GO787" s="48"/>
      <c r="GP787" s="48"/>
      <c r="GQ787" s="48"/>
      <c r="GR787" s="48"/>
      <c r="GS787" s="48"/>
      <c r="GT787" s="48"/>
      <c r="GU787" s="48"/>
      <c r="GV787" s="48"/>
      <c r="GW787" s="48"/>
      <c r="GX787" s="48"/>
      <c r="GY787" s="48"/>
      <c r="GZ787" s="48"/>
      <c r="HA787" s="48"/>
      <c r="HB787" s="48"/>
      <c r="HC787" s="48"/>
      <c r="HD787" s="48"/>
      <c r="HE787" s="48"/>
      <c r="HF787" s="48"/>
      <c r="HG787" s="48"/>
      <c r="HH787" s="48"/>
      <c r="HI787" s="48"/>
      <c r="HJ787" s="48"/>
      <c r="HK787" s="48"/>
      <c r="HL787" s="48"/>
      <c r="HM787" s="48"/>
      <c r="HN787" s="48"/>
      <c r="HO787" s="48"/>
      <c r="HP787" s="48"/>
      <c r="HQ787" s="48"/>
      <c r="HR787" s="48"/>
      <c r="HS787" s="48"/>
      <c r="HT787" s="48"/>
      <c r="HU787" s="48"/>
      <c r="HV787" s="48"/>
      <c r="HW787" s="48"/>
      <c r="HX787" s="48"/>
      <c r="HY787" s="48"/>
      <c r="HZ787" s="48"/>
      <c r="IA787" s="48"/>
      <c r="IB787" s="48"/>
      <c r="IC787" s="48"/>
      <c r="ID787" s="48"/>
      <c r="IE787" s="48"/>
      <c r="IF787" s="48"/>
      <c r="IG787" s="48"/>
      <c r="IH787" s="36"/>
      <c r="II787" s="36"/>
      <c r="IJ787" s="36"/>
      <c r="IK787" s="36"/>
      <c r="IL787" s="36"/>
      <c r="IM787" s="36"/>
      <c r="IN787" s="36"/>
      <c r="IO787" s="36"/>
      <c r="IP787" s="36"/>
      <c r="IQ787" s="36"/>
      <c r="IR787" s="36"/>
      <c r="IS787" s="36"/>
      <c r="IT787" s="36"/>
    </row>
    <row r="788" spans="1:254" s="14" customFormat="1" x14ac:dyDescent="0.2">
      <c r="A788" s="48"/>
      <c r="B788" s="48"/>
      <c r="C788" s="98">
        <v>43690</v>
      </c>
      <c r="D788" s="30" t="s">
        <v>1615</v>
      </c>
      <c r="E788" s="102" t="s">
        <v>1623</v>
      </c>
      <c r="F788" s="35" t="s">
        <v>327</v>
      </c>
      <c r="G788" s="82"/>
      <c r="H788" s="127">
        <v>500000</v>
      </c>
      <c r="I788" s="143">
        <v>6231588</v>
      </c>
      <c r="J788" s="49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  <c r="CT788" s="48"/>
      <c r="CU788" s="48"/>
      <c r="CV788" s="48"/>
      <c r="CW788" s="48"/>
      <c r="CX788" s="48"/>
      <c r="CY788" s="48"/>
      <c r="CZ788" s="48"/>
      <c r="DA788" s="48"/>
      <c r="DB788" s="48"/>
      <c r="DC788" s="48"/>
      <c r="DD788" s="48"/>
      <c r="DE788" s="48"/>
      <c r="DF788" s="48"/>
      <c r="DG788" s="48"/>
      <c r="DH788" s="48"/>
      <c r="DI788" s="48"/>
      <c r="DJ788" s="48"/>
      <c r="DK788" s="48"/>
      <c r="DL788" s="48"/>
      <c r="DM788" s="48"/>
      <c r="DN788" s="48"/>
      <c r="DO788" s="48"/>
      <c r="DP788" s="48"/>
      <c r="DQ788" s="48"/>
      <c r="DR788" s="48"/>
      <c r="DS788" s="48"/>
      <c r="DT788" s="48"/>
      <c r="DU788" s="48"/>
      <c r="DV788" s="48"/>
      <c r="DW788" s="48"/>
      <c r="DX788" s="48"/>
      <c r="DY788" s="48"/>
      <c r="DZ788" s="48"/>
      <c r="EA788" s="48"/>
      <c r="EB788" s="48"/>
      <c r="EC788" s="48"/>
      <c r="ED788" s="48"/>
      <c r="EE788" s="48"/>
      <c r="EF788" s="48"/>
      <c r="EG788" s="48"/>
      <c r="EH788" s="48"/>
      <c r="EI788" s="48"/>
      <c r="EJ788" s="48"/>
      <c r="EK788" s="48"/>
      <c r="EL788" s="48"/>
      <c r="EM788" s="48"/>
      <c r="EN788" s="48"/>
      <c r="EO788" s="48"/>
      <c r="EP788" s="48"/>
      <c r="EQ788" s="48"/>
      <c r="ER788" s="48"/>
      <c r="ES788" s="48"/>
      <c r="ET788" s="48"/>
      <c r="EU788" s="48"/>
      <c r="EV788" s="48"/>
      <c r="EW788" s="48"/>
      <c r="EX788" s="48"/>
      <c r="EY788" s="48"/>
      <c r="EZ788" s="48"/>
      <c r="FA788" s="48"/>
      <c r="FB788" s="48"/>
      <c r="FC788" s="48"/>
      <c r="FD788" s="48"/>
      <c r="FE788" s="48"/>
      <c r="FF788" s="48"/>
      <c r="FG788" s="48"/>
      <c r="FH788" s="48"/>
      <c r="FI788" s="48"/>
      <c r="FJ788" s="48"/>
      <c r="FK788" s="48"/>
      <c r="FL788" s="48"/>
      <c r="FM788" s="48"/>
      <c r="FN788" s="48"/>
      <c r="FO788" s="48"/>
      <c r="FP788" s="48"/>
      <c r="FQ788" s="48"/>
      <c r="FR788" s="48"/>
      <c r="FS788" s="48"/>
      <c r="FT788" s="48"/>
      <c r="FU788" s="48"/>
      <c r="FV788" s="48"/>
      <c r="FW788" s="48"/>
      <c r="FX788" s="48"/>
      <c r="FY788" s="48"/>
      <c r="FZ788" s="48"/>
      <c r="GA788" s="48"/>
      <c r="GB788" s="48"/>
      <c r="GC788" s="48"/>
      <c r="GD788" s="48"/>
      <c r="GE788" s="48"/>
      <c r="GF788" s="48"/>
      <c r="GG788" s="48"/>
      <c r="GH788" s="48"/>
      <c r="GI788" s="48"/>
      <c r="GJ788" s="48"/>
      <c r="GK788" s="48"/>
      <c r="GL788" s="48"/>
      <c r="GM788" s="48"/>
      <c r="GN788" s="48"/>
      <c r="GO788" s="48"/>
      <c r="GP788" s="48"/>
      <c r="GQ788" s="48"/>
      <c r="GR788" s="48"/>
      <c r="GS788" s="48"/>
      <c r="GT788" s="48"/>
      <c r="GU788" s="48"/>
      <c r="GV788" s="48"/>
      <c r="GW788" s="48"/>
      <c r="GX788" s="48"/>
      <c r="GY788" s="48"/>
      <c r="GZ788" s="48"/>
      <c r="HA788" s="48"/>
      <c r="HB788" s="48"/>
      <c r="HC788" s="48"/>
      <c r="HD788" s="48"/>
      <c r="HE788" s="48"/>
      <c r="HF788" s="48"/>
      <c r="HG788" s="48"/>
      <c r="HH788" s="48"/>
      <c r="HI788" s="48"/>
      <c r="HJ788" s="48"/>
      <c r="HK788" s="48"/>
      <c r="HL788" s="48"/>
      <c r="HM788" s="48"/>
      <c r="HN788" s="48"/>
      <c r="HO788" s="48"/>
      <c r="HP788" s="48"/>
      <c r="HQ788" s="48"/>
      <c r="HR788" s="48"/>
      <c r="HS788" s="48"/>
      <c r="HT788" s="48"/>
      <c r="HU788" s="48"/>
      <c r="HV788" s="48"/>
      <c r="HW788" s="48"/>
      <c r="HX788" s="48"/>
      <c r="HY788" s="48"/>
      <c r="HZ788" s="48"/>
      <c r="IA788" s="48"/>
      <c r="IB788" s="48"/>
      <c r="IC788" s="48"/>
      <c r="ID788" s="48"/>
      <c r="IE788" s="48"/>
      <c r="IF788" s="48"/>
      <c r="IG788" s="48"/>
      <c r="IH788" s="36"/>
      <c r="II788" s="36"/>
      <c r="IJ788" s="36"/>
      <c r="IK788" s="36"/>
      <c r="IL788" s="36"/>
      <c r="IM788" s="36"/>
      <c r="IN788" s="36"/>
      <c r="IO788" s="36"/>
      <c r="IP788" s="36"/>
      <c r="IQ788" s="36"/>
      <c r="IR788" s="36"/>
      <c r="IS788" s="36"/>
      <c r="IT788" s="36"/>
    </row>
    <row r="789" spans="1:254" s="14" customFormat="1" x14ac:dyDescent="0.2">
      <c r="A789" s="48"/>
      <c r="B789" s="48"/>
      <c r="C789" s="98">
        <v>43691</v>
      </c>
      <c r="D789" s="30" t="s">
        <v>607</v>
      </c>
      <c r="E789" s="102" t="s">
        <v>1601</v>
      </c>
      <c r="F789" s="35" t="s">
        <v>565</v>
      </c>
      <c r="G789" s="82"/>
      <c r="H789" s="127">
        <v>150000</v>
      </c>
      <c r="I789" s="143">
        <v>6081588</v>
      </c>
      <c r="J789" s="49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  <c r="CT789" s="48"/>
      <c r="CU789" s="48"/>
      <c r="CV789" s="48"/>
      <c r="CW789" s="48"/>
      <c r="CX789" s="48"/>
      <c r="CY789" s="48"/>
      <c r="CZ789" s="48"/>
      <c r="DA789" s="48"/>
      <c r="DB789" s="48"/>
      <c r="DC789" s="48"/>
      <c r="DD789" s="48"/>
      <c r="DE789" s="48"/>
      <c r="DF789" s="48"/>
      <c r="DG789" s="48"/>
      <c r="DH789" s="48"/>
      <c r="DI789" s="48"/>
      <c r="DJ789" s="48"/>
      <c r="DK789" s="48"/>
      <c r="DL789" s="48"/>
      <c r="DM789" s="48"/>
      <c r="DN789" s="48"/>
      <c r="DO789" s="48"/>
      <c r="DP789" s="48"/>
      <c r="DQ789" s="48"/>
      <c r="DR789" s="48"/>
      <c r="DS789" s="48"/>
      <c r="DT789" s="48"/>
      <c r="DU789" s="48"/>
      <c r="DV789" s="48"/>
      <c r="DW789" s="48"/>
      <c r="DX789" s="48"/>
      <c r="DY789" s="48"/>
      <c r="DZ789" s="48"/>
      <c r="EA789" s="48"/>
      <c r="EB789" s="48"/>
      <c r="EC789" s="48"/>
      <c r="ED789" s="48"/>
      <c r="EE789" s="48"/>
      <c r="EF789" s="48"/>
      <c r="EG789" s="48"/>
      <c r="EH789" s="48"/>
      <c r="EI789" s="48"/>
      <c r="EJ789" s="48"/>
      <c r="EK789" s="48"/>
      <c r="EL789" s="48"/>
      <c r="EM789" s="48"/>
      <c r="EN789" s="48"/>
      <c r="EO789" s="48"/>
      <c r="EP789" s="48"/>
      <c r="EQ789" s="48"/>
      <c r="ER789" s="48"/>
      <c r="ES789" s="48"/>
      <c r="ET789" s="48"/>
      <c r="EU789" s="48"/>
      <c r="EV789" s="48"/>
      <c r="EW789" s="48"/>
      <c r="EX789" s="48"/>
      <c r="EY789" s="48"/>
      <c r="EZ789" s="48"/>
      <c r="FA789" s="48"/>
      <c r="FB789" s="48"/>
      <c r="FC789" s="48"/>
      <c r="FD789" s="48"/>
      <c r="FE789" s="48"/>
      <c r="FF789" s="48"/>
      <c r="FG789" s="48"/>
      <c r="FH789" s="48"/>
      <c r="FI789" s="48"/>
      <c r="FJ789" s="48"/>
      <c r="FK789" s="48"/>
      <c r="FL789" s="48"/>
      <c r="FM789" s="48"/>
      <c r="FN789" s="48"/>
      <c r="FO789" s="48"/>
      <c r="FP789" s="48"/>
      <c r="FQ789" s="48"/>
      <c r="FR789" s="48"/>
      <c r="FS789" s="48"/>
      <c r="FT789" s="48"/>
      <c r="FU789" s="48"/>
      <c r="FV789" s="48"/>
      <c r="FW789" s="48"/>
      <c r="FX789" s="48"/>
      <c r="FY789" s="48"/>
      <c r="FZ789" s="48"/>
      <c r="GA789" s="48"/>
      <c r="GB789" s="48"/>
      <c r="GC789" s="48"/>
      <c r="GD789" s="48"/>
      <c r="GE789" s="48"/>
      <c r="GF789" s="48"/>
      <c r="GG789" s="48"/>
      <c r="GH789" s="48"/>
      <c r="GI789" s="48"/>
      <c r="GJ789" s="48"/>
      <c r="GK789" s="48"/>
      <c r="GL789" s="48"/>
      <c r="GM789" s="48"/>
      <c r="GN789" s="48"/>
      <c r="GO789" s="48"/>
      <c r="GP789" s="48"/>
      <c r="GQ789" s="48"/>
      <c r="GR789" s="48"/>
      <c r="GS789" s="48"/>
      <c r="GT789" s="48"/>
      <c r="GU789" s="48"/>
      <c r="GV789" s="48"/>
      <c r="GW789" s="48"/>
      <c r="GX789" s="48"/>
      <c r="GY789" s="48"/>
      <c r="GZ789" s="48"/>
      <c r="HA789" s="48"/>
      <c r="HB789" s="48"/>
      <c r="HC789" s="48"/>
      <c r="HD789" s="48"/>
      <c r="HE789" s="48"/>
      <c r="HF789" s="48"/>
      <c r="HG789" s="48"/>
      <c r="HH789" s="48"/>
      <c r="HI789" s="48"/>
      <c r="HJ789" s="48"/>
      <c r="HK789" s="48"/>
      <c r="HL789" s="48"/>
      <c r="HM789" s="48"/>
      <c r="HN789" s="48"/>
      <c r="HO789" s="48"/>
      <c r="HP789" s="48"/>
      <c r="HQ789" s="48"/>
      <c r="HR789" s="48"/>
      <c r="HS789" s="48"/>
      <c r="HT789" s="48"/>
      <c r="HU789" s="48"/>
      <c r="HV789" s="48"/>
      <c r="HW789" s="48"/>
      <c r="HX789" s="48"/>
      <c r="HY789" s="48"/>
      <c r="HZ789" s="48"/>
      <c r="IA789" s="48"/>
      <c r="IB789" s="48"/>
      <c r="IC789" s="48"/>
      <c r="ID789" s="48"/>
      <c r="IE789" s="48"/>
      <c r="IF789" s="48"/>
      <c r="IG789" s="48"/>
      <c r="IH789" s="36"/>
      <c r="II789" s="36"/>
      <c r="IJ789" s="36"/>
      <c r="IK789" s="36"/>
      <c r="IL789" s="36"/>
      <c r="IM789" s="36"/>
      <c r="IN789" s="36"/>
      <c r="IO789" s="36"/>
      <c r="IP789" s="36"/>
      <c r="IQ789" s="36"/>
      <c r="IR789" s="36"/>
      <c r="IS789" s="36"/>
      <c r="IT789" s="36"/>
    </row>
    <row r="790" spans="1:254" s="14" customFormat="1" x14ac:dyDescent="0.2">
      <c r="A790" s="48"/>
      <c r="B790" s="48"/>
      <c r="C790" s="98">
        <v>43691</v>
      </c>
      <c r="D790" s="30" t="s">
        <v>1614</v>
      </c>
      <c r="E790" s="102" t="s">
        <v>1602</v>
      </c>
      <c r="F790" s="35" t="s">
        <v>1613</v>
      </c>
      <c r="G790" s="82"/>
      <c r="H790" s="127">
        <v>300000</v>
      </c>
      <c r="I790" s="143">
        <v>5781588</v>
      </c>
      <c r="J790" s="49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48"/>
      <c r="CY790" s="48"/>
      <c r="CZ790" s="48"/>
      <c r="DA790" s="48"/>
      <c r="DB790" s="48"/>
      <c r="DC790" s="48"/>
      <c r="DD790" s="48"/>
      <c r="DE790" s="48"/>
      <c r="DF790" s="48"/>
      <c r="DG790" s="48"/>
      <c r="DH790" s="48"/>
      <c r="DI790" s="48"/>
      <c r="DJ790" s="48"/>
      <c r="DK790" s="48"/>
      <c r="DL790" s="48"/>
      <c r="DM790" s="48"/>
      <c r="DN790" s="48"/>
      <c r="DO790" s="48"/>
      <c r="DP790" s="48"/>
      <c r="DQ790" s="48"/>
      <c r="DR790" s="48"/>
      <c r="DS790" s="48"/>
      <c r="DT790" s="48"/>
      <c r="DU790" s="48"/>
      <c r="DV790" s="48"/>
      <c r="DW790" s="48"/>
      <c r="DX790" s="48"/>
      <c r="DY790" s="48"/>
      <c r="DZ790" s="48"/>
      <c r="EA790" s="48"/>
      <c r="EB790" s="48"/>
      <c r="EC790" s="48"/>
      <c r="ED790" s="48"/>
      <c r="EE790" s="48"/>
      <c r="EF790" s="48"/>
      <c r="EG790" s="48"/>
      <c r="EH790" s="48"/>
      <c r="EI790" s="48"/>
      <c r="EJ790" s="48"/>
      <c r="EK790" s="48"/>
      <c r="EL790" s="48"/>
      <c r="EM790" s="48"/>
      <c r="EN790" s="48"/>
      <c r="EO790" s="48"/>
      <c r="EP790" s="48"/>
      <c r="EQ790" s="48"/>
      <c r="ER790" s="48"/>
      <c r="ES790" s="48"/>
      <c r="ET790" s="48"/>
      <c r="EU790" s="48"/>
      <c r="EV790" s="48"/>
      <c r="EW790" s="48"/>
      <c r="EX790" s="48"/>
      <c r="EY790" s="48"/>
      <c r="EZ790" s="48"/>
      <c r="FA790" s="48"/>
      <c r="FB790" s="48"/>
      <c r="FC790" s="48"/>
      <c r="FD790" s="48"/>
      <c r="FE790" s="48"/>
      <c r="FF790" s="48"/>
      <c r="FG790" s="48"/>
      <c r="FH790" s="48"/>
      <c r="FI790" s="48"/>
      <c r="FJ790" s="48"/>
      <c r="FK790" s="48"/>
      <c r="FL790" s="48"/>
      <c r="FM790" s="48"/>
      <c r="FN790" s="48"/>
      <c r="FO790" s="48"/>
      <c r="FP790" s="48"/>
      <c r="FQ790" s="48"/>
      <c r="FR790" s="48"/>
      <c r="FS790" s="48"/>
      <c r="FT790" s="48"/>
      <c r="FU790" s="48"/>
      <c r="FV790" s="48"/>
      <c r="FW790" s="48"/>
      <c r="FX790" s="48"/>
      <c r="FY790" s="48"/>
      <c r="FZ790" s="48"/>
      <c r="GA790" s="48"/>
      <c r="GB790" s="48"/>
      <c r="GC790" s="48"/>
      <c r="GD790" s="48"/>
      <c r="GE790" s="48"/>
      <c r="GF790" s="48"/>
      <c r="GG790" s="48"/>
      <c r="GH790" s="48"/>
      <c r="GI790" s="48"/>
      <c r="GJ790" s="48"/>
      <c r="GK790" s="48"/>
      <c r="GL790" s="48"/>
      <c r="GM790" s="48"/>
      <c r="GN790" s="48"/>
      <c r="GO790" s="48"/>
      <c r="GP790" s="48"/>
      <c r="GQ790" s="48"/>
      <c r="GR790" s="48"/>
      <c r="GS790" s="48"/>
      <c r="GT790" s="48"/>
      <c r="GU790" s="48"/>
      <c r="GV790" s="48"/>
      <c r="GW790" s="48"/>
      <c r="GX790" s="48"/>
      <c r="GY790" s="48"/>
      <c r="GZ790" s="48"/>
      <c r="HA790" s="48"/>
      <c r="HB790" s="48"/>
      <c r="HC790" s="48"/>
      <c r="HD790" s="48"/>
      <c r="HE790" s="48"/>
      <c r="HF790" s="48"/>
      <c r="HG790" s="48"/>
      <c r="HH790" s="48"/>
      <c r="HI790" s="48"/>
      <c r="HJ790" s="48"/>
      <c r="HK790" s="48"/>
      <c r="HL790" s="48"/>
      <c r="HM790" s="48"/>
      <c r="HN790" s="48"/>
      <c r="HO790" s="48"/>
      <c r="HP790" s="48"/>
      <c r="HQ790" s="48"/>
      <c r="HR790" s="48"/>
      <c r="HS790" s="48"/>
      <c r="HT790" s="48"/>
      <c r="HU790" s="48"/>
      <c r="HV790" s="48"/>
      <c r="HW790" s="48"/>
      <c r="HX790" s="48"/>
      <c r="HY790" s="48"/>
      <c r="HZ790" s="48"/>
      <c r="IA790" s="48"/>
      <c r="IB790" s="48"/>
      <c r="IC790" s="48"/>
      <c r="ID790" s="48"/>
      <c r="IE790" s="48"/>
      <c r="IF790" s="48"/>
      <c r="IG790" s="48"/>
      <c r="IH790" s="36"/>
      <c r="II790" s="36"/>
      <c r="IJ790" s="36"/>
      <c r="IK790" s="36"/>
      <c r="IL790" s="36"/>
      <c r="IM790" s="36"/>
      <c r="IN790" s="36"/>
      <c r="IO790" s="36"/>
      <c r="IP790" s="36"/>
      <c r="IQ790" s="36"/>
      <c r="IR790" s="36"/>
      <c r="IS790" s="36"/>
      <c r="IT790" s="36"/>
    </row>
    <row r="791" spans="1:254" s="14" customFormat="1" x14ac:dyDescent="0.2">
      <c r="A791" s="48"/>
      <c r="B791" s="48"/>
      <c r="C791" s="98">
        <v>43693</v>
      </c>
      <c r="D791" s="30" t="s">
        <v>1615</v>
      </c>
      <c r="E791" s="105" t="s">
        <v>1603</v>
      </c>
      <c r="F791" s="35" t="s">
        <v>327</v>
      </c>
      <c r="G791" s="94">
        <v>500000</v>
      </c>
      <c r="H791" s="127"/>
      <c r="I791" s="143">
        <v>6281588</v>
      </c>
      <c r="J791" s="49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  <c r="CT791" s="48"/>
      <c r="CU791" s="48"/>
      <c r="CV791" s="48"/>
      <c r="CW791" s="48"/>
      <c r="CX791" s="48"/>
      <c r="CY791" s="48"/>
      <c r="CZ791" s="48"/>
      <c r="DA791" s="48"/>
      <c r="DB791" s="48"/>
      <c r="DC791" s="48"/>
      <c r="DD791" s="48"/>
      <c r="DE791" s="48"/>
      <c r="DF791" s="48"/>
      <c r="DG791" s="48"/>
      <c r="DH791" s="48"/>
      <c r="DI791" s="48"/>
      <c r="DJ791" s="48"/>
      <c r="DK791" s="48"/>
      <c r="DL791" s="48"/>
      <c r="DM791" s="48"/>
      <c r="DN791" s="48"/>
      <c r="DO791" s="48"/>
      <c r="DP791" s="48"/>
      <c r="DQ791" s="48"/>
      <c r="DR791" s="48"/>
      <c r="DS791" s="48"/>
      <c r="DT791" s="48"/>
      <c r="DU791" s="48"/>
      <c r="DV791" s="48"/>
      <c r="DW791" s="48"/>
      <c r="DX791" s="48"/>
      <c r="DY791" s="48"/>
      <c r="DZ791" s="48"/>
      <c r="EA791" s="48"/>
      <c r="EB791" s="48"/>
      <c r="EC791" s="48"/>
      <c r="ED791" s="48"/>
      <c r="EE791" s="48"/>
      <c r="EF791" s="48"/>
      <c r="EG791" s="48"/>
      <c r="EH791" s="48"/>
      <c r="EI791" s="48"/>
      <c r="EJ791" s="48"/>
      <c r="EK791" s="48"/>
      <c r="EL791" s="48"/>
      <c r="EM791" s="48"/>
      <c r="EN791" s="48"/>
      <c r="EO791" s="48"/>
      <c r="EP791" s="48"/>
      <c r="EQ791" s="48"/>
      <c r="ER791" s="48"/>
      <c r="ES791" s="48"/>
      <c r="ET791" s="48"/>
      <c r="EU791" s="48"/>
      <c r="EV791" s="48"/>
      <c r="EW791" s="48"/>
      <c r="EX791" s="48"/>
      <c r="EY791" s="48"/>
      <c r="EZ791" s="48"/>
      <c r="FA791" s="48"/>
      <c r="FB791" s="48"/>
      <c r="FC791" s="48"/>
      <c r="FD791" s="48"/>
      <c r="FE791" s="48"/>
      <c r="FF791" s="48"/>
      <c r="FG791" s="48"/>
      <c r="FH791" s="48"/>
      <c r="FI791" s="48"/>
      <c r="FJ791" s="48"/>
      <c r="FK791" s="48"/>
      <c r="FL791" s="48"/>
      <c r="FM791" s="48"/>
      <c r="FN791" s="48"/>
      <c r="FO791" s="48"/>
      <c r="FP791" s="48"/>
      <c r="FQ791" s="48"/>
      <c r="FR791" s="48"/>
      <c r="FS791" s="48"/>
      <c r="FT791" s="48"/>
      <c r="FU791" s="48"/>
      <c r="FV791" s="48"/>
      <c r="FW791" s="48"/>
      <c r="FX791" s="48"/>
      <c r="FY791" s="48"/>
      <c r="FZ791" s="48"/>
      <c r="GA791" s="48"/>
      <c r="GB791" s="48"/>
      <c r="GC791" s="48"/>
      <c r="GD791" s="48"/>
      <c r="GE791" s="48"/>
      <c r="GF791" s="48"/>
      <c r="GG791" s="48"/>
      <c r="GH791" s="48"/>
      <c r="GI791" s="48"/>
      <c r="GJ791" s="48"/>
      <c r="GK791" s="48"/>
      <c r="GL791" s="48"/>
      <c r="GM791" s="48"/>
      <c r="GN791" s="48"/>
      <c r="GO791" s="48"/>
      <c r="GP791" s="48"/>
      <c r="GQ791" s="48"/>
      <c r="GR791" s="48"/>
      <c r="GS791" s="48"/>
      <c r="GT791" s="48"/>
      <c r="GU791" s="48"/>
      <c r="GV791" s="48"/>
      <c r="GW791" s="48"/>
      <c r="GX791" s="48"/>
      <c r="GY791" s="48"/>
      <c r="GZ791" s="48"/>
      <c r="HA791" s="48"/>
      <c r="HB791" s="48"/>
      <c r="HC791" s="48"/>
      <c r="HD791" s="48"/>
      <c r="HE791" s="48"/>
      <c r="HF791" s="48"/>
      <c r="HG791" s="48"/>
      <c r="HH791" s="48"/>
      <c r="HI791" s="48"/>
      <c r="HJ791" s="48"/>
      <c r="HK791" s="48"/>
      <c r="HL791" s="48"/>
      <c r="HM791" s="48"/>
      <c r="HN791" s="48"/>
      <c r="HO791" s="48"/>
      <c r="HP791" s="48"/>
      <c r="HQ791" s="48"/>
      <c r="HR791" s="48"/>
      <c r="HS791" s="48"/>
      <c r="HT791" s="48"/>
      <c r="HU791" s="48"/>
      <c r="HV791" s="48"/>
      <c r="HW791" s="48"/>
      <c r="HX791" s="48"/>
      <c r="HY791" s="48"/>
      <c r="HZ791" s="48"/>
      <c r="IA791" s="48"/>
      <c r="IB791" s="48"/>
      <c r="IC791" s="48"/>
      <c r="ID791" s="48"/>
      <c r="IE791" s="48"/>
      <c r="IF791" s="48"/>
      <c r="IG791" s="48"/>
      <c r="IH791" s="36"/>
      <c r="II791" s="36"/>
      <c r="IJ791" s="36"/>
      <c r="IK791" s="36"/>
      <c r="IL791" s="36"/>
      <c r="IM791" s="36"/>
      <c r="IN791" s="36"/>
      <c r="IO791" s="36"/>
      <c r="IP791" s="36"/>
      <c r="IQ791" s="36"/>
      <c r="IR791" s="36"/>
      <c r="IS791" s="36"/>
      <c r="IT791" s="36"/>
    </row>
    <row r="792" spans="1:254" s="14" customFormat="1" x14ac:dyDescent="0.2">
      <c r="A792" s="48"/>
      <c r="B792" s="48"/>
      <c r="C792" s="98"/>
      <c r="D792" s="45" t="s">
        <v>1100</v>
      </c>
      <c r="E792" s="22"/>
      <c r="F792" s="46" t="s">
        <v>327</v>
      </c>
      <c r="G792" s="82"/>
      <c r="H792" s="130">
        <v>919980</v>
      </c>
      <c r="I792" s="143">
        <v>5361608</v>
      </c>
      <c r="J792" s="49" t="s">
        <v>1623</v>
      </c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  <c r="CT792" s="48"/>
      <c r="CU792" s="48"/>
      <c r="CV792" s="48"/>
      <c r="CW792" s="48"/>
      <c r="CX792" s="48"/>
      <c r="CY792" s="48"/>
      <c r="CZ792" s="48"/>
      <c r="DA792" s="48"/>
      <c r="DB792" s="48"/>
      <c r="DC792" s="48"/>
      <c r="DD792" s="48"/>
      <c r="DE792" s="48"/>
      <c r="DF792" s="48"/>
      <c r="DG792" s="48"/>
      <c r="DH792" s="48"/>
      <c r="DI792" s="48"/>
      <c r="DJ792" s="48"/>
      <c r="DK792" s="48"/>
      <c r="DL792" s="48"/>
      <c r="DM792" s="48"/>
      <c r="DN792" s="48"/>
      <c r="DO792" s="48"/>
      <c r="DP792" s="48"/>
      <c r="DQ792" s="48"/>
      <c r="DR792" s="48"/>
      <c r="DS792" s="48"/>
      <c r="DT792" s="48"/>
      <c r="DU792" s="48"/>
      <c r="DV792" s="48"/>
      <c r="DW792" s="48"/>
      <c r="DX792" s="48"/>
      <c r="DY792" s="48"/>
      <c r="DZ792" s="48"/>
      <c r="EA792" s="48"/>
      <c r="EB792" s="48"/>
      <c r="EC792" s="48"/>
      <c r="ED792" s="48"/>
      <c r="EE792" s="48"/>
      <c r="EF792" s="48"/>
      <c r="EG792" s="48"/>
      <c r="EH792" s="48"/>
      <c r="EI792" s="48"/>
      <c r="EJ792" s="48"/>
      <c r="EK792" s="48"/>
      <c r="EL792" s="48"/>
      <c r="EM792" s="48"/>
      <c r="EN792" s="48"/>
      <c r="EO792" s="48"/>
      <c r="EP792" s="48"/>
      <c r="EQ792" s="48"/>
      <c r="ER792" s="48"/>
      <c r="ES792" s="48"/>
      <c r="ET792" s="48"/>
      <c r="EU792" s="48"/>
      <c r="EV792" s="48"/>
      <c r="EW792" s="48"/>
      <c r="EX792" s="48"/>
      <c r="EY792" s="48"/>
      <c r="EZ792" s="48"/>
      <c r="FA792" s="48"/>
      <c r="FB792" s="48"/>
      <c r="FC792" s="48"/>
      <c r="FD792" s="48"/>
      <c r="FE792" s="48"/>
      <c r="FF792" s="48"/>
      <c r="FG792" s="48"/>
      <c r="FH792" s="48"/>
      <c r="FI792" s="48"/>
      <c r="FJ792" s="48"/>
      <c r="FK792" s="48"/>
      <c r="FL792" s="48"/>
      <c r="FM792" s="48"/>
      <c r="FN792" s="48"/>
      <c r="FO792" s="48"/>
      <c r="FP792" s="48"/>
      <c r="FQ792" s="48"/>
      <c r="FR792" s="48"/>
      <c r="FS792" s="48"/>
      <c r="FT792" s="48"/>
      <c r="FU792" s="48"/>
      <c r="FV792" s="48"/>
      <c r="FW792" s="48"/>
      <c r="FX792" s="48"/>
      <c r="FY792" s="48"/>
      <c r="FZ792" s="48"/>
      <c r="GA792" s="48"/>
      <c r="GB792" s="48"/>
      <c r="GC792" s="48"/>
      <c r="GD792" s="48"/>
      <c r="GE792" s="48"/>
      <c r="GF792" s="48"/>
      <c r="GG792" s="48"/>
      <c r="GH792" s="48"/>
      <c r="GI792" s="48"/>
      <c r="GJ792" s="48"/>
      <c r="GK792" s="48"/>
      <c r="GL792" s="48"/>
      <c r="GM792" s="48"/>
      <c r="GN792" s="48"/>
      <c r="GO792" s="48"/>
      <c r="GP792" s="48"/>
      <c r="GQ792" s="48"/>
      <c r="GR792" s="48"/>
      <c r="GS792" s="48"/>
      <c r="GT792" s="48"/>
      <c r="GU792" s="48"/>
      <c r="GV792" s="48"/>
      <c r="GW792" s="48"/>
      <c r="GX792" s="48"/>
      <c r="GY792" s="48"/>
      <c r="GZ792" s="48"/>
      <c r="HA792" s="48"/>
      <c r="HB792" s="48"/>
      <c r="HC792" s="48"/>
      <c r="HD792" s="48"/>
      <c r="HE792" s="48"/>
      <c r="HF792" s="48"/>
      <c r="HG792" s="48"/>
      <c r="HH792" s="48"/>
      <c r="HI792" s="48"/>
      <c r="HJ792" s="48"/>
      <c r="HK792" s="48"/>
      <c r="HL792" s="48"/>
      <c r="HM792" s="48"/>
      <c r="HN792" s="48"/>
      <c r="HO792" s="48"/>
      <c r="HP792" s="48"/>
      <c r="HQ792" s="48"/>
      <c r="HR792" s="48"/>
      <c r="HS792" s="48"/>
      <c r="HT792" s="48"/>
      <c r="HU792" s="48"/>
      <c r="HV792" s="48"/>
      <c r="HW792" s="48"/>
      <c r="HX792" s="48"/>
      <c r="HY792" s="48"/>
      <c r="HZ792" s="48"/>
      <c r="IA792" s="48"/>
      <c r="IB792" s="48"/>
      <c r="IC792" s="48"/>
      <c r="ID792" s="48"/>
      <c r="IE792" s="48"/>
      <c r="IF792" s="48"/>
      <c r="IG792" s="48"/>
      <c r="IH792" s="36"/>
      <c r="II792" s="36"/>
      <c r="IJ792" s="36"/>
      <c r="IK792" s="36"/>
      <c r="IL792" s="36"/>
      <c r="IM792" s="36"/>
      <c r="IN792" s="36"/>
      <c r="IO792" s="36"/>
      <c r="IP792" s="36"/>
      <c r="IQ792" s="36"/>
      <c r="IR792" s="36"/>
      <c r="IS792" s="36"/>
      <c r="IT792" s="36"/>
    </row>
    <row r="793" spans="1:254" s="14" customFormat="1" x14ac:dyDescent="0.2">
      <c r="A793" s="48"/>
      <c r="B793" s="48"/>
      <c r="C793" s="19">
        <v>43689</v>
      </c>
      <c r="D793" s="14" t="s">
        <v>1618</v>
      </c>
      <c r="E793" s="48" t="s">
        <v>1619</v>
      </c>
      <c r="F793" s="21" t="s">
        <v>634</v>
      </c>
      <c r="G793" s="82"/>
      <c r="H793" s="21">
        <v>2195000</v>
      </c>
      <c r="I793" s="143">
        <v>3166608</v>
      </c>
      <c r="J793" s="49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  <c r="CT793" s="48"/>
      <c r="CU793" s="48"/>
      <c r="CV793" s="48"/>
      <c r="CW793" s="48"/>
      <c r="CX793" s="48"/>
      <c r="CY793" s="48"/>
      <c r="CZ793" s="48"/>
      <c r="DA793" s="48"/>
      <c r="DB793" s="48"/>
      <c r="DC793" s="48"/>
      <c r="DD793" s="48"/>
      <c r="DE793" s="48"/>
      <c r="DF793" s="48"/>
      <c r="DG793" s="48"/>
      <c r="DH793" s="48"/>
      <c r="DI793" s="48"/>
      <c r="DJ793" s="48"/>
      <c r="DK793" s="48"/>
      <c r="DL793" s="48"/>
      <c r="DM793" s="48"/>
      <c r="DN793" s="48"/>
      <c r="DO793" s="48"/>
      <c r="DP793" s="48"/>
      <c r="DQ793" s="48"/>
      <c r="DR793" s="48"/>
      <c r="DS793" s="48"/>
      <c r="DT793" s="48"/>
      <c r="DU793" s="48"/>
      <c r="DV793" s="48"/>
      <c r="DW793" s="48"/>
      <c r="DX793" s="48"/>
      <c r="DY793" s="48"/>
      <c r="DZ793" s="48"/>
      <c r="EA793" s="48"/>
      <c r="EB793" s="48"/>
      <c r="EC793" s="48"/>
      <c r="ED793" s="48"/>
      <c r="EE793" s="48"/>
      <c r="EF793" s="48"/>
      <c r="EG793" s="48"/>
      <c r="EH793" s="48"/>
      <c r="EI793" s="48"/>
      <c r="EJ793" s="48"/>
      <c r="EK793" s="48"/>
      <c r="EL793" s="48"/>
      <c r="EM793" s="48"/>
      <c r="EN793" s="48"/>
      <c r="EO793" s="48"/>
      <c r="EP793" s="48"/>
      <c r="EQ793" s="48"/>
      <c r="ER793" s="48"/>
      <c r="ES793" s="48"/>
      <c r="ET793" s="48"/>
      <c r="EU793" s="48"/>
      <c r="EV793" s="48"/>
      <c r="EW793" s="48"/>
      <c r="EX793" s="48"/>
      <c r="EY793" s="48"/>
      <c r="EZ793" s="48"/>
      <c r="FA793" s="48"/>
      <c r="FB793" s="48"/>
      <c r="FC793" s="48"/>
      <c r="FD793" s="48"/>
      <c r="FE793" s="48"/>
      <c r="FF793" s="48"/>
      <c r="FG793" s="48"/>
      <c r="FH793" s="48"/>
      <c r="FI793" s="48"/>
      <c r="FJ793" s="48"/>
      <c r="FK793" s="48"/>
      <c r="FL793" s="48"/>
      <c r="FM793" s="48"/>
      <c r="FN793" s="48"/>
      <c r="FO793" s="48"/>
      <c r="FP793" s="48"/>
      <c r="FQ793" s="48"/>
      <c r="FR793" s="48"/>
      <c r="FS793" s="48"/>
      <c r="FT793" s="48"/>
      <c r="FU793" s="48"/>
      <c r="FV793" s="48"/>
      <c r="FW793" s="48"/>
      <c r="FX793" s="48"/>
      <c r="FY793" s="48"/>
      <c r="FZ793" s="48"/>
      <c r="GA793" s="48"/>
      <c r="GB793" s="48"/>
      <c r="GC793" s="48"/>
      <c r="GD793" s="48"/>
      <c r="GE793" s="48"/>
      <c r="GF793" s="48"/>
      <c r="GG793" s="48"/>
      <c r="GH793" s="48"/>
      <c r="GI793" s="48"/>
      <c r="GJ793" s="48"/>
      <c r="GK793" s="48"/>
      <c r="GL793" s="48"/>
      <c r="GM793" s="48"/>
      <c r="GN793" s="48"/>
      <c r="GO793" s="48"/>
      <c r="GP793" s="48"/>
      <c r="GQ793" s="48"/>
      <c r="GR793" s="48"/>
      <c r="GS793" s="48"/>
      <c r="GT793" s="48"/>
      <c r="GU793" s="48"/>
      <c r="GV793" s="48"/>
      <c r="GW793" s="48"/>
      <c r="GX793" s="48"/>
      <c r="GY793" s="48"/>
      <c r="GZ793" s="48"/>
      <c r="HA793" s="48"/>
      <c r="HB793" s="48"/>
      <c r="HC793" s="48"/>
      <c r="HD793" s="48"/>
      <c r="HE793" s="48"/>
      <c r="HF793" s="48"/>
      <c r="HG793" s="48"/>
      <c r="HH793" s="48"/>
      <c r="HI793" s="48"/>
      <c r="HJ793" s="48"/>
      <c r="HK793" s="48"/>
      <c r="HL793" s="48"/>
      <c r="HM793" s="48"/>
      <c r="HN793" s="48"/>
      <c r="HO793" s="48"/>
      <c r="HP793" s="48"/>
      <c r="HQ793" s="48"/>
      <c r="HR793" s="48"/>
      <c r="HS793" s="48"/>
      <c r="HT793" s="48"/>
      <c r="HU793" s="48"/>
      <c r="HV793" s="48"/>
      <c r="HW793" s="48"/>
      <c r="HX793" s="48"/>
      <c r="HY793" s="48"/>
      <c r="HZ793" s="48"/>
      <c r="IA793" s="48"/>
      <c r="IB793" s="48"/>
      <c r="IC793" s="48"/>
      <c r="ID793" s="48"/>
      <c r="IE793" s="48"/>
      <c r="IF793" s="48"/>
      <c r="IG793" s="48"/>
      <c r="IH793" s="36"/>
      <c r="II793" s="36"/>
      <c r="IJ793" s="36"/>
      <c r="IK793" s="36"/>
      <c r="IL793" s="36"/>
      <c r="IM793" s="36"/>
      <c r="IN793" s="36"/>
      <c r="IO793" s="36"/>
      <c r="IP793" s="36"/>
      <c r="IQ793" s="36"/>
      <c r="IR793" s="36"/>
      <c r="IS793" s="36"/>
      <c r="IT793" s="36"/>
    </row>
    <row r="794" spans="1:254" s="14" customFormat="1" x14ac:dyDescent="0.2">
      <c r="A794" s="48"/>
      <c r="B794" s="48"/>
      <c r="C794" s="19">
        <v>43690</v>
      </c>
      <c r="D794" s="14" t="s">
        <v>1616</v>
      </c>
      <c r="E794" s="48" t="s">
        <v>1620</v>
      </c>
      <c r="F794" s="21" t="s">
        <v>787</v>
      </c>
      <c r="G794" s="82"/>
      <c r="H794" s="21">
        <v>1500000</v>
      </c>
      <c r="I794" s="143">
        <v>1666608</v>
      </c>
      <c r="J794" s="49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  <c r="BL794" s="48"/>
      <c r="BM794" s="48"/>
      <c r="BN794" s="48"/>
      <c r="BO794" s="48"/>
      <c r="BP794" s="48"/>
      <c r="BQ794" s="48"/>
      <c r="BR794" s="48"/>
      <c r="BS794" s="48"/>
      <c r="BT794" s="48"/>
      <c r="BU794" s="48"/>
      <c r="BV794" s="48"/>
      <c r="BW794" s="48"/>
      <c r="BX794" s="48"/>
      <c r="BY794" s="48"/>
      <c r="BZ794" s="48"/>
      <c r="CA794" s="48"/>
      <c r="CB794" s="48"/>
      <c r="CC794" s="48"/>
      <c r="CD794" s="48"/>
      <c r="CE794" s="48"/>
      <c r="CF794" s="48"/>
      <c r="CG794" s="48"/>
      <c r="CH794" s="48"/>
      <c r="CI794" s="48"/>
      <c r="CJ794" s="48"/>
      <c r="CK794" s="48"/>
      <c r="CL794" s="48"/>
      <c r="CM794" s="48"/>
      <c r="CN794" s="48"/>
      <c r="CO794" s="48"/>
      <c r="CP794" s="48"/>
      <c r="CQ794" s="48"/>
      <c r="CR794" s="48"/>
      <c r="CS794" s="48"/>
      <c r="CT794" s="48"/>
      <c r="CU794" s="48"/>
      <c r="CV794" s="48"/>
      <c r="CW794" s="48"/>
      <c r="CX794" s="48"/>
      <c r="CY794" s="48"/>
      <c r="CZ794" s="48"/>
      <c r="DA794" s="48"/>
      <c r="DB794" s="48"/>
      <c r="DC794" s="48"/>
      <c r="DD794" s="48"/>
      <c r="DE794" s="48"/>
      <c r="DF794" s="48"/>
      <c r="DG794" s="48"/>
      <c r="DH794" s="48"/>
      <c r="DI794" s="48"/>
      <c r="DJ794" s="48"/>
      <c r="DK794" s="48"/>
      <c r="DL794" s="48"/>
      <c r="DM794" s="48"/>
      <c r="DN794" s="48"/>
      <c r="DO794" s="48"/>
      <c r="DP794" s="48"/>
      <c r="DQ794" s="48"/>
      <c r="DR794" s="48"/>
      <c r="DS794" s="48"/>
      <c r="DT794" s="48"/>
      <c r="DU794" s="48"/>
      <c r="DV794" s="48"/>
      <c r="DW794" s="48"/>
      <c r="DX794" s="48"/>
      <c r="DY794" s="48"/>
      <c r="DZ794" s="48"/>
      <c r="EA794" s="48"/>
      <c r="EB794" s="48"/>
      <c r="EC794" s="48"/>
      <c r="ED794" s="48"/>
      <c r="EE794" s="48"/>
      <c r="EF794" s="48"/>
      <c r="EG794" s="48"/>
      <c r="EH794" s="48"/>
      <c r="EI794" s="48"/>
      <c r="EJ794" s="48"/>
      <c r="EK794" s="48"/>
      <c r="EL794" s="48"/>
      <c r="EM794" s="48"/>
      <c r="EN794" s="48"/>
      <c r="EO794" s="48"/>
      <c r="EP794" s="48"/>
      <c r="EQ794" s="48"/>
      <c r="ER794" s="48"/>
      <c r="ES794" s="48"/>
      <c r="ET794" s="48"/>
      <c r="EU794" s="48"/>
      <c r="EV794" s="48"/>
      <c r="EW794" s="48"/>
      <c r="EX794" s="48"/>
      <c r="EY794" s="48"/>
      <c r="EZ794" s="48"/>
      <c r="FA794" s="48"/>
      <c r="FB794" s="48"/>
      <c r="FC794" s="48"/>
      <c r="FD794" s="48"/>
      <c r="FE794" s="48"/>
      <c r="FF794" s="48"/>
      <c r="FG794" s="48"/>
      <c r="FH794" s="48"/>
      <c r="FI794" s="48"/>
      <c r="FJ794" s="48"/>
      <c r="FK794" s="48"/>
      <c r="FL794" s="48"/>
      <c r="FM794" s="48"/>
      <c r="FN794" s="48"/>
      <c r="FO794" s="48"/>
      <c r="FP794" s="48"/>
      <c r="FQ794" s="48"/>
      <c r="FR794" s="48"/>
      <c r="FS794" s="48"/>
      <c r="FT794" s="48"/>
      <c r="FU794" s="48"/>
      <c r="FV794" s="48"/>
      <c r="FW794" s="48"/>
      <c r="FX794" s="48"/>
      <c r="FY794" s="48"/>
      <c r="FZ794" s="48"/>
      <c r="GA794" s="48"/>
      <c r="GB794" s="48"/>
      <c r="GC794" s="48"/>
      <c r="GD794" s="48"/>
      <c r="GE794" s="48"/>
      <c r="GF794" s="48"/>
      <c r="GG794" s="48"/>
      <c r="GH794" s="48"/>
      <c r="GI794" s="48"/>
      <c r="GJ794" s="48"/>
      <c r="GK794" s="48"/>
      <c r="GL794" s="48"/>
      <c r="GM794" s="48"/>
      <c r="GN794" s="48"/>
      <c r="GO794" s="48"/>
      <c r="GP794" s="48"/>
      <c r="GQ794" s="48"/>
      <c r="GR794" s="48"/>
      <c r="GS794" s="48"/>
      <c r="GT794" s="48"/>
      <c r="GU794" s="48"/>
      <c r="GV794" s="48"/>
      <c r="GW794" s="48"/>
      <c r="GX794" s="48"/>
      <c r="GY794" s="48"/>
      <c r="GZ794" s="48"/>
      <c r="HA794" s="48"/>
      <c r="HB794" s="48"/>
      <c r="HC794" s="48"/>
      <c r="HD794" s="48"/>
      <c r="HE794" s="48"/>
      <c r="HF794" s="48"/>
      <c r="HG794" s="48"/>
      <c r="HH794" s="48"/>
      <c r="HI794" s="48"/>
      <c r="HJ794" s="48"/>
      <c r="HK794" s="48"/>
      <c r="HL794" s="48"/>
      <c r="HM794" s="48"/>
      <c r="HN794" s="48"/>
      <c r="HO794" s="48"/>
      <c r="HP794" s="48"/>
      <c r="HQ794" s="48"/>
      <c r="HR794" s="48"/>
      <c r="HS794" s="48"/>
      <c r="HT794" s="48"/>
      <c r="HU794" s="48"/>
      <c r="HV794" s="48"/>
      <c r="HW794" s="48"/>
      <c r="HX794" s="48"/>
      <c r="HY794" s="48"/>
      <c r="HZ794" s="48"/>
      <c r="IA794" s="48"/>
      <c r="IB794" s="48"/>
      <c r="IC794" s="48"/>
      <c r="ID794" s="48"/>
      <c r="IE794" s="48"/>
      <c r="IF794" s="48"/>
      <c r="IG794" s="48"/>
      <c r="IH794" s="36"/>
      <c r="II794" s="36"/>
      <c r="IJ794" s="36"/>
      <c r="IK794" s="36"/>
      <c r="IL794" s="36"/>
      <c r="IM794" s="36"/>
      <c r="IN794" s="36"/>
      <c r="IO794" s="36"/>
      <c r="IP794" s="36"/>
      <c r="IQ794" s="36"/>
      <c r="IR794" s="36"/>
      <c r="IS794" s="36"/>
      <c r="IT794" s="36"/>
    </row>
    <row r="795" spans="1:254" s="14" customFormat="1" x14ac:dyDescent="0.2">
      <c r="A795" s="48"/>
      <c r="B795" s="48"/>
      <c r="C795" s="19">
        <v>43690</v>
      </c>
      <c r="D795" s="14" t="s">
        <v>1617</v>
      </c>
      <c r="E795" s="48" t="s">
        <v>1621</v>
      </c>
      <c r="F795" s="21" t="s">
        <v>263</v>
      </c>
      <c r="G795" s="82"/>
      <c r="H795" s="21">
        <v>840000</v>
      </c>
      <c r="I795" s="143">
        <v>826608</v>
      </c>
      <c r="J795" s="49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  <c r="CR795" s="48"/>
      <c r="CS795" s="48"/>
      <c r="CT795" s="48"/>
      <c r="CU795" s="48"/>
      <c r="CV795" s="48"/>
      <c r="CW795" s="48"/>
      <c r="CX795" s="48"/>
      <c r="CY795" s="48"/>
      <c r="CZ795" s="48"/>
      <c r="DA795" s="48"/>
      <c r="DB795" s="48"/>
      <c r="DC795" s="48"/>
      <c r="DD795" s="48"/>
      <c r="DE795" s="48"/>
      <c r="DF795" s="48"/>
      <c r="DG795" s="48"/>
      <c r="DH795" s="48"/>
      <c r="DI795" s="48"/>
      <c r="DJ795" s="48"/>
      <c r="DK795" s="48"/>
      <c r="DL795" s="48"/>
      <c r="DM795" s="48"/>
      <c r="DN795" s="48"/>
      <c r="DO795" s="48"/>
      <c r="DP795" s="48"/>
      <c r="DQ795" s="48"/>
      <c r="DR795" s="48"/>
      <c r="DS795" s="48"/>
      <c r="DT795" s="48"/>
      <c r="DU795" s="48"/>
      <c r="DV795" s="48"/>
      <c r="DW795" s="48"/>
      <c r="DX795" s="48"/>
      <c r="DY795" s="48"/>
      <c r="DZ795" s="48"/>
      <c r="EA795" s="48"/>
      <c r="EB795" s="48"/>
      <c r="EC795" s="48"/>
      <c r="ED795" s="48"/>
      <c r="EE795" s="48"/>
      <c r="EF795" s="48"/>
      <c r="EG795" s="48"/>
      <c r="EH795" s="48"/>
      <c r="EI795" s="48"/>
      <c r="EJ795" s="48"/>
      <c r="EK795" s="48"/>
      <c r="EL795" s="48"/>
      <c r="EM795" s="48"/>
      <c r="EN795" s="48"/>
      <c r="EO795" s="48"/>
      <c r="EP795" s="48"/>
      <c r="EQ795" s="48"/>
      <c r="ER795" s="48"/>
      <c r="ES795" s="48"/>
      <c r="ET795" s="48"/>
      <c r="EU795" s="48"/>
      <c r="EV795" s="48"/>
      <c r="EW795" s="48"/>
      <c r="EX795" s="48"/>
      <c r="EY795" s="48"/>
      <c r="EZ795" s="48"/>
      <c r="FA795" s="48"/>
      <c r="FB795" s="48"/>
      <c r="FC795" s="48"/>
      <c r="FD795" s="48"/>
      <c r="FE795" s="48"/>
      <c r="FF795" s="48"/>
      <c r="FG795" s="48"/>
      <c r="FH795" s="48"/>
      <c r="FI795" s="48"/>
      <c r="FJ795" s="48"/>
      <c r="FK795" s="48"/>
      <c r="FL795" s="48"/>
      <c r="FM795" s="48"/>
      <c r="FN795" s="48"/>
      <c r="FO795" s="48"/>
      <c r="FP795" s="48"/>
      <c r="FQ795" s="48"/>
      <c r="FR795" s="48"/>
      <c r="FS795" s="48"/>
      <c r="FT795" s="48"/>
      <c r="FU795" s="48"/>
      <c r="FV795" s="48"/>
      <c r="FW795" s="48"/>
      <c r="FX795" s="48"/>
      <c r="FY795" s="48"/>
      <c r="FZ795" s="48"/>
      <c r="GA795" s="48"/>
      <c r="GB795" s="48"/>
      <c r="GC795" s="48"/>
      <c r="GD795" s="48"/>
      <c r="GE795" s="48"/>
      <c r="GF795" s="48"/>
      <c r="GG795" s="48"/>
      <c r="GH795" s="48"/>
      <c r="GI795" s="48"/>
      <c r="GJ795" s="48"/>
      <c r="GK795" s="48"/>
      <c r="GL795" s="48"/>
      <c r="GM795" s="48"/>
      <c r="GN795" s="48"/>
      <c r="GO795" s="48"/>
      <c r="GP795" s="48"/>
      <c r="GQ795" s="48"/>
      <c r="GR795" s="48"/>
      <c r="GS795" s="48"/>
      <c r="GT795" s="48"/>
      <c r="GU795" s="48"/>
      <c r="GV795" s="48"/>
      <c r="GW795" s="48"/>
      <c r="GX795" s="48"/>
      <c r="GY795" s="48"/>
      <c r="GZ795" s="48"/>
      <c r="HA795" s="48"/>
      <c r="HB795" s="48"/>
      <c r="HC795" s="48"/>
      <c r="HD795" s="48"/>
      <c r="HE795" s="48"/>
      <c r="HF795" s="48"/>
      <c r="HG795" s="48"/>
      <c r="HH795" s="48"/>
      <c r="HI795" s="48"/>
      <c r="HJ795" s="48"/>
      <c r="HK795" s="48"/>
      <c r="HL795" s="48"/>
      <c r="HM795" s="48"/>
      <c r="HN795" s="48"/>
      <c r="HO795" s="48"/>
      <c r="HP795" s="48"/>
      <c r="HQ795" s="48"/>
      <c r="HR795" s="48"/>
      <c r="HS795" s="48"/>
      <c r="HT795" s="48"/>
      <c r="HU795" s="48"/>
      <c r="HV795" s="48"/>
      <c r="HW795" s="48"/>
      <c r="HX795" s="48"/>
      <c r="HY795" s="48"/>
      <c r="HZ795" s="48"/>
      <c r="IA795" s="48"/>
      <c r="IB795" s="48"/>
      <c r="IC795" s="48"/>
      <c r="ID795" s="48"/>
      <c r="IE795" s="48"/>
      <c r="IF795" s="48"/>
      <c r="IG795" s="48"/>
      <c r="IH795" s="36"/>
      <c r="II795" s="36"/>
      <c r="IJ795" s="36"/>
      <c r="IK795" s="36"/>
      <c r="IL795" s="36"/>
      <c r="IM795" s="36"/>
      <c r="IN795" s="36"/>
      <c r="IO795" s="36"/>
      <c r="IP795" s="36"/>
      <c r="IQ795" s="36"/>
      <c r="IR795" s="36"/>
      <c r="IS795" s="36"/>
      <c r="IT795" s="36"/>
    </row>
    <row r="796" spans="1:254" s="14" customFormat="1" x14ac:dyDescent="0.2">
      <c r="A796" s="48"/>
      <c r="B796" s="48"/>
      <c r="C796" s="48"/>
      <c r="D796" s="157" t="s">
        <v>1654</v>
      </c>
      <c r="E796" s="48"/>
      <c r="F796" s="81"/>
      <c r="G796" s="82">
        <v>19638592</v>
      </c>
      <c r="H796" s="84"/>
      <c r="I796" s="143">
        <v>20465200</v>
      </c>
      <c r="J796" s="49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  <c r="BL796" s="48"/>
      <c r="BM796" s="48"/>
      <c r="BN796" s="48"/>
      <c r="BO796" s="48"/>
      <c r="BP796" s="48"/>
      <c r="BQ796" s="48"/>
      <c r="BR796" s="48"/>
      <c r="BS796" s="48"/>
      <c r="BT796" s="48"/>
      <c r="BU796" s="48"/>
      <c r="BV796" s="48"/>
      <c r="BW796" s="48"/>
      <c r="BX796" s="48"/>
      <c r="BY796" s="48"/>
      <c r="BZ796" s="48"/>
      <c r="CA796" s="48"/>
      <c r="CB796" s="48"/>
      <c r="CC796" s="48"/>
      <c r="CD796" s="48"/>
      <c r="CE796" s="48"/>
      <c r="CF796" s="48"/>
      <c r="CG796" s="48"/>
      <c r="CH796" s="48"/>
      <c r="CI796" s="48"/>
      <c r="CJ796" s="48"/>
      <c r="CK796" s="48"/>
      <c r="CL796" s="48"/>
      <c r="CM796" s="48"/>
      <c r="CN796" s="48"/>
      <c r="CO796" s="48"/>
      <c r="CP796" s="48"/>
      <c r="CQ796" s="48"/>
      <c r="CR796" s="48"/>
      <c r="CS796" s="48"/>
      <c r="CT796" s="48"/>
      <c r="CU796" s="48"/>
      <c r="CV796" s="48"/>
      <c r="CW796" s="48"/>
      <c r="CX796" s="48"/>
      <c r="CY796" s="48"/>
      <c r="CZ796" s="48"/>
      <c r="DA796" s="48"/>
      <c r="DB796" s="48"/>
      <c r="DC796" s="48"/>
      <c r="DD796" s="48"/>
      <c r="DE796" s="48"/>
      <c r="DF796" s="48"/>
      <c r="DG796" s="48"/>
      <c r="DH796" s="48"/>
      <c r="DI796" s="48"/>
      <c r="DJ796" s="48"/>
      <c r="DK796" s="48"/>
      <c r="DL796" s="48"/>
      <c r="DM796" s="48"/>
      <c r="DN796" s="48"/>
      <c r="DO796" s="48"/>
      <c r="DP796" s="48"/>
      <c r="DQ796" s="48"/>
      <c r="DR796" s="48"/>
      <c r="DS796" s="48"/>
      <c r="DT796" s="48"/>
      <c r="DU796" s="48"/>
      <c r="DV796" s="48"/>
      <c r="DW796" s="48"/>
      <c r="DX796" s="48"/>
      <c r="DY796" s="48"/>
      <c r="DZ796" s="48"/>
      <c r="EA796" s="48"/>
      <c r="EB796" s="48"/>
      <c r="EC796" s="48"/>
      <c r="ED796" s="48"/>
      <c r="EE796" s="48"/>
      <c r="EF796" s="48"/>
      <c r="EG796" s="48"/>
      <c r="EH796" s="48"/>
      <c r="EI796" s="48"/>
      <c r="EJ796" s="48"/>
      <c r="EK796" s="48"/>
      <c r="EL796" s="48"/>
      <c r="EM796" s="48"/>
      <c r="EN796" s="48"/>
      <c r="EO796" s="48"/>
      <c r="EP796" s="48"/>
      <c r="EQ796" s="48"/>
      <c r="ER796" s="48"/>
      <c r="ES796" s="48"/>
      <c r="ET796" s="48"/>
      <c r="EU796" s="48"/>
      <c r="EV796" s="48"/>
      <c r="EW796" s="48"/>
      <c r="EX796" s="48"/>
      <c r="EY796" s="48"/>
      <c r="EZ796" s="48"/>
      <c r="FA796" s="48"/>
      <c r="FB796" s="48"/>
      <c r="FC796" s="48"/>
      <c r="FD796" s="48"/>
      <c r="FE796" s="48"/>
      <c r="FF796" s="48"/>
      <c r="FG796" s="48"/>
      <c r="FH796" s="48"/>
      <c r="FI796" s="48"/>
      <c r="FJ796" s="48"/>
      <c r="FK796" s="48"/>
      <c r="FL796" s="48"/>
      <c r="FM796" s="48"/>
      <c r="FN796" s="48"/>
      <c r="FO796" s="48"/>
      <c r="FP796" s="48"/>
      <c r="FQ796" s="48"/>
      <c r="FR796" s="48"/>
      <c r="FS796" s="48"/>
      <c r="FT796" s="48"/>
      <c r="FU796" s="48"/>
      <c r="FV796" s="48"/>
      <c r="FW796" s="48"/>
      <c r="FX796" s="48"/>
      <c r="FY796" s="48"/>
      <c r="FZ796" s="48"/>
      <c r="GA796" s="48"/>
      <c r="GB796" s="48"/>
      <c r="GC796" s="48"/>
      <c r="GD796" s="48"/>
      <c r="GE796" s="48"/>
      <c r="GF796" s="48"/>
      <c r="GG796" s="48"/>
      <c r="GH796" s="48"/>
      <c r="GI796" s="48"/>
      <c r="GJ796" s="48"/>
      <c r="GK796" s="48"/>
      <c r="GL796" s="48"/>
      <c r="GM796" s="48"/>
      <c r="GN796" s="48"/>
      <c r="GO796" s="48"/>
      <c r="GP796" s="48"/>
      <c r="GQ796" s="48"/>
      <c r="GR796" s="48"/>
      <c r="GS796" s="48"/>
      <c r="GT796" s="48"/>
      <c r="GU796" s="48"/>
      <c r="GV796" s="48"/>
      <c r="GW796" s="48"/>
      <c r="GX796" s="48"/>
      <c r="GY796" s="48"/>
      <c r="GZ796" s="48"/>
      <c r="HA796" s="48"/>
      <c r="HB796" s="48"/>
      <c r="HC796" s="48"/>
      <c r="HD796" s="48"/>
      <c r="HE796" s="48"/>
      <c r="HF796" s="48"/>
      <c r="HG796" s="48"/>
      <c r="HH796" s="48"/>
      <c r="HI796" s="48"/>
      <c r="HJ796" s="48"/>
      <c r="HK796" s="48"/>
      <c r="HL796" s="48"/>
      <c r="HM796" s="48"/>
      <c r="HN796" s="48"/>
      <c r="HO796" s="48"/>
      <c r="HP796" s="48"/>
      <c r="HQ796" s="48"/>
      <c r="HR796" s="48"/>
      <c r="HS796" s="48"/>
      <c r="HT796" s="48"/>
      <c r="HU796" s="48"/>
      <c r="HV796" s="48"/>
      <c r="HW796" s="48"/>
      <c r="HX796" s="48"/>
      <c r="HY796" s="48"/>
      <c r="HZ796" s="48"/>
      <c r="IA796" s="48"/>
      <c r="IB796" s="48"/>
      <c r="IC796" s="48"/>
      <c r="ID796" s="48"/>
      <c r="IE796" s="48"/>
      <c r="IF796" s="48"/>
      <c r="IG796" s="48"/>
      <c r="IH796" s="36"/>
      <c r="II796" s="36"/>
      <c r="IJ796" s="36"/>
      <c r="IK796" s="36"/>
      <c r="IL796" s="36"/>
      <c r="IM796" s="36"/>
      <c r="IN796" s="36"/>
      <c r="IO796" s="36"/>
      <c r="IP796" s="36"/>
      <c r="IQ796" s="36"/>
      <c r="IR796" s="36"/>
      <c r="IS796" s="36"/>
      <c r="IT796" s="36"/>
    </row>
    <row r="797" spans="1:254" s="14" customFormat="1" x14ac:dyDescent="0.2">
      <c r="A797" s="48"/>
      <c r="B797" s="48"/>
      <c r="C797" s="83">
        <v>43691</v>
      </c>
      <c r="D797" s="163" t="s">
        <v>1638</v>
      </c>
      <c r="E797" s="22" t="s">
        <v>1625</v>
      </c>
      <c r="F797" s="46" t="s">
        <v>1247</v>
      </c>
      <c r="G797" s="82"/>
      <c r="H797" s="125">
        <v>3088300</v>
      </c>
      <c r="I797" s="143">
        <v>17376900</v>
      </c>
      <c r="J797" s="49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  <c r="CT797" s="48"/>
      <c r="CU797" s="48"/>
      <c r="CV797" s="48"/>
      <c r="CW797" s="48"/>
      <c r="CX797" s="48"/>
      <c r="CY797" s="48"/>
      <c r="CZ797" s="48"/>
      <c r="DA797" s="48"/>
      <c r="DB797" s="48"/>
      <c r="DC797" s="48"/>
      <c r="DD797" s="48"/>
      <c r="DE797" s="48"/>
      <c r="DF797" s="48"/>
      <c r="DG797" s="48"/>
      <c r="DH797" s="48"/>
      <c r="DI797" s="48"/>
      <c r="DJ797" s="48"/>
      <c r="DK797" s="48"/>
      <c r="DL797" s="48"/>
      <c r="DM797" s="48"/>
      <c r="DN797" s="48"/>
      <c r="DO797" s="48"/>
      <c r="DP797" s="48"/>
      <c r="DQ797" s="48"/>
      <c r="DR797" s="48"/>
      <c r="DS797" s="48"/>
      <c r="DT797" s="48"/>
      <c r="DU797" s="48"/>
      <c r="DV797" s="48"/>
      <c r="DW797" s="48"/>
      <c r="DX797" s="48"/>
      <c r="DY797" s="48"/>
      <c r="DZ797" s="48"/>
      <c r="EA797" s="48"/>
      <c r="EB797" s="48"/>
      <c r="EC797" s="48"/>
      <c r="ED797" s="48"/>
      <c r="EE797" s="48"/>
      <c r="EF797" s="48"/>
      <c r="EG797" s="48"/>
      <c r="EH797" s="48"/>
      <c r="EI797" s="48"/>
      <c r="EJ797" s="48"/>
      <c r="EK797" s="48"/>
      <c r="EL797" s="48"/>
      <c r="EM797" s="48"/>
      <c r="EN797" s="48"/>
      <c r="EO797" s="48"/>
      <c r="EP797" s="48"/>
      <c r="EQ797" s="48"/>
      <c r="ER797" s="48"/>
      <c r="ES797" s="48"/>
      <c r="ET797" s="48"/>
      <c r="EU797" s="48"/>
      <c r="EV797" s="48"/>
      <c r="EW797" s="48"/>
      <c r="EX797" s="48"/>
      <c r="EY797" s="48"/>
      <c r="EZ797" s="48"/>
      <c r="FA797" s="48"/>
      <c r="FB797" s="48"/>
      <c r="FC797" s="48"/>
      <c r="FD797" s="48"/>
      <c r="FE797" s="48"/>
      <c r="FF797" s="48"/>
      <c r="FG797" s="48"/>
      <c r="FH797" s="48"/>
      <c r="FI797" s="48"/>
      <c r="FJ797" s="48"/>
      <c r="FK797" s="48"/>
      <c r="FL797" s="48"/>
      <c r="FM797" s="48"/>
      <c r="FN797" s="48"/>
      <c r="FO797" s="48"/>
      <c r="FP797" s="48"/>
      <c r="FQ797" s="48"/>
      <c r="FR797" s="48"/>
      <c r="FS797" s="48"/>
      <c r="FT797" s="48"/>
      <c r="FU797" s="48"/>
      <c r="FV797" s="48"/>
      <c r="FW797" s="48"/>
      <c r="FX797" s="48"/>
      <c r="FY797" s="48"/>
      <c r="FZ797" s="48"/>
      <c r="GA797" s="48"/>
      <c r="GB797" s="48"/>
      <c r="GC797" s="48"/>
      <c r="GD797" s="48"/>
      <c r="GE797" s="48"/>
      <c r="GF797" s="48"/>
      <c r="GG797" s="48"/>
      <c r="GH797" s="48"/>
      <c r="GI797" s="48"/>
      <c r="GJ797" s="48"/>
      <c r="GK797" s="48"/>
      <c r="GL797" s="48"/>
      <c r="GM797" s="48"/>
      <c r="GN797" s="48"/>
      <c r="GO797" s="48"/>
      <c r="GP797" s="48"/>
      <c r="GQ797" s="48"/>
      <c r="GR797" s="48"/>
      <c r="GS797" s="48"/>
      <c r="GT797" s="48"/>
      <c r="GU797" s="48"/>
      <c r="GV797" s="48"/>
      <c r="GW797" s="48"/>
      <c r="GX797" s="48"/>
      <c r="GY797" s="48"/>
      <c r="GZ797" s="48"/>
      <c r="HA797" s="48"/>
      <c r="HB797" s="48"/>
      <c r="HC797" s="48"/>
      <c r="HD797" s="48"/>
      <c r="HE797" s="48"/>
      <c r="HF797" s="48"/>
      <c r="HG797" s="48"/>
      <c r="HH797" s="48"/>
      <c r="HI797" s="48"/>
      <c r="HJ797" s="48"/>
      <c r="HK797" s="48"/>
      <c r="HL797" s="48"/>
      <c r="HM797" s="48"/>
      <c r="HN797" s="48"/>
      <c r="HO797" s="48"/>
      <c r="HP797" s="48"/>
      <c r="HQ797" s="48"/>
      <c r="HR797" s="48"/>
      <c r="HS797" s="48"/>
      <c r="HT797" s="48"/>
      <c r="HU797" s="48"/>
      <c r="HV797" s="48"/>
      <c r="HW797" s="48"/>
      <c r="HX797" s="48"/>
      <c r="HY797" s="48"/>
      <c r="HZ797" s="48"/>
      <c r="IA797" s="48"/>
      <c r="IB797" s="48"/>
      <c r="IC797" s="48"/>
      <c r="ID797" s="48"/>
      <c r="IE797" s="48"/>
      <c r="IF797" s="48"/>
      <c r="IG797" s="48"/>
      <c r="IH797" s="36"/>
      <c r="II797" s="36"/>
      <c r="IJ797" s="36"/>
      <c r="IK797" s="36"/>
      <c r="IL797" s="36"/>
      <c r="IM797" s="36"/>
      <c r="IN797" s="36"/>
      <c r="IO797" s="36"/>
      <c r="IP797" s="36"/>
      <c r="IQ797" s="36"/>
      <c r="IR797" s="36"/>
      <c r="IS797" s="36"/>
      <c r="IT797" s="36"/>
    </row>
    <row r="798" spans="1:254" s="14" customFormat="1" x14ac:dyDescent="0.2">
      <c r="A798" s="48"/>
      <c r="B798" s="48"/>
      <c r="C798" s="83">
        <v>43696</v>
      </c>
      <c r="D798" s="45" t="s">
        <v>1639</v>
      </c>
      <c r="E798" s="22" t="s">
        <v>1626</v>
      </c>
      <c r="F798" s="46" t="s">
        <v>1394</v>
      </c>
      <c r="G798" s="82"/>
      <c r="H798" s="126">
        <v>2079288</v>
      </c>
      <c r="I798" s="143">
        <v>15297612</v>
      </c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  <c r="CT798" s="48"/>
      <c r="CU798" s="48"/>
      <c r="CV798" s="48"/>
      <c r="CW798" s="48"/>
      <c r="CX798" s="48"/>
      <c r="CY798" s="48"/>
      <c r="CZ798" s="48"/>
      <c r="DA798" s="48"/>
      <c r="DB798" s="48"/>
      <c r="DC798" s="48"/>
      <c r="DD798" s="48"/>
      <c r="DE798" s="48"/>
      <c r="DF798" s="48"/>
      <c r="DG798" s="48"/>
      <c r="DH798" s="48"/>
      <c r="DI798" s="48"/>
      <c r="DJ798" s="48"/>
      <c r="DK798" s="48"/>
      <c r="DL798" s="48"/>
      <c r="DM798" s="48"/>
      <c r="DN798" s="48"/>
      <c r="DO798" s="48"/>
      <c r="DP798" s="48"/>
      <c r="DQ798" s="48"/>
      <c r="DR798" s="48"/>
      <c r="DS798" s="48"/>
      <c r="DT798" s="48"/>
      <c r="DU798" s="48"/>
      <c r="DV798" s="48"/>
      <c r="DW798" s="48"/>
      <c r="DX798" s="48"/>
      <c r="DY798" s="48"/>
      <c r="DZ798" s="48"/>
      <c r="EA798" s="48"/>
      <c r="EB798" s="48"/>
      <c r="EC798" s="48"/>
      <c r="ED798" s="48"/>
      <c r="EE798" s="48"/>
      <c r="EF798" s="48"/>
      <c r="EG798" s="48"/>
      <c r="EH798" s="48"/>
      <c r="EI798" s="48"/>
      <c r="EJ798" s="48"/>
      <c r="EK798" s="48"/>
      <c r="EL798" s="48"/>
      <c r="EM798" s="48"/>
      <c r="EN798" s="48"/>
      <c r="EO798" s="48"/>
      <c r="EP798" s="48"/>
      <c r="EQ798" s="48"/>
      <c r="ER798" s="48"/>
      <c r="ES798" s="48"/>
      <c r="ET798" s="48"/>
      <c r="EU798" s="48"/>
      <c r="EV798" s="48"/>
      <c r="EW798" s="48"/>
      <c r="EX798" s="48"/>
      <c r="EY798" s="48"/>
      <c r="EZ798" s="48"/>
      <c r="FA798" s="48"/>
      <c r="FB798" s="48"/>
      <c r="FC798" s="48"/>
      <c r="FD798" s="48"/>
      <c r="FE798" s="48"/>
      <c r="FF798" s="48"/>
      <c r="FG798" s="48"/>
      <c r="FH798" s="48"/>
      <c r="FI798" s="48"/>
      <c r="FJ798" s="48"/>
      <c r="FK798" s="48"/>
      <c r="FL798" s="48"/>
      <c r="FM798" s="48"/>
      <c r="FN798" s="48"/>
      <c r="FO798" s="48"/>
      <c r="FP798" s="48"/>
      <c r="FQ798" s="48"/>
      <c r="FR798" s="48"/>
      <c r="FS798" s="48"/>
      <c r="FT798" s="48"/>
      <c r="FU798" s="48"/>
      <c r="FV798" s="48"/>
      <c r="FW798" s="48"/>
      <c r="FX798" s="48"/>
      <c r="FY798" s="48"/>
      <c r="FZ798" s="48"/>
      <c r="GA798" s="48"/>
      <c r="GB798" s="48"/>
      <c r="GC798" s="48"/>
      <c r="GD798" s="48"/>
      <c r="GE798" s="48"/>
      <c r="GF798" s="48"/>
      <c r="GG798" s="48"/>
      <c r="GH798" s="48"/>
      <c r="GI798" s="48"/>
      <c r="GJ798" s="48"/>
      <c r="GK798" s="48"/>
      <c r="GL798" s="48"/>
      <c r="GM798" s="48"/>
      <c r="GN798" s="48"/>
      <c r="GO798" s="48"/>
      <c r="GP798" s="48"/>
      <c r="GQ798" s="48"/>
      <c r="GR798" s="48"/>
      <c r="GS798" s="48"/>
      <c r="GT798" s="48"/>
      <c r="GU798" s="48"/>
      <c r="GV798" s="48"/>
      <c r="GW798" s="48"/>
      <c r="GX798" s="48"/>
      <c r="GY798" s="48"/>
      <c r="GZ798" s="48"/>
      <c r="HA798" s="48"/>
      <c r="HB798" s="48"/>
      <c r="HC798" s="48"/>
      <c r="HD798" s="48"/>
      <c r="HE798" s="48"/>
      <c r="HF798" s="48"/>
      <c r="HG798" s="48"/>
      <c r="HH798" s="48"/>
      <c r="HI798" s="48"/>
      <c r="HJ798" s="48"/>
      <c r="HK798" s="48"/>
      <c r="HL798" s="48"/>
      <c r="HM798" s="48"/>
      <c r="HN798" s="48"/>
      <c r="HO798" s="48"/>
      <c r="HP798" s="48"/>
      <c r="HQ798" s="48"/>
      <c r="HR798" s="48"/>
      <c r="HS798" s="48"/>
      <c r="HT798" s="48"/>
      <c r="HU798" s="48"/>
      <c r="HV798" s="48"/>
      <c r="HW798" s="48"/>
      <c r="HX798" s="48"/>
      <c r="HY798" s="48"/>
      <c r="HZ798" s="48"/>
      <c r="IA798" s="48"/>
      <c r="IB798" s="48"/>
      <c r="IC798" s="48"/>
      <c r="ID798" s="48"/>
      <c r="IE798" s="48"/>
      <c r="IF798" s="48"/>
      <c r="IG798" s="48"/>
      <c r="IH798" s="36"/>
      <c r="II798" s="36"/>
      <c r="IJ798" s="36"/>
      <c r="IK798" s="36"/>
      <c r="IL798" s="36"/>
      <c r="IM798" s="36"/>
      <c r="IN798" s="36"/>
      <c r="IO798" s="36"/>
      <c r="IP798" s="36"/>
      <c r="IQ798" s="36"/>
      <c r="IR798" s="36"/>
      <c r="IS798" s="36"/>
      <c r="IT798" s="36"/>
    </row>
    <row r="799" spans="1:254" s="14" customFormat="1" x14ac:dyDescent="0.2">
      <c r="A799" s="48"/>
      <c r="B799" s="48"/>
      <c r="C799" s="83"/>
      <c r="D799" s="45" t="s">
        <v>1100</v>
      </c>
      <c r="E799" s="22"/>
      <c r="F799" s="46" t="s">
        <v>1394</v>
      </c>
      <c r="G799" s="82">
        <v>2195000</v>
      </c>
      <c r="H799" s="126"/>
      <c r="I799" s="143">
        <v>17492612</v>
      </c>
      <c r="J799" s="49" t="s">
        <v>1655</v>
      </c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  <c r="CT799" s="48"/>
      <c r="CU799" s="48"/>
      <c r="CV799" s="48"/>
      <c r="CW799" s="48"/>
      <c r="CX799" s="48"/>
      <c r="CY799" s="48"/>
      <c r="CZ799" s="48"/>
      <c r="DA799" s="48"/>
      <c r="DB799" s="48"/>
      <c r="DC799" s="48"/>
      <c r="DD799" s="48"/>
      <c r="DE799" s="48"/>
      <c r="DF799" s="48"/>
      <c r="DG799" s="48"/>
      <c r="DH799" s="48"/>
      <c r="DI799" s="48"/>
      <c r="DJ799" s="48"/>
      <c r="DK799" s="48"/>
      <c r="DL799" s="48"/>
      <c r="DM799" s="48"/>
      <c r="DN799" s="48"/>
      <c r="DO799" s="48"/>
      <c r="DP799" s="48"/>
      <c r="DQ799" s="48"/>
      <c r="DR799" s="48"/>
      <c r="DS799" s="48"/>
      <c r="DT799" s="48"/>
      <c r="DU799" s="48"/>
      <c r="DV799" s="48"/>
      <c r="DW799" s="48"/>
      <c r="DX799" s="48"/>
      <c r="DY799" s="48"/>
      <c r="DZ799" s="48"/>
      <c r="EA799" s="48"/>
      <c r="EB799" s="48"/>
      <c r="EC799" s="48"/>
      <c r="ED799" s="48"/>
      <c r="EE799" s="48"/>
      <c r="EF799" s="48"/>
      <c r="EG799" s="48"/>
      <c r="EH799" s="48"/>
      <c r="EI799" s="48"/>
      <c r="EJ799" s="48"/>
      <c r="EK799" s="48"/>
      <c r="EL799" s="48"/>
      <c r="EM799" s="48"/>
      <c r="EN799" s="48"/>
      <c r="EO799" s="48"/>
      <c r="EP799" s="48"/>
      <c r="EQ799" s="48"/>
      <c r="ER799" s="48"/>
      <c r="ES799" s="48"/>
      <c r="ET799" s="48"/>
      <c r="EU799" s="48"/>
      <c r="EV799" s="48"/>
      <c r="EW799" s="48"/>
      <c r="EX799" s="48"/>
      <c r="EY799" s="48"/>
      <c r="EZ799" s="48"/>
      <c r="FA799" s="48"/>
      <c r="FB799" s="48"/>
      <c r="FC799" s="48"/>
      <c r="FD799" s="48"/>
      <c r="FE799" s="48"/>
      <c r="FF799" s="48"/>
      <c r="FG799" s="48"/>
      <c r="FH799" s="48"/>
      <c r="FI799" s="48"/>
      <c r="FJ799" s="48"/>
      <c r="FK799" s="48"/>
      <c r="FL799" s="48"/>
      <c r="FM799" s="48"/>
      <c r="FN799" s="48"/>
      <c r="FO799" s="48"/>
      <c r="FP799" s="48"/>
      <c r="FQ799" s="48"/>
      <c r="FR799" s="48"/>
      <c r="FS799" s="48"/>
      <c r="FT799" s="48"/>
      <c r="FU799" s="48"/>
      <c r="FV799" s="48"/>
      <c r="FW799" s="48"/>
      <c r="FX799" s="48"/>
      <c r="FY799" s="48"/>
      <c r="FZ799" s="48"/>
      <c r="GA799" s="48"/>
      <c r="GB799" s="48"/>
      <c r="GC799" s="48"/>
      <c r="GD799" s="48"/>
      <c r="GE799" s="48"/>
      <c r="GF799" s="48"/>
      <c r="GG799" s="48"/>
      <c r="GH799" s="48"/>
      <c r="GI799" s="48"/>
      <c r="GJ799" s="48"/>
      <c r="GK799" s="48"/>
      <c r="GL799" s="48"/>
      <c r="GM799" s="48"/>
      <c r="GN799" s="48"/>
      <c r="GO799" s="48"/>
      <c r="GP799" s="48"/>
      <c r="GQ799" s="48"/>
      <c r="GR799" s="48"/>
      <c r="GS799" s="48"/>
      <c r="GT799" s="48"/>
      <c r="GU799" s="48"/>
      <c r="GV799" s="48"/>
      <c r="GW799" s="48"/>
      <c r="GX799" s="48"/>
      <c r="GY799" s="48"/>
      <c r="GZ799" s="48"/>
      <c r="HA799" s="48"/>
      <c r="HB799" s="48"/>
      <c r="HC799" s="48"/>
      <c r="HD799" s="48"/>
      <c r="HE799" s="48"/>
      <c r="HF799" s="48"/>
      <c r="HG799" s="48"/>
      <c r="HH799" s="48"/>
      <c r="HI799" s="48"/>
      <c r="HJ799" s="48"/>
      <c r="HK799" s="48"/>
      <c r="HL799" s="48"/>
      <c r="HM799" s="48"/>
      <c r="HN799" s="48"/>
      <c r="HO799" s="48"/>
      <c r="HP799" s="48"/>
      <c r="HQ799" s="48"/>
      <c r="HR799" s="48"/>
      <c r="HS799" s="48"/>
      <c r="HT799" s="48"/>
      <c r="HU799" s="48"/>
      <c r="HV799" s="48"/>
      <c r="HW799" s="48"/>
      <c r="HX799" s="48"/>
      <c r="HY799" s="48"/>
      <c r="HZ799" s="48"/>
      <c r="IA799" s="48"/>
      <c r="IB799" s="48"/>
      <c r="IC799" s="48"/>
      <c r="ID799" s="48"/>
      <c r="IE799" s="48"/>
      <c r="IF799" s="48"/>
      <c r="IG799" s="48"/>
      <c r="IH799" s="36"/>
      <c r="II799" s="36"/>
      <c r="IJ799" s="36"/>
      <c r="IK799" s="36"/>
      <c r="IL799" s="36"/>
      <c r="IM799" s="36"/>
      <c r="IN799" s="36"/>
      <c r="IO799" s="36"/>
      <c r="IP799" s="36"/>
      <c r="IQ799" s="36"/>
      <c r="IR799" s="36"/>
      <c r="IS799" s="36"/>
      <c r="IT799" s="36"/>
    </row>
    <row r="800" spans="1:254" s="14" customFormat="1" x14ac:dyDescent="0.2">
      <c r="A800" s="48"/>
      <c r="B800" s="48"/>
      <c r="C800" s="83">
        <v>43696</v>
      </c>
      <c r="D800" s="45" t="s">
        <v>1640</v>
      </c>
      <c r="E800" s="22" t="s">
        <v>1627</v>
      </c>
      <c r="F800" s="46" t="s">
        <v>1361</v>
      </c>
      <c r="G800" s="82"/>
      <c r="H800" s="127">
        <v>1226000</v>
      </c>
      <c r="I800" s="143">
        <v>16266612</v>
      </c>
      <c r="J800" s="49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  <c r="CT800" s="48"/>
      <c r="CU800" s="48"/>
      <c r="CV800" s="48"/>
      <c r="CW800" s="48"/>
      <c r="CX800" s="48"/>
      <c r="CY800" s="48"/>
      <c r="CZ800" s="48"/>
      <c r="DA800" s="48"/>
      <c r="DB800" s="48"/>
      <c r="DC800" s="48"/>
      <c r="DD800" s="48"/>
      <c r="DE800" s="48"/>
      <c r="DF800" s="48"/>
      <c r="DG800" s="48"/>
      <c r="DH800" s="48"/>
      <c r="DI800" s="48"/>
      <c r="DJ800" s="48"/>
      <c r="DK800" s="48"/>
      <c r="DL800" s="48"/>
      <c r="DM800" s="48"/>
      <c r="DN800" s="48"/>
      <c r="DO800" s="48"/>
      <c r="DP800" s="48"/>
      <c r="DQ800" s="48"/>
      <c r="DR800" s="48"/>
      <c r="DS800" s="48"/>
      <c r="DT800" s="48"/>
      <c r="DU800" s="48"/>
      <c r="DV800" s="48"/>
      <c r="DW800" s="48"/>
      <c r="DX800" s="48"/>
      <c r="DY800" s="48"/>
      <c r="DZ800" s="48"/>
      <c r="EA800" s="48"/>
      <c r="EB800" s="48"/>
      <c r="EC800" s="48"/>
      <c r="ED800" s="48"/>
      <c r="EE800" s="48"/>
      <c r="EF800" s="48"/>
      <c r="EG800" s="48"/>
      <c r="EH800" s="48"/>
      <c r="EI800" s="48"/>
      <c r="EJ800" s="48"/>
      <c r="EK800" s="48"/>
      <c r="EL800" s="48"/>
      <c r="EM800" s="48"/>
      <c r="EN800" s="48"/>
      <c r="EO800" s="48"/>
      <c r="EP800" s="48"/>
      <c r="EQ800" s="48"/>
      <c r="ER800" s="48"/>
      <c r="ES800" s="48"/>
      <c r="ET800" s="48"/>
      <c r="EU800" s="48"/>
      <c r="EV800" s="48"/>
      <c r="EW800" s="48"/>
      <c r="EX800" s="48"/>
      <c r="EY800" s="48"/>
      <c r="EZ800" s="48"/>
      <c r="FA800" s="48"/>
      <c r="FB800" s="48"/>
      <c r="FC800" s="48"/>
      <c r="FD800" s="48"/>
      <c r="FE800" s="48"/>
      <c r="FF800" s="48"/>
      <c r="FG800" s="48"/>
      <c r="FH800" s="48"/>
      <c r="FI800" s="48"/>
      <c r="FJ800" s="48"/>
      <c r="FK800" s="48"/>
      <c r="FL800" s="48"/>
      <c r="FM800" s="48"/>
      <c r="FN800" s="48"/>
      <c r="FO800" s="48"/>
      <c r="FP800" s="48"/>
      <c r="FQ800" s="48"/>
      <c r="FR800" s="48"/>
      <c r="FS800" s="48"/>
      <c r="FT800" s="48"/>
      <c r="FU800" s="48"/>
      <c r="FV800" s="48"/>
      <c r="FW800" s="48"/>
      <c r="FX800" s="48"/>
      <c r="FY800" s="48"/>
      <c r="FZ800" s="48"/>
      <c r="GA800" s="48"/>
      <c r="GB800" s="48"/>
      <c r="GC800" s="48"/>
      <c r="GD800" s="48"/>
      <c r="GE800" s="48"/>
      <c r="GF800" s="48"/>
      <c r="GG800" s="48"/>
      <c r="GH800" s="48"/>
      <c r="GI800" s="48"/>
      <c r="GJ800" s="48"/>
      <c r="GK800" s="48"/>
      <c r="GL800" s="48"/>
      <c r="GM800" s="48"/>
      <c r="GN800" s="48"/>
      <c r="GO800" s="48"/>
      <c r="GP800" s="48"/>
      <c r="GQ800" s="48"/>
      <c r="GR800" s="48"/>
      <c r="GS800" s="48"/>
      <c r="GT800" s="48"/>
      <c r="GU800" s="48"/>
      <c r="GV800" s="48"/>
      <c r="GW800" s="48"/>
      <c r="GX800" s="48"/>
      <c r="GY800" s="48"/>
      <c r="GZ800" s="48"/>
      <c r="HA800" s="48"/>
      <c r="HB800" s="48"/>
      <c r="HC800" s="48"/>
      <c r="HD800" s="48"/>
      <c r="HE800" s="48"/>
      <c r="HF800" s="48"/>
      <c r="HG800" s="48"/>
      <c r="HH800" s="48"/>
      <c r="HI800" s="48"/>
      <c r="HJ800" s="48"/>
      <c r="HK800" s="48"/>
      <c r="HL800" s="48"/>
      <c r="HM800" s="48"/>
      <c r="HN800" s="48"/>
      <c r="HO800" s="48"/>
      <c r="HP800" s="48"/>
      <c r="HQ800" s="48"/>
      <c r="HR800" s="48"/>
      <c r="HS800" s="48"/>
      <c r="HT800" s="48"/>
      <c r="HU800" s="48"/>
      <c r="HV800" s="48"/>
      <c r="HW800" s="48"/>
      <c r="HX800" s="48"/>
      <c r="HY800" s="48"/>
      <c r="HZ800" s="48"/>
      <c r="IA800" s="48"/>
      <c r="IB800" s="48"/>
      <c r="IC800" s="48"/>
      <c r="ID800" s="48"/>
      <c r="IE800" s="48"/>
      <c r="IF800" s="48"/>
      <c r="IG800" s="48"/>
      <c r="IH800" s="36"/>
      <c r="II800" s="36"/>
      <c r="IJ800" s="36"/>
      <c r="IK800" s="36"/>
      <c r="IL800" s="36"/>
      <c r="IM800" s="36"/>
      <c r="IN800" s="36"/>
      <c r="IO800" s="36"/>
      <c r="IP800" s="36"/>
      <c r="IQ800" s="36"/>
      <c r="IR800" s="36"/>
      <c r="IS800" s="36"/>
      <c r="IT800" s="36"/>
    </row>
    <row r="801" spans="1:254" s="14" customFormat="1" x14ac:dyDescent="0.2">
      <c r="A801" s="48"/>
      <c r="B801" s="48"/>
      <c r="C801" s="83"/>
      <c r="D801" s="45" t="s">
        <v>1100</v>
      </c>
      <c r="E801" s="22"/>
      <c r="F801" s="46" t="s">
        <v>1361</v>
      </c>
      <c r="G801" s="82">
        <v>840000</v>
      </c>
      <c r="H801" s="127"/>
      <c r="I801" s="143">
        <v>17106612</v>
      </c>
      <c r="J801" s="49" t="s">
        <v>1657</v>
      </c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  <c r="CT801" s="48"/>
      <c r="CU801" s="48"/>
      <c r="CV801" s="48"/>
      <c r="CW801" s="48"/>
      <c r="CX801" s="48"/>
      <c r="CY801" s="48"/>
      <c r="CZ801" s="48"/>
      <c r="DA801" s="48"/>
      <c r="DB801" s="48"/>
      <c r="DC801" s="48"/>
      <c r="DD801" s="48"/>
      <c r="DE801" s="48"/>
      <c r="DF801" s="48"/>
      <c r="DG801" s="48"/>
      <c r="DH801" s="48"/>
      <c r="DI801" s="48"/>
      <c r="DJ801" s="48"/>
      <c r="DK801" s="48"/>
      <c r="DL801" s="48"/>
      <c r="DM801" s="48"/>
      <c r="DN801" s="48"/>
      <c r="DO801" s="48"/>
      <c r="DP801" s="48"/>
      <c r="DQ801" s="48"/>
      <c r="DR801" s="48"/>
      <c r="DS801" s="48"/>
      <c r="DT801" s="48"/>
      <c r="DU801" s="48"/>
      <c r="DV801" s="48"/>
      <c r="DW801" s="48"/>
      <c r="DX801" s="48"/>
      <c r="DY801" s="48"/>
      <c r="DZ801" s="48"/>
      <c r="EA801" s="48"/>
      <c r="EB801" s="48"/>
      <c r="EC801" s="48"/>
      <c r="ED801" s="48"/>
      <c r="EE801" s="48"/>
      <c r="EF801" s="48"/>
      <c r="EG801" s="48"/>
      <c r="EH801" s="48"/>
      <c r="EI801" s="48"/>
      <c r="EJ801" s="48"/>
      <c r="EK801" s="48"/>
      <c r="EL801" s="48"/>
      <c r="EM801" s="48"/>
      <c r="EN801" s="48"/>
      <c r="EO801" s="48"/>
      <c r="EP801" s="48"/>
      <c r="EQ801" s="48"/>
      <c r="ER801" s="48"/>
      <c r="ES801" s="48"/>
      <c r="ET801" s="48"/>
      <c r="EU801" s="48"/>
      <c r="EV801" s="48"/>
      <c r="EW801" s="48"/>
      <c r="EX801" s="48"/>
      <c r="EY801" s="48"/>
      <c r="EZ801" s="48"/>
      <c r="FA801" s="48"/>
      <c r="FB801" s="48"/>
      <c r="FC801" s="48"/>
      <c r="FD801" s="48"/>
      <c r="FE801" s="48"/>
      <c r="FF801" s="48"/>
      <c r="FG801" s="48"/>
      <c r="FH801" s="48"/>
      <c r="FI801" s="48"/>
      <c r="FJ801" s="48"/>
      <c r="FK801" s="48"/>
      <c r="FL801" s="48"/>
      <c r="FM801" s="48"/>
      <c r="FN801" s="48"/>
      <c r="FO801" s="48"/>
      <c r="FP801" s="48"/>
      <c r="FQ801" s="48"/>
      <c r="FR801" s="48"/>
      <c r="FS801" s="48"/>
      <c r="FT801" s="48"/>
      <c r="FU801" s="48"/>
      <c r="FV801" s="48"/>
      <c r="FW801" s="48"/>
      <c r="FX801" s="48"/>
      <c r="FY801" s="48"/>
      <c r="FZ801" s="48"/>
      <c r="GA801" s="48"/>
      <c r="GB801" s="48"/>
      <c r="GC801" s="48"/>
      <c r="GD801" s="48"/>
      <c r="GE801" s="48"/>
      <c r="GF801" s="48"/>
      <c r="GG801" s="48"/>
      <c r="GH801" s="48"/>
      <c r="GI801" s="48"/>
      <c r="GJ801" s="48"/>
      <c r="GK801" s="48"/>
      <c r="GL801" s="48"/>
      <c r="GM801" s="48"/>
      <c r="GN801" s="48"/>
      <c r="GO801" s="48"/>
      <c r="GP801" s="48"/>
      <c r="GQ801" s="48"/>
      <c r="GR801" s="48"/>
      <c r="GS801" s="48"/>
      <c r="GT801" s="48"/>
      <c r="GU801" s="48"/>
      <c r="GV801" s="48"/>
      <c r="GW801" s="48"/>
      <c r="GX801" s="48"/>
      <c r="GY801" s="48"/>
      <c r="GZ801" s="48"/>
      <c r="HA801" s="48"/>
      <c r="HB801" s="48"/>
      <c r="HC801" s="48"/>
      <c r="HD801" s="48"/>
      <c r="HE801" s="48"/>
      <c r="HF801" s="48"/>
      <c r="HG801" s="48"/>
      <c r="HH801" s="48"/>
      <c r="HI801" s="48"/>
      <c r="HJ801" s="48"/>
      <c r="HK801" s="48"/>
      <c r="HL801" s="48"/>
      <c r="HM801" s="48"/>
      <c r="HN801" s="48"/>
      <c r="HO801" s="48"/>
      <c r="HP801" s="48"/>
      <c r="HQ801" s="48"/>
      <c r="HR801" s="48"/>
      <c r="HS801" s="48"/>
      <c r="HT801" s="48"/>
      <c r="HU801" s="48"/>
      <c r="HV801" s="48"/>
      <c r="HW801" s="48"/>
      <c r="HX801" s="48"/>
      <c r="HY801" s="48"/>
      <c r="HZ801" s="48"/>
      <c r="IA801" s="48"/>
      <c r="IB801" s="48"/>
      <c r="IC801" s="48"/>
      <c r="ID801" s="48"/>
      <c r="IE801" s="48"/>
      <c r="IF801" s="48"/>
      <c r="IG801" s="48"/>
      <c r="IH801" s="36"/>
      <c r="II801" s="36"/>
      <c r="IJ801" s="36"/>
      <c r="IK801" s="36"/>
      <c r="IL801" s="36"/>
      <c r="IM801" s="36"/>
      <c r="IN801" s="36"/>
      <c r="IO801" s="36"/>
      <c r="IP801" s="36"/>
      <c r="IQ801" s="36"/>
      <c r="IR801" s="36"/>
      <c r="IS801" s="36"/>
      <c r="IT801" s="36"/>
    </row>
    <row r="802" spans="1:254" s="14" customFormat="1" x14ac:dyDescent="0.2">
      <c r="A802" s="48"/>
      <c r="B802" s="48"/>
      <c r="C802" s="83">
        <v>43696</v>
      </c>
      <c r="D802" s="45" t="s">
        <v>1661</v>
      </c>
      <c r="E802" s="22" t="s">
        <v>1658</v>
      </c>
      <c r="F802" s="46" t="s">
        <v>1290</v>
      </c>
      <c r="G802" s="82"/>
      <c r="H802" s="127">
        <v>500000</v>
      </c>
      <c r="I802" s="143">
        <v>16606612</v>
      </c>
      <c r="J802" s="49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  <c r="CT802" s="48"/>
      <c r="CU802" s="48"/>
      <c r="CV802" s="48"/>
      <c r="CW802" s="48"/>
      <c r="CX802" s="48"/>
      <c r="CY802" s="48"/>
      <c r="CZ802" s="48"/>
      <c r="DA802" s="48"/>
      <c r="DB802" s="48"/>
      <c r="DC802" s="48"/>
      <c r="DD802" s="48"/>
      <c r="DE802" s="48"/>
      <c r="DF802" s="48"/>
      <c r="DG802" s="48"/>
      <c r="DH802" s="48"/>
      <c r="DI802" s="48"/>
      <c r="DJ802" s="48"/>
      <c r="DK802" s="48"/>
      <c r="DL802" s="48"/>
      <c r="DM802" s="48"/>
      <c r="DN802" s="48"/>
      <c r="DO802" s="48"/>
      <c r="DP802" s="48"/>
      <c r="DQ802" s="48"/>
      <c r="DR802" s="48"/>
      <c r="DS802" s="48"/>
      <c r="DT802" s="48"/>
      <c r="DU802" s="48"/>
      <c r="DV802" s="48"/>
      <c r="DW802" s="48"/>
      <c r="DX802" s="48"/>
      <c r="DY802" s="48"/>
      <c r="DZ802" s="48"/>
      <c r="EA802" s="48"/>
      <c r="EB802" s="48"/>
      <c r="EC802" s="48"/>
      <c r="ED802" s="48"/>
      <c r="EE802" s="48"/>
      <c r="EF802" s="48"/>
      <c r="EG802" s="48"/>
      <c r="EH802" s="48"/>
      <c r="EI802" s="48"/>
      <c r="EJ802" s="48"/>
      <c r="EK802" s="48"/>
      <c r="EL802" s="48"/>
      <c r="EM802" s="48"/>
      <c r="EN802" s="48"/>
      <c r="EO802" s="48"/>
      <c r="EP802" s="48"/>
      <c r="EQ802" s="48"/>
      <c r="ER802" s="48"/>
      <c r="ES802" s="48"/>
      <c r="ET802" s="48"/>
      <c r="EU802" s="48"/>
      <c r="EV802" s="48"/>
      <c r="EW802" s="48"/>
      <c r="EX802" s="48"/>
      <c r="EY802" s="48"/>
      <c r="EZ802" s="48"/>
      <c r="FA802" s="48"/>
      <c r="FB802" s="48"/>
      <c r="FC802" s="48"/>
      <c r="FD802" s="48"/>
      <c r="FE802" s="48"/>
      <c r="FF802" s="48"/>
      <c r="FG802" s="48"/>
      <c r="FH802" s="48"/>
      <c r="FI802" s="48"/>
      <c r="FJ802" s="48"/>
      <c r="FK802" s="48"/>
      <c r="FL802" s="48"/>
      <c r="FM802" s="48"/>
      <c r="FN802" s="48"/>
      <c r="FO802" s="48"/>
      <c r="FP802" s="48"/>
      <c r="FQ802" s="48"/>
      <c r="FR802" s="48"/>
      <c r="FS802" s="48"/>
      <c r="FT802" s="48"/>
      <c r="FU802" s="48"/>
      <c r="FV802" s="48"/>
      <c r="FW802" s="48"/>
      <c r="FX802" s="48"/>
      <c r="FY802" s="48"/>
      <c r="FZ802" s="48"/>
      <c r="GA802" s="48"/>
      <c r="GB802" s="48"/>
      <c r="GC802" s="48"/>
      <c r="GD802" s="48"/>
      <c r="GE802" s="48"/>
      <c r="GF802" s="48"/>
      <c r="GG802" s="48"/>
      <c r="GH802" s="48"/>
      <c r="GI802" s="48"/>
      <c r="GJ802" s="48"/>
      <c r="GK802" s="48"/>
      <c r="GL802" s="48"/>
      <c r="GM802" s="48"/>
      <c r="GN802" s="48"/>
      <c r="GO802" s="48"/>
      <c r="GP802" s="48"/>
      <c r="GQ802" s="48"/>
      <c r="GR802" s="48"/>
      <c r="GS802" s="48"/>
      <c r="GT802" s="48"/>
      <c r="GU802" s="48"/>
      <c r="GV802" s="48"/>
      <c r="GW802" s="48"/>
      <c r="GX802" s="48"/>
      <c r="GY802" s="48"/>
      <c r="GZ802" s="48"/>
      <c r="HA802" s="48"/>
      <c r="HB802" s="48"/>
      <c r="HC802" s="48"/>
      <c r="HD802" s="48"/>
      <c r="HE802" s="48"/>
      <c r="HF802" s="48"/>
      <c r="HG802" s="48"/>
      <c r="HH802" s="48"/>
      <c r="HI802" s="48"/>
      <c r="HJ802" s="48"/>
      <c r="HK802" s="48"/>
      <c r="HL802" s="48"/>
      <c r="HM802" s="48"/>
      <c r="HN802" s="48"/>
      <c r="HO802" s="48"/>
      <c r="HP802" s="48"/>
      <c r="HQ802" s="48"/>
      <c r="HR802" s="48"/>
      <c r="HS802" s="48"/>
      <c r="HT802" s="48"/>
      <c r="HU802" s="48"/>
      <c r="HV802" s="48"/>
      <c r="HW802" s="48"/>
      <c r="HX802" s="48"/>
      <c r="HY802" s="48"/>
      <c r="HZ802" s="48"/>
      <c r="IA802" s="48"/>
      <c r="IB802" s="48"/>
      <c r="IC802" s="48"/>
      <c r="ID802" s="48"/>
      <c r="IE802" s="48"/>
      <c r="IF802" s="48"/>
      <c r="IG802" s="48"/>
      <c r="IH802" s="36"/>
      <c r="II802" s="36"/>
      <c r="IJ802" s="36"/>
      <c r="IK802" s="36"/>
      <c r="IL802" s="36"/>
      <c r="IM802" s="36"/>
      <c r="IN802" s="36"/>
      <c r="IO802" s="36"/>
      <c r="IP802" s="36"/>
      <c r="IQ802" s="36"/>
      <c r="IR802" s="36"/>
      <c r="IS802" s="36"/>
      <c r="IT802" s="36"/>
    </row>
    <row r="803" spans="1:254" s="14" customFormat="1" x14ac:dyDescent="0.2">
      <c r="A803" s="48"/>
      <c r="B803" s="48"/>
      <c r="C803" s="83">
        <v>43697</v>
      </c>
      <c r="D803" s="45" t="s">
        <v>1642</v>
      </c>
      <c r="E803" s="22" t="s">
        <v>1628</v>
      </c>
      <c r="F803" s="46" t="s">
        <v>1641</v>
      </c>
      <c r="G803" s="82"/>
      <c r="H803" s="127">
        <v>1525000</v>
      </c>
      <c r="I803" s="143">
        <v>15081612</v>
      </c>
      <c r="J803" s="49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  <c r="CT803" s="48"/>
      <c r="CU803" s="48"/>
      <c r="CV803" s="48"/>
      <c r="CW803" s="48"/>
      <c r="CX803" s="48"/>
      <c r="CY803" s="48"/>
      <c r="CZ803" s="48"/>
      <c r="DA803" s="48"/>
      <c r="DB803" s="48"/>
      <c r="DC803" s="48"/>
      <c r="DD803" s="48"/>
      <c r="DE803" s="48"/>
      <c r="DF803" s="48"/>
      <c r="DG803" s="48"/>
      <c r="DH803" s="48"/>
      <c r="DI803" s="48"/>
      <c r="DJ803" s="48"/>
      <c r="DK803" s="48"/>
      <c r="DL803" s="48"/>
      <c r="DM803" s="48"/>
      <c r="DN803" s="48"/>
      <c r="DO803" s="48"/>
      <c r="DP803" s="48"/>
      <c r="DQ803" s="48"/>
      <c r="DR803" s="48"/>
      <c r="DS803" s="48"/>
      <c r="DT803" s="48"/>
      <c r="DU803" s="48"/>
      <c r="DV803" s="48"/>
      <c r="DW803" s="48"/>
      <c r="DX803" s="48"/>
      <c r="DY803" s="48"/>
      <c r="DZ803" s="48"/>
      <c r="EA803" s="48"/>
      <c r="EB803" s="48"/>
      <c r="EC803" s="48"/>
      <c r="ED803" s="48"/>
      <c r="EE803" s="48"/>
      <c r="EF803" s="48"/>
      <c r="EG803" s="48"/>
      <c r="EH803" s="48"/>
      <c r="EI803" s="48"/>
      <c r="EJ803" s="48"/>
      <c r="EK803" s="48"/>
      <c r="EL803" s="48"/>
      <c r="EM803" s="48"/>
      <c r="EN803" s="48"/>
      <c r="EO803" s="48"/>
      <c r="EP803" s="48"/>
      <c r="EQ803" s="48"/>
      <c r="ER803" s="48"/>
      <c r="ES803" s="48"/>
      <c r="ET803" s="48"/>
      <c r="EU803" s="48"/>
      <c r="EV803" s="48"/>
      <c r="EW803" s="48"/>
      <c r="EX803" s="48"/>
      <c r="EY803" s="48"/>
      <c r="EZ803" s="48"/>
      <c r="FA803" s="48"/>
      <c r="FB803" s="48"/>
      <c r="FC803" s="48"/>
      <c r="FD803" s="48"/>
      <c r="FE803" s="48"/>
      <c r="FF803" s="48"/>
      <c r="FG803" s="48"/>
      <c r="FH803" s="48"/>
      <c r="FI803" s="48"/>
      <c r="FJ803" s="48"/>
      <c r="FK803" s="48"/>
      <c r="FL803" s="48"/>
      <c r="FM803" s="48"/>
      <c r="FN803" s="48"/>
      <c r="FO803" s="48"/>
      <c r="FP803" s="48"/>
      <c r="FQ803" s="48"/>
      <c r="FR803" s="48"/>
      <c r="FS803" s="48"/>
      <c r="FT803" s="48"/>
      <c r="FU803" s="48"/>
      <c r="FV803" s="48"/>
      <c r="FW803" s="48"/>
      <c r="FX803" s="48"/>
      <c r="FY803" s="48"/>
      <c r="FZ803" s="48"/>
      <c r="GA803" s="48"/>
      <c r="GB803" s="48"/>
      <c r="GC803" s="48"/>
      <c r="GD803" s="48"/>
      <c r="GE803" s="48"/>
      <c r="GF803" s="48"/>
      <c r="GG803" s="48"/>
      <c r="GH803" s="48"/>
      <c r="GI803" s="48"/>
      <c r="GJ803" s="48"/>
      <c r="GK803" s="48"/>
      <c r="GL803" s="48"/>
      <c r="GM803" s="48"/>
      <c r="GN803" s="48"/>
      <c r="GO803" s="48"/>
      <c r="GP803" s="48"/>
      <c r="GQ803" s="48"/>
      <c r="GR803" s="48"/>
      <c r="GS803" s="48"/>
      <c r="GT803" s="48"/>
      <c r="GU803" s="48"/>
      <c r="GV803" s="48"/>
      <c r="GW803" s="48"/>
      <c r="GX803" s="48"/>
      <c r="GY803" s="48"/>
      <c r="GZ803" s="48"/>
      <c r="HA803" s="48"/>
      <c r="HB803" s="48"/>
      <c r="HC803" s="48"/>
      <c r="HD803" s="48"/>
      <c r="HE803" s="48"/>
      <c r="HF803" s="48"/>
      <c r="HG803" s="48"/>
      <c r="HH803" s="48"/>
      <c r="HI803" s="48"/>
      <c r="HJ803" s="48"/>
      <c r="HK803" s="48"/>
      <c r="HL803" s="48"/>
      <c r="HM803" s="48"/>
      <c r="HN803" s="48"/>
      <c r="HO803" s="48"/>
      <c r="HP803" s="48"/>
      <c r="HQ803" s="48"/>
      <c r="HR803" s="48"/>
      <c r="HS803" s="48"/>
      <c r="HT803" s="48"/>
      <c r="HU803" s="48"/>
      <c r="HV803" s="48"/>
      <c r="HW803" s="48"/>
      <c r="HX803" s="48"/>
      <c r="HY803" s="48"/>
      <c r="HZ803" s="48"/>
      <c r="IA803" s="48"/>
      <c r="IB803" s="48"/>
      <c r="IC803" s="48"/>
      <c r="ID803" s="48"/>
      <c r="IE803" s="48"/>
      <c r="IF803" s="48"/>
      <c r="IG803" s="48"/>
      <c r="IH803" s="36"/>
      <c r="II803" s="36"/>
      <c r="IJ803" s="36"/>
      <c r="IK803" s="36"/>
      <c r="IL803" s="36"/>
      <c r="IM803" s="36"/>
      <c r="IN803" s="36"/>
      <c r="IO803" s="36"/>
      <c r="IP803" s="36"/>
      <c r="IQ803" s="36"/>
      <c r="IR803" s="36"/>
      <c r="IS803" s="36"/>
      <c r="IT803" s="36"/>
    </row>
    <row r="804" spans="1:254" s="14" customFormat="1" x14ac:dyDescent="0.2">
      <c r="A804" s="48"/>
      <c r="B804" s="48"/>
      <c r="C804" s="83">
        <v>43697</v>
      </c>
      <c r="D804" s="45" t="s">
        <v>1643</v>
      </c>
      <c r="E804" s="22" t="s">
        <v>1629</v>
      </c>
      <c r="F804" s="46" t="s">
        <v>1394</v>
      </c>
      <c r="G804" s="82"/>
      <c r="H804" s="127">
        <v>3705506</v>
      </c>
      <c r="I804" s="143">
        <v>11376106</v>
      </c>
      <c r="J804" s="49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  <c r="CT804" s="48"/>
      <c r="CU804" s="48"/>
      <c r="CV804" s="48"/>
      <c r="CW804" s="48"/>
      <c r="CX804" s="48"/>
      <c r="CY804" s="48"/>
      <c r="CZ804" s="48"/>
      <c r="DA804" s="48"/>
      <c r="DB804" s="48"/>
      <c r="DC804" s="48"/>
      <c r="DD804" s="48"/>
      <c r="DE804" s="48"/>
      <c r="DF804" s="48"/>
      <c r="DG804" s="48"/>
      <c r="DH804" s="48"/>
      <c r="DI804" s="48"/>
      <c r="DJ804" s="48"/>
      <c r="DK804" s="48"/>
      <c r="DL804" s="48"/>
      <c r="DM804" s="48"/>
      <c r="DN804" s="48"/>
      <c r="DO804" s="48"/>
      <c r="DP804" s="48"/>
      <c r="DQ804" s="48"/>
      <c r="DR804" s="48"/>
      <c r="DS804" s="48"/>
      <c r="DT804" s="48"/>
      <c r="DU804" s="48"/>
      <c r="DV804" s="48"/>
      <c r="DW804" s="48"/>
      <c r="DX804" s="48"/>
      <c r="DY804" s="48"/>
      <c r="DZ804" s="48"/>
      <c r="EA804" s="48"/>
      <c r="EB804" s="48"/>
      <c r="EC804" s="48"/>
      <c r="ED804" s="48"/>
      <c r="EE804" s="48"/>
      <c r="EF804" s="48"/>
      <c r="EG804" s="48"/>
      <c r="EH804" s="48"/>
      <c r="EI804" s="48"/>
      <c r="EJ804" s="48"/>
      <c r="EK804" s="48"/>
      <c r="EL804" s="48"/>
      <c r="EM804" s="48"/>
      <c r="EN804" s="48"/>
      <c r="EO804" s="48"/>
      <c r="EP804" s="48"/>
      <c r="EQ804" s="48"/>
      <c r="ER804" s="48"/>
      <c r="ES804" s="48"/>
      <c r="ET804" s="48"/>
      <c r="EU804" s="48"/>
      <c r="EV804" s="48"/>
      <c r="EW804" s="48"/>
      <c r="EX804" s="48"/>
      <c r="EY804" s="48"/>
      <c r="EZ804" s="48"/>
      <c r="FA804" s="48"/>
      <c r="FB804" s="48"/>
      <c r="FC804" s="48"/>
      <c r="FD804" s="48"/>
      <c r="FE804" s="48"/>
      <c r="FF804" s="48"/>
      <c r="FG804" s="48"/>
      <c r="FH804" s="48"/>
      <c r="FI804" s="48"/>
      <c r="FJ804" s="48"/>
      <c r="FK804" s="48"/>
      <c r="FL804" s="48"/>
      <c r="FM804" s="48"/>
      <c r="FN804" s="48"/>
      <c r="FO804" s="48"/>
      <c r="FP804" s="48"/>
      <c r="FQ804" s="48"/>
      <c r="FR804" s="48"/>
      <c r="FS804" s="48"/>
      <c r="FT804" s="48"/>
      <c r="FU804" s="48"/>
      <c r="FV804" s="48"/>
      <c r="FW804" s="48"/>
      <c r="FX804" s="48"/>
      <c r="FY804" s="48"/>
      <c r="FZ804" s="48"/>
      <c r="GA804" s="48"/>
      <c r="GB804" s="48"/>
      <c r="GC804" s="48"/>
      <c r="GD804" s="48"/>
      <c r="GE804" s="48"/>
      <c r="GF804" s="48"/>
      <c r="GG804" s="48"/>
      <c r="GH804" s="48"/>
      <c r="GI804" s="48"/>
      <c r="GJ804" s="48"/>
      <c r="GK804" s="48"/>
      <c r="GL804" s="48"/>
      <c r="GM804" s="48"/>
      <c r="GN804" s="48"/>
      <c r="GO804" s="48"/>
      <c r="GP804" s="48"/>
      <c r="GQ804" s="48"/>
      <c r="GR804" s="48"/>
      <c r="GS804" s="48"/>
      <c r="GT804" s="48"/>
      <c r="GU804" s="48"/>
      <c r="GV804" s="48"/>
      <c r="GW804" s="48"/>
      <c r="GX804" s="48"/>
      <c r="GY804" s="48"/>
      <c r="GZ804" s="48"/>
      <c r="HA804" s="48"/>
      <c r="HB804" s="48"/>
      <c r="HC804" s="48"/>
      <c r="HD804" s="48"/>
      <c r="HE804" s="48"/>
      <c r="HF804" s="48"/>
      <c r="HG804" s="48"/>
      <c r="HH804" s="48"/>
      <c r="HI804" s="48"/>
      <c r="HJ804" s="48"/>
      <c r="HK804" s="48"/>
      <c r="HL804" s="48"/>
      <c r="HM804" s="48"/>
      <c r="HN804" s="48"/>
      <c r="HO804" s="48"/>
      <c r="HP804" s="48"/>
      <c r="HQ804" s="48"/>
      <c r="HR804" s="48"/>
      <c r="HS804" s="48"/>
      <c r="HT804" s="48"/>
      <c r="HU804" s="48"/>
      <c r="HV804" s="48"/>
      <c r="HW804" s="48"/>
      <c r="HX804" s="48"/>
      <c r="HY804" s="48"/>
      <c r="HZ804" s="48"/>
      <c r="IA804" s="48"/>
      <c r="IB804" s="48"/>
      <c r="IC804" s="48"/>
      <c r="ID804" s="48"/>
      <c r="IE804" s="48"/>
      <c r="IF804" s="48"/>
      <c r="IG804" s="48"/>
      <c r="IH804" s="36"/>
      <c r="II804" s="36"/>
      <c r="IJ804" s="36"/>
      <c r="IK804" s="36"/>
      <c r="IL804" s="36"/>
      <c r="IM804" s="36"/>
      <c r="IN804" s="36"/>
      <c r="IO804" s="36"/>
      <c r="IP804" s="36"/>
      <c r="IQ804" s="36"/>
      <c r="IR804" s="36"/>
      <c r="IS804" s="36"/>
      <c r="IT804" s="36"/>
    </row>
    <row r="805" spans="1:254" s="14" customFormat="1" x14ac:dyDescent="0.2">
      <c r="A805" s="48"/>
      <c r="B805" s="48"/>
      <c r="C805" s="83">
        <v>43697</v>
      </c>
      <c r="D805" s="45" t="s">
        <v>1188</v>
      </c>
      <c r="E805" s="22" t="s">
        <v>1630</v>
      </c>
      <c r="F805" s="46" t="s">
        <v>1198</v>
      </c>
      <c r="G805" s="82"/>
      <c r="H805" s="127">
        <v>100000</v>
      </c>
      <c r="I805" s="143">
        <v>11276106</v>
      </c>
      <c r="J805" s="49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  <c r="CT805" s="48"/>
      <c r="CU805" s="48"/>
      <c r="CV805" s="48"/>
      <c r="CW805" s="48"/>
      <c r="CX805" s="48"/>
      <c r="CY805" s="48"/>
      <c r="CZ805" s="48"/>
      <c r="DA805" s="48"/>
      <c r="DB805" s="48"/>
      <c r="DC805" s="48"/>
      <c r="DD805" s="48"/>
      <c r="DE805" s="48"/>
      <c r="DF805" s="48"/>
      <c r="DG805" s="48"/>
      <c r="DH805" s="48"/>
      <c r="DI805" s="48"/>
      <c r="DJ805" s="48"/>
      <c r="DK805" s="48"/>
      <c r="DL805" s="48"/>
      <c r="DM805" s="48"/>
      <c r="DN805" s="48"/>
      <c r="DO805" s="48"/>
      <c r="DP805" s="48"/>
      <c r="DQ805" s="48"/>
      <c r="DR805" s="48"/>
      <c r="DS805" s="48"/>
      <c r="DT805" s="48"/>
      <c r="DU805" s="48"/>
      <c r="DV805" s="48"/>
      <c r="DW805" s="48"/>
      <c r="DX805" s="48"/>
      <c r="DY805" s="48"/>
      <c r="DZ805" s="48"/>
      <c r="EA805" s="48"/>
      <c r="EB805" s="48"/>
      <c r="EC805" s="48"/>
      <c r="ED805" s="48"/>
      <c r="EE805" s="48"/>
      <c r="EF805" s="48"/>
      <c r="EG805" s="48"/>
      <c r="EH805" s="48"/>
      <c r="EI805" s="48"/>
      <c r="EJ805" s="48"/>
      <c r="EK805" s="48"/>
      <c r="EL805" s="48"/>
      <c r="EM805" s="48"/>
      <c r="EN805" s="48"/>
      <c r="EO805" s="48"/>
      <c r="EP805" s="48"/>
      <c r="EQ805" s="48"/>
      <c r="ER805" s="48"/>
      <c r="ES805" s="48"/>
      <c r="ET805" s="48"/>
      <c r="EU805" s="48"/>
      <c r="EV805" s="48"/>
      <c r="EW805" s="48"/>
      <c r="EX805" s="48"/>
      <c r="EY805" s="48"/>
      <c r="EZ805" s="48"/>
      <c r="FA805" s="48"/>
      <c r="FB805" s="48"/>
      <c r="FC805" s="48"/>
      <c r="FD805" s="48"/>
      <c r="FE805" s="48"/>
      <c r="FF805" s="48"/>
      <c r="FG805" s="48"/>
      <c r="FH805" s="48"/>
      <c r="FI805" s="48"/>
      <c r="FJ805" s="48"/>
      <c r="FK805" s="48"/>
      <c r="FL805" s="48"/>
      <c r="FM805" s="48"/>
      <c r="FN805" s="48"/>
      <c r="FO805" s="48"/>
      <c r="FP805" s="48"/>
      <c r="FQ805" s="48"/>
      <c r="FR805" s="48"/>
      <c r="FS805" s="48"/>
      <c r="FT805" s="48"/>
      <c r="FU805" s="48"/>
      <c r="FV805" s="48"/>
      <c r="FW805" s="48"/>
      <c r="FX805" s="48"/>
      <c r="FY805" s="48"/>
      <c r="FZ805" s="48"/>
      <c r="GA805" s="48"/>
      <c r="GB805" s="48"/>
      <c r="GC805" s="48"/>
      <c r="GD805" s="48"/>
      <c r="GE805" s="48"/>
      <c r="GF805" s="48"/>
      <c r="GG805" s="48"/>
      <c r="GH805" s="48"/>
      <c r="GI805" s="48"/>
      <c r="GJ805" s="48"/>
      <c r="GK805" s="48"/>
      <c r="GL805" s="48"/>
      <c r="GM805" s="48"/>
      <c r="GN805" s="48"/>
      <c r="GO805" s="48"/>
      <c r="GP805" s="48"/>
      <c r="GQ805" s="48"/>
      <c r="GR805" s="48"/>
      <c r="GS805" s="48"/>
      <c r="GT805" s="48"/>
      <c r="GU805" s="48"/>
      <c r="GV805" s="48"/>
      <c r="GW805" s="48"/>
      <c r="GX805" s="48"/>
      <c r="GY805" s="48"/>
      <c r="GZ805" s="48"/>
      <c r="HA805" s="48"/>
      <c r="HB805" s="48"/>
      <c r="HC805" s="48"/>
      <c r="HD805" s="48"/>
      <c r="HE805" s="48"/>
      <c r="HF805" s="48"/>
      <c r="HG805" s="48"/>
      <c r="HH805" s="48"/>
      <c r="HI805" s="48"/>
      <c r="HJ805" s="48"/>
      <c r="HK805" s="48"/>
      <c r="HL805" s="48"/>
      <c r="HM805" s="48"/>
      <c r="HN805" s="48"/>
      <c r="HO805" s="48"/>
      <c r="HP805" s="48"/>
      <c r="HQ805" s="48"/>
      <c r="HR805" s="48"/>
      <c r="HS805" s="48"/>
      <c r="HT805" s="48"/>
      <c r="HU805" s="48"/>
      <c r="HV805" s="48"/>
      <c r="HW805" s="48"/>
      <c r="HX805" s="48"/>
      <c r="HY805" s="48"/>
      <c r="HZ805" s="48"/>
      <c r="IA805" s="48"/>
      <c r="IB805" s="48"/>
      <c r="IC805" s="48"/>
      <c r="ID805" s="48"/>
      <c r="IE805" s="48"/>
      <c r="IF805" s="48"/>
      <c r="IG805" s="48"/>
      <c r="IH805" s="36"/>
      <c r="II805" s="36"/>
      <c r="IJ805" s="36"/>
      <c r="IK805" s="36"/>
      <c r="IL805" s="36"/>
      <c r="IM805" s="36"/>
      <c r="IN805" s="36"/>
      <c r="IO805" s="36"/>
      <c r="IP805" s="36"/>
      <c r="IQ805" s="36"/>
      <c r="IR805" s="36"/>
      <c r="IS805" s="36"/>
      <c r="IT805" s="36"/>
    </row>
    <row r="806" spans="1:254" s="14" customFormat="1" x14ac:dyDescent="0.2">
      <c r="A806" s="48"/>
      <c r="B806" s="48"/>
      <c r="C806" s="83">
        <v>43698</v>
      </c>
      <c r="D806" s="45" t="s">
        <v>1644</v>
      </c>
      <c r="E806" s="22" t="s">
        <v>1631</v>
      </c>
      <c r="F806" s="46" t="s">
        <v>1281</v>
      </c>
      <c r="G806" s="82"/>
      <c r="H806" s="127">
        <v>2528881</v>
      </c>
      <c r="I806" s="143">
        <v>8747225</v>
      </c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  <c r="DG806" s="48"/>
      <c r="DH806" s="48"/>
      <c r="DI806" s="48"/>
      <c r="DJ806" s="48"/>
      <c r="DK806" s="48"/>
      <c r="DL806" s="48"/>
      <c r="DM806" s="48"/>
      <c r="DN806" s="48"/>
      <c r="DO806" s="48"/>
      <c r="DP806" s="48"/>
      <c r="DQ806" s="48"/>
      <c r="DR806" s="48"/>
      <c r="DS806" s="48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K806" s="48"/>
      <c r="EL806" s="48"/>
      <c r="EM806" s="48"/>
      <c r="EN806" s="48"/>
      <c r="EO806" s="48"/>
      <c r="EP806" s="48"/>
      <c r="EQ806" s="48"/>
      <c r="ER806" s="48"/>
      <c r="ES806" s="48"/>
      <c r="ET806" s="48"/>
      <c r="EU806" s="48"/>
      <c r="EV806" s="48"/>
      <c r="EW806" s="48"/>
      <c r="EX806" s="48"/>
      <c r="EY806" s="48"/>
      <c r="EZ806" s="48"/>
      <c r="FA806" s="48"/>
      <c r="FB806" s="48"/>
      <c r="FC806" s="48"/>
      <c r="FD806" s="48"/>
      <c r="FE806" s="48"/>
      <c r="FF806" s="48"/>
      <c r="FG806" s="48"/>
      <c r="FH806" s="48"/>
      <c r="FI806" s="48"/>
      <c r="FJ806" s="48"/>
      <c r="FK806" s="48"/>
      <c r="FL806" s="48"/>
      <c r="FM806" s="48"/>
      <c r="FN806" s="48"/>
      <c r="FO806" s="48"/>
      <c r="FP806" s="48"/>
      <c r="FQ806" s="48"/>
      <c r="FR806" s="48"/>
      <c r="FS806" s="48"/>
      <c r="FT806" s="48"/>
      <c r="FU806" s="48"/>
      <c r="FV806" s="48"/>
      <c r="FW806" s="48"/>
      <c r="FX806" s="48"/>
      <c r="FY806" s="48"/>
      <c r="FZ806" s="48"/>
      <c r="GA806" s="48"/>
      <c r="GB806" s="48"/>
      <c r="GC806" s="48"/>
      <c r="GD806" s="48"/>
      <c r="GE806" s="48"/>
      <c r="GF806" s="48"/>
      <c r="GG806" s="48"/>
      <c r="GH806" s="48"/>
      <c r="GI806" s="48"/>
      <c r="GJ806" s="48"/>
      <c r="GK806" s="48"/>
      <c r="GL806" s="48"/>
      <c r="GM806" s="48"/>
      <c r="GN806" s="48"/>
      <c r="GO806" s="48"/>
      <c r="GP806" s="48"/>
      <c r="GQ806" s="48"/>
      <c r="GR806" s="48"/>
      <c r="GS806" s="48"/>
      <c r="GT806" s="48"/>
      <c r="GU806" s="48"/>
      <c r="GV806" s="48"/>
      <c r="GW806" s="48"/>
      <c r="GX806" s="48"/>
      <c r="GY806" s="48"/>
      <c r="GZ806" s="48"/>
      <c r="HA806" s="48"/>
      <c r="HB806" s="48"/>
      <c r="HC806" s="48"/>
      <c r="HD806" s="48"/>
      <c r="HE806" s="48"/>
      <c r="HF806" s="48"/>
      <c r="HG806" s="48"/>
      <c r="HH806" s="48"/>
      <c r="HI806" s="48"/>
      <c r="HJ806" s="48"/>
      <c r="HK806" s="48"/>
      <c r="HL806" s="48"/>
      <c r="HM806" s="48"/>
      <c r="HN806" s="48"/>
      <c r="HO806" s="48"/>
      <c r="HP806" s="48"/>
      <c r="HQ806" s="48"/>
      <c r="HR806" s="48"/>
      <c r="HS806" s="48"/>
      <c r="HT806" s="48"/>
      <c r="HU806" s="48"/>
      <c r="HV806" s="48"/>
      <c r="HW806" s="48"/>
      <c r="HX806" s="48"/>
      <c r="HY806" s="48"/>
      <c r="HZ806" s="48"/>
      <c r="IA806" s="48"/>
      <c r="IB806" s="48"/>
      <c r="IC806" s="48"/>
      <c r="ID806" s="48"/>
      <c r="IE806" s="48"/>
      <c r="IF806" s="48"/>
      <c r="IG806" s="48"/>
      <c r="IH806" s="36"/>
      <c r="II806" s="36"/>
      <c r="IJ806" s="36"/>
      <c r="IK806" s="36"/>
      <c r="IL806" s="36"/>
      <c r="IM806" s="36"/>
      <c r="IN806" s="36"/>
      <c r="IO806" s="36"/>
      <c r="IP806" s="36"/>
      <c r="IQ806" s="36"/>
      <c r="IR806" s="36"/>
      <c r="IS806" s="36"/>
      <c r="IT806" s="36"/>
    </row>
    <row r="807" spans="1:254" s="14" customFormat="1" x14ac:dyDescent="0.2">
      <c r="A807" s="48"/>
      <c r="B807" s="48"/>
      <c r="C807" s="83"/>
      <c r="D807" s="45" t="s">
        <v>1100</v>
      </c>
      <c r="E807" s="22"/>
      <c r="F807" s="46" t="s">
        <v>1281</v>
      </c>
      <c r="G807" s="82">
        <v>1500000</v>
      </c>
      <c r="H807" s="127"/>
      <c r="I807" s="143">
        <v>10247225</v>
      </c>
      <c r="J807" s="49" t="s">
        <v>1656</v>
      </c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48"/>
      <c r="CY807" s="48"/>
      <c r="CZ807" s="48"/>
      <c r="DA807" s="48"/>
      <c r="DB807" s="48"/>
      <c r="DC807" s="48"/>
      <c r="DD807" s="48"/>
      <c r="DE807" s="48"/>
      <c r="DF807" s="48"/>
      <c r="DG807" s="48"/>
      <c r="DH807" s="48"/>
      <c r="DI807" s="48"/>
      <c r="DJ807" s="48"/>
      <c r="DK807" s="48"/>
      <c r="DL807" s="48"/>
      <c r="DM807" s="48"/>
      <c r="DN807" s="48"/>
      <c r="DO807" s="48"/>
      <c r="DP807" s="48"/>
      <c r="DQ807" s="48"/>
      <c r="DR807" s="48"/>
      <c r="DS807" s="48"/>
      <c r="DT807" s="48"/>
      <c r="DU807" s="48"/>
      <c r="DV807" s="48"/>
      <c r="DW807" s="48"/>
      <c r="DX807" s="48"/>
      <c r="DY807" s="48"/>
      <c r="DZ807" s="48"/>
      <c r="EA807" s="48"/>
      <c r="EB807" s="48"/>
      <c r="EC807" s="48"/>
      <c r="ED807" s="48"/>
      <c r="EE807" s="48"/>
      <c r="EF807" s="48"/>
      <c r="EG807" s="48"/>
      <c r="EH807" s="48"/>
      <c r="EI807" s="48"/>
      <c r="EJ807" s="48"/>
      <c r="EK807" s="48"/>
      <c r="EL807" s="48"/>
      <c r="EM807" s="48"/>
      <c r="EN807" s="48"/>
      <c r="EO807" s="48"/>
      <c r="EP807" s="48"/>
      <c r="EQ807" s="48"/>
      <c r="ER807" s="48"/>
      <c r="ES807" s="48"/>
      <c r="ET807" s="48"/>
      <c r="EU807" s="48"/>
      <c r="EV807" s="48"/>
      <c r="EW807" s="48"/>
      <c r="EX807" s="48"/>
      <c r="EY807" s="48"/>
      <c r="EZ807" s="48"/>
      <c r="FA807" s="48"/>
      <c r="FB807" s="48"/>
      <c r="FC807" s="48"/>
      <c r="FD807" s="48"/>
      <c r="FE807" s="48"/>
      <c r="FF807" s="48"/>
      <c r="FG807" s="48"/>
      <c r="FH807" s="48"/>
      <c r="FI807" s="48"/>
      <c r="FJ807" s="48"/>
      <c r="FK807" s="48"/>
      <c r="FL807" s="48"/>
      <c r="FM807" s="48"/>
      <c r="FN807" s="48"/>
      <c r="FO807" s="48"/>
      <c r="FP807" s="48"/>
      <c r="FQ807" s="48"/>
      <c r="FR807" s="48"/>
      <c r="FS807" s="48"/>
      <c r="FT807" s="48"/>
      <c r="FU807" s="48"/>
      <c r="FV807" s="48"/>
      <c r="FW807" s="48"/>
      <c r="FX807" s="48"/>
      <c r="FY807" s="48"/>
      <c r="FZ807" s="48"/>
      <c r="GA807" s="48"/>
      <c r="GB807" s="48"/>
      <c r="GC807" s="48"/>
      <c r="GD807" s="48"/>
      <c r="GE807" s="48"/>
      <c r="GF807" s="48"/>
      <c r="GG807" s="48"/>
      <c r="GH807" s="48"/>
      <c r="GI807" s="48"/>
      <c r="GJ807" s="48"/>
      <c r="GK807" s="48"/>
      <c r="GL807" s="48"/>
      <c r="GM807" s="48"/>
      <c r="GN807" s="48"/>
      <c r="GO807" s="48"/>
      <c r="GP807" s="48"/>
      <c r="GQ807" s="48"/>
      <c r="GR807" s="48"/>
      <c r="GS807" s="48"/>
      <c r="GT807" s="48"/>
      <c r="GU807" s="48"/>
      <c r="GV807" s="48"/>
      <c r="GW807" s="48"/>
      <c r="GX807" s="48"/>
      <c r="GY807" s="48"/>
      <c r="GZ807" s="48"/>
      <c r="HA807" s="48"/>
      <c r="HB807" s="48"/>
      <c r="HC807" s="48"/>
      <c r="HD807" s="48"/>
      <c r="HE807" s="48"/>
      <c r="HF807" s="48"/>
      <c r="HG807" s="48"/>
      <c r="HH807" s="48"/>
      <c r="HI807" s="48"/>
      <c r="HJ807" s="48"/>
      <c r="HK807" s="48"/>
      <c r="HL807" s="48"/>
      <c r="HM807" s="48"/>
      <c r="HN807" s="48"/>
      <c r="HO807" s="48"/>
      <c r="HP807" s="48"/>
      <c r="HQ807" s="48"/>
      <c r="HR807" s="48"/>
      <c r="HS807" s="48"/>
      <c r="HT807" s="48"/>
      <c r="HU807" s="48"/>
      <c r="HV807" s="48"/>
      <c r="HW807" s="48"/>
      <c r="HX807" s="48"/>
      <c r="HY807" s="48"/>
      <c r="HZ807" s="48"/>
      <c r="IA807" s="48"/>
      <c r="IB807" s="48"/>
      <c r="IC807" s="48"/>
      <c r="ID807" s="48"/>
      <c r="IE807" s="48"/>
      <c r="IF807" s="48"/>
      <c r="IG807" s="48"/>
      <c r="IH807" s="36"/>
      <c r="II807" s="36"/>
      <c r="IJ807" s="36"/>
      <c r="IK807" s="36"/>
      <c r="IL807" s="36"/>
      <c r="IM807" s="36"/>
      <c r="IN807" s="36"/>
      <c r="IO807" s="36"/>
      <c r="IP807" s="36"/>
      <c r="IQ807" s="36"/>
      <c r="IR807" s="36"/>
      <c r="IS807" s="36"/>
      <c r="IT807" s="36"/>
    </row>
    <row r="808" spans="1:254" s="14" customFormat="1" x14ac:dyDescent="0.2">
      <c r="A808" s="48"/>
      <c r="B808" s="48"/>
      <c r="C808" s="83">
        <v>43698</v>
      </c>
      <c r="D808" s="45" t="s">
        <v>1645</v>
      </c>
      <c r="E808" s="22" t="s">
        <v>1632</v>
      </c>
      <c r="F808" s="46" t="s">
        <v>1286</v>
      </c>
      <c r="G808" s="82"/>
      <c r="H808" s="127">
        <v>128000</v>
      </c>
      <c r="I808" s="143">
        <v>10119225</v>
      </c>
      <c r="J808" s="49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48"/>
      <c r="CY808" s="48"/>
      <c r="CZ808" s="48"/>
      <c r="DA808" s="48"/>
      <c r="DB808" s="48"/>
      <c r="DC808" s="48"/>
      <c r="DD808" s="48"/>
      <c r="DE808" s="48"/>
      <c r="DF808" s="48"/>
      <c r="DG808" s="48"/>
      <c r="DH808" s="48"/>
      <c r="DI808" s="48"/>
      <c r="DJ808" s="48"/>
      <c r="DK808" s="48"/>
      <c r="DL808" s="48"/>
      <c r="DM808" s="48"/>
      <c r="DN808" s="48"/>
      <c r="DO808" s="48"/>
      <c r="DP808" s="48"/>
      <c r="DQ808" s="48"/>
      <c r="DR808" s="48"/>
      <c r="DS808" s="48"/>
      <c r="DT808" s="48"/>
      <c r="DU808" s="48"/>
      <c r="DV808" s="48"/>
      <c r="DW808" s="48"/>
      <c r="DX808" s="48"/>
      <c r="DY808" s="48"/>
      <c r="DZ808" s="48"/>
      <c r="EA808" s="48"/>
      <c r="EB808" s="48"/>
      <c r="EC808" s="48"/>
      <c r="ED808" s="48"/>
      <c r="EE808" s="48"/>
      <c r="EF808" s="48"/>
      <c r="EG808" s="48"/>
      <c r="EH808" s="48"/>
      <c r="EI808" s="48"/>
      <c r="EJ808" s="48"/>
      <c r="EK808" s="48"/>
      <c r="EL808" s="48"/>
      <c r="EM808" s="48"/>
      <c r="EN808" s="48"/>
      <c r="EO808" s="48"/>
      <c r="EP808" s="48"/>
      <c r="EQ808" s="48"/>
      <c r="ER808" s="48"/>
      <c r="ES808" s="48"/>
      <c r="ET808" s="48"/>
      <c r="EU808" s="48"/>
      <c r="EV808" s="48"/>
      <c r="EW808" s="48"/>
      <c r="EX808" s="48"/>
      <c r="EY808" s="48"/>
      <c r="EZ808" s="48"/>
      <c r="FA808" s="48"/>
      <c r="FB808" s="48"/>
      <c r="FC808" s="48"/>
      <c r="FD808" s="48"/>
      <c r="FE808" s="48"/>
      <c r="FF808" s="48"/>
      <c r="FG808" s="48"/>
      <c r="FH808" s="48"/>
      <c r="FI808" s="48"/>
      <c r="FJ808" s="48"/>
      <c r="FK808" s="48"/>
      <c r="FL808" s="48"/>
      <c r="FM808" s="48"/>
      <c r="FN808" s="48"/>
      <c r="FO808" s="48"/>
      <c r="FP808" s="48"/>
      <c r="FQ808" s="48"/>
      <c r="FR808" s="48"/>
      <c r="FS808" s="48"/>
      <c r="FT808" s="48"/>
      <c r="FU808" s="48"/>
      <c r="FV808" s="48"/>
      <c r="FW808" s="48"/>
      <c r="FX808" s="48"/>
      <c r="FY808" s="48"/>
      <c r="FZ808" s="48"/>
      <c r="GA808" s="48"/>
      <c r="GB808" s="48"/>
      <c r="GC808" s="48"/>
      <c r="GD808" s="48"/>
      <c r="GE808" s="48"/>
      <c r="GF808" s="48"/>
      <c r="GG808" s="48"/>
      <c r="GH808" s="48"/>
      <c r="GI808" s="48"/>
      <c r="GJ808" s="48"/>
      <c r="GK808" s="48"/>
      <c r="GL808" s="48"/>
      <c r="GM808" s="48"/>
      <c r="GN808" s="48"/>
      <c r="GO808" s="48"/>
      <c r="GP808" s="48"/>
      <c r="GQ808" s="48"/>
      <c r="GR808" s="48"/>
      <c r="GS808" s="48"/>
      <c r="GT808" s="48"/>
      <c r="GU808" s="48"/>
      <c r="GV808" s="48"/>
      <c r="GW808" s="48"/>
      <c r="GX808" s="48"/>
      <c r="GY808" s="48"/>
      <c r="GZ808" s="48"/>
      <c r="HA808" s="48"/>
      <c r="HB808" s="48"/>
      <c r="HC808" s="48"/>
      <c r="HD808" s="48"/>
      <c r="HE808" s="48"/>
      <c r="HF808" s="48"/>
      <c r="HG808" s="48"/>
      <c r="HH808" s="48"/>
      <c r="HI808" s="48"/>
      <c r="HJ808" s="48"/>
      <c r="HK808" s="48"/>
      <c r="HL808" s="48"/>
      <c r="HM808" s="48"/>
      <c r="HN808" s="48"/>
      <c r="HO808" s="48"/>
      <c r="HP808" s="48"/>
      <c r="HQ808" s="48"/>
      <c r="HR808" s="48"/>
      <c r="HS808" s="48"/>
      <c r="HT808" s="48"/>
      <c r="HU808" s="48"/>
      <c r="HV808" s="48"/>
      <c r="HW808" s="48"/>
      <c r="HX808" s="48"/>
      <c r="HY808" s="48"/>
      <c r="HZ808" s="48"/>
      <c r="IA808" s="48"/>
      <c r="IB808" s="48"/>
      <c r="IC808" s="48"/>
      <c r="ID808" s="48"/>
      <c r="IE808" s="48"/>
      <c r="IF808" s="48"/>
      <c r="IG808" s="48"/>
      <c r="IH808" s="36"/>
      <c r="II808" s="36"/>
      <c r="IJ808" s="36"/>
      <c r="IK808" s="36"/>
      <c r="IL808" s="36"/>
      <c r="IM808" s="36"/>
      <c r="IN808" s="36"/>
      <c r="IO808" s="36"/>
      <c r="IP808" s="36"/>
      <c r="IQ808" s="36"/>
      <c r="IR808" s="36"/>
      <c r="IS808" s="36"/>
      <c r="IT808" s="36"/>
    </row>
    <row r="809" spans="1:254" s="14" customFormat="1" x14ac:dyDescent="0.2">
      <c r="A809" s="48"/>
      <c r="B809" s="48"/>
      <c r="C809" s="83">
        <v>43698</v>
      </c>
      <c r="D809" s="45" t="s">
        <v>1646</v>
      </c>
      <c r="E809" s="22" t="s">
        <v>1633</v>
      </c>
      <c r="F809" s="46" t="s">
        <v>1290</v>
      </c>
      <c r="G809" s="82"/>
      <c r="H809" s="127">
        <v>1005171</v>
      </c>
      <c r="I809" s="143">
        <v>9114054</v>
      </c>
      <c r="J809" s="49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  <c r="DG809" s="48"/>
      <c r="DH809" s="48"/>
      <c r="DI809" s="48"/>
      <c r="DJ809" s="48"/>
      <c r="DK809" s="48"/>
      <c r="DL809" s="48"/>
      <c r="DM809" s="48"/>
      <c r="DN809" s="48"/>
      <c r="DO809" s="48"/>
      <c r="DP809" s="48"/>
      <c r="DQ809" s="48"/>
      <c r="DR809" s="48"/>
      <c r="DS809" s="48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J809" s="48"/>
      <c r="EK809" s="48"/>
      <c r="EL809" s="48"/>
      <c r="EM809" s="48"/>
      <c r="EN809" s="48"/>
      <c r="EO809" s="48"/>
      <c r="EP809" s="48"/>
      <c r="EQ809" s="48"/>
      <c r="ER809" s="48"/>
      <c r="ES809" s="48"/>
      <c r="ET809" s="48"/>
      <c r="EU809" s="48"/>
      <c r="EV809" s="48"/>
      <c r="EW809" s="48"/>
      <c r="EX809" s="48"/>
      <c r="EY809" s="48"/>
      <c r="EZ809" s="48"/>
      <c r="FA809" s="48"/>
      <c r="FB809" s="48"/>
      <c r="FC809" s="48"/>
      <c r="FD809" s="48"/>
      <c r="FE809" s="48"/>
      <c r="FF809" s="48"/>
      <c r="FG809" s="48"/>
      <c r="FH809" s="48"/>
      <c r="FI809" s="48"/>
      <c r="FJ809" s="48"/>
      <c r="FK809" s="48"/>
      <c r="FL809" s="48"/>
      <c r="FM809" s="48"/>
      <c r="FN809" s="48"/>
      <c r="FO809" s="48"/>
      <c r="FP809" s="48"/>
      <c r="FQ809" s="48"/>
      <c r="FR809" s="48"/>
      <c r="FS809" s="48"/>
      <c r="FT809" s="48"/>
      <c r="FU809" s="48"/>
      <c r="FV809" s="48"/>
      <c r="FW809" s="48"/>
      <c r="FX809" s="48"/>
      <c r="FY809" s="48"/>
      <c r="FZ809" s="48"/>
      <c r="GA809" s="48"/>
      <c r="GB809" s="48"/>
      <c r="GC809" s="48"/>
      <c r="GD809" s="48"/>
      <c r="GE809" s="48"/>
      <c r="GF809" s="48"/>
      <c r="GG809" s="48"/>
      <c r="GH809" s="48"/>
      <c r="GI809" s="48"/>
      <c r="GJ809" s="48"/>
      <c r="GK809" s="48"/>
      <c r="GL809" s="48"/>
      <c r="GM809" s="48"/>
      <c r="GN809" s="48"/>
      <c r="GO809" s="48"/>
      <c r="GP809" s="48"/>
      <c r="GQ809" s="48"/>
      <c r="GR809" s="48"/>
      <c r="GS809" s="48"/>
      <c r="GT809" s="48"/>
      <c r="GU809" s="48"/>
      <c r="GV809" s="48"/>
      <c r="GW809" s="48"/>
      <c r="GX809" s="48"/>
      <c r="GY809" s="48"/>
      <c r="GZ809" s="48"/>
      <c r="HA809" s="48"/>
      <c r="HB809" s="48"/>
      <c r="HC809" s="48"/>
      <c r="HD809" s="48"/>
      <c r="HE809" s="48"/>
      <c r="HF809" s="48"/>
      <c r="HG809" s="48"/>
      <c r="HH809" s="48"/>
      <c r="HI809" s="48"/>
      <c r="HJ809" s="48"/>
      <c r="HK809" s="48"/>
      <c r="HL809" s="48"/>
      <c r="HM809" s="48"/>
      <c r="HN809" s="48"/>
      <c r="HO809" s="48"/>
      <c r="HP809" s="48"/>
      <c r="HQ809" s="48"/>
      <c r="HR809" s="48"/>
      <c r="HS809" s="48"/>
      <c r="HT809" s="48"/>
      <c r="HU809" s="48"/>
      <c r="HV809" s="48"/>
      <c r="HW809" s="48"/>
      <c r="HX809" s="48"/>
      <c r="HY809" s="48"/>
      <c r="HZ809" s="48"/>
      <c r="IA809" s="48"/>
      <c r="IB809" s="48"/>
      <c r="IC809" s="48"/>
      <c r="ID809" s="48"/>
      <c r="IE809" s="48"/>
      <c r="IF809" s="48"/>
      <c r="IG809" s="48"/>
      <c r="IH809" s="36"/>
      <c r="II809" s="36"/>
      <c r="IJ809" s="36"/>
      <c r="IK809" s="36"/>
      <c r="IL809" s="36"/>
      <c r="IM809" s="36"/>
      <c r="IN809" s="36"/>
      <c r="IO809" s="36"/>
      <c r="IP809" s="36"/>
      <c r="IQ809" s="36"/>
      <c r="IR809" s="36"/>
      <c r="IS809" s="36"/>
      <c r="IT809" s="36"/>
    </row>
    <row r="810" spans="1:254" s="14" customFormat="1" x14ac:dyDescent="0.2">
      <c r="A810" s="48"/>
      <c r="B810" s="48"/>
      <c r="C810" s="83"/>
      <c r="D810" s="45" t="s">
        <v>1100</v>
      </c>
      <c r="E810" s="22"/>
      <c r="F810" s="46" t="s">
        <v>1290</v>
      </c>
      <c r="G810" s="82">
        <v>500000</v>
      </c>
      <c r="H810" s="127"/>
      <c r="I810" s="143">
        <v>9614054</v>
      </c>
      <c r="J810" s="49" t="s">
        <v>1658</v>
      </c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  <c r="CT810" s="48"/>
      <c r="CU810" s="48"/>
      <c r="CV810" s="48"/>
      <c r="CW810" s="48"/>
      <c r="CX810" s="48"/>
      <c r="CY810" s="48"/>
      <c r="CZ810" s="48"/>
      <c r="DA810" s="48"/>
      <c r="DB810" s="48"/>
      <c r="DC810" s="48"/>
      <c r="DD810" s="48"/>
      <c r="DE810" s="48"/>
      <c r="DF810" s="48"/>
      <c r="DG810" s="48"/>
      <c r="DH810" s="48"/>
      <c r="DI810" s="48"/>
      <c r="DJ810" s="48"/>
      <c r="DK810" s="48"/>
      <c r="DL810" s="48"/>
      <c r="DM810" s="48"/>
      <c r="DN810" s="48"/>
      <c r="DO810" s="48"/>
      <c r="DP810" s="48"/>
      <c r="DQ810" s="48"/>
      <c r="DR810" s="48"/>
      <c r="DS810" s="48"/>
      <c r="DT810" s="48"/>
      <c r="DU810" s="48"/>
      <c r="DV810" s="48"/>
      <c r="DW810" s="48"/>
      <c r="DX810" s="48"/>
      <c r="DY810" s="48"/>
      <c r="DZ810" s="48"/>
      <c r="EA810" s="48"/>
      <c r="EB810" s="48"/>
      <c r="EC810" s="48"/>
      <c r="ED810" s="48"/>
      <c r="EE810" s="48"/>
      <c r="EF810" s="48"/>
      <c r="EG810" s="48"/>
      <c r="EH810" s="48"/>
      <c r="EI810" s="48"/>
      <c r="EJ810" s="48"/>
      <c r="EK810" s="48"/>
      <c r="EL810" s="48"/>
      <c r="EM810" s="48"/>
      <c r="EN810" s="48"/>
      <c r="EO810" s="48"/>
      <c r="EP810" s="48"/>
      <c r="EQ810" s="48"/>
      <c r="ER810" s="48"/>
      <c r="ES810" s="48"/>
      <c r="ET810" s="48"/>
      <c r="EU810" s="48"/>
      <c r="EV810" s="48"/>
      <c r="EW810" s="48"/>
      <c r="EX810" s="48"/>
      <c r="EY810" s="48"/>
      <c r="EZ810" s="48"/>
      <c r="FA810" s="48"/>
      <c r="FB810" s="48"/>
      <c r="FC810" s="48"/>
      <c r="FD810" s="48"/>
      <c r="FE810" s="48"/>
      <c r="FF810" s="48"/>
      <c r="FG810" s="48"/>
      <c r="FH810" s="48"/>
      <c r="FI810" s="48"/>
      <c r="FJ810" s="48"/>
      <c r="FK810" s="48"/>
      <c r="FL810" s="48"/>
      <c r="FM810" s="48"/>
      <c r="FN810" s="48"/>
      <c r="FO810" s="48"/>
      <c r="FP810" s="48"/>
      <c r="FQ810" s="48"/>
      <c r="FR810" s="48"/>
      <c r="FS810" s="48"/>
      <c r="FT810" s="48"/>
      <c r="FU810" s="48"/>
      <c r="FV810" s="48"/>
      <c r="FW810" s="48"/>
      <c r="FX810" s="48"/>
      <c r="FY810" s="48"/>
      <c r="FZ810" s="48"/>
      <c r="GA810" s="48"/>
      <c r="GB810" s="48"/>
      <c r="GC810" s="48"/>
      <c r="GD810" s="48"/>
      <c r="GE810" s="48"/>
      <c r="GF810" s="48"/>
      <c r="GG810" s="48"/>
      <c r="GH810" s="48"/>
      <c r="GI810" s="48"/>
      <c r="GJ810" s="48"/>
      <c r="GK810" s="48"/>
      <c r="GL810" s="48"/>
      <c r="GM810" s="48"/>
      <c r="GN810" s="48"/>
      <c r="GO810" s="48"/>
      <c r="GP810" s="48"/>
      <c r="GQ810" s="48"/>
      <c r="GR810" s="48"/>
      <c r="GS810" s="48"/>
      <c r="GT810" s="48"/>
      <c r="GU810" s="48"/>
      <c r="GV810" s="48"/>
      <c r="GW810" s="48"/>
      <c r="GX810" s="48"/>
      <c r="GY810" s="48"/>
      <c r="GZ810" s="48"/>
      <c r="HA810" s="48"/>
      <c r="HB810" s="48"/>
      <c r="HC810" s="48"/>
      <c r="HD810" s="48"/>
      <c r="HE810" s="48"/>
      <c r="HF810" s="48"/>
      <c r="HG810" s="48"/>
      <c r="HH810" s="48"/>
      <c r="HI810" s="48"/>
      <c r="HJ810" s="48"/>
      <c r="HK810" s="48"/>
      <c r="HL810" s="48"/>
      <c r="HM810" s="48"/>
      <c r="HN810" s="48"/>
      <c r="HO810" s="48"/>
      <c r="HP810" s="48"/>
      <c r="HQ810" s="48"/>
      <c r="HR810" s="48"/>
      <c r="HS810" s="48"/>
      <c r="HT810" s="48"/>
      <c r="HU810" s="48"/>
      <c r="HV810" s="48"/>
      <c r="HW810" s="48"/>
      <c r="HX810" s="48"/>
      <c r="HY810" s="48"/>
      <c r="HZ810" s="48"/>
      <c r="IA810" s="48"/>
      <c r="IB810" s="48"/>
      <c r="IC810" s="48"/>
      <c r="ID810" s="48"/>
      <c r="IE810" s="48"/>
      <c r="IF810" s="48"/>
      <c r="IG810" s="48"/>
      <c r="IH810" s="36"/>
      <c r="II810" s="36"/>
      <c r="IJ810" s="36"/>
      <c r="IK810" s="36"/>
      <c r="IL810" s="36"/>
      <c r="IM810" s="36"/>
      <c r="IN810" s="36"/>
      <c r="IO810" s="36"/>
      <c r="IP810" s="36"/>
      <c r="IQ810" s="36"/>
      <c r="IR810" s="36"/>
      <c r="IS810" s="36"/>
      <c r="IT810" s="36"/>
    </row>
    <row r="811" spans="1:254" s="14" customFormat="1" x14ac:dyDescent="0.2">
      <c r="A811" s="48"/>
      <c r="B811" s="48"/>
      <c r="C811" s="83">
        <v>43698</v>
      </c>
      <c r="D811" s="45" t="s">
        <v>1647</v>
      </c>
      <c r="E811" s="22" t="s">
        <v>1634</v>
      </c>
      <c r="F811" s="46" t="s">
        <v>1198</v>
      </c>
      <c r="G811" s="82"/>
      <c r="H811" s="127">
        <v>389216</v>
      </c>
      <c r="I811" s="143">
        <v>9224838</v>
      </c>
      <c r="J811" s="49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  <c r="CT811" s="48"/>
      <c r="CU811" s="48"/>
      <c r="CV811" s="48"/>
      <c r="CW811" s="48"/>
      <c r="CX811" s="48"/>
      <c r="CY811" s="48"/>
      <c r="CZ811" s="48"/>
      <c r="DA811" s="48"/>
      <c r="DB811" s="48"/>
      <c r="DC811" s="48"/>
      <c r="DD811" s="48"/>
      <c r="DE811" s="48"/>
      <c r="DF811" s="48"/>
      <c r="DG811" s="48"/>
      <c r="DH811" s="48"/>
      <c r="DI811" s="48"/>
      <c r="DJ811" s="48"/>
      <c r="DK811" s="48"/>
      <c r="DL811" s="48"/>
      <c r="DM811" s="48"/>
      <c r="DN811" s="48"/>
      <c r="DO811" s="48"/>
      <c r="DP811" s="48"/>
      <c r="DQ811" s="48"/>
      <c r="DR811" s="48"/>
      <c r="DS811" s="48"/>
      <c r="DT811" s="48"/>
      <c r="DU811" s="48"/>
      <c r="DV811" s="48"/>
      <c r="DW811" s="48"/>
      <c r="DX811" s="48"/>
      <c r="DY811" s="48"/>
      <c r="DZ811" s="48"/>
      <c r="EA811" s="48"/>
      <c r="EB811" s="48"/>
      <c r="EC811" s="48"/>
      <c r="ED811" s="48"/>
      <c r="EE811" s="48"/>
      <c r="EF811" s="48"/>
      <c r="EG811" s="48"/>
      <c r="EH811" s="48"/>
      <c r="EI811" s="48"/>
      <c r="EJ811" s="48"/>
      <c r="EK811" s="48"/>
      <c r="EL811" s="48"/>
      <c r="EM811" s="48"/>
      <c r="EN811" s="48"/>
      <c r="EO811" s="48"/>
      <c r="EP811" s="48"/>
      <c r="EQ811" s="48"/>
      <c r="ER811" s="48"/>
      <c r="ES811" s="48"/>
      <c r="ET811" s="48"/>
      <c r="EU811" s="48"/>
      <c r="EV811" s="48"/>
      <c r="EW811" s="48"/>
      <c r="EX811" s="48"/>
      <c r="EY811" s="48"/>
      <c r="EZ811" s="48"/>
      <c r="FA811" s="48"/>
      <c r="FB811" s="48"/>
      <c r="FC811" s="48"/>
      <c r="FD811" s="48"/>
      <c r="FE811" s="48"/>
      <c r="FF811" s="48"/>
      <c r="FG811" s="48"/>
      <c r="FH811" s="48"/>
      <c r="FI811" s="48"/>
      <c r="FJ811" s="48"/>
      <c r="FK811" s="48"/>
      <c r="FL811" s="48"/>
      <c r="FM811" s="48"/>
      <c r="FN811" s="48"/>
      <c r="FO811" s="48"/>
      <c r="FP811" s="48"/>
      <c r="FQ811" s="48"/>
      <c r="FR811" s="48"/>
      <c r="FS811" s="48"/>
      <c r="FT811" s="48"/>
      <c r="FU811" s="48"/>
      <c r="FV811" s="48"/>
      <c r="FW811" s="48"/>
      <c r="FX811" s="48"/>
      <c r="FY811" s="48"/>
      <c r="FZ811" s="48"/>
      <c r="GA811" s="48"/>
      <c r="GB811" s="48"/>
      <c r="GC811" s="48"/>
      <c r="GD811" s="48"/>
      <c r="GE811" s="48"/>
      <c r="GF811" s="48"/>
      <c r="GG811" s="48"/>
      <c r="GH811" s="48"/>
      <c r="GI811" s="48"/>
      <c r="GJ811" s="48"/>
      <c r="GK811" s="48"/>
      <c r="GL811" s="48"/>
      <c r="GM811" s="48"/>
      <c r="GN811" s="48"/>
      <c r="GO811" s="48"/>
      <c r="GP811" s="48"/>
      <c r="GQ811" s="48"/>
      <c r="GR811" s="48"/>
      <c r="GS811" s="48"/>
      <c r="GT811" s="48"/>
      <c r="GU811" s="48"/>
      <c r="GV811" s="48"/>
      <c r="GW811" s="48"/>
      <c r="GX811" s="48"/>
      <c r="GY811" s="48"/>
      <c r="GZ811" s="48"/>
      <c r="HA811" s="48"/>
      <c r="HB811" s="48"/>
      <c r="HC811" s="48"/>
      <c r="HD811" s="48"/>
      <c r="HE811" s="48"/>
      <c r="HF811" s="48"/>
      <c r="HG811" s="48"/>
      <c r="HH811" s="48"/>
      <c r="HI811" s="48"/>
      <c r="HJ811" s="48"/>
      <c r="HK811" s="48"/>
      <c r="HL811" s="48"/>
      <c r="HM811" s="48"/>
      <c r="HN811" s="48"/>
      <c r="HO811" s="48"/>
      <c r="HP811" s="48"/>
      <c r="HQ811" s="48"/>
      <c r="HR811" s="48"/>
      <c r="HS811" s="48"/>
      <c r="HT811" s="48"/>
      <c r="HU811" s="48"/>
      <c r="HV811" s="48"/>
      <c r="HW811" s="48"/>
      <c r="HX811" s="48"/>
      <c r="HY811" s="48"/>
      <c r="HZ811" s="48"/>
      <c r="IA811" s="48"/>
      <c r="IB811" s="48"/>
      <c r="IC811" s="48"/>
      <c r="ID811" s="48"/>
      <c r="IE811" s="48"/>
      <c r="IF811" s="48"/>
      <c r="IG811" s="48"/>
      <c r="IH811" s="36"/>
      <c r="II811" s="36"/>
      <c r="IJ811" s="36"/>
      <c r="IK811" s="36"/>
      <c r="IL811" s="36"/>
      <c r="IM811" s="36"/>
      <c r="IN811" s="36"/>
      <c r="IO811" s="36"/>
      <c r="IP811" s="36"/>
      <c r="IQ811" s="36"/>
      <c r="IR811" s="36"/>
      <c r="IS811" s="36"/>
      <c r="IT811" s="36"/>
    </row>
    <row r="812" spans="1:254" s="14" customFormat="1" x14ac:dyDescent="0.2">
      <c r="A812" s="48"/>
      <c r="B812" s="48"/>
      <c r="C812" s="83">
        <v>43698</v>
      </c>
      <c r="D812" s="45" t="s">
        <v>1649</v>
      </c>
      <c r="E812" s="22" t="s">
        <v>1635</v>
      </c>
      <c r="F812" s="46" t="s">
        <v>1648</v>
      </c>
      <c r="G812" s="82"/>
      <c r="H812" s="127">
        <v>1228838</v>
      </c>
      <c r="I812" s="143">
        <v>7996000</v>
      </c>
      <c r="J812" s="49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  <c r="CT812" s="48"/>
      <c r="CU812" s="48"/>
      <c r="CV812" s="48"/>
      <c r="CW812" s="48"/>
      <c r="CX812" s="48"/>
      <c r="CY812" s="48"/>
      <c r="CZ812" s="48"/>
      <c r="DA812" s="48"/>
      <c r="DB812" s="48"/>
      <c r="DC812" s="48"/>
      <c r="DD812" s="48"/>
      <c r="DE812" s="48"/>
      <c r="DF812" s="48"/>
      <c r="DG812" s="48"/>
      <c r="DH812" s="48"/>
      <c r="DI812" s="48"/>
      <c r="DJ812" s="48"/>
      <c r="DK812" s="48"/>
      <c r="DL812" s="48"/>
      <c r="DM812" s="48"/>
      <c r="DN812" s="48"/>
      <c r="DO812" s="48"/>
      <c r="DP812" s="48"/>
      <c r="DQ812" s="48"/>
      <c r="DR812" s="48"/>
      <c r="DS812" s="48"/>
      <c r="DT812" s="48"/>
      <c r="DU812" s="48"/>
      <c r="DV812" s="48"/>
      <c r="DW812" s="48"/>
      <c r="DX812" s="48"/>
      <c r="DY812" s="48"/>
      <c r="DZ812" s="48"/>
      <c r="EA812" s="48"/>
      <c r="EB812" s="48"/>
      <c r="EC812" s="48"/>
      <c r="ED812" s="48"/>
      <c r="EE812" s="48"/>
      <c r="EF812" s="48"/>
      <c r="EG812" s="48"/>
      <c r="EH812" s="48"/>
      <c r="EI812" s="48"/>
      <c r="EJ812" s="48"/>
      <c r="EK812" s="48"/>
      <c r="EL812" s="48"/>
      <c r="EM812" s="48"/>
      <c r="EN812" s="48"/>
      <c r="EO812" s="48"/>
      <c r="EP812" s="48"/>
      <c r="EQ812" s="48"/>
      <c r="ER812" s="48"/>
      <c r="ES812" s="48"/>
      <c r="ET812" s="48"/>
      <c r="EU812" s="48"/>
      <c r="EV812" s="48"/>
      <c r="EW812" s="48"/>
      <c r="EX812" s="48"/>
      <c r="EY812" s="48"/>
      <c r="EZ812" s="48"/>
      <c r="FA812" s="48"/>
      <c r="FB812" s="48"/>
      <c r="FC812" s="48"/>
      <c r="FD812" s="48"/>
      <c r="FE812" s="48"/>
      <c r="FF812" s="48"/>
      <c r="FG812" s="48"/>
      <c r="FH812" s="48"/>
      <c r="FI812" s="48"/>
      <c r="FJ812" s="48"/>
      <c r="FK812" s="48"/>
      <c r="FL812" s="48"/>
      <c r="FM812" s="48"/>
      <c r="FN812" s="48"/>
      <c r="FO812" s="48"/>
      <c r="FP812" s="48"/>
      <c r="FQ812" s="48"/>
      <c r="FR812" s="48"/>
      <c r="FS812" s="48"/>
      <c r="FT812" s="48"/>
      <c r="FU812" s="48"/>
      <c r="FV812" s="48"/>
      <c r="FW812" s="48"/>
      <c r="FX812" s="48"/>
      <c r="FY812" s="48"/>
      <c r="FZ812" s="48"/>
      <c r="GA812" s="48"/>
      <c r="GB812" s="48"/>
      <c r="GC812" s="48"/>
      <c r="GD812" s="48"/>
      <c r="GE812" s="48"/>
      <c r="GF812" s="48"/>
      <c r="GG812" s="48"/>
      <c r="GH812" s="48"/>
      <c r="GI812" s="48"/>
      <c r="GJ812" s="48"/>
      <c r="GK812" s="48"/>
      <c r="GL812" s="48"/>
      <c r="GM812" s="48"/>
      <c r="GN812" s="48"/>
      <c r="GO812" s="48"/>
      <c r="GP812" s="48"/>
      <c r="GQ812" s="48"/>
      <c r="GR812" s="48"/>
      <c r="GS812" s="48"/>
      <c r="GT812" s="48"/>
      <c r="GU812" s="48"/>
      <c r="GV812" s="48"/>
      <c r="GW812" s="48"/>
      <c r="GX812" s="48"/>
      <c r="GY812" s="48"/>
      <c r="GZ812" s="48"/>
      <c r="HA812" s="48"/>
      <c r="HB812" s="48"/>
      <c r="HC812" s="48"/>
      <c r="HD812" s="48"/>
      <c r="HE812" s="48"/>
      <c r="HF812" s="48"/>
      <c r="HG812" s="48"/>
      <c r="HH812" s="48"/>
      <c r="HI812" s="48"/>
      <c r="HJ812" s="48"/>
      <c r="HK812" s="48"/>
      <c r="HL812" s="48"/>
      <c r="HM812" s="48"/>
      <c r="HN812" s="48"/>
      <c r="HO812" s="48"/>
      <c r="HP812" s="48"/>
      <c r="HQ812" s="48"/>
      <c r="HR812" s="48"/>
      <c r="HS812" s="48"/>
      <c r="HT812" s="48"/>
      <c r="HU812" s="48"/>
      <c r="HV812" s="48"/>
      <c r="HW812" s="48"/>
      <c r="HX812" s="48"/>
      <c r="HY812" s="48"/>
      <c r="HZ812" s="48"/>
      <c r="IA812" s="48"/>
      <c r="IB812" s="48"/>
      <c r="IC812" s="48"/>
      <c r="ID812" s="48"/>
      <c r="IE812" s="48"/>
      <c r="IF812" s="48"/>
      <c r="IG812" s="48"/>
      <c r="IH812" s="36"/>
      <c r="II812" s="36"/>
      <c r="IJ812" s="36"/>
      <c r="IK812" s="36"/>
      <c r="IL812" s="36"/>
      <c r="IM812" s="36"/>
      <c r="IN812" s="36"/>
      <c r="IO812" s="36"/>
      <c r="IP812" s="36"/>
      <c r="IQ812" s="36"/>
      <c r="IR812" s="36"/>
      <c r="IS812" s="36"/>
      <c r="IT812" s="36"/>
    </row>
    <row r="813" spans="1:254" s="14" customFormat="1" x14ac:dyDescent="0.2">
      <c r="A813" s="48"/>
      <c r="B813" s="48"/>
      <c r="C813" s="98">
        <v>43698</v>
      </c>
      <c r="D813" s="30" t="s">
        <v>1664</v>
      </c>
      <c r="E813" s="22" t="s">
        <v>1636</v>
      </c>
      <c r="F813" s="35" t="s">
        <v>1198</v>
      </c>
      <c r="G813" s="82"/>
      <c r="H813" s="127">
        <v>655000</v>
      </c>
      <c r="I813" s="143">
        <v>7341000</v>
      </c>
      <c r="J813" s="49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  <c r="CT813" s="48"/>
      <c r="CU813" s="48"/>
      <c r="CV813" s="48"/>
      <c r="CW813" s="48"/>
      <c r="CX813" s="48"/>
      <c r="CY813" s="48"/>
      <c r="CZ813" s="48"/>
      <c r="DA813" s="48"/>
      <c r="DB813" s="48"/>
      <c r="DC813" s="48"/>
      <c r="DD813" s="48"/>
      <c r="DE813" s="48"/>
      <c r="DF813" s="48"/>
      <c r="DG813" s="48"/>
      <c r="DH813" s="48"/>
      <c r="DI813" s="48"/>
      <c r="DJ813" s="48"/>
      <c r="DK813" s="48"/>
      <c r="DL813" s="48"/>
      <c r="DM813" s="48"/>
      <c r="DN813" s="48"/>
      <c r="DO813" s="48"/>
      <c r="DP813" s="48"/>
      <c r="DQ813" s="48"/>
      <c r="DR813" s="48"/>
      <c r="DS813" s="48"/>
      <c r="DT813" s="48"/>
      <c r="DU813" s="48"/>
      <c r="DV813" s="48"/>
      <c r="DW813" s="48"/>
      <c r="DX813" s="48"/>
      <c r="DY813" s="48"/>
      <c r="DZ813" s="48"/>
      <c r="EA813" s="48"/>
      <c r="EB813" s="48"/>
      <c r="EC813" s="48"/>
      <c r="ED813" s="48"/>
      <c r="EE813" s="48"/>
      <c r="EF813" s="48"/>
      <c r="EG813" s="48"/>
      <c r="EH813" s="48"/>
      <c r="EI813" s="48"/>
      <c r="EJ813" s="48"/>
      <c r="EK813" s="48"/>
      <c r="EL813" s="48"/>
      <c r="EM813" s="48"/>
      <c r="EN813" s="48"/>
      <c r="EO813" s="48"/>
      <c r="EP813" s="48"/>
      <c r="EQ813" s="48"/>
      <c r="ER813" s="48"/>
      <c r="ES813" s="48"/>
      <c r="ET813" s="48"/>
      <c r="EU813" s="48"/>
      <c r="EV813" s="48"/>
      <c r="EW813" s="48"/>
      <c r="EX813" s="48"/>
      <c r="EY813" s="48"/>
      <c r="EZ813" s="48"/>
      <c r="FA813" s="48"/>
      <c r="FB813" s="48"/>
      <c r="FC813" s="48"/>
      <c r="FD813" s="48"/>
      <c r="FE813" s="48"/>
      <c r="FF813" s="48"/>
      <c r="FG813" s="48"/>
      <c r="FH813" s="48"/>
      <c r="FI813" s="48"/>
      <c r="FJ813" s="48"/>
      <c r="FK813" s="48"/>
      <c r="FL813" s="48"/>
      <c r="FM813" s="48"/>
      <c r="FN813" s="48"/>
      <c r="FO813" s="48"/>
      <c r="FP813" s="48"/>
      <c r="FQ813" s="48"/>
      <c r="FR813" s="48"/>
      <c r="FS813" s="48"/>
      <c r="FT813" s="48"/>
      <c r="FU813" s="48"/>
      <c r="FV813" s="48"/>
      <c r="FW813" s="48"/>
      <c r="FX813" s="48"/>
      <c r="FY813" s="48"/>
      <c r="FZ813" s="48"/>
      <c r="GA813" s="48"/>
      <c r="GB813" s="48"/>
      <c r="GC813" s="48"/>
      <c r="GD813" s="48"/>
      <c r="GE813" s="48"/>
      <c r="GF813" s="48"/>
      <c r="GG813" s="48"/>
      <c r="GH813" s="48"/>
      <c r="GI813" s="48"/>
      <c r="GJ813" s="48"/>
      <c r="GK813" s="48"/>
      <c r="GL813" s="48"/>
      <c r="GM813" s="48"/>
      <c r="GN813" s="48"/>
      <c r="GO813" s="48"/>
      <c r="GP813" s="48"/>
      <c r="GQ813" s="48"/>
      <c r="GR813" s="48"/>
      <c r="GS813" s="48"/>
      <c r="GT813" s="48"/>
      <c r="GU813" s="48"/>
      <c r="GV813" s="48"/>
      <c r="GW813" s="48"/>
      <c r="GX813" s="48"/>
      <c r="GY813" s="48"/>
      <c r="GZ813" s="48"/>
      <c r="HA813" s="48"/>
      <c r="HB813" s="48"/>
      <c r="HC813" s="48"/>
      <c r="HD813" s="48"/>
      <c r="HE813" s="48"/>
      <c r="HF813" s="48"/>
      <c r="HG813" s="48"/>
      <c r="HH813" s="48"/>
      <c r="HI813" s="48"/>
      <c r="HJ813" s="48"/>
      <c r="HK813" s="48"/>
      <c r="HL813" s="48"/>
      <c r="HM813" s="48"/>
      <c r="HN813" s="48"/>
      <c r="HO813" s="48"/>
      <c r="HP813" s="48"/>
      <c r="HQ813" s="48"/>
      <c r="HR813" s="48"/>
      <c r="HS813" s="48"/>
      <c r="HT813" s="48"/>
      <c r="HU813" s="48"/>
      <c r="HV813" s="48"/>
      <c r="HW813" s="48"/>
      <c r="HX813" s="48"/>
      <c r="HY813" s="48"/>
      <c r="HZ813" s="48"/>
      <c r="IA813" s="48"/>
      <c r="IB813" s="48"/>
      <c r="IC813" s="48"/>
      <c r="ID813" s="48"/>
      <c r="IE813" s="48"/>
      <c r="IF813" s="48"/>
      <c r="IG813" s="48"/>
      <c r="IH813" s="36"/>
      <c r="II813" s="36"/>
      <c r="IJ813" s="36"/>
      <c r="IK813" s="36"/>
      <c r="IL813" s="36"/>
      <c r="IM813" s="36"/>
      <c r="IN813" s="36"/>
      <c r="IO813" s="36"/>
      <c r="IP813" s="36"/>
      <c r="IQ813" s="36"/>
      <c r="IR813" s="36"/>
      <c r="IS813" s="36"/>
      <c r="IT813" s="36"/>
    </row>
    <row r="814" spans="1:254" s="14" customFormat="1" x14ac:dyDescent="0.2">
      <c r="A814" s="48"/>
      <c r="B814" s="48"/>
      <c r="C814" s="83">
        <v>43701</v>
      </c>
      <c r="D814" s="45" t="s">
        <v>1653</v>
      </c>
      <c r="E814" s="22" t="s">
        <v>1637</v>
      </c>
      <c r="F814" s="46" t="s">
        <v>1198</v>
      </c>
      <c r="G814" s="82"/>
      <c r="H814" s="127">
        <v>88500</v>
      </c>
      <c r="I814" s="143">
        <v>7252500</v>
      </c>
      <c r="J814" s="49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  <c r="CT814" s="48"/>
      <c r="CU814" s="48"/>
      <c r="CV814" s="48"/>
      <c r="CW814" s="48"/>
      <c r="CX814" s="48"/>
      <c r="CY814" s="48"/>
      <c r="CZ814" s="48"/>
      <c r="DA814" s="48"/>
      <c r="DB814" s="48"/>
      <c r="DC814" s="48"/>
      <c r="DD814" s="48"/>
      <c r="DE814" s="48"/>
      <c r="DF814" s="48"/>
      <c r="DG814" s="48"/>
      <c r="DH814" s="48"/>
      <c r="DI814" s="48"/>
      <c r="DJ814" s="48"/>
      <c r="DK814" s="48"/>
      <c r="DL814" s="48"/>
      <c r="DM814" s="48"/>
      <c r="DN814" s="48"/>
      <c r="DO814" s="48"/>
      <c r="DP814" s="48"/>
      <c r="DQ814" s="48"/>
      <c r="DR814" s="48"/>
      <c r="DS814" s="48"/>
      <c r="DT814" s="48"/>
      <c r="DU814" s="48"/>
      <c r="DV814" s="48"/>
      <c r="DW814" s="48"/>
      <c r="DX814" s="48"/>
      <c r="DY814" s="48"/>
      <c r="DZ814" s="48"/>
      <c r="EA814" s="48"/>
      <c r="EB814" s="48"/>
      <c r="EC814" s="48"/>
      <c r="ED814" s="48"/>
      <c r="EE814" s="48"/>
      <c r="EF814" s="48"/>
      <c r="EG814" s="48"/>
      <c r="EH814" s="48"/>
      <c r="EI814" s="48"/>
      <c r="EJ814" s="48"/>
      <c r="EK814" s="48"/>
      <c r="EL814" s="48"/>
      <c r="EM814" s="48"/>
      <c r="EN814" s="48"/>
      <c r="EO814" s="48"/>
      <c r="EP814" s="48"/>
      <c r="EQ814" s="48"/>
      <c r="ER814" s="48"/>
      <c r="ES814" s="48"/>
      <c r="ET814" s="48"/>
      <c r="EU814" s="48"/>
      <c r="EV814" s="48"/>
      <c r="EW814" s="48"/>
      <c r="EX814" s="48"/>
      <c r="EY814" s="48"/>
      <c r="EZ814" s="48"/>
      <c r="FA814" s="48"/>
      <c r="FB814" s="48"/>
      <c r="FC814" s="48"/>
      <c r="FD814" s="48"/>
      <c r="FE814" s="48"/>
      <c r="FF814" s="48"/>
      <c r="FG814" s="48"/>
      <c r="FH814" s="48"/>
      <c r="FI814" s="48"/>
      <c r="FJ814" s="48"/>
      <c r="FK814" s="48"/>
      <c r="FL814" s="48"/>
      <c r="FM814" s="48"/>
      <c r="FN814" s="48"/>
      <c r="FO814" s="48"/>
      <c r="FP814" s="48"/>
      <c r="FQ814" s="48"/>
      <c r="FR814" s="48"/>
      <c r="FS814" s="48"/>
      <c r="FT814" s="48"/>
      <c r="FU814" s="48"/>
      <c r="FV814" s="48"/>
      <c r="FW814" s="48"/>
      <c r="FX814" s="48"/>
      <c r="FY814" s="48"/>
      <c r="FZ814" s="48"/>
      <c r="GA814" s="48"/>
      <c r="GB814" s="48"/>
      <c r="GC814" s="48"/>
      <c r="GD814" s="48"/>
      <c r="GE814" s="48"/>
      <c r="GF814" s="48"/>
      <c r="GG814" s="48"/>
      <c r="GH814" s="48"/>
      <c r="GI814" s="48"/>
      <c r="GJ814" s="48"/>
      <c r="GK814" s="48"/>
      <c r="GL814" s="48"/>
      <c r="GM814" s="48"/>
      <c r="GN814" s="48"/>
      <c r="GO814" s="48"/>
      <c r="GP814" s="48"/>
      <c r="GQ814" s="48"/>
      <c r="GR814" s="48"/>
      <c r="GS814" s="48"/>
      <c r="GT814" s="48"/>
      <c r="GU814" s="48"/>
      <c r="GV814" s="48"/>
      <c r="GW814" s="48"/>
      <c r="GX814" s="48"/>
      <c r="GY814" s="48"/>
      <c r="GZ814" s="48"/>
      <c r="HA814" s="48"/>
      <c r="HB814" s="48"/>
      <c r="HC814" s="48"/>
      <c r="HD814" s="48"/>
      <c r="HE814" s="48"/>
      <c r="HF814" s="48"/>
      <c r="HG814" s="48"/>
      <c r="HH814" s="48"/>
      <c r="HI814" s="48"/>
      <c r="HJ814" s="48"/>
      <c r="HK814" s="48"/>
      <c r="HL814" s="48"/>
      <c r="HM814" s="48"/>
      <c r="HN814" s="48"/>
      <c r="HO814" s="48"/>
      <c r="HP814" s="48"/>
      <c r="HQ814" s="48"/>
      <c r="HR814" s="48"/>
      <c r="HS814" s="48"/>
      <c r="HT814" s="48"/>
      <c r="HU814" s="48"/>
      <c r="HV814" s="48"/>
      <c r="HW814" s="48"/>
      <c r="HX814" s="48"/>
      <c r="HY814" s="48"/>
      <c r="HZ814" s="48"/>
      <c r="IA814" s="48"/>
      <c r="IB814" s="48"/>
      <c r="IC814" s="48"/>
      <c r="ID814" s="48"/>
      <c r="IE814" s="48"/>
      <c r="IF814" s="48"/>
      <c r="IG814" s="48"/>
      <c r="IH814" s="36"/>
      <c r="II814" s="36"/>
      <c r="IJ814" s="36"/>
      <c r="IK814" s="36"/>
      <c r="IL814" s="36"/>
      <c r="IM814" s="36"/>
      <c r="IN814" s="36"/>
      <c r="IO814" s="36"/>
      <c r="IP814" s="36"/>
      <c r="IQ814" s="36"/>
      <c r="IR814" s="36"/>
      <c r="IS814" s="36"/>
      <c r="IT814" s="36"/>
    </row>
    <row r="815" spans="1:254" s="14" customFormat="1" x14ac:dyDescent="0.2">
      <c r="A815" s="48"/>
      <c r="B815" s="48"/>
      <c r="C815" s="98">
        <v>43701</v>
      </c>
      <c r="D815" s="45" t="s">
        <v>1660</v>
      </c>
      <c r="E815" s="22" t="s">
        <v>1663</v>
      </c>
      <c r="F815" s="46" t="s">
        <v>1198</v>
      </c>
      <c r="G815" s="82"/>
      <c r="H815" s="178">
        <v>30000</v>
      </c>
      <c r="I815" s="143">
        <v>7222500</v>
      </c>
      <c r="J815" s="49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  <c r="CT815" s="48"/>
      <c r="CU815" s="48"/>
      <c r="CV815" s="48"/>
      <c r="CW815" s="48"/>
      <c r="CX815" s="48"/>
      <c r="CY815" s="48"/>
      <c r="CZ815" s="48"/>
      <c r="DA815" s="48"/>
      <c r="DB815" s="48"/>
      <c r="DC815" s="48"/>
      <c r="DD815" s="48"/>
      <c r="DE815" s="48"/>
      <c r="DF815" s="48"/>
      <c r="DG815" s="48"/>
      <c r="DH815" s="48"/>
      <c r="DI815" s="48"/>
      <c r="DJ815" s="48"/>
      <c r="DK815" s="48"/>
      <c r="DL815" s="48"/>
      <c r="DM815" s="48"/>
      <c r="DN815" s="48"/>
      <c r="DO815" s="48"/>
      <c r="DP815" s="48"/>
      <c r="DQ815" s="48"/>
      <c r="DR815" s="48"/>
      <c r="DS815" s="48"/>
      <c r="DT815" s="48"/>
      <c r="DU815" s="48"/>
      <c r="DV815" s="48"/>
      <c r="DW815" s="48"/>
      <c r="DX815" s="48"/>
      <c r="DY815" s="48"/>
      <c r="DZ815" s="48"/>
      <c r="EA815" s="48"/>
      <c r="EB815" s="48"/>
      <c r="EC815" s="48"/>
      <c r="ED815" s="48"/>
      <c r="EE815" s="48"/>
      <c r="EF815" s="48"/>
      <c r="EG815" s="48"/>
      <c r="EH815" s="48"/>
      <c r="EI815" s="48"/>
      <c r="EJ815" s="48"/>
      <c r="EK815" s="48"/>
      <c r="EL815" s="48"/>
      <c r="EM815" s="48"/>
      <c r="EN815" s="48"/>
      <c r="EO815" s="48"/>
      <c r="EP815" s="48"/>
      <c r="EQ815" s="48"/>
      <c r="ER815" s="48"/>
      <c r="ES815" s="48"/>
      <c r="ET815" s="48"/>
      <c r="EU815" s="48"/>
      <c r="EV815" s="48"/>
      <c r="EW815" s="48"/>
      <c r="EX815" s="48"/>
      <c r="EY815" s="48"/>
      <c r="EZ815" s="48"/>
      <c r="FA815" s="48"/>
      <c r="FB815" s="48"/>
      <c r="FC815" s="48"/>
      <c r="FD815" s="48"/>
      <c r="FE815" s="48"/>
      <c r="FF815" s="48"/>
      <c r="FG815" s="48"/>
      <c r="FH815" s="48"/>
      <c r="FI815" s="48"/>
      <c r="FJ815" s="48"/>
      <c r="FK815" s="48"/>
      <c r="FL815" s="48"/>
      <c r="FM815" s="48"/>
      <c r="FN815" s="48"/>
      <c r="FO815" s="48"/>
      <c r="FP815" s="48"/>
      <c r="FQ815" s="48"/>
      <c r="FR815" s="48"/>
      <c r="FS815" s="48"/>
      <c r="FT815" s="48"/>
      <c r="FU815" s="48"/>
      <c r="FV815" s="48"/>
      <c r="FW815" s="48"/>
      <c r="FX815" s="48"/>
      <c r="FY815" s="48"/>
      <c r="FZ815" s="48"/>
      <c r="GA815" s="48"/>
      <c r="GB815" s="48"/>
      <c r="GC815" s="48"/>
      <c r="GD815" s="48"/>
      <c r="GE815" s="48"/>
      <c r="GF815" s="48"/>
      <c r="GG815" s="48"/>
      <c r="GH815" s="48"/>
      <c r="GI815" s="48"/>
      <c r="GJ815" s="48"/>
      <c r="GK815" s="48"/>
      <c r="GL815" s="48"/>
      <c r="GM815" s="48"/>
      <c r="GN815" s="48"/>
      <c r="GO815" s="48"/>
      <c r="GP815" s="48"/>
      <c r="GQ815" s="48"/>
      <c r="GR815" s="48"/>
      <c r="GS815" s="48"/>
      <c r="GT815" s="48"/>
      <c r="GU815" s="48"/>
      <c r="GV815" s="48"/>
      <c r="GW815" s="48"/>
      <c r="GX815" s="48"/>
      <c r="GY815" s="48"/>
      <c r="GZ815" s="48"/>
      <c r="HA815" s="48"/>
      <c r="HB815" s="48"/>
      <c r="HC815" s="48"/>
      <c r="HD815" s="48"/>
      <c r="HE815" s="48"/>
      <c r="HF815" s="48"/>
      <c r="HG815" s="48"/>
      <c r="HH815" s="48"/>
      <c r="HI815" s="48"/>
      <c r="HJ815" s="48"/>
      <c r="HK815" s="48"/>
      <c r="HL815" s="48"/>
      <c r="HM815" s="48"/>
      <c r="HN815" s="48"/>
      <c r="HO815" s="48"/>
      <c r="HP815" s="48"/>
      <c r="HQ815" s="48"/>
      <c r="HR815" s="48"/>
      <c r="HS815" s="48"/>
      <c r="HT815" s="48"/>
      <c r="HU815" s="48"/>
      <c r="HV815" s="48"/>
      <c r="HW815" s="48"/>
      <c r="HX815" s="48"/>
      <c r="HY815" s="48"/>
      <c r="HZ815" s="48"/>
      <c r="IA815" s="48"/>
      <c r="IB815" s="48"/>
      <c r="IC815" s="48"/>
      <c r="ID815" s="48"/>
      <c r="IE815" s="48"/>
      <c r="IF815" s="48"/>
      <c r="IG815" s="48"/>
      <c r="IH815" s="36"/>
      <c r="II815" s="36"/>
      <c r="IJ815" s="36"/>
      <c r="IK815" s="36"/>
      <c r="IL815" s="36"/>
      <c r="IM815" s="36"/>
      <c r="IN815" s="36"/>
      <c r="IO815" s="36"/>
      <c r="IP815" s="36"/>
      <c r="IQ815" s="36"/>
      <c r="IR815" s="36"/>
      <c r="IS815" s="36"/>
      <c r="IT815" s="36"/>
    </row>
    <row r="816" spans="1:254" s="14" customFormat="1" x14ac:dyDescent="0.2">
      <c r="A816" s="48"/>
      <c r="B816" s="48"/>
      <c r="C816" s="19">
        <v>43693</v>
      </c>
      <c r="D816" s="14" t="s">
        <v>1650</v>
      </c>
      <c r="E816" s="48" t="s">
        <v>1659</v>
      </c>
      <c r="F816" s="21" t="s">
        <v>1394</v>
      </c>
      <c r="G816" s="82"/>
      <c r="H816" s="21">
        <v>1125000</v>
      </c>
      <c r="I816" s="143">
        <v>6097500</v>
      </c>
      <c r="J816" s="49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48"/>
      <c r="CY816" s="48"/>
      <c r="CZ816" s="48"/>
      <c r="DA816" s="48"/>
      <c r="DB816" s="48"/>
      <c r="DC816" s="48"/>
      <c r="DD816" s="48"/>
      <c r="DE816" s="48"/>
      <c r="DF816" s="48"/>
      <c r="DG816" s="48"/>
      <c r="DH816" s="48"/>
      <c r="DI816" s="48"/>
      <c r="DJ816" s="48"/>
      <c r="DK816" s="48"/>
      <c r="DL816" s="48"/>
      <c r="DM816" s="48"/>
      <c r="DN816" s="48"/>
      <c r="DO816" s="48"/>
      <c r="DP816" s="48"/>
      <c r="DQ816" s="48"/>
      <c r="DR816" s="48"/>
      <c r="DS816" s="48"/>
      <c r="DT816" s="48"/>
      <c r="DU816" s="48"/>
      <c r="DV816" s="48"/>
      <c r="DW816" s="48"/>
      <c r="DX816" s="48"/>
      <c r="DY816" s="48"/>
      <c r="DZ816" s="48"/>
      <c r="EA816" s="48"/>
      <c r="EB816" s="48"/>
      <c r="EC816" s="48"/>
      <c r="ED816" s="48"/>
      <c r="EE816" s="48"/>
      <c r="EF816" s="48"/>
      <c r="EG816" s="48"/>
      <c r="EH816" s="48"/>
      <c r="EI816" s="48"/>
      <c r="EJ816" s="48"/>
      <c r="EK816" s="48"/>
      <c r="EL816" s="48"/>
      <c r="EM816" s="48"/>
      <c r="EN816" s="48"/>
      <c r="EO816" s="48"/>
      <c r="EP816" s="48"/>
      <c r="EQ816" s="48"/>
      <c r="ER816" s="48"/>
      <c r="ES816" s="48"/>
      <c r="ET816" s="48"/>
      <c r="EU816" s="48"/>
      <c r="EV816" s="48"/>
      <c r="EW816" s="48"/>
      <c r="EX816" s="48"/>
      <c r="EY816" s="48"/>
      <c r="EZ816" s="48"/>
      <c r="FA816" s="48"/>
      <c r="FB816" s="48"/>
      <c r="FC816" s="48"/>
      <c r="FD816" s="48"/>
      <c r="FE816" s="48"/>
      <c r="FF816" s="48"/>
      <c r="FG816" s="48"/>
      <c r="FH816" s="48"/>
      <c r="FI816" s="48"/>
      <c r="FJ816" s="48"/>
      <c r="FK816" s="48"/>
      <c r="FL816" s="48"/>
      <c r="FM816" s="48"/>
      <c r="FN816" s="48"/>
      <c r="FO816" s="48"/>
      <c r="FP816" s="48"/>
      <c r="FQ816" s="48"/>
      <c r="FR816" s="48"/>
      <c r="FS816" s="48"/>
      <c r="FT816" s="48"/>
      <c r="FU816" s="48"/>
      <c r="FV816" s="48"/>
      <c r="FW816" s="48"/>
      <c r="FX816" s="48"/>
      <c r="FY816" s="48"/>
      <c r="FZ816" s="48"/>
      <c r="GA816" s="48"/>
      <c r="GB816" s="48"/>
      <c r="GC816" s="48"/>
      <c r="GD816" s="48"/>
      <c r="GE816" s="48"/>
      <c r="GF816" s="48"/>
      <c r="GG816" s="48"/>
      <c r="GH816" s="48"/>
      <c r="GI816" s="48"/>
      <c r="GJ816" s="48"/>
      <c r="GK816" s="48"/>
      <c r="GL816" s="48"/>
      <c r="GM816" s="48"/>
      <c r="GN816" s="48"/>
      <c r="GO816" s="48"/>
      <c r="GP816" s="48"/>
      <c r="GQ816" s="48"/>
      <c r="GR816" s="48"/>
      <c r="GS816" s="48"/>
      <c r="GT816" s="48"/>
      <c r="GU816" s="48"/>
      <c r="GV816" s="48"/>
      <c r="GW816" s="48"/>
      <c r="GX816" s="48"/>
      <c r="GY816" s="48"/>
      <c r="GZ816" s="48"/>
      <c r="HA816" s="48"/>
      <c r="HB816" s="48"/>
      <c r="HC816" s="48"/>
      <c r="HD816" s="48"/>
      <c r="HE816" s="48"/>
      <c r="HF816" s="48"/>
      <c r="HG816" s="48"/>
      <c r="HH816" s="48"/>
      <c r="HI816" s="48"/>
      <c r="HJ816" s="48"/>
      <c r="HK816" s="48"/>
      <c r="HL816" s="48"/>
      <c r="HM816" s="48"/>
      <c r="HN816" s="48"/>
      <c r="HO816" s="48"/>
      <c r="HP816" s="48"/>
      <c r="HQ816" s="48"/>
      <c r="HR816" s="48"/>
      <c r="HS816" s="48"/>
      <c r="HT816" s="48"/>
      <c r="HU816" s="48"/>
      <c r="HV816" s="48"/>
      <c r="HW816" s="48"/>
      <c r="HX816" s="48"/>
      <c r="HY816" s="48"/>
      <c r="HZ816" s="48"/>
      <c r="IA816" s="48"/>
      <c r="IB816" s="48"/>
      <c r="IC816" s="48"/>
      <c r="ID816" s="48"/>
      <c r="IE816" s="48"/>
      <c r="IF816" s="48"/>
      <c r="IG816" s="48"/>
      <c r="IH816" s="36"/>
      <c r="II816" s="36"/>
      <c r="IJ816" s="36"/>
      <c r="IK816" s="36"/>
      <c r="IL816" s="36"/>
      <c r="IM816" s="36"/>
      <c r="IN816" s="36"/>
      <c r="IO816" s="36"/>
      <c r="IP816" s="36"/>
      <c r="IQ816" s="36"/>
      <c r="IR816" s="36"/>
      <c r="IS816" s="36"/>
      <c r="IT816" s="36"/>
    </row>
    <row r="817" spans="1:254" s="14" customFormat="1" x14ac:dyDescent="0.2">
      <c r="A817" s="48"/>
      <c r="B817" s="48"/>
      <c r="C817" s="19">
        <v>43699</v>
      </c>
      <c r="D817" s="14" t="s">
        <v>1651</v>
      </c>
      <c r="E817" s="48" t="s">
        <v>1662</v>
      </c>
      <c r="F817" s="21" t="s">
        <v>1652</v>
      </c>
      <c r="G817" s="82"/>
      <c r="H817" s="21">
        <v>1000000</v>
      </c>
      <c r="I817" s="143">
        <v>5097500</v>
      </c>
      <c r="J817" s="49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  <c r="DG817" s="48"/>
      <c r="DH817" s="48"/>
      <c r="DI817" s="48"/>
      <c r="DJ817" s="48"/>
      <c r="DK817" s="48"/>
      <c r="DL817" s="48"/>
      <c r="DM817" s="48"/>
      <c r="DN817" s="48"/>
      <c r="DO817" s="48"/>
      <c r="DP817" s="48"/>
      <c r="DQ817" s="48"/>
      <c r="DR817" s="48"/>
      <c r="DS817" s="48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J817" s="48"/>
      <c r="EK817" s="48"/>
      <c r="EL817" s="48"/>
      <c r="EM817" s="48"/>
      <c r="EN817" s="48"/>
      <c r="EO817" s="48"/>
      <c r="EP817" s="48"/>
      <c r="EQ817" s="48"/>
      <c r="ER817" s="48"/>
      <c r="ES817" s="48"/>
      <c r="ET817" s="48"/>
      <c r="EU817" s="48"/>
      <c r="EV817" s="48"/>
      <c r="EW817" s="48"/>
      <c r="EX817" s="48"/>
      <c r="EY817" s="48"/>
      <c r="EZ817" s="48"/>
      <c r="FA817" s="48"/>
      <c r="FB817" s="48"/>
      <c r="FC817" s="48"/>
      <c r="FD817" s="48"/>
      <c r="FE817" s="48"/>
      <c r="FF817" s="48"/>
      <c r="FG817" s="48"/>
      <c r="FH817" s="48"/>
      <c r="FI817" s="48"/>
      <c r="FJ817" s="48"/>
      <c r="FK817" s="48"/>
      <c r="FL817" s="48"/>
      <c r="FM817" s="48"/>
      <c r="FN817" s="48"/>
      <c r="FO817" s="48"/>
      <c r="FP817" s="48"/>
      <c r="FQ817" s="48"/>
      <c r="FR817" s="48"/>
      <c r="FS817" s="48"/>
      <c r="FT817" s="48"/>
      <c r="FU817" s="48"/>
      <c r="FV817" s="48"/>
      <c r="FW817" s="48"/>
      <c r="FX817" s="48"/>
      <c r="FY817" s="48"/>
      <c r="FZ817" s="48"/>
      <c r="GA817" s="48"/>
      <c r="GB817" s="48"/>
      <c r="GC817" s="48"/>
      <c r="GD817" s="48"/>
      <c r="GE817" s="48"/>
      <c r="GF817" s="48"/>
      <c r="GG817" s="48"/>
      <c r="GH817" s="48"/>
      <c r="GI817" s="48"/>
      <c r="GJ817" s="48"/>
      <c r="GK817" s="48"/>
      <c r="GL817" s="48"/>
      <c r="GM817" s="48"/>
      <c r="GN817" s="48"/>
      <c r="GO817" s="48"/>
      <c r="GP817" s="48"/>
      <c r="GQ817" s="48"/>
      <c r="GR817" s="48"/>
      <c r="GS817" s="48"/>
      <c r="GT817" s="48"/>
      <c r="GU817" s="48"/>
      <c r="GV817" s="48"/>
      <c r="GW817" s="48"/>
      <c r="GX817" s="48"/>
      <c r="GY817" s="48"/>
      <c r="GZ817" s="48"/>
      <c r="HA817" s="48"/>
      <c r="HB817" s="48"/>
      <c r="HC817" s="48"/>
      <c r="HD817" s="48"/>
      <c r="HE817" s="48"/>
      <c r="HF817" s="48"/>
      <c r="HG817" s="48"/>
      <c r="HH817" s="48"/>
      <c r="HI817" s="48"/>
      <c r="HJ817" s="48"/>
      <c r="HK817" s="48"/>
      <c r="HL817" s="48"/>
      <c r="HM817" s="48"/>
      <c r="HN817" s="48"/>
      <c r="HO817" s="48"/>
      <c r="HP817" s="48"/>
      <c r="HQ817" s="48"/>
      <c r="HR817" s="48"/>
      <c r="HS817" s="48"/>
      <c r="HT817" s="48"/>
      <c r="HU817" s="48"/>
      <c r="HV817" s="48"/>
      <c r="HW817" s="48"/>
      <c r="HX817" s="48"/>
      <c r="HY817" s="48"/>
      <c r="HZ817" s="48"/>
      <c r="IA817" s="48"/>
      <c r="IB817" s="48"/>
      <c r="IC817" s="48"/>
      <c r="ID817" s="48"/>
      <c r="IE817" s="48"/>
      <c r="IF817" s="48"/>
      <c r="IG817" s="48"/>
      <c r="IH817" s="36"/>
      <c r="II817" s="36"/>
      <c r="IJ817" s="36"/>
      <c r="IK817" s="36"/>
      <c r="IL817" s="36"/>
      <c r="IM817" s="36"/>
      <c r="IN817" s="36"/>
      <c r="IO817" s="36"/>
      <c r="IP817" s="36"/>
      <c r="IQ817" s="36"/>
      <c r="IR817" s="36"/>
      <c r="IS817" s="36"/>
      <c r="IT817" s="36"/>
    </row>
    <row r="818" spans="1:254" s="14" customFormat="1" x14ac:dyDescent="0.2">
      <c r="A818" s="48"/>
      <c r="B818" s="48"/>
      <c r="C818" s="48"/>
      <c r="D818" s="157" t="s">
        <v>1689</v>
      </c>
      <c r="E818" s="48"/>
      <c r="F818" s="81"/>
      <c r="G818" s="82">
        <v>17777700</v>
      </c>
      <c r="H818" s="84"/>
      <c r="I818" s="143">
        <v>22875200</v>
      </c>
      <c r="J818" s="49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  <c r="CT818" s="48"/>
      <c r="CU818" s="48"/>
      <c r="CV818" s="48"/>
      <c r="CW818" s="48"/>
      <c r="CX818" s="48"/>
      <c r="CY818" s="48"/>
      <c r="CZ818" s="48"/>
      <c r="DA818" s="48"/>
      <c r="DB818" s="48"/>
      <c r="DC818" s="48"/>
      <c r="DD818" s="48"/>
      <c r="DE818" s="48"/>
      <c r="DF818" s="48"/>
      <c r="DG818" s="48"/>
      <c r="DH818" s="48"/>
      <c r="DI818" s="48"/>
      <c r="DJ818" s="48"/>
      <c r="DK818" s="48"/>
      <c r="DL818" s="48"/>
      <c r="DM818" s="48"/>
      <c r="DN818" s="48"/>
      <c r="DO818" s="48"/>
      <c r="DP818" s="48"/>
      <c r="DQ818" s="48"/>
      <c r="DR818" s="48"/>
      <c r="DS818" s="48"/>
      <c r="DT818" s="48"/>
      <c r="DU818" s="48"/>
      <c r="DV818" s="48"/>
      <c r="DW818" s="48"/>
      <c r="DX818" s="48"/>
      <c r="DY818" s="48"/>
      <c r="DZ818" s="48"/>
      <c r="EA818" s="48"/>
      <c r="EB818" s="48"/>
      <c r="EC818" s="48"/>
      <c r="ED818" s="48"/>
      <c r="EE818" s="48"/>
      <c r="EF818" s="48"/>
      <c r="EG818" s="48"/>
      <c r="EH818" s="48"/>
      <c r="EI818" s="48"/>
      <c r="EJ818" s="48"/>
      <c r="EK818" s="48"/>
      <c r="EL818" s="48"/>
      <c r="EM818" s="48"/>
      <c r="EN818" s="48"/>
      <c r="EO818" s="48"/>
      <c r="EP818" s="48"/>
      <c r="EQ818" s="48"/>
      <c r="ER818" s="48"/>
      <c r="ES818" s="48"/>
      <c r="ET818" s="48"/>
      <c r="EU818" s="48"/>
      <c r="EV818" s="48"/>
      <c r="EW818" s="48"/>
      <c r="EX818" s="48"/>
      <c r="EY818" s="48"/>
      <c r="EZ818" s="48"/>
      <c r="FA818" s="48"/>
      <c r="FB818" s="48"/>
      <c r="FC818" s="48"/>
      <c r="FD818" s="48"/>
      <c r="FE818" s="48"/>
      <c r="FF818" s="48"/>
      <c r="FG818" s="48"/>
      <c r="FH818" s="48"/>
      <c r="FI818" s="48"/>
      <c r="FJ818" s="48"/>
      <c r="FK818" s="48"/>
      <c r="FL818" s="48"/>
      <c r="FM818" s="48"/>
      <c r="FN818" s="48"/>
      <c r="FO818" s="48"/>
      <c r="FP818" s="48"/>
      <c r="FQ818" s="48"/>
      <c r="FR818" s="48"/>
      <c r="FS818" s="48"/>
      <c r="FT818" s="48"/>
      <c r="FU818" s="48"/>
      <c r="FV818" s="48"/>
      <c r="FW818" s="48"/>
      <c r="FX818" s="48"/>
      <c r="FY818" s="48"/>
      <c r="FZ818" s="48"/>
      <c r="GA818" s="48"/>
      <c r="GB818" s="48"/>
      <c r="GC818" s="48"/>
      <c r="GD818" s="48"/>
      <c r="GE818" s="48"/>
      <c r="GF818" s="48"/>
      <c r="GG818" s="48"/>
      <c r="GH818" s="48"/>
      <c r="GI818" s="48"/>
      <c r="GJ818" s="48"/>
      <c r="GK818" s="48"/>
      <c r="GL818" s="48"/>
      <c r="GM818" s="48"/>
      <c r="GN818" s="48"/>
      <c r="GO818" s="48"/>
      <c r="GP818" s="48"/>
      <c r="GQ818" s="48"/>
      <c r="GR818" s="48"/>
      <c r="GS818" s="48"/>
      <c r="GT818" s="48"/>
      <c r="GU818" s="48"/>
      <c r="GV818" s="48"/>
      <c r="GW818" s="48"/>
      <c r="GX818" s="48"/>
      <c r="GY818" s="48"/>
      <c r="GZ818" s="48"/>
      <c r="HA818" s="48"/>
      <c r="HB818" s="48"/>
      <c r="HC818" s="48"/>
      <c r="HD818" s="48"/>
      <c r="HE818" s="48"/>
      <c r="HF818" s="48"/>
      <c r="HG818" s="48"/>
      <c r="HH818" s="48"/>
      <c r="HI818" s="48"/>
      <c r="HJ818" s="48"/>
      <c r="HK818" s="48"/>
      <c r="HL818" s="48"/>
      <c r="HM818" s="48"/>
      <c r="HN818" s="48"/>
      <c r="HO818" s="48"/>
      <c r="HP818" s="48"/>
      <c r="HQ818" s="48"/>
      <c r="HR818" s="48"/>
      <c r="HS818" s="48"/>
      <c r="HT818" s="48"/>
      <c r="HU818" s="48"/>
      <c r="HV818" s="48"/>
      <c r="HW818" s="48"/>
      <c r="HX818" s="48"/>
      <c r="HY818" s="48"/>
      <c r="HZ818" s="48"/>
      <c r="IA818" s="48"/>
      <c r="IB818" s="48"/>
      <c r="IC818" s="48"/>
      <c r="ID818" s="48"/>
      <c r="IE818" s="48"/>
      <c r="IF818" s="48"/>
      <c r="IG818" s="48"/>
      <c r="IH818" s="36"/>
      <c r="II818" s="36"/>
      <c r="IJ818" s="36"/>
      <c r="IK818" s="36"/>
      <c r="IL818" s="36"/>
      <c r="IM818" s="36"/>
      <c r="IN818" s="36"/>
      <c r="IO818" s="36"/>
      <c r="IP818" s="36"/>
      <c r="IQ818" s="36"/>
      <c r="IR818" s="36"/>
      <c r="IS818" s="36"/>
      <c r="IT818" s="36"/>
    </row>
    <row r="819" spans="1:254" s="14" customFormat="1" x14ac:dyDescent="0.2">
      <c r="A819" s="48"/>
      <c r="B819" s="48"/>
      <c r="C819" s="98">
        <v>43703</v>
      </c>
      <c r="D819" s="101" t="s">
        <v>1667</v>
      </c>
      <c r="E819" s="102" t="s">
        <v>1665</v>
      </c>
      <c r="F819" s="103" t="s">
        <v>1666</v>
      </c>
      <c r="G819" s="82"/>
      <c r="H819" s="125">
        <v>450000</v>
      </c>
      <c r="I819" s="143">
        <v>22425200</v>
      </c>
      <c r="J819" s="49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  <c r="CT819" s="48"/>
      <c r="CU819" s="48"/>
      <c r="CV819" s="48"/>
      <c r="CW819" s="48"/>
      <c r="CX819" s="48"/>
      <c r="CY819" s="48"/>
      <c r="CZ819" s="48"/>
      <c r="DA819" s="48"/>
      <c r="DB819" s="48"/>
      <c r="DC819" s="48"/>
      <c r="DD819" s="48"/>
      <c r="DE819" s="48"/>
      <c r="DF819" s="48"/>
      <c r="DG819" s="48"/>
      <c r="DH819" s="48"/>
      <c r="DI819" s="48"/>
      <c r="DJ819" s="48"/>
      <c r="DK819" s="48"/>
      <c r="DL819" s="48"/>
      <c r="DM819" s="48"/>
      <c r="DN819" s="48"/>
      <c r="DO819" s="48"/>
      <c r="DP819" s="48"/>
      <c r="DQ819" s="48"/>
      <c r="DR819" s="48"/>
      <c r="DS819" s="48"/>
      <c r="DT819" s="48"/>
      <c r="DU819" s="48"/>
      <c r="DV819" s="48"/>
      <c r="DW819" s="48"/>
      <c r="DX819" s="48"/>
      <c r="DY819" s="48"/>
      <c r="DZ819" s="48"/>
      <c r="EA819" s="48"/>
      <c r="EB819" s="48"/>
      <c r="EC819" s="48"/>
      <c r="ED819" s="48"/>
      <c r="EE819" s="48"/>
      <c r="EF819" s="48"/>
      <c r="EG819" s="48"/>
      <c r="EH819" s="48"/>
      <c r="EI819" s="48"/>
      <c r="EJ819" s="48"/>
      <c r="EK819" s="48"/>
      <c r="EL819" s="48"/>
      <c r="EM819" s="48"/>
      <c r="EN819" s="48"/>
      <c r="EO819" s="48"/>
      <c r="EP819" s="48"/>
      <c r="EQ819" s="48"/>
      <c r="ER819" s="48"/>
      <c r="ES819" s="48"/>
      <c r="ET819" s="48"/>
      <c r="EU819" s="48"/>
      <c r="EV819" s="48"/>
      <c r="EW819" s="48"/>
      <c r="EX819" s="48"/>
      <c r="EY819" s="48"/>
      <c r="EZ819" s="48"/>
      <c r="FA819" s="48"/>
      <c r="FB819" s="48"/>
      <c r="FC819" s="48"/>
      <c r="FD819" s="48"/>
      <c r="FE819" s="48"/>
      <c r="FF819" s="48"/>
      <c r="FG819" s="48"/>
      <c r="FH819" s="48"/>
      <c r="FI819" s="48"/>
      <c r="FJ819" s="48"/>
      <c r="FK819" s="48"/>
      <c r="FL819" s="48"/>
      <c r="FM819" s="48"/>
      <c r="FN819" s="48"/>
      <c r="FO819" s="48"/>
      <c r="FP819" s="48"/>
      <c r="FQ819" s="48"/>
      <c r="FR819" s="48"/>
      <c r="FS819" s="48"/>
      <c r="FT819" s="48"/>
      <c r="FU819" s="48"/>
      <c r="FV819" s="48"/>
      <c r="FW819" s="48"/>
      <c r="FX819" s="48"/>
      <c r="FY819" s="48"/>
      <c r="FZ819" s="48"/>
      <c r="GA819" s="48"/>
      <c r="GB819" s="48"/>
      <c r="GC819" s="48"/>
      <c r="GD819" s="48"/>
      <c r="GE819" s="48"/>
      <c r="GF819" s="48"/>
      <c r="GG819" s="48"/>
      <c r="GH819" s="48"/>
      <c r="GI819" s="48"/>
      <c r="GJ819" s="48"/>
      <c r="GK819" s="48"/>
      <c r="GL819" s="48"/>
      <c r="GM819" s="48"/>
      <c r="GN819" s="48"/>
      <c r="GO819" s="48"/>
      <c r="GP819" s="48"/>
      <c r="GQ819" s="48"/>
      <c r="GR819" s="48"/>
      <c r="GS819" s="48"/>
      <c r="GT819" s="48"/>
      <c r="GU819" s="48"/>
      <c r="GV819" s="48"/>
      <c r="GW819" s="48"/>
      <c r="GX819" s="48"/>
      <c r="GY819" s="48"/>
      <c r="GZ819" s="48"/>
      <c r="HA819" s="48"/>
      <c r="HB819" s="48"/>
      <c r="HC819" s="48"/>
      <c r="HD819" s="48"/>
      <c r="HE819" s="48"/>
      <c r="HF819" s="48"/>
      <c r="HG819" s="48"/>
      <c r="HH819" s="48"/>
      <c r="HI819" s="48"/>
      <c r="HJ819" s="48"/>
      <c r="HK819" s="48"/>
      <c r="HL819" s="48"/>
      <c r="HM819" s="48"/>
      <c r="HN819" s="48"/>
      <c r="HO819" s="48"/>
      <c r="HP819" s="48"/>
      <c r="HQ819" s="48"/>
      <c r="HR819" s="48"/>
      <c r="HS819" s="48"/>
      <c r="HT819" s="48"/>
      <c r="HU819" s="48"/>
      <c r="HV819" s="48"/>
      <c r="HW819" s="48"/>
      <c r="HX819" s="48"/>
      <c r="HY819" s="48"/>
      <c r="HZ819" s="48"/>
      <c r="IA819" s="48"/>
      <c r="IB819" s="48"/>
      <c r="IC819" s="48"/>
      <c r="ID819" s="48"/>
      <c r="IE819" s="48"/>
      <c r="IF819" s="48"/>
      <c r="IG819" s="48"/>
      <c r="IH819" s="36"/>
      <c r="II819" s="36"/>
      <c r="IJ819" s="36"/>
      <c r="IK819" s="36"/>
      <c r="IL819" s="36"/>
      <c r="IM819" s="36"/>
      <c r="IN819" s="36"/>
      <c r="IO819" s="36"/>
      <c r="IP819" s="36"/>
      <c r="IQ819" s="36"/>
      <c r="IR819" s="36"/>
      <c r="IS819" s="36"/>
      <c r="IT819" s="36"/>
    </row>
    <row r="820" spans="1:254" s="14" customFormat="1" x14ac:dyDescent="0.2">
      <c r="A820" s="48"/>
      <c r="B820" s="48"/>
      <c r="C820" s="98">
        <v>43703</v>
      </c>
      <c r="D820" s="63" t="s">
        <v>1676</v>
      </c>
      <c r="E820" s="102" t="s">
        <v>1668</v>
      </c>
      <c r="F820" s="65" t="s">
        <v>1675</v>
      </c>
      <c r="G820" s="82"/>
      <c r="H820" s="126">
        <v>320000</v>
      </c>
      <c r="I820" s="143">
        <v>22105200</v>
      </c>
      <c r="J820" s="49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  <c r="DG820" s="48"/>
      <c r="DH820" s="48"/>
      <c r="DI820" s="48"/>
      <c r="DJ820" s="48"/>
      <c r="DK820" s="48"/>
      <c r="DL820" s="48"/>
      <c r="DM820" s="48"/>
      <c r="DN820" s="48"/>
      <c r="DO820" s="48"/>
      <c r="DP820" s="48"/>
      <c r="DQ820" s="48"/>
      <c r="DR820" s="48"/>
      <c r="DS820" s="48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J820" s="48"/>
      <c r="EK820" s="48"/>
      <c r="EL820" s="48"/>
      <c r="EM820" s="48"/>
      <c r="EN820" s="48"/>
      <c r="EO820" s="48"/>
      <c r="EP820" s="48"/>
      <c r="EQ820" s="48"/>
      <c r="ER820" s="48"/>
      <c r="ES820" s="48"/>
      <c r="ET820" s="48"/>
      <c r="EU820" s="48"/>
      <c r="EV820" s="48"/>
      <c r="EW820" s="48"/>
      <c r="EX820" s="48"/>
      <c r="EY820" s="48"/>
      <c r="EZ820" s="48"/>
      <c r="FA820" s="48"/>
      <c r="FB820" s="48"/>
      <c r="FC820" s="48"/>
      <c r="FD820" s="48"/>
      <c r="FE820" s="48"/>
      <c r="FF820" s="48"/>
      <c r="FG820" s="48"/>
      <c r="FH820" s="48"/>
      <c r="FI820" s="48"/>
      <c r="FJ820" s="48"/>
      <c r="FK820" s="48"/>
      <c r="FL820" s="48"/>
      <c r="FM820" s="48"/>
      <c r="FN820" s="48"/>
      <c r="FO820" s="48"/>
      <c r="FP820" s="48"/>
      <c r="FQ820" s="48"/>
      <c r="FR820" s="48"/>
      <c r="FS820" s="48"/>
      <c r="FT820" s="48"/>
      <c r="FU820" s="48"/>
      <c r="FV820" s="48"/>
      <c r="FW820" s="48"/>
      <c r="FX820" s="48"/>
      <c r="FY820" s="48"/>
      <c r="FZ820" s="48"/>
      <c r="GA820" s="48"/>
      <c r="GB820" s="48"/>
      <c r="GC820" s="48"/>
      <c r="GD820" s="48"/>
      <c r="GE820" s="48"/>
      <c r="GF820" s="48"/>
      <c r="GG820" s="48"/>
      <c r="GH820" s="48"/>
      <c r="GI820" s="48"/>
      <c r="GJ820" s="48"/>
      <c r="GK820" s="48"/>
      <c r="GL820" s="48"/>
      <c r="GM820" s="48"/>
      <c r="GN820" s="48"/>
      <c r="GO820" s="48"/>
      <c r="GP820" s="48"/>
      <c r="GQ820" s="48"/>
      <c r="GR820" s="48"/>
      <c r="GS820" s="48"/>
      <c r="GT820" s="48"/>
      <c r="GU820" s="48"/>
      <c r="GV820" s="48"/>
      <c r="GW820" s="48"/>
      <c r="GX820" s="48"/>
      <c r="GY820" s="48"/>
      <c r="GZ820" s="48"/>
      <c r="HA820" s="48"/>
      <c r="HB820" s="48"/>
      <c r="HC820" s="48"/>
      <c r="HD820" s="48"/>
      <c r="HE820" s="48"/>
      <c r="HF820" s="48"/>
      <c r="HG820" s="48"/>
      <c r="HH820" s="48"/>
      <c r="HI820" s="48"/>
      <c r="HJ820" s="48"/>
      <c r="HK820" s="48"/>
      <c r="HL820" s="48"/>
      <c r="HM820" s="48"/>
      <c r="HN820" s="48"/>
      <c r="HO820" s="48"/>
      <c r="HP820" s="48"/>
      <c r="HQ820" s="48"/>
      <c r="HR820" s="48"/>
      <c r="HS820" s="48"/>
      <c r="HT820" s="48"/>
      <c r="HU820" s="48"/>
      <c r="HV820" s="48"/>
      <c r="HW820" s="48"/>
      <c r="HX820" s="48"/>
      <c r="HY820" s="48"/>
      <c r="HZ820" s="48"/>
      <c r="IA820" s="48"/>
      <c r="IB820" s="48"/>
      <c r="IC820" s="48"/>
      <c r="ID820" s="48"/>
      <c r="IE820" s="48"/>
      <c r="IF820" s="48"/>
      <c r="IG820" s="48"/>
      <c r="IH820" s="36"/>
      <c r="II820" s="36"/>
      <c r="IJ820" s="36"/>
      <c r="IK820" s="36"/>
      <c r="IL820" s="36"/>
      <c r="IM820" s="36"/>
      <c r="IN820" s="36"/>
      <c r="IO820" s="36"/>
      <c r="IP820" s="36"/>
      <c r="IQ820" s="36"/>
      <c r="IR820" s="36"/>
      <c r="IS820" s="36"/>
      <c r="IT820" s="36"/>
    </row>
    <row r="821" spans="1:254" s="14" customFormat="1" x14ac:dyDescent="0.2">
      <c r="A821" s="48"/>
      <c r="B821" s="48"/>
      <c r="C821" s="98">
        <v>43703</v>
      </c>
      <c r="D821" s="30" t="s">
        <v>1677</v>
      </c>
      <c r="E821" s="102" t="s">
        <v>1669</v>
      </c>
      <c r="F821" s="35" t="s">
        <v>1394</v>
      </c>
      <c r="G821" s="82"/>
      <c r="H821" s="127">
        <v>937275</v>
      </c>
      <c r="I821" s="143">
        <v>21167925</v>
      </c>
      <c r="J821" s="49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48"/>
      <c r="CY821" s="48"/>
      <c r="CZ821" s="48"/>
      <c r="DA821" s="48"/>
      <c r="DB821" s="48"/>
      <c r="DC821" s="48"/>
      <c r="DD821" s="48"/>
      <c r="DE821" s="48"/>
      <c r="DF821" s="48"/>
      <c r="DG821" s="48"/>
      <c r="DH821" s="48"/>
      <c r="DI821" s="48"/>
      <c r="DJ821" s="48"/>
      <c r="DK821" s="48"/>
      <c r="DL821" s="48"/>
      <c r="DM821" s="48"/>
      <c r="DN821" s="48"/>
      <c r="DO821" s="48"/>
      <c r="DP821" s="48"/>
      <c r="DQ821" s="48"/>
      <c r="DR821" s="48"/>
      <c r="DS821" s="48"/>
      <c r="DT821" s="48"/>
      <c r="DU821" s="48"/>
      <c r="DV821" s="48"/>
      <c r="DW821" s="48"/>
      <c r="DX821" s="48"/>
      <c r="DY821" s="48"/>
      <c r="DZ821" s="48"/>
      <c r="EA821" s="48"/>
      <c r="EB821" s="48"/>
      <c r="EC821" s="48"/>
      <c r="ED821" s="48"/>
      <c r="EE821" s="48"/>
      <c r="EF821" s="48"/>
      <c r="EG821" s="48"/>
      <c r="EH821" s="48"/>
      <c r="EI821" s="48"/>
      <c r="EJ821" s="48"/>
      <c r="EK821" s="48"/>
      <c r="EL821" s="48"/>
      <c r="EM821" s="48"/>
      <c r="EN821" s="48"/>
      <c r="EO821" s="48"/>
      <c r="EP821" s="48"/>
      <c r="EQ821" s="48"/>
      <c r="ER821" s="48"/>
      <c r="ES821" s="48"/>
      <c r="ET821" s="48"/>
      <c r="EU821" s="48"/>
      <c r="EV821" s="48"/>
      <c r="EW821" s="48"/>
      <c r="EX821" s="48"/>
      <c r="EY821" s="48"/>
      <c r="EZ821" s="48"/>
      <c r="FA821" s="48"/>
      <c r="FB821" s="48"/>
      <c r="FC821" s="48"/>
      <c r="FD821" s="48"/>
      <c r="FE821" s="48"/>
      <c r="FF821" s="48"/>
      <c r="FG821" s="48"/>
      <c r="FH821" s="48"/>
      <c r="FI821" s="48"/>
      <c r="FJ821" s="48"/>
      <c r="FK821" s="48"/>
      <c r="FL821" s="48"/>
      <c r="FM821" s="48"/>
      <c r="FN821" s="48"/>
      <c r="FO821" s="48"/>
      <c r="FP821" s="48"/>
      <c r="FQ821" s="48"/>
      <c r="FR821" s="48"/>
      <c r="FS821" s="48"/>
      <c r="FT821" s="48"/>
      <c r="FU821" s="48"/>
      <c r="FV821" s="48"/>
      <c r="FW821" s="48"/>
      <c r="FX821" s="48"/>
      <c r="FY821" s="48"/>
      <c r="FZ821" s="48"/>
      <c r="GA821" s="48"/>
      <c r="GB821" s="48"/>
      <c r="GC821" s="48"/>
      <c r="GD821" s="48"/>
      <c r="GE821" s="48"/>
      <c r="GF821" s="48"/>
      <c r="GG821" s="48"/>
      <c r="GH821" s="48"/>
      <c r="GI821" s="48"/>
      <c r="GJ821" s="48"/>
      <c r="GK821" s="48"/>
      <c r="GL821" s="48"/>
      <c r="GM821" s="48"/>
      <c r="GN821" s="48"/>
      <c r="GO821" s="48"/>
      <c r="GP821" s="48"/>
      <c r="GQ821" s="48"/>
      <c r="GR821" s="48"/>
      <c r="GS821" s="48"/>
      <c r="GT821" s="48"/>
      <c r="GU821" s="48"/>
      <c r="GV821" s="48"/>
      <c r="GW821" s="48"/>
      <c r="GX821" s="48"/>
      <c r="GY821" s="48"/>
      <c r="GZ821" s="48"/>
      <c r="HA821" s="48"/>
      <c r="HB821" s="48"/>
      <c r="HC821" s="48"/>
      <c r="HD821" s="48"/>
      <c r="HE821" s="48"/>
      <c r="HF821" s="48"/>
      <c r="HG821" s="48"/>
      <c r="HH821" s="48"/>
      <c r="HI821" s="48"/>
      <c r="HJ821" s="48"/>
      <c r="HK821" s="48"/>
      <c r="HL821" s="48"/>
      <c r="HM821" s="48"/>
      <c r="HN821" s="48"/>
      <c r="HO821" s="48"/>
      <c r="HP821" s="48"/>
      <c r="HQ821" s="48"/>
      <c r="HR821" s="48"/>
      <c r="HS821" s="48"/>
      <c r="HT821" s="48"/>
      <c r="HU821" s="48"/>
      <c r="HV821" s="48"/>
      <c r="HW821" s="48"/>
      <c r="HX821" s="48"/>
      <c r="HY821" s="48"/>
      <c r="HZ821" s="48"/>
      <c r="IA821" s="48"/>
      <c r="IB821" s="48"/>
      <c r="IC821" s="48"/>
      <c r="ID821" s="48"/>
      <c r="IE821" s="48"/>
      <c r="IF821" s="48"/>
      <c r="IG821" s="48"/>
      <c r="IH821" s="36"/>
      <c r="II821" s="36"/>
      <c r="IJ821" s="36"/>
      <c r="IK821" s="36"/>
      <c r="IL821" s="36"/>
      <c r="IM821" s="36"/>
      <c r="IN821" s="36"/>
      <c r="IO821" s="36"/>
      <c r="IP821" s="36"/>
      <c r="IQ821" s="36"/>
      <c r="IR821" s="36"/>
      <c r="IS821" s="36"/>
      <c r="IT821" s="36"/>
    </row>
    <row r="822" spans="1:254" s="14" customFormat="1" x14ac:dyDescent="0.2">
      <c r="A822" s="48"/>
      <c r="B822" s="48"/>
      <c r="C822" s="98"/>
      <c r="D822" s="30" t="s">
        <v>1100</v>
      </c>
      <c r="E822" s="102"/>
      <c r="F822" s="35"/>
      <c r="G822" s="82">
        <v>1125000</v>
      </c>
      <c r="H822" s="127"/>
      <c r="I822" s="143">
        <v>22292925</v>
      </c>
      <c r="J822" s="49" t="s">
        <v>1659</v>
      </c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  <c r="CT822" s="48"/>
      <c r="CU822" s="48"/>
      <c r="CV822" s="48"/>
      <c r="CW822" s="48"/>
      <c r="CX822" s="48"/>
      <c r="CY822" s="48"/>
      <c r="CZ822" s="48"/>
      <c r="DA822" s="48"/>
      <c r="DB822" s="48"/>
      <c r="DC822" s="48"/>
      <c r="DD822" s="48"/>
      <c r="DE822" s="48"/>
      <c r="DF822" s="48"/>
      <c r="DG822" s="48"/>
      <c r="DH822" s="48"/>
      <c r="DI822" s="48"/>
      <c r="DJ822" s="48"/>
      <c r="DK822" s="48"/>
      <c r="DL822" s="48"/>
      <c r="DM822" s="48"/>
      <c r="DN822" s="48"/>
      <c r="DO822" s="48"/>
      <c r="DP822" s="48"/>
      <c r="DQ822" s="48"/>
      <c r="DR822" s="48"/>
      <c r="DS822" s="48"/>
      <c r="DT822" s="48"/>
      <c r="DU822" s="48"/>
      <c r="DV822" s="48"/>
      <c r="DW822" s="48"/>
      <c r="DX822" s="48"/>
      <c r="DY822" s="48"/>
      <c r="DZ822" s="48"/>
      <c r="EA822" s="48"/>
      <c r="EB822" s="48"/>
      <c r="EC822" s="48"/>
      <c r="ED822" s="48"/>
      <c r="EE822" s="48"/>
      <c r="EF822" s="48"/>
      <c r="EG822" s="48"/>
      <c r="EH822" s="48"/>
      <c r="EI822" s="48"/>
      <c r="EJ822" s="48"/>
      <c r="EK822" s="48"/>
      <c r="EL822" s="48"/>
      <c r="EM822" s="48"/>
      <c r="EN822" s="48"/>
      <c r="EO822" s="48"/>
      <c r="EP822" s="48"/>
      <c r="EQ822" s="48"/>
      <c r="ER822" s="48"/>
      <c r="ES822" s="48"/>
      <c r="ET822" s="48"/>
      <c r="EU822" s="48"/>
      <c r="EV822" s="48"/>
      <c r="EW822" s="48"/>
      <c r="EX822" s="48"/>
      <c r="EY822" s="48"/>
      <c r="EZ822" s="48"/>
      <c r="FA822" s="48"/>
      <c r="FB822" s="48"/>
      <c r="FC822" s="48"/>
      <c r="FD822" s="48"/>
      <c r="FE822" s="48"/>
      <c r="FF822" s="48"/>
      <c r="FG822" s="48"/>
      <c r="FH822" s="48"/>
      <c r="FI822" s="48"/>
      <c r="FJ822" s="48"/>
      <c r="FK822" s="48"/>
      <c r="FL822" s="48"/>
      <c r="FM822" s="48"/>
      <c r="FN822" s="48"/>
      <c r="FO822" s="48"/>
      <c r="FP822" s="48"/>
      <c r="FQ822" s="48"/>
      <c r="FR822" s="48"/>
      <c r="FS822" s="48"/>
      <c r="FT822" s="48"/>
      <c r="FU822" s="48"/>
      <c r="FV822" s="48"/>
      <c r="FW822" s="48"/>
      <c r="FX822" s="48"/>
      <c r="FY822" s="48"/>
      <c r="FZ822" s="48"/>
      <c r="GA822" s="48"/>
      <c r="GB822" s="48"/>
      <c r="GC822" s="48"/>
      <c r="GD822" s="48"/>
      <c r="GE822" s="48"/>
      <c r="GF822" s="48"/>
      <c r="GG822" s="48"/>
      <c r="GH822" s="48"/>
      <c r="GI822" s="48"/>
      <c r="GJ822" s="48"/>
      <c r="GK822" s="48"/>
      <c r="GL822" s="48"/>
      <c r="GM822" s="48"/>
      <c r="GN822" s="48"/>
      <c r="GO822" s="48"/>
      <c r="GP822" s="48"/>
      <c r="GQ822" s="48"/>
      <c r="GR822" s="48"/>
      <c r="GS822" s="48"/>
      <c r="GT822" s="48"/>
      <c r="GU822" s="48"/>
      <c r="GV822" s="48"/>
      <c r="GW822" s="48"/>
      <c r="GX822" s="48"/>
      <c r="GY822" s="48"/>
      <c r="GZ822" s="48"/>
      <c r="HA822" s="48"/>
      <c r="HB822" s="48"/>
      <c r="HC822" s="48"/>
      <c r="HD822" s="48"/>
      <c r="HE822" s="48"/>
      <c r="HF822" s="48"/>
      <c r="HG822" s="48"/>
      <c r="HH822" s="48"/>
      <c r="HI822" s="48"/>
      <c r="HJ822" s="48"/>
      <c r="HK822" s="48"/>
      <c r="HL822" s="48"/>
      <c r="HM822" s="48"/>
      <c r="HN822" s="48"/>
      <c r="HO822" s="48"/>
      <c r="HP822" s="48"/>
      <c r="HQ822" s="48"/>
      <c r="HR822" s="48"/>
      <c r="HS822" s="48"/>
      <c r="HT822" s="48"/>
      <c r="HU822" s="48"/>
      <c r="HV822" s="48"/>
      <c r="HW822" s="48"/>
      <c r="HX822" s="48"/>
      <c r="HY822" s="48"/>
      <c r="HZ822" s="48"/>
      <c r="IA822" s="48"/>
      <c r="IB822" s="48"/>
      <c r="IC822" s="48"/>
      <c r="ID822" s="48"/>
      <c r="IE822" s="48"/>
      <c r="IF822" s="48"/>
      <c r="IG822" s="48"/>
      <c r="IH822" s="36"/>
      <c r="II822" s="36"/>
      <c r="IJ822" s="36"/>
      <c r="IK822" s="36"/>
      <c r="IL822" s="36"/>
      <c r="IM822" s="36"/>
      <c r="IN822" s="36"/>
      <c r="IO822" s="36"/>
      <c r="IP822" s="36"/>
      <c r="IQ822" s="36"/>
      <c r="IR822" s="36"/>
      <c r="IS822" s="36"/>
      <c r="IT822" s="36"/>
    </row>
    <row r="823" spans="1:254" s="14" customFormat="1" x14ac:dyDescent="0.2">
      <c r="A823" s="48"/>
      <c r="B823" s="48"/>
      <c r="C823" s="98">
        <v>43705</v>
      </c>
      <c r="D823" s="30" t="s">
        <v>1679</v>
      </c>
      <c r="E823" s="102" t="s">
        <v>1670</v>
      </c>
      <c r="F823" s="35" t="s">
        <v>1678</v>
      </c>
      <c r="G823" s="82"/>
      <c r="H823" s="127">
        <v>240000</v>
      </c>
      <c r="I823" s="143">
        <v>22052925</v>
      </c>
      <c r="J823" s="49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  <c r="CT823" s="48"/>
      <c r="CU823" s="48"/>
      <c r="CV823" s="48"/>
      <c r="CW823" s="48"/>
      <c r="CX823" s="48"/>
      <c r="CY823" s="48"/>
      <c r="CZ823" s="48"/>
      <c r="DA823" s="48"/>
      <c r="DB823" s="48"/>
      <c r="DC823" s="48"/>
      <c r="DD823" s="48"/>
      <c r="DE823" s="48"/>
      <c r="DF823" s="48"/>
      <c r="DG823" s="48"/>
      <c r="DH823" s="48"/>
      <c r="DI823" s="48"/>
      <c r="DJ823" s="48"/>
      <c r="DK823" s="48"/>
      <c r="DL823" s="48"/>
      <c r="DM823" s="48"/>
      <c r="DN823" s="48"/>
      <c r="DO823" s="48"/>
      <c r="DP823" s="48"/>
      <c r="DQ823" s="48"/>
      <c r="DR823" s="48"/>
      <c r="DS823" s="48"/>
      <c r="DT823" s="48"/>
      <c r="DU823" s="48"/>
      <c r="DV823" s="48"/>
      <c r="DW823" s="48"/>
      <c r="DX823" s="48"/>
      <c r="DY823" s="48"/>
      <c r="DZ823" s="48"/>
      <c r="EA823" s="48"/>
      <c r="EB823" s="48"/>
      <c r="EC823" s="48"/>
      <c r="ED823" s="48"/>
      <c r="EE823" s="48"/>
      <c r="EF823" s="48"/>
      <c r="EG823" s="48"/>
      <c r="EH823" s="48"/>
      <c r="EI823" s="48"/>
      <c r="EJ823" s="48"/>
      <c r="EK823" s="48"/>
      <c r="EL823" s="48"/>
      <c r="EM823" s="48"/>
      <c r="EN823" s="48"/>
      <c r="EO823" s="48"/>
      <c r="EP823" s="48"/>
      <c r="EQ823" s="48"/>
      <c r="ER823" s="48"/>
      <c r="ES823" s="48"/>
      <c r="ET823" s="48"/>
      <c r="EU823" s="48"/>
      <c r="EV823" s="48"/>
      <c r="EW823" s="48"/>
      <c r="EX823" s="48"/>
      <c r="EY823" s="48"/>
      <c r="EZ823" s="48"/>
      <c r="FA823" s="48"/>
      <c r="FB823" s="48"/>
      <c r="FC823" s="48"/>
      <c r="FD823" s="48"/>
      <c r="FE823" s="48"/>
      <c r="FF823" s="48"/>
      <c r="FG823" s="48"/>
      <c r="FH823" s="48"/>
      <c r="FI823" s="48"/>
      <c r="FJ823" s="48"/>
      <c r="FK823" s="48"/>
      <c r="FL823" s="48"/>
      <c r="FM823" s="48"/>
      <c r="FN823" s="48"/>
      <c r="FO823" s="48"/>
      <c r="FP823" s="48"/>
      <c r="FQ823" s="48"/>
      <c r="FR823" s="48"/>
      <c r="FS823" s="48"/>
      <c r="FT823" s="48"/>
      <c r="FU823" s="48"/>
      <c r="FV823" s="48"/>
      <c r="FW823" s="48"/>
      <c r="FX823" s="48"/>
      <c r="FY823" s="48"/>
      <c r="FZ823" s="48"/>
      <c r="GA823" s="48"/>
      <c r="GB823" s="48"/>
      <c r="GC823" s="48"/>
      <c r="GD823" s="48"/>
      <c r="GE823" s="48"/>
      <c r="GF823" s="48"/>
      <c r="GG823" s="48"/>
      <c r="GH823" s="48"/>
      <c r="GI823" s="48"/>
      <c r="GJ823" s="48"/>
      <c r="GK823" s="48"/>
      <c r="GL823" s="48"/>
      <c r="GM823" s="48"/>
      <c r="GN823" s="48"/>
      <c r="GO823" s="48"/>
      <c r="GP823" s="48"/>
      <c r="GQ823" s="48"/>
      <c r="GR823" s="48"/>
      <c r="GS823" s="48"/>
      <c r="GT823" s="48"/>
      <c r="GU823" s="48"/>
      <c r="GV823" s="48"/>
      <c r="GW823" s="48"/>
      <c r="GX823" s="48"/>
      <c r="GY823" s="48"/>
      <c r="GZ823" s="48"/>
      <c r="HA823" s="48"/>
      <c r="HB823" s="48"/>
      <c r="HC823" s="48"/>
      <c r="HD823" s="48"/>
      <c r="HE823" s="48"/>
      <c r="HF823" s="48"/>
      <c r="HG823" s="48"/>
      <c r="HH823" s="48"/>
      <c r="HI823" s="48"/>
      <c r="HJ823" s="48"/>
      <c r="HK823" s="48"/>
      <c r="HL823" s="48"/>
      <c r="HM823" s="48"/>
      <c r="HN823" s="48"/>
      <c r="HO823" s="48"/>
      <c r="HP823" s="48"/>
      <c r="HQ823" s="48"/>
      <c r="HR823" s="48"/>
      <c r="HS823" s="48"/>
      <c r="HT823" s="48"/>
      <c r="HU823" s="48"/>
      <c r="HV823" s="48"/>
      <c r="HW823" s="48"/>
      <c r="HX823" s="48"/>
      <c r="HY823" s="48"/>
      <c r="HZ823" s="48"/>
      <c r="IA823" s="48"/>
      <c r="IB823" s="48"/>
      <c r="IC823" s="48"/>
      <c r="ID823" s="48"/>
      <c r="IE823" s="48"/>
      <c r="IF823" s="48"/>
      <c r="IG823" s="48"/>
      <c r="IH823" s="36"/>
      <c r="II823" s="36"/>
      <c r="IJ823" s="36"/>
      <c r="IK823" s="36"/>
      <c r="IL823" s="36"/>
      <c r="IM823" s="36"/>
      <c r="IN823" s="36"/>
      <c r="IO823" s="36"/>
      <c r="IP823" s="36"/>
      <c r="IQ823" s="36"/>
      <c r="IR823" s="36"/>
      <c r="IS823" s="36"/>
      <c r="IT823" s="36"/>
    </row>
    <row r="824" spans="1:254" s="14" customFormat="1" x14ac:dyDescent="0.2">
      <c r="A824" s="48"/>
      <c r="B824" s="48"/>
      <c r="C824" s="98">
        <v>43705</v>
      </c>
      <c r="D824" s="30" t="s">
        <v>1681</v>
      </c>
      <c r="E824" s="102" t="s">
        <v>1671</v>
      </c>
      <c r="F824" s="35" t="s">
        <v>1680</v>
      </c>
      <c r="G824" s="82"/>
      <c r="H824" s="127">
        <v>308000</v>
      </c>
      <c r="I824" s="143">
        <v>21744925</v>
      </c>
      <c r="J824" s="49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  <c r="CT824" s="48"/>
      <c r="CU824" s="48"/>
      <c r="CV824" s="48"/>
      <c r="CW824" s="48"/>
      <c r="CX824" s="48"/>
      <c r="CY824" s="48"/>
      <c r="CZ824" s="48"/>
      <c r="DA824" s="48"/>
      <c r="DB824" s="48"/>
      <c r="DC824" s="48"/>
      <c r="DD824" s="48"/>
      <c r="DE824" s="48"/>
      <c r="DF824" s="48"/>
      <c r="DG824" s="48"/>
      <c r="DH824" s="48"/>
      <c r="DI824" s="48"/>
      <c r="DJ824" s="48"/>
      <c r="DK824" s="48"/>
      <c r="DL824" s="48"/>
      <c r="DM824" s="48"/>
      <c r="DN824" s="48"/>
      <c r="DO824" s="48"/>
      <c r="DP824" s="48"/>
      <c r="DQ824" s="48"/>
      <c r="DR824" s="48"/>
      <c r="DS824" s="48"/>
      <c r="DT824" s="48"/>
      <c r="DU824" s="48"/>
      <c r="DV824" s="48"/>
      <c r="DW824" s="48"/>
      <c r="DX824" s="48"/>
      <c r="DY824" s="48"/>
      <c r="DZ824" s="48"/>
      <c r="EA824" s="48"/>
      <c r="EB824" s="48"/>
      <c r="EC824" s="48"/>
      <c r="ED824" s="48"/>
      <c r="EE824" s="48"/>
      <c r="EF824" s="48"/>
      <c r="EG824" s="48"/>
      <c r="EH824" s="48"/>
      <c r="EI824" s="48"/>
      <c r="EJ824" s="48"/>
      <c r="EK824" s="48"/>
      <c r="EL824" s="48"/>
      <c r="EM824" s="48"/>
      <c r="EN824" s="48"/>
      <c r="EO824" s="48"/>
      <c r="EP824" s="48"/>
      <c r="EQ824" s="48"/>
      <c r="ER824" s="48"/>
      <c r="ES824" s="48"/>
      <c r="ET824" s="48"/>
      <c r="EU824" s="48"/>
      <c r="EV824" s="48"/>
      <c r="EW824" s="48"/>
      <c r="EX824" s="48"/>
      <c r="EY824" s="48"/>
      <c r="EZ824" s="48"/>
      <c r="FA824" s="48"/>
      <c r="FB824" s="48"/>
      <c r="FC824" s="48"/>
      <c r="FD824" s="48"/>
      <c r="FE824" s="48"/>
      <c r="FF824" s="48"/>
      <c r="FG824" s="48"/>
      <c r="FH824" s="48"/>
      <c r="FI824" s="48"/>
      <c r="FJ824" s="48"/>
      <c r="FK824" s="48"/>
      <c r="FL824" s="48"/>
      <c r="FM824" s="48"/>
      <c r="FN824" s="48"/>
      <c r="FO824" s="48"/>
      <c r="FP824" s="48"/>
      <c r="FQ824" s="48"/>
      <c r="FR824" s="48"/>
      <c r="FS824" s="48"/>
      <c r="FT824" s="48"/>
      <c r="FU824" s="48"/>
      <c r="FV824" s="48"/>
      <c r="FW824" s="48"/>
      <c r="FX824" s="48"/>
      <c r="FY824" s="48"/>
      <c r="FZ824" s="48"/>
      <c r="GA824" s="48"/>
      <c r="GB824" s="48"/>
      <c r="GC824" s="48"/>
      <c r="GD824" s="48"/>
      <c r="GE824" s="48"/>
      <c r="GF824" s="48"/>
      <c r="GG824" s="48"/>
      <c r="GH824" s="48"/>
      <c r="GI824" s="48"/>
      <c r="GJ824" s="48"/>
      <c r="GK824" s="48"/>
      <c r="GL824" s="48"/>
      <c r="GM824" s="48"/>
      <c r="GN824" s="48"/>
      <c r="GO824" s="48"/>
      <c r="GP824" s="48"/>
      <c r="GQ824" s="48"/>
      <c r="GR824" s="48"/>
      <c r="GS824" s="48"/>
      <c r="GT824" s="48"/>
      <c r="GU824" s="48"/>
      <c r="GV824" s="48"/>
      <c r="GW824" s="48"/>
      <c r="GX824" s="48"/>
      <c r="GY824" s="48"/>
      <c r="GZ824" s="48"/>
      <c r="HA824" s="48"/>
      <c r="HB824" s="48"/>
      <c r="HC824" s="48"/>
      <c r="HD824" s="48"/>
      <c r="HE824" s="48"/>
      <c r="HF824" s="48"/>
      <c r="HG824" s="48"/>
      <c r="HH824" s="48"/>
      <c r="HI824" s="48"/>
      <c r="HJ824" s="48"/>
      <c r="HK824" s="48"/>
      <c r="HL824" s="48"/>
      <c r="HM824" s="48"/>
      <c r="HN824" s="48"/>
      <c r="HO824" s="48"/>
      <c r="HP824" s="48"/>
      <c r="HQ824" s="48"/>
      <c r="HR824" s="48"/>
      <c r="HS824" s="48"/>
      <c r="HT824" s="48"/>
      <c r="HU824" s="48"/>
      <c r="HV824" s="48"/>
      <c r="HW824" s="48"/>
      <c r="HX824" s="48"/>
      <c r="HY824" s="48"/>
      <c r="HZ824" s="48"/>
      <c r="IA824" s="48"/>
      <c r="IB824" s="48"/>
      <c r="IC824" s="48"/>
      <c r="ID824" s="48"/>
      <c r="IE824" s="48"/>
      <c r="IF824" s="48"/>
      <c r="IG824" s="48"/>
      <c r="IH824" s="36"/>
      <c r="II824" s="36"/>
      <c r="IJ824" s="36"/>
      <c r="IK824" s="36"/>
      <c r="IL824" s="36"/>
      <c r="IM824" s="36"/>
      <c r="IN824" s="36"/>
      <c r="IO824" s="36"/>
      <c r="IP824" s="36"/>
      <c r="IQ824" s="36"/>
      <c r="IR824" s="36"/>
      <c r="IS824" s="36"/>
      <c r="IT824" s="36"/>
    </row>
    <row r="825" spans="1:254" s="14" customFormat="1" x14ac:dyDescent="0.2">
      <c r="A825" s="48"/>
      <c r="B825" s="48"/>
      <c r="C825" s="98">
        <v>43705</v>
      </c>
      <c r="D825" s="30" t="s">
        <v>1682</v>
      </c>
      <c r="E825" s="102" t="s">
        <v>1672</v>
      </c>
      <c r="F825" s="35" t="s">
        <v>1680</v>
      </c>
      <c r="G825" s="82"/>
      <c r="H825" s="127">
        <v>782000</v>
      </c>
      <c r="I825" s="143">
        <v>20962925</v>
      </c>
      <c r="J825" s="49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  <c r="CT825" s="48"/>
      <c r="CU825" s="48"/>
      <c r="CV825" s="48"/>
      <c r="CW825" s="48"/>
      <c r="CX825" s="48"/>
      <c r="CY825" s="48"/>
      <c r="CZ825" s="48"/>
      <c r="DA825" s="48"/>
      <c r="DB825" s="48"/>
      <c r="DC825" s="48"/>
      <c r="DD825" s="48"/>
      <c r="DE825" s="48"/>
      <c r="DF825" s="48"/>
      <c r="DG825" s="48"/>
      <c r="DH825" s="48"/>
      <c r="DI825" s="48"/>
      <c r="DJ825" s="48"/>
      <c r="DK825" s="48"/>
      <c r="DL825" s="48"/>
      <c r="DM825" s="48"/>
      <c r="DN825" s="48"/>
      <c r="DO825" s="48"/>
      <c r="DP825" s="48"/>
      <c r="DQ825" s="48"/>
      <c r="DR825" s="48"/>
      <c r="DS825" s="48"/>
      <c r="DT825" s="48"/>
      <c r="DU825" s="48"/>
      <c r="DV825" s="48"/>
      <c r="DW825" s="48"/>
      <c r="DX825" s="48"/>
      <c r="DY825" s="48"/>
      <c r="DZ825" s="48"/>
      <c r="EA825" s="48"/>
      <c r="EB825" s="48"/>
      <c r="EC825" s="48"/>
      <c r="ED825" s="48"/>
      <c r="EE825" s="48"/>
      <c r="EF825" s="48"/>
      <c r="EG825" s="48"/>
      <c r="EH825" s="48"/>
      <c r="EI825" s="48"/>
      <c r="EJ825" s="48"/>
      <c r="EK825" s="48"/>
      <c r="EL825" s="48"/>
      <c r="EM825" s="48"/>
      <c r="EN825" s="48"/>
      <c r="EO825" s="48"/>
      <c r="EP825" s="48"/>
      <c r="EQ825" s="48"/>
      <c r="ER825" s="48"/>
      <c r="ES825" s="48"/>
      <c r="ET825" s="48"/>
      <c r="EU825" s="48"/>
      <c r="EV825" s="48"/>
      <c r="EW825" s="48"/>
      <c r="EX825" s="48"/>
      <c r="EY825" s="48"/>
      <c r="EZ825" s="48"/>
      <c r="FA825" s="48"/>
      <c r="FB825" s="48"/>
      <c r="FC825" s="48"/>
      <c r="FD825" s="48"/>
      <c r="FE825" s="48"/>
      <c r="FF825" s="48"/>
      <c r="FG825" s="48"/>
      <c r="FH825" s="48"/>
      <c r="FI825" s="48"/>
      <c r="FJ825" s="48"/>
      <c r="FK825" s="48"/>
      <c r="FL825" s="48"/>
      <c r="FM825" s="48"/>
      <c r="FN825" s="48"/>
      <c r="FO825" s="48"/>
      <c r="FP825" s="48"/>
      <c r="FQ825" s="48"/>
      <c r="FR825" s="48"/>
      <c r="FS825" s="48"/>
      <c r="FT825" s="48"/>
      <c r="FU825" s="48"/>
      <c r="FV825" s="48"/>
      <c r="FW825" s="48"/>
      <c r="FX825" s="48"/>
      <c r="FY825" s="48"/>
      <c r="FZ825" s="48"/>
      <c r="GA825" s="48"/>
      <c r="GB825" s="48"/>
      <c r="GC825" s="48"/>
      <c r="GD825" s="48"/>
      <c r="GE825" s="48"/>
      <c r="GF825" s="48"/>
      <c r="GG825" s="48"/>
      <c r="GH825" s="48"/>
      <c r="GI825" s="48"/>
      <c r="GJ825" s="48"/>
      <c r="GK825" s="48"/>
      <c r="GL825" s="48"/>
      <c r="GM825" s="48"/>
      <c r="GN825" s="48"/>
      <c r="GO825" s="48"/>
      <c r="GP825" s="48"/>
      <c r="GQ825" s="48"/>
      <c r="GR825" s="48"/>
      <c r="GS825" s="48"/>
      <c r="GT825" s="48"/>
      <c r="GU825" s="48"/>
      <c r="GV825" s="48"/>
      <c r="GW825" s="48"/>
      <c r="GX825" s="48"/>
      <c r="GY825" s="48"/>
      <c r="GZ825" s="48"/>
      <c r="HA825" s="48"/>
      <c r="HB825" s="48"/>
      <c r="HC825" s="48"/>
      <c r="HD825" s="48"/>
      <c r="HE825" s="48"/>
      <c r="HF825" s="48"/>
      <c r="HG825" s="48"/>
      <c r="HH825" s="48"/>
      <c r="HI825" s="48"/>
      <c r="HJ825" s="48"/>
      <c r="HK825" s="48"/>
      <c r="HL825" s="48"/>
      <c r="HM825" s="48"/>
      <c r="HN825" s="48"/>
      <c r="HO825" s="48"/>
      <c r="HP825" s="48"/>
      <c r="HQ825" s="48"/>
      <c r="HR825" s="48"/>
      <c r="HS825" s="48"/>
      <c r="HT825" s="48"/>
      <c r="HU825" s="48"/>
      <c r="HV825" s="48"/>
      <c r="HW825" s="48"/>
      <c r="HX825" s="48"/>
      <c r="HY825" s="48"/>
      <c r="HZ825" s="48"/>
      <c r="IA825" s="48"/>
      <c r="IB825" s="48"/>
      <c r="IC825" s="48"/>
      <c r="ID825" s="48"/>
      <c r="IE825" s="48"/>
      <c r="IF825" s="48"/>
      <c r="IG825" s="48"/>
      <c r="IH825" s="36"/>
      <c r="II825" s="36"/>
      <c r="IJ825" s="36"/>
      <c r="IK825" s="36"/>
      <c r="IL825" s="36"/>
      <c r="IM825" s="36"/>
      <c r="IN825" s="36"/>
      <c r="IO825" s="36"/>
      <c r="IP825" s="36"/>
      <c r="IQ825" s="36"/>
      <c r="IR825" s="36"/>
      <c r="IS825" s="36"/>
      <c r="IT825" s="36"/>
    </row>
    <row r="826" spans="1:254" s="14" customFormat="1" x14ac:dyDescent="0.2">
      <c r="A826" s="48"/>
      <c r="B826" s="48"/>
      <c r="C826" s="98">
        <v>43705</v>
      </c>
      <c r="D826" s="30" t="s">
        <v>1684</v>
      </c>
      <c r="E826" s="102" t="s">
        <v>1673</v>
      </c>
      <c r="F826" s="35" t="s">
        <v>1683</v>
      </c>
      <c r="G826" s="82"/>
      <c r="H826" s="127">
        <v>461500</v>
      </c>
      <c r="I826" s="143">
        <v>20501425</v>
      </c>
      <c r="J826" s="49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  <c r="CT826" s="48"/>
      <c r="CU826" s="48"/>
      <c r="CV826" s="48"/>
      <c r="CW826" s="48"/>
      <c r="CX826" s="48"/>
      <c r="CY826" s="48"/>
      <c r="CZ826" s="48"/>
      <c r="DA826" s="48"/>
      <c r="DB826" s="48"/>
      <c r="DC826" s="48"/>
      <c r="DD826" s="48"/>
      <c r="DE826" s="48"/>
      <c r="DF826" s="48"/>
      <c r="DG826" s="48"/>
      <c r="DH826" s="48"/>
      <c r="DI826" s="48"/>
      <c r="DJ826" s="48"/>
      <c r="DK826" s="48"/>
      <c r="DL826" s="48"/>
      <c r="DM826" s="48"/>
      <c r="DN826" s="48"/>
      <c r="DO826" s="48"/>
      <c r="DP826" s="48"/>
      <c r="DQ826" s="48"/>
      <c r="DR826" s="48"/>
      <c r="DS826" s="48"/>
      <c r="DT826" s="48"/>
      <c r="DU826" s="48"/>
      <c r="DV826" s="48"/>
      <c r="DW826" s="48"/>
      <c r="DX826" s="48"/>
      <c r="DY826" s="48"/>
      <c r="DZ826" s="48"/>
      <c r="EA826" s="48"/>
      <c r="EB826" s="48"/>
      <c r="EC826" s="48"/>
      <c r="ED826" s="48"/>
      <c r="EE826" s="48"/>
      <c r="EF826" s="48"/>
      <c r="EG826" s="48"/>
      <c r="EH826" s="48"/>
      <c r="EI826" s="48"/>
      <c r="EJ826" s="48"/>
      <c r="EK826" s="48"/>
      <c r="EL826" s="48"/>
      <c r="EM826" s="48"/>
      <c r="EN826" s="48"/>
      <c r="EO826" s="48"/>
      <c r="EP826" s="48"/>
      <c r="EQ826" s="48"/>
      <c r="ER826" s="48"/>
      <c r="ES826" s="48"/>
      <c r="ET826" s="48"/>
      <c r="EU826" s="48"/>
      <c r="EV826" s="48"/>
      <c r="EW826" s="48"/>
      <c r="EX826" s="48"/>
      <c r="EY826" s="48"/>
      <c r="EZ826" s="48"/>
      <c r="FA826" s="48"/>
      <c r="FB826" s="48"/>
      <c r="FC826" s="48"/>
      <c r="FD826" s="48"/>
      <c r="FE826" s="48"/>
      <c r="FF826" s="48"/>
      <c r="FG826" s="48"/>
      <c r="FH826" s="48"/>
      <c r="FI826" s="48"/>
      <c r="FJ826" s="48"/>
      <c r="FK826" s="48"/>
      <c r="FL826" s="48"/>
      <c r="FM826" s="48"/>
      <c r="FN826" s="48"/>
      <c r="FO826" s="48"/>
      <c r="FP826" s="48"/>
      <c r="FQ826" s="48"/>
      <c r="FR826" s="48"/>
      <c r="FS826" s="48"/>
      <c r="FT826" s="48"/>
      <c r="FU826" s="48"/>
      <c r="FV826" s="48"/>
      <c r="FW826" s="48"/>
      <c r="FX826" s="48"/>
      <c r="FY826" s="48"/>
      <c r="FZ826" s="48"/>
      <c r="GA826" s="48"/>
      <c r="GB826" s="48"/>
      <c r="GC826" s="48"/>
      <c r="GD826" s="48"/>
      <c r="GE826" s="48"/>
      <c r="GF826" s="48"/>
      <c r="GG826" s="48"/>
      <c r="GH826" s="48"/>
      <c r="GI826" s="48"/>
      <c r="GJ826" s="48"/>
      <c r="GK826" s="48"/>
      <c r="GL826" s="48"/>
      <c r="GM826" s="48"/>
      <c r="GN826" s="48"/>
      <c r="GO826" s="48"/>
      <c r="GP826" s="48"/>
      <c r="GQ826" s="48"/>
      <c r="GR826" s="48"/>
      <c r="GS826" s="48"/>
      <c r="GT826" s="48"/>
      <c r="GU826" s="48"/>
      <c r="GV826" s="48"/>
      <c r="GW826" s="48"/>
      <c r="GX826" s="48"/>
      <c r="GY826" s="48"/>
      <c r="GZ826" s="48"/>
      <c r="HA826" s="48"/>
      <c r="HB826" s="48"/>
      <c r="HC826" s="48"/>
      <c r="HD826" s="48"/>
      <c r="HE826" s="48"/>
      <c r="HF826" s="48"/>
      <c r="HG826" s="48"/>
      <c r="HH826" s="48"/>
      <c r="HI826" s="48"/>
      <c r="HJ826" s="48"/>
      <c r="HK826" s="48"/>
      <c r="HL826" s="48"/>
      <c r="HM826" s="48"/>
      <c r="HN826" s="48"/>
      <c r="HO826" s="48"/>
      <c r="HP826" s="48"/>
      <c r="HQ826" s="48"/>
      <c r="HR826" s="48"/>
      <c r="HS826" s="48"/>
      <c r="HT826" s="48"/>
      <c r="HU826" s="48"/>
      <c r="HV826" s="48"/>
      <c r="HW826" s="48"/>
      <c r="HX826" s="48"/>
      <c r="HY826" s="48"/>
      <c r="HZ826" s="48"/>
      <c r="IA826" s="48"/>
      <c r="IB826" s="48"/>
      <c r="IC826" s="48"/>
      <c r="ID826" s="48"/>
      <c r="IE826" s="48"/>
      <c r="IF826" s="48"/>
      <c r="IG826" s="48"/>
      <c r="IH826" s="36"/>
      <c r="II826" s="36"/>
      <c r="IJ826" s="36"/>
      <c r="IK826" s="36"/>
      <c r="IL826" s="36"/>
      <c r="IM826" s="36"/>
      <c r="IN826" s="36"/>
      <c r="IO826" s="36"/>
      <c r="IP826" s="36"/>
      <c r="IQ826" s="36"/>
      <c r="IR826" s="36"/>
      <c r="IS826" s="36"/>
      <c r="IT826" s="36"/>
    </row>
    <row r="827" spans="1:254" s="14" customFormat="1" x14ac:dyDescent="0.2">
      <c r="A827" s="48"/>
      <c r="B827" s="48"/>
      <c r="C827" s="98">
        <v>43706</v>
      </c>
      <c r="D827" s="30" t="s">
        <v>1685</v>
      </c>
      <c r="E827" s="102" t="s">
        <v>1674</v>
      </c>
      <c r="F827" s="35" t="s">
        <v>1288</v>
      </c>
      <c r="G827" s="82"/>
      <c r="H827" s="127">
        <v>440000</v>
      </c>
      <c r="I827" s="143">
        <v>20061425</v>
      </c>
      <c r="J827" s="49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  <c r="CT827" s="48"/>
      <c r="CU827" s="48"/>
      <c r="CV827" s="48"/>
      <c r="CW827" s="48"/>
      <c r="CX827" s="48"/>
      <c r="CY827" s="48"/>
      <c r="CZ827" s="48"/>
      <c r="DA827" s="48"/>
      <c r="DB827" s="48"/>
      <c r="DC827" s="48"/>
      <c r="DD827" s="48"/>
      <c r="DE827" s="48"/>
      <c r="DF827" s="48"/>
      <c r="DG827" s="48"/>
      <c r="DH827" s="48"/>
      <c r="DI827" s="48"/>
      <c r="DJ827" s="48"/>
      <c r="DK827" s="48"/>
      <c r="DL827" s="48"/>
      <c r="DM827" s="48"/>
      <c r="DN827" s="48"/>
      <c r="DO827" s="48"/>
      <c r="DP827" s="48"/>
      <c r="DQ827" s="48"/>
      <c r="DR827" s="48"/>
      <c r="DS827" s="48"/>
      <c r="DT827" s="48"/>
      <c r="DU827" s="48"/>
      <c r="DV827" s="48"/>
      <c r="DW827" s="48"/>
      <c r="DX827" s="48"/>
      <c r="DY827" s="48"/>
      <c r="DZ827" s="48"/>
      <c r="EA827" s="48"/>
      <c r="EB827" s="48"/>
      <c r="EC827" s="48"/>
      <c r="ED827" s="48"/>
      <c r="EE827" s="48"/>
      <c r="EF827" s="48"/>
      <c r="EG827" s="48"/>
      <c r="EH827" s="48"/>
      <c r="EI827" s="48"/>
      <c r="EJ827" s="48"/>
      <c r="EK827" s="48"/>
      <c r="EL827" s="48"/>
      <c r="EM827" s="48"/>
      <c r="EN827" s="48"/>
      <c r="EO827" s="48"/>
      <c r="EP827" s="48"/>
      <c r="EQ827" s="48"/>
      <c r="ER827" s="48"/>
      <c r="ES827" s="48"/>
      <c r="ET827" s="48"/>
      <c r="EU827" s="48"/>
      <c r="EV827" s="48"/>
      <c r="EW827" s="48"/>
      <c r="EX827" s="48"/>
      <c r="EY827" s="48"/>
      <c r="EZ827" s="48"/>
      <c r="FA827" s="48"/>
      <c r="FB827" s="48"/>
      <c r="FC827" s="48"/>
      <c r="FD827" s="48"/>
      <c r="FE827" s="48"/>
      <c r="FF827" s="48"/>
      <c r="FG827" s="48"/>
      <c r="FH827" s="48"/>
      <c r="FI827" s="48"/>
      <c r="FJ827" s="48"/>
      <c r="FK827" s="48"/>
      <c r="FL827" s="48"/>
      <c r="FM827" s="48"/>
      <c r="FN827" s="48"/>
      <c r="FO827" s="48"/>
      <c r="FP827" s="48"/>
      <c r="FQ827" s="48"/>
      <c r="FR827" s="48"/>
      <c r="FS827" s="48"/>
      <c r="FT827" s="48"/>
      <c r="FU827" s="48"/>
      <c r="FV827" s="48"/>
      <c r="FW827" s="48"/>
      <c r="FX827" s="48"/>
      <c r="FY827" s="48"/>
      <c r="FZ827" s="48"/>
      <c r="GA827" s="48"/>
      <c r="GB827" s="48"/>
      <c r="GC827" s="48"/>
      <c r="GD827" s="48"/>
      <c r="GE827" s="48"/>
      <c r="GF827" s="48"/>
      <c r="GG827" s="48"/>
      <c r="GH827" s="48"/>
      <c r="GI827" s="48"/>
      <c r="GJ827" s="48"/>
      <c r="GK827" s="48"/>
      <c r="GL827" s="48"/>
      <c r="GM827" s="48"/>
      <c r="GN827" s="48"/>
      <c r="GO827" s="48"/>
      <c r="GP827" s="48"/>
      <c r="GQ827" s="48"/>
      <c r="GR827" s="48"/>
      <c r="GS827" s="48"/>
      <c r="GT827" s="48"/>
      <c r="GU827" s="48"/>
      <c r="GV827" s="48"/>
      <c r="GW827" s="48"/>
      <c r="GX827" s="48"/>
      <c r="GY827" s="48"/>
      <c r="GZ827" s="48"/>
      <c r="HA827" s="48"/>
      <c r="HB827" s="48"/>
      <c r="HC827" s="48"/>
      <c r="HD827" s="48"/>
      <c r="HE827" s="48"/>
      <c r="HF827" s="48"/>
      <c r="HG827" s="48"/>
      <c r="HH827" s="48"/>
      <c r="HI827" s="48"/>
      <c r="HJ827" s="48"/>
      <c r="HK827" s="48"/>
      <c r="HL827" s="48"/>
      <c r="HM827" s="48"/>
      <c r="HN827" s="48"/>
      <c r="HO827" s="48"/>
      <c r="HP827" s="48"/>
      <c r="HQ827" s="48"/>
      <c r="HR827" s="48"/>
      <c r="HS827" s="48"/>
      <c r="HT827" s="48"/>
      <c r="HU827" s="48"/>
      <c r="HV827" s="48"/>
      <c r="HW827" s="48"/>
      <c r="HX827" s="48"/>
      <c r="HY827" s="48"/>
      <c r="HZ827" s="48"/>
      <c r="IA827" s="48"/>
      <c r="IB827" s="48"/>
      <c r="IC827" s="48"/>
      <c r="ID827" s="48"/>
      <c r="IE827" s="48"/>
      <c r="IF827" s="48"/>
      <c r="IG827" s="48"/>
      <c r="IH827" s="36"/>
      <c r="II827" s="36"/>
      <c r="IJ827" s="36"/>
      <c r="IK827" s="36"/>
      <c r="IL827" s="36"/>
      <c r="IM827" s="36"/>
      <c r="IN827" s="36"/>
      <c r="IO827" s="36"/>
      <c r="IP827" s="36"/>
      <c r="IQ827" s="36"/>
      <c r="IR827" s="36"/>
      <c r="IS827" s="36"/>
      <c r="IT827" s="36"/>
    </row>
    <row r="828" spans="1:254" s="14" customFormat="1" x14ac:dyDescent="0.2">
      <c r="A828" s="48"/>
      <c r="B828" s="48"/>
      <c r="C828" s="19">
        <v>43705</v>
      </c>
      <c r="D828" s="14" t="s">
        <v>1686</v>
      </c>
      <c r="E828" s="48" t="s">
        <v>1690</v>
      </c>
      <c r="F828" s="21" t="s">
        <v>1652</v>
      </c>
      <c r="G828" s="82"/>
      <c r="H828" s="21">
        <v>3505000</v>
      </c>
      <c r="I828" s="143">
        <v>16556425</v>
      </c>
      <c r="J828" s="49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48"/>
      <c r="CY828" s="48"/>
      <c r="CZ828" s="48"/>
      <c r="DA828" s="48"/>
      <c r="DB828" s="48"/>
      <c r="DC828" s="48"/>
      <c r="DD828" s="48"/>
      <c r="DE828" s="48"/>
      <c r="DF828" s="48"/>
      <c r="DG828" s="48"/>
      <c r="DH828" s="48"/>
      <c r="DI828" s="48"/>
      <c r="DJ828" s="48"/>
      <c r="DK828" s="48"/>
      <c r="DL828" s="48"/>
      <c r="DM828" s="48"/>
      <c r="DN828" s="48"/>
      <c r="DO828" s="48"/>
      <c r="DP828" s="48"/>
      <c r="DQ828" s="48"/>
      <c r="DR828" s="48"/>
      <c r="DS828" s="48"/>
      <c r="DT828" s="48"/>
      <c r="DU828" s="48"/>
      <c r="DV828" s="48"/>
      <c r="DW828" s="48"/>
      <c r="DX828" s="48"/>
      <c r="DY828" s="48"/>
      <c r="DZ828" s="48"/>
      <c r="EA828" s="48"/>
      <c r="EB828" s="48"/>
      <c r="EC828" s="48"/>
      <c r="ED828" s="48"/>
      <c r="EE828" s="48"/>
      <c r="EF828" s="48"/>
      <c r="EG828" s="48"/>
      <c r="EH828" s="48"/>
      <c r="EI828" s="48"/>
      <c r="EJ828" s="48"/>
      <c r="EK828" s="48"/>
      <c r="EL828" s="48"/>
      <c r="EM828" s="48"/>
      <c r="EN828" s="48"/>
      <c r="EO828" s="48"/>
      <c r="EP828" s="48"/>
      <c r="EQ828" s="48"/>
      <c r="ER828" s="48"/>
      <c r="ES828" s="48"/>
      <c r="ET828" s="48"/>
      <c r="EU828" s="48"/>
      <c r="EV828" s="48"/>
      <c r="EW828" s="48"/>
      <c r="EX828" s="48"/>
      <c r="EY828" s="48"/>
      <c r="EZ828" s="48"/>
      <c r="FA828" s="48"/>
      <c r="FB828" s="48"/>
      <c r="FC828" s="48"/>
      <c r="FD828" s="48"/>
      <c r="FE828" s="48"/>
      <c r="FF828" s="48"/>
      <c r="FG828" s="48"/>
      <c r="FH828" s="48"/>
      <c r="FI828" s="48"/>
      <c r="FJ828" s="48"/>
      <c r="FK828" s="48"/>
      <c r="FL828" s="48"/>
      <c r="FM828" s="48"/>
      <c r="FN828" s="48"/>
      <c r="FO828" s="48"/>
      <c r="FP828" s="48"/>
      <c r="FQ828" s="48"/>
      <c r="FR828" s="48"/>
      <c r="FS828" s="48"/>
      <c r="FT828" s="48"/>
      <c r="FU828" s="48"/>
      <c r="FV828" s="48"/>
      <c r="FW828" s="48"/>
      <c r="FX828" s="48"/>
      <c r="FY828" s="48"/>
      <c r="FZ828" s="48"/>
      <c r="GA828" s="48"/>
      <c r="GB828" s="48"/>
      <c r="GC828" s="48"/>
      <c r="GD828" s="48"/>
      <c r="GE828" s="48"/>
      <c r="GF828" s="48"/>
      <c r="GG828" s="48"/>
      <c r="GH828" s="48"/>
      <c r="GI828" s="48"/>
      <c r="GJ828" s="48"/>
      <c r="GK828" s="48"/>
      <c r="GL828" s="48"/>
      <c r="GM828" s="48"/>
      <c r="GN828" s="48"/>
      <c r="GO828" s="48"/>
      <c r="GP828" s="48"/>
      <c r="GQ828" s="48"/>
      <c r="GR828" s="48"/>
      <c r="GS828" s="48"/>
      <c r="GT828" s="48"/>
      <c r="GU828" s="48"/>
      <c r="GV828" s="48"/>
      <c r="GW828" s="48"/>
      <c r="GX828" s="48"/>
      <c r="GY828" s="48"/>
      <c r="GZ828" s="48"/>
      <c r="HA828" s="48"/>
      <c r="HB828" s="48"/>
      <c r="HC828" s="48"/>
      <c r="HD828" s="48"/>
      <c r="HE828" s="48"/>
      <c r="HF828" s="48"/>
      <c r="HG828" s="48"/>
      <c r="HH828" s="48"/>
      <c r="HI828" s="48"/>
      <c r="HJ828" s="48"/>
      <c r="HK828" s="48"/>
      <c r="HL828" s="48"/>
      <c r="HM828" s="48"/>
      <c r="HN828" s="48"/>
      <c r="HO828" s="48"/>
      <c r="HP828" s="48"/>
      <c r="HQ828" s="48"/>
      <c r="HR828" s="48"/>
      <c r="HS828" s="48"/>
      <c r="HT828" s="48"/>
      <c r="HU828" s="48"/>
      <c r="HV828" s="48"/>
      <c r="HW828" s="48"/>
      <c r="HX828" s="48"/>
      <c r="HY828" s="48"/>
      <c r="HZ828" s="48"/>
      <c r="IA828" s="48"/>
      <c r="IB828" s="48"/>
      <c r="IC828" s="48"/>
      <c r="ID828" s="48"/>
      <c r="IE828" s="48"/>
      <c r="IF828" s="48"/>
      <c r="IG828" s="48"/>
      <c r="IH828" s="36"/>
      <c r="II828" s="36"/>
      <c r="IJ828" s="36"/>
      <c r="IK828" s="36"/>
      <c r="IL828" s="36"/>
      <c r="IM828" s="36"/>
      <c r="IN828" s="36"/>
      <c r="IO828" s="36"/>
      <c r="IP828" s="36"/>
      <c r="IQ828" s="36"/>
      <c r="IR828" s="36"/>
      <c r="IS828" s="36"/>
      <c r="IT828" s="36"/>
    </row>
    <row r="829" spans="1:254" s="14" customFormat="1" x14ac:dyDescent="0.2">
      <c r="A829" s="48"/>
      <c r="B829" s="48"/>
      <c r="C829" s="19">
        <v>43707</v>
      </c>
      <c r="D829" s="14" t="s">
        <v>1688</v>
      </c>
      <c r="E829" s="48" t="s">
        <v>1691</v>
      </c>
      <c r="F829" s="21" t="s">
        <v>1687</v>
      </c>
      <c r="G829" s="82"/>
      <c r="H829" s="21">
        <v>500000</v>
      </c>
      <c r="I829" s="143">
        <v>16056425</v>
      </c>
      <c r="J829" s="49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  <c r="DC829" s="48"/>
      <c r="DD829" s="48"/>
      <c r="DE829" s="48"/>
      <c r="DF829" s="48"/>
      <c r="DG829" s="48"/>
      <c r="DH829" s="48"/>
      <c r="DI829" s="48"/>
      <c r="DJ829" s="48"/>
      <c r="DK829" s="48"/>
      <c r="DL829" s="48"/>
      <c r="DM829" s="48"/>
      <c r="DN829" s="48"/>
      <c r="DO829" s="48"/>
      <c r="DP829" s="48"/>
      <c r="DQ829" s="48"/>
      <c r="DR829" s="48"/>
      <c r="DS829" s="48"/>
      <c r="DT829" s="48"/>
      <c r="DU829" s="48"/>
      <c r="DV829" s="48"/>
      <c r="DW829" s="48"/>
      <c r="DX829" s="48"/>
      <c r="DY829" s="48"/>
      <c r="DZ829" s="48"/>
      <c r="EA829" s="48"/>
      <c r="EB829" s="48"/>
      <c r="EC829" s="48"/>
      <c r="ED829" s="48"/>
      <c r="EE829" s="48"/>
      <c r="EF829" s="48"/>
      <c r="EG829" s="48"/>
      <c r="EH829" s="48"/>
      <c r="EI829" s="48"/>
      <c r="EJ829" s="48"/>
      <c r="EK829" s="48"/>
      <c r="EL829" s="48"/>
      <c r="EM829" s="48"/>
      <c r="EN829" s="48"/>
      <c r="EO829" s="48"/>
      <c r="EP829" s="48"/>
      <c r="EQ829" s="48"/>
      <c r="ER829" s="48"/>
      <c r="ES829" s="48"/>
      <c r="ET829" s="48"/>
      <c r="EU829" s="48"/>
      <c r="EV829" s="48"/>
      <c r="EW829" s="48"/>
      <c r="EX829" s="48"/>
      <c r="EY829" s="48"/>
      <c r="EZ829" s="48"/>
      <c r="FA829" s="48"/>
      <c r="FB829" s="48"/>
      <c r="FC829" s="48"/>
      <c r="FD829" s="48"/>
      <c r="FE829" s="48"/>
      <c r="FF829" s="48"/>
      <c r="FG829" s="48"/>
      <c r="FH829" s="48"/>
      <c r="FI829" s="48"/>
      <c r="FJ829" s="48"/>
      <c r="FK829" s="48"/>
      <c r="FL829" s="48"/>
      <c r="FM829" s="48"/>
      <c r="FN829" s="48"/>
      <c r="FO829" s="48"/>
      <c r="FP829" s="48"/>
      <c r="FQ829" s="48"/>
      <c r="FR829" s="48"/>
      <c r="FS829" s="48"/>
      <c r="FT829" s="48"/>
      <c r="FU829" s="48"/>
      <c r="FV829" s="48"/>
      <c r="FW829" s="48"/>
      <c r="FX829" s="48"/>
      <c r="FY829" s="48"/>
      <c r="FZ829" s="48"/>
      <c r="GA829" s="48"/>
      <c r="GB829" s="48"/>
      <c r="GC829" s="48"/>
      <c r="GD829" s="48"/>
      <c r="GE829" s="48"/>
      <c r="GF829" s="48"/>
      <c r="GG829" s="48"/>
      <c r="GH829" s="48"/>
      <c r="GI829" s="48"/>
      <c r="GJ829" s="48"/>
      <c r="GK829" s="48"/>
      <c r="GL829" s="48"/>
      <c r="GM829" s="48"/>
      <c r="GN829" s="48"/>
      <c r="GO829" s="48"/>
      <c r="GP829" s="48"/>
      <c r="GQ829" s="48"/>
      <c r="GR829" s="48"/>
      <c r="GS829" s="48"/>
      <c r="GT829" s="48"/>
      <c r="GU829" s="48"/>
      <c r="GV829" s="48"/>
      <c r="GW829" s="48"/>
      <c r="GX829" s="48"/>
      <c r="GY829" s="48"/>
      <c r="GZ829" s="48"/>
      <c r="HA829" s="48"/>
      <c r="HB829" s="48"/>
      <c r="HC829" s="48"/>
      <c r="HD829" s="48"/>
      <c r="HE829" s="48"/>
      <c r="HF829" s="48"/>
      <c r="HG829" s="48"/>
      <c r="HH829" s="48"/>
      <c r="HI829" s="48"/>
      <c r="HJ829" s="48"/>
      <c r="HK829" s="48"/>
      <c r="HL829" s="48"/>
      <c r="HM829" s="48"/>
      <c r="HN829" s="48"/>
      <c r="HO829" s="48"/>
      <c r="HP829" s="48"/>
      <c r="HQ829" s="48"/>
      <c r="HR829" s="48"/>
      <c r="HS829" s="48"/>
      <c r="HT829" s="48"/>
      <c r="HU829" s="48"/>
      <c r="HV829" s="48"/>
      <c r="HW829" s="48"/>
      <c r="HX829" s="48"/>
      <c r="HY829" s="48"/>
      <c r="HZ829" s="48"/>
      <c r="IA829" s="48"/>
      <c r="IB829" s="48"/>
      <c r="IC829" s="48"/>
      <c r="ID829" s="48"/>
      <c r="IE829" s="48"/>
      <c r="IF829" s="48"/>
      <c r="IG829" s="48"/>
      <c r="IH829" s="36"/>
      <c r="II829" s="36"/>
      <c r="IJ829" s="36"/>
      <c r="IK829" s="36"/>
      <c r="IL829" s="36"/>
      <c r="IM829" s="36"/>
      <c r="IN829" s="36"/>
      <c r="IO829" s="36"/>
      <c r="IP829" s="36"/>
      <c r="IQ829" s="36"/>
      <c r="IR829" s="36"/>
      <c r="IS829" s="36"/>
      <c r="IT829" s="36"/>
    </row>
    <row r="830" spans="1:254" s="14" customFormat="1" x14ac:dyDescent="0.2">
      <c r="A830" s="48"/>
      <c r="B830" s="48"/>
      <c r="C830" s="48"/>
      <c r="D830" s="157" t="s">
        <v>1689</v>
      </c>
      <c r="E830" s="48"/>
      <c r="F830" s="81"/>
      <c r="G830" s="82">
        <v>3938775</v>
      </c>
      <c r="H830" s="84"/>
      <c r="I830" s="143">
        <v>19995200</v>
      </c>
      <c r="J830" s="49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  <c r="CT830" s="48"/>
      <c r="CU830" s="48"/>
      <c r="CV830" s="48"/>
      <c r="CW830" s="48"/>
      <c r="CX830" s="48"/>
      <c r="CY830" s="48"/>
      <c r="CZ830" s="48"/>
      <c r="DA830" s="48"/>
      <c r="DB830" s="48"/>
      <c r="DC830" s="48"/>
      <c r="DD830" s="48"/>
      <c r="DE830" s="48"/>
      <c r="DF830" s="48"/>
      <c r="DG830" s="48"/>
      <c r="DH830" s="48"/>
      <c r="DI830" s="48"/>
      <c r="DJ830" s="48"/>
      <c r="DK830" s="48"/>
      <c r="DL830" s="48"/>
      <c r="DM830" s="48"/>
      <c r="DN830" s="48"/>
      <c r="DO830" s="48"/>
      <c r="DP830" s="48"/>
      <c r="DQ830" s="48"/>
      <c r="DR830" s="48"/>
      <c r="DS830" s="48"/>
      <c r="DT830" s="48"/>
      <c r="DU830" s="48"/>
      <c r="DV830" s="48"/>
      <c r="DW830" s="48"/>
      <c r="DX830" s="48"/>
      <c r="DY830" s="48"/>
      <c r="DZ830" s="48"/>
      <c r="EA830" s="48"/>
      <c r="EB830" s="48"/>
      <c r="EC830" s="48"/>
      <c r="ED830" s="48"/>
      <c r="EE830" s="48"/>
      <c r="EF830" s="48"/>
      <c r="EG830" s="48"/>
      <c r="EH830" s="48"/>
      <c r="EI830" s="48"/>
      <c r="EJ830" s="48"/>
      <c r="EK830" s="48"/>
      <c r="EL830" s="48"/>
      <c r="EM830" s="48"/>
      <c r="EN830" s="48"/>
      <c r="EO830" s="48"/>
      <c r="EP830" s="48"/>
      <c r="EQ830" s="48"/>
      <c r="ER830" s="48"/>
      <c r="ES830" s="48"/>
      <c r="ET830" s="48"/>
      <c r="EU830" s="48"/>
      <c r="EV830" s="48"/>
      <c r="EW830" s="48"/>
      <c r="EX830" s="48"/>
      <c r="EY830" s="48"/>
      <c r="EZ830" s="48"/>
      <c r="FA830" s="48"/>
      <c r="FB830" s="48"/>
      <c r="FC830" s="48"/>
      <c r="FD830" s="48"/>
      <c r="FE830" s="48"/>
      <c r="FF830" s="48"/>
      <c r="FG830" s="48"/>
      <c r="FH830" s="48"/>
      <c r="FI830" s="48"/>
      <c r="FJ830" s="48"/>
      <c r="FK830" s="48"/>
      <c r="FL830" s="48"/>
      <c r="FM830" s="48"/>
      <c r="FN830" s="48"/>
      <c r="FO830" s="48"/>
      <c r="FP830" s="48"/>
      <c r="FQ830" s="48"/>
      <c r="FR830" s="48"/>
      <c r="FS830" s="48"/>
      <c r="FT830" s="48"/>
      <c r="FU830" s="48"/>
      <c r="FV830" s="48"/>
      <c r="FW830" s="48"/>
      <c r="FX830" s="48"/>
      <c r="FY830" s="48"/>
      <c r="FZ830" s="48"/>
      <c r="GA830" s="48"/>
      <c r="GB830" s="48"/>
      <c r="GC830" s="48"/>
      <c r="GD830" s="48"/>
      <c r="GE830" s="48"/>
      <c r="GF830" s="48"/>
      <c r="GG830" s="48"/>
      <c r="GH830" s="48"/>
      <c r="GI830" s="48"/>
      <c r="GJ830" s="48"/>
      <c r="GK830" s="48"/>
      <c r="GL830" s="48"/>
      <c r="GM830" s="48"/>
      <c r="GN830" s="48"/>
      <c r="GO830" s="48"/>
      <c r="GP830" s="48"/>
      <c r="GQ830" s="48"/>
      <c r="GR830" s="48"/>
      <c r="GS830" s="48"/>
      <c r="GT830" s="48"/>
      <c r="GU830" s="48"/>
      <c r="GV830" s="48"/>
      <c r="GW830" s="48"/>
      <c r="GX830" s="48"/>
      <c r="GY830" s="48"/>
      <c r="GZ830" s="48"/>
      <c r="HA830" s="48"/>
      <c r="HB830" s="48"/>
      <c r="HC830" s="48"/>
      <c r="HD830" s="48"/>
      <c r="HE830" s="48"/>
      <c r="HF830" s="48"/>
      <c r="HG830" s="48"/>
      <c r="HH830" s="48"/>
      <c r="HI830" s="48"/>
      <c r="HJ830" s="48"/>
      <c r="HK830" s="48"/>
      <c r="HL830" s="48"/>
      <c r="HM830" s="48"/>
      <c r="HN830" s="48"/>
      <c r="HO830" s="48"/>
      <c r="HP830" s="48"/>
      <c r="HQ830" s="48"/>
      <c r="HR830" s="48"/>
      <c r="HS830" s="48"/>
      <c r="HT830" s="48"/>
      <c r="HU830" s="48"/>
      <c r="HV830" s="48"/>
      <c r="HW830" s="48"/>
      <c r="HX830" s="48"/>
      <c r="HY830" s="48"/>
      <c r="HZ830" s="48"/>
      <c r="IA830" s="48"/>
      <c r="IB830" s="48"/>
      <c r="IC830" s="48"/>
      <c r="ID830" s="48"/>
      <c r="IE830" s="48"/>
      <c r="IF830" s="48"/>
      <c r="IG830" s="48"/>
      <c r="IH830" s="36"/>
      <c r="II830" s="36"/>
      <c r="IJ830" s="36"/>
      <c r="IK830" s="36"/>
      <c r="IL830" s="36"/>
      <c r="IM830" s="36"/>
      <c r="IN830" s="36"/>
      <c r="IO830" s="36"/>
      <c r="IP830" s="36"/>
      <c r="IQ830" s="36"/>
      <c r="IR830" s="36"/>
      <c r="IS830" s="36"/>
      <c r="IT830" s="36"/>
    </row>
    <row r="831" spans="1:254" s="14" customFormat="1" x14ac:dyDescent="0.2">
      <c r="A831" s="48"/>
      <c r="B831" s="48"/>
      <c r="C831" s="98">
        <v>43708</v>
      </c>
      <c r="D831" s="101" t="s">
        <v>1694</v>
      </c>
      <c r="E831" s="102" t="s">
        <v>1692</v>
      </c>
      <c r="F831" s="103" t="s">
        <v>1693</v>
      </c>
      <c r="G831" s="82"/>
      <c r="H831" s="125">
        <v>150000</v>
      </c>
      <c r="I831" s="143">
        <v>19845200</v>
      </c>
      <c r="J831" s="49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  <c r="CT831" s="48"/>
      <c r="CU831" s="48"/>
      <c r="CV831" s="48"/>
      <c r="CW831" s="48"/>
      <c r="CX831" s="48"/>
      <c r="CY831" s="48"/>
      <c r="CZ831" s="48"/>
      <c r="DA831" s="48"/>
      <c r="DB831" s="48"/>
      <c r="DC831" s="48"/>
      <c r="DD831" s="48"/>
      <c r="DE831" s="48"/>
      <c r="DF831" s="48"/>
      <c r="DG831" s="48"/>
      <c r="DH831" s="48"/>
      <c r="DI831" s="48"/>
      <c r="DJ831" s="48"/>
      <c r="DK831" s="48"/>
      <c r="DL831" s="48"/>
      <c r="DM831" s="48"/>
      <c r="DN831" s="48"/>
      <c r="DO831" s="48"/>
      <c r="DP831" s="48"/>
      <c r="DQ831" s="48"/>
      <c r="DR831" s="48"/>
      <c r="DS831" s="48"/>
      <c r="DT831" s="48"/>
      <c r="DU831" s="48"/>
      <c r="DV831" s="48"/>
      <c r="DW831" s="48"/>
      <c r="DX831" s="48"/>
      <c r="DY831" s="48"/>
      <c r="DZ831" s="48"/>
      <c r="EA831" s="48"/>
      <c r="EB831" s="48"/>
      <c r="EC831" s="48"/>
      <c r="ED831" s="48"/>
      <c r="EE831" s="48"/>
      <c r="EF831" s="48"/>
      <c r="EG831" s="48"/>
      <c r="EH831" s="48"/>
      <c r="EI831" s="48"/>
      <c r="EJ831" s="48"/>
      <c r="EK831" s="48"/>
      <c r="EL831" s="48"/>
      <c r="EM831" s="48"/>
      <c r="EN831" s="48"/>
      <c r="EO831" s="48"/>
      <c r="EP831" s="48"/>
      <c r="EQ831" s="48"/>
      <c r="ER831" s="48"/>
      <c r="ES831" s="48"/>
      <c r="ET831" s="48"/>
      <c r="EU831" s="48"/>
      <c r="EV831" s="48"/>
      <c r="EW831" s="48"/>
      <c r="EX831" s="48"/>
      <c r="EY831" s="48"/>
      <c r="EZ831" s="48"/>
      <c r="FA831" s="48"/>
      <c r="FB831" s="48"/>
      <c r="FC831" s="48"/>
      <c r="FD831" s="48"/>
      <c r="FE831" s="48"/>
      <c r="FF831" s="48"/>
      <c r="FG831" s="48"/>
      <c r="FH831" s="48"/>
      <c r="FI831" s="48"/>
      <c r="FJ831" s="48"/>
      <c r="FK831" s="48"/>
      <c r="FL831" s="48"/>
      <c r="FM831" s="48"/>
      <c r="FN831" s="48"/>
      <c r="FO831" s="48"/>
      <c r="FP831" s="48"/>
      <c r="FQ831" s="48"/>
      <c r="FR831" s="48"/>
      <c r="FS831" s="48"/>
      <c r="FT831" s="48"/>
      <c r="FU831" s="48"/>
      <c r="FV831" s="48"/>
      <c r="FW831" s="48"/>
      <c r="FX831" s="48"/>
      <c r="FY831" s="48"/>
      <c r="FZ831" s="48"/>
      <c r="GA831" s="48"/>
      <c r="GB831" s="48"/>
      <c r="GC831" s="48"/>
      <c r="GD831" s="48"/>
      <c r="GE831" s="48"/>
      <c r="GF831" s="48"/>
      <c r="GG831" s="48"/>
      <c r="GH831" s="48"/>
      <c r="GI831" s="48"/>
      <c r="GJ831" s="48"/>
      <c r="GK831" s="48"/>
      <c r="GL831" s="48"/>
      <c r="GM831" s="48"/>
      <c r="GN831" s="48"/>
      <c r="GO831" s="48"/>
      <c r="GP831" s="48"/>
      <c r="GQ831" s="48"/>
      <c r="GR831" s="48"/>
      <c r="GS831" s="48"/>
      <c r="GT831" s="48"/>
      <c r="GU831" s="48"/>
      <c r="GV831" s="48"/>
      <c r="GW831" s="48"/>
      <c r="GX831" s="48"/>
      <c r="GY831" s="48"/>
      <c r="GZ831" s="48"/>
      <c r="HA831" s="48"/>
      <c r="HB831" s="48"/>
      <c r="HC831" s="48"/>
      <c r="HD831" s="48"/>
      <c r="HE831" s="48"/>
      <c r="HF831" s="48"/>
      <c r="HG831" s="48"/>
      <c r="HH831" s="48"/>
      <c r="HI831" s="48"/>
      <c r="HJ831" s="48"/>
      <c r="HK831" s="48"/>
      <c r="HL831" s="48"/>
      <c r="HM831" s="48"/>
      <c r="HN831" s="48"/>
      <c r="HO831" s="48"/>
      <c r="HP831" s="48"/>
      <c r="HQ831" s="48"/>
      <c r="HR831" s="48"/>
      <c r="HS831" s="48"/>
      <c r="HT831" s="48"/>
      <c r="HU831" s="48"/>
      <c r="HV831" s="48"/>
      <c r="HW831" s="48"/>
      <c r="HX831" s="48"/>
      <c r="HY831" s="48"/>
      <c r="HZ831" s="48"/>
      <c r="IA831" s="48"/>
      <c r="IB831" s="48"/>
      <c r="IC831" s="48"/>
      <c r="ID831" s="48"/>
      <c r="IE831" s="48"/>
      <c r="IF831" s="48"/>
      <c r="IG831" s="48"/>
      <c r="IH831" s="36"/>
      <c r="II831" s="36"/>
      <c r="IJ831" s="36"/>
      <c r="IK831" s="36"/>
      <c r="IL831" s="36"/>
      <c r="IM831" s="36"/>
      <c r="IN831" s="36"/>
      <c r="IO831" s="36"/>
      <c r="IP831" s="36"/>
      <c r="IQ831" s="36"/>
      <c r="IR831" s="36"/>
      <c r="IS831" s="36"/>
      <c r="IT831" s="36"/>
    </row>
    <row r="832" spans="1:254" s="14" customFormat="1" x14ac:dyDescent="0.2">
      <c r="A832" s="48"/>
      <c r="B832" s="48"/>
      <c r="C832" s="98">
        <v>43710</v>
      </c>
      <c r="D832" s="63" t="s">
        <v>1193</v>
      </c>
      <c r="E832" s="102" t="s">
        <v>1695</v>
      </c>
      <c r="F832" s="65" t="s">
        <v>1345</v>
      </c>
      <c r="G832" s="82"/>
      <c r="H832" s="126">
        <v>128000</v>
      </c>
      <c r="I832" s="143">
        <v>19717200</v>
      </c>
      <c r="J832" s="49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  <c r="CT832" s="48"/>
      <c r="CU832" s="48"/>
      <c r="CV832" s="48"/>
      <c r="CW832" s="48"/>
      <c r="CX832" s="48"/>
      <c r="CY832" s="48"/>
      <c r="CZ832" s="48"/>
      <c r="DA832" s="48"/>
      <c r="DB832" s="48"/>
      <c r="DC832" s="48"/>
      <c r="DD832" s="48"/>
      <c r="DE832" s="48"/>
      <c r="DF832" s="48"/>
      <c r="DG832" s="48"/>
      <c r="DH832" s="48"/>
      <c r="DI832" s="48"/>
      <c r="DJ832" s="48"/>
      <c r="DK832" s="48"/>
      <c r="DL832" s="48"/>
      <c r="DM832" s="48"/>
      <c r="DN832" s="48"/>
      <c r="DO832" s="48"/>
      <c r="DP832" s="48"/>
      <c r="DQ832" s="48"/>
      <c r="DR832" s="48"/>
      <c r="DS832" s="48"/>
      <c r="DT832" s="48"/>
      <c r="DU832" s="48"/>
      <c r="DV832" s="48"/>
      <c r="DW832" s="48"/>
      <c r="DX832" s="48"/>
      <c r="DY832" s="48"/>
      <c r="DZ832" s="48"/>
      <c r="EA832" s="48"/>
      <c r="EB832" s="48"/>
      <c r="EC832" s="48"/>
      <c r="ED832" s="48"/>
      <c r="EE832" s="48"/>
      <c r="EF832" s="48"/>
      <c r="EG832" s="48"/>
      <c r="EH832" s="48"/>
      <c r="EI832" s="48"/>
      <c r="EJ832" s="48"/>
      <c r="EK832" s="48"/>
      <c r="EL832" s="48"/>
      <c r="EM832" s="48"/>
      <c r="EN832" s="48"/>
      <c r="EO832" s="48"/>
      <c r="EP832" s="48"/>
      <c r="EQ832" s="48"/>
      <c r="ER832" s="48"/>
      <c r="ES832" s="48"/>
      <c r="ET832" s="48"/>
      <c r="EU832" s="48"/>
      <c r="EV832" s="48"/>
      <c r="EW832" s="48"/>
      <c r="EX832" s="48"/>
      <c r="EY832" s="48"/>
      <c r="EZ832" s="48"/>
      <c r="FA832" s="48"/>
      <c r="FB832" s="48"/>
      <c r="FC832" s="48"/>
      <c r="FD832" s="48"/>
      <c r="FE832" s="48"/>
      <c r="FF832" s="48"/>
      <c r="FG832" s="48"/>
      <c r="FH832" s="48"/>
      <c r="FI832" s="48"/>
      <c r="FJ832" s="48"/>
      <c r="FK832" s="48"/>
      <c r="FL832" s="48"/>
      <c r="FM832" s="48"/>
      <c r="FN832" s="48"/>
      <c r="FO832" s="48"/>
      <c r="FP832" s="48"/>
      <c r="FQ832" s="48"/>
      <c r="FR832" s="48"/>
      <c r="FS832" s="48"/>
      <c r="FT832" s="48"/>
      <c r="FU832" s="48"/>
      <c r="FV832" s="48"/>
      <c r="FW832" s="48"/>
      <c r="FX832" s="48"/>
      <c r="FY832" s="48"/>
      <c r="FZ832" s="48"/>
      <c r="GA832" s="48"/>
      <c r="GB832" s="48"/>
      <c r="GC832" s="48"/>
      <c r="GD832" s="48"/>
      <c r="GE832" s="48"/>
      <c r="GF832" s="48"/>
      <c r="GG832" s="48"/>
      <c r="GH832" s="48"/>
      <c r="GI832" s="48"/>
      <c r="GJ832" s="48"/>
      <c r="GK832" s="48"/>
      <c r="GL832" s="48"/>
      <c r="GM832" s="48"/>
      <c r="GN832" s="48"/>
      <c r="GO832" s="48"/>
      <c r="GP832" s="48"/>
      <c r="GQ832" s="48"/>
      <c r="GR832" s="48"/>
      <c r="GS832" s="48"/>
      <c r="GT832" s="48"/>
      <c r="GU832" s="48"/>
      <c r="GV832" s="48"/>
      <c r="GW832" s="48"/>
      <c r="GX832" s="48"/>
      <c r="GY832" s="48"/>
      <c r="GZ832" s="48"/>
      <c r="HA832" s="48"/>
      <c r="HB832" s="48"/>
      <c r="HC832" s="48"/>
      <c r="HD832" s="48"/>
      <c r="HE832" s="48"/>
      <c r="HF832" s="48"/>
      <c r="HG832" s="48"/>
      <c r="HH832" s="48"/>
      <c r="HI832" s="48"/>
      <c r="HJ832" s="48"/>
      <c r="HK832" s="48"/>
      <c r="HL832" s="48"/>
      <c r="HM832" s="48"/>
      <c r="HN832" s="48"/>
      <c r="HO832" s="48"/>
      <c r="HP832" s="48"/>
      <c r="HQ832" s="48"/>
      <c r="HR832" s="48"/>
      <c r="HS832" s="48"/>
      <c r="HT832" s="48"/>
      <c r="HU832" s="48"/>
      <c r="HV832" s="48"/>
      <c r="HW832" s="48"/>
      <c r="HX832" s="48"/>
      <c r="HY832" s="48"/>
      <c r="HZ832" s="48"/>
      <c r="IA832" s="48"/>
      <c r="IB832" s="48"/>
      <c r="IC832" s="48"/>
      <c r="ID832" s="48"/>
      <c r="IE832" s="48"/>
      <c r="IF832" s="48"/>
      <c r="IG832" s="48"/>
      <c r="IH832" s="36"/>
      <c r="II832" s="36"/>
      <c r="IJ832" s="36"/>
      <c r="IK832" s="36"/>
      <c r="IL832" s="36"/>
      <c r="IM832" s="36"/>
      <c r="IN832" s="36"/>
      <c r="IO832" s="36"/>
      <c r="IP832" s="36"/>
      <c r="IQ832" s="36"/>
      <c r="IR832" s="36"/>
      <c r="IS832" s="36"/>
      <c r="IT832" s="36"/>
    </row>
    <row r="833" spans="1:254" s="14" customFormat="1" x14ac:dyDescent="0.2">
      <c r="A833" s="48"/>
      <c r="B833" s="48"/>
      <c r="C833" s="98">
        <v>43710</v>
      </c>
      <c r="D833" s="30" t="s">
        <v>1706</v>
      </c>
      <c r="E833" s="102" t="s">
        <v>1696</v>
      </c>
      <c r="F833" s="35" t="s">
        <v>1705</v>
      </c>
      <c r="G833" s="82"/>
      <c r="H833" s="127">
        <v>325000</v>
      </c>
      <c r="I833" s="143">
        <v>19392200</v>
      </c>
      <c r="J833" s="49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  <c r="CT833" s="48"/>
      <c r="CU833" s="48"/>
      <c r="CV833" s="48"/>
      <c r="CW833" s="48"/>
      <c r="CX833" s="48"/>
      <c r="CY833" s="48"/>
      <c r="CZ833" s="48"/>
      <c r="DA833" s="48"/>
      <c r="DB833" s="48"/>
      <c r="DC833" s="48"/>
      <c r="DD833" s="48"/>
      <c r="DE833" s="48"/>
      <c r="DF833" s="48"/>
      <c r="DG833" s="48"/>
      <c r="DH833" s="48"/>
      <c r="DI833" s="48"/>
      <c r="DJ833" s="48"/>
      <c r="DK833" s="48"/>
      <c r="DL833" s="48"/>
      <c r="DM833" s="48"/>
      <c r="DN833" s="48"/>
      <c r="DO833" s="48"/>
      <c r="DP833" s="48"/>
      <c r="DQ833" s="48"/>
      <c r="DR833" s="48"/>
      <c r="DS833" s="48"/>
      <c r="DT833" s="48"/>
      <c r="DU833" s="48"/>
      <c r="DV833" s="48"/>
      <c r="DW833" s="48"/>
      <c r="DX833" s="48"/>
      <c r="DY833" s="48"/>
      <c r="DZ833" s="48"/>
      <c r="EA833" s="48"/>
      <c r="EB833" s="48"/>
      <c r="EC833" s="48"/>
      <c r="ED833" s="48"/>
      <c r="EE833" s="48"/>
      <c r="EF833" s="48"/>
      <c r="EG833" s="48"/>
      <c r="EH833" s="48"/>
      <c r="EI833" s="48"/>
      <c r="EJ833" s="48"/>
      <c r="EK833" s="48"/>
      <c r="EL833" s="48"/>
      <c r="EM833" s="48"/>
      <c r="EN833" s="48"/>
      <c r="EO833" s="48"/>
      <c r="EP833" s="48"/>
      <c r="EQ833" s="48"/>
      <c r="ER833" s="48"/>
      <c r="ES833" s="48"/>
      <c r="ET833" s="48"/>
      <c r="EU833" s="48"/>
      <c r="EV833" s="48"/>
      <c r="EW833" s="48"/>
      <c r="EX833" s="48"/>
      <c r="EY833" s="48"/>
      <c r="EZ833" s="48"/>
      <c r="FA833" s="48"/>
      <c r="FB833" s="48"/>
      <c r="FC833" s="48"/>
      <c r="FD833" s="48"/>
      <c r="FE833" s="48"/>
      <c r="FF833" s="48"/>
      <c r="FG833" s="48"/>
      <c r="FH833" s="48"/>
      <c r="FI833" s="48"/>
      <c r="FJ833" s="48"/>
      <c r="FK833" s="48"/>
      <c r="FL833" s="48"/>
      <c r="FM833" s="48"/>
      <c r="FN833" s="48"/>
      <c r="FO833" s="48"/>
      <c r="FP833" s="48"/>
      <c r="FQ833" s="48"/>
      <c r="FR833" s="48"/>
      <c r="FS833" s="48"/>
      <c r="FT833" s="48"/>
      <c r="FU833" s="48"/>
      <c r="FV833" s="48"/>
      <c r="FW833" s="48"/>
      <c r="FX833" s="48"/>
      <c r="FY833" s="48"/>
      <c r="FZ833" s="48"/>
      <c r="GA833" s="48"/>
      <c r="GB833" s="48"/>
      <c r="GC833" s="48"/>
      <c r="GD833" s="48"/>
      <c r="GE833" s="48"/>
      <c r="GF833" s="48"/>
      <c r="GG833" s="48"/>
      <c r="GH833" s="48"/>
      <c r="GI833" s="48"/>
      <c r="GJ833" s="48"/>
      <c r="GK833" s="48"/>
      <c r="GL833" s="48"/>
      <c r="GM833" s="48"/>
      <c r="GN833" s="48"/>
      <c r="GO833" s="48"/>
      <c r="GP833" s="48"/>
      <c r="GQ833" s="48"/>
      <c r="GR833" s="48"/>
      <c r="GS833" s="48"/>
      <c r="GT833" s="48"/>
      <c r="GU833" s="48"/>
      <c r="GV833" s="48"/>
      <c r="GW833" s="48"/>
      <c r="GX833" s="48"/>
      <c r="GY833" s="48"/>
      <c r="GZ833" s="48"/>
      <c r="HA833" s="48"/>
      <c r="HB833" s="48"/>
      <c r="HC833" s="48"/>
      <c r="HD833" s="48"/>
      <c r="HE833" s="48"/>
      <c r="HF833" s="48"/>
      <c r="HG833" s="48"/>
      <c r="HH833" s="48"/>
      <c r="HI833" s="48"/>
      <c r="HJ833" s="48"/>
      <c r="HK833" s="48"/>
      <c r="HL833" s="48"/>
      <c r="HM833" s="48"/>
      <c r="HN833" s="48"/>
      <c r="HO833" s="48"/>
      <c r="HP833" s="48"/>
      <c r="HQ833" s="48"/>
      <c r="HR833" s="48"/>
      <c r="HS833" s="48"/>
      <c r="HT833" s="48"/>
      <c r="HU833" s="48"/>
      <c r="HV833" s="48"/>
      <c r="HW833" s="48"/>
      <c r="HX833" s="48"/>
      <c r="HY833" s="48"/>
      <c r="HZ833" s="48"/>
      <c r="IA833" s="48"/>
      <c r="IB833" s="48"/>
      <c r="IC833" s="48"/>
      <c r="ID833" s="48"/>
      <c r="IE833" s="48"/>
      <c r="IF833" s="48"/>
      <c r="IG833" s="48"/>
      <c r="IH833" s="36"/>
      <c r="II833" s="36"/>
      <c r="IJ833" s="36"/>
      <c r="IK833" s="36"/>
      <c r="IL833" s="36"/>
      <c r="IM833" s="36"/>
      <c r="IN833" s="36"/>
      <c r="IO833" s="36"/>
      <c r="IP833" s="36"/>
      <c r="IQ833" s="36"/>
      <c r="IR833" s="36"/>
      <c r="IS833" s="36"/>
      <c r="IT833" s="36"/>
    </row>
    <row r="834" spans="1:254" s="14" customFormat="1" x14ac:dyDescent="0.2">
      <c r="A834" s="48"/>
      <c r="B834" s="48"/>
      <c r="C834" s="98">
        <v>43710</v>
      </c>
      <c r="D834" s="30" t="s">
        <v>1707</v>
      </c>
      <c r="E834" s="102" t="s">
        <v>1697</v>
      </c>
      <c r="F834" s="35" t="s">
        <v>1693</v>
      </c>
      <c r="G834" s="82"/>
      <c r="H834" s="127">
        <v>1079900</v>
      </c>
      <c r="I834" s="143">
        <v>18312300</v>
      </c>
      <c r="J834" s="49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  <c r="DC834" s="48"/>
      <c r="DD834" s="48"/>
      <c r="DE834" s="48"/>
      <c r="DF834" s="48"/>
      <c r="DG834" s="48"/>
      <c r="DH834" s="48"/>
      <c r="DI834" s="48"/>
      <c r="DJ834" s="48"/>
      <c r="DK834" s="48"/>
      <c r="DL834" s="48"/>
      <c r="DM834" s="48"/>
      <c r="DN834" s="48"/>
      <c r="DO834" s="48"/>
      <c r="DP834" s="48"/>
      <c r="DQ834" s="48"/>
      <c r="DR834" s="48"/>
      <c r="DS834" s="48"/>
      <c r="DT834" s="48"/>
      <c r="DU834" s="48"/>
      <c r="DV834" s="48"/>
      <c r="DW834" s="48"/>
      <c r="DX834" s="48"/>
      <c r="DY834" s="48"/>
      <c r="DZ834" s="48"/>
      <c r="EA834" s="48"/>
      <c r="EB834" s="48"/>
      <c r="EC834" s="48"/>
      <c r="ED834" s="48"/>
      <c r="EE834" s="48"/>
      <c r="EF834" s="48"/>
      <c r="EG834" s="48"/>
      <c r="EH834" s="48"/>
      <c r="EI834" s="48"/>
      <c r="EJ834" s="48"/>
      <c r="EK834" s="48"/>
      <c r="EL834" s="48"/>
      <c r="EM834" s="48"/>
      <c r="EN834" s="48"/>
      <c r="EO834" s="48"/>
      <c r="EP834" s="48"/>
      <c r="EQ834" s="48"/>
      <c r="ER834" s="48"/>
      <c r="ES834" s="48"/>
      <c r="ET834" s="48"/>
      <c r="EU834" s="48"/>
      <c r="EV834" s="48"/>
      <c r="EW834" s="48"/>
      <c r="EX834" s="48"/>
      <c r="EY834" s="48"/>
      <c r="EZ834" s="48"/>
      <c r="FA834" s="48"/>
      <c r="FB834" s="48"/>
      <c r="FC834" s="48"/>
      <c r="FD834" s="48"/>
      <c r="FE834" s="48"/>
      <c r="FF834" s="48"/>
      <c r="FG834" s="48"/>
      <c r="FH834" s="48"/>
      <c r="FI834" s="48"/>
      <c r="FJ834" s="48"/>
      <c r="FK834" s="48"/>
      <c r="FL834" s="48"/>
      <c r="FM834" s="48"/>
      <c r="FN834" s="48"/>
      <c r="FO834" s="48"/>
      <c r="FP834" s="48"/>
      <c r="FQ834" s="48"/>
      <c r="FR834" s="48"/>
      <c r="FS834" s="48"/>
      <c r="FT834" s="48"/>
      <c r="FU834" s="48"/>
      <c r="FV834" s="48"/>
      <c r="FW834" s="48"/>
      <c r="FX834" s="48"/>
      <c r="FY834" s="48"/>
      <c r="FZ834" s="48"/>
      <c r="GA834" s="48"/>
      <c r="GB834" s="48"/>
      <c r="GC834" s="48"/>
      <c r="GD834" s="48"/>
      <c r="GE834" s="48"/>
      <c r="GF834" s="48"/>
      <c r="GG834" s="48"/>
      <c r="GH834" s="48"/>
      <c r="GI834" s="48"/>
      <c r="GJ834" s="48"/>
      <c r="GK834" s="48"/>
      <c r="GL834" s="48"/>
      <c r="GM834" s="48"/>
      <c r="GN834" s="48"/>
      <c r="GO834" s="48"/>
      <c r="GP834" s="48"/>
      <c r="GQ834" s="48"/>
      <c r="GR834" s="48"/>
      <c r="GS834" s="48"/>
      <c r="GT834" s="48"/>
      <c r="GU834" s="48"/>
      <c r="GV834" s="48"/>
      <c r="GW834" s="48"/>
      <c r="GX834" s="48"/>
      <c r="GY834" s="48"/>
      <c r="GZ834" s="48"/>
      <c r="HA834" s="48"/>
      <c r="HB834" s="48"/>
      <c r="HC834" s="48"/>
      <c r="HD834" s="48"/>
      <c r="HE834" s="48"/>
      <c r="HF834" s="48"/>
      <c r="HG834" s="48"/>
      <c r="HH834" s="48"/>
      <c r="HI834" s="48"/>
      <c r="HJ834" s="48"/>
      <c r="HK834" s="48"/>
      <c r="HL834" s="48"/>
      <c r="HM834" s="48"/>
      <c r="HN834" s="48"/>
      <c r="HO834" s="48"/>
      <c r="HP834" s="48"/>
      <c r="HQ834" s="48"/>
      <c r="HR834" s="48"/>
      <c r="HS834" s="48"/>
      <c r="HT834" s="48"/>
      <c r="HU834" s="48"/>
      <c r="HV834" s="48"/>
      <c r="HW834" s="48"/>
      <c r="HX834" s="48"/>
      <c r="HY834" s="48"/>
      <c r="HZ834" s="48"/>
      <c r="IA834" s="48"/>
      <c r="IB834" s="48"/>
      <c r="IC834" s="48"/>
      <c r="ID834" s="48"/>
      <c r="IE834" s="48"/>
      <c r="IF834" s="48"/>
      <c r="IG834" s="48"/>
      <c r="IH834" s="36"/>
      <c r="II834" s="36"/>
      <c r="IJ834" s="36"/>
      <c r="IK834" s="36"/>
      <c r="IL834" s="36"/>
      <c r="IM834" s="36"/>
      <c r="IN834" s="36"/>
      <c r="IO834" s="36"/>
      <c r="IP834" s="36"/>
      <c r="IQ834" s="36"/>
      <c r="IR834" s="36"/>
      <c r="IS834" s="36"/>
      <c r="IT834" s="36"/>
    </row>
    <row r="835" spans="1:254" s="14" customFormat="1" x14ac:dyDescent="0.2">
      <c r="A835" s="48"/>
      <c r="B835" s="48"/>
      <c r="C835" s="98">
        <v>43710</v>
      </c>
      <c r="D835" s="30" t="s">
        <v>1708</v>
      </c>
      <c r="E835" s="102" t="s">
        <v>1698</v>
      </c>
      <c r="F835" s="35" t="s">
        <v>1198</v>
      </c>
      <c r="G835" s="82"/>
      <c r="H835" s="127">
        <v>40000</v>
      </c>
      <c r="I835" s="143">
        <v>18272300</v>
      </c>
      <c r="J835" s="49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  <c r="CT835" s="48"/>
      <c r="CU835" s="48"/>
      <c r="CV835" s="48"/>
      <c r="CW835" s="48"/>
      <c r="CX835" s="48"/>
      <c r="CY835" s="48"/>
      <c r="CZ835" s="48"/>
      <c r="DA835" s="48"/>
      <c r="DB835" s="48"/>
      <c r="DC835" s="48"/>
      <c r="DD835" s="48"/>
      <c r="DE835" s="48"/>
      <c r="DF835" s="48"/>
      <c r="DG835" s="48"/>
      <c r="DH835" s="48"/>
      <c r="DI835" s="48"/>
      <c r="DJ835" s="48"/>
      <c r="DK835" s="48"/>
      <c r="DL835" s="48"/>
      <c r="DM835" s="48"/>
      <c r="DN835" s="48"/>
      <c r="DO835" s="48"/>
      <c r="DP835" s="48"/>
      <c r="DQ835" s="48"/>
      <c r="DR835" s="48"/>
      <c r="DS835" s="48"/>
      <c r="DT835" s="48"/>
      <c r="DU835" s="48"/>
      <c r="DV835" s="48"/>
      <c r="DW835" s="48"/>
      <c r="DX835" s="48"/>
      <c r="DY835" s="48"/>
      <c r="DZ835" s="48"/>
      <c r="EA835" s="48"/>
      <c r="EB835" s="48"/>
      <c r="EC835" s="48"/>
      <c r="ED835" s="48"/>
      <c r="EE835" s="48"/>
      <c r="EF835" s="48"/>
      <c r="EG835" s="48"/>
      <c r="EH835" s="48"/>
      <c r="EI835" s="48"/>
      <c r="EJ835" s="48"/>
      <c r="EK835" s="48"/>
      <c r="EL835" s="48"/>
      <c r="EM835" s="48"/>
      <c r="EN835" s="48"/>
      <c r="EO835" s="48"/>
      <c r="EP835" s="48"/>
      <c r="EQ835" s="48"/>
      <c r="ER835" s="48"/>
      <c r="ES835" s="48"/>
      <c r="ET835" s="48"/>
      <c r="EU835" s="48"/>
      <c r="EV835" s="48"/>
      <c r="EW835" s="48"/>
      <c r="EX835" s="48"/>
      <c r="EY835" s="48"/>
      <c r="EZ835" s="48"/>
      <c r="FA835" s="48"/>
      <c r="FB835" s="48"/>
      <c r="FC835" s="48"/>
      <c r="FD835" s="48"/>
      <c r="FE835" s="48"/>
      <c r="FF835" s="48"/>
      <c r="FG835" s="48"/>
      <c r="FH835" s="48"/>
      <c r="FI835" s="48"/>
      <c r="FJ835" s="48"/>
      <c r="FK835" s="48"/>
      <c r="FL835" s="48"/>
      <c r="FM835" s="48"/>
      <c r="FN835" s="48"/>
      <c r="FO835" s="48"/>
      <c r="FP835" s="48"/>
      <c r="FQ835" s="48"/>
      <c r="FR835" s="48"/>
      <c r="FS835" s="48"/>
      <c r="FT835" s="48"/>
      <c r="FU835" s="48"/>
      <c r="FV835" s="48"/>
      <c r="FW835" s="48"/>
      <c r="FX835" s="48"/>
      <c r="FY835" s="48"/>
      <c r="FZ835" s="48"/>
      <c r="GA835" s="48"/>
      <c r="GB835" s="48"/>
      <c r="GC835" s="48"/>
      <c r="GD835" s="48"/>
      <c r="GE835" s="48"/>
      <c r="GF835" s="48"/>
      <c r="GG835" s="48"/>
      <c r="GH835" s="48"/>
      <c r="GI835" s="48"/>
      <c r="GJ835" s="48"/>
      <c r="GK835" s="48"/>
      <c r="GL835" s="48"/>
      <c r="GM835" s="48"/>
      <c r="GN835" s="48"/>
      <c r="GO835" s="48"/>
      <c r="GP835" s="48"/>
      <c r="GQ835" s="48"/>
      <c r="GR835" s="48"/>
      <c r="GS835" s="48"/>
      <c r="GT835" s="48"/>
      <c r="GU835" s="48"/>
      <c r="GV835" s="48"/>
      <c r="GW835" s="48"/>
      <c r="GX835" s="48"/>
      <c r="GY835" s="48"/>
      <c r="GZ835" s="48"/>
      <c r="HA835" s="48"/>
      <c r="HB835" s="48"/>
      <c r="HC835" s="48"/>
      <c r="HD835" s="48"/>
      <c r="HE835" s="48"/>
      <c r="HF835" s="48"/>
      <c r="HG835" s="48"/>
      <c r="HH835" s="48"/>
      <c r="HI835" s="48"/>
      <c r="HJ835" s="48"/>
      <c r="HK835" s="48"/>
      <c r="HL835" s="48"/>
      <c r="HM835" s="48"/>
      <c r="HN835" s="48"/>
      <c r="HO835" s="48"/>
      <c r="HP835" s="48"/>
      <c r="HQ835" s="48"/>
      <c r="HR835" s="48"/>
      <c r="HS835" s="48"/>
      <c r="HT835" s="48"/>
      <c r="HU835" s="48"/>
      <c r="HV835" s="48"/>
      <c r="HW835" s="48"/>
      <c r="HX835" s="48"/>
      <c r="HY835" s="48"/>
      <c r="HZ835" s="48"/>
      <c r="IA835" s="48"/>
      <c r="IB835" s="48"/>
      <c r="IC835" s="48"/>
      <c r="ID835" s="48"/>
      <c r="IE835" s="48"/>
      <c r="IF835" s="48"/>
      <c r="IG835" s="48"/>
      <c r="IH835" s="36"/>
      <c r="II835" s="36"/>
      <c r="IJ835" s="36"/>
      <c r="IK835" s="36"/>
      <c r="IL835" s="36"/>
      <c r="IM835" s="36"/>
      <c r="IN835" s="36"/>
      <c r="IO835" s="36"/>
      <c r="IP835" s="36"/>
      <c r="IQ835" s="36"/>
      <c r="IR835" s="36"/>
      <c r="IS835" s="36"/>
      <c r="IT835" s="36"/>
    </row>
    <row r="836" spans="1:254" s="14" customFormat="1" x14ac:dyDescent="0.2">
      <c r="A836" s="48"/>
      <c r="B836" s="48"/>
      <c r="C836" s="98">
        <v>43710</v>
      </c>
      <c r="D836" s="30" t="s">
        <v>1188</v>
      </c>
      <c r="E836" s="102" t="s">
        <v>1699</v>
      </c>
      <c r="F836" s="35" t="s">
        <v>1198</v>
      </c>
      <c r="G836" s="82"/>
      <c r="H836" s="127">
        <v>100000</v>
      </c>
      <c r="I836" s="143">
        <v>18172300</v>
      </c>
      <c r="J836" s="49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  <c r="DC836" s="48"/>
      <c r="DD836" s="48"/>
      <c r="DE836" s="48"/>
      <c r="DF836" s="48"/>
      <c r="DG836" s="48"/>
      <c r="DH836" s="48"/>
      <c r="DI836" s="48"/>
      <c r="DJ836" s="48"/>
      <c r="DK836" s="48"/>
      <c r="DL836" s="48"/>
      <c r="DM836" s="48"/>
      <c r="DN836" s="48"/>
      <c r="DO836" s="48"/>
      <c r="DP836" s="48"/>
      <c r="DQ836" s="48"/>
      <c r="DR836" s="48"/>
      <c r="DS836" s="48"/>
      <c r="DT836" s="48"/>
      <c r="DU836" s="48"/>
      <c r="DV836" s="48"/>
      <c r="DW836" s="48"/>
      <c r="DX836" s="48"/>
      <c r="DY836" s="48"/>
      <c r="DZ836" s="48"/>
      <c r="EA836" s="48"/>
      <c r="EB836" s="48"/>
      <c r="EC836" s="48"/>
      <c r="ED836" s="48"/>
      <c r="EE836" s="48"/>
      <c r="EF836" s="48"/>
      <c r="EG836" s="48"/>
      <c r="EH836" s="48"/>
      <c r="EI836" s="48"/>
      <c r="EJ836" s="48"/>
      <c r="EK836" s="48"/>
      <c r="EL836" s="48"/>
      <c r="EM836" s="48"/>
      <c r="EN836" s="48"/>
      <c r="EO836" s="48"/>
      <c r="EP836" s="48"/>
      <c r="EQ836" s="48"/>
      <c r="ER836" s="48"/>
      <c r="ES836" s="48"/>
      <c r="ET836" s="48"/>
      <c r="EU836" s="48"/>
      <c r="EV836" s="48"/>
      <c r="EW836" s="48"/>
      <c r="EX836" s="48"/>
      <c r="EY836" s="48"/>
      <c r="EZ836" s="48"/>
      <c r="FA836" s="48"/>
      <c r="FB836" s="48"/>
      <c r="FC836" s="48"/>
      <c r="FD836" s="48"/>
      <c r="FE836" s="48"/>
      <c r="FF836" s="48"/>
      <c r="FG836" s="48"/>
      <c r="FH836" s="48"/>
      <c r="FI836" s="48"/>
      <c r="FJ836" s="48"/>
      <c r="FK836" s="48"/>
      <c r="FL836" s="48"/>
      <c r="FM836" s="48"/>
      <c r="FN836" s="48"/>
      <c r="FO836" s="48"/>
      <c r="FP836" s="48"/>
      <c r="FQ836" s="48"/>
      <c r="FR836" s="48"/>
      <c r="FS836" s="48"/>
      <c r="FT836" s="48"/>
      <c r="FU836" s="48"/>
      <c r="FV836" s="48"/>
      <c r="FW836" s="48"/>
      <c r="FX836" s="48"/>
      <c r="FY836" s="48"/>
      <c r="FZ836" s="48"/>
      <c r="GA836" s="48"/>
      <c r="GB836" s="48"/>
      <c r="GC836" s="48"/>
      <c r="GD836" s="48"/>
      <c r="GE836" s="48"/>
      <c r="GF836" s="48"/>
      <c r="GG836" s="48"/>
      <c r="GH836" s="48"/>
      <c r="GI836" s="48"/>
      <c r="GJ836" s="48"/>
      <c r="GK836" s="48"/>
      <c r="GL836" s="48"/>
      <c r="GM836" s="48"/>
      <c r="GN836" s="48"/>
      <c r="GO836" s="48"/>
      <c r="GP836" s="48"/>
      <c r="GQ836" s="48"/>
      <c r="GR836" s="48"/>
      <c r="GS836" s="48"/>
      <c r="GT836" s="48"/>
      <c r="GU836" s="48"/>
      <c r="GV836" s="48"/>
      <c r="GW836" s="48"/>
      <c r="GX836" s="48"/>
      <c r="GY836" s="48"/>
      <c r="GZ836" s="48"/>
      <c r="HA836" s="48"/>
      <c r="HB836" s="48"/>
      <c r="HC836" s="48"/>
      <c r="HD836" s="48"/>
      <c r="HE836" s="48"/>
      <c r="HF836" s="48"/>
      <c r="HG836" s="48"/>
      <c r="HH836" s="48"/>
      <c r="HI836" s="48"/>
      <c r="HJ836" s="48"/>
      <c r="HK836" s="48"/>
      <c r="HL836" s="48"/>
      <c r="HM836" s="48"/>
      <c r="HN836" s="48"/>
      <c r="HO836" s="48"/>
      <c r="HP836" s="48"/>
      <c r="HQ836" s="48"/>
      <c r="HR836" s="48"/>
      <c r="HS836" s="48"/>
      <c r="HT836" s="48"/>
      <c r="HU836" s="48"/>
      <c r="HV836" s="48"/>
      <c r="HW836" s="48"/>
      <c r="HX836" s="48"/>
      <c r="HY836" s="48"/>
      <c r="HZ836" s="48"/>
      <c r="IA836" s="48"/>
      <c r="IB836" s="48"/>
      <c r="IC836" s="48"/>
      <c r="ID836" s="48"/>
      <c r="IE836" s="48"/>
      <c r="IF836" s="48"/>
      <c r="IG836" s="48"/>
      <c r="IH836" s="36"/>
      <c r="II836" s="36"/>
      <c r="IJ836" s="36"/>
      <c r="IK836" s="36"/>
      <c r="IL836" s="36"/>
      <c r="IM836" s="36"/>
      <c r="IN836" s="36"/>
      <c r="IO836" s="36"/>
      <c r="IP836" s="36"/>
      <c r="IQ836" s="36"/>
      <c r="IR836" s="36"/>
      <c r="IS836" s="36"/>
      <c r="IT836" s="36"/>
    </row>
    <row r="837" spans="1:254" s="14" customFormat="1" x14ac:dyDescent="0.2">
      <c r="A837" s="48"/>
      <c r="B837" s="48"/>
      <c r="C837" s="98">
        <v>43711</v>
      </c>
      <c r="D837" s="30" t="s">
        <v>1709</v>
      </c>
      <c r="E837" s="102" t="s">
        <v>1700</v>
      </c>
      <c r="F837" s="35" t="s">
        <v>1290</v>
      </c>
      <c r="G837" s="82"/>
      <c r="H837" s="127">
        <v>2594000</v>
      </c>
      <c r="I837" s="143">
        <v>15578300</v>
      </c>
      <c r="J837" s="49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  <c r="CT837" s="48"/>
      <c r="CU837" s="48"/>
      <c r="CV837" s="48"/>
      <c r="CW837" s="48"/>
      <c r="CX837" s="48"/>
      <c r="CY837" s="48"/>
      <c r="CZ837" s="48"/>
      <c r="DA837" s="48"/>
      <c r="DB837" s="48"/>
      <c r="DC837" s="48"/>
      <c r="DD837" s="48"/>
      <c r="DE837" s="48"/>
      <c r="DF837" s="48"/>
      <c r="DG837" s="48"/>
      <c r="DH837" s="48"/>
      <c r="DI837" s="48"/>
      <c r="DJ837" s="48"/>
      <c r="DK837" s="48"/>
      <c r="DL837" s="48"/>
      <c r="DM837" s="48"/>
      <c r="DN837" s="48"/>
      <c r="DO837" s="48"/>
      <c r="DP837" s="48"/>
      <c r="DQ837" s="48"/>
      <c r="DR837" s="48"/>
      <c r="DS837" s="48"/>
      <c r="DT837" s="48"/>
      <c r="DU837" s="48"/>
      <c r="DV837" s="48"/>
      <c r="DW837" s="48"/>
      <c r="DX837" s="48"/>
      <c r="DY837" s="48"/>
      <c r="DZ837" s="48"/>
      <c r="EA837" s="48"/>
      <c r="EB837" s="48"/>
      <c r="EC837" s="48"/>
      <c r="ED837" s="48"/>
      <c r="EE837" s="48"/>
      <c r="EF837" s="48"/>
      <c r="EG837" s="48"/>
      <c r="EH837" s="48"/>
      <c r="EI837" s="48"/>
      <c r="EJ837" s="48"/>
      <c r="EK837" s="48"/>
      <c r="EL837" s="48"/>
      <c r="EM837" s="48"/>
      <c r="EN837" s="48"/>
      <c r="EO837" s="48"/>
      <c r="EP837" s="48"/>
      <c r="EQ837" s="48"/>
      <c r="ER837" s="48"/>
      <c r="ES837" s="48"/>
      <c r="ET837" s="48"/>
      <c r="EU837" s="48"/>
      <c r="EV837" s="48"/>
      <c r="EW837" s="48"/>
      <c r="EX837" s="48"/>
      <c r="EY837" s="48"/>
      <c r="EZ837" s="48"/>
      <c r="FA837" s="48"/>
      <c r="FB837" s="48"/>
      <c r="FC837" s="48"/>
      <c r="FD837" s="48"/>
      <c r="FE837" s="48"/>
      <c r="FF837" s="48"/>
      <c r="FG837" s="48"/>
      <c r="FH837" s="48"/>
      <c r="FI837" s="48"/>
      <c r="FJ837" s="48"/>
      <c r="FK837" s="48"/>
      <c r="FL837" s="48"/>
      <c r="FM837" s="48"/>
      <c r="FN837" s="48"/>
      <c r="FO837" s="48"/>
      <c r="FP837" s="48"/>
      <c r="FQ837" s="48"/>
      <c r="FR837" s="48"/>
      <c r="FS837" s="48"/>
      <c r="FT837" s="48"/>
      <c r="FU837" s="48"/>
      <c r="FV837" s="48"/>
      <c r="FW837" s="48"/>
      <c r="FX837" s="48"/>
      <c r="FY837" s="48"/>
      <c r="FZ837" s="48"/>
      <c r="GA837" s="48"/>
      <c r="GB837" s="48"/>
      <c r="GC837" s="48"/>
      <c r="GD837" s="48"/>
      <c r="GE837" s="48"/>
      <c r="GF837" s="48"/>
      <c r="GG837" s="48"/>
      <c r="GH837" s="48"/>
      <c r="GI837" s="48"/>
      <c r="GJ837" s="48"/>
      <c r="GK837" s="48"/>
      <c r="GL837" s="48"/>
      <c r="GM837" s="48"/>
      <c r="GN837" s="48"/>
      <c r="GO837" s="48"/>
      <c r="GP837" s="48"/>
      <c r="GQ837" s="48"/>
      <c r="GR837" s="48"/>
      <c r="GS837" s="48"/>
      <c r="GT837" s="48"/>
      <c r="GU837" s="48"/>
      <c r="GV837" s="48"/>
      <c r="GW837" s="48"/>
      <c r="GX837" s="48"/>
      <c r="GY837" s="48"/>
      <c r="GZ837" s="48"/>
      <c r="HA837" s="48"/>
      <c r="HB837" s="48"/>
      <c r="HC837" s="48"/>
      <c r="HD837" s="48"/>
      <c r="HE837" s="48"/>
      <c r="HF837" s="48"/>
      <c r="HG837" s="48"/>
      <c r="HH837" s="48"/>
      <c r="HI837" s="48"/>
      <c r="HJ837" s="48"/>
      <c r="HK837" s="48"/>
      <c r="HL837" s="48"/>
      <c r="HM837" s="48"/>
      <c r="HN837" s="48"/>
      <c r="HO837" s="48"/>
      <c r="HP837" s="48"/>
      <c r="HQ837" s="48"/>
      <c r="HR837" s="48"/>
      <c r="HS837" s="48"/>
      <c r="HT837" s="48"/>
      <c r="HU837" s="48"/>
      <c r="HV837" s="48"/>
      <c r="HW837" s="48"/>
      <c r="HX837" s="48"/>
      <c r="HY837" s="48"/>
      <c r="HZ837" s="48"/>
      <c r="IA837" s="48"/>
      <c r="IB837" s="48"/>
      <c r="IC837" s="48"/>
      <c r="ID837" s="48"/>
      <c r="IE837" s="48"/>
      <c r="IF837" s="48"/>
      <c r="IG837" s="48"/>
      <c r="IH837" s="36"/>
      <c r="II837" s="36"/>
      <c r="IJ837" s="36"/>
      <c r="IK837" s="36"/>
      <c r="IL837" s="36"/>
      <c r="IM837" s="36"/>
      <c r="IN837" s="36"/>
      <c r="IO837" s="36"/>
      <c r="IP837" s="36"/>
      <c r="IQ837" s="36"/>
      <c r="IR837" s="36"/>
      <c r="IS837" s="36"/>
      <c r="IT837" s="36"/>
    </row>
    <row r="838" spans="1:254" s="14" customFormat="1" x14ac:dyDescent="0.2">
      <c r="A838" s="48"/>
      <c r="B838" s="48"/>
      <c r="C838" s="98">
        <v>43711</v>
      </c>
      <c r="D838" s="30" t="s">
        <v>1710</v>
      </c>
      <c r="E838" s="102" t="s">
        <v>1701</v>
      </c>
      <c r="F838" s="35" t="s">
        <v>1575</v>
      </c>
      <c r="G838" s="82"/>
      <c r="H838" s="127">
        <v>2604425</v>
      </c>
      <c r="I838" s="143">
        <v>12973875</v>
      </c>
      <c r="J838" s="49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48"/>
      <c r="CY838" s="48"/>
      <c r="CZ838" s="48"/>
      <c r="DA838" s="48"/>
      <c r="DB838" s="48"/>
      <c r="DC838" s="48"/>
      <c r="DD838" s="48"/>
      <c r="DE838" s="48"/>
      <c r="DF838" s="48"/>
      <c r="DG838" s="48"/>
      <c r="DH838" s="48"/>
      <c r="DI838" s="48"/>
      <c r="DJ838" s="48"/>
      <c r="DK838" s="48"/>
      <c r="DL838" s="48"/>
      <c r="DM838" s="48"/>
      <c r="DN838" s="48"/>
      <c r="DO838" s="48"/>
      <c r="DP838" s="48"/>
      <c r="DQ838" s="48"/>
      <c r="DR838" s="48"/>
      <c r="DS838" s="48"/>
      <c r="DT838" s="48"/>
      <c r="DU838" s="48"/>
      <c r="DV838" s="48"/>
      <c r="DW838" s="48"/>
      <c r="DX838" s="48"/>
      <c r="DY838" s="48"/>
      <c r="DZ838" s="48"/>
      <c r="EA838" s="48"/>
      <c r="EB838" s="48"/>
      <c r="EC838" s="48"/>
      <c r="ED838" s="48"/>
      <c r="EE838" s="48"/>
      <c r="EF838" s="48"/>
      <c r="EG838" s="48"/>
      <c r="EH838" s="48"/>
      <c r="EI838" s="48"/>
      <c r="EJ838" s="48"/>
      <c r="EK838" s="48"/>
      <c r="EL838" s="48"/>
      <c r="EM838" s="48"/>
      <c r="EN838" s="48"/>
      <c r="EO838" s="48"/>
      <c r="EP838" s="48"/>
      <c r="EQ838" s="48"/>
      <c r="ER838" s="48"/>
      <c r="ES838" s="48"/>
      <c r="ET838" s="48"/>
      <c r="EU838" s="48"/>
      <c r="EV838" s="48"/>
      <c r="EW838" s="48"/>
      <c r="EX838" s="48"/>
      <c r="EY838" s="48"/>
      <c r="EZ838" s="48"/>
      <c r="FA838" s="48"/>
      <c r="FB838" s="48"/>
      <c r="FC838" s="48"/>
      <c r="FD838" s="48"/>
      <c r="FE838" s="48"/>
      <c r="FF838" s="48"/>
      <c r="FG838" s="48"/>
      <c r="FH838" s="48"/>
      <c r="FI838" s="48"/>
      <c r="FJ838" s="48"/>
      <c r="FK838" s="48"/>
      <c r="FL838" s="48"/>
      <c r="FM838" s="48"/>
      <c r="FN838" s="48"/>
      <c r="FO838" s="48"/>
      <c r="FP838" s="48"/>
      <c r="FQ838" s="48"/>
      <c r="FR838" s="48"/>
      <c r="FS838" s="48"/>
      <c r="FT838" s="48"/>
      <c r="FU838" s="48"/>
      <c r="FV838" s="48"/>
      <c r="FW838" s="48"/>
      <c r="FX838" s="48"/>
      <c r="FY838" s="48"/>
      <c r="FZ838" s="48"/>
      <c r="GA838" s="48"/>
      <c r="GB838" s="48"/>
      <c r="GC838" s="48"/>
      <c r="GD838" s="48"/>
      <c r="GE838" s="48"/>
      <c r="GF838" s="48"/>
      <c r="GG838" s="48"/>
      <c r="GH838" s="48"/>
      <c r="GI838" s="48"/>
      <c r="GJ838" s="48"/>
      <c r="GK838" s="48"/>
      <c r="GL838" s="48"/>
      <c r="GM838" s="48"/>
      <c r="GN838" s="48"/>
      <c r="GO838" s="48"/>
      <c r="GP838" s="48"/>
      <c r="GQ838" s="48"/>
      <c r="GR838" s="48"/>
      <c r="GS838" s="48"/>
      <c r="GT838" s="48"/>
      <c r="GU838" s="48"/>
      <c r="GV838" s="48"/>
      <c r="GW838" s="48"/>
      <c r="GX838" s="48"/>
      <c r="GY838" s="48"/>
      <c r="GZ838" s="48"/>
      <c r="HA838" s="48"/>
      <c r="HB838" s="48"/>
      <c r="HC838" s="48"/>
      <c r="HD838" s="48"/>
      <c r="HE838" s="48"/>
      <c r="HF838" s="48"/>
      <c r="HG838" s="48"/>
      <c r="HH838" s="48"/>
      <c r="HI838" s="48"/>
      <c r="HJ838" s="48"/>
      <c r="HK838" s="48"/>
      <c r="HL838" s="48"/>
      <c r="HM838" s="48"/>
      <c r="HN838" s="48"/>
      <c r="HO838" s="48"/>
      <c r="HP838" s="48"/>
      <c r="HQ838" s="48"/>
      <c r="HR838" s="48"/>
      <c r="HS838" s="48"/>
      <c r="HT838" s="48"/>
      <c r="HU838" s="48"/>
      <c r="HV838" s="48"/>
      <c r="HW838" s="48"/>
      <c r="HX838" s="48"/>
      <c r="HY838" s="48"/>
      <c r="HZ838" s="48"/>
      <c r="IA838" s="48"/>
      <c r="IB838" s="48"/>
      <c r="IC838" s="48"/>
      <c r="ID838" s="48"/>
      <c r="IE838" s="48"/>
      <c r="IF838" s="48"/>
      <c r="IG838" s="48"/>
      <c r="IH838" s="36"/>
      <c r="II838" s="36"/>
      <c r="IJ838" s="36"/>
      <c r="IK838" s="36"/>
      <c r="IL838" s="36"/>
      <c r="IM838" s="36"/>
      <c r="IN838" s="36"/>
      <c r="IO838" s="36"/>
      <c r="IP838" s="36"/>
      <c r="IQ838" s="36"/>
      <c r="IR838" s="36"/>
      <c r="IS838" s="36"/>
      <c r="IT838" s="36"/>
    </row>
    <row r="839" spans="1:254" s="14" customFormat="1" x14ac:dyDescent="0.2">
      <c r="A839" s="48"/>
      <c r="B839" s="48"/>
      <c r="C839" s="98">
        <v>43711</v>
      </c>
      <c r="D839" s="30" t="s">
        <v>1711</v>
      </c>
      <c r="E839" s="102" t="s">
        <v>1702</v>
      </c>
      <c r="F839" s="35" t="s">
        <v>1281</v>
      </c>
      <c r="G839" s="82"/>
      <c r="H839" s="127">
        <v>2276461</v>
      </c>
      <c r="I839" s="143">
        <v>10697414</v>
      </c>
      <c r="J839" s="49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  <c r="CT839" s="48"/>
      <c r="CU839" s="48"/>
      <c r="CV839" s="48"/>
      <c r="CW839" s="48"/>
      <c r="CX839" s="48"/>
      <c r="CY839" s="48"/>
      <c r="CZ839" s="48"/>
      <c r="DA839" s="48"/>
      <c r="DB839" s="48"/>
      <c r="DC839" s="48"/>
      <c r="DD839" s="48"/>
      <c r="DE839" s="48"/>
      <c r="DF839" s="48"/>
      <c r="DG839" s="48"/>
      <c r="DH839" s="48"/>
      <c r="DI839" s="48"/>
      <c r="DJ839" s="48"/>
      <c r="DK839" s="48"/>
      <c r="DL839" s="48"/>
      <c r="DM839" s="48"/>
      <c r="DN839" s="48"/>
      <c r="DO839" s="48"/>
      <c r="DP839" s="48"/>
      <c r="DQ839" s="48"/>
      <c r="DR839" s="48"/>
      <c r="DS839" s="48"/>
      <c r="DT839" s="48"/>
      <c r="DU839" s="48"/>
      <c r="DV839" s="48"/>
      <c r="DW839" s="48"/>
      <c r="DX839" s="48"/>
      <c r="DY839" s="48"/>
      <c r="DZ839" s="48"/>
      <c r="EA839" s="48"/>
      <c r="EB839" s="48"/>
      <c r="EC839" s="48"/>
      <c r="ED839" s="48"/>
      <c r="EE839" s="48"/>
      <c r="EF839" s="48"/>
      <c r="EG839" s="48"/>
      <c r="EH839" s="48"/>
      <c r="EI839" s="48"/>
      <c r="EJ839" s="48"/>
      <c r="EK839" s="48"/>
      <c r="EL839" s="48"/>
      <c r="EM839" s="48"/>
      <c r="EN839" s="48"/>
      <c r="EO839" s="48"/>
      <c r="EP839" s="48"/>
      <c r="EQ839" s="48"/>
      <c r="ER839" s="48"/>
      <c r="ES839" s="48"/>
      <c r="ET839" s="48"/>
      <c r="EU839" s="48"/>
      <c r="EV839" s="48"/>
      <c r="EW839" s="48"/>
      <c r="EX839" s="48"/>
      <c r="EY839" s="48"/>
      <c r="EZ839" s="48"/>
      <c r="FA839" s="48"/>
      <c r="FB839" s="48"/>
      <c r="FC839" s="48"/>
      <c r="FD839" s="48"/>
      <c r="FE839" s="48"/>
      <c r="FF839" s="48"/>
      <c r="FG839" s="48"/>
      <c r="FH839" s="48"/>
      <c r="FI839" s="48"/>
      <c r="FJ839" s="48"/>
      <c r="FK839" s="48"/>
      <c r="FL839" s="48"/>
      <c r="FM839" s="48"/>
      <c r="FN839" s="48"/>
      <c r="FO839" s="48"/>
      <c r="FP839" s="48"/>
      <c r="FQ839" s="48"/>
      <c r="FR839" s="48"/>
      <c r="FS839" s="48"/>
      <c r="FT839" s="48"/>
      <c r="FU839" s="48"/>
      <c r="FV839" s="48"/>
      <c r="FW839" s="48"/>
      <c r="FX839" s="48"/>
      <c r="FY839" s="48"/>
      <c r="FZ839" s="48"/>
      <c r="GA839" s="48"/>
      <c r="GB839" s="48"/>
      <c r="GC839" s="48"/>
      <c r="GD839" s="48"/>
      <c r="GE839" s="48"/>
      <c r="GF839" s="48"/>
      <c r="GG839" s="48"/>
      <c r="GH839" s="48"/>
      <c r="GI839" s="48"/>
      <c r="GJ839" s="48"/>
      <c r="GK839" s="48"/>
      <c r="GL839" s="48"/>
      <c r="GM839" s="48"/>
      <c r="GN839" s="48"/>
      <c r="GO839" s="48"/>
      <c r="GP839" s="48"/>
      <c r="GQ839" s="48"/>
      <c r="GR839" s="48"/>
      <c r="GS839" s="48"/>
      <c r="GT839" s="48"/>
      <c r="GU839" s="48"/>
      <c r="GV839" s="48"/>
      <c r="GW839" s="48"/>
      <c r="GX839" s="48"/>
      <c r="GY839" s="48"/>
      <c r="GZ839" s="48"/>
      <c r="HA839" s="48"/>
      <c r="HB839" s="48"/>
      <c r="HC839" s="48"/>
      <c r="HD839" s="48"/>
      <c r="HE839" s="48"/>
      <c r="HF839" s="48"/>
      <c r="HG839" s="48"/>
      <c r="HH839" s="48"/>
      <c r="HI839" s="48"/>
      <c r="HJ839" s="48"/>
      <c r="HK839" s="48"/>
      <c r="HL839" s="48"/>
      <c r="HM839" s="48"/>
      <c r="HN839" s="48"/>
      <c r="HO839" s="48"/>
      <c r="HP839" s="48"/>
      <c r="HQ839" s="48"/>
      <c r="HR839" s="48"/>
      <c r="HS839" s="48"/>
      <c r="HT839" s="48"/>
      <c r="HU839" s="48"/>
      <c r="HV839" s="48"/>
      <c r="HW839" s="48"/>
      <c r="HX839" s="48"/>
      <c r="HY839" s="48"/>
      <c r="HZ839" s="48"/>
      <c r="IA839" s="48"/>
      <c r="IB839" s="48"/>
      <c r="IC839" s="48"/>
      <c r="ID839" s="48"/>
      <c r="IE839" s="48"/>
      <c r="IF839" s="48"/>
      <c r="IG839" s="48"/>
      <c r="IH839" s="36"/>
      <c r="II839" s="36"/>
      <c r="IJ839" s="36"/>
      <c r="IK839" s="36"/>
      <c r="IL839" s="36"/>
      <c r="IM839" s="36"/>
      <c r="IN839" s="36"/>
      <c r="IO839" s="36"/>
      <c r="IP839" s="36"/>
      <c r="IQ839" s="36"/>
      <c r="IR839" s="36"/>
      <c r="IS839" s="36"/>
      <c r="IT839" s="36"/>
    </row>
    <row r="840" spans="1:254" s="14" customFormat="1" x14ac:dyDescent="0.2">
      <c r="A840" s="48"/>
      <c r="B840" s="48"/>
      <c r="C840" s="98"/>
      <c r="D840" s="30" t="s">
        <v>1100</v>
      </c>
      <c r="E840" s="102"/>
      <c r="F840" s="35" t="s">
        <v>1281</v>
      </c>
      <c r="G840" s="82">
        <v>1000000</v>
      </c>
      <c r="H840" s="127"/>
      <c r="I840" s="143">
        <v>11697414</v>
      </c>
      <c r="J840" s="49" t="s">
        <v>1662</v>
      </c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  <c r="CT840" s="48"/>
      <c r="CU840" s="48"/>
      <c r="CV840" s="48"/>
      <c r="CW840" s="48"/>
      <c r="CX840" s="48"/>
      <c r="CY840" s="48"/>
      <c r="CZ840" s="48"/>
      <c r="DA840" s="48"/>
      <c r="DB840" s="48"/>
      <c r="DC840" s="48"/>
      <c r="DD840" s="48"/>
      <c r="DE840" s="48"/>
      <c r="DF840" s="48"/>
      <c r="DG840" s="48"/>
      <c r="DH840" s="48"/>
      <c r="DI840" s="48"/>
      <c r="DJ840" s="48"/>
      <c r="DK840" s="48"/>
      <c r="DL840" s="48"/>
      <c r="DM840" s="48"/>
      <c r="DN840" s="48"/>
      <c r="DO840" s="48"/>
      <c r="DP840" s="48"/>
      <c r="DQ840" s="48"/>
      <c r="DR840" s="48"/>
      <c r="DS840" s="48"/>
      <c r="DT840" s="48"/>
      <c r="DU840" s="48"/>
      <c r="DV840" s="48"/>
      <c r="DW840" s="48"/>
      <c r="DX840" s="48"/>
      <c r="DY840" s="48"/>
      <c r="DZ840" s="48"/>
      <c r="EA840" s="48"/>
      <c r="EB840" s="48"/>
      <c r="EC840" s="48"/>
      <c r="ED840" s="48"/>
      <c r="EE840" s="48"/>
      <c r="EF840" s="48"/>
      <c r="EG840" s="48"/>
      <c r="EH840" s="48"/>
      <c r="EI840" s="48"/>
      <c r="EJ840" s="48"/>
      <c r="EK840" s="48"/>
      <c r="EL840" s="48"/>
      <c r="EM840" s="48"/>
      <c r="EN840" s="48"/>
      <c r="EO840" s="48"/>
      <c r="EP840" s="48"/>
      <c r="EQ840" s="48"/>
      <c r="ER840" s="48"/>
      <c r="ES840" s="48"/>
      <c r="ET840" s="48"/>
      <c r="EU840" s="48"/>
      <c r="EV840" s="48"/>
      <c r="EW840" s="48"/>
      <c r="EX840" s="48"/>
      <c r="EY840" s="48"/>
      <c r="EZ840" s="48"/>
      <c r="FA840" s="48"/>
      <c r="FB840" s="48"/>
      <c r="FC840" s="48"/>
      <c r="FD840" s="48"/>
      <c r="FE840" s="48"/>
      <c r="FF840" s="48"/>
      <c r="FG840" s="48"/>
      <c r="FH840" s="48"/>
      <c r="FI840" s="48"/>
      <c r="FJ840" s="48"/>
      <c r="FK840" s="48"/>
      <c r="FL840" s="48"/>
      <c r="FM840" s="48"/>
      <c r="FN840" s="48"/>
      <c r="FO840" s="48"/>
      <c r="FP840" s="48"/>
      <c r="FQ840" s="48"/>
      <c r="FR840" s="48"/>
      <c r="FS840" s="48"/>
      <c r="FT840" s="48"/>
      <c r="FU840" s="48"/>
      <c r="FV840" s="48"/>
      <c r="FW840" s="48"/>
      <c r="FX840" s="48"/>
      <c r="FY840" s="48"/>
      <c r="FZ840" s="48"/>
      <c r="GA840" s="48"/>
      <c r="GB840" s="48"/>
      <c r="GC840" s="48"/>
      <c r="GD840" s="48"/>
      <c r="GE840" s="48"/>
      <c r="GF840" s="48"/>
      <c r="GG840" s="48"/>
      <c r="GH840" s="48"/>
      <c r="GI840" s="48"/>
      <c r="GJ840" s="48"/>
      <c r="GK840" s="48"/>
      <c r="GL840" s="48"/>
      <c r="GM840" s="48"/>
      <c r="GN840" s="48"/>
      <c r="GO840" s="48"/>
      <c r="GP840" s="48"/>
      <c r="GQ840" s="48"/>
      <c r="GR840" s="48"/>
      <c r="GS840" s="48"/>
      <c r="GT840" s="48"/>
      <c r="GU840" s="48"/>
      <c r="GV840" s="48"/>
      <c r="GW840" s="48"/>
      <c r="GX840" s="48"/>
      <c r="GY840" s="48"/>
      <c r="GZ840" s="48"/>
      <c r="HA840" s="48"/>
      <c r="HB840" s="48"/>
      <c r="HC840" s="48"/>
      <c r="HD840" s="48"/>
      <c r="HE840" s="48"/>
      <c r="HF840" s="48"/>
      <c r="HG840" s="48"/>
      <c r="HH840" s="48"/>
      <c r="HI840" s="48"/>
      <c r="HJ840" s="48"/>
      <c r="HK840" s="48"/>
      <c r="HL840" s="48"/>
      <c r="HM840" s="48"/>
      <c r="HN840" s="48"/>
      <c r="HO840" s="48"/>
      <c r="HP840" s="48"/>
      <c r="HQ840" s="48"/>
      <c r="HR840" s="48"/>
      <c r="HS840" s="48"/>
      <c r="HT840" s="48"/>
      <c r="HU840" s="48"/>
      <c r="HV840" s="48"/>
      <c r="HW840" s="48"/>
      <c r="HX840" s="48"/>
      <c r="HY840" s="48"/>
      <c r="HZ840" s="48"/>
      <c r="IA840" s="48"/>
      <c r="IB840" s="48"/>
      <c r="IC840" s="48"/>
      <c r="ID840" s="48"/>
      <c r="IE840" s="48"/>
      <c r="IF840" s="48"/>
      <c r="IG840" s="48"/>
      <c r="IH840" s="36"/>
      <c r="II840" s="36"/>
      <c r="IJ840" s="36"/>
      <c r="IK840" s="36"/>
      <c r="IL840" s="36"/>
      <c r="IM840" s="36"/>
      <c r="IN840" s="36"/>
      <c r="IO840" s="36"/>
      <c r="IP840" s="36"/>
      <c r="IQ840" s="36"/>
      <c r="IR840" s="36"/>
      <c r="IS840" s="36"/>
      <c r="IT840" s="36"/>
    </row>
    <row r="841" spans="1:254" s="14" customFormat="1" x14ac:dyDescent="0.2">
      <c r="A841" s="48"/>
      <c r="B841" s="48"/>
      <c r="C841" s="98">
        <v>43711</v>
      </c>
      <c r="D841" s="30" t="s">
        <v>1712</v>
      </c>
      <c r="E841" s="102" t="s">
        <v>1703</v>
      </c>
      <c r="F841" s="35" t="s">
        <v>1281</v>
      </c>
      <c r="G841" s="82"/>
      <c r="H841" s="127">
        <v>1610314</v>
      </c>
      <c r="I841" s="143">
        <v>10087100</v>
      </c>
      <c r="J841" s="49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  <c r="CT841" s="48"/>
      <c r="CU841" s="48"/>
      <c r="CV841" s="48"/>
      <c r="CW841" s="48"/>
      <c r="CX841" s="48"/>
      <c r="CY841" s="48"/>
      <c r="CZ841" s="48"/>
      <c r="DA841" s="48"/>
      <c r="DB841" s="48"/>
      <c r="DC841" s="48"/>
      <c r="DD841" s="48"/>
      <c r="DE841" s="48"/>
      <c r="DF841" s="48"/>
      <c r="DG841" s="48"/>
      <c r="DH841" s="48"/>
      <c r="DI841" s="48"/>
      <c r="DJ841" s="48"/>
      <c r="DK841" s="48"/>
      <c r="DL841" s="48"/>
      <c r="DM841" s="48"/>
      <c r="DN841" s="48"/>
      <c r="DO841" s="48"/>
      <c r="DP841" s="48"/>
      <c r="DQ841" s="48"/>
      <c r="DR841" s="48"/>
      <c r="DS841" s="48"/>
      <c r="DT841" s="48"/>
      <c r="DU841" s="48"/>
      <c r="DV841" s="48"/>
      <c r="DW841" s="48"/>
      <c r="DX841" s="48"/>
      <c r="DY841" s="48"/>
      <c r="DZ841" s="48"/>
      <c r="EA841" s="48"/>
      <c r="EB841" s="48"/>
      <c r="EC841" s="48"/>
      <c r="ED841" s="48"/>
      <c r="EE841" s="48"/>
      <c r="EF841" s="48"/>
      <c r="EG841" s="48"/>
      <c r="EH841" s="48"/>
      <c r="EI841" s="48"/>
      <c r="EJ841" s="48"/>
      <c r="EK841" s="48"/>
      <c r="EL841" s="48"/>
      <c r="EM841" s="48"/>
      <c r="EN841" s="48"/>
      <c r="EO841" s="48"/>
      <c r="EP841" s="48"/>
      <c r="EQ841" s="48"/>
      <c r="ER841" s="48"/>
      <c r="ES841" s="48"/>
      <c r="ET841" s="48"/>
      <c r="EU841" s="48"/>
      <c r="EV841" s="48"/>
      <c r="EW841" s="48"/>
      <c r="EX841" s="48"/>
      <c r="EY841" s="48"/>
      <c r="EZ841" s="48"/>
      <c r="FA841" s="48"/>
      <c r="FB841" s="48"/>
      <c r="FC841" s="48"/>
      <c r="FD841" s="48"/>
      <c r="FE841" s="48"/>
      <c r="FF841" s="48"/>
      <c r="FG841" s="48"/>
      <c r="FH841" s="48"/>
      <c r="FI841" s="48"/>
      <c r="FJ841" s="48"/>
      <c r="FK841" s="48"/>
      <c r="FL841" s="48"/>
      <c r="FM841" s="48"/>
      <c r="FN841" s="48"/>
      <c r="FO841" s="48"/>
      <c r="FP841" s="48"/>
      <c r="FQ841" s="48"/>
      <c r="FR841" s="48"/>
      <c r="FS841" s="48"/>
      <c r="FT841" s="48"/>
      <c r="FU841" s="48"/>
      <c r="FV841" s="48"/>
      <c r="FW841" s="48"/>
      <c r="FX841" s="48"/>
      <c r="FY841" s="48"/>
      <c r="FZ841" s="48"/>
      <c r="GA841" s="48"/>
      <c r="GB841" s="48"/>
      <c r="GC841" s="48"/>
      <c r="GD841" s="48"/>
      <c r="GE841" s="48"/>
      <c r="GF841" s="48"/>
      <c r="GG841" s="48"/>
      <c r="GH841" s="48"/>
      <c r="GI841" s="48"/>
      <c r="GJ841" s="48"/>
      <c r="GK841" s="48"/>
      <c r="GL841" s="48"/>
      <c r="GM841" s="48"/>
      <c r="GN841" s="48"/>
      <c r="GO841" s="48"/>
      <c r="GP841" s="48"/>
      <c r="GQ841" s="48"/>
      <c r="GR841" s="48"/>
      <c r="GS841" s="48"/>
      <c r="GT841" s="48"/>
      <c r="GU841" s="48"/>
      <c r="GV841" s="48"/>
      <c r="GW841" s="48"/>
      <c r="GX841" s="48"/>
      <c r="GY841" s="48"/>
      <c r="GZ841" s="48"/>
      <c r="HA841" s="48"/>
      <c r="HB841" s="48"/>
      <c r="HC841" s="48"/>
      <c r="HD841" s="48"/>
      <c r="HE841" s="48"/>
      <c r="HF841" s="48"/>
      <c r="HG841" s="48"/>
      <c r="HH841" s="48"/>
      <c r="HI841" s="48"/>
      <c r="HJ841" s="48"/>
      <c r="HK841" s="48"/>
      <c r="HL841" s="48"/>
      <c r="HM841" s="48"/>
      <c r="HN841" s="48"/>
      <c r="HO841" s="48"/>
      <c r="HP841" s="48"/>
      <c r="HQ841" s="48"/>
      <c r="HR841" s="48"/>
      <c r="HS841" s="48"/>
      <c r="HT841" s="48"/>
      <c r="HU841" s="48"/>
      <c r="HV841" s="48"/>
      <c r="HW841" s="48"/>
      <c r="HX841" s="48"/>
      <c r="HY841" s="48"/>
      <c r="HZ841" s="48"/>
      <c r="IA841" s="48"/>
      <c r="IB841" s="48"/>
      <c r="IC841" s="48"/>
      <c r="ID841" s="48"/>
      <c r="IE841" s="48"/>
      <c r="IF841" s="48"/>
      <c r="IG841" s="48"/>
      <c r="IH841" s="36"/>
      <c r="II841" s="36"/>
      <c r="IJ841" s="36"/>
      <c r="IK841" s="36"/>
      <c r="IL841" s="36"/>
      <c r="IM841" s="36"/>
      <c r="IN841" s="36"/>
      <c r="IO841" s="36"/>
      <c r="IP841" s="36"/>
      <c r="IQ841" s="36"/>
      <c r="IR841" s="36"/>
      <c r="IS841" s="36"/>
      <c r="IT841" s="36"/>
    </row>
    <row r="842" spans="1:254" s="14" customFormat="1" x14ac:dyDescent="0.2">
      <c r="A842" s="48"/>
      <c r="B842" s="48"/>
      <c r="C842" s="98">
        <v>43713</v>
      </c>
      <c r="D842" s="30" t="s">
        <v>1713</v>
      </c>
      <c r="E842" s="105" t="s">
        <v>1704</v>
      </c>
      <c r="F842" s="35" t="s">
        <v>1648</v>
      </c>
      <c r="G842" s="82"/>
      <c r="H842" s="127">
        <v>1210674</v>
      </c>
      <c r="I842" s="143">
        <v>8876426</v>
      </c>
      <c r="J842" s="49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  <c r="CT842" s="48"/>
      <c r="CU842" s="48"/>
      <c r="CV842" s="48"/>
      <c r="CW842" s="48"/>
      <c r="CX842" s="48"/>
      <c r="CY842" s="48"/>
      <c r="CZ842" s="48"/>
      <c r="DA842" s="48"/>
      <c r="DB842" s="48"/>
      <c r="DC842" s="48"/>
      <c r="DD842" s="48"/>
      <c r="DE842" s="48"/>
      <c r="DF842" s="48"/>
      <c r="DG842" s="48"/>
      <c r="DH842" s="48"/>
      <c r="DI842" s="48"/>
      <c r="DJ842" s="48"/>
      <c r="DK842" s="48"/>
      <c r="DL842" s="48"/>
      <c r="DM842" s="48"/>
      <c r="DN842" s="48"/>
      <c r="DO842" s="48"/>
      <c r="DP842" s="48"/>
      <c r="DQ842" s="48"/>
      <c r="DR842" s="48"/>
      <c r="DS842" s="48"/>
      <c r="DT842" s="48"/>
      <c r="DU842" s="48"/>
      <c r="DV842" s="48"/>
      <c r="DW842" s="48"/>
      <c r="DX842" s="48"/>
      <c r="DY842" s="48"/>
      <c r="DZ842" s="48"/>
      <c r="EA842" s="48"/>
      <c r="EB842" s="48"/>
      <c r="EC842" s="48"/>
      <c r="ED842" s="48"/>
      <c r="EE842" s="48"/>
      <c r="EF842" s="48"/>
      <c r="EG842" s="48"/>
      <c r="EH842" s="48"/>
      <c r="EI842" s="48"/>
      <c r="EJ842" s="48"/>
      <c r="EK842" s="48"/>
      <c r="EL842" s="48"/>
      <c r="EM842" s="48"/>
      <c r="EN842" s="48"/>
      <c r="EO842" s="48"/>
      <c r="EP842" s="48"/>
      <c r="EQ842" s="48"/>
      <c r="ER842" s="48"/>
      <c r="ES842" s="48"/>
      <c r="ET842" s="48"/>
      <c r="EU842" s="48"/>
      <c r="EV842" s="48"/>
      <c r="EW842" s="48"/>
      <c r="EX842" s="48"/>
      <c r="EY842" s="48"/>
      <c r="EZ842" s="48"/>
      <c r="FA842" s="48"/>
      <c r="FB842" s="48"/>
      <c r="FC842" s="48"/>
      <c r="FD842" s="48"/>
      <c r="FE842" s="48"/>
      <c r="FF842" s="48"/>
      <c r="FG842" s="48"/>
      <c r="FH842" s="48"/>
      <c r="FI842" s="48"/>
      <c r="FJ842" s="48"/>
      <c r="FK842" s="48"/>
      <c r="FL842" s="48"/>
      <c r="FM842" s="48"/>
      <c r="FN842" s="48"/>
      <c r="FO842" s="48"/>
      <c r="FP842" s="48"/>
      <c r="FQ842" s="48"/>
      <c r="FR842" s="48"/>
      <c r="FS842" s="48"/>
      <c r="FT842" s="48"/>
      <c r="FU842" s="48"/>
      <c r="FV842" s="48"/>
      <c r="FW842" s="48"/>
      <c r="FX842" s="48"/>
      <c r="FY842" s="48"/>
      <c r="FZ842" s="48"/>
      <c r="GA842" s="48"/>
      <c r="GB842" s="48"/>
      <c r="GC842" s="48"/>
      <c r="GD842" s="48"/>
      <c r="GE842" s="48"/>
      <c r="GF842" s="48"/>
      <c r="GG842" s="48"/>
      <c r="GH842" s="48"/>
      <c r="GI842" s="48"/>
      <c r="GJ842" s="48"/>
      <c r="GK842" s="48"/>
      <c r="GL842" s="48"/>
      <c r="GM842" s="48"/>
      <c r="GN842" s="48"/>
      <c r="GO842" s="48"/>
      <c r="GP842" s="48"/>
      <c r="GQ842" s="48"/>
      <c r="GR842" s="48"/>
      <c r="GS842" s="48"/>
      <c r="GT842" s="48"/>
      <c r="GU842" s="48"/>
      <c r="GV842" s="48"/>
      <c r="GW842" s="48"/>
      <c r="GX842" s="48"/>
      <c r="GY842" s="48"/>
      <c r="GZ842" s="48"/>
      <c r="HA842" s="48"/>
      <c r="HB842" s="48"/>
      <c r="HC842" s="48"/>
      <c r="HD842" s="48"/>
      <c r="HE842" s="48"/>
      <c r="HF842" s="48"/>
      <c r="HG842" s="48"/>
      <c r="HH842" s="48"/>
      <c r="HI842" s="48"/>
      <c r="HJ842" s="48"/>
      <c r="HK842" s="48"/>
      <c r="HL842" s="48"/>
      <c r="HM842" s="48"/>
      <c r="HN842" s="48"/>
      <c r="HO842" s="48"/>
      <c r="HP842" s="48"/>
      <c r="HQ842" s="48"/>
      <c r="HR842" s="48"/>
      <c r="HS842" s="48"/>
      <c r="HT842" s="48"/>
      <c r="HU842" s="48"/>
      <c r="HV842" s="48"/>
      <c r="HW842" s="48"/>
      <c r="HX842" s="48"/>
      <c r="HY842" s="48"/>
      <c r="HZ842" s="48"/>
      <c r="IA842" s="48"/>
      <c r="IB842" s="48"/>
      <c r="IC842" s="48"/>
      <c r="ID842" s="48"/>
      <c r="IE842" s="48"/>
      <c r="IF842" s="48"/>
      <c r="IG842" s="48"/>
      <c r="IH842" s="36"/>
      <c r="II842" s="36"/>
      <c r="IJ842" s="36"/>
      <c r="IK842" s="36"/>
      <c r="IL842" s="36"/>
      <c r="IM842" s="36"/>
      <c r="IN842" s="36"/>
      <c r="IO842" s="36"/>
      <c r="IP842" s="36"/>
      <c r="IQ842" s="36"/>
      <c r="IR842" s="36"/>
      <c r="IS842" s="36"/>
      <c r="IT842" s="36"/>
    </row>
    <row r="843" spans="1:254" s="14" customFormat="1" x14ac:dyDescent="0.2">
      <c r="A843" s="48"/>
      <c r="B843" s="48"/>
      <c r="C843" s="48"/>
      <c r="D843" s="72" t="s">
        <v>1099</v>
      </c>
      <c r="E843" s="22"/>
      <c r="F843" s="120" t="s">
        <v>1648</v>
      </c>
      <c r="G843" s="82">
        <v>500000</v>
      </c>
      <c r="H843" s="130"/>
      <c r="I843" s="143">
        <v>9376426</v>
      </c>
      <c r="J843" s="49" t="s">
        <v>1691</v>
      </c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  <c r="CT843" s="48"/>
      <c r="CU843" s="48"/>
      <c r="CV843" s="48"/>
      <c r="CW843" s="48"/>
      <c r="CX843" s="48"/>
      <c r="CY843" s="48"/>
      <c r="CZ843" s="48"/>
      <c r="DA843" s="48"/>
      <c r="DB843" s="48"/>
      <c r="DC843" s="48"/>
      <c r="DD843" s="48"/>
      <c r="DE843" s="48"/>
      <c r="DF843" s="48"/>
      <c r="DG843" s="48"/>
      <c r="DH843" s="48"/>
      <c r="DI843" s="48"/>
      <c r="DJ843" s="48"/>
      <c r="DK843" s="48"/>
      <c r="DL843" s="48"/>
      <c r="DM843" s="48"/>
      <c r="DN843" s="48"/>
      <c r="DO843" s="48"/>
      <c r="DP843" s="48"/>
      <c r="DQ843" s="48"/>
      <c r="DR843" s="48"/>
      <c r="DS843" s="48"/>
      <c r="DT843" s="48"/>
      <c r="DU843" s="48"/>
      <c r="DV843" s="48"/>
      <c r="DW843" s="48"/>
      <c r="DX843" s="48"/>
      <c r="DY843" s="48"/>
      <c r="DZ843" s="48"/>
      <c r="EA843" s="48"/>
      <c r="EB843" s="48"/>
      <c r="EC843" s="48"/>
      <c r="ED843" s="48"/>
      <c r="EE843" s="48"/>
      <c r="EF843" s="48"/>
      <c r="EG843" s="48"/>
      <c r="EH843" s="48"/>
      <c r="EI843" s="48"/>
      <c r="EJ843" s="48"/>
      <c r="EK843" s="48"/>
      <c r="EL843" s="48"/>
      <c r="EM843" s="48"/>
      <c r="EN843" s="48"/>
      <c r="EO843" s="48"/>
      <c r="EP843" s="48"/>
      <c r="EQ843" s="48"/>
      <c r="ER843" s="48"/>
      <c r="ES843" s="48"/>
      <c r="ET843" s="48"/>
      <c r="EU843" s="48"/>
      <c r="EV843" s="48"/>
      <c r="EW843" s="48"/>
      <c r="EX843" s="48"/>
      <c r="EY843" s="48"/>
      <c r="EZ843" s="48"/>
      <c r="FA843" s="48"/>
      <c r="FB843" s="48"/>
      <c r="FC843" s="48"/>
      <c r="FD843" s="48"/>
      <c r="FE843" s="48"/>
      <c r="FF843" s="48"/>
      <c r="FG843" s="48"/>
      <c r="FH843" s="48"/>
      <c r="FI843" s="48"/>
      <c r="FJ843" s="48"/>
      <c r="FK843" s="48"/>
      <c r="FL843" s="48"/>
      <c r="FM843" s="48"/>
      <c r="FN843" s="48"/>
      <c r="FO843" s="48"/>
      <c r="FP843" s="48"/>
      <c r="FQ843" s="48"/>
      <c r="FR843" s="48"/>
      <c r="FS843" s="48"/>
      <c r="FT843" s="48"/>
      <c r="FU843" s="48"/>
      <c r="FV843" s="48"/>
      <c r="FW843" s="48"/>
      <c r="FX843" s="48"/>
      <c r="FY843" s="48"/>
      <c r="FZ843" s="48"/>
      <c r="GA843" s="48"/>
      <c r="GB843" s="48"/>
      <c r="GC843" s="48"/>
      <c r="GD843" s="48"/>
      <c r="GE843" s="48"/>
      <c r="GF843" s="48"/>
      <c r="GG843" s="48"/>
      <c r="GH843" s="48"/>
      <c r="GI843" s="48"/>
      <c r="GJ843" s="48"/>
      <c r="GK843" s="48"/>
      <c r="GL843" s="48"/>
      <c r="GM843" s="48"/>
      <c r="GN843" s="48"/>
      <c r="GO843" s="48"/>
      <c r="GP843" s="48"/>
      <c r="GQ843" s="48"/>
      <c r="GR843" s="48"/>
      <c r="GS843" s="48"/>
      <c r="GT843" s="48"/>
      <c r="GU843" s="48"/>
      <c r="GV843" s="48"/>
      <c r="GW843" s="48"/>
      <c r="GX843" s="48"/>
      <c r="GY843" s="48"/>
      <c r="GZ843" s="48"/>
      <c r="HA843" s="48"/>
      <c r="HB843" s="48"/>
      <c r="HC843" s="48"/>
      <c r="HD843" s="48"/>
      <c r="HE843" s="48"/>
      <c r="HF843" s="48"/>
      <c r="HG843" s="48"/>
      <c r="HH843" s="48"/>
      <c r="HI843" s="48"/>
      <c r="HJ843" s="48"/>
      <c r="HK843" s="48"/>
      <c r="HL843" s="48"/>
      <c r="HM843" s="48"/>
      <c r="HN843" s="48"/>
      <c r="HO843" s="48"/>
      <c r="HP843" s="48"/>
      <c r="HQ843" s="48"/>
      <c r="HR843" s="48"/>
      <c r="HS843" s="48"/>
      <c r="HT843" s="48"/>
      <c r="HU843" s="48"/>
      <c r="HV843" s="48"/>
      <c r="HW843" s="48"/>
      <c r="HX843" s="48"/>
      <c r="HY843" s="48"/>
      <c r="HZ843" s="48"/>
      <c r="IA843" s="48"/>
      <c r="IB843" s="48"/>
      <c r="IC843" s="48"/>
      <c r="ID843" s="48"/>
      <c r="IE843" s="48"/>
      <c r="IF843" s="48"/>
      <c r="IG843" s="48"/>
      <c r="IH843" s="36"/>
      <c r="II843" s="36"/>
      <c r="IJ843" s="36"/>
      <c r="IK843" s="36"/>
      <c r="IL843" s="36"/>
      <c r="IM843" s="36"/>
      <c r="IN843" s="36"/>
      <c r="IO843" s="36"/>
      <c r="IP843" s="36"/>
      <c r="IQ843" s="36"/>
      <c r="IR843" s="36"/>
      <c r="IS843" s="36"/>
      <c r="IT843" s="36"/>
    </row>
    <row r="844" spans="1:254" s="14" customFormat="1" x14ac:dyDescent="0.2">
      <c r="A844" s="48"/>
      <c r="B844" s="48"/>
      <c r="C844" s="19">
        <v>43711</v>
      </c>
      <c r="D844" s="14" t="s">
        <v>1716</v>
      </c>
      <c r="E844" s="48" t="s">
        <v>1721</v>
      </c>
      <c r="F844" s="21" t="s">
        <v>1705</v>
      </c>
      <c r="G844" s="82"/>
      <c r="H844" s="21">
        <v>250000</v>
      </c>
      <c r="I844" s="143">
        <v>9126426</v>
      </c>
      <c r="J844" s="49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  <c r="CT844" s="48"/>
      <c r="CU844" s="48"/>
      <c r="CV844" s="48"/>
      <c r="CW844" s="48"/>
      <c r="CX844" s="48"/>
      <c r="CY844" s="48"/>
      <c r="CZ844" s="48"/>
      <c r="DA844" s="48"/>
      <c r="DB844" s="48"/>
      <c r="DC844" s="48"/>
      <c r="DD844" s="48"/>
      <c r="DE844" s="48"/>
      <c r="DF844" s="48"/>
      <c r="DG844" s="48"/>
      <c r="DH844" s="48"/>
      <c r="DI844" s="48"/>
      <c r="DJ844" s="48"/>
      <c r="DK844" s="48"/>
      <c r="DL844" s="48"/>
      <c r="DM844" s="48"/>
      <c r="DN844" s="48"/>
      <c r="DO844" s="48"/>
      <c r="DP844" s="48"/>
      <c r="DQ844" s="48"/>
      <c r="DR844" s="48"/>
      <c r="DS844" s="48"/>
      <c r="DT844" s="48"/>
      <c r="DU844" s="48"/>
      <c r="DV844" s="48"/>
      <c r="DW844" s="48"/>
      <c r="DX844" s="48"/>
      <c r="DY844" s="48"/>
      <c r="DZ844" s="48"/>
      <c r="EA844" s="48"/>
      <c r="EB844" s="48"/>
      <c r="EC844" s="48"/>
      <c r="ED844" s="48"/>
      <c r="EE844" s="48"/>
      <c r="EF844" s="48"/>
      <c r="EG844" s="48"/>
      <c r="EH844" s="48"/>
      <c r="EI844" s="48"/>
      <c r="EJ844" s="48"/>
      <c r="EK844" s="48"/>
      <c r="EL844" s="48"/>
      <c r="EM844" s="48"/>
      <c r="EN844" s="48"/>
      <c r="EO844" s="48"/>
      <c r="EP844" s="48"/>
      <c r="EQ844" s="48"/>
      <c r="ER844" s="48"/>
      <c r="ES844" s="48"/>
      <c r="ET844" s="48"/>
      <c r="EU844" s="48"/>
      <c r="EV844" s="48"/>
      <c r="EW844" s="48"/>
      <c r="EX844" s="48"/>
      <c r="EY844" s="48"/>
      <c r="EZ844" s="48"/>
      <c r="FA844" s="48"/>
      <c r="FB844" s="48"/>
      <c r="FC844" s="48"/>
      <c r="FD844" s="48"/>
      <c r="FE844" s="48"/>
      <c r="FF844" s="48"/>
      <c r="FG844" s="48"/>
      <c r="FH844" s="48"/>
      <c r="FI844" s="48"/>
      <c r="FJ844" s="48"/>
      <c r="FK844" s="48"/>
      <c r="FL844" s="48"/>
      <c r="FM844" s="48"/>
      <c r="FN844" s="48"/>
      <c r="FO844" s="48"/>
      <c r="FP844" s="48"/>
      <c r="FQ844" s="48"/>
      <c r="FR844" s="48"/>
      <c r="FS844" s="48"/>
      <c r="FT844" s="48"/>
      <c r="FU844" s="48"/>
      <c r="FV844" s="48"/>
      <c r="FW844" s="48"/>
      <c r="FX844" s="48"/>
      <c r="FY844" s="48"/>
      <c r="FZ844" s="48"/>
      <c r="GA844" s="48"/>
      <c r="GB844" s="48"/>
      <c r="GC844" s="48"/>
      <c r="GD844" s="48"/>
      <c r="GE844" s="48"/>
      <c r="GF844" s="48"/>
      <c r="GG844" s="48"/>
      <c r="GH844" s="48"/>
      <c r="GI844" s="48"/>
      <c r="GJ844" s="48"/>
      <c r="GK844" s="48"/>
      <c r="GL844" s="48"/>
      <c r="GM844" s="48"/>
      <c r="GN844" s="48"/>
      <c r="GO844" s="48"/>
      <c r="GP844" s="48"/>
      <c r="GQ844" s="48"/>
      <c r="GR844" s="48"/>
      <c r="GS844" s="48"/>
      <c r="GT844" s="48"/>
      <c r="GU844" s="48"/>
      <c r="GV844" s="48"/>
      <c r="GW844" s="48"/>
      <c r="GX844" s="48"/>
      <c r="GY844" s="48"/>
      <c r="GZ844" s="48"/>
      <c r="HA844" s="48"/>
      <c r="HB844" s="48"/>
      <c r="HC844" s="48"/>
      <c r="HD844" s="48"/>
      <c r="HE844" s="48"/>
      <c r="HF844" s="48"/>
      <c r="HG844" s="48"/>
      <c r="HH844" s="48"/>
      <c r="HI844" s="48"/>
      <c r="HJ844" s="48"/>
      <c r="HK844" s="48"/>
      <c r="HL844" s="48"/>
      <c r="HM844" s="48"/>
      <c r="HN844" s="48"/>
      <c r="HO844" s="48"/>
      <c r="HP844" s="48"/>
      <c r="HQ844" s="48"/>
      <c r="HR844" s="48"/>
      <c r="HS844" s="48"/>
      <c r="HT844" s="48"/>
      <c r="HU844" s="48"/>
      <c r="HV844" s="48"/>
      <c r="HW844" s="48"/>
      <c r="HX844" s="48"/>
      <c r="HY844" s="48"/>
      <c r="HZ844" s="48"/>
      <c r="IA844" s="48"/>
      <c r="IB844" s="48"/>
      <c r="IC844" s="48"/>
      <c r="ID844" s="48"/>
      <c r="IE844" s="48"/>
      <c r="IF844" s="48"/>
      <c r="IG844" s="48"/>
      <c r="IH844" s="36"/>
      <c r="II844" s="36"/>
      <c r="IJ844" s="36"/>
      <c r="IK844" s="36"/>
      <c r="IL844" s="36"/>
      <c r="IM844" s="36"/>
      <c r="IN844" s="36"/>
      <c r="IO844" s="36"/>
      <c r="IP844" s="36"/>
      <c r="IQ844" s="36"/>
      <c r="IR844" s="36"/>
      <c r="IS844" s="36"/>
      <c r="IT844" s="36"/>
    </row>
    <row r="845" spans="1:254" s="14" customFormat="1" x14ac:dyDescent="0.2">
      <c r="A845" s="48"/>
      <c r="B845" s="48"/>
      <c r="C845" s="48"/>
      <c r="D845" s="14" t="s">
        <v>1100</v>
      </c>
      <c r="E845" s="48"/>
      <c r="F845" s="21" t="s">
        <v>1705</v>
      </c>
      <c r="G845" s="82">
        <v>250000</v>
      </c>
      <c r="H845" s="21"/>
      <c r="I845" s="143">
        <v>9376426</v>
      </c>
      <c r="J845" s="49" t="s">
        <v>1721</v>
      </c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  <c r="CT845" s="48"/>
      <c r="CU845" s="48"/>
      <c r="CV845" s="48"/>
      <c r="CW845" s="48"/>
      <c r="CX845" s="48"/>
      <c r="CY845" s="48"/>
      <c r="CZ845" s="48"/>
      <c r="DA845" s="48"/>
      <c r="DB845" s="48"/>
      <c r="DC845" s="48"/>
      <c r="DD845" s="48"/>
      <c r="DE845" s="48"/>
      <c r="DF845" s="48"/>
      <c r="DG845" s="48"/>
      <c r="DH845" s="48"/>
      <c r="DI845" s="48"/>
      <c r="DJ845" s="48"/>
      <c r="DK845" s="48"/>
      <c r="DL845" s="48"/>
      <c r="DM845" s="48"/>
      <c r="DN845" s="48"/>
      <c r="DO845" s="48"/>
      <c r="DP845" s="48"/>
      <c r="DQ845" s="48"/>
      <c r="DR845" s="48"/>
      <c r="DS845" s="48"/>
      <c r="DT845" s="48"/>
      <c r="DU845" s="48"/>
      <c r="DV845" s="48"/>
      <c r="DW845" s="48"/>
      <c r="DX845" s="48"/>
      <c r="DY845" s="48"/>
      <c r="DZ845" s="48"/>
      <c r="EA845" s="48"/>
      <c r="EB845" s="48"/>
      <c r="EC845" s="48"/>
      <c r="ED845" s="48"/>
      <c r="EE845" s="48"/>
      <c r="EF845" s="48"/>
      <c r="EG845" s="48"/>
      <c r="EH845" s="48"/>
      <c r="EI845" s="48"/>
      <c r="EJ845" s="48"/>
      <c r="EK845" s="48"/>
      <c r="EL845" s="48"/>
      <c r="EM845" s="48"/>
      <c r="EN845" s="48"/>
      <c r="EO845" s="48"/>
      <c r="EP845" s="48"/>
      <c r="EQ845" s="48"/>
      <c r="ER845" s="48"/>
      <c r="ES845" s="48"/>
      <c r="ET845" s="48"/>
      <c r="EU845" s="48"/>
      <c r="EV845" s="48"/>
      <c r="EW845" s="48"/>
      <c r="EX845" s="48"/>
      <c r="EY845" s="48"/>
      <c r="EZ845" s="48"/>
      <c r="FA845" s="48"/>
      <c r="FB845" s="48"/>
      <c r="FC845" s="48"/>
      <c r="FD845" s="48"/>
      <c r="FE845" s="48"/>
      <c r="FF845" s="48"/>
      <c r="FG845" s="48"/>
      <c r="FH845" s="48"/>
      <c r="FI845" s="48"/>
      <c r="FJ845" s="48"/>
      <c r="FK845" s="48"/>
      <c r="FL845" s="48"/>
      <c r="FM845" s="48"/>
      <c r="FN845" s="48"/>
      <c r="FO845" s="48"/>
      <c r="FP845" s="48"/>
      <c r="FQ845" s="48"/>
      <c r="FR845" s="48"/>
      <c r="FS845" s="48"/>
      <c r="FT845" s="48"/>
      <c r="FU845" s="48"/>
      <c r="FV845" s="48"/>
      <c r="FW845" s="48"/>
      <c r="FX845" s="48"/>
      <c r="FY845" s="48"/>
      <c r="FZ845" s="48"/>
      <c r="GA845" s="48"/>
      <c r="GB845" s="48"/>
      <c r="GC845" s="48"/>
      <c r="GD845" s="48"/>
      <c r="GE845" s="48"/>
      <c r="GF845" s="48"/>
      <c r="GG845" s="48"/>
      <c r="GH845" s="48"/>
      <c r="GI845" s="48"/>
      <c r="GJ845" s="48"/>
      <c r="GK845" s="48"/>
      <c r="GL845" s="48"/>
      <c r="GM845" s="48"/>
      <c r="GN845" s="48"/>
      <c r="GO845" s="48"/>
      <c r="GP845" s="48"/>
      <c r="GQ845" s="48"/>
      <c r="GR845" s="48"/>
      <c r="GS845" s="48"/>
      <c r="GT845" s="48"/>
      <c r="GU845" s="48"/>
      <c r="GV845" s="48"/>
      <c r="GW845" s="48"/>
      <c r="GX845" s="48"/>
      <c r="GY845" s="48"/>
      <c r="GZ845" s="48"/>
      <c r="HA845" s="48"/>
      <c r="HB845" s="48"/>
      <c r="HC845" s="48"/>
      <c r="HD845" s="48"/>
      <c r="HE845" s="48"/>
      <c r="HF845" s="48"/>
      <c r="HG845" s="48"/>
      <c r="HH845" s="48"/>
      <c r="HI845" s="48"/>
      <c r="HJ845" s="48"/>
      <c r="HK845" s="48"/>
      <c r="HL845" s="48"/>
      <c r="HM845" s="48"/>
      <c r="HN845" s="48"/>
      <c r="HO845" s="48"/>
      <c r="HP845" s="48"/>
      <c r="HQ845" s="48"/>
      <c r="HR845" s="48"/>
      <c r="HS845" s="48"/>
      <c r="HT845" s="48"/>
      <c r="HU845" s="48"/>
      <c r="HV845" s="48"/>
      <c r="HW845" s="48"/>
      <c r="HX845" s="48"/>
      <c r="HY845" s="48"/>
      <c r="HZ845" s="48"/>
      <c r="IA845" s="48"/>
      <c r="IB845" s="48"/>
      <c r="IC845" s="48"/>
      <c r="ID845" s="48"/>
      <c r="IE845" s="48"/>
      <c r="IF845" s="48"/>
      <c r="IG845" s="48"/>
      <c r="IH845" s="36"/>
      <c r="II845" s="36"/>
      <c r="IJ845" s="36"/>
      <c r="IK845" s="36"/>
      <c r="IL845" s="36"/>
      <c r="IM845" s="36"/>
      <c r="IN845" s="36"/>
      <c r="IO845" s="36"/>
      <c r="IP845" s="36"/>
      <c r="IQ845" s="36"/>
      <c r="IR845" s="36"/>
      <c r="IS845" s="36"/>
      <c r="IT845" s="36"/>
    </row>
    <row r="846" spans="1:254" s="14" customFormat="1" x14ac:dyDescent="0.2">
      <c r="A846" s="48"/>
      <c r="B846" s="48"/>
      <c r="C846" s="98">
        <v>43713</v>
      </c>
      <c r="D846" s="30" t="s">
        <v>1729</v>
      </c>
      <c r="E846" s="102" t="s">
        <v>1726</v>
      </c>
      <c r="F846" s="21" t="s">
        <v>1705</v>
      </c>
      <c r="G846" s="82"/>
      <c r="H846" s="127">
        <v>240000</v>
      </c>
      <c r="I846" s="143">
        <v>9136426</v>
      </c>
      <c r="J846" s="49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  <c r="CT846" s="48"/>
      <c r="CU846" s="48"/>
      <c r="CV846" s="48"/>
      <c r="CW846" s="48"/>
      <c r="CX846" s="48"/>
      <c r="CY846" s="48"/>
      <c r="CZ846" s="48"/>
      <c r="DA846" s="48"/>
      <c r="DB846" s="48"/>
      <c r="DC846" s="48"/>
      <c r="DD846" s="48"/>
      <c r="DE846" s="48"/>
      <c r="DF846" s="48"/>
      <c r="DG846" s="48"/>
      <c r="DH846" s="48"/>
      <c r="DI846" s="48"/>
      <c r="DJ846" s="48"/>
      <c r="DK846" s="48"/>
      <c r="DL846" s="48"/>
      <c r="DM846" s="48"/>
      <c r="DN846" s="48"/>
      <c r="DO846" s="48"/>
      <c r="DP846" s="48"/>
      <c r="DQ846" s="48"/>
      <c r="DR846" s="48"/>
      <c r="DS846" s="48"/>
      <c r="DT846" s="48"/>
      <c r="DU846" s="48"/>
      <c r="DV846" s="48"/>
      <c r="DW846" s="48"/>
      <c r="DX846" s="48"/>
      <c r="DY846" s="48"/>
      <c r="DZ846" s="48"/>
      <c r="EA846" s="48"/>
      <c r="EB846" s="48"/>
      <c r="EC846" s="48"/>
      <c r="ED846" s="48"/>
      <c r="EE846" s="48"/>
      <c r="EF846" s="48"/>
      <c r="EG846" s="48"/>
      <c r="EH846" s="48"/>
      <c r="EI846" s="48"/>
      <c r="EJ846" s="48"/>
      <c r="EK846" s="48"/>
      <c r="EL846" s="48"/>
      <c r="EM846" s="48"/>
      <c r="EN846" s="48"/>
      <c r="EO846" s="48"/>
      <c r="EP846" s="48"/>
      <c r="EQ846" s="48"/>
      <c r="ER846" s="48"/>
      <c r="ES846" s="48"/>
      <c r="ET846" s="48"/>
      <c r="EU846" s="48"/>
      <c r="EV846" s="48"/>
      <c r="EW846" s="48"/>
      <c r="EX846" s="48"/>
      <c r="EY846" s="48"/>
      <c r="EZ846" s="48"/>
      <c r="FA846" s="48"/>
      <c r="FB846" s="48"/>
      <c r="FC846" s="48"/>
      <c r="FD846" s="48"/>
      <c r="FE846" s="48"/>
      <c r="FF846" s="48"/>
      <c r="FG846" s="48"/>
      <c r="FH846" s="48"/>
      <c r="FI846" s="48"/>
      <c r="FJ846" s="48"/>
      <c r="FK846" s="48"/>
      <c r="FL846" s="48"/>
      <c r="FM846" s="48"/>
      <c r="FN846" s="48"/>
      <c r="FO846" s="48"/>
      <c r="FP846" s="48"/>
      <c r="FQ846" s="48"/>
      <c r="FR846" s="48"/>
      <c r="FS846" s="48"/>
      <c r="FT846" s="48"/>
      <c r="FU846" s="48"/>
      <c r="FV846" s="48"/>
      <c r="FW846" s="48"/>
      <c r="FX846" s="48"/>
      <c r="FY846" s="48"/>
      <c r="FZ846" s="48"/>
      <c r="GA846" s="48"/>
      <c r="GB846" s="48"/>
      <c r="GC846" s="48"/>
      <c r="GD846" s="48"/>
      <c r="GE846" s="48"/>
      <c r="GF846" s="48"/>
      <c r="GG846" s="48"/>
      <c r="GH846" s="48"/>
      <c r="GI846" s="48"/>
      <c r="GJ846" s="48"/>
      <c r="GK846" s="48"/>
      <c r="GL846" s="48"/>
      <c r="GM846" s="48"/>
      <c r="GN846" s="48"/>
      <c r="GO846" s="48"/>
      <c r="GP846" s="48"/>
      <c r="GQ846" s="48"/>
      <c r="GR846" s="48"/>
      <c r="GS846" s="48"/>
      <c r="GT846" s="48"/>
      <c r="GU846" s="48"/>
      <c r="GV846" s="48"/>
      <c r="GW846" s="48"/>
      <c r="GX846" s="48"/>
      <c r="GY846" s="48"/>
      <c r="GZ846" s="48"/>
      <c r="HA846" s="48"/>
      <c r="HB846" s="48"/>
      <c r="HC846" s="48"/>
      <c r="HD846" s="48"/>
      <c r="HE846" s="48"/>
      <c r="HF846" s="48"/>
      <c r="HG846" s="48"/>
      <c r="HH846" s="48"/>
      <c r="HI846" s="48"/>
      <c r="HJ846" s="48"/>
      <c r="HK846" s="48"/>
      <c r="HL846" s="48"/>
      <c r="HM846" s="48"/>
      <c r="HN846" s="48"/>
      <c r="HO846" s="48"/>
      <c r="HP846" s="48"/>
      <c r="HQ846" s="48"/>
      <c r="HR846" s="48"/>
      <c r="HS846" s="48"/>
      <c r="HT846" s="48"/>
      <c r="HU846" s="48"/>
      <c r="HV846" s="48"/>
      <c r="HW846" s="48"/>
      <c r="HX846" s="48"/>
      <c r="HY846" s="48"/>
      <c r="HZ846" s="48"/>
      <c r="IA846" s="48"/>
      <c r="IB846" s="48"/>
      <c r="IC846" s="48"/>
      <c r="ID846" s="48"/>
      <c r="IE846" s="48"/>
      <c r="IF846" s="48"/>
      <c r="IG846" s="48"/>
      <c r="IH846" s="36"/>
      <c r="II846" s="36"/>
      <c r="IJ846" s="36"/>
      <c r="IK846" s="36"/>
      <c r="IL846" s="36"/>
      <c r="IM846" s="36"/>
      <c r="IN846" s="36"/>
      <c r="IO846" s="36"/>
      <c r="IP846" s="36"/>
      <c r="IQ846" s="36"/>
      <c r="IR846" s="36"/>
      <c r="IS846" s="36"/>
      <c r="IT846" s="36"/>
    </row>
    <row r="847" spans="1:254" s="14" customFormat="1" x14ac:dyDescent="0.2">
      <c r="A847" s="48"/>
      <c r="B847" s="48"/>
      <c r="C847" s="48"/>
      <c r="D847" s="14" t="s">
        <v>1717</v>
      </c>
      <c r="E847" s="48" t="s">
        <v>1722</v>
      </c>
      <c r="F847" s="21" t="s">
        <v>1705</v>
      </c>
      <c r="G847" s="82"/>
      <c r="H847" s="21">
        <v>896000</v>
      </c>
      <c r="I847" s="143">
        <v>8240426</v>
      </c>
      <c r="J847" s="49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  <c r="CT847" s="48"/>
      <c r="CU847" s="48"/>
      <c r="CV847" s="48"/>
      <c r="CW847" s="48"/>
      <c r="CX847" s="48"/>
      <c r="CY847" s="48"/>
      <c r="CZ847" s="48"/>
      <c r="DA847" s="48"/>
      <c r="DB847" s="48"/>
      <c r="DC847" s="48"/>
      <c r="DD847" s="48"/>
      <c r="DE847" s="48"/>
      <c r="DF847" s="48"/>
      <c r="DG847" s="48"/>
      <c r="DH847" s="48"/>
      <c r="DI847" s="48"/>
      <c r="DJ847" s="48"/>
      <c r="DK847" s="48"/>
      <c r="DL847" s="48"/>
      <c r="DM847" s="48"/>
      <c r="DN847" s="48"/>
      <c r="DO847" s="48"/>
      <c r="DP847" s="48"/>
      <c r="DQ847" s="48"/>
      <c r="DR847" s="48"/>
      <c r="DS847" s="48"/>
      <c r="DT847" s="48"/>
      <c r="DU847" s="48"/>
      <c r="DV847" s="48"/>
      <c r="DW847" s="48"/>
      <c r="DX847" s="48"/>
      <c r="DY847" s="48"/>
      <c r="DZ847" s="48"/>
      <c r="EA847" s="48"/>
      <c r="EB847" s="48"/>
      <c r="EC847" s="48"/>
      <c r="ED847" s="48"/>
      <c r="EE847" s="48"/>
      <c r="EF847" s="48"/>
      <c r="EG847" s="48"/>
      <c r="EH847" s="48"/>
      <c r="EI847" s="48"/>
      <c r="EJ847" s="48"/>
      <c r="EK847" s="48"/>
      <c r="EL847" s="48"/>
      <c r="EM847" s="48"/>
      <c r="EN847" s="48"/>
      <c r="EO847" s="48"/>
      <c r="EP847" s="48"/>
      <c r="EQ847" s="48"/>
      <c r="ER847" s="48"/>
      <c r="ES847" s="48"/>
      <c r="ET847" s="48"/>
      <c r="EU847" s="48"/>
      <c r="EV847" s="48"/>
      <c r="EW847" s="48"/>
      <c r="EX847" s="48"/>
      <c r="EY847" s="48"/>
      <c r="EZ847" s="48"/>
      <c r="FA847" s="48"/>
      <c r="FB847" s="48"/>
      <c r="FC847" s="48"/>
      <c r="FD847" s="48"/>
      <c r="FE847" s="48"/>
      <c r="FF847" s="48"/>
      <c r="FG847" s="48"/>
      <c r="FH847" s="48"/>
      <c r="FI847" s="48"/>
      <c r="FJ847" s="48"/>
      <c r="FK847" s="48"/>
      <c r="FL847" s="48"/>
      <c r="FM847" s="48"/>
      <c r="FN847" s="48"/>
      <c r="FO847" s="48"/>
      <c r="FP847" s="48"/>
      <c r="FQ847" s="48"/>
      <c r="FR847" s="48"/>
      <c r="FS847" s="48"/>
      <c r="FT847" s="48"/>
      <c r="FU847" s="48"/>
      <c r="FV847" s="48"/>
      <c r="FW847" s="48"/>
      <c r="FX847" s="48"/>
      <c r="FY847" s="48"/>
      <c r="FZ847" s="48"/>
      <c r="GA847" s="48"/>
      <c r="GB847" s="48"/>
      <c r="GC847" s="48"/>
      <c r="GD847" s="48"/>
      <c r="GE847" s="48"/>
      <c r="GF847" s="48"/>
      <c r="GG847" s="48"/>
      <c r="GH847" s="48"/>
      <c r="GI847" s="48"/>
      <c r="GJ847" s="48"/>
      <c r="GK847" s="48"/>
      <c r="GL847" s="48"/>
      <c r="GM847" s="48"/>
      <c r="GN847" s="48"/>
      <c r="GO847" s="48"/>
      <c r="GP847" s="48"/>
      <c r="GQ847" s="48"/>
      <c r="GR847" s="48"/>
      <c r="GS847" s="48"/>
      <c r="GT847" s="48"/>
      <c r="GU847" s="48"/>
      <c r="GV847" s="48"/>
      <c r="GW847" s="48"/>
      <c r="GX847" s="48"/>
      <c r="GY847" s="48"/>
      <c r="GZ847" s="48"/>
      <c r="HA847" s="48"/>
      <c r="HB847" s="48"/>
      <c r="HC847" s="48"/>
      <c r="HD847" s="48"/>
      <c r="HE847" s="48"/>
      <c r="HF847" s="48"/>
      <c r="HG847" s="48"/>
      <c r="HH847" s="48"/>
      <c r="HI847" s="48"/>
      <c r="HJ847" s="48"/>
      <c r="HK847" s="48"/>
      <c r="HL847" s="48"/>
      <c r="HM847" s="48"/>
      <c r="HN847" s="48"/>
      <c r="HO847" s="48"/>
      <c r="HP847" s="48"/>
      <c r="HQ847" s="48"/>
      <c r="HR847" s="48"/>
      <c r="HS847" s="48"/>
      <c r="HT847" s="48"/>
      <c r="HU847" s="48"/>
      <c r="HV847" s="48"/>
      <c r="HW847" s="48"/>
      <c r="HX847" s="48"/>
      <c r="HY847" s="48"/>
      <c r="HZ847" s="48"/>
      <c r="IA847" s="48"/>
      <c r="IB847" s="48"/>
      <c r="IC847" s="48"/>
      <c r="ID847" s="48"/>
      <c r="IE847" s="48"/>
      <c r="IF847" s="48"/>
      <c r="IG847" s="48"/>
      <c r="IH847" s="36"/>
      <c r="II847" s="36"/>
      <c r="IJ847" s="36"/>
      <c r="IK847" s="36"/>
      <c r="IL847" s="36"/>
      <c r="IM847" s="36"/>
      <c r="IN847" s="36"/>
      <c r="IO847" s="36"/>
      <c r="IP847" s="36"/>
      <c r="IQ847" s="36"/>
      <c r="IR847" s="36"/>
      <c r="IS847" s="36"/>
      <c r="IT847" s="36"/>
    </row>
    <row r="848" spans="1:254" s="14" customFormat="1" x14ac:dyDescent="0.2">
      <c r="A848" s="48"/>
      <c r="B848" s="48"/>
      <c r="C848" s="179"/>
      <c r="D848" s="14" t="s">
        <v>1100</v>
      </c>
      <c r="E848" s="87"/>
      <c r="F848" s="21" t="s">
        <v>1705</v>
      </c>
      <c r="G848" s="129">
        <v>896000</v>
      </c>
      <c r="H848" s="168"/>
      <c r="I848" s="143">
        <v>9136426</v>
      </c>
      <c r="J848" s="49" t="s">
        <v>1722</v>
      </c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  <c r="CT848" s="48"/>
      <c r="CU848" s="48"/>
      <c r="CV848" s="48"/>
      <c r="CW848" s="48"/>
      <c r="CX848" s="48"/>
      <c r="CY848" s="48"/>
      <c r="CZ848" s="48"/>
      <c r="DA848" s="48"/>
      <c r="DB848" s="48"/>
      <c r="DC848" s="48"/>
      <c r="DD848" s="48"/>
      <c r="DE848" s="48"/>
      <c r="DF848" s="48"/>
      <c r="DG848" s="48"/>
      <c r="DH848" s="48"/>
      <c r="DI848" s="48"/>
      <c r="DJ848" s="48"/>
      <c r="DK848" s="48"/>
      <c r="DL848" s="48"/>
      <c r="DM848" s="48"/>
      <c r="DN848" s="48"/>
      <c r="DO848" s="48"/>
      <c r="DP848" s="48"/>
      <c r="DQ848" s="48"/>
      <c r="DR848" s="48"/>
      <c r="DS848" s="48"/>
      <c r="DT848" s="48"/>
      <c r="DU848" s="48"/>
      <c r="DV848" s="48"/>
      <c r="DW848" s="48"/>
      <c r="DX848" s="48"/>
      <c r="DY848" s="48"/>
      <c r="DZ848" s="48"/>
      <c r="EA848" s="48"/>
      <c r="EB848" s="48"/>
      <c r="EC848" s="48"/>
      <c r="ED848" s="48"/>
      <c r="EE848" s="48"/>
      <c r="EF848" s="48"/>
      <c r="EG848" s="48"/>
      <c r="EH848" s="48"/>
      <c r="EI848" s="48"/>
      <c r="EJ848" s="48"/>
      <c r="EK848" s="48"/>
      <c r="EL848" s="48"/>
      <c r="EM848" s="48"/>
      <c r="EN848" s="48"/>
      <c r="EO848" s="48"/>
      <c r="EP848" s="48"/>
      <c r="EQ848" s="48"/>
      <c r="ER848" s="48"/>
      <c r="ES848" s="48"/>
      <c r="ET848" s="48"/>
      <c r="EU848" s="48"/>
      <c r="EV848" s="48"/>
      <c r="EW848" s="48"/>
      <c r="EX848" s="48"/>
      <c r="EY848" s="48"/>
      <c r="EZ848" s="48"/>
      <c r="FA848" s="48"/>
      <c r="FB848" s="48"/>
      <c r="FC848" s="48"/>
      <c r="FD848" s="48"/>
      <c r="FE848" s="48"/>
      <c r="FF848" s="48"/>
      <c r="FG848" s="48"/>
      <c r="FH848" s="48"/>
      <c r="FI848" s="48"/>
      <c r="FJ848" s="48"/>
      <c r="FK848" s="48"/>
      <c r="FL848" s="48"/>
      <c r="FM848" s="48"/>
      <c r="FN848" s="48"/>
      <c r="FO848" s="48"/>
      <c r="FP848" s="48"/>
      <c r="FQ848" s="48"/>
      <c r="FR848" s="48"/>
      <c r="FS848" s="48"/>
      <c r="FT848" s="48"/>
      <c r="FU848" s="48"/>
      <c r="FV848" s="48"/>
      <c r="FW848" s="48"/>
      <c r="FX848" s="48"/>
      <c r="FY848" s="48"/>
      <c r="FZ848" s="48"/>
      <c r="GA848" s="48"/>
      <c r="GB848" s="48"/>
      <c r="GC848" s="48"/>
      <c r="GD848" s="48"/>
      <c r="GE848" s="48"/>
      <c r="GF848" s="48"/>
      <c r="GG848" s="48"/>
      <c r="GH848" s="48"/>
      <c r="GI848" s="48"/>
      <c r="GJ848" s="48"/>
      <c r="GK848" s="48"/>
      <c r="GL848" s="48"/>
      <c r="GM848" s="48"/>
      <c r="GN848" s="48"/>
      <c r="GO848" s="48"/>
      <c r="GP848" s="48"/>
      <c r="GQ848" s="48"/>
      <c r="GR848" s="48"/>
      <c r="GS848" s="48"/>
      <c r="GT848" s="48"/>
      <c r="GU848" s="48"/>
      <c r="GV848" s="48"/>
      <c r="GW848" s="48"/>
      <c r="GX848" s="48"/>
      <c r="GY848" s="48"/>
      <c r="GZ848" s="48"/>
      <c r="HA848" s="48"/>
      <c r="HB848" s="48"/>
      <c r="HC848" s="48"/>
      <c r="HD848" s="48"/>
      <c r="HE848" s="48"/>
      <c r="HF848" s="48"/>
      <c r="HG848" s="48"/>
      <c r="HH848" s="48"/>
      <c r="HI848" s="48"/>
      <c r="HJ848" s="48"/>
      <c r="HK848" s="48"/>
      <c r="HL848" s="48"/>
      <c r="HM848" s="48"/>
      <c r="HN848" s="48"/>
      <c r="HO848" s="48"/>
      <c r="HP848" s="48"/>
      <c r="HQ848" s="48"/>
      <c r="HR848" s="48"/>
      <c r="HS848" s="48"/>
      <c r="HT848" s="48"/>
      <c r="HU848" s="48"/>
      <c r="HV848" s="48"/>
      <c r="HW848" s="48"/>
      <c r="HX848" s="48"/>
      <c r="HY848" s="48"/>
      <c r="HZ848" s="48"/>
      <c r="IA848" s="48"/>
      <c r="IB848" s="48"/>
      <c r="IC848" s="48"/>
      <c r="ID848" s="48"/>
      <c r="IE848" s="48"/>
      <c r="IF848" s="48"/>
      <c r="IG848" s="48"/>
      <c r="IH848" s="36"/>
      <c r="II848" s="36"/>
      <c r="IJ848" s="36"/>
      <c r="IK848" s="36"/>
      <c r="IL848" s="36"/>
      <c r="IM848" s="36"/>
      <c r="IN848" s="36"/>
      <c r="IO848" s="36"/>
      <c r="IP848" s="36"/>
      <c r="IQ848" s="36"/>
      <c r="IR848" s="36"/>
      <c r="IS848" s="36"/>
      <c r="IT848" s="36"/>
    </row>
    <row r="849" spans="1:254" s="14" customFormat="1" x14ac:dyDescent="0.2">
      <c r="A849" s="48"/>
      <c r="B849" s="48"/>
      <c r="C849" s="98">
        <v>43713</v>
      </c>
      <c r="D849" s="111" t="s">
        <v>1728</v>
      </c>
      <c r="E849" s="22" t="s">
        <v>1725</v>
      </c>
      <c r="F849" s="21"/>
      <c r="G849" s="127"/>
      <c r="H849" s="127">
        <v>624150</v>
      </c>
      <c r="I849" s="143">
        <v>8512276</v>
      </c>
      <c r="J849" s="49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  <c r="CT849" s="48"/>
      <c r="CU849" s="48"/>
      <c r="CV849" s="48"/>
      <c r="CW849" s="48"/>
      <c r="CX849" s="48"/>
      <c r="CY849" s="48"/>
      <c r="CZ849" s="48"/>
      <c r="DA849" s="48"/>
      <c r="DB849" s="48"/>
      <c r="DC849" s="48"/>
      <c r="DD849" s="48"/>
      <c r="DE849" s="48"/>
      <c r="DF849" s="48"/>
      <c r="DG849" s="48"/>
      <c r="DH849" s="48"/>
      <c r="DI849" s="48"/>
      <c r="DJ849" s="48"/>
      <c r="DK849" s="48"/>
      <c r="DL849" s="48"/>
      <c r="DM849" s="48"/>
      <c r="DN849" s="48"/>
      <c r="DO849" s="48"/>
      <c r="DP849" s="48"/>
      <c r="DQ849" s="48"/>
      <c r="DR849" s="48"/>
      <c r="DS849" s="48"/>
      <c r="DT849" s="48"/>
      <c r="DU849" s="48"/>
      <c r="DV849" s="48"/>
      <c r="DW849" s="48"/>
      <c r="DX849" s="48"/>
      <c r="DY849" s="48"/>
      <c r="DZ849" s="48"/>
      <c r="EA849" s="48"/>
      <c r="EB849" s="48"/>
      <c r="EC849" s="48"/>
      <c r="ED849" s="48"/>
      <c r="EE849" s="48"/>
      <c r="EF849" s="48"/>
      <c r="EG849" s="48"/>
      <c r="EH849" s="48"/>
      <c r="EI849" s="48"/>
      <c r="EJ849" s="48"/>
      <c r="EK849" s="48"/>
      <c r="EL849" s="48"/>
      <c r="EM849" s="48"/>
      <c r="EN849" s="48"/>
      <c r="EO849" s="48"/>
      <c r="EP849" s="48"/>
      <c r="EQ849" s="48"/>
      <c r="ER849" s="48"/>
      <c r="ES849" s="48"/>
      <c r="ET849" s="48"/>
      <c r="EU849" s="48"/>
      <c r="EV849" s="48"/>
      <c r="EW849" s="48"/>
      <c r="EX849" s="48"/>
      <c r="EY849" s="48"/>
      <c r="EZ849" s="48"/>
      <c r="FA849" s="48"/>
      <c r="FB849" s="48"/>
      <c r="FC849" s="48"/>
      <c r="FD849" s="48"/>
      <c r="FE849" s="48"/>
      <c r="FF849" s="48"/>
      <c r="FG849" s="48"/>
      <c r="FH849" s="48"/>
      <c r="FI849" s="48"/>
      <c r="FJ849" s="48"/>
      <c r="FK849" s="48"/>
      <c r="FL849" s="48"/>
      <c r="FM849" s="48"/>
      <c r="FN849" s="48"/>
      <c r="FO849" s="48"/>
      <c r="FP849" s="48"/>
      <c r="FQ849" s="48"/>
      <c r="FR849" s="48"/>
      <c r="FS849" s="48"/>
      <c r="FT849" s="48"/>
      <c r="FU849" s="48"/>
      <c r="FV849" s="48"/>
      <c r="FW849" s="48"/>
      <c r="FX849" s="48"/>
      <c r="FY849" s="48"/>
      <c r="FZ849" s="48"/>
      <c r="GA849" s="48"/>
      <c r="GB849" s="48"/>
      <c r="GC849" s="48"/>
      <c r="GD849" s="48"/>
      <c r="GE849" s="48"/>
      <c r="GF849" s="48"/>
      <c r="GG849" s="48"/>
      <c r="GH849" s="48"/>
      <c r="GI849" s="48"/>
      <c r="GJ849" s="48"/>
      <c r="GK849" s="48"/>
      <c r="GL849" s="48"/>
      <c r="GM849" s="48"/>
      <c r="GN849" s="48"/>
      <c r="GO849" s="48"/>
      <c r="GP849" s="48"/>
      <c r="GQ849" s="48"/>
      <c r="GR849" s="48"/>
      <c r="GS849" s="48"/>
      <c r="GT849" s="48"/>
      <c r="GU849" s="48"/>
      <c r="GV849" s="48"/>
      <c r="GW849" s="48"/>
      <c r="GX849" s="48"/>
      <c r="GY849" s="48"/>
      <c r="GZ849" s="48"/>
      <c r="HA849" s="48"/>
      <c r="HB849" s="48"/>
      <c r="HC849" s="48"/>
      <c r="HD849" s="48"/>
      <c r="HE849" s="48"/>
      <c r="HF849" s="48"/>
      <c r="HG849" s="48"/>
      <c r="HH849" s="48"/>
      <c r="HI849" s="48"/>
      <c r="HJ849" s="48"/>
      <c r="HK849" s="48"/>
      <c r="HL849" s="48"/>
      <c r="HM849" s="48"/>
      <c r="HN849" s="48"/>
      <c r="HO849" s="48"/>
      <c r="HP849" s="48"/>
      <c r="HQ849" s="48"/>
      <c r="HR849" s="48"/>
      <c r="HS849" s="48"/>
      <c r="HT849" s="48"/>
      <c r="HU849" s="48"/>
      <c r="HV849" s="48"/>
      <c r="HW849" s="48"/>
      <c r="HX849" s="48"/>
      <c r="HY849" s="48"/>
      <c r="HZ849" s="48"/>
      <c r="IA849" s="48"/>
      <c r="IB849" s="48"/>
      <c r="IC849" s="48"/>
      <c r="ID849" s="48"/>
      <c r="IE849" s="48"/>
      <c r="IF849" s="48"/>
      <c r="IG849" s="48"/>
      <c r="IH849" s="36"/>
      <c r="II849" s="36"/>
      <c r="IJ849" s="36"/>
      <c r="IK849" s="36"/>
      <c r="IL849" s="36"/>
      <c r="IM849" s="36"/>
      <c r="IN849" s="36"/>
      <c r="IO849" s="36"/>
      <c r="IP849" s="36"/>
      <c r="IQ849" s="36"/>
      <c r="IR849" s="36"/>
      <c r="IS849" s="36"/>
      <c r="IT849" s="36"/>
    </row>
    <row r="850" spans="1:254" s="14" customFormat="1" x14ac:dyDescent="0.2">
      <c r="A850" s="48"/>
      <c r="B850" s="48"/>
      <c r="C850" s="48"/>
      <c r="D850" s="14" t="s">
        <v>1718</v>
      </c>
      <c r="E850" s="48" t="s">
        <v>1723</v>
      </c>
      <c r="F850" s="21" t="s">
        <v>1290</v>
      </c>
      <c r="G850" s="82"/>
      <c r="H850" s="21">
        <v>2500000</v>
      </c>
      <c r="I850" s="143">
        <v>6012276</v>
      </c>
      <c r="J850" s="49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  <c r="CT850" s="48"/>
      <c r="CU850" s="48"/>
      <c r="CV850" s="48"/>
      <c r="CW850" s="48"/>
      <c r="CX850" s="48"/>
      <c r="CY850" s="48"/>
      <c r="CZ850" s="48"/>
      <c r="DA850" s="48"/>
      <c r="DB850" s="48"/>
      <c r="DC850" s="48"/>
      <c r="DD850" s="48"/>
      <c r="DE850" s="48"/>
      <c r="DF850" s="48"/>
      <c r="DG850" s="48"/>
      <c r="DH850" s="48"/>
      <c r="DI850" s="48"/>
      <c r="DJ850" s="48"/>
      <c r="DK850" s="48"/>
      <c r="DL850" s="48"/>
      <c r="DM850" s="48"/>
      <c r="DN850" s="48"/>
      <c r="DO850" s="48"/>
      <c r="DP850" s="48"/>
      <c r="DQ850" s="48"/>
      <c r="DR850" s="48"/>
      <c r="DS850" s="48"/>
      <c r="DT850" s="48"/>
      <c r="DU850" s="48"/>
      <c r="DV850" s="48"/>
      <c r="DW850" s="48"/>
      <c r="DX850" s="48"/>
      <c r="DY850" s="48"/>
      <c r="DZ850" s="48"/>
      <c r="EA850" s="48"/>
      <c r="EB850" s="48"/>
      <c r="EC850" s="48"/>
      <c r="ED850" s="48"/>
      <c r="EE850" s="48"/>
      <c r="EF850" s="48"/>
      <c r="EG850" s="48"/>
      <c r="EH850" s="48"/>
      <c r="EI850" s="48"/>
      <c r="EJ850" s="48"/>
      <c r="EK850" s="48"/>
      <c r="EL850" s="48"/>
      <c r="EM850" s="48"/>
      <c r="EN850" s="48"/>
      <c r="EO850" s="48"/>
      <c r="EP850" s="48"/>
      <c r="EQ850" s="48"/>
      <c r="ER850" s="48"/>
      <c r="ES850" s="48"/>
      <c r="ET850" s="48"/>
      <c r="EU850" s="48"/>
      <c r="EV850" s="48"/>
      <c r="EW850" s="48"/>
      <c r="EX850" s="48"/>
      <c r="EY850" s="48"/>
      <c r="EZ850" s="48"/>
      <c r="FA850" s="48"/>
      <c r="FB850" s="48"/>
      <c r="FC850" s="48"/>
      <c r="FD850" s="48"/>
      <c r="FE850" s="48"/>
      <c r="FF850" s="48"/>
      <c r="FG850" s="48"/>
      <c r="FH850" s="48"/>
      <c r="FI850" s="48"/>
      <c r="FJ850" s="48"/>
      <c r="FK850" s="48"/>
      <c r="FL850" s="48"/>
      <c r="FM850" s="48"/>
      <c r="FN850" s="48"/>
      <c r="FO850" s="48"/>
      <c r="FP850" s="48"/>
      <c r="FQ850" s="48"/>
      <c r="FR850" s="48"/>
      <c r="FS850" s="48"/>
      <c r="FT850" s="48"/>
      <c r="FU850" s="48"/>
      <c r="FV850" s="48"/>
      <c r="FW850" s="48"/>
      <c r="FX850" s="48"/>
      <c r="FY850" s="48"/>
      <c r="FZ850" s="48"/>
      <c r="GA850" s="48"/>
      <c r="GB850" s="48"/>
      <c r="GC850" s="48"/>
      <c r="GD850" s="48"/>
      <c r="GE850" s="48"/>
      <c r="GF850" s="48"/>
      <c r="GG850" s="48"/>
      <c r="GH850" s="48"/>
      <c r="GI850" s="48"/>
      <c r="GJ850" s="48"/>
      <c r="GK850" s="48"/>
      <c r="GL850" s="48"/>
      <c r="GM850" s="48"/>
      <c r="GN850" s="48"/>
      <c r="GO850" s="48"/>
      <c r="GP850" s="48"/>
      <c r="GQ850" s="48"/>
      <c r="GR850" s="48"/>
      <c r="GS850" s="48"/>
      <c r="GT850" s="48"/>
      <c r="GU850" s="48"/>
      <c r="GV850" s="48"/>
      <c r="GW850" s="48"/>
      <c r="GX850" s="48"/>
      <c r="GY850" s="48"/>
      <c r="GZ850" s="48"/>
      <c r="HA850" s="48"/>
      <c r="HB850" s="48"/>
      <c r="HC850" s="48"/>
      <c r="HD850" s="48"/>
      <c r="HE850" s="48"/>
      <c r="HF850" s="48"/>
      <c r="HG850" s="48"/>
      <c r="HH850" s="48"/>
      <c r="HI850" s="48"/>
      <c r="HJ850" s="48"/>
      <c r="HK850" s="48"/>
      <c r="HL850" s="48"/>
      <c r="HM850" s="48"/>
      <c r="HN850" s="48"/>
      <c r="HO850" s="48"/>
      <c r="HP850" s="48"/>
      <c r="HQ850" s="48"/>
      <c r="HR850" s="48"/>
      <c r="HS850" s="48"/>
      <c r="HT850" s="48"/>
      <c r="HU850" s="48"/>
      <c r="HV850" s="48"/>
      <c r="HW850" s="48"/>
      <c r="HX850" s="48"/>
      <c r="HY850" s="48"/>
      <c r="HZ850" s="48"/>
      <c r="IA850" s="48"/>
      <c r="IB850" s="48"/>
      <c r="IC850" s="48"/>
      <c r="ID850" s="48"/>
      <c r="IE850" s="48"/>
      <c r="IF850" s="48"/>
      <c r="IG850" s="48"/>
      <c r="IH850" s="36"/>
      <c r="II850" s="36"/>
      <c r="IJ850" s="36"/>
      <c r="IK850" s="36"/>
      <c r="IL850" s="36"/>
      <c r="IM850" s="36"/>
      <c r="IN850" s="36"/>
      <c r="IO850" s="36"/>
      <c r="IP850" s="36"/>
      <c r="IQ850" s="36"/>
      <c r="IR850" s="36"/>
      <c r="IS850" s="36"/>
      <c r="IT850" s="36"/>
    </row>
    <row r="851" spans="1:254" s="14" customFormat="1" x14ac:dyDescent="0.2">
      <c r="A851" s="48"/>
      <c r="B851" s="48"/>
      <c r="C851" s="48"/>
      <c r="D851" s="14" t="s">
        <v>1100</v>
      </c>
      <c r="E851" s="48"/>
      <c r="F851" s="21" t="s">
        <v>1290</v>
      </c>
      <c r="G851" s="82">
        <v>2500000</v>
      </c>
      <c r="H851" s="21"/>
      <c r="I851" s="143">
        <v>8512276</v>
      </c>
      <c r="J851" s="49" t="s">
        <v>1723</v>
      </c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  <c r="CT851" s="48"/>
      <c r="CU851" s="48"/>
      <c r="CV851" s="48"/>
      <c r="CW851" s="48"/>
      <c r="CX851" s="48"/>
      <c r="CY851" s="48"/>
      <c r="CZ851" s="48"/>
      <c r="DA851" s="48"/>
      <c r="DB851" s="48"/>
      <c r="DC851" s="48"/>
      <c r="DD851" s="48"/>
      <c r="DE851" s="48"/>
      <c r="DF851" s="48"/>
      <c r="DG851" s="48"/>
      <c r="DH851" s="48"/>
      <c r="DI851" s="48"/>
      <c r="DJ851" s="48"/>
      <c r="DK851" s="48"/>
      <c r="DL851" s="48"/>
      <c r="DM851" s="48"/>
      <c r="DN851" s="48"/>
      <c r="DO851" s="48"/>
      <c r="DP851" s="48"/>
      <c r="DQ851" s="48"/>
      <c r="DR851" s="48"/>
      <c r="DS851" s="48"/>
      <c r="DT851" s="48"/>
      <c r="DU851" s="48"/>
      <c r="DV851" s="48"/>
      <c r="DW851" s="48"/>
      <c r="DX851" s="48"/>
      <c r="DY851" s="48"/>
      <c r="DZ851" s="48"/>
      <c r="EA851" s="48"/>
      <c r="EB851" s="48"/>
      <c r="EC851" s="48"/>
      <c r="ED851" s="48"/>
      <c r="EE851" s="48"/>
      <c r="EF851" s="48"/>
      <c r="EG851" s="48"/>
      <c r="EH851" s="48"/>
      <c r="EI851" s="48"/>
      <c r="EJ851" s="48"/>
      <c r="EK851" s="48"/>
      <c r="EL851" s="48"/>
      <c r="EM851" s="48"/>
      <c r="EN851" s="48"/>
      <c r="EO851" s="48"/>
      <c r="EP851" s="48"/>
      <c r="EQ851" s="48"/>
      <c r="ER851" s="48"/>
      <c r="ES851" s="48"/>
      <c r="ET851" s="48"/>
      <c r="EU851" s="48"/>
      <c r="EV851" s="48"/>
      <c r="EW851" s="48"/>
      <c r="EX851" s="48"/>
      <c r="EY851" s="48"/>
      <c r="EZ851" s="48"/>
      <c r="FA851" s="48"/>
      <c r="FB851" s="48"/>
      <c r="FC851" s="48"/>
      <c r="FD851" s="48"/>
      <c r="FE851" s="48"/>
      <c r="FF851" s="48"/>
      <c r="FG851" s="48"/>
      <c r="FH851" s="48"/>
      <c r="FI851" s="48"/>
      <c r="FJ851" s="48"/>
      <c r="FK851" s="48"/>
      <c r="FL851" s="48"/>
      <c r="FM851" s="48"/>
      <c r="FN851" s="48"/>
      <c r="FO851" s="48"/>
      <c r="FP851" s="48"/>
      <c r="FQ851" s="48"/>
      <c r="FR851" s="48"/>
      <c r="FS851" s="48"/>
      <c r="FT851" s="48"/>
      <c r="FU851" s="48"/>
      <c r="FV851" s="48"/>
      <c r="FW851" s="48"/>
      <c r="FX851" s="48"/>
      <c r="FY851" s="48"/>
      <c r="FZ851" s="48"/>
      <c r="GA851" s="48"/>
      <c r="GB851" s="48"/>
      <c r="GC851" s="48"/>
      <c r="GD851" s="48"/>
      <c r="GE851" s="48"/>
      <c r="GF851" s="48"/>
      <c r="GG851" s="48"/>
      <c r="GH851" s="48"/>
      <c r="GI851" s="48"/>
      <c r="GJ851" s="48"/>
      <c r="GK851" s="48"/>
      <c r="GL851" s="48"/>
      <c r="GM851" s="48"/>
      <c r="GN851" s="48"/>
      <c r="GO851" s="48"/>
      <c r="GP851" s="48"/>
      <c r="GQ851" s="48"/>
      <c r="GR851" s="48"/>
      <c r="GS851" s="48"/>
      <c r="GT851" s="48"/>
      <c r="GU851" s="48"/>
      <c r="GV851" s="48"/>
      <c r="GW851" s="48"/>
      <c r="GX851" s="48"/>
      <c r="GY851" s="48"/>
      <c r="GZ851" s="48"/>
      <c r="HA851" s="48"/>
      <c r="HB851" s="48"/>
      <c r="HC851" s="48"/>
      <c r="HD851" s="48"/>
      <c r="HE851" s="48"/>
      <c r="HF851" s="48"/>
      <c r="HG851" s="48"/>
      <c r="HH851" s="48"/>
      <c r="HI851" s="48"/>
      <c r="HJ851" s="48"/>
      <c r="HK851" s="48"/>
      <c r="HL851" s="48"/>
      <c r="HM851" s="48"/>
      <c r="HN851" s="48"/>
      <c r="HO851" s="48"/>
      <c r="HP851" s="48"/>
      <c r="HQ851" s="48"/>
      <c r="HR851" s="48"/>
      <c r="HS851" s="48"/>
      <c r="HT851" s="48"/>
      <c r="HU851" s="48"/>
      <c r="HV851" s="48"/>
      <c r="HW851" s="48"/>
      <c r="HX851" s="48"/>
      <c r="HY851" s="48"/>
      <c r="HZ851" s="48"/>
      <c r="IA851" s="48"/>
      <c r="IB851" s="48"/>
      <c r="IC851" s="48"/>
      <c r="ID851" s="48"/>
      <c r="IE851" s="48"/>
      <c r="IF851" s="48"/>
      <c r="IG851" s="48"/>
      <c r="IH851" s="36"/>
      <c r="II851" s="36"/>
      <c r="IJ851" s="36"/>
      <c r="IK851" s="36"/>
      <c r="IL851" s="36"/>
      <c r="IM851" s="36"/>
      <c r="IN851" s="36"/>
      <c r="IO851" s="36"/>
      <c r="IP851" s="36"/>
      <c r="IQ851" s="36"/>
      <c r="IR851" s="36"/>
      <c r="IS851" s="36"/>
      <c r="IT851" s="36"/>
    </row>
    <row r="852" spans="1:254" s="14" customFormat="1" x14ac:dyDescent="0.2">
      <c r="A852" s="48"/>
      <c r="B852" s="48"/>
      <c r="C852" s="98">
        <v>43714</v>
      </c>
      <c r="D852" s="30" t="s">
        <v>1730</v>
      </c>
      <c r="E852" s="102" t="s">
        <v>1727</v>
      </c>
      <c r="F852" s="21" t="s">
        <v>1290</v>
      </c>
      <c r="G852" s="82"/>
      <c r="H852" s="127">
        <v>1495600</v>
      </c>
      <c r="I852" s="143">
        <v>7016676</v>
      </c>
      <c r="J852" s="49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  <c r="BL852" s="48"/>
      <c r="BM852" s="48"/>
      <c r="BN852" s="48"/>
      <c r="BO852" s="48"/>
      <c r="BP852" s="48"/>
      <c r="BQ852" s="48"/>
      <c r="BR852" s="48"/>
      <c r="BS852" s="48"/>
      <c r="BT852" s="48"/>
      <c r="BU852" s="48"/>
      <c r="BV852" s="48"/>
      <c r="BW852" s="48"/>
      <c r="BX852" s="48"/>
      <c r="BY852" s="48"/>
      <c r="BZ852" s="48"/>
      <c r="CA852" s="48"/>
      <c r="CB852" s="48"/>
      <c r="CC852" s="48"/>
      <c r="CD852" s="48"/>
      <c r="CE852" s="48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48"/>
      <c r="CY852" s="48"/>
      <c r="CZ852" s="48"/>
      <c r="DA852" s="48"/>
      <c r="DB852" s="48"/>
      <c r="DC852" s="48"/>
      <c r="DD852" s="48"/>
      <c r="DE852" s="48"/>
      <c r="DF852" s="48"/>
      <c r="DG852" s="48"/>
      <c r="DH852" s="48"/>
      <c r="DI852" s="48"/>
      <c r="DJ852" s="48"/>
      <c r="DK852" s="48"/>
      <c r="DL852" s="48"/>
      <c r="DM852" s="48"/>
      <c r="DN852" s="48"/>
      <c r="DO852" s="48"/>
      <c r="DP852" s="48"/>
      <c r="DQ852" s="48"/>
      <c r="DR852" s="48"/>
      <c r="DS852" s="48"/>
      <c r="DT852" s="48"/>
      <c r="DU852" s="48"/>
      <c r="DV852" s="48"/>
      <c r="DW852" s="48"/>
      <c r="DX852" s="48"/>
      <c r="DY852" s="48"/>
      <c r="DZ852" s="48"/>
      <c r="EA852" s="48"/>
      <c r="EB852" s="48"/>
      <c r="EC852" s="48"/>
      <c r="ED852" s="48"/>
      <c r="EE852" s="48"/>
      <c r="EF852" s="48"/>
      <c r="EG852" s="48"/>
      <c r="EH852" s="48"/>
      <c r="EI852" s="48"/>
      <c r="EJ852" s="48"/>
      <c r="EK852" s="48"/>
      <c r="EL852" s="48"/>
      <c r="EM852" s="48"/>
      <c r="EN852" s="48"/>
      <c r="EO852" s="48"/>
      <c r="EP852" s="48"/>
      <c r="EQ852" s="48"/>
      <c r="ER852" s="48"/>
      <c r="ES852" s="48"/>
      <c r="ET852" s="48"/>
      <c r="EU852" s="48"/>
      <c r="EV852" s="48"/>
      <c r="EW852" s="48"/>
      <c r="EX852" s="48"/>
      <c r="EY852" s="48"/>
      <c r="EZ852" s="48"/>
      <c r="FA852" s="48"/>
      <c r="FB852" s="48"/>
      <c r="FC852" s="48"/>
      <c r="FD852" s="48"/>
      <c r="FE852" s="48"/>
      <c r="FF852" s="48"/>
      <c r="FG852" s="48"/>
      <c r="FH852" s="48"/>
      <c r="FI852" s="48"/>
      <c r="FJ852" s="48"/>
      <c r="FK852" s="48"/>
      <c r="FL852" s="48"/>
      <c r="FM852" s="48"/>
      <c r="FN852" s="48"/>
      <c r="FO852" s="48"/>
      <c r="FP852" s="48"/>
      <c r="FQ852" s="48"/>
      <c r="FR852" s="48"/>
      <c r="FS852" s="48"/>
      <c r="FT852" s="48"/>
      <c r="FU852" s="48"/>
      <c r="FV852" s="48"/>
      <c r="FW852" s="48"/>
      <c r="FX852" s="48"/>
      <c r="FY852" s="48"/>
      <c r="FZ852" s="48"/>
      <c r="GA852" s="48"/>
      <c r="GB852" s="48"/>
      <c r="GC852" s="48"/>
      <c r="GD852" s="48"/>
      <c r="GE852" s="48"/>
      <c r="GF852" s="48"/>
      <c r="GG852" s="48"/>
      <c r="GH852" s="48"/>
      <c r="GI852" s="48"/>
      <c r="GJ852" s="48"/>
      <c r="GK852" s="48"/>
      <c r="GL852" s="48"/>
      <c r="GM852" s="48"/>
      <c r="GN852" s="48"/>
      <c r="GO852" s="48"/>
      <c r="GP852" s="48"/>
      <c r="GQ852" s="48"/>
      <c r="GR852" s="48"/>
      <c r="GS852" s="48"/>
      <c r="GT852" s="48"/>
      <c r="GU852" s="48"/>
      <c r="GV852" s="48"/>
      <c r="GW852" s="48"/>
      <c r="GX852" s="48"/>
      <c r="GY852" s="48"/>
      <c r="GZ852" s="48"/>
      <c r="HA852" s="48"/>
      <c r="HB852" s="48"/>
      <c r="HC852" s="48"/>
      <c r="HD852" s="48"/>
      <c r="HE852" s="48"/>
      <c r="HF852" s="48"/>
      <c r="HG852" s="48"/>
      <c r="HH852" s="48"/>
      <c r="HI852" s="48"/>
      <c r="HJ852" s="48"/>
      <c r="HK852" s="48"/>
      <c r="HL852" s="48"/>
      <c r="HM852" s="48"/>
      <c r="HN852" s="48"/>
      <c r="HO852" s="48"/>
      <c r="HP852" s="48"/>
      <c r="HQ852" s="48"/>
      <c r="HR852" s="48"/>
      <c r="HS852" s="48"/>
      <c r="HT852" s="48"/>
      <c r="HU852" s="48"/>
      <c r="HV852" s="48"/>
      <c r="HW852" s="48"/>
      <c r="HX852" s="48"/>
      <c r="HY852" s="48"/>
      <c r="HZ852" s="48"/>
      <c r="IA852" s="48"/>
      <c r="IB852" s="48"/>
      <c r="IC852" s="48"/>
      <c r="ID852" s="48"/>
      <c r="IE852" s="48"/>
      <c r="IF852" s="48"/>
      <c r="IG852" s="48"/>
      <c r="IH852" s="36"/>
      <c r="II852" s="36"/>
      <c r="IJ852" s="36"/>
      <c r="IK852" s="36"/>
      <c r="IL852" s="36"/>
      <c r="IM852" s="36"/>
      <c r="IN852" s="36"/>
      <c r="IO852" s="36"/>
      <c r="IP852" s="36"/>
      <c r="IQ852" s="36"/>
      <c r="IR852" s="36"/>
      <c r="IS852" s="36"/>
      <c r="IT852" s="36"/>
    </row>
    <row r="853" spans="1:254" s="14" customFormat="1" x14ac:dyDescent="0.2">
      <c r="A853" s="48"/>
      <c r="B853" s="48"/>
      <c r="C853" s="48"/>
      <c r="D853" s="14" t="s">
        <v>1714</v>
      </c>
      <c r="E853" s="48" t="s">
        <v>1720</v>
      </c>
      <c r="F853" s="21" t="s">
        <v>1715</v>
      </c>
      <c r="G853" s="82"/>
      <c r="H853" s="21">
        <v>1880000</v>
      </c>
      <c r="I853" s="143">
        <v>5136676</v>
      </c>
      <c r="J853" s="49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  <c r="CT853" s="48"/>
      <c r="CU853" s="48"/>
      <c r="CV853" s="48"/>
      <c r="CW853" s="48"/>
      <c r="CX853" s="48"/>
      <c r="CY853" s="48"/>
      <c r="CZ853" s="48"/>
      <c r="DA853" s="48"/>
      <c r="DB853" s="48"/>
      <c r="DC853" s="48"/>
      <c r="DD853" s="48"/>
      <c r="DE853" s="48"/>
      <c r="DF853" s="48"/>
      <c r="DG853" s="48"/>
      <c r="DH853" s="48"/>
      <c r="DI853" s="48"/>
      <c r="DJ853" s="48"/>
      <c r="DK853" s="48"/>
      <c r="DL853" s="48"/>
      <c r="DM853" s="48"/>
      <c r="DN853" s="48"/>
      <c r="DO853" s="48"/>
      <c r="DP853" s="48"/>
      <c r="DQ853" s="48"/>
      <c r="DR853" s="48"/>
      <c r="DS853" s="48"/>
      <c r="DT853" s="48"/>
      <c r="DU853" s="48"/>
      <c r="DV853" s="48"/>
      <c r="DW853" s="48"/>
      <c r="DX853" s="48"/>
      <c r="DY853" s="48"/>
      <c r="DZ853" s="48"/>
      <c r="EA853" s="48"/>
      <c r="EB853" s="48"/>
      <c r="EC853" s="48"/>
      <c r="ED853" s="48"/>
      <c r="EE853" s="48"/>
      <c r="EF853" s="48"/>
      <c r="EG853" s="48"/>
      <c r="EH853" s="48"/>
      <c r="EI853" s="48"/>
      <c r="EJ853" s="48"/>
      <c r="EK853" s="48"/>
      <c r="EL853" s="48"/>
      <c r="EM853" s="48"/>
      <c r="EN853" s="48"/>
      <c r="EO853" s="48"/>
      <c r="EP853" s="48"/>
      <c r="EQ853" s="48"/>
      <c r="ER853" s="48"/>
      <c r="ES853" s="48"/>
      <c r="ET853" s="48"/>
      <c r="EU853" s="48"/>
      <c r="EV853" s="48"/>
      <c r="EW853" s="48"/>
      <c r="EX853" s="48"/>
      <c r="EY853" s="48"/>
      <c r="EZ853" s="48"/>
      <c r="FA853" s="48"/>
      <c r="FB853" s="48"/>
      <c r="FC853" s="48"/>
      <c r="FD853" s="48"/>
      <c r="FE853" s="48"/>
      <c r="FF853" s="48"/>
      <c r="FG853" s="48"/>
      <c r="FH853" s="48"/>
      <c r="FI853" s="48"/>
      <c r="FJ853" s="48"/>
      <c r="FK853" s="48"/>
      <c r="FL853" s="48"/>
      <c r="FM853" s="48"/>
      <c r="FN853" s="48"/>
      <c r="FO853" s="48"/>
      <c r="FP853" s="48"/>
      <c r="FQ853" s="48"/>
      <c r="FR853" s="48"/>
      <c r="FS853" s="48"/>
      <c r="FT853" s="48"/>
      <c r="FU853" s="48"/>
      <c r="FV853" s="48"/>
      <c r="FW853" s="48"/>
      <c r="FX853" s="48"/>
      <c r="FY853" s="48"/>
      <c r="FZ853" s="48"/>
      <c r="GA853" s="48"/>
      <c r="GB853" s="48"/>
      <c r="GC853" s="48"/>
      <c r="GD853" s="48"/>
      <c r="GE853" s="48"/>
      <c r="GF853" s="48"/>
      <c r="GG853" s="48"/>
      <c r="GH853" s="48"/>
      <c r="GI853" s="48"/>
      <c r="GJ853" s="48"/>
      <c r="GK853" s="48"/>
      <c r="GL853" s="48"/>
      <c r="GM853" s="48"/>
      <c r="GN853" s="48"/>
      <c r="GO853" s="48"/>
      <c r="GP853" s="48"/>
      <c r="GQ853" s="48"/>
      <c r="GR853" s="48"/>
      <c r="GS853" s="48"/>
      <c r="GT853" s="48"/>
      <c r="GU853" s="48"/>
      <c r="GV853" s="48"/>
      <c r="GW853" s="48"/>
      <c r="GX853" s="48"/>
      <c r="GY853" s="48"/>
      <c r="GZ853" s="48"/>
      <c r="HA853" s="48"/>
      <c r="HB853" s="48"/>
      <c r="HC853" s="48"/>
      <c r="HD853" s="48"/>
      <c r="HE853" s="48"/>
      <c r="HF853" s="48"/>
      <c r="HG853" s="48"/>
      <c r="HH853" s="48"/>
      <c r="HI853" s="48"/>
      <c r="HJ853" s="48"/>
      <c r="HK853" s="48"/>
      <c r="HL853" s="48"/>
      <c r="HM853" s="48"/>
      <c r="HN853" s="48"/>
      <c r="HO853" s="48"/>
      <c r="HP853" s="48"/>
      <c r="HQ853" s="48"/>
      <c r="HR853" s="48"/>
      <c r="HS853" s="48"/>
      <c r="HT853" s="48"/>
      <c r="HU853" s="48"/>
      <c r="HV853" s="48"/>
      <c r="HW853" s="48"/>
      <c r="HX853" s="48"/>
      <c r="HY853" s="48"/>
      <c r="HZ853" s="48"/>
      <c r="IA853" s="48"/>
      <c r="IB853" s="48"/>
      <c r="IC853" s="48"/>
      <c r="ID853" s="48"/>
      <c r="IE853" s="48"/>
      <c r="IF853" s="48"/>
      <c r="IG853" s="48"/>
      <c r="IH853" s="36"/>
      <c r="II853" s="36"/>
      <c r="IJ853" s="36"/>
      <c r="IK853" s="36"/>
      <c r="IL853" s="36"/>
      <c r="IM853" s="36"/>
      <c r="IN853" s="36"/>
      <c r="IO853" s="36"/>
      <c r="IP853" s="36"/>
      <c r="IQ853" s="36"/>
      <c r="IR853" s="36"/>
      <c r="IS853" s="36"/>
      <c r="IT853" s="36"/>
    </row>
    <row r="854" spans="1:254" s="14" customFormat="1" x14ac:dyDescent="0.2">
      <c r="A854" s="48"/>
      <c r="B854" s="48"/>
      <c r="C854" s="48"/>
      <c r="D854" s="14" t="s">
        <v>1759</v>
      </c>
      <c r="E854" s="48" t="s">
        <v>1724</v>
      </c>
      <c r="F854" s="53" t="s">
        <v>1719</v>
      </c>
      <c r="G854" s="82"/>
      <c r="H854" s="53">
        <v>2505000</v>
      </c>
      <c r="I854" s="143">
        <v>2631676</v>
      </c>
      <c r="J854" s="49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  <c r="BL854" s="48"/>
      <c r="BM854" s="48"/>
      <c r="BN854" s="48"/>
      <c r="BO854" s="48"/>
      <c r="BP854" s="48"/>
      <c r="BQ854" s="48"/>
      <c r="BR854" s="48"/>
      <c r="BS854" s="48"/>
      <c r="BT854" s="48"/>
      <c r="BU854" s="48"/>
      <c r="BV854" s="48"/>
      <c r="BW854" s="48"/>
      <c r="BX854" s="48"/>
      <c r="BY854" s="48"/>
      <c r="BZ854" s="48"/>
      <c r="CA854" s="48"/>
      <c r="CB854" s="48"/>
      <c r="CC854" s="48"/>
      <c r="CD854" s="48"/>
      <c r="CE854" s="48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  <c r="CT854" s="48"/>
      <c r="CU854" s="48"/>
      <c r="CV854" s="48"/>
      <c r="CW854" s="48"/>
      <c r="CX854" s="48"/>
      <c r="CY854" s="48"/>
      <c r="CZ854" s="48"/>
      <c r="DA854" s="48"/>
      <c r="DB854" s="48"/>
      <c r="DC854" s="48"/>
      <c r="DD854" s="48"/>
      <c r="DE854" s="48"/>
      <c r="DF854" s="48"/>
      <c r="DG854" s="48"/>
      <c r="DH854" s="48"/>
      <c r="DI854" s="48"/>
      <c r="DJ854" s="48"/>
      <c r="DK854" s="48"/>
      <c r="DL854" s="48"/>
      <c r="DM854" s="48"/>
      <c r="DN854" s="48"/>
      <c r="DO854" s="48"/>
      <c r="DP854" s="48"/>
      <c r="DQ854" s="48"/>
      <c r="DR854" s="48"/>
      <c r="DS854" s="48"/>
      <c r="DT854" s="48"/>
      <c r="DU854" s="48"/>
      <c r="DV854" s="48"/>
      <c r="DW854" s="48"/>
      <c r="DX854" s="48"/>
      <c r="DY854" s="48"/>
      <c r="DZ854" s="48"/>
      <c r="EA854" s="48"/>
      <c r="EB854" s="48"/>
      <c r="EC854" s="48"/>
      <c r="ED854" s="48"/>
      <c r="EE854" s="48"/>
      <c r="EF854" s="48"/>
      <c r="EG854" s="48"/>
      <c r="EH854" s="48"/>
      <c r="EI854" s="48"/>
      <c r="EJ854" s="48"/>
      <c r="EK854" s="48"/>
      <c r="EL854" s="48"/>
      <c r="EM854" s="48"/>
      <c r="EN854" s="48"/>
      <c r="EO854" s="48"/>
      <c r="EP854" s="48"/>
      <c r="EQ854" s="48"/>
      <c r="ER854" s="48"/>
      <c r="ES854" s="48"/>
      <c r="ET854" s="48"/>
      <c r="EU854" s="48"/>
      <c r="EV854" s="48"/>
      <c r="EW854" s="48"/>
      <c r="EX854" s="48"/>
      <c r="EY854" s="48"/>
      <c r="EZ854" s="48"/>
      <c r="FA854" s="48"/>
      <c r="FB854" s="48"/>
      <c r="FC854" s="48"/>
      <c r="FD854" s="48"/>
      <c r="FE854" s="48"/>
      <c r="FF854" s="48"/>
      <c r="FG854" s="48"/>
      <c r="FH854" s="48"/>
      <c r="FI854" s="48"/>
      <c r="FJ854" s="48"/>
      <c r="FK854" s="48"/>
      <c r="FL854" s="48"/>
      <c r="FM854" s="48"/>
      <c r="FN854" s="48"/>
      <c r="FO854" s="48"/>
      <c r="FP854" s="48"/>
      <c r="FQ854" s="48"/>
      <c r="FR854" s="48"/>
      <c r="FS854" s="48"/>
      <c r="FT854" s="48"/>
      <c r="FU854" s="48"/>
      <c r="FV854" s="48"/>
      <c r="FW854" s="48"/>
      <c r="FX854" s="48"/>
      <c r="FY854" s="48"/>
      <c r="FZ854" s="48"/>
      <c r="GA854" s="48"/>
      <c r="GB854" s="48"/>
      <c r="GC854" s="48"/>
      <c r="GD854" s="48"/>
      <c r="GE854" s="48"/>
      <c r="GF854" s="48"/>
      <c r="GG854" s="48"/>
      <c r="GH854" s="48"/>
      <c r="GI854" s="48"/>
      <c r="GJ854" s="48"/>
      <c r="GK854" s="48"/>
      <c r="GL854" s="48"/>
      <c r="GM854" s="48"/>
      <c r="GN854" s="48"/>
      <c r="GO854" s="48"/>
      <c r="GP854" s="48"/>
      <c r="GQ854" s="48"/>
      <c r="GR854" s="48"/>
      <c r="GS854" s="48"/>
      <c r="GT854" s="48"/>
      <c r="GU854" s="48"/>
      <c r="GV854" s="48"/>
      <c r="GW854" s="48"/>
      <c r="GX854" s="48"/>
      <c r="GY854" s="48"/>
      <c r="GZ854" s="48"/>
      <c r="HA854" s="48"/>
      <c r="HB854" s="48"/>
      <c r="HC854" s="48"/>
      <c r="HD854" s="48"/>
      <c r="HE854" s="48"/>
      <c r="HF854" s="48"/>
      <c r="HG854" s="48"/>
      <c r="HH854" s="48"/>
      <c r="HI854" s="48"/>
      <c r="HJ854" s="48"/>
      <c r="HK854" s="48"/>
      <c r="HL854" s="48"/>
      <c r="HM854" s="48"/>
      <c r="HN854" s="48"/>
      <c r="HO854" s="48"/>
      <c r="HP854" s="48"/>
      <c r="HQ854" s="48"/>
      <c r="HR854" s="48"/>
      <c r="HS854" s="48"/>
      <c r="HT854" s="48"/>
      <c r="HU854" s="48"/>
      <c r="HV854" s="48"/>
      <c r="HW854" s="48"/>
      <c r="HX854" s="48"/>
      <c r="HY854" s="48"/>
      <c r="HZ854" s="48"/>
      <c r="IA854" s="48"/>
      <c r="IB854" s="48"/>
      <c r="IC854" s="48"/>
      <c r="ID854" s="48"/>
      <c r="IE854" s="48"/>
      <c r="IF854" s="48"/>
      <c r="IG854" s="48"/>
      <c r="IH854" s="36"/>
      <c r="II854" s="36"/>
      <c r="IJ854" s="36"/>
      <c r="IK854" s="36"/>
      <c r="IL854" s="36"/>
      <c r="IM854" s="36"/>
      <c r="IN854" s="36"/>
      <c r="IO854" s="36"/>
      <c r="IP854" s="36"/>
      <c r="IQ854" s="36"/>
      <c r="IR854" s="36"/>
      <c r="IS854" s="36"/>
      <c r="IT854" s="36"/>
    </row>
    <row r="855" spans="1:254" s="14" customFormat="1" x14ac:dyDescent="0.2">
      <c r="A855" s="48"/>
      <c r="B855" s="48"/>
      <c r="C855" s="48"/>
      <c r="D855" s="48"/>
      <c r="E855" s="48"/>
      <c r="F855" s="81"/>
      <c r="G855" s="82">
        <v>14478524</v>
      </c>
      <c r="H855" s="84"/>
      <c r="I855" s="143">
        <v>17110200</v>
      </c>
      <c r="J855" s="49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  <c r="DC855" s="48"/>
      <c r="DD855" s="48"/>
      <c r="DE855" s="48"/>
      <c r="DF855" s="48"/>
      <c r="DG855" s="48"/>
      <c r="DH855" s="48"/>
      <c r="DI855" s="48"/>
      <c r="DJ855" s="48"/>
      <c r="DK855" s="48"/>
      <c r="DL855" s="48"/>
      <c r="DM855" s="48"/>
      <c r="DN855" s="48"/>
      <c r="DO855" s="48"/>
      <c r="DP855" s="48"/>
      <c r="DQ855" s="48"/>
      <c r="DR855" s="48"/>
      <c r="DS855" s="48"/>
      <c r="DT855" s="48"/>
      <c r="DU855" s="48"/>
      <c r="DV855" s="48"/>
      <c r="DW855" s="48"/>
      <c r="DX855" s="48"/>
      <c r="DY855" s="48"/>
      <c r="DZ855" s="48"/>
      <c r="EA855" s="48"/>
      <c r="EB855" s="48"/>
      <c r="EC855" s="48"/>
      <c r="ED855" s="48"/>
      <c r="EE855" s="48"/>
      <c r="EF855" s="48"/>
      <c r="EG855" s="48"/>
      <c r="EH855" s="48"/>
      <c r="EI855" s="48"/>
      <c r="EJ855" s="48"/>
      <c r="EK855" s="48"/>
      <c r="EL855" s="48"/>
      <c r="EM855" s="48"/>
      <c r="EN855" s="48"/>
      <c r="EO855" s="48"/>
      <c r="EP855" s="48"/>
      <c r="EQ855" s="48"/>
      <c r="ER855" s="48"/>
      <c r="ES855" s="48"/>
      <c r="ET855" s="48"/>
      <c r="EU855" s="48"/>
      <c r="EV855" s="48"/>
      <c r="EW855" s="48"/>
      <c r="EX855" s="48"/>
      <c r="EY855" s="48"/>
      <c r="EZ855" s="48"/>
      <c r="FA855" s="48"/>
      <c r="FB855" s="48"/>
      <c r="FC855" s="48"/>
      <c r="FD855" s="48"/>
      <c r="FE855" s="48"/>
      <c r="FF855" s="48"/>
      <c r="FG855" s="48"/>
      <c r="FH855" s="48"/>
      <c r="FI855" s="48"/>
      <c r="FJ855" s="48"/>
      <c r="FK855" s="48"/>
      <c r="FL855" s="48"/>
      <c r="FM855" s="48"/>
      <c r="FN855" s="48"/>
      <c r="FO855" s="48"/>
      <c r="FP855" s="48"/>
      <c r="FQ855" s="48"/>
      <c r="FR855" s="48"/>
      <c r="FS855" s="48"/>
      <c r="FT855" s="48"/>
      <c r="FU855" s="48"/>
      <c r="FV855" s="48"/>
      <c r="FW855" s="48"/>
      <c r="FX855" s="48"/>
      <c r="FY855" s="48"/>
      <c r="FZ855" s="48"/>
      <c r="GA855" s="48"/>
      <c r="GB855" s="48"/>
      <c r="GC855" s="48"/>
      <c r="GD855" s="48"/>
      <c r="GE855" s="48"/>
      <c r="GF855" s="48"/>
      <c r="GG855" s="48"/>
      <c r="GH855" s="48"/>
      <c r="GI855" s="48"/>
      <c r="GJ855" s="48"/>
      <c r="GK855" s="48"/>
      <c r="GL855" s="48"/>
      <c r="GM855" s="48"/>
      <c r="GN855" s="48"/>
      <c r="GO855" s="48"/>
      <c r="GP855" s="48"/>
      <c r="GQ855" s="48"/>
      <c r="GR855" s="48"/>
      <c r="GS855" s="48"/>
      <c r="GT855" s="48"/>
      <c r="GU855" s="48"/>
      <c r="GV855" s="48"/>
      <c r="GW855" s="48"/>
      <c r="GX855" s="48"/>
      <c r="GY855" s="48"/>
      <c r="GZ855" s="48"/>
      <c r="HA855" s="48"/>
      <c r="HB855" s="48"/>
      <c r="HC855" s="48"/>
      <c r="HD855" s="48"/>
      <c r="HE855" s="48"/>
      <c r="HF855" s="48"/>
      <c r="HG855" s="48"/>
      <c r="HH855" s="48"/>
      <c r="HI855" s="48"/>
      <c r="HJ855" s="48"/>
      <c r="HK855" s="48"/>
      <c r="HL855" s="48"/>
      <c r="HM855" s="48"/>
      <c r="HN855" s="48"/>
      <c r="HO855" s="48"/>
      <c r="HP855" s="48"/>
      <c r="HQ855" s="48"/>
      <c r="HR855" s="48"/>
      <c r="HS855" s="48"/>
      <c r="HT855" s="48"/>
      <c r="HU855" s="48"/>
      <c r="HV855" s="48"/>
      <c r="HW855" s="48"/>
      <c r="HX855" s="48"/>
      <c r="HY855" s="48"/>
      <c r="HZ855" s="48"/>
      <c r="IA855" s="48"/>
      <c r="IB855" s="48"/>
      <c r="IC855" s="48"/>
      <c r="ID855" s="48"/>
      <c r="IE855" s="48"/>
      <c r="IF855" s="48"/>
      <c r="IG855" s="48"/>
      <c r="IH855" s="36"/>
      <c r="II855" s="36"/>
      <c r="IJ855" s="36"/>
      <c r="IK855" s="36"/>
      <c r="IL855" s="36"/>
      <c r="IM855" s="36"/>
      <c r="IN855" s="36"/>
      <c r="IO855" s="36"/>
      <c r="IP855" s="36"/>
      <c r="IQ855" s="36"/>
      <c r="IR855" s="36"/>
      <c r="IS855" s="36"/>
      <c r="IT855" s="36"/>
    </row>
    <row r="856" spans="1:254" s="14" customFormat="1" x14ac:dyDescent="0.2">
      <c r="A856" s="48"/>
      <c r="B856" s="48"/>
      <c r="C856" s="98">
        <v>43715</v>
      </c>
      <c r="D856" s="101" t="s">
        <v>1735</v>
      </c>
      <c r="E856" s="102" t="s">
        <v>1732</v>
      </c>
      <c r="F856" s="103" t="s">
        <v>1693</v>
      </c>
      <c r="G856" s="82"/>
      <c r="H856" s="125">
        <v>167000</v>
      </c>
      <c r="I856" s="143">
        <v>16943200</v>
      </c>
      <c r="J856" s="49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  <c r="CT856" s="48"/>
      <c r="CU856" s="48"/>
      <c r="CV856" s="48"/>
      <c r="CW856" s="48"/>
      <c r="CX856" s="48"/>
      <c r="CY856" s="48"/>
      <c r="CZ856" s="48"/>
      <c r="DA856" s="48"/>
      <c r="DB856" s="48"/>
      <c r="DC856" s="48"/>
      <c r="DD856" s="48"/>
      <c r="DE856" s="48"/>
      <c r="DF856" s="48"/>
      <c r="DG856" s="48"/>
      <c r="DH856" s="48"/>
      <c r="DI856" s="48"/>
      <c r="DJ856" s="48"/>
      <c r="DK856" s="48"/>
      <c r="DL856" s="48"/>
      <c r="DM856" s="48"/>
      <c r="DN856" s="48"/>
      <c r="DO856" s="48"/>
      <c r="DP856" s="48"/>
      <c r="DQ856" s="48"/>
      <c r="DR856" s="48"/>
      <c r="DS856" s="48"/>
      <c r="DT856" s="48"/>
      <c r="DU856" s="48"/>
      <c r="DV856" s="48"/>
      <c r="DW856" s="48"/>
      <c r="DX856" s="48"/>
      <c r="DY856" s="48"/>
      <c r="DZ856" s="48"/>
      <c r="EA856" s="48"/>
      <c r="EB856" s="48"/>
      <c r="EC856" s="48"/>
      <c r="ED856" s="48"/>
      <c r="EE856" s="48"/>
      <c r="EF856" s="48"/>
      <c r="EG856" s="48"/>
      <c r="EH856" s="48"/>
      <c r="EI856" s="48"/>
      <c r="EJ856" s="48"/>
      <c r="EK856" s="48"/>
      <c r="EL856" s="48"/>
      <c r="EM856" s="48"/>
      <c r="EN856" s="48"/>
      <c r="EO856" s="48"/>
      <c r="EP856" s="48"/>
      <c r="EQ856" s="48"/>
      <c r="ER856" s="48"/>
      <c r="ES856" s="48"/>
      <c r="ET856" s="48"/>
      <c r="EU856" s="48"/>
      <c r="EV856" s="48"/>
      <c r="EW856" s="48"/>
      <c r="EX856" s="48"/>
      <c r="EY856" s="48"/>
      <c r="EZ856" s="48"/>
      <c r="FA856" s="48"/>
      <c r="FB856" s="48"/>
      <c r="FC856" s="48"/>
      <c r="FD856" s="48"/>
      <c r="FE856" s="48"/>
      <c r="FF856" s="48"/>
      <c r="FG856" s="48"/>
      <c r="FH856" s="48"/>
      <c r="FI856" s="48"/>
      <c r="FJ856" s="48"/>
      <c r="FK856" s="48"/>
      <c r="FL856" s="48"/>
      <c r="FM856" s="48"/>
      <c r="FN856" s="48"/>
      <c r="FO856" s="48"/>
      <c r="FP856" s="48"/>
      <c r="FQ856" s="48"/>
      <c r="FR856" s="48"/>
      <c r="FS856" s="48"/>
      <c r="FT856" s="48"/>
      <c r="FU856" s="48"/>
      <c r="FV856" s="48"/>
      <c r="FW856" s="48"/>
      <c r="FX856" s="48"/>
      <c r="FY856" s="48"/>
      <c r="FZ856" s="48"/>
      <c r="GA856" s="48"/>
      <c r="GB856" s="48"/>
      <c r="GC856" s="48"/>
      <c r="GD856" s="48"/>
      <c r="GE856" s="48"/>
      <c r="GF856" s="48"/>
      <c r="GG856" s="48"/>
      <c r="GH856" s="48"/>
      <c r="GI856" s="48"/>
      <c r="GJ856" s="48"/>
      <c r="GK856" s="48"/>
      <c r="GL856" s="48"/>
      <c r="GM856" s="48"/>
      <c r="GN856" s="48"/>
      <c r="GO856" s="48"/>
      <c r="GP856" s="48"/>
      <c r="GQ856" s="48"/>
      <c r="GR856" s="48"/>
      <c r="GS856" s="48"/>
      <c r="GT856" s="48"/>
      <c r="GU856" s="48"/>
      <c r="GV856" s="48"/>
      <c r="GW856" s="48"/>
      <c r="GX856" s="48"/>
      <c r="GY856" s="48"/>
      <c r="GZ856" s="48"/>
      <c r="HA856" s="48"/>
      <c r="HB856" s="48"/>
      <c r="HC856" s="48"/>
      <c r="HD856" s="48"/>
      <c r="HE856" s="48"/>
      <c r="HF856" s="48"/>
      <c r="HG856" s="48"/>
      <c r="HH856" s="48"/>
      <c r="HI856" s="48"/>
      <c r="HJ856" s="48"/>
      <c r="HK856" s="48"/>
      <c r="HL856" s="48"/>
      <c r="HM856" s="48"/>
      <c r="HN856" s="48"/>
      <c r="HO856" s="48"/>
      <c r="HP856" s="48"/>
      <c r="HQ856" s="48"/>
      <c r="HR856" s="48"/>
      <c r="HS856" s="48"/>
      <c r="HT856" s="48"/>
      <c r="HU856" s="48"/>
      <c r="HV856" s="48"/>
      <c r="HW856" s="48"/>
      <c r="HX856" s="48"/>
      <c r="HY856" s="48"/>
      <c r="HZ856" s="48"/>
      <c r="IA856" s="48"/>
      <c r="IB856" s="48"/>
      <c r="IC856" s="48"/>
      <c r="ID856" s="48"/>
      <c r="IE856" s="48"/>
      <c r="IF856" s="48"/>
      <c r="IG856" s="48"/>
      <c r="IH856" s="36"/>
      <c r="II856" s="36"/>
      <c r="IJ856" s="36"/>
      <c r="IK856" s="36"/>
      <c r="IL856" s="36"/>
      <c r="IM856" s="36"/>
      <c r="IN856" s="36"/>
      <c r="IO856" s="36"/>
      <c r="IP856" s="36"/>
      <c r="IQ856" s="36"/>
      <c r="IR856" s="36"/>
      <c r="IS856" s="36"/>
      <c r="IT856" s="36"/>
    </row>
    <row r="857" spans="1:254" s="14" customFormat="1" x14ac:dyDescent="0.2">
      <c r="A857" s="48"/>
      <c r="B857" s="48"/>
      <c r="C857" s="98">
        <v>43717</v>
      </c>
      <c r="D857" s="63" t="s">
        <v>1747</v>
      </c>
      <c r="E857" s="102" t="s">
        <v>1736</v>
      </c>
      <c r="F857" s="65" t="s">
        <v>1198</v>
      </c>
      <c r="G857" s="82"/>
      <c r="H857" s="126">
        <v>400000</v>
      </c>
      <c r="I857" s="143">
        <v>16543200</v>
      </c>
      <c r="J857" s="49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  <c r="DC857" s="48"/>
      <c r="DD857" s="48"/>
      <c r="DE857" s="48"/>
      <c r="DF857" s="48"/>
      <c r="DG857" s="48"/>
      <c r="DH857" s="48"/>
      <c r="DI857" s="48"/>
      <c r="DJ857" s="48"/>
      <c r="DK857" s="48"/>
      <c r="DL857" s="48"/>
      <c r="DM857" s="48"/>
      <c r="DN857" s="48"/>
      <c r="DO857" s="48"/>
      <c r="DP857" s="48"/>
      <c r="DQ857" s="48"/>
      <c r="DR857" s="48"/>
      <c r="DS857" s="48"/>
      <c r="DT857" s="48"/>
      <c r="DU857" s="48"/>
      <c r="DV857" s="48"/>
      <c r="DW857" s="48"/>
      <c r="DX857" s="48"/>
      <c r="DY857" s="48"/>
      <c r="DZ857" s="48"/>
      <c r="EA857" s="48"/>
      <c r="EB857" s="48"/>
      <c r="EC857" s="48"/>
      <c r="ED857" s="48"/>
      <c r="EE857" s="48"/>
      <c r="EF857" s="48"/>
      <c r="EG857" s="48"/>
      <c r="EH857" s="48"/>
      <c r="EI857" s="48"/>
      <c r="EJ857" s="48"/>
      <c r="EK857" s="48"/>
      <c r="EL857" s="48"/>
      <c r="EM857" s="48"/>
      <c r="EN857" s="48"/>
      <c r="EO857" s="48"/>
      <c r="EP857" s="48"/>
      <c r="EQ857" s="48"/>
      <c r="ER857" s="48"/>
      <c r="ES857" s="48"/>
      <c r="ET857" s="48"/>
      <c r="EU857" s="48"/>
      <c r="EV857" s="48"/>
      <c r="EW857" s="48"/>
      <c r="EX857" s="48"/>
      <c r="EY857" s="48"/>
      <c r="EZ857" s="48"/>
      <c r="FA857" s="48"/>
      <c r="FB857" s="48"/>
      <c r="FC857" s="48"/>
      <c r="FD857" s="48"/>
      <c r="FE857" s="48"/>
      <c r="FF857" s="48"/>
      <c r="FG857" s="48"/>
      <c r="FH857" s="48"/>
      <c r="FI857" s="48"/>
      <c r="FJ857" s="48"/>
      <c r="FK857" s="48"/>
      <c r="FL857" s="48"/>
      <c r="FM857" s="48"/>
      <c r="FN857" s="48"/>
      <c r="FO857" s="48"/>
      <c r="FP857" s="48"/>
      <c r="FQ857" s="48"/>
      <c r="FR857" s="48"/>
      <c r="FS857" s="48"/>
      <c r="FT857" s="48"/>
      <c r="FU857" s="48"/>
      <c r="FV857" s="48"/>
      <c r="FW857" s="48"/>
      <c r="FX857" s="48"/>
      <c r="FY857" s="48"/>
      <c r="FZ857" s="48"/>
      <c r="GA857" s="48"/>
      <c r="GB857" s="48"/>
      <c r="GC857" s="48"/>
      <c r="GD857" s="48"/>
      <c r="GE857" s="48"/>
      <c r="GF857" s="48"/>
      <c r="GG857" s="48"/>
      <c r="GH857" s="48"/>
      <c r="GI857" s="48"/>
      <c r="GJ857" s="48"/>
      <c r="GK857" s="48"/>
      <c r="GL857" s="48"/>
      <c r="GM857" s="48"/>
      <c r="GN857" s="48"/>
      <c r="GO857" s="48"/>
      <c r="GP857" s="48"/>
      <c r="GQ857" s="48"/>
      <c r="GR857" s="48"/>
      <c r="GS857" s="48"/>
      <c r="GT857" s="48"/>
      <c r="GU857" s="48"/>
      <c r="GV857" s="48"/>
      <c r="GW857" s="48"/>
      <c r="GX857" s="48"/>
      <c r="GY857" s="48"/>
      <c r="GZ857" s="48"/>
      <c r="HA857" s="48"/>
      <c r="HB857" s="48"/>
      <c r="HC857" s="48"/>
      <c r="HD857" s="48"/>
      <c r="HE857" s="48"/>
      <c r="HF857" s="48"/>
      <c r="HG857" s="48"/>
      <c r="HH857" s="48"/>
      <c r="HI857" s="48"/>
      <c r="HJ857" s="48"/>
      <c r="HK857" s="48"/>
      <c r="HL857" s="48"/>
      <c r="HM857" s="48"/>
      <c r="HN857" s="48"/>
      <c r="HO857" s="48"/>
      <c r="HP857" s="48"/>
      <c r="HQ857" s="48"/>
      <c r="HR857" s="48"/>
      <c r="HS857" s="48"/>
      <c r="HT857" s="48"/>
      <c r="HU857" s="48"/>
      <c r="HV857" s="48"/>
      <c r="HW857" s="48"/>
      <c r="HX857" s="48"/>
      <c r="HY857" s="48"/>
      <c r="HZ857" s="48"/>
      <c r="IA857" s="48"/>
      <c r="IB857" s="48"/>
      <c r="IC857" s="48"/>
      <c r="ID857" s="48"/>
      <c r="IE857" s="48"/>
      <c r="IF857" s="48"/>
      <c r="IG857" s="48"/>
      <c r="IH857" s="36"/>
      <c r="II857" s="36"/>
      <c r="IJ857" s="36"/>
      <c r="IK857" s="36"/>
      <c r="IL857" s="36"/>
      <c r="IM857" s="36"/>
      <c r="IN857" s="36"/>
      <c r="IO857" s="36"/>
      <c r="IP857" s="36"/>
      <c r="IQ857" s="36"/>
      <c r="IR857" s="36"/>
      <c r="IS857" s="36"/>
      <c r="IT857" s="36"/>
    </row>
    <row r="858" spans="1:254" s="14" customFormat="1" x14ac:dyDescent="0.2">
      <c r="A858" s="48"/>
      <c r="B858" s="48"/>
      <c r="C858" s="98">
        <v>43717</v>
      </c>
      <c r="D858" s="30" t="s">
        <v>1748</v>
      </c>
      <c r="E858" s="102" t="s">
        <v>1737</v>
      </c>
      <c r="F858" s="35" t="s">
        <v>1400</v>
      </c>
      <c r="G858" s="82"/>
      <c r="H858" s="127">
        <v>270000</v>
      </c>
      <c r="I858" s="143">
        <v>16273200</v>
      </c>
      <c r="J858" s="49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  <c r="CT858" s="48"/>
      <c r="CU858" s="48"/>
      <c r="CV858" s="48"/>
      <c r="CW858" s="48"/>
      <c r="CX858" s="48"/>
      <c r="CY858" s="48"/>
      <c r="CZ858" s="48"/>
      <c r="DA858" s="48"/>
      <c r="DB858" s="48"/>
      <c r="DC858" s="48"/>
      <c r="DD858" s="48"/>
      <c r="DE858" s="48"/>
      <c r="DF858" s="48"/>
      <c r="DG858" s="48"/>
      <c r="DH858" s="48"/>
      <c r="DI858" s="48"/>
      <c r="DJ858" s="48"/>
      <c r="DK858" s="48"/>
      <c r="DL858" s="48"/>
      <c r="DM858" s="48"/>
      <c r="DN858" s="48"/>
      <c r="DO858" s="48"/>
      <c r="DP858" s="48"/>
      <c r="DQ858" s="48"/>
      <c r="DR858" s="48"/>
      <c r="DS858" s="48"/>
      <c r="DT858" s="48"/>
      <c r="DU858" s="48"/>
      <c r="DV858" s="48"/>
      <c r="DW858" s="48"/>
      <c r="DX858" s="48"/>
      <c r="DY858" s="48"/>
      <c r="DZ858" s="48"/>
      <c r="EA858" s="48"/>
      <c r="EB858" s="48"/>
      <c r="EC858" s="48"/>
      <c r="ED858" s="48"/>
      <c r="EE858" s="48"/>
      <c r="EF858" s="48"/>
      <c r="EG858" s="48"/>
      <c r="EH858" s="48"/>
      <c r="EI858" s="48"/>
      <c r="EJ858" s="48"/>
      <c r="EK858" s="48"/>
      <c r="EL858" s="48"/>
      <c r="EM858" s="48"/>
      <c r="EN858" s="48"/>
      <c r="EO858" s="48"/>
      <c r="EP858" s="48"/>
      <c r="EQ858" s="48"/>
      <c r="ER858" s="48"/>
      <c r="ES858" s="48"/>
      <c r="ET858" s="48"/>
      <c r="EU858" s="48"/>
      <c r="EV858" s="48"/>
      <c r="EW858" s="48"/>
      <c r="EX858" s="48"/>
      <c r="EY858" s="48"/>
      <c r="EZ858" s="48"/>
      <c r="FA858" s="48"/>
      <c r="FB858" s="48"/>
      <c r="FC858" s="48"/>
      <c r="FD858" s="48"/>
      <c r="FE858" s="48"/>
      <c r="FF858" s="48"/>
      <c r="FG858" s="48"/>
      <c r="FH858" s="48"/>
      <c r="FI858" s="48"/>
      <c r="FJ858" s="48"/>
      <c r="FK858" s="48"/>
      <c r="FL858" s="48"/>
      <c r="FM858" s="48"/>
      <c r="FN858" s="48"/>
      <c r="FO858" s="48"/>
      <c r="FP858" s="48"/>
      <c r="FQ858" s="48"/>
      <c r="FR858" s="48"/>
      <c r="FS858" s="48"/>
      <c r="FT858" s="48"/>
      <c r="FU858" s="48"/>
      <c r="FV858" s="48"/>
      <c r="FW858" s="48"/>
      <c r="FX858" s="48"/>
      <c r="FY858" s="48"/>
      <c r="FZ858" s="48"/>
      <c r="GA858" s="48"/>
      <c r="GB858" s="48"/>
      <c r="GC858" s="48"/>
      <c r="GD858" s="48"/>
      <c r="GE858" s="48"/>
      <c r="GF858" s="48"/>
      <c r="GG858" s="48"/>
      <c r="GH858" s="48"/>
      <c r="GI858" s="48"/>
      <c r="GJ858" s="48"/>
      <c r="GK858" s="48"/>
      <c r="GL858" s="48"/>
      <c r="GM858" s="48"/>
      <c r="GN858" s="48"/>
      <c r="GO858" s="48"/>
      <c r="GP858" s="48"/>
      <c r="GQ858" s="48"/>
      <c r="GR858" s="48"/>
      <c r="GS858" s="48"/>
      <c r="GT858" s="48"/>
      <c r="GU858" s="48"/>
      <c r="GV858" s="48"/>
      <c r="GW858" s="48"/>
      <c r="GX858" s="48"/>
      <c r="GY858" s="48"/>
      <c r="GZ858" s="48"/>
      <c r="HA858" s="48"/>
      <c r="HB858" s="48"/>
      <c r="HC858" s="48"/>
      <c r="HD858" s="48"/>
      <c r="HE858" s="48"/>
      <c r="HF858" s="48"/>
      <c r="HG858" s="48"/>
      <c r="HH858" s="48"/>
      <c r="HI858" s="48"/>
      <c r="HJ858" s="48"/>
      <c r="HK858" s="48"/>
      <c r="HL858" s="48"/>
      <c r="HM858" s="48"/>
      <c r="HN858" s="48"/>
      <c r="HO858" s="48"/>
      <c r="HP858" s="48"/>
      <c r="HQ858" s="48"/>
      <c r="HR858" s="48"/>
      <c r="HS858" s="48"/>
      <c r="HT858" s="48"/>
      <c r="HU858" s="48"/>
      <c r="HV858" s="48"/>
      <c r="HW858" s="48"/>
      <c r="HX858" s="48"/>
      <c r="HY858" s="48"/>
      <c r="HZ858" s="48"/>
      <c r="IA858" s="48"/>
      <c r="IB858" s="48"/>
      <c r="IC858" s="48"/>
      <c r="ID858" s="48"/>
      <c r="IE858" s="48"/>
      <c r="IF858" s="48"/>
      <c r="IG858" s="48"/>
      <c r="IH858" s="36"/>
      <c r="II858" s="36"/>
      <c r="IJ858" s="36"/>
      <c r="IK858" s="36"/>
      <c r="IL858" s="36"/>
      <c r="IM858" s="36"/>
      <c r="IN858" s="36"/>
      <c r="IO858" s="36"/>
      <c r="IP858" s="36"/>
      <c r="IQ858" s="36"/>
      <c r="IR858" s="36"/>
      <c r="IS858" s="36"/>
      <c r="IT858" s="36"/>
    </row>
    <row r="859" spans="1:254" s="14" customFormat="1" x14ac:dyDescent="0.2">
      <c r="A859" s="48"/>
      <c r="B859" s="48"/>
      <c r="C859" s="98">
        <v>43717</v>
      </c>
      <c r="D859" s="30" t="s">
        <v>1188</v>
      </c>
      <c r="E859" s="102" t="s">
        <v>1738</v>
      </c>
      <c r="F859" s="35" t="s">
        <v>1198</v>
      </c>
      <c r="G859" s="82"/>
      <c r="H859" s="127">
        <v>100000</v>
      </c>
      <c r="I859" s="143">
        <v>16173200</v>
      </c>
      <c r="J859" s="49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  <c r="CT859" s="48"/>
      <c r="CU859" s="48"/>
      <c r="CV859" s="48"/>
      <c r="CW859" s="48"/>
      <c r="CX859" s="48"/>
      <c r="CY859" s="48"/>
      <c r="CZ859" s="48"/>
      <c r="DA859" s="48"/>
      <c r="DB859" s="48"/>
      <c r="DC859" s="48"/>
      <c r="DD859" s="48"/>
      <c r="DE859" s="48"/>
      <c r="DF859" s="48"/>
      <c r="DG859" s="48"/>
      <c r="DH859" s="48"/>
      <c r="DI859" s="48"/>
      <c r="DJ859" s="48"/>
      <c r="DK859" s="48"/>
      <c r="DL859" s="48"/>
      <c r="DM859" s="48"/>
      <c r="DN859" s="48"/>
      <c r="DO859" s="48"/>
      <c r="DP859" s="48"/>
      <c r="DQ859" s="48"/>
      <c r="DR859" s="48"/>
      <c r="DS859" s="48"/>
      <c r="DT859" s="48"/>
      <c r="DU859" s="48"/>
      <c r="DV859" s="48"/>
      <c r="DW859" s="48"/>
      <c r="DX859" s="48"/>
      <c r="DY859" s="48"/>
      <c r="DZ859" s="48"/>
      <c r="EA859" s="48"/>
      <c r="EB859" s="48"/>
      <c r="EC859" s="48"/>
      <c r="ED859" s="48"/>
      <c r="EE859" s="48"/>
      <c r="EF859" s="48"/>
      <c r="EG859" s="48"/>
      <c r="EH859" s="48"/>
      <c r="EI859" s="48"/>
      <c r="EJ859" s="48"/>
      <c r="EK859" s="48"/>
      <c r="EL859" s="48"/>
      <c r="EM859" s="48"/>
      <c r="EN859" s="48"/>
      <c r="EO859" s="48"/>
      <c r="EP859" s="48"/>
      <c r="EQ859" s="48"/>
      <c r="ER859" s="48"/>
      <c r="ES859" s="48"/>
      <c r="ET859" s="48"/>
      <c r="EU859" s="48"/>
      <c r="EV859" s="48"/>
      <c r="EW859" s="48"/>
      <c r="EX859" s="48"/>
      <c r="EY859" s="48"/>
      <c r="EZ859" s="48"/>
      <c r="FA859" s="48"/>
      <c r="FB859" s="48"/>
      <c r="FC859" s="48"/>
      <c r="FD859" s="48"/>
      <c r="FE859" s="48"/>
      <c r="FF859" s="48"/>
      <c r="FG859" s="48"/>
      <c r="FH859" s="48"/>
      <c r="FI859" s="48"/>
      <c r="FJ859" s="48"/>
      <c r="FK859" s="48"/>
      <c r="FL859" s="48"/>
      <c r="FM859" s="48"/>
      <c r="FN859" s="48"/>
      <c r="FO859" s="48"/>
      <c r="FP859" s="48"/>
      <c r="FQ859" s="48"/>
      <c r="FR859" s="48"/>
      <c r="FS859" s="48"/>
      <c r="FT859" s="48"/>
      <c r="FU859" s="48"/>
      <c r="FV859" s="48"/>
      <c r="FW859" s="48"/>
      <c r="FX859" s="48"/>
      <c r="FY859" s="48"/>
      <c r="FZ859" s="48"/>
      <c r="GA859" s="48"/>
      <c r="GB859" s="48"/>
      <c r="GC859" s="48"/>
      <c r="GD859" s="48"/>
      <c r="GE859" s="48"/>
      <c r="GF859" s="48"/>
      <c r="GG859" s="48"/>
      <c r="GH859" s="48"/>
      <c r="GI859" s="48"/>
      <c r="GJ859" s="48"/>
      <c r="GK859" s="48"/>
      <c r="GL859" s="48"/>
      <c r="GM859" s="48"/>
      <c r="GN859" s="48"/>
      <c r="GO859" s="48"/>
      <c r="GP859" s="48"/>
      <c r="GQ859" s="48"/>
      <c r="GR859" s="48"/>
      <c r="GS859" s="48"/>
      <c r="GT859" s="48"/>
      <c r="GU859" s="48"/>
      <c r="GV859" s="48"/>
      <c r="GW859" s="48"/>
      <c r="GX859" s="48"/>
      <c r="GY859" s="48"/>
      <c r="GZ859" s="48"/>
      <c r="HA859" s="48"/>
      <c r="HB859" s="48"/>
      <c r="HC859" s="48"/>
      <c r="HD859" s="48"/>
      <c r="HE859" s="48"/>
      <c r="HF859" s="48"/>
      <c r="HG859" s="48"/>
      <c r="HH859" s="48"/>
      <c r="HI859" s="48"/>
      <c r="HJ859" s="48"/>
      <c r="HK859" s="48"/>
      <c r="HL859" s="48"/>
      <c r="HM859" s="48"/>
      <c r="HN859" s="48"/>
      <c r="HO859" s="48"/>
      <c r="HP859" s="48"/>
      <c r="HQ859" s="48"/>
      <c r="HR859" s="48"/>
      <c r="HS859" s="48"/>
      <c r="HT859" s="48"/>
      <c r="HU859" s="48"/>
      <c r="HV859" s="48"/>
      <c r="HW859" s="48"/>
      <c r="HX859" s="48"/>
      <c r="HY859" s="48"/>
      <c r="HZ859" s="48"/>
      <c r="IA859" s="48"/>
      <c r="IB859" s="48"/>
      <c r="IC859" s="48"/>
      <c r="ID859" s="48"/>
      <c r="IE859" s="48"/>
      <c r="IF859" s="48"/>
      <c r="IG859" s="48"/>
      <c r="IH859" s="36"/>
      <c r="II859" s="36"/>
      <c r="IJ859" s="36"/>
      <c r="IK859" s="36"/>
      <c r="IL859" s="36"/>
      <c r="IM859" s="36"/>
      <c r="IN859" s="36"/>
      <c r="IO859" s="36"/>
      <c r="IP859" s="36"/>
      <c r="IQ859" s="36"/>
      <c r="IR859" s="36"/>
      <c r="IS859" s="36"/>
      <c r="IT859" s="36"/>
    </row>
    <row r="860" spans="1:254" s="14" customFormat="1" x14ac:dyDescent="0.2">
      <c r="A860" s="48"/>
      <c r="B860" s="48"/>
      <c r="C860" s="98">
        <v>43718</v>
      </c>
      <c r="D860" s="30" t="s">
        <v>1750</v>
      </c>
      <c r="E860" s="102" t="s">
        <v>1739</v>
      </c>
      <c r="F860" s="35" t="s">
        <v>1749</v>
      </c>
      <c r="G860" s="82"/>
      <c r="H860" s="127">
        <v>8300000</v>
      </c>
      <c r="I860" s="143">
        <v>7873200</v>
      </c>
      <c r="J860" s="49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  <c r="CT860" s="48"/>
      <c r="CU860" s="48"/>
      <c r="CV860" s="48"/>
      <c r="CW860" s="48"/>
      <c r="CX860" s="48"/>
      <c r="CY860" s="48"/>
      <c r="CZ860" s="48"/>
      <c r="DA860" s="48"/>
      <c r="DB860" s="48"/>
      <c r="DC860" s="48"/>
      <c r="DD860" s="48"/>
      <c r="DE860" s="48"/>
      <c r="DF860" s="48"/>
      <c r="DG860" s="48"/>
      <c r="DH860" s="48"/>
      <c r="DI860" s="48"/>
      <c r="DJ860" s="48"/>
      <c r="DK860" s="48"/>
      <c r="DL860" s="48"/>
      <c r="DM860" s="48"/>
      <c r="DN860" s="48"/>
      <c r="DO860" s="48"/>
      <c r="DP860" s="48"/>
      <c r="DQ860" s="48"/>
      <c r="DR860" s="48"/>
      <c r="DS860" s="48"/>
      <c r="DT860" s="48"/>
      <c r="DU860" s="48"/>
      <c r="DV860" s="48"/>
      <c r="DW860" s="48"/>
      <c r="DX860" s="48"/>
      <c r="DY860" s="48"/>
      <c r="DZ860" s="48"/>
      <c r="EA860" s="48"/>
      <c r="EB860" s="48"/>
      <c r="EC860" s="48"/>
      <c r="ED860" s="48"/>
      <c r="EE860" s="48"/>
      <c r="EF860" s="48"/>
      <c r="EG860" s="48"/>
      <c r="EH860" s="48"/>
      <c r="EI860" s="48"/>
      <c r="EJ860" s="48"/>
      <c r="EK860" s="48"/>
      <c r="EL860" s="48"/>
      <c r="EM860" s="48"/>
      <c r="EN860" s="48"/>
      <c r="EO860" s="48"/>
      <c r="EP860" s="48"/>
      <c r="EQ860" s="48"/>
      <c r="ER860" s="48"/>
      <c r="ES860" s="48"/>
      <c r="ET860" s="48"/>
      <c r="EU860" s="48"/>
      <c r="EV860" s="48"/>
      <c r="EW860" s="48"/>
      <c r="EX860" s="48"/>
      <c r="EY860" s="48"/>
      <c r="EZ860" s="48"/>
      <c r="FA860" s="48"/>
      <c r="FB860" s="48"/>
      <c r="FC860" s="48"/>
      <c r="FD860" s="48"/>
      <c r="FE860" s="48"/>
      <c r="FF860" s="48"/>
      <c r="FG860" s="48"/>
      <c r="FH860" s="48"/>
      <c r="FI860" s="48"/>
      <c r="FJ860" s="48"/>
      <c r="FK860" s="48"/>
      <c r="FL860" s="48"/>
      <c r="FM860" s="48"/>
      <c r="FN860" s="48"/>
      <c r="FO860" s="48"/>
      <c r="FP860" s="48"/>
      <c r="FQ860" s="48"/>
      <c r="FR860" s="48"/>
      <c r="FS860" s="48"/>
      <c r="FT860" s="48"/>
      <c r="FU860" s="48"/>
      <c r="FV860" s="48"/>
      <c r="FW860" s="48"/>
      <c r="FX860" s="48"/>
      <c r="FY860" s="48"/>
      <c r="FZ860" s="48"/>
      <c r="GA860" s="48"/>
      <c r="GB860" s="48"/>
      <c r="GC860" s="48"/>
      <c r="GD860" s="48"/>
      <c r="GE860" s="48"/>
      <c r="GF860" s="48"/>
      <c r="GG860" s="48"/>
      <c r="GH860" s="48"/>
      <c r="GI860" s="48"/>
      <c r="GJ860" s="48"/>
      <c r="GK860" s="48"/>
      <c r="GL860" s="48"/>
      <c r="GM860" s="48"/>
      <c r="GN860" s="48"/>
      <c r="GO860" s="48"/>
      <c r="GP860" s="48"/>
      <c r="GQ860" s="48"/>
      <c r="GR860" s="48"/>
      <c r="GS860" s="48"/>
      <c r="GT860" s="48"/>
      <c r="GU860" s="48"/>
      <c r="GV860" s="48"/>
      <c r="GW860" s="48"/>
      <c r="GX860" s="48"/>
      <c r="GY860" s="48"/>
      <c r="GZ860" s="48"/>
      <c r="HA860" s="48"/>
      <c r="HB860" s="48"/>
      <c r="HC860" s="48"/>
      <c r="HD860" s="48"/>
      <c r="HE860" s="48"/>
      <c r="HF860" s="48"/>
      <c r="HG860" s="48"/>
      <c r="HH860" s="48"/>
      <c r="HI860" s="48"/>
      <c r="HJ860" s="48"/>
      <c r="HK860" s="48"/>
      <c r="HL860" s="48"/>
      <c r="HM860" s="48"/>
      <c r="HN860" s="48"/>
      <c r="HO860" s="48"/>
      <c r="HP860" s="48"/>
      <c r="HQ860" s="48"/>
      <c r="HR860" s="48"/>
      <c r="HS860" s="48"/>
      <c r="HT860" s="48"/>
      <c r="HU860" s="48"/>
      <c r="HV860" s="48"/>
      <c r="HW860" s="48"/>
      <c r="HX860" s="48"/>
      <c r="HY860" s="48"/>
      <c r="HZ860" s="48"/>
      <c r="IA860" s="48"/>
      <c r="IB860" s="48"/>
      <c r="IC860" s="48"/>
      <c r="ID860" s="48"/>
      <c r="IE860" s="48"/>
      <c r="IF860" s="48"/>
      <c r="IG860" s="48"/>
      <c r="IH860" s="36"/>
      <c r="II860" s="36"/>
      <c r="IJ860" s="36"/>
      <c r="IK860" s="36"/>
      <c r="IL860" s="36"/>
      <c r="IM860" s="36"/>
      <c r="IN860" s="36"/>
      <c r="IO860" s="36"/>
      <c r="IP860" s="36"/>
      <c r="IQ860" s="36"/>
      <c r="IR860" s="36"/>
      <c r="IS860" s="36"/>
      <c r="IT860" s="36"/>
    </row>
    <row r="861" spans="1:254" s="14" customFormat="1" x14ac:dyDescent="0.2">
      <c r="A861" s="48"/>
      <c r="B861" s="48"/>
      <c r="C861" s="98">
        <v>43718</v>
      </c>
      <c r="D861" s="30" t="s">
        <v>1751</v>
      </c>
      <c r="E861" s="102" t="s">
        <v>1740</v>
      </c>
      <c r="F861" s="35" t="s">
        <v>1415</v>
      </c>
      <c r="G861" s="82"/>
      <c r="H861" s="127">
        <v>760000</v>
      </c>
      <c r="I861" s="143">
        <v>7113200</v>
      </c>
      <c r="J861" s="49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  <c r="CT861" s="48"/>
      <c r="CU861" s="48"/>
      <c r="CV861" s="48"/>
      <c r="CW861" s="48"/>
      <c r="CX861" s="48"/>
      <c r="CY861" s="48"/>
      <c r="CZ861" s="48"/>
      <c r="DA861" s="48"/>
      <c r="DB861" s="48"/>
      <c r="DC861" s="48"/>
      <c r="DD861" s="48"/>
      <c r="DE861" s="48"/>
      <c r="DF861" s="48"/>
      <c r="DG861" s="48"/>
      <c r="DH861" s="48"/>
      <c r="DI861" s="48"/>
      <c r="DJ861" s="48"/>
      <c r="DK861" s="48"/>
      <c r="DL861" s="48"/>
      <c r="DM861" s="48"/>
      <c r="DN861" s="48"/>
      <c r="DO861" s="48"/>
      <c r="DP861" s="48"/>
      <c r="DQ861" s="48"/>
      <c r="DR861" s="48"/>
      <c r="DS861" s="48"/>
      <c r="DT861" s="48"/>
      <c r="DU861" s="48"/>
      <c r="DV861" s="48"/>
      <c r="DW861" s="48"/>
      <c r="DX861" s="48"/>
      <c r="DY861" s="48"/>
      <c r="DZ861" s="48"/>
      <c r="EA861" s="48"/>
      <c r="EB861" s="48"/>
      <c r="EC861" s="48"/>
      <c r="ED861" s="48"/>
      <c r="EE861" s="48"/>
      <c r="EF861" s="48"/>
      <c r="EG861" s="48"/>
      <c r="EH861" s="48"/>
      <c r="EI861" s="48"/>
      <c r="EJ861" s="48"/>
      <c r="EK861" s="48"/>
      <c r="EL861" s="48"/>
      <c r="EM861" s="48"/>
      <c r="EN861" s="48"/>
      <c r="EO861" s="48"/>
      <c r="EP861" s="48"/>
      <c r="EQ861" s="48"/>
      <c r="ER861" s="48"/>
      <c r="ES861" s="48"/>
      <c r="ET861" s="48"/>
      <c r="EU861" s="48"/>
      <c r="EV861" s="48"/>
      <c r="EW861" s="48"/>
      <c r="EX861" s="48"/>
      <c r="EY861" s="48"/>
      <c r="EZ861" s="48"/>
      <c r="FA861" s="48"/>
      <c r="FB861" s="48"/>
      <c r="FC861" s="48"/>
      <c r="FD861" s="48"/>
      <c r="FE861" s="48"/>
      <c r="FF861" s="48"/>
      <c r="FG861" s="48"/>
      <c r="FH861" s="48"/>
      <c r="FI861" s="48"/>
      <c r="FJ861" s="48"/>
      <c r="FK861" s="48"/>
      <c r="FL861" s="48"/>
      <c r="FM861" s="48"/>
      <c r="FN861" s="48"/>
      <c r="FO861" s="48"/>
      <c r="FP861" s="48"/>
      <c r="FQ861" s="48"/>
      <c r="FR861" s="48"/>
      <c r="FS861" s="48"/>
      <c r="FT861" s="48"/>
      <c r="FU861" s="48"/>
      <c r="FV861" s="48"/>
      <c r="FW861" s="48"/>
      <c r="FX861" s="48"/>
      <c r="FY861" s="48"/>
      <c r="FZ861" s="48"/>
      <c r="GA861" s="48"/>
      <c r="GB861" s="48"/>
      <c r="GC861" s="48"/>
      <c r="GD861" s="48"/>
      <c r="GE861" s="48"/>
      <c r="GF861" s="48"/>
      <c r="GG861" s="48"/>
      <c r="GH861" s="48"/>
      <c r="GI861" s="48"/>
      <c r="GJ861" s="48"/>
      <c r="GK861" s="48"/>
      <c r="GL861" s="48"/>
      <c r="GM861" s="48"/>
      <c r="GN861" s="48"/>
      <c r="GO861" s="48"/>
      <c r="GP861" s="48"/>
      <c r="GQ861" s="48"/>
      <c r="GR861" s="48"/>
      <c r="GS861" s="48"/>
      <c r="GT861" s="48"/>
      <c r="GU861" s="48"/>
      <c r="GV861" s="48"/>
      <c r="GW861" s="48"/>
      <c r="GX861" s="48"/>
      <c r="GY861" s="48"/>
      <c r="GZ861" s="48"/>
      <c r="HA861" s="48"/>
      <c r="HB861" s="48"/>
      <c r="HC861" s="48"/>
      <c r="HD861" s="48"/>
      <c r="HE861" s="48"/>
      <c r="HF861" s="48"/>
      <c r="HG861" s="48"/>
      <c r="HH861" s="48"/>
      <c r="HI861" s="48"/>
      <c r="HJ861" s="48"/>
      <c r="HK861" s="48"/>
      <c r="HL861" s="48"/>
      <c r="HM861" s="48"/>
      <c r="HN861" s="48"/>
      <c r="HO861" s="48"/>
      <c r="HP861" s="48"/>
      <c r="HQ861" s="48"/>
      <c r="HR861" s="48"/>
      <c r="HS861" s="48"/>
      <c r="HT861" s="48"/>
      <c r="HU861" s="48"/>
      <c r="HV861" s="48"/>
      <c r="HW861" s="48"/>
      <c r="HX861" s="48"/>
      <c r="HY861" s="48"/>
      <c r="HZ861" s="48"/>
      <c r="IA861" s="48"/>
      <c r="IB861" s="48"/>
      <c r="IC861" s="48"/>
      <c r="ID861" s="48"/>
      <c r="IE861" s="48"/>
      <c r="IF861" s="48"/>
      <c r="IG861" s="48"/>
      <c r="IH861" s="36"/>
      <c r="II861" s="36"/>
      <c r="IJ861" s="36"/>
      <c r="IK861" s="36"/>
      <c r="IL861" s="36"/>
      <c r="IM861" s="36"/>
      <c r="IN861" s="36"/>
      <c r="IO861" s="36"/>
      <c r="IP861" s="36"/>
      <c r="IQ861" s="36"/>
      <c r="IR861" s="36"/>
      <c r="IS861" s="36"/>
      <c r="IT861" s="36"/>
    </row>
    <row r="862" spans="1:254" s="14" customFormat="1" x14ac:dyDescent="0.2">
      <c r="A862" s="48"/>
      <c r="B862" s="48"/>
      <c r="C862" s="98">
        <v>43718</v>
      </c>
      <c r="D862" s="30" t="s">
        <v>1676</v>
      </c>
      <c r="E862" s="102" t="s">
        <v>1741</v>
      </c>
      <c r="F862" s="35" t="s">
        <v>1286</v>
      </c>
      <c r="G862" s="82"/>
      <c r="H862" s="127">
        <v>320000</v>
      </c>
      <c r="I862" s="143">
        <v>6793200</v>
      </c>
      <c r="J862" s="49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48"/>
      <c r="CY862" s="48"/>
      <c r="CZ862" s="48"/>
      <c r="DA862" s="48"/>
      <c r="DB862" s="48"/>
      <c r="DC862" s="48"/>
      <c r="DD862" s="48"/>
      <c r="DE862" s="48"/>
      <c r="DF862" s="48"/>
      <c r="DG862" s="48"/>
      <c r="DH862" s="48"/>
      <c r="DI862" s="48"/>
      <c r="DJ862" s="48"/>
      <c r="DK862" s="48"/>
      <c r="DL862" s="48"/>
      <c r="DM862" s="48"/>
      <c r="DN862" s="48"/>
      <c r="DO862" s="48"/>
      <c r="DP862" s="48"/>
      <c r="DQ862" s="48"/>
      <c r="DR862" s="48"/>
      <c r="DS862" s="48"/>
      <c r="DT862" s="48"/>
      <c r="DU862" s="48"/>
      <c r="DV862" s="48"/>
      <c r="DW862" s="48"/>
      <c r="DX862" s="48"/>
      <c r="DY862" s="48"/>
      <c r="DZ862" s="48"/>
      <c r="EA862" s="48"/>
      <c r="EB862" s="48"/>
      <c r="EC862" s="48"/>
      <c r="ED862" s="48"/>
      <c r="EE862" s="48"/>
      <c r="EF862" s="48"/>
      <c r="EG862" s="48"/>
      <c r="EH862" s="48"/>
      <c r="EI862" s="48"/>
      <c r="EJ862" s="48"/>
      <c r="EK862" s="48"/>
      <c r="EL862" s="48"/>
      <c r="EM862" s="48"/>
      <c r="EN862" s="48"/>
      <c r="EO862" s="48"/>
      <c r="EP862" s="48"/>
      <c r="EQ862" s="48"/>
      <c r="ER862" s="48"/>
      <c r="ES862" s="48"/>
      <c r="ET862" s="48"/>
      <c r="EU862" s="48"/>
      <c r="EV862" s="48"/>
      <c r="EW862" s="48"/>
      <c r="EX862" s="48"/>
      <c r="EY862" s="48"/>
      <c r="EZ862" s="48"/>
      <c r="FA862" s="48"/>
      <c r="FB862" s="48"/>
      <c r="FC862" s="48"/>
      <c r="FD862" s="48"/>
      <c r="FE862" s="48"/>
      <c r="FF862" s="48"/>
      <c r="FG862" s="48"/>
      <c r="FH862" s="48"/>
      <c r="FI862" s="48"/>
      <c r="FJ862" s="48"/>
      <c r="FK862" s="48"/>
      <c r="FL862" s="48"/>
      <c r="FM862" s="48"/>
      <c r="FN862" s="48"/>
      <c r="FO862" s="48"/>
      <c r="FP862" s="48"/>
      <c r="FQ862" s="48"/>
      <c r="FR862" s="48"/>
      <c r="FS862" s="48"/>
      <c r="FT862" s="48"/>
      <c r="FU862" s="48"/>
      <c r="FV862" s="48"/>
      <c r="FW862" s="48"/>
      <c r="FX862" s="48"/>
      <c r="FY862" s="48"/>
      <c r="FZ862" s="48"/>
      <c r="GA862" s="48"/>
      <c r="GB862" s="48"/>
      <c r="GC862" s="48"/>
      <c r="GD862" s="48"/>
      <c r="GE862" s="48"/>
      <c r="GF862" s="48"/>
      <c r="GG862" s="48"/>
      <c r="GH862" s="48"/>
      <c r="GI862" s="48"/>
      <c r="GJ862" s="48"/>
      <c r="GK862" s="48"/>
      <c r="GL862" s="48"/>
      <c r="GM862" s="48"/>
      <c r="GN862" s="48"/>
      <c r="GO862" s="48"/>
      <c r="GP862" s="48"/>
      <c r="GQ862" s="48"/>
      <c r="GR862" s="48"/>
      <c r="GS862" s="48"/>
      <c r="GT862" s="48"/>
      <c r="GU862" s="48"/>
      <c r="GV862" s="48"/>
      <c r="GW862" s="48"/>
      <c r="GX862" s="48"/>
      <c r="GY862" s="48"/>
      <c r="GZ862" s="48"/>
      <c r="HA862" s="48"/>
      <c r="HB862" s="48"/>
      <c r="HC862" s="48"/>
      <c r="HD862" s="48"/>
      <c r="HE862" s="48"/>
      <c r="HF862" s="48"/>
      <c r="HG862" s="48"/>
      <c r="HH862" s="48"/>
      <c r="HI862" s="48"/>
      <c r="HJ862" s="48"/>
      <c r="HK862" s="48"/>
      <c r="HL862" s="48"/>
      <c r="HM862" s="48"/>
      <c r="HN862" s="48"/>
      <c r="HO862" s="48"/>
      <c r="HP862" s="48"/>
      <c r="HQ862" s="48"/>
      <c r="HR862" s="48"/>
      <c r="HS862" s="48"/>
      <c r="HT862" s="48"/>
      <c r="HU862" s="48"/>
      <c r="HV862" s="48"/>
      <c r="HW862" s="48"/>
      <c r="HX862" s="48"/>
      <c r="HY862" s="48"/>
      <c r="HZ862" s="48"/>
      <c r="IA862" s="48"/>
      <c r="IB862" s="48"/>
      <c r="IC862" s="48"/>
      <c r="ID862" s="48"/>
      <c r="IE862" s="48"/>
      <c r="IF862" s="48"/>
      <c r="IG862" s="48"/>
      <c r="IH862" s="36"/>
      <c r="II862" s="36"/>
      <c r="IJ862" s="36"/>
      <c r="IK862" s="36"/>
      <c r="IL862" s="36"/>
      <c r="IM862" s="36"/>
      <c r="IN862" s="36"/>
      <c r="IO862" s="36"/>
      <c r="IP862" s="36"/>
      <c r="IQ862" s="36"/>
      <c r="IR862" s="36"/>
      <c r="IS862" s="36"/>
      <c r="IT862" s="36"/>
    </row>
    <row r="863" spans="1:254" s="14" customFormat="1" x14ac:dyDescent="0.2">
      <c r="A863" s="48"/>
      <c r="B863" s="48"/>
      <c r="C863" s="98"/>
      <c r="D863" s="14" t="s">
        <v>1714</v>
      </c>
      <c r="E863" s="102"/>
      <c r="F863" s="21" t="s">
        <v>1715</v>
      </c>
      <c r="G863" s="82">
        <v>1880000</v>
      </c>
      <c r="H863" s="127"/>
      <c r="I863" s="143">
        <v>8673200</v>
      </c>
      <c r="J863" s="49" t="s">
        <v>1720</v>
      </c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  <c r="CT863" s="48"/>
      <c r="CU863" s="48"/>
      <c r="CV863" s="48"/>
      <c r="CW863" s="48"/>
      <c r="CX863" s="48"/>
      <c r="CY863" s="48"/>
      <c r="CZ863" s="48"/>
      <c r="DA863" s="48"/>
      <c r="DB863" s="48"/>
      <c r="DC863" s="48"/>
      <c r="DD863" s="48"/>
      <c r="DE863" s="48"/>
      <c r="DF863" s="48"/>
      <c r="DG863" s="48"/>
      <c r="DH863" s="48"/>
      <c r="DI863" s="48"/>
      <c r="DJ863" s="48"/>
      <c r="DK863" s="48"/>
      <c r="DL863" s="48"/>
      <c r="DM863" s="48"/>
      <c r="DN863" s="48"/>
      <c r="DO863" s="48"/>
      <c r="DP863" s="48"/>
      <c r="DQ863" s="48"/>
      <c r="DR863" s="48"/>
      <c r="DS863" s="48"/>
      <c r="DT863" s="48"/>
      <c r="DU863" s="48"/>
      <c r="DV863" s="48"/>
      <c r="DW863" s="48"/>
      <c r="DX863" s="48"/>
      <c r="DY863" s="48"/>
      <c r="DZ863" s="48"/>
      <c r="EA863" s="48"/>
      <c r="EB863" s="48"/>
      <c r="EC863" s="48"/>
      <c r="ED863" s="48"/>
      <c r="EE863" s="48"/>
      <c r="EF863" s="48"/>
      <c r="EG863" s="48"/>
      <c r="EH863" s="48"/>
      <c r="EI863" s="48"/>
      <c r="EJ863" s="48"/>
      <c r="EK863" s="48"/>
      <c r="EL863" s="48"/>
      <c r="EM863" s="48"/>
      <c r="EN863" s="48"/>
      <c r="EO863" s="48"/>
      <c r="EP863" s="48"/>
      <c r="EQ863" s="48"/>
      <c r="ER863" s="48"/>
      <c r="ES863" s="48"/>
      <c r="ET863" s="48"/>
      <c r="EU863" s="48"/>
      <c r="EV863" s="48"/>
      <c r="EW863" s="48"/>
      <c r="EX863" s="48"/>
      <c r="EY863" s="48"/>
      <c r="EZ863" s="48"/>
      <c r="FA863" s="48"/>
      <c r="FB863" s="48"/>
      <c r="FC863" s="48"/>
      <c r="FD863" s="48"/>
      <c r="FE863" s="48"/>
      <c r="FF863" s="48"/>
      <c r="FG863" s="48"/>
      <c r="FH863" s="48"/>
      <c r="FI863" s="48"/>
      <c r="FJ863" s="48"/>
      <c r="FK863" s="48"/>
      <c r="FL863" s="48"/>
      <c r="FM863" s="48"/>
      <c r="FN863" s="48"/>
      <c r="FO863" s="48"/>
      <c r="FP863" s="48"/>
      <c r="FQ863" s="48"/>
      <c r="FR863" s="48"/>
      <c r="FS863" s="48"/>
      <c r="FT863" s="48"/>
      <c r="FU863" s="48"/>
      <c r="FV863" s="48"/>
      <c r="FW863" s="48"/>
      <c r="FX863" s="48"/>
      <c r="FY863" s="48"/>
      <c r="FZ863" s="48"/>
      <c r="GA863" s="48"/>
      <c r="GB863" s="48"/>
      <c r="GC863" s="48"/>
      <c r="GD863" s="48"/>
      <c r="GE863" s="48"/>
      <c r="GF863" s="48"/>
      <c r="GG863" s="48"/>
      <c r="GH863" s="48"/>
      <c r="GI863" s="48"/>
      <c r="GJ863" s="48"/>
      <c r="GK863" s="48"/>
      <c r="GL863" s="48"/>
      <c r="GM863" s="48"/>
      <c r="GN863" s="48"/>
      <c r="GO863" s="48"/>
      <c r="GP863" s="48"/>
      <c r="GQ863" s="48"/>
      <c r="GR863" s="48"/>
      <c r="GS863" s="48"/>
      <c r="GT863" s="48"/>
      <c r="GU863" s="48"/>
      <c r="GV863" s="48"/>
      <c r="GW863" s="48"/>
      <c r="GX863" s="48"/>
      <c r="GY863" s="48"/>
      <c r="GZ863" s="48"/>
      <c r="HA863" s="48"/>
      <c r="HB863" s="48"/>
      <c r="HC863" s="48"/>
      <c r="HD863" s="48"/>
      <c r="HE863" s="48"/>
      <c r="HF863" s="48"/>
      <c r="HG863" s="48"/>
      <c r="HH863" s="48"/>
      <c r="HI863" s="48"/>
      <c r="HJ863" s="48"/>
      <c r="HK863" s="48"/>
      <c r="HL863" s="48"/>
      <c r="HM863" s="48"/>
      <c r="HN863" s="48"/>
      <c r="HO863" s="48"/>
      <c r="HP863" s="48"/>
      <c r="HQ863" s="48"/>
      <c r="HR863" s="48"/>
      <c r="HS863" s="48"/>
      <c r="HT863" s="48"/>
      <c r="HU863" s="48"/>
      <c r="HV863" s="48"/>
      <c r="HW863" s="48"/>
      <c r="HX863" s="48"/>
      <c r="HY863" s="48"/>
      <c r="HZ863" s="48"/>
      <c r="IA863" s="48"/>
      <c r="IB863" s="48"/>
      <c r="IC863" s="48"/>
      <c r="ID863" s="48"/>
      <c r="IE863" s="48"/>
      <c r="IF863" s="48"/>
      <c r="IG863" s="48"/>
      <c r="IH863" s="36"/>
      <c r="II863" s="36"/>
      <c r="IJ863" s="36"/>
      <c r="IK863" s="36"/>
      <c r="IL863" s="36"/>
      <c r="IM863" s="36"/>
      <c r="IN863" s="36"/>
      <c r="IO863" s="36"/>
      <c r="IP863" s="36"/>
      <c r="IQ863" s="36"/>
      <c r="IR863" s="36"/>
      <c r="IS863" s="36"/>
      <c r="IT863" s="36"/>
    </row>
    <row r="864" spans="1:254" s="14" customFormat="1" x14ac:dyDescent="0.2">
      <c r="A864" s="48"/>
      <c r="B864" s="48"/>
      <c r="C864" s="98">
        <v>43718</v>
      </c>
      <c r="D864" s="30" t="s">
        <v>1752</v>
      </c>
      <c r="E864" s="102" t="s">
        <v>1742</v>
      </c>
      <c r="F864" s="35" t="s">
        <v>1361</v>
      </c>
      <c r="G864" s="82"/>
      <c r="H864" s="127">
        <v>1849260</v>
      </c>
      <c r="I864" s="143">
        <v>6823940</v>
      </c>
      <c r="J864" s="49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  <c r="CT864" s="48"/>
      <c r="CU864" s="48"/>
      <c r="CV864" s="48"/>
      <c r="CW864" s="48"/>
      <c r="CX864" s="48"/>
      <c r="CY864" s="48"/>
      <c r="CZ864" s="48"/>
      <c r="DA864" s="48"/>
      <c r="DB864" s="48"/>
      <c r="DC864" s="48"/>
      <c r="DD864" s="48"/>
      <c r="DE864" s="48"/>
      <c r="DF864" s="48"/>
      <c r="DG864" s="48"/>
      <c r="DH864" s="48"/>
      <c r="DI864" s="48"/>
      <c r="DJ864" s="48"/>
      <c r="DK864" s="48"/>
      <c r="DL864" s="48"/>
      <c r="DM864" s="48"/>
      <c r="DN864" s="48"/>
      <c r="DO864" s="48"/>
      <c r="DP864" s="48"/>
      <c r="DQ864" s="48"/>
      <c r="DR864" s="48"/>
      <c r="DS864" s="48"/>
      <c r="DT864" s="48"/>
      <c r="DU864" s="48"/>
      <c r="DV864" s="48"/>
      <c r="DW864" s="48"/>
      <c r="DX864" s="48"/>
      <c r="DY864" s="48"/>
      <c r="DZ864" s="48"/>
      <c r="EA864" s="48"/>
      <c r="EB864" s="48"/>
      <c r="EC864" s="48"/>
      <c r="ED864" s="48"/>
      <c r="EE864" s="48"/>
      <c r="EF864" s="48"/>
      <c r="EG864" s="48"/>
      <c r="EH864" s="48"/>
      <c r="EI864" s="48"/>
      <c r="EJ864" s="48"/>
      <c r="EK864" s="48"/>
      <c r="EL864" s="48"/>
      <c r="EM864" s="48"/>
      <c r="EN864" s="48"/>
      <c r="EO864" s="48"/>
      <c r="EP864" s="48"/>
      <c r="EQ864" s="48"/>
      <c r="ER864" s="48"/>
      <c r="ES864" s="48"/>
      <c r="ET864" s="48"/>
      <c r="EU864" s="48"/>
      <c r="EV864" s="48"/>
      <c r="EW864" s="48"/>
      <c r="EX864" s="48"/>
      <c r="EY864" s="48"/>
      <c r="EZ864" s="48"/>
      <c r="FA864" s="48"/>
      <c r="FB864" s="48"/>
      <c r="FC864" s="48"/>
      <c r="FD864" s="48"/>
      <c r="FE864" s="48"/>
      <c r="FF864" s="48"/>
      <c r="FG864" s="48"/>
      <c r="FH864" s="48"/>
      <c r="FI864" s="48"/>
      <c r="FJ864" s="48"/>
      <c r="FK864" s="48"/>
      <c r="FL864" s="48"/>
      <c r="FM864" s="48"/>
      <c r="FN864" s="48"/>
      <c r="FO864" s="48"/>
      <c r="FP864" s="48"/>
      <c r="FQ864" s="48"/>
      <c r="FR864" s="48"/>
      <c r="FS864" s="48"/>
      <c r="FT864" s="48"/>
      <c r="FU864" s="48"/>
      <c r="FV864" s="48"/>
      <c r="FW864" s="48"/>
      <c r="FX864" s="48"/>
      <c r="FY864" s="48"/>
      <c r="FZ864" s="48"/>
      <c r="GA864" s="48"/>
      <c r="GB864" s="48"/>
      <c r="GC864" s="48"/>
      <c r="GD864" s="48"/>
      <c r="GE864" s="48"/>
      <c r="GF864" s="48"/>
      <c r="GG864" s="48"/>
      <c r="GH864" s="48"/>
      <c r="GI864" s="48"/>
      <c r="GJ864" s="48"/>
      <c r="GK864" s="48"/>
      <c r="GL864" s="48"/>
      <c r="GM864" s="48"/>
      <c r="GN864" s="48"/>
      <c r="GO864" s="48"/>
      <c r="GP864" s="48"/>
      <c r="GQ864" s="48"/>
      <c r="GR864" s="48"/>
      <c r="GS864" s="48"/>
      <c r="GT864" s="48"/>
      <c r="GU864" s="48"/>
      <c r="GV864" s="48"/>
      <c r="GW864" s="48"/>
      <c r="GX864" s="48"/>
      <c r="GY864" s="48"/>
      <c r="GZ864" s="48"/>
      <c r="HA864" s="48"/>
      <c r="HB864" s="48"/>
      <c r="HC864" s="48"/>
      <c r="HD864" s="48"/>
      <c r="HE864" s="48"/>
      <c r="HF864" s="48"/>
      <c r="HG864" s="48"/>
      <c r="HH864" s="48"/>
      <c r="HI864" s="48"/>
      <c r="HJ864" s="48"/>
      <c r="HK864" s="48"/>
      <c r="HL864" s="48"/>
      <c r="HM864" s="48"/>
      <c r="HN864" s="48"/>
      <c r="HO864" s="48"/>
      <c r="HP864" s="48"/>
      <c r="HQ864" s="48"/>
      <c r="HR864" s="48"/>
      <c r="HS864" s="48"/>
      <c r="HT864" s="48"/>
      <c r="HU864" s="48"/>
      <c r="HV864" s="48"/>
      <c r="HW864" s="48"/>
      <c r="HX864" s="48"/>
      <c r="HY864" s="48"/>
      <c r="HZ864" s="48"/>
      <c r="IA864" s="48"/>
      <c r="IB864" s="48"/>
      <c r="IC864" s="48"/>
      <c r="ID864" s="48"/>
      <c r="IE864" s="48"/>
      <c r="IF864" s="48"/>
      <c r="IG864" s="48"/>
      <c r="IH864" s="36"/>
      <c r="II864" s="36"/>
      <c r="IJ864" s="36"/>
      <c r="IK864" s="36"/>
      <c r="IL864" s="36"/>
      <c r="IM864" s="36"/>
      <c r="IN864" s="36"/>
      <c r="IO864" s="36"/>
      <c r="IP864" s="36"/>
      <c r="IQ864" s="36"/>
      <c r="IR864" s="36"/>
      <c r="IS864" s="36"/>
      <c r="IT864" s="36"/>
    </row>
    <row r="865" spans="1:254" s="14" customFormat="1" x14ac:dyDescent="0.2">
      <c r="A865" s="48"/>
      <c r="B865" s="48"/>
      <c r="C865" s="98">
        <v>43719</v>
      </c>
      <c r="D865" s="30" t="s">
        <v>1753</v>
      </c>
      <c r="E865" s="102" t="s">
        <v>1743</v>
      </c>
      <c r="F865" s="35" t="s">
        <v>1392</v>
      </c>
      <c r="G865" s="82"/>
      <c r="H865" s="127">
        <v>3336000</v>
      </c>
      <c r="I865" s="143">
        <v>3487940</v>
      </c>
      <c r="J865" s="49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  <c r="CT865" s="48"/>
      <c r="CU865" s="48"/>
      <c r="CV865" s="48"/>
      <c r="CW865" s="48"/>
      <c r="CX865" s="48"/>
      <c r="CY865" s="48"/>
      <c r="CZ865" s="48"/>
      <c r="DA865" s="48"/>
      <c r="DB865" s="48"/>
      <c r="DC865" s="48"/>
      <c r="DD865" s="48"/>
      <c r="DE865" s="48"/>
      <c r="DF865" s="48"/>
      <c r="DG865" s="48"/>
      <c r="DH865" s="48"/>
      <c r="DI865" s="48"/>
      <c r="DJ865" s="48"/>
      <c r="DK865" s="48"/>
      <c r="DL865" s="48"/>
      <c r="DM865" s="48"/>
      <c r="DN865" s="48"/>
      <c r="DO865" s="48"/>
      <c r="DP865" s="48"/>
      <c r="DQ865" s="48"/>
      <c r="DR865" s="48"/>
      <c r="DS865" s="48"/>
      <c r="DT865" s="48"/>
      <c r="DU865" s="48"/>
      <c r="DV865" s="48"/>
      <c r="DW865" s="48"/>
      <c r="DX865" s="48"/>
      <c r="DY865" s="48"/>
      <c r="DZ865" s="48"/>
      <c r="EA865" s="48"/>
      <c r="EB865" s="48"/>
      <c r="EC865" s="48"/>
      <c r="ED865" s="48"/>
      <c r="EE865" s="48"/>
      <c r="EF865" s="48"/>
      <c r="EG865" s="48"/>
      <c r="EH865" s="48"/>
      <c r="EI865" s="48"/>
      <c r="EJ865" s="48"/>
      <c r="EK865" s="48"/>
      <c r="EL865" s="48"/>
      <c r="EM865" s="48"/>
      <c r="EN865" s="48"/>
      <c r="EO865" s="48"/>
      <c r="EP865" s="48"/>
      <c r="EQ865" s="48"/>
      <c r="ER865" s="48"/>
      <c r="ES865" s="48"/>
      <c r="ET865" s="48"/>
      <c r="EU865" s="48"/>
      <c r="EV865" s="48"/>
      <c r="EW865" s="48"/>
      <c r="EX865" s="48"/>
      <c r="EY865" s="48"/>
      <c r="EZ865" s="48"/>
      <c r="FA865" s="48"/>
      <c r="FB865" s="48"/>
      <c r="FC865" s="48"/>
      <c r="FD865" s="48"/>
      <c r="FE865" s="48"/>
      <c r="FF865" s="48"/>
      <c r="FG865" s="48"/>
      <c r="FH865" s="48"/>
      <c r="FI865" s="48"/>
      <c r="FJ865" s="48"/>
      <c r="FK865" s="48"/>
      <c r="FL865" s="48"/>
      <c r="FM865" s="48"/>
      <c r="FN865" s="48"/>
      <c r="FO865" s="48"/>
      <c r="FP865" s="48"/>
      <c r="FQ865" s="48"/>
      <c r="FR865" s="48"/>
      <c r="FS865" s="48"/>
      <c r="FT865" s="48"/>
      <c r="FU865" s="48"/>
      <c r="FV865" s="48"/>
      <c r="FW865" s="48"/>
      <c r="FX865" s="48"/>
      <c r="FY865" s="48"/>
      <c r="FZ865" s="48"/>
      <c r="GA865" s="48"/>
      <c r="GB865" s="48"/>
      <c r="GC865" s="48"/>
      <c r="GD865" s="48"/>
      <c r="GE865" s="48"/>
      <c r="GF865" s="48"/>
      <c r="GG865" s="48"/>
      <c r="GH865" s="48"/>
      <c r="GI865" s="48"/>
      <c r="GJ865" s="48"/>
      <c r="GK865" s="48"/>
      <c r="GL865" s="48"/>
      <c r="GM865" s="48"/>
      <c r="GN865" s="48"/>
      <c r="GO865" s="48"/>
      <c r="GP865" s="48"/>
      <c r="GQ865" s="48"/>
      <c r="GR865" s="48"/>
      <c r="GS865" s="48"/>
      <c r="GT865" s="48"/>
      <c r="GU865" s="48"/>
      <c r="GV865" s="48"/>
      <c r="GW865" s="48"/>
      <c r="GX865" s="48"/>
      <c r="GY865" s="48"/>
      <c r="GZ865" s="48"/>
      <c r="HA865" s="48"/>
      <c r="HB865" s="48"/>
      <c r="HC865" s="48"/>
      <c r="HD865" s="48"/>
      <c r="HE865" s="48"/>
      <c r="HF865" s="48"/>
      <c r="HG865" s="48"/>
      <c r="HH865" s="48"/>
      <c r="HI865" s="48"/>
      <c r="HJ865" s="48"/>
      <c r="HK865" s="48"/>
      <c r="HL865" s="48"/>
      <c r="HM865" s="48"/>
      <c r="HN865" s="48"/>
      <c r="HO865" s="48"/>
      <c r="HP865" s="48"/>
      <c r="HQ865" s="48"/>
      <c r="HR865" s="48"/>
      <c r="HS865" s="48"/>
      <c r="HT865" s="48"/>
      <c r="HU865" s="48"/>
      <c r="HV865" s="48"/>
      <c r="HW865" s="48"/>
      <c r="HX865" s="48"/>
      <c r="HY865" s="48"/>
      <c r="HZ865" s="48"/>
      <c r="IA865" s="48"/>
      <c r="IB865" s="48"/>
      <c r="IC865" s="48"/>
      <c r="ID865" s="48"/>
      <c r="IE865" s="48"/>
      <c r="IF865" s="48"/>
      <c r="IG865" s="48"/>
      <c r="IH865" s="36"/>
      <c r="II865" s="36"/>
      <c r="IJ865" s="36"/>
      <c r="IK865" s="36"/>
      <c r="IL865" s="36"/>
      <c r="IM865" s="36"/>
      <c r="IN865" s="36"/>
      <c r="IO865" s="36"/>
      <c r="IP865" s="36"/>
      <c r="IQ865" s="36"/>
      <c r="IR865" s="36"/>
      <c r="IS865" s="36"/>
      <c r="IT865" s="36"/>
    </row>
    <row r="866" spans="1:254" s="14" customFormat="1" x14ac:dyDescent="0.2">
      <c r="A866" s="48"/>
      <c r="B866" s="48"/>
      <c r="C866" s="98">
        <v>43719</v>
      </c>
      <c r="D866" s="30" t="s">
        <v>1755</v>
      </c>
      <c r="E866" s="102" t="s">
        <v>1744</v>
      </c>
      <c r="F866" s="35" t="s">
        <v>1754</v>
      </c>
      <c r="G866" s="82"/>
      <c r="H866" s="127">
        <v>52000</v>
      </c>
      <c r="I866" s="143">
        <v>3435940</v>
      </c>
      <c r="J866" s="49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  <c r="CT866" s="48"/>
      <c r="CU866" s="48"/>
      <c r="CV866" s="48"/>
      <c r="CW866" s="48"/>
      <c r="CX866" s="48"/>
      <c r="CY866" s="48"/>
      <c r="CZ866" s="48"/>
      <c r="DA866" s="48"/>
      <c r="DB866" s="48"/>
      <c r="DC866" s="48"/>
      <c r="DD866" s="48"/>
      <c r="DE866" s="48"/>
      <c r="DF866" s="48"/>
      <c r="DG866" s="48"/>
      <c r="DH866" s="48"/>
      <c r="DI866" s="48"/>
      <c r="DJ866" s="48"/>
      <c r="DK866" s="48"/>
      <c r="DL866" s="48"/>
      <c r="DM866" s="48"/>
      <c r="DN866" s="48"/>
      <c r="DO866" s="48"/>
      <c r="DP866" s="48"/>
      <c r="DQ866" s="48"/>
      <c r="DR866" s="48"/>
      <c r="DS866" s="48"/>
      <c r="DT866" s="48"/>
      <c r="DU866" s="48"/>
      <c r="DV866" s="48"/>
      <c r="DW866" s="48"/>
      <c r="DX866" s="48"/>
      <c r="DY866" s="48"/>
      <c r="DZ866" s="48"/>
      <c r="EA866" s="48"/>
      <c r="EB866" s="48"/>
      <c r="EC866" s="48"/>
      <c r="ED866" s="48"/>
      <c r="EE866" s="48"/>
      <c r="EF866" s="48"/>
      <c r="EG866" s="48"/>
      <c r="EH866" s="48"/>
      <c r="EI866" s="48"/>
      <c r="EJ866" s="48"/>
      <c r="EK866" s="48"/>
      <c r="EL866" s="48"/>
      <c r="EM866" s="48"/>
      <c r="EN866" s="48"/>
      <c r="EO866" s="48"/>
      <c r="EP866" s="48"/>
      <c r="EQ866" s="48"/>
      <c r="ER866" s="48"/>
      <c r="ES866" s="48"/>
      <c r="ET866" s="48"/>
      <c r="EU866" s="48"/>
      <c r="EV866" s="48"/>
      <c r="EW866" s="48"/>
      <c r="EX866" s="48"/>
      <c r="EY866" s="48"/>
      <c r="EZ866" s="48"/>
      <c r="FA866" s="48"/>
      <c r="FB866" s="48"/>
      <c r="FC866" s="48"/>
      <c r="FD866" s="48"/>
      <c r="FE866" s="48"/>
      <c r="FF866" s="48"/>
      <c r="FG866" s="48"/>
      <c r="FH866" s="48"/>
      <c r="FI866" s="48"/>
      <c r="FJ866" s="48"/>
      <c r="FK866" s="48"/>
      <c r="FL866" s="48"/>
      <c r="FM866" s="48"/>
      <c r="FN866" s="48"/>
      <c r="FO866" s="48"/>
      <c r="FP866" s="48"/>
      <c r="FQ866" s="48"/>
      <c r="FR866" s="48"/>
      <c r="FS866" s="48"/>
      <c r="FT866" s="48"/>
      <c r="FU866" s="48"/>
      <c r="FV866" s="48"/>
      <c r="FW866" s="48"/>
      <c r="FX866" s="48"/>
      <c r="FY866" s="48"/>
      <c r="FZ866" s="48"/>
      <c r="GA866" s="48"/>
      <c r="GB866" s="48"/>
      <c r="GC866" s="48"/>
      <c r="GD866" s="48"/>
      <c r="GE866" s="48"/>
      <c r="GF866" s="48"/>
      <c r="GG866" s="48"/>
      <c r="GH866" s="48"/>
      <c r="GI866" s="48"/>
      <c r="GJ866" s="48"/>
      <c r="GK866" s="48"/>
      <c r="GL866" s="48"/>
      <c r="GM866" s="48"/>
      <c r="GN866" s="48"/>
      <c r="GO866" s="48"/>
      <c r="GP866" s="48"/>
      <c r="GQ866" s="48"/>
      <c r="GR866" s="48"/>
      <c r="GS866" s="48"/>
      <c r="GT866" s="48"/>
      <c r="GU866" s="48"/>
      <c r="GV866" s="48"/>
      <c r="GW866" s="48"/>
      <c r="GX866" s="48"/>
      <c r="GY866" s="48"/>
      <c r="GZ866" s="48"/>
      <c r="HA866" s="48"/>
      <c r="HB866" s="48"/>
      <c r="HC866" s="48"/>
      <c r="HD866" s="48"/>
      <c r="HE866" s="48"/>
      <c r="HF866" s="48"/>
      <c r="HG866" s="48"/>
      <c r="HH866" s="48"/>
      <c r="HI866" s="48"/>
      <c r="HJ866" s="48"/>
      <c r="HK866" s="48"/>
      <c r="HL866" s="48"/>
      <c r="HM866" s="48"/>
      <c r="HN866" s="48"/>
      <c r="HO866" s="48"/>
      <c r="HP866" s="48"/>
      <c r="HQ866" s="48"/>
      <c r="HR866" s="48"/>
      <c r="HS866" s="48"/>
      <c r="HT866" s="48"/>
      <c r="HU866" s="48"/>
      <c r="HV866" s="48"/>
      <c r="HW866" s="48"/>
      <c r="HX866" s="48"/>
      <c r="HY866" s="48"/>
      <c r="HZ866" s="48"/>
      <c r="IA866" s="48"/>
      <c r="IB866" s="48"/>
      <c r="IC866" s="48"/>
      <c r="ID866" s="48"/>
      <c r="IE866" s="48"/>
      <c r="IF866" s="48"/>
      <c r="IG866" s="48"/>
      <c r="IH866" s="36"/>
      <c r="II866" s="36"/>
      <c r="IJ866" s="36"/>
      <c r="IK866" s="36"/>
      <c r="IL866" s="36"/>
      <c r="IM866" s="36"/>
      <c r="IN866" s="36"/>
      <c r="IO866" s="36"/>
      <c r="IP866" s="36"/>
      <c r="IQ866" s="36"/>
      <c r="IR866" s="36"/>
      <c r="IS866" s="36"/>
      <c r="IT866" s="36"/>
    </row>
    <row r="867" spans="1:254" s="14" customFormat="1" x14ac:dyDescent="0.2">
      <c r="A867" s="48"/>
      <c r="B867" s="48"/>
      <c r="C867" s="98">
        <v>43720</v>
      </c>
      <c r="D867" s="30" t="s">
        <v>1758</v>
      </c>
      <c r="E867" s="102" t="s">
        <v>1760</v>
      </c>
      <c r="F867" s="35" t="s">
        <v>1693</v>
      </c>
      <c r="G867" s="82"/>
      <c r="H867" s="127">
        <v>1215000</v>
      </c>
      <c r="I867" s="143">
        <v>2220940</v>
      </c>
      <c r="J867" s="49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  <c r="CT867" s="48"/>
      <c r="CU867" s="48"/>
      <c r="CV867" s="48"/>
      <c r="CW867" s="48"/>
      <c r="CX867" s="48"/>
      <c r="CY867" s="48"/>
      <c r="CZ867" s="48"/>
      <c r="DA867" s="48"/>
      <c r="DB867" s="48"/>
      <c r="DC867" s="48"/>
      <c r="DD867" s="48"/>
      <c r="DE867" s="48"/>
      <c r="DF867" s="48"/>
      <c r="DG867" s="48"/>
      <c r="DH867" s="48"/>
      <c r="DI867" s="48"/>
      <c r="DJ867" s="48"/>
      <c r="DK867" s="48"/>
      <c r="DL867" s="48"/>
      <c r="DM867" s="48"/>
      <c r="DN867" s="48"/>
      <c r="DO867" s="48"/>
      <c r="DP867" s="48"/>
      <c r="DQ867" s="48"/>
      <c r="DR867" s="48"/>
      <c r="DS867" s="48"/>
      <c r="DT867" s="48"/>
      <c r="DU867" s="48"/>
      <c r="DV867" s="48"/>
      <c r="DW867" s="48"/>
      <c r="DX867" s="48"/>
      <c r="DY867" s="48"/>
      <c r="DZ867" s="48"/>
      <c r="EA867" s="48"/>
      <c r="EB867" s="48"/>
      <c r="EC867" s="48"/>
      <c r="ED867" s="48"/>
      <c r="EE867" s="48"/>
      <c r="EF867" s="48"/>
      <c r="EG867" s="48"/>
      <c r="EH867" s="48"/>
      <c r="EI867" s="48"/>
      <c r="EJ867" s="48"/>
      <c r="EK867" s="48"/>
      <c r="EL867" s="48"/>
      <c r="EM867" s="48"/>
      <c r="EN867" s="48"/>
      <c r="EO867" s="48"/>
      <c r="EP867" s="48"/>
      <c r="EQ867" s="48"/>
      <c r="ER867" s="48"/>
      <c r="ES867" s="48"/>
      <c r="ET867" s="48"/>
      <c r="EU867" s="48"/>
      <c r="EV867" s="48"/>
      <c r="EW867" s="48"/>
      <c r="EX867" s="48"/>
      <c r="EY867" s="48"/>
      <c r="EZ867" s="48"/>
      <c r="FA867" s="48"/>
      <c r="FB867" s="48"/>
      <c r="FC867" s="48"/>
      <c r="FD867" s="48"/>
      <c r="FE867" s="48"/>
      <c r="FF867" s="48"/>
      <c r="FG867" s="48"/>
      <c r="FH867" s="48"/>
      <c r="FI867" s="48"/>
      <c r="FJ867" s="48"/>
      <c r="FK867" s="48"/>
      <c r="FL867" s="48"/>
      <c r="FM867" s="48"/>
      <c r="FN867" s="48"/>
      <c r="FO867" s="48"/>
      <c r="FP867" s="48"/>
      <c r="FQ867" s="48"/>
      <c r="FR867" s="48"/>
      <c r="FS867" s="48"/>
      <c r="FT867" s="48"/>
      <c r="FU867" s="48"/>
      <c r="FV867" s="48"/>
      <c r="FW867" s="48"/>
      <c r="FX867" s="48"/>
      <c r="FY867" s="48"/>
      <c r="FZ867" s="48"/>
      <c r="GA867" s="48"/>
      <c r="GB867" s="48"/>
      <c r="GC867" s="48"/>
      <c r="GD867" s="48"/>
      <c r="GE867" s="48"/>
      <c r="GF867" s="48"/>
      <c r="GG867" s="48"/>
      <c r="GH867" s="48"/>
      <c r="GI867" s="48"/>
      <c r="GJ867" s="48"/>
      <c r="GK867" s="48"/>
      <c r="GL867" s="48"/>
      <c r="GM867" s="48"/>
      <c r="GN867" s="48"/>
      <c r="GO867" s="48"/>
      <c r="GP867" s="48"/>
      <c r="GQ867" s="48"/>
      <c r="GR867" s="48"/>
      <c r="GS867" s="48"/>
      <c r="GT867" s="48"/>
      <c r="GU867" s="48"/>
      <c r="GV867" s="48"/>
      <c r="GW867" s="48"/>
      <c r="GX867" s="48"/>
      <c r="GY867" s="48"/>
      <c r="GZ867" s="48"/>
      <c r="HA867" s="48"/>
      <c r="HB867" s="48"/>
      <c r="HC867" s="48"/>
      <c r="HD867" s="48"/>
      <c r="HE867" s="48"/>
      <c r="HF867" s="48"/>
      <c r="HG867" s="48"/>
      <c r="HH867" s="48"/>
      <c r="HI867" s="48"/>
      <c r="HJ867" s="48"/>
      <c r="HK867" s="48"/>
      <c r="HL867" s="48"/>
      <c r="HM867" s="48"/>
      <c r="HN867" s="48"/>
      <c r="HO867" s="48"/>
      <c r="HP867" s="48"/>
      <c r="HQ867" s="48"/>
      <c r="HR867" s="48"/>
      <c r="HS867" s="48"/>
      <c r="HT867" s="48"/>
      <c r="HU867" s="48"/>
      <c r="HV867" s="48"/>
      <c r="HW867" s="48"/>
      <c r="HX867" s="48"/>
      <c r="HY867" s="48"/>
      <c r="HZ867" s="48"/>
      <c r="IA867" s="48"/>
      <c r="IB867" s="48"/>
      <c r="IC867" s="48"/>
      <c r="ID867" s="48"/>
      <c r="IE867" s="48"/>
      <c r="IF867" s="48"/>
      <c r="IG867" s="48"/>
      <c r="IH867" s="36"/>
      <c r="II867" s="36"/>
      <c r="IJ867" s="36"/>
      <c r="IK867" s="36"/>
      <c r="IL867" s="36"/>
      <c r="IM867" s="36"/>
      <c r="IN867" s="36"/>
      <c r="IO867" s="36"/>
      <c r="IP867" s="36"/>
      <c r="IQ867" s="36"/>
      <c r="IR867" s="36"/>
      <c r="IS867" s="36"/>
      <c r="IT867" s="36"/>
    </row>
    <row r="868" spans="1:254" s="14" customFormat="1" x14ac:dyDescent="0.2">
      <c r="A868" s="48"/>
      <c r="B868" s="48"/>
      <c r="C868" s="98"/>
      <c r="D868" s="14" t="s">
        <v>1759</v>
      </c>
      <c r="E868" s="102" t="s">
        <v>1724</v>
      </c>
      <c r="F868" s="35"/>
      <c r="G868" s="82">
        <v>2505000</v>
      </c>
      <c r="H868" s="127"/>
      <c r="I868" s="143">
        <v>4725940</v>
      </c>
      <c r="J868" s="49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  <c r="CT868" s="48"/>
      <c r="CU868" s="48"/>
      <c r="CV868" s="48"/>
      <c r="CW868" s="48"/>
      <c r="CX868" s="48"/>
      <c r="CY868" s="48"/>
      <c r="CZ868" s="48"/>
      <c r="DA868" s="48"/>
      <c r="DB868" s="48"/>
      <c r="DC868" s="48"/>
      <c r="DD868" s="48"/>
      <c r="DE868" s="48"/>
      <c r="DF868" s="48"/>
      <c r="DG868" s="48"/>
      <c r="DH868" s="48"/>
      <c r="DI868" s="48"/>
      <c r="DJ868" s="48"/>
      <c r="DK868" s="48"/>
      <c r="DL868" s="48"/>
      <c r="DM868" s="48"/>
      <c r="DN868" s="48"/>
      <c r="DO868" s="48"/>
      <c r="DP868" s="48"/>
      <c r="DQ868" s="48"/>
      <c r="DR868" s="48"/>
      <c r="DS868" s="48"/>
      <c r="DT868" s="48"/>
      <c r="DU868" s="48"/>
      <c r="DV868" s="48"/>
      <c r="DW868" s="48"/>
      <c r="DX868" s="48"/>
      <c r="DY868" s="48"/>
      <c r="DZ868" s="48"/>
      <c r="EA868" s="48"/>
      <c r="EB868" s="48"/>
      <c r="EC868" s="48"/>
      <c r="ED868" s="48"/>
      <c r="EE868" s="48"/>
      <c r="EF868" s="48"/>
      <c r="EG868" s="48"/>
      <c r="EH868" s="48"/>
      <c r="EI868" s="48"/>
      <c r="EJ868" s="48"/>
      <c r="EK868" s="48"/>
      <c r="EL868" s="48"/>
      <c r="EM868" s="48"/>
      <c r="EN868" s="48"/>
      <c r="EO868" s="48"/>
      <c r="EP868" s="48"/>
      <c r="EQ868" s="48"/>
      <c r="ER868" s="48"/>
      <c r="ES868" s="48"/>
      <c r="ET868" s="48"/>
      <c r="EU868" s="48"/>
      <c r="EV868" s="48"/>
      <c r="EW868" s="48"/>
      <c r="EX868" s="48"/>
      <c r="EY868" s="48"/>
      <c r="EZ868" s="48"/>
      <c r="FA868" s="48"/>
      <c r="FB868" s="48"/>
      <c r="FC868" s="48"/>
      <c r="FD868" s="48"/>
      <c r="FE868" s="48"/>
      <c r="FF868" s="48"/>
      <c r="FG868" s="48"/>
      <c r="FH868" s="48"/>
      <c r="FI868" s="48"/>
      <c r="FJ868" s="48"/>
      <c r="FK868" s="48"/>
      <c r="FL868" s="48"/>
      <c r="FM868" s="48"/>
      <c r="FN868" s="48"/>
      <c r="FO868" s="48"/>
      <c r="FP868" s="48"/>
      <c r="FQ868" s="48"/>
      <c r="FR868" s="48"/>
      <c r="FS868" s="48"/>
      <c r="FT868" s="48"/>
      <c r="FU868" s="48"/>
      <c r="FV868" s="48"/>
      <c r="FW868" s="48"/>
      <c r="FX868" s="48"/>
      <c r="FY868" s="48"/>
      <c r="FZ868" s="48"/>
      <c r="GA868" s="48"/>
      <c r="GB868" s="48"/>
      <c r="GC868" s="48"/>
      <c r="GD868" s="48"/>
      <c r="GE868" s="48"/>
      <c r="GF868" s="48"/>
      <c r="GG868" s="48"/>
      <c r="GH868" s="48"/>
      <c r="GI868" s="48"/>
      <c r="GJ868" s="48"/>
      <c r="GK868" s="48"/>
      <c r="GL868" s="48"/>
      <c r="GM868" s="48"/>
      <c r="GN868" s="48"/>
      <c r="GO868" s="48"/>
      <c r="GP868" s="48"/>
      <c r="GQ868" s="48"/>
      <c r="GR868" s="48"/>
      <c r="GS868" s="48"/>
      <c r="GT868" s="48"/>
      <c r="GU868" s="48"/>
      <c r="GV868" s="48"/>
      <c r="GW868" s="48"/>
      <c r="GX868" s="48"/>
      <c r="GY868" s="48"/>
      <c r="GZ868" s="48"/>
      <c r="HA868" s="48"/>
      <c r="HB868" s="48"/>
      <c r="HC868" s="48"/>
      <c r="HD868" s="48"/>
      <c r="HE868" s="48"/>
      <c r="HF868" s="48"/>
      <c r="HG868" s="48"/>
      <c r="HH868" s="48"/>
      <c r="HI868" s="48"/>
      <c r="HJ868" s="48"/>
      <c r="HK868" s="48"/>
      <c r="HL868" s="48"/>
      <c r="HM868" s="48"/>
      <c r="HN868" s="48"/>
      <c r="HO868" s="48"/>
      <c r="HP868" s="48"/>
      <c r="HQ868" s="48"/>
      <c r="HR868" s="48"/>
      <c r="HS868" s="48"/>
      <c r="HT868" s="48"/>
      <c r="HU868" s="48"/>
      <c r="HV868" s="48"/>
      <c r="HW868" s="48"/>
      <c r="HX868" s="48"/>
      <c r="HY868" s="48"/>
      <c r="HZ868" s="48"/>
      <c r="IA868" s="48"/>
      <c r="IB868" s="48"/>
      <c r="IC868" s="48"/>
      <c r="ID868" s="48"/>
      <c r="IE868" s="48"/>
      <c r="IF868" s="48"/>
      <c r="IG868" s="48"/>
      <c r="IH868" s="36"/>
      <c r="II868" s="36"/>
      <c r="IJ868" s="36"/>
      <c r="IK868" s="36"/>
      <c r="IL868" s="36"/>
      <c r="IM868" s="36"/>
      <c r="IN868" s="36"/>
      <c r="IO868" s="36"/>
      <c r="IP868" s="36"/>
      <c r="IQ868" s="36"/>
      <c r="IR868" s="36"/>
      <c r="IS868" s="36"/>
      <c r="IT868" s="36"/>
    </row>
    <row r="869" spans="1:254" s="14" customFormat="1" x14ac:dyDescent="0.2">
      <c r="A869" s="48"/>
      <c r="B869" s="48"/>
      <c r="C869" s="98">
        <v>43720</v>
      </c>
      <c r="D869" s="30" t="s">
        <v>1756</v>
      </c>
      <c r="E869" s="102" t="s">
        <v>1745</v>
      </c>
      <c r="F869" s="35" t="s">
        <v>1394</v>
      </c>
      <c r="G869" s="82"/>
      <c r="H869" s="127">
        <v>2236510</v>
      </c>
      <c r="I869" s="143">
        <v>2489430</v>
      </c>
      <c r="J869" s="49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  <c r="CT869" s="48"/>
      <c r="CU869" s="48"/>
      <c r="CV869" s="48"/>
      <c r="CW869" s="48"/>
      <c r="CX869" s="48"/>
      <c r="CY869" s="48"/>
      <c r="CZ869" s="48"/>
      <c r="DA869" s="48"/>
      <c r="DB869" s="48"/>
      <c r="DC869" s="48"/>
      <c r="DD869" s="48"/>
      <c r="DE869" s="48"/>
      <c r="DF869" s="48"/>
      <c r="DG869" s="48"/>
      <c r="DH869" s="48"/>
      <c r="DI869" s="48"/>
      <c r="DJ869" s="48"/>
      <c r="DK869" s="48"/>
      <c r="DL869" s="48"/>
      <c r="DM869" s="48"/>
      <c r="DN869" s="48"/>
      <c r="DO869" s="48"/>
      <c r="DP869" s="48"/>
      <c r="DQ869" s="48"/>
      <c r="DR869" s="48"/>
      <c r="DS869" s="48"/>
      <c r="DT869" s="48"/>
      <c r="DU869" s="48"/>
      <c r="DV869" s="48"/>
      <c r="DW869" s="48"/>
      <c r="DX869" s="48"/>
      <c r="DY869" s="48"/>
      <c r="DZ869" s="48"/>
      <c r="EA869" s="48"/>
      <c r="EB869" s="48"/>
      <c r="EC869" s="48"/>
      <c r="ED869" s="48"/>
      <c r="EE869" s="48"/>
      <c r="EF869" s="48"/>
      <c r="EG869" s="48"/>
      <c r="EH869" s="48"/>
      <c r="EI869" s="48"/>
      <c r="EJ869" s="48"/>
      <c r="EK869" s="48"/>
      <c r="EL869" s="48"/>
      <c r="EM869" s="48"/>
      <c r="EN869" s="48"/>
      <c r="EO869" s="48"/>
      <c r="EP869" s="48"/>
      <c r="EQ869" s="48"/>
      <c r="ER869" s="48"/>
      <c r="ES869" s="48"/>
      <c r="ET869" s="48"/>
      <c r="EU869" s="48"/>
      <c r="EV869" s="48"/>
      <c r="EW869" s="48"/>
      <c r="EX869" s="48"/>
      <c r="EY869" s="48"/>
      <c r="EZ869" s="48"/>
      <c r="FA869" s="48"/>
      <c r="FB869" s="48"/>
      <c r="FC869" s="48"/>
      <c r="FD869" s="48"/>
      <c r="FE869" s="48"/>
      <c r="FF869" s="48"/>
      <c r="FG869" s="48"/>
      <c r="FH869" s="48"/>
      <c r="FI869" s="48"/>
      <c r="FJ869" s="48"/>
      <c r="FK869" s="48"/>
      <c r="FL869" s="48"/>
      <c r="FM869" s="48"/>
      <c r="FN869" s="48"/>
      <c r="FO869" s="48"/>
      <c r="FP869" s="48"/>
      <c r="FQ869" s="48"/>
      <c r="FR869" s="48"/>
      <c r="FS869" s="48"/>
      <c r="FT869" s="48"/>
      <c r="FU869" s="48"/>
      <c r="FV869" s="48"/>
      <c r="FW869" s="48"/>
      <c r="FX869" s="48"/>
      <c r="FY869" s="48"/>
      <c r="FZ869" s="48"/>
      <c r="GA869" s="48"/>
      <c r="GB869" s="48"/>
      <c r="GC869" s="48"/>
      <c r="GD869" s="48"/>
      <c r="GE869" s="48"/>
      <c r="GF869" s="48"/>
      <c r="GG869" s="48"/>
      <c r="GH869" s="48"/>
      <c r="GI869" s="48"/>
      <c r="GJ869" s="48"/>
      <c r="GK869" s="48"/>
      <c r="GL869" s="48"/>
      <c r="GM869" s="48"/>
      <c r="GN869" s="48"/>
      <c r="GO869" s="48"/>
      <c r="GP869" s="48"/>
      <c r="GQ869" s="48"/>
      <c r="GR869" s="48"/>
      <c r="GS869" s="48"/>
      <c r="GT869" s="48"/>
      <c r="GU869" s="48"/>
      <c r="GV869" s="48"/>
      <c r="GW869" s="48"/>
      <c r="GX869" s="48"/>
      <c r="GY869" s="48"/>
      <c r="GZ869" s="48"/>
      <c r="HA869" s="48"/>
      <c r="HB869" s="48"/>
      <c r="HC869" s="48"/>
      <c r="HD869" s="48"/>
      <c r="HE869" s="48"/>
      <c r="HF869" s="48"/>
      <c r="HG869" s="48"/>
      <c r="HH869" s="48"/>
      <c r="HI869" s="48"/>
      <c r="HJ869" s="48"/>
      <c r="HK869" s="48"/>
      <c r="HL869" s="48"/>
      <c r="HM869" s="48"/>
      <c r="HN869" s="48"/>
      <c r="HO869" s="48"/>
      <c r="HP869" s="48"/>
      <c r="HQ869" s="48"/>
      <c r="HR869" s="48"/>
      <c r="HS869" s="48"/>
      <c r="HT869" s="48"/>
      <c r="HU869" s="48"/>
      <c r="HV869" s="48"/>
      <c r="HW869" s="48"/>
      <c r="HX869" s="48"/>
      <c r="HY869" s="48"/>
      <c r="HZ869" s="48"/>
      <c r="IA869" s="48"/>
      <c r="IB869" s="48"/>
      <c r="IC869" s="48"/>
      <c r="ID869" s="48"/>
      <c r="IE869" s="48"/>
      <c r="IF869" s="48"/>
      <c r="IG869" s="48"/>
      <c r="IH869" s="36"/>
      <c r="II869" s="36"/>
      <c r="IJ869" s="36"/>
      <c r="IK869" s="36"/>
      <c r="IL869" s="36"/>
      <c r="IM869" s="36"/>
      <c r="IN869" s="36"/>
      <c r="IO869" s="36"/>
      <c r="IP869" s="36"/>
      <c r="IQ869" s="36"/>
      <c r="IR869" s="36"/>
      <c r="IS869" s="36"/>
      <c r="IT869" s="36"/>
    </row>
    <row r="870" spans="1:254" s="14" customFormat="1" x14ac:dyDescent="0.2">
      <c r="A870" s="48"/>
      <c r="B870" s="48"/>
      <c r="C870" s="98">
        <v>43721</v>
      </c>
      <c r="D870" s="30" t="s">
        <v>1100</v>
      </c>
      <c r="E870" s="102"/>
      <c r="F870" s="35"/>
      <c r="G870" s="82">
        <v>1215000</v>
      </c>
      <c r="H870" s="127"/>
      <c r="I870" s="143">
        <v>3704430</v>
      </c>
      <c r="J870" s="49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  <c r="CT870" s="48"/>
      <c r="CU870" s="48"/>
      <c r="CV870" s="48"/>
      <c r="CW870" s="48"/>
      <c r="CX870" s="48"/>
      <c r="CY870" s="48"/>
      <c r="CZ870" s="48"/>
      <c r="DA870" s="48"/>
      <c r="DB870" s="48"/>
      <c r="DC870" s="48"/>
      <c r="DD870" s="48"/>
      <c r="DE870" s="48"/>
      <c r="DF870" s="48"/>
      <c r="DG870" s="48"/>
      <c r="DH870" s="48"/>
      <c r="DI870" s="48"/>
      <c r="DJ870" s="48"/>
      <c r="DK870" s="48"/>
      <c r="DL870" s="48"/>
      <c r="DM870" s="48"/>
      <c r="DN870" s="48"/>
      <c r="DO870" s="48"/>
      <c r="DP870" s="48"/>
      <c r="DQ870" s="48"/>
      <c r="DR870" s="48"/>
      <c r="DS870" s="48"/>
      <c r="DT870" s="48"/>
      <c r="DU870" s="48"/>
      <c r="DV870" s="48"/>
      <c r="DW870" s="48"/>
      <c r="DX870" s="48"/>
      <c r="DY870" s="48"/>
      <c r="DZ870" s="48"/>
      <c r="EA870" s="48"/>
      <c r="EB870" s="48"/>
      <c r="EC870" s="48"/>
      <c r="ED870" s="48"/>
      <c r="EE870" s="48"/>
      <c r="EF870" s="48"/>
      <c r="EG870" s="48"/>
      <c r="EH870" s="48"/>
      <c r="EI870" s="48"/>
      <c r="EJ870" s="48"/>
      <c r="EK870" s="48"/>
      <c r="EL870" s="48"/>
      <c r="EM870" s="48"/>
      <c r="EN870" s="48"/>
      <c r="EO870" s="48"/>
      <c r="EP870" s="48"/>
      <c r="EQ870" s="48"/>
      <c r="ER870" s="48"/>
      <c r="ES870" s="48"/>
      <c r="ET870" s="48"/>
      <c r="EU870" s="48"/>
      <c r="EV870" s="48"/>
      <c r="EW870" s="48"/>
      <c r="EX870" s="48"/>
      <c r="EY870" s="48"/>
      <c r="EZ870" s="48"/>
      <c r="FA870" s="48"/>
      <c r="FB870" s="48"/>
      <c r="FC870" s="48"/>
      <c r="FD870" s="48"/>
      <c r="FE870" s="48"/>
      <c r="FF870" s="48"/>
      <c r="FG870" s="48"/>
      <c r="FH870" s="48"/>
      <c r="FI870" s="48"/>
      <c r="FJ870" s="48"/>
      <c r="FK870" s="48"/>
      <c r="FL870" s="48"/>
      <c r="FM870" s="48"/>
      <c r="FN870" s="48"/>
      <c r="FO870" s="48"/>
      <c r="FP870" s="48"/>
      <c r="FQ870" s="48"/>
      <c r="FR870" s="48"/>
      <c r="FS870" s="48"/>
      <c r="FT870" s="48"/>
      <c r="FU870" s="48"/>
      <c r="FV870" s="48"/>
      <c r="FW870" s="48"/>
      <c r="FX870" s="48"/>
      <c r="FY870" s="48"/>
      <c r="FZ870" s="48"/>
      <c r="GA870" s="48"/>
      <c r="GB870" s="48"/>
      <c r="GC870" s="48"/>
      <c r="GD870" s="48"/>
      <c r="GE870" s="48"/>
      <c r="GF870" s="48"/>
      <c r="GG870" s="48"/>
      <c r="GH870" s="48"/>
      <c r="GI870" s="48"/>
      <c r="GJ870" s="48"/>
      <c r="GK870" s="48"/>
      <c r="GL870" s="48"/>
      <c r="GM870" s="48"/>
      <c r="GN870" s="48"/>
      <c r="GO870" s="48"/>
      <c r="GP870" s="48"/>
      <c r="GQ870" s="48"/>
      <c r="GR870" s="48"/>
      <c r="GS870" s="48"/>
      <c r="GT870" s="48"/>
      <c r="GU870" s="48"/>
      <c r="GV870" s="48"/>
      <c r="GW870" s="48"/>
      <c r="GX870" s="48"/>
      <c r="GY870" s="48"/>
      <c r="GZ870" s="48"/>
      <c r="HA870" s="48"/>
      <c r="HB870" s="48"/>
      <c r="HC870" s="48"/>
      <c r="HD870" s="48"/>
      <c r="HE870" s="48"/>
      <c r="HF870" s="48"/>
      <c r="HG870" s="48"/>
      <c r="HH870" s="48"/>
      <c r="HI870" s="48"/>
      <c r="HJ870" s="48"/>
      <c r="HK870" s="48"/>
      <c r="HL870" s="48"/>
      <c r="HM870" s="48"/>
      <c r="HN870" s="48"/>
      <c r="HO870" s="48"/>
      <c r="HP870" s="48"/>
      <c r="HQ870" s="48"/>
      <c r="HR870" s="48"/>
      <c r="HS870" s="48"/>
      <c r="HT870" s="48"/>
      <c r="HU870" s="48"/>
      <c r="HV870" s="48"/>
      <c r="HW870" s="48"/>
      <c r="HX870" s="48"/>
      <c r="HY870" s="48"/>
      <c r="HZ870" s="48"/>
      <c r="IA870" s="48"/>
      <c r="IB870" s="48"/>
      <c r="IC870" s="48"/>
      <c r="ID870" s="48"/>
      <c r="IE870" s="48"/>
      <c r="IF870" s="48"/>
      <c r="IG870" s="48"/>
      <c r="IH870" s="36"/>
      <c r="II870" s="36"/>
      <c r="IJ870" s="36"/>
      <c r="IK870" s="36"/>
      <c r="IL870" s="36"/>
      <c r="IM870" s="36"/>
      <c r="IN870" s="36"/>
      <c r="IO870" s="36"/>
      <c r="IP870" s="36"/>
      <c r="IQ870" s="36"/>
      <c r="IR870" s="36"/>
      <c r="IS870" s="36"/>
      <c r="IT870" s="36"/>
    </row>
    <row r="871" spans="1:254" s="14" customFormat="1" x14ac:dyDescent="0.2">
      <c r="A871" s="48"/>
      <c r="B871" s="48"/>
      <c r="C871" s="98">
        <v>43721</v>
      </c>
      <c r="D871" s="30" t="s">
        <v>1757</v>
      </c>
      <c r="E871" s="102" t="s">
        <v>1746</v>
      </c>
      <c r="F871" s="35" t="s">
        <v>1693</v>
      </c>
      <c r="G871" s="82"/>
      <c r="H871" s="127">
        <v>1004900</v>
      </c>
      <c r="I871" s="143">
        <v>2699530</v>
      </c>
      <c r="J871" s="49" t="s">
        <v>1760</v>
      </c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  <c r="CT871" s="48"/>
      <c r="CU871" s="48"/>
      <c r="CV871" s="48"/>
      <c r="CW871" s="48"/>
      <c r="CX871" s="48"/>
      <c r="CY871" s="48"/>
      <c r="CZ871" s="48"/>
      <c r="DA871" s="48"/>
      <c r="DB871" s="48"/>
      <c r="DC871" s="48"/>
      <c r="DD871" s="48"/>
      <c r="DE871" s="48"/>
      <c r="DF871" s="48"/>
      <c r="DG871" s="48"/>
      <c r="DH871" s="48"/>
      <c r="DI871" s="48"/>
      <c r="DJ871" s="48"/>
      <c r="DK871" s="48"/>
      <c r="DL871" s="48"/>
      <c r="DM871" s="48"/>
      <c r="DN871" s="48"/>
      <c r="DO871" s="48"/>
      <c r="DP871" s="48"/>
      <c r="DQ871" s="48"/>
      <c r="DR871" s="48"/>
      <c r="DS871" s="48"/>
      <c r="DT871" s="48"/>
      <c r="DU871" s="48"/>
      <c r="DV871" s="48"/>
      <c r="DW871" s="48"/>
      <c r="DX871" s="48"/>
      <c r="DY871" s="48"/>
      <c r="DZ871" s="48"/>
      <c r="EA871" s="48"/>
      <c r="EB871" s="48"/>
      <c r="EC871" s="48"/>
      <c r="ED871" s="48"/>
      <c r="EE871" s="48"/>
      <c r="EF871" s="48"/>
      <c r="EG871" s="48"/>
      <c r="EH871" s="48"/>
      <c r="EI871" s="48"/>
      <c r="EJ871" s="48"/>
      <c r="EK871" s="48"/>
      <c r="EL871" s="48"/>
      <c r="EM871" s="48"/>
      <c r="EN871" s="48"/>
      <c r="EO871" s="48"/>
      <c r="EP871" s="48"/>
      <c r="EQ871" s="48"/>
      <c r="ER871" s="48"/>
      <c r="ES871" s="48"/>
      <c r="ET871" s="48"/>
      <c r="EU871" s="48"/>
      <c r="EV871" s="48"/>
      <c r="EW871" s="48"/>
      <c r="EX871" s="48"/>
      <c r="EY871" s="48"/>
      <c r="EZ871" s="48"/>
      <c r="FA871" s="48"/>
      <c r="FB871" s="48"/>
      <c r="FC871" s="48"/>
      <c r="FD871" s="48"/>
      <c r="FE871" s="48"/>
      <c r="FF871" s="48"/>
      <c r="FG871" s="48"/>
      <c r="FH871" s="48"/>
      <c r="FI871" s="48"/>
      <c r="FJ871" s="48"/>
      <c r="FK871" s="48"/>
      <c r="FL871" s="48"/>
      <c r="FM871" s="48"/>
      <c r="FN871" s="48"/>
      <c r="FO871" s="48"/>
      <c r="FP871" s="48"/>
      <c r="FQ871" s="48"/>
      <c r="FR871" s="48"/>
      <c r="FS871" s="48"/>
      <c r="FT871" s="48"/>
      <c r="FU871" s="48"/>
      <c r="FV871" s="48"/>
      <c r="FW871" s="48"/>
      <c r="FX871" s="48"/>
      <c r="FY871" s="48"/>
      <c r="FZ871" s="48"/>
      <c r="GA871" s="48"/>
      <c r="GB871" s="48"/>
      <c r="GC871" s="48"/>
      <c r="GD871" s="48"/>
      <c r="GE871" s="48"/>
      <c r="GF871" s="48"/>
      <c r="GG871" s="48"/>
      <c r="GH871" s="48"/>
      <c r="GI871" s="48"/>
      <c r="GJ871" s="48"/>
      <c r="GK871" s="48"/>
      <c r="GL871" s="48"/>
      <c r="GM871" s="48"/>
      <c r="GN871" s="48"/>
      <c r="GO871" s="48"/>
      <c r="GP871" s="48"/>
      <c r="GQ871" s="48"/>
      <c r="GR871" s="48"/>
      <c r="GS871" s="48"/>
      <c r="GT871" s="48"/>
      <c r="GU871" s="48"/>
      <c r="GV871" s="48"/>
      <c r="GW871" s="48"/>
      <c r="GX871" s="48"/>
      <c r="GY871" s="48"/>
      <c r="GZ871" s="48"/>
      <c r="HA871" s="48"/>
      <c r="HB871" s="48"/>
      <c r="HC871" s="48"/>
      <c r="HD871" s="48"/>
      <c r="HE871" s="48"/>
      <c r="HF871" s="48"/>
      <c r="HG871" s="48"/>
      <c r="HH871" s="48"/>
      <c r="HI871" s="48"/>
      <c r="HJ871" s="48"/>
      <c r="HK871" s="48"/>
      <c r="HL871" s="48"/>
      <c r="HM871" s="48"/>
      <c r="HN871" s="48"/>
      <c r="HO871" s="48"/>
      <c r="HP871" s="48"/>
      <c r="HQ871" s="48"/>
      <c r="HR871" s="48"/>
      <c r="HS871" s="48"/>
      <c r="HT871" s="48"/>
      <c r="HU871" s="48"/>
      <c r="HV871" s="48"/>
      <c r="HW871" s="48"/>
      <c r="HX871" s="48"/>
      <c r="HY871" s="48"/>
      <c r="HZ871" s="48"/>
      <c r="IA871" s="48"/>
      <c r="IB871" s="48"/>
      <c r="IC871" s="48"/>
      <c r="ID871" s="48"/>
      <c r="IE871" s="48"/>
      <c r="IF871" s="48"/>
      <c r="IG871" s="48"/>
      <c r="IH871" s="36"/>
      <c r="II871" s="36"/>
      <c r="IJ871" s="36"/>
      <c r="IK871" s="36"/>
      <c r="IL871" s="36"/>
      <c r="IM871" s="36"/>
      <c r="IN871" s="36"/>
      <c r="IO871" s="36"/>
      <c r="IP871" s="36"/>
      <c r="IQ871" s="36"/>
      <c r="IR871" s="36"/>
      <c r="IS871" s="36"/>
      <c r="IT871" s="36"/>
    </row>
    <row r="872" spans="1:254" s="14" customFormat="1" x14ac:dyDescent="0.2">
      <c r="A872" s="48"/>
      <c r="B872" s="48"/>
      <c r="C872" s="19">
        <v>43717</v>
      </c>
      <c r="D872" s="14" t="s">
        <v>1731</v>
      </c>
      <c r="E872" s="48" t="s">
        <v>1761</v>
      </c>
      <c r="F872" s="21" t="s">
        <v>1652</v>
      </c>
      <c r="G872" s="82"/>
      <c r="H872" s="21">
        <v>2000000</v>
      </c>
      <c r="I872" s="143">
        <v>699530</v>
      </c>
      <c r="J872" s="49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  <c r="BL872" s="48"/>
      <c r="BM872" s="48"/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  <c r="CT872" s="48"/>
      <c r="CU872" s="48"/>
      <c r="CV872" s="48"/>
      <c r="CW872" s="48"/>
      <c r="CX872" s="48"/>
      <c r="CY872" s="48"/>
      <c r="CZ872" s="48"/>
      <c r="DA872" s="48"/>
      <c r="DB872" s="48"/>
      <c r="DC872" s="48"/>
      <c r="DD872" s="48"/>
      <c r="DE872" s="48"/>
      <c r="DF872" s="48"/>
      <c r="DG872" s="48"/>
      <c r="DH872" s="48"/>
      <c r="DI872" s="48"/>
      <c r="DJ872" s="48"/>
      <c r="DK872" s="48"/>
      <c r="DL872" s="48"/>
      <c r="DM872" s="48"/>
      <c r="DN872" s="48"/>
      <c r="DO872" s="48"/>
      <c r="DP872" s="48"/>
      <c r="DQ872" s="48"/>
      <c r="DR872" s="48"/>
      <c r="DS872" s="48"/>
      <c r="DT872" s="48"/>
      <c r="DU872" s="48"/>
      <c r="DV872" s="48"/>
      <c r="DW872" s="48"/>
      <c r="DX872" s="48"/>
      <c r="DY872" s="48"/>
      <c r="DZ872" s="48"/>
      <c r="EA872" s="48"/>
      <c r="EB872" s="48"/>
      <c r="EC872" s="48"/>
      <c r="ED872" s="48"/>
      <c r="EE872" s="48"/>
      <c r="EF872" s="48"/>
      <c r="EG872" s="48"/>
      <c r="EH872" s="48"/>
      <c r="EI872" s="48"/>
      <c r="EJ872" s="48"/>
      <c r="EK872" s="48"/>
      <c r="EL872" s="48"/>
      <c r="EM872" s="48"/>
      <c r="EN872" s="48"/>
      <c r="EO872" s="48"/>
      <c r="EP872" s="48"/>
      <c r="EQ872" s="48"/>
      <c r="ER872" s="48"/>
      <c r="ES872" s="48"/>
      <c r="ET872" s="48"/>
      <c r="EU872" s="48"/>
      <c r="EV872" s="48"/>
      <c r="EW872" s="48"/>
      <c r="EX872" s="48"/>
      <c r="EY872" s="48"/>
      <c r="EZ872" s="48"/>
      <c r="FA872" s="48"/>
      <c r="FB872" s="48"/>
      <c r="FC872" s="48"/>
      <c r="FD872" s="48"/>
      <c r="FE872" s="48"/>
      <c r="FF872" s="48"/>
      <c r="FG872" s="48"/>
      <c r="FH872" s="48"/>
      <c r="FI872" s="48"/>
      <c r="FJ872" s="48"/>
      <c r="FK872" s="48"/>
      <c r="FL872" s="48"/>
      <c r="FM872" s="48"/>
      <c r="FN872" s="48"/>
      <c r="FO872" s="48"/>
      <c r="FP872" s="48"/>
      <c r="FQ872" s="48"/>
      <c r="FR872" s="48"/>
      <c r="FS872" s="48"/>
      <c r="FT872" s="48"/>
      <c r="FU872" s="48"/>
      <c r="FV872" s="48"/>
      <c r="FW872" s="48"/>
      <c r="FX872" s="48"/>
      <c r="FY872" s="48"/>
      <c r="FZ872" s="48"/>
      <c r="GA872" s="48"/>
      <c r="GB872" s="48"/>
      <c r="GC872" s="48"/>
      <c r="GD872" s="48"/>
      <c r="GE872" s="48"/>
      <c r="GF872" s="48"/>
      <c r="GG872" s="48"/>
      <c r="GH872" s="48"/>
      <c r="GI872" s="48"/>
      <c r="GJ872" s="48"/>
      <c r="GK872" s="48"/>
      <c r="GL872" s="48"/>
      <c r="GM872" s="48"/>
      <c r="GN872" s="48"/>
      <c r="GO872" s="48"/>
      <c r="GP872" s="48"/>
      <c r="GQ872" s="48"/>
      <c r="GR872" s="48"/>
      <c r="GS872" s="48"/>
      <c r="GT872" s="48"/>
      <c r="GU872" s="48"/>
      <c r="GV872" s="48"/>
      <c r="GW872" s="48"/>
      <c r="GX872" s="48"/>
      <c r="GY872" s="48"/>
      <c r="GZ872" s="48"/>
      <c r="HA872" s="48"/>
      <c r="HB872" s="48"/>
      <c r="HC872" s="48"/>
      <c r="HD872" s="48"/>
      <c r="HE872" s="48"/>
      <c r="HF872" s="48"/>
      <c r="HG872" s="48"/>
      <c r="HH872" s="48"/>
      <c r="HI872" s="48"/>
      <c r="HJ872" s="48"/>
      <c r="HK872" s="48"/>
      <c r="HL872" s="48"/>
      <c r="HM872" s="48"/>
      <c r="HN872" s="48"/>
      <c r="HO872" s="48"/>
      <c r="HP872" s="48"/>
      <c r="HQ872" s="48"/>
      <c r="HR872" s="48"/>
      <c r="HS872" s="48"/>
      <c r="HT872" s="48"/>
      <c r="HU872" s="48"/>
      <c r="HV872" s="48"/>
      <c r="HW872" s="48"/>
      <c r="HX872" s="48"/>
      <c r="HY872" s="48"/>
      <c r="HZ872" s="48"/>
      <c r="IA872" s="48"/>
      <c r="IB872" s="48"/>
      <c r="IC872" s="48"/>
      <c r="ID872" s="48"/>
      <c r="IE872" s="48"/>
      <c r="IF872" s="48"/>
      <c r="IG872" s="48"/>
      <c r="IH872" s="36"/>
      <c r="II872" s="36"/>
      <c r="IJ872" s="36"/>
      <c r="IK872" s="36"/>
      <c r="IL872" s="36"/>
      <c r="IM872" s="36"/>
      <c r="IN872" s="36"/>
      <c r="IO872" s="36"/>
      <c r="IP872" s="36"/>
      <c r="IQ872" s="36"/>
      <c r="IR872" s="36"/>
      <c r="IS872" s="36"/>
      <c r="IT872" s="36"/>
    </row>
    <row r="873" spans="1:254" s="14" customFormat="1" x14ac:dyDescent="0.2">
      <c r="A873" s="48"/>
      <c r="B873" s="48"/>
      <c r="C873" s="151">
        <v>43721</v>
      </c>
      <c r="D873" s="95" t="s">
        <v>1733</v>
      </c>
      <c r="E873" s="48" t="s">
        <v>1762</v>
      </c>
      <c r="F873" s="53" t="s">
        <v>1734</v>
      </c>
      <c r="G873" s="82"/>
      <c r="H873" s="53">
        <v>150000</v>
      </c>
      <c r="I873" s="143">
        <v>549530</v>
      </c>
      <c r="J873" s="49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48"/>
      <c r="CY873" s="48"/>
      <c r="CZ873" s="48"/>
      <c r="DA873" s="48"/>
      <c r="DB873" s="48"/>
      <c r="DC873" s="48"/>
      <c r="DD873" s="48"/>
      <c r="DE873" s="48"/>
      <c r="DF873" s="48"/>
      <c r="DG873" s="48"/>
      <c r="DH873" s="48"/>
      <c r="DI873" s="48"/>
      <c r="DJ873" s="48"/>
      <c r="DK873" s="48"/>
      <c r="DL873" s="48"/>
      <c r="DM873" s="48"/>
      <c r="DN873" s="48"/>
      <c r="DO873" s="48"/>
      <c r="DP873" s="48"/>
      <c r="DQ873" s="48"/>
      <c r="DR873" s="48"/>
      <c r="DS873" s="48"/>
      <c r="DT873" s="48"/>
      <c r="DU873" s="48"/>
      <c r="DV873" s="48"/>
      <c r="DW873" s="48"/>
      <c r="DX873" s="48"/>
      <c r="DY873" s="48"/>
      <c r="DZ873" s="48"/>
      <c r="EA873" s="48"/>
      <c r="EB873" s="48"/>
      <c r="EC873" s="48"/>
      <c r="ED873" s="48"/>
      <c r="EE873" s="48"/>
      <c r="EF873" s="48"/>
      <c r="EG873" s="48"/>
      <c r="EH873" s="48"/>
      <c r="EI873" s="48"/>
      <c r="EJ873" s="48"/>
      <c r="EK873" s="48"/>
      <c r="EL873" s="48"/>
      <c r="EM873" s="48"/>
      <c r="EN873" s="48"/>
      <c r="EO873" s="48"/>
      <c r="EP873" s="48"/>
      <c r="EQ873" s="48"/>
      <c r="ER873" s="48"/>
      <c r="ES873" s="48"/>
      <c r="ET873" s="48"/>
      <c r="EU873" s="48"/>
      <c r="EV873" s="48"/>
      <c r="EW873" s="48"/>
      <c r="EX873" s="48"/>
      <c r="EY873" s="48"/>
      <c r="EZ873" s="48"/>
      <c r="FA873" s="48"/>
      <c r="FB873" s="48"/>
      <c r="FC873" s="48"/>
      <c r="FD873" s="48"/>
      <c r="FE873" s="48"/>
      <c r="FF873" s="48"/>
      <c r="FG873" s="48"/>
      <c r="FH873" s="48"/>
      <c r="FI873" s="48"/>
      <c r="FJ873" s="48"/>
      <c r="FK873" s="48"/>
      <c r="FL873" s="48"/>
      <c r="FM873" s="48"/>
      <c r="FN873" s="48"/>
      <c r="FO873" s="48"/>
      <c r="FP873" s="48"/>
      <c r="FQ873" s="48"/>
      <c r="FR873" s="48"/>
      <c r="FS873" s="48"/>
      <c r="FT873" s="48"/>
      <c r="FU873" s="48"/>
      <c r="FV873" s="48"/>
      <c r="FW873" s="48"/>
      <c r="FX873" s="48"/>
      <c r="FY873" s="48"/>
      <c r="FZ873" s="48"/>
      <c r="GA873" s="48"/>
      <c r="GB873" s="48"/>
      <c r="GC873" s="48"/>
      <c r="GD873" s="48"/>
      <c r="GE873" s="48"/>
      <c r="GF873" s="48"/>
      <c r="GG873" s="48"/>
      <c r="GH873" s="48"/>
      <c r="GI873" s="48"/>
      <c r="GJ873" s="48"/>
      <c r="GK873" s="48"/>
      <c r="GL873" s="48"/>
      <c r="GM873" s="48"/>
      <c r="GN873" s="48"/>
      <c r="GO873" s="48"/>
      <c r="GP873" s="48"/>
      <c r="GQ873" s="48"/>
      <c r="GR873" s="48"/>
      <c r="GS873" s="48"/>
      <c r="GT873" s="48"/>
      <c r="GU873" s="48"/>
      <c r="GV873" s="48"/>
      <c r="GW873" s="48"/>
      <c r="GX873" s="48"/>
      <c r="GY873" s="48"/>
      <c r="GZ873" s="48"/>
      <c r="HA873" s="48"/>
      <c r="HB873" s="48"/>
      <c r="HC873" s="48"/>
      <c r="HD873" s="48"/>
      <c r="HE873" s="48"/>
      <c r="HF873" s="48"/>
      <c r="HG873" s="48"/>
      <c r="HH873" s="48"/>
      <c r="HI873" s="48"/>
      <c r="HJ873" s="48"/>
      <c r="HK873" s="48"/>
      <c r="HL873" s="48"/>
      <c r="HM873" s="48"/>
      <c r="HN873" s="48"/>
      <c r="HO873" s="48"/>
      <c r="HP873" s="48"/>
      <c r="HQ873" s="48"/>
      <c r="HR873" s="48"/>
      <c r="HS873" s="48"/>
      <c r="HT873" s="48"/>
      <c r="HU873" s="48"/>
      <c r="HV873" s="48"/>
      <c r="HW873" s="48"/>
      <c r="HX873" s="48"/>
      <c r="HY873" s="48"/>
      <c r="HZ873" s="48"/>
      <c r="IA873" s="48"/>
      <c r="IB873" s="48"/>
      <c r="IC873" s="48"/>
      <c r="ID873" s="48"/>
      <c r="IE873" s="48"/>
      <c r="IF873" s="48"/>
      <c r="IG873" s="48"/>
      <c r="IH873" s="36"/>
      <c r="II873" s="36"/>
      <c r="IJ873" s="36"/>
      <c r="IK873" s="36"/>
      <c r="IL873" s="36"/>
      <c r="IM873" s="36"/>
      <c r="IN873" s="36"/>
      <c r="IO873" s="36"/>
      <c r="IP873" s="36"/>
      <c r="IQ873" s="36"/>
      <c r="IR873" s="36"/>
      <c r="IS873" s="36"/>
      <c r="IT873" s="36"/>
    </row>
    <row r="874" spans="1:254" s="14" customFormat="1" x14ac:dyDescent="0.2">
      <c r="A874" s="48"/>
      <c r="B874" s="48"/>
      <c r="C874" s="48"/>
      <c r="D874" s="48"/>
      <c r="E874" s="48"/>
      <c r="F874" s="81"/>
      <c r="G874" s="82">
        <v>18795670</v>
      </c>
      <c r="H874" s="84"/>
      <c r="I874" s="143">
        <v>19345200</v>
      </c>
      <c r="J874" s="49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  <c r="BL874" s="48"/>
      <c r="BM874" s="48"/>
      <c r="BN874" s="48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  <c r="CT874" s="48"/>
      <c r="CU874" s="48"/>
      <c r="CV874" s="48"/>
      <c r="CW874" s="48"/>
      <c r="CX874" s="48"/>
      <c r="CY874" s="48"/>
      <c r="CZ874" s="48"/>
      <c r="DA874" s="48"/>
      <c r="DB874" s="48"/>
      <c r="DC874" s="48"/>
      <c r="DD874" s="48"/>
      <c r="DE874" s="48"/>
      <c r="DF874" s="48"/>
      <c r="DG874" s="48"/>
      <c r="DH874" s="48"/>
      <c r="DI874" s="48"/>
      <c r="DJ874" s="48"/>
      <c r="DK874" s="48"/>
      <c r="DL874" s="48"/>
      <c r="DM874" s="48"/>
      <c r="DN874" s="48"/>
      <c r="DO874" s="48"/>
      <c r="DP874" s="48"/>
      <c r="DQ874" s="48"/>
      <c r="DR874" s="48"/>
      <c r="DS874" s="48"/>
      <c r="DT874" s="48"/>
      <c r="DU874" s="48"/>
      <c r="DV874" s="48"/>
      <c r="DW874" s="48"/>
      <c r="DX874" s="48"/>
      <c r="DY874" s="48"/>
      <c r="DZ874" s="48"/>
      <c r="EA874" s="48"/>
      <c r="EB874" s="48"/>
      <c r="EC874" s="48"/>
      <c r="ED874" s="48"/>
      <c r="EE874" s="48"/>
      <c r="EF874" s="48"/>
      <c r="EG874" s="48"/>
      <c r="EH874" s="48"/>
      <c r="EI874" s="48"/>
      <c r="EJ874" s="48"/>
      <c r="EK874" s="48"/>
      <c r="EL874" s="48"/>
      <c r="EM874" s="48"/>
      <c r="EN874" s="48"/>
      <c r="EO874" s="48"/>
      <c r="EP874" s="48"/>
      <c r="EQ874" s="48"/>
      <c r="ER874" s="48"/>
      <c r="ES874" s="48"/>
      <c r="ET874" s="48"/>
      <c r="EU874" s="48"/>
      <c r="EV874" s="48"/>
      <c r="EW874" s="48"/>
      <c r="EX874" s="48"/>
      <c r="EY874" s="48"/>
      <c r="EZ874" s="48"/>
      <c r="FA874" s="48"/>
      <c r="FB874" s="48"/>
      <c r="FC874" s="48"/>
      <c r="FD874" s="48"/>
      <c r="FE874" s="48"/>
      <c r="FF874" s="48"/>
      <c r="FG874" s="48"/>
      <c r="FH874" s="48"/>
      <c r="FI874" s="48"/>
      <c r="FJ874" s="48"/>
      <c r="FK874" s="48"/>
      <c r="FL874" s="48"/>
      <c r="FM874" s="48"/>
      <c r="FN874" s="48"/>
      <c r="FO874" s="48"/>
      <c r="FP874" s="48"/>
      <c r="FQ874" s="48"/>
      <c r="FR874" s="48"/>
      <c r="FS874" s="48"/>
      <c r="FT874" s="48"/>
      <c r="FU874" s="48"/>
      <c r="FV874" s="48"/>
      <c r="FW874" s="48"/>
      <c r="FX874" s="48"/>
      <c r="FY874" s="48"/>
      <c r="FZ874" s="48"/>
      <c r="GA874" s="48"/>
      <c r="GB874" s="48"/>
      <c r="GC874" s="48"/>
      <c r="GD874" s="48"/>
      <c r="GE874" s="48"/>
      <c r="GF874" s="48"/>
      <c r="GG874" s="48"/>
      <c r="GH874" s="48"/>
      <c r="GI874" s="48"/>
      <c r="GJ874" s="48"/>
      <c r="GK874" s="48"/>
      <c r="GL874" s="48"/>
      <c r="GM874" s="48"/>
      <c r="GN874" s="48"/>
      <c r="GO874" s="48"/>
      <c r="GP874" s="48"/>
      <c r="GQ874" s="48"/>
      <c r="GR874" s="48"/>
      <c r="GS874" s="48"/>
      <c r="GT874" s="48"/>
      <c r="GU874" s="48"/>
      <c r="GV874" s="48"/>
      <c r="GW874" s="48"/>
      <c r="GX874" s="48"/>
      <c r="GY874" s="48"/>
      <c r="GZ874" s="48"/>
      <c r="HA874" s="48"/>
      <c r="HB874" s="48"/>
      <c r="HC874" s="48"/>
      <c r="HD874" s="48"/>
      <c r="HE874" s="48"/>
      <c r="HF874" s="48"/>
      <c r="HG874" s="48"/>
      <c r="HH874" s="48"/>
      <c r="HI874" s="48"/>
      <c r="HJ874" s="48"/>
      <c r="HK874" s="48"/>
      <c r="HL874" s="48"/>
      <c r="HM874" s="48"/>
      <c r="HN874" s="48"/>
      <c r="HO874" s="48"/>
      <c r="HP874" s="48"/>
      <c r="HQ874" s="48"/>
      <c r="HR874" s="48"/>
      <c r="HS874" s="48"/>
      <c r="HT874" s="48"/>
      <c r="HU874" s="48"/>
      <c r="HV874" s="48"/>
      <c r="HW874" s="48"/>
      <c r="HX874" s="48"/>
      <c r="HY874" s="48"/>
      <c r="HZ874" s="48"/>
      <c r="IA874" s="48"/>
      <c r="IB874" s="48"/>
      <c r="IC874" s="48"/>
      <c r="ID874" s="48"/>
      <c r="IE874" s="48"/>
      <c r="IF874" s="48"/>
      <c r="IG874" s="48"/>
      <c r="IH874" s="36"/>
      <c r="II874" s="36"/>
      <c r="IJ874" s="36"/>
      <c r="IK874" s="36"/>
      <c r="IL874" s="36"/>
      <c r="IM874" s="36"/>
      <c r="IN874" s="36"/>
      <c r="IO874" s="36"/>
      <c r="IP874" s="36"/>
      <c r="IQ874" s="36"/>
      <c r="IR874" s="36"/>
      <c r="IS874" s="36"/>
      <c r="IT874" s="36"/>
    </row>
    <row r="875" spans="1:254" s="14" customFormat="1" x14ac:dyDescent="0.2">
      <c r="A875" s="48"/>
      <c r="B875" s="48"/>
      <c r="C875" s="98">
        <v>43722</v>
      </c>
      <c r="D875" s="101" t="s">
        <v>1193</v>
      </c>
      <c r="E875" s="102" t="s">
        <v>1763</v>
      </c>
      <c r="F875" s="103" t="s">
        <v>1192</v>
      </c>
      <c r="G875" s="82"/>
      <c r="H875" s="125">
        <v>136000</v>
      </c>
      <c r="I875" s="143">
        <v>19209200</v>
      </c>
      <c r="J875" s="49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  <c r="BL875" s="48"/>
      <c r="BM875" s="48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  <c r="CT875" s="48"/>
      <c r="CU875" s="48"/>
      <c r="CV875" s="48"/>
      <c r="CW875" s="48"/>
      <c r="CX875" s="48"/>
      <c r="CY875" s="48"/>
      <c r="CZ875" s="48"/>
      <c r="DA875" s="48"/>
      <c r="DB875" s="48"/>
      <c r="DC875" s="48"/>
      <c r="DD875" s="48"/>
      <c r="DE875" s="48"/>
      <c r="DF875" s="48"/>
      <c r="DG875" s="48"/>
      <c r="DH875" s="48"/>
      <c r="DI875" s="48"/>
      <c r="DJ875" s="48"/>
      <c r="DK875" s="48"/>
      <c r="DL875" s="48"/>
      <c r="DM875" s="48"/>
      <c r="DN875" s="48"/>
      <c r="DO875" s="48"/>
      <c r="DP875" s="48"/>
      <c r="DQ875" s="48"/>
      <c r="DR875" s="48"/>
      <c r="DS875" s="48"/>
      <c r="DT875" s="48"/>
      <c r="DU875" s="48"/>
      <c r="DV875" s="48"/>
      <c r="DW875" s="48"/>
      <c r="DX875" s="48"/>
      <c r="DY875" s="48"/>
      <c r="DZ875" s="48"/>
      <c r="EA875" s="48"/>
      <c r="EB875" s="48"/>
      <c r="EC875" s="48"/>
      <c r="ED875" s="48"/>
      <c r="EE875" s="48"/>
      <c r="EF875" s="48"/>
      <c r="EG875" s="48"/>
      <c r="EH875" s="48"/>
      <c r="EI875" s="48"/>
      <c r="EJ875" s="48"/>
      <c r="EK875" s="48"/>
      <c r="EL875" s="48"/>
      <c r="EM875" s="48"/>
      <c r="EN875" s="48"/>
      <c r="EO875" s="48"/>
      <c r="EP875" s="48"/>
      <c r="EQ875" s="48"/>
      <c r="ER875" s="48"/>
      <c r="ES875" s="48"/>
      <c r="ET875" s="48"/>
      <c r="EU875" s="48"/>
      <c r="EV875" s="48"/>
      <c r="EW875" s="48"/>
      <c r="EX875" s="48"/>
      <c r="EY875" s="48"/>
      <c r="EZ875" s="48"/>
      <c r="FA875" s="48"/>
      <c r="FB875" s="48"/>
      <c r="FC875" s="48"/>
      <c r="FD875" s="48"/>
      <c r="FE875" s="48"/>
      <c r="FF875" s="48"/>
      <c r="FG875" s="48"/>
      <c r="FH875" s="48"/>
      <c r="FI875" s="48"/>
      <c r="FJ875" s="48"/>
      <c r="FK875" s="48"/>
      <c r="FL875" s="48"/>
      <c r="FM875" s="48"/>
      <c r="FN875" s="48"/>
      <c r="FO875" s="48"/>
      <c r="FP875" s="48"/>
      <c r="FQ875" s="48"/>
      <c r="FR875" s="48"/>
      <c r="FS875" s="48"/>
      <c r="FT875" s="48"/>
      <c r="FU875" s="48"/>
      <c r="FV875" s="48"/>
      <c r="FW875" s="48"/>
      <c r="FX875" s="48"/>
      <c r="FY875" s="48"/>
      <c r="FZ875" s="48"/>
      <c r="GA875" s="48"/>
      <c r="GB875" s="48"/>
      <c r="GC875" s="48"/>
      <c r="GD875" s="48"/>
      <c r="GE875" s="48"/>
      <c r="GF875" s="48"/>
      <c r="GG875" s="48"/>
      <c r="GH875" s="48"/>
      <c r="GI875" s="48"/>
      <c r="GJ875" s="48"/>
      <c r="GK875" s="48"/>
      <c r="GL875" s="48"/>
      <c r="GM875" s="48"/>
      <c r="GN875" s="48"/>
      <c r="GO875" s="48"/>
      <c r="GP875" s="48"/>
      <c r="GQ875" s="48"/>
      <c r="GR875" s="48"/>
      <c r="GS875" s="48"/>
      <c r="GT875" s="48"/>
      <c r="GU875" s="48"/>
      <c r="GV875" s="48"/>
      <c r="GW875" s="48"/>
      <c r="GX875" s="48"/>
      <c r="GY875" s="48"/>
      <c r="GZ875" s="48"/>
      <c r="HA875" s="48"/>
      <c r="HB875" s="48"/>
      <c r="HC875" s="48"/>
      <c r="HD875" s="48"/>
      <c r="HE875" s="48"/>
      <c r="HF875" s="48"/>
      <c r="HG875" s="48"/>
      <c r="HH875" s="48"/>
      <c r="HI875" s="48"/>
      <c r="HJ875" s="48"/>
      <c r="HK875" s="48"/>
      <c r="HL875" s="48"/>
      <c r="HM875" s="48"/>
      <c r="HN875" s="48"/>
      <c r="HO875" s="48"/>
      <c r="HP875" s="48"/>
      <c r="HQ875" s="48"/>
      <c r="HR875" s="48"/>
      <c r="HS875" s="48"/>
      <c r="HT875" s="48"/>
      <c r="HU875" s="48"/>
      <c r="HV875" s="48"/>
      <c r="HW875" s="48"/>
      <c r="HX875" s="48"/>
      <c r="HY875" s="48"/>
      <c r="HZ875" s="48"/>
      <c r="IA875" s="48"/>
      <c r="IB875" s="48"/>
      <c r="IC875" s="48"/>
      <c r="ID875" s="48"/>
      <c r="IE875" s="48"/>
      <c r="IF875" s="48"/>
      <c r="IG875" s="48"/>
      <c r="IH875" s="36"/>
      <c r="II875" s="36"/>
      <c r="IJ875" s="36"/>
      <c r="IK875" s="36"/>
      <c r="IL875" s="36"/>
      <c r="IM875" s="36"/>
      <c r="IN875" s="36"/>
      <c r="IO875" s="36"/>
      <c r="IP875" s="36"/>
      <c r="IQ875" s="36"/>
      <c r="IR875" s="36"/>
      <c r="IS875" s="36"/>
      <c r="IT875" s="36"/>
    </row>
    <row r="876" spans="1:254" s="14" customFormat="1" x14ac:dyDescent="0.2">
      <c r="A876" s="48"/>
      <c r="B876" s="48"/>
      <c r="C876" s="98">
        <v>43722</v>
      </c>
      <c r="D876" s="63" t="s">
        <v>1765</v>
      </c>
      <c r="E876" s="102" t="s">
        <v>1766</v>
      </c>
      <c r="F876" s="65" t="s">
        <v>1764</v>
      </c>
      <c r="G876" s="82"/>
      <c r="H876" s="126">
        <v>700000</v>
      </c>
      <c r="I876" s="143">
        <v>18509200</v>
      </c>
      <c r="J876" s="49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  <c r="BL876" s="48"/>
      <c r="BM876" s="48"/>
      <c r="BN876" s="48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  <c r="CT876" s="48"/>
      <c r="CU876" s="48"/>
      <c r="CV876" s="48"/>
      <c r="CW876" s="48"/>
      <c r="CX876" s="48"/>
      <c r="CY876" s="48"/>
      <c r="CZ876" s="48"/>
      <c r="DA876" s="48"/>
      <c r="DB876" s="48"/>
      <c r="DC876" s="48"/>
      <c r="DD876" s="48"/>
      <c r="DE876" s="48"/>
      <c r="DF876" s="48"/>
      <c r="DG876" s="48"/>
      <c r="DH876" s="48"/>
      <c r="DI876" s="48"/>
      <c r="DJ876" s="48"/>
      <c r="DK876" s="48"/>
      <c r="DL876" s="48"/>
      <c r="DM876" s="48"/>
      <c r="DN876" s="48"/>
      <c r="DO876" s="48"/>
      <c r="DP876" s="48"/>
      <c r="DQ876" s="48"/>
      <c r="DR876" s="48"/>
      <c r="DS876" s="48"/>
      <c r="DT876" s="48"/>
      <c r="DU876" s="48"/>
      <c r="DV876" s="48"/>
      <c r="DW876" s="48"/>
      <c r="DX876" s="48"/>
      <c r="DY876" s="48"/>
      <c r="DZ876" s="48"/>
      <c r="EA876" s="48"/>
      <c r="EB876" s="48"/>
      <c r="EC876" s="48"/>
      <c r="ED876" s="48"/>
      <c r="EE876" s="48"/>
      <c r="EF876" s="48"/>
      <c r="EG876" s="48"/>
      <c r="EH876" s="48"/>
      <c r="EI876" s="48"/>
      <c r="EJ876" s="48"/>
      <c r="EK876" s="48"/>
      <c r="EL876" s="48"/>
      <c r="EM876" s="48"/>
      <c r="EN876" s="48"/>
      <c r="EO876" s="48"/>
      <c r="EP876" s="48"/>
      <c r="EQ876" s="48"/>
      <c r="ER876" s="48"/>
      <c r="ES876" s="48"/>
      <c r="ET876" s="48"/>
      <c r="EU876" s="48"/>
      <c r="EV876" s="48"/>
      <c r="EW876" s="48"/>
      <c r="EX876" s="48"/>
      <c r="EY876" s="48"/>
      <c r="EZ876" s="48"/>
      <c r="FA876" s="48"/>
      <c r="FB876" s="48"/>
      <c r="FC876" s="48"/>
      <c r="FD876" s="48"/>
      <c r="FE876" s="48"/>
      <c r="FF876" s="48"/>
      <c r="FG876" s="48"/>
      <c r="FH876" s="48"/>
      <c r="FI876" s="48"/>
      <c r="FJ876" s="48"/>
      <c r="FK876" s="48"/>
      <c r="FL876" s="48"/>
      <c r="FM876" s="48"/>
      <c r="FN876" s="48"/>
      <c r="FO876" s="48"/>
      <c r="FP876" s="48"/>
      <c r="FQ876" s="48"/>
      <c r="FR876" s="48"/>
      <c r="FS876" s="48"/>
      <c r="FT876" s="48"/>
      <c r="FU876" s="48"/>
      <c r="FV876" s="48"/>
      <c r="FW876" s="48"/>
      <c r="FX876" s="48"/>
      <c r="FY876" s="48"/>
      <c r="FZ876" s="48"/>
      <c r="GA876" s="48"/>
      <c r="GB876" s="48"/>
      <c r="GC876" s="48"/>
      <c r="GD876" s="48"/>
      <c r="GE876" s="48"/>
      <c r="GF876" s="48"/>
      <c r="GG876" s="48"/>
      <c r="GH876" s="48"/>
      <c r="GI876" s="48"/>
      <c r="GJ876" s="48"/>
      <c r="GK876" s="48"/>
      <c r="GL876" s="48"/>
      <c r="GM876" s="48"/>
      <c r="GN876" s="48"/>
      <c r="GO876" s="48"/>
      <c r="GP876" s="48"/>
      <c r="GQ876" s="48"/>
      <c r="GR876" s="48"/>
      <c r="GS876" s="48"/>
      <c r="GT876" s="48"/>
      <c r="GU876" s="48"/>
      <c r="GV876" s="48"/>
      <c r="GW876" s="48"/>
      <c r="GX876" s="48"/>
      <c r="GY876" s="48"/>
      <c r="GZ876" s="48"/>
      <c r="HA876" s="48"/>
      <c r="HB876" s="48"/>
      <c r="HC876" s="48"/>
      <c r="HD876" s="48"/>
      <c r="HE876" s="48"/>
      <c r="HF876" s="48"/>
      <c r="HG876" s="48"/>
      <c r="HH876" s="48"/>
      <c r="HI876" s="48"/>
      <c r="HJ876" s="48"/>
      <c r="HK876" s="48"/>
      <c r="HL876" s="48"/>
      <c r="HM876" s="48"/>
      <c r="HN876" s="48"/>
      <c r="HO876" s="48"/>
      <c r="HP876" s="48"/>
      <c r="HQ876" s="48"/>
      <c r="HR876" s="48"/>
      <c r="HS876" s="48"/>
      <c r="HT876" s="48"/>
      <c r="HU876" s="48"/>
      <c r="HV876" s="48"/>
      <c r="HW876" s="48"/>
      <c r="HX876" s="48"/>
      <c r="HY876" s="48"/>
      <c r="HZ876" s="48"/>
      <c r="IA876" s="48"/>
      <c r="IB876" s="48"/>
      <c r="IC876" s="48"/>
      <c r="ID876" s="48"/>
      <c r="IE876" s="48"/>
      <c r="IF876" s="48"/>
      <c r="IG876" s="48"/>
      <c r="IH876" s="36"/>
      <c r="II876" s="36"/>
      <c r="IJ876" s="36"/>
      <c r="IK876" s="36"/>
      <c r="IL876" s="36"/>
      <c r="IM876" s="36"/>
      <c r="IN876" s="36"/>
      <c r="IO876" s="36"/>
      <c r="IP876" s="36"/>
      <c r="IQ876" s="36"/>
      <c r="IR876" s="36"/>
      <c r="IS876" s="36"/>
      <c r="IT876" s="36"/>
    </row>
    <row r="877" spans="1:254" s="14" customFormat="1" x14ac:dyDescent="0.2">
      <c r="A877" s="48"/>
      <c r="B877" s="48"/>
      <c r="C877" s="98">
        <v>43724</v>
      </c>
      <c r="D877" s="30" t="s">
        <v>1773</v>
      </c>
      <c r="E877" s="102" t="s">
        <v>1767</v>
      </c>
      <c r="F877" s="35" t="s">
        <v>1429</v>
      </c>
      <c r="G877" s="82"/>
      <c r="H877" s="127">
        <v>3863000</v>
      </c>
      <c r="I877" s="143">
        <v>14646200</v>
      </c>
      <c r="J877" s="49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  <c r="BL877" s="48"/>
      <c r="BM877" s="48"/>
      <c r="BN877" s="48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  <c r="CT877" s="48"/>
      <c r="CU877" s="48"/>
      <c r="CV877" s="48"/>
      <c r="CW877" s="48"/>
      <c r="CX877" s="48"/>
      <c r="CY877" s="48"/>
      <c r="CZ877" s="48"/>
      <c r="DA877" s="48"/>
      <c r="DB877" s="48"/>
      <c r="DC877" s="48"/>
      <c r="DD877" s="48"/>
      <c r="DE877" s="48"/>
      <c r="DF877" s="48"/>
      <c r="DG877" s="48"/>
      <c r="DH877" s="48"/>
      <c r="DI877" s="48"/>
      <c r="DJ877" s="48"/>
      <c r="DK877" s="48"/>
      <c r="DL877" s="48"/>
      <c r="DM877" s="48"/>
      <c r="DN877" s="48"/>
      <c r="DO877" s="48"/>
      <c r="DP877" s="48"/>
      <c r="DQ877" s="48"/>
      <c r="DR877" s="48"/>
      <c r="DS877" s="48"/>
      <c r="DT877" s="48"/>
      <c r="DU877" s="48"/>
      <c r="DV877" s="48"/>
      <c r="DW877" s="48"/>
      <c r="DX877" s="48"/>
      <c r="DY877" s="48"/>
      <c r="DZ877" s="48"/>
      <c r="EA877" s="48"/>
      <c r="EB877" s="48"/>
      <c r="EC877" s="48"/>
      <c r="ED877" s="48"/>
      <c r="EE877" s="48"/>
      <c r="EF877" s="48"/>
      <c r="EG877" s="48"/>
      <c r="EH877" s="48"/>
      <c r="EI877" s="48"/>
      <c r="EJ877" s="48"/>
      <c r="EK877" s="48"/>
      <c r="EL877" s="48"/>
      <c r="EM877" s="48"/>
      <c r="EN877" s="48"/>
      <c r="EO877" s="48"/>
      <c r="EP877" s="48"/>
      <c r="EQ877" s="48"/>
      <c r="ER877" s="48"/>
      <c r="ES877" s="48"/>
      <c r="ET877" s="48"/>
      <c r="EU877" s="48"/>
      <c r="EV877" s="48"/>
      <c r="EW877" s="48"/>
      <c r="EX877" s="48"/>
      <c r="EY877" s="48"/>
      <c r="EZ877" s="48"/>
      <c r="FA877" s="48"/>
      <c r="FB877" s="48"/>
      <c r="FC877" s="48"/>
      <c r="FD877" s="48"/>
      <c r="FE877" s="48"/>
      <c r="FF877" s="48"/>
      <c r="FG877" s="48"/>
      <c r="FH877" s="48"/>
      <c r="FI877" s="48"/>
      <c r="FJ877" s="48"/>
      <c r="FK877" s="48"/>
      <c r="FL877" s="48"/>
      <c r="FM877" s="48"/>
      <c r="FN877" s="48"/>
      <c r="FO877" s="48"/>
      <c r="FP877" s="48"/>
      <c r="FQ877" s="48"/>
      <c r="FR877" s="48"/>
      <c r="FS877" s="48"/>
      <c r="FT877" s="48"/>
      <c r="FU877" s="48"/>
      <c r="FV877" s="48"/>
      <c r="FW877" s="48"/>
      <c r="FX877" s="48"/>
      <c r="FY877" s="48"/>
      <c r="FZ877" s="48"/>
      <c r="GA877" s="48"/>
      <c r="GB877" s="48"/>
      <c r="GC877" s="48"/>
      <c r="GD877" s="48"/>
      <c r="GE877" s="48"/>
      <c r="GF877" s="48"/>
      <c r="GG877" s="48"/>
      <c r="GH877" s="48"/>
      <c r="GI877" s="48"/>
      <c r="GJ877" s="48"/>
      <c r="GK877" s="48"/>
      <c r="GL877" s="48"/>
      <c r="GM877" s="48"/>
      <c r="GN877" s="48"/>
      <c r="GO877" s="48"/>
      <c r="GP877" s="48"/>
      <c r="GQ877" s="48"/>
      <c r="GR877" s="48"/>
      <c r="GS877" s="48"/>
      <c r="GT877" s="48"/>
      <c r="GU877" s="48"/>
      <c r="GV877" s="48"/>
      <c r="GW877" s="48"/>
      <c r="GX877" s="48"/>
      <c r="GY877" s="48"/>
      <c r="GZ877" s="48"/>
      <c r="HA877" s="48"/>
      <c r="HB877" s="48"/>
      <c r="HC877" s="48"/>
      <c r="HD877" s="48"/>
      <c r="HE877" s="48"/>
      <c r="HF877" s="48"/>
      <c r="HG877" s="48"/>
      <c r="HH877" s="48"/>
      <c r="HI877" s="48"/>
      <c r="HJ877" s="48"/>
      <c r="HK877" s="48"/>
      <c r="HL877" s="48"/>
      <c r="HM877" s="48"/>
      <c r="HN877" s="48"/>
      <c r="HO877" s="48"/>
      <c r="HP877" s="48"/>
      <c r="HQ877" s="48"/>
      <c r="HR877" s="48"/>
      <c r="HS877" s="48"/>
      <c r="HT877" s="48"/>
      <c r="HU877" s="48"/>
      <c r="HV877" s="48"/>
      <c r="HW877" s="48"/>
      <c r="HX877" s="48"/>
      <c r="HY877" s="48"/>
      <c r="HZ877" s="48"/>
      <c r="IA877" s="48"/>
      <c r="IB877" s="48"/>
      <c r="IC877" s="48"/>
      <c r="ID877" s="48"/>
      <c r="IE877" s="48"/>
      <c r="IF877" s="48"/>
      <c r="IG877" s="48"/>
      <c r="IH877" s="36"/>
      <c r="II877" s="36"/>
      <c r="IJ877" s="36"/>
      <c r="IK877" s="36"/>
      <c r="IL877" s="36"/>
      <c r="IM877" s="36"/>
      <c r="IN877" s="36"/>
      <c r="IO877" s="36"/>
      <c r="IP877" s="36"/>
      <c r="IQ877" s="36"/>
      <c r="IR877" s="36"/>
      <c r="IS877" s="36"/>
      <c r="IT877" s="36"/>
    </row>
    <row r="878" spans="1:254" s="14" customFormat="1" x14ac:dyDescent="0.2">
      <c r="A878" s="48"/>
      <c r="B878" s="48"/>
      <c r="C878" s="98">
        <v>43724</v>
      </c>
      <c r="D878" s="30" t="s">
        <v>1774</v>
      </c>
      <c r="E878" s="102" t="s">
        <v>1768</v>
      </c>
      <c r="F878" s="35" t="s">
        <v>1198</v>
      </c>
      <c r="G878" s="82"/>
      <c r="H878" s="127">
        <v>35000</v>
      </c>
      <c r="I878" s="143">
        <v>14611200</v>
      </c>
      <c r="J878" s="49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  <c r="BL878" s="48"/>
      <c r="BM878" s="48"/>
      <c r="BN878" s="48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  <c r="CT878" s="48"/>
      <c r="CU878" s="48"/>
      <c r="CV878" s="48"/>
      <c r="CW878" s="48"/>
      <c r="CX878" s="48"/>
      <c r="CY878" s="48"/>
      <c r="CZ878" s="48"/>
      <c r="DA878" s="48"/>
      <c r="DB878" s="48"/>
      <c r="DC878" s="48"/>
      <c r="DD878" s="48"/>
      <c r="DE878" s="48"/>
      <c r="DF878" s="48"/>
      <c r="DG878" s="48"/>
      <c r="DH878" s="48"/>
      <c r="DI878" s="48"/>
      <c r="DJ878" s="48"/>
      <c r="DK878" s="48"/>
      <c r="DL878" s="48"/>
      <c r="DM878" s="48"/>
      <c r="DN878" s="48"/>
      <c r="DO878" s="48"/>
      <c r="DP878" s="48"/>
      <c r="DQ878" s="48"/>
      <c r="DR878" s="48"/>
      <c r="DS878" s="48"/>
      <c r="DT878" s="48"/>
      <c r="DU878" s="48"/>
      <c r="DV878" s="48"/>
      <c r="DW878" s="48"/>
      <c r="DX878" s="48"/>
      <c r="DY878" s="48"/>
      <c r="DZ878" s="48"/>
      <c r="EA878" s="48"/>
      <c r="EB878" s="48"/>
      <c r="EC878" s="48"/>
      <c r="ED878" s="48"/>
      <c r="EE878" s="48"/>
      <c r="EF878" s="48"/>
      <c r="EG878" s="48"/>
      <c r="EH878" s="48"/>
      <c r="EI878" s="48"/>
      <c r="EJ878" s="48"/>
      <c r="EK878" s="48"/>
      <c r="EL878" s="48"/>
      <c r="EM878" s="48"/>
      <c r="EN878" s="48"/>
      <c r="EO878" s="48"/>
      <c r="EP878" s="48"/>
      <c r="EQ878" s="48"/>
      <c r="ER878" s="48"/>
      <c r="ES878" s="48"/>
      <c r="ET878" s="48"/>
      <c r="EU878" s="48"/>
      <c r="EV878" s="48"/>
      <c r="EW878" s="48"/>
      <c r="EX878" s="48"/>
      <c r="EY878" s="48"/>
      <c r="EZ878" s="48"/>
      <c r="FA878" s="48"/>
      <c r="FB878" s="48"/>
      <c r="FC878" s="48"/>
      <c r="FD878" s="48"/>
      <c r="FE878" s="48"/>
      <c r="FF878" s="48"/>
      <c r="FG878" s="48"/>
      <c r="FH878" s="48"/>
      <c r="FI878" s="48"/>
      <c r="FJ878" s="48"/>
      <c r="FK878" s="48"/>
      <c r="FL878" s="48"/>
      <c r="FM878" s="48"/>
      <c r="FN878" s="48"/>
      <c r="FO878" s="48"/>
      <c r="FP878" s="48"/>
      <c r="FQ878" s="48"/>
      <c r="FR878" s="48"/>
      <c r="FS878" s="48"/>
      <c r="FT878" s="48"/>
      <c r="FU878" s="48"/>
      <c r="FV878" s="48"/>
      <c r="FW878" s="48"/>
      <c r="FX878" s="48"/>
      <c r="FY878" s="48"/>
      <c r="FZ878" s="48"/>
      <c r="GA878" s="48"/>
      <c r="GB878" s="48"/>
      <c r="GC878" s="48"/>
      <c r="GD878" s="48"/>
      <c r="GE878" s="48"/>
      <c r="GF878" s="48"/>
      <c r="GG878" s="48"/>
      <c r="GH878" s="48"/>
      <c r="GI878" s="48"/>
      <c r="GJ878" s="48"/>
      <c r="GK878" s="48"/>
      <c r="GL878" s="48"/>
      <c r="GM878" s="48"/>
      <c r="GN878" s="48"/>
      <c r="GO878" s="48"/>
      <c r="GP878" s="48"/>
      <c r="GQ878" s="48"/>
      <c r="GR878" s="48"/>
      <c r="GS878" s="48"/>
      <c r="GT878" s="48"/>
      <c r="GU878" s="48"/>
      <c r="GV878" s="48"/>
      <c r="GW878" s="48"/>
      <c r="GX878" s="48"/>
      <c r="GY878" s="48"/>
      <c r="GZ878" s="48"/>
      <c r="HA878" s="48"/>
      <c r="HB878" s="48"/>
      <c r="HC878" s="48"/>
      <c r="HD878" s="48"/>
      <c r="HE878" s="48"/>
      <c r="HF878" s="48"/>
      <c r="HG878" s="48"/>
      <c r="HH878" s="48"/>
      <c r="HI878" s="48"/>
      <c r="HJ878" s="48"/>
      <c r="HK878" s="48"/>
      <c r="HL878" s="48"/>
      <c r="HM878" s="48"/>
      <c r="HN878" s="48"/>
      <c r="HO878" s="48"/>
      <c r="HP878" s="48"/>
      <c r="HQ878" s="48"/>
      <c r="HR878" s="48"/>
      <c r="HS878" s="48"/>
      <c r="HT878" s="48"/>
      <c r="HU878" s="48"/>
      <c r="HV878" s="48"/>
      <c r="HW878" s="48"/>
      <c r="HX878" s="48"/>
      <c r="HY878" s="48"/>
      <c r="HZ878" s="48"/>
      <c r="IA878" s="48"/>
      <c r="IB878" s="48"/>
      <c r="IC878" s="48"/>
      <c r="ID878" s="48"/>
      <c r="IE878" s="48"/>
      <c r="IF878" s="48"/>
      <c r="IG878" s="48"/>
      <c r="IH878" s="36"/>
      <c r="II878" s="36"/>
      <c r="IJ878" s="36"/>
      <c r="IK878" s="36"/>
      <c r="IL878" s="36"/>
      <c r="IM878" s="36"/>
      <c r="IN878" s="36"/>
      <c r="IO878" s="36"/>
      <c r="IP878" s="36"/>
      <c r="IQ878" s="36"/>
      <c r="IR878" s="36"/>
      <c r="IS878" s="36"/>
      <c r="IT878" s="36"/>
    </row>
    <row r="879" spans="1:254" s="14" customFormat="1" x14ac:dyDescent="0.2">
      <c r="A879" s="48"/>
      <c r="B879" s="48"/>
      <c r="C879" s="98">
        <v>43724</v>
      </c>
      <c r="D879" s="30" t="s">
        <v>1775</v>
      </c>
      <c r="E879" s="102" t="s">
        <v>1769</v>
      </c>
      <c r="F879" s="35" t="s">
        <v>1210</v>
      </c>
      <c r="G879" s="82"/>
      <c r="H879" s="127">
        <v>4552651</v>
      </c>
      <c r="I879" s="143">
        <v>10058549</v>
      </c>
      <c r="J879" s="49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  <c r="CT879" s="48"/>
      <c r="CU879" s="48"/>
      <c r="CV879" s="48"/>
      <c r="CW879" s="48"/>
      <c r="CX879" s="48"/>
      <c r="CY879" s="48"/>
      <c r="CZ879" s="48"/>
      <c r="DA879" s="48"/>
      <c r="DB879" s="48"/>
      <c r="DC879" s="48"/>
      <c r="DD879" s="48"/>
      <c r="DE879" s="48"/>
      <c r="DF879" s="48"/>
      <c r="DG879" s="48"/>
      <c r="DH879" s="48"/>
      <c r="DI879" s="48"/>
      <c r="DJ879" s="48"/>
      <c r="DK879" s="48"/>
      <c r="DL879" s="48"/>
      <c r="DM879" s="48"/>
      <c r="DN879" s="48"/>
      <c r="DO879" s="48"/>
      <c r="DP879" s="48"/>
      <c r="DQ879" s="48"/>
      <c r="DR879" s="48"/>
      <c r="DS879" s="48"/>
      <c r="DT879" s="48"/>
      <c r="DU879" s="48"/>
      <c r="DV879" s="48"/>
      <c r="DW879" s="48"/>
      <c r="DX879" s="48"/>
      <c r="DY879" s="48"/>
      <c r="DZ879" s="48"/>
      <c r="EA879" s="48"/>
      <c r="EB879" s="48"/>
      <c r="EC879" s="48"/>
      <c r="ED879" s="48"/>
      <c r="EE879" s="48"/>
      <c r="EF879" s="48"/>
      <c r="EG879" s="48"/>
      <c r="EH879" s="48"/>
      <c r="EI879" s="48"/>
      <c r="EJ879" s="48"/>
      <c r="EK879" s="48"/>
      <c r="EL879" s="48"/>
      <c r="EM879" s="48"/>
      <c r="EN879" s="48"/>
      <c r="EO879" s="48"/>
      <c r="EP879" s="48"/>
      <c r="EQ879" s="48"/>
      <c r="ER879" s="48"/>
      <c r="ES879" s="48"/>
      <c r="ET879" s="48"/>
      <c r="EU879" s="48"/>
      <c r="EV879" s="48"/>
      <c r="EW879" s="48"/>
      <c r="EX879" s="48"/>
      <c r="EY879" s="48"/>
      <c r="EZ879" s="48"/>
      <c r="FA879" s="48"/>
      <c r="FB879" s="48"/>
      <c r="FC879" s="48"/>
      <c r="FD879" s="48"/>
      <c r="FE879" s="48"/>
      <c r="FF879" s="48"/>
      <c r="FG879" s="48"/>
      <c r="FH879" s="48"/>
      <c r="FI879" s="48"/>
      <c r="FJ879" s="48"/>
      <c r="FK879" s="48"/>
      <c r="FL879" s="48"/>
      <c r="FM879" s="48"/>
      <c r="FN879" s="48"/>
      <c r="FO879" s="48"/>
      <c r="FP879" s="48"/>
      <c r="FQ879" s="48"/>
      <c r="FR879" s="48"/>
      <c r="FS879" s="48"/>
      <c r="FT879" s="48"/>
      <c r="FU879" s="48"/>
      <c r="FV879" s="48"/>
      <c r="FW879" s="48"/>
      <c r="FX879" s="48"/>
      <c r="FY879" s="48"/>
      <c r="FZ879" s="48"/>
      <c r="GA879" s="48"/>
      <c r="GB879" s="48"/>
      <c r="GC879" s="48"/>
      <c r="GD879" s="48"/>
      <c r="GE879" s="48"/>
      <c r="GF879" s="48"/>
      <c r="GG879" s="48"/>
      <c r="GH879" s="48"/>
      <c r="GI879" s="48"/>
      <c r="GJ879" s="48"/>
      <c r="GK879" s="48"/>
      <c r="GL879" s="48"/>
      <c r="GM879" s="48"/>
      <c r="GN879" s="48"/>
      <c r="GO879" s="48"/>
      <c r="GP879" s="48"/>
      <c r="GQ879" s="48"/>
      <c r="GR879" s="48"/>
      <c r="GS879" s="48"/>
      <c r="GT879" s="48"/>
      <c r="GU879" s="48"/>
      <c r="GV879" s="48"/>
      <c r="GW879" s="48"/>
      <c r="GX879" s="48"/>
      <c r="GY879" s="48"/>
      <c r="GZ879" s="48"/>
      <c r="HA879" s="48"/>
      <c r="HB879" s="48"/>
      <c r="HC879" s="48"/>
      <c r="HD879" s="48"/>
      <c r="HE879" s="48"/>
      <c r="HF879" s="48"/>
      <c r="HG879" s="48"/>
      <c r="HH879" s="48"/>
      <c r="HI879" s="48"/>
      <c r="HJ879" s="48"/>
      <c r="HK879" s="48"/>
      <c r="HL879" s="48"/>
      <c r="HM879" s="48"/>
      <c r="HN879" s="48"/>
      <c r="HO879" s="48"/>
      <c r="HP879" s="48"/>
      <c r="HQ879" s="48"/>
      <c r="HR879" s="48"/>
      <c r="HS879" s="48"/>
      <c r="HT879" s="48"/>
      <c r="HU879" s="48"/>
      <c r="HV879" s="48"/>
      <c r="HW879" s="48"/>
      <c r="HX879" s="48"/>
      <c r="HY879" s="48"/>
      <c r="HZ879" s="48"/>
      <c r="IA879" s="48"/>
      <c r="IB879" s="48"/>
      <c r="IC879" s="48"/>
      <c r="ID879" s="48"/>
      <c r="IE879" s="48"/>
      <c r="IF879" s="48"/>
      <c r="IG879" s="48"/>
      <c r="IH879" s="36"/>
      <c r="II879" s="36"/>
      <c r="IJ879" s="36"/>
      <c r="IK879" s="36"/>
      <c r="IL879" s="36"/>
      <c r="IM879" s="36"/>
      <c r="IN879" s="36"/>
      <c r="IO879" s="36"/>
      <c r="IP879" s="36"/>
      <c r="IQ879" s="36"/>
      <c r="IR879" s="36"/>
      <c r="IS879" s="36"/>
      <c r="IT879" s="36"/>
    </row>
    <row r="880" spans="1:254" s="14" customFormat="1" x14ac:dyDescent="0.2">
      <c r="A880" s="48"/>
      <c r="B880" s="48"/>
      <c r="C880" s="98"/>
      <c r="D880" s="30" t="s">
        <v>1100</v>
      </c>
      <c r="E880" s="102"/>
      <c r="F880" s="35" t="s">
        <v>1210</v>
      </c>
      <c r="G880" s="82">
        <v>3505000</v>
      </c>
      <c r="H880" s="127"/>
      <c r="I880" s="143">
        <v>13563549</v>
      </c>
      <c r="J880" s="49" t="s">
        <v>1690</v>
      </c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  <c r="CT880" s="48"/>
      <c r="CU880" s="48"/>
      <c r="CV880" s="48"/>
      <c r="CW880" s="48"/>
      <c r="CX880" s="48"/>
      <c r="CY880" s="48"/>
      <c r="CZ880" s="48"/>
      <c r="DA880" s="48"/>
      <c r="DB880" s="48"/>
      <c r="DC880" s="48"/>
      <c r="DD880" s="48"/>
      <c r="DE880" s="48"/>
      <c r="DF880" s="48"/>
      <c r="DG880" s="48"/>
      <c r="DH880" s="48"/>
      <c r="DI880" s="48"/>
      <c r="DJ880" s="48"/>
      <c r="DK880" s="48"/>
      <c r="DL880" s="48"/>
      <c r="DM880" s="48"/>
      <c r="DN880" s="48"/>
      <c r="DO880" s="48"/>
      <c r="DP880" s="48"/>
      <c r="DQ880" s="48"/>
      <c r="DR880" s="48"/>
      <c r="DS880" s="48"/>
      <c r="DT880" s="48"/>
      <c r="DU880" s="48"/>
      <c r="DV880" s="48"/>
      <c r="DW880" s="48"/>
      <c r="DX880" s="48"/>
      <c r="DY880" s="48"/>
      <c r="DZ880" s="48"/>
      <c r="EA880" s="48"/>
      <c r="EB880" s="48"/>
      <c r="EC880" s="48"/>
      <c r="ED880" s="48"/>
      <c r="EE880" s="48"/>
      <c r="EF880" s="48"/>
      <c r="EG880" s="48"/>
      <c r="EH880" s="48"/>
      <c r="EI880" s="48"/>
      <c r="EJ880" s="48"/>
      <c r="EK880" s="48"/>
      <c r="EL880" s="48"/>
      <c r="EM880" s="48"/>
      <c r="EN880" s="48"/>
      <c r="EO880" s="48"/>
      <c r="EP880" s="48"/>
      <c r="EQ880" s="48"/>
      <c r="ER880" s="48"/>
      <c r="ES880" s="48"/>
      <c r="ET880" s="48"/>
      <c r="EU880" s="48"/>
      <c r="EV880" s="48"/>
      <c r="EW880" s="48"/>
      <c r="EX880" s="48"/>
      <c r="EY880" s="48"/>
      <c r="EZ880" s="48"/>
      <c r="FA880" s="48"/>
      <c r="FB880" s="48"/>
      <c r="FC880" s="48"/>
      <c r="FD880" s="48"/>
      <c r="FE880" s="48"/>
      <c r="FF880" s="48"/>
      <c r="FG880" s="48"/>
      <c r="FH880" s="48"/>
      <c r="FI880" s="48"/>
      <c r="FJ880" s="48"/>
      <c r="FK880" s="48"/>
      <c r="FL880" s="48"/>
      <c r="FM880" s="48"/>
      <c r="FN880" s="48"/>
      <c r="FO880" s="48"/>
      <c r="FP880" s="48"/>
      <c r="FQ880" s="48"/>
      <c r="FR880" s="48"/>
      <c r="FS880" s="48"/>
      <c r="FT880" s="48"/>
      <c r="FU880" s="48"/>
      <c r="FV880" s="48"/>
      <c r="FW880" s="48"/>
      <c r="FX880" s="48"/>
      <c r="FY880" s="48"/>
      <c r="FZ880" s="48"/>
      <c r="GA880" s="48"/>
      <c r="GB880" s="48"/>
      <c r="GC880" s="48"/>
      <c r="GD880" s="48"/>
      <c r="GE880" s="48"/>
      <c r="GF880" s="48"/>
      <c r="GG880" s="48"/>
      <c r="GH880" s="48"/>
      <c r="GI880" s="48"/>
      <c r="GJ880" s="48"/>
      <c r="GK880" s="48"/>
      <c r="GL880" s="48"/>
      <c r="GM880" s="48"/>
      <c r="GN880" s="48"/>
      <c r="GO880" s="48"/>
      <c r="GP880" s="48"/>
      <c r="GQ880" s="48"/>
      <c r="GR880" s="48"/>
      <c r="GS880" s="48"/>
      <c r="GT880" s="48"/>
      <c r="GU880" s="48"/>
      <c r="GV880" s="48"/>
      <c r="GW880" s="48"/>
      <c r="GX880" s="48"/>
      <c r="GY880" s="48"/>
      <c r="GZ880" s="48"/>
      <c r="HA880" s="48"/>
      <c r="HB880" s="48"/>
      <c r="HC880" s="48"/>
      <c r="HD880" s="48"/>
      <c r="HE880" s="48"/>
      <c r="HF880" s="48"/>
      <c r="HG880" s="48"/>
      <c r="HH880" s="48"/>
      <c r="HI880" s="48"/>
      <c r="HJ880" s="48"/>
      <c r="HK880" s="48"/>
      <c r="HL880" s="48"/>
      <c r="HM880" s="48"/>
      <c r="HN880" s="48"/>
      <c r="HO880" s="48"/>
      <c r="HP880" s="48"/>
      <c r="HQ880" s="48"/>
      <c r="HR880" s="48"/>
      <c r="HS880" s="48"/>
      <c r="HT880" s="48"/>
      <c r="HU880" s="48"/>
      <c r="HV880" s="48"/>
      <c r="HW880" s="48"/>
      <c r="HX880" s="48"/>
      <c r="HY880" s="48"/>
      <c r="HZ880" s="48"/>
      <c r="IA880" s="48"/>
      <c r="IB880" s="48"/>
      <c r="IC880" s="48"/>
      <c r="ID880" s="48"/>
      <c r="IE880" s="48"/>
      <c r="IF880" s="48"/>
      <c r="IG880" s="48"/>
      <c r="IH880" s="36"/>
      <c r="II880" s="36"/>
      <c r="IJ880" s="36"/>
      <c r="IK880" s="36"/>
      <c r="IL880" s="36"/>
      <c r="IM880" s="36"/>
      <c r="IN880" s="36"/>
      <c r="IO880" s="36"/>
      <c r="IP880" s="36"/>
      <c r="IQ880" s="36"/>
      <c r="IR880" s="36"/>
      <c r="IS880" s="36"/>
      <c r="IT880" s="36"/>
    </row>
    <row r="881" spans="1:254" s="14" customFormat="1" x14ac:dyDescent="0.2">
      <c r="A881" s="48"/>
      <c r="B881" s="48"/>
      <c r="C881" s="98"/>
      <c r="D881" s="30" t="s">
        <v>1100</v>
      </c>
      <c r="E881" s="102"/>
      <c r="F881" s="35" t="s">
        <v>1210</v>
      </c>
      <c r="G881" s="82">
        <v>2000000</v>
      </c>
      <c r="H881" s="127"/>
      <c r="I881" s="143">
        <v>15563549</v>
      </c>
      <c r="J881" s="49" t="s">
        <v>1761</v>
      </c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  <c r="CT881" s="48"/>
      <c r="CU881" s="48"/>
      <c r="CV881" s="48"/>
      <c r="CW881" s="48"/>
      <c r="CX881" s="48"/>
      <c r="CY881" s="48"/>
      <c r="CZ881" s="48"/>
      <c r="DA881" s="48"/>
      <c r="DB881" s="48"/>
      <c r="DC881" s="48"/>
      <c r="DD881" s="48"/>
      <c r="DE881" s="48"/>
      <c r="DF881" s="48"/>
      <c r="DG881" s="48"/>
      <c r="DH881" s="48"/>
      <c r="DI881" s="48"/>
      <c r="DJ881" s="48"/>
      <c r="DK881" s="48"/>
      <c r="DL881" s="48"/>
      <c r="DM881" s="48"/>
      <c r="DN881" s="48"/>
      <c r="DO881" s="48"/>
      <c r="DP881" s="48"/>
      <c r="DQ881" s="48"/>
      <c r="DR881" s="48"/>
      <c r="DS881" s="48"/>
      <c r="DT881" s="48"/>
      <c r="DU881" s="48"/>
      <c r="DV881" s="48"/>
      <c r="DW881" s="48"/>
      <c r="DX881" s="48"/>
      <c r="DY881" s="48"/>
      <c r="DZ881" s="48"/>
      <c r="EA881" s="48"/>
      <c r="EB881" s="48"/>
      <c r="EC881" s="48"/>
      <c r="ED881" s="48"/>
      <c r="EE881" s="48"/>
      <c r="EF881" s="48"/>
      <c r="EG881" s="48"/>
      <c r="EH881" s="48"/>
      <c r="EI881" s="48"/>
      <c r="EJ881" s="48"/>
      <c r="EK881" s="48"/>
      <c r="EL881" s="48"/>
      <c r="EM881" s="48"/>
      <c r="EN881" s="48"/>
      <c r="EO881" s="48"/>
      <c r="EP881" s="48"/>
      <c r="EQ881" s="48"/>
      <c r="ER881" s="48"/>
      <c r="ES881" s="48"/>
      <c r="ET881" s="48"/>
      <c r="EU881" s="48"/>
      <c r="EV881" s="48"/>
      <c r="EW881" s="48"/>
      <c r="EX881" s="48"/>
      <c r="EY881" s="48"/>
      <c r="EZ881" s="48"/>
      <c r="FA881" s="48"/>
      <c r="FB881" s="48"/>
      <c r="FC881" s="48"/>
      <c r="FD881" s="48"/>
      <c r="FE881" s="48"/>
      <c r="FF881" s="48"/>
      <c r="FG881" s="48"/>
      <c r="FH881" s="48"/>
      <c r="FI881" s="48"/>
      <c r="FJ881" s="48"/>
      <c r="FK881" s="48"/>
      <c r="FL881" s="48"/>
      <c r="FM881" s="48"/>
      <c r="FN881" s="48"/>
      <c r="FO881" s="48"/>
      <c r="FP881" s="48"/>
      <c r="FQ881" s="48"/>
      <c r="FR881" s="48"/>
      <c r="FS881" s="48"/>
      <c r="FT881" s="48"/>
      <c r="FU881" s="48"/>
      <c r="FV881" s="48"/>
      <c r="FW881" s="48"/>
      <c r="FX881" s="48"/>
      <c r="FY881" s="48"/>
      <c r="FZ881" s="48"/>
      <c r="GA881" s="48"/>
      <c r="GB881" s="48"/>
      <c r="GC881" s="48"/>
      <c r="GD881" s="48"/>
      <c r="GE881" s="48"/>
      <c r="GF881" s="48"/>
      <c r="GG881" s="48"/>
      <c r="GH881" s="48"/>
      <c r="GI881" s="48"/>
      <c r="GJ881" s="48"/>
      <c r="GK881" s="48"/>
      <c r="GL881" s="48"/>
      <c r="GM881" s="48"/>
      <c r="GN881" s="48"/>
      <c r="GO881" s="48"/>
      <c r="GP881" s="48"/>
      <c r="GQ881" s="48"/>
      <c r="GR881" s="48"/>
      <c r="GS881" s="48"/>
      <c r="GT881" s="48"/>
      <c r="GU881" s="48"/>
      <c r="GV881" s="48"/>
      <c r="GW881" s="48"/>
      <c r="GX881" s="48"/>
      <c r="GY881" s="48"/>
      <c r="GZ881" s="48"/>
      <c r="HA881" s="48"/>
      <c r="HB881" s="48"/>
      <c r="HC881" s="48"/>
      <c r="HD881" s="48"/>
      <c r="HE881" s="48"/>
      <c r="HF881" s="48"/>
      <c r="HG881" s="48"/>
      <c r="HH881" s="48"/>
      <c r="HI881" s="48"/>
      <c r="HJ881" s="48"/>
      <c r="HK881" s="48"/>
      <c r="HL881" s="48"/>
      <c r="HM881" s="48"/>
      <c r="HN881" s="48"/>
      <c r="HO881" s="48"/>
      <c r="HP881" s="48"/>
      <c r="HQ881" s="48"/>
      <c r="HR881" s="48"/>
      <c r="HS881" s="48"/>
      <c r="HT881" s="48"/>
      <c r="HU881" s="48"/>
      <c r="HV881" s="48"/>
      <c r="HW881" s="48"/>
      <c r="HX881" s="48"/>
      <c r="HY881" s="48"/>
      <c r="HZ881" s="48"/>
      <c r="IA881" s="48"/>
      <c r="IB881" s="48"/>
      <c r="IC881" s="48"/>
      <c r="ID881" s="48"/>
      <c r="IE881" s="48"/>
      <c r="IF881" s="48"/>
      <c r="IG881" s="48"/>
      <c r="IH881" s="36"/>
      <c r="II881" s="36"/>
      <c r="IJ881" s="36"/>
      <c r="IK881" s="36"/>
      <c r="IL881" s="36"/>
      <c r="IM881" s="36"/>
      <c r="IN881" s="36"/>
      <c r="IO881" s="36"/>
      <c r="IP881" s="36"/>
      <c r="IQ881" s="36"/>
      <c r="IR881" s="36"/>
      <c r="IS881" s="36"/>
      <c r="IT881" s="36"/>
    </row>
    <row r="882" spans="1:254" s="14" customFormat="1" x14ac:dyDescent="0.2">
      <c r="A882" s="48"/>
      <c r="B882" s="48"/>
      <c r="C882" s="98">
        <v>43724</v>
      </c>
      <c r="D882" s="30" t="s">
        <v>1773</v>
      </c>
      <c r="E882" s="102" t="s">
        <v>1770</v>
      </c>
      <c r="F882" s="35" t="s">
        <v>1776</v>
      </c>
      <c r="G882" s="82"/>
      <c r="H882" s="127">
        <v>4756000</v>
      </c>
      <c r="I882" s="143">
        <v>10807549</v>
      </c>
      <c r="J882" s="49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  <c r="CT882" s="48"/>
      <c r="CU882" s="48"/>
      <c r="CV882" s="48"/>
      <c r="CW882" s="48"/>
      <c r="CX882" s="48"/>
      <c r="CY882" s="48"/>
      <c r="CZ882" s="48"/>
      <c r="DA882" s="48"/>
      <c r="DB882" s="48"/>
      <c r="DC882" s="48"/>
      <c r="DD882" s="48"/>
      <c r="DE882" s="48"/>
      <c r="DF882" s="48"/>
      <c r="DG882" s="48"/>
      <c r="DH882" s="48"/>
      <c r="DI882" s="48"/>
      <c r="DJ882" s="48"/>
      <c r="DK882" s="48"/>
      <c r="DL882" s="48"/>
      <c r="DM882" s="48"/>
      <c r="DN882" s="48"/>
      <c r="DO882" s="48"/>
      <c r="DP882" s="48"/>
      <c r="DQ882" s="48"/>
      <c r="DR882" s="48"/>
      <c r="DS882" s="48"/>
      <c r="DT882" s="48"/>
      <c r="DU882" s="48"/>
      <c r="DV882" s="48"/>
      <c r="DW882" s="48"/>
      <c r="DX882" s="48"/>
      <c r="DY882" s="48"/>
      <c r="DZ882" s="48"/>
      <c r="EA882" s="48"/>
      <c r="EB882" s="48"/>
      <c r="EC882" s="48"/>
      <c r="ED882" s="48"/>
      <c r="EE882" s="48"/>
      <c r="EF882" s="48"/>
      <c r="EG882" s="48"/>
      <c r="EH882" s="48"/>
      <c r="EI882" s="48"/>
      <c r="EJ882" s="48"/>
      <c r="EK882" s="48"/>
      <c r="EL882" s="48"/>
      <c r="EM882" s="48"/>
      <c r="EN882" s="48"/>
      <c r="EO882" s="48"/>
      <c r="EP882" s="48"/>
      <c r="EQ882" s="48"/>
      <c r="ER882" s="48"/>
      <c r="ES882" s="48"/>
      <c r="ET882" s="48"/>
      <c r="EU882" s="48"/>
      <c r="EV882" s="48"/>
      <c r="EW882" s="48"/>
      <c r="EX882" s="48"/>
      <c r="EY882" s="48"/>
      <c r="EZ882" s="48"/>
      <c r="FA882" s="48"/>
      <c r="FB882" s="48"/>
      <c r="FC882" s="48"/>
      <c r="FD882" s="48"/>
      <c r="FE882" s="48"/>
      <c r="FF882" s="48"/>
      <c r="FG882" s="48"/>
      <c r="FH882" s="48"/>
      <c r="FI882" s="48"/>
      <c r="FJ882" s="48"/>
      <c r="FK882" s="48"/>
      <c r="FL882" s="48"/>
      <c r="FM882" s="48"/>
      <c r="FN882" s="48"/>
      <c r="FO882" s="48"/>
      <c r="FP882" s="48"/>
      <c r="FQ882" s="48"/>
      <c r="FR882" s="48"/>
      <c r="FS882" s="48"/>
      <c r="FT882" s="48"/>
      <c r="FU882" s="48"/>
      <c r="FV882" s="48"/>
      <c r="FW882" s="48"/>
      <c r="FX882" s="48"/>
      <c r="FY882" s="48"/>
      <c r="FZ882" s="48"/>
      <c r="GA882" s="48"/>
      <c r="GB882" s="48"/>
      <c r="GC882" s="48"/>
      <c r="GD882" s="48"/>
      <c r="GE882" s="48"/>
      <c r="GF882" s="48"/>
      <c r="GG882" s="48"/>
      <c r="GH882" s="48"/>
      <c r="GI882" s="48"/>
      <c r="GJ882" s="48"/>
      <c r="GK882" s="48"/>
      <c r="GL882" s="48"/>
      <c r="GM882" s="48"/>
      <c r="GN882" s="48"/>
      <c r="GO882" s="48"/>
      <c r="GP882" s="48"/>
      <c r="GQ882" s="48"/>
      <c r="GR882" s="48"/>
      <c r="GS882" s="48"/>
      <c r="GT882" s="48"/>
      <c r="GU882" s="48"/>
      <c r="GV882" s="48"/>
      <c r="GW882" s="48"/>
      <c r="GX882" s="48"/>
      <c r="GY882" s="48"/>
      <c r="GZ882" s="48"/>
      <c r="HA882" s="48"/>
      <c r="HB882" s="48"/>
      <c r="HC882" s="48"/>
      <c r="HD882" s="48"/>
      <c r="HE882" s="48"/>
      <c r="HF882" s="48"/>
      <c r="HG882" s="48"/>
      <c r="HH882" s="48"/>
      <c r="HI882" s="48"/>
      <c r="HJ882" s="48"/>
      <c r="HK882" s="48"/>
      <c r="HL882" s="48"/>
      <c r="HM882" s="48"/>
      <c r="HN882" s="48"/>
      <c r="HO882" s="48"/>
      <c r="HP882" s="48"/>
      <c r="HQ882" s="48"/>
      <c r="HR882" s="48"/>
      <c r="HS882" s="48"/>
      <c r="HT882" s="48"/>
      <c r="HU882" s="48"/>
      <c r="HV882" s="48"/>
      <c r="HW882" s="48"/>
      <c r="HX882" s="48"/>
      <c r="HY882" s="48"/>
      <c r="HZ882" s="48"/>
      <c r="IA882" s="48"/>
      <c r="IB882" s="48"/>
      <c r="IC882" s="48"/>
      <c r="ID882" s="48"/>
      <c r="IE882" s="48"/>
      <c r="IF882" s="48"/>
      <c r="IG882" s="48"/>
      <c r="IH882" s="36"/>
      <c r="II882" s="36"/>
      <c r="IJ882" s="36"/>
      <c r="IK882" s="36"/>
      <c r="IL882" s="36"/>
      <c r="IM882" s="36"/>
      <c r="IN882" s="36"/>
      <c r="IO882" s="36"/>
      <c r="IP882" s="36"/>
      <c r="IQ882" s="36"/>
      <c r="IR882" s="36"/>
      <c r="IS882" s="36"/>
      <c r="IT882" s="36"/>
    </row>
    <row r="883" spans="1:254" s="14" customFormat="1" x14ac:dyDescent="0.2">
      <c r="A883" s="48"/>
      <c r="B883" s="48"/>
      <c r="C883" s="98">
        <v>43724</v>
      </c>
      <c r="D883" s="30" t="s">
        <v>1778</v>
      </c>
      <c r="E883" s="102" t="s">
        <v>1771</v>
      </c>
      <c r="F883" s="35" t="s">
        <v>1777</v>
      </c>
      <c r="G883" s="82"/>
      <c r="H883" s="127">
        <v>6058840</v>
      </c>
      <c r="I883" s="143">
        <v>4748709</v>
      </c>
      <c r="J883" s="49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  <c r="CT883" s="48"/>
      <c r="CU883" s="48"/>
      <c r="CV883" s="48"/>
      <c r="CW883" s="48"/>
      <c r="CX883" s="48"/>
      <c r="CY883" s="48"/>
      <c r="CZ883" s="48"/>
      <c r="DA883" s="48"/>
      <c r="DB883" s="48"/>
      <c r="DC883" s="48"/>
      <c r="DD883" s="48"/>
      <c r="DE883" s="48"/>
      <c r="DF883" s="48"/>
      <c r="DG883" s="48"/>
      <c r="DH883" s="48"/>
      <c r="DI883" s="48"/>
      <c r="DJ883" s="48"/>
      <c r="DK883" s="48"/>
      <c r="DL883" s="48"/>
      <c r="DM883" s="48"/>
      <c r="DN883" s="48"/>
      <c r="DO883" s="48"/>
      <c r="DP883" s="48"/>
      <c r="DQ883" s="48"/>
      <c r="DR883" s="48"/>
      <c r="DS883" s="48"/>
      <c r="DT883" s="48"/>
      <c r="DU883" s="48"/>
      <c r="DV883" s="48"/>
      <c r="DW883" s="48"/>
      <c r="DX883" s="48"/>
      <c r="DY883" s="48"/>
      <c r="DZ883" s="48"/>
      <c r="EA883" s="48"/>
      <c r="EB883" s="48"/>
      <c r="EC883" s="48"/>
      <c r="ED883" s="48"/>
      <c r="EE883" s="48"/>
      <c r="EF883" s="48"/>
      <c r="EG883" s="48"/>
      <c r="EH883" s="48"/>
      <c r="EI883" s="48"/>
      <c r="EJ883" s="48"/>
      <c r="EK883" s="48"/>
      <c r="EL883" s="48"/>
      <c r="EM883" s="48"/>
      <c r="EN883" s="48"/>
      <c r="EO883" s="48"/>
      <c r="EP883" s="48"/>
      <c r="EQ883" s="48"/>
      <c r="ER883" s="48"/>
      <c r="ES883" s="48"/>
      <c r="ET883" s="48"/>
      <c r="EU883" s="48"/>
      <c r="EV883" s="48"/>
      <c r="EW883" s="48"/>
      <c r="EX883" s="48"/>
      <c r="EY883" s="48"/>
      <c r="EZ883" s="48"/>
      <c r="FA883" s="48"/>
      <c r="FB883" s="48"/>
      <c r="FC883" s="48"/>
      <c r="FD883" s="48"/>
      <c r="FE883" s="48"/>
      <c r="FF883" s="48"/>
      <c r="FG883" s="48"/>
      <c r="FH883" s="48"/>
      <c r="FI883" s="48"/>
      <c r="FJ883" s="48"/>
      <c r="FK883" s="48"/>
      <c r="FL883" s="48"/>
      <c r="FM883" s="48"/>
      <c r="FN883" s="48"/>
      <c r="FO883" s="48"/>
      <c r="FP883" s="48"/>
      <c r="FQ883" s="48"/>
      <c r="FR883" s="48"/>
      <c r="FS883" s="48"/>
      <c r="FT883" s="48"/>
      <c r="FU883" s="48"/>
      <c r="FV883" s="48"/>
      <c r="FW883" s="48"/>
      <c r="FX883" s="48"/>
      <c r="FY883" s="48"/>
      <c r="FZ883" s="48"/>
      <c r="GA883" s="48"/>
      <c r="GB883" s="48"/>
      <c r="GC883" s="48"/>
      <c r="GD883" s="48"/>
      <c r="GE883" s="48"/>
      <c r="GF883" s="48"/>
      <c r="GG883" s="48"/>
      <c r="GH883" s="48"/>
      <c r="GI883" s="48"/>
      <c r="GJ883" s="48"/>
      <c r="GK883" s="48"/>
      <c r="GL883" s="48"/>
      <c r="GM883" s="48"/>
      <c r="GN883" s="48"/>
      <c r="GO883" s="48"/>
      <c r="GP883" s="48"/>
      <c r="GQ883" s="48"/>
      <c r="GR883" s="48"/>
      <c r="GS883" s="48"/>
      <c r="GT883" s="48"/>
      <c r="GU883" s="48"/>
      <c r="GV883" s="48"/>
      <c r="GW883" s="48"/>
      <c r="GX883" s="48"/>
      <c r="GY883" s="48"/>
      <c r="GZ883" s="48"/>
      <c r="HA883" s="48"/>
      <c r="HB883" s="48"/>
      <c r="HC883" s="48"/>
      <c r="HD883" s="48"/>
      <c r="HE883" s="48"/>
      <c r="HF883" s="48"/>
      <c r="HG883" s="48"/>
      <c r="HH883" s="48"/>
      <c r="HI883" s="48"/>
      <c r="HJ883" s="48"/>
      <c r="HK883" s="48"/>
      <c r="HL883" s="48"/>
      <c r="HM883" s="48"/>
      <c r="HN883" s="48"/>
      <c r="HO883" s="48"/>
      <c r="HP883" s="48"/>
      <c r="HQ883" s="48"/>
      <c r="HR883" s="48"/>
      <c r="HS883" s="48"/>
      <c r="HT883" s="48"/>
      <c r="HU883" s="48"/>
      <c r="HV883" s="48"/>
      <c r="HW883" s="48"/>
      <c r="HX883" s="48"/>
      <c r="HY883" s="48"/>
      <c r="HZ883" s="48"/>
      <c r="IA883" s="48"/>
      <c r="IB883" s="48"/>
      <c r="IC883" s="48"/>
      <c r="ID883" s="48"/>
      <c r="IE883" s="48"/>
      <c r="IF883" s="48"/>
      <c r="IG883" s="48"/>
      <c r="IH883" s="36"/>
      <c r="II883" s="36"/>
      <c r="IJ883" s="36"/>
      <c r="IK883" s="36"/>
      <c r="IL883" s="36"/>
      <c r="IM883" s="36"/>
      <c r="IN883" s="36"/>
      <c r="IO883" s="36"/>
      <c r="IP883" s="36"/>
      <c r="IQ883" s="36"/>
      <c r="IR883" s="36"/>
      <c r="IS883" s="36"/>
      <c r="IT883" s="36"/>
    </row>
    <row r="884" spans="1:254" s="14" customFormat="1" x14ac:dyDescent="0.2">
      <c r="A884" s="48"/>
      <c r="B884" s="48"/>
      <c r="C884" s="98">
        <v>43725</v>
      </c>
      <c r="D884" s="30" t="s">
        <v>1779</v>
      </c>
      <c r="E884" s="102" t="s">
        <v>1772</v>
      </c>
      <c r="F884" s="35" t="s">
        <v>1198</v>
      </c>
      <c r="G884" s="82"/>
      <c r="H884" s="127">
        <v>75000</v>
      </c>
      <c r="I884" s="143">
        <v>4673709</v>
      </c>
      <c r="J884" s="49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48"/>
      <c r="CY884" s="48"/>
      <c r="CZ884" s="48"/>
      <c r="DA884" s="48"/>
      <c r="DB884" s="48"/>
      <c r="DC884" s="48"/>
      <c r="DD884" s="48"/>
      <c r="DE884" s="48"/>
      <c r="DF884" s="48"/>
      <c r="DG884" s="48"/>
      <c r="DH884" s="48"/>
      <c r="DI884" s="48"/>
      <c r="DJ884" s="48"/>
      <c r="DK884" s="48"/>
      <c r="DL884" s="48"/>
      <c r="DM884" s="48"/>
      <c r="DN884" s="48"/>
      <c r="DO884" s="48"/>
      <c r="DP884" s="48"/>
      <c r="DQ884" s="48"/>
      <c r="DR884" s="48"/>
      <c r="DS884" s="48"/>
      <c r="DT884" s="48"/>
      <c r="DU884" s="48"/>
      <c r="DV884" s="48"/>
      <c r="DW884" s="48"/>
      <c r="DX884" s="48"/>
      <c r="DY884" s="48"/>
      <c r="DZ884" s="48"/>
      <c r="EA884" s="48"/>
      <c r="EB884" s="48"/>
      <c r="EC884" s="48"/>
      <c r="ED884" s="48"/>
      <c r="EE884" s="48"/>
      <c r="EF884" s="48"/>
      <c r="EG884" s="48"/>
      <c r="EH884" s="48"/>
      <c r="EI884" s="48"/>
      <c r="EJ884" s="48"/>
      <c r="EK884" s="48"/>
      <c r="EL884" s="48"/>
      <c r="EM884" s="48"/>
      <c r="EN884" s="48"/>
      <c r="EO884" s="48"/>
      <c r="EP884" s="48"/>
      <c r="EQ884" s="48"/>
      <c r="ER884" s="48"/>
      <c r="ES884" s="48"/>
      <c r="ET884" s="48"/>
      <c r="EU884" s="48"/>
      <c r="EV884" s="48"/>
      <c r="EW884" s="48"/>
      <c r="EX884" s="48"/>
      <c r="EY884" s="48"/>
      <c r="EZ884" s="48"/>
      <c r="FA884" s="48"/>
      <c r="FB884" s="48"/>
      <c r="FC884" s="48"/>
      <c r="FD884" s="48"/>
      <c r="FE884" s="48"/>
      <c r="FF884" s="48"/>
      <c r="FG884" s="48"/>
      <c r="FH884" s="48"/>
      <c r="FI884" s="48"/>
      <c r="FJ884" s="48"/>
      <c r="FK884" s="48"/>
      <c r="FL884" s="48"/>
      <c r="FM884" s="48"/>
      <c r="FN884" s="48"/>
      <c r="FO884" s="48"/>
      <c r="FP884" s="48"/>
      <c r="FQ884" s="48"/>
      <c r="FR884" s="48"/>
      <c r="FS884" s="48"/>
      <c r="FT884" s="48"/>
      <c r="FU884" s="48"/>
      <c r="FV884" s="48"/>
      <c r="FW884" s="48"/>
      <c r="FX884" s="48"/>
      <c r="FY884" s="48"/>
      <c r="FZ884" s="48"/>
      <c r="GA884" s="48"/>
      <c r="GB884" s="48"/>
      <c r="GC884" s="48"/>
      <c r="GD884" s="48"/>
      <c r="GE884" s="48"/>
      <c r="GF884" s="48"/>
      <c r="GG884" s="48"/>
      <c r="GH884" s="48"/>
      <c r="GI884" s="48"/>
      <c r="GJ884" s="48"/>
      <c r="GK884" s="48"/>
      <c r="GL884" s="48"/>
      <c r="GM884" s="48"/>
      <c r="GN884" s="48"/>
      <c r="GO884" s="48"/>
      <c r="GP884" s="48"/>
      <c r="GQ884" s="48"/>
      <c r="GR884" s="48"/>
      <c r="GS884" s="48"/>
      <c r="GT884" s="48"/>
      <c r="GU884" s="48"/>
      <c r="GV884" s="48"/>
      <c r="GW884" s="48"/>
      <c r="GX884" s="48"/>
      <c r="GY884" s="48"/>
      <c r="GZ884" s="48"/>
      <c r="HA884" s="48"/>
      <c r="HB884" s="48"/>
      <c r="HC884" s="48"/>
      <c r="HD884" s="48"/>
      <c r="HE884" s="48"/>
      <c r="HF884" s="48"/>
      <c r="HG884" s="48"/>
      <c r="HH884" s="48"/>
      <c r="HI884" s="48"/>
      <c r="HJ884" s="48"/>
      <c r="HK884" s="48"/>
      <c r="HL884" s="48"/>
      <c r="HM884" s="48"/>
      <c r="HN884" s="48"/>
      <c r="HO884" s="48"/>
      <c r="HP884" s="48"/>
      <c r="HQ884" s="48"/>
      <c r="HR884" s="48"/>
      <c r="HS884" s="48"/>
      <c r="HT884" s="48"/>
      <c r="HU884" s="48"/>
      <c r="HV884" s="48"/>
      <c r="HW884" s="48"/>
      <c r="HX884" s="48"/>
      <c r="HY884" s="48"/>
      <c r="HZ884" s="48"/>
      <c r="IA884" s="48"/>
      <c r="IB884" s="48"/>
      <c r="IC884" s="48"/>
      <c r="ID884" s="48"/>
      <c r="IE884" s="48"/>
      <c r="IF884" s="48"/>
      <c r="IG884" s="48"/>
      <c r="IH884" s="36"/>
      <c r="II884" s="36"/>
      <c r="IJ884" s="36"/>
      <c r="IK884" s="36"/>
      <c r="IL884" s="36"/>
      <c r="IM884" s="36"/>
      <c r="IN884" s="36"/>
      <c r="IO884" s="36"/>
      <c r="IP884" s="36"/>
      <c r="IQ884" s="36"/>
      <c r="IR884" s="36"/>
      <c r="IS884" s="36"/>
      <c r="IT884" s="36"/>
    </row>
    <row r="885" spans="1:254" s="14" customFormat="1" x14ac:dyDescent="0.2">
      <c r="A885" s="48"/>
      <c r="B885" s="48"/>
      <c r="C885" s="98">
        <v>43725</v>
      </c>
      <c r="D885" s="30" t="s">
        <v>1791</v>
      </c>
      <c r="E885" s="102" t="s">
        <v>1789</v>
      </c>
      <c r="F885" s="35" t="s">
        <v>1790</v>
      </c>
      <c r="G885" s="82"/>
      <c r="H885" s="178">
        <v>474500</v>
      </c>
      <c r="I885" s="143">
        <v>4199209</v>
      </c>
      <c r="J885" s="49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  <c r="CT885" s="48"/>
      <c r="CU885" s="48"/>
      <c r="CV885" s="48"/>
      <c r="CW885" s="48"/>
      <c r="CX885" s="48"/>
      <c r="CY885" s="48"/>
      <c r="CZ885" s="48"/>
      <c r="DA885" s="48"/>
      <c r="DB885" s="48"/>
      <c r="DC885" s="48"/>
      <c r="DD885" s="48"/>
      <c r="DE885" s="48"/>
      <c r="DF885" s="48"/>
      <c r="DG885" s="48"/>
      <c r="DH885" s="48"/>
      <c r="DI885" s="48"/>
      <c r="DJ885" s="48"/>
      <c r="DK885" s="48"/>
      <c r="DL885" s="48"/>
      <c r="DM885" s="48"/>
      <c r="DN885" s="48"/>
      <c r="DO885" s="48"/>
      <c r="DP885" s="48"/>
      <c r="DQ885" s="48"/>
      <c r="DR885" s="48"/>
      <c r="DS885" s="48"/>
      <c r="DT885" s="48"/>
      <c r="DU885" s="48"/>
      <c r="DV885" s="48"/>
      <c r="DW885" s="48"/>
      <c r="DX885" s="48"/>
      <c r="DY885" s="48"/>
      <c r="DZ885" s="48"/>
      <c r="EA885" s="48"/>
      <c r="EB885" s="48"/>
      <c r="EC885" s="48"/>
      <c r="ED885" s="48"/>
      <c r="EE885" s="48"/>
      <c r="EF885" s="48"/>
      <c r="EG885" s="48"/>
      <c r="EH885" s="48"/>
      <c r="EI885" s="48"/>
      <c r="EJ885" s="48"/>
      <c r="EK885" s="48"/>
      <c r="EL885" s="48"/>
      <c r="EM885" s="48"/>
      <c r="EN885" s="48"/>
      <c r="EO885" s="48"/>
      <c r="EP885" s="48"/>
      <c r="EQ885" s="48"/>
      <c r="ER885" s="48"/>
      <c r="ES885" s="48"/>
      <c r="ET885" s="48"/>
      <c r="EU885" s="48"/>
      <c r="EV885" s="48"/>
      <c r="EW885" s="48"/>
      <c r="EX885" s="48"/>
      <c r="EY885" s="48"/>
      <c r="EZ885" s="48"/>
      <c r="FA885" s="48"/>
      <c r="FB885" s="48"/>
      <c r="FC885" s="48"/>
      <c r="FD885" s="48"/>
      <c r="FE885" s="48"/>
      <c r="FF885" s="48"/>
      <c r="FG885" s="48"/>
      <c r="FH885" s="48"/>
      <c r="FI885" s="48"/>
      <c r="FJ885" s="48"/>
      <c r="FK885" s="48"/>
      <c r="FL885" s="48"/>
      <c r="FM885" s="48"/>
      <c r="FN885" s="48"/>
      <c r="FO885" s="48"/>
      <c r="FP885" s="48"/>
      <c r="FQ885" s="48"/>
      <c r="FR885" s="48"/>
      <c r="FS885" s="48"/>
      <c r="FT885" s="48"/>
      <c r="FU885" s="48"/>
      <c r="FV885" s="48"/>
      <c r="FW885" s="48"/>
      <c r="FX885" s="48"/>
      <c r="FY885" s="48"/>
      <c r="FZ885" s="48"/>
      <c r="GA885" s="48"/>
      <c r="GB885" s="48"/>
      <c r="GC885" s="48"/>
      <c r="GD885" s="48"/>
      <c r="GE885" s="48"/>
      <c r="GF885" s="48"/>
      <c r="GG885" s="48"/>
      <c r="GH885" s="48"/>
      <c r="GI885" s="48"/>
      <c r="GJ885" s="48"/>
      <c r="GK885" s="48"/>
      <c r="GL885" s="48"/>
      <c r="GM885" s="48"/>
      <c r="GN885" s="48"/>
      <c r="GO885" s="48"/>
      <c r="GP885" s="48"/>
      <c r="GQ885" s="48"/>
      <c r="GR885" s="48"/>
      <c r="GS885" s="48"/>
      <c r="GT885" s="48"/>
      <c r="GU885" s="48"/>
      <c r="GV885" s="48"/>
      <c r="GW885" s="48"/>
      <c r="GX885" s="48"/>
      <c r="GY885" s="48"/>
      <c r="GZ885" s="48"/>
      <c r="HA885" s="48"/>
      <c r="HB885" s="48"/>
      <c r="HC885" s="48"/>
      <c r="HD885" s="48"/>
      <c r="HE885" s="48"/>
      <c r="HF885" s="48"/>
      <c r="HG885" s="48"/>
      <c r="HH885" s="48"/>
      <c r="HI885" s="48"/>
      <c r="HJ885" s="48"/>
      <c r="HK885" s="48"/>
      <c r="HL885" s="48"/>
      <c r="HM885" s="48"/>
      <c r="HN885" s="48"/>
      <c r="HO885" s="48"/>
      <c r="HP885" s="48"/>
      <c r="HQ885" s="48"/>
      <c r="HR885" s="48"/>
      <c r="HS885" s="48"/>
      <c r="HT885" s="48"/>
      <c r="HU885" s="48"/>
      <c r="HV885" s="48"/>
      <c r="HW885" s="48"/>
      <c r="HX885" s="48"/>
      <c r="HY885" s="48"/>
      <c r="HZ885" s="48"/>
      <c r="IA885" s="48"/>
      <c r="IB885" s="48"/>
      <c r="IC885" s="48"/>
      <c r="ID885" s="48"/>
      <c r="IE885" s="48"/>
      <c r="IF885" s="48"/>
      <c r="IG885" s="48"/>
      <c r="IH885" s="36"/>
      <c r="II885" s="36"/>
      <c r="IJ885" s="36"/>
      <c r="IK885" s="36"/>
      <c r="IL885" s="36"/>
      <c r="IM885" s="36"/>
      <c r="IN885" s="36"/>
      <c r="IO885" s="36"/>
      <c r="IP885" s="36"/>
      <c r="IQ885" s="36"/>
      <c r="IR885" s="36"/>
      <c r="IS885" s="36"/>
      <c r="IT885" s="36"/>
    </row>
    <row r="886" spans="1:254" s="14" customFormat="1" ht="15" x14ac:dyDescent="0.3">
      <c r="A886" s="48"/>
      <c r="B886" s="48"/>
      <c r="C886" s="181">
        <v>43724</v>
      </c>
      <c r="D886" s="14" t="s">
        <v>1780</v>
      </c>
      <c r="E886" s="48" t="s">
        <v>1784</v>
      </c>
      <c r="F886" s="15" t="s">
        <v>1210</v>
      </c>
      <c r="G886" s="82"/>
      <c r="H886" s="53">
        <v>2000000</v>
      </c>
      <c r="I886" s="143">
        <v>2199209</v>
      </c>
      <c r="J886" s="49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  <c r="CT886" s="48"/>
      <c r="CU886" s="48"/>
      <c r="CV886" s="48"/>
      <c r="CW886" s="48"/>
      <c r="CX886" s="48"/>
      <c r="CY886" s="48"/>
      <c r="CZ886" s="48"/>
      <c r="DA886" s="48"/>
      <c r="DB886" s="48"/>
      <c r="DC886" s="48"/>
      <c r="DD886" s="48"/>
      <c r="DE886" s="48"/>
      <c r="DF886" s="48"/>
      <c r="DG886" s="48"/>
      <c r="DH886" s="48"/>
      <c r="DI886" s="48"/>
      <c r="DJ886" s="48"/>
      <c r="DK886" s="48"/>
      <c r="DL886" s="48"/>
      <c r="DM886" s="48"/>
      <c r="DN886" s="48"/>
      <c r="DO886" s="48"/>
      <c r="DP886" s="48"/>
      <c r="DQ886" s="48"/>
      <c r="DR886" s="48"/>
      <c r="DS886" s="48"/>
      <c r="DT886" s="48"/>
      <c r="DU886" s="48"/>
      <c r="DV886" s="48"/>
      <c r="DW886" s="48"/>
      <c r="DX886" s="48"/>
      <c r="DY886" s="48"/>
      <c r="DZ886" s="48"/>
      <c r="EA886" s="48"/>
      <c r="EB886" s="48"/>
      <c r="EC886" s="48"/>
      <c r="ED886" s="48"/>
      <c r="EE886" s="48"/>
      <c r="EF886" s="48"/>
      <c r="EG886" s="48"/>
      <c r="EH886" s="48"/>
      <c r="EI886" s="48"/>
      <c r="EJ886" s="48"/>
      <c r="EK886" s="48"/>
      <c r="EL886" s="48"/>
      <c r="EM886" s="48"/>
      <c r="EN886" s="48"/>
      <c r="EO886" s="48"/>
      <c r="EP886" s="48"/>
      <c r="EQ886" s="48"/>
      <c r="ER886" s="48"/>
      <c r="ES886" s="48"/>
      <c r="ET886" s="48"/>
      <c r="EU886" s="48"/>
      <c r="EV886" s="48"/>
      <c r="EW886" s="48"/>
      <c r="EX886" s="48"/>
      <c r="EY886" s="48"/>
      <c r="EZ886" s="48"/>
      <c r="FA886" s="48"/>
      <c r="FB886" s="48"/>
      <c r="FC886" s="48"/>
      <c r="FD886" s="48"/>
      <c r="FE886" s="48"/>
      <c r="FF886" s="48"/>
      <c r="FG886" s="48"/>
      <c r="FH886" s="48"/>
      <c r="FI886" s="48"/>
      <c r="FJ886" s="48"/>
      <c r="FK886" s="48"/>
      <c r="FL886" s="48"/>
      <c r="FM886" s="48"/>
      <c r="FN886" s="48"/>
      <c r="FO886" s="48"/>
      <c r="FP886" s="48"/>
      <c r="FQ886" s="48"/>
      <c r="FR886" s="48"/>
      <c r="FS886" s="48"/>
      <c r="FT886" s="48"/>
      <c r="FU886" s="48"/>
      <c r="FV886" s="48"/>
      <c r="FW886" s="48"/>
      <c r="FX886" s="48"/>
      <c r="FY886" s="48"/>
      <c r="FZ886" s="48"/>
      <c r="GA886" s="48"/>
      <c r="GB886" s="48"/>
      <c r="GC886" s="48"/>
      <c r="GD886" s="48"/>
      <c r="GE886" s="48"/>
      <c r="GF886" s="48"/>
      <c r="GG886" s="48"/>
      <c r="GH886" s="48"/>
      <c r="GI886" s="48"/>
      <c r="GJ886" s="48"/>
      <c r="GK886" s="48"/>
      <c r="GL886" s="48"/>
      <c r="GM886" s="48"/>
      <c r="GN886" s="48"/>
      <c r="GO886" s="48"/>
      <c r="GP886" s="48"/>
      <c r="GQ886" s="48"/>
      <c r="GR886" s="48"/>
      <c r="GS886" s="48"/>
      <c r="GT886" s="48"/>
      <c r="GU886" s="48"/>
      <c r="GV886" s="48"/>
      <c r="GW886" s="48"/>
      <c r="GX886" s="48"/>
      <c r="GY886" s="48"/>
      <c r="GZ886" s="48"/>
      <c r="HA886" s="48"/>
      <c r="HB886" s="48"/>
      <c r="HC886" s="48"/>
      <c r="HD886" s="48"/>
      <c r="HE886" s="48"/>
      <c r="HF886" s="48"/>
      <c r="HG886" s="48"/>
      <c r="HH886" s="48"/>
      <c r="HI886" s="48"/>
      <c r="HJ886" s="48"/>
      <c r="HK886" s="48"/>
      <c r="HL886" s="48"/>
      <c r="HM886" s="48"/>
      <c r="HN886" s="48"/>
      <c r="HO886" s="48"/>
      <c r="HP886" s="48"/>
      <c r="HQ886" s="48"/>
      <c r="HR886" s="48"/>
      <c r="HS886" s="48"/>
      <c r="HT886" s="48"/>
      <c r="HU886" s="48"/>
      <c r="HV886" s="48"/>
      <c r="HW886" s="48"/>
      <c r="HX886" s="48"/>
      <c r="HY886" s="48"/>
      <c r="HZ886" s="48"/>
      <c r="IA886" s="48"/>
      <c r="IB886" s="48"/>
      <c r="IC886" s="48"/>
      <c r="ID886" s="48"/>
      <c r="IE886" s="48"/>
      <c r="IF886" s="48"/>
      <c r="IG886" s="48"/>
      <c r="IH886" s="36"/>
      <c r="II886" s="36"/>
      <c r="IJ886" s="36"/>
      <c r="IK886" s="36"/>
      <c r="IL886" s="36"/>
      <c r="IM886" s="36"/>
      <c r="IN886" s="36"/>
      <c r="IO886" s="36"/>
      <c r="IP886" s="36"/>
      <c r="IQ886" s="36"/>
      <c r="IR886" s="36"/>
      <c r="IS886" s="36"/>
      <c r="IT886" s="36"/>
    </row>
    <row r="887" spans="1:254" s="14" customFormat="1" ht="15" x14ac:dyDescent="0.3">
      <c r="A887" s="48"/>
      <c r="B887" s="48"/>
      <c r="C887" s="181">
        <v>43725</v>
      </c>
      <c r="D887" s="14" t="s">
        <v>1781</v>
      </c>
      <c r="E887" s="48" t="s">
        <v>1785</v>
      </c>
      <c r="F887" s="14" t="s">
        <v>1187</v>
      </c>
      <c r="G887" s="82"/>
      <c r="H887" s="53">
        <v>100000</v>
      </c>
      <c r="I887" s="143">
        <v>2099209</v>
      </c>
      <c r="J887" s="49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  <c r="CT887" s="48"/>
      <c r="CU887" s="48"/>
      <c r="CV887" s="48"/>
      <c r="CW887" s="48"/>
      <c r="CX887" s="48"/>
      <c r="CY887" s="48"/>
      <c r="CZ887" s="48"/>
      <c r="DA887" s="48"/>
      <c r="DB887" s="48"/>
      <c r="DC887" s="48"/>
      <c r="DD887" s="48"/>
      <c r="DE887" s="48"/>
      <c r="DF887" s="48"/>
      <c r="DG887" s="48"/>
      <c r="DH887" s="48"/>
      <c r="DI887" s="48"/>
      <c r="DJ887" s="48"/>
      <c r="DK887" s="48"/>
      <c r="DL887" s="48"/>
      <c r="DM887" s="48"/>
      <c r="DN887" s="48"/>
      <c r="DO887" s="48"/>
      <c r="DP887" s="48"/>
      <c r="DQ887" s="48"/>
      <c r="DR887" s="48"/>
      <c r="DS887" s="48"/>
      <c r="DT887" s="48"/>
      <c r="DU887" s="48"/>
      <c r="DV887" s="48"/>
      <c r="DW887" s="48"/>
      <c r="DX887" s="48"/>
      <c r="DY887" s="48"/>
      <c r="DZ887" s="48"/>
      <c r="EA887" s="48"/>
      <c r="EB887" s="48"/>
      <c r="EC887" s="48"/>
      <c r="ED887" s="48"/>
      <c r="EE887" s="48"/>
      <c r="EF887" s="48"/>
      <c r="EG887" s="48"/>
      <c r="EH887" s="48"/>
      <c r="EI887" s="48"/>
      <c r="EJ887" s="48"/>
      <c r="EK887" s="48"/>
      <c r="EL887" s="48"/>
      <c r="EM887" s="48"/>
      <c r="EN887" s="48"/>
      <c r="EO887" s="48"/>
      <c r="EP887" s="48"/>
      <c r="EQ887" s="48"/>
      <c r="ER887" s="48"/>
      <c r="ES887" s="48"/>
      <c r="ET887" s="48"/>
      <c r="EU887" s="48"/>
      <c r="EV887" s="48"/>
      <c r="EW887" s="48"/>
      <c r="EX887" s="48"/>
      <c r="EY887" s="48"/>
      <c r="EZ887" s="48"/>
      <c r="FA887" s="48"/>
      <c r="FB887" s="48"/>
      <c r="FC887" s="48"/>
      <c r="FD887" s="48"/>
      <c r="FE887" s="48"/>
      <c r="FF887" s="48"/>
      <c r="FG887" s="48"/>
      <c r="FH887" s="48"/>
      <c r="FI887" s="48"/>
      <c r="FJ887" s="48"/>
      <c r="FK887" s="48"/>
      <c r="FL887" s="48"/>
      <c r="FM887" s="48"/>
      <c r="FN887" s="48"/>
      <c r="FO887" s="48"/>
      <c r="FP887" s="48"/>
      <c r="FQ887" s="48"/>
      <c r="FR887" s="48"/>
      <c r="FS887" s="48"/>
      <c r="FT887" s="48"/>
      <c r="FU887" s="48"/>
      <c r="FV887" s="48"/>
      <c r="FW887" s="48"/>
      <c r="FX887" s="48"/>
      <c r="FY887" s="48"/>
      <c r="FZ887" s="48"/>
      <c r="GA887" s="48"/>
      <c r="GB887" s="48"/>
      <c r="GC887" s="48"/>
      <c r="GD887" s="48"/>
      <c r="GE887" s="48"/>
      <c r="GF887" s="48"/>
      <c r="GG887" s="48"/>
      <c r="GH887" s="48"/>
      <c r="GI887" s="48"/>
      <c r="GJ887" s="48"/>
      <c r="GK887" s="48"/>
      <c r="GL887" s="48"/>
      <c r="GM887" s="48"/>
      <c r="GN887" s="48"/>
      <c r="GO887" s="48"/>
      <c r="GP887" s="48"/>
      <c r="GQ887" s="48"/>
      <c r="GR887" s="48"/>
      <c r="GS887" s="48"/>
      <c r="GT887" s="48"/>
      <c r="GU887" s="48"/>
      <c r="GV887" s="48"/>
      <c r="GW887" s="48"/>
      <c r="GX887" s="48"/>
      <c r="GY887" s="48"/>
      <c r="GZ887" s="48"/>
      <c r="HA887" s="48"/>
      <c r="HB887" s="48"/>
      <c r="HC887" s="48"/>
      <c r="HD887" s="48"/>
      <c r="HE887" s="48"/>
      <c r="HF887" s="48"/>
      <c r="HG887" s="48"/>
      <c r="HH887" s="48"/>
      <c r="HI887" s="48"/>
      <c r="HJ887" s="48"/>
      <c r="HK887" s="48"/>
      <c r="HL887" s="48"/>
      <c r="HM887" s="48"/>
      <c r="HN887" s="48"/>
      <c r="HO887" s="48"/>
      <c r="HP887" s="48"/>
      <c r="HQ887" s="48"/>
      <c r="HR887" s="48"/>
      <c r="HS887" s="48"/>
      <c r="HT887" s="48"/>
      <c r="HU887" s="48"/>
      <c r="HV887" s="48"/>
      <c r="HW887" s="48"/>
      <c r="HX887" s="48"/>
      <c r="HY887" s="48"/>
      <c r="HZ887" s="48"/>
      <c r="IA887" s="48"/>
      <c r="IB887" s="48"/>
      <c r="IC887" s="48"/>
      <c r="ID887" s="48"/>
      <c r="IE887" s="48"/>
      <c r="IF887" s="48"/>
      <c r="IG887" s="48"/>
      <c r="IH887" s="36"/>
      <c r="II887" s="36"/>
      <c r="IJ887" s="36"/>
      <c r="IK887" s="36"/>
      <c r="IL887" s="36"/>
      <c r="IM887" s="36"/>
      <c r="IN887" s="36"/>
      <c r="IO887" s="36"/>
      <c r="IP887" s="36"/>
      <c r="IQ887" s="36"/>
      <c r="IR887" s="36"/>
      <c r="IS887" s="36"/>
      <c r="IT887" s="36"/>
    </row>
    <row r="888" spans="1:254" s="14" customFormat="1" x14ac:dyDescent="0.2">
      <c r="A888" s="48"/>
      <c r="B888" s="48"/>
      <c r="C888" s="180">
        <v>43725</v>
      </c>
      <c r="D888" s="56" t="s">
        <v>1782</v>
      </c>
      <c r="E888" s="48" t="s">
        <v>1786</v>
      </c>
      <c r="F888" s="58" t="s">
        <v>1198</v>
      </c>
      <c r="G888" s="82"/>
      <c r="H888" s="53">
        <v>966000</v>
      </c>
      <c r="I888" s="143">
        <v>1133209</v>
      </c>
      <c r="J888" s="49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BX888" s="48"/>
      <c r="BY888" s="48"/>
      <c r="BZ888" s="48"/>
      <c r="CA888" s="48"/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  <c r="CT888" s="48"/>
      <c r="CU888" s="48"/>
      <c r="CV888" s="48"/>
      <c r="CW888" s="48"/>
      <c r="CX888" s="48"/>
      <c r="CY888" s="48"/>
      <c r="CZ888" s="48"/>
      <c r="DA888" s="48"/>
      <c r="DB888" s="48"/>
      <c r="DC888" s="48"/>
      <c r="DD888" s="48"/>
      <c r="DE888" s="48"/>
      <c r="DF888" s="48"/>
      <c r="DG888" s="48"/>
      <c r="DH888" s="48"/>
      <c r="DI888" s="48"/>
      <c r="DJ888" s="48"/>
      <c r="DK888" s="48"/>
      <c r="DL888" s="48"/>
      <c r="DM888" s="48"/>
      <c r="DN888" s="48"/>
      <c r="DO888" s="48"/>
      <c r="DP888" s="48"/>
      <c r="DQ888" s="48"/>
      <c r="DR888" s="48"/>
      <c r="DS888" s="48"/>
      <c r="DT888" s="48"/>
      <c r="DU888" s="48"/>
      <c r="DV888" s="48"/>
      <c r="DW888" s="48"/>
      <c r="DX888" s="48"/>
      <c r="DY888" s="48"/>
      <c r="DZ888" s="48"/>
      <c r="EA888" s="48"/>
      <c r="EB888" s="48"/>
      <c r="EC888" s="48"/>
      <c r="ED888" s="48"/>
      <c r="EE888" s="48"/>
      <c r="EF888" s="48"/>
      <c r="EG888" s="48"/>
      <c r="EH888" s="48"/>
      <c r="EI888" s="48"/>
      <c r="EJ888" s="48"/>
      <c r="EK888" s="48"/>
      <c r="EL888" s="48"/>
      <c r="EM888" s="48"/>
      <c r="EN888" s="48"/>
      <c r="EO888" s="48"/>
      <c r="EP888" s="48"/>
      <c r="EQ888" s="48"/>
      <c r="ER888" s="48"/>
      <c r="ES888" s="48"/>
      <c r="ET888" s="48"/>
      <c r="EU888" s="48"/>
      <c r="EV888" s="48"/>
      <c r="EW888" s="48"/>
      <c r="EX888" s="48"/>
      <c r="EY888" s="48"/>
      <c r="EZ888" s="48"/>
      <c r="FA888" s="48"/>
      <c r="FB888" s="48"/>
      <c r="FC888" s="48"/>
      <c r="FD888" s="48"/>
      <c r="FE888" s="48"/>
      <c r="FF888" s="48"/>
      <c r="FG888" s="48"/>
      <c r="FH888" s="48"/>
      <c r="FI888" s="48"/>
      <c r="FJ888" s="48"/>
      <c r="FK888" s="48"/>
      <c r="FL888" s="48"/>
      <c r="FM888" s="48"/>
      <c r="FN888" s="48"/>
      <c r="FO888" s="48"/>
      <c r="FP888" s="48"/>
      <c r="FQ888" s="48"/>
      <c r="FR888" s="48"/>
      <c r="FS888" s="48"/>
      <c r="FT888" s="48"/>
      <c r="FU888" s="48"/>
      <c r="FV888" s="48"/>
      <c r="FW888" s="48"/>
      <c r="FX888" s="48"/>
      <c r="FY888" s="48"/>
      <c r="FZ888" s="48"/>
      <c r="GA888" s="48"/>
      <c r="GB888" s="48"/>
      <c r="GC888" s="48"/>
      <c r="GD888" s="48"/>
      <c r="GE888" s="48"/>
      <c r="GF888" s="48"/>
      <c r="GG888" s="48"/>
      <c r="GH888" s="48"/>
      <c r="GI888" s="48"/>
      <c r="GJ888" s="48"/>
      <c r="GK888" s="48"/>
      <c r="GL888" s="48"/>
      <c r="GM888" s="48"/>
      <c r="GN888" s="48"/>
      <c r="GO888" s="48"/>
      <c r="GP888" s="48"/>
      <c r="GQ888" s="48"/>
      <c r="GR888" s="48"/>
      <c r="GS888" s="48"/>
      <c r="GT888" s="48"/>
      <c r="GU888" s="48"/>
      <c r="GV888" s="48"/>
      <c r="GW888" s="48"/>
      <c r="GX888" s="48"/>
      <c r="GY888" s="48"/>
      <c r="GZ888" s="48"/>
      <c r="HA888" s="48"/>
      <c r="HB888" s="48"/>
      <c r="HC888" s="48"/>
      <c r="HD888" s="48"/>
      <c r="HE888" s="48"/>
      <c r="HF888" s="48"/>
      <c r="HG888" s="48"/>
      <c r="HH888" s="48"/>
      <c r="HI888" s="48"/>
      <c r="HJ888" s="48"/>
      <c r="HK888" s="48"/>
      <c r="HL888" s="48"/>
      <c r="HM888" s="48"/>
      <c r="HN888" s="48"/>
      <c r="HO888" s="48"/>
      <c r="HP888" s="48"/>
      <c r="HQ888" s="48"/>
      <c r="HR888" s="48"/>
      <c r="HS888" s="48"/>
      <c r="HT888" s="48"/>
      <c r="HU888" s="48"/>
      <c r="HV888" s="48"/>
      <c r="HW888" s="48"/>
      <c r="HX888" s="48"/>
      <c r="HY888" s="48"/>
      <c r="HZ888" s="48"/>
      <c r="IA888" s="48"/>
      <c r="IB888" s="48"/>
      <c r="IC888" s="48"/>
      <c r="ID888" s="48"/>
      <c r="IE888" s="48"/>
      <c r="IF888" s="48"/>
      <c r="IG888" s="48"/>
      <c r="IH888" s="36"/>
      <c r="II888" s="36"/>
      <c r="IJ888" s="36"/>
      <c r="IK888" s="36"/>
      <c r="IL888" s="36"/>
      <c r="IM888" s="36"/>
      <c r="IN888" s="36"/>
      <c r="IO888" s="36"/>
      <c r="IP888" s="36"/>
      <c r="IQ888" s="36"/>
      <c r="IR888" s="36"/>
      <c r="IS888" s="36"/>
      <c r="IT888" s="36"/>
    </row>
    <row r="889" spans="1:254" s="14" customFormat="1" x14ac:dyDescent="0.2">
      <c r="A889" s="48"/>
      <c r="B889" s="48"/>
      <c r="C889" s="152">
        <v>43726</v>
      </c>
      <c r="D889" s="153" t="s">
        <v>1783</v>
      </c>
      <c r="E889" s="48" t="s">
        <v>1787</v>
      </c>
      <c r="F889" s="154" t="s">
        <v>1586</v>
      </c>
      <c r="G889" s="82"/>
      <c r="H889" s="53">
        <v>50000</v>
      </c>
      <c r="I889" s="143">
        <v>1083209</v>
      </c>
      <c r="J889" s="49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  <c r="CT889" s="48"/>
      <c r="CU889" s="48"/>
      <c r="CV889" s="48"/>
      <c r="CW889" s="48"/>
      <c r="CX889" s="48"/>
      <c r="CY889" s="48"/>
      <c r="CZ889" s="48"/>
      <c r="DA889" s="48"/>
      <c r="DB889" s="48"/>
      <c r="DC889" s="48"/>
      <c r="DD889" s="48"/>
      <c r="DE889" s="48"/>
      <c r="DF889" s="48"/>
      <c r="DG889" s="48"/>
      <c r="DH889" s="48"/>
      <c r="DI889" s="48"/>
      <c r="DJ889" s="48"/>
      <c r="DK889" s="48"/>
      <c r="DL889" s="48"/>
      <c r="DM889" s="48"/>
      <c r="DN889" s="48"/>
      <c r="DO889" s="48"/>
      <c r="DP889" s="48"/>
      <c r="DQ889" s="48"/>
      <c r="DR889" s="48"/>
      <c r="DS889" s="48"/>
      <c r="DT889" s="48"/>
      <c r="DU889" s="48"/>
      <c r="DV889" s="48"/>
      <c r="DW889" s="48"/>
      <c r="DX889" s="48"/>
      <c r="DY889" s="48"/>
      <c r="DZ889" s="48"/>
      <c r="EA889" s="48"/>
      <c r="EB889" s="48"/>
      <c r="EC889" s="48"/>
      <c r="ED889" s="48"/>
      <c r="EE889" s="48"/>
      <c r="EF889" s="48"/>
      <c r="EG889" s="48"/>
      <c r="EH889" s="48"/>
      <c r="EI889" s="48"/>
      <c r="EJ889" s="48"/>
      <c r="EK889" s="48"/>
      <c r="EL889" s="48"/>
      <c r="EM889" s="48"/>
      <c r="EN889" s="48"/>
      <c r="EO889" s="48"/>
      <c r="EP889" s="48"/>
      <c r="EQ889" s="48"/>
      <c r="ER889" s="48"/>
      <c r="ES889" s="48"/>
      <c r="ET889" s="48"/>
      <c r="EU889" s="48"/>
      <c r="EV889" s="48"/>
      <c r="EW889" s="48"/>
      <c r="EX889" s="48"/>
      <c r="EY889" s="48"/>
      <c r="EZ889" s="48"/>
      <c r="FA889" s="48"/>
      <c r="FB889" s="48"/>
      <c r="FC889" s="48"/>
      <c r="FD889" s="48"/>
      <c r="FE889" s="48"/>
      <c r="FF889" s="48"/>
      <c r="FG889" s="48"/>
      <c r="FH889" s="48"/>
      <c r="FI889" s="48"/>
      <c r="FJ889" s="48"/>
      <c r="FK889" s="48"/>
      <c r="FL889" s="48"/>
      <c r="FM889" s="48"/>
      <c r="FN889" s="48"/>
      <c r="FO889" s="48"/>
      <c r="FP889" s="48"/>
      <c r="FQ889" s="48"/>
      <c r="FR889" s="48"/>
      <c r="FS889" s="48"/>
      <c r="FT889" s="48"/>
      <c r="FU889" s="48"/>
      <c r="FV889" s="48"/>
      <c r="FW889" s="48"/>
      <c r="FX889" s="48"/>
      <c r="FY889" s="48"/>
      <c r="FZ889" s="48"/>
      <c r="GA889" s="48"/>
      <c r="GB889" s="48"/>
      <c r="GC889" s="48"/>
      <c r="GD889" s="48"/>
      <c r="GE889" s="48"/>
      <c r="GF889" s="48"/>
      <c r="GG889" s="48"/>
      <c r="GH889" s="48"/>
      <c r="GI889" s="48"/>
      <c r="GJ889" s="48"/>
      <c r="GK889" s="48"/>
      <c r="GL889" s="48"/>
      <c r="GM889" s="48"/>
      <c r="GN889" s="48"/>
      <c r="GO889" s="48"/>
      <c r="GP889" s="48"/>
      <c r="GQ889" s="48"/>
      <c r="GR889" s="48"/>
      <c r="GS889" s="48"/>
      <c r="GT889" s="48"/>
      <c r="GU889" s="48"/>
      <c r="GV889" s="48"/>
      <c r="GW889" s="48"/>
      <c r="GX889" s="48"/>
      <c r="GY889" s="48"/>
      <c r="GZ889" s="48"/>
      <c r="HA889" s="48"/>
      <c r="HB889" s="48"/>
      <c r="HC889" s="48"/>
      <c r="HD889" s="48"/>
      <c r="HE889" s="48"/>
      <c r="HF889" s="48"/>
      <c r="HG889" s="48"/>
      <c r="HH889" s="48"/>
      <c r="HI889" s="48"/>
      <c r="HJ889" s="48"/>
      <c r="HK889" s="48"/>
      <c r="HL889" s="48"/>
      <c r="HM889" s="48"/>
      <c r="HN889" s="48"/>
      <c r="HO889" s="48"/>
      <c r="HP889" s="48"/>
      <c r="HQ889" s="48"/>
      <c r="HR889" s="48"/>
      <c r="HS889" s="48"/>
      <c r="HT889" s="48"/>
      <c r="HU889" s="48"/>
      <c r="HV889" s="48"/>
      <c r="HW889" s="48"/>
      <c r="HX889" s="48"/>
      <c r="HY889" s="48"/>
      <c r="HZ889" s="48"/>
      <c r="IA889" s="48"/>
      <c r="IB889" s="48"/>
      <c r="IC889" s="48"/>
      <c r="ID889" s="48"/>
      <c r="IE889" s="48"/>
      <c r="IF889" s="48"/>
      <c r="IG889" s="48"/>
      <c r="IH889" s="36"/>
      <c r="II889" s="36"/>
      <c r="IJ889" s="36"/>
      <c r="IK889" s="36"/>
      <c r="IL889" s="36"/>
      <c r="IM889" s="36"/>
      <c r="IN889" s="36"/>
      <c r="IO889" s="36"/>
      <c r="IP889" s="36"/>
      <c r="IQ889" s="36"/>
      <c r="IR889" s="36"/>
      <c r="IS889" s="36"/>
      <c r="IT889" s="36"/>
    </row>
    <row r="890" spans="1:254" s="14" customFormat="1" x14ac:dyDescent="0.2">
      <c r="A890" s="48"/>
      <c r="B890" s="48"/>
      <c r="C890" s="48"/>
      <c r="D890" s="48" t="s">
        <v>1830</v>
      </c>
      <c r="E890" s="48"/>
      <c r="F890" s="81"/>
      <c r="G890" s="82">
        <v>20650991</v>
      </c>
      <c r="H890" s="84"/>
      <c r="I890" s="143">
        <v>21734200</v>
      </c>
      <c r="J890" s="49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  <c r="CT890" s="48"/>
      <c r="CU890" s="48"/>
      <c r="CV890" s="48"/>
      <c r="CW890" s="48"/>
      <c r="CX890" s="48"/>
      <c r="CY890" s="48"/>
      <c r="CZ890" s="48"/>
      <c r="DA890" s="48"/>
      <c r="DB890" s="48"/>
      <c r="DC890" s="48"/>
      <c r="DD890" s="48"/>
      <c r="DE890" s="48"/>
      <c r="DF890" s="48"/>
      <c r="DG890" s="48"/>
      <c r="DH890" s="48"/>
      <c r="DI890" s="48"/>
      <c r="DJ890" s="48"/>
      <c r="DK890" s="48"/>
      <c r="DL890" s="48"/>
      <c r="DM890" s="48"/>
      <c r="DN890" s="48"/>
      <c r="DO890" s="48"/>
      <c r="DP890" s="48"/>
      <c r="DQ890" s="48"/>
      <c r="DR890" s="48"/>
      <c r="DS890" s="48"/>
      <c r="DT890" s="48"/>
      <c r="DU890" s="48"/>
      <c r="DV890" s="48"/>
      <c r="DW890" s="48"/>
      <c r="DX890" s="48"/>
      <c r="DY890" s="48"/>
      <c r="DZ890" s="48"/>
      <c r="EA890" s="48"/>
      <c r="EB890" s="48"/>
      <c r="EC890" s="48"/>
      <c r="ED890" s="48"/>
      <c r="EE890" s="48"/>
      <c r="EF890" s="48"/>
      <c r="EG890" s="48"/>
      <c r="EH890" s="48"/>
      <c r="EI890" s="48"/>
      <c r="EJ890" s="48"/>
      <c r="EK890" s="48"/>
      <c r="EL890" s="48"/>
      <c r="EM890" s="48"/>
      <c r="EN890" s="48"/>
      <c r="EO890" s="48"/>
      <c r="EP890" s="48"/>
      <c r="EQ890" s="48"/>
      <c r="ER890" s="48"/>
      <c r="ES890" s="48"/>
      <c r="ET890" s="48"/>
      <c r="EU890" s="48"/>
      <c r="EV890" s="48"/>
      <c r="EW890" s="48"/>
      <c r="EX890" s="48"/>
      <c r="EY890" s="48"/>
      <c r="EZ890" s="48"/>
      <c r="FA890" s="48"/>
      <c r="FB890" s="48"/>
      <c r="FC890" s="48"/>
      <c r="FD890" s="48"/>
      <c r="FE890" s="48"/>
      <c r="FF890" s="48"/>
      <c r="FG890" s="48"/>
      <c r="FH890" s="48"/>
      <c r="FI890" s="48"/>
      <c r="FJ890" s="48"/>
      <c r="FK890" s="48"/>
      <c r="FL890" s="48"/>
      <c r="FM890" s="48"/>
      <c r="FN890" s="48"/>
      <c r="FO890" s="48"/>
      <c r="FP890" s="48"/>
      <c r="FQ890" s="48"/>
      <c r="FR890" s="48"/>
      <c r="FS890" s="48"/>
      <c r="FT890" s="48"/>
      <c r="FU890" s="48"/>
      <c r="FV890" s="48"/>
      <c r="FW890" s="48"/>
      <c r="FX890" s="48"/>
      <c r="FY890" s="48"/>
      <c r="FZ890" s="48"/>
      <c r="GA890" s="48"/>
      <c r="GB890" s="48"/>
      <c r="GC890" s="48"/>
      <c r="GD890" s="48"/>
      <c r="GE890" s="48"/>
      <c r="GF890" s="48"/>
      <c r="GG890" s="48"/>
      <c r="GH890" s="48"/>
      <c r="GI890" s="48"/>
      <c r="GJ890" s="48"/>
      <c r="GK890" s="48"/>
      <c r="GL890" s="48"/>
      <c r="GM890" s="48"/>
      <c r="GN890" s="48"/>
      <c r="GO890" s="48"/>
      <c r="GP890" s="48"/>
      <c r="GQ890" s="48"/>
      <c r="GR890" s="48"/>
      <c r="GS890" s="48"/>
      <c r="GT890" s="48"/>
      <c r="GU890" s="48"/>
      <c r="GV890" s="48"/>
      <c r="GW890" s="48"/>
      <c r="GX890" s="48"/>
      <c r="GY890" s="48"/>
      <c r="GZ890" s="48"/>
      <c r="HA890" s="48"/>
      <c r="HB890" s="48"/>
      <c r="HC890" s="48"/>
      <c r="HD890" s="48"/>
      <c r="HE890" s="48"/>
      <c r="HF890" s="48"/>
      <c r="HG890" s="48"/>
      <c r="HH890" s="48"/>
      <c r="HI890" s="48"/>
      <c r="HJ890" s="48"/>
      <c r="HK890" s="48"/>
      <c r="HL890" s="48"/>
      <c r="HM890" s="48"/>
      <c r="HN890" s="48"/>
      <c r="HO890" s="48"/>
      <c r="HP890" s="48"/>
      <c r="HQ890" s="48"/>
      <c r="HR890" s="48"/>
      <c r="HS890" s="48"/>
      <c r="HT890" s="48"/>
      <c r="HU890" s="48"/>
      <c r="HV890" s="48"/>
      <c r="HW890" s="48"/>
      <c r="HX890" s="48"/>
      <c r="HY890" s="48"/>
      <c r="HZ890" s="48"/>
      <c r="IA890" s="48"/>
      <c r="IB890" s="48"/>
      <c r="IC890" s="48"/>
      <c r="ID890" s="48"/>
      <c r="IE890" s="48"/>
      <c r="IF890" s="48"/>
      <c r="IG890" s="48"/>
      <c r="IH890" s="36"/>
      <c r="II890" s="36"/>
      <c r="IJ890" s="36"/>
      <c r="IK890" s="36"/>
      <c r="IL890" s="36"/>
      <c r="IM890" s="36"/>
      <c r="IN890" s="36"/>
      <c r="IO890" s="36"/>
      <c r="IP890" s="36"/>
      <c r="IQ890" s="36"/>
      <c r="IR890" s="36"/>
      <c r="IS890" s="36"/>
      <c r="IT890" s="36"/>
    </row>
    <row r="891" spans="1:254" s="14" customFormat="1" x14ac:dyDescent="0.2">
      <c r="A891" s="48"/>
      <c r="B891" s="48"/>
      <c r="C891" s="182">
        <v>43727</v>
      </c>
      <c r="D891" s="183" t="s">
        <v>1812</v>
      </c>
      <c r="E891" s="105" t="s">
        <v>1792</v>
      </c>
      <c r="F891" s="184" t="s">
        <v>420</v>
      </c>
      <c r="G891" s="94"/>
      <c r="H891" s="185">
        <v>921500</v>
      </c>
      <c r="I891" s="143">
        <v>20812700</v>
      </c>
      <c r="J891" s="49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  <c r="CT891" s="48"/>
      <c r="CU891" s="48"/>
      <c r="CV891" s="48"/>
      <c r="CW891" s="48"/>
      <c r="CX891" s="48"/>
      <c r="CY891" s="48"/>
      <c r="CZ891" s="48"/>
      <c r="DA891" s="48"/>
      <c r="DB891" s="48"/>
      <c r="DC891" s="48"/>
      <c r="DD891" s="48"/>
      <c r="DE891" s="48"/>
      <c r="DF891" s="48"/>
      <c r="DG891" s="48"/>
      <c r="DH891" s="48"/>
      <c r="DI891" s="48"/>
      <c r="DJ891" s="48"/>
      <c r="DK891" s="48"/>
      <c r="DL891" s="48"/>
      <c r="DM891" s="48"/>
      <c r="DN891" s="48"/>
      <c r="DO891" s="48"/>
      <c r="DP891" s="48"/>
      <c r="DQ891" s="48"/>
      <c r="DR891" s="48"/>
      <c r="DS891" s="48"/>
      <c r="DT891" s="48"/>
      <c r="DU891" s="48"/>
      <c r="DV891" s="48"/>
      <c r="DW891" s="48"/>
      <c r="DX891" s="48"/>
      <c r="DY891" s="48"/>
      <c r="DZ891" s="48"/>
      <c r="EA891" s="48"/>
      <c r="EB891" s="48"/>
      <c r="EC891" s="48"/>
      <c r="ED891" s="48"/>
      <c r="EE891" s="48"/>
      <c r="EF891" s="48"/>
      <c r="EG891" s="48"/>
      <c r="EH891" s="48"/>
      <c r="EI891" s="48"/>
      <c r="EJ891" s="48"/>
      <c r="EK891" s="48"/>
      <c r="EL891" s="48"/>
      <c r="EM891" s="48"/>
      <c r="EN891" s="48"/>
      <c r="EO891" s="48"/>
      <c r="EP891" s="48"/>
      <c r="EQ891" s="48"/>
      <c r="ER891" s="48"/>
      <c r="ES891" s="48"/>
      <c r="ET891" s="48"/>
      <c r="EU891" s="48"/>
      <c r="EV891" s="48"/>
      <c r="EW891" s="48"/>
      <c r="EX891" s="48"/>
      <c r="EY891" s="48"/>
      <c r="EZ891" s="48"/>
      <c r="FA891" s="48"/>
      <c r="FB891" s="48"/>
      <c r="FC891" s="48"/>
      <c r="FD891" s="48"/>
      <c r="FE891" s="48"/>
      <c r="FF891" s="48"/>
      <c r="FG891" s="48"/>
      <c r="FH891" s="48"/>
      <c r="FI891" s="48"/>
      <c r="FJ891" s="48"/>
      <c r="FK891" s="48"/>
      <c r="FL891" s="48"/>
      <c r="FM891" s="48"/>
      <c r="FN891" s="48"/>
      <c r="FO891" s="48"/>
      <c r="FP891" s="48"/>
      <c r="FQ891" s="48"/>
      <c r="FR891" s="48"/>
      <c r="FS891" s="48"/>
      <c r="FT891" s="48"/>
      <c r="FU891" s="48"/>
      <c r="FV891" s="48"/>
      <c r="FW891" s="48"/>
      <c r="FX891" s="48"/>
      <c r="FY891" s="48"/>
      <c r="FZ891" s="48"/>
      <c r="GA891" s="48"/>
      <c r="GB891" s="48"/>
      <c r="GC891" s="48"/>
      <c r="GD891" s="48"/>
      <c r="GE891" s="48"/>
      <c r="GF891" s="48"/>
      <c r="GG891" s="48"/>
      <c r="GH891" s="48"/>
      <c r="GI891" s="48"/>
      <c r="GJ891" s="48"/>
      <c r="GK891" s="48"/>
      <c r="GL891" s="48"/>
      <c r="GM891" s="48"/>
      <c r="GN891" s="48"/>
      <c r="GO891" s="48"/>
      <c r="GP891" s="48"/>
      <c r="GQ891" s="48"/>
      <c r="GR891" s="48"/>
      <c r="GS891" s="48"/>
      <c r="GT891" s="48"/>
      <c r="GU891" s="48"/>
      <c r="GV891" s="48"/>
      <c r="GW891" s="48"/>
      <c r="GX891" s="48"/>
      <c r="GY891" s="48"/>
      <c r="GZ891" s="48"/>
      <c r="HA891" s="48"/>
      <c r="HB891" s="48"/>
      <c r="HC891" s="48"/>
      <c r="HD891" s="48"/>
      <c r="HE891" s="48"/>
      <c r="HF891" s="48"/>
      <c r="HG891" s="48"/>
      <c r="HH891" s="48"/>
      <c r="HI891" s="48"/>
      <c r="HJ891" s="48"/>
      <c r="HK891" s="48"/>
      <c r="HL891" s="48"/>
      <c r="HM891" s="48"/>
      <c r="HN891" s="48"/>
      <c r="HO891" s="48"/>
      <c r="HP891" s="48"/>
      <c r="HQ891" s="48"/>
      <c r="HR891" s="48"/>
      <c r="HS891" s="48"/>
      <c r="HT891" s="48"/>
      <c r="HU891" s="48"/>
      <c r="HV891" s="48"/>
      <c r="HW891" s="48"/>
      <c r="HX891" s="48"/>
      <c r="HY891" s="48"/>
      <c r="HZ891" s="48"/>
      <c r="IA891" s="48"/>
      <c r="IB891" s="48"/>
      <c r="IC891" s="48"/>
      <c r="ID891" s="48"/>
      <c r="IE891" s="48"/>
      <c r="IF891" s="48"/>
      <c r="IG891" s="48"/>
      <c r="IH891" s="36"/>
      <c r="II891" s="36"/>
      <c r="IJ891" s="36"/>
      <c r="IK891" s="36"/>
      <c r="IL891" s="36"/>
      <c r="IM891" s="36"/>
      <c r="IN891" s="36"/>
      <c r="IO891" s="36"/>
      <c r="IP891" s="36"/>
      <c r="IQ891" s="36"/>
      <c r="IR891" s="36"/>
      <c r="IS891" s="36"/>
      <c r="IT891" s="36"/>
    </row>
    <row r="892" spans="1:254" s="14" customFormat="1" x14ac:dyDescent="0.2">
      <c r="A892" s="48"/>
      <c r="B892" s="48"/>
      <c r="C892" s="83">
        <v>43727</v>
      </c>
      <c r="D892" s="163" t="s">
        <v>1833</v>
      </c>
      <c r="E892" s="22" t="s">
        <v>1831</v>
      </c>
      <c r="F892" s="46" t="s">
        <v>291</v>
      </c>
      <c r="G892" s="82"/>
      <c r="H892" s="130">
        <v>990000</v>
      </c>
      <c r="I892" s="143">
        <v>19822700</v>
      </c>
      <c r="J892" s="49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  <c r="CT892" s="48"/>
      <c r="CU892" s="48"/>
      <c r="CV892" s="48"/>
      <c r="CW892" s="48"/>
      <c r="CX892" s="48"/>
      <c r="CY892" s="48"/>
      <c r="CZ892" s="48"/>
      <c r="DA892" s="48"/>
      <c r="DB892" s="48"/>
      <c r="DC892" s="48"/>
      <c r="DD892" s="48"/>
      <c r="DE892" s="48"/>
      <c r="DF892" s="48"/>
      <c r="DG892" s="48"/>
      <c r="DH892" s="48"/>
      <c r="DI892" s="48"/>
      <c r="DJ892" s="48"/>
      <c r="DK892" s="48"/>
      <c r="DL892" s="48"/>
      <c r="DM892" s="48"/>
      <c r="DN892" s="48"/>
      <c r="DO892" s="48"/>
      <c r="DP892" s="48"/>
      <c r="DQ892" s="48"/>
      <c r="DR892" s="48"/>
      <c r="DS892" s="48"/>
      <c r="DT892" s="48"/>
      <c r="DU892" s="48"/>
      <c r="DV892" s="48"/>
      <c r="DW892" s="48"/>
      <c r="DX892" s="48"/>
      <c r="DY892" s="48"/>
      <c r="DZ892" s="48"/>
      <c r="EA892" s="48"/>
      <c r="EB892" s="48"/>
      <c r="EC892" s="48"/>
      <c r="ED892" s="48"/>
      <c r="EE892" s="48"/>
      <c r="EF892" s="48"/>
      <c r="EG892" s="48"/>
      <c r="EH892" s="48"/>
      <c r="EI892" s="48"/>
      <c r="EJ892" s="48"/>
      <c r="EK892" s="48"/>
      <c r="EL892" s="48"/>
      <c r="EM892" s="48"/>
      <c r="EN892" s="48"/>
      <c r="EO892" s="48"/>
      <c r="EP892" s="48"/>
      <c r="EQ892" s="48"/>
      <c r="ER892" s="48"/>
      <c r="ES892" s="48"/>
      <c r="ET892" s="48"/>
      <c r="EU892" s="48"/>
      <c r="EV892" s="48"/>
      <c r="EW892" s="48"/>
      <c r="EX892" s="48"/>
      <c r="EY892" s="48"/>
      <c r="EZ892" s="48"/>
      <c r="FA892" s="48"/>
      <c r="FB892" s="48"/>
      <c r="FC892" s="48"/>
      <c r="FD892" s="48"/>
      <c r="FE892" s="48"/>
      <c r="FF892" s="48"/>
      <c r="FG892" s="48"/>
      <c r="FH892" s="48"/>
      <c r="FI892" s="48"/>
      <c r="FJ892" s="48"/>
      <c r="FK892" s="48"/>
      <c r="FL892" s="48"/>
      <c r="FM892" s="48"/>
      <c r="FN892" s="48"/>
      <c r="FO892" s="48"/>
      <c r="FP892" s="48"/>
      <c r="FQ892" s="48"/>
      <c r="FR892" s="48"/>
      <c r="FS892" s="48"/>
      <c r="FT892" s="48"/>
      <c r="FU892" s="48"/>
      <c r="FV892" s="48"/>
      <c r="FW892" s="48"/>
      <c r="FX892" s="48"/>
      <c r="FY892" s="48"/>
      <c r="FZ892" s="48"/>
      <c r="GA892" s="48"/>
      <c r="GB892" s="48"/>
      <c r="GC892" s="48"/>
      <c r="GD892" s="48"/>
      <c r="GE892" s="48"/>
      <c r="GF892" s="48"/>
      <c r="GG892" s="48"/>
      <c r="GH892" s="48"/>
      <c r="GI892" s="48"/>
      <c r="GJ892" s="48"/>
      <c r="GK892" s="48"/>
      <c r="GL892" s="48"/>
      <c r="GM892" s="48"/>
      <c r="GN892" s="48"/>
      <c r="GO892" s="48"/>
      <c r="GP892" s="48"/>
      <c r="GQ892" s="48"/>
      <c r="GR892" s="48"/>
      <c r="GS892" s="48"/>
      <c r="GT892" s="48"/>
      <c r="GU892" s="48"/>
      <c r="GV892" s="48"/>
      <c r="GW892" s="48"/>
      <c r="GX892" s="48"/>
      <c r="GY892" s="48"/>
      <c r="GZ892" s="48"/>
      <c r="HA892" s="48"/>
      <c r="HB892" s="48"/>
      <c r="HC892" s="48"/>
      <c r="HD892" s="48"/>
      <c r="HE892" s="48"/>
      <c r="HF892" s="48"/>
      <c r="HG892" s="48"/>
      <c r="HH892" s="48"/>
      <c r="HI892" s="48"/>
      <c r="HJ892" s="48"/>
      <c r="HK892" s="48"/>
      <c r="HL892" s="48"/>
      <c r="HM892" s="48"/>
      <c r="HN892" s="48"/>
      <c r="HO892" s="48"/>
      <c r="HP892" s="48"/>
      <c r="HQ892" s="48"/>
      <c r="HR892" s="48"/>
      <c r="HS892" s="48"/>
      <c r="HT892" s="48"/>
      <c r="HU892" s="48"/>
      <c r="HV892" s="48"/>
      <c r="HW892" s="48"/>
      <c r="HX892" s="48"/>
      <c r="HY892" s="48"/>
      <c r="HZ892" s="48"/>
      <c r="IA892" s="48"/>
      <c r="IB892" s="48"/>
      <c r="IC892" s="48"/>
      <c r="ID892" s="48"/>
      <c r="IE892" s="48"/>
      <c r="IF892" s="48"/>
      <c r="IG892" s="48"/>
      <c r="IH892" s="36"/>
      <c r="II892" s="36"/>
      <c r="IJ892" s="36"/>
      <c r="IK892" s="36"/>
      <c r="IL892" s="36"/>
      <c r="IM892" s="36"/>
      <c r="IN892" s="36"/>
      <c r="IO892" s="36"/>
      <c r="IP892" s="36"/>
      <c r="IQ892" s="36"/>
      <c r="IR892" s="36"/>
      <c r="IS892" s="36"/>
      <c r="IT892" s="36"/>
    </row>
    <row r="893" spans="1:254" s="14" customFormat="1" x14ac:dyDescent="0.2">
      <c r="A893" s="48"/>
      <c r="B893" s="48"/>
      <c r="C893" s="98">
        <v>43728</v>
      </c>
      <c r="D893" s="63" t="s">
        <v>1813</v>
      </c>
      <c r="E893" s="102" t="s">
        <v>1793</v>
      </c>
      <c r="F893" s="65" t="s">
        <v>634</v>
      </c>
      <c r="G893" s="96"/>
      <c r="H893" s="126">
        <v>839144</v>
      </c>
      <c r="I893" s="143">
        <v>18983556</v>
      </c>
      <c r="J893" s="49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  <c r="DC893" s="48"/>
      <c r="DD893" s="48"/>
      <c r="DE893" s="48"/>
      <c r="DF893" s="48"/>
      <c r="DG893" s="48"/>
      <c r="DH893" s="48"/>
      <c r="DI893" s="48"/>
      <c r="DJ893" s="48"/>
      <c r="DK893" s="48"/>
      <c r="DL893" s="48"/>
      <c r="DM893" s="48"/>
      <c r="DN893" s="48"/>
      <c r="DO893" s="48"/>
      <c r="DP893" s="48"/>
      <c r="DQ893" s="48"/>
      <c r="DR893" s="48"/>
      <c r="DS893" s="48"/>
      <c r="DT893" s="48"/>
      <c r="DU893" s="48"/>
      <c r="DV893" s="48"/>
      <c r="DW893" s="48"/>
      <c r="DX893" s="48"/>
      <c r="DY893" s="48"/>
      <c r="DZ893" s="48"/>
      <c r="EA893" s="48"/>
      <c r="EB893" s="48"/>
      <c r="EC893" s="48"/>
      <c r="ED893" s="48"/>
      <c r="EE893" s="48"/>
      <c r="EF893" s="48"/>
      <c r="EG893" s="48"/>
      <c r="EH893" s="48"/>
      <c r="EI893" s="48"/>
      <c r="EJ893" s="48"/>
      <c r="EK893" s="48"/>
      <c r="EL893" s="48"/>
      <c r="EM893" s="48"/>
      <c r="EN893" s="48"/>
      <c r="EO893" s="48"/>
      <c r="EP893" s="48"/>
      <c r="EQ893" s="48"/>
      <c r="ER893" s="48"/>
      <c r="ES893" s="48"/>
      <c r="ET893" s="48"/>
      <c r="EU893" s="48"/>
      <c r="EV893" s="48"/>
      <c r="EW893" s="48"/>
      <c r="EX893" s="48"/>
      <c r="EY893" s="48"/>
      <c r="EZ893" s="48"/>
      <c r="FA893" s="48"/>
      <c r="FB893" s="48"/>
      <c r="FC893" s="48"/>
      <c r="FD893" s="48"/>
      <c r="FE893" s="48"/>
      <c r="FF893" s="48"/>
      <c r="FG893" s="48"/>
      <c r="FH893" s="48"/>
      <c r="FI893" s="48"/>
      <c r="FJ893" s="48"/>
      <c r="FK893" s="48"/>
      <c r="FL893" s="48"/>
      <c r="FM893" s="48"/>
      <c r="FN893" s="48"/>
      <c r="FO893" s="48"/>
      <c r="FP893" s="48"/>
      <c r="FQ893" s="48"/>
      <c r="FR893" s="48"/>
      <c r="FS893" s="48"/>
      <c r="FT893" s="48"/>
      <c r="FU893" s="48"/>
      <c r="FV893" s="48"/>
      <c r="FW893" s="48"/>
      <c r="FX893" s="48"/>
      <c r="FY893" s="48"/>
      <c r="FZ893" s="48"/>
      <c r="GA893" s="48"/>
      <c r="GB893" s="48"/>
      <c r="GC893" s="48"/>
      <c r="GD893" s="48"/>
      <c r="GE893" s="48"/>
      <c r="GF893" s="48"/>
      <c r="GG893" s="48"/>
      <c r="GH893" s="48"/>
      <c r="GI893" s="48"/>
      <c r="GJ893" s="48"/>
      <c r="GK893" s="48"/>
      <c r="GL893" s="48"/>
      <c r="GM893" s="48"/>
      <c r="GN893" s="48"/>
      <c r="GO893" s="48"/>
      <c r="GP893" s="48"/>
      <c r="GQ893" s="48"/>
      <c r="GR893" s="48"/>
      <c r="GS893" s="48"/>
      <c r="GT893" s="48"/>
      <c r="GU893" s="48"/>
      <c r="GV893" s="48"/>
      <c r="GW893" s="48"/>
      <c r="GX893" s="48"/>
      <c r="GY893" s="48"/>
      <c r="GZ893" s="48"/>
      <c r="HA893" s="48"/>
      <c r="HB893" s="48"/>
      <c r="HC893" s="48"/>
      <c r="HD893" s="48"/>
      <c r="HE893" s="48"/>
      <c r="HF893" s="48"/>
      <c r="HG893" s="48"/>
      <c r="HH893" s="48"/>
      <c r="HI893" s="48"/>
      <c r="HJ893" s="48"/>
      <c r="HK893" s="48"/>
      <c r="HL893" s="48"/>
      <c r="HM893" s="48"/>
      <c r="HN893" s="48"/>
      <c r="HO893" s="48"/>
      <c r="HP893" s="48"/>
      <c r="HQ893" s="48"/>
      <c r="HR893" s="48"/>
      <c r="HS893" s="48"/>
      <c r="HT893" s="48"/>
      <c r="HU893" s="48"/>
      <c r="HV893" s="48"/>
      <c r="HW893" s="48"/>
      <c r="HX893" s="48"/>
      <c r="HY893" s="48"/>
      <c r="HZ893" s="48"/>
      <c r="IA893" s="48"/>
      <c r="IB893" s="48"/>
      <c r="IC893" s="48"/>
      <c r="ID893" s="48"/>
      <c r="IE893" s="48"/>
      <c r="IF893" s="48"/>
      <c r="IG893" s="48"/>
      <c r="IH893" s="36"/>
      <c r="II893" s="36"/>
      <c r="IJ893" s="36"/>
      <c r="IK893" s="36"/>
      <c r="IL893" s="36"/>
      <c r="IM893" s="36"/>
      <c r="IN893" s="36"/>
      <c r="IO893" s="36"/>
      <c r="IP893" s="36"/>
      <c r="IQ893" s="36"/>
      <c r="IR893" s="36"/>
      <c r="IS893" s="36"/>
      <c r="IT893" s="36"/>
    </row>
    <row r="894" spans="1:254" s="14" customFormat="1" x14ac:dyDescent="0.2">
      <c r="A894" s="48"/>
      <c r="B894" s="48"/>
      <c r="C894" s="98">
        <v>43728</v>
      </c>
      <c r="D894" s="30" t="s">
        <v>1814</v>
      </c>
      <c r="E894" s="102" t="s">
        <v>1794</v>
      </c>
      <c r="F894" s="35" t="s">
        <v>953</v>
      </c>
      <c r="G894" s="82"/>
      <c r="H894" s="127">
        <v>765000</v>
      </c>
      <c r="I894" s="143">
        <v>18218556</v>
      </c>
      <c r="J894" s="49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  <c r="CT894" s="48"/>
      <c r="CU894" s="48"/>
      <c r="CV894" s="48"/>
      <c r="CW894" s="48"/>
      <c r="CX894" s="48"/>
      <c r="CY894" s="48"/>
      <c r="CZ894" s="48"/>
      <c r="DA894" s="48"/>
      <c r="DB894" s="48"/>
      <c r="DC894" s="48"/>
      <c r="DD894" s="48"/>
      <c r="DE894" s="48"/>
      <c r="DF894" s="48"/>
      <c r="DG894" s="48"/>
      <c r="DH894" s="48"/>
      <c r="DI894" s="48"/>
      <c r="DJ894" s="48"/>
      <c r="DK894" s="48"/>
      <c r="DL894" s="48"/>
      <c r="DM894" s="48"/>
      <c r="DN894" s="48"/>
      <c r="DO894" s="48"/>
      <c r="DP894" s="48"/>
      <c r="DQ894" s="48"/>
      <c r="DR894" s="48"/>
      <c r="DS894" s="48"/>
      <c r="DT894" s="48"/>
      <c r="DU894" s="48"/>
      <c r="DV894" s="48"/>
      <c r="DW894" s="48"/>
      <c r="DX894" s="48"/>
      <c r="DY894" s="48"/>
      <c r="DZ894" s="48"/>
      <c r="EA894" s="48"/>
      <c r="EB894" s="48"/>
      <c r="EC894" s="48"/>
      <c r="ED894" s="48"/>
      <c r="EE894" s="48"/>
      <c r="EF894" s="48"/>
      <c r="EG894" s="48"/>
      <c r="EH894" s="48"/>
      <c r="EI894" s="48"/>
      <c r="EJ894" s="48"/>
      <c r="EK894" s="48"/>
      <c r="EL894" s="48"/>
      <c r="EM894" s="48"/>
      <c r="EN894" s="48"/>
      <c r="EO894" s="48"/>
      <c r="EP894" s="48"/>
      <c r="EQ894" s="48"/>
      <c r="ER894" s="48"/>
      <c r="ES894" s="48"/>
      <c r="ET894" s="48"/>
      <c r="EU894" s="48"/>
      <c r="EV894" s="48"/>
      <c r="EW894" s="48"/>
      <c r="EX894" s="48"/>
      <c r="EY894" s="48"/>
      <c r="EZ894" s="48"/>
      <c r="FA894" s="48"/>
      <c r="FB894" s="48"/>
      <c r="FC894" s="48"/>
      <c r="FD894" s="48"/>
      <c r="FE894" s="48"/>
      <c r="FF894" s="48"/>
      <c r="FG894" s="48"/>
      <c r="FH894" s="48"/>
      <c r="FI894" s="48"/>
      <c r="FJ894" s="48"/>
      <c r="FK894" s="48"/>
      <c r="FL894" s="48"/>
      <c r="FM894" s="48"/>
      <c r="FN894" s="48"/>
      <c r="FO894" s="48"/>
      <c r="FP894" s="48"/>
      <c r="FQ894" s="48"/>
      <c r="FR894" s="48"/>
      <c r="FS894" s="48"/>
      <c r="FT894" s="48"/>
      <c r="FU894" s="48"/>
      <c r="FV894" s="48"/>
      <c r="FW894" s="48"/>
      <c r="FX894" s="48"/>
      <c r="FY894" s="48"/>
      <c r="FZ894" s="48"/>
      <c r="GA894" s="48"/>
      <c r="GB894" s="48"/>
      <c r="GC894" s="48"/>
      <c r="GD894" s="48"/>
      <c r="GE894" s="48"/>
      <c r="GF894" s="48"/>
      <c r="GG894" s="48"/>
      <c r="GH894" s="48"/>
      <c r="GI894" s="48"/>
      <c r="GJ894" s="48"/>
      <c r="GK894" s="48"/>
      <c r="GL894" s="48"/>
      <c r="GM894" s="48"/>
      <c r="GN894" s="48"/>
      <c r="GO894" s="48"/>
      <c r="GP894" s="48"/>
      <c r="GQ894" s="48"/>
      <c r="GR894" s="48"/>
      <c r="GS894" s="48"/>
      <c r="GT894" s="48"/>
      <c r="GU894" s="48"/>
      <c r="GV894" s="48"/>
      <c r="GW894" s="48"/>
      <c r="GX894" s="48"/>
      <c r="GY894" s="48"/>
      <c r="GZ894" s="48"/>
      <c r="HA894" s="48"/>
      <c r="HB894" s="48"/>
      <c r="HC894" s="48"/>
      <c r="HD894" s="48"/>
      <c r="HE894" s="48"/>
      <c r="HF894" s="48"/>
      <c r="HG894" s="48"/>
      <c r="HH894" s="48"/>
      <c r="HI894" s="48"/>
      <c r="HJ894" s="48"/>
      <c r="HK894" s="48"/>
      <c r="HL894" s="48"/>
      <c r="HM894" s="48"/>
      <c r="HN894" s="48"/>
      <c r="HO894" s="48"/>
      <c r="HP894" s="48"/>
      <c r="HQ894" s="48"/>
      <c r="HR894" s="48"/>
      <c r="HS894" s="48"/>
      <c r="HT894" s="48"/>
      <c r="HU894" s="48"/>
      <c r="HV894" s="48"/>
      <c r="HW894" s="48"/>
      <c r="HX894" s="48"/>
      <c r="HY894" s="48"/>
      <c r="HZ894" s="48"/>
      <c r="IA894" s="48"/>
      <c r="IB894" s="48"/>
      <c r="IC894" s="48"/>
      <c r="ID894" s="48"/>
      <c r="IE894" s="48"/>
      <c r="IF894" s="48"/>
      <c r="IG894" s="48"/>
      <c r="IH894" s="36"/>
      <c r="II894" s="36"/>
      <c r="IJ894" s="36"/>
      <c r="IK894" s="36"/>
      <c r="IL894" s="36"/>
      <c r="IM894" s="36"/>
      <c r="IN894" s="36"/>
      <c r="IO894" s="36"/>
      <c r="IP894" s="36"/>
      <c r="IQ894" s="36"/>
      <c r="IR894" s="36"/>
      <c r="IS894" s="36"/>
      <c r="IT894" s="36"/>
    </row>
    <row r="895" spans="1:254" s="14" customFormat="1" x14ac:dyDescent="0.2">
      <c r="A895" s="48"/>
      <c r="B895" s="48"/>
      <c r="C895" s="98">
        <v>43728</v>
      </c>
      <c r="D895" s="30" t="s">
        <v>1815</v>
      </c>
      <c r="E895" s="102" t="s">
        <v>1795</v>
      </c>
      <c r="F895" s="35" t="s">
        <v>543</v>
      </c>
      <c r="G895" s="82"/>
      <c r="H895" s="127">
        <v>1671179</v>
      </c>
      <c r="I895" s="143">
        <v>16547377</v>
      </c>
      <c r="J895" s="49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  <c r="CT895" s="48"/>
      <c r="CU895" s="48"/>
      <c r="CV895" s="48"/>
      <c r="CW895" s="48"/>
      <c r="CX895" s="48"/>
      <c r="CY895" s="48"/>
      <c r="CZ895" s="48"/>
      <c r="DA895" s="48"/>
      <c r="DB895" s="48"/>
      <c r="DC895" s="48"/>
      <c r="DD895" s="48"/>
      <c r="DE895" s="48"/>
      <c r="DF895" s="48"/>
      <c r="DG895" s="48"/>
      <c r="DH895" s="48"/>
      <c r="DI895" s="48"/>
      <c r="DJ895" s="48"/>
      <c r="DK895" s="48"/>
      <c r="DL895" s="48"/>
      <c r="DM895" s="48"/>
      <c r="DN895" s="48"/>
      <c r="DO895" s="48"/>
      <c r="DP895" s="48"/>
      <c r="DQ895" s="48"/>
      <c r="DR895" s="48"/>
      <c r="DS895" s="48"/>
      <c r="DT895" s="48"/>
      <c r="DU895" s="48"/>
      <c r="DV895" s="48"/>
      <c r="DW895" s="48"/>
      <c r="DX895" s="48"/>
      <c r="DY895" s="48"/>
      <c r="DZ895" s="48"/>
      <c r="EA895" s="48"/>
      <c r="EB895" s="48"/>
      <c r="EC895" s="48"/>
      <c r="ED895" s="48"/>
      <c r="EE895" s="48"/>
      <c r="EF895" s="48"/>
      <c r="EG895" s="48"/>
      <c r="EH895" s="48"/>
      <c r="EI895" s="48"/>
      <c r="EJ895" s="48"/>
      <c r="EK895" s="48"/>
      <c r="EL895" s="48"/>
      <c r="EM895" s="48"/>
      <c r="EN895" s="48"/>
      <c r="EO895" s="48"/>
      <c r="EP895" s="48"/>
      <c r="EQ895" s="48"/>
      <c r="ER895" s="48"/>
      <c r="ES895" s="48"/>
      <c r="ET895" s="48"/>
      <c r="EU895" s="48"/>
      <c r="EV895" s="48"/>
      <c r="EW895" s="48"/>
      <c r="EX895" s="48"/>
      <c r="EY895" s="48"/>
      <c r="EZ895" s="48"/>
      <c r="FA895" s="48"/>
      <c r="FB895" s="48"/>
      <c r="FC895" s="48"/>
      <c r="FD895" s="48"/>
      <c r="FE895" s="48"/>
      <c r="FF895" s="48"/>
      <c r="FG895" s="48"/>
      <c r="FH895" s="48"/>
      <c r="FI895" s="48"/>
      <c r="FJ895" s="48"/>
      <c r="FK895" s="48"/>
      <c r="FL895" s="48"/>
      <c r="FM895" s="48"/>
      <c r="FN895" s="48"/>
      <c r="FO895" s="48"/>
      <c r="FP895" s="48"/>
      <c r="FQ895" s="48"/>
      <c r="FR895" s="48"/>
      <c r="FS895" s="48"/>
      <c r="FT895" s="48"/>
      <c r="FU895" s="48"/>
      <c r="FV895" s="48"/>
      <c r="FW895" s="48"/>
      <c r="FX895" s="48"/>
      <c r="FY895" s="48"/>
      <c r="FZ895" s="48"/>
      <c r="GA895" s="48"/>
      <c r="GB895" s="48"/>
      <c r="GC895" s="48"/>
      <c r="GD895" s="48"/>
      <c r="GE895" s="48"/>
      <c r="GF895" s="48"/>
      <c r="GG895" s="48"/>
      <c r="GH895" s="48"/>
      <c r="GI895" s="48"/>
      <c r="GJ895" s="48"/>
      <c r="GK895" s="48"/>
      <c r="GL895" s="48"/>
      <c r="GM895" s="48"/>
      <c r="GN895" s="48"/>
      <c r="GO895" s="48"/>
      <c r="GP895" s="48"/>
      <c r="GQ895" s="48"/>
      <c r="GR895" s="48"/>
      <c r="GS895" s="48"/>
      <c r="GT895" s="48"/>
      <c r="GU895" s="48"/>
      <c r="GV895" s="48"/>
      <c r="GW895" s="48"/>
      <c r="GX895" s="48"/>
      <c r="GY895" s="48"/>
      <c r="GZ895" s="48"/>
      <c r="HA895" s="48"/>
      <c r="HB895" s="48"/>
      <c r="HC895" s="48"/>
      <c r="HD895" s="48"/>
      <c r="HE895" s="48"/>
      <c r="HF895" s="48"/>
      <c r="HG895" s="48"/>
      <c r="HH895" s="48"/>
      <c r="HI895" s="48"/>
      <c r="HJ895" s="48"/>
      <c r="HK895" s="48"/>
      <c r="HL895" s="48"/>
      <c r="HM895" s="48"/>
      <c r="HN895" s="48"/>
      <c r="HO895" s="48"/>
      <c r="HP895" s="48"/>
      <c r="HQ895" s="48"/>
      <c r="HR895" s="48"/>
      <c r="HS895" s="48"/>
      <c r="HT895" s="48"/>
      <c r="HU895" s="48"/>
      <c r="HV895" s="48"/>
      <c r="HW895" s="48"/>
      <c r="HX895" s="48"/>
      <c r="HY895" s="48"/>
      <c r="HZ895" s="48"/>
      <c r="IA895" s="48"/>
      <c r="IB895" s="48"/>
      <c r="IC895" s="48"/>
      <c r="ID895" s="48"/>
      <c r="IE895" s="48"/>
      <c r="IF895" s="48"/>
      <c r="IG895" s="48"/>
      <c r="IH895" s="36"/>
      <c r="II895" s="36"/>
      <c r="IJ895" s="36"/>
      <c r="IK895" s="36"/>
      <c r="IL895" s="36"/>
      <c r="IM895" s="36"/>
      <c r="IN895" s="36"/>
      <c r="IO895" s="36"/>
      <c r="IP895" s="36"/>
      <c r="IQ895" s="36"/>
      <c r="IR895" s="36"/>
      <c r="IS895" s="36"/>
      <c r="IT895" s="36"/>
    </row>
    <row r="896" spans="1:254" s="14" customFormat="1" x14ac:dyDescent="0.2">
      <c r="A896" s="48"/>
      <c r="B896" s="48"/>
      <c r="C896" s="98">
        <v>43728</v>
      </c>
      <c r="D896" s="30" t="s">
        <v>1817</v>
      </c>
      <c r="E896" s="102" t="s">
        <v>1796</v>
      </c>
      <c r="F896" s="35" t="s">
        <v>1816</v>
      </c>
      <c r="G896" s="82"/>
      <c r="H896" s="127">
        <v>344800</v>
      </c>
      <c r="I896" s="143">
        <v>16202577</v>
      </c>
      <c r="J896" s="49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  <c r="CT896" s="48"/>
      <c r="CU896" s="48"/>
      <c r="CV896" s="48"/>
      <c r="CW896" s="48"/>
      <c r="CX896" s="48"/>
      <c r="CY896" s="48"/>
      <c r="CZ896" s="48"/>
      <c r="DA896" s="48"/>
      <c r="DB896" s="48"/>
      <c r="DC896" s="48"/>
      <c r="DD896" s="48"/>
      <c r="DE896" s="48"/>
      <c r="DF896" s="48"/>
      <c r="DG896" s="48"/>
      <c r="DH896" s="48"/>
      <c r="DI896" s="48"/>
      <c r="DJ896" s="48"/>
      <c r="DK896" s="48"/>
      <c r="DL896" s="48"/>
      <c r="DM896" s="48"/>
      <c r="DN896" s="48"/>
      <c r="DO896" s="48"/>
      <c r="DP896" s="48"/>
      <c r="DQ896" s="48"/>
      <c r="DR896" s="48"/>
      <c r="DS896" s="48"/>
      <c r="DT896" s="48"/>
      <c r="DU896" s="48"/>
      <c r="DV896" s="48"/>
      <c r="DW896" s="48"/>
      <c r="DX896" s="48"/>
      <c r="DY896" s="48"/>
      <c r="DZ896" s="48"/>
      <c r="EA896" s="48"/>
      <c r="EB896" s="48"/>
      <c r="EC896" s="48"/>
      <c r="ED896" s="48"/>
      <c r="EE896" s="48"/>
      <c r="EF896" s="48"/>
      <c r="EG896" s="48"/>
      <c r="EH896" s="48"/>
      <c r="EI896" s="48"/>
      <c r="EJ896" s="48"/>
      <c r="EK896" s="48"/>
      <c r="EL896" s="48"/>
      <c r="EM896" s="48"/>
      <c r="EN896" s="48"/>
      <c r="EO896" s="48"/>
      <c r="EP896" s="48"/>
      <c r="EQ896" s="48"/>
      <c r="ER896" s="48"/>
      <c r="ES896" s="48"/>
      <c r="ET896" s="48"/>
      <c r="EU896" s="48"/>
      <c r="EV896" s="48"/>
      <c r="EW896" s="48"/>
      <c r="EX896" s="48"/>
      <c r="EY896" s="48"/>
      <c r="EZ896" s="48"/>
      <c r="FA896" s="48"/>
      <c r="FB896" s="48"/>
      <c r="FC896" s="48"/>
      <c r="FD896" s="48"/>
      <c r="FE896" s="48"/>
      <c r="FF896" s="48"/>
      <c r="FG896" s="48"/>
      <c r="FH896" s="48"/>
      <c r="FI896" s="48"/>
      <c r="FJ896" s="48"/>
      <c r="FK896" s="48"/>
      <c r="FL896" s="48"/>
      <c r="FM896" s="48"/>
      <c r="FN896" s="48"/>
      <c r="FO896" s="48"/>
      <c r="FP896" s="48"/>
      <c r="FQ896" s="48"/>
      <c r="FR896" s="48"/>
      <c r="FS896" s="48"/>
      <c r="FT896" s="48"/>
      <c r="FU896" s="48"/>
      <c r="FV896" s="48"/>
      <c r="FW896" s="48"/>
      <c r="FX896" s="48"/>
      <c r="FY896" s="48"/>
      <c r="FZ896" s="48"/>
      <c r="GA896" s="48"/>
      <c r="GB896" s="48"/>
      <c r="GC896" s="48"/>
      <c r="GD896" s="48"/>
      <c r="GE896" s="48"/>
      <c r="GF896" s="48"/>
      <c r="GG896" s="48"/>
      <c r="GH896" s="48"/>
      <c r="GI896" s="48"/>
      <c r="GJ896" s="48"/>
      <c r="GK896" s="48"/>
      <c r="GL896" s="48"/>
      <c r="GM896" s="48"/>
      <c r="GN896" s="48"/>
      <c r="GO896" s="48"/>
      <c r="GP896" s="48"/>
      <c r="GQ896" s="48"/>
      <c r="GR896" s="48"/>
      <c r="GS896" s="48"/>
      <c r="GT896" s="48"/>
      <c r="GU896" s="48"/>
      <c r="GV896" s="48"/>
      <c r="GW896" s="48"/>
      <c r="GX896" s="48"/>
      <c r="GY896" s="48"/>
      <c r="GZ896" s="48"/>
      <c r="HA896" s="48"/>
      <c r="HB896" s="48"/>
      <c r="HC896" s="48"/>
      <c r="HD896" s="48"/>
      <c r="HE896" s="48"/>
      <c r="HF896" s="48"/>
      <c r="HG896" s="48"/>
      <c r="HH896" s="48"/>
      <c r="HI896" s="48"/>
      <c r="HJ896" s="48"/>
      <c r="HK896" s="48"/>
      <c r="HL896" s="48"/>
      <c r="HM896" s="48"/>
      <c r="HN896" s="48"/>
      <c r="HO896" s="48"/>
      <c r="HP896" s="48"/>
      <c r="HQ896" s="48"/>
      <c r="HR896" s="48"/>
      <c r="HS896" s="48"/>
      <c r="HT896" s="48"/>
      <c r="HU896" s="48"/>
      <c r="HV896" s="48"/>
      <c r="HW896" s="48"/>
      <c r="HX896" s="48"/>
      <c r="HY896" s="48"/>
      <c r="HZ896" s="48"/>
      <c r="IA896" s="48"/>
      <c r="IB896" s="48"/>
      <c r="IC896" s="48"/>
      <c r="ID896" s="48"/>
      <c r="IE896" s="48"/>
      <c r="IF896" s="48"/>
      <c r="IG896" s="48"/>
      <c r="IH896" s="36"/>
      <c r="II896" s="36"/>
      <c r="IJ896" s="36"/>
      <c r="IK896" s="36"/>
      <c r="IL896" s="36"/>
      <c r="IM896" s="36"/>
      <c r="IN896" s="36"/>
      <c r="IO896" s="36"/>
      <c r="IP896" s="36"/>
      <c r="IQ896" s="36"/>
      <c r="IR896" s="36"/>
      <c r="IS896" s="36"/>
      <c r="IT896" s="36"/>
    </row>
    <row r="897" spans="1:254" s="14" customFormat="1" x14ac:dyDescent="0.2">
      <c r="A897" s="48"/>
      <c r="B897" s="48"/>
      <c r="C897" s="98">
        <v>43728</v>
      </c>
      <c r="D897" s="30" t="s">
        <v>1818</v>
      </c>
      <c r="E897" s="102" t="s">
        <v>1797</v>
      </c>
      <c r="F897" s="35" t="s">
        <v>1816</v>
      </c>
      <c r="G897" s="82"/>
      <c r="H897" s="127">
        <v>1057700</v>
      </c>
      <c r="I897" s="143">
        <v>15144877</v>
      </c>
      <c r="J897" s="49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  <c r="CT897" s="48"/>
      <c r="CU897" s="48"/>
      <c r="CV897" s="48"/>
      <c r="CW897" s="48"/>
      <c r="CX897" s="48"/>
      <c r="CY897" s="48"/>
      <c r="CZ897" s="48"/>
      <c r="DA897" s="48"/>
      <c r="DB897" s="48"/>
      <c r="DC897" s="48"/>
      <c r="DD897" s="48"/>
      <c r="DE897" s="48"/>
      <c r="DF897" s="48"/>
      <c r="DG897" s="48"/>
      <c r="DH897" s="48"/>
      <c r="DI897" s="48"/>
      <c r="DJ897" s="48"/>
      <c r="DK897" s="48"/>
      <c r="DL897" s="48"/>
      <c r="DM897" s="48"/>
      <c r="DN897" s="48"/>
      <c r="DO897" s="48"/>
      <c r="DP897" s="48"/>
      <c r="DQ897" s="48"/>
      <c r="DR897" s="48"/>
      <c r="DS897" s="48"/>
      <c r="DT897" s="48"/>
      <c r="DU897" s="48"/>
      <c r="DV897" s="48"/>
      <c r="DW897" s="48"/>
      <c r="DX897" s="48"/>
      <c r="DY897" s="48"/>
      <c r="DZ897" s="48"/>
      <c r="EA897" s="48"/>
      <c r="EB897" s="48"/>
      <c r="EC897" s="48"/>
      <c r="ED897" s="48"/>
      <c r="EE897" s="48"/>
      <c r="EF897" s="48"/>
      <c r="EG897" s="48"/>
      <c r="EH897" s="48"/>
      <c r="EI897" s="48"/>
      <c r="EJ897" s="48"/>
      <c r="EK897" s="48"/>
      <c r="EL897" s="48"/>
      <c r="EM897" s="48"/>
      <c r="EN897" s="48"/>
      <c r="EO897" s="48"/>
      <c r="EP897" s="48"/>
      <c r="EQ897" s="48"/>
      <c r="ER897" s="48"/>
      <c r="ES897" s="48"/>
      <c r="ET897" s="48"/>
      <c r="EU897" s="48"/>
      <c r="EV897" s="48"/>
      <c r="EW897" s="48"/>
      <c r="EX897" s="48"/>
      <c r="EY897" s="48"/>
      <c r="EZ897" s="48"/>
      <c r="FA897" s="48"/>
      <c r="FB897" s="48"/>
      <c r="FC897" s="48"/>
      <c r="FD897" s="48"/>
      <c r="FE897" s="48"/>
      <c r="FF897" s="48"/>
      <c r="FG897" s="48"/>
      <c r="FH897" s="48"/>
      <c r="FI897" s="48"/>
      <c r="FJ897" s="48"/>
      <c r="FK897" s="48"/>
      <c r="FL897" s="48"/>
      <c r="FM897" s="48"/>
      <c r="FN897" s="48"/>
      <c r="FO897" s="48"/>
      <c r="FP897" s="48"/>
      <c r="FQ897" s="48"/>
      <c r="FR897" s="48"/>
      <c r="FS897" s="48"/>
      <c r="FT897" s="48"/>
      <c r="FU897" s="48"/>
      <c r="FV897" s="48"/>
      <c r="FW897" s="48"/>
      <c r="FX897" s="48"/>
      <c r="FY897" s="48"/>
      <c r="FZ897" s="48"/>
      <c r="GA897" s="48"/>
      <c r="GB897" s="48"/>
      <c r="GC897" s="48"/>
      <c r="GD897" s="48"/>
      <c r="GE897" s="48"/>
      <c r="GF897" s="48"/>
      <c r="GG897" s="48"/>
      <c r="GH897" s="48"/>
      <c r="GI897" s="48"/>
      <c r="GJ897" s="48"/>
      <c r="GK897" s="48"/>
      <c r="GL897" s="48"/>
      <c r="GM897" s="48"/>
      <c r="GN897" s="48"/>
      <c r="GO897" s="48"/>
      <c r="GP897" s="48"/>
      <c r="GQ897" s="48"/>
      <c r="GR897" s="48"/>
      <c r="GS897" s="48"/>
      <c r="GT897" s="48"/>
      <c r="GU897" s="48"/>
      <c r="GV897" s="48"/>
      <c r="GW897" s="48"/>
      <c r="GX897" s="48"/>
      <c r="GY897" s="48"/>
      <c r="GZ897" s="48"/>
      <c r="HA897" s="48"/>
      <c r="HB897" s="48"/>
      <c r="HC897" s="48"/>
      <c r="HD897" s="48"/>
      <c r="HE897" s="48"/>
      <c r="HF897" s="48"/>
      <c r="HG897" s="48"/>
      <c r="HH897" s="48"/>
      <c r="HI897" s="48"/>
      <c r="HJ897" s="48"/>
      <c r="HK897" s="48"/>
      <c r="HL897" s="48"/>
      <c r="HM897" s="48"/>
      <c r="HN897" s="48"/>
      <c r="HO897" s="48"/>
      <c r="HP897" s="48"/>
      <c r="HQ897" s="48"/>
      <c r="HR897" s="48"/>
      <c r="HS897" s="48"/>
      <c r="HT897" s="48"/>
      <c r="HU897" s="48"/>
      <c r="HV897" s="48"/>
      <c r="HW897" s="48"/>
      <c r="HX897" s="48"/>
      <c r="HY897" s="48"/>
      <c r="HZ897" s="48"/>
      <c r="IA897" s="48"/>
      <c r="IB897" s="48"/>
      <c r="IC897" s="48"/>
      <c r="ID897" s="48"/>
      <c r="IE897" s="48"/>
      <c r="IF897" s="48"/>
      <c r="IG897" s="48"/>
      <c r="IH897" s="36"/>
      <c r="II897" s="36"/>
      <c r="IJ897" s="36"/>
      <c r="IK897" s="36"/>
      <c r="IL897" s="36"/>
      <c r="IM897" s="36"/>
      <c r="IN897" s="36"/>
      <c r="IO897" s="36"/>
      <c r="IP897" s="36"/>
      <c r="IQ897" s="36"/>
      <c r="IR897" s="36"/>
      <c r="IS897" s="36"/>
      <c r="IT897" s="36"/>
    </row>
    <row r="898" spans="1:254" s="14" customFormat="1" x14ac:dyDescent="0.2">
      <c r="A898" s="48"/>
      <c r="B898" s="48"/>
      <c r="C898" s="98">
        <v>43728</v>
      </c>
      <c r="D898" s="30" t="s">
        <v>1819</v>
      </c>
      <c r="E898" s="102" t="s">
        <v>1798</v>
      </c>
      <c r="F898" s="35" t="s">
        <v>291</v>
      </c>
      <c r="G898" s="82"/>
      <c r="H898" s="127">
        <v>145000</v>
      </c>
      <c r="I898" s="143">
        <v>14999877</v>
      </c>
      <c r="J898" s="49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  <c r="CT898" s="48"/>
      <c r="CU898" s="48"/>
      <c r="CV898" s="48"/>
      <c r="CW898" s="48"/>
      <c r="CX898" s="48"/>
      <c r="CY898" s="48"/>
      <c r="CZ898" s="48"/>
      <c r="DA898" s="48"/>
      <c r="DB898" s="48"/>
      <c r="DC898" s="48"/>
      <c r="DD898" s="48"/>
      <c r="DE898" s="48"/>
      <c r="DF898" s="48"/>
      <c r="DG898" s="48"/>
      <c r="DH898" s="48"/>
      <c r="DI898" s="48"/>
      <c r="DJ898" s="48"/>
      <c r="DK898" s="48"/>
      <c r="DL898" s="48"/>
      <c r="DM898" s="48"/>
      <c r="DN898" s="48"/>
      <c r="DO898" s="48"/>
      <c r="DP898" s="48"/>
      <c r="DQ898" s="48"/>
      <c r="DR898" s="48"/>
      <c r="DS898" s="48"/>
      <c r="DT898" s="48"/>
      <c r="DU898" s="48"/>
      <c r="DV898" s="48"/>
      <c r="DW898" s="48"/>
      <c r="DX898" s="48"/>
      <c r="DY898" s="48"/>
      <c r="DZ898" s="48"/>
      <c r="EA898" s="48"/>
      <c r="EB898" s="48"/>
      <c r="EC898" s="48"/>
      <c r="ED898" s="48"/>
      <c r="EE898" s="48"/>
      <c r="EF898" s="48"/>
      <c r="EG898" s="48"/>
      <c r="EH898" s="48"/>
      <c r="EI898" s="48"/>
      <c r="EJ898" s="48"/>
      <c r="EK898" s="48"/>
      <c r="EL898" s="48"/>
      <c r="EM898" s="48"/>
      <c r="EN898" s="48"/>
      <c r="EO898" s="48"/>
      <c r="EP898" s="48"/>
      <c r="EQ898" s="48"/>
      <c r="ER898" s="48"/>
      <c r="ES898" s="48"/>
      <c r="ET898" s="48"/>
      <c r="EU898" s="48"/>
      <c r="EV898" s="48"/>
      <c r="EW898" s="48"/>
      <c r="EX898" s="48"/>
      <c r="EY898" s="48"/>
      <c r="EZ898" s="48"/>
      <c r="FA898" s="48"/>
      <c r="FB898" s="48"/>
      <c r="FC898" s="48"/>
      <c r="FD898" s="48"/>
      <c r="FE898" s="48"/>
      <c r="FF898" s="48"/>
      <c r="FG898" s="48"/>
      <c r="FH898" s="48"/>
      <c r="FI898" s="48"/>
      <c r="FJ898" s="48"/>
      <c r="FK898" s="48"/>
      <c r="FL898" s="48"/>
      <c r="FM898" s="48"/>
      <c r="FN898" s="48"/>
      <c r="FO898" s="48"/>
      <c r="FP898" s="48"/>
      <c r="FQ898" s="48"/>
      <c r="FR898" s="48"/>
      <c r="FS898" s="48"/>
      <c r="FT898" s="48"/>
      <c r="FU898" s="48"/>
      <c r="FV898" s="48"/>
      <c r="FW898" s="48"/>
      <c r="FX898" s="48"/>
      <c r="FY898" s="48"/>
      <c r="FZ898" s="48"/>
      <c r="GA898" s="48"/>
      <c r="GB898" s="48"/>
      <c r="GC898" s="48"/>
      <c r="GD898" s="48"/>
      <c r="GE898" s="48"/>
      <c r="GF898" s="48"/>
      <c r="GG898" s="48"/>
      <c r="GH898" s="48"/>
      <c r="GI898" s="48"/>
      <c r="GJ898" s="48"/>
      <c r="GK898" s="48"/>
      <c r="GL898" s="48"/>
      <c r="GM898" s="48"/>
      <c r="GN898" s="48"/>
      <c r="GO898" s="48"/>
      <c r="GP898" s="48"/>
      <c r="GQ898" s="48"/>
      <c r="GR898" s="48"/>
      <c r="GS898" s="48"/>
      <c r="GT898" s="48"/>
      <c r="GU898" s="48"/>
      <c r="GV898" s="48"/>
      <c r="GW898" s="48"/>
      <c r="GX898" s="48"/>
      <c r="GY898" s="48"/>
      <c r="GZ898" s="48"/>
      <c r="HA898" s="48"/>
      <c r="HB898" s="48"/>
      <c r="HC898" s="48"/>
      <c r="HD898" s="48"/>
      <c r="HE898" s="48"/>
      <c r="HF898" s="48"/>
      <c r="HG898" s="48"/>
      <c r="HH898" s="48"/>
      <c r="HI898" s="48"/>
      <c r="HJ898" s="48"/>
      <c r="HK898" s="48"/>
      <c r="HL898" s="48"/>
      <c r="HM898" s="48"/>
      <c r="HN898" s="48"/>
      <c r="HO898" s="48"/>
      <c r="HP898" s="48"/>
      <c r="HQ898" s="48"/>
      <c r="HR898" s="48"/>
      <c r="HS898" s="48"/>
      <c r="HT898" s="48"/>
      <c r="HU898" s="48"/>
      <c r="HV898" s="48"/>
      <c r="HW898" s="48"/>
      <c r="HX898" s="48"/>
      <c r="HY898" s="48"/>
      <c r="HZ898" s="48"/>
      <c r="IA898" s="48"/>
      <c r="IB898" s="48"/>
      <c r="IC898" s="48"/>
      <c r="ID898" s="48"/>
      <c r="IE898" s="48"/>
      <c r="IF898" s="48"/>
      <c r="IG898" s="48"/>
      <c r="IH898" s="36"/>
      <c r="II898" s="36"/>
      <c r="IJ898" s="36"/>
      <c r="IK898" s="36"/>
      <c r="IL898" s="36"/>
      <c r="IM898" s="36"/>
      <c r="IN898" s="36"/>
      <c r="IO898" s="36"/>
      <c r="IP898" s="36"/>
      <c r="IQ898" s="36"/>
      <c r="IR898" s="36"/>
      <c r="IS898" s="36"/>
      <c r="IT898" s="36"/>
    </row>
    <row r="899" spans="1:254" s="14" customFormat="1" x14ac:dyDescent="0.2">
      <c r="A899" s="48"/>
      <c r="B899" s="48"/>
      <c r="C899" s="98"/>
      <c r="D899" s="30" t="s">
        <v>1100</v>
      </c>
      <c r="E899" s="102"/>
      <c r="F899" s="35" t="s">
        <v>291</v>
      </c>
      <c r="G899" s="82">
        <v>150000</v>
      </c>
      <c r="H899" s="127"/>
      <c r="I899" s="143">
        <v>15149877</v>
      </c>
      <c r="J899" s="49" t="s">
        <v>1762</v>
      </c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  <c r="CT899" s="48"/>
      <c r="CU899" s="48"/>
      <c r="CV899" s="48"/>
      <c r="CW899" s="48"/>
      <c r="CX899" s="48"/>
      <c r="CY899" s="48"/>
      <c r="CZ899" s="48"/>
      <c r="DA899" s="48"/>
      <c r="DB899" s="48"/>
      <c r="DC899" s="48"/>
      <c r="DD899" s="48"/>
      <c r="DE899" s="48"/>
      <c r="DF899" s="48"/>
      <c r="DG899" s="48"/>
      <c r="DH899" s="48"/>
      <c r="DI899" s="48"/>
      <c r="DJ899" s="48"/>
      <c r="DK899" s="48"/>
      <c r="DL899" s="48"/>
      <c r="DM899" s="48"/>
      <c r="DN899" s="48"/>
      <c r="DO899" s="48"/>
      <c r="DP899" s="48"/>
      <c r="DQ899" s="48"/>
      <c r="DR899" s="48"/>
      <c r="DS899" s="48"/>
      <c r="DT899" s="48"/>
      <c r="DU899" s="48"/>
      <c r="DV899" s="48"/>
      <c r="DW899" s="48"/>
      <c r="DX899" s="48"/>
      <c r="DY899" s="48"/>
      <c r="DZ899" s="48"/>
      <c r="EA899" s="48"/>
      <c r="EB899" s="48"/>
      <c r="EC899" s="48"/>
      <c r="ED899" s="48"/>
      <c r="EE899" s="48"/>
      <c r="EF899" s="48"/>
      <c r="EG899" s="48"/>
      <c r="EH899" s="48"/>
      <c r="EI899" s="48"/>
      <c r="EJ899" s="48"/>
      <c r="EK899" s="48"/>
      <c r="EL899" s="48"/>
      <c r="EM899" s="48"/>
      <c r="EN899" s="48"/>
      <c r="EO899" s="48"/>
      <c r="EP899" s="48"/>
      <c r="EQ899" s="48"/>
      <c r="ER899" s="48"/>
      <c r="ES899" s="48"/>
      <c r="ET899" s="48"/>
      <c r="EU899" s="48"/>
      <c r="EV899" s="48"/>
      <c r="EW899" s="48"/>
      <c r="EX899" s="48"/>
      <c r="EY899" s="48"/>
      <c r="EZ899" s="48"/>
      <c r="FA899" s="48"/>
      <c r="FB899" s="48"/>
      <c r="FC899" s="48"/>
      <c r="FD899" s="48"/>
      <c r="FE899" s="48"/>
      <c r="FF899" s="48"/>
      <c r="FG899" s="48"/>
      <c r="FH899" s="48"/>
      <c r="FI899" s="48"/>
      <c r="FJ899" s="48"/>
      <c r="FK899" s="48"/>
      <c r="FL899" s="48"/>
      <c r="FM899" s="48"/>
      <c r="FN899" s="48"/>
      <c r="FO899" s="48"/>
      <c r="FP899" s="48"/>
      <c r="FQ899" s="48"/>
      <c r="FR899" s="48"/>
      <c r="FS899" s="48"/>
      <c r="FT899" s="48"/>
      <c r="FU899" s="48"/>
      <c r="FV899" s="48"/>
      <c r="FW899" s="48"/>
      <c r="FX899" s="48"/>
      <c r="FY899" s="48"/>
      <c r="FZ899" s="48"/>
      <c r="GA899" s="48"/>
      <c r="GB899" s="48"/>
      <c r="GC899" s="48"/>
      <c r="GD899" s="48"/>
      <c r="GE899" s="48"/>
      <c r="GF899" s="48"/>
      <c r="GG899" s="48"/>
      <c r="GH899" s="48"/>
      <c r="GI899" s="48"/>
      <c r="GJ899" s="48"/>
      <c r="GK899" s="48"/>
      <c r="GL899" s="48"/>
      <c r="GM899" s="48"/>
      <c r="GN899" s="48"/>
      <c r="GO899" s="48"/>
      <c r="GP899" s="48"/>
      <c r="GQ899" s="48"/>
      <c r="GR899" s="48"/>
      <c r="GS899" s="48"/>
      <c r="GT899" s="48"/>
      <c r="GU899" s="48"/>
      <c r="GV899" s="48"/>
      <c r="GW899" s="48"/>
      <c r="GX899" s="48"/>
      <c r="GY899" s="48"/>
      <c r="GZ899" s="48"/>
      <c r="HA899" s="48"/>
      <c r="HB899" s="48"/>
      <c r="HC899" s="48"/>
      <c r="HD899" s="48"/>
      <c r="HE899" s="48"/>
      <c r="HF899" s="48"/>
      <c r="HG899" s="48"/>
      <c r="HH899" s="48"/>
      <c r="HI899" s="48"/>
      <c r="HJ899" s="48"/>
      <c r="HK899" s="48"/>
      <c r="HL899" s="48"/>
      <c r="HM899" s="48"/>
      <c r="HN899" s="48"/>
      <c r="HO899" s="48"/>
      <c r="HP899" s="48"/>
      <c r="HQ899" s="48"/>
      <c r="HR899" s="48"/>
      <c r="HS899" s="48"/>
      <c r="HT899" s="48"/>
      <c r="HU899" s="48"/>
      <c r="HV899" s="48"/>
      <c r="HW899" s="48"/>
      <c r="HX899" s="48"/>
      <c r="HY899" s="48"/>
      <c r="HZ899" s="48"/>
      <c r="IA899" s="48"/>
      <c r="IB899" s="48"/>
      <c r="IC899" s="48"/>
      <c r="ID899" s="48"/>
      <c r="IE899" s="48"/>
      <c r="IF899" s="48"/>
      <c r="IG899" s="48"/>
      <c r="IH899" s="36"/>
      <c r="II899" s="36"/>
      <c r="IJ899" s="36"/>
      <c r="IK899" s="36"/>
      <c r="IL899" s="36"/>
      <c r="IM899" s="36"/>
      <c r="IN899" s="36"/>
      <c r="IO899" s="36"/>
      <c r="IP899" s="36"/>
      <c r="IQ899" s="36"/>
      <c r="IR899" s="36"/>
      <c r="IS899" s="36"/>
      <c r="IT899" s="36"/>
    </row>
    <row r="900" spans="1:254" s="14" customFormat="1" x14ac:dyDescent="0.2">
      <c r="A900" s="48"/>
      <c r="B900" s="48"/>
      <c r="C900" s="98">
        <v>43728</v>
      </c>
      <c r="D900" s="30" t="s">
        <v>1820</v>
      </c>
      <c r="E900" s="102" t="s">
        <v>1799</v>
      </c>
      <c r="F900" s="35" t="s">
        <v>565</v>
      </c>
      <c r="G900" s="82"/>
      <c r="H900" s="127">
        <v>754900</v>
      </c>
      <c r="I900" s="143">
        <v>14394977</v>
      </c>
      <c r="J900" s="49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  <c r="CT900" s="48"/>
      <c r="CU900" s="48"/>
      <c r="CV900" s="48"/>
      <c r="CW900" s="48"/>
      <c r="CX900" s="48"/>
      <c r="CY900" s="48"/>
      <c r="CZ900" s="48"/>
      <c r="DA900" s="48"/>
      <c r="DB900" s="48"/>
      <c r="DC900" s="48"/>
      <c r="DD900" s="48"/>
      <c r="DE900" s="48"/>
      <c r="DF900" s="48"/>
      <c r="DG900" s="48"/>
      <c r="DH900" s="48"/>
      <c r="DI900" s="48"/>
      <c r="DJ900" s="48"/>
      <c r="DK900" s="48"/>
      <c r="DL900" s="48"/>
      <c r="DM900" s="48"/>
      <c r="DN900" s="48"/>
      <c r="DO900" s="48"/>
      <c r="DP900" s="48"/>
      <c r="DQ900" s="48"/>
      <c r="DR900" s="48"/>
      <c r="DS900" s="48"/>
      <c r="DT900" s="48"/>
      <c r="DU900" s="48"/>
      <c r="DV900" s="48"/>
      <c r="DW900" s="48"/>
      <c r="DX900" s="48"/>
      <c r="DY900" s="48"/>
      <c r="DZ900" s="48"/>
      <c r="EA900" s="48"/>
      <c r="EB900" s="48"/>
      <c r="EC900" s="48"/>
      <c r="ED900" s="48"/>
      <c r="EE900" s="48"/>
      <c r="EF900" s="48"/>
      <c r="EG900" s="48"/>
      <c r="EH900" s="48"/>
      <c r="EI900" s="48"/>
      <c r="EJ900" s="48"/>
      <c r="EK900" s="48"/>
      <c r="EL900" s="48"/>
      <c r="EM900" s="48"/>
      <c r="EN900" s="48"/>
      <c r="EO900" s="48"/>
      <c r="EP900" s="48"/>
      <c r="EQ900" s="48"/>
      <c r="ER900" s="48"/>
      <c r="ES900" s="48"/>
      <c r="ET900" s="48"/>
      <c r="EU900" s="48"/>
      <c r="EV900" s="48"/>
      <c r="EW900" s="48"/>
      <c r="EX900" s="48"/>
      <c r="EY900" s="48"/>
      <c r="EZ900" s="48"/>
      <c r="FA900" s="48"/>
      <c r="FB900" s="48"/>
      <c r="FC900" s="48"/>
      <c r="FD900" s="48"/>
      <c r="FE900" s="48"/>
      <c r="FF900" s="48"/>
      <c r="FG900" s="48"/>
      <c r="FH900" s="48"/>
      <c r="FI900" s="48"/>
      <c r="FJ900" s="48"/>
      <c r="FK900" s="48"/>
      <c r="FL900" s="48"/>
      <c r="FM900" s="48"/>
      <c r="FN900" s="48"/>
      <c r="FO900" s="48"/>
      <c r="FP900" s="48"/>
      <c r="FQ900" s="48"/>
      <c r="FR900" s="48"/>
      <c r="FS900" s="48"/>
      <c r="FT900" s="48"/>
      <c r="FU900" s="48"/>
      <c r="FV900" s="48"/>
      <c r="FW900" s="48"/>
      <c r="FX900" s="48"/>
      <c r="FY900" s="48"/>
      <c r="FZ900" s="48"/>
      <c r="GA900" s="48"/>
      <c r="GB900" s="48"/>
      <c r="GC900" s="48"/>
      <c r="GD900" s="48"/>
      <c r="GE900" s="48"/>
      <c r="GF900" s="48"/>
      <c r="GG900" s="48"/>
      <c r="GH900" s="48"/>
      <c r="GI900" s="48"/>
      <c r="GJ900" s="48"/>
      <c r="GK900" s="48"/>
      <c r="GL900" s="48"/>
      <c r="GM900" s="48"/>
      <c r="GN900" s="48"/>
      <c r="GO900" s="48"/>
      <c r="GP900" s="48"/>
      <c r="GQ900" s="48"/>
      <c r="GR900" s="48"/>
      <c r="GS900" s="48"/>
      <c r="GT900" s="48"/>
      <c r="GU900" s="48"/>
      <c r="GV900" s="48"/>
      <c r="GW900" s="48"/>
      <c r="GX900" s="48"/>
      <c r="GY900" s="48"/>
      <c r="GZ900" s="48"/>
      <c r="HA900" s="48"/>
      <c r="HB900" s="48"/>
      <c r="HC900" s="48"/>
      <c r="HD900" s="48"/>
      <c r="HE900" s="48"/>
      <c r="HF900" s="48"/>
      <c r="HG900" s="48"/>
      <c r="HH900" s="48"/>
      <c r="HI900" s="48"/>
      <c r="HJ900" s="48"/>
      <c r="HK900" s="48"/>
      <c r="HL900" s="48"/>
      <c r="HM900" s="48"/>
      <c r="HN900" s="48"/>
      <c r="HO900" s="48"/>
      <c r="HP900" s="48"/>
      <c r="HQ900" s="48"/>
      <c r="HR900" s="48"/>
      <c r="HS900" s="48"/>
      <c r="HT900" s="48"/>
      <c r="HU900" s="48"/>
      <c r="HV900" s="48"/>
      <c r="HW900" s="48"/>
      <c r="HX900" s="48"/>
      <c r="HY900" s="48"/>
      <c r="HZ900" s="48"/>
      <c r="IA900" s="48"/>
      <c r="IB900" s="48"/>
      <c r="IC900" s="48"/>
      <c r="ID900" s="48"/>
      <c r="IE900" s="48"/>
      <c r="IF900" s="48"/>
      <c r="IG900" s="48"/>
      <c r="IH900" s="36"/>
      <c r="II900" s="36"/>
      <c r="IJ900" s="36"/>
      <c r="IK900" s="36"/>
      <c r="IL900" s="36"/>
      <c r="IM900" s="36"/>
      <c r="IN900" s="36"/>
      <c r="IO900" s="36"/>
      <c r="IP900" s="36"/>
      <c r="IQ900" s="36"/>
      <c r="IR900" s="36"/>
      <c r="IS900" s="36"/>
      <c r="IT900" s="36"/>
    </row>
    <row r="901" spans="1:254" s="14" customFormat="1" x14ac:dyDescent="0.2">
      <c r="A901" s="48"/>
      <c r="B901" s="48"/>
      <c r="C901" s="98"/>
      <c r="D901" s="30" t="s">
        <v>1100</v>
      </c>
      <c r="E901" s="102"/>
      <c r="F901" s="35" t="s">
        <v>565</v>
      </c>
      <c r="G901" s="82">
        <v>966000</v>
      </c>
      <c r="H901" s="127"/>
      <c r="I901" s="143">
        <v>15360977</v>
      </c>
      <c r="J901" s="49" t="s">
        <v>1786</v>
      </c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  <c r="BL901" s="48"/>
      <c r="BM901" s="48"/>
      <c r="BN901" s="48"/>
      <c r="BO901" s="48"/>
      <c r="BP901" s="48"/>
      <c r="BQ901" s="48"/>
      <c r="BR901" s="48"/>
      <c r="BS901" s="48"/>
      <c r="BT901" s="48"/>
      <c r="BU901" s="48"/>
      <c r="BV901" s="48"/>
      <c r="BW901" s="48"/>
      <c r="BX901" s="48"/>
      <c r="BY901" s="48"/>
      <c r="BZ901" s="48"/>
      <c r="CA901" s="48"/>
      <c r="CB901" s="48"/>
      <c r="CC901" s="48"/>
      <c r="CD901" s="48"/>
      <c r="CE901" s="48"/>
      <c r="CF901" s="48"/>
      <c r="CG901" s="48"/>
      <c r="CH901" s="48"/>
      <c r="CI901" s="48"/>
      <c r="CJ901" s="48"/>
      <c r="CK901" s="48"/>
      <c r="CL901" s="48"/>
      <c r="CM901" s="48"/>
      <c r="CN901" s="48"/>
      <c r="CO901" s="48"/>
      <c r="CP901" s="48"/>
      <c r="CQ901" s="48"/>
      <c r="CR901" s="48"/>
      <c r="CS901" s="48"/>
      <c r="CT901" s="48"/>
      <c r="CU901" s="48"/>
      <c r="CV901" s="48"/>
      <c r="CW901" s="48"/>
      <c r="CX901" s="48"/>
      <c r="CY901" s="48"/>
      <c r="CZ901" s="48"/>
      <c r="DA901" s="48"/>
      <c r="DB901" s="48"/>
      <c r="DC901" s="48"/>
      <c r="DD901" s="48"/>
      <c r="DE901" s="48"/>
      <c r="DF901" s="48"/>
      <c r="DG901" s="48"/>
      <c r="DH901" s="48"/>
      <c r="DI901" s="48"/>
      <c r="DJ901" s="48"/>
      <c r="DK901" s="48"/>
      <c r="DL901" s="48"/>
      <c r="DM901" s="48"/>
      <c r="DN901" s="48"/>
      <c r="DO901" s="48"/>
      <c r="DP901" s="48"/>
      <c r="DQ901" s="48"/>
      <c r="DR901" s="48"/>
      <c r="DS901" s="48"/>
      <c r="DT901" s="48"/>
      <c r="DU901" s="48"/>
      <c r="DV901" s="48"/>
      <c r="DW901" s="48"/>
      <c r="DX901" s="48"/>
      <c r="DY901" s="48"/>
      <c r="DZ901" s="48"/>
      <c r="EA901" s="48"/>
      <c r="EB901" s="48"/>
      <c r="EC901" s="48"/>
      <c r="ED901" s="48"/>
      <c r="EE901" s="48"/>
      <c r="EF901" s="48"/>
      <c r="EG901" s="48"/>
      <c r="EH901" s="48"/>
      <c r="EI901" s="48"/>
      <c r="EJ901" s="48"/>
      <c r="EK901" s="48"/>
      <c r="EL901" s="48"/>
      <c r="EM901" s="48"/>
      <c r="EN901" s="48"/>
      <c r="EO901" s="48"/>
      <c r="EP901" s="48"/>
      <c r="EQ901" s="48"/>
      <c r="ER901" s="48"/>
      <c r="ES901" s="48"/>
      <c r="ET901" s="48"/>
      <c r="EU901" s="48"/>
      <c r="EV901" s="48"/>
      <c r="EW901" s="48"/>
      <c r="EX901" s="48"/>
      <c r="EY901" s="48"/>
      <c r="EZ901" s="48"/>
      <c r="FA901" s="48"/>
      <c r="FB901" s="48"/>
      <c r="FC901" s="48"/>
      <c r="FD901" s="48"/>
      <c r="FE901" s="48"/>
      <c r="FF901" s="48"/>
      <c r="FG901" s="48"/>
      <c r="FH901" s="48"/>
      <c r="FI901" s="48"/>
      <c r="FJ901" s="48"/>
      <c r="FK901" s="48"/>
      <c r="FL901" s="48"/>
      <c r="FM901" s="48"/>
      <c r="FN901" s="48"/>
      <c r="FO901" s="48"/>
      <c r="FP901" s="48"/>
      <c r="FQ901" s="48"/>
      <c r="FR901" s="48"/>
      <c r="FS901" s="48"/>
      <c r="FT901" s="48"/>
      <c r="FU901" s="48"/>
      <c r="FV901" s="48"/>
      <c r="FW901" s="48"/>
      <c r="FX901" s="48"/>
      <c r="FY901" s="48"/>
      <c r="FZ901" s="48"/>
      <c r="GA901" s="48"/>
      <c r="GB901" s="48"/>
      <c r="GC901" s="48"/>
      <c r="GD901" s="48"/>
      <c r="GE901" s="48"/>
      <c r="GF901" s="48"/>
      <c r="GG901" s="48"/>
      <c r="GH901" s="48"/>
      <c r="GI901" s="48"/>
      <c r="GJ901" s="48"/>
      <c r="GK901" s="48"/>
      <c r="GL901" s="48"/>
      <c r="GM901" s="48"/>
      <c r="GN901" s="48"/>
      <c r="GO901" s="48"/>
      <c r="GP901" s="48"/>
      <c r="GQ901" s="48"/>
      <c r="GR901" s="48"/>
      <c r="GS901" s="48"/>
      <c r="GT901" s="48"/>
      <c r="GU901" s="48"/>
      <c r="GV901" s="48"/>
      <c r="GW901" s="48"/>
      <c r="GX901" s="48"/>
      <c r="GY901" s="48"/>
      <c r="GZ901" s="48"/>
      <c r="HA901" s="48"/>
      <c r="HB901" s="48"/>
      <c r="HC901" s="48"/>
      <c r="HD901" s="48"/>
      <c r="HE901" s="48"/>
      <c r="HF901" s="48"/>
      <c r="HG901" s="48"/>
      <c r="HH901" s="48"/>
      <c r="HI901" s="48"/>
      <c r="HJ901" s="48"/>
      <c r="HK901" s="48"/>
      <c r="HL901" s="48"/>
      <c r="HM901" s="48"/>
      <c r="HN901" s="48"/>
      <c r="HO901" s="48"/>
      <c r="HP901" s="48"/>
      <c r="HQ901" s="48"/>
      <c r="HR901" s="48"/>
      <c r="HS901" s="48"/>
      <c r="HT901" s="48"/>
      <c r="HU901" s="48"/>
      <c r="HV901" s="48"/>
      <c r="HW901" s="48"/>
      <c r="HX901" s="48"/>
      <c r="HY901" s="48"/>
      <c r="HZ901" s="48"/>
      <c r="IA901" s="48"/>
      <c r="IB901" s="48"/>
      <c r="IC901" s="48"/>
      <c r="ID901" s="48"/>
      <c r="IE901" s="48"/>
      <c r="IF901" s="48"/>
      <c r="IG901" s="48"/>
      <c r="IH901" s="36"/>
      <c r="II901" s="36"/>
      <c r="IJ901" s="36"/>
      <c r="IK901" s="36"/>
      <c r="IL901" s="36"/>
      <c r="IM901" s="36"/>
      <c r="IN901" s="36"/>
      <c r="IO901" s="36"/>
      <c r="IP901" s="36"/>
      <c r="IQ901" s="36"/>
      <c r="IR901" s="36"/>
      <c r="IS901" s="36"/>
      <c r="IT901" s="36"/>
    </row>
    <row r="902" spans="1:254" s="14" customFormat="1" x14ac:dyDescent="0.2">
      <c r="A902" s="48"/>
      <c r="B902" s="48"/>
      <c r="C902" s="98">
        <v>43729</v>
      </c>
      <c r="D902" s="30" t="s">
        <v>51</v>
      </c>
      <c r="E902" s="102" t="s">
        <v>1800</v>
      </c>
      <c r="F902" s="35" t="s">
        <v>327</v>
      </c>
      <c r="G902" s="82"/>
      <c r="H902" s="127">
        <v>450000</v>
      </c>
      <c r="I902" s="143">
        <v>14910977</v>
      </c>
      <c r="J902" s="49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  <c r="BL902" s="48"/>
      <c r="BM902" s="48"/>
      <c r="BN902" s="48"/>
      <c r="BO902" s="48"/>
      <c r="BP902" s="48"/>
      <c r="BQ902" s="48"/>
      <c r="BR902" s="48"/>
      <c r="BS902" s="48"/>
      <c r="BT902" s="48"/>
      <c r="BU902" s="48"/>
      <c r="BV902" s="48"/>
      <c r="BW902" s="48"/>
      <c r="BX902" s="48"/>
      <c r="BY902" s="48"/>
      <c r="BZ902" s="48"/>
      <c r="CA902" s="48"/>
      <c r="CB902" s="48"/>
      <c r="CC902" s="48"/>
      <c r="CD902" s="48"/>
      <c r="CE902" s="48"/>
      <c r="CF902" s="48"/>
      <c r="CG902" s="48"/>
      <c r="CH902" s="48"/>
      <c r="CI902" s="48"/>
      <c r="CJ902" s="48"/>
      <c r="CK902" s="48"/>
      <c r="CL902" s="48"/>
      <c r="CM902" s="48"/>
      <c r="CN902" s="48"/>
      <c r="CO902" s="48"/>
      <c r="CP902" s="48"/>
      <c r="CQ902" s="48"/>
      <c r="CR902" s="48"/>
      <c r="CS902" s="48"/>
      <c r="CT902" s="48"/>
      <c r="CU902" s="48"/>
      <c r="CV902" s="48"/>
      <c r="CW902" s="48"/>
      <c r="CX902" s="48"/>
      <c r="CY902" s="48"/>
      <c r="CZ902" s="48"/>
      <c r="DA902" s="48"/>
      <c r="DB902" s="48"/>
      <c r="DC902" s="48"/>
      <c r="DD902" s="48"/>
      <c r="DE902" s="48"/>
      <c r="DF902" s="48"/>
      <c r="DG902" s="48"/>
      <c r="DH902" s="48"/>
      <c r="DI902" s="48"/>
      <c r="DJ902" s="48"/>
      <c r="DK902" s="48"/>
      <c r="DL902" s="48"/>
      <c r="DM902" s="48"/>
      <c r="DN902" s="48"/>
      <c r="DO902" s="48"/>
      <c r="DP902" s="48"/>
      <c r="DQ902" s="48"/>
      <c r="DR902" s="48"/>
      <c r="DS902" s="48"/>
      <c r="DT902" s="48"/>
      <c r="DU902" s="48"/>
      <c r="DV902" s="48"/>
      <c r="DW902" s="48"/>
      <c r="DX902" s="48"/>
      <c r="DY902" s="48"/>
      <c r="DZ902" s="48"/>
      <c r="EA902" s="48"/>
      <c r="EB902" s="48"/>
      <c r="EC902" s="48"/>
      <c r="ED902" s="48"/>
      <c r="EE902" s="48"/>
      <c r="EF902" s="48"/>
      <c r="EG902" s="48"/>
      <c r="EH902" s="48"/>
      <c r="EI902" s="48"/>
      <c r="EJ902" s="48"/>
      <c r="EK902" s="48"/>
      <c r="EL902" s="48"/>
      <c r="EM902" s="48"/>
      <c r="EN902" s="48"/>
      <c r="EO902" s="48"/>
      <c r="EP902" s="48"/>
      <c r="EQ902" s="48"/>
      <c r="ER902" s="48"/>
      <c r="ES902" s="48"/>
      <c r="ET902" s="48"/>
      <c r="EU902" s="48"/>
      <c r="EV902" s="48"/>
      <c r="EW902" s="48"/>
      <c r="EX902" s="48"/>
      <c r="EY902" s="48"/>
      <c r="EZ902" s="48"/>
      <c r="FA902" s="48"/>
      <c r="FB902" s="48"/>
      <c r="FC902" s="48"/>
      <c r="FD902" s="48"/>
      <c r="FE902" s="48"/>
      <c r="FF902" s="48"/>
      <c r="FG902" s="48"/>
      <c r="FH902" s="48"/>
      <c r="FI902" s="48"/>
      <c r="FJ902" s="48"/>
      <c r="FK902" s="48"/>
      <c r="FL902" s="48"/>
      <c r="FM902" s="48"/>
      <c r="FN902" s="48"/>
      <c r="FO902" s="48"/>
      <c r="FP902" s="48"/>
      <c r="FQ902" s="48"/>
      <c r="FR902" s="48"/>
      <c r="FS902" s="48"/>
      <c r="FT902" s="48"/>
      <c r="FU902" s="48"/>
      <c r="FV902" s="48"/>
      <c r="FW902" s="48"/>
      <c r="FX902" s="48"/>
      <c r="FY902" s="48"/>
      <c r="FZ902" s="48"/>
      <c r="GA902" s="48"/>
      <c r="GB902" s="48"/>
      <c r="GC902" s="48"/>
      <c r="GD902" s="48"/>
      <c r="GE902" s="48"/>
      <c r="GF902" s="48"/>
      <c r="GG902" s="48"/>
      <c r="GH902" s="48"/>
      <c r="GI902" s="48"/>
      <c r="GJ902" s="48"/>
      <c r="GK902" s="48"/>
      <c r="GL902" s="48"/>
      <c r="GM902" s="48"/>
      <c r="GN902" s="48"/>
      <c r="GO902" s="48"/>
      <c r="GP902" s="48"/>
      <c r="GQ902" s="48"/>
      <c r="GR902" s="48"/>
      <c r="GS902" s="48"/>
      <c r="GT902" s="48"/>
      <c r="GU902" s="48"/>
      <c r="GV902" s="48"/>
      <c r="GW902" s="48"/>
      <c r="GX902" s="48"/>
      <c r="GY902" s="48"/>
      <c r="GZ902" s="48"/>
      <c r="HA902" s="48"/>
      <c r="HB902" s="48"/>
      <c r="HC902" s="48"/>
      <c r="HD902" s="48"/>
      <c r="HE902" s="48"/>
      <c r="HF902" s="48"/>
      <c r="HG902" s="48"/>
      <c r="HH902" s="48"/>
      <c r="HI902" s="48"/>
      <c r="HJ902" s="48"/>
      <c r="HK902" s="48"/>
      <c r="HL902" s="48"/>
      <c r="HM902" s="48"/>
      <c r="HN902" s="48"/>
      <c r="HO902" s="48"/>
      <c r="HP902" s="48"/>
      <c r="HQ902" s="48"/>
      <c r="HR902" s="48"/>
      <c r="HS902" s="48"/>
      <c r="HT902" s="48"/>
      <c r="HU902" s="48"/>
      <c r="HV902" s="48"/>
      <c r="HW902" s="48"/>
      <c r="HX902" s="48"/>
      <c r="HY902" s="48"/>
      <c r="HZ902" s="48"/>
      <c r="IA902" s="48"/>
      <c r="IB902" s="48"/>
      <c r="IC902" s="48"/>
      <c r="ID902" s="48"/>
      <c r="IE902" s="48"/>
      <c r="IF902" s="48"/>
      <c r="IG902" s="48"/>
      <c r="IH902" s="36"/>
      <c r="II902" s="36"/>
      <c r="IJ902" s="36"/>
      <c r="IK902" s="36"/>
      <c r="IL902" s="36"/>
      <c r="IM902" s="36"/>
      <c r="IN902" s="36"/>
      <c r="IO902" s="36"/>
      <c r="IP902" s="36"/>
      <c r="IQ902" s="36"/>
      <c r="IR902" s="36"/>
      <c r="IS902" s="36"/>
      <c r="IT902" s="36"/>
    </row>
    <row r="903" spans="1:254" s="14" customFormat="1" x14ac:dyDescent="0.2">
      <c r="A903" s="48"/>
      <c r="B903" s="48"/>
      <c r="C903" s="98"/>
      <c r="D903" s="30" t="s">
        <v>1100</v>
      </c>
      <c r="E903" s="102"/>
      <c r="F903" s="35" t="s">
        <v>327</v>
      </c>
      <c r="G903" s="82">
        <v>100000</v>
      </c>
      <c r="H903" s="127"/>
      <c r="I903" s="143">
        <v>15010977</v>
      </c>
      <c r="J903" s="49" t="s">
        <v>1785</v>
      </c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  <c r="CT903" s="48"/>
      <c r="CU903" s="48"/>
      <c r="CV903" s="48"/>
      <c r="CW903" s="48"/>
      <c r="CX903" s="48"/>
      <c r="CY903" s="48"/>
      <c r="CZ903" s="48"/>
      <c r="DA903" s="48"/>
      <c r="DB903" s="48"/>
      <c r="DC903" s="48"/>
      <c r="DD903" s="48"/>
      <c r="DE903" s="48"/>
      <c r="DF903" s="48"/>
      <c r="DG903" s="48"/>
      <c r="DH903" s="48"/>
      <c r="DI903" s="48"/>
      <c r="DJ903" s="48"/>
      <c r="DK903" s="48"/>
      <c r="DL903" s="48"/>
      <c r="DM903" s="48"/>
      <c r="DN903" s="48"/>
      <c r="DO903" s="48"/>
      <c r="DP903" s="48"/>
      <c r="DQ903" s="48"/>
      <c r="DR903" s="48"/>
      <c r="DS903" s="48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48"/>
      <c r="EL903" s="48"/>
      <c r="EM903" s="48"/>
      <c r="EN903" s="48"/>
      <c r="EO903" s="48"/>
      <c r="EP903" s="48"/>
      <c r="EQ903" s="48"/>
      <c r="ER903" s="48"/>
      <c r="ES903" s="48"/>
      <c r="ET903" s="48"/>
      <c r="EU903" s="48"/>
      <c r="EV903" s="48"/>
      <c r="EW903" s="48"/>
      <c r="EX903" s="48"/>
      <c r="EY903" s="48"/>
      <c r="EZ903" s="48"/>
      <c r="FA903" s="48"/>
      <c r="FB903" s="48"/>
      <c r="FC903" s="48"/>
      <c r="FD903" s="48"/>
      <c r="FE903" s="48"/>
      <c r="FF903" s="48"/>
      <c r="FG903" s="48"/>
      <c r="FH903" s="48"/>
      <c r="FI903" s="48"/>
      <c r="FJ903" s="48"/>
      <c r="FK903" s="48"/>
      <c r="FL903" s="48"/>
      <c r="FM903" s="48"/>
      <c r="FN903" s="48"/>
      <c r="FO903" s="48"/>
      <c r="FP903" s="48"/>
      <c r="FQ903" s="48"/>
      <c r="FR903" s="48"/>
      <c r="FS903" s="48"/>
      <c r="FT903" s="48"/>
      <c r="FU903" s="48"/>
      <c r="FV903" s="48"/>
      <c r="FW903" s="48"/>
      <c r="FX903" s="48"/>
      <c r="FY903" s="48"/>
      <c r="FZ903" s="48"/>
      <c r="GA903" s="48"/>
      <c r="GB903" s="48"/>
      <c r="GC903" s="48"/>
      <c r="GD903" s="48"/>
      <c r="GE903" s="48"/>
      <c r="GF903" s="48"/>
      <c r="GG903" s="48"/>
      <c r="GH903" s="48"/>
      <c r="GI903" s="48"/>
      <c r="GJ903" s="48"/>
      <c r="GK903" s="48"/>
      <c r="GL903" s="48"/>
      <c r="GM903" s="48"/>
      <c r="GN903" s="48"/>
      <c r="GO903" s="48"/>
      <c r="GP903" s="48"/>
      <c r="GQ903" s="48"/>
      <c r="GR903" s="48"/>
      <c r="GS903" s="48"/>
      <c r="GT903" s="48"/>
      <c r="GU903" s="48"/>
      <c r="GV903" s="48"/>
      <c r="GW903" s="48"/>
      <c r="GX903" s="48"/>
      <c r="GY903" s="48"/>
      <c r="GZ903" s="48"/>
      <c r="HA903" s="48"/>
      <c r="HB903" s="48"/>
      <c r="HC903" s="48"/>
      <c r="HD903" s="48"/>
      <c r="HE903" s="48"/>
      <c r="HF903" s="48"/>
      <c r="HG903" s="48"/>
      <c r="HH903" s="48"/>
      <c r="HI903" s="48"/>
      <c r="HJ903" s="48"/>
      <c r="HK903" s="48"/>
      <c r="HL903" s="48"/>
      <c r="HM903" s="48"/>
      <c r="HN903" s="48"/>
      <c r="HO903" s="48"/>
      <c r="HP903" s="48"/>
      <c r="HQ903" s="48"/>
      <c r="HR903" s="48"/>
      <c r="HS903" s="48"/>
      <c r="HT903" s="48"/>
      <c r="HU903" s="48"/>
      <c r="HV903" s="48"/>
      <c r="HW903" s="48"/>
      <c r="HX903" s="48"/>
      <c r="HY903" s="48"/>
      <c r="HZ903" s="48"/>
      <c r="IA903" s="48"/>
      <c r="IB903" s="48"/>
      <c r="IC903" s="48"/>
      <c r="ID903" s="48"/>
      <c r="IE903" s="48"/>
      <c r="IF903" s="48"/>
      <c r="IG903" s="48"/>
      <c r="IH903" s="36"/>
      <c r="II903" s="36"/>
      <c r="IJ903" s="36"/>
      <c r="IK903" s="36"/>
      <c r="IL903" s="36"/>
      <c r="IM903" s="36"/>
      <c r="IN903" s="36"/>
      <c r="IO903" s="36"/>
      <c r="IP903" s="36"/>
      <c r="IQ903" s="36"/>
      <c r="IR903" s="36"/>
      <c r="IS903" s="36"/>
      <c r="IT903" s="36"/>
    </row>
    <row r="904" spans="1:254" s="14" customFormat="1" x14ac:dyDescent="0.2">
      <c r="A904" s="48"/>
      <c r="B904" s="48"/>
      <c r="C904" s="98">
        <v>43729</v>
      </c>
      <c r="D904" s="30" t="s">
        <v>1821</v>
      </c>
      <c r="E904" s="102" t="s">
        <v>1801</v>
      </c>
      <c r="F904" s="35" t="s">
        <v>532</v>
      </c>
      <c r="G904" s="82"/>
      <c r="H904" s="127">
        <v>1689687</v>
      </c>
      <c r="I904" s="143">
        <v>13321290</v>
      </c>
      <c r="J904" s="49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  <c r="BL904" s="48"/>
      <c r="BM904" s="48"/>
      <c r="BN904" s="48"/>
      <c r="BO904" s="48"/>
      <c r="BP904" s="48"/>
      <c r="BQ904" s="48"/>
      <c r="BR904" s="48"/>
      <c r="BS904" s="48"/>
      <c r="BT904" s="48"/>
      <c r="BU904" s="48"/>
      <c r="BV904" s="48"/>
      <c r="BW904" s="48"/>
      <c r="BX904" s="48"/>
      <c r="BY904" s="48"/>
      <c r="BZ904" s="48"/>
      <c r="CA904" s="48"/>
      <c r="CB904" s="48"/>
      <c r="CC904" s="48"/>
      <c r="CD904" s="48"/>
      <c r="CE904" s="48"/>
      <c r="CF904" s="48"/>
      <c r="CG904" s="48"/>
      <c r="CH904" s="48"/>
      <c r="CI904" s="48"/>
      <c r="CJ904" s="48"/>
      <c r="CK904" s="48"/>
      <c r="CL904" s="48"/>
      <c r="CM904" s="48"/>
      <c r="CN904" s="48"/>
      <c r="CO904" s="48"/>
      <c r="CP904" s="48"/>
      <c r="CQ904" s="48"/>
      <c r="CR904" s="48"/>
      <c r="CS904" s="48"/>
      <c r="CT904" s="48"/>
      <c r="CU904" s="48"/>
      <c r="CV904" s="48"/>
      <c r="CW904" s="48"/>
      <c r="CX904" s="48"/>
      <c r="CY904" s="48"/>
      <c r="CZ904" s="48"/>
      <c r="DA904" s="48"/>
      <c r="DB904" s="48"/>
      <c r="DC904" s="48"/>
      <c r="DD904" s="48"/>
      <c r="DE904" s="48"/>
      <c r="DF904" s="48"/>
      <c r="DG904" s="48"/>
      <c r="DH904" s="48"/>
      <c r="DI904" s="48"/>
      <c r="DJ904" s="48"/>
      <c r="DK904" s="48"/>
      <c r="DL904" s="48"/>
      <c r="DM904" s="48"/>
      <c r="DN904" s="48"/>
      <c r="DO904" s="48"/>
      <c r="DP904" s="48"/>
      <c r="DQ904" s="48"/>
      <c r="DR904" s="48"/>
      <c r="DS904" s="48"/>
      <c r="DT904" s="48"/>
      <c r="DU904" s="48"/>
      <c r="DV904" s="48"/>
      <c r="DW904" s="48"/>
      <c r="DX904" s="48"/>
      <c r="DY904" s="48"/>
      <c r="DZ904" s="48"/>
      <c r="EA904" s="48"/>
      <c r="EB904" s="48"/>
      <c r="EC904" s="48"/>
      <c r="ED904" s="48"/>
      <c r="EE904" s="48"/>
      <c r="EF904" s="48"/>
      <c r="EG904" s="48"/>
      <c r="EH904" s="48"/>
      <c r="EI904" s="48"/>
      <c r="EJ904" s="48"/>
      <c r="EK904" s="48"/>
      <c r="EL904" s="48"/>
      <c r="EM904" s="48"/>
      <c r="EN904" s="48"/>
      <c r="EO904" s="48"/>
      <c r="EP904" s="48"/>
      <c r="EQ904" s="48"/>
      <c r="ER904" s="48"/>
      <c r="ES904" s="48"/>
      <c r="ET904" s="48"/>
      <c r="EU904" s="48"/>
      <c r="EV904" s="48"/>
      <c r="EW904" s="48"/>
      <c r="EX904" s="48"/>
      <c r="EY904" s="48"/>
      <c r="EZ904" s="48"/>
      <c r="FA904" s="48"/>
      <c r="FB904" s="48"/>
      <c r="FC904" s="48"/>
      <c r="FD904" s="48"/>
      <c r="FE904" s="48"/>
      <c r="FF904" s="48"/>
      <c r="FG904" s="48"/>
      <c r="FH904" s="48"/>
      <c r="FI904" s="48"/>
      <c r="FJ904" s="48"/>
      <c r="FK904" s="48"/>
      <c r="FL904" s="48"/>
      <c r="FM904" s="48"/>
      <c r="FN904" s="48"/>
      <c r="FO904" s="48"/>
      <c r="FP904" s="48"/>
      <c r="FQ904" s="48"/>
      <c r="FR904" s="48"/>
      <c r="FS904" s="48"/>
      <c r="FT904" s="48"/>
      <c r="FU904" s="48"/>
      <c r="FV904" s="48"/>
      <c r="FW904" s="48"/>
      <c r="FX904" s="48"/>
      <c r="FY904" s="48"/>
      <c r="FZ904" s="48"/>
      <c r="GA904" s="48"/>
      <c r="GB904" s="48"/>
      <c r="GC904" s="48"/>
      <c r="GD904" s="48"/>
      <c r="GE904" s="48"/>
      <c r="GF904" s="48"/>
      <c r="GG904" s="48"/>
      <c r="GH904" s="48"/>
      <c r="GI904" s="48"/>
      <c r="GJ904" s="48"/>
      <c r="GK904" s="48"/>
      <c r="GL904" s="48"/>
      <c r="GM904" s="48"/>
      <c r="GN904" s="48"/>
      <c r="GO904" s="48"/>
      <c r="GP904" s="48"/>
      <c r="GQ904" s="48"/>
      <c r="GR904" s="48"/>
      <c r="GS904" s="48"/>
      <c r="GT904" s="48"/>
      <c r="GU904" s="48"/>
      <c r="GV904" s="48"/>
      <c r="GW904" s="48"/>
      <c r="GX904" s="48"/>
      <c r="GY904" s="48"/>
      <c r="GZ904" s="48"/>
      <c r="HA904" s="48"/>
      <c r="HB904" s="48"/>
      <c r="HC904" s="48"/>
      <c r="HD904" s="48"/>
      <c r="HE904" s="48"/>
      <c r="HF904" s="48"/>
      <c r="HG904" s="48"/>
      <c r="HH904" s="48"/>
      <c r="HI904" s="48"/>
      <c r="HJ904" s="48"/>
      <c r="HK904" s="48"/>
      <c r="HL904" s="48"/>
      <c r="HM904" s="48"/>
      <c r="HN904" s="48"/>
      <c r="HO904" s="48"/>
      <c r="HP904" s="48"/>
      <c r="HQ904" s="48"/>
      <c r="HR904" s="48"/>
      <c r="HS904" s="48"/>
      <c r="HT904" s="48"/>
      <c r="HU904" s="48"/>
      <c r="HV904" s="48"/>
      <c r="HW904" s="48"/>
      <c r="HX904" s="48"/>
      <c r="HY904" s="48"/>
      <c r="HZ904" s="48"/>
      <c r="IA904" s="48"/>
      <c r="IB904" s="48"/>
      <c r="IC904" s="48"/>
      <c r="ID904" s="48"/>
      <c r="IE904" s="48"/>
      <c r="IF904" s="48"/>
      <c r="IG904" s="48"/>
      <c r="IH904" s="36"/>
      <c r="II904" s="36"/>
      <c r="IJ904" s="36"/>
      <c r="IK904" s="36"/>
      <c r="IL904" s="36"/>
      <c r="IM904" s="36"/>
      <c r="IN904" s="36"/>
      <c r="IO904" s="36"/>
      <c r="IP904" s="36"/>
      <c r="IQ904" s="36"/>
      <c r="IR904" s="36"/>
      <c r="IS904" s="36"/>
      <c r="IT904" s="36"/>
    </row>
    <row r="905" spans="1:254" s="14" customFormat="1" x14ac:dyDescent="0.2">
      <c r="A905" s="48"/>
      <c r="B905" s="48"/>
      <c r="C905" s="98">
        <v>43729</v>
      </c>
      <c r="D905" s="30" t="s">
        <v>1822</v>
      </c>
      <c r="E905" s="102" t="s">
        <v>1802</v>
      </c>
      <c r="F905" s="35" t="s">
        <v>555</v>
      </c>
      <c r="G905" s="82"/>
      <c r="H905" s="127">
        <v>2780700</v>
      </c>
      <c r="I905" s="143">
        <v>10540590</v>
      </c>
      <c r="J905" s="49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  <c r="BL905" s="48"/>
      <c r="BM905" s="48"/>
      <c r="BN905" s="48"/>
      <c r="BO905" s="48"/>
      <c r="BP905" s="48"/>
      <c r="BQ905" s="48"/>
      <c r="BR905" s="48"/>
      <c r="BS905" s="48"/>
      <c r="BT905" s="48"/>
      <c r="BU905" s="48"/>
      <c r="BV905" s="48"/>
      <c r="BW905" s="48"/>
      <c r="BX905" s="48"/>
      <c r="BY905" s="48"/>
      <c r="BZ905" s="48"/>
      <c r="CA905" s="48"/>
      <c r="CB905" s="48"/>
      <c r="CC905" s="48"/>
      <c r="CD905" s="48"/>
      <c r="CE905" s="48"/>
      <c r="CF905" s="48"/>
      <c r="CG905" s="48"/>
      <c r="CH905" s="48"/>
      <c r="CI905" s="48"/>
      <c r="CJ905" s="48"/>
      <c r="CK905" s="48"/>
      <c r="CL905" s="48"/>
      <c r="CM905" s="48"/>
      <c r="CN905" s="48"/>
      <c r="CO905" s="48"/>
      <c r="CP905" s="48"/>
      <c r="CQ905" s="48"/>
      <c r="CR905" s="48"/>
      <c r="CS905" s="48"/>
      <c r="CT905" s="48"/>
      <c r="CU905" s="48"/>
      <c r="CV905" s="48"/>
      <c r="CW905" s="48"/>
      <c r="CX905" s="48"/>
      <c r="CY905" s="48"/>
      <c r="CZ905" s="48"/>
      <c r="DA905" s="48"/>
      <c r="DB905" s="48"/>
      <c r="DC905" s="48"/>
      <c r="DD905" s="48"/>
      <c r="DE905" s="48"/>
      <c r="DF905" s="48"/>
      <c r="DG905" s="48"/>
      <c r="DH905" s="48"/>
      <c r="DI905" s="48"/>
      <c r="DJ905" s="48"/>
      <c r="DK905" s="48"/>
      <c r="DL905" s="48"/>
      <c r="DM905" s="48"/>
      <c r="DN905" s="48"/>
      <c r="DO905" s="48"/>
      <c r="DP905" s="48"/>
      <c r="DQ905" s="48"/>
      <c r="DR905" s="48"/>
      <c r="DS905" s="48"/>
      <c r="DT905" s="48"/>
      <c r="DU905" s="48"/>
      <c r="DV905" s="48"/>
      <c r="DW905" s="48"/>
      <c r="DX905" s="48"/>
      <c r="DY905" s="48"/>
      <c r="DZ905" s="48"/>
      <c r="EA905" s="48"/>
      <c r="EB905" s="48"/>
      <c r="EC905" s="48"/>
      <c r="ED905" s="48"/>
      <c r="EE905" s="48"/>
      <c r="EF905" s="48"/>
      <c r="EG905" s="48"/>
      <c r="EH905" s="48"/>
      <c r="EI905" s="48"/>
      <c r="EJ905" s="48"/>
      <c r="EK905" s="48"/>
      <c r="EL905" s="48"/>
      <c r="EM905" s="48"/>
      <c r="EN905" s="48"/>
      <c r="EO905" s="48"/>
      <c r="EP905" s="48"/>
      <c r="EQ905" s="48"/>
      <c r="ER905" s="48"/>
      <c r="ES905" s="48"/>
      <c r="ET905" s="48"/>
      <c r="EU905" s="48"/>
      <c r="EV905" s="48"/>
      <c r="EW905" s="48"/>
      <c r="EX905" s="48"/>
      <c r="EY905" s="48"/>
      <c r="EZ905" s="48"/>
      <c r="FA905" s="48"/>
      <c r="FB905" s="48"/>
      <c r="FC905" s="48"/>
      <c r="FD905" s="48"/>
      <c r="FE905" s="48"/>
      <c r="FF905" s="48"/>
      <c r="FG905" s="48"/>
      <c r="FH905" s="48"/>
      <c r="FI905" s="48"/>
      <c r="FJ905" s="48"/>
      <c r="FK905" s="48"/>
      <c r="FL905" s="48"/>
      <c r="FM905" s="48"/>
      <c r="FN905" s="48"/>
      <c r="FO905" s="48"/>
      <c r="FP905" s="48"/>
      <c r="FQ905" s="48"/>
      <c r="FR905" s="48"/>
      <c r="FS905" s="48"/>
      <c r="FT905" s="48"/>
      <c r="FU905" s="48"/>
      <c r="FV905" s="48"/>
      <c r="FW905" s="48"/>
      <c r="FX905" s="48"/>
      <c r="FY905" s="48"/>
      <c r="FZ905" s="48"/>
      <c r="GA905" s="48"/>
      <c r="GB905" s="48"/>
      <c r="GC905" s="48"/>
      <c r="GD905" s="48"/>
      <c r="GE905" s="48"/>
      <c r="GF905" s="48"/>
      <c r="GG905" s="48"/>
      <c r="GH905" s="48"/>
      <c r="GI905" s="48"/>
      <c r="GJ905" s="48"/>
      <c r="GK905" s="48"/>
      <c r="GL905" s="48"/>
      <c r="GM905" s="48"/>
      <c r="GN905" s="48"/>
      <c r="GO905" s="48"/>
      <c r="GP905" s="48"/>
      <c r="GQ905" s="48"/>
      <c r="GR905" s="48"/>
      <c r="GS905" s="48"/>
      <c r="GT905" s="48"/>
      <c r="GU905" s="48"/>
      <c r="GV905" s="48"/>
      <c r="GW905" s="48"/>
      <c r="GX905" s="48"/>
      <c r="GY905" s="48"/>
      <c r="GZ905" s="48"/>
      <c r="HA905" s="48"/>
      <c r="HB905" s="48"/>
      <c r="HC905" s="48"/>
      <c r="HD905" s="48"/>
      <c r="HE905" s="48"/>
      <c r="HF905" s="48"/>
      <c r="HG905" s="48"/>
      <c r="HH905" s="48"/>
      <c r="HI905" s="48"/>
      <c r="HJ905" s="48"/>
      <c r="HK905" s="48"/>
      <c r="HL905" s="48"/>
      <c r="HM905" s="48"/>
      <c r="HN905" s="48"/>
      <c r="HO905" s="48"/>
      <c r="HP905" s="48"/>
      <c r="HQ905" s="48"/>
      <c r="HR905" s="48"/>
      <c r="HS905" s="48"/>
      <c r="HT905" s="48"/>
      <c r="HU905" s="48"/>
      <c r="HV905" s="48"/>
      <c r="HW905" s="48"/>
      <c r="HX905" s="48"/>
      <c r="HY905" s="48"/>
      <c r="HZ905" s="48"/>
      <c r="IA905" s="48"/>
      <c r="IB905" s="48"/>
      <c r="IC905" s="48"/>
      <c r="ID905" s="48"/>
      <c r="IE905" s="48"/>
      <c r="IF905" s="48"/>
      <c r="IG905" s="48"/>
      <c r="IH905" s="36"/>
      <c r="II905" s="36"/>
      <c r="IJ905" s="36"/>
      <c r="IK905" s="36"/>
      <c r="IL905" s="36"/>
      <c r="IM905" s="36"/>
      <c r="IN905" s="36"/>
      <c r="IO905" s="36"/>
      <c r="IP905" s="36"/>
      <c r="IQ905" s="36"/>
      <c r="IR905" s="36"/>
      <c r="IS905" s="36"/>
      <c r="IT905" s="36"/>
    </row>
    <row r="906" spans="1:254" s="14" customFormat="1" x14ac:dyDescent="0.2">
      <c r="A906" s="48"/>
      <c r="B906" s="48"/>
      <c r="C906" s="98">
        <v>43729</v>
      </c>
      <c r="D906" s="30" t="s">
        <v>1823</v>
      </c>
      <c r="E906" s="102" t="s">
        <v>1803</v>
      </c>
      <c r="F906" s="35" t="s">
        <v>565</v>
      </c>
      <c r="G906" s="82"/>
      <c r="H906" s="127">
        <v>86500</v>
      </c>
      <c r="I906" s="143">
        <v>10454090</v>
      </c>
      <c r="J906" s="49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  <c r="BL906" s="48"/>
      <c r="BM906" s="48"/>
      <c r="BN906" s="48"/>
      <c r="BO906" s="48"/>
      <c r="BP906" s="48"/>
      <c r="BQ906" s="48"/>
      <c r="BR906" s="48"/>
      <c r="BS906" s="48"/>
      <c r="BT906" s="48"/>
      <c r="BU906" s="48"/>
      <c r="BV906" s="48"/>
      <c r="BW906" s="48"/>
      <c r="BX906" s="48"/>
      <c r="BY906" s="48"/>
      <c r="BZ906" s="48"/>
      <c r="CA906" s="48"/>
      <c r="CB906" s="48"/>
      <c r="CC906" s="48"/>
      <c r="CD906" s="48"/>
      <c r="CE906" s="48"/>
      <c r="CF906" s="48"/>
      <c r="CG906" s="48"/>
      <c r="CH906" s="48"/>
      <c r="CI906" s="48"/>
      <c r="CJ906" s="48"/>
      <c r="CK906" s="48"/>
      <c r="CL906" s="48"/>
      <c r="CM906" s="48"/>
      <c r="CN906" s="48"/>
      <c r="CO906" s="48"/>
      <c r="CP906" s="48"/>
      <c r="CQ906" s="48"/>
      <c r="CR906" s="48"/>
      <c r="CS906" s="48"/>
      <c r="CT906" s="48"/>
      <c r="CU906" s="48"/>
      <c r="CV906" s="48"/>
      <c r="CW906" s="48"/>
      <c r="CX906" s="48"/>
      <c r="CY906" s="48"/>
      <c r="CZ906" s="48"/>
      <c r="DA906" s="48"/>
      <c r="DB906" s="48"/>
      <c r="DC906" s="48"/>
      <c r="DD906" s="48"/>
      <c r="DE906" s="48"/>
      <c r="DF906" s="48"/>
      <c r="DG906" s="48"/>
      <c r="DH906" s="48"/>
      <c r="DI906" s="48"/>
      <c r="DJ906" s="48"/>
      <c r="DK906" s="48"/>
      <c r="DL906" s="48"/>
      <c r="DM906" s="48"/>
      <c r="DN906" s="48"/>
      <c r="DO906" s="48"/>
      <c r="DP906" s="48"/>
      <c r="DQ906" s="48"/>
      <c r="DR906" s="48"/>
      <c r="DS906" s="48"/>
      <c r="DT906" s="48"/>
      <c r="DU906" s="48"/>
      <c r="DV906" s="48"/>
      <c r="DW906" s="48"/>
      <c r="DX906" s="48"/>
      <c r="DY906" s="48"/>
      <c r="DZ906" s="48"/>
      <c r="EA906" s="48"/>
      <c r="EB906" s="48"/>
      <c r="EC906" s="48"/>
      <c r="ED906" s="48"/>
      <c r="EE906" s="48"/>
      <c r="EF906" s="48"/>
      <c r="EG906" s="48"/>
      <c r="EH906" s="48"/>
      <c r="EI906" s="48"/>
      <c r="EJ906" s="48"/>
      <c r="EK906" s="48"/>
      <c r="EL906" s="48"/>
      <c r="EM906" s="48"/>
      <c r="EN906" s="48"/>
      <c r="EO906" s="48"/>
      <c r="EP906" s="48"/>
      <c r="EQ906" s="48"/>
      <c r="ER906" s="48"/>
      <c r="ES906" s="48"/>
      <c r="ET906" s="48"/>
      <c r="EU906" s="48"/>
      <c r="EV906" s="48"/>
      <c r="EW906" s="48"/>
      <c r="EX906" s="48"/>
      <c r="EY906" s="48"/>
      <c r="EZ906" s="48"/>
      <c r="FA906" s="48"/>
      <c r="FB906" s="48"/>
      <c r="FC906" s="48"/>
      <c r="FD906" s="48"/>
      <c r="FE906" s="48"/>
      <c r="FF906" s="48"/>
      <c r="FG906" s="48"/>
      <c r="FH906" s="48"/>
      <c r="FI906" s="48"/>
      <c r="FJ906" s="48"/>
      <c r="FK906" s="48"/>
      <c r="FL906" s="48"/>
      <c r="FM906" s="48"/>
      <c r="FN906" s="48"/>
      <c r="FO906" s="48"/>
      <c r="FP906" s="48"/>
      <c r="FQ906" s="48"/>
      <c r="FR906" s="48"/>
      <c r="FS906" s="48"/>
      <c r="FT906" s="48"/>
      <c r="FU906" s="48"/>
      <c r="FV906" s="48"/>
      <c r="FW906" s="48"/>
      <c r="FX906" s="48"/>
      <c r="FY906" s="48"/>
      <c r="FZ906" s="48"/>
      <c r="GA906" s="48"/>
      <c r="GB906" s="48"/>
      <c r="GC906" s="48"/>
      <c r="GD906" s="48"/>
      <c r="GE906" s="48"/>
      <c r="GF906" s="48"/>
      <c r="GG906" s="48"/>
      <c r="GH906" s="48"/>
      <c r="GI906" s="48"/>
      <c r="GJ906" s="48"/>
      <c r="GK906" s="48"/>
      <c r="GL906" s="48"/>
      <c r="GM906" s="48"/>
      <c r="GN906" s="48"/>
      <c r="GO906" s="48"/>
      <c r="GP906" s="48"/>
      <c r="GQ906" s="48"/>
      <c r="GR906" s="48"/>
      <c r="GS906" s="48"/>
      <c r="GT906" s="48"/>
      <c r="GU906" s="48"/>
      <c r="GV906" s="48"/>
      <c r="GW906" s="48"/>
      <c r="GX906" s="48"/>
      <c r="GY906" s="48"/>
      <c r="GZ906" s="48"/>
      <c r="HA906" s="48"/>
      <c r="HB906" s="48"/>
      <c r="HC906" s="48"/>
      <c r="HD906" s="48"/>
      <c r="HE906" s="48"/>
      <c r="HF906" s="48"/>
      <c r="HG906" s="48"/>
      <c r="HH906" s="48"/>
      <c r="HI906" s="48"/>
      <c r="HJ906" s="48"/>
      <c r="HK906" s="48"/>
      <c r="HL906" s="48"/>
      <c r="HM906" s="48"/>
      <c r="HN906" s="48"/>
      <c r="HO906" s="48"/>
      <c r="HP906" s="48"/>
      <c r="HQ906" s="48"/>
      <c r="HR906" s="48"/>
      <c r="HS906" s="48"/>
      <c r="HT906" s="48"/>
      <c r="HU906" s="48"/>
      <c r="HV906" s="48"/>
      <c r="HW906" s="48"/>
      <c r="HX906" s="48"/>
      <c r="HY906" s="48"/>
      <c r="HZ906" s="48"/>
      <c r="IA906" s="48"/>
      <c r="IB906" s="48"/>
      <c r="IC906" s="48"/>
      <c r="ID906" s="48"/>
      <c r="IE906" s="48"/>
      <c r="IF906" s="48"/>
      <c r="IG906" s="48"/>
      <c r="IH906" s="36"/>
      <c r="II906" s="36"/>
      <c r="IJ906" s="36"/>
      <c r="IK906" s="36"/>
      <c r="IL906" s="36"/>
      <c r="IM906" s="36"/>
      <c r="IN906" s="36"/>
      <c r="IO906" s="36"/>
      <c r="IP906" s="36"/>
      <c r="IQ906" s="36"/>
      <c r="IR906" s="36"/>
      <c r="IS906" s="36"/>
      <c r="IT906" s="36"/>
    </row>
    <row r="907" spans="1:254" s="14" customFormat="1" x14ac:dyDescent="0.2">
      <c r="A907" s="48"/>
      <c r="B907" s="48"/>
      <c r="C907" s="98">
        <v>43731</v>
      </c>
      <c r="D907" s="30" t="s">
        <v>1824</v>
      </c>
      <c r="E907" s="102" t="s">
        <v>1804</v>
      </c>
      <c r="F907" s="35" t="s">
        <v>291</v>
      </c>
      <c r="G907" s="82"/>
      <c r="H907" s="127">
        <v>876000</v>
      </c>
      <c r="I907" s="143">
        <v>9578090</v>
      </c>
      <c r="J907" s="49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  <c r="BL907" s="48"/>
      <c r="BM907" s="48"/>
      <c r="BN907" s="48"/>
      <c r="BO907" s="48"/>
      <c r="BP907" s="48"/>
      <c r="BQ907" s="48"/>
      <c r="BR907" s="48"/>
      <c r="BS907" s="48"/>
      <c r="BT907" s="48"/>
      <c r="BU907" s="48"/>
      <c r="BV907" s="48"/>
      <c r="BW907" s="48"/>
      <c r="BX907" s="48"/>
      <c r="BY907" s="48"/>
      <c r="BZ907" s="48"/>
      <c r="CA907" s="48"/>
      <c r="CB907" s="48"/>
      <c r="CC907" s="48"/>
      <c r="CD907" s="48"/>
      <c r="CE907" s="48"/>
      <c r="CF907" s="48"/>
      <c r="CG907" s="48"/>
      <c r="CH907" s="48"/>
      <c r="CI907" s="48"/>
      <c r="CJ907" s="48"/>
      <c r="CK907" s="48"/>
      <c r="CL907" s="48"/>
      <c r="CM907" s="48"/>
      <c r="CN907" s="48"/>
      <c r="CO907" s="48"/>
      <c r="CP907" s="48"/>
      <c r="CQ907" s="48"/>
      <c r="CR907" s="48"/>
      <c r="CS907" s="48"/>
      <c r="CT907" s="48"/>
      <c r="CU907" s="48"/>
      <c r="CV907" s="48"/>
      <c r="CW907" s="48"/>
      <c r="CX907" s="48"/>
      <c r="CY907" s="48"/>
      <c r="CZ907" s="48"/>
      <c r="DA907" s="48"/>
      <c r="DB907" s="48"/>
      <c r="DC907" s="48"/>
      <c r="DD907" s="48"/>
      <c r="DE907" s="48"/>
      <c r="DF907" s="48"/>
      <c r="DG907" s="48"/>
      <c r="DH907" s="48"/>
      <c r="DI907" s="48"/>
      <c r="DJ907" s="48"/>
      <c r="DK907" s="48"/>
      <c r="DL907" s="48"/>
      <c r="DM907" s="48"/>
      <c r="DN907" s="48"/>
      <c r="DO907" s="48"/>
      <c r="DP907" s="48"/>
      <c r="DQ907" s="48"/>
      <c r="DR907" s="48"/>
      <c r="DS907" s="48"/>
      <c r="DT907" s="48"/>
      <c r="DU907" s="48"/>
      <c r="DV907" s="48"/>
      <c r="DW907" s="48"/>
      <c r="DX907" s="48"/>
      <c r="DY907" s="48"/>
      <c r="DZ907" s="48"/>
      <c r="EA907" s="48"/>
      <c r="EB907" s="48"/>
      <c r="EC907" s="48"/>
      <c r="ED907" s="48"/>
      <c r="EE907" s="48"/>
      <c r="EF907" s="48"/>
      <c r="EG907" s="48"/>
      <c r="EH907" s="48"/>
      <c r="EI907" s="48"/>
      <c r="EJ907" s="48"/>
      <c r="EK907" s="48"/>
      <c r="EL907" s="48"/>
      <c r="EM907" s="48"/>
      <c r="EN907" s="48"/>
      <c r="EO907" s="48"/>
      <c r="EP907" s="48"/>
      <c r="EQ907" s="48"/>
      <c r="ER907" s="48"/>
      <c r="ES907" s="48"/>
      <c r="ET907" s="48"/>
      <c r="EU907" s="48"/>
      <c r="EV907" s="48"/>
      <c r="EW907" s="48"/>
      <c r="EX907" s="48"/>
      <c r="EY907" s="48"/>
      <c r="EZ907" s="48"/>
      <c r="FA907" s="48"/>
      <c r="FB907" s="48"/>
      <c r="FC907" s="48"/>
      <c r="FD907" s="48"/>
      <c r="FE907" s="48"/>
      <c r="FF907" s="48"/>
      <c r="FG907" s="48"/>
      <c r="FH907" s="48"/>
      <c r="FI907" s="48"/>
      <c r="FJ907" s="48"/>
      <c r="FK907" s="48"/>
      <c r="FL907" s="48"/>
      <c r="FM907" s="48"/>
      <c r="FN907" s="48"/>
      <c r="FO907" s="48"/>
      <c r="FP907" s="48"/>
      <c r="FQ907" s="48"/>
      <c r="FR907" s="48"/>
      <c r="FS907" s="48"/>
      <c r="FT907" s="48"/>
      <c r="FU907" s="48"/>
      <c r="FV907" s="48"/>
      <c r="FW907" s="48"/>
      <c r="FX907" s="48"/>
      <c r="FY907" s="48"/>
      <c r="FZ907" s="48"/>
      <c r="GA907" s="48"/>
      <c r="GB907" s="48"/>
      <c r="GC907" s="48"/>
      <c r="GD907" s="48"/>
      <c r="GE907" s="48"/>
      <c r="GF907" s="48"/>
      <c r="GG907" s="48"/>
      <c r="GH907" s="48"/>
      <c r="GI907" s="48"/>
      <c r="GJ907" s="48"/>
      <c r="GK907" s="48"/>
      <c r="GL907" s="48"/>
      <c r="GM907" s="48"/>
      <c r="GN907" s="48"/>
      <c r="GO907" s="48"/>
      <c r="GP907" s="48"/>
      <c r="GQ907" s="48"/>
      <c r="GR907" s="48"/>
      <c r="GS907" s="48"/>
      <c r="GT907" s="48"/>
      <c r="GU907" s="48"/>
      <c r="GV907" s="48"/>
      <c r="GW907" s="48"/>
      <c r="GX907" s="48"/>
      <c r="GY907" s="48"/>
      <c r="GZ907" s="48"/>
      <c r="HA907" s="48"/>
      <c r="HB907" s="48"/>
      <c r="HC907" s="48"/>
      <c r="HD907" s="48"/>
      <c r="HE907" s="48"/>
      <c r="HF907" s="48"/>
      <c r="HG907" s="48"/>
      <c r="HH907" s="48"/>
      <c r="HI907" s="48"/>
      <c r="HJ907" s="48"/>
      <c r="HK907" s="48"/>
      <c r="HL907" s="48"/>
      <c r="HM907" s="48"/>
      <c r="HN907" s="48"/>
      <c r="HO907" s="48"/>
      <c r="HP907" s="48"/>
      <c r="HQ907" s="48"/>
      <c r="HR907" s="48"/>
      <c r="HS907" s="48"/>
      <c r="HT907" s="48"/>
      <c r="HU907" s="48"/>
      <c r="HV907" s="48"/>
      <c r="HW907" s="48"/>
      <c r="HX907" s="48"/>
      <c r="HY907" s="48"/>
      <c r="HZ907" s="48"/>
      <c r="IA907" s="48"/>
      <c r="IB907" s="48"/>
      <c r="IC907" s="48"/>
      <c r="ID907" s="48"/>
      <c r="IE907" s="48"/>
      <c r="IF907" s="48"/>
      <c r="IG907" s="48"/>
      <c r="IH907" s="36"/>
      <c r="II907" s="36"/>
      <c r="IJ907" s="36"/>
      <c r="IK907" s="36"/>
      <c r="IL907" s="36"/>
      <c r="IM907" s="36"/>
      <c r="IN907" s="36"/>
      <c r="IO907" s="36"/>
      <c r="IP907" s="36"/>
      <c r="IQ907" s="36"/>
      <c r="IR907" s="36"/>
      <c r="IS907" s="36"/>
      <c r="IT907" s="36"/>
    </row>
    <row r="908" spans="1:254" s="14" customFormat="1" x14ac:dyDescent="0.2">
      <c r="A908" s="48"/>
      <c r="B908" s="48"/>
      <c r="C908" s="98"/>
      <c r="D908" s="30" t="s">
        <v>1100</v>
      </c>
      <c r="E908" s="102"/>
      <c r="F908" s="35" t="s">
        <v>291</v>
      </c>
      <c r="G908" s="82">
        <v>990000</v>
      </c>
      <c r="H908" s="127"/>
      <c r="I908" s="143">
        <v>10568090</v>
      </c>
      <c r="J908" s="49" t="s">
        <v>1834</v>
      </c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  <c r="BL908" s="48"/>
      <c r="BM908" s="48"/>
      <c r="BN908" s="48"/>
      <c r="BO908" s="48"/>
      <c r="BP908" s="48"/>
      <c r="BQ908" s="48"/>
      <c r="BR908" s="48"/>
      <c r="BS908" s="48"/>
      <c r="BT908" s="48"/>
      <c r="BU908" s="48"/>
      <c r="BV908" s="48"/>
      <c r="BW908" s="48"/>
      <c r="BX908" s="48"/>
      <c r="BY908" s="48"/>
      <c r="BZ908" s="48"/>
      <c r="CA908" s="48"/>
      <c r="CB908" s="48"/>
      <c r="CC908" s="48"/>
      <c r="CD908" s="48"/>
      <c r="CE908" s="48"/>
      <c r="CF908" s="48"/>
      <c r="CG908" s="48"/>
      <c r="CH908" s="48"/>
      <c r="CI908" s="48"/>
      <c r="CJ908" s="48"/>
      <c r="CK908" s="48"/>
      <c r="CL908" s="48"/>
      <c r="CM908" s="48"/>
      <c r="CN908" s="48"/>
      <c r="CO908" s="48"/>
      <c r="CP908" s="48"/>
      <c r="CQ908" s="48"/>
      <c r="CR908" s="48"/>
      <c r="CS908" s="48"/>
      <c r="CT908" s="48"/>
      <c r="CU908" s="48"/>
      <c r="CV908" s="48"/>
      <c r="CW908" s="48"/>
      <c r="CX908" s="48"/>
      <c r="CY908" s="48"/>
      <c r="CZ908" s="48"/>
      <c r="DA908" s="48"/>
      <c r="DB908" s="48"/>
      <c r="DC908" s="48"/>
      <c r="DD908" s="48"/>
      <c r="DE908" s="48"/>
      <c r="DF908" s="48"/>
      <c r="DG908" s="48"/>
      <c r="DH908" s="48"/>
      <c r="DI908" s="48"/>
      <c r="DJ908" s="48"/>
      <c r="DK908" s="48"/>
      <c r="DL908" s="48"/>
      <c r="DM908" s="48"/>
      <c r="DN908" s="48"/>
      <c r="DO908" s="48"/>
      <c r="DP908" s="48"/>
      <c r="DQ908" s="48"/>
      <c r="DR908" s="48"/>
      <c r="DS908" s="48"/>
      <c r="DT908" s="48"/>
      <c r="DU908" s="48"/>
      <c r="DV908" s="48"/>
      <c r="DW908" s="48"/>
      <c r="DX908" s="48"/>
      <c r="DY908" s="48"/>
      <c r="DZ908" s="48"/>
      <c r="EA908" s="48"/>
      <c r="EB908" s="48"/>
      <c r="EC908" s="48"/>
      <c r="ED908" s="48"/>
      <c r="EE908" s="48"/>
      <c r="EF908" s="48"/>
      <c r="EG908" s="48"/>
      <c r="EH908" s="48"/>
      <c r="EI908" s="48"/>
      <c r="EJ908" s="48"/>
      <c r="EK908" s="48"/>
      <c r="EL908" s="48"/>
      <c r="EM908" s="48"/>
      <c r="EN908" s="48"/>
      <c r="EO908" s="48"/>
      <c r="EP908" s="48"/>
      <c r="EQ908" s="48"/>
      <c r="ER908" s="48"/>
      <c r="ES908" s="48"/>
      <c r="ET908" s="48"/>
      <c r="EU908" s="48"/>
      <c r="EV908" s="48"/>
      <c r="EW908" s="48"/>
      <c r="EX908" s="48"/>
      <c r="EY908" s="48"/>
      <c r="EZ908" s="48"/>
      <c r="FA908" s="48"/>
      <c r="FB908" s="48"/>
      <c r="FC908" s="48"/>
      <c r="FD908" s="48"/>
      <c r="FE908" s="48"/>
      <c r="FF908" s="48"/>
      <c r="FG908" s="48"/>
      <c r="FH908" s="48"/>
      <c r="FI908" s="48"/>
      <c r="FJ908" s="48"/>
      <c r="FK908" s="48"/>
      <c r="FL908" s="48"/>
      <c r="FM908" s="48"/>
      <c r="FN908" s="48"/>
      <c r="FO908" s="48"/>
      <c r="FP908" s="48"/>
      <c r="FQ908" s="48"/>
      <c r="FR908" s="48"/>
      <c r="FS908" s="48"/>
      <c r="FT908" s="48"/>
      <c r="FU908" s="48"/>
      <c r="FV908" s="48"/>
      <c r="FW908" s="48"/>
      <c r="FX908" s="48"/>
      <c r="FY908" s="48"/>
      <c r="FZ908" s="48"/>
      <c r="GA908" s="48"/>
      <c r="GB908" s="48"/>
      <c r="GC908" s="48"/>
      <c r="GD908" s="48"/>
      <c r="GE908" s="48"/>
      <c r="GF908" s="48"/>
      <c r="GG908" s="48"/>
      <c r="GH908" s="48"/>
      <c r="GI908" s="48"/>
      <c r="GJ908" s="48"/>
      <c r="GK908" s="48"/>
      <c r="GL908" s="48"/>
      <c r="GM908" s="48"/>
      <c r="GN908" s="48"/>
      <c r="GO908" s="48"/>
      <c r="GP908" s="48"/>
      <c r="GQ908" s="48"/>
      <c r="GR908" s="48"/>
      <c r="GS908" s="48"/>
      <c r="GT908" s="48"/>
      <c r="GU908" s="48"/>
      <c r="GV908" s="48"/>
      <c r="GW908" s="48"/>
      <c r="GX908" s="48"/>
      <c r="GY908" s="48"/>
      <c r="GZ908" s="48"/>
      <c r="HA908" s="48"/>
      <c r="HB908" s="48"/>
      <c r="HC908" s="48"/>
      <c r="HD908" s="48"/>
      <c r="HE908" s="48"/>
      <c r="HF908" s="48"/>
      <c r="HG908" s="48"/>
      <c r="HH908" s="48"/>
      <c r="HI908" s="48"/>
      <c r="HJ908" s="48"/>
      <c r="HK908" s="48"/>
      <c r="HL908" s="48"/>
      <c r="HM908" s="48"/>
      <c r="HN908" s="48"/>
      <c r="HO908" s="48"/>
      <c r="HP908" s="48"/>
      <c r="HQ908" s="48"/>
      <c r="HR908" s="48"/>
      <c r="HS908" s="48"/>
      <c r="HT908" s="48"/>
      <c r="HU908" s="48"/>
      <c r="HV908" s="48"/>
      <c r="HW908" s="48"/>
      <c r="HX908" s="48"/>
      <c r="HY908" s="48"/>
      <c r="HZ908" s="48"/>
      <c r="IA908" s="48"/>
      <c r="IB908" s="48"/>
      <c r="IC908" s="48"/>
      <c r="ID908" s="48"/>
      <c r="IE908" s="48"/>
      <c r="IF908" s="48"/>
      <c r="IG908" s="48"/>
      <c r="IH908" s="36"/>
      <c r="II908" s="36"/>
      <c r="IJ908" s="36"/>
      <c r="IK908" s="36"/>
      <c r="IL908" s="36"/>
      <c r="IM908" s="36"/>
      <c r="IN908" s="36"/>
      <c r="IO908" s="36"/>
      <c r="IP908" s="36"/>
      <c r="IQ908" s="36"/>
      <c r="IR908" s="36"/>
      <c r="IS908" s="36"/>
      <c r="IT908" s="36"/>
    </row>
    <row r="909" spans="1:254" s="14" customFormat="1" x14ac:dyDescent="0.2">
      <c r="A909" s="48"/>
      <c r="B909" s="48"/>
      <c r="C909" s="98">
        <v>43732</v>
      </c>
      <c r="D909" s="30" t="s">
        <v>607</v>
      </c>
      <c r="E909" s="102" t="s">
        <v>1805</v>
      </c>
      <c r="F909" s="35" t="s">
        <v>343</v>
      </c>
      <c r="G909" s="82"/>
      <c r="H909" s="127">
        <v>450000</v>
      </c>
      <c r="I909" s="143">
        <v>10118090</v>
      </c>
      <c r="J909" s="49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  <c r="BL909" s="48"/>
      <c r="BM909" s="48"/>
      <c r="BN909" s="48"/>
      <c r="BO909" s="48"/>
      <c r="BP909" s="48"/>
      <c r="BQ909" s="48"/>
      <c r="BR909" s="48"/>
      <c r="BS909" s="48"/>
      <c r="BT909" s="48"/>
      <c r="BU909" s="48"/>
      <c r="BV909" s="48"/>
      <c r="BW909" s="48"/>
      <c r="BX909" s="48"/>
      <c r="BY909" s="48"/>
      <c r="BZ909" s="48"/>
      <c r="CA909" s="48"/>
      <c r="CB909" s="48"/>
      <c r="CC909" s="48"/>
      <c r="CD909" s="48"/>
      <c r="CE909" s="48"/>
      <c r="CF909" s="48"/>
      <c r="CG909" s="48"/>
      <c r="CH909" s="48"/>
      <c r="CI909" s="48"/>
      <c r="CJ909" s="48"/>
      <c r="CK909" s="48"/>
      <c r="CL909" s="48"/>
      <c r="CM909" s="48"/>
      <c r="CN909" s="48"/>
      <c r="CO909" s="48"/>
      <c r="CP909" s="48"/>
      <c r="CQ909" s="48"/>
      <c r="CR909" s="48"/>
      <c r="CS909" s="48"/>
      <c r="CT909" s="48"/>
      <c r="CU909" s="48"/>
      <c r="CV909" s="48"/>
      <c r="CW909" s="48"/>
      <c r="CX909" s="48"/>
      <c r="CY909" s="48"/>
      <c r="CZ909" s="48"/>
      <c r="DA909" s="48"/>
      <c r="DB909" s="48"/>
      <c r="DC909" s="48"/>
      <c r="DD909" s="48"/>
      <c r="DE909" s="48"/>
      <c r="DF909" s="48"/>
      <c r="DG909" s="48"/>
      <c r="DH909" s="48"/>
      <c r="DI909" s="48"/>
      <c r="DJ909" s="48"/>
      <c r="DK909" s="48"/>
      <c r="DL909" s="48"/>
      <c r="DM909" s="48"/>
      <c r="DN909" s="48"/>
      <c r="DO909" s="48"/>
      <c r="DP909" s="48"/>
      <c r="DQ909" s="48"/>
      <c r="DR909" s="48"/>
      <c r="DS909" s="48"/>
      <c r="DT909" s="48"/>
      <c r="DU909" s="48"/>
      <c r="DV909" s="48"/>
      <c r="DW909" s="48"/>
      <c r="DX909" s="48"/>
      <c r="DY909" s="48"/>
      <c r="DZ909" s="48"/>
      <c r="EA909" s="48"/>
      <c r="EB909" s="48"/>
      <c r="EC909" s="48"/>
      <c r="ED909" s="48"/>
      <c r="EE909" s="48"/>
      <c r="EF909" s="48"/>
      <c r="EG909" s="48"/>
      <c r="EH909" s="48"/>
      <c r="EI909" s="48"/>
      <c r="EJ909" s="48"/>
      <c r="EK909" s="48"/>
      <c r="EL909" s="48"/>
      <c r="EM909" s="48"/>
      <c r="EN909" s="48"/>
      <c r="EO909" s="48"/>
      <c r="EP909" s="48"/>
      <c r="EQ909" s="48"/>
      <c r="ER909" s="48"/>
      <c r="ES909" s="48"/>
      <c r="ET909" s="48"/>
      <c r="EU909" s="48"/>
      <c r="EV909" s="48"/>
      <c r="EW909" s="48"/>
      <c r="EX909" s="48"/>
      <c r="EY909" s="48"/>
      <c r="EZ909" s="48"/>
      <c r="FA909" s="48"/>
      <c r="FB909" s="48"/>
      <c r="FC909" s="48"/>
      <c r="FD909" s="48"/>
      <c r="FE909" s="48"/>
      <c r="FF909" s="48"/>
      <c r="FG909" s="48"/>
      <c r="FH909" s="48"/>
      <c r="FI909" s="48"/>
      <c r="FJ909" s="48"/>
      <c r="FK909" s="48"/>
      <c r="FL909" s="48"/>
      <c r="FM909" s="48"/>
      <c r="FN909" s="48"/>
      <c r="FO909" s="48"/>
      <c r="FP909" s="48"/>
      <c r="FQ909" s="48"/>
      <c r="FR909" s="48"/>
      <c r="FS909" s="48"/>
      <c r="FT909" s="48"/>
      <c r="FU909" s="48"/>
      <c r="FV909" s="48"/>
      <c r="FW909" s="48"/>
      <c r="FX909" s="48"/>
      <c r="FY909" s="48"/>
      <c r="FZ909" s="48"/>
      <c r="GA909" s="48"/>
      <c r="GB909" s="48"/>
      <c r="GC909" s="48"/>
      <c r="GD909" s="48"/>
      <c r="GE909" s="48"/>
      <c r="GF909" s="48"/>
      <c r="GG909" s="48"/>
      <c r="GH909" s="48"/>
      <c r="GI909" s="48"/>
      <c r="GJ909" s="48"/>
      <c r="GK909" s="48"/>
      <c r="GL909" s="48"/>
      <c r="GM909" s="48"/>
      <c r="GN909" s="48"/>
      <c r="GO909" s="48"/>
      <c r="GP909" s="48"/>
      <c r="GQ909" s="48"/>
      <c r="GR909" s="48"/>
      <c r="GS909" s="48"/>
      <c r="GT909" s="48"/>
      <c r="GU909" s="48"/>
      <c r="GV909" s="48"/>
      <c r="GW909" s="48"/>
      <c r="GX909" s="48"/>
      <c r="GY909" s="48"/>
      <c r="GZ909" s="48"/>
      <c r="HA909" s="48"/>
      <c r="HB909" s="48"/>
      <c r="HC909" s="48"/>
      <c r="HD909" s="48"/>
      <c r="HE909" s="48"/>
      <c r="HF909" s="48"/>
      <c r="HG909" s="48"/>
      <c r="HH909" s="48"/>
      <c r="HI909" s="48"/>
      <c r="HJ909" s="48"/>
      <c r="HK909" s="48"/>
      <c r="HL909" s="48"/>
      <c r="HM909" s="48"/>
      <c r="HN909" s="48"/>
      <c r="HO909" s="48"/>
      <c r="HP909" s="48"/>
      <c r="HQ909" s="48"/>
      <c r="HR909" s="48"/>
      <c r="HS909" s="48"/>
      <c r="HT909" s="48"/>
      <c r="HU909" s="48"/>
      <c r="HV909" s="48"/>
      <c r="HW909" s="48"/>
      <c r="HX909" s="48"/>
      <c r="HY909" s="48"/>
      <c r="HZ909" s="48"/>
      <c r="IA909" s="48"/>
      <c r="IB909" s="48"/>
      <c r="IC909" s="48"/>
      <c r="ID909" s="48"/>
      <c r="IE909" s="48"/>
      <c r="IF909" s="48"/>
      <c r="IG909" s="48"/>
      <c r="IH909" s="36"/>
      <c r="II909" s="36"/>
      <c r="IJ909" s="36"/>
      <c r="IK909" s="36"/>
      <c r="IL909" s="36"/>
      <c r="IM909" s="36"/>
      <c r="IN909" s="36"/>
      <c r="IO909" s="36"/>
      <c r="IP909" s="36"/>
      <c r="IQ909" s="36"/>
      <c r="IR909" s="36"/>
      <c r="IS909" s="36"/>
      <c r="IT909" s="36"/>
    </row>
    <row r="910" spans="1:254" s="14" customFormat="1" x14ac:dyDescent="0.2">
      <c r="A910" s="48"/>
      <c r="B910" s="48"/>
      <c r="C910" s="98">
        <v>43732</v>
      </c>
      <c r="D910" s="30" t="s">
        <v>1825</v>
      </c>
      <c r="E910" s="102" t="s">
        <v>1806</v>
      </c>
      <c r="F910" s="35" t="s">
        <v>1611</v>
      </c>
      <c r="G910" s="82"/>
      <c r="H910" s="127">
        <v>100000</v>
      </c>
      <c r="I910" s="143">
        <v>10018090</v>
      </c>
      <c r="J910" s="49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  <c r="BL910" s="48"/>
      <c r="BM910" s="48"/>
      <c r="BN910" s="48"/>
      <c r="BO910" s="48"/>
      <c r="BP910" s="48"/>
      <c r="BQ910" s="48"/>
      <c r="BR910" s="48"/>
      <c r="BS910" s="48"/>
      <c r="BT910" s="48"/>
      <c r="BU910" s="48"/>
      <c r="BV910" s="48"/>
      <c r="BW910" s="48"/>
      <c r="BX910" s="48"/>
      <c r="BY910" s="48"/>
      <c r="BZ910" s="48"/>
      <c r="CA910" s="48"/>
      <c r="CB910" s="48"/>
      <c r="CC910" s="48"/>
      <c r="CD910" s="48"/>
      <c r="CE910" s="48"/>
      <c r="CF910" s="48"/>
      <c r="CG910" s="48"/>
      <c r="CH910" s="48"/>
      <c r="CI910" s="48"/>
      <c r="CJ910" s="48"/>
      <c r="CK910" s="48"/>
      <c r="CL910" s="48"/>
      <c r="CM910" s="48"/>
      <c r="CN910" s="48"/>
      <c r="CO910" s="48"/>
      <c r="CP910" s="48"/>
      <c r="CQ910" s="48"/>
      <c r="CR910" s="48"/>
      <c r="CS910" s="48"/>
      <c r="CT910" s="48"/>
      <c r="CU910" s="48"/>
      <c r="CV910" s="48"/>
      <c r="CW910" s="48"/>
      <c r="CX910" s="48"/>
      <c r="CY910" s="48"/>
      <c r="CZ910" s="48"/>
      <c r="DA910" s="48"/>
      <c r="DB910" s="48"/>
      <c r="DC910" s="48"/>
      <c r="DD910" s="48"/>
      <c r="DE910" s="48"/>
      <c r="DF910" s="48"/>
      <c r="DG910" s="48"/>
      <c r="DH910" s="48"/>
      <c r="DI910" s="48"/>
      <c r="DJ910" s="48"/>
      <c r="DK910" s="48"/>
      <c r="DL910" s="48"/>
      <c r="DM910" s="48"/>
      <c r="DN910" s="48"/>
      <c r="DO910" s="48"/>
      <c r="DP910" s="48"/>
      <c r="DQ910" s="48"/>
      <c r="DR910" s="48"/>
      <c r="DS910" s="48"/>
      <c r="DT910" s="48"/>
      <c r="DU910" s="48"/>
      <c r="DV910" s="48"/>
      <c r="DW910" s="48"/>
      <c r="DX910" s="48"/>
      <c r="DY910" s="48"/>
      <c r="DZ910" s="48"/>
      <c r="EA910" s="48"/>
      <c r="EB910" s="48"/>
      <c r="EC910" s="48"/>
      <c r="ED910" s="48"/>
      <c r="EE910" s="48"/>
      <c r="EF910" s="48"/>
      <c r="EG910" s="48"/>
      <c r="EH910" s="48"/>
      <c r="EI910" s="48"/>
      <c r="EJ910" s="48"/>
      <c r="EK910" s="48"/>
      <c r="EL910" s="48"/>
      <c r="EM910" s="48"/>
      <c r="EN910" s="48"/>
      <c r="EO910" s="48"/>
      <c r="EP910" s="48"/>
      <c r="EQ910" s="48"/>
      <c r="ER910" s="48"/>
      <c r="ES910" s="48"/>
      <c r="ET910" s="48"/>
      <c r="EU910" s="48"/>
      <c r="EV910" s="48"/>
      <c r="EW910" s="48"/>
      <c r="EX910" s="48"/>
      <c r="EY910" s="48"/>
      <c r="EZ910" s="48"/>
      <c r="FA910" s="48"/>
      <c r="FB910" s="48"/>
      <c r="FC910" s="48"/>
      <c r="FD910" s="48"/>
      <c r="FE910" s="48"/>
      <c r="FF910" s="48"/>
      <c r="FG910" s="48"/>
      <c r="FH910" s="48"/>
      <c r="FI910" s="48"/>
      <c r="FJ910" s="48"/>
      <c r="FK910" s="48"/>
      <c r="FL910" s="48"/>
      <c r="FM910" s="48"/>
      <c r="FN910" s="48"/>
      <c r="FO910" s="48"/>
      <c r="FP910" s="48"/>
      <c r="FQ910" s="48"/>
      <c r="FR910" s="48"/>
      <c r="FS910" s="48"/>
      <c r="FT910" s="48"/>
      <c r="FU910" s="48"/>
      <c r="FV910" s="48"/>
      <c r="FW910" s="48"/>
      <c r="FX910" s="48"/>
      <c r="FY910" s="48"/>
      <c r="FZ910" s="48"/>
      <c r="GA910" s="48"/>
      <c r="GB910" s="48"/>
      <c r="GC910" s="48"/>
      <c r="GD910" s="48"/>
      <c r="GE910" s="48"/>
      <c r="GF910" s="48"/>
      <c r="GG910" s="48"/>
      <c r="GH910" s="48"/>
      <c r="GI910" s="48"/>
      <c r="GJ910" s="48"/>
      <c r="GK910" s="48"/>
      <c r="GL910" s="48"/>
      <c r="GM910" s="48"/>
      <c r="GN910" s="48"/>
      <c r="GO910" s="48"/>
      <c r="GP910" s="48"/>
      <c r="GQ910" s="48"/>
      <c r="GR910" s="48"/>
      <c r="GS910" s="48"/>
      <c r="GT910" s="48"/>
      <c r="GU910" s="48"/>
      <c r="GV910" s="48"/>
      <c r="GW910" s="48"/>
      <c r="GX910" s="48"/>
      <c r="GY910" s="48"/>
      <c r="GZ910" s="48"/>
      <c r="HA910" s="48"/>
      <c r="HB910" s="48"/>
      <c r="HC910" s="48"/>
      <c r="HD910" s="48"/>
      <c r="HE910" s="48"/>
      <c r="HF910" s="48"/>
      <c r="HG910" s="48"/>
      <c r="HH910" s="48"/>
      <c r="HI910" s="48"/>
      <c r="HJ910" s="48"/>
      <c r="HK910" s="48"/>
      <c r="HL910" s="48"/>
      <c r="HM910" s="48"/>
      <c r="HN910" s="48"/>
      <c r="HO910" s="48"/>
      <c r="HP910" s="48"/>
      <c r="HQ910" s="48"/>
      <c r="HR910" s="48"/>
      <c r="HS910" s="48"/>
      <c r="HT910" s="48"/>
      <c r="HU910" s="48"/>
      <c r="HV910" s="48"/>
      <c r="HW910" s="48"/>
      <c r="HX910" s="48"/>
      <c r="HY910" s="48"/>
      <c r="HZ910" s="48"/>
      <c r="IA910" s="48"/>
      <c r="IB910" s="48"/>
      <c r="IC910" s="48"/>
      <c r="ID910" s="48"/>
      <c r="IE910" s="48"/>
      <c r="IF910" s="48"/>
      <c r="IG910" s="48"/>
      <c r="IH910" s="36"/>
      <c r="II910" s="36"/>
      <c r="IJ910" s="36"/>
      <c r="IK910" s="36"/>
      <c r="IL910" s="36"/>
      <c r="IM910" s="36"/>
      <c r="IN910" s="36"/>
      <c r="IO910" s="36"/>
      <c r="IP910" s="36"/>
      <c r="IQ910" s="36"/>
      <c r="IR910" s="36"/>
      <c r="IS910" s="36"/>
      <c r="IT910" s="36"/>
    </row>
    <row r="911" spans="1:254" s="14" customFormat="1" x14ac:dyDescent="0.2">
      <c r="A911" s="48"/>
      <c r="B911" s="48"/>
      <c r="C911" s="98"/>
      <c r="D911" s="30" t="s">
        <v>1100</v>
      </c>
      <c r="E911" s="102"/>
      <c r="F911" s="35" t="s">
        <v>1611</v>
      </c>
      <c r="G911" s="82">
        <v>50000</v>
      </c>
      <c r="H911" s="127"/>
      <c r="I911" s="143">
        <v>10068090</v>
      </c>
      <c r="J911" s="49" t="s">
        <v>1787</v>
      </c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  <c r="BL911" s="48"/>
      <c r="BM911" s="48"/>
      <c r="BN911" s="48"/>
      <c r="BO911" s="48"/>
      <c r="BP911" s="48"/>
      <c r="BQ911" s="48"/>
      <c r="BR911" s="48"/>
      <c r="BS911" s="48"/>
      <c r="BT911" s="48"/>
      <c r="BU911" s="48"/>
      <c r="BV911" s="48"/>
      <c r="BW911" s="48"/>
      <c r="BX911" s="48"/>
      <c r="BY911" s="48"/>
      <c r="BZ911" s="48"/>
      <c r="CA911" s="48"/>
      <c r="CB911" s="48"/>
      <c r="CC911" s="48"/>
      <c r="CD911" s="48"/>
      <c r="CE911" s="48"/>
      <c r="CF911" s="48"/>
      <c r="CG911" s="48"/>
      <c r="CH911" s="48"/>
      <c r="CI911" s="48"/>
      <c r="CJ911" s="48"/>
      <c r="CK911" s="48"/>
      <c r="CL911" s="48"/>
      <c r="CM911" s="48"/>
      <c r="CN911" s="48"/>
      <c r="CO911" s="48"/>
      <c r="CP911" s="48"/>
      <c r="CQ911" s="48"/>
      <c r="CR911" s="48"/>
      <c r="CS911" s="48"/>
      <c r="CT911" s="48"/>
      <c r="CU911" s="48"/>
      <c r="CV911" s="48"/>
      <c r="CW911" s="48"/>
      <c r="CX911" s="48"/>
      <c r="CY911" s="48"/>
      <c r="CZ911" s="48"/>
      <c r="DA911" s="48"/>
      <c r="DB911" s="48"/>
      <c r="DC911" s="48"/>
      <c r="DD911" s="48"/>
      <c r="DE911" s="48"/>
      <c r="DF911" s="48"/>
      <c r="DG911" s="48"/>
      <c r="DH911" s="48"/>
      <c r="DI911" s="48"/>
      <c r="DJ911" s="48"/>
      <c r="DK911" s="48"/>
      <c r="DL911" s="48"/>
      <c r="DM911" s="48"/>
      <c r="DN911" s="48"/>
      <c r="DO911" s="48"/>
      <c r="DP911" s="48"/>
      <c r="DQ911" s="48"/>
      <c r="DR911" s="48"/>
      <c r="DS911" s="48"/>
      <c r="DT911" s="48"/>
      <c r="DU911" s="48"/>
      <c r="DV911" s="48"/>
      <c r="DW911" s="48"/>
      <c r="DX911" s="48"/>
      <c r="DY911" s="48"/>
      <c r="DZ911" s="48"/>
      <c r="EA911" s="48"/>
      <c r="EB911" s="48"/>
      <c r="EC911" s="48"/>
      <c r="ED911" s="48"/>
      <c r="EE911" s="48"/>
      <c r="EF911" s="48"/>
      <c r="EG911" s="48"/>
      <c r="EH911" s="48"/>
      <c r="EI911" s="48"/>
      <c r="EJ911" s="48"/>
      <c r="EK911" s="48"/>
      <c r="EL911" s="48"/>
      <c r="EM911" s="48"/>
      <c r="EN911" s="48"/>
      <c r="EO911" s="48"/>
      <c r="EP911" s="48"/>
      <c r="EQ911" s="48"/>
      <c r="ER911" s="48"/>
      <c r="ES911" s="48"/>
      <c r="ET911" s="48"/>
      <c r="EU911" s="48"/>
      <c r="EV911" s="48"/>
      <c r="EW911" s="48"/>
      <c r="EX911" s="48"/>
      <c r="EY911" s="48"/>
      <c r="EZ911" s="48"/>
      <c r="FA911" s="48"/>
      <c r="FB911" s="48"/>
      <c r="FC911" s="48"/>
      <c r="FD911" s="48"/>
      <c r="FE911" s="48"/>
      <c r="FF911" s="48"/>
      <c r="FG911" s="48"/>
      <c r="FH911" s="48"/>
      <c r="FI911" s="48"/>
      <c r="FJ911" s="48"/>
      <c r="FK911" s="48"/>
      <c r="FL911" s="48"/>
      <c r="FM911" s="48"/>
      <c r="FN911" s="48"/>
      <c r="FO911" s="48"/>
      <c r="FP911" s="48"/>
      <c r="FQ911" s="48"/>
      <c r="FR911" s="48"/>
      <c r="FS911" s="48"/>
      <c r="FT911" s="48"/>
      <c r="FU911" s="48"/>
      <c r="FV911" s="48"/>
      <c r="FW911" s="48"/>
      <c r="FX911" s="48"/>
      <c r="FY911" s="48"/>
      <c r="FZ911" s="48"/>
      <c r="GA911" s="48"/>
      <c r="GB911" s="48"/>
      <c r="GC911" s="48"/>
      <c r="GD911" s="48"/>
      <c r="GE911" s="48"/>
      <c r="GF911" s="48"/>
      <c r="GG911" s="48"/>
      <c r="GH911" s="48"/>
      <c r="GI911" s="48"/>
      <c r="GJ911" s="48"/>
      <c r="GK911" s="48"/>
      <c r="GL911" s="48"/>
      <c r="GM911" s="48"/>
      <c r="GN911" s="48"/>
      <c r="GO911" s="48"/>
      <c r="GP911" s="48"/>
      <c r="GQ911" s="48"/>
      <c r="GR911" s="48"/>
      <c r="GS911" s="48"/>
      <c r="GT911" s="48"/>
      <c r="GU911" s="48"/>
      <c r="GV911" s="48"/>
      <c r="GW911" s="48"/>
      <c r="GX911" s="48"/>
      <c r="GY911" s="48"/>
      <c r="GZ911" s="48"/>
      <c r="HA911" s="48"/>
      <c r="HB911" s="48"/>
      <c r="HC911" s="48"/>
      <c r="HD911" s="48"/>
      <c r="HE911" s="48"/>
      <c r="HF911" s="48"/>
      <c r="HG911" s="48"/>
      <c r="HH911" s="48"/>
      <c r="HI911" s="48"/>
      <c r="HJ911" s="48"/>
      <c r="HK911" s="48"/>
      <c r="HL911" s="48"/>
      <c r="HM911" s="48"/>
      <c r="HN911" s="48"/>
      <c r="HO911" s="48"/>
      <c r="HP911" s="48"/>
      <c r="HQ911" s="48"/>
      <c r="HR911" s="48"/>
      <c r="HS911" s="48"/>
      <c r="HT911" s="48"/>
      <c r="HU911" s="48"/>
      <c r="HV911" s="48"/>
      <c r="HW911" s="48"/>
      <c r="HX911" s="48"/>
      <c r="HY911" s="48"/>
      <c r="HZ911" s="48"/>
      <c r="IA911" s="48"/>
      <c r="IB911" s="48"/>
      <c r="IC911" s="48"/>
      <c r="ID911" s="48"/>
      <c r="IE911" s="48"/>
      <c r="IF911" s="48"/>
      <c r="IG911" s="48"/>
      <c r="IH911" s="36"/>
      <c r="II911" s="36"/>
      <c r="IJ911" s="36"/>
      <c r="IK911" s="36"/>
      <c r="IL911" s="36"/>
      <c r="IM911" s="36"/>
      <c r="IN911" s="36"/>
      <c r="IO911" s="36"/>
      <c r="IP911" s="36"/>
      <c r="IQ911" s="36"/>
      <c r="IR911" s="36"/>
      <c r="IS911" s="36"/>
      <c r="IT911" s="36"/>
    </row>
    <row r="912" spans="1:254" s="14" customFormat="1" x14ac:dyDescent="0.2">
      <c r="A912" s="48"/>
      <c r="B912" s="48"/>
      <c r="C912" s="98">
        <v>43732</v>
      </c>
      <c r="D912" s="30" t="s">
        <v>1826</v>
      </c>
      <c r="E912" s="102" t="s">
        <v>1807</v>
      </c>
      <c r="F912" s="35" t="s">
        <v>651</v>
      </c>
      <c r="G912" s="82"/>
      <c r="H912" s="127">
        <v>585000</v>
      </c>
      <c r="I912" s="143">
        <v>9483090</v>
      </c>
      <c r="J912" s="49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  <c r="BL912" s="48"/>
      <c r="BM912" s="48"/>
      <c r="BN912" s="48"/>
      <c r="BO912" s="48"/>
      <c r="BP912" s="48"/>
      <c r="BQ912" s="48"/>
      <c r="BR912" s="48"/>
      <c r="BS912" s="48"/>
      <c r="BT912" s="48"/>
      <c r="BU912" s="48"/>
      <c r="BV912" s="48"/>
      <c r="BW912" s="48"/>
      <c r="BX912" s="48"/>
      <c r="BY912" s="48"/>
      <c r="BZ912" s="48"/>
      <c r="CA912" s="48"/>
      <c r="CB912" s="48"/>
      <c r="CC912" s="48"/>
      <c r="CD912" s="48"/>
      <c r="CE912" s="48"/>
      <c r="CF912" s="48"/>
      <c r="CG912" s="48"/>
      <c r="CH912" s="48"/>
      <c r="CI912" s="48"/>
      <c r="CJ912" s="48"/>
      <c r="CK912" s="48"/>
      <c r="CL912" s="48"/>
      <c r="CM912" s="48"/>
      <c r="CN912" s="48"/>
      <c r="CO912" s="48"/>
      <c r="CP912" s="48"/>
      <c r="CQ912" s="48"/>
      <c r="CR912" s="48"/>
      <c r="CS912" s="48"/>
      <c r="CT912" s="48"/>
      <c r="CU912" s="48"/>
      <c r="CV912" s="48"/>
      <c r="CW912" s="48"/>
      <c r="CX912" s="48"/>
      <c r="CY912" s="48"/>
      <c r="CZ912" s="48"/>
      <c r="DA912" s="48"/>
      <c r="DB912" s="48"/>
      <c r="DC912" s="48"/>
      <c r="DD912" s="48"/>
      <c r="DE912" s="48"/>
      <c r="DF912" s="48"/>
      <c r="DG912" s="48"/>
      <c r="DH912" s="48"/>
      <c r="DI912" s="48"/>
      <c r="DJ912" s="48"/>
      <c r="DK912" s="48"/>
      <c r="DL912" s="48"/>
      <c r="DM912" s="48"/>
      <c r="DN912" s="48"/>
      <c r="DO912" s="48"/>
      <c r="DP912" s="48"/>
      <c r="DQ912" s="48"/>
      <c r="DR912" s="48"/>
      <c r="DS912" s="48"/>
      <c r="DT912" s="48"/>
      <c r="DU912" s="48"/>
      <c r="DV912" s="48"/>
      <c r="DW912" s="48"/>
      <c r="DX912" s="48"/>
      <c r="DY912" s="48"/>
      <c r="DZ912" s="48"/>
      <c r="EA912" s="48"/>
      <c r="EB912" s="48"/>
      <c r="EC912" s="48"/>
      <c r="ED912" s="48"/>
      <c r="EE912" s="48"/>
      <c r="EF912" s="48"/>
      <c r="EG912" s="48"/>
      <c r="EH912" s="48"/>
      <c r="EI912" s="48"/>
      <c r="EJ912" s="48"/>
      <c r="EK912" s="48"/>
      <c r="EL912" s="48"/>
      <c r="EM912" s="48"/>
      <c r="EN912" s="48"/>
      <c r="EO912" s="48"/>
      <c r="EP912" s="48"/>
      <c r="EQ912" s="48"/>
      <c r="ER912" s="48"/>
      <c r="ES912" s="48"/>
      <c r="ET912" s="48"/>
      <c r="EU912" s="48"/>
      <c r="EV912" s="48"/>
      <c r="EW912" s="48"/>
      <c r="EX912" s="48"/>
      <c r="EY912" s="48"/>
      <c r="EZ912" s="48"/>
      <c r="FA912" s="48"/>
      <c r="FB912" s="48"/>
      <c r="FC912" s="48"/>
      <c r="FD912" s="48"/>
      <c r="FE912" s="48"/>
      <c r="FF912" s="48"/>
      <c r="FG912" s="48"/>
      <c r="FH912" s="48"/>
      <c r="FI912" s="48"/>
      <c r="FJ912" s="48"/>
      <c r="FK912" s="48"/>
      <c r="FL912" s="48"/>
      <c r="FM912" s="48"/>
      <c r="FN912" s="48"/>
      <c r="FO912" s="48"/>
      <c r="FP912" s="48"/>
      <c r="FQ912" s="48"/>
      <c r="FR912" s="48"/>
      <c r="FS912" s="48"/>
      <c r="FT912" s="48"/>
      <c r="FU912" s="48"/>
      <c r="FV912" s="48"/>
      <c r="FW912" s="48"/>
      <c r="FX912" s="48"/>
      <c r="FY912" s="48"/>
      <c r="FZ912" s="48"/>
      <c r="GA912" s="48"/>
      <c r="GB912" s="48"/>
      <c r="GC912" s="48"/>
      <c r="GD912" s="48"/>
      <c r="GE912" s="48"/>
      <c r="GF912" s="48"/>
      <c r="GG912" s="48"/>
      <c r="GH912" s="48"/>
      <c r="GI912" s="48"/>
      <c r="GJ912" s="48"/>
      <c r="GK912" s="48"/>
      <c r="GL912" s="48"/>
      <c r="GM912" s="48"/>
      <c r="GN912" s="48"/>
      <c r="GO912" s="48"/>
      <c r="GP912" s="48"/>
      <c r="GQ912" s="48"/>
      <c r="GR912" s="48"/>
      <c r="GS912" s="48"/>
      <c r="GT912" s="48"/>
      <c r="GU912" s="48"/>
      <c r="GV912" s="48"/>
      <c r="GW912" s="48"/>
      <c r="GX912" s="48"/>
      <c r="GY912" s="48"/>
      <c r="GZ912" s="48"/>
      <c r="HA912" s="48"/>
      <c r="HB912" s="48"/>
      <c r="HC912" s="48"/>
      <c r="HD912" s="48"/>
      <c r="HE912" s="48"/>
      <c r="HF912" s="48"/>
      <c r="HG912" s="48"/>
      <c r="HH912" s="48"/>
      <c r="HI912" s="48"/>
      <c r="HJ912" s="48"/>
      <c r="HK912" s="48"/>
      <c r="HL912" s="48"/>
      <c r="HM912" s="48"/>
      <c r="HN912" s="48"/>
      <c r="HO912" s="48"/>
      <c r="HP912" s="48"/>
      <c r="HQ912" s="48"/>
      <c r="HR912" s="48"/>
      <c r="HS912" s="48"/>
      <c r="HT912" s="48"/>
      <c r="HU912" s="48"/>
      <c r="HV912" s="48"/>
      <c r="HW912" s="48"/>
      <c r="HX912" s="48"/>
      <c r="HY912" s="48"/>
      <c r="HZ912" s="48"/>
      <c r="IA912" s="48"/>
      <c r="IB912" s="48"/>
      <c r="IC912" s="48"/>
      <c r="ID912" s="48"/>
      <c r="IE912" s="48"/>
      <c r="IF912" s="48"/>
      <c r="IG912" s="48"/>
      <c r="IH912" s="36"/>
      <c r="II912" s="36"/>
      <c r="IJ912" s="36"/>
      <c r="IK912" s="36"/>
      <c r="IL912" s="36"/>
      <c r="IM912" s="36"/>
      <c r="IN912" s="36"/>
      <c r="IO912" s="36"/>
      <c r="IP912" s="36"/>
      <c r="IQ912" s="36"/>
      <c r="IR912" s="36"/>
      <c r="IS912" s="36"/>
      <c r="IT912" s="36"/>
    </row>
    <row r="913" spans="1:254" s="14" customFormat="1" x14ac:dyDescent="0.2">
      <c r="A913" s="48"/>
      <c r="B913" s="48"/>
      <c r="C913" s="98">
        <v>43732</v>
      </c>
      <c r="D913" s="30" t="s">
        <v>1827</v>
      </c>
      <c r="E913" s="102" t="s">
        <v>1808</v>
      </c>
      <c r="F913" s="35" t="s">
        <v>565</v>
      </c>
      <c r="G913" s="82"/>
      <c r="H913" s="29">
        <v>315073</v>
      </c>
      <c r="I913" s="143">
        <v>9168017</v>
      </c>
      <c r="J913" s="49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  <c r="BL913" s="48"/>
      <c r="BM913" s="48"/>
      <c r="BN913" s="48"/>
      <c r="BO913" s="48"/>
      <c r="BP913" s="48"/>
      <c r="BQ913" s="48"/>
      <c r="BR913" s="48"/>
      <c r="BS913" s="48"/>
      <c r="BT913" s="48"/>
      <c r="BU913" s="48"/>
      <c r="BV913" s="48"/>
      <c r="BW913" s="48"/>
      <c r="BX913" s="48"/>
      <c r="BY913" s="48"/>
      <c r="BZ913" s="48"/>
      <c r="CA913" s="48"/>
      <c r="CB913" s="48"/>
      <c r="CC913" s="48"/>
      <c r="CD913" s="48"/>
      <c r="CE913" s="48"/>
      <c r="CF913" s="48"/>
      <c r="CG913" s="48"/>
      <c r="CH913" s="48"/>
      <c r="CI913" s="48"/>
      <c r="CJ913" s="48"/>
      <c r="CK913" s="48"/>
      <c r="CL913" s="48"/>
      <c r="CM913" s="48"/>
      <c r="CN913" s="48"/>
      <c r="CO913" s="48"/>
      <c r="CP913" s="48"/>
      <c r="CQ913" s="48"/>
      <c r="CR913" s="48"/>
      <c r="CS913" s="48"/>
      <c r="CT913" s="48"/>
      <c r="CU913" s="48"/>
      <c r="CV913" s="48"/>
      <c r="CW913" s="48"/>
      <c r="CX913" s="48"/>
      <c r="CY913" s="48"/>
      <c r="CZ913" s="48"/>
      <c r="DA913" s="48"/>
      <c r="DB913" s="48"/>
      <c r="DC913" s="48"/>
      <c r="DD913" s="48"/>
      <c r="DE913" s="48"/>
      <c r="DF913" s="48"/>
      <c r="DG913" s="48"/>
      <c r="DH913" s="48"/>
      <c r="DI913" s="48"/>
      <c r="DJ913" s="48"/>
      <c r="DK913" s="48"/>
      <c r="DL913" s="48"/>
      <c r="DM913" s="48"/>
      <c r="DN913" s="48"/>
      <c r="DO913" s="48"/>
      <c r="DP913" s="48"/>
      <c r="DQ913" s="48"/>
      <c r="DR913" s="48"/>
      <c r="DS913" s="48"/>
      <c r="DT913" s="48"/>
      <c r="DU913" s="48"/>
      <c r="DV913" s="48"/>
      <c r="DW913" s="48"/>
      <c r="DX913" s="48"/>
      <c r="DY913" s="48"/>
      <c r="DZ913" s="48"/>
      <c r="EA913" s="48"/>
      <c r="EB913" s="48"/>
      <c r="EC913" s="48"/>
      <c r="ED913" s="48"/>
      <c r="EE913" s="48"/>
      <c r="EF913" s="48"/>
      <c r="EG913" s="48"/>
      <c r="EH913" s="48"/>
      <c r="EI913" s="48"/>
      <c r="EJ913" s="48"/>
      <c r="EK913" s="48"/>
      <c r="EL913" s="48"/>
      <c r="EM913" s="48"/>
      <c r="EN913" s="48"/>
      <c r="EO913" s="48"/>
      <c r="EP913" s="48"/>
      <c r="EQ913" s="48"/>
      <c r="ER913" s="48"/>
      <c r="ES913" s="48"/>
      <c r="ET913" s="48"/>
      <c r="EU913" s="48"/>
      <c r="EV913" s="48"/>
      <c r="EW913" s="48"/>
      <c r="EX913" s="48"/>
      <c r="EY913" s="48"/>
      <c r="EZ913" s="48"/>
      <c r="FA913" s="48"/>
      <c r="FB913" s="48"/>
      <c r="FC913" s="48"/>
      <c r="FD913" s="48"/>
      <c r="FE913" s="48"/>
      <c r="FF913" s="48"/>
      <c r="FG913" s="48"/>
      <c r="FH913" s="48"/>
      <c r="FI913" s="48"/>
      <c r="FJ913" s="48"/>
      <c r="FK913" s="48"/>
      <c r="FL913" s="48"/>
      <c r="FM913" s="48"/>
      <c r="FN913" s="48"/>
      <c r="FO913" s="48"/>
      <c r="FP913" s="48"/>
      <c r="FQ913" s="48"/>
      <c r="FR913" s="48"/>
      <c r="FS913" s="48"/>
      <c r="FT913" s="48"/>
      <c r="FU913" s="48"/>
      <c r="FV913" s="48"/>
      <c r="FW913" s="48"/>
      <c r="FX913" s="48"/>
      <c r="FY913" s="48"/>
      <c r="FZ913" s="48"/>
      <c r="GA913" s="48"/>
      <c r="GB913" s="48"/>
      <c r="GC913" s="48"/>
      <c r="GD913" s="48"/>
      <c r="GE913" s="48"/>
      <c r="GF913" s="48"/>
      <c r="GG913" s="48"/>
      <c r="GH913" s="48"/>
      <c r="GI913" s="48"/>
      <c r="GJ913" s="48"/>
      <c r="GK913" s="48"/>
      <c r="GL913" s="48"/>
      <c r="GM913" s="48"/>
      <c r="GN913" s="48"/>
      <c r="GO913" s="48"/>
      <c r="GP913" s="48"/>
      <c r="GQ913" s="48"/>
      <c r="GR913" s="48"/>
      <c r="GS913" s="48"/>
      <c r="GT913" s="48"/>
      <c r="GU913" s="48"/>
      <c r="GV913" s="48"/>
      <c r="GW913" s="48"/>
      <c r="GX913" s="48"/>
      <c r="GY913" s="48"/>
      <c r="GZ913" s="48"/>
      <c r="HA913" s="48"/>
      <c r="HB913" s="48"/>
      <c r="HC913" s="48"/>
      <c r="HD913" s="48"/>
      <c r="HE913" s="48"/>
      <c r="HF913" s="48"/>
      <c r="HG913" s="48"/>
      <c r="HH913" s="48"/>
      <c r="HI913" s="48"/>
      <c r="HJ913" s="48"/>
      <c r="HK913" s="48"/>
      <c r="HL913" s="48"/>
      <c r="HM913" s="48"/>
      <c r="HN913" s="48"/>
      <c r="HO913" s="48"/>
      <c r="HP913" s="48"/>
      <c r="HQ913" s="48"/>
      <c r="HR913" s="48"/>
      <c r="HS913" s="48"/>
      <c r="HT913" s="48"/>
      <c r="HU913" s="48"/>
      <c r="HV913" s="48"/>
      <c r="HW913" s="48"/>
      <c r="HX913" s="48"/>
      <c r="HY913" s="48"/>
      <c r="HZ913" s="48"/>
      <c r="IA913" s="48"/>
      <c r="IB913" s="48"/>
      <c r="IC913" s="48"/>
      <c r="ID913" s="48"/>
      <c r="IE913" s="48"/>
      <c r="IF913" s="48"/>
      <c r="IG913" s="48"/>
      <c r="IH913" s="36"/>
      <c r="II913" s="36"/>
      <c r="IJ913" s="36"/>
      <c r="IK913" s="36"/>
      <c r="IL913" s="36"/>
      <c r="IM913" s="36"/>
      <c r="IN913" s="36"/>
      <c r="IO913" s="36"/>
      <c r="IP913" s="36"/>
      <c r="IQ913" s="36"/>
      <c r="IR913" s="36"/>
      <c r="IS913" s="36"/>
      <c r="IT913" s="36"/>
    </row>
    <row r="914" spans="1:254" s="14" customFormat="1" x14ac:dyDescent="0.2">
      <c r="A914" s="48"/>
      <c r="B914" s="48"/>
      <c r="C914" s="90">
        <v>43732</v>
      </c>
      <c r="D914" s="30" t="s">
        <v>1828</v>
      </c>
      <c r="E914" s="102" t="s">
        <v>1809</v>
      </c>
      <c r="F914" s="35" t="s">
        <v>563</v>
      </c>
      <c r="G914" s="82"/>
      <c r="H914" s="29">
        <v>128000</v>
      </c>
      <c r="I914" s="143">
        <v>9040017</v>
      </c>
      <c r="J914" s="49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  <c r="BL914" s="48"/>
      <c r="BM914" s="48"/>
      <c r="BN914" s="48"/>
      <c r="BO914" s="48"/>
      <c r="BP914" s="48"/>
      <c r="BQ914" s="48"/>
      <c r="BR914" s="48"/>
      <c r="BS914" s="48"/>
      <c r="BT914" s="48"/>
      <c r="BU914" s="48"/>
      <c r="BV914" s="48"/>
      <c r="BW914" s="48"/>
      <c r="BX914" s="48"/>
      <c r="BY914" s="48"/>
      <c r="BZ914" s="48"/>
      <c r="CA914" s="48"/>
      <c r="CB914" s="48"/>
      <c r="CC914" s="48"/>
      <c r="CD914" s="48"/>
      <c r="CE914" s="48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  <c r="CT914" s="48"/>
      <c r="CU914" s="48"/>
      <c r="CV914" s="48"/>
      <c r="CW914" s="48"/>
      <c r="CX914" s="48"/>
      <c r="CY914" s="48"/>
      <c r="CZ914" s="48"/>
      <c r="DA914" s="48"/>
      <c r="DB914" s="48"/>
      <c r="DC914" s="48"/>
      <c r="DD914" s="48"/>
      <c r="DE914" s="48"/>
      <c r="DF914" s="48"/>
      <c r="DG914" s="48"/>
      <c r="DH914" s="48"/>
      <c r="DI914" s="48"/>
      <c r="DJ914" s="48"/>
      <c r="DK914" s="48"/>
      <c r="DL914" s="48"/>
      <c r="DM914" s="48"/>
      <c r="DN914" s="48"/>
      <c r="DO914" s="48"/>
      <c r="DP914" s="48"/>
      <c r="DQ914" s="48"/>
      <c r="DR914" s="48"/>
      <c r="DS914" s="48"/>
      <c r="DT914" s="48"/>
      <c r="DU914" s="48"/>
      <c r="DV914" s="48"/>
      <c r="DW914" s="48"/>
      <c r="DX914" s="48"/>
      <c r="DY914" s="48"/>
      <c r="DZ914" s="48"/>
      <c r="EA914" s="48"/>
      <c r="EB914" s="48"/>
      <c r="EC914" s="48"/>
      <c r="ED914" s="48"/>
      <c r="EE914" s="48"/>
      <c r="EF914" s="48"/>
      <c r="EG914" s="48"/>
      <c r="EH914" s="48"/>
      <c r="EI914" s="48"/>
      <c r="EJ914" s="48"/>
      <c r="EK914" s="48"/>
      <c r="EL914" s="48"/>
      <c r="EM914" s="48"/>
      <c r="EN914" s="48"/>
      <c r="EO914" s="48"/>
      <c r="EP914" s="48"/>
      <c r="EQ914" s="48"/>
      <c r="ER914" s="48"/>
      <c r="ES914" s="48"/>
      <c r="ET914" s="48"/>
      <c r="EU914" s="48"/>
      <c r="EV914" s="48"/>
      <c r="EW914" s="48"/>
      <c r="EX914" s="48"/>
      <c r="EY914" s="48"/>
      <c r="EZ914" s="48"/>
      <c r="FA914" s="48"/>
      <c r="FB914" s="48"/>
      <c r="FC914" s="48"/>
      <c r="FD914" s="48"/>
      <c r="FE914" s="48"/>
      <c r="FF914" s="48"/>
      <c r="FG914" s="48"/>
      <c r="FH914" s="48"/>
      <c r="FI914" s="48"/>
      <c r="FJ914" s="48"/>
      <c r="FK914" s="48"/>
      <c r="FL914" s="48"/>
      <c r="FM914" s="48"/>
      <c r="FN914" s="48"/>
      <c r="FO914" s="48"/>
      <c r="FP914" s="48"/>
      <c r="FQ914" s="48"/>
      <c r="FR914" s="48"/>
      <c r="FS914" s="48"/>
      <c r="FT914" s="48"/>
      <c r="FU914" s="48"/>
      <c r="FV914" s="48"/>
      <c r="FW914" s="48"/>
      <c r="FX914" s="48"/>
      <c r="FY914" s="48"/>
      <c r="FZ914" s="48"/>
      <c r="GA914" s="48"/>
      <c r="GB914" s="48"/>
      <c r="GC914" s="48"/>
      <c r="GD914" s="48"/>
      <c r="GE914" s="48"/>
      <c r="GF914" s="48"/>
      <c r="GG914" s="48"/>
      <c r="GH914" s="48"/>
      <c r="GI914" s="48"/>
      <c r="GJ914" s="48"/>
      <c r="GK914" s="48"/>
      <c r="GL914" s="48"/>
      <c r="GM914" s="48"/>
      <c r="GN914" s="48"/>
      <c r="GO914" s="48"/>
      <c r="GP914" s="48"/>
      <c r="GQ914" s="48"/>
      <c r="GR914" s="48"/>
      <c r="GS914" s="48"/>
      <c r="GT914" s="48"/>
      <c r="GU914" s="48"/>
      <c r="GV914" s="48"/>
      <c r="GW914" s="48"/>
      <c r="GX914" s="48"/>
      <c r="GY914" s="48"/>
      <c r="GZ914" s="48"/>
      <c r="HA914" s="48"/>
      <c r="HB914" s="48"/>
      <c r="HC914" s="48"/>
      <c r="HD914" s="48"/>
      <c r="HE914" s="48"/>
      <c r="HF914" s="48"/>
      <c r="HG914" s="48"/>
      <c r="HH914" s="48"/>
      <c r="HI914" s="48"/>
      <c r="HJ914" s="48"/>
      <c r="HK914" s="48"/>
      <c r="HL914" s="48"/>
      <c r="HM914" s="48"/>
      <c r="HN914" s="48"/>
      <c r="HO914" s="48"/>
      <c r="HP914" s="48"/>
      <c r="HQ914" s="48"/>
      <c r="HR914" s="48"/>
      <c r="HS914" s="48"/>
      <c r="HT914" s="48"/>
      <c r="HU914" s="48"/>
      <c r="HV914" s="48"/>
      <c r="HW914" s="48"/>
      <c r="HX914" s="48"/>
      <c r="HY914" s="48"/>
      <c r="HZ914" s="48"/>
      <c r="IA914" s="48"/>
      <c r="IB914" s="48"/>
      <c r="IC914" s="48"/>
      <c r="ID914" s="48"/>
      <c r="IE914" s="48"/>
      <c r="IF914" s="48"/>
      <c r="IG914" s="48"/>
      <c r="IH914" s="36"/>
      <c r="II914" s="36"/>
      <c r="IJ914" s="36"/>
      <c r="IK914" s="36"/>
      <c r="IL914" s="36"/>
      <c r="IM914" s="36"/>
      <c r="IN914" s="36"/>
      <c r="IO914" s="36"/>
      <c r="IP914" s="36"/>
      <c r="IQ914" s="36"/>
      <c r="IR914" s="36"/>
      <c r="IS914" s="36"/>
      <c r="IT914" s="36"/>
    </row>
    <row r="915" spans="1:254" s="14" customFormat="1" x14ac:dyDescent="0.2">
      <c r="A915" s="48"/>
      <c r="B915" s="48"/>
      <c r="C915" s="90">
        <v>43732</v>
      </c>
      <c r="D915" s="30" t="s">
        <v>1828</v>
      </c>
      <c r="E915" s="102" t="s">
        <v>1810</v>
      </c>
      <c r="F915" s="35" t="s">
        <v>563</v>
      </c>
      <c r="G915" s="82"/>
      <c r="H915" s="29">
        <v>192000</v>
      </c>
      <c r="I915" s="143">
        <v>8848017</v>
      </c>
      <c r="J915" s="49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  <c r="CR915" s="48"/>
      <c r="CS915" s="48"/>
      <c r="CT915" s="48"/>
      <c r="CU915" s="48"/>
      <c r="CV915" s="48"/>
      <c r="CW915" s="48"/>
      <c r="CX915" s="48"/>
      <c r="CY915" s="48"/>
      <c r="CZ915" s="48"/>
      <c r="DA915" s="48"/>
      <c r="DB915" s="48"/>
      <c r="DC915" s="48"/>
      <c r="DD915" s="48"/>
      <c r="DE915" s="48"/>
      <c r="DF915" s="48"/>
      <c r="DG915" s="48"/>
      <c r="DH915" s="48"/>
      <c r="DI915" s="48"/>
      <c r="DJ915" s="48"/>
      <c r="DK915" s="48"/>
      <c r="DL915" s="48"/>
      <c r="DM915" s="48"/>
      <c r="DN915" s="48"/>
      <c r="DO915" s="48"/>
      <c r="DP915" s="48"/>
      <c r="DQ915" s="48"/>
      <c r="DR915" s="48"/>
      <c r="DS915" s="48"/>
      <c r="DT915" s="48"/>
      <c r="DU915" s="48"/>
      <c r="DV915" s="48"/>
      <c r="DW915" s="48"/>
      <c r="DX915" s="48"/>
      <c r="DY915" s="48"/>
      <c r="DZ915" s="48"/>
      <c r="EA915" s="48"/>
      <c r="EB915" s="48"/>
      <c r="EC915" s="48"/>
      <c r="ED915" s="48"/>
      <c r="EE915" s="48"/>
      <c r="EF915" s="48"/>
      <c r="EG915" s="48"/>
      <c r="EH915" s="48"/>
      <c r="EI915" s="48"/>
      <c r="EJ915" s="48"/>
      <c r="EK915" s="48"/>
      <c r="EL915" s="48"/>
      <c r="EM915" s="48"/>
      <c r="EN915" s="48"/>
      <c r="EO915" s="48"/>
      <c r="EP915" s="48"/>
      <c r="EQ915" s="48"/>
      <c r="ER915" s="48"/>
      <c r="ES915" s="48"/>
      <c r="ET915" s="48"/>
      <c r="EU915" s="48"/>
      <c r="EV915" s="48"/>
      <c r="EW915" s="48"/>
      <c r="EX915" s="48"/>
      <c r="EY915" s="48"/>
      <c r="EZ915" s="48"/>
      <c r="FA915" s="48"/>
      <c r="FB915" s="48"/>
      <c r="FC915" s="48"/>
      <c r="FD915" s="48"/>
      <c r="FE915" s="48"/>
      <c r="FF915" s="48"/>
      <c r="FG915" s="48"/>
      <c r="FH915" s="48"/>
      <c r="FI915" s="48"/>
      <c r="FJ915" s="48"/>
      <c r="FK915" s="48"/>
      <c r="FL915" s="48"/>
      <c r="FM915" s="48"/>
      <c r="FN915" s="48"/>
      <c r="FO915" s="48"/>
      <c r="FP915" s="48"/>
      <c r="FQ915" s="48"/>
      <c r="FR915" s="48"/>
      <c r="FS915" s="48"/>
      <c r="FT915" s="48"/>
      <c r="FU915" s="48"/>
      <c r="FV915" s="48"/>
      <c r="FW915" s="48"/>
      <c r="FX915" s="48"/>
      <c r="FY915" s="48"/>
      <c r="FZ915" s="48"/>
      <c r="GA915" s="48"/>
      <c r="GB915" s="48"/>
      <c r="GC915" s="48"/>
      <c r="GD915" s="48"/>
      <c r="GE915" s="48"/>
      <c r="GF915" s="48"/>
      <c r="GG915" s="48"/>
      <c r="GH915" s="48"/>
      <c r="GI915" s="48"/>
      <c r="GJ915" s="48"/>
      <c r="GK915" s="48"/>
      <c r="GL915" s="48"/>
      <c r="GM915" s="48"/>
      <c r="GN915" s="48"/>
      <c r="GO915" s="48"/>
      <c r="GP915" s="48"/>
      <c r="GQ915" s="48"/>
      <c r="GR915" s="48"/>
      <c r="GS915" s="48"/>
      <c r="GT915" s="48"/>
      <c r="GU915" s="48"/>
      <c r="GV915" s="48"/>
      <c r="GW915" s="48"/>
      <c r="GX915" s="48"/>
      <c r="GY915" s="48"/>
      <c r="GZ915" s="48"/>
      <c r="HA915" s="48"/>
      <c r="HB915" s="48"/>
      <c r="HC915" s="48"/>
      <c r="HD915" s="48"/>
      <c r="HE915" s="48"/>
      <c r="HF915" s="48"/>
      <c r="HG915" s="48"/>
      <c r="HH915" s="48"/>
      <c r="HI915" s="48"/>
      <c r="HJ915" s="48"/>
      <c r="HK915" s="48"/>
      <c r="HL915" s="48"/>
      <c r="HM915" s="48"/>
      <c r="HN915" s="48"/>
      <c r="HO915" s="48"/>
      <c r="HP915" s="48"/>
      <c r="HQ915" s="48"/>
      <c r="HR915" s="48"/>
      <c r="HS915" s="48"/>
      <c r="HT915" s="48"/>
      <c r="HU915" s="48"/>
      <c r="HV915" s="48"/>
      <c r="HW915" s="48"/>
      <c r="HX915" s="48"/>
      <c r="HY915" s="48"/>
      <c r="HZ915" s="48"/>
      <c r="IA915" s="48"/>
      <c r="IB915" s="48"/>
      <c r="IC915" s="48"/>
      <c r="ID915" s="48"/>
      <c r="IE915" s="48"/>
      <c r="IF915" s="48"/>
      <c r="IG915" s="48"/>
      <c r="IH915" s="36"/>
      <c r="II915" s="36"/>
      <c r="IJ915" s="36"/>
      <c r="IK915" s="36"/>
      <c r="IL915" s="36"/>
      <c r="IM915" s="36"/>
      <c r="IN915" s="36"/>
      <c r="IO915" s="36"/>
      <c r="IP915" s="36"/>
      <c r="IQ915" s="36"/>
      <c r="IR915" s="36"/>
      <c r="IS915" s="36"/>
      <c r="IT915" s="36"/>
    </row>
    <row r="916" spans="1:254" s="14" customFormat="1" ht="15" x14ac:dyDescent="0.3">
      <c r="A916" s="48"/>
      <c r="B916" s="48"/>
      <c r="C916" s="181">
        <v>43732</v>
      </c>
      <c r="D916" s="14" t="s">
        <v>1780</v>
      </c>
      <c r="E916" s="22" t="s">
        <v>1832</v>
      </c>
      <c r="F916" s="14" t="s">
        <v>1187</v>
      </c>
      <c r="G916" s="82"/>
      <c r="H916" s="84">
        <v>1000000</v>
      </c>
      <c r="I916" s="143">
        <v>7848017</v>
      </c>
      <c r="J916" s="49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  <c r="BL916" s="48"/>
      <c r="BM916" s="48"/>
      <c r="BN916" s="48"/>
      <c r="BO916" s="48"/>
      <c r="BP916" s="48"/>
      <c r="BQ916" s="48"/>
      <c r="BR916" s="48"/>
      <c r="BS916" s="48"/>
      <c r="BT916" s="48"/>
      <c r="BU916" s="48"/>
      <c r="BV916" s="48"/>
      <c r="BW916" s="48"/>
      <c r="BX916" s="48"/>
      <c r="BY916" s="48"/>
      <c r="BZ916" s="48"/>
      <c r="CA916" s="48"/>
      <c r="CB916" s="48"/>
      <c r="CC916" s="48"/>
      <c r="CD916" s="48"/>
      <c r="CE916" s="48"/>
      <c r="CF916" s="48"/>
      <c r="CG916" s="48"/>
      <c r="CH916" s="48"/>
      <c r="CI916" s="48"/>
      <c r="CJ916" s="48"/>
      <c r="CK916" s="48"/>
      <c r="CL916" s="48"/>
      <c r="CM916" s="48"/>
      <c r="CN916" s="48"/>
      <c r="CO916" s="48"/>
      <c r="CP916" s="48"/>
      <c r="CQ916" s="48"/>
      <c r="CR916" s="48"/>
      <c r="CS916" s="48"/>
      <c r="CT916" s="48"/>
      <c r="CU916" s="48"/>
      <c r="CV916" s="48"/>
      <c r="CW916" s="48"/>
      <c r="CX916" s="48"/>
      <c r="CY916" s="48"/>
      <c r="CZ916" s="48"/>
      <c r="DA916" s="48"/>
      <c r="DB916" s="48"/>
      <c r="DC916" s="48"/>
      <c r="DD916" s="48"/>
      <c r="DE916" s="48"/>
      <c r="DF916" s="48"/>
      <c r="DG916" s="48"/>
      <c r="DH916" s="48"/>
      <c r="DI916" s="48"/>
      <c r="DJ916" s="48"/>
      <c r="DK916" s="48"/>
      <c r="DL916" s="48"/>
      <c r="DM916" s="48"/>
      <c r="DN916" s="48"/>
      <c r="DO916" s="48"/>
      <c r="DP916" s="48"/>
      <c r="DQ916" s="48"/>
      <c r="DR916" s="48"/>
      <c r="DS916" s="48"/>
      <c r="DT916" s="48"/>
      <c r="DU916" s="48"/>
      <c r="DV916" s="48"/>
      <c r="DW916" s="48"/>
      <c r="DX916" s="48"/>
      <c r="DY916" s="48"/>
      <c r="DZ916" s="48"/>
      <c r="EA916" s="48"/>
      <c r="EB916" s="48"/>
      <c r="EC916" s="48"/>
      <c r="ED916" s="48"/>
      <c r="EE916" s="48"/>
      <c r="EF916" s="48"/>
      <c r="EG916" s="48"/>
      <c r="EH916" s="48"/>
      <c r="EI916" s="48"/>
      <c r="EJ916" s="48"/>
      <c r="EK916" s="48"/>
      <c r="EL916" s="48"/>
      <c r="EM916" s="48"/>
      <c r="EN916" s="48"/>
      <c r="EO916" s="48"/>
      <c r="EP916" s="48"/>
      <c r="EQ916" s="48"/>
      <c r="ER916" s="48"/>
      <c r="ES916" s="48"/>
      <c r="ET916" s="48"/>
      <c r="EU916" s="48"/>
      <c r="EV916" s="48"/>
      <c r="EW916" s="48"/>
      <c r="EX916" s="48"/>
      <c r="EY916" s="48"/>
      <c r="EZ916" s="48"/>
      <c r="FA916" s="48"/>
      <c r="FB916" s="48"/>
      <c r="FC916" s="48"/>
      <c r="FD916" s="48"/>
      <c r="FE916" s="48"/>
      <c r="FF916" s="48"/>
      <c r="FG916" s="48"/>
      <c r="FH916" s="48"/>
      <c r="FI916" s="48"/>
      <c r="FJ916" s="48"/>
      <c r="FK916" s="48"/>
      <c r="FL916" s="48"/>
      <c r="FM916" s="48"/>
      <c r="FN916" s="48"/>
      <c r="FO916" s="48"/>
      <c r="FP916" s="48"/>
      <c r="FQ916" s="48"/>
      <c r="FR916" s="48"/>
      <c r="FS916" s="48"/>
      <c r="FT916" s="48"/>
      <c r="FU916" s="48"/>
      <c r="FV916" s="48"/>
      <c r="FW916" s="48"/>
      <c r="FX916" s="48"/>
      <c r="FY916" s="48"/>
      <c r="FZ916" s="48"/>
      <c r="GA916" s="48"/>
      <c r="GB916" s="48"/>
      <c r="GC916" s="48"/>
      <c r="GD916" s="48"/>
      <c r="GE916" s="48"/>
      <c r="GF916" s="48"/>
      <c r="GG916" s="48"/>
      <c r="GH916" s="48"/>
      <c r="GI916" s="48"/>
      <c r="GJ916" s="48"/>
      <c r="GK916" s="48"/>
      <c r="GL916" s="48"/>
      <c r="GM916" s="48"/>
      <c r="GN916" s="48"/>
      <c r="GO916" s="48"/>
      <c r="GP916" s="48"/>
      <c r="GQ916" s="48"/>
      <c r="GR916" s="48"/>
      <c r="GS916" s="48"/>
      <c r="GT916" s="48"/>
      <c r="GU916" s="48"/>
      <c r="GV916" s="48"/>
      <c r="GW916" s="48"/>
      <c r="GX916" s="48"/>
      <c r="GY916" s="48"/>
      <c r="GZ916" s="48"/>
      <c r="HA916" s="48"/>
      <c r="HB916" s="48"/>
      <c r="HC916" s="48"/>
      <c r="HD916" s="48"/>
      <c r="HE916" s="48"/>
      <c r="HF916" s="48"/>
      <c r="HG916" s="48"/>
      <c r="HH916" s="48"/>
      <c r="HI916" s="48"/>
      <c r="HJ916" s="48"/>
      <c r="HK916" s="48"/>
      <c r="HL916" s="48"/>
      <c r="HM916" s="48"/>
      <c r="HN916" s="48"/>
      <c r="HO916" s="48"/>
      <c r="HP916" s="48"/>
      <c r="HQ916" s="48"/>
      <c r="HR916" s="48"/>
      <c r="HS916" s="48"/>
      <c r="HT916" s="48"/>
      <c r="HU916" s="48"/>
      <c r="HV916" s="48"/>
      <c r="HW916" s="48"/>
      <c r="HX916" s="48"/>
      <c r="HY916" s="48"/>
      <c r="HZ916" s="48"/>
      <c r="IA916" s="48"/>
      <c r="IB916" s="48"/>
      <c r="IC916" s="48"/>
      <c r="ID916" s="48"/>
      <c r="IE916" s="48"/>
      <c r="IF916" s="48"/>
      <c r="IG916" s="48"/>
      <c r="IH916" s="36"/>
      <c r="II916" s="36"/>
      <c r="IJ916" s="36"/>
      <c r="IK916" s="36"/>
      <c r="IL916" s="36"/>
      <c r="IM916" s="36"/>
      <c r="IN916" s="36"/>
      <c r="IO916" s="36"/>
      <c r="IP916" s="36"/>
      <c r="IQ916" s="36"/>
      <c r="IR916" s="36"/>
      <c r="IS916" s="36"/>
      <c r="IT916" s="36"/>
    </row>
    <row r="917" spans="1:254" s="14" customFormat="1" x14ac:dyDescent="0.2">
      <c r="A917" s="48"/>
      <c r="B917" s="48"/>
      <c r="C917" s="90">
        <v>43734</v>
      </c>
      <c r="D917" s="30" t="s">
        <v>1829</v>
      </c>
      <c r="E917" s="102" t="s">
        <v>1811</v>
      </c>
      <c r="F917" s="35" t="s">
        <v>708</v>
      </c>
      <c r="G917" s="82"/>
      <c r="H917" s="29">
        <v>3489000</v>
      </c>
      <c r="I917" s="143">
        <v>4359017</v>
      </c>
      <c r="J917" s="49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  <c r="BL917" s="48"/>
      <c r="BM917" s="48"/>
      <c r="BN917" s="48"/>
      <c r="BO917" s="48"/>
      <c r="BP917" s="48"/>
      <c r="BQ917" s="48"/>
      <c r="BR917" s="48"/>
      <c r="BS917" s="48"/>
      <c r="BT917" s="48"/>
      <c r="BU917" s="48"/>
      <c r="BV917" s="48"/>
      <c r="BW917" s="48"/>
      <c r="BX917" s="48"/>
      <c r="BY917" s="48"/>
      <c r="BZ917" s="48"/>
      <c r="CA917" s="48"/>
      <c r="CB917" s="48"/>
      <c r="CC917" s="48"/>
      <c r="CD917" s="48"/>
      <c r="CE917" s="48"/>
      <c r="CF917" s="48"/>
      <c r="CG917" s="48"/>
      <c r="CH917" s="48"/>
      <c r="CI917" s="48"/>
      <c r="CJ917" s="48"/>
      <c r="CK917" s="48"/>
      <c r="CL917" s="48"/>
      <c r="CM917" s="48"/>
      <c r="CN917" s="48"/>
      <c r="CO917" s="48"/>
      <c r="CP917" s="48"/>
      <c r="CQ917" s="48"/>
      <c r="CR917" s="48"/>
      <c r="CS917" s="48"/>
      <c r="CT917" s="48"/>
      <c r="CU917" s="48"/>
      <c r="CV917" s="48"/>
      <c r="CW917" s="48"/>
      <c r="CX917" s="48"/>
      <c r="CY917" s="48"/>
      <c r="CZ917" s="48"/>
      <c r="DA917" s="48"/>
      <c r="DB917" s="48"/>
      <c r="DC917" s="48"/>
      <c r="DD917" s="48"/>
      <c r="DE917" s="48"/>
      <c r="DF917" s="48"/>
      <c r="DG917" s="48"/>
      <c r="DH917" s="48"/>
      <c r="DI917" s="48"/>
      <c r="DJ917" s="48"/>
      <c r="DK917" s="48"/>
      <c r="DL917" s="48"/>
      <c r="DM917" s="48"/>
      <c r="DN917" s="48"/>
      <c r="DO917" s="48"/>
      <c r="DP917" s="48"/>
      <c r="DQ917" s="48"/>
      <c r="DR917" s="48"/>
      <c r="DS917" s="48"/>
      <c r="DT917" s="48"/>
      <c r="DU917" s="48"/>
      <c r="DV917" s="48"/>
      <c r="DW917" s="48"/>
      <c r="DX917" s="48"/>
      <c r="DY917" s="48"/>
      <c r="DZ917" s="48"/>
      <c r="EA917" s="48"/>
      <c r="EB917" s="48"/>
      <c r="EC917" s="48"/>
      <c r="ED917" s="48"/>
      <c r="EE917" s="48"/>
      <c r="EF917" s="48"/>
      <c r="EG917" s="48"/>
      <c r="EH917" s="48"/>
      <c r="EI917" s="48"/>
      <c r="EJ917" s="48"/>
      <c r="EK917" s="48"/>
      <c r="EL917" s="48"/>
      <c r="EM917" s="48"/>
      <c r="EN917" s="48"/>
      <c r="EO917" s="48"/>
      <c r="EP917" s="48"/>
      <c r="EQ917" s="48"/>
      <c r="ER917" s="48"/>
      <c r="ES917" s="48"/>
      <c r="ET917" s="48"/>
      <c r="EU917" s="48"/>
      <c r="EV917" s="48"/>
      <c r="EW917" s="48"/>
      <c r="EX917" s="48"/>
      <c r="EY917" s="48"/>
      <c r="EZ917" s="48"/>
      <c r="FA917" s="48"/>
      <c r="FB917" s="48"/>
      <c r="FC917" s="48"/>
      <c r="FD917" s="48"/>
      <c r="FE917" s="48"/>
      <c r="FF917" s="48"/>
      <c r="FG917" s="48"/>
      <c r="FH917" s="48"/>
      <c r="FI917" s="48"/>
      <c r="FJ917" s="48"/>
      <c r="FK917" s="48"/>
      <c r="FL917" s="48"/>
      <c r="FM917" s="48"/>
      <c r="FN917" s="48"/>
      <c r="FO917" s="48"/>
      <c r="FP917" s="48"/>
      <c r="FQ917" s="48"/>
      <c r="FR917" s="48"/>
      <c r="FS917" s="48"/>
      <c r="FT917" s="48"/>
      <c r="FU917" s="48"/>
      <c r="FV917" s="48"/>
      <c r="FW917" s="48"/>
      <c r="FX917" s="48"/>
      <c r="FY917" s="48"/>
      <c r="FZ917" s="48"/>
      <c r="GA917" s="48"/>
      <c r="GB917" s="48"/>
      <c r="GC917" s="48"/>
      <c r="GD917" s="48"/>
      <c r="GE917" s="48"/>
      <c r="GF917" s="48"/>
      <c r="GG917" s="48"/>
      <c r="GH917" s="48"/>
      <c r="GI917" s="48"/>
      <c r="GJ917" s="48"/>
      <c r="GK917" s="48"/>
      <c r="GL917" s="48"/>
      <c r="GM917" s="48"/>
      <c r="GN917" s="48"/>
      <c r="GO917" s="48"/>
      <c r="GP917" s="48"/>
      <c r="GQ917" s="48"/>
      <c r="GR917" s="48"/>
      <c r="GS917" s="48"/>
      <c r="GT917" s="48"/>
      <c r="GU917" s="48"/>
      <c r="GV917" s="48"/>
      <c r="GW917" s="48"/>
      <c r="GX917" s="48"/>
      <c r="GY917" s="48"/>
      <c r="GZ917" s="48"/>
      <c r="HA917" s="48"/>
      <c r="HB917" s="48"/>
      <c r="HC917" s="48"/>
      <c r="HD917" s="48"/>
      <c r="HE917" s="48"/>
      <c r="HF917" s="48"/>
      <c r="HG917" s="48"/>
      <c r="HH917" s="48"/>
      <c r="HI917" s="48"/>
      <c r="HJ917" s="48"/>
      <c r="HK917" s="48"/>
      <c r="HL917" s="48"/>
      <c r="HM917" s="48"/>
      <c r="HN917" s="48"/>
      <c r="HO917" s="48"/>
      <c r="HP917" s="48"/>
      <c r="HQ917" s="48"/>
      <c r="HR917" s="48"/>
      <c r="HS917" s="48"/>
      <c r="HT917" s="48"/>
      <c r="HU917" s="48"/>
      <c r="HV917" s="48"/>
      <c r="HW917" s="48"/>
      <c r="HX917" s="48"/>
      <c r="HY917" s="48"/>
      <c r="HZ917" s="48"/>
      <c r="IA917" s="48"/>
      <c r="IB917" s="48"/>
      <c r="IC917" s="48"/>
      <c r="ID917" s="48"/>
      <c r="IE917" s="48"/>
      <c r="IF917" s="48"/>
      <c r="IG917" s="48"/>
      <c r="IH917" s="36"/>
      <c r="II917" s="36"/>
      <c r="IJ917" s="36"/>
      <c r="IK917" s="36"/>
      <c r="IL917" s="36"/>
      <c r="IM917" s="36"/>
      <c r="IN917" s="36"/>
      <c r="IO917" s="36"/>
      <c r="IP917" s="36"/>
      <c r="IQ917" s="36"/>
      <c r="IR917" s="36"/>
      <c r="IS917" s="36"/>
      <c r="IT917" s="36"/>
    </row>
    <row r="918" spans="1:254" s="14" customFormat="1" x14ac:dyDescent="0.2">
      <c r="A918" s="48"/>
      <c r="B918" s="48"/>
      <c r="C918" s="90">
        <v>43735</v>
      </c>
      <c r="D918" s="30" t="s">
        <v>1837</v>
      </c>
      <c r="E918" s="102" t="s">
        <v>1835</v>
      </c>
      <c r="F918" s="35" t="s">
        <v>1836</v>
      </c>
      <c r="G918" s="82"/>
      <c r="H918" s="84">
        <v>378000</v>
      </c>
      <c r="I918" s="143">
        <v>3981017</v>
      </c>
      <c r="J918" s="49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  <c r="BL918" s="48"/>
      <c r="BM918" s="48"/>
      <c r="BN918" s="48"/>
      <c r="BO918" s="48"/>
      <c r="BP918" s="48"/>
      <c r="BQ918" s="48"/>
      <c r="BR918" s="48"/>
      <c r="BS918" s="48"/>
      <c r="BT918" s="48"/>
      <c r="BU918" s="48"/>
      <c r="BV918" s="48"/>
      <c r="BW918" s="48"/>
      <c r="BX918" s="48"/>
      <c r="BY918" s="48"/>
      <c r="BZ918" s="48"/>
      <c r="CA918" s="48"/>
      <c r="CB918" s="48"/>
      <c r="CC918" s="48"/>
      <c r="CD918" s="48"/>
      <c r="CE918" s="48"/>
      <c r="CF918" s="48"/>
      <c r="CG918" s="48"/>
      <c r="CH918" s="48"/>
      <c r="CI918" s="48"/>
      <c r="CJ918" s="48"/>
      <c r="CK918" s="48"/>
      <c r="CL918" s="48"/>
      <c r="CM918" s="48"/>
      <c r="CN918" s="48"/>
      <c r="CO918" s="48"/>
      <c r="CP918" s="48"/>
      <c r="CQ918" s="48"/>
      <c r="CR918" s="48"/>
      <c r="CS918" s="48"/>
      <c r="CT918" s="48"/>
      <c r="CU918" s="48"/>
      <c r="CV918" s="48"/>
      <c r="CW918" s="48"/>
      <c r="CX918" s="48"/>
      <c r="CY918" s="48"/>
      <c r="CZ918" s="48"/>
      <c r="DA918" s="48"/>
      <c r="DB918" s="48"/>
      <c r="DC918" s="48"/>
      <c r="DD918" s="48"/>
      <c r="DE918" s="48"/>
      <c r="DF918" s="48"/>
      <c r="DG918" s="48"/>
      <c r="DH918" s="48"/>
      <c r="DI918" s="48"/>
      <c r="DJ918" s="48"/>
      <c r="DK918" s="48"/>
      <c r="DL918" s="48"/>
      <c r="DM918" s="48"/>
      <c r="DN918" s="48"/>
      <c r="DO918" s="48"/>
      <c r="DP918" s="48"/>
      <c r="DQ918" s="48"/>
      <c r="DR918" s="48"/>
      <c r="DS918" s="48"/>
      <c r="DT918" s="48"/>
      <c r="DU918" s="48"/>
      <c r="DV918" s="48"/>
      <c r="DW918" s="48"/>
      <c r="DX918" s="48"/>
      <c r="DY918" s="48"/>
      <c r="DZ918" s="48"/>
      <c r="EA918" s="48"/>
      <c r="EB918" s="48"/>
      <c r="EC918" s="48"/>
      <c r="ED918" s="48"/>
      <c r="EE918" s="48"/>
      <c r="EF918" s="48"/>
      <c r="EG918" s="48"/>
      <c r="EH918" s="48"/>
      <c r="EI918" s="48"/>
      <c r="EJ918" s="48"/>
      <c r="EK918" s="48"/>
      <c r="EL918" s="48"/>
      <c r="EM918" s="48"/>
      <c r="EN918" s="48"/>
      <c r="EO918" s="48"/>
      <c r="EP918" s="48"/>
      <c r="EQ918" s="48"/>
      <c r="ER918" s="48"/>
      <c r="ES918" s="48"/>
      <c r="ET918" s="48"/>
      <c r="EU918" s="48"/>
      <c r="EV918" s="48"/>
      <c r="EW918" s="48"/>
      <c r="EX918" s="48"/>
      <c r="EY918" s="48"/>
      <c r="EZ918" s="48"/>
      <c r="FA918" s="48"/>
      <c r="FB918" s="48"/>
      <c r="FC918" s="48"/>
      <c r="FD918" s="48"/>
      <c r="FE918" s="48"/>
      <c r="FF918" s="48"/>
      <c r="FG918" s="48"/>
      <c r="FH918" s="48"/>
      <c r="FI918" s="48"/>
      <c r="FJ918" s="48"/>
      <c r="FK918" s="48"/>
      <c r="FL918" s="48"/>
      <c r="FM918" s="48"/>
      <c r="FN918" s="48"/>
      <c r="FO918" s="48"/>
      <c r="FP918" s="48"/>
      <c r="FQ918" s="48"/>
      <c r="FR918" s="48"/>
      <c r="FS918" s="48"/>
      <c r="FT918" s="48"/>
      <c r="FU918" s="48"/>
      <c r="FV918" s="48"/>
      <c r="FW918" s="48"/>
      <c r="FX918" s="48"/>
      <c r="FY918" s="48"/>
      <c r="FZ918" s="48"/>
      <c r="GA918" s="48"/>
      <c r="GB918" s="48"/>
      <c r="GC918" s="48"/>
      <c r="GD918" s="48"/>
      <c r="GE918" s="48"/>
      <c r="GF918" s="48"/>
      <c r="GG918" s="48"/>
      <c r="GH918" s="48"/>
      <c r="GI918" s="48"/>
      <c r="GJ918" s="48"/>
      <c r="GK918" s="48"/>
      <c r="GL918" s="48"/>
      <c r="GM918" s="48"/>
      <c r="GN918" s="48"/>
      <c r="GO918" s="48"/>
      <c r="GP918" s="48"/>
      <c r="GQ918" s="48"/>
      <c r="GR918" s="48"/>
      <c r="GS918" s="48"/>
      <c r="GT918" s="48"/>
      <c r="GU918" s="48"/>
      <c r="GV918" s="48"/>
      <c r="GW918" s="48"/>
      <c r="GX918" s="48"/>
      <c r="GY918" s="48"/>
      <c r="GZ918" s="48"/>
      <c r="HA918" s="48"/>
      <c r="HB918" s="48"/>
      <c r="HC918" s="48"/>
      <c r="HD918" s="48"/>
      <c r="HE918" s="48"/>
      <c r="HF918" s="48"/>
      <c r="HG918" s="48"/>
      <c r="HH918" s="48"/>
      <c r="HI918" s="48"/>
      <c r="HJ918" s="48"/>
      <c r="HK918" s="48"/>
      <c r="HL918" s="48"/>
      <c r="HM918" s="48"/>
      <c r="HN918" s="48"/>
      <c r="HO918" s="48"/>
      <c r="HP918" s="48"/>
      <c r="HQ918" s="48"/>
      <c r="HR918" s="48"/>
      <c r="HS918" s="48"/>
      <c r="HT918" s="48"/>
      <c r="HU918" s="48"/>
      <c r="HV918" s="48"/>
      <c r="HW918" s="48"/>
      <c r="HX918" s="48"/>
      <c r="HY918" s="48"/>
      <c r="HZ918" s="48"/>
      <c r="IA918" s="48"/>
      <c r="IB918" s="48"/>
      <c r="IC918" s="48"/>
      <c r="ID918" s="48"/>
      <c r="IE918" s="48"/>
      <c r="IF918" s="48"/>
      <c r="IG918" s="48"/>
      <c r="IH918" s="36"/>
      <c r="II918" s="36"/>
      <c r="IJ918" s="36"/>
      <c r="IK918" s="36"/>
      <c r="IL918" s="36"/>
      <c r="IM918" s="36"/>
      <c r="IN918" s="36"/>
      <c r="IO918" s="36"/>
      <c r="IP918" s="36"/>
      <c r="IQ918" s="36"/>
      <c r="IR918" s="36"/>
      <c r="IS918" s="36"/>
      <c r="IT918" s="36"/>
    </row>
    <row r="919" spans="1:254" s="14" customFormat="1" x14ac:dyDescent="0.2">
      <c r="A919" s="48"/>
      <c r="B919" s="48"/>
      <c r="C919" s="48"/>
      <c r="D919" s="48"/>
      <c r="E919" s="48"/>
      <c r="F919" s="81"/>
      <c r="G919" s="146">
        <v>18019183</v>
      </c>
      <c r="H919" s="84"/>
      <c r="I919" s="143">
        <v>22000200</v>
      </c>
      <c r="J919" s="49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  <c r="BL919" s="48"/>
      <c r="BM919" s="48"/>
      <c r="BN919" s="48"/>
      <c r="BO919" s="48"/>
      <c r="BP919" s="48"/>
      <c r="BQ919" s="48"/>
      <c r="BR919" s="48"/>
      <c r="BS919" s="48"/>
      <c r="BT919" s="48"/>
      <c r="BU919" s="48"/>
      <c r="BV919" s="48"/>
      <c r="BW919" s="48"/>
      <c r="BX919" s="48"/>
      <c r="BY919" s="48"/>
      <c r="BZ919" s="48"/>
      <c r="CA919" s="48"/>
      <c r="CB919" s="48"/>
      <c r="CC919" s="48"/>
      <c r="CD919" s="48"/>
      <c r="CE919" s="48"/>
      <c r="CF919" s="48"/>
      <c r="CG919" s="48"/>
      <c r="CH919" s="48"/>
      <c r="CI919" s="48"/>
      <c r="CJ919" s="48"/>
      <c r="CK919" s="48"/>
      <c r="CL919" s="48"/>
      <c r="CM919" s="48"/>
      <c r="CN919" s="48"/>
      <c r="CO919" s="48"/>
      <c r="CP919" s="48"/>
      <c r="CQ919" s="48"/>
      <c r="CR919" s="48"/>
      <c r="CS919" s="48"/>
      <c r="CT919" s="48"/>
      <c r="CU919" s="48"/>
      <c r="CV919" s="48"/>
      <c r="CW919" s="48"/>
      <c r="CX919" s="48"/>
      <c r="CY919" s="48"/>
      <c r="CZ919" s="48"/>
      <c r="DA919" s="48"/>
      <c r="DB919" s="48"/>
      <c r="DC919" s="48"/>
      <c r="DD919" s="48"/>
      <c r="DE919" s="48"/>
      <c r="DF919" s="48"/>
      <c r="DG919" s="48"/>
      <c r="DH919" s="48"/>
      <c r="DI919" s="48"/>
      <c r="DJ919" s="48"/>
      <c r="DK919" s="48"/>
      <c r="DL919" s="48"/>
      <c r="DM919" s="48"/>
      <c r="DN919" s="48"/>
      <c r="DO919" s="48"/>
      <c r="DP919" s="48"/>
      <c r="DQ919" s="48"/>
      <c r="DR919" s="48"/>
      <c r="DS919" s="48"/>
      <c r="DT919" s="48"/>
      <c r="DU919" s="48"/>
      <c r="DV919" s="48"/>
      <c r="DW919" s="48"/>
      <c r="DX919" s="48"/>
      <c r="DY919" s="48"/>
      <c r="DZ919" s="48"/>
      <c r="EA919" s="48"/>
      <c r="EB919" s="48"/>
      <c r="EC919" s="48"/>
      <c r="ED919" s="48"/>
      <c r="EE919" s="48"/>
      <c r="EF919" s="48"/>
      <c r="EG919" s="48"/>
      <c r="EH919" s="48"/>
      <c r="EI919" s="48"/>
      <c r="EJ919" s="48"/>
      <c r="EK919" s="48"/>
      <c r="EL919" s="48"/>
      <c r="EM919" s="48"/>
      <c r="EN919" s="48"/>
      <c r="EO919" s="48"/>
      <c r="EP919" s="48"/>
      <c r="EQ919" s="48"/>
      <c r="ER919" s="48"/>
      <c r="ES919" s="48"/>
      <c r="ET919" s="48"/>
      <c r="EU919" s="48"/>
      <c r="EV919" s="48"/>
      <c r="EW919" s="48"/>
      <c r="EX919" s="48"/>
      <c r="EY919" s="48"/>
      <c r="EZ919" s="48"/>
      <c r="FA919" s="48"/>
      <c r="FB919" s="48"/>
      <c r="FC919" s="48"/>
      <c r="FD919" s="48"/>
      <c r="FE919" s="48"/>
      <c r="FF919" s="48"/>
      <c r="FG919" s="48"/>
      <c r="FH919" s="48"/>
      <c r="FI919" s="48"/>
      <c r="FJ919" s="48"/>
      <c r="FK919" s="48"/>
      <c r="FL919" s="48"/>
      <c r="FM919" s="48"/>
      <c r="FN919" s="48"/>
      <c r="FO919" s="48"/>
      <c r="FP919" s="48"/>
      <c r="FQ919" s="48"/>
      <c r="FR919" s="48"/>
      <c r="FS919" s="48"/>
      <c r="FT919" s="48"/>
      <c r="FU919" s="48"/>
      <c r="FV919" s="48"/>
      <c r="FW919" s="48"/>
      <c r="FX919" s="48"/>
      <c r="FY919" s="48"/>
      <c r="FZ919" s="48"/>
      <c r="GA919" s="48"/>
      <c r="GB919" s="48"/>
      <c r="GC919" s="48"/>
      <c r="GD919" s="48"/>
      <c r="GE919" s="48"/>
      <c r="GF919" s="48"/>
      <c r="GG919" s="48"/>
      <c r="GH919" s="48"/>
      <c r="GI919" s="48"/>
      <c r="GJ919" s="48"/>
      <c r="GK919" s="48"/>
      <c r="GL919" s="48"/>
      <c r="GM919" s="48"/>
      <c r="GN919" s="48"/>
      <c r="GO919" s="48"/>
      <c r="GP919" s="48"/>
      <c r="GQ919" s="48"/>
      <c r="GR919" s="48"/>
      <c r="GS919" s="48"/>
      <c r="GT919" s="48"/>
      <c r="GU919" s="48"/>
      <c r="GV919" s="48"/>
      <c r="GW919" s="48"/>
      <c r="GX919" s="48"/>
      <c r="GY919" s="48"/>
      <c r="GZ919" s="48"/>
      <c r="HA919" s="48"/>
      <c r="HB919" s="48"/>
      <c r="HC919" s="48"/>
      <c r="HD919" s="48"/>
      <c r="HE919" s="48"/>
      <c r="HF919" s="48"/>
      <c r="HG919" s="48"/>
      <c r="HH919" s="48"/>
      <c r="HI919" s="48"/>
      <c r="HJ919" s="48"/>
      <c r="HK919" s="48"/>
      <c r="HL919" s="48"/>
      <c r="HM919" s="48"/>
      <c r="HN919" s="48"/>
      <c r="HO919" s="48"/>
      <c r="HP919" s="48"/>
      <c r="HQ919" s="48"/>
      <c r="HR919" s="48"/>
      <c r="HS919" s="48"/>
      <c r="HT919" s="48"/>
      <c r="HU919" s="48"/>
      <c r="HV919" s="48"/>
      <c r="HW919" s="48"/>
      <c r="HX919" s="48"/>
      <c r="HY919" s="48"/>
      <c r="HZ919" s="48"/>
      <c r="IA919" s="48"/>
      <c r="IB919" s="48"/>
      <c r="IC919" s="48"/>
      <c r="ID919" s="48"/>
      <c r="IE919" s="48"/>
      <c r="IF919" s="48"/>
      <c r="IG919" s="48"/>
      <c r="IH919" s="36"/>
      <c r="II919" s="36"/>
      <c r="IJ919" s="36"/>
      <c r="IK919" s="36"/>
      <c r="IL919" s="36"/>
      <c r="IM919" s="36"/>
      <c r="IN919" s="36"/>
      <c r="IO919" s="36"/>
      <c r="IP919" s="36"/>
      <c r="IQ919" s="36"/>
      <c r="IR919" s="36"/>
      <c r="IS919" s="36"/>
      <c r="IT919" s="36"/>
    </row>
    <row r="920" spans="1:254" s="14" customFormat="1" x14ac:dyDescent="0.2">
      <c r="A920" s="48"/>
      <c r="B920" s="48"/>
      <c r="C920" s="98">
        <v>43736</v>
      </c>
      <c r="D920" s="101" t="s">
        <v>580</v>
      </c>
      <c r="E920" s="102" t="s">
        <v>1838</v>
      </c>
      <c r="F920" s="103" t="s">
        <v>563</v>
      </c>
      <c r="G920" s="82"/>
      <c r="H920" s="125">
        <v>128000</v>
      </c>
      <c r="I920" s="143">
        <v>21872200</v>
      </c>
      <c r="J920" s="49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  <c r="BL920" s="48"/>
      <c r="BM920" s="48"/>
      <c r="BN920" s="48"/>
      <c r="BO920" s="48"/>
      <c r="BP920" s="48"/>
      <c r="BQ920" s="48"/>
      <c r="BR920" s="48"/>
      <c r="BS920" s="48"/>
      <c r="BT920" s="48"/>
      <c r="BU920" s="48"/>
      <c r="BV920" s="48"/>
      <c r="BW920" s="48"/>
      <c r="BX920" s="48"/>
      <c r="BY920" s="48"/>
      <c r="BZ920" s="48"/>
      <c r="CA920" s="48"/>
      <c r="CB920" s="48"/>
      <c r="CC920" s="48"/>
      <c r="CD920" s="48"/>
      <c r="CE920" s="48"/>
      <c r="CF920" s="48"/>
      <c r="CG920" s="48"/>
      <c r="CH920" s="48"/>
      <c r="CI920" s="48"/>
      <c r="CJ920" s="48"/>
      <c r="CK920" s="48"/>
      <c r="CL920" s="48"/>
      <c r="CM920" s="48"/>
      <c r="CN920" s="48"/>
      <c r="CO920" s="48"/>
      <c r="CP920" s="48"/>
      <c r="CQ920" s="48"/>
      <c r="CR920" s="48"/>
      <c r="CS920" s="48"/>
      <c r="CT920" s="48"/>
      <c r="CU920" s="48"/>
      <c r="CV920" s="48"/>
      <c r="CW920" s="48"/>
      <c r="CX920" s="48"/>
      <c r="CY920" s="48"/>
      <c r="CZ920" s="48"/>
      <c r="DA920" s="48"/>
      <c r="DB920" s="48"/>
      <c r="DC920" s="48"/>
      <c r="DD920" s="48"/>
      <c r="DE920" s="48"/>
      <c r="DF920" s="48"/>
      <c r="DG920" s="48"/>
      <c r="DH920" s="48"/>
      <c r="DI920" s="48"/>
      <c r="DJ920" s="48"/>
      <c r="DK920" s="48"/>
      <c r="DL920" s="48"/>
      <c r="DM920" s="48"/>
      <c r="DN920" s="48"/>
      <c r="DO920" s="48"/>
      <c r="DP920" s="48"/>
      <c r="DQ920" s="48"/>
      <c r="DR920" s="48"/>
      <c r="DS920" s="48"/>
      <c r="DT920" s="48"/>
      <c r="DU920" s="48"/>
      <c r="DV920" s="48"/>
      <c r="DW920" s="48"/>
      <c r="DX920" s="48"/>
      <c r="DY920" s="48"/>
      <c r="DZ920" s="48"/>
      <c r="EA920" s="48"/>
      <c r="EB920" s="48"/>
      <c r="EC920" s="48"/>
      <c r="ED920" s="48"/>
      <c r="EE920" s="48"/>
      <c r="EF920" s="48"/>
      <c r="EG920" s="48"/>
      <c r="EH920" s="48"/>
      <c r="EI920" s="48"/>
      <c r="EJ920" s="48"/>
      <c r="EK920" s="48"/>
      <c r="EL920" s="48"/>
      <c r="EM920" s="48"/>
      <c r="EN920" s="48"/>
      <c r="EO920" s="48"/>
      <c r="EP920" s="48"/>
      <c r="EQ920" s="48"/>
      <c r="ER920" s="48"/>
      <c r="ES920" s="48"/>
      <c r="ET920" s="48"/>
      <c r="EU920" s="48"/>
      <c r="EV920" s="48"/>
      <c r="EW920" s="48"/>
      <c r="EX920" s="48"/>
      <c r="EY920" s="48"/>
      <c r="EZ920" s="48"/>
      <c r="FA920" s="48"/>
      <c r="FB920" s="48"/>
      <c r="FC920" s="48"/>
      <c r="FD920" s="48"/>
      <c r="FE920" s="48"/>
      <c r="FF920" s="48"/>
      <c r="FG920" s="48"/>
      <c r="FH920" s="48"/>
      <c r="FI920" s="48"/>
      <c r="FJ920" s="48"/>
      <c r="FK920" s="48"/>
      <c r="FL920" s="48"/>
      <c r="FM920" s="48"/>
      <c r="FN920" s="48"/>
      <c r="FO920" s="48"/>
      <c r="FP920" s="48"/>
      <c r="FQ920" s="48"/>
      <c r="FR920" s="48"/>
      <c r="FS920" s="48"/>
      <c r="FT920" s="48"/>
      <c r="FU920" s="48"/>
      <c r="FV920" s="48"/>
      <c r="FW920" s="48"/>
      <c r="FX920" s="48"/>
      <c r="FY920" s="48"/>
      <c r="FZ920" s="48"/>
      <c r="GA920" s="48"/>
      <c r="GB920" s="48"/>
      <c r="GC920" s="48"/>
      <c r="GD920" s="48"/>
      <c r="GE920" s="48"/>
      <c r="GF920" s="48"/>
      <c r="GG920" s="48"/>
      <c r="GH920" s="48"/>
      <c r="GI920" s="48"/>
      <c r="GJ920" s="48"/>
      <c r="GK920" s="48"/>
      <c r="GL920" s="48"/>
      <c r="GM920" s="48"/>
      <c r="GN920" s="48"/>
      <c r="GO920" s="48"/>
      <c r="GP920" s="48"/>
      <c r="GQ920" s="48"/>
      <c r="GR920" s="48"/>
      <c r="GS920" s="48"/>
      <c r="GT920" s="48"/>
      <c r="GU920" s="48"/>
      <c r="GV920" s="48"/>
      <c r="GW920" s="48"/>
      <c r="GX920" s="48"/>
      <c r="GY920" s="48"/>
      <c r="GZ920" s="48"/>
      <c r="HA920" s="48"/>
      <c r="HB920" s="48"/>
      <c r="HC920" s="48"/>
      <c r="HD920" s="48"/>
      <c r="HE920" s="48"/>
      <c r="HF920" s="48"/>
      <c r="HG920" s="48"/>
      <c r="HH920" s="48"/>
      <c r="HI920" s="48"/>
      <c r="HJ920" s="48"/>
      <c r="HK920" s="48"/>
      <c r="HL920" s="48"/>
      <c r="HM920" s="48"/>
      <c r="HN920" s="48"/>
      <c r="HO920" s="48"/>
      <c r="HP920" s="48"/>
      <c r="HQ920" s="48"/>
      <c r="HR920" s="48"/>
      <c r="HS920" s="48"/>
      <c r="HT920" s="48"/>
      <c r="HU920" s="48"/>
      <c r="HV920" s="48"/>
      <c r="HW920" s="48"/>
      <c r="HX920" s="48"/>
      <c r="HY920" s="48"/>
      <c r="HZ920" s="48"/>
      <c r="IA920" s="48"/>
      <c r="IB920" s="48"/>
      <c r="IC920" s="48"/>
      <c r="ID920" s="48"/>
      <c r="IE920" s="48"/>
      <c r="IF920" s="48"/>
      <c r="IG920" s="48"/>
      <c r="IH920" s="36"/>
      <c r="II920" s="36"/>
      <c r="IJ920" s="36"/>
      <c r="IK920" s="36"/>
      <c r="IL920" s="36"/>
      <c r="IM920" s="36"/>
      <c r="IN920" s="36"/>
      <c r="IO920" s="36"/>
      <c r="IP920" s="36"/>
      <c r="IQ920" s="36"/>
      <c r="IR920" s="36"/>
      <c r="IS920" s="36"/>
      <c r="IT920" s="36"/>
    </row>
    <row r="921" spans="1:254" s="14" customFormat="1" x14ac:dyDescent="0.2">
      <c r="A921" s="48"/>
      <c r="B921" s="48"/>
      <c r="C921" s="98">
        <v>43736</v>
      </c>
      <c r="D921" s="63" t="s">
        <v>1850</v>
      </c>
      <c r="E921" s="102" t="s">
        <v>1839</v>
      </c>
      <c r="F921" s="65" t="s">
        <v>1611</v>
      </c>
      <c r="G921" s="82"/>
      <c r="H921" s="126">
        <v>750000</v>
      </c>
      <c r="I921" s="143">
        <v>21122200</v>
      </c>
      <c r="J921" s="49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  <c r="BL921" s="48"/>
      <c r="BM921" s="48"/>
      <c r="BN921" s="48"/>
      <c r="BO921" s="48"/>
      <c r="BP921" s="48"/>
      <c r="BQ921" s="48"/>
      <c r="BR921" s="48"/>
      <c r="BS921" s="48"/>
      <c r="BT921" s="48"/>
      <c r="BU921" s="48"/>
      <c r="BV921" s="48"/>
      <c r="BW921" s="48"/>
      <c r="BX921" s="48"/>
      <c r="BY921" s="48"/>
      <c r="BZ921" s="48"/>
      <c r="CA921" s="48"/>
      <c r="CB921" s="48"/>
      <c r="CC921" s="48"/>
      <c r="CD921" s="48"/>
      <c r="CE921" s="48"/>
      <c r="CF921" s="48"/>
      <c r="CG921" s="48"/>
      <c r="CH921" s="48"/>
      <c r="CI921" s="48"/>
      <c r="CJ921" s="48"/>
      <c r="CK921" s="48"/>
      <c r="CL921" s="48"/>
      <c r="CM921" s="48"/>
      <c r="CN921" s="48"/>
      <c r="CO921" s="48"/>
      <c r="CP921" s="48"/>
      <c r="CQ921" s="48"/>
      <c r="CR921" s="48"/>
      <c r="CS921" s="48"/>
      <c r="CT921" s="48"/>
      <c r="CU921" s="48"/>
      <c r="CV921" s="48"/>
      <c r="CW921" s="48"/>
      <c r="CX921" s="48"/>
      <c r="CY921" s="48"/>
      <c r="CZ921" s="48"/>
      <c r="DA921" s="48"/>
      <c r="DB921" s="48"/>
      <c r="DC921" s="48"/>
      <c r="DD921" s="48"/>
      <c r="DE921" s="48"/>
      <c r="DF921" s="48"/>
      <c r="DG921" s="48"/>
      <c r="DH921" s="48"/>
      <c r="DI921" s="48"/>
      <c r="DJ921" s="48"/>
      <c r="DK921" s="48"/>
      <c r="DL921" s="48"/>
      <c r="DM921" s="48"/>
      <c r="DN921" s="48"/>
      <c r="DO921" s="48"/>
      <c r="DP921" s="48"/>
      <c r="DQ921" s="48"/>
      <c r="DR921" s="48"/>
      <c r="DS921" s="48"/>
      <c r="DT921" s="48"/>
      <c r="DU921" s="48"/>
      <c r="DV921" s="48"/>
      <c r="DW921" s="48"/>
      <c r="DX921" s="48"/>
      <c r="DY921" s="48"/>
      <c r="DZ921" s="48"/>
      <c r="EA921" s="48"/>
      <c r="EB921" s="48"/>
      <c r="EC921" s="48"/>
      <c r="ED921" s="48"/>
      <c r="EE921" s="48"/>
      <c r="EF921" s="48"/>
      <c r="EG921" s="48"/>
      <c r="EH921" s="48"/>
      <c r="EI921" s="48"/>
      <c r="EJ921" s="48"/>
      <c r="EK921" s="48"/>
      <c r="EL921" s="48"/>
      <c r="EM921" s="48"/>
      <c r="EN921" s="48"/>
      <c r="EO921" s="48"/>
      <c r="EP921" s="48"/>
      <c r="EQ921" s="48"/>
      <c r="ER921" s="48"/>
      <c r="ES921" s="48"/>
      <c r="ET921" s="48"/>
      <c r="EU921" s="48"/>
      <c r="EV921" s="48"/>
      <c r="EW921" s="48"/>
      <c r="EX921" s="48"/>
      <c r="EY921" s="48"/>
      <c r="EZ921" s="48"/>
      <c r="FA921" s="48"/>
      <c r="FB921" s="48"/>
      <c r="FC921" s="48"/>
      <c r="FD921" s="48"/>
      <c r="FE921" s="48"/>
      <c r="FF921" s="48"/>
      <c r="FG921" s="48"/>
      <c r="FH921" s="48"/>
      <c r="FI921" s="48"/>
      <c r="FJ921" s="48"/>
      <c r="FK921" s="48"/>
      <c r="FL921" s="48"/>
      <c r="FM921" s="48"/>
      <c r="FN921" s="48"/>
      <c r="FO921" s="48"/>
      <c r="FP921" s="48"/>
      <c r="FQ921" s="48"/>
      <c r="FR921" s="48"/>
      <c r="FS921" s="48"/>
      <c r="FT921" s="48"/>
      <c r="FU921" s="48"/>
      <c r="FV921" s="48"/>
      <c r="FW921" s="48"/>
      <c r="FX921" s="48"/>
      <c r="FY921" s="48"/>
      <c r="FZ921" s="48"/>
      <c r="GA921" s="48"/>
      <c r="GB921" s="48"/>
      <c r="GC921" s="48"/>
      <c r="GD921" s="48"/>
      <c r="GE921" s="48"/>
      <c r="GF921" s="48"/>
      <c r="GG921" s="48"/>
      <c r="GH921" s="48"/>
      <c r="GI921" s="48"/>
      <c r="GJ921" s="48"/>
      <c r="GK921" s="48"/>
      <c r="GL921" s="48"/>
      <c r="GM921" s="48"/>
      <c r="GN921" s="48"/>
      <c r="GO921" s="48"/>
      <c r="GP921" s="48"/>
      <c r="GQ921" s="48"/>
      <c r="GR921" s="48"/>
      <c r="GS921" s="48"/>
      <c r="GT921" s="48"/>
      <c r="GU921" s="48"/>
      <c r="GV921" s="48"/>
      <c r="GW921" s="48"/>
      <c r="GX921" s="48"/>
      <c r="GY921" s="48"/>
      <c r="GZ921" s="48"/>
      <c r="HA921" s="48"/>
      <c r="HB921" s="48"/>
      <c r="HC921" s="48"/>
      <c r="HD921" s="48"/>
      <c r="HE921" s="48"/>
      <c r="HF921" s="48"/>
      <c r="HG921" s="48"/>
      <c r="HH921" s="48"/>
      <c r="HI921" s="48"/>
      <c r="HJ921" s="48"/>
      <c r="HK921" s="48"/>
      <c r="HL921" s="48"/>
      <c r="HM921" s="48"/>
      <c r="HN921" s="48"/>
      <c r="HO921" s="48"/>
      <c r="HP921" s="48"/>
      <c r="HQ921" s="48"/>
      <c r="HR921" s="48"/>
      <c r="HS921" s="48"/>
      <c r="HT921" s="48"/>
      <c r="HU921" s="48"/>
      <c r="HV921" s="48"/>
      <c r="HW921" s="48"/>
      <c r="HX921" s="48"/>
      <c r="HY921" s="48"/>
      <c r="HZ921" s="48"/>
      <c r="IA921" s="48"/>
      <c r="IB921" s="48"/>
      <c r="IC921" s="48"/>
      <c r="ID921" s="48"/>
      <c r="IE921" s="48"/>
      <c r="IF921" s="48"/>
      <c r="IG921" s="48"/>
      <c r="IH921" s="36"/>
      <c r="II921" s="36"/>
      <c r="IJ921" s="36"/>
      <c r="IK921" s="36"/>
      <c r="IL921" s="36"/>
      <c r="IM921" s="36"/>
      <c r="IN921" s="36"/>
      <c r="IO921" s="36"/>
      <c r="IP921" s="36"/>
      <c r="IQ921" s="36"/>
      <c r="IR921" s="36"/>
      <c r="IS921" s="36"/>
      <c r="IT921" s="36"/>
    </row>
    <row r="922" spans="1:254" s="14" customFormat="1" x14ac:dyDescent="0.2">
      <c r="A922" s="48"/>
      <c r="B922" s="48"/>
      <c r="C922" s="98">
        <v>43736</v>
      </c>
      <c r="D922" s="30" t="s">
        <v>1851</v>
      </c>
      <c r="E922" s="102" t="s">
        <v>1840</v>
      </c>
      <c r="F922" s="35" t="s">
        <v>1611</v>
      </c>
      <c r="G922" s="82"/>
      <c r="H922" s="127">
        <v>385000</v>
      </c>
      <c r="I922" s="143">
        <v>20737200</v>
      </c>
      <c r="J922" s="49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  <c r="BL922" s="48"/>
      <c r="BM922" s="48"/>
      <c r="BN922" s="48"/>
      <c r="BO922" s="48"/>
      <c r="BP922" s="48"/>
      <c r="BQ922" s="48"/>
      <c r="BR922" s="48"/>
      <c r="BS922" s="48"/>
      <c r="BT922" s="48"/>
      <c r="BU922" s="48"/>
      <c r="BV922" s="48"/>
      <c r="BW922" s="48"/>
      <c r="BX922" s="48"/>
      <c r="BY922" s="48"/>
      <c r="BZ922" s="48"/>
      <c r="CA922" s="48"/>
      <c r="CB922" s="48"/>
      <c r="CC922" s="48"/>
      <c r="CD922" s="48"/>
      <c r="CE922" s="48"/>
      <c r="CF922" s="48"/>
      <c r="CG922" s="48"/>
      <c r="CH922" s="48"/>
      <c r="CI922" s="48"/>
      <c r="CJ922" s="48"/>
      <c r="CK922" s="48"/>
      <c r="CL922" s="48"/>
      <c r="CM922" s="48"/>
      <c r="CN922" s="48"/>
      <c r="CO922" s="48"/>
      <c r="CP922" s="48"/>
      <c r="CQ922" s="48"/>
      <c r="CR922" s="48"/>
      <c r="CS922" s="48"/>
      <c r="CT922" s="48"/>
      <c r="CU922" s="48"/>
      <c r="CV922" s="48"/>
      <c r="CW922" s="48"/>
      <c r="CX922" s="48"/>
      <c r="CY922" s="48"/>
      <c r="CZ922" s="48"/>
      <c r="DA922" s="48"/>
      <c r="DB922" s="48"/>
      <c r="DC922" s="48"/>
      <c r="DD922" s="48"/>
      <c r="DE922" s="48"/>
      <c r="DF922" s="48"/>
      <c r="DG922" s="48"/>
      <c r="DH922" s="48"/>
      <c r="DI922" s="48"/>
      <c r="DJ922" s="48"/>
      <c r="DK922" s="48"/>
      <c r="DL922" s="48"/>
      <c r="DM922" s="48"/>
      <c r="DN922" s="48"/>
      <c r="DO922" s="48"/>
      <c r="DP922" s="48"/>
      <c r="DQ922" s="48"/>
      <c r="DR922" s="48"/>
      <c r="DS922" s="48"/>
      <c r="DT922" s="48"/>
      <c r="DU922" s="48"/>
      <c r="DV922" s="48"/>
      <c r="DW922" s="48"/>
      <c r="DX922" s="48"/>
      <c r="DY922" s="48"/>
      <c r="DZ922" s="48"/>
      <c r="EA922" s="48"/>
      <c r="EB922" s="48"/>
      <c r="EC922" s="48"/>
      <c r="ED922" s="48"/>
      <c r="EE922" s="48"/>
      <c r="EF922" s="48"/>
      <c r="EG922" s="48"/>
      <c r="EH922" s="48"/>
      <c r="EI922" s="48"/>
      <c r="EJ922" s="48"/>
      <c r="EK922" s="48"/>
      <c r="EL922" s="48"/>
      <c r="EM922" s="48"/>
      <c r="EN922" s="48"/>
      <c r="EO922" s="48"/>
      <c r="EP922" s="48"/>
      <c r="EQ922" s="48"/>
      <c r="ER922" s="48"/>
      <c r="ES922" s="48"/>
      <c r="ET922" s="48"/>
      <c r="EU922" s="48"/>
      <c r="EV922" s="48"/>
      <c r="EW922" s="48"/>
      <c r="EX922" s="48"/>
      <c r="EY922" s="48"/>
      <c r="EZ922" s="48"/>
      <c r="FA922" s="48"/>
      <c r="FB922" s="48"/>
      <c r="FC922" s="48"/>
      <c r="FD922" s="48"/>
      <c r="FE922" s="48"/>
      <c r="FF922" s="48"/>
      <c r="FG922" s="48"/>
      <c r="FH922" s="48"/>
      <c r="FI922" s="48"/>
      <c r="FJ922" s="48"/>
      <c r="FK922" s="48"/>
      <c r="FL922" s="48"/>
      <c r="FM922" s="48"/>
      <c r="FN922" s="48"/>
      <c r="FO922" s="48"/>
      <c r="FP922" s="48"/>
      <c r="FQ922" s="48"/>
      <c r="FR922" s="48"/>
      <c r="FS922" s="48"/>
      <c r="FT922" s="48"/>
      <c r="FU922" s="48"/>
      <c r="FV922" s="48"/>
      <c r="FW922" s="48"/>
      <c r="FX922" s="48"/>
      <c r="FY922" s="48"/>
      <c r="FZ922" s="48"/>
      <c r="GA922" s="48"/>
      <c r="GB922" s="48"/>
      <c r="GC922" s="48"/>
      <c r="GD922" s="48"/>
      <c r="GE922" s="48"/>
      <c r="GF922" s="48"/>
      <c r="GG922" s="48"/>
      <c r="GH922" s="48"/>
      <c r="GI922" s="48"/>
      <c r="GJ922" s="48"/>
      <c r="GK922" s="48"/>
      <c r="GL922" s="48"/>
      <c r="GM922" s="48"/>
      <c r="GN922" s="48"/>
      <c r="GO922" s="48"/>
      <c r="GP922" s="48"/>
      <c r="GQ922" s="48"/>
      <c r="GR922" s="48"/>
      <c r="GS922" s="48"/>
      <c r="GT922" s="48"/>
      <c r="GU922" s="48"/>
      <c r="GV922" s="48"/>
      <c r="GW922" s="48"/>
      <c r="GX922" s="48"/>
      <c r="GY922" s="48"/>
      <c r="GZ922" s="48"/>
      <c r="HA922" s="48"/>
      <c r="HB922" s="48"/>
      <c r="HC922" s="48"/>
      <c r="HD922" s="48"/>
      <c r="HE922" s="48"/>
      <c r="HF922" s="48"/>
      <c r="HG922" s="48"/>
      <c r="HH922" s="48"/>
      <c r="HI922" s="48"/>
      <c r="HJ922" s="48"/>
      <c r="HK922" s="48"/>
      <c r="HL922" s="48"/>
      <c r="HM922" s="48"/>
      <c r="HN922" s="48"/>
      <c r="HO922" s="48"/>
      <c r="HP922" s="48"/>
      <c r="HQ922" s="48"/>
      <c r="HR922" s="48"/>
      <c r="HS922" s="48"/>
      <c r="HT922" s="48"/>
      <c r="HU922" s="48"/>
      <c r="HV922" s="48"/>
      <c r="HW922" s="48"/>
      <c r="HX922" s="48"/>
      <c r="HY922" s="48"/>
      <c r="HZ922" s="48"/>
      <c r="IA922" s="48"/>
      <c r="IB922" s="48"/>
      <c r="IC922" s="48"/>
      <c r="ID922" s="48"/>
      <c r="IE922" s="48"/>
      <c r="IF922" s="48"/>
      <c r="IG922" s="48"/>
      <c r="IH922" s="36"/>
      <c r="II922" s="36"/>
      <c r="IJ922" s="36"/>
      <c r="IK922" s="36"/>
      <c r="IL922" s="36"/>
      <c r="IM922" s="36"/>
      <c r="IN922" s="36"/>
      <c r="IO922" s="36"/>
      <c r="IP922" s="36"/>
      <c r="IQ922" s="36"/>
      <c r="IR922" s="36"/>
      <c r="IS922" s="36"/>
      <c r="IT922" s="36"/>
    </row>
    <row r="923" spans="1:254" s="14" customFormat="1" x14ac:dyDescent="0.2">
      <c r="A923" s="48"/>
      <c r="B923" s="48"/>
      <c r="C923" s="98">
        <v>43738</v>
      </c>
      <c r="D923" s="30" t="s">
        <v>1853</v>
      </c>
      <c r="E923" s="102" t="s">
        <v>1841</v>
      </c>
      <c r="F923" s="35" t="s">
        <v>1852</v>
      </c>
      <c r="G923" s="82"/>
      <c r="H923" s="127">
        <v>450000</v>
      </c>
      <c r="I923" s="143">
        <v>20287200</v>
      </c>
      <c r="J923" s="49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  <c r="BL923" s="48"/>
      <c r="BM923" s="48"/>
      <c r="BN923" s="48"/>
      <c r="BO923" s="48"/>
      <c r="BP923" s="48"/>
      <c r="BQ923" s="48"/>
      <c r="BR923" s="48"/>
      <c r="BS923" s="48"/>
      <c r="BT923" s="48"/>
      <c r="BU923" s="48"/>
      <c r="BV923" s="48"/>
      <c r="BW923" s="48"/>
      <c r="BX923" s="48"/>
      <c r="BY923" s="48"/>
      <c r="BZ923" s="48"/>
      <c r="CA923" s="48"/>
      <c r="CB923" s="48"/>
      <c r="CC923" s="48"/>
      <c r="CD923" s="48"/>
      <c r="CE923" s="48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48"/>
      <c r="CT923" s="48"/>
      <c r="CU923" s="48"/>
      <c r="CV923" s="48"/>
      <c r="CW923" s="48"/>
      <c r="CX923" s="48"/>
      <c r="CY923" s="48"/>
      <c r="CZ923" s="48"/>
      <c r="DA923" s="48"/>
      <c r="DB923" s="48"/>
      <c r="DC923" s="48"/>
      <c r="DD923" s="48"/>
      <c r="DE923" s="48"/>
      <c r="DF923" s="48"/>
      <c r="DG923" s="48"/>
      <c r="DH923" s="48"/>
      <c r="DI923" s="48"/>
      <c r="DJ923" s="48"/>
      <c r="DK923" s="48"/>
      <c r="DL923" s="48"/>
      <c r="DM923" s="48"/>
      <c r="DN923" s="48"/>
      <c r="DO923" s="48"/>
      <c r="DP923" s="48"/>
      <c r="DQ923" s="48"/>
      <c r="DR923" s="48"/>
      <c r="DS923" s="48"/>
      <c r="DT923" s="48"/>
      <c r="DU923" s="48"/>
      <c r="DV923" s="48"/>
      <c r="DW923" s="48"/>
      <c r="DX923" s="48"/>
      <c r="DY923" s="48"/>
      <c r="DZ923" s="48"/>
      <c r="EA923" s="48"/>
      <c r="EB923" s="48"/>
      <c r="EC923" s="48"/>
      <c r="ED923" s="48"/>
      <c r="EE923" s="48"/>
      <c r="EF923" s="48"/>
      <c r="EG923" s="48"/>
      <c r="EH923" s="48"/>
      <c r="EI923" s="48"/>
      <c r="EJ923" s="48"/>
      <c r="EK923" s="48"/>
      <c r="EL923" s="48"/>
      <c r="EM923" s="48"/>
      <c r="EN923" s="48"/>
      <c r="EO923" s="48"/>
      <c r="EP923" s="48"/>
      <c r="EQ923" s="48"/>
      <c r="ER923" s="48"/>
      <c r="ES923" s="48"/>
      <c r="ET923" s="48"/>
      <c r="EU923" s="48"/>
      <c r="EV923" s="48"/>
      <c r="EW923" s="48"/>
      <c r="EX923" s="48"/>
      <c r="EY923" s="48"/>
      <c r="EZ923" s="48"/>
      <c r="FA923" s="48"/>
      <c r="FB923" s="48"/>
      <c r="FC923" s="48"/>
      <c r="FD923" s="48"/>
      <c r="FE923" s="48"/>
      <c r="FF923" s="48"/>
      <c r="FG923" s="48"/>
      <c r="FH923" s="48"/>
      <c r="FI923" s="48"/>
      <c r="FJ923" s="48"/>
      <c r="FK923" s="48"/>
      <c r="FL923" s="48"/>
      <c r="FM923" s="48"/>
      <c r="FN923" s="48"/>
      <c r="FO923" s="48"/>
      <c r="FP923" s="48"/>
      <c r="FQ923" s="48"/>
      <c r="FR923" s="48"/>
      <c r="FS923" s="48"/>
      <c r="FT923" s="48"/>
      <c r="FU923" s="48"/>
      <c r="FV923" s="48"/>
      <c r="FW923" s="48"/>
      <c r="FX923" s="48"/>
      <c r="FY923" s="48"/>
      <c r="FZ923" s="48"/>
      <c r="GA923" s="48"/>
      <c r="GB923" s="48"/>
      <c r="GC923" s="48"/>
      <c r="GD923" s="48"/>
      <c r="GE923" s="48"/>
      <c r="GF923" s="48"/>
      <c r="GG923" s="48"/>
      <c r="GH923" s="48"/>
      <c r="GI923" s="48"/>
      <c r="GJ923" s="48"/>
      <c r="GK923" s="48"/>
      <c r="GL923" s="48"/>
      <c r="GM923" s="48"/>
      <c r="GN923" s="48"/>
      <c r="GO923" s="48"/>
      <c r="GP923" s="48"/>
      <c r="GQ923" s="48"/>
      <c r="GR923" s="48"/>
      <c r="GS923" s="48"/>
      <c r="GT923" s="48"/>
      <c r="GU923" s="48"/>
      <c r="GV923" s="48"/>
      <c r="GW923" s="48"/>
      <c r="GX923" s="48"/>
      <c r="GY923" s="48"/>
      <c r="GZ923" s="48"/>
      <c r="HA923" s="48"/>
      <c r="HB923" s="48"/>
      <c r="HC923" s="48"/>
      <c r="HD923" s="48"/>
      <c r="HE923" s="48"/>
      <c r="HF923" s="48"/>
      <c r="HG923" s="48"/>
      <c r="HH923" s="48"/>
      <c r="HI923" s="48"/>
      <c r="HJ923" s="48"/>
      <c r="HK923" s="48"/>
      <c r="HL923" s="48"/>
      <c r="HM923" s="48"/>
      <c r="HN923" s="48"/>
      <c r="HO923" s="48"/>
      <c r="HP923" s="48"/>
      <c r="HQ923" s="48"/>
      <c r="HR923" s="48"/>
      <c r="HS923" s="48"/>
      <c r="HT923" s="48"/>
      <c r="HU923" s="48"/>
      <c r="HV923" s="48"/>
      <c r="HW923" s="48"/>
      <c r="HX923" s="48"/>
      <c r="HY923" s="48"/>
      <c r="HZ923" s="48"/>
      <c r="IA923" s="48"/>
      <c r="IB923" s="48"/>
      <c r="IC923" s="48"/>
      <c r="ID923" s="48"/>
      <c r="IE923" s="48"/>
      <c r="IF923" s="48"/>
      <c r="IG923" s="48"/>
      <c r="IH923" s="36"/>
      <c r="II923" s="36"/>
      <c r="IJ923" s="36"/>
      <c r="IK923" s="36"/>
      <c r="IL923" s="36"/>
      <c r="IM923" s="36"/>
      <c r="IN923" s="36"/>
      <c r="IO923" s="36"/>
      <c r="IP923" s="36"/>
      <c r="IQ923" s="36"/>
      <c r="IR923" s="36"/>
      <c r="IS923" s="36"/>
      <c r="IT923" s="36"/>
    </row>
    <row r="924" spans="1:254" s="14" customFormat="1" x14ac:dyDescent="0.2">
      <c r="A924" s="48"/>
      <c r="B924" s="48"/>
      <c r="C924" s="98">
        <v>43738</v>
      </c>
      <c r="D924" s="30" t="s">
        <v>1854</v>
      </c>
      <c r="E924" s="102" t="s">
        <v>1842</v>
      </c>
      <c r="F924" s="35" t="s">
        <v>706</v>
      </c>
      <c r="G924" s="82"/>
      <c r="H924" s="127">
        <v>750000</v>
      </c>
      <c r="I924" s="143">
        <v>19537200</v>
      </c>
      <c r="J924" s="49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  <c r="BL924" s="48"/>
      <c r="BM924" s="48"/>
      <c r="BN924" s="48"/>
      <c r="BO924" s="48"/>
      <c r="BP924" s="48"/>
      <c r="BQ924" s="48"/>
      <c r="BR924" s="48"/>
      <c r="BS924" s="48"/>
      <c r="BT924" s="48"/>
      <c r="BU924" s="48"/>
      <c r="BV924" s="48"/>
      <c r="BW924" s="48"/>
      <c r="BX924" s="48"/>
      <c r="BY924" s="48"/>
      <c r="BZ924" s="48"/>
      <c r="CA924" s="48"/>
      <c r="CB924" s="48"/>
      <c r="CC924" s="48"/>
      <c r="CD924" s="48"/>
      <c r="CE924" s="48"/>
      <c r="CF924" s="48"/>
      <c r="CG924" s="48"/>
      <c r="CH924" s="48"/>
      <c r="CI924" s="48"/>
      <c r="CJ924" s="48"/>
      <c r="CK924" s="48"/>
      <c r="CL924" s="48"/>
      <c r="CM924" s="48"/>
      <c r="CN924" s="48"/>
      <c r="CO924" s="48"/>
      <c r="CP924" s="48"/>
      <c r="CQ924" s="48"/>
      <c r="CR924" s="48"/>
      <c r="CS924" s="48"/>
      <c r="CT924" s="48"/>
      <c r="CU924" s="48"/>
      <c r="CV924" s="48"/>
      <c r="CW924" s="48"/>
      <c r="CX924" s="48"/>
      <c r="CY924" s="48"/>
      <c r="CZ924" s="48"/>
      <c r="DA924" s="48"/>
      <c r="DB924" s="48"/>
      <c r="DC924" s="48"/>
      <c r="DD924" s="48"/>
      <c r="DE924" s="48"/>
      <c r="DF924" s="48"/>
      <c r="DG924" s="48"/>
      <c r="DH924" s="48"/>
      <c r="DI924" s="48"/>
      <c r="DJ924" s="48"/>
      <c r="DK924" s="48"/>
      <c r="DL924" s="48"/>
      <c r="DM924" s="48"/>
      <c r="DN924" s="48"/>
      <c r="DO924" s="48"/>
      <c r="DP924" s="48"/>
      <c r="DQ924" s="48"/>
      <c r="DR924" s="48"/>
      <c r="DS924" s="48"/>
      <c r="DT924" s="48"/>
      <c r="DU924" s="48"/>
      <c r="DV924" s="48"/>
      <c r="DW924" s="48"/>
      <c r="DX924" s="48"/>
      <c r="DY924" s="48"/>
      <c r="DZ924" s="48"/>
      <c r="EA924" s="48"/>
      <c r="EB924" s="48"/>
      <c r="EC924" s="48"/>
      <c r="ED924" s="48"/>
      <c r="EE924" s="48"/>
      <c r="EF924" s="48"/>
      <c r="EG924" s="48"/>
      <c r="EH924" s="48"/>
      <c r="EI924" s="48"/>
      <c r="EJ924" s="48"/>
      <c r="EK924" s="48"/>
      <c r="EL924" s="48"/>
      <c r="EM924" s="48"/>
      <c r="EN924" s="48"/>
      <c r="EO924" s="48"/>
      <c r="EP924" s="48"/>
      <c r="EQ924" s="48"/>
      <c r="ER924" s="48"/>
      <c r="ES924" s="48"/>
      <c r="ET924" s="48"/>
      <c r="EU924" s="48"/>
      <c r="EV924" s="48"/>
      <c r="EW924" s="48"/>
      <c r="EX924" s="48"/>
      <c r="EY924" s="48"/>
      <c r="EZ924" s="48"/>
      <c r="FA924" s="48"/>
      <c r="FB924" s="48"/>
      <c r="FC924" s="48"/>
      <c r="FD924" s="48"/>
      <c r="FE924" s="48"/>
      <c r="FF924" s="48"/>
      <c r="FG924" s="48"/>
      <c r="FH924" s="48"/>
      <c r="FI924" s="48"/>
      <c r="FJ924" s="48"/>
      <c r="FK924" s="48"/>
      <c r="FL924" s="48"/>
      <c r="FM924" s="48"/>
      <c r="FN924" s="48"/>
      <c r="FO924" s="48"/>
      <c r="FP924" s="48"/>
      <c r="FQ924" s="48"/>
      <c r="FR924" s="48"/>
      <c r="FS924" s="48"/>
      <c r="FT924" s="48"/>
      <c r="FU924" s="48"/>
      <c r="FV924" s="48"/>
      <c r="FW924" s="48"/>
      <c r="FX924" s="48"/>
      <c r="FY924" s="48"/>
      <c r="FZ924" s="48"/>
      <c r="GA924" s="48"/>
      <c r="GB924" s="48"/>
      <c r="GC924" s="48"/>
      <c r="GD924" s="48"/>
      <c r="GE924" s="48"/>
      <c r="GF924" s="48"/>
      <c r="GG924" s="48"/>
      <c r="GH924" s="48"/>
      <c r="GI924" s="48"/>
      <c r="GJ924" s="48"/>
      <c r="GK924" s="48"/>
      <c r="GL924" s="48"/>
      <c r="GM924" s="48"/>
      <c r="GN924" s="48"/>
      <c r="GO924" s="48"/>
      <c r="GP924" s="48"/>
      <c r="GQ924" s="48"/>
      <c r="GR924" s="48"/>
      <c r="GS924" s="48"/>
      <c r="GT924" s="48"/>
      <c r="GU924" s="48"/>
      <c r="GV924" s="48"/>
      <c r="GW924" s="48"/>
      <c r="GX924" s="48"/>
      <c r="GY924" s="48"/>
      <c r="GZ924" s="48"/>
      <c r="HA924" s="48"/>
      <c r="HB924" s="48"/>
      <c r="HC924" s="48"/>
      <c r="HD924" s="48"/>
      <c r="HE924" s="48"/>
      <c r="HF924" s="48"/>
      <c r="HG924" s="48"/>
      <c r="HH924" s="48"/>
      <c r="HI924" s="48"/>
      <c r="HJ924" s="48"/>
      <c r="HK924" s="48"/>
      <c r="HL924" s="48"/>
      <c r="HM924" s="48"/>
      <c r="HN924" s="48"/>
      <c r="HO924" s="48"/>
      <c r="HP924" s="48"/>
      <c r="HQ924" s="48"/>
      <c r="HR924" s="48"/>
      <c r="HS924" s="48"/>
      <c r="HT924" s="48"/>
      <c r="HU924" s="48"/>
      <c r="HV924" s="48"/>
      <c r="HW924" s="48"/>
      <c r="HX924" s="48"/>
      <c r="HY924" s="48"/>
      <c r="HZ924" s="48"/>
      <c r="IA924" s="48"/>
      <c r="IB924" s="48"/>
      <c r="IC924" s="48"/>
      <c r="ID924" s="48"/>
      <c r="IE924" s="48"/>
      <c r="IF924" s="48"/>
      <c r="IG924" s="48"/>
      <c r="IH924" s="36"/>
      <c r="II924" s="36"/>
      <c r="IJ924" s="36"/>
      <c r="IK924" s="36"/>
      <c r="IL924" s="36"/>
      <c r="IM924" s="36"/>
      <c r="IN924" s="36"/>
      <c r="IO924" s="36"/>
      <c r="IP924" s="36"/>
      <c r="IQ924" s="36"/>
      <c r="IR924" s="36"/>
      <c r="IS924" s="36"/>
      <c r="IT924" s="36"/>
    </row>
    <row r="925" spans="1:254" s="14" customFormat="1" x14ac:dyDescent="0.2">
      <c r="A925" s="48"/>
      <c r="B925" s="48"/>
      <c r="C925" s="186">
        <v>43738</v>
      </c>
      <c r="D925" s="36" t="s">
        <v>1862</v>
      </c>
      <c r="E925" s="102" t="s">
        <v>1864</v>
      </c>
      <c r="F925" s="35" t="s">
        <v>1719</v>
      </c>
      <c r="G925" s="82"/>
      <c r="H925" s="127">
        <v>505000</v>
      </c>
      <c r="I925" s="143">
        <v>19032200</v>
      </c>
      <c r="J925" s="49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  <c r="CT925" s="48"/>
      <c r="CU925" s="48"/>
      <c r="CV925" s="48"/>
      <c r="CW925" s="48"/>
      <c r="CX925" s="48"/>
      <c r="CY925" s="48"/>
      <c r="CZ925" s="48"/>
      <c r="DA925" s="48"/>
      <c r="DB925" s="48"/>
      <c r="DC925" s="48"/>
      <c r="DD925" s="48"/>
      <c r="DE925" s="48"/>
      <c r="DF925" s="48"/>
      <c r="DG925" s="48"/>
      <c r="DH925" s="48"/>
      <c r="DI925" s="48"/>
      <c r="DJ925" s="48"/>
      <c r="DK925" s="48"/>
      <c r="DL925" s="48"/>
      <c r="DM925" s="48"/>
      <c r="DN925" s="48"/>
      <c r="DO925" s="48"/>
      <c r="DP925" s="48"/>
      <c r="DQ925" s="48"/>
      <c r="DR925" s="48"/>
      <c r="DS925" s="48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48"/>
      <c r="EL925" s="48"/>
      <c r="EM925" s="48"/>
      <c r="EN925" s="48"/>
      <c r="EO925" s="48"/>
      <c r="EP925" s="48"/>
      <c r="EQ925" s="48"/>
      <c r="ER925" s="48"/>
      <c r="ES925" s="48"/>
      <c r="ET925" s="48"/>
      <c r="EU925" s="48"/>
      <c r="EV925" s="48"/>
      <c r="EW925" s="48"/>
      <c r="EX925" s="48"/>
      <c r="EY925" s="48"/>
      <c r="EZ925" s="48"/>
      <c r="FA925" s="48"/>
      <c r="FB925" s="48"/>
      <c r="FC925" s="48"/>
      <c r="FD925" s="48"/>
      <c r="FE925" s="48"/>
      <c r="FF925" s="48"/>
      <c r="FG925" s="48"/>
      <c r="FH925" s="48"/>
      <c r="FI925" s="48"/>
      <c r="FJ925" s="48"/>
      <c r="FK925" s="48"/>
      <c r="FL925" s="48"/>
      <c r="FM925" s="48"/>
      <c r="FN925" s="48"/>
      <c r="FO925" s="48"/>
      <c r="FP925" s="48"/>
      <c r="FQ925" s="48"/>
      <c r="FR925" s="48"/>
      <c r="FS925" s="48"/>
      <c r="FT925" s="48"/>
      <c r="FU925" s="48"/>
      <c r="FV925" s="48"/>
      <c r="FW925" s="48"/>
      <c r="FX925" s="48"/>
      <c r="FY925" s="48"/>
      <c r="FZ925" s="48"/>
      <c r="GA925" s="48"/>
      <c r="GB925" s="48"/>
      <c r="GC925" s="48"/>
      <c r="GD925" s="48"/>
      <c r="GE925" s="48"/>
      <c r="GF925" s="48"/>
      <c r="GG925" s="48"/>
      <c r="GH925" s="48"/>
      <c r="GI925" s="48"/>
      <c r="GJ925" s="48"/>
      <c r="GK925" s="48"/>
      <c r="GL925" s="48"/>
      <c r="GM925" s="48"/>
      <c r="GN925" s="48"/>
      <c r="GO925" s="48"/>
      <c r="GP925" s="48"/>
      <c r="GQ925" s="48"/>
      <c r="GR925" s="48"/>
      <c r="GS925" s="48"/>
      <c r="GT925" s="48"/>
      <c r="GU925" s="48"/>
      <c r="GV925" s="48"/>
      <c r="GW925" s="48"/>
      <c r="GX925" s="48"/>
      <c r="GY925" s="48"/>
      <c r="GZ925" s="48"/>
      <c r="HA925" s="48"/>
      <c r="HB925" s="48"/>
      <c r="HC925" s="48"/>
      <c r="HD925" s="48"/>
      <c r="HE925" s="48"/>
      <c r="HF925" s="48"/>
      <c r="HG925" s="48"/>
      <c r="HH925" s="48"/>
      <c r="HI925" s="48"/>
      <c r="HJ925" s="48"/>
      <c r="HK925" s="48"/>
      <c r="HL925" s="48"/>
      <c r="HM925" s="48"/>
      <c r="HN925" s="48"/>
      <c r="HO925" s="48"/>
      <c r="HP925" s="48"/>
      <c r="HQ925" s="48"/>
      <c r="HR925" s="48"/>
      <c r="HS925" s="48"/>
      <c r="HT925" s="48"/>
      <c r="HU925" s="48"/>
      <c r="HV925" s="48"/>
      <c r="HW925" s="48"/>
      <c r="HX925" s="48"/>
      <c r="HY925" s="48"/>
      <c r="HZ925" s="48"/>
      <c r="IA925" s="48"/>
      <c r="IB925" s="48"/>
      <c r="IC925" s="48"/>
      <c r="ID925" s="48"/>
      <c r="IE925" s="48"/>
      <c r="IF925" s="48"/>
      <c r="IG925" s="48"/>
      <c r="IH925" s="36"/>
      <c r="II925" s="36"/>
      <c r="IJ925" s="36"/>
      <c r="IK925" s="36"/>
      <c r="IL925" s="36"/>
      <c r="IM925" s="36"/>
      <c r="IN925" s="36"/>
      <c r="IO925" s="36"/>
      <c r="IP925" s="36"/>
      <c r="IQ925" s="36"/>
      <c r="IR925" s="36"/>
      <c r="IS925" s="36"/>
      <c r="IT925" s="36"/>
    </row>
    <row r="926" spans="1:254" s="14" customFormat="1" x14ac:dyDescent="0.2">
      <c r="A926" s="48"/>
      <c r="B926" s="48"/>
      <c r="C926" s="98">
        <v>43739</v>
      </c>
      <c r="D926" s="30" t="s">
        <v>1855</v>
      </c>
      <c r="E926" s="102" t="s">
        <v>1843</v>
      </c>
      <c r="F926" s="35" t="s">
        <v>327</v>
      </c>
      <c r="G926" s="82"/>
      <c r="H926" s="127">
        <v>1900000</v>
      </c>
      <c r="I926" s="143">
        <v>17132200</v>
      </c>
      <c r="J926" s="49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  <c r="BL926" s="48"/>
      <c r="BM926" s="48"/>
      <c r="BN926" s="48"/>
      <c r="BO926" s="48"/>
      <c r="BP926" s="48"/>
      <c r="BQ926" s="48"/>
      <c r="BR926" s="48"/>
      <c r="BS926" s="48"/>
      <c r="BT926" s="48"/>
      <c r="BU926" s="48"/>
      <c r="BV926" s="48"/>
      <c r="BW926" s="48"/>
      <c r="BX926" s="48"/>
      <c r="BY926" s="48"/>
      <c r="BZ926" s="48"/>
      <c r="CA926" s="48"/>
      <c r="CB926" s="48"/>
      <c r="CC926" s="48"/>
      <c r="CD926" s="48"/>
      <c r="CE926" s="48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  <c r="CT926" s="48"/>
      <c r="CU926" s="48"/>
      <c r="CV926" s="48"/>
      <c r="CW926" s="48"/>
      <c r="CX926" s="48"/>
      <c r="CY926" s="48"/>
      <c r="CZ926" s="48"/>
      <c r="DA926" s="48"/>
      <c r="DB926" s="48"/>
      <c r="DC926" s="48"/>
      <c r="DD926" s="48"/>
      <c r="DE926" s="48"/>
      <c r="DF926" s="48"/>
      <c r="DG926" s="48"/>
      <c r="DH926" s="48"/>
      <c r="DI926" s="48"/>
      <c r="DJ926" s="48"/>
      <c r="DK926" s="48"/>
      <c r="DL926" s="48"/>
      <c r="DM926" s="48"/>
      <c r="DN926" s="48"/>
      <c r="DO926" s="48"/>
      <c r="DP926" s="48"/>
      <c r="DQ926" s="48"/>
      <c r="DR926" s="48"/>
      <c r="DS926" s="48"/>
      <c r="DT926" s="48"/>
      <c r="DU926" s="48"/>
      <c r="DV926" s="48"/>
      <c r="DW926" s="48"/>
      <c r="DX926" s="48"/>
      <c r="DY926" s="48"/>
      <c r="DZ926" s="48"/>
      <c r="EA926" s="48"/>
      <c r="EB926" s="48"/>
      <c r="EC926" s="48"/>
      <c r="ED926" s="48"/>
      <c r="EE926" s="48"/>
      <c r="EF926" s="48"/>
      <c r="EG926" s="48"/>
      <c r="EH926" s="48"/>
      <c r="EI926" s="48"/>
      <c r="EJ926" s="48"/>
      <c r="EK926" s="48"/>
      <c r="EL926" s="48"/>
      <c r="EM926" s="48"/>
      <c r="EN926" s="48"/>
      <c r="EO926" s="48"/>
      <c r="EP926" s="48"/>
      <c r="EQ926" s="48"/>
      <c r="ER926" s="48"/>
      <c r="ES926" s="48"/>
      <c r="ET926" s="48"/>
      <c r="EU926" s="48"/>
      <c r="EV926" s="48"/>
      <c r="EW926" s="48"/>
      <c r="EX926" s="48"/>
      <c r="EY926" s="48"/>
      <c r="EZ926" s="48"/>
      <c r="FA926" s="48"/>
      <c r="FB926" s="48"/>
      <c r="FC926" s="48"/>
      <c r="FD926" s="48"/>
      <c r="FE926" s="48"/>
      <c r="FF926" s="48"/>
      <c r="FG926" s="48"/>
      <c r="FH926" s="48"/>
      <c r="FI926" s="48"/>
      <c r="FJ926" s="48"/>
      <c r="FK926" s="48"/>
      <c r="FL926" s="48"/>
      <c r="FM926" s="48"/>
      <c r="FN926" s="48"/>
      <c r="FO926" s="48"/>
      <c r="FP926" s="48"/>
      <c r="FQ926" s="48"/>
      <c r="FR926" s="48"/>
      <c r="FS926" s="48"/>
      <c r="FT926" s="48"/>
      <c r="FU926" s="48"/>
      <c r="FV926" s="48"/>
      <c r="FW926" s="48"/>
      <c r="FX926" s="48"/>
      <c r="FY926" s="48"/>
      <c r="FZ926" s="48"/>
      <c r="GA926" s="48"/>
      <c r="GB926" s="48"/>
      <c r="GC926" s="48"/>
      <c r="GD926" s="48"/>
      <c r="GE926" s="48"/>
      <c r="GF926" s="48"/>
      <c r="GG926" s="48"/>
      <c r="GH926" s="48"/>
      <c r="GI926" s="48"/>
      <c r="GJ926" s="48"/>
      <c r="GK926" s="48"/>
      <c r="GL926" s="48"/>
      <c r="GM926" s="48"/>
      <c r="GN926" s="48"/>
      <c r="GO926" s="48"/>
      <c r="GP926" s="48"/>
      <c r="GQ926" s="48"/>
      <c r="GR926" s="48"/>
      <c r="GS926" s="48"/>
      <c r="GT926" s="48"/>
      <c r="GU926" s="48"/>
      <c r="GV926" s="48"/>
      <c r="GW926" s="48"/>
      <c r="GX926" s="48"/>
      <c r="GY926" s="48"/>
      <c r="GZ926" s="48"/>
      <c r="HA926" s="48"/>
      <c r="HB926" s="48"/>
      <c r="HC926" s="48"/>
      <c r="HD926" s="48"/>
      <c r="HE926" s="48"/>
      <c r="HF926" s="48"/>
      <c r="HG926" s="48"/>
      <c r="HH926" s="48"/>
      <c r="HI926" s="48"/>
      <c r="HJ926" s="48"/>
      <c r="HK926" s="48"/>
      <c r="HL926" s="48"/>
      <c r="HM926" s="48"/>
      <c r="HN926" s="48"/>
      <c r="HO926" s="48"/>
      <c r="HP926" s="48"/>
      <c r="HQ926" s="48"/>
      <c r="HR926" s="48"/>
      <c r="HS926" s="48"/>
      <c r="HT926" s="48"/>
      <c r="HU926" s="48"/>
      <c r="HV926" s="48"/>
      <c r="HW926" s="48"/>
      <c r="HX926" s="48"/>
      <c r="HY926" s="48"/>
      <c r="HZ926" s="48"/>
      <c r="IA926" s="48"/>
      <c r="IB926" s="48"/>
      <c r="IC926" s="48"/>
      <c r="ID926" s="48"/>
      <c r="IE926" s="48"/>
      <c r="IF926" s="48"/>
      <c r="IG926" s="48"/>
      <c r="IH926" s="36"/>
      <c r="II926" s="36"/>
      <c r="IJ926" s="36"/>
      <c r="IK926" s="36"/>
      <c r="IL926" s="36"/>
      <c r="IM926" s="36"/>
      <c r="IN926" s="36"/>
      <c r="IO926" s="36"/>
      <c r="IP926" s="36"/>
      <c r="IQ926" s="36"/>
      <c r="IR926" s="36"/>
      <c r="IS926" s="36"/>
      <c r="IT926" s="36"/>
    </row>
    <row r="927" spans="1:254" s="14" customFormat="1" x14ac:dyDescent="0.2">
      <c r="A927" s="48"/>
      <c r="B927" s="48"/>
      <c r="C927" s="98">
        <v>43740</v>
      </c>
      <c r="D927" s="30" t="s">
        <v>1856</v>
      </c>
      <c r="E927" s="102" t="s">
        <v>1844</v>
      </c>
      <c r="F927" s="35" t="s">
        <v>327</v>
      </c>
      <c r="G927" s="82"/>
      <c r="H927" s="127">
        <v>1233600</v>
      </c>
      <c r="I927" s="143">
        <v>15898600</v>
      </c>
      <c r="J927" s="49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  <c r="CT927" s="48"/>
      <c r="CU927" s="48"/>
      <c r="CV927" s="48"/>
      <c r="CW927" s="48"/>
      <c r="CX927" s="48"/>
      <c r="CY927" s="48"/>
      <c r="CZ927" s="48"/>
      <c r="DA927" s="48"/>
      <c r="DB927" s="48"/>
      <c r="DC927" s="48"/>
      <c r="DD927" s="48"/>
      <c r="DE927" s="48"/>
      <c r="DF927" s="48"/>
      <c r="DG927" s="48"/>
      <c r="DH927" s="48"/>
      <c r="DI927" s="48"/>
      <c r="DJ927" s="48"/>
      <c r="DK927" s="48"/>
      <c r="DL927" s="48"/>
      <c r="DM927" s="48"/>
      <c r="DN927" s="48"/>
      <c r="DO927" s="48"/>
      <c r="DP927" s="48"/>
      <c r="DQ927" s="48"/>
      <c r="DR927" s="48"/>
      <c r="DS927" s="48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48"/>
      <c r="EL927" s="48"/>
      <c r="EM927" s="48"/>
      <c r="EN927" s="48"/>
      <c r="EO927" s="48"/>
      <c r="EP927" s="48"/>
      <c r="EQ927" s="48"/>
      <c r="ER927" s="48"/>
      <c r="ES927" s="48"/>
      <c r="ET927" s="48"/>
      <c r="EU927" s="48"/>
      <c r="EV927" s="48"/>
      <c r="EW927" s="48"/>
      <c r="EX927" s="48"/>
      <c r="EY927" s="48"/>
      <c r="EZ927" s="48"/>
      <c r="FA927" s="48"/>
      <c r="FB927" s="48"/>
      <c r="FC927" s="48"/>
      <c r="FD927" s="48"/>
      <c r="FE927" s="48"/>
      <c r="FF927" s="48"/>
      <c r="FG927" s="48"/>
      <c r="FH927" s="48"/>
      <c r="FI927" s="48"/>
      <c r="FJ927" s="48"/>
      <c r="FK927" s="48"/>
      <c r="FL927" s="48"/>
      <c r="FM927" s="48"/>
      <c r="FN927" s="48"/>
      <c r="FO927" s="48"/>
      <c r="FP927" s="48"/>
      <c r="FQ927" s="48"/>
      <c r="FR927" s="48"/>
      <c r="FS927" s="48"/>
      <c r="FT927" s="48"/>
      <c r="FU927" s="48"/>
      <c r="FV927" s="48"/>
      <c r="FW927" s="48"/>
      <c r="FX927" s="48"/>
      <c r="FY927" s="48"/>
      <c r="FZ927" s="48"/>
      <c r="GA927" s="48"/>
      <c r="GB927" s="48"/>
      <c r="GC927" s="48"/>
      <c r="GD927" s="48"/>
      <c r="GE927" s="48"/>
      <c r="GF927" s="48"/>
      <c r="GG927" s="48"/>
      <c r="GH927" s="48"/>
      <c r="GI927" s="48"/>
      <c r="GJ927" s="48"/>
      <c r="GK927" s="48"/>
      <c r="GL927" s="48"/>
      <c r="GM927" s="48"/>
      <c r="GN927" s="48"/>
      <c r="GO927" s="48"/>
      <c r="GP927" s="48"/>
      <c r="GQ927" s="48"/>
      <c r="GR927" s="48"/>
      <c r="GS927" s="48"/>
      <c r="GT927" s="48"/>
      <c r="GU927" s="48"/>
      <c r="GV927" s="48"/>
      <c r="GW927" s="48"/>
      <c r="GX927" s="48"/>
      <c r="GY927" s="48"/>
      <c r="GZ927" s="48"/>
      <c r="HA927" s="48"/>
      <c r="HB927" s="48"/>
      <c r="HC927" s="48"/>
      <c r="HD927" s="48"/>
      <c r="HE927" s="48"/>
      <c r="HF927" s="48"/>
      <c r="HG927" s="48"/>
      <c r="HH927" s="48"/>
      <c r="HI927" s="48"/>
      <c r="HJ927" s="48"/>
      <c r="HK927" s="48"/>
      <c r="HL927" s="48"/>
      <c r="HM927" s="48"/>
      <c r="HN927" s="48"/>
      <c r="HO927" s="48"/>
      <c r="HP927" s="48"/>
      <c r="HQ927" s="48"/>
      <c r="HR927" s="48"/>
      <c r="HS927" s="48"/>
      <c r="HT927" s="48"/>
      <c r="HU927" s="48"/>
      <c r="HV927" s="48"/>
      <c r="HW927" s="48"/>
      <c r="HX927" s="48"/>
      <c r="HY927" s="48"/>
      <c r="HZ927" s="48"/>
      <c r="IA927" s="48"/>
      <c r="IB927" s="48"/>
      <c r="IC927" s="48"/>
      <c r="ID927" s="48"/>
      <c r="IE927" s="48"/>
      <c r="IF927" s="48"/>
      <c r="IG927" s="48"/>
      <c r="IH927" s="36"/>
      <c r="II927" s="36"/>
      <c r="IJ927" s="36"/>
      <c r="IK927" s="36"/>
      <c r="IL927" s="36"/>
      <c r="IM927" s="36"/>
      <c r="IN927" s="36"/>
      <c r="IO927" s="36"/>
      <c r="IP927" s="36"/>
      <c r="IQ927" s="36"/>
      <c r="IR927" s="36"/>
      <c r="IS927" s="36"/>
      <c r="IT927" s="36"/>
    </row>
    <row r="928" spans="1:254" s="14" customFormat="1" x14ac:dyDescent="0.2">
      <c r="A928" s="48"/>
      <c r="B928" s="48"/>
      <c r="C928" s="98"/>
      <c r="D928" s="30" t="s">
        <v>1100</v>
      </c>
      <c r="E928" s="102"/>
      <c r="F928" s="35" t="s">
        <v>327</v>
      </c>
      <c r="G928" s="82">
        <v>1000000</v>
      </c>
      <c r="H928" s="127"/>
      <c r="I928" s="143">
        <v>16898600</v>
      </c>
      <c r="J928" s="49" t="s">
        <v>1832</v>
      </c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/>
      <c r="DF928" s="48"/>
      <c r="DG928" s="48"/>
      <c r="DH928" s="48"/>
      <c r="DI928" s="48"/>
      <c r="DJ928" s="48"/>
      <c r="DK928" s="48"/>
      <c r="DL928" s="48"/>
      <c r="DM928" s="48"/>
      <c r="DN928" s="48"/>
      <c r="DO928" s="48"/>
      <c r="DP928" s="48"/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/>
      <c r="FA928" s="48"/>
      <c r="FB928" s="48"/>
      <c r="FC928" s="48"/>
      <c r="FD928" s="48"/>
      <c r="FE928" s="48"/>
      <c r="FF928" s="48"/>
      <c r="FG928" s="48"/>
      <c r="FH928" s="48"/>
      <c r="FI928" s="48"/>
      <c r="FJ928" s="48"/>
      <c r="FK928" s="48"/>
      <c r="FL928" s="48"/>
      <c r="FM928" s="48"/>
      <c r="FN928" s="48"/>
      <c r="FO928" s="48"/>
      <c r="FP928" s="48"/>
      <c r="FQ928" s="48"/>
      <c r="FR928" s="48"/>
      <c r="FS928" s="48"/>
      <c r="FT928" s="48"/>
      <c r="FU928" s="48"/>
      <c r="FV928" s="48"/>
      <c r="FW928" s="48"/>
      <c r="FX928" s="48"/>
      <c r="FY928" s="48"/>
      <c r="FZ928" s="48"/>
      <c r="GA928" s="48"/>
      <c r="GB928" s="48"/>
      <c r="GC928" s="48"/>
      <c r="GD928" s="48"/>
      <c r="GE928" s="48"/>
      <c r="GF928" s="48"/>
      <c r="GG928" s="48"/>
      <c r="GH928" s="48"/>
      <c r="GI928" s="48"/>
      <c r="GJ928" s="48"/>
      <c r="GK928" s="48"/>
      <c r="GL928" s="48"/>
      <c r="GM928" s="48"/>
      <c r="GN928" s="48"/>
      <c r="GO928" s="48"/>
      <c r="GP928" s="48"/>
      <c r="GQ928" s="48"/>
      <c r="GR928" s="48"/>
      <c r="GS928" s="48"/>
      <c r="GT928" s="48"/>
      <c r="GU928" s="48"/>
      <c r="GV928" s="48"/>
      <c r="GW928" s="48"/>
      <c r="GX928" s="48"/>
      <c r="GY928" s="48"/>
      <c r="GZ928" s="48"/>
      <c r="HA928" s="48"/>
      <c r="HB928" s="48"/>
      <c r="HC928" s="48"/>
      <c r="HD928" s="48"/>
      <c r="HE928" s="48"/>
      <c r="HF928" s="48"/>
      <c r="HG928" s="48"/>
      <c r="HH928" s="48"/>
      <c r="HI928" s="48"/>
      <c r="HJ928" s="48"/>
      <c r="HK928" s="48"/>
      <c r="HL928" s="48"/>
      <c r="HM928" s="48"/>
      <c r="HN928" s="48"/>
      <c r="HO928" s="48"/>
      <c r="HP928" s="48"/>
      <c r="HQ928" s="48"/>
      <c r="HR928" s="48"/>
      <c r="HS928" s="48"/>
      <c r="HT928" s="48"/>
      <c r="HU928" s="48"/>
      <c r="HV928" s="48"/>
      <c r="HW928" s="48"/>
      <c r="HX928" s="48"/>
      <c r="HY928" s="48"/>
      <c r="HZ928" s="48"/>
      <c r="IA928" s="48"/>
      <c r="IB928" s="48"/>
      <c r="IC928" s="48"/>
      <c r="ID928" s="48"/>
      <c r="IE928" s="48"/>
      <c r="IF928" s="48"/>
      <c r="IG928" s="48"/>
      <c r="IH928" s="36"/>
      <c r="II928" s="36"/>
      <c r="IJ928" s="36"/>
      <c r="IK928" s="36"/>
      <c r="IL928" s="36"/>
      <c r="IM928" s="36"/>
      <c r="IN928" s="36"/>
      <c r="IO928" s="36"/>
      <c r="IP928" s="36"/>
      <c r="IQ928" s="36"/>
      <c r="IR928" s="36"/>
      <c r="IS928" s="36"/>
      <c r="IT928" s="36"/>
    </row>
    <row r="929" spans="1:254" s="14" customFormat="1" x14ac:dyDescent="0.2">
      <c r="A929" s="48"/>
      <c r="B929" s="48"/>
      <c r="C929" s="98">
        <v>43740</v>
      </c>
      <c r="D929" s="30" t="s">
        <v>1857</v>
      </c>
      <c r="E929" s="102" t="s">
        <v>1845</v>
      </c>
      <c r="F929" s="35" t="s">
        <v>758</v>
      </c>
      <c r="G929" s="82"/>
      <c r="H929" s="127">
        <v>850000</v>
      </c>
      <c r="I929" s="143">
        <v>16048600</v>
      </c>
      <c r="J929" s="49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  <c r="BL929" s="48"/>
      <c r="BM929" s="48"/>
      <c r="BN929" s="48"/>
      <c r="BO929" s="48"/>
      <c r="BP929" s="48"/>
      <c r="BQ929" s="48"/>
      <c r="BR929" s="48"/>
      <c r="BS929" s="48"/>
      <c r="BT929" s="48"/>
      <c r="BU929" s="48"/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  <c r="CT929" s="48"/>
      <c r="CU929" s="48"/>
      <c r="CV929" s="48"/>
      <c r="CW929" s="48"/>
      <c r="CX929" s="48"/>
      <c r="CY929" s="48"/>
      <c r="CZ929" s="48"/>
      <c r="DA929" s="48"/>
      <c r="DB929" s="48"/>
      <c r="DC929" s="48"/>
      <c r="DD929" s="48"/>
      <c r="DE929" s="48"/>
      <c r="DF929" s="48"/>
      <c r="DG929" s="48"/>
      <c r="DH929" s="48"/>
      <c r="DI929" s="48"/>
      <c r="DJ929" s="48"/>
      <c r="DK929" s="48"/>
      <c r="DL929" s="48"/>
      <c r="DM929" s="48"/>
      <c r="DN929" s="48"/>
      <c r="DO929" s="48"/>
      <c r="DP929" s="48"/>
      <c r="DQ929" s="48"/>
      <c r="DR929" s="48"/>
      <c r="DS929" s="48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48"/>
      <c r="EL929" s="48"/>
      <c r="EM929" s="48"/>
      <c r="EN929" s="48"/>
      <c r="EO929" s="48"/>
      <c r="EP929" s="48"/>
      <c r="EQ929" s="48"/>
      <c r="ER929" s="48"/>
      <c r="ES929" s="48"/>
      <c r="ET929" s="48"/>
      <c r="EU929" s="48"/>
      <c r="EV929" s="48"/>
      <c r="EW929" s="48"/>
      <c r="EX929" s="48"/>
      <c r="EY929" s="48"/>
      <c r="EZ929" s="48"/>
      <c r="FA929" s="48"/>
      <c r="FB929" s="48"/>
      <c r="FC929" s="48"/>
      <c r="FD929" s="48"/>
      <c r="FE929" s="48"/>
      <c r="FF929" s="48"/>
      <c r="FG929" s="48"/>
      <c r="FH929" s="48"/>
      <c r="FI929" s="48"/>
      <c r="FJ929" s="48"/>
      <c r="FK929" s="48"/>
      <c r="FL929" s="48"/>
      <c r="FM929" s="48"/>
      <c r="FN929" s="48"/>
      <c r="FO929" s="48"/>
      <c r="FP929" s="48"/>
      <c r="FQ929" s="48"/>
      <c r="FR929" s="48"/>
      <c r="FS929" s="48"/>
      <c r="FT929" s="48"/>
      <c r="FU929" s="48"/>
      <c r="FV929" s="48"/>
      <c r="FW929" s="48"/>
      <c r="FX929" s="48"/>
      <c r="FY929" s="48"/>
      <c r="FZ929" s="48"/>
      <c r="GA929" s="48"/>
      <c r="GB929" s="48"/>
      <c r="GC929" s="48"/>
      <c r="GD929" s="48"/>
      <c r="GE929" s="48"/>
      <c r="GF929" s="48"/>
      <c r="GG929" s="48"/>
      <c r="GH929" s="48"/>
      <c r="GI929" s="48"/>
      <c r="GJ929" s="48"/>
      <c r="GK929" s="48"/>
      <c r="GL929" s="48"/>
      <c r="GM929" s="48"/>
      <c r="GN929" s="48"/>
      <c r="GO929" s="48"/>
      <c r="GP929" s="48"/>
      <c r="GQ929" s="48"/>
      <c r="GR929" s="48"/>
      <c r="GS929" s="48"/>
      <c r="GT929" s="48"/>
      <c r="GU929" s="48"/>
      <c r="GV929" s="48"/>
      <c r="GW929" s="48"/>
      <c r="GX929" s="48"/>
      <c r="GY929" s="48"/>
      <c r="GZ929" s="48"/>
      <c r="HA929" s="48"/>
      <c r="HB929" s="48"/>
      <c r="HC929" s="48"/>
      <c r="HD929" s="48"/>
      <c r="HE929" s="48"/>
      <c r="HF929" s="48"/>
      <c r="HG929" s="48"/>
      <c r="HH929" s="48"/>
      <c r="HI929" s="48"/>
      <c r="HJ929" s="48"/>
      <c r="HK929" s="48"/>
      <c r="HL929" s="48"/>
      <c r="HM929" s="48"/>
      <c r="HN929" s="48"/>
      <c r="HO929" s="48"/>
      <c r="HP929" s="48"/>
      <c r="HQ929" s="48"/>
      <c r="HR929" s="48"/>
      <c r="HS929" s="48"/>
      <c r="HT929" s="48"/>
      <c r="HU929" s="48"/>
      <c r="HV929" s="48"/>
      <c r="HW929" s="48"/>
      <c r="HX929" s="48"/>
      <c r="HY929" s="48"/>
      <c r="HZ929" s="48"/>
      <c r="IA929" s="48"/>
      <c r="IB929" s="48"/>
      <c r="IC929" s="48"/>
      <c r="ID929" s="48"/>
      <c r="IE929" s="48"/>
      <c r="IF929" s="48"/>
      <c r="IG929" s="48"/>
      <c r="IH929" s="36"/>
      <c r="II929" s="36"/>
      <c r="IJ929" s="36"/>
      <c r="IK929" s="36"/>
      <c r="IL929" s="36"/>
      <c r="IM929" s="36"/>
      <c r="IN929" s="36"/>
      <c r="IO929" s="36"/>
      <c r="IP929" s="36"/>
      <c r="IQ929" s="36"/>
      <c r="IR929" s="36"/>
      <c r="IS929" s="36"/>
      <c r="IT929" s="36"/>
    </row>
    <row r="930" spans="1:254" s="14" customFormat="1" x14ac:dyDescent="0.2">
      <c r="A930" s="48"/>
      <c r="B930" s="48"/>
      <c r="C930" s="98">
        <v>43741</v>
      </c>
      <c r="D930" s="30" t="s">
        <v>1858</v>
      </c>
      <c r="E930" s="102" t="s">
        <v>1846</v>
      </c>
      <c r="F930" s="35" t="s">
        <v>327</v>
      </c>
      <c r="G930" s="82"/>
      <c r="H930" s="127">
        <v>230000</v>
      </c>
      <c r="I930" s="143">
        <v>15818600</v>
      </c>
      <c r="J930" s="49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  <c r="BL930" s="48"/>
      <c r="BM930" s="48"/>
      <c r="BN930" s="48"/>
      <c r="BO930" s="48"/>
      <c r="BP930" s="48"/>
      <c r="BQ930" s="48"/>
      <c r="BR930" s="48"/>
      <c r="BS930" s="48"/>
      <c r="BT930" s="48"/>
      <c r="BU930" s="48"/>
      <c r="BV930" s="48"/>
      <c r="BW930" s="48"/>
      <c r="BX930" s="48"/>
      <c r="BY930" s="48"/>
      <c r="BZ930" s="48"/>
      <c r="CA930" s="48"/>
      <c r="CB930" s="48"/>
      <c r="CC930" s="48"/>
      <c r="CD930" s="48"/>
      <c r="CE930" s="48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  <c r="CT930" s="48"/>
      <c r="CU930" s="48"/>
      <c r="CV930" s="48"/>
      <c r="CW930" s="48"/>
      <c r="CX930" s="48"/>
      <c r="CY930" s="48"/>
      <c r="CZ930" s="48"/>
      <c r="DA930" s="48"/>
      <c r="DB930" s="48"/>
      <c r="DC930" s="48"/>
      <c r="DD930" s="48"/>
      <c r="DE930" s="48"/>
      <c r="DF930" s="48"/>
      <c r="DG930" s="48"/>
      <c r="DH930" s="48"/>
      <c r="DI930" s="48"/>
      <c r="DJ930" s="48"/>
      <c r="DK930" s="48"/>
      <c r="DL930" s="48"/>
      <c r="DM930" s="48"/>
      <c r="DN930" s="48"/>
      <c r="DO930" s="48"/>
      <c r="DP930" s="48"/>
      <c r="DQ930" s="48"/>
      <c r="DR930" s="48"/>
      <c r="DS930" s="48"/>
      <c r="DT930" s="48"/>
      <c r="DU930" s="48"/>
      <c r="DV930" s="48"/>
      <c r="DW930" s="48"/>
      <c r="DX930" s="48"/>
      <c r="DY930" s="48"/>
      <c r="DZ930" s="48"/>
      <c r="EA930" s="48"/>
      <c r="EB930" s="48"/>
      <c r="EC930" s="48"/>
      <c r="ED930" s="48"/>
      <c r="EE930" s="48"/>
      <c r="EF930" s="48"/>
      <c r="EG930" s="48"/>
      <c r="EH930" s="48"/>
      <c r="EI930" s="48"/>
      <c r="EJ930" s="48"/>
      <c r="EK930" s="48"/>
      <c r="EL930" s="48"/>
      <c r="EM930" s="48"/>
      <c r="EN930" s="48"/>
      <c r="EO930" s="48"/>
      <c r="EP930" s="48"/>
      <c r="EQ930" s="48"/>
      <c r="ER930" s="48"/>
      <c r="ES930" s="48"/>
      <c r="ET930" s="48"/>
      <c r="EU930" s="48"/>
      <c r="EV930" s="48"/>
      <c r="EW930" s="48"/>
      <c r="EX930" s="48"/>
      <c r="EY930" s="48"/>
      <c r="EZ930" s="48"/>
      <c r="FA930" s="48"/>
      <c r="FB930" s="48"/>
      <c r="FC930" s="48"/>
      <c r="FD930" s="48"/>
      <c r="FE930" s="48"/>
      <c r="FF930" s="48"/>
      <c r="FG930" s="48"/>
      <c r="FH930" s="48"/>
      <c r="FI930" s="48"/>
      <c r="FJ930" s="48"/>
      <c r="FK930" s="48"/>
      <c r="FL930" s="48"/>
      <c r="FM930" s="48"/>
      <c r="FN930" s="48"/>
      <c r="FO930" s="48"/>
      <c r="FP930" s="48"/>
      <c r="FQ930" s="48"/>
      <c r="FR930" s="48"/>
      <c r="FS930" s="48"/>
      <c r="FT930" s="48"/>
      <c r="FU930" s="48"/>
      <c r="FV930" s="48"/>
      <c r="FW930" s="48"/>
      <c r="FX930" s="48"/>
      <c r="FY930" s="48"/>
      <c r="FZ930" s="48"/>
      <c r="GA930" s="48"/>
      <c r="GB930" s="48"/>
      <c r="GC930" s="48"/>
      <c r="GD930" s="48"/>
      <c r="GE930" s="48"/>
      <c r="GF930" s="48"/>
      <c r="GG930" s="48"/>
      <c r="GH930" s="48"/>
      <c r="GI930" s="48"/>
      <c r="GJ930" s="48"/>
      <c r="GK930" s="48"/>
      <c r="GL930" s="48"/>
      <c r="GM930" s="48"/>
      <c r="GN930" s="48"/>
      <c r="GO930" s="48"/>
      <c r="GP930" s="48"/>
      <c r="GQ930" s="48"/>
      <c r="GR930" s="48"/>
      <c r="GS930" s="48"/>
      <c r="GT930" s="48"/>
      <c r="GU930" s="48"/>
      <c r="GV930" s="48"/>
      <c r="GW930" s="48"/>
      <c r="GX930" s="48"/>
      <c r="GY930" s="48"/>
      <c r="GZ930" s="48"/>
      <c r="HA930" s="48"/>
      <c r="HB930" s="48"/>
      <c r="HC930" s="48"/>
      <c r="HD930" s="48"/>
      <c r="HE930" s="48"/>
      <c r="HF930" s="48"/>
      <c r="HG930" s="48"/>
      <c r="HH930" s="48"/>
      <c r="HI930" s="48"/>
      <c r="HJ930" s="48"/>
      <c r="HK930" s="48"/>
      <c r="HL930" s="48"/>
      <c r="HM930" s="48"/>
      <c r="HN930" s="48"/>
      <c r="HO930" s="48"/>
      <c r="HP930" s="48"/>
      <c r="HQ930" s="48"/>
      <c r="HR930" s="48"/>
      <c r="HS930" s="48"/>
      <c r="HT930" s="48"/>
      <c r="HU930" s="48"/>
      <c r="HV930" s="48"/>
      <c r="HW930" s="48"/>
      <c r="HX930" s="48"/>
      <c r="HY930" s="48"/>
      <c r="HZ930" s="48"/>
      <c r="IA930" s="48"/>
      <c r="IB930" s="48"/>
      <c r="IC930" s="48"/>
      <c r="ID930" s="48"/>
      <c r="IE930" s="48"/>
      <c r="IF930" s="48"/>
      <c r="IG930" s="48"/>
      <c r="IH930" s="36"/>
      <c r="II930" s="36"/>
      <c r="IJ930" s="36"/>
      <c r="IK930" s="36"/>
      <c r="IL930" s="36"/>
      <c r="IM930" s="36"/>
      <c r="IN930" s="36"/>
      <c r="IO930" s="36"/>
      <c r="IP930" s="36"/>
      <c r="IQ930" s="36"/>
      <c r="IR930" s="36"/>
      <c r="IS930" s="36"/>
      <c r="IT930" s="36"/>
    </row>
    <row r="931" spans="1:254" s="14" customFormat="1" x14ac:dyDescent="0.2">
      <c r="A931" s="48"/>
      <c r="B931" s="48"/>
      <c r="C931" s="98">
        <v>43741</v>
      </c>
      <c r="D931" s="30" t="s">
        <v>1859</v>
      </c>
      <c r="E931" s="102" t="s">
        <v>1847</v>
      </c>
      <c r="F931" s="35" t="s">
        <v>532</v>
      </c>
      <c r="G931" s="82"/>
      <c r="H931" s="127">
        <v>1380217</v>
      </c>
      <c r="I931" s="143">
        <v>14438383</v>
      </c>
      <c r="J931" s="49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  <c r="BL931" s="48"/>
      <c r="BM931" s="48"/>
      <c r="BN931" s="48"/>
      <c r="BO931" s="48"/>
      <c r="BP931" s="48"/>
      <c r="BQ931" s="48"/>
      <c r="BR931" s="48"/>
      <c r="BS931" s="48"/>
      <c r="BT931" s="48"/>
      <c r="BU931" s="48"/>
      <c r="BV931" s="48"/>
      <c r="BW931" s="48"/>
      <c r="BX931" s="48"/>
      <c r="BY931" s="48"/>
      <c r="BZ931" s="48"/>
      <c r="CA931" s="48"/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  <c r="CT931" s="48"/>
      <c r="CU931" s="48"/>
      <c r="CV931" s="48"/>
      <c r="CW931" s="48"/>
      <c r="CX931" s="48"/>
      <c r="CY931" s="48"/>
      <c r="CZ931" s="48"/>
      <c r="DA931" s="48"/>
      <c r="DB931" s="48"/>
      <c r="DC931" s="48"/>
      <c r="DD931" s="48"/>
      <c r="DE931" s="48"/>
      <c r="DF931" s="48"/>
      <c r="DG931" s="48"/>
      <c r="DH931" s="48"/>
      <c r="DI931" s="48"/>
      <c r="DJ931" s="48"/>
      <c r="DK931" s="48"/>
      <c r="DL931" s="48"/>
      <c r="DM931" s="48"/>
      <c r="DN931" s="48"/>
      <c r="DO931" s="48"/>
      <c r="DP931" s="48"/>
      <c r="DQ931" s="48"/>
      <c r="DR931" s="48"/>
      <c r="DS931" s="48"/>
      <c r="DT931" s="48"/>
      <c r="DU931" s="48"/>
      <c r="DV931" s="48"/>
      <c r="DW931" s="48"/>
      <c r="DX931" s="48"/>
      <c r="DY931" s="48"/>
      <c r="DZ931" s="48"/>
      <c r="EA931" s="48"/>
      <c r="EB931" s="48"/>
      <c r="EC931" s="48"/>
      <c r="ED931" s="48"/>
      <c r="EE931" s="48"/>
      <c r="EF931" s="48"/>
      <c r="EG931" s="48"/>
      <c r="EH931" s="48"/>
      <c r="EI931" s="48"/>
      <c r="EJ931" s="48"/>
      <c r="EK931" s="48"/>
      <c r="EL931" s="48"/>
      <c r="EM931" s="48"/>
      <c r="EN931" s="48"/>
      <c r="EO931" s="48"/>
      <c r="EP931" s="48"/>
      <c r="EQ931" s="48"/>
      <c r="ER931" s="48"/>
      <c r="ES931" s="48"/>
      <c r="ET931" s="48"/>
      <c r="EU931" s="48"/>
      <c r="EV931" s="48"/>
      <c r="EW931" s="48"/>
      <c r="EX931" s="48"/>
      <c r="EY931" s="48"/>
      <c r="EZ931" s="48"/>
      <c r="FA931" s="48"/>
      <c r="FB931" s="48"/>
      <c r="FC931" s="48"/>
      <c r="FD931" s="48"/>
      <c r="FE931" s="48"/>
      <c r="FF931" s="48"/>
      <c r="FG931" s="48"/>
      <c r="FH931" s="48"/>
      <c r="FI931" s="48"/>
      <c r="FJ931" s="48"/>
      <c r="FK931" s="48"/>
      <c r="FL931" s="48"/>
      <c r="FM931" s="48"/>
      <c r="FN931" s="48"/>
      <c r="FO931" s="48"/>
      <c r="FP931" s="48"/>
      <c r="FQ931" s="48"/>
      <c r="FR931" s="48"/>
      <c r="FS931" s="48"/>
      <c r="FT931" s="48"/>
      <c r="FU931" s="48"/>
      <c r="FV931" s="48"/>
      <c r="FW931" s="48"/>
      <c r="FX931" s="48"/>
      <c r="FY931" s="48"/>
      <c r="FZ931" s="48"/>
      <c r="GA931" s="48"/>
      <c r="GB931" s="48"/>
      <c r="GC931" s="48"/>
      <c r="GD931" s="48"/>
      <c r="GE931" s="48"/>
      <c r="GF931" s="48"/>
      <c r="GG931" s="48"/>
      <c r="GH931" s="48"/>
      <c r="GI931" s="48"/>
      <c r="GJ931" s="48"/>
      <c r="GK931" s="48"/>
      <c r="GL931" s="48"/>
      <c r="GM931" s="48"/>
      <c r="GN931" s="48"/>
      <c r="GO931" s="48"/>
      <c r="GP931" s="48"/>
      <c r="GQ931" s="48"/>
      <c r="GR931" s="48"/>
      <c r="GS931" s="48"/>
      <c r="GT931" s="48"/>
      <c r="GU931" s="48"/>
      <c r="GV931" s="48"/>
      <c r="GW931" s="48"/>
      <c r="GX931" s="48"/>
      <c r="GY931" s="48"/>
      <c r="GZ931" s="48"/>
      <c r="HA931" s="48"/>
      <c r="HB931" s="48"/>
      <c r="HC931" s="48"/>
      <c r="HD931" s="48"/>
      <c r="HE931" s="48"/>
      <c r="HF931" s="48"/>
      <c r="HG931" s="48"/>
      <c r="HH931" s="48"/>
      <c r="HI931" s="48"/>
      <c r="HJ931" s="48"/>
      <c r="HK931" s="48"/>
      <c r="HL931" s="48"/>
      <c r="HM931" s="48"/>
      <c r="HN931" s="48"/>
      <c r="HO931" s="48"/>
      <c r="HP931" s="48"/>
      <c r="HQ931" s="48"/>
      <c r="HR931" s="48"/>
      <c r="HS931" s="48"/>
      <c r="HT931" s="48"/>
      <c r="HU931" s="48"/>
      <c r="HV931" s="48"/>
      <c r="HW931" s="48"/>
      <c r="HX931" s="48"/>
      <c r="HY931" s="48"/>
      <c r="HZ931" s="48"/>
      <c r="IA931" s="48"/>
      <c r="IB931" s="48"/>
      <c r="IC931" s="48"/>
      <c r="ID931" s="48"/>
      <c r="IE931" s="48"/>
      <c r="IF931" s="48"/>
      <c r="IG931" s="48"/>
      <c r="IH931" s="36"/>
      <c r="II931" s="36"/>
      <c r="IJ931" s="36"/>
      <c r="IK931" s="36"/>
      <c r="IL931" s="36"/>
      <c r="IM931" s="36"/>
      <c r="IN931" s="36"/>
      <c r="IO931" s="36"/>
      <c r="IP931" s="36"/>
      <c r="IQ931" s="36"/>
      <c r="IR931" s="36"/>
      <c r="IS931" s="36"/>
      <c r="IT931" s="36"/>
    </row>
    <row r="932" spans="1:254" s="14" customFormat="1" x14ac:dyDescent="0.2">
      <c r="A932" s="48"/>
      <c r="B932" s="48"/>
      <c r="C932" s="98">
        <v>43741</v>
      </c>
      <c r="D932" s="30" t="s">
        <v>1859</v>
      </c>
      <c r="E932" s="102" t="s">
        <v>1848</v>
      </c>
      <c r="F932" s="35" t="s">
        <v>543</v>
      </c>
      <c r="G932" s="82"/>
      <c r="H932" s="127">
        <v>2842703</v>
      </c>
      <c r="I932" s="143">
        <v>11595680</v>
      </c>
      <c r="J932" s="49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  <c r="BL932" s="48"/>
      <c r="BM932" s="48"/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/>
      <c r="DF932" s="48"/>
      <c r="DG932" s="48"/>
      <c r="DH932" s="48"/>
      <c r="DI932" s="48"/>
      <c r="DJ932" s="48"/>
      <c r="DK932" s="48"/>
      <c r="DL932" s="48"/>
      <c r="DM932" s="48"/>
      <c r="DN932" s="48"/>
      <c r="DO932" s="48"/>
      <c r="DP932" s="48"/>
      <c r="DQ932" s="48"/>
      <c r="DR932" s="48"/>
      <c r="DS932" s="48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48"/>
      <c r="EL932" s="48"/>
      <c r="EM932" s="48"/>
      <c r="EN932" s="48"/>
      <c r="EO932" s="48"/>
      <c r="EP932" s="48"/>
      <c r="EQ932" s="48"/>
      <c r="ER932" s="48"/>
      <c r="ES932" s="48"/>
      <c r="ET932" s="48"/>
      <c r="EU932" s="48"/>
      <c r="EV932" s="48"/>
      <c r="EW932" s="48"/>
      <c r="EX932" s="48"/>
      <c r="EY932" s="48"/>
      <c r="EZ932" s="48"/>
      <c r="FA932" s="48"/>
      <c r="FB932" s="48"/>
      <c r="FC932" s="48"/>
      <c r="FD932" s="48"/>
      <c r="FE932" s="48"/>
      <c r="FF932" s="48"/>
      <c r="FG932" s="48"/>
      <c r="FH932" s="48"/>
      <c r="FI932" s="48"/>
      <c r="FJ932" s="48"/>
      <c r="FK932" s="48"/>
      <c r="FL932" s="48"/>
      <c r="FM932" s="48"/>
      <c r="FN932" s="48"/>
      <c r="FO932" s="48"/>
      <c r="FP932" s="48"/>
      <c r="FQ932" s="48"/>
      <c r="FR932" s="48"/>
      <c r="FS932" s="48"/>
      <c r="FT932" s="48"/>
      <c r="FU932" s="48"/>
      <c r="FV932" s="48"/>
      <c r="FW932" s="48"/>
      <c r="FX932" s="48"/>
      <c r="FY932" s="48"/>
      <c r="FZ932" s="48"/>
      <c r="GA932" s="48"/>
      <c r="GB932" s="48"/>
      <c r="GC932" s="48"/>
      <c r="GD932" s="48"/>
      <c r="GE932" s="48"/>
      <c r="GF932" s="48"/>
      <c r="GG932" s="48"/>
      <c r="GH932" s="48"/>
      <c r="GI932" s="48"/>
      <c r="GJ932" s="48"/>
      <c r="GK932" s="48"/>
      <c r="GL932" s="48"/>
      <c r="GM932" s="48"/>
      <c r="GN932" s="48"/>
      <c r="GO932" s="48"/>
      <c r="GP932" s="48"/>
      <c r="GQ932" s="48"/>
      <c r="GR932" s="48"/>
      <c r="GS932" s="48"/>
      <c r="GT932" s="48"/>
      <c r="GU932" s="48"/>
      <c r="GV932" s="48"/>
      <c r="GW932" s="48"/>
      <c r="GX932" s="48"/>
      <c r="GY932" s="48"/>
      <c r="GZ932" s="48"/>
      <c r="HA932" s="48"/>
      <c r="HB932" s="48"/>
      <c r="HC932" s="48"/>
      <c r="HD932" s="48"/>
      <c r="HE932" s="48"/>
      <c r="HF932" s="48"/>
      <c r="HG932" s="48"/>
      <c r="HH932" s="48"/>
      <c r="HI932" s="48"/>
      <c r="HJ932" s="48"/>
      <c r="HK932" s="48"/>
      <c r="HL932" s="48"/>
      <c r="HM932" s="48"/>
      <c r="HN932" s="48"/>
      <c r="HO932" s="48"/>
      <c r="HP932" s="48"/>
      <c r="HQ932" s="48"/>
      <c r="HR932" s="48"/>
      <c r="HS932" s="48"/>
      <c r="HT932" s="48"/>
      <c r="HU932" s="48"/>
      <c r="HV932" s="48"/>
      <c r="HW932" s="48"/>
      <c r="HX932" s="48"/>
      <c r="HY932" s="48"/>
      <c r="HZ932" s="48"/>
      <c r="IA932" s="48"/>
      <c r="IB932" s="48"/>
      <c r="IC932" s="48"/>
      <c r="ID932" s="48"/>
      <c r="IE932" s="48"/>
      <c r="IF932" s="48"/>
      <c r="IG932" s="48"/>
      <c r="IH932" s="36"/>
      <c r="II932" s="36"/>
      <c r="IJ932" s="36"/>
      <c r="IK932" s="36"/>
      <c r="IL932" s="36"/>
      <c r="IM932" s="36"/>
      <c r="IN932" s="36"/>
      <c r="IO932" s="36"/>
      <c r="IP932" s="36"/>
      <c r="IQ932" s="36"/>
      <c r="IR932" s="36"/>
      <c r="IS932" s="36"/>
      <c r="IT932" s="36"/>
    </row>
    <row r="933" spans="1:254" s="14" customFormat="1" x14ac:dyDescent="0.2">
      <c r="A933" s="48"/>
      <c r="B933" s="48"/>
      <c r="C933" s="98">
        <v>43741</v>
      </c>
      <c r="D933" s="30" t="s">
        <v>1861</v>
      </c>
      <c r="E933" s="102" t="s">
        <v>1849</v>
      </c>
      <c r="F933" s="35" t="s">
        <v>1860</v>
      </c>
      <c r="G933" s="82"/>
      <c r="H933" s="127">
        <v>60000</v>
      </c>
      <c r="I933" s="143">
        <v>11535680</v>
      </c>
      <c r="J933" s="49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  <c r="BL933" s="48"/>
      <c r="BM933" s="48"/>
      <c r="BN933" s="48"/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/>
      <c r="DF933" s="48"/>
      <c r="DG933" s="48"/>
      <c r="DH933" s="48"/>
      <c r="DI933" s="48"/>
      <c r="DJ933" s="48"/>
      <c r="DK933" s="48"/>
      <c r="DL933" s="48"/>
      <c r="DM933" s="48"/>
      <c r="DN933" s="48"/>
      <c r="DO933" s="48"/>
      <c r="DP933" s="48"/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/>
      <c r="FA933" s="48"/>
      <c r="FB933" s="48"/>
      <c r="FC933" s="48"/>
      <c r="FD933" s="48"/>
      <c r="FE933" s="48"/>
      <c r="FF933" s="48"/>
      <c r="FG933" s="48"/>
      <c r="FH933" s="48"/>
      <c r="FI933" s="48"/>
      <c r="FJ933" s="48"/>
      <c r="FK933" s="48"/>
      <c r="FL933" s="48"/>
      <c r="FM933" s="48"/>
      <c r="FN933" s="48"/>
      <c r="FO933" s="48"/>
      <c r="FP933" s="48"/>
      <c r="FQ933" s="48"/>
      <c r="FR933" s="48"/>
      <c r="FS933" s="48"/>
      <c r="FT933" s="48"/>
      <c r="FU933" s="48"/>
      <c r="FV933" s="48"/>
      <c r="FW933" s="48"/>
      <c r="FX933" s="48"/>
      <c r="FY933" s="48"/>
      <c r="FZ933" s="48"/>
      <c r="GA933" s="48"/>
      <c r="GB933" s="48"/>
      <c r="GC933" s="48"/>
      <c r="GD933" s="48"/>
      <c r="GE933" s="48"/>
      <c r="GF933" s="48"/>
      <c r="GG933" s="48"/>
      <c r="GH933" s="48"/>
      <c r="GI933" s="48"/>
      <c r="GJ933" s="48"/>
      <c r="GK933" s="48"/>
      <c r="GL933" s="48"/>
      <c r="GM933" s="48"/>
      <c r="GN933" s="48"/>
      <c r="GO933" s="48"/>
      <c r="GP933" s="48"/>
      <c r="GQ933" s="48"/>
      <c r="GR933" s="48"/>
      <c r="GS933" s="48"/>
      <c r="GT933" s="48"/>
      <c r="GU933" s="48"/>
      <c r="GV933" s="48"/>
      <c r="GW933" s="48"/>
      <c r="GX933" s="48"/>
      <c r="GY933" s="48"/>
      <c r="GZ933" s="48"/>
      <c r="HA933" s="48"/>
      <c r="HB933" s="48"/>
      <c r="HC933" s="48"/>
      <c r="HD933" s="48"/>
      <c r="HE933" s="48"/>
      <c r="HF933" s="48"/>
      <c r="HG933" s="48"/>
      <c r="HH933" s="48"/>
      <c r="HI933" s="48"/>
      <c r="HJ933" s="48"/>
      <c r="HK933" s="48"/>
      <c r="HL933" s="48"/>
      <c r="HM933" s="48"/>
      <c r="HN933" s="48"/>
      <c r="HO933" s="48"/>
      <c r="HP933" s="48"/>
      <c r="HQ933" s="48"/>
      <c r="HR933" s="48"/>
      <c r="HS933" s="48"/>
      <c r="HT933" s="48"/>
      <c r="HU933" s="48"/>
      <c r="HV933" s="48"/>
      <c r="HW933" s="48"/>
      <c r="HX933" s="48"/>
      <c r="HY933" s="48"/>
      <c r="HZ933" s="48"/>
      <c r="IA933" s="48"/>
      <c r="IB933" s="48"/>
      <c r="IC933" s="48"/>
      <c r="ID933" s="48"/>
      <c r="IE933" s="48"/>
      <c r="IF933" s="48"/>
      <c r="IG933" s="48"/>
      <c r="IH933" s="36"/>
      <c r="II933" s="36"/>
      <c r="IJ933" s="36"/>
      <c r="IK933" s="36"/>
      <c r="IL933" s="36"/>
      <c r="IM933" s="36"/>
      <c r="IN933" s="36"/>
      <c r="IO933" s="36"/>
      <c r="IP933" s="36"/>
      <c r="IQ933" s="36"/>
      <c r="IR933" s="36"/>
      <c r="IS933" s="36"/>
      <c r="IT933" s="36"/>
    </row>
    <row r="934" spans="1:254" s="14" customFormat="1" x14ac:dyDescent="0.2">
      <c r="A934" s="48"/>
      <c r="B934" s="48"/>
      <c r="C934" s="187">
        <v>43741</v>
      </c>
      <c r="D934" s="188" t="s">
        <v>1863</v>
      </c>
      <c r="E934" s="81" t="s">
        <v>1865</v>
      </c>
      <c r="F934" s="86" t="s">
        <v>1719</v>
      </c>
      <c r="G934" s="82"/>
      <c r="H934" s="84">
        <v>2505000</v>
      </c>
      <c r="I934" s="143">
        <v>9030680</v>
      </c>
      <c r="J934" s="49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  <c r="BL934" s="48"/>
      <c r="BM934" s="48"/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/>
      <c r="DF934" s="48"/>
      <c r="DG934" s="48"/>
      <c r="DH934" s="48"/>
      <c r="DI934" s="48"/>
      <c r="DJ934" s="48"/>
      <c r="DK934" s="48"/>
      <c r="DL934" s="48"/>
      <c r="DM934" s="48"/>
      <c r="DN934" s="48"/>
      <c r="DO934" s="48"/>
      <c r="DP934" s="48"/>
      <c r="DQ934" s="48"/>
      <c r="DR934" s="48"/>
      <c r="DS934" s="48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48"/>
      <c r="EL934" s="48"/>
      <c r="EM934" s="48"/>
      <c r="EN934" s="48"/>
      <c r="EO934" s="48"/>
      <c r="EP934" s="48"/>
      <c r="EQ934" s="48"/>
      <c r="ER934" s="48"/>
      <c r="ES934" s="48"/>
      <c r="ET934" s="48"/>
      <c r="EU934" s="48"/>
      <c r="EV934" s="48"/>
      <c r="EW934" s="48"/>
      <c r="EX934" s="48"/>
      <c r="EY934" s="48"/>
      <c r="EZ934" s="48"/>
      <c r="FA934" s="48"/>
      <c r="FB934" s="48"/>
      <c r="FC934" s="48"/>
      <c r="FD934" s="48"/>
      <c r="FE934" s="48"/>
      <c r="FF934" s="48"/>
      <c r="FG934" s="48"/>
      <c r="FH934" s="48"/>
      <c r="FI934" s="48"/>
      <c r="FJ934" s="48"/>
      <c r="FK934" s="48"/>
      <c r="FL934" s="48"/>
      <c r="FM934" s="48"/>
      <c r="FN934" s="48"/>
      <c r="FO934" s="48"/>
      <c r="FP934" s="48"/>
      <c r="FQ934" s="48"/>
      <c r="FR934" s="48"/>
      <c r="FS934" s="48"/>
      <c r="FT934" s="48"/>
      <c r="FU934" s="48"/>
      <c r="FV934" s="48"/>
      <c r="FW934" s="48"/>
      <c r="FX934" s="48"/>
      <c r="FY934" s="48"/>
      <c r="FZ934" s="48"/>
      <c r="GA934" s="48"/>
      <c r="GB934" s="48"/>
      <c r="GC934" s="48"/>
      <c r="GD934" s="48"/>
      <c r="GE934" s="48"/>
      <c r="GF934" s="48"/>
      <c r="GG934" s="48"/>
      <c r="GH934" s="48"/>
      <c r="GI934" s="48"/>
      <c r="GJ934" s="48"/>
      <c r="GK934" s="48"/>
      <c r="GL934" s="48"/>
      <c r="GM934" s="48"/>
      <c r="GN934" s="48"/>
      <c r="GO934" s="48"/>
      <c r="GP934" s="48"/>
      <c r="GQ934" s="48"/>
      <c r="GR934" s="48"/>
      <c r="GS934" s="48"/>
      <c r="GT934" s="48"/>
      <c r="GU934" s="48"/>
      <c r="GV934" s="48"/>
      <c r="GW934" s="48"/>
      <c r="GX934" s="48"/>
      <c r="GY934" s="48"/>
      <c r="GZ934" s="48"/>
      <c r="HA934" s="48"/>
      <c r="HB934" s="48"/>
      <c r="HC934" s="48"/>
      <c r="HD934" s="48"/>
      <c r="HE934" s="48"/>
      <c r="HF934" s="48"/>
      <c r="HG934" s="48"/>
      <c r="HH934" s="48"/>
      <c r="HI934" s="48"/>
      <c r="HJ934" s="48"/>
      <c r="HK934" s="48"/>
      <c r="HL934" s="48"/>
      <c r="HM934" s="48"/>
      <c r="HN934" s="48"/>
      <c r="HO934" s="48"/>
      <c r="HP934" s="48"/>
      <c r="HQ934" s="48"/>
      <c r="HR934" s="48"/>
      <c r="HS934" s="48"/>
      <c r="HT934" s="48"/>
      <c r="HU934" s="48"/>
      <c r="HV934" s="48"/>
      <c r="HW934" s="48"/>
      <c r="HX934" s="48"/>
      <c r="HY934" s="48"/>
      <c r="HZ934" s="48"/>
      <c r="IA934" s="48"/>
      <c r="IB934" s="48"/>
      <c r="IC934" s="48"/>
      <c r="ID934" s="48"/>
      <c r="IE934" s="48"/>
      <c r="IF934" s="48"/>
      <c r="IG934" s="48"/>
      <c r="IH934" s="36"/>
      <c r="II934" s="36"/>
      <c r="IJ934" s="36"/>
      <c r="IK934" s="36"/>
      <c r="IL934" s="36"/>
      <c r="IM934" s="36"/>
      <c r="IN934" s="36"/>
      <c r="IO934" s="36"/>
      <c r="IP934" s="36"/>
      <c r="IQ934" s="36"/>
      <c r="IR934" s="36"/>
      <c r="IS934" s="36"/>
      <c r="IT934" s="36"/>
    </row>
    <row r="935" spans="1:254" s="14" customFormat="1" x14ac:dyDescent="0.2">
      <c r="A935" s="48"/>
      <c r="B935" s="48"/>
      <c r="C935" s="98">
        <v>43742</v>
      </c>
      <c r="D935" s="30" t="s">
        <v>1867</v>
      </c>
      <c r="E935" s="102" t="s">
        <v>1866</v>
      </c>
      <c r="F935" s="35" t="s">
        <v>532</v>
      </c>
      <c r="G935" s="82"/>
      <c r="H935" s="84">
        <v>1728170</v>
      </c>
      <c r="I935" s="143">
        <v>7302510</v>
      </c>
      <c r="J935" s="49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  <c r="BL935" s="48"/>
      <c r="BM935" s="48"/>
      <c r="BN935" s="48"/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48"/>
      <c r="CY935" s="48"/>
      <c r="CZ935" s="48"/>
      <c r="DA935" s="48"/>
      <c r="DB935" s="48"/>
      <c r="DC935" s="48"/>
      <c r="DD935" s="48"/>
      <c r="DE935" s="48"/>
      <c r="DF935" s="48"/>
      <c r="DG935" s="48"/>
      <c r="DH935" s="48"/>
      <c r="DI935" s="48"/>
      <c r="DJ935" s="48"/>
      <c r="DK935" s="48"/>
      <c r="DL935" s="48"/>
      <c r="DM935" s="48"/>
      <c r="DN935" s="48"/>
      <c r="DO935" s="48"/>
      <c r="DP935" s="48"/>
      <c r="DQ935" s="48"/>
      <c r="DR935" s="48"/>
      <c r="DS935" s="48"/>
      <c r="DT935" s="48"/>
      <c r="DU935" s="48"/>
      <c r="DV935" s="48"/>
      <c r="DW935" s="48"/>
      <c r="DX935" s="48"/>
      <c r="DY935" s="48"/>
      <c r="DZ935" s="48"/>
      <c r="EA935" s="48"/>
      <c r="EB935" s="48"/>
      <c r="EC935" s="48"/>
      <c r="ED935" s="48"/>
      <c r="EE935" s="48"/>
      <c r="EF935" s="48"/>
      <c r="EG935" s="48"/>
      <c r="EH935" s="48"/>
      <c r="EI935" s="48"/>
      <c r="EJ935" s="48"/>
      <c r="EK935" s="48"/>
      <c r="EL935" s="48"/>
      <c r="EM935" s="48"/>
      <c r="EN935" s="48"/>
      <c r="EO935" s="48"/>
      <c r="EP935" s="48"/>
      <c r="EQ935" s="48"/>
      <c r="ER935" s="48"/>
      <c r="ES935" s="48"/>
      <c r="ET935" s="48"/>
      <c r="EU935" s="48"/>
      <c r="EV935" s="48"/>
      <c r="EW935" s="48"/>
      <c r="EX935" s="48"/>
      <c r="EY935" s="48"/>
      <c r="EZ935" s="48"/>
      <c r="FA935" s="48"/>
      <c r="FB935" s="48"/>
      <c r="FC935" s="48"/>
      <c r="FD935" s="48"/>
      <c r="FE935" s="48"/>
      <c r="FF935" s="48"/>
      <c r="FG935" s="48"/>
      <c r="FH935" s="48"/>
      <c r="FI935" s="48"/>
      <c r="FJ935" s="48"/>
      <c r="FK935" s="48"/>
      <c r="FL935" s="48"/>
      <c r="FM935" s="48"/>
      <c r="FN935" s="48"/>
      <c r="FO935" s="48"/>
      <c r="FP935" s="48"/>
      <c r="FQ935" s="48"/>
      <c r="FR935" s="48"/>
      <c r="FS935" s="48"/>
      <c r="FT935" s="48"/>
      <c r="FU935" s="48"/>
      <c r="FV935" s="48"/>
      <c r="FW935" s="48"/>
      <c r="FX935" s="48"/>
      <c r="FY935" s="48"/>
      <c r="FZ935" s="48"/>
      <c r="GA935" s="48"/>
      <c r="GB935" s="48"/>
      <c r="GC935" s="48"/>
      <c r="GD935" s="48"/>
      <c r="GE935" s="48"/>
      <c r="GF935" s="48"/>
      <c r="GG935" s="48"/>
      <c r="GH935" s="48"/>
      <c r="GI935" s="48"/>
      <c r="GJ935" s="48"/>
      <c r="GK935" s="48"/>
      <c r="GL935" s="48"/>
      <c r="GM935" s="48"/>
      <c r="GN935" s="48"/>
      <c r="GO935" s="48"/>
      <c r="GP935" s="48"/>
      <c r="GQ935" s="48"/>
      <c r="GR935" s="48"/>
      <c r="GS935" s="48"/>
      <c r="GT935" s="48"/>
      <c r="GU935" s="48"/>
      <c r="GV935" s="48"/>
      <c r="GW935" s="48"/>
      <c r="GX935" s="48"/>
      <c r="GY935" s="48"/>
      <c r="GZ935" s="48"/>
      <c r="HA935" s="48"/>
      <c r="HB935" s="48"/>
      <c r="HC935" s="48"/>
      <c r="HD935" s="48"/>
      <c r="HE935" s="48"/>
      <c r="HF935" s="48"/>
      <c r="HG935" s="48"/>
      <c r="HH935" s="48"/>
      <c r="HI935" s="48"/>
      <c r="HJ935" s="48"/>
      <c r="HK935" s="48"/>
      <c r="HL935" s="48"/>
      <c r="HM935" s="48"/>
      <c r="HN935" s="48"/>
      <c r="HO935" s="48"/>
      <c r="HP935" s="48"/>
      <c r="HQ935" s="48"/>
      <c r="HR935" s="48"/>
      <c r="HS935" s="48"/>
      <c r="HT935" s="48"/>
      <c r="HU935" s="48"/>
      <c r="HV935" s="48"/>
      <c r="HW935" s="48"/>
      <c r="HX935" s="48"/>
      <c r="HY935" s="48"/>
      <c r="HZ935" s="48"/>
      <c r="IA935" s="48"/>
      <c r="IB935" s="48"/>
      <c r="IC935" s="48"/>
      <c r="ID935" s="48"/>
      <c r="IE935" s="48"/>
      <c r="IF935" s="48"/>
      <c r="IG935" s="48"/>
      <c r="IH935" s="36"/>
      <c r="II935" s="36"/>
      <c r="IJ935" s="36"/>
      <c r="IK935" s="36"/>
      <c r="IL935" s="36"/>
      <c r="IM935" s="36"/>
      <c r="IN935" s="36"/>
      <c r="IO935" s="36"/>
      <c r="IP935" s="36"/>
      <c r="IQ935" s="36"/>
      <c r="IR935" s="36"/>
      <c r="IS935" s="36"/>
      <c r="IT935" s="36"/>
    </row>
    <row r="936" spans="1:254" s="14" customFormat="1" x14ac:dyDescent="0.2">
      <c r="A936" s="48"/>
      <c r="B936" s="48"/>
      <c r="C936" s="48"/>
      <c r="D936" s="48"/>
      <c r="E936" s="48"/>
      <c r="F936" s="81"/>
      <c r="G936" s="146">
        <v>12687690</v>
      </c>
      <c r="H936" s="84"/>
      <c r="I936" s="143">
        <v>19990200</v>
      </c>
      <c r="J936" s="49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  <c r="BL936" s="48"/>
      <c r="BM936" s="48"/>
      <c r="BN936" s="48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48"/>
      <c r="CY936" s="48"/>
      <c r="CZ936" s="48"/>
      <c r="DA936" s="48"/>
      <c r="DB936" s="48"/>
      <c r="DC936" s="48"/>
      <c r="DD936" s="48"/>
      <c r="DE936" s="48"/>
      <c r="DF936" s="48"/>
      <c r="DG936" s="48"/>
      <c r="DH936" s="48"/>
      <c r="DI936" s="48"/>
      <c r="DJ936" s="48"/>
      <c r="DK936" s="48"/>
      <c r="DL936" s="48"/>
      <c r="DM936" s="48"/>
      <c r="DN936" s="48"/>
      <c r="DO936" s="48"/>
      <c r="DP936" s="48"/>
      <c r="DQ936" s="48"/>
      <c r="DR936" s="48"/>
      <c r="DS936" s="48"/>
      <c r="DT936" s="48"/>
      <c r="DU936" s="48"/>
      <c r="DV936" s="48"/>
      <c r="DW936" s="48"/>
      <c r="DX936" s="48"/>
      <c r="DY936" s="48"/>
      <c r="DZ936" s="48"/>
      <c r="EA936" s="48"/>
      <c r="EB936" s="48"/>
      <c r="EC936" s="48"/>
      <c r="ED936" s="48"/>
      <c r="EE936" s="48"/>
      <c r="EF936" s="48"/>
      <c r="EG936" s="48"/>
      <c r="EH936" s="48"/>
      <c r="EI936" s="48"/>
      <c r="EJ936" s="48"/>
      <c r="EK936" s="48"/>
      <c r="EL936" s="48"/>
      <c r="EM936" s="48"/>
      <c r="EN936" s="48"/>
      <c r="EO936" s="48"/>
      <c r="EP936" s="48"/>
      <c r="EQ936" s="48"/>
      <c r="ER936" s="48"/>
      <c r="ES936" s="48"/>
      <c r="ET936" s="48"/>
      <c r="EU936" s="48"/>
      <c r="EV936" s="48"/>
      <c r="EW936" s="48"/>
      <c r="EX936" s="48"/>
      <c r="EY936" s="48"/>
      <c r="EZ936" s="48"/>
      <c r="FA936" s="48"/>
      <c r="FB936" s="48"/>
      <c r="FC936" s="48"/>
      <c r="FD936" s="48"/>
      <c r="FE936" s="48"/>
      <c r="FF936" s="48"/>
      <c r="FG936" s="48"/>
      <c r="FH936" s="48"/>
      <c r="FI936" s="48"/>
      <c r="FJ936" s="48"/>
      <c r="FK936" s="48"/>
      <c r="FL936" s="48"/>
      <c r="FM936" s="48"/>
      <c r="FN936" s="48"/>
      <c r="FO936" s="48"/>
      <c r="FP936" s="48"/>
      <c r="FQ936" s="48"/>
      <c r="FR936" s="48"/>
      <c r="FS936" s="48"/>
      <c r="FT936" s="48"/>
      <c r="FU936" s="48"/>
      <c r="FV936" s="48"/>
      <c r="FW936" s="48"/>
      <c r="FX936" s="48"/>
      <c r="FY936" s="48"/>
      <c r="FZ936" s="48"/>
      <c r="GA936" s="48"/>
      <c r="GB936" s="48"/>
      <c r="GC936" s="48"/>
      <c r="GD936" s="48"/>
      <c r="GE936" s="48"/>
      <c r="GF936" s="48"/>
      <c r="GG936" s="48"/>
      <c r="GH936" s="48"/>
      <c r="GI936" s="48"/>
      <c r="GJ936" s="48"/>
      <c r="GK936" s="48"/>
      <c r="GL936" s="48"/>
      <c r="GM936" s="48"/>
      <c r="GN936" s="48"/>
      <c r="GO936" s="48"/>
      <c r="GP936" s="48"/>
      <c r="GQ936" s="48"/>
      <c r="GR936" s="48"/>
      <c r="GS936" s="48"/>
      <c r="GT936" s="48"/>
      <c r="GU936" s="48"/>
      <c r="GV936" s="48"/>
      <c r="GW936" s="48"/>
      <c r="GX936" s="48"/>
      <c r="GY936" s="48"/>
      <c r="GZ936" s="48"/>
      <c r="HA936" s="48"/>
      <c r="HB936" s="48"/>
      <c r="HC936" s="48"/>
      <c r="HD936" s="48"/>
      <c r="HE936" s="48"/>
      <c r="HF936" s="48"/>
      <c r="HG936" s="48"/>
      <c r="HH936" s="48"/>
      <c r="HI936" s="48"/>
      <c r="HJ936" s="48"/>
      <c r="HK936" s="48"/>
      <c r="HL936" s="48"/>
      <c r="HM936" s="48"/>
      <c r="HN936" s="48"/>
      <c r="HO936" s="48"/>
      <c r="HP936" s="48"/>
      <c r="HQ936" s="48"/>
      <c r="HR936" s="48"/>
      <c r="HS936" s="48"/>
      <c r="HT936" s="48"/>
      <c r="HU936" s="48"/>
      <c r="HV936" s="48"/>
      <c r="HW936" s="48"/>
      <c r="HX936" s="48"/>
      <c r="HY936" s="48"/>
      <c r="HZ936" s="48"/>
      <c r="IA936" s="48"/>
      <c r="IB936" s="48"/>
      <c r="IC936" s="48"/>
      <c r="ID936" s="48"/>
      <c r="IE936" s="48"/>
      <c r="IF936" s="48"/>
      <c r="IG936" s="48"/>
      <c r="IH936" s="36"/>
      <c r="II936" s="36"/>
      <c r="IJ936" s="36"/>
      <c r="IK936" s="36"/>
      <c r="IL936" s="36"/>
      <c r="IM936" s="36"/>
      <c r="IN936" s="36"/>
      <c r="IO936" s="36"/>
      <c r="IP936" s="36"/>
      <c r="IQ936" s="36"/>
      <c r="IR936" s="36"/>
      <c r="IS936" s="36"/>
      <c r="IT936" s="36"/>
    </row>
    <row r="937" spans="1:254" s="14" customFormat="1" x14ac:dyDescent="0.2">
      <c r="A937" s="48"/>
      <c r="B937" s="48"/>
      <c r="C937" s="98">
        <v>43742</v>
      </c>
      <c r="D937" s="191" t="s">
        <v>580</v>
      </c>
      <c r="E937" s="102" t="s">
        <v>1871</v>
      </c>
      <c r="F937" s="103" t="s">
        <v>563</v>
      </c>
      <c r="G937" s="82"/>
      <c r="H937" s="125">
        <v>192000</v>
      </c>
      <c r="I937" s="143">
        <v>19798200</v>
      </c>
      <c r="J937" s="49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  <c r="BL937" s="48"/>
      <c r="BM937" s="48"/>
      <c r="BN937" s="48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/>
      <c r="DF937" s="48"/>
      <c r="DG937" s="48"/>
      <c r="DH937" s="48"/>
      <c r="DI937" s="48"/>
      <c r="DJ937" s="48"/>
      <c r="DK937" s="48"/>
      <c r="DL937" s="48"/>
      <c r="DM937" s="48"/>
      <c r="DN937" s="48"/>
      <c r="DO937" s="48"/>
      <c r="DP937" s="48"/>
      <c r="DQ937" s="48"/>
      <c r="DR937" s="48"/>
      <c r="DS937" s="48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48"/>
      <c r="EL937" s="48"/>
      <c r="EM937" s="48"/>
      <c r="EN937" s="48"/>
      <c r="EO937" s="48"/>
      <c r="EP937" s="48"/>
      <c r="EQ937" s="48"/>
      <c r="ER937" s="48"/>
      <c r="ES937" s="48"/>
      <c r="ET937" s="48"/>
      <c r="EU937" s="48"/>
      <c r="EV937" s="48"/>
      <c r="EW937" s="48"/>
      <c r="EX937" s="48"/>
      <c r="EY937" s="48"/>
      <c r="EZ937" s="48"/>
      <c r="FA937" s="48"/>
      <c r="FB937" s="48"/>
      <c r="FC937" s="48"/>
      <c r="FD937" s="48"/>
      <c r="FE937" s="48"/>
      <c r="FF937" s="48"/>
      <c r="FG937" s="48"/>
      <c r="FH937" s="48"/>
      <c r="FI937" s="48"/>
      <c r="FJ937" s="48"/>
      <c r="FK937" s="48"/>
      <c r="FL937" s="48"/>
      <c r="FM937" s="48"/>
      <c r="FN937" s="48"/>
      <c r="FO937" s="48"/>
      <c r="FP937" s="48"/>
      <c r="FQ937" s="48"/>
      <c r="FR937" s="48"/>
      <c r="FS937" s="48"/>
      <c r="FT937" s="48"/>
      <c r="FU937" s="48"/>
      <c r="FV937" s="48"/>
      <c r="FW937" s="48"/>
      <c r="FX937" s="48"/>
      <c r="FY937" s="48"/>
      <c r="FZ937" s="48"/>
      <c r="GA937" s="48"/>
      <c r="GB937" s="48"/>
      <c r="GC937" s="48"/>
      <c r="GD937" s="48"/>
      <c r="GE937" s="48"/>
      <c r="GF937" s="48"/>
      <c r="GG937" s="48"/>
      <c r="GH937" s="48"/>
      <c r="GI937" s="48"/>
      <c r="GJ937" s="48"/>
      <c r="GK937" s="48"/>
      <c r="GL937" s="48"/>
      <c r="GM937" s="48"/>
      <c r="GN937" s="48"/>
      <c r="GO937" s="48"/>
      <c r="GP937" s="48"/>
      <c r="GQ937" s="48"/>
      <c r="GR937" s="48"/>
      <c r="GS937" s="48"/>
      <c r="GT937" s="48"/>
      <c r="GU937" s="48"/>
      <c r="GV937" s="48"/>
      <c r="GW937" s="48"/>
      <c r="GX937" s="48"/>
      <c r="GY937" s="48"/>
      <c r="GZ937" s="48"/>
      <c r="HA937" s="48"/>
      <c r="HB937" s="48"/>
      <c r="HC937" s="48"/>
      <c r="HD937" s="48"/>
      <c r="HE937" s="48"/>
      <c r="HF937" s="48"/>
      <c r="HG937" s="48"/>
      <c r="HH937" s="48"/>
      <c r="HI937" s="48"/>
      <c r="HJ937" s="48"/>
      <c r="HK937" s="48"/>
      <c r="HL937" s="48"/>
      <c r="HM937" s="48"/>
      <c r="HN937" s="48"/>
      <c r="HO937" s="48"/>
      <c r="HP937" s="48"/>
      <c r="HQ937" s="48"/>
      <c r="HR937" s="48"/>
      <c r="HS937" s="48"/>
      <c r="HT937" s="48"/>
      <c r="HU937" s="48"/>
      <c r="HV937" s="48"/>
      <c r="HW937" s="48"/>
      <c r="HX937" s="48"/>
      <c r="HY937" s="48"/>
      <c r="HZ937" s="48"/>
      <c r="IA937" s="48"/>
      <c r="IB937" s="48"/>
      <c r="IC937" s="48"/>
      <c r="ID937" s="48"/>
      <c r="IE937" s="48"/>
      <c r="IF937" s="48"/>
      <c r="IG937" s="48"/>
      <c r="IH937" s="36"/>
      <c r="II937" s="36"/>
      <c r="IJ937" s="36"/>
      <c r="IK937" s="36"/>
      <c r="IL937" s="36"/>
      <c r="IM937" s="36"/>
      <c r="IN937" s="36"/>
      <c r="IO937" s="36"/>
      <c r="IP937" s="36"/>
      <c r="IQ937" s="36"/>
      <c r="IR937" s="36"/>
      <c r="IS937" s="36"/>
      <c r="IT937" s="36"/>
    </row>
    <row r="938" spans="1:254" s="14" customFormat="1" x14ac:dyDescent="0.2">
      <c r="A938" s="48"/>
      <c r="B938" s="48"/>
      <c r="C938" s="98">
        <v>43743</v>
      </c>
      <c r="D938" s="192" t="s">
        <v>1886</v>
      </c>
      <c r="E938" s="102" t="s">
        <v>1872</v>
      </c>
      <c r="F938" s="65" t="s">
        <v>1885</v>
      </c>
      <c r="G938" s="82"/>
      <c r="H938" s="126">
        <v>70000</v>
      </c>
      <c r="I938" s="143">
        <v>19728200</v>
      </c>
      <c r="J938" s="49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  <c r="BL938" s="48"/>
      <c r="BM938" s="48"/>
      <c r="BN938" s="48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/>
      <c r="DF938" s="48"/>
      <c r="DG938" s="48"/>
      <c r="DH938" s="48"/>
      <c r="DI938" s="48"/>
      <c r="DJ938" s="48"/>
      <c r="DK938" s="48"/>
      <c r="DL938" s="48"/>
      <c r="DM938" s="48"/>
      <c r="DN938" s="48"/>
      <c r="DO938" s="48"/>
      <c r="DP938" s="48"/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/>
      <c r="FA938" s="48"/>
      <c r="FB938" s="48"/>
      <c r="FC938" s="48"/>
      <c r="FD938" s="48"/>
      <c r="FE938" s="48"/>
      <c r="FF938" s="48"/>
      <c r="FG938" s="48"/>
      <c r="FH938" s="48"/>
      <c r="FI938" s="48"/>
      <c r="FJ938" s="48"/>
      <c r="FK938" s="48"/>
      <c r="FL938" s="48"/>
      <c r="FM938" s="48"/>
      <c r="FN938" s="48"/>
      <c r="FO938" s="48"/>
      <c r="FP938" s="48"/>
      <c r="FQ938" s="48"/>
      <c r="FR938" s="48"/>
      <c r="FS938" s="48"/>
      <c r="FT938" s="48"/>
      <c r="FU938" s="48"/>
      <c r="FV938" s="48"/>
      <c r="FW938" s="48"/>
      <c r="FX938" s="48"/>
      <c r="FY938" s="48"/>
      <c r="FZ938" s="48"/>
      <c r="GA938" s="48"/>
      <c r="GB938" s="48"/>
      <c r="GC938" s="48"/>
      <c r="GD938" s="48"/>
      <c r="GE938" s="48"/>
      <c r="GF938" s="48"/>
      <c r="GG938" s="48"/>
      <c r="GH938" s="48"/>
      <c r="GI938" s="48"/>
      <c r="GJ938" s="48"/>
      <c r="GK938" s="48"/>
      <c r="GL938" s="48"/>
      <c r="GM938" s="48"/>
      <c r="GN938" s="48"/>
      <c r="GO938" s="48"/>
      <c r="GP938" s="48"/>
      <c r="GQ938" s="48"/>
      <c r="GR938" s="48"/>
      <c r="GS938" s="48"/>
      <c r="GT938" s="48"/>
      <c r="GU938" s="48"/>
      <c r="GV938" s="48"/>
      <c r="GW938" s="48"/>
      <c r="GX938" s="48"/>
      <c r="GY938" s="48"/>
      <c r="GZ938" s="48"/>
      <c r="HA938" s="48"/>
      <c r="HB938" s="48"/>
      <c r="HC938" s="48"/>
      <c r="HD938" s="48"/>
      <c r="HE938" s="48"/>
      <c r="HF938" s="48"/>
      <c r="HG938" s="48"/>
      <c r="HH938" s="48"/>
      <c r="HI938" s="48"/>
      <c r="HJ938" s="48"/>
      <c r="HK938" s="48"/>
      <c r="HL938" s="48"/>
      <c r="HM938" s="48"/>
      <c r="HN938" s="48"/>
      <c r="HO938" s="48"/>
      <c r="HP938" s="48"/>
      <c r="HQ938" s="48"/>
      <c r="HR938" s="48"/>
      <c r="HS938" s="48"/>
      <c r="HT938" s="48"/>
      <c r="HU938" s="48"/>
      <c r="HV938" s="48"/>
      <c r="HW938" s="48"/>
      <c r="HX938" s="48"/>
      <c r="HY938" s="48"/>
      <c r="HZ938" s="48"/>
      <c r="IA938" s="48"/>
      <c r="IB938" s="48"/>
      <c r="IC938" s="48"/>
      <c r="ID938" s="48"/>
      <c r="IE938" s="48"/>
      <c r="IF938" s="48"/>
      <c r="IG938" s="48"/>
      <c r="IH938" s="36"/>
      <c r="II938" s="36"/>
      <c r="IJ938" s="36"/>
      <c r="IK938" s="36"/>
      <c r="IL938" s="36"/>
      <c r="IM938" s="36"/>
      <c r="IN938" s="36"/>
      <c r="IO938" s="36"/>
      <c r="IP938" s="36"/>
      <c r="IQ938" s="36"/>
      <c r="IR938" s="36"/>
      <c r="IS938" s="36"/>
      <c r="IT938" s="36"/>
    </row>
    <row r="939" spans="1:254" s="14" customFormat="1" x14ac:dyDescent="0.2">
      <c r="A939" s="48"/>
      <c r="B939" s="48"/>
      <c r="C939" s="98">
        <v>43743</v>
      </c>
      <c r="D939" s="30" t="s">
        <v>1888</v>
      </c>
      <c r="E939" s="102" t="s">
        <v>1887</v>
      </c>
      <c r="F939" s="35" t="s">
        <v>565</v>
      </c>
      <c r="G939" s="82"/>
      <c r="H939" s="127">
        <v>64500</v>
      </c>
      <c r="I939" s="143">
        <v>19663700</v>
      </c>
      <c r="J939" s="49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  <c r="BL939" s="48"/>
      <c r="BM939" s="48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/>
      <c r="DF939" s="48"/>
      <c r="DG939" s="48"/>
      <c r="DH939" s="48"/>
      <c r="DI939" s="48"/>
      <c r="DJ939" s="48"/>
      <c r="DK939" s="48"/>
      <c r="DL939" s="48"/>
      <c r="DM939" s="48"/>
      <c r="DN939" s="48"/>
      <c r="DO939" s="48"/>
      <c r="DP939" s="48"/>
      <c r="DQ939" s="48"/>
      <c r="DR939" s="48"/>
      <c r="DS939" s="48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48"/>
      <c r="EL939" s="48"/>
      <c r="EM939" s="48"/>
      <c r="EN939" s="48"/>
      <c r="EO939" s="48"/>
      <c r="EP939" s="48"/>
      <c r="EQ939" s="48"/>
      <c r="ER939" s="48"/>
      <c r="ES939" s="48"/>
      <c r="ET939" s="48"/>
      <c r="EU939" s="48"/>
      <c r="EV939" s="48"/>
      <c r="EW939" s="48"/>
      <c r="EX939" s="48"/>
      <c r="EY939" s="48"/>
      <c r="EZ939" s="48"/>
      <c r="FA939" s="48"/>
      <c r="FB939" s="48"/>
      <c r="FC939" s="48"/>
      <c r="FD939" s="48"/>
      <c r="FE939" s="48"/>
      <c r="FF939" s="48"/>
      <c r="FG939" s="48"/>
      <c r="FH939" s="48"/>
      <c r="FI939" s="48"/>
      <c r="FJ939" s="48"/>
      <c r="FK939" s="48"/>
      <c r="FL939" s="48"/>
      <c r="FM939" s="48"/>
      <c r="FN939" s="48"/>
      <c r="FO939" s="48"/>
      <c r="FP939" s="48"/>
      <c r="FQ939" s="48"/>
      <c r="FR939" s="48"/>
      <c r="FS939" s="48"/>
      <c r="FT939" s="48"/>
      <c r="FU939" s="48"/>
      <c r="FV939" s="48"/>
      <c r="FW939" s="48"/>
      <c r="FX939" s="48"/>
      <c r="FY939" s="48"/>
      <c r="FZ939" s="48"/>
      <c r="GA939" s="48"/>
      <c r="GB939" s="48"/>
      <c r="GC939" s="48"/>
      <c r="GD939" s="48"/>
      <c r="GE939" s="48"/>
      <c r="GF939" s="48"/>
      <c r="GG939" s="48"/>
      <c r="GH939" s="48"/>
      <c r="GI939" s="48"/>
      <c r="GJ939" s="48"/>
      <c r="GK939" s="48"/>
      <c r="GL939" s="48"/>
      <c r="GM939" s="48"/>
      <c r="GN939" s="48"/>
      <c r="GO939" s="48"/>
      <c r="GP939" s="48"/>
      <c r="GQ939" s="48"/>
      <c r="GR939" s="48"/>
      <c r="GS939" s="48"/>
      <c r="GT939" s="48"/>
      <c r="GU939" s="48"/>
      <c r="GV939" s="48"/>
      <c r="GW939" s="48"/>
      <c r="GX939" s="48"/>
      <c r="GY939" s="48"/>
      <c r="GZ939" s="48"/>
      <c r="HA939" s="48"/>
      <c r="HB939" s="48"/>
      <c r="HC939" s="48"/>
      <c r="HD939" s="48"/>
      <c r="HE939" s="48"/>
      <c r="HF939" s="48"/>
      <c r="HG939" s="48"/>
      <c r="HH939" s="48"/>
      <c r="HI939" s="48"/>
      <c r="HJ939" s="48"/>
      <c r="HK939" s="48"/>
      <c r="HL939" s="48"/>
      <c r="HM939" s="48"/>
      <c r="HN939" s="48"/>
      <c r="HO939" s="48"/>
      <c r="HP939" s="48"/>
      <c r="HQ939" s="48"/>
      <c r="HR939" s="48"/>
      <c r="HS939" s="48"/>
      <c r="HT939" s="48"/>
      <c r="HU939" s="48"/>
      <c r="HV939" s="48"/>
      <c r="HW939" s="48"/>
      <c r="HX939" s="48"/>
      <c r="HY939" s="48"/>
      <c r="HZ939" s="48"/>
      <c r="IA939" s="48"/>
      <c r="IB939" s="48"/>
      <c r="IC939" s="48"/>
      <c r="ID939" s="48"/>
      <c r="IE939" s="48"/>
      <c r="IF939" s="48"/>
      <c r="IG939" s="48"/>
      <c r="IH939" s="36"/>
      <c r="II939" s="36"/>
      <c r="IJ939" s="36"/>
      <c r="IK939" s="36"/>
      <c r="IL939" s="36"/>
      <c r="IM939" s="36"/>
      <c r="IN939" s="36"/>
      <c r="IO939" s="36"/>
      <c r="IP939" s="36"/>
      <c r="IQ939" s="36"/>
      <c r="IR939" s="36"/>
      <c r="IS939" s="36"/>
      <c r="IT939" s="36"/>
    </row>
    <row r="940" spans="1:254" s="14" customFormat="1" x14ac:dyDescent="0.2">
      <c r="A940" s="48"/>
      <c r="B940" s="48"/>
      <c r="C940" s="98">
        <v>43743</v>
      </c>
      <c r="D940" s="30" t="s">
        <v>1889</v>
      </c>
      <c r="E940" s="102" t="s">
        <v>1873</v>
      </c>
      <c r="F940" s="35" t="s">
        <v>611</v>
      </c>
      <c r="G940" s="82"/>
      <c r="H940" s="127">
        <v>700000</v>
      </c>
      <c r="I940" s="143">
        <v>18963700</v>
      </c>
      <c r="J940" s="49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  <c r="DC940" s="48"/>
      <c r="DD940" s="48"/>
      <c r="DE940" s="48"/>
      <c r="DF940" s="48"/>
      <c r="DG940" s="48"/>
      <c r="DH940" s="48"/>
      <c r="DI940" s="48"/>
      <c r="DJ940" s="48"/>
      <c r="DK940" s="48"/>
      <c r="DL940" s="48"/>
      <c r="DM940" s="48"/>
      <c r="DN940" s="48"/>
      <c r="DO940" s="48"/>
      <c r="DP940" s="48"/>
      <c r="DQ940" s="48"/>
      <c r="DR940" s="48"/>
      <c r="DS940" s="48"/>
      <c r="DT940" s="48"/>
      <c r="DU940" s="48"/>
      <c r="DV940" s="48"/>
      <c r="DW940" s="48"/>
      <c r="DX940" s="48"/>
      <c r="DY940" s="48"/>
      <c r="DZ940" s="48"/>
      <c r="EA940" s="48"/>
      <c r="EB940" s="48"/>
      <c r="EC940" s="48"/>
      <c r="ED940" s="48"/>
      <c r="EE940" s="48"/>
      <c r="EF940" s="48"/>
      <c r="EG940" s="48"/>
      <c r="EH940" s="48"/>
      <c r="EI940" s="48"/>
      <c r="EJ940" s="48"/>
      <c r="EK940" s="48"/>
      <c r="EL940" s="48"/>
      <c r="EM940" s="48"/>
      <c r="EN940" s="48"/>
      <c r="EO940" s="48"/>
      <c r="EP940" s="48"/>
      <c r="EQ940" s="48"/>
      <c r="ER940" s="48"/>
      <c r="ES940" s="48"/>
      <c r="ET940" s="48"/>
      <c r="EU940" s="48"/>
      <c r="EV940" s="48"/>
      <c r="EW940" s="48"/>
      <c r="EX940" s="48"/>
      <c r="EY940" s="48"/>
      <c r="EZ940" s="48"/>
      <c r="FA940" s="48"/>
      <c r="FB940" s="48"/>
      <c r="FC940" s="48"/>
      <c r="FD940" s="48"/>
      <c r="FE940" s="48"/>
      <c r="FF940" s="48"/>
      <c r="FG940" s="48"/>
      <c r="FH940" s="48"/>
      <c r="FI940" s="48"/>
      <c r="FJ940" s="48"/>
      <c r="FK940" s="48"/>
      <c r="FL940" s="48"/>
      <c r="FM940" s="48"/>
      <c r="FN940" s="48"/>
      <c r="FO940" s="48"/>
      <c r="FP940" s="48"/>
      <c r="FQ940" s="48"/>
      <c r="FR940" s="48"/>
      <c r="FS940" s="48"/>
      <c r="FT940" s="48"/>
      <c r="FU940" s="48"/>
      <c r="FV940" s="48"/>
      <c r="FW940" s="48"/>
      <c r="FX940" s="48"/>
      <c r="FY940" s="48"/>
      <c r="FZ940" s="48"/>
      <c r="GA940" s="48"/>
      <c r="GB940" s="48"/>
      <c r="GC940" s="48"/>
      <c r="GD940" s="48"/>
      <c r="GE940" s="48"/>
      <c r="GF940" s="48"/>
      <c r="GG940" s="48"/>
      <c r="GH940" s="48"/>
      <c r="GI940" s="48"/>
      <c r="GJ940" s="48"/>
      <c r="GK940" s="48"/>
      <c r="GL940" s="48"/>
      <c r="GM940" s="48"/>
      <c r="GN940" s="48"/>
      <c r="GO940" s="48"/>
      <c r="GP940" s="48"/>
      <c r="GQ940" s="48"/>
      <c r="GR940" s="48"/>
      <c r="GS940" s="48"/>
      <c r="GT940" s="48"/>
      <c r="GU940" s="48"/>
      <c r="GV940" s="48"/>
      <c r="GW940" s="48"/>
      <c r="GX940" s="48"/>
      <c r="GY940" s="48"/>
      <c r="GZ940" s="48"/>
      <c r="HA940" s="48"/>
      <c r="HB940" s="48"/>
      <c r="HC940" s="48"/>
      <c r="HD940" s="48"/>
      <c r="HE940" s="48"/>
      <c r="HF940" s="48"/>
      <c r="HG940" s="48"/>
      <c r="HH940" s="48"/>
      <c r="HI940" s="48"/>
      <c r="HJ940" s="48"/>
      <c r="HK940" s="48"/>
      <c r="HL940" s="48"/>
      <c r="HM940" s="48"/>
      <c r="HN940" s="48"/>
      <c r="HO940" s="48"/>
      <c r="HP940" s="48"/>
      <c r="HQ940" s="48"/>
      <c r="HR940" s="48"/>
      <c r="HS940" s="48"/>
      <c r="HT940" s="48"/>
      <c r="HU940" s="48"/>
      <c r="HV940" s="48"/>
      <c r="HW940" s="48"/>
      <c r="HX940" s="48"/>
      <c r="HY940" s="48"/>
      <c r="HZ940" s="48"/>
      <c r="IA940" s="48"/>
      <c r="IB940" s="48"/>
      <c r="IC940" s="48"/>
      <c r="ID940" s="48"/>
      <c r="IE940" s="48"/>
      <c r="IF940" s="48"/>
      <c r="IG940" s="48"/>
      <c r="IH940" s="36"/>
      <c r="II940" s="36"/>
      <c r="IJ940" s="36"/>
      <c r="IK940" s="36"/>
      <c r="IL940" s="36"/>
      <c r="IM940" s="36"/>
      <c r="IN940" s="36"/>
      <c r="IO940" s="36"/>
      <c r="IP940" s="36"/>
      <c r="IQ940" s="36"/>
      <c r="IR940" s="36"/>
      <c r="IS940" s="36"/>
      <c r="IT940" s="36"/>
    </row>
    <row r="941" spans="1:254" s="14" customFormat="1" x14ac:dyDescent="0.2">
      <c r="A941" s="48"/>
      <c r="B941" s="48"/>
      <c r="C941" s="98">
        <v>43745</v>
      </c>
      <c r="D941" s="30" t="s">
        <v>1891</v>
      </c>
      <c r="E941" s="102" t="s">
        <v>1890</v>
      </c>
      <c r="F941" s="35" t="s">
        <v>561</v>
      </c>
      <c r="G941" s="82"/>
      <c r="H941" s="127">
        <v>26000</v>
      </c>
      <c r="I941" s="143">
        <v>18937700</v>
      </c>
      <c r="J941" s="49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  <c r="BL941" s="48"/>
      <c r="BM941" s="48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  <c r="DC941" s="48"/>
      <c r="DD941" s="48"/>
      <c r="DE941" s="48"/>
      <c r="DF941" s="48"/>
      <c r="DG941" s="48"/>
      <c r="DH941" s="48"/>
      <c r="DI941" s="48"/>
      <c r="DJ941" s="48"/>
      <c r="DK941" s="48"/>
      <c r="DL941" s="48"/>
      <c r="DM941" s="48"/>
      <c r="DN941" s="48"/>
      <c r="DO941" s="48"/>
      <c r="DP941" s="48"/>
      <c r="DQ941" s="48"/>
      <c r="DR941" s="48"/>
      <c r="DS941" s="48"/>
      <c r="DT941" s="48"/>
      <c r="DU941" s="48"/>
      <c r="DV941" s="48"/>
      <c r="DW941" s="48"/>
      <c r="DX941" s="48"/>
      <c r="DY941" s="48"/>
      <c r="DZ941" s="48"/>
      <c r="EA941" s="48"/>
      <c r="EB941" s="48"/>
      <c r="EC941" s="48"/>
      <c r="ED941" s="48"/>
      <c r="EE941" s="48"/>
      <c r="EF941" s="48"/>
      <c r="EG941" s="48"/>
      <c r="EH941" s="48"/>
      <c r="EI941" s="48"/>
      <c r="EJ941" s="48"/>
      <c r="EK941" s="48"/>
      <c r="EL941" s="48"/>
      <c r="EM941" s="48"/>
      <c r="EN941" s="48"/>
      <c r="EO941" s="48"/>
      <c r="EP941" s="48"/>
      <c r="EQ941" s="48"/>
      <c r="ER941" s="48"/>
      <c r="ES941" s="48"/>
      <c r="ET941" s="48"/>
      <c r="EU941" s="48"/>
      <c r="EV941" s="48"/>
      <c r="EW941" s="48"/>
      <c r="EX941" s="48"/>
      <c r="EY941" s="48"/>
      <c r="EZ941" s="48"/>
      <c r="FA941" s="48"/>
      <c r="FB941" s="48"/>
      <c r="FC941" s="48"/>
      <c r="FD941" s="48"/>
      <c r="FE941" s="48"/>
      <c r="FF941" s="48"/>
      <c r="FG941" s="48"/>
      <c r="FH941" s="48"/>
      <c r="FI941" s="48"/>
      <c r="FJ941" s="48"/>
      <c r="FK941" s="48"/>
      <c r="FL941" s="48"/>
      <c r="FM941" s="48"/>
      <c r="FN941" s="48"/>
      <c r="FO941" s="48"/>
      <c r="FP941" s="48"/>
      <c r="FQ941" s="48"/>
      <c r="FR941" s="48"/>
      <c r="FS941" s="48"/>
      <c r="FT941" s="48"/>
      <c r="FU941" s="48"/>
      <c r="FV941" s="48"/>
      <c r="FW941" s="48"/>
      <c r="FX941" s="48"/>
      <c r="FY941" s="48"/>
      <c r="FZ941" s="48"/>
      <c r="GA941" s="48"/>
      <c r="GB941" s="48"/>
      <c r="GC941" s="48"/>
      <c r="GD941" s="48"/>
      <c r="GE941" s="48"/>
      <c r="GF941" s="48"/>
      <c r="GG941" s="48"/>
      <c r="GH941" s="48"/>
      <c r="GI941" s="48"/>
      <c r="GJ941" s="48"/>
      <c r="GK941" s="48"/>
      <c r="GL941" s="48"/>
      <c r="GM941" s="48"/>
      <c r="GN941" s="48"/>
      <c r="GO941" s="48"/>
      <c r="GP941" s="48"/>
      <c r="GQ941" s="48"/>
      <c r="GR941" s="48"/>
      <c r="GS941" s="48"/>
      <c r="GT941" s="48"/>
      <c r="GU941" s="48"/>
      <c r="GV941" s="48"/>
      <c r="GW941" s="48"/>
      <c r="GX941" s="48"/>
      <c r="GY941" s="48"/>
      <c r="GZ941" s="48"/>
      <c r="HA941" s="48"/>
      <c r="HB941" s="48"/>
      <c r="HC941" s="48"/>
      <c r="HD941" s="48"/>
      <c r="HE941" s="48"/>
      <c r="HF941" s="48"/>
      <c r="HG941" s="48"/>
      <c r="HH941" s="48"/>
      <c r="HI941" s="48"/>
      <c r="HJ941" s="48"/>
      <c r="HK941" s="48"/>
      <c r="HL941" s="48"/>
      <c r="HM941" s="48"/>
      <c r="HN941" s="48"/>
      <c r="HO941" s="48"/>
      <c r="HP941" s="48"/>
      <c r="HQ941" s="48"/>
      <c r="HR941" s="48"/>
      <c r="HS941" s="48"/>
      <c r="HT941" s="48"/>
      <c r="HU941" s="48"/>
      <c r="HV941" s="48"/>
      <c r="HW941" s="48"/>
      <c r="HX941" s="48"/>
      <c r="HY941" s="48"/>
      <c r="HZ941" s="48"/>
      <c r="IA941" s="48"/>
      <c r="IB941" s="48"/>
      <c r="IC941" s="48"/>
      <c r="ID941" s="48"/>
      <c r="IE941" s="48"/>
      <c r="IF941" s="48"/>
      <c r="IG941" s="48"/>
      <c r="IH941" s="36"/>
      <c r="II941" s="36"/>
      <c r="IJ941" s="36"/>
      <c r="IK941" s="36"/>
      <c r="IL941" s="36"/>
      <c r="IM941" s="36"/>
      <c r="IN941" s="36"/>
      <c r="IO941" s="36"/>
      <c r="IP941" s="36"/>
      <c r="IQ941" s="36"/>
      <c r="IR941" s="36"/>
      <c r="IS941" s="36"/>
      <c r="IT941" s="36"/>
    </row>
    <row r="942" spans="1:254" s="14" customFormat="1" x14ac:dyDescent="0.2">
      <c r="A942" s="48"/>
      <c r="B942" s="48"/>
      <c r="C942" s="98">
        <v>43745</v>
      </c>
      <c r="D942" s="30" t="s">
        <v>1892</v>
      </c>
      <c r="E942" s="102" t="s">
        <v>1874</v>
      </c>
      <c r="F942" s="35" t="s">
        <v>532</v>
      </c>
      <c r="G942" s="82"/>
      <c r="H942" s="127">
        <v>1301245</v>
      </c>
      <c r="I942" s="143">
        <v>17636455</v>
      </c>
      <c r="J942" s="49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/>
      <c r="BK942" s="48"/>
      <c r="BL942" s="48"/>
      <c r="BM942" s="48"/>
      <c r="BN942" s="48"/>
      <c r="BO942" s="48"/>
      <c r="BP942" s="48"/>
      <c r="BQ942" s="48"/>
      <c r="BR942" s="48"/>
      <c r="BS942" s="48"/>
      <c r="BT942" s="48"/>
      <c r="BU942" s="48"/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48"/>
      <c r="CY942" s="48"/>
      <c r="CZ942" s="48"/>
      <c r="DA942" s="48"/>
      <c r="DB942" s="48"/>
      <c r="DC942" s="48"/>
      <c r="DD942" s="48"/>
      <c r="DE942" s="48"/>
      <c r="DF942" s="48"/>
      <c r="DG942" s="48"/>
      <c r="DH942" s="48"/>
      <c r="DI942" s="48"/>
      <c r="DJ942" s="48"/>
      <c r="DK942" s="48"/>
      <c r="DL942" s="48"/>
      <c r="DM942" s="48"/>
      <c r="DN942" s="48"/>
      <c r="DO942" s="48"/>
      <c r="DP942" s="48"/>
      <c r="DQ942" s="48"/>
      <c r="DR942" s="48"/>
      <c r="DS942" s="48"/>
      <c r="DT942" s="48"/>
      <c r="DU942" s="48"/>
      <c r="DV942" s="48"/>
      <c r="DW942" s="48"/>
      <c r="DX942" s="48"/>
      <c r="DY942" s="48"/>
      <c r="DZ942" s="48"/>
      <c r="EA942" s="48"/>
      <c r="EB942" s="48"/>
      <c r="EC942" s="48"/>
      <c r="ED942" s="48"/>
      <c r="EE942" s="48"/>
      <c r="EF942" s="48"/>
      <c r="EG942" s="48"/>
      <c r="EH942" s="48"/>
      <c r="EI942" s="48"/>
      <c r="EJ942" s="48"/>
      <c r="EK942" s="48"/>
      <c r="EL942" s="48"/>
      <c r="EM942" s="48"/>
      <c r="EN942" s="48"/>
      <c r="EO942" s="48"/>
      <c r="EP942" s="48"/>
      <c r="EQ942" s="48"/>
      <c r="ER942" s="48"/>
      <c r="ES942" s="48"/>
      <c r="ET942" s="48"/>
      <c r="EU942" s="48"/>
      <c r="EV942" s="48"/>
      <c r="EW942" s="48"/>
      <c r="EX942" s="48"/>
      <c r="EY942" s="48"/>
      <c r="EZ942" s="48"/>
      <c r="FA942" s="48"/>
      <c r="FB942" s="48"/>
      <c r="FC942" s="48"/>
      <c r="FD942" s="48"/>
      <c r="FE942" s="48"/>
      <c r="FF942" s="48"/>
      <c r="FG942" s="48"/>
      <c r="FH942" s="48"/>
      <c r="FI942" s="48"/>
      <c r="FJ942" s="48"/>
      <c r="FK942" s="48"/>
      <c r="FL942" s="48"/>
      <c r="FM942" s="48"/>
      <c r="FN942" s="48"/>
      <c r="FO942" s="48"/>
      <c r="FP942" s="48"/>
      <c r="FQ942" s="48"/>
      <c r="FR942" s="48"/>
      <c r="FS942" s="48"/>
      <c r="FT942" s="48"/>
      <c r="FU942" s="48"/>
      <c r="FV942" s="48"/>
      <c r="FW942" s="48"/>
      <c r="FX942" s="48"/>
      <c r="FY942" s="48"/>
      <c r="FZ942" s="48"/>
      <c r="GA942" s="48"/>
      <c r="GB942" s="48"/>
      <c r="GC942" s="48"/>
      <c r="GD942" s="48"/>
      <c r="GE942" s="48"/>
      <c r="GF942" s="48"/>
      <c r="GG942" s="48"/>
      <c r="GH942" s="48"/>
      <c r="GI942" s="48"/>
      <c r="GJ942" s="48"/>
      <c r="GK942" s="48"/>
      <c r="GL942" s="48"/>
      <c r="GM942" s="48"/>
      <c r="GN942" s="48"/>
      <c r="GO942" s="48"/>
      <c r="GP942" s="48"/>
      <c r="GQ942" s="48"/>
      <c r="GR942" s="48"/>
      <c r="GS942" s="48"/>
      <c r="GT942" s="48"/>
      <c r="GU942" s="48"/>
      <c r="GV942" s="48"/>
      <c r="GW942" s="48"/>
      <c r="GX942" s="48"/>
      <c r="GY942" s="48"/>
      <c r="GZ942" s="48"/>
      <c r="HA942" s="48"/>
      <c r="HB942" s="48"/>
      <c r="HC942" s="48"/>
      <c r="HD942" s="48"/>
      <c r="HE942" s="48"/>
      <c r="HF942" s="48"/>
      <c r="HG942" s="48"/>
      <c r="HH942" s="48"/>
      <c r="HI942" s="48"/>
      <c r="HJ942" s="48"/>
      <c r="HK942" s="48"/>
      <c r="HL942" s="48"/>
      <c r="HM942" s="48"/>
      <c r="HN942" s="48"/>
      <c r="HO942" s="48"/>
      <c r="HP942" s="48"/>
      <c r="HQ942" s="48"/>
      <c r="HR942" s="48"/>
      <c r="HS942" s="48"/>
      <c r="HT942" s="48"/>
      <c r="HU942" s="48"/>
      <c r="HV942" s="48"/>
      <c r="HW942" s="48"/>
      <c r="HX942" s="48"/>
      <c r="HY942" s="48"/>
      <c r="HZ942" s="48"/>
      <c r="IA942" s="48"/>
      <c r="IB942" s="48"/>
      <c r="IC942" s="48"/>
      <c r="ID942" s="48"/>
      <c r="IE942" s="48"/>
      <c r="IF942" s="48"/>
      <c r="IG942" s="48"/>
      <c r="IH942" s="36"/>
      <c r="II942" s="36"/>
      <c r="IJ942" s="36"/>
      <c r="IK942" s="36"/>
      <c r="IL942" s="36"/>
      <c r="IM942" s="36"/>
      <c r="IN942" s="36"/>
      <c r="IO942" s="36"/>
      <c r="IP942" s="36"/>
      <c r="IQ942" s="36"/>
      <c r="IR942" s="36"/>
      <c r="IS942" s="36"/>
      <c r="IT942" s="36"/>
    </row>
    <row r="943" spans="1:254" s="14" customFormat="1" x14ac:dyDescent="0.2">
      <c r="A943" s="48"/>
      <c r="B943" s="48"/>
      <c r="C943" s="98">
        <v>43747</v>
      </c>
      <c r="D943" s="30" t="s">
        <v>580</v>
      </c>
      <c r="E943" s="102" t="s">
        <v>1875</v>
      </c>
      <c r="F943" s="35" t="s">
        <v>563</v>
      </c>
      <c r="G943" s="82"/>
      <c r="H943" s="127">
        <v>128000</v>
      </c>
      <c r="I943" s="143">
        <v>17508455</v>
      </c>
      <c r="J943" s="49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  <c r="BL943" s="48"/>
      <c r="BM943" s="48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/>
      <c r="DF943" s="48"/>
      <c r="DG943" s="48"/>
      <c r="DH943" s="48"/>
      <c r="DI943" s="48"/>
      <c r="DJ943" s="48"/>
      <c r="DK943" s="48"/>
      <c r="DL943" s="48"/>
      <c r="DM943" s="48"/>
      <c r="DN943" s="48"/>
      <c r="DO943" s="48"/>
      <c r="DP943" s="48"/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/>
      <c r="FA943" s="48"/>
      <c r="FB943" s="48"/>
      <c r="FC943" s="48"/>
      <c r="FD943" s="48"/>
      <c r="FE943" s="48"/>
      <c r="FF943" s="48"/>
      <c r="FG943" s="48"/>
      <c r="FH943" s="48"/>
      <c r="FI943" s="48"/>
      <c r="FJ943" s="48"/>
      <c r="FK943" s="48"/>
      <c r="FL943" s="48"/>
      <c r="FM943" s="48"/>
      <c r="FN943" s="48"/>
      <c r="FO943" s="48"/>
      <c r="FP943" s="48"/>
      <c r="FQ943" s="48"/>
      <c r="FR943" s="48"/>
      <c r="FS943" s="48"/>
      <c r="FT943" s="48"/>
      <c r="FU943" s="48"/>
      <c r="FV943" s="48"/>
      <c r="FW943" s="48"/>
      <c r="FX943" s="48"/>
      <c r="FY943" s="48"/>
      <c r="FZ943" s="48"/>
      <c r="GA943" s="48"/>
      <c r="GB943" s="48"/>
      <c r="GC943" s="48"/>
      <c r="GD943" s="48"/>
      <c r="GE943" s="48"/>
      <c r="GF943" s="48"/>
      <c r="GG943" s="48"/>
      <c r="GH943" s="48"/>
      <c r="GI943" s="48"/>
      <c r="GJ943" s="48"/>
      <c r="GK943" s="48"/>
      <c r="GL943" s="48"/>
      <c r="GM943" s="48"/>
      <c r="GN943" s="48"/>
      <c r="GO943" s="48"/>
      <c r="GP943" s="48"/>
      <c r="GQ943" s="48"/>
      <c r="GR943" s="48"/>
      <c r="GS943" s="48"/>
      <c r="GT943" s="48"/>
      <c r="GU943" s="48"/>
      <c r="GV943" s="48"/>
      <c r="GW943" s="48"/>
      <c r="GX943" s="48"/>
      <c r="GY943" s="48"/>
      <c r="GZ943" s="48"/>
      <c r="HA943" s="48"/>
      <c r="HB943" s="48"/>
      <c r="HC943" s="48"/>
      <c r="HD943" s="48"/>
      <c r="HE943" s="48"/>
      <c r="HF943" s="48"/>
      <c r="HG943" s="48"/>
      <c r="HH943" s="48"/>
      <c r="HI943" s="48"/>
      <c r="HJ943" s="48"/>
      <c r="HK943" s="48"/>
      <c r="HL943" s="48"/>
      <c r="HM943" s="48"/>
      <c r="HN943" s="48"/>
      <c r="HO943" s="48"/>
      <c r="HP943" s="48"/>
      <c r="HQ943" s="48"/>
      <c r="HR943" s="48"/>
      <c r="HS943" s="48"/>
      <c r="HT943" s="48"/>
      <c r="HU943" s="48"/>
      <c r="HV943" s="48"/>
      <c r="HW943" s="48"/>
      <c r="HX943" s="48"/>
      <c r="HY943" s="48"/>
      <c r="HZ943" s="48"/>
      <c r="IA943" s="48"/>
      <c r="IB943" s="48"/>
      <c r="IC943" s="48"/>
      <c r="ID943" s="48"/>
      <c r="IE943" s="48"/>
      <c r="IF943" s="48"/>
      <c r="IG943" s="48"/>
      <c r="IH943" s="36"/>
      <c r="II943" s="36"/>
      <c r="IJ943" s="36"/>
      <c r="IK943" s="36"/>
      <c r="IL943" s="36"/>
      <c r="IM943" s="36"/>
      <c r="IN943" s="36"/>
      <c r="IO943" s="36"/>
      <c r="IP943" s="36"/>
      <c r="IQ943" s="36"/>
      <c r="IR943" s="36"/>
      <c r="IS943" s="36"/>
      <c r="IT943" s="36"/>
    </row>
    <row r="944" spans="1:254" s="14" customFormat="1" x14ac:dyDescent="0.2">
      <c r="A944" s="48"/>
      <c r="B944" s="48"/>
      <c r="C944" s="98">
        <v>43747</v>
      </c>
      <c r="D944" s="30" t="s">
        <v>1894</v>
      </c>
      <c r="E944" s="102" t="s">
        <v>1898</v>
      </c>
      <c r="F944" s="35" t="s">
        <v>1611</v>
      </c>
      <c r="G944" s="82"/>
      <c r="H944" s="127">
        <v>300000</v>
      </c>
      <c r="I944" s="143">
        <v>17208455</v>
      </c>
      <c r="J944" s="49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  <c r="BL944" s="48"/>
      <c r="BM944" s="48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/>
      <c r="DF944" s="48"/>
      <c r="DG944" s="48"/>
      <c r="DH944" s="48"/>
      <c r="DI944" s="48"/>
      <c r="DJ944" s="48"/>
      <c r="DK944" s="48"/>
      <c r="DL944" s="48"/>
      <c r="DM944" s="48"/>
      <c r="DN944" s="48"/>
      <c r="DO944" s="48"/>
      <c r="DP944" s="48"/>
      <c r="DQ944" s="48"/>
      <c r="DR944" s="48"/>
      <c r="DS944" s="48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48"/>
      <c r="EL944" s="48"/>
      <c r="EM944" s="48"/>
      <c r="EN944" s="48"/>
      <c r="EO944" s="48"/>
      <c r="EP944" s="48"/>
      <c r="EQ944" s="48"/>
      <c r="ER944" s="48"/>
      <c r="ES944" s="48"/>
      <c r="ET944" s="48"/>
      <c r="EU944" s="48"/>
      <c r="EV944" s="48"/>
      <c r="EW944" s="48"/>
      <c r="EX944" s="48"/>
      <c r="EY944" s="48"/>
      <c r="EZ944" s="48"/>
      <c r="FA944" s="48"/>
      <c r="FB944" s="48"/>
      <c r="FC944" s="48"/>
      <c r="FD944" s="48"/>
      <c r="FE944" s="48"/>
      <c r="FF944" s="48"/>
      <c r="FG944" s="48"/>
      <c r="FH944" s="48"/>
      <c r="FI944" s="48"/>
      <c r="FJ944" s="48"/>
      <c r="FK944" s="48"/>
      <c r="FL944" s="48"/>
      <c r="FM944" s="48"/>
      <c r="FN944" s="48"/>
      <c r="FO944" s="48"/>
      <c r="FP944" s="48"/>
      <c r="FQ944" s="48"/>
      <c r="FR944" s="48"/>
      <c r="FS944" s="48"/>
      <c r="FT944" s="48"/>
      <c r="FU944" s="48"/>
      <c r="FV944" s="48"/>
      <c r="FW944" s="48"/>
      <c r="FX944" s="48"/>
      <c r="FY944" s="48"/>
      <c r="FZ944" s="48"/>
      <c r="GA944" s="48"/>
      <c r="GB944" s="48"/>
      <c r="GC944" s="48"/>
      <c r="GD944" s="48"/>
      <c r="GE944" s="48"/>
      <c r="GF944" s="48"/>
      <c r="GG944" s="48"/>
      <c r="GH944" s="48"/>
      <c r="GI944" s="48"/>
      <c r="GJ944" s="48"/>
      <c r="GK944" s="48"/>
      <c r="GL944" s="48"/>
      <c r="GM944" s="48"/>
      <c r="GN944" s="48"/>
      <c r="GO944" s="48"/>
      <c r="GP944" s="48"/>
      <c r="GQ944" s="48"/>
      <c r="GR944" s="48"/>
      <c r="GS944" s="48"/>
      <c r="GT944" s="48"/>
      <c r="GU944" s="48"/>
      <c r="GV944" s="48"/>
      <c r="GW944" s="48"/>
      <c r="GX944" s="48"/>
      <c r="GY944" s="48"/>
      <c r="GZ944" s="48"/>
      <c r="HA944" s="48"/>
      <c r="HB944" s="48"/>
      <c r="HC944" s="48"/>
      <c r="HD944" s="48"/>
      <c r="HE944" s="48"/>
      <c r="HF944" s="48"/>
      <c r="HG944" s="48"/>
      <c r="HH944" s="48"/>
      <c r="HI944" s="48"/>
      <c r="HJ944" s="48"/>
      <c r="HK944" s="48"/>
      <c r="HL944" s="48"/>
      <c r="HM944" s="48"/>
      <c r="HN944" s="48"/>
      <c r="HO944" s="48"/>
      <c r="HP944" s="48"/>
      <c r="HQ944" s="48"/>
      <c r="HR944" s="48"/>
      <c r="HS944" s="48"/>
      <c r="HT944" s="48"/>
      <c r="HU944" s="48"/>
      <c r="HV944" s="48"/>
      <c r="HW944" s="48"/>
      <c r="HX944" s="48"/>
      <c r="HY944" s="48"/>
      <c r="HZ944" s="48"/>
      <c r="IA944" s="48"/>
      <c r="IB944" s="48"/>
      <c r="IC944" s="48"/>
      <c r="ID944" s="48"/>
      <c r="IE944" s="48"/>
      <c r="IF944" s="48"/>
      <c r="IG944" s="48"/>
      <c r="IH944" s="36"/>
      <c r="II944" s="36"/>
      <c r="IJ944" s="36"/>
      <c r="IK944" s="36"/>
      <c r="IL944" s="36"/>
      <c r="IM944" s="36"/>
      <c r="IN944" s="36"/>
      <c r="IO944" s="36"/>
      <c r="IP944" s="36"/>
      <c r="IQ944" s="36"/>
      <c r="IR944" s="36"/>
      <c r="IS944" s="36"/>
      <c r="IT944" s="36"/>
    </row>
    <row r="945" spans="1:254" s="14" customFormat="1" x14ac:dyDescent="0.2">
      <c r="A945" s="48"/>
      <c r="B945" s="48"/>
      <c r="C945" s="98">
        <v>43748</v>
      </c>
      <c r="D945" s="30" t="s">
        <v>1893</v>
      </c>
      <c r="E945" s="102" t="s">
        <v>1876</v>
      </c>
      <c r="F945" s="35" t="s">
        <v>565</v>
      </c>
      <c r="G945" s="82"/>
      <c r="H945" s="127">
        <v>8300000</v>
      </c>
      <c r="I945" s="143">
        <v>8908455</v>
      </c>
      <c r="J945" s="49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  <c r="BL945" s="48"/>
      <c r="BM945" s="48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  <c r="DC945" s="48"/>
      <c r="DD945" s="48"/>
      <c r="DE945" s="48"/>
      <c r="DF945" s="48"/>
      <c r="DG945" s="48"/>
      <c r="DH945" s="48"/>
      <c r="DI945" s="48"/>
      <c r="DJ945" s="48"/>
      <c r="DK945" s="48"/>
      <c r="DL945" s="48"/>
      <c r="DM945" s="48"/>
      <c r="DN945" s="48"/>
      <c r="DO945" s="48"/>
      <c r="DP945" s="48"/>
      <c r="DQ945" s="48"/>
      <c r="DR945" s="48"/>
      <c r="DS945" s="48"/>
      <c r="DT945" s="48"/>
      <c r="DU945" s="48"/>
      <c r="DV945" s="48"/>
      <c r="DW945" s="48"/>
      <c r="DX945" s="48"/>
      <c r="DY945" s="48"/>
      <c r="DZ945" s="48"/>
      <c r="EA945" s="48"/>
      <c r="EB945" s="48"/>
      <c r="EC945" s="48"/>
      <c r="ED945" s="48"/>
      <c r="EE945" s="48"/>
      <c r="EF945" s="48"/>
      <c r="EG945" s="48"/>
      <c r="EH945" s="48"/>
      <c r="EI945" s="48"/>
      <c r="EJ945" s="48"/>
      <c r="EK945" s="48"/>
      <c r="EL945" s="48"/>
      <c r="EM945" s="48"/>
      <c r="EN945" s="48"/>
      <c r="EO945" s="48"/>
      <c r="EP945" s="48"/>
      <c r="EQ945" s="48"/>
      <c r="ER945" s="48"/>
      <c r="ES945" s="48"/>
      <c r="ET945" s="48"/>
      <c r="EU945" s="48"/>
      <c r="EV945" s="48"/>
      <c r="EW945" s="48"/>
      <c r="EX945" s="48"/>
      <c r="EY945" s="48"/>
      <c r="EZ945" s="48"/>
      <c r="FA945" s="48"/>
      <c r="FB945" s="48"/>
      <c r="FC945" s="48"/>
      <c r="FD945" s="48"/>
      <c r="FE945" s="48"/>
      <c r="FF945" s="48"/>
      <c r="FG945" s="48"/>
      <c r="FH945" s="48"/>
      <c r="FI945" s="48"/>
      <c r="FJ945" s="48"/>
      <c r="FK945" s="48"/>
      <c r="FL945" s="48"/>
      <c r="FM945" s="48"/>
      <c r="FN945" s="48"/>
      <c r="FO945" s="48"/>
      <c r="FP945" s="48"/>
      <c r="FQ945" s="48"/>
      <c r="FR945" s="48"/>
      <c r="FS945" s="48"/>
      <c r="FT945" s="48"/>
      <c r="FU945" s="48"/>
      <c r="FV945" s="48"/>
      <c r="FW945" s="48"/>
      <c r="FX945" s="48"/>
      <c r="FY945" s="48"/>
      <c r="FZ945" s="48"/>
      <c r="GA945" s="48"/>
      <c r="GB945" s="48"/>
      <c r="GC945" s="48"/>
      <c r="GD945" s="48"/>
      <c r="GE945" s="48"/>
      <c r="GF945" s="48"/>
      <c r="GG945" s="48"/>
      <c r="GH945" s="48"/>
      <c r="GI945" s="48"/>
      <c r="GJ945" s="48"/>
      <c r="GK945" s="48"/>
      <c r="GL945" s="48"/>
      <c r="GM945" s="48"/>
      <c r="GN945" s="48"/>
      <c r="GO945" s="48"/>
      <c r="GP945" s="48"/>
      <c r="GQ945" s="48"/>
      <c r="GR945" s="48"/>
      <c r="GS945" s="48"/>
      <c r="GT945" s="48"/>
      <c r="GU945" s="48"/>
      <c r="GV945" s="48"/>
      <c r="GW945" s="48"/>
      <c r="GX945" s="48"/>
      <c r="GY945" s="48"/>
      <c r="GZ945" s="48"/>
      <c r="HA945" s="48"/>
      <c r="HB945" s="48"/>
      <c r="HC945" s="48"/>
      <c r="HD945" s="48"/>
      <c r="HE945" s="48"/>
      <c r="HF945" s="48"/>
      <c r="HG945" s="48"/>
      <c r="HH945" s="48"/>
      <c r="HI945" s="48"/>
      <c r="HJ945" s="48"/>
      <c r="HK945" s="48"/>
      <c r="HL945" s="48"/>
      <c r="HM945" s="48"/>
      <c r="HN945" s="48"/>
      <c r="HO945" s="48"/>
      <c r="HP945" s="48"/>
      <c r="HQ945" s="48"/>
      <c r="HR945" s="48"/>
      <c r="HS945" s="48"/>
      <c r="HT945" s="48"/>
      <c r="HU945" s="48"/>
      <c r="HV945" s="48"/>
      <c r="HW945" s="48"/>
      <c r="HX945" s="48"/>
      <c r="HY945" s="48"/>
      <c r="HZ945" s="48"/>
      <c r="IA945" s="48"/>
      <c r="IB945" s="48"/>
      <c r="IC945" s="48"/>
      <c r="ID945" s="48"/>
      <c r="IE945" s="48"/>
      <c r="IF945" s="48"/>
      <c r="IG945" s="48"/>
      <c r="IH945" s="36"/>
      <c r="II945" s="36"/>
      <c r="IJ945" s="36"/>
      <c r="IK945" s="36"/>
      <c r="IL945" s="36"/>
      <c r="IM945" s="36"/>
      <c r="IN945" s="36"/>
      <c r="IO945" s="36"/>
      <c r="IP945" s="36"/>
      <c r="IQ945" s="36"/>
      <c r="IR945" s="36"/>
      <c r="IS945" s="36"/>
      <c r="IT945" s="36"/>
    </row>
    <row r="946" spans="1:254" s="14" customFormat="1" x14ac:dyDescent="0.2">
      <c r="A946" s="48"/>
      <c r="B946" s="48"/>
      <c r="C946" s="98">
        <v>43748</v>
      </c>
      <c r="D946" s="30" t="s">
        <v>1894</v>
      </c>
      <c r="E946" s="102" t="s">
        <v>1877</v>
      </c>
      <c r="F946" s="35" t="s">
        <v>1611</v>
      </c>
      <c r="G946" s="82"/>
      <c r="H946" s="127">
        <v>129500</v>
      </c>
      <c r="I946" s="143">
        <v>8778955</v>
      </c>
      <c r="J946" s="49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  <c r="BL946" s="48"/>
      <c r="BM946" s="48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  <c r="DC946" s="48"/>
      <c r="DD946" s="48"/>
      <c r="DE946" s="48"/>
      <c r="DF946" s="48"/>
      <c r="DG946" s="48"/>
      <c r="DH946" s="48"/>
      <c r="DI946" s="48"/>
      <c r="DJ946" s="48"/>
      <c r="DK946" s="48"/>
      <c r="DL946" s="48"/>
      <c r="DM946" s="48"/>
      <c r="DN946" s="48"/>
      <c r="DO946" s="48"/>
      <c r="DP946" s="48"/>
      <c r="DQ946" s="48"/>
      <c r="DR946" s="48"/>
      <c r="DS946" s="48"/>
      <c r="DT946" s="48"/>
      <c r="DU946" s="48"/>
      <c r="DV946" s="48"/>
      <c r="DW946" s="48"/>
      <c r="DX946" s="48"/>
      <c r="DY946" s="48"/>
      <c r="DZ946" s="48"/>
      <c r="EA946" s="48"/>
      <c r="EB946" s="48"/>
      <c r="EC946" s="48"/>
      <c r="ED946" s="48"/>
      <c r="EE946" s="48"/>
      <c r="EF946" s="48"/>
      <c r="EG946" s="48"/>
      <c r="EH946" s="48"/>
      <c r="EI946" s="48"/>
      <c r="EJ946" s="48"/>
      <c r="EK946" s="48"/>
      <c r="EL946" s="48"/>
      <c r="EM946" s="48"/>
      <c r="EN946" s="48"/>
      <c r="EO946" s="48"/>
      <c r="EP946" s="48"/>
      <c r="EQ946" s="48"/>
      <c r="ER946" s="48"/>
      <c r="ES946" s="48"/>
      <c r="ET946" s="48"/>
      <c r="EU946" s="48"/>
      <c r="EV946" s="48"/>
      <c r="EW946" s="48"/>
      <c r="EX946" s="48"/>
      <c r="EY946" s="48"/>
      <c r="EZ946" s="48"/>
      <c r="FA946" s="48"/>
      <c r="FB946" s="48"/>
      <c r="FC946" s="48"/>
      <c r="FD946" s="48"/>
      <c r="FE946" s="48"/>
      <c r="FF946" s="48"/>
      <c r="FG946" s="48"/>
      <c r="FH946" s="48"/>
      <c r="FI946" s="48"/>
      <c r="FJ946" s="48"/>
      <c r="FK946" s="48"/>
      <c r="FL946" s="48"/>
      <c r="FM946" s="48"/>
      <c r="FN946" s="48"/>
      <c r="FO946" s="48"/>
      <c r="FP946" s="48"/>
      <c r="FQ946" s="48"/>
      <c r="FR946" s="48"/>
      <c r="FS946" s="48"/>
      <c r="FT946" s="48"/>
      <c r="FU946" s="48"/>
      <c r="FV946" s="48"/>
      <c r="FW946" s="48"/>
      <c r="FX946" s="48"/>
      <c r="FY946" s="48"/>
      <c r="FZ946" s="48"/>
      <c r="GA946" s="48"/>
      <c r="GB946" s="48"/>
      <c r="GC946" s="48"/>
      <c r="GD946" s="48"/>
      <c r="GE946" s="48"/>
      <c r="GF946" s="48"/>
      <c r="GG946" s="48"/>
      <c r="GH946" s="48"/>
      <c r="GI946" s="48"/>
      <c r="GJ946" s="48"/>
      <c r="GK946" s="48"/>
      <c r="GL946" s="48"/>
      <c r="GM946" s="48"/>
      <c r="GN946" s="48"/>
      <c r="GO946" s="48"/>
      <c r="GP946" s="48"/>
      <c r="GQ946" s="48"/>
      <c r="GR946" s="48"/>
      <c r="GS946" s="48"/>
      <c r="GT946" s="48"/>
      <c r="GU946" s="48"/>
      <c r="GV946" s="48"/>
      <c r="GW946" s="48"/>
      <c r="GX946" s="48"/>
      <c r="GY946" s="48"/>
      <c r="GZ946" s="48"/>
      <c r="HA946" s="48"/>
      <c r="HB946" s="48"/>
      <c r="HC946" s="48"/>
      <c r="HD946" s="48"/>
      <c r="HE946" s="48"/>
      <c r="HF946" s="48"/>
      <c r="HG946" s="48"/>
      <c r="HH946" s="48"/>
      <c r="HI946" s="48"/>
      <c r="HJ946" s="48"/>
      <c r="HK946" s="48"/>
      <c r="HL946" s="48"/>
      <c r="HM946" s="48"/>
      <c r="HN946" s="48"/>
      <c r="HO946" s="48"/>
      <c r="HP946" s="48"/>
      <c r="HQ946" s="48"/>
      <c r="HR946" s="48"/>
      <c r="HS946" s="48"/>
      <c r="HT946" s="48"/>
      <c r="HU946" s="48"/>
      <c r="HV946" s="48"/>
      <c r="HW946" s="48"/>
      <c r="HX946" s="48"/>
      <c r="HY946" s="48"/>
      <c r="HZ946" s="48"/>
      <c r="IA946" s="48"/>
      <c r="IB946" s="48"/>
      <c r="IC946" s="48"/>
      <c r="ID946" s="48"/>
      <c r="IE946" s="48"/>
      <c r="IF946" s="48"/>
      <c r="IG946" s="48"/>
      <c r="IH946" s="36"/>
      <c r="II946" s="36"/>
      <c r="IJ946" s="36"/>
      <c r="IK946" s="36"/>
      <c r="IL946" s="36"/>
      <c r="IM946" s="36"/>
      <c r="IN946" s="36"/>
      <c r="IO946" s="36"/>
      <c r="IP946" s="36"/>
      <c r="IQ946" s="36"/>
      <c r="IR946" s="36"/>
      <c r="IS946" s="36"/>
      <c r="IT946" s="36"/>
    </row>
    <row r="947" spans="1:254" s="14" customFormat="1" x14ac:dyDescent="0.2">
      <c r="A947" s="48"/>
      <c r="B947" s="48"/>
      <c r="C947" s="98"/>
      <c r="D947" s="30" t="s">
        <v>982</v>
      </c>
      <c r="E947" s="102"/>
      <c r="F947" s="35" t="s">
        <v>1611</v>
      </c>
      <c r="G947" s="82">
        <v>300000</v>
      </c>
      <c r="H947" s="127"/>
      <c r="I947" s="143">
        <v>9078955</v>
      </c>
      <c r="J947" s="49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/>
      <c r="BK947" s="48"/>
      <c r="BL947" s="48"/>
      <c r="BM947" s="48"/>
      <c r="BN947" s="48"/>
      <c r="BO947" s="48"/>
      <c r="BP947" s="48"/>
      <c r="BQ947" s="48"/>
      <c r="BR947" s="48"/>
      <c r="BS947" s="48"/>
      <c r="BT947" s="48"/>
      <c r="BU947" s="48"/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  <c r="DC947" s="48"/>
      <c r="DD947" s="48"/>
      <c r="DE947" s="48"/>
      <c r="DF947" s="48"/>
      <c r="DG947" s="48"/>
      <c r="DH947" s="48"/>
      <c r="DI947" s="48"/>
      <c r="DJ947" s="48"/>
      <c r="DK947" s="48"/>
      <c r="DL947" s="48"/>
      <c r="DM947" s="48"/>
      <c r="DN947" s="48"/>
      <c r="DO947" s="48"/>
      <c r="DP947" s="48"/>
      <c r="DQ947" s="48"/>
      <c r="DR947" s="48"/>
      <c r="DS947" s="48"/>
      <c r="DT947" s="48"/>
      <c r="DU947" s="48"/>
      <c r="DV947" s="48"/>
      <c r="DW947" s="48"/>
      <c r="DX947" s="48"/>
      <c r="DY947" s="48"/>
      <c r="DZ947" s="48"/>
      <c r="EA947" s="48"/>
      <c r="EB947" s="48"/>
      <c r="EC947" s="48"/>
      <c r="ED947" s="48"/>
      <c r="EE947" s="48"/>
      <c r="EF947" s="48"/>
      <c r="EG947" s="48"/>
      <c r="EH947" s="48"/>
      <c r="EI947" s="48"/>
      <c r="EJ947" s="48"/>
      <c r="EK947" s="48"/>
      <c r="EL947" s="48"/>
      <c r="EM947" s="48"/>
      <c r="EN947" s="48"/>
      <c r="EO947" s="48"/>
      <c r="EP947" s="48"/>
      <c r="EQ947" s="48"/>
      <c r="ER947" s="48"/>
      <c r="ES947" s="48"/>
      <c r="ET947" s="48"/>
      <c r="EU947" s="48"/>
      <c r="EV947" s="48"/>
      <c r="EW947" s="48"/>
      <c r="EX947" s="48"/>
      <c r="EY947" s="48"/>
      <c r="EZ947" s="48"/>
      <c r="FA947" s="48"/>
      <c r="FB947" s="48"/>
      <c r="FC947" s="48"/>
      <c r="FD947" s="48"/>
      <c r="FE947" s="48"/>
      <c r="FF947" s="48"/>
      <c r="FG947" s="48"/>
      <c r="FH947" s="48"/>
      <c r="FI947" s="48"/>
      <c r="FJ947" s="48"/>
      <c r="FK947" s="48"/>
      <c r="FL947" s="48"/>
      <c r="FM947" s="48"/>
      <c r="FN947" s="48"/>
      <c r="FO947" s="48"/>
      <c r="FP947" s="48"/>
      <c r="FQ947" s="48"/>
      <c r="FR947" s="48"/>
      <c r="FS947" s="48"/>
      <c r="FT947" s="48"/>
      <c r="FU947" s="48"/>
      <c r="FV947" s="48"/>
      <c r="FW947" s="48"/>
      <c r="FX947" s="48"/>
      <c r="FY947" s="48"/>
      <c r="FZ947" s="48"/>
      <c r="GA947" s="48"/>
      <c r="GB947" s="48"/>
      <c r="GC947" s="48"/>
      <c r="GD947" s="48"/>
      <c r="GE947" s="48"/>
      <c r="GF947" s="48"/>
      <c r="GG947" s="48"/>
      <c r="GH947" s="48"/>
      <c r="GI947" s="48"/>
      <c r="GJ947" s="48"/>
      <c r="GK947" s="48"/>
      <c r="GL947" s="48"/>
      <c r="GM947" s="48"/>
      <c r="GN947" s="48"/>
      <c r="GO947" s="48"/>
      <c r="GP947" s="48"/>
      <c r="GQ947" s="48"/>
      <c r="GR947" s="48"/>
      <c r="GS947" s="48"/>
      <c r="GT947" s="48"/>
      <c r="GU947" s="48"/>
      <c r="GV947" s="48"/>
      <c r="GW947" s="48"/>
      <c r="GX947" s="48"/>
      <c r="GY947" s="48"/>
      <c r="GZ947" s="48"/>
      <c r="HA947" s="48"/>
      <c r="HB947" s="48"/>
      <c r="HC947" s="48"/>
      <c r="HD947" s="48"/>
      <c r="HE947" s="48"/>
      <c r="HF947" s="48"/>
      <c r="HG947" s="48"/>
      <c r="HH947" s="48"/>
      <c r="HI947" s="48"/>
      <c r="HJ947" s="48"/>
      <c r="HK947" s="48"/>
      <c r="HL947" s="48"/>
      <c r="HM947" s="48"/>
      <c r="HN947" s="48"/>
      <c r="HO947" s="48"/>
      <c r="HP947" s="48"/>
      <c r="HQ947" s="48"/>
      <c r="HR947" s="48"/>
      <c r="HS947" s="48"/>
      <c r="HT947" s="48"/>
      <c r="HU947" s="48"/>
      <c r="HV947" s="48"/>
      <c r="HW947" s="48"/>
      <c r="HX947" s="48"/>
      <c r="HY947" s="48"/>
      <c r="HZ947" s="48"/>
      <c r="IA947" s="48"/>
      <c r="IB947" s="48"/>
      <c r="IC947" s="48"/>
      <c r="ID947" s="48"/>
      <c r="IE947" s="48"/>
      <c r="IF947" s="48"/>
      <c r="IG947" s="48"/>
      <c r="IH947" s="36"/>
      <c r="II947" s="36"/>
      <c r="IJ947" s="36"/>
      <c r="IK947" s="36"/>
      <c r="IL947" s="36"/>
      <c r="IM947" s="36"/>
      <c r="IN947" s="36"/>
      <c r="IO947" s="36"/>
      <c r="IP947" s="36"/>
      <c r="IQ947" s="36"/>
      <c r="IR947" s="36"/>
      <c r="IS947" s="36"/>
      <c r="IT947" s="36"/>
    </row>
    <row r="948" spans="1:254" s="14" customFormat="1" x14ac:dyDescent="0.2">
      <c r="A948" s="48"/>
      <c r="B948" s="48"/>
      <c r="C948" s="98">
        <v>43749</v>
      </c>
      <c r="D948" s="30" t="s">
        <v>1895</v>
      </c>
      <c r="E948" s="102" t="s">
        <v>1878</v>
      </c>
      <c r="F948" s="35" t="s">
        <v>420</v>
      </c>
      <c r="G948" s="82"/>
      <c r="H948" s="127">
        <v>1158000</v>
      </c>
      <c r="I948" s="143">
        <v>7920955</v>
      </c>
      <c r="J948" s="49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/>
      <c r="DF948" s="48"/>
      <c r="DG948" s="48"/>
      <c r="DH948" s="48"/>
      <c r="DI948" s="48"/>
      <c r="DJ948" s="48"/>
      <c r="DK948" s="48"/>
      <c r="DL948" s="48"/>
      <c r="DM948" s="48"/>
      <c r="DN948" s="48"/>
      <c r="DO948" s="48"/>
      <c r="DP948" s="48"/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/>
      <c r="FA948" s="48"/>
      <c r="FB948" s="48"/>
      <c r="FC948" s="48"/>
      <c r="FD948" s="48"/>
      <c r="FE948" s="48"/>
      <c r="FF948" s="48"/>
      <c r="FG948" s="48"/>
      <c r="FH948" s="48"/>
      <c r="FI948" s="48"/>
      <c r="FJ948" s="48"/>
      <c r="FK948" s="48"/>
      <c r="FL948" s="48"/>
      <c r="FM948" s="48"/>
      <c r="FN948" s="48"/>
      <c r="FO948" s="48"/>
      <c r="FP948" s="48"/>
      <c r="FQ948" s="48"/>
      <c r="FR948" s="48"/>
      <c r="FS948" s="48"/>
      <c r="FT948" s="48"/>
      <c r="FU948" s="48"/>
      <c r="FV948" s="48"/>
      <c r="FW948" s="48"/>
      <c r="FX948" s="48"/>
      <c r="FY948" s="48"/>
      <c r="FZ948" s="48"/>
      <c r="GA948" s="48"/>
      <c r="GB948" s="48"/>
      <c r="GC948" s="48"/>
      <c r="GD948" s="48"/>
      <c r="GE948" s="48"/>
      <c r="GF948" s="48"/>
      <c r="GG948" s="48"/>
      <c r="GH948" s="48"/>
      <c r="GI948" s="48"/>
      <c r="GJ948" s="48"/>
      <c r="GK948" s="48"/>
      <c r="GL948" s="48"/>
      <c r="GM948" s="48"/>
      <c r="GN948" s="48"/>
      <c r="GO948" s="48"/>
      <c r="GP948" s="48"/>
      <c r="GQ948" s="48"/>
      <c r="GR948" s="48"/>
      <c r="GS948" s="48"/>
      <c r="GT948" s="48"/>
      <c r="GU948" s="48"/>
      <c r="GV948" s="48"/>
      <c r="GW948" s="48"/>
      <c r="GX948" s="48"/>
      <c r="GY948" s="48"/>
      <c r="GZ948" s="48"/>
      <c r="HA948" s="48"/>
      <c r="HB948" s="48"/>
      <c r="HC948" s="48"/>
      <c r="HD948" s="48"/>
      <c r="HE948" s="48"/>
      <c r="HF948" s="48"/>
      <c r="HG948" s="48"/>
      <c r="HH948" s="48"/>
      <c r="HI948" s="48"/>
      <c r="HJ948" s="48"/>
      <c r="HK948" s="48"/>
      <c r="HL948" s="48"/>
      <c r="HM948" s="48"/>
      <c r="HN948" s="48"/>
      <c r="HO948" s="48"/>
      <c r="HP948" s="48"/>
      <c r="HQ948" s="48"/>
      <c r="HR948" s="48"/>
      <c r="HS948" s="48"/>
      <c r="HT948" s="48"/>
      <c r="HU948" s="48"/>
      <c r="HV948" s="48"/>
      <c r="HW948" s="48"/>
      <c r="HX948" s="48"/>
      <c r="HY948" s="48"/>
      <c r="HZ948" s="48"/>
      <c r="IA948" s="48"/>
      <c r="IB948" s="48"/>
      <c r="IC948" s="48"/>
      <c r="ID948" s="48"/>
      <c r="IE948" s="48"/>
      <c r="IF948" s="48"/>
      <c r="IG948" s="48"/>
      <c r="IH948" s="36"/>
      <c r="II948" s="36"/>
      <c r="IJ948" s="36"/>
      <c r="IK948" s="36"/>
      <c r="IL948" s="36"/>
      <c r="IM948" s="36"/>
      <c r="IN948" s="36"/>
      <c r="IO948" s="36"/>
      <c r="IP948" s="36"/>
      <c r="IQ948" s="36"/>
      <c r="IR948" s="36"/>
      <c r="IS948" s="36"/>
      <c r="IT948" s="36"/>
    </row>
    <row r="949" spans="1:254" s="14" customFormat="1" x14ac:dyDescent="0.2">
      <c r="A949" s="48"/>
      <c r="B949" s="48"/>
      <c r="C949" s="98">
        <v>43749</v>
      </c>
      <c r="D949" s="30" t="s">
        <v>1896</v>
      </c>
      <c r="E949" s="102" t="s">
        <v>1879</v>
      </c>
      <c r="F949" s="35" t="s">
        <v>543</v>
      </c>
      <c r="G949" s="82"/>
      <c r="H949" s="127">
        <v>5648751</v>
      </c>
      <c r="I949" s="143">
        <v>2272204</v>
      </c>
      <c r="J949" s="49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  <c r="BL949" s="48"/>
      <c r="BM949" s="48"/>
      <c r="BN949" s="48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/>
      <c r="DF949" s="48"/>
      <c r="DG949" s="48"/>
      <c r="DH949" s="48"/>
      <c r="DI949" s="48"/>
      <c r="DJ949" s="48"/>
      <c r="DK949" s="48"/>
      <c r="DL949" s="48"/>
      <c r="DM949" s="48"/>
      <c r="DN949" s="48"/>
      <c r="DO949" s="48"/>
      <c r="DP949" s="48"/>
      <c r="DQ949" s="48"/>
      <c r="DR949" s="48"/>
      <c r="DS949" s="48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48"/>
      <c r="EL949" s="48"/>
      <c r="EM949" s="48"/>
      <c r="EN949" s="48"/>
      <c r="EO949" s="48"/>
      <c r="EP949" s="48"/>
      <c r="EQ949" s="48"/>
      <c r="ER949" s="48"/>
      <c r="ES949" s="48"/>
      <c r="ET949" s="48"/>
      <c r="EU949" s="48"/>
      <c r="EV949" s="48"/>
      <c r="EW949" s="48"/>
      <c r="EX949" s="48"/>
      <c r="EY949" s="48"/>
      <c r="EZ949" s="48"/>
      <c r="FA949" s="48"/>
      <c r="FB949" s="48"/>
      <c r="FC949" s="48"/>
      <c r="FD949" s="48"/>
      <c r="FE949" s="48"/>
      <c r="FF949" s="48"/>
      <c r="FG949" s="48"/>
      <c r="FH949" s="48"/>
      <c r="FI949" s="48"/>
      <c r="FJ949" s="48"/>
      <c r="FK949" s="48"/>
      <c r="FL949" s="48"/>
      <c r="FM949" s="48"/>
      <c r="FN949" s="48"/>
      <c r="FO949" s="48"/>
      <c r="FP949" s="48"/>
      <c r="FQ949" s="48"/>
      <c r="FR949" s="48"/>
      <c r="FS949" s="48"/>
      <c r="FT949" s="48"/>
      <c r="FU949" s="48"/>
      <c r="FV949" s="48"/>
      <c r="FW949" s="48"/>
      <c r="FX949" s="48"/>
      <c r="FY949" s="48"/>
      <c r="FZ949" s="48"/>
      <c r="GA949" s="48"/>
      <c r="GB949" s="48"/>
      <c r="GC949" s="48"/>
      <c r="GD949" s="48"/>
      <c r="GE949" s="48"/>
      <c r="GF949" s="48"/>
      <c r="GG949" s="48"/>
      <c r="GH949" s="48"/>
      <c r="GI949" s="48"/>
      <c r="GJ949" s="48"/>
      <c r="GK949" s="48"/>
      <c r="GL949" s="48"/>
      <c r="GM949" s="48"/>
      <c r="GN949" s="48"/>
      <c r="GO949" s="48"/>
      <c r="GP949" s="48"/>
      <c r="GQ949" s="48"/>
      <c r="GR949" s="48"/>
      <c r="GS949" s="48"/>
      <c r="GT949" s="48"/>
      <c r="GU949" s="48"/>
      <c r="GV949" s="48"/>
      <c r="GW949" s="48"/>
      <c r="GX949" s="48"/>
      <c r="GY949" s="48"/>
      <c r="GZ949" s="48"/>
      <c r="HA949" s="48"/>
      <c r="HB949" s="48"/>
      <c r="HC949" s="48"/>
      <c r="HD949" s="48"/>
      <c r="HE949" s="48"/>
      <c r="HF949" s="48"/>
      <c r="HG949" s="48"/>
      <c r="HH949" s="48"/>
      <c r="HI949" s="48"/>
      <c r="HJ949" s="48"/>
      <c r="HK949" s="48"/>
      <c r="HL949" s="48"/>
      <c r="HM949" s="48"/>
      <c r="HN949" s="48"/>
      <c r="HO949" s="48"/>
      <c r="HP949" s="48"/>
      <c r="HQ949" s="48"/>
      <c r="HR949" s="48"/>
      <c r="HS949" s="48"/>
      <c r="HT949" s="48"/>
      <c r="HU949" s="48"/>
      <c r="HV949" s="48"/>
      <c r="HW949" s="48"/>
      <c r="HX949" s="48"/>
      <c r="HY949" s="48"/>
      <c r="HZ949" s="48"/>
      <c r="IA949" s="48"/>
      <c r="IB949" s="48"/>
      <c r="IC949" s="48"/>
      <c r="ID949" s="48"/>
      <c r="IE949" s="48"/>
      <c r="IF949" s="48"/>
      <c r="IG949" s="48"/>
      <c r="IH949" s="36"/>
      <c r="II949" s="36"/>
      <c r="IJ949" s="36"/>
      <c r="IK949" s="36"/>
      <c r="IL949" s="36"/>
      <c r="IM949" s="36"/>
      <c r="IN949" s="36"/>
      <c r="IO949" s="36"/>
      <c r="IP949" s="36"/>
      <c r="IQ949" s="36"/>
      <c r="IR949" s="36"/>
      <c r="IS949" s="36"/>
      <c r="IT949" s="36"/>
    </row>
    <row r="950" spans="1:254" s="14" customFormat="1" x14ac:dyDescent="0.2">
      <c r="A950" s="48"/>
      <c r="B950" s="48"/>
      <c r="C950" s="98">
        <v>43749</v>
      </c>
      <c r="D950" s="30" t="s">
        <v>1897</v>
      </c>
      <c r="E950" s="105" t="s">
        <v>1880</v>
      </c>
      <c r="F950" s="35" t="s">
        <v>1899</v>
      </c>
      <c r="G950" s="94"/>
      <c r="H950" s="127">
        <v>2194654</v>
      </c>
      <c r="I950" s="143">
        <v>77550</v>
      </c>
      <c r="J950" s="49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  <c r="BL950" s="48"/>
      <c r="BM950" s="48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  <c r="DC950" s="48"/>
      <c r="DD950" s="48"/>
      <c r="DE950" s="48"/>
      <c r="DF950" s="48"/>
      <c r="DG950" s="48"/>
      <c r="DH950" s="48"/>
      <c r="DI950" s="48"/>
      <c r="DJ950" s="48"/>
      <c r="DK950" s="48"/>
      <c r="DL950" s="48"/>
      <c r="DM950" s="48"/>
      <c r="DN950" s="48"/>
      <c r="DO950" s="48"/>
      <c r="DP950" s="48"/>
      <c r="DQ950" s="48"/>
      <c r="DR950" s="48"/>
      <c r="DS950" s="48"/>
      <c r="DT950" s="48"/>
      <c r="DU950" s="48"/>
      <c r="DV950" s="48"/>
      <c r="DW950" s="48"/>
      <c r="DX950" s="48"/>
      <c r="DY950" s="48"/>
      <c r="DZ950" s="48"/>
      <c r="EA950" s="48"/>
      <c r="EB950" s="48"/>
      <c r="EC950" s="48"/>
      <c r="ED950" s="48"/>
      <c r="EE950" s="48"/>
      <c r="EF950" s="48"/>
      <c r="EG950" s="48"/>
      <c r="EH950" s="48"/>
      <c r="EI950" s="48"/>
      <c r="EJ950" s="48"/>
      <c r="EK950" s="48"/>
      <c r="EL950" s="48"/>
      <c r="EM950" s="48"/>
      <c r="EN950" s="48"/>
      <c r="EO950" s="48"/>
      <c r="EP950" s="48"/>
      <c r="EQ950" s="48"/>
      <c r="ER950" s="48"/>
      <c r="ES950" s="48"/>
      <c r="ET950" s="48"/>
      <c r="EU950" s="48"/>
      <c r="EV950" s="48"/>
      <c r="EW950" s="48"/>
      <c r="EX950" s="48"/>
      <c r="EY950" s="48"/>
      <c r="EZ950" s="48"/>
      <c r="FA950" s="48"/>
      <c r="FB950" s="48"/>
      <c r="FC950" s="48"/>
      <c r="FD950" s="48"/>
      <c r="FE950" s="48"/>
      <c r="FF950" s="48"/>
      <c r="FG950" s="48"/>
      <c r="FH950" s="48"/>
      <c r="FI950" s="48"/>
      <c r="FJ950" s="48"/>
      <c r="FK950" s="48"/>
      <c r="FL950" s="48"/>
      <c r="FM950" s="48"/>
      <c r="FN950" s="48"/>
      <c r="FO950" s="48"/>
      <c r="FP950" s="48"/>
      <c r="FQ950" s="48"/>
      <c r="FR950" s="48"/>
      <c r="FS950" s="48"/>
      <c r="FT950" s="48"/>
      <c r="FU950" s="48"/>
      <c r="FV950" s="48"/>
      <c r="FW950" s="48"/>
      <c r="FX950" s="48"/>
      <c r="FY950" s="48"/>
      <c r="FZ950" s="48"/>
      <c r="GA950" s="48"/>
      <c r="GB950" s="48"/>
      <c r="GC950" s="48"/>
      <c r="GD950" s="48"/>
      <c r="GE950" s="48"/>
      <c r="GF950" s="48"/>
      <c r="GG950" s="48"/>
      <c r="GH950" s="48"/>
      <c r="GI950" s="48"/>
      <c r="GJ950" s="48"/>
      <c r="GK950" s="48"/>
      <c r="GL950" s="48"/>
      <c r="GM950" s="48"/>
      <c r="GN950" s="48"/>
      <c r="GO950" s="48"/>
      <c r="GP950" s="48"/>
      <c r="GQ950" s="48"/>
      <c r="GR950" s="48"/>
      <c r="GS950" s="48"/>
      <c r="GT950" s="48"/>
      <c r="GU950" s="48"/>
      <c r="GV950" s="48"/>
      <c r="GW950" s="48"/>
      <c r="GX950" s="48"/>
      <c r="GY950" s="48"/>
      <c r="GZ950" s="48"/>
      <c r="HA950" s="48"/>
      <c r="HB950" s="48"/>
      <c r="HC950" s="48"/>
      <c r="HD950" s="48"/>
      <c r="HE950" s="48"/>
      <c r="HF950" s="48"/>
      <c r="HG950" s="48"/>
      <c r="HH950" s="48"/>
      <c r="HI950" s="48"/>
      <c r="HJ950" s="48"/>
      <c r="HK950" s="48"/>
      <c r="HL950" s="48"/>
      <c r="HM950" s="48"/>
      <c r="HN950" s="48"/>
      <c r="HO950" s="48"/>
      <c r="HP950" s="48"/>
      <c r="HQ950" s="48"/>
      <c r="HR950" s="48"/>
      <c r="HS950" s="48"/>
      <c r="HT950" s="48"/>
      <c r="HU950" s="48"/>
      <c r="HV950" s="48"/>
      <c r="HW950" s="48"/>
      <c r="HX950" s="48"/>
      <c r="HY950" s="48"/>
      <c r="HZ950" s="48"/>
      <c r="IA950" s="48"/>
      <c r="IB950" s="48"/>
      <c r="IC950" s="48"/>
      <c r="ID950" s="48"/>
      <c r="IE950" s="48"/>
      <c r="IF950" s="48"/>
      <c r="IG950" s="48"/>
      <c r="IH950" s="36"/>
      <c r="II950" s="36"/>
      <c r="IJ950" s="36"/>
      <c r="IK950" s="36"/>
      <c r="IL950" s="36"/>
      <c r="IM950" s="36"/>
      <c r="IN950" s="36"/>
      <c r="IO950" s="36"/>
      <c r="IP950" s="36"/>
      <c r="IQ950" s="36"/>
      <c r="IR950" s="36"/>
      <c r="IS950" s="36"/>
      <c r="IT950" s="36"/>
    </row>
    <row r="951" spans="1:254" s="14" customFormat="1" x14ac:dyDescent="0.2">
      <c r="A951" s="48"/>
      <c r="B951" s="48"/>
      <c r="C951" s="189"/>
      <c r="D951" s="45" t="s">
        <v>1904</v>
      </c>
      <c r="E951" s="22"/>
      <c r="F951" s="35" t="s">
        <v>1899</v>
      </c>
      <c r="G951" s="82">
        <v>505000</v>
      </c>
      <c r="H951" s="130"/>
      <c r="I951" s="143">
        <v>582550</v>
      </c>
      <c r="J951" s="49" t="s">
        <v>1900</v>
      </c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  <c r="BL951" s="48"/>
      <c r="BM951" s="48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  <c r="DC951" s="48"/>
      <c r="DD951" s="48"/>
      <c r="DE951" s="48"/>
      <c r="DF951" s="48"/>
      <c r="DG951" s="48"/>
      <c r="DH951" s="48"/>
      <c r="DI951" s="48"/>
      <c r="DJ951" s="48"/>
      <c r="DK951" s="48"/>
      <c r="DL951" s="48"/>
      <c r="DM951" s="48"/>
      <c r="DN951" s="48"/>
      <c r="DO951" s="48"/>
      <c r="DP951" s="48"/>
      <c r="DQ951" s="48"/>
      <c r="DR951" s="48"/>
      <c r="DS951" s="48"/>
      <c r="DT951" s="48"/>
      <c r="DU951" s="48"/>
      <c r="DV951" s="48"/>
      <c r="DW951" s="48"/>
      <c r="DX951" s="48"/>
      <c r="DY951" s="48"/>
      <c r="DZ951" s="48"/>
      <c r="EA951" s="48"/>
      <c r="EB951" s="48"/>
      <c r="EC951" s="48"/>
      <c r="ED951" s="48"/>
      <c r="EE951" s="48"/>
      <c r="EF951" s="48"/>
      <c r="EG951" s="48"/>
      <c r="EH951" s="48"/>
      <c r="EI951" s="48"/>
      <c r="EJ951" s="48"/>
      <c r="EK951" s="48"/>
      <c r="EL951" s="48"/>
      <c r="EM951" s="48"/>
      <c r="EN951" s="48"/>
      <c r="EO951" s="48"/>
      <c r="EP951" s="48"/>
      <c r="EQ951" s="48"/>
      <c r="ER951" s="48"/>
      <c r="ES951" s="48"/>
      <c r="ET951" s="48"/>
      <c r="EU951" s="48"/>
      <c r="EV951" s="48"/>
      <c r="EW951" s="48"/>
      <c r="EX951" s="48"/>
      <c r="EY951" s="48"/>
      <c r="EZ951" s="48"/>
      <c r="FA951" s="48"/>
      <c r="FB951" s="48"/>
      <c r="FC951" s="48"/>
      <c r="FD951" s="48"/>
      <c r="FE951" s="48"/>
      <c r="FF951" s="48"/>
      <c r="FG951" s="48"/>
      <c r="FH951" s="48"/>
      <c r="FI951" s="48"/>
      <c r="FJ951" s="48"/>
      <c r="FK951" s="48"/>
      <c r="FL951" s="48"/>
      <c r="FM951" s="48"/>
      <c r="FN951" s="48"/>
      <c r="FO951" s="48"/>
      <c r="FP951" s="48"/>
      <c r="FQ951" s="48"/>
      <c r="FR951" s="48"/>
      <c r="FS951" s="48"/>
      <c r="FT951" s="48"/>
      <c r="FU951" s="48"/>
      <c r="FV951" s="48"/>
      <c r="FW951" s="48"/>
      <c r="FX951" s="48"/>
      <c r="FY951" s="48"/>
      <c r="FZ951" s="48"/>
      <c r="GA951" s="48"/>
      <c r="GB951" s="48"/>
      <c r="GC951" s="48"/>
      <c r="GD951" s="48"/>
      <c r="GE951" s="48"/>
      <c r="GF951" s="48"/>
      <c r="GG951" s="48"/>
      <c r="GH951" s="48"/>
      <c r="GI951" s="48"/>
      <c r="GJ951" s="48"/>
      <c r="GK951" s="48"/>
      <c r="GL951" s="48"/>
      <c r="GM951" s="48"/>
      <c r="GN951" s="48"/>
      <c r="GO951" s="48"/>
      <c r="GP951" s="48"/>
      <c r="GQ951" s="48"/>
      <c r="GR951" s="48"/>
      <c r="GS951" s="48"/>
      <c r="GT951" s="48"/>
      <c r="GU951" s="48"/>
      <c r="GV951" s="48"/>
      <c r="GW951" s="48"/>
      <c r="GX951" s="48"/>
      <c r="GY951" s="48"/>
      <c r="GZ951" s="48"/>
      <c r="HA951" s="48"/>
      <c r="HB951" s="48"/>
      <c r="HC951" s="48"/>
      <c r="HD951" s="48"/>
      <c r="HE951" s="48"/>
      <c r="HF951" s="48"/>
      <c r="HG951" s="48"/>
      <c r="HH951" s="48"/>
      <c r="HI951" s="48"/>
      <c r="HJ951" s="48"/>
      <c r="HK951" s="48"/>
      <c r="HL951" s="48"/>
      <c r="HM951" s="48"/>
      <c r="HN951" s="48"/>
      <c r="HO951" s="48"/>
      <c r="HP951" s="48"/>
      <c r="HQ951" s="48"/>
      <c r="HR951" s="48"/>
      <c r="HS951" s="48"/>
      <c r="HT951" s="48"/>
      <c r="HU951" s="48"/>
      <c r="HV951" s="48"/>
      <c r="HW951" s="48"/>
      <c r="HX951" s="48"/>
      <c r="HY951" s="48"/>
      <c r="HZ951" s="48"/>
      <c r="IA951" s="48"/>
      <c r="IB951" s="48"/>
      <c r="IC951" s="48"/>
      <c r="ID951" s="48"/>
      <c r="IE951" s="48"/>
      <c r="IF951" s="48"/>
      <c r="IG951" s="48"/>
      <c r="IH951" s="36"/>
      <c r="II951" s="36"/>
      <c r="IJ951" s="36"/>
      <c r="IK951" s="36"/>
      <c r="IL951" s="36"/>
      <c r="IM951" s="36"/>
      <c r="IN951" s="36"/>
      <c r="IO951" s="36"/>
      <c r="IP951" s="36"/>
      <c r="IQ951" s="36"/>
      <c r="IR951" s="36"/>
      <c r="IS951" s="36"/>
      <c r="IT951" s="36"/>
    </row>
    <row r="952" spans="1:254" s="14" customFormat="1" x14ac:dyDescent="0.2">
      <c r="A952" s="48"/>
      <c r="B952" s="48"/>
      <c r="C952" s="189"/>
      <c r="D952" s="45" t="s">
        <v>1905</v>
      </c>
      <c r="E952" s="22"/>
      <c r="F952" s="35" t="s">
        <v>1899</v>
      </c>
      <c r="G952" s="82">
        <v>2505000</v>
      </c>
      <c r="H952" s="130"/>
      <c r="I952" s="143">
        <v>3087550</v>
      </c>
      <c r="J952" s="49" t="s">
        <v>1901</v>
      </c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/>
      <c r="DF952" s="48"/>
      <c r="DG952" s="48"/>
      <c r="DH952" s="48"/>
      <c r="DI952" s="48"/>
      <c r="DJ952" s="48"/>
      <c r="DK952" s="48"/>
      <c r="DL952" s="48"/>
      <c r="DM952" s="48"/>
      <c r="DN952" s="48"/>
      <c r="DO952" s="48"/>
      <c r="DP952" s="48"/>
      <c r="DQ952" s="48"/>
      <c r="DR952" s="48"/>
      <c r="DS952" s="48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48"/>
      <c r="EL952" s="48"/>
      <c r="EM952" s="48"/>
      <c r="EN952" s="48"/>
      <c r="EO952" s="48"/>
      <c r="EP952" s="48"/>
      <c r="EQ952" s="48"/>
      <c r="ER952" s="48"/>
      <c r="ES952" s="48"/>
      <c r="ET952" s="48"/>
      <c r="EU952" s="48"/>
      <c r="EV952" s="48"/>
      <c r="EW952" s="48"/>
      <c r="EX952" s="48"/>
      <c r="EY952" s="48"/>
      <c r="EZ952" s="48"/>
      <c r="FA952" s="48"/>
      <c r="FB952" s="48"/>
      <c r="FC952" s="48"/>
      <c r="FD952" s="48"/>
      <c r="FE952" s="48"/>
      <c r="FF952" s="48"/>
      <c r="FG952" s="48"/>
      <c r="FH952" s="48"/>
      <c r="FI952" s="48"/>
      <c r="FJ952" s="48"/>
      <c r="FK952" s="48"/>
      <c r="FL952" s="48"/>
      <c r="FM952" s="48"/>
      <c r="FN952" s="48"/>
      <c r="FO952" s="48"/>
      <c r="FP952" s="48"/>
      <c r="FQ952" s="48"/>
      <c r="FR952" s="48"/>
      <c r="FS952" s="48"/>
      <c r="FT952" s="48"/>
      <c r="FU952" s="48"/>
      <c r="FV952" s="48"/>
      <c r="FW952" s="48"/>
      <c r="FX952" s="48"/>
      <c r="FY952" s="48"/>
      <c r="FZ952" s="48"/>
      <c r="GA952" s="48"/>
      <c r="GB952" s="48"/>
      <c r="GC952" s="48"/>
      <c r="GD952" s="48"/>
      <c r="GE952" s="48"/>
      <c r="GF952" s="48"/>
      <c r="GG952" s="48"/>
      <c r="GH952" s="48"/>
      <c r="GI952" s="48"/>
      <c r="GJ952" s="48"/>
      <c r="GK952" s="48"/>
      <c r="GL952" s="48"/>
      <c r="GM952" s="48"/>
      <c r="GN952" s="48"/>
      <c r="GO952" s="48"/>
      <c r="GP952" s="48"/>
      <c r="GQ952" s="48"/>
      <c r="GR952" s="48"/>
      <c r="GS952" s="48"/>
      <c r="GT952" s="48"/>
      <c r="GU952" s="48"/>
      <c r="GV952" s="48"/>
      <c r="GW952" s="48"/>
      <c r="GX952" s="48"/>
      <c r="GY952" s="48"/>
      <c r="GZ952" s="48"/>
      <c r="HA952" s="48"/>
      <c r="HB952" s="48"/>
      <c r="HC952" s="48"/>
      <c r="HD952" s="48"/>
      <c r="HE952" s="48"/>
      <c r="HF952" s="48"/>
      <c r="HG952" s="48"/>
      <c r="HH952" s="48"/>
      <c r="HI952" s="48"/>
      <c r="HJ952" s="48"/>
      <c r="HK952" s="48"/>
      <c r="HL952" s="48"/>
      <c r="HM952" s="48"/>
      <c r="HN952" s="48"/>
      <c r="HO952" s="48"/>
      <c r="HP952" s="48"/>
      <c r="HQ952" s="48"/>
      <c r="HR952" s="48"/>
      <c r="HS952" s="48"/>
      <c r="HT952" s="48"/>
      <c r="HU952" s="48"/>
      <c r="HV952" s="48"/>
      <c r="HW952" s="48"/>
      <c r="HX952" s="48"/>
      <c r="HY952" s="48"/>
      <c r="HZ952" s="48"/>
      <c r="IA952" s="48"/>
      <c r="IB952" s="48"/>
      <c r="IC952" s="48"/>
      <c r="ID952" s="48"/>
      <c r="IE952" s="48"/>
      <c r="IF952" s="48"/>
      <c r="IG952" s="48"/>
      <c r="IH952" s="36"/>
      <c r="II952" s="36"/>
      <c r="IJ952" s="36"/>
      <c r="IK952" s="36"/>
      <c r="IL952" s="36"/>
      <c r="IM952" s="36"/>
      <c r="IN952" s="36"/>
      <c r="IO952" s="36"/>
      <c r="IP952" s="36"/>
      <c r="IQ952" s="36"/>
      <c r="IR952" s="36"/>
      <c r="IS952" s="36"/>
      <c r="IT952" s="36"/>
    </row>
    <row r="953" spans="1:254" s="14" customFormat="1" ht="15" x14ac:dyDescent="0.3">
      <c r="A953" s="48"/>
      <c r="B953" s="48"/>
      <c r="C953" s="181">
        <v>43746</v>
      </c>
      <c r="D953" s="14" t="s">
        <v>1868</v>
      </c>
      <c r="E953" s="179" t="s">
        <v>1882</v>
      </c>
      <c r="F953" s="14" t="s">
        <v>1869</v>
      </c>
      <c r="G953" s="82"/>
      <c r="H953" s="53">
        <v>605000</v>
      </c>
      <c r="I953" s="143">
        <v>2482550</v>
      </c>
      <c r="J953" s="49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  <c r="BL953" s="48"/>
      <c r="BM953" s="48"/>
      <c r="BN953" s="48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/>
      <c r="DF953" s="48"/>
      <c r="DG953" s="48"/>
      <c r="DH953" s="48"/>
      <c r="DI953" s="48"/>
      <c r="DJ953" s="48"/>
      <c r="DK953" s="48"/>
      <c r="DL953" s="48"/>
      <c r="DM953" s="48"/>
      <c r="DN953" s="48"/>
      <c r="DO953" s="48"/>
      <c r="DP953" s="48"/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/>
      <c r="FA953" s="48"/>
      <c r="FB953" s="48"/>
      <c r="FC953" s="48"/>
      <c r="FD953" s="48"/>
      <c r="FE953" s="48"/>
      <c r="FF953" s="48"/>
      <c r="FG953" s="48"/>
      <c r="FH953" s="48"/>
      <c r="FI953" s="48"/>
      <c r="FJ953" s="48"/>
      <c r="FK953" s="48"/>
      <c r="FL953" s="48"/>
      <c r="FM953" s="48"/>
      <c r="FN953" s="48"/>
      <c r="FO953" s="48"/>
      <c r="FP953" s="48"/>
      <c r="FQ953" s="48"/>
      <c r="FR953" s="48"/>
      <c r="FS953" s="48"/>
      <c r="FT953" s="48"/>
      <c r="FU953" s="48"/>
      <c r="FV953" s="48"/>
      <c r="FW953" s="48"/>
      <c r="FX953" s="48"/>
      <c r="FY953" s="48"/>
      <c r="FZ953" s="48"/>
      <c r="GA953" s="48"/>
      <c r="GB953" s="48"/>
      <c r="GC953" s="48"/>
      <c r="GD953" s="48"/>
      <c r="GE953" s="48"/>
      <c r="GF953" s="48"/>
      <c r="GG953" s="48"/>
      <c r="GH953" s="48"/>
      <c r="GI953" s="48"/>
      <c r="GJ953" s="48"/>
      <c r="GK953" s="48"/>
      <c r="GL953" s="48"/>
      <c r="GM953" s="48"/>
      <c r="GN953" s="48"/>
      <c r="GO953" s="48"/>
      <c r="GP953" s="48"/>
      <c r="GQ953" s="48"/>
      <c r="GR953" s="48"/>
      <c r="GS953" s="48"/>
      <c r="GT953" s="48"/>
      <c r="GU953" s="48"/>
      <c r="GV953" s="48"/>
      <c r="GW953" s="48"/>
      <c r="GX953" s="48"/>
      <c r="GY953" s="48"/>
      <c r="GZ953" s="48"/>
      <c r="HA953" s="48"/>
      <c r="HB953" s="48"/>
      <c r="HC953" s="48"/>
      <c r="HD953" s="48"/>
      <c r="HE953" s="48"/>
      <c r="HF953" s="48"/>
      <c r="HG953" s="48"/>
      <c r="HH953" s="48"/>
      <c r="HI953" s="48"/>
      <c r="HJ953" s="48"/>
      <c r="HK953" s="48"/>
      <c r="HL953" s="48"/>
      <c r="HM953" s="48"/>
      <c r="HN953" s="48"/>
      <c r="HO953" s="48"/>
      <c r="HP953" s="48"/>
      <c r="HQ953" s="48"/>
      <c r="HR953" s="48"/>
      <c r="HS953" s="48"/>
      <c r="HT953" s="48"/>
      <c r="HU953" s="48"/>
      <c r="HV953" s="48"/>
      <c r="HW953" s="48"/>
      <c r="HX953" s="48"/>
      <c r="HY953" s="48"/>
      <c r="HZ953" s="48"/>
      <c r="IA953" s="48"/>
      <c r="IB953" s="48"/>
      <c r="IC953" s="48"/>
      <c r="ID953" s="48"/>
      <c r="IE953" s="48"/>
      <c r="IF953" s="48"/>
      <c r="IG953" s="48"/>
      <c r="IH953" s="36"/>
      <c r="II953" s="36"/>
      <c r="IJ953" s="36"/>
      <c r="IK953" s="36"/>
      <c r="IL953" s="36"/>
      <c r="IM953" s="36"/>
      <c r="IN953" s="36"/>
      <c r="IO953" s="36"/>
      <c r="IP953" s="36"/>
      <c r="IQ953" s="36"/>
      <c r="IR953" s="36"/>
      <c r="IS953" s="36"/>
      <c r="IT953" s="36"/>
    </row>
    <row r="954" spans="1:254" s="14" customFormat="1" ht="15" x14ac:dyDescent="0.3">
      <c r="A954" s="48"/>
      <c r="B954" s="48"/>
      <c r="C954" s="190">
        <v>43748</v>
      </c>
      <c r="D954" s="56" t="s">
        <v>1884</v>
      </c>
      <c r="E954" s="48" t="s">
        <v>1883</v>
      </c>
      <c r="F954" s="14" t="s">
        <v>1705</v>
      </c>
      <c r="G954" s="82"/>
      <c r="H954" s="53">
        <v>500000</v>
      </c>
      <c r="I954" s="143">
        <v>1982550</v>
      </c>
      <c r="J954" s="49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/>
      <c r="DF954" s="48"/>
      <c r="DG954" s="48"/>
      <c r="DH954" s="48"/>
      <c r="DI954" s="48"/>
      <c r="DJ954" s="48"/>
      <c r="DK954" s="48"/>
      <c r="DL954" s="48"/>
      <c r="DM954" s="48"/>
      <c r="DN954" s="48"/>
      <c r="DO954" s="48"/>
      <c r="DP954" s="48"/>
      <c r="DQ954" s="48"/>
      <c r="DR954" s="48"/>
      <c r="DS954" s="48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48"/>
      <c r="EL954" s="48"/>
      <c r="EM954" s="48"/>
      <c r="EN954" s="48"/>
      <c r="EO954" s="48"/>
      <c r="EP954" s="48"/>
      <c r="EQ954" s="48"/>
      <c r="ER954" s="48"/>
      <c r="ES954" s="48"/>
      <c r="ET954" s="48"/>
      <c r="EU954" s="48"/>
      <c r="EV954" s="48"/>
      <c r="EW954" s="48"/>
      <c r="EX954" s="48"/>
      <c r="EY954" s="48"/>
      <c r="EZ954" s="48"/>
      <c r="FA954" s="48"/>
      <c r="FB954" s="48"/>
      <c r="FC954" s="48"/>
      <c r="FD954" s="48"/>
      <c r="FE954" s="48"/>
      <c r="FF954" s="48"/>
      <c r="FG954" s="48"/>
      <c r="FH954" s="48"/>
      <c r="FI954" s="48"/>
      <c r="FJ954" s="48"/>
      <c r="FK954" s="48"/>
      <c r="FL954" s="48"/>
      <c r="FM954" s="48"/>
      <c r="FN954" s="48"/>
      <c r="FO954" s="48"/>
      <c r="FP954" s="48"/>
      <c r="FQ954" s="48"/>
      <c r="FR954" s="48"/>
      <c r="FS954" s="48"/>
      <c r="FT954" s="48"/>
      <c r="FU954" s="48"/>
      <c r="FV954" s="48"/>
      <c r="FW954" s="48"/>
      <c r="FX954" s="48"/>
      <c r="FY954" s="48"/>
      <c r="FZ954" s="48"/>
      <c r="GA954" s="48"/>
      <c r="GB954" s="48"/>
      <c r="GC954" s="48"/>
      <c r="GD954" s="48"/>
      <c r="GE954" s="48"/>
      <c r="GF954" s="48"/>
      <c r="GG954" s="48"/>
      <c r="GH954" s="48"/>
      <c r="GI954" s="48"/>
      <c r="GJ954" s="48"/>
      <c r="GK954" s="48"/>
      <c r="GL954" s="48"/>
      <c r="GM954" s="48"/>
      <c r="GN954" s="48"/>
      <c r="GO954" s="48"/>
      <c r="GP954" s="48"/>
      <c r="GQ954" s="48"/>
      <c r="GR954" s="48"/>
      <c r="GS954" s="48"/>
      <c r="GT954" s="48"/>
      <c r="GU954" s="48"/>
      <c r="GV954" s="48"/>
      <c r="GW954" s="48"/>
      <c r="GX954" s="48"/>
      <c r="GY954" s="48"/>
      <c r="GZ954" s="48"/>
      <c r="HA954" s="48"/>
      <c r="HB954" s="48"/>
      <c r="HC954" s="48"/>
      <c r="HD954" s="48"/>
      <c r="HE954" s="48"/>
      <c r="HF954" s="48"/>
      <c r="HG954" s="48"/>
      <c r="HH954" s="48"/>
      <c r="HI954" s="48"/>
      <c r="HJ954" s="48"/>
      <c r="HK954" s="48"/>
      <c r="HL954" s="48"/>
      <c r="HM954" s="48"/>
      <c r="HN954" s="48"/>
      <c r="HO954" s="48"/>
      <c r="HP954" s="48"/>
      <c r="HQ954" s="48"/>
      <c r="HR954" s="48"/>
      <c r="HS954" s="48"/>
      <c r="HT954" s="48"/>
      <c r="HU954" s="48"/>
      <c r="HV954" s="48"/>
      <c r="HW954" s="48"/>
      <c r="HX954" s="48"/>
      <c r="HY954" s="48"/>
      <c r="HZ954" s="48"/>
      <c r="IA954" s="48"/>
      <c r="IB954" s="48"/>
      <c r="IC954" s="48"/>
      <c r="ID954" s="48"/>
      <c r="IE954" s="48"/>
      <c r="IF954" s="48"/>
      <c r="IG954" s="48"/>
      <c r="IH954" s="36"/>
      <c r="II954" s="36"/>
      <c r="IJ954" s="36"/>
      <c r="IK954" s="36"/>
      <c r="IL954" s="36"/>
      <c r="IM954" s="36"/>
      <c r="IN954" s="36"/>
      <c r="IO954" s="36"/>
      <c r="IP954" s="36"/>
      <c r="IQ954" s="36"/>
      <c r="IR954" s="36"/>
      <c r="IS954" s="36"/>
      <c r="IT954" s="36"/>
    </row>
    <row r="955" spans="1:254" s="14" customFormat="1" x14ac:dyDescent="0.2">
      <c r="A955" s="48"/>
      <c r="B955" s="48"/>
      <c r="C955" s="180">
        <v>43749</v>
      </c>
      <c r="D955" s="56" t="s">
        <v>1870</v>
      </c>
      <c r="E955" s="48" t="s">
        <v>1902</v>
      </c>
      <c r="F955" s="14" t="s">
        <v>1345</v>
      </c>
      <c r="G955" s="82"/>
      <c r="H955" s="53">
        <v>138000</v>
      </c>
      <c r="I955" s="143">
        <v>1844550</v>
      </c>
      <c r="J955" s="49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  <c r="BL955" s="48"/>
      <c r="BM955" s="48"/>
      <c r="BN955" s="48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48"/>
      <c r="CY955" s="48"/>
      <c r="CZ955" s="48"/>
      <c r="DA955" s="48"/>
      <c r="DB955" s="48"/>
      <c r="DC955" s="48"/>
      <c r="DD955" s="48"/>
      <c r="DE955" s="48"/>
      <c r="DF955" s="48"/>
      <c r="DG955" s="48"/>
      <c r="DH955" s="48"/>
      <c r="DI955" s="48"/>
      <c r="DJ955" s="48"/>
      <c r="DK955" s="48"/>
      <c r="DL955" s="48"/>
      <c r="DM955" s="48"/>
      <c r="DN955" s="48"/>
      <c r="DO955" s="48"/>
      <c r="DP955" s="48"/>
      <c r="DQ955" s="48"/>
      <c r="DR955" s="48"/>
      <c r="DS955" s="48"/>
      <c r="DT955" s="48"/>
      <c r="DU955" s="48"/>
      <c r="DV955" s="48"/>
      <c r="DW955" s="48"/>
      <c r="DX955" s="48"/>
      <c r="DY955" s="48"/>
      <c r="DZ955" s="48"/>
      <c r="EA955" s="48"/>
      <c r="EB955" s="48"/>
      <c r="EC955" s="48"/>
      <c r="ED955" s="48"/>
      <c r="EE955" s="48"/>
      <c r="EF955" s="48"/>
      <c r="EG955" s="48"/>
      <c r="EH955" s="48"/>
      <c r="EI955" s="48"/>
      <c r="EJ955" s="48"/>
      <c r="EK955" s="48"/>
      <c r="EL955" s="48"/>
      <c r="EM955" s="48"/>
      <c r="EN955" s="48"/>
      <c r="EO955" s="48"/>
      <c r="EP955" s="48"/>
      <c r="EQ955" s="48"/>
      <c r="ER955" s="48"/>
      <c r="ES955" s="48"/>
      <c r="ET955" s="48"/>
      <c r="EU955" s="48"/>
      <c r="EV955" s="48"/>
      <c r="EW955" s="48"/>
      <c r="EX955" s="48"/>
      <c r="EY955" s="48"/>
      <c r="EZ955" s="48"/>
      <c r="FA955" s="48"/>
      <c r="FB955" s="48"/>
      <c r="FC955" s="48"/>
      <c r="FD955" s="48"/>
      <c r="FE955" s="48"/>
      <c r="FF955" s="48"/>
      <c r="FG955" s="48"/>
      <c r="FH955" s="48"/>
      <c r="FI955" s="48"/>
      <c r="FJ955" s="48"/>
      <c r="FK955" s="48"/>
      <c r="FL955" s="48"/>
      <c r="FM955" s="48"/>
      <c r="FN955" s="48"/>
      <c r="FO955" s="48"/>
      <c r="FP955" s="48"/>
      <c r="FQ955" s="48"/>
      <c r="FR955" s="48"/>
      <c r="FS955" s="48"/>
      <c r="FT955" s="48"/>
      <c r="FU955" s="48"/>
      <c r="FV955" s="48"/>
      <c r="FW955" s="48"/>
      <c r="FX955" s="48"/>
      <c r="FY955" s="48"/>
      <c r="FZ955" s="48"/>
      <c r="GA955" s="48"/>
      <c r="GB955" s="48"/>
      <c r="GC955" s="48"/>
      <c r="GD955" s="48"/>
      <c r="GE955" s="48"/>
      <c r="GF955" s="48"/>
      <c r="GG955" s="48"/>
      <c r="GH955" s="48"/>
      <c r="GI955" s="48"/>
      <c r="GJ955" s="48"/>
      <c r="GK955" s="48"/>
      <c r="GL955" s="48"/>
      <c r="GM955" s="48"/>
      <c r="GN955" s="48"/>
      <c r="GO955" s="48"/>
      <c r="GP955" s="48"/>
      <c r="GQ955" s="48"/>
      <c r="GR955" s="48"/>
      <c r="GS955" s="48"/>
      <c r="GT955" s="48"/>
      <c r="GU955" s="48"/>
      <c r="GV955" s="48"/>
      <c r="GW955" s="48"/>
      <c r="GX955" s="48"/>
      <c r="GY955" s="48"/>
      <c r="GZ955" s="48"/>
      <c r="HA955" s="48"/>
      <c r="HB955" s="48"/>
      <c r="HC955" s="48"/>
      <c r="HD955" s="48"/>
      <c r="HE955" s="48"/>
      <c r="HF955" s="48"/>
      <c r="HG955" s="48"/>
      <c r="HH955" s="48"/>
      <c r="HI955" s="48"/>
      <c r="HJ955" s="48"/>
      <c r="HK955" s="48"/>
      <c r="HL955" s="48"/>
      <c r="HM955" s="48"/>
      <c r="HN955" s="48"/>
      <c r="HO955" s="48"/>
      <c r="HP955" s="48"/>
      <c r="HQ955" s="48"/>
      <c r="HR955" s="48"/>
      <c r="HS955" s="48"/>
      <c r="HT955" s="48"/>
      <c r="HU955" s="48"/>
      <c r="HV955" s="48"/>
      <c r="HW955" s="48"/>
      <c r="HX955" s="48"/>
      <c r="HY955" s="48"/>
      <c r="HZ955" s="48"/>
      <c r="IA955" s="48"/>
      <c r="IB955" s="48"/>
      <c r="IC955" s="48"/>
      <c r="ID955" s="48"/>
      <c r="IE955" s="48"/>
      <c r="IF955" s="48"/>
      <c r="IG955" s="48"/>
      <c r="IH955" s="36"/>
      <c r="II955" s="36"/>
      <c r="IJ955" s="36"/>
      <c r="IK955" s="36"/>
      <c r="IL955" s="36"/>
      <c r="IM955" s="36"/>
      <c r="IN955" s="36"/>
      <c r="IO955" s="36"/>
      <c r="IP955" s="36"/>
      <c r="IQ955" s="36"/>
      <c r="IR955" s="36"/>
      <c r="IS955" s="36"/>
      <c r="IT955" s="36"/>
    </row>
    <row r="956" spans="1:254" s="14" customFormat="1" x14ac:dyDescent="0.2">
      <c r="A956" s="48"/>
      <c r="B956" s="48"/>
      <c r="C956" s="152">
        <v>43749</v>
      </c>
      <c r="D956" s="153" t="s">
        <v>1881</v>
      </c>
      <c r="E956" s="48" t="s">
        <v>1903</v>
      </c>
      <c r="F956" s="154" t="s">
        <v>1869</v>
      </c>
      <c r="G956" s="82"/>
      <c r="H956" s="53">
        <v>1070000</v>
      </c>
      <c r="I956" s="143">
        <v>774550</v>
      </c>
      <c r="J956" s="49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  <c r="BL956" s="48"/>
      <c r="BM956" s="48"/>
      <c r="BN956" s="48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48"/>
      <c r="CY956" s="48"/>
      <c r="CZ956" s="48"/>
      <c r="DA956" s="48"/>
      <c r="DB956" s="48"/>
      <c r="DC956" s="48"/>
      <c r="DD956" s="48"/>
      <c r="DE956" s="48"/>
      <c r="DF956" s="48"/>
      <c r="DG956" s="48"/>
      <c r="DH956" s="48"/>
      <c r="DI956" s="48"/>
      <c r="DJ956" s="48"/>
      <c r="DK956" s="48"/>
      <c r="DL956" s="48"/>
      <c r="DM956" s="48"/>
      <c r="DN956" s="48"/>
      <c r="DO956" s="48"/>
      <c r="DP956" s="48"/>
      <c r="DQ956" s="48"/>
      <c r="DR956" s="48"/>
      <c r="DS956" s="48"/>
      <c r="DT956" s="48"/>
      <c r="DU956" s="48"/>
      <c r="DV956" s="48"/>
      <c r="DW956" s="48"/>
      <c r="DX956" s="48"/>
      <c r="DY956" s="48"/>
      <c r="DZ956" s="48"/>
      <c r="EA956" s="48"/>
      <c r="EB956" s="48"/>
      <c r="EC956" s="48"/>
      <c r="ED956" s="48"/>
      <c r="EE956" s="48"/>
      <c r="EF956" s="48"/>
      <c r="EG956" s="48"/>
      <c r="EH956" s="48"/>
      <c r="EI956" s="48"/>
      <c r="EJ956" s="48"/>
      <c r="EK956" s="48"/>
      <c r="EL956" s="48"/>
      <c r="EM956" s="48"/>
      <c r="EN956" s="48"/>
      <c r="EO956" s="48"/>
      <c r="EP956" s="48"/>
      <c r="EQ956" s="48"/>
      <c r="ER956" s="48"/>
      <c r="ES956" s="48"/>
      <c r="ET956" s="48"/>
      <c r="EU956" s="48"/>
      <c r="EV956" s="48"/>
      <c r="EW956" s="48"/>
      <c r="EX956" s="48"/>
      <c r="EY956" s="48"/>
      <c r="EZ956" s="48"/>
      <c r="FA956" s="48"/>
      <c r="FB956" s="48"/>
      <c r="FC956" s="48"/>
      <c r="FD956" s="48"/>
      <c r="FE956" s="48"/>
      <c r="FF956" s="48"/>
      <c r="FG956" s="48"/>
      <c r="FH956" s="48"/>
      <c r="FI956" s="48"/>
      <c r="FJ956" s="48"/>
      <c r="FK956" s="48"/>
      <c r="FL956" s="48"/>
      <c r="FM956" s="48"/>
      <c r="FN956" s="48"/>
      <c r="FO956" s="48"/>
      <c r="FP956" s="48"/>
      <c r="FQ956" s="48"/>
      <c r="FR956" s="48"/>
      <c r="FS956" s="48"/>
      <c r="FT956" s="48"/>
      <c r="FU956" s="48"/>
      <c r="FV956" s="48"/>
      <c r="FW956" s="48"/>
      <c r="FX956" s="48"/>
      <c r="FY956" s="48"/>
      <c r="FZ956" s="48"/>
      <c r="GA956" s="48"/>
      <c r="GB956" s="48"/>
      <c r="GC956" s="48"/>
      <c r="GD956" s="48"/>
      <c r="GE956" s="48"/>
      <c r="GF956" s="48"/>
      <c r="GG956" s="48"/>
      <c r="GH956" s="48"/>
      <c r="GI956" s="48"/>
      <c r="GJ956" s="48"/>
      <c r="GK956" s="48"/>
      <c r="GL956" s="48"/>
      <c r="GM956" s="48"/>
      <c r="GN956" s="48"/>
      <c r="GO956" s="48"/>
      <c r="GP956" s="48"/>
      <c r="GQ956" s="48"/>
      <c r="GR956" s="48"/>
      <c r="GS956" s="48"/>
      <c r="GT956" s="48"/>
      <c r="GU956" s="48"/>
      <c r="GV956" s="48"/>
      <c r="GW956" s="48"/>
      <c r="GX956" s="48"/>
      <c r="GY956" s="48"/>
      <c r="GZ956" s="48"/>
      <c r="HA956" s="48"/>
      <c r="HB956" s="48"/>
      <c r="HC956" s="48"/>
      <c r="HD956" s="48"/>
      <c r="HE956" s="48"/>
      <c r="HF956" s="48"/>
      <c r="HG956" s="48"/>
      <c r="HH956" s="48"/>
      <c r="HI956" s="48"/>
      <c r="HJ956" s="48"/>
      <c r="HK956" s="48"/>
      <c r="HL956" s="48"/>
      <c r="HM956" s="48"/>
      <c r="HN956" s="48"/>
      <c r="HO956" s="48"/>
      <c r="HP956" s="48"/>
      <c r="HQ956" s="48"/>
      <c r="HR956" s="48"/>
      <c r="HS956" s="48"/>
      <c r="HT956" s="48"/>
      <c r="HU956" s="48"/>
      <c r="HV956" s="48"/>
      <c r="HW956" s="48"/>
      <c r="HX956" s="48"/>
      <c r="HY956" s="48"/>
      <c r="HZ956" s="48"/>
      <c r="IA956" s="48"/>
      <c r="IB956" s="48"/>
      <c r="IC956" s="48"/>
      <c r="ID956" s="48"/>
      <c r="IE956" s="48"/>
      <c r="IF956" s="48"/>
      <c r="IG956" s="48"/>
      <c r="IH956" s="36"/>
      <c r="II956" s="36"/>
      <c r="IJ956" s="36"/>
      <c r="IK956" s="36"/>
      <c r="IL956" s="36"/>
      <c r="IM956" s="36"/>
      <c r="IN956" s="36"/>
      <c r="IO956" s="36"/>
      <c r="IP956" s="36"/>
      <c r="IQ956" s="36"/>
      <c r="IR956" s="36"/>
      <c r="IS956" s="36"/>
      <c r="IT956" s="36"/>
    </row>
    <row r="957" spans="1:254" s="14" customFormat="1" x14ac:dyDescent="0.2">
      <c r="A957" s="48"/>
      <c r="B957" s="48"/>
      <c r="C957" s="48"/>
      <c r="D957" s="48"/>
      <c r="E957" s="48"/>
      <c r="F957" s="81"/>
      <c r="G957" s="82">
        <v>19912650</v>
      </c>
      <c r="H957" s="84"/>
      <c r="I957" s="143">
        <v>20687200</v>
      </c>
      <c r="J957" s="49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8"/>
      <c r="DF957" s="48"/>
      <c r="DG957" s="48"/>
      <c r="DH957" s="48"/>
      <c r="DI957" s="48"/>
      <c r="DJ957" s="48"/>
      <c r="DK957" s="48"/>
      <c r="DL957" s="48"/>
      <c r="DM957" s="48"/>
      <c r="DN957" s="48"/>
      <c r="DO957" s="48"/>
      <c r="DP957" s="48"/>
      <c r="DQ957" s="48"/>
      <c r="DR957" s="48"/>
      <c r="DS957" s="48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48"/>
      <c r="EK957" s="48"/>
      <c r="EL957" s="48"/>
      <c r="EM957" s="48"/>
      <c r="EN957" s="48"/>
      <c r="EO957" s="48"/>
      <c r="EP957" s="48"/>
      <c r="EQ957" s="48"/>
      <c r="ER957" s="48"/>
      <c r="ES957" s="48"/>
      <c r="ET957" s="48"/>
      <c r="EU957" s="48"/>
      <c r="EV957" s="48"/>
      <c r="EW957" s="48"/>
      <c r="EX957" s="48"/>
      <c r="EY957" s="48"/>
      <c r="EZ957" s="48"/>
      <c r="FA957" s="48"/>
      <c r="FB957" s="48"/>
      <c r="FC957" s="48"/>
      <c r="FD957" s="48"/>
      <c r="FE957" s="48"/>
      <c r="FF957" s="48"/>
      <c r="FG957" s="48"/>
      <c r="FH957" s="48"/>
      <c r="FI957" s="48"/>
      <c r="FJ957" s="48"/>
      <c r="FK957" s="48"/>
      <c r="FL957" s="48"/>
      <c r="FM957" s="48"/>
      <c r="FN957" s="48"/>
      <c r="FO957" s="48"/>
      <c r="FP957" s="48"/>
      <c r="FQ957" s="48"/>
      <c r="FR957" s="48"/>
      <c r="FS957" s="48"/>
      <c r="FT957" s="48"/>
      <c r="FU957" s="48"/>
      <c r="FV957" s="48"/>
      <c r="FW957" s="48"/>
      <c r="FX957" s="48"/>
      <c r="FY957" s="48"/>
      <c r="FZ957" s="48"/>
      <c r="GA957" s="48"/>
      <c r="GB957" s="48"/>
      <c r="GC957" s="48"/>
      <c r="GD957" s="48"/>
      <c r="GE957" s="48"/>
      <c r="GF957" s="48"/>
      <c r="GG957" s="48"/>
      <c r="GH957" s="48"/>
      <c r="GI957" s="48"/>
      <c r="GJ957" s="48"/>
      <c r="GK957" s="48"/>
      <c r="GL957" s="48"/>
      <c r="GM957" s="48"/>
      <c r="GN957" s="48"/>
      <c r="GO957" s="48"/>
      <c r="GP957" s="48"/>
      <c r="GQ957" s="48"/>
      <c r="GR957" s="48"/>
      <c r="GS957" s="48"/>
      <c r="GT957" s="48"/>
      <c r="GU957" s="48"/>
      <c r="GV957" s="48"/>
      <c r="GW957" s="48"/>
      <c r="GX957" s="48"/>
      <c r="GY957" s="48"/>
      <c r="GZ957" s="48"/>
      <c r="HA957" s="48"/>
      <c r="HB957" s="48"/>
      <c r="HC957" s="48"/>
      <c r="HD957" s="48"/>
      <c r="HE957" s="48"/>
      <c r="HF957" s="48"/>
      <c r="HG957" s="48"/>
      <c r="HH957" s="48"/>
      <c r="HI957" s="48"/>
      <c r="HJ957" s="48"/>
      <c r="HK957" s="48"/>
      <c r="HL957" s="48"/>
      <c r="HM957" s="48"/>
      <c r="HN957" s="48"/>
      <c r="HO957" s="48"/>
      <c r="HP957" s="48"/>
      <c r="HQ957" s="48"/>
      <c r="HR957" s="48"/>
      <c r="HS957" s="48"/>
      <c r="HT957" s="48"/>
      <c r="HU957" s="48"/>
      <c r="HV957" s="48"/>
      <c r="HW957" s="48"/>
      <c r="HX957" s="48"/>
      <c r="HY957" s="48"/>
      <c r="HZ957" s="48"/>
      <c r="IA957" s="48"/>
      <c r="IB957" s="48"/>
      <c r="IC957" s="48"/>
      <c r="ID957" s="48"/>
      <c r="IE957" s="48"/>
      <c r="IF957" s="48"/>
      <c r="IG957" s="48"/>
      <c r="IH957" s="36"/>
      <c r="II957" s="36"/>
      <c r="IJ957" s="36"/>
      <c r="IK957" s="36"/>
      <c r="IL957" s="36"/>
      <c r="IM957" s="36"/>
      <c r="IN957" s="36"/>
      <c r="IO957" s="36"/>
      <c r="IP957" s="36"/>
      <c r="IQ957" s="36"/>
      <c r="IR957" s="36"/>
      <c r="IS957" s="36"/>
      <c r="IT957" s="36"/>
    </row>
    <row r="958" spans="1:254" s="14" customFormat="1" x14ac:dyDescent="0.2">
      <c r="A958" s="48"/>
      <c r="B958" s="48"/>
      <c r="C958" s="98">
        <v>43749</v>
      </c>
      <c r="D958" s="191" t="s">
        <v>1907</v>
      </c>
      <c r="E958" s="102" t="s">
        <v>1906</v>
      </c>
      <c r="F958" s="103" t="s">
        <v>563</v>
      </c>
      <c r="G958" s="82"/>
      <c r="H958" s="125">
        <v>136000</v>
      </c>
      <c r="I958" s="143">
        <v>20551200</v>
      </c>
      <c r="J958" s="49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/>
      <c r="DF958" s="48"/>
      <c r="DG958" s="48"/>
      <c r="DH958" s="48"/>
      <c r="DI958" s="48"/>
      <c r="DJ958" s="48"/>
      <c r="DK958" s="48"/>
      <c r="DL958" s="48"/>
      <c r="DM958" s="48"/>
      <c r="DN958" s="48"/>
      <c r="DO958" s="48"/>
      <c r="DP958" s="48"/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/>
      <c r="FA958" s="48"/>
      <c r="FB958" s="48"/>
      <c r="FC958" s="48"/>
      <c r="FD958" s="48"/>
      <c r="FE958" s="48"/>
      <c r="FF958" s="48"/>
      <c r="FG958" s="48"/>
      <c r="FH958" s="48"/>
      <c r="FI958" s="48"/>
      <c r="FJ958" s="48"/>
      <c r="FK958" s="48"/>
      <c r="FL958" s="48"/>
      <c r="FM958" s="48"/>
      <c r="FN958" s="48"/>
      <c r="FO958" s="48"/>
      <c r="FP958" s="48"/>
      <c r="FQ958" s="48"/>
      <c r="FR958" s="48"/>
      <c r="FS958" s="48"/>
      <c r="FT958" s="48"/>
      <c r="FU958" s="48"/>
      <c r="FV958" s="48"/>
      <c r="FW958" s="48"/>
      <c r="FX958" s="48"/>
      <c r="FY958" s="48"/>
      <c r="FZ958" s="48"/>
      <c r="GA958" s="48"/>
      <c r="GB958" s="48"/>
      <c r="GC958" s="48"/>
      <c r="GD958" s="48"/>
      <c r="GE958" s="48"/>
      <c r="GF958" s="48"/>
      <c r="GG958" s="48"/>
      <c r="GH958" s="48"/>
      <c r="GI958" s="48"/>
      <c r="GJ958" s="48"/>
      <c r="GK958" s="48"/>
      <c r="GL958" s="48"/>
      <c r="GM958" s="48"/>
      <c r="GN958" s="48"/>
      <c r="GO958" s="48"/>
      <c r="GP958" s="48"/>
      <c r="GQ958" s="48"/>
      <c r="GR958" s="48"/>
      <c r="GS958" s="48"/>
      <c r="GT958" s="48"/>
      <c r="GU958" s="48"/>
      <c r="GV958" s="48"/>
      <c r="GW958" s="48"/>
      <c r="GX958" s="48"/>
      <c r="GY958" s="48"/>
      <c r="GZ958" s="48"/>
      <c r="HA958" s="48"/>
      <c r="HB958" s="48"/>
      <c r="HC958" s="48"/>
      <c r="HD958" s="48"/>
      <c r="HE958" s="48"/>
      <c r="HF958" s="48"/>
      <c r="HG958" s="48"/>
      <c r="HH958" s="48"/>
      <c r="HI958" s="48"/>
      <c r="HJ958" s="48"/>
      <c r="HK958" s="48"/>
      <c r="HL958" s="48"/>
      <c r="HM958" s="48"/>
      <c r="HN958" s="48"/>
      <c r="HO958" s="48"/>
      <c r="HP958" s="48"/>
      <c r="HQ958" s="48"/>
      <c r="HR958" s="48"/>
      <c r="HS958" s="48"/>
      <c r="HT958" s="48"/>
      <c r="HU958" s="48"/>
      <c r="HV958" s="48"/>
      <c r="HW958" s="48"/>
      <c r="HX958" s="48"/>
      <c r="HY958" s="48"/>
      <c r="HZ958" s="48"/>
      <c r="IA958" s="48"/>
      <c r="IB958" s="48"/>
      <c r="IC958" s="48"/>
      <c r="ID958" s="48"/>
      <c r="IE958" s="48"/>
      <c r="IF958" s="48"/>
      <c r="IG958" s="48"/>
      <c r="IH958" s="36"/>
      <c r="II958" s="36"/>
      <c r="IJ958" s="36"/>
      <c r="IK958" s="36"/>
      <c r="IL958" s="36"/>
      <c r="IM958" s="36"/>
      <c r="IN958" s="36"/>
      <c r="IO958" s="36"/>
      <c r="IP958" s="36"/>
      <c r="IQ958" s="36"/>
      <c r="IR958" s="36"/>
      <c r="IS958" s="36"/>
      <c r="IT958" s="36"/>
    </row>
    <row r="959" spans="1:254" s="14" customFormat="1" x14ac:dyDescent="0.2">
      <c r="A959" s="48"/>
      <c r="B959" s="48"/>
      <c r="C959" s="98"/>
      <c r="D959" s="176" t="s">
        <v>1100</v>
      </c>
      <c r="E959" s="102"/>
      <c r="F959" s="103" t="s">
        <v>563</v>
      </c>
      <c r="G959" s="82">
        <v>138000</v>
      </c>
      <c r="H959" s="126"/>
      <c r="I959" s="143">
        <v>20689200</v>
      </c>
      <c r="J959" s="49" t="s">
        <v>1978</v>
      </c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8"/>
      <c r="DF959" s="48"/>
      <c r="DG959" s="48"/>
      <c r="DH959" s="48"/>
      <c r="DI959" s="48"/>
      <c r="DJ959" s="48"/>
      <c r="DK959" s="48"/>
      <c r="DL959" s="48"/>
      <c r="DM959" s="48"/>
      <c r="DN959" s="48"/>
      <c r="DO959" s="48"/>
      <c r="DP959" s="48"/>
      <c r="DQ959" s="48"/>
      <c r="DR959" s="48"/>
      <c r="DS959" s="48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48"/>
      <c r="EK959" s="48"/>
      <c r="EL959" s="48"/>
      <c r="EM959" s="48"/>
      <c r="EN959" s="48"/>
      <c r="EO959" s="48"/>
      <c r="EP959" s="48"/>
      <c r="EQ959" s="48"/>
      <c r="ER959" s="48"/>
      <c r="ES959" s="48"/>
      <c r="ET959" s="48"/>
      <c r="EU959" s="48"/>
      <c r="EV959" s="48"/>
      <c r="EW959" s="48"/>
      <c r="EX959" s="48"/>
      <c r="EY959" s="48"/>
      <c r="EZ959" s="48"/>
      <c r="FA959" s="48"/>
      <c r="FB959" s="48"/>
      <c r="FC959" s="48"/>
      <c r="FD959" s="48"/>
      <c r="FE959" s="48"/>
      <c r="FF959" s="48"/>
      <c r="FG959" s="48"/>
      <c r="FH959" s="48"/>
      <c r="FI959" s="48"/>
      <c r="FJ959" s="48"/>
      <c r="FK959" s="48"/>
      <c r="FL959" s="48"/>
      <c r="FM959" s="48"/>
      <c r="FN959" s="48"/>
      <c r="FO959" s="48"/>
      <c r="FP959" s="48"/>
      <c r="FQ959" s="48"/>
      <c r="FR959" s="48"/>
      <c r="FS959" s="48"/>
      <c r="FT959" s="48"/>
      <c r="FU959" s="48"/>
      <c r="FV959" s="48"/>
      <c r="FW959" s="48"/>
      <c r="FX959" s="48"/>
      <c r="FY959" s="48"/>
      <c r="FZ959" s="48"/>
      <c r="GA959" s="48"/>
      <c r="GB959" s="48"/>
      <c r="GC959" s="48"/>
      <c r="GD959" s="48"/>
      <c r="GE959" s="48"/>
      <c r="GF959" s="48"/>
      <c r="GG959" s="48"/>
      <c r="GH959" s="48"/>
      <c r="GI959" s="48"/>
      <c r="GJ959" s="48"/>
      <c r="GK959" s="48"/>
      <c r="GL959" s="48"/>
      <c r="GM959" s="48"/>
      <c r="GN959" s="48"/>
      <c r="GO959" s="48"/>
      <c r="GP959" s="48"/>
      <c r="GQ959" s="48"/>
      <c r="GR959" s="48"/>
      <c r="GS959" s="48"/>
      <c r="GT959" s="48"/>
      <c r="GU959" s="48"/>
      <c r="GV959" s="48"/>
      <c r="GW959" s="48"/>
      <c r="GX959" s="48"/>
      <c r="GY959" s="48"/>
      <c r="GZ959" s="48"/>
      <c r="HA959" s="48"/>
      <c r="HB959" s="48"/>
      <c r="HC959" s="48"/>
      <c r="HD959" s="48"/>
      <c r="HE959" s="48"/>
      <c r="HF959" s="48"/>
      <c r="HG959" s="48"/>
      <c r="HH959" s="48"/>
      <c r="HI959" s="48"/>
      <c r="HJ959" s="48"/>
      <c r="HK959" s="48"/>
      <c r="HL959" s="48"/>
      <c r="HM959" s="48"/>
      <c r="HN959" s="48"/>
      <c r="HO959" s="48"/>
      <c r="HP959" s="48"/>
      <c r="HQ959" s="48"/>
      <c r="HR959" s="48"/>
      <c r="HS959" s="48"/>
      <c r="HT959" s="48"/>
      <c r="HU959" s="48"/>
      <c r="HV959" s="48"/>
      <c r="HW959" s="48"/>
      <c r="HX959" s="48"/>
      <c r="HY959" s="48"/>
      <c r="HZ959" s="48"/>
      <c r="IA959" s="48"/>
      <c r="IB959" s="48"/>
      <c r="IC959" s="48"/>
      <c r="ID959" s="48"/>
      <c r="IE959" s="48"/>
      <c r="IF959" s="48"/>
      <c r="IG959" s="48"/>
      <c r="IH959" s="36"/>
      <c r="II959" s="36"/>
      <c r="IJ959" s="36"/>
      <c r="IK959" s="36"/>
      <c r="IL959" s="36"/>
      <c r="IM959" s="36"/>
      <c r="IN959" s="36"/>
      <c r="IO959" s="36"/>
      <c r="IP959" s="36"/>
      <c r="IQ959" s="36"/>
      <c r="IR959" s="36"/>
      <c r="IS959" s="36"/>
      <c r="IT959" s="36"/>
    </row>
    <row r="960" spans="1:254" s="14" customFormat="1" x14ac:dyDescent="0.2">
      <c r="A960" s="48"/>
      <c r="B960" s="48"/>
      <c r="C960" s="98">
        <v>43750</v>
      </c>
      <c r="D960" s="192" t="s">
        <v>92</v>
      </c>
      <c r="E960" s="102" t="s">
        <v>1908</v>
      </c>
      <c r="F960" s="65" t="s">
        <v>327</v>
      </c>
      <c r="G960" s="82"/>
      <c r="H960" s="126">
        <v>488000</v>
      </c>
      <c r="I960" s="143">
        <v>20201200</v>
      </c>
      <c r="J960" s="49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48"/>
      <c r="CY960" s="48"/>
      <c r="CZ960" s="48"/>
      <c r="DA960" s="48"/>
      <c r="DB960" s="48"/>
      <c r="DC960" s="48"/>
      <c r="DD960" s="48"/>
      <c r="DE960" s="48"/>
      <c r="DF960" s="48"/>
      <c r="DG960" s="48"/>
      <c r="DH960" s="48"/>
      <c r="DI960" s="48"/>
      <c r="DJ960" s="48"/>
      <c r="DK960" s="48"/>
      <c r="DL960" s="48"/>
      <c r="DM960" s="48"/>
      <c r="DN960" s="48"/>
      <c r="DO960" s="48"/>
      <c r="DP960" s="48"/>
      <c r="DQ960" s="48"/>
      <c r="DR960" s="48"/>
      <c r="DS960" s="48"/>
      <c r="DT960" s="48"/>
      <c r="DU960" s="48"/>
      <c r="DV960" s="48"/>
      <c r="DW960" s="48"/>
      <c r="DX960" s="48"/>
      <c r="DY960" s="48"/>
      <c r="DZ960" s="48"/>
      <c r="EA960" s="48"/>
      <c r="EB960" s="48"/>
      <c r="EC960" s="48"/>
      <c r="ED960" s="48"/>
      <c r="EE960" s="48"/>
      <c r="EF960" s="48"/>
      <c r="EG960" s="48"/>
      <c r="EH960" s="48"/>
      <c r="EI960" s="48"/>
      <c r="EJ960" s="48"/>
      <c r="EK960" s="48"/>
      <c r="EL960" s="48"/>
      <c r="EM960" s="48"/>
      <c r="EN960" s="48"/>
      <c r="EO960" s="48"/>
      <c r="EP960" s="48"/>
      <c r="EQ960" s="48"/>
      <c r="ER960" s="48"/>
      <c r="ES960" s="48"/>
      <c r="ET960" s="48"/>
      <c r="EU960" s="48"/>
      <c r="EV960" s="48"/>
      <c r="EW960" s="48"/>
      <c r="EX960" s="48"/>
      <c r="EY960" s="48"/>
      <c r="EZ960" s="48"/>
      <c r="FA960" s="48"/>
      <c r="FB960" s="48"/>
      <c r="FC960" s="48"/>
      <c r="FD960" s="48"/>
      <c r="FE960" s="48"/>
      <c r="FF960" s="48"/>
      <c r="FG960" s="48"/>
      <c r="FH960" s="48"/>
      <c r="FI960" s="48"/>
      <c r="FJ960" s="48"/>
      <c r="FK960" s="48"/>
      <c r="FL960" s="48"/>
      <c r="FM960" s="48"/>
      <c r="FN960" s="48"/>
      <c r="FO960" s="48"/>
      <c r="FP960" s="48"/>
      <c r="FQ960" s="48"/>
      <c r="FR960" s="48"/>
      <c r="FS960" s="48"/>
      <c r="FT960" s="48"/>
      <c r="FU960" s="48"/>
      <c r="FV960" s="48"/>
      <c r="FW960" s="48"/>
      <c r="FX960" s="48"/>
      <c r="FY960" s="48"/>
      <c r="FZ960" s="48"/>
      <c r="GA960" s="48"/>
      <c r="GB960" s="48"/>
      <c r="GC960" s="48"/>
      <c r="GD960" s="48"/>
      <c r="GE960" s="48"/>
      <c r="GF960" s="48"/>
      <c r="GG960" s="48"/>
      <c r="GH960" s="48"/>
      <c r="GI960" s="48"/>
      <c r="GJ960" s="48"/>
      <c r="GK960" s="48"/>
      <c r="GL960" s="48"/>
      <c r="GM960" s="48"/>
      <c r="GN960" s="48"/>
      <c r="GO960" s="48"/>
      <c r="GP960" s="48"/>
      <c r="GQ960" s="48"/>
      <c r="GR960" s="48"/>
      <c r="GS960" s="48"/>
      <c r="GT960" s="48"/>
      <c r="GU960" s="48"/>
      <c r="GV960" s="48"/>
      <c r="GW960" s="48"/>
      <c r="GX960" s="48"/>
      <c r="GY960" s="48"/>
      <c r="GZ960" s="48"/>
      <c r="HA960" s="48"/>
      <c r="HB960" s="48"/>
      <c r="HC960" s="48"/>
      <c r="HD960" s="48"/>
      <c r="HE960" s="48"/>
      <c r="HF960" s="48"/>
      <c r="HG960" s="48"/>
      <c r="HH960" s="48"/>
      <c r="HI960" s="48"/>
      <c r="HJ960" s="48"/>
      <c r="HK960" s="48"/>
      <c r="HL960" s="48"/>
      <c r="HM960" s="48"/>
      <c r="HN960" s="48"/>
      <c r="HO960" s="48"/>
      <c r="HP960" s="48"/>
      <c r="HQ960" s="48"/>
      <c r="HR960" s="48"/>
      <c r="HS960" s="48"/>
      <c r="HT960" s="48"/>
      <c r="HU960" s="48"/>
      <c r="HV960" s="48"/>
      <c r="HW960" s="48"/>
      <c r="HX960" s="48"/>
      <c r="HY960" s="48"/>
      <c r="HZ960" s="48"/>
      <c r="IA960" s="48"/>
      <c r="IB960" s="48"/>
      <c r="IC960" s="48"/>
      <c r="ID960" s="48"/>
      <c r="IE960" s="48"/>
      <c r="IF960" s="48"/>
      <c r="IG960" s="48"/>
      <c r="IH960" s="36"/>
      <c r="II960" s="36"/>
      <c r="IJ960" s="36"/>
      <c r="IK960" s="36"/>
      <c r="IL960" s="36"/>
      <c r="IM960" s="36"/>
      <c r="IN960" s="36"/>
      <c r="IO960" s="36"/>
      <c r="IP960" s="36"/>
      <c r="IQ960" s="36"/>
      <c r="IR960" s="36"/>
      <c r="IS960" s="36"/>
      <c r="IT960" s="36"/>
    </row>
    <row r="961" spans="1:254" s="14" customFormat="1" x14ac:dyDescent="0.2">
      <c r="A961" s="48"/>
      <c r="B961" s="48"/>
      <c r="C961" s="98">
        <v>43750</v>
      </c>
      <c r="D961" s="30" t="s">
        <v>1922</v>
      </c>
      <c r="E961" s="102" t="s">
        <v>1909</v>
      </c>
      <c r="F961" s="35" t="s">
        <v>1611</v>
      </c>
      <c r="G961" s="82"/>
      <c r="H961" s="127">
        <v>393300</v>
      </c>
      <c r="I961" s="143">
        <v>19807900</v>
      </c>
      <c r="J961" s="49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48"/>
      <c r="CY961" s="48"/>
      <c r="CZ961" s="48"/>
      <c r="DA961" s="48"/>
      <c r="DB961" s="48"/>
      <c r="DC961" s="48"/>
      <c r="DD961" s="48"/>
      <c r="DE961" s="48"/>
      <c r="DF961" s="48"/>
      <c r="DG961" s="48"/>
      <c r="DH961" s="48"/>
      <c r="DI961" s="48"/>
      <c r="DJ961" s="48"/>
      <c r="DK961" s="48"/>
      <c r="DL961" s="48"/>
      <c r="DM961" s="48"/>
      <c r="DN961" s="48"/>
      <c r="DO961" s="48"/>
      <c r="DP961" s="48"/>
      <c r="DQ961" s="48"/>
      <c r="DR961" s="48"/>
      <c r="DS961" s="48"/>
      <c r="DT961" s="48"/>
      <c r="DU961" s="48"/>
      <c r="DV961" s="48"/>
      <c r="DW961" s="48"/>
      <c r="DX961" s="48"/>
      <c r="DY961" s="48"/>
      <c r="DZ961" s="48"/>
      <c r="EA961" s="48"/>
      <c r="EB961" s="48"/>
      <c r="EC961" s="48"/>
      <c r="ED961" s="48"/>
      <c r="EE961" s="48"/>
      <c r="EF961" s="48"/>
      <c r="EG961" s="48"/>
      <c r="EH961" s="48"/>
      <c r="EI961" s="48"/>
      <c r="EJ961" s="48"/>
      <c r="EK961" s="48"/>
      <c r="EL961" s="48"/>
      <c r="EM961" s="48"/>
      <c r="EN961" s="48"/>
      <c r="EO961" s="48"/>
      <c r="EP961" s="48"/>
      <c r="EQ961" s="48"/>
      <c r="ER961" s="48"/>
      <c r="ES961" s="48"/>
      <c r="ET961" s="48"/>
      <c r="EU961" s="48"/>
      <c r="EV961" s="48"/>
      <c r="EW961" s="48"/>
      <c r="EX961" s="48"/>
      <c r="EY961" s="48"/>
      <c r="EZ961" s="48"/>
      <c r="FA961" s="48"/>
      <c r="FB961" s="48"/>
      <c r="FC961" s="48"/>
      <c r="FD961" s="48"/>
      <c r="FE961" s="48"/>
      <c r="FF961" s="48"/>
      <c r="FG961" s="48"/>
      <c r="FH961" s="48"/>
      <c r="FI961" s="48"/>
      <c r="FJ961" s="48"/>
      <c r="FK961" s="48"/>
      <c r="FL961" s="48"/>
      <c r="FM961" s="48"/>
      <c r="FN961" s="48"/>
      <c r="FO961" s="48"/>
      <c r="FP961" s="48"/>
      <c r="FQ961" s="48"/>
      <c r="FR961" s="48"/>
      <c r="FS961" s="48"/>
      <c r="FT961" s="48"/>
      <c r="FU961" s="48"/>
      <c r="FV961" s="48"/>
      <c r="FW961" s="48"/>
      <c r="FX961" s="48"/>
      <c r="FY961" s="48"/>
      <c r="FZ961" s="48"/>
      <c r="GA961" s="48"/>
      <c r="GB961" s="48"/>
      <c r="GC961" s="48"/>
      <c r="GD961" s="48"/>
      <c r="GE961" s="48"/>
      <c r="GF961" s="48"/>
      <c r="GG961" s="48"/>
      <c r="GH961" s="48"/>
      <c r="GI961" s="48"/>
      <c r="GJ961" s="48"/>
      <c r="GK961" s="48"/>
      <c r="GL961" s="48"/>
      <c r="GM961" s="48"/>
      <c r="GN961" s="48"/>
      <c r="GO961" s="48"/>
      <c r="GP961" s="48"/>
      <c r="GQ961" s="48"/>
      <c r="GR961" s="48"/>
      <c r="GS961" s="48"/>
      <c r="GT961" s="48"/>
      <c r="GU961" s="48"/>
      <c r="GV961" s="48"/>
      <c r="GW961" s="48"/>
      <c r="GX961" s="48"/>
      <c r="GY961" s="48"/>
      <c r="GZ961" s="48"/>
      <c r="HA961" s="48"/>
      <c r="HB961" s="48"/>
      <c r="HC961" s="48"/>
      <c r="HD961" s="48"/>
      <c r="HE961" s="48"/>
      <c r="HF961" s="48"/>
      <c r="HG961" s="48"/>
      <c r="HH961" s="48"/>
      <c r="HI961" s="48"/>
      <c r="HJ961" s="48"/>
      <c r="HK961" s="48"/>
      <c r="HL961" s="48"/>
      <c r="HM961" s="48"/>
      <c r="HN961" s="48"/>
      <c r="HO961" s="48"/>
      <c r="HP961" s="48"/>
      <c r="HQ961" s="48"/>
      <c r="HR961" s="48"/>
      <c r="HS961" s="48"/>
      <c r="HT961" s="48"/>
      <c r="HU961" s="48"/>
      <c r="HV961" s="48"/>
      <c r="HW961" s="48"/>
      <c r="HX961" s="48"/>
      <c r="HY961" s="48"/>
      <c r="HZ961" s="48"/>
      <c r="IA961" s="48"/>
      <c r="IB961" s="48"/>
      <c r="IC961" s="48"/>
      <c r="ID961" s="48"/>
      <c r="IE961" s="48"/>
      <c r="IF961" s="48"/>
      <c r="IG961" s="48"/>
      <c r="IH961" s="36"/>
      <c r="II961" s="36"/>
      <c r="IJ961" s="36"/>
      <c r="IK961" s="36"/>
      <c r="IL961" s="36"/>
      <c r="IM961" s="36"/>
      <c r="IN961" s="36"/>
      <c r="IO961" s="36"/>
      <c r="IP961" s="36"/>
      <c r="IQ961" s="36"/>
      <c r="IR961" s="36"/>
      <c r="IS961" s="36"/>
      <c r="IT961" s="36"/>
    </row>
    <row r="962" spans="1:254" s="14" customFormat="1" x14ac:dyDescent="0.2">
      <c r="A962" s="48"/>
      <c r="B962" s="48"/>
      <c r="C962" s="98"/>
      <c r="D962" s="30" t="s">
        <v>1100</v>
      </c>
      <c r="E962" s="102"/>
      <c r="F962" s="35" t="s">
        <v>1611</v>
      </c>
      <c r="G962" s="82">
        <v>500000</v>
      </c>
      <c r="H962" s="127"/>
      <c r="I962" s="143">
        <v>20307900</v>
      </c>
      <c r="J962" s="49" t="s">
        <v>1979</v>
      </c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8"/>
      <c r="DF962" s="48"/>
      <c r="DG962" s="48"/>
      <c r="DH962" s="48"/>
      <c r="DI962" s="48"/>
      <c r="DJ962" s="48"/>
      <c r="DK962" s="48"/>
      <c r="DL962" s="48"/>
      <c r="DM962" s="48"/>
      <c r="DN962" s="48"/>
      <c r="DO962" s="48"/>
      <c r="DP962" s="48"/>
      <c r="DQ962" s="48"/>
      <c r="DR962" s="48"/>
      <c r="DS962" s="48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48"/>
      <c r="EK962" s="48"/>
      <c r="EL962" s="48"/>
      <c r="EM962" s="48"/>
      <c r="EN962" s="48"/>
      <c r="EO962" s="48"/>
      <c r="EP962" s="48"/>
      <c r="EQ962" s="48"/>
      <c r="ER962" s="48"/>
      <c r="ES962" s="48"/>
      <c r="ET962" s="48"/>
      <c r="EU962" s="48"/>
      <c r="EV962" s="48"/>
      <c r="EW962" s="48"/>
      <c r="EX962" s="48"/>
      <c r="EY962" s="48"/>
      <c r="EZ962" s="48"/>
      <c r="FA962" s="48"/>
      <c r="FB962" s="48"/>
      <c r="FC962" s="48"/>
      <c r="FD962" s="48"/>
      <c r="FE962" s="48"/>
      <c r="FF962" s="48"/>
      <c r="FG962" s="48"/>
      <c r="FH962" s="48"/>
      <c r="FI962" s="48"/>
      <c r="FJ962" s="48"/>
      <c r="FK962" s="48"/>
      <c r="FL962" s="48"/>
      <c r="FM962" s="48"/>
      <c r="FN962" s="48"/>
      <c r="FO962" s="48"/>
      <c r="FP962" s="48"/>
      <c r="FQ962" s="48"/>
      <c r="FR962" s="48"/>
      <c r="FS962" s="48"/>
      <c r="FT962" s="48"/>
      <c r="FU962" s="48"/>
      <c r="FV962" s="48"/>
      <c r="FW962" s="48"/>
      <c r="FX962" s="48"/>
      <c r="FY962" s="48"/>
      <c r="FZ962" s="48"/>
      <c r="GA962" s="48"/>
      <c r="GB962" s="48"/>
      <c r="GC962" s="48"/>
      <c r="GD962" s="48"/>
      <c r="GE962" s="48"/>
      <c r="GF962" s="48"/>
      <c r="GG962" s="48"/>
      <c r="GH962" s="48"/>
      <c r="GI962" s="48"/>
      <c r="GJ962" s="48"/>
      <c r="GK962" s="48"/>
      <c r="GL962" s="48"/>
      <c r="GM962" s="48"/>
      <c r="GN962" s="48"/>
      <c r="GO962" s="48"/>
      <c r="GP962" s="48"/>
      <c r="GQ962" s="48"/>
      <c r="GR962" s="48"/>
      <c r="GS962" s="48"/>
      <c r="GT962" s="48"/>
      <c r="GU962" s="48"/>
      <c r="GV962" s="48"/>
      <c r="GW962" s="48"/>
      <c r="GX962" s="48"/>
      <c r="GY962" s="48"/>
      <c r="GZ962" s="48"/>
      <c r="HA962" s="48"/>
      <c r="HB962" s="48"/>
      <c r="HC962" s="48"/>
      <c r="HD962" s="48"/>
      <c r="HE962" s="48"/>
      <c r="HF962" s="48"/>
      <c r="HG962" s="48"/>
      <c r="HH962" s="48"/>
      <c r="HI962" s="48"/>
      <c r="HJ962" s="48"/>
      <c r="HK962" s="48"/>
      <c r="HL962" s="48"/>
      <c r="HM962" s="48"/>
      <c r="HN962" s="48"/>
      <c r="HO962" s="48"/>
      <c r="HP962" s="48"/>
      <c r="HQ962" s="48"/>
      <c r="HR962" s="48"/>
      <c r="HS962" s="48"/>
      <c r="HT962" s="48"/>
      <c r="HU962" s="48"/>
      <c r="HV962" s="48"/>
      <c r="HW962" s="48"/>
      <c r="HX962" s="48"/>
      <c r="HY962" s="48"/>
      <c r="HZ962" s="48"/>
      <c r="IA962" s="48"/>
      <c r="IB962" s="48"/>
      <c r="IC962" s="48"/>
      <c r="ID962" s="48"/>
      <c r="IE962" s="48"/>
      <c r="IF962" s="48"/>
      <c r="IG962" s="48"/>
      <c r="IH962" s="36"/>
      <c r="II962" s="36"/>
      <c r="IJ962" s="36"/>
      <c r="IK962" s="36"/>
      <c r="IL962" s="36"/>
      <c r="IM962" s="36"/>
      <c r="IN962" s="36"/>
      <c r="IO962" s="36"/>
      <c r="IP962" s="36"/>
      <c r="IQ962" s="36"/>
      <c r="IR962" s="36"/>
      <c r="IS962" s="36"/>
      <c r="IT962" s="36"/>
    </row>
    <row r="963" spans="1:254" s="14" customFormat="1" x14ac:dyDescent="0.2">
      <c r="A963" s="48"/>
      <c r="B963" s="48"/>
      <c r="C963" s="98">
        <v>43750</v>
      </c>
      <c r="D963" s="30" t="s">
        <v>1923</v>
      </c>
      <c r="E963" s="102" t="s">
        <v>1910</v>
      </c>
      <c r="F963" s="35" t="s">
        <v>532</v>
      </c>
      <c r="G963" s="82"/>
      <c r="H963" s="127">
        <v>289904</v>
      </c>
      <c r="I963" s="143">
        <v>20017996</v>
      </c>
      <c r="J963" s="49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/>
      <c r="DF963" s="48"/>
      <c r="DG963" s="48"/>
      <c r="DH963" s="48"/>
      <c r="DI963" s="48"/>
      <c r="DJ963" s="48"/>
      <c r="DK963" s="48"/>
      <c r="DL963" s="48"/>
      <c r="DM963" s="48"/>
      <c r="DN963" s="48"/>
      <c r="DO963" s="48"/>
      <c r="DP963" s="48"/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/>
      <c r="FA963" s="48"/>
      <c r="FB963" s="48"/>
      <c r="FC963" s="48"/>
      <c r="FD963" s="48"/>
      <c r="FE963" s="48"/>
      <c r="FF963" s="48"/>
      <c r="FG963" s="48"/>
      <c r="FH963" s="48"/>
      <c r="FI963" s="48"/>
      <c r="FJ963" s="48"/>
      <c r="FK963" s="48"/>
      <c r="FL963" s="48"/>
      <c r="FM963" s="48"/>
      <c r="FN963" s="48"/>
      <c r="FO963" s="48"/>
      <c r="FP963" s="48"/>
      <c r="FQ963" s="48"/>
      <c r="FR963" s="48"/>
      <c r="FS963" s="48"/>
      <c r="FT963" s="48"/>
      <c r="FU963" s="48"/>
      <c r="FV963" s="48"/>
      <c r="FW963" s="48"/>
      <c r="FX963" s="48"/>
      <c r="FY963" s="48"/>
      <c r="FZ963" s="48"/>
      <c r="GA963" s="48"/>
      <c r="GB963" s="48"/>
      <c r="GC963" s="48"/>
      <c r="GD963" s="48"/>
      <c r="GE963" s="48"/>
      <c r="GF963" s="48"/>
      <c r="GG963" s="48"/>
      <c r="GH963" s="48"/>
      <c r="GI963" s="48"/>
      <c r="GJ963" s="48"/>
      <c r="GK963" s="48"/>
      <c r="GL963" s="48"/>
      <c r="GM963" s="48"/>
      <c r="GN963" s="48"/>
      <c r="GO963" s="48"/>
      <c r="GP963" s="48"/>
      <c r="GQ963" s="48"/>
      <c r="GR963" s="48"/>
      <c r="GS963" s="48"/>
      <c r="GT963" s="48"/>
      <c r="GU963" s="48"/>
      <c r="GV963" s="48"/>
      <c r="GW963" s="48"/>
      <c r="GX963" s="48"/>
      <c r="GY963" s="48"/>
      <c r="GZ963" s="48"/>
      <c r="HA963" s="48"/>
      <c r="HB963" s="48"/>
      <c r="HC963" s="48"/>
      <c r="HD963" s="48"/>
      <c r="HE963" s="48"/>
      <c r="HF963" s="48"/>
      <c r="HG963" s="48"/>
      <c r="HH963" s="48"/>
      <c r="HI963" s="48"/>
      <c r="HJ963" s="48"/>
      <c r="HK963" s="48"/>
      <c r="HL963" s="48"/>
      <c r="HM963" s="48"/>
      <c r="HN963" s="48"/>
      <c r="HO963" s="48"/>
      <c r="HP963" s="48"/>
      <c r="HQ963" s="48"/>
      <c r="HR963" s="48"/>
      <c r="HS963" s="48"/>
      <c r="HT963" s="48"/>
      <c r="HU963" s="48"/>
      <c r="HV963" s="48"/>
      <c r="HW963" s="48"/>
      <c r="HX963" s="48"/>
      <c r="HY963" s="48"/>
      <c r="HZ963" s="48"/>
      <c r="IA963" s="48"/>
      <c r="IB963" s="48"/>
      <c r="IC963" s="48"/>
      <c r="ID963" s="48"/>
      <c r="IE963" s="48"/>
      <c r="IF963" s="48"/>
      <c r="IG963" s="48"/>
      <c r="IH963" s="36"/>
      <c r="II963" s="36"/>
      <c r="IJ963" s="36"/>
      <c r="IK963" s="36"/>
      <c r="IL963" s="36"/>
      <c r="IM963" s="36"/>
      <c r="IN963" s="36"/>
      <c r="IO963" s="36"/>
      <c r="IP963" s="36"/>
      <c r="IQ963" s="36"/>
      <c r="IR963" s="36"/>
      <c r="IS963" s="36"/>
      <c r="IT963" s="36"/>
    </row>
    <row r="964" spans="1:254" s="14" customFormat="1" x14ac:dyDescent="0.2">
      <c r="A964" s="48"/>
      <c r="B964" s="48"/>
      <c r="C964" s="98">
        <v>43750</v>
      </c>
      <c r="D964" s="30" t="s">
        <v>1924</v>
      </c>
      <c r="E964" s="102" t="s">
        <v>1911</v>
      </c>
      <c r="F964" s="35" t="s">
        <v>343</v>
      </c>
      <c r="G964" s="82"/>
      <c r="H964" s="127">
        <v>450000</v>
      </c>
      <c r="I964" s="143">
        <v>19567996</v>
      </c>
      <c r="J964" s="49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8"/>
      <c r="DA964" s="48"/>
      <c r="DB964" s="48"/>
      <c r="DC964" s="48"/>
      <c r="DD964" s="48"/>
      <c r="DE964" s="48"/>
      <c r="DF964" s="48"/>
      <c r="DG964" s="48"/>
      <c r="DH964" s="48"/>
      <c r="DI964" s="48"/>
      <c r="DJ964" s="48"/>
      <c r="DK964" s="48"/>
      <c r="DL964" s="48"/>
      <c r="DM964" s="48"/>
      <c r="DN964" s="48"/>
      <c r="DO964" s="48"/>
      <c r="DP964" s="48"/>
      <c r="DQ964" s="48"/>
      <c r="DR964" s="48"/>
      <c r="DS964" s="48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48"/>
      <c r="EK964" s="48"/>
      <c r="EL964" s="48"/>
      <c r="EM964" s="48"/>
      <c r="EN964" s="48"/>
      <c r="EO964" s="48"/>
      <c r="EP964" s="48"/>
      <c r="EQ964" s="48"/>
      <c r="ER964" s="48"/>
      <c r="ES964" s="48"/>
      <c r="ET964" s="48"/>
      <c r="EU964" s="48"/>
      <c r="EV964" s="48"/>
      <c r="EW964" s="48"/>
      <c r="EX964" s="48"/>
      <c r="EY964" s="48"/>
      <c r="EZ964" s="48"/>
      <c r="FA964" s="48"/>
      <c r="FB964" s="48"/>
      <c r="FC964" s="48"/>
      <c r="FD964" s="48"/>
      <c r="FE964" s="48"/>
      <c r="FF964" s="48"/>
      <c r="FG964" s="48"/>
      <c r="FH964" s="48"/>
      <c r="FI964" s="48"/>
      <c r="FJ964" s="48"/>
      <c r="FK964" s="48"/>
      <c r="FL964" s="48"/>
      <c r="FM964" s="48"/>
      <c r="FN964" s="48"/>
      <c r="FO964" s="48"/>
      <c r="FP964" s="48"/>
      <c r="FQ964" s="48"/>
      <c r="FR964" s="48"/>
      <c r="FS964" s="48"/>
      <c r="FT964" s="48"/>
      <c r="FU964" s="48"/>
      <c r="FV964" s="48"/>
      <c r="FW964" s="48"/>
      <c r="FX964" s="48"/>
      <c r="FY964" s="48"/>
      <c r="FZ964" s="48"/>
      <c r="GA964" s="48"/>
      <c r="GB964" s="48"/>
      <c r="GC964" s="48"/>
      <c r="GD964" s="48"/>
      <c r="GE964" s="48"/>
      <c r="GF964" s="48"/>
      <c r="GG964" s="48"/>
      <c r="GH964" s="48"/>
      <c r="GI964" s="48"/>
      <c r="GJ964" s="48"/>
      <c r="GK964" s="48"/>
      <c r="GL964" s="48"/>
      <c r="GM964" s="48"/>
      <c r="GN964" s="48"/>
      <c r="GO964" s="48"/>
      <c r="GP964" s="48"/>
      <c r="GQ964" s="48"/>
      <c r="GR964" s="48"/>
      <c r="GS964" s="48"/>
      <c r="GT964" s="48"/>
      <c r="GU964" s="48"/>
      <c r="GV964" s="48"/>
      <c r="GW964" s="48"/>
      <c r="GX964" s="48"/>
      <c r="GY964" s="48"/>
      <c r="GZ964" s="48"/>
      <c r="HA964" s="48"/>
      <c r="HB964" s="48"/>
      <c r="HC964" s="48"/>
      <c r="HD964" s="48"/>
      <c r="HE964" s="48"/>
      <c r="HF964" s="48"/>
      <c r="HG964" s="48"/>
      <c r="HH964" s="48"/>
      <c r="HI964" s="48"/>
      <c r="HJ964" s="48"/>
      <c r="HK964" s="48"/>
      <c r="HL964" s="48"/>
      <c r="HM964" s="48"/>
      <c r="HN964" s="48"/>
      <c r="HO964" s="48"/>
      <c r="HP964" s="48"/>
      <c r="HQ964" s="48"/>
      <c r="HR964" s="48"/>
      <c r="HS964" s="48"/>
      <c r="HT964" s="48"/>
      <c r="HU964" s="48"/>
      <c r="HV964" s="48"/>
      <c r="HW964" s="48"/>
      <c r="HX964" s="48"/>
      <c r="HY964" s="48"/>
      <c r="HZ964" s="48"/>
      <c r="IA964" s="48"/>
      <c r="IB964" s="48"/>
      <c r="IC964" s="48"/>
      <c r="ID964" s="48"/>
      <c r="IE964" s="48"/>
      <c r="IF964" s="48"/>
      <c r="IG964" s="48"/>
      <c r="IH964" s="36"/>
      <c r="II964" s="36"/>
      <c r="IJ964" s="36"/>
      <c r="IK964" s="36"/>
      <c r="IL964" s="36"/>
      <c r="IM964" s="36"/>
      <c r="IN964" s="36"/>
      <c r="IO964" s="36"/>
      <c r="IP964" s="36"/>
      <c r="IQ964" s="36"/>
      <c r="IR964" s="36"/>
      <c r="IS964" s="36"/>
      <c r="IT964" s="36"/>
    </row>
    <row r="965" spans="1:254" s="14" customFormat="1" x14ac:dyDescent="0.2">
      <c r="A965" s="48"/>
      <c r="B965" s="48"/>
      <c r="C965" s="98">
        <v>43752</v>
      </c>
      <c r="D965" s="30" t="s">
        <v>92</v>
      </c>
      <c r="E965" s="102" t="s">
        <v>1912</v>
      </c>
      <c r="F965" s="35" t="s">
        <v>541</v>
      </c>
      <c r="G965" s="82"/>
      <c r="H965" s="127">
        <v>3098000</v>
      </c>
      <c r="I965" s="143">
        <v>16469996</v>
      </c>
      <c r="J965" s="49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48"/>
      <c r="CY965" s="48"/>
      <c r="CZ965" s="48"/>
      <c r="DA965" s="48"/>
      <c r="DB965" s="48"/>
      <c r="DC965" s="48"/>
      <c r="DD965" s="48"/>
      <c r="DE965" s="48"/>
      <c r="DF965" s="48"/>
      <c r="DG965" s="48"/>
      <c r="DH965" s="48"/>
      <c r="DI965" s="48"/>
      <c r="DJ965" s="48"/>
      <c r="DK965" s="48"/>
      <c r="DL965" s="48"/>
      <c r="DM965" s="48"/>
      <c r="DN965" s="48"/>
      <c r="DO965" s="48"/>
      <c r="DP965" s="48"/>
      <c r="DQ965" s="48"/>
      <c r="DR965" s="48"/>
      <c r="DS965" s="48"/>
      <c r="DT965" s="48"/>
      <c r="DU965" s="48"/>
      <c r="DV965" s="48"/>
      <c r="DW965" s="48"/>
      <c r="DX965" s="48"/>
      <c r="DY965" s="48"/>
      <c r="DZ965" s="48"/>
      <c r="EA965" s="48"/>
      <c r="EB965" s="48"/>
      <c r="EC965" s="48"/>
      <c r="ED965" s="48"/>
      <c r="EE965" s="48"/>
      <c r="EF965" s="48"/>
      <c r="EG965" s="48"/>
      <c r="EH965" s="48"/>
      <c r="EI965" s="48"/>
      <c r="EJ965" s="48"/>
      <c r="EK965" s="48"/>
      <c r="EL965" s="48"/>
      <c r="EM965" s="48"/>
      <c r="EN965" s="48"/>
      <c r="EO965" s="48"/>
      <c r="EP965" s="48"/>
      <c r="EQ965" s="48"/>
      <c r="ER965" s="48"/>
      <c r="ES965" s="48"/>
      <c r="ET965" s="48"/>
      <c r="EU965" s="48"/>
      <c r="EV965" s="48"/>
      <c r="EW965" s="48"/>
      <c r="EX965" s="48"/>
      <c r="EY965" s="48"/>
      <c r="EZ965" s="48"/>
      <c r="FA965" s="48"/>
      <c r="FB965" s="48"/>
      <c r="FC965" s="48"/>
      <c r="FD965" s="48"/>
      <c r="FE965" s="48"/>
      <c r="FF965" s="48"/>
      <c r="FG965" s="48"/>
      <c r="FH965" s="48"/>
      <c r="FI965" s="48"/>
      <c r="FJ965" s="48"/>
      <c r="FK965" s="48"/>
      <c r="FL965" s="48"/>
      <c r="FM965" s="48"/>
      <c r="FN965" s="48"/>
      <c r="FO965" s="48"/>
      <c r="FP965" s="48"/>
      <c r="FQ965" s="48"/>
      <c r="FR965" s="48"/>
      <c r="FS965" s="48"/>
      <c r="FT965" s="48"/>
      <c r="FU965" s="48"/>
      <c r="FV965" s="48"/>
      <c r="FW965" s="48"/>
      <c r="FX965" s="48"/>
      <c r="FY965" s="48"/>
      <c r="FZ965" s="48"/>
      <c r="GA965" s="48"/>
      <c r="GB965" s="48"/>
      <c r="GC965" s="48"/>
      <c r="GD965" s="48"/>
      <c r="GE965" s="48"/>
      <c r="GF965" s="48"/>
      <c r="GG965" s="48"/>
      <c r="GH965" s="48"/>
      <c r="GI965" s="48"/>
      <c r="GJ965" s="48"/>
      <c r="GK965" s="48"/>
      <c r="GL965" s="48"/>
      <c r="GM965" s="48"/>
      <c r="GN965" s="48"/>
      <c r="GO965" s="48"/>
      <c r="GP965" s="48"/>
      <c r="GQ965" s="48"/>
      <c r="GR965" s="48"/>
      <c r="GS965" s="48"/>
      <c r="GT965" s="48"/>
      <c r="GU965" s="48"/>
      <c r="GV965" s="48"/>
      <c r="GW965" s="48"/>
      <c r="GX965" s="48"/>
      <c r="GY965" s="48"/>
      <c r="GZ965" s="48"/>
      <c r="HA965" s="48"/>
      <c r="HB965" s="48"/>
      <c r="HC965" s="48"/>
      <c r="HD965" s="48"/>
      <c r="HE965" s="48"/>
      <c r="HF965" s="48"/>
      <c r="HG965" s="48"/>
      <c r="HH965" s="48"/>
      <c r="HI965" s="48"/>
      <c r="HJ965" s="48"/>
      <c r="HK965" s="48"/>
      <c r="HL965" s="48"/>
      <c r="HM965" s="48"/>
      <c r="HN965" s="48"/>
      <c r="HO965" s="48"/>
      <c r="HP965" s="48"/>
      <c r="HQ965" s="48"/>
      <c r="HR965" s="48"/>
      <c r="HS965" s="48"/>
      <c r="HT965" s="48"/>
      <c r="HU965" s="48"/>
      <c r="HV965" s="48"/>
      <c r="HW965" s="48"/>
      <c r="HX965" s="48"/>
      <c r="HY965" s="48"/>
      <c r="HZ965" s="48"/>
      <c r="IA965" s="48"/>
      <c r="IB965" s="48"/>
      <c r="IC965" s="48"/>
      <c r="ID965" s="48"/>
      <c r="IE965" s="48"/>
      <c r="IF965" s="48"/>
      <c r="IG965" s="48"/>
      <c r="IH965" s="36"/>
      <c r="II965" s="36"/>
      <c r="IJ965" s="36"/>
      <c r="IK965" s="36"/>
      <c r="IL965" s="36"/>
      <c r="IM965" s="36"/>
      <c r="IN965" s="36"/>
      <c r="IO965" s="36"/>
      <c r="IP965" s="36"/>
      <c r="IQ965" s="36"/>
      <c r="IR965" s="36"/>
      <c r="IS965" s="36"/>
      <c r="IT965" s="36"/>
    </row>
    <row r="966" spans="1:254" s="14" customFormat="1" x14ac:dyDescent="0.2">
      <c r="A966" s="48"/>
      <c r="B966" s="48"/>
      <c r="C966" s="98">
        <v>43752</v>
      </c>
      <c r="D966" s="30" t="s">
        <v>1925</v>
      </c>
      <c r="E966" s="102" t="s">
        <v>1913</v>
      </c>
      <c r="F966" s="35" t="s">
        <v>420</v>
      </c>
      <c r="G966" s="82"/>
      <c r="H966" s="127">
        <v>3488000</v>
      </c>
      <c r="I966" s="143">
        <v>12981996</v>
      </c>
      <c r="J966" s="49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48"/>
      <c r="CY966" s="48"/>
      <c r="CZ966" s="48"/>
      <c r="DA966" s="48"/>
      <c r="DB966" s="48"/>
      <c r="DC966" s="48"/>
      <c r="DD966" s="48"/>
      <c r="DE966" s="48"/>
      <c r="DF966" s="48"/>
      <c r="DG966" s="48"/>
      <c r="DH966" s="48"/>
      <c r="DI966" s="48"/>
      <c r="DJ966" s="48"/>
      <c r="DK966" s="48"/>
      <c r="DL966" s="48"/>
      <c r="DM966" s="48"/>
      <c r="DN966" s="48"/>
      <c r="DO966" s="48"/>
      <c r="DP966" s="48"/>
      <c r="DQ966" s="48"/>
      <c r="DR966" s="48"/>
      <c r="DS966" s="48"/>
      <c r="DT966" s="48"/>
      <c r="DU966" s="48"/>
      <c r="DV966" s="48"/>
      <c r="DW966" s="48"/>
      <c r="DX966" s="48"/>
      <c r="DY966" s="48"/>
      <c r="DZ966" s="48"/>
      <c r="EA966" s="48"/>
      <c r="EB966" s="48"/>
      <c r="EC966" s="48"/>
      <c r="ED966" s="48"/>
      <c r="EE966" s="48"/>
      <c r="EF966" s="48"/>
      <c r="EG966" s="48"/>
      <c r="EH966" s="48"/>
      <c r="EI966" s="48"/>
      <c r="EJ966" s="48"/>
      <c r="EK966" s="48"/>
      <c r="EL966" s="48"/>
      <c r="EM966" s="48"/>
      <c r="EN966" s="48"/>
      <c r="EO966" s="48"/>
      <c r="EP966" s="48"/>
      <c r="EQ966" s="48"/>
      <c r="ER966" s="48"/>
      <c r="ES966" s="48"/>
      <c r="ET966" s="48"/>
      <c r="EU966" s="48"/>
      <c r="EV966" s="48"/>
      <c r="EW966" s="48"/>
      <c r="EX966" s="48"/>
      <c r="EY966" s="48"/>
      <c r="EZ966" s="48"/>
      <c r="FA966" s="48"/>
      <c r="FB966" s="48"/>
      <c r="FC966" s="48"/>
      <c r="FD966" s="48"/>
      <c r="FE966" s="48"/>
      <c r="FF966" s="48"/>
      <c r="FG966" s="48"/>
      <c r="FH966" s="48"/>
      <c r="FI966" s="48"/>
      <c r="FJ966" s="48"/>
      <c r="FK966" s="48"/>
      <c r="FL966" s="48"/>
      <c r="FM966" s="48"/>
      <c r="FN966" s="48"/>
      <c r="FO966" s="48"/>
      <c r="FP966" s="48"/>
      <c r="FQ966" s="48"/>
      <c r="FR966" s="48"/>
      <c r="FS966" s="48"/>
      <c r="FT966" s="48"/>
      <c r="FU966" s="48"/>
      <c r="FV966" s="48"/>
      <c r="FW966" s="48"/>
      <c r="FX966" s="48"/>
      <c r="FY966" s="48"/>
      <c r="FZ966" s="48"/>
      <c r="GA966" s="48"/>
      <c r="GB966" s="48"/>
      <c r="GC966" s="48"/>
      <c r="GD966" s="48"/>
      <c r="GE966" s="48"/>
      <c r="GF966" s="48"/>
      <c r="GG966" s="48"/>
      <c r="GH966" s="48"/>
      <c r="GI966" s="48"/>
      <c r="GJ966" s="48"/>
      <c r="GK966" s="48"/>
      <c r="GL966" s="48"/>
      <c r="GM966" s="48"/>
      <c r="GN966" s="48"/>
      <c r="GO966" s="48"/>
      <c r="GP966" s="48"/>
      <c r="GQ966" s="48"/>
      <c r="GR966" s="48"/>
      <c r="GS966" s="48"/>
      <c r="GT966" s="48"/>
      <c r="GU966" s="48"/>
      <c r="GV966" s="48"/>
      <c r="GW966" s="48"/>
      <c r="GX966" s="48"/>
      <c r="GY966" s="48"/>
      <c r="GZ966" s="48"/>
      <c r="HA966" s="48"/>
      <c r="HB966" s="48"/>
      <c r="HC966" s="48"/>
      <c r="HD966" s="48"/>
      <c r="HE966" s="48"/>
      <c r="HF966" s="48"/>
      <c r="HG966" s="48"/>
      <c r="HH966" s="48"/>
      <c r="HI966" s="48"/>
      <c r="HJ966" s="48"/>
      <c r="HK966" s="48"/>
      <c r="HL966" s="48"/>
      <c r="HM966" s="48"/>
      <c r="HN966" s="48"/>
      <c r="HO966" s="48"/>
      <c r="HP966" s="48"/>
      <c r="HQ966" s="48"/>
      <c r="HR966" s="48"/>
      <c r="HS966" s="48"/>
      <c r="HT966" s="48"/>
      <c r="HU966" s="48"/>
      <c r="HV966" s="48"/>
      <c r="HW966" s="48"/>
      <c r="HX966" s="48"/>
      <c r="HY966" s="48"/>
      <c r="HZ966" s="48"/>
      <c r="IA966" s="48"/>
      <c r="IB966" s="48"/>
      <c r="IC966" s="48"/>
      <c r="ID966" s="48"/>
      <c r="IE966" s="48"/>
      <c r="IF966" s="48"/>
      <c r="IG966" s="48"/>
      <c r="IH966" s="36"/>
      <c r="II966" s="36"/>
      <c r="IJ966" s="36"/>
      <c r="IK966" s="36"/>
      <c r="IL966" s="36"/>
      <c r="IM966" s="36"/>
      <c r="IN966" s="36"/>
      <c r="IO966" s="36"/>
      <c r="IP966" s="36"/>
      <c r="IQ966" s="36"/>
      <c r="IR966" s="36"/>
      <c r="IS966" s="36"/>
      <c r="IT966" s="36"/>
    </row>
    <row r="967" spans="1:254" s="14" customFormat="1" x14ac:dyDescent="0.2">
      <c r="A967" s="48"/>
      <c r="B967" s="48"/>
      <c r="C967" s="98">
        <v>43752</v>
      </c>
      <c r="D967" s="30" t="s">
        <v>1926</v>
      </c>
      <c r="E967" s="102" t="s">
        <v>1914</v>
      </c>
      <c r="F967" s="35" t="s">
        <v>565</v>
      </c>
      <c r="G967" s="82"/>
      <c r="H967" s="127">
        <v>10000</v>
      </c>
      <c r="I967" s="143">
        <v>12971996</v>
      </c>
      <c r="J967" s="49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8"/>
      <c r="DF967" s="48"/>
      <c r="DG967" s="48"/>
      <c r="DH967" s="48"/>
      <c r="DI967" s="48"/>
      <c r="DJ967" s="48"/>
      <c r="DK967" s="48"/>
      <c r="DL967" s="48"/>
      <c r="DM967" s="48"/>
      <c r="DN967" s="48"/>
      <c r="DO967" s="48"/>
      <c r="DP967" s="48"/>
      <c r="DQ967" s="48"/>
      <c r="DR967" s="48"/>
      <c r="DS967" s="48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48"/>
      <c r="EK967" s="48"/>
      <c r="EL967" s="48"/>
      <c r="EM967" s="48"/>
      <c r="EN967" s="48"/>
      <c r="EO967" s="48"/>
      <c r="EP967" s="48"/>
      <c r="EQ967" s="48"/>
      <c r="ER967" s="48"/>
      <c r="ES967" s="48"/>
      <c r="ET967" s="48"/>
      <c r="EU967" s="48"/>
      <c r="EV967" s="48"/>
      <c r="EW967" s="48"/>
      <c r="EX967" s="48"/>
      <c r="EY967" s="48"/>
      <c r="EZ967" s="48"/>
      <c r="FA967" s="48"/>
      <c r="FB967" s="48"/>
      <c r="FC967" s="48"/>
      <c r="FD967" s="48"/>
      <c r="FE967" s="48"/>
      <c r="FF967" s="48"/>
      <c r="FG967" s="48"/>
      <c r="FH967" s="48"/>
      <c r="FI967" s="48"/>
      <c r="FJ967" s="48"/>
      <c r="FK967" s="48"/>
      <c r="FL967" s="48"/>
      <c r="FM967" s="48"/>
      <c r="FN967" s="48"/>
      <c r="FO967" s="48"/>
      <c r="FP967" s="48"/>
      <c r="FQ967" s="48"/>
      <c r="FR967" s="48"/>
      <c r="FS967" s="48"/>
      <c r="FT967" s="48"/>
      <c r="FU967" s="48"/>
      <c r="FV967" s="48"/>
      <c r="FW967" s="48"/>
      <c r="FX967" s="48"/>
      <c r="FY967" s="48"/>
      <c r="FZ967" s="48"/>
      <c r="GA967" s="48"/>
      <c r="GB967" s="48"/>
      <c r="GC967" s="48"/>
      <c r="GD967" s="48"/>
      <c r="GE967" s="48"/>
      <c r="GF967" s="48"/>
      <c r="GG967" s="48"/>
      <c r="GH967" s="48"/>
      <c r="GI967" s="48"/>
      <c r="GJ967" s="48"/>
      <c r="GK967" s="48"/>
      <c r="GL967" s="48"/>
      <c r="GM967" s="48"/>
      <c r="GN967" s="48"/>
      <c r="GO967" s="48"/>
      <c r="GP967" s="48"/>
      <c r="GQ967" s="48"/>
      <c r="GR967" s="48"/>
      <c r="GS967" s="48"/>
      <c r="GT967" s="48"/>
      <c r="GU967" s="48"/>
      <c r="GV967" s="48"/>
      <c r="GW967" s="48"/>
      <c r="GX967" s="48"/>
      <c r="GY967" s="48"/>
      <c r="GZ967" s="48"/>
      <c r="HA967" s="48"/>
      <c r="HB967" s="48"/>
      <c r="HC967" s="48"/>
      <c r="HD967" s="48"/>
      <c r="HE967" s="48"/>
      <c r="HF967" s="48"/>
      <c r="HG967" s="48"/>
      <c r="HH967" s="48"/>
      <c r="HI967" s="48"/>
      <c r="HJ967" s="48"/>
      <c r="HK967" s="48"/>
      <c r="HL967" s="48"/>
      <c r="HM967" s="48"/>
      <c r="HN967" s="48"/>
      <c r="HO967" s="48"/>
      <c r="HP967" s="48"/>
      <c r="HQ967" s="48"/>
      <c r="HR967" s="48"/>
      <c r="HS967" s="48"/>
      <c r="HT967" s="48"/>
      <c r="HU967" s="48"/>
      <c r="HV967" s="48"/>
      <c r="HW967" s="48"/>
      <c r="HX967" s="48"/>
      <c r="HY967" s="48"/>
      <c r="HZ967" s="48"/>
      <c r="IA967" s="48"/>
      <c r="IB967" s="48"/>
      <c r="IC967" s="48"/>
      <c r="ID967" s="48"/>
      <c r="IE967" s="48"/>
      <c r="IF967" s="48"/>
      <c r="IG967" s="48"/>
      <c r="IH967" s="36"/>
      <c r="II967" s="36"/>
      <c r="IJ967" s="36"/>
      <c r="IK967" s="36"/>
      <c r="IL967" s="36"/>
      <c r="IM967" s="36"/>
      <c r="IN967" s="36"/>
      <c r="IO967" s="36"/>
      <c r="IP967" s="36"/>
      <c r="IQ967" s="36"/>
      <c r="IR967" s="36"/>
      <c r="IS967" s="36"/>
      <c r="IT967" s="36"/>
    </row>
    <row r="968" spans="1:254" s="14" customFormat="1" x14ac:dyDescent="0.2">
      <c r="A968" s="48"/>
      <c r="B968" s="48"/>
      <c r="C968" s="98">
        <v>43752</v>
      </c>
      <c r="D968" s="30" t="s">
        <v>1927</v>
      </c>
      <c r="E968" s="102" t="s">
        <v>1915</v>
      </c>
      <c r="F968" s="35" t="s">
        <v>565</v>
      </c>
      <c r="G968" s="82"/>
      <c r="H968" s="127">
        <v>98000</v>
      </c>
      <c r="I968" s="143">
        <v>12873996</v>
      </c>
      <c r="J968" s="49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/>
      <c r="DF968" s="48"/>
      <c r="DG968" s="48"/>
      <c r="DH968" s="48"/>
      <c r="DI968" s="48"/>
      <c r="DJ968" s="48"/>
      <c r="DK968" s="48"/>
      <c r="DL968" s="48"/>
      <c r="DM968" s="48"/>
      <c r="DN968" s="48"/>
      <c r="DO968" s="48"/>
      <c r="DP968" s="48"/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/>
      <c r="FA968" s="48"/>
      <c r="FB968" s="48"/>
      <c r="FC968" s="48"/>
      <c r="FD968" s="48"/>
      <c r="FE968" s="48"/>
      <c r="FF968" s="48"/>
      <c r="FG968" s="48"/>
      <c r="FH968" s="48"/>
      <c r="FI968" s="48"/>
      <c r="FJ968" s="48"/>
      <c r="FK968" s="48"/>
      <c r="FL968" s="48"/>
      <c r="FM968" s="48"/>
      <c r="FN968" s="48"/>
      <c r="FO968" s="48"/>
      <c r="FP968" s="48"/>
      <c r="FQ968" s="48"/>
      <c r="FR968" s="48"/>
      <c r="FS968" s="48"/>
      <c r="FT968" s="48"/>
      <c r="FU968" s="48"/>
      <c r="FV968" s="48"/>
      <c r="FW968" s="48"/>
      <c r="FX968" s="48"/>
      <c r="FY968" s="48"/>
      <c r="FZ968" s="48"/>
      <c r="GA968" s="48"/>
      <c r="GB968" s="48"/>
      <c r="GC968" s="48"/>
      <c r="GD968" s="48"/>
      <c r="GE968" s="48"/>
      <c r="GF968" s="48"/>
      <c r="GG968" s="48"/>
      <c r="GH968" s="48"/>
      <c r="GI968" s="48"/>
      <c r="GJ968" s="48"/>
      <c r="GK968" s="48"/>
      <c r="GL968" s="48"/>
      <c r="GM968" s="48"/>
      <c r="GN968" s="48"/>
      <c r="GO968" s="48"/>
      <c r="GP968" s="48"/>
      <c r="GQ968" s="48"/>
      <c r="GR968" s="48"/>
      <c r="GS968" s="48"/>
      <c r="GT968" s="48"/>
      <c r="GU968" s="48"/>
      <c r="GV968" s="48"/>
      <c r="GW968" s="48"/>
      <c r="GX968" s="48"/>
      <c r="GY968" s="48"/>
      <c r="GZ968" s="48"/>
      <c r="HA968" s="48"/>
      <c r="HB968" s="48"/>
      <c r="HC968" s="48"/>
      <c r="HD968" s="48"/>
      <c r="HE968" s="48"/>
      <c r="HF968" s="48"/>
      <c r="HG968" s="48"/>
      <c r="HH968" s="48"/>
      <c r="HI968" s="48"/>
      <c r="HJ968" s="48"/>
      <c r="HK968" s="48"/>
      <c r="HL968" s="48"/>
      <c r="HM968" s="48"/>
      <c r="HN968" s="48"/>
      <c r="HO968" s="48"/>
      <c r="HP968" s="48"/>
      <c r="HQ968" s="48"/>
      <c r="HR968" s="48"/>
      <c r="HS968" s="48"/>
      <c r="HT968" s="48"/>
      <c r="HU968" s="48"/>
      <c r="HV968" s="48"/>
      <c r="HW968" s="48"/>
      <c r="HX968" s="48"/>
      <c r="HY968" s="48"/>
      <c r="HZ968" s="48"/>
      <c r="IA968" s="48"/>
      <c r="IB968" s="48"/>
      <c r="IC968" s="48"/>
      <c r="ID968" s="48"/>
      <c r="IE968" s="48"/>
      <c r="IF968" s="48"/>
      <c r="IG968" s="48"/>
      <c r="IH968" s="36"/>
      <c r="II968" s="36"/>
      <c r="IJ968" s="36"/>
      <c r="IK968" s="36"/>
      <c r="IL968" s="36"/>
      <c r="IM968" s="36"/>
      <c r="IN968" s="36"/>
      <c r="IO968" s="36"/>
      <c r="IP968" s="36"/>
      <c r="IQ968" s="36"/>
      <c r="IR968" s="36"/>
      <c r="IS968" s="36"/>
      <c r="IT968" s="36"/>
    </row>
    <row r="969" spans="1:254" s="14" customFormat="1" x14ac:dyDescent="0.2">
      <c r="A969" s="48"/>
      <c r="B969" s="48"/>
      <c r="C969" s="98">
        <v>43752</v>
      </c>
      <c r="D969" s="30" t="s">
        <v>1928</v>
      </c>
      <c r="E969" s="102" t="s">
        <v>1916</v>
      </c>
      <c r="F969" s="35" t="s">
        <v>1899</v>
      </c>
      <c r="G969" s="82"/>
      <c r="H969" s="127">
        <v>1291155</v>
      </c>
      <c r="I969" s="143">
        <v>11582841</v>
      </c>
      <c r="J969" s="49" t="s">
        <v>1882</v>
      </c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8"/>
      <c r="DF969" s="48"/>
      <c r="DG969" s="48"/>
      <c r="DH969" s="48"/>
      <c r="DI969" s="48"/>
      <c r="DJ969" s="48"/>
      <c r="DK969" s="48"/>
      <c r="DL969" s="48"/>
      <c r="DM969" s="48"/>
      <c r="DN969" s="48"/>
      <c r="DO969" s="48"/>
      <c r="DP969" s="48"/>
      <c r="DQ969" s="48"/>
      <c r="DR969" s="48"/>
      <c r="DS969" s="48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48"/>
      <c r="EK969" s="48"/>
      <c r="EL969" s="48"/>
      <c r="EM969" s="48"/>
      <c r="EN969" s="48"/>
      <c r="EO969" s="48"/>
      <c r="EP969" s="48"/>
      <c r="EQ969" s="48"/>
      <c r="ER969" s="48"/>
      <c r="ES969" s="48"/>
      <c r="ET969" s="48"/>
      <c r="EU969" s="48"/>
      <c r="EV969" s="48"/>
      <c r="EW969" s="48"/>
      <c r="EX969" s="48"/>
      <c r="EY969" s="48"/>
      <c r="EZ969" s="48"/>
      <c r="FA969" s="48"/>
      <c r="FB969" s="48"/>
      <c r="FC969" s="48"/>
      <c r="FD969" s="48"/>
      <c r="FE969" s="48"/>
      <c r="FF969" s="48"/>
      <c r="FG969" s="48"/>
      <c r="FH969" s="48"/>
      <c r="FI969" s="48"/>
      <c r="FJ969" s="48"/>
      <c r="FK969" s="48"/>
      <c r="FL969" s="48"/>
      <c r="FM969" s="48"/>
      <c r="FN969" s="48"/>
      <c r="FO969" s="48"/>
      <c r="FP969" s="48"/>
      <c r="FQ969" s="48"/>
      <c r="FR969" s="48"/>
      <c r="FS969" s="48"/>
      <c r="FT969" s="48"/>
      <c r="FU969" s="48"/>
      <c r="FV969" s="48"/>
      <c r="FW969" s="48"/>
      <c r="FX969" s="48"/>
      <c r="FY969" s="48"/>
      <c r="FZ969" s="48"/>
      <c r="GA969" s="48"/>
      <c r="GB969" s="48"/>
      <c r="GC969" s="48"/>
      <c r="GD969" s="48"/>
      <c r="GE969" s="48"/>
      <c r="GF969" s="48"/>
      <c r="GG969" s="48"/>
      <c r="GH969" s="48"/>
      <c r="GI969" s="48"/>
      <c r="GJ969" s="48"/>
      <c r="GK969" s="48"/>
      <c r="GL969" s="48"/>
      <c r="GM969" s="48"/>
      <c r="GN969" s="48"/>
      <c r="GO969" s="48"/>
      <c r="GP969" s="48"/>
      <c r="GQ969" s="48"/>
      <c r="GR969" s="48"/>
      <c r="GS969" s="48"/>
      <c r="GT969" s="48"/>
      <c r="GU969" s="48"/>
      <c r="GV969" s="48"/>
      <c r="GW969" s="48"/>
      <c r="GX969" s="48"/>
      <c r="GY969" s="48"/>
      <c r="GZ969" s="48"/>
      <c r="HA969" s="48"/>
      <c r="HB969" s="48"/>
      <c r="HC969" s="48"/>
      <c r="HD969" s="48"/>
      <c r="HE969" s="48"/>
      <c r="HF969" s="48"/>
      <c r="HG969" s="48"/>
      <c r="HH969" s="48"/>
      <c r="HI969" s="48"/>
      <c r="HJ969" s="48"/>
      <c r="HK969" s="48"/>
      <c r="HL969" s="48"/>
      <c r="HM969" s="48"/>
      <c r="HN969" s="48"/>
      <c r="HO969" s="48"/>
      <c r="HP969" s="48"/>
      <c r="HQ969" s="48"/>
      <c r="HR969" s="48"/>
      <c r="HS969" s="48"/>
      <c r="HT969" s="48"/>
      <c r="HU969" s="48"/>
      <c r="HV969" s="48"/>
      <c r="HW969" s="48"/>
      <c r="HX969" s="48"/>
      <c r="HY969" s="48"/>
      <c r="HZ969" s="48"/>
      <c r="IA969" s="48"/>
      <c r="IB969" s="48"/>
      <c r="IC969" s="48"/>
      <c r="ID969" s="48"/>
      <c r="IE969" s="48"/>
      <c r="IF969" s="48"/>
      <c r="IG969" s="48"/>
      <c r="IH969" s="36"/>
      <c r="II969" s="36"/>
      <c r="IJ969" s="36"/>
      <c r="IK969" s="36"/>
      <c r="IL969" s="36"/>
      <c r="IM969" s="36"/>
      <c r="IN969" s="36"/>
      <c r="IO969" s="36"/>
      <c r="IP969" s="36"/>
      <c r="IQ969" s="36"/>
      <c r="IR969" s="36"/>
      <c r="IS969" s="36"/>
      <c r="IT969" s="36"/>
    </row>
    <row r="970" spans="1:254" s="14" customFormat="1" x14ac:dyDescent="0.2">
      <c r="A970" s="48"/>
      <c r="B970" s="48"/>
      <c r="C970" s="98"/>
      <c r="D970" s="30" t="s">
        <v>1100</v>
      </c>
      <c r="E970" s="102"/>
      <c r="F970" s="35" t="s">
        <v>1899</v>
      </c>
      <c r="G970" s="82">
        <v>605000</v>
      </c>
      <c r="H970" s="127"/>
      <c r="I970" s="143">
        <v>12187841</v>
      </c>
      <c r="J970" s="49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  <c r="DC970" s="48"/>
      <c r="DD970" s="48"/>
      <c r="DE970" s="48"/>
      <c r="DF970" s="48"/>
      <c r="DG970" s="48"/>
      <c r="DH970" s="48"/>
      <c r="DI970" s="48"/>
      <c r="DJ970" s="48"/>
      <c r="DK970" s="48"/>
      <c r="DL970" s="48"/>
      <c r="DM970" s="48"/>
      <c r="DN970" s="48"/>
      <c r="DO970" s="48"/>
      <c r="DP970" s="48"/>
      <c r="DQ970" s="48"/>
      <c r="DR970" s="48"/>
      <c r="DS970" s="48"/>
      <c r="DT970" s="48"/>
      <c r="DU970" s="48"/>
      <c r="DV970" s="48"/>
      <c r="DW970" s="48"/>
      <c r="DX970" s="48"/>
      <c r="DY970" s="48"/>
      <c r="DZ970" s="48"/>
      <c r="EA970" s="48"/>
      <c r="EB970" s="48"/>
      <c r="EC970" s="48"/>
      <c r="ED970" s="48"/>
      <c r="EE970" s="48"/>
      <c r="EF970" s="48"/>
      <c r="EG970" s="48"/>
      <c r="EH970" s="48"/>
      <c r="EI970" s="48"/>
      <c r="EJ970" s="48"/>
      <c r="EK970" s="48"/>
      <c r="EL970" s="48"/>
      <c r="EM970" s="48"/>
      <c r="EN970" s="48"/>
      <c r="EO970" s="48"/>
      <c r="EP970" s="48"/>
      <c r="EQ970" s="48"/>
      <c r="ER970" s="48"/>
      <c r="ES970" s="48"/>
      <c r="ET970" s="48"/>
      <c r="EU970" s="48"/>
      <c r="EV970" s="48"/>
      <c r="EW970" s="48"/>
      <c r="EX970" s="48"/>
      <c r="EY970" s="48"/>
      <c r="EZ970" s="48"/>
      <c r="FA970" s="48"/>
      <c r="FB970" s="48"/>
      <c r="FC970" s="48"/>
      <c r="FD970" s="48"/>
      <c r="FE970" s="48"/>
      <c r="FF970" s="48"/>
      <c r="FG970" s="48"/>
      <c r="FH970" s="48"/>
      <c r="FI970" s="48"/>
      <c r="FJ970" s="48"/>
      <c r="FK970" s="48"/>
      <c r="FL970" s="48"/>
      <c r="FM970" s="48"/>
      <c r="FN970" s="48"/>
      <c r="FO970" s="48"/>
      <c r="FP970" s="48"/>
      <c r="FQ970" s="48"/>
      <c r="FR970" s="48"/>
      <c r="FS970" s="48"/>
      <c r="FT970" s="48"/>
      <c r="FU970" s="48"/>
      <c r="FV970" s="48"/>
      <c r="FW970" s="48"/>
      <c r="FX970" s="48"/>
      <c r="FY970" s="48"/>
      <c r="FZ970" s="48"/>
      <c r="GA970" s="48"/>
      <c r="GB970" s="48"/>
      <c r="GC970" s="48"/>
      <c r="GD970" s="48"/>
      <c r="GE970" s="48"/>
      <c r="GF970" s="48"/>
      <c r="GG970" s="48"/>
      <c r="GH970" s="48"/>
      <c r="GI970" s="48"/>
      <c r="GJ970" s="48"/>
      <c r="GK970" s="48"/>
      <c r="GL970" s="48"/>
      <c r="GM970" s="48"/>
      <c r="GN970" s="48"/>
      <c r="GO970" s="48"/>
      <c r="GP970" s="48"/>
      <c r="GQ970" s="48"/>
      <c r="GR970" s="48"/>
      <c r="GS970" s="48"/>
      <c r="GT970" s="48"/>
      <c r="GU970" s="48"/>
      <c r="GV970" s="48"/>
      <c r="GW970" s="48"/>
      <c r="GX970" s="48"/>
      <c r="GY970" s="48"/>
      <c r="GZ970" s="48"/>
      <c r="HA970" s="48"/>
      <c r="HB970" s="48"/>
      <c r="HC970" s="48"/>
      <c r="HD970" s="48"/>
      <c r="HE970" s="48"/>
      <c r="HF970" s="48"/>
      <c r="HG970" s="48"/>
      <c r="HH970" s="48"/>
      <c r="HI970" s="48"/>
      <c r="HJ970" s="48"/>
      <c r="HK970" s="48"/>
      <c r="HL970" s="48"/>
      <c r="HM970" s="48"/>
      <c r="HN970" s="48"/>
      <c r="HO970" s="48"/>
      <c r="HP970" s="48"/>
      <c r="HQ970" s="48"/>
      <c r="HR970" s="48"/>
      <c r="HS970" s="48"/>
      <c r="HT970" s="48"/>
      <c r="HU970" s="48"/>
      <c r="HV970" s="48"/>
      <c r="HW970" s="48"/>
      <c r="HX970" s="48"/>
      <c r="HY970" s="48"/>
      <c r="HZ970" s="48"/>
      <c r="IA970" s="48"/>
      <c r="IB970" s="48"/>
      <c r="IC970" s="48"/>
      <c r="ID970" s="48"/>
      <c r="IE970" s="48"/>
      <c r="IF970" s="48"/>
      <c r="IG970" s="48"/>
      <c r="IH970" s="36"/>
      <c r="II970" s="36"/>
      <c r="IJ970" s="36"/>
      <c r="IK970" s="36"/>
      <c r="IL970" s="36"/>
      <c r="IM970" s="36"/>
      <c r="IN970" s="36"/>
      <c r="IO970" s="36"/>
      <c r="IP970" s="36"/>
      <c r="IQ970" s="36"/>
      <c r="IR970" s="36"/>
      <c r="IS970" s="36"/>
      <c r="IT970" s="36"/>
    </row>
    <row r="971" spans="1:254" s="14" customFormat="1" x14ac:dyDescent="0.2">
      <c r="A971" s="48"/>
      <c r="B971" s="48"/>
      <c r="C971" s="98">
        <v>43753</v>
      </c>
      <c r="D971" s="30" t="s">
        <v>1929</v>
      </c>
      <c r="E971" s="102" t="s">
        <v>1917</v>
      </c>
      <c r="F971" s="35" t="s">
        <v>565</v>
      </c>
      <c r="G971" s="82"/>
      <c r="H971" s="127">
        <v>51000</v>
      </c>
      <c r="I971" s="143">
        <v>12136841</v>
      </c>
      <c r="J971" s="49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  <c r="BL971" s="48"/>
      <c r="BM971" s="48"/>
      <c r="BN971" s="48"/>
      <c r="BO971" s="48"/>
      <c r="BP971" s="48"/>
      <c r="BQ971" s="48"/>
      <c r="BR971" s="48"/>
      <c r="BS971" s="48"/>
      <c r="BT971" s="48"/>
      <c r="BU971" s="48"/>
      <c r="BV971" s="48"/>
      <c r="BW971" s="48"/>
      <c r="BX971" s="48"/>
      <c r="BY971" s="48"/>
      <c r="BZ971" s="48"/>
      <c r="CA971" s="48"/>
      <c r="CB971" s="48"/>
      <c r="CC971" s="48"/>
      <c r="CD971" s="48"/>
      <c r="CE971" s="48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  <c r="CT971" s="48"/>
      <c r="CU971" s="48"/>
      <c r="CV971" s="48"/>
      <c r="CW971" s="48"/>
      <c r="CX971" s="48"/>
      <c r="CY971" s="48"/>
      <c r="CZ971" s="48"/>
      <c r="DA971" s="48"/>
      <c r="DB971" s="48"/>
      <c r="DC971" s="48"/>
      <c r="DD971" s="48"/>
      <c r="DE971" s="48"/>
      <c r="DF971" s="48"/>
      <c r="DG971" s="48"/>
      <c r="DH971" s="48"/>
      <c r="DI971" s="48"/>
      <c r="DJ971" s="48"/>
      <c r="DK971" s="48"/>
      <c r="DL971" s="48"/>
      <c r="DM971" s="48"/>
      <c r="DN971" s="48"/>
      <c r="DO971" s="48"/>
      <c r="DP971" s="48"/>
      <c r="DQ971" s="48"/>
      <c r="DR971" s="48"/>
      <c r="DS971" s="48"/>
      <c r="DT971" s="48"/>
      <c r="DU971" s="48"/>
      <c r="DV971" s="48"/>
      <c r="DW971" s="48"/>
      <c r="DX971" s="48"/>
      <c r="DY971" s="48"/>
      <c r="DZ971" s="48"/>
      <c r="EA971" s="48"/>
      <c r="EB971" s="48"/>
      <c r="EC971" s="48"/>
      <c r="ED971" s="48"/>
      <c r="EE971" s="48"/>
      <c r="EF971" s="48"/>
      <c r="EG971" s="48"/>
      <c r="EH971" s="48"/>
      <c r="EI971" s="48"/>
      <c r="EJ971" s="48"/>
      <c r="EK971" s="48"/>
      <c r="EL971" s="48"/>
      <c r="EM971" s="48"/>
      <c r="EN971" s="48"/>
      <c r="EO971" s="48"/>
      <c r="EP971" s="48"/>
      <c r="EQ971" s="48"/>
      <c r="ER971" s="48"/>
      <c r="ES971" s="48"/>
      <c r="ET971" s="48"/>
      <c r="EU971" s="48"/>
      <c r="EV971" s="48"/>
      <c r="EW971" s="48"/>
      <c r="EX971" s="48"/>
      <c r="EY971" s="48"/>
      <c r="EZ971" s="48"/>
      <c r="FA971" s="48"/>
      <c r="FB971" s="48"/>
      <c r="FC971" s="48"/>
      <c r="FD971" s="48"/>
      <c r="FE971" s="48"/>
      <c r="FF971" s="48"/>
      <c r="FG971" s="48"/>
      <c r="FH971" s="48"/>
      <c r="FI971" s="48"/>
      <c r="FJ971" s="48"/>
      <c r="FK971" s="48"/>
      <c r="FL971" s="48"/>
      <c r="FM971" s="48"/>
      <c r="FN971" s="48"/>
      <c r="FO971" s="48"/>
      <c r="FP971" s="48"/>
      <c r="FQ971" s="48"/>
      <c r="FR971" s="48"/>
      <c r="FS971" s="48"/>
      <c r="FT971" s="48"/>
      <c r="FU971" s="48"/>
      <c r="FV971" s="48"/>
      <c r="FW971" s="48"/>
      <c r="FX971" s="48"/>
      <c r="FY971" s="48"/>
      <c r="FZ971" s="48"/>
      <c r="GA971" s="48"/>
      <c r="GB971" s="48"/>
      <c r="GC971" s="48"/>
      <c r="GD971" s="48"/>
      <c r="GE971" s="48"/>
      <c r="GF971" s="48"/>
      <c r="GG971" s="48"/>
      <c r="GH971" s="48"/>
      <c r="GI971" s="48"/>
      <c r="GJ971" s="48"/>
      <c r="GK971" s="48"/>
      <c r="GL971" s="48"/>
      <c r="GM971" s="48"/>
      <c r="GN971" s="48"/>
      <c r="GO971" s="48"/>
      <c r="GP971" s="48"/>
      <c r="GQ971" s="48"/>
      <c r="GR971" s="48"/>
      <c r="GS971" s="48"/>
      <c r="GT971" s="48"/>
      <c r="GU971" s="48"/>
      <c r="GV971" s="48"/>
      <c r="GW971" s="48"/>
      <c r="GX971" s="48"/>
      <c r="GY971" s="48"/>
      <c r="GZ971" s="48"/>
      <c r="HA971" s="48"/>
      <c r="HB971" s="48"/>
      <c r="HC971" s="48"/>
      <c r="HD971" s="48"/>
      <c r="HE971" s="48"/>
      <c r="HF971" s="48"/>
      <c r="HG971" s="48"/>
      <c r="HH971" s="48"/>
      <c r="HI971" s="48"/>
      <c r="HJ971" s="48"/>
      <c r="HK971" s="48"/>
      <c r="HL971" s="48"/>
      <c r="HM971" s="48"/>
      <c r="HN971" s="48"/>
      <c r="HO971" s="48"/>
      <c r="HP971" s="48"/>
      <c r="HQ971" s="48"/>
      <c r="HR971" s="48"/>
      <c r="HS971" s="48"/>
      <c r="HT971" s="48"/>
      <c r="HU971" s="48"/>
      <c r="HV971" s="48"/>
      <c r="HW971" s="48"/>
      <c r="HX971" s="48"/>
      <c r="HY971" s="48"/>
      <c r="HZ971" s="48"/>
      <c r="IA971" s="48"/>
      <c r="IB971" s="48"/>
      <c r="IC971" s="48"/>
      <c r="ID971" s="48"/>
      <c r="IE971" s="48"/>
      <c r="IF971" s="48"/>
      <c r="IG971" s="48"/>
      <c r="IH971" s="36"/>
      <c r="II971" s="36"/>
      <c r="IJ971" s="36"/>
      <c r="IK971" s="36"/>
      <c r="IL971" s="36"/>
      <c r="IM971" s="36"/>
      <c r="IN971" s="36"/>
      <c r="IO971" s="36"/>
      <c r="IP971" s="36"/>
      <c r="IQ971" s="36"/>
      <c r="IR971" s="36"/>
      <c r="IS971" s="36"/>
      <c r="IT971" s="36"/>
    </row>
    <row r="972" spans="1:254" s="14" customFormat="1" x14ac:dyDescent="0.2">
      <c r="A972" s="48"/>
      <c r="B972" s="48"/>
      <c r="C972" s="98">
        <v>43755</v>
      </c>
      <c r="D972" s="30" t="s">
        <v>1931</v>
      </c>
      <c r="E972" s="102" t="s">
        <v>1918</v>
      </c>
      <c r="F972" s="35" t="s">
        <v>1930</v>
      </c>
      <c r="G972" s="82"/>
      <c r="H972" s="127">
        <v>450000</v>
      </c>
      <c r="I972" s="143">
        <v>11686841</v>
      </c>
      <c r="J972" s="49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  <c r="BL972" s="48"/>
      <c r="BM972" s="48"/>
      <c r="BN972" s="48"/>
      <c r="BO972" s="48"/>
      <c r="BP972" s="48"/>
      <c r="BQ972" s="48"/>
      <c r="BR972" s="48"/>
      <c r="BS972" s="48"/>
      <c r="BT972" s="48"/>
      <c r="BU972" s="48"/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  <c r="CT972" s="48"/>
      <c r="CU972" s="48"/>
      <c r="CV972" s="48"/>
      <c r="CW972" s="48"/>
      <c r="CX972" s="48"/>
      <c r="CY972" s="48"/>
      <c r="CZ972" s="48"/>
      <c r="DA972" s="48"/>
      <c r="DB972" s="48"/>
      <c r="DC972" s="48"/>
      <c r="DD972" s="48"/>
      <c r="DE972" s="48"/>
      <c r="DF972" s="48"/>
      <c r="DG972" s="48"/>
      <c r="DH972" s="48"/>
      <c r="DI972" s="48"/>
      <c r="DJ972" s="48"/>
      <c r="DK972" s="48"/>
      <c r="DL972" s="48"/>
      <c r="DM972" s="48"/>
      <c r="DN972" s="48"/>
      <c r="DO972" s="48"/>
      <c r="DP972" s="48"/>
      <c r="DQ972" s="48"/>
      <c r="DR972" s="48"/>
      <c r="DS972" s="48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48"/>
      <c r="EK972" s="48"/>
      <c r="EL972" s="48"/>
      <c r="EM972" s="48"/>
      <c r="EN972" s="48"/>
      <c r="EO972" s="48"/>
      <c r="EP972" s="48"/>
      <c r="EQ972" s="48"/>
      <c r="ER972" s="48"/>
      <c r="ES972" s="48"/>
      <c r="ET972" s="48"/>
      <c r="EU972" s="48"/>
      <c r="EV972" s="48"/>
      <c r="EW972" s="48"/>
      <c r="EX972" s="48"/>
      <c r="EY972" s="48"/>
      <c r="EZ972" s="48"/>
      <c r="FA972" s="48"/>
      <c r="FB972" s="48"/>
      <c r="FC972" s="48"/>
      <c r="FD972" s="48"/>
      <c r="FE972" s="48"/>
      <c r="FF972" s="48"/>
      <c r="FG972" s="48"/>
      <c r="FH972" s="48"/>
      <c r="FI972" s="48"/>
      <c r="FJ972" s="48"/>
      <c r="FK972" s="48"/>
      <c r="FL972" s="48"/>
      <c r="FM972" s="48"/>
      <c r="FN972" s="48"/>
      <c r="FO972" s="48"/>
      <c r="FP972" s="48"/>
      <c r="FQ972" s="48"/>
      <c r="FR972" s="48"/>
      <c r="FS972" s="48"/>
      <c r="FT972" s="48"/>
      <c r="FU972" s="48"/>
      <c r="FV972" s="48"/>
      <c r="FW972" s="48"/>
      <c r="FX972" s="48"/>
      <c r="FY972" s="48"/>
      <c r="FZ972" s="48"/>
      <c r="GA972" s="48"/>
      <c r="GB972" s="48"/>
      <c r="GC972" s="48"/>
      <c r="GD972" s="48"/>
      <c r="GE972" s="48"/>
      <c r="GF972" s="48"/>
      <c r="GG972" s="48"/>
      <c r="GH972" s="48"/>
      <c r="GI972" s="48"/>
      <c r="GJ972" s="48"/>
      <c r="GK972" s="48"/>
      <c r="GL972" s="48"/>
      <c r="GM972" s="48"/>
      <c r="GN972" s="48"/>
      <c r="GO972" s="48"/>
      <c r="GP972" s="48"/>
      <c r="GQ972" s="48"/>
      <c r="GR972" s="48"/>
      <c r="GS972" s="48"/>
      <c r="GT972" s="48"/>
      <c r="GU972" s="48"/>
      <c r="GV972" s="48"/>
      <c r="GW972" s="48"/>
      <c r="GX972" s="48"/>
      <c r="GY972" s="48"/>
      <c r="GZ972" s="48"/>
      <c r="HA972" s="48"/>
      <c r="HB972" s="48"/>
      <c r="HC972" s="48"/>
      <c r="HD972" s="48"/>
      <c r="HE972" s="48"/>
      <c r="HF972" s="48"/>
      <c r="HG972" s="48"/>
      <c r="HH972" s="48"/>
      <c r="HI972" s="48"/>
      <c r="HJ972" s="48"/>
      <c r="HK972" s="48"/>
      <c r="HL972" s="48"/>
      <c r="HM972" s="48"/>
      <c r="HN972" s="48"/>
      <c r="HO972" s="48"/>
      <c r="HP972" s="48"/>
      <c r="HQ972" s="48"/>
      <c r="HR972" s="48"/>
      <c r="HS972" s="48"/>
      <c r="HT972" s="48"/>
      <c r="HU972" s="48"/>
      <c r="HV972" s="48"/>
      <c r="HW972" s="48"/>
      <c r="HX972" s="48"/>
      <c r="HY972" s="48"/>
      <c r="HZ972" s="48"/>
      <c r="IA972" s="48"/>
      <c r="IB972" s="48"/>
      <c r="IC972" s="48"/>
      <c r="ID972" s="48"/>
      <c r="IE972" s="48"/>
      <c r="IF972" s="48"/>
      <c r="IG972" s="48"/>
      <c r="IH972" s="36"/>
      <c r="II972" s="36"/>
      <c r="IJ972" s="36"/>
      <c r="IK972" s="36"/>
      <c r="IL972" s="36"/>
      <c r="IM972" s="36"/>
      <c r="IN972" s="36"/>
      <c r="IO972" s="36"/>
      <c r="IP972" s="36"/>
      <c r="IQ972" s="36"/>
      <c r="IR972" s="36"/>
      <c r="IS972" s="36"/>
      <c r="IT972" s="36"/>
    </row>
    <row r="973" spans="1:254" s="14" customFormat="1" x14ac:dyDescent="0.2">
      <c r="A973" s="48"/>
      <c r="B973" s="48"/>
      <c r="C973" s="98">
        <v>43756</v>
      </c>
      <c r="D973" s="30" t="s">
        <v>1932</v>
      </c>
      <c r="E973" s="102" t="s">
        <v>1919</v>
      </c>
      <c r="F973" s="35" t="s">
        <v>1611</v>
      </c>
      <c r="G973" s="82"/>
      <c r="H973" s="127">
        <v>600000</v>
      </c>
      <c r="I973" s="143">
        <v>11086841</v>
      </c>
      <c r="J973" s="49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  <c r="BL973" s="48"/>
      <c r="BM973" s="48"/>
      <c r="BN973" s="48"/>
      <c r="BO973" s="48"/>
      <c r="BP973" s="48"/>
      <c r="BQ973" s="48"/>
      <c r="BR973" s="48"/>
      <c r="BS973" s="48"/>
      <c r="BT973" s="48"/>
      <c r="BU973" s="48"/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/>
      <c r="DF973" s="48"/>
      <c r="DG973" s="48"/>
      <c r="DH973" s="48"/>
      <c r="DI973" s="48"/>
      <c r="DJ973" s="48"/>
      <c r="DK973" s="48"/>
      <c r="DL973" s="48"/>
      <c r="DM973" s="48"/>
      <c r="DN973" s="48"/>
      <c r="DO973" s="48"/>
      <c r="DP973" s="48"/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/>
      <c r="FA973" s="48"/>
      <c r="FB973" s="48"/>
      <c r="FC973" s="48"/>
      <c r="FD973" s="48"/>
      <c r="FE973" s="48"/>
      <c r="FF973" s="48"/>
      <c r="FG973" s="48"/>
      <c r="FH973" s="48"/>
      <c r="FI973" s="48"/>
      <c r="FJ973" s="48"/>
      <c r="FK973" s="48"/>
      <c r="FL973" s="48"/>
      <c r="FM973" s="48"/>
      <c r="FN973" s="48"/>
      <c r="FO973" s="48"/>
      <c r="FP973" s="48"/>
      <c r="FQ973" s="48"/>
      <c r="FR973" s="48"/>
      <c r="FS973" s="48"/>
      <c r="FT973" s="48"/>
      <c r="FU973" s="48"/>
      <c r="FV973" s="48"/>
      <c r="FW973" s="48"/>
      <c r="FX973" s="48"/>
      <c r="FY973" s="48"/>
      <c r="FZ973" s="48"/>
      <c r="GA973" s="48"/>
      <c r="GB973" s="48"/>
      <c r="GC973" s="48"/>
      <c r="GD973" s="48"/>
      <c r="GE973" s="48"/>
      <c r="GF973" s="48"/>
      <c r="GG973" s="48"/>
      <c r="GH973" s="48"/>
      <c r="GI973" s="48"/>
      <c r="GJ973" s="48"/>
      <c r="GK973" s="48"/>
      <c r="GL973" s="48"/>
      <c r="GM973" s="48"/>
      <c r="GN973" s="48"/>
      <c r="GO973" s="48"/>
      <c r="GP973" s="48"/>
      <c r="GQ973" s="48"/>
      <c r="GR973" s="48"/>
      <c r="GS973" s="48"/>
      <c r="GT973" s="48"/>
      <c r="GU973" s="48"/>
      <c r="GV973" s="48"/>
      <c r="GW973" s="48"/>
      <c r="GX973" s="48"/>
      <c r="GY973" s="48"/>
      <c r="GZ973" s="48"/>
      <c r="HA973" s="48"/>
      <c r="HB973" s="48"/>
      <c r="HC973" s="48"/>
      <c r="HD973" s="48"/>
      <c r="HE973" s="48"/>
      <c r="HF973" s="48"/>
      <c r="HG973" s="48"/>
      <c r="HH973" s="48"/>
      <c r="HI973" s="48"/>
      <c r="HJ973" s="48"/>
      <c r="HK973" s="48"/>
      <c r="HL973" s="48"/>
      <c r="HM973" s="48"/>
      <c r="HN973" s="48"/>
      <c r="HO973" s="48"/>
      <c r="HP973" s="48"/>
      <c r="HQ973" s="48"/>
      <c r="HR973" s="48"/>
      <c r="HS973" s="48"/>
      <c r="HT973" s="48"/>
      <c r="HU973" s="48"/>
      <c r="HV973" s="48"/>
      <c r="HW973" s="48"/>
      <c r="HX973" s="48"/>
      <c r="HY973" s="48"/>
      <c r="HZ973" s="48"/>
      <c r="IA973" s="48"/>
      <c r="IB973" s="48"/>
      <c r="IC973" s="48"/>
      <c r="ID973" s="48"/>
      <c r="IE973" s="48"/>
      <c r="IF973" s="48"/>
      <c r="IG973" s="48"/>
      <c r="IH973" s="36"/>
      <c r="II973" s="36"/>
      <c r="IJ973" s="36"/>
      <c r="IK973" s="36"/>
      <c r="IL973" s="36"/>
      <c r="IM973" s="36"/>
      <c r="IN973" s="36"/>
      <c r="IO973" s="36"/>
      <c r="IP973" s="36"/>
      <c r="IQ973" s="36"/>
      <c r="IR973" s="36"/>
      <c r="IS973" s="36"/>
      <c r="IT973" s="36"/>
    </row>
    <row r="974" spans="1:254" s="14" customFormat="1" x14ac:dyDescent="0.2">
      <c r="A974" s="48"/>
      <c r="B974" s="48"/>
      <c r="C974" s="98">
        <v>43756</v>
      </c>
      <c r="D974" s="30" t="s">
        <v>564</v>
      </c>
      <c r="E974" s="102" t="s">
        <v>1920</v>
      </c>
      <c r="F974" s="35" t="s">
        <v>563</v>
      </c>
      <c r="G974" s="82"/>
      <c r="H974" s="127">
        <v>128000</v>
      </c>
      <c r="I974" s="143">
        <v>10958841</v>
      </c>
      <c r="J974" s="49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  <c r="BL974" s="48"/>
      <c r="BM974" s="48"/>
      <c r="BN974" s="48"/>
      <c r="BO974" s="48"/>
      <c r="BP974" s="48"/>
      <c r="BQ974" s="48"/>
      <c r="BR974" s="48"/>
      <c r="BS974" s="48"/>
      <c r="BT974" s="48"/>
      <c r="BU974" s="48"/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  <c r="CT974" s="48"/>
      <c r="CU974" s="48"/>
      <c r="CV974" s="48"/>
      <c r="CW974" s="48"/>
      <c r="CX974" s="48"/>
      <c r="CY974" s="48"/>
      <c r="CZ974" s="48"/>
      <c r="DA974" s="48"/>
      <c r="DB974" s="48"/>
      <c r="DC974" s="48"/>
      <c r="DD974" s="48"/>
      <c r="DE974" s="48"/>
      <c r="DF974" s="48"/>
      <c r="DG974" s="48"/>
      <c r="DH974" s="48"/>
      <c r="DI974" s="48"/>
      <c r="DJ974" s="48"/>
      <c r="DK974" s="48"/>
      <c r="DL974" s="48"/>
      <c r="DM974" s="48"/>
      <c r="DN974" s="48"/>
      <c r="DO974" s="48"/>
      <c r="DP974" s="48"/>
      <c r="DQ974" s="48"/>
      <c r="DR974" s="48"/>
      <c r="DS974" s="48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48"/>
      <c r="EK974" s="48"/>
      <c r="EL974" s="48"/>
      <c r="EM974" s="48"/>
      <c r="EN974" s="48"/>
      <c r="EO974" s="48"/>
      <c r="EP974" s="48"/>
      <c r="EQ974" s="48"/>
      <c r="ER974" s="48"/>
      <c r="ES974" s="48"/>
      <c r="ET974" s="48"/>
      <c r="EU974" s="48"/>
      <c r="EV974" s="48"/>
      <c r="EW974" s="48"/>
      <c r="EX974" s="48"/>
      <c r="EY974" s="48"/>
      <c r="EZ974" s="48"/>
      <c r="FA974" s="48"/>
      <c r="FB974" s="48"/>
      <c r="FC974" s="48"/>
      <c r="FD974" s="48"/>
      <c r="FE974" s="48"/>
      <c r="FF974" s="48"/>
      <c r="FG974" s="48"/>
      <c r="FH974" s="48"/>
      <c r="FI974" s="48"/>
      <c r="FJ974" s="48"/>
      <c r="FK974" s="48"/>
      <c r="FL974" s="48"/>
      <c r="FM974" s="48"/>
      <c r="FN974" s="48"/>
      <c r="FO974" s="48"/>
      <c r="FP974" s="48"/>
      <c r="FQ974" s="48"/>
      <c r="FR974" s="48"/>
      <c r="FS974" s="48"/>
      <c r="FT974" s="48"/>
      <c r="FU974" s="48"/>
      <c r="FV974" s="48"/>
      <c r="FW974" s="48"/>
      <c r="FX974" s="48"/>
      <c r="FY974" s="48"/>
      <c r="FZ974" s="48"/>
      <c r="GA974" s="48"/>
      <c r="GB974" s="48"/>
      <c r="GC974" s="48"/>
      <c r="GD974" s="48"/>
      <c r="GE974" s="48"/>
      <c r="GF974" s="48"/>
      <c r="GG974" s="48"/>
      <c r="GH974" s="48"/>
      <c r="GI974" s="48"/>
      <c r="GJ974" s="48"/>
      <c r="GK974" s="48"/>
      <c r="GL974" s="48"/>
      <c r="GM974" s="48"/>
      <c r="GN974" s="48"/>
      <c r="GO974" s="48"/>
      <c r="GP974" s="48"/>
      <c r="GQ974" s="48"/>
      <c r="GR974" s="48"/>
      <c r="GS974" s="48"/>
      <c r="GT974" s="48"/>
      <c r="GU974" s="48"/>
      <c r="GV974" s="48"/>
      <c r="GW974" s="48"/>
      <c r="GX974" s="48"/>
      <c r="GY974" s="48"/>
      <c r="GZ974" s="48"/>
      <c r="HA974" s="48"/>
      <c r="HB974" s="48"/>
      <c r="HC974" s="48"/>
      <c r="HD974" s="48"/>
      <c r="HE974" s="48"/>
      <c r="HF974" s="48"/>
      <c r="HG974" s="48"/>
      <c r="HH974" s="48"/>
      <c r="HI974" s="48"/>
      <c r="HJ974" s="48"/>
      <c r="HK974" s="48"/>
      <c r="HL974" s="48"/>
      <c r="HM974" s="48"/>
      <c r="HN974" s="48"/>
      <c r="HO974" s="48"/>
      <c r="HP974" s="48"/>
      <c r="HQ974" s="48"/>
      <c r="HR974" s="48"/>
      <c r="HS974" s="48"/>
      <c r="HT974" s="48"/>
      <c r="HU974" s="48"/>
      <c r="HV974" s="48"/>
      <c r="HW974" s="48"/>
      <c r="HX974" s="48"/>
      <c r="HY974" s="48"/>
      <c r="HZ974" s="48"/>
      <c r="IA974" s="48"/>
      <c r="IB974" s="48"/>
      <c r="IC974" s="48"/>
      <c r="ID974" s="48"/>
      <c r="IE974" s="48"/>
      <c r="IF974" s="48"/>
      <c r="IG974" s="48"/>
      <c r="IH974" s="36"/>
      <c r="II974" s="36"/>
      <c r="IJ974" s="36"/>
      <c r="IK974" s="36"/>
      <c r="IL974" s="36"/>
      <c r="IM974" s="36"/>
      <c r="IN974" s="36"/>
      <c r="IO974" s="36"/>
      <c r="IP974" s="36"/>
      <c r="IQ974" s="36"/>
      <c r="IR974" s="36"/>
      <c r="IS974" s="36"/>
      <c r="IT974" s="36"/>
    </row>
    <row r="975" spans="1:254" s="14" customFormat="1" x14ac:dyDescent="0.2">
      <c r="A975" s="48"/>
      <c r="B975" s="48"/>
      <c r="C975" s="98">
        <v>43757</v>
      </c>
      <c r="D975" s="30" t="s">
        <v>607</v>
      </c>
      <c r="E975" s="102" t="s">
        <v>1921</v>
      </c>
      <c r="F975" s="35" t="s">
        <v>343</v>
      </c>
      <c r="G975" s="82"/>
      <c r="H975" s="127">
        <v>250000</v>
      </c>
      <c r="I975" s="143">
        <v>10708841</v>
      </c>
      <c r="J975" s="49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  <c r="BL975" s="48"/>
      <c r="BM975" s="48"/>
      <c r="BN975" s="48"/>
      <c r="BO975" s="48"/>
      <c r="BP975" s="48"/>
      <c r="BQ975" s="48"/>
      <c r="BR975" s="48"/>
      <c r="BS975" s="48"/>
      <c r="BT975" s="48"/>
      <c r="BU975" s="48"/>
      <c r="BV975" s="48"/>
      <c r="BW975" s="48"/>
      <c r="BX975" s="48"/>
      <c r="BY975" s="48"/>
      <c r="BZ975" s="48"/>
      <c r="CA975" s="48"/>
      <c r="CB975" s="48"/>
      <c r="CC975" s="48"/>
      <c r="CD975" s="48"/>
      <c r="CE975" s="48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  <c r="CT975" s="48"/>
      <c r="CU975" s="48"/>
      <c r="CV975" s="48"/>
      <c r="CW975" s="48"/>
      <c r="CX975" s="48"/>
      <c r="CY975" s="48"/>
      <c r="CZ975" s="48"/>
      <c r="DA975" s="48"/>
      <c r="DB975" s="48"/>
      <c r="DC975" s="48"/>
      <c r="DD975" s="48"/>
      <c r="DE975" s="48"/>
      <c r="DF975" s="48"/>
      <c r="DG975" s="48"/>
      <c r="DH975" s="48"/>
      <c r="DI975" s="48"/>
      <c r="DJ975" s="48"/>
      <c r="DK975" s="48"/>
      <c r="DL975" s="48"/>
      <c r="DM975" s="48"/>
      <c r="DN975" s="48"/>
      <c r="DO975" s="48"/>
      <c r="DP975" s="48"/>
      <c r="DQ975" s="48"/>
      <c r="DR975" s="48"/>
      <c r="DS975" s="48"/>
      <c r="DT975" s="48"/>
      <c r="DU975" s="48"/>
      <c r="DV975" s="48"/>
      <c r="DW975" s="48"/>
      <c r="DX975" s="48"/>
      <c r="DY975" s="48"/>
      <c r="DZ975" s="48"/>
      <c r="EA975" s="48"/>
      <c r="EB975" s="48"/>
      <c r="EC975" s="48"/>
      <c r="ED975" s="48"/>
      <c r="EE975" s="48"/>
      <c r="EF975" s="48"/>
      <c r="EG975" s="48"/>
      <c r="EH975" s="48"/>
      <c r="EI975" s="48"/>
      <c r="EJ975" s="48"/>
      <c r="EK975" s="48"/>
      <c r="EL975" s="48"/>
      <c r="EM975" s="48"/>
      <c r="EN975" s="48"/>
      <c r="EO975" s="48"/>
      <c r="EP975" s="48"/>
      <c r="EQ975" s="48"/>
      <c r="ER975" s="48"/>
      <c r="ES975" s="48"/>
      <c r="ET975" s="48"/>
      <c r="EU975" s="48"/>
      <c r="EV975" s="48"/>
      <c r="EW975" s="48"/>
      <c r="EX975" s="48"/>
      <c r="EY975" s="48"/>
      <c r="EZ975" s="48"/>
      <c r="FA975" s="48"/>
      <c r="FB975" s="48"/>
      <c r="FC975" s="48"/>
      <c r="FD975" s="48"/>
      <c r="FE975" s="48"/>
      <c r="FF975" s="48"/>
      <c r="FG975" s="48"/>
      <c r="FH975" s="48"/>
      <c r="FI975" s="48"/>
      <c r="FJ975" s="48"/>
      <c r="FK975" s="48"/>
      <c r="FL975" s="48"/>
      <c r="FM975" s="48"/>
      <c r="FN975" s="48"/>
      <c r="FO975" s="48"/>
      <c r="FP975" s="48"/>
      <c r="FQ975" s="48"/>
      <c r="FR975" s="48"/>
      <c r="FS975" s="48"/>
      <c r="FT975" s="48"/>
      <c r="FU975" s="48"/>
      <c r="FV975" s="48"/>
      <c r="FW975" s="48"/>
      <c r="FX975" s="48"/>
      <c r="FY975" s="48"/>
      <c r="FZ975" s="48"/>
      <c r="GA975" s="48"/>
      <c r="GB975" s="48"/>
      <c r="GC975" s="48"/>
      <c r="GD975" s="48"/>
      <c r="GE975" s="48"/>
      <c r="GF975" s="48"/>
      <c r="GG975" s="48"/>
      <c r="GH975" s="48"/>
      <c r="GI975" s="48"/>
      <c r="GJ975" s="48"/>
      <c r="GK975" s="48"/>
      <c r="GL975" s="48"/>
      <c r="GM975" s="48"/>
      <c r="GN975" s="48"/>
      <c r="GO975" s="48"/>
      <c r="GP975" s="48"/>
      <c r="GQ975" s="48"/>
      <c r="GR975" s="48"/>
      <c r="GS975" s="48"/>
      <c r="GT975" s="48"/>
      <c r="GU975" s="48"/>
      <c r="GV975" s="48"/>
      <c r="GW975" s="48"/>
      <c r="GX975" s="48"/>
      <c r="GY975" s="48"/>
      <c r="GZ975" s="48"/>
      <c r="HA975" s="48"/>
      <c r="HB975" s="48"/>
      <c r="HC975" s="48"/>
      <c r="HD975" s="48"/>
      <c r="HE975" s="48"/>
      <c r="HF975" s="48"/>
      <c r="HG975" s="48"/>
      <c r="HH975" s="48"/>
      <c r="HI975" s="48"/>
      <c r="HJ975" s="48"/>
      <c r="HK975" s="48"/>
      <c r="HL975" s="48"/>
      <c r="HM975" s="48"/>
      <c r="HN975" s="48"/>
      <c r="HO975" s="48"/>
      <c r="HP975" s="48"/>
      <c r="HQ975" s="48"/>
      <c r="HR975" s="48"/>
      <c r="HS975" s="48"/>
      <c r="HT975" s="48"/>
      <c r="HU975" s="48"/>
      <c r="HV975" s="48"/>
      <c r="HW975" s="48"/>
      <c r="HX975" s="48"/>
      <c r="HY975" s="48"/>
      <c r="HZ975" s="48"/>
      <c r="IA975" s="48"/>
      <c r="IB975" s="48"/>
      <c r="IC975" s="48"/>
      <c r="ID975" s="48"/>
      <c r="IE975" s="48"/>
      <c r="IF975" s="48"/>
      <c r="IG975" s="48"/>
      <c r="IH975" s="36"/>
      <c r="II975" s="36"/>
      <c r="IJ975" s="36"/>
      <c r="IK975" s="36"/>
      <c r="IL975" s="36"/>
      <c r="IM975" s="36"/>
      <c r="IN975" s="36"/>
      <c r="IO975" s="36"/>
      <c r="IP975" s="36"/>
      <c r="IQ975" s="36"/>
      <c r="IR975" s="36"/>
      <c r="IS975" s="36"/>
      <c r="IT975" s="36"/>
    </row>
    <row r="976" spans="1:254" s="14" customFormat="1" ht="15" x14ac:dyDescent="0.3">
      <c r="A976" s="48"/>
      <c r="B976" s="48"/>
      <c r="C976" s="181">
        <v>43752</v>
      </c>
      <c r="D976" s="153" t="s">
        <v>1933</v>
      </c>
      <c r="E976" s="48" t="s">
        <v>1936</v>
      </c>
      <c r="F976" s="154" t="s">
        <v>1869</v>
      </c>
      <c r="G976" s="82"/>
      <c r="H976" s="53">
        <v>1135000</v>
      </c>
      <c r="I976" s="143">
        <v>9573841</v>
      </c>
      <c r="J976" s="49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  <c r="CT976" s="48"/>
      <c r="CU976" s="48"/>
      <c r="CV976" s="48"/>
      <c r="CW976" s="48"/>
      <c r="CX976" s="48"/>
      <c r="CY976" s="48"/>
      <c r="CZ976" s="48"/>
      <c r="DA976" s="48"/>
      <c r="DB976" s="48"/>
      <c r="DC976" s="48"/>
      <c r="DD976" s="48"/>
      <c r="DE976" s="48"/>
      <c r="DF976" s="48"/>
      <c r="DG976" s="48"/>
      <c r="DH976" s="48"/>
      <c r="DI976" s="48"/>
      <c r="DJ976" s="48"/>
      <c r="DK976" s="48"/>
      <c r="DL976" s="48"/>
      <c r="DM976" s="48"/>
      <c r="DN976" s="48"/>
      <c r="DO976" s="48"/>
      <c r="DP976" s="48"/>
      <c r="DQ976" s="48"/>
      <c r="DR976" s="48"/>
      <c r="DS976" s="48"/>
      <c r="DT976" s="48"/>
      <c r="DU976" s="48"/>
      <c r="DV976" s="48"/>
      <c r="DW976" s="48"/>
      <c r="DX976" s="48"/>
      <c r="DY976" s="48"/>
      <c r="DZ976" s="48"/>
      <c r="EA976" s="48"/>
      <c r="EB976" s="48"/>
      <c r="EC976" s="48"/>
      <c r="ED976" s="48"/>
      <c r="EE976" s="48"/>
      <c r="EF976" s="48"/>
      <c r="EG976" s="48"/>
      <c r="EH976" s="48"/>
      <c r="EI976" s="48"/>
      <c r="EJ976" s="48"/>
      <c r="EK976" s="48"/>
      <c r="EL976" s="48"/>
      <c r="EM976" s="48"/>
      <c r="EN976" s="48"/>
      <c r="EO976" s="48"/>
      <c r="EP976" s="48"/>
      <c r="EQ976" s="48"/>
      <c r="ER976" s="48"/>
      <c r="ES976" s="48"/>
      <c r="ET976" s="48"/>
      <c r="EU976" s="48"/>
      <c r="EV976" s="48"/>
      <c r="EW976" s="48"/>
      <c r="EX976" s="48"/>
      <c r="EY976" s="48"/>
      <c r="EZ976" s="48"/>
      <c r="FA976" s="48"/>
      <c r="FB976" s="48"/>
      <c r="FC976" s="48"/>
      <c r="FD976" s="48"/>
      <c r="FE976" s="48"/>
      <c r="FF976" s="48"/>
      <c r="FG976" s="48"/>
      <c r="FH976" s="48"/>
      <c r="FI976" s="48"/>
      <c r="FJ976" s="48"/>
      <c r="FK976" s="48"/>
      <c r="FL976" s="48"/>
      <c r="FM976" s="48"/>
      <c r="FN976" s="48"/>
      <c r="FO976" s="48"/>
      <c r="FP976" s="48"/>
      <c r="FQ976" s="48"/>
      <c r="FR976" s="48"/>
      <c r="FS976" s="48"/>
      <c r="FT976" s="48"/>
      <c r="FU976" s="48"/>
      <c r="FV976" s="48"/>
      <c r="FW976" s="48"/>
      <c r="FX976" s="48"/>
      <c r="FY976" s="48"/>
      <c r="FZ976" s="48"/>
      <c r="GA976" s="48"/>
      <c r="GB976" s="48"/>
      <c r="GC976" s="48"/>
      <c r="GD976" s="48"/>
      <c r="GE976" s="48"/>
      <c r="GF976" s="48"/>
      <c r="GG976" s="48"/>
      <c r="GH976" s="48"/>
      <c r="GI976" s="48"/>
      <c r="GJ976" s="48"/>
      <c r="GK976" s="48"/>
      <c r="GL976" s="48"/>
      <c r="GM976" s="48"/>
      <c r="GN976" s="48"/>
      <c r="GO976" s="48"/>
      <c r="GP976" s="48"/>
      <c r="GQ976" s="48"/>
      <c r="GR976" s="48"/>
      <c r="GS976" s="48"/>
      <c r="GT976" s="48"/>
      <c r="GU976" s="48"/>
      <c r="GV976" s="48"/>
      <c r="GW976" s="48"/>
      <c r="GX976" s="48"/>
      <c r="GY976" s="48"/>
      <c r="GZ976" s="48"/>
      <c r="HA976" s="48"/>
      <c r="HB976" s="48"/>
      <c r="HC976" s="48"/>
      <c r="HD976" s="48"/>
      <c r="HE976" s="48"/>
      <c r="HF976" s="48"/>
      <c r="HG976" s="48"/>
      <c r="HH976" s="48"/>
      <c r="HI976" s="48"/>
      <c r="HJ976" s="48"/>
      <c r="HK976" s="48"/>
      <c r="HL976" s="48"/>
      <c r="HM976" s="48"/>
      <c r="HN976" s="48"/>
      <c r="HO976" s="48"/>
      <c r="HP976" s="48"/>
      <c r="HQ976" s="48"/>
      <c r="HR976" s="48"/>
      <c r="HS976" s="48"/>
      <c r="HT976" s="48"/>
      <c r="HU976" s="48"/>
      <c r="HV976" s="48"/>
      <c r="HW976" s="48"/>
      <c r="HX976" s="48"/>
      <c r="HY976" s="48"/>
      <c r="HZ976" s="48"/>
      <c r="IA976" s="48"/>
      <c r="IB976" s="48"/>
      <c r="IC976" s="48"/>
      <c r="ID976" s="48"/>
      <c r="IE976" s="48"/>
      <c r="IF976" s="48"/>
      <c r="IG976" s="48"/>
      <c r="IH976" s="36"/>
      <c r="II976" s="36"/>
      <c r="IJ976" s="36"/>
      <c r="IK976" s="36"/>
      <c r="IL976" s="36"/>
      <c r="IM976" s="36"/>
      <c r="IN976" s="36"/>
      <c r="IO976" s="36"/>
      <c r="IP976" s="36"/>
      <c r="IQ976" s="36"/>
      <c r="IR976" s="36"/>
      <c r="IS976" s="36"/>
      <c r="IT976" s="36"/>
    </row>
    <row r="977" spans="1:254" s="14" customFormat="1" ht="15" x14ac:dyDescent="0.3">
      <c r="A977" s="48"/>
      <c r="B977" s="48"/>
      <c r="C977" s="190">
        <v>43752</v>
      </c>
      <c r="D977" s="56" t="s">
        <v>1933</v>
      </c>
      <c r="E977" s="48" t="s">
        <v>1937</v>
      </c>
      <c r="F977" s="14" t="s">
        <v>1187</v>
      </c>
      <c r="G977" s="82"/>
      <c r="H977" s="53">
        <v>500000</v>
      </c>
      <c r="I977" s="143">
        <v>9073841</v>
      </c>
      <c r="J977" s="49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  <c r="BL977" s="48"/>
      <c r="BM977" s="48"/>
      <c r="BN977" s="48"/>
      <c r="BO977" s="48"/>
      <c r="BP977" s="48"/>
      <c r="BQ977" s="48"/>
      <c r="BR977" s="48"/>
      <c r="BS977" s="48"/>
      <c r="BT977" s="48"/>
      <c r="BU977" s="48"/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  <c r="CT977" s="48"/>
      <c r="CU977" s="48"/>
      <c r="CV977" s="48"/>
      <c r="CW977" s="48"/>
      <c r="CX977" s="48"/>
      <c r="CY977" s="48"/>
      <c r="CZ977" s="48"/>
      <c r="DA977" s="48"/>
      <c r="DB977" s="48"/>
      <c r="DC977" s="48"/>
      <c r="DD977" s="48"/>
      <c r="DE977" s="48"/>
      <c r="DF977" s="48"/>
      <c r="DG977" s="48"/>
      <c r="DH977" s="48"/>
      <c r="DI977" s="48"/>
      <c r="DJ977" s="48"/>
      <c r="DK977" s="48"/>
      <c r="DL977" s="48"/>
      <c r="DM977" s="48"/>
      <c r="DN977" s="48"/>
      <c r="DO977" s="48"/>
      <c r="DP977" s="48"/>
      <c r="DQ977" s="48"/>
      <c r="DR977" s="48"/>
      <c r="DS977" s="48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48"/>
      <c r="EK977" s="48"/>
      <c r="EL977" s="48"/>
      <c r="EM977" s="48"/>
      <c r="EN977" s="48"/>
      <c r="EO977" s="48"/>
      <c r="EP977" s="48"/>
      <c r="EQ977" s="48"/>
      <c r="ER977" s="48"/>
      <c r="ES977" s="48"/>
      <c r="ET977" s="48"/>
      <c r="EU977" s="48"/>
      <c r="EV977" s="48"/>
      <c r="EW977" s="48"/>
      <c r="EX977" s="48"/>
      <c r="EY977" s="48"/>
      <c r="EZ977" s="48"/>
      <c r="FA977" s="48"/>
      <c r="FB977" s="48"/>
      <c r="FC977" s="48"/>
      <c r="FD977" s="48"/>
      <c r="FE977" s="48"/>
      <c r="FF977" s="48"/>
      <c r="FG977" s="48"/>
      <c r="FH977" s="48"/>
      <c r="FI977" s="48"/>
      <c r="FJ977" s="48"/>
      <c r="FK977" s="48"/>
      <c r="FL977" s="48"/>
      <c r="FM977" s="48"/>
      <c r="FN977" s="48"/>
      <c r="FO977" s="48"/>
      <c r="FP977" s="48"/>
      <c r="FQ977" s="48"/>
      <c r="FR977" s="48"/>
      <c r="FS977" s="48"/>
      <c r="FT977" s="48"/>
      <c r="FU977" s="48"/>
      <c r="FV977" s="48"/>
      <c r="FW977" s="48"/>
      <c r="FX977" s="48"/>
      <c r="FY977" s="48"/>
      <c r="FZ977" s="48"/>
      <c r="GA977" s="48"/>
      <c r="GB977" s="48"/>
      <c r="GC977" s="48"/>
      <c r="GD977" s="48"/>
      <c r="GE977" s="48"/>
      <c r="GF977" s="48"/>
      <c r="GG977" s="48"/>
      <c r="GH977" s="48"/>
      <c r="GI977" s="48"/>
      <c r="GJ977" s="48"/>
      <c r="GK977" s="48"/>
      <c r="GL977" s="48"/>
      <c r="GM977" s="48"/>
      <c r="GN977" s="48"/>
      <c r="GO977" s="48"/>
      <c r="GP977" s="48"/>
      <c r="GQ977" s="48"/>
      <c r="GR977" s="48"/>
      <c r="GS977" s="48"/>
      <c r="GT977" s="48"/>
      <c r="GU977" s="48"/>
      <c r="GV977" s="48"/>
      <c r="GW977" s="48"/>
      <c r="GX977" s="48"/>
      <c r="GY977" s="48"/>
      <c r="GZ977" s="48"/>
      <c r="HA977" s="48"/>
      <c r="HB977" s="48"/>
      <c r="HC977" s="48"/>
      <c r="HD977" s="48"/>
      <c r="HE977" s="48"/>
      <c r="HF977" s="48"/>
      <c r="HG977" s="48"/>
      <c r="HH977" s="48"/>
      <c r="HI977" s="48"/>
      <c r="HJ977" s="48"/>
      <c r="HK977" s="48"/>
      <c r="HL977" s="48"/>
      <c r="HM977" s="48"/>
      <c r="HN977" s="48"/>
      <c r="HO977" s="48"/>
      <c r="HP977" s="48"/>
      <c r="HQ977" s="48"/>
      <c r="HR977" s="48"/>
      <c r="HS977" s="48"/>
      <c r="HT977" s="48"/>
      <c r="HU977" s="48"/>
      <c r="HV977" s="48"/>
      <c r="HW977" s="48"/>
      <c r="HX977" s="48"/>
      <c r="HY977" s="48"/>
      <c r="HZ977" s="48"/>
      <c r="IA977" s="48"/>
      <c r="IB977" s="48"/>
      <c r="IC977" s="48"/>
      <c r="ID977" s="48"/>
      <c r="IE977" s="48"/>
      <c r="IF977" s="48"/>
      <c r="IG977" s="48"/>
      <c r="IH977" s="36"/>
      <c r="II977" s="36"/>
      <c r="IJ977" s="36"/>
      <c r="IK977" s="36"/>
      <c r="IL977" s="36"/>
      <c r="IM977" s="36"/>
      <c r="IN977" s="36"/>
      <c r="IO977" s="36"/>
      <c r="IP977" s="36"/>
      <c r="IQ977" s="36"/>
      <c r="IR977" s="36"/>
      <c r="IS977" s="36"/>
      <c r="IT977" s="36"/>
    </row>
    <row r="978" spans="1:254" s="14" customFormat="1" x14ac:dyDescent="0.2">
      <c r="A978" s="48"/>
      <c r="B978" s="48"/>
      <c r="C978" s="180">
        <v>43756</v>
      </c>
      <c r="D978" s="56" t="s">
        <v>1934</v>
      </c>
      <c r="E978" s="48" t="s">
        <v>1938</v>
      </c>
      <c r="F978" s="14" t="s">
        <v>1521</v>
      </c>
      <c r="G978" s="82"/>
      <c r="H978" s="53">
        <v>1340000</v>
      </c>
      <c r="I978" s="143">
        <v>7733841</v>
      </c>
      <c r="J978" s="49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  <c r="BL978" s="48"/>
      <c r="BM978" s="48"/>
      <c r="BN978" s="48"/>
      <c r="BO978" s="48"/>
      <c r="BP978" s="48"/>
      <c r="BQ978" s="48"/>
      <c r="BR978" s="48"/>
      <c r="BS978" s="48"/>
      <c r="BT978" s="48"/>
      <c r="BU978" s="48"/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/>
      <c r="DF978" s="48"/>
      <c r="DG978" s="48"/>
      <c r="DH978" s="48"/>
      <c r="DI978" s="48"/>
      <c r="DJ978" s="48"/>
      <c r="DK978" s="48"/>
      <c r="DL978" s="48"/>
      <c r="DM978" s="48"/>
      <c r="DN978" s="48"/>
      <c r="DO978" s="48"/>
      <c r="DP978" s="48"/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/>
      <c r="FA978" s="48"/>
      <c r="FB978" s="48"/>
      <c r="FC978" s="48"/>
      <c r="FD978" s="48"/>
      <c r="FE978" s="48"/>
      <c r="FF978" s="48"/>
      <c r="FG978" s="48"/>
      <c r="FH978" s="48"/>
      <c r="FI978" s="48"/>
      <c r="FJ978" s="48"/>
      <c r="FK978" s="48"/>
      <c r="FL978" s="48"/>
      <c r="FM978" s="48"/>
      <c r="FN978" s="48"/>
      <c r="FO978" s="48"/>
      <c r="FP978" s="48"/>
      <c r="FQ978" s="48"/>
      <c r="FR978" s="48"/>
      <c r="FS978" s="48"/>
      <c r="FT978" s="48"/>
      <c r="FU978" s="48"/>
      <c r="FV978" s="48"/>
      <c r="FW978" s="48"/>
      <c r="FX978" s="48"/>
      <c r="FY978" s="48"/>
      <c r="FZ978" s="48"/>
      <c r="GA978" s="48"/>
      <c r="GB978" s="48"/>
      <c r="GC978" s="48"/>
      <c r="GD978" s="48"/>
      <c r="GE978" s="48"/>
      <c r="GF978" s="48"/>
      <c r="GG978" s="48"/>
      <c r="GH978" s="48"/>
      <c r="GI978" s="48"/>
      <c r="GJ978" s="48"/>
      <c r="GK978" s="48"/>
      <c r="GL978" s="48"/>
      <c r="GM978" s="48"/>
      <c r="GN978" s="48"/>
      <c r="GO978" s="48"/>
      <c r="GP978" s="48"/>
      <c r="GQ978" s="48"/>
      <c r="GR978" s="48"/>
      <c r="GS978" s="48"/>
      <c r="GT978" s="48"/>
      <c r="GU978" s="48"/>
      <c r="GV978" s="48"/>
      <c r="GW978" s="48"/>
      <c r="GX978" s="48"/>
      <c r="GY978" s="48"/>
      <c r="GZ978" s="48"/>
      <c r="HA978" s="48"/>
      <c r="HB978" s="48"/>
      <c r="HC978" s="48"/>
      <c r="HD978" s="48"/>
      <c r="HE978" s="48"/>
      <c r="HF978" s="48"/>
      <c r="HG978" s="48"/>
      <c r="HH978" s="48"/>
      <c r="HI978" s="48"/>
      <c r="HJ978" s="48"/>
      <c r="HK978" s="48"/>
      <c r="HL978" s="48"/>
      <c r="HM978" s="48"/>
      <c r="HN978" s="48"/>
      <c r="HO978" s="48"/>
      <c r="HP978" s="48"/>
      <c r="HQ978" s="48"/>
      <c r="HR978" s="48"/>
      <c r="HS978" s="48"/>
      <c r="HT978" s="48"/>
      <c r="HU978" s="48"/>
      <c r="HV978" s="48"/>
      <c r="HW978" s="48"/>
      <c r="HX978" s="48"/>
      <c r="HY978" s="48"/>
      <c r="HZ978" s="48"/>
      <c r="IA978" s="48"/>
      <c r="IB978" s="48"/>
      <c r="IC978" s="48"/>
      <c r="ID978" s="48"/>
      <c r="IE978" s="48"/>
      <c r="IF978" s="48"/>
      <c r="IG978" s="48"/>
      <c r="IH978" s="36"/>
      <c r="II978" s="36"/>
      <c r="IJ978" s="36"/>
      <c r="IK978" s="36"/>
      <c r="IL978" s="36"/>
      <c r="IM978" s="36"/>
      <c r="IN978" s="36"/>
      <c r="IO978" s="36"/>
      <c r="IP978" s="36"/>
      <c r="IQ978" s="36"/>
      <c r="IR978" s="36"/>
      <c r="IS978" s="36"/>
      <c r="IT978" s="36"/>
    </row>
    <row r="979" spans="1:254" s="14" customFormat="1" x14ac:dyDescent="0.2">
      <c r="A979" s="48"/>
      <c r="B979" s="48"/>
      <c r="C979" s="106">
        <v>43757</v>
      </c>
      <c r="D979" s="100" t="s">
        <v>1935</v>
      </c>
      <c r="E979" s="48" t="s">
        <v>1939</v>
      </c>
      <c r="F979" s="107" t="s">
        <v>1521</v>
      </c>
      <c r="G979" s="82"/>
      <c r="H979" s="53">
        <v>390000</v>
      </c>
      <c r="I979" s="143">
        <v>7343841</v>
      </c>
      <c r="J979" s="49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  <c r="BL979" s="48"/>
      <c r="BM979" s="48"/>
      <c r="BN979" s="48"/>
      <c r="BO979" s="48"/>
      <c r="BP979" s="48"/>
      <c r="BQ979" s="48"/>
      <c r="BR979" s="48"/>
      <c r="BS979" s="48"/>
      <c r="BT979" s="48"/>
      <c r="BU979" s="48"/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  <c r="CT979" s="48"/>
      <c r="CU979" s="48"/>
      <c r="CV979" s="48"/>
      <c r="CW979" s="48"/>
      <c r="CX979" s="48"/>
      <c r="CY979" s="48"/>
      <c r="CZ979" s="48"/>
      <c r="DA979" s="48"/>
      <c r="DB979" s="48"/>
      <c r="DC979" s="48"/>
      <c r="DD979" s="48"/>
      <c r="DE979" s="48"/>
      <c r="DF979" s="48"/>
      <c r="DG979" s="48"/>
      <c r="DH979" s="48"/>
      <c r="DI979" s="48"/>
      <c r="DJ979" s="48"/>
      <c r="DK979" s="48"/>
      <c r="DL979" s="48"/>
      <c r="DM979" s="48"/>
      <c r="DN979" s="48"/>
      <c r="DO979" s="48"/>
      <c r="DP979" s="48"/>
      <c r="DQ979" s="48"/>
      <c r="DR979" s="48"/>
      <c r="DS979" s="48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48"/>
      <c r="EK979" s="48"/>
      <c r="EL979" s="48"/>
      <c r="EM979" s="48"/>
      <c r="EN979" s="48"/>
      <c r="EO979" s="48"/>
      <c r="EP979" s="48"/>
      <c r="EQ979" s="48"/>
      <c r="ER979" s="48"/>
      <c r="ES979" s="48"/>
      <c r="ET979" s="48"/>
      <c r="EU979" s="48"/>
      <c r="EV979" s="48"/>
      <c r="EW979" s="48"/>
      <c r="EX979" s="48"/>
      <c r="EY979" s="48"/>
      <c r="EZ979" s="48"/>
      <c r="FA979" s="48"/>
      <c r="FB979" s="48"/>
      <c r="FC979" s="48"/>
      <c r="FD979" s="48"/>
      <c r="FE979" s="48"/>
      <c r="FF979" s="48"/>
      <c r="FG979" s="48"/>
      <c r="FH979" s="48"/>
      <c r="FI979" s="48"/>
      <c r="FJ979" s="48"/>
      <c r="FK979" s="48"/>
      <c r="FL979" s="48"/>
      <c r="FM979" s="48"/>
      <c r="FN979" s="48"/>
      <c r="FO979" s="48"/>
      <c r="FP979" s="48"/>
      <c r="FQ979" s="48"/>
      <c r="FR979" s="48"/>
      <c r="FS979" s="48"/>
      <c r="FT979" s="48"/>
      <c r="FU979" s="48"/>
      <c r="FV979" s="48"/>
      <c r="FW979" s="48"/>
      <c r="FX979" s="48"/>
      <c r="FY979" s="48"/>
      <c r="FZ979" s="48"/>
      <c r="GA979" s="48"/>
      <c r="GB979" s="48"/>
      <c r="GC979" s="48"/>
      <c r="GD979" s="48"/>
      <c r="GE979" s="48"/>
      <c r="GF979" s="48"/>
      <c r="GG979" s="48"/>
      <c r="GH979" s="48"/>
      <c r="GI979" s="48"/>
      <c r="GJ979" s="48"/>
      <c r="GK979" s="48"/>
      <c r="GL979" s="48"/>
      <c r="GM979" s="48"/>
      <c r="GN979" s="48"/>
      <c r="GO979" s="48"/>
      <c r="GP979" s="48"/>
      <c r="GQ979" s="48"/>
      <c r="GR979" s="48"/>
      <c r="GS979" s="48"/>
      <c r="GT979" s="48"/>
      <c r="GU979" s="48"/>
      <c r="GV979" s="48"/>
      <c r="GW979" s="48"/>
      <c r="GX979" s="48"/>
      <c r="GY979" s="48"/>
      <c r="GZ979" s="48"/>
      <c r="HA979" s="48"/>
      <c r="HB979" s="48"/>
      <c r="HC979" s="48"/>
      <c r="HD979" s="48"/>
      <c r="HE979" s="48"/>
      <c r="HF979" s="48"/>
      <c r="HG979" s="48"/>
      <c r="HH979" s="48"/>
      <c r="HI979" s="48"/>
      <c r="HJ979" s="48"/>
      <c r="HK979" s="48"/>
      <c r="HL979" s="48"/>
      <c r="HM979" s="48"/>
      <c r="HN979" s="48"/>
      <c r="HO979" s="48"/>
      <c r="HP979" s="48"/>
      <c r="HQ979" s="48"/>
      <c r="HR979" s="48"/>
      <c r="HS979" s="48"/>
      <c r="HT979" s="48"/>
      <c r="HU979" s="48"/>
      <c r="HV979" s="48"/>
      <c r="HW979" s="48"/>
      <c r="HX979" s="48"/>
      <c r="HY979" s="48"/>
      <c r="HZ979" s="48"/>
      <c r="IA979" s="48"/>
      <c r="IB979" s="48"/>
      <c r="IC979" s="48"/>
      <c r="ID979" s="48"/>
      <c r="IE979" s="48"/>
      <c r="IF979" s="48"/>
      <c r="IG979" s="48"/>
      <c r="IH979" s="36"/>
      <c r="II979" s="36"/>
      <c r="IJ979" s="36"/>
      <c r="IK979" s="36"/>
      <c r="IL979" s="36"/>
      <c r="IM979" s="36"/>
      <c r="IN979" s="36"/>
      <c r="IO979" s="36"/>
      <c r="IP979" s="36"/>
      <c r="IQ979" s="36"/>
      <c r="IR979" s="36"/>
      <c r="IS979" s="36"/>
      <c r="IT979" s="36"/>
    </row>
    <row r="980" spans="1:254" s="14" customFormat="1" x14ac:dyDescent="0.2">
      <c r="A980" s="48"/>
      <c r="B980" s="48"/>
      <c r="C980" s="106"/>
      <c r="D980" s="48"/>
      <c r="E980" s="48"/>
      <c r="F980" s="81"/>
      <c r="G980" s="82">
        <v>11221359</v>
      </c>
      <c r="H980" s="84"/>
      <c r="I980" s="143">
        <v>18565200</v>
      </c>
      <c r="J980" s="49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/>
      <c r="BK980" s="48"/>
      <c r="BL980" s="48"/>
      <c r="BM980" s="48"/>
      <c r="BN980" s="48"/>
      <c r="BO980" s="48"/>
      <c r="BP980" s="48"/>
      <c r="BQ980" s="48"/>
      <c r="BR980" s="48"/>
      <c r="BS980" s="48"/>
      <c r="BT980" s="48"/>
      <c r="BU980" s="48"/>
      <c r="BV980" s="48"/>
      <c r="BW980" s="48"/>
      <c r="BX980" s="48"/>
      <c r="BY980" s="48"/>
      <c r="BZ980" s="48"/>
      <c r="CA980" s="48"/>
      <c r="CB980" s="48"/>
      <c r="CC980" s="48"/>
      <c r="CD980" s="48"/>
      <c r="CE980" s="48"/>
      <c r="CF980" s="48"/>
      <c r="CG980" s="48"/>
      <c r="CH980" s="48"/>
      <c r="CI980" s="48"/>
      <c r="CJ980" s="48"/>
      <c r="CK980" s="48"/>
      <c r="CL980" s="48"/>
      <c r="CM980" s="48"/>
      <c r="CN980" s="48"/>
      <c r="CO980" s="48"/>
      <c r="CP980" s="48"/>
      <c r="CQ980" s="48"/>
      <c r="CR980" s="48"/>
      <c r="CS980" s="48"/>
      <c r="CT980" s="48"/>
      <c r="CU980" s="48"/>
      <c r="CV980" s="48"/>
      <c r="CW980" s="48"/>
      <c r="CX980" s="48"/>
      <c r="CY980" s="48"/>
      <c r="CZ980" s="48"/>
      <c r="DA980" s="48"/>
      <c r="DB980" s="48"/>
      <c r="DC980" s="48"/>
      <c r="DD980" s="48"/>
      <c r="DE980" s="48"/>
      <c r="DF980" s="48"/>
      <c r="DG980" s="48"/>
      <c r="DH980" s="48"/>
      <c r="DI980" s="48"/>
      <c r="DJ980" s="48"/>
      <c r="DK980" s="48"/>
      <c r="DL980" s="48"/>
      <c r="DM980" s="48"/>
      <c r="DN980" s="48"/>
      <c r="DO980" s="48"/>
      <c r="DP980" s="48"/>
      <c r="DQ980" s="48"/>
      <c r="DR980" s="48"/>
      <c r="DS980" s="48"/>
      <c r="DT980" s="48"/>
      <c r="DU980" s="48"/>
      <c r="DV980" s="48"/>
      <c r="DW980" s="48"/>
      <c r="DX980" s="48"/>
      <c r="DY980" s="48"/>
      <c r="DZ980" s="48"/>
      <c r="EA980" s="48"/>
      <c r="EB980" s="48"/>
      <c r="EC980" s="48"/>
      <c r="ED980" s="48"/>
      <c r="EE980" s="48"/>
      <c r="EF980" s="48"/>
      <c r="EG980" s="48"/>
      <c r="EH980" s="48"/>
      <c r="EI980" s="48"/>
      <c r="EJ980" s="48"/>
      <c r="EK980" s="48"/>
      <c r="EL980" s="48"/>
      <c r="EM980" s="48"/>
      <c r="EN980" s="48"/>
      <c r="EO980" s="48"/>
      <c r="EP980" s="48"/>
      <c r="EQ980" s="48"/>
      <c r="ER980" s="48"/>
      <c r="ES980" s="48"/>
      <c r="ET980" s="48"/>
      <c r="EU980" s="48"/>
      <c r="EV980" s="48"/>
      <c r="EW980" s="48"/>
      <c r="EX980" s="48"/>
      <c r="EY980" s="48"/>
      <c r="EZ980" s="48"/>
      <c r="FA980" s="48"/>
      <c r="FB980" s="48"/>
      <c r="FC980" s="48"/>
      <c r="FD980" s="48"/>
      <c r="FE980" s="48"/>
      <c r="FF980" s="48"/>
      <c r="FG980" s="48"/>
      <c r="FH980" s="48"/>
      <c r="FI980" s="48"/>
      <c r="FJ980" s="48"/>
      <c r="FK980" s="48"/>
      <c r="FL980" s="48"/>
      <c r="FM980" s="48"/>
      <c r="FN980" s="48"/>
      <c r="FO980" s="48"/>
      <c r="FP980" s="48"/>
      <c r="FQ980" s="48"/>
      <c r="FR980" s="48"/>
      <c r="FS980" s="48"/>
      <c r="FT980" s="48"/>
      <c r="FU980" s="48"/>
      <c r="FV980" s="48"/>
      <c r="FW980" s="48"/>
      <c r="FX980" s="48"/>
      <c r="FY980" s="48"/>
      <c r="FZ980" s="48"/>
      <c r="GA980" s="48"/>
      <c r="GB980" s="48"/>
      <c r="GC980" s="48"/>
      <c r="GD980" s="48"/>
      <c r="GE980" s="48"/>
      <c r="GF980" s="48"/>
      <c r="GG980" s="48"/>
      <c r="GH980" s="48"/>
      <c r="GI980" s="48"/>
      <c r="GJ980" s="48"/>
      <c r="GK980" s="48"/>
      <c r="GL980" s="48"/>
      <c r="GM980" s="48"/>
      <c r="GN980" s="48"/>
      <c r="GO980" s="48"/>
      <c r="GP980" s="48"/>
      <c r="GQ980" s="48"/>
      <c r="GR980" s="48"/>
      <c r="GS980" s="48"/>
      <c r="GT980" s="48"/>
      <c r="GU980" s="48"/>
      <c r="GV980" s="48"/>
      <c r="GW980" s="48"/>
      <c r="GX980" s="48"/>
      <c r="GY980" s="48"/>
      <c r="GZ980" s="48"/>
      <c r="HA980" s="48"/>
      <c r="HB980" s="48"/>
      <c r="HC980" s="48"/>
      <c r="HD980" s="48"/>
      <c r="HE980" s="48"/>
      <c r="HF980" s="48"/>
      <c r="HG980" s="48"/>
      <c r="HH980" s="48"/>
      <c r="HI980" s="48"/>
      <c r="HJ980" s="48"/>
      <c r="HK980" s="48"/>
      <c r="HL980" s="48"/>
      <c r="HM980" s="48"/>
      <c r="HN980" s="48"/>
      <c r="HO980" s="48"/>
      <c r="HP980" s="48"/>
      <c r="HQ980" s="48"/>
      <c r="HR980" s="48"/>
      <c r="HS980" s="48"/>
      <c r="HT980" s="48"/>
      <c r="HU980" s="48"/>
      <c r="HV980" s="48"/>
      <c r="HW980" s="48"/>
      <c r="HX980" s="48"/>
      <c r="HY980" s="48"/>
      <c r="HZ980" s="48"/>
      <c r="IA980" s="48"/>
      <c r="IB980" s="48"/>
      <c r="IC980" s="48"/>
      <c r="ID980" s="48"/>
      <c r="IE980" s="48"/>
      <c r="IF980" s="48"/>
      <c r="IG980" s="48"/>
      <c r="IH980" s="36"/>
      <c r="II980" s="36"/>
      <c r="IJ980" s="36"/>
      <c r="IK980" s="36"/>
      <c r="IL980" s="36"/>
      <c r="IM980" s="36"/>
      <c r="IN980" s="36"/>
      <c r="IO980" s="36"/>
      <c r="IP980" s="36"/>
      <c r="IQ980" s="36"/>
      <c r="IR980" s="36"/>
      <c r="IS980" s="36"/>
      <c r="IT980" s="36"/>
    </row>
    <row r="981" spans="1:254" s="14" customFormat="1" x14ac:dyDescent="0.2">
      <c r="A981" s="48"/>
      <c r="B981" s="48"/>
      <c r="C981" s="98">
        <v>43757</v>
      </c>
      <c r="D981" s="191" t="s">
        <v>1955</v>
      </c>
      <c r="E981" s="102" t="s">
        <v>1940</v>
      </c>
      <c r="F981" s="103" t="s">
        <v>560</v>
      </c>
      <c r="G981" s="82"/>
      <c r="H981" s="125">
        <v>100000</v>
      </c>
      <c r="I981" s="143">
        <v>18465200</v>
      </c>
      <c r="J981" s="49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/>
      <c r="BK981" s="48"/>
      <c r="BL981" s="48"/>
      <c r="BM981" s="48"/>
      <c r="BN981" s="48"/>
      <c r="BO981" s="48"/>
      <c r="BP981" s="48"/>
      <c r="BQ981" s="48"/>
      <c r="BR981" s="48"/>
      <c r="BS981" s="48"/>
      <c r="BT981" s="48"/>
      <c r="BU981" s="48"/>
      <c r="BV981" s="48"/>
      <c r="BW981" s="48"/>
      <c r="BX981" s="48"/>
      <c r="BY981" s="48"/>
      <c r="BZ981" s="48"/>
      <c r="CA981" s="48"/>
      <c r="CB981" s="48"/>
      <c r="CC981" s="48"/>
      <c r="CD981" s="48"/>
      <c r="CE981" s="48"/>
      <c r="CF981" s="48"/>
      <c r="CG981" s="48"/>
      <c r="CH981" s="48"/>
      <c r="CI981" s="48"/>
      <c r="CJ981" s="48"/>
      <c r="CK981" s="48"/>
      <c r="CL981" s="48"/>
      <c r="CM981" s="48"/>
      <c r="CN981" s="48"/>
      <c r="CO981" s="48"/>
      <c r="CP981" s="48"/>
      <c r="CQ981" s="48"/>
      <c r="CR981" s="48"/>
      <c r="CS981" s="48"/>
      <c r="CT981" s="48"/>
      <c r="CU981" s="48"/>
      <c r="CV981" s="48"/>
      <c r="CW981" s="48"/>
      <c r="CX981" s="48"/>
      <c r="CY981" s="48"/>
      <c r="CZ981" s="48"/>
      <c r="DA981" s="48"/>
      <c r="DB981" s="48"/>
      <c r="DC981" s="48"/>
      <c r="DD981" s="48"/>
      <c r="DE981" s="48"/>
      <c r="DF981" s="48"/>
      <c r="DG981" s="48"/>
      <c r="DH981" s="48"/>
      <c r="DI981" s="48"/>
      <c r="DJ981" s="48"/>
      <c r="DK981" s="48"/>
      <c r="DL981" s="48"/>
      <c r="DM981" s="48"/>
      <c r="DN981" s="48"/>
      <c r="DO981" s="48"/>
      <c r="DP981" s="48"/>
      <c r="DQ981" s="48"/>
      <c r="DR981" s="48"/>
      <c r="DS981" s="48"/>
      <c r="DT981" s="48"/>
      <c r="DU981" s="48"/>
      <c r="DV981" s="48"/>
      <c r="DW981" s="48"/>
      <c r="DX981" s="48"/>
      <c r="DY981" s="48"/>
      <c r="DZ981" s="48"/>
      <c r="EA981" s="48"/>
      <c r="EB981" s="48"/>
      <c r="EC981" s="48"/>
      <c r="ED981" s="48"/>
      <c r="EE981" s="48"/>
      <c r="EF981" s="48"/>
      <c r="EG981" s="48"/>
      <c r="EH981" s="48"/>
      <c r="EI981" s="48"/>
      <c r="EJ981" s="48"/>
      <c r="EK981" s="48"/>
      <c r="EL981" s="48"/>
      <c r="EM981" s="48"/>
      <c r="EN981" s="48"/>
      <c r="EO981" s="48"/>
      <c r="EP981" s="48"/>
      <c r="EQ981" s="48"/>
      <c r="ER981" s="48"/>
      <c r="ES981" s="48"/>
      <c r="ET981" s="48"/>
      <c r="EU981" s="48"/>
      <c r="EV981" s="48"/>
      <c r="EW981" s="48"/>
      <c r="EX981" s="48"/>
      <c r="EY981" s="48"/>
      <c r="EZ981" s="48"/>
      <c r="FA981" s="48"/>
      <c r="FB981" s="48"/>
      <c r="FC981" s="48"/>
      <c r="FD981" s="48"/>
      <c r="FE981" s="48"/>
      <c r="FF981" s="48"/>
      <c r="FG981" s="48"/>
      <c r="FH981" s="48"/>
      <c r="FI981" s="48"/>
      <c r="FJ981" s="48"/>
      <c r="FK981" s="48"/>
      <c r="FL981" s="48"/>
      <c r="FM981" s="48"/>
      <c r="FN981" s="48"/>
      <c r="FO981" s="48"/>
      <c r="FP981" s="48"/>
      <c r="FQ981" s="48"/>
      <c r="FR981" s="48"/>
      <c r="FS981" s="48"/>
      <c r="FT981" s="48"/>
      <c r="FU981" s="48"/>
      <c r="FV981" s="48"/>
      <c r="FW981" s="48"/>
      <c r="FX981" s="48"/>
      <c r="FY981" s="48"/>
      <c r="FZ981" s="48"/>
      <c r="GA981" s="48"/>
      <c r="GB981" s="48"/>
      <c r="GC981" s="48"/>
      <c r="GD981" s="48"/>
      <c r="GE981" s="48"/>
      <c r="GF981" s="48"/>
      <c r="GG981" s="48"/>
      <c r="GH981" s="48"/>
      <c r="GI981" s="48"/>
      <c r="GJ981" s="48"/>
      <c r="GK981" s="48"/>
      <c r="GL981" s="48"/>
      <c r="GM981" s="48"/>
      <c r="GN981" s="48"/>
      <c r="GO981" s="48"/>
      <c r="GP981" s="48"/>
      <c r="GQ981" s="48"/>
      <c r="GR981" s="48"/>
      <c r="GS981" s="48"/>
      <c r="GT981" s="48"/>
      <c r="GU981" s="48"/>
      <c r="GV981" s="48"/>
      <c r="GW981" s="48"/>
      <c r="GX981" s="48"/>
      <c r="GY981" s="48"/>
      <c r="GZ981" s="48"/>
      <c r="HA981" s="48"/>
      <c r="HB981" s="48"/>
      <c r="HC981" s="48"/>
      <c r="HD981" s="48"/>
      <c r="HE981" s="48"/>
      <c r="HF981" s="48"/>
      <c r="HG981" s="48"/>
      <c r="HH981" s="48"/>
      <c r="HI981" s="48"/>
      <c r="HJ981" s="48"/>
      <c r="HK981" s="48"/>
      <c r="HL981" s="48"/>
      <c r="HM981" s="48"/>
      <c r="HN981" s="48"/>
      <c r="HO981" s="48"/>
      <c r="HP981" s="48"/>
      <c r="HQ981" s="48"/>
      <c r="HR981" s="48"/>
      <c r="HS981" s="48"/>
      <c r="HT981" s="48"/>
      <c r="HU981" s="48"/>
      <c r="HV981" s="48"/>
      <c r="HW981" s="48"/>
      <c r="HX981" s="48"/>
      <c r="HY981" s="48"/>
      <c r="HZ981" s="48"/>
      <c r="IA981" s="48"/>
      <c r="IB981" s="48"/>
      <c r="IC981" s="48"/>
      <c r="ID981" s="48"/>
      <c r="IE981" s="48"/>
      <c r="IF981" s="48"/>
      <c r="IG981" s="48"/>
      <c r="IH981" s="36"/>
      <c r="II981" s="36"/>
      <c r="IJ981" s="36"/>
      <c r="IK981" s="36"/>
      <c r="IL981" s="36"/>
      <c r="IM981" s="36"/>
      <c r="IN981" s="36"/>
      <c r="IO981" s="36"/>
      <c r="IP981" s="36"/>
      <c r="IQ981" s="36"/>
      <c r="IR981" s="36"/>
      <c r="IS981" s="36"/>
      <c r="IT981" s="36"/>
    </row>
    <row r="982" spans="1:254" s="14" customFormat="1" x14ac:dyDescent="0.2">
      <c r="A982" s="48"/>
      <c r="B982" s="48"/>
      <c r="C982" s="98">
        <v>43761</v>
      </c>
      <c r="D982" s="192" t="s">
        <v>1956</v>
      </c>
      <c r="E982" s="102" t="s">
        <v>1941</v>
      </c>
      <c r="F982" s="65" t="s">
        <v>1611</v>
      </c>
      <c r="G982" s="82"/>
      <c r="H982" s="126">
        <v>378000</v>
      </c>
      <c r="I982" s="143">
        <v>18087200</v>
      </c>
      <c r="J982" s="49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  <c r="BF982" s="48"/>
      <c r="BG982" s="48"/>
      <c r="BH982" s="48"/>
      <c r="BI982" s="48"/>
      <c r="BJ982" s="48"/>
      <c r="BK982" s="48"/>
      <c r="BL982" s="48"/>
      <c r="BM982" s="48"/>
      <c r="BN982" s="48"/>
      <c r="BO982" s="48"/>
      <c r="BP982" s="48"/>
      <c r="BQ982" s="48"/>
      <c r="BR982" s="48"/>
      <c r="BS982" s="48"/>
      <c r="BT982" s="48"/>
      <c r="BU982" s="48"/>
      <c r="BV982" s="48"/>
      <c r="BW982" s="48"/>
      <c r="BX982" s="48"/>
      <c r="BY982" s="48"/>
      <c r="BZ982" s="48"/>
      <c r="CA982" s="48"/>
      <c r="CB982" s="48"/>
      <c r="CC982" s="48"/>
      <c r="CD982" s="48"/>
      <c r="CE982" s="48"/>
      <c r="CF982" s="48"/>
      <c r="CG982" s="48"/>
      <c r="CH982" s="48"/>
      <c r="CI982" s="48"/>
      <c r="CJ982" s="48"/>
      <c r="CK982" s="48"/>
      <c r="CL982" s="48"/>
      <c r="CM982" s="48"/>
      <c r="CN982" s="48"/>
      <c r="CO982" s="48"/>
      <c r="CP982" s="48"/>
      <c r="CQ982" s="48"/>
      <c r="CR982" s="48"/>
      <c r="CS982" s="48"/>
      <c r="CT982" s="48"/>
      <c r="CU982" s="48"/>
      <c r="CV982" s="48"/>
      <c r="CW982" s="48"/>
      <c r="CX982" s="48"/>
      <c r="CY982" s="48"/>
      <c r="CZ982" s="48"/>
      <c r="DA982" s="48"/>
      <c r="DB982" s="48"/>
      <c r="DC982" s="48"/>
      <c r="DD982" s="48"/>
      <c r="DE982" s="48"/>
      <c r="DF982" s="48"/>
      <c r="DG982" s="48"/>
      <c r="DH982" s="48"/>
      <c r="DI982" s="48"/>
      <c r="DJ982" s="48"/>
      <c r="DK982" s="48"/>
      <c r="DL982" s="48"/>
      <c r="DM982" s="48"/>
      <c r="DN982" s="48"/>
      <c r="DO982" s="48"/>
      <c r="DP982" s="48"/>
      <c r="DQ982" s="48"/>
      <c r="DR982" s="48"/>
      <c r="DS982" s="48"/>
      <c r="DT982" s="48"/>
      <c r="DU982" s="48"/>
      <c r="DV982" s="48"/>
      <c r="DW982" s="48"/>
      <c r="DX982" s="48"/>
      <c r="DY982" s="48"/>
      <c r="DZ982" s="48"/>
      <c r="EA982" s="48"/>
      <c r="EB982" s="48"/>
      <c r="EC982" s="48"/>
      <c r="ED982" s="48"/>
      <c r="EE982" s="48"/>
      <c r="EF982" s="48"/>
      <c r="EG982" s="48"/>
      <c r="EH982" s="48"/>
      <c r="EI982" s="48"/>
      <c r="EJ982" s="48"/>
      <c r="EK982" s="48"/>
      <c r="EL982" s="48"/>
      <c r="EM982" s="48"/>
      <c r="EN982" s="48"/>
      <c r="EO982" s="48"/>
      <c r="EP982" s="48"/>
      <c r="EQ982" s="48"/>
      <c r="ER982" s="48"/>
      <c r="ES982" s="48"/>
      <c r="ET982" s="48"/>
      <c r="EU982" s="48"/>
      <c r="EV982" s="48"/>
      <c r="EW982" s="48"/>
      <c r="EX982" s="48"/>
      <c r="EY982" s="48"/>
      <c r="EZ982" s="48"/>
      <c r="FA982" s="48"/>
      <c r="FB982" s="48"/>
      <c r="FC982" s="48"/>
      <c r="FD982" s="48"/>
      <c r="FE982" s="48"/>
      <c r="FF982" s="48"/>
      <c r="FG982" s="48"/>
      <c r="FH982" s="48"/>
      <c r="FI982" s="48"/>
      <c r="FJ982" s="48"/>
      <c r="FK982" s="48"/>
      <c r="FL982" s="48"/>
      <c r="FM982" s="48"/>
      <c r="FN982" s="48"/>
      <c r="FO982" s="48"/>
      <c r="FP982" s="48"/>
      <c r="FQ982" s="48"/>
      <c r="FR982" s="48"/>
      <c r="FS982" s="48"/>
      <c r="FT982" s="48"/>
      <c r="FU982" s="48"/>
      <c r="FV982" s="48"/>
      <c r="FW982" s="48"/>
      <c r="FX982" s="48"/>
      <c r="FY982" s="48"/>
      <c r="FZ982" s="48"/>
      <c r="GA982" s="48"/>
      <c r="GB982" s="48"/>
      <c r="GC982" s="48"/>
      <c r="GD982" s="48"/>
      <c r="GE982" s="48"/>
      <c r="GF982" s="48"/>
      <c r="GG982" s="48"/>
      <c r="GH982" s="48"/>
      <c r="GI982" s="48"/>
      <c r="GJ982" s="48"/>
      <c r="GK982" s="48"/>
      <c r="GL982" s="48"/>
      <c r="GM982" s="48"/>
      <c r="GN982" s="48"/>
      <c r="GO982" s="48"/>
      <c r="GP982" s="48"/>
      <c r="GQ982" s="48"/>
      <c r="GR982" s="48"/>
      <c r="GS982" s="48"/>
      <c r="GT982" s="48"/>
      <c r="GU982" s="48"/>
      <c r="GV982" s="48"/>
      <c r="GW982" s="48"/>
      <c r="GX982" s="48"/>
      <c r="GY982" s="48"/>
      <c r="GZ982" s="48"/>
      <c r="HA982" s="48"/>
      <c r="HB982" s="48"/>
      <c r="HC982" s="48"/>
      <c r="HD982" s="48"/>
      <c r="HE982" s="48"/>
      <c r="HF982" s="48"/>
      <c r="HG982" s="48"/>
      <c r="HH982" s="48"/>
      <c r="HI982" s="48"/>
      <c r="HJ982" s="48"/>
      <c r="HK982" s="48"/>
      <c r="HL982" s="48"/>
      <c r="HM982" s="48"/>
      <c r="HN982" s="48"/>
      <c r="HO982" s="48"/>
      <c r="HP982" s="48"/>
      <c r="HQ982" s="48"/>
      <c r="HR982" s="48"/>
      <c r="HS982" s="48"/>
      <c r="HT982" s="48"/>
      <c r="HU982" s="48"/>
      <c r="HV982" s="48"/>
      <c r="HW982" s="48"/>
      <c r="HX982" s="48"/>
      <c r="HY982" s="48"/>
      <c r="HZ982" s="48"/>
      <c r="IA982" s="48"/>
      <c r="IB982" s="48"/>
      <c r="IC982" s="48"/>
      <c r="ID982" s="48"/>
      <c r="IE982" s="48"/>
      <c r="IF982" s="48"/>
      <c r="IG982" s="48"/>
      <c r="IH982" s="36"/>
      <c r="II982" s="36"/>
      <c r="IJ982" s="36"/>
      <c r="IK982" s="36"/>
      <c r="IL982" s="36"/>
      <c r="IM982" s="36"/>
      <c r="IN982" s="36"/>
      <c r="IO982" s="36"/>
      <c r="IP982" s="36"/>
      <c r="IQ982" s="36"/>
      <c r="IR982" s="36"/>
      <c r="IS982" s="36"/>
      <c r="IT982" s="36"/>
    </row>
    <row r="983" spans="1:254" s="14" customFormat="1" x14ac:dyDescent="0.2">
      <c r="A983" s="48"/>
      <c r="B983" s="48"/>
      <c r="C983" s="98"/>
      <c r="D983" s="192" t="s">
        <v>1976</v>
      </c>
      <c r="E983" s="102"/>
      <c r="F983" s="65" t="s">
        <v>1611</v>
      </c>
      <c r="G983" s="82">
        <v>390000</v>
      </c>
      <c r="H983" s="126"/>
      <c r="I983" s="143">
        <v>18477200</v>
      </c>
      <c r="J983" s="49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  <c r="BF983" s="48"/>
      <c r="BG983" s="48"/>
      <c r="BH983" s="48"/>
      <c r="BI983" s="48"/>
      <c r="BJ983" s="48"/>
      <c r="BK983" s="48"/>
      <c r="BL983" s="48"/>
      <c r="BM983" s="48"/>
      <c r="BN983" s="48"/>
      <c r="BO983" s="48"/>
      <c r="BP983" s="48"/>
      <c r="BQ983" s="48"/>
      <c r="BR983" s="48"/>
      <c r="BS983" s="48"/>
      <c r="BT983" s="48"/>
      <c r="BU983" s="48"/>
      <c r="BV983" s="48"/>
      <c r="BW983" s="48"/>
      <c r="BX983" s="48"/>
      <c r="BY983" s="48"/>
      <c r="BZ983" s="48"/>
      <c r="CA983" s="48"/>
      <c r="CB983" s="48"/>
      <c r="CC983" s="48"/>
      <c r="CD983" s="48"/>
      <c r="CE983" s="48"/>
      <c r="CF983" s="48"/>
      <c r="CG983" s="48"/>
      <c r="CH983" s="48"/>
      <c r="CI983" s="48"/>
      <c r="CJ983" s="48"/>
      <c r="CK983" s="48"/>
      <c r="CL983" s="48"/>
      <c r="CM983" s="48"/>
      <c r="CN983" s="48"/>
      <c r="CO983" s="48"/>
      <c r="CP983" s="48"/>
      <c r="CQ983" s="48"/>
      <c r="CR983" s="48"/>
      <c r="CS983" s="48"/>
      <c r="CT983" s="48"/>
      <c r="CU983" s="48"/>
      <c r="CV983" s="48"/>
      <c r="CW983" s="48"/>
      <c r="CX983" s="48"/>
      <c r="CY983" s="48"/>
      <c r="CZ983" s="48"/>
      <c r="DA983" s="48"/>
      <c r="DB983" s="48"/>
      <c r="DC983" s="48"/>
      <c r="DD983" s="48"/>
      <c r="DE983" s="48"/>
      <c r="DF983" s="48"/>
      <c r="DG983" s="48"/>
      <c r="DH983" s="48"/>
      <c r="DI983" s="48"/>
      <c r="DJ983" s="48"/>
      <c r="DK983" s="48"/>
      <c r="DL983" s="48"/>
      <c r="DM983" s="48"/>
      <c r="DN983" s="48"/>
      <c r="DO983" s="48"/>
      <c r="DP983" s="48"/>
      <c r="DQ983" s="48"/>
      <c r="DR983" s="48"/>
      <c r="DS983" s="48"/>
      <c r="DT983" s="48"/>
      <c r="DU983" s="48"/>
      <c r="DV983" s="48"/>
      <c r="DW983" s="48"/>
      <c r="DX983" s="48"/>
      <c r="DY983" s="48"/>
      <c r="DZ983" s="48"/>
      <c r="EA983" s="48"/>
      <c r="EB983" s="48"/>
      <c r="EC983" s="48"/>
      <c r="ED983" s="48"/>
      <c r="EE983" s="48"/>
      <c r="EF983" s="48"/>
      <c r="EG983" s="48"/>
      <c r="EH983" s="48"/>
      <c r="EI983" s="48"/>
      <c r="EJ983" s="48"/>
      <c r="EK983" s="48"/>
      <c r="EL983" s="48"/>
      <c r="EM983" s="48"/>
      <c r="EN983" s="48"/>
      <c r="EO983" s="48"/>
      <c r="EP983" s="48"/>
      <c r="EQ983" s="48"/>
      <c r="ER983" s="48"/>
      <c r="ES983" s="48"/>
      <c r="ET983" s="48"/>
      <c r="EU983" s="48"/>
      <c r="EV983" s="48"/>
      <c r="EW983" s="48"/>
      <c r="EX983" s="48"/>
      <c r="EY983" s="48"/>
      <c r="EZ983" s="48"/>
      <c r="FA983" s="48"/>
      <c r="FB983" s="48"/>
      <c r="FC983" s="48"/>
      <c r="FD983" s="48"/>
      <c r="FE983" s="48"/>
      <c r="FF983" s="48"/>
      <c r="FG983" s="48"/>
      <c r="FH983" s="48"/>
      <c r="FI983" s="48"/>
      <c r="FJ983" s="48"/>
      <c r="FK983" s="48"/>
      <c r="FL983" s="48"/>
      <c r="FM983" s="48"/>
      <c r="FN983" s="48"/>
      <c r="FO983" s="48"/>
      <c r="FP983" s="48"/>
      <c r="FQ983" s="48"/>
      <c r="FR983" s="48"/>
      <c r="FS983" s="48"/>
      <c r="FT983" s="48"/>
      <c r="FU983" s="48"/>
      <c r="FV983" s="48"/>
      <c r="FW983" s="48"/>
      <c r="FX983" s="48"/>
      <c r="FY983" s="48"/>
      <c r="FZ983" s="48"/>
      <c r="GA983" s="48"/>
      <c r="GB983" s="48"/>
      <c r="GC983" s="48"/>
      <c r="GD983" s="48"/>
      <c r="GE983" s="48"/>
      <c r="GF983" s="48"/>
      <c r="GG983" s="48"/>
      <c r="GH983" s="48"/>
      <c r="GI983" s="48"/>
      <c r="GJ983" s="48"/>
      <c r="GK983" s="48"/>
      <c r="GL983" s="48"/>
      <c r="GM983" s="48"/>
      <c r="GN983" s="48"/>
      <c r="GO983" s="48"/>
      <c r="GP983" s="48"/>
      <c r="GQ983" s="48"/>
      <c r="GR983" s="48"/>
      <c r="GS983" s="48"/>
      <c r="GT983" s="48"/>
      <c r="GU983" s="48"/>
      <c r="GV983" s="48"/>
      <c r="GW983" s="48"/>
      <c r="GX983" s="48"/>
      <c r="GY983" s="48"/>
      <c r="GZ983" s="48"/>
      <c r="HA983" s="48"/>
      <c r="HB983" s="48"/>
      <c r="HC983" s="48"/>
      <c r="HD983" s="48"/>
      <c r="HE983" s="48"/>
      <c r="HF983" s="48"/>
      <c r="HG983" s="48"/>
      <c r="HH983" s="48"/>
      <c r="HI983" s="48"/>
      <c r="HJ983" s="48"/>
      <c r="HK983" s="48"/>
      <c r="HL983" s="48"/>
      <c r="HM983" s="48"/>
      <c r="HN983" s="48"/>
      <c r="HO983" s="48"/>
      <c r="HP983" s="48"/>
      <c r="HQ983" s="48"/>
      <c r="HR983" s="48"/>
      <c r="HS983" s="48"/>
      <c r="HT983" s="48"/>
      <c r="HU983" s="48"/>
      <c r="HV983" s="48"/>
      <c r="HW983" s="48"/>
      <c r="HX983" s="48"/>
      <c r="HY983" s="48"/>
      <c r="HZ983" s="48"/>
      <c r="IA983" s="48"/>
      <c r="IB983" s="48"/>
      <c r="IC983" s="48"/>
      <c r="ID983" s="48"/>
      <c r="IE983" s="48"/>
      <c r="IF983" s="48"/>
      <c r="IG983" s="48"/>
      <c r="IH983" s="36"/>
      <c r="II983" s="36"/>
      <c r="IJ983" s="36"/>
      <c r="IK983" s="36"/>
      <c r="IL983" s="36"/>
      <c r="IM983" s="36"/>
      <c r="IN983" s="36"/>
      <c r="IO983" s="36"/>
      <c r="IP983" s="36"/>
      <c r="IQ983" s="36"/>
      <c r="IR983" s="36"/>
      <c r="IS983" s="36"/>
      <c r="IT983" s="36"/>
    </row>
    <row r="984" spans="1:254" s="14" customFormat="1" x14ac:dyDescent="0.2">
      <c r="A984" s="48"/>
      <c r="B984" s="48"/>
      <c r="C984" s="98">
        <v>43761</v>
      </c>
      <c r="D984" s="30" t="s">
        <v>1957</v>
      </c>
      <c r="E984" s="102" t="s">
        <v>1942</v>
      </c>
      <c r="F984" s="35" t="s">
        <v>1611</v>
      </c>
      <c r="G984" s="82"/>
      <c r="H984" s="127">
        <v>1264000</v>
      </c>
      <c r="I984" s="143">
        <v>17213200</v>
      </c>
      <c r="J984" s="49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  <c r="AY984" s="48"/>
      <c r="AZ984" s="48"/>
      <c r="BA984" s="48"/>
      <c r="BB984" s="48"/>
      <c r="BC984" s="48"/>
      <c r="BD984" s="48"/>
      <c r="BE984" s="48"/>
      <c r="BF984" s="48"/>
      <c r="BG984" s="48"/>
      <c r="BH984" s="48"/>
      <c r="BI984" s="48"/>
      <c r="BJ984" s="48"/>
      <c r="BK984" s="48"/>
      <c r="BL984" s="48"/>
      <c r="BM984" s="48"/>
      <c r="BN984" s="48"/>
      <c r="BO984" s="48"/>
      <c r="BP984" s="48"/>
      <c r="BQ984" s="48"/>
      <c r="BR984" s="48"/>
      <c r="BS984" s="48"/>
      <c r="BT984" s="48"/>
      <c r="BU984" s="48"/>
      <c r="BV984" s="48"/>
      <c r="BW984" s="48"/>
      <c r="BX984" s="48"/>
      <c r="BY984" s="48"/>
      <c r="BZ984" s="48"/>
      <c r="CA984" s="48"/>
      <c r="CB984" s="48"/>
      <c r="CC984" s="48"/>
      <c r="CD984" s="48"/>
      <c r="CE984" s="48"/>
      <c r="CF984" s="48"/>
      <c r="CG984" s="48"/>
      <c r="CH984" s="48"/>
      <c r="CI984" s="48"/>
      <c r="CJ984" s="48"/>
      <c r="CK984" s="48"/>
      <c r="CL984" s="48"/>
      <c r="CM984" s="48"/>
      <c r="CN984" s="48"/>
      <c r="CO984" s="48"/>
      <c r="CP984" s="48"/>
      <c r="CQ984" s="48"/>
      <c r="CR984" s="48"/>
      <c r="CS984" s="48"/>
      <c r="CT984" s="48"/>
      <c r="CU984" s="48"/>
      <c r="CV984" s="48"/>
      <c r="CW984" s="48"/>
      <c r="CX984" s="48"/>
      <c r="CY984" s="48"/>
      <c r="CZ984" s="48"/>
      <c r="DA984" s="48"/>
      <c r="DB984" s="48"/>
      <c r="DC984" s="48"/>
      <c r="DD984" s="48"/>
      <c r="DE984" s="48"/>
      <c r="DF984" s="48"/>
      <c r="DG984" s="48"/>
      <c r="DH984" s="48"/>
      <c r="DI984" s="48"/>
      <c r="DJ984" s="48"/>
      <c r="DK984" s="48"/>
      <c r="DL984" s="48"/>
      <c r="DM984" s="48"/>
      <c r="DN984" s="48"/>
      <c r="DO984" s="48"/>
      <c r="DP984" s="48"/>
      <c r="DQ984" s="48"/>
      <c r="DR984" s="48"/>
      <c r="DS984" s="48"/>
      <c r="DT984" s="48"/>
      <c r="DU984" s="48"/>
      <c r="DV984" s="48"/>
      <c r="DW984" s="48"/>
      <c r="DX984" s="48"/>
      <c r="DY984" s="48"/>
      <c r="DZ984" s="48"/>
      <c r="EA984" s="48"/>
      <c r="EB984" s="48"/>
      <c r="EC984" s="48"/>
      <c r="ED984" s="48"/>
      <c r="EE984" s="48"/>
      <c r="EF984" s="48"/>
      <c r="EG984" s="48"/>
      <c r="EH984" s="48"/>
      <c r="EI984" s="48"/>
      <c r="EJ984" s="48"/>
      <c r="EK984" s="48"/>
      <c r="EL984" s="48"/>
      <c r="EM984" s="48"/>
      <c r="EN984" s="48"/>
      <c r="EO984" s="48"/>
      <c r="EP984" s="48"/>
      <c r="EQ984" s="48"/>
      <c r="ER984" s="48"/>
      <c r="ES984" s="48"/>
      <c r="ET984" s="48"/>
      <c r="EU984" s="48"/>
      <c r="EV984" s="48"/>
      <c r="EW984" s="48"/>
      <c r="EX984" s="48"/>
      <c r="EY984" s="48"/>
      <c r="EZ984" s="48"/>
      <c r="FA984" s="48"/>
      <c r="FB984" s="48"/>
      <c r="FC984" s="48"/>
      <c r="FD984" s="48"/>
      <c r="FE984" s="48"/>
      <c r="FF984" s="48"/>
      <c r="FG984" s="48"/>
      <c r="FH984" s="48"/>
      <c r="FI984" s="48"/>
      <c r="FJ984" s="48"/>
      <c r="FK984" s="48"/>
      <c r="FL984" s="48"/>
      <c r="FM984" s="48"/>
      <c r="FN984" s="48"/>
      <c r="FO984" s="48"/>
      <c r="FP984" s="48"/>
      <c r="FQ984" s="48"/>
      <c r="FR984" s="48"/>
      <c r="FS984" s="48"/>
      <c r="FT984" s="48"/>
      <c r="FU984" s="48"/>
      <c r="FV984" s="48"/>
      <c r="FW984" s="48"/>
      <c r="FX984" s="48"/>
      <c r="FY984" s="48"/>
      <c r="FZ984" s="48"/>
      <c r="GA984" s="48"/>
      <c r="GB984" s="48"/>
      <c r="GC984" s="48"/>
      <c r="GD984" s="48"/>
      <c r="GE984" s="48"/>
      <c r="GF984" s="48"/>
      <c r="GG984" s="48"/>
      <c r="GH984" s="48"/>
      <c r="GI984" s="48"/>
      <c r="GJ984" s="48"/>
      <c r="GK984" s="48"/>
      <c r="GL984" s="48"/>
      <c r="GM984" s="48"/>
      <c r="GN984" s="48"/>
      <c r="GO984" s="48"/>
      <c r="GP984" s="48"/>
      <c r="GQ984" s="48"/>
      <c r="GR984" s="48"/>
      <c r="GS984" s="48"/>
      <c r="GT984" s="48"/>
      <c r="GU984" s="48"/>
      <c r="GV984" s="48"/>
      <c r="GW984" s="48"/>
      <c r="GX984" s="48"/>
      <c r="GY984" s="48"/>
      <c r="GZ984" s="48"/>
      <c r="HA984" s="48"/>
      <c r="HB984" s="48"/>
      <c r="HC984" s="48"/>
      <c r="HD984" s="48"/>
      <c r="HE984" s="48"/>
      <c r="HF984" s="48"/>
      <c r="HG984" s="48"/>
      <c r="HH984" s="48"/>
      <c r="HI984" s="48"/>
      <c r="HJ984" s="48"/>
      <c r="HK984" s="48"/>
      <c r="HL984" s="48"/>
      <c r="HM984" s="48"/>
      <c r="HN984" s="48"/>
      <c r="HO984" s="48"/>
      <c r="HP984" s="48"/>
      <c r="HQ984" s="48"/>
      <c r="HR984" s="48"/>
      <c r="HS984" s="48"/>
      <c r="HT984" s="48"/>
      <c r="HU984" s="48"/>
      <c r="HV984" s="48"/>
      <c r="HW984" s="48"/>
      <c r="HX984" s="48"/>
      <c r="HY984" s="48"/>
      <c r="HZ984" s="48"/>
      <c r="IA984" s="48"/>
      <c r="IB984" s="48"/>
      <c r="IC984" s="48"/>
      <c r="ID984" s="48"/>
      <c r="IE984" s="48"/>
      <c r="IF984" s="48"/>
      <c r="IG984" s="48"/>
      <c r="IH984" s="36"/>
      <c r="II984" s="36"/>
      <c r="IJ984" s="36"/>
      <c r="IK984" s="36"/>
      <c r="IL984" s="36"/>
      <c r="IM984" s="36"/>
      <c r="IN984" s="36"/>
      <c r="IO984" s="36"/>
      <c r="IP984" s="36"/>
      <c r="IQ984" s="36"/>
      <c r="IR984" s="36"/>
      <c r="IS984" s="36"/>
      <c r="IT984" s="36"/>
    </row>
    <row r="985" spans="1:254" s="14" customFormat="1" x14ac:dyDescent="0.2">
      <c r="A985" s="48"/>
      <c r="B985" s="48"/>
      <c r="C985" s="98"/>
      <c r="D985" s="192" t="s">
        <v>1977</v>
      </c>
      <c r="E985" s="102"/>
      <c r="F985" s="35" t="s">
        <v>1611</v>
      </c>
      <c r="G985" s="82">
        <v>1340000</v>
      </c>
      <c r="H985" s="127"/>
      <c r="I985" s="143">
        <v>18553200</v>
      </c>
      <c r="J985" s="49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  <c r="BF985" s="48"/>
      <c r="BG985" s="48"/>
      <c r="BH985" s="48"/>
      <c r="BI985" s="48"/>
      <c r="BJ985" s="48"/>
      <c r="BK985" s="48"/>
      <c r="BL985" s="48"/>
      <c r="BM985" s="48"/>
      <c r="BN985" s="48"/>
      <c r="BO985" s="48"/>
      <c r="BP985" s="48"/>
      <c r="BQ985" s="48"/>
      <c r="BR985" s="48"/>
      <c r="BS985" s="48"/>
      <c r="BT985" s="48"/>
      <c r="BU985" s="48"/>
      <c r="BV985" s="48"/>
      <c r="BW985" s="48"/>
      <c r="BX985" s="48"/>
      <c r="BY985" s="48"/>
      <c r="BZ985" s="48"/>
      <c r="CA985" s="48"/>
      <c r="CB985" s="48"/>
      <c r="CC985" s="48"/>
      <c r="CD985" s="48"/>
      <c r="CE985" s="48"/>
      <c r="CF985" s="48"/>
      <c r="CG985" s="48"/>
      <c r="CH985" s="48"/>
      <c r="CI985" s="48"/>
      <c r="CJ985" s="48"/>
      <c r="CK985" s="48"/>
      <c r="CL985" s="48"/>
      <c r="CM985" s="48"/>
      <c r="CN985" s="48"/>
      <c r="CO985" s="48"/>
      <c r="CP985" s="48"/>
      <c r="CQ985" s="48"/>
      <c r="CR985" s="48"/>
      <c r="CS985" s="48"/>
      <c r="CT985" s="48"/>
      <c r="CU985" s="48"/>
      <c r="CV985" s="48"/>
      <c r="CW985" s="48"/>
      <c r="CX985" s="48"/>
      <c r="CY985" s="48"/>
      <c r="CZ985" s="48"/>
      <c r="DA985" s="48"/>
      <c r="DB985" s="48"/>
      <c r="DC985" s="48"/>
      <c r="DD985" s="48"/>
      <c r="DE985" s="48"/>
      <c r="DF985" s="48"/>
      <c r="DG985" s="48"/>
      <c r="DH985" s="48"/>
      <c r="DI985" s="48"/>
      <c r="DJ985" s="48"/>
      <c r="DK985" s="48"/>
      <c r="DL985" s="48"/>
      <c r="DM985" s="48"/>
      <c r="DN985" s="48"/>
      <c r="DO985" s="48"/>
      <c r="DP985" s="48"/>
      <c r="DQ985" s="48"/>
      <c r="DR985" s="48"/>
      <c r="DS985" s="48"/>
      <c r="DT985" s="48"/>
      <c r="DU985" s="48"/>
      <c r="DV985" s="48"/>
      <c r="DW985" s="48"/>
      <c r="DX985" s="48"/>
      <c r="DY985" s="48"/>
      <c r="DZ985" s="48"/>
      <c r="EA985" s="48"/>
      <c r="EB985" s="48"/>
      <c r="EC985" s="48"/>
      <c r="ED985" s="48"/>
      <c r="EE985" s="48"/>
      <c r="EF985" s="48"/>
      <c r="EG985" s="48"/>
      <c r="EH985" s="48"/>
      <c r="EI985" s="48"/>
      <c r="EJ985" s="48"/>
      <c r="EK985" s="48"/>
      <c r="EL985" s="48"/>
      <c r="EM985" s="48"/>
      <c r="EN985" s="48"/>
      <c r="EO985" s="48"/>
      <c r="EP985" s="48"/>
      <c r="EQ985" s="48"/>
      <c r="ER985" s="48"/>
      <c r="ES985" s="48"/>
      <c r="ET985" s="48"/>
      <c r="EU985" s="48"/>
      <c r="EV985" s="48"/>
      <c r="EW985" s="48"/>
      <c r="EX985" s="48"/>
      <c r="EY985" s="48"/>
      <c r="EZ985" s="48"/>
      <c r="FA985" s="48"/>
      <c r="FB985" s="48"/>
      <c r="FC985" s="48"/>
      <c r="FD985" s="48"/>
      <c r="FE985" s="48"/>
      <c r="FF985" s="48"/>
      <c r="FG985" s="48"/>
      <c r="FH985" s="48"/>
      <c r="FI985" s="48"/>
      <c r="FJ985" s="48"/>
      <c r="FK985" s="48"/>
      <c r="FL985" s="48"/>
      <c r="FM985" s="48"/>
      <c r="FN985" s="48"/>
      <c r="FO985" s="48"/>
      <c r="FP985" s="48"/>
      <c r="FQ985" s="48"/>
      <c r="FR985" s="48"/>
      <c r="FS985" s="48"/>
      <c r="FT985" s="48"/>
      <c r="FU985" s="48"/>
      <c r="FV985" s="48"/>
      <c r="FW985" s="48"/>
      <c r="FX985" s="48"/>
      <c r="FY985" s="48"/>
      <c r="FZ985" s="48"/>
      <c r="GA985" s="48"/>
      <c r="GB985" s="48"/>
      <c r="GC985" s="48"/>
      <c r="GD985" s="48"/>
      <c r="GE985" s="48"/>
      <c r="GF985" s="48"/>
      <c r="GG985" s="48"/>
      <c r="GH985" s="48"/>
      <c r="GI985" s="48"/>
      <c r="GJ985" s="48"/>
      <c r="GK985" s="48"/>
      <c r="GL985" s="48"/>
      <c r="GM985" s="48"/>
      <c r="GN985" s="48"/>
      <c r="GO985" s="48"/>
      <c r="GP985" s="48"/>
      <c r="GQ985" s="48"/>
      <c r="GR985" s="48"/>
      <c r="GS985" s="48"/>
      <c r="GT985" s="48"/>
      <c r="GU985" s="48"/>
      <c r="GV985" s="48"/>
      <c r="GW985" s="48"/>
      <c r="GX985" s="48"/>
      <c r="GY985" s="48"/>
      <c r="GZ985" s="48"/>
      <c r="HA985" s="48"/>
      <c r="HB985" s="48"/>
      <c r="HC985" s="48"/>
      <c r="HD985" s="48"/>
      <c r="HE985" s="48"/>
      <c r="HF985" s="48"/>
      <c r="HG985" s="48"/>
      <c r="HH985" s="48"/>
      <c r="HI985" s="48"/>
      <c r="HJ985" s="48"/>
      <c r="HK985" s="48"/>
      <c r="HL985" s="48"/>
      <c r="HM985" s="48"/>
      <c r="HN985" s="48"/>
      <c r="HO985" s="48"/>
      <c r="HP985" s="48"/>
      <c r="HQ985" s="48"/>
      <c r="HR985" s="48"/>
      <c r="HS985" s="48"/>
      <c r="HT985" s="48"/>
      <c r="HU985" s="48"/>
      <c r="HV985" s="48"/>
      <c r="HW985" s="48"/>
      <c r="HX985" s="48"/>
      <c r="HY985" s="48"/>
      <c r="HZ985" s="48"/>
      <c r="IA985" s="48"/>
      <c r="IB985" s="48"/>
      <c r="IC985" s="48"/>
      <c r="ID985" s="48"/>
      <c r="IE985" s="48"/>
      <c r="IF985" s="48"/>
      <c r="IG985" s="48"/>
      <c r="IH985" s="36"/>
      <c r="II985" s="36"/>
      <c r="IJ985" s="36"/>
      <c r="IK985" s="36"/>
      <c r="IL985" s="36"/>
      <c r="IM985" s="36"/>
      <c r="IN985" s="36"/>
      <c r="IO985" s="36"/>
      <c r="IP985" s="36"/>
      <c r="IQ985" s="36"/>
      <c r="IR985" s="36"/>
      <c r="IS985" s="36"/>
      <c r="IT985" s="36"/>
    </row>
    <row r="986" spans="1:254" s="14" customFormat="1" x14ac:dyDescent="0.2">
      <c r="A986" s="48"/>
      <c r="B986" s="48"/>
      <c r="C986" s="98">
        <v>43762</v>
      </c>
      <c r="D986" s="30" t="s">
        <v>1958</v>
      </c>
      <c r="E986" s="102" t="s">
        <v>1943</v>
      </c>
      <c r="F986" s="35" t="s">
        <v>608</v>
      </c>
      <c r="G986" s="82"/>
      <c r="H986" s="127">
        <v>3045000</v>
      </c>
      <c r="I986" s="143">
        <v>15508200</v>
      </c>
      <c r="J986" s="49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  <c r="BF986" s="48"/>
      <c r="BG986" s="48"/>
      <c r="BH986" s="48"/>
      <c r="BI986" s="48"/>
      <c r="BJ986" s="48"/>
      <c r="BK986" s="48"/>
      <c r="BL986" s="48"/>
      <c r="BM986" s="48"/>
      <c r="BN986" s="48"/>
      <c r="BO986" s="48"/>
      <c r="BP986" s="48"/>
      <c r="BQ986" s="48"/>
      <c r="BR986" s="48"/>
      <c r="BS986" s="48"/>
      <c r="BT986" s="48"/>
      <c r="BU986" s="48"/>
      <c r="BV986" s="48"/>
      <c r="BW986" s="48"/>
      <c r="BX986" s="48"/>
      <c r="BY986" s="48"/>
      <c r="BZ986" s="48"/>
      <c r="CA986" s="48"/>
      <c r="CB986" s="48"/>
      <c r="CC986" s="48"/>
      <c r="CD986" s="48"/>
      <c r="CE986" s="48"/>
      <c r="CF986" s="48"/>
      <c r="CG986" s="48"/>
      <c r="CH986" s="48"/>
      <c r="CI986" s="48"/>
      <c r="CJ986" s="48"/>
      <c r="CK986" s="48"/>
      <c r="CL986" s="48"/>
      <c r="CM986" s="48"/>
      <c r="CN986" s="48"/>
      <c r="CO986" s="48"/>
      <c r="CP986" s="48"/>
      <c r="CQ986" s="48"/>
      <c r="CR986" s="48"/>
      <c r="CS986" s="48"/>
      <c r="CT986" s="48"/>
      <c r="CU986" s="48"/>
      <c r="CV986" s="48"/>
      <c r="CW986" s="48"/>
      <c r="CX986" s="48"/>
      <c r="CY986" s="48"/>
      <c r="CZ986" s="48"/>
      <c r="DA986" s="48"/>
      <c r="DB986" s="48"/>
      <c r="DC986" s="48"/>
      <c r="DD986" s="48"/>
      <c r="DE986" s="48"/>
      <c r="DF986" s="48"/>
      <c r="DG986" s="48"/>
      <c r="DH986" s="48"/>
      <c r="DI986" s="48"/>
      <c r="DJ986" s="48"/>
      <c r="DK986" s="48"/>
      <c r="DL986" s="48"/>
      <c r="DM986" s="48"/>
      <c r="DN986" s="48"/>
      <c r="DO986" s="48"/>
      <c r="DP986" s="48"/>
      <c r="DQ986" s="48"/>
      <c r="DR986" s="48"/>
      <c r="DS986" s="48"/>
      <c r="DT986" s="48"/>
      <c r="DU986" s="48"/>
      <c r="DV986" s="48"/>
      <c r="DW986" s="48"/>
      <c r="DX986" s="48"/>
      <c r="DY986" s="48"/>
      <c r="DZ986" s="48"/>
      <c r="EA986" s="48"/>
      <c r="EB986" s="48"/>
      <c r="EC986" s="48"/>
      <c r="ED986" s="48"/>
      <c r="EE986" s="48"/>
      <c r="EF986" s="48"/>
      <c r="EG986" s="48"/>
      <c r="EH986" s="48"/>
      <c r="EI986" s="48"/>
      <c r="EJ986" s="48"/>
      <c r="EK986" s="48"/>
      <c r="EL986" s="48"/>
      <c r="EM986" s="48"/>
      <c r="EN986" s="48"/>
      <c r="EO986" s="48"/>
      <c r="EP986" s="48"/>
      <c r="EQ986" s="48"/>
      <c r="ER986" s="48"/>
      <c r="ES986" s="48"/>
      <c r="ET986" s="48"/>
      <c r="EU986" s="48"/>
      <c r="EV986" s="48"/>
      <c r="EW986" s="48"/>
      <c r="EX986" s="48"/>
      <c r="EY986" s="48"/>
      <c r="EZ986" s="48"/>
      <c r="FA986" s="48"/>
      <c r="FB986" s="48"/>
      <c r="FC986" s="48"/>
      <c r="FD986" s="48"/>
      <c r="FE986" s="48"/>
      <c r="FF986" s="48"/>
      <c r="FG986" s="48"/>
      <c r="FH986" s="48"/>
      <c r="FI986" s="48"/>
      <c r="FJ986" s="48"/>
      <c r="FK986" s="48"/>
      <c r="FL986" s="48"/>
      <c r="FM986" s="48"/>
      <c r="FN986" s="48"/>
      <c r="FO986" s="48"/>
      <c r="FP986" s="48"/>
      <c r="FQ986" s="48"/>
      <c r="FR986" s="48"/>
      <c r="FS986" s="48"/>
      <c r="FT986" s="48"/>
      <c r="FU986" s="48"/>
      <c r="FV986" s="48"/>
      <c r="FW986" s="48"/>
      <c r="FX986" s="48"/>
      <c r="FY986" s="48"/>
      <c r="FZ986" s="48"/>
      <c r="GA986" s="48"/>
      <c r="GB986" s="48"/>
      <c r="GC986" s="48"/>
      <c r="GD986" s="48"/>
      <c r="GE986" s="48"/>
      <c r="GF986" s="48"/>
      <c r="GG986" s="48"/>
      <c r="GH986" s="48"/>
      <c r="GI986" s="48"/>
      <c r="GJ986" s="48"/>
      <c r="GK986" s="48"/>
      <c r="GL986" s="48"/>
      <c r="GM986" s="48"/>
      <c r="GN986" s="48"/>
      <c r="GO986" s="48"/>
      <c r="GP986" s="48"/>
      <c r="GQ986" s="48"/>
      <c r="GR986" s="48"/>
      <c r="GS986" s="48"/>
      <c r="GT986" s="48"/>
      <c r="GU986" s="48"/>
      <c r="GV986" s="48"/>
      <c r="GW986" s="48"/>
      <c r="GX986" s="48"/>
      <c r="GY986" s="48"/>
      <c r="GZ986" s="48"/>
      <c r="HA986" s="48"/>
      <c r="HB986" s="48"/>
      <c r="HC986" s="48"/>
      <c r="HD986" s="48"/>
      <c r="HE986" s="48"/>
      <c r="HF986" s="48"/>
      <c r="HG986" s="48"/>
      <c r="HH986" s="48"/>
      <c r="HI986" s="48"/>
      <c r="HJ986" s="48"/>
      <c r="HK986" s="48"/>
      <c r="HL986" s="48"/>
      <c r="HM986" s="48"/>
      <c r="HN986" s="48"/>
      <c r="HO986" s="48"/>
      <c r="HP986" s="48"/>
      <c r="HQ986" s="48"/>
      <c r="HR986" s="48"/>
      <c r="HS986" s="48"/>
      <c r="HT986" s="48"/>
      <c r="HU986" s="48"/>
      <c r="HV986" s="48"/>
      <c r="HW986" s="48"/>
      <c r="HX986" s="48"/>
      <c r="HY986" s="48"/>
      <c r="HZ986" s="48"/>
      <c r="IA986" s="48"/>
      <c r="IB986" s="48"/>
      <c r="IC986" s="48"/>
      <c r="ID986" s="48"/>
      <c r="IE986" s="48"/>
      <c r="IF986" s="48"/>
      <c r="IG986" s="48"/>
      <c r="IH986" s="36"/>
      <c r="II986" s="36"/>
      <c r="IJ986" s="36"/>
      <c r="IK986" s="36"/>
      <c r="IL986" s="36"/>
      <c r="IM986" s="36"/>
      <c r="IN986" s="36"/>
      <c r="IO986" s="36"/>
      <c r="IP986" s="36"/>
      <c r="IQ986" s="36"/>
      <c r="IR986" s="36"/>
      <c r="IS986" s="36"/>
      <c r="IT986" s="36"/>
    </row>
    <row r="987" spans="1:254" s="14" customFormat="1" x14ac:dyDescent="0.2">
      <c r="A987" s="48"/>
      <c r="B987" s="48"/>
      <c r="C987" s="98">
        <v>43762</v>
      </c>
      <c r="D987" s="30" t="s">
        <v>1960</v>
      </c>
      <c r="E987" s="102" t="s">
        <v>1944</v>
      </c>
      <c r="F987" s="35" t="s">
        <v>1959</v>
      </c>
      <c r="G987" s="82"/>
      <c r="H987" s="127">
        <v>270000</v>
      </c>
      <c r="I987" s="143">
        <v>15238200</v>
      </c>
      <c r="J987" s="49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  <c r="BF987" s="48"/>
      <c r="BG987" s="48"/>
      <c r="BH987" s="48"/>
      <c r="BI987" s="48"/>
      <c r="BJ987" s="48"/>
      <c r="BK987" s="48"/>
      <c r="BL987" s="48"/>
      <c r="BM987" s="48"/>
      <c r="BN987" s="48"/>
      <c r="BO987" s="48"/>
      <c r="BP987" s="48"/>
      <c r="BQ987" s="48"/>
      <c r="BR987" s="48"/>
      <c r="BS987" s="48"/>
      <c r="BT987" s="48"/>
      <c r="BU987" s="48"/>
      <c r="BV987" s="48"/>
      <c r="BW987" s="48"/>
      <c r="BX987" s="48"/>
      <c r="BY987" s="48"/>
      <c r="BZ987" s="48"/>
      <c r="CA987" s="48"/>
      <c r="CB987" s="48"/>
      <c r="CC987" s="48"/>
      <c r="CD987" s="48"/>
      <c r="CE987" s="48"/>
      <c r="CF987" s="48"/>
      <c r="CG987" s="48"/>
      <c r="CH987" s="48"/>
      <c r="CI987" s="48"/>
      <c r="CJ987" s="48"/>
      <c r="CK987" s="48"/>
      <c r="CL987" s="48"/>
      <c r="CM987" s="48"/>
      <c r="CN987" s="48"/>
      <c r="CO987" s="48"/>
      <c r="CP987" s="48"/>
      <c r="CQ987" s="48"/>
      <c r="CR987" s="48"/>
      <c r="CS987" s="48"/>
      <c r="CT987" s="48"/>
      <c r="CU987" s="48"/>
      <c r="CV987" s="48"/>
      <c r="CW987" s="48"/>
      <c r="CX987" s="48"/>
      <c r="CY987" s="48"/>
      <c r="CZ987" s="48"/>
      <c r="DA987" s="48"/>
      <c r="DB987" s="48"/>
      <c r="DC987" s="48"/>
      <c r="DD987" s="48"/>
      <c r="DE987" s="48"/>
      <c r="DF987" s="48"/>
      <c r="DG987" s="48"/>
      <c r="DH987" s="48"/>
      <c r="DI987" s="48"/>
      <c r="DJ987" s="48"/>
      <c r="DK987" s="48"/>
      <c r="DL987" s="48"/>
      <c r="DM987" s="48"/>
      <c r="DN987" s="48"/>
      <c r="DO987" s="48"/>
      <c r="DP987" s="48"/>
      <c r="DQ987" s="48"/>
      <c r="DR987" s="48"/>
      <c r="DS987" s="48"/>
      <c r="DT987" s="48"/>
      <c r="DU987" s="48"/>
      <c r="DV987" s="48"/>
      <c r="DW987" s="48"/>
      <c r="DX987" s="48"/>
      <c r="DY987" s="48"/>
      <c r="DZ987" s="48"/>
      <c r="EA987" s="48"/>
      <c r="EB987" s="48"/>
      <c r="EC987" s="48"/>
      <c r="ED987" s="48"/>
      <c r="EE987" s="48"/>
      <c r="EF987" s="48"/>
      <c r="EG987" s="48"/>
      <c r="EH987" s="48"/>
      <c r="EI987" s="48"/>
      <c r="EJ987" s="48"/>
      <c r="EK987" s="48"/>
      <c r="EL987" s="48"/>
      <c r="EM987" s="48"/>
      <c r="EN987" s="48"/>
      <c r="EO987" s="48"/>
      <c r="EP987" s="48"/>
      <c r="EQ987" s="48"/>
      <c r="ER987" s="48"/>
      <c r="ES987" s="48"/>
      <c r="ET987" s="48"/>
      <c r="EU987" s="48"/>
      <c r="EV987" s="48"/>
      <c r="EW987" s="48"/>
      <c r="EX987" s="48"/>
      <c r="EY987" s="48"/>
      <c r="EZ987" s="48"/>
      <c r="FA987" s="48"/>
      <c r="FB987" s="48"/>
      <c r="FC987" s="48"/>
      <c r="FD987" s="48"/>
      <c r="FE987" s="48"/>
      <c r="FF987" s="48"/>
      <c r="FG987" s="48"/>
      <c r="FH987" s="48"/>
      <c r="FI987" s="48"/>
      <c r="FJ987" s="48"/>
      <c r="FK987" s="48"/>
      <c r="FL987" s="48"/>
      <c r="FM987" s="48"/>
      <c r="FN987" s="48"/>
      <c r="FO987" s="48"/>
      <c r="FP987" s="48"/>
      <c r="FQ987" s="48"/>
      <c r="FR987" s="48"/>
      <c r="FS987" s="48"/>
      <c r="FT987" s="48"/>
      <c r="FU987" s="48"/>
      <c r="FV987" s="48"/>
      <c r="FW987" s="48"/>
      <c r="FX987" s="48"/>
      <c r="FY987" s="48"/>
      <c r="FZ987" s="48"/>
      <c r="GA987" s="48"/>
      <c r="GB987" s="48"/>
      <c r="GC987" s="48"/>
      <c r="GD987" s="48"/>
      <c r="GE987" s="48"/>
      <c r="GF987" s="48"/>
      <c r="GG987" s="48"/>
      <c r="GH987" s="48"/>
      <c r="GI987" s="48"/>
      <c r="GJ987" s="48"/>
      <c r="GK987" s="48"/>
      <c r="GL987" s="48"/>
      <c r="GM987" s="48"/>
      <c r="GN987" s="48"/>
      <c r="GO987" s="48"/>
      <c r="GP987" s="48"/>
      <c r="GQ987" s="48"/>
      <c r="GR987" s="48"/>
      <c r="GS987" s="48"/>
      <c r="GT987" s="48"/>
      <c r="GU987" s="48"/>
      <c r="GV987" s="48"/>
      <c r="GW987" s="48"/>
      <c r="GX987" s="48"/>
      <c r="GY987" s="48"/>
      <c r="GZ987" s="48"/>
      <c r="HA987" s="48"/>
      <c r="HB987" s="48"/>
      <c r="HC987" s="48"/>
      <c r="HD987" s="48"/>
      <c r="HE987" s="48"/>
      <c r="HF987" s="48"/>
      <c r="HG987" s="48"/>
      <c r="HH987" s="48"/>
      <c r="HI987" s="48"/>
      <c r="HJ987" s="48"/>
      <c r="HK987" s="48"/>
      <c r="HL987" s="48"/>
      <c r="HM987" s="48"/>
      <c r="HN987" s="48"/>
      <c r="HO987" s="48"/>
      <c r="HP987" s="48"/>
      <c r="HQ987" s="48"/>
      <c r="HR987" s="48"/>
      <c r="HS987" s="48"/>
      <c r="HT987" s="48"/>
      <c r="HU987" s="48"/>
      <c r="HV987" s="48"/>
      <c r="HW987" s="48"/>
      <c r="HX987" s="48"/>
      <c r="HY987" s="48"/>
      <c r="HZ987" s="48"/>
      <c r="IA987" s="48"/>
      <c r="IB987" s="48"/>
      <c r="IC987" s="48"/>
      <c r="ID987" s="48"/>
      <c r="IE987" s="48"/>
      <c r="IF987" s="48"/>
      <c r="IG987" s="48"/>
      <c r="IH987" s="36"/>
      <c r="II987" s="36"/>
      <c r="IJ987" s="36"/>
      <c r="IK987" s="36"/>
      <c r="IL987" s="36"/>
      <c r="IM987" s="36"/>
      <c r="IN987" s="36"/>
      <c r="IO987" s="36"/>
      <c r="IP987" s="36"/>
      <c r="IQ987" s="36"/>
      <c r="IR987" s="36"/>
      <c r="IS987" s="36"/>
      <c r="IT987" s="36"/>
    </row>
    <row r="988" spans="1:254" s="14" customFormat="1" x14ac:dyDescent="0.2">
      <c r="A988" s="48"/>
      <c r="B988" s="48"/>
      <c r="C988" s="98">
        <v>43762</v>
      </c>
      <c r="D988" s="30" t="s">
        <v>1961</v>
      </c>
      <c r="E988" s="102" t="s">
        <v>1945</v>
      </c>
      <c r="F988" s="35" t="s">
        <v>532</v>
      </c>
      <c r="G988" s="82"/>
      <c r="H988" s="127">
        <v>948620</v>
      </c>
      <c r="I988" s="143">
        <v>14289580</v>
      </c>
      <c r="J988" s="49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  <c r="BL988" s="48"/>
      <c r="BM988" s="48"/>
      <c r="BN988" s="48"/>
      <c r="BO988" s="48"/>
      <c r="BP988" s="48"/>
      <c r="BQ988" s="48"/>
      <c r="BR988" s="48"/>
      <c r="BS988" s="48"/>
      <c r="BT988" s="48"/>
      <c r="BU988" s="48"/>
      <c r="BV988" s="48"/>
      <c r="BW988" s="48"/>
      <c r="BX988" s="48"/>
      <c r="BY988" s="48"/>
      <c r="BZ988" s="48"/>
      <c r="CA988" s="48"/>
      <c r="CB988" s="48"/>
      <c r="CC988" s="48"/>
      <c r="CD988" s="48"/>
      <c r="CE988" s="48"/>
      <c r="CF988" s="48"/>
      <c r="CG988" s="48"/>
      <c r="CH988" s="48"/>
      <c r="CI988" s="48"/>
      <c r="CJ988" s="48"/>
      <c r="CK988" s="48"/>
      <c r="CL988" s="48"/>
      <c r="CM988" s="48"/>
      <c r="CN988" s="48"/>
      <c r="CO988" s="48"/>
      <c r="CP988" s="48"/>
      <c r="CQ988" s="48"/>
      <c r="CR988" s="48"/>
      <c r="CS988" s="48"/>
      <c r="CT988" s="48"/>
      <c r="CU988" s="48"/>
      <c r="CV988" s="48"/>
      <c r="CW988" s="48"/>
      <c r="CX988" s="48"/>
      <c r="CY988" s="48"/>
      <c r="CZ988" s="48"/>
      <c r="DA988" s="48"/>
      <c r="DB988" s="48"/>
      <c r="DC988" s="48"/>
      <c r="DD988" s="48"/>
      <c r="DE988" s="48"/>
      <c r="DF988" s="48"/>
      <c r="DG988" s="48"/>
      <c r="DH988" s="48"/>
      <c r="DI988" s="48"/>
      <c r="DJ988" s="48"/>
      <c r="DK988" s="48"/>
      <c r="DL988" s="48"/>
      <c r="DM988" s="48"/>
      <c r="DN988" s="48"/>
      <c r="DO988" s="48"/>
      <c r="DP988" s="48"/>
      <c r="DQ988" s="48"/>
      <c r="DR988" s="48"/>
      <c r="DS988" s="48"/>
      <c r="DT988" s="48"/>
      <c r="DU988" s="48"/>
      <c r="DV988" s="48"/>
      <c r="DW988" s="48"/>
      <c r="DX988" s="48"/>
      <c r="DY988" s="48"/>
      <c r="DZ988" s="48"/>
      <c r="EA988" s="48"/>
      <c r="EB988" s="48"/>
      <c r="EC988" s="48"/>
      <c r="ED988" s="48"/>
      <c r="EE988" s="48"/>
      <c r="EF988" s="48"/>
      <c r="EG988" s="48"/>
      <c r="EH988" s="48"/>
      <c r="EI988" s="48"/>
      <c r="EJ988" s="48"/>
      <c r="EK988" s="48"/>
      <c r="EL988" s="48"/>
      <c r="EM988" s="48"/>
      <c r="EN988" s="48"/>
      <c r="EO988" s="48"/>
      <c r="EP988" s="48"/>
      <c r="EQ988" s="48"/>
      <c r="ER988" s="48"/>
      <c r="ES988" s="48"/>
      <c r="ET988" s="48"/>
      <c r="EU988" s="48"/>
      <c r="EV988" s="48"/>
      <c r="EW988" s="48"/>
      <c r="EX988" s="48"/>
      <c r="EY988" s="48"/>
      <c r="EZ988" s="48"/>
      <c r="FA988" s="48"/>
      <c r="FB988" s="48"/>
      <c r="FC988" s="48"/>
      <c r="FD988" s="48"/>
      <c r="FE988" s="48"/>
      <c r="FF988" s="48"/>
      <c r="FG988" s="48"/>
      <c r="FH988" s="48"/>
      <c r="FI988" s="48"/>
      <c r="FJ988" s="48"/>
      <c r="FK988" s="48"/>
      <c r="FL988" s="48"/>
      <c r="FM988" s="48"/>
      <c r="FN988" s="48"/>
      <c r="FO988" s="48"/>
      <c r="FP988" s="48"/>
      <c r="FQ988" s="48"/>
      <c r="FR988" s="48"/>
      <c r="FS988" s="48"/>
      <c r="FT988" s="48"/>
      <c r="FU988" s="48"/>
      <c r="FV988" s="48"/>
      <c r="FW988" s="48"/>
      <c r="FX988" s="48"/>
      <c r="FY988" s="48"/>
      <c r="FZ988" s="48"/>
      <c r="GA988" s="48"/>
      <c r="GB988" s="48"/>
      <c r="GC988" s="48"/>
      <c r="GD988" s="48"/>
      <c r="GE988" s="48"/>
      <c r="GF988" s="48"/>
      <c r="GG988" s="48"/>
      <c r="GH988" s="48"/>
      <c r="GI988" s="48"/>
      <c r="GJ988" s="48"/>
      <c r="GK988" s="48"/>
      <c r="GL988" s="48"/>
      <c r="GM988" s="48"/>
      <c r="GN988" s="48"/>
      <c r="GO988" s="48"/>
      <c r="GP988" s="48"/>
      <c r="GQ988" s="48"/>
      <c r="GR988" s="48"/>
      <c r="GS988" s="48"/>
      <c r="GT988" s="48"/>
      <c r="GU988" s="48"/>
      <c r="GV988" s="48"/>
      <c r="GW988" s="48"/>
      <c r="GX988" s="48"/>
      <c r="GY988" s="48"/>
      <c r="GZ988" s="48"/>
      <c r="HA988" s="48"/>
      <c r="HB988" s="48"/>
      <c r="HC988" s="48"/>
      <c r="HD988" s="48"/>
      <c r="HE988" s="48"/>
      <c r="HF988" s="48"/>
      <c r="HG988" s="48"/>
      <c r="HH988" s="48"/>
      <c r="HI988" s="48"/>
      <c r="HJ988" s="48"/>
      <c r="HK988" s="48"/>
      <c r="HL988" s="48"/>
      <c r="HM988" s="48"/>
      <c r="HN988" s="48"/>
      <c r="HO988" s="48"/>
      <c r="HP988" s="48"/>
      <c r="HQ988" s="48"/>
      <c r="HR988" s="48"/>
      <c r="HS988" s="48"/>
      <c r="HT988" s="48"/>
      <c r="HU988" s="48"/>
      <c r="HV988" s="48"/>
      <c r="HW988" s="48"/>
      <c r="HX988" s="48"/>
      <c r="HY988" s="48"/>
      <c r="HZ988" s="48"/>
      <c r="IA988" s="48"/>
      <c r="IB988" s="48"/>
      <c r="IC988" s="48"/>
      <c r="ID988" s="48"/>
      <c r="IE988" s="48"/>
      <c r="IF988" s="48"/>
      <c r="IG988" s="48"/>
      <c r="IH988" s="36"/>
      <c r="II988" s="36"/>
      <c r="IJ988" s="36"/>
      <c r="IK988" s="36"/>
      <c r="IL988" s="36"/>
      <c r="IM988" s="36"/>
      <c r="IN988" s="36"/>
      <c r="IO988" s="36"/>
      <c r="IP988" s="36"/>
      <c r="IQ988" s="36"/>
      <c r="IR988" s="36"/>
      <c r="IS988" s="36"/>
      <c r="IT988" s="36"/>
    </row>
    <row r="989" spans="1:254" s="14" customFormat="1" x14ac:dyDescent="0.2">
      <c r="A989" s="48"/>
      <c r="B989" s="48"/>
      <c r="C989" s="98">
        <v>43762</v>
      </c>
      <c r="D989" s="30" t="s">
        <v>1962</v>
      </c>
      <c r="E989" s="102" t="s">
        <v>1946</v>
      </c>
      <c r="F989" s="35" t="s">
        <v>611</v>
      </c>
      <c r="G989" s="82"/>
      <c r="H989" s="127">
        <v>250000</v>
      </c>
      <c r="I989" s="143">
        <v>14039580</v>
      </c>
      <c r="J989" s="49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  <c r="BF989" s="48"/>
      <c r="BG989" s="48"/>
      <c r="BH989" s="48"/>
      <c r="BI989" s="48"/>
      <c r="BJ989" s="48"/>
      <c r="BK989" s="48"/>
      <c r="BL989" s="48"/>
      <c r="BM989" s="48"/>
      <c r="BN989" s="48"/>
      <c r="BO989" s="48"/>
      <c r="BP989" s="48"/>
      <c r="BQ989" s="48"/>
      <c r="BR989" s="48"/>
      <c r="BS989" s="48"/>
      <c r="BT989" s="48"/>
      <c r="BU989" s="48"/>
      <c r="BV989" s="48"/>
      <c r="BW989" s="48"/>
      <c r="BX989" s="48"/>
      <c r="BY989" s="48"/>
      <c r="BZ989" s="48"/>
      <c r="CA989" s="48"/>
      <c r="CB989" s="48"/>
      <c r="CC989" s="48"/>
      <c r="CD989" s="48"/>
      <c r="CE989" s="48"/>
      <c r="CF989" s="48"/>
      <c r="CG989" s="48"/>
      <c r="CH989" s="48"/>
      <c r="CI989" s="48"/>
      <c r="CJ989" s="48"/>
      <c r="CK989" s="48"/>
      <c r="CL989" s="48"/>
      <c r="CM989" s="48"/>
      <c r="CN989" s="48"/>
      <c r="CO989" s="48"/>
      <c r="CP989" s="48"/>
      <c r="CQ989" s="48"/>
      <c r="CR989" s="48"/>
      <c r="CS989" s="48"/>
      <c r="CT989" s="48"/>
      <c r="CU989" s="48"/>
      <c r="CV989" s="48"/>
      <c r="CW989" s="48"/>
      <c r="CX989" s="48"/>
      <c r="CY989" s="48"/>
      <c r="CZ989" s="48"/>
      <c r="DA989" s="48"/>
      <c r="DB989" s="48"/>
      <c r="DC989" s="48"/>
      <c r="DD989" s="48"/>
      <c r="DE989" s="48"/>
      <c r="DF989" s="48"/>
      <c r="DG989" s="48"/>
      <c r="DH989" s="48"/>
      <c r="DI989" s="48"/>
      <c r="DJ989" s="48"/>
      <c r="DK989" s="48"/>
      <c r="DL989" s="48"/>
      <c r="DM989" s="48"/>
      <c r="DN989" s="48"/>
      <c r="DO989" s="48"/>
      <c r="DP989" s="48"/>
      <c r="DQ989" s="48"/>
      <c r="DR989" s="48"/>
      <c r="DS989" s="48"/>
      <c r="DT989" s="48"/>
      <c r="DU989" s="48"/>
      <c r="DV989" s="48"/>
      <c r="DW989" s="48"/>
      <c r="DX989" s="48"/>
      <c r="DY989" s="48"/>
      <c r="DZ989" s="48"/>
      <c r="EA989" s="48"/>
      <c r="EB989" s="48"/>
      <c r="EC989" s="48"/>
      <c r="ED989" s="48"/>
      <c r="EE989" s="48"/>
      <c r="EF989" s="48"/>
      <c r="EG989" s="48"/>
      <c r="EH989" s="48"/>
      <c r="EI989" s="48"/>
      <c r="EJ989" s="48"/>
      <c r="EK989" s="48"/>
      <c r="EL989" s="48"/>
      <c r="EM989" s="48"/>
      <c r="EN989" s="48"/>
      <c r="EO989" s="48"/>
      <c r="EP989" s="48"/>
      <c r="EQ989" s="48"/>
      <c r="ER989" s="48"/>
      <c r="ES989" s="48"/>
      <c r="ET989" s="48"/>
      <c r="EU989" s="48"/>
      <c r="EV989" s="48"/>
      <c r="EW989" s="48"/>
      <c r="EX989" s="48"/>
      <c r="EY989" s="48"/>
      <c r="EZ989" s="48"/>
      <c r="FA989" s="48"/>
      <c r="FB989" s="48"/>
      <c r="FC989" s="48"/>
      <c r="FD989" s="48"/>
      <c r="FE989" s="48"/>
      <c r="FF989" s="48"/>
      <c r="FG989" s="48"/>
      <c r="FH989" s="48"/>
      <c r="FI989" s="48"/>
      <c r="FJ989" s="48"/>
      <c r="FK989" s="48"/>
      <c r="FL989" s="48"/>
      <c r="FM989" s="48"/>
      <c r="FN989" s="48"/>
      <c r="FO989" s="48"/>
      <c r="FP989" s="48"/>
      <c r="FQ989" s="48"/>
      <c r="FR989" s="48"/>
      <c r="FS989" s="48"/>
      <c r="FT989" s="48"/>
      <c r="FU989" s="48"/>
      <c r="FV989" s="48"/>
      <c r="FW989" s="48"/>
      <c r="FX989" s="48"/>
      <c r="FY989" s="48"/>
      <c r="FZ989" s="48"/>
      <c r="GA989" s="48"/>
      <c r="GB989" s="48"/>
      <c r="GC989" s="48"/>
      <c r="GD989" s="48"/>
      <c r="GE989" s="48"/>
      <c r="GF989" s="48"/>
      <c r="GG989" s="48"/>
      <c r="GH989" s="48"/>
      <c r="GI989" s="48"/>
      <c r="GJ989" s="48"/>
      <c r="GK989" s="48"/>
      <c r="GL989" s="48"/>
      <c r="GM989" s="48"/>
      <c r="GN989" s="48"/>
      <c r="GO989" s="48"/>
      <c r="GP989" s="48"/>
      <c r="GQ989" s="48"/>
      <c r="GR989" s="48"/>
      <c r="GS989" s="48"/>
      <c r="GT989" s="48"/>
      <c r="GU989" s="48"/>
      <c r="GV989" s="48"/>
      <c r="GW989" s="48"/>
      <c r="GX989" s="48"/>
      <c r="GY989" s="48"/>
      <c r="GZ989" s="48"/>
      <c r="HA989" s="48"/>
      <c r="HB989" s="48"/>
      <c r="HC989" s="48"/>
      <c r="HD989" s="48"/>
      <c r="HE989" s="48"/>
      <c r="HF989" s="48"/>
      <c r="HG989" s="48"/>
      <c r="HH989" s="48"/>
      <c r="HI989" s="48"/>
      <c r="HJ989" s="48"/>
      <c r="HK989" s="48"/>
      <c r="HL989" s="48"/>
      <c r="HM989" s="48"/>
      <c r="HN989" s="48"/>
      <c r="HO989" s="48"/>
      <c r="HP989" s="48"/>
      <c r="HQ989" s="48"/>
      <c r="HR989" s="48"/>
      <c r="HS989" s="48"/>
      <c r="HT989" s="48"/>
      <c r="HU989" s="48"/>
      <c r="HV989" s="48"/>
      <c r="HW989" s="48"/>
      <c r="HX989" s="48"/>
      <c r="HY989" s="48"/>
      <c r="HZ989" s="48"/>
      <c r="IA989" s="48"/>
      <c r="IB989" s="48"/>
      <c r="IC989" s="48"/>
      <c r="ID989" s="48"/>
      <c r="IE989" s="48"/>
      <c r="IF989" s="48"/>
      <c r="IG989" s="48"/>
      <c r="IH989" s="36"/>
      <c r="II989" s="36"/>
      <c r="IJ989" s="36"/>
      <c r="IK989" s="36"/>
      <c r="IL989" s="36"/>
      <c r="IM989" s="36"/>
      <c r="IN989" s="36"/>
      <c r="IO989" s="36"/>
      <c r="IP989" s="36"/>
      <c r="IQ989" s="36"/>
      <c r="IR989" s="36"/>
      <c r="IS989" s="36"/>
      <c r="IT989" s="36"/>
    </row>
    <row r="990" spans="1:254" s="14" customFormat="1" x14ac:dyDescent="0.2">
      <c r="A990" s="48"/>
      <c r="B990" s="48"/>
      <c r="C990" s="98">
        <v>43762</v>
      </c>
      <c r="D990" s="30" t="s">
        <v>564</v>
      </c>
      <c r="E990" s="102" t="s">
        <v>1947</v>
      </c>
      <c r="F990" s="35" t="s">
        <v>563</v>
      </c>
      <c r="G990" s="82"/>
      <c r="H990" s="127">
        <v>320000</v>
      </c>
      <c r="I990" s="143">
        <v>13719580</v>
      </c>
      <c r="J990" s="49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  <c r="BF990" s="48"/>
      <c r="BG990" s="48"/>
      <c r="BH990" s="48"/>
      <c r="BI990" s="48"/>
      <c r="BJ990" s="48"/>
      <c r="BK990" s="48"/>
      <c r="BL990" s="48"/>
      <c r="BM990" s="48"/>
      <c r="BN990" s="48"/>
      <c r="BO990" s="48"/>
      <c r="BP990" s="48"/>
      <c r="BQ990" s="48"/>
      <c r="BR990" s="48"/>
      <c r="BS990" s="48"/>
      <c r="BT990" s="48"/>
      <c r="BU990" s="48"/>
      <c r="BV990" s="48"/>
      <c r="BW990" s="48"/>
      <c r="BX990" s="48"/>
      <c r="BY990" s="48"/>
      <c r="BZ990" s="48"/>
      <c r="CA990" s="48"/>
      <c r="CB990" s="48"/>
      <c r="CC990" s="48"/>
      <c r="CD990" s="48"/>
      <c r="CE990" s="48"/>
      <c r="CF990" s="48"/>
      <c r="CG990" s="48"/>
      <c r="CH990" s="48"/>
      <c r="CI990" s="48"/>
      <c r="CJ990" s="48"/>
      <c r="CK990" s="48"/>
      <c r="CL990" s="48"/>
      <c r="CM990" s="48"/>
      <c r="CN990" s="48"/>
      <c r="CO990" s="48"/>
      <c r="CP990" s="48"/>
      <c r="CQ990" s="48"/>
      <c r="CR990" s="48"/>
      <c r="CS990" s="48"/>
      <c r="CT990" s="48"/>
      <c r="CU990" s="48"/>
      <c r="CV990" s="48"/>
      <c r="CW990" s="48"/>
      <c r="CX990" s="48"/>
      <c r="CY990" s="48"/>
      <c r="CZ990" s="48"/>
      <c r="DA990" s="48"/>
      <c r="DB990" s="48"/>
      <c r="DC990" s="48"/>
      <c r="DD990" s="48"/>
      <c r="DE990" s="48"/>
      <c r="DF990" s="48"/>
      <c r="DG990" s="48"/>
      <c r="DH990" s="48"/>
      <c r="DI990" s="48"/>
      <c r="DJ990" s="48"/>
      <c r="DK990" s="48"/>
      <c r="DL990" s="48"/>
      <c r="DM990" s="48"/>
      <c r="DN990" s="48"/>
      <c r="DO990" s="48"/>
      <c r="DP990" s="48"/>
      <c r="DQ990" s="48"/>
      <c r="DR990" s="48"/>
      <c r="DS990" s="48"/>
      <c r="DT990" s="48"/>
      <c r="DU990" s="48"/>
      <c r="DV990" s="48"/>
      <c r="DW990" s="48"/>
      <c r="DX990" s="48"/>
      <c r="DY990" s="48"/>
      <c r="DZ990" s="48"/>
      <c r="EA990" s="48"/>
      <c r="EB990" s="48"/>
      <c r="EC990" s="48"/>
      <c r="ED990" s="48"/>
      <c r="EE990" s="48"/>
      <c r="EF990" s="48"/>
      <c r="EG990" s="48"/>
      <c r="EH990" s="48"/>
      <c r="EI990" s="48"/>
      <c r="EJ990" s="48"/>
      <c r="EK990" s="48"/>
      <c r="EL990" s="48"/>
      <c r="EM990" s="48"/>
      <c r="EN990" s="48"/>
      <c r="EO990" s="48"/>
      <c r="EP990" s="48"/>
      <c r="EQ990" s="48"/>
      <c r="ER990" s="48"/>
      <c r="ES990" s="48"/>
      <c r="ET990" s="48"/>
      <c r="EU990" s="48"/>
      <c r="EV990" s="48"/>
      <c r="EW990" s="48"/>
      <c r="EX990" s="48"/>
      <c r="EY990" s="48"/>
      <c r="EZ990" s="48"/>
      <c r="FA990" s="48"/>
      <c r="FB990" s="48"/>
      <c r="FC990" s="48"/>
      <c r="FD990" s="48"/>
      <c r="FE990" s="48"/>
      <c r="FF990" s="48"/>
      <c r="FG990" s="48"/>
      <c r="FH990" s="48"/>
      <c r="FI990" s="48"/>
      <c r="FJ990" s="48"/>
      <c r="FK990" s="48"/>
      <c r="FL990" s="48"/>
      <c r="FM990" s="48"/>
      <c r="FN990" s="48"/>
      <c r="FO990" s="48"/>
      <c r="FP990" s="48"/>
      <c r="FQ990" s="48"/>
      <c r="FR990" s="48"/>
      <c r="FS990" s="48"/>
      <c r="FT990" s="48"/>
      <c r="FU990" s="48"/>
      <c r="FV990" s="48"/>
      <c r="FW990" s="48"/>
      <c r="FX990" s="48"/>
      <c r="FY990" s="48"/>
      <c r="FZ990" s="48"/>
      <c r="GA990" s="48"/>
      <c r="GB990" s="48"/>
      <c r="GC990" s="48"/>
      <c r="GD990" s="48"/>
      <c r="GE990" s="48"/>
      <c r="GF990" s="48"/>
      <c r="GG990" s="48"/>
      <c r="GH990" s="48"/>
      <c r="GI990" s="48"/>
      <c r="GJ990" s="48"/>
      <c r="GK990" s="48"/>
      <c r="GL990" s="48"/>
      <c r="GM990" s="48"/>
      <c r="GN990" s="48"/>
      <c r="GO990" s="48"/>
      <c r="GP990" s="48"/>
      <c r="GQ990" s="48"/>
      <c r="GR990" s="48"/>
      <c r="GS990" s="48"/>
      <c r="GT990" s="48"/>
      <c r="GU990" s="48"/>
      <c r="GV990" s="48"/>
      <c r="GW990" s="48"/>
      <c r="GX990" s="48"/>
      <c r="GY990" s="48"/>
      <c r="GZ990" s="48"/>
      <c r="HA990" s="48"/>
      <c r="HB990" s="48"/>
      <c r="HC990" s="48"/>
      <c r="HD990" s="48"/>
      <c r="HE990" s="48"/>
      <c r="HF990" s="48"/>
      <c r="HG990" s="48"/>
      <c r="HH990" s="48"/>
      <c r="HI990" s="48"/>
      <c r="HJ990" s="48"/>
      <c r="HK990" s="48"/>
      <c r="HL990" s="48"/>
      <c r="HM990" s="48"/>
      <c r="HN990" s="48"/>
      <c r="HO990" s="48"/>
      <c r="HP990" s="48"/>
      <c r="HQ990" s="48"/>
      <c r="HR990" s="48"/>
      <c r="HS990" s="48"/>
      <c r="HT990" s="48"/>
      <c r="HU990" s="48"/>
      <c r="HV990" s="48"/>
      <c r="HW990" s="48"/>
      <c r="HX990" s="48"/>
      <c r="HY990" s="48"/>
      <c r="HZ990" s="48"/>
      <c r="IA990" s="48"/>
      <c r="IB990" s="48"/>
      <c r="IC990" s="48"/>
      <c r="ID990" s="48"/>
      <c r="IE990" s="48"/>
      <c r="IF990" s="48"/>
      <c r="IG990" s="48"/>
      <c r="IH990" s="36"/>
      <c r="II990" s="36"/>
      <c r="IJ990" s="36"/>
      <c r="IK990" s="36"/>
      <c r="IL990" s="36"/>
      <c r="IM990" s="36"/>
      <c r="IN990" s="36"/>
      <c r="IO990" s="36"/>
      <c r="IP990" s="36"/>
      <c r="IQ990" s="36"/>
      <c r="IR990" s="36"/>
      <c r="IS990" s="36"/>
      <c r="IT990" s="36"/>
    </row>
    <row r="991" spans="1:254" s="14" customFormat="1" x14ac:dyDescent="0.2">
      <c r="A991" s="48"/>
      <c r="B991" s="48"/>
      <c r="C991" s="98">
        <v>43763</v>
      </c>
      <c r="D991" s="30" t="s">
        <v>1963</v>
      </c>
      <c r="E991" s="102" t="s">
        <v>1948</v>
      </c>
      <c r="F991" s="35" t="s">
        <v>420</v>
      </c>
      <c r="G991" s="82"/>
      <c r="H991" s="127">
        <v>1082000</v>
      </c>
      <c r="I991" s="143">
        <v>12637580</v>
      </c>
      <c r="J991" s="49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  <c r="BF991" s="48"/>
      <c r="BG991" s="48"/>
      <c r="BH991" s="48"/>
      <c r="BI991" s="48"/>
      <c r="BJ991" s="48"/>
      <c r="BK991" s="48"/>
      <c r="BL991" s="48"/>
      <c r="BM991" s="48"/>
      <c r="BN991" s="48"/>
      <c r="BO991" s="48"/>
      <c r="BP991" s="48"/>
      <c r="BQ991" s="48"/>
      <c r="BR991" s="48"/>
      <c r="BS991" s="48"/>
      <c r="BT991" s="48"/>
      <c r="BU991" s="48"/>
      <c r="BV991" s="48"/>
      <c r="BW991" s="48"/>
      <c r="BX991" s="48"/>
      <c r="BY991" s="48"/>
      <c r="BZ991" s="48"/>
      <c r="CA991" s="48"/>
      <c r="CB991" s="48"/>
      <c r="CC991" s="48"/>
      <c r="CD991" s="48"/>
      <c r="CE991" s="48"/>
      <c r="CF991" s="48"/>
      <c r="CG991" s="48"/>
      <c r="CH991" s="48"/>
      <c r="CI991" s="48"/>
      <c r="CJ991" s="48"/>
      <c r="CK991" s="48"/>
      <c r="CL991" s="48"/>
      <c r="CM991" s="48"/>
      <c r="CN991" s="48"/>
      <c r="CO991" s="48"/>
      <c r="CP991" s="48"/>
      <c r="CQ991" s="48"/>
      <c r="CR991" s="48"/>
      <c r="CS991" s="48"/>
      <c r="CT991" s="48"/>
      <c r="CU991" s="48"/>
      <c r="CV991" s="48"/>
      <c r="CW991" s="48"/>
      <c r="CX991" s="48"/>
      <c r="CY991" s="48"/>
      <c r="CZ991" s="48"/>
      <c r="DA991" s="48"/>
      <c r="DB991" s="48"/>
      <c r="DC991" s="48"/>
      <c r="DD991" s="48"/>
      <c r="DE991" s="48"/>
      <c r="DF991" s="48"/>
      <c r="DG991" s="48"/>
      <c r="DH991" s="48"/>
      <c r="DI991" s="48"/>
      <c r="DJ991" s="48"/>
      <c r="DK991" s="48"/>
      <c r="DL991" s="48"/>
      <c r="DM991" s="48"/>
      <c r="DN991" s="48"/>
      <c r="DO991" s="48"/>
      <c r="DP991" s="48"/>
      <c r="DQ991" s="48"/>
      <c r="DR991" s="48"/>
      <c r="DS991" s="48"/>
      <c r="DT991" s="48"/>
      <c r="DU991" s="48"/>
      <c r="DV991" s="48"/>
      <c r="DW991" s="48"/>
      <c r="DX991" s="48"/>
      <c r="DY991" s="48"/>
      <c r="DZ991" s="48"/>
      <c r="EA991" s="48"/>
      <c r="EB991" s="48"/>
      <c r="EC991" s="48"/>
      <c r="ED991" s="48"/>
      <c r="EE991" s="48"/>
      <c r="EF991" s="48"/>
      <c r="EG991" s="48"/>
      <c r="EH991" s="48"/>
      <c r="EI991" s="48"/>
      <c r="EJ991" s="48"/>
      <c r="EK991" s="48"/>
      <c r="EL991" s="48"/>
      <c r="EM991" s="48"/>
      <c r="EN991" s="48"/>
      <c r="EO991" s="48"/>
      <c r="EP991" s="48"/>
      <c r="EQ991" s="48"/>
      <c r="ER991" s="48"/>
      <c r="ES991" s="48"/>
      <c r="ET991" s="48"/>
      <c r="EU991" s="48"/>
      <c r="EV991" s="48"/>
      <c r="EW991" s="48"/>
      <c r="EX991" s="48"/>
      <c r="EY991" s="48"/>
      <c r="EZ991" s="48"/>
      <c r="FA991" s="48"/>
      <c r="FB991" s="48"/>
      <c r="FC991" s="48"/>
      <c r="FD991" s="48"/>
      <c r="FE991" s="48"/>
      <c r="FF991" s="48"/>
      <c r="FG991" s="48"/>
      <c r="FH991" s="48"/>
      <c r="FI991" s="48"/>
      <c r="FJ991" s="48"/>
      <c r="FK991" s="48"/>
      <c r="FL991" s="48"/>
      <c r="FM991" s="48"/>
      <c r="FN991" s="48"/>
      <c r="FO991" s="48"/>
      <c r="FP991" s="48"/>
      <c r="FQ991" s="48"/>
      <c r="FR991" s="48"/>
      <c r="FS991" s="48"/>
      <c r="FT991" s="48"/>
      <c r="FU991" s="48"/>
      <c r="FV991" s="48"/>
      <c r="FW991" s="48"/>
      <c r="FX991" s="48"/>
      <c r="FY991" s="48"/>
      <c r="FZ991" s="48"/>
      <c r="GA991" s="48"/>
      <c r="GB991" s="48"/>
      <c r="GC991" s="48"/>
      <c r="GD991" s="48"/>
      <c r="GE991" s="48"/>
      <c r="GF991" s="48"/>
      <c r="GG991" s="48"/>
      <c r="GH991" s="48"/>
      <c r="GI991" s="48"/>
      <c r="GJ991" s="48"/>
      <c r="GK991" s="48"/>
      <c r="GL991" s="48"/>
      <c r="GM991" s="48"/>
      <c r="GN991" s="48"/>
      <c r="GO991" s="48"/>
      <c r="GP991" s="48"/>
      <c r="GQ991" s="48"/>
      <c r="GR991" s="48"/>
      <c r="GS991" s="48"/>
      <c r="GT991" s="48"/>
      <c r="GU991" s="48"/>
      <c r="GV991" s="48"/>
      <c r="GW991" s="48"/>
      <c r="GX991" s="48"/>
      <c r="GY991" s="48"/>
      <c r="GZ991" s="48"/>
      <c r="HA991" s="48"/>
      <c r="HB991" s="48"/>
      <c r="HC991" s="48"/>
      <c r="HD991" s="48"/>
      <c r="HE991" s="48"/>
      <c r="HF991" s="48"/>
      <c r="HG991" s="48"/>
      <c r="HH991" s="48"/>
      <c r="HI991" s="48"/>
      <c r="HJ991" s="48"/>
      <c r="HK991" s="48"/>
      <c r="HL991" s="48"/>
      <c r="HM991" s="48"/>
      <c r="HN991" s="48"/>
      <c r="HO991" s="48"/>
      <c r="HP991" s="48"/>
      <c r="HQ991" s="48"/>
      <c r="HR991" s="48"/>
      <c r="HS991" s="48"/>
      <c r="HT991" s="48"/>
      <c r="HU991" s="48"/>
      <c r="HV991" s="48"/>
      <c r="HW991" s="48"/>
      <c r="HX991" s="48"/>
      <c r="HY991" s="48"/>
      <c r="HZ991" s="48"/>
      <c r="IA991" s="48"/>
      <c r="IB991" s="48"/>
      <c r="IC991" s="48"/>
      <c r="ID991" s="48"/>
      <c r="IE991" s="48"/>
      <c r="IF991" s="48"/>
      <c r="IG991" s="48"/>
      <c r="IH991" s="36"/>
      <c r="II991" s="36"/>
      <c r="IJ991" s="36"/>
      <c r="IK991" s="36"/>
      <c r="IL991" s="36"/>
      <c r="IM991" s="36"/>
      <c r="IN991" s="36"/>
      <c r="IO991" s="36"/>
      <c r="IP991" s="36"/>
      <c r="IQ991" s="36"/>
      <c r="IR991" s="36"/>
      <c r="IS991" s="36"/>
      <c r="IT991" s="36"/>
    </row>
    <row r="992" spans="1:254" s="14" customFormat="1" x14ac:dyDescent="0.2">
      <c r="A992" s="48"/>
      <c r="B992" s="48"/>
      <c r="C992" s="98">
        <v>43763</v>
      </c>
      <c r="D992" s="30" t="s">
        <v>1965</v>
      </c>
      <c r="E992" s="102" t="s">
        <v>1949</v>
      </c>
      <c r="F992" s="35" t="s">
        <v>1964</v>
      </c>
      <c r="G992" s="82"/>
      <c r="H992" s="127">
        <v>1195000</v>
      </c>
      <c r="I992" s="143">
        <v>11442580</v>
      </c>
      <c r="J992" s="49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  <c r="BF992" s="48"/>
      <c r="BG992" s="48"/>
      <c r="BH992" s="48"/>
      <c r="BI992" s="48"/>
      <c r="BJ992" s="48"/>
      <c r="BK992" s="48"/>
      <c r="BL992" s="48"/>
      <c r="BM992" s="48"/>
      <c r="BN992" s="48"/>
      <c r="BO992" s="48"/>
      <c r="BP992" s="48"/>
      <c r="BQ992" s="48"/>
      <c r="BR992" s="48"/>
      <c r="BS992" s="48"/>
      <c r="BT992" s="48"/>
      <c r="BU992" s="48"/>
      <c r="BV992" s="48"/>
      <c r="BW992" s="48"/>
      <c r="BX992" s="48"/>
      <c r="BY992" s="48"/>
      <c r="BZ992" s="48"/>
      <c r="CA992" s="48"/>
      <c r="CB992" s="48"/>
      <c r="CC992" s="48"/>
      <c r="CD992" s="48"/>
      <c r="CE992" s="48"/>
      <c r="CF992" s="48"/>
      <c r="CG992" s="48"/>
      <c r="CH992" s="48"/>
      <c r="CI992" s="48"/>
      <c r="CJ992" s="48"/>
      <c r="CK992" s="48"/>
      <c r="CL992" s="48"/>
      <c r="CM992" s="48"/>
      <c r="CN992" s="48"/>
      <c r="CO992" s="48"/>
      <c r="CP992" s="48"/>
      <c r="CQ992" s="48"/>
      <c r="CR992" s="48"/>
      <c r="CS992" s="48"/>
      <c r="CT992" s="48"/>
      <c r="CU992" s="48"/>
      <c r="CV992" s="48"/>
      <c r="CW992" s="48"/>
      <c r="CX992" s="48"/>
      <c r="CY992" s="48"/>
      <c r="CZ992" s="48"/>
      <c r="DA992" s="48"/>
      <c r="DB992" s="48"/>
      <c r="DC992" s="48"/>
      <c r="DD992" s="48"/>
      <c r="DE992" s="48"/>
      <c r="DF992" s="48"/>
      <c r="DG992" s="48"/>
      <c r="DH992" s="48"/>
      <c r="DI992" s="48"/>
      <c r="DJ992" s="48"/>
      <c r="DK992" s="48"/>
      <c r="DL992" s="48"/>
      <c r="DM992" s="48"/>
      <c r="DN992" s="48"/>
      <c r="DO992" s="48"/>
      <c r="DP992" s="48"/>
      <c r="DQ992" s="48"/>
      <c r="DR992" s="48"/>
      <c r="DS992" s="48"/>
      <c r="DT992" s="48"/>
      <c r="DU992" s="48"/>
      <c r="DV992" s="48"/>
      <c r="DW992" s="48"/>
      <c r="DX992" s="48"/>
      <c r="DY992" s="48"/>
      <c r="DZ992" s="48"/>
      <c r="EA992" s="48"/>
      <c r="EB992" s="48"/>
      <c r="EC992" s="48"/>
      <c r="ED992" s="48"/>
      <c r="EE992" s="48"/>
      <c r="EF992" s="48"/>
      <c r="EG992" s="48"/>
      <c r="EH992" s="48"/>
      <c r="EI992" s="48"/>
      <c r="EJ992" s="48"/>
      <c r="EK992" s="48"/>
      <c r="EL992" s="48"/>
      <c r="EM992" s="48"/>
      <c r="EN992" s="48"/>
      <c r="EO992" s="48"/>
      <c r="EP992" s="48"/>
      <c r="EQ992" s="48"/>
      <c r="ER992" s="48"/>
      <c r="ES992" s="48"/>
      <c r="ET992" s="48"/>
      <c r="EU992" s="48"/>
      <c r="EV992" s="48"/>
      <c r="EW992" s="48"/>
      <c r="EX992" s="48"/>
      <c r="EY992" s="48"/>
      <c r="EZ992" s="48"/>
      <c r="FA992" s="48"/>
      <c r="FB992" s="48"/>
      <c r="FC992" s="48"/>
      <c r="FD992" s="48"/>
      <c r="FE992" s="48"/>
      <c r="FF992" s="48"/>
      <c r="FG992" s="48"/>
      <c r="FH992" s="48"/>
      <c r="FI992" s="48"/>
      <c r="FJ992" s="48"/>
      <c r="FK992" s="48"/>
      <c r="FL992" s="48"/>
      <c r="FM992" s="48"/>
      <c r="FN992" s="48"/>
      <c r="FO992" s="48"/>
      <c r="FP992" s="48"/>
      <c r="FQ992" s="48"/>
      <c r="FR992" s="48"/>
      <c r="FS992" s="48"/>
      <c r="FT992" s="48"/>
      <c r="FU992" s="48"/>
      <c r="FV992" s="48"/>
      <c r="FW992" s="48"/>
      <c r="FX992" s="48"/>
      <c r="FY992" s="48"/>
      <c r="FZ992" s="48"/>
      <c r="GA992" s="48"/>
      <c r="GB992" s="48"/>
      <c r="GC992" s="48"/>
      <c r="GD992" s="48"/>
      <c r="GE992" s="48"/>
      <c r="GF992" s="48"/>
      <c r="GG992" s="48"/>
      <c r="GH992" s="48"/>
      <c r="GI992" s="48"/>
      <c r="GJ992" s="48"/>
      <c r="GK992" s="48"/>
      <c r="GL992" s="48"/>
      <c r="GM992" s="48"/>
      <c r="GN992" s="48"/>
      <c r="GO992" s="48"/>
      <c r="GP992" s="48"/>
      <c r="GQ992" s="48"/>
      <c r="GR992" s="48"/>
      <c r="GS992" s="48"/>
      <c r="GT992" s="48"/>
      <c r="GU992" s="48"/>
      <c r="GV992" s="48"/>
      <c r="GW992" s="48"/>
      <c r="GX992" s="48"/>
      <c r="GY992" s="48"/>
      <c r="GZ992" s="48"/>
      <c r="HA992" s="48"/>
      <c r="HB992" s="48"/>
      <c r="HC992" s="48"/>
      <c r="HD992" s="48"/>
      <c r="HE992" s="48"/>
      <c r="HF992" s="48"/>
      <c r="HG992" s="48"/>
      <c r="HH992" s="48"/>
      <c r="HI992" s="48"/>
      <c r="HJ992" s="48"/>
      <c r="HK992" s="48"/>
      <c r="HL992" s="48"/>
      <c r="HM992" s="48"/>
      <c r="HN992" s="48"/>
      <c r="HO992" s="48"/>
      <c r="HP992" s="48"/>
      <c r="HQ992" s="48"/>
      <c r="HR992" s="48"/>
      <c r="HS992" s="48"/>
      <c r="HT992" s="48"/>
      <c r="HU992" s="48"/>
      <c r="HV992" s="48"/>
      <c r="HW992" s="48"/>
      <c r="HX992" s="48"/>
      <c r="HY992" s="48"/>
      <c r="HZ992" s="48"/>
      <c r="IA992" s="48"/>
      <c r="IB992" s="48"/>
      <c r="IC992" s="48"/>
      <c r="ID992" s="48"/>
      <c r="IE992" s="48"/>
      <c r="IF992" s="48"/>
      <c r="IG992" s="48"/>
      <c r="IH992" s="36"/>
      <c r="II992" s="36"/>
      <c r="IJ992" s="36"/>
      <c r="IK992" s="36"/>
      <c r="IL992" s="36"/>
      <c r="IM992" s="36"/>
      <c r="IN992" s="36"/>
      <c r="IO992" s="36"/>
      <c r="IP992" s="36"/>
      <c r="IQ992" s="36"/>
      <c r="IR992" s="36"/>
      <c r="IS992" s="36"/>
      <c r="IT992" s="36"/>
    </row>
    <row r="993" spans="1:254" s="14" customFormat="1" x14ac:dyDescent="0.2">
      <c r="A993" s="48"/>
      <c r="B993" s="48"/>
      <c r="C993" s="98">
        <v>43763</v>
      </c>
      <c r="D993" s="30" t="s">
        <v>1966</v>
      </c>
      <c r="E993" s="102" t="s">
        <v>1950</v>
      </c>
      <c r="F993" s="35" t="s">
        <v>764</v>
      </c>
      <c r="G993" s="82"/>
      <c r="H993" s="127">
        <v>3050445</v>
      </c>
      <c r="I993" s="143">
        <v>8392135</v>
      </c>
      <c r="J993" s="49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  <c r="BL993" s="48"/>
      <c r="BM993" s="48"/>
      <c r="BN993" s="48"/>
      <c r="BO993" s="48"/>
      <c r="BP993" s="48"/>
      <c r="BQ993" s="48"/>
      <c r="BR993" s="48"/>
      <c r="BS993" s="48"/>
      <c r="BT993" s="48"/>
      <c r="BU993" s="48"/>
      <c r="BV993" s="48"/>
      <c r="BW993" s="48"/>
      <c r="BX993" s="48"/>
      <c r="BY993" s="48"/>
      <c r="BZ993" s="48"/>
      <c r="CA993" s="48"/>
      <c r="CB993" s="48"/>
      <c r="CC993" s="48"/>
      <c r="CD993" s="48"/>
      <c r="CE993" s="48"/>
      <c r="CF993" s="48"/>
      <c r="CG993" s="48"/>
      <c r="CH993" s="48"/>
      <c r="CI993" s="48"/>
      <c r="CJ993" s="48"/>
      <c r="CK993" s="48"/>
      <c r="CL993" s="48"/>
      <c r="CM993" s="48"/>
      <c r="CN993" s="48"/>
      <c r="CO993" s="48"/>
      <c r="CP993" s="48"/>
      <c r="CQ993" s="48"/>
      <c r="CR993" s="48"/>
      <c r="CS993" s="48"/>
      <c r="CT993" s="48"/>
      <c r="CU993" s="48"/>
      <c r="CV993" s="48"/>
      <c r="CW993" s="48"/>
      <c r="CX993" s="48"/>
      <c r="CY993" s="48"/>
      <c r="CZ993" s="48"/>
      <c r="DA993" s="48"/>
      <c r="DB993" s="48"/>
      <c r="DC993" s="48"/>
      <c r="DD993" s="48"/>
      <c r="DE993" s="48"/>
      <c r="DF993" s="48"/>
      <c r="DG993" s="48"/>
      <c r="DH993" s="48"/>
      <c r="DI993" s="48"/>
      <c r="DJ993" s="48"/>
      <c r="DK993" s="48"/>
      <c r="DL993" s="48"/>
      <c r="DM993" s="48"/>
      <c r="DN993" s="48"/>
      <c r="DO993" s="48"/>
      <c r="DP993" s="48"/>
      <c r="DQ993" s="48"/>
      <c r="DR993" s="48"/>
      <c r="DS993" s="48"/>
      <c r="DT993" s="48"/>
      <c r="DU993" s="48"/>
      <c r="DV993" s="48"/>
      <c r="DW993" s="48"/>
      <c r="DX993" s="48"/>
      <c r="DY993" s="48"/>
      <c r="DZ993" s="48"/>
      <c r="EA993" s="48"/>
      <c r="EB993" s="48"/>
      <c r="EC993" s="48"/>
      <c r="ED993" s="48"/>
      <c r="EE993" s="48"/>
      <c r="EF993" s="48"/>
      <c r="EG993" s="48"/>
      <c r="EH993" s="48"/>
      <c r="EI993" s="48"/>
      <c r="EJ993" s="48"/>
      <c r="EK993" s="48"/>
      <c r="EL993" s="48"/>
      <c r="EM993" s="48"/>
      <c r="EN993" s="48"/>
      <c r="EO993" s="48"/>
      <c r="EP993" s="48"/>
      <c r="EQ993" s="48"/>
      <c r="ER993" s="48"/>
      <c r="ES993" s="48"/>
      <c r="ET993" s="48"/>
      <c r="EU993" s="48"/>
      <c r="EV993" s="48"/>
      <c r="EW993" s="48"/>
      <c r="EX993" s="48"/>
      <c r="EY993" s="48"/>
      <c r="EZ993" s="48"/>
      <c r="FA993" s="48"/>
      <c r="FB993" s="48"/>
      <c r="FC993" s="48"/>
      <c r="FD993" s="48"/>
      <c r="FE993" s="48"/>
      <c r="FF993" s="48"/>
      <c r="FG993" s="48"/>
      <c r="FH993" s="48"/>
      <c r="FI993" s="48"/>
      <c r="FJ993" s="48"/>
      <c r="FK993" s="48"/>
      <c r="FL993" s="48"/>
      <c r="FM993" s="48"/>
      <c r="FN993" s="48"/>
      <c r="FO993" s="48"/>
      <c r="FP993" s="48"/>
      <c r="FQ993" s="48"/>
      <c r="FR993" s="48"/>
      <c r="FS993" s="48"/>
      <c r="FT993" s="48"/>
      <c r="FU993" s="48"/>
      <c r="FV993" s="48"/>
      <c r="FW993" s="48"/>
      <c r="FX993" s="48"/>
      <c r="FY993" s="48"/>
      <c r="FZ993" s="48"/>
      <c r="GA993" s="48"/>
      <c r="GB993" s="48"/>
      <c r="GC993" s="48"/>
      <c r="GD993" s="48"/>
      <c r="GE993" s="48"/>
      <c r="GF993" s="48"/>
      <c r="GG993" s="48"/>
      <c r="GH993" s="48"/>
      <c r="GI993" s="48"/>
      <c r="GJ993" s="48"/>
      <c r="GK993" s="48"/>
      <c r="GL993" s="48"/>
      <c r="GM993" s="48"/>
      <c r="GN993" s="48"/>
      <c r="GO993" s="48"/>
      <c r="GP993" s="48"/>
      <c r="GQ993" s="48"/>
      <c r="GR993" s="48"/>
      <c r="GS993" s="48"/>
      <c r="GT993" s="48"/>
      <c r="GU993" s="48"/>
      <c r="GV993" s="48"/>
      <c r="GW993" s="48"/>
      <c r="GX993" s="48"/>
      <c r="GY993" s="48"/>
      <c r="GZ993" s="48"/>
      <c r="HA993" s="48"/>
      <c r="HB993" s="48"/>
      <c r="HC993" s="48"/>
      <c r="HD993" s="48"/>
      <c r="HE993" s="48"/>
      <c r="HF993" s="48"/>
      <c r="HG993" s="48"/>
      <c r="HH993" s="48"/>
      <c r="HI993" s="48"/>
      <c r="HJ993" s="48"/>
      <c r="HK993" s="48"/>
      <c r="HL993" s="48"/>
      <c r="HM993" s="48"/>
      <c r="HN993" s="48"/>
      <c r="HO993" s="48"/>
      <c r="HP993" s="48"/>
      <c r="HQ993" s="48"/>
      <c r="HR993" s="48"/>
      <c r="HS993" s="48"/>
      <c r="HT993" s="48"/>
      <c r="HU993" s="48"/>
      <c r="HV993" s="48"/>
      <c r="HW993" s="48"/>
      <c r="HX993" s="48"/>
      <c r="HY993" s="48"/>
      <c r="HZ993" s="48"/>
      <c r="IA993" s="48"/>
      <c r="IB993" s="48"/>
      <c r="IC993" s="48"/>
      <c r="ID993" s="48"/>
      <c r="IE993" s="48"/>
      <c r="IF993" s="48"/>
      <c r="IG993" s="48"/>
      <c r="IH993" s="36"/>
      <c r="II993" s="36"/>
      <c r="IJ993" s="36"/>
      <c r="IK993" s="36"/>
      <c r="IL993" s="36"/>
      <c r="IM993" s="36"/>
      <c r="IN993" s="36"/>
      <c r="IO993" s="36"/>
      <c r="IP993" s="36"/>
      <c r="IQ993" s="36"/>
      <c r="IR993" s="36"/>
      <c r="IS993" s="36"/>
      <c r="IT993" s="36"/>
    </row>
    <row r="994" spans="1:254" s="14" customFormat="1" x14ac:dyDescent="0.2">
      <c r="A994" s="48"/>
      <c r="B994" s="48"/>
      <c r="C994" s="98">
        <v>43763</v>
      </c>
      <c r="D994" s="30" t="s">
        <v>1967</v>
      </c>
      <c r="E994" s="102" t="s">
        <v>1951</v>
      </c>
      <c r="F994" s="35" t="s">
        <v>327</v>
      </c>
      <c r="G994" s="82"/>
      <c r="H994" s="127">
        <v>587500</v>
      </c>
      <c r="I994" s="143">
        <v>7804635</v>
      </c>
      <c r="J994" s="49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  <c r="BL994" s="48"/>
      <c r="BM994" s="48"/>
      <c r="BN994" s="48"/>
      <c r="BO994" s="48"/>
      <c r="BP994" s="48"/>
      <c r="BQ994" s="48"/>
      <c r="BR994" s="48"/>
      <c r="BS994" s="48"/>
      <c r="BT994" s="48"/>
      <c r="BU994" s="48"/>
      <c r="BV994" s="48"/>
      <c r="BW994" s="48"/>
      <c r="BX994" s="48"/>
      <c r="BY994" s="48"/>
      <c r="BZ994" s="48"/>
      <c r="CA994" s="48"/>
      <c r="CB994" s="48"/>
      <c r="CC994" s="48"/>
      <c r="CD994" s="48"/>
      <c r="CE994" s="48"/>
      <c r="CF994" s="48"/>
      <c r="CG994" s="48"/>
      <c r="CH994" s="48"/>
      <c r="CI994" s="48"/>
      <c r="CJ994" s="48"/>
      <c r="CK994" s="48"/>
      <c r="CL994" s="48"/>
      <c r="CM994" s="48"/>
      <c r="CN994" s="48"/>
      <c r="CO994" s="48"/>
      <c r="CP994" s="48"/>
      <c r="CQ994" s="48"/>
      <c r="CR994" s="48"/>
      <c r="CS994" s="48"/>
      <c r="CT994" s="48"/>
      <c r="CU994" s="48"/>
      <c r="CV994" s="48"/>
      <c r="CW994" s="48"/>
      <c r="CX994" s="48"/>
      <c r="CY994" s="48"/>
      <c r="CZ994" s="48"/>
      <c r="DA994" s="48"/>
      <c r="DB994" s="48"/>
      <c r="DC994" s="48"/>
      <c r="DD994" s="48"/>
      <c r="DE994" s="48"/>
      <c r="DF994" s="48"/>
      <c r="DG994" s="48"/>
      <c r="DH994" s="48"/>
      <c r="DI994" s="48"/>
      <c r="DJ994" s="48"/>
      <c r="DK994" s="48"/>
      <c r="DL994" s="48"/>
      <c r="DM994" s="48"/>
      <c r="DN994" s="48"/>
      <c r="DO994" s="48"/>
      <c r="DP994" s="48"/>
      <c r="DQ994" s="48"/>
      <c r="DR994" s="48"/>
      <c r="DS994" s="48"/>
      <c r="DT994" s="48"/>
      <c r="DU994" s="48"/>
      <c r="DV994" s="48"/>
      <c r="DW994" s="48"/>
      <c r="DX994" s="48"/>
      <c r="DY994" s="48"/>
      <c r="DZ994" s="48"/>
      <c r="EA994" s="48"/>
      <c r="EB994" s="48"/>
      <c r="EC994" s="48"/>
      <c r="ED994" s="48"/>
      <c r="EE994" s="48"/>
      <c r="EF994" s="48"/>
      <c r="EG994" s="48"/>
      <c r="EH994" s="48"/>
      <c r="EI994" s="48"/>
      <c r="EJ994" s="48"/>
      <c r="EK994" s="48"/>
      <c r="EL994" s="48"/>
      <c r="EM994" s="48"/>
      <c r="EN994" s="48"/>
      <c r="EO994" s="48"/>
      <c r="EP994" s="48"/>
      <c r="EQ994" s="48"/>
      <c r="ER994" s="48"/>
      <c r="ES994" s="48"/>
      <c r="ET994" s="48"/>
      <c r="EU994" s="48"/>
      <c r="EV994" s="48"/>
      <c r="EW994" s="48"/>
      <c r="EX994" s="48"/>
      <c r="EY994" s="48"/>
      <c r="EZ994" s="48"/>
      <c r="FA994" s="48"/>
      <c r="FB994" s="48"/>
      <c r="FC994" s="48"/>
      <c r="FD994" s="48"/>
      <c r="FE994" s="48"/>
      <c r="FF994" s="48"/>
      <c r="FG994" s="48"/>
      <c r="FH994" s="48"/>
      <c r="FI994" s="48"/>
      <c r="FJ994" s="48"/>
      <c r="FK994" s="48"/>
      <c r="FL994" s="48"/>
      <c r="FM994" s="48"/>
      <c r="FN994" s="48"/>
      <c r="FO994" s="48"/>
      <c r="FP994" s="48"/>
      <c r="FQ994" s="48"/>
      <c r="FR994" s="48"/>
      <c r="FS994" s="48"/>
      <c r="FT994" s="48"/>
      <c r="FU994" s="48"/>
      <c r="FV994" s="48"/>
      <c r="FW994" s="48"/>
      <c r="FX994" s="48"/>
      <c r="FY994" s="48"/>
      <c r="FZ994" s="48"/>
      <c r="GA994" s="48"/>
      <c r="GB994" s="48"/>
      <c r="GC994" s="48"/>
      <c r="GD994" s="48"/>
      <c r="GE994" s="48"/>
      <c r="GF994" s="48"/>
      <c r="GG994" s="48"/>
      <c r="GH994" s="48"/>
      <c r="GI994" s="48"/>
      <c r="GJ994" s="48"/>
      <c r="GK994" s="48"/>
      <c r="GL994" s="48"/>
      <c r="GM994" s="48"/>
      <c r="GN994" s="48"/>
      <c r="GO994" s="48"/>
      <c r="GP994" s="48"/>
      <c r="GQ994" s="48"/>
      <c r="GR994" s="48"/>
      <c r="GS994" s="48"/>
      <c r="GT994" s="48"/>
      <c r="GU994" s="48"/>
      <c r="GV994" s="48"/>
      <c r="GW994" s="48"/>
      <c r="GX994" s="48"/>
      <c r="GY994" s="48"/>
      <c r="GZ994" s="48"/>
      <c r="HA994" s="48"/>
      <c r="HB994" s="48"/>
      <c r="HC994" s="48"/>
      <c r="HD994" s="48"/>
      <c r="HE994" s="48"/>
      <c r="HF994" s="48"/>
      <c r="HG994" s="48"/>
      <c r="HH994" s="48"/>
      <c r="HI994" s="48"/>
      <c r="HJ994" s="48"/>
      <c r="HK994" s="48"/>
      <c r="HL994" s="48"/>
      <c r="HM994" s="48"/>
      <c r="HN994" s="48"/>
      <c r="HO994" s="48"/>
      <c r="HP994" s="48"/>
      <c r="HQ994" s="48"/>
      <c r="HR994" s="48"/>
      <c r="HS994" s="48"/>
      <c r="HT994" s="48"/>
      <c r="HU994" s="48"/>
      <c r="HV994" s="48"/>
      <c r="HW994" s="48"/>
      <c r="HX994" s="48"/>
      <c r="HY994" s="48"/>
      <c r="HZ994" s="48"/>
      <c r="IA994" s="48"/>
      <c r="IB994" s="48"/>
      <c r="IC994" s="48"/>
      <c r="ID994" s="48"/>
      <c r="IE994" s="48"/>
      <c r="IF994" s="48"/>
      <c r="IG994" s="48"/>
      <c r="IH994" s="36"/>
      <c r="II994" s="36"/>
      <c r="IJ994" s="36"/>
      <c r="IK994" s="36"/>
      <c r="IL994" s="36"/>
      <c r="IM994" s="36"/>
      <c r="IN994" s="36"/>
      <c r="IO994" s="36"/>
      <c r="IP994" s="36"/>
      <c r="IQ994" s="36"/>
      <c r="IR994" s="36"/>
      <c r="IS994" s="36"/>
      <c r="IT994" s="36"/>
    </row>
    <row r="995" spans="1:254" s="14" customFormat="1" x14ac:dyDescent="0.2">
      <c r="A995" s="48"/>
      <c r="B995" s="48"/>
      <c r="C995" s="98"/>
      <c r="D995" s="30" t="s">
        <v>1975</v>
      </c>
      <c r="E995" s="102"/>
      <c r="F995" s="35" t="s">
        <v>327</v>
      </c>
      <c r="G995" s="82">
        <v>500000</v>
      </c>
      <c r="H995" s="127"/>
      <c r="I995" s="143">
        <v>8304635</v>
      </c>
      <c r="J995" s="49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  <c r="AY995" s="48"/>
      <c r="AZ995" s="48"/>
      <c r="BA995" s="48"/>
      <c r="BB995" s="48"/>
      <c r="BC995" s="48"/>
      <c r="BD995" s="48"/>
      <c r="BE995" s="48"/>
      <c r="BF995" s="48"/>
      <c r="BG995" s="48"/>
      <c r="BH995" s="48"/>
      <c r="BI995" s="48"/>
      <c r="BJ995" s="48"/>
      <c r="BK995" s="48"/>
      <c r="BL995" s="48"/>
      <c r="BM995" s="48"/>
      <c r="BN995" s="48"/>
      <c r="BO995" s="48"/>
      <c r="BP995" s="48"/>
      <c r="BQ995" s="48"/>
      <c r="BR995" s="48"/>
      <c r="BS995" s="48"/>
      <c r="BT995" s="48"/>
      <c r="BU995" s="48"/>
      <c r="BV995" s="48"/>
      <c r="BW995" s="48"/>
      <c r="BX995" s="48"/>
      <c r="BY995" s="48"/>
      <c r="BZ995" s="48"/>
      <c r="CA995" s="48"/>
      <c r="CB995" s="48"/>
      <c r="CC995" s="48"/>
      <c r="CD995" s="48"/>
      <c r="CE995" s="48"/>
      <c r="CF995" s="48"/>
      <c r="CG995" s="48"/>
      <c r="CH995" s="48"/>
      <c r="CI995" s="48"/>
      <c r="CJ995" s="48"/>
      <c r="CK995" s="48"/>
      <c r="CL995" s="48"/>
      <c r="CM995" s="48"/>
      <c r="CN995" s="48"/>
      <c r="CO995" s="48"/>
      <c r="CP995" s="48"/>
      <c r="CQ995" s="48"/>
      <c r="CR995" s="48"/>
      <c r="CS995" s="48"/>
      <c r="CT995" s="48"/>
      <c r="CU995" s="48"/>
      <c r="CV995" s="48"/>
      <c r="CW995" s="48"/>
      <c r="CX995" s="48"/>
      <c r="CY995" s="48"/>
      <c r="CZ995" s="48"/>
      <c r="DA995" s="48"/>
      <c r="DB995" s="48"/>
      <c r="DC995" s="48"/>
      <c r="DD995" s="48"/>
      <c r="DE995" s="48"/>
      <c r="DF995" s="48"/>
      <c r="DG995" s="48"/>
      <c r="DH995" s="48"/>
      <c r="DI995" s="48"/>
      <c r="DJ995" s="48"/>
      <c r="DK995" s="48"/>
      <c r="DL995" s="48"/>
      <c r="DM995" s="48"/>
      <c r="DN995" s="48"/>
      <c r="DO995" s="48"/>
      <c r="DP995" s="48"/>
      <c r="DQ995" s="48"/>
      <c r="DR995" s="48"/>
      <c r="DS995" s="48"/>
      <c r="DT995" s="48"/>
      <c r="DU995" s="48"/>
      <c r="DV995" s="48"/>
      <c r="DW995" s="48"/>
      <c r="DX995" s="48"/>
      <c r="DY995" s="48"/>
      <c r="DZ995" s="48"/>
      <c r="EA995" s="48"/>
      <c r="EB995" s="48"/>
      <c r="EC995" s="48"/>
      <c r="ED995" s="48"/>
      <c r="EE995" s="48"/>
      <c r="EF995" s="48"/>
      <c r="EG995" s="48"/>
      <c r="EH995" s="48"/>
      <c r="EI995" s="48"/>
      <c r="EJ995" s="48"/>
      <c r="EK995" s="48"/>
      <c r="EL995" s="48"/>
      <c r="EM995" s="48"/>
      <c r="EN995" s="48"/>
      <c r="EO995" s="48"/>
      <c r="EP995" s="48"/>
      <c r="EQ995" s="48"/>
      <c r="ER995" s="48"/>
      <c r="ES995" s="48"/>
      <c r="ET995" s="48"/>
      <c r="EU995" s="48"/>
      <c r="EV995" s="48"/>
      <c r="EW995" s="48"/>
      <c r="EX995" s="48"/>
      <c r="EY995" s="48"/>
      <c r="EZ995" s="48"/>
      <c r="FA995" s="48"/>
      <c r="FB995" s="48"/>
      <c r="FC995" s="48"/>
      <c r="FD995" s="48"/>
      <c r="FE995" s="48"/>
      <c r="FF995" s="48"/>
      <c r="FG995" s="48"/>
      <c r="FH995" s="48"/>
      <c r="FI995" s="48"/>
      <c r="FJ995" s="48"/>
      <c r="FK995" s="48"/>
      <c r="FL995" s="48"/>
      <c r="FM995" s="48"/>
      <c r="FN995" s="48"/>
      <c r="FO995" s="48"/>
      <c r="FP995" s="48"/>
      <c r="FQ995" s="48"/>
      <c r="FR995" s="48"/>
      <c r="FS995" s="48"/>
      <c r="FT995" s="48"/>
      <c r="FU995" s="48"/>
      <c r="FV995" s="48"/>
      <c r="FW995" s="48"/>
      <c r="FX995" s="48"/>
      <c r="FY995" s="48"/>
      <c r="FZ995" s="48"/>
      <c r="GA995" s="48"/>
      <c r="GB995" s="48"/>
      <c r="GC995" s="48"/>
      <c r="GD995" s="48"/>
      <c r="GE995" s="48"/>
      <c r="GF995" s="48"/>
      <c r="GG995" s="48"/>
      <c r="GH995" s="48"/>
      <c r="GI995" s="48"/>
      <c r="GJ995" s="48"/>
      <c r="GK995" s="48"/>
      <c r="GL995" s="48"/>
      <c r="GM995" s="48"/>
      <c r="GN995" s="48"/>
      <c r="GO995" s="48"/>
      <c r="GP995" s="48"/>
      <c r="GQ995" s="48"/>
      <c r="GR995" s="48"/>
      <c r="GS995" s="48"/>
      <c r="GT995" s="48"/>
      <c r="GU995" s="48"/>
      <c r="GV995" s="48"/>
      <c r="GW995" s="48"/>
      <c r="GX995" s="48"/>
      <c r="GY995" s="48"/>
      <c r="GZ995" s="48"/>
      <c r="HA995" s="48"/>
      <c r="HB995" s="48"/>
      <c r="HC995" s="48"/>
      <c r="HD995" s="48"/>
      <c r="HE995" s="48"/>
      <c r="HF995" s="48"/>
      <c r="HG995" s="48"/>
      <c r="HH995" s="48"/>
      <c r="HI995" s="48"/>
      <c r="HJ995" s="48"/>
      <c r="HK995" s="48"/>
      <c r="HL995" s="48"/>
      <c r="HM995" s="48"/>
      <c r="HN995" s="48"/>
      <c r="HO995" s="48"/>
      <c r="HP995" s="48"/>
      <c r="HQ995" s="48"/>
      <c r="HR995" s="48"/>
      <c r="HS995" s="48"/>
      <c r="HT995" s="48"/>
      <c r="HU995" s="48"/>
      <c r="HV995" s="48"/>
      <c r="HW995" s="48"/>
      <c r="HX995" s="48"/>
      <c r="HY995" s="48"/>
      <c r="HZ995" s="48"/>
      <c r="IA995" s="48"/>
      <c r="IB995" s="48"/>
      <c r="IC995" s="48"/>
      <c r="ID995" s="48"/>
      <c r="IE995" s="48"/>
      <c r="IF995" s="48"/>
      <c r="IG995" s="48"/>
      <c r="IH995" s="36"/>
      <c r="II995" s="36"/>
      <c r="IJ995" s="36"/>
      <c r="IK995" s="36"/>
      <c r="IL995" s="36"/>
      <c r="IM995" s="36"/>
      <c r="IN995" s="36"/>
      <c r="IO995" s="36"/>
      <c r="IP995" s="36"/>
      <c r="IQ995" s="36"/>
      <c r="IR995" s="36"/>
      <c r="IS995" s="36"/>
      <c r="IT995" s="36"/>
    </row>
    <row r="996" spans="1:254" s="14" customFormat="1" x14ac:dyDescent="0.2">
      <c r="A996" s="48"/>
      <c r="B996" s="48"/>
      <c r="C996" s="98">
        <v>43763</v>
      </c>
      <c r="D996" s="30" t="s">
        <v>1968</v>
      </c>
      <c r="E996" s="102" t="s">
        <v>1952</v>
      </c>
      <c r="F996" s="35" t="s">
        <v>706</v>
      </c>
      <c r="G996" s="82"/>
      <c r="H996" s="127">
        <v>1100000</v>
      </c>
      <c r="I996" s="143">
        <v>7204635</v>
      </c>
      <c r="J996" s="49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  <c r="AY996" s="48"/>
      <c r="AZ996" s="48"/>
      <c r="BA996" s="48"/>
      <c r="BB996" s="48"/>
      <c r="BC996" s="48"/>
      <c r="BD996" s="48"/>
      <c r="BE996" s="48"/>
      <c r="BF996" s="48"/>
      <c r="BG996" s="48"/>
      <c r="BH996" s="48"/>
      <c r="BI996" s="48"/>
      <c r="BJ996" s="48"/>
      <c r="BK996" s="48"/>
      <c r="BL996" s="48"/>
      <c r="BM996" s="48"/>
      <c r="BN996" s="48"/>
      <c r="BO996" s="48"/>
      <c r="BP996" s="48"/>
      <c r="BQ996" s="48"/>
      <c r="BR996" s="48"/>
      <c r="BS996" s="48"/>
      <c r="BT996" s="48"/>
      <c r="BU996" s="48"/>
      <c r="BV996" s="48"/>
      <c r="BW996" s="48"/>
      <c r="BX996" s="48"/>
      <c r="BY996" s="48"/>
      <c r="BZ996" s="48"/>
      <c r="CA996" s="48"/>
      <c r="CB996" s="48"/>
      <c r="CC996" s="48"/>
      <c r="CD996" s="48"/>
      <c r="CE996" s="48"/>
      <c r="CF996" s="48"/>
      <c r="CG996" s="48"/>
      <c r="CH996" s="48"/>
      <c r="CI996" s="48"/>
      <c r="CJ996" s="48"/>
      <c r="CK996" s="48"/>
      <c r="CL996" s="48"/>
      <c r="CM996" s="48"/>
      <c r="CN996" s="48"/>
      <c r="CO996" s="48"/>
      <c r="CP996" s="48"/>
      <c r="CQ996" s="48"/>
      <c r="CR996" s="48"/>
      <c r="CS996" s="48"/>
      <c r="CT996" s="48"/>
      <c r="CU996" s="48"/>
      <c r="CV996" s="48"/>
      <c r="CW996" s="48"/>
      <c r="CX996" s="48"/>
      <c r="CY996" s="48"/>
      <c r="CZ996" s="48"/>
      <c r="DA996" s="48"/>
      <c r="DB996" s="48"/>
      <c r="DC996" s="48"/>
      <c r="DD996" s="48"/>
      <c r="DE996" s="48"/>
      <c r="DF996" s="48"/>
      <c r="DG996" s="48"/>
      <c r="DH996" s="48"/>
      <c r="DI996" s="48"/>
      <c r="DJ996" s="48"/>
      <c r="DK996" s="48"/>
      <c r="DL996" s="48"/>
      <c r="DM996" s="48"/>
      <c r="DN996" s="48"/>
      <c r="DO996" s="48"/>
      <c r="DP996" s="48"/>
      <c r="DQ996" s="48"/>
      <c r="DR996" s="48"/>
      <c r="DS996" s="48"/>
      <c r="DT996" s="48"/>
      <c r="DU996" s="48"/>
      <c r="DV996" s="48"/>
      <c r="DW996" s="48"/>
      <c r="DX996" s="48"/>
      <c r="DY996" s="48"/>
      <c r="DZ996" s="48"/>
      <c r="EA996" s="48"/>
      <c r="EB996" s="48"/>
      <c r="EC996" s="48"/>
      <c r="ED996" s="48"/>
      <c r="EE996" s="48"/>
      <c r="EF996" s="48"/>
      <c r="EG996" s="48"/>
      <c r="EH996" s="48"/>
      <c r="EI996" s="48"/>
      <c r="EJ996" s="48"/>
      <c r="EK996" s="48"/>
      <c r="EL996" s="48"/>
      <c r="EM996" s="48"/>
      <c r="EN996" s="48"/>
      <c r="EO996" s="48"/>
      <c r="EP996" s="48"/>
      <c r="EQ996" s="48"/>
      <c r="ER996" s="48"/>
      <c r="ES996" s="48"/>
      <c r="ET996" s="48"/>
      <c r="EU996" s="48"/>
      <c r="EV996" s="48"/>
      <c r="EW996" s="48"/>
      <c r="EX996" s="48"/>
      <c r="EY996" s="48"/>
      <c r="EZ996" s="48"/>
      <c r="FA996" s="48"/>
      <c r="FB996" s="48"/>
      <c r="FC996" s="48"/>
      <c r="FD996" s="48"/>
      <c r="FE996" s="48"/>
      <c r="FF996" s="48"/>
      <c r="FG996" s="48"/>
      <c r="FH996" s="48"/>
      <c r="FI996" s="48"/>
      <c r="FJ996" s="48"/>
      <c r="FK996" s="48"/>
      <c r="FL996" s="48"/>
      <c r="FM996" s="48"/>
      <c r="FN996" s="48"/>
      <c r="FO996" s="48"/>
      <c r="FP996" s="48"/>
      <c r="FQ996" s="48"/>
      <c r="FR996" s="48"/>
      <c r="FS996" s="48"/>
      <c r="FT996" s="48"/>
      <c r="FU996" s="48"/>
      <c r="FV996" s="48"/>
      <c r="FW996" s="48"/>
      <c r="FX996" s="48"/>
      <c r="FY996" s="48"/>
      <c r="FZ996" s="48"/>
      <c r="GA996" s="48"/>
      <c r="GB996" s="48"/>
      <c r="GC996" s="48"/>
      <c r="GD996" s="48"/>
      <c r="GE996" s="48"/>
      <c r="GF996" s="48"/>
      <c r="GG996" s="48"/>
      <c r="GH996" s="48"/>
      <c r="GI996" s="48"/>
      <c r="GJ996" s="48"/>
      <c r="GK996" s="48"/>
      <c r="GL996" s="48"/>
      <c r="GM996" s="48"/>
      <c r="GN996" s="48"/>
      <c r="GO996" s="48"/>
      <c r="GP996" s="48"/>
      <c r="GQ996" s="48"/>
      <c r="GR996" s="48"/>
      <c r="GS996" s="48"/>
      <c r="GT996" s="48"/>
      <c r="GU996" s="48"/>
      <c r="GV996" s="48"/>
      <c r="GW996" s="48"/>
      <c r="GX996" s="48"/>
      <c r="GY996" s="48"/>
      <c r="GZ996" s="48"/>
      <c r="HA996" s="48"/>
      <c r="HB996" s="48"/>
      <c r="HC996" s="48"/>
      <c r="HD996" s="48"/>
      <c r="HE996" s="48"/>
      <c r="HF996" s="48"/>
      <c r="HG996" s="48"/>
      <c r="HH996" s="48"/>
      <c r="HI996" s="48"/>
      <c r="HJ996" s="48"/>
      <c r="HK996" s="48"/>
      <c r="HL996" s="48"/>
      <c r="HM996" s="48"/>
      <c r="HN996" s="48"/>
      <c r="HO996" s="48"/>
      <c r="HP996" s="48"/>
      <c r="HQ996" s="48"/>
      <c r="HR996" s="48"/>
      <c r="HS996" s="48"/>
      <c r="HT996" s="48"/>
      <c r="HU996" s="48"/>
      <c r="HV996" s="48"/>
      <c r="HW996" s="48"/>
      <c r="HX996" s="48"/>
      <c r="HY996" s="48"/>
      <c r="HZ996" s="48"/>
      <c r="IA996" s="48"/>
      <c r="IB996" s="48"/>
      <c r="IC996" s="48"/>
      <c r="ID996" s="48"/>
      <c r="IE996" s="48"/>
      <c r="IF996" s="48"/>
      <c r="IG996" s="48"/>
      <c r="IH996" s="36"/>
      <c r="II996" s="36"/>
      <c r="IJ996" s="36"/>
      <c r="IK996" s="36"/>
      <c r="IL996" s="36"/>
      <c r="IM996" s="36"/>
      <c r="IN996" s="36"/>
      <c r="IO996" s="36"/>
      <c r="IP996" s="36"/>
      <c r="IQ996" s="36"/>
      <c r="IR996" s="36"/>
      <c r="IS996" s="36"/>
      <c r="IT996" s="36"/>
    </row>
    <row r="997" spans="1:254" s="14" customFormat="1" x14ac:dyDescent="0.2">
      <c r="A997" s="48"/>
      <c r="B997" s="48"/>
      <c r="C997" s="98">
        <v>43763</v>
      </c>
      <c r="D997" s="30" t="s">
        <v>1969</v>
      </c>
      <c r="E997" s="105" t="s">
        <v>1953</v>
      </c>
      <c r="F997" s="35" t="s">
        <v>634</v>
      </c>
      <c r="G997" s="82"/>
      <c r="H997" s="127">
        <v>1974151</v>
      </c>
      <c r="I997" s="143">
        <v>5230484</v>
      </c>
      <c r="J997" s="49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  <c r="AY997" s="48"/>
      <c r="AZ997" s="48"/>
      <c r="BA997" s="48"/>
      <c r="BB997" s="48"/>
      <c r="BC997" s="48"/>
      <c r="BD997" s="48"/>
      <c r="BE997" s="48"/>
      <c r="BF997" s="48"/>
      <c r="BG997" s="48"/>
      <c r="BH997" s="48"/>
      <c r="BI997" s="48"/>
      <c r="BJ997" s="48"/>
      <c r="BK997" s="48"/>
      <c r="BL997" s="48"/>
      <c r="BM997" s="48"/>
      <c r="BN997" s="48"/>
      <c r="BO997" s="48"/>
      <c r="BP997" s="48"/>
      <c r="BQ997" s="48"/>
      <c r="BR997" s="48"/>
      <c r="BS997" s="48"/>
      <c r="BT997" s="48"/>
      <c r="BU997" s="48"/>
      <c r="BV997" s="48"/>
      <c r="BW997" s="48"/>
      <c r="BX997" s="48"/>
      <c r="BY997" s="48"/>
      <c r="BZ997" s="48"/>
      <c r="CA997" s="48"/>
      <c r="CB997" s="48"/>
      <c r="CC997" s="48"/>
      <c r="CD997" s="48"/>
      <c r="CE997" s="48"/>
      <c r="CF997" s="48"/>
      <c r="CG997" s="48"/>
      <c r="CH997" s="48"/>
      <c r="CI997" s="48"/>
      <c r="CJ997" s="48"/>
      <c r="CK997" s="48"/>
      <c r="CL997" s="48"/>
      <c r="CM997" s="48"/>
      <c r="CN997" s="48"/>
      <c r="CO997" s="48"/>
      <c r="CP997" s="48"/>
      <c r="CQ997" s="48"/>
      <c r="CR997" s="48"/>
      <c r="CS997" s="48"/>
      <c r="CT997" s="48"/>
      <c r="CU997" s="48"/>
      <c r="CV997" s="48"/>
      <c r="CW997" s="48"/>
      <c r="CX997" s="48"/>
      <c r="CY997" s="48"/>
      <c r="CZ997" s="48"/>
      <c r="DA997" s="48"/>
      <c r="DB997" s="48"/>
      <c r="DC997" s="48"/>
      <c r="DD997" s="48"/>
      <c r="DE997" s="48"/>
      <c r="DF997" s="48"/>
      <c r="DG997" s="48"/>
      <c r="DH997" s="48"/>
      <c r="DI997" s="48"/>
      <c r="DJ997" s="48"/>
      <c r="DK997" s="48"/>
      <c r="DL997" s="48"/>
      <c r="DM997" s="48"/>
      <c r="DN997" s="48"/>
      <c r="DO997" s="48"/>
      <c r="DP997" s="48"/>
      <c r="DQ997" s="48"/>
      <c r="DR997" s="48"/>
      <c r="DS997" s="48"/>
      <c r="DT997" s="48"/>
      <c r="DU997" s="48"/>
      <c r="DV997" s="48"/>
      <c r="DW997" s="48"/>
      <c r="DX997" s="48"/>
      <c r="DY997" s="48"/>
      <c r="DZ997" s="48"/>
      <c r="EA997" s="48"/>
      <c r="EB997" s="48"/>
      <c r="EC997" s="48"/>
      <c r="ED997" s="48"/>
      <c r="EE997" s="48"/>
      <c r="EF997" s="48"/>
      <c r="EG997" s="48"/>
      <c r="EH997" s="48"/>
      <c r="EI997" s="48"/>
      <c r="EJ997" s="48"/>
      <c r="EK997" s="48"/>
      <c r="EL997" s="48"/>
      <c r="EM997" s="48"/>
      <c r="EN997" s="48"/>
      <c r="EO997" s="48"/>
      <c r="EP997" s="48"/>
      <c r="EQ997" s="48"/>
      <c r="ER997" s="48"/>
      <c r="ES997" s="48"/>
      <c r="ET997" s="48"/>
      <c r="EU997" s="48"/>
      <c r="EV997" s="48"/>
      <c r="EW997" s="48"/>
      <c r="EX997" s="48"/>
      <c r="EY997" s="48"/>
      <c r="EZ997" s="48"/>
      <c r="FA997" s="48"/>
      <c r="FB997" s="48"/>
      <c r="FC997" s="48"/>
      <c r="FD997" s="48"/>
      <c r="FE997" s="48"/>
      <c r="FF997" s="48"/>
      <c r="FG997" s="48"/>
      <c r="FH997" s="48"/>
      <c r="FI997" s="48"/>
      <c r="FJ997" s="48"/>
      <c r="FK997" s="48"/>
      <c r="FL997" s="48"/>
      <c r="FM997" s="48"/>
      <c r="FN997" s="48"/>
      <c r="FO997" s="48"/>
      <c r="FP997" s="48"/>
      <c r="FQ997" s="48"/>
      <c r="FR997" s="48"/>
      <c r="FS997" s="48"/>
      <c r="FT997" s="48"/>
      <c r="FU997" s="48"/>
      <c r="FV997" s="48"/>
      <c r="FW997" s="48"/>
      <c r="FX997" s="48"/>
      <c r="FY997" s="48"/>
      <c r="FZ997" s="48"/>
      <c r="GA997" s="48"/>
      <c r="GB997" s="48"/>
      <c r="GC997" s="48"/>
      <c r="GD997" s="48"/>
      <c r="GE997" s="48"/>
      <c r="GF997" s="48"/>
      <c r="GG997" s="48"/>
      <c r="GH997" s="48"/>
      <c r="GI997" s="48"/>
      <c r="GJ997" s="48"/>
      <c r="GK997" s="48"/>
      <c r="GL997" s="48"/>
      <c r="GM997" s="48"/>
      <c r="GN997" s="48"/>
      <c r="GO997" s="48"/>
      <c r="GP997" s="48"/>
      <c r="GQ997" s="48"/>
      <c r="GR997" s="48"/>
      <c r="GS997" s="48"/>
      <c r="GT997" s="48"/>
      <c r="GU997" s="48"/>
      <c r="GV997" s="48"/>
      <c r="GW997" s="48"/>
      <c r="GX997" s="48"/>
      <c r="GY997" s="48"/>
      <c r="GZ997" s="48"/>
      <c r="HA997" s="48"/>
      <c r="HB997" s="48"/>
      <c r="HC997" s="48"/>
      <c r="HD997" s="48"/>
      <c r="HE997" s="48"/>
      <c r="HF997" s="48"/>
      <c r="HG997" s="48"/>
      <c r="HH997" s="48"/>
      <c r="HI997" s="48"/>
      <c r="HJ997" s="48"/>
      <c r="HK997" s="48"/>
      <c r="HL997" s="48"/>
      <c r="HM997" s="48"/>
      <c r="HN997" s="48"/>
      <c r="HO997" s="48"/>
      <c r="HP997" s="48"/>
      <c r="HQ997" s="48"/>
      <c r="HR997" s="48"/>
      <c r="HS997" s="48"/>
      <c r="HT997" s="48"/>
      <c r="HU997" s="48"/>
      <c r="HV997" s="48"/>
      <c r="HW997" s="48"/>
      <c r="HX997" s="48"/>
      <c r="HY997" s="48"/>
      <c r="HZ997" s="48"/>
      <c r="IA997" s="48"/>
      <c r="IB997" s="48"/>
      <c r="IC997" s="48"/>
      <c r="ID997" s="48"/>
      <c r="IE997" s="48"/>
      <c r="IF997" s="48"/>
      <c r="IG997" s="48"/>
      <c r="IH997" s="36"/>
      <c r="II997" s="36"/>
      <c r="IJ997" s="36"/>
      <c r="IK997" s="36"/>
      <c r="IL997" s="36"/>
      <c r="IM997" s="36"/>
      <c r="IN997" s="36"/>
      <c r="IO997" s="36"/>
      <c r="IP997" s="36"/>
      <c r="IQ997" s="36"/>
      <c r="IR997" s="36"/>
      <c r="IS997" s="36"/>
      <c r="IT997" s="36"/>
    </row>
    <row r="998" spans="1:254" s="14" customFormat="1" x14ac:dyDescent="0.2">
      <c r="A998" s="48"/>
      <c r="B998" s="48"/>
      <c r="C998" s="98"/>
      <c r="D998" s="45" t="s">
        <v>1973</v>
      </c>
      <c r="E998" s="22"/>
      <c r="F998" s="120" t="s">
        <v>634</v>
      </c>
      <c r="G998" s="53">
        <v>1070000</v>
      </c>
      <c r="H998" s="127"/>
      <c r="I998" s="143">
        <v>6300484</v>
      </c>
      <c r="J998" s="49" t="s">
        <v>1980</v>
      </c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  <c r="AY998" s="48"/>
      <c r="AZ998" s="48"/>
      <c r="BA998" s="48"/>
      <c r="BB998" s="48"/>
      <c r="BC998" s="48"/>
      <c r="BD998" s="48"/>
      <c r="BE998" s="48"/>
      <c r="BF998" s="48"/>
      <c r="BG998" s="48"/>
      <c r="BH998" s="48"/>
      <c r="BI998" s="48"/>
      <c r="BJ998" s="48"/>
      <c r="BK998" s="48"/>
      <c r="BL998" s="48"/>
      <c r="BM998" s="48"/>
      <c r="BN998" s="48"/>
      <c r="BO998" s="48"/>
      <c r="BP998" s="48"/>
      <c r="BQ998" s="48"/>
      <c r="BR998" s="48"/>
      <c r="BS998" s="48"/>
      <c r="BT998" s="48"/>
      <c r="BU998" s="48"/>
      <c r="BV998" s="48"/>
      <c r="BW998" s="48"/>
      <c r="BX998" s="48"/>
      <c r="BY998" s="48"/>
      <c r="BZ998" s="48"/>
      <c r="CA998" s="48"/>
      <c r="CB998" s="48"/>
      <c r="CC998" s="48"/>
      <c r="CD998" s="48"/>
      <c r="CE998" s="48"/>
      <c r="CF998" s="48"/>
      <c r="CG998" s="48"/>
      <c r="CH998" s="48"/>
      <c r="CI998" s="48"/>
      <c r="CJ998" s="48"/>
      <c r="CK998" s="48"/>
      <c r="CL998" s="48"/>
      <c r="CM998" s="48"/>
      <c r="CN998" s="48"/>
      <c r="CO998" s="48"/>
      <c r="CP998" s="48"/>
      <c r="CQ998" s="48"/>
      <c r="CR998" s="48"/>
      <c r="CS998" s="48"/>
      <c r="CT998" s="48"/>
      <c r="CU998" s="48"/>
      <c r="CV998" s="48"/>
      <c r="CW998" s="48"/>
      <c r="CX998" s="48"/>
      <c r="CY998" s="48"/>
      <c r="CZ998" s="48"/>
      <c r="DA998" s="48"/>
      <c r="DB998" s="48"/>
      <c r="DC998" s="48"/>
      <c r="DD998" s="48"/>
      <c r="DE998" s="48"/>
      <c r="DF998" s="48"/>
      <c r="DG998" s="48"/>
      <c r="DH998" s="48"/>
      <c r="DI998" s="48"/>
      <c r="DJ998" s="48"/>
      <c r="DK998" s="48"/>
      <c r="DL998" s="48"/>
      <c r="DM998" s="48"/>
      <c r="DN998" s="48"/>
      <c r="DO998" s="48"/>
      <c r="DP998" s="48"/>
      <c r="DQ998" s="48"/>
      <c r="DR998" s="48"/>
      <c r="DS998" s="48"/>
      <c r="DT998" s="48"/>
      <c r="DU998" s="48"/>
      <c r="DV998" s="48"/>
      <c r="DW998" s="48"/>
      <c r="DX998" s="48"/>
      <c r="DY998" s="48"/>
      <c r="DZ998" s="48"/>
      <c r="EA998" s="48"/>
      <c r="EB998" s="48"/>
      <c r="EC998" s="48"/>
      <c r="ED998" s="48"/>
      <c r="EE998" s="48"/>
      <c r="EF998" s="48"/>
      <c r="EG998" s="48"/>
      <c r="EH998" s="48"/>
      <c r="EI998" s="48"/>
      <c r="EJ998" s="48"/>
      <c r="EK998" s="48"/>
      <c r="EL998" s="48"/>
      <c r="EM998" s="48"/>
      <c r="EN998" s="48"/>
      <c r="EO998" s="48"/>
      <c r="EP998" s="48"/>
      <c r="EQ998" s="48"/>
      <c r="ER998" s="48"/>
      <c r="ES998" s="48"/>
      <c r="ET998" s="48"/>
      <c r="EU998" s="48"/>
      <c r="EV998" s="48"/>
      <c r="EW998" s="48"/>
      <c r="EX998" s="48"/>
      <c r="EY998" s="48"/>
      <c r="EZ998" s="48"/>
      <c r="FA998" s="48"/>
      <c r="FB998" s="48"/>
      <c r="FC998" s="48"/>
      <c r="FD998" s="48"/>
      <c r="FE998" s="48"/>
      <c r="FF998" s="48"/>
      <c r="FG998" s="48"/>
      <c r="FH998" s="48"/>
      <c r="FI998" s="48"/>
      <c r="FJ998" s="48"/>
      <c r="FK998" s="48"/>
      <c r="FL998" s="48"/>
      <c r="FM998" s="48"/>
      <c r="FN998" s="48"/>
      <c r="FO998" s="48"/>
      <c r="FP998" s="48"/>
      <c r="FQ998" s="48"/>
      <c r="FR998" s="48"/>
      <c r="FS998" s="48"/>
      <c r="FT998" s="48"/>
      <c r="FU998" s="48"/>
      <c r="FV998" s="48"/>
      <c r="FW998" s="48"/>
      <c r="FX998" s="48"/>
      <c r="FY998" s="48"/>
      <c r="FZ998" s="48"/>
      <c r="GA998" s="48"/>
      <c r="GB998" s="48"/>
      <c r="GC998" s="48"/>
      <c r="GD998" s="48"/>
      <c r="GE998" s="48"/>
      <c r="GF998" s="48"/>
      <c r="GG998" s="48"/>
      <c r="GH998" s="48"/>
      <c r="GI998" s="48"/>
      <c r="GJ998" s="48"/>
      <c r="GK998" s="48"/>
      <c r="GL998" s="48"/>
      <c r="GM998" s="48"/>
      <c r="GN998" s="48"/>
      <c r="GO998" s="48"/>
      <c r="GP998" s="48"/>
      <c r="GQ998" s="48"/>
      <c r="GR998" s="48"/>
      <c r="GS998" s="48"/>
      <c r="GT998" s="48"/>
      <c r="GU998" s="48"/>
      <c r="GV998" s="48"/>
      <c r="GW998" s="48"/>
      <c r="GX998" s="48"/>
      <c r="GY998" s="48"/>
      <c r="GZ998" s="48"/>
      <c r="HA998" s="48"/>
      <c r="HB998" s="48"/>
      <c r="HC998" s="48"/>
      <c r="HD998" s="48"/>
      <c r="HE998" s="48"/>
      <c r="HF998" s="48"/>
      <c r="HG998" s="48"/>
      <c r="HH998" s="48"/>
      <c r="HI998" s="48"/>
      <c r="HJ998" s="48"/>
      <c r="HK998" s="48"/>
      <c r="HL998" s="48"/>
      <c r="HM998" s="48"/>
      <c r="HN998" s="48"/>
      <c r="HO998" s="48"/>
      <c r="HP998" s="48"/>
      <c r="HQ998" s="48"/>
      <c r="HR998" s="48"/>
      <c r="HS998" s="48"/>
      <c r="HT998" s="48"/>
      <c r="HU998" s="48"/>
      <c r="HV998" s="48"/>
      <c r="HW998" s="48"/>
      <c r="HX998" s="48"/>
      <c r="HY998" s="48"/>
      <c r="HZ998" s="48"/>
      <c r="IA998" s="48"/>
      <c r="IB998" s="48"/>
      <c r="IC998" s="48"/>
      <c r="ID998" s="48"/>
      <c r="IE998" s="48"/>
      <c r="IF998" s="48"/>
      <c r="IG998" s="48"/>
      <c r="IH998" s="36"/>
      <c r="II998" s="36"/>
      <c r="IJ998" s="36"/>
      <c r="IK998" s="36"/>
      <c r="IL998" s="36"/>
      <c r="IM998" s="36"/>
      <c r="IN998" s="36"/>
      <c r="IO998" s="36"/>
      <c r="IP998" s="36"/>
      <c r="IQ998" s="36"/>
      <c r="IR998" s="36"/>
      <c r="IS998" s="36"/>
      <c r="IT998" s="36"/>
    </row>
    <row r="999" spans="1:254" s="14" customFormat="1" x14ac:dyDescent="0.2">
      <c r="A999" s="48"/>
      <c r="B999" s="48"/>
      <c r="C999" s="98"/>
      <c r="D999" s="45" t="s">
        <v>1974</v>
      </c>
      <c r="E999" s="22"/>
      <c r="F999" s="120" t="s">
        <v>634</v>
      </c>
      <c r="G999" s="53">
        <v>1135000</v>
      </c>
      <c r="H999" s="127"/>
      <c r="I999" s="143">
        <v>7435484</v>
      </c>
      <c r="J999" s="49" t="s">
        <v>1981</v>
      </c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  <c r="AY999" s="48"/>
      <c r="AZ999" s="48"/>
      <c r="BA999" s="48"/>
      <c r="BB999" s="48"/>
      <c r="BC999" s="48"/>
      <c r="BD999" s="48"/>
      <c r="BE999" s="48"/>
      <c r="BF999" s="48"/>
      <c r="BG999" s="48"/>
      <c r="BH999" s="48"/>
      <c r="BI999" s="48"/>
      <c r="BJ999" s="48"/>
      <c r="BK999" s="48"/>
      <c r="BL999" s="48"/>
      <c r="BM999" s="48"/>
      <c r="BN999" s="48"/>
      <c r="BO999" s="48"/>
      <c r="BP999" s="48"/>
      <c r="BQ999" s="48"/>
      <c r="BR999" s="48"/>
      <c r="BS999" s="48"/>
      <c r="BT999" s="48"/>
      <c r="BU999" s="48"/>
      <c r="BV999" s="48"/>
      <c r="BW999" s="48"/>
      <c r="BX999" s="48"/>
      <c r="BY999" s="48"/>
      <c r="BZ999" s="48"/>
      <c r="CA999" s="48"/>
      <c r="CB999" s="48"/>
      <c r="CC999" s="48"/>
      <c r="CD999" s="48"/>
      <c r="CE999" s="48"/>
      <c r="CF999" s="48"/>
      <c r="CG999" s="48"/>
      <c r="CH999" s="48"/>
      <c r="CI999" s="48"/>
      <c r="CJ999" s="48"/>
      <c r="CK999" s="48"/>
      <c r="CL999" s="48"/>
      <c r="CM999" s="48"/>
      <c r="CN999" s="48"/>
      <c r="CO999" s="48"/>
      <c r="CP999" s="48"/>
      <c r="CQ999" s="48"/>
      <c r="CR999" s="48"/>
      <c r="CS999" s="48"/>
      <c r="CT999" s="48"/>
      <c r="CU999" s="48"/>
      <c r="CV999" s="48"/>
      <c r="CW999" s="48"/>
      <c r="CX999" s="48"/>
      <c r="CY999" s="48"/>
      <c r="CZ999" s="48"/>
      <c r="DA999" s="48"/>
      <c r="DB999" s="48"/>
      <c r="DC999" s="48"/>
      <c r="DD999" s="48"/>
      <c r="DE999" s="48"/>
      <c r="DF999" s="48"/>
      <c r="DG999" s="48"/>
      <c r="DH999" s="48"/>
      <c r="DI999" s="48"/>
      <c r="DJ999" s="48"/>
      <c r="DK999" s="48"/>
      <c r="DL999" s="48"/>
      <c r="DM999" s="48"/>
      <c r="DN999" s="48"/>
      <c r="DO999" s="48"/>
      <c r="DP999" s="48"/>
      <c r="DQ999" s="48"/>
      <c r="DR999" s="48"/>
      <c r="DS999" s="48"/>
      <c r="DT999" s="48"/>
      <c r="DU999" s="48"/>
      <c r="DV999" s="48"/>
      <c r="DW999" s="48"/>
      <c r="DX999" s="48"/>
      <c r="DY999" s="48"/>
      <c r="DZ999" s="48"/>
      <c r="EA999" s="48"/>
      <c r="EB999" s="48"/>
      <c r="EC999" s="48"/>
      <c r="ED999" s="48"/>
      <c r="EE999" s="48"/>
      <c r="EF999" s="48"/>
      <c r="EG999" s="48"/>
      <c r="EH999" s="48"/>
      <c r="EI999" s="48"/>
      <c r="EJ999" s="48"/>
      <c r="EK999" s="48"/>
      <c r="EL999" s="48"/>
      <c r="EM999" s="48"/>
      <c r="EN999" s="48"/>
      <c r="EO999" s="48"/>
      <c r="EP999" s="48"/>
      <c r="EQ999" s="48"/>
      <c r="ER999" s="48"/>
      <c r="ES999" s="48"/>
      <c r="ET999" s="48"/>
      <c r="EU999" s="48"/>
      <c r="EV999" s="48"/>
      <c r="EW999" s="48"/>
      <c r="EX999" s="48"/>
      <c r="EY999" s="48"/>
      <c r="EZ999" s="48"/>
      <c r="FA999" s="48"/>
      <c r="FB999" s="48"/>
      <c r="FC999" s="48"/>
      <c r="FD999" s="48"/>
      <c r="FE999" s="48"/>
      <c r="FF999" s="48"/>
      <c r="FG999" s="48"/>
      <c r="FH999" s="48"/>
      <c r="FI999" s="48"/>
      <c r="FJ999" s="48"/>
      <c r="FK999" s="48"/>
      <c r="FL999" s="48"/>
      <c r="FM999" s="48"/>
      <c r="FN999" s="48"/>
      <c r="FO999" s="48"/>
      <c r="FP999" s="48"/>
      <c r="FQ999" s="48"/>
      <c r="FR999" s="48"/>
      <c r="FS999" s="48"/>
      <c r="FT999" s="48"/>
      <c r="FU999" s="48"/>
      <c r="FV999" s="48"/>
      <c r="FW999" s="48"/>
      <c r="FX999" s="48"/>
      <c r="FY999" s="48"/>
      <c r="FZ999" s="48"/>
      <c r="GA999" s="48"/>
      <c r="GB999" s="48"/>
      <c r="GC999" s="48"/>
      <c r="GD999" s="48"/>
      <c r="GE999" s="48"/>
      <c r="GF999" s="48"/>
      <c r="GG999" s="48"/>
      <c r="GH999" s="48"/>
      <c r="GI999" s="48"/>
      <c r="GJ999" s="48"/>
      <c r="GK999" s="48"/>
      <c r="GL999" s="48"/>
      <c r="GM999" s="48"/>
      <c r="GN999" s="48"/>
      <c r="GO999" s="48"/>
      <c r="GP999" s="48"/>
      <c r="GQ999" s="48"/>
      <c r="GR999" s="48"/>
      <c r="GS999" s="48"/>
      <c r="GT999" s="48"/>
      <c r="GU999" s="48"/>
      <c r="GV999" s="48"/>
      <c r="GW999" s="48"/>
      <c r="GX999" s="48"/>
      <c r="GY999" s="48"/>
      <c r="GZ999" s="48"/>
      <c r="HA999" s="48"/>
      <c r="HB999" s="48"/>
      <c r="HC999" s="48"/>
      <c r="HD999" s="48"/>
      <c r="HE999" s="48"/>
      <c r="HF999" s="48"/>
      <c r="HG999" s="48"/>
      <c r="HH999" s="48"/>
      <c r="HI999" s="48"/>
      <c r="HJ999" s="48"/>
      <c r="HK999" s="48"/>
      <c r="HL999" s="48"/>
      <c r="HM999" s="48"/>
      <c r="HN999" s="48"/>
      <c r="HO999" s="48"/>
      <c r="HP999" s="48"/>
      <c r="HQ999" s="48"/>
      <c r="HR999" s="48"/>
      <c r="HS999" s="48"/>
      <c r="HT999" s="48"/>
      <c r="HU999" s="48"/>
      <c r="HV999" s="48"/>
      <c r="HW999" s="48"/>
      <c r="HX999" s="48"/>
      <c r="HY999" s="48"/>
      <c r="HZ999" s="48"/>
      <c r="IA999" s="48"/>
      <c r="IB999" s="48"/>
      <c r="IC999" s="48"/>
      <c r="ID999" s="48"/>
      <c r="IE999" s="48"/>
      <c r="IF999" s="48"/>
      <c r="IG999" s="48"/>
      <c r="IH999" s="36"/>
      <c r="II999" s="36"/>
      <c r="IJ999" s="36"/>
      <c r="IK999" s="36"/>
      <c r="IL999" s="36"/>
      <c r="IM999" s="36"/>
      <c r="IN999" s="36"/>
      <c r="IO999" s="36"/>
      <c r="IP999" s="36"/>
      <c r="IQ999" s="36"/>
      <c r="IR999" s="36"/>
      <c r="IS999" s="36"/>
      <c r="IT999" s="36"/>
    </row>
    <row r="1000" spans="1:254" s="14" customFormat="1" x14ac:dyDescent="0.2">
      <c r="A1000" s="48"/>
      <c r="B1000" s="48"/>
      <c r="C1000" s="98">
        <v>43763</v>
      </c>
      <c r="D1000" s="45" t="s">
        <v>1970</v>
      </c>
      <c r="E1000" s="22" t="s">
        <v>1954</v>
      </c>
      <c r="F1000" s="46" t="s">
        <v>565</v>
      </c>
      <c r="G1000" s="82"/>
      <c r="H1000" s="127">
        <v>175200</v>
      </c>
      <c r="I1000" s="143">
        <v>7260284</v>
      </c>
      <c r="J1000" s="49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  <c r="BL1000" s="48"/>
      <c r="BM1000" s="48"/>
      <c r="BN1000" s="48"/>
      <c r="BO1000" s="48"/>
      <c r="BP1000" s="48"/>
      <c r="BQ1000" s="48"/>
      <c r="BR1000" s="48"/>
      <c r="BS1000" s="48"/>
      <c r="BT1000" s="48"/>
      <c r="BU1000" s="48"/>
      <c r="BV1000" s="48"/>
      <c r="BW1000" s="48"/>
      <c r="BX1000" s="48"/>
      <c r="BY1000" s="48"/>
      <c r="BZ1000" s="48"/>
      <c r="CA1000" s="48"/>
      <c r="CB1000" s="48"/>
      <c r="CC1000" s="48"/>
      <c r="CD1000" s="48"/>
      <c r="CE1000" s="48"/>
      <c r="CF1000" s="48"/>
      <c r="CG1000" s="48"/>
      <c r="CH1000" s="48"/>
      <c r="CI1000" s="48"/>
      <c r="CJ1000" s="48"/>
      <c r="CK1000" s="48"/>
      <c r="CL1000" s="48"/>
      <c r="CM1000" s="48"/>
      <c r="CN1000" s="48"/>
      <c r="CO1000" s="48"/>
      <c r="CP1000" s="48"/>
      <c r="CQ1000" s="48"/>
      <c r="CR1000" s="48"/>
      <c r="CS1000" s="48"/>
      <c r="CT1000" s="48"/>
      <c r="CU1000" s="48"/>
      <c r="CV1000" s="48"/>
      <c r="CW1000" s="48"/>
      <c r="CX1000" s="48"/>
      <c r="CY1000" s="48"/>
      <c r="CZ1000" s="48"/>
      <c r="DA1000" s="48"/>
      <c r="DB1000" s="48"/>
      <c r="DC1000" s="48"/>
      <c r="DD1000" s="48"/>
      <c r="DE1000" s="48"/>
      <c r="DF1000" s="48"/>
      <c r="DG1000" s="48"/>
      <c r="DH1000" s="48"/>
      <c r="DI1000" s="48"/>
      <c r="DJ1000" s="48"/>
      <c r="DK1000" s="48"/>
      <c r="DL1000" s="48"/>
      <c r="DM1000" s="48"/>
      <c r="DN1000" s="48"/>
      <c r="DO1000" s="48"/>
      <c r="DP1000" s="48"/>
      <c r="DQ1000" s="48"/>
      <c r="DR1000" s="48"/>
      <c r="DS1000" s="48"/>
      <c r="DT1000" s="48"/>
      <c r="DU1000" s="48"/>
      <c r="DV1000" s="48"/>
      <c r="DW1000" s="48"/>
      <c r="DX1000" s="48"/>
      <c r="DY1000" s="48"/>
      <c r="DZ1000" s="48"/>
      <c r="EA1000" s="48"/>
      <c r="EB1000" s="48"/>
      <c r="EC1000" s="48"/>
      <c r="ED1000" s="48"/>
      <c r="EE1000" s="48"/>
      <c r="EF1000" s="48"/>
      <c r="EG1000" s="48"/>
      <c r="EH1000" s="48"/>
      <c r="EI1000" s="48"/>
      <c r="EJ1000" s="48"/>
      <c r="EK1000" s="48"/>
      <c r="EL1000" s="48"/>
      <c r="EM1000" s="48"/>
      <c r="EN1000" s="48"/>
      <c r="EO1000" s="48"/>
      <c r="EP1000" s="48"/>
      <c r="EQ1000" s="48"/>
      <c r="ER1000" s="48"/>
      <c r="ES1000" s="48"/>
      <c r="ET1000" s="48"/>
      <c r="EU1000" s="48"/>
      <c r="EV1000" s="48"/>
      <c r="EW1000" s="48"/>
      <c r="EX1000" s="48"/>
      <c r="EY1000" s="48"/>
      <c r="EZ1000" s="48"/>
      <c r="FA1000" s="48"/>
      <c r="FB1000" s="48"/>
      <c r="FC1000" s="48"/>
      <c r="FD1000" s="48"/>
      <c r="FE1000" s="48"/>
      <c r="FF1000" s="48"/>
      <c r="FG1000" s="48"/>
      <c r="FH1000" s="48"/>
      <c r="FI1000" s="48"/>
      <c r="FJ1000" s="48"/>
      <c r="FK1000" s="48"/>
      <c r="FL1000" s="48"/>
      <c r="FM1000" s="48"/>
      <c r="FN1000" s="48"/>
      <c r="FO1000" s="48"/>
      <c r="FP1000" s="48"/>
      <c r="FQ1000" s="48"/>
      <c r="FR1000" s="48"/>
      <c r="FS1000" s="48"/>
      <c r="FT1000" s="48"/>
      <c r="FU1000" s="48"/>
      <c r="FV1000" s="48"/>
      <c r="FW1000" s="48"/>
      <c r="FX1000" s="48"/>
      <c r="FY1000" s="48"/>
      <c r="FZ1000" s="48"/>
      <c r="GA1000" s="48"/>
      <c r="GB1000" s="48"/>
      <c r="GC1000" s="48"/>
      <c r="GD1000" s="48"/>
      <c r="GE1000" s="48"/>
      <c r="GF1000" s="48"/>
      <c r="GG1000" s="48"/>
      <c r="GH1000" s="48"/>
      <c r="GI1000" s="48"/>
      <c r="GJ1000" s="48"/>
      <c r="GK1000" s="48"/>
      <c r="GL1000" s="48"/>
      <c r="GM1000" s="48"/>
      <c r="GN1000" s="48"/>
      <c r="GO1000" s="48"/>
      <c r="GP1000" s="48"/>
      <c r="GQ1000" s="48"/>
      <c r="GR1000" s="48"/>
      <c r="GS1000" s="48"/>
      <c r="GT1000" s="48"/>
      <c r="GU1000" s="48"/>
      <c r="GV1000" s="48"/>
      <c r="GW1000" s="48"/>
      <c r="GX1000" s="48"/>
      <c r="GY1000" s="48"/>
      <c r="GZ1000" s="48"/>
      <c r="HA1000" s="48"/>
      <c r="HB1000" s="48"/>
      <c r="HC1000" s="48"/>
      <c r="HD1000" s="48"/>
      <c r="HE1000" s="48"/>
      <c r="HF1000" s="48"/>
      <c r="HG1000" s="48"/>
      <c r="HH1000" s="48"/>
      <c r="HI1000" s="48"/>
      <c r="HJ1000" s="48"/>
      <c r="HK1000" s="48"/>
      <c r="HL1000" s="48"/>
      <c r="HM1000" s="48"/>
      <c r="HN1000" s="48"/>
      <c r="HO1000" s="48"/>
      <c r="HP1000" s="48"/>
      <c r="HQ1000" s="48"/>
      <c r="HR1000" s="48"/>
      <c r="HS1000" s="48"/>
      <c r="HT1000" s="48"/>
      <c r="HU1000" s="48"/>
      <c r="HV1000" s="48"/>
      <c r="HW1000" s="48"/>
      <c r="HX1000" s="48"/>
      <c r="HY1000" s="48"/>
      <c r="HZ1000" s="48"/>
      <c r="IA1000" s="48"/>
      <c r="IB1000" s="48"/>
      <c r="IC1000" s="48"/>
      <c r="ID1000" s="48"/>
      <c r="IE1000" s="48"/>
      <c r="IF1000" s="48"/>
      <c r="IG1000" s="48"/>
      <c r="IH1000" s="36"/>
      <c r="II1000" s="36"/>
      <c r="IJ1000" s="36"/>
      <c r="IK1000" s="36"/>
      <c r="IL1000" s="36"/>
      <c r="IM1000" s="36"/>
      <c r="IN1000" s="36"/>
      <c r="IO1000" s="36"/>
      <c r="IP1000" s="36"/>
      <c r="IQ1000" s="36"/>
      <c r="IR1000" s="36"/>
      <c r="IS1000" s="36"/>
      <c r="IT1000" s="36"/>
    </row>
    <row r="1001" spans="1:254" s="14" customFormat="1" x14ac:dyDescent="0.2">
      <c r="A1001" s="48"/>
      <c r="B1001" s="48"/>
      <c r="C1001" s="152">
        <v>43762</v>
      </c>
      <c r="D1001" s="14" t="s">
        <v>1971</v>
      </c>
      <c r="E1001" s="48" t="s">
        <v>1972</v>
      </c>
      <c r="F1001" s="21" t="s">
        <v>532</v>
      </c>
      <c r="G1001" s="82"/>
      <c r="H1001" s="53">
        <v>1500000</v>
      </c>
      <c r="I1001" s="143">
        <v>5760284</v>
      </c>
      <c r="J1001" s="49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  <c r="AY1001" s="48"/>
      <c r="AZ1001" s="48"/>
      <c r="BA1001" s="48"/>
      <c r="BB1001" s="48"/>
      <c r="BC1001" s="48"/>
      <c r="BD1001" s="48"/>
      <c r="BE1001" s="48"/>
      <c r="BF1001" s="48"/>
      <c r="BG1001" s="48"/>
      <c r="BH1001" s="48"/>
      <c r="BI1001" s="48"/>
      <c r="BJ1001" s="48"/>
      <c r="BK1001" s="48"/>
      <c r="BL1001" s="48"/>
      <c r="BM1001" s="48"/>
      <c r="BN1001" s="48"/>
      <c r="BO1001" s="48"/>
      <c r="BP1001" s="48"/>
      <c r="BQ1001" s="48"/>
      <c r="BR1001" s="48"/>
      <c r="BS1001" s="48"/>
      <c r="BT1001" s="48"/>
      <c r="BU1001" s="48"/>
      <c r="BV1001" s="48"/>
      <c r="BW1001" s="48"/>
      <c r="BX1001" s="48"/>
      <c r="BY1001" s="48"/>
      <c r="BZ1001" s="48"/>
      <c r="CA1001" s="48"/>
      <c r="CB1001" s="48"/>
      <c r="CC1001" s="48"/>
      <c r="CD1001" s="48"/>
      <c r="CE1001" s="48"/>
      <c r="CF1001" s="48"/>
      <c r="CG1001" s="48"/>
      <c r="CH1001" s="48"/>
      <c r="CI1001" s="48"/>
      <c r="CJ1001" s="48"/>
      <c r="CK1001" s="48"/>
      <c r="CL1001" s="48"/>
      <c r="CM1001" s="48"/>
      <c r="CN1001" s="48"/>
      <c r="CO1001" s="48"/>
      <c r="CP1001" s="48"/>
      <c r="CQ1001" s="48"/>
      <c r="CR1001" s="48"/>
      <c r="CS1001" s="48"/>
      <c r="CT1001" s="48"/>
      <c r="CU1001" s="48"/>
      <c r="CV1001" s="48"/>
      <c r="CW1001" s="48"/>
      <c r="CX1001" s="48"/>
      <c r="CY1001" s="48"/>
      <c r="CZ1001" s="48"/>
      <c r="DA1001" s="48"/>
      <c r="DB1001" s="48"/>
      <c r="DC1001" s="48"/>
      <c r="DD1001" s="48"/>
      <c r="DE1001" s="48"/>
      <c r="DF1001" s="48"/>
      <c r="DG1001" s="48"/>
      <c r="DH1001" s="48"/>
      <c r="DI1001" s="48"/>
      <c r="DJ1001" s="48"/>
      <c r="DK1001" s="48"/>
      <c r="DL1001" s="48"/>
      <c r="DM1001" s="48"/>
      <c r="DN1001" s="48"/>
      <c r="DO1001" s="48"/>
      <c r="DP1001" s="48"/>
      <c r="DQ1001" s="48"/>
      <c r="DR1001" s="48"/>
      <c r="DS1001" s="48"/>
      <c r="DT1001" s="48"/>
      <c r="DU1001" s="48"/>
      <c r="DV1001" s="48"/>
      <c r="DW1001" s="48"/>
      <c r="DX1001" s="48"/>
      <c r="DY1001" s="48"/>
      <c r="DZ1001" s="48"/>
      <c r="EA1001" s="48"/>
      <c r="EB1001" s="48"/>
      <c r="EC1001" s="48"/>
      <c r="ED1001" s="48"/>
      <c r="EE1001" s="48"/>
      <c r="EF1001" s="48"/>
      <c r="EG1001" s="48"/>
      <c r="EH1001" s="48"/>
      <c r="EI1001" s="48"/>
      <c r="EJ1001" s="48"/>
      <c r="EK1001" s="48"/>
      <c r="EL1001" s="48"/>
      <c r="EM1001" s="48"/>
      <c r="EN1001" s="48"/>
      <c r="EO1001" s="48"/>
      <c r="EP1001" s="48"/>
      <c r="EQ1001" s="48"/>
      <c r="ER1001" s="48"/>
      <c r="ES1001" s="48"/>
      <c r="ET1001" s="48"/>
      <c r="EU1001" s="48"/>
      <c r="EV1001" s="48"/>
      <c r="EW1001" s="48"/>
      <c r="EX1001" s="48"/>
      <c r="EY1001" s="48"/>
      <c r="EZ1001" s="48"/>
      <c r="FA1001" s="48"/>
      <c r="FB1001" s="48"/>
      <c r="FC1001" s="48"/>
      <c r="FD1001" s="48"/>
      <c r="FE1001" s="48"/>
      <c r="FF1001" s="48"/>
      <c r="FG1001" s="48"/>
      <c r="FH1001" s="48"/>
      <c r="FI1001" s="48"/>
      <c r="FJ1001" s="48"/>
      <c r="FK1001" s="48"/>
      <c r="FL1001" s="48"/>
      <c r="FM1001" s="48"/>
      <c r="FN1001" s="48"/>
      <c r="FO1001" s="48"/>
      <c r="FP1001" s="48"/>
      <c r="FQ1001" s="48"/>
      <c r="FR1001" s="48"/>
      <c r="FS1001" s="48"/>
      <c r="FT1001" s="48"/>
      <c r="FU1001" s="48"/>
      <c r="FV1001" s="48"/>
      <c r="FW1001" s="48"/>
      <c r="FX1001" s="48"/>
      <c r="FY1001" s="48"/>
      <c r="FZ1001" s="48"/>
      <c r="GA1001" s="48"/>
      <c r="GB1001" s="48"/>
      <c r="GC1001" s="48"/>
      <c r="GD1001" s="48"/>
      <c r="GE1001" s="48"/>
      <c r="GF1001" s="48"/>
      <c r="GG1001" s="48"/>
      <c r="GH1001" s="48"/>
      <c r="GI1001" s="48"/>
      <c r="GJ1001" s="48"/>
      <c r="GK1001" s="48"/>
      <c r="GL1001" s="48"/>
      <c r="GM1001" s="48"/>
      <c r="GN1001" s="48"/>
      <c r="GO1001" s="48"/>
      <c r="GP1001" s="48"/>
      <c r="GQ1001" s="48"/>
      <c r="GR1001" s="48"/>
      <c r="GS1001" s="48"/>
      <c r="GT1001" s="48"/>
      <c r="GU1001" s="48"/>
      <c r="GV1001" s="48"/>
      <c r="GW1001" s="48"/>
      <c r="GX1001" s="48"/>
      <c r="GY1001" s="48"/>
      <c r="GZ1001" s="48"/>
      <c r="HA1001" s="48"/>
      <c r="HB1001" s="48"/>
      <c r="HC1001" s="48"/>
      <c r="HD1001" s="48"/>
      <c r="HE1001" s="48"/>
      <c r="HF1001" s="48"/>
      <c r="HG1001" s="48"/>
      <c r="HH1001" s="48"/>
      <c r="HI1001" s="48"/>
      <c r="HJ1001" s="48"/>
      <c r="HK1001" s="48"/>
      <c r="HL1001" s="48"/>
      <c r="HM1001" s="48"/>
      <c r="HN1001" s="48"/>
      <c r="HO1001" s="48"/>
      <c r="HP1001" s="48"/>
      <c r="HQ1001" s="48"/>
      <c r="HR1001" s="48"/>
      <c r="HS1001" s="48"/>
      <c r="HT1001" s="48"/>
      <c r="HU1001" s="48"/>
      <c r="HV1001" s="48"/>
      <c r="HW1001" s="48"/>
      <c r="HX1001" s="48"/>
      <c r="HY1001" s="48"/>
      <c r="HZ1001" s="48"/>
      <c r="IA1001" s="48"/>
      <c r="IB1001" s="48"/>
      <c r="IC1001" s="48"/>
      <c r="ID1001" s="48"/>
      <c r="IE1001" s="48"/>
      <c r="IF1001" s="48"/>
      <c r="IG1001" s="48"/>
      <c r="IH1001" s="36"/>
      <c r="II1001" s="36"/>
      <c r="IJ1001" s="36"/>
      <c r="IK1001" s="36"/>
      <c r="IL1001" s="36"/>
      <c r="IM1001" s="36"/>
      <c r="IN1001" s="36"/>
      <c r="IO1001" s="36"/>
      <c r="IP1001" s="36"/>
      <c r="IQ1001" s="36"/>
      <c r="IR1001" s="36"/>
      <c r="IS1001" s="36"/>
      <c r="IT1001" s="36"/>
    </row>
    <row r="1002" spans="1:254" s="14" customFormat="1" x14ac:dyDescent="0.2">
      <c r="A1002" s="48"/>
      <c r="B1002" s="48"/>
      <c r="C1002" s="48"/>
      <c r="D1002" s="48"/>
      <c r="E1002" s="48"/>
      <c r="F1002" s="81"/>
      <c r="G1002" s="82">
        <v>15739916</v>
      </c>
      <c r="H1002" s="84"/>
      <c r="I1002" s="143">
        <v>21500200</v>
      </c>
      <c r="J1002" s="49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  <c r="AY1002" s="48"/>
      <c r="AZ1002" s="48"/>
      <c r="BA1002" s="48"/>
      <c r="BB1002" s="48"/>
      <c r="BC1002" s="48"/>
      <c r="BD1002" s="48"/>
      <c r="BE1002" s="48"/>
      <c r="BF1002" s="48"/>
      <c r="BG1002" s="48"/>
      <c r="BH1002" s="48"/>
      <c r="BI1002" s="48"/>
      <c r="BJ1002" s="48"/>
      <c r="BK1002" s="48"/>
      <c r="BL1002" s="48"/>
      <c r="BM1002" s="48"/>
      <c r="BN1002" s="48"/>
      <c r="BO1002" s="48"/>
      <c r="BP1002" s="48"/>
      <c r="BQ1002" s="48"/>
      <c r="BR1002" s="48"/>
      <c r="BS1002" s="48"/>
      <c r="BT1002" s="48"/>
      <c r="BU1002" s="48"/>
      <c r="BV1002" s="48"/>
      <c r="BW1002" s="48"/>
      <c r="BX1002" s="48"/>
      <c r="BY1002" s="48"/>
      <c r="BZ1002" s="48"/>
      <c r="CA1002" s="48"/>
      <c r="CB1002" s="48"/>
      <c r="CC1002" s="48"/>
      <c r="CD1002" s="48"/>
      <c r="CE1002" s="48"/>
      <c r="CF1002" s="48"/>
      <c r="CG1002" s="48"/>
      <c r="CH1002" s="48"/>
      <c r="CI1002" s="48"/>
      <c r="CJ1002" s="48"/>
      <c r="CK1002" s="48"/>
      <c r="CL1002" s="48"/>
      <c r="CM1002" s="48"/>
      <c r="CN1002" s="48"/>
      <c r="CO1002" s="48"/>
      <c r="CP1002" s="48"/>
      <c r="CQ1002" s="48"/>
      <c r="CR1002" s="48"/>
      <c r="CS1002" s="48"/>
      <c r="CT1002" s="48"/>
      <c r="CU1002" s="48"/>
      <c r="CV1002" s="48"/>
      <c r="CW1002" s="48"/>
      <c r="CX1002" s="48"/>
      <c r="CY1002" s="48"/>
      <c r="CZ1002" s="48"/>
      <c r="DA1002" s="48"/>
      <c r="DB1002" s="48"/>
      <c r="DC1002" s="48"/>
      <c r="DD1002" s="48"/>
      <c r="DE1002" s="48"/>
      <c r="DF1002" s="48"/>
      <c r="DG1002" s="48"/>
      <c r="DH1002" s="48"/>
      <c r="DI1002" s="48"/>
      <c r="DJ1002" s="48"/>
      <c r="DK1002" s="48"/>
      <c r="DL1002" s="48"/>
      <c r="DM1002" s="48"/>
      <c r="DN1002" s="48"/>
      <c r="DO1002" s="48"/>
      <c r="DP1002" s="48"/>
      <c r="DQ1002" s="48"/>
      <c r="DR1002" s="48"/>
      <c r="DS1002" s="48"/>
      <c r="DT1002" s="48"/>
      <c r="DU1002" s="48"/>
      <c r="DV1002" s="48"/>
      <c r="DW1002" s="48"/>
      <c r="DX1002" s="48"/>
      <c r="DY1002" s="48"/>
      <c r="DZ1002" s="48"/>
      <c r="EA1002" s="48"/>
      <c r="EB1002" s="48"/>
      <c r="EC1002" s="48"/>
      <c r="ED1002" s="48"/>
      <c r="EE1002" s="48"/>
      <c r="EF1002" s="48"/>
      <c r="EG1002" s="48"/>
      <c r="EH1002" s="48"/>
      <c r="EI1002" s="48"/>
      <c r="EJ1002" s="48"/>
      <c r="EK1002" s="48"/>
      <c r="EL1002" s="48"/>
      <c r="EM1002" s="48"/>
      <c r="EN1002" s="48"/>
      <c r="EO1002" s="48"/>
      <c r="EP1002" s="48"/>
      <c r="EQ1002" s="48"/>
      <c r="ER1002" s="48"/>
      <c r="ES1002" s="48"/>
      <c r="ET1002" s="48"/>
      <c r="EU1002" s="48"/>
      <c r="EV1002" s="48"/>
      <c r="EW1002" s="48"/>
      <c r="EX1002" s="48"/>
      <c r="EY1002" s="48"/>
      <c r="EZ1002" s="48"/>
      <c r="FA1002" s="48"/>
      <c r="FB1002" s="48"/>
      <c r="FC1002" s="48"/>
      <c r="FD1002" s="48"/>
      <c r="FE1002" s="48"/>
      <c r="FF1002" s="48"/>
      <c r="FG1002" s="48"/>
      <c r="FH1002" s="48"/>
      <c r="FI1002" s="48"/>
      <c r="FJ1002" s="48"/>
      <c r="FK1002" s="48"/>
      <c r="FL1002" s="48"/>
      <c r="FM1002" s="48"/>
      <c r="FN1002" s="48"/>
      <c r="FO1002" s="48"/>
      <c r="FP1002" s="48"/>
      <c r="FQ1002" s="48"/>
      <c r="FR1002" s="48"/>
      <c r="FS1002" s="48"/>
      <c r="FT1002" s="48"/>
      <c r="FU1002" s="48"/>
      <c r="FV1002" s="48"/>
      <c r="FW1002" s="48"/>
      <c r="FX1002" s="48"/>
      <c r="FY1002" s="48"/>
      <c r="FZ1002" s="48"/>
      <c r="GA1002" s="48"/>
      <c r="GB1002" s="48"/>
      <c r="GC1002" s="48"/>
      <c r="GD1002" s="48"/>
      <c r="GE1002" s="48"/>
      <c r="GF1002" s="48"/>
      <c r="GG1002" s="48"/>
      <c r="GH1002" s="48"/>
      <c r="GI1002" s="48"/>
      <c r="GJ1002" s="48"/>
      <c r="GK1002" s="48"/>
      <c r="GL1002" s="48"/>
      <c r="GM1002" s="48"/>
      <c r="GN1002" s="48"/>
      <c r="GO1002" s="48"/>
      <c r="GP1002" s="48"/>
      <c r="GQ1002" s="48"/>
      <c r="GR1002" s="48"/>
      <c r="GS1002" s="48"/>
      <c r="GT1002" s="48"/>
      <c r="GU1002" s="48"/>
      <c r="GV1002" s="48"/>
      <c r="GW1002" s="48"/>
      <c r="GX1002" s="48"/>
      <c r="GY1002" s="48"/>
      <c r="GZ1002" s="48"/>
      <c r="HA1002" s="48"/>
      <c r="HB1002" s="48"/>
      <c r="HC1002" s="48"/>
      <c r="HD1002" s="48"/>
      <c r="HE1002" s="48"/>
      <c r="HF1002" s="48"/>
      <c r="HG1002" s="48"/>
      <c r="HH1002" s="48"/>
      <c r="HI1002" s="48"/>
      <c r="HJ1002" s="48"/>
      <c r="HK1002" s="48"/>
      <c r="HL1002" s="48"/>
      <c r="HM1002" s="48"/>
      <c r="HN1002" s="48"/>
      <c r="HO1002" s="48"/>
      <c r="HP1002" s="48"/>
      <c r="HQ1002" s="48"/>
      <c r="HR1002" s="48"/>
      <c r="HS1002" s="48"/>
      <c r="HT1002" s="48"/>
      <c r="HU1002" s="48"/>
      <c r="HV1002" s="48"/>
      <c r="HW1002" s="48"/>
      <c r="HX1002" s="48"/>
      <c r="HY1002" s="48"/>
      <c r="HZ1002" s="48"/>
      <c r="IA1002" s="48"/>
      <c r="IB1002" s="48"/>
      <c r="IC1002" s="48"/>
      <c r="ID1002" s="48"/>
      <c r="IE1002" s="48"/>
      <c r="IF1002" s="48"/>
      <c r="IG1002" s="48"/>
      <c r="IH1002" s="36"/>
      <c r="II1002" s="36"/>
      <c r="IJ1002" s="36"/>
      <c r="IK1002" s="36"/>
      <c r="IL1002" s="36"/>
      <c r="IM1002" s="36"/>
      <c r="IN1002" s="36"/>
      <c r="IO1002" s="36"/>
      <c r="IP1002" s="36"/>
      <c r="IQ1002" s="36"/>
      <c r="IR1002" s="36"/>
      <c r="IS1002" s="36"/>
      <c r="IT1002" s="36"/>
    </row>
    <row r="1003" spans="1:254" s="14" customFormat="1" x14ac:dyDescent="0.2">
      <c r="A1003" s="48"/>
      <c r="B1003" s="48"/>
      <c r="C1003" s="98">
        <v>43767</v>
      </c>
      <c r="D1003" s="191" t="s">
        <v>1983</v>
      </c>
      <c r="E1003" s="102" t="s">
        <v>1982</v>
      </c>
      <c r="F1003" s="103" t="s">
        <v>1569</v>
      </c>
      <c r="G1003" s="175"/>
      <c r="H1003" s="125">
        <v>3212900</v>
      </c>
      <c r="I1003" s="143">
        <v>18287300</v>
      </c>
      <c r="J1003" s="49"/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  <c r="AL1003" s="48"/>
      <c r="AM1003" s="48"/>
      <c r="AN1003" s="48"/>
      <c r="AO1003" s="48"/>
      <c r="AP1003" s="48"/>
      <c r="AQ1003" s="48"/>
      <c r="AR1003" s="48"/>
      <c r="AS1003" s="48"/>
      <c r="AT1003" s="48"/>
      <c r="AU1003" s="48"/>
      <c r="AV1003" s="48"/>
      <c r="AW1003" s="48"/>
      <c r="AX1003" s="48"/>
      <c r="AY1003" s="48"/>
      <c r="AZ1003" s="48"/>
      <c r="BA1003" s="48"/>
      <c r="BB1003" s="48"/>
      <c r="BC1003" s="48"/>
      <c r="BD1003" s="48"/>
      <c r="BE1003" s="48"/>
      <c r="BF1003" s="48"/>
      <c r="BG1003" s="48"/>
      <c r="BH1003" s="48"/>
      <c r="BI1003" s="48"/>
      <c r="BJ1003" s="48"/>
      <c r="BK1003" s="48"/>
      <c r="BL1003" s="48"/>
      <c r="BM1003" s="48"/>
      <c r="BN1003" s="48"/>
      <c r="BO1003" s="48"/>
      <c r="BP1003" s="48"/>
      <c r="BQ1003" s="48"/>
      <c r="BR1003" s="48"/>
      <c r="BS1003" s="48"/>
      <c r="BT1003" s="48"/>
      <c r="BU1003" s="48"/>
      <c r="BV1003" s="48"/>
      <c r="BW1003" s="48"/>
      <c r="BX1003" s="48"/>
      <c r="BY1003" s="48"/>
      <c r="BZ1003" s="48"/>
      <c r="CA1003" s="48"/>
      <c r="CB1003" s="48"/>
      <c r="CC1003" s="48"/>
      <c r="CD1003" s="48"/>
      <c r="CE1003" s="48"/>
      <c r="CF1003" s="48"/>
      <c r="CG1003" s="48"/>
      <c r="CH1003" s="48"/>
      <c r="CI1003" s="48"/>
      <c r="CJ1003" s="48"/>
      <c r="CK1003" s="48"/>
      <c r="CL1003" s="48"/>
      <c r="CM1003" s="48"/>
      <c r="CN1003" s="48"/>
      <c r="CO1003" s="48"/>
      <c r="CP1003" s="48"/>
      <c r="CQ1003" s="48"/>
      <c r="CR1003" s="48"/>
      <c r="CS1003" s="48"/>
      <c r="CT1003" s="48"/>
      <c r="CU1003" s="48"/>
      <c r="CV1003" s="48"/>
      <c r="CW1003" s="48"/>
      <c r="CX1003" s="48"/>
      <c r="CY1003" s="48"/>
      <c r="CZ1003" s="48"/>
      <c r="DA1003" s="48"/>
      <c r="DB1003" s="48"/>
      <c r="DC1003" s="48"/>
      <c r="DD1003" s="48"/>
      <c r="DE1003" s="48"/>
      <c r="DF1003" s="48"/>
      <c r="DG1003" s="48"/>
      <c r="DH1003" s="48"/>
      <c r="DI1003" s="48"/>
      <c r="DJ1003" s="48"/>
      <c r="DK1003" s="48"/>
      <c r="DL1003" s="48"/>
      <c r="DM1003" s="48"/>
      <c r="DN1003" s="48"/>
      <c r="DO1003" s="48"/>
      <c r="DP1003" s="48"/>
      <c r="DQ1003" s="48"/>
      <c r="DR1003" s="48"/>
      <c r="DS1003" s="48"/>
      <c r="DT1003" s="48"/>
      <c r="DU1003" s="48"/>
      <c r="DV1003" s="48"/>
      <c r="DW1003" s="48"/>
      <c r="DX1003" s="48"/>
      <c r="DY1003" s="48"/>
      <c r="DZ1003" s="48"/>
      <c r="EA1003" s="48"/>
      <c r="EB1003" s="48"/>
      <c r="EC1003" s="48"/>
      <c r="ED1003" s="48"/>
      <c r="EE1003" s="48"/>
      <c r="EF1003" s="48"/>
      <c r="EG1003" s="48"/>
      <c r="EH1003" s="48"/>
      <c r="EI1003" s="48"/>
      <c r="EJ1003" s="48"/>
      <c r="EK1003" s="48"/>
      <c r="EL1003" s="48"/>
      <c r="EM1003" s="48"/>
      <c r="EN1003" s="48"/>
      <c r="EO1003" s="48"/>
      <c r="EP1003" s="48"/>
      <c r="EQ1003" s="48"/>
      <c r="ER1003" s="48"/>
      <c r="ES1003" s="48"/>
      <c r="ET1003" s="48"/>
      <c r="EU1003" s="48"/>
      <c r="EV1003" s="48"/>
      <c r="EW1003" s="48"/>
      <c r="EX1003" s="48"/>
      <c r="EY1003" s="48"/>
      <c r="EZ1003" s="48"/>
      <c r="FA1003" s="48"/>
      <c r="FB1003" s="48"/>
      <c r="FC1003" s="48"/>
      <c r="FD1003" s="48"/>
      <c r="FE1003" s="48"/>
      <c r="FF1003" s="48"/>
      <c r="FG1003" s="48"/>
      <c r="FH1003" s="48"/>
      <c r="FI1003" s="48"/>
      <c r="FJ1003" s="48"/>
      <c r="FK1003" s="48"/>
      <c r="FL1003" s="48"/>
      <c r="FM1003" s="48"/>
      <c r="FN1003" s="48"/>
      <c r="FO1003" s="48"/>
      <c r="FP1003" s="48"/>
      <c r="FQ1003" s="48"/>
      <c r="FR1003" s="48"/>
      <c r="FS1003" s="48"/>
      <c r="FT1003" s="48"/>
      <c r="FU1003" s="48"/>
      <c r="FV1003" s="48"/>
      <c r="FW1003" s="48"/>
      <c r="FX1003" s="48"/>
      <c r="FY1003" s="48"/>
      <c r="FZ1003" s="48"/>
      <c r="GA1003" s="48"/>
      <c r="GB1003" s="48"/>
      <c r="GC1003" s="48"/>
      <c r="GD1003" s="48"/>
      <c r="GE1003" s="48"/>
      <c r="GF1003" s="48"/>
      <c r="GG1003" s="48"/>
      <c r="GH1003" s="48"/>
      <c r="GI1003" s="48"/>
      <c r="GJ1003" s="48"/>
      <c r="GK1003" s="48"/>
      <c r="GL1003" s="48"/>
      <c r="GM1003" s="48"/>
      <c r="GN1003" s="48"/>
      <c r="GO1003" s="48"/>
      <c r="GP1003" s="48"/>
      <c r="GQ1003" s="48"/>
      <c r="GR1003" s="48"/>
      <c r="GS1003" s="48"/>
      <c r="GT1003" s="48"/>
      <c r="GU1003" s="48"/>
      <c r="GV1003" s="48"/>
      <c r="GW1003" s="48"/>
      <c r="GX1003" s="48"/>
      <c r="GY1003" s="48"/>
      <c r="GZ1003" s="48"/>
      <c r="HA1003" s="48"/>
      <c r="HB1003" s="48"/>
      <c r="HC1003" s="48"/>
      <c r="HD1003" s="48"/>
      <c r="HE1003" s="48"/>
      <c r="HF1003" s="48"/>
      <c r="HG1003" s="48"/>
      <c r="HH1003" s="48"/>
      <c r="HI1003" s="48"/>
      <c r="HJ1003" s="48"/>
      <c r="HK1003" s="48"/>
      <c r="HL1003" s="48"/>
      <c r="HM1003" s="48"/>
      <c r="HN1003" s="48"/>
      <c r="HO1003" s="48"/>
      <c r="HP1003" s="48"/>
      <c r="HQ1003" s="48"/>
      <c r="HR1003" s="48"/>
      <c r="HS1003" s="48"/>
      <c r="HT1003" s="48"/>
      <c r="HU1003" s="48"/>
      <c r="HV1003" s="48"/>
      <c r="HW1003" s="48"/>
      <c r="HX1003" s="48"/>
      <c r="HY1003" s="48"/>
      <c r="HZ1003" s="48"/>
      <c r="IA1003" s="48"/>
      <c r="IB1003" s="48"/>
      <c r="IC1003" s="48"/>
      <c r="ID1003" s="48"/>
      <c r="IE1003" s="48"/>
      <c r="IF1003" s="48"/>
      <c r="IG1003" s="48"/>
      <c r="IH1003" s="36"/>
      <c r="II1003" s="36"/>
      <c r="IJ1003" s="36"/>
      <c r="IK1003" s="36"/>
      <c r="IL1003" s="36"/>
      <c r="IM1003" s="36"/>
      <c r="IN1003" s="36"/>
      <c r="IO1003" s="36"/>
      <c r="IP1003" s="36"/>
      <c r="IQ1003" s="36"/>
      <c r="IR1003" s="36"/>
      <c r="IS1003" s="36"/>
      <c r="IT1003" s="36"/>
    </row>
    <row r="1004" spans="1:254" s="14" customFormat="1" x14ac:dyDescent="0.2">
      <c r="A1004" s="48"/>
      <c r="B1004" s="48"/>
      <c r="C1004" s="98">
        <v>43768</v>
      </c>
      <c r="D1004" s="192" t="s">
        <v>1994</v>
      </c>
      <c r="E1004" s="102" t="s">
        <v>1984</v>
      </c>
      <c r="F1004" s="65" t="s">
        <v>1361</v>
      </c>
      <c r="G1004" s="175"/>
      <c r="H1004" s="126">
        <v>696164</v>
      </c>
      <c r="I1004" s="143">
        <v>17591136</v>
      </c>
      <c r="J1004" s="49"/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  <c r="AL1004" s="48"/>
      <c r="AM1004" s="48"/>
      <c r="AN1004" s="48"/>
      <c r="AO1004" s="48"/>
      <c r="AP1004" s="48"/>
      <c r="AQ1004" s="48"/>
      <c r="AR1004" s="48"/>
      <c r="AS1004" s="48"/>
      <c r="AT1004" s="48"/>
      <c r="AU1004" s="48"/>
      <c r="AV1004" s="48"/>
      <c r="AW1004" s="48"/>
      <c r="AX1004" s="48"/>
      <c r="AY1004" s="48"/>
      <c r="AZ1004" s="48"/>
      <c r="BA1004" s="48"/>
      <c r="BB1004" s="48"/>
      <c r="BC1004" s="48"/>
      <c r="BD1004" s="48"/>
      <c r="BE1004" s="48"/>
      <c r="BF1004" s="48"/>
      <c r="BG1004" s="48"/>
      <c r="BH1004" s="48"/>
      <c r="BI1004" s="48"/>
      <c r="BJ1004" s="48"/>
      <c r="BK1004" s="48"/>
      <c r="BL1004" s="48"/>
      <c r="BM1004" s="48"/>
      <c r="BN1004" s="48"/>
      <c r="BO1004" s="48"/>
      <c r="BP1004" s="48"/>
      <c r="BQ1004" s="48"/>
      <c r="BR1004" s="48"/>
      <c r="BS1004" s="48"/>
      <c r="BT1004" s="48"/>
      <c r="BU1004" s="48"/>
      <c r="BV1004" s="48"/>
      <c r="BW1004" s="48"/>
      <c r="BX1004" s="48"/>
      <c r="BY1004" s="48"/>
      <c r="BZ1004" s="48"/>
      <c r="CA1004" s="48"/>
      <c r="CB1004" s="48"/>
      <c r="CC1004" s="48"/>
      <c r="CD1004" s="48"/>
      <c r="CE1004" s="48"/>
      <c r="CF1004" s="48"/>
      <c r="CG1004" s="48"/>
      <c r="CH1004" s="48"/>
      <c r="CI1004" s="48"/>
      <c r="CJ1004" s="48"/>
      <c r="CK1004" s="48"/>
      <c r="CL1004" s="48"/>
      <c r="CM1004" s="48"/>
      <c r="CN1004" s="48"/>
      <c r="CO1004" s="48"/>
      <c r="CP1004" s="48"/>
      <c r="CQ1004" s="48"/>
      <c r="CR1004" s="48"/>
      <c r="CS1004" s="48"/>
      <c r="CT1004" s="48"/>
      <c r="CU1004" s="48"/>
      <c r="CV1004" s="48"/>
      <c r="CW1004" s="48"/>
      <c r="CX1004" s="48"/>
      <c r="CY1004" s="48"/>
      <c r="CZ1004" s="48"/>
      <c r="DA1004" s="48"/>
      <c r="DB1004" s="48"/>
      <c r="DC1004" s="48"/>
      <c r="DD1004" s="48"/>
      <c r="DE1004" s="48"/>
      <c r="DF1004" s="48"/>
      <c r="DG1004" s="48"/>
      <c r="DH1004" s="48"/>
      <c r="DI1004" s="48"/>
      <c r="DJ1004" s="48"/>
      <c r="DK1004" s="48"/>
      <c r="DL1004" s="48"/>
      <c r="DM1004" s="48"/>
      <c r="DN1004" s="48"/>
      <c r="DO1004" s="48"/>
      <c r="DP1004" s="48"/>
      <c r="DQ1004" s="48"/>
      <c r="DR1004" s="48"/>
      <c r="DS1004" s="48"/>
      <c r="DT1004" s="48"/>
      <c r="DU1004" s="48"/>
      <c r="DV1004" s="48"/>
      <c r="DW1004" s="48"/>
      <c r="DX1004" s="48"/>
      <c r="DY1004" s="48"/>
      <c r="DZ1004" s="48"/>
      <c r="EA1004" s="48"/>
      <c r="EB1004" s="48"/>
      <c r="EC1004" s="48"/>
      <c r="ED1004" s="48"/>
      <c r="EE1004" s="48"/>
      <c r="EF1004" s="48"/>
      <c r="EG1004" s="48"/>
      <c r="EH1004" s="48"/>
      <c r="EI1004" s="48"/>
      <c r="EJ1004" s="48"/>
      <c r="EK1004" s="48"/>
      <c r="EL1004" s="48"/>
      <c r="EM1004" s="48"/>
      <c r="EN1004" s="48"/>
      <c r="EO1004" s="48"/>
      <c r="EP1004" s="48"/>
      <c r="EQ1004" s="48"/>
      <c r="ER1004" s="48"/>
      <c r="ES1004" s="48"/>
      <c r="ET1004" s="48"/>
      <c r="EU1004" s="48"/>
      <c r="EV1004" s="48"/>
      <c r="EW1004" s="48"/>
      <c r="EX1004" s="48"/>
      <c r="EY1004" s="48"/>
      <c r="EZ1004" s="48"/>
      <c r="FA1004" s="48"/>
      <c r="FB1004" s="48"/>
      <c r="FC1004" s="48"/>
      <c r="FD1004" s="48"/>
      <c r="FE1004" s="48"/>
      <c r="FF1004" s="48"/>
      <c r="FG1004" s="48"/>
      <c r="FH1004" s="48"/>
      <c r="FI1004" s="48"/>
      <c r="FJ1004" s="48"/>
      <c r="FK1004" s="48"/>
      <c r="FL1004" s="48"/>
      <c r="FM1004" s="48"/>
      <c r="FN1004" s="48"/>
      <c r="FO1004" s="48"/>
      <c r="FP1004" s="48"/>
      <c r="FQ1004" s="48"/>
      <c r="FR1004" s="48"/>
      <c r="FS1004" s="48"/>
      <c r="FT1004" s="48"/>
      <c r="FU1004" s="48"/>
      <c r="FV1004" s="48"/>
      <c r="FW1004" s="48"/>
      <c r="FX1004" s="48"/>
      <c r="FY1004" s="48"/>
      <c r="FZ1004" s="48"/>
      <c r="GA1004" s="48"/>
      <c r="GB1004" s="48"/>
      <c r="GC1004" s="48"/>
      <c r="GD1004" s="48"/>
      <c r="GE1004" s="48"/>
      <c r="GF1004" s="48"/>
      <c r="GG1004" s="48"/>
      <c r="GH1004" s="48"/>
      <c r="GI1004" s="48"/>
      <c r="GJ1004" s="48"/>
      <c r="GK1004" s="48"/>
      <c r="GL1004" s="48"/>
      <c r="GM1004" s="48"/>
      <c r="GN1004" s="48"/>
      <c r="GO1004" s="48"/>
      <c r="GP1004" s="48"/>
      <c r="GQ1004" s="48"/>
      <c r="GR1004" s="48"/>
      <c r="GS1004" s="48"/>
      <c r="GT1004" s="48"/>
      <c r="GU1004" s="48"/>
      <c r="GV1004" s="48"/>
      <c r="GW1004" s="48"/>
      <c r="GX1004" s="48"/>
      <c r="GY1004" s="48"/>
      <c r="GZ1004" s="48"/>
      <c r="HA1004" s="48"/>
      <c r="HB1004" s="48"/>
      <c r="HC1004" s="48"/>
      <c r="HD1004" s="48"/>
      <c r="HE1004" s="48"/>
      <c r="HF1004" s="48"/>
      <c r="HG1004" s="48"/>
      <c r="HH1004" s="48"/>
      <c r="HI1004" s="48"/>
      <c r="HJ1004" s="48"/>
      <c r="HK1004" s="48"/>
      <c r="HL1004" s="48"/>
      <c r="HM1004" s="48"/>
      <c r="HN1004" s="48"/>
      <c r="HO1004" s="48"/>
      <c r="HP1004" s="48"/>
      <c r="HQ1004" s="48"/>
      <c r="HR1004" s="48"/>
      <c r="HS1004" s="48"/>
      <c r="HT1004" s="48"/>
      <c r="HU1004" s="48"/>
      <c r="HV1004" s="48"/>
      <c r="HW1004" s="48"/>
      <c r="HX1004" s="48"/>
      <c r="HY1004" s="48"/>
      <c r="HZ1004" s="48"/>
      <c r="IA1004" s="48"/>
      <c r="IB1004" s="48"/>
      <c r="IC1004" s="48"/>
      <c r="ID1004" s="48"/>
      <c r="IE1004" s="48"/>
      <c r="IF1004" s="48"/>
      <c r="IG1004" s="48"/>
      <c r="IH1004" s="36"/>
      <c r="II1004" s="36"/>
      <c r="IJ1004" s="36"/>
      <c r="IK1004" s="36"/>
      <c r="IL1004" s="36"/>
      <c r="IM1004" s="36"/>
      <c r="IN1004" s="36"/>
      <c r="IO1004" s="36"/>
      <c r="IP1004" s="36"/>
      <c r="IQ1004" s="36"/>
      <c r="IR1004" s="36"/>
      <c r="IS1004" s="36"/>
      <c r="IT1004" s="36"/>
    </row>
    <row r="1005" spans="1:254" s="14" customFormat="1" x14ac:dyDescent="0.2">
      <c r="A1005" s="48"/>
      <c r="B1005" s="48"/>
      <c r="C1005" s="98">
        <v>43769</v>
      </c>
      <c r="D1005" s="30" t="s">
        <v>1188</v>
      </c>
      <c r="E1005" s="102" t="s">
        <v>1985</v>
      </c>
      <c r="F1005" s="35" t="s">
        <v>1198</v>
      </c>
      <c r="G1005" s="175"/>
      <c r="H1005" s="127">
        <v>100000</v>
      </c>
      <c r="I1005" s="143">
        <v>17491136</v>
      </c>
      <c r="J1005" s="49"/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  <c r="AL1005" s="48"/>
      <c r="AM1005" s="48"/>
      <c r="AN1005" s="48"/>
      <c r="AO1005" s="48"/>
      <c r="AP1005" s="48"/>
      <c r="AQ1005" s="48"/>
      <c r="AR1005" s="48"/>
      <c r="AS1005" s="48"/>
      <c r="AT1005" s="48"/>
      <c r="AU1005" s="48"/>
      <c r="AV1005" s="48"/>
      <c r="AW1005" s="48"/>
      <c r="AX1005" s="48"/>
      <c r="AY1005" s="48"/>
      <c r="AZ1005" s="48"/>
      <c r="BA1005" s="48"/>
      <c r="BB1005" s="48"/>
      <c r="BC1005" s="48"/>
      <c r="BD1005" s="48"/>
      <c r="BE1005" s="48"/>
      <c r="BF1005" s="48"/>
      <c r="BG1005" s="48"/>
      <c r="BH1005" s="48"/>
      <c r="BI1005" s="48"/>
      <c r="BJ1005" s="48"/>
      <c r="BK1005" s="48"/>
      <c r="BL1005" s="48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BX1005" s="48"/>
      <c r="BY1005" s="48"/>
      <c r="BZ1005" s="48"/>
      <c r="CA1005" s="48"/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48"/>
      <c r="DB1005" s="48"/>
      <c r="DC1005" s="48"/>
      <c r="DD1005" s="48"/>
      <c r="DE1005" s="48"/>
      <c r="DF1005" s="48"/>
      <c r="DG1005" s="48"/>
      <c r="DH1005" s="48"/>
      <c r="DI1005" s="48"/>
      <c r="DJ1005" s="48"/>
      <c r="DK1005" s="48"/>
      <c r="DL1005" s="48"/>
      <c r="DM1005" s="48"/>
      <c r="DN1005" s="48"/>
      <c r="DO1005" s="48"/>
      <c r="DP1005" s="48"/>
      <c r="DQ1005" s="48"/>
      <c r="DR1005" s="48"/>
      <c r="DS1005" s="48"/>
      <c r="DT1005" s="48"/>
      <c r="DU1005" s="48"/>
      <c r="DV1005" s="48"/>
      <c r="DW1005" s="48"/>
      <c r="DX1005" s="48"/>
      <c r="DY1005" s="48"/>
      <c r="DZ1005" s="48"/>
      <c r="EA1005" s="48"/>
      <c r="EB1005" s="48"/>
      <c r="EC1005" s="48"/>
      <c r="ED1005" s="48"/>
      <c r="EE1005" s="48"/>
      <c r="EF1005" s="48"/>
      <c r="EG1005" s="48"/>
      <c r="EH1005" s="48"/>
      <c r="EI1005" s="48"/>
      <c r="EJ1005" s="48"/>
      <c r="EK1005" s="48"/>
      <c r="EL1005" s="48"/>
      <c r="EM1005" s="48"/>
      <c r="EN1005" s="48"/>
      <c r="EO1005" s="48"/>
      <c r="EP1005" s="48"/>
      <c r="EQ1005" s="48"/>
      <c r="ER1005" s="48"/>
      <c r="ES1005" s="48"/>
      <c r="ET1005" s="48"/>
      <c r="EU1005" s="48"/>
      <c r="EV1005" s="48"/>
      <c r="EW1005" s="48"/>
      <c r="EX1005" s="48"/>
      <c r="EY1005" s="48"/>
      <c r="EZ1005" s="48"/>
      <c r="FA1005" s="48"/>
      <c r="FB1005" s="48"/>
      <c r="FC1005" s="48"/>
      <c r="FD1005" s="48"/>
      <c r="FE1005" s="48"/>
      <c r="FF1005" s="48"/>
      <c r="FG1005" s="48"/>
      <c r="FH1005" s="48"/>
      <c r="FI1005" s="48"/>
      <c r="FJ1005" s="48"/>
      <c r="FK1005" s="48"/>
      <c r="FL1005" s="48"/>
      <c r="FM1005" s="48"/>
      <c r="FN1005" s="48"/>
      <c r="FO1005" s="48"/>
      <c r="FP1005" s="48"/>
      <c r="FQ1005" s="48"/>
      <c r="FR1005" s="48"/>
      <c r="FS1005" s="48"/>
      <c r="FT1005" s="48"/>
      <c r="FU1005" s="48"/>
      <c r="FV1005" s="48"/>
      <c r="FW1005" s="48"/>
      <c r="FX1005" s="48"/>
      <c r="FY1005" s="48"/>
      <c r="FZ1005" s="48"/>
      <c r="GA1005" s="48"/>
      <c r="GB1005" s="48"/>
      <c r="GC1005" s="48"/>
      <c r="GD1005" s="48"/>
      <c r="GE1005" s="48"/>
      <c r="GF1005" s="48"/>
      <c r="GG1005" s="48"/>
      <c r="GH1005" s="48"/>
      <c r="GI1005" s="48"/>
      <c r="GJ1005" s="48"/>
      <c r="GK1005" s="48"/>
      <c r="GL1005" s="48"/>
      <c r="GM1005" s="48"/>
      <c r="GN1005" s="48"/>
      <c r="GO1005" s="48"/>
      <c r="GP1005" s="48"/>
      <c r="GQ1005" s="48"/>
      <c r="GR1005" s="48"/>
      <c r="GS1005" s="48"/>
      <c r="GT1005" s="48"/>
      <c r="GU1005" s="48"/>
      <c r="GV1005" s="48"/>
      <c r="GW1005" s="48"/>
      <c r="GX1005" s="48"/>
      <c r="GY1005" s="48"/>
      <c r="GZ1005" s="48"/>
      <c r="HA1005" s="48"/>
      <c r="HB1005" s="48"/>
      <c r="HC1005" s="48"/>
      <c r="HD1005" s="48"/>
      <c r="HE1005" s="48"/>
      <c r="HF1005" s="48"/>
      <c r="HG1005" s="48"/>
      <c r="HH1005" s="48"/>
      <c r="HI1005" s="48"/>
      <c r="HJ1005" s="48"/>
      <c r="HK1005" s="48"/>
      <c r="HL1005" s="48"/>
      <c r="HM1005" s="48"/>
      <c r="HN1005" s="48"/>
      <c r="HO1005" s="48"/>
      <c r="HP1005" s="48"/>
      <c r="HQ1005" s="48"/>
      <c r="HR1005" s="48"/>
      <c r="HS1005" s="48"/>
      <c r="HT1005" s="48"/>
      <c r="HU1005" s="48"/>
      <c r="HV1005" s="48"/>
      <c r="HW1005" s="48"/>
      <c r="HX1005" s="48"/>
      <c r="HY1005" s="48"/>
      <c r="HZ1005" s="48"/>
      <c r="IA1005" s="48"/>
      <c r="IB1005" s="48"/>
      <c r="IC1005" s="48"/>
      <c r="ID1005" s="48"/>
      <c r="IE1005" s="48"/>
      <c r="IF1005" s="48"/>
      <c r="IG1005" s="48"/>
      <c r="IH1005" s="36"/>
      <c r="II1005" s="36"/>
      <c r="IJ1005" s="36"/>
      <c r="IK1005" s="36"/>
      <c r="IL1005" s="36"/>
      <c r="IM1005" s="36"/>
      <c r="IN1005" s="36"/>
      <c r="IO1005" s="36"/>
      <c r="IP1005" s="36"/>
      <c r="IQ1005" s="36"/>
      <c r="IR1005" s="36"/>
      <c r="IS1005" s="36"/>
      <c r="IT1005" s="36"/>
    </row>
    <row r="1006" spans="1:254" s="14" customFormat="1" x14ac:dyDescent="0.2">
      <c r="A1006" s="48"/>
      <c r="B1006" s="48"/>
      <c r="C1006" s="98">
        <v>43769</v>
      </c>
      <c r="D1006" s="30" t="s">
        <v>1995</v>
      </c>
      <c r="E1006" s="102" t="s">
        <v>1986</v>
      </c>
      <c r="F1006" s="35" t="s">
        <v>1198</v>
      </c>
      <c r="G1006" s="175"/>
      <c r="H1006" s="127">
        <v>24000</v>
      </c>
      <c r="I1006" s="143">
        <v>17467136</v>
      </c>
      <c r="J1006" s="49"/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  <c r="AL1006" s="48"/>
      <c r="AM1006" s="48"/>
      <c r="AN1006" s="48"/>
      <c r="AO1006" s="48"/>
      <c r="AP1006" s="48"/>
      <c r="AQ1006" s="48"/>
      <c r="AR1006" s="48"/>
      <c r="AS1006" s="48"/>
      <c r="AT1006" s="48"/>
      <c r="AU1006" s="48"/>
      <c r="AV1006" s="48"/>
      <c r="AW1006" s="48"/>
      <c r="AX1006" s="48"/>
      <c r="AY1006" s="48"/>
      <c r="AZ1006" s="48"/>
      <c r="BA1006" s="48"/>
      <c r="BB1006" s="48"/>
      <c r="BC1006" s="48"/>
      <c r="BD1006" s="48"/>
      <c r="BE1006" s="48"/>
      <c r="BF1006" s="48"/>
      <c r="BG1006" s="48"/>
      <c r="BH1006" s="48"/>
      <c r="BI1006" s="48"/>
      <c r="BJ1006" s="48"/>
      <c r="BK1006" s="48"/>
      <c r="BL1006" s="48"/>
      <c r="BM1006" s="48"/>
      <c r="BN1006" s="48"/>
      <c r="BO1006" s="48"/>
      <c r="BP1006" s="48"/>
      <c r="BQ1006" s="48"/>
      <c r="BR1006" s="48"/>
      <c r="BS1006" s="48"/>
      <c r="BT1006" s="48"/>
      <c r="BU1006" s="48"/>
      <c r="BV1006" s="48"/>
      <c r="BW1006" s="48"/>
      <c r="BX1006" s="48"/>
      <c r="BY1006" s="48"/>
      <c r="BZ1006" s="48"/>
      <c r="CA1006" s="48"/>
      <c r="CB1006" s="48"/>
      <c r="CC1006" s="48"/>
      <c r="CD1006" s="48"/>
      <c r="CE1006" s="48"/>
      <c r="CF1006" s="48"/>
      <c r="CG1006" s="48"/>
      <c r="CH1006" s="48"/>
      <c r="CI1006" s="48"/>
      <c r="CJ1006" s="48"/>
      <c r="CK1006" s="48"/>
      <c r="CL1006" s="48"/>
      <c r="CM1006" s="48"/>
      <c r="CN1006" s="48"/>
      <c r="CO1006" s="48"/>
      <c r="CP1006" s="48"/>
      <c r="CQ1006" s="48"/>
      <c r="CR1006" s="48"/>
      <c r="CS1006" s="48"/>
      <c r="CT1006" s="48"/>
      <c r="CU1006" s="48"/>
      <c r="CV1006" s="48"/>
      <c r="CW1006" s="48"/>
      <c r="CX1006" s="48"/>
      <c r="CY1006" s="48"/>
      <c r="CZ1006" s="48"/>
      <c r="DA1006" s="48"/>
      <c r="DB1006" s="48"/>
      <c r="DC1006" s="48"/>
      <c r="DD1006" s="48"/>
      <c r="DE1006" s="48"/>
      <c r="DF1006" s="48"/>
      <c r="DG1006" s="48"/>
      <c r="DH1006" s="48"/>
      <c r="DI1006" s="48"/>
      <c r="DJ1006" s="48"/>
      <c r="DK1006" s="48"/>
      <c r="DL1006" s="48"/>
      <c r="DM1006" s="48"/>
      <c r="DN1006" s="48"/>
      <c r="DO1006" s="48"/>
      <c r="DP1006" s="48"/>
      <c r="DQ1006" s="48"/>
      <c r="DR1006" s="48"/>
      <c r="DS1006" s="48"/>
      <c r="DT1006" s="48"/>
      <c r="DU1006" s="48"/>
      <c r="DV1006" s="48"/>
      <c r="DW1006" s="48"/>
      <c r="DX1006" s="48"/>
      <c r="DY1006" s="48"/>
      <c r="DZ1006" s="48"/>
      <c r="EA1006" s="48"/>
      <c r="EB1006" s="48"/>
      <c r="EC1006" s="48"/>
      <c r="ED1006" s="48"/>
      <c r="EE1006" s="48"/>
      <c r="EF1006" s="48"/>
      <c r="EG1006" s="48"/>
      <c r="EH1006" s="48"/>
      <c r="EI1006" s="48"/>
      <c r="EJ1006" s="48"/>
      <c r="EK1006" s="48"/>
      <c r="EL1006" s="48"/>
      <c r="EM1006" s="48"/>
      <c r="EN1006" s="48"/>
      <c r="EO1006" s="48"/>
      <c r="EP1006" s="48"/>
      <c r="EQ1006" s="48"/>
      <c r="ER1006" s="48"/>
      <c r="ES1006" s="48"/>
      <c r="ET1006" s="48"/>
      <c r="EU1006" s="48"/>
      <c r="EV1006" s="48"/>
      <c r="EW1006" s="48"/>
      <c r="EX1006" s="48"/>
      <c r="EY1006" s="48"/>
      <c r="EZ1006" s="48"/>
      <c r="FA1006" s="48"/>
      <c r="FB1006" s="48"/>
      <c r="FC1006" s="48"/>
      <c r="FD1006" s="48"/>
      <c r="FE1006" s="48"/>
      <c r="FF1006" s="48"/>
      <c r="FG1006" s="48"/>
      <c r="FH1006" s="48"/>
      <c r="FI1006" s="48"/>
      <c r="FJ1006" s="48"/>
      <c r="FK1006" s="48"/>
      <c r="FL1006" s="48"/>
      <c r="FM1006" s="48"/>
      <c r="FN1006" s="48"/>
      <c r="FO1006" s="48"/>
      <c r="FP1006" s="48"/>
      <c r="FQ1006" s="48"/>
      <c r="FR1006" s="48"/>
      <c r="FS1006" s="48"/>
      <c r="FT1006" s="48"/>
      <c r="FU1006" s="48"/>
      <c r="FV1006" s="48"/>
      <c r="FW1006" s="48"/>
      <c r="FX1006" s="48"/>
      <c r="FY1006" s="48"/>
      <c r="FZ1006" s="48"/>
      <c r="GA1006" s="48"/>
      <c r="GB1006" s="48"/>
      <c r="GC1006" s="48"/>
      <c r="GD1006" s="48"/>
      <c r="GE1006" s="48"/>
      <c r="GF1006" s="48"/>
      <c r="GG1006" s="48"/>
      <c r="GH1006" s="48"/>
      <c r="GI1006" s="48"/>
      <c r="GJ1006" s="48"/>
      <c r="GK1006" s="48"/>
      <c r="GL1006" s="48"/>
      <c r="GM1006" s="48"/>
      <c r="GN1006" s="48"/>
      <c r="GO1006" s="48"/>
      <c r="GP1006" s="48"/>
      <c r="GQ1006" s="48"/>
      <c r="GR1006" s="48"/>
      <c r="GS1006" s="48"/>
      <c r="GT1006" s="48"/>
      <c r="GU1006" s="48"/>
      <c r="GV1006" s="48"/>
      <c r="GW1006" s="48"/>
      <c r="GX1006" s="48"/>
      <c r="GY1006" s="48"/>
      <c r="GZ1006" s="48"/>
      <c r="HA1006" s="48"/>
      <c r="HB1006" s="48"/>
      <c r="HC1006" s="48"/>
      <c r="HD1006" s="48"/>
      <c r="HE1006" s="48"/>
      <c r="HF1006" s="48"/>
      <c r="HG1006" s="48"/>
      <c r="HH1006" s="48"/>
      <c r="HI1006" s="48"/>
      <c r="HJ1006" s="48"/>
      <c r="HK1006" s="48"/>
      <c r="HL1006" s="48"/>
      <c r="HM1006" s="48"/>
      <c r="HN1006" s="48"/>
      <c r="HO1006" s="48"/>
      <c r="HP1006" s="48"/>
      <c r="HQ1006" s="48"/>
      <c r="HR1006" s="48"/>
      <c r="HS1006" s="48"/>
      <c r="HT1006" s="48"/>
      <c r="HU1006" s="48"/>
      <c r="HV1006" s="48"/>
      <c r="HW1006" s="48"/>
      <c r="HX1006" s="48"/>
      <c r="HY1006" s="48"/>
      <c r="HZ1006" s="48"/>
      <c r="IA1006" s="48"/>
      <c r="IB1006" s="48"/>
      <c r="IC1006" s="48"/>
      <c r="ID1006" s="48"/>
      <c r="IE1006" s="48"/>
      <c r="IF1006" s="48"/>
      <c r="IG1006" s="48"/>
      <c r="IH1006" s="36"/>
      <c r="II1006" s="36"/>
      <c r="IJ1006" s="36"/>
      <c r="IK1006" s="36"/>
      <c r="IL1006" s="36"/>
      <c r="IM1006" s="36"/>
      <c r="IN1006" s="36"/>
      <c r="IO1006" s="36"/>
      <c r="IP1006" s="36"/>
      <c r="IQ1006" s="36"/>
      <c r="IR1006" s="36"/>
      <c r="IS1006" s="36"/>
      <c r="IT1006" s="36"/>
    </row>
    <row r="1007" spans="1:254" s="14" customFormat="1" x14ac:dyDescent="0.2">
      <c r="A1007" s="48"/>
      <c r="B1007" s="48"/>
      <c r="C1007" s="98">
        <v>43769</v>
      </c>
      <c r="D1007" s="30" t="s">
        <v>1996</v>
      </c>
      <c r="E1007" s="102" t="s">
        <v>1987</v>
      </c>
      <c r="F1007" s="35" t="s">
        <v>1207</v>
      </c>
      <c r="G1007" s="175"/>
      <c r="H1007" s="127">
        <v>240000</v>
      </c>
      <c r="I1007" s="143">
        <v>17227136</v>
      </c>
      <c r="J1007" s="49"/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  <c r="AL1007" s="48"/>
      <c r="AM1007" s="48"/>
      <c r="AN1007" s="48"/>
      <c r="AO1007" s="48"/>
      <c r="AP1007" s="48"/>
      <c r="AQ1007" s="48"/>
      <c r="AR1007" s="48"/>
      <c r="AS1007" s="48"/>
      <c r="AT1007" s="48"/>
      <c r="AU1007" s="48"/>
      <c r="AV1007" s="48"/>
      <c r="AW1007" s="48"/>
      <c r="AX1007" s="48"/>
      <c r="AY1007" s="48"/>
      <c r="AZ1007" s="48"/>
      <c r="BA1007" s="48"/>
      <c r="BB1007" s="48"/>
      <c r="BC1007" s="48"/>
      <c r="BD1007" s="48"/>
      <c r="BE1007" s="48"/>
      <c r="BF1007" s="48"/>
      <c r="BG1007" s="48"/>
      <c r="BH1007" s="48"/>
      <c r="BI1007" s="48"/>
      <c r="BJ1007" s="48"/>
      <c r="BK1007" s="48"/>
      <c r="BL1007" s="48"/>
      <c r="BM1007" s="48"/>
      <c r="BN1007" s="48"/>
      <c r="BO1007" s="48"/>
      <c r="BP1007" s="48"/>
      <c r="BQ1007" s="48"/>
      <c r="BR1007" s="48"/>
      <c r="BS1007" s="48"/>
      <c r="BT1007" s="48"/>
      <c r="BU1007" s="48"/>
      <c r="BV1007" s="48"/>
      <c r="BW1007" s="48"/>
      <c r="BX1007" s="48"/>
      <c r="BY1007" s="48"/>
      <c r="BZ1007" s="48"/>
      <c r="CA1007" s="48"/>
      <c r="CB1007" s="48"/>
      <c r="CC1007" s="48"/>
      <c r="CD1007" s="48"/>
      <c r="CE1007" s="48"/>
      <c r="CF1007" s="48"/>
      <c r="CG1007" s="48"/>
      <c r="CH1007" s="48"/>
      <c r="CI1007" s="48"/>
      <c r="CJ1007" s="48"/>
      <c r="CK1007" s="48"/>
      <c r="CL1007" s="48"/>
      <c r="CM1007" s="48"/>
      <c r="CN1007" s="48"/>
      <c r="CO1007" s="48"/>
      <c r="CP1007" s="48"/>
      <c r="CQ1007" s="48"/>
      <c r="CR1007" s="48"/>
      <c r="CS1007" s="48"/>
      <c r="CT1007" s="48"/>
      <c r="CU1007" s="48"/>
      <c r="CV1007" s="48"/>
      <c r="CW1007" s="48"/>
      <c r="CX1007" s="48"/>
      <c r="CY1007" s="48"/>
      <c r="CZ1007" s="48"/>
      <c r="DA1007" s="48"/>
      <c r="DB1007" s="48"/>
      <c r="DC1007" s="48"/>
      <c r="DD1007" s="48"/>
      <c r="DE1007" s="48"/>
      <c r="DF1007" s="48"/>
      <c r="DG1007" s="48"/>
      <c r="DH1007" s="48"/>
      <c r="DI1007" s="48"/>
      <c r="DJ1007" s="48"/>
      <c r="DK1007" s="48"/>
      <c r="DL1007" s="48"/>
      <c r="DM1007" s="48"/>
      <c r="DN1007" s="48"/>
      <c r="DO1007" s="48"/>
      <c r="DP1007" s="48"/>
      <c r="DQ1007" s="48"/>
      <c r="DR1007" s="48"/>
      <c r="DS1007" s="48"/>
      <c r="DT1007" s="48"/>
      <c r="DU1007" s="48"/>
      <c r="DV1007" s="48"/>
      <c r="DW1007" s="48"/>
      <c r="DX1007" s="48"/>
      <c r="DY1007" s="48"/>
      <c r="DZ1007" s="48"/>
      <c r="EA1007" s="48"/>
      <c r="EB1007" s="48"/>
      <c r="EC1007" s="48"/>
      <c r="ED1007" s="48"/>
      <c r="EE1007" s="48"/>
      <c r="EF1007" s="48"/>
      <c r="EG1007" s="48"/>
      <c r="EH1007" s="48"/>
      <c r="EI1007" s="48"/>
      <c r="EJ1007" s="48"/>
      <c r="EK1007" s="48"/>
      <c r="EL1007" s="48"/>
      <c r="EM1007" s="48"/>
      <c r="EN1007" s="48"/>
      <c r="EO1007" s="48"/>
      <c r="EP1007" s="48"/>
      <c r="EQ1007" s="48"/>
      <c r="ER1007" s="48"/>
      <c r="ES1007" s="48"/>
      <c r="ET1007" s="48"/>
      <c r="EU1007" s="48"/>
      <c r="EV1007" s="48"/>
      <c r="EW1007" s="48"/>
      <c r="EX1007" s="48"/>
      <c r="EY1007" s="48"/>
      <c r="EZ1007" s="48"/>
      <c r="FA1007" s="48"/>
      <c r="FB1007" s="48"/>
      <c r="FC1007" s="48"/>
      <c r="FD1007" s="48"/>
      <c r="FE1007" s="48"/>
      <c r="FF1007" s="48"/>
      <c r="FG1007" s="48"/>
      <c r="FH1007" s="48"/>
      <c r="FI1007" s="48"/>
      <c r="FJ1007" s="48"/>
      <c r="FK1007" s="48"/>
      <c r="FL1007" s="48"/>
      <c r="FM1007" s="48"/>
      <c r="FN1007" s="48"/>
      <c r="FO1007" s="48"/>
      <c r="FP1007" s="48"/>
      <c r="FQ1007" s="48"/>
      <c r="FR1007" s="48"/>
      <c r="FS1007" s="48"/>
      <c r="FT1007" s="48"/>
      <c r="FU1007" s="48"/>
      <c r="FV1007" s="48"/>
      <c r="FW1007" s="48"/>
      <c r="FX1007" s="48"/>
      <c r="FY1007" s="48"/>
      <c r="FZ1007" s="48"/>
      <c r="GA1007" s="48"/>
      <c r="GB1007" s="48"/>
      <c r="GC1007" s="48"/>
      <c r="GD1007" s="48"/>
      <c r="GE1007" s="48"/>
      <c r="GF1007" s="48"/>
      <c r="GG1007" s="48"/>
      <c r="GH1007" s="48"/>
      <c r="GI1007" s="48"/>
      <c r="GJ1007" s="48"/>
      <c r="GK1007" s="48"/>
      <c r="GL1007" s="48"/>
      <c r="GM1007" s="48"/>
      <c r="GN1007" s="48"/>
      <c r="GO1007" s="48"/>
      <c r="GP1007" s="48"/>
      <c r="GQ1007" s="48"/>
      <c r="GR1007" s="48"/>
      <c r="GS1007" s="48"/>
      <c r="GT1007" s="48"/>
      <c r="GU1007" s="48"/>
      <c r="GV1007" s="48"/>
      <c r="GW1007" s="48"/>
      <c r="GX1007" s="48"/>
      <c r="GY1007" s="48"/>
      <c r="GZ1007" s="48"/>
      <c r="HA1007" s="48"/>
      <c r="HB1007" s="48"/>
      <c r="HC1007" s="48"/>
      <c r="HD1007" s="48"/>
      <c r="HE1007" s="48"/>
      <c r="HF1007" s="48"/>
      <c r="HG1007" s="48"/>
      <c r="HH1007" s="48"/>
      <c r="HI1007" s="48"/>
      <c r="HJ1007" s="48"/>
      <c r="HK1007" s="48"/>
      <c r="HL1007" s="48"/>
      <c r="HM1007" s="48"/>
      <c r="HN1007" s="48"/>
      <c r="HO1007" s="48"/>
      <c r="HP1007" s="48"/>
      <c r="HQ1007" s="48"/>
      <c r="HR1007" s="48"/>
      <c r="HS1007" s="48"/>
      <c r="HT1007" s="48"/>
      <c r="HU1007" s="48"/>
      <c r="HV1007" s="48"/>
      <c r="HW1007" s="48"/>
      <c r="HX1007" s="48"/>
      <c r="HY1007" s="48"/>
      <c r="HZ1007" s="48"/>
      <c r="IA1007" s="48"/>
      <c r="IB1007" s="48"/>
      <c r="IC1007" s="48"/>
      <c r="ID1007" s="48"/>
      <c r="IE1007" s="48"/>
      <c r="IF1007" s="48"/>
      <c r="IG1007" s="48"/>
      <c r="IH1007" s="36"/>
      <c r="II1007" s="36"/>
      <c r="IJ1007" s="36"/>
      <c r="IK1007" s="36"/>
      <c r="IL1007" s="36"/>
      <c r="IM1007" s="36"/>
      <c r="IN1007" s="36"/>
      <c r="IO1007" s="36"/>
      <c r="IP1007" s="36"/>
      <c r="IQ1007" s="36"/>
      <c r="IR1007" s="36"/>
      <c r="IS1007" s="36"/>
      <c r="IT1007" s="36"/>
    </row>
    <row r="1008" spans="1:254" s="14" customFormat="1" x14ac:dyDescent="0.2">
      <c r="A1008" s="48"/>
      <c r="B1008" s="48"/>
      <c r="C1008" s="98">
        <v>43770</v>
      </c>
      <c r="D1008" s="30" t="s">
        <v>1997</v>
      </c>
      <c r="E1008" s="102" t="s">
        <v>1988</v>
      </c>
      <c r="F1008" s="35" t="s">
        <v>1187</v>
      </c>
      <c r="G1008" s="175"/>
      <c r="H1008" s="127">
        <v>2566500</v>
      </c>
      <c r="I1008" s="143">
        <v>14660636</v>
      </c>
      <c r="J1008" s="49"/>
      <c r="K1008" s="48"/>
      <c r="L1008" s="48"/>
      <c r="M1008" s="48"/>
      <c r="N1008" s="48"/>
      <c r="O1008" s="48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  <c r="AL1008" s="48"/>
      <c r="AM1008" s="48"/>
      <c r="AN1008" s="48"/>
      <c r="AO1008" s="48"/>
      <c r="AP1008" s="48"/>
      <c r="AQ1008" s="48"/>
      <c r="AR1008" s="48"/>
      <c r="AS1008" s="48"/>
      <c r="AT1008" s="48"/>
      <c r="AU1008" s="48"/>
      <c r="AV1008" s="48"/>
      <c r="AW1008" s="48"/>
      <c r="AX1008" s="48"/>
      <c r="AY1008" s="48"/>
      <c r="AZ1008" s="48"/>
      <c r="BA1008" s="48"/>
      <c r="BB1008" s="48"/>
      <c r="BC1008" s="48"/>
      <c r="BD1008" s="48"/>
      <c r="BE1008" s="48"/>
      <c r="BF1008" s="48"/>
      <c r="BG1008" s="48"/>
      <c r="BH1008" s="48"/>
      <c r="BI1008" s="48"/>
      <c r="BJ1008" s="48"/>
      <c r="BK1008" s="48"/>
      <c r="BL1008" s="48"/>
      <c r="BM1008" s="48"/>
      <c r="BN1008" s="48"/>
      <c r="BO1008" s="48"/>
      <c r="BP1008" s="48"/>
      <c r="BQ1008" s="48"/>
      <c r="BR1008" s="48"/>
      <c r="BS1008" s="48"/>
      <c r="BT1008" s="48"/>
      <c r="BU1008" s="48"/>
      <c r="BV1008" s="48"/>
      <c r="BW1008" s="48"/>
      <c r="BX1008" s="48"/>
      <c r="BY1008" s="48"/>
      <c r="BZ1008" s="48"/>
      <c r="CA1008" s="48"/>
      <c r="CB1008" s="48"/>
      <c r="CC1008" s="48"/>
      <c r="CD1008" s="48"/>
      <c r="CE1008" s="48"/>
      <c r="CF1008" s="48"/>
      <c r="CG1008" s="48"/>
      <c r="CH1008" s="48"/>
      <c r="CI1008" s="48"/>
      <c r="CJ1008" s="48"/>
      <c r="CK1008" s="48"/>
      <c r="CL1008" s="48"/>
      <c r="CM1008" s="48"/>
      <c r="CN1008" s="48"/>
      <c r="CO1008" s="48"/>
      <c r="CP1008" s="48"/>
      <c r="CQ1008" s="48"/>
      <c r="CR1008" s="48"/>
      <c r="CS1008" s="48"/>
      <c r="CT1008" s="48"/>
      <c r="CU1008" s="48"/>
      <c r="CV1008" s="48"/>
      <c r="CW1008" s="48"/>
      <c r="CX1008" s="48"/>
      <c r="CY1008" s="48"/>
      <c r="CZ1008" s="48"/>
      <c r="DA1008" s="48"/>
      <c r="DB1008" s="48"/>
      <c r="DC1008" s="48"/>
      <c r="DD1008" s="48"/>
      <c r="DE1008" s="48"/>
      <c r="DF1008" s="48"/>
      <c r="DG1008" s="48"/>
      <c r="DH1008" s="48"/>
      <c r="DI1008" s="48"/>
      <c r="DJ1008" s="48"/>
      <c r="DK1008" s="48"/>
      <c r="DL1008" s="48"/>
      <c r="DM1008" s="48"/>
      <c r="DN1008" s="48"/>
      <c r="DO1008" s="48"/>
      <c r="DP1008" s="48"/>
      <c r="DQ1008" s="48"/>
      <c r="DR1008" s="48"/>
      <c r="DS1008" s="48"/>
      <c r="DT1008" s="48"/>
      <c r="DU1008" s="48"/>
      <c r="DV1008" s="48"/>
      <c r="DW1008" s="48"/>
      <c r="DX1008" s="48"/>
      <c r="DY1008" s="48"/>
      <c r="DZ1008" s="48"/>
      <c r="EA1008" s="48"/>
      <c r="EB1008" s="48"/>
      <c r="EC1008" s="48"/>
      <c r="ED1008" s="48"/>
      <c r="EE1008" s="48"/>
      <c r="EF1008" s="48"/>
      <c r="EG1008" s="48"/>
      <c r="EH1008" s="48"/>
      <c r="EI1008" s="48"/>
      <c r="EJ1008" s="48"/>
      <c r="EK1008" s="48"/>
      <c r="EL1008" s="48"/>
      <c r="EM1008" s="48"/>
      <c r="EN1008" s="48"/>
      <c r="EO1008" s="48"/>
      <c r="EP1008" s="48"/>
      <c r="EQ1008" s="48"/>
      <c r="ER1008" s="48"/>
      <c r="ES1008" s="48"/>
      <c r="ET1008" s="48"/>
      <c r="EU1008" s="48"/>
      <c r="EV1008" s="48"/>
      <c r="EW1008" s="48"/>
      <c r="EX1008" s="48"/>
      <c r="EY1008" s="48"/>
      <c r="EZ1008" s="48"/>
      <c r="FA1008" s="48"/>
      <c r="FB1008" s="48"/>
      <c r="FC1008" s="48"/>
      <c r="FD1008" s="48"/>
      <c r="FE1008" s="48"/>
      <c r="FF1008" s="48"/>
      <c r="FG1008" s="48"/>
      <c r="FH1008" s="48"/>
      <c r="FI1008" s="48"/>
      <c r="FJ1008" s="48"/>
      <c r="FK1008" s="48"/>
      <c r="FL1008" s="48"/>
      <c r="FM1008" s="48"/>
      <c r="FN1008" s="48"/>
      <c r="FO1008" s="48"/>
      <c r="FP1008" s="48"/>
      <c r="FQ1008" s="48"/>
      <c r="FR1008" s="48"/>
      <c r="FS1008" s="48"/>
      <c r="FT1008" s="48"/>
      <c r="FU1008" s="48"/>
      <c r="FV1008" s="48"/>
      <c r="FW1008" s="48"/>
      <c r="FX1008" s="48"/>
      <c r="FY1008" s="48"/>
      <c r="FZ1008" s="48"/>
      <c r="GA1008" s="48"/>
      <c r="GB1008" s="48"/>
      <c r="GC1008" s="48"/>
      <c r="GD1008" s="48"/>
      <c r="GE1008" s="48"/>
      <c r="GF1008" s="48"/>
      <c r="GG1008" s="48"/>
      <c r="GH1008" s="48"/>
      <c r="GI1008" s="48"/>
      <c r="GJ1008" s="48"/>
      <c r="GK1008" s="48"/>
      <c r="GL1008" s="48"/>
      <c r="GM1008" s="48"/>
      <c r="GN1008" s="48"/>
      <c r="GO1008" s="48"/>
      <c r="GP1008" s="48"/>
      <c r="GQ1008" s="48"/>
      <c r="GR1008" s="48"/>
      <c r="GS1008" s="48"/>
      <c r="GT1008" s="48"/>
      <c r="GU1008" s="48"/>
      <c r="GV1008" s="48"/>
      <c r="GW1008" s="48"/>
      <c r="GX1008" s="48"/>
      <c r="GY1008" s="48"/>
      <c r="GZ1008" s="48"/>
      <c r="HA1008" s="48"/>
      <c r="HB1008" s="48"/>
      <c r="HC1008" s="48"/>
      <c r="HD1008" s="48"/>
      <c r="HE1008" s="48"/>
      <c r="HF1008" s="48"/>
      <c r="HG1008" s="48"/>
      <c r="HH1008" s="48"/>
      <c r="HI1008" s="48"/>
      <c r="HJ1008" s="48"/>
      <c r="HK1008" s="48"/>
      <c r="HL1008" s="48"/>
      <c r="HM1008" s="48"/>
      <c r="HN1008" s="48"/>
      <c r="HO1008" s="48"/>
      <c r="HP1008" s="48"/>
      <c r="HQ1008" s="48"/>
      <c r="HR1008" s="48"/>
      <c r="HS1008" s="48"/>
      <c r="HT1008" s="48"/>
      <c r="HU1008" s="48"/>
      <c r="HV1008" s="48"/>
      <c r="HW1008" s="48"/>
      <c r="HX1008" s="48"/>
      <c r="HY1008" s="48"/>
      <c r="HZ1008" s="48"/>
      <c r="IA1008" s="48"/>
      <c r="IB1008" s="48"/>
      <c r="IC1008" s="48"/>
      <c r="ID1008" s="48"/>
      <c r="IE1008" s="48"/>
      <c r="IF1008" s="48"/>
      <c r="IG1008" s="48"/>
      <c r="IH1008" s="36"/>
      <c r="II1008" s="36"/>
      <c r="IJ1008" s="36"/>
      <c r="IK1008" s="36"/>
      <c r="IL1008" s="36"/>
      <c r="IM1008" s="36"/>
      <c r="IN1008" s="36"/>
      <c r="IO1008" s="36"/>
      <c r="IP1008" s="36"/>
      <c r="IQ1008" s="36"/>
      <c r="IR1008" s="36"/>
      <c r="IS1008" s="36"/>
      <c r="IT1008" s="36"/>
    </row>
    <row r="1009" spans="1:254" s="14" customFormat="1" x14ac:dyDescent="0.2">
      <c r="A1009" s="48"/>
      <c r="B1009" s="48"/>
      <c r="C1009" s="98">
        <v>43770</v>
      </c>
      <c r="D1009" s="30" t="s">
        <v>1998</v>
      </c>
      <c r="E1009" s="102" t="s">
        <v>1989</v>
      </c>
      <c r="F1009" s="35" t="s">
        <v>1190</v>
      </c>
      <c r="G1009" s="175"/>
      <c r="H1009" s="127">
        <v>900000</v>
      </c>
      <c r="I1009" s="143">
        <v>13760636</v>
      </c>
      <c r="J1009" s="49"/>
      <c r="K1009" s="48"/>
      <c r="L1009" s="48"/>
      <c r="M1009" s="48"/>
      <c r="N1009" s="48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  <c r="AL1009" s="48"/>
      <c r="AM1009" s="48"/>
      <c r="AN1009" s="48"/>
      <c r="AO1009" s="48"/>
      <c r="AP1009" s="48"/>
      <c r="AQ1009" s="48"/>
      <c r="AR1009" s="48"/>
      <c r="AS1009" s="48"/>
      <c r="AT1009" s="48"/>
      <c r="AU1009" s="48"/>
      <c r="AV1009" s="48"/>
      <c r="AW1009" s="48"/>
      <c r="AX1009" s="48"/>
      <c r="AY1009" s="48"/>
      <c r="AZ1009" s="48"/>
      <c r="BA1009" s="48"/>
      <c r="BB1009" s="48"/>
      <c r="BC1009" s="48"/>
      <c r="BD1009" s="48"/>
      <c r="BE1009" s="48"/>
      <c r="BF1009" s="48"/>
      <c r="BG1009" s="48"/>
      <c r="BH1009" s="48"/>
      <c r="BI1009" s="48"/>
      <c r="BJ1009" s="48"/>
      <c r="BK1009" s="48"/>
      <c r="BL1009" s="48"/>
      <c r="BM1009" s="48"/>
      <c r="BN1009" s="48"/>
      <c r="BO1009" s="48"/>
      <c r="BP1009" s="48"/>
      <c r="BQ1009" s="48"/>
      <c r="BR1009" s="48"/>
      <c r="BS1009" s="48"/>
      <c r="BT1009" s="48"/>
      <c r="BU1009" s="48"/>
      <c r="BV1009" s="48"/>
      <c r="BW1009" s="48"/>
      <c r="BX1009" s="48"/>
      <c r="BY1009" s="48"/>
      <c r="BZ1009" s="48"/>
      <c r="CA1009" s="48"/>
      <c r="CB1009" s="48"/>
      <c r="CC1009" s="48"/>
      <c r="CD1009" s="48"/>
      <c r="CE1009" s="48"/>
      <c r="CF1009" s="48"/>
      <c r="CG1009" s="48"/>
      <c r="CH1009" s="48"/>
      <c r="CI1009" s="48"/>
      <c r="CJ1009" s="48"/>
      <c r="CK1009" s="48"/>
      <c r="CL1009" s="48"/>
      <c r="CM1009" s="48"/>
      <c r="CN1009" s="48"/>
      <c r="CO1009" s="48"/>
      <c r="CP1009" s="48"/>
      <c r="CQ1009" s="48"/>
      <c r="CR1009" s="48"/>
      <c r="CS1009" s="48"/>
      <c r="CT1009" s="48"/>
      <c r="CU1009" s="48"/>
      <c r="CV1009" s="48"/>
      <c r="CW1009" s="48"/>
      <c r="CX1009" s="48"/>
      <c r="CY1009" s="48"/>
      <c r="CZ1009" s="48"/>
      <c r="DA1009" s="48"/>
      <c r="DB1009" s="48"/>
      <c r="DC1009" s="48"/>
      <c r="DD1009" s="48"/>
      <c r="DE1009" s="48"/>
      <c r="DF1009" s="48"/>
      <c r="DG1009" s="48"/>
      <c r="DH1009" s="48"/>
      <c r="DI1009" s="48"/>
      <c r="DJ1009" s="48"/>
      <c r="DK1009" s="48"/>
      <c r="DL1009" s="48"/>
      <c r="DM1009" s="48"/>
      <c r="DN1009" s="48"/>
      <c r="DO1009" s="48"/>
      <c r="DP1009" s="48"/>
      <c r="DQ1009" s="48"/>
      <c r="DR1009" s="48"/>
      <c r="DS1009" s="48"/>
      <c r="DT1009" s="48"/>
      <c r="DU1009" s="48"/>
      <c r="DV1009" s="48"/>
      <c r="DW1009" s="48"/>
      <c r="DX1009" s="48"/>
      <c r="DY1009" s="48"/>
      <c r="DZ1009" s="48"/>
      <c r="EA1009" s="48"/>
      <c r="EB1009" s="48"/>
      <c r="EC1009" s="48"/>
      <c r="ED1009" s="48"/>
      <c r="EE1009" s="48"/>
      <c r="EF1009" s="48"/>
      <c r="EG1009" s="48"/>
      <c r="EH1009" s="48"/>
      <c r="EI1009" s="48"/>
      <c r="EJ1009" s="48"/>
      <c r="EK1009" s="48"/>
      <c r="EL1009" s="48"/>
      <c r="EM1009" s="48"/>
      <c r="EN1009" s="48"/>
      <c r="EO1009" s="48"/>
      <c r="EP1009" s="48"/>
      <c r="EQ1009" s="48"/>
      <c r="ER1009" s="48"/>
      <c r="ES1009" s="48"/>
      <c r="ET1009" s="48"/>
      <c r="EU1009" s="48"/>
      <c r="EV1009" s="48"/>
      <c r="EW1009" s="48"/>
      <c r="EX1009" s="48"/>
      <c r="EY1009" s="48"/>
      <c r="EZ1009" s="48"/>
      <c r="FA1009" s="48"/>
      <c r="FB1009" s="48"/>
      <c r="FC1009" s="48"/>
      <c r="FD1009" s="48"/>
      <c r="FE1009" s="48"/>
      <c r="FF1009" s="48"/>
      <c r="FG1009" s="48"/>
      <c r="FH1009" s="48"/>
      <c r="FI1009" s="48"/>
      <c r="FJ1009" s="48"/>
      <c r="FK1009" s="48"/>
      <c r="FL1009" s="48"/>
      <c r="FM1009" s="48"/>
      <c r="FN1009" s="48"/>
      <c r="FO1009" s="48"/>
      <c r="FP1009" s="48"/>
      <c r="FQ1009" s="48"/>
      <c r="FR1009" s="48"/>
      <c r="FS1009" s="48"/>
      <c r="FT1009" s="48"/>
      <c r="FU1009" s="48"/>
      <c r="FV1009" s="48"/>
      <c r="FW1009" s="48"/>
      <c r="FX1009" s="48"/>
      <c r="FY1009" s="48"/>
      <c r="FZ1009" s="48"/>
      <c r="GA1009" s="48"/>
      <c r="GB1009" s="48"/>
      <c r="GC1009" s="48"/>
      <c r="GD1009" s="48"/>
      <c r="GE1009" s="48"/>
      <c r="GF1009" s="48"/>
      <c r="GG1009" s="48"/>
      <c r="GH1009" s="48"/>
      <c r="GI1009" s="48"/>
      <c r="GJ1009" s="48"/>
      <c r="GK1009" s="48"/>
      <c r="GL1009" s="48"/>
      <c r="GM1009" s="48"/>
      <c r="GN1009" s="48"/>
      <c r="GO1009" s="48"/>
      <c r="GP1009" s="48"/>
      <c r="GQ1009" s="48"/>
      <c r="GR1009" s="48"/>
      <c r="GS1009" s="48"/>
      <c r="GT1009" s="48"/>
      <c r="GU1009" s="48"/>
      <c r="GV1009" s="48"/>
      <c r="GW1009" s="48"/>
      <c r="GX1009" s="48"/>
      <c r="GY1009" s="48"/>
      <c r="GZ1009" s="48"/>
      <c r="HA1009" s="48"/>
      <c r="HB1009" s="48"/>
      <c r="HC1009" s="48"/>
      <c r="HD1009" s="48"/>
      <c r="HE1009" s="48"/>
      <c r="HF1009" s="48"/>
      <c r="HG1009" s="48"/>
      <c r="HH1009" s="48"/>
      <c r="HI1009" s="48"/>
      <c r="HJ1009" s="48"/>
      <c r="HK1009" s="48"/>
      <c r="HL1009" s="48"/>
      <c r="HM1009" s="48"/>
      <c r="HN1009" s="48"/>
      <c r="HO1009" s="48"/>
      <c r="HP1009" s="48"/>
      <c r="HQ1009" s="48"/>
      <c r="HR1009" s="48"/>
      <c r="HS1009" s="48"/>
      <c r="HT1009" s="48"/>
      <c r="HU1009" s="48"/>
      <c r="HV1009" s="48"/>
      <c r="HW1009" s="48"/>
      <c r="HX1009" s="48"/>
      <c r="HY1009" s="48"/>
      <c r="HZ1009" s="48"/>
      <c r="IA1009" s="48"/>
      <c r="IB1009" s="48"/>
      <c r="IC1009" s="48"/>
      <c r="ID1009" s="48"/>
      <c r="IE1009" s="48"/>
      <c r="IF1009" s="48"/>
      <c r="IG1009" s="48"/>
      <c r="IH1009" s="36"/>
      <c r="II1009" s="36"/>
      <c r="IJ1009" s="36"/>
      <c r="IK1009" s="36"/>
      <c r="IL1009" s="36"/>
      <c r="IM1009" s="36"/>
      <c r="IN1009" s="36"/>
      <c r="IO1009" s="36"/>
      <c r="IP1009" s="36"/>
      <c r="IQ1009" s="36"/>
      <c r="IR1009" s="36"/>
      <c r="IS1009" s="36"/>
      <c r="IT1009" s="36"/>
    </row>
    <row r="1010" spans="1:254" s="14" customFormat="1" x14ac:dyDescent="0.2">
      <c r="A1010" s="48"/>
      <c r="B1010" s="48"/>
      <c r="C1010" s="98">
        <v>43770</v>
      </c>
      <c r="D1010" s="30" t="s">
        <v>2000</v>
      </c>
      <c r="E1010" s="102" t="s">
        <v>1990</v>
      </c>
      <c r="F1010" s="35" t="s">
        <v>1999</v>
      </c>
      <c r="G1010" s="175"/>
      <c r="H1010" s="127">
        <v>128000</v>
      </c>
      <c r="I1010" s="143">
        <v>13632636</v>
      </c>
      <c r="J1010" s="49"/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  <c r="AL1010" s="48"/>
      <c r="AM1010" s="48"/>
      <c r="AN1010" s="48"/>
      <c r="AO1010" s="48"/>
      <c r="AP1010" s="48"/>
      <c r="AQ1010" s="48"/>
      <c r="AR1010" s="48"/>
      <c r="AS1010" s="48"/>
      <c r="AT1010" s="48"/>
      <c r="AU1010" s="48"/>
      <c r="AV1010" s="48"/>
      <c r="AW1010" s="48"/>
      <c r="AX1010" s="48"/>
      <c r="AY1010" s="48"/>
      <c r="AZ1010" s="48"/>
      <c r="BA1010" s="48"/>
      <c r="BB1010" s="48"/>
      <c r="BC1010" s="48"/>
      <c r="BD1010" s="48"/>
      <c r="BE1010" s="48"/>
      <c r="BF1010" s="48"/>
      <c r="BG1010" s="48"/>
      <c r="BH1010" s="48"/>
      <c r="BI1010" s="48"/>
      <c r="BJ1010" s="48"/>
      <c r="BK1010" s="48"/>
      <c r="BL1010" s="48"/>
      <c r="BM1010" s="48"/>
      <c r="BN1010" s="48"/>
      <c r="BO1010" s="48"/>
      <c r="BP1010" s="48"/>
      <c r="BQ1010" s="48"/>
      <c r="BR1010" s="48"/>
      <c r="BS1010" s="48"/>
      <c r="BT1010" s="48"/>
      <c r="BU1010" s="48"/>
      <c r="BV1010" s="48"/>
      <c r="BW1010" s="48"/>
      <c r="BX1010" s="48"/>
      <c r="BY1010" s="48"/>
      <c r="BZ1010" s="48"/>
      <c r="CA1010" s="48"/>
      <c r="CB1010" s="48"/>
      <c r="CC1010" s="48"/>
      <c r="CD1010" s="48"/>
      <c r="CE1010" s="48"/>
      <c r="CF1010" s="48"/>
      <c r="CG1010" s="48"/>
      <c r="CH1010" s="48"/>
      <c r="CI1010" s="48"/>
      <c r="CJ1010" s="48"/>
      <c r="CK1010" s="48"/>
      <c r="CL1010" s="48"/>
      <c r="CM1010" s="48"/>
      <c r="CN1010" s="48"/>
      <c r="CO1010" s="48"/>
      <c r="CP1010" s="48"/>
      <c r="CQ1010" s="48"/>
      <c r="CR1010" s="48"/>
      <c r="CS1010" s="48"/>
      <c r="CT1010" s="48"/>
      <c r="CU1010" s="48"/>
      <c r="CV1010" s="48"/>
      <c r="CW1010" s="48"/>
      <c r="CX1010" s="48"/>
      <c r="CY1010" s="48"/>
      <c r="CZ1010" s="48"/>
      <c r="DA1010" s="48"/>
      <c r="DB1010" s="48"/>
      <c r="DC1010" s="48"/>
      <c r="DD1010" s="48"/>
      <c r="DE1010" s="48"/>
      <c r="DF1010" s="48"/>
      <c r="DG1010" s="48"/>
      <c r="DH1010" s="48"/>
      <c r="DI1010" s="48"/>
      <c r="DJ1010" s="48"/>
      <c r="DK1010" s="48"/>
      <c r="DL1010" s="48"/>
      <c r="DM1010" s="48"/>
      <c r="DN1010" s="48"/>
      <c r="DO1010" s="48"/>
      <c r="DP1010" s="48"/>
      <c r="DQ1010" s="48"/>
      <c r="DR1010" s="48"/>
      <c r="DS1010" s="48"/>
      <c r="DT1010" s="48"/>
      <c r="DU1010" s="48"/>
      <c r="DV1010" s="48"/>
      <c r="DW1010" s="48"/>
      <c r="DX1010" s="48"/>
      <c r="DY1010" s="48"/>
      <c r="DZ1010" s="48"/>
      <c r="EA1010" s="48"/>
      <c r="EB1010" s="48"/>
      <c r="EC1010" s="48"/>
      <c r="ED1010" s="48"/>
      <c r="EE1010" s="48"/>
      <c r="EF1010" s="48"/>
      <c r="EG1010" s="48"/>
      <c r="EH1010" s="48"/>
      <c r="EI1010" s="48"/>
      <c r="EJ1010" s="48"/>
      <c r="EK1010" s="48"/>
      <c r="EL1010" s="48"/>
      <c r="EM1010" s="48"/>
      <c r="EN1010" s="48"/>
      <c r="EO1010" s="48"/>
      <c r="EP1010" s="48"/>
      <c r="EQ1010" s="48"/>
      <c r="ER1010" s="48"/>
      <c r="ES1010" s="48"/>
      <c r="ET1010" s="48"/>
      <c r="EU1010" s="48"/>
      <c r="EV1010" s="48"/>
      <c r="EW1010" s="48"/>
      <c r="EX1010" s="48"/>
      <c r="EY1010" s="48"/>
      <c r="EZ1010" s="48"/>
      <c r="FA1010" s="48"/>
      <c r="FB1010" s="48"/>
      <c r="FC1010" s="48"/>
      <c r="FD1010" s="48"/>
      <c r="FE1010" s="48"/>
      <c r="FF1010" s="48"/>
      <c r="FG1010" s="48"/>
      <c r="FH1010" s="48"/>
      <c r="FI1010" s="48"/>
      <c r="FJ1010" s="48"/>
      <c r="FK1010" s="48"/>
      <c r="FL1010" s="48"/>
      <c r="FM1010" s="48"/>
      <c r="FN1010" s="48"/>
      <c r="FO1010" s="48"/>
      <c r="FP1010" s="48"/>
      <c r="FQ1010" s="48"/>
      <c r="FR1010" s="48"/>
      <c r="FS1010" s="48"/>
      <c r="FT1010" s="48"/>
      <c r="FU1010" s="48"/>
      <c r="FV1010" s="48"/>
      <c r="FW1010" s="48"/>
      <c r="FX1010" s="48"/>
      <c r="FY1010" s="48"/>
      <c r="FZ1010" s="48"/>
      <c r="GA1010" s="48"/>
      <c r="GB1010" s="48"/>
      <c r="GC1010" s="48"/>
      <c r="GD1010" s="48"/>
      <c r="GE1010" s="48"/>
      <c r="GF1010" s="48"/>
      <c r="GG1010" s="48"/>
      <c r="GH1010" s="48"/>
      <c r="GI1010" s="48"/>
      <c r="GJ1010" s="48"/>
      <c r="GK1010" s="48"/>
      <c r="GL1010" s="48"/>
      <c r="GM1010" s="48"/>
      <c r="GN1010" s="48"/>
      <c r="GO1010" s="48"/>
      <c r="GP1010" s="48"/>
      <c r="GQ1010" s="48"/>
      <c r="GR1010" s="48"/>
      <c r="GS1010" s="48"/>
      <c r="GT1010" s="48"/>
      <c r="GU1010" s="48"/>
      <c r="GV1010" s="48"/>
      <c r="GW1010" s="48"/>
      <c r="GX1010" s="48"/>
      <c r="GY1010" s="48"/>
      <c r="GZ1010" s="48"/>
      <c r="HA1010" s="48"/>
      <c r="HB1010" s="48"/>
      <c r="HC1010" s="48"/>
      <c r="HD1010" s="48"/>
      <c r="HE1010" s="48"/>
      <c r="HF1010" s="48"/>
      <c r="HG1010" s="48"/>
      <c r="HH1010" s="48"/>
      <c r="HI1010" s="48"/>
      <c r="HJ1010" s="48"/>
      <c r="HK1010" s="48"/>
      <c r="HL1010" s="48"/>
      <c r="HM1010" s="48"/>
      <c r="HN1010" s="48"/>
      <c r="HO1010" s="48"/>
      <c r="HP1010" s="48"/>
      <c r="HQ1010" s="48"/>
      <c r="HR1010" s="48"/>
      <c r="HS1010" s="48"/>
      <c r="HT1010" s="48"/>
      <c r="HU1010" s="48"/>
      <c r="HV1010" s="48"/>
      <c r="HW1010" s="48"/>
      <c r="HX1010" s="48"/>
      <c r="HY1010" s="48"/>
      <c r="HZ1010" s="48"/>
      <c r="IA1010" s="48"/>
      <c r="IB1010" s="48"/>
      <c r="IC1010" s="48"/>
      <c r="ID1010" s="48"/>
      <c r="IE1010" s="48"/>
      <c r="IF1010" s="48"/>
      <c r="IG1010" s="48"/>
      <c r="IH1010" s="36"/>
      <c r="II1010" s="36"/>
      <c r="IJ1010" s="36"/>
      <c r="IK1010" s="36"/>
      <c r="IL1010" s="36"/>
      <c r="IM1010" s="36"/>
      <c r="IN1010" s="36"/>
      <c r="IO1010" s="36"/>
      <c r="IP1010" s="36"/>
      <c r="IQ1010" s="36"/>
      <c r="IR1010" s="36"/>
      <c r="IS1010" s="36"/>
      <c r="IT1010" s="36"/>
    </row>
    <row r="1011" spans="1:254" s="14" customFormat="1" x14ac:dyDescent="0.2">
      <c r="A1011" s="48"/>
      <c r="B1011" s="48"/>
      <c r="C1011" s="98">
        <v>43770</v>
      </c>
      <c r="D1011" s="30" t="s">
        <v>2001</v>
      </c>
      <c r="E1011" s="102" t="s">
        <v>1991</v>
      </c>
      <c r="F1011" s="35" t="s">
        <v>1210</v>
      </c>
      <c r="G1011" s="175"/>
      <c r="H1011" s="127">
        <v>1484234</v>
      </c>
      <c r="I1011" s="143">
        <v>12148402</v>
      </c>
      <c r="J1011" s="49"/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  <c r="AL1011" s="48"/>
      <c r="AM1011" s="48"/>
      <c r="AN1011" s="48"/>
      <c r="AO1011" s="48"/>
      <c r="AP1011" s="48"/>
      <c r="AQ1011" s="48"/>
      <c r="AR1011" s="48"/>
      <c r="AS1011" s="48"/>
      <c r="AT1011" s="48"/>
      <c r="AU1011" s="48"/>
      <c r="AV1011" s="48"/>
      <c r="AW1011" s="48"/>
      <c r="AX1011" s="48"/>
      <c r="AY1011" s="48"/>
      <c r="AZ1011" s="48"/>
      <c r="BA1011" s="48"/>
      <c r="BB1011" s="48"/>
      <c r="BC1011" s="48"/>
      <c r="BD1011" s="48"/>
      <c r="BE1011" s="48"/>
      <c r="BF1011" s="48"/>
      <c r="BG1011" s="48"/>
      <c r="BH1011" s="48"/>
      <c r="BI1011" s="48"/>
      <c r="BJ1011" s="48"/>
      <c r="BK1011" s="48"/>
      <c r="BL1011" s="48"/>
      <c r="BM1011" s="48"/>
      <c r="BN1011" s="48"/>
      <c r="BO1011" s="48"/>
      <c r="BP1011" s="48"/>
      <c r="BQ1011" s="48"/>
      <c r="BR1011" s="48"/>
      <c r="BS1011" s="48"/>
      <c r="BT1011" s="48"/>
      <c r="BU1011" s="48"/>
      <c r="BV1011" s="48"/>
      <c r="BW1011" s="48"/>
      <c r="BX1011" s="48"/>
      <c r="BY1011" s="48"/>
      <c r="BZ1011" s="48"/>
      <c r="CA1011" s="48"/>
      <c r="CB1011" s="48"/>
      <c r="CC1011" s="48"/>
      <c r="CD1011" s="48"/>
      <c r="CE1011" s="48"/>
      <c r="CF1011" s="48"/>
      <c r="CG1011" s="48"/>
      <c r="CH1011" s="48"/>
      <c r="CI1011" s="48"/>
      <c r="CJ1011" s="48"/>
      <c r="CK1011" s="48"/>
      <c r="CL1011" s="48"/>
      <c r="CM1011" s="48"/>
      <c r="CN1011" s="48"/>
      <c r="CO1011" s="48"/>
      <c r="CP1011" s="48"/>
      <c r="CQ1011" s="48"/>
      <c r="CR1011" s="48"/>
      <c r="CS1011" s="48"/>
      <c r="CT1011" s="48"/>
      <c r="CU1011" s="48"/>
      <c r="CV1011" s="48"/>
      <c r="CW1011" s="48"/>
      <c r="CX1011" s="48"/>
      <c r="CY1011" s="48"/>
      <c r="CZ1011" s="48"/>
      <c r="DA1011" s="48"/>
      <c r="DB1011" s="48"/>
      <c r="DC1011" s="48"/>
      <c r="DD1011" s="48"/>
      <c r="DE1011" s="48"/>
      <c r="DF1011" s="48"/>
      <c r="DG1011" s="48"/>
      <c r="DH1011" s="48"/>
      <c r="DI1011" s="48"/>
      <c r="DJ1011" s="48"/>
      <c r="DK1011" s="48"/>
      <c r="DL1011" s="48"/>
      <c r="DM1011" s="48"/>
      <c r="DN1011" s="48"/>
      <c r="DO1011" s="48"/>
      <c r="DP1011" s="48"/>
      <c r="DQ1011" s="48"/>
      <c r="DR1011" s="48"/>
      <c r="DS1011" s="48"/>
      <c r="DT1011" s="48"/>
      <c r="DU1011" s="48"/>
      <c r="DV1011" s="48"/>
      <c r="DW1011" s="48"/>
      <c r="DX1011" s="48"/>
      <c r="DY1011" s="48"/>
      <c r="DZ1011" s="48"/>
      <c r="EA1011" s="48"/>
      <c r="EB1011" s="48"/>
      <c r="EC1011" s="48"/>
      <c r="ED1011" s="48"/>
      <c r="EE1011" s="48"/>
      <c r="EF1011" s="48"/>
      <c r="EG1011" s="48"/>
      <c r="EH1011" s="48"/>
      <c r="EI1011" s="48"/>
      <c r="EJ1011" s="48"/>
      <c r="EK1011" s="48"/>
      <c r="EL1011" s="48"/>
      <c r="EM1011" s="48"/>
      <c r="EN1011" s="48"/>
      <c r="EO1011" s="48"/>
      <c r="EP1011" s="48"/>
      <c r="EQ1011" s="48"/>
      <c r="ER1011" s="48"/>
      <c r="ES1011" s="48"/>
      <c r="ET1011" s="48"/>
      <c r="EU1011" s="48"/>
      <c r="EV1011" s="48"/>
      <c r="EW1011" s="48"/>
      <c r="EX1011" s="48"/>
      <c r="EY1011" s="48"/>
      <c r="EZ1011" s="48"/>
      <c r="FA1011" s="48"/>
      <c r="FB1011" s="48"/>
      <c r="FC1011" s="48"/>
      <c r="FD1011" s="48"/>
      <c r="FE1011" s="48"/>
      <c r="FF1011" s="48"/>
      <c r="FG1011" s="48"/>
      <c r="FH1011" s="48"/>
      <c r="FI1011" s="48"/>
      <c r="FJ1011" s="48"/>
      <c r="FK1011" s="48"/>
      <c r="FL1011" s="48"/>
      <c r="FM1011" s="48"/>
      <c r="FN1011" s="48"/>
      <c r="FO1011" s="48"/>
      <c r="FP1011" s="48"/>
      <c r="FQ1011" s="48"/>
      <c r="FR1011" s="48"/>
      <c r="FS1011" s="48"/>
      <c r="FT1011" s="48"/>
      <c r="FU1011" s="48"/>
      <c r="FV1011" s="48"/>
      <c r="FW1011" s="48"/>
      <c r="FX1011" s="48"/>
      <c r="FY1011" s="48"/>
      <c r="FZ1011" s="48"/>
      <c r="GA1011" s="48"/>
      <c r="GB1011" s="48"/>
      <c r="GC1011" s="48"/>
      <c r="GD1011" s="48"/>
      <c r="GE1011" s="48"/>
      <c r="GF1011" s="48"/>
      <c r="GG1011" s="48"/>
      <c r="GH1011" s="48"/>
      <c r="GI1011" s="48"/>
      <c r="GJ1011" s="48"/>
      <c r="GK1011" s="48"/>
      <c r="GL1011" s="48"/>
      <c r="GM1011" s="48"/>
      <c r="GN1011" s="48"/>
      <c r="GO1011" s="48"/>
      <c r="GP1011" s="48"/>
      <c r="GQ1011" s="48"/>
      <c r="GR1011" s="48"/>
      <c r="GS1011" s="48"/>
      <c r="GT1011" s="48"/>
      <c r="GU1011" s="48"/>
      <c r="GV1011" s="48"/>
      <c r="GW1011" s="48"/>
      <c r="GX1011" s="48"/>
      <c r="GY1011" s="48"/>
      <c r="GZ1011" s="48"/>
      <c r="HA1011" s="48"/>
      <c r="HB1011" s="48"/>
      <c r="HC1011" s="48"/>
      <c r="HD1011" s="48"/>
      <c r="HE1011" s="48"/>
      <c r="HF1011" s="48"/>
      <c r="HG1011" s="48"/>
      <c r="HH1011" s="48"/>
      <c r="HI1011" s="48"/>
      <c r="HJ1011" s="48"/>
      <c r="HK1011" s="48"/>
      <c r="HL1011" s="48"/>
      <c r="HM1011" s="48"/>
      <c r="HN1011" s="48"/>
      <c r="HO1011" s="48"/>
      <c r="HP1011" s="48"/>
      <c r="HQ1011" s="48"/>
      <c r="HR1011" s="48"/>
      <c r="HS1011" s="48"/>
      <c r="HT1011" s="48"/>
      <c r="HU1011" s="48"/>
      <c r="HV1011" s="48"/>
      <c r="HW1011" s="48"/>
      <c r="HX1011" s="48"/>
      <c r="HY1011" s="48"/>
      <c r="HZ1011" s="48"/>
      <c r="IA1011" s="48"/>
      <c r="IB1011" s="48"/>
      <c r="IC1011" s="48"/>
      <c r="ID1011" s="48"/>
      <c r="IE1011" s="48"/>
      <c r="IF1011" s="48"/>
      <c r="IG1011" s="48"/>
      <c r="IH1011" s="36"/>
      <c r="II1011" s="36"/>
      <c r="IJ1011" s="36"/>
      <c r="IK1011" s="36"/>
      <c r="IL1011" s="36"/>
      <c r="IM1011" s="36"/>
      <c r="IN1011" s="36"/>
      <c r="IO1011" s="36"/>
      <c r="IP1011" s="36"/>
      <c r="IQ1011" s="36"/>
      <c r="IR1011" s="36"/>
      <c r="IS1011" s="36"/>
      <c r="IT1011" s="36"/>
    </row>
    <row r="1012" spans="1:254" s="14" customFormat="1" x14ac:dyDescent="0.2">
      <c r="A1012" s="48"/>
      <c r="B1012" s="48"/>
      <c r="C1012" s="98">
        <v>43771</v>
      </c>
      <c r="D1012" s="30" t="s">
        <v>2002</v>
      </c>
      <c r="E1012" s="102" t="s">
        <v>1992</v>
      </c>
      <c r="F1012" s="35" t="s">
        <v>1198</v>
      </c>
      <c r="G1012" s="175"/>
      <c r="H1012" s="127">
        <v>88000</v>
      </c>
      <c r="I1012" s="143">
        <v>12060402</v>
      </c>
      <c r="J1012" s="49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  <c r="AQ1012" s="48"/>
      <c r="AR1012" s="48"/>
      <c r="AS1012" s="48"/>
      <c r="AT1012" s="48"/>
      <c r="AU1012" s="48"/>
      <c r="AV1012" s="48"/>
      <c r="AW1012" s="48"/>
      <c r="AX1012" s="48"/>
      <c r="AY1012" s="48"/>
      <c r="AZ1012" s="48"/>
      <c r="BA1012" s="48"/>
      <c r="BB1012" s="48"/>
      <c r="BC1012" s="48"/>
      <c r="BD1012" s="48"/>
      <c r="BE1012" s="48"/>
      <c r="BF1012" s="48"/>
      <c r="BG1012" s="48"/>
      <c r="BH1012" s="48"/>
      <c r="BI1012" s="48"/>
      <c r="BJ1012" s="48"/>
      <c r="BK1012" s="48"/>
      <c r="BL1012" s="48"/>
      <c r="BM1012" s="48"/>
      <c r="BN1012" s="48"/>
      <c r="BO1012" s="48"/>
      <c r="BP1012" s="48"/>
      <c r="BQ1012" s="48"/>
      <c r="BR1012" s="48"/>
      <c r="BS1012" s="48"/>
      <c r="BT1012" s="48"/>
      <c r="BU1012" s="48"/>
      <c r="BV1012" s="48"/>
      <c r="BW1012" s="48"/>
      <c r="BX1012" s="48"/>
      <c r="BY1012" s="48"/>
      <c r="BZ1012" s="48"/>
      <c r="CA1012" s="48"/>
      <c r="CB1012" s="48"/>
      <c r="CC1012" s="48"/>
      <c r="CD1012" s="48"/>
      <c r="CE1012" s="48"/>
      <c r="CF1012" s="48"/>
      <c r="CG1012" s="48"/>
      <c r="CH1012" s="48"/>
      <c r="CI1012" s="48"/>
      <c r="CJ1012" s="48"/>
      <c r="CK1012" s="48"/>
      <c r="CL1012" s="48"/>
      <c r="CM1012" s="48"/>
      <c r="CN1012" s="48"/>
      <c r="CO1012" s="48"/>
      <c r="CP1012" s="48"/>
      <c r="CQ1012" s="48"/>
      <c r="CR1012" s="48"/>
      <c r="CS1012" s="48"/>
      <c r="CT1012" s="48"/>
      <c r="CU1012" s="48"/>
      <c r="CV1012" s="48"/>
      <c r="CW1012" s="48"/>
      <c r="CX1012" s="48"/>
      <c r="CY1012" s="48"/>
      <c r="CZ1012" s="48"/>
      <c r="DA1012" s="48"/>
      <c r="DB1012" s="48"/>
      <c r="DC1012" s="48"/>
      <c r="DD1012" s="48"/>
      <c r="DE1012" s="48"/>
      <c r="DF1012" s="48"/>
      <c r="DG1012" s="48"/>
      <c r="DH1012" s="48"/>
      <c r="DI1012" s="48"/>
      <c r="DJ1012" s="48"/>
      <c r="DK1012" s="48"/>
      <c r="DL1012" s="48"/>
      <c r="DM1012" s="48"/>
      <c r="DN1012" s="48"/>
      <c r="DO1012" s="48"/>
      <c r="DP1012" s="48"/>
      <c r="DQ1012" s="48"/>
      <c r="DR1012" s="48"/>
      <c r="DS1012" s="48"/>
      <c r="DT1012" s="48"/>
      <c r="DU1012" s="48"/>
      <c r="DV1012" s="48"/>
      <c r="DW1012" s="48"/>
      <c r="DX1012" s="48"/>
      <c r="DY1012" s="48"/>
      <c r="DZ1012" s="48"/>
      <c r="EA1012" s="48"/>
      <c r="EB1012" s="48"/>
      <c r="EC1012" s="48"/>
      <c r="ED1012" s="48"/>
      <c r="EE1012" s="48"/>
      <c r="EF1012" s="48"/>
      <c r="EG1012" s="48"/>
      <c r="EH1012" s="48"/>
      <c r="EI1012" s="48"/>
      <c r="EJ1012" s="48"/>
      <c r="EK1012" s="48"/>
      <c r="EL1012" s="48"/>
      <c r="EM1012" s="48"/>
      <c r="EN1012" s="48"/>
      <c r="EO1012" s="48"/>
      <c r="EP1012" s="48"/>
      <c r="EQ1012" s="48"/>
      <c r="ER1012" s="48"/>
      <c r="ES1012" s="48"/>
      <c r="ET1012" s="48"/>
      <c r="EU1012" s="48"/>
      <c r="EV1012" s="48"/>
      <c r="EW1012" s="48"/>
      <c r="EX1012" s="48"/>
      <c r="EY1012" s="48"/>
      <c r="EZ1012" s="48"/>
      <c r="FA1012" s="48"/>
      <c r="FB1012" s="48"/>
      <c r="FC1012" s="48"/>
      <c r="FD1012" s="48"/>
      <c r="FE1012" s="48"/>
      <c r="FF1012" s="48"/>
      <c r="FG1012" s="48"/>
      <c r="FH1012" s="48"/>
      <c r="FI1012" s="48"/>
      <c r="FJ1012" s="48"/>
      <c r="FK1012" s="48"/>
      <c r="FL1012" s="48"/>
      <c r="FM1012" s="48"/>
      <c r="FN1012" s="48"/>
      <c r="FO1012" s="48"/>
      <c r="FP1012" s="48"/>
      <c r="FQ1012" s="48"/>
      <c r="FR1012" s="48"/>
      <c r="FS1012" s="48"/>
      <c r="FT1012" s="48"/>
      <c r="FU1012" s="48"/>
      <c r="FV1012" s="48"/>
      <c r="FW1012" s="48"/>
      <c r="FX1012" s="48"/>
      <c r="FY1012" s="48"/>
      <c r="FZ1012" s="48"/>
      <c r="GA1012" s="48"/>
      <c r="GB1012" s="48"/>
      <c r="GC1012" s="48"/>
      <c r="GD1012" s="48"/>
      <c r="GE1012" s="48"/>
      <c r="GF1012" s="48"/>
      <c r="GG1012" s="48"/>
      <c r="GH1012" s="48"/>
      <c r="GI1012" s="48"/>
      <c r="GJ1012" s="48"/>
      <c r="GK1012" s="48"/>
      <c r="GL1012" s="48"/>
      <c r="GM1012" s="48"/>
      <c r="GN1012" s="48"/>
      <c r="GO1012" s="48"/>
      <c r="GP1012" s="48"/>
      <c r="GQ1012" s="48"/>
      <c r="GR1012" s="48"/>
      <c r="GS1012" s="48"/>
      <c r="GT1012" s="48"/>
      <c r="GU1012" s="48"/>
      <c r="GV1012" s="48"/>
      <c r="GW1012" s="48"/>
      <c r="GX1012" s="48"/>
      <c r="GY1012" s="48"/>
      <c r="GZ1012" s="48"/>
      <c r="HA1012" s="48"/>
      <c r="HB1012" s="48"/>
      <c r="HC1012" s="48"/>
      <c r="HD1012" s="48"/>
      <c r="HE1012" s="48"/>
      <c r="HF1012" s="48"/>
      <c r="HG1012" s="48"/>
      <c r="HH1012" s="48"/>
      <c r="HI1012" s="48"/>
      <c r="HJ1012" s="48"/>
      <c r="HK1012" s="48"/>
      <c r="HL1012" s="48"/>
      <c r="HM1012" s="48"/>
      <c r="HN1012" s="48"/>
      <c r="HO1012" s="48"/>
      <c r="HP1012" s="48"/>
      <c r="HQ1012" s="48"/>
      <c r="HR1012" s="48"/>
      <c r="HS1012" s="48"/>
      <c r="HT1012" s="48"/>
      <c r="HU1012" s="48"/>
      <c r="HV1012" s="48"/>
      <c r="HW1012" s="48"/>
      <c r="HX1012" s="48"/>
      <c r="HY1012" s="48"/>
      <c r="HZ1012" s="48"/>
      <c r="IA1012" s="48"/>
      <c r="IB1012" s="48"/>
      <c r="IC1012" s="48"/>
      <c r="ID1012" s="48"/>
      <c r="IE1012" s="48"/>
      <c r="IF1012" s="48"/>
      <c r="IG1012" s="48"/>
      <c r="IH1012" s="36"/>
      <c r="II1012" s="36"/>
      <c r="IJ1012" s="36"/>
      <c r="IK1012" s="36"/>
      <c r="IL1012" s="36"/>
      <c r="IM1012" s="36"/>
      <c r="IN1012" s="36"/>
      <c r="IO1012" s="36"/>
      <c r="IP1012" s="36"/>
      <c r="IQ1012" s="36"/>
      <c r="IR1012" s="36"/>
      <c r="IS1012" s="36"/>
      <c r="IT1012" s="36"/>
    </row>
    <row r="1013" spans="1:254" s="14" customFormat="1" x14ac:dyDescent="0.2">
      <c r="A1013" s="48"/>
      <c r="B1013" s="48"/>
      <c r="C1013" s="98">
        <v>43771</v>
      </c>
      <c r="D1013" s="30" t="s">
        <v>2003</v>
      </c>
      <c r="E1013" s="102" t="s">
        <v>1993</v>
      </c>
      <c r="F1013" s="35" t="s">
        <v>1210</v>
      </c>
      <c r="G1013" s="175"/>
      <c r="H1013" s="127">
        <v>1881226</v>
      </c>
      <c r="I1013" s="143">
        <v>10179176</v>
      </c>
      <c r="J1013" s="49"/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  <c r="AL1013" s="48"/>
      <c r="AM1013" s="48"/>
      <c r="AN1013" s="48"/>
      <c r="AO1013" s="48"/>
      <c r="AP1013" s="48"/>
      <c r="AQ1013" s="48"/>
      <c r="AR1013" s="48"/>
      <c r="AS1013" s="48"/>
      <c r="AT1013" s="48"/>
      <c r="AU1013" s="48"/>
      <c r="AV1013" s="48"/>
      <c r="AW1013" s="48"/>
      <c r="AX1013" s="48"/>
      <c r="AY1013" s="48"/>
      <c r="AZ1013" s="48"/>
      <c r="BA1013" s="48"/>
      <c r="BB1013" s="48"/>
      <c r="BC1013" s="48"/>
      <c r="BD1013" s="48"/>
      <c r="BE1013" s="48"/>
      <c r="BF1013" s="48"/>
      <c r="BG1013" s="48"/>
      <c r="BH1013" s="48"/>
      <c r="BI1013" s="48"/>
      <c r="BJ1013" s="48"/>
      <c r="BK1013" s="48"/>
      <c r="BL1013" s="48"/>
      <c r="BM1013" s="48"/>
      <c r="BN1013" s="48"/>
      <c r="BO1013" s="48"/>
      <c r="BP1013" s="48"/>
      <c r="BQ1013" s="48"/>
      <c r="BR1013" s="48"/>
      <c r="BS1013" s="48"/>
      <c r="BT1013" s="48"/>
      <c r="BU1013" s="48"/>
      <c r="BV1013" s="48"/>
      <c r="BW1013" s="48"/>
      <c r="BX1013" s="48"/>
      <c r="BY1013" s="48"/>
      <c r="BZ1013" s="48"/>
      <c r="CA1013" s="48"/>
      <c r="CB1013" s="48"/>
      <c r="CC1013" s="48"/>
      <c r="CD1013" s="48"/>
      <c r="CE1013" s="48"/>
      <c r="CF1013" s="48"/>
      <c r="CG1013" s="48"/>
      <c r="CH1013" s="48"/>
      <c r="CI1013" s="48"/>
      <c r="CJ1013" s="48"/>
      <c r="CK1013" s="48"/>
      <c r="CL1013" s="48"/>
      <c r="CM1013" s="48"/>
      <c r="CN1013" s="48"/>
      <c r="CO1013" s="48"/>
      <c r="CP1013" s="48"/>
      <c r="CQ1013" s="48"/>
      <c r="CR1013" s="48"/>
      <c r="CS1013" s="48"/>
      <c r="CT1013" s="48"/>
      <c r="CU1013" s="48"/>
      <c r="CV1013" s="48"/>
      <c r="CW1013" s="48"/>
      <c r="CX1013" s="48"/>
      <c r="CY1013" s="48"/>
      <c r="CZ1013" s="48"/>
      <c r="DA1013" s="48"/>
      <c r="DB1013" s="48"/>
      <c r="DC1013" s="48"/>
      <c r="DD1013" s="48"/>
      <c r="DE1013" s="48"/>
      <c r="DF1013" s="48"/>
      <c r="DG1013" s="48"/>
      <c r="DH1013" s="48"/>
      <c r="DI1013" s="48"/>
      <c r="DJ1013" s="48"/>
      <c r="DK1013" s="48"/>
      <c r="DL1013" s="48"/>
      <c r="DM1013" s="48"/>
      <c r="DN1013" s="48"/>
      <c r="DO1013" s="48"/>
      <c r="DP1013" s="48"/>
      <c r="DQ1013" s="48"/>
      <c r="DR1013" s="48"/>
      <c r="DS1013" s="48"/>
      <c r="DT1013" s="48"/>
      <c r="DU1013" s="48"/>
      <c r="DV1013" s="48"/>
      <c r="DW1013" s="48"/>
      <c r="DX1013" s="48"/>
      <c r="DY1013" s="48"/>
      <c r="DZ1013" s="48"/>
      <c r="EA1013" s="48"/>
      <c r="EB1013" s="48"/>
      <c r="EC1013" s="48"/>
      <c r="ED1013" s="48"/>
      <c r="EE1013" s="48"/>
      <c r="EF1013" s="48"/>
      <c r="EG1013" s="48"/>
      <c r="EH1013" s="48"/>
      <c r="EI1013" s="48"/>
      <c r="EJ1013" s="48"/>
      <c r="EK1013" s="48"/>
      <c r="EL1013" s="48"/>
      <c r="EM1013" s="48"/>
      <c r="EN1013" s="48"/>
      <c r="EO1013" s="48"/>
      <c r="EP1013" s="48"/>
      <c r="EQ1013" s="48"/>
      <c r="ER1013" s="48"/>
      <c r="ES1013" s="48"/>
      <c r="ET1013" s="48"/>
      <c r="EU1013" s="48"/>
      <c r="EV1013" s="48"/>
      <c r="EW1013" s="48"/>
      <c r="EX1013" s="48"/>
      <c r="EY1013" s="48"/>
      <c r="EZ1013" s="48"/>
      <c r="FA1013" s="48"/>
      <c r="FB1013" s="48"/>
      <c r="FC1013" s="48"/>
      <c r="FD1013" s="48"/>
      <c r="FE1013" s="48"/>
      <c r="FF1013" s="48"/>
      <c r="FG1013" s="48"/>
      <c r="FH1013" s="48"/>
      <c r="FI1013" s="48"/>
      <c r="FJ1013" s="48"/>
      <c r="FK1013" s="48"/>
      <c r="FL1013" s="48"/>
      <c r="FM1013" s="48"/>
      <c r="FN1013" s="48"/>
      <c r="FO1013" s="48"/>
      <c r="FP1013" s="48"/>
      <c r="FQ1013" s="48"/>
      <c r="FR1013" s="48"/>
      <c r="FS1013" s="48"/>
      <c r="FT1013" s="48"/>
      <c r="FU1013" s="48"/>
      <c r="FV1013" s="48"/>
      <c r="FW1013" s="48"/>
      <c r="FX1013" s="48"/>
      <c r="FY1013" s="48"/>
      <c r="FZ1013" s="48"/>
      <c r="GA1013" s="48"/>
      <c r="GB1013" s="48"/>
      <c r="GC1013" s="48"/>
      <c r="GD1013" s="48"/>
      <c r="GE1013" s="48"/>
      <c r="GF1013" s="48"/>
      <c r="GG1013" s="48"/>
      <c r="GH1013" s="48"/>
      <c r="GI1013" s="48"/>
      <c r="GJ1013" s="48"/>
      <c r="GK1013" s="48"/>
      <c r="GL1013" s="48"/>
      <c r="GM1013" s="48"/>
      <c r="GN1013" s="48"/>
      <c r="GO1013" s="48"/>
      <c r="GP1013" s="48"/>
      <c r="GQ1013" s="48"/>
      <c r="GR1013" s="48"/>
      <c r="GS1013" s="48"/>
      <c r="GT1013" s="48"/>
      <c r="GU1013" s="48"/>
      <c r="GV1013" s="48"/>
      <c r="GW1013" s="48"/>
      <c r="GX1013" s="48"/>
      <c r="GY1013" s="48"/>
      <c r="GZ1013" s="48"/>
      <c r="HA1013" s="48"/>
      <c r="HB1013" s="48"/>
      <c r="HC1013" s="48"/>
      <c r="HD1013" s="48"/>
      <c r="HE1013" s="48"/>
      <c r="HF1013" s="48"/>
      <c r="HG1013" s="48"/>
      <c r="HH1013" s="48"/>
      <c r="HI1013" s="48"/>
      <c r="HJ1013" s="48"/>
      <c r="HK1013" s="48"/>
      <c r="HL1013" s="48"/>
      <c r="HM1013" s="48"/>
      <c r="HN1013" s="48"/>
      <c r="HO1013" s="48"/>
      <c r="HP1013" s="48"/>
      <c r="HQ1013" s="48"/>
      <c r="HR1013" s="48"/>
      <c r="HS1013" s="48"/>
      <c r="HT1013" s="48"/>
      <c r="HU1013" s="48"/>
      <c r="HV1013" s="48"/>
      <c r="HW1013" s="48"/>
      <c r="HX1013" s="48"/>
      <c r="HY1013" s="48"/>
      <c r="HZ1013" s="48"/>
      <c r="IA1013" s="48"/>
      <c r="IB1013" s="48"/>
      <c r="IC1013" s="48"/>
      <c r="ID1013" s="48"/>
      <c r="IE1013" s="48"/>
      <c r="IF1013" s="48"/>
      <c r="IG1013" s="48"/>
      <c r="IH1013" s="36"/>
      <c r="II1013" s="36"/>
      <c r="IJ1013" s="36"/>
      <c r="IK1013" s="36"/>
      <c r="IL1013" s="36"/>
      <c r="IM1013" s="36"/>
      <c r="IN1013" s="36"/>
      <c r="IO1013" s="36"/>
      <c r="IP1013" s="36"/>
      <c r="IQ1013" s="36"/>
      <c r="IR1013" s="36"/>
      <c r="IS1013" s="36"/>
      <c r="IT1013" s="36"/>
    </row>
    <row r="1014" spans="1:254" s="14" customFormat="1" x14ac:dyDescent="0.2">
      <c r="A1014" s="48"/>
      <c r="B1014" s="48"/>
      <c r="C1014" s="98"/>
      <c r="D1014" s="30" t="s">
        <v>2011</v>
      </c>
      <c r="E1014" s="102"/>
      <c r="F1014" s="35" t="s">
        <v>1210</v>
      </c>
      <c r="G1014" s="175">
        <v>1500000</v>
      </c>
      <c r="H1014" s="127"/>
      <c r="I1014" s="143">
        <v>11679176</v>
      </c>
      <c r="J1014" s="49" t="s">
        <v>2012</v>
      </c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  <c r="AL1014" s="48"/>
      <c r="AM1014" s="48"/>
      <c r="AN1014" s="48"/>
      <c r="AO1014" s="48"/>
      <c r="AP1014" s="48"/>
      <c r="AQ1014" s="48"/>
      <c r="AR1014" s="48"/>
      <c r="AS1014" s="48"/>
      <c r="AT1014" s="48"/>
      <c r="AU1014" s="48"/>
      <c r="AV1014" s="48"/>
      <c r="AW1014" s="48"/>
      <c r="AX1014" s="48"/>
      <c r="AY1014" s="48"/>
      <c r="AZ1014" s="48"/>
      <c r="BA1014" s="48"/>
      <c r="BB1014" s="48"/>
      <c r="BC1014" s="48"/>
      <c r="BD1014" s="48"/>
      <c r="BE1014" s="48"/>
      <c r="BF1014" s="48"/>
      <c r="BG1014" s="48"/>
      <c r="BH1014" s="48"/>
      <c r="BI1014" s="48"/>
      <c r="BJ1014" s="48"/>
      <c r="BK1014" s="48"/>
      <c r="BL1014" s="48"/>
      <c r="BM1014" s="48"/>
      <c r="BN1014" s="48"/>
      <c r="BO1014" s="48"/>
      <c r="BP1014" s="48"/>
      <c r="BQ1014" s="48"/>
      <c r="BR1014" s="48"/>
      <c r="BS1014" s="48"/>
      <c r="BT1014" s="48"/>
      <c r="BU1014" s="48"/>
      <c r="BV1014" s="48"/>
      <c r="BW1014" s="48"/>
      <c r="BX1014" s="48"/>
      <c r="BY1014" s="48"/>
      <c r="BZ1014" s="48"/>
      <c r="CA1014" s="48"/>
      <c r="CB1014" s="48"/>
      <c r="CC1014" s="48"/>
      <c r="CD1014" s="48"/>
      <c r="CE1014" s="48"/>
      <c r="CF1014" s="48"/>
      <c r="CG1014" s="48"/>
      <c r="CH1014" s="48"/>
      <c r="CI1014" s="48"/>
      <c r="CJ1014" s="48"/>
      <c r="CK1014" s="48"/>
      <c r="CL1014" s="48"/>
      <c r="CM1014" s="48"/>
      <c r="CN1014" s="48"/>
      <c r="CO1014" s="48"/>
      <c r="CP1014" s="48"/>
      <c r="CQ1014" s="48"/>
      <c r="CR1014" s="48"/>
      <c r="CS1014" s="48"/>
      <c r="CT1014" s="48"/>
      <c r="CU1014" s="48"/>
      <c r="CV1014" s="48"/>
      <c r="CW1014" s="48"/>
      <c r="CX1014" s="48"/>
      <c r="CY1014" s="48"/>
      <c r="CZ1014" s="48"/>
      <c r="DA1014" s="48"/>
      <c r="DB1014" s="48"/>
      <c r="DC1014" s="48"/>
      <c r="DD1014" s="48"/>
      <c r="DE1014" s="48"/>
      <c r="DF1014" s="48"/>
      <c r="DG1014" s="48"/>
      <c r="DH1014" s="48"/>
      <c r="DI1014" s="48"/>
      <c r="DJ1014" s="48"/>
      <c r="DK1014" s="48"/>
      <c r="DL1014" s="48"/>
      <c r="DM1014" s="48"/>
      <c r="DN1014" s="48"/>
      <c r="DO1014" s="48"/>
      <c r="DP1014" s="48"/>
      <c r="DQ1014" s="48"/>
      <c r="DR1014" s="48"/>
      <c r="DS1014" s="48"/>
      <c r="DT1014" s="48"/>
      <c r="DU1014" s="48"/>
      <c r="DV1014" s="48"/>
      <c r="DW1014" s="48"/>
      <c r="DX1014" s="48"/>
      <c r="DY1014" s="48"/>
      <c r="DZ1014" s="48"/>
      <c r="EA1014" s="48"/>
      <c r="EB1014" s="48"/>
      <c r="EC1014" s="48"/>
      <c r="ED1014" s="48"/>
      <c r="EE1014" s="48"/>
      <c r="EF1014" s="48"/>
      <c r="EG1014" s="48"/>
      <c r="EH1014" s="48"/>
      <c r="EI1014" s="48"/>
      <c r="EJ1014" s="48"/>
      <c r="EK1014" s="48"/>
      <c r="EL1014" s="48"/>
      <c r="EM1014" s="48"/>
      <c r="EN1014" s="48"/>
      <c r="EO1014" s="48"/>
      <c r="EP1014" s="48"/>
      <c r="EQ1014" s="48"/>
      <c r="ER1014" s="48"/>
      <c r="ES1014" s="48"/>
      <c r="ET1014" s="48"/>
      <c r="EU1014" s="48"/>
      <c r="EV1014" s="48"/>
      <c r="EW1014" s="48"/>
      <c r="EX1014" s="48"/>
      <c r="EY1014" s="48"/>
      <c r="EZ1014" s="48"/>
      <c r="FA1014" s="48"/>
      <c r="FB1014" s="48"/>
      <c r="FC1014" s="48"/>
      <c r="FD1014" s="48"/>
      <c r="FE1014" s="48"/>
      <c r="FF1014" s="48"/>
      <c r="FG1014" s="48"/>
      <c r="FH1014" s="48"/>
      <c r="FI1014" s="48"/>
      <c r="FJ1014" s="48"/>
      <c r="FK1014" s="48"/>
      <c r="FL1014" s="48"/>
      <c r="FM1014" s="48"/>
      <c r="FN1014" s="48"/>
      <c r="FO1014" s="48"/>
      <c r="FP1014" s="48"/>
      <c r="FQ1014" s="48"/>
      <c r="FR1014" s="48"/>
      <c r="FS1014" s="48"/>
      <c r="FT1014" s="48"/>
      <c r="FU1014" s="48"/>
      <c r="FV1014" s="48"/>
      <c r="FW1014" s="48"/>
      <c r="FX1014" s="48"/>
      <c r="FY1014" s="48"/>
      <c r="FZ1014" s="48"/>
      <c r="GA1014" s="48"/>
      <c r="GB1014" s="48"/>
      <c r="GC1014" s="48"/>
      <c r="GD1014" s="48"/>
      <c r="GE1014" s="48"/>
      <c r="GF1014" s="48"/>
      <c r="GG1014" s="48"/>
      <c r="GH1014" s="48"/>
      <c r="GI1014" s="48"/>
      <c r="GJ1014" s="48"/>
      <c r="GK1014" s="48"/>
      <c r="GL1014" s="48"/>
      <c r="GM1014" s="48"/>
      <c r="GN1014" s="48"/>
      <c r="GO1014" s="48"/>
      <c r="GP1014" s="48"/>
      <c r="GQ1014" s="48"/>
      <c r="GR1014" s="48"/>
      <c r="GS1014" s="48"/>
      <c r="GT1014" s="48"/>
      <c r="GU1014" s="48"/>
      <c r="GV1014" s="48"/>
      <c r="GW1014" s="48"/>
      <c r="GX1014" s="48"/>
      <c r="GY1014" s="48"/>
      <c r="GZ1014" s="48"/>
      <c r="HA1014" s="48"/>
      <c r="HB1014" s="48"/>
      <c r="HC1014" s="48"/>
      <c r="HD1014" s="48"/>
      <c r="HE1014" s="48"/>
      <c r="HF1014" s="48"/>
      <c r="HG1014" s="48"/>
      <c r="HH1014" s="48"/>
      <c r="HI1014" s="48"/>
      <c r="HJ1014" s="48"/>
      <c r="HK1014" s="48"/>
      <c r="HL1014" s="48"/>
      <c r="HM1014" s="48"/>
      <c r="HN1014" s="48"/>
      <c r="HO1014" s="48"/>
      <c r="HP1014" s="48"/>
      <c r="HQ1014" s="48"/>
      <c r="HR1014" s="48"/>
      <c r="HS1014" s="48"/>
      <c r="HT1014" s="48"/>
      <c r="HU1014" s="48"/>
      <c r="HV1014" s="48"/>
      <c r="HW1014" s="48"/>
      <c r="HX1014" s="48"/>
      <c r="HY1014" s="48"/>
      <c r="HZ1014" s="48"/>
      <c r="IA1014" s="48"/>
      <c r="IB1014" s="48"/>
      <c r="IC1014" s="48"/>
      <c r="ID1014" s="48"/>
      <c r="IE1014" s="48"/>
      <c r="IF1014" s="48"/>
      <c r="IG1014" s="48"/>
      <c r="IH1014" s="36"/>
      <c r="II1014" s="36"/>
      <c r="IJ1014" s="36"/>
      <c r="IK1014" s="36"/>
      <c r="IL1014" s="36"/>
      <c r="IM1014" s="36"/>
      <c r="IN1014" s="36"/>
      <c r="IO1014" s="36"/>
      <c r="IP1014" s="36"/>
      <c r="IQ1014" s="36"/>
      <c r="IR1014" s="36"/>
      <c r="IS1014" s="36"/>
      <c r="IT1014" s="36"/>
    </row>
    <row r="1015" spans="1:254" s="14" customFormat="1" x14ac:dyDescent="0.2">
      <c r="A1015" s="48"/>
      <c r="B1015" s="48"/>
      <c r="C1015" s="98">
        <v>43773</v>
      </c>
      <c r="D1015" s="30" t="s">
        <v>2005</v>
      </c>
      <c r="E1015" s="102" t="s">
        <v>2004</v>
      </c>
      <c r="F1015" s="35" t="s">
        <v>1521</v>
      </c>
      <c r="G1015" s="175"/>
      <c r="H1015" s="85">
        <v>190000</v>
      </c>
      <c r="I1015" s="143">
        <v>11489176</v>
      </c>
      <c r="J1015" s="49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  <c r="AL1015" s="48"/>
      <c r="AM1015" s="48"/>
      <c r="AN1015" s="48"/>
      <c r="AO1015" s="48"/>
      <c r="AP1015" s="48"/>
      <c r="AQ1015" s="48"/>
      <c r="AR1015" s="48"/>
      <c r="AS1015" s="48"/>
      <c r="AT1015" s="48"/>
      <c r="AU1015" s="48"/>
      <c r="AV1015" s="48"/>
      <c r="AW1015" s="48"/>
      <c r="AX1015" s="48"/>
      <c r="AY1015" s="48"/>
      <c r="AZ1015" s="48"/>
      <c r="BA1015" s="48"/>
      <c r="BB1015" s="48"/>
      <c r="BC1015" s="48"/>
      <c r="BD1015" s="48"/>
      <c r="BE1015" s="48"/>
      <c r="BF1015" s="48"/>
      <c r="BG1015" s="48"/>
      <c r="BH1015" s="48"/>
      <c r="BI1015" s="48"/>
      <c r="BJ1015" s="48"/>
      <c r="BK1015" s="48"/>
      <c r="BL1015" s="48"/>
      <c r="BM1015" s="48"/>
      <c r="BN1015" s="48"/>
      <c r="BO1015" s="48"/>
      <c r="BP1015" s="48"/>
      <c r="BQ1015" s="48"/>
      <c r="BR1015" s="48"/>
      <c r="BS1015" s="48"/>
      <c r="BT1015" s="48"/>
      <c r="BU1015" s="48"/>
      <c r="BV1015" s="48"/>
      <c r="BW1015" s="48"/>
      <c r="BX1015" s="48"/>
      <c r="BY1015" s="48"/>
      <c r="BZ1015" s="48"/>
      <c r="CA1015" s="48"/>
      <c r="CB1015" s="48"/>
      <c r="CC1015" s="48"/>
      <c r="CD1015" s="48"/>
      <c r="CE1015" s="48"/>
      <c r="CF1015" s="48"/>
      <c r="CG1015" s="48"/>
      <c r="CH1015" s="48"/>
      <c r="CI1015" s="48"/>
      <c r="CJ1015" s="48"/>
      <c r="CK1015" s="48"/>
      <c r="CL1015" s="48"/>
      <c r="CM1015" s="48"/>
      <c r="CN1015" s="48"/>
      <c r="CO1015" s="48"/>
      <c r="CP1015" s="48"/>
      <c r="CQ1015" s="48"/>
      <c r="CR1015" s="48"/>
      <c r="CS1015" s="48"/>
      <c r="CT1015" s="48"/>
      <c r="CU1015" s="48"/>
      <c r="CV1015" s="48"/>
      <c r="CW1015" s="48"/>
      <c r="CX1015" s="48"/>
      <c r="CY1015" s="48"/>
      <c r="CZ1015" s="48"/>
      <c r="DA1015" s="48"/>
      <c r="DB1015" s="48"/>
      <c r="DC1015" s="48"/>
      <c r="DD1015" s="48"/>
      <c r="DE1015" s="48"/>
      <c r="DF1015" s="48"/>
      <c r="DG1015" s="48"/>
      <c r="DH1015" s="48"/>
      <c r="DI1015" s="48"/>
      <c r="DJ1015" s="48"/>
      <c r="DK1015" s="48"/>
      <c r="DL1015" s="48"/>
      <c r="DM1015" s="48"/>
      <c r="DN1015" s="48"/>
      <c r="DO1015" s="48"/>
      <c r="DP1015" s="48"/>
      <c r="DQ1015" s="48"/>
      <c r="DR1015" s="48"/>
      <c r="DS1015" s="48"/>
      <c r="DT1015" s="48"/>
      <c r="DU1015" s="48"/>
      <c r="DV1015" s="48"/>
      <c r="DW1015" s="48"/>
      <c r="DX1015" s="48"/>
      <c r="DY1015" s="48"/>
      <c r="DZ1015" s="48"/>
      <c r="EA1015" s="48"/>
      <c r="EB1015" s="48"/>
      <c r="EC1015" s="48"/>
      <c r="ED1015" s="48"/>
      <c r="EE1015" s="48"/>
      <c r="EF1015" s="48"/>
      <c r="EG1015" s="48"/>
      <c r="EH1015" s="48"/>
      <c r="EI1015" s="48"/>
      <c r="EJ1015" s="48"/>
      <c r="EK1015" s="48"/>
      <c r="EL1015" s="48"/>
      <c r="EM1015" s="48"/>
      <c r="EN1015" s="48"/>
      <c r="EO1015" s="48"/>
      <c r="EP1015" s="48"/>
      <c r="EQ1015" s="48"/>
      <c r="ER1015" s="48"/>
      <c r="ES1015" s="48"/>
      <c r="ET1015" s="48"/>
      <c r="EU1015" s="48"/>
      <c r="EV1015" s="48"/>
      <c r="EW1015" s="48"/>
      <c r="EX1015" s="48"/>
      <c r="EY1015" s="48"/>
      <c r="EZ1015" s="48"/>
      <c r="FA1015" s="48"/>
      <c r="FB1015" s="48"/>
      <c r="FC1015" s="48"/>
      <c r="FD1015" s="48"/>
      <c r="FE1015" s="48"/>
      <c r="FF1015" s="48"/>
      <c r="FG1015" s="48"/>
      <c r="FH1015" s="48"/>
      <c r="FI1015" s="48"/>
      <c r="FJ1015" s="48"/>
      <c r="FK1015" s="48"/>
      <c r="FL1015" s="48"/>
      <c r="FM1015" s="48"/>
      <c r="FN1015" s="48"/>
      <c r="FO1015" s="48"/>
      <c r="FP1015" s="48"/>
      <c r="FQ1015" s="48"/>
      <c r="FR1015" s="48"/>
      <c r="FS1015" s="48"/>
      <c r="FT1015" s="48"/>
      <c r="FU1015" s="48"/>
      <c r="FV1015" s="48"/>
      <c r="FW1015" s="48"/>
      <c r="FX1015" s="48"/>
      <c r="FY1015" s="48"/>
      <c r="FZ1015" s="48"/>
      <c r="GA1015" s="48"/>
      <c r="GB1015" s="48"/>
      <c r="GC1015" s="48"/>
      <c r="GD1015" s="48"/>
      <c r="GE1015" s="48"/>
      <c r="GF1015" s="48"/>
      <c r="GG1015" s="48"/>
      <c r="GH1015" s="48"/>
      <c r="GI1015" s="48"/>
      <c r="GJ1015" s="48"/>
      <c r="GK1015" s="48"/>
      <c r="GL1015" s="48"/>
      <c r="GM1015" s="48"/>
      <c r="GN1015" s="48"/>
      <c r="GO1015" s="48"/>
      <c r="GP1015" s="48"/>
      <c r="GQ1015" s="48"/>
      <c r="GR1015" s="48"/>
      <c r="GS1015" s="48"/>
      <c r="GT1015" s="48"/>
      <c r="GU1015" s="48"/>
      <c r="GV1015" s="48"/>
      <c r="GW1015" s="48"/>
      <c r="GX1015" s="48"/>
      <c r="GY1015" s="48"/>
      <c r="GZ1015" s="48"/>
      <c r="HA1015" s="48"/>
      <c r="HB1015" s="48"/>
      <c r="HC1015" s="48"/>
      <c r="HD1015" s="48"/>
      <c r="HE1015" s="48"/>
      <c r="HF1015" s="48"/>
      <c r="HG1015" s="48"/>
      <c r="HH1015" s="48"/>
      <c r="HI1015" s="48"/>
      <c r="HJ1015" s="48"/>
      <c r="HK1015" s="48"/>
      <c r="HL1015" s="48"/>
      <c r="HM1015" s="48"/>
      <c r="HN1015" s="48"/>
      <c r="HO1015" s="48"/>
      <c r="HP1015" s="48"/>
      <c r="HQ1015" s="48"/>
      <c r="HR1015" s="48"/>
      <c r="HS1015" s="48"/>
      <c r="HT1015" s="48"/>
      <c r="HU1015" s="48"/>
      <c r="HV1015" s="48"/>
      <c r="HW1015" s="48"/>
      <c r="HX1015" s="48"/>
      <c r="HY1015" s="48"/>
      <c r="HZ1015" s="48"/>
      <c r="IA1015" s="48"/>
      <c r="IB1015" s="48"/>
      <c r="IC1015" s="48"/>
      <c r="ID1015" s="48"/>
      <c r="IE1015" s="48"/>
      <c r="IF1015" s="48"/>
      <c r="IG1015" s="48"/>
      <c r="IH1015" s="36"/>
      <c r="II1015" s="36"/>
      <c r="IJ1015" s="36"/>
      <c r="IK1015" s="36"/>
      <c r="IL1015" s="36"/>
      <c r="IM1015" s="36"/>
      <c r="IN1015" s="36"/>
      <c r="IO1015" s="36"/>
      <c r="IP1015" s="36"/>
      <c r="IQ1015" s="36"/>
      <c r="IR1015" s="36"/>
      <c r="IS1015" s="36"/>
      <c r="IT1015" s="36"/>
    </row>
    <row r="1016" spans="1:254" s="14" customFormat="1" x14ac:dyDescent="0.2">
      <c r="A1016" s="48"/>
      <c r="B1016" s="48"/>
      <c r="C1016" s="152">
        <v>43773</v>
      </c>
      <c r="D1016" s="153" t="s">
        <v>2006</v>
      </c>
      <c r="E1016" s="48" t="s">
        <v>2009</v>
      </c>
      <c r="F1016" s="154" t="s">
        <v>2007</v>
      </c>
      <c r="G1016" s="82"/>
      <c r="H1016" s="53">
        <v>955000</v>
      </c>
      <c r="I1016" s="143">
        <v>10534176</v>
      </c>
      <c r="J1016" s="49"/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  <c r="AL1016" s="48"/>
      <c r="AM1016" s="48"/>
      <c r="AN1016" s="48"/>
      <c r="AO1016" s="48"/>
      <c r="AP1016" s="48"/>
      <c r="AQ1016" s="48"/>
      <c r="AR1016" s="48"/>
      <c r="AS1016" s="48"/>
      <c r="AT1016" s="48"/>
      <c r="AU1016" s="48"/>
      <c r="AV1016" s="48"/>
      <c r="AW1016" s="48"/>
      <c r="AX1016" s="48"/>
      <c r="AY1016" s="48"/>
      <c r="AZ1016" s="48"/>
      <c r="BA1016" s="48"/>
      <c r="BB1016" s="48"/>
      <c r="BC1016" s="48"/>
      <c r="BD1016" s="48"/>
      <c r="BE1016" s="48"/>
      <c r="BF1016" s="48"/>
      <c r="BG1016" s="48"/>
      <c r="BH1016" s="48"/>
      <c r="BI1016" s="48"/>
      <c r="BJ1016" s="48"/>
      <c r="BK1016" s="48"/>
      <c r="BL1016" s="48"/>
      <c r="BM1016" s="48"/>
      <c r="BN1016" s="48"/>
      <c r="BO1016" s="48"/>
      <c r="BP1016" s="48"/>
      <c r="BQ1016" s="48"/>
      <c r="BR1016" s="48"/>
      <c r="BS1016" s="48"/>
      <c r="BT1016" s="48"/>
      <c r="BU1016" s="48"/>
      <c r="BV1016" s="48"/>
      <c r="BW1016" s="48"/>
      <c r="BX1016" s="48"/>
      <c r="BY1016" s="48"/>
      <c r="BZ1016" s="48"/>
      <c r="CA1016" s="48"/>
      <c r="CB1016" s="48"/>
      <c r="CC1016" s="48"/>
      <c r="CD1016" s="48"/>
      <c r="CE1016" s="48"/>
      <c r="CF1016" s="48"/>
      <c r="CG1016" s="48"/>
      <c r="CH1016" s="48"/>
      <c r="CI1016" s="48"/>
      <c r="CJ1016" s="48"/>
      <c r="CK1016" s="48"/>
      <c r="CL1016" s="48"/>
      <c r="CM1016" s="48"/>
      <c r="CN1016" s="48"/>
      <c r="CO1016" s="48"/>
      <c r="CP1016" s="48"/>
      <c r="CQ1016" s="48"/>
      <c r="CR1016" s="48"/>
      <c r="CS1016" s="48"/>
      <c r="CT1016" s="48"/>
      <c r="CU1016" s="48"/>
      <c r="CV1016" s="48"/>
      <c r="CW1016" s="48"/>
      <c r="CX1016" s="48"/>
      <c r="CY1016" s="48"/>
      <c r="CZ1016" s="48"/>
      <c r="DA1016" s="48"/>
      <c r="DB1016" s="48"/>
      <c r="DC1016" s="48"/>
      <c r="DD1016" s="48"/>
      <c r="DE1016" s="48"/>
      <c r="DF1016" s="48"/>
      <c r="DG1016" s="48"/>
      <c r="DH1016" s="48"/>
      <c r="DI1016" s="48"/>
      <c r="DJ1016" s="48"/>
      <c r="DK1016" s="48"/>
      <c r="DL1016" s="48"/>
      <c r="DM1016" s="48"/>
      <c r="DN1016" s="48"/>
      <c r="DO1016" s="48"/>
      <c r="DP1016" s="48"/>
      <c r="DQ1016" s="48"/>
      <c r="DR1016" s="48"/>
      <c r="DS1016" s="48"/>
      <c r="DT1016" s="48"/>
      <c r="DU1016" s="48"/>
      <c r="DV1016" s="48"/>
      <c r="DW1016" s="48"/>
      <c r="DX1016" s="48"/>
      <c r="DY1016" s="48"/>
      <c r="DZ1016" s="48"/>
      <c r="EA1016" s="48"/>
      <c r="EB1016" s="48"/>
      <c r="EC1016" s="48"/>
      <c r="ED1016" s="48"/>
      <c r="EE1016" s="48"/>
      <c r="EF1016" s="48"/>
      <c r="EG1016" s="48"/>
      <c r="EH1016" s="48"/>
      <c r="EI1016" s="48"/>
      <c r="EJ1016" s="48"/>
      <c r="EK1016" s="48"/>
      <c r="EL1016" s="48"/>
      <c r="EM1016" s="48"/>
      <c r="EN1016" s="48"/>
      <c r="EO1016" s="48"/>
      <c r="EP1016" s="48"/>
      <c r="EQ1016" s="48"/>
      <c r="ER1016" s="48"/>
      <c r="ES1016" s="48"/>
      <c r="ET1016" s="48"/>
      <c r="EU1016" s="48"/>
      <c r="EV1016" s="48"/>
      <c r="EW1016" s="48"/>
      <c r="EX1016" s="48"/>
      <c r="EY1016" s="48"/>
      <c r="EZ1016" s="48"/>
      <c r="FA1016" s="48"/>
      <c r="FB1016" s="48"/>
      <c r="FC1016" s="48"/>
      <c r="FD1016" s="48"/>
      <c r="FE1016" s="48"/>
      <c r="FF1016" s="48"/>
      <c r="FG1016" s="48"/>
      <c r="FH1016" s="48"/>
      <c r="FI1016" s="48"/>
      <c r="FJ1016" s="48"/>
      <c r="FK1016" s="48"/>
      <c r="FL1016" s="48"/>
      <c r="FM1016" s="48"/>
      <c r="FN1016" s="48"/>
      <c r="FO1016" s="48"/>
      <c r="FP1016" s="48"/>
      <c r="FQ1016" s="48"/>
      <c r="FR1016" s="48"/>
      <c r="FS1016" s="48"/>
      <c r="FT1016" s="48"/>
      <c r="FU1016" s="48"/>
      <c r="FV1016" s="48"/>
      <c r="FW1016" s="48"/>
      <c r="FX1016" s="48"/>
      <c r="FY1016" s="48"/>
      <c r="FZ1016" s="48"/>
      <c r="GA1016" s="48"/>
      <c r="GB1016" s="48"/>
      <c r="GC1016" s="48"/>
      <c r="GD1016" s="48"/>
      <c r="GE1016" s="48"/>
      <c r="GF1016" s="48"/>
      <c r="GG1016" s="48"/>
      <c r="GH1016" s="48"/>
      <c r="GI1016" s="48"/>
      <c r="GJ1016" s="48"/>
      <c r="GK1016" s="48"/>
      <c r="GL1016" s="48"/>
      <c r="GM1016" s="48"/>
      <c r="GN1016" s="48"/>
      <c r="GO1016" s="48"/>
      <c r="GP1016" s="48"/>
      <c r="GQ1016" s="48"/>
      <c r="GR1016" s="48"/>
      <c r="GS1016" s="48"/>
      <c r="GT1016" s="48"/>
      <c r="GU1016" s="48"/>
      <c r="GV1016" s="48"/>
      <c r="GW1016" s="48"/>
      <c r="GX1016" s="48"/>
      <c r="GY1016" s="48"/>
      <c r="GZ1016" s="48"/>
      <c r="HA1016" s="48"/>
      <c r="HB1016" s="48"/>
      <c r="HC1016" s="48"/>
      <c r="HD1016" s="48"/>
      <c r="HE1016" s="48"/>
      <c r="HF1016" s="48"/>
      <c r="HG1016" s="48"/>
      <c r="HH1016" s="48"/>
      <c r="HI1016" s="48"/>
      <c r="HJ1016" s="48"/>
      <c r="HK1016" s="48"/>
      <c r="HL1016" s="48"/>
      <c r="HM1016" s="48"/>
      <c r="HN1016" s="48"/>
      <c r="HO1016" s="48"/>
      <c r="HP1016" s="48"/>
      <c r="HQ1016" s="48"/>
      <c r="HR1016" s="48"/>
      <c r="HS1016" s="48"/>
      <c r="HT1016" s="48"/>
      <c r="HU1016" s="48"/>
      <c r="HV1016" s="48"/>
      <c r="HW1016" s="48"/>
      <c r="HX1016" s="48"/>
      <c r="HY1016" s="48"/>
      <c r="HZ1016" s="48"/>
      <c r="IA1016" s="48"/>
      <c r="IB1016" s="48"/>
      <c r="IC1016" s="48"/>
      <c r="ID1016" s="48"/>
      <c r="IE1016" s="48"/>
      <c r="IF1016" s="48"/>
      <c r="IG1016" s="48"/>
      <c r="IH1016" s="36"/>
      <c r="II1016" s="36"/>
      <c r="IJ1016" s="36"/>
      <c r="IK1016" s="36"/>
      <c r="IL1016" s="36"/>
      <c r="IM1016" s="36"/>
      <c r="IN1016" s="36"/>
      <c r="IO1016" s="36"/>
      <c r="IP1016" s="36"/>
      <c r="IQ1016" s="36"/>
      <c r="IR1016" s="36"/>
      <c r="IS1016" s="36"/>
      <c r="IT1016" s="36"/>
    </row>
    <row r="1017" spans="1:254" s="14" customFormat="1" ht="15" x14ac:dyDescent="0.3">
      <c r="A1017" s="48"/>
      <c r="B1017" s="48"/>
      <c r="C1017" s="181">
        <v>43773</v>
      </c>
      <c r="D1017" s="153" t="s">
        <v>2008</v>
      </c>
      <c r="E1017" s="48" t="s">
        <v>2010</v>
      </c>
      <c r="F1017" s="154" t="s">
        <v>1361</v>
      </c>
      <c r="G1017" s="82"/>
      <c r="H1017" s="53">
        <v>1820000</v>
      </c>
      <c r="I1017" s="143">
        <v>8714176</v>
      </c>
      <c r="J1017" s="49"/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  <c r="AL1017" s="48"/>
      <c r="AM1017" s="48"/>
      <c r="AN1017" s="48"/>
      <c r="AO1017" s="48"/>
      <c r="AP1017" s="48"/>
      <c r="AQ1017" s="48"/>
      <c r="AR1017" s="48"/>
      <c r="AS1017" s="48"/>
      <c r="AT1017" s="48"/>
      <c r="AU1017" s="48"/>
      <c r="AV1017" s="48"/>
      <c r="AW1017" s="48"/>
      <c r="AX1017" s="48"/>
      <c r="AY1017" s="48"/>
      <c r="AZ1017" s="48"/>
      <c r="BA1017" s="48"/>
      <c r="BB1017" s="48"/>
      <c r="BC1017" s="48"/>
      <c r="BD1017" s="48"/>
      <c r="BE1017" s="48"/>
      <c r="BF1017" s="48"/>
      <c r="BG1017" s="48"/>
      <c r="BH1017" s="48"/>
      <c r="BI1017" s="48"/>
      <c r="BJ1017" s="48"/>
      <c r="BK1017" s="48"/>
      <c r="BL1017" s="48"/>
      <c r="BM1017" s="48"/>
      <c r="BN1017" s="48"/>
      <c r="BO1017" s="48"/>
      <c r="BP1017" s="48"/>
      <c r="BQ1017" s="48"/>
      <c r="BR1017" s="48"/>
      <c r="BS1017" s="48"/>
      <c r="BT1017" s="48"/>
      <c r="BU1017" s="48"/>
      <c r="BV1017" s="48"/>
      <c r="BW1017" s="48"/>
      <c r="BX1017" s="48"/>
      <c r="BY1017" s="48"/>
      <c r="BZ1017" s="48"/>
      <c r="CA1017" s="48"/>
      <c r="CB1017" s="48"/>
      <c r="CC1017" s="48"/>
      <c r="CD1017" s="48"/>
      <c r="CE1017" s="48"/>
      <c r="CF1017" s="48"/>
      <c r="CG1017" s="48"/>
      <c r="CH1017" s="48"/>
      <c r="CI1017" s="48"/>
      <c r="CJ1017" s="48"/>
      <c r="CK1017" s="48"/>
      <c r="CL1017" s="48"/>
      <c r="CM1017" s="48"/>
      <c r="CN1017" s="48"/>
      <c r="CO1017" s="48"/>
      <c r="CP1017" s="48"/>
      <c r="CQ1017" s="48"/>
      <c r="CR1017" s="48"/>
      <c r="CS1017" s="48"/>
      <c r="CT1017" s="48"/>
      <c r="CU1017" s="48"/>
      <c r="CV1017" s="48"/>
      <c r="CW1017" s="48"/>
      <c r="CX1017" s="48"/>
      <c r="CY1017" s="48"/>
      <c r="CZ1017" s="48"/>
      <c r="DA1017" s="48"/>
      <c r="DB1017" s="48"/>
      <c r="DC1017" s="48"/>
      <c r="DD1017" s="48"/>
      <c r="DE1017" s="48"/>
      <c r="DF1017" s="48"/>
      <c r="DG1017" s="48"/>
      <c r="DH1017" s="48"/>
      <c r="DI1017" s="48"/>
      <c r="DJ1017" s="48"/>
      <c r="DK1017" s="48"/>
      <c r="DL1017" s="48"/>
      <c r="DM1017" s="48"/>
      <c r="DN1017" s="48"/>
      <c r="DO1017" s="48"/>
      <c r="DP1017" s="48"/>
      <c r="DQ1017" s="48"/>
      <c r="DR1017" s="48"/>
      <c r="DS1017" s="48"/>
      <c r="DT1017" s="48"/>
      <c r="DU1017" s="48"/>
      <c r="DV1017" s="48"/>
      <c r="DW1017" s="48"/>
      <c r="DX1017" s="48"/>
      <c r="DY1017" s="48"/>
      <c r="DZ1017" s="48"/>
      <c r="EA1017" s="48"/>
      <c r="EB1017" s="48"/>
      <c r="EC1017" s="48"/>
      <c r="ED1017" s="48"/>
      <c r="EE1017" s="48"/>
      <c r="EF1017" s="48"/>
      <c r="EG1017" s="48"/>
      <c r="EH1017" s="48"/>
      <c r="EI1017" s="48"/>
      <c r="EJ1017" s="48"/>
      <c r="EK1017" s="48"/>
      <c r="EL1017" s="48"/>
      <c r="EM1017" s="48"/>
      <c r="EN1017" s="48"/>
      <c r="EO1017" s="48"/>
      <c r="EP1017" s="48"/>
      <c r="EQ1017" s="48"/>
      <c r="ER1017" s="48"/>
      <c r="ES1017" s="48"/>
      <c r="ET1017" s="48"/>
      <c r="EU1017" s="48"/>
      <c r="EV1017" s="48"/>
      <c r="EW1017" s="48"/>
      <c r="EX1017" s="48"/>
      <c r="EY1017" s="48"/>
      <c r="EZ1017" s="48"/>
      <c r="FA1017" s="48"/>
      <c r="FB1017" s="48"/>
      <c r="FC1017" s="48"/>
      <c r="FD1017" s="48"/>
      <c r="FE1017" s="48"/>
      <c r="FF1017" s="48"/>
      <c r="FG1017" s="48"/>
      <c r="FH1017" s="48"/>
      <c r="FI1017" s="48"/>
      <c r="FJ1017" s="48"/>
      <c r="FK1017" s="48"/>
      <c r="FL1017" s="48"/>
      <c r="FM1017" s="48"/>
      <c r="FN1017" s="48"/>
      <c r="FO1017" s="48"/>
      <c r="FP1017" s="48"/>
      <c r="FQ1017" s="48"/>
      <c r="FR1017" s="48"/>
      <c r="FS1017" s="48"/>
      <c r="FT1017" s="48"/>
      <c r="FU1017" s="48"/>
      <c r="FV1017" s="48"/>
      <c r="FW1017" s="48"/>
      <c r="FX1017" s="48"/>
      <c r="FY1017" s="48"/>
      <c r="FZ1017" s="48"/>
      <c r="GA1017" s="48"/>
      <c r="GB1017" s="48"/>
      <c r="GC1017" s="48"/>
      <c r="GD1017" s="48"/>
      <c r="GE1017" s="48"/>
      <c r="GF1017" s="48"/>
      <c r="GG1017" s="48"/>
      <c r="GH1017" s="48"/>
      <c r="GI1017" s="48"/>
      <c r="GJ1017" s="48"/>
      <c r="GK1017" s="48"/>
      <c r="GL1017" s="48"/>
      <c r="GM1017" s="48"/>
      <c r="GN1017" s="48"/>
      <c r="GO1017" s="48"/>
      <c r="GP1017" s="48"/>
      <c r="GQ1017" s="48"/>
      <c r="GR1017" s="48"/>
      <c r="GS1017" s="48"/>
      <c r="GT1017" s="48"/>
      <c r="GU1017" s="48"/>
      <c r="GV1017" s="48"/>
      <c r="GW1017" s="48"/>
      <c r="GX1017" s="48"/>
      <c r="GY1017" s="48"/>
      <c r="GZ1017" s="48"/>
      <c r="HA1017" s="48"/>
      <c r="HB1017" s="48"/>
      <c r="HC1017" s="48"/>
      <c r="HD1017" s="48"/>
      <c r="HE1017" s="48"/>
      <c r="HF1017" s="48"/>
      <c r="HG1017" s="48"/>
      <c r="HH1017" s="48"/>
      <c r="HI1017" s="48"/>
      <c r="HJ1017" s="48"/>
      <c r="HK1017" s="48"/>
      <c r="HL1017" s="48"/>
      <c r="HM1017" s="48"/>
      <c r="HN1017" s="48"/>
      <c r="HO1017" s="48"/>
      <c r="HP1017" s="48"/>
      <c r="HQ1017" s="48"/>
      <c r="HR1017" s="48"/>
      <c r="HS1017" s="48"/>
      <c r="HT1017" s="48"/>
      <c r="HU1017" s="48"/>
      <c r="HV1017" s="48"/>
      <c r="HW1017" s="48"/>
      <c r="HX1017" s="48"/>
      <c r="HY1017" s="48"/>
      <c r="HZ1017" s="48"/>
      <c r="IA1017" s="48"/>
      <c r="IB1017" s="48"/>
      <c r="IC1017" s="48"/>
      <c r="ID1017" s="48"/>
      <c r="IE1017" s="48"/>
      <c r="IF1017" s="48"/>
      <c r="IG1017" s="48"/>
      <c r="IH1017" s="36"/>
      <c r="II1017" s="36"/>
      <c r="IJ1017" s="36"/>
      <c r="IK1017" s="36"/>
      <c r="IL1017" s="36"/>
      <c r="IM1017" s="36"/>
      <c r="IN1017" s="36"/>
      <c r="IO1017" s="36"/>
      <c r="IP1017" s="36"/>
      <c r="IQ1017" s="36"/>
      <c r="IR1017" s="36"/>
      <c r="IS1017" s="36"/>
      <c r="IT1017" s="36"/>
    </row>
    <row r="1018" spans="1:254" s="14" customFormat="1" x14ac:dyDescent="0.2">
      <c r="A1018" s="48"/>
      <c r="B1018" s="48"/>
      <c r="C1018" s="48"/>
      <c r="D1018" s="48"/>
      <c r="E1018" s="48"/>
      <c r="F1018" s="81"/>
      <c r="G1018" s="82">
        <v>11511024</v>
      </c>
      <c r="H1018" s="84"/>
      <c r="I1018" s="143">
        <v>20225200</v>
      </c>
      <c r="J1018" s="49"/>
      <c r="K1018" s="48"/>
      <c r="L1018" s="48"/>
      <c r="M1018" s="48"/>
      <c r="N1018" s="48"/>
      <c r="O1018" s="48"/>
      <c r="P1018" s="48"/>
      <c r="Q1018" s="48"/>
      <c r="R1018" s="48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  <c r="AL1018" s="48"/>
      <c r="AM1018" s="48"/>
      <c r="AN1018" s="48"/>
      <c r="AO1018" s="48"/>
      <c r="AP1018" s="48"/>
      <c r="AQ1018" s="48"/>
      <c r="AR1018" s="48"/>
      <c r="AS1018" s="48"/>
      <c r="AT1018" s="48"/>
      <c r="AU1018" s="48"/>
      <c r="AV1018" s="48"/>
      <c r="AW1018" s="48"/>
      <c r="AX1018" s="48"/>
      <c r="AY1018" s="48"/>
      <c r="AZ1018" s="48"/>
      <c r="BA1018" s="48"/>
      <c r="BB1018" s="48"/>
      <c r="BC1018" s="48"/>
      <c r="BD1018" s="48"/>
      <c r="BE1018" s="48"/>
      <c r="BF1018" s="48"/>
      <c r="BG1018" s="48"/>
      <c r="BH1018" s="48"/>
      <c r="BI1018" s="48"/>
      <c r="BJ1018" s="48"/>
      <c r="BK1018" s="48"/>
      <c r="BL1018" s="48"/>
      <c r="BM1018" s="48"/>
      <c r="BN1018" s="48"/>
      <c r="BO1018" s="48"/>
      <c r="BP1018" s="48"/>
      <c r="BQ1018" s="48"/>
      <c r="BR1018" s="48"/>
      <c r="BS1018" s="48"/>
      <c r="BT1018" s="48"/>
      <c r="BU1018" s="48"/>
      <c r="BV1018" s="48"/>
      <c r="BW1018" s="48"/>
      <c r="BX1018" s="48"/>
      <c r="BY1018" s="48"/>
      <c r="BZ1018" s="48"/>
      <c r="CA1018" s="48"/>
      <c r="CB1018" s="48"/>
      <c r="CC1018" s="48"/>
      <c r="CD1018" s="48"/>
      <c r="CE1018" s="48"/>
      <c r="CF1018" s="48"/>
      <c r="CG1018" s="48"/>
      <c r="CH1018" s="48"/>
      <c r="CI1018" s="48"/>
      <c r="CJ1018" s="48"/>
      <c r="CK1018" s="48"/>
      <c r="CL1018" s="48"/>
      <c r="CM1018" s="48"/>
      <c r="CN1018" s="48"/>
      <c r="CO1018" s="48"/>
      <c r="CP1018" s="48"/>
      <c r="CQ1018" s="48"/>
      <c r="CR1018" s="48"/>
      <c r="CS1018" s="48"/>
      <c r="CT1018" s="48"/>
      <c r="CU1018" s="48"/>
      <c r="CV1018" s="48"/>
      <c r="CW1018" s="48"/>
      <c r="CX1018" s="48"/>
      <c r="CY1018" s="48"/>
      <c r="CZ1018" s="48"/>
      <c r="DA1018" s="48"/>
      <c r="DB1018" s="48"/>
      <c r="DC1018" s="48"/>
      <c r="DD1018" s="48"/>
      <c r="DE1018" s="48"/>
      <c r="DF1018" s="48"/>
      <c r="DG1018" s="48"/>
      <c r="DH1018" s="48"/>
      <c r="DI1018" s="48"/>
      <c r="DJ1018" s="48"/>
      <c r="DK1018" s="48"/>
      <c r="DL1018" s="48"/>
      <c r="DM1018" s="48"/>
      <c r="DN1018" s="48"/>
      <c r="DO1018" s="48"/>
      <c r="DP1018" s="48"/>
      <c r="DQ1018" s="48"/>
      <c r="DR1018" s="48"/>
      <c r="DS1018" s="48"/>
      <c r="DT1018" s="48"/>
      <c r="DU1018" s="48"/>
      <c r="DV1018" s="48"/>
      <c r="DW1018" s="48"/>
      <c r="DX1018" s="48"/>
      <c r="DY1018" s="48"/>
      <c r="DZ1018" s="48"/>
      <c r="EA1018" s="48"/>
      <c r="EB1018" s="48"/>
      <c r="EC1018" s="48"/>
      <c r="ED1018" s="48"/>
      <c r="EE1018" s="48"/>
      <c r="EF1018" s="48"/>
      <c r="EG1018" s="48"/>
      <c r="EH1018" s="48"/>
      <c r="EI1018" s="48"/>
      <c r="EJ1018" s="48"/>
      <c r="EK1018" s="48"/>
      <c r="EL1018" s="48"/>
      <c r="EM1018" s="48"/>
      <c r="EN1018" s="48"/>
      <c r="EO1018" s="48"/>
      <c r="EP1018" s="48"/>
      <c r="EQ1018" s="48"/>
      <c r="ER1018" s="48"/>
      <c r="ES1018" s="48"/>
      <c r="ET1018" s="48"/>
      <c r="EU1018" s="48"/>
      <c r="EV1018" s="48"/>
      <c r="EW1018" s="48"/>
      <c r="EX1018" s="48"/>
      <c r="EY1018" s="48"/>
      <c r="EZ1018" s="48"/>
      <c r="FA1018" s="48"/>
      <c r="FB1018" s="48"/>
      <c r="FC1018" s="48"/>
      <c r="FD1018" s="48"/>
      <c r="FE1018" s="48"/>
      <c r="FF1018" s="48"/>
      <c r="FG1018" s="48"/>
      <c r="FH1018" s="48"/>
      <c r="FI1018" s="48"/>
      <c r="FJ1018" s="48"/>
      <c r="FK1018" s="48"/>
      <c r="FL1018" s="48"/>
      <c r="FM1018" s="48"/>
      <c r="FN1018" s="48"/>
      <c r="FO1018" s="48"/>
      <c r="FP1018" s="48"/>
      <c r="FQ1018" s="48"/>
      <c r="FR1018" s="48"/>
      <c r="FS1018" s="48"/>
      <c r="FT1018" s="48"/>
      <c r="FU1018" s="48"/>
      <c r="FV1018" s="48"/>
      <c r="FW1018" s="48"/>
      <c r="FX1018" s="48"/>
      <c r="FY1018" s="48"/>
      <c r="FZ1018" s="48"/>
      <c r="GA1018" s="48"/>
      <c r="GB1018" s="48"/>
      <c r="GC1018" s="48"/>
      <c r="GD1018" s="48"/>
      <c r="GE1018" s="48"/>
      <c r="GF1018" s="48"/>
      <c r="GG1018" s="48"/>
      <c r="GH1018" s="48"/>
      <c r="GI1018" s="48"/>
      <c r="GJ1018" s="48"/>
      <c r="GK1018" s="48"/>
      <c r="GL1018" s="48"/>
      <c r="GM1018" s="48"/>
      <c r="GN1018" s="48"/>
      <c r="GO1018" s="48"/>
      <c r="GP1018" s="48"/>
      <c r="GQ1018" s="48"/>
      <c r="GR1018" s="48"/>
      <c r="GS1018" s="48"/>
      <c r="GT1018" s="48"/>
      <c r="GU1018" s="48"/>
      <c r="GV1018" s="48"/>
      <c r="GW1018" s="48"/>
      <c r="GX1018" s="48"/>
      <c r="GY1018" s="48"/>
      <c r="GZ1018" s="48"/>
      <c r="HA1018" s="48"/>
      <c r="HB1018" s="48"/>
      <c r="HC1018" s="48"/>
      <c r="HD1018" s="48"/>
      <c r="HE1018" s="48"/>
      <c r="HF1018" s="48"/>
      <c r="HG1018" s="48"/>
      <c r="HH1018" s="48"/>
      <c r="HI1018" s="48"/>
      <c r="HJ1018" s="48"/>
      <c r="HK1018" s="48"/>
      <c r="HL1018" s="48"/>
      <c r="HM1018" s="48"/>
      <c r="HN1018" s="48"/>
      <c r="HO1018" s="48"/>
      <c r="HP1018" s="48"/>
      <c r="HQ1018" s="48"/>
      <c r="HR1018" s="48"/>
      <c r="HS1018" s="48"/>
      <c r="HT1018" s="48"/>
      <c r="HU1018" s="48"/>
      <c r="HV1018" s="48"/>
      <c r="HW1018" s="48"/>
      <c r="HX1018" s="48"/>
      <c r="HY1018" s="48"/>
      <c r="HZ1018" s="48"/>
      <c r="IA1018" s="48"/>
      <c r="IB1018" s="48"/>
      <c r="IC1018" s="48"/>
      <c r="ID1018" s="48"/>
      <c r="IE1018" s="48"/>
      <c r="IF1018" s="48"/>
      <c r="IG1018" s="48"/>
      <c r="IH1018" s="36"/>
      <c r="II1018" s="36"/>
      <c r="IJ1018" s="36"/>
      <c r="IK1018" s="36"/>
      <c r="IL1018" s="36"/>
      <c r="IM1018" s="36"/>
      <c r="IN1018" s="36"/>
      <c r="IO1018" s="36"/>
      <c r="IP1018" s="36"/>
      <c r="IQ1018" s="36"/>
      <c r="IR1018" s="36"/>
      <c r="IS1018" s="36"/>
      <c r="IT1018" s="36"/>
    </row>
    <row r="1019" spans="1:254" s="14" customFormat="1" x14ac:dyDescent="0.2">
      <c r="A1019" s="48"/>
      <c r="B1019" s="48"/>
      <c r="C1019" s="98">
        <v>43774</v>
      </c>
      <c r="D1019" s="191" t="s">
        <v>2027</v>
      </c>
      <c r="E1019" s="102" t="s">
        <v>2017</v>
      </c>
      <c r="F1019" s="103" t="s">
        <v>1198</v>
      </c>
      <c r="G1019" s="82"/>
      <c r="H1019" s="125">
        <v>35000</v>
      </c>
      <c r="I1019" s="143">
        <v>20190200</v>
      </c>
      <c r="J1019" s="49"/>
      <c r="K1019" s="48"/>
      <c r="L1019" s="48"/>
      <c r="M1019" s="48"/>
      <c r="N1019" s="48"/>
      <c r="O1019" s="48"/>
      <c r="P1019" s="48"/>
      <c r="Q1019" s="48"/>
      <c r="R1019" s="48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  <c r="AL1019" s="48"/>
      <c r="AM1019" s="48"/>
      <c r="AN1019" s="48"/>
      <c r="AO1019" s="48"/>
      <c r="AP1019" s="48"/>
      <c r="AQ1019" s="48"/>
      <c r="AR1019" s="48"/>
      <c r="AS1019" s="48"/>
      <c r="AT1019" s="48"/>
      <c r="AU1019" s="48"/>
      <c r="AV1019" s="48"/>
      <c r="AW1019" s="48"/>
      <c r="AX1019" s="48"/>
      <c r="AY1019" s="48"/>
      <c r="AZ1019" s="48"/>
      <c r="BA1019" s="48"/>
      <c r="BB1019" s="48"/>
      <c r="BC1019" s="48"/>
      <c r="BD1019" s="48"/>
      <c r="BE1019" s="48"/>
      <c r="BF1019" s="48"/>
      <c r="BG1019" s="48"/>
      <c r="BH1019" s="48"/>
      <c r="BI1019" s="48"/>
      <c r="BJ1019" s="48"/>
      <c r="BK1019" s="48"/>
      <c r="BL1019" s="48"/>
      <c r="BM1019" s="48"/>
      <c r="BN1019" s="48"/>
      <c r="BO1019" s="48"/>
      <c r="BP1019" s="48"/>
      <c r="BQ1019" s="48"/>
      <c r="BR1019" s="48"/>
      <c r="BS1019" s="48"/>
      <c r="BT1019" s="48"/>
      <c r="BU1019" s="48"/>
      <c r="BV1019" s="48"/>
      <c r="BW1019" s="48"/>
      <c r="BX1019" s="48"/>
      <c r="BY1019" s="48"/>
      <c r="BZ1019" s="48"/>
      <c r="CA1019" s="48"/>
      <c r="CB1019" s="48"/>
      <c r="CC1019" s="48"/>
      <c r="CD1019" s="48"/>
      <c r="CE1019" s="48"/>
      <c r="CF1019" s="48"/>
      <c r="CG1019" s="48"/>
      <c r="CH1019" s="48"/>
      <c r="CI1019" s="48"/>
      <c r="CJ1019" s="48"/>
      <c r="CK1019" s="48"/>
      <c r="CL1019" s="48"/>
      <c r="CM1019" s="48"/>
      <c r="CN1019" s="48"/>
      <c r="CO1019" s="48"/>
      <c r="CP1019" s="48"/>
      <c r="CQ1019" s="48"/>
      <c r="CR1019" s="48"/>
      <c r="CS1019" s="48"/>
      <c r="CT1019" s="48"/>
      <c r="CU1019" s="48"/>
      <c r="CV1019" s="48"/>
      <c r="CW1019" s="48"/>
      <c r="CX1019" s="48"/>
      <c r="CY1019" s="48"/>
      <c r="CZ1019" s="48"/>
      <c r="DA1019" s="48"/>
      <c r="DB1019" s="48"/>
      <c r="DC1019" s="48"/>
      <c r="DD1019" s="48"/>
      <c r="DE1019" s="48"/>
      <c r="DF1019" s="48"/>
      <c r="DG1019" s="48"/>
      <c r="DH1019" s="48"/>
      <c r="DI1019" s="48"/>
      <c r="DJ1019" s="48"/>
      <c r="DK1019" s="48"/>
      <c r="DL1019" s="48"/>
      <c r="DM1019" s="48"/>
      <c r="DN1019" s="48"/>
      <c r="DO1019" s="48"/>
      <c r="DP1019" s="48"/>
      <c r="DQ1019" s="48"/>
      <c r="DR1019" s="48"/>
      <c r="DS1019" s="48"/>
      <c r="DT1019" s="48"/>
      <c r="DU1019" s="48"/>
      <c r="DV1019" s="48"/>
      <c r="DW1019" s="48"/>
      <c r="DX1019" s="48"/>
      <c r="DY1019" s="48"/>
      <c r="DZ1019" s="48"/>
      <c r="EA1019" s="48"/>
      <c r="EB1019" s="48"/>
      <c r="EC1019" s="48"/>
      <c r="ED1019" s="48"/>
      <c r="EE1019" s="48"/>
      <c r="EF1019" s="48"/>
      <c r="EG1019" s="48"/>
      <c r="EH1019" s="48"/>
      <c r="EI1019" s="48"/>
      <c r="EJ1019" s="48"/>
      <c r="EK1019" s="48"/>
      <c r="EL1019" s="48"/>
      <c r="EM1019" s="48"/>
      <c r="EN1019" s="48"/>
      <c r="EO1019" s="48"/>
      <c r="EP1019" s="48"/>
      <c r="EQ1019" s="48"/>
      <c r="ER1019" s="48"/>
      <c r="ES1019" s="48"/>
      <c r="ET1019" s="48"/>
      <c r="EU1019" s="48"/>
      <c r="EV1019" s="48"/>
      <c r="EW1019" s="48"/>
      <c r="EX1019" s="48"/>
      <c r="EY1019" s="48"/>
      <c r="EZ1019" s="48"/>
      <c r="FA1019" s="48"/>
      <c r="FB1019" s="48"/>
      <c r="FC1019" s="48"/>
      <c r="FD1019" s="48"/>
      <c r="FE1019" s="48"/>
      <c r="FF1019" s="48"/>
      <c r="FG1019" s="48"/>
      <c r="FH1019" s="48"/>
      <c r="FI1019" s="48"/>
      <c r="FJ1019" s="48"/>
      <c r="FK1019" s="48"/>
      <c r="FL1019" s="48"/>
      <c r="FM1019" s="48"/>
      <c r="FN1019" s="48"/>
      <c r="FO1019" s="48"/>
      <c r="FP1019" s="48"/>
      <c r="FQ1019" s="48"/>
      <c r="FR1019" s="48"/>
      <c r="FS1019" s="48"/>
      <c r="FT1019" s="48"/>
      <c r="FU1019" s="48"/>
      <c r="FV1019" s="48"/>
      <c r="FW1019" s="48"/>
      <c r="FX1019" s="48"/>
      <c r="FY1019" s="48"/>
      <c r="FZ1019" s="48"/>
      <c r="GA1019" s="48"/>
      <c r="GB1019" s="48"/>
      <c r="GC1019" s="48"/>
      <c r="GD1019" s="48"/>
      <c r="GE1019" s="48"/>
      <c r="GF1019" s="48"/>
      <c r="GG1019" s="48"/>
      <c r="GH1019" s="48"/>
      <c r="GI1019" s="48"/>
      <c r="GJ1019" s="48"/>
      <c r="GK1019" s="48"/>
      <c r="GL1019" s="48"/>
      <c r="GM1019" s="48"/>
      <c r="GN1019" s="48"/>
      <c r="GO1019" s="48"/>
      <c r="GP1019" s="48"/>
      <c r="GQ1019" s="48"/>
      <c r="GR1019" s="48"/>
      <c r="GS1019" s="48"/>
      <c r="GT1019" s="48"/>
      <c r="GU1019" s="48"/>
      <c r="GV1019" s="48"/>
      <c r="GW1019" s="48"/>
      <c r="GX1019" s="48"/>
      <c r="GY1019" s="48"/>
      <c r="GZ1019" s="48"/>
      <c r="HA1019" s="48"/>
      <c r="HB1019" s="48"/>
      <c r="HC1019" s="48"/>
      <c r="HD1019" s="48"/>
      <c r="HE1019" s="48"/>
      <c r="HF1019" s="48"/>
      <c r="HG1019" s="48"/>
      <c r="HH1019" s="48"/>
      <c r="HI1019" s="48"/>
      <c r="HJ1019" s="48"/>
      <c r="HK1019" s="48"/>
      <c r="HL1019" s="48"/>
      <c r="HM1019" s="48"/>
      <c r="HN1019" s="48"/>
      <c r="HO1019" s="48"/>
      <c r="HP1019" s="48"/>
      <c r="HQ1019" s="48"/>
      <c r="HR1019" s="48"/>
      <c r="HS1019" s="48"/>
      <c r="HT1019" s="48"/>
      <c r="HU1019" s="48"/>
      <c r="HV1019" s="48"/>
      <c r="HW1019" s="48"/>
      <c r="HX1019" s="48"/>
      <c r="HY1019" s="48"/>
      <c r="HZ1019" s="48"/>
      <c r="IA1019" s="48"/>
      <c r="IB1019" s="48"/>
      <c r="IC1019" s="48"/>
      <c r="ID1019" s="48"/>
      <c r="IE1019" s="48"/>
      <c r="IF1019" s="48"/>
      <c r="IG1019" s="48"/>
      <c r="IH1019" s="36"/>
      <c r="II1019" s="36"/>
      <c r="IJ1019" s="36"/>
      <c r="IK1019" s="36"/>
      <c r="IL1019" s="36"/>
      <c r="IM1019" s="36"/>
      <c r="IN1019" s="36"/>
      <c r="IO1019" s="36"/>
      <c r="IP1019" s="36"/>
      <c r="IQ1019" s="36"/>
      <c r="IR1019" s="36"/>
      <c r="IS1019" s="36"/>
      <c r="IT1019" s="36"/>
    </row>
    <row r="1020" spans="1:254" s="14" customFormat="1" x14ac:dyDescent="0.2">
      <c r="A1020" s="48"/>
      <c r="B1020" s="48"/>
      <c r="C1020" s="98">
        <v>43774</v>
      </c>
      <c r="D1020" s="192" t="s">
        <v>2028</v>
      </c>
      <c r="E1020" s="102" t="s">
        <v>2018</v>
      </c>
      <c r="F1020" s="65" t="s">
        <v>1187</v>
      </c>
      <c r="G1020" s="82"/>
      <c r="H1020" s="126">
        <v>90000</v>
      </c>
      <c r="I1020" s="143">
        <v>20100200</v>
      </c>
      <c r="J1020" s="49"/>
      <c r="K1020" s="48"/>
      <c r="L1020" s="48"/>
      <c r="M1020" s="48"/>
      <c r="N1020" s="48"/>
      <c r="O1020" s="48"/>
      <c r="P1020" s="48"/>
      <c r="Q1020" s="48"/>
      <c r="R1020" s="48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  <c r="AL1020" s="48"/>
      <c r="AM1020" s="48"/>
      <c r="AN1020" s="48"/>
      <c r="AO1020" s="48"/>
      <c r="AP1020" s="48"/>
      <c r="AQ1020" s="48"/>
      <c r="AR1020" s="48"/>
      <c r="AS1020" s="48"/>
      <c r="AT1020" s="48"/>
      <c r="AU1020" s="48"/>
      <c r="AV1020" s="48"/>
      <c r="AW1020" s="48"/>
      <c r="AX1020" s="48"/>
      <c r="AY1020" s="48"/>
      <c r="AZ1020" s="48"/>
      <c r="BA1020" s="48"/>
      <c r="BB1020" s="48"/>
      <c r="BC1020" s="48"/>
      <c r="BD1020" s="48"/>
      <c r="BE1020" s="48"/>
      <c r="BF1020" s="48"/>
      <c r="BG1020" s="48"/>
      <c r="BH1020" s="48"/>
      <c r="BI1020" s="48"/>
      <c r="BJ1020" s="48"/>
      <c r="BK1020" s="48"/>
      <c r="BL1020" s="48"/>
      <c r="BM1020" s="48"/>
      <c r="BN1020" s="48"/>
      <c r="BO1020" s="48"/>
      <c r="BP1020" s="48"/>
      <c r="BQ1020" s="48"/>
      <c r="BR1020" s="48"/>
      <c r="BS1020" s="48"/>
      <c r="BT1020" s="48"/>
      <c r="BU1020" s="48"/>
      <c r="BV1020" s="48"/>
      <c r="BW1020" s="48"/>
      <c r="BX1020" s="48"/>
      <c r="BY1020" s="48"/>
      <c r="BZ1020" s="48"/>
      <c r="CA1020" s="48"/>
      <c r="CB1020" s="48"/>
      <c r="CC1020" s="48"/>
      <c r="CD1020" s="48"/>
      <c r="CE1020" s="48"/>
      <c r="CF1020" s="48"/>
      <c r="CG1020" s="48"/>
      <c r="CH1020" s="48"/>
      <c r="CI1020" s="48"/>
      <c r="CJ1020" s="48"/>
      <c r="CK1020" s="48"/>
      <c r="CL1020" s="48"/>
      <c r="CM1020" s="48"/>
      <c r="CN1020" s="48"/>
      <c r="CO1020" s="48"/>
      <c r="CP1020" s="48"/>
      <c r="CQ1020" s="48"/>
      <c r="CR1020" s="48"/>
      <c r="CS1020" s="48"/>
      <c r="CT1020" s="48"/>
      <c r="CU1020" s="48"/>
      <c r="CV1020" s="48"/>
      <c r="CW1020" s="48"/>
      <c r="CX1020" s="48"/>
      <c r="CY1020" s="48"/>
      <c r="CZ1020" s="48"/>
      <c r="DA1020" s="48"/>
      <c r="DB1020" s="48"/>
      <c r="DC1020" s="48"/>
      <c r="DD1020" s="48"/>
      <c r="DE1020" s="48"/>
      <c r="DF1020" s="48"/>
      <c r="DG1020" s="48"/>
      <c r="DH1020" s="48"/>
      <c r="DI1020" s="48"/>
      <c r="DJ1020" s="48"/>
      <c r="DK1020" s="48"/>
      <c r="DL1020" s="48"/>
      <c r="DM1020" s="48"/>
      <c r="DN1020" s="48"/>
      <c r="DO1020" s="48"/>
      <c r="DP1020" s="48"/>
      <c r="DQ1020" s="48"/>
      <c r="DR1020" s="48"/>
      <c r="DS1020" s="48"/>
      <c r="DT1020" s="48"/>
      <c r="DU1020" s="48"/>
      <c r="DV1020" s="48"/>
      <c r="DW1020" s="48"/>
      <c r="DX1020" s="48"/>
      <c r="DY1020" s="48"/>
      <c r="DZ1020" s="48"/>
      <c r="EA1020" s="48"/>
      <c r="EB1020" s="48"/>
      <c r="EC1020" s="48"/>
      <c r="ED1020" s="48"/>
      <c r="EE1020" s="48"/>
      <c r="EF1020" s="48"/>
      <c r="EG1020" s="48"/>
      <c r="EH1020" s="48"/>
      <c r="EI1020" s="48"/>
      <c r="EJ1020" s="48"/>
      <c r="EK1020" s="48"/>
      <c r="EL1020" s="48"/>
      <c r="EM1020" s="48"/>
      <c r="EN1020" s="48"/>
      <c r="EO1020" s="48"/>
      <c r="EP1020" s="48"/>
      <c r="EQ1020" s="48"/>
      <c r="ER1020" s="48"/>
      <c r="ES1020" s="48"/>
      <c r="ET1020" s="48"/>
      <c r="EU1020" s="48"/>
      <c r="EV1020" s="48"/>
      <c r="EW1020" s="48"/>
      <c r="EX1020" s="48"/>
      <c r="EY1020" s="48"/>
      <c r="EZ1020" s="48"/>
      <c r="FA1020" s="48"/>
      <c r="FB1020" s="48"/>
      <c r="FC1020" s="48"/>
      <c r="FD1020" s="48"/>
      <c r="FE1020" s="48"/>
      <c r="FF1020" s="48"/>
      <c r="FG1020" s="48"/>
      <c r="FH1020" s="48"/>
      <c r="FI1020" s="48"/>
      <c r="FJ1020" s="48"/>
      <c r="FK1020" s="48"/>
      <c r="FL1020" s="48"/>
      <c r="FM1020" s="48"/>
      <c r="FN1020" s="48"/>
      <c r="FO1020" s="48"/>
      <c r="FP1020" s="48"/>
      <c r="FQ1020" s="48"/>
      <c r="FR1020" s="48"/>
      <c r="FS1020" s="48"/>
      <c r="FT1020" s="48"/>
      <c r="FU1020" s="48"/>
      <c r="FV1020" s="48"/>
      <c r="FW1020" s="48"/>
      <c r="FX1020" s="48"/>
      <c r="FY1020" s="48"/>
      <c r="FZ1020" s="48"/>
      <c r="GA1020" s="48"/>
      <c r="GB1020" s="48"/>
      <c r="GC1020" s="48"/>
      <c r="GD1020" s="48"/>
      <c r="GE1020" s="48"/>
      <c r="GF1020" s="48"/>
      <c r="GG1020" s="48"/>
      <c r="GH1020" s="48"/>
      <c r="GI1020" s="48"/>
      <c r="GJ1020" s="48"/>
      <c r="GK1020" s="48"/>
      <c r="GL1020" s="48"/>
      <c r="GM1020" s="48"/>
      <c r="GN1020" s="48"/>
      <c r="GO1020" s="48"/>
      <c r="GP1020" s="48"/>
      <c r="GQ1020" s="48"/>
      <c r="GR1020" s="48"/>
      <c r="GS1020" s="48"/>
      <c r="GT1020" s="48"/>
      <c r="GU1020" s="48"/>
      <c r="GV1020" s="48"/>
      <c r="GW1020" s="48"/>
      <c r="GX1020" s="48"/>
      <c r="GY1020" s="48"/>
      <c r="GZ1020" s="48"/>
      <c r="HA1020" s="48"/>
      <c r="HB1020" s="48"/>
      <c r="HC1020" s="48"/>
      <c r="HD1020" s="48"/>
      <c r="HE1020" s="48"/>
      <c r="HF1020" s="48"/>
      <c r="HG1020" s="48"/>
      <c r="HH1020" s="48"/>
      <c r="HI1020" s="48"/>
      <c r="HJ1020" s="48"/>
      <c r="HK1020" s="48"/>
      <c r="HL1020" s="48"/>
      <c r="HM1020" s="48"/>
      <c r="HN1020" s="48"/>
      <c r="HO1020" s="48"/>
      <c r="HP1020" s="48"/>
      <c r="HQ1020" s="48"/>
      <c r="HR1020" s="48"/>
      <c r="HS1020" s="48"/>
      <c r="HT1020" s="48"/>
      <c r="HU1020" s="48"/>
      <c r="HV1020" s="48"/>
      <c r="HW1020" s="48"/>
      <c r="HX1020" s="48"/>
      <c r="HY1020" s="48"/>
      <c r="HZ1020" s="48"/>
      <c r="IA1020" s="48"/>
      <c r="IB1020" s="48"/>
      <c r="IC1020" s="48"/>
      <c r="ID1020" s="48"/>
      <c r="IE1020" s="48"/>
      <c r="IF1020" s="48"/>
      <c r="IG1020" s="48"/>
      <c r="IH1020" s="36"/>
      <c r="II1020" s="36"/>
      <c r="IJ1020" s="36"/>
      <c r="IK1020" s="36"/>
      <c r="IL1020" s="36"/>
      <c r="IM1020" s="36"/>
      <c r="IN1020" s="36"/>
      <c r="IO1020" s="36"/>
      <c r="IP1020" s="36"/>
      <c r="IQ1020" s="36"/>
      <c r="IR1020" s="36"/>
      <c r="IS1020" s="36"/>
      <c r="IT1020" s="36"/>
    </row>
    <row r="1021" spans="1:254" s="14" customFormat="1" x14ac:dyDescent="0.2">
      <c r="A1021" s="48"/>
      <c r="B1021" s="48"/>
      <c r="C1021" s="98">
        <v>43774</v>
      </c>
      <c r="D1021" s="30" t="s">
        <v>2029</v>
      </c>
      <c r="E1021" s="102" t="s">
        <v>2019</v>
      </c>
      <c r="F1021" s="35" t="s">
        <v>1198</v>
      </c>
      <c r="G1021" s="82"/>
      <c r="H1021" s="127">
        <v>38000</v>
      </c>
      <c r="I1021" s="143">
        <v>20062200</v>
      </c>
      <c r="J1021" s="49"/>
      <c r="K1021" s="48"/>
      <c r="L1021" s="48"/>
      <c r="M1021" s="48"/>
      <c r="N1021" s="48"/>
      <c r="O1021" s="48"/>
      <c r="P1021" s="48"/>
      <c r="Q1021" s="48"/>
      <c r="R1021" s="48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  <c r="AL1021" s="48"/>
      <c r="AM1021" s="48"/>
      <c r="AN1021" s="48"/>
      <c r="AO1021" s="48"/>
      <c r="AP1021" s="48"/>
      <c r="AQ1021" s="48"/>
      <c r="AR1021" s="48"/>
      <c r="AS1021" s="48"/>
      <c r="AT1021" s="48"/>
      <c r="AU1021" s="48"/>
      <c r="AV1021" s="48"/>
      <c r="AW1021" s="48"/>
      <c r="AX1021" s="48"/>
      <c r="AY1021" s="48"/>
      <c r="AZ1021" s="48"/>
      <c r="BA1021" s="48"/>
      <c r="BB1021" s="48"/>
      <c r="BC1021" s="48"/>
      <c r="BD1021" s="48"/>
      <c r="BE1021" s="48"/>
      <c r="BF1021" s="48"/>
      <c r="BG1021" s="48"/>
      <c r="BH1021" s="48"/>
      <c r="BI1021" s="48"/>
      <c r="BJ1021" s="48"/>
      <c r="BK1021" s="48"/>
      <c r="BL1021" s="48"/>
      <c r="BM1021" s="48"/>
      <c r="BN1021" s="48"/>
      <c r="BO1021" s="48"/>
      <c r="BP1021" s="48"/>
      <c r="BQ1021" s="48"/>
      <c r="BR1021" s="48"/>
      <c r="BS1021" s="48"/>
      <c r="BT1021" s="48"/>
      <c r="BU1021" s="48"/>
      <c r="BV1021" s="48"/>
      <c r="BW1021" s="48"/>
      <c r="BX1021" s="48"/>
      <c r="BY1021" s="48"/>
      <c r="BZ1021" s="48"/>
      <c r="CA1021" s="48"/>
      <c r="CB1021" s="48"/>
      <c r="CC1021" s="48"/>
      <c r="CD1021" s="48"/>
      <c r="CE1021" s="48"/>
      <c r="CF1021" s="48"/>
      <c r="CG1021" s="48"/>
      <c r="CH1021" s="48"/>
      <c r="CI1021" s="48"/>
      <c r="CJ1021" s="48"/>
      <c r="CK1021" s="48"/>
      <c r="CL1021" s="48"/>
      <c r="CM1021" s="48"/>
      <c r="CN1021" s="48"/>
      <c r="CO1021" s="48"/>
      <c r="CP1021" s="48"/>
      <c r="CQ1021" s="48"/>
      <c r="CR1021" s="48"/>
      <c r="CS1021" s="48"/>
      <c r="CT1021" s="48"/>
      <c r="CU1021" s="48"/>
      <c r="CV1021" s="48"/>
      <c r="CW1021" s="48"/>
      <c r="CX1021" s="48"/>
      <c r="CY1021" s="48"/>
      <c r="CZ1021" s="48"/>
      <c r="DA1021" s="48"/>
      <c r="DB1021" s="48"/>
      <c r="DC1021" s="48"/>
      <c r="DD1021" s="48"/>
      <c r="DE1021" s="48"/>
      <c r="DF1021" s="48"/>
      <c r="DG1021" s="48"/>
      <c r="DH1021" s="48"/>
      <c r="DI1021" s="48"/>
      <c r="DJ1021" s="48"/>
      <c r="DK1021" s="48"/>
      <c r="DL1021" s="48"/>
      <c r="DM1021" s="48"/>
      <c r="DN1021" s="48"/>
      <c r="DO1021" s="48"/>
      <c r="DP1021" s="48"/>
      <c r="DQ1021" s="48"/>
      <c r="DR1021" s="48"/>
      <c r="DS1021" s="48"/>
      <c r="DT1021" s="48"/>
      <c r="DU1021" s="48"/>
      <c r="DV1021" s="48"/>
      <c r="DW1021" s="48"/>
      <c r="DX1021" s="48"/>
      <c r="DY1021" s="48"/>
      <c r="DZ1021" s="48"/>
      <c r="EA1021" s="48"/>
      <c r="EB1021" s="48"/>
      <c r="EC1021" s="48"/>
      <c r="ED1021" s="48"/>
      <c r="EE1021" s="48"/>
      <c r="EF1021" s="48"/>
      <c r="EG1021" s="48"/>
      <c r="EH1021" s="48"/>
      <c r="EI1021" s="48"/>
      <c r="EJ1021" s="48"/>
      <c r="EK1021" s="48"/>
      <c r="EL1021" s="48"/>
      <c r="EM1021" s="48"/>
      <c r="EN1021" s="48"/>
      <c r="EO1021" s="48"/>
      <c r="EP1021" s="48"/>
      <c r="EQ1021" s="48"/>
      <c r="ER1021" s="48"/>
      <c r="ES1021" s="48"/>
      <c r="ET1021" s="48"/>
      <c r="EU1021" s="48"/>
      <c r="EV1021" s="48"/>
      <c r="EW1021" s="48"/>
      <c r="EX1021" s="48"/>
      <c r="EY1021" s="48"/>
      <c r="EZ1021" s="48"/>
      <c r="FA1021" s="48"/>
      <c r="FB1021" s="48"/>
      <c r="FC1021" s="48"/>
      <c r="FD1021" s="48"/>
      <c r="FE1021" s="48"/>
      <c r="FF1021" s="48"/>
      <c r="FG1021" s="48"/>
      <c r="FH1021" s="48"/>
      <c r="FI1021" s="48"/>
      <c r="FJ1021" s="48"/>
      <c r="FK1021" s="48"/>
      <c r="FL1021" s="48"/>
      <c r="FM1021" s="48"/>
      <c r="FN1021" s="48"/>
      <c r="FO1021" s="48"/>
      <c r="FP1021" s="48"/>
      <c r="FQ1021" s="48"/>
      <c r="FR1021" s="48"/>
      <c r="FS1021" s="48"/>
      <c r="FT1021" s="48"/>
      <c r="FU1021" s="48"/>
      <c r="FV1021" s="48"/>
      <c r="FW1021" s="48"/>
      <c r="FX1021" s="48"/>
      <c r="FY1021" s="48"/>
      <c r="FZ1021" s="48"/>
      <c r="GA1021" s="48"/>
      <c r="GB1021" s="48"/>
      <c r="GC1021" s="48"/>
      <c r="GD1021" s="48"/>
      <c r="GE1021" s="48"/>
      <c r="GF1021" s="48"/>
      <c r="GG1021" s="48"/>
      <c r="GH1021" s="48"/>
      <c r="GI1021" s="48"/>
      <c r="GJ1021" s="48"/>
      <c r="GK1021" s="48"/>
      <c r="GL1021" s="48"/>
      <c r="GM1021" s="48"/>
      <c r="GN1021" s="48"/>
      <c r="GO1021" s="48"/>
      <c r="GP1021" s="48"/>
      <c r="GQ1021" s="48"/>
      <c r="GR1021" s="48"/>
      <c r="GS1021" s="48"/>
      <c r="GT1021" s="48"/>
      <c r="GU1021" s="48"/>
      <c r="GV1021" s="48"/>
      <c r="GW1021" s="48"/>
      <c r="GX1021" s="48"/>
      <c r="GY1021" s="48"/>
      <c r="GZ1021" s="48"/>
      <c r="HA1021" s="48"/>
      <c r="HB1021" s="48"/>
      <c r="HC1021" s="48"/>
      <c r="HD1021" s="48"/>
      <c r="HE1021" s="48"/>
      <c r="HF1021" s="48"/>
      <c r="HG1021" s="48"/>
      <c r="HH1021" s="48"/>
      <c r="HI1021" s="48"/>
      <c r="HJ1021" s="48"/>
      <c r="HK1021" s="48"/>
      <c r="HL1021" s="48"/>
      <c r="HM1021" s="48"/>
      <c r="HN1021" s="48"/>
      <c r="HO1021" s="48"/>
      <c r="HP1021" s="48"/>
      <c r="HQ1021" s="48"/>
      <c r="HR1021" s="48"/>
      <c r="HS1021" s="48"/>
      <c r="HT1021" s="48"/>
      <c r="HU1021" s="48"/>
      <c r="HV1021" s="48"/>
      <c r="HW1021" s="48"/>
      <c r="HX1021" s="48"/>
      <c r="HY1021" s="48"/>
      <c r="HZ1021" s="48"/>
      <c r="IA1021" s="48"/>
      <c r="IB1021" s="48"/>
      <c r="IC1021" s="48"/>
      <c r="ID1021" s="48"/>
      <c r="IE1021" s="48"/>
      <c r="IF1021" s="48"/>
      <c r="IG1021" s="48"/>
      <c r="IH1021" s="36"/>
      <c r="II1021" s="36"/>
      <c r="IJ1021" s="36"/>
      <c r="IK1021" s="36"/>
      <c r="IL1021" s="36"/>
      <c r="IM1021" s="36"/>
      <c r="IN1021" s="36"/>
      <c r="IO1021" s="36"/>
      <c r="IP1021" s="36"/>
      <c r="IQ1021" s="36"/>
      <c r="IR1021" s="36"/>
      <c r="IS1021" s="36"/>
      <c r="IT1021" s="36"/>
    </row>
    <row r="1022" spans="1:254" s="14" customFormat="1" x14ac:dyDescent="0.2">
      <c r="A1022" s="48"/>
      <c r="B1022" s="48"/>
      <c r="C1022" s="98">
        <v>43775</v>
      </c>
      <c r="D1022" s="30" t="s">
        <v>2030</v>
      </c>
      <c r="E1022" s="102" t="s">
        <v>2020</v>
      </c>
      <c r="F1022" s="35" t="s">
        <v>1196</v>
      </c>
      <c r="G1022" s="82"/>
      <c r="H1022" s="127">
        <v>1759200</v>
      </c>
      <c r="I1022" s="143">
        <v>18303000</v>
      </c>
      <c r="J1022" s="49"/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  <c r="AL1022" s="48"/>
      <c r="AM1022" s="48"/>
      <c r="AN1022" s="48"/>
      <c r="AO1022" s="48"/>
      <c r="AP1022" s="48"/>
      <c r="AQ1022" s="48"/>
      <c r="AR1022" s="48"/>
      <c r="AS1022" s="48"/>
      <c r="AT1022" s="48"/>
      <c r="AU1022" s="48"/>
      <c r="AV1022" s="48"/>
      <c r="AW1022" s="48"/>
      <c r="AX1022" s="48"/>
      <c r="AY1022" s="48"/>
      <c r="AZ1022" s="48"/>
      <c r="BA1022" s="48"/>
      <c r="BB1022" s="48"/>
      <c r="BC1022" s="48"/>
      <c r="BD1022" s="48"/>
      <c r="BE1022" s="48"/>
      <c r="BF1022" s="48"/>
      <c r="BG1022" s="48"/>
      <c r="BH1022" s="48"/>
      <c r="BI1022" s="48"/>
      <c r="BJ1022" s="48"/>
      <c r="BK1022" s="48"/>
      <c r="BL1022" s="48"/>
      <c r="BM1022" s="48"/>
      <c r="BN1022" s="48"/>
      <c r="BO1022" s="48"/>
      <c r="BP1022" s="48"/>
      <c r="BQ1022" s="48"/>
      <c r="BR1022" s="48"/>
      <c r="BS1022" s="48"/>
      <c r="BT1022" s="48"/>
      <c r="BU1022" s="48"/>
      <c r="BV1022" s="48"/>
      <c r="BW1022" s="48"/>
      <c r="BX1022" s="48"/>
      <c r="BY1022" s="48"/>
      <c r="BZ1022" s="48"/>
      <c r="CA1022" s="48"/>
      <c r="CB1022" s="48"/>
      <c r="CC1022" s="48"/>
      <c r="CD1022" s="48"/>
      <c r="CE1022" s="48"/>
      <c r="CF1022" s="48"/>
      <c r="CG1022" s="48"/>
      <c r="CH1022" s="48"/>
      <c r="CI1022" s="48"/>
      <c r="CJ1022" s="48"/>
      <c r="CK1022" s="48"/>
      <c r="CL1022" s="48"/>
      <c r="CM1022" s="48"/>
      <c r="CN1022" s="48"/>
      <c r="CO1022" s="48"/>
      <c r="CP1022" s="48"/>
      <c r="CQ1022" s="48"/>
      <c r="CR1022" s="48"/>
      <c r="CS1022" s="48"/>
      <c r="CT1022" s="48"/>
      <c r="CU1022" s="48"/>
      <c r="CV1022" s="48"/>
      <c r="CW1022" s="48"/>
      <c r="CX1022" s="48"/>
      <c r="CY1022" s="48"/>
      <c r="CZ1022" s="48"/>
      <c r="DA1022" s="48"/>
      <c r="DB1022" s="48"/>
      <c r="DC1022" s="48"/>
      <c r="DD1022" s="48"/>
      <c r="DE1022" s="48"/>
      <c r="DF1022" s="48"/>
      <c r="DG1022" s="48"/>
      <c r="DH1022" s="48"/>
      <c r="DI1022" s="48"/>
      <c r="DJ1022" s="48"/>
      <c r="DK1022" s="48"/>
      <c r="DL1022" s="48"/>
      <c r="DM1022" s="48"/>
      <c r="DN1022" s="48"/>
      <c r="DO1022" s="48"/>
      <c r="DP1022" s="48"/>
      <c r="DQ1022" s="48"/>
      <c r="DR1022" s="48"/>
      <c r="DS1022" s="48"/>
      <c r="DT1022" s="48"/>
      <c r="DU1022" s="48"/>
      <c r="DV1022" s="48"/>
      <c r="DW1022" s="48"/>
      <c r="DX1022" s="48"/>
      <c r="DY1022" s="48"/>
      <c r="DZ1022" s="48"/>
      <c r="EA1022" s="48"/>
      <c r="EB1022" s="48"/>
      <c r="EC1022" s="48"/>
      <c r="ED1022" s="48"/>
      <c r="EE1022" s="48"/>
      <c r="EF1022" s="48"/>
      <c r="EG1022" s="48"/>
      <c r="EH1022" s="48"/>
      <c r="EI1022" s="48"/>
      <c r="EJ1022" s="48"/>
      <c r="EK1022" s="48"/>
      <c r="EL1022" s="48"/>
      <c r="EM1022" s="48"/>
      <c r="EN1022" s="48"/>
      <c r="EO1022" s="48"/>
      <c r="EP1022" s="48"/>
      <c r="EQ1022" s="48"/>
      <c r="ER1022" s="48"/>
      <c r="ES1022" s="48"/>
      <c r="ET1022" s="48"/>
      <c r="EU1022" s="48"/>
      <c r="EV1022" s="48"/>
      <c r="EW1022" s="48"/>
      <c r="EX1022" s="48"/>
      <c r="EY1022" s="48"/>
      <c r="EZ1022" s="48"/>
      <c r="FA1022" s="48"/>
      <c r="FB1022" s="48"/>
      <c r="FC1022" s="48"/>
      <c r="FD1022" s="48"/>
      <c r="FE1022" s="48"/>
      <c r="FF1022" s="48"/>
      <c r="FG1022" s="48"/>
      <c r="FH1022" s="48"/>
      <c r="FI1022" s="48"/>
      <c r="FJ1022" s="48"/>
      <c r="FK1022" s="48"/>
      <c r="FL1022" s="48"/>
      <c r="FM1022" s="48"/>
      <c r="FN1022" s="48"/>
      <c r="FO1022" s="48"/>
      <c r="FP1022" s="48"/>
      <c r="FQ1022" s="48"/>
      <c r="FR1022" s="48"/>
      <c r="FS1022" s="48"/>
      <c r="FT1022" s="48"/>
      <c r="FU1022" s="48"/>
      <c r="FV1022" s="48"/>
      <c r="FW1022" s="48"/>
      <c r="FX1022" s="48"/>
      <c r="FY1022" s="48"/>
      <c r="FZ1022" s="48"/>
      <c r="GA1022" s="48"/>
      <c r="GB1022" s="48"/>
      <c r="GC1022" s="48"/>
      <c r="GD1022" s="48"/>
      <c r="GE1022" s="48"/>
      <c r="GF1022" s="48"/>
      <c r="GG1022" s="48"/>
      <c r="GH1022" s="48"/>
      <c r="GI1022" s="48"/>
      <c r="GJ1022" s="48"/>
      <c r="GK1022" s="48"/>
      <c r="GL1022" s="48"/>
      <c r="GM1022" s="48"/>
      <c r="GN1022" s="48"/>
      <c r="GO1022" s="48"/>
      <c r="GP1022" s="48"/>
      <c r="GQ1022" s="48"/>
      <c r="GR1022" s="48"/>
      <c r="GS1022" s="48"/>
      <c r="GT1022" s="48"/>
      <c r="GU1022" s="48"/>
      <c r="GV1022" s="48"/>
      <c r="GW1022" s="48"/>
      <c r="GX1022" s="48"/>
      <c r="GY1022" s="48"/>
      <c r="GZ1022" s="48"/>
      <c r="HA1022" s="48"/>
      <c r="HB1022" s="48"/>
      <c r="HC1022" s="48"/>
      <c r="HD1022" s="48"/>
      <c r="HE1022" s="48"/>
      <c r="HF1022" s="48"/>
      <c r="HG1022" s="48"/>
      <c r="HH1022" s="48"/>
      <c r="HI1022" s="48"/>
      <c r="HJ1022" s="48"/>
      <c r="HK1022" s="48"/>
      <c r="HL1022" s="48"/>
      <c r="HM1022" s="48"/>
      <c r="HN1022" s="48"/>
      <c r="HO1022" s="48"/>
      <c r="HP1022" s="48"/>
      <c r="HQ1022" s="48"/>
      <c r="HR1022" s="48"/>
      <c r="HS1022" s="48"/>
      <c r="HT1022" s="48"/>
      <c r="HU1022" s="48"/>
      <c r="HV1022" s="48"/>
      <c r="HW1022" s="48"/>
      <c r="HX1022" s="48"/>
      <c r="HY1022" s="48"/>
      <c r="HZ1022" s="48"/>
      <c r="IA1022" s="48"/>
      <c r="IB1022" s="48"/>
      <c r="IC1022" s="48"/>
      <c r="ID1022" s="48"/>
      <c r="IE1022" s="48"/>
      <c r="IF1022" s="48"/>
      <c r="IG1022" s="48"/>
      <c r="IH1022" s="36"/>
      <c r="II1022" s="36"/>
      <c r="IJ1022" s="36"/>
      <c r="IK1022" s="36"/>
      <c r="IL1022" s="36"/>
      <c r="IM1022" s="36"/>
      <c r="IN1022" s="36"/>
      <c r="IO1022" s="36"/>
      <c r="IP1022" s="36"/>
      <c r="IQ1022" s="36"/>
      <c r="IR1022" s="36"/>
      <c r="IS1022" s="36"/>
      <c r="IT1022" s="36"/>
    </row>
    <row r="1023" spans="1:254" s="14" customFormat="1" x14ac:dyDescent="0.2">
      <c r="A1023" s="48"/>
      <c r="B1023" s="48"/>
      <c r="C1023" s="98">
        <v>43775</v>
      </c>
      <c r="D1023" s="30" t="s">
        <v>2031</v>
      </c>
      <c r="E1023" s="102" t="s">
        <v>2021</v>
      </c>
      <c r="F1023" s="35" t="s">
        <v>1190</v>
      </c>
      <c r="G1023" s="82"/>
      <c r="H1023" s="127">
        <v>200000</v>
      </c>
      <c r="I1023" s="143">
        <v>18103000</v>
      </c>
      <c r="J1023" s="49"/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  <c r="AL1023" s="48"/>
      <c r="AM1023" s="48"/>
      <c r="AN1023" s="48"/>
      <c r="AO1023" s="48"/>
      <c r="AP1023" s="48"/>
      <c r="AQ1023" s="48"/>
      <c r="AR1023" s="48"/>
      <c r="AS1023" s="48"/>
      <c r="AT1023" s="48"/>
      <c r="AU1023" s="48"/>
      <c r="AV1023" s="48"/>
      <c r="AW1023" s="48"/>
      <c r="AX1023" s="48"/>
      <c r="AY1023" s="48"/>
      <c r="AZ1023" s="48"/>
      <c r="BA1023" s="48"/>
      <c r="BB1023" s="48"/>
      <c r="BC1023" s="48"/>
      <c r="BD1023" s="48"/>
      <c r="BE1023" s="48"/>
      <c r="BF1023" s="48"/>
      <c r="BG1023" s="48"/>
      <c r="BH1023" s="48"/>
      <c r="BI1023" s="48"/>
      <c r="BJ1023" s="48"/>
      <c r="BK1023" s="48"/>
      <c r="BL1023" s="48"/>
      <c r="BM1023" s="48"/>
      <c r="BN1023" s="48"/>
      <c r="BO1023" s="48"/>
      <c r="BP1023" s="48"/>
      <c r="BQ1023" s="48"/>
      <c r="BR1023" s="48"/>
      <c r="BS1023" s="48"/>
      <c r="BT1023" s="48"/>
      <c r="BU1023" s="48"/>
      <c r="BV1023" s="48"/>
      <c r="BW1023" s="48"/>
      <c r="BX1023" s="48"/>
      <c r="BY1023" s="48"/>
      <c r="BZ1023" s="48"/>
      <c r="CA1023" s="48"/>
      <c r="CB1023" s="48"/>
      <c r="CC1023" s="48"/>
      <c r="CD1023" s="48"/>
      <c r="CE1023" s="48"/>
      <c r="CF1023" s="48"/>
      <c r="CG1023" s="48"/>
      <c r="CH1023" s="48"/>
      <c r="CI1023" s="48"/>
      <c r="CJ1023" s="48"/>
      <c r="CK1023" s="48"/>
      <c r="CL1023" s="48"/>
      <c r="CM1023" s="48"/>
      <c r="CN1023" s="48"/>
      <c r="CO1023" s="48"/>
      <c r="CP1023" s="48"/>
      <c r="CQ1023" s="48"/>
      <c r="CR1023" s="48"/>
      <c r="CS1023" s="48"/>
      <c r="CT1023" s="48"/>
      <c r="CU1023" s="48"/>
      <c r="CV1023" s="48"/>
      <c r="CW1023" s="48"/>
      <c r="CX1023" s="48"/>
      <c r="CY1023" s="48"/>
      <c r="CZ1023" s="48"/>
      <c r="DA1023" s="48"/>
      <c r="DB1023" s="48"/>
      <c r="DC1023" s="48"/>
      <c r="DD1023" s="48"/>
      <c r="DE1023" s="48"/>
      <c r="DF1023" s="48"/>
      <c r="DG1023" s="48"/>
      <c r="DH1023" s="48"/>
      <c r="DI1023" s="48"/>
      <c r="DJ1023" s="48"/>
      <c r="DK1023" s="48"/>
      <c r="DL1023" s="48"/>
      <c r="DM1023" s="48"/>
      <c r="DN1023" s="48"/>
      <c r="DO1023" s="48"/>
      <c r="DP1023" s="48"/>
      <c r="DQ1023" s="48"/>
      <c r="DR1023" s="48"/>
      <c r="DS1023" s="48"/>
      <c r="DT1023" s="48"/>
      <c r="DU1023" s="48"/>
      <c r="DV1023" s="48"/>
      <c r="DW1023" s="48"/>
      <c r="DX1023" s="48"/>
      <c r="DY1023" s="48"/>
      <c r="DZ1023" s="48"/>
      <c r="EA1023" s="48"/>
      <c r="EB1023" s="48"/>
      <c r="EC1023" s="48"/>
      <c r="ED1023" s="48"/>
      <c r="EE1023" s="48"/>
      <c r="EF1023" s="48"/>
      <c r="EG1023" s="48"/>
      <c r="EH1023" s="48"/>
      <c r="EI1023" s="48"/>
      <c r="EJ1023" s="48"/>
      <c r="EK1023" s="48"/>
      <c r="EL1023" s="48"/>
      <c r="EM1023" s="48"/>
      <c r="EN1023" s="48"/>
      <c r="EO1023" s="48"/>
      <c r="EP1023" s="48"/>
      <c r="EQ1023" s="48"/>
      <c r="ER1023" s="48"/>
      <c r="ES1023" s="48"/>
      <c r="ET1023" s="48"/>
      <c r="EU1023" s="48"/>
      <c r="EV1023" s="48"/>
      <c r="EW1023" s="48"/>
      <c r="EX1023" s="48"/>
      <c r="EY1023" s="48"/>
      <c r="EZ1023" s="48"/>
      <c r="FA1023" s="48"/>
      <c r="FB1023" s="48"/>
      <c r="FC1023" s="48"/>
      <c r="FD1023" s="48"/>
      <c r="FE1023" s="48"/>
      <c r="FF1023" s="48"/>
      <c r="FG1023" s="48"/>
      <c r="FH1023" s="48"/>
      <c r="FI1023" s="48"/>
      <c r="FJ1023" s="48"/>
      <c r="FK1023" s="48"/>
      <c r="FL1023" s="48"/>
      <c r="FM1023" s="48"/>
      <c r="FN1023" s="48"/>
      <c r="FO1023" s="48"/>
      <c r="FP1023" s="48"/>
      <c r="FQ1023" s="48"/>
      <c r="FR1023" s="48"/>
      <c r="FS1023" s="48"/>
      <c r="FT1023" s="48"/>
      <c r="FU1023" s="48"/>
      <c r="FV1023" s="48"/>
      <c r="FW1023" s="48"/>
      <c r="FX1023" s="48"/>
      <c r="FY1023" s="48"/>
      <c r="FZ1023" s="48"/>
      <c r="GA1023" s="48"/>
      <c r="GB1023" s="48"/>
      <c r="GC1023" s="48"/>
      <c r="GD1023" s="48"/>
      <c r="GE1023" s="48"/>
      <c r="GF1023" s="48"/>
      <c r="GG1023" s="48"/>
      <c r="GH1023" s="48"/>
      <c r="GI1023" s="48"/>
      <c r="GJ1023" s="48"/>
      <c r="GK1023" s="48"/>
      <c r="GL1023" s="48"/>
      <c r="GM1023" s="48"/>
      <c r="GN1023" s="48"/>
      <c r="GO1023" s="48"/>
      <c r="GP1023" s="48"/>
      <c r="GQ1023" s="48"/>
      <c r="GR1023" s="48"/>
      <c r="GS1023" s="48"/>
      <c r="GT1023" s="48"/>
      <c r="GU1023" s="48"/>
      <c r="GV1023" s="48"/>
      <c r="GW1023" s="48"/>
      <c r="GX1023" s="48"/>
      <c r="GY1023" s="48"/>
      <c r="GZ1023" s="48"/>
      <c r="HA1023" s="48"/>
      <c r="HB1023" s="48"/>
      <c r="HC1023" s="48"/>
      <c r="HD1023" s="48"/>
      <c r="HE1023" s="48"/>
      <c r="HF1023" s="48"/>
      <c r="HG1023" s="48"/>
      <c r="HH1023" s="48"/>
      <c r="HI1023" s="48"/>
      <c r="HJ1023" s="48"/>
      <c r="HK1023" s="48"/>
      <c r="HL1023" s="48"/>
      <c r="HM1023" s="48"/>
      <c r="HN1023" s="48"/>
      <c r="HO1023" s="48"/>
      <c r="HP1023" s="48"/>
      <c r="HQ1023" s="48"/>
      <c r="HR1023" s="48"/>
      <c r="HS1023" s="48"/>
      <c r="HT1023" s="48"/>
      <c r="HU1023" s="48"/>
      <c r="HV1023" s="48"/>
      <c r="HW1023" s="48"/>
      <c r="HX1023" s="48"/>
      <c r="HY1023" s="48"/>
      <c r="HZ1023" s="48"/>
      <c r="IA1023" s="48"/>
      <c r="IB1023" s="48"/>
      <c r="IC1023" s="48"/>
      <c r="ID1023" s="48"/>
      <c r="IE1023" s="48"/>
      <c r="IF1023" s="48"/>
      <c r="IG1023" s="48"/>
      <c r="IH1023" s="36"/>
      <c r="II1023" s="36"/>
      <c r="IJ1023" s="36"/>
      <c r="IK1023" s="36"/>
      <c r="IL1023" s="36"/>
      <c r="IM1023" s="36"/>
      <c r="IN1023" s="36"/>
      <c r="IO1023" s="36"/>
      <c r="IP1023" s="36"/>
      <c r="IQ1023" s="36"/>
      <c r="IR1023" s="36"/>
      <c r="IS1023" s="36"/>
      <c r="IT1023" s="36"/>
    </row>
    <row r="1024" spans="1:254" s="14" customFormat="1" x14ac:dyDescent="0.2">
      <c r="A1024" s="48"/>
      <c r="B1024" s="48"/>
      <c r="C1024" s="98">
        <v>43775</v>
      </c>
      <c r="D1024" s="30" t="s">
        <v>2032</v>
      </c>
      <c r="E1024" s="102" t="s">
        <v>2022</v>
      </c>
      <c r="F1024" s="35" t="s">
        <v>1392</v>
      </c>
      <c r="G1024" s="82"/>
      <c r="H1024" s="127">
        <v>1471800</v>
      </c>
      <c r="I1024" s="143">
        <v>16631200</v>
      </c>
      <c r="J1024" s="49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  <c r="AQ1024" s="48"/>
      <c r="AR1024" s="48"/>
      <c r="AS1024" s="48"/>
      <c r="AT1024" s="48"/>
      <c r="AU1024" s="48"/>
      <c r="AV1024" s="48"/>
      <c r="AW1024" s="48"/>
      <c r="AX1024" s="48"/>
      <c r="AY1024" s="48"/>
      <c r="AZ1024" s="48"/>
      <c r="BA1024" s="48"/>
      <c r="BB1024" s="48"/>
      <c r="BC1024" s="48"/>
      <c r="BD1024" s="48"/>
      <c r="BE1024" s="48"/>
      <c r="BF1024" s="48"/>
      <c r="BG1024" s="48"/>
      <c r="BH1024" s="48"/>
      <c r="BI1024" s="48"/>
      <c r="BJ1024" s="48"/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BX1024" s="48"/>
      <c r="BY1024" s="48"/>
      <c r="BZ1024" s="48"/>
      <c r="CA1024" s="48"/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  <c r="CN1024" s="48"/>
      <c r="CO1024" s="48"/>
      <c r="CP1024" s="48"/>
      <c r="CQ1024" s="48"/>
      <c r="CR1024" s="48"/>
      <c r="CS1024" s="48"/>
      <c r="CT1024" s="48"/>
      <c r="CU1024" s="48"/>
      <c r="CV1024" s="48"/>
      <c r="CW1024" s="48"/>
      <c r="CX1024" s="48"/>
      <c r="CY1024" s="48"/>
      <c r="CZ1024" s="48"/>
      <c r="DA1024" s="48"/>
      <c r="DB1024" s="48"/>
      <c r="DC1024" s="48"/>
      <c r="DD1024" s="48"/>
      <c r="DE1024" s="48"/>
      <c r="DF1024" s="48"/>
      <c r="DG1024" s="48"/>
      <c r="DH1024" s="48"/>
      <c r="DI1024" s="48"/>
      <c r="DJ1024" s="48"/>
      <c r="DK1024" s="48"/>
      <c r="DL1024" s="48"/>
      <c r="DM1024" s="48"/>
      <c r="DN1024" s="48"/>
      <c r="DO1024" s="48"/>
      <c r="DP1024" s="48"/>
      <c r="DQ1024" s="48"/>
      <c r="DR1024" s="48"/>
      <c r="DS1024" s="48"/>
      <c r="DT1024" s="48"/>
      <c r="DU1024" s="48"/>
      <c r="DV1024" s="48"/>
      <c r="DW1024" s="48"/>
      <c r="DX1024" s="48"/>
      <c r="DY1024" s="48"/>
      <c r="DZ1024" s="48"/>
      <c r="EA1024" s="48"/>
      <c r="EB1024" s="48"/>
      <c r="EC1024" s="48"/>
      <c r="ED1024" s="48"/>
      <c r="EE1024" s="48"/>
      <c r="EF1024" s="48"/>
      <c r="EG1024" s="48"/>
      <c r="EH1024" s="48"/>
      <c r="EI1024" s="48"/>
      <c r="EJ1024" s="48"/>
      <c r="EK1024" s="48"/>
      <c r="EL1024" s="48"/>
      <c r="EM1024" s="48"/>
      <c r="EN1024" s="48"/>
      <c r="EO1024" s="48"/>
      <c r="EP1024" s="48"/>
      <c r="EQ1024" s="48"/>
      <c r="ER1024" s="48"/>
      <c r="ES1024" s="48"/>
      <c r="ET1024" s="48"/>
      <c r="EU1024" s="48"/>
      <c r="EV1024" s="48"/>
      <c r="EW1024" s="48"/>
      <c r="EX1024" s="48"/>
      <c r="EY1024" s="48"/>
      <c r="EZ1024" s="48"/>
      <c r="FA1024" s="48"/>
      <c r="FB1024" s="48"/>
      <c r="FC1024" s="48"/>
      <c r="FD1024" s="48"/>
      <c r="FE1024" s="48"/>
      <c r="FF1024" s="48"/>
      <c r="FG1024" s="48"/>
      <c r="FH1024" s="48"/>
      <c r="FI1024" s="48"/>
      <c r="FJ1024" s="48"/>
      <c r="FK1024" s="48"/>
      <c r="FL1024" s="48"/>
      <c r="FM1024" s="48"/>
      <c r="FN1024" s="48"/>
      <c r="FO1024" s="48"/>
      <c r="FP1024" s="48"/>
      <c r="FQ1024" s="48"/>
      <c r="FR1024" s="48"/>
      <c r="FS1024" s="48"/>
      <c r="FT1024" s="48"/>
      <c r="FU1024" s="48"/>
      <c r="FV1024" s="48"/>
      <c r="FW1024" s="48"/>
      <c r="FX1024" s="48"/>
      <c r="FY1024" s="48"/>
      <c r="FZ1024" s="48"/>
      <c r="GA1024" s="48"/>
      <c r="GB1024" s="48"/>
      <c r="GC1024" s="48"/>
      <c r="GD1024" s="48"/>
      <c r="GE1024" s="48"/>
      <c r="GF1024" s="48"/>
      <c r="GG1024" s="48"/>
      <c r="GH1024" s="48"/>
      <c r="GI1024" s="48"/>
      <c r="GJ1024" s="48"/>
      <c r="GK1024" s="48"/>
      <c r="GL1024" s="48"/>
      <c r="GM1024" s="48"/>
      <c r="GN1024" s="48"/>
      <c r="GO1024" s="48"/>
      <c r="GP1024" s="48"/>
      <c r="GQ1024" s="48"/>
      <c r="GR1024" s="48"/>
      <c r="GS1024" s="48"/>
      <c r="GT1024" s="48"/>
      <c r="GU1024" s="48"/>
      <c r="GV1024" s="48"/>
      <c r="GW1024" s="48"/>
      <c r="GX1024" s="48"/>
      <c r="GY1024" s="48"/>
      <c r="GZ1024" s="48"/>
      <c r="HA1024" s="48"/>
      <c r="HB1024" s="48"/>
      <c r="HC1024" s="48"/>
      <c r="HD1024" s="48"/>
      <c r="HE1024" s="48"/>
      <c r="HF1024" s="48"/>
      <c r="HG1024" s="48"/>
      <c r="HH1024" s="48"/>
      <c r="HI1024" s="48"/>
      <c r="HJ1024" s="48"/>
      <c r="HK1024" s="48"/>
      <c r="HL1024" s="48"/>
      <c r="HM1024" s="48"/>
      <c r="HN1024" s="48"/>
      <c r="HO1024" s="48"/>
      <c r="HP1024" s="48"/>
      <c r="HQ1024" s="48"/>
      <c r="HR1024" s="48"/>
      <c r="HS1024" s="48"/>
      <c r="HT1024" s="48"/>
      <c r="HU1024" s="48"/>
      <c r="HV1024" s="48"/>
      <c r="HW1024" s="48"/>
      <c r="HX1024" s="48"/>
      <c r="HY1024" s="48"/>
      <c r="HZ1024" s="48"/>
      <c r="IA1024" s="48"/>
      <c r="IB1024" s="48"/>
      <c r="IC1024" s="48"/>
      <c r="ID1024" s="48"/>
      <c r="IE1024" s="48"/>
      <c r="IF1024" s="48"/>
      <c r="IG1024" s="48"/>
      <c r="IH1024" s="36"/>
      <c r="II1024" s="36"/>
      <c r="IJ1024" s="36"/>
      <c r="IK1024" s="36"/>
      <c r="IL1024" s="36"/>
      <c r="IM1024" s="36"/>
      <c r="IN1024" s="36"/>
      <c r="IO1024" s="36"/>
      <c r="IP1024" s="36"/>
      <c r="IQ1024" s="36"/>
      <c r="IR1024" s="36"/>
      <c r="IS1024" s="36"/>
      <c r="IT1024" s="36"/>
    </row>
    <row r="1025" spans="1:254" s="14" customFormat="1" x14ac:dyDescent="0.2">
      <c r="A1025" s="48"/>
      <c r="B1025" s="48"/>
      <c r="C1025" s="98">
        <v>43776</v>
      </c>
      <c r="D1025" s="30" t="s">
        <v>2034</v>
      </c>
      <c r="E1025" s="102" t="s">
        <v>2023</v>
      </c>
      <c r="F1025" s="35" t="s">
        <v>2033</v>
      </c>
      <c r="G1025" s="82"/>
      <c r="H1025" s="127">
        <v>273800</v>
      </c>
      <c r="I1025" s="143">
        <v>16357400</v>
      </c>
      <c r="J1025" s="49"/>
      <c r="K1025" s="48"/>
      <c r="L1025" s="48"/>
      <c r="M1025" s="48"/>
      <c r="N1025" s="48"/>
      <c r="O1025" s="48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  <c r="AL1025" s="48"/>
      <c r="AM1025" s="48"/>
      <c r="AN1025" s="48"/>
      <c r="AO1025" s="48"/>
      <c r="AP1025" s="48"/>
      <c r="AQ1025" s="48"/>
      <c r="AR1025" s="48"/>
      <c r="AS1025" s="48"/>
      <c r="AT1025" s="48"/>
      <c r="AU1025" s="48"/>
      <c r="AV1025" s="48"/>
      <c r="AW1025" s="48"/>
      <c r="AX1025" s="48"/>
      <c r="AY1025" s="48"/>
      <c r="AZ1025" s="48"/>
      <c r="BA1025" s="48"/>
      <c r="BB1025" s="48"/>
      <c r="BC1025" s="48"/>
      <c r="BD1025" s="48"/>
      <c r="BE1025" s="48"/>
      <c r="BF1025" s="48"/>
      <c r="BG1025" s="48"/>
      <c r="BH1025" s="48"/>
      <c r="BI1025" s="48"/>
      <c r="BJ1025" s="48"/>
      <c r="BK1025" s="48"/>
      <c r="BL1025" s="48"/>
      <c r="BM1025" s="48"/>
      <c r="BN1025" s="48"/>
      <c r="BO1025" s="48"/>
      <c r="BP1025" s="48"/>
      <c r="BQ1025" s="48"/>
      <c r="BR1025" s="48"/>
      <c r="BS1025" s="48"/>
      <c r="BT1025" s="48"/>
      <c r="BU1025" s="48"/>
      <c r="BV1025" s="48"/>
      <c r="BW1025" s="48"/>
      <c r="BX1025" s="48"/>
      <c r="BY1025" s="48"/>
      <c r="BZ1025" s="48"/>
      <c r="CA1025" s="48"/>
      <c r="CB1025" s="48"/>
      <c r="CC1025" s="48"/>
      <c r="CD1025" s="48"/>
      <c r="CE1025" s="48"/>
      <c r="CF1025" s="48"/>
      <c r="CG1025" s="48"/>
      <c r="CH1025" s="48"/>
      <c r="CI1025" s="48"/>
      <c r="CJ1025" s="48"/>
      <c r="CK1025" s="48"/>
      <c r="CL1025" s="48"/>
      <c r="CM1025" s="48"/>
      <c r="CN1025" s="48"/>
      <c r="CO1025" s="48"/>
      <c r="CP1025" s="48"/>
      <c r="CQ1025" s="48"/>
      <c r="CR1025" s="48"/>
      <c r="CS1025" s="48"/>
      <c r="CT1025" s="48"/>
      <c r="CU1025" s="48"/>
      <c r="CV1025" s="48"/>
      <c r="CW1025" s="48"/>
      <c r="CX1025" s="48"/>
      <c r="CY1025" s="48"/>
      <c r="CZ1025" s="48"/>
      <c r="DA1025" s="48"/>
      <c r="DB1025" s="48"/>
      <c r="DC1025" s="48"/>
      <c r="DD1025" s="48"/>
      <c r="DE1025" s="48"/>
      <c r="DF1025" s="48"/>
      <c r="DG1025" s="48"/>
      <c r="DH1025" s="48"/>
      <c r="DI1025" s="48"/>
      <c r="DJ1025" s="48"/>
      <c r="DK1025" s="48"/>
      <c r="DL1025" s="48"/>
      <c r="DM1025" s="48"/>
      <c r="DN1025" s="48"/>
      <c r="DO1025" s="48"/>
      <c r="DP1025" s="48"/>
      <c r="DQ1025" s="48"/>
      <c r="DR1025" s="48"/>
      <c r="DS1025" s="48"/>
      <c r="DT1025" s="48"/>
      <c r="DU1025" s="48"/>
      <c r="DV1025" s="48"/>
      <c r="DW1025" s="48"/>
      <c r="DX1025" s="48"/>
      <c r="DY1025" s="48"/>
      <c r="DZ1025" s="48"/>
      <c r="EA1025" s="48"/>
      <c r="EB1025" s="48"/>
      <c r="EC1025" s="48"/>
      <c r="ED1025" s="48"/>
      <c r="EE1025" s="48"/>
      <c r="EF1025" s="48"/>
      <c r="EG1025" s="48"/>
      <c r="EH1025" s="48"/>
      <c r="EI1025" s="48"/>
      <c r="EJ1025" s="48"/>
      <c r="EK1025" s="48"/>
      <c r="EL1025" s="48"/>
      <c r="EM1025" s="48"/>
      <c r="EN1025" s="48"/>
      <c r="EO1025" s="48"/>
      <c r="EP1025" s="48"/>
      <c r="EQ1025" s="48"/>
      <c r="ER1025" s="48"/>
      <c r="ES1025" s="48"/>
      <c r="ET1025" s="48"/>
      <c r="EU1025" s="48"/>
      <c r="EV1025" s="48"/>
      <c r="EW1025" s="48"/>
      <c r="EX1025" s="48"/>
      <c r="EY1025" s="48"/>
      <c r="EZ1025" s="48"/>
      <c r="FA1025" s="48"/>
      <c r="FB1025" s="48"/>
      <c r="FC1025" s="48"/>
      <c r="FD1025" s="48"/>
      <c r="FE1025" s="48"/>
      <c r="FF1025" s="48"/>
      <c r="FG1025" s="48"/>
      <c r="FH1025" s="48"/>
      <c r="FI1025" s="48"/>
      <c r="FJ1025" s="48"/>
      <c r="FK1025" s="48"/>
      <c r="FL1025" s="48"/>
      <c r="FM1025" s="48"/>
      <c r="FN1025" s="48"/>
      <c r="FO1025" s="48"/>
      <c r="FP1025" s="48"/>
      <c r="FQ1025" s="48"/>
      <c r="FR1025" s="48"/>
      <c r="FS1025" s="48"/>
      <c r="FT1025" s="48"/>
      <c r="FU1025" s="48"/>
      <c r="FV1025" s="48"/>
      <c r="FW1025" s="48"/>
      <c r="FX1025" s="48"/>
      <c r="FY1025" s="48"/>
      <c r="FZ1025" s="48"/>
      <c r="GA1025" s="48"/>
      <c r="GB1025" s="48"/>
      <c r="GC1025" s="48"/>
      <c r="GD1025" s="48"/>
      <c r="GE1025" s="48"/>
      <c r="GF1025" s="48"/>
      <c r="GG1025" s="48"/>
      <c r="GH1025" s="48"/>
      <c r="GI1025" s="48"/>
      <c r="GJ1025" s="48"/>
      <c r="GK1025" s="48"/>
      <c r="GL1025" s="48"/>
      <c r="GM1025" s="48"/>
      <c r="GN1025" s="48"/>
      <c r="GO1025" s="48"/>
      <c r="GP1025" s="48"/>
      <c r="GQ1025" s="48"/>
      <c r="GR1025" s="48"/>
      <c r="GS1025" s="48"/>
      <c r="GT1025" s="48"/>
      <c r="GU1025" s="48"/>
      <c r="GV1025" s="48"/>
      <c r="GW1025" s="48"/>
      <c r="GX1025" s="48"/>
      <c r="GY1025" s="48"/>
      <c r="GZ1025" s="48"/>
      <c r="HA1025" s="48"/>
      <c r="HB1025" s="48"/>
      <c r="HC1025" s="48"/>
      <c r="HD1025" s="48"/>
      <c r="HE1025" s="48"/>
      <c r="HF1025" s="48"/>
      <c r="HG1025" s="48"/>
      <c r="HH1025" s="48"/>
      <c r="HI1025" s="48"/>
      <c r="HJ1025" s="48"/>
      <c r="HK1025" s="48"/>
      <c r="HL1025" s="48"/>
      <c r="HM1025" s="48"/>
      <c r="HN1025" s="48"/>
      <c r="HO1025" s="48"/>
      <c r="HP1025" s="48"/>
      <c r="HQ1025" s="48"/>
      <c r="HR1025" s="48"/>
      <c r="HS1025" s="48"/>
      <c r="HT1025" s="48"/>
      <c r="HU1025" s="48"/>
      <c r="HV1025" s="48"/>
      <c r="HW1025" s="48"/>
      <c r="HX1025" s="48"/>
      <c r="HY1025" s="48"/>
      <c r="HZ1025" s="48"/>
      <c r="IA1025" s="48"/>
      <c r="IB1025" s="48"/>
      <c r="IC1025" s="48"/>
      <c r="ID1025" s="48"/>
      <c r="IE1025" s="48"/>
      <c r="IF1025" s="48"/>
      <c r="IG1025" s="48"/>
      <c r="IH1025" s="36"/>
      <c r="II1025" s="36"/>
      <c r="IJ1025" s="36"/>
      <c r="IK1025" s="36"/>
      <c r="IL1025" s="36"/>
      <c r="IM1025" s="36"/>
      <c r="IN1025" s="36"/>
      <c r="IO1025" s="36"/>
      <c r="IP1025" s="36"/>
      <c r="IQ1025" s="36"/>
      <c r="IR1025" s="36"/>
      <c r="IS1025" s="36"/>
      <c r="IT1025" s="36"/>
    </row>
    <row r="1026" spans="1:254" s="14" customFormat="1" x14ac:dyDescent="0.2">
      <c r="A1026" s="48"/>
      <c r="B1026" s="48"/>
      <c r="C1026" s="98">
        <v>43776</v>
      </c>
      <c r="D1026" s="30" t="s">
        <v>1391</v>
      </c>
      <c r="E1026" s="102" t="s">
        <v>2024</v>
      </c>
      <c r="F1026" s="35" t="s">
        <v>1192</v>
      </c>
      <c r="G1026" s="82"/>
      <c r="H1026" s="127">
        <v>192000</v>
      </c>
      <c r="I1026" s="143">
        <v>16165400</v>
      </c>
      <c r="J1026" s="49"/>
      <c r="K1026" s="48"/>
      <c r="L1026" s="48"/>
      <c r="M1026" s="48"/>
      <c r="N1026" s="48"/>
      <c r="O1026" s="48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  <c r="AL1026" s="48"/>
      <c r="AM1026" s="48"/>
      <c r="AN1026" s="48"/>
      <c r="AO1026" s="48"/>
      <c r="AP1026" s="48"/>
      <c r="AQ1026" s="48"/>
      <c r="AR1026" s="48"/>
      <c r="AS1026" s="48"/>
      <c r="AT1026" s="48"/>
      <c r="AU1026" s="48"/>
      <c r="AV1026" s="48"/>
      <c r="AW1026" s="48"/>
      <c r="AX1026" s="48"/>
      <c r="AY1026" s="48"/>
      <c r="AZ1026" s="48"/>
      <c r="BA1026" s="48"/>
      <c r="BB1026" s="48"/>
      <c r="BC1026" s="48"/>
      <c r="BD1026" s="48"/>
      <c r="BE1026" s="48"/>
      <c r="BF1026" s="48"/>
      <c r="BG1026" s="48"/>
      <c r="BH1026" s="48"/>
      <c r="BI1026" s="48"/>
      <c r="BJ1026" s="48"/>
      <c r="BK1026" s="48"/>
      <c r="BL1026" s="48"/>
      <c r="BM1026" s="48"/>
      <c r="BN1026" s="48"/>
      <c r="BO1026" s="48"/>
      <c r="BP1026" s="48"/>
      <c r="BQ1026" s="48"/>
      <c r="BR1026" s="48"/>
      <c r="BS1026" s="48"/>
      <c r="BT1026" s="48"/>
      <c r="BU1026" s="48"/>
      <c r="BV1026" s="48"/>
      <c r="BW1026" s="48"/>
      <c r="BX1026" s="48"/>
      <c r="BY1026" s="48"/>
      <c r="BZ1026" s="48"/>
      <c r="CA1026" s="48"/>
      <c r="CB1026" s="48"/>
      <c r="CC1026" s="48"/>
      <c r="CD1026" s="48"/>
      <c r="CE1026" s="48"/>
      <c r="CF1026" s="48"/>
      <c r="CG1026" s="48"/>
      <c r="CH1026" s="48"/>
      <c r="CI1026" s="48"/>
      <c r="CJ1026" s="48"/>
      <c r="CK1026" s="48"/>
      <c r="CL1026" s="48"/>
      <c r="CM1026" s="48"/>
      <c r="CN1026" s="48"/>
      <c r="CO1026" s="48"/>
      <c r="CP1026" s="48"/>
      <c r="CQ1026" s="48"/>
      <c r="CR1026" s="48"/>
      <c r="CS1026" s="48"/>
      <c r="CT1026" s="48"/>
      <c r="CU1026" s="48"/>
      <c r="CV1026" s="48"/>
      <c r="CW1026" s="48"/>
      <c r="CX1026" s="48"/>
      <c r="CY1026" s="48"/>
      <c r="CZ1026" s="48"/>
      <c r="DA1026" s="48"/>
      <c r="DB1026" s="48"/>
      <c r="DC1026" s="48"/>
      <c r="DD1026" s="48"/>
      <c r="DE1026" s="48"/>
      <c r="DF1026" s="48"/>
      <c r="DG1026" s="48"/>
      <c r="DH1026" s="48"/>
      <c r="DI1026" s="48"/>
      <c r="DJ1026" s="48"/>
      <c r="DK1026" s="48"/>
      <c r="DL1026" s="48"/>
      <c r="DM1026" s="48"/>
      <c r="DN1026" s="48"/>
      <c r="DO1026" s="48"/>
      <c r="DP1026" s="48"/>
      <c r="DQ1026" s="48"/>
      <c r="DR1026" s="48"/>
      <c r="DS1026" s="48"/>
      <c r="DT1026" s="48"/>
      <c r="DU1026" s="48"/>
      <c r="DV1026" s="48"/>
      <c r="DW1026" s="48"/>
      <c r="DX1026" s="48"/>
      <c r="DY1026" s="48"/>
      <c r="DZ1026" s="48"/>
      <c r="EA1026" s="48"/>
      <c r="EB1026" s="48"/>
      <c r="EC1026" s="48"/>
      <c r="ED1026" s="48"/>
      <c r="EE1026" s="48"/>
      <c r="EF1026" s="48"/>
      <c r="EG1026" s="48"/>
      <c r="EH1026" s="48"/>
      <c r="EI1026" s="48"/>
      <c r="EJ1026" s="48"/>
      <c r="EK1026" s="48"/>
      <c r="EL1026" s="48"/>
      <c r="EM1026" s="48"/>
      <c r="EN1026" s="48"/>
      <c r="EO1026" s="48"/>
      <c r="EP1026" s="48"/>
      <c r="EQ1026" s="48"/>
      <c r="ER1026" s="48"/>
      <c r="ES1026" s="48"/>
      <c r="ET1026" s="48"/>
      <c r="EU1026" s="48"/>
      <c r="EV1026" s="48"/>
      <c r="EW1026" s="48"/>
      <c r="EX1026" s="48"/>
      <c r="EY1026" s="48"/>
      <c r="EZ1026" s="48"/>
      <c r="FA1026" s="48"/>
      <c r="FB1026" s="48"/>
      <c r="FC1026" s="48"/>
      <c r="FD1026" s="48"/>
      <c r="FE1026" s="48"/>
      <c r="FF1026" s="48"/>
      <c r="FG1026" s="48"/>
      <c r="FH1026" s="48"/>
      <c r="FI1026" s="48"/>
      <c r="FJ1026" s="48"/>
      <c r="FK1026" s="48"/>
      <c r="FL1026" s="48"/>
      <c r="FM1026" s="48"/>
      <c r="FN1026" s="48"/>
      <c r="FO1026" s="48"/>
      <c r="FP1026" s="48"/>
      <c r="FQ1026" s="48"/>
      <c r="FR1026" s="48"/>
      <c r="FS1026" s="48"/>
      <c r="FT1026" s="48"/>
      <c r="FU1026" s="48"/>
      <c r="FV1026" s="48"/>
      <c r="FW1026" s="48"/>
      <c r="FX1026" s="48"/>
      <c r="FY1026" s="48"/>
      <c r="FZ1026" s="48"/>
      <c r="GA1026" s="48"/>
      <c r="GB1026" s="48"/>
      <c r="GC1026" s="48"/>
      <c r="GD1026" s="48"/>
      <c r="GE1026" s="48"/>
      <c r="GF1026" s="48"/>
      <c r="GG1026" s="48"/>
      <c r="GH1026" s="48"/>
      <c r="GI1026" s="48"/>
      <c r="GJ1026" s="48"/>
      <c r="GK1026" s="48"/>
      <c r="GL1026" s="48"/>
      <c r="GM1026" s="48"/>
      <c r="GN1026" s="48"/>
      <c r="GO1026" s="48"/>
      <c r="GP1026" s="48"/>
      <c r="GQ1026" s="48"/>
      <c r="GR1026" s="48"/>
      <c r="GS1026" s="48"/>
      <c r="GT1026" s="48"/>
      <c r="GU1026" s="48"/>
      <c r="GV1026" s="48"/>
      <c r="GW1026" s="48"/>
      <c r="GX1026" s="48"/>
      <c r="GY1026" s="48"/>
      <c r="GZ1026" s="48"/>
      <c r="HA1026" s="48"/>
      <c r="HB1026" s="48"/>
      <c r="HC1026" s="48"/>
      <c r="HD1026" s="48"/>
      <c r="HE1026" s="48"/>
      <c r="HF1026" s="48"/>
      <c r="HG1026" s="48"/>
      <c r="HH1026" s="48"/>
      <c r="HI1026" s="48"/>
      <c r="HJ1026" s="48"/>
      <c r="HK1026" s="48"/>
      <c r="HL1026" s="48"/>
      <c r="HM1026" s="48"/>
      <c r="HN1026" s="48"/>
      <c r="HO1026" s="48"/>
      <c r="HP1026" s="48"/>
      <c r="HQ1026" s="48"/>
      <c r="HR1026" s="48"/>
      <c r="HS1026" s="48"/>
      <c r="HT1026" s="48"/>
      <c r="HU1026" s="48"/>
      <c r="HV1026" s="48"/>
      <c r="HW1026" s="48"/>
      <c r="HX1026" s="48"/>
      <c r="HY1026" s="48"/>
      <c r="HZ1026" s="48"/>
      <c r="IA1026" s="48"/>
      <c r="IB1026" s="48"/>
      <c r="IC1026" s="48"/>
      <c r="ID1026" s="48"/>
      <c r="IE1026" s="48"/>
      <c r="IF1026" s="48"/>
      <c r="IG1026" s="48"/>
      <c r="IH1026" s="36"/>
      <c r="II1026" s="36"/>
      <c r="IJ1026" s="36"/>
      <c r="IK1026" s="36"/>
      <c r="IL1026" s="36"/>
      <c r="IM1026" s="36"/>
      <c r="IN1026" s="36"/>
      <c r="IO1026" s="36"/>
      <c r="IP1026" s="36"/>
      <c r="IQ1026" s="36"/>
      <c r="IR1026" s="36"/>
      <c r="IS1026" s="36"/>
      <c r="IT1026" s="36"/>
    </row>
    <row r="1027" spans="1:254" s="14" customFormat="1" x14ac:dyDescent="0.2">
      <c r="A1027" s="48"/>
      <c r="B1027" s="48"/>
      <c r="C1027" s="98">
        <v>43776</v>
      </c>
      <c r="D1027" s="30" t="s">
        <v>2035</v>
      </c>
      <c r="E1027" s="102" t="s">
        <v>2025</v>
      </c>
      <c r="F1027" s="35" t="s">
        <v>1790</v>
      </c>
      <c r="G1027" s="82"/>
      <c r="H1027" s="127">
        <v>450000</v>
      </c>
      <c r="I1027" s="143">
        <v>15715400</v>
      </c>
      <c r="J1027" s="49"/>
      <c r="K1027" s="48"/>
      <c r="L1027" s="48"/>
      <c r="M1027" s="48"/>
      <c r="N1027" s="48"/>
      <c r="O1027" s="48"/>
      <c r="P1027" s="48"/>
      <c r="Q1027" s="48"/>
      <c r="R1027" s="48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  <c r="AL1027" s="48"/>
      <c r="AM1027" s="48"/>
      <c r="AN1027" s="48"/>
      <c r="AO1027" s="48"/>
      <c r="AP1027" s="48"/>
      <c r="AQ1027" s="48"/>
      <c r="AR1027" s="48"/>
      <c r="AS1027" s="48"/>
      <c r="AT1027" s="48"/>
      <c r="AU1027" s="48"/>
      <c r="AV1027" s="48"/>
      <c r="AW1027" s="48"/>
      <c r="AX1027" s="48"/>
      <c r="AY1027" s="48"/>
      <c r="AZ1027" s="48"/>
      <c r="BA1027" s="48"/>
      <c r="BB1027" s="48"/>
      <c r="BC1027" s="48"/>
      <c r="BD1027" s="48"/>
      <c r="BE1027" s="48"/>
      <c r="BF1027" s="48"/>
      <c r="BG1027" s="48"/>
      <c r="BH1027" s="48"/>
      <c r="BI1027" s="48"/>
      <c r="BJ1027" s="48"/>
      <c r="BK1027" s="48"/>
      <c r="BL1027" s="48"/>
      <c r="BM1027" s="48"/>
      <c r="BN1027" s="48"/>
      <c r="BO1027" s="48"/>
      <c r="BP1027" s="48"/>
      <c r="BQ1027" s="48"/>
      <c r="BR1027" s="48"/>
      <c r="BS1027" s="48"/>
      <c r="BT1027" s="48"/>
      <c r="BU1027" s="48"/>
      <c r="BV1027" s="48"/>
      <c r="BW1027" s="48"/>
      <c r="BX1027" s="48"/>
      <c r="BY1027" s="48"/>
      <c r="BZ1027" s="48"/>
      <c r="CA1027" s="48"/>
      <c r="CB1027" s="48"/>
      <c r="CC1027" s="48"/>
      <c r="CD1027" s="48"/>
      <c r="CE1027" s="48"/>
      <c r="CF1027" s="48"/>
      <c r="CG1027" s="48"/>
      <c r="CH1027" s="48"/>
      <c r="CI1027" s="48"/>
      <c r="CJ1027" s="48"/>
      <c r="CK1027" s="48"/>
      <c r="CL1027" s="48"/>
      <c r="CM1027" s="48"/>
      <c r="CN1027" s="48"/>
      <c r="CO1027" s="48"/>
      <c r="CP1027" s="48"/>
      <c r="CQ1027" s="48"/>
      <c r="CR1027" s="48"/>
      <c r="CS1027" s="48"/>
      <c r="CT1027" s="48"/>
      <c r="CU1027" s="48"/>
      <c r="CV1027" s="48"/>
      <c r="CW1027" s="48"/>
      <c r="CX1027" s="48"/>
      <c r="CY1027" s="48"/>
      <c r="CZ1027" s="48"/>
      <c r="DA1027" s="48"/>
      <c r="DB1027" s="48"/>
      <c r="DC1027" s="48"/>
      <c r="DD1027" s="48"/>
      <c r="DE1027" s="48"/>
      <c r="DF1027" s="48"/>
      <c r="DG1027" s="48"/>
      <c r="DH1027" s="48"/>
      <c r="DI1027" s="48"/>
      <c r="DJ1027" s="48"/>
      <c r="DK1027" s="48"/>
      <c r="DL1027" s="48"/>
      <c r="DM1027" s="48"/>
      <c r="DN1027" s="48"/>
      <c r="DO1027" s="48"/>
      <c r="DP1027" s="48"/>
      <c r="DQ1027" s="48"/>
      <c r="DR1027" s="48"/>
      <c r="DS1027" s="48"/>
      <c r="DT1027" s="48"/>
      <c r="DU1027" s="48"/>
      <c r="DV1027" s="48"/>
      <c r="DW1027" s="48"/>
      <c r="DX1027" s="48"/>
      <c r="DY1027" s="48"/>
      <c r="DZ1027" s="48"/>
      <c r="EA1027" s="48"/>
      <c r="EB1027" s="48"/>
      <c r="EC1027" s="48"/>
      <c r="ED1027" s="48"/>
      <c r="EE1027" s="48"/>
      <c r="EF1027" s="48"/>
      <c r="EG1027" s="48"/>
      <c r="EH1027" s="48"/>
      <c r="EI1027" s="48"/>
      <c r="EJ1027" s="48"/>
      <c r="EK1027" s="48"/>
      <c r="EL1027" s="48"/>
      <c r="EM1027" s="48"/>
      <c r="EN1027" s="48"/>
      <c r="EO1027" s="48"/>
      <c r="EP1027" s="48"/>
      <c r="EQ1027" s="48"/>
      <c r="ER1027" s="48"/>
      <c r="ES1027" s="48"/>
      <c r="ET1027" s="48"/>
      <c r="EU1027" s="48"/>
      <c r="EV1027" s="48"/>
      <c r="EW1027" s="48"/>
      <c r="EX1027" s="48"/>
      <c r="EY1027" s="48"/>
      <c r="EZ1027" s="48"/>
      <c r="FA1027" s="48"/>
      <c r="FB1027" s="48"/>
      <c r="FC1027" s="48"/>
      <c r="FD1027" s="48"/>
      <c r="FE1027" s="48"/>
      <c r="FF1027" s="48"/>
      <c r="FG1027" s="48"/>
      <c r="FH1027" s="48"/>
      <c r="FI1027" s="48"/>
      <c r="FJ1027" s="48"/>
      <c r="FK1027" s="48"/>
      <c r="FL1027" s="48"/>
      <c r="FM1027" s="48"/>
      <c r="FN1027" s="48"/>
      <c r="FO1027" s="48"/>
      <c r="FP1027" s="48"/>
      <c r="FQ1027" s="48"/>
      <c r="FR1027" s="48"/>
      <c r="FS1027" s="48"/>
      <c r="FT1027" s="48"/>
      <c r="FU1027" s="48"/>
      <c r="FV1027" s="48"/>
      <c r="FW1027" s="48"/>
      <c r="FX1027" s="48"/>
      <c r="FY1027" s="48"/>
      <c r="FZ1027" s="48"/>
      <c r="GA1027" s="48"/>
      <c r="GB1027" s="48"/>
      <c r="GC1027" s="48"/>
      <c r="GD1027" s="48"/>
      <c r="GE1027" s="48"/>
      <c r="GF1027" s="48"/>
      <c r="GG1027" s="48"/>
      <c r="GH1027" s="48"/>
      <c r="GI1027" s="48"/>
      <c r="GJ1027" s="48"/>
      <c r="GK1027" s="48"/>
      <c r="GL1027" s="48"/>
      <c r="GM1027" s="48"/>
      <c r="GN1027" s="48"/>
      <c r="GO1027" s="48"/>
      <c r="GP1027" s="48"/>
      <c r="GQ1027" s="48"/>
      <c r="GR1027" s="48"/>
      <c r="GS1027" s="48"/>
      <c r="GT1027" s="48"/>
      <c r="GU1027" s="48"/>
      <c r="GV1027" s="48"/>
      <c r="GW1027" s="48"/>
      <c r="GX1027" s="48"/>
      <c r="GY1027" s="48"/>
      <c r="GZ1027" s="48"/>
      <c r="HA1027" s="48"/>
      <c r="HB1027" s="48"/>
      <c r="HC1027" s="48"/>
      <c r="HD1027" s="48"/>
      <c r="HE1027" s="48"/>
      <c r="HF1027" s="48"/>
      <c r="HG1027" s="48"/>
      <c r="HH1027" s="48"/>
      <c r="HI1027" s="48"/>
      <c r="HJ1027" s="48"/>
      <c r="HK1027" s="48"/>
      <c r="HL1027" s="48"/>
      <c r="HM1027" s="48"/>
      <c r="HN1027" s="48"/>
      <c r="HO1027" s="48"/>
      <c r="HP1027" s="48"/>
      <c r="HQ1027" s="48"/>
      <c r="HR1027" s="48"/>
      <c r="HS1027" s="48"/>
      <c r="HT1027" s="48"/>
      <c r="HU1027" s="48"/>
      <c r="HV1027" s="48"/>
      <c r="HW1027" s="48"/>
      <c r="HX1027" s="48"/>
      <c r="HY1027" s="48"/>
      <c r="HZ1027" s="48"/>
      <c r="IA1027" s="48"/>
      <c r="IB1027" s="48"/>
      <c r="IC1027" s="48"/>
      <c r="ID1027" s="48"/>
      <c r="IE1027" s="48"/>
      <c r="IF1027" s="48"/>
      <c r="IG1027" s="48"/>
      <c r="IH1027" s="36"/>
      <c r="II1027" s="36"/>
      <c r="IJ1027" s="36"/>
      <c r="IK1027" s="36"/>
      <c r="IL1027" s="36"/>
      <c r="IM1027" s="36"/>
      <c r="IN1027" s="36"/>
      <c r="IO1027" s="36"/>
      <c r="IP1027" s="36"/>
      <c r="IQ1027" s="36"/>
      <c r="IR1027" s="36"/>
      <c r="IS1027" s="36"/>
      <c r="IT1027" s="36"/>
    </row>
    <row r="1028" spans="1:254" s="14" customFormat="1" x14ac:dyDescent="0.2">
      <c r="A1028" s="48"/>
      <c r="B1028" s="48"/>
      <c r="C1028" s="98">
        <v>43777</v>
      </c>
      <c r="D1028" s="30" t="s">
        <v>2036</v>
      </c>
      <c r="E1028" s="102" t="s">
        <v>2026</v>
      </c>
      <c r="F1028" s="35" t="s">
        <v>1185</v>
      </c>
      <c r="G1028" s="82"/>
      <c r="H1028" s="127">
        <v>45000</v>
      </c>
      <c r="I1028" s="143">
        <v>15670400</v>
      </c>
      <c r="J1028" s="49"/>
      <c r="K1028" s="48"/>
      <c r="L1028" s="48"/>
      <c r="M1028" s="48"/>
      <c r="N1028" s="48"/>
      <c r="O1028" s="48"/>
      <c r="P1028" s="48"/>
      <c r="Q1028" s="48"/>
      <c r="R1028" s="48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  <c r="AL1028" s="48"/>
      <c r="AM1028" s="48"/>
      <c r="AN1028" s="48"/>
      <c r="AO1028" s="48"/>
      <c r="AP1028" s="48"/>
      <c r="AQ1028" s="48"/>
      <c r="AR1028" s="48"/>
      <c r="AS1028" s="48"/>
      <c r="AT1028" s="48"/>
      <c r="AU1028" s="48"/>
      <c r="AV1028" s="48"/>
      <c r="AW1028" s="48"/>
      <c r="AX1028" s="48"/>
      <c r="AY1028" s="48"/>
      <c r="AZ1028" s="48"/>
      <c r="BA1028" s="48"/>
      <c r="BB1028" s="48"/>
      <c r="BC1028" s="48"/>
      <c r="BD1028" s="48"/>
      <c r="BE1028" s="48"/>
      <c r="BF1028" s="48"/>
      <c r="BG1028" s="48"/>
      <c r="BH1028" s="48"/>
      <c r="BI1028" s="48"/>
      <c r="BJ1028" s="48"/>
      <c r="BK1028" s="48"/>
      <c r="BL1028" s="48"/>
      <c r="BM1028" s="48"/>
      <c r="BN1028" s="48"/>
      <c r="BO1028" s="48"/>
      <c r="BP1028" s="48"/>
      <c r="BQ1028" s="48"/>
      <c r="BR1028" s="48"/>
      <c r="BS1028" s="48"/>
      <c r="BT1028" s="48"/>
      <c r="BU1028" s="48"/>
      <c r="BV1028" s="48"/>
      <c r="BW1028" s="48"/>
      <c r="BX1028" s="48"/>
      <c r="BY1028" s="48"/>
      <c r="BZ1028" s="48"/>
      <c r="CA1028" s="48"/>
      <c r="CB1028" s="48"/>
      <c r="CC1028" s="48"/>
      <c r="CD1028" s="48"/>
      <c r="CE1028" s="48"/>
      <c r="CF1028" s="48"/>
      <c r="CG1028" s="48"/>
      <c r="CH1028" s="48"/>
      <c r="CI1028" s="48"/>
      <c r="CJ1028" s="48"/>
      <c r="CK1028" s="48"/>
      <c r="CL1028" s="48"/>
      <c r="CM1028" s="48"/>
      <c r="CN1028" s="48"/>
      <c r="CO1028" s="48"/>
      <c r="CP1028" s="48"/>
      <c r="CQ1028" s="48"/>
      <c r="CR1028" s="48"/>
      <c r="CS1028" s="48"/>
      <c r="CT1028" s="48"/>
      <c r="CU1028" s="48"/>
      <c r="CV1028" s="48"/>
      <c r="CW1028" s="48"/>
      <c r="CX1028" s="48"/>
      <c r="CY1028" s="48"/>
      <c r="CZ1028" s="48"/>
      <c r="DA1028" s="48"/>
      <c r="DB1028" s="48"/>
      <c r="DC1028" s="48"/>
      <c r="DD1028" s="48"/>
      <c r="DE1028" s="48"/>
      <c r="DF1028" s="48"/>
      <c r="DG1028" s="48"/>
      <c r="DH1028" s="48"/>
      <c r="DI1028" s="48"/>
      <c r="DJ1028" s="48"/>
      <c r="DK1028" s="48"/>
      <c r="DL1028" s="48"/>
      <c r="DM1028" s="48"/>
      <c r="DN1028" s="48"/>
      <c r="DO1028" s="48"/>
      <c r="DP1028" s="48"/>
      <c r="DQ1028" s="48"/>
      <c r="DR1028" s="48"/>
      <c r="DS1028" s="48"/>
      <c r="DT1028" s="48"/>
      <c r="DU1028" s="48"/>
      <c r="DV1028" s="48"/>
      <c r="DW1028" s="48"/>
      <c r="DX1028" s="48"/>
      <c r="DY1028" s="48"/>
      <c r="DZ1028" s="48"/>
      <c r="EA1028" s="48"/>
      <c r="EB1028" s="48"/>
      <c r="EC1028" s="48"/>
      <c r="ED1028" s="48"/>
      <c r="EE1028" s="48"/>
      <c r="EF1028" s="48"/>
      <c r="EG1028" s="48"/>
      <c r="EH1028" s="48"/>
      <c r="EI1028" s="48"/>
      <c r="EJ1028" s="48"/>
      <c r="EK1028" s="48"/>
      <c r="EL1028" s="48"/>
      <c r="EM1028" s="48"/>
      <c r="EN1028" s="48"/>
      <c r="EO1028" s="48"/>
      <c r="EP1028" s="48"/>
      <c r="EQ1028" s="48"/>
      <c r="ER1028" s="48"/>
      <c r="ES1028" s="48"/>
      <c r="ET1028" s="48"/>
      <c r="EU1028" s="48"/>
      <c r="EV1028" s="48"/>
      <c r="EW1028" s="48"/>
      <c r="EX1028" s="48"/>
      <c r="EY1028" s="48"/>
      <c r="EZ1028" s="48"/>
      <c r="FA1028" s="48"/>
      <c r="FB1028" s="48"/>
      <c r="FC1028" s="48"/>
      <c r="FD1028" s="48"/>
      <c r="FE1028" s="48"/>
      <c r="FF1028" s="48"/>
      <c r="FG1028" s="48"/>
      <c r="FH1028" s="48"/>
      <c r="FI1028" s="48"/>
      <c r="FJ1028" s="48"/>
      <c r="FK1028" s="48"/>
      <c r="FL1028" s="48"/>
      <c r="FM1028" s="48"/>
      <c r="FN1028" s="48"/>
      <c r="FO1028" s="48"/>
      <c r="FP1028" s="48"/>
      <c r="FQ1028" s="48"/>
      <c r="FR1028" s="48"/>
      <c r="FS1028" s="48"/>
      <c r="FT1028" s="48"/>
      <c r="FU1028" s="48"/>
      <c r="FV1028" s="48"/>
      <c r="FW1028" s="48"/>
      <c r="FX1028" s="48"/>
      <c r="FY1028" s="48"/>
      <c r="FZ1028" s="48"/>
      <c r="GA1028" s="48"/>
      <c r="GB1028" s="48"/>
      <c r="GC1028" s="48"/>
      <c r="GD1028" s="48"/>
      <c r="GE1028" s="48"/>
      <c r="GF1028" s="48"/>
      <c r="GG1028" s="48"/>
      <c r="GH1028" s="48"/>
      <c r="GI1028" s="48"/>
      <c r="GJ1028" s="48"/>
      <c r="GK1028" s="48"/>
      <c r="GL1028" s="48"/>
      <c r="GM1028" s="48"/>
      <c r="GN1028" s="48"/>
      <c r="GO1028" s="48"/>
      <c r="GP1028" s="48"/>
      <c r="GQ1028" s="48"/>
      <c r="GR1028" s="48"/>
      <c r="GS1028" s="48"/>
      <c r="GT1028" s="48"/>
      <c r="GU1028" s="48"/>
      <c r="GV1028" s="48"/>
      <c r="GW1028" s="48"/>
      <c r="GX1028" s="48"/>
      <c r="GY1028" s="48"/>
      <c r="GZ1028" s="48"/>
      <c r="HA1028" s="48"/>
      <c r="HB1028" s="48"/>
      <c r="HC1028" s="48"/>
      <c r="HD1028" s="48"/>
      <c r="HE1028" s="48"/>
      <c r="HF1028" s="48"/>
      <c r="HG1028" s="48"/>
      <c r="HH1028" s="48"/>
      <c r="HI1028" s="48"/>
      <c r="HJ1028" s="48"/>
      <c r="HK1028" s="48"/>
      <c r="HL1028" s="48"/>
      <c r="HM1028" s="48"/>
      <c r="HN1028" s="48"/>
      <c r="HO1028" s="48"/>
      <c r="HP1028" s="48"/>
      <c r="HQ1028" s="48"/>
      <c r="HR1028" s="48"/>
      <c r="HS1028" s="48"/>
      <c r="HT1028" s="48"/>
      <c r="HU1028" s="48"/>
      <c r="HV1028" s="48"/>
      <c r="HW1028" s="48"/>
      <c r="HX1028" s="48"/>
      <c r="HY1028" s="48"/>
      <c r="HZ1028" s="48"/>
      <c r="IA1028" s="48"/>
      <c r="IB1028" s="48"/>
      <c r="IC1028" s="48"/>
      <c r="ID1028" s="48"/>
      <c r="IE1028" s="48"/>
      <c r="IF1028" s="48"/>
      <c r="IG1028" s="48"/>
      <c r="IH1028" s="36"/>
      <c r="II1028" s="36"/>
      <c r="IJ1028" s="36"/>
      <c r="IK1028" s="36"/>
      <c r="IL1028" s="36"/>
      <c r="IM1028" s="36"/>
      <c r="IN1028" s="36"/>
      <c r="IO1028" s="36"/>
      <c r="IP1028" s="36"/>
      <c r="IQ1028" s="36"/>
      <c r="IR1028" s="36"/>
      <c r="IS1028" s="36"/>
      <c r="IT1028" s="36"/>
    </row>
    <row r="1029" spans="1:254" s="14" customFormat="1" ht="15" x14ac:dyDescent="0.3">
      <c r="A1029" s="48"/>
      <c r="B1029" s="48"/>
      <c r="C1029" s="190">
        <v>43775</v>
      </c>
      <c r="D1029" s="56" t="s">
        <v>2013</v>
      </c>
      <c r="E1029" s="48" t="s">
        <v>2037</v>
      </c>
      <c r="F1029" s="14" t="s">
        <v>1210</v>
      </c>
      <c r="G1029" s="82"/>
      <c r="H1029" s="53">
        <v>1500000</v>
      </c>
      <c r="I1029" s="143">
        <v>14170400</v>
      </c>
      <c r="J1029" s="49"/>
      <c r="K1029" s="48"/>
      <c r="L1029" s="48"/>
      <c r="M1029" s="48"/>
      <c r="N1029" s="48"/>
      <c r="O1029" s="48"/>
      <c r="P1029" s="48"/>
      <c r="Q1029" s="48"/>
      <c r="R1029" s="48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  <c r="AL1029" s="48"/>
      <c r="AM1029" s="48"/>
      <c r="AN1029" s="48"/>
      <c r="AO1029" s="48"/>
      <c r="AP1029" s="48"/>
      <c r="AQ1029" s="48"/>
      <c r="AR1029" s="48"/>
      <c r="AS1029" s="48"/>
      <c r="AT1029" s="48"/>
      <c r="AU1029" s="48"/>
      <c r="AV1029" s="48"/>
      <c r="AW1029" s="48"/>
      <c r="AX1029" s="48"/>
      <c r="AY1029" s="48"/>
      <c r="AZ1029" s="48"/>
      <c r="BA1029" s="48"/>
      <c r="BB1029" s="48"/>
      <c r="BC1029" s="48"/>
      <c r="BD1029" s="48"/>
      <c r="BE1029" s="48"/>
      <c r="BF1029" s="48"/>
      <c r="BG1029" s="48"/>
      <c r="BH1029" s="48"/>
      <c r="BI1029" s="48"/>
      <c r="BJ1029" s="48"/>
      <c r="BK1029" s="48"/>
      <c r="BL1029" s="48"/>
      <c r="BM1029" s="48"/>
      <c r="BN1029" s="48"/>
      <c r="BO1029" s="48"/>
      <c r="BP1029" s="48"/>
      <c r="BQ1029" s="48"/>
      <c r="BR1029" s="48"/>
      <c r="BS1029" s="48"/>
      <c r="BT1029" s="48"/>
      <c r="BU1029" s="48"/>
      <c r="BV1029" s="48"/>
      <c r="BW1029" s="48"/>
      <c r="BX1029" s="48"/>
      <c r="BY1029" s="48"/>
      <c r="BZ1029" s="48"/>
      <c r="CA1029" s="48"/>
      <c r="CB1029" s="48"/>
      <c r="CC1029" s="48"/>
      <c r="CD1029" s="48"/>
      <c r="CE1029" s="48"/>
      <c r="CF1029" s="48"/>
      <c r="CG1029" s="48"/>
      <c r="CH1029" s="48"/>
      <c r="CI1029" s="48"/>
      <c r="CJ1029" s="48"/>
      <c r="CK1029" s="48"/>
      <c r="CL1029" s="48"/>
      <c r="CM1029" s="48"/>
      <c r="CN1029" s="48"/>
      <c r="CO1029" s="48"/>
      <c r="CP1029" s="48"/>
      <c r="CQ1029" s="48"/>
      <c r="CR1029" s="48"/>
      <c r="CS1029" s="48"/>
      <c r="CT1029" s="48"/>
      <c r="CU1029" s="48"/>
      <c r="CV1029" s="48"/>
      <c r="CW1029" s="48"/>
      <c r="CX1029" s="48"/>
      <c r="CY1029" s="48"/>
      <c r="CZ1029" s="48"/>
      <c r="DA1029" s="48"/>
      <c r="DB1029" s="48"/>
      <c r="DC1029" s="48"/>
      <c r="DD1029" s="48"/>
      <c r="DE1029" s="48"/>
      <c r="DF1029" s="48"/>
      <c r="DG1029" s="48"/>
      <c r="DH1029" s="48"/>
      <c r="DI1029" s="48"/>
      <c r="DJ1029" s="48"/>
      <c r="DK1029" s="48"/>
      <c r="DL1029" s="48"/>
      <c r="DM1029" s="48"/>
      <c r="DN1029" s="48"/>
      <c r="DO1029" s="48"/>
      <c r="DP1029" s="48"/>
      <c r="DQ1029" s="48"/>
      <c r="DR1029" s="48"/>
      <c r="DS1029" s="48"/>
      <c r="DT1029" s="48"/>
      <c r="DU1029" s="48"/>
      <c r="DV1029" s="48"/>
      <c r="DW1029" s="48"/>
      <c r="DX1029" s="48"/>
      <c r="DY1029" s="48"/>
      <c r="DZ1029" s="48"/>
      <c r="EA1029" s="48"/>
      <c r="EB1029" s="48"/>
      <c r="EC1029" s="48"/>
      <c r="ED1029" s="48"/>
      <c r="EE1029" s="48"/>
      <c r="EF1029" s="48"/>
      <c r="EG1029" s="48"/>
      <c r="EH1029" s="48"/>
      <c r="EI1029" s="48"/>
      <c r="EJ1029" s="48"/>
      <c r="EK1029" s="48"/>
      <c r="EL1029" s="48"/>
      <c r="EM1029" s="48"/>
      <c r="EN1029" s="48"/>
      <c r="EO1029" s="48"/>
      <c r="EP1029" s="48"/>
      <c r="EQ1029" s="48"/>
      <c r="ER1029" s="48"/>
      <c r="ES1029" s="48"/>
      <c r="ET1029" s="48"/>
      <c r="EU1029" s="48"/>
      <c r="EV1029" s="48"/>
      <c r="EW1029" s="48"/>
      <c r="EX1029" s="48"/>
      <c r="EY1029" s="48"/>
      <c r="EZ1029" s="48"/>
      <c r="FA1029" s="48"/>
      <c r="FB1029" s="48"/>
      <c r="FC1029" s="48"/>
      <c r="FD1029" s="48"/>
      <c r="FE1029" s="48"/>
      <c r="FF1029" s="48"/>
      <c r="FG1029" s="48"/>
      <c r="FH1029" s="48"/>
      <c r="FI1029" s="48"/>
      <c r="FJ1029" s="48"/>
      <c r="FK1029" s="48"/>
      <c r="FL1029" s="48"/>
      <c r="FM1029" s="48"/>
      <c r="FN1029" s="48"/>
      <c r="FO1029" s="48"/>
      <c r="FP1029" s="48"/>
      <c r="FQ1029" s="48"/>
      <c r="FR1029" s="48"/>
      <c r="FS1029" s="48"/>
      <c r="FT1029" s="48"/>
      <c r="FU1029" s="48"/>
      <c r="FV1029" s="48"/>
      <c r="FW1029" s="48"/>
      <c r="FX1029" s="48"/>
      <c r="FY1029" s="48"/>
      <c r="FZ1029" s="48"/>
      <c r="GA1029" s="48"/>
      <c r="GB1029" s="48"/>
      <c r="GC1029" s="48"/>
      <c r="GD1029" s="48"/>
      <c r="GE1029" s="48"/>
      <c r="GF1029" s="48"/>
      <c r="GG1029" s="48"/>
      <c r="GH1029" s="48"/>
      <c r="GI1029" s="48"/>
      <c r="GJ1029" s="48"/>
      <c r="GK1029" s="48"/>
      <c r="GL1029" s="48"/>
      <c r="GM1029" s="48"/>
      <c r="GN1029" s="48"/>
      <c r="GO1029" s="48"/>
      <c r="GP1029" s="48"/>
      <c r="GQ1029" s="48"/>
      <c r="GR1029" s="48"/>
      <c r="GS1029" s="48"/>
      <c r="GT1029" s="48"/>
      <c r="GU1029" s="48"/>
      <c r="GV1029" s="48"/>
      <c r="GW1029" s="48"/>
      <c r="GX1029" s="48"/>
      <c r="GY1029" s="48"/>
      <c r="GZ1029" s="48"/>
      <c r="HA1029" s="48"/>
      <c r="HB1029" s="48"/>
      <c r="HC1029" s="48"/>
      <c r="HD1029" s="48"/>
      <c r="HE1029" s="48"/>
      <c r="HF1029" s="48"/>
      <c r="HG1029" s="48"/>
      <c r="HH1029" s="48"/>
      <c r="HI1029" s="48"/>
      <c r="HJ1029" s="48"/>
      <c r="HK1029" s="48"/>
      <c r="HL1029" s="48"/>
      <c r="HM1029" s="48"/>
      <c r="HN1029" s="48"/>
      <c r="HO1029" s="48"/>
      <c r="HP1029" s="48"/>
      <c r="HQ1029" s="48"/>
      <c r="HR1029" s="48"/>
      <c r="HS1029" s="48"/>
      <c r="HT1029" s="48"/>
      <c r="HU1029" s="48"/>
      <c r="HV1029" s="48"/>
      <c r="HW1029" s="48"/>
      <c r="HX1029" s="48"/>
      <c r="HY1029" s="48"/>
      <c r="HZ1029" s="48"/>
      <c r="IA1029" s="48"/>
      <c r="IB1029" s="48"/>
      <c r="IC1029" s="48"/>
      <c r="ID1029" s="48"/>
      <c r="IE1029" s="48"/>
      <c r="IF1029" s="48"/>
      <c r="IG1029" s="48"/>
      <c r="IH1029" s="36"/>
      <c r="II1029" s="36"/>
      <c r="IJ1029" s="36"/>
      <c r="IK1029" s="36"/>
      <c r="IL1029" s="36"/>
      <c r="IM1029" s="36"/>
      <c r="IN1029" s="36"/>
      <c r="IO1029" s="36"/>
      <c r="IP1029" s="36"/>
      <c r="IQ1029" s="36"/>
      <c r="IR1029" s="36"/>
      <c r="IS1029" s="36"/>
      <c r="IT1029" s="36"/>
    </row>
    <row r="1030" spans="1:254" s="14" customFormat="1" x14ac:dyDescent="0.2">
      <c r="A1030" s="48"/>
      <c r="B1030" s="48"/>
      <c r="C1030" s="180">
        <v>43775</v>
      </c>
      <c r="D1030" s="56" t="s">
        <v>2014</v>
      </c>
      <c r="E1030" s="48" t="s">
        <v>2038</v>
      </c>
      <c r="F1030" s="14" t="s">
        <v>1521</v>
      </c>
      <c r="G1030" s="82"/>
      <c r="H1030" s="53">
        <v>500000</v>
      </c>
      <c r="I1030" s="143">
        <v>13670400</v>
      </c>
      <c r="J1030" s="49"/>
      <c r="K1030" s="48"/>
      <c r="L1030" s="48"/>
      <c r="M1030" s="48"/>
      <c r="N1030" s="48"/>
      <c r="O1030" s="48"/>
      <c r="P1030" s="48"/>
      <c r="Q1030" s="48"/>
      <c r="R1030" s="48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  <c r="AL1030" s="48"/>
      <c r="AM1030" s="48"/>
      <c r="AN1030" s="48"/>
      <c r="AO1030" s="48"/>
      <c r="AP1030" s="48"/>
      <c r="AQ1030" s="48"/>
      <c r="AR1030" s="48"/>
      <c r="AS1030" s="48"/>
      <c r="AT1030" s="48"/>
      <c r="AU1030" s="48"/>
      <c r="AV1030" s="48"/>
      <c r="AW1030" s="48"/>
      <c r="AX1030" s="48"/>
      <c r="AY1030" s="48"/>
      <c r="AZ1030" s="48"/>
      <c r="BA1030" s="48"/>
      <c r="BB1030" s="48"/>
      <c r="BC1030" s="48"/>
      <c r="BD1030" s="48"/>
      <c r="BE1030" s="48"/>
      <c r="BF1030" s="48"/>
      <c r="BG1030" s="48"/>
      <c r="BH1030" s="48"/>
      <c r="BI1030" s="48"/>
      <c r="BJ1030" s="48"/>
      <c r="BK1030" s="48"/>
      <c r="BL1030" s="48"/>
      <c r="BM1030" s="48"/>
      <c r="BN1030" s="48"/>
      <c r="BO1030" s="48"/>
      <c r="BP1030" s="48"/>
      <c r="BQ1030" s="48"/>
      <c r="BR1030" s="48"/>
      <c r="BS1030" s="48"/>
      <c r="BT1030" s="48"/>
      <c r="BU1030" s="48"/>
      <c r="BV1030" s="48"/>
      <c r="BW1030" s="48"/>
      <c r="BX1030" s="48"/>
      <c r="BY1030" s="48"/>
      <c r="BZ1030" s="48"/>
      <c r="CA1030" s="48"/>
      <c r="CB1030" s="48"/>
      <c r="CC1030" s="48"/>
      <c r="CD1030" s="48"/>
      <c r="CE1030" s="48"/>
      <c r="CF1030" s="48"/>
      <c r="CG1030" s="48"/>
      <c r="CH1030" s="48"/>
      <c r="CI1030" s="48"/>
      <c r="CJ1030" s="48"/>
      <c r="CK1030" s="48"/>
      <c r="CL1030" s="48"/>
      <c r="CM1030" s="48"/>
      <c r="CN1030" s="48"/>
      <c r="CO1030" s="48"/>
      <c r="CP1030" s="48"/>
      <c r="CQ1030" s="48"/>
      <c r="CR1030" s="48"/>
      <c r="CS1030" s="48"/>
      <c r="CT1030" s="48"/>
      <c r="CU1030" s="48"/>
      <c r="CV1030" s="48"/>
      <c r="CW1030" s="48"/>
      <c r="CX1030" s="48"/>
      <c r="CY1030" s="48"/>
      <c r="CZ1030" s="48"/>
      <c r="DA1030" s="48"/>
      <c r="DB1030" s="48"/>
      <c r="DC1030" s="48"/>
      <c r="DD1030" s="48"/>
      <c r="DE1030" s="48"/>
      <c r="DF1030" s="48"/>
      <c r="DG1030" s="48"/>
      <c r="DH1030" s="48"/>
      <c r="DI1030" s="48"/>
      <c r="DJ1030" s="48"/>
      <c r="DK1030" s="48"/>
      <c r="DL1030" s="48"/>
      <c r="DM1030" s="48"/>
      <c r="DN1030" s="48"/>
      <c r="DO1030" s="48"/>
      <c r="DP1030" s="48"/>
      <c r="DQ1030" s="48"/>
      <c r="DR1030" s="48"/>
      <c r="DS1030" s="48"/>
      <c r="DT1030" s="48"/>
      <c r="DU1030" s="48"/>
      <c r="DV1030" s="48"/>
      <c r="DW1030" s="48"/>
      <c r="DX1030" s="48"/>
      <c r="DY1030" s="48"/>
      <c r="DZ1030" s="48"/>
      <c r="EA1030" s="48"/>
      <c r="EB1030" s="48"/>
      <c r="EC1030" s="48"/>
      <c r="ED1030" s="48"/>
      <c r="EE1030" s="48"/>
      <c r="EF1030" s="48"/>
      <c r="EG1030" s="48"/>
      <c r="EH1030" s="48"/>
      <c r="EI1030" s="48"/>
      <c r="EJ1030" s="48"/>
      <c r="EK1030" s="48"/>
      <c r="EL1030" s="48"/>
      <c r="EM1030" s="48"/>
      <c r="EN1030" s="48"/>
      <c r="EO1030" s="48"/>
      <c r="EP1030" s="48"/>
      <c r="EQ1030" s="48"/>
      <c r="ER1030" s="48"/>
      <c r="ES1030" s="48"/>
      <c r="ET1030" s="48"/>
      <c r="EU1030" s="48"/>
      <c r="EV1030" s="48"/>
      <c r="EW1030" s="48"/>
      <c r="EX1030" s="48"/>
      <c r="EY1030" s="48"/>
      <c r="EZ1030" s="48"/>
      <c r="FA1030" s="48"/>
      <c r="FB1030" s="48"/>
      <c r="FC1030" s="48"/>
      <c r="FD1030" s="48"/>
      <c r="FE1030" s="48"/>
      <c r="FF1030" s="48"/>
      <c r="FG1030" s="48"/>
      <c r="FH1030" s="48"/>
      <c r="FI1030" s="48"/>
      <c r="FJ1030" s="48"/>
      <c r="FK1030" s="48"/>
      <c r="FL1030" s="48"/>
      <c r="FM1030" s="48"/>
      <c r="FN1030" s="48"/>
      <c r="FO1030" s="48"/>
      <c r="FP1030" s="48"/>
      <c r="FQ1030" s="48"/>
      <c r="FR1030" s="48"/>
      <c r="FS1030" s="48"/>
      <c r="FT1030" s="48"/>
      <c r="FU1030" s="48"/>
      <c r="FV1030" s="48"/>
      <c r="FW1030" s="48"/>
      <c r="FX1030" s="48"/>
      <c r="FY1030" s="48"/>
      <c r="FZ1030" s="48"/>
      <c r="GA1030" s="48"/>
      <c r="GB1030" s="48"/>
      <c r="GC1030" s="48"/>
      <c r="GD1030" s="48"/>
      <c r="GE1030" s="48"/>
      <c r="GF1030" s="48"/>
      <c r="GG1030" s="48"/>
      <c r="GH1030" s="48"/>
      <c r="GI1030" s="48"/>
      <c r="GJ1030" s="48"/>
      <c r="GK1030" s="48"/>
      <c r="GL1030" s="48"/>
      <c r="GM1030" s="48"/>
      <c r="GN1030" s="48"/>
      <c r="GO1030" s="48"/>
      <c r="GP1030" s="48"/>
      <c r="GQ1030" s="48"/>
      <c r="GR1030" s="48"/>
      <c r="GS1030" s="48"/>
      <c r="GT1030" s="48"/>
      <c r="GU1030" s="48"/>
      <c r="GV1030" s="48"/>
      <c r="GW1030" s="48"/>
      <c r="GX1030" s="48"/>
      <c r="GY1030" s="48"/>
      <c r="GZ1030" s="48"/>
      <c r="HA1030" s="48"/>
      <c r="HB1030" s="48"/>
      <c r="HC1030" s="48"/>
      <c r="HD1030" s="48"/>
      <c r="HE1030" s="48"/>
      <c r="HF1030" s="48"/>
      <c r="HG1030" s="48"/>
      <c r="HH1030" s="48"/>
      <c r="HI1030" s="48"/>
      <c r="HJ1030" s="48"/>
      <c r="HK1030" s="48"/>
      <c r="HL1030" s="48"/>
      <c r="HM1030" s="48"/>
      <c r="HN1030" s="48"/>
      <c r="HO1030" s="48"/>
      <c r="HP1030" s="48"/>
      <c r="HQ1030" s="48"/>
      <c r="HR1030" s="48"/>
      <c r="HS1030" s="48"/>
      <c r="HT1030" s="48"/>
      <c r="HU1030" s="48"/>
      <c r="HV1030" s="48"/>
      <c r="HW1030" s="48"/>
      <c r="HX1030" s="48"/>
      <c r="HY1030" s="48"/>
      <c r="HZ1030" s="48"/>
      <c r="IA1030" s="48"/>
      <c r="IB1030" s="48"/>
      <c r="IC1030" s="48"/>
      <c r="ID1030" s="48"/>
      <c r="IE1030" s="48"/>
      <c r="IF1030" s="48"/>
      <c r="IG1030" s="48"/>
      <c r="IH1030" s="36"/>
      <c r="II1030" s="36"/>
      <c r="IJ1030" s="36"/>
      <c r="IK1030" s="36"/>
      <c r="IL1030" s="36"/>
      <c r="IM1030" s="36"/>
      <c r="IN1030" s="36"/>
      <c r="IO1030" s="36"/>
      <c r="IP1030" s="36"/>
      <c r="IQ1030" s="36"/>
      <c r="IR1030" s="36"/>
      <c r="IS1030" s="36"/>
      <c r="IT1030" s="36"/>
    </row>
    <row r="1031" spans="1:254" s="14" customFormat="1" x14ac:dyDescent="0.2">
      <c r="A1031" s="48"/>
      <c r="B1031" s="48"/>
      <c r="C1031" s="106">
        <v>43776</v>
      </c>
      <c r="D1031" s="100" t="s">
        <v>2015</v>
      </c>
      <c r="E1031" s="48" t="s">
        <v>2039</v>
      </c>
      <c r="F1031" s="107" t="s">
        <v>2007</v>
      </c>
      <c r="G1031" s="82"/>
      <c r="H1031" s="53">
        <v>2455000</v>
      </c>
      <c r="I1031" s="143">
        <v>11215400</v>
      </c>
      <c r="J1031" s="49"/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  <c r="AL1031" s="48"/>
      <c r="AM1031" s="48"/>
      <c r="AN1031" s="48"/>
      <c r="AO1031" s="48"/>
      <c r="AP1031" s="48"/>
      <c r="AQ1031" s="48"/>
      <c r="AR1031" s="48"/>
      <c r="AS1031" s="48"/>
      <c r="AT1031" s="48"/>
      <c r="AU1031" s="48"/>
      <c r="AV1031" s="48"/>
      <c r="AW1031" s="48"/>
      <c r="AX1031" s="48"/>
      <c r="AY1031" s="48"/>
      <c r="AZ1031" s="48"/>
      <c r="BA1031" s="48"/>
      <c r="BB1031" s="48"/>
      <c r="BC1031" s="48"/>
      <c r="BD1031" s="48"/>
      <c r="BE1031" s="48"/>
      <c r="BF1031" s="48"/>
      <c r="BG1031" s="48"/>
      <c r="BH1031" s="48"/>
      <c r="BI1031" s="48"/>
      <c r="BJ1031" s="48"/>
      <c r="BK1031" s="48"/>
      <c r="BL1031" s="48"/>
      <c r="BM1031" s="48"/>
      <c r="BN1031" s="48"/>
      <c r="BO1031" s="48"/>
      <c r="BP1031" s="48"/>
      <c r="BQ1031" s="48"/>
      <c r="BR1031" s="48"/>
      <c r="BS1031" s="48"/>
      <c r="BT1031" s="48"/>
      <c r="BU1031" s="48"/>
      <c r="BV1031" s="48"/>
      <c r="BW1031" s="48"/>
      <c r="BX1031" s="48"/>
      <c r="BY1031" s="48"/>
      <c r="BZ1031" s="48"/>
      <c r="CA1031" s="48"/>
      <c r="CB1031" s="48"/>
      <c r="CC1031" s="48"/>
      <c r="CD1031" s="48"/>
      <c r="CE1031" s="48"/>
      <c r="CF1031" s="48"/>
      <c r="CG1031" s="48"/>
      <c r="CH1031" s="48"/>
      <c r="CI1031" s="48"/>
      <c r="CJ1031" s="48"/>
      <c r="CK1031" s="48"/>
      <c r="CL1031" s="48"/>
      <c r="CM1031" s="48"/>
      <c r="CN1031" s="48"/>
      <c r="CO1031" s="48"/>
      <c r="CP1031" s="48"/>
      <c r="CQ1031" s="48"/>
      <c r="CR1031" s="48"/>
      <c r="CS1031" s="48"/>
      <c r="CT1031" s="48"/>
      <c r="CU1031" s="48"/>
      <c r="CV1031" s="48"/>
      <c r="CW1031" s="48"/>
      <c r="CX1031" s="48"/>
      <c r="CY1031" s="48"/>
      <c r="CZ1031" s="48"/>
      <c r="DA1031" s="48"/>
      <c r="DB1031" s="48"/>
      <c r="DC1031" s="48"/>
      <c r="DD1031" s="48"/>
      <c r="DE1031" s="48"/>
      <c r="DF1031" s="48"/>
      <c r="DG1031" s="48"/>
      <c r="DH1031" s="48"/>
      <c r="DI1031" s="48"/>
      <c r="DJ1031" s="48"/>
      <c r="DK1031" s="48"/>
      <c r="DL1031" s="48"/>
      <c r="DM1031" s="48"/>
      <c r="DN1031" s="48"/>
      <c r="DO1031" s="48"/>
      <c r="DP1031" s="48"/>
      <c r="DQ1031" s="48"/>
      <c r="DR1031" s="48"/>
      <c r="DS1031" s="48"/>
      <c r="DT1031" s="48"/>
      <c r="DU1031" s="48"/>
      <c r="DV1031" s="48"/>
      <c r="DW1031" s="48"/>
      <c r="DX1031" s="48"/>
      <c r="DY1031" s="48"/>
      <c r="DZ1031" s="48"/>
      <c r="EA1031" s="48"/>
      <c r="EB1031" s="48"/>
      <c r="EC1031" s="48"/>
      <c r="ED1031" s="48"/>
      <c r="EE1031" s="48"/>
      <c r="EF1031" s="48"/>
      <c r="EG1031" s="48"/>
      <c r="EH1031" s="48"/>
      <c r="EI1031" s="48"/>
      <c r="EJ1031" s="48"/>
      <c r="EK1031" s="48"/>
      <c r="EL1031" s="48"/>
      <c r="EM1031" s="48"/>
      <c r="EN1031" s="48"/>
      <c r="EO1031" s="48"/>
      <c r="EP1031" s="48"/>
      <c r="EQ1031" s="48"/>
      <c r="ER1031" s="48"/>
      <c r="ES1031" s="48"/>
      <c r="ET1031" s="48"/>
      <c r="EU1031" s="48"/>
      <c r="EV1031" s="48"/>
      <c r="EW1031" s="48"/>
      <c r="EX1031" s="48"/>
      <c r="EY1031" s="48"/>
      <c r="EZ1031" s="48"/>
      <c r="FA1031" s="48"/>
      <c r="FB1031" s="48"/>
      <c r="FC1031" s="48"/>
      <c r="FD1031" s="48"/>
      <c r="FE1031" s="48"/>
      <c r="FF1031" s="48"/>
      <c r="FG1031" s="48"/>
      <c r="FH1031" s="48"/>
      <c r="FI1031" s="48"/>
      <c r="FJ1031" s="48"/>
      <c r="FK1031" s="48"/>
      <c r="FL1031" s="48"/>
      <c r="FM1031" s="48"/>
      <c r="FN1031" s="48"/>
      <c r="FO1031" s="48"/>
      <c r="FP1031" s="48"/>
      <c r="FQ1031" s="48"/>
      <c r="FR1031" s="48"/>
      <c r="FS1031" s="48"/>
      <c r="FT1031" s="48"/>
      <c r="FU1031" s="48"/>
      <c r="FV1031" s="48"/>
      <c r="FW1031" s="48"/>
      <c r="FX1031" s="48"/>
      <c r="FY1031" s="48"/>
      <c r="FZ1031" s="48"/>
      <c r="GA1031" s="48"/>
      <c r="GB1031" s="48"/>
      <c r="GC1031" s="48"/>
      <c r="GD1031" s="48"/>
      <c r="GE1031" s="48"/>
      <c r="GF1031" s="48"/>
      <c r="GG1031" s="48"/>
      <c r="GH1031" s="48"/>
      <c r="GI1031" s="48"/>
      <c r="GJ1031" s="48"/>
      <c r="GK1031" s="48"/>
      <c r="GL1031" s="48"/>
      <c r="GM1031" s="48"/>
      <c r="GN1031" s="48"/>
      <c r="GO1031" s="48"/>
      <c r="GP1031" s="48"/>
      <c r="GQ1031" s="48"/>
      <c r="GR1031" s="48"/>
      <c r="GS1031" s="48"/>
      <c r="GT1031" s="48"/>
      <c r="GU1031" s="48"/>
      <c r="GV1031" s="48"/>
      <c r="GW1031" s="48"/>
      <c r="GX1031" s="48"/>
      <c r="GY1031" s="48"/>
      <c r="GZ1031" s="48"/>
      <c r="HA1031" s="48"/>
      <c r="HB1031" s="48"/>
      <c r="HC1031" s="48"/>
      <c r="HD1031" s="48"/>
      <c r="HE1031" s="48"/>
      <c r="HF1031" s="48"/>
      <c r="HG1031" s="48"/>
      <c r="HH1031" s="48"/>
      <c r="HI1031" s="48"/>
      <c r="HJ1031" s="48"/>
      <c r="HK1031" s="48"/>
      <c r="HL1031" s="48"/>
      <c r="HM1031" s="48"/>
      <c r="HN1031" s="48"/>
      <c r="HO1031" s="48"/>
      <c r="HP1031" s="48"/>
      <c r="HQ1031" s="48"/>
      <c r="HR1031" s="48"/>
      <c r="HS1031" s="48"/>
      <c r="HT1031" s="48"/>
      <c r="HU1031" s="48"/>
      <c r="HV1031" s="48"/>
      <c r="HW1031" s="48"/>
      <c r="HX1031" s="48"/>
      <c r="HY1031" s="48"/>
      <c r="HZ1031" s="48"/>
      <c r="IA1031" s="48"/>
      <c r="IB1031" s="48"/>
      <c r="IC1031" s="48"/>
      <c r="ID1031" s="48"/>
      <c r="IE1031" s="48"/>
      <c r="IF1031" s="48"/>
      <c r="IG1031" s="48"/>
      <c r="IH1031" s="36"/>
      <c r="II1031" s="36"/>
      <c r="IJ1031" s="36"/>
      <c r="IK1031" s="36"/>
      <c r="IL1031" s="36"/>
      <c r="IM1031" s="36"/>
      <c r="IN1031" s="36"/>
      <c r="IO1031" s="36"/>
      <c r="IP1031" s="36"/>
      <c r="IQ1031" s="36"/>
      <c r="IR1031" s="36"/>
      <c r="IS1031" s="36"/>
      <c r="IT1031" s="36"/>
    </row>
    <row r="1032" spans="1:254" s="14" customFormat="1" x14ac:dyDescent="0.2">
      <c r="A1032" s="48"/>
      <c r="B1032" s="48"/>
      <c r="C1032" s="106">
        <v>43777</v>
      </c>
      <c r="D1032" s="100" t="s">
        <v>2016</v>
      </c>
      <c r="E1032" s="48" t="s">
        <v>2040</v>
      </c>
      <c r="F1032" s="107" t="s">
        <v>1198</v>
      </c>
      <c r="G1032" s="82"/>
      <c r="H1032" s="168">
        <v>955000</v>
      </c>
      <c r="I1032" s="143">
        <v>10260400</v>
      </c>
      <c r="J1032" s="49"/>
      <c r="K1032" s="48"/>
      <c r="L1032" s="48"/>
      <c r="M1032" s="48"/>
      <c r="N1032" s="48"/>
      <c r="O1032" s="48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  <c r="AL1032" s="48"/>
      <c r="AM1032" s="48"/>
      <c r="AN1032" s="48"/>
      <c r="AO1032" s="48"/>
      <c r="AP1032" s="48"/>
      <c r="AQ1032" s="48"/>
      <c r="AR1032" s="48"/>
      <c r="AS1032" s="48"/>
      <c r="AT1032" s="48"/>
      <c r="AU1032" s="48"/>
      <c r="AV1032" s="48"/>
      <c r="AW1032" s="48"/>
      <c r="AX1032" s="48"/>
      <c r="AY1032" s="48"/>
      <c r="AZ1032" s="48"/>
      <c r="BA1032" s="48"/>
      <c r="BB1032" s="48"/>
      <c r="BC1032" s="48"/>
      <c r="BD1032" s="48"/>
      <c r="BE1032" s="48"/>
      <c r="BF1032" s="48"/>
      <c r="BG1032" s="48"/>
      <c r="BH1032" s="48"/>
      <c r="BI1032" s="48"/>
      <c r="BJ1032" s="48"/>
      <c r="BK1032" s="48"/>
      <c r="BL1032" s="48"/>
      <c r="BM1032" s="48"/>
      <c r="BN1032" s="48"/>
      <c r="BO1032" s="48"/>
      <c r="BP1032" s="48"/>
      <c r="BQ1032" s="48"/>
      <c r="BR1032" s="48"/>
      <c r="BS1032" s="48"/>
      <c r="BT1032" s="48"/>
      <c r="BU1032" s="48"/>
      <c r="BV1032" s="48"/>
      <c r="BW1032" s="48"/>
      <c r="BX1032" s="48"/>
      <c r="BY1032" s="48"/>
      <c r="BZ1032" s="48"/>
      <c r="CA1032" s="48"/>
      <c r="CB1032" s="48"/>
      <c r="CC1032" s="48"/>
      <c r="CD1032" s="48"/>
      <c r="CE1032" s="48"/>
      <c r="CF1032" s="48"/>
      <c r="CG1032" s="48"/>
      <c r="CH1032" s="48"/>
      <c r="CI1032" s="48"/>
      <c r="CJ1032" s="48"/>
      <c r="CK1032" s="48"/>
      <c r="CL1032" s="48"/>
      <c r="CM1032" s="48"/>
      <c r="CN1032" s="48"/>
      <c r="CO1032" s="48"/>
      <c r="CP1032" s="48"/>
      <c r="CQ1032" s="48"/>
      <c r="CR1032" s="48"/>
      <c r="CS1032" s="48"/>
      <c r="CT1032" s="48"/>
      <c r="CU1032" s="48"/>
      <c r="CV1032" s="48"/>
      <c r="CW1032" s="48"/>
      <c r="CX1032" s="48"/>
      <c r="CY1032" s="48"/>
      <c r="CZ1032" s="48"/>
      <c r="DA1032" s="48"/>
      <c r="DB1032" s="48"/>
      <c r="DC1032" s="48"/>
      <c r="DD1032" s="48"/>
      <c r="DE1032" s="48"/>
      <c r="DF1032" s="48"/>
      <c r="DG1032" s="48"/>
      <c r="DH1032" s="48"/>
      <c r="DI1032" s="48"/>
      <c r="DJ1032" s="48"/>
      <c r="DK1032" s="48"/>
      <c r="DL1032" s="48"/>
      <c r="DM1032" s="48"/>
      <c r="DN1032" s="48"/>
      <c r="DO1032" s="48"/>
      <c r="DP1032" s="48"/>
      <c r="DQ1032" s="48"/>
      <c r="DR1032" s="48"/>
      <c r="DS1032" s="48"/>
      <c r="DT1032" s="48"/>
      <c r="DU1032" s="48"/>
      <c r="DV1032" s="48"/>
      <c r="DW1032" s="48"/>
      <c r="DX1032" s="48"/>
      <c r="DY1032" s="48"/>
      <c r="DZ1032" s="48"/>
      <c r="EA1032" s="48"/>
      <c r="EB1032" s="48"/>
      <c r="EC1032" s="48"/>
      <c r="ED1032" s="48"/>
      <c r="EE1032" s="48"/>
      <c r="EF1032" s="48"/>
      <c r="EG1032" s="48"/>
      <c r="EH1032" s="48"/>
      <c r="EI1032" s="48"/>
      <c r="EJ1032" s="48"/>
      <c r="EK1032" s="48"/>
      <c r="EL1032" s="48"/>
      <c r="EM1032" s="48"/>
      <c r="EN1032" s="48"/>
      <c r="EO1032" s="48"/>
      <c r="EP1032" s="48"/>
      <c r="EQ1032" s="48"/>
      <c r="ER1032" s="48"/>
      <c r="ES1032" s="48"/>
      <c r="ET1032" s="48"/>
      <c r="EU1032" s="48"/>
      <c r="EV1032" s="48"/>
      <c r="EW1032" s="48"/>
      <c r="EX1032" s="48"/>
      <c r="EY1032" s="48"/>
      <c r="EZ1032" s="48"/>
      <c r="FA1032" s="48"/>
      <c r="FB1032" s="48"/>
      <c r="FC1032" s="48"/>
      <c r="FD1032" s="48"/>
      <c r="FE1032" s="48"/>
      <c r="FF1032" s="48"/>
      <c r="FG1032" s="48"/>
      <c r="FH1032" s="48"/>
      <c r="FI1032" s="48"/>
      <c r="FJ1032" s="48"/>
      <c r="FK1032" s="48"/>
      <c r="FL1032" s="48"/>
      <c r="FM1032" s="48"/>
      <c r="FN1032" s="48"/>
      <c r="FO1032" s="48"/>
      <c r="FP1032" s="48"/>
      <c r="FQ1032" s="48"/>
      <c r="FR1032" s="48"/>
      <c r="FS1032" s="48"/>
      <c r="FT1032" s="48"/>
      <c r="FU1032" s="48"/>
      <c r="FV1032" s="48"/>
      <c r="FW1032" s="48"/>
      <c r="FX1032" s="48"/>
      <c r="FY1032" s="48"/>
      <c r="FZ1032" s="48"/>
      <c r="GA1032" s="48"/>
      <c r="GB1032" s="48"/>
      <c r="GC1032" s="48"/>
      <c r="GD1032" s="48"/>
      <c r="GE1032" s="48"/>
      <c r="GF1032" s="48"/>
      <c r="GG1032" s="48"/>
      <c r="GH1032" s="48"/>
      <c r="GI1032" s="48"/>
      <c r="GJ1032" s="48"/>
      <c r="GK1032" s="48"/>
      <c r="GL1032" s="48"/>
      <c r="GM1032" s="48"/>
      <c r="GN1032" s="48"/>
      <c r="GO1032" s="48"/>
      <c r="GP1032" s="48"/>
      <c r="GQ1032" s="48"/>
      <c r="GR1032" s="48"/>
      <c r="GS1032" s="48"/>
      <c r="GT1032" s="48"/>
      <c r="GU1032" s="48"/>
      <c r="GV1032" s="48"/>
      <c r="GW1032" s="48"/>
      <c r="GX1032" s="48"/>
      <c r="GY1032" s="48"/>
      <c r="GZ1032" s="48"/>
      <c r="HA1032" s="48"/>
      <c r="HB1032" s="48"/>
      <c r="HC1032" s="48"/>
      <c r="HD1032" s="48"/>
      <c r="HE1032" s="48"/>
      <c r="HF1032" s="48"/>
      <c r="HG1032" s="48"/>
      <c r="HH1032" s="48"/>
      <c r="HI1032" s="48"/>
      <c r="HJ1032" s="48"/>
      <c r="HK1032" s="48"/>
      <c r="HL1032" s="48"/>
      <c r="HM1032" s="48"/>
      <c r="HN1032" s="48"/>
      <c r="HO1032" s="48"/>
      <c r="HP1032" s="48"/>
      <c r="HQ1032" s="48"/>
      <c r="HR1032" s="48"/>
      <c r="HS1032" s="48"/>
      <c r="HT1032" s="48"/>
      <c r="HU1032" s="48"/>
      <c r="HV1032" s="48"/>
      <c r="HW1032" s="48"/>
      <c r="HX1032" s="48"/>
      <c r="HY1032" s="48"/>
      <c r="HZ1032" s="48"/>
      <c r="IA1032" s="48"/>
      <c r="IB1032" s="48"/>
      <c r="IC1032" s="48"/>
      <c r="ID1032" s="48"/>
      <c r="IE1032" s="48"/>
      <c r="IF1032" s="48"/>
      <c r="IG1032" s="48"/>
      <c r="IH1032" s="36"/>
      <c r="II1032" s="36"/>
      <c r="IJ1032" s="36"/>
      <c r="IK1032" s="36"/>
      <c r="IL1032" s="36"/>
      <c r="IM1032" s="36"/>
      <c r="IN1032" s="36"/>
      <c r="IO1032" s="36"/>
      <c r="IP1032" s="36"/>
      <c r="IQ1032" s="36"/>
      <c r="IR1032" s="36"/>
      <c r="IS1032" s="36"/>
      <c r="IT1032" s="36"/>
    </row>
    <row r="1033" spans="1:254" s="14" customFormat="1" x14ac:dyDescent="0.2">
      <c r="A1033" s="48"/>
      <c r="B1033" s="48"/>
      <c r="C1033" s="48"/>
      <c r="D1033" s="48"/>
      <c r="E1033" s="48"/>
      <c r="F1033" s="81"/>
      <c r="G1033" s="82"/>
      <c r="H1033" s="84"/>
      <c r="I1033" s="143">
        <v>10260400</v>
      </c>
      <c r="J1033" s="49"/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  <c r="AL1033" s="48"/>
      <c r="AM1033" s="48"/>
      <c r="AN1033" s="48"/>
      <c r="AO1033" s="48"/>
      <c r="AP1033" s="48"/>
      <c r="AQ1033" s="48"/>
      <c r="AR1033" s="48"/>
      <c r="AS1033" s="48"/>
      <c r="AT1033" s="48"/>
      <c r="AU1033" s="48"/>
      <c r="AV1033" s="48"/>
      <c r="AW1033" s="48"/>
      <c r="AX1033" s="48"/>
      <c r="AY1033" s="48"/>
      <c r="AZ1033" s="48"/>
      <c r="BA1033" s="48"/>
      <c r="BB1033" s="48"/>
      <c r="BC1033" s="48"/>
      <c r="BD1033" s="48"/>
      <c r="BE1033" s="48"/>
      <c r="BF1033" s="48"/>
      <c r="BG1033" s="48"/>
      <c r="BH1033" s="48"/>
      <c r="BI1033" s="48"/>
      <c r="BJ1033" s="48"/>
      <c r="BK1033" s="48"/>
      <c r="BL1033" s="48"/>
      <c r="BM1033" s="48"/>
      <c r="BN1033" s="48"/>
      <c r="BO1033" s="48"/>
      <c r="BP1033" s="48"/>
      <c r="BQ1033" s="48"/>
      <c r="BR1033" s="48"/>
      <c r="BS1033" s="48"/>
      <c r="BT1033" s="48"/>
      <c r="BU1033" s="48"/>
      <c r="BV1033" s="48"/>
      <c r="BW1033" s="48"/>
      <c r="BX1033" s="48"/>
      <c r="BY1033" s="48"/>
      <c r="BZ1033" s="48"/>
      <c r="CA1033" s="48"/>
      <c r="CB1033" s="48"/>
      <c r="CC1033" s="48"/>
      <c r="CD1033" s="48"/>
      <c r="CE1033" s="48"/>
      <c r="CF1033" s="48"/>
      <c r="CG1033" s="48"/>
      <c r="CH1033" s="48"/>
      <c r="CI1033" s="48"/>
      <c r="CJ1033" s="48"/>
      <c r="CK1033" s="48"/>
      <c r="CL1033" s="48"/>
      <c r="CM1033" s="48"/>
      <c r="CN1033" s="48"/>
      <c r="CO1033" s="48"/>
      <c r="CP1033" s="48"/>
      <c r="CQ1033" s="48"/>
      <c r="CR1033" s="48"/>
      <c r="CS1033" s="48"/>
      <c r="CT1033" s="48"/>
      <c r="CU1033" s="48"/>
      <c r="CV1033" s="48"/>
      <c r="CW1033" s="48"/>
      <c r="CX1033" s="48"/>
      <c r="CY1033" s="48"/>
      <c r="CZ1033" s="48"/>
      <c r="DA1033" s="48"/>
      <c r="DB1033" s="48"/>
      <c r="DC1033" s="48"/>
      <c r="DD1033" s="48"/>
      <c r="DE1033" s="48"/>
      <c r="DF1033" s="48"/>
      <c r="DG1033" s="48"/>
      <c r="DH1033" s="48"/>
      <c r="DI1033" s="48"/>
      <c r="DJ1033" s="48"/>
      <c r="DK1033" s="48"/>
      <c r="DL1033" s="48"/>
      <c r="DM1033" s="48"/>
      <c r="DN1033" s="48"/>
      <c r="DO1033" s="48"/>
      <c r="DP1033" s="48"/>
      <c r="DQ1033" s="48"/>
      <c r="DR1033" s="48"/>
      <c r="DS1033" s="48"/>
      <c r="DT1033" s="48"/>
      <c r="DU1033" s="48"/>
      <c r="DV1033" s="48"/>
      <c r="DW1033" s="48"/>
      <c r="DX1033" s="48"/>
      <c r="DY1033" s="48"/>
      <c r="DZ1033" s="48"/>
      <c r="EA1033" s="48"/>
      <c r="EB1033" s="48"/>
      <c r="EC1033" s="48"/>
      <c r="ED1033" s="48"/>
      <c r="EE1033" s="48"/>
      <c r="EF1033" s="48"/>
      <c r="EG1033" s="48"/>
      <c r="EH1033" s="48"/>
      <c r="EI1033" s="48"/>
      <c r="EJ1033" s="48"/>
      <c r="EK1033" s="48"/>
      <c r="EL1033" s="48"/>
      <c r="EM1033" s="48"/>
      <c r="EN1033" s="48"/>
      <c r="EO1033" s="48"/>
      <c r="EP1033" s="48"/>
      <c r="EQ1033" s="48"/>
      <c r="ER1033" s="48"/>
      <c r="ES1033" s="48"/>
      <c r="ET1033" s="48"/>
      <c r="EU1033" s="48"/>
      <c r="EV1033" s="48"/>
      <c r="EW1033" s="48"/>
      <c r="EX1033" s="48"/>
      <c r="EY1033" s="48"/>
      <c r="EZ1033" s="48"/>
      <c r="FA1033" s="48"/>
      <c r="FB1033" s="48"/>
      <c r="FC1033" s="48"/>
      <c r="FD1033" s="48"/>
      <c r="FE1033" s="48"/>
      <c r="FF1033" s="48"/>
      <c r="FG1033" s="48"/>
      <c r="FH1033" s="48"/>
      <c r="FI1033" s="48"/>
      <c r="FJ1033" s="48"/>
      <c r="FK1033" s="48"/>
      <c r="FL1033" s="48"/>
      <c r="FM1033" s="48"/>
      <c r="FN1033" s="48"/>
      <c r="FO1033" s="48"/>
      <c r="FP1033" s="48"/>
      <c r="FQ1033" s="48"/>
      <c r="FR1033" s="48"/>
      <c r="FS1033" s="48"/>
      <c r="FT1033" s="48"/>
      <c r="FU1033" s="48"/>
      <c r="FV1033" s="48"/>
      <c r="FW1033" s="48"/>
      <c r="FX1033" s="48"/>
      <c r="FY1033" s="48"/>
      <c r="FZ1033" s="48"/>
      <c r="GA1033" s="48"/>
      <c r="GB1033" s="48"/>
      <c r="GC1033" s="48"/>
      <c r="GD1033" s="48"/>
      <c r="GE1033" s="48"/>
      <c r="GF1033" s="48"/>
      <c r="GG1033" s="48"/>
      <c r="GH1033" s="48"/>
      <c r="GI1033" s="48"/>
      <c r="GJ1033" s="48"/>
      <c r="GK1033" s="48"/>
      <c r="GL1033" s="48"/>
      <c r="GM1033" s="48"/>
      <c r="GN1033" s="48"/>
      <c r="GO1033" s="48"/>
      <c r="GP1033" s="48"/>
      <c r="GQ1033" s="48"/>
      <c r="GR1033" s="48"/>
      <c r="GS1033" s="48"/>
      <c r="GT1033" s="48"/>
      <c r="GU1033" s="48"/>
      <c r="GV1033" s="48"/>
      <c r="GW1033" s="48"/>
      <c r="GX1033" s="48"/>
      <c r="GY1033" s="48"/>
      <c r="GZ1033" s="48"/>
      <c r="HA1033" s="48"/>
      <c r="HB1033" s="48"/>
      <c r="HC1033" s="48"/>
      <c r="HD1033" s="48"/>
      <c r="HE1033" s="48"/>
      <c r="HF1033" s="48"/>
      <c r="HG1033" s="48"/>
      <c r="HH1033" s="48"/>
      <c r="HI1033" s="48"/>
      <c r="HJ1033" s="48"/>
      <c r="HK1033" s="48"/>
      <c r="HL1033" s="48"/>
      <c r="HM1033" s="48"/>
      <c r="HN1033" s="48"/>
      <c r="HO1033" s="48"/>
      <c r="HP1033" s="48"/>
      <c r="HQ1033" s="48"/>
      <c r="HR1033" s="48"/>
      <c r="HS1033" s="48"/>
      <c r="HT1033" s="48"/>
      <c r="HU1033" s="48"/>
      <c r="HV1033" s="48"/>
      <c r="HW1033" s="48"/>
      <c r="HX1033" s="48"/>
      <c r="HY1033" s="48"/>
      <c r="HZ1033" s="48"/>
      <c r="IA1033" s="48"/>
      <c r="IB1033" s="48"/>
      <c r="IC1033" s="48"/>
      <c r="ID1033" s="48"/>
      <c r="IE1033" s="48"/>
      <c r="IF1033" s="48"/>
      <c r="IG1033" s="48"/>
      <c r="IH1033" s="36"/>
      <c r="II1033" s="36"/>
      <c r="IJ1033" s="36"/>
      <c r="IK1033" s="36"/>
      <c r="IL1033" s="36"/>
      <c r="IM1033" s="36"/>
      <c r="IN1033" s="36"/>
      <c r="IO1033" s="36"/>
      <c r="IP1033" s="36"/>
      <c r="IQ1033" s="36"/>
      <c r="IR1033" s="36"/>
      <c r="IS1033" s="36"/>
      <c r="IT1033" s="36"/>
    </row>
    <row r="1034" spans="1:254" s="14" customFormat="1" x14ac:dyDescent="0.2">
      <c r="A1034" s="48"/>
      <c r="B1034" s="48"/>
      <c r="C1034" s="48"/>
      <c r="D1034" s="48"/>
      <c r="E1034" s="48"/>
      <c r="F1034" s="81"/>
      <c r="G1034" s="82">
        <v>4554800</v>
      </c>
      <c r="H1034" s="84"/>
      <c r="I1034" s="143">
        <v>14815200</v>
      </c>
      <c r="J1034" s="49"/>
      <c r="K1034" s="48"/>
      <c r="L1034" s="48"/>
      <c r="M1034" s="48"/>
      <c r="N1034" s="48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  <c r="AL1034" s="48"/>
      <c r="AM1034" s="48"/>
      <c r="AN1034" s="48"/>
      <c r="AO1034" s="48"/>
      <c r="AP1034" s="48"/>
      <c r="AQ1034" s="48"/>
      <c r="AR1034" s="48"/>
      <c r="AS1034" s="48"/>
      <c r="AT1034" s="48"/>
      <c r="AU1034" s="48"/>
      <c r="AV1034" s="48"/>
      <c r="AW1034" s="48"/>
      <c r="AX1034" s="48"/>
      <c r="AY1034" s="48"/>
      <c r="AZ1034" s="48"/>
      <c r="BA1034" s="48"/>
      <c r="BB1034" s="48"/>
      <c r="BC1034" s="48"/>
      <c r="BD1034" s="48"/>
      <c r="BE1034" s="48"/>
      <c r="BF1034" s="48"/>
      <c r="BG1034" s="48"/>
      <c r="BH1034" s="48"/>
      <c r="BI1034" s="48"/>
      <c r="BJ1034" s="48"/>
      <c r="BK1034" s="48"/>
      <c r="BL1034" s="48"/>
      <c r="BM1034" s="48"/>
      <c r="BN1034" s="48"/>
      <c r="BO1034" s="48"/>
      <c r="BP1034" s="48"/>
      <c r="BQ1034" s="48"/>
      <c r="BR1034" s="48"/>
      <c r="BS1034" s="48"/>
      <c r="BT1034" s="48"/>
      <c r="BU1034" s="48"/>
      <c r="BV1034" s="48"/>
      <c r="BW1034" s="48"/>
      <c r="BX1034" s="48"/>
      <c r="BY1034" s="48"/>
      <c r="BZ1034" s="48"/>
      <c r="CA1034" s="48"/>
      <c r="CB1034" s="48"/>
      <c r="CC1034" s="48"/>
      <c r="CD1034" s="48"/>
      <c r="CE1034" s="48"/>
      <c r="CF1034" s="48"/>
      <c r="CG1034" s="48"/>
      <c r="CH1034" s="48"/>
      <c r="CI1034" s="48"/>
      <c r="CJ1034" s="48"/>
      <c r="CK1034" s="48"/>
      <c r="CL1034" s="48"/>
      <c r="CM1034" s="48"/>
      <c r="CN1034" s="48"/>
      <c r="CO1034" s="48"/>
      <c r="CP1034" s="48"/>
      <c r="CQ1034" s="48"/>
      <c r="CR1034" s="48"/>
      <c r="CS1034" s="48"/>
      <c r="CT1034" s="48"/>
      <c r="CU1034" s="48"/>
      <c r="CV1034" s="48"/>
      <c r="CW1034" s="48"/>
      <c r="CX1034" s="48"/>
      <c r="CY1034" s="48"/>
      <c r="CZ1034" s="48"/>
      <c r="DA1034" s="48"/>
      <c r="DB1034" s="48"/>
      <c r="DC1034" s="48"/>
      <c r="DD1034" s="48"/>
      <c r="DE1034" s="48"/>
      <c r="DF1034" s="48"/>
      <c r="DG1034" s="48"/>
      <c r="DH1034" s="48"/>
      <c r="DI1034" s="48"/>
      <c r="DJ1034" s="48"/>
      <c r="DK1034" s="48"/>
      <c r="DL1034" s="48"/>
      <c r="DM1034" s="48"/>
      <c r="DN1034" s="48"/>
      <c r="DO1034" s="48"/>
      <c r="DP1034" s="48"/>
      <c r="DQ1034" s="48"/>
      <c r="DR1034" s="48"/>
      <c r="DS1034" s="48"/>
      <c r="DT1034" s="48"/>
      <c r="DU1034" s="48"/>
      <c r="DV1034" s="48"/>
      <c r="DW1034" s="48"/>
      <c r="DX1034" s="48"/>
      <c r="DY1034" s="48"/>
      <c r="DZ1034" s="48"/>
      <c r="EA1034" s="48"/>
      <c r="EB1034" s="48"/>
      <c r="EC1034" s="48"/>
      <c r="ED1034" s="48"/>
      <c r="EE1034" s="48"/>
      <c r="EF1034" s="48"/>
      <c r="EG1034" s="48"/>
      <c r="EH1034" s="48"/>
      <c r="EI1034" s="48"/>
      <c r="EJ1034" s="48"/>
      <c r="EK1034" s="48"/>
      <c r="EL1034" s="48"/>
      <c r="EM1034" s="48"/>
      <c r="EN1034" s="48"/>
      <c r="EO1034" s="48"/>
      <c r="EP1034" s="48"/>
      <c r="EQ1034" s="48"/>
      <c r="ER1034" s="48"/>
      <c r="ES1034" s="48"/>
      <c r="ET1034" s="48"/>
      <c r="EU1034" s="48"/>
      <c r="EV1034" s="48"/>
      <c r="EW1034" s="48"/>
      <c r="EX1034" s="48"/>
      <c r="EY1034" s="48"/>
      <c r="EZ1034" s="48"/>
      <c r="FA1034" s="48"/>
      <c r="FB1034" s="48"/>
      <c r="FC1034" s="48"/>
      <c r="FD1034" s="48"/>
      <c r="FE1034" s="48"/>
      <c r="FF1034" s="48"/>
      <c r="FG1034" s="48"/>
      <c r="FH1034" s="48"/>
      <c r="FI1034" s="48"/>
      <c r="FJ1034" s="48"/>
      <c r="FK1034" s="48"/>
      <c r="FL1034" s="48"/>
      <c r="FM1034" s="48"/>
      <c r="FN1034" s="48"/>
      <c r="FO1034" s="48"/>
      <c r="FP1034" s="48"/>
      <c r="FQ1034" s="48"/>
      <c r="FR1034" s="48"/>
      <c r="FS1034" s="48"/>
      <c r="FT1034" s="48"/>
      <c r="FU1034" s="48"/>
      <c r="FV1034" s="48"/>
      <c r="FW1034" s="48"/>
      <c r="FX1034" s="48"/>
      <c r="FY1034" s="48"/>
      <c r="FZ1034" s="48"/>
      <c r="GA1034" s="48"/>
      <c r="GB1034" s="48"/>
      <c r="GC1034" s="48"/>
      <c r="GD1034" s="48"/>
      <c r="GE1034" s="48"/>
      <c r="GF1034" s="48"/>
      <c r="GG1034" s="48"/>
      <c r="GH1034" s="48"/>
      <c r="GI1034" s="48"/>
      <c r="GJ1034" s="48"/>
      <c r="GK1034" s="48"/>
      <c r="GL1034" s="48"/>
      <c r="GM1034" s="48"/>
      <c r="GN1034" s="48"/>
      <c r="GO1034" s="48"/>
      <c r="GP1034" s="48"/>
      <c r="GQ1034" s="48"/>
      <c r="GR1034" s="48"/>
      <c r="GS1034" s="48"/>
      <c r="GT1034" s="48"/>
      <c r="GU1034" s="48"/>
      <c r="GV1034" s="48"/>
      <c r="GW1034" s="48"/>
      <c r="GX1034" s="48"/>
      <c r="GY1034" s="48"/>
      <c r="GZ1034" s="48"/>
      <c r="HA1034" s="48"/>
      <c r="HB1034" s="48"/>
      <c r="HC1034" s="48"/>
      <c r="HD1034" s="48"/>
      <c r="HE1034" s="48"/>
      <c r="HF1034" s="48"/>
      <c r="HG1034" s="48"/>
      <c r="HH1034" s="48"/>
      <c r="HI1034" s="48"/>
      <c r="HJ1034" s="48"/>
      <c r="HK1034" s="48"/>
      <c r="HL1034" s="48"/>
      <c r="HM1034" s="48"/>
      <c r="HN1034" s="48"/>
      <c r="HO1034" s="48"/>
      <c r="HP1034" s="48"/>
      <c r="HQ1034" s="48"/>
      <c r="HR1034" s="48"/>
      <c r="HS1034" s="48"/>
      <c r="HT1034" s="48"/>
      <c r="HU1034" s="48"/>
      <c r="HV1034" s="48"/>
      <c r="HW1034" s="48"/>
      <c r="HX1034" s="48"/>
      <c r="HY1034" s="48"/>
      <c r="HZ1034" s="48"/>
      <c r="IA1034" s="48"/>
      <c r="IB1034" s="48"/>
      <c r="IC1034" s="48"/>
      <c r="ID1034" s="48"/>
      <c r="IE1034" s="48"/>
      <c r="IF1034" s="48"/>
      <c r="IG1034" s="48"/>
      <c r="IH1034" s="36"/>
      <c r="II1034" s="36"/>
      <c r="IJ1034" s="36"/>
      <c r="IK1034" s="36"/>
      <c r="IL1034" s="36"/>
      <c r="IM1034" s="36"/>
      <c r="IN1034" s="36"/>
      <c r="IO1034" s="36"/>
      <c r="IP1034" s="36"/>
      <c r="IQ1034" s="36"/>
      <c r="IR1034" s="36"/>
      <c r="IS1034" s="36"/>
      <c r="IT1034" s="36"/>
    </row>
    <row r="1035" spans="1:254" s="14" customFormat="1" x14ac:dyDescent="0.2">
      <c r="A1035" s="48"/>
      <c r="B1035" s="48"/>
      <c r="C1035" s="98">
        <v>43780</v>
      </c>
      <c r="D1035" s="191" t="s">
        <v>2042</v>
      </c>
      <c r="E1035" s="102" t="s">
        <v>2041</v>
      </c>
      <c r="F1035" s="103" t="s">
        <v>1198</v>
      </c>
      <c r="G1035" s="82"/>
      <c r="H1035" s="125">
        <v>8300000</v>
      </c>
      <c r="I1035" s="143">
        <v>6515200</v>
      </c>
      <c r="J1035" s="49"/>
      <c r="K1035" s="48"/>
      <c r="L1035" s="48"/>
      <c r="M1035" s="48"/>
      <c r="N1035" s="48"/>
      <c r="O1035" s="48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  <c r="AL1035" s="48"/>
      <c r="AM1035" s="48"/>
      <c r="AN1035" s="48"/>
      <c r="AO1035" s="48"/>
      <c r="AP1035" s="48"/>
      <c r="AQ1035" s="48"/>
      <c r="AR1035" s="48"/>
      <c r="AS1035" s="48"/>
      <c r="AT1035" s="48"/>
      <c r="AU1035" s="48"/>
      <c r="AV1035" s="48"/>
      <c r="AW1035" s="48"/>
      <c r="AX1035" s="48"/>
      <c r="AY1035" s="48"/>
      <c r="AZ1035" s="48"/>
      <c r="BA1035" s="48"/>
      <c r="BB1035" s="48"/>
      <c r="BC1035" s="48"/>
      <c r="BD1035" s="48"/>
      <c r="BE1035" s="48"/>
      <c r="BF1035" s="48"/>
      <c r="BG1035" s="48"/>
      <c r="BH1035" s="48"/>
      <c r="BI1035" s="48"/>
      <c r="BJ1035" s="48"/>
      <c r="BK1035" s="48"/>
      <c r="BL1035" s="48"/>
      <c r="BM1035" s="48"/>
      <c r="BN1035" s="48"/>
      <c r="BO1035" s="48"/>
      <c r="BP1035" s="48"/>
      <c r="BQ1035" s="48"/>
      <c r="BR1035" s="48"/>
      <c r="BS1035" s="48"/>
      <c r="BT1035" s="48"/>
      <c r="BU1035" s="48"/>
      <c r="BV1035" s="48"/>
      <c r="BW1035" s="48"/>
      <c r="BX1035" s="48"/>
      <c r="BY1035" s="48"/>
      <c r="BZ1035" s="48"/>
      <c r="CA1035" s="48"/>
      <c r="CB1035" s="48"/>
      <c r="CC1035" s="48"/>
      <c r="CD1035" s="48"/>
      <c r="CE1035" s="48"/>
      <c r="CF1035" s="48"/>
      <c r="CG1035" s="48"/>
      <c r="CH1035" s="48"/>
      <c r="CI1035" s="48"/>
      <c r="CJ1035" s="48"/>
      <c r="CK1035" s="48"/>
      <c r="CL1035" s="48"/>
      <c r="CM1035" s="48"/>
      <c r="CN1035" s="48"/>
      <c r="CO1035" s="48"/>
      <c r="CP1035" s="48"/>
      <c r="CQ1035" s="48"/>
      <c r="CR1035" s="48"/>
      <c r="CS1035" s="48"/>
      <c r="CT1035" s="48"/>
      <c r="CU1035" s="48"/>
      <c r="CV1035" s="48"/>
      <c r="CW1035" s="48"/>
      <c r="CX1035" s="48"/>
      <c r="CY1035" s="48"/>
      <c r="CZ1035" s="48"/>
      <c r="DA1035" s="48"/>
      <c r="DB1035" s="48"/>
      <c r="DC1035" s="48"/>
      <c r="DD1035" s="48"/>
      <c r="DE1035" s="48"/>
      <c r="DF1035" s="48"/>
      <c r="DG1035" s="48"/>
      <c r="DH1035" s="48"/>
      <c r="DI1035" s="48"/>
      <c r="DJ1035" s="48"/>
      <c r="DK1035" s="48"/>
      <c r="DL1035" s="48"/>
      <c r="DM1035" s="48"/>
      <c r="DN1035" s="48"/>
      <c r="DO1035" s="48"/>
      <c r="DP1035" s="48"/>
      <c r="DQ1035" s="48"/>
      <c r="DR1035" s="48"/>
      <c r="DS1035" s="48"/>
      <c r="DT1035" s="48"/>
      <c r="DU1035" s="48"/>
      <c r="DV1035" s="48"/>
      <c r="DW1035" s="48"/>
      <c r="DX1035" s="48"/>
      <c r="DY1035" s="48"/>
      <c r="DZ1035" s="48"/>
      <c r="EA1035" s="48"/>
      <c r="EB1035" s="48"/>
      <c r="EC1035" s="48"/>
      <c r="ED1035" s="48"/>
      <c r="EE1035" s="48"/>
      <c r="EF1035" s="48"/>
      <c r="EG1035" s="48"/>
      <c r="EH1035" s="48"/>
      <c r="EI1035" s="48"/>
      <c r="EJ1035" s="48"/>
      <c r="EK1035" s="48"/>
      <c r="EL1035" s="48"/>
      <c r="EM1035" s="48"/>
      <c r="EN1035" s="48"/>
      <c r="EO1035" s="48"/>
      <c r="EP1035" s="48"/>
      <c r="EQ1035" s="48"/>
      <c r="ER1035" s="48"/>
      <c r="ES1035" s="48"/>
      <c r="ET1035" s="48"/>
      <c r="EU1035" s="48"/>
      <c r="EV1035" s="48"/>
      <c r="EW1035" s="48"/>
      <c r="EX1035" s="48"/>
      <c r="EY1035" s="48"/>
      <c r="EZ1035" s="48"/>
      <c r="FA1035" s="48"/>
      <c r="FB1035" s="48"/>
      <c r="FC1035" s="48"/>
      <c r="FD1035" s="48"/>
      <c r="FE1035" s="48"/>
      <c r="FF1035" s="48"/>
      <c r="FG1035" s="48"/>
      <c r="FH1035" s="48"/>
      <c r="FI1035" s="48"/>
      <c r="FJ1035" s="48"/>
      <c r="FK1035" s="48"/>
      <c r="FL1035" s="48"/>
      <c r="FM1035" s="48"/>
      <c r="FN1035" s="48"/>
      <c r="FO1035" s="48"/>
      <c r="FP1035" s="48"/>
      <c r="FQ1035" s="48"/>
      <c r="FR1035" s="48"/>
      <c r="FS1035" s="48"/>
      <c r="FT1035" s="48"/>
      <c r="FU1035" s="48"/>
      <c r="FV1035" s="48"/>
      <c r="FW1035" s="48"/>
      <c r="FX1035" s="48"/>
      <c r="FY1035" s="48"/>
      <c r="FZ1035" s="48"/>
      <c r="GA1035" s="48"/>
      <c r="GB1035" s="48"/>
      <c r="GC1035" s="48"/>
      <c r="GD1035" s="48"/>
      <c r="GE1035" s="48"/>
      <c r="GF1035" s="48"/>
      <c r="GG1035" s="48"/>
      <c r="GH1035" s="48"/>
      <c r="GI1035" s="48"/>
      <c r="GJ1035" s="48"/>
      <c r="GK1035" s="48"/>
      <c r="GL1035" s="48"/>
      <c r="GM1035" s="48"/>
      <c r="GN1035" s="48"/>
      <c r="GO1035" s="48"/>
      <c r="GP1035" s="48"/>
      <c r="GQ1035" s="48"/>
      <c r="GR1035" s="48"/>
      <c r="GS1035" s="48"/>
      <c r="GT1035" s="48"/>
      <c r="GU1035" s="48"/>
      <c r="GV1035" s="48"/>
      <c r="GW1035" s="48"/>
      <c r="GX1035" s="48"/>
      <c r="GY1035" s="48"/>
      <c r="GZ1035" s="48"/>
      <c r="HA1035" s="48"/>
      <c r="HB1035" s="48"/>
      <c r="HC1035" s="48"/>
      <c r="HD1035" s="48"/>
      <c r="HE1035" s="48"/>
      <c r="HF1035" s="48"/>
      <c r="HG1035" s="48"/>
      <c r="HH1035" s="48"/>
      <c r="HI1035" s="48"/>
      <c r="HJ1035" s="48"/>
      <c r="HK1035" s="48"/>
      <c r="HL1035" s="48"/>
      <c r="HM1035" s="48"/>
      <c r="HN1035" s="48"/>
      <c r="HO1035" s="48"/>
      <c r="HP1035" s="48"/>
      <c r="HQ1035" s="48"/>
      <c r="HR1035" s="48"/>
      <c r="HS1035" s="48"/>
      <c r="HT1035" s="48"/>
      <c r="HU1035" s="48"/>
      <c r="HV1035" s="48"/>
      <c r="HW1035" s="48"/>
      <c r="HX1035" s="48"/>
      <c r="HY1035" s="48"/>
      <c r="HZ1035" s="48"/>
      <c r="IA1035" s="48"/>
      <c r="IB1035" s="48"/>
      <c r="IC1035" s="48"/>
      <c r="ID1035" s="48"/>
      <c r="IE1035" s="48"/>
      <c r="IF1035" s="48"/>
      <c r="IG1035" s="48"/>
      <c r="IH1035" s="36"/>
      <c r="II1035" s="36"/>
      <c r="IJ1035" s="36"/>
      <c r="IK1035" s="36"/>
      <c r="IL1035" s="36"/>
      <c r="IM1035" s="36"/>
      <c r="IN1035" s="36"/>
      <c r="IO1035" s="36"/>
      <c r="IP1035" s="36"/>
      <c r="IQ1035" s="36"/>
      <c r="IR1035" s="36"/>
      <c r="IS1035" s="36"/>
      <c r="IT1035" s="36"/>
    </row>
    <row r="1036" spans="1:254" s="14" customFormat="1" x14ac:dyDescent="0.2">
      <c r="A1036" s="48"/>
      <c r="B1036" s="48"/>
      <c r="C1036" s="98">
        <v>43780</v>
      </c>
      <c r="D1036" s="192" t="s">
        <v>2043</v>
      </c>
      <c r="E1036" s="102" t="s">
        <v>2050</v>
      </c>
      <c r="F1036" s="65" t="s">
        <v>1198</v>
      </c>
      <c r="G1036" s="82"/>
      <c r="H1036" s="126">
        <v>1032700</v>
      </c>
      <c r="I1036" s="143">
        <v>5482500</v>
      </c>
      <c r="J1036" s="49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  <c r="AQ1036" s="48"/>
      <c r="AR1036" s="48"/>
      <c r="AS1036" s="48"/>
      <c r="AT1036" s="48"/>
      <c r="AU1036" s="48"/>
      <c r="AV1036" s="48"/>
      <c r="AW1036" s="48"/>
      <c r="AX1036" s="48"/>
      <c r="AY1036" s="48"/>
      <c r="AZ1036" s="48"/>
      <c r="BA1036" s="48"/>
      <c r="BB1036" s="48"/>
      <c r="BC1036" s="48"/>
      <c r="BD1036" s="48"/>
      <c r="BE1036" s="48"/>
      <c r="BF1036" s="48"/>
      <c r="BG1036" s="48"/>
      <c r="BH1036" s="48"/>
      <c r="BI1036" s="48"/>
      <c r="BJ1036" s="48"/>
      <c r="BK1036" s="48"/>
      <c r="BL1036" s="48"/>
      <c r="BM1036" s="48"/>
      <c r="BN1036" s="48"/>
      <c r="BO1036" s="48"/>
      <c r="BP1036" s="48"/>
      <c r="BQ1036" s="48"/>
      <c r="BR1036" s="48"/>
      <c r="BS1036" s="48"/>
      <c r="BT1036" s="48"/>
      <c r="BU1036" s="48"/>
      <c r="BV1036" s="48"/>
      <c r="BW1036" s="48"/>
      <c r="BX1036" s="48"/>
      <c r="BY1036" s="48"/>
      <c r="BZ1036" s="48"/>
      <c r="CA1036" s="48"/>
      <c r="CB1036" s="48"/>
      <c r="CC1036" s="48"/>
      <c r="CD1036" s="48"/>
      <c r="CE1036" s="48"/>
      <c r="CF1036" s="48"/>
      <c r="CG1036" s="48"/>
      <c r="CH1036" s="48"/>
      <c r="CI1036" s="48"/>
      <c r="CJ1036" s="48"/>
      <c r="CK1036" s="48"/>
      <c r="CL1036" s="48"/>
      <c r="CM1036" s="48"/>
      <c r="CN1036" s="48"/>
      <c r="CO1036" s="48"/>
      <c r="CP1036" s="48"/>
      <c r="CQ1036" s="48"/>
      <c r="CR1036" s="48"/>
      <c r="CS1036" s="48"/>
      <c r="CT1036" s="48"/>
      <c r="CU1036" s="48"/>
      <c r="CV1036" s="48"/>
      <c r="CW1036" s="48"/>
      <c r="CX1036" s="48"/>
      <c r="CY1036" s="48"/>
      <c r="CZ1036" s="48"/>
      <c r="DA1036" s="48"/>
      <c r="DB1036" s="48"/>
      <c r="DC1036" s="48"/>
      <c r="DD1036" s="48"/>
      <c r="DE1036" s="48"/>
      <c r="DF1036" s="48"/>
      <c r="DG1036" s="48"/>
      <c r="DH1036" s="48"/>
      <c r="DI1036" s="48"/>
      <c r="DJ1036" s="48"/>
      <c r="DK1036" s="48"/>
      <c r="DL1036" s="48"/>
      <c r="DM1036" s="48"/>
      <c r="DN1036" s="48"/>
      <c r="DO1036" s="48"/>
      <c r="DP1036" s="48"/>
      <c r="DQ1036" s="48"/>
      <c r="DR1036" s="48"/>
      <c r="DS1036" s="48"/>
      <c r="DT1036" s="48"/>
      <c r="DU1036" s="48"/>
      <c r="DV1036" s="48"/>
      <c r="DW1036" s="48"/>
      <c r="DX1036" s="48"/>
      <c r="DY1036" s="48"/>
      <c r="DZ1036" s="48"/>
      <c r="EA1036" s="48"/>
      <c r="EB1036" s="48"/>
      <c r="EC1036" s="48"/>
      <c r="ED1036" s="48"/>
      <c r="EE1036" s="48"/>
      <c r="EF1036" s="48"/>
      <c r="EG1036" s="48"/>
      <c r="EH1036" s="48"/>
      <c r="EI1036" s="48"/>
      <c r="EJ1036" s="48"/>
      <c r="EK1036" s="48"/>
      <c r="EL1036" s="48"/>
      <c r="EM1036" s="48"/>
      <c r="EN1036" s="48"/>
      <c r="EO1036" s="48"/>
      <c r="EP1036" s="48"/>
      <c r="EQ1036" s="48"/>
      <c r="ER1036" s="48"/>
      <c r="ES1036" s="48"/>
      <c r="ET1036" s="48"/>
      <c r="EU1036" s="48"/>
      <c r="EV1036" s="48"/>
      <c r="EW1036" s="48"/>
      <c r="EX1036" s="48"/>
      <c r="EY1036" s="48"/>
      <c r="EZ1036" s="48"/>
      <c r="FA1036" s="48"/>
      <c r="FB1036" s="48"/>
      <c r="FC1036" s="48"/>
      <c r="FD1036" s="48"/>
      <c r="FE1036" s="48"/>
      <c r="FF1036" s="48"/>
      <c r="FG1036" s="48"/>
      <c r="FH1036" s="48"/>
      <c r="FI1036" s="48"/>
      <c r="FJ1036" s="48"/>
      <c r="FK1036" s="48"/>
      <c r="FL1036" s="48"/>
      <c r="FM1036" s="48"/>
      <c r="FN1036" s="48"/>
      <c r="FO1036" s="48"/>
      <c r="FP1036" s="48"/>
      <c r="FQ1036" s="48"/>
      <c r="FR1036" s="48"/>
      <c r="FS1036" s="48"/>
      <c r="FT1036" s="48"/>
      <c r="FU1036" s="48"/>
      <c r="FV1036" s="48"/>
      <c r="FW1036" s="48"/>
      <c r="FX1036" s="48"/>
      <c r="FY1036" s="48"/>
      <c r="FZ1036" s="48"/>
      <c r="GA1036" s="48"/>
      <c r="GB1036" s="48"/>
      <c r="GC1036" s="48"/>
      <c r="GD1036" s="48"/>
      <c r="GE1036" s="48"/>
      <c r="GF1036" s="48"/>
      <c r="GG1036" s="48"/>
      <c r="GH1036" s="48"/>
      <c r="GI1036" s="48"/>
      <c r="GJ1036" s="48"/>
      <c r="GK1036" s="48"/>
      <c r="GL1036" s="48"/>
      <c r="GM1036" s="48"/>
      <c r="GN1036" s="48"/>
      <c r="GO1036" s="48"/>
      <c r="GP1036" s="48"/>
      <c r="GQ1036" s="48"/>
      <c r="GR1036" s="48"/>
      <c r="GS1036" s="48"/>
      <c r="GT1036" s="48"/>
      <c r="GU1036" s="48"/>
      <c r="GV1036" s="48"/>
      <c r="GW1036" s="48"/>
      <c r="GX1036" s="48"/>
      <c r="GY1036" s="48"/>
      <c r="GZ1036" s="48"/>
      <c r="HA1036" s="48"/>
      <c r="HB1036" s="48"/>
      <c r="HC1036" s="48"/>
      <c r="HD1036" s="48"/>
      <c r="HE1036" s="48"/>
      <c r="HF1036" s="48"/>
      <c r="HG1036" s="48"/>
      <c r="HH1036" s="48"/>
      <c r="HI1036" s="48"/>
      <c r="HJ1036" s="48"/>
      <c r="HK1036" s="48"/>
      <c r="HL1036" s="48"/>
      <c r="HM1036" s="48"/>
      <c r="HN1036" s="48"/>
      <c r="HO1036" s="48"/>
      <c r="HP1036" s="48"/>
      <c r="HQ1036" s="48"/>
      <c r="HR1036" s="48"/>
      <c r="HS1036" s="48"/>
      <c r="HT1036" s="48"/>
      <c r="HU1036" s="48"/>
      <c r="HV1036" s="48"/>
      <c r="HW1036" s="48"/>
      <c r="HX1036" s="48"/>
      <c r="HY1036" s="48"/>
      <c r="HZ1036" s="48"/>
      <c r="IA1036" s="48"/>
      <c r="IB1036" s="48"/>
      <c r="IC1036" s="48"/>
      <c r="ID1036" s="48"/>
      <c r="IE1036" s="48"/>
      <c r="IF1036" s="48"/>
      <c r="IG1036" s="48"/>
      <c r="IH1036" s="36"/>
      <c r="II1036" s="36"/>
      <c r="IJ1036" s="36"/>
      <c r="IK1036" s="36"/>
      <c r="IL1036" s="36"/>
      <c r="IM1036" s="36"/>
      <c r="IN1036" s="36"/>
      <c r="IO1036" s="36"/>
      <c r="IP1036" s="36"/>
      <c r="IQ1036" s="36"/>
      <c r="IR1036" s="36"/>
      <c r="IS1036" s="36"/>
      <c r="IT1036" s="36"/>
    </row>
    <row r="1037" spans="1:254" s="14" customFormat="1" x14ac:dyDescent="0.2">
      <c r="A1037" s="48"/>
      <c r="B1037" s="48"/>
      <c r="C1037" s="98"/>
      <c r="D1037" s="192" t="s">
        <v>1100</v>
      </c>
      <c r="E1037" s="102"/>
      <c r="F1037" s="65" t="s">
        <v>1198</v>
      </c>
      <c r="G1037" s="82">
        <v>955000</v>
      </c>
      <c r="H1037" s="126"/>
      <c r="I1037" s="143">
        <v>6437500</v>
      </c>
      <c r="J1037" s="49" t="s">
        <v>2040</v>
      </c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  <c r="AL1037" s="48"/>
      <c r="AM1037" s="48"/>
      <c r="AN1037" s="48"/>
      <c r="AO1037" s="48"/>
      <c r="AP1037" s="48"/>
      <c r="AQ1037" s="48"/>
      <c r="AR1037" s="48"/>
      <c r="AS1037" s="48"/>
      <c r="AT1037" s="48"/>
      <c r="AU1037" s="48"/>
      <c r="AV1037" s="48"/>
      <c r="AW1037" s="48"/>
      <c r="AX1037" s="48"/>
      <c r="AY1037" s="48"/>
      <c r="AZ1037" s="48"/>
      <c r="BA1037" s="48"/>
      <c r="BB1037" s="48"/>
      <c r="BC1037" s="48"/>
      <c r="BD1037" s="48"/>
      <c r="BE1037" s="48"/>
      <c r="BF1037" s="48"/>
      <c r="BG1037" s="48"/>
      <c r="BH1037" s="48"/>
      <c r="BI1037" s="48"/>
      <c r="BJ1037" s="48"/>
      <c r="BK1037" s="48"/>
      <c r="BL1037" s="48"/>
      <c r="BM1037" s="48"/>
      <c r="BN1037" s="48"/>
      <c r="BO1037" s="48"/>
      <c r="BP1037" s="48"/>
      <c r="BQ1037" s="48"/>
      <c r="BR1037" s="48"/>
      <c r="BS1037" s="48"/>
      <c r="BT1037" s="48"/>
      <c r="BU1037" s="48"/>
      <c r="BV1037" s="48"/>
      <c r="BW1037" s="48"/>
      <c r="BX1037" s="48"/>
      <c r="BY1037" s="48"/>
      <c r="BZ1037" s="48"/>
      <c r="CA1037" s="48"/>
      <c r="CB1037" s="48"/>
      <c r="CC1037" s="48"/>
      <c r="CD1037" s="48"/>
      <c r="CE1037" s="48"/>
      <c r="CF1037" s="48"/>
      <c r="CG1037" s="48"/>
      <c r="CH1037" s="48"/>
      <c r="CI1037" s="48"/>
      <c r="CJ1037" s="48"/>
      <c r="CK1037" s="48"/>
      <c r="CL1037" s="48"/>
      <c r="CM1037" s="48"/>
      <c r="CN1037" s="48"/>
      <c r="CO1037" s="48"/>
      <c r="CP1037" s="48"/>
      <c r="CQ1037" s="48"/>
      <c r="CR1037" s="48"/>
      <c r="CS1037" s="48"/>
      <c r="CT1037" s="48"/>
      <c r="CU1037" s="48"/>
      <c r="CV1037" s="48"/>
      <c r="CW1037" s="48"/>
      <c r="CX1037" s="48"/>
      <c r="CY1037" s="48"/>
      <c r="CZ1037" s="48"/>
      <c r="DA1037" s="48"/>
      <c r="DB1037" s="48"/>
      <c r="DC1037" s="48"/>
      <c r="DD1037" s="48"/>
      <c r="DE1037" s="48"/>
      <c r="DF1037" s="48"/>
      <c r="DG1037" s="48"/>
      <c r="DH1037" s="48"/>
      <c r="DI1037" s="48"/>
      <c r="DJ1037" s="48"/>
      <c r="DK1037" s="48"/>
      <c r="DL1037" s="48"/>
      <c r="DM1037" s="48"/>
      <c r="DN1037" s="48"/>
      <c r="DO1037" s="48"/>
      <c r="DP1037" s="48"/>
      <c r="DQ1037" s="48"/>
      <c r="DR1037" s="48"/>
      <c r="DS1037" s="48"/>
      <c r="DT1037" s="48"/>
      <c r="DU1037" s="48"/>
      <c r="DV1037" s="48"/>
      <c r="DW1037" s="48"/>
      <c r="DX1037" s="48"/>
      <c r="DY1037" s="48"/>
      <c r="DZ1037" s="48"/>
      <c r="EA1037" s="48"/>
      <c r="EB1037" s="48"/>
      <c r="EC1037" s="48"/>
      <c r="ED1037" s="48"/>
      <c r="EE1037" s="48"/>
      <c r="EF1037" s="48"/>
      <c r="EG1037" s="48"/>
      <c r="EH1037" s="48"/>
      <c r="EI1037" s="48"/>
      <c r="EJ1037" s="48"/>
      <c r="EK1037" s="48"/>
      <c r="EL1037" s="48"/>
      <c r="EM1037" s="48"/>
      <c r="EN1037" s="48"/>
      <c r="EO1037" s="48"/>
      <c r="EP1037" s="48"/>
      <c r="EQ1037" s="48"/>
      <c r="ER1037" s="48"/>
      <c r="ES1037" s="48"/>
      <c r="ET1037" s="48"/>
      <c r="EU1037" s="48"/>
      <c r="EV1037" s="48"/>
      <c r="EW1037" s="48"/>
      <c r="EX1037" s="48"/>
      <c r="EY1037" s="48"/>
      <c r="EZ1037" s="48"/>
      <c r="FA1037" s="48"/>
      <c r="FB1037" s="48"/>
      <c r="FC1037" s="48"/>
      <c r="FD1037" s="48"/>
      <c r="FE1037" s="48"/>
      <c r="FF1037" s="48"/>
      <c r="FG1037" s="48"/>
      <c r="FH1037" s="48"/>
      <c r="FI1037" s="48"/>
      <c r="FJ1037" s="48"/>
      <c r="FK1037" s="48"/>
      <c r="FL1037" s="48"/>
      <c r="FM1037" s="48"/>
      <c r="FN1037" s="48"/>
      <c r="FO1037" s="48"/>
      <c r="FP1037" s="48"/>
      <c r="FQ1037" s="48"/>
      <c r="FR1037" s="48"/>
      <c r="FS1037" s="48"/>
      <c r="FT1037" s="48"/>
      <c r="FU1037" s="48"/>
      <c r="FV1037" s="48"/>
      <c r="FW1037" s="48"/>
      <c r="FX1037" s="48"/>
      <c r="FY1037" s="48"/>
      <c r="FZ1037" s="48"/>
      <c r="GA1037" s="48"/>
      <c r="GB1037" s="48"/>
      <c r="GC1037" s="48"/>
      <c r="GD1037" s="48"/>
      <c r="GE1037" s="48"/>
      <c r="GF1037" s="48"/>
      <c r="GG1037" s="48"/>
      <c r="GH1037" s="48"/>
      <c r="GI1037" s="48"/>
      <c r="GJ1037" s="48"/>
      <c r="GK1037" s="48"/>
      <c r="GL1037" s="48"/>
      <c r="GM1037" s="48"/>
      <c r="GN1037" s="48"/>
      <c r="GO1037" s="48"/>
      <c r="GP1037" s="48"/>
      <c r="GQ1037" s="48"/>
      <c r="GR1037" s="48"/>
      <c r="GS1037" s="48"/>
      <c r="GT1037" s="48"/>
      <c r="GU1037" s="48"/>
      <c r="GV1037" s="48"/>
      <c r="GW1037" s="48"/>
      <c r="GX1037" s="48"/>
      <c r="GY1037" s="48"/>
      <c r="GZ1037" s="48"/>
      <c r="HA1037" s="48"/>
      <c r="HB1037" s="48"/>
      <c r="HC1037" s="48"/>
      <c r="HD1037" s="48"/>
      <c r="HE1037" s="48"/>
      <c r="HF1037" s="48"/>
      <c r="HG1037" s="48"/>
      <c r="HH1037" s="48"/>
      <c r="HI1037" s="48"/>
      <c r="HJ1037" s="48"/>
      <c r="HK1037" s="48"/>
      <c r="HL1037" s="48"/>
      <c r="HM1037" s="48"/>
      <c r="HN1037" s="48"/>
      <c r="HO1037" s="48"/>
      <c r="HP1037" s="48"/>
      <c r="HQ1037" s="48"/>
      <c r="HR1037" s="48"/>
      <c r="HS1037" s="48"/>
      <c r="HT1037" s="48"/>
      <c r="HU1037" s="48"/>
      <c r="HV1037" s="48"/>
      <c r="HW1037" s="48"/>
      <c r="HX1037" s="48"/>
      <c r="HY1037" s="48"/>
      <c r="HZ1037" s="48"/>
      <c r="IA1037" s="48"/>
      <c r="IB1037" s="48"/>
      <c r="IC1037" s="48"/>
      <c r="ID1037" s="48"/>
      <c r="IE1037" s="48"/>
      <c r="IF1037" s="48"/>
      <c r="IG1037" s="48"/>
      <c r="IH1037" s="36"/>
      <c r="II1037" s="36"/>
      <c r="IJ1037" s="36"/>
      <c r="IK1037" s="36"/>
      <c r="IL1037" s="36"/>
      <c r="IM1037" s="36"/>
      <c r="IN1037" s="36"/>
      <c r="IO1037" s="36"/>
      <c r="IP1037" s="36"/>
      <c r="IQ1037" s="36"/>
      <c r="IR1037" s="36"/>
      <c r="IS1037" s="36"/>
      <c r="IT1037" s="36"/>
    </row>
    <row r="1038" spans="1:254" s="14" customFormat="1" x14ac:dyDescent="0.2">
      <c r="A1038" s="48"/>
      <c r="B1038" s="48"/>
      <c r="C1038" s="98">
        <v>43780</v>
      </c>
      <c r="D1038" s="30" t="s">
        <v>1193</v>
      </c>
      <c r="E1038" s="102" t="s">
        <v>2051</v>
      </c>
      <c r="F1038" s="35" t="s">
        <v>1345</v>
      </c>
      <c r="G1038" s="82"/>
      <c r="H1038" s="127">
        <v>126000</v>
      </c>
      <c r="I1038" s="143">
        <v>6311500</v>
      </c>
      <c r="J1038" s="49"/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  <c r="AL1038" s="48"/>
      <c r="AM1038" s="48"/>
      <c r="AN1038" s="48"/>
      <c r="AO1038" s="48"/>
      <c r="AP1038" s="48"/>
      <c r="AQ1038" s="48"/>
      <c r="AR1038" s="48"/>
      <c r="AS1038" s="48"/>
      <c r="AT1038" s="48"/>
      <c r="AU1038" s="48"/>
      <c r="AV1038" s="48"/>
      <c r="AW1038" s="48"/>
      <c r="AX1038" s="48"/>
      <c r="AY1038" s="48"/>
      <c r="AZ1038" s="48"/>
      <c r="BA1038" s="48"/>
      <c r="BB1038" s="48"/>
      <c r="BC1038" s="48"/>
      <c r="BD1038" s="48"/>
      <c r="BE1038" s="48"/>
      <c r="BF1038" s="48"/>
      <c r="BG1038" s="48"/>
      <c r="BH1038" s="48"/>
      <c r="BI1038" s="48"/>
      <c r="BJ1038" s="48"/>
      <c r="BK1038" s="48"/>
      <c r="BL1038" s="48"/>
      <c r="BM1038" s="48"/>
      <c r="BN1038" s="48"/>
      <c r="BO1038" s="48"/>
      <c r="BP1038" s="48"/>
      <c r="BQ1038" s="48"/>
      <c r="BR1038" s="48"/>
      <c r="BS1038" s="48"/>
      <c r="BT1038" s="48"/>
      <c r="BU1038" s="48"/>
      <c r="BV1038" s="48"/>
      <c r="BW1038" s="48"/>
      <c r="BX1038" s="48"/>
      <c r="BY1038" s="48"/>
      <c r="BZ1038" s="48"/>
      <c r="CA1038" s="48"/>
      <c r="CB1038" s="48"/>
      <c r="CC1038" s="48"/>
      <c r="CD1038" s="48"/>
      <c r="CE1038" s="48"/>
      <c r="CF1038" s="48"/>
      <c r="CG1038" s="48"/>
      <c r="CH1038" s="48"/>
      <c r="CI1038" s="48"/>
      <c r="CJ1038" s="48"/>
      <c r="CK1038" s="48"/>
      <c r="CL1038" s="48"/>
      <c r="CM1038" s="48"/>
      <c r="CN1038" s="48"/>
      <c r="CO1038" s="48"/>
      <c r="CP1038" s="48"/>
      <c r="CQ1038" s="48"/>
      <c r="CR1038" s="48"/>
      <c r="CS1038" s="48"/>
      <c r="CT1038" s="48"/>
      <c r="CU1038" s="48"/>
      <c r="CV1038" s="48"/>
      <c r="CW1038" s="48"/>
      <c r="CX1038" s="48"/>
      <c r="CY1038" s="48"/>
      <c r="CZ1038" s="48"/>
      <c r="DA1038" s="48"/>
      <c r="DB1038" s="48"/>
      <c r="DC1038" s="48"/>
      <c r="DD1038" s="48"/>
      <c r="DE1038" s="48"/>
      <c r="DF1038" s="48"/>
      <c r="DG1038" s="48"/>
      <c r="DH1038" s="48"/>
      <c r="DI1038" s="48"/>
      <c r="DJ1038" s="48"/>
      <c r="DK1038" s="48"/>
      <c r="DL1038" s="48"/>
      <c r="DM1038" s="48"/>
      <c r="DN1038" s="48"/>
      <c r="DO1038" s="48"/>
      <c r="DP1038" s="48"/>
      <c r="DQ1038" s="48"/>
      <c r="DR1038" s="48"/>
      <c r="DS1038" s="48"/>
      <c r="DT1038" s="48"/>
      <c r="DU1038" s="48"/>
      <c r="DV1038" s="48"/>
      <c r="DW1038" s="48"/>
      <c r="DX1038" s="48"/>
      <c r="DY1038" s="48"/>
      <c r="DZ1038" s="48"/>
      <c r="EA1038" s="48"/>
      <c r="EB1038" s="48"/>
      <c r="EC1038" s="48"/>
      <c r="ED1038" s="48"/>
      <c r="EE1038" s="48"/>
      <c r="EF1038" s="48"/>
      <c r="EG1038" s="48"/>
      <c r="EH1038" s="48"/>
      <c r="EI1038" s="48"/>
      <c r="EJ1038" s="48"/>
      <c r="EK1038" s="48"/>
      <c r="EL1038" s="48"/>
      <c r="EM1038" s="48"/>
      <c r="EN1038" s="48"/>
      <c r="EO1038" s="48"/>
      <c r="EP1038" s="48"/>
      <c r="EQ1038" s="48"/>
      <c r="ER1038" s="48"/>
      <c r="ES1038" s="48"/>
      <c r="ET1038" s="48"/>
      <c r="EU1038" s="48"/>
      <c r="EV1038" s="48"/>
      <c r="EW1038" s="48"/>
      <c r="EX1038" s="48"/>
      <c r="EY1038" s="48"/>
      <c r="EZ1038" s="48"/>
      <c r="FA1038" s="48"/>
      <c r="FB1038" s="48"/>
      <c r="FC1038" s="48"/>
      <c r="FD1038" s="48"/>
      <c r="FE1038" s="48"/>
      <c r="FF1038" s="48"/>
      <c r="FG1038" s="48"/>
      <c r="FH1038" s="48"/>
      <c r="FI1038" s="48"/>
      <c r="FJ1038" s="48"/>
      <c r="FK1038" s="48"/>
      <c r="FL1038" s="48"/>
      <c r="FM1038" s="48"/>
      <c r="FN1038" s="48"/>
      <c r="FO1038" s="48"/>
      <c r="FP1038" s="48"/>
      <c r="FQ1038" s="48"/>
      <c r="FR1038" s="48"/>
      <c r="FS1038" s="48"/>
      <c r="FT1038" s="48"/>
      <c r="FU1038" s="48"/>
      <c r="FV1038" s="48"/>
      <c r="FW1038" s="48"/>
      <c r="FX1038" s="48"/>
      <c r="FY1038" s="48"/>
      <c r="FZ1038" s="48"/>
      <c r="GA1038" s="48"/>
      <c r="GB1038" s="48"/>
      <c r="GC1038" s="48"/>
      <c r="GD1038" s="48"/>
      <c r="GE1038" s="48"/>
      <c r="GF1038" s="48"/>
      <c r="GG1038" s="48"/>
      <c r="GH1038" s="48"/>
      <c r="GI1038" s="48"/>
      <c r="GJ1038" s="48"/>
      <c r="GK1038" s="48"/>
      <c r="GL1038" s="48"/>
      <c r="GM1038" s="48"/>
      <c r="GN1038" s="48"/>
      <c r="GO1038" s="48"/>
      <c r="GP1038" s="48"/>
      <c r="GQ1038" s="48"/>
      <c r="GR1038" s="48"/>
      <c r="GS1038" s="48"/>
      <c r="GT1038" s="48"/>
      <c r="GU1038" s="48"/>
      <c r="GV1038" s="48"/>
      <c r="GW1038" s="48"/>
      <c r="GX1038" s="48"/>
      <c r="GY1038" s="48"/>
      <c r="GZ1038" s="48"/>
      <c r="HA1038" s="48"/>
      <c r="HB1038" s="48"/>
      <c r="HC1038" s="48"/>
      <c r="HD1038" s="48"/>
      <c r="HE1038" s="48"/>
      <c r="HF1038" s="48"/>
      <c r="HG1038" s="48"/>
      <c r="HH1038" s="48"/>
      <c r="HI1038" s="48"/>
      <c r="HJ1038" s="48"/>
      <c r="HK1038" s="48"/>
      <c r="HL1038" s="48"/>
      <c r="HM1038" s="48"/>
      <c r="HN1038" s="48"/>
      <c r="HO1038" s="48"/>
      <c r="HP1038" s="48"/>
      <c r="HQ1038" s="48"/>
      <c r="HR1038" s="48"/>
      <c r="HS1038" s="48"/>
      <c r="HT1038" s="48"/>
      <c r="HU1038" s="48"/>
      <c r="HV1038" s="48"/>
      <c r="HW1038" s="48"/>
      <c r="HX1038" s="48"/>
      <c r="HY1038" s="48"/>
      <c r="HZ1038" s="48"/>
      <c r="IA1038" s="48"/>
      <c r="IB1038" s="48"/>
      <c r="IC1038" s="48"/>
      <c r="ID1038" s="48"/>
      <c r="IE1038" s="48"/>
      <c r="IF1038" s="48"/>
      <c r="IG1038" s="48"/>
      <c r="IH1038" s="36"/>
      <c r="II1038" s="36"/>
      <c r="IJ1038" s="36"/>
      <c r="IK1038" s="36"/>
      <c r="IL1038" s="36"/>
      <c r="IM1038" s="36"/>
      <c r="IN1038" s="36"/>
      <c r="IO1038" s="36"/>
      <c r="IP1038" s="36"/>
      <c r="IQ1038" s="36"/>
      <c r="IR1038" s="36"/>
      <c r="IS1038" s="36"/>
      <c r="IT1038" s="36"/>
    </row>
    <row r="1039" spans="1:254" s="14" customFormat="1" x14ac:dyDescent="0.2">
      <c r="A1039" s="48"/>
      <c r="B1039" s="48"/>
      <c r="C1039" s="98">
        <v>43781</v>
      </c>
      <c r="D1039" s="30" t="s">
        <v>2044</v>
      </c>
      <c r="E1039" s="102" t="s">
        <v>2052</v>
      </c>
      <c r="F1039" s="35" t="s">
        <v>1394</v>
      </c>
      <c r="G1039" s="82"/>
      <c r="H1039" s="127">
        <v>622244</v>
      </c>
      <c r="I1039" s="143">
        <v>5689256</v>
      </c>
      <c r="J1039" s="49"/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  <c r="AL1039" s="48"/>
      <c r="AM1039" s="48"/>
      <c r="AN1039" s="48"/>
      <c r="AO1039" s="48"/>
      <c r="AP1039" s="48"/>
      <c r="AQ1039" s="48"/>
      <c r="AR1039" s="48"/>
      <c r="AS1039" s="48"/>
      <c r="AT1039" s="48"/>
      <c r="AU1039" s="48"/>
      <c r="AV1039" s="48"/>
      <c r="AW1039" s="48"/>
      <c r="AX1039" s="48"/>
      <c r="AY1039" s="48"/>
      <c r="AZ1039" s="48"/>
      <c r="BA1039" s="48"/>
      <c r="BB1039" s="48"/>
      <c r="BC1039" s="48"/>
      <c r="BD1039" s="48"/>
      <c r="BE1039" s="48"/>
      <c r="BF1039" s="48"/>
      <c r="BG1039" s="48"/>
      <c r="BH1039" s="48"/>
      <c r="BI1039" s="48"/>
      <c r="BJ1039" s="48"/>
      <c r="BK1039" s="48"/>
      <c r="BL1039" s="48"/>
      <c r="BM1039" s="48"/>
      <c r="BN1039" s="48"/>
      <c r="BO1039" s="48"/>
      <c r="BP1039" s="48"/>
      <c r="BQ1039" s="48"/>
      <c r="BR1039" s="48"/>
      <c r="BS1039" s="48"/>
      <c r="BT1039" s="48"/>
      <c r="BU1039" s="48"/>
      <c r="BV1039" s="48"/>
      <c r="BW1039" s="48"/>
      <c r="BX1039" s="48"/>
      <c r="BY1039" s="48"/>
      <c r="BZ1039" s="48"/>
      <c r="CA1039" s="48"/>
      <c r="CB1039" s="48"/>
      <c r="CC1039" s="48"/>
      <c r="CD1039" s="48"/>
      <c r="CE1039" s="48"/>
      <c r="CF1039" s="48"/>
      <c r="CG1039" s="48"/>
      <c r="CH1039" s="48"/>
      <c r="CI1039" s="48"/>
      <c r="CJ1039" s="48"/>
      <c r="CK1039" s="48"/>
      <c r="CL1039" s="48"/>
      <c r="CM1039" s="48"/>
      <c r="CN1039" s="48"/>
      <c r="CO1039" s="48"/>
      <c r="CP1039" s="48"/>
      <c r="CQ1039" s="48"/>
      <c r="CR1039" s="48"/>
      <c r="CS1039" s="48"/>
      <c r="CT1039" s="48"/>
      <c r="CU1039" s="48"/>
      <c r="CV1039" s="48"/>
      <c r="CW1039" s="48"/>
      <c r="CX1039" s="48"/>
      <c r="CY1039" s="48"/>
      <c r="CZ1039" s="48"/>
      <c r="DA1039" s="48"/>
      <c r="DB1039" s="48"/>
      <c r="DC1039" s="48"/>
      <c r="DD1039" s="48"/>
      <c r="DE1039" s="48"/>
      <c r="DF1039" s="48"/>
      <c r="DG1039" s="48"/>
      <c r="DH1039" s="48"/>
      <c r="DI1039" s="48"/>
      <c r="DJ1039" s="48"/>
      <c r="DK1039" s="48"/>
      <c r="DL1039" s="48"/>
      <c r="DM1039" s="48"/>
      <c r="DN1039" s="48"/>
      <c r="DO1039" s="48"/>
      <c r="DP1039" s="48"/>
      <c r="DQ1039" s="48"/>
      <c r="DR1039" s="48"/>
      <c r="DS1039" s="48"/>
      <c r="DT1039" s="48"/>
      <c r="DU1039" s="48"/>
      <c r="DV1039" s="48"/>
      <c r="DW1039" s="48"/>
      <c r="DX1039" s="48"/>
      <c r="DY1039" s="48"/>
      <c r="DZ1039" s="48"/>
      <c r="EA1039" s="48"/>
      <c r="EB1039" s="48"/>
      <c r="EC1039" s="48"/>
      <c r="ED1039" s="48"/>
      <c r="EE1039" s="48"/>
      <c r="EF1039" s="48"/>
      <c r="EG1039" s="48"/>
      <c r="EH1039" s="48"/>
      <c r="EI1039" s="48"/>
      <c r="EJ1039" s="48"/>
      <c r="EK1039" s="48"/>
      <c r="EL1039" s="48"/>
      <c r="EM1039" s="48"/>
      <c r="EN1039" s="48"/>
      <c r="EO1039" s="48"/>
      <c r="EP1039" s="48"/>
      <c r="EQ1039" s="48"/>
      <c r="ER1039" s="48"/>
      <c r="ES1039" s="48"/>
      <c r="ET1039" s="48"/>
      <c r="EU1039" s="48"/>
      <c r="EV1039" s="48"/>
      <c r="EW1039" s="48"/>
      <c r="EX1039" s="48"/>
      <c r="EY1039" s="48"/>
      <c r="EZ1039" s="48"/>
      <c r="FA1039" s="48"/>
      <c r="FB1039" s="48"/>
      <c r="FC1039" s="48"/>
      <c r="FD1039" s="48"/>
      <c r="FE1039" s="48"/>
      <c r="FF1039" s="48"/>
      <c r="FG1039" s="48"/>
      <c r="FH1039" s="48"/>
      <c r="FI1039" s="48"/>
      <c r="FJ1039" s="48"/>
      <c r="FK1039" s="48"/>
      <c r="FL1039" s="48"/>
      <c r="FM1039" s="48"/>
      <c r="FN1039" s="48"/>
      <c r="FO1039" s="48"/>
      <c r="FP1039" s="48"/>
      <c r="FQ1039" s="48"/>
      <c r="FR1039" s="48"/>
      <c r="FS1039" s="48"/>
      <c r="FT1039" s="48"/>
      <c r="FU1039" s="48"/>
      <c r="FV1039" s="48"/>
      <c r="FW1039" s="48"/>
      <c r="FX1039" s="48"/>
      <c r="FY1039" s="48"/>
      <c r="FZ1039" s="48"/>
      <c r="GA1039" s="48"/>
      <c r="GB1039" s="48"/>
      <c r="GC1039" s="48"/>
      <c r="GD1039" s="48"/>
      <c r="GE1039" s="48"/>
      <c r="GF1039" s="48"/>
      <c r="GG1039" s="48"/>
      <c r="GH1039" s="48"/>
      <c r="GI1039" s="48"/>
      <c r="GJ1039" s="48"/>
      <c r="GK1039" s="48"/>
      <c r="GL1039" s="48"/>
      <c r="GM1039" s="48"/>
      <c r="GN1039" s="48"/>
      <c r="GO1039" s="48"/>
      <c r="GP1039" s="48"/>
      <c r="GQ1039" s="48"/>
      <c r="GR1039" s="48"/>
      <c r="GS1039" s="48"/>
      <c r="GT1039" s="48"/>
      <c r="GU1039" s="48"/>
      <c r="GV1039" s="48"/>
      <c r="GW1039" s="48"/>
      <c r="GX1039" s="48"/>
      <c r="GY1039" s="48"/>
      <c r="GZ1039" s="48"/>
      <c r="HA1039" s="48"/>
      <c r="HB1039" s="48"/>
      <c r="HC1039" s="48"/>
      <c r="HD1039" s="48"/>
      <c r="HE1039" s="48"/>
      <c r="HF1039" s="48"/>
      <c r="HG1039" s="48"/>
      <c r="HH1039" s="48"/>
      <c r="HI1039" s="48"/>
      <c r="HJ1039" s="48"/>
      <c r="HK1039" s="48"/>
      <c r="HL1039" s="48"/>
      <c r="HM1039" s="48"/>
      <c r="HN1039" s="48"/>
      <c r="HO1039" s="48"/>
      <c r="HP1039" s="48"/>
      <c r="HQ1039" s="48"/>
      <c r="HR1039" s="48"/>
      <c r="HS1039" s="48"/>
      <c r="HT1039" s="48"/>
      <c r="HU1039" s="48"/>
      <c r="HV1039" s="48"/>
      <c r="HW1039" s="48"/>
      <c r="HX1039" s="48"/>
      <c r="HY1039" s="48"/>
      <c r="HZ1039" s="48"/>
      <c r="IA1039" s="48"/>
      <c r="IB1039" s="48"/>
      <c r="IC1039" s="48"/>
      <c r="ID1039" s="48"/>
      <c r="IE1039" s="48"/>
      <c r="IF1039" s="48"/>
      <c r="IG1039" s="48"/>
      <c r="IH1039" s="36"/>
      <c r="II1039" s="36"/>
      <c r="IJ1039" s="36"/>
      <c r="IK1039" s="36"/>
      <c r="IL1039" s="36"/>
      <c r="IM1039" s="36"/>
      <c r="IN1039" s="36"/>
      <c r="IO1039" s="36"/>
      <c r="IP1039" s="36"/>
      <c r="IQ1039" s="36"/>
      <c r="IR1039" s="36"/>
      <c r="IS1039" s="36"/>
      <c r="IT1039" s="36"/>
    </row>
    <row r="1040" spans="1:254" s="14" customFormat="1" x14ac:dyDescent="0.2">
      <c r="A1040" s="48"/>
      <c r="B1040" s="48"/>
      <c r="C1040" s="98"/>
      <c r="D1040" s="30" t="s">
        <v>1100</v>
      </c>
      <c r="E1040" s="102"/>
      <c r="F1040" s="35" t="s">
        <v>1394</v>
      </c>
      <c r="G1040" s="82">
        <v>955000</v>
      </c>
      <c r="H1040" s="127"/>
      <c r="I1040" s="143">
        <v>6644256</v>
      </c>
      <c r="J1040" s="49" t="s">
        <v>2009</v>
      </c>
      <c r="K1040" s="48"/>
      <c r="L1040" s="48"/>
      <c r="M1040" s="48"/>
      <c r="N1040" s="48"/>
      <c r="O1040" s="48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  <c r="AL1040" s="48"/>
      <c r="AM1040" s="48"/>
      <c r="AN1040" s="48"/>
      <c r="AO1040" s="48"/>
      <c r="AP1040" s="48"/>
      <c r="AQ1040" s="48"/>
      <c r="AR1040" s="48"/>
      <c r="AS1040" s="48"/>
      <c r="AT1040" s="48"/>
      <c r="AU1040" s="48"/>
      <c r="AV1040" s="48"/>
      <c r="AW1040" s="48"/>
      <c r="AX1040" s="48"/>
      <c r="AY1040" s="48"/>
      <c r="AZ1040" s="48"/>
      <c r="BA1040" s="48"/>
      <c r="BB1040" s="48"/>
      <c r="BC1040" s="48"/>
      <c r="BD1040" s="48"/>
      <c r="BE1040" s="48"/>
      <c r="BF1040" s="48"/>
      <c r="BG1040" s="48"/>
      <c r="BH1040" s="48"/>
      <c r="BI1040" s="48"/>
      <c r="BJ1040" s="48"/>
      <c r="BK1040" s="48"/>
      <c r="BL1040" s="48"/>
      <c r="BM1040" s="48"/>
      <c r="BN1040" s="48"/>
      <c r="BO1040" s="48"/>
      <c r="BP1040" s="48"/>
      <c r="BQ1040" s="48"/>
      <c r="BR1040" s="48"/>
      <c r="BS1040" s="48"/>
      <c r="BT1040" s="48"/>
      <c r="BU1040" s="48"/>
      <c r="BV1040" s="48"/>
      <c r="BW1040" s="48"/>
      <c r="BX1040" s="48"/>
      <c r="BY1040" s="48"/>
      <c r="BZ1040" s="48"/>
      <c r="CA1040" s="48"/>
      <c r="CB1040" s="48"/>
      <c r="CC1040" s="48"/>
      <c r="CD1040" s="48"/>
      <c r="CE1040" s="48"/>
      <c r="CF1040" s="48"/>
      <c r="CG1040" s="48"/>
      <c r="CH1040" s="48"/>
      <c r="CI1040" s="48"/>
      <c r="CJ1040" s="48"/>
      <c r="CK1040" s="48"/>
      <c r="CL1040" s="48"/>
      <c r="CM1040" s="48"/>
      <c r="CN1040" s="48"/>
      <c r="CO1040" s="48"/>
      <c r="CP1040" s="48"/>
      <c r="CQ1040" s="48"/>
      <c r="CR1040" s="48"/>
      <c r="CS1040" s="48"/>
      <c r="CT1040" s="48"/>
      <c r="CU1040" s="48"/>
      <c r="CV1040" s="48"/>
      <c r="CW1040" s="48"/>
      <c r="CX1040" s="48"/>
      <c r="CY1040" s="48"/>
      <c r="CZ1040" s="48"/>
      <c r="DA1040" s="48"/>
      <c r="DB1040" s="48"/>
      <c r="DC1040" s="48"/>
      <c r="DD1040" s="48"/>
      <c r="DE1040" s="48"/>
      <c r="DF1040" s="48"/>
      <c r="DG1040" s="48"/>
      <c r="DH1040" s="48"/>
      <c r="DI1040" s="48"/>
      <c r="DJ1040" s="48"/>
      <c r="DK1040" s="48"/>
      <c r="DL1040" s="48"/>
      <c r="DM1040" s="48"/>
      <c r="DN1040" s="48"/>
      <c r="DO1040" s="48"/>
      <c r="DP1040" s="48"/>
      <c r="DQ1040" s="48"/>
      <c r="DR1040" s="48"/>
      <c r="DS1040" s="48"/>
      <c r="DT1040" s="48"/>
      <c r="DU1040" s="48"/>
      <c r="DV1040" s="48"/>
      <c r="DW1040" s="48"/>
      <c r="DX1040" s="48"/>
      <c r="DY1040" s="48"/>
      <c r="DZ1040" s="48"/>
      <c r="EA1040" s="48"/>
      <c r="EB1040" s="48"/>
      <c r="EC1040" s="48"/>
      <c r="ED1040" s="48"/>
      <c r="EE1040" s="48"/>
      <c r="EF1040" s="48"/>
      <c r="EG1040" s="48"/>
      <c r="EH1040" s="48"/>
      <c r="EI1040" s="48"/>
      <c r="EJ1040" s="48"/>
      <c r="EK1040" s="48"/>
      <c r="EL1040" s="48"/>
      <c r="EM1040" s="48"/>
      <c r="EN1040" s="48"/>
      <c r="EO1040" s="48"/>
      <c r="EP1040" s="48"/>
      <c r="EQ1040" s="48"/>
      <c r="ER1040" s="48"/>
      <c r="ES1040" s="48"/>
      <c r="ET1040" s="48"/>
      <c r="EU1040" s="48"/>
      <c r="EV1040" s="48"/>
      <c r="EW1040" s="48"/>
      <c r="EX1040" s="48"/>
      <c r="EY1040" s="48"/>
      <c r="EZ1040" s="48"/>
      <c r="FA1040" s="48"/>
      <c r="FB1040" s="48"/>
      <c r="FC1040" s="48"/>
      <c r="FD1040" s="48"/>
      <c r="FE1040" s="48"/>
      <c r="FF1040" s="48"/>
      <c r="FG1040" s="48"/>
      <c r="FH1040" s="48"/>
      <c r="FI1040" s="48"/>
      <c r="FJ1040" s="48"/>
      <c r="FK1040" s="48"/>
      <c r="FL1040" s="48"/>
      <c r="FM1040" s="48"/>
      <c r="FN1040" s="48"/>
      <c r="FO1040" s="48"/>
      <c r="FP1040" s="48"/>
      <c r="FQ1040" s="48"/>
      <c r="FR1040" s="48"/>
      <c r="FS1040" s="48"/>
      <c r="FT1040" s="48"/>
      <c r="FU1040" s="48"/>
      <c r="FV1040" s="48"/>
      <c r="FW1040" s="48"/>
      <c r="FX1040" s="48"/>
      <c r="FY1040" s="48"/>
      <c r="FZ1040" s="48"/>
      <c r="GA1040" s="48"/>
      <c r="GB1040" s="48"/>
      <c r="GC1040" s="48"/>
      <c r="GD1040" s="48"/>
      <c r="GE1040" s="48"/>
      <c r="GF1040" s="48"/>
      <c r="GG1040" s="48"/>
      <c r="GH1040" s="48"/>
      <c r="GI1040" s="48"/>
      <c r="GJ1040" s="48"/>
      <c r="GK1040" s="48"/>
      <c r="GL1040" s="48"/>
      <c r="GM1040" s="48"/>
      <c r="GN1040" s="48"/>
      <c r="GO1040" s="48"/>
      <c r="GP1040" s="48"/>
      <c r="GQ1040" s="48"/>
      <c r="GR1040" s="48"/>
      <c r="GS1040" s="48"/>
      <c r="GT1040" s="48"/>
      <c r="GU1040" s="48"/>
      <c r="GV1040" s="48"/>
      <c r="GW1040" s="48"/>
      <c r="GX1040" s="48"/>
      <c r="GY1040" s="48"/>
      <c r="GZ1040" s="48"/>
      <c r="HA1040" s="48"/>
      <c r="HB1040" s="48"/>
      <c r="HC1040" s="48"/>
      <c r="HD1040" s="48"/>
      <c r="HE1040" s="48"/>
      <c r="HF1040" s="48"/>
      <c r="HG1040" s="48"/>
      <c r="HH1040" s="48"/>
      <c r="HI1040" s="48"/>
      <c r="HJ1040" s="48"/>
      <c r="HK1040" s="48"/>
      <c r="HL1040" s="48"/>
      <c r="HM1040" s="48"/>
      <c r="HN1040" s="48"/>
      <c r="HO1040" s="48"/>
      <c r="HP1040" s="48"/>
      <c r="HQ1040" s="48"/>
      <c r="HR1040" s="48"/>
      <c r="HS1040" s="48"/>
      <c r="HT1040" s="48"/>
      <c r="HU1040" s="48"/>
      <c r="HV1040" s="48"/>
      <c r="HW1040" s="48"/>
      <c r="HX1040" s="48"/>
      <c r="HY1040" s="48"/>
      <c r="HZ1040" s="48"/>
      <c r="IA1040" s="48"/>
      <c r="IB1040" s="48"/>
      <c r="IC1040" s="48"/>
      <c r="ID1040" s="48"/>
      <c r="IE1040" s="48"/>
      <c r="IF1040" s="48"/>
      <c r="IG1040" s="48"/>
      <c r="IH1040" s="36"/>
      <c r="II1040" s="36"/>
      <c r="IJ1040" s="36"/>
      <c r="IK1040" s="36"/>
      <c r="IL1040" s="36"/>
      <c r="IM1040" s="36"/>
      <c r="IN1040" s="36"/>
      <c r="IO1040" s="36"/>
      <c r="IP1040" s="36"/>
      <c r="IQ1040" s="36"/>
      <c r="IR1040" s="36"/>
      <c r="IS1040" s="36"/>
      <c r="IT1040" s="36"/>
    </row>
    <row r="1041" spans="1:254" s="14" customFormat="1" x14ac:dyDescent="0.2">
      <c r="A1041" s="48"/>
      <c r="B1041" s="48"/>
      <c r="C1041" s="98">
        <v>43781</v>
      </c>
      <c r="D1041" s="30" t="s">
        <v>2045</v>
      </c>
      <c r="E1041" s="102" t="s">
        <v>2053</v>
      </c>
      <c r="F1041" s="35" t="s">
        <v>1203</v>
      </c>
      <c r="G1041" s="82"/>
      <c r="H1041" s="127">
        <v>2490562</v>
      </c>
      <c r="I1041" s="143">
        <v>4153694</v>
      </c>
      <c r="J1041" s="49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  <c r="AL1041" s="48"/>
      <c r="AM1041" s="48"/>
      <c r="AN1041" s="48"/>
      <c r="AO1041" s="48"/>
      <c r="AP1041" s="48"/>
      <c r="AQ1041" s="48"/>
      <c r="AR1041" s="48"/>
      <c r="AS1041" s="48"/>
      <c r="AT1041" s="48"/>
      <c r="AU1041" s="48"/>
      <c r="AV1041" s="48"/>
      <c r="AW1041" s="48"/>
      <c r="AX1041" s="48"/>
      <c r="AY1041" s="48"/>
      <c r="AZ1041" s="48"/>
      <c r="BA1041" s="48"/>
      <c r="BB1041" s="48"/>
      <c r="BC1041" s="48"/>
      <c r="BD1041" s="48"/>
      <c r="BE1041" s="48"/>
      <c r="BF1041" s="48"/>
      <c r="BG1041" s="48"/>
      <c r="BH1041" s="48"/>
      <c r="BI1041" s="48"/>
      <c r="BJ1041" s="48"/>
      <c r="BK1041" s="48"/>
      <c r="BL1041" s="48"/>
      <c r="BM1041" s="48"/>
      <c r="BN1041" s="48"/>
      <c r="BO1041" s="48"/>
      <c r="BP1041" s="48"/>
      <c r="BQ1041" s="48"/>
      <c r="BR1041" s="48"/>
      <c r="BS1041" s="48"/>
      <c r="BT1041" s="48"/>
      <c r="BU1041" s="48"/>
      <c r="BV1041" s="48"/>
      <c r="BW1041" s="48"/>
      <c r="BX1041" s="48"/>
      <c r="BY1041" s="48"/>
      <c r="BZ1041" s="48"/>
      <c r="CA1041" s="48"/>
      <c r="CB1041" s="48"/>
      <c r="CC1041" s="48"/>
      <c r="CD1041" s="48"/>
      <c r="CE1041" s="48"/>
      <c r="CF1041" s="48"/>
      <c r="CG1041" s="48"/>
      <c r="CH1041" s="48"/>
      <c r="CI1041" s="48"/>
      <c r="CJ1041" s="48"/>
      <c r="CK1041" s="48"/>
      <c r="CL1041" s="48"/>
      <c r="CM1041" s="48"/>
      <c r="CN1041" s="48"/>
      <c r="CO1041" s="48"/>
      <c r="CP1041" s="48"/>
      <c r="CQ1041" s="48"/>
      <c r="CR1041" s="48"/>
      <c r="CS1041" s="48"/>
      <c r="CT1041" s="48"/>
      <c r="CU1041" s="48"/>
      <c r="CV1041" s="48"/>
      <c r="CW1041" s="48"/>
      <c r="CX1041" s="48"/>
      <c r="CY1041" s="48"/>
      <c r="CZ1041" s="48"/>
      <c r="DA1041" s="48"/>
      <c r="DB1041" s="48"/>
      <c r="DC1041" s="48"/>
      <c r="DD1041" s="48"/>
      <c r="DE1041" s="48"/>
      <c r="DF1041" s="48"/>
      <c r="DG1041" s="48"/>
      <c r="DH1041" s="48"/>
      <c r="DI1041" s="48"/>
      <c r="DJ1041" s="48"/>
      <c r="DK1041" s="48"/>
      <c r="DL1041" s="48"/>
      <c r="DM1041" s="48"/>
      <c r="DN1041" s="48"/>
      <c r="DO1041" s="48"/>
      <c r="DP1041" s="48"/>
      <c r="DQ1041" s="48"/>
      <c r="DR1041" s="48"/>
      <c r="DS1041" s="48"/>
      <c r="DT1041" s="48"/>
      <c r="DU1041" s="48"/>
      <c r="DV1041" s="48"/>
      <c r="DW1041" s="48"/>
      <c r="DX1041" s="48"/>
      <c r="DY1041" s="48"/>
      <c r="DZ1041" s="48"/>
      <c r="EA1041" s="48"/>
      <c r="EB1041" s="48"/>
      <c r="EC1041" s="48"/>
      <c r="ED1041" s="48"/>
      <c r="EE1041" s="48"/>
      <c r="EF1041" s="48"/>
      <c r="EG1041" s="48"/>
      <c r="EH1041" s="48"/>
      <c r="EI1041" s="48"/>
      <c r="EJ1041" s="48"/>
      <c r="EK1041" s="48"/>
      <c r="EL1041" s="48"/>
      <c r="EM1041" s="48"/>
      <c r="EN1041" s="48"/>
      <c r="EO1041" s="48"/>
      <c r="EP1041" s="48"/>
      <c r="EQ1041" s="48"/>
      <c r="ER1041" s="48"/>
      <c r="ES1041" s="48"/>
      <c r="ET1041" s="48"/>
      <c r="EU1041" s="48"/>
      <c r="EV1041" s="48"/>
      <c r="EW1041" s="48"/>
      <c r="EX1041" s="48"/>
      <c r="EY1041" s="48"/>
      <c r="EZ1041" s="48"/>
      <c r="FA1041" s="48"/>
      <c r="FB1041" s="48"/>
      <c r="FC1041" s="48"/>
      <c r="FD1041" s="48"/>
      <c r="FE1041" s="48"/>
      <c r="FF1041" s="48"/>
      <c r="FG1041" s="48"/>
      <c r="FH1041" s="48"/>
      <c r="FI1041" s="48"/>
      <c r="FJ1041" s="48"/>
      <c r="FK1041" s="48"/>
      <c r="FL1041" s="48"/>
      <c r="FM1041" s="48"/>
      <c r="FN1041" s="48"/>
      <c r="FO1041" s="48"/>
      <c r="FP1041" s="48"/>
      <c r="FQ1041" s="48"/>
      <c r="FR1041" s="48"/>
      <c r="FS1041" s="48"/>
      <c r="FT1041" s="48"/>
      <c r="FU1041" s="48"/>
      <c r="FV1041" s="48"/>
      <c r="FW1041" s="48"/>
      <c r="FX1041" s="48"/>
      <c r="FY1041" s="48"/>
      <c r="FZ1041" s="48"/>
      <c r="GA1041" s="48"/>
      <c r="GB1041" s="48"/>
      <c r="GC1041" s="48"/>
      <c r="GD1041" s="48"/>
      <c r="GE1041" s="48"/>
      <c r="GF1041" s="48"/>
      <c r="GG1041" s="48"/>
      <c r="GH1041" s="48"/>
      <c r="GI1041" s="48"/>
      <c r="GJ1041" s="48"/>
      <c r="GK1041" s="48"/>
      <c r="GL1041" s="48"/>
      <c r="GM1041" s="48"/>
      <c r="GN1041" s="48"/>
      <c r="GO1041" s="48"/>
      <c r="GP1041" s="48"/>
      <c r="GQ1041" s="48"/>
      <c r="GR1041" s="48"/>
      <c r="GS1041" s="48"/>
      <c r="GT1041" s="48"/>
      <c r="GU1041" s="48"/>
      <c r="GV1041" s="48"/>
      <c r="GW1041" s="48"/>
      <c r="GX1041" s="48"/>
      <c r="GY1041" s="48"/>
      <c r="GZ1041" s="48"/>
      <c r="HA1041" s="48"/>
      <c r="HB1041" s="48"/>
      <c r="HC1041" s="48"/>
      <c r="HD1041" s="48"/>
      <c r="HE1041" s="48"/>
      <c r="HF1041" s="48"/>
      <c r="HG1041" s="48"/>
      <c r="HH1041" s="48"/>
      <c r="HI1041" s="48"/>
      <c r="HJ1041" s="48"/>
      <c r="HK1041" s="48"/>
      <c r="HL1041" s="48"/>
      <c r="HM1041" s="48"/>
      <c r="HN1041" s="48"/>
      <c r="HO1041" s="48"/>
      <c r="HP1041" s="48"/>
      <c r="HQ1041" s="48"/>
      <c r="HR1041" s="48"/>
      <c r="HS1041" s="48"/>
      <c r="HT1041" s="48"/>
      <c r="HU1041" s="48"/>
      <c r="HV1041" s="48"/>
      <c r="HW1041" s="48"/>
      <c r="HX1041" s="48"/>
      <c r="HY1041" s="48"/>
      <c r="HZ1041" s="48"/>
      <c r="IA1041" s="48"/>
      <c r="IB1041" s="48"/>
      <c r="IC1041" s="48"/>
      <c r="ID1041" s="48"/>
      <c r="IE1041" s="48"/>
      <c r="IF1041" s="48"/>
      <c r="IG1041" s="48"/>
      <c r="IH1041" s="36"/>
      <c r="II1041" s="36"/>
      <c r="IJ1041" s="36"/>
      <c r="IK1041" s="36"/>
      <c r="IL1041" s="36"/>
      <c r="IM1041" s="36"/>
      <c r="IN1041" s="36"/>
      <c r="IO1041" s="36"/>
      <c r="IP1041" s="36"/>
      <c r="IQ1041" s="36"/>
      <c r="IR1041" s="36"/>
      <c r="IS1041" s="36"/>
      <c r="IT1041" s="36"/>
    </row>
    <row r="1042" spans="1:254" s="14" customFormat="1" x14ac:dyDescent="0.2">
      <c r="A1042" s="48"/>
      <c r="B1042" s="48"/>
      <c r="C1042" s="98">
        <v>43781</v>
      </c>
      <c r="D1042" s="30" t="s">
        <v>2046</v>
      </c>
      <c r="E1042" s="102" t="s">
        <v>2054</v>
      </c>
      <c r="F1042" s="35" t="s">
        <v>1394</v>
      </c>
      <c r="G1042" s="82"/>
      <c r="H1042" s="127">
        <v>2182531</v>
      </c>
      <c r="I1042" s="143">
        <v>1971163</v>
      </c>
      <c r="J1042" s="49"/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  <c r="AL1042" s="48"/>
      <c r="AM1042" s="48"/>
      <c r="AN1042" s="48"/>
      <c r="AO1042" s="48"/>
      <c r="AP1042" s="48"/>
      <c r="AQ1042" s="48"/>
      <c r="AR1042" s="48"/>
      <c r="AS1042" s="48"/>
      <c r="AT1042" s="48"/>
      <c r="AU1042" s="48"/>
      <c r="AV1042" s="48"/>
      <c r="AW1042" s="48"/>
      <c r="AX1042" s="48"/>
      <c r="AY1042" s="48"/>
      <c r="AZ1042" s="48"/>
      <c r="BA1042" s="48"/>
      <c r="BB1042" s="48"/>
      <c r="BC1042" s="48"/>
      <c r="BD1042" s="48"/>
      <c r="BE1042" s="48"/>
      <c r="BF1042" s="48"/>
      <c r="BG1042" s="48"/>
      <c r="BH1042" s="48"/>
      <c r="BI1042" s="48"/>
      <c r="BJ1042" s="48"/>
      <c r="BK1042" s="48"/>
      <c r="BL1042" s="48"/>
      <c r="BM1042" s="48"/>
      <c r="BN1042" s="48"/>
      <c r="BO1042" s="48"/>
      <c r="BP1042" s="48"/>
      <c r="BQ1042" s="48"/>
      <c r="BR1042" s="48"/>
      <c r="BS1042" s="48"/>
      <c r="BT1042" s="48"/>
      <c r="BU1042" s="48"/>
      <c r="BV1042" s="48"/>
      <c r="BW1042" s="48"/>
      <c r="BX1042" s="48"/>
      <c r="BY1042" s="48"/>
      <c r="BZ1042" s="48"/>
      <c r="CA1042" s="48"/>
      <c r="CB1042" s="48"/>
      <c r="CC1042" s="48"/>
      <c r="CD1042" s="48"/>
      <c r="CE1042" s="48"/>
      <c r="CF1042" s="48"/>
      <c r="CG1042" s="48"/>
      <c r="CH1042" s="48"/>
      <c r="CI1042" s="48"/>
      <c r="CJ1042" s="48"/>
      <c r="CK1042" s="48"/>
      <c r="CL1042" s="48"/>
      <c r="CM1042" s="48"/>
      <c r="CN1042" s="48"/>
      <c r="CO1042" s="48"/>
      <c r="CP1042" s="48"/>
      <c r="CQ1042" s="48"/>
      <c r="CR1042" s="48"/>
      <c r="CS1042" s="48"/>
      <c r="CT1042" s="48"/>
      <c r="CU1042" s="48"/>
      <c r="CV1042" s="48"/>
      <c r="CW1042" s="48"/>
      <c r="CX1042" s="48"/>
      <c r="CY1042" s="48"/>
      <c r="CZ1042" s="48"/>
      <c r="DA1042" s="48"/>
      <c r="DB1042" s="48"/>
      <c r="DC1042" s="48"/>
      <c r="DD1042" s="48"/>
      <c r="DE1042" s="48"/>
      <c r="DF1042" s="48"/>
      <c r="DG1042" s="48"/>
      <c r="DH1042" s="48"/>
      <c r="DI1042" s="48"/>
      <c r="DJ1042" s="48"/>
      <c r="DK1042" s="48"/>
      <c r="DL1042" s="48"/>
      <c r="DM1042" s="48"/>
      <c r="DN1042" s="48"/>
      <c r="DO1042" s="48"/>
      <c r="DP1042" s="48"/>
      <c r="DQ1042" s="48"/>
      <c r="DR1042" s="48"/>
      <c r="DS1042" s="48"/>
      <c r="DT1042" s="48"/>
      <c r="DU1042" s="48"/>
      <c r="DV1042" s="48"/>
      <c r="DW1042" s="48"/>
      <c r="DX1042" s="48"/>
      <c r="DY1042" s="48"/>
      <c r="DZ1042" s="48"/>
      <c r="EA1042" s="48"/>
      <c r="EB1042" s="48"/>
      <c r="EC1042" s="48"/>
      <c r="ED1042" s="48"/>
      <c r="EE1042" s="48"/>
      <c r="EF1042" s="48"/>
      <c r="EG1042" s="48"/>
      <c r="EH1042" s="48"/>
      <c r="EI1042" s="48"/>
      <c r="EJ1042" s="48"/>
      <c r="EK1042" s="48"/>
      <c r="EL1042" s="48"/>
      <c r="EM1042" s="48"/>
      <c r="EN1042" s="48"/>
      <c r="EO1042" s="48"/>
      <c r="EP1042" s="48"/>
      <c r="EQ1042" s="48"/>
      <c r="ER1042" s="48"/>
      <c r="ES1042" s="48"/>
      <c r="ET1042" s="48"/>
      <c r="EU1042" s="48"/>
      <c r="EV1042" s="48"/>
      <c r="EW1042" s="48"/>
      <c r="EX1042" s="48"/>
      <c r="EY1042" s="48"/>
      <c r="EZ1042" s="48"/>
      <c r="FA1042" s="48"/>
      <c r="FB1042" s="48"/>
      <c r="FC1042" s="48"/>
      <c r="FD1042" s="48"/>
      <c r="FE1042" s="48"/>
      <c r="FF1042" s="48"/>
      <c r="FG1042" s="48"/>
      <c r="FH1042" s="48"/>
      <c r="FI1042" s="48"/>
      <c r="FJ1042" s="48"/>
      <c r="FK1042" s="48"/>
      <c r="FL1042" s="48"/>
      <c r="FM1042" s="48"/>
      <c r="FN1042" s="48"/>
      <c r="FO1042" s="48"/>
      <c r="FP1042" s="48"/>
      <c r="FQ1042" s="48"/>
      <c r="FR1042" s="48"/>
      <c r="FS1042" s="48"/>
      <c r="FT1042" s="48"/>
      <c r="FU1042" s="48"/>
      <c r="FV1042" s="48"/>
      <c r="FW1042" s="48"/>
      <c r="FX1042" s="48"/>
      <c r="FY1042" s="48"/>
      <c r="FZ1042" s="48"/>
      <c r="GA1042" s="48"/>
      <c r="GB1042" s="48"/>
      <c r="GC1042" s="48"/>
      <c r="GD1042" s="48"/>
      <c r="GE1042" s="48"/>
      <c r="GF1042" s="48"/>
      <c r="GG1042" s="48"/>
      <c r="GH1042" s="48"/>
      <c r="GI1042" s="48"/>
      <c r="GJ1042" s="48"/>
      <c r="GK1042" s="48"/>
      <c r="GL1042" s="48"/>
      <c r="GM1042" s="48"/>
      <c r="GN1042" s="48"/>
      <c r="GO1042" s="48"/>
      <c r="GP1042" s="48"/>
      <c r="GQ1042" s="48"/>
      <c r="GR1042" s="48"/>
      <c r="GS1042" s="48"/>
      <c r="GT1042" s="48"/>
      <c r="GU1042" s="48"/>
      <c r="GV1042" s="48"/>
      <c r="GW1042" s="48"/>
      <c r="GX1042" s="48"/>
      <c r="GY1042" s="48"/>
      <c r="GZ1042" s="48"/>
      <c r="HA1042" s="48"/>
      <c r="HB1042" s="48"/>
      <c r="HC1042" s="48"/>
      <c r="HD1042" s="48"/>
      <c r="HE1042" s="48"/>
      <c r="HF1042" s="48"/>
      <c r="HG1042" s="48"/>
      <c r="HH1042" s="48"/>
      <c r="HI1042" s="48"/>
      <c r="HJ1042" s="48"/>
      <c r="HK1042" s="48"/>
      <c r="HL1042" s="48"/>
      <c r="HM1042" s="48"/>
      <c r="HN1042" s="48"/>
      <c r="HO1042" s="48"/>
      <c r="HP1042" s="48"/>
      <c r="HQ1042" s="48"/>
      <c r="HR1042" s="48"/>
      <c r="HS1042" s="48"/>
      <c r="HT1042" s="48"/>
      <c r="HU1042" s="48"/>
      <c r="HV1042" s="48"/>
      <c r="HW1042" s="48"/>
      <c r="HX1042" s="48"/>
      <c r="HY1042" s="48"/>
      <c r="HZ1042" s="48"/>
      <c r="IA1042" s="48"/>
      <c r="IB1042" s="48"/>
      <c r="IC1042" s="48"/>
      <c r="ID1042" s="48"/>
      <c r="IE1042" s="48"/>
      <c r="IF1042" s="48"/>
      <c r="IG1042" s="48"/>
      <c r="IH1042" s="36"/>
      <c r="II1042" s="36"/>
      <c r="IJ1042" s="36"/>
      <c r="IK1042" s="36"/>
      <c r="IL1042" s="36"/>
      <c r="IM1042" s="36"/>
      <c r="IN1042" s="36"/>
      <c r="IO1042" s="36"/>
      <c r="IP1042" s="36"/>
      <c r="IQ1042" s="36"/>
      <c r="IR1042" s="36"/>
      <c r="IS1042" s="36"/>
      <c r="IT1042" s="36"/>
    </row>
    <row r="1043" spans="1:254" s="14" customFormat="1" x14ac:dyDescent="0.2">
      <c r="A1043" s="48"/>
      <c r="B1043" s="48"/>
      <c r="C1043" s="98"/>
      <c r="D1043" s="30" t="s">
        <v>1100</v>
      </c>
      <c r="E1043" s="102"/>
      <c r="F1043" s="35" t="s">
        <v>1899</v>
      </c>
      <c r="G1043" s="82">
        <v>2455000</v>
      </c>
      <c r="H1043" s="127"/>
      <c r="I1043" s="143">
        <v>4426163</v>
      </c>
      <c r="J1043" s="49" t="s">
        <v>2039</v>
      </c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  <c r="AL1043" s="48"/>
      <c r="AM1043" s="48"/>
      <c r="AN1043" s="48"/>
      <c r="AO1043" s="48"/>
      <c r="AP1043" s="48"/>
      <c r="AQ1043" s="48"/>
      <c r="AR1043" s="48"/>
      <c r="AS1043" s="48"/>
      <c r="AT1043" s="48"/>
      <c r="AU1043" s="48"/>
      <c r="AV1043" s="48"/>
      <c r="AW1043" s="48"/>
      <c r="AX1043" s="48"/>
      <c r="AY1043" s="48"/>
      <c r="AZ1043" s="48"/>
      <c r="BA1043" s="48"/>
      <c r="BB1043" s="48"/>
      <c r="BC1043" s="48"/>
      <c r="BD1043" s="48"/>
      <c r="BE1043" s="48"/>
      <c r="BF1043" s="48"/>
      <c r="BG1043" s="48"/>
      <c r="BH1043" s="48"/>
      <c r="BI1043" s="48"/>
      <c r="BJ1043" s="48"/>
      <c r="BK1043" s="48"/>
      <c r="BL1043" s="48"/>
      <c r="BM1043" s="48"/>
      <c r="BN1043" s="48"/>
      <c r="BO1043" s="48"/>
      <c r="BP1043" s="48"/>
      <c r="BQ1043" s="48"/>
      <c r="BR1043" s="48"/>
      <c r="BS1043" s="48"/>
      <c r="BT1043" s="48"/>
      <c r="BU1043" s="48"/>
      <c r="BV1043" s="48"/>
      <c r="BW1043" s="48"/>
      <c r="BX1043" s="48"/>
      <c r="BY1043" s="48"/>
      <c r="BZ1043" s="48"/>
      <c r="CA1043" s="48"/>
      <c r="CB1043" s="48"/>
      <c r="CC1043" s="48"/>
      <c r="CD1043" s="48"/>
      <c r="CE1043" s="48"/>
      <c r="CF1043" s="48"/>
      <c r="CG1043" s="48"/>
      <c r="CH1043" s="48"/>
      <c r="CI1043" s="48"/>
      <c r="CJ1043" s="48"/>
      <c r="CK1043" s="48"/>
      <c r="CL1043" s="48"/>
      <c r="CM1043" s="48"/>
      <c r="CN1043" s="48"/>
      <c r="CO1043" s="48"/>
      <c r="CP1043" s="48"/>
      <c r="CQ1043" s="48"/>
      <c r="CR1043" s="48"/>
      <c r="CS1043" s="48"/>
      <c r="CT1043" s="48"/>
      <c r="CU1043" s="48"/>
      <c r="CV1043" s="48"/>
      <c r="CW1043" s="48"/>
      <c r="CX1043" s="48"/>
      <c r="CY1043" s="48"/>
      <c r="CZ1043" s="48"/>
      <c r="DA1043" s="48"/>
      <c r="DB1043" s="48"/>
      <c r="DC1043" s="48"/>
      <c r="DD1043" s="48"/>
      <c r="DE1043" s="48"/>
      <c r="DF1043" s="48"/>
      <c r="DG1043" s="48"/>
      <c r="DH1043" s="48"/>
      <c r="DI1043" s="48"/>
      <c r="DJ1043" s="48"/>
      <c r="DK1043" s="48"/>
      <c r="DL1043" s="48"/>
      <c r="DM1043" s="48"/>
      <c r="DN1043" s="48"/>
      <c r="DO1043" s="48"/>
      <c r="DP1043" s="48"/>
      <c r="DQ1043" s="48"/>
      <c r="DR1043" s="48"/>
      <c r="DS1043" s="48"/>
      <c r="DT1043" s="48"/>
      <c r="DU1043" s="48"/>
      <c r="DV1043" s="48"/>
      <c r="DW1043" s="48"/>
      <c r="DX1043" s="48"/>
      <c r="DY1043" s="48"/>
      <c r="DZ1043" s="48"/>
      <c r="EA1043" s="48"/>
      <c r="EB1043" s="48"/>
      <c r="EC1043" s="48"/>
      <c r="ED1043" s="48"/>
      <c r="EE1043" s="48"/>
      <c r="EF1043" s="48"/>
      <c r="EG1043" s="48"/>
      <c r="EH1043" s="48"/>
      <c r="EI1043" s="48"/>
      <c r="EJ1043" s="48"/>
      <c r="EK1043" s="48"/>
      <c r="EL1043" s="48"/>
      <c r="EM1043" s="48"/>
      <c r="EN1043" s="48"/>
      <c r="EO1043" s="48"/>
      <c r="EP1043" s="48"/>
      <c r="EQ1043" s="48"/>
      <c r="ER1043" s="48"/>
      <c r="ES1043" s="48"/>
      <c r="ET1043" s="48"/>
      <c r="EU1043" s="48"/>
      <c r="EV1043" s="48"/>
      <c r="EW1043" s="48"/>
      <c r="EX1043" s="48"/>
      <c r="EY1043" s="48"/>
      <c r="EZ1043" s="48"/>
      <c r="FA1043" s="48"/>
      <c r="FB1043" s="48"/>
      <c r="FC1043" s="48"/>
      <c r="FD1043" s="48"/>
      <c r="FE1043" s="48"/>
      <c r="FF1043" s="48"/>
      <c r="FG1043" s="48"/>
      <c r="FH1043" s="48"/>
      <c r="FI1043" s="48"/>
      <c r="FJ1043" s="48"/>
      <c r="FK1043" s="48"/>
      <c r="FL1043" s="48"/>
      <c r="FM1043" s="48"/>
      <c r="FN1043" s="48"/>
      <c r="FO1043" s="48"/>
      <c r="FP1043" s="48"/>
      <c r="FQ1043" s="48"/>
      <c r="FR1043" s="48"/>
      <c r="FS1043" s="48"/>
      <c r="FT1043" s="48"/>
      <c r="FU1043" s="48"/>
      <c r="FV1043" s="48"/>
      <c r="FW1043" s="48"/>
      <c r="FX1043" s="48"/>
      <c r="FY1043" s="48"/>
      <c r="FZ1043" s="48"/>
      <c r="GA1043" s="48"/>
      <c r="GB1043" s="48"/>
      <c r="GC1043" s="48"/>
      <c r="GD1043" s="48"/>
      <c r="GE1043" s="48"/>
      <c r="GF1043" s="48"/>
      <c r="GG1043" s="48"/>
      <c r="GH1043" s="48"/>
      <c r="GI1043" s="48"/>
      <c r="GJ1043" s="48"/>
      <c r="GK1043" s="48"/>
      <c r="GL1043" s="48"/>
      <c r="GM1043" s="48"/>
      <c r="GN1043" s="48"/>
      <c r="GO1043" s="48"/>
      <c r="GP1043" s="48"/>
      <c r="GQ1043" s="48"/>
      <c r="GR1043" s="48"/>
      <c r="GS1043" s="48"/>
      <c r="GT1043" s="48"/>
      <c r="GU1043" s="48"/>
      <c r="GV1043" s="48"/>
      <c r="GW1043" s="48"/>
      <c r="GX1043" s="48"/>
      <c r="GY1043" s="48"/>
      <c r="GZ1043" s="48"/>
      <c r="HA1043" s="48"/>
      <c r="HB1043" s="48"/>
      <c r="HC1043" s="48"/>
      <c r="HD1043" s="48"/>
      <c r="HE1043" s="48"/>
      <c r="HF1043" s="48"/>
      <c r="HG1043" s="48"/>
      <c r="HH1043" s="48"/>
      <c r="HI1043" s="48"/>
      <c r="HJ1043" s="48"/>
      <c r="HK1043" s="48"/>
      <c r="HL1043" s="48"/>
      <c r="HM1043" s="48"/>
      <c r="HN1043" s="48"/>
      <c r="HO1043" s="48"/>
      <c r="HP1043" s="48"/>
      <c r="HQ1043" s="48"/>
      <c r="HR1043" s="48"/>
      <c r="HS1043" s="48"/>
      <c r="HT1043" s="48"/>
      <c r="HU1043" s="48"/>
      <c r="HV1043" s="48"/>
      <c r="HW1043" s="48"/>
      <c r="HX1043" s="48"/>
      <c r="HY1043" s="48"/>
      <c r="HZ1043" s="48"/>
      <c r="IA1043" s="48"/>
      <c r="IB1043" s="48"/>
      <c r="IC1043" s="48"/>
      <c r="ID1043" s="48"/>
      <c r="IE1043" s="48"/>
      <c r="IF1043" s="48"/>
      <c r="IG1043" s="48"/>
      <c r="IH1043" s="36"/>
      <c r="II1043" s="36"/>
      <c r="IJ1043" s="36"/>
      <c r="IK1043" s="36"/>
      <c r="IL1043" s="36"/>
      <c r="IM1043" s="36"/>
      <c r="IN1043" s="36"/>
      <c r="IO1043" s="36"/>
      <c r="IP1043" s="36"/>
      <c r="IQ1043" s="36"/>
      <c r="IR1043" s="36"/>
      <c r="IS1043" s="36"/>
      <c r="IT1043" s="36"/>
    </row>
    <row r="1044" spans="1:254" s="14" customFormat="1" x14ac:dyDescent="0.2">
      <c r="A1044" s="48"/>
      <c r="B1044" s="48"/>
      <c r="C1044" s="98">
        <v>43781</v>
      </c>
      <c r="D1044" s="30" t="s">
        <v>2047</v>
      </c>
      <c r="E1044" s="102" t="s">
        <v>2055</v>
      </c>
      <c r="F1044" s="35" t="s">
        <v>1198</v>
      </c>
      <c r="G1044" s="82"/>
      <c r="H1044" s="127">
        <v>38000</v>
      </c>
      <c r="I1044" s="143">
        <v>4388163</v>
      </c>
      <c r="J1044" s="49"/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  <c r="AL1044" s="48"/>
      <c r="AM1044" s="48"/>
      <c r="AN1044" s="48"/>
      <c r="AO1044" s="48"/>
      <c r="AP1044" s="48"/>
      <c r="AQ1044" s="48"/>
      <c r="AR1044" s="48"/>
      <c r="AS1044" s="48"/>
      <c r="AT1044" s="48"/>
      <c r="AU1044" s="48"/>
      <c r="AV1044" s="48"/>
      <c r="AW1044" s="48"/>
      <c r="AX1044" s="48"/>
      <c r="AY1044" s="48"/>
      <c r="AZ1044" s="48"/>
      <c r="BA1044" s="48"/>
      <c r="BB1044" s="48"/>
      <c r="BC1044" s="48"/>
      <c r="BD1044" s="48"/>
      <c r="BE1044" s="48"/>
      <c r="BF1044" s="48"/>
      <c r="BG1044" s="48"/>
      <c r="BH1044" s="48"/>
      <c r="BI1044" s="48"/>
      <c r="BJ1044" s="48"/>
      <c r="BK1044" s="48"/>
      <c r="BL1044" s="48"/>
      <c r="BM1044" s="48"/>
      <c r="BN1044" s="48"/>
      <c r="BO1044" s="48"/>
      <c r="BP1044" s="48"/>
      <c r="BQ1044" s="48"/>
      <c r="BR1044" s="48"/>
      <c r="BS1044" s="48"/>
      <c r="BT1044" s="48"/>
      <c r="BU1044" s="48"/>
      <c r="BV1044" s="48"/>
      <c r="BW1044" s="48"/>
      <c r="BX1044" s="48"/>
      <c r="BY1044" s="48"/>
      <c r="BZ1044" s="48"/>
      <c r="CA1044" s="48"/>
      <c r="CB1044" s="48"/>
      <c r="CC1044" s="48"/>
      <c r="CD1044" s="48"/>
      <c r="CE1044" s="48"/>
      <c r="CF1044" s="48"/>
      <c r="CG1044" s="48"/>
      <c r="CH1044" s="48"/>
      <c r="CI1044" s="48"/>
      <c r="CJ1044" s="48"/>
      <c r="CK1044" s="48"/>
      <c r="CL1044" s="48"/>
      <c r="CM1044" s="48"/>
      <c r="CN1044" s="48"/>
      <c r="CO1044" s="48"/>
      <c r="CP1044" s="48"/>
      <c r="CQ1044" s="48"/>
      <c r="CR1044" s="48"/>
      <c r="CS1044" s="48"/>
      <c r="CT1044" s="48"/>
      <c r="CU1044" s="48"/>
      <c r="CV1044" s="48"/>
      <c r="CW1044" s="48"/>
      <c r="CX1044" s="48"/>
      <c r="CY1044" s="48"/>
      <c r="CZ1044" s="48"/>
      <c r="DA1044" s="48"/>
      <c r="DB1044" s="48"/>
      <c r="DC1044" s="48"/>
      <c r="DD1044" s="48"/>
      <c r="DE1044" s="48"/>
      <c r="DF1044" s="48"/>
      <c r="DG1044" s="48"/>
      <c r="DH1044" s="48"/>
      <c r="DI1044" s="48"/>
      <c r="DJ1044" s="48"/>
      <c r="DK1044" s="48"/>
      <c r="DL1044" s="48"/>
      <c r="DM1044" s="48"/>
      <c r="DN1044" s="48"/>
      <c r="DO1044" s="48"/>
      <c r="DP1044" s="48"/>
      <c r="DQ1044" s="48"/>
      <c r="DR1044" s="48"/>
      <c r="DS1044" s="48"/>
      <c r="DT1044" s="48"/>
      <c r="DU1044" s="48"/>
      <c r="DV1044" s="48"/>
      <c r="DW1044" s="48"/>
      <c r="DX1044" s="48"/>
      <c r="DY1044" s="48"/>
      <c r="DZ1044" s="48"/>
      <c r="EA1044" s="48"/>
      <c r="EB1044" s="48"/>
      <c r="EC1044" s="48"/>
      <c r="ED1044" s="48"/>
      <c r="EE1044" s="48"/>
      <c r="EF1044" s="48"/>
      <c r="EG1044" s="48"/>
      <c r="EH1044" s="48"/>
      <c r="EI1044" s="48"/>
      <c r="EJ1044" s="48"/>
      <c r="EK1044" s="48"/>
      <c r="EL1044" s="48"/>
      <c r="EM1044" s="48"/>
      <c r="EN1044" s="48"/>
      <c r="EO1044" s="48"/>
      <c r="EP1044" s="48"/>
      <c r="EQ1044" s="48"/>
      <c r="ER1044" s="48"/>
      <c r="ES1044" s="48"/>
      <c r="ET1044" s="48"/>
      <c r="EU1044" s="48"/>
      <c r="EV1044" s="48"/>
      <c r="EW1044" s="48"/>
      <c r="EX1044" s="48"/>
      <c r="EY1044" s="48"/>
      <c r="EZ1044" s="48"/>
      <c r="FA1044" s="48"/>
      <c r="FB1044" s="48"/>
      <c r="FC1044" s="48"/>
      <c r="FD1044" s="48"/>
      <c r="FE1044" s="48"/>
      <c r="FF1044" s="48"/>
      <c r="FG1044" s="48"/>
      <c r="FH1044" s="48"/>
      <c r="FI1044" s="48"/>
      <c r="FJ1044" s="48"/>
      <c r="FK1044" s="48"/>
      <c r="FL1044" s="48"/>
      <c r="FM1044" s="48"/>
      <c r="FN1044" s="48"/>
      <c r="FO1044" s="48"/>
      <c r="FP1044" s="48"/>
      <c r="FQ1044" s="48"/>
      <c r="FR1044" s="48"/>
      <c r="FS1044" s="48"/>
      <c r="FT1044" s="48"/>
      <c r="FU1044" s="48"/>
      <c r="FV1044" s="48"/>
      <c r="FW1044" s="48"/>
      <c r="FX1044" s="48"/>
      <c r="FY1044" s="48"/>
      <c r="FZ1044" s="48"/>
      <c r="GA1044" s="48"/>
      <c r="GB1044" s="48"/>
      <c r="GC1044" s="48"/>
      <c r="GD1044" s="48"/>
      <c r="GE1044" s="48"/>
      <c r="GF1044" s="48"/>
      <c r="GG1044" s="48"/>
      <c r="GH1044" s="48"/>
      <c r="GI1044" s="48"/>
      <c r="GJ1044" s="48"/>
      <c r="GK1044" s="48"/>
      <c r="GL1044" s="48"/>
      <c r="GM1044" s="48"/>
      <c r="GN1044" s="48"/>
      <c r="GO1044" s="48"/>
      <c r="GP1044" s="48"/>
      <c r="GQ1044" s="48"/>
      <c r="GR1044" s="48"/>
      <c r="GS1044" s="48"/>
      <c r="GT1044" s="48"/>
      <c r="GU1044" s="48"/>
      <c r="GV1044" s="48"/>
      <c r="GW1044" s="48"/>
      <c r="GX1044" s="48"/>
      <c r="GY1044" s="48"/>
      <c r="GZ1044" s="48"/>
      <c r="HA1044" s="48"/>
      <c r="HB1044" s="48"/>
      <c r="HC1044" s="48"/>
      <c r="HD1044" s="48"/>
      <c r="HE1044" s="48"/>
      <c r="HF1044" s="48"/>
      <c r="HG1044" s="48"/>
      <c r="HH1044" s="48"/>
      <c r="HI1044" s="48"/>
      <c r="HJ1044" s="48"/>
      <c r="HK1044" s="48"/>
      <c r="HL1044" s="48"/>
      <c r="HM1044" s="48"/>
      <c r="HN1044" s="48"/>
      <c r="HO1044" s="48"/>
      <c r="HP1044" s="48"/>
      <c r="HQ1044" s="48"/>
      <c r="HR1044" s="48"/>
      <c r="HS1044" s="48"/>
      <c r="HT1044" s="48"/>
      <c r="HU1044" s="48"/>
      <c r="HV1044" s="48"/>
      <c r="HW1044" s="48"/>
      <c r="HX1044" s="48"/>
      <c r="HY1044" s="48"/>
      <c r="HZ1044" s="48"/>
      <c r="IA1044" s="48"/>
      <c r="IB1044" s="48"/>
      <c r="IC1044" s="48"/>
      <c r="ID1044" s="48"/>
      <c r="IE1044" s="48"/>
      <c r="IF1044" s="48"/>
      <c r="IG1044" s="48"/>
      <c r="IH1044" s="36"/>
      <c r="II1044" s="36"/>
      <c r="IJ1044" s="36"/>
      <c r="IK1044" s="36"/>
      <c r="IL1044" s="36"/>
      <c r="IM1044" s="36"/>
      <c r="IN1044" s="36"/>
      <c r="IO1044" s="36"/>
      <c r="IP1044" s="36"/>
      <c r="IQ1044" s="36"/>
      <c r="IR1044" s="36"/>
      <c r="IS1044" s="36"/>
      <c r="IT1044" s="36"/>
    </row>
    <row r="1045" spans="1:254" s="14" customFormat="1" x14ac:dyDescent="0.2">
      <c r="A1045" s="48"/>
      <c r="B1045" s="48"/>
      <c r="C1045" s="98">
        <v>43781</v>
      </c>
      <c r="D1045" s="30" t="s">
        <v>1188</v>
      </c>
      <c r="E1045" s="102" t="s">
        <v>2056</v>
      </c>
      <c r="F1045" s="35" t="s">
        <v>1187</v>
      </c>
      <c r="G1045" s="82"/>
      <c r="H1045" s="127">
        <v>549500</v>
      </c>
      <c r="I1045" s="143">
        <v>3838663</v>
      </c>
      <c r="J1045" s="49"/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  <c r="AL1045" s="48"/>
      <c r="AM1045" s="48"/>
      <c r="AN1045" s="48"/>
      <c r="AO1045" s="48"/>
      <c r="AP1045" s="48"/>
      <c r="AQ1045" s="48"/>
      <c r="AR1045" s="48"/>
      <c r="AS1045" s="48"/>
      <c r="AT1045" s="48"/>
      <c r="AU1045" s="48"/>
      <c r="AV1045" s="48"/>
      <c r="AW1045" s="48"/>
      <c r="AX1045" s="48"/>
      <c r="AY1045" s="48"/>
      <c r="AZ1045" s="48"/>
      <c r="BA1045" s="48"/>
      <c r="BB1045" s="48"/>
      <c r="BC1045" s="48"/>
      <c r="BD1045" s="48"/>
      <c r="BE1045" s="48"/>
      <c r="BF1045" s="48"/>
      <c r="BG1045" s="48"/>
      <c r="BH1045" s="48"/>
      <c r="BI1045" s="48"/>
      <c r="BJ1045" s="48"/>
      <c r="BK1045" s="48"/>
      <c r="BL1045" s="48"/>
      <c r="BM1045" s="48"/>
      <c r="BN1045" s="48"/>
      <c r="BO1045" s="48"/>
      <c r="BP1045" s="48"/>
      <c r="BQ1045" s="48"/>
      <c r="BR1045" s="48"/>
      <c r="BS1045" s="48"/>
      <c r="BT1045" s="48"/>
      <c r="BU1045" s="48"/>
      <c r="BV1045" s="48"/>
      <c r="BW1045" s="48"/>
      <c r="BX1045" s="48"/>
      <c r="BY1045" s="48"/>
      <c r="BZ1045" s="48"/>
      <c r="CA1045" s="48"/>
      <c r="CB1045" s="48"/>
      <c r="CC1045" s="48"/>
      <c r="CD1045" s="48"/>
      <c r="CE1045" s="48"/>
      <c r="CF1045" s="48"/>
      <c r="CG1045" s="48"/>
      <c r="CH1045" s="48"/>
      <c r="CI1045" s="48"/>
      <c r="CJ1045" s="48"/>
      <c r="CK1045" s="48"/>
      <c r="CL1045" s="48"/>
      <c r="CM1045" s="48"/>
      <c r="CN1045" s="48"/>
      <c r="CO1045" s="48"/>
      <c r="CP1045" s="48"/>
      <c r="CQ1045" s="48"/>
      <c r="CR1045" s="48"/>
      <c r="CS1045" s="48"/>
      <c r="CT1045" s="48"/>
      <c r="CU1045" s="48"/>
      <c r="CV1045" s="48"/>
      <c r="CW1045" s="48"/>
      <c r="CX1045" s="48"/>
      <c r="CY1045" s="48"/>
      <c r="CZ1045" s="48"/>
      <c r="DA1045" s="48"/>
      <c r="DB1045" s="48"/>
      <c r="DC1045" s="48"/>
      <c r="DD1045" s="48"/>
      <c r="DE1045" s="48"/>
      <c r="DF1045" s="48"/>
      <c r="DG1045" s="48"/>
      <c r="DH1045" s="48"/>
      <c r="DI1045" s="48"/>
      <c r="DJ1045" s="48"/>
      <c r="DK1045" s="48"/>
      <c r="DL1045" s="48"/>
      <c r="DM1045" s="48"/>
      <c r="DN1045" s="48"/>
      <c r="DO1045" s="48"/>
      <c r="DP1045" s="48"/>
      <c r="DQ1045" s="48"/>
      <c r="DR1045" s="48"/>
      <c r="DS1045" s="48"/>
      <c r="DT1045" s="48"/>
      <c r="DU1045" s="48"/>
      <c r="DV1045" s="48"/>
      <c r="DW1045" s="48"/>
      <c r="DX1045" s="48"/>
      <c r="DY1045" s="48"/>
      <c r="DZ1045" s="48"/>
      <c r="EA1045" s="48"/>
      <c r="EB1045" s="48"/>
      <c r="EC1045" s="48"/>
      <c r="ED1045" s="48"/>
      <c r="EE1045" s="48"/>
      <c r="EF1045" s="48"/>
      <c r="EG1045" s="48"/>
      <c r="EH1045" s="48"/>
      <c r="EI1045" s="48"/>
      <c r="EJ1045" s="48"/>
      <c r="EK1045" s="48"/>
      <c r="EL1045" s="48"/>
      <c r="EM1045" s="48"/>
      <c r="EN1045" s="48"/>
      <c r="EO1045" s="48"/>
      <c r="EP1045" s="48"/>
      <c r="EQ1045" s="48"/>
      <c r="ER1045" s="48"/>
      <c r="ES1045" s="48"/>
      <c r="ET1045" s="48"/>
      <c r="EU1045" s="48"/>
      <c r="EV1045" s="48"/>
      <c r="EW1045" s="48"/>
      <c r="EX1045" s="48"/>
      <c r="EY1045" s="48"/>
      <c r="EZ1045" s="48"/>
      <c r="FA1045" s="48"/>
      <c r="FB1045" s="48"/>
      <c r="FC1045" s="48"/>
      <c r="FD1045" s="48"/>
      <c r="FE1045" s="48"/>
      <c r="FF1045" s="48"/>
      <c r="FG1045" s="48"/>
      <c r="FH1045" s="48"/>
      <c r="FI1045" s="48"/>
      <c r="FJ1045" s="48"/>
      <c r="FK1045" s="48"/>
      <c r="FL1045" s="48"/>
      <c r="FM1045" s="48"/>
      <c r="FN1045" s="48"/>
      <c r="FO1045" s="48"/>
      <c r="FP1045" s="48"/>
      <c r="FQ1045" s="48"/>
      <c r="FR1045" s="48"/>
      <c r="FS1045" s="48"/>
      <c r="FT1045" s="48"/>
      <c r="FU1045" s="48"/>
      <c r="FV1045" s="48"/>
      <c r="FW1045" s="48"/>
      <c r="FX1045" s="48"/>
      <c r="FY1045" s="48"/>
      <c r="FZ1045" s="48"/>
      <c r="GA1045" s="48"/>
      <c r="GB1045" s="48"/>
      <c r="GC1045" s="48"/>
      <c r="GD1045" s="48"/>
      <c r="GE1045" s="48"/>
      <c r="GF1045" s="48"/>
      <c r="GG1045" s="48"/>
      <c r="GH1045" s="48"/>
      <c r="GI1045" s="48"/>
      <c r="GJ1045" s="48"/>
      <c r="GK1045" s="48"/>
      <c r="GL1045" s="48"/>
      <c r="GM1045" s="48"/>
      <c r="GN1045" s="48"/>
      <c r="GO1045" s="48"/>
      <c r="GP1045" s="48"/>
      <c r="GQ1045" s="48"/>
      <c r="GR1045" s="48"/>
      <c r="GS1045" s="48"/>
      <c r="GT1045" s="48"/>
      <c r="GU1045" s="48"/>
      <c r="GV1045" s="48"/>
      <c r="GW1045" s="48"/>
      <c r="GX1045" s="48"/>
      <c r="GY1045" s="48"/>
      <c r="GZ1045" s="48"/>
      <c r="HA1045" s="48"/>
      <c r="HB1045" s="48"/>
      <c r="HC1045" s="48"/>
      <c r="HD1045" s="48"/>
      <c r="HE1045" s="48"/>
      <c r="HF1045" s="48"/>
      <c r="HG1045" s="48"/>
      <c r="HH1045" s="48"/>
      <c r="HI1045" s="48"/>
      <c r="HJ1045" s="48"/>
      <c r="HK1045" s="48"/>
      <c r="HL1045" s="48"/>
      <c r="HM1045" s="48"/>
      <c r="HN1045" s="48"/>
      <c r="HO1045" s="48"/>
      <c r="HP1045" s="48"/>
      <c r="HQ1045" s="48"/>
      <c r="HR1045" s="48"/>
      <c r="HS1045" s="48"/>
      <c r="HT1045" s="48"/>
      <c r="HU1045" s="48"/>
      <c r="HV1045" s="48"/>
      <c r="HW1045" s="48"/>
      <c r="HX1045" s="48"/>
      <c r="HY1045" s="48"/>
      <c r="HZ1045" s="48"/>
      <c r="IA1045" s="48"/>
      <c r="IB1045" s="48"/>
      <c r="IC1045" s="48"/>
      <c r="ID1045" s="48"/>
      <c r="IE1045" s="48"/>
      <c r="IF1045" s="48"/>
      <c r="IG1045" s="48"/>
      <c r="IH1045" s="36"/>
      <c r="II1045" s="36"/>
      <c r="IJ1045" s="36"/>
      <c r="IK1045" s="36"/>
      <c r="IL1045" s="36"/>
      <c r="IM1045" s="36"/>
      <c r="IN1045" s="36"/>
      <c r="IO1045" s="36"/>
      <c r="IP1045" s="36"/>
      <c r="IQ1045" s="36"/>
      <c r="IR1045" s="36"/>
      <c r="IS1045" s="36"/>
      <c r="IT1045" s="36"/>
    </row>
    <row r="1046" spans="1:254" s="14" customFormat="1" x14ac:dyDescent="0.2">
      <c r="A1046" s="48"/>
      <c r="B1046" s="48"/>
      <c r="C1046" s="98">
        <v>43782</v>
      </c>
      <c r="D1046" s="30" t="s">
        <v>1188</v>
      </c>
      <c r="E1046" s="102" t="s">
        <v>2057</v>
      </c>
      <c r="F1046" s="35" t="s">
        <v>1198</v>
      </c>
      <c r="G1046" s="82"/>
      <c r="H1046" s="127">
        <v>100000</v>
      </c>
      <c r="I1046" s="143">
        <v>3738663</v>
      </c>
      <c r="J1046" s="49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  <c r="AL1046" s="48"/>
      <c r="AM1046" s="48"/>
      <c r="AN1046" s="48"/>
      <c r="AO1046" s="48"/>
      <c r="AP1046" s="48"/>
      <c r="AQ1046" s="48"/>
      <c r="AR1046" s="48"/>
      <c r="AS1046" s="48"/>
      <c r="AT1046" s="48"/>
      <c r="AU1046" s="48"/>
      <c r="AV1046" s="48"/>
      <c r="AW1046" s="48"/>
      <c r="AX1046" s="48"/>
      <c r="AY1046" s="48"/>
      <c r="AZ1046" s="48"/>
      <c r="BA1046" s="48"/>
      <c r="BB1046" s="48"/>
      <c r="BC1046" s="48"/>
      <c r="BD1046" s="48"/>
      <c r="BE1046" s="48"/>
      <c r="BF1046" s="48"/>
      <c r="BG1046" s="48"/>
      <c r="BH1046" s="48"/>
      <c r="BI1046" s="48"/>
      <c r="BJ1046" s="48"/>
      <c r="BK1046" s="48"/>
      <c r="BL1046" s="48"/>
      <c r="BM1046" s="48"/>
      <c r="BN1046" s="48"/>
      <c r="BO1046" s="48"/>
      <c r="BP1046" s="48"/>
      <c r="BQ1046" s="48"/>
      <c r="BR1046" s="48"/>
      <c r="BS1046" s="48"/>
      <c r="BT1046" s="48"/>
      <c r="BU1046" s="48"/>
      <c r="BV1046" s="48"/>
      <c r="BW1046" s="48"/>
      <c r="BX1046" s="48"/>
      <c r="BY1046" s="48"/>
      <c r="BZ1046" s="48"/>
      <c r="CA1046" s="48"/>
      <c r="CB1046" s="48"/>
      <c r="CC1046" s="48"/>
      <c r="CD1046" s="48"/>
      <c r="CE1046" s="48"/>
      <c r="CF1046" s="48"/>
      <c r="CG1046" s="48"/>
      <c r="CH1046" s="48"/>
      <c r="CI1046" s="48"/>
      <c r="CJ1046" s="48"/>
      <c r="CK1046" s="48"/>
      <c r="CL1046" s="48"/>
      <c r="CM1046" s="48"/>
      <c r="CN1046" s="48"/>
      <c r="CO1046" s="48"/>
      <c r="CP1046" s="48"/>
      <c r="CQ1046" s="48"/>
      <c r="CR1046" s="48"/>
      <c r="CS1046" s="48"/>
      <c r="CT1046" s="48"/>
      <c r="CU1046" s="48"/>
      <c r="CV1046" s="48"/>
      <c r="CW1046" s="48"/>
      <c r="CX1046" s="48"/>
      <c r="CY1046" s="48"/>
      <c r="CZ1046" s="48"/>
      <c r="DA1046" s="48"/>
      <c r="DB1046" s="48"/>
      <c r="DC1046" s="48"/>
      <c r="DD1046" s="48"/>
      <c r="DE1046" s="48"/>
      <c r="DF1046" s="48"/>
      <c r="DG1046" s="48"/>
      <c r="DH1046" s="48"/>
      <c r="DI1046" s="48"/>
      <c r="DJ1046" s="48"/>
      <c r="DK1046" s="48"/>
      <c r="DL1046" s="48"/>
      <c r="DM1046" s="48"/>
      <c r="DN1046" s="48"/>
      <c r="DO1046" s="48"/>
      <c r="DP1046" s="48"/>
      <c r="DQ1046" s="48"/>
      <c r="DR1046" s="48"/>
      <c r="DS1046" s="48"/>
      <c r="DT1046" s="48"/>
      <c r="DU1046" s="48"/>
      <c r="DV1046" s="48"/>
      <c r="DW1046" s="48"/>
      <c r="DX1046" s="48"/>
      <c r="DY1046" s="48"/>
      <c r="DZ1046" s="48"/>
      <c r="EA1046" s="48"/>
      <c r="EB1046" s="48"/>
      <c r="EC1046" s="48"/>
      <c r="ED1046" s="48"/>
      <c r="EE1046" s="48"/>
      <c r="EF1046" s="48"/>
      <c r="EG1046" s="48"/>
      <c r="EH1046" s="48"/>
      <c r="EI1046" s="48"/>
      <c r="EJ1046" s="48"/>
      <c r="EK1046" s="48"/>
      <c r="EL1046" s="48"/>
      <c r="EM1046" s="48"/>
      <c r="EN1046" s="48"/>
      <c r="EO1046" s="48"/>
      <c r="EP1046" s="48"/>
      <c r="EQ1046" s="48"/>
      <c r="ER1046" s="48"/>
      <c r="ES1046" s="48"/>
      <c r="ET1046" s="48"/>
      <c r="EU1046" s="48"/>
      <c r="EV1046" s="48"/>
      <c r="EW1046" s="48"/>
      <c r="EX1046" s="48"/>
      <c r="EY1046" s="48"/>
      <c r="EZ1046" s="48"/>
      <c r="FA1046" s="48"/>
      <c r="FB1046" s="48"/>
      <c r="FC1046" s="48"/>
      <c r="FD1046" s="48"/>
      <c r="FE1046" s="48"/>
      <c r="FF1046" s="48"/>
      <c r="FG1046" s="48"/>
      <c r="FH1046" s="48"/>
      <c r="FI1046" s="48"/>
      <c r="FJ1046" s="48"/>
      <c r="FK1046" s="48"/>
      <c r="FL1046" s="48"/>
      <c r="FM1046" s="48"/>
      <c r="FN1046" s="48"/>
      <c r="FO1046" s="48"/>
      <c r="FP1046" s="48"/>
      <c r="FQ1046" s="48"/>
      <c r="FR1046" s="48"/>
      <c r="FS1046" s="48"/>
      <c r="FT1046" s="48"/>
      <c r="FU1046" s="48"/>
      <c r="FV1046" s="48"/>
      <c r="FW1046" s="48"/>
      <c r="FX1046" s="48"/>
      <c r="FY1046" s="48"/>
      <c r="FZ1046" s="48"/>
      <c r="GA1046" s="48"/>
      <c r="GB1046" s="48"/>
      <c r="GC1046" s="48"/>
      <c r="GD1046" s="48"/>
      <c r="GE1046" s="48"/>
      <c r="GF1046" s="48"/>
      <c r="GG1046" s="48"/>
      <c r="GH1046" s="48"/>
      <c r="GI1046" s="48"/>
      <c r="GJ1046" s="48"/>
      <c r="GK1046" s="48"/>
      <c r="GL1046" s="48"/>
      <c r="GM1046" s="48"/>
      <c r="GN1046" s="48"/>
      <c r="GO1046" s="48"/>
      <c r="GP1046" s="48"/>
      <c r="GQ1046" s="48"/>
      <c r="GR1046" s="48"/>
      <c r="GS1046" s="48"/>
      <c r="GT1046" s="48"/>
      <c r="GU1046" s="48"/>
      <c r="GV1046" s="48"/>
      <c r="GW1046" s="48"/>
      <c r="GX1046" s="48"/>
      <c r="GY1046" s="48"/>
      <c r="GZ1046" s="48"/>
      <c r="HA1046" s="48"/>
      <c r="HB1046" s="48"/>
      <c r="HC1046" s="48"/>
      <c r="HD1046" s="48"/>
      <c r="HE1046" s="48"/>
      <c r="HF1046" s="48"/>
      <c r="HG1046" s="48"/>
      <c r="HH1046" s="48"/>
      <c r="HI1046" s="48"/>
      <c r="HJ1046" s="48"/>
      <c r="HK1046" s="48"/>
      <c r="HL1046" s="48"/>
      <c r="HM1046" s="48"/>
      <c r="HN1046" s="48"/>
      <c r="HO1046" s="48"/>
      <c r="HP1046" s="48"/>
      <c r="HQ1046" s="48"/>
      <c r="HR1046" s="48"/>
      <c r="HS1046" s="48"/>
      <c r="HT1046" s="48"/>
      <c r="HU1046" s="48"/>
      <c r="HV1046" s="48"/>
      <c r="HW1046" s="48"/>
      <c r="HX1046" s="48"/>
      <c r="HY1046" s="48"/>
      <c r="HZ1046" s="48"/>
      <c r="IA1046" s="48"/>
      <c r="IB1046" s="48"/>
      <c r="IC1046" s="48"/>
      <c r="ID1046" s="48"/>
      <c r="IE1046" s="48"/>
      <c r="IF1046" s="48"/>
      <c r="IG1046" s="48"/>
      <c r="IH1046" s="36"/>
      <c r="II1046" s="36"/>
      <c r="IJ1046" s="36"/>
      <c r="IK1046" s="36"/>
      <c r="IL1046" s="36"/>
      <c r="IM1046" s="36"/>
      <c r="IN1046" s="36"/>
      <c r="IO1046" s="36"/>
      <c r="IP1046" s="36"/>
      <c r="IQ1046" s="36"/>
      <c r="IR1046" s="36"/>
      <c r="IS1046" s="36"/>
      <c r="IT1046" s="36"/>
    </row>
    <row r="1047" spans="1:254" s="14" customFormat="1" x14ac:dyDescent="0.2">
      <c r="A1047" s="48"/>
      <c r="B1047" s="48"/>
      <c r="C1047" s="98">
        <v>43782</v>
      </c>
      <c r="D1047" s="30" t="s">
        <v>2031</v>
      </c>
      <c r="E1047" s="102" t="s">
        <v>2058</v>
      </c>
      <c r="F1047" s="35" t="s">
        <v>1210</v>
      </c>
      <c r="G1047" s="82"/>
      <c r="H1047" s="127">
        <v>2134922</v>
      </c>
      <c r="I1047" s="143">
        <v>1603741</v>
      </c>
      <c r="J1047" s="49"/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  <c r="AL1047" s="48"/>
      <c r="AM1047" s="48"/>
      <c r="AN1047" s="48"/>
      <c r="AO1047" s="48"/>
      <c r="AP1047" s="48"/>
      <c r="AQ1047" s="48"/>
      <c r="AR1047" s="48"/>
      <c r="AS1047" s="48"/>
      <c r="AT1047" s="48"/>
      <c r="AU1047" s="48"/>
      <c r="AV1047" s="48"/>
      <c r="AW1047" s="48"/>
      <c r="AX1047" s="48"/>
      <c r="AY1047" s="48"/>
      <c r="AZ1047" s="48"/>
      <c r="BA1047" s="48"/>
      <c r="BB1047" s="48"/>
      <c r="BC1047" s="48"/>
      <c r="BD1047" s="48"/>
      <c r="BE1047" s="48"/>
      <c r="BF1047" s="48"/>
      <c r="BG1047" s="48"/>
      <c r="BH1047" s="48"/>
      <c r="BI1047" s="48"/>
      <c r="BJ1047" s="48"/>
      <c r="BK1047" s="48"/>
      <c r="BL1047" s="48"/>
      <c r="BM1047" s="48"/>
      <c r="BN1047" s="48"/>
      <c r="BO1047" s="48"/>
      <c r="BP1047" s="48"/>
      <c r="BQ1047" s="48"/>
      <c r="BR1047" s="48"/>
      <c r="BS1047" s="48"/>
      <c r="BT1047" s="48"/>
      <c r="BU1047" s="48"/>
      <c r="BV1047" s="48"/>
      <c r="BW1047" s="48"/>
      <c r="BX1047" s="48"/>
      <c r="BY1047" s="48"/>
      <c r="BZ1047" s="48"/>
      <c r="CA1047" s="48"/>
      <c r="CB1047" s="48"/>
      <c r="CC1047" s="48"/>
      <c r="CD1047" s="48"/>
      <c r="CE1047" s="48"/>
      <c r="CF1047" s="48"/>
      <c r="CG1047" s="48"/>
      <c r="CH1047" s="48"/>
      <c r="CI1047" s="48"/>
      <c r="CJ1047" s="48"/>
      <c r="CK1047" s="48"/>
      <c r="CL1047" s="48"/>
      <c r="CM1047" s="48"/>
      <c r="CN1047" s="48"/>
      <c r="CO1047" s="48"/>
      <c r="CP1047" s="48"/>
      <c r="CQ1047" s="48"/>
      <c r="CR1047" s="48"/>
      <c r="CS1047" s="48"/>
      <c r="CT1047" s="48"/>
      <c r="CU1047" s="48"/>
      <c r="CV1047" s="48"/>
      <c r="CW1047" s="48"/>
      <c r="CX1047" s="48"/>
      <c r="CY1047" s="48"/>
      <c r="CZ1047" s="48"/>
      <c r="DA1047" s="48"/>
      <c r="DB1047" s="48"/>
      <c r="DC1047" s="48"/>
      <c r="DD1047" s="48"/>
      <c r="DE1047" s="48"/>
      <c r="DF1047" s="48"/>
      <c r="DG1047" s="48"/>
      <c r="DH1047" s="48"/>
      <c r="DI1047" s="48"/>
      <c r="DJ1047" s="48"/>
      <c r="DK1047" s="48"/>
      <c r="DL1047" s="48"/>
      <c r="DM1047" s="48"/>
      <c r="DN1047" s="48"/>
      <c r="DO1047" s="48"/>
      <c r="DP1047" s="48"/>
      <c r="DQ1047" s="48"/>
      <c r="DR1047" s="48"/>
      <c r="DS1047" s="48"/>
      <c r="DT1047" s="48"/>
      <c r="DU1047" s="48"/>
      <c r="DV1047" s="48"/>
      <c r="DW1047" s="48"/>
      <c r="DX1047" s="48"/>
      <c r="DY1047" s="48"/>
      <c r="DZ1047" s="48"/>
      <c r="EA1047" s="48"/>
      <c r="EB1047" s="48"/>
      <c r="EC1047" s="48"/>
      <c r="ED1047" s="48"/>
      <c r="EE1047" s="48"/>
      <c r="EF1047" s="48"/>
      <c r="EG1047" s="48"/>
      <c r="EH1047" s="48"/>
      <c r="EI1047" s="48"/>
      <c r="EJ1047" s="48"/>
      <c r="EK1047" s="48"/>
      <c r="EL1047" s="48"/>
      <c r="EM1047" s="48"/>
      <c r="EN1047" s="48"/>
      <c r="EO1047" s="48"/>
      <c r="EP1047" s="48"/>
      <c r="EQ1047" s="48"/>
      <c r="ER1047" s="48"/>
      <c r="ES1047" s="48"/>
      <c r="ET1047" s="48"/>
      <c r="EU1047" s="48"/>
      <c r="EV1047" s="48"/>
      <c r="EW1047" s="48"/>
      <c r="EX1047" s="48"/>
      <c r="EY1047" s="48"/>
      <c r="EZ1047" s="48"/>
      <c r="FA1047" s="48"/>
      <c r="FB1047" s="48"/>
      <c r="FC1047" s="48"/>
      <c r="FD1047" s="48"/>
      <c r="FE1047" s="48"/>
      <c r="FF1047" s="48"/>
      <c r="FG1047" s="48"/>
      <c r="FH1047" s="48"/>
      <c r="FI1047" s="48"/>
      <c r="FJ1047" s="48"/>
      <c r="FK1047" s="48"/>
      <c r="FL1047" s="48"/>
      <c r="FM1047" s="48"/>
      <c r="FN1047" s="48"/>
      <c r="FO1047" s="48"/>
      <c r="FP1047" s="48"/>
      <c r="FQ1047" s="48"/>
      <c r="FR1047" s="48"/>
      <c r="FS1047" s="48"/>
      <c r="FT1047" s="48"/>
      <c r="FU1047" s="48"/>
      <c r="FV1047" s="48"/>
      <c r="FW1047" s="48"/>
      <c r="FX1047" s="48"/>
      <c r="FY1047" s="48"/>
      <c r="FZ1047" s="48"/>
      <c r="GA1047" s="48"/>
      <c r="GB1047" s="48"/>
      <c r="GC1047" s="48"/>
      <c r="GD1047" s="48"/>
      <c r="GE1047" s="48"/>
      <c r="GF1047" s="48"/>
      <c r="GG1047" s="48"/>
      <c r="GH1047" s="48"/>
      <c r="GI1047" s="48"/>
      <c r="GJ1047" s="48"/>
      <c r="GK1047" s="48"/>
      <c r="GL1047" s="48"/>
      <c r="GM1047" s="48"/>
      <c r="GN1047" s="48"/>
      <c r="GO1047" s="48"/>
      <c r="GP1047" s="48"/>
      <c r="GQ1047" s="48"/>
      <c r="GR1047" s="48"/>
      <c r="GS1047" s="48"/>
      <c r="GT1047" s="48"/>
      <c r="GU1047" s="48"/>
      <c r="GV1047" s="48"/>
      <c r="GW1047" s="48"/>
      <c r="GX1047" s="48"/>
      <c r="GY1047" s="48"/>
      <c r="GZ1047" s="48"/>
      <c r="HA1047" s="48"/>
      <c r="HB1047" s="48"/>
      <c r="HC1047" s="48"/>
      <c r="HD1047" s="48"/>
      <c r="HE1047" s="48"/>
      <c r="HF1047" s="48"/>
      <c r="HG1047" s="48"/>
      <c r="HH1047" s="48"/>
      <c r="HI1047" s="48"/>
      <c r="HJ1047" s="48"/>
      <c r="HK1047" s="48"/>
      <c r="HL1047" s="48"/>
      <c r="HM1047" s="48"/>
      <c r="HN1047" s="48"/>
      <c r="HO1047" s="48"/>
      <c r="HP1047" s="48"/>
      <c r="HQ1047" s="48"/>
      <c r="HR1047" s="48"/>
      <c r="HS1047" s="48"/>
      <c r="HT1047" s="48"/>
      <c r="HU1047" s="48"/>
      <c r="HV1047" s="48"/>
      <c r="HW1047" s="48"/>
      <c r="HX1047" s="48"/>
      <c r="HY1047" s="48"/>
      <c r="HZ1047" s="48"/>
      <c r="IA1047" s="48"/>
      <c r="IB1047" s="48"/>
      <c r="IC1047" s="48"/>
      <c r="ID1047" s="48"/>
      <c r="IE1047" s="48"/>
      <c r="IF1047" s="48"/>
      <c r="IG1047" s="48"/>
      <c r="IH1047" s="36"/>
      <c r="II1047" s="36"/>
      <c r="IJ1047" s="36"/>
      <c r="IK1047" s="36"/>
      <c r="IL1047" s="36"/>
      <c r="IM1047" s="36"/>
      <c r="IN1047" s="36"/>
      <c r="IO1047" s="36"/>
      <c r="IP1047" s="36"/>
      <c r="IQ1047" s="36"/>
      <c r="IR1047" s="36"/>
      <c r="IS1047" s="36"/>
      <c r="IT1047" s="36"/>
    </row>
    <row r="1048" spans="1:254" s="14" customFormat="1" x14ac:dyDescent="0.2">
      <c r="A1048" s="48"/>
      <c r="B1048" s="48"/>
      <c r="C1048" s="98">
        <v>43782</v>
      </c>
      <c r="D1048" s="30" t="s">
        <v>2048</v>
      </c>
      <c r="E1048" s="102" t="s">
        <v>2059</v>
      </c>
      <c r="F1048" s="35" t="s">
        <v>1521</v>
      </c>
      <c r="G1048" s="82"/>
      <c r="H1048" s="127">
        <v>538000</v>
      </c>
      <c r="I1048" s="143">
        <v>1065741</v>
      </c>
      <c r="J1048" s="49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  <c r="AQ1048" s="48"/>
      <c r="AR1048" s="48"/>
      <c r="AS1048" s="48"/>
      <c r="AT1048" s="48"/>
      <c r="AU1048" s="48"/>
      <c r="AV1048" s="48"/>
      <c r="AW1048" s="48"/>
      <c r="AX1048" s="48"/>
      <c r="AY1048" s="48"/>
      <c r="AZ1048" s="48"/>
      <c r="BA1048" s="48"/>
      <c r="BB1048" s="48"/>
      <c r="BC1048" s="48"/>
      <c r="BD1048" s="48"/>
      <c r="BE1048" s="48"/>
      <c r="BF1048" s="48"/>
      <c r="BG1048" s="48"/>
      <c r="BH1048" s="48"/>
      <c r="BI1048" s="48"/>
      <c r="BJ1048" s="48"/>
      <c r="BK1048" s="48"/>
      <c r="BL1048" s="48"/>
      <c r="BM1048" s="48"/>
      <c r="BN1048" s="48"/>
      <c r="BO1048" s="48"/>
      <c r="BP1048" s="48"/>
      <c r="BQ1048" s="48"/>
      <c r="BR1048" s="48"/>
      <c r="BS1048" s="48"/>
      <c r="BT1048" s="48"/>
      <c r="BU1048" s="48"/>
      <c r="BV1048" s="48"/>
      <c r="BW1048" s="48"/>
      <c r="BX1048" s="48"/>
      <c r="BY1048" s="48"/>
      <c r="BZ1048" s="48"/>
      <c r="CA1048" s="48"/>
      <c r="CB1048" s="48"/>
      <c r="CC1048" s="48"/>
      <c r="CD1048" s="48"/>
      <c r="CE1048" s="48"/>
      <c r="CF1048" s="48"/>
      <c r="CG1048" s="48"/>
      <c r="CH1048" s="48"/>
      <c r="CI1048" s="48"/>
      <c r="CJ1048" s="48"/>
      <c r="CK1048" s="48"/>
      <c r="CL1048" s="48"/>
      <c r="CM1048" s="48"/>
      <c r="CN1048" s="48"/>
      <c r="CO1048" s="48"/>
      <c r="CP1048" s="48"/>
      <c r="CQ1048" s="48"/>
      <c r="CR1048" s="48"/>
      <c r="CS1048" s="48"/>
      <c r="CT1048" s="48"/>
      <c r="CU1048" s="48"/>
      <c r="CV1048" s="48"/>
      <c r="CW1048" s="48"/>
      <c r="CX1048" s="48"/>
      <c r="CY1048" s="48"/>
      <c r="CZ1048" s="48"/>
      <c r="DA1048" s="48"/>
      <c r="DB1048" s="48"/>
      <c r="DC1048" s="48"/>
      <c r="DD1048" s="48"/>
      <c r="DE1048" s="48"/>
      <c r="DF1048" s="48"/>
      <c r="DG1048" s="48"/>
      <c r="DH1048" s="48"/>
      <c r="DI1048" s="48"/>
      <c r="DJ1048" s="48"/>
      <c r="DK1048" s="48"/>
      <c r="DL1048" s="48"/>
      <c r="DM1048" s="48"/>
      <c r="DN1048" s="48"/>
      <c r="DO1048" s="48"/>
      <c r="DP1048" s="48"/>
      <c r="DQ1048" s="48"/>
      <c r="DR1048" s="48"/>
      <c r="DS1048" s="48"/>
      <c r="DT1048" s="48"/>
      <c r="DU1048" s="48"/>
      <c r="DV1048" s="48"/>
      <c r="DW1048" s="48"/>
      <c r="DX1048" s="48"/>
      <c r="DY1048" s="48"/>
      <c r="DZ1048" s="48"/>
      <c r="EA1048" s="48"/>
      <c r="EB1048" s="48"/>
      <c r="EC1048" s="48"/>
      <c r="ED1048" s="48"/>
      <c r="EE1048" s="48"/>
      <c r="EF1048" s="48"/>
      <c r="EG1048" s="48"/>
      <c r="EH1048" s="48"/>
      <c r="EI1048" s="48"/>
      <c r="EJ1048" s="48"/>
      <c r="EK1048" s="48"/>
      <c r="EL1048" s="48"/>
      <c r="EM1048" s="48"/>
      <c r="EN1048" s="48"/>
      <c r="EO1048" s="48"/>
      <c r="EP1048" s="48"/>
      <c r="EQ1048" s="48"/>
      <c r="ER1048" s="48"/>
      <c r="ES1048" s="48"/>
      <c r="ET1048" s="48"/>
      <c r="EU1048" s="48"/>
      <c r="EV1048" s="48"/>
      <c r="EW1048" s="48"/>
      <c r="EX1048" s="48"/>
      <c r="EY1048" s="48"/>
      <c r="EZ1048" s="48"/>
      <c r="FA1048" s="48"/>
      <c r="FB1048" s="48"/>
      <c r="FC1048" s="48"/>
      <c r="FD1048" s="48"/>
      <c r="FE1048" s="48"/>
      <c r="FF1048" s="48"/>
      <c r="FG1048" s="48"/>
      <c r="FH1048" s="48"/>
      <c r="FI1048" s="48"/>
      <c r="FJ1048" s="48"/>
      <c r="FK1048" s="48"/>
      <c r="FL1048" s="48"/>
      <c r="FM1048" s="48"/>
      <c r="FN1048" s="48"/>
      <c r="FO1048" s="48"/>
      <c r="FP1048" s="48"/>
      <c r="FQ1048" s="48"/>
      <c r="FR1048" s="48"/>
      <c r="FS1048" s="48"/>
      <c r="FT1048" s="48"/>
      <c r="FU1048" s="48"/>
      <c r="FV1048" s="48"/>
      <c r="FW1048" s="48"/>
      <c r="FX1048" s="48"/>
      <c r="FY1048" s="48"/>
      <c r="FZ1048" s="48"/>
      <c r="GA1048" s="48"/>
      <c r="GB1048" s="48"/>
      <c r="GC1048" s="48"/>
      <c r="GD1048" s="48"/>
      <c r="GE1048" s="48"/>
      <c r="GF1048" s="48"/>
      <c r="GG1048" s="48"/>
      <c r="GH1048" s="48"/>
      <c r="GI1048" s="48"/>
      <c r="GJ1048" s="48"/>
      <c r="GK1048" s="48"/>
      <c r="GL1048" s="48"/>
      <c r="GM1048" s="48"/>
      <c r="GN1048" s="48"/>
      <c r="GO1048" s="48"/>
      <c r="GP1048" s="48"/>
      <c r="GQ1048" s="48"/>
      <c r="GR1048" s="48"/>
      <c r="GS1048" s="48"/>
      <c r="GT1048" s="48"/>
      <c r="GU1048" s="48"/>
      <c r="GV1048" s="48"/>
      <c r="GW1048" s="48"/>
      <c r="GX1048" s="48"/>
      <c r="GY1048" s="48"/>
      <c r="GZ1048" s="48"/>
      <c r="HA1048" s="48"/>
      <c r="HB1048" s="48"/>
      <c r="HC1048" s="48"/>
      <c r="HD1048" s="48"/>
      <c r="HE1048" s="48"/>
      <c r="HF1048" s="48"/>
      <c r="HG1048" s="48"/>
      <c r="HH1048" s="48"/>
      <c r="HI1048" s="48"/>
      <c r="HJ1048" s="48"/>
      <c r="HK1048" s="48"/>
      <c r="HL1048" s="48"/>
      <c r="HM1048" s="48"/>
      <c r="HN1048" s="48"/>
      <c r="HO1048" s="48"/>
      <c r="HP1048" s="48"/>
      <c r="HQ1048" s="48"/>
      <c r="HR1048" s="48"/>
      <c r="HS1048" s="48"/>
      <c r="HT1048" s="48"/>
      <c r="HU1048" s="48"/>
      <c r="HV1048" s="48"/>
      <c r="HW1048" s="48"/>
      <c r="HX1048" s="48"/>
      <c r="HY1048" s="48"/>
      <c r="HZ1048" s="48"/>
      <c r="IA1048" s="48"/>
      <c r="IB1048" s="48"/>
      <c r="IC1048" s="48"/>
      <c r="ID1048" s="48"/>
      <c r="IE1048" s="48"/>
      <c r="IF1048" s="48"/>
      <c r="IG1048" s="48"/>
      <c r="IH1048" s="36"/>
      <c r="II1048" s="36"/>
      <c r="IJ1048" s="36"/>
      <c r="IK1048" s="36"/>
      <c r="IL1048" s="36"/>
      <c r="IM1048" s="36"/>
      <c r="IN1048" s="36"/>
      <c r="IO1048" s="36"/>
      <c r="IP1048" s="36"/>
      <c r="IQ1048" s="36"/>
      <c r="IR1048" s="36"/>
      <c r="IS1048" s="36"/>
      <c r="IT1048" s="36"/>
    </row>
    <row r="1049" spans="1:254" s="14" customFormat="1" x14ac:dyDescent="0.2">
      <c r="A1049" s="48"/>
      <c r="B1049" s="48"/>
      <c r="C1049" s="98"/>
      <c r="D1049" s="30" t="s">
        <v>1100</v>
      </c>
      <c r="E1049" s="102"/>
      <c r="F1049" s="35"/>
      <c r="G1049" s="82">
        <v>500000</v>
      </c>
      <c r="H1049" s="127"/>
      <c r="I1049" s="143">
        <v>1565741</v>
      </c>
      <c r="J1049" s="49" t="s">
        <v>2038</v>
      </c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  <c r="AL1049" s="48"/>
      <c r="AM1049" s="48"/>
      <c r="AN1049" s="48"/>
      <c r="AO1049" s="48"/>
      <c r="AP1049" s="48"/>
      <c r="AQ1049" s="48"/>
      <c r="AR1049" s="48"/>
      <c r="AS1049" s="48"/>
      <c r="AT1049" s="48"/>
      <c r="AU1049" s="48"/>
      <c r="AV1049" s="48"/>
      <c r="AW1049" s="48"/>
      <c r="AX1049" s="48"/>
      <c r="AY1049" s="48"/>
      <c r="AZ1049" s="48"/>
      <c r="BA1049" s="48"/>
      <c r="BB1049" s="48"/>
      <c r="BC1049" s="48"/>
      <c r="BD1049" s="48"/>
      <c r="BE1049" s="48"/>
      <c r="BF1049" s="48"/>
      <c r="BG1049" s="48"/>
      <c r="BH1049" s="48"/>
      <c r="BI1049" s="48"/>
      <c r="BJ1049" s="48"/>
      <c r="BK1049" s="48"/>
      <c r="BL1049" s="48"/>
      <c r="BM1049" s="48"/>
      <c r="BN1049" s="48"/>
      <c r="BO1049" s="48"/>
      <c r="BP1049" s="48"/>
      <c r="BQ1049" s="48"/>
      <c r="BR1049" s="48"/>
      <c r="BS1049" s="48"/>
      <c r="BT1049" s="48"/>
      <c r="BU1049" s="48"/>
      <c r="BV1049" s="48"/>
      <c r="BW1049" s="48"/>
      <c r="BX1049" s="48"/>
      <c r="BY1049" s="48"/>
      <c r="BZ1049" s="48"/>
      <c r="CA1049" s="48"/>
      <c r="CB1049" s="48"/>
      <c r="CC1049" s="48"/>
      <c r="CD1049" s="48"/>
      <c r="CE1049" s="48"/>
      <c r="CF1049" s="48"/>
      <c r="CG1049" s="48"/>
      <c r="CH1049" s="48"/>
      <c r="CI1049" s="48"/>
      <c r="CJ1049" s="48"/>
      <c r="CK1049" s="48"/>
      <c r="CL1049" s="48"/>
      <c r="CM1049" s="48"/>
      <c r="CN1049" s="48"/>
      <c r="CO1049" s="48"/>
      <c r="CP1049" s="48"/>
      <c r="CQ1049" s="48"/>
      <c r="CR1049" s="48"/>
      <c r="CS1049" s="48"/>
      <c r="CT1049" s="48"/>
      <c r="CU1049" s="48"/>
      <c r="CV1049" s="48"/>
      <c r="CW1049" s="48"/>
      <c r="CX1049" s="48"/>
      <c r="CY1049" s="48"/>
      <c r="CZ1049" s="48"/>
      <c r="DA1049" s="48"/>
      <c r="DB1049" s="48"/>
      <c r="DC1049" s="48"/>
      <c r="DD1049" s="48"/>
      <c r="DE1049" s="48"/>
      <c r="DF1049" s="48"/>
      <c r="DG1049" s="48"/>
      <c r="DH1049" s="48"/>
      <c r="DI1049" s="48"/>
      <c r="DJ1049" s="48"/>
      <c r="DK1049" s="48"/>
      <c r="DL1049" s="48"/>
      <c r="DM1049" s="48"/>
      <c r="DN1049" s="48"/>
      <c r="DO1049" s="48"/>
      <c r="DP1049" s="48"/>
      <c r="DQ1049" s="48"/>
      <c r="DR1049" s="48"/>
      <c r="DS1049" s="48"/>
      <c r="DT1049" s="48"/>
      <c r="DU1049" s="48"/>
      <c r="DV1049" s="48"/>
      <c r="DW1049" s="48"/>
      <c r="DX1049" s="48"/>
      <c r="DY1049" s="48"/>
      <c r="DZ1049" s="48"/>
      <c r="EA1049" s="48"/>
      <c r="EB1049" s="48"/>
      <c r="EC1049" s="48"/>
      <c r="ED1049" s="48"/>
      <c r="EE1049" s="48"/>
      <c r="EF1049" s="48"/>
      <c r="EG1049" s="48"/>
      <c r="EH1049" s="48"/>
      <c r="EI1049" s="48"/>
      <c r="EJ1049" s="48"/>
      <c r="EK1049" s="48"/>
      <c r="EL1049" s="48"/>
      <c r="EM1049" s="48"/>
      <c r="EN1049" s="48"/>
      <c r="EO1049" s="48"/>
      <c r="EP1049" s="48"/>
      <c r="EQ1049" s="48"/>
      <c r="ER1049" s="48"/>
      <c r="ES1049" s="48"/>
      <c r="ET1049" s="48"/>
      <c r="EU1049" s="48"/>
      <c r="EV1049" s="48"/>
      <c r="EW1049" s="48"/>
      <c r="EX1049" s="48"/>
      <c r="EY1049" s="48"/>
      <c r="EZ1049" s="48"/>
      <c r="FA1049" s="48"/>
      <c r="FB1049" s="48"/>
      <c r="FC1049" s="48"/>
      <c r="FD1049" s="48"/>
      <c r="FE1049" s="48"/>
      <c r="FF1049" s="48"/>
      <c r="FG1049" s="48"/>
      <c r="FH1049" s="48"/>
      <c r="FI1049" s="48"/>
      <c r="FJ1049" s="48"/>
      <c r="FK1049" s="48"/>
      <c r="FL1049" s="48"/>
      <c r="FM1049" s="48"/>
      <c r="FN1049" s="48"/>
      <c r="FO1049" s="48"/>
      <c r="FP1049" s="48"/>
      <c r="FQ1049" s="48"/>
      <c r="FR1049" s="48"/>
      <c r="FS1049" s="48"/>
      <c r="FT1049" s="48"/>
      <c r="FU1049" s="48"/>
      <c r="FV1049" s="48"/>
      <c r="FW1049" s="48"/>
      <c r="FX1049" s="48"/>
      <c r="FY1049" s="48"/>
      <c r="FZ1049" s="48"/>
      <c r="GA1049" s="48"/>
      <c r="GB1049" s="48"/>
      <c r="GC1049" s="48"/>
      <c r="GD1049" s="48"/>
      <c r="GE1049" s="48"/>
      <c r="GF1049" s="48"/>
      <c r="GG1049" s="48"/>
      <c r="GH1049" s="48"/>
      <c r="GI1049" s="48"/>
      <c r="GJ1049" s="48"/>
      <c r="GK1049" s="48"/>
      <c r="GL1049" s="48"/>
      <c r="GM1049" s="48"/>
      <c r="GN1049" s="48"/>
      <c r="GO1049" s="48"/>
      <c r="GP1049" s="48"/>
      <c r="GQ1049" s="48"/>
      <c r="GR1049" s="48"/>
      <c r="GS1049" s="48"/>
      <c r="GT1049" s="48"/>
      <c r="GU1049" s="48"/>
      <c r="GV1049" s="48"/>
      <c r="GW1049" s="48"/>
      <c r="GX1049" s="48"/>
      <c r="GY1049" s="48"/>
      <c r="GZ1049" s="48"/>
      <c r="HA1049" s="48"/>
      <c r="HB1049" s="48"/>
      <c r="HC1049" s="48"/>
      <c r="HD1049" s="48"/>
      <c r="HE1049" s="48"/>
      <c r="HF1049" s="48"/>
      <c r="HG1049" s="48"/>
      <c r="HH1049" s="48"/>
      <c r="HI1049" s="48"/>
      <c r="HJ1049" s="48"/>
      <c r="HK1049" s="48"/>
      <c r="HL1049" s="48"/>
      <c r="HM1049" s="48"/>
      <c r="HN1049" s="48"/>
      <c r="HO1049" s="48"/>
      <c r="HP1049" s="48"/>
      <c r="HQ1049" s="48"/>
      <c r="HR1049" s="48"/>
      <c r="HS1049" s="48"/>
      <c r="HT1049" s="48"/>
      <c r="HU1049" s="48"/>
      <c r="HV1049" s="48"/>
      <c r="HW1049" s="48"/>
      <c r="HX1049" s="48"/>
      <c r="HY1049" s="48"/>
      <c r="HZ1049" s="48"/>
      <c r="IA1049" s="48"/>
      <c r="IB1049" s="48"/>
      <c r="IC1049" s="48"/>
      <c r="ID1049" s="48"/>
      <c r="IE1049" s="48"/>
      <c r="IF1049" s="48"/>
      <c r="IG1049" s="48"/>
      <c r="IH1049" s="36"/>
      <c r="II1049" s="36"/>
      <c r="IJ1049" s="36"/>
      <c r="IK1049" s="36"/>
      <c r="IL1049" s="36"/>
      <c r="IM1049" s="36"/>
      <c r="IN1049" s="36"/>
      <c r="IO1049" s="36"/>
      <c r="IP1049" s="36"/>
      <c r="IQ1049" s="36"/>
      <c r="IR1049" s="36"/>
      <c r="IS1049" s="36"/>
      <c r="IT1049" s="36"/>
    </row>
    <row r="1050" spans="1:254" s="14" customFormat="1" ht="15" x14ac:dyDescent="0.3">
      <c r="A1050" s="48"/>
      <c r="B1050" s="48"/>
      <c r="C1050" s="190"/>
      <c r="D1050" s="56" t="s">
        <v>1100</v>
      </c>
      <c r="E1050" s="48"/>
      <c r="F1050" s="35" t="s">
        <v>1361</v>
      </c>
      <c r="G1050" s="82">
        <v>1820000</v>
      </c>
      <c r="H1050" s="53"/>
      <c r="I1050" s="143">
        <v>3385741</v>
      </c>
      <c r="J1050" s="49" t="s">
        <v>2010</v>
      </c>
      <c r="K1050" s="48"/>
      <c r="L1050" s="48"/>
      <c r="M1050" s="48"/>
      <c r="N1050" s="48"/>
      <c r="O1050" s="48"/>
      <c r="P1050" s="48"/>
      <c r="Q1050" s="48"/>
      <c r="R1050" s="48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  <c r="AL1050" s="48"/>
      <c r="AM1050" s="48"/>
      <c r="AN1050" s="48"/>
      <c r="AO1050" s="48"/>
      <c r="AP1050" s="48"/>
      <c r="AQ1050" s="48"/>
      <c r="AR1050" s="48"/>
      <c r="AS1050" s="48"/>
      <c r="AT1050" s="48"/>
      <c r="AU1050" s="48"/>
      <c r="AV1050" s="48"/>
      <c r="AW1050" s="48"/>
      <c r="AX1050" s="48"/>
      <c r="AY1050" s="48"/>
      <c r="AZ1050" s="48"/>
      <c r="BA1050" s="48"/>
      <c r="BB1050" s="48"/>
      <c r="BC1050" s="48"/>
      <c r="BD1050" s="48"/>
      <c r="BE1050" s="48"/>
      <c r="BF1050" s="48"/>
      <c r="BG1050" s="48"/>
      <c r="BH1050" s="48"/>
      <c r="BI1050" s="48"/>
      <c r="BJ1050" s="48"/>
      <c r="BK1050" s="48"/>
      <c r="BL1050" s="48"/>
      <c r="BM1050" s="48"/>
      <c r="BN1050" s="48"/>
      <c r="BO1050" s="48"/>
      <c r="BP1050" s="48"/>
      <c r="BQ1050" s="48"/>
      <c r="BR1050" s="48"/>
      <c r="BS1050" s="48"/>
      <c r="BT1050" s="48"/>
      <c r="BU1050" s="48"/>
      <c r="BV1050" s="48"/>
      <c r="BW1050" s="48"/>
      <c r="BX1050" s="48"/>
      <c r="BY1050" s="48"/>
      <c r="BZ1050" s="48"/>
      <c r="CA1050" s="48"/>
      <c r="CB1050" s="48"/>
      <c r="CC1050" s="48"/>
      <c r="CD1050" s="48"/>
      <c r="CE1050" s="48"/>
      <c r="CF1050" s="48"/>
      <c r="CG1050" s="48"/>
      <c r="CH1050" s="48"/>
      <c r="CI1050" s="48"/>
      <c r="CJ1050" s="48"/>
      <c r="CK1050" s="48"/>
      <c r="CL1050" s="48"/>
      <c r="CM1050" s="48"/>
      <c r="CN1050" s="48"/>
      <c r="CO1050" s="48"/>
      <c r="CP1050" s="48"/>
      <c r="CQ1050" s="48"/>
      <c r="CR1050" s="48"/>
      <c r="CS1050" s="48"/>
      <c r="CT1050" s="48"/>
      <c r="CU1050" s="48"/>
      <c r="CV1050" s="48"/>
      <c r="CW1050" s="48"/>
      <c r="CX1050" s="48"/>
      <c r="CY1050" s="48"/>
      <c r="CZ1050" s="48"/>
      <c r="DA1050" s="48"/>
      <c r="DB1050" s="48"/>
      <c r="DC1050" s="48"/>
      <c r="DD1050" s="48"/>
      <c r="DE1050" s="48"/>
      <c r="DF1050" s="48"/>
      <c r="DG1050" s="48"/>
      <c r="DH1050" s="48"/>
      <c r="DI1050" s="48"/>
      <c r="DJ1050" s="48"/>
      <c r="DK1050" s="48"/>
      <c r="DL1050" s="48"/>
      <c r="DM1050" s="48"/>
      <c r="DN1050" s="48"/>
      <c r="DO1050" s="48"/>
      <c r="DP1050" s="48"/>
      <c r="DQ1050" s="48"/>
      <c r="DR1050" s="48"/>
      <c r="DS1050" s="48"/>
      <c r="DT1050" s="48"/>
      <c r="DU1050" s="48"/>
      <c r="DV1050" s="48"/>
      <c r="DW1050" s="48"/>
      <c r="DX1050" s="48"/>
      <c r="DY1050" s="48"/>
      <c r="DZ1050" s="48"/>
      <c r="EA1050" s="48"/>
      <c r="EB1050" s="48"/>
      <c r="EC1050" s="48"/>
      <c r="ED1050" s="48"/>
      <c r="EE1050" s="48"/>
      <c r="EF1050" s="48"/>
      <c r="EG1050" s="48"/>
      <c r="EH1050" s="48"/>
      <c r="EI1050" s="48"/>
      <c r="EJ1050" s="48"/>
      <c r="EK1050" s="48"/>
      <c r="EL1050" s="48"/>
      <c r="EM1050" s="48"/>
      <c r="EN1050" s="48"/>
      <c r="EO1050" s="48"/>
      <c r="EP1050" s="48"/>
      <c r="EQ1050" s="48"/>
      <c r="ER1050" s="48"/>
      <c r="ES1050" s="48"/>
      <c r="ET1050" s="48"/>
      <c r="EU1050" s="48"/>
      <c r="EV1050" s="48"/>
      <c r="EW1050" s="48"/>
      <c r="EX1050" s="48"/>
      <c r="EY1050" s="48"/>
      <c r="EZ1050" s="48"/>
      <c r="FA1050" s="48"/>
      <c r="FB1050" s="48"/>
      <c r="FC1050" s="48"/>
      <c r="FD1050" s="48"/>
      <c r="FE1050" s="48"/>
      <c r="FF1050" s="48"/>
      <c r="FG1050" s="48"/>
      <c r="FH1050" s="48"/>
      <c r="FI1050" s="48"/>
      <c r="FJ1050" s="48"/>
      <c r="FK1050" s="48"/>
      <c r="FL1050" s="48"/>
      <c r="FM1050" s="48"/>
      <c r="FN1050" s="48"/>
      <c r="FO1050" s="48"/>
      <c r="FP1050" s="48"/>
      <c r="FQ1050" s="48"/>
      <c r="FR1050" s="48"/>
      <c r="FS1050" s="48"/>
      <c r="FT1050" s="48"/>
      <c r="FU1050" s="48"/>
      <c r="FV1050" s="48"/>
      <c r="FW1050" s="48"/>
      <c r="FX1050" s="48"/>
      <c r="FY1050" s="48"/>
      <c r="FZ1050" s="48"/>
      <c r="GA1050" s="48"/>
      <c r="GB1050" s="48"/>
      <c r="GC1050" s="48"/>
      <c r="GD1050" s="48"/>
      <c r="GE1050" s="48"/>
      <c r="GF1050" s="48"/>
      <c r="GG1050" s="48"/>
      <c r="GH1050" s="48"/>
      <c r="GI1050" s="48"/>
      <c r="GJ1050" s="48"/>
      <c r="GK1050" s="48"/>
      <c r="GL1050" s="48"/>
      <c r="GM1050" s="48"/>
      <c r="GN1050" s="48"/>
      <c r="GO1050" s="48"/>
      <c r="GP1050" s="48"/>
      <c r="GQ1050" s="48"/>
      <c r="GR1050" s="48"/>
      <c r="GS1050" s="48"/>
      <c r="GT1050" s="48"/>
      <c r="GU1050" s="48"/>
      <c r="GV1050" s="48"/>
      <c r="GW1050" s="48"/>
      <c r="GX1050" s="48"/>
      <c r="GY1050" s="48"/>
      <c r="GZ1050" s="48"/>
      <c r="HA1050" s="48"/>
      <c r="HB1050" s="48"/>
      <c r="HC1050" s="48"/>
      <c r="HD1050" s="48"/>
      <c r="HE1050" s="48"/>
      <c r="HF1050" s="48"/>
      <c r="HG1050" s="48"/>
      <c r="HH1050" s="48"/>
      <c r="HI1050" s="48"/>
      <c r="HJ1050" s="48"/>
      <c r="HK1050" s="48"/>
      <c r="HL1050" s="48"/>
      <c r="HM1050" s="48"/>
      <c r="HN1050" s="48"/>
      <c r="HO1050" s="48"/>
      <c r="HP1050" s="48"/>
      <c r="HQ1050" s="48"/>
      <c r="HR1050" s="48"/>
      <c r="HS1050" s="48"/>
      <c r="HT1050" s="48"/>
      <c r="HU1050" s="48"/>
      <c r="HV1050" s="48"/>
      <c r="HW1050" s="48"/>
      <c r="HX1050" s="48"/>
      <c r="HY1050" s="48"/>
      <c r="HZ1050" s="48"/>
      <c r="IA1050" s="48"/>
      <c r="IB1050" s="48"/>
      <c r="IC1050" s="48"/>
      <c r="ID1050" s="48"/>
      <c r="IE1050" s="48"/>
      <c r="IF1050" s="48"/>
      <c r="IG1050" s="48"/>
      <c r="IH1050" s="36"/>
      <c r="II1050" s="36"/>
      <c r="IJ1050" s="36"/>
      <c r="IK1050" s="36"/>
      <c r="IL1050" s="36"/>
      <c r="IM1050" s="36"/>
      <c r="IN1050" s="36"/>
      <c r="IO1050" s="36"/>
      <c r="IP1050" s="36"/>
      <c r="IQ1050" s="36"/>
      <c r="IR1050" s="36"/>
      <c r="IS1050" s="36"/>
      <c r="IT1050" s="36"/>
    </row>
    <row r="1051" spans="1:254" s="14" customFormat="1" x14ac:dyDescent="0.2">
      <c r="A1051" s="48"/>
      <c r="B1051" s="48"/>
      <c r="C1051" s="98">
        <v>43783</v>
      </c>
      <c r="D1051" s="30" t="s">
        <v>2049</v>
      </c>
      <c r="E1051" s="102" t="s">
        <v>2060</v>
      </c>
      <c r="F1051" s="35" t="s">
        <v>1361</v>
      </c>
      <c r="G1051" s="82"/>
      <c r="H1051" s="85">
        <v>1783245</v>
      </c>
      <c r="I1051" s="143">
        <v>1602496</v>
      </c>
      <c r="J1051" s="49"/>
      <c r="K1051" s="48"/>
      <c r="L1051" s="48"/>
      <c r="M1051" s="48"/>
      <c r="N1051" s="48"/>
      <c r="O1051" s="48"/>
      <c r="P1051" s="48"/>
      <c r="Q1051" s="48"/>
      <c r="R1051" s="48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  <c r="AL1051" s="48"/>
      <c r="AM1051" s="48"/>
      <c r="AN1051" s="48"/>
      <c r="AO1051" s="48"/>
      <c r="AP1051" s="48"/>
      <c r="AQ1051" s="48"/>
      <c r="AR1051" s="48"/>
      <c r="AS1051" s="48"/>
      <c r="AT1051" s="48"/>
      <c r="AU1051" s="48"/>
      <c r="AV1051" s="48"/>
      <c r="AW1051" s="48"/>
      <c r="AX1051" s="48"/>
      <c r="AY1051" s="48"/>
      <c r="AZ1051" s="48"/>
      <c r="BA1051" s="48"/>
      <c r="BB1051" s="48"/>
      <c r="BC1051" s="48"/>
      <c r="BD1051" s="48"/>
      <c r="BE1051" s="48"/>
      <c r="BF1051" s="48"/>
      <c r="BG1051" s="48"/>
      <c r="BH1051" s="48"/>
      <c r="BI1051" s="48"/>
      <c r="BJ1051" s="48"/>
      <c r="BK1051" s="48"/>
      <c r="BL1051" s="48"/>
      <c r="BM1051" s="48"/>
      <c r="BN1051" s="48"/>
      <c r="BO1051" s="48"/>
      <c r="BP1051" s="48"/>
      <c r="BQ1051" s="48"/>
      <c r="BR1051" s="48"/>
      <c r="BS1051" s="48"/>
      <c r="BT1051" s="48"/>
      <c r="BU1051" s="48"/>
      <c r="BV1051" s="48"/>
      <c r="BW1051" s="48"/>
      <c r="BX1051" s="48"/>
      <c r="BY1051" s="48"/>
      <c r="BZ1051" s="48"/>
      <c r="CA1051" s="48"/>
      <c r="CB1051" s="48"/>
      <c r="CC1051" s="48"/>
      <c r="CD1051" s="48"/>
      <c r="CE1051" s="48"/>
      <c r="CF1051" s="48"/>
      <c r="CG1051" s="48"/>
      <c r="CH1051" s="48"/>
      <c r="CI1051" s="48"/>
      <c r="CJ1051" s="48"/>
      <c r="CK1051" s="48"/>
      <c r="CL1051" s="48"/>
      <c r="CM1051" s="48"/>
      <c r="CN1051" s="48"/>
      <c r="CO1051" s="48"/>
      <c r="CP1051" s="48"/>
      <c r="CQ1051" s="48"/>
      <c r="CR1051" s="48"/>
      <c r="CS1051" s="48"/>
      <c r="CT1051" s="48"/>
      <c r="CU1051" s="48"/>
      <c r="CV1051" s="48"/>
      <c r="CW1051" s="48"/>
      <c r="CX1051" s="48"/>
      <c r="CY1051" s="48"/>
      <c r="CZ1051" s="48"/>
      <c r="DA1051" s="48"/>
      <c r="DB1051" s="48"/>
      <c r="DC1051" s="48"/>
      <c r="DD1051" s="48"/>
      <c r="DE1051" s="48"/>
      <c r="DF1051" s="48"/>
      <c r="DG1051" s="48"/>
      <c r="DH1051" s="48"/>
      <c r="DI1051" s="48"/>
      <c r="DJ1051" s="48"/>
      <c r="DK1051" s="48"/>
      <c r="DL1051" s="48"/>
      <c r="DM1051" s="48"/>
      <c r="DN1051" s="48"/>
      <c r="DO1051" s="48"/>
      <c r="DP1051" s="48"/>
      <c r="DQ1051" s="48"/>
      <c r="DR1051" s="48"/>
      <c r="DS1051" s="48"/>
      <c r="DT1051" s="48"/>
      <c r="DU1051" s="48"/>
      <c r="DV1051" s="48"/>
      <c r="DW1051" s="48"/>
      <c r="DX1051" s="48"/>
      <c r="DY1051" s="48"/>
      <c r="DZ1051" s="48"/>
      <c r="EA1051" s="48"/>
      <c r="EB1051" s="48"/>
      <c r="EC1051" s="48"/>
      <c r="ED1051" s="48"/>
      <c r="EE1051" s="48"/>
      <c r="EF1051" s="48"/>
      <c r="EG1051" s="48"/>
      <c r="EH1051" s="48"/>
      <c r="EI1051" s="48"/>
      <c r="EJ1051" s="48"/>
      <c r="EK1051" s="48"/>
      <c r="EL1051" s="48"/>
      <c r="EM1051" s="48"/>
      <c r="EN1051" s="48"/>
      <c r="EO1051" s="48"/>
      <c r="EP1051" s="48"/>
      <c r="EQ1051" s="48"/>
      <c r="ER1051" s="48"/>
      <c r="ES1051" s="48"/>
      <c r="ET1051" s="48"/>
      <c r="EU1051" s="48"/>
      <c r="EV1051" s="48"/>
      <c r="EW1051" s="48"/>
      <c r="EX1051" s="48"/>
      <c r="EY1051" s="48"/>
      <c r="EZ1051" s="48"/>
      <c r="FA1051" s="48"/>
      <c r="FB1051" s="48"/>
      <c r="FC1051" s="48"/>
      <c r="FD1051" s="48"/>
      <c r="FE1051" s="48"/>
      <c r="FF1051" s="48"/>
      <c r="FG1051" s="48"/>
      <c r="FH1051" s="48"/>
      <c r="FI1051" s="48"/>
      <c r="FJ1051" s="48"/>
      <c r="FK1051" s="48"/>
      <c r="FL1051" s="48"/>
      <c r="FM1051" s="48"/>
      <c r="FN1051" s="48"/>
      <c r="FO1051" s="48"/>
      <c r="FP1051" s="48"/>
      <c r="FQ1051" s="48"/>
      <c r="FR1051" s="48"/>
      <c r="FS1051" s="48"/>
      <c r="FT1051" s="48"/>
      <c r="FU1051" s="48"/>
      <c r="FV1051" s="48"/>
      <c r="FW1051" s="48"/>
      <c r="FX1051" s="48"/>
      <c r="FY1051" s="48"/>
      <c r="FZ1051" s="48"/>
      <c r="GA1051" s="48"/>
      <c r="GB1051" s="48"/>
      <c r="GC1051" s="48"/>
      <c r="GD1051" s="48"/>
      <c r="GE1051" s="48"/>
      <c r="GF1051" s="48"/>
      <c r="GG1051" s="48"/>
      <c r="GH1051" s="48"/>
      <c r="GI1051" s="48"/>
      <c r="GJ1051" s="48"/>
      <c r="GK1051" s="48"/>
      <c r="GL1051" s="48"/>
      <c r="GM1051" s="48"/>
      <c r="GN1051" s="48"/>
      <c r="GO1051" s="48"/>
      <c r="GP1051" s="48"/>
      <c r="GQ1051" s="48"/>
      <c r="GR1051" s="48"/>
      <c r="GS1051" s="48"/>
      <c r="GT1051" s="48"/>
      <c r="GU1051" s="48"/>
      <c r="GV1051" s="48"/>
      <c r="GW1051" s="48"/>
      <c r="GX1051" s="48"/>
      <c r="GY1051" s="48"/>
      <c r="GZ1051" s="48"/>
      <c r="HA1051" s="48"/>
      <c r="HB1051" s="48"/>
      <c r="HC1051" s="48"/>
      <c r="HD1051" s="48"/>
      <c r="HE1051" s="48"/>
      <c r="HF1051" s="48"/>
      <c r="HG1051" s="48"/>
      <c r="HH1051" s="48"/>
      <c r="HI1051" s="48"/>
      <c r="HJ1051" s="48"/>
      <c r="HK1051" s="48"/>
      <c r="HL1051" s="48"/>
      <c r="HM1051" s="48"/>
      <c r="HN1051" s="48"/>
      <c r="HO1051" s="48"/>
      <c r="HP1051" s="48"/>
      <c r="HQ1051" s="48"/>
      <c r="HR1051" s="48"/>
      <c r="HS1051" s="48"/>
      <c r="HT1051" s="48"/>
      <c r="HU1051" s="48"/>
      <c r="HV1051" s="48"/>
      <c r="HW1051" s="48"/>
      <c r="HX1051" s="48"/>
      <c r="HY1051" s="48"/>
      <c r="HZ1051" s="48"/>
      <c r="IA1051" s="48"/>
      <c r="IB1051" s="48"/>
      <c r="IC1051" s="48"/>
      <c r="ID1051" s="48"/>
      <c r="IE1051" s="48"/>
      <c r="IF1051" s="48"/>
      <c r="IG1051" s="48"/>
      <c r="IH1051" s="36"/>
      <c r="II1051" s="36"/>
      <c r="IJ1051" s="36"/>
      <c r="IK1051" s="36"/>
      <c r="IL1051" s="36"/>
      <c r="IM1051" s="36"/>
      <c r="IN1051" s="36"/>
      <c r="IO1051" s="36"/>
      <c r="IP1051" s="36"/>
      <c r="IQ1051" s="36"/>
      <c r="IR1051" s="36"/>
      <c r="IS1051" s="36"/>
      <c r="IT1051" s="36"/>
    </row>
    <row r="1052" spans="1:254" s="14" customFormat="1" x14ac:dyDescent="0.2">
      <c r="A1052" s="48"/>
      <c r="B1052" s="48"/>
      <c r="C1052" s="83">
        <v>43785</v>
      </c>
      <c r="D1052" s="14" t="s">
        <v>2061</v>
      </c>
      <c r="E1052" s="48" t="s">
        <v>2062</v>
      </c>
      <c r="F1052" s="14" t="s">
        <v>1187</v>
      </c>
      <c r="G1052" s="82"/>
      <c r="H1052" s="84">
        <v>500000</v>
      </c>
      <c r="I1052" s="143">
        <v>1102496</v>
      </c>
      <c r="J1052" s="49"/>
      <c r="K1052" s="48"/>
      <c r="L1052" s="48"/>
      <c r="M1052" s="48"/>
      <c r="N1052" s="48"/>
      <c r="O1052" s="48"/>
      <c r="P1052" s="48"/>
      <c r="Q1052" s="48"/>
      <c r="R1052" s="48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  <c r="AL1052" s="48"/>
      <c r="AM1052" s="48"/>
      <c r="AN1052" s="48"/>
      <c r="AO1052" s="48"/>
      <c r="AP1052" s="48"/>
      <c r="AQ1052" s="48"/>
      <c r="AR1052" s="48"/>
      <c r="AS1052" s="48"/>
      <c r="AT1052" s="48"/>
      <c r="AU1052" s="48"/>
      <c r="AV1052" s="48"/>
      <c r="AW1052" s="48"/>
      <c r="AX1052" s="48"/>
      <c r="AY1052" s="48"/>
      <c r="AZ1052" s="48"/>
      <c r="BA1052" s="48"/>
      <c r="BB1052" s="48"/>
      <c r="BC1052" s="48"/>
      <c r="BD1052" s="48"/>
      <c r="BE1052" s="48"/>
      <c r="BF1052" s="48"/>
      <c r="BG1052" s="48"/>
      <c r="BH1052" s="48"/>
      <c r="BI1052" s="48"/>
      <c r="BJ1052" s="48"/>
      <c r="BK1052" s="48"/>
      <c r="BL1052" s="48"/>
      <c r="BM1052" s="48"/>
      <c r="BN1052" s="48"/>
      <c r="BO1052" s="48"/>
      <c r="BP1052" s="48"/>
      <c r="BQ1052" s="48"/>
      <c r="BR1052" s="48"/>
      <c r="BS1052" s="48"/>
      <c r="BT1052" s="48"/>
      <c r="BU1052" s="48"/>
      <c r="BV1052" s="48"/>
      <c r="BW1052" s="48"/>
      <c r="BX1052" s="48"/>
      <c r="BY1052" s="48"/>
      <c r="BZ1052" s="48"/>
      <c r="CA1052" s="48"/>
      <c r="CB1052" s="48"/>
      <c r="CC1052" s="48"/>
      <c r="CD1052" s="48"/>
      <c r="CE1052" s="48"/>
      <c r="CF1052" s="48"/>
      <c r="CG1052" s="48"/>
      <c r="CH1052" s="48"/>
      <c r="CI1052" s="48"/>
      <c r="CJ1052" s="48"/>
      <c r="CK1052" s="48"/>
      <c r="CL1052" s="48"/>
      <c r="CM1052" s="48"/>
      <c r="CN1052" s="48"/>
      <c r="CO1052" s="48"/>
      <c r="CP1052" s="48"/>
      <c r="CQ1052" s="48"/>
      <c r="CR1052" s="48"/>
      <c r="CS1052" s="48"/>
      <c r="CT1052" s="48"/>
      <c r="CU1052" s="48"/>
      <c r="CV1052" s="48"/>
      <c r="CW1052" s="48"/>
      <c r="CX1052" s="48"/>
      <c r="CY1052" s="48"/>
      <c r="CZ1052" s="48"/>
      <c r="DA1052" s="48"/>
      <c r="DB1052" s="48"/>
      <c r="DC1052" s="48"/>
      <c r="DD1052" s="48"/>
      <c r="DE1052" s="48"/>
      <c r="DF1052" s="48"/>
      <c r="DG1052" s="48"/>
      <c r="DH1052" s="48"/>
      <c r="DI1052" s="48"/>
      <c r="DJ1052" s="48"/>
      <c r="DK1052" s="48"/>
      <c r="DL1052" s="48"/>
      <c r="DM1052" s="48"/>
      <c r="DN1052" s="48"/>
      <c r="DO1052" s="48"/>
      <c r="DP1052" s="48"/>
      <c r="DQ1052" s="48"/>
      <c r="DR1052" s="48"/>
      <c r="DS1052" s="48"/>
      <c r="DT1052" s="48"/>
      <c r="DU1052" s="48"/>
      <c r="DV1052" s="48"/>
      <c r="DW1052" s="48"/>
      <c r="DX1052" s="48"/>
      <c r="DY1052" s="48"/>
      <c r="DZ1052" s="48"/>
      <c r="EA1052" s="48"/>
      <c r="EB1052" s="48"/>
      <c r="EC1052" s="48"/>
      <c r="ED1052" s="48"/>
      <c r="EE1052" s="48"/>
      <c r="EF1052" s="48"/>
      <c r="EG1052" s="48"/>
      <c r="EH1052" s="48"/>
      <c r="EI1052" s="48"/>
      <c r="EJ1052" s="48"/>
      <c r="EK1052" s="48"/>
      <c r="EL1052" s="48"/>
      <c r="EM1052" s="48"/>
      <c r="EN1052" s="48"/>
      <c r="EO1052" s="48"/>
      <c r="EP1052" s="48"/>
      <c r="EQ1052" s="48"/>
      <c r="ER1052" s="48"/>
      <c r="ES1052" s="48"/>
      <c r="ET1052" s="48"/>
      <c r="EU1052" s="48"/>
      <c r="EV1052" s="48"/>
      <c r="EW1052" s="48"/>
      <c r="EX1052" s="48"/>
      <c r="EY1052" s="48"/>
      <c r="EZ1052" s="48"/>
      <c r="FA1052" s="48"/>
      <c r="FB1052" s="48"/>
      <c r="FC1052" s="48"/>
      <c r="FD1052" s="48"/>
      <c r="FE1052" s="48"/>
      <c r="FF1052" s="48"/>
      <c r="FG1052" s="48"/>
      <c r="FH1052" s="48"/>
      <c r="FI1052" s="48"/>
      <c r="FJ1052" s="48"/>
      <c r="FK1052" s="48"/>
      <c r="FL1052" s="48"/>
      <c r="FM1052" s="48"/>
      <c r="FN1052" s="48"/>
      <c r="FO1052" s="48"/>
      <c r="FP1052" s="48"/>
      <c r="FQ1052" s="48"/>
      <c r="FR1052" s="48"/>
      <c r="FS1052" s="48"/>
      <c r="FT1052" s="48"/>
      <c r="FU1052" s="48"/>
      <c r="FV1052" s="48"/>
      <c r="FW1052" s="48"/>
      <c r="FX1052" s="48"/>
      <c r="FY1052" s="48"/>
      <c r="FZ1052" s="48"/>
      <c r="GA1052" s="48"/>
      <c r="GB1052" s="48"/>
      <c r="GC1052" s="48"/>
      <c r="GD1052" s="48"/>
      <c r="GE1052" s="48"/>
      <c r="GF1052" s="48"/>
      <c r="GG1052" s="48"/>
      <c r="GH1052" s="48"/>
      <c r="GI1052" s="48"/>
      <c r="GJ1052" s="48"/>
      <c r="GK1052" s="48"/>
      <c r="GL1052" s="48"/>
      <c r="GM1052" s="48"/>
      <c r="GN1052" s="48"/>
      <c r="GO1052" s="48"/>
      <c r="GP1052" s="48"/>
      <c r="GQ1052" s="48"/>
      <c r="GR1052" s="48"/>
      <c r="GS1052" s="48"/>
      <c r="GT1052" s="48"/>
      <c r="GU1052" s="48"/>
      <c r="GV1052" s="48"/>
      <c r="GW1052" s="48"/>
      <c r="GX1052" s="48"/>
      <c r="GY1052" s="48"/>
      <c r="GZ1052" s="48"/>
      <c r="HA1052" s="48"/>
      <c r="HB1052" s="48"/>
      <c r="HC1052" s="48"/>
      <c r="HD1052" s="48"/>
      <c r="HE1052" s="48"/>
      <c r="HF1052" s="48"/>
      <c r="HG1052" s="48"/>
      <c r="HH1052" s="48"/>
      <c r="HI1052" s="48"/>
      <c r="HJ1052" s="48"/>
      <c r="HK1052" s="48"/>
      <c r="HL1052" s="48"/>
      <c r="HM1052" s="48"/>
      <c r="HN1052" s="48"/>
      <c r="HO1052" s="48"/>
      <c r="HP1052" s="48"/>
      <c r="HQ1052" s="48"/>
      <c r="HR1052" s="48"/>
      <c r="HS1052" s="48"/>
      <c r="HT1052" s="48"/>
      <c r="HU1052" s="48"/>
      <c r="HV1052" s="48"/>
      <c r="HW1052" s="48"/>
      <c r="HX1052" s="48"/>
      <c r="HY1052" s="48"/>
      <c r="HZ1052" s="48"/>
      <c r="IA1052" s="48"/>
      <c r="IB1052" s="48"/>
      <c r="IC1052" s="48"/>
      <c r="ID1052" s="48"/>
      <c r="IE1052" s="48"/>
      <c r="IF1052" s="48"/>
      <c r="IG1052" s="48"/>
      <c r="IH1052" s="36"/>
      <c r="II1052" s="36"/>
      <c r="IJ1052" s="36"/>
      <c r="IK1052" s="36"/>
      <c r="IL1052" s="36"/>
      <c r="IM1052" s="36"/>
      <c r="IN1052" s="36"/>
      <c r="IO1052" s="36"/>
      <c r="IP1052" s="36"/>
      <c r="IQ1052" s="36"/>
      <c r="IR1052" s="36"/>
      <c r="IS1052" s="36"/>
      <c r="IT1052" s="36"/>
    </row>
    <row r="1053" spans="1:254" s="14" customFormat="1" x14ac:dyDescent="0.2">
      <c r="A1053" s="48"/>
      <c r="B1053" s="48"/>
      <c r="C1053" s="83">
        <v>43785</v>
      </c>
      <c r="D1053" s="48" t="s">
        <v>2063</v>
      </c>
      <c r="E1053" s="48"/>
      <c r="F1053" s="81"/>
      <c r="G1053" s="82">
        <v>2000000</v>
      </c>
      <c r="H1053" s="84"/>
      <c r="I1053" s="143">
        <v>3102496</v>
      </c>
      <c r="J1053" s="49" t="s">
        <v>1784</v>
      </c>
      <c r="K1053" s="48"/>
      <c r="L1053" s="48"/>
      <c r="M1053" s="48"/>
      <c r="N1053" s="48"/>
      <c r="O1053" s="48"/>
      <c r="P1053" s="48"/>
      <c r="Q1053" s="48"/>
      <c r="R1053" s="48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  <c r="AL1053" s="48"/>
      <c r="AM1053" s="48"/>
      <c r="AN1053" s="48"/>
      <c r="AO1053" s="48"/>
      <c r="AP1053" s="48"/>
      <c r="AQ1053" s="48"/>
      <c r="AR1053" s="48"/>
      <c r="AS1053" s="48"/>
      <c r="AT1053" s="48"/>
      <c r="AU1053" s="48"/>
      <c r="AV1053" s="48"/>
      <c r="AW1053" s="48"/>
      <c r="AX1053" s="48"/>
      <c r="AY1053" s="48"/>
      <c r="AZ1053" s="48"/>
      <c r="BA1053" s="48"/>
      <c r="BB1053" s="48"/>
      <c r="BC1053" s="48"/>
      <c r="BD1053" s="48"/>
      <c r="BE1053" s="48"/>
      <c r="BF1053" s="48"/>
      <c r="BG1053" s="48"/>
      <c r="BH1053" s="48"/>
      <c r="BI1053" s="48"/>
      <c r="BJ1053" s="48"/>
      <c r="BK1053" s="48"/>
      <c r="BL1053" s="48"/>
      <c r="BM1053" s="48"/>
      <c r="BN1053" s="48"/>
      <c r="BO1053" s="48"/>
      <c r="BP1053" s="48"/>
      <c r="BQ1053" s="48"/>
      <c r="BR1053" s="48"/>
      <c r="BS1053" s="48"/>
      <c r="BT1053" s="48"/>
      <c r="BU1053" s="48"/>
      <c r="BV1053" s="48"/>
      <c r="BW1053" s="48"/>
      <c r="BX1053" s="48"/>
      <c r="BY1053" s="48"/>
      <c r="BZ1053" s="48"/>
      <c r="CA1053" s="48"/>
      <c r="CB1053" s="48"/>
      <c r="CC1053" s="48"/>
      <c r="CD1053" s="48"/>
      <c r="CE1053" s="48"/>
      <c r="CF1053" s="48"/>
      <c r="CG1053" s="48"/>
      <c r="CH1053" s="48"/>
      <c r="CI1053" s="48"/>
      <c r="CJ1053" s="48"/>
      <c r="CK1053" s="48"/>
      <c r="CL1053" s="48"/>
      <c r="CM1053" s="48"/>
      <c r="CN1053" s="48"/>
      <c r="CO1053" s="48"/>
      <c r="CP1053" s="48"/>
      <c r="CQ1053" s="48"/>
      <c r="CR1053" s="48"/>
      <c r="CS1053" s="48"/>
      <c r="CT1053" s="48"/>
      <c r="CU1053" s="48"/>
      <c r="CV1053" s="48"/>
      <c r="CW1053" s="48"/>
      <c r="CX1053" s="48"/>
      <c r="CY1053" s="48"/>
      <c r="CZ1053" s="48"/>
      <c r="DA1053" s="48"/>
      <c r="DB1053" s="48"/>
      <c r="DC1053" s="48"/>
      <c r="DD1053" s="48"/>
      <c r="DE1053" s="48"/>
      <c r="DF1053" s="48"/>
      <c r="DG1053" s="48"/>
      <c r="DH1053" s="48"/>
      <c r="DI1053" s="48"/>
      <c r="DJ1053" s="48"/>
      <c r="DK1053" s="48"/>
      <c r="DL1053" s="48"/>
      <c r="DM1053" s="48"/>
      <c r="DN1053" s="48"/>
      <c r="DO1053" s="48"/>
      <c r="DP1053" s="48"/>
      <c r="DQ1053" s="48"/>
      <c r="DR1053" s="48"/>
      <c r="DS1053" s="48"/>
      <c r="DT1053" s="48"/>
      <c r="DU1053" s="48"/>
      <c r="DV1053" s="48"/>
      <c r="DW1053" s="48"/>
      <c r="DX1053" s="48"/>
      <c r="DY1053" s="48"/>
      <c r="DZ1053" s="48"/>
      <c r="EA1053" s="48"/>
      <c r="EB1053" s="48"/>
      <c r="EC1053" s="48"/>
      <c r="ED1053" s="48"/>
      <c r="EE1053" s="48"/>
      <c r="EF1053" s="48"/>
      <c r="EG1053" s="48"/>
      <c r="EH1053" s="48"/>
      <c r="EI1053" s="48"/>
      <c r="EJ1053" s="48"/>
      <c r="EK1053" s="48"/>
      <c r="EL1053" s="48"/>
      <c r="EM1053" s="48"/>
      <c r="EN1053" s="48"/>
      <c r="EO1053" s="48"/>
      <c r="EP1053" s="48"/>
      <c r="EQ1053" s="48"/>
      <c r="ER1053" s="48"/>
      <c r="ES1053" s="48"/>
      <c r="ET1053" s="48"/>
      <c r="EU1053" s="48"/>
      <c r="EV1053" s="48"/>
      <c r="EW1053" s="48"/>
      <c r="EX1053" s="48"/>
      <c r="EY1053" s="48"/>
      <c r="EZ1053" s="48"/>
      <c r="FA1053" s="48"/>
      <c r="FB1053" s="48"/>
      <c r="FC1053" s="48"/>
      <c r="FD1053" s="48"/>
      <c r="FE1053" s="48"/>
      <c r="FF1053" s="48"/>
      <c r="FG1053" s="48"/>
      <c r="FH1053" s="48"/>
      <c r="FI1053" s="48"/>
      <c r="FJ1053" s="48"/>
      <c r="FK1053" s="48"/>
      <c r="FL1053" s="48"/>
      <c r="FM1053" s="48"/>
      <c r="FN1053" s="48"/>
      <c r="FO1053" s="48"/>
      <c r="FP1053" s="48"/>
      <c r="FQ1053" s="48"/>
      <c r="FR1053" s="48"/>
      <c r="FS1053" s="48"/>
      <c r="FT1053" s="48"/>
      <c r="FU1053" s="48"/>
      <c r="FV1053" s="48"/>
      <c r="FW1053" s="48"/>
      <c r="FX1053" s="48"/>
      <c r="FY1053" s="48"/>
      <c r="FZ1053" s="48"/>
      <c r="GA1053" s="48"/>
      <c r="GB1053" s="48"/>
      <c r="GC1053" s="48"/>
      <c r="GD1053" s="48"/>
      <c r="GE1053" s="48"/>
      <c r="GF1053" s="48"/>
      <c r="GG1053" s="48"/>
      <c r="GH1053" s="48"/>
      <c r="GI1053" s="48"/>
      <c r="GJ1053" s="48"/>
      <c r="GK1053" s="48"/>
      <c r="GL1053" s="48"/>
      <c r="GM1053" s="48"/>
      <c r="GN1053" s="48"/>
      <c r="GO1053" s="48"/>
      <c r="GP1053" s="48"/>
      <c r="GQ1053" s="48"/>
      <c r="GR1053" s="48"/>
      <c r="GS1053" s="48"/>
      <c r="GT1053" s="48"/>
      <c r="GU1053" s="48"/>
      <c r="GV1053" s="48"/>
      <c r="GW1053" s="48"/>
      <c r="GX1053" s="48"/>
      <c r="GY1053" s="48"/>
      <c r="GZ1053" s="48"/>
      <c r="HA1053" s="48"/>
      <c r="HB1053" s="48"/>
      <c r="HC1053" s="48"/>
      <c r="HD1053" s="48"/>
      <c r="HE1053" s="48"/>
      <c r="HF1053" s="48"/>
      <c r="HG1053" s="48"/>
      <c r="HH1053" s="48"/>
      <c r="HI1053" s="48"/>
      <c r="HJ1053" s="48"/>
      <c r="HK1053" s="48"/>
      <c r="HL1053" s="48"/>
      <c r="HM1053" s="48"/>
      <c r="HN1053" s="48"/>
      <c r="HO1053" s="48"/>
      <c r="HP1053" s="48"/>
      <c r="HQ1053" s="48"/>
      <c r="HR1053" s="48"/>
      <c r="HS1053" s="48"/>
      <c r="HT1053" s="48"/>
      <c r="HU1053" s="48"/>
      <c r="HV1053" s="48"/>
      <c r="HW1053" s="48"/>
      <c r="HX1053" s="48"/>
      <c r="HY1053" s="48"/>
      <c r="HZ1053" s="48"/>
      <c r="IA1053" s="48"/>
      <c r="IB1053" s="48"/>
      <c r="IC1053" s="48"/>
      <c r="ID1053" s="48"/>
      <c r="IE1053" s="48"/>
      <c r="IF1053" s="48"/>
      <c r="IG1053" s="48"/>
      <c r="IH1053" s="36"/>
      <c r="II1053" s="36"/>
      <c r="IJ1053" s="36"/>
      <c r="IK1053" s="36"/>
      <c r="IL1053" s="36"/>
      <c r="IM1053" s="36"/>
      <c r="IN1053" s="36"/>
      <c r="IO1053" s="36"/>
      <c r="IP1053" s="36"/>
      <c r="IQ1053" s="36"/>
      <c r="IR1053" s="36"/>
      <c r="IS1053" s="36"/>
      <c r="IT1053" s="36"/>
    </row>
    <row r="1054" spans="1:254" s="14" customFormat="1" x14ac:dyDescent="0.2">
      <c r="A1054" s="48"/>
      <c r="B1054" s="48"/>
      <c r="C1054" s="83">
        <v>43785</v>
      </c>
      <c r="D1054" s="48" t="s">
        <v>2064</v>
      </c>
      <c r="E1054" s="48"/>
      <c r="F1054" s="81"/>
      <c r="G1054" s="82">
        <v>1500000</v>
      </c>
      <c r="H1054" s="84"/>
      <c r="I1054" s="143">
        <v>4602496</v>
      </c>
      <c r="J1054" s="49" t="s">
        <v>2037</v>
      </c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  <c r="AL1054" s="48"/>
      <c r="AM1054" s="48"/>
      <c r="AN1054" s="48"/>
      <c r="AO1054" s="48"/>
      <c r="AP1054" s="48"/>
      <c r="AQ1054" s="48"/>
      <c r="AR1054" s="48"/>
      <c r="AS1054" s="48"/>
      <c r="AT1054" s="48"/>
      <c r="AU1054" s="48"/>
      <c r="AV1054" s="48"/>
      <c r="AW1054" s="48"/>
      <c r="AX1054" s="48"/>
      <c r="AY1054" s="48"/>
      <c r="AZ1054" s="48"/>
      <c r="BA1054" s="48"/>
      <c r="BB1054" s="48"/>
      <c r="BC1054" s="48"/>
      <c r="BD1054" s="48"/>
      <c r="BE1054" s="48"/>
      <c r="BF1054" s="48"/>
      <c r="BG1054" s="48"/>
      <c r="BH1054" s="48"/>
      <c r="BI1054" s="48"/>
      <c r="BJ1054" s="48"/>
      <c r="BK1054" s="48"/>
      <c r="BL1054" s="48"/>
      <c r="BM1054" s="48"/>
      <c r="BN1054" s="48"/>
      <c r="BO1054" s="48"/>
      <c r="BP1054" s="48"/>
      <c r="BQ1054" s="48"/>
      <c r="BR1054" s="48"/>
      <c r="BS1054" s="48"/>
      <c r="BT1054" s="48"/>
      <c r="BU1054" s="48"/>
      <c r="BV1054" s="48"/>
      <c r="BW1054" s="48"/>
      <c r="BX1054" s="48"/>
      <c r="BY1054" s="48"/>
      <c r="BZ1054" s="48"/>
      <c r="CA1054" s="48"/>
      <c r="CB1054" s="48"/>
      <c r="CC1054" s="48"/>
      <c r="CD1054" s="48"/>
      <c r="CE1054" s="48"/>
      <c r="CF1054" s="48"/>
      <c r="CG1054" s="48"/>
      <c r="CH1054" s="48"/>
      <c r="CI1054" s="48"/>
      <c r="CJ1054" s="48"/>
      <c r="CK1054" s="48"/>
      <c r="CL1054" s="48"/>
      <c r="CM1054" s="48"/>
      <c r="CN1054" s="48"/>
      <c r="CO1054" s="48"/>
      <c r="CP1054" s="48"/>
      <c r="CQ1054" s="48"/>
      <c r="CR1054" s="48"/>
      <c r="CS1054" s="48"/>
      <c r="CT1054" s="48"/>
      <c r="CU1054" s="48"/>
      <c r="CV1054" s="48"/>
      <c r="CW1054" s="48"/>
      <c r="CX1054" s="48"/>
      <c r="CY1054" s="48"/>
      <c r="CZ1054" s="48"/>
      <c r="DA1054" s="48"/>
      <c r="DB1054" s="48"/>
      <c r="DC1054" s="48"/>
      <c r="DD1054" s="48"/>
      <c r="DE1054" s="48"/>
      <c r="DF1054" s="48"/>
      <c r="DG1054" s="48"/>
      <c r="DH1054" s="48"/>
      <c r="DI1054" s="48"/>
      <c r="DJ1054" s="48"/>
      <c r="DK1054" s="48"/>
      <c r="DL1054" s="48"/>
      <c r="DM1054" s="48"/>
      <c r="DN1054" s="48"/>
      <c r="DO1054" s="48"/>
      <c r="DP1054" s="48"/>
      <c r="DQ1054" s="48"/>
      <c r="DR1054" s="48"/>
      <c r="DS1054" s="48"/>
      <c r="DT1054" s="48"/>
      <c r="DU1054" s="48"/>
      <c r="DV1054" s="48"/>
      <c r="DW1054" s="48"/>
      <c r="DX1054" s="48"/>
      <c r="DY1054" s="48"/>
      <c r="DZ1054" s="48"/>
      <c r="EA1054" s="48"/>
      <c r="EB1054" s="48"/>
      <c r="EC1054" s="48"/>
      <c r="ED1054" s="48"/>
      <c r="EE1054" s="48"/>
      <c r="EF1054" s="48"/>
      <c r="EG1054" s="48"/>
      <c r="EH1054" s="48"/>
      <c r="EI1054" s="48"/>
      <c r="EJ1054" s="48"/>
      <c r="EK1054" s="48"/>
      <c r="EL1054" s="48"/>
      <c r="EM1054" s="48"/>
      <c r="EN1054" s="48"/>
      <c r="EO1054" s="48"/>
      <c r="EP1054" s="48"/>
      <c r="EQ1054" s="48"/>
      <c r="ER1054" s="48"/>
      <c r="ES1054" s="48"/>
      <c r="ET1054" s="48"/>
      <c r="EU1054" s="48"/>
      <c r="EV1054" s="48"/>
      <c r="EW1054" s="48"/>
      <c r="EX1054" s="48"/>
      <c r="EY1054" s="48"/>
      <c r="EZ1054" s="48"/>
      <c r="FA1054" s="48"/>
      <c r="FB1054" s="48"/>
      <c r="FC1054" s="48"/>
      <c r="FD1054" s="48"/>
      <c r="FE1054" s="48"/>
      <c r="FF1054" s="48"/>
      <c r="FG1054" s="48"/>
      <c r="FH1054" s="48"/>
      <c r="FI1054" s="48"/>
      <c r="FJ1054" s="48"/>
      <c r="FK1054" s="48"/>
      <c r="FL1054" s="48"/>
      <c r="FM1054" s="48"/>
      <c r="FN1054" s="48"/>
      <c r="FO1054" s="48"/>
      <c r="FP1054" s="48"/>
      <c r="FQ1054" s="48"/>
      <c r="FR1054" s="48"/>
      <c r="FS1054" s="48"/>
      <c r="FT1054" s="48"/>
      <c r="FU1054" s="48"/>
      <c r="FV1054" s="48"/>
      <c r="FW1054" s="48"/>
      <c r="FX1054" s="48"/>
      <c r="FY1054" s="48"/>
      <c r="FZ1054" s="48"/>
      <c r="GA1054" s="48"/>
      <c r="GB1054" s="48"/>
      <c r="GC1054" s="48"/>
      <c r="GD1054" s="48"/>
      <c r="GE1054" s="48"/>
      <c r="GF1054" s="48"/>
      <c r="GG1054" s="48"/>
      <c r="GH1054" s="48"/>
      <c r="GI1054" s="48"/>
      <c r="GJ1054" s="48"/>
      <c r="GK1054" s="48"/>
      <c r="GL1054" s="48"/>
      <c r="GM1054" s="48"/>
      <c r="GN1054" s="48"/>
      <c r="GO1054" s="48"/>
      <c r="GP1054" s="48"/>
      <c r="GQ1054" s="48"/>
      <c r="GR1054" s="48"/>
      <c r="GS1054" s="48"/>
      <c r="GT1054" s="48"/>
      <c r="GU1054" s="48"/>
      <c r="GV1054" s="48"/>
      <c r="GW1054" s="48"/>
      <c r="GX1054" s="48"/>
      <c r="GY1054" s="48"/>
      <c r="GZ1054" s="48"/>
      <c r="HA1054" s="48"/>
      <c r="HB1054" s="48"/>
      <c r="HC1054" s="48"/>
      <c r="HD1054" s="48"/>
      <c r="HE1054" s="48"/>
      <c r="HF1054" s="48"/>
      <c r="HG1054" s="48"/>
      <c r="HH1054" s="48"/>
      <c r="HI1054" s="48"/>
      <c r="HJ1054" s="48"/>
      <c r="HK1054" s="48"/>
      <c r="HL1054" s="48"/>
      <c r="HM1054" s="48"/>
      <c r="HN1054" s="48"/>
      <c r="HO1054" s="48"/>
      <c r="HP1054" s="48"/>
      <c r="HQ1054" s="48"/>
      <c r="HR1054" s="48"/>
      <c r="HS1054" s="48"/>
      <c r="HT1054" s="48"/>
      <c r="HU1054" s="48"/>
      <c r="HV1054" s="48"/>
      <c r="HW1054" s="48"/>
      <c r="HX1054" s="48"/>
      <c r="HY1054" s="48"/>
      <c r="HZ1054" s="48"/>
      <c r="IA1054" s="48"/>
      <c r="IB1054" s="48"/>
      <c r="IC1054" s="48"/>
      <c r="ID1054" s="48"/>
      <c r="IE1054" s="48"/>
      <c r="IF1054" s="48"/>
      <c r="IG1054" s="48"/>
      <c r="IH1054" s="36"/>
      <c r="II1054" s="36"/>
      <c r="IJ1054" s="36"/>
      <c r="IK1054" s="36"/>
      <c r="IL1054" s="36"/>
      <c r="IM1054" s="36"/>
      <c r="IN1054" s="36"/>
      <c r="IO1054" s="36"/>
      <c r="IP1054" s="36"/>
      <c r="IQ1054" s="36"/>
      <c r="IR1054" s="36"/>
      <c r="IS1054" s="36"/>
      <c r="IT1054" s="36"/>
    </row>
    <row r="1055" spans="1:254" s="14" customFormat="1" x14ac:dyDescent="0.2">
      <c r="A1055" s="48"/>
      <c r="B1055" s="48"/>
      <c r="C1055" s="48"/>
      <c r="D1055" s="48"/>
      <c r="E1055" s="48"/>
      <c r="F1055" s="81"/>
      <c r="G1055" s="82">
        <v>19897704</v>
      </c>
      <c r="H1055" s="84"/>
      <c r="I1055" s="143">
        <v>24500200</v>
      </c>
      <c r="J1055" s="49"/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  <c r="AL1055" s="48"/>
      <c r="AM1055" s="48"/>
      <c r="AN1055" s="48"/>
      <c r="AO1055" s="48"/>
      <c r="AP1055" s="48"/>
      <c r="AQ1055" s="48"/>
      <c r="AR1055" s="48"/>
      <c r="AS1055" s="48"/>
      <c r="AT1055" s="48"/>
      <c r="AU1055" s="48"/>
      <c r="AV1055" s="48"/>
      <c r="AW1055" s="48"/>
      <c r="AX1055" s="48"/>
      <c r="AY1055" s="48"/>
      <c r="AZ1055" s="48"/>
      <c r="BA1055" s="48"/>
      <c r="BB1055" s="48"/>
      <c r="BC1055" s="48"/>
      <c r="BD1055" s="48"/>
      <c r="BE1055" s="48"/>
      <c r="BF1055" s="48"/>
      <c r="BG1055" s="48"/>
      <c r="BH1055" s="48"/>
      <c r="BI1055" s="48"/>
      <c r="BJ1055" s="48"/>
      <c r="BK1055" s="48"/>
      <c r="BL1055" s="48"/>
      <c r="BM1055" s="48"/>
      <c r="BN1055" s="48"/>
      <c r="BO1055" s="48"/>
      <c r="BP1055" s="48"/>
      <c r="BQ1055" s="48"/>
      <c r="BR1055" s="48"/>
      <c r="BS1055" s="48"/>
      <c r="BT1055" s="48"/>
      <c r="BU1055" s="48"/>
      <c r="BV1055" s="48"/>
      <c r="BW1055" s="48"/>
      <c r="BX1055" s="48"/>
      <c r="BY1055" s="48"/>
      <c r="BZ1055" s="48"/>
      <c r="CA1055" s="48"/>
      <c r="CB1055" s="48"/>
      <c r="CC1055" s="48"/>
      <c r="CD1055" s="48"/>
      <c r="CE1055" s="48"/>
      <c r="CF1055" s="48"/>
      <c r="CG1055" s="48"/>
      <c r="CH1055" s="48"/>
      <c r="CI1055" s="48"/>
      <c r="CJ1055" s="48"/>
      <c r="CK1055" s="48"/>
      <c r="CL1055" s="48"/>
      <c r="CM1055" s="48"/>
      <c r="CN1055" s="48"/>
      <c r="CO1055" s="48"/>
      <c r="CP1055" s="48"/>
      <c r="CQ1055" s="48"/>
      <c r="CR1055" s="48"/>
      <c r="CS1055" s="48"/>
      <c r="CT1055" s="48"/>
      <c r="CU1055" s="48"/>
      <c r="CV1055" s="48"/>
      <c r="CW1055" s="48"/>
      <c r="CX1055" s="48"/>
      <c r="CY1055" s="48"/>
      <c r="CZ1055" s="48"/>
      <c r="DA1055" s="48"/>
      <c r="DB1055" s="48"/>
      <c r="DC1055" s="48"/>
      <c r="DD1055" s="48"/>
      <c r="DE1055" s="48"/>
      <c r="DF1055" s="48"/>
      <c r="DG1055" s="48"/>
      <c r="DH1055" s="48"/>
      <c r="DI1055" s="48"/>
      <c r="DJ1055" s="48"/>
      <c r="DK1055" s="48"/>
      <c r="DL1055" s="48"/>
      <c r="DM1055" s="48"/>
      <c r="DN1055" s="48"/>
      <c r="DO1055" s="48"/>
      <c r="DP1055" s="48"/>
      <c r="DQ1055" s="48"/>
      <c r="DR1055" s="48"/>
      <c r="DS1055" s="48"/>
      <c r="DT1055" s="48"/>
      <c r="DU1055" s="48"/>
      <c r="DV1055" s="48"/>
      <c r="DW1055" s="48"/>
      <c r="DX1055" s="48"/>
      <c r="DY1055" s="48"/>
      <c r="DZ1055" s="48"/>
      <c r="EA1055" s="48"/>
      <c r="EB1055" s="48"/>
      <c r="EC1055" s="48"/>
      <c r="ED1055" s="48"/>
      <c r="EE1055" s="48"/>
      <c r="EF1055" s="48"/>
      <c r="EG1055" s="48"/>
      <c r="EH1055" s="48"/>
      <c r="EI1055" s="48"/>
      <c r="EJ1055" s="48"/>
      <c r="EK1055" s="48"/>
      <c r="EL1055" s="48"/>
      <c r="EM1055" s="48"/>
      <c r="EN1055" s="48"/>
      <c r="EO1055" s="48"/>
      <c r="EP1055" s="48"/>
      <c r="EQ1055" s="48"/>
      <c r="ER1055" s="48"/>
      <c r="ES1055" s="48"/>
      <c r="ET1055" s="48"/>
      <c r="EU1055" s="48"/>
      <c r="EV1055" s="48"/>
      <c r="EW1055" s="48"/>
      <c r="EX1055" s="48"/>
      <c r="EY1055" s="48"/>
      <c r="EZ1055" s="48"/>
      <c r="FA1055" s="48"/>
      <c r="FB1055" s="48"/>
      <c r="FC1055" s="48"/>
      <c r="FD1055" s="48"/>
      <c r="FE1055" s="48"/>
      <c r="FF1055" s="48"/>
      <c r="FG1055" s="48"/>
      <c r="FH1055" s="48"/>
      <c r="FI1055" s="48"/>
      <c r="FJ1055" s="48"/>
      <c r="FK1055" s="48"/>
      <c r="FL1055" s="48"/>
      <c r="FM1055" s="48"/>
      <c r="FN1055" s="48"/>
      <c r="FO1055" s="48"/>
      <c r="FP1055" s="48"/>
      <c r="FQ1055" s="48"/>
      <c r="FR1055" s="48"/>
      <c r="FS1055" s="48"/>
      <c r="FT1055" s="48"/>
      <c r="FU1055" s="48"/>
      <c r="FV1055" s="48"/>
      <c r="FW1055" s="48"/>
      <c r="FX1055" s="48"/>
      <c r="FY1055" s="48"/>
      <c r="FZ1055" s="48"/>
      <c r="GA1055" s="48"/>
      <c r="GB1055" s="48"/>
      <c r="GC1055" s="48"/>
      <c r="GD1055" s="48"/>
      <c r="GE1055" s="48"/>
      <c r="GF1055" s="48"/>
      <c r="GG1055" s="48"/>
      <c r="GH1055" s="48"/>
      <c r="GI1055" s="48"/>
      <c r="GJ1055" s="48"/>
      <c r="GK1055" s="48"/>
      <c r="GL1055" s="48"/>
      <c r="GM1055" s="48"/>
      <c r="GN1055" s="48"/>
      <c r="GO1055" s="48"/>
      <c r="GP1055" s="48"/>
      <c r="GQ1055" s="48"/>
      <c r="GR1055" s="48"/>
      <c r="GS1055" s="48"/>
      <c r="GT1055" s="48"/>
      <c r="GU1055" s="48"/>
      <c r="GV1055" s="48"/>
      <c r="GW1055" s="48"/>
      <c r="GX1055" s="48"/>
      <c r="GY1055" s="48"/>
      <c r="GZ1055" s="48"/>
      <c r="HA1055" s="48"/>
      <c r="HB1055" s="48"/>
      <c r="HC1055" s="48"/>
      <c r="HD1055" s="48"/>
      <c r="HE1055" s="48"/>
      <c r="HF1055" s="48"/>
      <c r="HG1055" s="48"/>
      <c r="HH1055" s="48"/>
      <c r="HI1055" s="48"/>
      <c r="HJ1055" s="48"/>
      <c r="HK1055" s="48"/>
      <c r="HL1055" s="48"/>
      <c r="HM1055" s="48"/>
      <c r="HN1055" s="48"/>
      <c r="HO1055" s="48"/>
      <c r="HP1055" s="48"/>
      <c r="HQ1055" s="48"/>
      <c r="HR1055" s="48"/>
      <c r="HS1055" s="48"/>
      <c r="HT1055" s="48"/>
      <c r="HU1055" s="48"/>
      <c r="HV1055" s="48"/>
      <c r="HW1055" s="48"/>
      <c r="HX1055" s="48"/>
      <c r="HY1055" s="48"/>
      <c r="HZ1055" s="48"/>
      <c r="IA1055" s="48"/>
      <c r="IB1055" s="48"/>
      <c r="IC1055" s="48"/>
      <c r="ID1055" s="48"/>
      <c r="IE1055" s="48"/>
      <c r="IF1055" s="48"/>
      <c r="IG1055" s="48"/>
      <c r="IH1055" s="36"/>
      <c r="II1055" s="36"/>
      <c r="IJ1055" s="36"/>
      <c r="IK1055" s="36"/>
      <c r="IL1055" s="36"/>
      <c r="IM1055" s="36"/>
      <c r="IN1055" s="36"/>
      <c r="IO1055" s="36"/>
      <c r="IP1055" s="36"/>
      <c r="IQ1055" s="36"/>
      <c r="IR1055" s="36"/>
      <c r="IS1055" s="36"/>
      <c r="IT1055" s="36"/>
    </row>
    <row r="1056" spans="1:254" s="14" customFormat="1" x14ac:dyDescent="0.2">
      <c r="A1056" s="48"/>
      <c r="B1056" s="48"/>
      <c r="C1056" s="98">
        <v>43785</v>
      </c>
      <c r="D1056" s="191" t="s">
        <v>2066</v>
      </c>
      <c r="E1056" s="102" t="s">
        <v>2065</v>
      </c>
      <c r="F1056" s="103" t="s">
        <v>1198</v>
      </c>
      <c r="G1056" s="82"/>
      <c r="H1056" s="125">
        <v>100000</v>
      </c>
      <c r="I1056" s="143">
        <v>24400200</v>
      </c>
      <c r="J1056" s="49"/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  <c r="AL1056" s="48"/>
      <c r="AM1056" s="48"/>
      <c r="AN1056" s="48"/>
      <c r="AO1056" s="48"/>
      <c r="AP1056" s="48"/>
      <c r="AQ1056" s="48"/>
      <c r="AR1056" s="48"/>
      <c r="AS1056" s="48"/>
      <c r="AT1056" s="48"/>
      <c r="AU1056" s="48"/>
      <c r="AV1056" s="48"/>
      <c r="AW1056" s="48"/>
      <c r="AX1056" s="48"/>
      <c r="AY1056" s="48"/>
      <c r="AZ1056" s="48"/>
      <c r="BA1056" s="48"/>
      <c r="BB1056" s="48"/>
      <c r="BC1056" s="48"/>
      <c r="BD1056" s="48"/>
      <c r="BE1056" s="48"/>
      <c r="BF1056" s="48"/>
      <c r="BG1056" s="48"/>
      <c r="BH1056" s="48"/>
      <c r="BI1056" s="48"/>
      <c r="BJ1056" s="48"/>
      <c r="BK1056" s="48"/>
      <c r="BL1056" s="48"/>
      <c r="BM1056" s="48"/>
      <c r="BN1056" s="48"/>
      <c r="BO1056" s="48"/>
      <c r="BP1056" s="48"/>
      <c r="BQ1056" s="48"/>
      <c r="BR1056" s="48"/>
      <c r="BS1056" s="48"/>
      <c r="BT1056" s="48"/>
      <c r="BU1056" s="48"/>
      <c r="BV1056" s="48"/>
      <c r="BW1056" s="48"/>
      <c r="BX1056" s="48"/>
      <c r="BY1056" s="48"/>
      <c r="BZ1056" s="48"/>
      <c r="CA1056" s="48"/>
      <c r="CB1056" s="48"/>
      <c r="CC1056" s="48"/>
      <c r="CD1056" s="48"/>
      <c r="CE1056" s="48"/>
      <c r="CF1056" s="48"/>
      <c r="CG1056" s="48"/>
      <c r="CH1056" s="48"/>
      <c r="CI1056" s="48"/>
      <c r="CJ1056" s="48"/>
      <c r="CK1056" s="48"/>
      <c r="CL1056" s="48"/>
      <c r="CM1056" s="48"/>
      <c r="CN1056" s="48"/>
      <c r="CO1056" s="48"/>
      <c r="CP1056" s="48"/>
      <c r="CQ1056" s="48"/>
      <c r="CR1056" s="48"/>
      <c r="CS1056" s="48"/>
      <c r="CT1056" s="48"/>
      <c r="CU1056" s="48"/>
      <c r="CV1056" s="48"/>
      <c r="CW1056" s="48"/>
      <c r="CX1056" s="48"/>
      <c r="CY1056" s="48"/>
      <c r="CZ1056" s="48"/>
      <c r="DA1056" s="48"/>
      <c r="DB1056" s="48"/>
      <c r="DC1056" s="48"/>
      <c r="DD1056" s="48"/>
      <c r="DE1056" s="48"/>
      <c r="DF1056" s="48"/>
      <c r="DG1056" s="48"/>
      <c r="DH1056" s="48"/>
      <c r="DI1056" s="48"/>
      <c r="DJ1056" s="48"/>
      <c r="DK1056" s="48"/>
      <c r="DL1056" s="48"/>
      <c r="DM1056" s="48"/>
      <c r="DN1056" s="48"/>
      <c r="DO1056" s="48"/>
      <c r="DP1056" s="48"/>
      <c r="DQ1056" s="48"/>
      <c r="DR1056" s="48"/>
      <c r="DS1056" s="48"/>
      <c r="DT1056" s="48"/>
      <c r="DU1056" s="48"/>
      <c r="DV1056" s="48"/>
      <c r="DW1056" s="48"/>
      <c r="DX1056" s="48"/>
      <c r="DY1056" s="48"/>
      <c r="DZ1056" s="48"/>
      <c r="EA1056" s="48"/>
      <c r="EB1056" s="48"/>
      <c r="EC1056" s="48"/>
      <c r="ED1056" s="48"/>
      <c r="EE1056" s="48"/>
      <c r="EF1056" s="48"/>
      <c r="EG1056" s="48"/>
      <c r="EH1056" s="48"/>
      <c r="EI1056" s="48"/>
      <c r="EJ1056" s="48"/>
      <c r="EK1056" s="48"/>
      <c r="EL1056" s="48"/>
      <c r="EM1056" s="48"/>
      <c r="EN1056" s="48"/>
      <c r="EO1056" s="48"/>
      <c r="EP1056" s="48"/>
      <c r="EQ1056" s="48"/>
      <c r="ER1056" s="48"/>
      <c r="ES1056" s="48"/>
      <c r="ET1056" s="48"/>
      <c r="EU1056" s="48"/>
      <c r="EV1056" s="48"/>
      <c r="EW1056" s="48"/>
      <c r="EX1056" s="48"/>
      <c r="EY1056" s="48"/>
      <c r="EZ1056" s="48"/>
      <c r="FA1056" s="48"/>
      <c r="FB1056" s="48"/>
      <c r="FC1056" s="48"/>
      <c r="FD1056" s="48"/>
      <c r="FE1056" s="48"/>
      <c r="FF1056" s="48"/>
      <c r="FG1056" s="48"/>
      <c r="FH1056" s="48"/>
      <c r="FI1056" s="48"/>
      <c r="FJ1056" s="48"/>
      <c r="FK1056" s="48"/>
      <c r="FL1056" s="48"/>
      <c r="FM1056" s="48"/>
      <c r="FN1056" s="48"/>
      <c r="FO1056" s="48"/>
      <c r="FP1056" s="48"/>
      <c r="FQ1056" s="48"/>
      <c r="FR1056" s="48"/>
      <c r="FS1056" s="48"/>
      <c r="FT1056" s="48"/>
      <c r="FU1056" s="48"/>
      <c r="FV1056" s="48"/>
      <c r="FW1056" s="48"/>
      <c r="FX1056" s="48"/>
      <c r="FY1056" s="48"/>
      <c r="FZ1056" s="48"/>
      <c r="GA1056" s="48"/>
      <c r="GB1056" s="48"/>
      <c r="GC1056" s="48"/>
      <c r="GD1056" s="48"/>
      <c r="GE1056" s="48"/>
      <c r="GF1056" s="48"/>
      <c r="GG1056" s="48"/>
      <c r="GH1056" s="48"/>
      <c r="GI1056" s="48"/>
      <c r="GJ1056" s="48"/>
      <c r="GK1056" s="48"/>
      <c r="GL1056" s="48"/>
      <c r="GM1056" s="48"/>
      <c r="GN1056" s="48"/>
      <c r="GO1056" s="48"/>
      <c r="GP1056" s="48"/>
      <c r="GQ1056" s="48"/>
      <c r="GR1056" s="48"/>
      <c r="GS1056" s="48"/>
      <c r="GT1056" s="48"/>
      <c r="GU1056" s="48"/>
      <c r="GV1056" s="48"/>
      <c r="GW1056" s="48"/>
      <c r="GX1056" s="48"/>
      <c r="GY1056" s="48"/>
      <c r="GZ1056" s="48"/>
      <c r="HA1056" s="48"/>
      <c r="HB1056" s="48"/>
      <c r="HC1056" s="48"/>
      <c r="HD1056" s="48"/>
      <c r="HE1056" s="48"/>
      <c r="HF1056" s="48"/>
      <c r="HG1056" s="48"/>
      <c r="HH1056" s="48"/>
      <c r="HI1056" s="48"/>
      <c r="HJ1056" s="48"/>
      <c r="HK1056" s="48"/>
      <c r="HL1056" s="48"/>
      <c r="HM1056" s="48"/>
      <c r="HN1056" s="48"/>
      <c r="HO1056" s="48"/>
      <c r="HP1056" s="48"/>
      <c r="HQ1056" s="48"/>
      <c r="HR1056" s="48"/>
      <c r="HS1056" s="48"/>
      <c r="HT1056" s="48"/>
      <c r="HU1056" s="48"/>
      <c r="HV1056" s="48"/>
      <c r="HW1056" s="48"/>
      <c r="HX1056" s="48"/>
      <c r="HY1056" s="48"/>
      <c r="HZ1056" s="48"/>
      <c r="IA1056" s="48"/>
      <c r="IB1056" s="48"/>
      <c r="IC1056" s="48"/>
      <c r="ID1056" s="48"/>
      <c r="IE1056" s="48"/>
      <c r="IF1056" s="48"/>
      <c r="IG1056" s="48"/>
      <c r="IH1056" s="36"/>
      <c r="II1056" s="36"/>
      <c r="IJ1056" s="36"/>
      <c r="IK1056" s="36"/>
      <c r="IL1056" s="36"/>
      <c r="IM1056" s="36"/>
      <c r="IN1056" s="36"/>
      <c r="IO1056" s="36"/>
      <c r="IP1056" s="36"/>
      <c r="IQ1056" s="36"/>
      <c r="IR1056" s="36"/>
      <c r="IS1056" s="36"/>
      <c r="IT1056" s="36"/>
    </row>
    <row r="1057" spans="1:254" s="14" customFormat="1" x14ac:dyDescent="0.2">
      <c r="A1057" s="48"/>
      <c r="B1057" s="48"/>
      <c r="C1057" s="98">
        <v>43788</v>
      </c>
      <c r="D1057" s="192" t="s">
        <v>2077</v>
      </c>
      <c r="E1057" s="102" t="s">
        <v>2067</v>
      </c>
      <c r="F1057" s="65" t="s">
        <v>1187</v>
      </c>
      <c r="G1057" s="82"/>
      <c r="H1057" s="126">
        <v>1137212</v>
      </c>
      <c r="I1057" s="143">
        <v>23262988</v>
      </c>
      <c r="J1057" s="49"/>
      <c r="K1057" s="48"/>
      <c r="L1057" s="48"/>
      <c r="M1057" s="48"/>
      <c r="N1057" s="48"/>
      <c r="O1057" s="48"/>
      <c r="P1057" s="48"/>
      <c r="Q1057" s="48"/>
      <c r="R1057" s="48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  <c r="AL1057" s="48"/>
      <c r="AM1057" s="48"/>
      <c r="AN1057" s="48"/>
      <c r="AO1057" s="48"/>
      <c r="AP1057" s="48"/>
      <c r="AQ1057" s="48"/>
      <c r="AR1057" s="48"/>
      <c r="AS1057" s="48"/>
      <c r="AT1057" s="48"/>
      <c r="AU1057" s="48"/>
      <c r="AV1057" s="48"/>
      <c r="AW1057" s="48"/>
      <c r="AX1057" s="48"/>
      <c r="AY1057" s="48"/>
      <c r="AZ1057" s="48"/>
      <c r="BA1057" s="48"/>
      <c r="BB1057" s="48"/>
      <c r="BC1057" s="48"/>
      <c r="BD1057" s="48"/>
      <c r="BE1057" s="48"/>
      <c r="BF1057" s="48"/>
      <c r="BG1057" s="48"/>
      <c r="BH1057" s="48"/>
      <c r="BI1057" s="48"/>
      <c r="BJ1057" s="48"/>
      <c r="BK1057" s="48"/>
      <c r="BL1057" s="48"/>
      <c r="BM1057" s="48"/>
      <c r="BN1057" s="48"/>
      <c r="BO1057" s="48"/>
      <c r="BP1057" s="48"/>
      <c r="BQ1057" s="48"/>
      <c r="BR1057" s="48"/>
      <c r="BS1057" s="48"/>
      <c r="BT1057" s="48"/>
      <c r="BU1057" s="48"/>
      <c r="BV1057" s="48"/>
      <c r="BW1057" s="48"/>
      <c r="BX1057" s="48"/>
      <c r="BY1057" s="48"/>
      <c r="BZ1057" s="48"/>
      <c r="CA1057" s="48"/>
      <c r="CB1057" s="48"/>
      <c r="CC1057" s="48"/>
      <c r="CD1057" s="48"/>
      <c r="CE1057" s="48"/>
      <c r="CF1057" s="48"/>
      <c r="CG1057" s="48"/>
      <c r="CH1057" s="48"/>
      <c r="CI1057" s="48"/>
      <c r="CJ1057" s="48"/>
      <c r="CK1057" s="48"/>
      <c r="CL1057" s="48"/>
      <c r="CM1057" s="48"/>
      <c r="CN1057" s="48"/>
      <c r="CO1057" s="48"/>
      <c r="CP1057" s="48"/>
      <c r="CQ1057" s="48"/>
      <c r="CR1057" s="48"/>
      <c r="CS1057" s="48"/>
      <c r="CT1057" s="48"/>
      <c r="CU1057" s="48"/>
      <c r="CV1057" s="48"/>
      <c r="CW1057" s="48"/>
      <c r="CX1057" s="48"/>
      <c r="CY1057" s="48"/>
      <c r="CZ1057" s="48"/>
      <c r="DA1057" s="48"/>
      <c r="DB1057" s="48"/>
      <c r="DC1057" s="48"/>
      <c r="DD1057" s="48"/>
      <c r="DE1057" s="48"/>
      <c r="DF1057" s="48"/>
      <c r="DG1057" s="48"/>
      <c r="DH1057" s="48"/>
      <c r="DI1057" s="48"/>
      <c r="DJ1057" s="48"/>
      <c r="DK1057" s="48"/>
      <c r="DL1057" s="48"/>
      <c r="DM1057" s="48"/>
      <c r="DN1057" s="48"/>
      <c r="DO1057" s="48"/>
      <c r="DP1057" s="48"/>
      <c r="DQ1057" s="48"/>
      <c r="DR1057" s="48"/>
      <c r="DS1057" s="48"/>
      <c r="DT1057" s="48"/>
      <c r="DU1057" s="48"/>
      <c r="DV1057" s="48"/>
      <c r="DW1057" s="48"/>
      <c r="DX1057" s="48"/>
      <c r="DY1057" s="48"/>
      <c r="DZ1057" s="48"/>
      <c r="EA1057" s="48"/>
      <c r="EB1057" s="48"/>
      <c r="EC1057" s="48"/>
      <c r="ED1057" s="48"/>
      <c r="EE1057" s="48"/>
      <c r="EF1057" s="48"/>
      <c r="EG1057" s="48"/>
      <c r="EH1057" s="48"/>
      <c r="EI1057" s="48"/>
      <c r="EJ1057" s="48"/>
      <c r="EK1057" s="48"/>
      <c r="EL1057" s="48"/>
      <c r="EM1057" s="48"/>
      <c r="EN1057" s="48"/>
      <c r="EO1057" s="48"/>
      <c r="EP1057" s="48"/>
      <c r="EQ1057" s="48"/>
      <c r="ER1057" s="48"/>
      <c r="ES1057" s="48"/>
      <c r="ET1057" s="48"/>
      <c r="EU1057" s="48"/>
      <c r="EV1057" s="48"/>
      <c r="EW1057" s="48"/>
      <c r="EX1057" s="48"/>
      <c r="EY1057" s="48"/>
      <c r="EZ1057" s="48"/>
      <c r="FA1057" s="48"/>
      <c r="FB1057" s="48"/>
      <c r="FC1057" s="48"/>
      <c r="FD1057" s="48"/>
      <c r="FE1057" s="48"/>
      <c r="FF1057" s="48"/>
      <c r="FG1057" s="48"/>
      <c r="FH1057" s="48"/>
      <c r="FI1057" s="48"/>
      <c r="FJ1057" s="48"/>
      <c r="FK1057" s="48"/>
      <c r="FL1057" s="48"/>
      <c r="FM1057" s="48"/>
      <c r="FN1057" s="48"/>
      <c r="FO1057" s="48"/>
      <c r="FP1057" s="48"/>
      <c r="FQ1057" s="48"/>
      <c r="FR1057" s="48"/>
      <c r="FS1057" s="48"/>
      <c r="FT1057" s="48"/>
      <c r="FU1057" s="48"/>
      <c r="FV1057" s="48"/>
      <c r="FW1057" s="48"/>
      <c r="FX1057" s="48"/>
      <c r="FY1057" s="48"/>
      <c r="FZ1057" s="48"/>
      <c r="GA1057" s="48"/>
      <c r="GB1057" s="48"/>
      <c r="GC1057" s="48"/>
      <c r="GD1057" s="48"/>
      <c r="GE1057" s="48"/>
      <c r="GF1057" s="48"/>
      <c r="GG1057" s="48"/>
      <c r="GH1057" s="48"/>
      <c r="GI1057" s="48"/>
      <c r="GJ1057" s="48"/>
      <c r="GK1057" s="48"/>
      <c r="GL1057" s="48"/>
      <c r="GM1057" s="48"/>
      <c r="GN1057" s="48"/>
      <c r="GO1057" s="48"/>
      <c r="GP1057" s="48"/>
      <c r="GQ1057" s="48"/>
      <c r="GR1057" s="48"/>
      <c r="GS1057" s="48"/>
      <c r="GT1057" s="48"/>
      <c r="GU1057" s="48"/>
      <c r="GV1057" s="48"/>
      <c r="GW1057" s="48"/>
      <c r="GX1057" s="48"/>
      <c r="GY1057" s="48"/>
      <c r="GZ1057" s="48"/>
      <c r="HA1057" s="48"/>
      <c r="HB1057" s="48"/>
      <c r="HC1057" s="48"/>
      <c r="HD1057" s="48"/>
      <c r="HE1057" s="48"/>
      <c r="HF1057" s="48"/>
      <c r="HG1057" s="48"/>
      <c r="HH1057" s="48"/>
      <c r="HI1057" s="48"/>
      <c r="HJ1057" s="48"/>
      <c r="HK1057" s="48"/>
      <c r="HL1057" s="48"/>
      <c r="HM1057" s="48"/>
      <c r="HN1057" s="48"/>
      <c r="HO1057" s="48"/>
      <c r="HP1057" s="48"/>
      <c r="HQ1057" s="48"/>
      <c r="HR1057" s="48"/>
      <c r="HS1057" s="48"/>
      <c r="HT1057" s="48"/>
      <c r="HU1057" s="48"/>
      <c r="HV1057" s="48"/>
      <c r="HW1057" s="48"/>
      <c r="HX1057" s="48"/>
      <c r="HY1057" s="48"/>
      <c r="HZ1057" s="48"/>
      <c r="IA1057" s="48"/>
      <c r="IB1057" s="48"/>
      <c r="IC1057" s="48"/>
      <c r="ID1057" s="48"/>
      <c r="IE1057" s="48"/>
      <c r="IF1057" s="48"/>
      <c r="IG1057" s="48"/>
      <c r="IH1057" s="36"/>
      <c r="II1057" s="36"/>
      <c r="IJ1057" s="36"/>
      <c r="IK1057" s="36"/>
      <c r="IL1057" s="36"/>
      <c r="IM1057" s="36"/>
      <c r="IN1057" s="36"/>
      <c r="IO1057" s="36"/>
      <c r="IP1057" s="36"/>
      <c r="IQ1057" s="36"/>
      <c r="IR1057" s="36"/>
      <c r="IS1057" s="36"/>
      <c r="IT1057" s="36"/>
    </row>
    <row r="1058" spans="1:254" s="14" customFormat="1" x14ac:dyDescent="0.2">
      <c r="A1058" s="48"/>
      <c r="B1058" s="48"/>
      <c r="C1058" s="98"/>
      <c r="D1058" s="192" t="s">
        <v>1100</v>
      </c>
      <c r="E1058" s="102"/>
      <c r="F1058" s="65" t="s">
        <v>1187</v>
      </c>
      <c r="G1058" s="82">
        <v>500000</v>
      </c>
      <c r="H1058" s="193"/>
      <c r="I1058" s="143">
        <v>23762988</v>
      </c>
      <c r="J1058" s="49" t="s">
        <v>2062</v>
      </c>
      <c r="K1058" s="48"/>
      <c r="L1058" s="48"/>
      <c r="M1058" s="48"/>
      <c r="N1058" s="48"/>
      <c r="O1058" s="48"/>
      <c r="P1058" s="48"/>
      <c r="Q1058" s="48"/>
      <c r="R1058" s="48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  <c r="AL1058" s="48"/>
      <c r="AM1058" s="48"/>
      <c r="AN1058" s="48"/>
      <c r="AO1058" s="48"/>
      <c r="AP1058" s="48"/>
      <c r="AQ1058" s="48"/>
      <c r="AR1058" s="48"/>
      <c r="AS1058" s="48"/>
      <c r="AT1058" s="48"/>
      <c r="AU1058" s="48"/>
      <c r="AV1058" s="48"/>
      <c r="AW1058" s="48"/>
      <c r="AX1058" s="48"/>
      <c r="AY1058" s="48"/>
      <c r="AZ1058" s="48"/>
      <c r="BA1058" s="48"/>
      <c r="BB1058" s="48"/>
      <c r="BC1058" s="48"/>
      <c r="BD1058" s="48"/>
      <c r="BE1058" s="48"/>
      <c r="BF1058" s="48"/>
      <c r="BG1058" s="48"/>
      <c r="BH1058" s="48"/>
      <c r="BI1058" s="48"/>
      <c r="BJ1058" s="48"/>
      <c r="BK1058" s="48"/>
      <c r="BL1058" s="48"/>
      <c r="BM1058" s="48"/>
      <c r="BN1058" s="48"/>
      <c r="BO1058" s="48"/>
      <c r="BP1058" s="48"/>
      <c r="BQ1058" s="48"/>
      <c r="BR1058" s="48"/>
      <c r="BS1058" s="48"/>
      <c r="BT1058" s="48"/>
      <c r="BU1058" s="48"/>
      <c r="BV1058" s="48"/>
      <c r="BW1058" s="48"/>
      <c r="BX1058" s="48"/>
      <c r="BY1058" s="48"/>
      <c r="BZ1058" s="48"/>
      <c r="CA1058" s="48"/>
      <c r="CB1058" s="48"/>
      <c r="CC1058" s="48"/>
      <c r="CD1058" s="48"/>
      <c r="CE1058" s="48"/>
      <c r="CF1058" s="48"/>
      <c r="CG1058" s="48"/>
      <c r="CH1058" s="48"/>
      <c r="CI1058" s="48"/>
      <c r="CJ1058" s="48"/>
      <c r="CK1058" s="48"/>
      <c r="CL1058" s="48"/>
      <c r="CM1058" s="48"/>
      <c r="CN1058" s="48"/>
      <c r="CO1058" s="48"/>
      <c r="CP1058" s="48"/>
      <c r="CQ1058" s="48"/>
      <c r="CR1058" s="48"/>
      <c r="CS1058" s="48"/>
      <c r="CT1058" s="48"/>
      <c r="CU1058" s="48"/>
      <c r="CV1058" s="48"/>
      <c r="CW1058" s="48"/>
      <c r="CX1058" s="48"/>
      <c r="CY1058" s="48"/>
      <c r="CZ1058" s="48"/>
      <c r="DA1058" s="48"/>
      <c r="DB1058" s="48"/>
      <c r="DC1058" s="48"/>
      <c r="DD1058" s="48"/>
      <c r="DE1058" s="48"/>
      <c r="DF1058" s="48"/>
      <c r="DG1058" s="48"/>
      <c r="DH1058" s="48"/>
      <c r="DI1058" s="48"/>
      <c r="DJ1058" s="48"/>
      <c r="DK1058" s="48"/>
      <c r="DL1058" s="48"/>
      <c r="DM1058" s="48"/>
      <c r="DN1058" s="48"/>
      <c r="DO1058" s="48"/>
      <c r="DP1058" s="48"/>
      <c r="DQ1058" s="48"/>
      <c r="DR1058" s="48"/>
      <c r="DS1058" s="48"/>
      <c r="DT1058" s="48"/>
      <c r="DU1058" s="48"/>
      <c r="DV1058" s="48"/>
      <c r="DW1058" s="48"/>
      <c r="DX1058" s="48"/>
      <c r="DY1058" s="48"/>
      <c r="DZ1058" s="48"/>
      <c r="EA1058" s="48"/>
      <c r="EB1058" s="48"/>
      <c r="EC1058" s="48"/>
      <c r="ED1058" s="48"/>
      <c r="EE1058" s="48"/>
      <c r="EF1058" s="48"/>
      <c r="EG1058" s="48"/>
      <c r="EH1058" s="48"/>
      <c r="EI1058" s="48"/>
      <c r="EJ1058" s="48"/>
      <c r="EK1058" s="48"/>
      <c r="EL1058" s="48"/>
      <c r="EM1058" s="48"/>
      <c r="EN1058" s="48"/>
      <c r="EO1058" s="48"/>
      <c r="EP1058" s="48"/>
      <c r="EQ1058" s="48"/>
      <c r="ER1058" s="48"/>
      <c r="ES1058" s="48"/>
      <c r="ET1058" s="48"/>
      <c r="EU1058" s="48"/>
      <c r="EV1058" s="48"/>
      <c r="EW1058" s="48"/>
      <c r="EX1058" s="48"/>
      <c r="EY1058" s="48"/>
      <c r="EZ1058" s="48"/>
      <c r="FA1058" s="48"/>
      <c r="FB1058" s="48"/>
      <c r="FC1058" s="48"/>
      <c r="FD1058" s="48"/>
      <c r="FE1058" s="48"/>
      <c r="FF1058" s="48"/>
      <c r="FG1058" s="48"/>
      <c r="FH1058" s="48"/>
      <c r="FI1058" s="48"/>
      <c r="FJ1058" s="48"/>
      <c r="FK1058" s="48"/>
      <c r="FL1058" s="48"/>
      <c r="FM1058" s="48"/>
      <c r="FN1058" s="48"/>
      <c r="FO1058" s="48"/>
      <c r="FP1058" s="48"/>
      <c r="FQ1058" s="48"/>
      <c r="FR1058" s="48"/>
      <c r="FS1058" s="48"/>
      <c r="FT1058" s="48"/>
      <c r="FU1058" s="48"/>
      <c r="FV1058" s="48"/>
      <c r="FW1058" s="48"/>
      <c r="FX1058" s="48"/>
      <c r="FY1058" s="48"/>
      <c r="FZ1058" s="48"/>
      <c r="GA1058" s="48"/>
      <c r="GB1058" s="48"/>
      <c r="GC1058" s="48"/>
      <c r="GD1058" s="48"/>
      <c r="GE1058" s="48"/>
      <c r="GF1058" s="48"/>
      <c r="GG1058" s="48"/>
      <c r="GH1058" s="48"/>
      <c r="GI1058" s="48"/>
      <c r="GJ1058" s="48"/>
      <c r="GK1058" s="48"/>
      <c r="GL1058" s="48"/>
      <c r="GM1058" s="48"/>
      <c r="GN1058" s="48"/>
      <c r="GO1058" s="48"/>
      <c r="GP1058" s="48"/>
      <c r="GQ1058" s="48"/>
      <c r="GR1058" s="48"/>
      <c r="GS1058" s="48"/>
      <c r="GT1058" s="48"/>
      <c r="GU1058" s="48"/>
      <c r="GV1058" s="48"/>
      <c r="GW1058" s="48"/>
      <c r="GX1058" s="48"/>
      <c r="GY1058" s="48"/>
      <c r="GZ1058" s="48"/>
      <c r="HA1058" s="48"/>
      <c r="HB1058" s="48"/>
      <c r="HC1058" s="48"/>
      <c r="HD1058" s="48"/>
      <c r="HE1058" s="48"/>
      <c r="HF1058" s="48"/>
      <c r="HG1058" s="48"/>
      <c r="HH1058" s="48"/>
      <c r="HI1058" s="48"/>
      <c r="HJ1058" s="48"/>
      <c r="HK1058" s="48"/>
      <c r="HL1058" s="48"/>
      <c r="HM1058" s="48"/>
      <c r="HN1058" s="48"/>
      <c r="HO1058" s="48"/>
      <c r="HP1058" s="48"/>
      <c r="HQ1058" s="48"/>
      <c r="HR1058" s="48"/>
      <c r="HS1058" s="48"/>
      <c r="HT1058" s="48"/>
      <c r="HU1058" s="48"/>
      <c r="HV1058" s="48"/>
      <c r="HW1058" s="48"/>
      <c r="HX1058" s="48"/>
      <c r="HY1058" s="48"/>
      <c r="HZ1058" s="48"/>
      <c r="IA1058" s="48"/>
      <c r="IB1058" s="48"/>
      <c r="IC1058" s="48"/>
      <c r="ID1058" s="48"/>
      <c r="IE1058" s="48"/>
      <c r="IF1058" s="48"/>
      <c r="IG1058" s="48"/>
      <c r="IH1058" s="36"/>
      <c r="II1058" s="36"/>
      <c r="IJ1058" s="36"/>
      <c r="IK1058" s="36"/>
      <c r="IL1058" s="36"/>
      <c r="IM1058" s="36"/>
      <c r="IN1058" s="36"/>
      <c r="IO1058" s="36"/>
      <c r="IP1058" s="36"/>
      <c r="IQ1058" s="36"/>
      <c r="IR1058" s="36"/>
      <c r="IS1058" s="36"/>
      <c r="IT1058" s="36"/>
    </row>
    <row r="1059" spans="1:254" s="14" customFormat="1" x14ac:dyDescent="0.2">
      <c r="A1059" s="48"/>
      <c r="B1059" s="48"/>
      <c r="C1059" s="98">
        <v>43788</v>
      </c>
      <c r="D1059" s="30" t="s">
        <v>2078</v>
      </c>
      <c r="E1059" s="102" t="s">
        <v>2068</v>
      </c>
      <c r="F1059" s="35" t="s">
        <v>1361</v>
      </c>
      <c r="G1059" s="82"/>
      <c r="H1059" s="126">
        <v>963206</v>
      </c>
      <c r="I1059" s="143">
        <v>22799782</v>
      </c>
      <c r="J1059" s="49"/>
      <c r="K1059" s="48"/>
      <c r="L1059" s="48"/>
      <c r="M1059" s="48"/>
      <c r="N1059" s="48"/>
      <c r="O1059" s="48"/>
      <c r="P1059" s="48"/>
      <c r="Q1059" s="48"/>
      <c r="R1059" s="48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  <c r="AL1059" s="48"/>
      <c r="AM1059" s="48"/>
      <c r="AN1059" s="48"/>
      <c r="AO1059" s="48"/>
      <c r="AP1059" s="48"/>
      <c r="AQ1059" s="48"/>
      <c r="AR1059" s="48"/>
      <c r="AS1059" s="48"/>
      <c r="AT1059" s="48"/>
      <c r="AU1059" s="48"/>
      <c r="AV1059" s="48"/>
      <c r="AW1059" s="48"/>
      <c r="AX1059" s="48"/>
      <c r="AY1059" s="48"/>
      <c r="AZ1059" s="48"/>
      <c r="BA1059" s="48"/>
      <c r="BB1059" s="48"/>
      <c r="BC1059" s="48"/>
      <c r="BD1059" s="48"/>
      <c r="BE1059" s="48"/>
      <c r="BF1059" s="48"/>
      <c r="BG1059" s="48"/>
      <c r="BH1059" s="48"/>
      <c r="BI1059" s="48"/>
      <c r="BJ1059" s="48"/>
      <c r="BK1059" s="48"/>
      <c r="BL1059" s="48"/>
      <c r="BM1059" s="48"/>
      <c r="BN1059" s="48"/>
      <c r="BO1059" s="48"/>
      <c r="BP1059" s="48"/>
      <c r="BQ1059" s="48"/>
      <c r="BR1059" s="48"/>
      <c r="BS1059" s="48"/>
      <c r="BT1059" s="48"/>
      <c r="BU1059" s="48"/>
      <c r="BV1059" s="48"/>
      <c r="BW1059" s="48"/>
      <c r="BX1059" s="48"/>
      <c r="BY1059" s="48"/>
      <c r="BZ1059" s="48"/>
      <c r="CA1059" s="48"/>
      <c r="CB1059" s="48"/>
      <c r="CC1059" s="48"/>
      <c r="CD1059" s="48"/>
      <c r="CE1059" s="48"/>
      <c r="CF1059" s="48"/>
      <c r="CG1059" s="48"/>
      <c r="CH1059" s="48"/>
      <c r="CI1059" s="48"/>
      <c r="CJ1059" s="48"/>
      <c r="CK1059" s="48"/>
      <c r="CL1059" s="48"/>
      <c r="CM1059" s="48"/>
      <c r="CN1059" s="48"/>
      <c r="CO1059" s="48"/>
      <c r="CP1059" s="48"/>
      <c r="CQ1059" s="48"/>
      <c r="CR1059" s="48"/>
      <c r="CS1059" s="48"/>
      <c r="CT1059" s="48"/>
      <c r="CU1059" s="48"/>
      <c r="CV1059" s="48"/>
      <c r="CW1059" s="48"/>
      <c r="CX1059" s="48"/>
      <c r="CY1059" s="48"/>
      <c r="CZ1059" s="48"/>
      <c r="DA1059" s="48"/>
      <c r="DB1059" s="48"/>
      <c r="DC1059" s="48"/>
      <c r="DD1059" s="48"/>
      <c r="DE1059" s="48"/>
      <c r="DF1059" s="48"/>
      <c r="DG1059" s="48"/>
      <c r="DH1059" s="48"/>
      <c r="DI1059" s="48"/>
      <c r="DJ1059" s="48"/>
      <c r="DK1059" s="48"/>
      <c r="DL1059" s="48"/>
      <c r="DM1059" s="48"/>
      <c r="DN1059" s="48"/>
      <c r="DO1059" s="48"/>
      <c r="DP1059" s="48"/>
      <c r="DQ1059" s="48"/>
      <c r="DR1059" s="48"/>
      <c r="DS1059" s="48"/>
      <c r="DT1059" s="48"/>
      <c r="DU1059" s="48"/>
      <c r="DV1059" s="48"/>
      <c r="DW1059" s="48"/>
      <c r="DX1059" s="48"/>
      <c r="DY1059" s="48"/>
      <c r="DZ1059" s="48"/>
      <c r="EA1059" s="48"/>
      <c r="EB1059" s="48"/>
      <c r="EC1059" s="48"/>
      <c r="ED1059" s="48"/>
      <c r="EE1059" s="48"/>
      <c r="EF1059" s="48"/>
      <c r="EG1059" s="48"/>
      <c r="EH1059" s="48"/>
      <c r="EI1059" s="48"/>
      <c r="EJ1059" s="48"/>
      <c r="EK1059" s="48"/>
      <c r="EL1059" s="48"/>
      <c r="EM1059" s="48"/>
      <c r="EN1059" s="48"/>
      <c r="EO1059" s="48"/>
      <c r="EP1059" s="48"/>
      <c r="EQ1059" s="48"/>
      <c r="ER1059" s="48"/>
      <c r="ES1059" s="48"/>
      <c r="ET1059" s="48"/>
      <c r="EU1059" s="48"/>
      <c r="EV1059" s="48"/>
      <c r="EW1059" s="48"/>
      <c r="EX1059" s="48"/>
      <c r="EY1059" s="48"/>
      <c r="EZ1059" s="48"/>
      <c r="FA1059" s="48"/>
      <c r="FB1059" s="48"/>
      <c r="FC1059" s="48"/>
      <c r="FD1059" s="48"/>
      <c r="FE1059" s="48"/>
      <c r="FF1059" s="48"/>
      <c r="FG1059" s="48"/>
      <c r="FH1059" s="48"/>
      <c r="FI1059" s="48"/>
      <c r="FJ1059" s="48"/>
      <c r="FK1059" s="48"/>
      <c r="FL1059" s="48"/>
      <c r="FM1059" s="48"/>
      <c r="FN1059" s="48"/>
      <c r="FO1059" s="48"/>
      <c r="FP1059" s="48"/>
      <c r="FQ1059" s="48"/>
      <c r="FR1059" s="48"/>
      <c r="FS1059" s="48"/>
      <c r="FT1059" s="48"/>
      <c r="FU1059" s="48"/>
      <c r="FV1059" s="48"/>
      <c r="FW1059" s="48"/>
      <c r="FX1059" s="48"/>
      <c r="FY1059" s="48"/>
      <c r="FZ1059" s="48"/>
      <c r="GA1059" s="48"/>
      <c r="GB1059" s="48"/>
      <c r="GC1059" s="48"/>
      <c r="GD1059" s="48"/>
      <c r="GE1059" s="48"/>
      <c r="GF1059" s="48"/>
      <c r="GG1059" s="48"/>
      <c r="GH1059" s="48"/>
      <c r="GI1059" s="48"/>
      <c r="GJ1059" s="48"/>
      <c r="GK1059" s="48"/>
      <c r="GL1059" s="48"/>
      <c r="GM1059" s="48"/>
      <c r="GN1059" s="48"/>
      <c r="GO1059" s="48"/>
      <c r="GP1059" s="48"/>
      <c r="GQ1059" s="48"/>
      <c r="GR1059" s="48"/>
      <c r="GS1059" s="48"/>
      <c r="GT1059" s="48"/>
      <c r="GU1059" s="48"/>
      <c r="GV1059" s="48"/>
      <c r="GW1059" s="48"/>
      <c r="GX1059" s="48"/>
      <c r="GY1059" s="48"/>
      <c r="GZ1059" s="48"/>
      <c r="HA1059" s="48"/>
      <c r="HB1059" s="48"/>
      <c r="HC1059" s="48"/>
      <c r="HD1059" s="48"/>
      <c r="HE1059" s="48"/>
      <c r="HF1059" s="48"/>
      <c r="HG1059" s="48"/>
      <c r="HH1059" s="48"/>
      <c r="HI1059" s="48"/>
      <c r="HJ1059" s="48"/>
      <c r="HK1059" s="48"/>
      <c r="HL1059" s="48"/>
      <c r="HM1059" s="48"/>
      <c r="HN1059" s="48"/>
      <c r="HO1059" s="48"/>
      <c r="HP1059" s="48"/>
      <c r="HQ1059" s="48"/>
      <c r="HR1059" s="48"/>
      <c r="HS1059" s="48"/>
      <c r="HT1059" s="48"/>
      <c r="HU1059" s="48"/>
      <c r="HV1059" s="48"/>
      <c r="HW1059" s="48"/>
      <c r="HX1059" s="48"/>
      <c r="HY1059" s="48"/>
      <c r="HZ1059" s="48"/>
      <c r="IA1059" s="48"/>
      <c r="IB1059" s="48"/>
      <c r="IC1059" s="48"/>
      <c r="ID1059" s="48"/>
      <c r="IE1059" s="48"/>
      <c r="IF1059" s="48"/>
      <c r="IG1059" s="48"/>
      <c r="IH1059" s="36"/>
      <c r="II1059" s="36"/>
      <c r="IJ1059" s="36"/>
      <c r="IK1059" s="36"/>
      <c r="IL1059" s="36"/>
      <c r="IM1059" s="36"/>
      <c r="IN1059" s="36"/>
      <c r="IO1059" s="36"/>
      <c r="IP1059" s="36"/>
      <c r="IQ1059" s="36"/>
      <c r="IR1059" s="36"/>
      <c r="IS1059" s="36"/>
      <c r="IT1059" s="36"/>
    </row>
    <row r="1060" spans="1:254" s="14" customFormat="1" x14ac:dyDescent="0.2">
      <c r="A1060" s="48"/>
      <c r="B1060" s="48"/>
      <c r="C1060" s="98">
        <v>43788</v>
      </c>
      <c r="D1060" s="30" t="s">
        <v>2079</v>
      </c>
      <c r="E1060" s="102" t="s">
        <v>2069</v>
      </c>
      <c r="F1060" s="35" t="s">
        <v>1400</v>
      </c>
      <c r="G1060" s="82"/>
      <c r="H1060" s="127">
        <v>410000</v>
      </c>
      <c r="I1060" s="143">
        <v>22389782</v>
      </c>
      <c r="J1060" s="49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  <c r="AQ1060" s="48"/>
      <c r="AR1060" s="48"/>
      <c r="AS1060" s="48"/>
      <c r="AT1060" s="48"/>
      <c r="AU1060" s="48"/>
      <c r="AV1060" s="48"/>
      <c r="AW1060" s="48"/>
      <c r="AX1060" s="48"/>
      <c r="AY1060" s="48"/>
      <c r="AZ1060" s="48"/>
      <c r="BA1060" s="48"/>
      <c r="BB1060" s="48"/>
      <c r="BC1060" s="48"/>
      <c r="BD1060" s="48"/>
      <c r="BE1060" s="48"/>
      <c r="BF1060" s="48"/>
      <c r="BG1060" s="48"/>
      <c r="BH1060" s="48"/>
      <c r="BI1060" s="48"/>
      <c r="BJ1060" s="48"/>
      <c r="BK1060" s="48"/>
      <c r="BL1060" s="48"/>
      <c r="BM1060" s="48"/>
      <c r="BN1060" s="48"/>
      <c r="BO1060" s="48"/>
      <c r="BP1060" s="48"/>
      <c r="BQ1060" s="48"/>
      <c r="BR1060" s="48"/>
      <c r="BS1060" s="48"/>
      <c r="BT1060" s="48"/>
      <c r="BU1060" s="48"/>
      <c r="BV1060" s="48"/>
      <c r="BW1060" s="48"/>
      <c r="BX1060" s="48"/>
      <c r="BY1060" s="48"/>
      <c r="BZ1060" s="48"/>
      <c r="CA1060" s="48"/>
      <c r="CB1060" s="48"/>
      <c r="CC1060" s="48"/>
      <c r="CD1060" s="48"/>
      <c r="CE1060" s="48"/>
      <c r="CF1060" s="48"/>
      <c r="CG1060" s="48"/>
      <c r="CH1060" s="48"/>
      <c r="CI1060" s="48"/>
      <c r="CJ1060" s="48"/>
      <c r="CK1060" s="48"/>
      <c r="CL1060" s="48"/>
      <c r="CM1060" s="48"/>
      <c r="CN1060" s="48"/>
      <c r="CO1060" s="48"/>
      <c r="CP1060" s="48"/>
      <c r="CQ1060" s="48"/>
      <c r="CR1060" s="48"/>
      <c r="CS1060" s="48"/>
      <c r="CT1060" s="48"/>
      <c r="CU1060" s="48"/>
      <c r="CV1060" s="48"/>
      <c r="CW1060" s="48"/>
      <c r="CX1060" s="48"/>
      <c r="CY1060" s="48"/>
      <c r="CZ1060" s="48"/>
      <c r="DA1060" s="48"/>
      <c r="DB1060" s="48"/>
      <c r="DC1060" s="48"/>
      <c r="DD1060" s="48"/>
      <c r="DE1060" s="48"/>
      <c r="DF1060" s="48"/>
      <c r="DG1060" s="48"/>
      <c r="DH1060" s="48"/>
      <c r="DI1060" s="48"/>
      <c r="DJ1060" s="48"/>
      <c r="DK1060" s="48"/>
      <c r="DL1060" s="48"/>
      <c r="DM1060" s="48"/>
      <c r="DN1060" s="48"/>
      <c r="DO1060" s="48"/>
      <c r="DP1060" s="48"/>
      <c r="DQ1060" s="48"/>
      <c r="DR1060" s="48"/>
      <c r="DS1060" s="48"/>
      <c r="DT1060" s="48"/>
      <c r="DU1060" s="48"/>
      <c r="DV1060" s="48"/>
      <c r="DW1060" s="48"/>
      <c r="DX1060" s="48"/>
      <c r="DY1060" s="48"/>
      <c r="DZ1060" s="48"/>
      <c r="EA1060" s="48"/>
      <c r="EB1060" s="48"/>
      <c r="EC1060" s="48"/>
      <c r="ED1060" s="48"/>
      <c r="EE1060" s="48"/>
      <c r="EF1060" s="48"/>
      <c r="EG1060" s="48"/>
      <c r="EH1060" s="48"/>
      <c r="EI1060" s="48"/>
      <c r="EJ1060" s="48"/>
      <c r="EK1060" s="48"/>
      <c r="EL1060" s="48"/>
      <c r="EM1060" s="48"/>
      <c r="EN1060" s="48"/>
      <c r="EO1060" s="48"/>
      <c r="EP1060" s="48"/>
      <c r="EQ1060" s="48"/>
      <c r="ER1060" s="48"/>
      <c r="ES1060" s="48"/>
      <c r="ET1060" s="48"/>
      <c r="EU1060" s="48"/>
      <c r="EV1060" s="48"/>
      <c r="EW1060" s="48"/>
      <c r="EX1060" s="48"/>
      <c r="EY1060" s="48"/>
      <c r="EZ1060" s="48"/>
      <c r="FA1060" s="48"/>
      <c r="FB1060" s="48"/>
      <c r="FC1060" s="48"/>
      <c r="FD1060" s="48"/>
      <c r="FE1060" s="48"/>
      <c r="FF1060" s="48"/>
      <c r="FG1060" s="48"/>
      <c r="FH1060" s="48"/>
      <c r="FI1060" s="48"/>
      <c r="FJ1060" s="48"/>
      <c r="FK1060" s="48"/>
      <c r="FL1060" s="48"/>
      <c r="FM1060" s="48"/>
      <c r="FN1060" s="48"/>
      <c r="FO1060" s="48"/>
      <c r="FP1060" s="48"/>
      <c r="FQ1060" s="48"/>
      <c r="FR1060" s="48"/>
      <c r="FS1060" s="48"/>
      <c r="FT1060" s="48"/>
      <c r="FU1060" s="48"/>
      <c r="FV1060" s="48"/>
      <c r="FW1060" s="48"/>
      <c r="FX1060" s="48"/>
      <c r="FY1060" s="48"/>
      <c r="FZ1060" s="48"/>
      <c r="GA1060" s="48"/>
      <c r="GB1060" s="48"/>
      <c r="GC1060" s="48"/>
      <c r="GD1060" s="48"/>
      <c r="GE1060" s="48"/>
      <c r="GF1060" s="48"/>
      <c r="GG1060" s="48"/>
      <c r="GH1060" s="48"/>
      <c r="GI1060" s="48"/>
      <c r="GJ1060" s="48"/>
      <c r="GK1060" s="48"/>
      <c r="GL1060" s="48"/>
      <c r="GM1060" s="48"/>
      <c r="GN1060" s="48"/>
      <c r="GO1060" s="48"/>
      <c r="GP1060" s="48"/>
      <c r="GQ1060" s="48"/>
      <c r="GR1060" s="48"/>
      <c r="GS1060" s="48"/>
      <c r="GT1060" s="48"/>
      <c r="GU1060" s="48"/>
      <c r="GV1060" s="48"/>
      <c r="GW1060" s="48"/>
      <c r="GX1060" s="48"/>
      <c r="GY1060" s="48"/>
      <c r="GZ1060" s="48"/>
      <c r="HA1060" s="48"/>
      <c r="HB1060" s="48"/>
      <c r="HC1060" s="48"/>
      <c r="HD1060" s="48"/>
      <c r="HE1060" s="48"/>
      <c r="HF1060" s="48"/>
      <c r="HG1060" s="48"/>
      <c r="HH1060" s="48"/>
      <c r="HI1060" s="48"/>
      <c r="HJ1060" s="48"/>
      <c r="HK1060" s="48"/>
      <c r="HL1060" s="48"/>
      <c r="HM1060" s="48"/>
      <c r="HN1060" s="48"/>
      <c r="HO1060" s="48"/>
      <c r="HP1060" s="48"/>
      <c r="HQ1060" s="48"/>
      <c r="HR1060" s="48"/>
      <c r="HS1060" s="48"/>
      <c r="HT1060" s="48"/>
      <c r="HU1060" s="48"/>
      <c r="HV1060" s="48"/>
      <c r="HW1060" s="48"/>
      <c r="HX1060" s="48"/>
      <c r="HY1060" s="48"/>
      <c r="HZ1060" s="48"/>
      <c r="IA1060" s="48"/>
      <c r="IB1060" s="48"/>
      <c r="IC1060" s="48"/>
      <c r="ID1060" s="48"/>
      <c r="IE1060" s="48"/>
      <c r="IF1060" s="48"/>
      <c r="IG1060" s="48"/>
      <c r="IH1060" s="36"/>
      <c r="II1060" s="36"/>
      <c r="IJ1060" s="36"/>
      <c r="IK1060" s="36"/>
      <c r="IL1060" s="36"/>
      <c r="IM1060" s="36"/>
      <c r="IN1060" s="36"/>
      <c r="IO1060" s="36"/>
      <c r="IP1060" s="36"/>
      <c r="IQ1060" s="36"/>
      <c r="IR1060" s="36"/>
      <c r="IS1060" s="36"/>
      <c r="IT1060" s="36"/>
    </row>
    <row r="1061" spans="1:254" s="14" customFormat="1" x14ac:dyDescent="0.2">
      <c r="A1061" s="48"/>
      <c r="B1061" s="48"/>
      <c r="C1061" s="98">
        <v>43788</v>
      </c>
      <c r="D1061" s="30" t="s">
        <v>2080</v>
      </c>
      <c r="E1061" s="102" t="s">
        <v>2070</v>
      </c>
      <c r="F1061" s="35" t="s">
        <v>1190</v>
      </c>
      <c r="G1061" s="82"/>
      <c r="H1061" s="127">
        <v>1237400</v>
      </c>
      <c r="I1061" s="143">
        <v>21152382</v>
      </c>
      <c r="J1061" s="49"/>
      <c r="K1061" s="48"/>
      <c r="L1061" s="48"/>
      <c r="M1061" s="48"/>
      <c r="N1061" s="48"/>
      <c r="O1061" s="48"/>
      <c r="P1061" s="48"/>
      <c r="Q1061" s="48"/>
      <c r="R1061" s="48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  <c r="AL1061" s="48"/>
      <c r="AM1061" s="48"/>
      <c r="AN1061" s="48"/>
      <c r="AO1061" s="48"/>
      <c r="AP1061" s="48"/>
      <c r="AQ1061" s="48"/>
      <c r="AR1061" s="48"/>
      <c r="AS1061" s="48"/>
      <c r="AT1061" s="48"/>
      <c r="AU1061" s="48"/>
      <c r="AV1061" s="48"/>
      <c r="AW1061" s="48"/>
      <c r="AX1061" s="48"/>
      <c r="AY1061" s="48"/>
      <c r="AZ1061" s="48"/>
      <c r="BA1061" s="48"/>
      <c r="BB1061" s="48"/>
      <c r="BC1061" s="48"/>
      <c r="BD1061" s="48"/>
      <c r="BE1061" s="48"/>
      <c r="BF1061" s="48"/>
      <c r="BG1061" s="48"/>
      <c r="BH1061" s="48"/>
      <c r="BI1061" s="48"/>
      <c r="BJ1061" s="48"/>
      <c r="BK1061" s="48"/>
      <c r="BL1061" s="48"/>
      <c r="BM1061" s="48"/>
      <c r="BN1061" s="48"/>
      <c r="BO1061" s="48"/>
      <c r="BP1061" s="48"/>
      <c r="BQ1061" s="48"/>
      <c r="BR1061" s="48"/>
      <c r="BS1061" s="48"/>
      <c r="BT1061" s="48"/>
      <c r="BU1061" s="48"/>
      <c r="BV1061" s="48"/>
      <c r="BW1061" s="48"/>
      <c r="BX1061" s="48"/>
      <c r="BY1061" s="48"/>
      <c r="BZ1061" s="48"/>
      <c r="CA1061" s="48"/>
      <c r="CB1061" s="48"/>
      <c r="CC1061" s="48"/>
      <c r="CD1061" s="48"/>
      <c r="CE1061" s="48"/>
      <c r="CF1061" s="48"/>
      <c r="CG1061" s="48"/>
      <c r="CH1061" s="48"/>
      <c r="CI1061" s="48"/>
      <c r="CJ1061" s="48"/>
      <c r="CK1061" s="48"/>
      <c r="CL1061" s="48"/>
      <c r="CM1061" s="48"/>
      <c r="CN1061" s="48"/>
      <c r="CO1061" s="48"/>
      <c r="CP1061" s="48"/>
      <c r="CQ1061" s="48"/>
      <c r="CR1061" s="48"/>
      <c r="CS1061" s="48"/>
      <c r="CT1061" s="48"/>
      <c r="CU1061" s="48"/>
      <c r="CV1061" s="48"/>
      <c r="CW1061" s="48"/>
      <c r="CX1061" s="48"/>
      <c r="CY1061" s="48"/>
      <c r="CZ1061" s="48"/>
      <c r="DA1061" s="48"/>
      <c r="DB1061" s="48"/>
      <c r="DC1061" s="48"/>
      <c r="DD1061" s="48"/>
      <c r="DE1061" s="48"/>
      <c r="DF1061" s="48"/>
      <c r="DG1061" s="48"/>
      <c r="DH1061" s="48"/>
      <c r="DI1061" s="48"/>
      <c r="DJ1061" s="48"/>
      <c r="DK1061" s="48"/>
      <c r="DL1061" s="48"/>
      <c r="DM1061" s="48"/>
      <c r="DN1061" s="48"/>
      <c r="DO1061" s="48"/>
      <c r="DP1061" s="48"/>
      <c r="DQ1061" s="48"/>
      <c r="DR1061" s="48"/>
      <c r="DS1061" s="48"/>
      <c r="DT1061" s="48"/>
      <c r="DU1061" s="48"/>
      <c r="DV1061" s="48"/>
      <c r="DW1061" s="48"/>
      <c r="DX1061" s="48"/>
      <c r="DY1061" s="48"/>
      <c r="DZ1061" s="48"/>
      <c r="EA1061" s="48"/>
      <c r="EB1061" s="48"/>
      <c r="EC1061" s="48"/>
      <c r="ED1061" s="48"/>
      <c r="EE1061" s="48"/>
      <c r="EF1061" s="48"/>
      <c r="EG1061" s="48"/>
      <c r="EH1061" s="48"/>
      <c r="EI1061" s="48"/>
      <c r="EJ1061" s="48"/>
      <c r="EK1061" s="48"/>
      <c r="EL1061" s="48"/>
      <c r="EM1061" s="48"/>
      <c r="EN1061" s="48"/>
      <c r="EO1061" s="48"/>
      <c r="EP1061" s="48"/>
      <c r="EQ1061" s="48"/>
      <c r="ER1061" s="48"/>
      <c r="ES1061" s="48"/>
      <c r="ET1061" s="48"/>
      <c r="EU1061" s="48"/>
      <c r="EV1061" s="48"/>
      <c r="EW1061" s="48"/>
      <c r="EX1061" s="48"/>
      <c r="EY1061" s="48"/>
      <c r="EZ1061" s="48"/>
      <c r="FA1061" s="48"/>
      <c r="FB1061" s="48"/>
      <c r="FC1061" s="48"/>
      <c r="FD1061" s="48"/>
      <c r="FE1061" s="48"/>
      <c r="FF1061" s="48"/>
      <c r="FG1061" s="48"/>
      <c r="FH1061" s="48"/>
      <c r="FI1061" s="48"/>
      <c r="FJ1061" s="48"/>
      <c r="FK1061" s="48"/>
      <c r="FL1061" s="48"/>
      <c r="FM1061" s="48"/>
      <c r="FN1061" s="48"/>
      <c r="FO1061" s="48"/>
      <c r="FP1061" s="48"/>
      <c r="FQ1061" s="48"/>
      <c r="FR1061" s="48"/>
      <c r="FS1061" s="48"/>
      <c r="FT1061" s="48"/>
      <c r="FU1061" s="48"/>
      <c r="FV1061" s="48"/>
      <c r="FW1061" s="48"/>
      <c r="FX1061" s="48"/>
      <c r="FY1061" s="48"/>
      <c r="FZ1061" s="48"/>
      <c r="GA1061" s="48"/>
      <c r="GB1061" s="48"/>
      <c r="GC1061" s="48"/>
      <c r="GD1061" s="48"/>
      <c r="GE1061" s="48"/>
      <c r="GF1061" s="48"/>
      <c r="GG1061" s="48"/>
      <c r="GH1061" s="48"/>
      <c r="GI1061" s="48"/>
      <c r="GJ1061" s="48"/>
      <c r="GK1061" s="48"/>
      <c r="GL1061" s="48"/>
      <c r="GM1061" s="48"/>
      <c r="GN1061" s="48"/>
      <c r="GO1061" s="48"/>
      <c r="GP1061" s="48"/>
      <c r="GQ1061" s="48"/>
      <c r="GR1061" s="48"/>
      <c r="GS1061" s="48"/>
      <c r="GT1061" s="48"/>
      <c r="GU1061" s="48"/>
      <c r="GV1061" s="48"/>
      <c r="GW1061" s="48"/>
      <c r="GX1061" s="48"/>
      <c r="GY1061" s="48"/>
      <c r="GZ1061" s="48"/>
      <c r="HA1061" s="48"/>
      <c r="HB1061" s="48"/>
      <c r="HC1061" s="48"/>
      <c r="HD1061" s="48"/>
      <c r="HE1061" s="48"/>
      <c r="HF1061" s="48"/>
      <c r="HG1061" s="48"/>
      <c r="HH1061" s="48"/>
      <c r="HI1061" s="48"/>
      <c r="HJ1061" s="48"/>
      <c r="HK1061" s="48"/>
      <c r="HL1061" s="48"/>
      <c r="HM1061" s="48"/>
      <c r="HN1061" s="48"/>
      <c r="HO1061" s="48"/>
      <c r="HP1061" s="48"/>
      <c r="HQ1061" s="48"/>
      <c r="HR1061" s="48"/>
      <c r="HS1061" s="48"/>
      <c r="HT1061" s="48"/>
      <c r="HU1061" s="48"/>
      <c r="HV1061" s="48"/>
      <c r="HW1061" s="48"/>
      <c r="HX1061" s="48"/>
      <c r="HY1061" s="48"/>
      <c r="HZ1061" s="48"/>
      <c r="IA1061" s="48"/>
      <c r="IB1061" s="48"/>
      <c r="IC1061" s="48"/>
      <c r="ID1061" s="48"/>
      <c r="IE1061" s="48"/>
      <c r="IF1061" s="48"/>
      <c r="IG1061" s="48"/>
      <c r="IH1061" s="36"/>
      <c r="II1061" s="36"/>
      <c r="IJ1061" s="36"/>
      <c r="IK1061" s="36"/>
      <c r="IL1061" s="36"/>
      <c r="IM1061" s="36"/>
      <c r="IN1061" s="36"/>
      <c r="IO1061" s="36"/>
      <c r="IP1061" s="36"/>
      <c r="IQ1061" s="36"/>
      <c r="IR1061" s="36"/>
      <c r="IS1061" s="36"/>
      <c r="IT1061" s="36"/>
    </row>
    <row r="1062" spans="1:254" s="14" customFormat="1" x14ac:dyDescent="0.2">
      <c r="A1062" s="48"/>
      <c r="B1062" s="48"/>
      <c r="C1062" s="98">
        <v>43788</v>
      </c>
      <c r="D1062" s="30" t="s">
        <v>2081</v>
      </c>
      <c r="E1062" s="102" t="s">
        <v>2071</v>
      </c>
      <c r="F1062" s="35" t="s">
        <v>1521</v>
      </c>
      <c r="G1062" s="82"/>
      <c r="H1062" s="127">
        <v>60000</v>
      </c>
      <c r="I1062" s="143">
        <v>21092382</v>
      </c>
      <c r="J1062" s="49"/>
      <c r="K1062" s="48"/>
      <c r="L1062" s="48"/>
      <c r="M1062" s="48"/>
      <c r="N1062" s="48"/>
      <c r="O1062" s="48"/>
      <c r="P1062" s="48"/>
      <c r="Q1062" s="48"/>
      <c r="R1062" s="48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  <c r="AL1062" s="48"/>
      <c r="AM1062" s="48"/>
      <c r="AN1062" s="48"/>
      <c r="AO1062" s="48"/>
      <c r="AP1062" s="48"/>
      <c r="AQ1062" s="48"/>
      <c r="AR1062" s="48"/>
      <c r="AS1062" s="48"/>
      <c r="AT1062" s="48"/>
      <c r="AU1062" s="48"/>
      <c r="AV1062" s="48"/>
      <c r="AW1062" s="48"/>
      <c r="AX1062" s="48"/>
      <c r="AY1062" s="48"/>
      <c r="AZ1062" s="48"/>
      <c r="BA1062" s="48"/>
      <c r="BB1062" s="48"/>
      <c r="BC1062" s="48"/>
      <c r="BD1062" s="48"/>
      <c r="BE1062" s="48"/>
      <c r="BF1062" s="48"/>
      <c r="BG1062" s="48"/>
      <c r="BH1062" s="48"/>
      <c r="BI1062" s="48"/>
      <c r="BJ1062" s="48"/>
      <c r="BK1062" s="48"/>
      <c r="BL1062" s="48"/>
      <c r="BM1062" s="48"/>
      <c r="BN1062" s="48"/>
      <c r="BO1062" s="48"/>
      <c r="BP1062" s="48"/>
      <c r="BQ1062" s="48"/>
      <c r="BR1062" s="48"/>
      <c r="BS1062" s="48"/>
      <c r="BT1062" s="48"/>
      <c r="BU1062" s="48"/>
      <c r="BV1062" s="48"/>
      <c r="BW1062" s="48"/>
      <c r="BX1062" s="48"/>
      <c r="BY1062" s="48"/>
      <c r="BZ1062" s="48"/>
      <c r="CA1062" s="48"/>
      <c r="CB1062" s="48"/>
      <c r="CC1062" s="48"/>
      <c r="CD1062" s="48"/>
      <c r="CE1062" s="48"/>
      <c r="CF1062" s="48"/>
      <c r="CG1062" s="48"/>
      <c r="CH1062" s="48"/>
      <c r="CI1062" s="48"/>
      <c r="CJ1062" s="48"/>
      <c r="CK1062" s="48"/>
      <c r="CL1062" s="48"/>
      <c r="CM1062" s="48"/>
      <c r="CN1062" s="48"/>
      <c r="CO1062" s="48"/>
      <c r="CP1062" s="48"/>
      <c r="CQ1062" s="48"/>
      <c r="CR1062" s="48"/>
      <c r="CS1062" s="48"/>
      <c r="CT1062" s="48"/>
      <c r="CU1062" s="48"/>
      <c r="CV1062" s="48"/>
      <c r="CW1062" s="48"/>
      <c r="CX1062" s="48"/>
      <c r="CY1062" s="48"/>
      <c r="CZ1062" s="48"/>
      <c r="DA1062" s="48"/>
      <c r="DB1062" s="48"/>
      <c r="DC1062" s="48"/>
      <c r="DD1062" s="48"/>
      <c r="DE1062" s="48"/>
      <c r="DF1062" s="48"/>
      <c r="DG1062" s="48"/>
      <c r="DH1062" s="48"/>
      <c r="DI1062" s="48"/>
      <c r="DJ1062" s="48"/>
      <c r="DK1062" s="48"/>
      <c r="DL1062" s="48"/>
      <c r="DM1062" s="48"/>
      <c r="DN1062" s="48"/>
      <c r="DO1062" s="48"/>
      <c r="DP1062" s="48"/>
      <c r="DQ1062" s="48"/>
      <c r="DR1062" s="48"/>
      <c r="DS1062" s="48"/>
      <c r="DT1062" s="48"/>
      <c r="DU1062" s="48"/>
      <c r="DV1062" s="48"/>
      <c r="DW1062" s="48"/>
      <c r="DX1062" s="48"/>
      <c r="DY1062" s="48"/>
      <c r="DZ1062" s="48"/>
      <c r="EA1062" s="48"/>
      <c r="EB1062" s="48"/>
      <c r="EC1062" s="48"/>
      <c r="ED1062" s="48"/>
      <c r="EE1062" s="48"/>
      <c r="EF1062" s="48"/>
      <c r="EG1062" s="48"/>
      <c r="EH1062" s="48"/>
      <c r="EI1062" s="48"/>
      <c r="EJ1062" s="48"/>
      <c r="EK1062" s="48"/>
      <c r="EL1062" s="48"/>
      <c r="EM1062" s="48"/>
      <c r="EN1062" s="48"/>
      <c r="EO1062" s="48"/>
      <c r="EP1062" s="48"/>
      <c r="EQ1062" s="48"/>
      <c r="ER1062" s="48"/>
      <c r="ES1062" s="48"/>
      <c r="ET1062" s="48"/>
      <c r="EU1062" s="48"/>
      <c r="EV1062" s="48"/>
      <c r="EW1062" s="48"/>
      <c r="EX1062" s="48"/>
      <c r="EY1062" s="48"/>
      <c r="EZ1062" s="48"/>
      <c r="FA1062" s="48"/>
      <c r="FB1062" s="48"/>
      <c r="FC1062" s="48"/>
      <c r="FD1062" s="48"/>
      <c r="FE1062" s="48"/>
      <c r="FF1062" s="48"/>
      <c r="FG1062" s="48"/>
      <c r="FH1062" s="48"/>
      <c r="FI1062" s="48"/>
      <c r="FJ1062" s="48"/>
      <c r="FK1062" s="48"/>
      <c r="FL1062" s="48"/>
      <c r="FM1062" s="48"/>
      <c r="FN1062" s="48"/>
      <c r="FO1062" s="48"/>
      <c r="FP1062" s="48"/>
      <c r="FQ1062" s="48"/>
      <c r="FR1062" s="48"/>
      <c r="FS1062" s="48"/>
      <c r="FT1062" s="48"/>
      <c r="FU1062" s="48"/>
      <c r="FV1062" s="48"/>
      <c r="FW1062" s="48"/>
      <c r="FX1062" s="48"/>
      <c r="FY1062" s="48"/>
      <c r="FZ1062" s="48"/>
      <c r="GA1062" s="48"/>
      <c r="GB1062" s="48"/>
      <c r="GC1062" s="48"/>
      <c r="GD1062" s="48"/>
      <c r="GE1062" s="48"/>
      <c r="GF1062" s="48"/>
      <c r="GG1062" s="48"/>
      <c r="GH1062" s="48"/>
      <c r="GI1062" s="48"/>
      <c r="GJ1062" s="48"/>
      <c r="GK1062" s="48"/>
      <c r="GL1062" s="48"/>
      <c r="GM1062" s="48"/>
      <c r="GN1062" s="48"/>
      <c r="GO1062" s="48"/>
      <c r="GP1062" s="48"/>
      <c r="GQ1062" s="48"/>
      <c r="GR1062" s="48"/>
      <c r="GS1062" s="48"/>
      <c r="GT1062" s="48"/>
      <c r="GU1062" s="48"/>
      <c r="GV1062" s="48"/>
      <c r="GW1062" s="48"/>
      <c r="GX1062" s="48"/>
      <c r="GY1062" s="48"/>
      <c r="GZ1062" s="48"/>
      <c r="HA1062" s="48"/>
      <c r="HB1062" s="48"/>
      <c r="HC1062" s="48"/>
      <c r="HD1062" s="48"/>
      <c r="HE1062" s="48"/>
      <c r="HF1062" s="48"/>
      <c r="HG1062" s="48"/>
      <c r="HH1062" s="48"/>
      <c r="HI1062" s="48"/>
      <c r="HJ1062" s="48"/>
      <c r="HK1062" s="48"/>
      <c r="HL1062" s="48"/>
      <c r="HM1062" s="48"/>
      <c r="HN1062" s="48"/>
      <c r="HO1062" s="48"/>
      <c r="HP1062" s="48"/>
      <c r="HQ1062" s="48"/>
      <c r="HR1062" s="48"/>
      <c r="HS1062" s="48"/>
      <c r="HT1062" s="48"/>
      <c r="HU1062" s="48"/>
      <c r="HV1062" s="48"/>
      <c r="HW1062" s="48"/>
      <c r="HX1062" s="48"/>
      <c r="HY1062" s="48"/>
      <c r="HZ1062" s="48"/>
      <c r="IA1062" s="48"/>
      <c r="IB1062" s="48"/>
      <c r="IC1062" s="48"/>
      <c r="ID1062" s="48"/>
      <c r="IE1062" s="48"/>
      <c r="IF1062" s="48"/>
      <c r="IG1062" s="48"/>
      <c r="IH1062" s="36"/>
      <c r="II1062" s="36"/>
      <c r="IJ1062" s="36"/>
      <c r="IK1062" s="36"/>
      <c r="IL1062" s="36"/>
      <c r="IM1062" s="36"/>
      <c r="IN1062" s="36"/>
      <c r="IO1062" s="36"/>
      <c r="IP1062" s="36"/>
      <c r="IQ1062" s="36"/>
      <c r="IR1062" s="36"/>
      <c r="IS1062" s="36"/>
      <c r="IT1062" s="36"/>
    </row>
    <row r="1063" spans="1:254" s="14" customFormat="1" x14ac:dyDescent="0.2">
      <c r="A1063" s="48"/>
      <c r="B1063" s="48"/>
      <c r="C1063" s="98">
        <v>43789</v>
      </c>
      <c r="D1063" s="30" t="s">
        <v>2082</v>
      </c>
      <c r="E1063" s="102" t="s">
        <v>2072</v>
      </c>
      <c r="F1063" s="35" t="s">
        <v>1392</v>
      </c>
      <c r="G1063" s="82"/>
      <c r="H1063" s="127">
        <v>6120000</v>
      </c>
      <c r="I1063" s="143">
        <v>14972382</v>
      </c>
      <c r="J1063" s="49"/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  <c r="AL1063" s="48"/>
      <c r="AM1063" s="48"/>
      <c r="AN1063" s="48"/>
      <c r="AO1063" s="48"/>
      <c r="AP1063" s="48"/>
      <c r="AQ1063" s="48"/>
      <c r="AR1063" s="48"/>
      <c r="AS1063" s="48"/>
      <c r="AT1063" s="48"/>
      <c r="AU1063" s="48"/>
      <c r="AV1063" s="48"/>
      <c r="AW1063" s="48"/>
      <c r="AX1063" s="48"/>
      <c r="AY1063" s="48"/>
      <c r="AZ1063" s="48"/>
      <c r="BA1063" s="48"/>
      <c r="BB1063" s="48"/>
      <c r="BC1063" s="48"/>
      <c r="BD1063" s="48"/>
      <c r="BE1063" s="48"/>
      <c r="BF1063" s="48"/>
      <c r="BG1063" s="48"/>
      <c r="BH1063" s="48"/>
      <c r="BI1063" s="48"/>
      <c r="BJ1063" s="48"/>
      <c r="BK1063" s="48"/>
      <c r="BL1063" s="48"/>
      <c r="BM1063" s="48"/>
      <c r="BN1063" s="48"/>
      <c r="BO1063" s="48"/>
      <c r="BP1063" s="48"/>
      <c r="BQ1063" s="48"/>
      <c r="BR1063" s="48"/>
      <c r="BS1063" s="48"/>
      <c r="BT1063" s="48"/>
      <c r="BU1063" s="48"/>
      <c r="BV1063" s="48"/>
      <c r="BW1063" s="48"/>
      <c r="BX1063" s="48"/>
      <c r="BY1063" s="48"/>
      <c r="BZ1063" s="48"/>
      <c r="CA1063" s="48"/>
      <c r="CB1063" s="48"/>
      <c r="CC1063" s="48"/>
      <c r="CD1063" s="48"/>
      <c r="CE1063" s="48"/>
      <c r="CF1063" s="48"/>
      <c r="CG1063" s="48"/>
      <c r="CH1063" s="48"/>
      <c r="CI1063" s="48"/>
      <c r="CJ1063" s="48"/>
      <c r="CK1063" s="48"/>
      <c r="CL1063" s="48"/>
      <c r="CM1063" s="48"/>
      <c r="CN1063" s="48"/>
      <c r="CO1063" s="48"/>
      <c r="CP1063" s="48"/>
      <c r="CQ1063" s="48"/>
      <c r="CR1063" s="48"/>
      <c r="CS1063" s="48"/>
      <c r="CT1063" s="48"/>
      <c r="CU1063" s="48"/>
      <c r="CV1063" s="48"/>
      <c r="CW1063" s="48"/>
      <c r="CX1063" s="48"/>
      <c r="CY1063" s="48"/>
      <c r="CZ1063" s="48"/>
      <c r="DA1063" s="48"/>
      <c r="DB1063" s="48"/>
      <c r="DC1063" s="48"/>
      <c r="DD1063" s="48"/>
      <c r="DE1063" s="48"/>
      <c r="DF1063" s="48"/>
      <c r="DG1063" s="48"/>
      <c r="DH1063" s="48"/>
      <c r="DI1063" s="48"/>
      <c r="DJ1063" s="48"/>
      <c r="DK1063" s="48"/>
      <c r="DL1063" s="48"/>
      <c r="DM1063" s="48"/>
      <c r="DN1063" s="48"/>
      <c r="DO1063" s="48"/>
      <c r="DP1063" s="48"/>
      <c r="DQ1063" s="48"/>
      <c r="DR1063" s="48"/>
      <c r="DS1063" s="48"/>
      <c r="DT1063" s="48"/>
      <c r="DU1063" s="48"/>
      <c r="DV1063" s="48"/>
      <c r="DW1063" s="48"/>
      <c r="DX1063" s="48"/>
      <c r="DY1063" s="48"/>
      <c r="DZ1063" s="48"/>
      <c r="EA1063" s="48"/>
      <c r="EB1063" s="48"/>
      <c r="EC1063" s="48"/>
      <c r="ED1063" s="48"/>
      <c r="EE1063" s="48"/>
      <c r="EF1063" s="48"/>
      <c r="EG1063" s="48"/>
      <c r="EH1063" s="48"/>
      <c r="EI1063" s="48"/>
      <c r="EJ1063" s="48"/>
      <c r="EK1063" s="48"/>
      <c r="EL1063" s="48"/>
      <c r="EM1063" s="48"/>
      <c r="EN1063" s="48"/>
      <c r="EO1063" s="48"/>
      <c r="EP1063" s="48"/>
      <c r="EQ1063" s="48"/>
      <c r="ER1063" s="48"/>
      <c r="ES1063" s="48"/>
      <c r="ET1063" s="48"/>
      <c r="EU1063" s="48"/>
      <c r="EV1063" s="48"/>
      <c r="EW1063" s="48"/>
      <c r="EX1063" s="48"/>
      <c r="EY1063" s="48"/>
      <c r="EZ1063" s="48"/>
      <c r="FA1063" s="48"/>
      <c r="FB1063" s="48"/>
      <c r="FC1063" s="48"/>
      <c r="FD1063" s="48"/>
      <c r="FE1063" s="48"/>
      <c r="FF1063" s="48"/>
      <c r="FG1063" s="48"/>
      <c r="FH1063" s="48"/>
      <c r="FI1063" s="48"/>
      <c r="FJ1063" s="48"/>
      <c r="FK1063" s="48"/>
      <c r="FL1063" s="48"/>
      <c r="FM1063" s="48"/>
      <c r="FN1063" s="48"/>
      <c r="FO1063" s="48"/>
      <c r="FP1063" s="48"/>
      <c r="FQ1063" s="48"/>
      <c r="FR1063" s="48"/>
      <c r="FS1063" s="48"/>
      <c r="FT1063" s="48"/>
      <c r="FU1063" s="48"/>
      <c r="FV1063" s="48"/>
      <c r="FW1063" s="48"/>
      <c r="FX1063" s="48"/>
      <c r="FY1063" s="48"/>
      <c r="FZ1063" s="48"/>
      <c r="GA1063" s="48"/>
      <c r="GB1063" s="48"/>
      <c r="GC1063" s="48"/>
      <c r="GD1063" s="48"/>
      <c r="GE1063" s="48"/>
      <c r="GF1063" s="48"/>
      <c r="GG1063" s="48"/>
      <c r="GH1063" s="48"/>
      <c r="GI1063" s="48"/>
      <c r="GJ1063" s="48"/>
      <c r="GK1063" s="48"/>
      <c r="GL1063" s="48"/>
      <c r="GM1063" s="48"/>
      <c r="GN1063" s="48"/>
      <c r="GO1063" s="48"/>
      <c r="GP1063" s="48"/>
      <c r="GQ1063" s="48"/>
      <c r="GR1063" s="48"/>
      <c r="GS1063" s="48"/>
      <c r="GT1063" s="48"/>
      <c r="GU1063" s="48"/>
      <c r="GV1063" s="48"/>
      <c r="GW1063" s="48"/>
      <c r="GX1063" s="48"/>
      <c r="GY1063" s="48"/>
      <c r="GZ1063" s="48"/>
      <c r="HA1063" s="48"/>
      <c r="HB1063" s="48"/>
      <c r="HC1063" s="48"/>
      <c r="HD1063" s="48"/>
      <c r="HE1063" s="48"/>
      <c r="HF1063" s="48"/>
      <c r="HG1063" s="48"/>
      <c r="HH1063" s="48"/>
      <c r="HI1063" s="48"/>
      <c r="HJ1063" s="48"/>
      <c r="HK1063" s="48"/>
      <c r="HL1063" s="48"/>
      <c r="HM1063" s="48"/>
      <c r="HN1063" s="48"/>
      <c r="HO1063" s="48"/>
      <c r="HP1063" s="48"/>
      <c r="HQ1063" s="48"/>
      <c r="HR1063" s="48"/>
      <c r="HS1063" s="48"/>
      <c r="HT1063" s="48"/>
      <c r="HU1063" s="48"/>
      <c r="HV1063" s="48"/>
      <c r="HW1063" s="48"/>
      <c r="HX1063" s="48"/>
      <c r="HY1063" s="48"/>
      <c r="HZ1063" s="48"/>
      <c r="IA1063" s="48"/>
      <c r="IB1063" s="48"/>
      <c r="IC1063" s="48"/>
      <c r="ID1063" s="48"/>
      <c r="IE1063" s="48"/>
      <c r="IF1063" s="48"/>
      <c r="IG1063" s="48"/>
      <c r="IH1063" s="36"/>
      <c r="II1063" s="36"/>
      <c r="IJ1063" s="36"/>
      <c r="IK1063" s="36"/>
      <c r="IL1063" s="36"/>
      <c r="IM1063" s="36"/>
      <c r="IN1063" s="36"/>
      <c r="IO1063" s="36"/>
      <c r="IP1063" s="36"/>
      <c r="IQ1063" s="36"/>
      <c r="IR1063" s="36"/>
      <c r="IS1063" s="36"/>
      <c r="IT1063" s="36"/>
    </row>
    <row r="1064" spans="1:254" s="14" customFormat="1" x14ac:dyDescent="0.2">
      <c r="A1064" s="48"/>
      <c r="B1064" s="48"/>
      <c r="C1064" s="98">
        <v>43789</v>
      </c>
      <c r="D1064" s="30" t="s">
        <v>2083</v>
      </c>
      <c r="E1064" s="102" t="s">
        <v>2073</v>
      </c>
      <c r="F1064" s="35" t="s">
        <v>1185</v>
      </c>
      <c r="G1064" s="82"/>
      <c r="H1064" s="127">
        <v>14000</v>
      </c>
      <c r="I1064" s="143">
        <v>14958382</v>
      </c>
      <c r="J1064" s="49"/>
      <c r="K1064" s="48"/>
      <c r="L1064" s="48"/>
      <c r="M1064" s="48"/>
      <c r="N1064" s="48"/>
      <c r="O1064" s="48"/>
      <c r="P1064" s="48"/>
      <c r="Q1064" s="48"/>
      <c r="R1064" s="48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  <c r="AL1064" s="48"/>
      <c r="AM1064" s="48"/>
      <c r="AN1064" s="48"/>
      <c r="AO1064" s="48"/>
      <c r="AP1064" s="48"/>
      <c r="AQ1064" s="48"/>
      <c r="AR1064" s="48"/>
      <c r="AS1064" s="48"/>
      <c r="AT1064" s="48"/>
      <c r="AU1064" s="48"/>
      <c r="AV1064" s="48"/>
      <c r="AW1064" s="48"/>
      <c r="AX1064" s="48"/>
      <c r="AY1064" s="48"/>
      <c r="AZ1064" s="48"/>
      <c r="BA1064" s="48"/>
      <c r="BB1064" s="48"/>
      <c r="BC1064" s="48"/>
      <c r="BD1064" s="48"/>
      <c r="BE1064" s="48"/>
      <c r="BF1064" s="48"/>
      <c r="BG1064" s="48"/>
      <c r="BH1064" s="48"/>
      <c r="BI1064" s="48"/>
      <c r="BJ1064" s="48"/>
      <c r="BK1064" s="48"/>
      <c r="BL1064" s="48"/>
      <c r="BM1064" s="48"/>
      <c r="BN1064" s="48"/>
      <c r="BO1064" s="48"/>
      <c r="BP1064" s="48"/>
      <c r="BQ1064" s="48"/>
      <c r="BR1064" s="48"/>
      <c r="BS1064" s="48"/>
      <c r="BT1064" s="48"/>
      <c r="BU1064" s="48"/>
      <c r="BV1064" s="48"/>
      <c r="BW1064" s="48"/>
      <c r="BX1064" s="48"/>
      <c r="BY1064" s="48"/>
      <c r="BZ1064" s="48"/>
      <c r="CA1064" s="48"/>
      <c r="CB1064" s="48"/>
      <c r="CC1064" s="48"/>
      <c r="CD1064" s="48"/>
      <c r="CE1064" s="48"/>
      <c r="CF1064" s="48"/>
      <c r="CG1064" s="48"/>
      <c r="CH1064" s="48"/>
      <c r="CI1064" s="48"/>
      <c r="CJ1064" s="48"/>
      <c r="CK1064" s="48"/>
      <c r="CL1064" s="48"/>
      <c r="CM1064" s="48"/>
      <c r="CN1064" s="48"/>
      <c r="CO1064" s="48"/>
      <c r="CP1064" s="48"/>
      <c r="CQ1064" s="48"/>
      <c r="CR1064" s="48"/>
      <c r="CS1064" s="48"/>
      <c r="CT1064" s="48"/>
      <c r="CU1064" s="48"/>
      <c r="CV1064" s="48"/>
      <c r="CW1064" s="48"/>
      <c r="CX1064" s="48"/>
      <c r="CY1064" s="48"/>
      <c r="CZ1064" s="48"/>
      <c r="DA1064" s="48"/>
      <c r="DB1064" s="48"/>
      <c r="DC1064" s="48"/>
      <c r="DD1064" s="48"/>
      <c r="DE1064" s="48"/>
      <c r="DF1064" s="48"/>
      <c r="DG1064" s="48"/>
      <c r="DH1064" s="48"/>
      <c r="DI1064" s="48"/>
      <c r="DJ1064" s="48"/>
      <c r="DK1064" s="48"/>
      <c r="DL1064" s="48"/>
      <c r="DM1064" s="48"/>
      <c r="DN1064" s="48"/>
      <c r="DO1064" s="48"/>
      <c r="DP1064" s="48"/>
      <c r="DQ1064" s="48"/>
      <c r="DR1064" s="48"/>
      <c r="DS1064" s="48"/>
      <c r="DT1064" s="48"/>
      <c r="DU1064" s="48"/>
      <c r="DV1064" s="48"/>
      <c r="DW1064" s="48"/>
      <c r="DX1064" s="48"/>
      <c r="DY1064" s="48"/>
      <c r="DZ1064" s="48"/>
      <c r="EA1064" s="48"/>
      <c r="EB1064" s="48"/>
      <c r="EC1064" s="48"/>
      <c r="ED1064" s="48"/>
      <c r="EE1064" s="48"/>
      <c r="EF1064" s="48"/>
      <c r="EG1064" s="48"/>
      <c r="EH1064" s="48"/>
      <c r="EI1064" s="48"/>
      <c r="EJ1064" s="48"/>
      <c r="EK1064" s="48"/>
      <c r="EL1064" s="48"/>
      <c r="EM1064" s="48"/>
      <c r="EN1064" s="48"/>
      <c r="EO1064" s="48"/>
      <c r="EP1064" s="48"/>
      <c r="EQ1064" s="48"/>
      <c r="ER1064" s="48"/>
      <c r="ES1064" s="48"/>
      <c r="ET1064" s="48"/>
      <c r="EU1064" s="48"/>
      <c r="EV1064" s="48"/>
      <c r="EW1064" s="48"/>
      <c r="EX1064" s="48"/>
      <c r="EY1064" s="48"/>
      <c r="EZ1064" s="48"/>
      <c r="FA1064" s="48"/>
      <c r="FB1064" s="48"/>
      <c r="FC1064" s="48"/>
      <c r="FD1064" s="48"/>
      <c r="FE1064" s="48"/>
      <c r="FF1064" s="48"/>
      <c r="FG1064" s="48"/>
      <c r="FH1064" s="48"/>
      <c r="FI1064" s="48"/>
      <c r="FJ1064" s="48"/>
      <c r="FK1064" s="48"/>
      <c r="FL1064" s="48"/>
      <c r="FM1064" s="48"/>
      <c r="FN1064" s="48"/>
      <c r="FO1064" s="48"/>
      <c r="FP1064" s="48"/>
      <c r="FQ1064" s="48"/>
      <c r="FR1064" s="48"/>
      <c r="FS1064" s="48"/>
      <c r="FT1064" s="48"/>
      <c r="FU1064" s="48"/>
      <c r="FV1064" s="48"/>
      <c r="FW1064" s="48"/>
      <c r="FX1064" s="48"/>
      <c r="FY1064" s="48"/>
      <c r="FZ1064" s="48"/>
      <c r="GA1064" s="48"/>
      <c r="GB1064" s="48"/>
      <c r="GC1064" s="48"/>
      <c r="GD1064" s="48"/>
      <c r="GE1064" s="48"/>
      <c r="GF1064" s="48"/>
      <c r="GG1064" s="48"/>
      <c r="GH1064" s="48"/>
      <c r="GI1064" s="48"/>
      <c r="GJ1064" s="48"/>
      <c r="GK1064" s="48"/>
      <c r="GL1064" s="48"/>
      <c r="GM1064" s="48"/>
      <c r="GN1064" s="48"/>
      <c r="GO1064" s="48"/>
      <c r="GP1064" s="48"/>
      <c r="GQ1064" s="48"/>
      <c r="GR1064" s="48"/>
      <c r="GS1064" s="48"/>
      <c r="GT1064" s="48"/>
      <c r="GU1064" s="48"/>
      <c r="GV1064" s="48"/>
      <c r="GW1064" s="48"/>
      <c r="GX1064" s="48"/>
      <c r="GY1064" s="48"/>
      <c r="GZ1064" s="48"/>
      <c r="HA1064" s="48"/>
      <c r="HB1064" s="48"/>
      <c r="HC1064" s="48"/>
      <c r="HD1064" s="48"/>
      <c r="HE1064" s="48"/>
      <c r="HF1064" s="48"/>
      <c r="HG1064" s="48"/>
      <c r="HH1064" s="48"/>
      <c r="HI1064" s="48"/>
      <c r="HJ1064" s="48"/>
      <c r="HK1064" s="48"/>
      <c r="HL1064" s="48"/>
      <c r="HM1064" s="48"/>
      <c r="HN1064" s="48"/>
      <c r="HO1064" s="48"/>
      <c r="HP1064" s="48"/>
      <c r="HQ1064" s="48"/>
      <c r="HR1064" s="48"/>
      <c r="HS1064" s="48"/>
      <c r="HT1064" s="48"/>
      <c r="HU1064" s="48"/>
      <c r="HV1064" s="48"/>
      <c r="HW1064" s="48"/>
      <c r="HX1064" s="48"/>
      <c r="HY1064" s="48"/>
      <c r="HZ1064" s="48"/>
      <c r="IA1064" s="48"/>
      <c r="IB1064" s="48"/>
      <c r="IC1064" s="48"/>
      <c r="ID1064" s="48"/>
      <c r="IE1064" s="48"/>
      <c r="IF1064" s="48"/>
      <c r="IG1064" s="48"/>
      <c r="IH1064" s="36"/>
      <c r="II1064" s="36"/>
      <c r="IJ1064" s="36"/>
      <c r="IK1064" s="36"/>
      <c r="IL1064" s="36"/>
      <c r="IM1064" s="36"/>
      <c r="IN1064" s="36"/>
      <c r="IO1064" s="36"/>
      <c r="IP1064" s="36"/>
      <c r="IQ1064" s="36"/>
      <c r="IR1064" s="36"/>
      <c r="IS1064" s="36"/>
      <c r="IT1064" s="36"/>
    </row>
    <row r="1065" spans="1:254" s="14" customFormat="1" x14ac:dyDescent="0.2">
      <c r="A1065" s="48"/>
      <c r="B1065" s="48"/>
      <c r="C1065" s="98">
        <v>43791</v>
      </c>
      <c r="D1065" s="30" t="s">
        <v>2084</v>
      </c>
      <c r="E1065" s="102" t="s">
        <v>2074</v>
      </c>
      <c r="F1065" s="35" t="s">
        <v>1198</v>
      </c>
      <c r="G1065" s="82"/>
      <c r="H1065" s="127">
        <v>66500</v>
      </c>
      <c r="I1065" s="143">
        <v>14891882</v>
      </c>
      <c r="J1065" s="49"/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  <c r="AL1065" s="48"/>
      <c r="AM1065" s="48"/>
      <c r="AN1065" s="48"/>
      <c r="AO1065" s="48"/>
      <c r="AP1065" s="48"/>
      <c r="AQ1065" s="48"/>
      <c r="AR1065" s="48"/>
      <c r="AS1065" s="48"/>
      <c r="AT1065" s="48"/>
      <c r="AU1065" s="48"/>
      <c r="AV1065" s="48"/>
      <c r="AW1065" s="48"/>
      <c r="AX1065" s="48"/>
      <c r="AY1065" s="48"/>
      <c r="AZ1065" s="48"/>
      <c r="BA1065" s="48"/>
      <c r="BB1065" s="48"/>
      <c r="BC1065" s="48"/>
      <c r="BD1065" s="48"/>
      <c r="BE1065" s="48"/>
      <c r="BF1065" s="48"/>
      <c r="BG1065" s="48"/>
      <c r="BH1065" s="48"/>
      <c r="BI1065" s="48"/>
      <c r="BJ1065" s="48"/>
      <c r="BK1065" s="48"/>
      <c r="BL1065" s="48"/>
      <c r="BM1065" s="48"/>
      <c r="BN1065" s="48"/>
      <c r="BO1065" s="48"/>
      <c r="BP1065" s="48"/>
      <c r="BQ1065" s="48"/>
      <c r="BR1065" s="48"/>
      <c r="BS1065" s="48"/>
      <c r="BT1065" s="48"/>
      <c r="BU1065" s="48"/>
      <c r="BV1065" s="48"/>
      <c r="BW1065" s="48"/>
      <c r="BX1065" s="48"/>
      <c r="BY1065" s="48"/>
      <c r="BZ1065" s="48"/>
      <c r="CA1065" s="48"/>
      <c r="CB1065" s="48"/>
      <c r="CC1065" s="48"/>
      <c r="CD1065" s="48"/>
      <c r="CE1065" s="48"/>
      <c r="CF1065" s="48"/>
      <c r="CG1065" s="48"/>
      <c r="CH1065" s="48"/>
      <c r="CI1065" s="48"/>
      <c r="CJ1065" s="48"/>
      <c r="CK1065" s="48"/>
      <c r="CL1065" s="48"/>
      <c r="CM1065" s="48"/>
      <c r="CN1065" s="48"/>
      <c r="CO1065" s="48"/>
      <c r="CP1065" s="48"/>
      <c r="CQ1065" s="48"/>
      <c r="CR1065" s="48"/>
      <c r="CS1065" s="48"/>
      <c r="CT1065" s="48"/>
      <c r="CU1065" s="48"/>
      <c r="CV1065" s="48"/>
      <c r="CW1065" s="48"/>
      <c r="CX1065" s="48"/>
      <c r="CY1065" s="48"/>
      <c r="CZ1065" s="48"/>
      <c r="DA1065" s="48"/>
      <c r="DB1065" s="48"/>
      <c r="DC1065" s="48"/>
      <c r="DD1065" s="48"/>
      <c r="DE1065" s="48"/>
      <c r="DF1065" s="48"/>
      <c r="DG1065" s="48"/>
      <c r="DH1065" s="48"/>
      <c r="DI1065" s="48"/>
      <c r="DJ1065" s="48"/>
      <c r="DK1065" s="48"/>
      <c r="DL1065" s="48"/>
      <c r="DM1065" s="48"/>
      <c r="DN1065" s="48"/>
      <c r="DO1065" s="48"/>
      <c r="DP1065" s="48"/>
      <c r="DQ1065" s="48"/>
      <c r="DR1065" s="48"/>
      <c r="DS1065" s="48"/>
      <c r="DT1065" s="48"/>
      <c r="DU1065" s="48"/>
      <c r="DV1065" s="48"/>
      <c r="DW1065" s="48"/>
      <c r="DX1065" s="48"/>
      <c r="DY1065" s="48"/>
      <c r="DZ1065" s="48"/>
      <c r="EA1065" s="48"/>
      <c r="EB1065" s="48"/>
      <c r="EC1065" s="48"/>
      <c r="ED1065" s="48"/>
      <c r="EE1065" s="48"/>
      <c r="EF1065" s="48"/>
      <c r="EG1065" s="48"/>
      <c r="EH1065" s="48"/>
      <c r="EI1065" s="48"/>
      <c r="EJ1065" s="48"/>
      <c r="EK1065" s="48"/>
      <c r="EL1065" s="48"/>
      <c r="EM1065" s="48"/>
      <c r="EN1065" s="48"/>
      <c r="EO1065" s="48"/>
      <c r="EP1065" s="48"/>
      <c r="EQ1065" s="48"/>
      <c r="ER1065" s="48"/>
      <c r="ES1065" s="48"/>
      <c r="ET1065" s="48"/>
      <c r="EU1065" s="48"/>
      <c r="EV1065" s="48"/>
      <c r="EW1065" s="48"/>
      <c r="EX1065" s="48"/>
      <c r="EY1065" s="48"/>
      <c r="EZ1065" s="48"/>
      <c r="FA1065" s="48"/>
      <c r="FB1065" s="48"/>
      <c r="FC1065" s="48"/>
      <c r="FD1065" s="48"/>
      <c r="FE1065" s="48"/>
      <c r="FF1065" s="48"/>
      <c r="FG1065" s="48"/>
      <c r="FH1065" s="48"/>
      <c r="FI1065" s="48"/>
      <c r="FJ1065" s="48"/>
      <c r="FK1065" s="48"/>
      <c r="FL1065" s="48"/>
      <c r="FM1065" s="48"/>
      <c r="FN1065" s="48"/>
      <c r="FO1065" s="48"/>
      <c r="FP1065" s="48"/>
      <c r="FQ1065" s="48"/>
      <c r="FR1065" s="48"/>
      <c r="FS1065" s="48"/>
      <c r="FT1065" s="48"/>
      <c r="FU1065" s="48"/>
      <c r="FV1065" s="48"/>
      <c r="FW1065" s="48"/>
      <c r="FX1065" s="48"/>
      <c r="FY1065" s="48"/>
      <c r="FZ1065" s="48"/>
      <c r="GA1065" s="48"/>
      <c r="GB1065" s="48"/>
      <c r="GC1065" s="48"/>
      <c r="GD1065" s="48"/>
      <c r="GE1065" s="48"/>
      <c r="GF1065" s="48"/>
      <c r="GG1065" s="48"/>
      <c r="GH1065" s="48"/>
      <c r="GI1065" s="48"/>
      <c r="GJ1065" s="48"/>
      <c r="GK1065" s="48"/>
      <c r="GL1065" s="48"/>
      <c r="GM1065" s="48"/>
      <c r="GN1065" s="48"/>
      <c r="GO1065" s="48"/>
      <c r="GP1065" s="48"/>
      <c r="GQ1065" s="48"/>
      <c r="GR1065" s="48"/>
      <c r="GS1065" s="48"/>
      <c r="GT1065" s="48"/>
      <c r="GU1065" s="48"/>
      <c r="GV1065" s="48"/>
      <c r="GW1065" s="48"/>
      <c r="GX1065" s="48"/>
      <c r="GY1065" s="48"/>
      <c r="GZ1065" s="48"/>
      <c r="HA1065" s="48"/>
      <c r="HB1065" s="48"/>
      <c r="HC1065" s="48"/>
      <c r="HD1065" s="48"/>
      <c r="HE1065" s="48"/>
      <c r="HF1065" s="48"/>
      <c r="HG1065" s="48"/>
      <c r="HH1065" s="48"/>
      <c r="HI1065" s="48"/>
      <c r="HJ1065" s="48"/>
      <c r="HK1065" s="48"/>
      <c r="HL1065" s="48"/>
      <c r="HM1065" s="48"/>
      <c r="HN1065" s="48"/>
      <c r="HO1065" s="48"/>
      <c r="HP1065" s="48"/>
      <c r="HQ1065" s="48"/>
      <c r="HR1065" s="48"/>
      <c r="HS1065" s="48"/>
      <c r="HT1065" s="48"/>
      <c r="HU1065" s="48"/>
      <c r="HV1065" s="48"/>
      <c r="HW1065" s="48"/>
      <c r="HX1065" s="48"/>
      <c r="HY1065" s="48"/>
      <c r="HZ1065" s="48"/>
      <c r="IA1065" s="48"/>
      <c r="IB1065" s="48"/>
      <c r="IC1065" s="48"/>
      <c r="ID1065" s="48"/>
      <c r="IE1065" s="48"/>
      <c r="IF1065" s="48"/>
      <c r="IG1065" s="48"/>
      <c r="IH1065" s="36"/>
      <c r="II1065" s="36"/>
      <c r="IJ1065" s="36"/>
      <c r="IK1065" s="36"/>
      <c r="IL1065" s="36"/>
      <c r="IM1065" s="36"/>
      <c r="IN1065" s="36"/>
      <c r="IO1065" s="36"/>
      <c r="IP1065" s="36"/>
      <c r="IQ1065" s="36"/>
      <c r="IR1065" s="36"/>
      <c r="IS1065" s="36"/>
      <c r="IT1065" s="36"/>
    </row>
    <row r="1066" spans="1:254" s="14" customFormat="1" x14ac:dyDescent="0.2">
      <c r="A1066" s="48"/>
      <c r="B1066" s="48"/>
      <c r="C1066" s="98">
        <v>43791</v>
      </c>
      <c r="D1066" s="30" t="s">
        <v>2085</v>
      </c>
      <c r="E1066" s="102" t="s">
        <v>2075</v>
      </c>
      <c r="F1066" s="35" t="s">
        <v>1198</v>
      </c>
      <c r="G1066" s="82"/>
      <c r="H1066" s="127">
        <v>755000</v>
      </c>
      <c r="I1066" s="143">
        <v>14136882</v>
      </c>
      <c r="J1066" s="49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  <c r="AL1066" s="48"/>
      <c r="AM1066" s="48"/>
      <c r="AN1066" s="48"/>
      <c r="AO1066" s="48"/>
      <c r="AP1066" s="48"/>
      <c r="AQ1066" s="48"/>
      <c r="AR1066" s="48"/>
      <c r="AS1066" s="48"/>
      <c r="AT1066" s="48"/>
      <c r="AU1066" s="48"/>
      <c r="AV1066" s="48"/>
      <c r="AW1066" s="48"/>
      <c r="AX1066" s="48"/>
      <c r="AY1066" s="48"/>
      <c r="AZ1066" s="48"/>
      <c r="BA1066" s="48"/>
      <c r="BB1066" s="48"/>
      <c r="BC1066" s="48"/>
      <c r="BD1066" s="48"/>
      <c r="BE1066" s="48"/>
      <c r="BF1066" s="48"/>
      <c r="BG1066" s="48"/>
      <c r="BH1066" s="48"/>
      <c r="BI1066" s="48"/>
      <c r="BJ1066" s="48"/>
      <c r="BK1066" s="48"/>
      <c r="BL1066" s="48"/>
      <c r="BM1066" s="48"/>
      <c r="BN1066" s="48"/>
      <c r="BO1066" s="48"/>
      <c r="BP1066" s="48"/>
      <c r="BQ1066" s="48"/>
      <c r="BR1066" s="48"/>
      <c r="BS1066" s="48"/>
      <c r="BT1066" s="48"/>
      <c r="BU1066" s="48"/>
      <c r="BV1066" s="48"/>
      <c r="BW1066" s="48"/>
      <c r="BX1066" s="48"/>
      <c r="BY1066" s="48"/>
      <c r="BZ1066" s="48"/>
      <c r="CA1066" s="48"/>
      <c r="CB1066" s="48"/>
      <c r="CC1066" s="48"/>
      <c r="CD1066" s="48"/>
      <c r="CE1066" s="48"/>
      <c r="CF1066" s="48"/>
      <c r="CG1066" s="48"/>
      <c r="CH1066" s="48"/>
      <c r="CI1066" s="48"/>
      <c r="CJ1066" s="48"/>
      <c r="CK1066" s="48"/>
      <c r="CL1066" s="48"/>
      <c r="CM1066" s="48"/>
      <c r="CN1066" s="48"/>
      <c r="CO1066" s="48"/>
      <c r="CP1066" s="48"/>
      <c r="CQ1066" s="48"/>
      <c r="CR1066" s="48"/>
      <c r="CS1066" s="48"/>
      <c r="CT1066" s="48"/>
      <c r="CU1066" s="48"/>
      <c r="CV1066" s="48"/>
      <c r="CW1066" s="48"/>
      <c r="CX1066" s="48"/>
      <c r="CY1066" s="48"/>
      <c r="CZ1066" s="48"/>
      <c r="DA1066" s="48"/>
      <c r="DB1066" s="48"/>
      <c r="DC1066" s="48"/>
      <c r="DD1066" s="48"/>
      <c r="DE1066" s="48"/>
      <c r="DF1066" s="48"/>
      <c r="DG1066" s="48"/>
      <c r="DH1066" s="48"/>
      <c r="DI1066" s="48"/>
      <c r="DJ1066" s="48"/>
      <c r="DK1066" s="48"/>
      <c r="DL1066" s="48"/>
      <c r="DM1066" s="48"/>
      <c r="DN1066" s="48"/>
      <c r="DO1066" s="48"/>
      <c r="DP1066" s="48"/>
      <c r="DQ1066" s="48"/>
      <c r="DR1066" s="48"/>
      <c r="DS1066" s="48"/>
      <c r="DT1066" s="48"/>
      <c r="DU1066" s="48"/>
      <c r="DV1066" s="48"/>
      <c r="DW1066" s="48"/>
      <c r="DX1066" s="48"/>
      <c r="DY1066" s="48"/>
      <c r="DZ1066" s="48"/>
      <c r="EA1066" s="48"/>
      <c r="EB1066" s="48"/>
      <c r="EC1066" s="48"/>
      <c r="ED1066" s="48"/>
      <c r="EE1066" s="48"/>
      <c r="EF1066" s="48"/>
      <c r="EG1066" s="48"/>
      <c r="EH1066" s="48"/>
      <c r="EI1066" s="48"/>
      <c r="EJ1066" s="48"/>
      <c r="EK1066" s="48"/>
      <c r="EL1066" s="48"/>
      <c r="EM1066" s="48"/>
      <c r="EN1066" s="48"/>
      <c r="EO1066" s="48"/>
      <c r="EP1066" s="48"/>
      <c r="EQ1066" s="48"/>
      <c r="ER1066" s="48"/>
      <c r="ES1066" s="48"/>
      <c r="ET1066" s="48"/>
      <c r="EU1066" s="48"/>
      <c r="EV1066" s="48"/>
      <c r="EW1066" s="48"/>
      <c r="EX1066" s="48"/>
      <c r="EY1066" s="48"/>
      <c r="EZ1066" s="48"/>
      <c r="FA1066" s="48"/>
      <c r="FB1066" s="48"/>
      <c r="FC1066" s="48"/>
      <c r="FD1066" s="48"/>
      <c r="FE1066" s="48"/>
      <c r="FF1066" s="48"/>
      <c r="FG1066" s="48"/>
      <c r="FH1066" s="48"/>
      <c r="FI1066" s="48"/>
      <c r="FJ1066" s="48"/>
      <c r="FK1066" s="48"/>
      <c r="FL1066" s="48"/>
      <c r="FM1066" s="48"/>
      <c r="FN1066" s="48"/>
      <c r="FO1066" s="48"/>
      <c r="FP1066" s="48"/>
      <c r="FQ1066" s="48"/>
      <c r="FR1066" s="48"/>
      <c r="FS1066" s="48"/>
      <c r="FT1066" s="48"/>
      <c r="FU1066" s="48"/>
      <c r="FV1066" s="48"/>
      <c r="FW1066" s="48"/>
      <c r="FX1066" s="48"/>
      <c r="FY1066" s="48"/>
      <c r="FZ1066" s="48"/>
      <c r="GA1066" s="48"/>
      <c r="GB1066" s="48"/>
      <c r="GC1066" s="48"/>
      <c r="GD1066" s="48"/>
      <c r="GE1066" s="48"/>
      <c r="GF1066" s="48"/>
      <c r="GG1066" s="48"/>
      <c r="GH1066" s="48"/>
      <c r="GI1066" s="48"/>
      <c r="GJ1066" s="48"/>
      <c r="GK1066" s="48"/>
      <c r="GL1066" s="48"/>
      <c r="GM1066" s="48"/>
      <c r="GN1066" s="48"/>
      <c r="GO1066" s="48"/>
      <c r="GP1066" s="48"/>
      <c r="GQ1066" s="48"/>
      <c r="GR1066" s="48"/>
      <c r="GS1066" s="48"/>
      <c r="GT1066" s="48"/>
      <c r="GU1066" s="48"/>
      <c r="GV1066" s="48"/>
      <c r="GW1066" s="48"/>
      <c r="GX1066" s="48"/>
      <c r="GY1066" s="48"/>
      <c r="GZ1066" s="48"/>
      <c r="HA1066" s="48"/>
      <c r="HB1066" s="48"/>
      <c r="HC1066" s="48"/>
      <c r="HD1066" s="48"/>
      <c r="HE1066" s="48"/>
      <c r="HF1066" s="48"/>
      <c r="HG1066" s="48"/>
      <c r="HH1066" s="48"/>
      <c r="HI1066" s="48"/>
      <c r="HJ1066" s="48"/>
      <c r="HK1066" s="48"/>
      <c r="HL1066" s="48"/>
      <c r="HM1066" s="48"/>
      <c r="HN1066" s="48"/>
      <c r="HO1066" s="48"/>
      <c r="HP1066" s="48"/>
      <c r="HQ1066" s="48"/>
      <c r="HR1066" s="48"/>
      <c r="HS1066" s="48"/>
      <c r="HT1066" s="48"/>
      <c r="HU1066" s="48"/>
      <c r="HV1066" s="48"/>
      <c r="HW1066" s="48"/>
      <c r="HX1066" s="48"/>
      <c r="HY1066" s="48"/>
      <c r="HZ1066" s="48"/>
      <c r="IA1066" s="48"/>
      <c r="IB1066" s="48"/>
      <c r="IC1066" s="48"/>
      <c r="ID1066" s="48"/>
      <c r="IE1066" s="48"/>
      <c r="IF1066" s="48"/>
      <c r="IG1066" s="48"/>
      <c r="IH1066" s="36"/>
      <c r="II1066" s="36"/>
      <c r="IJ1066" s="36"/>
      <c r="IK1066" s="36"/>
      <c r="IL1066" s="36"/>
      <c r="IM1066" s="36"/>
      <c r="IN1066" s="36"/>
      <c r="IO1066" s="36"/>
      <c r="IP1066" s="36"/>
      <c r="IQ1066" s="36"/>
      <c r="IR1066" s="36"/>
      <c r="IS1066" s="36"/>
      <c r="IT1066" s="36"/>
    </row>
    <row r="1067" spans="1:254" s="14" customFormat="1" x14ac:dyDescent="0.2">
      <c r="A1067" s="48"/>
      <c r="B1067" s="48"/>
      <c r="C1067" s="98">
        <v>43792</v>
      </c>
      <c r="D1067" s="30" t="s">
        <v>2086</v>
      </c>
      <c r="E1067" s="102" t="s">
        <v>2076</v>
      </c>
      <c r="F1067" s="35" t="s">
        <v>1198</v>
      </c>
      <c r="G1067" s="82"/>
      <c r="H1067" s="127">
        <v>102600</v>
      </c>
      <c r="I1067" s="143">
        <v>14034282</v>
      </c>
      <c r="J1067" s="49"/>
      <c r="K1067" s="48"/>
      <c r="L1067" s="48"/>
      <c r="M1067" s="48"/>
      <c r="N1067" s="48"/>
      <c r="O1067" s="48"/>
      <c r="P1067" s="48"/>
      <c r="Q1067" s="48"/>
      <c r="R1067" s="48"/>
      <c r="S1067" s="48"/>
      <c r="T1067" s="48"/>
      <c r="U1067" s="48"/>
      <c r="V1067" s="48"/>
      <c r="W1067" s="48"/>
      <c r="X1067" s="48"/>
      <c r="Y1067" s="48"/>
      <c r="Z1067" s="48"/>
      <c r="AA1067" s="48"/>
      <c r="AB1067" s="48"/>
      <c r="AC1067" s="48"/>
      <c r="AD1067" s="48"/>
      <c r="AE1067" s="48"/>
      <c r="AF1067" s="48"/>
      <c r="AG1067" s="48"/>
      <c r="AH1067" s="48"/>
      <c r="AI1067" s="48"/>
      <c r="AJ1067" s="48"/>
      <c r="AK1067" s="48"/>
      <c r="AL1067" s="48"/>
      <c r="AM1067" s="48"/>
      <c r="AN1067" s="48"/>
      <c r="AO1067" s="48"/>
      <c r="AP1067" s="48"/>
      <c r="AQ1067" s="48"/>
      <c r="AR1067" s="48"/>
      <c r="AS1067" s="48"/>
      <c r="AT1067" s="48"/>
      <c r="AU1067" s="48"/>
      <c r="AV1067" s="48"/>
      <c r="AW1067" s="48"/>
      <c r="AX1067" s="48"/>
      <c r="AY1067" s="48"/>
      <c r="AZ1067" s="48"/>
      <c r="BA1067" s="48"/>
      <c r="BB1067" s="48"/>
      <c r="BC1067" s="48"/>
      <c r="BD1067" s="48"/>
      <c r="BE1067" s="48"/>
      <c r="BF1067" s="48"/>
      <c r="BG1067" s="48"/>
      <c r="BH1067" s="48"/>
      <c r="BI1067" s="48"/>
      <c r="BJ1067" s="48"/>
      <c r="BK1067" s="48"/>
      <c r="BL1067" s="48"/>
      <c r="BM1067" s="48"/>
      <c r="BN1067" s="48"/>
      <c r="BO1067" s="48"/>
      <c r="BP1067" s="48"/>
      <c r="BQ1067" s="48"/>
      <c r="BR1067" s="48"/>
      <c r="BS1067" s="48"/>
      <c r="BT1067" s="48"/>
      <c r="BU1067" s="48"/>
      <c r="BV1067" s="48"/>
      <c r="BW1067" s="48"/>
      <c r="BX1067" s="48"/>
      <c r="BY1067" s="48"/>
      <c r="BZ1067" s="48"/>
      <c r="CA1067" s="48"/>
      <c r="CB1067" s="48"/>
      <c r="CC1067" s="48"/>
      <c r="CD1067" s="48"/>
      <c r="CE1067" s="48"/>
      <c r="CF1067" s="48"/>
      <c r="CG1067" s="48"/>
      <c r="CH1067" s="48"/>
      <c r="CI1067" s="48"/>
      <c r="CJ1067" s="48"/>
      <c r="CK1067" s="48"/>
      <c r="CL1067" s="48"/>
      <c r="CM1067" s="48"/>
      <c r="CN1067" s="48"/>
      <c r="CO1067" s="48"/>
      <c r="CP1067" s="48"/>
      <c r="CQ1067" s="48"/>
      <c r="CR1067" s="48"/>
      <c r="CS1067" s="48"/>
      <c r="CT1067" s="48"/>
      <c r="CU1067" s="48"/>
      <c r="CV1067" s="48"/>
      <c r="CW1067" s="48"/>
      <c r="CX1067" s="48"/>
      <c r="CY1067" s="48"/>
      <c r="CZ1067" s="48"/>
      <c r="DA1067" s="48"/>
      <c r="DB1067" s="48"/>
      <c r="DC1067" s="48"/>
      <c r="DD1067" s="48"/>
      <c r="DE1067" s="48"/>
      <c r="DF1067" s="48"/>
      <c r="DG1067" s="48"/>
      <c r="DH1067" s="48"/>
      <c r="DI1067" s="48"/>
      <c r="DJ1067" s="48"/>
      <c r="DK1067" s="48"/>
      <c r="DL1067" s="48"/>
      <c r="DM1067" s="48"/>
      <c r="DN1067" s="48"/>
      <c r="DO1067" s="48"/>
      <c r="DP1067" s="48"/>
      <c r="DQ1067" s="48"/>
      <c r="DR1067" s="48"/>
      <c r="DS1067" s="48"/>
      <c r="DT1067" s="48"/>
      <c r="DU1067" s="48"/>
      <c r="DV1067" s="48"/>
      <c r="DW1067" s="48"/>
      <c r="DX1067" s="48"/>
      <c r="DY1067" s="48"/>
      <c r="DZ1067" s="48"/>
      <c r="EA1067" s="48"/>
      <c r="EB1067" s="48"/>
      <c r="EC1067" s="48"/>
      <c r="ED1067" s="48"/>
      <c r="EE1067" s="48"/>
      <c r="EF1067" s="48"/>
      <c r="EG1067" s="48"/>
      <c r="EH1067" s="48"/>
      <c r="EI1067" s="48"/>
      <c r="EJ1067" s="48"/>
      <c r="EK1067" s="48"/>
      <c r="EL1067" s="48"/>
      <c r="EM1067" s="48"/>
      <c r="EN1067" s="48"/>
      <c r="EO1067" s="48"/>
      <c r="EP1067" s="48"/>
      <c r="EQ1067" s="48"/>
      <c r="ER1067" s="48"/>
      <c r="ES1067" s="48"/>
      <c r="ET1067" s="48"/>
      <c r="EU1067" s="48"/>
      <c r="EV1067" s="48"/>
      <c r="EW1067" s="48"/>
      <c r="EX1067" s="48"/>
      <c r="EY1067" s="48"/>
      <c r="EZ1067" s="48"/>
      <c r="FA1067" s="48"/>
      <c r="FB1067" s="48"/>
      <c r="FC1067" s="48"/>
      <c r="FD1067" s="48"/>
      <c r="FE1067" s="48"/>
      <c r="FF1067" s="48"/>
      <c r="FG1067" s="48"/>
      <c r="FH1067" s="48"/>
      <c r="FI1067" s="48"/>
      <c r="FJ1067" s="48"/>
      <c r="FK1067" s="48"/>
      <c r="FL1067" s="48"/>
      <c r="FM1067" s="48"/>
      <c r="FN1067" s="48"/>
      <c r="FO1067" s="48"/>
      <c r="FP1067" s="48"/>
      <c r="FQ1067" s="48"/>
      <c r="FR1067" s="48"/>
      <c r="FS1067" s="48"/>
      <c r="FT1067" s="48"/>
      <c r="FU1067" s="48"/>
      <c r="FV1067" s="48"/>
      <c r="FW1067" s="48"/>
      <c r="FX1067" s="48"/>
      <c r="FY1067" s="48"/>
      <c r="FZ1067" s="48"/>
      <c r="GA1067" s="48"/>
      <c r="GB1067" s="48"/>
      <c r="GC1067" s="48"/>
      <c r="GD1067" s="48"/>
      <c r="GE1067" s="48"/>
      <c r="GF1067" s="48"/>
      <c r="GG1067" s="48"/>
      <c r="GH1067" s="48"/>
      <c r="GI1067" s="48"/>
      <c r="GJ1067" s="48"/>
      <c r="GK1067" s="48"/>
      <c r="GL1067" s="48"/>
      <c r="GM1067" s="48"/>
      <c r="GN1067" s="48"/>
      <c r="GO1067" s="48"/>
      <c r="GP1067" s="48"/>
      <c r="GQ1067" s="48"/>
      <c r="GR1067" s="48"/>
      <c r="GS1067" s="48"/>
      <c r="GT1067" s="48"/>
      <c r="GU1067" s="48"/>
      <c r="GV1067" s="48"/>
      <c r="GW1067" s="48"/>
      <c r="GX1067" s="48"/>
      <c r="GY1067" s="48"/>
      <c r="GZ1067" s="48"/>
      <c r="HA1067" s="48"/>
      <c r="HB1067" s="48"/>
      <c r="HC1067" s="48"/>
      <c r="HD1067" s="48"/>
      <c r="HE1067" s="48"/>
      <c r="HF1067" s="48"/>
      <c r="HG1067" s="48"/>
      <c r="HH1067" s="48"/>
      <c r="HI1067" s="48"/>
      <c r="HJ1067" s="48"/>
      <c r="HK1067" s="48"/>
      <c r="HL1067" s="48"/>
      <c r="HM1067" s="48"/>
      <c r="HN1067" s="48"/>
      <c r="HO1067" s="48"/>
      <c r="HP1067" s="48"/>
      <c r="HQ1067" s="48"/>
      <c r="HR1067" s="48"/>
      <c r="HS1067" s="48"/>
      <c r="HT1067" s="48"/>
      <c r="HU1067" s="48"/>
      <c r="HV1067" s="48"/>
      <c r="HW1067" s="48"/>
      <c r="HX1067" s="48"/>
      <c r="HY1067" s="48"/>
      <c r="HZ1067" s="48"/>
      <c r="IA1067" s="48"/>
      <c r="IB1067" s="48"/>
      <c r="IC1067" s="48"/>
      <c r="ID1067" s="48"/>
      <c r="IE1067" s="48"/>
      <c r="IF1067" s="48"/>
      <c r="IG1067" s="48"/>
      <c r="IH1067" s="36"/>
      <c r="II1067" s="36"/>
      <c r="IJ1067" s="36"/>
      <c r="IK1067" s="36"/>
      <c r="IL1067" s="36"/>
      <c r="IM1067" s="36"/>
      <c r="IN1067" s="36"/>
      <c r="IO1067" s="36"/>
      <c r="IP1067" s="36"/>
      <c r="IQ1067" s="36"/>
      <c r="IR1067" s="36"/>
      <c r="IS1067" s="36"/>
      <c r="IT1067" s="36"/>
    </row>
    <row r="1068" spans="1:254" s="14" customFormat="1" x14ac:dyDescent="0.2">
      <c r="A1068" s="48"/>
      <c r="B1068" s="48"/>
      <c r="C1068" s="98">
        <v>43792</v>
      </c>
      <c r="D1068" s="30" t="s">
        <v>1193</v>
      </c>
      <c r="E1068" s="102" t="s">
        <v>2089</v>
      </c>
      <c r="F1068" s="35" t="s">
        <v>2091</v>
      </c>
      <c r="G1068" s="82"/>
      <c r="H1068" s="85">
        <v>126000</v>
      </c>
      <c r="I1068" s="143">
        <v>13908282</v>
      </c>
      <c r="J1068" s="49"/>
      <c r="K1068" s="48"/>
      <c r="L1068" s="48"/>
      <c r="M1068" s="48"/>
      <c r="N1068" s="48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  <c r="AL1068" s="48"/>
      <c r="AM1068" s="48"/>
      <c r="AN1068" s="48"/>
      <c r="AO1068" s="48"/>
      <c r="AP1068" s="48"/>
      <c r="AQ1068" s="48"/>
      <c r="AR1068" s="48"/>
      <c r="AS1068" s="48"/>
      <c r="AT1068" s="48"/>
      <c r="AU1068" s="48"/>
      <c r="AV1068" s="48"/>
      <c r="AW1068" s="48"/>
      <c r="AX1068" s="48"/>
      <c r="AY1068" s="48"/>
      <c r="AZ1068" s="48"/>
      <c r="BA1068" s="48"/>
      <c r="BB1068" s="48"/>
      <c r="BC1068" s="48"/>
      <c r="BD1068" s="48"/>
      <c r="BE1068" s="48"/>
      <c r="BF1068" s="48"/>
      <c r="BG1068" s="48"/>
      <c r="BH1068" s="48"/>
      <c r="BI1068" s="48"/>
      <c r="BJ1068" s="48"/>
      <c r="BK1068" s="48"/>
      <c r="BL1068" s="48"/>
      <c r="BM1068" s="48"/>
      <c r="BN1068" s="48"/>
      <c r="BO1068" s="48"/>
      <c r="BP1068" s="48"/>
      <c r="BQ1068" s="48"/>
      <c r="BR1068" s="48"/>
      <c r="BS1068" s="48"/>
      <c r="BT1068" s="48"/>
      <c r="BU1068" s="48"/>
      <c r="BV1068" s="48"/>
      <c r="BW1068" s="48"/>
      <c r="BX1068" s="48"/>
      <c r="BY1068" s="48"/>
      <c r="BZ1068" s="48"/>
      <c r="CA1068" s="48"/>
      <c r="CB1068" s="48"/>
      <c r="CC1068" s="48"/>
      <c r="CD1068" s="48"/>
      <c r="CE1068" s="48"/>
      <c r="CF1068" s="48"/>
      <c r="CG1068" s="48"/>
      <c r="CH1068" s="48"/>
      <c r="CI1068" s="48"/>
      <c r="CJ1068" s="48"/>
      <c r="CK1068" s="48"/>
      <c r="CL1068" s="48"/>
      <c r="CM1068" s="48"/>
      <c r="CN1068" s="48"/>
      <c r="CO1068" s="48"/>
      <c r="CP1068" s="48"/>
      <c r="CQ1068" s="48"/>
      <c r="CR1068" s="48"/>
      <c r="CS1068" s="48"/>
      <c r="CT1068" s="48"/>
      <c r="CU1068" s="48"/>
      <c r="CV1068" s="48"/>
      <c r="CW1068" s="48"/>
      <c r="CX1068" s="48"/>
      <c r="CY1068" s="48"/>
      <c r="CZ1068" s="48"/>
      <c r="DA1068" s="48"/>
      <c r="DB1068" s="48"/>
      <c r="DC1068" s="48"/>
      <c r="DD1068" s="48"/>
      <c r="DE1068" s="48"/>
      <c r="DF1068" s="48"/>
      <c r="DG1068" s="48"/>
      <c r="DH1068" s="48"/>
      <c r="DI1068" s="48"/>
      <c r="DJ1068" s="48"/>
      <c r="DK1068" s="48"/>
      <c r="DL1068" s="48"/>
      <c r="DM1068" s="48"/>
      <c r="DN1068" s="48"/>
      <c r="DO1068" s="48"/>
      <c r="DP1068" s="48"/>
      <c r="DQ1068" s="48"/>
      <c r="DR1068" s="48"/>
      <c r="DS1068" s="48"/>
      <c r="DT1068" s="48"/>
      <c r="DU1068" s="48"/>
      <c r="DV1068" s="48"/>
      <c r="DW1068" s="48"/>
      <c r="DX1068" s="48"/>
      <c r="DY1068" s="48"/>
      <c r="DZ1068" s="48"/>
      <c r="EA1068" s="48"/>
      <c r="EB1068" s="48"/>
      <c r="EC1068" s="48"/>
      <c r="ED1068" s="48"/>
      <c r="EE1068" s="48"/>
      <c r="EF1068" s="48"/>
      <c r="EG1068" s="48"/>
      <c r="EH1068" s="48"/>
      <c r="EI1068" s="48"/>
      <c r="EJ1068" s="48"/>
      <c r="EK1068" s="48"/>
      <c r="EL1068" s="48"/>
      <c r="EM1068" s="48"/>
      <c r="EN1068" s="48"/>
      <c r="EO1068" s="48"/>
      <c r="EP1068" s="48"/>
      <c r="EQ1068" s="48"/>
      <c r="ER1068" s="48"/>
      <c r="ES1068" s="48"/>
      <c r="ET1068" s="48"/>
      <c r="EU1068" s="48"/>
      <c r="EV1068" s="48"/>
      <c r="EW1068" s="48"/>
      <c r="EX1068" s="48"/>
      <c r="EY1068" s="48"/>
      <c r="EZ1068" s="48"/>
      <c r="FA1068" s="48"/>
      <c r="FB1068" s="48"/>
      <c r="FC1068" s="48"/>
      <c r="FD1068" s="48"/>
      <c r="FE1068" s="48"/>
      <c r="FF1068" s="48"/>
      <c r="FG1068" s="48"/>
      <c r="FH1068" s="48"/>
      <c r="FI1068" s="48"/>
      <c r="FJ1068" s="48"/>
      <c r="FK1068" s="48"/>
      <c r="FL1068" s="48"/>
      <c r="FM1068" s="48"/>
      <c r="FN1068" s="48"/>
      <c r="FO1068" s="48"/>
      <c r="FP1068" s="48"/>
      <c r="FQ1068" s="48"/>
      <c r="FR1068" s="48"/>
      <c r="FS1068" s="48"/>
      <c r="FT1068" s="48"/>
      <c r="FU1068" s="48"/>
      <c r="FV1068" s="48"/>
      <c r="FW1068" s="48"/>
      <c r="FX1068" s="48"/>
      <c r="FY1068" s="48"/>
      <c r="FZ1068" s="48"/>
      <c r="GA1068" s="48"/>
      <c r="GB1068" s="48"/>
      <c r="GC1068" s="48"/>
      <c r="GD1068" s="48"/>
      <c r="GE1068" s="48"/>
      <c r="GF1068" s="48"/>
      <c r="GG1068" s="48"/>
      <c r="GH1068" s="48"/>
      <c r="GI1068" s="48"/>
      <c r="GJ1068" s="48"/>
      <c r="GK1068" s="48"/>
      <c r="GL1068" s="48"/>
      <c r="GM1068" s="48"/>
      <c r="GN1068" s="48"/>
      <c r="GO1068" s="48"/>
      <c r="GP1068" s="48"/>
      <c r="GQ1068" s="48"/>
      <c r="GR1068" s="48"/>
      <c r="GS1068" s="48"/>
      <c r="GT1068" s="48"/>
      <c r="GU1068" s="48"/>
      <c r="GV1068" s="48"/>
      <c r="GW1068" s="48"/>
      <c r="GX1068" s="48"/>
      <c r="GY1068" s="48"/>
      <c r="GZ1068" s="48"/>
      <c r="HA1068" s="48"/>
      <c r="HB1068" s="48"/>
      <c r="HC1068" s="48"/>
      <c r="HD1068" s="48"/>
      <c r="HE1068" s="48"/>
      <c r="HF1068" s="48"/>
      <c r="HG1068" s="48"/>
      <c r="HH1068" s="48"/>
      <c r="HI1068" s="48"/>
      <c r="HJ1068" s="48"/>
      <c r="HK1068" s="48"/>
      <c r="HL1068" s="48"/>
      <c r="HM1068" s="48"/>
      <c r="HN1068" s="48"/>
      <c r="HO1068" s="48"/>
      <c r="HP1068" s="48"/>
      <c r="HQ1068" s="48"/>
      <c r="HR1068" s="48"/>
      <c r="HS1068" s="48"/>
      <c r="HT1068" s="48"/>
      <c r="HU1068" s="48"/>
      <c r="HV1068" s="48"/>
      <c r="HW1068" s="48"/>
      <c r="HX1068" s="48"/>
      <c r="HY1068" s="48"/>
      <c r="HZ1068" s="48"/>
      <c r="IA1068" s="48"/>
      <c r="IB1068" s="48"/>
      <c r="IC1068" s="48"/>
      <c r="ID1068" s="48"/>
      <c r="IE1068" s="48"/>
      <c r="IF1068" s="48"/>
      <c r="IG1068" s="48"/>
      <c r="IH1068" s="36"/>
      <c r="II1068" s="36"/>
      <c r="IJ1068" s="36"/>
      <c r="IK1068" s="36"/>
      <c r="IL1068" s="36"/>
      <c r="IM1068" s="36"/>
      <c r="IN1068" s="36"/>
      <c r="IO1068" s="36"/>
      <c r="IP1068" s="36"/>
      <c r="IQ1068" s="36"/>
      <c r="IR1068" s="36"/>
      <c r="IS1068" s="36"/>
      <c r="IT1068" s="36"/>
    </row>
    <row r="1069" spans="1:254" s="14" customFormat="1" x14ac:dyDescent="0.2">
      <c r="A1069" s="48"/>
      <c r="B1069" s="48"/>
      <c r="C1069" s="98">
        <v>43792</v>
      </c>
      <c r="D1069" s="30" t="s">
        <v>1193</v>
      </c>
      <c r="E1069" s="102" t="s">
        <v>2090</v>
      </c>
      <c r="F1069" s="35" t="s">
        <v>2091</v>
      </c>
      <c r="G1069" s="82"/>
      <c r="H1069" s="127">
        <v>192000</v>
      </c>
      <c r="I1069" s="143">
        <v>13716282</v>
      </c>
      <c r="J1069" s="49"/>
      <c r="K1069" s="48"/>
      <c r="L1069" s="48"/>
      <c r="M1069" s="48"/>
      <c r="N1069" s="48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  <c r="AL1069" s="48"/>
      <c r="AM1069" s="48"/>
      <c r="AN1069" s="48"/>
      <c r="AO1069" s="48"/>
      <c r="AP1069" s="48"/>
      <c r="AQ1069" s="48"/>
      <c r="AR1069" s="48"/>
      <c r="AS1069" s="48"/>
      <c r="AT1069" s="48"/>
      <c r="AU1069" s="48"/>
      <c r="AV1069" s="48"/>
      <c r="AW1069" s="48"/>
      <c r="AX1069" s="48"/>
      <c r="AY1069" s="48"/>
      <c r="AZ1069" s="48"/>
      <c r="BA1069" s="48"/>
      <c r="BB1069" s="48"/>
      <c r="BC1069" s="48"/>
      <c r="BD1069" s="48"/>
      <c r="BE1069" s="48"/>
      <c r="BF1069" s="48"/>
      <c r="BG1069" s="48"/>
      <c r="BH1069" s="48"/>
      <c r="BI1069" s="48"/>
      <c r="BJ1069" s="48"/>
      <c r="BK1069" s="48"/>
      <c r="BL1069" s="48"/>
      <c r="BM1069" s="48"/>
      <c r="BN1069" s="48"/>
      <c r="BO1069" s="48"/>
      <c r="BP1069" s="48"/>
      <c r="BQ1069" s="48"/>
      <c r="BR1069" s="48"/>
      <c r="BS1069" s="48"/>
      <c r="BT1069" s="48"/>
      <c r="BU1069" s="48"/>
      <c r="BV1069" s="48"/>
      <c r="BW1069" s="48"/>
      <c r="BX1069" s="48"/>
      <c r="BY1069" s="48"/>
      <c r="BZ1069" s="48"/>
      <c r="CA1069" s="48"/>
      <c r="CB1069" s="48"/>
      <c r="CC1069" s="48"/>
      <c r="CD1069" s="48"/>
      <c r="CE1069" s="48"/>
      <c r="CF1069" s="48"/>
      <c r="CG1069" s="48"/>
      <c r="CH1069" s="48"/>
      <c r="CI1069" s="48"/>
      <c r="CJ1069" s="48"/>
      <c r="CK1069" s="48"/>
      <c r="CL1069" s="48"/>
      <c r="CM1069" s="48"/>
      <c r="CN1069" s="48"/>
      <c r="CO1069" s="48"/>
      <c r="CP1069" s="48"/>
      <c r="CQ1069" s="48"/>
      <c r="CR1069" s="48"/>
      <c r="CS1069" s="48"/>
      <c r="CT1069" s="48"/>
      <c r="CU1069" s="48"/>
      <c r="CV1069" s="48"/>
      <c r="CW1069" s="48"/>
      <c r="CX1069" s="48"/>
      <c r="CY1069" s="48"/>
      <c r="CZ1069" s="48"/>
      <c r="DA1069" s="48"/>
      <c r="DB1069" s="48"/>
      <c r="DC1069" s="48"/>
      <c r="DD1069" s="48"/>
      <c r="DE1069" s="48"/>
      <c r="DF1069" s="48"/>
      <c r="DG1069" s="48"/>
      <c r="DH1069" s="48"/>
      <c r="DI1069" s="48"/>
      <c r="DJ1069" s="48"/>
      <c r="DK1069" s="48"/>
      <c r="DL1069" s="48"/>
      <c r="DM1069" s="48"/>
      <c r="DN1069" s="48"/>
      <c r="DO1069" s="48"/>
      <c r="DP1069" s="48"/>
      <c r="DQ1069" s="48"/>
      <c r="DR1069" s="48"/>
      <c r="DS1069" s="48"/>
      <c r="DT1069" s="48"/>
      <c r="DU1069" s="48"/>
      <c r="DV1069" s="48"/>
      <c r="DW1069" s="48"/>
      <c r="DX1069" s="48"/>
      <c r="DY1069" s="48"/>
      <c r="DZ1069" s="48"/>
      <c r="EA1069" s="48"/>
      <c r="EB1069" s="48"/>
      <c r="EC1069" s="48"/>
      <c r="ED1069" s="48"/>
      <c r="EE1069" s="48"/>
      <c r="EF1069" s="48"/>
      <c r="EG1069" s="48"/>
      <c r="EH1069" s="48"/>
      <c r="EI1069" s="48"/>
      <c r="EJ1069" s="48"/>
      <c r="EK1069" s="48"/>
      <c r="EL1069" s="48"/>
      <c r="EM1069" s="48"/>
      <c r="EN1069" s="48"/>
      <c r="EO1069" s="48"/>
      <c r="EP1069" s="48"/>
      <c r="EQ1069" s="48"/>
      <c r="ER1069" s="48"/>
      <c r="ES1069" s="48"/>
      <c r="ET1069" s="48"/>
      <c r="EU1069" s="48"/>
      <c r="EV1069" s="48"/>
      <c r="EW1069" s="48"/>
      <c r="EX1069" s="48"/>
      <c r="EY1069" s="48"/>
      <c r="EZ1069" s="48"/>
      <c r="FA1069" s="48"/>
      <c r="FB1069" s="48"/>
      <c r="FC1069" s="48"/>
      <c r="FD1069" s="48"/>
      <c r="FE1069" s="48"/>
      <c r="FF1069" s="48"/>
      <c r="FG1069" s="48"/>
      <c r="FH1069" s="48"/>
      <c r="FI1069" s="48"/>
      <c r="FJ1069" s="48"/>
      <c r="FK1069" s="48"/>
      <c r="FL1069" s="48"/>
      <c r="FM1069" s="48"/>
      <c r="FN1069" s="48"/>
      <c r="FO1069" s="48"/>
      <c r="FP1069" s="48"/>
      <c r="FQ1069" s="48"/>
      <c r="FR1069" s="48"/>
      <c r="FS1069" s="48"/>
      <c r="FT1069" s="48"/>
      <c r="FU1069" s="48"/>
      <c r="FV1069" s="48"/>
      <c r="FW1069" s="48"/>
      <c r="FX1069" s="48"/>
      <c r="FY1069" s="48"/>
      <c r="FZ1069" s="48"/>
      <c r="GA1069" s="48"/>
      <c r="GB1069" s="48"/>
      <c r="GC1069" s="48"/>
      <c r="GD1069" s="48"/>
      <c r="GE1069" s="48"/>
      <c r="GF1069" s="48"/>
      <c r="GG1069" s="48"/>
      <c r="GH1069" s="48"/>
      <c r="GI1069" s="48"/>
      <c r="GJ1069" s="48"/>
      <c r="GK1069" s="48"/>
      <c r="GL1069" s="48"/>
      <c r="GM1069" s="48"/>
      <c r="GN1069" s="48"/>
      <c r="GO1069" s="48"/>
      <c r="GP1069" s="48"/>
      <c r="GQ1069" s="48"/>
      <c r="GR1069" s="48"/>
      <c r="GS1069" s="48"/>
      <c r="GT1069" s="48"/>
      <c r="GU1069" s="48"/>
      <c r="GV1069" s="48"/>
      <c r="GW1069" s="48"/>
      <c r="GX1069" s="48"/>
      <c r="GY1069" s="48"/>
      <c r="GZ1069" s="48"/>
      <c r="HA1069" s="48"/>
      <c r="HB1069" s="48"/>
      <c r="HC1069" s="48"/>
      <c r="HD1069" s="48"/>
      <c r="HE1069" s="48"/>
      <c r="HF1069" s="48"/>
      <c r="HG1069" s="48"/>
      <c r="HH1069" s="48"/>
      <c r="HI1069" s="48"/>
      <c r="HJ1069" s="48"/>
      <c r="HK1069" s="48"/>
      <c r="HL1069" s="48"/>
      <c r="HM1069" s="48"/>
      <c r="HN1069" s="48"/>
      <c r="HO1069" s="48"/>
      <c r="HP1069" s="48"/>
      <c r="HQ1069" s="48"/>
      <c r="HR1069" s="48"/>
      <c r="HS1069" s="48"/>
      <c r="HT1069" s="48"/>
      <c r="HU1069" s="48"/>
      <c r="HV1069" s="48"/>
      <c r="HW1069" s="48"/>
      <c r="HX1069" s="48"/>
      <c r="HY1069" s="48"/>
      <c r="HZ1069" s="48"/>
      <c r="IA1069" s="48"/>
      <c r="IB1069" s="48"/>
      <c r="IC1069" s="48"/>
      <c r="ID1069" s="48"/>
      <c r="IE1069" s="48"/>
      <c r="IF1069" s="48"/>
      <c r="IG1069" s="48"/>
      <c r="IH1069" s="36"/>
      <c r="II1069" s="36"/>
      <c r="IJ1069" s="36"/>
      <c r="IK1069" s="36"/>
      <c r="IL1069" s="36"/>
      <c r="IM1069" s="36"/>
      <c r="IN1069" s="36"/>
      <c r="IO1069" s="36"/>
      <c r="IP1069" s="36"/>
      <c r="IQ1069" s="36"/>
      <c r="IR1069" s="36"/>
      <c r="IS1069" s="36"/>
      <c r="IT1069" s="36"/>
    </row>
    <row r="1070" spans="1:254" s="14" customFormat="1" x14ac:dyDescent="0.2">
      <c r="A1070" s="48"/>
      <c r="B1070" s="48"/>
      <c r="C1070" s="98">
        <v>43792</v>
      </c>
      <c r="D1070" s="30" t="s">
        <v>2093</v>
      </c>
      <c r="E1070" s="102" t="s">
        <v>2092</v>
      </c>
      <c r="F1070" s="35" t="s">
        <v>1198</v>
      </c>
      <c r="G1070" s="82"/>
      <c r="H1070" s="127">
        <v>44137</v>
      </c>
      <c r="I1070" s="143">
        <v>13672145</v>
      </c>
      <c r="J1070" s="49"/>
      <c r="K1070" s="48"/>
      <c r="L1070" s="48"/>
      <c r="M1070" s="48"/>
      <c r="N1070" s="48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  <c r="AL1070" s="48"/>
      <c r="AM1070" s="48"/>
      <c r="AN1070" s="48"/>
      <c r="AO1070" s="48"/>
      <c r="AP1070" s="48"/>
      <c r="AQ1070" s="48"/>
      <c r="AR1070" s="48"/>
      <c r="AS1070" s="48"/>
      <c r="AT1070" s="48"/>
      <c r="AU1070" s="48"/>
      <c r="AV1070" s="48"/>
      <c r="AW1070" s="48"/>
      <c r="AX1070" s="48"/>
      <c r="AY1070" s="48"/>
      <c r="AZ1070" s="48"/>
      <c r="BA1070" s="48"/>
      <c r="BB1070" s="48"/>
      <c r="BC1070" s="48"/>
      <c r="BD1070" s="48"/>
      <c r="BE1070" s="48"/>
      <c r="BF1070" s="48"/>
      <c r="BG1070" s="48"/>
      <c r="BH1070" s="48"/>
      <c r="BI1070" s="48"/>
      <c r="BJ1070" s="48"/>
      <c r="BK1070" s="48"/>
      <c r="BL1070" s="48"/>
      <c r="BM1070" s="48"/>
      <c r="BN1070" s="48"/>
      <c r="BO1070" s="48"/>
      <c r="BP1070" s="48"/>
      <c r="BQ1070" s="48"/>
      <c r="BR1070" s="48"/>
      <c r="BS1070" s="48"/>
      <c r="BT1070" s="48"/>
      <c r="BU1070" s="48"/>
      <c r="BV1070" s="48"/>
      <c r="BW1070" s="48"/>
      <c r="BX1070" s="48"/>
      <c r="BY1070" s="48"/>
      <c r="BZ1070" s="48"/>
      <c r="CA1070" s="48"/>
      <c r="CB1070" s="48"/>
      <c r="CC1070" s="48"/>
      <c r="CD1070" s="48"/>
      <c r="CE1070" s="48"/>
      <c r="CF1070" s="48"/>
      <c r="CG1070" s="48"/>
      <c r="CH1070" s="48"/>
      <c r="CI1070" s="48"/>
      <c r="CJ1070" s="48"/>
      <c r="CK1070" s="48"/>
      <c r="CL1070" s="48"/>
      <c r="CM1070" s="48"/>
      <c r="CN1070" s="48"/>
      <c r="CO1070" s="48"/>
      <c r="CP1070" s="48"/>
      <c r="CQ1070" s="48"/>
      <c r="CR1070" s="48"/>
      <c r="CS1070" s="48"/>
      <c r="CT1070" s="48"/>
      <c r="CU1070" s="48"/>
      <c r="CV1070" s="48"/>
      <c r="CW1070" s="48"/>
      <c r="CX1070" s="48"/>
      <c r="CY1070" s="48"/>
      <c r="CZ1070" s="48"/>
      <c r="DA1070" s="48"/>
      <c r="DB1070" s="48"/>
      <c r="DC1070" s="48"/>
      <c r="DD1070" s="48"/>
      <c r="DE1070" s="48"/>
      <c r="DF1070" s="48"/>
      <c r="DG1070" s="48"/>
      <c r="DH1070" s="48"/>
      <c r="DI1070" s="48"/>
      <c r="DJ1070" s="48"/>
      <c r="DK1070" s="48"/>
      <c r="DL1070" s="48"/>
      <c r="DM1070" s="48"/>
      <c r="DN1070" s="48"/>
      <c r="DO1070" s="48"/>
      <c r="DP1070" s="48"/>
      <c r="DQ1070" s="48"/>
      <c r="DR1070" s="48"/>
      <c r="DS1070" s="48"/>
      <c r="DT1070" s="48"/>
      <c r="DU1070" s="48"/>
      <c r="DV1070" s="48"/>
      <c r="DW1070" s="48"/>
      <c r="DX1070" s="48"/>
      <c r="DY1070" s="48"/>
      <c r="DZ1070" s="48"/>
      <c r="EA1070" s="48"/>
      <c r="EB1070" s="48"/>
      <c r="EC1070" s="48"/>
      <c r="ED1070" s="48"/>
      <c r="EE1070" s="48"/>
      <c r="EF1070" s="48"/>
      <c r="EG1070" s="48"/>
      <c r="EH1070" s="48"/>
      <c r="EI1070" s="48"/>
      <c r="EJ1070" s="48"/>
      <c r="EK1070" s="48"/>
      <c r="EL1070" s="48"/>
      <c r="EM1070" s="48"/>
      <c r="EN1070" s="48"/>
      <c r="EO1070" s="48"/>
      <c r="EP1070" s="48"/>
      <c r="EQ1070" s="48"/>
      <c r="ER1070" s="48"/>
      <c r="ES1070" s="48"/>
      <c r="ET1070" s="48"/>
      <c r="EU1070" s="48"/>
      <c r="EV1070" s="48"/>
      <c r="EW1070" s="48"/>
      <c r="EX1070" s="48"/>
      <c r="EY1070" s="48"/>
      <c r="EZ1070" s="48"/>
      <c r="FA1070" s="48"/>
      <c r="FB1070" s="48"/>
      <c r="FC1070" s="48"/>
      <c r="FD1070" s="48"/>
      <c r="FE1070" s="48"/>
      <c r="FF1070" s="48"/>
      <c r="FG1070" s="48"/>
      <c r="FH1070" s="48"/>
      <c r="FI1070" s="48"/>
      <c r="FJ1070" s="48"/>
      <c r="FK1070" s="48"/>
      <c r="FL1070" s="48"/>
      <c r="FM1070" s="48"/>
      <c r="FN1070" s="48"/>
      <c r="FO1070" s="48"/>
      <c r="FP1070" s="48"/>
      <c r="FQ1070" s="48"/>
      <c r="FR1070" s="48"/>
      <c r="FS1070" s="48"/>
      <c r="FT1070" s="48"/>
      <c r="FU1070" s="48"/>
      <c r="FV1070" s="48"/>
      <c r="FW1070" s="48"/>
      <c r="FX1070" s="48"/>
      <c r="FY1070" s="48"/>
      <c r="FZ1070" s="48"/>
      <c r="GA1070" s="48"/>
      <c r="GB1070" s="48"/>
      <c r="GC1070" s="48"/>
      <c r="GD1070" s="48"/>
      <c r="GE1070" s="48"/>
      <c r="GF1070" s="48"/>
      <c r="GG1070" s="48"/>
      <c r="GH1070" s="48"/>
      <c r="GI1070" s="48"/>
      <c r="GJ1070" s="48"/>
      <c r="GK1070" s="48"/>
      <c r="GL1070" s="48"/>
      <c r="GM1070" s="48"/>
      <c r="GN1070" s="48"/>
      <c r="GO1070" s="48"/>
      <c r="GP1070" s="48"/>
      <c r="GQ1070" s="48"/>
      <c r="GR1070" s="48"/>
      <c r="GS1070" s="48"/>
      <c r="GT1070" s="48"/>
      <c r="GU1070" s="48"/>
      <c r="GV1070" s="48"/>
      <c r="GW1070" s="48"/>
      <c r="GX1070" s="48"/>
      <c r="GY1070" s="48"/>
      <c r="GZ1070" s="48"/>
      <c r="HA1070" s="48"/>
      <c r="HB1070" s="48"/>
      <c r="HC1070" s="48"/>
      <c r="HD1070" s="48"/>
      <c r="HE1070" s="48"/>
      <c r="HF1070" s="48"/>
      <c r="HG1070" s="48"/>
      <c r="HH1070" s="48"/>
      <c r="HI1070" s="48"/>
      <c r="HJ1070" s="48"/>
      <c r="HK1070" s="48"/>
      <c r="HL1070" s="48"/>
      <c r="HM1070" s="48"/>
      <c r="HN1070" s="48"/>
      <c r="HO1070" s="48"/>
      <c r="HP1070" s="48"/>
      <c r="HQ1070" s="48"/>
      <c r="HR1070" s="48"/>
      <c r="HS1070" s="48"/>
      <c r="HT1070" s="48"/>
      <c r="HU1070" s="48"/>
      <c r="HV1070" s="48"/>
      <c r="HW1070" s="48"/>
      <c r="HX1070" s="48"/>
      <c r="HY1070" s="48"/>
      <c r="HZ1070" s="48"/>
      <c r="IA1070" s="48"/>
      <c r="IB1070" s="48"/>
      <c r="IC1070" s="48"/>
      <c r="ID1070" s="48"/>
      <c r="IE1070" s="48"/>
      <c r="IF1070" s="48"/>
      <c r="IG1070" s="48"/>
      <c r="IH1070" s="36"/>
      <c r="II1070" s="36"/>
      <c r="IJ1070" s="36"/>
      <c r="IK1070" s="36"/>
      <c r="IL1070" s="36"/>
      <c r="IM1070" s="36"/>
      <c r="IN1070" s="36"/>
      <c r="IO1070" s="36"/>
      <c r="IP1070" s="36"/>
      <c r="IQ1070" s="36"/>
      <c r="IR1070" s="36"/>
      <c r="IS1070" s="36"/>
      <c r="IT1070" s="36"/>
    </row>
    <row r="1071" spans="1:254" s="14" customFormat="1" ht="15" x14ac:dyDescent="0.3">
      <c r="A1071" s="48"/>
      <c r="B1071" s="48"/>
      <c r="C1071" s="181">
        <v>43785</v>
      </c>
      <c r="D1071" s="14" t="s">
        <v>2061</v>
      </c>
      <c r="E1071" s="48" t="s">
        <v>2087</v>
      </c>
      <c r="F1071" s="14" t="s">
        <v>1210</v>
      </c>
      <c r="G1071" s="82"/>
      <c r="H1071" s="53">
        <v>1000000</v>
      </c>
      <c r="I1071" s="143">
        <v>12672145</v>
      </c>
      <c r="J1071" s="49"/>
      <c r="K1071" s="48"/>
      <c r="L1071" s="48"/>
      <c r="M1071" s="48"/>
      <c r="N1071" s="48"/>
      <c r="O1071" s="48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  <c r="AL1071" s="48"/>
      <c r="AM1071" s="48"/>
      <c r="AN1071" s="48"/>
      <c r="AO1071" s="48"/>
      <c r="AP1071" s="48"/>
      <c r="AQ1071" s="48"/>
      <c r="AR1071" s="48"/>
      <c r="AS1071" s="48"/>
      <c r="AT1071" s="48"/>
      <c r="AU1071" s="48"/>
      <c r="AV1071" s="48"/>
      <c r="AW1071" s="48"/>
      <c r="AX1071" s="48"/>
      <c r="AY1071" s="48"/>
      <c r="AZ1071" s="48"/>
      <c r="BA1071" s="48"/>
      <c r="BB1071" s="48"/>
      <c r="BC1071" s="48"/>
      <c r="BD1071" s="48"/>
      <c r="BE1071" s="48"/>
      <c r="BF1071" s="48"/>
      <c r="BG1071" s="48"/>
      <c r="BH1071" s="48"/>
      <c r="BI1071" s="48"/>
      <c r="BJ1071" s="48"/>
      <c r="BK1071" s="48"/>
      <c r="BL1071" s="48"/>
      <c r="BM1071" s="48"/>
      <c r="BN1071" s="48"/>
      <c r="BO1071" s="48"/>
      <c r="BP1071" s="48"/>
      <c r="BQ1071" s="48"/>
      <c r="BR1071" s="48"/>
      <c r="BS1071" s="48"/>
      <c r="BT1071" s="48"/>
      <c r="BU1071" s="48"/>
      <c r="BV1071" s="48"/>
      <c r="BW1071" s="48"/>
      <c r="BX1071" s="48"/>
      <c r="BY1071" s="48"/>
      <c r="BZ1071" s="48"/>
      <c r="CA1071" s="48"/>
      <c r="CB1071" s="48"/>
      <c r="CC1071" s="48"/>
      <c r="CD1071" s="48"/>
      <c r="CE1071" s="48"/>
      <c r="CF1071" s="48"/>
      <c r="CG1071" s="48"/>
      <c r="CH1071" s="48"/>
      <c r="CI1071" s="48"/>
      <c r="CJ1071" s="48"/>
      <c r="CK1071" s="48"/>
      <c r="CL1071" s="48"/>
      <c r="CM1071" s="48"/>
      <c r="CN1071" s="48"/>
      <c r="CO1071" s="48"/>
      <c r="CP1071" s="48"/>
      <c r="CQ1071" s="48"/>
      <c r="CR1071" s="48"/>
      <c r="CS1071" s="48"/>
      <c r="CT1071" s="48"/>
      <c r="CU1071" s="48"/>
      <c r="CV1071" s="48"/>
      <c r="CW1071" s="48"/>
      <c r="CX1071" s="48"/>
      <c r="CY1071" s="48"/>
      <c r="CZ1071" s="48"/>
      <c r="DA1071" s="48"/>
      <c r="DB1071" s="48"/>
      <c r="DC1071" s="48"/>
      <c r="DD1071" s="48"/>
      <c r="DE1071" s="48"/>
      <c r="DF1071" s="48"/>
      <c r="DG1071" s="48"/>
      <c r="DH1071" s="48"/>
      <c r="DI1071" s="48"/>
      <c r="DJ1071" s="48"/>
      <c r="DK1071" s="48"/>
      <c r="DL1071" s="48"/>
      <c r="DM1071" s="48"/>
      <c r="DN1071" s="48"/>
      <c r="DO1071" s="48"/>
      <c r="DP1071" s="48"/>
      <c r="DQ1071" s="48"/>
      <c r="DR1071" s="48"/>
      <c r="DS1071" s="48"/>
      <c r="DT1071" s="48"/>
      <c r="DU1071" s="48"/>
      <c r="DV1071" s="48"/>
      <c r="DW1071" s="48"/>
      <c r="DX1071" s="48"/>
      <c r="DY1071" s="48"/>
      <c r="DZ1071" s="48"/>
      <c r="EA1071" s="48"/>
      <c r="EB1071" s="48"/>
      <c r="EC1071" s="48"/>
      <c r="ED1071" s="48"/>
      <c r="EE1071" s="48"/>
      <c r="EF1071" s="48"/>
      <c r="EG1071" s="48"/>
      <c r="EH1071" s="48"/>
      <c r="EI1071" s="48"/>
      <c r="EJ1071" s="48"/>
      <c r="EK1071" s="48"/>
      <c r="EL1071" s="48"/>
      <c r="EM1071" s="48"/>
      <c r="EN1071" s="48"/>
      <c r="EO1071" s="48"/>
      <c r="EP1071" s="48"/>
      <c r="EQ1071" s="48"/>
      <c r="ER1071" s="48"/>
      <c r="ES1071" s="48"/>
      <c r="ET1071" s="48"/>
      <c r="EU1071" s="48"/>
      <c r="EV1071" s="48"/>
      <c r="EW1071" s="48"/>
      <c r="EX1071" s="48"/>
      <c r="EY1071" s="48"/>
      <c r="EZ1071" s="48"/>
      <c r="FA1071" s="48"/>
      <c r="FB1071" s="48"/>
      <c r="FC1071" s="48"/>
      <c r="FD1071" s="48"/>
      <c r="FE1071" s="48"/>
      <c r="FF1071" s="48"/>
      <c r="FG1071" s="48"/>
      <c r="FH1071" s="48"/>
      <c r="FI1071" s="48"/>
      <c r="FJ1071" s="48"/>
      <c r="FK1071" s="48"/>
      <c r="FL1071" s="48"/>
      <c r="FM1071" s="48"/>
      <c r="FN1071" s="48"/>
      <c r="FO1071" s="48"/>
      <c r="FP1071" s="48"/>
      <c r="FQ1071" s="48"/>
      <c r="FR1071" s="48"/>
      <c r="FS1071" s="48"/>
      <c r="FT1071" s="48"/>
      <c r="FU1071" s="48"/>
      <c r="FV1071" s="48"/>
      <c r="FW1071" s="48"/>
      <c r="FX1071" s="48"/>
      <c r="FY1071" s="48"/>
      <c r="FZ1071" s="48"/>
      <c r="GA1071" s="48"/>
      <c r="GB1071" s="48"/>
      <c r="GC1071" s="48"/>
      <c r="GD1071" s="48"/>
      <c r="GE1071" s="48"/>
      <c r="GF1071" s="48"/>
      <c r="GG1071" s="48"/>
      <c r="GH1071" s="48"/>
      <c r="GI1071" s="48"/>
      <c r="GJ1071" s="48"/>
      <c r="GK1071" s="48"/>
      <c r="GL1071" s="48"/>
      <c r="GM1071" s="48"/>
      <c r="GN1071" s="48"/>
      <c r="GO1071" s="48"/>
      <c r="GP1071" s="48"/>
      <c r="GQ1071" s="48"/>
      <c r="GR1071" s="48"/>
      <c r="GS1071" s="48"/>
      <c r="GT1071" s="48"/>
      <c r="GU1071" s="48"/>
      <c r="GV1071" s="48"/>
      <c r="GW1071" s="48"/>
      <c r="GX1071" s="48"/>
      <c r="GY1071" s="48"/>
      <c r="GZ1071" s="48"/>
      <c r="HA1071" s="48"/>
      <c r="HB1071" s="48"/>
      <c r="HC1071" s="48"/>
      <c r="HD1071" s="48"/>
      <c r="HE1071" s="48"/>
      <c r="HF1071" s="48"/>
      <c r="HG1071" s="48"/>
      <c r="HH1071" s="48"/>
      <c r="HI1071" s="48"/>
      <c r="HJ1071" s="48"/>
      <c r="HK1071" s="48"/>
      <c r="HL1071" s="48"/>
      <c r="HM1071" s="48"/>
      <c r="HN1071" s="48"/>
      <c r="HO1071" s="48"/>
      <c r="HP1071" s="48"/>
      <c r="HQ1071" s="48"/>
      <c r="HR1071" s="48"/>
      <c r="HS1071" s="48"/>
      <c r="HT1071" s="48"/>
      <c r="HU1071" s="48"/>
      <c r="HV1071" s="48"/>
      <c r="HW1071" s="48"/>
      <c r="HX1071" s="48"/>
      <c r="HY1071" s="48"/>
      <c r="HZ1071" s="48"/>
      <c r="IA1071" s="48"/>
      <c r="IB1071" s="48"/>
      <c r="IC1071" s="48"/>
      <c r="ID1071" s="48"/>
      <c r="IE1071" s="48"/>
      <c r="IF1071" s="48"/>
      <c r="IG1071" s="48"/>
      <c r="IH1071" s="36"/>
      <c r="II1071" s="36"/>
      <c r="IJ1071" s="36"/>
      <c r="IK1071" s="36"/>
      <c r="IL1071" s="36"/>
      <c r="IM1071" s="36"/>
      <c r="IN1071" s="36"/>
      <c r="IO1071" s="36"/>
      <c r="IP1071" s="36"/>
      <c r="IQ1071" s="36"/>
      <c r="IR1071" s="36"/>
      <c r="IS1071" s="36"/>
      <c r="IT1071" s="36"/>
    </row>
    <row r="1072" spans="1:254" s="14" customFormat="1" x14ac:dyDescent="0.2">
      <c r="A1072" s="48"/>
      <c r="B1072" s="48"/>
      <c r="C1072" s="152">
        <v>43788</v>
      </c>
      <c r="D1072" s="153" t="s">
        <v>1490</v>
      </c>
      <c r="E1072" s="48" t="s">
        <v>2088</v>
      </c>
      <c r="F1072" s="154" t="s">
        <v>1190</v>
      </c>
      <c r="G1072" s="82"/>
      <c r="H1072" s="53">
        <v>2500000</v>
      </c>
      <c r="I1072" s="143">
        <v>10172145</v>
      </c>
      <c r="J1072" s="49"/>
      <c r="K1072" s="48"/>
      <c r="L1072" s="48"/>
      <c r="M1072" s="48"/>
      <c r="N1072" s="48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  <c r="AM1072" s="48"/>
      <c r="AN1072" s="48"/>
      <c r="AO1072" s="48"/>
      <c r="AP1072" s="48"/>
      <c r="AQ1072" s="48"/>
      <c r="AR1072" s="48"/>
      <c r="AS1072" s="48"/>
      <c r="AT1072" s="48"/>
      <c r="AU1072" s="48"/>
      <c r="AV1072" s="48"/>
      <c r="AW1072" s="48"/>
      <c r="AX1072" s="48"/>
      <c r="AY1072" s="48"/>
      <c r="AZ1072" s="48"/>
      <c r="BA1072" s="48"/>
      <c r="BB1072" s="48"/>
      <c r="BC1072" s="48"/>
      <c r="BD1072" s="48"/>
      <c r="BE1072" s="48"/>
      <c r="BF1072" s="48"/>
      <c r="BG1072" s="48"/>
      <c r="BH1072" s="48"/>
      <c r="BI1072" s="48"/>
      <c r="BJ1072" s="48"/>
      <c r="BK1072" s="48"/>
      <c r="BL1072" s="48"/>
      <c r="BM1072" s="48"/>
      <c r="BN1072" s="48"/>
      <c r="BO1072" s="48"/>
      <c r="BP1072" s="48"/>
      <c r="BQ1072" s="48"/>
      <c r="BR1072" s="48"/>
      <c r="BS1072" s="48"/>
      <c r="BT1072" s="48"/>
      <c r="BU1072" s="48"/>
      <c r="BV1072" s="48"/>
      <c r="BW1072" s="48"/>
      <c r="BX1072" s="48"/>
      <c r="BY1072" s="48"/>
      <c r="BZ1072" s="48"/>
      <c r="CA1072" s="48"/>
      <c r="CB1072" s="48"/>
      <c r="CC1072" s="48"/>
      <c r="CD1072" s="48"/>
      <c r="CE1072" s="48"/>
      <c r="CF1072" s="48"/>
      <c r="CG1072" s="48"/>
      <c r="CH1072" s="48"/>
      <c r="CI1072" s="48"/>
      <c r="CJ1072" s="48"/>
      <c r="CK1072" s="48"/>
      <c r="CL1072" s="48"/>
      <c r="CM1072" s="48"/>
      <c r="CN1072" s="48"/>
      <c r="CO1072" s="48"/>
      <c r="CP1072" s="48"/>
      <c r="CQ1072" s="48"/>
      <c r="CR1072" s="48"/>
      <c r="CS1072" s="48"/>
      <c r="CT1072" s="48"/>
      <c r="CU1072" s="48"/>
      <c r="CV1072" s="48"/>
      <c r="CW1072" s="48"/>
      <c r="CX1072" s="48"/>
      <c r="CY1072" s="48"/>
      <c r="CZ1072" s="48"/>
      <c r="DA1072" s="48"/>
      <c r="DB1072" s="48"/>
      <c r="DC1072" s="48"/>
      <c r="DD1072" s="48"/>
      <c r="DE1072" s="48"/>
      <c r="DF1072" s="48"/>
      <c r="DG1072" s="48"/>
      <c r="DH1072" s="48"/>
      <c r="DI1072" s="48"/>
      <c r="DJ1072" s="48"/>
      <c r="DK1072" s="48"/>
      <c r="DL1072" s="48"/>
      <c r="DM1072" s="48"/>
      <c r="DN1072" s="48"/>
      <c r="DO1072" s="48"/>
      <c r="DP1072" s="48"/>
      <c r="DQ1072" s="48"/>
      <c r="DR1072" s="48"/>
      <c r="DS1072" s="48"/>
      <c r="DT1072" s="48"/>
      <c r="DU1072" s="48"/>
      <c r="DV1072" s="48"/>
      <c r="DW1072" s="48"/>
      <c r="DX1072" s="48"/>
      <c r="DY1072" s="48"/>
      <c r="DZ1072" s="48"/>
      <c r="EA1072" s="48"/>
      <c r="EB1072" s="48"/>
      <c r="EC1072" s="48"/>
      <c r="ED1072" s="48"/>
      <c r="EE1072" s="48"/>
      <c r="EF1072" s="48"/>
      <c r="EG1072" s="48"/>
      <c r="EH1072" s="48"/>
      <c r="EI1072" s="48"/>
      <c r="EJ1072" s="48"/>
      <c r="EK1072" s="48"/>
      <c r="EL1072" s="48"/>
      <c r="EM1072" s="48"/>
      <c r="EN1072" s="48"/>
      <c r="EO1072" s="48"/>
      <c r="EP1072" s="48"/>
      <c r="EQ1072" s="48"/>
      <c r="ER1072" s="48"/>
      <c r="ES1072" s="48"/>
      <c r="ET1072" s="48"/>
      <c r="EU1072" s="48"/>
      <c r="EV1072" s="48"/>
      <c r="EW1072" s="48"/>
      <c r="EX1072" s="48"/>
      <c r="EY1072" s="48"/>
      <c r="EZ1072" s="48"/>
      <c r="FA1072" s="48"/>
      <c r="FB1072" s="48"/>
      <c r="FC1072" s="48"/>
      <c r="FD1072" s="48"/>
      <c r="FE1072" s="48"/>
      <c r="FF1072" s="48"/>
      <c r="FG1072" s="48"/>
      <c r="FH1072" s="48"/>
      <c r="FI1072" s="48"/>
      <c r="FJ1072" s="48"/>
      <c r="FK1072" s="48"/>
      <c r="FL1072" s="48"/>
      <c r="FM1072" s="48"/>
      <c r="FN1072" s="48"/>
      <c r="FO1072" s="48"/>
      <c r="FP1072" s="48"/>
      <c r="FQ1072" s="48"/>
      <c r="FR1072" s="48"/>
      <c r="FS1072" s="48"/>
      <c r="FT1072" s="48"/>
      <c r="FU1072" s="48"/>
      <c r="FV1072" s="48"/>
      <c r="FW1072" s="48"/>
      <c r="FX1072" s="48"/>
      <c r="FY1072" s="48"/>
      <c r="FZ1072" s="48"/>
      <c r="GA1072" s="48"/>
      <c r="GB1072" s="48"/>
      <c r="GC1072" s="48"/>
      <c r="GD1072" s="48"/>
      <c r="GE1072" s="48"/>
      <c r="GF1072" s="48"/>
      <c r="GG1072" s="48"/>
      <c r="GH1072" s="48"/>
      <c r="GI1072" s="48"/>
      <c r="GJ1072" s="48"/>
      <c r="GK1072" s="48"/>
      <c r="GL1072" s="48"/>
      <c r="GM1072" s="48"/>
      <c r="GN1072" s="48"/>
      <c r="GO1072" s="48"/>
      <c r="GP1072" s="48"/>
      <c r="GQ1072" s="48"/>
      <c r="GR1072" s="48"/>
      <c r="GS1072" s="48"/>
      <c r="GT1072" s="48"/>
      <c r="GU1072" s="48"/>
      <c r="GV1072" s="48"/>
      <c r="GW1072" s="48"/>
      <c r="GX1072" s="48"/>
      <c r="GY1072" s="48"/>
      <c r="GZ1072" s="48"/>
      <c r="HA1072" s="48"/>
      <c r="HB1072" s="48"/>
      <c r="HC1072" s="48"/>
      <c r="HD1072" s="48"/>
      <c r="HE1072" s="48"/>
      <c r="HF1072" s="48"/>
      <c r="HG1072" s="48"/>
      <c r="HH1072" s="48"/>
      <c r="HI1072" s="48"/>
      <c r="HJ1072" s="48"/>
      <c r="HK1072" s="48"/>
      <c r="HL1072" s="48"/>
      <c r="HM1072" s="48"/>
      <c r="HN1072" s="48"/>
      <c r="HO1072" s="48"/>
      <c r="HP1072" s="48"/>
      <c r="HQ1072" s="48"/>
      <c r="HR1072" s="48"/>
      <c r="HS1072" s="48"/>
      <c r="HT1072" s="48"/>
      <c r="HU1072" s="48"/>
      <c r="HV1072" s="48"/>
      <c r="HW1072" s="48"/>
      <c r="HX1072" s="48"/>
      <c r="HY1072" s="48"/>
      <c r="HZ1072" s="48"/>
      <c r="IA1072" s="48"/>
      <c r="IB1072" s="48"/>
      <c r="IC1072" s="48"/>
      <c r="ID1072" s="48"/>
      <c r="IE1072" s="48"/>
      <c r="IF1072" s="48"/>
      <c r="IG1072" s="48"/>
      <c r="IH1072" s="36"/>
      <c r="II1072" s="36"/>
      <c r="IJ1072" s="36"/>
      <c r="IK1072" s="36"/>
      <c r="IL1072" s="36"/>
      <c r="IM1072" s="36"/>
      <c r="IN1072" s="36"/>
      <c r="IO1072" s="36"/>
      <c r="IP1072" s="36"/>
      <c r="IQ1072" s="36"/>
      <c r="IR1072" s="36"/>
      <c r="IS1072" s="36"/>
      <c r="IT1072" s="36"/>
    </row>
    <row r="1073" spans="1:254" s="14" customFormat="1" ht="15" x14ac:dyDescent="0.3">
      <c r="A1073" s="48"/>
      <c r="B1073" s="48"/>
      <c r="C1073" s="181"/>
      <c r="D1073" s="153"/>
      <c r="E1073" s="48"/>
      <c r="F1073" s="154"/>
      <c r="G1073" s="82">
        <v>11328055</v>
      </c>
      <c r="H1073" s="53"/>
      <c r="I1073" s="143">
        <v>21500200</v>
      </c>
      <c r="J1073" s="49"/>
      <c r="K1073" s="48"/>
      <c r="L1073" s="48"/>
      <c r="M1073" s="48"/>
      <c r="N1073" s="48"/>
      <c r="O1073" s="48"/>
      <c r="P1073" s="48"/>
      <c r="Q1073" s="48"/>
      <c r="R1073" s="48"/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  <c r="AL1073" s="48"/>
      <c r="AM1073" s="48"/>
      <c r="AN1073" s="48"/>
      <c r="AO1073" s="48"/>
      <c r="AP1073" s="48"/>
      <c r="AQ1073" s="48"/>
      <c r="AR1073" s="48"/>
      <c r="AS1073" s="48"/>
      <c r="AT1073" s="48"/>
      <c r="AU1073" s="48"/>
      <c r="AV1073" s="48"/>
      <c r="AW1073" s="48"/>
      <c r="AX1073" s="48"/>
      <c r="AY1073" s="48"/>
      <c r="AZ1073" s="48"/>
      <c r="BA1073" s="48"/>
      <c r="BB1073" s="48"/>
      <c r="BC1073" s="48"/>
      <c r="BD1073" s="48"/>
      <c r="BE1073" s="48"/>
      <c r="BF1073" s="48"/>
      <c r="BG1073" s="48"/>
      <c r="BH1073" s="48"/>
      <c r="BI1073" s="48"/>
      <c r="BJ1073" s="48"/>
      <c r="BK1073" s="48"/>
      <c r="BL1073" s="48"/>
      <c r="BM1073" s="48"/>
      <c r="BN1073" s="48"/>
      <c r="BO1073" s="48"/>
      <c r="BP1073" s="48"/>
      <c r="BQ1073" s="48"/>
      <c r="BR1073" s="48"/>
      <c r="BS1073" s="48"/>
      <c r="BT1073" s="48"/>
      <c r="BU1073" s="48"/>
      <c r="BV1073" s="48"/>
      <c r="BW1073" s="48"/>
      <c r="BX1073" s="48"/>
      <c r="BY1073" s="48"/>
      <c r="BZ1073" s="48"/>
      <c r="CA1073" s="48"/>
      <c r="CB1073" s="48"/>
      <c r="CC1073" s="48"/>
      <c r="CD1073" s="48"/>
      <c r="CE1073" s="48"/>
      <c r="CF1073" s="48"/>
      <c r="CG1073" s="48"/>
      <c r="CH1073" s="48"/>
      <c r="CI1073" s="48"/>
      <c r="CJ1073" s="48"/>
      <c r="CK1073" s="48"/>
      <c r="CL1073" s="48"/>
      <c r="CM1073" s="48"/>
      <c r="CN1073" s="48"/>
      <c r="CO1073" s="48"/>
      <c r="CP1073" s="48"/>
      <c r="CQ1073" s="48"/>
      <c r="CR1073" s="48"/>
      <c r="CS1073" s="48"/>
      <c r="CT1073" s="48"/>
      <c r="CU1073" s="48"/>
      <c r="CV1073" s="48"/>
      <c r="CW1073" s="48"/>
      <c r="CX1073" s="48"/>
      <c r="CY1073" s="48"/>
      <c r="CZ1073" s="48"/>
      <c r="DA1073" s="48"/>
      <c r="DB1073" s="48"/>
      <c r="DC1073" s="48"/>
      <c r="DD1073" s="48"/>
      <c r="DE1073" s="48"/>
      <c r="DF1073" s="48"/>
      <c r="DG1073" s="48"/>
      <c r="DH1073" s="48"/>
      <c r="DI1073" s="48"/>
      <c r="DJ1073" s="48"/>
      <c r="DK1073" s="48"/>
      <c r="DL1073" s="48"/>
      <c r="DM1073" s="48"/>
      <c r="DN1073" s="48"/>
      <c r="DO1073" s="48"/>
      <c r="DP1073" s="48"/>
      <c r="DQ1073" s="48"/>
      <c r="DR1073" s="48"/>
      <c r="DS1073" s="48"/>
      <c r="DT1073" s="48"/>
      <c r="DU1073" s="48"/>
      <c r="DV1073" s="48"/>
      <c r="DW1073" s="48"/>
      <c r="DX1073" s="48"/>
      <c r="DY1073" s="48"/>
      <c r="DZ1073" s="48"/>
      <c r="EA1073" s="48"/>
      <c r="EB1073" s="48"/>
      <c r="EC1073" s="48"/>
      <c r="ED1073" s="48"/>
      <c r="EE1073" s="48"/>
      <c r="EF1073" s="48"/>
      <c r="EG1073" s="48"/>
      <c r="EH1073" s="48"/>
      <c r="EI1073" s="48"/>
      <c r="EJ1073" s="48"/>
      <c r="EK1073" s="48"/>
      <c r="EL1073" s="48"/>
      <c r="EM1073" s="48"/>
      <c r="EN1073" s="48"/>
      <c r="EO1073" s="48"/>
      <c r="EP1073" s="48"/>
      <c r="EQ1073" s="48"/>
      <c r="ER1073" s="48"/>
      <c r="ES1073" s="48"/>
      <c r="ET1073" s="48"/>
      <c r="EU1073" s="48"/>
      <c r="EV1073" s="48"/>
      <c r="EW1073" s="48"/>
      <c r="EX1073" s="48"/>
      <c r="EY1073" s="48"/>
      <c r="EZ1073" s="48"/>
      <c r="FA1073" s="48"/>
      <c r="FB1073" s="48"/>
      <c r="FC1073" s="48"/>
      <c r="FD1073" s="48"/>
      <c r="FE1073" s="48"/>
      <c r="FF1073" s="48"/>
      <c r="FG1073" s="48"/>
      <c r="FH1073" s="48"/>
      <c r="FI1073" s="48"/>
      <c r="FJ1073" s="48"/>
      <c r="FK1073" s="48"/>
      <c r="FL1073" s="48"/>
      <c r="FM1073" s="48"/>
      <c r="FN1073" s="48"/>
      <c r="FO1073" s="48"/>
      <c r="FP1073" s="48"/>
      <c r="FQ1073" s="48"/>
      <c r="FR1073" s="48"/>
      <c r="FS1073" s="48"/>
      <c r="FT1073" s="48"/>
      <c r="FU1073" s="48"/>
      <c r="FV1073" s="48"/>
      <c r="FW1073" s="48"/>
      <c r="FX1073" s="48"/>
      <c r="FY1073" s="48"/>
      <c r="FZ1073" s="48"/>
      <c r="GA1073" s="48"/>
      <c r="GB1073" s="48"/>
      <c r="GC1073" s="48"/>
      <c r="GD1073" s="48"/>
      <c r="GE1073" s="48"/>
      <c r="GF1073" s="48"/>
      <c r="GG1073" s="48"/>
      <c r="GH1073" s="48"/>
      <c r="GI1073" s="48"/>
      <c r="GJ1073" s="48"/>
      <c r="GK1073" s="48"/>
      <c r="GL1073" s="48"/>
      <c r="GM1073" s="48"/>
      <c r="GN1073" s="48"/>
      <c r="GO1073" s="48"/>
      <c r="GP1073" s="48"/>
      <c r="GQ1073" s="48"/>
      <c r="GR1073" s="48"/>
      <c r="GS1073" s="48"/>
      <c r="GT1073" s="48"/>
      <c r="GU1073" s="48"/>
      <c r="GV1073" s="48"/>
      <c r="GW1073" s="48"/>
      <c r="GX1073" s="48"/>
      <c r="GY1073" s="48"/>
      <c r="GZ1073" s="48"/>
      <c r="HA1073" s="48"/>
      <c r="HB1073" s="48"/>
      <c r="HC1073" s="48"/>
      <c r="HD1073" s="48"/>
      <c r="HE1073" s="48"/>
      <c r="HF1073" s="48"/>
      <c r="HG1073" s="48"/>
      <c r="HH1073" s="48"/>
      <c r="HI1073" s="48"/>
      <c r="HJ1073" s="48"/>
      <c r="HK1073" s="48"/>
      <c r="HL1073" s="48"/>
      <c r="HM1073" s="48"/>
      <c r="HN1073" s="48"/>
      <c r="HO1073" s="48"/>
      <c r="HP1073" s="48"/>
      <c r="HQ1073" s="48"/>
      <c r="HR1073" s="48"/>
      <c r="HS1073" s="48"/>
      <c r="HT1073" s="48"/>
      <c r="HU1073" s="48"/>
      <c r="HV1073" s="48"/>
      <c r="HW1073" s="48"/>
      <c r="HX1073" s="48"/>
      <c r="HY1073" s="48"/>
      <c r="HZ1073" s="48"/>
      <c r="IA1073" s="48"/>
      <c r="IB1073" s="48"/>
      <c r="IC1073" s="48"/>
      <c r="ID1073" s="48"/>
      <c r="IE1073" s="48"/>
      <c r="IF1073" s="48"/>
      <c r="IG1073" s="48"/>
      <c r="IH1073" s="36"/>
      <c r="II1073" s="36"/>
      <c r="IJ1073" s="36"/>
      <c r="IK1073" s="36"/>
      <c r="IL1073" s="36"/>
      <c r="IM1073" s="36"/>
      <c r="IN1073" s="36"/>
      <c r="IO1073" s="36"/>
      <c r="IP1073" s="36"/>
      <c r="IQ1073" s="36"/>
      <c r="IR1073" s="36"/>
      <c r="IS1073" s="36"/>
      <c r="IT1073" s="36"/>
    </row>
    <row r="1074" spans="1:254" s="14" customFormat="1" x14ac:dyDescent="0.2">
      <c r="A1074" s="48"/>
      <c r="B1074" s="48"/>
      <c r="C1074" s="98">
        <v>43795</v>
      </c>
      <c r="D1074" s="191" t="s">
        <v>2095</v>
      </c>
      <c r="E1074" s="102" t="s">
        <v>2094</v>
      </c>
      <c r="F1074" s="103" t="s">
        <v>1400</v>
      </c>
      <c r="G1074" s="82"/>
      <c r="H1074" s="125">
        <v>356815</v>
      </c>
      <c r="I1074" s="143">
        <v>21143385</v>
      </c>
      <c r="J1074" s="49"/>
      <c r="K1074" s="48"/>
      <c r="L1074" s="48"/>
      <c r="M1074" s="48"/>
      <c r="N1074" s="48"/>
      <c r="O1074" s="48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s="48"/>
      <c r="AE1074" s="48"/>
      <c r="AF1074" s="48"/>
      <c r="AG1074" s="48"/>
      <c r="AH1074" s="48"/>
      <c r="AI1074" s="48"/>
      <c r="AJ1074" s="48"/>
      <c r="AK1074" s="48"/>
      <c r="AL1074" s="48"/>
      <c r="AM1074" s="48"/>
      <c r="AN1074" s="48"/>
      <c r="AO1074" s="48"/>
      <c r="AP1074" s="48"/>
      <c r="AQ1074" s="48"/>
      <c r="AR1074" s="48"/>
      <c r="AS1074" s="48"/>
      <c r="AT1074" s="48"/>
      <c r="AU1074" s="48"/>
      <c r="AV1074" s="48"/>
      <c r="AW1074" s="48"/>
      <c r="AX1074" s="48"/>
      <c r="AY1074" s="48"/>
      <c r="AZ1074" s="48"/>
      <c r="BA1074" s="48"/>
      <c r="BB1074" s="48"/>
      <c r="BC1074" s="48"/>
      <c r="BD1074" s="48"/>
      <c r="BE1074" s="48"/>
      <c r="BF1074" s="48"/>
      <c r="BG1074" s="48"/>
      <c r="BH1074" s="48"/>
      <c r="BI1074" s="48"/>
      <c r="BJ1074" s="48"/>
      <c r="BK1074" s="48"/>
      <c r="BL1074" s="48"/>
      <c r="BM1074" s="48"/>
      <c r="BN1074" s="48"/>
      <c r="BO1074" s="48"/>
      <c r="BP1074" s="48"/>
      <c r="BQ1074" s="48"/>
      <c r="BR1074" s="48"/>
      <c r="BS1074" s="48"/>
      <c r="BT1074" s="48"/>
      <c r="BU1074" s="48"/>
      <c r="BV1074" s="48"/>
      <c r="BW1074" s="48"/>
      <c r="BX1074" s="48"/>
      <c r="BY1074" s="48"/>
      <c r="BZ1074" s="48"/>
      <c r="CA1074" s="48"/>
      <c r="CB1074" s="48"/>
      <c r="CC1074" s="48"/>
      <c r="CD1074" s="48"/>
      <c r="CE1074" s="48"/>
      <c r="CF1074" s="48"/>
      <c r="CG1074" s="48"/>
      <c r="CH1074" s="48"/>
      <c r="CI1074" s="48"/>
      <c r="CJ1074" s="48"/>
      <c r="CK1074" s="48"/>
      <c r="CL1074" s="48"/>
      <c r="CM1074" s="48"/>
      <c r="CN1074" s="48"/>
      <c r="CO1074" s="48"/>
      <c r="CP1074" s="48"/>
      <c r="CQ1074" s="48"/>
      <c r="CR1074" s="48"/>
      <c r="CS1074" s="48"/>
      <c r="CT1074" s="48"/>
      <c r="CU1074" s="48"/>
      <c r="CV1074" s="48"/>
      <c r="CW1074" s="48"/>
      <c r="CX1074" s="48"/>
      <c r="CY1074" s="48"/>
      <c r="CZ1074" s="48"/>
      <c r="DA1074" s="48"/>
      <c r="DB1074" s="48"/>
      <c r="DC1074" s="48"/>
      <c r="DD1074" s="48"/>
      <c r="DE1074" s="48"/>
      <c r="DF1074" s="48"/>
      <c r="DG1074" s="48"/>
      <c r="DH1074" s="48"/>
      <c r="DI1074" s="48"/>
      <c r="DJ1074" s="48"/>
      <c r="DK1074" s="48"/>
      <c r="DL1074" s="48"/>
      <c r="DM1074" s="48"/>
      <c r="DN1074" s="48"/>
      <c r="DO1074" s="48"/>
      <c r="DP1074" s="48"/>
      <c r="DQ1074" s="48"/>
      <c r="DR1074" s="48"/>
      <c r="DS1074" s="48"/>
      <c r="DT1074" s="48"/>
      <c r="DU1074" s="48"/>
      <c r="DV1074" s="48"/>
      <c r="DW1074" s="48"/>
      <c r="DX1074" s="48"/>
      <c r="DY1074" s="48"/>
      <c r="DZ1074" s="48"/>
      <c r="EA1074" s="48"/>
      <c r="EB1074" s="48"/>
      <c r="EC1074" s="48"/>
      <c r="ED1074" s="48"/>
      <c r="EE1074" s="48"/>
      <c r="EF1074" s="48"/>
      <c r="EG1074" s="48"/>
      <c r="EH1074" s="48"/>
      <c r="EI1074" s="48"/>
      <c r="EJ1074" s="48"/>
      <c r="EK1074" s="48"/>
      <c r="EL1074" s="48"/>
      <c r="EM1074" s="48"/>
      <c r="EN1074" s="48"/>
      <c r="EO1074" s="48"/>
      <c r="EP1074" s="48"/>
      <c r="EQ1074" s="48"/>
      <c r="ER1074" s="48"/>
      <c r="ES1074" s="48"/>
      <c r="ET1074" s="48"/>
      <c r="EU1074" s="48"/>
      <c r="EV1074" s="48"/>
      <c r="EW1074" s="48"/>
      <c r="EX1074" s="48"/>
      <c r="EY1074" s="48"/>
      <c r="EZ1074" s="48"/>
      <c r="FA1074" s="48"/>
      <c r="FB1074" s="48"/>
      <c r="FC1074" s="48"/>
      <c r="FD1074" s="48"/>
      <c r="FE1074" s="48"/>
      <c r="FF1074" s="48"/>
      <c r="FG1074" s="48"/>
      <c r="FH1074" s="48"/>
      <c r="FI1074" s="48"/>
      <c r="FJ1074" s="48"/>
      <c r="FK1074" s="48"/>
      <c r="FL1074" s="48"/>
      <c r="FM1074" s="48"/>
      <c r="FN1074" s="48"/>
      <c r="FO1074" s="48"/>
      <c r="FP1074" s="48"/>
      <c r="FQ1074" s="48"/>
      <c r="FR1074" s="48"/>
      <c r="FS1074" s="48"/>
      <c r="FT1074" s="48"/>
      <c r="FU1074" s="48"/>
      <c r="FV1074" s="48"/>
      <c r="FW1074" s="48"/>
      <c r="FX1074" s="48"/>
      <c r="FY1074" s="48"/>
      <c r="FZ1074" s="48"/>
      <c r="GA1074" s="48"/>
      <c r="GB1074" s="48"/>
      <c r="GC1074" s="48"/>
      <c r="GD1074" s="48"/>
      <c r="GE1074" s="48"/>
      <c r="GF1074" s="48"/>
      <c r="GG1074" s="48"/>
      <c r="GH1074" s="48"/>
      <c r="GI1074" s="48"/>
      <c r="GJ1074" s="48"/>
      <c r="GK1074" s="48"/>
      <c r="GL1074" s="48"/>
      <c r="GM1074" s="48"/>
      <c r="GN1074" s="48"/>
      <c r="GO1074" s="48"/>
      <c r="GP1074" s="48"/>
      <c r="GQ1074" s="48"/>
      <c r="GR1074" s="48"/>
      <c r="GS1074" s="48"/>
      <c r="GT1074" s="48"/>
      <c r="GU1074" s="48"/>
      <c r="GV1074" s="48"/>
      <c r="GW1074" s="48"/>
      <c r="GX1074" s="48"/>
      <c r="GY1074" s="48"/>
      <c r="GZ1074" s="48"/>
      <c r="HA1074" s="48"/>
      <c r="HB1074" s="48"/>
      <c r="HC1074" s="48"/>
      <c r="HD1074" s="48"/>
      <c r="HE1074" s="48"/>
      <c r="HF1074" s="48"/>
      <c r="HG1074" s="48"/>
      <c r="HH1074" s="48"/>
      <c r="HI1074" s="48"/>
      <c r="HJ1074" s="48"/>
      <c r="HK1074" s="48"/>
      <c r="HL1074" s="48"/>
      <c r="HM1074" s="48"/>
      <c r="HN1074" s="48"/>
      <c r="HO1074" s="48"/>
      <c r="HP1074" s="48"/>
      <c r="HQ1074" s="48"/>
      <c r="HR1074" s="48"/>
      <c r="HS1074" s="48"/>
      <c r="HT1074" s="48"/>
      <c r="HU1074" s="48"/>
      <c r="HV1074" s="48"/>
      <c r="HW1074" s="48"/>
      <c r="HX1074" s="48"/>
      <c r="HY1074" s="48"/>
      <c r="HZ1074" s="48"/>
      <c r="IA1074" s="48"/>
      <c r="IB1074" s="48"/>
      <c r="IC1074" s="48"/>
      <c r="ID1074" s="48"/>
      <c r="IE1074" s="48"/>
      <c r="IF1074" s="48"/>
      <c r="IG1074" s="48"/>
      <c r="IH1074" s="36"/>
      <c r="II1074" s="36"/>
      <c r="IJ1074" s="36"/>
      <c r="IK1074" s="36"/>
      <c r="IL1074" s="36"/>
      <c r="IM1074" s="36"/>
      <c r="IN1074" s="36"/>
      <c r="IO1074" s="36"/>
      <c r="IP1074" s="36"/>
      <c r="IQ1074" s="36"/>
      <c r="IR1074" s="36"/>
      <c r="IS1074" s="36"/>
      <c r="IT1074" s="36"/>
    </row>
    <row r="1075" spans="1:254" s="14" customFormat="1" x14ac:dyDescent="0.2">
      <c r="A1075" s="48"/>
      <c r="B1075" s="48"/>
      <c r="C1075" s="98">
        <v>43795</v>
      </c>
      <c r="D1075" s="192" t="s">
        <v>2104</v>
      </c>
      <c r="E1075" s="102" t="s">
        <v>2096</v>
      </c>
      <c r="F1075" s="65" t="s">
        <v>1187</v>
      </c>
      <c r="G1075" s="82"/>
      <c r="H1075" s="126">
        <v>2205500</v>
      </c>
      <c r="I1075" s="143">
        <v>18937885</v>
      </c>
      <c r="J1075" s="49"/>
      <c r="K1075" s="48"/>
      <c r="L1075" s="48"/>
      <c r="M1075" s="48"/>
      <c r="N1075" s="48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  <c r="AL1075" s="48"/>
      <c r="AM1075" s="48"/>
      <c r="AN1075" s="48"/>
      <c r="AO1075" s="48"/>
      <c r="AP1075" s="48"/>
      <c r="AQ1075" s="48"/>
      <c r="AR1075" s="48"/>
      <c r="AS1075" s="48"/>
      <c r="AT1075" s="48"/>
      <c r="AU1075" s="48"/>
      <c r="AV1075" s="48"/>
      <c r="AW1075" s="48"/>
      <c r="AX1075" s="48"/>
      <c r="AY1075" s="48"/>
      <c r="AZ1075" s="48"/>
      <c r="BA1075" s="48"/>
      <c r="BB1075" s="48"/>
      <c r="BC1075" s="48"/>
      <c r="BD1075" s="48"/>
      <c r="BE1075" s="48"/>
      <c r="BF1075" s="48"/>
      <c r="BG1075" s="48"/>
      <c r="BH1075" s="48"/>
      <c r="BI1075" s="48"/>
      <c r="BJ1075" s="48"/>
      <c r="BK1075" s="48"/>
      <c r="BL1075" s="48"/>
      <c r="BM1075" s="48"/>
      <c r="BN1075" s="48"/>
      <c r="BO1075" s="48"/>
      <c r="BP1075" s="48"/>
      <c r="BQ1075" s="48"/>
      <c r="BR1075" s="48"/>
      <c r="BS1075" s="48"/>
      <c r="BT1075" s="48"/>
      <c r="BU1075" s="48"/>
      <c r="BV1075" s="48"/>
      <c r="BW1075" s="48"/>
      <c r="BX1075" s="48"/>
      <c r="BY1075" s="48"/>
      <c r="BZ1075" s="48"/>
      <c r="CA1075" s="48"/>
      <c r="CB1075" s="48"/>
      <c r="CC1075" s="48"/>
      <c r="CD1075" s="48"/>
      <c r="CE1075" s="48"/>
      <c r="CF1075" s="48"/>
      <c r="CG1075" s="48"/>
      <c r="CH1075" s="48"/>
      <c r="CI1075" s="48"/>
      <c r="CJ1075" s="48"/>
      <c r="CK1075" s="48"/>
      <c r="CL1075" s="48"/>
      <c r="CM1075" s="48"/>
      <c r="CN1075" s="48"/>
      <c r="CO1075" s="48"/>
      <c r="CP1075" s="48"/>
      <c r="CQ1075" s="48"/>
      <c r="CR1075" s="48"/>
      <c r="CS1075" s="48"/>
      <c r="CT1075" s="48"/>
      <c r="CU1075" s="48"/>
      <c r="CV1075" s="48"/>
      <c r="CW1075" s="48"/>
      <c r="CX1075" s="48"/>
      <c r="CY1075" s="48"/>
      <c r="CZ1075" s="48"/>
      <c r="DA1075" s="48"/>
      <c r="DB1075" s="48"/>
      <c r="DC1075" s="48"/>
      <c r="DD1075" s="48"/>
      <c r="DE1075" s="48"/>
      <c r="DF1075" s="48"/>
      <c r="DG1075" s="48"/>
      <c r="DH1075" s="48"/>
      <c r="DI1075" s="48"/>
      <c r="DJ1075" s="48"/>
      <c r="DK1075" s="48"/>
      <c r="DL1075" s="48"/>
      <c r="DM1075" s="48"/>
      <c r="DN1075" s="48"/>
      <c r="DO1075" s="48"/>
      <c r="DP1075" s="48"/>
      <c r="DQ1075" s="48"/>
      <c r="DR1075" s="48"/>
      <c r="DS1075" s="48"/>
      <c r="DT1075" s="48"/>
      <c r="DU1075" s="48"/>
      <c r="DV1075" s="48"/>
      <c r="DW1075" s="48"/>
      <c r="DX1075" s="48"/>
      <c r="DY1075" s="48"/>
      <c r="DZ1075" s="48"/>
      <c r="EA1075" s="48"/>
      <c r="EB1075" s="48"/>
      <c r="EC1075" s="48"/>
      <c r="ED1075" s="48"/>
      <c r="EE1075" s="48"/>
      <c r="EF1075" s="48"/>
      <c r="EG1075" s="48"/>
      <c r="EH1075" s="48"/>
      <c r="EI1075" s="48"/>
      <c r="EJ1075" s="48"/>
      <c r="EK1075" s="48"/>
      <c r="EL1075" s="48"/>
      <c r="EM1075" s="48"/>
      <c r="EN1075" s="48"/>
      <c r="EO1075" s="48"/>
      <c r="EP1075" s="48"/>
      <c r="EQ1075" s="48"/>
      <c r="ER1075" s="48"/>
      <c r="ES1075" s="48"/>
      <c r="ET1075" s="48"/>
      <c r="EU1075" s="48"/>
      <c r="EV1075" s="48"/>
      <c r="EW1075" s="48"/>
      <c r="EX1075" s="48"/>
      <c r="EY1075" s="48"/>
      <c r="EZ1075" s="48"/>
      <c r="FA1075" s="48"/>
      <c r="FB1075" s="48"/>
      <c r="FC1075" s="48"/>
      <c r="FD1075" s="48"/>
      <c r="FE1075" s="48"/>
      <c r="FF1075" s="48"/>
      <c r="FG1075" s="48"/>
      <c r="FH1075" s="48"/>
      <c r="FI1075" s="48"/>
      <c r="FJ1075" s="48"/>
      <c r="FK1075" s="48"/>
      <c r="FL1075" s="48"/>
      <c r="FM1075" s="48"/>
      <c r="FN1075" s="48"/>
      <c r="FO1075" s="48"/>
      <c r="FP1075" s="48"/>
      <c r="FQ1075" s="48"/>
      <c r="FR1075" s="48"/>
      <c r="FS1075" s="48"/>
      <c r="FT1075" s="48"/>
      <c r="FU1075" s="48"/>
      <c r="FV1075" s="48"/>
      <c r="FW1075" s="48"/>
      <c r="FX1075" s="48"/>
      <c r="FY1075" s="48"/>
      <c r="FZ1075" s="48"/>
      <c r="GA1075" s="48"/>
      <c r="GB1075" s="48"/>
      <c r="GC1075" s="48"/>
      <c r="GD1075" s="48"/>
      <c r="GE1075" s="48"/>
      <c r="GF1075" s="48"/>
      <c r="GG1075" s="48"/>
      <c r="GH1075" s="48"/>
      <c r="GI1075" s="48"/>
      <c r="GJ1075" s="48"/>
      <c r="GK1075" s="48"/>
      <c r="GL1075" s="48"/>
      <c r="GM1075" s="48"/>
      <c r="GN1075" s="48"/>
      <c r="GO1075" s="48"/>
      <c r="GP1075" s="48"/>
      <c r="GQ1075" s="48"/>
      <c r="GR1075" s="48"/>
      <c r="GS1075" s="48"/>
      <c r="GT1075" s="48"/>
      <c r="GU1075" s="48"/>
      <c r="GV1075" s="48"/>
      <c r="GW1075" s="48"/>
      <c r="GX1075" s="48"/>
      <c r="GY1075" s="48"/>
      <c r="GZ1075" s="48"/>
      <c r="HA1075" s="48"/>
      <c r="HB1075" s="48"/>
      <c r="HC1075" s="48"/>
      <c r="HD1075" s="48"/>
      <c r="HE1075" s="48"/>
      <c r="HF1075" s="48"/>
      <c r="HG1075" s="48"/>
      <c r="HH1075" s="48"/>
      <c r="HI1075" s="48"/>
      <c r="HJ1075" s="48"/>
      <c r="HK1075" s="48"/>
      <c r="HL1075" s="48"/>
      <c r="HM1075" s="48"/>
      <c r="HN1075" s="48"/>
      <c r="HO1075" s="48"/>
      <c r="HP1075" s="48"/>
      <c r="HQ1075" s="48"/>
      <c r="HR1075" s="48"/>
      <c r="HS1075" s="48"/>
      <c r="HT1075" s="48"/>
      <c r="HU1075" s="48"/>
      <c r="HV1075" s="48"/>
      <c r="HW1075" s="48"/>
      <c r="HX1075" s="48"/>
      <c r="HY1075" s="48"/>
      <c r="HZ1075" s="48"/>
      <c r="IA1075" s="48"/>
      <c r="IB1075" s="48"/>
      <c r="IC1075" s="48"/>
      <c r="ID1075" s="48"/>
      <c r="IE1075" s="48"/>
      <c r="IF1075" s="48"/>
      <c r="IG1075" s="48"/>
      <c r="IH1075" s="36"/>
      <c r="II1075" s="36"/>
      <c r="IJ1075" s="36"/>
      <c r="IK1075" s="36"/>
      <c r="IL1075" s="36"/>
      <c r="IM1075" s="36"/>
      <c r="IN1075" s="36"/>
      <c r="IO1075" s="36"/>
      <c r="IP1075" s="36"/>
      <c r="IQ1075" s="36"/>
      <c r="IR1075" s="36"/>
      <c r="IS1075" s="36"/>
      <c r="IT1075" s="36"/>
    </row>
    <row r="1076" spans="1:254" s="14" customFormat="1" x14ac:dyDescent="0.2">
      <c r="A1076" s="48"/>
      <c r="B1076" s="48"/>
      <c r="C1076" s="98">
        <v>43795</v>
      </c>
      <c r="D1076" s="30" t="s">
        <v>2105</v>
      </c>
      <c r="E1076" s="102" t="s">
        <v>2097</v>
      </c>
      <c r="F1076" s="35" t="s">
        <v>1203</v>
      </c>
      <c r="G1076" s="82"/>
      <c r="H1076" s="127">
        <v>4316365</v>
      </c>
      <c r="I1076" s="143">
        <v>14621520</v>
      </c>
      <c r="J1076" s="49"/>
      <c r="K1076" s="48"/>
      <c r="L1076" s="48"/>
      <c r="M1076" s="48"/>
      <c r="N1076" s="48"/>
      <c r="O1076" s="48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  <c r="AL1076" s="48"/>
      <c r="AM1076" s="48"/>
      <c r="AN1076" s="48"/>
      <c r="AO1076" s="48"/>
      <c r="AP1076" s="48"/>
      <c r="AQ1076" s="48"/>
      <c r="AR1076" s="48"/>
      <c r="AS1076" s="48"/>
      <c r="AT1076" s="48"/>
      <c r="AU1076" s="48"/>
      <c r="AV1076" s="48"/>
      <c r="AW1076" s="48"/>
      <c r="AX1076" s="48"/>
      <c r="AY1076" s="48"/>
      <c r="AZ1076" s="48"/>
      <c r="BA1076" s="48"/>
      <c r="BB1076" s="48"/>
      <c r="BC1076" s="48"/>
      <c r="BD1076" s="48"/>
      <c r="BE1076" s="48"/>
      <c r="BF1076" s="48"/>
      <c r="BG1076" s="48"/>
      <c r="BH1076" s="48"/>
      <c r="BI1076" s="48"/>
      <c r="BJ1076" s="48"/>
      <c r="BK1076" s="48"/>
      <c r="BL1076" s="48"/>
      <c r="BM1076" s="48"/>
      <c r="BN1076" s="48"/>
      <c r="BO1076" s="48"/>
      <c r="BP1076" s="48"/>
      <c r="BQ1076" s="48"/>
      <c r="BR1076" s="48"/>
      <c r="BS1076" s="48"/>
      <c r="BT1076" s="48"/>
      <c r="BU1076" s="48"/>
      <c r="BV1076" s="48"/>
      <c r="BW1076" s="48"/>
      <c r="BX1076" s="48"/>
      <c r="BY1076" s="48"/>
      <c r="BZ1076" s="48"/>
      <c r="CA1076" s="48"/>
      <c r="CB1076" s="48"/>
      <c r="CC1076" s="48"/>
      <c r="CD1076" s="48"/>
      <c r="CE1076" s="48"/>
      <c r="CF1076" s="48"/>
      <c r="CG1076" s="48"/>
      <c r="CH1076" s="48"/>
      <c r="CI1076" s="48"/>
      <c r="CJ1076" s="48"/>
      <c r="CK1076" s="48"/>
      <c r="CL1076" s="48"/>
      <c r="CM1076" s="48"/>
      <c r="CN1076" s="48"/>
      <c r="CO1076" s="48"/>
      <c r="CP1076" s="48"/>
      <c r="CQ1076" s="48"/>
      <c r="CR1076" s="48"/>
      <c r="CS1076" s="48"/>
      <c r="CT1076" s="48"/>
      <c r="CU1076" s="48"/>
      <c r="CV1076" s="48"/>
      <c r="CW1076" s="48"/>
      <c r="CX1076" s="48"/>
      <c r="CY1076" s="48"/>
      <c r="CZ1076" s="48"/>
      <c r="DA1076" s="48"/>
      <c r="DB1076" s="48"/>
      <c r="DC1076" s="48"/>
      <c r="DD1076" s="48"/>
      <c r="DE1076" s="48"/>
      <c r="DF1076" s="48"/>
      <c r="DG1076" s="48"/>
      <c r="DH1076" s="48"/>
      <c r="DI1076" s="48"/>
      <c r="DJ1076" s="48"/>
      <c r="DK1076" s="48"/>
      <c r="DL1076" s="48"/>
      <c r="DM1076" s="48"/>
      <c r="DN1076" s="48"/>
      <c r="DO1076" s="48"/>
      <c r="DP1076" s="48"/>
      <c r="DQ1076" s="48"/>
      <c r="DR1076" s="48"/>
      <c r="DS1076" s="48"/>
      <c r="DT1076" s="48"/>
      <c r="DU1076" s="48"/>
      <c r="DV1076" s="48"/>
      <c r="DW1076" s="48"/>
      <c r="DX1076" s="48"/>
      <c r="DY1076" s="48"/>
      <c r="DZ1076" s="48"/>
      <c r="EA1076" s="48"/>
      <c r="EB1076" s="48"/>
      <c r="EC1076" s="48"/>
      <c r="ED1076" s="48"/>
      <c r="EE1076" s="48"/>
      <c r="EF1076" s="48"/>
      <c r="EG1076" s="48"/>
      <c r="EH1076" s="48"/>
      <c r="EI1076" s="48"/>
      <c r="EJ1076" s="48"/>
      <c r="EK1076" s="48"/>
      <c r="EL1076" s="48"/>
      <c r="EM1076" s="48"/>
      <c r="EN1076" s="48"/>
      <c r="EO1076" s="48"/>
      <c r="EP1076" s="48"/>
      <c r="EQ1076" s="48"/>
      <c r="ER1076" s="48"/>
      <c r="ES1076" s="48"/>
      <c r="ET1076" s="48"/>
      <c r="EU1076" s="48"/>
      <c r="EV1076" s="48"/>
      <c r="EW1076" s="48"/>
      <c r="EX1076" s="48"/>
      <c r="EY1076" s="48"/>
      <c r="EZ1076" s="48"/>
      <c r="FA1076" s="48"/>
      <c r="FB1076" s="48"/>
      <c r="FC1076" s="48"/>
      <c r="FD1076" s="48"/>
      <c r="FE1076" s="48"/>
      <c r="FF1076" s="48"/>
      <c r="FG1076" s="48"/>
      <c r="FH1076" s="48"/>
      <c r="FI1076" s="48"/>
      <c r="FJ1076" s="48"/>
      <c r="FK1076" s="48"/>
      <c r="FL1076" s="48"/>
      <c r="FM1076" s="48"/>
      <c r="FN1076" s="48"/>
      <c r="FO1076" s="48"/>
      <c r="FP1076" s="48"/>
      <c r="FQ1076" s="48"/>
      <c r="FR1076" s="48"/>
      <c r="FS1076" s="48"/>
      <c r="FT1076" s="48"/>
      <c r="FU1076" s="48"/>
      <c r="FV1076" s="48"/>
      <c r="FW1076" s="48"/>
      <c r="FX1076" s="48"/>
      <c r="FY1076" s="48"/>
      <c r="FZ1076" s="48"/>
      <c r="GA1076" s="48"/>
      <c r="GB1076" s="48"/>
      <c r="GC1076" s="48"/>
      <c r="GD1076" s="48"/>
      <c r="GE1076" s="48"/>
      <c r="GF1076" s="48"/>
      <c r="GG1076" s="48"/>
      <c r="GH1076" s="48"/>
      <c r="GI1076" s="48"/>
      <c r="GJ1076" s="48"/>
      <c r="GK1076" s="48"/>
      <c r="GL1076" s="48"/>
      <c r="GM1076" s="48"/>
      <c r="GN1076" s="48"/>
      <c r="GO1076" s="48"/>
      <c r="GP1076" s="48"/>
      <c r="GQ1076" s="48"/>
      <c r="GR1076" s="48"/>
      <c r="GS1076" s="48"/>
      <c r="GT1076" s="48"/>
      <c r="GU1076" s="48"/>
      <c r="GV1076" s="48"/>
      <c r="GW1076" s="48"/>
      <c r="GX1076" s="48"/>
      <c r="GY1076" s="48"/>
      <c r="GZ1076" s="48"/>
      <c r="HA1076" s="48"/>
      <c r="HB1076" s="48"/>
      <c r="HC1076" s="48"/>
      <c r="HD1076" s="48"/>
      <c r="HE1076" s="48"/>
      <c r="HF1076" s="48"/>
      <c r="HG1076" s="48"/>
      <c r="HH1076" s="48"/>
      <c r="HI1076" s="48"/>
      <c r="HJ1076" s="48"/>
      <c r="HK1076" s="48"/>
      <c r="HL1076" s="48"/>
      <c r="HM1076" s="48"/>
      <c r="HN1076" s="48"/>
      <c r="HO1076" s="48"/>
      <c r="HP1076" s="48"/>
      <c r="HQ1076" s="48"/>
      <c r="HR1076" s="48"/>
      <c r="HS1076" s="48"/>
      <c r="HT1076" s="48"/>
      <c r="HU1076" s="48"/>
      <c r="HV1076" s="48"/>
      <c r="HW1076" s="48"/>
      <c r="HX1076" s="48"/>
      <c r="HY1076" s="48"/>
      <c r="HZ1076" s="48"/>
      <c r="IA1076" s="48"/>
      <c r="IB1076" s="48"/>
      <c r="IC1076" s="48"/>
      <c r="ID1076" s="48"/>
      <c r="IE1076" s="48"/>
      <c r="IF1076" s="48"/>
      <c r="IG1076" s="48"/>
      <c r="IH1076" s="36"/>
      <c r="II1076" s="36"/>
      <c r="IJ1076" s="36"/>
      <c r="IK1076" s="36"/>
      <c r="IL1076" s="36"/>
      <c r="IM1076" s="36"/>
      <c r="IN1076" s="36"/>
      <c r="IO1076" s="36"/>
      <c r="IP1076" s="36"/>
      <c r="IQ1076" s="36"/>
      <c r="IR1076" s="36"/>
      <c r="IS1076" s="36"/>
      <c r="IT1076" s="36"/>
    </row>
    <row r="1077" spans="1:254" s="14" customFormat="1" x14ac:dyDescent="0.2">
      <c r="A1077" s="48"/>
      <c r="B1077" s="48"/>
      <c r="C1077" s="98">
        <v>43795</v>
      </c>
      <c r="D1077" s="30" t="s">
        <v>1391</v>
      </c>
      <c r="E1077" s="102" t="s">
        <v>2098</v>
      </c>
      <c r="F1077" s="35" t="s">
        <v>1345</v>
      </c>
      <c r="G1077" s="82"/>
      <c r="H1077" s="127">
        <v>128000</v>
      </c>
      <c r="I1077" s="143">
        <v>14493520</v>
      </c>
      <c r="J1077" s="49"/>
      <c r="K1077" s="48"/>
      <c r="L1077" s="48"/>
      <c r="M1077" s="48"/>
      <c r="N1077" s="48"/>
      <c r="O1077" s="48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  <c r="AL1077" s="48"/>
      <c r="AM1077" s="48"/>
      <c r="AN1077" s="48"/>
      <c r="AO1077" s="48"/>
      <c r="AP1077" s="48"/>
      <c r="AQ1077" s="48"/>
      <c r="AR1077" s="48"/>
      <c r="AS1077" s="48"/>
      <c r="AT1077" s="48"/>
      <c r="AU1077" s="48"/>
      <c r="AV1077" s="48"/>
      <c r="AW1077" s="48"/>
      <c r="AX1077" s="48"/>
      <c r="AY1077" s="48"/>
      <c r="AZ1077" s="48"/>
      <c r="BA1077" s="48"/>
      <c r="BB1077" s="48"/>
      <c r="BC1077" s="48"/>
      <c r="BD1077" s="48"/>
      <c r="BE1077" s="48"/>
      <c r="BF1077" s="48"/>
      <c r="BG1077" s="48"/>
      <c r="BH1077" s="48"/>
      <c r="BI1077" s="48"/>
      <c r="BJ1077" s="48"/>
      <c r="BK1077" s="48"/>
      <c r="BL1077" s="48"/>
      <c r="BM1077" s="48"/>
      <c r="BN1077" s="48"/>
      <c r="BO1077" s="48"/>
      <c r="BP1077" s="48"/>
      <c r="BQ1077" s="48"/>
      <c r="BR1077" s="48"/>
      <c r="BS1077" s="48"/>
      <c r="BT1077" s="48"/>
      <c r="BU1077" s="48"/>
      <c r="BV1077" s="48"/>
      <c r="BW1077" s="48"/>
      <c r="BX1077" s="48"/>
      <c r="BY1077" s="48"/>
      <c r="BZ1077" s="48"/>
      <c r="CA1077" s="48"/>
      <c r="CB1077" s="48"/>
      <c r="CC1077" s="48"/>
      <c r="CD1077" s="48"/>
      <c r="CE1077" s="48"/>
      <c r="CF1077" s="48"/>
      <c r="CG1077" s="48"/>
      <c r="CH1077" s="48"/>
      <c r="CI1077" s="48"/>
      <c r="CJ1077" s="48"/>
      <c r="CK1077" s="48"/>
      <c r="CL1077" s="48"/>
      <c r="CM1077" s="48"/>
      <c r="CN1077" s="48"/>
      <c r="CO1077" s="48"/>
      <c r="CP1077" s="48"/>
      <c r="CQ1077" s="48"/>
      <c r="CR1077" s="48"/>
      <c r="CS1077" s="48"/>
      <c r="CT1077" s="48"/>
      <c r="CU1077" s="48"/>
      <c r="CV1077" s="48"/>
      <c r="CW1077" s="48"/>
      <c r="CX1077" s="48"/>
      <c r="CY1077" s="48"/>
      <c r="CZ1077" s="48"/>
      <c r="DA1077" s="48"/>
      <c r="DB1077" s="48"/>
      <c r="DC1077" s="48"/>
      <c r="DD1077" s="48"/>
      <c r="DE1077" s="48"/>
      <c r="DF1077" s="48"/>
      <c r="DG1077" s="48"/>
      <c r="DH1077" s="48"/>
      <c r="DI1077" s="48"/>
      <c r="DJ1077" s="48"/>
      <c r="DK1077" s="48"/>
      <c r="DL1077" s="48"/>
      <c r="DM1077" s="48"/>
      <c r="DN1077" s="48"/>
      <c r="DO1077" s="48"/>
      <c r="DP1077" s="48"/>
      <c r="DQ1077" s="48"/>
      <c r="DR1077" s="48"/>
      <c r="DS1077" s="48"/>
      <c r="DT1077" s="48"/>
      <c r="DU1077" s="48"/>
      <c r="DV1077" s="48"/>
      <c r="DW1077" s="48"/>
      <c r="DX1077" s="48"/>
      <c r="DY1077" s="48"/>
      <c r="DZ1077" s="48"/>
      <c r="EA1077" s="48"/>
      <c r="EB1077" s="48"/>
      <c r="EC1077" s="48"/>
      <c r="ED1077" s="48"/>
      <c r="EE1077" s="48"/>
      <c r="EF1077" s="48"/>
      <c r="EG1077" s="48"/>
      <c r="EH1077" s="48"/>
      <c r="EI1077" s="48"/>
      <c r="EJ1077" s="48"/>
      <c r="EK1077" s="48"/>
      <c r="EL1077" s="48"/>
      <c r="EM1077" s="48"/>
      <c r="EN1077" s="48"/>
      <c r="EO1077" s="48"/>
      <c r="EP1077" s="48"/>
      <c r="EQ1077" s="48"/>
      <c r="ER1077" s="48"/>
      <c r="ES1077" s="48"/>
      <c r="ET1077" s="48"/>
      <c r="EU1077" s="48"/>
      <c r="EV1077" s="48"/>
      <c r="EW1077" s="48"/>
      <c r="EX1077" s="48"/>
      <c r="EY1077" s="48"/>
      <c r="EZ1077" s="48"/>
      <c r="FA1077" s="48"/>
      <c r="FB1077" s="48"/>
      <c r="FC1077" s="48"/>
      <c r="FD1077" s="48"/>
      <c r="FE1077" s="48"/>
      <c r="FF1077" s="48"/>
      <c r="FG1077" s="48"/>
      <c r="FH1077" s="48"/>
      <c r="FI1077" s="48"/>
      <c r="FJ1077" s="48"/>
      <c r="FK1077" s="48"/>
      <c r="FL1077" s="48"/>
      <c r="FM1077" s="48"/>
      <c r="FN1077" s="48"/>
      <c r="FO1077" s="48"/>
      <c r="FP1077" s="48"/>
      <c r="FQ1077" s="48"/>
      <c r="FR1077" s="48"/>
      <c r="FS1077" s="48"/>
      <c r="FT1077" s="48"/>
      <c r="FU1077" s="48"/>
      <c r="FV1077" s="48"/>
      <c r="FW1077" s="48"/>
      <c r="FX1077" s="48"/>
      <c r="FY1077" s="48"/>
      <c r="FZ1077" s="48"/>
      <c r="GA1077" s="48"/>
      <c r="GB1077" s="48"/>
      <c r="GC1077" s="48"/>
      <c r="GD1077" s="48"/>
      <c r="GE1077" s="48"/>
      <c r="GF1077" s="48"/>
      <c r="GG1077" s="48"/>
      <c r="GH1077" s="48"/>
      <c r="GI1077" s="48"/>
      <c r="GJ1077" s="48"/>
      <c r="GK1077" s="48"/>
      <c r="GL1077" s="48"/>
      <c r="GM1077" s="48"/>
      <c r="GN1077" s="48"/>
      <c r="GO1077" s="48"/>
      <c r="GP1077" s="48"/>
      <c r="GQ1077" s="48"/>
      <c r="GR1077" s="48"/>
      <c r="GS1077" s="48"/>
      <c r="GT1077" s="48"/>
      <c r="GU1077" s="48"/>
      <c r="GV1077" s="48"/>
      <c r="GW1077" s="48"/>
      <c r="GX1077" s="48"/>
      <c r="GY1077" s="48"/>
      <c r="GZ1077" s="48"/>
      <c r="HA1077" s="48"/>
      <c r="HB1077" s="48"/>
      <c r="HC1077" s="48"/>
      <c r="HD1077" s="48"/>
      <c r="HE1077" s="48"/>
      <c r="HF1077" s="48"/>
      <c r="HG1077" s="48"/>
      <c r="HH1077" s="48"/>
      <c r="HI1077" s="48"/>
      <c r="HJ1077" s="48"/>
      <c r="HK1077" s="48"/>
      <c r="HL1077" s="48"/>
      <c r="HM1077" s="48"/>
      <c r="HN1077" s="48"/>
      <c r="HO1077" s="48"/>
      <c r="HP1077" s="48"/>
      <c r="HQ1077" s="48"/>
      <c r="HR1077" s="48"/>
      <c r="HS1077" s="48"/>
      <c r="HT1077" s="48"/>
      <c r="HU1077" s="48"/>
      <c r="HV1077" s="48"/>
      <c r="HW1077" s="48"/>
      <c r="HX1077" s="48"/>
      <c r="HY1077" s="48"/>
      <c r="HZ1077" s="48"/>
      <c r="IA1077" s="48"/>
      <c r="IB1077" s="48"/>
      <c r="IC1077" s="48"/>
      <c r="ID1077" s="48"/>
      <c r="IE1077" s="48"/>
      <c r="IF1077" s="48"/>
      <c r="IG1077" s="48"/>
      <c r="IH1077" s="36"/>
      <c r="II1077" s="36"/>
      <c r="IJ1077" s="36"/>
      <c r="IK1077" s="36"/>
      <c r="IL1077" s="36"/>
      <c r="IM1077" s="36"/>
      <c r="IN1077" s="36"/>
      <c r="IO1077" s="36"/>
      <c r="IP1077" s="36"/>
      <c r="IQ1077" s="36"/>
      <c r="IR1077" s="36"/>
      <c r="IS1077" s="36"/>
      <c r="IT1077" s="36"/>
    </row>
    <row r="1078" spans="1:254" s="14" customFormat="1" x14ac:dyDescent="0.2">
      <c r="A1078" s="48"/>
      <c r="B1078" s="48"/>
      <c r="C1078" s="98">
        <v>43796</v>
      </c>
      <c r="D1078" s="30" t="s">
        <v>2106</v>
      </c>
      <c r="E1078" s="102" t="s">
        <v>2099</v>
      </c>
      <c r="F1078" s="35" t="s">
        <v>1210</v>
      </c>
      <c r="G1078" s="82"/>
      <c r="H1078" s="127">
        <v>3364813</v>
      </c>
      <c r="I1078" s="143">
        <v>11128707</v>
      </c>
      <c r="J1078" s="49"/>
      <c r="K1078" s="48"/>
      <c r="L1078" s="48"/>
      <c r="M1078" s="48"/>
      <c r="N1078" s="48"/>
      <c r="O1078" s="48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  <c r="AL1078" s="48"/>
      <c r="AM1078" s="48"/>
      <c r="AN1078" s="48"/>
      <c r="AO1078" s="48"/>
      <c r="AP1078" s="48"/>
      <c r="AQ1078" s="48"/>
      <c r="AR1078" s="48"/>
      <c r="AS1078" s="48"/>
      <c r="AT1078" s="48"/>
      <c r="AU1078" s="48"/>
      <c r="AV1078" s="48"/>
      <c r="AW1078" s="48"/>
      <c r="AX1078" s="48"/>
      <c r="AY1078" s="48"/>
      <c r="AZ1078" s="48"/>
      <c r="BA1078" s="48"/>
      <c r="BB1078" s="48"/>
      <c r="BC1078" s="48"/>
      <c r="BD1078" s="48"/>
      <c r="BE1078" s="48"/>
      <c r="BF1078" s="48"/>
      <c r="BG1078" s="48"/>
      <c r="BH1078" s="48"/>
      <c r="BI1078" s="48"/>
      <c r="BJ1078" s="48"/>
      <c r="BK1078" s="48"/>
      <c r="BL1078" s="48"/>
      <c r="BM1078" s="48"/>
      <c r="BN1078" s="48"/>
      <c r="BO1078" s="48"/>
      <c r="BP1078" s="48"/>
      <c r="BQ1078" s="48"/>
      <c r="BR1078" s="48"/>
      <c r="BS1078" s="48"/>
      <c r="BT1078" s="48"/>
      <c r="BU1078" s="48"/>
      <c r="BV1078" s="48"/>
      <c r="BW1078" s="48"/>
      <c r="BX1078" s="48"/>
      <c r="BY1078" s="48"/>
      <c r="BZ1078" s="48"/>
      <c r="CA1078" s="48"/>
      <c r="CB1078" s="48"/>
      <c r="CC1078" s="48"/>
      <c r="CD1078" s="48"/>
      <c r="CE1078" s="48"/>
      <c r="CF1078" s="48"/>
      <c r="CG1078" s="48"/>
      <c r="CH1078" s="48"/>
      <c r="CI1078" s="48"/>
      <c r="CJ1078" s="48"/>
      <c r="CK1078" s="48"/>
      <c r="CL1078" s="48"/>
      <c r="CM1078" s="48"/>
      <c r="CN1078" s="48"/>
      <c r="CO1078" s="48"/>
      <c r="CP1078" s="48"/>
      <c r="CQ1078" s="48"/>
      <c r="CR1078" s="48"/>
      <c r="CS1078" s="48"/>
      <c r="CT1078" s="48"/>
      <c r="CU1078" s="48"/>
      <c r="CV1078" s="48"/>
      <c r="CW1078" s="48"/>
      <c r="CX1078" s="48"/>
      <c r="CY1078" s="48"/>
      <c r="CZ1078" s="48"/>
      <c r="DA1078" s="48"/>
      <c r="DB1078" s="48"/>
      <c r="DC1078" s="48"/>
      <c r="DD1078" s="48"/>
      <c r="DE1078" s="48"/>
      <c r="DF1078" s="48"/>
      <c r="DG1078" s="48"/>
      <c r="DH1078" s="48"/>
      <c r="DI1078" s="48"/>
      <c r="DJ1078" s="48"/>
      <c r="DK1078" s="48"/>
      <c r="DL1078" s="48"/>
      <c r="DM1078" s="48"/>
      <c r="DN1078" s="48"/>
      <c r="DO1078" s="48"/>
      <c r="DP1078" s="48"/>
      <c r="DQ1078" s="48"/>
      <c r="DR1078" s="48"/>
      <c r="DS1078" s="48"/>
      <c r="DT1078" s="48"/>
      <c r="DU1078" s="48"/>
      <c r="DV1078" s="48"/>
      <c r="DW1078" s="48"/>
      <c r="DX1078" s="48"/>
      <c r="DY1078" s="48"/>
      <c r="DZ1078" s="48"/>
      <c r="EA1078" s="48"/>
      <c r="EB1078" s="48"/>
      <c r="EC1078" s="48"/>
      <c r="ED1078" s="48"/>
      <c r="EE1078" s="48"/>
      <c r="EF1078" s="48"/>
      <c r="EG1078" s="48"/>
      <c r="EH1078" s="48"/>
      <c r="EI1078" s="48"/>
      <c r="EJ1078" s="48"/>
      <c r="EK1078" s="48"/>
      <c r="EL1078" s="48"/>
      <c r="EM1078" s="48"/>
      <c r="EN1078" s="48"/>
      <c r="EO1078" s="48"/>
      <c r="EP1078" s="48"/>
      <c r="EQ1078" s="48"/>
      <c r="ER1078" s="48"/>
      <c r="ES1078" s="48"/>
      <c r="ET1078" s="48"/>
      <c r="EU1078" s="48"/>
      <c r="EV1078" s="48"/>
      <c r="EW1078" s="48"/>
      <c r="EX1078" s="48"/>
      <c r="EY1078" s="48"/>
      <c r="EZ1078" s="48"/>
      <c r="FA1078" s="48"/>
      <c r="FB1078" s="48"/>
      <c r="FC1078" s="48"/>
      <c r="FD1078" s="48"/>
      <c r="FE1078" s="48"/>
      <c r="FF1078" s="48"/>
      <c r="FG1078" s="48"/>
      <c r="FH1078" s="48"/>
      <c r="FI1078" s="48"/>
      <c r="FJ1078" s="48"/>
      <c r="FK1078" s="48"/>
      <c r="FL1078" s="48"/>
      <c r="FM1078" s="48"/>
      <c r="FN1078" s="48"/>
      <c r="FO1078" s="48"/>
      <c r="FP1078" s="48"/>
      <c r="FQ1078" s="48"/>
      <c r="FR1078" s="48"/>
      <c r="FS1078" s="48"/>
      <c r="FT1078" s="48"/>
      <c r="FU1078" s="48"/>
      <c r="FV1078" s="48"/>
      <c r="FW1078" s="48"/>
      <c r="FX1078" s="48"/>
      <c r="FY1078" s="48"/>
      <c r="FZ1078" s="48"/>
      <c r="GA1078" s="48"/>
      <c r="GB1078" s="48"/>
      <c r="GC1078" s="48"/>
      <c r="GD1078" s="48"/>
      <c r="GE1078" s="48"/>
      <c r="GF1078" s="48"/>
      <c r="GG1078" s="48"/>
      <c r="GH1078" s="48"/>
      <c r="GI1078" s="48"/>
      <c r="GJ1078" s="48"/>
      <c r="GK1078" s="48"/>
      <c r="GL1078" s="48"/>
      <c r="GM1078" s="48"/>
      <c r="GN1078" s="48"/>
      <c r="GO1078" s="48"/>
      <c r="GP1078" s="48"/>
      <c r="GQ1078" s="48"/>
      <c r="GR1078" s="48"/>
      <c r="GS1078" s="48"/>
      <c r="GT1078" s="48"/>
      <c r="GU1078" s="48"/>
      <c r="GV1078" s="48"/>
      <c r="GW1078" s="48"/>
      <c r="GX1078" s="48"/>
      <c r="GY1078" s="48"/>
      <c r="GZ1078" s="48"/>
      <c r="HA1078" s="48"/>
      <c r="HB1078" s="48"/>
      <c r="HC1078" s="48"/>
      <c r="HD1078" s="48"/>
      <c r="HE1078" s="48"/>
      <c r="HF1078" s="48"/>
      <c r="HG1078" s="48"/>
      <c r="HH1078" s="48"/>
      <c r="HI1078" s="48"/>
      <c r="HJ1078" s="48"/>
      <c r="HK1078" s="48"/>
      <c r="HL1078" s="48"/>
      <c r="HM1078" s="48"/>
      <c r="HN1078" s="48"/>
      <c r="HO1078" s="48"/>
      <c r="HP1078" s="48"/>
      <c r="HQ1078" s="48"/>
      <c r="HR1078" s="48"/>
      <c r="HS1078" s="48"/>
      <c r="HT1078" s="48"/>
      <c r="HU1078" s="48"/>
      <c r="HV1078" s="48"/>
      <c r="HW1078" s="48"/>
      <c r="HX1078" s="48"/>
      <c r="HY1078" s="48"/>
      <c r="HZ1078" s="48"/>
      <c r="IA1078" s="48"/>
      <c r="IB1078" s="48"/>
      <c r="IC1078" s="48"/>
      <c r="ID1078" s="48"/>
      <c r="IE1078" s="48"/>
      <c r="IF1078" s="48"/>
      <c r="IG1078" s="48"/>
      <c r="IH1078" s="36"/>
      <c r="II1078" s="36"/>
      <c r="IJ1078" s="36"/>
      <c r="IK1078" s="36"/>
      <c r="IL1078" s="36"/>
      <c r="IM1078" s="36"/>
      <c r="IN1078" s="36"/>
      <c r="IO1078" s="36"/>
      <c r="IP1078" s="36"/>
      <c r="IQ1078" s="36"/>
      <c r="IR1078" s="36"/>
      <c r="IS1078" s="36"/>
      <c r="IT1078" s="36"/>
    </row>
    <row r="1079" spans="1:254" s="14" customFormat="1" x14ac:dyDescent="0.2">
      <c r="A1079" s="48"/>
      <c r="B1079" s="48"/>
      <c r="C1079" s="98"/>
      <c r="D1079" s="30" t="s">
        <v>2113</v>
      </c>
      <c r="E1079" s="102"/>
      <c r="F1079" s="35" t="s">
        <v>1210</v>
      </c>
      <c r="G1079" s="82">
        <v>1000000</v>
      </c>
      <c r="H1079" s="127"/>
      <c r="I1079" s="143">
        <v>12128707</v>
      </c>
      <c r="J1079" s="49" t="s">
        <v>2087</v>
      </c>
      <c r="K1079" s="48"/>
      <c r="L1079" s="48"/>
      <c r="M1079" s="48"/>
      <c r="N1079" s="48"/>
      <c r="O1079" s="48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  <c r="AL1079" s="48"/>
      <c r="AM1079" s="48"/>
      <c r="AN1079" s="48"/>
      <c r="AO1079" s="48"/>
      <c r="AP1079" s="48"/>
      <c r="AQ1079" s="48"/>
      <c r="AR1079" s="48"/>
      <c r="AS1079" s="48"/>
      <c r="AT1079" s="48"/>
      <c r="AU1079" s="48"/>
      <c r="AV1079" s="48"/>
      <c r="AW1079" s="48"/>
      <c r="AX1079" s="48"/>
      <c r="AY1079" s="48"/>
      <c r="AZ1079" s="48"/>
      <c r="BA1079" s="48"/>
      <c r="BB1079" s="48"/>
      <c r="BC1079" s="48"/>
      <c r="BD1079" s="48"/>
      <c r="BE1079" s="48"/>
      <c r="BF1079" s="48"/>
      <c r="BG1079" s="48"/>
      <c r="BH1079" s="48"/>
      <c r="BI1079" s="48"/>
      <c r="BJ1079" s="48"/>
      <c r="BK1079" s="48"/>
      <c r="BL1079" s="48"/>
      <c r="BM1079" s="48"/>
      <c r="BN1079" s="48"/>
      <c r="BO1079" s="48"/>
      <c r="BP1079" s="48"/>
      <c r="BQ1079" s="48"/>
      <c r="BR1079" s="48"/>
      <c r="BS1079" s="48"/>
      <c r="BT1079" s="48"/>
      <c r="BU1079" s="48"/>
      <c r="BV1079" s="48"/>
      <c r="BW1079" s="48"/>
      <c r="BX1079" s="48"/>
      <c r="BY1079" s="48"/>
      <c r="BZ1079" s="48"/>
      <c r="CA1079" s="48"/>
      <c r="CB1079" s="48"/>
      <c r="CC1079" s="48"/>
      <c r="CD1079" s="48"/>
      <c r="CE1079" s="48"/>
      <c r="CF1079" s="48"/>
      <c r="CG1079" s="48"/>
      <c r="CH1079" s="48"/>
      <c r="CI1079" s="48"/>
      <c r="CJ1079" s="48"/>
      <c r="CK1079" s="48"/>
      <c r="CL1079" s="48"/>
      <c r="CM1079" s="48"/>
      <c r="CN1079" s="48"/>
      <c r="CO1079" s="48"/>
      <c r="CP1079" s="48"/>
      <c r="CQ1079" s="48"/>
      <c r="CR1079" s="48"/>
      <c r="CS1079" s="48"/>
      <c r="CT1079" s="48"/>
      <c r="CU1079" s="48"/>
      <c r="CV1079" s="48"/>
      <c r="CW1079" s="48"/>
      <c r="CX1079" s="48"/>
      <c r="CY1079" s="48"/>
      <c r="CZ1079" s="48"/>
      <c r="DA1079" s="48"/>
      <c r="DB1079" s="48"/>
      <c r="DC1079" s="48"/>
      <c r="DD1079" s="48"/>
      <c r="DE1079" s="48"/>
      <c r="DF1079" s="48"/>
      <c r="DG1079" s="48"/>
      <c r="DH1079" s="48"/>
      <c r="DI1079" s="48"/>
      <c r="DJ1079" s="48"/>
      <c r="DK1079" s="48"/>
      <c r="DL1079" s="48"/>
      <c r="DM1079" s="48"/>
      <c r="DN1079" s="48"/>
      <c r="DO1079" s="48"/>
      <c r="DP1079" s="48"/>
      <c r="DQ1079" s="48"/>
      <c r="DR1079" s="48"/>
      <c r="DS1079" s="48"/>
      <c r="DT1079" s="48"/>
      <c r="DU1079" s="48"/>
      <c r="DV1079" s="48"/>
      <c r="DW1079" s="48"/>
      <c r="DX1079" s="48"/>
      <c r="DY1079" s="48"/>
      <c r="DZ1079" s="48"/>
      <c r="EA1079" s="48"/>
      <c r="EB1079" s="48"/>
      <c r="EC1079" s="48"/>
      <c r="ED1079" s="48"/>
      <c r="EE1079" s="48"/>
      <c r="EF1079" s="48"/>
      <c r="EG1079" s="48"/>
      <c r="EH1079" s="48"/>
      <c r="EI1079" s="48"/>
      <c r="EJ1079" s="48"/>
      <c r="EK1079" s="48"/>
      <c r="EL1079" s="48"/>
      <c r="EM1079" s="48"/>
      <c r="EN1079" s="48"/>
      <c r="EO1079" s="48"/>
      <c r="EP1079" s="48"/>
      <c r="EQ1079" s="48"/>
      <c r="ER1079" s="48"/>
      <c r="ES1079" s="48"/>
      <c r="ET1079" s="48"/>
      <c r="EU1079" s="48"/>
      <c r="EV1079" s="48"/>
      <c r="EW1079" s="48"/>
      <c r="EX1079" s="48"/>
      <c r="EY1079" s="48"/>
      <c r="EZ1079" s="48"/>
      <c r="FA1079" s="48"/>
      <c r="FB1079" s="48"/>
      <c r="FC1079" s="48"/>
      <c r="FD1079" s="48"/>
      <c r="FE1079" s="48"/>
      <c r="FF1079" s="48"/>
      <c r="FG1079" s="48"/>
      <c r="FH1079" s="48"/>
      <c r="FI1079" s="48"/>
      <c r="FJ1079" s="48"/>
      <c r="FK1079" s="48"/>
      <c r="FL1079" s="48"/>
      <c r="FM1079" s="48"/>
      <c r="FN1079" s="48"/>
      <c r="FO1079" s="48"/>
      <c r="FP1079" s="48"/>
      <c r="FQ1079" s="48"/>
      <c r="FR1079" s="48"/>
      <c r="FS1079" s="48"/>
      <c r="FT1079" s="48"/>
      <c r="FU1079" s="48"/>
      <c r="FV1079" s="48"/>
      <c r="FW1079" s="48"/>
      <c r="FX1079" s="48"/>
      <c r="FY1079" s="48"/>
      <c r="FZ1079" s="48"/>
      <c r="GA1079" s="48"/>
      <c r="GB1079" s="48"/>
      <c r="GC1079" s="48"/>
      <c r="GD1079" s="48"/>
      <c r="GE1079" s="48"/>
      <c r="GF1079" s="48"/>
      <c r="GG1079" s="48"/>
      <c r="GH1079" s="48"/>
      <c r="GI1079" s="48"/>
      <c r="GJ1079" s="48"/>
      <c r="GK1079" s="48"/>
      <c r="GL1079" s="48"/>
      <c r="GM1079" s="48"/>
      <c r="GN1079" s="48"/>
      <c r="GO1079" s="48"/>
      <c r="GP1079" s="48"/>
      <c r="GQ1079" s="48"/>
      <c r="GR1079" s="48"/>
      <c r="GS1079" s="48"/>
      <c r="GT1079" s="48"/>
      <c r="GU1079" s="48"/>
      <c r="GV1079" s="48"/>
      <c r="GW1079" s="48"/>
      <c r="GX1079" s="48"/>
      <c r="GY1079" s="48"/>
      <c r="GZ1079" s="48"/>
      <c r="HA1079" s="48"/>
      <c r="HB1079" s="48"/>
      <c r="HC1079" s="48"/>
      <c r="HD1079" s="48"/>
      <c r="HE1079" s="48"/>
      <c r="HF1079" s="48"/>
      <c r="HG1079" s="48"/>
      <c r="HH1079" s="48"/>
      <c r="HI1079" s="48"/>
      <c r="HJ1079" s="48"/>
      <c r="HK1079" s="48"/>
      <c r="HL1079" s="48"/>
      <c r="HM1079" s="48"/>
      <c r="HN1079" s="48"/>
      <c r="HO1079" s="48"/>
      <c r="HP1079" s="48"/>
      <c r="HQ1079" s="48"/>
      <c r="HR1079" s="48"/>
      <c r="HS1079" s="48"/>
      <c r="HT1079" s="48"/>
      <c r="HU1079" s="48"/>
      <c r="HV1079" s="48"/>
      <c r="HW1079" s="48"/>
      <c r="HX1079" s="48"/>
      <c r="HY1079" s="48"/>
      <c r="HZ1079" s="48"/>
      <c r="IA1079" s="48"/>
      <c r="IB1079" s="48"/>
      <c r="IC1079" s="48"/>
      <c r="ID1079" s="48"/>
      <c r="IE1079" s="48"/>
      <c r="IF1079" s="48"/>
      <c r="IG1079" s="48"/>
      <c r="IH1079" s="36"/>
      <c r="II1079" s="36"/>
      <c r="IJ1079" s="36"/>
      <c r="IK1079" s="36"/>
      <c r="IL1079" s="36"/>
      <c r="IM1079" s="36"/>
      <c r="IN1079" s="36"/>
      <c r="IO1079" s="36"/>
      <c r="IP1079" s="36"/>
      <c r="IQ1079" s="36"/>
      <c r="IR1079" s="36"/>
      <c r="IS1079" s="36"/>
      <c r="IT1079" s="36"/>
    </row>
    <row r="1080" spans="1:254" s="14" customFormat="1" x14ac:dyDescent="0.2">
      <c r="A1080" s="48"/>
      <c r="B1080" s="48"/>
      <c r="C1080" s="98">
        <v>43796</v>
      </c>
      <c r="D1080" s="30" t="s">
        <v>2107</v>
      </c>
      <c r="E1080" s="102" t="s">
        <v>2100</v>
      </c>
      <c r="F1080" s="35" t="s">
        <v>1776</v>
      </c>
      <c r="G1080" s="82"/>
      <c r="H1080" s="127">
        <v>5421000</v>
      </c>
      <c r="I1080" s="143">
        <v>6707707</v>
      </c>
      <c r="J1080" s="49"/>
      <c r="K1080" s="48"/>
      <c r="L1080" s="48"/>
      <c r="M1080" s="48"/>
      <c r="N1080" s="48"/>
      <c r="O1080" s="48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  <c r="AL1080" s="48"/>
      <c r="AM1080" s="48"/>
      <c r="AN1080" s="48"/>
      <c r="AO1080" s="48"/>
      <c r="AP1080" s="48"/>
      <c r="AQ1080" s="48"/>
      <c r="AR1080" s="48"/>
      <c r="AS1080" s="48"/>
      <c r="AT1080" s="48"/>
      <c r="AU1080" s="48"/>
      <c r="AV1080" s="48"/>
      <c r="AW1080" s="48"/>
      <c r="AX1080" s="48"/>
      <c r="AY1080" s="48"/>
      <c r="AZ1080" s="48"/>
      <c r="BA1080" s="48"/>
      <c r="BB1080" s="48"/>
      <c r="BC1080" s="48"/>
      <c r="BD1080" s="48"/>
      <c r="BE1080" s="48"/>
      <c r="BF1080" s="48"/>
      <c r="BG1080" s="48"/>
      <c r="BH1080" s="48"/>
      <c r="BI1080" s="48"/>
      <c r="BJ1080" s="48"/>
      <c r="BK1080" s="48"/>
      <c r="BL1080" s="48"/>
      <c r="BM1080" s="48"/>
      <c r="BN1080" s="48"/>
      <c r="BO1080" s="48"/>
      <c r="BP1080" s="48"/>
      <c r="BQ1080" s="48"/>
      <c r="BR1080" s="48"/>
      <c r="BS1080" s="48"/>
      <c r="BT1080" s="48"/>
      <c r="BU1080" s="48"/>
      <c r="BV1080" s="48"/>
      <c r="BW1080" s="48"/>
      <c r="BX1080" s="48"/>
      <c r="BY1080" s="48"/>
      <c r="BZ1080" s="48"/>
      <c r="CA1080" s="48"/>
      <c r="CB1080" s="48"/>
      <c r="CC1080" s="48"/>
      <c r="CD1080" s="48"/>
      <c r="CE1080" s="48"/>
      <c r="CF1080" s="48"/>
      <c r="CG1080" s="48"/>
      <c r="CH1080" s="48"/>
      <c r="CI1080" s="48"/>
      <c r="CJ1080" s="48"/>
      <c r="CK1080" s="48"/>
      <c r="CL1080" s="48"/>
      <c r="CM1080" s="48"/>
      <c r="CN1080" s="48"/>
      <c r="CO1080" s="48"/>
      <c r="CP1080" s="48"/>
      <c r="CQ1080" s="48"/>
      <c r="CR1080" s="48"/>
      <c r="CS1080" s="48"/>
      <c r="CT1080" s="48"/>
      <c r="CU1080" s="48"/>
      <c r="CV1080" s="48"/>
      <c r="CW1080" s="48"/>
      <c r="CX1080" s="48"/>
      <c r="CY1080" s="48"/>
      <c r="CZ1080" s="48"/>
      <c r="DA1080" s="48"/>
      <c r="DB1080" s="48"/>
      <c r="DC1080" s="48"/>
      <c r="DD1080" s="48"/>
      <c r="DE1080" s="48"/>
      <c r="DF1080" s="48"/>
      <c r="DG1080" s="48"/>
      <c r="DH1080" s="48"/>
      <c r="DI1080" s="48"/>
      <c r="DJ1080" s="48"/>
      <c r="DK1080" s="48"/>
      <c r="DL1080" s="48"/>
      <c r="DM1080" s="48"/>
      <c r="DN1080" s="48"/>
      <c r="DO1080" s="48"/>
      <c r="DP1080" s="48"/>
      <c r="DQ1080" s="48"/>
      <c r="DR1080" s="48"/>
      <c r="DS1080" s="48"/>
      <c r="DT1080" s="48"/>
      <c r="DU1080" s="48"/>
      <c r="DV1080" s="48"/>
      <c r="DW1080" s="48"/>
      <c r="DX1080" s="48"/>
      <c r="DY1080" s="48"/>
      <c r="DZ1080" s="48"/>
      <c r="EA1080" s="48"/>
      <c r="EB1080" s="48"/>
      <c r="EC1080" s="48"/>
      <c r="ED1080" s="48"/>
      <c r="EE1080" s="48"/>
      <c r="EF1080" s="48"/>
      <c r="EG1080" s="48"/>
      <c r="EH1080" s="48"/>
      <c r="EI1080" s="48"/>
      <c r="EJ1080" s="48"/>
      <c r="EK1080" s="48"/>
      <c r="EL1080" s="48"/>
      <c r="EM1080" s="48"/>
      <c r="EN1080" s="48"/>
      <c r="EO1080" s="48"/>
      <c r="EP1080" s="48"/>
      <c r="EQ1080" s="48"/>
      <c r="ER1080" s="48"/>
      <c r="ES1080" s="48"/>
      <c r="ET1080" s="48"/>
      <c r="EU1080" s="48"/>
      <c r="EV1080" s="48"/>
      <c r="EW1080" s="48"/>
      <c r="EX1080" s="48"/>
      <c r="EY1080" s="48"/>
      <c r="EZ1080" s="48"/>
      <c r="FA1080" s="48"/>
      <c r="FB1080" s="48"/>
      <c r="FC1080" s="48"/>
      <c r="FD1080" s="48"/>
      <c r="FE1080" s="48"/>
      <c r="FF1080" s="48"/>
      <c r="FG1080" s="48"/>
      <c r="FH1080" s="48"/>
      <c r="FI1080" s="48"/>
      <c r="FJ1080" s="48"/>
      <c r="FK1080" s="48"/>
      <c r="FL1080" s="48"/>
      <c r="FM1080" s="48"/>
      <c r="FN1080" s="48"/>
      <c r="FO1080" s="48"/>
      <c r="FP1080" s="48"/>
      <c r="FQ1080" s="48"/>
      <c r="FR1080" s="48"/>
      <c r="FS1080" s="48"/>
      <c r="FT1080" s="48"/>
      <c r="FU1080" s="48"/>
      <c r="FV1080" s="48"/>
      <c r="FW1080" s="48"/>
      <c r="FX1080" s="48"/>
      <c r="FY1080" s="48"/>
      <c r="FZ1080" s="48"/>
      <c r="GA1080" s="48"/>
      <c r="GB1080" s="48"/>
      <c r="GC1080" s="48"/>
      <c r="GD1080" s="48"/>
      <c r="GE1080" s="48"/>
      <c r="GF1080" s="48"/>
      <c r="GG1080" s="48"/>
      <c r="GH1080" s="48"/>
      <c r="GI1080" s="48"/>
      <c r="GJ1080" s="48"/>
      <c r="GK1080" s="48"/>
      <c r="GL1080" s="48"/>
      <c r="GM1080" s="48"/>
      <c r="GN1080" s="48"/>
      <c r="GO1080" s="48"/>
      <c r="GP1080" s="48"/>
      <c r="GQ1080" s="48"/>
      <c r="GR1080" s="48"/>
      <c r="GS1080" s="48"/>
      <c r="GT1080" s="48"/>
      <c r="GU1080" s="48"/>
      <c r="GV1080" s="48"/>
      <c r="GW1080" s="48"/>
      <c r="GX1080" s="48"/>
      <c r="GY1080" s="48"/>
      <c r="GZ1080" s="48"/>
      <c r="HA1080" s="48"/>
      <c r="HB1080" s="48"/>
      <c r="HC1080" s="48"/>
      <c r="HD1080" s="48"/>
      <c r="HE1080" s="48"/>
      <c r="HF1080" s="48"/>
      <c r="HG1080" s="48"/>
      <c r="HH1080" s="48"/>
      <c r="HI1080" s="48"/>
      <c r="HJ1080" s="48"/>
      <c r="HK1080" s="48"/>
      <c r="HL1080" s="48"/>
      <c r="HM1080" s="48"/>
      <c r="HN1080" s="48"/>
      <c r="HO1080" s="48"/>
      <c r="HP1080" s="48"/>
      <c r="HQ1080" s="48"/>
      <c r="HR1080" s="48"/>
      <c r="HS1080" s="48"/>
      <c r="HT1080" s="48"/>
      <c r="HU1080" s="48"/>
      <c r="HV1080" s="48"/>
      <c r="HW1080" s="48"/>
      <c r="HX1080" s="48"/>
      <c r="HY1080" s="48"/>
      <c r="HZ1080" s="48"/>
      <c r="IA1080" s="48"/>
      <c r="IB1080" s="48"/>
      <c r="IC1080" s="48"/>
      <c r="ID1080" s="48"/>
      <c r="IE1080" s="48"/>
      <c r="IF1080" s="48"/>
      <c r="IG1080" s="48"/>
      <c r="IH1080" s="36"/>
      <c r="II1080" s="36"/>
      <c r="IJ1080" s="36"/>
      <c r="IK1080" s="36"/>
      <c r="IL1080" s="36"/>
      <c r="IM1080" s="36"/>
      <c r="IN1080" s="36"/>
      <c r="IO1080" s="36"/>
      <c r="IP1080" s="36"/>
      <c r="IQ1080" s="36"/>
      <c r="IR1080" s="36"/>
      <c r="IS1080" s="36"/>
      <c r="IT1080" s="36"/>
    </row>
    <row r="1081" spans="1:254" s="14" customFormat="1" x14ac:dyDescent="0.2">
      <c r="A1081" s="48"/>
      <c r="B1081" s="48"/>
      <c r="C1081" s="98">
        <v>43796</v>
      </c>
      <c r="D1081" s="30" t="s">
        <v>2109</v>
      </c>
      <c r="E1081" s="102" t="s">
        <v>2101</v>
      </c>
      <c r="F1081" s="35" t="s">
        <v>2108</v>
      </c>
      <c r="G1081" s="82"/>
      <c r="H1081" s="127">
        <v>1074775</v>
      </c>
      <c r="I1081" s="143">
        <v>5632932</v>
      </c>
      <c r="J1081" s="49"/>
      <c r="K1081" s="48"/>
      <c r="L1081" s="48"/>
      <c r="M1081" s="48"/>
      <c r="N1081" s="48"/>
      <c r="O1081" s="48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  <c r="AL1081" s="48"/>
      <c r="AM1081" s="48"/>
      <c r="AN1081" s="48"/>
      <c r="AO1081" s="48"/>
      <c r="AP1081" s="48"/>
      <c r="AQ1081" s="48"/>
      <c r="AR1081" s="48"/>
      <c r="AS1081" s="48"/>
      <c r="AT1081" s="48"/>
      <c r="AU1081" s="48"/>
      <c r="AV1081" s="48"/>
      <c r="AW1081" s="48"/>
      <c r="AX1081" s="48"/>
      <c r="AY1081" s="48"/>
      <c r="AZ1081" s="48"/>
      <c r="BA1081" s="48"/>
      <c r="BB1081" s="48"/>
      <c r="BC1081" s="48"/>
      <c r="BD1081" s="48"/>
      <c r="BE1081" s="48"/>
      <c r="BF1081" s="48"/>
      <c r="BG1081" s="48"/>
      <c r="BH1081" s="48"/>
      <c r="BI1081" s="48"/>
      <c r="BJ1081" s="48"/>
      <c r="BK1081" s="48"/>
      <c r="BL1081" s="48"/>
      <c r="BM1081" s="48"/>
      <c r="BN1081" s="48"/>
      <c r="BO1081" s="48"/>
      <c r="BP1081" s="48"/>
      <c r="BQ1081" s="48"/>
      <c r="BR1081" s="48"/>
      <c r="BS1081" s="48"/>
      <c r="BT1081" s="48"/>
      <c r="BU1081" s="48"/>
      <c r="BV1081" s="48"/>
      <c r="BW1081" s="48"/>
      <c r="BX1081" s="48"/>
      <c r="BY1081" s="48"/>
      <c r="BZ1081" s="48"/>
      <c r="CA1081" s="48"/>
      <c r="CB1081" s="48"/>
      <c r="CC1081" s="48"/>
      <c r="CD1081" s="48"/>
      <c r="CE1081" s="48"/>
      <c r="CF1081" s="48"/>
      <c r="CG1081" s="48"/>
      <c r="CH1081" s="48"/>
      <c r="CI1081" s="48"/>
      <c r="CJ1081" s="48"/>
      <c r="CK1081" s="48"/>
      <c r="CL1081" s="48"/>
      <c r="CM1081" s="48"/>
      <c r="CN1081" s="48"/>
      <c r="CO1081" s="48"/>
      <c r="CP1081" s="48"/>
      <c r="CQ1081" s="48"/>
      <c r="CR1081" s="48"/>
      <c r="CS1081" s="48"/>
      <c r="CT1081" s="48"/>
      <c r="CU1081" s="48"/>
      <c r="CV1081" s="48"/>
      <c r="CW1081" s="48"/>
      <c r="CX1081" s="48"/>
      <c r="CY1081" s="48"/>
      <c r="CZ1081" s="48"/>
      <c r="DA1081" s="48"/>
      <c r="DB1081" s="48"/>
      <c r="DC1081" s="48"/>
      <c r="DD1081" s="48"/>
      <c r="DE1081" s="48"/>
      <c r="DF1081" s="48"/>
      <c r="DG1081" s="48"/>
      <c r="DH1081" s="48"/>
      <c r="DI1081" s="48"/>
      <c r="DJ1081" s="48"/>
      <c r="DK1081" s="48"/>
      <c r="DL1081" s="48"/>
      <c r="DM1081" s="48"/>
      <c r="DN1081" s="48"/>
      <c r="DO1081" s="48"/>
      <c r="DP1081" s="48"/>
      <c r="DQ1081" s="48"/>
      <c r="DR1081" s="48"/>
      <c r="DS1081" s="48"/>
      <c r="DT1081" s="48"/>
      <c r="DU1081" s="48"/>
      <c r="DV1081" s="48"/>
      <c r="DW1081" s="48"/>
      <c r="DX1081" s="48"/>
      <c r="DY1081" s="48"/>
      <c r="DZ1081" s="48"/>
      <c r="EA1081" s="48"/>
      <c r="EB1081" s="48"/>
      <c r="EC1081" s="48"/>
      <c r="ED1081" s="48"/>
      <c r="EE1081" s="48"/>
      <c r="EF1081" s="48"/>
      <c r="EG1081" s="48"/>
      <c r="EH1081" s="48"/>
      <c r="EI1081" s="48"/>
      <c r="EJ1081" s="48"/>
      <c r="EK1081" s="48"/>
      <c r="EL1081" s="48"/>
      <c r="EM1081" s="48"/>
      <c r="EN1081" s="48"/>
      <c r="EO1081" s="48"/>
      <c r="EP1081" s="48"/>
      <c r="EQ1081" s="48"/>
      <c r="ER1081" s="48"/>
      <c r="ES1081" s="48"/>
      <c r="ET1081" s="48"/>
      <c r="EU1081" s="48"/>
      <c r="EV1081" s="48"/>
      <c r="EW1081" s="48"/>
      <c r="EX1081" s="48"/>
      <c r="EY1081" s="48"/>
      <c r="EZ1081" s="48"/>
      <c r="FA1081" s="48"/>
      <c r="FB1081" s="48"/>
      <c r="FC1081" s="48"/>
      <c r="FD1081" s="48"/>
      <c r="FE1081" s="48"/>
      <c r="FF1081" s="48"/>
      <c r="FG1081" s="48"/>
      <c r="FH1081" s="48"/>
      <c r="FI1081" s="48"/>
      <c r="FJ1081" s="48"/>
      <c r="FK1081" s="48"/>
      <c r="FL1081" s="48"/>
      <c r="FM1081" s="48"/>
      <c r="FN1081" s="48"/>
      <c r="FO1081" s="48"/>
      <c r="FP1081" s="48"/>
      <c r="FQ1081" s="48"/>
      <c r="FR1081" s="48"/>
      <c r="FS1081" s="48"/>
      <c r="FT1081" s="48"/>
      <c r="FU1081" s="48"/>
      <c r="FV1081" s="48"/>
      <c r="FW1081" s="48"/>
      <c r="FX1081" s="48"/>
      <c r="FY1081" s="48"/>
      <c r="FZ1081" s="48"/>
      <c r="GA1081" s="48"/>
      <c r="GB1081" s="48"/>
      <c r="GC1081" s="48"/>
      <c r="GD1081" s="48"/>
      <c r="GE1081" s="48"/>
      <c r="GF1081" s="48"/>
      <c r="GG1081" s="48"/>
      <c r="GH1081" s="48"/>
      <c r="GI1081" s="48"/>
      <c r="GJ1081" s="48"/>
      <c r="GK1081" s="48"/>
      <c r="GL1081" s="48"/>
      <c r="GM1081" s="48"/>
      <c r="GN1081" s="48"/>
      <c r="GO1081" s="48"/>
      <c r="GP1081" s="48"/>
      <c r="GQ1081" s="48"/>
      <c r="GR1081" s="48"/>
      <c r="GS1081" s="48"/>
      <c r="GT1081" s="48"/>
      <c r="GU1081" s="48"/>
      <c r="GV1081" s="48"/>
      <c r="GW1081" s="48"/>
      <c r="GX1081" s="48"/>
      <c r="GY1081" s="48"/>
      <c r="GZ1081" s="48"/>
      <c r="HA1081" s="48"/>
      <c r="HB1081" s="48"/>
      <c r="HC1081" s="48"/>
      <c r="HD1081" s="48"/>
      <c r="HE1081" s="48"/>
      <c r="HF1081" s="48"/>
      <c r="HG1081" s="48"/>
      <c r="HH1081" s="48"/>
      <c r="HI1081" s="48"/>
      <c r="HJ1081" s="48"/>
      <c r="HK1081" s="48"/>
      <c r="HL1081" s="48"/>
      <c r="HM1081" s="48"/>
      <c r="HN1081" s="48"/>
      <c r="HO1081" s="48"/>
      <c r="HP1081" s="48"/>
      <c r="HQ1081" s="48"/>
      <c r="HR1081" s="48"/>
      <c r="HS1081" s="48"/>
      <c r="HT1081" s="48"/>
      <c r="HU1081" s="48"/>
      <c r="HV1081" s="48"/>
      <c r="HW1081" s="48"/>
      <c r="HX1081" s="48"/>
      <c r="HY1081" s="48"/>
      <c r="HZ1081" s="48"/>
      <c r="IA1081" s="48"/>
      <c r="IB1081" s="48"/>
      <c r="IC1081" s="48"/>
      <c r="ID1081" s="48"/>
      <c r="IE1081" s="48"/>
      <c r="IF1081" s="48"/>
      <c r="IG1081" s="48"/>
      <c r="IH1081" s="36"/>
      <c r="II1081" s="36"/>
      <c r="IJ1081" s="36"/>
      <c r="IK1081" s="36"/>
      <c r="IL1081" s="36"/>
      <c r="IM1081" s="36"/>
      <c r="IN1081" s="36"/>
      <c r="IO1081" s="36"/>
      <c r="IP1081" s="36"/>
      <c r="IQ1081" s="36"/>
      <c r="IR1081" s="36"/>
      <c r="IS1081" s="36"/>
      <c r="IT1081" s="36"/>
    </row>
    <row r="1082" spans="1:254" s="14" customFormat="1" x14ac:dyDescent="0.2">
      <c r="A1082" s="48"/>
      <c r="B1082" s="48"/>
      <c r="C1082" s="98">
        <v>43796</v>
      </c>
      <c r="D1082" s="30" t="s">
        <v>2111</v>
      </c>
      <c r="E1082" s="102" t="s">
        <v>2102</v>
      </c>
      <c r="F1082" s="35" t="s">
        <v>2110</v>
      </c>
      <c r="G1082" s="82"/>
      <c r="H1082" s="127">
        <v>4155500</v>
      </c>
      <c r="I1082" s="143">
        <v>1477432</v>
      </c>
      <c r="J1082" s="49"/>
      <c r="K1082" s="48"/>
      <c r="L1082" s="48"/>
      <c r="M1082" s="48"/>
      <c r="N1082" s="48"/>
      <c r="O1082" s="48"/>
      <c r="P1082" s="48"/>
      <c r="Q1082" s="48"/>
      <c r="R1082" s="48"/>
      <c r="S1082" s="48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8"/>
      <c r="AD1082" s="48"/>
      <c r="AE1082" s="48"/>
      <c r="AF1082" s="48"/>
      <c r="AG1082" s="48"/>
      <c r="AH1082" s="48"/>
      <c r="AI1082" s="48"/>
      <c r="AJ1082" s="48"/>
      <c r="AK1082" s="48"/>
      <c r="AL1082" s="48"/>
      <c r="AM1082" s="48"/>
      <c r="AN1082" s="48"/>
      <c r="AO1082" s="48"/>
      <c r="AP1082" s="48"/>
      <c r="AQ1082" s="48"/>
      <c r="AR1082" s="48"/>
      <c r="AS1082" s="48"/>
      <c r="AT1082" s="48"/>
      <c r="AU1082" s="48"/>
      <c r="AV1082" s="48"/>
      <c r="AW1082" s="48"/>
      <c r="AX1082" s="48"/>
      <c r="AY1082" s="48"/>
      <c r="AZ1082" s="48"/>
      <c r="BA1082" s="48"/>
      <c r="BB1082" s="48"/>
      <c r="BC1082" s="48"/>
      <c r="BD1082" s="48"/>
      <c r="BE1082" s="48"/>
      <c r="BF1082" s="48"/>
      <c r="BG1082" s="48"/>
      <c r="BH1082" s="48"/>
      <c r="BI1082" s="48"/>
      <c r="BJ1082" s="48"/>
      <c r="BK1082" s="48"/>
      <c r="BL1082" s="48"/>
      <c r="BM1082" s="48"/>
      <c r="BN1082" s="48"/>
      <c r="BO1082" s="48"/>
      <c r="BP1082" s="48"/>
      <c r="BQ1082" s="48"/>
      <c r="BR1082" s="48"/>
      <c r="BS1082" s="48"/>
      <c r="BT1082" s="48"/>
      <c r="BU1082" s="48"/>
      <c r="BV1082" s="48"/>
      <c r="BW1082" s="48"/>
      <c r="BX1082" s="48"/>
      <c r="BY1082" s="48"/>
      <c r="BZ1082" s="48"/>
      <c r="CA1082" s="48"/>
      <c r="CB1082" s="48"/>
      <c r="CC1082" s="48"/>
      <c r="CD1082" s="48"/>
      <c r="CE1082" s="48"/>
      <c r="CF1082" s="48"/>
      <c r="CG1082" s="48"/>
      <c r="CH1082" s="48"/>
      <c r="CI1082" s="48"/>
      <c r="CJ1082" s="48"/>
      <c r="CK1082" s="48"/>
      <c r="CL1082" s="48"/>
      <c r="CM1082" s="48"/>
      <c r="CN1082" s="48"/>
      <c r="CO1082" s="48"/>
      <c r="CP1082" s="48"/>
      <c r="CQ1082" s="48"/>
      <c r="CR1082" s="48"/>
      <c r="CS1082" s="48"/>
      <c r="CT1082" s="48"/>
      <c r="CU1082" s="48"/>
      <c r="CV1082" s="48"/>
      <c r="CW1082" s="48"/>
      <c r="CX1082" s="48"/>
      <c r="CY1082" s="48"/>
      <c r="CZ1082" s="48"/>
      <c r="DA1082" s="48"/>
      <c r="DB1082" s="48"/>
      <c r="DC1082" s="48"/>
      <c r="DD1082" s="48"/>
      <c r="DE1082" s="48"/>
      <c r="DF1082" s="48"/>
      <c r="DG1082" s="48"/>
      <c r="DH1082" s="48"/>
      <c r="DI1082" s="48"/>
      <c r="DJ1082" s="48"/>
      <c r="DK1082" s="48"/>
      <c r="DL1082" s="48"/>
      <c r="DM1082" s="48"/>
      <c r="DN1082" s="48"/>
      <c r="DO1082" s="48"/>
      <c r="DP1082" s="48"/>
      <c r="DQ1082" s="48"/>
      <c r="DR1082" s="48"/>
      <c r="DS1082" s="48"/>
      <c r="DT1082" s="48"/>
      <c r="DU1082" s="48"/>
      <c r="DV1082" s="48"/>
      <c r="DW1082" s="48"/>
      <c r="DX1082" s="48"/>
      <c r="DY1082" s="48"/>
      <c r="DZ1082" s="48"/>
      <c r="EA1082" s="48"/>
      <c r="EB1082" s="48"/>
      <c r="EC1082" s="48"/>
      <c r="ED1082" s="48"/>
      <c r="EE1082" s="48"/>
      <c r="EF1082" s="48"/>
      <c r="EG1082" s="48"/>
      <c r="EH1082" s="48"/>
      <c r="EI1082" s="48"/>
      <c r="EJ1082" s="48"/>
      <c r="EK1082" s="48"/>
      <c r="EL1082" s="48"/>
      <c r="EM1082" s="48"/>
      <c r="EN1082" s="48"/>
      <c r="EO1082" s="48"/>
      <c r="EP1082" s="48"/>
      <c r="EQ1082" s="48"/>
      <c r="ER1082" s="48"/>
      <c r="ES1082" s="48"/>
      <c r="ET1082" s="48"/>
      <c r="EU1082" s="48"/>
      <c r="EV1082" s="48"/>
      <c r="EW1082" s="48"/>
      <c r="EX1082" s="48"/>
      <c r="EY1082" s="48"/>
      <c r="EZ1082" s="48"/>
      <c r="FA1082" s="48"/>
      <c r="FB1082" s="48"/>
      <c r="FC1082" s="48"/>
      <c r="FD1082" s="48"/>
      <c r="FE1082" s="48"/>
      <c r="FF1082" s="48"/>
      <c r="FG1082" s="48"/>
      <c r="FH1082" s="48"/>
      <c r="FI1082" s="48"/>
      <c r="FJ1082" s="48"/>
      <c r="FK1082" s="48"/>
      <c r="FL1082" s="48"/>
      <c r="FM1082" s="48"/>
      <c r="FN1082" s="48"/>
      <c r="FO1082" s="48"/>
      <c r="FP1082" s="48"/>
      <c r="FQ1082" s="48"/>
      <c r="FR1082" s="48"/>
      <c r="FS1082" s="48"/>
      <c r="FT1082" s="48"/>
      <c r="FU1082" s="48"/>
      <c r="FV1082" s="48"/>
      <c r="FW1082" s="48"/>
      <c r="FX1082" s="48"/>
      <c r="FY1082" s="48"/>
      <c r="FZ1082" s="48"/>
      <c r="GA1082" s="48"/>
      <c r="GB1082" s="48"/>
      <c r="GC1082" s="48"/>
      <c r="GD1082" s="48"/>
      <c r="GE1082" s="48"/>
      <c r="GF1082" s="48"/>
      <c r="GG1082" s="48"/>
      <c r="GH1082" s="48"/>
      <c r="GI1082" s="48"/>
      <c r="GJ1082" s="48"/>
      <c r="GK1082" s="48"/>
      <c r="GL1082" s="48"/>
      <c r="GM1082" s="48"/>
      <c r="GN1082" s="48"/>
      <c r="GO1082" s="48"/>
      <c r="GP1082" s="48"/>
      <c r="GQ1082" s="48"/>
      <c r="GR1082" s="48"/>
      <c r="GS1082" s="48"/>
      <c r="GT1082" s="48"/>
      <c r="GU1082" s="48"/>
      <c r="GV1082" s="48"/>
      <c r="GW1082" s="48"/>
      <c r="GX1082" s="48"/>
      <c r="GY1082" s="48"/>
      <c r="GZ1082" s="48"/>
      <c r="HA1082" s="48"/>
      <c r="HB1082" s="48"/>
      <c r="HC1082" s="48"/>
      <c r="HD1082" s="48"/>
      <c r="HE1082" s="48"/>
      <c r="HF1082" s="48"/>
      <c r="HG1082" s="48"/>
      <c r="HH1082" s="48"/>
      <c r="HI1082" s="48"/>
      <c r="HJ1082" s="48"/>
      <c r="HK1082" s="48"/>
      <c r="HL1082" s="48"/>
      <c r="HM1082" s="48"/>
      <c r="HN1082" s="48"/>
      <c r="HO1082" s="48"/>
      <c r="HP1082" s="48"/>
      <c r="HQ1082" s="48"/>
      <c r="HR1082" s="48"/>
      <c r="HS1082" s="48"/>
      <c r="HT1082" s="48"/>
      <c r="HU1082" s="48"/>
      <c r="HV1082" s="48"/>
      <c r="HW1082" s="48"/>
      <c r="HX1082" s="48"/>
      <c r="HY1082" s="48"/>
      <c r="HZ1082" s="48"/>
      <c r="IA1082" s="48"/>
      <c r="IB1082" s="48"/>
      <c r="IC1082" s="48"/>
      <c r="ID1082" s="48"/>
      <c r="IE1082" s="48"/>
      <c r="IF1082" s="48"/>
      <c r="IG1082" s="48"/>
      <c r="IH1082" s="36"/>
      <c r="II1082" s="36"/>
      <c r="IJ1082" s="36"/>
      <c r="IK1082" s="36"/>
      <c r="IL1082" s="36"/>
      <c r="IM1082" s="36"/>
      <c r="IN1082" s="36"/>
      <c r="IO1082" s="36"/>
      <c r="IP1082" s="36"/>
      <c r="IQ1082" s="36"/>
      <c r="IR1082" s="36"/>
      <c r="IS1082" s="36"/>
      <c r="IT1082" s="36"/>
    </row>
    <row r="1083" spans="1:254" s="14" customFormat="1" x14ac:dyDescent="0.2">
      <c r="A1083" s="48"/>
      <c r="B1083" s="48"/>
      <c r="C1083" s="98">
        <v>43796</v>
      </c>
      <c r="D1083" s="30" t="s">
        <v>2112</v>
      </c>
      <c r="E1083" s="102" t="s">
        <v>2103</v>
      </c>
      <c r="F1083" s="35" t="s">
        <v>1687</v>
      </c>
      <c r="G1083" s="82"/>
      <c r="H1083" s="127">
        <v>1194650</v>
      </c>
      <c r="I1083" s="143">
        <v>282782</v>
      </c>
      <c r="J1083" s="49"/>
      <c r="K1083" s="48"/>
      <c r="L1083" s="48"/>
      <c r="M1083" s="48"/>
      <c r="N1083" s="48"/>
      <c r="O1083" s="48"/>
      <c r="P1083" s="48"/>
      <c r="Q1083" s="48"/>
      <c r="R1083" s="48"/>
      <c r="S1083" s="48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8"/>
      <c r="AD1083" s="48"/>
      <c r="AE1083" s="48"/>
      <c r="AF1083" s="48"/>
      <c r="AG1083" s="48"/>
      <c r="AH1083" s="48"/>
      <c r="AI1083" s="48"/>
      <c r="AJ1083" s="48"/>
      <c r="AK1083" s="48"/>
      <c r="AL1083" s="48"/>
      <c r="AM1083" s="48"/>
      <c r="AN1083" s="48"/>
      <c r="AO1083" s="48"/>
      <c r="AP1083" s="48"/>
      <c r="AQ1083" s="48"/>
      <c r="AR1083" s="48"/>
      <c r="AS1083" s="48"/>
      <c r="AT1083" s="48"/>
      <c r="AU1083" s="48"/>
      <c r="AV1083" s="48"/>
      <c r="AW1083" s="48"/>
      <c r="AX1083" s="48"/>
      <c r="AY1083" s="48"/>
      <c r="AZ1083" s="48"/>
      <c r="BA1083" s="48"/>
      <c r="BB1083" s="48"/>
      <c r="BC1083" s="48"/>
      <c r="BD1083" s="48"/>
      <c r="BE1083" s="48"/>
      <c r="BF1083" s="48"/>
      <c r="BG1083" s="48"/>
      <c r="BH1083" s="48"/>
      <c r="BI1083" s="48"/>
      <c r="BJ1083" s="48"/>
      <c r="BK1083" s="48"/>
      <c r="BL1083" s="48"/>
      <c r="BM1083" s="48"/>
      <c r="BN1083" s="48"/>
      <c r="BO1083" s="48"/>
      <c r="BP1083" s="48"/>
      <c r="BQ1083" s="48"/>
      <c r="BR1083" s="48"/>
      <c r="BS1083" s="48"/>
      <c r="BT1083" s="48"/>
      <c r="BU1083" s="48"/>
      <c r="BV1083" s="48"/>
      <c r="BW1083" s="48"/>
      <c r="BX1083" s="48"/>
      <c r="BY1083" s="48"/>
      <c r="BZ1083" s="48"/>
      <c r="CA1083" s="48"/>
      <c r="CB1083" s="48"/>
      <c r="CC1083" s="48"/>
      <c r="CD1083" s="48"/>
      <c r="CE1083" s="48"/>
      <c r="CF1083" s="48"/>
      <c r="CG1083" s="48"/>
      <c r="CH1083" s="48"/>
      <c r="CI1083" s="48"/>
      <c r="CJ1083" s="48"/>
      <c r="CK1083" s="48"/>
      <c r="CL1083" s="48"/>
      <c r="CM1083" s="48"/>
      <c r="CN1083" s="48"/>
      <c r="CO1083" s="48"/>
      <c r="CP1083" s="48"/>
      <c r="CQ1083" s="48"/>
      <c r="CR1083" s="48"/>
      <c r="CS1083" s="48"/>
      <c r="CT1083" s="48"/>
      <c r="CU1083" s="48"/>
      <c r="CV1083" s="48"/>
      <c r="CW1083" s="48"/>
      <c r="CX1083" s="48"/>
      <c r="CY1083" s="48"/>
      <c r="CZ1083" s="48"/>
      <c r="DA1083" s="48"/>
      <c r="DB1083" s="48"/>
      <c r="DC1083" s="48"/>
      <c r="DD1083" s="48"/>
      <c r="DE1083" s="48"/>
      <c r="DF1083" s="48"/>
      <c r="DG1083" s="48"/>
      <c r="DH1083" s="48"/>
      <c r="DI1083" s="48"/>
      <c r="DJ1083" s="48"/>
      <c r="DK1083" s="48"/>
      <c r="DL1083" s="48"/>
      <c r="DM1083" s="48"/>
      <c r="DN1083" s="48"/>
      <c r="DO1083" s="48"/>
      <c r="DP1083" s="48"/>
      <c r="DQ1083" s="48"/>
      <c r="DR1083" s="48"/>
      <c r="DS1083" s="48"/>
      <c r="DT1083" s="48"/>
      <c r="DU1083" s="48"/>
      <c r="DV1083" s="48"/>
      <c r="DW1083" s="48"/>
      <c r="DX1083" s="48"/>
      <c r="DY1083" s="48"/>
      <c r="DZ1083" s="48"/>
      <c r="EA1083" s="48"/>
      <c r="EB1083" s="48"/>
      <c r="EC1083" s="48"/>
      <c r="ED1083" s="48"/>
      <c r="EE1083" s="48"/>
      <c r="EF1083" s="48"/>
      <c r="EG1083" s="48"/>
      <c r="EH1083" s="48"/>
      <c r="EI1083" s="48"/>
      <c r="EJ1083" s="48"/>
      <c r="EK1083" s="48"/>
      <c r="EL1083" s="48"/>
      <c r="EM1083" s="48"/>
      <c r="EN1083" s="48"/>
      <c r="EO1083" s="48"/>
      <c r="EP1083" s="48"/>
      <c r="EQ1083" s="48"/>
      <c r="ER1083" s="48"/>
      <c r="ES1083" s="48"/>
      <c r="ET1083" s="48"/>
      <c r="EU1083" s="48"/>
      <c r="EV1083" s="48"/>
      <c r="EW1083" s="48"/>
      <c r="EX1083" s="48"/>
      <c r="EY1083" s="48"/>
      <c r="EZ1083" s="48"/>
      <c r="FA1083" s="48"/>
      <c r="FB1083" s="48"/>
      <c r="FC1083" s="48"/>
      <c r="FD1083" s="48"/>
      <c r="FE1083" s="48"/>
      <c r="FF1083" s="48"/>
      <c r="FG1083" s="48"/>
      <c r="FH1083" s="48"/>
      <c r="FI1083" s="48"/>
      <c r="FJ1083" s="48"/>
      <c r="FK1083" s="48"/>
      <c r="FL1083" s="48"/>
      <c r="FM1083" s="48"/>
      <c r="FN1083" s="48"/>
      <c r="FO1083" s="48"/>
      <c r="FP1083" s="48"/>
      <c r="FQ1083" s="48"/>
      <c r="FR1083" s="48"/>
      <c r="FS1083" s="48"/>
      <c r="FT1083" s="48"/>
      <c r="FU1083" s="48"/>
      <c r="FV1083" s="48"/>
      <c r="FW1083" s="48"/>
      <c r="FX1083" s="48"/>
      <c r="FY1083" s="48"/>
      <c r="FZ1083" s="48"/>
      <c r="GA1083" s="48"/>
      <c r="GB1083" s="48"/>
      <c r="GC1083" s="48"/>
      <c r="GD1083" s="48"/>
      <c r="GE1083" s="48"/>
      <c r="GF1083" s="48"/>
      <c r="GG1083" s="48"/>
      <c r="GH1083" s="48"/>
      <c r="GI1083" s="48"/>
      <c r="GJ1083" s="48"/>
      <c r="GK1083" s="48"/>
      <c r="GL1083" s="48"/>
      <c r="GM1083" s="48"/>
      <c r="GN1083" s="48"/>
      <c r="GO1083" s="48"/>
      <c r="GP1083" s="48"/>
      <c r="GQ1083" s="48"/>
      <c r="GR1083" s="48"/>
      <c r="GS1083" s="48"/>
      <c r="GT1083" s="48"/>
      <c r="GU1083" s="48"/>
      <c r="GV1083" s="48"/>
      <c r="GW1083" s="48"/>
      <c r="GX1083" s="48"/>
      <c r="GY1083" s="48"/>
      <c r="GZ1083" s="48"/>
      <c r="HA1083" s="48"/>
      <c r="HB1083" s="48"/>
      <c r="HC1083" s="48"/>
      <c r="HD1083" s="48"/>
      <c r="HE1083" s="48"/>
      <c r="HF1083" s="48"/>
      <c r="HG1083" s="48"/>
      <c r="HH1083" s="48"/>
      <c r="HI1083" s="48"/>
      <c r="HJ1083" s="48"/>
      <c r="HK1083" s="48"/>
      <c r="HL1083" s="48"/>
      <c r="HM1083" s="48"/>
      <c r="HN1083" s="48"/>
      <c r="HO1083" s="48"/>
      <c r="HP1083" s="48"/>
      <c r="HQ1083" s="48"/>
      <c r="HR1083" s="48"/>
      <c r="HS1083" s="48"/>
      <c r="HT1083" s="48"/>
      <c r="HU1083" s="48"/>
      <c r="HV1083" s="48"/>
      <c r="HW1083" s="48"/>
      <c r="HX1083" s="48"/>
      <c r="HY1083" s="48"/>
      <c r="HZ1083" s="48"/>
      <c r="IA1083" s="48"/>
      <c r="IB1083" s="48"/>
      <c r="IC1083" s="48"/>
      <c r="ID1083" s="48"/>
      <c r="IE1083" s="48"/>
      <c r="IF1083" s="48"/>
      <c r="IG1083" s="48"/>
      <c r="IH1083" s="36"/>
      <c r="II1083" s="36"/>
      <c r="IJ1083" s="36"/>
      <c r="IK1083" s="36"/>
      <c r="IL1083" s="36"/>
      <c r="IM1083" s="36"/>
      <c r="IN1083" s="36"/>
      <c r="IO1083" s="36"/>
      <c r="IP1083" s="36"/>
      <c r="IQ1083" s="36"/>
      <c r="IR1083" s="36"/>
      <c r="IS1083" s="36"/>
      <c r="IT1083" s="36"/>
    </row>
    <row r="1084" spans="1:254" s="14" customFormat="1" x14ac:dyDescent="0.2">
      <c r="A1084" s="48"/>
      <c r="B1084" s="48"/>
      <c r="C1084" s="48"/>
      <c r="D1084" s="48" t="s">
        <v>2114</v>
      </c>
      <c r="E1084" s="48"/>
      <c r="F1084" s="35" t="s">
        <v>1687</v>
      </c>
      <c r="G1084" s="82">
        <v>2500000</v>
      </c>
      <c r="H1084" s="84"/>
      <c r="I1084" s="143">
        <v>2782782</v>
      </c>
      <c r="J1084" s="49" t="s">
        <v>2088</v>
      </c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  <c r="AM1084" s="48"/>
      <c r="AN1084" s="48"/>
      <c r="AO1084" s="48"/>
      <c r="AP1084" s="48"/>
      <c r="AQ1084" s="48"/>
      <c r="AR1084" s="48"/>
      <c r="AS1084" s="48"/>
      <c r="AT1084" s="48"/>
      <c r="AU1084" s="48"/>
      <c r="AV1084" s="48"/>
      <c r="AW1084" s="48"/>
      <c r="AX1084" s="48"/>
      <c r="AY1084" s="48"/>
      <c r="AZ1084" s="48"/>
      <c r="BA1084" s="48"/>
      <c r="BB1084" s="48"/>
      <c r="BC1084" s="48"/>
      <c r="BD1084" s="48"/>
      <c r="BE1084" s="48"/>
      <c r="BF1084" s="48"/>
      <c r="BG1084" s="48"/>
      <c r="BH1084" s="48"/>
      <c r="BI1084" s="48"/>
      <c r="BJ1084" s="48"/>
      <c r="BK1084" s="48"/>
      <c r="BL1084" s="48"/>
      <c r="BM1084" s="48"/>
      <c r="BN1084" s="48"/>
      <c r="BO1084" s="48"/>
      <c r="BP1084" s="48"/>
      <c r="BQ1084" s="48"/>
      <c r="BR1084" s="48"/>
      <c r="BS1084" s="48"/>
      <c r="BT1084" s="48"/>
      <c r="BU1084" s="48"/>
      <c r="BV1084" s="48"/>
      <c r="BW1084" s="48"/>
      <c r="BX1084" s="48"/>
      <c r="BY1084" s="48"/>
      <c r="BZ1084" s="48"/>
      <c r="CA1084" s="48"/>
      <c r="CB1084" s="48"/>
      <c r="CC1084" s="48"/>
      <c r="CD1084" s="48"/>
      <c r="CE1084" s="48"/>
      <c r="CF1084" s="48"/>
      <c r="CG1084" s="48"/>
      <c r="CH1084" s="48"/>
      <c r="CI1084" s="48"/>
      <c r="CJ1084" s="48"/>
      <c r="CK1084" s="48"/>
      <c r="CL1084" s="48"/>
      <c r="CM1084" s="48"/>
      <c r="CN1084" s="48"/>
      <c r="CO1084" s="48"/>
      <c r="CP1084" s="48"/>
      <c r="CQ1084" s="48"/>
      <c r="CR1084" s="48"/>
      <c r="CS1084" s="48"/>
      <c r="CT1084" s="48"/>
      <c r="CU1084" s="48"/>
      <c r="CV1084" s="48"/>
      <c r="CW1084" s="48"/>
      <c r="CX1084" s="48"/>
      <c r="CY1084" s="48"/>
      <c r="CZ1084" s="48"/>
      <c r="DA1084" s="48"/>
      <c r="DB1084" s="48"/>
      <c r="DC1084" s="48"/>
      <c r="DD1084" s="48"/>
      <c r="DE1084" s="48"/>
      <c r="DF1084" s="48"/>
      <c r="DG1084" s="48"/>
      <c r="DH1084" s="48"/>
      <c r="DI1084" s="48"/>
      <c r="DJ1084" s="48"/>
      <c r="DK1084" s="48"/>
      <c r="DL1084" s="48"/>
      <c r="DM1084" s="48"/>
      <c r="DN1084" s="48"/>
      <c r="DO1084" s="48"/>
      <c r="DP1084" s="48"/>
      <c r="DQ1084" s="48"/>
      <c r="DR1084" s="48"/>
      <c r="DS1084" s="48"/>
      <c r="DT1084" s="48"/>
      <c r="DU1084" s="48"/>
      <c r="DV1084" s="48"/>
      <c r="DW1084" s="48"/>
      <c r="DX1084" s="48"/>
      <c r="DY1084" s="48"/>
      <c r="DZ1084" s="48"/>
      <c r="EA1084" s="48"/>
      <c r="EB1084" s="48"/>
      <c r="EC1084" s="48"/>
      <c r="ED1084" s="48"/>
      <c r="EE1084" s="48"/>
      <c r="EF1084" s="48"/>
      <c r="EG1084" s="48"/>
      <c r="EH1084" s="48"/>
      <c r="EI1084" s="48"/>
      <c r="EJ1084" s="48"/>
      <c r="EK1084" s="48"/>
      <c r="EL1084" s="48"/>
      <c r="EM1084" s="48"/>
      <c r="EN1084" s="48"/>
      <c r="EO1084" s="48"/>
      <c r="EP1084" s="48"/>
      <c r="EQ1084" s="48"/>
      <c r="ER1084" s="48"/>
      <c r="ES1084" s="48"/>
      <c r="ET1084" s="48"/>
      <c r="EU1084" s="48"/>
      <c r="EV1084" s="48"/>
      <c r="EW1084" s="48"/>
      <c r="EX1084" s="48"/>
      <c r="EY1084" s="48"/>
      <c r="EZ1084" s="48"/>
      <c r="FA1084" s="48"/>
      <c r="FB1084" s="48"/>
      <c r="FC1084" s="48"/>
      <c r="FD1084" s="48"/>
      <c r="FE1084" s="48"/>
      <c r="FF1084" s="48"/>
      <c r="FG1084" s="48"/>
      <c r="FH1084" s="48"/>
      <c r="FI1084" s="48"/>
      <c r="FJ1084" s="48"/>
      <c r="FK1084" s="48"/>
      <c r="FL1084" s="48"/>
      <c r="FM1084" s="48"/>
      <c r="FN1084" s="48"/>
      <c r="FO1084" s="48"/>
      <c r="FP1084" s="48"/>
      <c r="FQ1084" s="48"/>
      <c r="FR1084" s="48"/>
      <c r="FS1084" s="48"/>
      <c r="FT1084" s="48"/>
      <c r="FU1084" s="48"/>
      <c r="FV1084" s="48"/>
      <c r="FW1084" s="48"/>
      <c r="FX1084" s="48"/>
      <c r="FY1084" s="48"/>
      <c r="FZ1084" s="48"/>
      <c r="GA1084" s="48"/>
      <c r="GB1084" s="48"/>
      <c r="GC1084" s="48"/>
      <c r="GD1084" s="48"/>
      <c r="GE1084" s="48"/>
      <c r="GF1084" s="48"/>
      <c r="GG1084" s="48"/>
      <c r="GH1084" s="48"/>
      <c r="GI1084" s="48"/>
      <c r="GJ1084" s="48"/>
      <c r="GK1084" s="48"/>
      <c r="GL1084" s="48"/>
      <c r="GM1084" s="48"/>
      <c r="GN1084" s="48"/>
      <c r="GO1084" s="48"/>
      <c r="GP1084" s="48"/>
      <c r="GQ1084" s="48"/>
      <c r="GR1084" s="48"/>
      <c r="GS1084" s="48"/>
      <c r="GT1084" s="48"/>
      <c r="GU1084" s="48"/>
      <c r="GV1084" s="48"/>
      <c r="GW1084" s="48"/>
      <c r="GX1084" s="48"/>
      <c r="GY1084" s="48"/>
      <c r="GZ1084" s="48"/>
      <c r="HA1084" s="48"/>
      <c r="HB1084" s="48"/>
      <c r="HC1084" s="48"/>
      <c r="HD1084" s="48"/>
      <c r="HE1084" s="48"/>
      <c r="HF1084" s="48"/>
      <c r="HG1084" s="48"/>
      <c r="HH1084" s="48"/>
      <c r="HI1084" s="48"/>
      <c r="HJ1084" s="48"/>
      <c r="HK1084" s="48"/>
      <c r="HL1084" s="48"/>
      <c r="HM1084" s="48"/>
      <c r="HN1084" s="48"/>
      <c r="HO1084" s="48"/>
      <c r="HP1084" s="48"/>
      <c r="HQ1084" s="48"/>
      <c r="HR1084" s="48"/>
      <c r="HS1084" s="48"/>
      <c r="HT1084" s="48"/>
      <c r="HU1084" s="48"/>
      <c r="HV1084" s="48"/>
      <c r="HW1084" s="48"/>
      <c r="HX1084" s="48"/>
      <c r="HY1084" s="48"/>
      <c r="HZ1084" s="48"/>
      <c r="IA1084" s="48"/>
      <c r="IB1084" s="48"/>
      <c r="IC1084" s="48"/>
      <c r="ID1084" s="48"/>
      <c r="IE1084" s="48"/>
      <c r="IF1084" s="48"/>
      <c r="IG1084" s="48"/>
      <c r="IH1084" s="36"/>
      <c r="II1084" s="36"/>
      <c r="IJ1084" s="36"/>
      <c r="IK1084" s="36"/>
      <c r="IL1084" s="36"/>
      <c r="IM1084" s="36"/>
      <c r="IN1084" s="36"/>
      <c r="IO1084" s="36"/>
      <c r="IP1084" s="36"/>
      <c r="IQ1084" s="36"/>
      <c r="IR1084" s="36"/>
      <c r="IS1084" s="36"/>
      <c r="IT1084" s="36"/>
    </row>
    <row r="1085" spans="1:254" s="14" customFormat="1" x14ac:dyDescent="0.2">
      <c r="A1085" s="48"/>
      <c r="B1085" s="48"/>
      <c r="C1085" s="98">
        <v>43797</v>
      </c>
      <c r="D1085" s="30" t="s">
        <v>2123</v>
      </c>
      <c r="E1085" s="102" t="s">
        <v>2117</v>
      </c>
      <c r="F1085" s="35" t="s">
        <v>2121</v>
      </c>
      <c r="G1085" s="82"/>
      <c r="H1085" s="127">
        <v>200000</v>
      </c>
      <c r="I1085" s="143">
        <v>2582782</v>
      </c>
      <c r="J1085" s="49"/>
      <c r="K1085" s="48"/>
      <c r="L1085" s="48"/>
      <c r="M1085" s="48"/>
      <c r="N1085" s="48"/>
      <c r="O1085" s="48"/>
      <c r="P1085" s="48"/>
      <c r="Q1085" s="48"/>
      <c r="R1085" s="48"/>
      <c r="S1085" s="48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  <c r="AL1085" s="48"/>
      <c r="AM1085" s="48"/>
      <c r="AN1085" s="48"/>
      <c r="AO1085" s="48"/>
      <c r="AP1085" s="48"/>
      <c r="AQ1085" s="48"/>
      <c r="AR1085" s="48"/>
      <c r="AS1085" s="48"/>
      <c r="AT1085" s="48"/>
      <c r="AU1085" s="48"/>
      <c r="AV1085" s="48"/>
      <c r="AW1085" s="48"/>
      <c r="AX1085" s="48"/>
      <c r="AY1085" s="48"/>
      <c r="AZ1085" s="48"/>
      <c r="BA1085" s="48"/>
      <c r="BB1085" s="48"/>
      <c r="BC1085" s="48"/>
      <c r="BD1085" s="48"/>
      <c r="BE1085" s="48"/>
      <c r="BF1085" s="48"/>
      <c r="BG1085" s="48"/>
      <c r="BH1085" s="48"/>
      <c r="BI1085" s="48"/>
      <c r="BJ1085" s="48"/>
      <c r="BK1085" s="48"/>
      <c r="BL1085" s="48"/>
      <c r="BM1085" s="48"/>
      <c r="BN1085" s="48"/>
      <c r="BO1085" s="48"/>
      <c r="BP1085" s="48"/>
      <c r="BQ1085" s="48"/>
      <c r="BR1085" s="48"/>
      <c r="BS1085" s="48"/>
      <c r="BT1085" s="48"/>
      <c r="BU1085" s="48"/>
      <c r="BV1085" s="48"/>
      <c r="BW1085" s="48"/>
      <c r="BX1085" s="48"/>
      <c r="BY1085" s="48"/>
      <c r="BZ1085" s="48"/>
      <c r="CA1085" s="48"/>
      <c r="CB1085" s="48"/>
      <c r="CC1085" s="48"/>
      <c r="CD1085" s="48"/>
      <c r="CE1085" s="48"/>
      <c r="CF1085" s="48"/>
      <c r="CG1085" s="48"/>
      <c r="CH1085" s="48"/>
      <c r="CI1085" s="48"/>
      <c r="CJ1085" s="48"/>
      <c r="CK1085" s="48"/>
      <c r="CL1085" s="48"/>
      <c r="CM1085" s="48"/>
      <c r="CN1085" s="48"/>
      <c r="CO1085" s="48"/>
      <c r="CP1085" s="48"/>
      <c r="CQ1085" s="48"/>
      <c r="CR1085" s="48"/>
      <c r="CS1085" s="48"/>
      <c r="CT1085" s="48"/>
      <c r="CU1085" s="48"/>
      <c r="CV1085" s="48"/>
      <c r="CW1085" s="48"/>
      <c r="CX1085" s="48"/>
      <c r="CY1085" s="48"/>
      <c r="CZ1085" s="48"/>
      <c r="DA1085" s="48"/>
      <c r="DB1085" s="48"/>
      <c r="DC1085" s="48"/>
      <c r="DD1085" s="48"/>
      <c r="DE1085" s="48"/>
      <c r="DF1085" s="48"/>
      <c r="DG1085" s="48"/>
      <c r="DH1085" s="48"/>
      <c r="DI1085" s="48"/>
      <c r="DJ1085" s="48"/>
      <c r="DK1085" s="48"/>
      <c r="DL1085" s="48"/>
      <c r="DM1085" s="48"/>
      <c r="DN1085" s="48"/>
      <c r="DO1085" s="48"/>
      <c r="DP1085" s="48"/>
      <c r="DQ1085" s="48"/>
      <c r="DR1085" s="48"/>
      <c r="DS1085" s="48"/>
      <c r="DT1085" s="48"/>
      <c r="DU1085" s="48"/>
      <c r="DV1085" s="48"/>
      <c r="DW1085" s="48"/>
      <c r="DX1085" s="48"/>
      <c r="DY1085" s="48"/>
      <c r="DZ1085" s="48"/>
      <c r="EA1085" s="48"/>
      <c r="EB1085" s="48"/>
      <c r="EC1085" s="48"/>
      <c r="ED1085" s="48"/>
      <c r="EE1085" s="48"/>
      <c r="EF1085" s="48"/>
      <c r="EG1085" s="48"/>
      <c r="EH1085" s="48"/>
      <c r="EI1085" s="48"/>
      <c r="EJ1085" s="48"/>
      <c r="EK1085" s="48"/>
      <c r="EL1085" s="48"/>
      <c r="EM1085" s="48"/>
      <c r="EN1085" s="48"/>
      <c r="EO1085" s="48"/>
      <c r="EP1085" s="48"/>
      <c r="EQ1085" s="48"/>
      <c r="ER1085" s="48"/>
      <c r="ES1085" s="48"/>
      <c r="ET1085" s="48"/>
      <c r="EU1085" s="48"/>
      <c r="EV1085" s="48"/>
      <c r="EW1085" s="48"/>
      <c r="EX1085" s="48"/>
      <c r="EY1085" s="48"/>
      <c r="EZ1085" s="48"/>
      <c r="FA1085" s="48"/>
      <c r="FB1085" s="48"/>
      <c r="FC1085" s="48"/>
      <c r="FD1085" s="48"/>
      <c r="FE1085" s="48"/>
      <c r="FF1085" s="48"/>
      <c r="FG1085" s="48"/>
      <c r="FH1085" s="48"/>
      <c r="FI1085" s="48"/>
      <c r="FJ1085" s="48"/>
      <c r="FK1085" s="48"/>
      <c r="FL1085" s="48"/>
      <c r="FM1085" s="48"/>
      <c r="FN1085" s="48"/>
      <c r="FO1085" s="48"/>
      <c r="FP1085" s="48"/>
      <c r="FQ1085" s="48"/>
      <c r="FR1085" s="48"/>
      <c r="FS1085" s="48"/>
      <c r="FT1085" s="48"/>
      <c r="FU1085" s="48"/>
      <c r="FV1085" s="48"/>
      <c r="FW1085" s="48"/>
      <c r="FX1085" s="48"/>
      <c r="FY1085" s="48"/>
      <c r="FZ1085" s="48"/>
      <c r="GA1085" s="48"/>
      <c r="GB1085" s="48"/>
      <c r="GC1085" s="48"/>
      <c r="GD1085" s="48"/>
      <c r="GE1085" s="48"/>
      <c r="GF1085" s="48"/>
      <c r="GG1085" s="48"/>
      <c r="GH1085" s="48"/>
      <c r="GI1085" s="48"/>
      <c r="GJ1085" s="48"/>
      <c r="GK1085" s="48"/>
      <c r="GL1085" s="48"/>
      <c r="GM1085" s="48"/>
      <c r="GN1085" s="48"/>
      <c r="GO1085" s="48"/>
      <c r="GP1085" s="48"/>
      <c r="GQ1085" s="48"/>
      <c r="GR1085" s="48"/>
      <c r="GS1085" s="48"/>
      <c r="GT1085" s="48"/>
      <c r="GU1085" s="48"/>
      <c r="GV1085" s="48"/>
      <c r="GW1085" s="48"/>
      <c r="GX1085" s="48"/>
      <c r="GY1085" s="48"/>
      <c r="GZ1085" s="48"/>
      <c r="HA1085" s="48"/>
      <c r="HB1085" s="48"/>
      <c r="HC1085" s="48"/>
      <c r="HD1085" s="48"/>
      <c r="HE1085" s="48"/>
      <c r="HF1085" s="48"/>
      <c r="HG1085" s="48"/>
      <c r="HH1085" s="48"/>
      <c r="HI1085" s="48"/>
      <c r="HJ1085" s="48"/>
      <c r="HK1085" s="48"/>
      <c r="HL1085" s="48"/>
      <c r="HM1085" s="48"/>
      <c r="HN1085" s="48"/>
      <c r="HO1085" s="48"/>
      <c r="HP1085" s="48"/>
      <c r="HQ1085" s="48"/>
      <c r="HR1085" s="48"/>
      <c r="HS1085" s="48"/>
      <c r="HT1085" s="48"/>
      <c r="HU1085" s="48"/>
      <c r="HV1085" s="48"/>
      <c r="HW1085" s="48"/>
      <c r="HX1085" s="48"/>
      <c r="HY1085" s="48"/>
      <c r="HZ1085" s="48"/>
      <c r="IA1085" s="48"/>
      <c r="IB1085" s="48"/>
      <c r="IC1085" s="48"/>
      <c r="ID1085" s="48"/>
      <c r="IE1085" s="48"/>
      <c r="IF1085" s="48"/>
      <c r="IG1085" s="48"/>
      <c r="IH1085" s="36"/>
      <c r="II1085" s="36"/>
      <c r="IJ1085" s="36"/>
      <c r="IK1085" s="36"/>
      <c r="IL1085" s="36"/>
      <c r="IM1085" s="36"/>
      <c r="IN1085" s="36"/>
      <c r="IO1085" s="36"/>
      <c r="IP1085" s="36"/>
      <c r="IQ1085" s="36"/>
      <c r="IR1085" s="36"/>
      <c r="IS1085" s="36"/>
      <c r="IT1085" s="36"/>
    </row>
    <row r="1086" spans="1:254" s="14" customFormat="1" x14ac:dyDescent="0.2">
      <c r="A1086" s="48"/>
      <c r="B1086" s="48"/>
      <c r="C1086" s="194">
        <v>43797</v>
      </c>
      <c r="D1086" s="30" t="s">
        <v>2122</v>
      </c>
      <c r="E1086" s="102" t="s">
        <v>2118</v>
      </c>
      <c r="F1086" s="35" t="s">
        <v>2121</v>
      </c>
      <c r="G1086" s="82"/>
      <c r="H1086" s="127">
        <v>310500</v>
      </c>
      <c r="I1086" s="143">
        <v>2272282</v>
      </c>
      <c r="J1086" s="49"/>
      <c r="K1086" s="48"/>
      <c r="L1086" s="48"/>
      <c r="M1086" s="48"/>
      <c r="N1086" s="48"/>
      <c r="O1086" s="48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  <c r="AL1086" s="48"/>
      <c r="AM1086" s="48"/>
      <c r="AN1086" s="48"/>
      <c r="AO1086" s="48"/>
      <c r="AP1086" s="48"/>
      <c r="AQ1086" s="48"/>
      <c r="AR1086" s="48"/>
      <c r="AS1086" s="48"/>
      <c r="AT1086" s="48"/>
      <c r="AU1086" s="48"/>
      <c r="AV1086" s="48"/>
      <c r="AW1086" s="48"/>
      <c r="AX1086" s="48"/>
      <c r="AY1086" s="48"/>
      <c r="AZ1086" s="48"/>
      <c r="BA1086" s="48"/>
      <c r="BB1086" s="48"/>
      <c r="BC1086" s="48"/>
      <c r="BD1086" s="48"/>
      <c r="BE1086" s="48"/>
      <c r="BF1086" s="48"/>
      <c r="BG1086" s="48"/>
      <c r="BH1086" s="48"/>
      <c r="BI1086" s="48"/>
      <c r="BJ1086" s="48"/>
      <c r="BK1086" s="48"/>
      <c r="BL1086" s="48"/>
      <c r="BM1086" s="48"/>
      <c r="BN1086" s="48"/>
      <c r="BO1086" s="48"/>
      <c r="BP1086" s="48"/>
      <c r="BQ1086" s="48"/>
      <c r="BR1086" s="48"/>
      <c r="BS1086" s="48"/>
      <c r="BT1086" s="48"/>
      <c r="BU1086" s="48"/>
      <c r="BV1086" s="48"/>
      <c r="BW1086" s="48"/>
      <c r="BX1086" s="48"/>
      <c r="BY1086" s="48"/>
      <c r="BZ1086" s="48"/>
      <c r="CA1086" s="48"/>
      <c r="CB1086" s="48"/>
      <c r="CC1086" s="48"/>
      <c r="CD1086" s="48"/>
      <c r="CE1086" s="48"/>
      <c r="CF1086" s="48"/>
      <c r="CG1086" s="48"/>
      <c r="CH1086" s="48"/>
      <c r="CI1086" s="48"/>
      <c r="CJ1086" s="48"/>
      <c r="CK1086" s="48"/>
      <c r="CL1086" s="48"/>
      <c r="CM1086" s="48"/>
      <c r="CN1086" s="48"/>
      <c r="CO1086" s="48"/>
      <c r="CP1086" s="48"/>
      <c r="CQ1086" s="48"/>
      <c r="CR1086" s="48"/>
      <c r="CS1086" s="48"/>
      <c r="CT1086" s="48"/>
      <c r="CU1086" s="48"/>
      <c r="CV1086" s="48"/>
      <c r="CW1086" s="48"/>
      <c r="CX1086" s="48"/>
      <c r="CY1086" s="48"/>
      <c r="CZ1086" s="48"/>
      <c r="DA1086" s="48"/>
      <c r="DB1086" s="48"/>
      <c r="DC1086" s="48"/>
      <c r="DD1086" s="48"/>
      <c r="DE1086" s="48"/>
      <c r="DF1086" s="48"/>
      <c r="DG1086" s="48"/>
      <c r="DH1086" s="48"/>
      <c r="DI1086" s="48"/>
      <c r="DJ1086" s="48"/>
      <c r="DK1086" s="48"/>
      <c r="DL1086" s="48"/>
      <c r="DM1086" s="48"/>
      <c r="DN1086" s="48"/>
      <c r="DO1086" s="48"/>
      <c r="DP1086" s="48"/>
      <c r="DQ1086" s="48"/>
      <c r="DR1086" s="48"/>
      <c r="DS1086" s="48"/>
      <c r="DT1086" s="48"/>
      <c r="DU1086" s="48"/>
      <c r="DV1086" s="48"/>
      <c r="DW1086" s="48"/>
      <c r="DX1086" s="48"/>
      <c r="DY1086" s="48"/>
      <c r="DZ1086" s="48"/>
      <c r="EA1086" s="48"/>
      <c r="EB1086" s="48"/>
      <c r="EC1086" s="48"/>
      <c r="ED1086" s="48"/>
      <c r="EE1086" s="48"/>
      <c r="EF1086" s="48"/>
      <c r="EG1086" s="48"/>
      <c r="EH1086" s="48"/>
      <c r="EI1086" s="48"/>
      <c r="EJ1086" s="48"/>
      <c r="EK1086" s="48"/>
      <c r="EL1086" s="48"/>
      <c r="EM1086" s="48"/>
      <c r="EN1086" s="48"/>
      <c r="EO1086" s="48"/>
      <c r="EP1086" s="48"/>
      <c r="EQ1086" s="48"/>
      <c r="ER1086" s="48"/>
      <c r="ES1086" s="48"/>
      <c r="ET1086" s="48"/>
      <c r="EU1086" s="48"/>
      <c r="EV1086" s="48"/>
      <c r="EW1086" s="48"/>
      <c r="EX1086" s="48"/>
      <c r="EY1086" s="48"/>
      <c r="EZ1086" s="48"/>
      <c r="FA1086" s="48"/>
      <c r="FB1086" s="48"/>
      <c r="FC1086" s="48"/>
      <c r="FD1086" s="48"/>
      <c r="FE1086" s="48"/>
      <c r="FF1086" s="48"/>
      <c r="FG1086" s="48"/>
      <c r="FH1086" s="48"/>
      <c r="FI1086" s="48"/>
      <c r="FJ1086" s="48"/>
      <c r="FK1086" s="48"/>
      <c r="FL1086" s="48"/>
      <c r="FM1086" s="48"/>
      <c r="FN1086" s="48"/>
      <c r="FO1086" s="48"/>
      <c r="FP1086" s="48"/>
      <c r="FQ1086" s="48"/>
      <c r="FR1086" s="48"/>
      <c r="FS1086" s="48"/>
      <c r="FT1086" s="48"/>
      <c r="FU1086" s="48"/>
      <c r="FV1086" s="48"/>
      <c r="FW1086" s="48"/>
      <c r="FX1086" s="48"/>
      <c r="FY1086" s="48"/>
      <c r="FZ1086" s="48"/>
      <c r="GA1086" s="48"/>
      <c r="GB1086" s="48"/>
      <c r="GC1086" s="48"/>
      <c r="GD1086" s="48"/>
      <c r="GE1086" s="48"/>
      <c r="GF1086" s="48"/>
      <c r="GG1086" s="48"/>
      <c r="GH1086" s="48"/>
      <c r="GI1086" s="48"/>
      <c r="GJ1086" s="48"/>
      <c r="GK1086" s="48"/>
      <c r="GL1086" s="48"/>
      <c r="GM1086" s="48"/>
      <c r="GN1086" s="48"/>
      <c r="GO1086" s="48"/>
      <c r="GP1086" s="48"/>
      <c r="GQ1086" s="48"/>
      <c r="GR1086" s="48"/>
      <c r="GS1086" s="48"/>
      <c r="GT1086" s="48"/>
      <c r="GU1086" s="48"/>
      <c r="GV1086" s="48"/>
      <c r="GW1086" s="48"/>
      <c r="GX1086" s="48"/>
      <c r="GY1086" s="48"/>
      <c r="GZ1086" s="48"/>
      <c r="HA1086" s="48"/>
      <c r="HB1086" s="48"/>
      <c r="HC1086" s="48"/>
      <c r="HD1086" s="48"/>
      <c r="HE1086" s="48"/>
      <c r="HF1086" s="48"/>
      <c r="HG1086" s="48"/>
      <c r="HH1086" s="48"/>
      <c r="HI1086" s="48"/>
      <c r="HJ1086" s="48"/>
      <c r="HK1086" s="48"/>
      <c r="HL1086" s="48"/>
      <c r="HM1086" s="48"/>
      <c r="HN1086" s="48"/>
      <c r="HO1086" s="48"/>
      <c r="HP1086" s="48"/>
      <c r="HQ1086" s="48"/>
      <c r="HR1086" s="48"/>
      <c r="HS1086" s="48"/>
      <c r="HT1086" s="48"/>
      <c r="HU1086" s="48"/>
      <c r="HV1086" s="48"/>
      <c r="HW1086" s="48"/>
      <c r="HX1086" s="48"/>
      <c r="HY1086" s="48"/>
      <c r="HZ1086" s="48"/>
      <c r="IA1086" s="48"/>
      <c r="IB1086" s="48"/>
      <c r="IC1086" s="48"/>
      <c r="ID1086" s="48"/>
      <c r="IE1086" s="48"/>
      <c r="IF1086" s="48"/>
      <c r="IG1086" s="48"/>
      <c r="IH1086" s="36"/>
      <c r="II1086" s="36"/>
      <c r="IJ1086" s="36"/>
      <c r="IK1086" s="36"/>
      <c r="IL1086" s="36"/>
      <c r="IM1086" s="36"/>
      <c r="IN1086" s="36"/>
      <c r="IO1086" s="36"/>
      <c r="IP1086" s="36"/>
      <c r="IQ1086" s="36"/>
      <c r="IR1086" s="36"/>
      <c r="IS1086" s="36"/>
      <c r="IT1086" s="36"/>
    </row>
    <row r="1087" spans="1:254" s="14" customFormat="1" x14ac:dyDescent="0.2">
      <c r="A1087" s="48"/>
      <c r="B1087" s="48"/>
      <c r="C1087" s="98">
        <v>43797</v>
      </c>
      <c r="D1087" s="30" t="s">
        <v>2124</v>
      </c>
      <c r="E1087" s="102" t="s">
        <v>2119</v>
      </c>
      <c r="F1087" s="35" t="s">
        <v>1295</v>
      </c>
      <c r="G1087" s="82"/>
      <c r="H1087" s="85">
        <v>450000</v>
      </c>
      <c r="I1087" s="143">
        <v>1822282</v>
      </c>
      <c r="J1087" s="49"/>
      <c r="K1087" s="48"/>
      <c r="L1087" s="48"/>
      <c r="M1087" s="48"/>
      <c r="N1087" s="48"/>
      <c r="O1087" s="48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s="48"/>
      <c r="AE1087" s="48"/>
      <c r="AF1087" s="48"/>
      <c r="AG1087" s="48"/>
      <c r="AH1087" s="48"/>
      <c r="AI1087" s="48"/>
      <c r="AJ1087" s="48"/>
      <c r="AK1087" s="48"/>
      <c r="AL1087" s="48"/>
      <c r="AM1087" s="48"/>
      <c r="AN1087" s="48"/>
      <c r="AO1087" s="48"/>
      <c r="AP1087" s="48"/>
      <c r="AQ1087" s="48"/>
      <c r="AR1087" s="48"/>
      <c r="AS1087" s="48"/>
      <c r="AT1087" s="48"/>
      <c r="AU1087" s="48"/>
      <c r="AV1087" s="48"/>
      <c r="AW1087" s="48"/>
      <c r="AX1087" s="48"/>
      <c r="AY1087" s="48"/>
      <c r="AZ1087" s="48"/>
      <c r="BA1087" s="48"/>
      <c r="BB1087" s="48"/>
      <c r="BC1087" s="48"/>
      <c r="BD1087" s="48"/>
      <c r="BE1087" s="48"/>
      <c r="BF1087" s="48"/>
      <c r="BG1087" s="48"/>
      <c r="BH1087" s="48"/>
      <c r="BI1087" s="48"/>
      <c r="BJ1087" s="48"/>
      <c r="BK1087" s="48"/>
      <c r="BL1087" s="48"/>
      <c r="BM1087" s="48"/>
      <c r="BN1087" s="48"/>
      <c r="BO1087" s="48"/>
      <c r="BP1087" s="48"/>
      <c r="BQ1087" s="48"/>
      <c r="BR1087" s="48"/>
      <c r="BS1087" s="48"/>
      <c r="BT1087" s="48"/>
      <c r="BU1087" s="48"/>
      <c r="BV1087" s="48"/>
      <c r="BW1087" s="48"/>
      <c r="BX1087" s="48"/>
      <c r="BY1087" s="48"/>
      <c r="BZ1087" s="48"/>
      <c r="CA1087" s="48"/>
      <c r="CB1087" s="48"/>
      <c r="CC1087" s="48"/>
      <c r="CD1087" s="48"/>
      <c r="CE1087" s="48"/>
      <c r="CF1087" s="48"/>
      <c r="CG1087" s="48"/>
      <c r="CH1087" s="48"/>
      <c r="CI1087" s="48"/>
      <c r="CJ1087" s="48"/>
      <c r="CK1087" s="48"/>
      <c r="CL1087" s="48"/>
      <c r="CM1087" s="48"/>
      <c r="CN1087" s="48"/>
      <c r="CO1087" s="48"/>
      <c r="CP1087" s="48"/>
      <c r="CQ1087" s="48"/>
      <c r="CR1087" s="48"/>
      <c r="CS1087" s="48"/>
      <c r="CT1087" s="48"/>
      <c r="CU1087" s="48"/>
      <c r="CV1087" s="48"/>
      <c r="CW1087" s="48"/>
      <c r="CX1087" s="48"/>
      <c r="CY1087" s="48"/>
      <c r="CZ1087" s="48"/>
      <c r="DA1087" s="48"/>
      <c r="DB1087" s="48"/>
      <c r="DC1087" s="48"/>
      <c r="DD1087" s="48"/>
      <c r="DE1087" s="48"/>
      <c r="DF1087" s="48"/>
      <c r="DG1087" s="48"/>
      <c r="DH1087" s="48"/>
      <c r="DI1087" s="48"/>
      <c r="DJ1087" s="48"/>
      <c r="DK1087" s="48"/>
      <c r="DL1087" s="48"/>
      <c r="DM1087" s="48"/>
      <c r="DN1087" s="48"/>
      <c r="DO1087" s="48"/>
      <c r="DP1087" s="48"/>
      <c r="DQ1087" s="48"/>
      <c r="DR1087" s="48"/>
      <c r="DS1087" s="48"/>
      <c r="DT1087" s="48"/>
      <c r="DU1087" s="48"/>
      <c r="DV1087" s="48"/>
      <c r="DW1087" s="48"/>
      <c r="DX1087" s="48"/>
      <c r="DY1087" s="48"/>
      <c r="DZ1087" s="48"/>
      <c r="EA1087" s="48"/>
      <c r="EB1087" s="48"/>
      <c r="EC1087" s="48"/>
      <c r="ED1087" s="48"/>
      <c r="EE1087" s="48"/>
      <c r="EF1087" s="48"/>
      <c r="EG1087" s="48"/>
      <c r="EH1087" s="48"/>
      <c r="EI1087" s="48"/>
      <c r="EJ1087" s="48"/>
      <c r="EK1087" s="48"/>
      <c r="EL1087" s="48"/>
      <c r="EM1087" s="48"/>
      <c r="EN1087" s="48"/>
      <c r="EO1087" s="48"/>
      <c r="EP1087" s="48"/>
      <c r="EQ1087" s="48"/>
      <c r="ER1087" s="48"/>
      <c r="ES1087" s="48"/>
      <c r="ET1087" s="48"/>
      <c r="EU1087" s="48"/>
      <c r="EV1087" s="48"/>
      <c r="EW1087" s="48"/>
      <c r="EX1087" s="48"/>
      <c r="EY1087" s="48"/>
      <c r="EZ1087" s="48"/>
      <c r="FA1087" s="48"/>
      <c r="FB1087" s="48"/>
      <c r="FC1087" s="48"/>
      <c r="FD1087" s="48"/>
      <c r="FE1087" s="48"/>
      <c r="FF1087" s="48"/>
      <c r="FG1087" s="48"/>
      <c r="FH1087" s="48"/>
      <c r="FI1087" s="48"/>
      <c r="FJ1087" s="48"/>
      <c r="FK1087" s="48"/>
      <c r="FL1087" s="48"/>
      <c r="FM1087" s="48"/>
      <c r="FN1087" s="48"/>
      <c r="FO1087" s="48"/>
      <c r="FP1087" s="48"/>
      <c r="FQ1087" s="48"/>
      <c r="FR1087" s="48"/>
      <c r="FS1087" s="48"/>
      <c r="FT1087" s="48"/>
      <c r="FU1087" s="48"/>
      <c r="FV1087" s="48"/>
      <c r="FW1087" s="48"/>
      <c r="FX1087" s="48"/>
      <c r="FY1087" s="48"/>
      <c r="FZ1087" s="48"/>
      <c r="GA1087" s="48"/>
      <c r="GB1087" s="48"/>
      <c r="GC1087" s="48"/>
      <c r="GD1087" s="48"/>
      <c r="GE1087" s="48"/>
      <c r="GF1087" s="48"/>
      <c r="GG1087" s="48"/>
      <c r="GH1087" s="48"/>
      <c r="GI1087" s="48"/>
      <c r="GJ1087" s="48"/>
      <c r="GK1087" s="48"/>
      <c r="GL1087" s="48"/>
      <c r="GM1087" s="48"/>
      <c r="GN1087" s="48"/>
      <c r="GO1087" s="48"/>
      <c r="GP1087" s="48"/>
      <c r="GQ1087" s="48"/>
      <c r="GR1087" s="48"/>
      <c r="GS1087" s="48"/>
      <c r="GT1087" s="48"/>
      <c r="GU1087" s="48"/>
      <c r="GV1087" s="48"/>
      <c r="GW1087" s="48"/>
      <c r="GX1087" s="48"/>
      <c r="GY1087" s="48"/>
      <c r="GZ1087" s="48"/>
      <c r="HA1087" s="48"/>
      <c r="HB1087" s="48"/>
      <c r="HC1087" s="48"/>
      <c r="HD1087" s="48"/>
      <c r="HE1087" s="48"/>
      <c r="HF1087" s="48"/>
      <c r="HG1087" s="48"/>
      <c r="HH1087" s="48"/>
      <c r="HI1087" s="48"/>
      <c r="HJ1087" s="48"/>
      <c r="HK1087" s="48"/>
      <c r="HL1087" s="48"/>
      <c r="HM1087" s="48"/>
      <c r="HN1087" s="48"/>
      <c r="HO1087" s="48"/>
      <c r="HP1087" s="48"/>
      <c r="HQ1087" s="48"/>
      <c r="HR1087" s="48"/>
      <c r="HS1087" s="48"/>
      <c r="HT1087" s="48"/>
      <c r="HU1087" s="48"/>
      <c r="HV1087" s="48"/>
      <c r="HW1087" s="48"/>
      <c r="HX1087" s="48"/>
      <c r="HY1087" s="48"/>
      <c r="HZ1087" s="48"/>
      <c r="IA1087" s="48"/>
      <c r="IB1087" s="48"/>
      <c r="IC1087" s="48"/>
      <c r="ID1087" s="48"/>
      <c r="IE1087" s="48"/>
      <c r="IF1087" s="48"/>
      <c r="IG1087" s="48"/>
      <c r="IH1087" s="36"/>
      <c r="II1087" s="36"/>
      <c r="IJ1087" s="36"/>
      <c r="IK1087" s="36"/>
      <c r="IL1087" s="36"/>
      <c r="IM1087" s="36"/>
      <c r="IN1087" s="36"/>
      <c r="IO1087" s="36"/>
      <c r="IP1087" s="36"/>
      <c r="IQ1087" s="36"/>
      <c r="IR1087" s="36"/>
      <c r="IS1087" s="36"/>
      <c r="IT1087" s="36"/>
    </row>
    <row r="1088" spans="1:254" s="14" customFormat="1" x14ac:dyDescent="0.2">
      <c r="A1088" s="48"/>
      <c r="B1088" s="48"/>
      <c r="C1088" s="98">
        <v>43797</v>
      </c>
      <c r="D1088" s="30" t="s">
        <v>2126</v>
      </c>
      <c r="E1088" s="102" t="s">
        <v>2120</v>
      </c>
      <c r="F1088" s="35" t="s">
        <v>2125</v>
      </c>
      <c r="G1088" s="82"/>
      <c r="H1088" s="127">
        <v>1000000</v>
      </c>
      <c r="I1088" s="143">
        <v>822282</v>
      </c>
      <c r="J1088" s="49"/>
      <c r="K1088" s="48"/>
      <c r="L1088" s="48"/>
      <c r="M1088" s="48"/>
      <c r="N1088" s="48"/>
      <c r="O1088" s="48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s="48"/>
      <c r="AE1088" s="48"/>
      <c r="AF1088" s="48"/>
      <c r="AG1088" s="48"/>
      <c r="AH1088" s="48"/>
      <c r="AI1088" s="48"/>
      <c r="AJ1088" s="48"/>
      <c r="AK1088" s="48"/>
      <c r="AL1088" s="48"/>
      <c r="AM1088" s="48"/>
      <c r="AN1088" s="48"/>
      <c r="AO1088" s="48"/>
      <c r="AP1088" s="48"/>
      <c r="AQ1088" s="48"/>
      <c r="AR1088" s="48"/>
      <c r="AS1088" s="48"/>
      <c r="AT1088" s="48"/>
      <c r="AU1088" s="48"/>
      <c r="AV1088" s="48"/>
      <c r="AW1088" s="48"/>
      <c r="AX1088" s="48"/>
      <c r="AY1088" s="48"/>
      <c r="AZ1088" s="48"/>
      <c r="BA1088" s="48"/>
      <c r="BB1088" s="48"/>
      <c r="BC1088" s="48"/>
      <c r="BD1088" s="48"/>
      <c r="BE1088" s="48"/>
      <c r="BF1088" s="48"/>
      <c r="BG1088" s="48"/>
      <c r="BH1088" s="48"/>
      <c r="BI1088" s="48"/>
      <c r="BJ1088" s="48"/>
      <c r="BK1088" s="48"/>
      <c r="BL1088" s="48"/>
      <c r="BM1088" s="48"/>
      <c r="BN1088" s="48"/>
      <c r="BO1088" s="48"/>
      <c r="BP1088" s="48"/>
      <c r="BQ1088" s="48"/>
      <c r="BR1088" s="48"/>
      <c r="BS1088" s="48"/>
      <c r="BT1088" s="48"/>
      <c r="BU1088" s="48"/>
      <c r="BV1088" s="48"/>
      <c r="BW1088" s="48"/>
      <c r="BX1088" s="48"/>
      <c r="BY1088" s="48"/>
      <c r="BZ1088" s="48"/>
      <c r="CA1088" s="48"/>
      <c r="CB1088" s="48"/>
      <c r="CC1088" s="48"/>
      <c r="CD1088" s="48"/>
      <c r="CE1088" s="48"/>
      <c r="CF1088" s="48"/>
      <c r="CG1088" s="48"/>
      <c r="CH1088" s="48"/>
      <c r="CI1088" s="48"/>
      <c r="CJ1088" s="48"/>
      <c r="CK1088" s="48"/>
      <c r="CL1088" s="48"/>
      <c r="CM1088" s="48"/>
      <c r="CN1088" s="48"/>
      <c r="CO1088" s="48"/>
      <c r="CP1088" s="48"/>
      <c r="CQ1088" s="48"/>
      <c r="CR1088" s="48"/>
      <c r="CS1088" s="48"/>
      <c r="CT1088" s="48"/>
      <c r="CU1088" s="48"/>
      <c r="CV1088" s="48"/>
      <c r="CW1088" s="48"/>
      <c r="CX1088" s="48"/>
      <c r="CY1088" s="48"/>
      <c r="CZ1088" s="48"/>
      <c r="DA1088" s="48"/>
      <c r="DB1088" s="48"/>
      <c r="DC1088" s="48"/>
      <c r="DD1088" s="48"/>
      <c r="DE1088" s="48"/>
      <c r="DF1088" s="48"/>
      <c r="DG1088" s="48"/>
      <c r="DH1088" s="48"/>
      <c r="DI1088" s="48"/>
      <c r="DJ1088" s="48"/>
      <c r="DK1088" s="48"/>
      <c r="DL1088" s="48"/>
      <c r="DM1088" s="48"/>
      <c r="DN1088" s="48"/>
      <c r="DO1088" s="48"/>
      <c r="DP1088" s="48"/>
      <c r="DQ1088" s="48"/>
      <c r="DR1088" s="48"/>
      <c r="DS1088" s="48"/>
      <c r="DT1088" s="48"/>
      <c r="DU1088" s="48"/>
      <c r="DV1088" s="48"/>
      <c r="DW1088" s="48"/>
      <c r="DX1088" s="48"/>
      <c r="DY1088" s="48"/>
      <c r="DZ1088" s="48"/>
      <c r="EA1088" s="48"/>
      <c r="EB1088" s="48"/>
      <c r="EC1088" s="48"/>
      <c r="ED1088" s="48"/>
      <c r="EE1088" s="48"/>
      <c r="EF1088" s="48"/>
      <c r="EG1088" s="48"/>
      <c r="EH1088" s="48"/>
      <c r="EI1088" s="48"/>
      <c r="EJ1088" s="48"/>
      <c r="EK1088" s="48"/>
      <c r="EL1088" s="48"/>
      <c r="EM1088" s="48"/>
      <c r="EN1088" s="48"/>
      <c r="EO1088" s="48"/>
      <c r="EP1088" s="48"/>
      <c r="EQ1088" s="48"/>
      <c r="ER1088" s="48"/>
      <c r="ES1088" s="48"/>
      <c r="ET1088" s="48"/>
      <c r="EU1088" s="48"/>
      <c r="EV1088" s="48"/>
      <c r="EW1088" s="48"/>
      <c r="EX1088" s="48"/>
      <c r="EY1088" s="48"/>
      <c r="EZ1088" s="48"/>
      <c r="FA1088" s="48"/>
      <c r="FB1088" s="48"/>
      <c r="FC1088" s="48"/>
      <c r="FD1088" s="48"/>
      <c r="FE1088" s="48"/>
      <c r="FF1088" s="48"/>
      <c r="FG1088" s="48"/>
      <c r="FH1088" s="48"/>
      <c r="FI1088" s="48"/>
      <c r="FJ1088" s="48"/>
      <c r="FK1088" s="48"/>
      <c r="FL1088" s="48"/>
      <c r="FM1088" s="48"/>
      <c r="FN1088" s="48"/>
      <c r="FO1088" s="48"/>
      <c r="FP1088" s="48"/>
      <c r="FQ1088" s="48"/>
      <c r="FR1088" s="48"/>
      <c r="FS1088" s="48"/>
      <c r="FT1088" s="48"/>
      <c r="FU1088" s="48"/>
      <c r="FV1088" s="48"/>
      <c r="FW1088" s="48"/>
      <c r="FX1088" s="48"/>
      <c r="FY1088" s="48"/>
      <c r="FZ1088" s="48"/>
      <c r="GA1088" s="48"/>
      <c r="GB1088" s="48"/>
      <c r="GC1088" s="48"/>
      <c r="GD1088" s="48"/>
      <c r="GE1088" s="48"/>
      <c r="GF1088" s="48"/>
      <c r="GG1088" s="48"/>
      <c r="GH1088" s="48"/>
      <c r="GI1088" s="48"/>
      <c r="GJ1088" s="48"/>
      <c r="GK1088" s="48"/>
      <c r="GL1088" s="48"/>
      <c r="GM1088" s="48"/>
      <c r="GN1088" s="48"/>
      <c r="GO1088" s="48"/>
      <c r="GP1088" s="48"/>
      <c r="GQ1088" s="48"/>
      <c r="GR1088" s="48"/>
      <c r="GS1088" s="48"/>
      <c r="GT1088" s="48"/>
      <c r="GU1088" s="48"/>
      <c r="GV1088" s="48"/>
      <c r="GW1088" s="48"/>
      <c r="GX1088" s="48"/>
      <c r="GY1088" s="48"/>
      <c r="GZ1088" s="48"/>
      <c r="HA1088" s="48"/>
      <c r="HB1088" s="48"/>
      <c r="HC1088" s="48"/>
      <c r="HD1088" s="48"/>
      <c r="HE1088" s="48"/>
      <c r="HF1088" s="48"/>
      <c r="HG1088" s="48"/>
      <c r="HH1088" s="48"/>
      <c r="HI1088" s="48"/>
      <c r="HJ1088" s="48"/>
      <c r="HK1088" s="48"/>
      <c r="HL1088" s="48"/>
      <c r="HM1088" s="48"/>
      <c r="HN1088" s="48"/>
      <c r="HO1088" s="48"/>
      <c r="HP1088" s="48"/>
      <c r="HQ1088" s="48"/>
      <c r="HR1088" s="48"/>
      <c r="HS1088" s="48"/>
      <c r="HT1088" s="48"/>
      <c r="HU1088" s="48"/>
      <c r="HV1088" s="48"/>
      <c r="HW1088" s="48"/>
      <c r="HX1088" s="48"/>
      <c r="HY1088" s="48"/>
      <c r="HZ1088" s="48"/>
      <c r="IA1088" s="48"/>
      <c r="IB1088" s="48"/>
      <c r="IC1088" s="48"/>
      <c r="ID1088" s="48"/>
      <c r="IE1088" s="48"/>
      <c r="IF1088" s="48"/>
      <c r="IG1088" s="48"/>
      <c r="IH1088" s="36"/>
      <c r="II1088" s="36"/>
      <c r="IJ1088" s="36"/>
      <c r="IK1088" s="36"/>
      <c r="IL1088" s="36"/>
      <c r="IM1088" s="36"/>
      <c r="IN1088" s="36"/>
      <c r="IO1088" s="36"/>
      <c r="IP1088" s="36"/>
      <c r="IQ1088" s="36"/>
      <c r="IR1088" s="36"/>
      <c r="IS1088" s="36"/>
      <c r="IT1088" s="36"/>
    </row>
    <row r="1089" spans="1:254" s="14" customFormat="1" ht="15" x14ac:dyDescent="0.3">
      <c r="A1089" s="48"/>
      <c r="B1089" s="48"/>
      <c r="C1089" s="181">
        <v>43797</v>
      </c>
      <c r="D1089" s="14" t="s">
        <v>2116</v>
      </c>
      <c r="E1089" s="48" t="s">
        <v>2127</v>
      </c>
      <c r="F1089" s="21" t="s">
        <v>1705</v>
      </c>
      <c r="G1089" s="82"/>
      <c r="H1089" s="21">
        <v>500000</v>
      </c>
      <c r="I1089" s="143">
        <v>322282</v>
      </c>
      <c r="J1089" s="49"/>
      <c r="K1089" s="48"/>
      <c r="L1089" s="48"/>
      <c r="M1089" s="48"/>
      <c r="N1089" s="48"/>
      <c r="O1089" s="48"/>
      <c r="P1089" s="48"/>
      <c r="Q1089" s="48"/>
      <c r="R1089" s="48"/>
      <c r="S1089" s="48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  <c r="AL1089" s="48"/>
      <c r="AM1089" s="48"/>
      <c r="AN1089" s="48"/>
      <c r="AO1089" s="48"/>
      <c r="AP1089" s="48"/>
      <c r="AQ1089" s="48"/>
      <c r="AR1089" s="48"/>
      <c r="AS1089" s="48"/>
      <c r="AT1089" s="48"/>
      <c r="AU1089" s="48"/>
      <c r="AV1089" s="48"/>
      <c r="AW1089" s="48"/>
      <c r="AX1089" s="48"/>
      <c r="AY1089" s="48"/>
      <c r="AZ1089" s="48"/>
      <c r="BA1089" s="48"/>
      <c r="BB1089" s="48"/>
      <c r="BC1089" s="48"/>
      <c r="BD1089" s="48"/>
      <c r="BE1089" s="48"/>
      <c r="BF1089" s="48"/>
      <c r="BG1089" s="48"/>
      <c r="BH1089" s="48"/>
      <c r="BI1089" s="48"/>
      <c r="BJ1089" s="48"/>
      <c r="BK1089" s="48"/>
      <c r="BL1089" s="48"/>
      <c r="BM1089" s="48"/>
      <c r="BN1089" s="48"/>
      <c r="BO1089" s="48"/>
      <c r="BP1089" s="48"/>
      <c r="BQ1089" s="48"/>
      <c r="BR1089" s="48"/>
      <c r="BS1089" s="48"/>
      <c r="BT1089" s="48"/>
      <c r="BU1089" s="48"/>
      <c r="BV1089" s="48"/>
      <c r="BW1089" s="48"/>
      <c r="BX1089" s="48"/>
      <c r="BY1089" s="48"/>
      <c r="BZ1089" s="48"/>
      <c r="CA1089" s="48"/>
      <c r="CB1089" s="48"/>
      <c r="CC1089" s="48"/>
      <c r="CD1089" s="48"/>
      <c r="CE1089" s="48"/>
      <c r="CF1089" s="48"/>
      <c r="CG1089" s="48"/>
      <c r="CH1089" s="48"/>
      <c r="CI1089" s="48"/>
      <c r="CJ1089" s="48"/>
      <c r="CK1089" s="48"/>
      <c r="CL1089" s="48"/>
      <c r="CM1089" s="48"/>
      <c r="CN1089" s="48"/>
      <c r="CO1089" s="48"/>
      <c r="CP1089" s="48"/>
      <c r="CQ1089" s="48"/>
      <c r="CR1089" s="48"/>
      <c r="CS1089" s="48"/>
      <c r="CT1089" s="48"/>
      <c r="CU1089" s="48"/>
      <c r="CV1089" s="48"/>
      <c r="CW1089" s="48"/>
      <c r="CX1089" s="48"/>
      <c r="CY1089" s="48"/>
      <c r="CZ1089" s="48"/>
      <c r="DA1089" s="48"/>
      <c r="DB1089" s="48"/>
      <c r="DC1089" s="48"/>
      <c r="DD1089" s="48"/>
      <c r="DE1089" s="48"/>
      <c r="DF1089" s="48"/>
      <c r="DG1089" s="48"/>
      <c r="DH1089" s="48"/>
      <c r="DI1089" s="48"/>
      <c r="DJ1089" s="48"/>
      <c r="DK1089" s="48"/>
      <c r="DL1089" s="48"/>
      <c r="DM1089" s="48"/>
      <c r="DN1089" s="48"/>
      <c r="DO1089" s="48"/>
      <c r="DP1089" s="48"/>
      <c r="DQ1089" s="48"/>
      <c r="DR1089" s="48"/>
      <c r="DS1089" s="48"/>
      <c r="DT1089" s="48"/>
      <c r="DU1089" s="48"/>
      <c r="DV1089" s="48"/>
      <c r="DW1089" s="48"/>
      <c r="DX1089" s="48"/>
      <c r="DY1089" s="48"/>
      <c r="DZ1089" s="48"/>
      <c r="EA1089" s="48"/>
      <c r="EB1089" s="48"/>
      <c r="EC1089" s="48"/>
      <c r="ED1089" s="48"/>
      <c r="EE1089" s="48"/>
      <c r="EF1089" s="48"/>
      <c r="EG1089" s="48"/>
      <c r="EH1089" s="48"/>
      <c r="EI1089" s="48"/>
      <c r="EJ1089" s="48"/>
      <c r="EK1089" s="48"/>
      <c r="EL1089" s="48"/>
      <c r="EM1089" s="48"/>
      <c r="EN1089" s="48"/>
      <c r="EO1089" s="48"/>
      <c r="EP1089" s="48"/>
      <c r="EQ1089" s="48"/>
      <c r="ER1089" s="48"/>
      <c r="ES1089" s="48"/>
      <c r="ET1089" s="48"/>
      <c r="EU1089" s="48"/>
      <c r="EV1089" s="48"/>
      <c r="EW1089" s="48"/>
      <c r="EX1089" s="48"/>
      <c r="EY1089" s="48"/>
      <c r="EZ1089" s="48"/>
      <c r="FA1089" s="48"/>
      <c r="FB1089" s="48"/>
      <c r="FC1089" s="48"/>
      <c r="FD1089" s="48"/>
      <c r="FE1089" s="48"/>
      <c r="FF1089" s="48"/>
      <c r="FG1089" s="48"/>
      <c r="FH1089" s="48"/>
      <c r="FI1089" s="48"/>
      <c r="FJ1089" s="48"/>
      <c r="FK1089" s="48"/>
      <c r="FL1089" s="48"/>
      <c r="FM1089" s="48"/>
      <c r="FN1089" s="48"/>
      <c r="FO1089" s="48"/>
      <c r="FP1089" s="48"/>
      <c r="FQ1089" s="48"/>
      <c r="FR1089" s="48"/>
      <c r="FS1089" s="48"/>
      <c r="FT1089" s="48"/>
      <c r="FU1089" s="48"/>
      <c r="FV1089" s="48"/>
      <c r="FW1089" s="48"/>
      <c r="FX1089" s="48"/>
      <c r="FY1089" s="48"/>
      <c r="FZ1089" s="48"/>
      <c r="GA1089" s="48"/>
      <c r="GB1089" s="48"/>
      <c r="GC1089" s="48"/>
      <c r="GD1089" s="48"/>
      <c r="GE1089" s="48"/>
      <c r="GF1089" s="48"/>
      <c r="GG1089" s="48"/>
      <c r="GH1089" s="48"/>
      <c r="GI1089" s="48"/>
      <c r="GJ1089" s="48"/>
      <c r="GK1089" s="48"/>
      <c r="GL1089" s="48"/>
      <c r="GM1089" s="48"/>
      <c r="GN1089" s="48"/>
      <c r="GO1089" s="48"/>
      <c r="GP1089" s="48"/>
      <c r="GQ1089" s="48"/>
      <c r="GR1089" s="48"/>
      <c r="GS1089" s="48"/>
      <c r="GT1089" s="48"/>
      <c r="GU1089" s="48"/>
      <c r="GV1089" s="48"/>
      <c r="GW1089" s="48"/>
      <c r="GX1089" s="48"/>
      <c r="GY1089" s="48"/>
      <c r="GZ1089" s="48"/>
      <c r="HA1089" s="48"/>
      <c r="HB1089" s="48"/>
      <c r="HC1089" s="48"/>
      <c r="HD1089" s="48"/>
      <c r="HE1089" s="48"/>
      <c r="HF1089" s="48"/>
      <c r="HG1089" s="48"/>
      <c r="HH1089" s="48"/>
      <c r="HI1089" s="48"/>
      <c r="HJ1089" s="48"/>
      <c r="HK1089" s="48"/>
      <c r="HL1089" s="48"/>
      <c r="HM1089" s="48"/>
      <c r="HN1089" s="48"/>
      <c r="HO1089" s="48"/>
      <c r="HP1089" s="48"/>
      <c r="HQ1089" s="48"/>
      <c r="HR1089" s="48"/>
      <c r="HS1089" s="48"/>
      <c r="HT1089" s="48"/>
      <c r="HU1089" s="48"/>
      <c r="HV1089" s="48"/>
      <c r="HW1089" s="48"/>
      <c r="HX1089" s="48"/>
      <c r="HY1089" s="48"/>
      <c r="HZ1089" s="48"/>
      <c r="IA1089" s="48"/>
      <c r="IB1089" s="48"/>
      <c r="IC1089" s="48"/>
      <c r="ID1089" s="48"/>
      <c r="IE1089" s="48"/>
      <c r="IF1089" s="48"/>
      <c r="IG1089" s="48"/>
      <c r="IH1089" s="36"/>
      <c r="II1089" s="36"/>
      <c r="IJ1089" s="36"/>
      <c r="IK1089" s="36"/>
      <c r="IL1089" s="36"/>
      <c r="IM1089" s="36"/>
      <c r="IN1089" s="36"/>
      <c r="IO1089" s="36"/>
      <c r="IP1089" s="36"/>
      <c r="IQ1089" s="36"/>
      <c r="IR1089" s="36"/>
      <c r="IS1089" s="36"/>
      <c r="IT1089" s="36"/>
    </row>
    <row r="1090" spans="1:254" s="14" customFormat="1" x14ac:dyDescent="0.2">
      <c r="A1090" s="48"/>
      <c r="B1090" s="48"/>
      <c r="C1090" s="152">
        <v>43798</v>
      </c>
      <c r="D1090" s="153" t="s">
        <v>2115</v>
      </c>
      <c r="E1090" s="48" t="s">
        <v>2128</v>
      </c>
      <c r="F1090" s="154" t="s">
        <v>1198</v>
      </c>
      <c r="G1090" s="82"/>
      <c r="H1090" s="53">
        <v>300000</v>
      </c>
      <c r="I1090" s="143">
        <v>22282</v>
      </c>
      <c r="J1090" s="49"/>
      <c r="K1090" s="48"/>
      <c r="L1090" s="48"/>
      <c r="M1090" s="48"/>
      <c r="N1090" s="48"/>
      <c r="O1090" s="48"/>
      <c r="P1090" s="48"/>
      <c r="Q1090" s="48"/>
      <c r="R1090" s="48"/>
      <c r="S1090" s="48"/>
      <c r="T1090" s="48"/>
      <c r="U1090" s="48"/>
      <c r="V1090" s="48"/>
      <c r="W1090" s="48"/>
      <c r="X1090" s="48"/>
      <c r="Y1090" s="48"/>
      <c r="Z1090" s="48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  <c r="AL1090" s="48"/>
      <c r="AM1090" s="48"/>
      <c r="AN1090" s="48"/>
      <c r="AO1090" s="48"/>
      <c r="AP1090" s="48"/>
      <c r="AQ1090" s="48"/>
      <c r="AR1090" s="48"/>
      <c r="AS1090" s="48"/>
      <c r="AT1090" s="48"/>
      <c r="AU1090" s="48"/>
      <c r="AV1090" s="48"/>
      <c r="AW1090" s="48"/>
      <c r="AX1090" s="48"/>
      <c r="AY1090" s="48"/>
      <c r="AZ1090" s="48"/>
      <c r="BA1090" s="48"/>
      <c r="BB1090" s="48"/>
      <c r="BC1090" s="48"/>
      <c r="BD1090" s="48"/>
      <c r="BE1090" s="48"/>
      <c r="BF1090" s="48"/>
      <c r="BG1090" s="48"/>
      <c r="BH1090" s="48"/>
      <c r="BI1090" s="48"/>
      <c r="BJ1090" s="48"/>
      <c r="BK1090" s="48"/>
      <c r="BL1090" s="48"/>
      <c r="BM1090" s="48"/>
      <c r="BN1090" s="48"/>
      <c r="BO1090" s="48"/>
      <c r="BP1090" s="48"/>
      <c r="BQ1090" s="48"/>
      <c r="BR1090" s="48"/>
      <c r="BS1090" s="48"/>
      <c r="BT1090" s="48"/>
      <c r="BU1090" s="48"/>
      <c r="BV1090" s="48"/>
      <c r="BW1090" s="48"/>
      <c r="BX1090" s="48"/>
      <c r="BY1090" s="48"/>
      <c r="BZ1090" s="48"/>
      <c r="CA1090" s="48"/>
      <c r="CB1090" s="48"/>
      <c r="CC1090" s="48"/>
      <c r="CD1090" s="48"/>
      <c r="CE1090" s="48"/>
      <c r="CF1090" s="48"/>
      <c r="CG1090" s="48"/>
      <c r="CH1090" s="48"/>
      <c r="CI1090" s="48"/>
      <c r="CJ1090" s="48"/>
      <c r="CK1090" s="48"/>
      <c r="CL1090" s="48"/>
      <c r="CM1090" s="48"/>
      <c r="CN1090" s="48"/>
      <c r="CO1090" s="48"/>
      <c r="CP1090" s="48"/>
      <c r="CQ1090" s="48"/>
      <c r="CR1090" s="48"/>
      <c r="CS1090" s="48"/>
      <c r="CT1090" s="48"/>
      <c r="CU1090" s="48"/>
      <c r="CV1090" s="48"/>
      <c r="CW1090" s="48"/>
      <c r="CX1090" s="48"/>
      <c r="CY1090" s="48"/>
      <c r="CZ1090" s="48"/>
      <c r="DA1090" s="48"/>
      <c r="DB1090" s="48"/>
      <c r="DC1090" s="48"/>
      <c r="DD1090" s="48"/>
      <c r="DE1090" s="48"/>
      <c r="DF1090" s="48"/>
      <c r="DG1090" s="48"/>
      <c r="DH1090" s="48"/>
      <c r="DI1090" s="48"/>
      <c r="DJ1090" s="48"/>
      <c r="DK1090" s="48"/>
      <c r="DL1090" s="48"/>
      <c r="DM1090" s="48"/>
      <c r="DN1090" s="48"/>
      <c r="DO1090" s="48"/>
      <c r="DP1090" s="48"/>
      <c r="DQ1090" s="48"/>
      <c r="DR1090" s="48"/>
      <c r="DS1090" s="48"/>
      <c r="DT1090" s="48"/>
      <c r="DU1090" s="48"/>
      <c r="DV1090" s="48"/>
      <c r="DW1090" s="48"/>
      <c r="DX1090" s="48"/>
      <c r="DY1090" s="48"/>
      <c r="DZ1090" s="48"/>
      <c r="EA1090" s="48"/>
      <c r="EB1090" s="48"/>
      <c r="EC1090" s="48"/>
      <c r="ED1090" s="48"/>
      <c r="EE1090" s="48"/>
      <c r="EF1090" s="48"/>
      <c r="EG1090" s="48"/>
      <c r="EH1090" s="48"/>
      <c r="EI1090" s="48"/>
      <c r="EJ1090" s="48"/>
      <c r="EK1090" s="48"/>
      <c r="EL1090" s="48"/>
      <c r="EM1090" s="48"/>
      <c r="EN1090" s="48"/>
      <c r="EO1090" s="48"/>
      <c r="EP1090" s="48"/>
      <c r="EQ1090" s="48"/>
      <c r="ER1090" s="48"/>
      <c r="ES1090" s="48"/>
      <c r="ET1090" s="48"/>
      <c r="EU1090" s="48"/>
      <c r="EV1090" s="48"/>
      <c r="EW1090" s="48"/>
      <c r="EX1090" s="48"/>
      <c r="EY1090" s="48"/>
      <c r="EZ1090" s="48"/>
      <c r="FA1090" s="48"/>
      <c r="FB1090" s="48"/>
      <c r="FC1090" s="48"/>
      <c r="FD1090" s="48"/>
      <c r="FE1090" s="48"/>
      <c r="FF1090" s="48"/>
      <c r="FG1090" s="48"/>
      <c r="FH1090" s="48"/>
      <c r="FI1090" s="48"/>
      <c r="FJ1090" s="48"/>
      <c r="FK1090" s="48"/>
      <c r="FL1090" s="48"/>
      <c r="FM1090" s="48"/>
      <c r="FN1090" s="48"/>
      <c r="FO1090" s="48"/>
      <c r="FP1090" s="48"/>
      <c r="FQ1090" s="48"/>
      <c r="FR1090" s="48"/>
      <c r="FS1090" s="48"/>
      <c r="FT1090" s="48"/>
      <c r="FU1090" s="48"/>
      <c r="FV1090" s="48"/>
      <c r="FW1090" s="48"/>
      <c r="FX1090" s="48"/>
      <c r="FY1090" s="48"/>
      <c r="FZ1090" s="48"/>
      <c r="GA1090" s="48"/>
      <c r="GB1090" s="48"/>
      <c r="GC1090" s="48"/>
      <c r="GD1090" s="48"/>
      <c r="GE1090" s="48"/>
      <c r="GF1090" s="48"/>
      <c r="GG1090" s="48"/>
      <c r="GH1090" s="48"/>
      <c r="GI1090" s="48"/>
      <c r="GJ1090" s="48"/>
      <c r="GK1090" s="48"/>
      <c r="GL1090" s="48"/>
      <c r="GM1090" s="48"/>
      <c r="GN1090" s="48"/>
      <c r="GO1090" s="48"/>
      <c r="GP1090" s="48"/>
      <c r="GQ1090" s="48"/>
      <c r="GR1090" s="48"/>
      <c r="GS1090" s="48"/>
      <c r="GT1090" s="48"/>
      <c r="GU1090" s="48"/>
      <c r="GV1090" s="48"/>
      <c r="GW1090" s="48"/>
      <c r="GX1090" s="48"/>
      <c r="GY1090" s="48"/>
      <c r="GZ1090" s="48"/>
      <c r="HA1090" s="48"/>
      <c r="HB1090" s="48"/>
      <c r="HC1090" s="48"/>
      <c r="HD1090" s="48"/>
      <c r="HE1090" s="48"/>
      <c r="HF1090" s="48"/>
      <c r="HG1090" s="48"/>
      <c r="HH1090" s="48"/>
      <c r="HI1090" s="48"/>
      <c r="HJ1090" s="48"/>
      <c r="HK1090" s="48"/>
      <c r="HL1090" s="48"/>
      <c r="HM1090" s="48"/>
      <c r="HN1090" s="48"/>
      <c r="HO1090" s="48"/>
      <c r="HP1090" s="48"/>
      <c r="HQ1090" s="48"/>
      <c r="HR1090" s="48"/>
      <c r="HS1090" s="48"/>
      <c r="HT1090" s="48"/>
      <c r="HU1090" s="48"/>
      <c r="HV1090" s="48"/>
      <c r="HW1090" s="48"/>
      <c r="HX1090" s="48"/>
      <c r="HY1090" s="48"/>
      <c r="HZ1090" s="48"/>
      <c r="IA1090" s="48"/>
      <c r="IB1090" s="48"/>
      <c r="IC1090" s="48"/>
      <c r="ID1090" s="48"/>
      <c r="IE1090" s="48"/>
      <c r="IF1090" s="48"/>
      <c r="IG1090" s="48"/>
      <c r="IH1090" s="36"/>
      <c r="II1090" s="36"/>
      <c r="IJ1090" s="36"/>
      <c r="IK1090" s="36"/>
      <c r="IL1090" s="36"/>
      <c r="IM1090" s="36"/>
      <c r="IN1090" s="36"/>
      <c r="IO1090" s="36"/>
      <c r="IP1090" s="36"/>
      <c r="IQ1090" s="36"/>
      <c r="IR1090" s="36"/>
      <c r="IS1090" s="36"/>
      <c r="IT1090" s="36"/>
    </row>
    <row r="1091" spans="1:254" s="14" customFormat="1" x14ac:dyDescent="0.2">
      <c r="A1091" s="48"/>
      <c r="B1091" s="48"/>
      <c r="C1091" s="48"/>
      <c r="D1091" s="48"/>
      <c r="E1091" s="48"/>
      <c r="F1091" s="81"/>
      <c r="G1091" s="82">
        <v>24177918</v>
      </c>
      <c r="H1091" s="84"/>
      <c r="I1091" s="143">
        <v>24200200</v>
      </c>
      <c r="J1091" s="49"/>
      <c r="K1091" s="48"/>
      <c r="L1091" s="48"/>
      <c r="M1091" s="48"/>
      <c r="N1091" s="48"/>
      <c r="O1091" s="48"/>
      <c r="P1091" s="48"/>
      <c r="Q1091" s="48"/>
      <c r="R1091" s="48"/>
      <c r="S1091" s="48"/>
      <c r="T1091" s="48"/>
      <c r="U1091" s="48"/>
      <c r="V1091" s="48"/>
      <c r="W1091" s="48"/>
      <c r="X1091" s="48"/>
      <c r="Y1091" s="48"/>
      <c r="Z1091" s="48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  <c r="AL1091" s="48"/>
      <c r="AM1091" s="48"/>
      <c r="AN1091" s="48"/>
      <c r="AO1091" s="48"/>
      <c r="AP1091" s="48"/>
      <c r="AQ1091" s="48"/>
      <c r="AR1091" s="48"/>
      <c r="AS1091" s="48"/>
      <c r="AT1091" s="48"/>
      <c r="AU1091" s="48"/>
      <c r="AV1091" s="48"/>
      <c r="AW1091" s="48"/>
      <c r="AX1091" s="48"/>
      <c r="AY1091" s="48"/>
      <c r="AZ1091" s="48"/>
      <c r="BA1091" s="48"/>
      <c r="BB1091" s="48"/>
      <c r="BC1091" s="48"/>
      <c r="BD1091" s="48"/>
      <c r="BE1091" s="48"/>
      <c r="BF1091" s="48"/>
      <c r="BG1091" s="48"/>
      <c r="BH1091" s="48"/>
      <c r="BI1091" s="48"/>
      <c r="BJ1091" s="48"/>
      <c r="BK1091" s="48"/>
      <c r="BL1091" s="48"/>
      <c r="BM1091" s="48"/>
      <c r="BN1091" s="48"/>
      <c r="BO1091" s="48"/>
      <c r="BP1091" s="48"/>
      <c r="BQ1091" s="48"/>
      <c r="BR1091" s="48"/>
      <c r="BS1091" s="48"/>
      <c r="BT1091" s="48"/>
      <c r="BU1091" s="48"/>
      <c r="BV1091" s="48"/>
      <c r="BW1091" s="48"/>
      <c r="BX1091" s="48"/>
      <c r="BY1091" s="48"/>
      <c r="BZ1091" s="48"/>
      <c r="CA1091" s="48"/>
      <c r="CB1091" s="48"/>
      <c r="CC1091" s="48"/>
      <c r="CD1091" s="48"/>
      <c r="CE1091" s="48"/>
      <c r="CF1091" s="48"/>
      <c r="CG1091" s="48"/>
      <c r="CH1091" s="48"/>
      <c r="CI1091" s="48"/>
      <c r="CJ1091" s="48"/>
      <c r="CK1091" s="48"/>
      <c r="CL1091" s="48"/>
      <c r="CM1091" s="48"/>
      <c r="CN1091" s="48"/>
      <c r="CO1091" s="48"/>
      <c r="CP1091" s="48"/>
      <c r="CQ1091" s="48"/>
      <c r="CR1091" s="48"/>
      <c r="CS1091" s="48"/>
      <c r="CT1091" s="48"/>
      <c r="CU1091" s="48"/>
      <c r="CV1091" s="48"/>
      <c r="CW1091" s="48"/>
      <c r="CX1091" s="48"/>
      <c r="CY1091" s="48"/>
      <c r="CZ1091" s="48"/>
      <c r="DA1091" s="48"/>
      <c r="DB1091" s="48"/>
      <c r="DC1091" s="48"/>
      <c r="DD1091" s="48"/>
      <c r="DE1091" s="48"/>
      <c r="DF1091" s="48"/>
      <c r="DG1091" s="48"/>
      <c r="DH1091" s="48"/>
      <c r="DI1091" s="48"/>
      <c r="DJ1091" s="48"/>
      <c r="DK1091" s="48"/>
      <c r="DL1091" s="48"/>
      <c r="DM1091" s="48"/>
      <c r="DN1091" s="48"/>
      <c r="DO1091" s="48"/>
      <c r="DP1091" s="48"/>
      <c r="DQ1091" s="48"/>
      <c r="DR1091" s="48"/>
      <c r="DS1091" s="48"/>
      <c r="DT1091" s="48"/>
      <c r="DU1091" s="48"/>
      <c r="DV1091" s="48"/>
      <c r="DW1091" s="48"/>
      <c r="DX1091" s="48"/>
      <c r="DY1091" s="48"/>
      <c r="DZ1091" s="48"/>
      <c r="EA1091" s="48"/>
      <c r="EB1091" s="48"/>
      <c r="EC1091" s="48"/>
      <c r="ED1091" s="48"/>
      <c r="EE1091" s="48"/>
      <c r="EF1091" s="48"/>
      <c r="EG1091" s="48"/>
      <c r="EH1091" s="48"/>
      <c r="EI1091" s="48"/>
      <c r="EJ1091" s="48"/>
      <c r="EK1091" s="48"/>
      <c r="EL1091" s="48"/>
      <c r="EM1091" s="48"/>
      <c r="EN1091" s="48"/>
      <c r="EO1091" s="48"/>
      <c r="EP1091" s="48"/>
      <c r="EQ1091" s="48"/>
      <c r="ER1091" s="48"/>
      <c r="ES1091" s="48"/>
      <c r="ET1091" s="48"/>
      <c r="EU1091" s="48"/>
      <c r="EV1091" s="48"/>
      <c r="EW1091" s="48"/>
      <c r="EX1091" s="48"/>
      <c r="EY1091" s="48"/>
      <c r="EZ1091" s="48"/>
      <c r="FA1091" s="48"/>
      <c r="FB1091" s="48"/>
      <c r="FC1091" s="48"/>
      <c r="FD1091" s="48"/>
      <c r="FE1091" s="48"/>
      <c r="FF1091" s="48"/>
      <c r="FG1091" s="48"/>
      <c r="FH1091" s="48"/>
      <c r="FI1091" s="48"/>
      <c r="FJ1091" s="48"/>
      <c r="FK1091" s="48"/>
      <c r="FL1091" s="48"/>
      <c r="FM1091" s="48"/>
      <c r="FN1091" s="48"/>
      <c r="FO1091" s="48"/>
      <c r="FP1091" s="48"/>
      <c r="FQ1091" s="48"/>
      <c r="FR1091" s="48"/>
      <c r="FS1091" s="48"/>
      <c r="FT1091" s="48"/>
      <c r="FU1091" s="48"/>
      <c r="FV1091" s="48"/>
      <c r="FW1091" s="48"/>
      <c r="FX1091" s="48"/>
      <c r="FY1091" s="48"/>
      <c r="FZ1091" s="48"/>
      <c r="GA1091" s="48"/>
      <c r="GB1091" s="48"/>
      <c r="GC1091" s="48"/>
      <c r="GD1091" s="48"/>
      <c r="GE1091" s="48"/>
      <c r="GF1091" s="48"/>
      <c r="GG1091" s="48"/>
      <c r="GH1091" s="48"/>
      <c r="GI1091" s="48"/>
      <c r="GJ1091" s="48"/>
      <c r="GK1091" s="48"/>
      <c r="GL1091" s="48"/>
      <c r="GM1091" s="48"/>
      <c r="GN1091" s="48"/>
      <c r="GO1091" s="48"/>
      <c r="GP1091" s="48"/>
      <c r="GQ1091" s="48"/>
      <c r="GR1091" s="48"/>
      <c r="GS1091" s="48"/>
      <c r="GT1091" s="48"/>
      <c r="GU1091" s="48"/>
      <c r="GV1091" s="48"/>
      <c r="GW1091" s="48"/>
      <c r="GX1091" s="48"/>
      <c r="GY1091" s="48"/>
      <c r="GZ1091" s="48"/>
      <c r="HA1091" s="48"/>
      <c r="HB1091" s="48"/>
      <c r="HC1091" s="48"/>
      <c r="HD1091" s="48"/>
      <c r="HE1091" s="48"/>
      <c r="HF1091" s="48"/>
      <c r="HG1091" s="48"/>
      <c r="HH1091" s="48"/>
      <c r="HI1091" s="48"/>
      <c r="HJ1091" s="48"/>
      <c r="HK1091" s="48"/>
      <c r="HL1091" s="48"/>
      <c r="HM1091" s="48"/>
      <c r="HN1091" s="48"/>
      <c r="HO1091" s="48"/>
      <c r="HP1091" s="48"/>
      <c r="HQ1091" s="48"/>
      <c r="HR1091" s="48"/>
      <c r="HS1091" s="48"/>
      <c r="HT1091" s="48"/>
      <c r="HU1091" s="48"/>
      <c r="HV1091" s="48"/>
      <c r="HW1091" s="48"/>
      <c r="HX1091" s="48"/>
      <c r="HY1091" s="48"/>
      <c r="HZ1091" s="48"/>
      <c r="IA1091" s="48"/>
      <c r="IB1091" s="48"/>
      <c r="IC1091" s="48"/>
      <c r="ID1091" s="48"/>
      <c r="IE1091" s="48"/>
      <c r="IF1091" s="48"/>
      <c r="IG1091" s="48"/>
      <c r="IH1091" s="36"/>
      <c r="II1091" s="36"/>
      <c r="IJ1091" s="36"/>
      <c r="IK1091" s="36"/>
      <c r="IL1091" s="36"/>
      <c r="IM1091" s="36"/>
      <c r="IN1091" s="36"/>
      <c r="IO1091" s="36"/>
      <c r="IP1091" s="36"/>
      <c r="IQ1091" s="36"/>
      <c r="IR1091" s="36"/>
      <c r="IS1091" s="36"/>
      <c r="IT1091" s="36"/>
    </row>
    <row r="1092" spans="1:254" s="14" customFormat="1" x14ac:dyDescent="0.2">
      <c r="A1092" s="48"/>
      <c r="B1092" s="48"/>
      <c r="C1092" s="98">
        <v>43801</v>
      </c>
      <c r="D1092" s="191" t="s">
        <v>2130</v>
      </c>
      <c r="E1092" s="102" t="s">
        <v>2129</v>
      </c>
      <c r="F1092" s="103" t="s">
        <v>1474</v>
      </c>
      <c r="G1092" s="82"/>
      <c r="H1092" s="125">
        <v>320000</v>
      </c>
      <c r="I1092" s="143">
        <v>23880200</v>
      </c>
      <c r="J1092" s="49"/>
      <c r="K1092" s="48"/>
      <c r="L1092" s="48"/>
      <c r="M1092" s="48"/>
      <c r="N1092" s="48"/>
      <c r="O1092" s="48"/>
      <c r="P1092" s="48"/>
      <c r="Q1092" s="48"/>
      <c r="R1092" s="48"/>
      <c r="S1092" s="48"/>
      <c r="T1092" s="48"/>
      <c r="U1092" s="48"/>
      <c r="V1092" s="48"/>
      <c r="W1092" s="48"/>
      <c r="X1092" s="48"/>
      <c r="Y1092" s="48"/>
      <c r="Z1092" s="48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  <c r="AL1092" s="48"/>
      <c r="AM1092" s="48"/>
      <c r="AN1092" s="48"/>
      <c r="AO1092" s="48"/>
      <c r="AP1092" s="48"/>
      <c r="AQ1092" s="48"/>
      <c r="AR1092" s="48"/>
      <c r="AS1092" s="48"/>
      <c r="AT1092" s="48"/>
      <c r="AU1092" s="48"/>
      <c r="AV1092" s="48"/>
      <c r="AW1092" s="48"/>
      <c r="AX1092" s="48"/>
      <c r="AY1092" s="48"/>
      <c r="AZ1092" s="48"/>
      <c r="BA1092" s="48"/>
      <c r="BB1092" s="48"/>
      <c r="BC1092" s="48"/>
      <c r="BD1092" s="48"/>
      <c r="BE1092" s="48"/>
      <c r="BF1092" s="48"/>
      <c r="BG1092" s="48"/>
      <c r="BH1092" s="48"/>
      <c r="BI1092" s="48"/>
      <c r="BJ1092" s="48"/>
      <c r="BK1092" s="48"/>
      <c r="BL1092" s="48"/>
      <c r="BM1092" s="48"/>
      <c r="BN1092" s="48"/>
      <c r="BO1092" s="48"/>
      <c r="BP1092" s="48"/>
      <c r="BQ1092" s="48"/>
      <c r="BR1092" s="48"/>
      <c r="BS1092" s="48"/>
      <c r="BT1092" s="48"/>
      <c r="BU1092" s="48"/>
      <c r="BV1092" s="48"/>
      <c r="BW1092" s="48"/>
      <c r="BX1092" s="48"/>
      <c r="BY1092" s="48"/>
      <c r="BZ1092" s="48"/>
      <c r="CA1092" s="48"/>
      <c r="CB1092" s="48"/>
      <c r="CC1092" s="48"/>
      <c r="CD1092" s="48"/>
      <c r="CE1092" s="48"/>
      <c r="CF1092" s="48"/>
      <c r="CG1092" s="48"/>
      <c r="CH1092" s="48"/>
      <c r="CI1092" s="48"/>
      <c r="CJ1092" s="48"/>
      <c r="CK1092" s="48"/>
      <c r="CL1092" s="48"/>
      <c r="CM1092" s="48"/>
      <c r="CN1092" s="48"/>
      <c r="CO1092" s="48"/>
      <c r="CP1092" s="48"/>
      <c r="CQ1092" s="48"/>
      <c r="CR1092" s="48"/>
      <c r="CS1092" s="48"/>
      <c r="CT1092" s="48"/>
      <c r="CU1092" s="48"/>
      <c r="CV1092" s="48"/>
      <c r="CW1092" s="48"/>
      <c r="CX1092" s="48"/>
      <c r="CY1092" s="48"/>
      <c r="CZ1092" s="48"/>
      <c r="DA1092" s="48"/>
      <c r="DB1092" s="48"/>
      <c r="DC1092" s="48"/>
      <c r="DD1092" s="48"/>
      <c r="DE1092" s="48"/>
      <c r="DF1092" s="48"/>
      <c r="DG1092" s="48"/>
      <c r="DH1092" s="48"/>
      <c r="DI1092" s="48"/>
      <c r="DJ1092" s="48"/>
      <c r="DK1092" s="48"/>
      <c r="DL1092" s="48"/>
      <c r="DM1092" s="48"/>
      <c r="DN1092" s="48"/>
      <c r="DO1092" s="48"/>
      <c r="DP1092" s="48"/>
      <c r="DQ1092" s="48"/>
      <c r="DR1092" s="48"/>
      <c r="DS1092" s="48"/>
      <c r="DT1092" s="48"/>
      <c r="DU1092" s="48"/>
      <c r="DV1092" s="48"/>
      <c r="DW1092" s="48"/>
      <c r="DX1092" s="48"/>
      <c r="DY1092" s="48"/>
      <c r="DZ1092" s="48"/>
      <c r="EA1092" s="48"/>
      <c r="EB1092" s="48"/>
      <c r="EC1092" s="48"/>
      <c r="ED1092" s="48"/>
      <c r="EE1092" s="48"/>
      <c r="EF1092" s="48"/>
      <c r="EG1092" s="48"/>
      <c r="EH1092" s="48"/>
      <c r="EI1092" s="48"/>
      <c r="EJ1092" s="48"/>
      <c r="EK1092" s="48"/>
      <c r="EL1092" s="48"/>
      <c r="EM1092" s="48"/>
      <c r="EN1092" s="48"/>
      <c r="EO1092" s="48"/>
      <c r="EP1092" s="48"/>
      <c r="EQ1092" s="48"/>
      <c r="ER1092" s="48"/>
      <c r="ES1092" s="48"/>
      <c r="ET1092" s="48"/>
      <c r="EU1092" s="48"/>
      <c r="EV1092" s="48"/>
      <c r="EW1092" s="48"/>
      <c r="EX1092" s="48"/>
      <c r="EY1092" s="48"/>
      <c r="EZ1092" s="48"/>
      <c r="FA1092" s="48"/>
      <c r="FB1092" s="48"/>
      <c r="FC1092" s="48"/>
      <c r="FD1092" s="48"/>
      <c r="FE1092" s="48"/>
      <c r="FF1092" s="48"/>
      <c r="FG1092" s="48"/>
      <c r="FH1092" s="48"/>
      <c r="FI1092" s="48"/>
      <c r="FJ1092" s="48"/>
      <c r="FK1092" s="48"/>
      <c r="FL1092" s="48"/>
      <c r="FM1092" s="48"/>
      <c r="FN1092" s="48"/>
      <c r="FO1092" s="48"/>
      <c r="FP1092" s="48"/>
      <c r="FQ1092" s="48"/>
      <c r="FR1092" s="48"/>
      <c r="FS1092" s="48"/>
      <c r="FT1092" s="48"/>
      <c r="FU1092" s="48"/>
      <c r="FV1092" s="48"/>
      <c r="FW1092" s="48"/>
      <c r="FX1092" s="48"/>
      <c r="FY1092" s="48"/>
      <c r="FZ1092" s="48"/>
      <c r="GA1092" s="48"/>
      <c r="GB1092" s="48"/>
      <c r="GC1092" s="48"/>
      <c r="GD1092" s="48"/>
      <c r="GE1092" s="48"/>
      <c r="GF1092" s="48"/>
      <c r="GG1092" s="48"/>
      <c r="GH1092" s="48"/>
      <c r="GI1092" s="48"/>
      <c r="GJ1092" s="48"/>
      <c r="GK1092" s="48"/>
      <c r="GL1092" s="48"/>
      <c r="GM1092" s="48"/>
      <c r="GN1092" s="48"/>
      <c r="GO1092" s="48"/>
      <c r="GP1092" s="48"/>
      <c r="GQ1092" s="48"/>
      <c r="GR1092" s="48"/>
      <c r="GS1092" s="48"/>
      <c r="GT1092" s="48"/>
      <c r="GU1092" s="48"/>
      <c r="GV1092" s="48"/>
      <c r="GW1092" s="48"/>
      <c r="GX1092" s="48"/>
      <c r="GY1092" s="48"/>
      <c r="GZ1092" s="48"/>
      <c r="HA1092" s="48"/>
      <c r="HB1092" s="48"/>
      <c r="HC1092" s="48"/>
      <c r="HD1092" s="48"/>
      <c r="HE1092" s="48"/>
      <c r="HF1092" s="48"/>
      <c r="HG1092" s="48"/>
      <c r="HH1092" s="48"/>
      <c r="HI1092" s="48"/>
      <c r="HJ1092" s="48"/>
      <c r="HK1092" s="48"/>
      <c r="HL1092" s="48"/>
      <c r="HM1092" s="48"/>
      <c r="HN1092" s="48"/>
      <c r="HO1092" s="48"/>
      <c r="HP1092" s="48"/>
      <c r="HQ1092" s="48"/>
      <c r="HR1092" s="48"/>
      <c r="HS1092" s="48"/>
      <c r="HT1092" s="48"/>
      <c r="HU1092" s="48"/>
      <c r="HV1092" s="48"/>
      <c r="HW1092" s="48"/>
      <c r="HX1092" s="48"/>
      <c r="HY1092" s="48"/>
      <c r="HZ1092" s="48"/>
      <c r="IA1092" s="48"/>
      <c r="IB1092" s="48"/>
      <c r="IC1092" s="48"/>
      <c r="ID1092" s="48"/>
      <c r="IE1092" s="48"/>
      <c r="IF1092" s="48"/>
      <c r="IG1092" s="48"/>
      <c r="IH1092" s="36"/>
      <c r="II1092" s="36"/>
      <c r="IJ1092" s="36"/>
      <c r="IK1092" s="36"/>
      <c r="IL1092" s="36"/>
      <c r="IM1092" s="36"/>
      <c r="IN1092" s="36"/>
      <c r="IO1092" s="36"/>
      <c r="IP1092" s="36"/>
      <c r="IQ1092" s="36"/>
      <c r="IR1092" s="36"/>
      <c r="IS1092" s="36"/>
      <c r="IT1092" s="36"/>
    </row>
    <row r="1093" spans="1:254" s="14" customFormat="1" x14ac:dyDescent="0.2">
      <c r="A1093" s="48"/>
      <c r="B1093" s="48"/>
      <c r="C1093" s="98">
        <v>43802</v>
      </c>
      <c r="D1093" s="192" t="s">
        <v>2145</v>
      </c>
      <c r="E1093" s="102" t="s">
        <v>2131</v>
      </c>
      <c r="F1093" s="65" t="s">
        <v>1790</v>
      </c>
      <c r="G1093" s="82"/>
      <c r="H1093" s="126">
        <v>38000</v>
      </c>
      <c r="I1093" s="143">
        <v>23842200</v>
      </c>
      <c r="J1093" s="49"/>
      <c r="K1093" s="48"/>
      <c r="L1093" s="48"/>
      <c r="M1093" s="48"/>
      <c r="N1093" s="48"/>
      <c r="O1093" s="48"/>
      <c r="P1093" s="48"/>
      <c r="Q1093" s="48"/>
      <c r="R1093" s="48"/>
      <c r="S1093" s="48"/>
      <c r="T1093" s="48"/>
      <c r="U1093" s="48"/>
      <c r="V1093" s="48"/>
      <c r="W1093" s="48"/>
      <c r="X1093" s="48"/>
      <c r="Y1093" s="48"/>
      <c r="Z1093" s="48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  <c r="AL1093" s="48"/>
      <c r="AM1093" s="48"/>
      <c r="AN1093" s="48"/>
      <c r="AO1093" s="48"/>
      <c r="AP1093" s="48"/>
      <c r="AQ1093" s="48"/>
      <c r="AR1093" s="48"/>
      <c r="AS1093" s="48"/>
      <c r="AT1093" s="48"/>
      <c r="AU1093" s="48"/>
      <c r="AV1093" s="48"/>
      <c r="AW1093" s="48"/>
      <c r="AX1093" s="48"/>
      <c r="AY1093" s="48"/>
      <c r="AZ1093" s="48"/>
      <c r="BA1093" s="48"/>
      <c r="BB1093" s="48"/>
      <c r="BC1093" s="48"/>
      <c r="BD1093" s="48"/>
      <c r="BE1093" s="48"/>
      <c r="BF1093" s="48"/>
      <c r="BG1093" s="48"/>
      <c r="BH1093" s="48"/>
      <c r="BI1093" s="48"/>
      <c r="BJ1093" s="48"/>
      <c r="BK1093" s="48"/>
      <c r="BL1093" s="48"/>
      <c r="BM1093" s="48"/>
      <c r="BN1093" s="48"/>
      <c r="BO1093" s="48"/>
      <c r="BP1093" s="48"/>
      <c r="BQ1093" s="48"/>
      <c r="BR1093" s="48"/>
      <c r="BS1093" s="48"/>
      <c r="BT1093" s="48"/>
      <c r="BU1093" s="48"/>
      <c r="BV1093" s="48"/>
      <c r="BW1093" s="48"/>
      <c r="BX1093" s="48"/>
      <c r="BY1093" s="48"/>
      <c r="BZ1093" s="48"/>
      <c r="CA1093" s="48"/>
      <c r="CB1093" s="48"/>
      <c r="CC1093" s="48"/>
      <c r="CD1093" s="48"/>
      <c r="CE1093" s="48"/>
      <c r="CF1093" s="48"/>
      <c r="CG1093" s="48"/>
      <c r="CH1093" s="48"/>
      <c r="CI1093" s="48"/>
      <c r="CJ1093" s="48"/>
      <c r="CK1093" s="48"/>
      <c r="CL1093" s="48"/>
      <c r="CM1093" s="48"/>
      <c r="CN1093" s="48"/>
      <c r="CO1093" s="48"/>
      <c r="CP1093" s="48"/>
      <c r="CQ1093" s="48"/>
      <c r="CR1093" s="48"/>
      <c r="CS1093" s="48"/>
      <c r="CT1093" s="48"/>
      <c r="CU1093" s="48"/>
      <c r="CV1093" s="48"/>
      <c r="CW1093" s="48"/>
      <c r="CX1093" s="48"/>
      <c r="CY1093" s="48"/>
      <c r="CZ1093" s="48"/>
      <c r="DA1093" s="48"/>
      <c r="DB1093" s="48"/>
      <c r="DC1093" s="48"/>
      <c r="DD1093" s="48"/>
      <c r="DE1093" s="48"/>
      <c r="DF1093" s="48"/>
      <c r="DG1093" s="48"/>
      <c r="DH1093" s="48"/>
      <c r="DI1093" s="48"/>
      <c r="DJ1093" s="48"/>
      <c r="DK1093" s="48"/>
      <c r="DL1093" s="48"/>
      <c r="DM1093" s="48"/>
      <c r="DN1093" s="48"/>
      <c r="DO1093" s="48"/>
      <c r="DP1093" s="48"/>
      <c r="DQ1093" s="48"/>
      <c r="DR1093" s="48"/>
      <c r="DS1093" s="48"/>
      <c r="DT1093" s="48"/>
      <c r="DU1093" s="48"/>
      <c r="DV1093" s="48"/>
      <c r="DW1093" s="48"/>
      <c r="DX1093" s="48"/>
      <c r="DY1093" s="48"/>
      <c r="DZ1093" s="48"/>
      <c r="EA1093" s="48"/>
      <c r="EB1093" s="48"/>
      <c r="EC1093" s="48"/>
      <c r="ED1093" s="48"/>
      <c r="EE1093" s="48"/>
      <c r="EF1093" s="48"/>
      <c r="EG1093" s="48"/>
      <c r="EH1093" s="48"/>
      <c r="EI1093" s="48"/>
      <c r="EJ1093" s="48"/>
      <c r="EK1093" s="48"/>
      <c r="EL1093" s="48"/>
      <c r="EM1093" s="48"/>
      <c r="EN1093" s="48"/>
      <c r="EO1093" s="48"/>
      <c r="EP1093" s="48"/>
      <c r="EQ1093" s="48"/>
      <c r="ER1093" s="48"/>
      <c r="ES1093" s="48"/>
      <c r="ET1093" s="48"/>
      <c r="EU1093" s="48"/>
      <c r="EV1093" s="48"/>
      <c r="EW1093" s="48"/>
      <c r="EX1093" s="48"/>
      <c r="EY1093" s="48"/>
      <c r="EZ1093" s="48"/>
      <c r="FA1093" s="48"/>
      <c r="FB1093" s="48"/>
      <c r="FC1093" s="48"/>
      <c r="FD1093" s="48"/>
      <c r="FE1093" s="48"/>
      <c r="FF1093" s="48"/>
      <c r="FG1093" s="48"/>
      <c r="FH1093" s="48"/>
      <c r="FI1093" s="48"/>
      <c r="FJ1093" s="48"/>
      <c r="FK1093" s="48"/>
      <c r="FL1093" s="48"/>
      <c r="FM1093" s="48"/>
      <c r="FN1093" s="48"/>
      <c r="FO1093" s="48"/>
      <c r="FP1093" s="48"/>
      <c r="FQ1093" s="48"/>
      <c r="FR1093" s="48"/>
      <c r="FS1093" s="48"/>
      <c r="FT1093" s="48"/>
      <c r="FU1093" s="48"/>
      <c r="FV1093" s="48"/>
      <c r="FW1093" s="48"/>
      <c r="FX1093" s="48"/>
      <c r="FY1093" s="48"/>
      <c r="FZ1093" s="48"/>
      <c r="GA1093" s="48"/>
      <c r="GB1093" s="48"/>
      <c r="GC1093" s="48"/>
      <c r="GD1093" s="48"/>
      <c r="GE1093" s="48"/>
      <c r="GF1093" s="48"/>
      <c r="GG1093" s="48"/>
      <c r="GH1093" s="48"/>
      <c r="GI1093" s="48"/>
      <c r="GJ1093" s="48"/>
      <c r="GK1093" s="48"/>
      <c r="GL1093" s="48"/>
      <c r="GM1093" s="48"/>
      <c r="GN1093" s="48"/>
      <c r="GO1093" s="48"/>
      <c r="GP1093" s="48"/>
      <c r="GQ1093" s="48"/>
      <c r="GR1093" s="48"/>
      <c r="GS1093" s="48"/>
      <c r="GT1093" s="48"/>
      <c r="GU1093" s="48"/>
      <c r="GV1093" s="48"/>
      <c r="GW1093" s="48"/>
      <c r="GX1093" s="48"/>
      <c r="GY1093" s="48"/>
      <c r="GZ1093" s="48"/>
      <c r="HA1093" s="48"/>
      <c r="HB1093" s="48"/>
      <c r="HC1093" s="48"/>
      <c r="HD1093" s="48"/>
      <c r="HE1093" s="48"/>
      <c r="HF1093" s="48"/>
      <c r="HG1093" s="48"/>
      <c r="HH1093" s="48"/>
      <c r="HI1093" s="48"/>
      <c r="HJ1093" s="48"/>
      <c r="HK1093" s="48"/>
      <c r="HL1093" s="48"/>
      <c r="HM1093" s="48"/>
      <c r="HN1093" s="48"/>
      <c r="HO1093" s="48"/>
      <c r="HP1093" s="48"/>
      <c r="HQ1093" s="48"/>
      <c r="HR1093" s="48"/>
      <c r="HS1093" s="48"/>
      <c r="HT1093" s="48"/>
      <c r="HU1093" s="48"/>
      <c r="HV1093" s="48"/>
      <c r="HW1093" s="48"/>
      <c r="HX1093" s="48"/>
      <c r="HY1093" s="48"/>
      <c r="HZ1093" s="48"/>
      <c r="IA1093" s="48"/>
      <c r="IB1093" s="48"/>
      <c r="IC1093" s="48"/>
      <c r="ID1093" s="48"/>
      <c r="IE1093" s="48"/>
      <c r="IF1093" s="48"/>
      <c r="IG1093" s="48"/>
      <c r="IH1093" s="36"/>
      <c r="II1093" s="36"/>
      <c r="IJ1093" s="36"/>
      <c r="IK1093" s="36"/>
      <c r="IL1093" s="36"/>
      <c r="IM1093" s="36"/>
      <c r="IN1093" s="36"/>
      <c r="IO1093" s="36"/>
      <c r="IP1093" s="36"/>
      <c r="IQ1093" s="36"/>
      <c r="IR1093" s="36"/>
      <c r="IS1093" s="36"/>
      <c r="IT1093" s="36"/>
    </row>
    <row r="1094" spans="1:254" s="14" customFormat="1" x14ac:dyDescent="0.2">
      <c r="A1094" s="48"/>
      <c r="B1094" s="48"/>
      <c r="C1094" s="98">
        <v>43802</v>
      </c>
      <c r="D1094" s="30" t="s">
        <v>2146</v>
      </c>
      <c r="E1094" s="102" t="s">
        <v>2132</v>
      </c>
      <c r="F1094" s="35" t="s">
        <v>1343</v>
      </c>
      <c r="G1094" s="82"/>
      <c r="H1094" s="127">
        <v>3264200</v>
      </c>
      <c r="I1094" s="143">
        <v>20578000</v>
      </c>
      <c r="J1094" s="49"/>
      <c r="K1094" s="48"/>
      <c r="L1094" s="48"/>
      <c r="M1094" s="48"/>
      <c r="N1094" s="48"/>
      <c r="O1094" s="48"/>
      <c r="P1094" s="48"/>
      <c r="Q1094" s="48"/>
      <c r="R1094" s="48"/>
      <c r="S1094" s="48"/>
      <c r="T1094" s="48"/>
      <c r="U1094" s="48"/>
      <c r="V1094" s="48"/>
      <c r="W1094" s="48"/>
      <c r="X1094" s="48"/>
      <c r="Y1094" s="48"/>
      <c r="Z1094" s="48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  <c r="AL1094" s="48"/>
      <c r="AM1094" s="48"/>
      <c r="AN1094" s="48"/>
      <c r="AO1094" s="48"/>
      <c r="AP1094" s="48"/>
      <c r="AQ1094" s="48"/>
      <c r="AR1094" s="48"/>
      <c r="AS1094" s="48"/>
      <c r="AT1094" s="48"/>
      <c r="AU1094" s="48"/>
      <c r="AV1094" s="48"/>
      <c r="AW1094" s="48"/>
      <c r="AX1094" s="48"/>
      <c r="AY1094" s="48"/>
      <c r="AZ1094" s="48"/>
      <c r="BA1094" s="48"/>
      <c r="BB1094" s="48"/>
      <c r="BC1094" s="48"/>
      <c r="BD1094" s="48"/>
      <c r="BE1094" s="48"/>
      <c r="BF1094" s="48"/>
      <c r="BG1094" s="48"/>
      <c r="BH1094" s="48"/>
      <c r="BI1094" s="48"/>
      <c r="BJ1094" s="48"/>
      <c r="BK1094" s="48"/>
      <c r="BL1094" s="48"/>
      <c r="BM1094" s="48"/>
      <c r="BN1094" s="48"/>
      <c r="BO1094" s="48"/>
      <c r="BP1094" s="48"/>
      <c r="BQ1094" s="48"/>
      <c r="BR1094" s="48"/>
      <c r="BS1094" s="48"/>
      <c r="BT1094" s="48"/>
      <c r="BU1094" s="48"/>
      <c r="BV1094" s="48"/>
      <c r="BW1094" s="48"/>
      <c r="BX1094" s="48"/>
      <c r="BY1094" s="48"/>
      <c r="BZ1094" s="48"/>
      <c r="CA1094" s="48"/>
      <c r="CB1094" s="48"/>
      <c r="CC1094" s="48"/>
      <c r="CD1094" s="48"/>
      <c r="CE1094" s="48"/>
      <c r="CF1094" s="48"/>
      <c r="CG1094" s="48"/>
      <c r="CH1094" s="48"/>
      <c r="CI1094" s="48"/>
      <c r="CJ1094" s="48"/>
      <c r="CK1094" s="48"/>
      <c r="CL1094" s="48"/>
      <c r="CM1094" s="48"/>
      <c r="CN1094" s="48"/>
      <c r="CO1094" s="48"/>
      <c r="CP1094" s="48"/>
      <c r="CQ1094" s="48"/>
      <c r="CR1094" s="48"/>
      <c r="CS1094" s="48"/>
      <c r="CT1094" s="48"/>
      <c r="CU1094" s="48"/>
      <c r="CV1094" s="48"/>
      <c r="CW1094" s="48"/>
      <c r="CX1094" s="48"/>
      <c r="CY1094" s="48"/>
      <c r="CZ1094" s="48"/>
      <c r="DA1094" s="48"/>
      <c r="DB1094" s="48"/>
      <c r="DC1094" s="48"/>
      <c r="DD1094" s="48"/>
      <c r="DE1094" s="48"/>
      <c r="DF1094" s="48"/>
      <c r="DG1094" s="48"/>
      <c r="DH1094" s="48"/>
      <c r="DI1094" s="48"/>
      <c r="DJ1094" s="48"/>
      <c r="DK1094" s="48"/>
      <c r="DL1094" s="48"/>
      <c r="DM1094" s="48"/>
      <c r="DN1094" s="48"/>
      <c r="DO1094" s="48"/>
      <c r="DP1094" s="48"/>
      <c r="DQ1094" s="48"/>
      <c r="DR1094" s="48"/>
      <c r="DS1094" s="48"/>
      <c r="DT1094" s="48"/>
      <c r="DU1094" s="48"/>
      <c r="DV1094" s="48"/>
      <c r="DW1094" s="48"/>
      <c r="DX1094" s="48"/>
      <c r="DY1094" s="48"/>
      <c r="DZ1094" s="48"/>
      <c r="EA1094" s="48"/>
      <c r="EB1094" s="48"/>
      <c r="EC1094" s="48"/>
      <c r="ED1094" s="48"/>
      <c r="EE1094" s="48"/>
      <c r="EF1094" s="48"/>
      <c r="EG1094" s="48"/>
      <c r="EH1094" s="48"/>
      <c r="EI1094" s="48"/>
      <c r="EJ1094" s="48"/>
      <c r="EK1094" s="48"/>
      <c r="EL1094" s="48"/>
      <c r="EM1094" s="48"/>
      <c r="EN1094" s="48"/>
      <c r="EO1094" s="48"/>
      <c r="EP1094" s="48"/>
      <c r="EQ1094" s="48"/>
      <c r="ER1094" s="48"/>
      <c r="ES1094" s="48"/>
      <c r="ET1094" s="48"/>
      <c r="EU1094" s="48"/>
      <c r="EV1094" s="48"/>
      <c r="EW1094" s="48"/>
      <c r="EX1094" s="48"/>
      <c r="EY1094" s="48"/>
      <c r="EZ1094" s="48"/>
      <c r="FA1094" s="48"/>
      <c r="FB1094" s="48"/>
      <c r="FC1094" s="48"/>
      <c r="FD1094" s="48"/>
      <c r="FE1094" s="48"/>
      <c r="FF1094" s="48"/>
      <c r="FG1094" s="48"/>
      <c r="FH1094" s="48"/>
      <c r="FI1094" s="48"/>
      <c r="FJ1094" s="48"/>
      <c r="FK1094" s="48"/>
      <c r="FL1094" s="48"/>
      <c r="FM1094" s="48"/>
      <c r="FN1094" s="48"/>
      <c r="FO1094" s="48"/>
      <c r="FP1094" s="48"/>
      <c r="FQ1094" s="48"/>
      <c r="FR1094" s="48"/>
      <c r="FS1094" s="48"/>
      <c r="FT1094" s="48"/>
      <c r="FU1094" s="48"/>
      <c r="FV1094" s="48"/>
      <c r="FW1094" s="48"/>
      <c r="FX1094" s="48"/>
      <c r="FY1094" s="48"/>
      <c r="FZ1094" s="48"/>
      <c r="GA1094" s="48"/>
      <c r="GB1094" s="48"/>
      <c r="GC1094" s="48"/>
      <c r="GD1094" s="48"/>
      <c r="GE1094" s="48"/>
      <c r="GF1094" s="48"/>
      <c r="GG1094" s="48"/>
      <c r="GH1094" s="48"/>
      <c r="GI1094" s="48"/>
      <c r="GJ1094" s="48"/>
      <c r="GK1094" s="48"/>
      <c r="GL1094" s="48"/>
      <c r="GM1094" s="48"/>
      <c r="GN1094" s="48"/>
      <c r="GO1094" s="48"/>
      <c r="GP1094" s="48"/>
      <c r="GQ1094" s="48"/>
      <c r="GR1094" s="48"/>
      <c r="GS1094" s="48"/>
      <c r="GT1094" s="48"/>
      <c r="GU1094" s="48"/>
      <c r="GV1094" s="48"/>
      <c r="GW1094" s="48"/>
      <c r="GX1094" s="48"/>
      <c r="GY1094" s="48"/>
      <c r="GZ1094" s="48"/>
      <c r="HA1094" s="48"/>
      <c r="HB1094" s="48"/>
      <c r="HC1094" s="48"/>
      <c r="HD1094" s="48"/>
      <c r="HE1094" s="48"/>
      <c r="HF1094" s="48"/>
      <c r="HG1094" s="48"/>
      <c r="HH1094" s="48"/>
      <c r="HI1094" s="48"/>
      <c r="HJ1094" s="48"/>
      <c r="HK1094" s="48"/>
      <c r="HL1094" s="48"/>
      <c r="HM1094" s="48"/>
      <c r="HN1094" s="48"/>
      <c r="HO1094" s="48"/>
      <c r="HP1094" s="48"/>
      <c r="HQ1094" s="48"/>
      <c r="HR1094" s="48"/>
      <c r="HS1094" s="48"/>
      <c r="HT1094" s="48"/>
      <c r="HU1094" s="48"/>
      <c r="HV1094" s="48"/>
      <c r="HW1094" s="48"/>
      <c r="HX1094" s="48"/>
      <c r="HY1094" s="48"/>
      <c r="HZ1094" s="48"/>
      <c r="IA1094" s="48"/>
      <c r="IB1094" s="48"/>
      <c r="IC1094" s="48"/>
      <c r="ID1094" s="48"/>
      <c r="IE1094" s="48"/>
      <c r="IF1094" s="48"/>
      <c r="IG1094" s="48"/>
      <c r="IH1094" s="36"/>
      <c r="II1094" s="36"/>
      <c r="IJ1094" s="36"/>
      <c r="IK1094" s="36"/>
      <c r="IL1094" s="36"/>
      <c r="IM1094" s="36"/>
      <c r="IN1094" s="36"/>
      <c r="IO1094" s="36"/>
      <c r="IP1094" s="36"/>
      <c r="IQ1094" s="36"/>
      <c r="IR1094" s="36"/>
      <c r="IS1094" s="36"/>
      <c r="IT1094" s="36"/>
    </row>
    <row r="1095" spans="1:254" s="14" customFormat="1" x14ac:dyDescent="0.2">
      <c r="A1095" s="48"/>
      <c r="B1095" s="48"/>
      <c r="C1095" s="98">
        <v>43802</v>
      </c>
      <c r="D1095" s="30" t="s">
        <v>2014</v>
      </c>
      <c r="E1095" s="102" t="s">
        <v>2133</v>
      </c>
      <c r="F1095" s="35" t="s">
        <v>1521</v>
      </c>
      <c r="G1095" s="82"/>
      <c r="H1095" s="127">
        <v>339000</v>
      </c>
      <c r="I1095" s="143">
        <v>20239000</v>
      </c>
      <c r="J1095" s="49"/>
      <c r="K1095" s="48"/>
      <c r="L1095" s="48"/>
      <c r="M1095" s="48"/>
      <c r="N1095" s="48"/>
      <c r="O1095" s="48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  <c r="AL1095" s="48"/>
      <c r="AM1095" s="48"/>
      <c r="AN1095" s="48"/>
      <c r="AO1095" s="48"/>
      <c r="AP1095" s="48"/>
      <c r="AQ1095" s="48"/>
      <c r="AR1095" s="48"/>
      <c r="AS1095" s="48"/>
      <c r="AT1095" s="48"/>
      <c r="AU1095" s="48"/>
      <c r="AV1095" s="48"/>
      <c r="AW1095" s="48"/>
      <c r="AX1095" s="48"/>
      <c r="AY1095" s="48"/>
      <c r="AZ1095" s="48"/>
      <c r="BA1095" s="48"/>
      <c r="BB1095" s="48"/>
      <c r="BC1095" s="48"/>
      <c r="BD1095" s="48"/>
      <c r="BE1095" s="48"/>
      <c r="BF1095" s="48"/>
      <c r="BG1095" s="48"/>
      <c r="BH1095" s="48"/>
      <c r="BI1095" s="48"/>
      <c r="BJ1095" s="48"/>
      <c r="BK1095" s="48"/>
      <c r="BL1095" s="48"/>
      <c r="BM1095" s="48"/>
      <c r="BN1095" s="48"/>
      <c r="BO1095" s="48"/>
      <c r="BP1095" s="48"/>
      <c r="BQ1095" s="48"/>
      <c r="BR1095" s="48"/>
      <c r="BS1095" s="48"/>
      <c r="BT1095" s="48"/>
      <c r="BU1095" s="48"/>
      <c r="BV1095" s="48"/>
      <c r="BW1095" s="48"/>
      <c r="BX1095" s="48"/>
      <c r="BY1095" s="48"/>
      <c r="BZ1095" s="48"/>
      <c r="CA1095" s="48"/>
      <c r="CB1095" s="48"/>
      <c r="CC1095" s="48"/>
      <c r="CD1095" s="48"/>
      <c r="CE1095" s="48"/>
      <c r="CF1095" s="48"/>
      <c r="CG1095" s="48"/>
      <c r="CH1095" s="48"/>
      <c r="CI1095" s="48"/>
      <c r="CJ1095" s="48"/>
      <c r="CK1095" s="48"/>
      <c r="CL1095" s="48"/>
      <c r="CM1095" s="48"/>
      <c r="CN1095" s="48"/>
      <c r="CO1095" s="48"/>
      <c r="CP1095" s="48"/>
      <c r="CQ1095" s="48"/>
      <c r="CR1095" s="48"/>
      <c r="CS1095" s="48"/>
      <c r="CT1095" s="48"/>
      <c r="CU1095" s="48"/>
      <c r="CV1095" s="48"/>
      <c r="CW1095" s="48"/>
      <c r="CX1095" s="48"/>
      <c r="CY1095" s="48"/>
      <c r="CZ1095" s="48"/>
      <c r="DA1095" s="48"/>
      <c r="DB1095" s="48"/>
      <c r="DC1095" s="48"/>
      <c r="DD1095" s="48"/>
      <c r="DE1095" s="48"/>
      <c r="DF1095" s="48"/>
      <c r="DG1095" s="48"/>
      <c r="DH1095" s="48"/>
      <c r="DI1095" s="48"/>
      <c r="DJ1095" s="48"/>
      <c r="DK1095" s="48"/>
      <c r="DL1095" s="48"/>
      <c r="DM1095" s="48"/>
      <c r="DN1095" s="48"/>
      <c r="DO1095" s="48"/>
      <c r="DP1095" s="48"/>
      <c r="DQ1095" s="48"/>
      <c r="DR1095" s="48"/>
      <c r="DS1095" s="48"/>
      <c r="DT1095" s="48"/>
      <c r="DU1095" s="48"/>
      <c r="DV1095" s="48"/>
      <c r="DW1095" s="48"/>
      <c r="DX1095" s="48"/>
      <c r="DY1095" s="48"/>
      <c r="DZ1095" s="48"/>
      <c r="EA1095" s="48"/>
      <c r="EB1095" s="48"/>
      <c r="EC1095" s="48"/>
      <c r="ED1095" s="48"/>
      <c r="EE1095" s="48"/>
      <c r="EF1095" s="48"/>
      <c r="EG1095" s="48"/>
      <c r="EH1095" s="48"/>
      <c r="EI1095" s="48"/>
      <c r="EJ1095" s="48"/>
      <c r="EK1095" s="48"/>
      <c r="EL1095" s="48"/>
      <c r="EM1095" s="48"/>
      <c r="EN1095" s="48"/>
      <c r="EO1095" s="48"/>
      <c r="EP1095" s="48"/>
      <c r="EQ1095" s="48"/>
      <c r="ER1095" s="48"/>
      <c r="ES1095" s="48"/>
      <c r="ET1095" s="48"/>
      <c r="EU1095" s="48"/>
      <c r="EV1095" s="48"/>
      <c r="EW1095" s="48"/>
      <c r="EX1095" s="48"/>
      <c r="EY1095" s="48"/>
      <c r="EZ1095" s="48"/>
      <c r="FA1095" s="48"/>
      <c r="FB1095" s="48"/>
      <c r="FC1095" s="48"/>
      <c r="FD1095" s="48"/>
      <c r="FE1095" s="48"/>
      <c r="FF1095" s="48"/>
      <c r="FG1095" s="48"/>
      <c r="FH1095" s="48"/>
      <c r="FI1095" s="48"/>
      <c r="FJ1095" s="48"/>
      <c r="FK1095" s="48"/>
      <c r="FL1095" s="48"/>
      <c r="FM1095" s="48"/>
      <c r="FN1095" s="48"/>
      <c r="FO1095" s="48"/>
      <c r="FP1095" s="48"/>
      <c r="FQ1095" s="48"/>
      <c r="FR1095" s="48"/>
      <c r="FS1095" s="48"/>
      <c r="FT1095" s="48"/>
      <c r="FU1095" s="48"/>
      <c r="FV1095" s="48"/>
      <c r="FW1095" s="48"/>
      <c r="FX1095" s="48"/>
      <c r="FY1095" s="48"/>
      <c r="FZ1095" s="48"/>
      <c r="GA1095" s="48"/>
      <c r="GB1095" s="48"/>
      <c r="GC1095" s="48"/>
      <c r="GD1095" s="48"/>
      <c r="GE1095" s="48"/>
      <c r="GF1095" s="48"/>
      <c r="GG1095" s="48"/>
      <c r="GH1095" s="48"/>
      <c r="GI1095" s="48"/>
      <c r="GJ1095" s="48"/>
      <c r="GK1095" s="48"/>
      <c r="GL1095" s="48"/>
      <c r="GM1095" s="48"/>
      <c r="GN1095" s="48"/>
      <c r="GO1095" s="48"/>
      <c r="GP1095" s="48"/>
      <c r="GQ1095" s="48"/>
      <c r="GR1095" s="48"/>
      <c r="GS1095" s="48"/>
      <c r="GT1095" s="48"/>
      <c r="GU1095" s="48"/>
      <c r="GV1095" s="48"/>
      <c r="GW1095" s="48"/>
      <c r="GX1095" s="48"/>
      <c r="GY1095" s="48"/>
      <c r="GZ1095" s="48"/>
      <c r="HA1095" s="48"/>
      <c r="HB1095" s="48"/>
      <c r="HC1095" s="48"/>
      <c r="HD1095" s="48"/>
      <c r="HE1095" s="48"/>
      <c r="HF1095" s="48"/>
      <c r="HG1095" s="48"/>
      <c r="HH1095" s="48"/>
      <c r="HI1095" s="48"/>
      <c r="HJ1095" s="48"/>
      <c r="HK1095" s="48"/>
      <c r="HL1095" s="48"/>
      <c r="HM1095" s="48"/>
      <c r="HN1095" s="48"/>
      <c r="HO1095" s="48"/>
      <c r="HP1095" s="48"/>
      <c r="HQ1095" s="48"/>
      <c r="HR1095" s="48"/>
      <c r="HS1095" s="48"/>
      <c r="HT1095" s="48"/>
      <c r="HU1095" s="48"/>
      <c r="HV1095" s="48"/>
      <c r="HW1095" s="48"/>
      <c r="HX1095" s="48"/>
      <c r="HY1095" s="48"/>
      <c r="HZ1095" s="48"/>
      <c r="IA1095" s="48"/>
      <c r="IB1095" s="48"/>
      <c r="IC1095" s="48"/>
      <c r="ID1095" s="48"/>
      <c r="IE1095" s="48"/>
      <c r="IF1095" s="48"/>
      <c r="IG1095" s="48"/>
      <c r="IH1095" s="36"/>
      <c r="II1095" s="36"/>
      <c r="IJ1095" s="36"/>
      <c r="IK1095" s="36"/>
      <c r="IL1095" s="36"/>
      <c r="IM1095" s="36"/>
      <c r="IN1095" s="36"/>
      <c r="IO1095" s="36"/>
      <c r="IP1095" s="36"/>
      <c r="IQ1095" s="36"/>
      <c r="IR1095" s="36"/>
      <c r="IS1095" s="36"/>
      <c r="IT1095" s="36"/>
    </row>
    <row r="1096" spans="1:254" s="14" customFormat="1" x14ac:dyDescent="0.2">
      <c r="A1096" s="48"/>
      <c r="B1096" s="48"/>
      <c r="C1096" s="98"/>
      <c r="D1096" s="30" t="s">
        <v>2165</v>
      </c>
      <c r="E1096" s="102"/>
      <c r="F1096" s="35" t="s">
        <v>1521</v>
      </c>
      <c r="G1096" s="82">
        <v>500000</v>
      </c>
      <c r="H1096" s="127"/>
      <c r="I1096" s="143">
        <v>20739000</v>
      </c>
      <c r="J1096" s="49" t="s">
        <v>2127</v>
      </c>
      <c r="K1096" s="48"/>
      <c r="L1096" s="48"/>
      <c r="M1096" s="48"/>
      <c r="N1096" s="48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  <c r="AM1096" s="48"/>
      <c r="AN1096" s="48"/>
      <c r="AO1096" s="48"/>
      <c r="AP1096" s="48"/>
      <c r="AQ1096" s="48"/>
      <c r="AR1096" s="48"/>
      <c r="AS1096" s="48"/>
      <c r="AT1096" s="48"/>
      <c r="AU1096" s="48"/>
      <c r="AV1096" s="48"/>
      <c r="AW1096" s="48"/>
      <c r="AX1096" s="48"/>
      <c r="AY1096" s="48"/>
      <c r="AZ1096" s="48"/>
      <c r="BA1096" s="48"/>
      <c r="BB1096" s="48"/>
      <c r="BC1096" s="48"/>
      <c r="BD1096" s="48"/>
      <c r="BE1096" s="48"/>
      <c r="BF1096" s="48"/>
      <c r="BG1096" s="48"/>
      <c r="BH1096" s="48"/>
      <c r="BI1096" s="48"/>
      <c r="BJ1096" s="48"/>
      <c r="BK1096" s="48"/>
      <c r="BL1096" s="48"/>
      <c r="BM1096" s="48"/>
      <c r="BN1096" s="48"/>
      <c r="BO1096" s="48"/>
      <c r="BP1096" s="48"/>
      <c r="BQ1096" s="48"/>
      <c r="BR1096" s="48"/>
      <c r="BS1096" s="48"/>
      <c r="BT1096" s="48"/>
      <c r="BU1096" s="48"/>
      <c r="BV1096" s="48"/>
      <c r="BW1096" s="48"/>
      <c r="BX1096" s="48"/>
      <c r="BY1096" s="48"/>
      <c r="BZ1096" s="48"/>
      <c r="CA1096" s="48"/>
      <c r="CB1096" s="48"/>
      <c r="CC1096" s="48"/>
      <c r="CD1096" s="48"/>
      <c r="CE1096" s="48"/>
      <c r="CF1096" s="48"/>
      <c r="CG1096" s="48"/>
      <c r="CH1096" s="48"/>
      <c r="CI1096" s="48"/>
      <c r="CJ1096" s="48"/>
      <c r="CK1096" s="48"/>
      <c r="CL1096" s="48"/>
      <c r="CM1096" s="48"/>
      <c r="CN1096" s="48"/>
      <c r="CO1096" s="48"/>
      <c r="CP1096" s="48"/>
      <c r="CQ1096" s="48"/>
      <c r="CR1096" s="48"/>
      <c r="CS1096" s="48"/>
      <c r="CT1096" s="48"/>
      <c r="CU1096" s="48"/>
      <c r="CV1096" s="48"/>
      <c r="CW1096" s="48"/>
      <c r="CX1096" s="48"/>
      <c r="CY1096" s="48"/>
      <c r="CZ1096" s="48"/>
      <c r="DA1096" s="48"/>
      <c r="DB1096" s="48"/>
      <c r="DC1096" s="48"/>
      <c r="DD1096" s="48"/>
      <c r="DE1096" s="48"/>
      <c r="DF1096" s="48"/>
      <c r="DG1096" s="48"/>
      <c r="DH1096" s="48"/>
      <c r="DI1096" s="48"/>
      <c r="DJ1096" s="48"/>
      <c r="DK1096" s="48"/>
      <c r="DL1096" s="48"/>
      <c r="DM1096" s="48"/>
      <c r="DN1096" s="48"/>
      <c r="DO1096" s="48"/>
      <c r="DP1096" s="48"/>
      <c r="DQ1096" s="48"/>
      <c r="DR1096" s="48"/>
      <c r="DS1096" s="48"/>
      <c r="DT1096" s="48"/>
      <c r="DU1096" s="48"/>
      <c r="DV1096" s="48"/>
      <c r="DW1096" s="48"/>
      <c r="DX1096" s="48"/>
      <c r="DY1096" s="48"/>
      <c r="DZ1096" s="48"/>
      <c r="EA1096" s="48"/>
      <c r="EB1096" s="48"/>
      <c r="EC1096" s="48"/>
      <c r="ED1096" s="48"/>
      <c r="EE1096" s="48"/>
      <c r="EF1096" s="48"/>
      <c r="EG1096" s="48"/>
      <c r="EH1096" s="48"/>
      <c r="EI1096" s="48"/>
      <c r="EJ1096" s="48"/>
      <c r="EK1096" s="48"/>
      <c r="EL1096" s="48"/>
      <c r="EM1096" s="48"/>
      <c r="EN1096" s="48"/>
      <c r="EO1096" s="48"/>
      <c r="EP1096" s="48"/>
      <c r="EQ1096" s="48"/>
      <c r="ER1096" s="48"/>
      <c r="ES1096" s="48"/>
      <c r="ET1096" s="48"/>
      <c r="EU1096" s="48"/>
      <c r="EV1096" s="48"/>
      <c r="EW1096" s="48"/>
      <c r="EX1096" s="48"/>
      <c r="EY1096" s="48"/>
      <c r="EZ1096" s="48"/>
      <c r="FA1096" s="48"/>
      <c r="FB1096" s="48"/>
      <c r="FC1096" s="48"/>
      <c r="FD1096" s="48"/>
      <c r="FE1096" s="48"/>
      <c r="FF1096" s="48"/>
      <c r="FG1096" s="48"/>
      <c r="FH1096" s="48"/>
      <c r="FI1096" s="48"/>
      <c r="FJ1096" s="48"/>
      <c r="FK1096" s="48"/>
      <c r="FL1096" s="48"/>
      <c r="FM1096" s="48"/>
      <c r="FN1096" s="48"/>
      <c r="FO1096" s="48"/>
      <c r="FP1096" s="48"/>
      <c r="FQ1096" s="48"/>
      <c r="FR1096" s="48"/>
      <c r="FS1096" s="48"/>
      <c r="FT1096" s="48"/>
      <c r="FU1096" s="48"/>
      <c r="FV1096" s="48"/>
      <c r="FW1096" s="48"/>
      <c r="FX1096" s="48"/>
      <c r="FY1096" s="48"/>
      <c r="FZ1096" s="48"/>
      <c r="GA1096" s="48"/>
      <c r="GB1096" s="48"/>
      <c r="GC1096" s="48"/>
      <c r="GD1096" s="48"/>
      <c r="GE1096" s="48"/>
      <c r="GF1096" s="48"/>
      <c r="GG1096" s="48"/>
      <c r="GH1096" s="48"/>
      <c r="GI1096" s="48"/>
      <c r="GJ1096" s="48"/>
      <c r="GK1096" s="48"/>
      <c r="GL1096" s="48"/>
      <c r="GM1096" s="48"/>
      <c r="GN1096" s="48"/>
      <c r="GO1096" s="48"/>
      <c r="GP1096" s="48"/>
      <c r="GQ1096" s="48"/>
      <c r="GR1096" s="48"/>
      <c r="GS1096" s="48"/>
      <c r="GT1096" s="48"/>
      <c r="GU1096" s="48"/>
      <c r="GV1096" s="48"/>
      <c r="GW1096" s="48"/>
      <c r="GX1096" s="48"/>
      <c r="GY1096" s="48"/>
      <c r="GZ1096" s="48"/>
      <c r="HA1096" s="48"/>
      <c r="HB1096" s="48"/>
      <c r="HC1096" s="48"/>
      <c r="HD1096" s="48"/>
      <c r="HE1096" s="48"/>
      <c r="HF1096" s="48"/>
      <c r="HG1096" s="48"/>
      <c r="HH1096" s="48"/>
      <c r="HI1096" s="48"/>
      <c r="HJ1096" s="48"/>
      <c r="HK1096" s="48"/>
      <c r="HL1096" s="48"/>
      <c r="HM1096" s="48"/>
      <c r="HN1096" s="48"/>
      <c r="HO1096" s="48"/>
      <c r="HP1096" s="48"/>
      <c r="HQ1096" s="48"/>
      <c r="HR1096" s="48"/>
      <c r="HS1096" s="48"/>
      <c r="HT1096" s="48"/>
      <c r="HU1096" s="48"/>
      <c r="HV1096" s="48"/>
      <c r="HW1096" s="48"/>
      <c r="HX1096" s="48"/>
      <c r="HY1096" s="48"/>
      <c r="HZ1096" s="48"/>
      <c r="IA1096" s="48"/>
      <c r="IB1096" s="48"/>
      <c r="IC1096" s="48"/>
      <c r="ID1096" s="48"/>
      <c r="IE1096" s="48"/>
      <c r="IF1096" s="48"/>
      <c r="IG1096" s="48"/>
      <c r="IH1096" s="36"/>
      <c r="II1096" s="36"/>
      <c r="IJ1096" s="36"/>
      <c r="IK1096" s="36"/>
      <c r="IL1096" s="36"/>
      <c r="IM1096" s="36"/>
      <c r="IN1096" s="36"/>
      <c r="IO1096" s="36"/>
      <c r="IP1096" s="36"/>
      <c r="IQ1096" s="36"/>
      <c r="IR1096" s="36"/>
      <c r="IS1096" s="36"/>
      <c r="IT1096" s="36"/>
    </row>
    <row r="1097" spans="1:254" s="14" customFormat="1" x14ac:dyDescent="0.2">
      <c r="A1097" s="48"/>
      <c r="B1097" s="48"/>
      <c r="C1097" s="98">
        <v>43802</v>
      </c>
      <c r="D1097" s="30" t="s">
        <v>1391</v>
      </c>
      <c r="E1097" s="102" t="s">
        <v>2134</v>
      </c>
      <c r="F1097" s="35" t="s">
        <v>1345</v>
      </c>
      <c r="G1097" s="82"/>
      <c r="H1097" s="127">
        <v>366000</v>
      </c>
      <c r="I1097" s="143">
        <v>20373000</v>
      </c>
      <c r="J1097" s="49"/>
      <c r="K1097" s="48"/>
      <c r="L1097" s="48"/>
      <c r="M1097" s="48"/>
      <c r="N1097" s="48"/>
      <c r="O1097" s="48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  <c r="AL1097" s="48"/>
      <c r="AM1097" s="48"/>
      <c r="AN1097" s="48"/>
      <c r="AO1097" s="48"/>
      <c r="AP1097" s="48"/>
      <c r="AQ1097" s="48"/>
      <c r="AR1097" s="48"/>
      <c r="AS1097" s="48"/>
      <c r="AT1097" s="48"/>
      <c r="AU1097" s="48"/>
      <c r="AV1097" s="48"/>
      <c r="AW1097" s="48"/>
      <c r="AX1097" s="48"/>
      <c r="AY1097" s="48"/>
      <c r="AZ1097" s="48"/>
      <c r="BA1097" s="48"/>
      <c r="BB1097" s="48"/>
      <c r="BC1097" s="48"/>
      <c r="BD1097" s="48"/>
      <c r="BE1097" s="48"/>
      <c r="BF1097" s="48"/>
      <c r="BG1097" s="48"/>
      <c r="BH1097" s="48"/>
      <c r="BI1097" s="48"/>
      <c r="BJ1097" s="48"/>
      <c r="BK1097" s="48"/>
      <c r="BL1097" s="48"/>
      <c r="BM1097" s="48"/>
      <c r="BN1097" s="48"/>
      <c r="BO1097" s="48"/>
      <c r="BP1097" s="48"/>
      <c r="BQ1097" s="48"/>
      <c r="BR1097" s="48"/>
      <c r="BS1097" s="48"/>
      <c r="BT1097" s="48"/>
      <c r="BU1097" s="48"/>
      <c r="BV1097" s="48"/>
      <c r="BW1097" s="48"/>
      <c r="BX1097" s="48"/>
      <c r="BY1097" s="48"/>
      <c r="BZ1097" s="48"/>
      <c r="CA1097" s="48"/>
      <c r="CB1097" s="48"/>
      <c r="CC1097" s="48"/>
      <c r="CD1097" s="48"/>
      <c r="CE1097" s="48"/>
      <c r="CF1097" s="48"/>
      <c r="CG1097" s="48"/>
      <c r="CH1097" s="48"/>
      <c r="CI1097" s="48"/>
      <c r="CJ1097" s="48"/>
      <c r="CK1097" s="48"/>
      <c r="CL1097" s="48"/>
      <c r="CM1097" s="48"/>
      <c r="CN1097" s="48"/>
      <c r="CO1097" s="48"/>
      <c r="CP1097" s="48"/>
      <c r="CQ1097" s="48"/>
      <c r="CR1097" s="48"/>
      <c r="CS1097" s="48"/>
      <c r="CT1097" s="48"/>
      <c r="CU1097" s="48"/>
      <c r="CV1097" s="48"/>
      <c r="CW1097" s="48"/>
      <c r="CX1097" s="48"/>
      <c r="CY1097" s="48"/>
      <c r="CZ1097" s="48"/>
      <c r="DA1097" s="48"/>
      <c r="DB1097" s="48"/>
      <c r="DC1097" s="48"/>
      <c r="DD1097" s="48"/>
      <c r="DE1097" s="48"/>
      <c r="DF1097" s="48"/>
      <c r="DG1097" s="48"/>
      <c r="DH1097" s="48"/>
      <c r="DI1097" s="48"/>
      <c r="DJ1097" s="48"/>
      <c r="DK1097" s="48"/>
      <c r="DL1097" s="48"/>
      <c r="DM1097" s="48"/>
      <c r="DN1097" s="48"/>
      <c r="DO1097" s="48"/>
      <c r="DP1097" s="48"/>
      <c r="DQ1097" s="48"/>
      <c r="DR1097" s="48"/>
      <c r="DS1097" s="48"/>
      <c r="DT1097" s="48"/>
      <c r="DU1097" s="48"/>
      <c r="DV1097" s="48"/>
      <c r="DW1097" s="48"/>
      <c r="DX1097" s="48"/>
      <c r="DY1097" s="48"/>
      <c r="DZ1097" s="48"/>
      <c r="EA1097" s="48"/>
      <c r="EB1097" s="48"/>
      <c r="EC1097" s="48"/>
      <c r="ED1097" s="48"/>
      <c r="EE1097" s="48"/>
      <c r="EF1097" s="48"/>
      <c r="EG1097" s="48"/>
      <c r="EH1097" s="48"/>
      <c r="EI1097" s="48"/>
      <c r="EJ1097" s="48"/>
      <c r="EK1097" s="48"/>
      <c r="EL1097" s="48"/>
      <c r="EM1097" s="48"/>
      <c r="EN1097" s="48"/>
      <c r="EO1097" s="48"/>
      <c r="EP1097" s="48"/>
      <c r="EQ1097" s="48"/>
      <c r="ER1097" s="48"/>
      <c r="ES1097" s="48"/>
      <c r="ET1097" s="48"/>
      <c r="EU1097" s="48"/>
      <c r="EV1097" s="48"/>
      <c r="EW1097" s="48"/>
      <c r="EX1097" s="48"/>
      <c r="EY1097" s="48"/>
      <c r="EZ1097" s="48"/>
      <c r="FA1097" s="48"/>
      <c r="FB1097" s="48"/>
      <c r="FC1097" s="48"/>
      <c r="FD1097" s="48"/>
      <c r="FE1097" s="48"/>
      <c r="FF1097" s="48"/>
      <c r="FG1097" s="48"/>
      <c r="FH1097" s="48"/>
      <c r="FI1097" s="48"/>
      <c r="FJ1097" s="48"/>
      <c r="FK1097" s="48"/>
      <c r="FL1097" s="48"/>
      <c r="FM1097" s="48"/>
      <c r="FN1097" s="48"/>
      <c r="FO1097" s="48"/>
      <c r="FP1097" s="48"/>
      <c r="FQ1097" s="48"/>
      <c r="FR1097" s="48"/>
      <c r="FS1097" s="48"/>
      <c r="FT1097" s="48"/>
      <c r="FU1097" s="48"/>
      <c r="FV1097" s="48"/>
      <c r="FW1097" s="48"/>
      <c r="FX1097" s="48"/>
      <c r="FY1097" s="48"/>
      <c r="FZ1097" s="48"/>
      <c r="GA1097" s="48"/>
      <c r="GB1097" s="48"/>
      <c r="GC1097" s="48"/>
      <c r="GD1097" s="48"/>
      <c r="GE1097" s="48"/>
      <c r="GF1097" s="48"/>
      <c r="GG1097" s="48"/>
      <c r="GH1097" s="48"/>
      <c r="GI1097" s="48"/>
      <c r="GJ1097" s="48"/>
      <c r="GK1097" s="48"/>
      <c r="GL1097" s="48"/>
      <c r="GM1097" s="48"/>
      <c r="GN1097" s="48"/>
      <c r="GO1097" s="48"/>
      <c r="GP1097" s="48"/>
      <c r="GQ1097" s="48"/>
      <c r="GR1097" s="48"/>
      <c r="GS1097" s="48"/>
      <c r="GT1097" s="48"/>
      <c r="GU1097" s="48"/>
      <c r="GV1097" s="48"/>
      <c r="GW1097" s="48"/>
      <c r="GX1097" s="48"/>
      <c r="GY1097" s="48"/>
      <c r="GZ1097" s="48"/>
      <c r="HA1097" s="48"/>
      <c r="HB1097" s="48"/>
      <c r="HC1097" s="48"/>
      <c r="HD1097" s="48"/>
      <c r="HE1097" s="48"/>
      <c r="HF1097" s="48"/>
      <c r="HG1097" s="48"/>
      <c r="HH1097" s="48"/>
      <c r="HI1097" s="48"/>
      <c r="HJ1097" s="48"/>
      <c r="HK1097" s="48"/>
      <c r="HL1097" s="48"/>
      <c r="HM1097" s="48"/>
      <c r="HN1097" s="48"/>
      <c r="HO1097" s="48"/>
      <c r="HP1097" s="48"/>
      <c r="HQ1097" s="48"/>
      <c r="HR1097" s="48"/>
      <c r="HS1097" s="48"/>
      <c r="HT1097" s="48"/>
      <c r="HU1097" s="48"/>
      <c r="HV1097" s="48"/>
      <c r="HW1097" s="48"/>
      <c r="HX1097" s="48"/>
      <c r="HY1097" s="48"/>
      <c r="HZ1097" s="48"/>
      <c r="IA1097" s="48"/>
      <c r="IB1097" s="48"/>
      <c r="IC1097" s="48"/>
      <c r="ID1097" s="48"/>
      <c r="IE1097" s="48"/>
      <c r="IF1097" s="48"/>
      <c r="IG1097" s="48"/>
      <c r="IH1097" s="36"/>
      <c r="II1097" s="36"/>
      <c r="IJ1097" s="36"/>
      <c r="IK1097" s="36"/>
      <c r="IL1097" s="36"/>
      <c r="IM1097" s="36"/>
      <c r="IN1097" s="36"/>
      <c r="IO1097" s="36"/>
      <c r="IP1097" s="36"/>
      <c r="IQ1097" s="36"/>
      <c r="IR1097" s="36"/>
      <c r="IS1097" s="36"/>
      <c r="IT1097" s="36"/>
    </row>
    <row r="1098" spans="1:254" s="14" customFormat="1" x14ac:dyDescent="0.2">
      <c r="A1098" s="48"/>
      <c r="B1098" s="48"/>
      <c r="C1098" s="98">
        <v>43802</v>
      </c>
      <c r="D1098" s="30" t="s">
        <v>2147</v>
      </c>
      <c r="E1098" s="102" t="s">
        <v>2135</v>
      </c>
      <c r="F1098" s="35" t="s">
        <v>1187</v>
      </c>
      <c r="G1098" s="82"/>
      <c r="H1098" s="127">
        <v>2367000</v>
      </c>
      <c r="I1098" s="143">
        <v>18006000</v>
      </c>
      <c r="J1098" s="49"/>
      <c r="K1098" s="48"/>
      <c r="L1098" s="48"/>
      <c r="M1098" s="48"/>
      <c r="N1098" s="48"/>
      <c r="O1098" s="48"/>
      <c r="P1098" s="48"/>
      <c r="Q1098" s="48"/>
      <c r="R1098" s="48"/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  <c r="AL1098" s="48"/>
      <c r="AM1098" s="48"/>
      <c r="AN1098" s="48"/>
      <c r="AO1098" s="48"/>
      <c r="AP1098" s="48"/>
      <c r="AQ1098" s="48"/>
      <c r="AR1098" s="48"/>
      <c r="AS1098" s="48"/>
      <c r="AT1098" s="48"/>
      <c r="AU1098" s="48"/>
      <c r="AV1098" s="48"/>
      <c r="AW1098" s="48"/>
      <c r="AX1098" s="48"/>
      <c r="AY1098" s="48"/>
      <c r="AZ1098" s="48"/>
      <c r="BA1098" s="48"/>
      <c r="BB1098" s="48"/>
      <c r="BC1098" s="48"/>
      <c r="BD1098" s="48"/>
      <c r="BE1098" s="48"/>
      <c r="BF1098" s="48"/>
      <c r="BG1098" s="48"/>
      <c r="BH1098" s="48"/>
      <c r="BI1098" s="48"/>
      <c r="BJ1098" s="48"/>
      <c r="BK1098" s="48"/>
      <c r="BL1098" s="48"/>
      <c r="BM1098" s="48"/>
      <c r="BN1098" s="48"/>
      <c r="BO1098" s="48"/>
      <c r="BP1098" s="48"/>
      <c r="BQ1098" s="48"/>
      <c r="BR1098" s="48"/>
      <c r="BS1098" s="48"/>
      <c r="BT1098" s="48"/>
      <c r="BU1098" s="48"/>
      <c r="BV1098" s="48"/>
      <c r="BW1098" s="48"/>
      <c r="BX1098" s="48"/>
      <c r="BY1098" s="48"/>
      <c r="BZ1098" s="48"/>
      <c r="CA1098" s="48"/>
      <c r="CB1098" s="48"/>
      <c r="CC1098" s="48"/>
      <c r="CD1098" s="48"/>
      <c r="CE1098" s="48"/>
      <c r="CF1098" s="48"/>
      <c r="CG1098" s="48"/>
      <c r="CH1098" s="48"/>
      <c r="CI1098" s="48"/>
      <c r="CJ1098" s="48"/>
      <c r="CK1098" s="48"/>
      <c r="CL1098" s="48"/>
      <c r="CM1098" s="48"/>
      <c r="CN1098" s="48"/>
      <c r="CO1098" s="48"/>
      <c r="CP1098" s="48"/>
      <c r="CQ1098" s="48"/>
      <c r="CR1098" s="48"/>
      <c r="CS1098" s="48"/>
      <c r="CT1098" s="48"/>
      <c r="CU1098" s="48"/>
      <c r="CV1098" s="48"/>
      <c r="CW1098" s="48"/>
      <c r="CX1098" s="48"/>
      <c r="CY1098" s="48"/>
      <c r="CZ1098" s="48"/>
      <c r="DA1098" s="48"/>
      <c r="DB1098" s="48"/>
      <c r="DC1098" s="48"/>
      <c r="DD1098" s="48"/>
      <c r="DE1098" s="48"/>
      <c r="DF1098" s="48"/>
      <c r="DG1098" s="48"/>
      <c r="DH1098" s="48"/>
      <c r="DI1098" s="48"/>
      <c r="DJ1098" s="48"/>
      <c r="DK1098" s="48"/>
      <c r="DL1098" s="48"/>
      <c r="DM1098" s="48"/>
      <c r="DN1098" s="48"/>
      <c r="DO1098" s="48"/>
      <c r="DP1098" s="48"/>
      <c r="DQ1098" s="48"/>
      <c r="DR1098" s="48"/>
      <c r="DS1098" s="48"/>
      <c r="DT1098" s="48"/>
      <c r="DU1098" s="48"/>
      <c r="DV1098" s="48"/>
      <c r="DW1098" s="48"/>
      <c r="DX1098" s="48"/>
      <c r="DY1098" s="48"/>
      <c r="DZ1098" s="48"/>
      <c r="EA1098" s="48"/>
      <c r="EB1098" s="48"/>
      <c r="EC1098" s="48"/>
      <c r="ED1098" s="48"/>
      <c r="EE1098" s="48"/>
      <c r="EF1098" s="48"/>
      <c r="EG1098" s="48"/>
      <c r="EH1098" s="48"/>
      <c r="EI1098" s="48"/>
      <c r="EJ1098" s="48"/>
      <c r="EK1098" s="48"/>
      <c r="EL1098" s="48"/>
      <c r="EM1098" s="48"/>
      <c r="EN1098" s="48"/>
      <c r="EO1098" s="48"/>
      <c r="EP1098" s="48"/>
      <c r="EQ1098" s="48"/>
      <c r="ER1098" s="48"/>
      <c r="ES1098" s="48"/>
      <c r="ET1098" s="48"/>
      <c r="EU1098" s="48"/>
      <c r="EV1098" s="48"/>
      <c r="EW1098" s="48"/>
      <c r="EX1098" s="48"/>
      <c r="EY1098" s="48"/>
      <c r="EZ1098" s="48"/>
      <c r="FA1098" s="48"/>
      <c r="FB1098" s="48"/>
      <c r="FC1098" s="48"/>
      <c r="FD1098" s="48"/>
      <c r="FE1098" s="48"/>
      <c r="FF1098" s="48"/>
      <c r="FG1098" s="48"/>
      <c r="FH1098" s="48"/>
      <c r="FI1098" s="48"/>
      <c r="FJ1098" s="48"/>
      <c r="FK1098" s="48"/>
      <c r="FL1098" s="48"/>
      <c r="FM1098" s="48"/>
      <c r="FN1098" s="48"/>
      <c r="FO1098" s="48"/>
      <c r="FP1098" s="48"/>
      <c r="FQ1098" s="48"/>
      <c r="FR1098" s="48"/>
      <c r="FS1098" s="48"/>
      <c r="FT1098" s="48"/>
      <c r="FU1098" s="48"/>
      <c r="FV1098" s="48"/>
      <c r="FW1098" s="48"/>
      <c r="FX1098" s="48"/>
      <c r="FY1098" s="48"/>
      <c r="FZ1098" s="48"/>
      <c r="GA1098" s="48"/>
      <c r="GB1098" s="48"/>
      <c r="GC1098" s="48"/>
      <c r="GD1098" s="48"/>
      <c r="GE1098" s="48"/>
      <c r="GF1098" s="48"/>
      <c r="GG1098" s="48"/>
      <c r="GH1098" s="48"/>
      <c r="GI1098" s="48"/>
      <c r="GJ1098" s="48"/>
      <c r="GK1098" s="48"/>
      <c r="GL1098" s="48"/>
      <c r="GM1098" s="48"/>
      <c r="GN1098" s="48"/>
      <c r="GO1098" s="48"/>
      <c r="GP1098" s="48"/>
      <c r="GQ1098" s="48"/>
      <c r="GR1098" s="48"/>
      <c r="GS1098" s="48"/>
      <c r="GT1098" s="48"/>
      <c r="GU1098" s="48"/>
      <c r="GV1098" s="48"/>
      <c r="GW1098" s="48"/>
      <c r="GX1098" s="48"/>
      <c r="GY1098" s="48"/>
      <c r="GZ1098" s="48"/>
      <c r="HA1098" s="48"/>
      <c r="HB1098" s="48"/>
      <c r="HC1098" s="48"/>
      <c r="HD1098" s="48"/>
      <c r="HE1098" s="48"/>
      <c r="HF1098" s="48"/>
      <c r="HG1098" s="48"/>
      <c r="HH1098" s="48"/>
      <c r="HI1098" s="48"/>
      <c r="HJ1098" s="48"/>
      <c r="HK1098" s="48"/>
      <c r="HL1098" s="48"/>
      <c r="HM1098" s="48"/>
      <c r="HN1098" s="48"/>
      <c r="HO1098" s="48"/>
      <c r="HP1098" s="48"/>
      <c r="HQ1098" s="48"/>
      <c r="HR1098" s="48"/>
      <c r="HS1098" s="48"/>
      <c r="HT1098" s="48"/>
      <c r="HU1098" s="48"/>
      <c r="HV1098" s="48"/>
      <c r="HW1098" s="48"/>
      <c r="HX1098" s="48"/>
      <c r="HY1098" s="48"/>
      <c r="HZ1098" s="48"/>
      <c r="IA1098" s="48"/>
      <c r="IB1098" s="48"/>
      <c r="IC1098" s="48"/>
      <c r="ID1098" s="48"/>
      <c r="IE1098" s="48"/>
      <c r="IF1098" s="48"/>
      <c r="IG1098" s="48"/>
      <c r="IH1098" s="36"/>
      <c r="II1098" s="36"/>
      <c r="IJ1098" s="36"/>
      <c r="IK1098" s="36"/>
      <c r="IL1098" s="36"/>
      <c r="IM1098" s="36"/>
      <c r="IN1098" s="36"/>
      <c r="IO1098" s="36"/>
      <c r="IP1098" s="36"/>
      <c r="IQ1098" s="36"/>
      <c r="IR1098" s="36"/>
      <c r="IS1098" s="36"/>
      <c r="IT1098" s="36"/>
    </row>
    <row r="1099" spans="1:254" s="14" customFormat="1" x14ac:dyDescent="0.2">
      <c r="A1099" s="48"/>
      <c r="B1099" s="48"/>
      <c r="C1099" s="98">
        <v>43802</v>
      </c>
      <c r="D1099" s="30" t="s">
        <v>2148</v>
      </c>
      <c r="E1099" s="102" t="s">
        <v>2136</v>
      </c>
      <c r="F1099" s="35" t="s">
        <v>1392</v>
      </c>
      <c r="G1099" s="82"/>
      <c r="H1099" s="127">
        <v>1677500</v>
      </c>
      <c r="I1099" s="143">
        <v>16328500</v>
      </c>
      <c r="J1099" s="49"/>
      <c r="K1099" s="48"/>
      <c r="L1099" s="48"/>
      <c r="M1099" s="48"/>
      <c r="N1099" s="48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  <c r="AL1099" s="48"/>
      <c r="AM1099" s="48"/>
      <c r="AN1099" s="48"/>
      <c r="AO1099" s="48"/>
      <c r="AP1099" s="48"/>
      <c r="AQ1099" s="48"/>
      <c r="AR1099" s="48"/>
      <c r="AS1099" s="48"/>
      <c r="AT1099" s="48"/>
      <c r="AU1099" s="48"/>
      <c r="AV1099" s="48"/>
      <c r="AW1099" s="48"/>
      <c r="AX1099" s="48"/>
      <c r="AY1099" s="48"/>
      <c r="AZ1099" s="48"/>
      <c r="BA1099" s="48"/>
      <c r="BB1099" s="48"/>
      <c r="BC1099" s="48"/>
      <c r="BD1099" s="48"/>
      <c r="BE1099" s="48"/>
      <c r="BF1099" s="48"/>
      <c r="BG1099" s="48"/>
      <c r="BH1099" s="48"/>
      <c r="BI1099" s="48"/>
      <c r="BJ1099" s="48"/>
      <c r="BK1099" s="48"/>
      <c r="BL1099" s="48"/>
      <c r="BM1099" s="48"/>
      <c r="BN1099" s="48"/>
      <c r="BO1099" s="48"/>
      <c r="BP1099" s="48"/>
      <c r="BQ1099" s="48"/>
      <c r="BR1099" s="48"/>
      <c r="BS1099" s="48"/>
      <c r="BT1099" s="48"/>
      <c r="BU1099" s="48"/>
      <c r="BV1099" s="48"/>
      <c r="BW1099" s="48"/>
      <c r="BX1099" s="48"/>
      <c r="BY1099" s="48"/>
      <c r="BZ1099" s="48"/>
      <c r="CA1099" s="48"/>
      <c r="CB1099" s="48"/>
      <c r="CC1099" s="48"/>
      <c r="CD1099" s="48"/>
      <c r="CE1099" s="48"/>
      <c r="CF1099" s="48"/>
      <c r="CG1099" s="48"/>
      <c r="CH1099" s="48"/>
      <c r="CI1099" s="48"/>
      <c r="CJ1099" s="48"/>
      <c r="CK1099" s="48"/>
      <c r="CL1099" s="48"/>
      <c r="CM1099" s="48"/>
      <c r="CN1099" s="48"/>
      <c r="CO1099" s="48"/>
      <c r="CP1099" s="48"/>
      <c r="CQ1099" s="48"/>
      <c r="CR1099" s="48"/>
      <c r="CS1099" s="48"/>
      <c r="CT1099" s="48"/>
      <c r="CU1099" s="48"/>
      <c r="CV1099" s="48"/>
      <c r="CW1099" s="48"/>
      <c r="CX1099" s="48"/>
      <c r="CY1099" s="48"/>
      <c r="CZ1099" s="48"/>
      <c r="DA1099" s="48"/>
      <c r="DB1099" s="48"/>
      <c r="DC1099" s="48"/>
      <c r="DD1099" s="48"/>
      <c r="DE1099" s="48"/>
      <c r="DF1099" s="48"/>
      <c r="DG1099" s="48"/>
      <c r="DH1099" s="48"/>
      <c r="DI1099" s="48"/>
      <c r="DJ1099" s="48"/>
      <c r="DK1099" s="48"/>
      <c r="DL1099" s="48"/>
      <c r="DM1099" s="48"/>
      <c r="DN1099" s="48"/>
      <c r="DO1099" s="48"/>
      <c r="DP1099" s="48"/>
      <c r="DQ1099" s="48"/>
      <c r="DR1099" s="48"/>
      <c r="DS1099" s="48"/>
      <c r="DT1099" s="48"/>
      <c r="DU1099" s="48"/>
      <c r="DV1099" s="48"/>
      <c r="DW1099" s="48"/>
      <c r="DX1099" s="48"/>
      <c r="DY1099" s="48"/>
      <c r="DZ1099" s="48"/>
      <c r="EA1099" s="48"/>
      <c r="EB1099" s="48"/>
      <c r="EC1099" s="48"/>
      <c r="ED1099" s="48"/>
      <c r="EE1099" s="48"/>
      <c r="EF1099" s="48"/>
      <c r="EG1099" s="48"/>
      <c r="EH1099" s="48"/>
      <c r="EI1099" s="48"/>
      <c r="EJ1099" s="48"/>
      <c r="EK1099" s="48"/>
      <c r="EL1099" s="48"/>
      <c r="EM1099" s="48"/>
      <c r="EN1099" s="48"/>
      <c r="EO1099" s="48"/>
      <c r="EP1099" s="48"/>
      <c r="EQ1099" s="48"/>
      <c r="ER1099" s="48"/>
      <c r="ES1099" s="48"/>
      <c r="ET1099" s="48"/>
      <c r="EU1099" s="48"/>
      <c r="EV1099" s="48"/>
      <c r="EW1099" s="48"/>
      <c r="EX1099" s="48"/>
      <c r="EY1099" s="48"/>
      <c r="EZ1099" s="48"/>
      <c r="FA1099" s="48"/>
      <c r="FB1099" s="48"/>
      <c r="FC1099" s="48"/>
      <c r="FD1099" s="48"/>
      <c r="FE1099" s="48"/>
      <c r="FF1099" s="48"/>
      <c r="FG1099" s="48"/>
      <c r="FH1099" s="48"/>
      <c r="FI1099" s="48"/>
      <c r="FJ1099" s="48"/>
      <c r="FK1099" s="48"/>
      <c r="FL1099" s="48"/>
      <c r="FM1099" s="48"/>
      <c r="FN1099" s="48"/>
      <c r="FO1099" s="48"/>
      <c r="FP1099" s="48"/>
      <c r="FQ1099" s="48"/>
      <c r="FR1099" s="48"/>
      <c r="FS1099" s="48"/>
      <c r="FT1099" s="48"/>
      <c r="FU1099" s="48"/>
      <c r="FV1099" s="48"/>
      <c r="FW1099" s="48"/>
      <c r="FX1099" s="48"/>
      <c r="FY1099" s="48"/>
      <c r="FZ1099" s="48"/>
      <c r="GA1099" s="48"/>
      <c r="GB1099" s="48"/>
      <c r="GC1099" s="48"/>
      <c r="GD1099" s="48"/>
      <c r="GE1099" s="48"/>
      <c r="GF1099" s="48"/>
      <c r="GG1099" s="48"/>
      <c r="GH1099" s="48"/>
      <c r="GI1099" s="48"/>
      <c r="GJ1099" s="48"/>
      <c r="GK1099" s="48"/>
      <c r="GL1099" s="48"/>
      <c r="GM1099" s="48"/>
      <c r="GN1099" s="48"/>
      <c r="GO1099" s="48"/>
      <c r="GP1099" s="48"/>
      <c r="GQ1099" s="48"/>
      <c r="GR1099" s="48"/>
      <c r="GS1099" s="48"/>
      <c r="GT1099" s="48"/>
      <c r="GU1099" s="48"/>
      <c r="GV1099" s="48"/>
      <c r="GW1099" s="48"/>
      <c r="GX1099" s="48"/>
      <c r="GY1099" s="48"/>
      <c r="GZ1099" s="48"/>
      <c r="HA1099" s="48"/>
      <c r="HB1099" s="48"/>
      <c r="HC1099" s="48"/>
      <c r="HD1099" s="48"/>
      <c r="HE1099" s="48"/>
      <c r="HF1099" s="48"/>
      <c r="HG1099" s="48"/>
      <c r="HH1099" s="48"/>
      <c r="HI1099" s="48"/>
      <c r="HJ1099" s="48"/>
      <c r="HK1099" s="48"/>
      <c r="HL1099" s="48"/>
      <c r="HM1099" s="48"/>
      <c r="HN1099" s="48"/>
      <c r="HO1099" s="48"/>
      <c r="HP1099" s="48"/>
      <c r="HQ1099" s="48"/>
      <c r="HR1099" s="48"/>
      <c r="HS1099" s="48"/>
      <c r="HT1099" s="48"/>
      <c r="HU1099" s="48"/>
      <c r="HV1099" s="48"/>
      <c r="HW1099" s="48"/>
      <c r="HX1099" s="48"/>
      <c r="HY1099" s="48"/>
      <c r="HZ1099" s="48"/>
      <c r="IA1099" s="48"/>
      <c r="IB1099" s="48"/>
      <c r="IC1099" s="48"/>
      <c r="ID1099" s="48"/>
      <c r="IE1099" s="48"/>
      <c r="IF1099" s="48"/>
      <c r="IG1099" s="48"/>
      <c r="IH1099" s="36"/>
      <c r="II1099" s="36"/>
      <c r="IJ1099" s="36"/>
      <c r="IK1099" s="36"/>
      <c r="IL1099" s="36"/>
      <c r="IM1099" s="36"/>
      <c r="IN1099" s="36"/>
      <c r="IO1099" s="36"/>
      <c r="IP1099" s="36"/>
      <c r="IQ1099" s="36"/>
      <c r="IR1099" s="36"/>
      <c r="IS1099" s="36"/>
      <c r="IT1099" s="36"/>
    </row>
    <row r="1100" spans="1:254" s="14" customFormat="1" x14ac:dyDescent="0.2">
      <c r="A1100" s="48"/>
      <c r="B1100" s="48"/>
      <c r="C1100" s="98">
        <v>43802</v>
      </c>
      <c r="D1100" s="30" t="s">
        <v>2150</v>
      </c>
      <c r="E1100" s="102" t="s">
        <v>2137</v>
      </c>
      <c r="F1100" s="35" t="s">
        <v>2149</v>
      </c>
      <c r="G1100" s="82"/>
      <c r="H1100" s="127">
        <v>385000</v>
      </c>
      <c r="I1100" s="143">
        <v>15943500</v>
      </c>
      <c r="J1100" s="49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s="48"/>
      <c r="AE1100" s="48"/>
      <c r="AF1100" s="48"/>
      <c r="AG1100" s="48"/>
      <c r="AH1100" s="48"/>
      <c r="AI1100" s="48"/>
      <c r="AJ1100" s="48"/>
      <c r="AK1100" s="48"/>
      <c r="AL1100" s="48"/>
      <c r="AM1100" s="48"/>
      <c r="AN1100" s="48"/>
      <c r="AO1100" s="48"/>
      <c r="AP1100" s="48"/>
      <c r="AQ1100" s="48"/>
      <c r="AR1100" s="48"/>
      <c r="AS1100" s="48"/>
      <c r="AT1100" s="48"/>
      <c r="AU1100" s="48"/>
      <c r="AV1100" s="48"/>
      <c r="AW1100" s="48"/>
      <c r="AX1100" s="48"/>
      <c r="AY1100" s="48"/>
      <c r="AZ1100" s="48"/>
      <c r="BA1100" s="48"/>
      <c r="BB1100" s="48"/>
      <c r="BC1100" s="48"/>
      <c r="BD1100" s="48"/>
      <c r="BE1100" s="48"/>
      <c r="BF1100" s="48"/>
      <c r="BG1100" s="48"/>
      <c r="BH1100" s="48"/>
      <c r="BI1100" s="48"/>
      <c r="BJ1100" s="48"/>
      <c r="BK1100" s="48"/>
      <c r="BL1100" s="48"/>
      <c r="BM1100" s="48"/>
      <c r="BN1100" s="48"/>
      <c r="BO1100" s="48"/>
      <c r="BP1100" s="48"/>
      <c r="BQ1100" s="48"/>
      <c r="BR1100" s="48"/>
      <c r="BS1100" s="48"/>
      <c r="BT1100" s="48"/>
      <c r="BU1100" s="48"/>
      <c r="BV1100" s="48"/>
      <c r="BW1100" s="48"/>
      <c r="BX1100" s="48"/>
      <c r="BY1100" s="48"/>
      <c r="BZ1100" s="48"/>
      <c r="CA1100" s="48"/>
      <c r="CB1100" s="48"/>
      <c r="CC1100" s="48"/>
      <c r="CD1100" s="48"/>
      <c r="CE1100" s="48"/>
      <c r="CF1100" s="48"/>
      <c r="CG1100" s="48"/>
      <c r="CH1100" s="48"/>
      <c r="CI1100" s="48"/>
      <c r="CJ1100" s="48"/>
      <c r="CK1100" s="48"/>
      <c r="CL1100" s="48"/>
      <c r="CM1100" s="48"/>
      <c r="CN1100" s="48"/>
      <c r="CO1100" s="48"/>
      <c r="CP1100" s="48"/>
      <c r="CQ1100" s="48"/>
      <c r="CR1100" s="48"/>
      <c r="CS1100" s="48"/>
      <c r="CT1100" s="48"/>
      <c r="CU1100" s="48"/>
      <c r="CV1100" s="48"/>
      <c r="CW1100" s="48"/>
      <c r="CX1100" s="48"/>
      <c r="CY1100" s="48"/>
      <c r="CZ1100" s="48"/>
      <c r="DA1100" s="48"/>
      <c r="DB1100" s="48"/>
      <c r="DC1100" s="48"/>
      <c r="DD1100" s="48"/>
      <c r="DE1100" s="48"/>
      <c r="DF1100" s="48"/>
      <c r="DG1100" s="48"/>
      <c r="DH1100" s="48"/>
      <c r="DI1100" s="48"/>
      <c r="DJ1100" s="48"/>
      <c r="DK1100" s="48"/>
      <c r="DL1100" s="48"/>
      <c r="DM1100" s="48"/>
      <c r="DN1100" s="48"/>
      <c r="DO1100" s="48"/>
      <c r="DP1100" s="48"/>
      <c r="DQ1100" s="48"/>
      <c r="DR1100" s="48"/>
      <c r="DS1100" s="48"/>
      <c r="DT1100" s="48"/>
      <c r="DU1100" s="48"/>
      <c r="DV1100" s="48"/>
      <c r="DW1100" s="48"/>
      <c r="DX1100" s="48"/>
      <c r="DY1100" s="48"/>
      <c r="DZ1100" s="48"/>
      <c r="EA1100" s="48"/>
      <c r="EB1100" s="48"/>
      <c r="EC1100" s="48"/>
      <c r="ED1100" s="48"/>
      <c r="EE1100" s="48"/>
      <c r="EF1100" s="48"/>
      <c r="EG1100" s="48"/>
      <c r="EH1100" s="48"/>
      <c r="EI1100" s="48"/>
      <c r="EJ1100" s="48"/>
      <c r="EK1100" s="48"/>
      <c r="EL1100" s="48"/>
      <c r="EM1100" s="48"/>
      <c r="EN1100" s="48"/>
      <c r="EO1100" s="48"/>
      <c r="EP1100" s="48"/>
      <c r="EQ1100" s="48"/>
      <c r="ER1100" s="48"/>
      <c r="ES1100" s="48"/>
      <c r="ET1100" s="48"/>
      <c r="EU1100" s="48"/>
      <c r="EV1100" s="48"/>
      <c r="EW1100" s="48"/>
      <c r="EX1100" s="48"/>
      <c r="EY1100" s="48"/>
      <c r="EZ1100" s="48"/>
      <c r="FA1100" s="48"/>
      <c r="FB1100" s="48"/>
      <c r="FC1100" s="48"/>
      <c r="FD1100" s="48"/>
      <c r="FE1100" s="48"/>
      <c r="FF1100" s="48"/>
      <c r="FG1100" s="48"/>
      <c r="FH1100" s="48"/>
      <c r="FI1100" s="48"/>
      <c r="FJ1100" s="48"/>
      <c r="FK1100" s="48"/>
      <c r="FL1100" s="48"/>
      <c r="FM1100" s="48"/>
      <c r="FN1100" s="48"/>
      <c r="FO1100" s="48"/>
      <c r="FP1100" s="48"/>
      <c r="FQ1100" s="48"/>
      <c r="FR1100" s="48"/>
      <c r="FS1100" s="48"/>
      <c r="FT1100" s="48"/>
      <c r="FU1100" s="48"/>
      <c r="FV1100" s="48"/>
      <c r="FW1100" s="48"/>
      <c r="FX1100" s="48"/>
      <c r="FY1100" s="48"/>
      <c r="FZ1100" s="48"/>
      <c r="GA1100" s="48"/>
      <c r="GB1100" s="48"/>
      <c r="GC1100" s="48"/>
      <c r="GD1100" s="48"/>
      <c r="GE1100" s="48"/>
      <c r="GF1100" s="48"/>
      <c r="GG1100" s="48"/>
      <c r="GH1100" s="48"/>
      <c r="GI1100" s="48"/>
      <c r="GJ1100" s="48"/>
      <c r="GK1100" s="48"/>
      <c r="GL1100" s="48"/>
      <c r="GM1100" s="48"/>
      <c r="GN1100" s="48"/>
      <c r="GO1100" s="48"/>
      <c r="GP1100" s="48"/>
      <c r="GQ1100" s="48"/>
      <c r="GR1100" s="48"/>
      <c r="GS1100" s="48"/>
      <c r="GT1100" s="48"/>
      <c r="GU1100" s="48"/>
      <c r="GV1100" s="48"/>
      <c r="GW1100" s="48"/>
      <c r="GX1100" s="48"/>
      <c r="GY1100" s="48"/>
      <c r="GZ1100" s="48"/>
      <c r="HA1100" s="48"/>
      <c r="HB1100" s="48"/>
      <c r="HC1100" s="48"/>
      <c r="HD1100" s="48"/>
      <c r="HE1100" s="48"/>
      <c r="HF1100" s="48"/>
      <c r="HG1100" s="48"/>
      <c r="HH1100" s="48"/>
      <c r="HI1100" s="48"/>
      <c r="HJ1100" s="48"/>
      <c r="HK1100" s="48"/>
      <c r="HL1100" s="48"/>
      <c r="HM1100" s="48"/>
      <c r="HN1100" s="48"/>
      <c r="HO1100" s="48"/>
      <c r="HP1100" s="48"/>
      <c r="HQ1100" s="48"/>
      <c r="HR1100" s="48"/>
      <c r="HS1100" s="48"/>
      <c r="HT1100" s="48"/>
      <c r="HU1100" s="48"/>
      <c r="HV1100" s="48"/>
      <c r="HW1100" s="48"/>
      <c r="HX1100" s="48"/>
      <c r="HY1100" s="48"/>
      <c r="HZ1100" s="48"/>
      <c r="IA1100" s="48"/>
      <c r="IB1100" s="48"/>
      <c r="IC1100" s="48"/>
      <c r="ID1100" s="48"/>
      <c r="IE1100" s="48"/>
      <c r="IF1100" s="48"/>
      <c r="IG1100" s="48"/>
      <c r="IH1100" s="36"/>
      <c r="II1100" s="36"/>
      <c r="IJ1100" s="36"/>
      <c r="IK1100" s="36"/>
      <c r="IL1100" s="36"/>
      <c r="IM1100" s="36"/>
      <c r="IN1100" s="36"/>
      <c r="IO1100" s="36"/>
      <c r="IP1100" s="36"/>
      <c r="IQ1100" s="36"/>
      <c r="IR1100" s="36"/>
      <c r="IS1100" s="36"/>
      <c r="IT1100" s="36"/>
    </row>
    <row r="1101" spans="1:254" s="14" customFormat="1" x14ac:dyDescent="0.2">
      <c r="A1101" s="48"/>
      <c r="B1101" s="48"/>
      <c r="C1101" s="98">
        <v>43803</v>
      </c>
      <c r="D1101" s="30" t="s">
        <v>2151</v>
      </c>
      <c r="E1101" s="102" t="s">
        <v>2138</v>
      </c>
      <c r="F1101" s="35" t="s">
        <v>1281</v>
      </c>
      <c r="G1101" s="82"/>
      <c r="H1101" s="127">
        <v>1504935</v>
      </c>
      <c r="I1101" s="143">
        <v>14438565</v>
      </c>
      <c r="J1101" s="49"/>
      <c r="K1101" s="48"/>
      <c r="L1101" s="48"/>
      <c r="M1101" s="48"/>
      <c r="N1101" s="48"/>
      <c r="O1101" s="48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s="48"/>
      <c r="AE1101" s="48"/>
      <c r="AF1101" s="48"/>
      <c r="AG1101" s="48"/>
      <c r="AH1101" s="48"/>
      <c r="AI1101" s="48"/>
      <c r="AJ1101" s="48"/>
      <c r="AK1101" s="48"/>
      <c r="AL1101" s="48"/>
      <c r="AM1101" s="48"/>
      <c r="AN1101" s="48"/>
      <c r="AO1101" s="48"/>
      <c r="AP1101" s="48"/>
      <c r="AQ1101" s="48"/>
      <c r="AR1101" s="48"/>
      <c r="AS1101" s="48"/>
      <c r="AT1101" s="48"/>
      <c r="AU1101" s="48"/>
      <c r="AV1101" s="48"/>
      <c r="AW1101" s="48"/>
      <c r="AX1101" s="48"/>
      <c r="AY1101" s="48"/>
      <c r="AZ1101" s="48"/>
      <c r="BA1101" s="48"/>
      <c r="BB1101" s="48"/>
      <c r="BC1101" s="48"/>
      <c r="BD1101" s="48"/>
      <c r="BE1101" s="48"/>
      <c r="BF1101" s="48"/>
      <c r="BG1101" s="48"/>
      <c r="BH1101" s="48"/>
      <c r="BI1101" s="48"/>
      <c r="BJ1101" s="48"/>
      <c r="BK1101" s="48"/>
      <c r="BL1101" s="48"/>
      <c r="BM1101" s="48"/>
      <c r="BN1101" s="48"/>
      <c r="BO1101" s="48"/>
      <c r="BP1101" s="48"/>
      <c r="BQ1101" s="48"/>
      <c r="BR1101" s="48"/>
      <c r="BS1101" s="48"/>
      <c r="BT1101" s="48"/>
      <c r="BU1101" s="48"/>
      <c r="BV1101" s="48"/>
      <c r="BW1101" s="48"/>
      <c r="BX1101" s="48"/>
      <c r="BY1101" s="48"/>
      <c r="BZ1101" s="48"/>
      <c r="CA1101" s="48"/>
      <c r="CB1101" s="48"/>
      <c r="CC1101" s="48"/>
      <c r="CD1101" s="48"/>
      <c r="CE1101" s="48"/>
      <c r="CF1101" s="48"/>
      <c r="CG1101" s="48"/>
      <c r="CH1101" s="48"/>
      <c r="CI1101" s="48"/>
      <c r="CJ1101" s="48"/>
      <c r="CK1101" s="48"/>
      <c r="CL1101" s="48"/>
      <c r="CM1101" s="48"/>
      <c r="CN1101" s="48"/>
      <c r="CO1101" s="48"/>
      <c r="CP1101" s="48"/>
      <c r="CQ1101" s="48"/>
      <c r="CR1101" s="48"/>
      <c r="CS1101" s="48"/>
      <c r="CT1101" s="48"/>
      <c r="CU1101" s="48"/>
      <c r="CV1101" s="48"/>
      <c r="CW1101" s="48"/>
      <c r="CX1101" s="48"/>
      <c r="CY1101" s="48"/>
      <c r="CZ1101" s="48"/>
      <c r="DA1101" s="48"/>
      <c r="DB1101" s="48"/>
      <c r="DC1101" s="48"/>
      <c r="DD1101" s="48"/>
      <c r="DE1101" s="48"/>
      <c r="DF1101" s="48"/>
      <c r="DG1101" s="48"/>
      <c r="DH1101" s="48"/>
      <c r="DI1101" s="48"/>
      <c r="DJ1101" s="48"/>
      <c r="DK1101" s="48"/>
      <c r="DL1101" s="48"/>
      <c r="DM1101" s="48"/>
      <c r="DN1101" s="48"/>
      <c r="DO1101" s="48"/>
      <c r="DP1101" s="48"/>
      <c r="DQ1101" s="48"/>
      <c r="DR1101" s="48"/>
      <c r="DS1101" s="48"/>
      <c r="DT1101" s="48"/>
      <c r="DU1101" s="48"/>
      <c r="DV1101" s="48"/>
      <c r="DW1101" s="48"/>
      <c r="DX1101" s="48"/>
      <c r="DY1101" s="48"/>
      <c r="DZ1101" s="48"/>
      <c r="EA1101" s="48"/>
      <c r="EB1101" s="48"/>
      <c r="EC1101" s="48"/>
      <c r="ED1101" s="48"/>
      <c r="EE1101" s="48"/>
      <c r="EF1101" s="48"/>
      <c r="EG1101" s="48"/>
      <c r="EH1101" s="48"/>
      <c r="EI1101" s="48"/>
      <c r="EJ1101" s="48"/>
      <c r="EK1101" s="48"/>
      <c r="EL1101" s="48"/>
      <c r="EM1101" s="48"/>
      <c r="EN1101" s="48"/>
      <c r="EO1101" s="48"/>
      <c r="EP1101" s="48"/>
      <c r="EQ1101" s="48"/>
      <c r="ER1101" s="48"/>
      <c r="ES1101" s="48"/>
      <c r="ET1101" s="48"/>
      <c r="EU1101" s="48"/>
      <c r="EV1101" s="48"/>
      <c r="EW1101" s="48"/>
      <c r="EX1101" s="48"/>
      <c r="EY1101" s="48"/>
      <c r="EZ1101" s="48"/>
      <c r="FA1101" s="48"/>
      <c r="FB1101" s="48"/>
      <c r="FC1101" s="48"/>
      <c r="FD1101" s="48"/>
      <c r="FE1101" s="48"/>
      <c r="FF1101" s="48"/>
      <c r="FG1101" s="48"/>
      <c r="FH1101" s="48"/>
      <c r="FI1101" s="48"/>
      <c r="FJ1101" s="48"/>
      <c r="FK1101" s="48"/>
      <c r="FL1101" s="48"/>
      <c r="FM1101" s="48"/>
      <c r="FN1101" s="48"/>
      <c r="FO1101" s="48"/>
      <c r="FP1101" s="48"/>
      <c r="FQ1101" s="48"/>
      <c r="FR1101" s="48"/>
      <c r="FS1101" s="48"/>
      <c r="FT1101" s="48"/>
      <c r="FU1101" s="48"/>
      <c r="FV1101" s="48"/>
      <c r="FW1101" s="48"/>
      <c r="FX1101" s="48"/>
      <c r="FY1101" s="48"/>
      <c r="FZ1101" s="48"/>
      <c r="GA1101" s="48"/>
      <c r="GB1101" s="48"/>
      <c r="GC1101" s="48"/>
      <c r="GD1101" s="48"/>
      <c r="GE1101" s="48"/>
      <c r="GF1101" s="48"/>
      <c r="GG1101" s="48"/>
      <c r="GH1101" s="48"/>
      <c r="GI1101" s="48"/>
      <c r="GJ1101" s="48"/>
      <c r="GK1101" s="48"/>
      <c r="GL1101" s="48"/>
      <c r="GM1101" s="48"/>
      <c r="GN1101" s="48"/>
      <c r="GO1101" s="48"/>
      <c r="GP1101" s="48"/>
      <c r="GQ1101" s="48"/>
      <c r="GR1101" s="48"/>
      <c r="GS1101" s="48"/>
      <c r="GT1101" s="48"/>
      <c r="GU1101" s="48"/>
      <c r="GV1101" s="48"/>
      <c r="GW1101" s="48"/>
      <c r="GX1101" s="48"/>
      <c r="GY1101" s="48"/>
      <c r="GZ1101" s="48"/>
      <c r="HA1101" s="48"/>
      <c r="HB1101" s="48"/>
      <c r="HC1101" s="48"/>
      <c r="HD1101" s="48"/>
      <c r="HE1101" s="48"/>
      <c r="HF1101" s="48"/>
      <c r="HG1101" s="48"/>
      <c r="HH1101" s="48"/>
      <c r="HI1101" s="48"/>
      <c r="HJ1101" s="48"/>
      <c r="HK1101" s="48"/>
      <c r="HL1101" s="48"/>
      <c r="HM1101" s="48"/>
      <c r="HN1101" s="48"/>
      <c r="HO1101" s="48"/>
      <c r="HP1101" s="48"/>
      <c r="HQ1101" s="48"/>
      <c r="HR1101" s="48"/>
      <c r="HS1101" s="48"/>
      <c r="HT1101" s="48"/>
      <c r="HU1101" s="48"/>
      <c r="HV1101" s="48"/>
      <c r="HW1101" s="48"/>
      <c r="HX1101" s="48"/>
      <c r="HY1101" s="48"/>
      <c r="HZ1101" s="48"/>
      <c r="IA1101" s="48"/>
      <c r="IB1101" s="48"/>
      <c r="IC1101" s="48"/>
      <c r="ID1101" s="48"/>
      <c r="IE1101" s="48"/>
      <c r="IF1101" s="48"/>
      <c r="IG1101" s="48"/>
      <c r="IH1101" s="36"/>
      <c r="II1101" s="36"/>
      <c r="IJ1101" s="36"/>
      <c r="IK1101" s="36"/>
      <c r="IL1101" s="36"/>
      <c r="IM1101" s="36"/>
      <c r="IN1101" s="36"/>
      <c r="IO1101" s="36"/>
      <c r="IP1101" s="36"/>
      <c r="IQ1101" s="36"/>
      <c r="IR1101" s="36"/>
      <c r="IS1101" s="36"/>
      <c r="IT1101" s="36"/>
    </row>
    <row r="1102" spans="1:254" s="14" customFormat="1" x14ac:dyDescent="0.2">
      <c r="A1102" s="48"/>
      <c r="B1102" s="48"/>
      <c r="C1102" s="98">
        <v>43803</v>
      </c>
      <c r="D1102" s="30" t="s">
        <v>2153</v>
      </c>
      <c r="E1102" s="102" t="s">
        <v>2139</v>
      </c>
      <c r="F1102" s="35" t="s">
        <v>2152</v>
      </c>
      <c r="G1102" s="82"/>
      <c r="H1102" s="127">
        <v>35000</v>
      </c>
      <c r="I1102" s="143">
        <v>14403565</v>
      </c>
      <c r="J1102" s="49"/>
      <c r="K1102" s="48"/>
      <c r="L1102" s="48"/>
      <c r="M1102" s="48"/>
      <c r="N1102" s="48"/>
      <c r="O1102" s="48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s="48"/>
      <c r="AE1102" s="48"/>
      <c r="AF1102" s="48"/>
      <c r="AG1102" s="48"/>
      <c r="AH1102" s="48"/>
      <c r="AI1102" s="48"/>
      <c r="AJ1102" s="48"/>
      <c r="AK1102" s="48"/>
      <c r="AL1102" s="48"/>
      <c r="AM1102" s="48"/>
      <c r="AN1102" s="48"/>
      <c r="AO1102" s="48"/>
      <c r="AP1102" s="48"/>
      <c r="AQ1102" s="48"/>
      <c r="AR1102" s="48"/>
      <c r="AS1102" s="48"/>
      <c r="AT1102" s="48"/>
      <c r="AU1102" s="48"/>
      <c r="AV1102" s="48"/>
      <c r="AW1102" s="48"/>
      <c r="AX1102" s="48"/>
      <c r="AY1102" s="48"/>
      <c r="AZ1102" s="48"/>
      <c r="BA1102" s="48"/>
      <c r="BB1102" s="48"/>
      <c r="BC1102" s="48"/>
      <c r="BD1102" s="48"/>
      <c r="BE1102" s="48"/>
      <c r="BF1102" s="48"/>
      <c r="BG1102" s="48"/>
      <c r="BH1102" s="48"/>
      <c r="BI1102" s="48"/>
      <c r="BJ1102" s="48"/>
      <c r="BK1102" s="48"/>
      <c r="BL1102" s="48"/>
      <c r="BM1102" s="48"/>
      <c r="BN1102" s="48"/>
      <c r="BO1102" s="48"/>
      <c r="BP1102" s="48"/>
      <c r="BQ1102" s="48"/>
      <c r="BR1102" s="48"/>
      <c r="BS1102" s="48"/>
      <c r="BT1102" s="48"/>
      <c r="BU1102" s="48"/>
      <c r="BV1102" s="48"/>
      <c r="BW1102" s="48"/>
      <c r="BX1102" s="48"/>
      <c r="BY1102" s="48"/>
      <c r="BZ1102" s="48"/>
      <c r="CA1102" s="48"/>
      <c r="CB1102" s="48"/>
      <c r="CC1102" s="48"/>
      <c r="CD1102" s="48"/>
      <c r="CE1102" s="48"/>
      <c r="CF1102" s="48"/>
      <c r="CG1102" s="48"/>
      <c r="CH1102" s="48"/>
      <c r="CI1102" s="48"/>
      <c r="CJ1102" s="48"/>
      <c r="CK1102" s="48"/>
      <c r="CL1102" s="48"/>
      <c r="CM1102" s="48"/>
      <c r="CN1102" s="48"/>
      <c r="CO1102" s="48"/>
      <c r="CP1102" s="48"/>
      <c r="CQ1102" s="48"/>
      <c r="CR1102" s="48"/>
      <c r="CS1102" s="48"/>
      <c r="CT1102" s="48"/>
      <c r="CU1102" s="48"/>
      <c r="CV1102" s="48"/>
      <c r="CW1102" s="48"/>
      <c r="CX1102" s="48"/>
      <c r="CY1102" s="48"/>
      <c r="CZ1102" s="48"/>
      <c r="DA1102" s="48"/>
      <c r="DB1102" s="48"/>
      <c r="DC1102" s="48"/>
      <c r="DD1102" s="48"/>
      <c r="DE1102" s="48"/>
      <c r="DF1102" s="48"/>
      <c r="DG1102" s="48"/>
      <c r="DH1102" s="48"/>
      <c r="DI1102" s="48"/>
      <c r="DJ1102" s="48"/>
      <c r="DK1102" s="48"/>
      <c r="DL1102" s="48"/>
      <c r="DM1102" s="48"/>
      <c r="DN1102" s="48"/>
      <c r="DO1102" s="48"/>
      <c r="DP1102" s="48"/>
      <c r="DQ1102" s="48"/>
      <c r="DR1102" s="48"/>
      <c r="DS1102" s="48"/>
      <c r="DT1102" s="48"/>
      <c r="DU1102" s="48"/>
      <c r="DV1102" s="48"/>
      <c r="DW1102" s="48"/>
      <c r="DX1102" s="48"/>
      <c r="DY1102" s="48"/>
      <c r="DZ1102" s="48"/>
      <c r="EA1102" s="48"/>
      <c r="EB1102" s="48"/>
      <c r="EC1102" s="48"/>
      <c r="ED1102" s="48"/>
      <c r="EE1102" s="48"/>
      <c r="EF1102" s="48"/>
      <c r="EG1102" s="48"/>
      <c r="EH1102" s="48"/>
      <c r="EI1102" s="48"/>
      <c r="EJ1102" s="48"/>
      <c r="EK1102" s="48"/>
      <c r="EL1102" s="48"/>
      <c r="EM1102" s="48"/>
      <c r="EN1102" s="48"/>
      <c r="EO1102" s="48"/>
      <c r="EP1102" s="48"/>
      <c r="EQ1102" s="48"/>
      <c r="ER1102" s="48"/>
      <c r="ES1102" s="48"/>
      <c r="ET1102" s="48"/>
      <c r="EU1102" s="48"/>
      <c r="EV1102" s="48"/>
      <c r="EW1102" s="48"/>
      <c r="EX1102" s="48"/>
      <c r="EY1102" s="48"/>
      <c r="EZ1102" s="48"/>
      <c r="FA1102" s="48"/>
      <c r="FB1102" s="48"/>
      <c r="FC1102" s="48"/>
      <c r="FD1102" s="48"/>
      <c r="FE1102" s="48"/>
      <c r="FF1102" s="48"/>
      <c r="FG1102" s="48"/>
      <c r="FH1102" s="48"/>
      <c r="FI1102" s="48"/>
      <c r="FJ1102" s="48"/>
      <c r="FK1102" s="48"/>
      <c r="FL1102" s="48"/>
      <c r="FM1102" s="48"/>
      <c r="FN1102" s="48"/>
      <c r="FO1102" s="48"/>
      <c r="FP1102" s="48"/>
      <c r="FQ1102" s="48"/>
      <c r="FR1102" s="48"/>
      <c r="FS1102" s="48"/>
      <c r="FT1102" s="48"/>
      <c r="FU1102" s="48"/>
      <c r="FV1102" s="48"/>
      <c r="FW1102" s="48"/>
      <c r="FX1102" s="48"/>
      <c r="FY1102" s="48"/>
      <c r="FZ1102" s="48"/>
      <c r="GA1102" s="48"/>
      <c r="GB1102" s="48"/>
      <c r="GC1102" s="48"/>
      <c r="GD1102" s="48"/>
      <c r="GE1102" s="48"/>
      <c r="GF1102" s="48"/>
      <c r="GG1102" s="48"/>
      <c r="GH1102" s="48"/>
      <c r="GI1102" s="48"/>
      <c r="GJ1102" s="48"/>
      <c r="GK1102" s="48"/>
      <c r="GL1102" s="48"/>
      <c r="GM1102" s="48"/>
      <c r="GN1102" s="48"/>
      <c r="GO1102" s="48"/>
      <c r="GP1102" s="48"/>
      <c r="GQ1102" s="48"/>
      <c r="GR1102" s="48"/>
      <c r="GS1102" s="48"/>
      <c r="GT1102" s="48"/>
      <c r="GU1102" s="48"/>
      <c r="GV1102" s="48"/>
      <c r="GW1102" s="48"/>
      <c r="GX1102" s="48"/>
      <c r="GY1102" s="48"/>
      <c r="GZ1102" s="48"/>
      <c r="HA1102" s="48"/>
      <c r="HB1102" s="48"/>
      <c r="HC1102" s="48"/>
      <c r="HD1102" s="48"/>
      <c r="HE1102" s="48"/>
      <c r="HF1102" s="48"/>
      <c r="HG1102" s="48"/>
      <c r="HH1102" s="48"/>
      <c r="HI1102" s="48"/>
      <c r="HJ1102" s="48"/>
      <c r="HK1102" s="48"/>
      <c r="HL1102" s="48"/>
      <c r="HM1102" s="48"/>
      <c r="HN1102" s="48"/>
      <c r="HO1102" s="48"/>
      <c r="HP1102" s="48"/>
      <c r="HQ1102" s="48"/>
      <c r="HR1102" s="48"/>
      <c r="HS1102" s="48"/>
      <c r="HT1102" s="48"/>
      <c r="HU1102" s="48"/>
      <c r="HV1102" s="48"/>
      <c r="HW1102" s="48"/>
      <c r="HX1102" s="48"/>
      <c r="HY1102" s="48"/>
      <c r="HZ1102" s="48"/>
      <c r="IA1102" s="48"/>
      <c r="IB1102" s="48"/>
      <c r="IC1102" s="48"/>
      <c r="ID1102" s="48"/>
      <c r="IE1102" s="48"/>
      <c r="IF1102" s="48"/>
      <c r="IG1102" s="48"/>
      <c r="IH1102" s="36"/>
      <c r="II1102" s="36"/>
      <c r="IJ1102" s="36"/>
      <c r="IK1102" s="36"/>
      <c r="IL1102" s="36"/>
      <c r="IM1102" s="36"/>
      <c r="IN1102" s="36"/>
      <c r="IO1102" s="36"/>
      <c r="IP1102" s="36"/>
      <c r="IQ1102" s="36"/>
      <c r="IR1102" s="36"/>
      <c r="IS1102" s="36"/>
      <c r="IT1102" s="36"/>
    </row>
    <row r="1103" spans="1:254" s="14" customFormat="1" x14ac:dyDescent="0.2">
      <c r="A1103" s="48"/>
      <c r="B1103" s="48"/>
      <c r="C1103" s="194">
        <v>43803</v>
      </c>
      <c r="D1103" s="30" t="s">
        <v>2154</v>
      </c>
      <c r="E1103" s="102" t="s">
        <v>2140</v>
      </c>
      <c r="F1103" s="35" t="s">
        <v>1575</v>
      </c>
      <c r="G1103" s="82"/>
      <c r="H1103" s="127">
        <v>3919622</v>
      </c>
      <c r="I1103" s="143">
        <v>10483943</v>
      </c>
      <c r="J1103" s="49"/>
      <c r="K1103" s="48"/>
      <c r="L1103" s="48"/>
      <c r="M1103" s="48"/>
      <c r="N1103" s="48"/>
      <c r="O1103" s="48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s="48"/>
      <c r="AE1103" s="48"/>
      <c r="AF1103" s="48"/>
      <c r="AG1103" s="48"/>
      <c r="AH1103" s="48"/>
      <c r="AI1103" s="48"/>
      <c r="AJ1103" s="48"/>
      <c r="AK1103" s="48"/>
      <c r="AL1103" s="48"/>
      <c r="AM1103" s="48"/>
      <c r="AN1103" s="48"/>
      <c r="AO1103" s="48"/>
      <c r="AP1103" s="48"/>
      <c r="AQ1103" s="48"/>
      <c r="AR1103" s="48"/>
      <c r="AS1103" s="48"/>
      <c r="AT1103" s="48"/>
      <c r="AU1103" s="48"/>
      <c r="AV1103" s="48"/>
      <c r="AW1103" s="48"/>
      <c r="AX1103" s="48"/>
      <c r="AY1103" s="48"/>
      <c r="AZ1103" s="48"/>
      <c r="BA1103" s="48"/>
      <c r="BB1103" s="48"/>
      <c r="BC1103" s="48"/>
      <c r="BD1103" s="48"/>
      <c r="BE1103" s="48"/>
      <c r="BF1103" s="48"/>
      <c r="BG1103" s="48"/>
      <c r="BH1103" s="48"/>
      <c r="BI1103" s="48"/>
      <c r="BJ1103" s="48"/>
      <c r="BK1103" s="48"/>
      <c r="BL1103" s="48"/>
      <c r="BM1103" s="48"/>
      <c r="BN1103" s="48"/>
      <c r="BO1103" s="48"/>
      <c r="BP1103" s="48"/>
      <c r="BQ1103" s="48"/>
      <c r="BR1103" s="48"/>
      <c r="BS1103" s="48"/>
      <c r="BT1103" s="48"/>
      <c r="BU1103" s="48"/>
      <c r="BV1103" s="48"/>
      <c r="BW1103" s="48"/>
      <c r="BX1103" s="48"/>
      <c r="BY1103" s="48"/>
      <c r="BZ1103" s="48"/>
      <c r="CA1103" s="48"/>
      <c r="CB1103" s="48"/>
      <c r="CC1103" s="48"/>
      <c r="CD1103" s="48"/>
      <c r="CE1103" s="48"/>
      <c r="CF1103" s="48"/>
      <c r="CG1103" s="48"/>
      <c r="CH1103" s="48"/>
      <c r="CI1103" s="48"/>
      <c r="CJ1103" s="48"/>
      <c r="CK1103" s="48"/>
      <c r="CL1103" s="48"/>
      <c r="CM1103" s="48"/>
      <c r="CN1103" s="48"/>
      <c r="CO1103" s="48"/>
      <c r="CP1103" s="48"/>
      <c r="CQ1103" s="48"/>
      <c r="CR1103" s="48"/>
      <c r="CS1103" s="48"/>
      <c r="CT1103" s="48"/>
      <c r="CU1103" s="48"/>
      <c r="CV1103" s="48"/>
      <c r="CW1103" s="48"/>
      <c r="CX1103" s="48"/>
      <c r="CY1103" s="48"/>
      <c r="CZ1103" s="48"/>
      <c r="DA1103" s="48"/>
      <c r="DB1103" s="48"/>
      <c r="DC1103" s="48"/>
      <c r="DD1103" s="48"/>
      <c r="DE1103" s="48"/>
      <c r="DF1103" s="48"/>
      <c r="DG1103" s="48"/>
      <c r="DH1103" s="48"/>
      <c r="DI1103" s="48"/>
      <c r="DJ1103" s="48"/>
      <c r="DK1103" s="48"/>
      <c r="DL1103" s="48"/>
      <c r="DM1103" s="48"/>
      <c r="DN1103" s="48"/>
      <c r="DO1103" s="48"/>
      <c r="DP1103" s="48"/>
      <c r="DQ1103" s="48"/>
      <c r="DR1103" s="48"/>
      <c r="DS1103" s="48"/>
      <c r="DT1103" s="48"/>
      <c r="DU1103" s="48"/>
      <c r="DV1103" s="48"/>
      <c r="DW1103" s="48"/>
      <c r="DX1103" s="48"/>
      <c r="DY1103" s="48"/>
      <c r="DZ1103" s="48"/>
      <c r="EA1103" s="48"/>
      <c r="EB1103" s="48"/>
      <c r="EC1103" s="48"/>
      <c r="ED1103" s="48"/>
      <c r="EE1103" s="48"/>
      <c r="EF1103" s="48"/>
      <c r="EG1103" s="48"/>
      <c r="EH1103" s="48"/>
      <c r="EI1103" s="48"/>
      <c r="EJ1103" s="48"/>
      <c r="EK1103" s="48"/>
      <c r="EL1103" s="48"/>
      <c r="EM1103" s="48"/>
      <c r="EN1103" s="48"/>
      <c r="EO1103" s="48"/>
      <c r="EP1103" s="48"/>
      <c r="EQ1103" s="48"/>
      <c r="ER1103" s="48"/>
      <c r="ES1103" s="48"/>
      <c r="ET1103" s="48"/>
      <c r="EU1103" s="48"/>
      <c r="EV1103" s="48"/>
      <c r="EW1103" s="48"/>
      <c r="EX1103" s="48"/>
      <c r="EY1103" s="48"/>
      <c r="EZ1103" s="48"/>
      <c r="FA1103" s="48"/>
      <c r="FB1103" s="48"/>
      <c r="FC1103" s="48"/>
      <c r="FD1103" s="48"/>
      <c r="FE1103" s="48"/>
      <c r="FF1103" s="48"/>
      <c r="FG1103" s="48"/>
      <c r="FH1103" s="48"/>
      <c r="FI1103" s="48"/>
      <c r="FJ1103" s="48"/>
      <c r="FK1103" s="48"/>
      <c r="FL1103" s="48"/>
      <c r="FM1103" s="48"/>
      <c r="FN1103" s="48"/>
      <c r="FO1103" s="48"/>
      <c r="FP1103" s="48"/>
      <c r="FQ1103" s="48"/>
      <c r="FR1103" s="48"/>
      <c r="FS1103" s="48"/>
      <c r="FT1103" s="48"/>
      <c r="FU1103" s="48"/>
      <c r="FV1103" s="48"/>
      <c r="FW1103" s="48"/>
      <c r="FX1103" s="48"/>
      <c r="FY1103" s="48"/>
      <c r="FZ1103" s="48"/>
      <c r="GA1103" s="48"/>
      <c r="GB1103" s="48"/>
      <c r="GC1103" s="48"/>
      <c r="GD1103" s="48"/>
      <c r="GE1103" s="48"/>
      <c r="GF1103" s="48"/>
      <c r="GG1103" s="48"/>
      <c r="GH1103" s="48"/>
      <c r="GI1103" s="48"/>
      <c r="GJ1103" s="48"/>
      <c r="GK1103" s="48"/>
      <c r="GL1103" s="48"/>
      <c r="GM1103" s="48"/>
      <c r="GN1103" s="48"/>
      <c r="GO1103" s="48"/>
      <c r="GP1103" s="48"/>
      <c r="GQ1103" s="48"/>
      <c r="GR1103" s="48"/>
      <c r="GS1103" s="48"/>
      <c r="GT1103" s="48"/>
      <c r="GU1103" s="48"/>
      <c r="GV1103" s="48"/>
      <c r="GW1103" s="48"/>
      <c r="GX1103" s="48"/>
      <c r="GY1103" s="48"/>
      <c r="GZ1103" s="48"/>
      <c r="HA1103" s="48"/>
      <c r="HB1103" s="48"/>
      <c r="HC1103" s="48"/>
      <c r="HD1103" s="48"/>
      <c r="HE1103" s="48"/>
      <c r="HF1103" s="48"/>
      <c r="HG1103" s="48"/>
      <c r="HH1103" s="48"/>
      <c r="HI1103" s="48"/>
      <c r="HJ1103" s="48"/>
      <c r="HK1103" s="48"/>
      <c r="HL1103" s="48"/>
      <c r="HM1103" s="48"/>
      <c r="HN1103" s="48"/>
      <c r="HO1103" s="48"/>
      <c r="HP1103" s="48"/>
      <c r="HQ1103" s="48"/>
      <c r="HR1103" s="48"/>
      <c r="HS1103" s="48"/>
      <c r="HT1103" s="48"/>
      <c r="HU1103" s="48"/>
      <c r="HV1103" s="48"/>
      <c r="HW1103" s="48"/>
      <c r="HX1103" s="48"/>
      <c r="HY1103" s="48"/>
      <c r="HZ1103" s="48"/>
      <c r="IA1103" s="48"/>
      <c r="IB1103" s="48"/>
      <c r="IC1103" s="48"/>
      <c r="ID1103" s="48"/>
      <c r="IE1103" s="48"/>
      <c r="IF1103" s="48"/>
      <c r="IG1103" s="48"/>
      <c r="IH1103" s="36"/>
      <c r="II1103" s="36"/>
      <c r="IJ1103" s="36"/>
      <c r="IK1103" s="36"/>
      <c r="IL1103" s="36"/>
      <c r="IM1103" s="36"/>
      <c r="IN1103" s="36"/>
      <c r="IO1103" s="36"/>
      <c r="IP1103" s="36"/>
      <c r="IQ1103" s="36"/>
      <c r="IR1103" s="36"/>
      <c r="IS1103" s="36"/>
      <c r="IT1103" s="36"/>
    </row>
    <row r="1104" spans="1:254" s="14" customFormat="1" x14ac:dyDescent="0.2">
      <c r="A1104" s="48"/>
      <c r="B1104" s="48"/>
      <c r="C1104" s="98">
        <v>43804</v>
      </c>
      <c r="D1104" s="30" t="s">
        <v>2155</v>
      </c>
      <c r="E1104" s="102" t="s">
        <v>2141</v>
      </c>
      <c r="F1104" s="35" t="s">
        <v>1295</v>
      </c>
      <c r="G1104" s="82"/>
      <c r="H1104" s="85">
        <v>12500</v>
      </c>
      <c r="I1104" s="143">
        <v>10471443</v>
      </c>
      <c r="J1104" s="49"/>
      <c r="K1104" s="48"/>
      <c r="L1104" s="48"/>
      <c r="M1104" s="48"/>
      <c r="N1104" s="48"/>
      <c r="O1104" s="48"/>
      <c r="P1104" s="48"/>
      <c r="Q1104" s="48"/>
      <c r="R1104" s="48"/>
      <c r="S1104" s="48"/>
      <c r="T1104" s="48"/>
      <c r="U1104" s="48"/>
      <c r="V1104" s="48"/>
      <c r="W1104" s="48"/>
      <c r="X1104" s="48"/>
      <c r="Y1104" s="48"/>
      <c r="Z1104" s="48"/>
      <c r="AA1104" s="48"/>
      <c r="AB1104" s="48"/>
      <c r="AC1104" s="48"/>
      <c r="AD1104" s="48"/>
      <c r="AE1104" s="48"/>
      <c r="AF1104" s="48"/>
      <c r="AG1104" s="48"/>
      <c r="AH1104" s="48"/>
      <c r="AI1104" s="48"/>
      <c r="AJ1104" s="48"/>
      <c r="AK1104" s="48"/>
      <c r="AL1104" s="48"/>
      <c r="AM1104" s="48"/>
      <c r="AN1104" s="48"/>
      <c r="AO1104" s="48"/>
      <c r="AP1104" s="48"/>
      <c r="AQ1104" s="48"/>
      <c r="AR1104" s="48"/>
      <c r="AS1104" s="48"/>
      <c r="AT1104" s="48"/>
      <c r="AU1104" s="48"/>
      <c r="AV1104" s="48"/>
      <c r="AW1104" s="48"/>
      <c r="AX1104" s="48"/>
      <c r="AY1104" s="48"/>
      <c r="AZ1104" s="48"/>
      <c r="BA1104" s="48"/>
      <c r="BB1104" s="48"/>
      <c r="BC1104" s="48"/>
      <c r="BD1104" s="48"/>
      <c r="BE1104" s="48"/>
      <c r="BF1104" s="48"/>
      <c r="BG1104" s="48"/>
      <c r="BH1104" s="48"/>
      <c r="BI1104" s="48"/>
      <c r="BJ1104" s="48"/>
      <c r="BK1104" s="48"/>
      <c r="BL1104" s="48"/>
      <c r="BM1104" s="48"/>
      <c r="BN1104" s="48"/>
      <c r="BO1104" s="48"/>
      <c r="BP1104" s="48"/>
      <c r="BQ1104" s="48"/>
      <c r="BR1104" s="48"/>
      <c r="BS1104" s="48"/>
      <c r="BT1104" s="48"/>
      <c r="BU1104" s="48"/>
      <c r="BV1104" s="48"/>
      <c r="BW1104" s="48"/>
      <c r="BX1104" s="48"/>
      <c r="BY1104" s="48"/>
      <c r="BZ1104" s="48"/>
      <c r="CA1104" s="48"/>
      <c r="CB1104" s="48"/>
      <c r="CC1104" s="48"/>
      <c r="CD1104" s="48"/>
      <c r="CE1104" s="48"/>
      <c r="CF1104" s="48"/>
      <c r="CG1104" s="48"/>
      <c r="CH1104" s="48"/>
      <c r="CI1104" s="48"/>
      <c r="CJ1104" s="48"/>
      <c r="CK1104" s="48"/>
      <c r="CL1104" s="48"/>
      <c r="CM1104" s="48"/>
      <c r="CN1104" s="48"/>
      <c r="CO1104" s="48"/>
      <c r="CP1104" s="48"/>
      <c r="CQ1104" s="48"/>
      <c r="CR1104" s="48"/>
      <c r="CS1104" s="48"/>
      <c r="CT1104" s="48"/>
      <c r="CU1104" s="48"/>
      <c r="CV1104" s="48"/>
      <c r="CW1104" s="48"/>
      <c r="CX1104" s="48"/>
      <c r="CY1104" s="48"/>
      <c r="CZ1104" s="48"/>
      <c r="DA1104" s="48"/>
      <c r="DB1104" s="48"/>
      <c r="DC1104" s="48"/>
      <c r="DD1104" s="48"/>
      <c r="DE1104" s="48"/>
      <c r="DF1104" s="48"/>
      <c r="DG1104" s="48"/>
      <c r="DH1104" s="48"/>
      <c r="DI1104" s="48"/>
      <c r="DJ1104" s="48"/>
      <c r="DK1104" s="48"/>
      <c r="DL1104" s="48"/>
      <c r="DM1104" s="48"/>
      <c r="DN1104" s="48"/>
      <c r="DO1104" s="48"/>
      <c r="DP1104" s="48"/>
      <c r="DQ1104" s="48"/>
      <c r="DR1104" s="48"/>
      <c r="DS1104" s="48"/>
      <c r="DT1104" s="48"/>
      <c r="DU1104" s="48"/>
      <c r="DV1104" s="48"/>
      <c r="DW1104" s="48"/>
      <c r="DX1104" s="48"/>
      <c r="DY1104" s="48"/>
      <c r="DZ1104" s="48"/>
      <c r="EA1104" s="48"/>
      <c r="EB1104" s="48"/>
      <c r="EC1104" s="48"/>
      <c r="ED1104" s="48"/>
      <c r="EE1104" s="48"/>
      <c r="EF1104" s="48"/>
      <c r="EG1104" s="48"/>
      <c r="EH1104" s="48"/>
      <c r="EI1104" s="48"/>
      <c r="EJ1104" s="48"/>
      <c r="EK1104" s="48"/>
      <c r="EL1104" s="48"/>
      <c r="EM1104" s="48"/>
      <c r="EN1104" s="48"/>
      <c r="EO1104" s="48"/>
      <c r="EP1104" s="48"/>
      <c r="EQ1104" s="48"/>
      <c r="ER1104" s="48"/>
      <c r="ES1104" s="48"/>
      <c r="ET1104" s="48"/>
      <c r="EU1104" s="48"/>
      <c r="EV1104" s="48"/>
      <c r="EW1104" s="48"/>
      <c r="EX1104" s="48"/>
      <c r="EY1104" s="48"/>
      <c r="EZ1104" s="48"/>
      <c r="FA1104" s="48"/>
      <c r="FB1104" s="48"/>
      <c r="FC1104" s="48"/>
      <c r="FD1104" s="48"/>
      <c r="FE1104" s="48"/>
      <c r="FF1104" s="48"/>
      <c r="FG1104" s="48"/>
      <c r="FH1104" s="48"/>
      <c r="FI1104" s="48"/>
      <c r="FJ1104" s="48"/>
      <c r="FK1104" s="48"/>
      <c r="FL1104" s="48"/>
      <c r="FM1104" s="48"/>
      <c r="FN1104" s="48"/>
      <c r="FO1104" s="48"/>
      <c r="FP1104" s="48"/>
      <c r="FQ1104" s="48"/>
      <c r="FR1104" s="48"/>
      <c r="FS1104" s="48"/>
      <c r="FT1104" s="48"/>
      <c r="FU1104" s="48"/>
      <c r="FV1104" s="48"/>
      <c r="FW1104" s="48"/>
      <c r="FX1104" s="48"/>
      <c r="FY1104" s="48"/>
      <c r="FZ1104" s="48"/>
      <c r="GA1104" s="48"/>
      <c r="GB1104" s="48"/>
      <c r="GC1104" s="48"/>
      <c r="GD1104" s="48"/>
      <c r="GE1104" s="48"/>
      <c r="GF1104" s="48"/>
      <c r="GG1104" s="48"/>
      <c r="GH1104" s="48"/>
      <c r="GI1104" s="48"/>
      <c r="GJ1104" s="48"/>
      <c r="GK1104" s="48"/>
      <c r="GL1104" s="48"/>
      <c r="GM1104" s="48"/>
      <c r="GN1104" s="48"/>
      <c r="GO1104" s="48"/>
      <c r="GP1104" s="48"/>
      <c r="GQ1104" s="48"/>
      <c r="GR1104" s="48"/>
      <c r="GS1104" s="48"/>
      <c r="GT1104" s="48"/>
      <c r="GU1104" s="48"/>
      <c r="GV1104" s="48"/>
      <c r="GW1104" s="48"/>
      <c r="GX1104" s="48"/>
      <c r="GY1104" s="48"/>
      <c r="GZ1104" s="48"/>
      <c r="HA1104" s="48"/>
      <c r="HB1104" s="48"/>
      <c r="HC1104" s="48"/>
      <c r="HD1104" s="48"/>
      <c r="HE1104" s="48"/>
      <c r="HF1104" s="48"/>
      <c r="HG1104" s="48"/>
      <c r="HH1104" s="48"/>
      <c r="HI1104" s="48"/>
      <c r="HJ1104" s="48"/>
      <c r="HK1104" s="48"/>
      <c r="HL1104" s="48"/>
      <c r="HM1104" s="48"/>
      <c r="HN1104" s="48"/>
      <c r="HO1104" s="48"/>
      <c r="HP1104" s="48"/>
      <c r="HQ1104" s="48"/>
      <c r="HR1104" s="48"/>
      <c r="HS1104" s="48"/>
      <c r="HT1104" s="48"/>
      <c r="HU1104" s="48"/>
      <c r="HV1104" s="48"/>
      <c r="HW1104" s="48"/>
      <c r="HX1104" s="48"/>
      <c r="HY1104" s="48"/>
      <c r="HZ1104" s="48"/>
      <c r="IA1104" s="48"/>
      <c r="IB1104" s="48"/>
      <c r="IC1104" s="48"/>
      <c r="ID1104" s="48"/>
      <c r="IE1104" s="48"/>
      <c r="IF1104" s="48"/>
      <c r="IG1104" s="48"/>
      <c r="IH1104" s="36"/>
      <c r="II1104" s="36"/>
      <c r="IJ1104" s="36"/>
      <c r="IK1104" s="36"/>
      <c r="IL1104" s="36"/>
      <c r="IM1104" s="36"/>
      <c r="IN1104" s="36"/>
      <c r="IO1104" s="36"/>
      <c r="IP1104" s="36"/>
      <c r="IQ1104" s="36"/>
      <c r="IR1104" s="36"/>
      <c r="IS1104" s="36"/>
      <c r="IT1104" s="36"/>
    </row>
    <row r="1105" spans="1:254" s="14" customFormat="1" x14ac:dyDescent="0.2">
      <c r="A1105" s="48"/>
      <c r="B1105" s="48"/>
      <c r="C1105" s="98">
        <v>43804</v>
      </c>
      <c r="D1105" s="30" t="s">
        <v>2157</v>
      </c>
      <c r="E1105" s="102" t="s">
        <v>2142</v>
      </c>
      <c r="F1105" s="35" t="s">
        <v>2156</v>
      </c>
      <c r="G1105" s="82"/>
      <c r="H1105" s="127">
        <v>500000</v>
      </c>
      <c r="I1105" s="143">
        <v>9971443</v>
      </c>
      <c r="J1105" s="49"/>
      <c r="K1105" s="48"/>
      <c r="L1105" s="48"/>
      <c r="M1105" s="48"/>
      <c r="N1105" s="48"/>
      <c r="O1105" s="48"/>
      <c r="P1105" s="48"/>
      <c r="Q1105" s="48"/>
      <c r="R1105" s="48"/>
      <c r="S1105" s="48"/>
      <c r="T1105" s="48"/>
      <c r="U1105" s="48"/>
      <c r="V1105" s="48"/>
      <c r="W1105" s="48"/>
      <c r="X1105" s="48"/>
      <c r="Y1105" s="48"/>
      <c r="Z1105" s="48"/>
      <c r="AA1105" s="48"/>
      <c r="AB1105" s="48"/>
      <c r="AC1105" s="48"/>
      <c r="AD1105" s="48"/>
      <c r="AE1105" s="48"/>
      <c r="AF1105" s="48"/>
      <c r="AG1105" s="48"/>
      <c r="AH1105" s="48"/>
      <c r="AI1105" s="48"/>
      <c r="AJ1105" s="48"/>
      <c r="AK1105" s="48"/>
      <c r="AL1105" s="48"/>
      <c r="AM1105" s="48"/>
      <c r="AN1105" s="48"/>
      <c r="AO1105" s="48"/>
      <c r="AP1105" s="48"/>
      <c r="AQ1105" s="48"/>
      <c r="AR1105" s="48"/>
      <c r="AS1105" s="48"/>
      <c r="AT1105" s="48"/>
      <c r="AU1105" s="48"/>
      <c r="AV1105" s="48"/>
      <c r="AW1105" s="48"/>
      <c r="AX1105" s="48"/>
      <c r="AY1105" s="48"/>
      <c r="AZ1105" s="48"/>
      <c r="BA1105" s="48"/>
      <c r="BB1105" s="48"/>
      <c r="BC1105" s="48"/>
      <c r="BD1105" s="48"/>
      <c r="BE1105" s="48"/>
      <c r="BF1105" s="48"/>
      <c r="BG1105" s="48"/>
      <c r="BH1105" s="48"/>
      <c r="BI1105" s="48"/>
      <c r="BJ1105" s="48"/>
      <c r="BK1105" s="48"/>
      <c r="BL1105" s="48"/>
      <c r="BM1105" s="48"/>
      <c r="BN1105" s="48"/>
      <c r="BO1105" s="48"/>
      <c r="BP1105" s="48"/>
      <c r="BQ1105" s="48"/>
      <c r="BR1105" s="48"/>
      <c r="BS1105" s="48"/>
      <c r="BT1105" s="48"/>
      <c r="BU1105" s="48"/>
      <c r="BV1105" s="48"/>
      <c r="BW1105" s="48"/>
      <c r="BX1105" s="48"/>
      <c r="BY1105" s="48"/>
      <c r="BZ1105" s="48"/>
      <c r="CA1105" s="48"/>
      <c r="CB1105" s="48"/>
      <c r="CC1105" s="48"/>
      <c r="CD1105" s="48"/>
      <c r="CE1105" s="48"/>
      <c r="CF1105" s="48"/>
      <c r="CG1105" s="48"/>
      <c r="CH1105" s="48"/>
      <c r="CI1105" s="48"/>
      <c r="CJ1105" s="48"/>
      <c r="CK1105" s="48"/>
      <c r="CL1105" s="48"/>
      <c r="CM1105" s="48"/>
      <c r="CN1105" s="48"/>
      <c r="CO1105" s="48"/>
      <c r="CP1105" s="48"/>
      <c r="CQ1105" s="48"/>
      <c r="CR1105" s="48"/>
      <c r="CS1105" s="48"/>
      <c r="CT1105" s="48"/>
      <c r="CU1105" s="48"/>
      <c r="CV1105" s="48"/>
      <c r="CW1105" s="48"/>
      <c r="CX1105" s="48"/>
      <c r="CY1105" s="48"/>
      <c r="CZ1105" s="48"/>
      <c r="DA1105" s="48"/>
      <c r="DB1105" s="48"/>
      <c r="DC1105" s="48"/>
      <c r="DD1105" s="48"/>
      <c r="DE1105" s="48"/>
      <c r="DF1105" s="48"/>
      <c r="DG1105" s="48"/>
      <c r="DH1105" s="48"/>
      <c r="DI1105" s="48"/>
      <c r="DJ1105" s="48"/>
      <c r="DK1105" s="48"/>
      <c r="DL1105" s="48"/>
      <c r="DM1105" s="48"/>
      <c r="DN1105" s="48"/>
      <c r="DO1105" s="48"/>
      <c r="DP1105" s="48"/>
      <c r="DQ1105" s="48"/>
      <c r="DR1105" s="48"/>
      <c r="DS1105" s="48"/>
      <c r="DT1105" s="48"/>
      <c r="DU1105" s="48"/>
      <c r="DV1105" s="48"/>
      <c r="DW1105" s="48"/>
      <c r="DX1105" s="48"/>
      <c r="DY1105" s="48"/>
      <c r="DZ1105" s="48"/>
      <c r="EA1105" s="48"/>
      <c r="EB1105" s="48"/>
      <c r="EC1105" s="48"/>
      <c r="ED1105" s="48"/>
      <c r="EE1105" s="48"/>
      <c r="EF1105" s="48"/>
      <c r="EG1105" s="48"/>
      <c r="EH1105" s="48"/>
      <c r="EI1105" s="48"/>
      <c r="EJ1105" s="48"/>
      <c r="EK1105" s="48"/>
      <c r="EL1105" s="48"/>
      <c r="EM1105" s="48"/>
      <c r="EN1105" s="48"/>
      <c r="EO1105" s="48"/>
      <c r="EP1105" s="48"/>
      <c r="EQ1105" s="48"/>
      <c r="ER1105" s="48"/>
      <c r="ES1105" s="48"/>
      <c r="ET1105" s="48"/>
      <c r="EU1105" s="48"/>
      <c r="EV1105" s="48"/>
      <c r="EW1105" s="48"/>
      <c r="EX1105" s="48"/>
      <c r="EY1105" s="48"/>
      <c r="EZ1105" s="48"/>
      <c r="FA1105" s="48"/>
      <c r="FB1105" s="48"/>
      <c r="FC1105" s="48"/>
      <c r="FD1105" s="48"/>
      <c r="FE1105" s="48"/>
      <c r="FF1105" s="48"/>
      <c r="FG1105" s="48"/>
      <c r="FH1105" s="48"/>
      <c r="FI1105" s="48"/>
      <c r="FJ1105" s="48"/>
      <c r="FK1105" s="48"/>
      <c r="FL1105" s="48"/>
      <c r="FM1105" s="48"/>
      <c r="FN1105" s="48"/>
      <c r="FO1105" s="48"/>
      <c r="FP1105" s="48"/>
      <c r="FQ1105" s="48"/>
      <c r="FR1105" s="48"/>
      <c r="FS1105" s="48"/>
      <c r="FT1105" s="48"/>
      <c r="FU1105" s="48"/>
      <c r="FV1105" s="48"/>
      <c r="FW1105" s="48"/>
      <c r="FX1105" s="48"/>
      <c r="FY1105" s="48"/>
      <c r="FZ1105" s="48"/>
      <c r="GA1105" s="48"/>
      <c r="GB1105" s="48"/>
      <c r="GC1105" s="48"/>
      <c r="GD1105" s="48"/>
      <c r="GE1105" s="48"/>
      <c r="GF1105" s="48"/>
      <c r="GG1105" s="48"/>
      <c r="GH1105" s="48"/>
      <c r="GI1105" s="48"/>
      <c r="GJ1105" s="48"/>
      <c r="GK1105" s="48"/>
      <c r="GL1105" s="48"/>
      <c r="GM1105" s="48"/>
      <c r="GN1105" s="48"/>
      <c r="GO1105" s="48"/>
      <c r="GP1105" s="48"/>
      <c r="GQ1105" s="48"/>
      <c r="GR1105" s="48"/>
      <c r="GS1105" s="48"/>
      <c r="GT1105" s="48"/>
      <c r="GU1105" s="48"/>
      <c r="GV1105" s="48"/>
      <c r="GW1105" s="48"/>
      <c r="GX1105" s="48"/>
      <c r="GY1105" s="48"/>
      <c r="GZ1105" s="48"/>
      <c r="HA1105" s="48"/>
      <c r="HB1105" s="48"/>
      <c r="HC1105" s="48"/>
      <c r="HD1105" s="48"/>
      <c r="HE1105" s="48"/>
      <c r="HF1105" s="48"/>
      <c r="HG1105" s="48"/>
      <c r="HH1105" s="48"/>
      <c r="HI1105" s="48"/>
      <c r="HJ1105" s="48"/>
      <c r="HK1105" s="48"/>
      <c r="HL1105" s="48"/>
      <c r="HM1105" s="48"/>
      <c r="HN1105" s="48"/>
      <c r="HO1105" s="48"/>
      <c r="HP1105" s="48"/>
      <c r="HQ1105" s="48"/>
      <c r="HR1105" s="48"/>
      <c r="HS1105" s="48"/>
      <c r="HT1105" s="48"/>
      <c r="HU1105" s="48"/>
      <c r="HV1105" s="48"/>
      <c r="HW1105" s="48"/>
      <c r="HX1105" s="48"/>
      <c r="HY1105" s="48"/>
      <c r="HZ1105" s="48"/>
      <c r="IA1105" s="48"/>
      <c r="IB1105" s="48"/>
      <c r="IC1105" s="48"/>
      <c r="ID1105" s="48"/>
      <c r="IE1105" s="48"/>
      <c r="IF1105" s="48"/>
      <c r="IG1105" s="48"/>
      <c r="IH1105" s="36"/>
      <c r="II1105" s="36"/>
      <c r="IJ1105" s="36"/>
      <c r="IK1105" s="36"/>
      <c r="IL1105" s="36"/>
      <c r="IM1105" s="36"/>
      <c r="IN1105" s="36"/>
      <c r="IO1105" s="36"/>
      <c r="IP1105" s="36"/>
      <c r="IQ1105" s="36"/>
      <c r="IR1105" s="36"/>
      <c r="IS1105" s="36"/>
      <c r="IT1105" s="36"/>
    </row>
    <row r="1106" spans="1:254" s="14" customFormat="1" x14ac:dyDescent="0.2">
      <c r="A1106" s="48"/>
      <c r="B1106" s="48"/>
      <c r="C1106" s="98">
        <v>43804</v>
      </c>
      <c r="D1106" s="30" t="s">
        <v>2158</v>
      </c>
      <c r="E1106" s="102" t="s">
        <v>2143</v>
      </c>
      <c r="F1106" s="35" t="s">
        <v>1185</v>
      </c>
      <c r="G1106" s="82"/>
      <c r="H1106" s="127">
        <v>634150</v>
      </c>
      <c r="I1106" s="143">
        <v>9337293</v>
      </c>
      <c r="J1106" s="49"/>
      <c r="K1106" s="48"/>
      <c r="L1106" s="48"/>
      <c r="M1106" s="48"/>
      <c r="N1106" s="48"/>
      <c r="O1106" s="48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  <c r="Z1106" s="48"/>
      <c r="AA1106" s="48"/>
      <c r="AB1106" s="48"/>
      <c r="AC1106" s="48"/>
      <c r="AD1106" s="48"/>
      <c r="AE1106" s="48"/>
      <c r="AF1106" s="48"/>
      <c r="AG1106" s="48"/>
      <c r="AH1106" s="48"/>
      <c r="AI1106" s="48"/>
      <c r="AJ1106" s="48"/>
      <c r="AK1106" s="48"/>
      <c r="AL1106" s="48"/>
      <c r="AM1106" s="48"/>
      <c r="AN1106" s="48"/>
      <c r="AO1106" s="48"/>
      <c r="AP1106" s="48"/>
      <c r="AQ1106" s="48"/>
      <c r="AR1106" s="48"/>
      <c r="AS1106" s="48"/>
      <c r="AT1106" s="48"/>
      <c r="AU1106" s="48"/>
      <c r="AV1106" s="48"/>
      <c r="AW1106" s="48"/>
      <c r="AX1106" s="48"/>
      <c r="AY1106" s="48"/>
      <c r="AZ1106" s="48"/>
      <c r="BA1106" s="48"/>
      <c r="BB1106" s="48"/>
      <c r="BC1106" s="48"/>
      <c r="BD1106" s="48"/>
      <c r="BE1106" s="48"/>
      <c r="BF1106" s="48"/>
      <c r="BG1106" s="48"/>
      <c r="BH1106" s="48"/>
      <c r="BI1106" s="48"/>
      <c r="BJ1106" s="48"/>
      <c r="BK1106" s="48"/>
      <c r="BL1106" s="48"/>
      <c r="BM1106" s="48"/>
      <c r="BN1106" s="48"/>
      <c r="BO1106" s="48"/>
      <c r="BP1106" s="48"/>
      <c r="BQ1106" s="48"/>
      <c r="BR1106" s="48"/>
      <c r="BS1106" s="48"/>
      <c r="BT1106" s="48"/>
      <c r="BU1106" s="48"/>
      <c r="BV1106" s="48"/>
      <c r="BW1106" s="48"/>
      <c r="BX1106" s="48"/>
      <c r="BY1106" s="48"/>
      <c r="BZ1106" s="48"/>
      <c r="CA1106" s="48"/>
      <c r="CB1106" s="48"/>
      <c r="CC1106" s="48"/>
      <c r="CD1106" s="48"/>
      <c r="CE1106" s="48"/>
      <c r="CF1106" s="48"/>
      <c r="CG1106" s="48"/>
      <c r="CH1106" s="48"/>
      <c r="CI1106" s="48"/>
      <c r="CJ1106" s="48"/>
      <c r="CK1106" s="48"/>
      <c r="CL1106" s="48"/>
      <c r="CM1106" s="48"/>
      <c r="CN1106" s="48"/>
      <c r="CO1106" s="48"/>
      <c r="CP1106" s="48"/>
      <c r="CQ1106" s="48"/>
      <c r="CR1106" s="48"/>
      <c r="CS1106" s="48"/>
      <c r="CT1106" s="48"/>
      <c r="CU1106" s="48"/>
      <c r="CV1106" s="48"/>
      <c r="CW1106" s="48"/>
      <c r="CX1106" s="48"/>
      <c r="CY1106" s="48"/>
      <c r="CZ1106" s="48"/>
      <c r="DA1106" s="48"/>
      <c r="DB1106" s="48"/>
      <c r="DC1106" s="48"/>
      <c r="DD1106" s="48"/>
      <c r="DE1106" s="48"/>
      <c r="DF1106" s="48"/>
      <c r="DG1106" s="48"/>
      <c r="DH1106" s="48"/>
      <c r="DI1106" s="48"/>
      <c r="DJ1106" s="48"/>
      <c r="DK1106" s="48"/>
      <c r="DL1106" s="48"/>
      <c r="DM1106" s="48"/>
      <c r="DN1106" s="48"/>
      <c r="DO1106" s="48"/>
      <c r="DP1106" s="48"/>
      <c r="DQ1106" s="48"/>
      <c r="DR1106" s="48"/>
      <c r="DS1106" s="48"/>
      <c r="DT1106" s="48"/>
      <c r="DU1106" s="48"/>
      <c r="DV1106" s="48"/>
      <c r="DW1106" s="48"/>
      <c r="DX1106" s="48"/>
      <c r="DY1106" s="48"/>
      <c r="DZ1106" s="48"/>
      <c r="EA1106" s="48"/>
      <c r="EB1106" s="48"/>
      <c r="EC1106" s="48"/>
      <c r="ED1106" s="48"/>
      <c r="EE1106" s="48"/>
      <c r="EF1106" s="48"/>
      <c r="EG1106" s="48"/>
      <c r="EH1106" s="48"/>
      <c r="EI1106" s="48"/>
      <c r="EJ1106" s="48"/>
      <c r="EK1106" s="48"/>
      <c r="EL1106" s="48"/>
      <c r="EM1106" s="48"/>
      <c r="EN1106" s="48"/>
      <c r="EO1106" s="48"/>
      <c r="EP1106" s="48"/>
      <c r="EQ1106" s="48"/>
      <c r="ER1106" s="48"/>
      <c r="ES1106" s="48"/>
      <c r="ET1106" s="48"/>
      <c r="EU1106" s="48"/>
      <c r="EV1106" s="48"/>
      <c r="EW1106" s="48"/>
      <c r="EX1106" s="48"/>
      <c r="EY1106" s="48"/>
      <c r="EZ1106" s="48"/>
      <c r="FA1106" s="48"/>
      <c r="FB1106" s="48"/>
      <c r="FC1106" s="48"/>
      <c r="FD1106" s="48"/>
      <c r="FE1106" s="48"/>
      <c r="FF1106" s="48"/>
      <c r="FG1106" s="48"/>
      <c r="FH1106" s="48"/>
      <c r="FI1106" s="48"/>
      <c r="FJ1106" s="48"/>
      <c r="FK1106" s="48"/>
      <c r="FL1106" s="48"/>
      <c r="FM1106" s="48"/>
      <c r="FN1106" s="48"/>
      <c r="FO1106" s="48"/>
      <c r="FP1106" s="48"/>
      <c r="FQ1106" s="48"/>
      <c r="FR1106" s="48"/>
      <c r="FS1106" s="48"/>
      <c r="FT1106" s="48"/>
      <c r="FU1106" s="48"/>
      <c r="FV1106" s="48"/>
      <c r="FW1106" s="48"/>
      <c r="FX1106" s="48"/>
      <c r="FY1106" s="48"/>
      <c r="FZ1106" s="48"/>
      <c r="GA1106" s="48"/>
      <c r="GB1106" s="48"/>
      <c r="GC1106" s="48"/>
      <c r="GD1106" s="48"/>
      <c r="GE1106" s="48"/>
      <c r="GF1106" s="48"/>
      <c r="GG1106" s="48"/>
      <c r="GH1106" s="48"/>
      <c r="GI1106" s="48"/>
      <c r="GJ1106" s="48"/>
      <c r="GK1106" s="48"/>
      <c r="GL1106" s="48"/>
      <c r="GM1106" s="48"/>
      <c r="GN1106" s="48"/>
      <c r="GO1106" s="48"/>
      <c r="GP1106" s="48"/>
      <c r="GQ1106" s="48"/>
      <c r="GR1106" s="48"/>
      <c r="GS1106" s="48"/>
      <c r="GT1106" s="48"/>
      <c r="GU1106" s="48"/>
      <c r="GV1106" s="48"/>
      <c r="GW1106" s="48"/>
      <c r="GX1106" s="48"/>
      <c r="GY1106" s="48"/>
      <c r="GZ1106" s="48"/>
      <c r="HA1106" s="48"/>
      <c r="HB1106" s="48"/>
      <c r="HC1106" s="48"/>
      <c r="HD1106" s="48"/>
      <c r="HE1106" s="48"/>
      <c r="HF1106" s="48"/>
      <c r="HG1106" s="48"/>
      <c r="HH1106" s="48"/>
      <c r="HI1106" s="48"/>
      <c r="HJ1106" s="48"/>
      <c r="HK1106" s="48"/>
      <c r="HL1106" s="48"/>
      <c r="HM1106" s="48"/>
      <c r="HN1106" s="48"/>
      <c r="HO1106" s="48"/>
      <c r="HP1106" s="48"/>
      <c r="HQ1106" s="48"/>
      <c r="HR1106" s="48"/>
      <c r="HS1106" s="48"/>
      <c r="HT1106" s="48"/>
      <c r="HU1106" s="48"/>
      <c r="HV1106" s="48"/>
      <c r="HW1106" s="48"/>
      <c r="HX1106" s="48"/>
      <c r="HY1106" s="48"/>
      <c r="HZ1106" s="48"/>
      <c r="IA1106" s="48"/>
      <c r="IB1106" s="48"/>
      <c r="IC1106" s="48"/>
      <c r="ID1106" s="48"/>
      <c r="IE1106" s="48"/>
      <c r="IF1106" s="48"/>
      <c r="IG1106" s="48"/>
      <c r="IH1106" s="36"/>
      <c r="II1106" s="36"/>
      <c r="IJ1106" s="36"/>
      <c r="IK1106" s="36"/>
      <c r="IL1106" s="36"/>
      <c r="IM1106" s="36"/>
      <c r="IN1106" s="36"/>
      <c r="IO1106" s="36"/>
      <c r="IP1106" s="36"/>
      <c r="IQ1106" s="36"/>
      <c r="IR1106" s="36"/>
      <c r="IS1106" s="36"/>
      <c r="IT1106" s="36"/>
    </row>
    <row r="1107" spans="1:254" s="14" customFormat="1" x14ac:dyDescent="0.2">
      <c r="A1107" s="48"/>
      <c r="B1107" s="48"/>
      <c r="C1107" s="98">
        <v>43805</v>
      </c>
      <c r="D1107" s="30" t="s">
        <v>2159</v>
      </c>
      <c r="E1107" s="102" t="s">
        <v>2144</v>
      </c>
      <c r="F1107" s="35" t="s">
        <v>1198</v>
      </c>
      <c r="G1107" s="82"/>
      <c r="H1107" s="127">
        <v>55500</v>
      </c>
      <c r="I1107" s="143">
        <v>9281793</v>
      </c>
      <c r="J1107" s="49"/>
      <c r="K1107" s="48"/>
      <c r="L1107" s="48"/>
      <c r="M1107" s="48"/>
      <c r="N1107" s="48"/>
      <c r="O1107" s="48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s="48"/>
      <c r="AE1107" s="48"/>
      <c r="AF1107" s="48"/>
      <c r="AG1107" s="48"/>
      <c r="AH1107" s="48"/>
      <c r="AI1107" s="48"/>
      <c r="AJ1107" s="48"/>
      <c r="AK1107" s="48"/>
      <c r="AL1107" s="48"/>
      <c r="AM1107" s="48"/>
      <c r="AN1107" s="48"/>
      <c r="AO1107" s="48"/>
      <c r="AP1107" s="48"/>
      <c r="AQ1107" s="48"/>
      <c r="AR1107" s="48"/>
      <c r="AS1107" s="48"/>
      <c r="AT1107" s="48"/>
      <c r="AU1107" s="48"/>
      <c r="AV1107" s="48"/>
      <c r="AW1107" s="48"/>
      <c r="AX1107" s="48"/>
      <c r="AY1107" s="48"/>
      <c r="AZ1107" s="48"/>
      <c r="BA1107" s="48"/>
      <c r="BB1107" s="48"/>
      <c r="BC1107" s="48"/>
      <c r="BD1107" s="48"/>
      <c r="BE1107" s="48"/>
      <c r="BF1107" s="48"/>
      <c r="BG1107" s="48"/>
      <c r="BH1107" s="48"/>
      <c r="BI1107" s="48"/>
      <c r="BJ1107" s="48"/>
      <c r="BK1107" s="48"/>
      <c r="BL1107" s="48"/>
      <c r="BM1107" s="48"/>
      <c r="BN1107" s="48"/>
      <c r="BO1107" s="48"/>
      <c r="BP1107" s="48"/>
      <c r="BQ1107" s="48"/>
      <c r="BR1107" s="48"/>
      <c r="BS1107" s="48"/>
      <c r="BT1107" s="48"/>
      <c r="BU1107" s="48"/>
      <c r="BV1107" s="48"/>
      <c r="BW1107" s="48"/>
      <c r="BX1107" s="48"/>
      <c r="BY1107" s="48"/>
      <c r="BZ1107" s="48"/>
      <c r="CA1107" s="48"/>
      <c r="CB1107" s="48"/>
      <c r="CC1107" s="48"/>
      <c r="CD1107" s="48"/>
      <c r="CE1107" s="48"/>
      <c r="CF1107" s="48"/>
      <c r="CG1107" s="48"/>
      <c r="CH1107" s="48"/>
      <c r="CI1107" s="48"/>
      <c r="CJ1107" s="48"/>
      <c r="CK1107" s="48"/>
      <c r="CL1107" s="48"/>
      <c r="CM1107" s="48"/>
      <c r="CN1107" s="48"/>
      <c r="CO1107" s="48"/>
      <c r="CP1107" s="48"/>
      <c r="CQ1107" s="48"/>
      <c r="CR1107" s="48"/>
      <c r="CS1107" s="48"/>
      <c r="CT1107" s="48"/>
      <c r="CU1107" s="48"/>
      <c r="CV1107" s="48"/>
      <c r="CW1107" s="48"/>
      <c r="CX1107" s="48"/>
      <c r="CY1107" s="48"/>
      <c r="CZ1107" s="48"/>
      <c r="DA1107" s="48"/>
      <c r="DB1107" s="48"/>
      <c r="DC1107" s="48"/>
      <c r="DD1107" s="48"/>
      <c r="DE1107" s="48"/>
      <c r="DF1107" s="48"/>
      <c r="DG1107" s="48"/>
      <c r="DH1107" s="48"/>
      <c r="DI1107" s="48"/>
      <c r="DJ1107" s="48"/>
      <c r="DK1107" s="48"/>
      <c r="DL1107" s="48"/>
      <c r="DM1107" s="48"/>
      <c r="DN1107" s="48"/>
      <c r="DO1107" s="48"/>
      <c r="DP1107" s="48"/>
      <c r="DQ1107" s="48"/>
      <c r="DR1107" s="48"/>
      <c r="DS1107" s="48"/>
      <c r="DT1107" s="48"/>
      <c r="DU1107" s="48"/>
      <c r="DV1107" s="48"/>
      <c r="DW1107" s="48"/>
      <c r="DX1107" s="48"/>
      <c r="DY1107" s="48"/>
      <c r="DZ1107" s="48"/>
      <c r="EA1107" s="48"/>
      <c r="EB1107" s="48"/>
      <c r="EC1107" s="48"/>
      <c r="ED1107" s="48"/>
      <c r="EE1107" s="48"/>
      <c r="EF1107" s="48"/>
      <c r="EG1107" s="48"/>
      <c r="EH1107" s="48"/>
      <c r="EI1107" s="48"/>
      <c r="EJ1107" s="48"/>
      <c r="EK1107" s="48"/>
      <c r="EL1107" s="48"/>
      <c r="EM1107" s="48"/>
      <c r="EN1107" s="48"/>
      <c r="EO1107" s="48"/>
      <c r="EP1107" s="48"/>
      <c r="EQ1107" s="48"/>
      <c r="ER1107" s="48"/>
      <c r="ES1107" s="48"/>
      <c r="ET1107" s="48"/>
      <c r="EU1107" s="48"/>
      <c r="EV1107" s="48"/>
      <c r="EW1107" s="48"/>
      <c r="EX1107" s="48"/>
      <c r="EY1107" s="48"/>
      <c r="EZ1107" s="48"/>
      <c r="FA1107" s="48"/>
      <c r="FB1107" s="48"/>
      <c r="FC1107" s="48"/>
      <c r="FD1107" s="48"/>
      <c r="FE1107" s="48"/>
      <c r="FF1107" s="48"/>
      <c r="FG1107" s="48"/>
      <c r="FH1107" s="48"/>
      <c r="FI1107" s="48"/>
      <c r="FJ1107" s="48"/>
      <c r="FK1107" s="48"/>
      <c r="FL1107" s="48"/>
      <c r="FM1107" s="48"/>
      <c r="FN1107" s="48"/>
      <c r="FO1107" s="48"/>
      <c r="FP1107" s="48"/>
      <c r="FQ1107" s="48"/>
      <c r="FR1107" s="48"/>
      <c r="FS1107" s="48"/>
      <c r="FT1107" s="48"/>
      <c r="FU1107" s="48"/>
      <c r="FV1107" s="48"/>
      <c r="FW1107" s="48"/>
      <c r="FX1107" s="48"/>
      <c r="FY1107" s="48"/>
      <c r="FZ1107" s="48"/>
      <c r="GA1107" s="48"/>
      <c r="GB1107" s="48"/>
      <c r="GC1107" s="48"/>
      <c r="GD1107" s="48"/>
      <c r="GE1107" s="48"/>
      <c r="GF1107" s="48"/>
      <c r="GG1107" s="48"/>
      <c r="GH1107" s="48"/>
      <c r="GI1107" s="48"/>
      <c r="GJ1107" s="48"/>
      <c r="GK1107" s="48"/>
      <c r="GL1107" s="48"/>
      <c r="GM1107" s="48"/>
      <c r="GN1107" s="48"/>
      <c r="GO1107" s="48"/>
      <c r="GP1107" s="48"/>
      <c r="GQ1107" s="48"/>
      <c r="GR1107" s="48"/>
      <c r="GS1107" s="48"/>
      <c r="GT1107" s="48"/>
      <c r="GU1107" s="48"/>
      <c r="GV1107" s="48"/>
      <c r="GW1107" s="48"/>
      <c r="GX1107" s="48"/>
      <c r="GY1107" s="48"/>
      <c r="GZ1107" s="48"/>
      <c r="HA1107" s="48"/>
      <c r="HB1107" s="48"/>
      <c r="HC1107" s="48"/>
      <c r="HD1107" s="48"/>
      <c r="HE1107" s="48"/>
      <c r="HF1107" s="48"/>
      <c r="HG1107" s="48"/>
      <c r="HH1107" s="48"/>
      <c r="HI1107" s="48"/>
      <c r="HJ1107" s="48"/>
      <c r="HK1107" s="48"/>
      <c r="HL1107" s="48"/>
      <c r="HM1107" s="48"/>
      <c r="HN1107" s="48"/>
      <c r="HO1107" s="48"/>
      <c r="HP1107" s="48"/>
      <c r="HQ1107" s="48"/>
      <c r="HR1107" s="48"/>
      <c r="HS1107" s="48"/>
      <c r="HT1107" s="48"/>
      <c r="HU1107" s="48"/>
      <c r="HV1107" s="48"/>
      <c r="HW1107" s="48"/>
      <c r="HX1107" s="48"/>
      <c r="HY1107" s="48"/>
      <c r="HZ1107" s="48"/>
      <c r="IA1107" s="48"/>
      <c r="IB1107" s="48"/>
      <c r="IC1107" s="48"/>
      <c r="ID1107" s="48"/>
      <c r="IE1107" s="48"/>
      <c r="IF1107" s="48"/>
      <c r="IG1107" s="48"/>
      <c r="IH1107" s="36"/>
      <c r="II1107" s="36"/>
      <c r="IJ1107" s="36"/>
      <c r="IK1107" s="36"/>
      <c r="IL1107" s="36"/>
      <c r="IM1107" s="36"/>
      <c r="IN1107" s="36"/>
      <c r="IO1107" s="36"/>
      <c r="IP1107" s="36"/>
      <c r="IQ1107" s="36"/>
      <c r="IR1107" s="36"/>
      <c r="IS1107" s="36"/>
      <c r="IT1107" s="36"/>
    </row>
    <row r="1108" spans="1:254" s="14" customFormat="1" x14ac:dyDescent="0.2">
      <c r="A1108" s="48"/>
      <c r="B1108" s="48"/>
      <c r="C1108" s="98">
        <v>43806</v>
      </c>
      <c r="D1108" s="30" t="s">
        <v>2161</v>
      </c>
      <c r="E1108" s="102" t="s">
        <v>2160</v>
      </c>
      <c r="F1108" s="35" t="s">
        <v>1295</v>
      </c>
      <c r="G1108" s="82"/>
      <c r="H1108" s="127">
        <v>109500</v>
      </c>
      <c r="I1108" s="143">
        <v>9172293</v>
      </c>
      <c r="J1108" s="49"/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  <c r="AL1108" s="48"/>
      <c r="AM1108" s="48"/>
      <c r="AN1108" s="48"/>
      <c r="AO1108" s="48"/>
      <c r="AP1108" s="48"/>
      <c r="AQ1108" s="48"/>
      <c r="AR1108" s="48"/>
      <c r="AS1108" s="48"/>
      <c r="AT1108" s="48"/>
      <c r="AU1108" s="48"/>
      <c r="AV1108" s="48"/>
      <c r="AW1108" s="48"/>
      <c r="AX1108" s="48"/>
      <c r="AY1108" s="48"/>
      <c r="AZ1108" s="48"/>
      <c r="BA1108" s="48"/>
      <c r="BB1108" s="48"/>
      <c r="BC1108" s="48"/>
      <c r="BD1108" s="48"/>
      <c r="BE1108" s="48"/>
      <c r="BF1108" s="48"/>
      <c r="BG1108" s="48"/>
      <c r="BH1108" s="48"/>
      <c r="BI1108" s="48"/>
      <c r="BJ1108" s="48"/>
      <c r="BK1108" s="48"/>
      <c r="BL1108" s="48"/>
      <c r="BM1108" s="48"/>
      <c r="BN1108" s="48"/>
      <c r="BO1108" s="48"/>
      <c r="BP1108" s="48"/>
      <c r="BQ1108" s="48"/>
      <c r="BR1108" s="48"/>
      <c r="BS1108" s="48"/>
      <c r="BT1108" s="48"/>
      <c r="BU1108" s="48"/>
      <c r="BV1108" s="48"/>
      <c r="BW1108" s="48"/>
      <c r="BX1108" s="48"/>
      <c r="BY1108" s="48"/>
      <c r="BZ1108" s="48"/>
      <c r="CA1108" s="48"/>
      <c r="CB1108" s="48"/>
      <c r="CC1108" s="48"/>
      <c r="CD1108" s="48"/>
      <c r="CE1108" s="48"/>
      <c r="CF1108" s="48"/>
      <c r="CG1108" s="48"/>
      <c r="CH1108" s="48"/>
      <c r="CI1108" s="48"/>
      <c r="CJ1108" s="48"/>
      <c r="CK1108" s="48"/>
      <c r="CL1108" s="48"/>
      <c r="CM1108" s="48"/>
      <c r="CN1108" s="48"/>
      <c r="CO1108" s="48"/>
      <c r="CP1108" s="48"/>
      <c r="CQ1108" s="48"/>
      <c r="CR1108" s="48"/>
      <c r="CS1108" s="48"/>
      <c r="CT1108" s="48"/>
      <c r="CU1108" s="48"/>
      <c r="CV1108" s="48"/>
      <c r="CW1108" s="48"/>
      <c r="CX1108" s="48"/>
      <c r="CY1108" s="48"/>
      <c r="CZ1108" s="48"/>
      <c r="DA1108" s="48"/>
      <c r="DB1108" s="48"/>
      <c r="DC1108" s="48"/>
      <c r="DD1108" s="48"/>
      <c r="DE1108" s="48"/>
      <c r="DF1108" s="48"/>
      <c r="DG1108" s="48"/>
      <c r="DH1108" s="48"/>
      <c r="DI1108" s="48"/>
      <c r="DJ1108" s="48"/>
      <c r="DK1108" s="48"/>
      <c r="DL1108" s="48"/>
      <c r="DM1108" s="48"/>
      <c r="DN1108" s="48"/>
      <c r="DO1108" s="48"/>
      <c r="DP1108" s="48"/>
      <c r="DQ1108" s="48"/>
      <c r="DR1108" s="48"/>
      <c r="DS1108" s="48"/>
      <c r="DT1108" s="48"/>
      <c r="DU1108" s="48"/>
      <c r="DV1108" s="48"/>
      <c r="DW1108" s="48"/>
      <c r="DX1108" s="48"/>
      <c r="DY1108" s="48"/>
      <c r="DZ1108" s="48"/>
      <c r="EA1108" s="48"/>
      <c r="EB1108" s="48"/>
      <c r="EC1108" s="48"/>
      <c r="ED1108" s="48"/>
      <c r="EE1108" s="48"/>
      <c r="EF1108" s="48"/>
      <c r="EG1108" s="48"/>
      <c r="EH1108" s="48"/>
      <c r="EI1108" s="48"/>
      <c r="EJ1108" s="48"/>
      <c r="EK1108" s="48"/>
      <c r="EL1108" s="48"/>
      <c r="EM1108" s="48"/>
      <c r="EN1108" s="48"/>
      <c r="EO1108" s="48"/>
      <c r="EP1108" s="48"/>
      <c r="EQ1108" s="48"/>
      <c r="ER1108" s="48"/>
      <c r="ES1108" s="48"/>
      <c r="ET1108" s="48"/>
      <c r="EU1108" s="48"/>
      <c r="EV1108" s="48"/>
      <c r="EW1108" s="48"/>
      <c r="EX1108" s="48"/>
      <c r="EY1108" s="48"/>
      <c r="EZ1108" s="48"/>
      <c r="FA1108" s="48"/>
      <c r="FB1108" s="48"/>
      <c r="FC1108" s="48"/>
      <c r="FD1108" s="48"/>
      <c r="FE1108" s="48"/>
      <c r="FF1108" s="48"/>
      <c r="FG1108" s="48"/>
      <c r="FH1108" s="48"/>
      <c r="FI1108" s="48"/>
      <c r="FJ1108" s="48"/>
      <c r="FK1108" s="48"/>
      <c r="FL1108" s="48"/>
      <c r="FM1108" s="48"/>
      <c r="FN1108" s="48"/>
      <c r="FO1108" s="48"/>
      <c r="FP1108" s="48"/>
      <c r="FQ1108" s="48"/>
      <c r="FR1108" s="48"/>
      <c r="FS1108" s="48"/>
      <c r="FT1108" s="48"/>
      <c r="FU1108" s="48"/>
      <c r="FV1108" s="48"/>
      <c r="FW1108" s="48"/>
      <c r="FX1108" s="48"/>
      <c r="FY1108" s="48"/>
      <c r="FZ1108" s="48"/>
      <c r="GA1108" s="48"/>
      <c r="GB1108" s="48"/>
      <c r="GC1108" s="48"/>
      <c r="GD1108" s="48"/>
      <c r="GE1108" s="48"/>
      <c r="GF1108" s="48"/>
      <c r="GG1108" s="48"/>
      <c r="GH1108" s="48"/>
      <c r="GI1108" s="48"/>
      <c r="GJ1108" s="48"/>
      <c r="GK1108" s="48"/>
      <c r="GL1108" s="48"/>
      <c r="GM1108" s="48"/>
      <c r="GN1108" s="48"/>
      <c r="GO1108" s="48"/>
      <c r="GP1108" s="48"/>
      <c r="GQ1108" s="48"/>
      <c r="GR1108" s="48"/>
      <c r="GS1108" s="48"/>
      <c r="GT1108" s="48"/>
      <c r="GU1108" s="48"/>
      <c r="GV1108" s="48"/>
      <c r="GW1108" s="48"/>
      <c r="GX1108" s="48"/>
      <c r="GY1108" s="48"/>
      <c r="GZ1108" s="48"/>
      <c r="HA1108" s="48"/>
      <c r="HB1108" s="48"/>
      <c r="HC1108" s="48"/>
      <c r="HD1108" s="48"/>
      <c r="HE1108" s="48"/>
      <c r="HF1108" s="48"/>
      <c r="HG1108" s="48"/>
      <c r="HH1108" s="48"/>
      <c r="HI1108" s="48"/>
      <c r="HJ1108" s="48"/>
      <c r="HK1108" s="48"/>
      <c r="HL1108" s="48"/>
      <c r="HM1108" s="48"/>
      <c r="HN1108" s="48"/>
      <c r="HO1108" s="48"/>
      <c r="HP1108" s="48"/>
      <c r="HQ1108" s="48"/>
      <c r="HR1108" s="48"/>
      <c r="HS1108" s="48"/>
      <c r="HT1108" s="48"/>
      <c r="HU1108" s="48"/>
      <c r="HV1108" s="48"/>
      <c r="HW1108" s="48"/>
      <c r="HX1108" s="48"/>
      <c r="HY1108" s="48"/>
      <c r="HZ1108" s="48"/>
      <c r="IA1108" s="48"/>
      <c r="IB1108" s="48"/>
      <c r="IC1108" s="48"/>
      <c r="ID1108" s="48"/>
      <c r="IE1108" s="48"/>
      <c r="IF1108" s="48"/>
      <c r="IG1108" s="48"/>
      <c r="IH1108" s="36"/>
      <c r="II1108" s="36"/>
      <c r="IJ1108" s="36"/>
      <c r="IK1108" s="36"/>
      <c r="IL1108" s="36"/>
      <c r="IM1108" s="36"/>
      <c r="IN1108" s="36"/>
      <c r="IO1108" s="36"/>
      <c r="IP1108" s="36"/>
      <c r="IQ1108" s="36"/>
      <c r="IR1108" s="36"/>
      <c r="IS1108" s="36"/>
      <c r="IT1108" s="36"/>
    </row>
    <row r="1109" spans="1:254" s="14" customFormat="1" ht="15" x14ac:dyDescent="0.3">
      <c r="A1109" s="48"/>
      <c r="B1109" s="48"/>
      <c r="C1109" s="181">
        <v>43801</v>
      </c>
      <c r="D1109" s="153" t="s">
        <v>2162</v>
      </c>
      <c r="E1109" s="48" t="s">
        <v>2166</v>
      </c>
      <c r="F1109" s="154" t="s">
        <v>2163</v>
      </c>
      <c r="G1109" s="82"/>
      <c r="H1109" s="53">
        <v>1305000</v>
      </c>
      <c r="I1109" s="143">
        <v>7867293</v>
      </c>
      <c r="J1109" s="49"/>
      <c r="K1109" s="48"/>
      <c r="L1109" s="48"/>
      <c r="M1109" s="48"/>
      <c r="N1109" s="48"/>
      <c r="O1109" s="48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s="48"/>
      <c r="AE1109" s="48"/>
      <c r="AF1109" s="48"/>
      <c r="AG1109" s="48"/>
      <c r="AH1109" s="48"/>
      <c r="AI1109" s="48"/>
      <c r="AJ1109" s="48"/>
      <c r="AK1109" s="48"/>
      <c r="AL1109" s="48"/>
      <c r="AM1109" s="48"/>
      <c r="AN1109" s="48"/>
      <c r="AO1109" s="48"/>
      <c r="AP1109" s="48"/>
      <c r="AQ1109" s="48"/>
      <c r="AR1109" s="48"/>
      <c r="AS1109" s="48"/>
      <c r="AT1109" s="48"/>
      <c r="AU1109" s="48"/>
      <c r="AV1109" s="48"/>
      <c r="AW1109" s="48"/>
      <c r="AX1109" s="48"/>
      <c r="AY1109" s="48"/>
      <c r="AZ1109" s="48"/>
      <c r="BA1109" s="48"/>
      <c r="BB1109" s="48"/>
      <c r="BC1109" s="48"/>
      <c r="BD1109" s="48"/>
      <c r="BE1109" s="48"/>
      <c r="BF1109" s="48"/>
      <c r="BG1109" s="48"/>
      <c r="BH1109" s="48"/>
      <c r="BI1109" s="48"/>
      <c r="BJ1109" s="48"/>
      <c r="BK1109" s="48"/>
      <c r="BL1109" s="48"/>
      <c r="BM1109" s="48"/>
      <c r="BN1109" s="48"/>
      <c r="BO1109" s="48"/>
      <c r="BP1109" s="48"/>
      <c r="BQ1109" s="48"/>
      <c r="BR1109" s="48"/>
      <c r="BS1109" s="48"/>
      <c r="BT1109" s="48"/>
      <c r="BU1109" s="48"/>
      <c r="BV1109" s="48"/>
      <c r="BW1109" s="48"/>
      <c r="BX1109" s="48"/>
      <c r="BY1109" s="48"/>
      <c r="BZ1109" s="48"/>
      <c r="CA1109" s="48"/>
      <c r="CB1109" s="48"/>
      <c r="CC1109" s="48"/>
      <c r="CD1109" s="48"/>
      <c r="CE1109" s="48"/>
      <c r="CF1109" s="48"/>
      <c r="CG1109" s="48"/>
      <c r="CH1109" s="48"/>
      <c r="CI1109" s="48"/>
      <c r="CJ1109" s="48"/>
      <c r="CK1109" s="48"/>
      <c r="CL1109" s="48"/>
      <c r="CM1109" s="48"/>
      <c r="CN1109" s="48"/>
      <c r="CO1109" s="48"/>
      <c r="CP1109" s="48"/>
      <c r="CQ1109" s="48"/>
      <c r="CR1109" s="48"/>
      <c r="CS1109" s="48"/>
      <c r="CT1109" s="48"/>
      <c r="CU1109" s="48"/>
      <c r="CV1109" s="48"/>
      <c r="CW1109" s="48"/>
      <c r="CX1109" s="48"/>
      <c r="CY1109" s="48"/>
      <c r="CZ1109" s="48"/>
      <c r="DA1109" s="48"/>
      <c r="DB1109" s="48"/>
      <c r="DC1109" s="48"/>
      <c r="DD1109" s="48"/>
      <c r="DE1109" s="48"/>
      <c r="DF1109" s="48"/>
      <c r="DG1109" s="48"/>
      <c r="DH1109" s="48"/>
      <c r="DI1109" s="48"/>
      <c r="DJ1109" s="48"/>
      <c r="DK1109" s="48"/>
      <c r="DL1109" s="48"/>
      <c r="DM1109" s="48"/>
      <c r="DN1109" s="48"/>
      <c r="DO1109" s="48"/>
      <c r="DP1109" s="48"/>
      <c r="DQ1109" s="48"/>
      <c r="DR1109" s="48"/>
      <c r="DS1109" s="48"/>
      <c r="DT1109" s="48"/>
      <c r="DU1109" s="48"/>
      <c r="DV1109" s="48"/>
      <c r="DW1109" s="48"/>
      <c r="DX1109" s="48"/>
      <c r="DY1109" s="48"/>
      <c r="DZ1109" s="48"/>
      <c r="EA1109" s="48"/>
      <c r="EB1109" s="48"/>
      <c r="EC1109" s="48"/>
      <c r="ED1109" s="48"/>
      <c r="EE1109" s="48"/>
      <c r="EF1109" s="48"/>
      <c r="EG1109" s="48"/>
      <c r="EH1109" s="48"/>
      <c r="EI1109" s="48"/>
      <c r="EJ1109" s="48"/>
      <c r="EK1109" s="48"/>
      <c r="EL1109" s="48"/>
      <c r="EM1109" s="48"/>
      <c r="EN1109" s="48"/>
      <c r="EO1109" s="48"/>
      <c r="EP1109" s="48"/>
      <c r="EQ1109" s="48"/>
      <c r="ER1109" s="48"/>
      <c r="ES1109" s="48"/>
      <c r="ET1109" s="48"/>
      <c r="EU1109" s="48"/>
      <c r="EV1109" s="48"/>
      <c r="EW1109" s="48"/>
      <c r="EX1109" s="48"/>
      <c r="EY1109" s="48"/>
      <c r="EZ1109" s="48"/>
      <c r="FA1109" s="48"/>
      <c r="FB1109" s="48"/>
      <c r="FC1109" s="48"/>
      <c r="FD1109" s="48"/>
      <c r="FE1109" s="48"/>
      <c r="FF1109" s="48"/>
      <c r="FG1109" s="48"/>
      <c r="FH1109" s="48"/>
      <c r="FI1109" s="48"/>
      <c r="FJ1109" s="48"/>
      <c r="FK1109" s="48"/>
      <c r="FL1109" s="48"/>
      <c r="FM1109" s="48"/>
      <c r="FN1109" s="48"/>
      <c r="FO1109" s="48"/>
      <c r="FP1109" s="48"/>
      <c r="FQ1109" s="48"/>
      <c r="FR1109" s="48"/>
      <c r="FS1109" s="48"/>
      <c r="FT1109" s="48"/>
      <c r="FU1109" s="48"/>
      <c r="FV1109" s="48"/>
      <c r="FW1109" s="48"/>
      <c r="FX1109" s="48"/>
      <c r="FY1109" s="48"/>
      <c r="FZ1109" s="48"/>
      <c r="GA1109" s="48"/>
      <c r="GB1109" s="48"/>
      <c r="GC1109" s="48"/>
      <c r="GD1109" s="48"/>
      <c r="GE1109" s="48"/>
      <c r="GF1109" s="48"/>
      <c r="GG1109" s="48"/>
      <c r="GH1109" s="48"/>
      <c r="GI1109" s="48"/>
      <c r="GJ1109" s="48"/>
      <c r="GK1109" s="48"/>
      <c r="GL1109" s="48"/>
      <c r="GM1109" s="48"/>
      <c r="GN1109" s="48"/>
      <c r="GO1109" s="48"/>
      <c r="GP1109" s="48"/>
      <c r="GQ1109" s="48"/>
      <c r="GR1109" s="48"/>
      <c r="GS1109" s="48"/>
      <c r="GT1109" s="48"/>
      <c r="GU1109" s="48"/>
      <c r="GV1109" s="48"/>
      <c r="GW1109" s="48"/>
      <c r="GX1109" s="48"/>
      <c r="GY1109" s="48"/>
      <c r="GZ1109" s="48"/>
      <c r="HA1109" s="48"/>
      <c r="HB1109" s="48"/>
      <c r="HC1109" s="48"/>
      <c r="HD1109" s="48"/>
      <c r="HE1109" s="48"/>
      <c r="HF1109" s="48"/>
      <c r="HG1109" s="48"/>
      <c r="HH1109" s="48"/>
      <c r="HI1109" s="48"/>
      <c r="HJ1109" s="48"/>
      <c r="HK1109" s="48"/>
      <c r="HL1109" s="48"/>
      <c r="HM1109" s="48"/>
      <c r="HN1109" s="48"/>
      <c r="HO1109" s="48"/>
      <c r="HP1109" s="48"/>
      <c r="HQ1109" s="48"/>
      <c r="HR1109" s="48"/>
      <c r="HS1109" s="48"/>
      <c r="HT1109" s="48"/>
      <c r="HU1109" s="48"/>
      <c r="HV1109" s="48"/>
      <c r="HW1109" s="48"/>
      <c r="HX1109" s="48"/>
      <c r="HY1109" s="48"/>
      <c r="HZ1109" s="48"/>
      <c r="IA1109" s="48"/>
      <c r="IB1109" s="48"/>
      <c r="IC1109" s="48"/>
      <c r="ID1109" s="48"/>
      <c r="IE1109" s="48"/>
      <c r="IF1109" s="48"/>
      <c r="IG1109" s="48"/>
      <c r="IH1109" s="36"/>
      <c r="II1109" s="36"/>
      <c r="IJ1109" s="36"/>
      <c r="IK1109" s="36"/>
      <c r="IL1109" s="36"/>
      <c r="IM1109" s="36"/>
      <c r="IN1109" s="36"/>
      <c r="IO1109" s="36"/>
      <c r="IP1109" s="36"/>
      <c r="IQ1109" s="36"/>
      <c r="IR1109" s="36"/>
      <c r="IS1109" s="36"/>
      <c r="IT1109" s="36"/>
    </row>
    <row r="1110" spans="1:254" s="14" customFormat="1" ht="15" x14ac:dyDescent="0.3">
      <c r="A1110" s="48"/>
      <c r="B1110" s="48"/>
      <c r="C1110" s="190">
        <v>43806</v>
      </c>
      <c r="D1110" s="56" t="s">
        <v>2164</v>
      </c>
      <c r="E1110" s="48" t="s">
        <v>2167</v>
      </c>
      <c r="F1110" s="14" t="s">
        <v>1210</v>
      </c>
      <c r="G1110" s="82"/>
      <c r="H1110" s="53">
        <v>2500000</v>
      </c>
      <c r="I1110" s="143">
        <v>5367293</v>
      </c>
      <c r="J1110" s="49"/>
      <c r="K1110" s="48"/>
      <c r="L1110" s="48"/>
      <c r="M1110" s="48"/>
      <c r="N1110" s="48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s="48"/>
      <c r="AE1110" s="48"/>
      <c r="AF1110" s="48"/>
      <c r="AG1110" s="48"/>
      <c r="AH1110" s="48"/>
      <c r="AI1110" s="48"/>
      <c r="AJ1110" s="48"/>
      <c r="AK1110" s="48"/>
      <c r="AL1110" s="48"/>
      <c r="AM1110" s="48"/>
      <c r="AN1110" s="48"/>
      <c r="AO1110" s="48"/>
      <c r="AP1110" s="48"/>
      <c r="AQ1110" s="48"/>
      <c r="AR1110" s="48"/>
      <c r="AS1110" s="48"/>
      <c r="AT1110" s="48"/>
      <c r="AU1110" s="48"/>
      <c r="AV1110" s="48"/>
      <c r="AW1110" s="48"/>
      <c r="AX1110" s="48"/>
      <c r="AY1110" s="48"/>
      <c r="AZ1110" s="48"/>
      <c r="BA1110" s="48"/>
      <c r="BB1110" s="48"/>
      <c r="BC1110" s="48"/>
      <c r="BD1110" s="48"/>
      <c r="BE1110" s="48"/>
      <c r="BF1110" s="48"/>
      <c r="BG1110" s="48"/>
      <c r="BH1110" s="48"/>
      <c r="BI1110" s="48"/>
      <c r="BJ1110" s="48"/>
      <c r="BK1110" s="48"/>
      <c r="BL1110" s="48"/>
      <c r="BM1110" s="48"/>
      <c r="BN1110" s="48"/>
      <c r="BO1110" s="48"/>
      <c r="BP1110" s="48"/>
      <c r="BQ1110" s="48"/>
      <c r="BR1110" s="48"/>
      <c r="BS1110" s="48"/>
      <c r="BT1110" s="48"/>
      <c r="BU1110" s="48"/>
      <c r="BV1110" s="48"/>
      <c r="BW1110" s="48"/>
      <c r="BX1110" s="48"/>
      <c r="BY1110" s="48"/>
      <c r="BZ1110" s="48"/>
      <c r="CA1110" s="48"/>
      <c r="CB1110" s="48"/>
      <c r="CC1110" s="48"/>
      <c r="CD1110" s="48"/>
      <c r="CE1110" s="48"/>
      <c r="CF1110" s="48"/>
      <c r="CG1110" s="48"/>
      <c r="CH1110" s="48"/>
      <c r="CI1110" s="48"/>
      <c r="CJ1110" s="48"/>
      <c r="CK1110" s="48"/>
      <c r="CL1110" s="48"/>
      <c r="CM1110" s="48"/>
      <c r="CN1110" s="48"/>
      <c r="CO1110" s="48"/>
      <c r="CP1110" s="48"/>
      <c r="CQ1110" s="48"/>
      <c r="CR1110" s="48"/>
      <c r="CS1110" s="48"/>
      <c r="CT1110" s="48"/>
      <c r="CU1110" s="48"/>
      <c r="CV1110" s="48"/>
      <c r="CW1110" s="48"/>
      <c r="CX1110" s="48"/>
      <c r="CY1110" s="48"/>
      <c r="CZ1110" s="48"/>
      <c r="DA1110" s="48"/>
      <c r="DB1110" s="48"/>
      <c r="DC1110" s="48"/>
      <c r="DD1110" s="48"/>
      <c r="DE1110" s="48"/>
      <c r="DF1110" s="48"/>
      <c r="DG1110" s="48"/>
      <c r="DH1110" s="48"/>
      <c r="DI1110" s="48"/>
      <c r="DJ1110" s="48"/>
      <c r="DK1110" s="48"/>
      <c r="DL1110" s="48"/>
      <c r="DM1110" s="48"/>
      <c r="DN1110" s="48"/>
      <c r="DO1110" s="48"/>
      <c r="DP1110" s="48"/>
      <c r="DQ1110" s="48"/>
      <c r="DR1110" s="48"/>
      <c r="DS1110" s="48"/>
      <c r="DT1110" s="48"/>
      <c r="DU1110" s="48"/>
      <c r="DV1110" s="48"/>
      <c r="DW1110" s="48"/>
      <c r="DX1110" s="48"/>
      <c r="DY1110" s="48"/>
      <c r="DZ1110" s="48"/>
      <c r="EA1110" s="48"/>
      <c r="EB1110" s="48"/>
      <c r="EC1110" s="48"/>
      <c r="ED1110" s="48"/>
      <c r="EE1110" s="48"/>
      <c r="EF1110" s="48"/>
      <c r="EG1110" s="48"/>
      <c r="EH1110" s="48"/>
      <c r="EI1110" s="48"/>
      <c r="EJ1110" s="48"/>
      <c r="EK1110" s="48"/>
      <c r="EL1110" s="48"/>
      <c r="EM1110" s="48"/>
      <c r="EN1110" s="48"/>
      <c r="EO1110" s="48"/>
      <c r="EP1110" s="48"/>
      <c r="EQ1110" s="48"/>
      <c r="ER1110" s="48"/>
      <c r="ES1110" s="48"/>
      <c r="ET1110" s="48"/>
      <c r="EU1110" s="48"/>
      <c r="EV1110" s="48"/>
      <c r="EW1110" s="48"/>
      <c r="EX1110" s="48"/>
      <c r="EY1110" s="48"/>
      <c r="EZ1110" s="48"/>
      <c r="FA1110" s="48"/>
      <c r="FB1110" s="48"/>
      <c r="FC1110" s="48"/>
      <c r="FD1110" s="48"/>
      <c r="FE1110" s="48"/>
      <c r="FF1110" s="48"/>
      <c r="FG1110" s="48"/>
      <c r="FH1110" s="48"/>
      <c r="FI1110" s="48"/>
      <c r="FJ1110" s="48"/>
      <c r="FK1110" s="48"/>
      <c r="FL1110" s="48"/>
      <c r="FM1110" s="48"/>
      <c r="FN1110" s="48"/>
      <c r="FO1110" s="48"/>
      <c r="FP1110" s="48"/>
      <c r="FQ1110" s="48"/>
      <c r="FR1110" s="48"/>
      <c r="FS1110" s="48"/>
      <c r="FT1110" s="48"/>
      <c r="FU1110" s="48"/>
      <c r="FV1110" s="48"/>
      <c r="FW1110" s="48"/>
      <c r="FX1110" s="48"/>
      <c r="FY1110" s="48"/>
      <c r="FZ1110" s="48"/>
      <c r="GA1110" s="48"/>
      <c r="GB1110" s="48"/>
      <c r="GC1110" s="48"/>
      <c r="GD1110" s="48"/>
      <c r="GE1110" s="48"/>
      <c r="GF1110" s="48"/>
      <c r="GG1110" s="48"/>
      <c r="GH1110" s="48"/>
      <c r="GI1110" s="48"/>
      <c r="GJ1110" s="48"/>
      <c r="GK1110" s="48"/>
      <c r="GL1110" s="48"/>
      <c r="GM1110" s="48"/>
      <c r="GN1110" s="48"/>
      <c r="GO1110" s="48"/>
      <c r="GP1110" s="48"/>
      <c r="GQ1110" s="48"/>
      <c r="GR1110" s="48"/>
      <c r="GS1110" s="48"/>
      <c r="GT1110" s="48"/>
      <c r="GU1110" s="48"/>
      <c r="GV1110" s="48"/>
      <c r="GW1110" s="48"/>
      <c r="GX1110" s="48"/>
      <c r="GY1110" s="48"/>
      <c r="GZ1110" s="48"/>
      <c r="HA1110" s="48"/>
      <c r="HB1110" s="48"/>
      <c r="HC1110" s="48"/>
      <c r="HD1110" s="48"/>
      <c r="HE1110" s="48"/>
      <c r="HF1110" s="48"/>
      <c r="HG1110" s="48"/>
      <c r="HH1110" s="48"/>
      <c r="HI1110" s="48"/>
      <c r="HJ1110" s="48"/>
      <c r="HK1110" s="48"/>
      <c r="HL1110" s="48"/>
      <c r="HM1110" s="48"/>
      <c r="HN1110" s="48"/>
      <c r="HO1110" s="48"/>
      <c r="HP1110" s="48"/>
      <c r="HQ1110" s="48"/>
      <c r="HR1110" s="48"/>
      <c r="HS1110" s="48"/>
      <c r="HT1110" s="48"/>
      <c r="HU1110" s="48"/>
      <c r="HV1110" s="48"/>
      <c r="HW1110" s="48"/>
      <c r="HX1110" s="48"/>
      <c r="HY1110" s="48"/>
      <c r="HZ1110" s="48"/>
      <c r="IA1110" s="48"/>
      <c r="IB1110" s="48"/>
      <c r="IC1110" s="48"/>
      <c r="ID1110" s="48"/>
      <c r="IE1110" s="48"/>
      <c r="IF1110" s="48"/>
      <c r="IG1110" s="48"/>
      <c r="IH1110" s="36"/>
      <c r="II1110" s="36"/>
      <c r="IJ1110" s="36"/>
      <c r="IK1110" s="36"/>
      <c r="IL1110" s="36"/>
      <c r="IM1110" s="36"/>
      <c r="IN1110" s="36"/>
      <c r="IO1110" s="36"/>
      <c r="IP1110" s="36"/>
      <c r="IQ1110" s="36"/>
      <c r="IR1110" s="36"/>
      <c r="IS1110" s="36"/>
      <c r="IT1110" s="36"/>
    </row>
    <row r="1111" spans="1:254" s="14" customFormat="1" x14ac:dyDescent="0.2">
      <c r="A1111" s="48"/>
      <c r="B1111" s="48"/>
      <c r="C1111" s="48"/>
      <c r="D1111" s="48"/>
      <c r="E1111" s="48"/>
      <c r="F1111" s="81"/>
      <c r="G1111" s="82"/>
      <c r="H1111" s="84"/>
      <c r="I1111" s="143">
        <v>5367293</v>
      </c>
      <c r="J1111" s="49"/>
      <c r="K1111" s="48"/>
      <c r="L1111" s="48"/>
      <c r="M1111" s="48"/>
      <c r="N1111" s="48"/>
      <c r="O1111" s="48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s="48"/>
      <c r="AE1111" s="48"/>
      <c r="AF1111" s="48"/>
      <c r="AG1111" s="48"/>
      <c r="AH1111" s="48"/>
      <c r="AI1111" s="48"/>
      <c r="AJ1111" s="48"/>
      <c r="AK1111" s="48"/>
      <c r="AL1111" s="48"/>
      <c r="AM1111" s="48"/>
      <c r="AN1111" s="48"/>
      <c r="AO1111" s="48"/>
      <c r="AP1111" s="48"/>
      <c r="AQ1111" s="48"/>
      <c r="AR1111" s="48"/>
      <c r="AS1111" s="48"/>
      <c r="AT1111" s="48"/>
      <c r="AU1111" s="48"/>
      <c r="AV1111" s="48"/>
      <c r="AW1111" s="48"/>
      <c r="AX1111" s="48"/>
      <c r="AY1111" s="48"/>
      <c r="AZ1111" s="48"/>
      <c r="BA1111" s="48"/>
      <c r="BB1111" s="48"/>
      <c r="BC1111" s="48"/>
      <c r="BD1111" s="48"/>
      <c r="BE1111" s="48"/>
      <c r="BF1111" s="48"/>
      <c r="BG1111" s="48"/>
      <c r="BH1111" s="48"/>
      <c r="BI1111" s="48"/>
      <c r="BJ1111" s="48"/>
      <c r="BK1111" s="48"/>
      <c r="BL1111" s="48"/>
      <c r="BM1111" s="48"/>
      <c r="BN1111" s="48"/>
      <c r="BO1111" s="48"/>
      <c r="BP1111" s="48"/>
      <c r="BQ1111" s="48"/>
      <c r="BR1111" s="48"/>
      <c r="BS1111" s="48"/>
      <c r="BT1111" s="48"/>
      <c r="BU1111" s="48"/>
      <c r="BV1111" s="48"/>
      <c r="BW1111" s="48"/>
      <c r="BX1111" s="48"/>
      <c r="BY1111" s="48"/>
      <c r="BZ1111" s="48"/>
      <c r="CA1111" s="48"/>
      <c r="CB1111" s="48"/>
      <c r="CC1111" s="48"/>
      <c r="CD1111" s="48"/>
      <c r="CE1111" s="48"/>
      <c r="CF1111" s="48"/>
      <c r="CG1111" s="48"/>
      <c r="CH1111" s="48"/>
      <c r="CI1111" s="48"/>
      <c r="CJ1111" s="48"/>
      <c r="CK1111" s="48"/>
      <c r="CL1111" s="48"/>
      <c r="CM1111" s="48"/>
      <c r="CN1111" s="48"/>
      <c r="CO1111" s="48"/>
      <c r="CP1111" s="48"/>
      <c r="CQ1111" s="48"/>
      <c r="CR1111" s="48"/>
      <c r="CS1111" s="48"/>
      <c r="CT1111" s="48"/>
      <c r="CU1111" s="48"/>
      <c r="CV1111" s="48"/>
      <c r="CW1111" s="48"/>
      <c r="CX1111" s="48"/>
      <c r="CY1111" s="48"/>
      <c r="CZ1111" s="48"/>
      <c r="DA1111" s="48"/>
      <c r="DB1111" s="48"/>
      <c r="DC1111" s="48"/>
      <c r="DD1111" s="48"/>
      <c r="DE1111" s="48"/>
      <c r="DF1111" s="48"/>
      <c r="DG1111" s="48"/>
      <c r="DH1111" s="48"/>
      <c r="DI1111" s="48"/>
      <c r="DJ1111" s="48"/>
      <c r="DK1111" s="48"/>
      <c r="DL1111" s="48"/>
      <c r="DM1111" s="48"/>
      <c r="DN1111" s="48"/>
      <c r="DO1111" s="48"/>
      <c r="DP1111" s="48"/>
      <c r="DQ1111" s="48"/>
      <c r="DR1111" s="48"/>
      <c r="DS1111" s="48"/>
      <c r="DT1111" s="48"/>
      <c r="DU1111" s="48"/>
      <c r="DV1111" s="48"/>
      <c r="DW1111" s="48"/>
      <c r="DX1111" s="48"/>
      <c r="DY1111" s="48"/>
      <c r="DZ1111" s="48"/>
      <c r="EA1111" s="48"/>
      <c r="EB1111" s="48"/>
      <c r="EC1111" s="48"/>
      <c r="ED1111" s="48"/>
      <c r="EE1111" s="48"/>
      <c r="EF1111" s="48"/>
      <c r="EG1111" s="48"/>
      <c r="EH1111" s="48"/>
      <c r="EI1111" s="48"/>
      <c r="EJ1111" s="48"/>
      <c r="EK1111" s="48"/>
      <c r="EL1111" s="48"/>
      <c r="EM1111" s="48"/>
      <c r="EN1111" s="48"/>
      <c r="EO1111" s="48"/>
      <c r="EP1111" s="48"/>
      <c r="EQ1111" s="48"/>
      <c r="ER1111" s="48"/>
      <c r="ES1111" s="48"/>
      <c r="ET1111" s="48"/>
      <c r="EU1111" s="48"/>
      <c r="EV1111" s="48"/>
      <c r="EW1111" s="48"/>
      <c r="EX1111" s="48"/>
      <c r="EY1111" s="48"/>
      <c r="EZ1111" s="48"/>
      <c r="FA1111" s="48"/>
      <c r="FB1111" s="48"/>
      <c r="FC1111" s="48"/>
      <c r="FD1111" s="48"/>
      <c r="FE1111" s="48"/>
      <c r="FF1111" s="48"/>
      <c r="FG1111" s="48"/>
      <c r="FH1111" s="48"/>
      <c r="FI1111" s="48"/>
      <c r="FJ1111" s="48"/>
      <c r="FK1111" s="48"/>
      <c r="FL1111" s="48"/>
      <c r="FM1111" s="48"/>
      <c r="FN1111" s="48"/>
      <c r="FO1111" s="48"/>
      <c r="FP1111" s="48"/>
      <c r="FQ1111" s="48"/>
      <c r="FR1111" s="48"/>
      <c r="FS1111" s="48"/>
      <c r="FT1111" s="48"/>
      <c r="FU1111" s="48"/>
      <c r="FV1111" s="48"/>
      <c r="FW1111" s="48"/>
      <c r="FX1111" s="48"/>
      <c r="FY1111" s="48"/>
      <c r="FZ1111" s="48"/>
      <c r="GA1111" s="48"/>
      <c r="GB1111" s="48"/>
      <c r="GC1111" s="48"/>
      <c r="GD1111" s="48"/>
      <c r="GE1111" s="48"/>
      <c r="GF1111" s="48"/>
      <c r="GG1111" s="48"/>
      <c r="GH1111" s="48"/>
      <c r="GI1111" s="48"/>
      <c r="GJ1111" s="48"/>
      <c r="GK1111" s="48"/>
      <c r="GL1111" s="48"/>
      <c r="GM1111" s="48"/>
      <c r="GN1111" s="48"/>
      <c r="GO1111" s="48"/>
      <c r="GP1111" s="48"/>
      <c r="GQ1111" s="48"/>
      <c r="GR1111" s="48"/>
      <c r="GS1111" s="48"/>
      <c r="GT1111" s="48"/>
      <c r="GU1111" s="48"/>
      <c r="GV1111" s="48"/>
      <c r="GW1111" s="48"/>
      <c r="GX1111" s="48"/>
      <c r="GY1111" s="48"/>
      <c r="GZ1111" s="48"/>
      <c r="HA1111" s="48"/>
      <c r="HB1111" s="48"/>
      <c r="HC1111" s="48"/>
      <c r="HD1111" s="48"/>
      <c r="HE1111" s="48"/>
      <c r="HF1111" s="48"/>
      <c r="HG1111" s="48"/>
      <c r="HH1111" s="48"/>
      <c r="HI1111" s="48"/>
      <c r="HJ1111" s="48"/>
      <c r="HK1111" s="48"/>
      <c r="HL1111" s="48"/>
      <c r="HM1111" s="48"/>
      <c r="HN1111" s="48"/>
      <c r="HO1111" s="48"/>
      <c r="HP1111" s="48"/>
      <c r="HQ1111" s="48"/>
      <c r="HR1111" s="48"/>
      <c r="HS1111" s="48"/>
      <c r="HT1111" s="48"/>
      <c r="HU1111" s="48"/>
      <c r="HV1111" s="48"/>
      <c r="HW1111" s="48"/>
      <c r="HX1111" s="48"/>
      <c r="HY1111" s="48"/>
      <c r="HZ1111" s="48"/>
      <c r="IA1111" s="48"/>
      <c r="IB1111" s="48"/>
      <c r="IC1111" s="48"/>
      <c r="ID1111" s="48"/>
      <c r="IE1111" s="48"/>
      <c r="IF1111" s="48"/>
      <c r="IG1111" s="48"/>
      <c r="IH1111" s="36"/>
      <c r="II1111" s="36"/>
      <c r="IJ1111" s="36"/>
      <c r="IK1111" s="36"/>
      <c r="IL1111" s="36"/>
      <c r="IM1111" s="36"/>
      <c r="IN1111" s="36"/>
      <c r="IO1111" s="36"/>
      <c r="IP1111" s="36"/>
      <c r="IQ1111" s="36"/>
      <c r="IR1111" s="36"/>
      <c r="IS1111" s="36"/>
      <c r="IT1111" s="36"/>
    </row>
    <row r="1112" spans="1:254" s="14" customFormat="1" x14ac:dyDescent="0.2">
      <c r="A1112" s="48"/>
      <c r="B1112" s="48"/>
      <c r="C1112" s="48"/>
      <c r="D1112" s="48"/>
      <c r="E1112" s="48"/>
      <c r="F1112" s="81"/>
      <c r="G1112" s="82">
        <v>15527907</v>
      </c>
      <c r="H1112" s="84"/>
      <c r="I1112" s="143">
        <v>20895200</v>
      </c>
      <c r="J1112" s="49"/>
      <c r="K1112" s="48"/>
      <c r="L1112" s="48"/>
      <c r="M1112" s="48"/>
      <c r="N1112" s="48"/>
      <c r="O1112" s="48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s="48"/>
      <c r="AE1112" s="48"/>
      <c r="AF1112" s="48"/>
      <c r="AG1112" s="48"/>
      <c r="AH1112" s="48"/>
      <c r="AI1112" s="48"/>
      <c r="AJ1112" s="48"/>
      <c r="AK1112" s="48"/>
      <c r="AL1112" s="48"/>
      <c r="AM1112" s="48"/>
      <c r="AN1112" s="48"/>
      <c r="AO1112" s="48"/>
      <c r="AP1112" s="48"/>
      <c r="AQ1112" s="48"/>
      <c r="AR1112" s="48"/>
      <c r="AS1112" s="48"/>
      <c r="AT1112" s="48"/>
      <c r="AU1112" s="48"/>
      <c r="AV1112" s="48"/>
      <c r="AW1112" s="48"/>
      <c r="AX1112" s="48"/>
      <c r="AY1112" s="48"/>
      <c r="AZ1112" s="48"/>
      <c r="BA1112" s="48"/>
      <c r="BB1112" s="48"/>
      <c r="BC1112" s="48"/>
      <c r="BD1112" s="48"/>
      <c r="BE1112" s="48"/>
      <c r="BF1112" s="48"/>
      <c r="BG1112" s="48"/>
      <c r="BH1112" s="48"/>
      <c r="BI1112" s="48"/>
      <c r="BJ1112" s="48"/>
      <c r="BK1112" s="48"/>
      <c r="BL1112" s="48"/>
      <c r="BM1112" s="48"/>
      <c r="BN1112" s="48"/>
      <c r="BO1112" s="48"/>
      <c r="BP1112" s="48"/>
      <c r="BQ1112" s="48"/>
      <c r="BR1112" s="48"/>
      <c r="BS1112" s="48"/>
      <c r="BT1112" s="48"/>
      <c r="BU1112" s="48"/>
      <c r="BV1112" s="48"/>
      <c r="BW1112" s="48"/>
      <c r="BX1112" s="48"/>
      <c r="BY1112" s="48"/>
      <c r="BZ1112" s="48"/>
      <c r="CA1112" s="48"/>
      <c r="CB1112" s="48"/>
      <c r="CC1112" s="48"/>
      <c r="CD1112" s="48"/>
      <c r="CE1112" s="48"/>
      <c r="CF1112" s="48"/>
      <c r="CG1112" s="48"/>
      <c r="CH1112" s="48"/>
      <c r="CI1112" s="48"/>
      <c r="CJ1112" s="48"/>
      <c r="CK1112" s="48"/>
      <c r="CL1112" s="48"/>
      <c r="CM1112" s="48"/>
      <c r="CN1112" s="48"/>
      <c r="CO1112" s="48"/>
      <c r="CP1112" s="48"/>
      <c r="CQ1112" s="48"/>
      <c r="CR1112" s="48"/>
      <c r="CS1112" s="48"/>
      <c r="CT1112" s="48"/>
      <c r="CU1112" s="48"/>
      <c r="CV1112" s="48"/>
      <c r="CW1112" s="48"/>
      <c r="CX1112" s="48"/>
      <c r="CY1112" s="48"/>
      <c r="CZ1112" s="48"/>
      <c r="DA1112" s="48"/>
      <c r="DB1112" s="48"/>
      <c r="DC1112" s="48"/>
      <c r="DD1112" s="48"/>
      <c r="DE1112" s="48"/>
      <c r="DF1112" s="48"/>
      <c r="DG1112" s="48"/>
      <c r="DH1112" s="48"/>
      <c r="DI1112" s="48"/>
      <c r="DJ1112" s="48"/>
      <c r="DK1112" s="48"/>
      <c r="DL1112" s="48"/>
      <c r="DM1112" s="48"/>
      <c r="DN1112" s="48"/>
      <c r="DO1112" s="48"/>
      <c r="DP1112" s="48"/>
      <c r="DQ1112" s="48"/>
      <c r="DR1112" s="48"/>
      <c r="DS1112" s="48"/>
      <c r="DT1112" s="48"/>
      <c r="DU1112" s="48"/>
      <c r="DV1112" s="48"/>
      <c r="DW1112" s="48"/>
      <c r="DX1112" s="48"/>
      <c r="DY1112" s="48"/>
      <c r="DZ1112" s="48"/>
      <c r="EA1112" s="48"/>
      <c r="EB1112" s="48"/>
      <c r="EC1112" s="48"/>
      <c r="ED1112" s="48"/>
      <c r="EE1112" s="48"/>
      <c r="EF1112" s="48"/>
      <c r="EG1112" s="48"/>
      <c r="EH1112" s="48"/>
      <c r="EI1112" s="48"/>
      <c r="EJ1112" s="48"/>
      <c r="EK1112" s="48"/>
      <c r="EL1112" s="48"/>
      <c r="EM1112" s="48"/>
      <c r="EN1112" s="48"/>
      <c r="EO1112" s="48"/>
      <c r="EP1112" s="48"/>
      <c r="EQ1112" s="48"/>
      <c r="ER1112" s="48"/>
      <c r="ES1112" s="48"/>
      <c r="ET1112" s="48"/>
      <c r="EU1112" s="48"/>
      <c r="EV1112" s="48"/>
      <c r="EW1112" s="48"/>
      <c r="EX1112" s="48"/>
      <c r="EY1112" s="48"/>
      <c r="EZ1112" s="48"/>
      <c r="FA1112" s="48"/>
      <c r="FB1112" s="48"/>
      <c r="FC1112" s="48"/>
      <c r="FD1112" s="48"/>
      <c r="FE1112" s="48"/>
      <c r="FF1112" s="48"/>
      <c r="FG1112" s="48"/>
      <c r="FH1112" s="48"/>
      <c r="FI1112" s="48"/>
      <c r="FJ1112" s="48"/>
      <c r="FK1112" s="48"/>
      <c r="FL1112" s="48"/>
      <c r="FM1112" s="48"/>
      <c r="FN1112" s="48"/>
      <c r="FO1112" s="48"/>
      <c r="FP1112" s="48"/>
      <c r="FQ1112" s="48"/>
      <c r="FR1112" s="48"/>
      <c r="FS1112" s="48"/>
      <c r="FT1112" s="48"/>
      <c r="FU1112" s="48"/>
      <c r="FV1112" s="48"/>
      <c r="FW1112" s="48"/>
      <c r="FX1112" s="48"/>
      <c r="FY1112" s="48"/>
      <c r="FZ1112" s="48"/>
      <c r="GA1112" s="48"/>
      <c r="GB1112" s="48"/>
      <c r="GC1112" s="48"/>
      <c r="GD1112" s="48"/>
      <c r="GE1112" s="48"/>
      <c r="GF1112" s="48"/>
      <c r="GG1112" s="48"/>
      <c r="GH1112" s="48"/>
      <c r="GI1112" s="48"/>
      <c r="GJ1112" s="48"/>
      <c r="GK1112" s="48"/>
      <c r="GL1112" s="48"/>
      <c r="GM1112" s="48"/>
      <c r="GN1112" s="48"/>
      <c r="GO1112" s="48"/>
      <c r="GP1112" s="48"/>
      <c r="GQ1112" s="48"/>
      <c r="GR1112" s="48"/>
      <c r="GS1112" s="48"/>
      <c r="GT1112" s="48"/>
      <c r="GU1112" s="48"/>
      <c r="GV1112" s="48"/>
      <c r="GW1112" s="48"/>
      <c r="GX1112" s="48"/>
      <c r="GY1112" s="48"/>
      <c r="GZ1112" s="48"/>
      <c r="HA1112" s="48"/>
      <c r="HB1112" s="48"/>
      <c r="HC1112" s="48"/>
      <c r="HD1112" s="48"/>
      <c r="HE1112" s="48"/>
      <c r="HF1112" s="48"/>
      <c r="HG1112" s="48"/>
      <c r="HH1112" s="48"/>
      <c r="HI1112" s="48"/>
      <c r="HJ1112" s="48"/>
      <c r="HK1112" s="48"/>
      <c r="HL1112" s="48"/>
      <c r="HM1112" s="48"/>
      <c r="HN1112" s="48"/>
      <c r="HO1112" s="48"/>
      <c r="HP1112" s="48"/>
      <c r="HQ1112" s="48"/>
      <c r="HR1112" s="48"/>
      <c r="HS1112" s="48"/>
      <c r="HT1112" s="48"/>
      <c r="HU1112" s="48"/>
      <c r="HV1112" s="48"/>
      <c r="HW1112" s="48"/>
      <c r="HX1112" s="48"/>
      <c r="HY1112" s="48"/>
      <c r="HZ1112" s="48"/>
      <c r="IA1112" s="48"/>
      <c r="IB1112" s="48"/>
      <c r="IC1112" s="48"/>
      <c r="ID1112" s="48"/>
      <c r="IE1112" s="48"/>
      <c r="IF1112" s="48"/>
      <c r="IG1112" s="48"/>
      <c r="IH1112" s="36"/>
      <c r="II1112" s="36"/>
      <c r="IJ1112" s="36"/>
      <c r="IK1112" s="36"/>
      <c r="IL1112" s="36"/>
      <c r="IM1112" s="36"/>
      <c r="IN1112" s="36"/>
      <c r="IO1112" s="36"/>
      <c r="IP1112" s="36"/>
      <c r="IQ1112" s="36"/>
      <c r="IR1112" s="36"/>
      <c r="IS1112" s="36"/>
      <c r="IT1112" s="36"/>
    </row>
    <row r="1113" spans="1:254" s="14" customFormat="1" x14ac:dyDescent="0.2">
      <c r="A1113" s="48"/>
      <c r="B1113" s="48"/>
      <c r="C1113" s="98">
        <v>43805</v>
      </c>
      <c r="D1113" s="191" t="s">
        <v>2179</v>
      </c>
      <c r="E1113" s="102" t="s">
        <v>2169</v>
      </c>
      <c r="F1113" s="103" t="s">
        <v>2178</v>
      </c>
      <c r="G1113" s="82"/>
      <c r="H1113" s="125">
        <v>1377000</v>
      </c>
      <c r="I1113" s="143">
        <v>19518200</v>
      </c>
      <c r="J1113" s="49"/>
      <c r="K1113" s="48"/>
      <c r="L1113" s="48"/>
      <c r="M1113" s="48"/>
      <c r="N1113" s="48"/>
      <c r="O1113" s="48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s="48"/>
      <c r="AE1113" s="48"/>
      <c r="AF1113" s="48"/>
      <c r="AG1113" s="48"/>
      <c r="AH1113" s="48"/>
      <c r="AI1113" s="48"/>
      <c r="AJ1113" s="48"/>
      <c r="AK1113" s="48"/>
      <c r="AL1113" s="48"/>
      <c r="AM1113" s="48"/>
      <c r="AN1113" s="48"/>
      <c r="AO1113" s="48"/>
      <c r="AP1113" s="48"/>
      <c r="AQ1113" s="48"/>
      <c r="AR1113" s="48"/>
      <c r="AS1113" s="48"/>
      <c r="AT1113" s="48"/>
      <c r="AU1113" s="48"/>
      <c r="AV1113" s="48"/>
      <c r="AW1113" s="48"/>
      <c r="AX1113" s="48"/>
      <c r="AY1113" s="48"/>
      <c r="AZ1113" s="48"/>
      <c r="BA1113" s="48"/>
      <c r="BB1113" s="48"/>
      <c r="BC1113" s="48"/>
      <c r="BD1113" s="48"/>
      <c r="BE1113" s="48"/>
      <c r="BF1113" s="48"/>
      <c r="BG1113" s="48"/>
      <c r="BH1113" s="48"/>
      <c r="BI1113" s="48"/>
      <c r="BJ1113" s="48"/>
      <c r="BK1113" s="48"/>
      <c r="BL1113" s="48"/>
      <c r="BM1113" s="48"/>
      <c r="BN1113" s="48"/>
      <c r="BO1113" s="48"/>
      <c r="BP1113" s="48"/>
      <c r="BQ1113" s="48"/>
      <c r="BR1113" s="48"/>
      <c r="BS1113" s="48"/>
      <c r="BT1113" s="48"/>
      <c r="BU1113" s="48"/>
      <c r="BV1113" s="48"/>
      <c r="BW1113" s="48"/>
      <c r="BX1113" s="48"/>
      <c r="BY1113" s="48"/>
      <c r="BZ1113" s="48"/>
      <c r="CA1113" s="48"/>
      <c r="CB1113" s="48"/>
      <c r="CC1113" s="48"/>
      <c r="CD1113" s="48"/>
      <c r="CE1113" s="48"/>
      <c r="CF1113" s="48"/>
      <c r="CG1113" s="48"/>
      <c r="CH1113" s="48"/>
      <c r="CI1113" s="48"/>
      <c r="CJ1113" s="48"/>
      <c r="CK1113" s="48"/>
      <c r="CL1113" s="48"/>
      <c r="CM1113" s="48"/>
      <c r="CN1113" s="48"/>
      <c r="CO1113" s="48"/>
      <c r="CP1113" s="48"/>
      <c r="CQ1113" s="48"/>
      <c r="CR1113" s="48"/>
      <c r="CS1113" s="48"/>
      <c r="CT1113" s="48"/>
      <c r="CU1113" s="48"/>
      <c r="CV1113" s="48"/>
      <c r="CW1113" s="48"/>
      <c r="CX1113" s="48"/>
      <c r="CY1113" s="48"/>
      <c r="CZ1113" s="48"/>
      <c r="DA1113" s="48"/>
      <c r="DB1113" s="48"/>
      <c r="DC1113" s="48"/>
      <c r="DD1113" s="48"/>
      <c r="DE1113" s="48"/>
      <c r="DF1113" s="48"/>
      <c r="DG1113" s="48"/>
      <c r="DH1113" s="48"/>
      <c r="DI1113" s="48"/>
      <c r="DJ1113" s="48"/>
      <c r="DK1113" s="48"/>
      <c r="DL1113" s="48"/>
      <c r="DM1113" s="48"/>
      <c r="DN1113" s="48"/>
      <c r="DO1113" s="48"/>
      <c r="DP1113" s="48"/>
      <c r="DQ1113" s="48"/>
      <c r="DR1113" s="48"/>
      <c r="DS1113" s="48"/>
      <c r="DT1113" s="48"/>
      <c r="DU1113" s="48"/>
      <c r="DV1113" s="48"/>
      <c r="DW1113" s="48"/>
      <c r="DX1113" s="48"/>
      <c r="DY1113" s="48"/>
      <c r="DZ1113" s="48"/>
      <c r="EA1113" s="48"/>
      <c r="EB1113" s="48"/>
      <c r="EC1113" s="48"/>
      <c r="ED1113" s="48"/>
      <c r="EE1113" s="48"/>
      <c r="EF1113" s="48"/>
      <c r="EG1113" s="48"/>
      <c r="EH1113" s="48"/>
      <c r="EI1113" s="48"/>
      <c r="EJ1113" s="48"/>
      <c r="EK1113" s="48"/>
      <c r="EL1113" s="48"/>
      <c r="EM1113" s="48"/>
      <c r="EN1113" s="48"/>
      <c r="EO1113" s="48"/>
      <c r="EP1113" s="48"/>
      <c r="EQ1113" s="48"/>
      <c r="ER1113" s="48"/>
      <c r="ES1113" s="48"/>
      <c r="ET1113" s="48"/>
      <c r="EU1113" s="48"/>
      <c r="EV1113" s="48"/>
      <c r="EW1113" s="48"/>
      <c r="EX1113" s="48"/>
      <c r="EY1113" s="48"/>
      <c r="EZ1113" s="48"/>
      <c r="FA1113" s="48"/>
      <c r="FB1113" s="48"/>
      <c r="FC1113" s="48"/>
      <c r="FD1113" s="48"/>
      <c r="FE1113" s="48"/>
      <c r="FF1113" s="48"/>
      <c r="FG1113" s="48"/>
      <c r="FH1113" s="48"/>
      <c r="FI1113" s="48"/>
      <c r="FJ1113" s="48"/>
      <c r="FK1113" s="48"/>
      <c r="FL1113" s="48"/>
      <c r="FM1113" s="48"/>
      <c r="FN1113" s="48"/>
      <c r="FO1113" s="48"/>
      <c r="FP1113" s="48"/>
      <c r="FQ1113" s="48"/>
      <c r="FR1113" s="48"/>
      <c r="FS1113" s="48"/>
      <c r="FT1113" s="48"/>
      <c r="FU1113" s="48"/>
      <c r="FV1113" s="48"/>
      <c r="FW1113" s="48"/>
      <c r="FX1113" s="48"/>
      <c r="FY1113" s="48"/>
      <c r="FZ1113" s="48"/>
      <c r="GA1113" s="48"/>
      <c r="GB1113" s="48"/>
      <c r="GC1113" s="48"/>
      <c r="GD1113" s="48"/>
      <c r="GE1113" s="48"/>
      <c r="GF1113" s="48"/>
      <c r="GG1113" s="48"/>
      <c r="GH1113" s="48"/>
      <c r="GI1113" s="48"/>
      <c r="GJ1113" s="48"/>
      <c r="GK1113" s="48"/>
      <c r="GL1113" s="48"/>
      <c r="GM1113" s="48"/>
      <c r="GN1113" s="48"/>
      <c r="GO1113" s="48"/>
      <c r="GP1113" s="48"/>
      <c r="GQ1113" s="48"/>
      <c r="GR1113" s="48"/>
      <c r="GS1113" s="48"/>
      <c r="GT1113" s="48"/>
      <c r="GU1113" s="48"/>
      <c r="GV1113" s="48"/>
      <c r="GW1113" s="48"/>
      <c r="GX1113" s="48"/>
      <c r="GY1113" s="48"/>
      <c r="GZ1113" s="48"/>
      <c r="HA1113" s="48"/>
      <c r="HB1113" s="48"/>
      <c r="HC1113" s="48"/>
      <c r="HD1113" s="48"/>
      <c r="HE1113" s="48"/>
      <c r="HF1113" s="48"/>
      <c r="HG1113" s="48"/>
      <c r="HH1113" s="48"/>
      <c r="HI1113" s="48"/>
      <c r="HJ1113" s="48"/>
      <c r="HK1113" s="48"/>
      <c r="HL1113" s="48"/>
      <c r="HM1113" s="48"/>
      <c r="HN1113" s="48"/>
      <c r="HO1113" s="48"/>
      <c r="HP1113" s="48"/>
      <c r="HQ1113" s="48"/>
      <c r="HR1113" s="48"/>
      <c r="HS1113" s="48"/>
      <c r="HT1113" s="48"/>
      <c r="HU1113" s="48"/>
      <c r="HV1113" s="48"/>
      <c r="HW1113" s="48"/>
      <c r="HX1113" s="48"/>
      <c r="HY1113" s="48"/>
      <c r="HZ1113" s="48"/>
      <c r="IA1113" s="48"/>
      <c r="IB1113" s="48"/>
      <c r="IC1113" s="48"/>
      <c r="ID1113" s="48"/>
      <c r="IE1113" s="48"/>
      <c r="IF1113" s="48"/>
      <c r="IG1113" s="48"/>
      <c r="IH1113" s="36"/>
      <c r="II1113" s="36"/>
      <c r="IJ1113" s="36"/>
      <c r="IK1113" s="36"/>
      <c r="IL1113" s="36"/>
      <c r="IM1113" s="36"/>
      <c r="IN1113" s="36"/>
      <c r="IO1113" s="36"/>
      <c r="IP1113" s="36"/>
      <c r="IQ1113" s="36"/>
      <c r="IR1113" s="36"/>
      <c r="IS1113" s="36"/>
      <c r="IT1113" s="36"/>
    </row>
    <row r="1114" spans="1:254" s="14" customFormat="1" x14ac:dyDescent="0.2">
      <c r="A1114" s="48"/>
      <c r="B1114" s="48"/>
      <c r="C1114" s="98">
        <v>43808</v>
      </c>
      <c r="D1114" s="192" t="s">
        <v>2181</v>
      </c>
      <c r="E1114" s="102" t="s">
        <v>2170</v>
      </c>
      <c r="F1114" s="65" t="s">
        <v>2180</v>
      </c>
      <c r="G1114" s="82"/>
      <c r="H1114" s="126">
        <v>273500</v>
      </c>
      <c r="I1114" s="143">
        <v>19244700</v>
      </c>
      <c r="J1114" s="49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48"/>
      <c r="Y1114" s="48"/>
      <c r="Z1114" s="48"/>
      <c r="AA1114" s="48"/>
      <c r="AB1114" s="48"/>
      <c r="AC1114" s="48"/>
      <c r="AD1114" s="48"/>
      <c r="AE1114" s="48"/>
      <c r="AF1114" s="48"/>
      <c r="AG1114" s="48"/>
      <c r="AH1114" s="48"/>
      <c r="AI1114" s="48"/>
      <c r="AJ1114" s="48"/>
      <c r="AK1114" s="48"/>
      <c r="AL1114" s="48"/>
      <c r="AM1114" s="48"/>
      <c r="AN1114" s="48"/>
      <c r="AO1114" s="48"/>
      <c r="AP1114" s="48"/>
      <c r="AQ1114" s="48"/>
      <c r="AR1114" s="48"/>
      <c r="AS1114" s="48"/>
      <c r="AT1114" s="48"/>
      <c r="AU1114" s="48"/>
      <c r="AV1114" s="48"/>
      <c r="AW1114" s="48"/>
      <c r="AX1114" s="48"/>
      <c r="AY1114" s="48"/>
      <c r="AZ1114" s="48"/>
      <c r="BA1114" s="48"/>
      <c r="BB1114" s="48"/>
      <c r="BC1114" s="48"/>
      <c r="BD1114" s="48"/>
      <c r="BE1114" s="48"/>
      <c r="BF1114" s="48"/>
      <c r="BG1114" s="48"/>
      <c r="BH1114" s="48"/>
      <c r="BI1114" s="48"/>
      <c r="BJ1114" s="48"/>
      <c r="BK1114" s="48"/>
      <c r="BL1114" s="48"/>
      <c r="BM1114" s="48"/>
      <c r="BN1114" s="48"/>
      <c r="BO1114" s="48"/>
      <c r="BP1114" s="48"/>
      <c r="BQ1114" s="48"/>
      <c r="BR1114" s="48"/>
      <c r="BS1114" s="48"/>
      <c r="BT1114" s="48"/>
      <c r="BU1114" s="48"/>
      <c r="BV1114" s="48"/>
      <c r="BW1114" s="48"/>
      <c r="BX1114" s="48"/>
      <c r="BY1114" s="48"/>
      <c r="BZ1114" s="48"/>
      <c r="CA1114" s="48"/>
      <c r="CB1114" s="48"/>
      <c r="CC1114" s="48"/>
      <c r="CD1114" s="48"/>
      <c r="CE1114" s="48"/>
      <c r="CF1114" s="48"/>
      <c r="CG1114" s="48"/>
      <c r="CH1114" s="48"/>
      <c r="CI1114" s="48"/>
      <c r="CJ1114" s="48"/>
      <c r="CK1114" s="48"/>
      <c r="CL1114" s="48"/>
      <c r="CM1114" s="48"/>
      <c r="CN1114" s="48"/>
      <c r="CO1114" s="48"/>
      <c r="CP1114" s="48"/>
      <c r="CQ1114" s="48"/>
      <c r="CR1114" s="48"/>
      <c r="CS1114" s="48"/>
      <c r="CT1114" s="48"/>
      <c r="CU1114" s="48"/>
      <c r="CV1114" s="48"/>
      <c r="CW1114" s="48"/>
      <c r="CX1114" s="48"/>
      <c r="CY1114" s="48"/>
      <c r="CZ1114" s="48"/>
      <c r="DA1114" s="48"/>
      <c r="DB1114" s="48"/>
      <c r="DC1114" s="48"/>
      <c r="DD1114" s="48"/>
      <c r="DE1114" s="48"/>
      <c r="DF1114" s="48"/>
      <c r="DG1114" s="48"/>
      <c r="DH1114" s="48"/>
      <c r="DI1114" s="48"/>
      <c r="DJ1114" s="48"/>
      <c r="DK1114" s="48"/>
      <c r="DL1114" s="48"/>
      <c r="DM1114" s="48"/>
      <c r="DN1114" s="48"/>
      <c r="DO1114" s="48"/>
      <c r="DP1114" s="48"/>
      <c r="DQ1114" s="48"/>
      <c r="DR1114" s="48"/>
      <c r="DS1114" s="48"/>
      <c r="DT1114" s="48"/>
      <c r="DU1114" s="48"/>
      <c r="DV1114" s="48"/>
      <c r="DW1114" s="48"/>
      <c r="DX1114" s="48"/>
      <c r="DY1114" s="48"/>
      <c r="DZ1114" s="48"/>
      <c r="EA1114" s="48"/>
      <c r="EB1114" s="48"/>
      <c r="EC1114" s="48"/>
      <c r="ED1114" s="48"/>
      <c r="EE1114" s="48"/>
      <c r="EF1114" s="48"/>
      <c r="EG1114" s="48"/>
      <c r="EH1114" s="48"/>
      <c r="EI1114" s="48"/>
      <c r="EJ1114" s="48"/>
      <c r="EK1114" s="48"/>
      <c r="EL1114" s="48"/>
      <c r="EM1114" s="48"/>
      <c r="EN1114" s="48"/>
      <c r="EO1114" s="48"/>
      <c r="EP1114" s="48"/>
      <c r="EQ1114" s="48"/>
      <c r="ER1114" s="48"/>
      <c r="ES1114" s="48"/>
      <c r="ET1114" s="48"/>
      <c r="EU1114" s="48"/>
      <c r="EV1114" s="48"/>
      <c r="EW1114" s="48"/>
      <c r="EX1114" s="48"/>
      <c r="EY1114" s="48"/>
      <c r="EZ1114" s="48"/>
      <c r="FA1114" s="48"/>
      <c r="FB1114" s="48"/>
      <c r="FC1114" s="48"/>
      <c r="FD1114" s="48"/>
      <c r="FE1114" s="48"/>
      <c r="FF1114" s="48"/>
      <c r="FG1114" s="48"/>
      <c r="FH1114" s="48"/>
      <c r="FI1114" s="48"/>
      <c r="FJ1114" s="48"/>
      <c r="FK1114" s="48"/>
      <c r="FL1114" s="48"/>
      <c r="FM1114" s="48"/>
      <c r="FN1114" s="48"/>
      <c r="FO1114" s="48"/>
      <c r="FP1114" s="48"/>
      <c r="FQ1114" s="48"/>
      <c r="FR1114" s="48"/>
      <c r="FS1114" s="48"/>
      <c r="FT1114" s="48"/>
      <c r="FU1114" s="48"/>
      <c r="FV1114" s="48"/>
      <c r="FW1114" s="48"/>
      <c r="FX1114" s="48"/>
      <c r="FY1114" s="48"/>
      <c r="FZ1114" s="48"/>
      <c r="GA1114" s="48"/>
      <c r="GB1114" s="48"/>
      <c r="GC1114" s="48"/>
      <c r="GD1114" s="48"/>
      <c r="GE1114" s="48"/>
      <c r="GF1114" s="48"/>
      <c r="GG1114" s="48"/>
      <c r="GH1114" s="48"/>
      <c r="GI1114" s="48"/>
      <c r="GJ1114" s="48"/>
      <c r="GK1114" s="48"/>
      <c r="GL1114" s="48"/>
      <c r="GM1114" s="48"/>
      <c r="GN1114" s="48"/>
      <c r="GO1114" s="48"/>
      <c r="GP1114" s="48"/>
      <c r="GQ1114" s="48"/>
      <c r="GR1114" s="48"/>
      <c r="GS1114" s="48"/>
      <c r="GT1114" s="48"/>
      <c r="GU1114" s="48"/>
      <c r="GV1114" s="48"/>
      <c r="GW1114" s="48"/>
      <c r="GX1114" s="48"/>
      <c r="GY1114" s="48"/>
      <c r="GZ1114" s="48"/>
      <c r="HA1114" s="48"/>
      <c r="HB1114" s="48"/>
      <c r="HC1114" s="48"/>
      <c r="HD1114" s="48"/>
      <c r="HE1114" s="48"/>
      <c r="HF1114" s="48"/>
      <c r="HG1114" s="48"/>
      <c r="HH1114" s="48"/>
      <c r="HI1114" s="48"/>
      <c r="HJ1114" s="48"/>
      <c r="HK1114" s="48"/>
      <c r="HL1114" s="48"/>
      <c r="HM1114" s="48"/>
      <c r="HN1114" s="48"/>
      <c r="HO1114" s="48"/>
      <c r="HP1114" s="48"/>
      <c r="HQ1114" s="48"/>
      <c r="HR1114" s="48"/>
      <c r="HS1114" s="48"/>
      <c r="HT1114" s="48"/>
      <c r="HU1114" s="48"/>
      <c r="HV1114" s="48"/>
      <c r="HW1114" s="48"/>
      <c r="HX1114" s="48"/>
      <c r="HY1114" s="48"/>
      <c r="HZ1114" s="48"/>
      <c r="IA1114" s="48"/>
      <c r="IB1114" s="48"/>
      <c r="IC1114" s="48"/>
      <c r="ID1114" s="48"/>
      <c r="IE1114" s="48"/>
      <c r="IF1114" s="48"/>
      <c r="IG1114" s="48"/>
      <c r="IH1114" s="36"/>
      <c r="II1114" s="36"/>
      <c r="IJ1114" s="36"/>
      <c r="IK1114" s="36"/>
      <c r="IL1114" s="36"/>
      <c r="IM1114" s="36"/>
      <c r="IN1114" s="36"/>
      <c r="IO1114" s="36"/>
      <c r="IP1114" s="36"/>
      <c r="IQ1114" s="36"/>
      <c r="IR1114" s="36"/>
      <c r="IS1114" s="36"/>
      <c r="IT1114" s="36"/>
    </row>
    <row r="1115" spans="1:254" s="14" customFormat="1" x14ac:dyDescent="0.2">
      <c r="A1115" s="48"/>
      <c r="B1115" s="48"/>
      <c r="C1115" s="98">
        <v>43808</v>
      </c>
      <c r="D1115" s="30" t="s">
        <v>2182</v>
      </c>
      <c r="E1115" s="102" t="s">
        <v>2171</v>
      </c>
      <c r="F1115" s="35" t="s">
        <v>1581</v>
      </c>
      <c r="G1115" s="82"/>
      <c r="H1115" s="127">
        <v>2280000</v>
      </c>
      <c r="I1115" s="143">
        <v>16964700</v>
      </c>
      <c r="J1115" s="49"/>
      <c r="K1115" s="48"/>
      <c r="L1115" s="48"/>
      <c r="M1115" s="48"/>
      <c r="N1115" s="48"/>
      <c r="O1115" s="48"/>
      <c r="P1115" s="48"/>
      <c r="Q1115" s="48"/>
      <c r="R1115" s="48"/>
      <c r="S1115" s="48"/>
      <c r="T1115" s="48"/>
      <c r="U1115" s="48"/>
      <c r="V1115" s="48"/>
      <c r="W1115" s="48"/>
      <c r="X1115" s="48"/>
      <c r="Y1115" s="48"/>
      <c r="Z1115" s="48"/>
      <c r="AA1115" s="48"/>
      <c r="AB1115" s="48"/>
      <c r="AC1115" s="48"/>
      <c r="AD1115" s="48"/>
      <c r="AE1115" s="48"/>
      <c r="AF1115" s="48"/>
      <c r="AG1115" s="48"/>
      <c r="AH1115" s="48"/>
      <c r="AI1115" s="48"/>
      <c r="AJ1115" s="48"/>
      <c r="AK1115" s="48"/>
      <c r="AL1115" s="48"/>
      <c r="AM1115" s="48"/>
      <c r="AN1115" s="48"/>
      <c r="AO1115" s="48"/>
      <c r="AP1115" s="48"/>
      <c r="AQ1115" s="48"/>
      <c r="AR1115" s="48"/>
      <c r="AS1115" s="48"/>
      <c r="AT1115" s="48"/>
      <c r="AU1115" s="48"/>
      <c r="AV1115" s="48"/>
      <c r="AW1115" s="48"/>
      <c r="AX1115" s="48"/>
      <c r="AY1115" s="48"/>
      <c r="AZ1115" s="48"/>
      <c r="BA1115" s="48"/>
      <c r="BB1115" s="48"/>
      <c r="BC1115" s="48"/>
      <c r="BD1115" s="48"/>
      <c r="BE1115" s="48"/>
      <c r="BF1115" s="48"/>
      <c r="BG1115" s="48"/>
      <c r="BH1115" s="48"/>
      <c r="BI1115" s="48"/>
      <c r="BJ1115" s="48"/>
      <c r="BK1115" s="48"/>
      <c r="BL1115" s="48"/>
      <c r="BM1115" s="48"/>
      <c r="BN1115" s="48"/>
      <c r="BO1115" s="48"/>
      <c r="BP1115" s="48"/>
      <c r="BQ1115" s="48"/>
      <c r="BR1115" s="48"/>
      <c r="BS1115" s="48"/>
      <c r="BT1115" s="48"/>
      <c r="BU1115" s="48"/>
      <c r="BV1115" s="48"/>
      <c r="BW1115" s="48"/>
      <c r="BX1115" s="48"/>
      <c r="BY1115" s="48"/>
      <c r="BZ1115" s="48"/>
      <c r="CA1115" s="48"/>
      <c r="CB1115" s="48"/>
      <c r="CC1115" s="48"/>
      <c r="CD1115" s="48"/>
      <c r="CE1115" s="48"/>
      <c r="CF1115" s="48"/>
      <c r="CG1115" s="48"/>
      <c r="CH1115" s="48"/>
      <c r="CI1115" s="48"/>
      <c r="CJ1115" s="48"/>
      <c r="CK1115" s="48"/>
      <c r="CL1115" s="48"/>
      <c r="CM1115" s="48"/>
      <c r="CN1115" s="48"/>
      <c r="CO1115" s="48"/>
      <c r="CP1115" s="48"/>
      <c r="CQ1115" s="48"/>
      <c r="CR1115" s="48"/>
      <c r="CS1115" s="48"/>
      <c r="CT1115" s="48"/>
      <c r="CU1115" s="48"/>
      <c r="CV1115" s="48"/>
      <c r="CW1115" s="48"/>
      <c r="CX1115" s="48"/>
      <c r="CY1115" s="48"/>
      <c r="CZ1115" s="48"/>
      <c r="DA1115" s="48"/>
      <c r="DB1115" s="48"/>
      <c r="DC1115" s="48"/>
      <c r="DD1115" s="48"/>
      <c r="DE1115" s="48"/>
      <c r="DF1115" s="48"/>
      <c r="DG1115" s="48"/>
      <c r="DH1115" s="48"/>
      <c r="DI1115" s="48"/>
      <c r="DJ1115" s="48"/>
      <c r="DK1115" s="48"/>
      <c r="DL1115" s="48"/>
      <c r="DM1115" s="48"/>
      <c r="DN1115" s="48"/>
      <c r="DO1115" s="48"/>
      <c r="DP1115" s="48"/>
      <c r="DQ1115" s="48"/>
      <c r="DR1115" s="48"/>
      <c r="DS1115" s="48"/>
      <c r="DT1115" s="48"/>
      <c r="DU1115" s="48"/>
      <c r="DV1115" s="48"/>
      <c r="DW1115" s="48"/>
      <c r="DX1115" s="48"/>
      <c r="DY1115" s="48"/>
      <c r="DZ1115" s="48"/>
      <c r="EA1115" s="48"/>
      <c r="EB1115" s="48"/>
      <c r="EC1115" s="48"/>
      <c r="ED1115" s="48"/>
      <c r="EE1115" s="48"/>
      <c r="EF1115" s="48"/>
      <c r="EG1115" s="48"/>
      <c r="EH1115" s="48"/>
      <c r="EI1115" s="48"/>
      <c r="EJ1115" s="48"/>
      <c r="EK1115" s="48"/>
      <c r="EL1115" s="48"/>
      <c r="EM1115" s="48"/>
      <c r="EN1115" s="48"/>
      <c r="EO1115" s="48"/>
      <c r="EP1115" s="48"/>
      <c r="EQ1115" s="48"/>
      <c r="ER1115" s="48"/>
      <c r="ES1115" s="48"/>
      <c r="ET1115" s="48"/>
      <c r="EU1115" s="48"/>
      <c r="EV1115" s="48"/>
      <c r="EW1115" s="48"/>
      <c r="EX1115" s="48"/>
      <c r="EY1115" s="48"/>
      <c r="EZ1115" s="48"/>
      <c r="FA1115" s="48"/>
      <c r="FB1115" s="48"/>
      <c r="FC1115" s="48"/>
      <c r="FD1115" s="48"/>
      <c r="FE1115" s="48"/>
      <c r="FF1115" s="48"/>
      <c r="FG1115" s="48"/>
      <c r="FH1115" s="48"/>
      <c r="FI1115" s="48"/>
      <c r="FJ1115" s="48"/>
      <c r="FK1115" s="48"/>
      <c r="FL1115" s="48"/>
      <c r="FM1115" s="48"/>
      <c r="FN1115" s="48"/>
      <c r="FO1115" s="48"/>
      <c r="FP1115" s="48"/>
      <c r="FQ1115" s="48"/>
      <c r="FR1115" s="48"/>
      <c r="FS1115" s="48"/>
      <c r="FT1115" s="48"/>
      <c r="FU1115" s="48"/>
      <c r="FV1115" s="48"/>
      <c r="FW1115" s="48"/>
      <c r="FX1115" s="48"/>
      <c r="FY1115" s="48"/>
      <c r="FZ1115" s="48"/>
      <c r="GA1115" s="48"/>
      <c r="GB1115" s="48"/>
      <c r="GC1115" s="48"/>
      <c r="GD1115" s="48"/>
      <c r="GE1115" s="48"/>
      <c r="GF1115" s="48"/>
      <c r="GG1115" s="48"/>
      <c r="GH1115" s="48"/>
      <c r="GI1115" s="48"/>
      <c r="GJ1115" s="48"/>
      <c r="GK1115" s="48"/>
      <c r="GL1115" s="48"/>
      <c r="GM1115" s="48"/>
      <c r="GN1115" s="48"/>
      <c r="GO1115" s="48"/>
      <c r="GP1115" s="48"/>
      <c r="GQ1115" s="48"/>
      <c r="GR1115" s="48"/>
      <c r="GS1115" s="48"/>
      <c r="GT1115" s="48"/>
      <c r="GU1115" s="48"/>
      <c r="GV1115" s="48"/>
      <c r="GW1115" s="48"/>
      <c r="GX1115" s="48"/>
      <c r="GY1115" s="48"/>
      <c r="GZ1115" s="48"/>
      <c r="HA1115" s="48"/>
      <c r="HB1115" s="48"/>
      <c r="HC1115" s="48"/>
      <c r="HD1115" s="48"/>
      <c r="HE1115" s="48"/>
      <c r="HF1115" s="48"/>
      <c r="HG1115" s="48"/>
      <c r="HH1115" s="48"/>
      <c r="HI1115" s="48"/>
      <c r="HJ1115" s="48"/>
      <c r="HK1115" s="48"/>
      <c r="HL1115" s="48"/>
      <c r="HM1115" s="48"/>
      <c r="HN1115" s="48"/>
      <c r="HO1115" s="48"/>
      <c r="HP1115" s="48"/>
      <c r="HQ1115" s="48"/>
      <c r="HR1115" s="48"/>
      <c r="HS1115" s="48"/>
      <c r="HT1115" s="48"/>
      <c r="HU1115" s="48"/>
      <c r="HV1115" s="48"/>
      <c r="HW1115" s="48"/>
      <c r="HX1115" s="48"/>
      <c r="HY1115" s="48"/>
      <c r="HZ1115" s="48"/>
      <c r="IA1115" s="48"/>
      <c r="IB1115" s="48"/>
      <c r="IC1115" s="48"/>
      <c r="ID1115" s="48"/>
      <c r="IE1115" s="48"/>
      <c r="IF1115" s="48"/>
      <c r="IG1115" s="48"/>
      <c r="IH1115" s="36"/>
      <c r="II1115" s="36"/>
      <c r="IJ1115" s="36"/>
      <c r="IK1115" s="36"/>
      <c r="IL1115" s="36"/>
      <c r="IM1115" s="36"/>
      <c r="IN1115" s="36"/>
      <c r="IO1115" s="36"/>
      <c r="IP1115" s="36"/>
      <c r="IQ1115" s="36"/>
      <c r="IR1115" s="36"/>
      <c r="IS1115" s="36"/>
      <c r="IT1115" s="36"/>
    </row>
    <row r="1116" spans="1:254" s="14" customFormat="1" x14ac:dyDescent="0.2">
      <c r="A1116" s="48"/>
      <c r="B1116" s="48"/>
      <c r="C1116" s="98">
        <v>43808</v>
      </c>
      <c r="D1116" s="30" t="s">
        <v>2184</v>
      </c>
      <c r="E1116" s="102" t="s">
        <v>2172</v>
      </c>
      <c r="F1116" s="35" t="s">
        <v>2183</v>
      </c>
      <c r="G1116" s="82"/>
      <c r="H1116" s="127">
        <v>750000</v>
      </c>
      <c r="I1116" s="143">
        <v>16214700</v>
      </c>
      <c r="J1116" s="49"/>
      <c r="K1116" s="48"/>
      <c r="L1116" s="48"/>
      <c r="M1116" s="48"/>
      <c r="N1116" s="48"/>
      <c r="O1116" s="48"/>
      <c r="P1116" s="48"/>
      <c r="Q1116" s="48"/>
      <c r="R1116" s="48"/>
      <c r="S1116" s="48"/>
      <c r="T1116" s="48"/>
      <c r="U1116" s="48"/>
      <c r="V1116" s="48"/>
      <c r="W1116" s="48"/>
      <c r="X1116" s="48"/>
      <c r="Y1116" s="48"/>
      <c r="Z1116" s="48"/>
      <c r="AA1116" s="48"/>
      <c r="AB1116" s="48"/>
      <c r="AC1116" s="48"/>
      <c r="AD1116" s="48"/>
      <c r="AE1116" s="48"/>
      <c r="AF1116" s="48"/>
      <c r="AG1116" s="48"/>
      <c r="AH1116" s="48"/>
      <c r="AI1116" s="48"/>
      <c r="AJ1116" s="48"/>
      <c r="AK1116" s="48"/>
      <c r="AL1116" s="48"/>
      <c r="AM1116" s="48"/>
      <c r="AN1116" s="48"/>
      <c r="AO1116" s="48"/>
      <c r="AP1116" s="48"/>
      <c r="AQ1116" s="48"/>
      <c r="AR1116" s="48"/>
      <c r="AS1116" s="48"/>
      <c r="AT1116" s="48"/>
      <c r="AU1116" s="48"/>
      <c r="AV1116" s="48"/>
      <c r="AW1116" s="48"/>
      <c r="AX1116" s="48"/>
      <c r="AY1116" s="48"/>
      <c r="AZ1116" s="48"/>
      <c r="BA1116" s="48"/>
      <c r="BB1116" s="48"/>
      <c r="BC1116" s="48"/>
      <c r="BD1116" s="48"/>
      <c r="BE1116" s="48"/>
      <c r="BF1116" s="48"/>
      <c r="BG1116" s="48"/>
      <c r="BH1116" s="48"/>
      <c r="BI1116" s="48"/>
      <c r="BJ1116" s="48"/>
      <c r="BK1116" s="48"/>
      <c r="BL1116" s="48"/>
      <c r="BM1116" s="48"/>
      <c r="BN1116" s="48"/>
      <c r="BO1116" s="48"/>
      <c r="BP1116" s="48"/>
      <c r="BQ1116" s="48"/>
      <c r="BR1116" s="48"/>
      <c r="BS1116" s="48"/>
      <c r="BT1116" s="48"/>
      <c r="BU1116" s="48"/>
      <c r="BV1116" s="48"/>
      <c r="BW1116" s="48"/>
      <c r="BX1116" s="48"/>
      <c r="BY1116" s="48"/>
      <c r="BZ1116" s="48"/>
      <c r="CA1116" s="48"/>
      <c r="CB1116" s="48"/>
      <c r="CC1116" s="48"/>
      <c r="CD1116" s="48"/>
      <c r="CE1116" s="48"/>
      <c r="CF1116" s="48"/>
      <c r="CG1116" s="48"/>
      <c r="CH1116" s="48"/>
      <c r="CI1116" s="48"/>
      <c r="CJ1116" s="48"/>
      <c r="CK1116" s="48"/>
      <c r="CL1116" s="48"/>
      <c r="CM1116" s="48"/>
      <c r="CN1116" s="48"/>
      <c r="CO1116" s="48"/>
      <c r="CP1116" s="48"/>
      <c r="CQ1116" s="48"/>
      <c r="CR1116" s="48"/>
      <c r="CS1116" s="48"/>
      <c r="CT1116" s="48"/>
      <c r="CU1116" s="48"/>
      <c r="CV1116" s="48"/>
      <c r="CW1116" s="48"/>
      <c r="CX1116" s="48"/>
      <c r="CY1116" s="48"/>
      <c r="CZ1116" s="48"/>
      <c r="DA1116" s="48"/>
      <c r="DB1116" s="48"/>
      <c r="DC1116" s="48"/>
      <c r="DD1116" s="48"/>
      <c r="DE1116" s="48"/>
      <c r="DF1116" s="48"/>
      <c r="DG1116" s="48"/>
      <c r="DH1116" s="48"/>
      <c r="DI1116" s="48"/>
      <c r="DJ1116" s="48"/>
      <c r="DK1116" s="48"/>
      <c r="DL1116" s="48"/>
      <c r="DM1116" s="48"/>
      <c r="DN1116" s="48"/>
      <c r="DO1116" s="48"/>
      <c r="DP1116" s="48"/>
      <c r="DQ1116" s="48"/>
      <c r="DR1116" s="48"/>
      <c r="DS1116" s="48"/>
      <c r="DT1116" s="48"/>
      <c r="DU1116" s="48"/>
      <c r="DV1116" s="48"/>
      <c r="DW1116" s="48"/>
      <c r="DX1116" s="48"/>
      <c r="DY1116" s="48"/>
      <c r="DZ1116" s="48"/>
      <c r="EA1116" s="48"/>
      <c r="EB1116" s="48"/>
      <c r="EC1116" s="48"/>
      <c r="ED1116" s="48"/>
      <c r="EE1116" s="48"/>
      <c r="EF1116" s="48"/>
      <c r="EG1116" s="48"/>
      <c r="EH1116" s="48"/>
      <c r="EI1116" s="48"/>
      <c r="EJ1116" s="48"/>
      <c r="EK1116" s="48"/>
      <c r="EL1116" s="48"/>
      <c r="EM1116" s="48"/>
      <c r="EN1116" s="48"/>
      <c r="EO1116" s="48"/>
      <c r="EP1116" s="48"/>
      <c r="EQ1116" s="48"/>
      <c r="ER1116" s="48"/>
      <c r="ES1116" s="48"/>
      <c r="ET1116" s="48"/>
      <c r="EU1116" s="48"/>
      <c r="EV1116" s="48"/>
      <c r="EW1116" s="48"/>
      <c r="EX1116" s="48"/>
      <c r="EY1116" s="48"/>
      <c r="EZ1116" s="48"/>
      <c r="FA1116" s="48"/>
      <c r="FB1116" s="48"/>
      <c r="FC1116" s="48"/>
      <c r="FD1116" s="48"/>
      <c r="FE1116" s="48"/>
      <c r="FF1116" s="48"/>
      <c r="FG1116" s="48"/>
      <c r="FH1116" s="48"/>
      <c r="FI1116" s="48"/>
      <c r="FJ1116" s="48"/>
      <c r="FK1116" s="48"/>
      <c r="FL1116" s="48"/>
      <c r="FM1116" s="48"/>
      <c r="FN1116" s="48"/>
      <c r="FO1116" s="48"/>
      <c r="FP1116" s="48"/>
      <c r="FQ1116" s="48"/>
      <c r="FR1116" s="48"/>
      <c r="FS1116" s="48"/>
      <c r="FT1116" s="48"/>
      <c r="FU1116" s="48"/>
      <c r="FV1116" s="48"/>
      <c r="FW1116" s="48"/>
      <c r="FX1116" s="48"/>
      <c r="FY1116" s="48"/>
      <c r="FZ1116" s="48"/>
      <c r="GA1116" s="48"/>
      <c r="GB1116" s="48"/>
      <c r="GC1116" s="48"/>
      <c r="GD1116" s="48"/>
      <c r="GE1116" s="48"/>
      <c r="GF1116" s="48"/>
      <c r="GG1116" s="48"/>
      <c r="GH1116" s="48"/>
      <c r="GI1116" s="48"/>
      <c r="GJ1116" s="48"/>
      <c r="GK1116" s="48"/>
      <c r="GL1116" s="48"/>
      <c r="GM1116" s="48"/>
      <c r="GN1116" s="48"/>
      <c r="GO1116" s="48"/>
      <c r="GP1116" s="48"/>
      <c r="GQ1116" s="48"/>
      <c r="GR1116" s="48"/>
      <c r="GS1116" s="48"/>
      <c r="GT1116" s="48"/>
      <c r="GU1116" s="48"/>
      <c r="GV1116" s="48"/>
      <c r="GW1116" s="48"/>
      <c r="GX1116" s="48"/>
      <c r="GY1116" s="48"/>
      <c r="GZ1116" s="48"/>
      <c r="HA1116" s="48"/>
      <c r="HB1116" s="48"/>
      <c r="HC1116" s="48"/>
      <c r="HD1116" s="48"/>
      <c r="HE1116" s="48"/>
      <c r="HF1116" s="48"/>
      <c r="HG1116" s="48"/>
      <c r="HH1116" s="48"/>
      <c r="HI1116" s="48"/>
      <c r="HJ1116" s="48"/>
      <c r="HK1116" s="48"/>
      <c r="HL1116" s="48"/>
      <c r="HM1116" s="48"/>
      <c r="HN1116" s="48"/>
      <c r="HO1116" s="48"/>
      <c r="HP1116" s="48"/>
      <c r="HQ1116" s="48"/>
      <c r="HR1116" s="48"/>
      <c r="HS1116" s="48"/>
      <c r="HT1116" s="48"/>
      <c r="HU1116" s="48"/>
      <c r="HV1116" s="48"/>
      <c r="HW1116" s="48"/>
      <c r="HX1116" s="48"/>
      <c r="HY1116" s="48"/>
      <c r="HZ1116" s="48"/>
      <c r="IA1116" s="48"/>
      <c r="IB1116" s="48"/>
      <c r="IC1116" s="48"/>
      <c r="ID1116" s="48"/>
      <c r="IE1116" s="48"/>
      <c r="IF1116" s="48"/>
      <c r="IG1116" s="48"/>
      <c r="IH1116" s="36"/>
      <c r="II1116" s="36"/>
      <c r="IJ1116" s="36"/>
      <c r="IK1116" s="36"/>
      <c r="IL1116" s="36"/>
      <c r="IM1116" s="36"/>
      <c r="IN1116" s="36"/>
      <c r="IO1116" s="36"/>
      <c r="IP1116" s="36"/>
      <c r="IQ1116" s="36"/>
      <c r="IR1116" s="36"/>
      <c r="IS1116" s="36"/>
      <c r="IT1116" s="36"/>
    </row>
    <row r="1117" spans="1:254" s="14" customFormat="1" x14ac:dyDescent="0.2">
      <c r="A1117" s="48"/>
      <c r="B1117" s="48"/>
      <c r="C1117" s="98">
        <v>43808</v>
      </c>
      <c r="D1117" s="30" t="s">
        <v>2184</v>
      </c>
      <c r="E1117" s="102" t="s">
        <v>2173</v>
      </c>
      <c r="F1117" s="35" t="s">
        <v>2185</v>
      </c>
      <c r="G1117" s="82"/>
      <c r="H1117" s="127">
        <v>750000</v>
      </c>
      <c r="I1117" s="143">
        <v>15464700</v>
      </c>
      <c r="J1117" s="49"/>
      <c r="K1117" s="48"/>
      <c r="L1117" s="48"/>
      <c r="M1117" s="48"/>
      <c r="N1117" s="48"/>
      <c r="O1117" s="48"/>
      <c r="P1117" s="48"/>
      <c r="Q1117" s="48"/>
      <c r="R1117" s="48"/>
      <c r="S1117" s="48"/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8"/>
      <c r="AD1117" s="48"/>
      <c r="AE1117" s="48"/>
      <c r="AF1117" s="48"/>
      <c r="AG1117" s="48"/>
      <c r="AH1117" s="48"/>
      <c r="AI1117" s="48"/>
      <c r="AJ1117" s="48"/>
      <c r="AK1117" s="48"/>
      <c r="AL1117" s="48"/>
      <c r="AM1117" s="48"/>
      <c r="AN1117" s="48"/>
      <c r="AO1117" s="48"/>
      <c r="AP1117" s="48"/>
      <c r="AQ1117" s="48"/>
      <c r="AR1117" s="48"/>
      <c r="AS1117" s="48"/>
      <c r="AT1117" s="48"/>
      <c r="AU1117" s="48"/>
      <c r="AV1117" s="48"/>
      <c r="AW1117" s="48"/>
      <c r="AX1117" s="48"/>
      <c r="AY1117" s="48"/>
      <c r="AZ1117" s="48"/>
      <c r="BA1117" s="48"/>
      <c r="BB1117" s="48"/>
      <c r="BC1117" s="48"/>
      <c r="BD1117" s="48"/>
      <c r="BE1117" s="48"/>
      <c r="BF1117" s="48"/>
      <c r="BG1117" s="48"/>
      <c r="BH1117" s="48"/>
      <c r="BI1117" s="48"/>
      <c r="BJ1117" s="48"/>
      <c r="BK1117" s="48"/>
      <c r="BL1117" s="48"/>
      <c r="BM1117" s="48"/>
      <c r="BN1117" s="48"/>
      <c r="BO1117" s="48"/>
      <c r="BP1117" s="48"/>
      <c r="BQ1117" s="48"/>
      <c r="BR1117" s="48"/>
      <c r="BS1117" s="48"/>
      <c r="BT1117" s="48"/>
      <c r="BU1117" s="48"/>
      <c r="BV1117" s="48"/>
      <c r="BW1117" s="48"/>
      <c r="BX1117" s="48"/>
      <c r="BY1117" s="48"/>
      <c r="BZ1117" s="48"/>
      <c r="CA1117" s="48"/>
      <c r="CB1117" s="48"/>
      <c r="CC1117" s="48"/>
      <c r="CD1117" s="48"/>
      <c r="CE1117" s="48"/>
      <c r="CF1117" s="48"/>
      <c r="CG1117" s="48"/>
      <c r="CH1117" s="48"/>
      <c r="CI1117" s="48"/>
      <c r="CJ1117" s="48"/>
      <c r="CK1117" s="48"/>
      <c r="CL1117" s="48"/>
      <c r="CM1117" s="48"/>
      <c r="CN1117" s="48"/>
      <c r="CO1117" s="48"/>
      <c r="CP1117" s="48"/>
      <c r="CQ1117" s="48"/>
      <c r="CR1117" s="48"/>
      <c r="CS1117" s="48"/>
      <c r="CT1117" s="48"/>
      <c r="CU1117" s="48"/>
      <c r="CV1117" s="48"/>
      <c r="CW1117" s="48"/>
      <c r="CX1117" s="48"/>
      <c r="CY1117" s="48"/>
      <c r="CZ1117" s="48"/>
      <c r="DA1117" s="48"/>
      <c r="DB1117" s="48"/>
      <c r="DC1117" s="48"/>
      <c r="DD1117" s="48"/>
      <c r="DE1117" s="48"/>
      <c r="DF1117" s="48"/>
      <c r="DG1117" s="48"/>
      <c r="DH1117" s="48"/>
      <c r="DI1117" s="48"/>
      <c r="DJ1117" s="48"/>
      <c r="DK1117" s="48"/>
      <c r="DL1117" s="48"/>
      <c r="DM1117" s="48"/>
      <c r="DN1117" s="48"/>
      <c r="DO1117" s="48"/>
      <c r="DP1117" s="48"/>
      <c r="DQ1117" s="48"/>
      <c r="DR1117" s="48"/>
      <c r="DS1117" s="48"/>
      <c r="DT1117" s="48"/>
      <c r="DU1117" s="48"/>
      <c r="DV1117" s="48"/>
      <c r="DW1117" s="48"/>
      <c r="DX1117" s="48"/>
      <c r="DY1117" s="48"/>
      <c r="DZ1117" s="48"/>
      <c r="EA1117" s="48"/>
      <c r="EB1117" s="48"/>
      <c r="EC1117" s="48"/>
      <c r="ED1117" s="48"/>
      <c r="EE1117" s="48"/>
      <c r="EF1117" s="48"/>
      <c r="EG1117" s="48"/>
      <c r="EH1117" s="48"/>
      <c r="EI1117" s="48"/>
      <c r="EJ1117" s="48"/>
      <c r="EK1117" s="48"/>
      <c r="EL1117" s="48"/>
      <c r="EM1117" s="48"/>
      <c r="EN1117" s="48"/>
      <c r="EO1117" s="48"/>
      <c r="EP1117" s="48"/>
      <c r="EQ1117" s="48"/>
      <c r="ER1117" s="48"/>
      <c r="ES1117" s="48"/>
      <c r="ET1117" s="48"/>
      <c r="EU1117" s="48"/>
      <c r="EV1117" s="48"/>
      <c r="EW1117" s="48"/>
      <c r="EX1117" s="48"/>
      <c r="EY1117" s="48"/>
      <c r="EZ1117" s="48"/>
      <c r="FA1117" s="48"/>
      <c r="FB1117" s="48"/>
      <c r="FC1117" s="48"/>
      <c r="FD1117" s="48"/>
      <c r="FE1117" s="48"/>
      <c r="FF1117" s="48"/>
      <c r="FG1117" s="48"/>
      <c r="FH1117" s="48"/>
      <c r="FI1117" s="48"/>
      <c r="FJ1117" s="48"/>
      <c r="FK1117" s="48"/>
      <c r="FL1117" s="48"/>
      <c r="FM1117" s="48"/>
      <c r="FN1117" s="48"/>
      <c r="FO1117" s="48"/>
      <c r="FP1117" s="48"/>
      <c r="FQ1117" s="48"/>
      <c r="FR1117" s="48"/>
      <c r="FS1117" s="48"/>
      <c r="FT1117" s="48"/>
      <c r="FU1117" s="48"/>
      <c r="FV1117" s="48"/>
      <c r="FW1117" s="48"/>
      <c r="FX1117" s="48"/>
      <c r="FY1117" s="48"/>
      <c r="FZ1117" s="48"/>
      <c r="GA1117" s="48"/>
      <c r="GB1117" s="48"/>
      <c r="GC1117" s="48"/>
      <c r="GD1117" s="48"/>
      <c r="GE1117" s="48"/>
      <c r="GF1117" s="48"/>
      <c r="GG1117" s="48"/>
      <c r="GH1117" s="48"/>
      <c r="GI1117" s="48"/>
      <c r="GJ1117" s="48"/>
      <c r="GK1117" s="48"/>
      <c r="GL1117" s="48"/>
      <c r="GM1117" s="48"/>
      <c r="GN1117" s="48"/>
      <c r="GO1117" s="48"/>
      <c r="GP1117" s="48"/>
      <c r="GQ1117" s="48"/>
      <c r="GR1117" s="48"/>
      <c r="GS1117" s="48"/>
      <c r="GT1117" s="48"/>
      <c r="GU1117" s="48"/>
      <c r="GV1117" s="48"/>
      <c r="GW1117" s="48"/>
      <c r="GX1117" s="48"/>
      <c r="GY1117" s="48"/>
      <c r="GZ1117" s="48"/>
      <c r="HA1117" s="48"/>
      <c r="HB1117" s="48"/>
      <c r="HC1117" s="48"/>
      <c r="HD1117" s="48"/>
      <c r="HE1117" s="48"/>
      <c r="HF1117" s="48"/>
      <c r="HG1117" s="48"/>
      <c r="HH1117" s="48"/>
      <c r="HI1117" s="48"/>
      <c r="HJ1117" s="48"/>
      <c r="HK1117" s="48"/>
      <c r="HL1117" s="48"/>
      <c r="HM1117" s="48"/>
      <c r="HN1117" s="48"/>
      <c r="HO1117" s="48"/>
      <c r="HP1117" s="48"/>
      <c r="HQ1117" s="48"/>
      <c r="HR1117" s="48"/>
      <c r="HS1117" s="48"/>
      <c r="HT1117" s="48"/>
      <c r="HU1117" s="48"/>
      <c r="HV1117" s="48"/>
      <c r="HW1117" s="48"/>
      <c r="HX1117" s="48"/>
      <c r="HY1117" s="48"/>
      <c r="HZ1117" s="48"/>
      <c r="IA1117" s="48"/>
      <c r="IB1117" s="48"/>
      <c r="IC1117" s="48"/>
      <c r="ID1117" s="48"/>
      <c r="IE1117" s="48"/>
      <c r="IF1117" s="48"/>
      <c r="IG1117" s="48"/>
      <c r="IH1117" s="36"/>
      <c r="II1117" s="36"/>
      <c r="IJ1117" s="36"/>
      <c r="IK1117" s="36"/>
      <c r="IL1117" s="36"/>
      <c r="IM1117" s="36"/>
      <c r="IN1117" s="36"/>
      <c r="IO1117" s="36"/>
      <c r="IP1117" s="36"/>
      <c r="IQ1117" s="36"/>
      <c r="IR1117" s="36"/>
      <c r="IS1117" s="36"/>
      <c r="IT1117" s="36"/>
    </row>
    <row r="1118" spans="1:254" s="14" customFormat="1" x14ac:dyDescent="0.2">
      <c r="A1118" s="48"/>
      <c r="B1118" s="48"/>
      <c r="C1118" s="98">
        <v>43808</v>
      </c>
      <c r="D1118" s="30" t="s">
        <v>2186</v>
      </c>
      <c r="E1118" s="102" t="s">
        <v>2174</v>
      </c>
      <c r="F1118" s="35" t="s">
        <v>1295</v>
      </c>
      <c r="G1118" s="82"/>
      <c r="H1118" s="127">
        <v>100000</v>
      </c>
      <c r="I1118" s="143">
        <v>15364700</v>
      </c>
      <c r="J1118" s="49"/>
      <c r="K1118" s="48"/>
      <c r="L1118" s="48"/>
      <c r="M1118" s="48"/>
      <c r="N1118" s="48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  <c r="AL1118" s="48"/>
      <c r="AM1118" s="48"/>
      <c r="AN1118" s="48"/>
      <c r="AO1118" s="48"/>
      <c r="AP1118" s="48"/>
      <c r="AQ1118" s="48"/>
      <c r="AR1118" s="48"/>
      <c r="AS1118" s="48"/>
      <c r="AT1118" s="48"/>
      <c r="AU1118" s="48"/>
      <c r="AV1118" s="48"/>
      <c r="AW1118" s="48"/>
      <c r="AX1118" s="48"/>
      <c r="AY1118" s="48"/>
      <c r="AZ1118" s="48"/>
      <c r="BA1118" s="48"/>
      <c r="BB1118" s="48"/>
      <c r="BC1118" s="48"/>
      <c r="BD1118" s="48"/>
      <c r="BE1118" s="48"/>
      <c r="BF1118" s="48"/>
      <c r="BG1118" s="48"/>
      <c r="BH1118" s="48"/>
      <c r="BI1118" s="48"/>
      <c r="BJ1118" s="48"/>
      <c r="BK1118" s="48"/>
      <c r="BL1118" s="48"/>
      <c r="BM1118" s="48"/>
      <c r="BN1118" s="48"/>
      <c r="BO1118" s="48"/>
      <c r="BP1118" s="48"/>
      <c r="BQ1118" s="48"/>
      <c r="BR1118" s="48"/>
      <c r="BS1118" s="48"/>
      <c r="BT1118" s="48"/>
      <c r="BU1118" s="48"/>
      <c r="BV1118" s="48"/>
      <c r="BW1118" s="48"/>
      <c r="BX1118" s="48"/>
      <c r="BY1118" s="48"/>
      <c r="BZ1118" s="48"/>
      <c r="CA1118" s="48"/>
      <c r="CB1118" s="48"/>
      <c r="CC1118" s="48"/>
      <c r="CD1118" s="48"/>
      <c r="CE1118" s="48"/>
      <c r="CF1118" s="48"/>
      <c r="CG1118" s="48"/>
      <c r="CH1118" s="48"/>
      <c r="CI1118" s="48"/>
      <c r="CJ1118" s="48"/>
      <c r="CK1118" s="48"/>
      <c r="CL1118" s="48"/>
      <c r="CM1118" s="48"/>
      <c r="CN1118" s="48"/>
      <c r="CO1118" s="48"/>
      <c r="CP1118" s="48"/>
      <c r="CQ1118" s="48"/>
      <c r="CR1118" s="48"/>
      <c r="CS1118" s="48"/>
      <c r="CT1118" s="48"/>
      <c r="CU1118" s="48"/>
      <c r="CV1118" s="48"/>
      <c r="CW1118" s="48"/>
      <c r="CX1118" s="48"/>
      <c r="CY1118" s="48"/>
      <c r="CZ1118" s="48"/>
      <c r="DA1118" s="48"/>
      <c r="DB1118" s="48"/>
      <c r="DC1118" s="48"/>
      <c r="DD1118" s="48"/>
      <c r="DE1118" s="48"/>
      <c r="DF1118" s="48"/>
      <c r="DG1118" s="48"/>
      <c r="DH1118" s="48"/>
      <c r="DI1118" s="48"/>
      <c r="DJ1118" s="48"/>
      <c r="DK1118" s="48"/>
      <c r="DL1118" s="48"/>
      <c r="DM1118" s="48"/>
      <c r="DN1118" s="48"/>
      <c r="DO1118" s="48"/>
      <c r="DP1118" s="48"/>
      <c r="DQ1118" s="48"/>
      <c r="DR1118" s="48"/>
      <c r="DS1118" s="48"/>
      <c r="DT1118" s="48"/>
      <c r="DU1118" s="48"/>
      <c r="DV1118" s="48"/>
      <c r="DW1118" s="48"/>
      <c r="DX1118" s="48"/>
      <c r="DY1118" s="48"/>
      <c r="DZ1118" s="48"/>
      <c r="EA1118" s="48"/>
      <c r="EB1118" s="48"/>
      <c r="EC1118" s="48"/>
      <c r="ED1118" s="48"/>
      <c r="EE1118" s="48"/>
      <c r="EF1118" s="48"/>
      <c r="EG1118" s="48"/>
      <c r="EH1118" s="48"/>
      <c r="EI1118" s="48"/>
      <c r="EJ1118" s="48"/>
      <c r="EK1118" s="48"/>
      <c r="EL1118" s="48"/>
      <c r="EM1118" s="48"/>
      <c r="EN1118" s="48"/>
      <c r="EO1118" s="48"/>
      <c r="EP1118" s="48"/>
      <c r="EQ1118" s="48"/>
      <c r="ER1118" s="48"/>
      <c r="ES1118" s="48"/>
      <c r="ET1118" s="48"/>
      <c r="EU1118" s="48"/>
      <c r="EV1118" s="48"/>
      <c r="EW1118" s="48"/>
      <c r="EX1118" s="48"/>
      <c r="EY1118" s="48"/>
      <c r="EZ1118" s="48"/>
      <c r="FA1118" s="48"/>
      <c r="FB1118" s="48"/>
      <c r="FC1118" s="48"/>
      <c r="FD1118" s="48"/>
      <c r="FE1118" s="48"/>
      <c r="FF1118" s="48"/>
      <c r="FG1118" s="48"/>
      <c r="FH1118" s="48"/>
      <c r="FI1118" s="48"/>
      <c r="FJ1118" s="48"/>
      <c r="FK1118" s="48"/>
      <c r="FL1118" s="48"/>
      <c r="FM1118" s="48"/>
      <c r="FN1118" s="48"/>
      <c r="FO1118" s="48"/>
      <c r="FP1118" s="48"/>
      <c r="FQ1118" s="48"/>
      <c r="FR1118" s="48"/>
      <c r="FS1118" s="48"/>
      <c r="FT1118" s="48"/>
      <c r="FU1118" s="48"/>
      <c r="FV1118" s="48"/>
      <c r="FW1118" s="48"/>
      <c r="FX1118" s="48"/>
      <c r="FY1118" s="48"/>
      <c r="FZ1118" s="48"/>
      <c r="GA1118" s="48"/>
      <c r="GB1118" s="48"/>
      <c r="GC1118" s="48"/>
      <c r="GD1118" s="48"/>
      <c r="GE1118" s="48"/>
      <c r="GF1118" s="48"/>
      <c r="GG1118" s="48"/>
      <c r="GH1118" s="48"/>
      <c r="GI1118" s="48"/>
      <c r="GJ1118" s="48"/>
      <c r="GK1118" s="48"/>
      <c r="GL1118" s="48"/>
      <c r="GM1118" s="48"/>
      <c r="GN1118" s="48"/>
      <c r="GO1118" s="48"/>
      <c r="GP1118" s="48"/>
      <c r="GQ1118" s="48"/>
      <c r="GR1118" s="48"/>
      <c r="GS1118" s="48"/>
      <c r="GT1118" s="48"/>
      <c r="GU1118" s="48"/>
      <c r="GV1118" s="48"/>
      <c r="GW1118" s="48"/>
      <c r="GX1118" s="48"/>
      <c r="GY1118" s="48"/>
      <c r="GZ1118" s="48"/>
      <c r="HA1118" s="48"/>
      <c r="HB1118" s="48"/>
      <c r="HC1118" s="48"/>
      <c r="HD1118" s="48"/>
      <c r="HE1118" s="48"/>
      <c r="HF1118" s="48"/>
      <c r="HG1118" s="48"/>
      <c r="HH1118" s="48"/>
      <c r="HI1118" s="48"/>
      <c r="HJ1118" s="48"/>
      <c r="HK1118" s="48"/>
      <c r="HL1118" s="48"/>
      <c r="HM1118" s="48"/>
      <c r="HN1118" s="48"/>
      <c r="HO1118" s="48"/>
      <c r="HP1118" s="48"/>
      <c r="HQ1118" s="48"/>
      <c r="HR1118" s="48"/>
      <c r="HS1118" s="48"/>
      <c r="HT1118" s="48"/>
      <c r="HU1118" s="48"/>
      <c r="HV1118" s="48"/>
      <c r="HW1118" s="48"/>
      <c r="HX1118" s="48"/>
      <c r="HY1118" s="48"/>
      <c r="HZ1118" s="48"/>
      <c r="IA1118" s="48"/>
      <c r="IB1118" s="48"/>
      <c r="IC1118" s="48"/>
      <c r="ID1118" s="48"/>
      <c r="IE1118" s="48"/>
      <c r="IF1118" s="48"/>
      <c r="IG1118" s="48"/>
      <c r="IH1118" s="36"/>
      <c r="II1118" s="36"/>
      <c r="IJ1118" s="36"/>
      <c r="IK1118" s="36"/>
      <c r="IL1118" s="36"/>
      <c r="IM1118" s="36"/>
      <c r="IN1118" s="36"/>
      <c r="IO1118" s="36"/>
      <c r="IP1118" s="36"/>
      <c r="IQ1118" s="36"/>
      <c r="IR1118" s="36"/>
      <c r="IS1118" s="36"/>
      <c r="IT1118" s="36"/>
    </row>
    <row r="1119" spans="1:254" s="14" customFormat="1" x14ac:dyDescent="0.2">
      <c r="A1119" s="48"/>
      <c r="B1119" s="48"/>
      <c r="C1119" s="98">
        <v>43808</v>
      </c>
      <c r="D1119" s="30" t="s">
        <v>2187</v>
      </c>
      <c r="E1119" s="102" t="s">
        <v>2175</v>
      </c>
      <c r="F1119" s="35" t="s">
        <v>1292</v>
      </c>
      <c r="G1119" s="82"/>
      <c r="H1119" s="127">
        <v>300000</v>
      </c>
      <c r="I1119" s="143">
        <v>15064700</v>
      </c>
      <c r="J1119" s="49"/>
      <c r="K1119" s="48"/>
      <c r="L1119" s="48"/>
      <c r="M1119" s="48"/>
      <c r="N1119" s="48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s="48"/>
      <c r="AE1119" s="48"/>
      <c r="AF1119" s="48"/>
      <c r="AG1119" s="48"/>
      <c r="AH1119" s="48"/>
      <c r="AI1119" s="48"/>
      <c r="AJ1119" s="48"/>
      <c r="AK1119" s="48"/>
      <c r="AL1119" s="48"/>
      <c r="AM1119" s="48"/>
      <c r="AN1119" s="48"/>
      <c r="AO1119" s="48"/>
      <c r="AP1119" s="48"/>
      <c r="AQ1119" s="48"/>
      <c r="AR1119" s="48"/>
      <c r="AS1119" s="48"/>
      <c r="AT1119" s="48"/>
      <c r="AU1119" s="48"/>
      <c r="AV1119" s="48"/>
      <c r="AW1119" s="48"/>
      <c r="AX1119" s="48"/>
      <c r="AY1119" s="48"/>
      <c r="AZ1119" s="48"/>
      <c r="BA1119" s="48"/>
      <c r="BB1119" s="48"/>
      <c r="BC1119" s="48"/>
      <c r="BD1119" s="48"/>
      <c r="BE1119" s="48"/>
      <c r="BF1119" s="48"/>
      <c r="BG1119" s="48"/>
      <c r="BH1119" s="48"/>
      <c r="BI1119" s="48"/>
      <c r="BJ1119" s="48"/>
      <c r="BK1119" s="48"/>
      <c r="BL1119" s="48"/>
      <c r="BM1119" s="48"/>
      <c r="BN1119" s="48"/>
      <c r="BO1119" s="48"/>
      <c r="BP1119" s="48"/>
      <c r="BQ1119" s="48"/>
      <c r="BR1119" s="48"/>
      <c r="BS1119" s="48"/>
      <c r="BT1119" s="48"/>
      <c r="BU1119" s="48"/>
      <c r="BV1119" s="48"/>
      <c r="BW1119" s="48"/>
      <c r="BX1119" s="48"/>
      <c r="BY1119" s="48"/>
      <c r="BZ1119" s="48"/>
      <c r="CA1119" s="48"/>
      <c r="CB1119" s="48"/>
      <c r="CC1119" s="48"/>
      <c r="CD1119" s="48"/>
      <c r="CE1119" s="48"/>
      <c r="CF1119" s="48"/>
      <c r="CG1119" s="48"/>
      <c r="CH1119" s="48"/>
      <c r="CI1119" s="48"/>
      <c r="CJ1119" s="48"/>
      <c r="CK1119" s="48"/>
      <c r="CL1119" s="48"/>
      <c r="CM1119" s="48"/>
      <c r="CN1119" s="48"/>
      <c r="CO1119" s="48"/>
      <c r="CP1119" s="48"/>
      <c r="CQ1119" s="48"/>
      <c r="CR1119" s="48"/>
      <c r="CS1119" s="48"/>
      <c r="CT1119" s="48"/>
      <c r="CU1119" s="48"/>
      <c r="CV1119" s="48"/>
      <c r="CW1119" s="48"/>
      <c r="CX1119" s="48"/>
      <c r="CY1119" s="48"/>
      <c r="CZ1119" s="48"/>
      <c r="DA1119" s="48"/>
      <c r="DB1119" s="48"/>
      <c r="DC1119" s="48"/>
      <c r="DD1119" s="48"/>
      <c r="DE1119" s="48"/>
      <c r="DF1119" s="48"/>
      <c r="DG1119" s="48"/>
      <c r="DH1119" s="48"/>
      <c r="DI1119" s="48"/>
      <c r="DJ1119" s="48"/>
      <c r="DK1119" s="48"/>
      <c r="DL1119" s="48"/>
      <c r="DM1119" s="48"/>
      <c r="DN1119" s="48"/>
      <c r="DO1119" s="48"/>
      <c r="DP1119" s="48"/>
      <c r="DQ1119" s="48"/>
      <c r="DR1119" s="48"/>
      <c r="DS1119" s="48"/>
      <c r="DT1119" s="48"/>
      <c r="DU1119" s="48"/>
      <c r="DV1119" s="48"/>
      <c r="DW1119" s="48"/>
      <c r="DX1119" s="48"/>
      <c r="DY1119" s="48"/>
      <c r="DZ1119" s="48"/>
      <c r="EA1119" s="48"/>
      <c r="EB1119" s="48"/>
      <c r="EC1119" s="48"/>
      <c r="ED1119" s="48"/>
      <c r="EE1119" s="48"/>
      <c r="EF1119" s="48"/>
      <c r="EG1119" s="48"/>
      <c r="EH1119" s="48"/>
      <c r="EI1119" s="48"/>
      <c r="EJ1119" s="48"/>
      <c r="EK1119" s="48"/>
      <c r="EL1119" s="48"/>
      <c r="EM1119" s="48"/>
      <c r="EN1119" s="48"/>
      <c r="EO1119" s="48"/>
      <c r="EP1119" s="48"/>
      <c r="EQ1119" s="48"/>
      <c r="ER1119" s="48"/>
      <c r="ES1119" s="48"/>
      <c r="ET1119" s="48"/>
      <c r="EU1119" s="48"/>
      <c r="EV1119" s="48"/>
      <c r="EW1119" s="48"/>
      <c r="EX1119" s="48"/>
      <c r="EY1119" s="48"/>
      <c r="EZ1119" s="48"/>
      <c r="FA1119" s="48"/>
      <c r="FB1119" s="48"/>
      <c r="FC1119" s="48"/>
      <c r="FD1119" s="48"/>
      <c r="FE1119" s="48"/>
      <c r="FF1119" s="48"/>
      <c r="FG1119" s="48"/>
      <c r="FH1119" s="48"/>
      <c r="FI1119" s="48"/>
      <c r="FJ1119" s="48"/>
      <c r="FK1119" s="48"/>
      <c r="FL1119" s="48"/>
      <c r="FM1119" s="48"/>
      <c r="FN1119" s="48"/>
      <c r="FO1119" s="48"/>
      <c r="FP1119" s="48"/>
      <c r="FQ1119" s="48"/>
      <c r="FR1119" s="48"/>
      <c r="FS1119" s="48"/>
      <c r="FT1119" s="48"/>
      <c r="FU1119" s="48"/>
      <c r="FV1119" s="48"/>
      <c r="FW1119" s="48"/>
      <c r="FX1119" s="48"/>
      <c r="FY1119" s="48"/>
      <c r="FZ1119" s="48"/>
      <c r="GA1119" s="48"/>
      <c r="GB1119" s="48"/>
      <c r="GC1119" s="48"/>
      <c r="GD1119" s="48"/>
      <c r="GE1119" s="48"/>
      <c r="GF1119" s="48"/>
      <c r="GG1119" s="48"/>
      <c r="GH1119" s="48"/>
      <c r="GI1119" s="48"/>
      <c r="GJ1119" s="48"/>
      <c r="GK1119" s="48"/>
      <c r="GL1119" s="48"/>
      <c r="GM1119" s="48"/>
      <c r="GN1119" s="48"/>
      <c r="GO1119" s="48"/>
      <c r="GP1119" s="48"/>
      <c r="GQ1119" s="48"/>
      <c r="GR1119" s="48"/>
      <c r="GS1119" s="48"/>
      <c r="GT1119" s="48"/>
      <c r="GU1119" s="48"/>
      <c r="GV1119" s="48"/>
      <c r="GW1119" s="48"/>
      <c r="GX1119" s="48"/>
      <c r="GY1119" s="48"/>
      <c r="GZ1119" s="48"/>
      <c r="HA1119" s="48"/>
      <c r="HB1119" s="48"/>
      <c r="HC1119" s="48"/>
      <c r="HD1119" s="48"/>
      <c r="HE1119" s="48"/>
      <c r="HF1119" s="48"/>
      <c r="HG1119" s="48"/>
      <c r="HH1119" s="48"/>
      <c r="HI1119" s="48"/>
      <c r="HJ1119" s="48"/>
      <c r="HK1119" s="48"/>
      <c r="HL1119" s="48"/>
      <c r="HM1119" s="48"/>
      <c r="HN1119" s="48"/>
      <c r="HO1119" s="48"/>
      <c r="HP1119" s="48"/>
      <c r="HQ1119" s="48"/>
      <c r="HR1119" s="48"/>
      <c r="HS1119" s="48"/>
      <c r="HT1119" s="48"/>
      <c r="HU1119" s="48"/>
      <c r="HV1119" s="48"/>
      <c r="HW1119" s="48"/>
      <c r="HX1119" s="48"/>
      <c r="HY1119" s="48"/>
      <c r="HZ1119" s="48"/>
      <c r="IA1119" s="48"/>
      <c r="IB1119" s="48"/>
      <c r="IC1119" s="48"/>
      <c r="ID1119" s="48"/>
      <c r="IE1119" s="48"/>
      <c r="IF1119" s="48"/>
      <c r="IG1119" s="48"/>
      <c r="IH1119" s="36"/>
      <c r="II1119" s="36"/>
      <c r="IJ1119" s="36"/>
      <c r="IK1119" s="36"/>
      <c r="IL1119" s="36"/>
      <c r="IM1119" s="36"/>
      <c r="IN1119" s="36"/>
      <c r="IO1119" s="36"/>
      <c r="IP1119" s="36"/>
      <c r="IQ1119" s="36"/>
      <c r="IR1119" s="36"/>
      <c r="IS1119" s="36"/>
      <c r="IT1119" s="36"/>
    </row>
    <row r="1120" spans="1:254" s="14" customFormat="1" x14ac:dyDescent="0.2">
      <c r="A1120" s="48"/>
      <c r="B1120" s="48"/>
      <c r="C1120" s="98"/>
      <c r="D1120" s="30" t="s">
        <v>1100</v>
      </c>
      <c r="E1120" s="102"/>
      <c r="F1120" s="35" t="s">
        <v>1292</v>
      </c>
      <c r="G1120" s="82">
        <v>300000</v>
      </c>
      <c r="H1120" s="127"/>
      <c r="I1120" s="143">
        <v>15364700</v>
      </c>
      <c r="J1120" s="49"/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  <c r="AL1120" s="48"/>
      <c r="AM1120" s="48"/>
      <c r="AN1120" s="48"/>
      <c r="AO1120" s="48"/>
      <c r="AP1120" s="48"/>
      <c r="AQ1120" s="48"/>
      <c r="AR1120" s="48"/>
      <c r="AS1120" s="48"/>
      <c r="AT1120" s="48"/>
      <c r="AU1120" s="48"/>
      <c r="AV1120" s="48"/>
      <c r="AW1120" s="48"/>
      <c r="AX1120" s="48"/>
      <c r="AY1120" s="48"/>
      <c r="AZ1120" s="48"/>
      <c r="BA1120" s="48"/>
      <c r="BB1120" s="48"/>
      <c r="BC1120" s="48"/>
      <c r="BD1120" s="48"/>
      <c r="BE1120" s="48"/>
      <c r="BF1120" s="48"/>
      <c r="BG1120" s="48"/>
      <c r="BH1120" s="48"/>
      <c r="BI1120" s="48"/>
      <c r="BJ1120" s="48"/>
      <c r="BK1120" s="48"/>
      <c r="BL1120" s="48"/>
      <c r="BM1120" s="48"/>
      <c r="BN1120" s="48"/>
      <c r="BO1120" s="48"/>
      <c r="BP1120" s="48"/>
      <c r="BQ1120" s="48"/>
      <c r="BR1120" s="48"/>
      <c r="BS1120" s="48"/>
      <c r="BT1120" s="48"/>
      <c r="BU1120" s="48"/>
      <c r="BV1120" s="48"/>
      <c r="BW1120" s="48"/>
      <c r="BX1120" s="48"/>
      <c r="BY1120" s="48"/>
      <c r="BZ1120" s="48"/>
      <c r="CA1120" s="48"/>
      <c r="CB1120" s="48"/>
      <c r="CC1120" s="48"/>
      <c r="CD1120" s="48"/>
      <c r="CE1120" s="48"/>
      <c r="CF1120" s="48"/>
      <c r="CG1120" s="48"/>
      <c r="CH1120" s="48"/>
      <c r="CI1120" s="48"/>
      <c r="CJ1120" s="48"/>
      <c r="CK1120" s="48"/>
      <c r="CL1120" s="48"/>
      <c r="CM1120" s="48"/>
      <c r="CN1120" s="48"/>
      <c r="CO1120" s="48"/>
      <c r="CP1120" s="48"/>
      <c r="CQ1120" s="48"/>
      <c r="CR1120" s="48"/>
      <c r="CS1120" s="48"/>
      <c r="CT1120" s="48"/>
      <c r="CU1120" s="48"/>
      <c r="CV1120" s="48"/>
      <c r="CW1120" s="48"/>
      <c r="CX1120" s="48"/>
      <c r="CY1120" s="48"/>
      <c r="CZ1120" s="48"/>
      <c r="DA1120" s="48"/>
      <c r="DB1120" s="48"/>
      <c r="DC1120" s="48"/>
      <c r="DD1120" s="48"/>
      <c r="DE1120" s="48"/>
      <c r="DF1120" s="48"/>
      <c r="DG1120" s="48"/>
      <c r="DH1120" s="48"/>
      <c r="DI1120" s="48"/>
      <c r="DJ1120" s="48"/>
      <c r="DK1120" s="48"/>
      <c r="DL1120" s="48"/>
      <c r="DM1120" s="48"/>
      <c r="DN1120" s="48"/>
      <c r="DO1120" s="48"/>
      <c r="DP1120" s="48"/>
      <c r="DQ1120" s="48"/>
      <c r="DR1120" s="48"/>
      <c r="DS1120" s="48"/>
      <c r="DT1120" s="48"/>
      <c r="DU1120" s="48"/>
      <c r="DV1120" s="48"/>
      <c r="DW1120" s="48"/>
      <c r="DX1120" s="48"/>
      <c r="DY1120" s="48"/>
      <c r="DZ1120" s="48"/>
      <c r="EA1120" s="48"/>
      <c r="EB1120" s="48"/>
      <c r="EC1120" s="48"/>
      <c r="ED1120" s="48"/>
      <c r="EE1120" s="48"/>
      <c r="EF1120" s="48"/>
      <c r="EG1120" s="48"/>
      <c r="EH1120" s="48"/>
      <c r="EI1120" s="48"/>
      <c r="EJ1120" s="48"/>
      <c r="EK1120" s="48"/>
      <c r="EL1120" s="48"/>
      <c r="EM1120" s="48"/>
      <c r="EN1120" s="48"/>
      <c r="EO1120" s="48"/>
      <c r="EP1120" s="48"/>
      <c r="EQ1120" s="48"/>
      <c r="ER1120" s="48"/>
      <c r="ES1120" s="48"/>
      <c r="ET1120" s="48"/>
      <c r="EU1120" s="48"/>
      <c r="EV1120" s="48"/>
      <c r="EW1120" s="48"/>
      <c r="EX1120" s="48"/>
      <c r="EY1120" s="48"/>
      <c r="EZ1120" s="48"/>
      <c r="FA1120" s="48"/>
      <c r="FB1120" s="48"/>
      <c r="FC1120" s="48"/>
      <c r="FD1120" s="48"/>
      <c r="FE1120" s="48"/>
      <c r="FF1120" s="48"/>
      <c r="FG1120" s="48"/>
      <c r="FH1120" s="48"/>
      <c r="FI1120" s="48"/>
      <c r="FJ1120" s="48"/>
      <c r="FK1120" s="48"/>
      <c r="FL1120" s="48"/>
      <c r="FM1120" s="48"/>
      <c r="FN1120" s="48"/>
      <c r="FO1120" s="48"/>
      <c r="FP1120" s="48"/>
      <c r="FQ1120" s="48"/>
      <c r="FR1120" s="48"/>
      <c r="FS1120" s="48"/>
      <c r="FT1120" s="48"/>
      <c r="FU1120" s="48"/>
      <c r="FV1120" s="48"/>
      <c r="FW1120" s="48"/>
      <c r="FX1120" s="48"/>
      <c r="FY1120" s="48"/>
      <c r="FZ1120" s="48"/>
      <c r="GA1120" s="48"/>
      <c r="GB1120" s="48"/>
      <c r="GC1120" s="48"/>
      <c r="GD1120" s="48"/>
      <c r="GE1120" s="48"/>
      <c r="GF1120" s="48"/>
      <c r="GG1120" s="48"/>
      <c r="GH1120" s="48"/>
      <c r="GI1120" s="48"/>
      <c r="GJ1120" s="48"/>
      <c r="GK1120" s="48"/>
      <c r="GL1120" s="48"/>
      <c r="GM1120" s="48"/>
      <c r="GN1120" s="48"/>
      <c r="GO1120" s="48"/>
      <c r="GP1120" s="48"/>
      <c r="GQ1120" s="48"/>
      <c r="GR1120" s="48"/>
      <c r="GS1120" s="48"/>
      <c r="GT1120" s="48"/>
      <c r="GU1120" s="48"/>
      <c r="GV1120" s="48"/>
      <c r="GW1120" s="48"/>
      <c r="GX1120" s="48"/>
      <c r="GY1120" s="48"/>
      <c r="GZ1120" s="48"/>
      <c r="HA1120" s="48"/>
      <c r="HB1120" s="48"/>
      <c r="HC1120" s="48"/>
      <c r="HD1120" s="48"/>
      <c r="HE1120" s="48"/>
      <c r="HF1120" s="48"/>
      <c r="HG1120" s="48"/>
      <c r="HH1120" s="48"/>
      <c r="HI1120" s="48"/>
      <c r="HJ1120" s="48"/>
      <c r="HK1120" s="48"/>
      <c r="HL1120" s="48"/>
      <c r="HM1120" s="48"/>
      <c r="HN1120" s="48"/>
      <c r="HO1120" s="48"/>
      <c r="HP1120" s="48"/>
      <c r="HQ1120" s="48"/>
      <c r="HR1120" s="48"/>
      <c r="HS1120" s="48"/>
      <c r="HT1120" s="48"/>
      <c r="HU1120" s="48"/>
      <c r="HV1120" s="48"/>
      <c r="HW1120" s="48"/>
      <c r="HX1120" s="48"/>
      <c r="HY1120" s="48"/>
      <c r="HZ1120" s="48"/>
      <c r="IA1120" s="48"/>
      <c r="IB1120" s="48"/>
      <c r="IC1120" s="48"/>
      <c r="ID1120" s="48"/>
      <c r="IE1120" s="48"/>
      <c r="IF1120" s="48"/>
      <c r="IG1120" s="48"/>
      <c r="IH1120" s="36"/>
      <c r="II1120" s="36"/>
      <c r="IJ1120" s="36"/>
      <c r="IK1120" s="36"/>
      <c r="IL1120" s="36"/>
      <c r="IM1120" s="36"/>
      <c r="IN1120" s="36"/>
      <c r="IO1120" s="36"/>
      <c r="IP1120" s="36"/>
      <c r="IQ1120" s="36"/>
      <c r="IR1120" s="36"/>
      <c r="IS1120" s="36"/>
      <c r="IT1120" s="36"/>
    </row>
    <row r="1121" spans="1:254" s="14" customFormat="1" x14ac:dyDescent="0.2">
      <c r="A1121" s="48"/>
      <c r="B1121" s="48"/>
      <c r="C1121" s="180">
        <v>43808</v>
      </c>
      <c r="D1121" s="56" t="s">
        <v>2168</v>
      </c>
      <c r="E1121" s="48" t="s">
        <v>2190</v>
      </c>
      <c r="F1121" s="14" t="s">
        <v>2163</v>
      </c>
      <c r="G1121" s="82"/>
      <c r="H1121" s="53">
        <v>2155000</v>
      </c>
      <c r="I1121" s="143">
        <v>13209700</v>
      </c>
      <c r="J1121" s="49"/>
      <c r="K1121" s="48"/>
      <c r="L1121" s="48"/>
      <c r="M1121" s="48"/>
      <c r="N1121" s="48"/>
      <c r="O1121" s="48"/>
      <c r="P1121" s="48"/>
      <c r="Q1121" s="48"/>
      <c r="R1121" s="48"/>
      <c r="S1121" s="48"/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8"/>
      <c r="AD1121" s="48"/>
      <c r="AE1121" s="48"/>
      <c r="AF1121" s="48"/>
      <c r="AG1121" s="48"/>
      <c r="AH1121" s="48"/>
      <c r="AI1121" s="48"/>
      <c r="AJ1121" s="48"/>
      <c r="AK1121" s="48"/>
      <c r="AL1121" s="48"/>
      <c r="AM1121" s="48"/>
      <c r="AN1121" s="48"/>
      <c r="AO1121" s="48"/>
      <c r="AP1121" s="48"/>
      <c r="AQ1121" s="48"/>
      <c r="AR1121" s="48"/>
      <c r="AS1121" s="48"/>
      <c r="AT1121" s="48"/>
      <c r="AU1121" s="48"/>
      <c r="AV1121" s="48"/>
      <c r="AW1121" s="48"/>
      <c r="AX1121" s="48"/>
      <c r="AY1121" s="48"/>
      <c r="AZ1121" s="48"/>
      <c r="BA1121" s="48"/>
      <c r="BB1121" s="48"/>
      <c r="BC1121" s="48"/>
      <c r="BD1121" s="48"/>
      <c r="BE1121" s="48"/>
      <c r="BF1121" s="48"/>
      <c r="BG1121" s="48"/>
      <c r="BH1121" s="48"/>
      <c r="BI1121" s="48"/>
      <c r="BJ1121" s="48"/>
      <c r="BK1121" s="48"/>
      <c r="BL1121" s="48"/>
      <c r="BM1121" s="48"/>
      <c r="BN1121" s="48"/>
      <c r="BO1121" s="48"/>
      <c r="BP1121" s="48"/>
      <c r="BQ1121" s="48"/>
      <c r="BR1121" s="48"/>
      <c r="BS1121" s="48"/>
      <c r="BT1121" s="48"/>
      <c r="BU1121" s="48"/>
      <c r="BV1121" s="48"/>
      <c r="BW1121" s="48"/>
      <c r="BX1121" s="48"/>
      <c r="BY1121" s="48"/>
      <c r="BZ1121" s="48"/>
      <c r="CA1121" s="48"/>
      <c r="CB1121" s="48"/>
      <c r="CC1121" s="48"/>
      <c r="CD1121" s="48"/>
      <c r="CE1121" s="48"/>
      <c r="CF1121" s="48"/>
      <c r="CG1121" s="48"/>
      <c r="CH1121" s="48"/>
      <c r="CI1121" s="48"/>
      <c r="CJ1121" s="48"/>
      <c r="CK1121" s="48"/>
      <c r="CL1121" s="48"/>
      <c r="CM1121" s="48"/>
      <c r="CN1121" s="48"/>
      <c r="CO1121" s="48"/>
      <c r="CP1121" s="48"/>
      <c r="CQ1121" s="48"/>
      <c r="CR1121" s="48"/>
      <c r="CS1121" s="48"/>
      <c r="CT1121" s="48"/>
      <c r="CU1121" s="48"/>
      <c r="CV1121" s="48"/>
      <c r="CW1121" s="48"/>
      <c r="CX1121" s="48"/>
      <c r="CY1121" s="48"/>
      <c r="CZ1121" s="48"/>
      <c r="DA1121" s="48"/>
      <c r="DB1121" s="48"/>
      <c r="DC1121" s="48"/>
      <c r="DD1121" s="48"/>
      <c r="DE1121" s="48"/>
      <c r="DF1121" s="48"/>
      <c r="DG1121" s="48"/>
      <c r="DH1121" s="48"/>
      <c r="DI1121" s="48"/>
      <c r="DJ1121" s="48"/>
      <c r="DK1121" s="48"/>
      <c r="DL1121" s="48"/>
      <c r="DM1121" s="48"/>
      <c r="DN1121" s="48"/>
      <c r="DO1121" s="48"/>
      <c r="DP1121" s="48"/>
      <c r="DQ1121" s="48"/>
      <c r="DR1121" s="48"/>
      <c r="DS1121" s="48"/>
      <c r="DT1121" s="48"/>
      <c r="DU1121" s="48"/>
      <c r="DV1121" s="48"/>
      <c r="DW1121" s="48"/>
      <c r="DX1121" s="48"/>
      <c r="DY1121" s="48"/>
      <c r="DZ1121" s="48"/>
      <c r="EA1121" s="48"/>
      <c r="EB1121" s="48"/>
      <c r="EC1121" s="48"/>
      <c r="ED1121" s="48"/>
      <c r="EE1121" s="48"/>
      <c r="EF1121" s="48"/>
      <c r="EG1121" s="48"/>
      <c r="EH1121" s="48"/>
      <c r="EI1121" s="48"/>
      <c r="EJ1121" s="48"/>
      <c r="EK1121" s="48"/>
      <c r="EL1121" s="48"/>
      <c r="EM1121" s="48"/>
      <c r="EN1121" s="48"/>
      <c r="EO1121" s="48"/>
      <c r="EP1121" s="48"/>
      <c r="EQ1121" s="48"/>
      <c r="ER1121" s="48"/>
      <c r="ES1121" s="48"/>
      <c r="ET1121" s="48"/>
      <c r="EU1121" s="48"/>
      <c r="EV1121" s="48"/>
      <c r="EW1121" s="48"/>
      <c r="EX1121" s="48"/>
      <c r="EY1121" s="48"/>
      <c r="EZ1121" s="48"/>
      <c r="FA1121" s="48"/>
      <c r="FB1121" s="48"/>
      <c r="FC1121" s="48"/>
      <c r="FD1121" s="48"/>
      <c r="FE1121" s="48"/>
      <c r="FF1121" s="48"/>
      <c r="FG1121" s="48"/>
      <c r="FH1121" s="48"/>
      <c r="FI1121" s="48"/>
      <c r="FJ1121" s="48"/>
      <c r="FK1121" s="48"/>
      <c r="FL1121" s="48"/>
      <c r="FM1121" s="48"/>
      <c r="FN1121" s="48"/>
      <c r="FO1121" s="48"/>
      <c r="FP1121" s="48"/>
      <c r="FQ1121" s="48"/>
      <c r="FR1121" s="48"/>
      <c r="FS1121" s="48"/>
      <c r="FT1121" s="48"/>
      <c r="FU1121" s="48"/>
      <c r="FV1121" s="48"/>
      <c r="FW1121" s="48"/>
      <c r="FX1121" s="48"/>
      <c r="FY1121" s="48"/>
      <c r="FZ1121" s="48"/>
      <c r="GA1121" s="48"/>
      <c r="GB1121" s="48"/>
      <c r="GC1121" s="48"/>
      <c r="GD1121" s="48"/>
      <c r="GE1121" s="48"/>
      <c r="GF1121" s="48"/>
      <c r="GG1121" s="48"/>
      <c r="GH1121" s="48"/>
      <c r="GI1121" s="48"/>
      <c r="GJ1121" s="48"/>
      <c r="GK1121" s="48"/>
      <c r="GL1121" s="48"/>
      <c r="GM1121" s="48"/>
      <c r="GN1121" s="48"/>
      <c r="GO1121" s="48"/>
      <c r="GP1121" s="48"/>
      <c r="GQ1121" s="48"/>
      <c r="GR1121" s="48"/>
      <c r="GS1121" s="48"/>
      <c r="GT1121" s="48"/>
      <c r="GU1121" s="48"/>
      <c r="GV1121" s="48"/>
      <c r="GW1121" s="48"/>
      <c r="GX1121" s="48"/>
      <c r="GY1121" s="48"/>
      <c r="GZ1121" s="48"/>
      <c r="HA1121" s="48"/>
      <c r="HB1121" s="48"/>
      <c r="HC1121" s="48"/>
      <c r="HD1121" s="48"/>
      <c r="HE1121" s="48"/>
      <c r="HF1121" s="48"/>
      <c r="HG1121" s="48"/>
      <c r="HH1121" s="48"/>
      <c r="HI1121" s="48"/>
      <c r="HJ1121" s="48"/>
      <c r="HK1121" s="48"/>
      <c r="HL1121" s="48"/>
      <c r="HM1121" s="48"/>
      <c r="HN1121" s="48"/>
      <c r="HO1121" s="48"/>
      <c r="HP1121" s="48"/>
      <c r="HQ1121" s="48"/>
      <c r="HR1121" s="48"/>
      <c r="HS1121" s="48"/>
      <c r="HT1121" s="48"/>
      <c r="HU1121" s="48"/>
      <c r="HV1121" s="48"/>
      <c r="HW1121" s="48"/>
      <c r="HX1121" s="48"/>
      <c r="HY1121" s="48"/>
      <c r="HZ1121" s="48"/>
      <c r="IA1121" s="48"/>
      <c r="IB1121" s="48"/>
      <c r="IC1121" s="48"/>
      <c r="ID1121" s="48"/>
      <c r="IE1121" s="48"/>
      <c r="IF1121" s="48"/>
      <c r="IG1121" s="48"/>
      <c r="IH1121" s="36"/>
      <c r="II1121" s="36"/>
      <c r="IJ1121" s="36"/>
      <c r="IK1121" s="36"/>
      <c r="IL1121" s="36"/>
      <c r="IM1121" s="36"/>
      <c r="IN1121" s="36"/>
      <c r="IO1121" s="36"/>
      <c r="IP1121" s="36"/>
      <c r="IQ1121" s="36"/>
      <c r="IR1121" s="36"/>
      <c r="IS1121" s="36"/>
      <c r="IT1121" s="36"/>
    </row>
    <row r="1122" spans="1:254" s="14" customFormat="1" x14ac:dyDescent="0.2">
      <c r="A1122" s="48"/>
      <c r="B1122" s="48"/>
      <c r="C1122" s="98">
        <v>43809</v>
      </c>
      <c r="D1122" s="30" t="s">
        <v>2188</v>
      </c>
      <c r="E1122" s="102" t="s">
        <v>2176</v>
      </c>
      <c r="F1122" s="35" t="s">
        <v>2156</v>
      </c>
      <c r="G1122" s="82"/>
      <c r="H1122" s="127">
        <v>624800</v>
      </c>
      <c r="I1122" s="143">
        <v>12584900</v>
      </c>
      <c r="J1122" s="49"/>
      <c r="K1122" s="48"/>
      <c r="L1122" s="48"/>
      <c r="M1122" s="48"/>
      <c r="N1122" s="48"/>
      <c r="O1122" s="48"/>
      <c r="P1122" s="48"/>
      <c r="Q1122" s="48"/>
      <c r="R1122" s="48"/>
      <c r="S1122" s="48"/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8"/>
      <c r="AD1122" s="48"/>
      <c r="AE1122" s="48"/>
      <c r="AF1122" s="48"/>
      <c r="AG1122" s="48"/>
      <c r="AH1122" s="48"/>
      <c r="AI1122" s="48"/>
      <c r="AJ1122" s="48"/>
      <c r="AK1122" s="48"/>
      <c r="AL1122" s="48"/>
      <c r="AM1122" s="48"/>
      <c r="AN1122" s="48"/>
      <c r="AO1122" s="48"/>
      <c r="AP1122" s="48"/>
      <c r="AQ1122" s="48"/>
      <c r="AR1122" s="48"/>
      <c r="AS1122" s="48"/>
      <c r="AT1122" s="48"/>
      <c r="AU1122" s="48"/>
      <c r="AV1122" s="48"/>
      <c r="AW1122" s="48"/>
      <c r="AX1122" s="48"/>
      <c r="AY1122" s="48"/>
      <c r="AZ1122" s="48"/>
      <c r="BA1122" s="48"/>
      <c r="BB1122" s="48"/>
      <c r="BC1122" s="48"/>
      <c r="BD1122" s="48"/>
      <c r="BE1122" s="48"/>
      <c r="BF1122" s="48"/>
      <c r="BG1122" s="48"/>
      <c r="BH1122" s="48"/>
      <c r="BI1122" s="48"/>
      <c r="BJ1122" s="48"/>
      <c r="BK1122" s="48"/>
      <c r="BL1122" s="48"/>
      <c r="BM1122" s="48"/>
      <c r="BN1122" s="48"/>
      <c r="BO1122" s="48"/>
      <c r="BP1122" s="48"/>
      <c r="BQ1122" s="48"/>
      <c r="BR1122" s="48"/>
      <c r="BS1122" s="48"/>
      <c r="BT1122" s="48"/>
      <c r="BU1122" s="48"/>
      <c r="BV1122" s="48"/>
      <c r="BW1122" s="48"/>
      <c r="BX1122" s="48"/>
      <c r="BY1122" s="48"/>
      <c r="BZ1122" s="48"/>
      <c r="CA1122" s="48"/>
      <c r="CB1122" s="48"/>
      <c r="CC1122" s="48"/>
      <c r="CD1122" s="48"/>
      <c r="CE1122" s="48"/>
      <c r="CF1122" s="48"/>
      <c r="CG1122" s="48"/>
      <c r="CH1122" s="48"/>
      <c r="CI1122" s="48"/>
      <c r="CJ1122" s="48"/>
      <c r="CK1122" s="48"/>
      <c r="CL1122" s="48"/>
      <c r="CM1122" s="48"/>
      <c r="CN1122" s="48"/>
      <c r="CO1122" s="48"/>
      <c r="CP1122" s="48"/>
      <c r="CQ1122" s="48"/>
      <c r="CR1122" s="48"/>
      <c r="CS1122" s="48"/>
      <c r="CT1122" s="48"/>
      <c r="CU1122" s="48"/>
      <c r="CV1122" s="48"/>
      <c r="CW1122" s="48"/>
      <c r="CX1122" s="48"/>
      <c r="CY1122" s="48"/>
      <c r="CZ1122" s="48"/>
      <c r="DA1122" s="48"/>
      <c r="DB1122" s="48"/>
      <c r="DC1122" s="48"/>
      <c r="DD1122" s="48"/>
      <c r="DE1122" s="48"/>
      <c r="DF1122" s="48"/>
      <c r="DG1122" s="48"/>
      <c r="DH1122" s="48"/>
      <c r="DI1122" s="48"/>
      <c r="DJ1122" s="48"/>
      <c r="DK1122" s="48"/>
      <c r="DL1122" s="48"/>
      <c r="DM1122" s="48"/>
      <c r="DN1122" s="48"/>
      <c r="DO1122" s="48"/>
      <c r="DP1122" s="48"/>
      <c r="DQ1122" s="48"/>
      <c r="DR1122" s="48"/>
      <c r="DS1122" s="48"/>
      <c r="DT1122" s="48"/>
      <c r="DU1122" s="48"/>
      <c r="DV1122" s="48"/>
      <c r="DW1122" s="48"/>
      <c r="DX1122" s="48"/>
      <c r="DY1122" s="48"/>
      <c r="DZ1122" s="48"/>
      <c r="EA1122" s="48"/>
      <c r="EB1122" s="48"/>
      <c r="EC1122" s="48"/>
      <c r="ED1122" s="48"/>
      <c r="EE1122" s="48"/>
      <c r="EF1122" s="48"/>
      <c r="EG1122" s="48"/>
      <c r="EH1122" s="48"/>
      <c r="EI1122" s="48"/>
      <c r="EJ1122" s="48"/>
      <c r="EK1122" s="48"/>
      <c r="EL1122" s="48"/>
      <c r="EM1122" s="48"/>
      <c r="EN1122" s="48"/>
      <c r="EO1122" s="48"/>
      <c r="EP1122" s="48"/>
      <c r="EQ1122" s="48"/>
      <c r="ER1122" s="48"/>
      <c r="ES1122" s="48"/>
      <c r="ET1122" s="48"/>
      <c r="EU1122" s="48"/>
      <c r="EV1122" s="48"/>
      <c r="EW1122" s="48"/>
      <c r="EX1122" s="48"/>
      <c r="EY1122" s="48"/>
      <c r="EZ1122" s="48"/>
      <c r="FA1122" s="48"/>
      <c r="FB1122" s="48"/>
      <c r="FC1122" s="48"/>
      <c r="FD1122" s="48"/>
      <c r="FE1122" s="48"/>
      <c r="FF1122" s="48"/>
      <c r="FG1122" s="48"/>
      <c r="FH1122" s="48"/>
      <c r="FI1122" s="48"/>
      <c r="FJ1122" s="48"/>
      <c r="FK1122" s="48"/>
      <c r="FL1122" s="48"/>
      <c r="FM1122" s="48"/>
      <c r="FN1122" s="48"/>
      <c r="FO1122" s="48"/>
      <c r="FP1122" s="48"/>
      <c r="FQ1122" s="48"/>
      <c r="FR1122" s="48"/>
      <c r="FS1122" s="48"/>
      <c r="FT1122" s="48"/>
      <c r="FU1122" s="48"/>
      <c r="FV1122" s="48"/>
      <c r="FW1122" s="48"/>
      <c r="FX1122" s="48"/>
      <c r="FY1122" s="48"/>
      <c r="FZ1122" s="48"/>
      <c r="GA1122" s="48"/>
      <c r="GB1122" s="48"/>
      <c r="GC1122" s="48"/>
      <c r="GD1122" s="48"/>
      <c r="GE1122" s="48"/>
      <c r="GF1122" s="48"/>
      <c r="GG1122" s="48"/>
      <c r="GH1122" s="48"/>
      <c r="GI1122" s="48"/>
      <c r="GJ1122" s="48"/>
      <c r="GK1122" s="48"/>
      <c r="GL1122" s="48"/>
      <c r="GM1122" s="48"/>
      <c r="GN1122" s="48"/>
      <c r="GO1122" s="48"/>
      <c r="GP1122" s="48"/>
      <c r="GQ1122" s="48"/>
      <c r="GR1122" s="48"/>
      <c r="GS1122" s="48"/>
      <c r="GT1122" s="48"/>
      <c r="GU1122" s="48"/>
      <c r="GV1122" s="48"/>
      <c r="GW1122" s="48"/>
      <c r="GX1122" s="48"/>
      <c r="GY1122" s="48"/>
      <c r="GZ1122" s="48"/>
      <c r="HA1122" s="48"/>
      <c r="HB1122" s="48"/>
      <c r="HC1122" s="48"/>
      <c r="HD1122" s="48"/>
      <c r="HE1122" s="48"/>
      <c r="HF1122" s="48"/>
      <c r="HG1122" s="48"/>
      <c r="HH1122" s="48"/>
      <c r="HI1122" s="48"/>
      <c r="HJ1122" s="48"/>
      <c r="HK1122" s="48"/>
      <c r="HL1122" s="48"/>
      <c r="HM1122" s="48"/>
      <c r="HN1122" s="48"/>
      <c r="HO1122" s="48"/>
      <c r="HP1122" s="48"/>
      <c r="HQ1122" s="48"/>
      <c r="HR1122" s="48"/>
      <c r="HS1122" s="48"/>
      <c r="HT1122" s="48"/>
      <c r="HU1122" s="48"/>
      <c r="HV1122" s="48"/>
      <c r="HW1122" s="48"/>
      <c r="HX1122" s="48"/>
      <c r="HY1122" s="48"/>
      <c r="HZ1122" s="48"/>
      <c r="IA1122" s="48"/>
      <c r="IB1122" s="48"/>
      <c r="IC1122" s="48"/>
      <c r="ID1122" s="48"/>
      <c r="IE1122" s="48"/>
      <c r="IF1122" s="48"/>
      <c r="IG1122" s="48"/>
      <c r="IH1122" s="36"/>
      <c r="II1122" s="36"/>
      <c r="IJ1122" s="36"/>
      <c r="IK1122" s="36"/>
      <c r="IL1122" s="36"/>
      <c r="IM1122" s="36"/>
      <c r="IN1122" s="36"/>
      <c r="IO1122" s="36"/>
      <c r="IP1122" s="36"/>
      <c r="IQ1122" s="36"/>
      <c r="IR1122" s="36"/>
      <c r="IS1122" s="36"/>
      <c r="IT1122" s="36"/>
    </row>
    <row r="1123" spans="1:254" s="14" customFormat="1" x14ac:dyDescent="0.2">
      <c r="A1123" s="48"/>
      <c r="B1123" s="48"/>
      <c r="C1123" s="98">
        <v>43810</v>
      </c>
      <c r="D1123" s="30" t="s">
        <v>2189</v>
      </c>
      <c r="E1123" s="102" t="s">
        <v>2177</v>
      </c>
      <c r="F1123" s="35" t="s">
        <v>1295</v>
      </c>
      <c r="G1123" s="82"/>
      <c r="H1123" s="127">
        <v>8400000</v>
      </c>
      <c r="I1123" s="143">
        <v>4184900</v>
      </c>
      <c r="J1123" s="49"/>
      <c r="K1123" s="48"/>
      <c r="L1123" s="48"/>
      <c r="M1123" s="48"/>
      <c r="N1123" s="48"/>
      <c r="O1123" s="48"/>
      <c r="P1123" s="48"/>
      <c r="Q1123" s="48"/>
      <c r="R1123" s="48"/>
      <c r="S1123" s="48"/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8"/>
      <c r="AD1123" s="48"/>
      <c r="AE1123" s="48"/>
      <c r="AF1123" s="48"/>
      <c r="AG1123" s="48"/>
      <c r="AH1123" s="48"/>
      <c r="AI1123" s="48"/>
      <c r="AJ1123" s="48"/>
      <c r="AK1123" s="48"/>
      <c r="AL1123" s="48"/>
      <c r="AM1123" s="48"/>
      <c r="AN1123" s="48"/>
      <c r="AO1123" s="48"/>
      <c r="AP1123" s="48"/>
      <c r="AQ1123" s="48"/>
      <c r="AR1123" s="48"/>
      <c r="AS1123" s="48"/>
      <c r="AT1123" s="48"/>
      <c r="AU1123" s="48"/>
      <c r="AV1123" s="48"/>
      <c r="AW1123" s="48"/>
      <c r="AX1123" s="48"/>
      <c r="AY1123" s="48"/>
      <c r="AZ1123" s="48"/>
      <c r="BA1123" s="48"/>
      <c r="BB1123" s="48"/>
      <c r="BC1123" s="48"/>
      <c r="BD1123" s="48"/>
      <c r="BE1123" s="48"/>
      <c r="BF1123" s="48"/>
      <c r="BG1123" s="48"/>
      <c r="BH1123" s="48"/>
      <c r="BI1123" s="48"/>
      <c r="BJ1123" s="48"/>
      <c r="BK1123" s="48"/>
      <c r="BL1123" s="48"/>
      <c r="BM1123" s="48"/>
      <c r="BN1123" s="48"/>
      <c r="BO1123" s="48"/>
      <c r="BP1123" s="48"/>
      <c r="BQ1123" s="48"/>
      <c r="BR1123" s="48"/>
      <c r="BS1123" s="48"/>
      <c r="BT1123" s="48"/>
      <c r="BU1123" s="48"/>
      <c r="BV1123" s="48"/>
      <c r="BW1123" s="48"/>
      <c r="BX1123" s="48"/>
      <c r="BY1123" s="48"/>
      <c r="BZ1123" s="48"/>
      <c r="CA1123" s="48"/>
      <c r="CB1123" s="48"/>
      <c r="CC1123" s="48"/>
      <c r="CD1123" s="48"/>
      <c r="CE1123" s="48"/>
      <c r="CF1123" s="48"/>
      <c r="CG1123" s="48"/>
      <c r="CH1123" s="48"/>
      <c r="CI1123" s="48"/>
      <c r="CJ1123" s="48"/>
      <c r="CK1123" s="48"/>
      <c r="CL1123" s="48"/>
      <c r="CM1123" s="48"/>
      <c r="CN1123" s="48"/>
      <c r="CO1123" s="48"/>
      <c r="CP1123" s="48"/>
      <c r="CQ1123" s="48"/>
      <c r="CR1123" s="48"/>
      <c r="CS1123" s="48"/>
      <c r="CT1123" s="48"/>
      <c r="CU1123" s="48"/>
      <c r="CV1123" s="48"/>
      <c r="CW1123" s="48"/>
      <c r="CX1123" s="48"/>
      <c r="CY1123" s="48"/>
      <c r="CZ1123" s="48"/>
      <c r="DA1123" s="48"/>
      <c r="DB1123" s="48"/>
      <c r="DC1123" s="48"/>
      <c r="DD1123" s="48"/>
      <c r="DE1123" s="48"/>
      <c r="DF1123" s="48"/>
      <c r="DG1123" s="48"/>
      <c r="DH1123" s="48"/>
      <c r="DI1123" s="48"/>
      <c r="DJ1123" s="48"/>
      <c r="DK1123" s="48"/>
      <c r="DL1123" s="48"/>
      <c r="DM1123" s="48"/>
      <c r="DN1123" s="48"/>
      <c r="DO1123" s="48"/>
      <c r="DP1123" s="48"/>
      <c r="DQ1123" s="48"/>
      <c r="DR1123" s="48"/>
      <c r="DS1123" s="48"/>
      <c r="DT1123" s="48"/>
      <c r="DU1123" s="48"/>
      <c r="DV1123" s="48"/>
      <c r="DW1123" s="48"/>
      <c r="DX1123" s="48"/>
      <c r="DY1123" s="48"/>
      <c r="DZ1123" s="48"/>
      <c r="EA1123" s="48"/>
      <c r="EB1123" s="48"/>
      <c r="EC1123" s="48"/>
      <c r="ED1123" s="48"/>
      <c r="EE1123" s="48"/>
      <c r="EF1123" s="48"/>
      <c r="EG1123" s="48"/>
      <c r="EH1123" s="48"/>
      <c r="EI1123" s="48"/>
      <c r="EJ1123" s="48"/>
      <c r="EK1123" s="48"/>
      <c r="EL1123" s="48"/>
      <c r="EM1123" s="48"/>
      <c r="EN1123" s="48"/>
      <c r="EO1123" s="48"/>
      <c r="EP1123" s="48"/>
      <c r="EQ1123" s="48"/>
      <c r="ER1123" s="48"/>
      <c r="ES1123" s="48"/>
      <c r="ET1123" s="48"/>
      <c r="EU1123" s="48"/>
      <c r="EV1123" s="48"/>
      <c r="EW1123" s="48"/>
      <c r="EX1123" s="48"/>
      <c r="EY1123" s="48"/>
      <c r="EZ1123" s="48"/>
      <c r="FA1123" s="48"/>
      <c r="FB1123" s="48"/>
      <c r="FC1123" s="48"/>
      <c r="FD1123" s="48"/>
      <c r="FE1123" s="48"/>
      <c r="FF1123" s="48"/>
      <c r="FG1123" s="48"/>
      <c r="FH1123" s="48"/>
      <c r="FI1123" s="48"/>
      <c r="FJ1123" s="48"/>
      <c r="FK1123" s="48"/>
      <c r="FL1123" s="48"/>
      <c r="FM1123" s="48"/>
      <c r="FN1123" s="48"/>
      <c r="FO1123" s="48"/>
      <c r="FP1123" s="48"/>
      <c r="FQ1123" s="48"/>
      <c r="FR1123" s="48"/>
      <c r="FS1123" s="48"/>
      <c r="FT1123" s="48"/>
      <c r="FU1123" s="48"/>
      <c r="FV1123" s="48"/>
      <c r="FW1123" s="48"/>
      <c r="FX1123" s="48"/>
      <c r="FY1123" s="48"/>
      <c r="FZ1123" s="48"/>
      <c r="GA1123" s="48"/>
      <c r="GB1123" s="48"/>
      <c r="GC1123" s="48"/>
      <c r="GD1123" s="48"/>
      <c r="GE1123" s="48"/>
      <c r="GF1123" s="48"/>
      <c r="GG1123" s="48"/>
      <c r="GH1123" s="48"/>
      <c r="GI1123" s="48"/>
      <c r="GJ1123" s="48"/>
      <c r="GK1123" s="48"/>
      <c r="GL1123" s="48"/>
      <c r="GM1123" s="48"/>
      <c r="GN1123" s="48"/>
      <c r="GO1123" s="48"/>
      <c r="GP1123" s="48"/>
      <c r="GQ1123" s="48"/>
      <c r="GR1123" s="48"/>
      <c r="GS1123" s="48"/>
      <c r="GT1123" s="48"/>
      <c r="GU1123" s="48"/>
      <c r="GV1123" s="48"/>
      <c r="GW1123" s="48"/>
      <c r="GX1123" s="48"/>
      <c r="GY1123" s="48"/>
      <c r="GZ1123" s="48"/>
      <c r="HA1123" s="48"/>
      <c r="HB1123" s="48"/>
      <c r="HC1123" s="48"/>
      <c r="HD1123" s="48"/>
      <c r="HE1123" s="48"/>
      <c r="HF1123" s="48"/>
      <c r="HG1123" s="48"/>
      <c r="HH1123" s="48"/>
      <c r="HI1123" s="48"/>
      <c r="HJ1123" s="48"/>
      <c r="HK1123" s="48"/>
      <c r="HL1123" s="48"/>
      <c r="HM1123" s="48"/>
      <c r="HN1123" s="48"/>
      <c r="HO1123" s="48"/>
      <c r="HP1123" s="48"/>
      <c r="HQ1123" s="48"/>
      <c r="HR1123" s="48"/>
      <c r="HS1123" s="48"/>
      <c r="HT1123" s="48"/>
      <c r="HU1123" s="48"/>
      <c r="HV1123" s="48"/>
      <c r="HW1123" s="48"/>
      <c r="HX1123" s="48"/>
      <c r="HY1123" s="48"/>
      <c r="HZ1123" s="48"/>
      <c r="IA1123" s="48"/>
      <c r="IB1123" s="48"/>
      <c r="IC1123" s="48"/>
      <c r="ID1123" s="48"/>
      <c r="IE1123" s="48"/>
      <c r="IF1123" s="48"/>
      <c r="IG1123" s="48"/>
      <c r="IH1123" s="36"/>
      <c r="II1123" s="36"/>
      <c r="IJ1123" s="36"/>
      <c r="IK1123" s="36"/>
      <c r="IL1123" s="36"/>
      <c r="IM1123" s="36"/>
      <c r="IN1123" s="36"/>
      <c r="IO1123" s="36"/>
      <c r="IP1123" s="36"/>
      <c r="IQ1123" s="36"/>
      <c r="IR1123" s="36"/>
      <c r="IS1123" s="36"/>
      <c r="IT1123" s="36"/>
    </row>
    <row r="1124" spans="1:254" s="14" customFormat="1" x14ac:dyDescent="0.2">
      <c r="A1124" s="48"/>
      <c r="B1124" s="48"/>
      <c r="C1124" s="98">
        <v>43810</v>
      </c>
      <c r="D1124" s="30" t="s">
        <v>2124</v>
      </c>
      <c r="E1124" s="102" t="s">
        <v>2192</v>
      </c>
      <c r="F1124" s="35" t="s">
        <v>1572</v>
      </c>
      <c r="G1124" s="82"/>
      <c r="H1124" s="127">
        <v>450000</v>
      </c>
      <c r="I1124" s="143">
        <v>3734900</v>
      </c>
      <c r="J1124" s="49"/>
      <c r="K1124" s="48"/>
      <c r="L1124" s="48"/>
      <c r="M1124" s="48"/>
      <c r="N1124" s="48"/>
      <c r="O1124" s="48"/>
      <c r="P1124" s="48"/>
      <c r="Q1124" s="48"/>
      <c r="R1124" s="48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  <c r="AL1124" s="48"/>
      <c r="AM1124" s="48"/>
      <c r="AN1124" s="48"/>
      <c r="AO1124" s="48"/>
      <c r="AP1124" s="48"/>
      <c r="AQ1124" s="48"/>
      <c r="AR1124" s="48"/>
      <c r="AS1124" s="48"/>
      <c r="AT1124" s="48"/>
      <c r="AU1124" s="48"/>
      <c r="AV1124" s="48"/>
      <c r="AW1124" s="48"/>
      <c r="AX1124" s="48"/>
      <c r="AY1124" s="48"/>
      <c r="AZ1124" s="48"/>
      <c r="BA1124" s="48"/>
      <c r="BB1124" s="48"/>
      <c r="BC1124" s="48"/>
      <c r="BD1124" s="48"/>
      <c r="BE1124" s="48"/>
      <c r="BF1124" s="48"/>
      <c r="BG1124" s="48"/>
      <c r="BH1124" s="48"/>
      <c r="BI1124" s="48"/>
      <c r="BJ1124" s="48"/>
      <c r="BK1124" s="48"/>
      <c r="BL1124" s="48"/>
      <c r="BM1124" s="48"/>
      <c r="BN1124" s="48"/>
      <c r="BO1124" s="48"/>
      <c r="BP1124" s="48"/>
      <c r="BQ1124" s="48"/>
      <c r="BR1124" s="48"/>
      <c r="BS1124" s="48"/>
      <c r="BT1124" s="48"/>
      <c r="BU1124" s="48"/>
      <c r="BV1124" s="48"/>
      <c r="BW1124" s="48"/>
      <c r="BX1124" s="48"/>
      <c r="BY1124" s="48"/>
      <c r="BZ1124" s="48"/>
      <c r="CA1124" s="48"/>
      <c r="CB1124" s="48"/>
      <c r="CC1124" s="48"/>
      <c r="CD1124" s="48"/>
      <c r="CE1124" s="48"/>
      <c r="CF1124" s="48"/>
      <c r="CG1124" s="48"/>
      <c r="CH1124" s="48"/>
      <c r="CI1124" s="48"/>
      <c r="CJ1124" s="48"/>
      <c r="CK1124" s="48"/>
      <c r="CL1124" s="48"/>
      <c r="CM1124" s="48"/>
      <c r="CN1124" s="48"/>
      <c r="CO1124" s="48"/>
      <c r="CP1124" s="48"/>
      <c r="CQ1124" s="48"/>
      <c r="CR1124" s="48"/>
      <c r="CS1124" s="48"/>
      <c r="CT1124" s="48"/>
      <c r="CU1124" s="48"/>
      <c r="CV1124" s="48"/>
      <c r="CW1124" s="48"/>
      <c r="CX1124" s="48"/>
      <c r="CY1124" s="48"/>
      <c r="CZ1124" s="48"/>
      <c r="DA1124" s="48"/>
      <c r="DB1124" s="48"/>
      <c r="DC1124" s="48"/>
      <c r="DD1124" s="48"/>
      <c r="DE1124" s="48"/>
      <c r="DF1124" s="48"/>
      <c r="DG1124" s="48"/>
      <c r="DH1124" s="48"/>
      <c r="DI1124" s="48"/>
      <c r="DJ1124" s="48"/>
      <c r="DK1124" s="48"/>
      <c r="DL1124" s="48"/>
      <c r="DM1124" s="48"/>
      <c r="DN1124" s="48"/>
      <c r="DO1124" s="48"/>
      <c r="DP1124" s="48"/>
      <c r="DQ1124" s="48"/>
      <c r="DR1124" s="48"/>
      <c r="DS1124" s="48"/>
      <c r="DT1124" s="48"/>
      <c r="DU1124" s="48"/>
      <c r="DV1124" s="48"/>
      <c r="DW1124" s="48"/>
      <c r="DX1124" s="48"/>
      <c r="DY1124" s="48"/>
      <c r="DZ1124" s="48"/>
      <c r="EA1124" s="48"/>
      <c r="EB1124" s="48"/>
      <c r="EC1124" s="48"/>
      <c r="ED1124" s="48"/>
      <c r="EE1124" s="48"/>
      <c r="EF1124" s="48"/>
      <c r="EG1124" s="48"/>
      <c r="EH1124" s="48"/>
      <c r="EI1124" s="48"/>
      <c r="EJ1124" s="48"/>
      <c r="EK1124" s="48"/>
      <c r="EL1124" s="48"/>
      <c r="EM1124" s="48"/>
      <c r="EN1124" s="48"/>
      <c r="EO1124" s="48"/>
      <c r="EP1124" s="48"/>
      <c r="EQ1124" s="48"/>
      <c r="ER1124" s="48"/>
      <c r="ES1124" s="48"/>
      <c r="ET1124" s="48"/>
      <c r="EU1124" s="48"/>
      <c r="EV1124" s="48"/>
      <c r="EW1124" s="48"/>
      <c r="EX1124" s="48"/>
      <c r="EY1124" s="48"/>
      <c r="EZ1124" s="48"/>
      <c r="FA1124" s="48"/>
      <c r="FB1124" s="48"/>
      <c r="FC1124" s="48"/>
      <c r="FD1124" s="48"/>
      <c r="FE1124" s="48"/>
      <c r="FF1124" s="48"/>
      <c r="FG1124" s="48"/>
      <c r="FH1124" s="48"/>
      <c r="FI1124" s="48"/>
      <c r="FJ1124" s="48"/>
      <c r="FK1124" s="48"/>
      <c r="FL1124" s="48"/>
      <c r="FM1124" s="48"/>
      <c r="FN1124" s="48"/>
      <c r="FO1124" s="48"/>
      <c r="FP1124" s="48"/>
      <c r="FQ1124" s="48"/>
      <c r="FR1124" s="48"/>
      <c r="FS1124" s="48"/>
      <c r="FT1124" s="48"/>
      <c r="FU1124" s="48"/>
      <c r="FV1124" s="48"/>
      <c r="FW1124" s="48"/>
      <c r="FX1124" s="48"/>
      <c r="FY1124" s="48"/>
      <c r="FZ1124" s="48"/>
      <c r="GA1124" s="48"/>
      <c r="GB1124" s="48"/>
      <c r="GC1124" s="48"/>
      <c r="GD1124" s="48"/>
      <c r="GE1124" s="48"/>
      <c r="GF1124" s="48"/>
      <c r="GG1124" s="48"/>
      <c r="GH1124" s="48"/>
      <c r="GI1124" s="48"/>
      <c r="GJ1124" s="48"/>
      <c r="GK1124" s="48"/>
      <c r="GL1124" s="48"/>
      <c r="GM1124" s="48"/>
      <c r="GN1124" s="48"/>
      <c r="GO1124" s="48"/>
      <c r="GP1124" s="48"/>
      <c r="GQ1124" s="48"/>
      <c r="GR1124" s="48"/>
      <c r="GS1124" s="48"/>
      <c r="GT1124" s="48"/>
      <c r="GU1124" s="48"/>
      <c r="GV1124" s="48"/>
      <c r="GW1124" s="48"/>
      <c r="GX1124" s="48"/>
      <c r="GY1124" s="48"/>
      <c r="GZ1124" s="48"/>
      <c r="HA1124" s="48"/>
      <c r="HB1124" s="48"/>
      <c r="HC1124" s="48"/>
      <c r="HD1124" s="48"/>
      <c r="HE1124" s="48"/>
      <c r="HF1124" s="48"/>
      <c r="HG1124" s="48"/>
      <c r="HH1124" s="48"/>
      <c r="HI1124" s="48"/>
      <c r="HJ1124" s="48"/>
      <c r="HK1124" s="48"/>
      <c r="HL1124" s="48"/>
      <c r="HM1124" s="48"/>
      <c r="HN1124" s="48"/>
      <c r="HO1124" s="48"/>
      <c r="HP1124" s="48"/>
      <c r="HQ1124" s="48"/>
      <c r="HR1124" s="48"/>
      <c r="HS1124" s="48"/>
      <c r="HT1124" s="48"/>
      <c r="HU1124" s="48"/>
      <c r="HV1124" s="48"/>
      <c r="HW1124" s="48"/>
      <c r="HX1124" s="48"/>
      <c r="HY1124" s="48"/>
      <c r="HZ1124" s="48"/>
      <c r="IA1124" s="48"/>
      <c r="IB1124" s="48"/>
      <c r="IC1124" s="48"/>
      <c r="ID1124" s="48"/>
      <c r="IE1124" s="48"/>
      <c r="IF1124" s="48"/>
      <c r="IG1124" s="48"/>
      <c r="IH1124" s="36"/>
      <c r="II1124" s="36"/>
      <c r="IJ1124" s="36"/>
      <c r="IK1124" s="36"/>
      <c r="IL1124" s="36"/>
      <c r="IM1124" s="36"/>
      <c r="IN1124" s="36"/>
      <c r="IO1124" s="36"/>
      <c r="IP1124" s="36"/>
      <c r="IQ1124" s="36"/>
      <c r="IR1124" s="36"/>
      <c r="IS1124" s="36"/>
      <c r="IT1124" s="36"/>
    </row>
    <row r="1125" spans="1:254" s="14" customFormat="1" x14ac:dyDescent="0.2">
      <c r="A1125" s="48"/>
      <c r="B1125" s="48"/>
      <c r="C1125" s="194">
        <v>43810</v>
      </c>
      <c r="D1125" s="30" t="s">
        <v>2197</v>
      </c>
      <c r="E1125" s="102" t="s">
        <v>2193</v>
      </c>
      <c r="F1125" s="35" t="s">
        <v>1210</v>
      </c>
      <c r="G1125" s="82"/>
      <c r="H1125" s="127">
        <v>3516083</v>
      </c>
      <c r="I1125" s="143">
        <v>218817</v>
      </c>
      <c r="J1125" s="49"/>
      <c r="K1125" s="48"/>
      <c r="L1125" s="48"/>
      <c r="M1125" s="48"/>
      <c r="N1125" s="48"/>
      <c r="O1125" s="48"/>
      <c r="P1125" s="48"/>
      <c r="Q1125" s="48"/>
      <c r="R1125" s="48"/>
      <c r="S1125" s="48"/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8"/>
      <c r="AD1125" s="48"/>
      <c r="AE1125" s="48"/>
      <c r="AF1125" s="48"/>
      <c r="AG1125" s="48"/>
      <c r="AH1125" s="48"/>
      <c r="AI1125" s="48"/>
      <c r="AJ1125" s="48"/>
      <c r="AK1125" s="48"/>
      <c r="AL1125" s="48"/>
      <c r="AM1125" s="48"/>
      <c r="AN1125" s="48"/>
      <c r="AO1125" s="48"/>
      <c r="AP1125" s="48"/>
      <c r="AQ1125" s="48"/>
      <c r="AR1125" s="48"/>
      <c r="AS1125" s="48"/>
      <c r="AT1125" s="48"/>
      <c r="AU1125" s="48"/>
      <c r="AV1125" s="48"/>
      <c r="AW1125" s="48"/>
      <c r="AX1125" s="48"/>
      <c r="AY1125" s="48"/>
      <c r="AZ1125" s="48"/>
      <c r="BA1125" s="48"/>
      <c r="BB1125" s="48"/>
      <c r="BC1125" s="48"/>
      <c r="BD1125" s="48"/>
      <c r="BE1125" s="48"/>
      <c r="BF1125" s="48"/>
      <c r="BG1125" s="48"/>
      <c r="BH1125" s="48"/>
      <c r="BI1125" s="48"/>
      <c r="BJ1125" s="48"/>
      <c r="BK1125" s="48"/>
      <c r="BL1125" s="48"/>
      <c r="BM1125" s="48"/>
      <c r="BN1125" s="48"/>
      <c r="BO1125" s="48"/>
      <c r="BP1125" s="48"/>
      <c r="BQ1125" s="48"/>
      <c r="BR1125" s="48"/>
      <c r="BS1125" s="48"/>
      <c r="BT1125" s="48"/>
      <c r="BU1125" s="48"/>
      <c r="BV1125" s="48"/>
      <c r="BW1125" s="48"/>
      <c r="BX1125" s="48"/>
      <c r="BY1125" s="48"/>
      <c r="BZ1125" s="48"/>
      <c r="CA1125" s="48"/>
      <c r="CB1125" s="48"/>
      <c r="CC1125" s="48"/>
      <c r="CD1125" s="48"/>
      <c r="CE1125" s="48"/>
      <c r="CF1125" s="48"/>
      <c r="CG1125" s="48"/>
      <c r="CH1125" s="48"/>
      <c r="CI1125" s="48"/>
      <c r="CJ1125" s="48"/>
      <c r="CK1125" s="48"/>
      <c r="CL1125" s="48"/>
      <c r="CM1125" s="48"/>
      <c r="CN1125" s="48"/>
      <c r="CO1125" s="48"/>
      <c r="CP1125" s="48"/>
      <c r="CQ1125" s="48"/>
      <c r="CR1125" s="48"/>
      <c r="CS1125" s="48"/>
      <c r="CT1125" s="48"/>
      <c r="CU1125" s="48"/>
      <c r="CV1125" s="48"/>
      <c r="CW1125" s="48"/>
      <c r="CX1125" s="48"/>
      <c r="CY1125" s="48"/>
      <c r="CZ1125" s="48"/>
      <c r="DA1125" s="48"/>
      <c r="DB1125" s="48"/>
      <c r="DC1125" s="48"/>
      <c r="DD1125" s="48"/>
      <c r="DE1125" s="48"/>
      <c r="DF1125" s="48"/>
      <c r="DG1125" s="48"/>
      <c r="DH1125" s="48"/>
      <c r="DI1125" s="48"/>
      <c r="DJ1125" s="48"/>
      <c r="DK1125" s="48"/>
      <c r="DL1125" s="48"/>
      <c r="DM1125" s="48"/>
      <c r="DN1125" s="48"/>
      <c r="DO1125" s="48"/>
      <c r="DP1125" s="48"/>
      <c r="DQ1125" s="48"/>
      <c r="DR1125" s="48"/>
      <c r="DS1125" s="48"/>
      <c r="DT1125" s="48"/>
      <c r="DU1125" s="48"/>
      <c r="DV1125" s="48"/>
      <c r="DW1125" s="48"/>
      <c r="DX1125" s="48"/>
      <c r="DY1125" s="48"/>
      <c r="DZ1125" s="48"/>
      <c r="EA1125" s="48"/>
      <c r="EB1125" s="48"/>
      <c r="EC1125" s="48"/>
      <c r="ED1125" s="48"/>
      <c r="EE1125" s="48"/>
      <c r="EF1125" s="48"/>
      <c r="EG1125" s="48"/>
      <c r="EH1125" s="48"/>
      <c r="EI1125" s="48"/>
      <c r="EJ1125" s="48"/>
      <c r="EK1125" s="48"/>
      <c r="EL1125" s="48"/>
      <c r="EM1125" s="48"/>
      <c r="EN1125" s="48"/>
      <c r="EO1125" s="48"/>
      <c r="EP1125" s="48"/>
      <c r="EQ1125" s="48"/>
      <c r="ER1125" s="48"/>
      <c r="ES1125" s="48"/>
      <c r="ET1125" s="48"/>
      <c r="EU1125" s="48"/>
      <c r="EV1125" s="48"/>
      <c r="EW1125" s="48"/>
      <c r="EX1125" s="48"/>
      <c r="EY1125" s="48"/>
      <c r="EZ1125" s="48"/>
      <c r="FA1125" s="48"/>
      <c r="FB1125" s="48"/>
      <c r="FC1125" s="48"/>
      <c r="FD1125" s="48"/>
      <c r="FE1125" s="48"/>
      <c r="FF1125" s="48"/>
      <c r="FG1125" s="48"/>
      <c r="FH1125" s="48"/>
      <c r="FI1125" s="48"/>
      <c r="FJ1125" s="48"/>
      <c r="FK1125" s="48"/>
      <c r="FL1125" s="48"/>
      <c r="FM1125" s="48"/>
      <c r="FN1125" s="48"/>
      <c r="FO1125" s="48"/>
      <c r="FP1125" s="48"/>
      <c r="FQ1125" s="48"/>
      <c r="FR1125" s="48"/>
      <c r="FS1125" s="48"/>
      <c r="FT1125" s="48"/>
      <c r="FU1125" s="48"/>
      <c r="FV1125" s="48"/>
      <c r="FW1125" s="48"/>
      <c r="FX1125" s="48"/>
      <c r="FY1125" s="48"/>
      <c r="FZ1125" s="48"/>
      <c r="GA1125" s="48"/>
      <c r="GB1125" s="48"/>
      <c r="GC1125" s="48"/>
      <c r="GD1125" s="48"/>
      <c r="GE1125" s="48"/>
      <c r="GF1125" s="48"/>
      <c r="GG1125" s="48"/>
      <c r="GH1125" s="48"/>
      <c r="GI1125" s="48"/>
      <c r="GJ1125" s="48"/>
      <c r="GK1125" s="48"/>
      <c r="GL1125" s="48"/>
      <c r="GM1125" s="48"/>
      <c r="GN1125" s="48"/>
      <c r="GO1125" s="48"/>
      <c r="GP1125" s="48"/>
      <c r="GQ1125" s="48"/>
      <c r="GR1125" s="48"/>
      <c r="GS1125" s="48"/>
      <c r="GT1125" s="48"/>
      <c r="GU1125" s="48"/>
      <c r="GV1125" s="48"/>
      <c r="GW1125" s="48"/>
      <c r="GX1125" s="48"/>
      <c r="GY1125" s="48"/>
      <c r="GZ1125" s="48"/>
      <c r="HA1125" s="48"/>
      <c r="HB1125" s="48"/>
      <c r="HC1125" s="48"/>
      <c r="HD1125" s="48"/>
      <c r="HE1125" s="48"/>
      <c r="HF1125" s="48"/>
      <c r="HG1125" s="48"/>
      <c r="HH1125" s="48"/>
      <c r="HI1125" s="48"/>
      <c r="HJ1125" s="48"/>
      <c r="HK1125" s="48"/>
      <c r="HL1125" s="48"/>
      <c r="HM1125" s="48"/>
      <c r="HN1125" s="48"/>
      <c r="HO1125" s="48"/>
      <c r="HP1125" s="48"/>
      <c r="HQ1125" s="48"/>
      <c r="HR1125" s="48"/>
      <c r="HS1125" s="48"/>
      <c r="HT1125" s="48"/>
      <c r="HU1125" s="48"/>
      <c r="HV1125" s="48"/>
      <c r="HW1125" s="48"/>
      <c r="HX1125" s="48"/>
      <c r="HY1125" s="48"/>
      <c r="HZ1125" s="48"/>
      <c r="IA1125" s="48"/>
      <c r="IB1125" s="48"/>
      <c r="IC1125" s="48"/>
      <c r="ID1125" s="48"/>
      <c r="IE1125" s="48"/>
      <c r="IF1125" s="48"/>
      <c r="IG1125" s="48"/>
      <c r="IH1125" s="36"/>
      <c r="II1125" s="36"/>
      <c r="IJ1125" s="36"/>
      <c r="IK1125" s="36"/>
      <c r="IL1125" s="36"/>
      <c r="IM1125" s="36"/>
      <c r="IN1125" s="36"/>
      <c r="IO1125" s="36"/>
      <c r="IP1125" s="36"/>
      <c r="IQ1125" s="36"/>
      <c r="IR1125" s="36"/>
      <c r="IS1125" s="36"/>
      <c r="IT1125" s="36"/>
    </row>
    <row r="1126" spans="1:254" s="14" customFormat="1" x14ac:dyDescent="0.2">
      <c r="A1126" s="48"/>
      <c r="B1126" s="48"/>
      <c r="C1126" s="194"/>
      <c r="D1126" s="30" t="s">
        <v>1100</v>
      </c>
      <c r="E1126" s="102"/>
      <c r="F1126" s="35" t="s">
        <v>1210</v>
      </c>
      <c r="G1126" s="82">
        <v>2500000</v>
      </c>
      <c r="H1126" s="127"/>
      <c r="I1126" s="143">
        <v>2718817</v>
      </c>
      <c r="J1126" s="49" t="s">
        <v>2167</v>
      </c>
      <c r="K1126" s="48"/>
      <c r="L1126" s="48"/>
      <c r="M1126" s="48"/>
      <c r="N1126" s="48"/>
      <c r="O1126" s="48"/>
      <c r="P1126" s="48"/>
      <c r="Q1126" s="48"/>
      <c r="R1126" s="48"/>
      <c r="S1126" s="48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48"/>
      <c r="AF1126" s="48"/>
      <c r="AG1126" s="48"/>
      <c r="AH1126" s="48"/>
      <c r="AI1126" s="48"/>
      <c r="AJ1126" s="48"/>
      <c r="AK1126" s="48"/>
      <c r="AL1126" s="48"/>
      <c r="AM1126" s="48"/>
      <c r="AN1126" s="48"/>
      <c r="AO1126" s="48"/>
      <c r="AP1126" s="48"/>
      <c r="AQ1126" s="48"/>
      <c r="AR1126" s="48"/>
      <c r="AS1126" s="48"/>
      <c r="AT1126" s="48"/>
      <c r="AU1126" s="48"/>
      <c r="AV1126" s="48"/>
      <c r="AW1126" s="48"/>
      <c r="AX1126" s="48"/>
      <c r="AY1126" s="48"/>
      <c r="AZ1126" s="48"/>
      <c r="BA1126" s="48"/>
      <c r="BB1126" s="48"/>
      <c r="BC1126" s="48"/>
      <c r="BD1126" s="48"/>
      <c r="BE1126" s="48"/>
      <c r="BF1126" s="48"/>
      <c r="BG1126" s="48"/>
      <c r="BH1126" s="48"/>
      <c r="BI1126" s="48"/>
      <c r="BJ1126" s="48"/>
      <c r="BK1126" s="48"/>
      <c r="BL1126" s="48"/>
      <c r="BM1126" s="48"/>
      <c r="BN1126" s="48"/>
      <c r="BO1126" s="48"/>
      <c r="BP1126" s="48"/>
      <c r="BQ1126" s="48"/>
      <c r="BR1126" s="48"/>
      <c r="BS1126" s="48"/>
      <c r="BT1126" s="48"/>
      <c r="BU1126" s="48"/>
      <c r="BV1126" s="48"/>
      <c r="BW1126" s="48"/>
      <c r="BX1126" s="48"/>
      <c r="BY1126" s="48"/>
      <c r="BZ1126" s="48"/>
      <c r="CA1126" s="48"/>
      <c r="CB1126" s="48"/>
      <c r="CC1126" s="48"/>
      <c r="CD1126" s="48"/>
      <c r="CE1126" s="48"/>
      <c r="CF1126" s="48"/>
      <c r="CG1126" s="48"/>
      <c r="CH1126" s="48"/>
      <c r="CI1126" s="48"/>
      <c r="CJ1126" s="48"/>
      <c r="CK1126" s="48"/>
      <c r="CL1126" s="48"/>
      <c r="CM1126" s="48"/>
      <c r="CN1126" s="48"/>
      <c r="CO1126" s="48"/>
      <c r="CP1126" s="48"/>
      <c r="CQ1126" s="48"/>
      <c r="CR1126" s="48"/>
      <c r="CS1126" s="48"/>
      <c r="CT1126" s="48"/>
      <c r="CU1126" s="48"/>
      <c r="CV1126" s="48"/>
      <c r="CW1126" s="48"/>
      <c r="CX1126" s="48"/>
      <c r="CY1126" s="48"/>
      <c r="CZ1126" s="48"/>
      <c r="DA1126" s="48"/>
      <c r="DB1126" s="48"/>
      <c r="DC1126" s="48"/>
      <c r="DD1126" s="48"/>
      <c r="DE1126" s="48"/>
      <c r="DF1126" s="48"/>
      <c r="DG1126" s="48"/>
      <c r="DH1126" s="48"/>
      <c r="DI1126" s="48"/>
      <c r="DJ1126" s="48"/>
      <c r="DK1126" s="48"/>
      <c r="DL1126" s="48"/>
      <c r="DM1126" s="48"/>
      <c r="DN1126" s="48"/>
      <c r="DO1126" s="48"/>
      <c r="DP1126" s="48"/>
      <c r="DQ1126" s="48"/>
      <c r="DR1126" s="48"/>
      <c r="DS1126" s="48"/>
      <c r="DT1126" s="48"/>
      <c r="DU1126" s="48"/>
      <c r="DV1126" s="48"/>
      <c r="DW1126" s="48"/>
      <c r="DX1126" s="48"/>
      <c r="DY1126" s="48"/>
      <c r="DZ1126" s="48"/>
      <c r="EA1126" s="48"/>
      <c r="EB1126" s="48"/>
      <c r="EC1126" s="48"/>
      <c r="ED1126" s="48"/>
      <c r="EE1126" s="48"/>
      <c r="EF1126" s="48"/>
      <c r="EG1126" s="48"/>
      <c r="EH1126" s="48"/>
      <c r="EI1126" s="48"/>
      <c r="EJ1126" s="48"/>
      <c r="EK1126" s="48"/>
      <c r="EL1126" s="48"/>
      <c r="EM1126" s="48"/>
      <c r="EN1126" s="48"/>
      <c r="EO1126" s="48"/>
      <c r="EP1126" s="48"/>
      <c r="EQ1126" s="48"/>
      <c r="ER1126" s="48"/>
      <c r="ES1126" s="48"/>
      <c r="ET1126" s="48"/>
      <c r="EU1126" s="48"/>
      <c r="EV1126" s="48"/>
      <c r="EW1126" s="48"/>
      <c r="EX1126" s="48"/>
      <c r="EY1126" s="48"/>
      <c r="EZ1126" s="48"/>
      <c r="FA1126" s="48"/>
      <c r="FB1126" s="48"/>
      <c r="FC1126" s="48"/>
      <c r="FD1126" s="48"/>
      <c r="FE1126" s="48"/>
      <c r="FF1126" s="48"/>
      <c r="FG1126" s="48"/>
      <c r="FH1126" s="48"/>
      <c r="FI1126" s="48"/>
      <c r="FJ1126" s="48"/>
      <c r="FK1126" s="48"/>
      <c r="FL1126" s="48"/>
      <c r="FM1126" s="48"/>
      <c r="FN1126" s="48"/>
      <c r="FO1126" s="48"/>
      <c r="FP1126" s="48"/>
      <c r="FQ1126" s="48"/>
      <c r="FR1126" s="48"/>
      <c r="FS1126" s="48"/>
      <c r="FT1126" s="48"/>
      <c r="FU1126" s="48"/>
      <c r="FV1126" s="48"/>
      <c r="FW1126" s="48"/>
      <c r="FX1126" s="48"/>
      <c r="FY1126" s="48"/>
      <c r="FZ1126" s="48"/>
      <c r="GA1126" s="48"/>
      <c r="GB1126" s="48"/>
      <c r="GC1126" s="48"/>
      <c r="GD1126" s="48"/>
      <c r="GE1126" s="48"/>
      <c r="GF1126" s="48"/>
      <c r="GG1126" s="48"/>
      <c r="GH1126" s="48"/>
      <c r="GI1126" s="48"/>
      <c r="GJ1126" s="48"/>
      <c r="GK1126" s="48"/>
      <c r="GL1126" s="48"/>
      <c r="GM1126" s="48"/>
      <c r="GN1126" s="48"/>
      <c r="GO1126" s="48"/>
      <c r="GP1126" s="48"/>
      <c r="GQ1126" s="48"/>
      <c r="GR1126" s="48"/>
      <c r="GS1126" s="48"/>
      <c r="GT1126" s="48"/>
      <c r="GU1126" s="48"/>
      <c r="GV1126" s="48"/>
      <c r="GW1126" s="48"/>
      <c r="GX1126" s="48"/>
      <c r="GY1126" s="48"/>
      <c r="GZ1126" s="48"/>
      <c r="HA1126" s="48"/>
      <c r="HB1126" s="48"/>
      <c r="HC1126" s="48"/>
      <c r="HD1126" s="48"/>
      <c r="HE1126" s="48"/>
      <c r="HF1126" s="48"/>
      <c r="HG1126" s="48"/>
      <c r="HH1126" s="48"/>
      <c r="HI1126" s="48"/>
      <c r="HJ1126" s="48"/>
      <c r="HK1126" s="48"/>
      <c r="HL1126" s="48"/>
      <c r="HM1126" s="48"/>
      <c r="HN1126" s="48"/>
      <c r="HO1126" s="48"/>
      <c r="HP1126" s="48"/>
      <c r="HQ1126" s="48"/>
      <c r="HR1126" s="48"/>
      <c r="HS1126" s="48"/>
      <c r="HT1126" s="48"/>
      <c r="HU1126" s="48"/>
      <c r="HV1126" s="48"/>
      <c r="HW1126" s="48"/>
      <c r="HX1126" s="48"/>
      <c r="HY1126" s="48"/>
      <c r="HZ1126" s="48"/>
      <c r="IA1126" s="48"/>
      <c r="IB1126" s="48"/>
      <c r="IC1126" s="48"/>
      <c r="ID1126" s="48"/>
      <c r="IE1126" s="48"/>
      <c r="IF1126" s="48"/>
      <c r="IG1126" s="48"/>
      <c r="IH1126" s="36"/>
      <c r="II1126" s="36"/>
      <c r="IJ1126" s="36"/>
      <c r="IK1126" s="36"/>
      <c r="IL1126" s="36"/>
      <c r="IM1126" s="36"/>
      <c r="IN1126" s="36"/>
      <c r="IO1126" s="36"/>
      <c r="IP1126" s="36"/>
      <c r="IQ1126" s="36"/>
      <c r="IR1126" s="36"/>
      <c r="IS1126" s="36"/>
      <c r="IT1126" s="36"/>
    </row>
    <row r="1127" spans="1:254" s="14" customFormat="1" x14ac:dyDescent="0.2">
      <c r="A1127" s="48"/>
      <c r="B1127" s="48"/>
      <c r="C1127" s="98">
        <v>43810</v>
      </c>
      <c r="D1127" s="30" t="s">
        <v>2198</v>
      </c>
      <c r="E1127" s="102" t="s">
        <v>2194</v>
      </c>
      <c r="F1127" s="35" t="s">
        <v>1290</v>
      </c>
      <c r="G1127" s="82"/>
      <c r="H1127" s="85">
        <v>481500</v>
      </c>
      <c r="I1127" s="143">
        <v>2237317</v>
      </c>
      <c r="J1127" s="49"/>
      <c r="K1127" s="48"/>
      <c r="L1127" s="48"/>
      <c r="M1127" s="48"/>
      <c r="N1127" s="48"/>
      <c r="O1127" s="48"/>
      <c r="P1127" s="48"/>
      <c r="Q1127" s="48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s="48"/>
      <c r="AE1127" s="48"/>
      <c r="AF1127" s="48"/>
      <c r="AG1127" s="48"/>
      <c r="AH1127" s="48"/>
      <c r="AI1127" s="48"/>
      <c r="AJ1127" s="48"/>
      <c r="AK1127" s="48"/>
      <c r="AL1127" s="48"/>
      <c r="AM1127" s="48"/>
      <c r="AN1127" s="48"/>
      <c r="AO1127" s="48"/>
      <c r="AP1127" s="48"/>
      <c r="AQ1127" s="48"/>
      <c r="AR1127" s="48"/>
      <c r="AS1127" s="48"/>
      <c r="AT1127" s="48"/>
      <c r="AU1127" s="48"/>
      <c r="AV1127" s="48"/>
      <c r="AW1127" s="48"/>
      <c r="AX1127" s="48"/>
      <c r="AY1127" s="48"/>
      <c r="AZ1127" s="48"/>
      <c r="BA1127" s="48"/>
      <c r="BB1127" s="48"/>
      <c r="BC1127" s="48"/>
      <c r="BD1127" s="48"/>
      <c r="BE1127" s="48"/>
      <c r="BF1127" s="48"/>
      <c r="BG1127" s="48"/>
      <c r="BH1127" s="48"/>
      <c r="BI1127" s="48"/>
      <c r="BJ1127" s="48"/>
      <c r="BK1127" s="48"/>
      <c r="BL1127" s="48"/>
      <c r="BM1127" s="48"/>
      <c r="BN1127" s="48"/>
      <c r="BO1127" s="48"/>
      <c r="BP1127" s="48"/>
      <c r="BQ1127" s="48"/>
      <c r="BR1127" s="48"/>
      <c r="BS1127" s="48"/>
      <c r="BT1127" s="48"/>
      <c r="BU1127" s="48"/>
      <c r="BV1127" s="48"/>
      <c r="BW1127" s="48"/>
      <c r="BX1127" s="48"/>
      <c r="BY1127" s="48"/>
      <c r="BZ1127" s="48"/>
      <c r="CA1127" s="48"/>
      <c r="CB1127" s="48"/>
      <c r="CC1127" s="48"/>
      <c r="CD1127" s="48"/>
      <c r="CE1127" s="48"/>
      <c r="CF1127" s="48"/>
      <c r="CG1127" s="48"/>
      <c r="CH1127" s="48"/>
      <c r="CI1127" s="48"/>
      <c r="CJ1127" s="48"/>
      <c r="CK1127" s="48"/>
      <c r="CL1127" s="48"/>
      <c r="CM1127" s="48"/>
      <c r="CN1127" s="48"/>
      <c r="CO1127" s="48"/>
      <c r="CP1127" s="48"/>
      <c r="CQ1127" s="48"/>
      <c r="CR1127" s="48"/>
      <c r="CS1127" s="48"/>
      <c r="CT1127" s="48"/>
      <c r="CU1127" s="48"/>
      <c r="CV1127" s="48"/>
      <c r="CW1127" s="48"/>
      <c r="CX1127" s="48"/>
      <c r="CY1127" s="48"/>
      <c r="CZ1127" s="48"/>
      <c r="DA1127" s="48"/>
      <c r="DB1127" s="48"/>
      <c r="DC1127" s="48"/>
      <c r="DD1127" s="48"/>
      <c r="DE1127" s="48"/>
      <c r="DF1127" s="48"/>
      <c r="DG1127" s="48"/>
      <c r="DH1127" s="48"/>
      <c r="DI1127" s="48"/>
      <c r="DJ1127" s="48"/>
      <c r="DK1127" s="48"/>
      <c r="DL1127" s="48"/>
      <c r="DM1127" s="48"/>
      <c r="DN1127" s="48"/>
      <c r="DO1127" s="48"/>
      <c r="DP1127" s="48"/>
      <c r="DQ1127" s="48"/>
      <c r="DR1127" s="48"/>
      <c r="DS1127" s="48"/>
      <c r="DT1127" s="48"/>
      <c r="DU1127" s="48"/>
      <c r="DV1127" s="48"/>
      <c r="DW1127" s="48"/>
      <c r="DX1127" s="48"/>
      <c r="DY1127" s="48"/>
      <c r="DZ1127" s="48"/>
      <c r="EA1127" s="48"/>
      <c r="EB1127" s="48"/>
      <c r="EC1127" s="48"/>
      <c r="ED1127" s="48"/>
      <c r="EE1127" s="48"/>
      <c r="EF1127" s="48"/>
      <c r="EG1127" s="48"/>
      <c r="EH1127" s="48"/>
      <c r="EI1127" s="48"/>
      <c r="EJ1127" s="48"/>
      <c r="EK1127" s="48"/>
      <c r="EL1127" s="48"/>
      <c r="EM1127" s="48"/>
      <c r="EN1127" s="48"/>
      <c r="EO1127" s="48"/>
      <c r="EP1127" s="48"/>
      <c r="EQ1127" s="48"/>
      <c r="ER1127" s="48"/>
      <c r="ES1127" s="48"/>
      <c r="ET1127" s="48"/>
      <c r="EU1127" s="48"/>
      <c r="EV1127" s="48"/>
      <c r="EW1127" s="48"/>
      <c r="EX1127" s="48"/>
      <c r="EY1127" s="48"/>
      <c r="EZ1127" s="48"/>
      <c r="FA1127" s="48"/>
      <c r="FB1127" s="48"/>
      <c r="FC1127" s="48"/>
      <c r="FD1127" s="48"/>
      <c r="FE1127" s="48"/>
      <c r="FF1127" s="48"/>
      <c r="FG1127" s="48"/>
      <c r="FH1127" s="48"/>
      <c r="FI1127" s="48"/>
      <c r="FJ1127" s="48"/>
      <c r="FK1127" s="48"/>
      <c r="FL1127" s="48"/>
      <c r="FM1127" s="48"/>
      <c r="FN1127" s="48"/>
      <c r="FO1127" s="48"/>
      <c r="FP1127" s="48"/>
      <c r="FQ1127" s="48"/>
      <c r="FR1127" s="48"/>
      <c r="FS1127" s="48"/>
      <c r="FT1127" s="48"/>
      <c r="FU1127" s="48"/>
      <c r="FV1127" s="48"/>
      <c r="FW1127" s="48"/>
      <c r="FX1127" s="48"/>
      <c r="FY1127" s="48"/>
      <c r="FZ1127" s="48"/>
      <c r="GA1127" s="48"/>
      <c r="GB1127" s="48"/>
      <c r="GC1127" s="48"/>
      <c r="GD1127" s="48"/>
      <c r="GE1127" s="48"/>
      <c r="GF1127" s="48"/>
      <c r="GG1127" s="48"/>
      <c r="GH1127" s="48"/>
      <c r="GI1127" s="48"/>
      <c r="GJ1127" s="48"/>
      <c r="GK1127" s="48"/>
      <c r="GL1127" s="48"/>
      <c r="GM1127" s="48"/>
      <c r="GN1127" s="48"/>
      <c r="GO1127" s="48"/>
      <c r="GP1127" s="48"/>
      <c r="GQ1127" s="48"/>
      <c r="GR1127" s="48"/>
      <c r="GS1127" s="48"/>
      <c r="GT1127" s="48"/>
      <c r="GU1127" s="48"/>
      <c r="GV1127" s="48"/>
      <c r="GW1127" s="48"/>
      <c r="GX1127" s="48"/>
      <c r="GY1127" s="48"/>
      <c r="GZ1127" s="48"/>
      <c r="HA1127" s="48"/>
      <c r="HB1127" s="48"/>
      <c r="HC1127" s="48"/>
      <c r="HD1127" s="48"/>
      <c r="HE1127" s="48"/>
      <c r="HF1127" s="48"/>
      <c r="HG1127" s="48"/>
      <c r="HH1127" s="48"/>
      <c r="HI1127" s="48"/>
      <c r="HJ1127" s="48"/>
      <c r="HK1127" s="48"/>
      <c r="HL1127" s="48"/>
      <c r="HM1127" s="48"/>
      <c r="HN1127" s="48"/>
      <c r="HO1127" s="48"/>
      <c r="HP1127" s="48"/>
      <c r="HQ1127" s="48"/>
      <c r="HR1127" s="48"/>
      <c r="HS1127" s="48"/>
      <c r="HT1127" s="48"/>
      <c r="HU1127" s="48"/>
      <c r="HV1127" s="48"/>
      <c r="HW1127" s="48"/>
      <c r="HX1127" s="48"/>
      <c r="HY1127" s="48"/>
      <c r="HZ1127" s="48"/>
      <c r="IA1127" s="48"/>
      <c r="IB1127" s="48"/>
      <c r="IC1127" s="48"/>
      <c r="ID1127" s="48"/>
      <c r="IE1127" s="48"/>
      <c r="IF1127" s="48"/>
      <c r="IG1127" s="48"/>
      <c r="IH1127" s="36"/>
      <c r="II1127" s="36"/>
      <c r="IJ1127" s="36"/>
      <c r="IK1127" s="36"/>
      <c r="IL1127" s="36"/>
      <c r="IM1127" s="36"/>
      <c r="IN1127" s="36"/>
      <c r="IO1127" s="36"/>
      <c r="IP1127" s="36"/>
      <c r="IQ1127" s="36"/>
      <c r="IR1127" s="36"/>
      <c r="IS1127" s="36"/>
      <c r="IT1127" s="36"/>
    </row>
    <row r="1128" spans="1:254" s="14" customFormat="1" x14ac:dyDescent="0.2">
      <c r="A1128" s="48"/>
      <c r="B1128" s="48"/>
      <c r="C1128" s="98">
        <v>43810</v>
      </c>
      <c r="D1128" s="30" t="s">
        <v>2199</v>
      </c>
      <c r="E1128" s="102" t="s">
        <v>2195</v>
      </c>
      <c r="F1128" s="35" t="s">
        <v>1292</v>
      </c>
      <c r="G1128" s="82"/>
      <c r="H1128" s="127">
        <v>61000</v>
      </c>
      <c r="I1128" s="143">
        <v>2176317</v>
      </c>
      <c r="J1128" s="49"/>
      <c r="K1128" s="48"/>
      <c r="L1128" s="48"/>
      <c r="M1128" s="48"/>
      <c r="N1128" s="48"/>
      <c r="O1128" s="48"/>
      <c r="P1128" s="48"/>
      <c r="Q1128" s="48"/>
      <c r="R1128" s="48"/>
      <c r="S1128" s="48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48"/>
      <c r="AF1128" s="48"/>
      <c r="AG1128" s="48"/>
      <c r="AH1128" s="48"/>
      <c r="AI1128" s="48"/>
      <c r="AJ1128" s="48"/>
      <c r="AK1128" s="48"/>
      <c r="AL1128" s="48"/>
      <c r="AM1128" s="48"/>
      <c r="AN1128" s="48"/>
      <c r="AO1128" s="48"/>
      <c r="AP1128" s="48"/>
      <c r="AQ1128" s="48"/>
      <c r="AR1128" s="48"/>
      <c r="AS1128" s="48"/>
      <c r="AT1128" s="48"/>
      <c r="AU1128" s="48"/>
      <c r="AV1128" s="48"/>
      <c r="AW1128" s="48"/>
      <c r="AX1128" s="48"/>
      <c r="AY1128" s="48"/>
      <c r="AZ1128" s="48"/>
      <c r="BA1128" s="48"/>
      <c r="BB1128" s="48"/>
      <c r="BC1128" s="48"/>
      <c r="BD1128" s="48"/>
      <c r="BE1128" s="48"/>
      <c r="BF1128" s="48"/>
      <c r="BG1128" s="48"/>
      <c r="BH1128" s="48"/>
      <c r="BI1128" s="48"/>
      <c r="BJ1128" s="48"/>
      <c r="BK1128" s="48"/>
      <c r="BL1128" s="48"/>
      <c r="BM1128" s="48"/>
      <c r="BN1128" s="48"/>
      <c r="BO1128" s="48"/>
      <c r="BP1128" s="48"/>
      <c r="BQ1128" s="48"/>
      <c r="BR1128" s="48"/>
      <c r="BS1128" s="48"/>
      <c r="BT1128" s="48"/>
      <c r="BU1128" s="48"/>
      <c r="BV1128" s="48"/>
      <c r="BW1128" s="48"/>
      <c r="BX1128" s="48"/>
      <c r="BY1128" s="48"/>
      <c r="BZ1128" s="48"/>
      <c r="CA1128" s="48"/>
      <c r="CB1128" s="48"/>
      <c r="CC1128" s="48"/>
      <c r="CD1128" s="48"/>
      <c r="CE1128" s="48"/>
      <c r="CF1128" s="48"/>
      <c r="CG1128" s="48"/>
      <c r="CH1128" s="48"/>
      <c r="CI1128" s="48"/>
      <c r="CJ1128" s="48"/>
      <c r="CK1128" s="48"/>
      <c r="CL1128" s="48"/>
      <c r="CM1128" s="48"/>
      <c r="CN1128" s="48"/>
      <c r="CO1128" s="48"/>
      <c r="CP1128" s="48"/>
      <c r="CQ1128" s="48"/>
      <c r="CR1128" s="48"/>
      <c r="CS1128" s="48"/>
      <c r="CT1128" s="48"/>
      <c r="CU1128" s="48"/>
      <c r="CV1128" s="48"/>
      <c r="CW1128" s="48"/>
      <c r="CX1128" s="48"/>
      <c r="CY1128" s="48"/>
      <c r="CZ1128" s="48"/>
      <c r="DA1128" s="48"/>
      <c r="DB1128" s="48"/>
      <c r="DC1128" s="48"/>
      <c r="DD1128" s="48"/>
      <c r="DE1128" s="48"/>
      <c r="DF1128" s="48"/>
      <c r="DG1128" s="48"/>
      <c r="DH1128" s="48"/>
      <c r="DI1128" s="48"/>
      <c r="DJ1128" s="48"/>
      <c r="DK1128" s="48"/>
      <c r="DL1128" s="48"/>
      <c r="DM1128" s="48"/>
      <c r="DN1128" s="48"/>
      <c r="DO1128" s="48"/>
      <c r="DP1128" s="48"/>
      <c r="DQ1128" s="48"/>
      <c r="DR1128" s="48"/>
      <c r="DS1128" s="48"/>
      <c r="DT1128" s="48"/>
      <c r="DU1128" s="48"/>
      <c r="DV1128" s="48"/>
      <c r="DW1128" s="48"/>
      <c r="DX1128" s="48"/>
      <c r="DY1128" s="48"/>
      <c r="DZ1128" s="48"/>
      <c r="EA1128" s="48"/>
      <c r="EB1128" s="48"/>
      <c r="EC1128" s="48"/>
      <c r="ED1128" s="48"/>
      <c r="EE1128" s="48"/>
      <c r="EF1128" s="48"/>
      <c r="EG1128" s="48"/>
      <c r="EH1128" s="48"/>
      <c r="EI1128" s="48"/>
      <c r="EJ1128" s="48"/>
      <c r="EK1128" s="48"/>
      <c r="EL1128" s="48"/>
      <c r="EM1128" s="48"/>
      <c r="EN1128" s="48"/>
      <c r="EO1128" s="48"/>
      <c r="EP1128" s="48"/>
      <c r="EQ1128" s="48"/>
      <c r="ER1128" s="48"/>
      <c r="ES1128" s="48"/>
      <c r="ET1128" s="48"/>
      <c r="EU1128" s="48"/>
      <c r="EV1128" s="48"/>
      <c r="EW1128" s="48"/>
      <c r="EX1128" s="48"/>
      <c r="EY1128" s="48"/>
      <c r="EZ1128" s="48"/>
      <c r="FA1128" s="48"/>
      <c r="FB1128" s="48"/>
      <c r="FC1128" s="48"/>
      <c r="FD1128" s="48"/>
      <c r="FE1128" s="48"/>
      <c r="FF1128" s="48"/>
      <c r="FG1128" s="48"/>
      <c r="FH1128" s="48"/>
      <c r="FI1128" s="48"/>
      <c r="FJ1128" s="48"/>
      <c r="FK1128" s="48"/>
      <c r="FL1128" s="48"/>
      <c r="FM1128" s="48"/>
      <c r="FN1128" s="48"/>
      <c r="FO1128" s="48"/>
      <c r="FP1128" s="48"/>
      <c r="FQ1128" s="48"/>
      <c r="FR1128" s="48"/>
      <c r="FS1128" s="48"/>
      <c r="FT1128" s="48"/>
      <c r="FU1128" s="48"/>
      <c r="FV1128" s="48"/>
      <c r="FW1128" s="48"/>
      <c r="FX1128" s="48"/>
      <c r="FY1128" s="48"/>
      <c r="FZ1128" s="48"/>
      <c r="GA1128" s="48"/>
      <c r="GB1128" s="48"/>
      <c r="GC1128" s="48"/>
      <c r="GD1128" s="48"/>
      <c r="GE1128" s="48"/>
      <c r="GF1128" s="48"/>
      <c r="GG1128" s="48"/>
      <c r="GH1128" s="48"/>
      <c r="GI1128" s="48"/>
      <c r="GJ1128" s="48"/>
      <c r="GK1128" s="48"/>
      <c r="GL1128" s="48"/>
      <c r="GM1128" s="48"/>
      <c r="GN1128" s="48"/>
      <c r="GO1128" s="48"/>
      <c r="GP1128" s="48"/>
      <c r="GQ1128" s="48"/>
      <c r="GR1128" s="48"/>
      <c r="GS1128" s="48"/>
      <c r="GT1128" s="48"/>
      <c r="GU1128" s="48"/>
      <c r="GV1128" s="48"/>
      <c r="GW1128" s="48"/>
      <c r="GX1128" s="48"/>
      <c r="GY1128" s="48"/>
      <c r="GZ1128" s="48"/>
      <c r="HA1128" s="48"/>
      <c r="HB1128" s="48"/>
      <c r="HC1128" s="48"/>
      <c r="HD1128" s="48"/>
      <c r="HE1128" s="48"/>
      <c r="HF1128" s="48"/>
      <c r="HG1128" s="48"/>
      <c r="HH1128" s="48"/>
      <c r="HI1128" s="48"/>
      <c r="HJ1128" s="48"/>
      <c r="HK1128" s="48"/>
      <c r="HL1128" s="48"/>
      <c r="HM1128" s="48"/>
      <c r="HN1128" s="48"/>
      <c r="HO1128" s="48"/>
      <c r="HP1128" s="48"/>
      <c r="HQ1128" s="48"/>
      <c r="HR1128" s="48"/>
      <c r="HS1128" s="48"/>
      <c r="HT1128" s="48"/>
      <c r="HU1128" s="48"/>
      <c r="HV1128" s="48"/>
      <c r="HW1128" s="48"/>
      <c r="HX1128" s="48"/>
      <c r="HY1128" s="48"/>
      <c r="HZ1128" s="48"/>
      <c r="IA1128" s="48"/>
      <c r="IB1128" s="48"/>
      <c r="IC1128" s="48"/>
      <c r="ID1128" s="48"/>
      <c r="IE1128" s="48"/>
      <c r="IF1128" s="48"/>
      <c r="IG1128" s="48"/>
      <c r="IH1128" s="36"/>
      <c r="II1128" s="36"/>
      <c r="IJ1128" s="36"/>
      <c r="IK1128" s="36"/>
      <c r="IL1128" s="36"/>
      <c r="IM1128" s="36"/>
      <c r="IN1128" s="36"/>
      <c r="IO1128" s="36"/>
      <c r="IP1128" s="36"/>
      <c r="IQ1128" s="36"/>
      <c r="IR1128" s="36"/>
      <c r="IS1128" s="36"/>
      <c r="IT1128" s="36"/>
    </row>
    <row r="1129" spans="1:254" s="14" customFormat="1" x14ac:dyDescent="0.2">
      <c r="A1129" s="48"/>
      <c r="B1129" s="48"/>
      <c r="C1129" s="98">
        <v>43810</v>
      </c>
      <c r="D1129" s="30" t="s">
        <v>2201</v>
      </c>
      <c r="E1129" s="102" t="s">
        <v>2196</v>
      </c>
      <c r="F1129" s="35" t="s">
        <v>2200</v>
      </c>
      <c r="G1129" s="82"/>
      <c r="H1129" s="127">
        <v>128000</v>
      </c>
      <c r="I1129" s="143">
        <v>2048317</v>
      </c>
      <c r="J1129" s="49"/>
      <c r="K1129" s="48"/>
      <c r="L1129" s="48"/>
      <c r="M1129" s="48"/>
      <c r="N1129" s="48"/>
      <c r="O1129" s="48"/>
      <c r="P1129" s="48"/>
      <c r="Q1129" s="48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s="48"/>
      <c r="AE1129" s="48"/>
      <c r="AF1129" s="48"/>
      <c r="AG1129" s="48"/>
      <c r="AH1129" s="48"/>
      <c r="AI1129" s="48"/>
      <c r="AJ1129" s="48"/>
      <c r="AK1129" s="48"/>
      <c r="AL1129" s="48"/>
      <c r="AM1129" s="48"/>
      <c r="AN1129" s="48"/>
      <c r="AO1129" s="48"/>
      <c r="AP1129" s="48"/>
      <c r="AQ1129" s="48"/>
      <c r="AR1129" s="48"/>
      <c r="AS1129" s="48"/>
      <c r="AT1129" s="48"/>
      <c r="AU1129" s="48"/>
      <c r="AV1129" s="48"/>
      <c r="AW1129" s="48"/>
      <c r="AX1129" s="48"/>
      <c r="AY1129" s="48"/>
      <c r="AZ1129" s="48"/>
      <c r="BA1129" s="48"/>
      <c r="BB1129" s="48"/>
      <c r="BC1129" s="48"/>
      <c r="BD1129" s="48"/>
      <c r="BE1129" s="48"/>
      <c r="BF1129" s="48"/>
      <c r="BG1129" s="48"/>
      <c r="BH1129" s="48"/>
      <c r="BI1129" s="48"/>
      <c r="BJ1129" s="48"/>
      <c r="BK1129" s="48"/>
      <c r="BL1129" s="48"/>
      <c r="BM1129" s="48"/>
      <c r="BN1129" s="48"/>
      <c r="BO1129" s="48"/>
      <c r="BP1129" s="48"/>
      <c r="BQ1129" s="48"/>
      <c r="BR1129" s="48"/>
      <c r="BS1129" s="48"/>
      <c r="BT1129" s="48"/>
      <c r="BU1129" s="48"/>
      <c r="BV1129" s="48"/>
      <c r="BW1129" s="48"/>
      <c r="BX1129" s="48"/>
      <c r="BY1129" s="48"/>
      <c r="BZ1129" s="48"/>
      <c r="CA1129" s="48"/>
      <c r="CB1129" s="48"/>
      <c r="CC1129" s="48"/>
      <c r="CD1129" s="48"/>
      <c r="CE1129" s="48"/>
      <c r="CF1129" s="48"/>
      <c r="CG1129" s="48"/>
      <c r="CH1129" s="48"/>
      <c r="CI1129" s="48"/>
      <c r="CJ1129" s="48"/>
      <c r="CK1129" s="48"/>
      <c r="CL1129" s="48"/>
      <c r="CM1129" s="48"/>
      <c r="CN1129" s="48"/>
      <c r="CO1129" s="48"/>
      <c r="CP1129" s="48"/>
      <c r="CQ1129" s="48"/>
      <c r="CR1129" s="48"/>
      <c r="CS1129" s="48"/>
      <c r="CT1129" s="48"/>
      <c r="CU1129" s="48"/>
      <c r="CV1129" s="48"/>
      <c r="CW1129" s="48"/>
      <c r="CX1129" s="48"/>
      <c r="CY1129" s="48"/>
      <c r="CZ1129" s="48"/>
      <c r="DA1129" s="48"/>
      <c r="DB1129" s="48"/>
      <c r="DC1129" s="48"/>
      <c r="DD1129" s="48"/>
      <c r="DE1129" s="48"/>
      <c r="DF1129" s="48"/>
      <c r="DG1129" s="48"/>
      <c r="DH1129" s="48"/>
      <c r="DI1129" s="48"/>
      <c r="DJ1129" s="48"/>
      <c r="DK1129" s="48"/>
      <c r="DL1129" s="48"/>
      <c r="DM1129" s="48"/>
      <c r="DN1129" s="48"/>
      <c r="DO1129" s="48"/>
      <c r="DP1129" s="48"/>
      <c r="DQ1129" s="48"/>
      <c r="DR1129" s="48"/>
      <c r="DS1129" s="48"/>
      <c r="DT1129" s="48"/>
      <c r="DU1129" s="48"/>
      <c r="DV1129" s="48"/>
      <c r="DW1129" s="48"/>
      <c r="DX1129" s="48"/>
      <c r="DY1129" s="48"/>
      <c r="DZ1129" s="48"/>
      <c r="EA1129" s="48"/>
      <c r="EB1129" s="48"/>
      <c r="EC1129" s="48"/>
      <c r="ED1129" s="48"/>
      <c r="EE1129" s="48"/>
      <c r="EF1129" s="48"/>
      <c r="EG1129" s="48"/>
      <c r="EH1129" s="48"/>
      <c r="EI1129" s="48"/>
      <c r="EJ1129" s="48"/>
      <c r="EK1129" s="48"/>
      <c r="EL1129" s="48"/>
      <c r="EM1129" s="48"/>
      <c r="EN1129" s="48"/>
      <c r="EO1129" s="48"/>
      <c r="EP1129" s="48"/>
      <c r="EQ1129" s="48"/>
      <c r="ER1129" s="48"/>
      <c r="ES1129" s="48"/>
      <c r="ET1129" s="48"/>
      <c r="EU1129" s="48"/>
      <c r="EV1129" s="48"/>
      <c r="EW1129" s="48"/>
      <c r="EX1129" s="48"/>
      <c r="EY1129" s="48"/>
      <c r="EZ1129" s="48"/>
      <c r="FA1129" s="48"/>
      <c r="FB1129" s="48"/>
      <c r="FC1129" s="48"/>
      <c r="FD1129" s="48"/>
      <c r="FE1129" s="48"/>
      <c r="FF1129" s="48"/>
      <c r="FG1129" s="48"/>
      <c r="FH1129" s="48"/>
      <c r="FI1129" s="48"/>
      <c r="FJ1129" s="48"/>
      <c r="FK1129" s="48"/>
      <c r="FL1129" s="48"/>
      <c r="FM1129" s="48"/>
      <c r="FN1129" s="48"/>
      <c r="FO1129" s="48"/>
      <c r="FP1129" s="48"/>
      <c r="FQ1129" s="48"/>
      <c r="FR1129" s="48"/>
      <c r="FS1129" s="48"/>
      <c r="FT1129" s="48"/>
      <c r="FU1129" s="48"/>
      <c r="FV1129" s="48"/>
      <c r="FW1129" s="48"/>
      <c r="FX1129" s="48"/>
      <c r="FY1129" s="48"/>
      <c r="FZ1129" s="48"/>
      <c r="GA1129" s="48"/>
      <c r="GB1129" s="48"/>
      <c r="GC1129" s="48"/>
      <c r="GD1129" s="48"/>
      <c r="GE1129" s="48"/>
      <c r="GF1129" s="48"/>
      <c r="GG1129" s="48"/>
      <c r="GH1129" s="48"/>
      <c r="GI1129" s="48"/>
      <c r="GJ1129" s="48"/>
      <c r="GK1129" s="48"/>
      <c r="GL1129" s="48"/>
      <c r="GM1129" s="48"/>
      <c r="GN1129" s="48"/>
      <c r="GO1129" s="48"/>
      <c r="GP1129" s="48"/>
      <c r="GQ1129" s="48"/>
      <c r="GR1129" s="48"/>
      <c r="GS1129" s="48"/>
      <c r="GT1129" s="48"/>
      <c r="GU1129" s="48"/>
      <c r="GV1129" s="48"/>
      <c r="GW1129" s="48"/>
      <c r="GX1129" s="48"/>
      <c r="GY1129" s="48"/>
      <c r="GZ1129" s="48"/>
      <c r="HA1129" s="48"/>
      <c r="HB1129" s="48"/>
      <c r="HC1129" s="48"/>
      <c r="HD1129" s="48"/>
      <c r="HE1129" s="48"/>
      <c r="HF1129" s="48"/>
      <c r="HG1129" s="48"/>
      <c r="HH1129" s="48"/>
      <c r="HI1129" s="48"/>
      <c r="HJ1129" s="48"/>
      <c r="HK1129" s="48"/>
      <c r="HL1129" s="48"/>
      <c r="HM1129" s="48"/>
      <c r="HN1129" s="48"/>
      <c r="HO1129" s="48"/>
      <c r="HP1129" s="48"/>
      <c r="HQ1129" s="48"/>
      <c r="HR1129" s="48"/>
      <c r="HS1129" s="48"/>
      <c r="HT1129" s="48"/>
      <c r="HU1129" s="48"/>
      <c r="HV1129" s="48"/>
      <c r="HW1129" s="48"/>
      <c r="HX1129" s="48"/>
      <c r="HY1129" s="48"/>
      <c r="HZ1129" s="48"/>
      <c r="IA1129" s="48"/>
      <c r="IB1129" s="48"/>
      <c r="IC1129" s="48"/>
      <c r="ID1129" s="48"/>
      <c r="IE1129" s="48"/>
      <c r="IF1129" s="48"/>
      <c r="IG1129" s="48"/>
      <c r="IH1129" s="36"/>
      <c r="II1129" s="36"/>
      <c r="IJ1129" s="36"/>
      <c r="IK1129" s="36"/>
      <c r="IL1129" s="36"/>
      <c r="IM1129" s="36"/>
      <c r="IN1129" s="36"/>
      <c r="IO1129" s="36"/>
      <c r="IP1129" s="36"/>
      <c r="IQ1129" s="36"/>
      <c r="IR1129" s="36"/>
      <c r="IS1129" s="36"/>
      <c r="IT1129" s="36"/>
    </row>
    <row r="1130" spans="1:254" s="14" customFormat="1" x14ac:dyDescent="0.2">
      <c r="A1130" s="48"/>
      <c r="B1130" s="48"/>
      <c r="C1130" s="98">
        <v>43810</v>
      </c>
      <c r="D1130" s="30" t="s">
        <v>2191</v>
      </c>
      <c r="E1130" s="102" t="s">
        <v>2202</v>
      </c>
      <c r="F1130" s="35" t="s">
        <v>1521</v>
      </c>
      <c r="G1130" s="82"/>
      <c r="H1130" s="127">
        <v>400000</v>
      </c>
      <c r="I1130" s="143">
        <v>1648317</v>
      </c>
      <c r="J1130" s="49"/>
      <c r="K1130" s="48"/>
      <c r="L1130" s="48"/>
      <c r="M1130" s="48"/>
      <c r="N1130" s="48"/>
      <c r="O1130" s="48"/>
      <c r="P1130" s="48"/>
      <c r="Q1130" s="48"/>
      <c r="R1130" s="48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8"/>
      <c r="AE1130" s="48"/>
      <c r="AF1130" s="48"/>
      <c r="AG1130" s="48"/>
      <c r="AH1130" s="48"/>
      <c r="AI1130" s="48"/>
      <c r="AJ1130" s="48"/>
      <c r="AK1130" s="48"/>
      <c r="AL1130" s="48"/>
      <c r="AM1130" s="48"/>
      <c r="AN1130" s="48"/>
      <c r="AO1130" s="48"/>
      <c r="AP1130" s="48"/>
      <c r="AQ1130" s="48"/>
      <c r="AR1130" s="48"/>
      <c r="AS1130" s="48"/>
      <c r="AT1130" s="48"/>
      <c r="AU1130" s="48"/>
      <c r="AV1130" s="48"/>
      <c r="AW1130" s="48"/>
      <c r="AX1130" s="48"/>
      <c r="AY1130" s="48"/>
      <c r="AZ1130" s="48"/>
      <c r="BA1130" s="48"/>
      <c r="BB1130" s="48"/>
      <c r="BC1130" s="48"/>
      <c r="BD1130" s="48"/>
      <c r="BE1130" s="48"/>
      <c r="BF1130" s="48"/>
      <c r="BG1130" s="48"/>
      <c r="BH1130" s="48"/>
      <c r="BI1130" s="48"/>
      <c r="BJ1130" s="48"/>
      <c r="BK1130" s="48"/>
      <c r="BL1130" s="48"/>
      <c r="BM1130" s="48"/>
      <c r="BN1130" s="48"/>
      <c r="BO1130" s="48"/>
      <c r="BP1130" s="48"/>
      <c r="BQ1130" s="48"/>
      <c r="BR1130" s="48"/>
      <c r="BS1130" s="48"/>
      <c r="BT1130" s="48"/>
      <c r="BU1130" s="48"/>
      <c r="BV1130" s="48"/>
      <c r="BW1130" s="48"/>
      <c r="BX1130" s="48"/>
      <c r="BY1130" s="48"/>
      <c r="BZ1130" s="48"/>
      <c r="CA1130" s="48"/>
      <c r="CB1130" s="48"/>
      <c r="CC1130" s="48"/>
      <c r="CD1130" s="48"/>
      <c r="CE1130" s="48"/>
      <c r="CF1130" s="48"/>
      <c r="CG1130" s="48"/>
      <c r="CH1130" s="48"/>
      <c r="CI1130" s="48"/>
      <c r="CJ1130" s="48"/>
      <c r="CK1130" s="48"/>
      <c r="CL1130" s="48"/>
      <c r="CM1130" s="48"/>
      <c r="CN1130" s="48"/>
      <c r="CO1130" s="48"/>
      <c r="CP1130" s="48"/>
      <c r="CQ1130" s="48"/>
      <c r="CR1130" s="48"/>
      <c r="CS1130" s="48"/>
      <c r="CT1130" s="48"/>
      <c r="CU1130" s="48"/>
      <c r="CV1130" s="48"/>
      <c r="CW1130" s="48"/>
      <c r="CX1130" s="48"/>
      <c r="CY1130" s="48"/>
      <c r="CZ1130" s="48"/>
      <c r="DA1130" s="48"/>
      <c r="DB1130" s="48"/>
      <c r="DC1130" s="48"/>
      <c r="DD1130" s="48"/>
      <c r="DE1130" s="48"/>
      <c r="DF1130" s="48"/>
      <c r="DG1130" s="48"/>
      <c r="DH1130" s="48"/>
      <c r="DI1130" s="48"/>
      <c r="DJ1130" s="48"/>
      <c r="DK1130" s="48"/>
      <c r="DL1130" s="48"/>
      <c r="DM1130" s="48"/>
      <c r="DN1130" s="48"/>
      <c r="DO1130" s="48"/>
      <c r="DP1130" s="48"/>
      <c r="DQ1130" s="48"/>
      <c r="DR1130" s="48"/>
      <c r="DS1130" s="48"/>
      <c r="DT1130" s="48"/>
      <c r="DU1130" s="48"/>
      <c r="DV1130" s="48"/>
      <c r="DW1130" s="48"/>
      <c r="DX1130" s="48"/>
      <c r="DY1130" s="48"/>
      <c r="DZ1130" s="48"/>
      <c r="EA1130" s="48"/>
      <c r="EB1130" s="48"/>
      <c r="EC1130" s="48"/>
      <c r="ED1130" s="48"/>
      <c r="EE1130" s="48"/>
      <c r="EF1130" s="48"/>
      <c r="EG1130" s="48"/>
      <c r="EH1130" s="48"/>
      <c r="EI1130" s="48"/>
      <c r="EJ1130" s="48"/>
      <c r="EK1130" s="48"/>
      <c r="EL1130" s="48"/>
      <c r="EM1130" s="48"/>
      <c r="EN1130" s="48"/>
      <c r="EO1130" s="48"/>
      <c r="EP1130" s="48"/>
      <c r="EQ1130" s="48"/>
      <c r="ER1130" s="48"/>
      <c r="ES1130" s="48"/>
      <c r="ET1130" s="48"/>
      <c r="EU1130" s="48"/>
      <c r="EV1130" s="48"/>
      <c r="EW1130" s="48"/>
      <c r="EX1130" s="48"/>
      <c r="EY1130" s="48"/>
      <c r="EZ1130" s="48"/>
      <c r="FA1130" s="48"/>
      <c r="FB1130" s="48"/>
      <c r="FC1130" s="48"/>
      <c r="FD1130" s="48"/>
      <c r="FE1130" s="48"/>
      <c r="FF1130" s="48"/>
      <c r="FG1130" s="48"/>
      <c r="FH1130" s="48"/>
      <c r="FI1130" s="48"/>
      <c r="FJ1130" s="48"/>
      <c r="FK1130" s="48"/>
      <c r="FL1130" s="48"/>
      <c r="FM1130" s="48"/>
      <c r="FN1130" s="48"/>
      <c r="FO1130" s="48"/>
      <c r="FP1130" s="48"/>
      <c r="FQ1130" s="48"/>
      <c r="FR1130" s="48"/>
      <c r="FS1130" s="48"/>
      <c r="FT1130" s="48"/>
      <c r="FU1130" s="48"/>
      <c r="FV1130" s="48"/>
      <c r="FW1130" s="48"/>
      <c r="FX1130" s="48"/>
      <c r="FY1130" s="48"/>
      <c r="FZ1130" s="48"/>
      <c r="GA1130" s="48"/>
      <c r="GB1130" s="48"/>
      <c r="GC1130" s="48"/>
      <c r="GD1130" s="48"/>
      <c r="GE1130" s="48"/>
      <c r="GF1130" s="48"/>
      <c r="GG1130" s="48"/>
      <c r="GH1130" s="48"/>
      <c r="GI1130" s="48"/>
      <c r="GJ1130" s="48"/>
      <c r="GK1130" s="48"/>
      <c r="GL1130" s="48"/>
      <c r="GM1130" s="48"/>
      <c r="GN1130" s="48"/>
      <c r="GO1130" s="48"/>
      <c r="GP1130" s="48"/>
      <c r="GQ1130" s="48"/>
      <c r="GR1130" s="48"/>
      <c r="GS1130" s="48"/>
      <c r="GT1130" s="48"/>
      <c r="GU1130" s="48"/>
      <c r="GV1130" s="48"/>
      <c r="GW1130" s="48"/>
      <c r="GX1130" s="48"/>
      <c r="GY1130" s="48"/>
      <c r="GZ1130" s="48"/>
      <c r="HA1130" s="48"/>
      <c r="HB1130" s="48"/>
      <c r="HC1130" s="48"/>
      <c r="HD1130" s="48"/>
      <c r="HE1130" s="48"/>
      <c r="HF1130" s="48"/>
      <c r="HG1130" s="48"/>
      <c r="HH1130" s="48"/>
      <c r="HI1130" s="48"/>
      <c r="HJ1130" s="48"/>
      <c r="HK1130" s="48"/>
      <c r="HL1130" s="48"/>
      <c r="HM1130" s="48"/>
      <c r="HN1130" s="48"/>
      <c r="HO1130" s="48"/>
      <c r="HP1130" s="48"/>
      <c r="HQ1130" s="48"/>
      <c r="HR1130" s="48"/>
      <c r="HS1130" s="48"/>
      <c r="HT1130" s="48"/>
      <c r="HU1130" s="48"/>
      <c r="HV1130" s="48"/>
      <c r="HW1130" s="48"/>
      <c r="HX1130" s="48"/>
      <c r="HY1130" s="48"/>
      <c r="HZ1130" s="48"/>
      <c r="IA1130" s="48"/>
      <c r="IB1130" s="48"/>
      <c r="IC1130" s="48"/>
      <c r="ID1130" s="48"/>
      <c r="IE1130" s="48"/>
      <c r="IF1130" s="48"/>
      <c r="IG1130" s="48"/>
      <c r="IH1130" s="36"/>
      <c r="II1130" s="36"/>
      <c r="IJ1130" s="36"/>
      <c r="IK1130" s="36"/>
      <c r="IL1130" s="36"/>
      <c r="IM1130" s="36"/>
      <c r="IN1130" s="36"/>
      <c r="IO1130" s="36"/>
      <c r="IP1130" s="36"/>
      <c r="IQ1130" s="36"/>
      <c r="IR1130" s="36"/>
      <c r="IS1130" s="36"/>
      <c r="IT1130" s="36"/>
    </row>
    <row r="1131" spans="1:254" s="14" customFormat="1" x14ac:dyDescent="0.2">
      <c r="A1131" s="48"/>
      <c r="B1131" s="48"/>
      <c r="C1131" s="98"/>
      <c r="D1131" s="30"/>
      <c r="E1131" s="102"/>
      <c r="F1131" s="35"/>
      <c r="G1131" s="82"/>
      <c r="H1131" s="127"/>
      <c r="I1131" s="143">
        <v>1648317</v>
      </c>
      <c r="J1131" s="49"/>
      <c r="K1131" s="48"/>
      <c r="L1131" s="48"/>
      <c r="M1131" s="48"/>
      <c r="N1131" s="48"/>
      <c r="O1131" s="48"/>
      <c r="P1131" s="48"/>
      <c r="Q1131" s="48"/>
      <c r="R1131" s="48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8"/>
      <c r="AE1131" s="48"/>
      <c r="AF1131" s="48"/>
      <c r="AG1131" s="48"/>
      <c r="AH1131" s="48"/>
      <c r="AI1131" s="48"/>
      <c r="AJ1131" s="48"/>
      <c r="AK1131" s="48"/>
      <c r="AL1131" s="48"/>
      <c r="AM1131" s="48"/>
      <c r="AN1131" s="48"/>
      <c r="AO1131" s="48"/>
      <c r="AP1131" s="48"/>
      <c r="AQ1131" s="48"/>
      <c r="AR1131" s="48"/>
      <c r="AS1131" s="48"/>
      <c r="AT1131" s="48"/>
      <c r="AU1131" s="48"/>
      <c r="AV1131" s="48"/>
      <c r="AW1131" s="48"/>
      <c r="AX1131" s="48"/>
      <c r="AY1131" s="48"/>
      <c r="AZ1131" s="48"/>
      <c r="BA1131" s="48"/>
      <c r="BB1131" s="48"/>
      <c r="BC1131" s="48"/>
      <c r="BD1131" s="48"/>
      <c r="BE1131" s="48"/>
      <c r="BF1131" s="48"/>
      <c r="BG1131" s="48"/>
      <c r="BH1131" s="48"/>
      <c r="BI1131" s="48"/>
      <c r="BJ1131" s="48"/>
      <c r="BK1131" s="48"/>
      <c r="BL1131" s="48"/>
      <c r="BM1131" s="48"/>
      <c r="BN1131" s="48"/>
      <c r="BO1131" s="48"/>
      <c r="BP1131" s="48"/>
      <c r="BQ1131" s="48"/>
      <c r="BR1131" s="48"/>
      <c r="BS1131" s="48"/>
      <c r="BT1131" s="48"/>
      <c r="BU1131" s="48"/>
      <c r="BV1131" s="48"/>
      <c r="BW1131" s="48"/>
      <c r="BX1131" s="48"/>
      <c r="BY1131" s="48"/>
      <c r="BZ1131" s="48"/>
      <c r="CA1131" s="48"/>
      <c r="CB1131" s="48"/>
      <c r="CC1131" s="48"/>
      <c r="CD1131" s="48"/>
      <c r="CE1131" s="48"/>
      <c r="CF1131" s="48"/>
      <c r="CG1131" s="48"/>
      <c r="CH1131" s="48"/>
      <c r="CI1131" s="48"/>
      <c r="CJ1131" s="48"/>
      <c r="CK1131" s="48"/>
      <c r="CL1131" s="48"/>
      <c r="CM1131" s="48"/>
      <c r="CN1131" s="48"/>
      <c r="CO1131" s="48"/>
      <c r="CP1131" s="48"/>
      <c r="CQ1131" s="48"/>
      <c r="CR1131" s="48"/>
      <c r="CS1131" s="48"/>
      <c r="CT1131" s="48"/>
      <c r="CU1131" s="48"/>
      <c r="CV1131" s="48"/>
      <c r="CW1131" s="48"/>
      <c r="CX1131" s="48"/>
      <c r="CY1131" s="48"/>
      <c r="CZ1131" s="48"/>
      <c r="DA1131" s="48"/>
      <c r="DB1131" s="48"/>
      <c r="DC1131" s="48"/>
      <c r="DD1131" s="48"/>
      <c r="DE1131" s="48"/>
      <c r="DF1131" s="48"/>
      <c r="DG1131" s="48"/>
      <c r="DH1131" s="48"/>
      <c r="DI1131" s="48"/>
      <c r="DJ1131" s="48"/>
      <c r="DK1131" s="48"/>
      <c r="DL1131" s="48"/>
      <c r="DM1131" s="48"/>
      <c r="DN1131" s="48"/>
      <c r="DO1131" s="48"/>
      <c r="DP1131" s="48"/>
      <c r="DQ1131" s="48"/>
      <c r="DR1131" s="48"/>
      <c r="DS1131" s="48"/>
      <c r="DT1131" s="48"/>
      <c r="DU1131" s="48"/>
      <c r="DV1131" s="48"/>
      <c r="DW1131" s="48"/>
      <c r="DX1131" s="48"/>
      <c r="DY1131" s="48"/>
      <c r="DZ1131" s="48"/>
      <c r="EA1131" s="48"/>
      <c r="EB1131" s="48"/>
      <c r="EC1131" s="48"/>
      <c r="ED1131" s="48"/>
      <c r="EE1131" s="48"/>
      <c r="EF1131" s="48"/>
      <c r="EG1131" s="48"/>
      <c r="EH1131" s="48"/>
      <c r="EI1131" s="48"/>
      <c r="EJ1131" s="48"/>
      <c r="EK1131" s="48"/>
      <c r="EL1131" s="48"/>
      <c r="EM1131" s="48"/>
      <c r="EN1131" s="48"/>
      <c r="EO1131" s="48"/>
      <c r="EP1131" s="48"/>
      <c r="EQ1131" s="48"/>
      <c r="ER1131" s="48"/>
      <c r="ES1131" s="48"/>
      <c r="ET1131" s="48"/>
      <c r="EU1131" s="48"/>
      <c r="EV1131" s="48"/>
      <c r="EW1131" s="48"/>
      <c r="EX1131" s="48"/>
      <c r="EY1131" s="48"/>
      <c r="EZ1131" s="48"/>
      <c r="FA1131" s="48"/>
      <c r="FB1131" s="48"/>
      <c r="FC1131" s="48"/>
      <c r="FD1131" s="48"/>
      <c r="FE1131" s="48"/>
      <c r="FF1131" s="48"/>
      <c r="FG1131" s="48"/>
      <c r="FH1131" s="48"/>
      <c r="FI1131" s="48"/>
      <c r="FJ1131" s="48"/>
      <c r="FK1131" s="48"/>
      <c r="FL1131" s="48"/>
      <c r="FM1131" s="48"/>
      <c r="FN1131" s="48"/>
      <c r="FO1131" s="48"/>
      <c r="FP1131" s="48"/>
      <c r="FQ1131" s="48"/>
      <c r="FR1131" s="48"/>
      <c r="FS1131" s="48"/>
      <c r="FT1131" s="48"/>
      <c r="FU1131" s="48"/>
      <c r="FV1131" s="48"/>
      <c r="FW1131" s="48"/>
      <c r="FX1131" s="48"/>
      <c r="FY1131" s="48"/>
      <c r="FZ1131" s="48"/>
      <c r="GA1131" s="48"/>
      <c r="GB1131" s="48"/>
      <c r="GC1131" s="48"/>
      <c r="GD1131" s="48"/>
      <c r="GE1131" s="48"/>
      <c r="GF1131" s="48"/>
      <c r="GG1131" s="48"/>
      <c r="GH1131" s="48"/>
      <c r="GI1131" s="48"/>
      <c r="GJ1131" s="48"/>
      <c r="GK1131" s="48"/>
      <c r="GL1131" s="48"/>
      <c r="GM1131" s="48"/>
      <c r="GN1131" s="48"/>
      <c r="GO1131" s="48"/>
      <c r="GP1131" s="48"/>
      <c r="GQ1131" s="48"/>
      <c r="GR1131" s="48"/>
      <c r="GS1131" s="48"/>
      <c r="GT1131" s="48"/>
      <c r="GU1131" s="48"/>
      <c r="GV1131" s="48"/>
      <c r="GW1131" s="48"/>
      <c r="GX1131" s="48"/>
      <c r="GY1131" s="48"/>
      <c r="GZ1131" s="48"/>
      <c r="HA1131" s="48"/>
      <c r="HB1131" s="48"/>
      <c r="HC1131" s="48"/>
      <c r="HD1131" s="48"/>
      <c r="HE1131" s="48"/>
      <c r="HF1131" s="48"/>
      <c r="HG1131" s="48"/>
      <c r="HH1131" s="48"/>
      <c r="HI1131" s="48"/>
      <c r="HJ1131" s="48"/>
      <c r="HK1131" s="48"/>
      <c r="HL1131" s="48"/>
      <c r="HM1131" s="48"/>
      <c r="HN1131" s="48"/>
      <c r="HO1131" s="48"/>
      <c r="HP1131" s="48"/>
      <c r="HQ1131" s="48"/>
      <c r="HR1131" s="48"/>
      <c r="HS1131" s="48"/>
      <c r="HT1131" s="48"/>
      <c r="HU1131" s="48"/>
      <c r="HV1131" s="48"/>
      <c r="HW1131" s="48"/>
      <c r="HX1131" s="48"/>
      <c r="HY1131" s="48"/>
      <c r="HZ1131" s="48"/>
      <c r="IA1131" s="48"/>
      <c r="IB1131" s="48"/>
      <c r="IC1131" s="48"/>
      <c r="ID1131" s="48"/>
      <c r="IE1131" s="48"/>
      <c r="IF1131" s="48"/>
      <c r="IG1131" s="48"/>
      <c r="IH1131" s="36"/>
      <c r="II1131" s="36"/>
      <c r="IJ1131" s="36"/>
      <c r="IK1131" s="36"/>
      <c r="IL1131" s="36"/>
      <c r="IM1131" s="36"/>
      <c r="IN1131" s="36"/>
      <c r="IO1131" s="36"/>
      <c r="IP1131" s="36"/>
      <c r="IQ1131" s="36"/>
      <c r="IR1131" s="36"/>
      <c r="IS1131" s="36"/>
      <c r="IT1131" s="36"/>
    </row>
    <row r="1132" spans="1:254" s="14" customFormat="1" x14ac:dyDescent="0.2">
      <c r="A1132" s="48"/>
      <c r="B1132" s="48"/>
      <c r="C1132" s="98"/>
      <c r="D1132" s="30" t="s">
        <v>2236</v>
      </c>
      <c r="E1132" s="102"/>
      <c r="F1132" s="35"/>
      <c r="G1132" s="82">
        <v>19491883</v>
      </c>
      <c r="H1132" s="127"/>
      <c r="I1132" s="143">
        <v>21140200</v>
      </c>
      <c r="J1132" s="49"/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  <c r="AL1132" s="48"/>
      <c r="AM1132" s="48"/>
      <c r="AN1132" s="48"/>
      <c r="AO1132" s="48"/>
      <c r="AP1132" s="48"/>
      <c r="AQ1132" s="48"/>
      <c r="AR1132" s="48"/>
      <c r="AS1132" s="48"/>
      <c r="AT1132" s="48"/>
      <c r="AU1132" s="48"/>
      <c r="AV1132" s="48"/>
      <c r="AW1132" s="48"/>
      <c r="AX1132" s="48"/>
      <c r="AY1132" s="48"/>
      <c r="AZ1132" s="48"/>
      <c r="BA1132" s="48"/>
      <c r="BB1132" s="48"/>
      <c r="BC1132" s="48"/>
      <c r="BD1132" s="48"/>
      <c r="BE1132" s="48"/>
      <c r="BF1132" s="48"/>
      <c r="BG1132" s="48"/>
      <c r="BH1132" s="48"/>
      <c r="BI1132" s="48"/>
      <c r="BJ1132" s="48"/>
      <c r="BK1132" s="48"/>
      <c r="BL1132" s="48"/>
      <c r="BM1132" s="48"/>
      <c r="BN1132" s="48"/>
      <c r="BO1132" s="48"/>
      <c r="BP1132" s="48"/>
      <c r="BQ1132" s="48"/>
      <c r="BR1132" s="48"/>
      <c r="BS1132" s="48"/>
      <c r="BT1132" s="48"/>
      <c r="BU1132" s="48"/>
      <c r="BV1132" s="48"/>
      <c r="BW1132" s="48"/>
      <c r="BX1132" s="48"/>
      <c r="BY1132" s="48"/>
      <c r="BZ1132" s="48"/>
      <c r="CA1132" s="48"/>
      <c r="CB1132" s="48"/>
      <c r="CC1132" s="48"/>
      <c r="CD1132" s="48"/>
      <c r="CE1132" s="48"/>
      <c r="CF1132" s="48"/>
      <c r="CG1132" s="48"/>
      <c r="CH1132" s="48"/>
      <c r="CI1132" s="48"/>
      <c r="CJ1132" s="48"/>
      <c r="CK1132" s="48"/>
      <c r="CL1132" s="48"/>
      <c r="CM1132" s="48"/>
      <c r="CN1132" s="48"/>
      <c r="CO1132" s="48"/>
      <c r="CP1132" s="48"/>
      <c r="CQ1132" s="48"/>
      <c r="CR1132" s="48"/>
      <c r="CS1132" s="48"/>
      <c r="CT1132" s="48"/>
      <c r="CU1132" s="48"/>
      <c r="CV1132" s="48"/>
      <c r="CW1132" s="48"/>
      <c r="CX1132" s="48"/>
      <c r="CY1132" s="48"/>
      <c r="CZ1132" s="48"/>
      <c r="DA1132" s="48"/>
      <c r="DB1132" s="48"/>
      <c r="DC1132" s="48"/>
      <c r="DD1132" s="48"/>
      <c r="DE1132" s="48"/>
      <c r="DF1132" s="48"/>
      <c r="DG1132" s="48"/>
      <c r="DH1132" s="48"/>
      <c r="DI1132" s="48"/>
      <c r="DJ1132" s="48"/>
      <c r="DK1132" s="48"/>
      <c r="DL1132" s="48"/>
      <c r="DM1132" s="48"/>
      <c r="DN1132" s="48"/>
      <c r="DO1132" s="48"/>
      <c r="DP1132" s="48"/>
      <c r="DQ1132" s="48"/>
      <c r="DR1132" s="48"/>
      <c r="DS1132" s="48"/>
      <c r="DT1132" s="48"/>
      <c r="DU1132" s="48"/>
      <c r="DV1132" s="48"/>
      <c r="DW1132" s="48"/>
      <c r="DX1132" s="48"/>
      <c r="DY1132" s="48"/>
      <c r="DZ1132" s="48"/>
      <c r="EA1132" s="48"/>
      <c r="EB1132" s="48"/>
      <c r="EC1132" s="48"/>
      <c r="ED1132" s="48"/>
      <c r="EE1132" s="48"/>
      <c r="EF1132" s="48"/>
      <c r="EG1132" s="48"/>
      <c r="EH1132" s="48"/>
      <c r="EI1132" s="48"/>
      <c r="EJ1132" s="48"/>
      <c r="EK1132" s="48"/>
      <c r="EL1132" s="48"/>
      <c r="EM1132" s="48"/>
      <c r="EN1132" s="48"/>
      <c r="EO1132" s="48"/>
      <c r="EP1132" s="48"/>
      <c r="EQ1132" s="48"/>
      <c r="ER1132" s="48"/>
      <c r="ES1132" s="48"/>
      <c r="ET1132" s="48"/>
      <c r="EU1132" s="48"/>
      <c r="EV1132" s="48"/>
      <c r="EW1132" s="48"/>
      <c r="EX1132" s="48"/>
      <c r="EY1132" s="48"/>
      <c r="EZ1132" s="48"/>
      <c r="FA1132" s="48"/>
      <c r="FB1132" s="48"/>
      <c r="FC1132" s="48"/>
      <c r="FD1132" s="48"/>
      <c r="FE1132" s="48"/>
      <c r="FF1132" s="48"/>
      <c r="FG1132" s="48"/>
      <c r="FH1132" s="48"/>
      <c r="FI1132" s="48"/>
      <c r="FJ1132" s="48"/>
      <c r="FK1132" s="48"/>
      <c r="FL1132" s="48"/>
      <c r="FM1132" s="48"/>
      <c r="FN1132" s="48"/>
      <c r="FO1132" s="48"/>
      <c r="FP1132" s="48"/>
      <c r="FQ1132" s="48"/>
      <c r="FR1132" s="48"/>
      <c r="FS1132" s="48"/>
      <c r="FT1132" s="48"/>
      <c r="FU1132" s="48"/>
      <c r="FV1132" s="48"/>
      <c r="FW1132" s="48"/>
      <c r="FX1132" s="48"/>
      <c r="FY1132" s="48"/>
      <c r="FZ1132" s="48"/>
      <c r="GA1132" s="48"/>
      <c r="GB1132" s="48"/>
      <c r="GC1132" s="48"/>
      <c r="GD1132" s="48"/>
      <c r="GE1132" s="48"/>
      <c r="GF1132" s="48"/>
      <c r="GG1132" s="48"/>
      <c r="GH1132" s="48"/>
      <c r="GI1132" s="48"/>
      <c r="GJ1132" s="48"/>
      <c r="GK1132" s="48"/>
      <c r="GL1132" s="48"/>
      <c r="GM1132" s="48"/>
      <c r="GN1132" s="48"/>
      <c r="GO1132" s="48"/>
      <c r="GP1132" s="48"/>
      <c r="GQ1132" s="48"/>
      <c r="GR1132" s="48"/>
      <c r="GS1132" s="48"/>
      <c r="GT1132" s="48"/>
      <c r="GU1132" s="48"/>
      <c r="GV1132" s="48"/>
      <c r="GW1132" s="48"/>
      <c r="GX1132" s="48"/>
      <c r="GY1132" s="48"/>
      <c r="GZ1132" s="48"/>
      <c r="HA1132" s="48"/>
      <c r="HB1132" s="48"/>
      <c r="HC1132" s="48"/>
      <c r="HD1132" s="48"/>
      <c r="HE1132" s="48"/>
      <c r="HF1132" s="48"/>
      <c r="HG1132" s="48"/>
      <c r="HH1132" s="48"/>
      <c r="HI1132" s="48"/>
      <c r="HJ1132" s="48"/>
      <c r="HK1132" s="48"/>
      <c r="HL1132" s="48"/>
      <c r="HM1132" s="48"/>
      <c r="HN1132" s="48"/>
      <c r="HO1132" s="48"/>
      <c r="HP1132" s="48"/>
      <c r="HQ1132" s="48"/>
      <c r="HR1132" s="48"/>
      <c r="HS1132" s="48"/>
      <c r="HT1132" s="48"/>
      <c r="HU1132" s="48"/>
      <c r="HV1132" s="48"/>
      <c r="HW1132" s="48"/>
      <c r="HX1132" s="48"/>
      <c r="HY1132" s="48"/>
      <c r="HZ1132" s="48"/>
      <c r="IA1132" s="48"/>
      <c r="IB1132" s="48"/>
      <c r="IC1132" s="48"/>
      <c r="ID1132" s="48"/>
      <c r="IE1132" s="48"/>
      <c r="IF1132" s="48"/>
      <c r="IG1132" s="48"/>
      <c r="IH1132" s="36"/>
      <c r="II1132" s="36"/>
      <c r="IJ1132" s="36"/>
      <c r="IK1132" s="36"/>
      <c r="IL1132" s="36"/>
      <c r="IM1132" s="36"/>
      <c r="IN1132" s="36"/>
      <c r="IO1132" s="36"/>
      <c r="IP1132" s="36"/>
      <c r="IQ1132" s="36"/>
      <c r="IR1132" s="36"/>
      <c r="IS1132" s="36"/>
      <c r="IT1132" s="36"/>
    </row>
    <row r="1133" spans="1:254" s="14" customFormat="1" x14ac:dyDescent="0.2">
      <c r="A1133" s="48"/>
      <c r="B1133" s="48"/>
      <c r="C1133" s="98">
        <v>43818</v>
      </c>
      <c r="D1133" s="30" t="s">
        <v>2203</v>
      </c>
      <c r="E1133" s="102" t="s">
        <v>2221</v>
      </c>
      <c r="F1133" s="35" t="s">
        <v>1442</v>
      </c>
      <c r="G1133" s="82"/>
      <c r="H1133" s="127">
        <v>1997000</v>
      </c>
      <c r="I1133" s="143">
        <v>19143200</v>
      </c>
      <c r="J1133" s="49"/>
      <c r="K1133" s="48"/>
      <c r="L1133" s="48"/>
      <c r="M1133" s="48"/>
      <c r="N1133" s="48"/>
      <c r="O1133" s="48"/>
      <c r="P1133" s="48"/>
      <c r="Q1133" s="48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s="48"/>
      <c r="AE1133" s="48"/>
      <c r="AF1133" s="48"/>
      <c r="AG1133" s="48"/>
      <c r="AH1133" s="48"/>
      <c r="AI1133" s="48"/>
      <c r="AJ1133" s="48"/>
      <c r="AK1133" s="48"/>
      <c r="AL1133" s="48"/>
      <c r="AM1133" s="48"/>
      <c r="AN1133" s="48"/>
      <c r="AO1133" s="48"/>
      <c r="AP1133" s="48"/>
      <c r="AQ1133" s="48"/>
      <c r="AR1133" s="48"/>
      <c r="AS1133" s="48"/>
      <c r="AT1133" s="48"/>
      <c r="AU1133" s="48"/>
      <c r="AV1133" s="48"/>
      <c r="AW1133" s="48"/>
      <c r="AX1133" s="48"/>
      <c r="AY1133" s="48"/>
      <c r="AZ1133" s="48"/>
      <c r="BA1133" s="48"/>
      <c r="BB1133" s="48"/>
      <c r="BC1133" s="48"/>
      <c r="BD1133" s="48"/>
      <c r="BE1133" s="48"/>
      <c r="BF1133" s="48"/>
      <c r="BG1133" s="48"/>
      <c r="BH1133" s="48"/>
      <c r="BI1133" s="48"/>
      <c r="BJ1133" s="48"/>
      <c r="BK1133" s="48"/>
      <c r="BL1133" s="48"/>
      <c r="BM1133" s="48"/>
      <c r="BN1133" s="48"/>
      <c r="BO1133" s="48"/>
      <c r="BP1133" s="48"/>
      <c r="BQ1133" s="48"/>
      <c r="BR1133" s="48"/>
      <c r="BS1133" s="48"/>
      <c r="BT1133" s="48"/>
      <c r="BU1133" s="48"/>
      <c r="BV1133" s="48"/>
      <c r="BW1133" s="48"/>
      <c r="BX1133" s="48"/>
      <c r="BY1133" s="48"/>
      <c r="BZ1133" s="48"/>
      <c r="CA1133" s="48"/>
      <c r="CB1133" s="48"/>
      <c r="CC1133" s="48"/>
      <c r="CD1133" s="48"/>
      <c r="CE1133" s="48"/>
      <c r="CF1133" s="48"/>
      <c r="CG1133" s="48"/>
      <c r="CH1133" s="48"/>
      <c r="CI1133" s="48"/>
      <c r="CJ1133" s="48"/>
      <c r="CK1133" s="48"/>
      <c r="CL1133" s="48"/>
      <c r="CM1133" s="48"/>
      <c r="CN1133" s="48"/>
      <c r="CO1133" s="48"/>
      <c r="CP1133" s="48"/>
      <c r="CQ1133" s="48"/>
      <c r="CR1133" s="48"/>
      <c r="CS1133" s="48"/>
      <c r="CT1133" s="48"/>
      <c r="CU1133" s="48"/>
      <c r="CV1133" s="48"/>
      <c r="CW1133" s="48"/>
      <c r="CX1133" s="48"/>
      <c r="CY1133" s="48"/>
      <c r="CZ1133" s="48"/>
      <c r="DA1133" s="48"/>
      <c r="DB1133" s="48"/>
      <c r="DC1133" s="48"/>
      <c r="DD1133" s="48"/>
      <c r="DE1133" s="48"/>
      <c r="DF1133" s="48"/>
      <c r="DG1133" s="48"/>
      <c r="DH1133" s="48"/>
      <c r="DI1133" s="48"/>
      <c r="DJ1133" s="48"/>
      <c r="DK1133" s="48"/>
      <c r="DL1133" s="48"/>
      <c r="DM1133" s="48"/>
      <c r="DN1133" s="48"/>
      <c r="DO1133" s="48"/>
      <c r="DP1133" s="48"/>
      <c r="DQ1133" s="48"/>
      <c r="DR1133" s="48"/>
      <c r="DS1133" s="48"/>
      <c r="DT1133" s="48"/>
      <c r="DU1133" s="48"/>
      <c r="DV1133" s="48"/>
      <c r="DW1133" s="48"/>
      <c r="DX1133" s="48"/>
      <c r="DY1133" s="48"/>
      <c r="DZ1133" s="48"/>
      <c r="EA1133" s="48"/>
      <c r="EB1133" s="48"/>
      <c r="EC1133" s="48"/>
      <c r="ED1133" s="48"/>
      <c r="EE1133" s="48"/>
      <c r="EF1133" s="48"/>
      <c r="EG1133" s="48"/>
      <c r="EH1133" s="48"/>
      <c r="EI1133" s="48"/>
      <c r="EJ1133" s="48"/>
      <c r="EK1133" s="48"/>
      <c r="EL1133" s="48"/>
      <c r="EM1133" s="48"/>
      <c r="EN1133" s="48"/>
      <c r="EO1133" s="48"/>
      <c r="EP1133" s="48"/>
      <c r="EQ1133" s="48"/>
      <c r="ER1133" s="48"/>
      <c r="ES1133" s="48"/>
      <c r="ET1133" s="48"/>
      <c r="EU1133" s="48"/>
      <c r="EV1133" s="48"/>
      <c r="EW1133" s="48"/>
      <c r="EX1133" s="48"/>
      <c r="EY1133" s="48"/>
      <c r="EZ1133" s="48"/>
      <c r="FA1133" s="48"/>
      <c r="FB1133" s="48"/>
      <c r="FC1133" s="48"/>
      <c r="FD1133" s="48"/>
      <c r="FE1133" s="48"/>
      <c r="FF1133" s="48"/>
      <c r="FG1133" s="48"/>
      <c r="FH1133" s="48"/>
      <c r="FI1133" s="48"/>
      <c r="FJ1133" s="48"/>
      <c r="FK1133" s="48"/>
      <c r="FL1133" s="48"/>
      <c r="FM1133" s="48"/>
      <c r="FN1133" s="48"/>
      <c r="FO1133" s="48"/>
      <c r="FP1133" s="48"/>
      <c r="FQ1133" s="48"/>
      <c r="FR1133" s="48"/>
      <c r="FS1133" s="48"/>
      <c r="FT1133" s="48"/>
      <c r="FU1133" s="48"/>
      <c r="FV1133" s="48"/>
      <c r="FW1133" s="48"/>
      <c r="FX1133" s="48"/>
      <c r="FY1133" s="48"/>
      <c r="FZ1133" s="48"/>
      <c r="GA1133" s="48"/>
      <c r="GB1133" s="48"/>
      <c r="GC1133" s="48"/>
      <c r="GD1133" s="48"/>
      <c r="GE1133" s="48"/>
      <c r="GF1133" s="48"/>
      <c r="GG1133" s="48"/>
      <c r="GH1133" s="48"/>
      <c r="GI1133" s="48"/>
      <c r="GJ1133" s="48"/>
      <c r="GK1133" s="48"/>
      <c r="GL1133" s="48"/>
      <c r="GM1133" s="48"/>
      <c r="GN1133" s="48"/>
      <c r="GO1133" s="48"/>
      <c r="GP1133" s="48"/>
      <c r="GQ1133" s="48"/>
      <c r="GR1133" s="48"/>
      <c r="GS1133" s="48"/>
      <c r="GT1133" s="48"/>
      <c r="GU1133" s="48"/>
      <c r="GV1133" s="48"/>
      <c r="GW1133" s="48"/>
      <c r="GX1133" s="48"/>
      <c r="GY1133" s="48"/>
      <c r="GZ1133" s="48"/>
      <c r="HA1133" s="48"/>
      <c r="HB1133" s="48"/>
      <c r="HC1133" s="48"/>
      <c r="HD1133" s="48"/>
      <c r="HE1133" s="48"/>
      <c r="HF1133" s="48"/>
      <c r="HG1133" s="48"/>
      <c r="HH1133" s="48"/>
      <c r="HI1133" s="48"/>
      <c r="HJ1133" s="48"/>
      <c r="HK1133" s="48"/>
      <c r="HL1133" s="48"/>
      <c r="HM1133" s="48"/>
      <c r="HN1133" s="48"/>
      <c r="HO1133" s="48"/>
      <c r="HP1133" s="48"/>
      <c r="HQ1133" s="48"/>
      <c r="HR1133" s="48"/>
      <c r="HS1133" s="48"/>
      <c r="HT1133" s="48"/>
      <c r="HU1133" s="48"/>
      <c r="HV1133" s="48"/>
      <c r="HW1133" s="48"/>
      <c r="HX1133" s="48"/>
      <c r="HY1133" s="48"/>
      <c r="HZ1133" s="48"/>
      <c r="IA1133" s="48"/>
      <c r="IB1133" s="48"/>
      <c r="IC1133" s="48"/>
      <c r="ID1133" s="48"/>
      <c r="IE1133" s="48"/>
      <c r="IF1133" s="48"/>
      <c r="IG1133" s="48"/>
      <c r="IH1133" s="36"/>
      <c r="II1133" s="36"/>
      <c r="IJ1133" s="36"/>
      <c r="IK1133" s="36"/>
      <c r="IL1133" s="36"/>
      <c r="IM1133" s="36"/>
      <c r="IN1133" s="36"/>
      <c r="IO1133" s="36"/>
      <c r="IP1133" s="36"/>
      <c r="IQ1133" s="36"/>
      <c r="IR1133" s="36"/>
      <c r="IS1133" s="36"/>
      <c r="IT1133" s="36"/>
    </row>
    <row r="1134" spans="1:254" s="14" customFormat="1" x14ac:dyDescent="0.2">
      <c r="A1134" s="48"/>
      <c r="B1134" s="48"/>
      <c r="C1134" s="98">
        <v>43818</v>
      </c>
      <c r="D1134" s="30" t="s">
        <v>2204</v>
      </c>
      <c r="E1134" s="102" t="s">
        <v>2222</v>
      </c>
      <c r="F1134" s="35" t="s">
        <v>2205</v>
      </c>
      <c r="G1134" s="82"/>
      <c r="H1134" s="127">
        <v>510500</v>
      </c>
      <c r="I1134" s="143">
        <v>18632700</v>
      </c>
      <c r="J1134" s="49"/>
      <c r="K1134" s="48"/>
      <c r="L1134" s="48"/>
      <c r="M1134" s="48"/>
      <c r="N1134" s="48"/>
      <c r="O1134" s="48"/>
      <c r="P1134" s="48"/>
      <c r="Q1134" s="48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48"/>
      <c r="AF1134" s="48"/>
      <c r="AG1134" s="48"/>
      <c r="AH1134" s="48"/>
      <c r="AI1134" s="48"/>
      <c r="AJ1134" s="48"/>
      <c r="AK1134" s="48"/>
      <c r="AL1134" s="48"/>
      <c r="AM1134" s="48"/>
      <c r="AN1134" s="48"/>
      <c r="AO1134" s="48"/>
      <c r="AP1134" s="48"/>
      <c r="AQ1134" s="48"/>
      <c r="AR1134" s="48"/>
      <c r="AS1134" s="48"/>
      <c r="AT1134" s="48"/>
      <c r="AU1134" s="48"/>
      <c r="AV1134" s="48"/>
      <c r="AW1134" s="48"/>
      <c r="AX1134" s="48"/>
      <c r="AY1134" s="48"/>
      <c r="AZ1134" s="48"/>
      <c r="BA1134" s="48"/>
      <c r="BB1134" s="48"/>
      <c r="BC1134" s="48"/>
      <c r="BD1134" s="48"/>
      <c r="BE1134" s="48"/>
      <c r="BF1134" s="48"/>
      <c r="BG1134" s="48"/>
      <c r="BH1134" s="48"/>
      <c r="BI1134" s="48"/>
      <c r="BJ1134" s="48"/>
      <c r="BK1134" s="48"/>
      <c r="BL1134" s="48"/>
      <c r="BM1134" s="48"/>
      <c r="BN1134" s="48"/>
      <c r="BO1134" s="48"/>
      <c r="BP1134" s="48"/>
      <c r="BQ1134" s="48"/>
      <c r="BR1134" s="48"/>
      <c r="BS1134" s="48"/>
      <c r="BT1134" s="48"/>
      <c r="BU1134" s="48"/>
      <c r="BV1134" s="48"/>
      <c r="BW1134" s="48"/>
      <c r="BX1134" s="48"/>
      <c r="BY1134" s="48"/>
      <c r="BZ1134" s="48"/>
      <c r="CA1134" s="48"/>
      <c r="CB1134" s="48"/>
      <c r="CC1134" s="48"/>
      <c r="CD1134" s="48"/>
      <c r="CE1134" s="48"/>
      <c r="CF1134" s="48"/>
      <c r="CG1134" s="48"/>
      <c r="CH1134" s="48"/>
      <c r="CI1134" s="48"/>
      <c r="CJ1134" s="48"/>
      <c r="CK1134" s="48"/>
      <c r="CL1134" s="48"/>
      <c r="CM1134" s="48"/>
      <c r="CN1134" s="48"/>
      <c r="CO1134" s="48"/>
      <c r="CP1134" s="48"/>
      <c r="CQ1134" s="48"/>
      <c r="CR1134" s="48"/>
      <c r="CS1134" s="48"/>
      <c r="CT1134" s="48"/>
      <c r="CU1134" s="48"/>
      <c r="CV1134" s="48"/>
      <c r="CW1134" s="48"/>
      <c r="CX1134" s="48"/>
      <c r="CY1134" s="48"/>
      <c r="CZ1134" s="48"/>
      <c r="DA1134" s="48"/>
      <c r="DB1134" s="48"/>
      <c r="DC1134" s="48"/>
      <c r="DD1134" s="48"/>
      <c r="DE1134" s="48"/>
      <c r="DF1134" s="48"/>
      <c r="DG1134" s="48"/>
      <c r="DH1134" s="48"/>
      <c r="DI1134" s="48"/>
      <c r="DJ1134" s="48"/>
      <c r="DK1134" s="48"/>
      <c r="DL1134" s="48"/>
      <c r="DM1134" s="48"/>
      <c r="DN1134" s="48"/>
      <c r="DO1134" s="48"/>
      <c r="DP1134" s="48"/>
      <c r="DQ1134" s="48"/>
      <c r="DR1134" s="48"/>
      <c r="DS1134" s="48"/>
      <c r="DT1134" s="48"/>
      <c r="DU1134" s="48"/>
      <c r="DV1134" s="48"/>
      <c r="DW1134" s="48"/>
      <c r="DX1134" s="48"/>
      <c r="DY1134" s="48"/>
      <c r="DZ1134" s="48"/>
      <c r="EA1134" s="48"/>
      <c r="EB1134" s="48"/>
      <c r="EC1134" s="48"/>
      <c r="ED1134" s="48"/>
      <c r="EE1134" s="48"/>
      <c r="EF1134" s="48"/>
      <c r="EG1134" s="48"/>
      <c r="EH1134" s="48"/>
      <c r="EI1134" s="48"/>
      <c r="EJ1134" s="48"/>
      <c r="EK1134" s="48"/>
      <c r="EL1134" s="48"/>
      <c r="EM1134" s="48"/>
      <c r="EN1134" s="48"/>
      <c r="EO1134" s="48"/>
      <c r="EP1134" s="48"/>
      <c r="EQ1134" s="48"/>
      <c r="ER1134" s="48"/>
      <c r="ES1134" s="48"/>
      <c r="ET1134" s="48"/>
      <c r="EU1134" s="48"/>
      <c r="EV1134" s="48"/>
      <c r="EW1134" s="48"/>
      <c r="EX1134" s="48"/>
      <c r="EY1134" s="48"/>
      <c r="EZ1134" s="48"/>
      <c r="FA1134" s="48"/>
      <c r="FB1134" s="48"/>
      <c r="FC1134" s="48"/>
      <c r="FD1134" s="48"/>
      <c r="FE1134" s="48"/>
      <c r="FF1134" s="48"/>
      <c r="FG1134" s="48"/>
      <c r="FH1134" s="48"/>
      <c r="FI1134" s="48"/>
      <c r="FJ1134" s="48"/>
      <c r="FK1134" s="48"/>
      <c r="FL1134" s="48"/>
      <c r="FM1134" s="48"/>
      <c r="FN1134" s="48"/>
      <c r="FO1134" s="48"/>
      <c r="FP1134" s="48"/>
      <c r="FQ1134" s="48"/>
      <c r="FR1134" s="48"/>
      <c r="FS1134" s="48"/>
      <c r="FT1134" s="48"/>
      <c r="FU1134" s="48"/>
      <c r="FV1134" s="48"/>
      <c r="FW1134" s="48"/>
      <c r="FX1134" s="48"/>
      <c r="FY1134" s="48"/>
      <c r="FZ1134" s="48"/>
      <c r="GA1134" s="48"/>
      <c r="GB1134" s="48"/>
      <c r="GC1134" s="48"/>
      <c r="GD1134" s="48"/>
      <c r="GE1134" s="48"/>
      <c r="GF1134" s="48"/>
      <c r="GG1134" s="48"/>
      <c r="GH1134" s="48"/>
      <c r="GI1134" s="48"/>
      <c r="GJ1134" s="48"/>
      <c r="GK1134" s="48"/>
      <c r="GL1134" s="48"/>
      <c r="GM1134" s="48"/>
      <c r="GN1134" s="48"/>
      <c r="GO1134" s="48"/>
      <c r="GP1134" s="48"/>
      <c r="GQ1134" s="48"/>
      <c r="GR1134" s="48"/>
      <c r="GS1134" s="48"/>
      <c r="GT1134" s="48"/>
      <c r="GU1134" s="48"/>
      <c r="GV1134" s="48"/>
      <c r="GW1134" s="48"/>
      <c r="GX1134" s="48"/>
      <c r="GY1134" s="48"/>
      <c r="GZ1134" s="48"/>
      <c r="HA1134" s="48"/>
      <c r="HB1134" s="48"/>
      <c r="HC1134" s="48"/>
      <c r="HD1134" s="48"/>
      <c r="HE1134" s="48"/>
      <c r="HF1134" s="48"/>
      <c r="HG1134" s="48"/>
      <c r="HH1134" s="48"/>
      <c r="HI1134" s="48"/>
      <c r="HJ1134" s="48"/>
      <c r="HK1134" s="48"/>
      <c r="HL1134" s="48"/>
      <c r="HM1134" s="48"/>
      <c r="HN1134" s="48"/>
      <c r="HO1134" s="48"/>
      <c r="HP1134" s="48"/>
      <c r="HQ1134" s="48"/>
      <c r="HR1134" s="48"/>
      <c r="HS1134" s="48"/>
      <c r="HT1134" s="48"/>
      <c r="HU1134" s="48"/>
      <c r="HV1134" s="48"/>
      <c r="HW1134" s="48"/>
      <c r="HX1134" s="48"/>
      <c r="HY1134" s="48"/>
      <c r="HZ1134" s="48"/>
      <c r="IA1134" s="48"/>
      <c r="IB1134" s="48"/>
      <c r="IC1134" s="48"/>
      <c r="ID1134" s="48"/>
      <c r="IE1134" s="48"/>
      <c r="IF1134" s="48"/>
      <c r="IG1134" s="48"/>
      <c r="IH1134" s="36"/>
      <c r="II1134" s="36"/>
      <c r="IJ1134" s="36"/>
      <c r="IK1134" s="36"/>
      <c r="IL1134" s="36"/>
      <c r="IM1134" s="36"/>
      <c r="IN1134" s="36"/>
      <c r="IO1134" s="36"/>
      <c r="IP1134" s="36"/>
      <c r="IQ1134" s="36"/>
      <c r="IR1134" s="36"/>
      <c r="IS1134" s="36"/>
      <c r="IT1134" s="36"/>
    </row>
    <row r="1135" spans="1:254" s="14" customFormat="1" x14ac:dyDescent="0.2">
      <c r="A1135" s="48"/>
      <c r="B1135" s="48"/>
      <c r="C1135" s="98">
        <v>43818</v>
      </c>
      <c r="D1135" s="30" t="s">
        <v>2206</v>
      </c>
      <c r="E1135" s="102" t="s">
        <v>2223</v>
      </c>
      <c r="F1135" s="35" t="s">
        <v>2207</v>
      </c>
      <c r="G1135" s="82"/>
      <c r="H1135" s="127">
        <v>177301</v>
      </c>
      <c r="I1135" s="143">
        <v>18455399</v>
      </c>
      <c r="J1135" s="49"/>
      <c r="K1135" s="48"/>
      <c r="L1135" s="48"/>
      <c r="M1135" s="48"/>
      <c r="N1135" s="48"/>
      <c r="O1135" s="48"/>
      <c r="P1135" s="48"/>
      <c r="Q1135" s="48"/>
      <c r="R1135" s="48"/>
      <c r="S1135" s="48"/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8"/>
      <c r="AD1135" s="48"/>
      <c r="AE1135" s="48"/>
      <c r="AF1135" s="48"/>
      <c r="AG1135" s="48"/>
      <c r="AH1135" s="48"/>
      <c r="AI1135" s="48"/>
      <c r="AJ1135" s="48"/>
      <c r="AK1135" s="48"/>
      <c r="AL1135" s="48"/>
      <c r="AM1135" s="48"/>
      <c r="AN1135" s="48"/>
      <c r="AO1135" s="48"/>
      <c r="AP1135" s="48"/>
      <c r="AQ1135" s="48"/>
      <c r="AR1135" s="48"/>
      <c r="AS1135" s="48"/>
      <c r="AT1135" s="48"/>
      <c r="AU1135" s="48"/>
      <c r="AV1135" s="48"/>
      <c r="AW1135" s="48"/>
      <c r="AX1135" s="48"/>
      <c r="AY1135" s="48"/>
      <c r="AZ1135" s="48"/>
      <c r="BA1135" s="48"/>
      <c r="BB1135" s="48"/>
      <c r="BC1135" s="48"/>
      <c r="BD1135" s="48"/>
      <c r="BE1135" s="48"/>
      <c r="BF1135" s="48"/>
      <c r="BG1135" s="48"/>
      <c r="BH1135" s="48"/>
      <c r="BI1135" s="48"/>
      <c r="BJ1135" s="48"/>
      <c r="BK1135" s="48"/>
      <c r="BL1135" s="48"/>
      <c r="BM1135" s="48"/>
      <c r="BN1135" s="48"/>
      <c r="BO1135" s="48"/>
      <c r="BP1135" s="48"/>
      <c r="BQ1135" s="48"/>
      <c r="BR1135" s="48"/>
      <c r="BS1135" s="48"/>
      <c r="BT1135" s="48"/>
      <c r="BU1135" s="48"/>
      <c r="BV1135" s="48"/>
      <c r="BW1135" s="48"/>
      <c r="BX1135" s="48"/>
      <c r="BY1135" s="48"/>
      <c r="BZ1135" s="48"/>
      <c r="CA1135" s="48"/>
      <c r="CB1135" s="48"/>
      <c r="CC1135" s="48"/>
      <c r="CD1135" s="48"/>
      <c r="CE1135" s="48"/>
      <c r="CF1135" s="48"/>
      <c r="CG1135" s="48"/>
      <c r="CH1135" s="48"/>
      <c r="CI1135" s="48"/>
      <c r="CJ1135" s="48"/>
      <c r="CK1135" s="48"/>
      <c r="CL1135" s="48"/>
      <c r="CM1135" s="48"/>
      <c r="CN1135" s="48"/>
      <c r="CO1135" s="48"/>
      <c r="CP1135" s="48"/>
      <c r="CQ1135" s="48"/>
      <c r="CR1135" s="48"/>
      <c r="CS1135" s="48"/>
      <c r="CT1135" s="48"/>
      <c r="CU1135" s="48"/>
      <c r="CV1135" s="48"/>
      <c r="CW1135" s="48"/>
      <c r="CX1135" s="48"/>
      <c r="CY1135" s="48"/>
      <c r="CZ1135" s="48"/>
      <c r="DA1135" s="48"/>
      <c r="DB1135" s="48"/>
      <c r="DC1135" s="48"/>
      <c r="DD1135" s="48"/>
      <c r="DE1135" s="48"/>
      <c r="DF1135" s="48"/>
      <c r="DG1135" s="48"/>
      <c r="DH1135" s="48"/>
      <c r="DI1135" s="48"/>
      <c r="DJ1135" s="48"/>
      <c r="DK1135" s="48"/>
      <c r="DL1135" s="48"/>
      <c r="DM1135" s="48"/>
      <c r="DN1135" s="48"/>
      <c r="DO1135" s="48"/>
      <c r="DP1135" s="48"/>
      <c r="DQ1135" s="48"/>
      <c r="DR1135" s="48"/>
      <c r="DS1135" s="48"/>
      <c r="DT1135" s="48"/>
      <c r="DU1135" s="48"/>
      <c r="DV1135" s="48"/>
      <c r="DW1135" s="48"/>
      <c r="DX1135" s="48"/>
      <c r="DY1135" s="48"/>
      <c r="DZ1135" s="48"/>
      <c r="EA1135" s="48"/>
      <c r="EB1135" s="48"/>
      <c r="EC1135" s="48"/>
      <c r="ED1135" s="48"/>
      <c r="EE1135" s="48"/>
      <c r="EF1135" s="48"/>
      <c r="EG1135" s="48"/>
      <c r="EH1135" s="48"/>
      <c r="EI1135" s="48"/>
      <c r="EJ1135" s="48"/>
      <c r="EK1135" s="48"/>
      <c r="EL1135" s="48"/>
      <c r="EM1135" s="48"/>
      <c r="EN1135" s="48"/>
      <c r="EO1135" s="48"/>
      <c r="EP1135" s="48"/>
      <c r="EQ1135" s="48"/>
      <c r="ER1135" s="48"/>
      <c r="ES1135" s="48"/>
      <c r="ET1135" s="48"/>
      <c r="EU1135" s="48"/>
      <c r="EV1135" s="48"/>
      <c r="EW1135" s="48"/>
      <c r="EX1135" s="48"/>
      <c r="EY1135" s="48"/>
      <c r="EZ1135" s="48"/>
      <c r="FA1135" s="48"/>
      <c r="FB1135" s="48"/>
      <c r="FC1135" s="48"/>
      <c r="FD1135" s="48"/>
      <c r="FE1135" s="48"/>
      <c r="FF1135" s="48"/>
      <c r="FG1135" s="48"/>
      <c r="FH1135" s="48"/>
      <c r="FI1135" s="48"/>
      <c r="FJ1135" s="48"/>
      <c r="FK1135" s="48"/>
      <c r="FL1135" s="48"/>
      <c r="FM1135" s="48"/>
      <c r="FN1135" s="48"/>
      <c r="FO1135" s="48"/>
      <c r="FP1135" s="48"/>
      <c r="FQ1135" s="48"/>
      <c r="FR1135" s="48"/>
      <c r="FS1135" s="48"/>
      <c r="FT1135" s="48"/>
      <c r="FU1135" s="48"/>
      <c r="FV1135" s="48"/>
      <c r="FW1135" s="48"/>
      <c r="FX1135" s="48"/>
      <c r="FY1135" s="48"/>
      <c r="FZ1135" s="48"/>
      <c r="GA1135" s="48"/>
      <c r="GB1135" s="48"/>
      <c r="GC1135" s="48"/>
      <c r="GD1135" s="48"/>
      <c r="GE1135" s="48"/>
      <c r="GF1135" s="48"/>
      <c r="GG1135" s="48"/>
      <c r="GH1135" s="48"/>
      <c r="GI1135" s="48"/>
      <c r="GJ1135" s="48"/>
      <c r="GK1135" s="48"/>
      <c r="GL1135" s="48"/>
      <c r="GM1135" s="48"/>
      <c r="GN1135" s="48"/>
      <c r="GO1135" s="48"/>
      <c r="GP1135" s="48"/>
      <c r="GQ1135" s="48"/>
      <c r="GR1135" s="48"/>
      <c r="GS1135" s="48"/>
      <c r="GT1135" s="48"/>
      <c r="GU1135" s="48"/>
      <c r="GV1135" s="48"/>
      <c r="GW1135" s="48"/>
      <c r="GX1135" s="48"/>
      <c r="GY1135" s="48"/>
      <c r="GZ1135" s="48"/>
      <c r="HA1135" s="48"/>
      <c r="HB1135" s="48"/>
      <c r="HC1135" s="48"/>
      <c r="HD1135" s="48"/>
      <c r="HE1135" s="48"/>
      <c r="HF1135" s="48"/>
      <c r="HG1135" s="48"/>
      <c r="HH1135" s="48"/>
      <c r="HI1135" s="48"/>
      <c r="HJ1135" s="48"/>
      <c r="HK1135" s="48"/>
      <c r="HL1135" s="48"/>
      <c r="HM1135" s="48"/>
      <c r="HN1135" s="48"/>
      <c r="HO1135" s="48"/>
      <c r="HP1135" s="48"/>
      <c r="HQ1135" s="48"/>
      <c r="HR1135" s="48"/>
      <c r="HS1135" s="48"/>
      <c r="HT1135" s="48"/>
      <c r="HU1135" s="48"/>
      <c r="HV1135" s="48"/>
      <c r="HW1135" s="48"/>
      <c r="HX1135" s="48"/>
      <c r="HY1135" s="48"/>
      <c r="HZ1135" s="48"/>
      <c r="IA1135" s="48"/>
      <c r="IB1135" s="48"/>
      <c r="IC1135" s="48"/>
      <c r="ID1135" s="48"/>
      <c r="IE1135" s="48"/>
      <c r="IF1135" s="48"/>
      <c r="IG1135" s="48"/>
      <c r="IH1135" s="36"/>
      <c r="II1135" s="36"/>
      <c r="IJ1135" s="36"/>
      <c r="IK1135" s="36"/>
      <c r="IL1135" s="36"/>
      <c r="IM1135" s="36"/>
      <c r="IN1135" s="36"/>
      <c r="IO1135" s="36"/>
      <c r="IP1135" s="36"/>
      <c r="IQ1135" s="36"/>
      <c r="IR1135" s="36"/>
      <c r="IS1135" s="36"/>
      <c r="IT1135" s="36"/>
    </row>
    <row r="1136" spans="1:254" s="14" customFormat="1" x14ac:dyDescent="0.2">
      <c r="A1136" s="48"/>
      <c r="B1136" s="48"/>
      <c r="C1136" s="98">
        <v>43818</v>
      </c>
      <c r="D1136" s="30" t="s">
        <v>2208</v>
      </c>
      <c r="E1136" s="102" t="s">
        <v>2224</v>
      </c>
      <c r="F1136" s="35" t="s">
        <v>1749</v>
      </c>
      <c r="G1136" s="82"/>
      <c r="H1136" s="127">
        <v>1750000</v>
      </c>
      <c r="I1136" s="143">
        <v>16705399</v>
      </c>
      <c r="J1136" s="49"/>
      <c r="K1136" s="48"/>
      <c r="L1136" s="48"/>
      <c r="M1136" s="48"/>
      <c r="N1136" s="48"/>
      <c r="O1136" s="48"/>
      <c r="P1136" s="48"/>
      <c r="Q1136" s="48"/>
      <c r="R1136" s="48"/>
      <c r="S1136" s="48"/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8"/>
      <c r="AD1136" s="48"/>
      <c r="AE1136" s="48"/>
      <c r="AF1136" s="48"/>
      <c r="AG1136" s="48"/>
      <c r="AH1136" s="48"/>
      <c r="AI1136" s="48"/>
      <c r="AJ1136" s="48"/>
      <c r="AK1136" s="48"/>
      <c r="AL1136" s="48"/>
      <c r="AM1136" s="48"/>
      <c r="AN1136" s="48"/>
      <c r="AO1136" s="48"/>
      <c r="AP1136" s="48"/>
      <c r="AQ1136" s="48"/>
      <c r="AR1136" s="48"/>
      <c r="AS1136" s="48"/>
      <c r="AT1136" s="48"/>
      <c r="AU1136" s="48"/>
      <c r="AV1136" s="48"/>
      <c r="AW1136" s="48"/>
      <c r="AX1136" s="48"/>
      <c r="AY1136" s="48"/>
      <c r="AZ1136" s="48"/>
      <c r="BA1136" s="48"/>
      <c r="BB1136" s="48"/>
      <c r="BC1136" s="48"/>
      <c r="BD1136" s="48"/>
      <c r="BE1136" s="48"/>
      <c r="BF1136" s="48"/>
      <c r="BG1136" s="48"/>
      <c r="BH1136" s="48"/>
      <c r="BI1136" s="48"/>
      <c r="BJ1136" s="48"/>
      <c r="BK1136" s="48"/>
      <c r="BL1136" s="48"/>
      <c r="BM1136" s="48"/>
      <c r="BN1136" s="48"/>
      <c r="BO1136" s="48"/>
      <c r="BP1136" s="48"/>
      <c r="BQ1136" s="48"/>
      <c r="BR1136" s="48"/>
      <c r="BS1136" s="48"/>
      <c r="BT1136" s="48"/>
      <c r="BU1136" s="48"/>
      <c r="BV1136" s="48"/>
      <c r="BW1136" s="48"/>
      <c r="BX1136" s="48"/>
      <c r="BY1136" s="48"/>
      <c r="BZ1136" s="48"/>
      <c r="CA1136" s="48"/>
      <c r="CB1136" s="48"/>
      <c r="CC1136" s="48"/>
      <c r="CD1136" s="48"/>
      <c r="CE1136" s="48"/>
      <c r="CF1136" s="48"/>
      <c r="CG1136" s="48"/>
      <c r="CH1136" s="48"/>
      <c r="CI1136" s="48"/>
      <c r="CJ1136" s="48"/>
      <c r="CK1136" s="48"/>
      <c r="CL1136" s="48"/>
      <c r="CM1136" s="48"/>
      <c r="CN1136" s="48"/>
      <c r="CO1136" s="48"/>
      <c r="CP1136" s="48"/>
      <c r="CQ1136" s="48"/>
      <c r="CR1136" s="48"/>
      <c r="CS1136" s="48"/>
      <c r="CT1136" s="48"/>
      <c r="CU1136" s="48"/>
      <c r="CV1136" s="48"/>
      <c r="CW1136" s="48"/>
      <c r="CX1136" s="48"/>
      <c r="CY1136" s="48"/>
      <c r="CZ1136" s="48"/>
      <c r="DA1136" s="48"/>
      <c r="DB1136" s="48"/>
      <c r="DC1136" s="48"/>
      <c r="DD1136" s="48"/>
      <c r="DE1136" s="48"/>
      <c r="DF1136" s="48"/>
      <c r="DG1136" s="48"/>
      <c r="DH1136" s="48"/>
      <c r="DI1136" s="48"/>
      <c r="DJ1136" s="48"/>
      <c r="DK1136" s="48"/>
      <c r="DL1136" s="48"/>
      <c r="DM1136" s="48"/>
      <c r="DN1136" s="48"/>
      <c r="DO1136" s="48"/>
      <c r="DP1136" s="48"/>
      <c r="DQ1136" s="48"/>
      <c r="DR1136" s="48"/>
      <c r="DS1136" s="48"/>
      <c r="DT1136" s="48"/>
      <c r="DU1136" s="48"/>
      <c r="DV1136" s="48"/>
      <c r="DW1136" s="48"/>
      <c r="DX1136" s="48"/>
      <c r="DY1136" s="48"/>
      <c r="DZ1136" s="48"/>
      <c r="EA1136" s="48"/>
      <c r="EB1136" s="48"/>
      <c r="EC1136" s="48"/>
      <c r="ED1136" s="48"/>
      <c r="EE1136" s="48"/>
      <c r="EF1136" s="48"/>
      <c r="EG1136" s="48"/>
      <c r="EH1136" s="48"/>
      <c r="EI1136" s="48"/>
      <c r="EJ1136" s="48"/>
      <c r="EK1136" s="48"/>
      <c r="EL1136" s="48"/>
      <c r="EM1136" s="48"/>
      <c r="EN1136" s="48"/>
      <c r="EO1136" s="48"/>
      <c r="EP1136" s="48"/>
      <c r="EQ1136" s="48"/>
      <c r="ER1136" s="48"/>
      <c r="ES1136" s="48"/>
      <c r="ET1136" s="48"/>
      <c r="EU1136" s="48"/>
      <c r="EV1136" s="48"/>
      <c r="EW1136" s="48"/>
      <c r="EX1136" s="48"/>
      <c r="EY1136" s="48"/>
      <c r="EZ1136" s="48"/>
      <c r="FA1136" s="48"/>
      <c r="FB1136" s="48"/>
      <c r="FC1136" s="48"/>
      <c r="FD1136" s="48"/>
      <c r="FE1136" s="48"/>
      <c r="FF1136" s="48"/>
      <c r="FG1136" s="48"/>
      <c r="FH1136" s="48"/>
      <c r="FI1136" s="48"/>
      <c r="FJ1136" s="48"/>
      <c r="FK1136" s="48"/>
      <c r="FL1136" s="48"/>
      <c r="FM1136" s="48"/>
      <c r="FN1136" s="48"/>
      <c r="FO1136" s="48"/>
      <c r="FP1136" s="48"/>
      <c r="FQ1136" s="48"/>
      <c r="FR1136" s="48"/>
      <c r="FS1136" s="48"/>
      <c r="FT1136" s="48"/>
      <c r="FU1136" s="48"/>
      <c r="FV1136" s="48"/>
      <c r="FW1136" s="48"/>
      <c r="FX1136" s="48"/>
      <c r="FY1136" s="48"/>
      <c r="FZ1136" s="48"/>
      <c r="GA1136" s="48"/>
      <c r="GB1136" s="48"/>
      <c r="GC1136" s="48"/>
      <c r="GD1136" s="48"/>
      <c r="GE1136" s="48"/>
      <c r="GF1136" s="48"/>
      <c r="GG1136" s="48"/>
      <c r="GH1136" s="48"/>
      <c r="GI1136" s="48"/>
      <c r="GJ1136" s="48"/>
      <c r="GK1136" s="48"/>
      <c r="GL1136" s="48"/>
      <c r="GM1136" s="48"/>
      <c r="GN1136" s="48"/>
      <c r="GO1136" s="48"/>
      <c r="GP1136" s="48"/>
      <c r="GQ1136" s="48"/>
      <c r="GR1136" s="48"/>
      <c r="GS1136" s="48"/>
      <c r="GT1136" s="48"/>
      <c r="GU1136" s="48"/>
      <c r="GV1136" s="48"/>
      <c r="GW1136" s="48"/>
      <c r="GX1136" s="48"/>
      <c r="GY1136" s="48"/>
      <c r="GZ1136" s="48"/>
      <c r="HA1136" s="48"/>
      <c r="HB1136" s="48"/>
      <c r="HC1136" s="48"/>
      <c r="HD1136" s="48"/>
      <c r="HE1136" s="48"/>
      <c r="HF1136" s="48"/>
      <c r="HG1136" s="48"/>
      <c r="HH1136" s="48"/>
      <c r="HI1136" s="48"/>
      <c r="HJ1136" s="48"/>
      <c r="HK1136" s="48"/>
      <c r="HL1136" s="48"/>
      <c r="HM1136" s="48"/>
      <c r="HN1136" s="48"/>
      <c r="HO1136" s="48"/>
      <c r="HP1136" s="48"/>
      <c r="HQ1136" s="48"/>
      <c r="HR1136" s="48"/>
      <c r="HS1136" s="48"/>
      <c r="HT1136" s="48"/>
      <c r="HU1136" s="48"/>
      <c r="HV1136" s="48"/>
      <c r="HW1136" s="48"/>
      <c r="HX1136" s="48"/>
      <c r="HY1136" s="48"/>
      <c r="HZ1136" s="48"/>
      <c r="IA1136" s="48"/>
      <c r="IB1136" s="48"/>
      <c r="IC1136" s="48"/>
      <c r="ID1136" s="48"/>
      <c r="IE1136" s="48"/>
      <c r="IF1136" s="48"/>
      <c r="IG1136" s="48"/>
      <c r="IH1136" s="36"/>
      <c r="II1136" s="36"/>
      <c r="IJ1136" s="36"/>
      <c r="IK1136" s="36"/>
      <c r="IL1136" s="36"/>
      <c r="IM1136" s="36"/>
      <c r="IN1136" s="36"/>
      <c r="IO1136" s="36"/>
      <c r="IP1136" s="36"/>
      <c r="IQ1136" s="36"/>
      <c r="IR1136" s="36"/>
      <c r="IS1136" s="36"/>
      <c r="IT1136" s="36"/>
    </row>
    <row r="1137" spans="1:254" s="14" customFormat="1" x14ac:dyDescent="0.2">
      <c r="A1137" s="48"/>
      <c r="B1137" s="48"/>
      <c r="C1137" s="98">
        <v>43818</v>
      </c>
      <c r="D1137" s="30" t="s">
        <v>2209</v>
      </c>
      <c r="E1137" s="102" t="s">
        <v>2225</v>
      </c>
      <c r="F1137" s="35" t="s">
        <v>1999</v>
      </c>
      <c r="G1137" s="82"/>
      <c r="H1137" s="127">
        <v>136000</v>
      </c>
      <c r="I1137" s="143">
        <v>16569399</v>
      </c>
      <c r="J1137" s="49"/>
      <c r="K1137" s="48"/>
      <c r="L1137" s="48"/>
      <c r="M1137" s="48"/>
      <c r="N1137" s="48"/>
      <c r="O1137" s="48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8"/>
      <c r="AF1137" s="48"/>
      <c r="AG1137" s="48"/>
      <c r="AH1137" s="48"/>
      <c r="AI1137" s="48"/>
      <c r="AJ1137" s="48"/>
      <c r="AK1137" s="48"/>
      <c r="AL1137" s="48"/>
      <c r="AM1137" s="48"/>
      <c r="AN1137" s="48"/>
      <c r="AO1137" s="48"/>
      <c r="AP1137" s="48"/>
      <c r="AQ1137" s="48"/>
      <c r="AR1137" s="48"/>
      <c r="AS1137" s="48"/>
      <c r="AT1137" s="48"/>
      <c r="AU1137" s="48"/>
      <c r="AV1137" s="48"/>
      <c r="AW1137" s="48"/>
      <c r="AX1137" s="48"/>
      <c r="AY1137" s="48"/>
      <c r="AZ1137" s="48"/>
      <c r="BA1137" s="48"/>
      <c r="BB1137" s="48"/>
      <c r="BC1137" s="48"/>
      <c r="BD1137" s="48"/>
      <c r="BE1137" s="48"/>
      <c r="BF1137" s="48"/>
      <c r="BG1137" s="48"/>
      <c r="BH1137" s="48"/>
      <c r="BI1137" s="48"/>
      <c r="BJ1137" s="48"/>
      <c r="BK1137" s="48"/>
      <c r="BL1137" s="48"/>
      <c r="BM1137" s="48"/>
      <c r="BN1137" s="48"/>
      <c r="BO1137" s="48"/>
      <c r="BP1137" s="48"/>
      <c r="BQ1137" s="48"/>
      <c r="BR1137" s="48"/>
      <c r="BS1137" s="48"/>
      <c r="BT1137" s="48"/>
      <c r="BU1137" s="48"/>
      <c r="BV1137" s="48"/>
      <c r="BW1137" s="48"/>
      <c r="BX1137" s="48"/>
      <c r="BY1137" s="48"/>
      <c r="BZ1137" s="48"/>
      <c r="CA1137" s="48"/>
      <c r="CB1137" s="48"/>
      <c r="CC1137" s="48"/>
      <c r="CD1137" s="48"/>
      <c r="CE1137" s="48"/>
      <c r="CF1137" s="48"/>
      <c r="CG1137" s="48"/>
      <c r="CH1137" s="48"/>
      <c r="CI1137" s="48"/>
      <c r="CJ1137" s="48"/>
      <c r="CK1137" s="48"/>
      <c r="CL1137" s="48"/>
      <c r="CM1137" s="48"/>
      <c r="CN1137" s="48"/>
      <c r="CO1137" s="48"/>
      <c r="CP1137" s="48"/>
      <c r="CQ1137" s="48"/>
      <c r="CR1137" s="48"/>
      <c r="CS1137" s="48"/>
      <c r="CT1137" s="48"/>
      <c r="CU1137" s="48"/>
      <c r="CV1137" s="48"/>
      <c r="CW1137" s="48"/>
      <c r="CX1137" s="48"/>
      <c r="CY1137" s="48"/>
      <c r="CZ1137" s="48"/>
      <c r="DA1137" s="48"/>
      <c r="DB1137" s="48"/>
      <c r="DC1137" s="48"/>
      <c r="DD1137" s="48"/>
      <c r="DE1137" s="48"/>
      <c r="DF1137" s="48"/>
      <c r="DG1137" s="48"/>
      <c r="DH1137" s="48"/>
      <c r="DI1137" s="48"/>
      <c r="DJ1137" s="48"/>
      <c r="DK1137" s="48"/>
      <c r="DL1137" s="48"/>
      <c r="DM1137" s="48"/>
      <c r="DN1137" s="48"/>
      <c r="DO1137" s="48"/>
      <c r="DP1137" s="48"/>
      <c r="DQ1137" s="48"/>
      <c r="DR1137" s="48"/>
      <c r="DS1137" s="48"/>
      <c r="DT1137" s="48"/>
      <c r="DU1137" s="48"/>
      <c r="DV1137" s="48"/>
      <c r="DW1137" s="48"/>
      <c r="DX1137" s="48"/>
      <c r="DY1137" s="48"/>
      <c r="DZ1137" s="48"/>
      <c r="EA1137" s="48"/>
      <c r="EB1137" s="48"/>
      <c r="EC1137" s="48"/>
      <c r="ED1137" s="48"/>
      <c r="EE1137" s="48"/>
      <c r="EF1137" s="48"/>
      <c r="EG1137" s="48"/>
      <c r="EH1137" s="48"/>
      <c r="EI1137" s="48"/>
      <c r="EJ1137" s="48"/>
      <c r="EK1137" s="48"/>
      <c r="EL1137" s="48"/>
      <c r="EM1137" s="48"/>
      <c r="EN1137" s="48"/>
      <c r="EO1137" s="48"/>
      <c r="EP1137" s="48"/>
      <c r="EQ1137" s="48"/>
      <c r="ER1137" s="48"/>
      <c r="ES1137" s="48"/>
      <c r="ET1137" s="48"/>
      <c r="EU1137" s="48"/>
      <c r="EV1137" s="48"/>
      <c r="EW1137" s="48"/>
      <c r="EX1137" s="48"/>
      <c r="EY1137" s="48"/>
      <c r="EZ1137" s="48"/>
      <c r="FA1137" s="48"/>
      <c r="FB1137" s="48"/>
      <c r="FC1137" s="48"/>
      <c r="FD1137" s="48"/>
      <c r="FE1137" s="48"/>
      <c r="FF1137" s="48"/>
      <c r="FG1137" s="48"/>
      <c r="FH1137" s="48"/>
      <c r="FI1137" s="48"/>
      <c r="FJ1137" s="48"/>
      <c r="FK1137" s="48"/>
      <c r="FL1137" s="48"/>
      <c r="FM1137" s="48"/>
      <c r="FN1137" s="48"/>
      <c r="FO1137" s="48"/>
      <c r="FP1137" s="48"/>
      <c r="FQ1137" s="48"/>
      <c r="FR1137" s="48"/>
      <c r="FS1137" s="48"/>
      <c r="FT1137" s="48"/>
      <c r="FU1137" s="48"/>
      <c r="FV1137" s="48"/>
      <c r="FW1137" s="48"/>
      <c r="FX1137" s="48"/>
      <c r="FY1137" s="48"/>
      <c r="FZ1137" s="48"/>
      <c r="GA1137" s="48"/>
      <c r="GB1137" s="48"/>
      <c r="GC1137" s="48"/>
      <c r="GD1137" s="48"/>
      <c r="GE1137" s="48"/>
      <c r="GF1137" s="48"/>
      <c r="GG1137" s="48"/>
      <c r="GH1137" s="48"/>
      <c r="GI1137" s="48"/>
      <c r="GJ1137" s="48"/>
      <c r="GK1137" s="48"/>
      <c r="GL1137" s="48"/>
      <c r="GM1137" s="48"/>
      <c r="GN1137" s="48"/>
      <c r="GO1137" s="48"/>
      <c r="GP1137" s="48"/>
      <c r="GQ1137" s="48"/>
      <c r="GR1137" s="48"/>
      <c r="GS1137" s="48"/>
      <c r="GT1137" s="48"/>
      <c r="GU1137" s="48"/>
      <c r="GV1137" s="48"/>
      <c r="GW1137" s="48"/>
      <c r="GX1137" s="48"/>
      <c r="GY1137" s="48"/>
      <c r="GZ1137" s="48"/>
      <c r="HA1137" s="48"/>
      <c r="HB1137" s="48"/>
      <c r="HC1137" s="48"/>
      <c r="HD1137" s="48"/>
      <c r="HE1137" s="48"/>
      <c r="HF1137" s="48"/>
      <c r="HG1137" s="48"/>
      <c r="HH1137" s="48"/>
      <c r="HI1137" s="48"/>
      <c r="HJ1137" s="48"/>
      <c r="HK1137" s="48"/>
      <c r="HL1137" s="48"/>
      <c r="HM1137" s="48"/>
      <c r="HN1137" s="48"/>
      <c r="HO1137" s="48"/>
      <c r="HP1137" s="48"/>
      <c r="HQ1137" s="48"/>
      <c r="HR1137" s="48"/>
      <c r="HS1137" s="48"/>
      <c r="HT1137" s="48"/>
      <c r="HU1137" s="48"/>
      <c r="HV1137" s="48"/>
      <c r="HW1137" s="48"/>
      <c r="HX1137" s="48"/>
      <c r="HY1137" s="48"/>
      <c r="HZ1137" s="48"/>
      <c r="IA1137" s="48"/>
      <c r="IB1137" s="48"/>
      <c r="IC1137" s="48"/>
      <c r="ID1137" s="48"/>
      <c r="IE1137" s="48"/>
      <c r="IF1137" s="48"/>
      <c r="IG1137" s="48"/>
      <c r="IH1137" s="36"/>
      <c r="II1137" s="36"/>
      <c r="IJ1137" s="36"/>
      <c r="IK1137" s="36"/>
      <c r="IL1137" s="36"/>
      <c r="IM1137" s="36"/>
      <c r="IN1137" s="36"/>
      <c r="IO1137" s="36"/>
      <c r="IP1137" s="36"/>
      <c r="IQ1137" s="36"/>
      <c r="IR1137" s="36"/>
      <c r="IS1137" s="36"/>
      <c r="IT1137" s="36"/>
    </row>
    <row r="1138" spans="1:254" s="14" customFormat="1" x14ac:dyDescent="0.2">
      <c r="A1138" s="48"/>
      <c r="B1138" s="48"/>
      <c r="C1138" s="98">
        <v>43818</v>
      </c>
      <c r="D1138" s="30" t="s">
        <v>2210</v>
      </c>
      <c r="E1138" s="102" t="s">
        <v>2226</v>
      </c>
      <c r="F1138" s="35" t="s">
        <v>1429</v>
      </c>
      <c r="G1138" s="82"/>
      <c r="H1138" s="127">
        <v>5431350</v>
      </c>
      <c r="I1138" s="143">
        <v>11138049</v>
      </c>
      <c r="J1138" s="49"/>
      <c r="K1138" s="48"/>
      <c r="L1138" s="48"/>
      <c r="M1138" s="48"/>
      <c r="N1138" s="48"/>
      <c r="O1138" s="48"/>
      <c r="P1138" s="48"/>
      <c r="Q1138" s="48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s="48"/>
      <c r="AE1138" s="48"/>
      <c r="AF1138" s="48"/>
      <c r="AG1138" s="48"/>
      <c r="AH1138" s="48"/>
      <c r="AI1138" s="48"/>
      <c r="AJ1138" s="48"/>
      <c r="AK1138" s="48"/>
      <c r="AL1138" s="48"/>
      <c r="AM1138" s="48"/>
      <c r="AN1138" s="48"/>
      <c r="AO1138" s="48"/>
      <c r="AP1138" s="48"/>
      <c r="AQ1138" s="48"/>
      <c r="AR1138" s="48"/>
      <c r="AS1138" s="48"/>
      <c r="AT1138" s="48"/>
      <c r="AU1138" s="48"/>
      <c r="AV1138" s="48"/>
      <c r="AW1138" s="48"/>
      <c r="AX1138" s="48"/>
      <c r="AY1138" s="48"/>
      <c r="AZ1138" s="48"/>
      <c r="BA1138" s="48"/>
      <c r="BB1138" s="48"/>
      <c r="BC1138" s="48"/>
      <c r="BD1138" s="48"/>
      <c r="BE1138" s="48"/>
      <c r="BF1138" s="48"/>
      <c r="BG1138" s="48"/>
      <c r="BH1138" s="48"/>
      <c r="BI1138" s="48"/>
      <c r="BJ1138" s="48"/>
      <c r="BK1138" s="48"/>
      <c r="BL1138" s="48"/>
      <c r="BM1138" s="48"/>
      <c r="BN1138" s="48"/>
      <c r="BO1138" s="48"/>
      <c r="BP1138" s="48"/>
      <c r="BQ1138" s="48"/>
      <c r="BR1138" s="48"/>
      <c r="BS1138" s="48"/>
      <c r="BT1138" s="48"/>
      <c r="BU1138" s="48"/>
      <c r="BV1138" s="48"/>
      <c r="BW1138" s="48"/>
      <c r="BX1138" s="48"/>
      <c r="BY1138" s="48"/>
      <c r="BZ1138" s="48"/>
      <c r="CA1138" s="48"/>
      <c r="CB1138" s="48"/>
      <c r="CC1138" s="48"/>
      <c r="CD1138" s="48"/>
      <c r="CE1138" s="48"/>
      <c r="CF1138" s="48"/>
      <c r="CG1138" s="48"/>
      <c r="CH1138" s="48"/>
      <c r="CI1138" s="48"/>
      <c r="CJ1138" s="48"/>
      <c r="CK1138" s="48"/>
      <c r="CL1138" s="48"/>
      <c r="CM1138" s="48"/>
      <c r="CN1138" s="48"/>
      <c r="CO1138" s="48"/>
      <c r="CP1138" s="48"/>
      <c r="CQ1138" s="48"/>
      <c r="CR1138" s="48"/>
      <c r="CS1138" s="48"/>
      <c r="CT1138" s="48"/>
      <c r="CU1138" s="48"/>
      <c r="CV1138" s="48"/>
      <c r="CW1138" s="48"/>
      <c r="CX1138" s="48"/>
      <c r="CY1138" s="48"/>
      <c r="CZ1138" s="48"/>
      <c r="DA1138" s="48"/>
      <c r="DB1138" s="48"/>
      <c r="DC1138" s="48"/>
      <c r="DD1138" s="48"/>
      <c r="DE1138" s="48"/>
      <c r="DF1138" s="48"/>
      <c r="DG1138" s="48"/>
      <c r="DH1138" s="48"/>
      <c r="DI1138" s="48"/>
      <c r="DJ1138" s="48"/>
      <c r="DK1138" s="48"/>
      <c r="DL1138" s="48"/>
      <c r="DM1138" s="48"/>
      <c r="DN1138" s="48"/>
      <c r="DO1138" s="48"/>
      <c r="DP1138" s="48"/>
      <c r="DQ1138" s="48"/>
      <c r="DR1138" s="48"/>
      <c r="DS1138" s="48"/>
      <c r="DT1138" s="48"/>
      <c r="DU1138" s="48"/>
      <c r="DV1138" s="48"/>
      <c r="DW1138" s="48"/>
      <c r="DX1138" s="48"/>
      <c r="DY1138" s="48"/>
      <c r="DZ1138" s="48"/>
      <c r="EA1138" s="48"/>
      <c r="EB1138" s="48"/>
      <c r="EC1138" s="48"/>
      <c r="ED1138" s="48"/>
      <c r="EE1138" s="48"/>
      <c r="EF1138" s="48"/>
      <c r="EG1138" s="48"/>
      <c r="EH1138" s="48"/>
      <c r="EI1138" s="48"/>
      <c r="EJ1138" s="48"/>
      <c r="EK1138" s="48"/>
      <c r="EL1138" s="48"/>
      <c r="EM1138" s="48"/>
      <c r="EN1138" s="48"/>
      <c r="EO1138" s="48"/>
      <c r="EP1138" s="48"/>
      <c r="EQ1138" s="48"/>
      <c r="ER1138" s="48"/>
      <c r="ES1138" s="48"/>
      <c r="ET1138" s="48"/>
      <c r="EU1138" s="48"/>
      <c r="EV1138" s="48"/>
      <c r="EW1138" s="48"/>
      <c r="EX1138" s="48"/>
      <c r="EY1138" s="48"/>
      <c r="EZ1138" s="48"/>
      <c r="FA1138" s="48"/>
      <c r="FB1138" s="48"/>
      <c r="FC1138" s="48"/>
      <c r="FD1138" s="48"/>
      <c r="FE1138" s="48"/>
      <c r="FF1138" s="48"/>
      <c r="FG1138" s="48"/>
      <c r="FH1138" s="48"/>
      <c r="FI1138" s="48"/>
      <c r="FJ1138" s="48"/>
      <c r="FK1138" s="48"/>
      <c r="FL1138" s="48"/>
      <c r="FM1138" s="48"/>
      <c r="FN1138" s="48"/>
      <c r="FO1138" s="48"/>
      <c r="FP1138" s="48"/>
      <c r="FQ1138" s="48"/>
      <c r="FR1138" s="48"/>
      <c r="FS1138" s="48"/>
      <c r="FT1138" s="48"/>
      <c r="FU1138" s="48"/>
      <c r="FV1138" s="48"/>
      <c r="FW1138" s="48"/>
      <c r="FX1138" s="48"/>
      <c r="FY1138" s="48"/>
      <c r="FZ1138" s="48"/>
      <c r="GA1138" s="48"/>
      <c r="GB1138" s="48"/>
      <c r="GC1138" s="48"/>
      <c r="GD1138" s="48"/>
      <c r="GE1138" s="48"/>
      <c r="GF1138" s="48"/>
      <c r="GG1138" s="48"/>
      <c r="GH1138" s="48"/>
      <c r="GI1138" s="48"/>
      <c r="GJ1138" s="48"/>
      <c r="GK1138" s="48"/>
      <c r="GL1138" s="48"/>
      <c r="GM1138" s="48"/>
      <c r="GN1138" s="48"/>
      <c r="GO1138" s="48"/>
      <c r="GP1138" s="48"/>
      <c r="GQ1138" s="48"/>
      <c r="GR1138" s="48"/>
      <c r="GS1138" s="48"/>
      <c r="GT1138" s="48"/>
      <c r="GU1138" s="48"/>
      <c r="GV1138" s="48"/>
      <c r="GW1138" s="48"/>
      <c r="GX1138" s="48"/>
      <c r="GY1138" s="48"/>
      <c r="GZ1138" s="48"/>
      <c r="HA1138" s="48"/>
      <c r="HB1138" s="48"/>
      <c r="HC1138" s="48"/>
      <c r="HD1138" s="48"/>
      <c r="HE1138" s="48"/>
      <c r="HF1138" s="48"/>
      <c r="HG1138" s="48"/>
      <c r="HH1138" s="48"/>
      <c r="HI1138" s="48"/>
      <c r="HJ1138" s="48"/>
      <c r="HK1138" s="48"/>
      <c r="HL1138" s="48"/>
      <c r="HM1138" s="48"/>
      <c r="HN1138" s="48"/>
      <c r="HO1138" s="48"/>
      <c r="HP1138" s="48"/>
      <c r="HQ1138" s="48"/>
      <c r="HR1138" s="48"/>
      <c r="HS1138" s="48"/>
      <c r="HT1138" s="48"/>
      <c r="HU1138" s="48"/>
      <c r="HV1138" s="48"/>
      <c r="HW1138" s="48"/>
      <c r="HX1138" s="48"/>
      <c r="HY1138" s="48"/>
      <c r="HZ1138" s="48"/>
      <c r="IA1138" s="48"/>
      <c r="IB1138" s="48"/>
      <c r="IC1138" s="48"/>
      <c r="ID1138" s="48"/>
      <c r="IE1138" s="48"/>
      <c r="IF1138" s="48"/>
      <c r="IG1138" s="48"/>
      <c r="IH1138" s="36"/>
      <c r="II1138" s="36"/>
      <c r="IJ1138" s="36"/>
      <c r="IK1138" s="36"/>
      <c r="IL1138" s="36"/>
      <c r="IM1138" s="36"/>
      <c r="IN1138" s="36"/>
      <c r="IO1138" s="36"/>
      <c r="IP1138" s="36"/>
      <c r="IQ1138" s="36"/>
      <c r="IR1138" s="36"/>
      <c r="IS1138" s="36"/>
      <c r="IT1138" s="36"/>
    </row>
    <row r="1139" spans="1:254" s="14" customFormat="1" x14ac:dyDescent="0.2">
      <c r="A1139" s="48"/>
      <c r="B1139" s="48"/>
      <c r="C1139" s="98">
        <v>43818</v>
      </c>
      <c r="D1139" s="30" t="s">
        <v>2211</v>
      </c>
      <c r="E1139" s="102" t="s">
        <v>2227</v>
      </c>
      <c r="F1139" s="35" t="s">
        <v>2212</v>
      </c>
      <c r="G1139" s="82"/>
      <c r="H1139" s="127">
        <v>3415750</v>
      </c>
      <c r="I1139" s="143">
        <v>7722299</v>
      </c>
      <c r="J1139" s="49"/>
      <c r="K1139" s="48"/>
      <c r="L1139" s="48"/>
      <c r="M1139" s="48"/>
      <c r="N1139" s="48"/>
      <c r="O1139" s="48"/>
      <c r="P1139" s="48"/>
      <c r="Q1139" s="48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s="48"/>
      <c r="AE1139" s="48"/>
      <c r="AF1139" s="48"/>
      <c r="AG1139" s="48"/>
      <c r="AH1139" s="48"/>
      <c r="AI1139" s="48"/>
      <c r="AJ1139" s="48"/>
      <c r="AK1139" s="48"/>
      <c r="AL1139" s="48"/>
      <c r="AM1139" s="48"/>
      <c r="AN1139" s="48"/>
      <c r="AO1139" s="48"/>
      <c r="AP1139" s="48"/>
      <c r="AQ1139" s="48"/>
      <c r="AR1139" s="48"/>
      <c r="AS1139" s="48"/>
      <c r="AT1139" s="48"/>
      <c r="AU1139" s="48"/>
      <c r="AV1139" s="48"/>
      <c r="AW1139" s="48"/>
      <c r="AX1139" s="48"/>
      <c r="AY1139" s="48"/>
      <c r="AZ1139" s="48"/>
      <c r="BA1139" s="48"/>
      <c r="BB1139" s="48"/>
      <c r="BC1139" s="48"/>
      <c r="BD1139" s="48"/>
      <c r="BE1139" s="48"/>
      <c r="BF1139" s="48"/>
      <c r="BG1139" s="48"/>
      <c r="BH1139" s="48"/>
      <c r="BI1139" s="48"/>
      <c r="BJ1139" s="48"/>
      <c r="BK1139" s="48"/>
      <c r="BL1139" s="48"/>
      <c r="BM1139" s="48"/>
      <c r="BN1139" s="48"/>
      <c r="BO1139" s="48"/>
      <c r="BP1139" s="48"/>
      <c r="BQ1139" s="48"/>
      <c r="BR1139" s="48"/>
      <c r="BS1139" s="48"/>
      <c r="BT1139" s="48"/>
      <c r="BU1139" s="48"/>
      <c r="BV1139" s="48"/>
      <c r="BW1139" s="48"/>
      <c r="BX1139" s="48"/>
      <c r="BY1139" s="48"/>
      <c r="BZ1139" s="48"/>
      <c r="CA1139" s="48"/>
      <c r="CB1139" s="48"/>
      <c r="CC1139" s="48"/>
      <c r="CD1139" s="48"/>
      <c r="CE1139" s="48"/>
      <c r="CF1139" s="48"/>
      <c r="CG1139" s="48"/>
      <c r="CH1139" s="48"/>
      <c r="CI1139" s="48"/>
      <c r="CJ1139" s="48"/>
      <c r="CK1139" s="48"/>
      <c r="CL1139" s="48"/>
      <c r="CM1139" s="48"/>
      <c r="CN1139" s="48"/>
      <c r="CO1139" s="48"/>
      <c r="CP1139" s="48"/>
      <c r="CQ1139" s="48"/>
      <c r="CR1139" s="48"/>
      <c r="CS1139" s="48"/>
      <c r="CT1139" s="48"/>
      <c r="CU1139" s="48"/>
      <c r="CV1139" s="48"/>
      <c r="CW1139" s="48"/>
      <c r="CX1139" s="48"/>
      <c r="CY1139" s="48"/>
      <c r="CZ1139" s="48"/>
      <c r="DA1139" s="48"/>
      <c r="DB1139" s="48"/>
      <c r="DC1139" s="48"/>
      <c r="DD1139" s="48"/>
      <c r="DE1139" s="48"/>
      <c r="DF1139" s="48"/>
      <c r="DG1139" s="48"/>
      <c r="DH1139" s="48"/>
      <c r="DI1139" s="48"/>
      <c r="DJ1139" s="48"/>
      <c r="DK1139" s="48"/>
      <c r="DL1139" s="48"/>
      <c r="DM1139" s="48"/>
      <c r="DN1139" s="48"/>
      <c r="DO1139" s="48"/>
      <c r="DP1139" s="48"/>
      <c r="DQ1139" s="48"/>
      <c r="DR1139" s="48"/>
      <c r="DS1139" s="48"/>
      <c r="DT1139" s="48"/>
      <c r="DU1139" s="48"/>
      <c r="DV1139" s="48"/>
      <c r="DW1139" s="48"/>
      <c r="DX1139" s="48"/>
      <c r="DY1139" s="48"/>
      <c r="DZ1139" s="48"/>
      <c r="EA1139" s="48"/>
      <c r="EB1139" s="48"/>
      <c r="EC1139" s="48"/>
      <c r="ED1139" s="48"/>
      <c r="EE1139" s="48"/>
      <c r="EF1139" s="48"/>
      <c r="EG1139" s="48"/>
      <c r="EH1139" s="48"/>
      <c r="EI1139" s="48"/>
      <c r="EJ1139" s="48"/>
      <c r="EK1139" s="48"/>
      <c r="EL1139" s="48"/>
      <c r="EM1139" s="48"/>
      <c r="EN1139" s="48"/>
      <c r="EO1139" s="48"/>
      <c r="EP1139" s="48"/>
      <c r="EQ1139" s="48"/>
      <c r="ER1139" s="48"/>
      <c r="ES1139" s="48"/>
      <c r="ET1139" s="48"/>
      <c r="EU1139" s="48"/>
      <c r="EV1139" s="48"/>
      <c r="EW1139" s="48"/>
      <c r="EX1139" s="48"/>
      <c r="EY1139" s="48"/>
      <c r="EZ1139" s="48"/>
      <c r="FA1139" s="48"/>
      <c r="FB1139" s="48"/>
      <c r="FC1139" s="48"/>
      <c r="FD1139" s="48"/>
      <c r="FE1139" s="48"/>
      <c r="FF1139" s="48"/>
      <c r="FG1139" s="48"/>
      <c r="FH1139" s="48"/>
      <c r="FI1139" s="48"/>
      <c r="FJ1139" s="48"/>
      <c r="FK1139" s="48"/>
      <c r="FL1139" s="48"/>
      <c r="FM1139" s="48"/>
      <c r="FN1139" s="48"/>
      <c r="FO1139" s="48"/>
      <c r="FP1139" s="48"/>
      <c r="FQ1139" s="48"/>
      <c r="FR1139" s="48"/>
      <c r="FS1139" s="48"/>
      <c r="FT1139" s="48"/>
      <c r="FU1139" s="48"/>
      <c r="FV1139" s="48"/>
      <c r="FW1139" s="48"/>
      <c r="FX1139" s="48"/>
      <c r="FY1139" s="48"/>
      <c r="FZ1139" s="48"/>
      <c r="GA1139" s="48"/>
      <c r="GB1139" s="48"/>
      <c r="GC1139" s="48"/>
      <c r="GD1139" s="48"/>
      <c r="GE1139" s="48"/>
      <c r="GF1139" s="48"/>
      <c r="GG1139" s="48"/>
      <c r="GH1139" s="48"/>
      <c r="GI1139" s="48"/>
      <c r="GJ1139" s="48"/>
      <c r="GK1139" s="48"/>
      <c r="GL1139" s="48"/>
      <c r="GM1139" s="48"/>
      <c r="GN1139" s="48"/>
      <c r="GO1139" s="48"/>
      <c r="GP1139" s="48"/>
      <c r="GQ1139" s="48"/>
      <c r="GR1139" s="48"/>
      <c r="GS1139" s="48"/>
      <c r="GT1139" s="48"/>
      <c r="GU1139" s="48"/>
      <c r="GV1139" s="48"/>
      <c r="GW1139" s="48"/>
      <c r="GX1139" s="48"/>
      <c r="GY1139" s="48"/>
      <c r="GZ1139" s="48"/>
      <c r="HA1139" s="48"/>
      <c r="HB1139" s="48"/>
      <c r="HC1139" s="48"/>
      <c r="HD1139" s="48"/>
      <c r="HE1139" s="48"/>
      <c r="HF1139" s="48"/>
      <c r="HG1139" s="48"/>
      <c r="HH1139" s="48"/>
      <c r="HI1139" s="48"/>
      <c r="HJ1139" s="48"/>
      <c r="HK1139" s="48"/>
      <c r="HL1139" s="48"/>
      <c r="HM1139" s="48"/>
      <c r="HN1139" s="48"/>
      <c r="HO1139" s="48"/>
      <c r="HP1139" s="48"/>
      <c r="HQ1139" s="48"/>
      <c r="HR1139" s="48"/>
      <c r="HS1139" s="48"/>
      <c r="HT1139" s="48"/>
      <c r="HU1139" s="48"/>
      <c r="HV1139" s="48"/>
      <c r="HW1139" s="48"/>
      <c r="HX1139" s="48"/>
      <c r="HY1139" s="48"/>
      <c r="HZ1139" s="48"/>
      <c r="IA1139" s="48"/>
      <c r="IB1139" s="48"/>
      <c r="IC1139" s="48"/>
      <c r="ID1139" s="48"/>
      <c r="IE1139" s="48"/>
      <c r="IF1139" s="48"/>
      <c r="IG1139" s="48"/>
      <c r="IH1139" s="36"/>
      <c r="II1139" s="36"/>
      <c r="IJ1139" s="36"/>
      <c r="IK1139" s="36"/>
      <c r="IL1139" s="36"/>
      <c r="IM1139" s="36"/>
      <c r="IN1139" s="36"/>
      <c r="IO1139" s="36"/>
      <c r="IP1139" s="36"/>
      <c r="IQ1139" s="36"/>
      <c r="IR1139" s="36"/>
      <c r="IS1139" s="36"/>
      <c r="IT1139" s="36"/>
    </row>
    <row r="1140" spans="1:254" s="14" customFormat="1" x14ac:dyDescent="0.2">
      <c r="A1140" s="48"/>
      <c r="B1140" s="48"/>
      <c r="C1140" s="98">
        <v>43818</v>
      </c>
      <c r="D1140" s="30" t="s">
        <v>2213</v>
      </c>
      <c r="E1140" s="102" t="s">
        <v>2228</v>
      </c>
      <c r="F1140" s="35" t="s">
        <v>1749</v>
      </c>
      <c r="G1140" s="82"/>
      <c r="H1140" s="127">
        <v>450000</v>
      </c>
      <c r="I1140" s="143">
        <v>7272299</v>
      </c>
      <c r="J1140" s="49"/>
      <c r="K1140" s="48"/>
      <c r="L1140" s="48"/>
      <c r="M1140" s="48"/>
      <c r="N1140" s="48"/>
      <c r="O1140" s="48"/>
      <c r="P1140" s="48"/>
      <c r="Q1140" s="48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48"/>
      <c r="AF1140" s="48"/>
      <c r="AG1140" s="48"/>
      <c r="AH1140" s="48"/>
      <c r="AI1140" s="48"/>
      <c r="AJ1140" s="48"/>
      <c r="AK1140" s="48"/>
      <c r="AL1140" s="48"/>
      <c r="AM1140" s="48"/>
      <c r="AN1140" s="48"/>
      <c r="AO1140" s="48"/>
      <c r="AP1140" s="48"/>
      <c r="AQ1140" s="48"/>
      <c r="AR1140" s="48"/>
      <c r="AS1140" s="48"/>
      <c r="AT1140" s="48"/>
      <c r="AU1140" s="48"/>
      <c r="AV1140" s="48"/>
      <c r="AW1140" s="48"/>
      <c r="AX1140" s="48"/>
      <c r="AY1140" s="48"/>
      <c r="AZ1140" s="48"/>
      <c r="BA1140" s="48"/>
      <c r="BB1140" s="48"/>
      <c r="BC1140" s="48"/>
      <c r="BD1140" s="48"/>
      <c r="BE1140" s="48"/>
      <c r="BF1140" s="48"/>
      <c r="BG1140" s="48"/>
      <c r="BH1140" s="48"/>
      <c r="BI1140" s="48"/>
      <c r="BJ1140" s="48"/>
      <c r="BK1140" s="48"/>
      <c r="BL1140" s="48"/>
      <c r="BM1140" s="48"/>
      <c r="BN1140" s="48"/>
      <c r="BO1140" s="48"/>
      <c r="BP1140" s="48"/>
      <c r="BQ1140" s="48"/>
      <c r="BR1140" s="48"/>
      <c r="BS1140" s="48"/>
      <c r="BT1140" s="48"/>
      <c r="BU1140" s="48"/>
      <c r="BV1140" s="48"/>
      <c r="BW1140" s="48"/>
      <c r="BX1140" s="48"/>
      <c r="BY1140" s="48"/>
      <c r="BZ1140" s="48"/>
      <c r="CA1140" s="48"/>
      <c r="CB1140" s="48"/>
      <c r="CC1140" s="48"/>
      <c r="CD1140" s="48"/>
      <c r="CE1140" s="48"/>
      <c r="CF1140" s="48"/>
      <c r="CG1140" s="48"/>
      <c r="CH1140" s="48"/>
      <c r="CI1140" s="48"/>
      <c r="CJ1140" s="48"/>
      <c r="CK1140" s="48"/>
      <c r="CL1140" s="48"/>
      <c r="CM1140" s="48"/>
      <c r="CN1140" s="48"/>
      <c r="CO1140" s="48"/>
      <c r="CP1140" s="48"/>
      <c r="CQ1140" s="48"/>
      <c r="CR1140" s="48"/>
      <c r="CS1140" s="48"/>
      <c r="CT1140" s="48"/>
      <c r="CU1140" s="48"/>
      <c r="CV1140" s="48"/>
      <c r="CW1140" s="48"/>
      <c r="CX1140" s="48"/>
      <c r="CY1140" s="48"/>
      <c r="CZ1140" s="48"/>
      <c r="DA1140" s="48"/>
      <c r="DB1140" s="48"/>
      <c r="DC1140" s="48"/>
      <c r="DD1140" s="48"/>
      <c r="DE1140" s="48"/>
      <c r="DF1140" s="48"/>
      <c r="DG1140" s="48"/>
      <c r="DH1140" s="48"/>
      <c r="DI1140" s="48"/>
      <c r="DJ1140" s="48"/>
      <c r="DK1140" s="48"/>
      <c r="DL1140" s="48"/>
      <c r="DM1140" s="48"/>
      <c r="DN1140" s="48"/>
      <c r="DO1140" s="48"/>
      <c r="DP1140" s="48"/>
      <c r="DQ1140" s="48"/>
      <c r="DR1140" s="48"/>
      <c r="DS1140" s="48"/>
      <c r="DT1140" s="48"/>
      <c r="DU1140" s="48"/>
      <c r="DV1140" s="48"/>
      <c r="DW1140" s="48"/>
      <c r="DX1140" s="48"/>
      <c r="DY1140" s="48"/>
      <c r="DZ1140" s="48"/>
      <c r="EA1140" s="48"/>
      <c r="EB1140" s="48"/>
      <c r="EC1140" s="48"/>
      <c r="ED1140" s="48"/>
      <c r="EE1140" s="48"/>
      <c r="EF1140" s="48"/>
      <c r="EG1140" s="48"/>
      <c r="EH1140" s="48"/>
      <c r="EI1140" s="48"/>
      <c r="EJ1140" s="48"/>
      <c r="EK1140" s="48"/>
      <c r="EL1140" s="48"/>
      <c r="EM1140" s="48"/>
      <c r="EN1140" s="48"/>
      <c r="EO1140" s="48"/>
      <c r="EP1140" s="48"/>
      <c r="EQ1140" s="48"/>
      <c r="ER1140" s="48"/>
      <c r="ES1140" s="48"/>
      <c r="ET1140" s="48"/>
      <c r="EU1140" s="48"/>
      <c r="EV1140" s="48"/>
      <c r="EW1140" s="48"/>
      <c r="EX1140" s="48"/>
      <c r="EY1140" s="48"/>
      <c r="EZ1140" s="48"/>
      <c r="FA1140" s="48"/>
      <c r="FB1140" s="48"/>
      <c r="FC1140" s="48"/>
      <c r="FD1140" s="48"/>
      <c r="FE1140" s="48"/>
      <c r="FF1140" s="48"/>
      <c r="FG1140" s="48"/>
      <c r="FH1140" s="48"/>
      <c r="FI1140" s="48"/>
      <c r="FJ1140" s="48"/>
      <c r="FK1140" s="48"/>
      <c r="FL1140" s="48"/>
      <c r="FM1140" s="48"/>
      <c r="FN1140" s="48"/>
      <c r="FO1140" s="48"/>
      <c r="FP1140" s="48"/>
      <c r="FQ1140" s="48"/>
      <c r="FR1140" s="48"/>
      <c r="FS1140" s="48"/>
      <c r="FT1140" s="48"/>
      <c r="FU1140" s="48"/>
      <c r="FV1140" s="48"/>
      <c r="FW1140" s="48"/>
      <c r="FX1140" s="48"/>
      <c r="FY1140" s="48"/>
      <c r="FZ1140" s="48"/>
      <c r="GA1140" s="48"/>
      <c r="GB1140" s="48"/>
      <c r="GC1140" s="48"/>
      <c r="GD1140" s="48"/>
      <c r="GE1140" s="48"/>
      <c r="GF1140" s="48"/>
      <c r="GG1140" s="48"/>
      <c r="GH1140" s="48"/>
      <c r="GI1140" s="48"/>
      <c r="GJ1140" s="48"/>
      <c r="GK1140" s="48"/>
      <c r="GL1140" s="48"/>
      <c r="GM1140" s="48"/>
      <c r="GN1140" s="48"/>
      <c r="GO1140" s="48"/>
      <c r="GP1140" s="48"/>
      <c r="GQ1140" s="48"/>
      <c r="GR1140" s="48"/>
      <c r="GS1140" s="48"/>
      <c r="GT1140" s="48"/>
      <c r="GU1140" s="48"/>
      <c r="GV1140" s="48"/>
      <c r="GW1140" s="48"/>
      <c r="GX1140" s="48"/>
      <c r="GY1140" s="48"/>
      <c r="GZ1140" s="48"/>
      <c r="HA1140" s="48"/>
      <c r="HB1140" s="48"/>
      <c r="HC1140" s="48"/>
      <c r="HD1140" s="48"/>
      <c r="HE1140" s="48"/>
      <c r="HF1140" s="48"/>
      <c r="HG1140" s="48"/>
      <c r="HH1140" s="48"/>
      <c r="HI1140" s="48"/>
      <c r="HJ1140" s="48"/>
      <c r="HK1140" s="48"/>
      <c r="HL1140" s="48"/>
      <c r="HM1140" s="48"/>
      <c r="HN1140" s="48"/>
      <c r="HO1140" s="48"/>
      <c r="HP1140" s="48"/>
      <c r="HQ1140" s="48"/>
      <c r="HR1140" s="48"/>
      <c r="HS1140" s="48"/>
      <c r="HT1140" s="48"/>
      <c r="HU1140" s="48"/>
      <c r="HV1140" s="48"/>
      <c r="HW1140" s="48"/>
      <c r="HX1140" s="48"/>
      <c r="HY1140" s="48"/>
      <c r="HZ1140" s="48"/>
      <c r="IA1140" s="48"/>
      <c r="IB1140" s="48"/>
      <c r="IC1140" s="48"/>
      <c r="ID1140" s="48"/>
      <c r="IE1140" s="48"/>
      <c r="IF1140" s="48"/>
      <c r="IG1140" s="48"/>
      <c r="IH1140" s="36"/>
      <c r="II1140" s="36"/>
      <c r="IJ1140" s="36"/>
      <c r="IK1140" s="36"/>
      <c r="IL1140" s="36"/>
      <c r="IM1140" s="36"/>
      <c r="IN1140" s="36"/>
      <c r="IO1140" s="36"/>
      <c r="IP1140" s="36"/>
      <c r="IQ1140" s="36"/>
      <c r="IR1140" s="36"/>
      <c r="IS1140" s="36"/>
      <c r="IT1140" s="36"/>
    </row>
    <row r="1141" spans="1:254" s="14" customFormat="1" x14ac:dyDescent="0.2">
      <c r="A1141" s="48"/>
      <c r="B1141" s="48"/>
      <c r="C1141" s="98">
        <v>43818</v>
      </c>
      <c r="D1141" s="30" t="s">
        <v>2214</v>
      </c>
      <c r="E1141" s="102" t="s">
        <v>2229</v>
      </c>
      <c r="F1141" s="35" t="s">
        <v>2215</v>
      </c>
      <c r="G1141" s="82"/>
      <c r="H1141" s="127">
        <v>100000</v>
      </c>
      <c r="I1141" s="143">
        <v>7172299</v>
      </c>
      <c r="J1141" s="49"/>
      <c r="K1141" s="48"/>
      <c r="L1141" s="48"/>
      <c r="M1141" s="48"/>
      <c r="N1141" s="48"/>
      <c r="O1141" s="48"/>
      <c r="P1141" s="48"/>
      <c r="Q1141" s="48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  <c r="AL1141" s="48"/>
      <c r="AM1141" s="48"/>
      <c r="AN1141" s="48"/>
      <c r="AO1141" s="48"/>
      <c r="AP1141" s="48"/>
      <c r="AQ1141" s="48"/>
      <c r="AR1141" s="48"/>
      <c r="AS1141" s="48"/>
      <c r="AT1141" s="48"/>
      <c r="AU1141" s="48"/>
      <c r="AV1141" s="48"/>
      <c r="AW1141" s="48"/>
      <c r="AX1141" s="48"/>
      <c r="AY1141" s="48"/>
      <c r="AZ1141" s="48"/>
      <c r="BA1141" s="48"/>
      <c r="BB1141" s="48"/>
      <c r="BC1141" s="48"/>
      <c r="BD1141" s="48"/>
      <c r="BE1141" s="48"/>
      <c r="BF1141" s="48"/>
      <c r="BG1141" s="48"/>
      <c r="BH1141" s="48"/>
      <c r="BI1141" s="48"/>
      <c r="BJ1141" s="48"/>
      <c r="BK1141" s="48"/>
      <c r="BL1141" s="48"/>
      <c r="BM1141" s="48"/>
      <c r="BN1141" s="48"/>
      <c r="BO1141" s="48"/>
      <c r="BP1141" s="48"/>
      <c r="BQ1141" s="48"/>
      <c r="BR1141" s="48"/>
      <c r="BS1141" s="48"/>
      <c r="BT1141" s="48"/>
      <c r="BU1141" s="48"/>
      <c r="BV1141" s="48"/>
      <c r="BW1141" s="48"/>
      <c r="BX1141" s="48"/>
      <c r="BY1141" s="48"/>
      <c r="BZ1141" s="48"/>
      <c r="CA1141" s="48"/>
      <c r="CB1141" s="48"/>
      <c r="CC1141" s="48"/>
      <c r="CD1141" s="48"/>
      <c r="CE1141" s="48"/>
      <c r="CF1141" s="48"/>
      <c r="CG1141" s="48"/>
      <c r="CH1141" s="48"/>
      <c r="CI1141" s="48"/>
      <c r="CJ1141" s="48"/>
      <c r="CK1141" s="48"/>
      <c r="CL1141" s="48"/>
      <c r="CM1141" s="48"/>
      <c r="CN1141" s="48"/>
      <c r="CO1141" s="48"/>
      <c r="CP1141" s="48"/>
      <c r="CQ1141" s="48"/>
      <c r="CR1141" s="48"/>
      <c r="CS1141" s="48"/>
      <c r="CT1141" s="48"/>
      <c r="CU1141" s="48"/>
      <c r="CV1141" s="48"/>
      <c r="CW1141" s="48"/>
      <c r="CX1141" s="48"/>
      <c r="CY1141" s="48"/>
      <c r="CZ1141" s="48"/>
      <c r="DA1141" s="48"/>
      <c r="DB1141" s="48"/>
      <c r="DC1141" s="48"/>
      <c r="DD1141" s="48"/>
      <c r="DE1141" s="48"/>
      <c r="DF1141" s="48"/>
      <c r="DG1141" s="48"/>
      <c r="DH1141" s="48"/>
      <c r="DI1141" s="48"/>
      <c r="DJ1141" s="48"/>
      <c r="DK1141" s="48"/>
      <c r="DL1141" s="48"/>
      <c r="DM1141" s="48"/>
      <c r="DN1141" s="48"/>
      <c r="DO1141" s="48"/>
      <c r="DP1141" s="48"/>
      <c r="DQ1141" s="48"/>
      <c r="DR1141" s="48"/>
      <c r="DS1141" s="48"/>
      <c r="DT1141" s="48"/>
      <c r="DU1141" s="48"/>
      <c r="DV1141" s="48"/>
      <c r="DW1141" s="48"/>
      <c r="DX1141" s="48"/>
      <c r="DY1141" s="48"/>
      <c r="DZ1141" s="48"/>
      <c r="EA1141" s="48"/>
      <c r="EB1141" s="48"/>
      <c r="EC1141" s="48"/>
      <c r="ED1141" s="48"/>
      <c r="EE1141" s="48"/>
      <c r="EF1141" s="48"/>
      <c r="EG1141" s="48"/>
      <c r="EH1141" s="48"/>
      <c r="EI1141" s="48"/>
      <c r="EJ1141" s="48"/>
      <c r="EK1141" s="48"/>
      <c r="EL1141" s="48"/>
      <c r="EM1141" s="48"/>
      <c r="EN1141" s="48"/>
      <c r="EO1141" s="48"/>
      <c r="EP1141" s="48"/>
      <c r="EQ1141" s="48"/>
      <c r="ER1141" s="48"/>
      <c r="ES1141" s="48"/>
      <c r="ET1141" s="48"/>
      <c r="EU1141" s="48"/>
      <c r="EV1141" s="48"/>
      <c r="EW1141" s="48"/>
      <c r="EX1141" s="48"/>
      <c r="EY1141" s="48"/>
      <c r="EZ1141" s="48"/>
      <c r="FA1141" s="48"/>
      <c r="FB1141" s="48"/>
      <c r="FC1141" s="48"/>
      <c r="FD1141" s="48"/>
      <c r="FE1141" s="48"/>
      <c r="FF1141" s="48"/>
      <c r="FG1141" s="48"/>
      <c r="FH1141" s="48"/>
      <c r="FI1141" s="48"/>
      <c r="FJ1141" s="48"/>
      <c r="FK1141" s="48"/>
      <c r="FL1141" s="48"/>
      <c r="FM1141" s="48"/>
      <c r="FN1141" s="48"/>
      <c r="FO1141" s="48"/>
      <c r="FP1141" s="48"/>
      <c r="FQ1141" s="48"/>
      <c r="FR1141" s="48"/>
      <c r="FS1141" s="48"/>
      <c r="FT1141" s="48"/>
      <c r="FU1141" s="48"/>
      <c r="FV1141" s="48"/>
      <c r="FW1141" s="48"/>
      <c r="FX1141" s="48"/>
      <c r="FY1141" s="48"/>
      <c r="FZ1141" s="48"/>
      <c r="GA1141" s="48"/>
      <c r="GB1141" s="48"/>
      <c r="GC1141" s="48"/>
      <c r="GD1141" s="48"/>
      <c r="GE1141" s="48"/>
      <c r="GF1141" s="48"/>
      <c r="GG1141" s="48"/>
      <c r="GH1141" s="48"/>
      <c r="GI1141" s="48"/>
      <c r="GJ1141" s="48"/>
      <c r="GK1141" s="48"/>
      <c r="GL1141" s="48"/>
      <c r="GM1141" s="48"/>
      <c r="GN1141" s="48"/>
      <c r="GO1141" s="48"/>
      <c r="GP1141" s="48"/>
      <c r="GQ1141" s="48"/>
      <c r="GR1141" s="48"/>
      <c r="GS1141" s="48"/>
      <c r="GT1141" s="48"/>
      <c r="GU1141" s="48"/>
      <c r="GV1141" s="48"/>
      <c r="GW1141" s="48"/>
      <c r="GX1141" s="48"/>
      <c r="GY1141" s="48"/>
      <c r="GZ1141" s="48"/>
      <c r="HA1141" s="48"/>
      <c r="HB1141" s="48"/>
      <c r="HC1141" s="48"/>
      <c r="HD1141" s="48"/>
      <c r="HE1141" s="48"/>
      <c r="HF1141" s="48"/>
      <c r="HG1141" s="48"/>
      <c r="HH1141" s="48"/>
      <c r="HI1141" s="48"/>
      <c r="HJ1141" s="48"/>
      <c r="HK1141" s="48"/>
      <c r="HL1141" s="48"/>
      <c r="HM1141" s="48"/>
      <c r="HN1141" s="48"/>
      <c r="HO1141" s="48"/>
      <c r="HP1141" s="48"/>
      <c r="HQ1141" s="48"/>
      <c r="HR1141" s="48"/>
      <c r="HS1141" s="48"/>
      <c r="HT1141" s="48"/>
      <c r="HU1141" s="48"/>
      <c r="HV1141" s="48"/>
      <c r="HW1141" s="48"/>
      <c r="HX1141" s="48"/>
      <c r="HY1141" s="48"/>
      <c r="HZ1141" s="48"/>
      <c r="IA1141" s="48"/>
      <c r="IB1141" s="48"/>
      <c r="IC1141" s="48"/>
      <c r="ID1141" s="48"/>
      <c r="IE1141" s="48"/>
      <c r="IF1141" s="48"/>
      <c r="IG1141" s="48"/>
      <c r="IH1141" s="36"/>
      <c r="II1141" s="36"/>
      <c r="IJ1141" s="36"/>
      <c r="IK1141" s="36"/>
      <c r="IL1141" s="36"/>
      <c r="IM1141" s="36"/>
      <c r="IN1141" s="36"/>
      <c r="IO1141" s="36"/>
      <c r="IP1141" s="36"/>
      <c r="IQ1141" s="36"/>
      <c r="IR1141" s="36"/>
      <c r="IS1141" s="36"/>
      <c r="IT1141" s="36"/>
    </row>
    <row r="1142" spans="1:254" s="14" customFormat="1" x14ac:dyDescent="0.2">
      <c r="A1142" s="48"/>
      <c r="B1142" s="48"/>
      <c r="C1142" s="98">
        <v>43818</v>
      </c>
      <c r="D1142" s="30" t="s">
        <v>2216</v>
      </c>
      <c r="E1142" s="102" t="s">
        <v>2230</v>
      </c>
      <c r="F1142" s="35" t="s">
        <v>2217</v>
      </c>
      <c r="G1142" s="82"/>
      <c r="H1142" s="127">
        <v>36500</v>
      </c>
      <c r="I1142" s="143">
        <v>7135799</v>
      </c>
      <c r="J1142" s="49"/>
      <c r="K1142" s="48"/>
      <c r="L1142" s="48"/>
      <c r="M1142" s="48"/>
      <c r="N1142" s="48"/>
      <c r="O1142" s="48"/>
      <c r="P1142" s="48"/>
      <c r="Q1142" s="48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s="48"/>
      <c r="AE1142" s="48"/>
      <c r="AF1142" s="48"/>
      <c r="AG1142" s="48"/>
      <c r="AH1142" s="48"/>
      <c r="AI1142" s="48"/>
      <c r="AJ1142" s="48"/>
      <c r="AK1142" s="48"/>
      <c r="AL1142" s="48"/>
      <c r="AM1142" s="48"/>
      <c r="AN1142" s="48"/>
      <c r="AO1142" s="48"/>
      <c r="AP1142" s="48"/>
      <c r="AQ1142" s="48"/>
      <c r="AR1142" s="48"/>
      <c r="AS1142" s="48"/>
      <c r="AT1142" s="48"/>
      <c r="AU1142" s="48"/>
      <c r="AV1142" s="48"/>
      <c r="AW1142" s="48"/>
      <c r="AX1142" s="48"/>
      <c r="AY1142" s="48"/>
      <c r="AZ1142" s="48"/>
      <c r="BA1142" s="48"/>
      <c r="BB1142" s="48"/>
      <c r="BC1142" s="48"/>
      <c r="BD1142" s="48"/>
      <c r="BE1142" s="48"/>
      <c r="BF1142" s="48"/>
      <c r="BG1142" s="48"/>
      <c r="BH1142" s="48"/>
      <c r="BI1142" s="48"/>
      <c r="BJ1142" s="48"/>
      <c r="BK1142" s="48"/>
      <c r="BL1142" s="48"/>
      <c r="BM1142" s="48"/>
      <c r="BN1142" s="48"/>
      <c r="BO1142" s="48"/>
      <c r="BP1142" s="48"/>
      <c r="BQ1142" s="48"/>
      <c r="BR1142" s="48"/>
      <c r="BS1142" s="48"/>
      <c r="BT1142" s="48"/>
      <c r="BU1142" s="48"/>
      <c r="BV1142" s="48"/>
      <c r="BW1142" s="48"/>
      <c r="BX1142" s="48"/>
      <c r="BY1142" s="48"/>
      <c r="BZ1142" s="48"/>
      <c r="CA1142" s="48"/>
      <c r="CB1142" s="48"/>
      <c r="CC1142" s="48"/>
      <c r="CD1142" s="48"/>
      <c r="CE1142" s="48"/>
      <c r="CF1142" s="48"/>
      <c r="CG1142" s="48"/>
      <c r="CH1142" s="48"/>
      <c r="CI1142" s="48"/>
      <c r="CJ1142" s="48"/>
      <c r="CK1142" s="48"/>
      <c r="CL1142" s="48"/>
      <c r="CM1142" s="48"/>
      <c r="CN1142" s="48"/>
      <c r="CO1142" s="48"/>
      <c r="CP1142" s="48"/>
      <c r="CQ1142" s="48"/>
      <c r="CR1142" s="48"/>
      <c r="CS1142" s="48"/>
      <c r="CT1142" s="48"/>
      <c r="CU1142" s="48"/>
      <c r="CV1142" s="48"/>
      <c r="CW1142" s="48"/>
      <c r="CX1142" s="48"/>
      <c r="CY1142" s="48"/>
      <c r="CZ1142" s="48"/>
      <c r="DA1142" s="48"/>
      <c r="DB1142" s="48"/>
      <c r="DC1142" s="48"/>
      <c r="DD1142" s="48"/>
      <c r="DE1142" s="48"/>
      <c r="DF1142" s="48"/>
      <c r="DG1142" s="48"/>
      <c r="DH1142" s="48"/>
      <c r="DI1142" s="48"/>
      <c r="DJ1142" s="48"/>
      <c r="DK1142" s="48"/>
      <c r="DL1142" s="48"/>
      <c r="DM1142" s="48"/>
      <c r="DN1142" s="48"/>
      <c r="DO1142" s="48"/>
      <c r="DP1142" s="48"/>
      <c r="DQ1142" s="48"/>
      <c r="DR1142" s="48"/>
      <c r="DS1142" s="48"/>
      <c r="DT1142" s="48"/>
      <c r="DU1142" s="48"/>
      <c r="DV1142" s="48"/>
      <c r="DW1142" s="48"/>
      <c r="DX1142" s="48"/>
      <c r="DY1142" s="48"/>
      <c r="DZ1142" s="48"/>
      <c r="EA1142" s="48"/>
      <c r="EB1142" s="48"/>
      <c r="EC1142" s="48"/>
      <c r="ED1142" s="48"/>
      <c r="EE1142" s="48"/>
      <c r="EF1142" s="48"/>
      <c r="EG1142" s="48"/>
      <c r="EH1142" s="48"/>
      <c r="EI1142" s="48"/>
      <c r="EJ1142" s="48"/>
      <c r="EK1142" s="48"/>
      <c r="EL1142" s="48"/>
      <c r="EM1142" s="48"/>
      <c r="EN1142" s="48"/>
      <c r="EO1142" s="48"/>
      <c r="EP1142" s="48"/>
      <c r="EQ1142" s="48"/>
      <c r="ER1142" s="48"/>
      <c r="ES1142" s="48"/>
      <c r="ET1142" s="48"/>
      <c r="EU1142" s="48"/>
      <c r="EV1142" s="48"/>
      <c r="EW1142" s="48"/>
      <c r="EX1142" s="48"/>
      <c r="EY1142" s="48"/>
      <c r="EZ1142" s="48"/>
      <c r="FA1142" s="48"/>
      <c r="FB1142" s="48"/>
      <c r="FC1142" s="48"/>
      <c r="FD1142" s="48"/>
      <c r="FE1142" s="48"/>
      <c r="FF1142" s="48"/>
      <c r="FG1142" s="48"/>
      <c r="FH1142" s="48"/>
      <c r="FI1142" s="48"/>
      <c r="FJ1142" s="48"/>
      <c r="FK1142" s="48"/>
      <c r="FL1142" s="48"/>
      <c r="FM1142" s="48"/>
      <c r="FN1142" s="48"/>
      <c r="FO1142" s="48"/>
      <c r="FP1142" s="48"/>
      <c r="FQ1142" s="48"/>
      <c r="FR1142" s="48"/>
      <c r="FS1142" s="48"/>
      <c r="FT1142" s="48"/>
      <c r="FU1142" s="48"/>
      <c r="FV1142" s="48"/>
      <c r="FW1142" s="48"/>
      <c r="FX1142" s="48"/>
      <c r="FY1142" s="48"/>
      <c r="FZ1142" s="48"/>
      <c r="GA1142" s="48"/>
      <c r="GB1142" s="48"/>
      <c r="GC1142" s="48"/>
      <c r="GD1142" s="48"/>
      <c r="GE1142" s="48"/>
      <c r="GF1142" s="48"/>
      <c r="GG1142" s="48"/>
      <c r="GH1142" s="48"/>
      <c r="GI1142" s="48"/>
      <c r="GJ1142" s="48"/>
      <c r="GK1142" s="48"/>
      <c r="GL1142" s="48"/>
      <c r="GM1142" s="48"/>
      <c r="GN1142" s="48"/>
      <c r="GO1142" s="48"/>
      <c r="GP1142" s="48"/>
      <c r="GQ1142" s="48"/>
      <c r="GR1142" s="48"/>
      <c r="GS1142" s="48"/>
      <c r="GT1142" s="48"/>
      <c r="GU1142" s="48"/>
      <c r="GV1142" s="48"/>
      <c r="GW1142" s="48"/>
      <c r="GX1142" s="48"/>
      <c r="GY1142" s="48"/>
      <c r="GZ1142" s="48"/>
      <c r="HA1142" s="48"/>
      <c r="HB1142" s="48"/>
      <c r="HC1142" s="48"/>
      <c r="HD1142" s="48"/>
      <c r="HE1142" s="48"/>
      <c r="HF1142" s="48"/>
      <c r="HG1142" s="48"/>
      <c r="HH1142" s="48"/>
      <c r="HI1142" s="48"/>
      <c r="HJ1142" s="48"/>
      <c r="HK1142" s="48"/>
      <c r="HL1142" s="48"/>
      <c r="HM1142" s="48"/>
      <c r="HN1142" s="48"/>
      <c r="HO1142" s="48"/>
      <c r="HP1142" s="48"/>
      <c r="HQ1142" s="48"/>
      <c r="HR1142" s="48"/>
      <c r="HS1142" s="48"/>
      <c r="HT1142" s="48"/>
      <c r="HU1142" s="48"/>
      <c r="HV1142" s="48"/>
      <c r="HW1142" s="48"/>
      <c r="HX1142" s="48"/>
      <c r="HY1142" s="48"/>
      <c r="HZ1142" s="48"/>
      <c r="IA1142" s="48"/>
      <c r="IB1142" s="48"/>
      <c r="IC1142" s="48"/>
      <c r="ID1142" s="48"/>
      <c r="IE1142" s="48"/>
      <c r="IF1142" s="48"/>
      <c r="IG1142" s="48"/>
      <c r="IH1142" s="36"/>
      <c r="II1142" s="36"/>
      <c r="IJ1142" s="36"/>
      <c r="IK1142" s="36"/>
      <c r="IL1142" s="36"/>
      <c r="IM1142" s="36"/>
      <c r="IN1142" s="36"/>
      <c r="IO1142" s="36"/>
      <c r="IP1142" s="36"/>
      <c r="IQ1142" s="36"/>
      <c r="IR1142" s="36"/>
      <c r="IS1142" s="36"/>
      <c r="IT1142" s="36"/>
    </row>
    <row r="1143" spans="1:254" s="14" customFormat="1" x14ac:dyDescent="0.2">
      <c r="A1143" s="48"/>
      <c r="B1143" s="48"/>
      <c r="C1143" s="98">
        <v>43818</v>
      </c>
      <c r="D1143" s="30" t="s">
        <v>1193</v>
      </c>
      <c r="E1143" s="102" t="s">
        <v>2231</v>
      </c>
      <c r="F1143" s="35" t="s">
        <v>1999</v>
      </c>
      <c r="G1143" s="82"/>
      <c r="H1143" s="127">
        <v>126000</v>
      </c>
      <c r="I1143" s="143">
        <v>7009799</v>
      </c>
      <c r="J1143" s="49"/>
      <c r="K1143" s="48"/>
      <c r="L1143" s="48"/>
      <c r="M1143" s="48"/>
      <c r="N1143" s="48"/>
      <c r="O1143" s="48"/>
      <c r="P1143" s="48"/>
      <c r="Q1143" s="48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48"/>
      <c r="AF1143" s="48"/>
      <c r="AG1143" s="48"/>
      <c r="AH1143" s="48"/>
      <c r="AI1143" s="48"/>
      <c r="AJ1143" s="48"/>
      <c r="AK1143" s="48"/>
      <c r="AL1143" s="48"/>
      <c r="AM1143" s="48"/>
      <c r="AN1143" s="48"/>
      <c r="AO1143" s="48"/>
      <c r="AP1143" s="48"/>
      <c r="AQ1143" s="48"/>
      <c r="AR1143" s="48"/>
      <c r="AS1143" s="48"/>
      <c r="AT1143" s="48"/>
      <c r="AU1143" s="48"/>
      <c r="AV1143" s="48"/>
      <c r="AW1143" s="48"/>
      <c r="AX1143" s="48"/>
      <c r="AY1143" s="48"/>
      <c r="AZ1143" s="48"/>
      <c r="BA1143" s="48"/>
      <c r="BB1143" s="48"/>
      <c r="BC1143" s="48"/>
      <c r="BD1143" s="48"/>
      <c r="BE1143" s="48"/>
      <c r="BF1143" s="48"/>
      <c r="BG1143" s="48"/>
      <c r="BH1143" s="48"/>
      <c r="BI1143" s="48"/>
      <c r="BJ1143" s="48"/>
      <c r="BK1143" s="48"/>
      <c r="BL1143" s="48"/>
      <c r="BM1143" s="48"/>
      <c r="BN1143" s="48"/>
      <c r="BO1143" s="48"/>
      <c r="BP1143" s="48"/>
      <c r="BQ1143" s="48"/>
      <c r="BR1143" s="48"/>
      <c r="BS1143" s="48"/>
      <c r="BT1143" s="48"/>
      <c r="BU1143" s="48"/>
      <c r="BV1143" s="48"/>
      <c r="BW1143" s="48"/>
      <c r="BX1143" s="48"/>
      <c r="BY1143" s="48"/>
      <c r="BZ1143" s="48"/>
      <c r="CA1143" s="48"/>
      <c r="CB1143" s="48"/>
      <c r="CC1143" s="48"/>
      <c r="CD1143" s="48"/>
      <c r="CE1143" s="48"/>
      <c r="CF1143" s="48"/>
      <c r="CG1143" s="48"/>
      <c r="CH1143" s="48"/>
      <c r="CI1143" s="48"/>
      <c r="CJ1143" s="48"/>
      <c r="CK1143" s="48"/>
      <c r="CL1143" s="48"/>
      <c r="CM1143" s="48"/>
      <c r="CN1143" s="48"/>
      <c r="CO1143" s="48"/>
      <c r="CP1143" s="48"/>
      <c r="CQ1143" s="48"/>
      <c r="CR1143" s="48"/>
      <c r="CS1143" s="48"/>
      <c r="CT1143" s="48"/>
      <c r="CU1143" s="48"/>
      <c r="CV1143" s="48"/>
      <c r="CW1143" s="48"/>
      <c r="CX1143" s="48"/>
      <c r="CY1143" s="48"/>
      <c r="CZ1143" s="48"/>
      <c r="DA1143" s="48"/>
      <c r="DB1143" s="48"/>
      <c r="DC1143" s="48"/>
      <c r="DD1143" s="48"/>
      <c r="DE1143" s="48"/>
      <c r="DF1143" s="48"/>
      <c r="DG1143" s="48"/>
      <c r="DH1143" s="48"/>
      <c r="DI1143" s="48"/>
      <c r="DJ1143" s="48"/>
      <c r="DK1143" s="48"/>
      <c r="DL1143" s="48"/>
      <c r="DM1143" s="48"/>
      <c r="DN1143" s="48"/>
      <c r="DO1143" s="48"/>
      <c r="DP1143" s="48"/>
      <c r="DQ1143" s="48"/>
      <c r="DR1143" s="48"/>
      <c r="DS1143" s="48"/>
      <c r="DT1143" s="48"/>
      <c r="DU1143" s="48"/>
      <c r="DV1143" s="48"/>
      <c r="DW1143" s="48"/>
      <c r="DX1143" s="48"/>
      <c r="DY1143" s="48"/>
      <c r="DZ1143" s="48"/>
      <c r="EA1143" s="48"/>
      <c r="EB1143" s="48"/>
      <c r="EC1143" s="48"/>
      <c r="ED1143" s="48"/>
      <c r="EE1143" s="48"/>
      <c r="EF1143" s="48"/>
      <c r="EG1143" s="48"/>
      <c r="EH1143" s="48"/>
      <c r="EI1143" s="48"/>
      <c r="EJ1143" s="48"/>
      <c r="EK1143" s="48"/>
      <c r="EL1143" s="48"/>
      <c r="EM1143" s="48"/>
      <c r="EN1143" s="48"/>
      <c r="EO1143" s="48"/>
      <c r="EP1143" s="48"/>
      <c r="EQ1143" s="48"/>
      <c r="ER1143" s="48"/>
      <c r="ES1143" s="48"/>
      <c r="ET1143" s="48"/>
      <c r="EU1143" s="48"/>
      <c r="EV1143" s="48"/>
      <c r="EW1143" s="48"/>
      <c r="EX1143" s="48"/>
      <c r="EY1143" s="48"/>
      <c r="EZ1143" s="48"/>
      <c r="FA1143" s="48"/>
      <c r="FB1143" s="48"/>
      <c r="FC1143" s="48"/>
      <c r="FD1143" s="48"/>
      <c r="FE1143" s="48"/>
      <c r="FF1143" s="48"/>
      <c r="FG1143" s="48"/>
      <c r="FH1143" s="48"/>
      <c r="FI1143" s="48"/>
      <c r="FJ1143" s="48"/>
      <c r="FK1143" s="48"/>
      <c r="FL1143" s="48"/>
      <c r="FM1143" s="48"/>
      <c r="FN1143" s="48"/>
      <c r="FO1143" s="48"/>
      <c r="FP1143" s="48"/>
      <c r="FQ1143" s="48"/>
      <c r="FR1143" s="48"/>
      <c r="FS1143" s="48"/>
      <c r="FT1143" s="48"/>
      <c r="FU1143" s="48"/>
      <c r="FV1143" s="48"/>
      <c r="FW1143" s="48"/>
      <c r="FX1143" s="48"/>
      <c r="FY1143" s="48"/>
      <c r="FZ1143" s="48"/>
      <c r="GA1143" s="48"/>
      <c r="GB1143" s="48"/>
      <c r="GC1143" s="48"/>
      <c r="GD1143" s="48"/>
      <c r="GE1143" s="48"/>
      <c r="GF1143" s="48"/>
      <c r="GG1143" s="48"/>
      <c r="GH1143" s="48"/>
      <c r="GI1143" s="48"/>
      <c r="GJ1143" s="48"/>
      <c r="GK1143" s="48"/>
      <c r="GL1143" s="48"/>
      <c r="GM1143" s="48"/>
      <c r="GN1143" s="48"/>
      <c r="GO1143" s="48"/>
      <c r="GP1143" s="48"/>
      <c r="GQ1143" s="48"/>
      <c r="GR1143" s="48"/>
      <c r="GS1143" s="48"/>
      <c r="GT1143" s="48"/>
      <c r="GU1143" s="48"/>
      <c r="GV1143" s="48"/>
      <c r="GW1143" s="48"/>
      <c r="GX1143" s="48"/>
      <c r="GY1143" s="48"/>
      <c r="GZ1143" s="48"/>
      <c r="HA1143" s="48"/>
      <c r="HB1143" s="48"/>
      <c r="HC1143" s="48"/>
      <c r="HD1143" s="48"/>
      <c r="HE1143" s="48"/>
      <c r="HF1143" s="48"/>
      <c r="HG1143" s="48"/>
      <c r="HH1143" s="48"/>
      <c r="HI1143" s="48"/>
      <c r="HJ1143" s="48"/>
      <c r="HK1143" s="48"/>
      <c r="HL1143" s="48"/>
      <c r="HM1143" s="48"/>
      <c r="HN1143" s="48"/>
      <c r="HO1143" s="48"/>
      <c r="HP1143" s="48"/>
      <c r="HQ1143" s="48"/>
      <c r="HR1143" s="48"/>
      <c r="HS1143" s="48"/>
      <c r="HT1143" s="48"/>
      <c r="HU1143" s="48"/>
      <c r="HV1143" s="48"/>
      <c r="HW1143" s="48"/>
      <c r="HX1143" s="48"/>
      <c r="HY1143" s="48"/>
      <c r="HZ1143" s="48"/>
      <c r="IA1143" s="48"/>
      <c r="IB1143" s="48"/>
      <c r="IC1143" s="48"/>
      <c r="ID1143" s="48"/>
      <c r="IE1143" s="48"/>
      <c r="IF1143" s="48"/>
      <c r="IG1143" s="48"/>
      <c r="IH1143" s="36"/>
      <c r="II1143" s="36"/>
      <c r="IJ1143" s="36"/>
      <c r="IK1143" s="36"/>
      <c r="IL1143" s="36"/>
      <c r="IM1143" s="36"/>
      <c r="IN1143" s="36"/>
      <c r="IO1143" s="36"/>
      <c r="IP1143" s="36"/>
      <c r="IQ1143" s="36"/>
      <c r="IR1143" s="36"/>
      <c r="IS1143" s="36"/>
      <c r="IT1143" s="36"/>
    </row>
    <row r="1144" spans="1:254" s="14" customFormat="1" x14ac:dyDescent="0.2">
      <c r="A1144" s="48"/>
      <c r="B1144" s="48"/>
      <c r="C1144" s="98">
        <v>43818</v>
      </c>
      <c r="D1144" s="30" t="s">
        <v>2218</v>
      </c>
      <c r="E1144" s="102" t="s">
        <v>2232</v>
      </c>
      <c r="F1144" s="35" t="s">
        <v>2219</v>
      </c>
      <c r="G1144" s="82"/>
      <c r="H1144" s="127">
        <v>1890551</v>
      </c>
      <c r="I1144" s="143">
        <v>5119248</v>
      </c>
      <c r="J1144" s="49"/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  <c r="AL1144" s="48"/>
      <c r="AM1144" s="48"/>
      <c r="AN1144" s="48"/>
      <c r="AO1144" s="48"/>
      <c r="AP1144" s="48"/>
      <c r="AQ1144" s="48"/>
      <c r="AR1144" s="48"/>
      <c r="AS1144" s="48"/>
      <c r="AT1144" s="48"/>
      <c r="AU1144" s="48"/>
      <c r="AV1144" s="48"/>
      <c r="AW1144" s="48"/>
      <c r="AX1144" s="48"/>
      <c r="AY1144" s="48"/>
      <c r="AZ1144" s="48"/>
      <c r="BA1144" s="48"/>
      <c r="BB1144" s="48"/>
      <c r="BC1144" s="48"/>
      <c r="BD1144" s="48"/>
      <c r="BE1144" s="48"/>
      <c r="BF1144" s="48"/>
      <c r="BG1144" s="48"/>
      <c r="BH1144" s="48"/>
      <c r="BI1144" s="48"/>
      <c r="BJ1144" s="48"/>
      <c r="BK1144" s="48"/>
      <c r="BL1144" s="48"/>
      <c r="BM1144" s="48"/>
      <c r="BN1144" s="48"/>
      <c r="BO1144" s="48"/>
      <c r="BP1144" s="48"/>
      <c r="BQ1144" s="48"/>
      <c r="BR1144" s="48"/>
      <c r="BS1144" s="48"/>
      <c r="BT1144" s="48"/>
      <c r="BU1144" s="48"/>
      <c r="BV1144" s="48"/>
      <c r="BW1144" s="48"/>
      <c r="BX1144" s="48"/>
      <c r="BY1144" s="48"/>
      <c r="BZ1144" s="48"/>
      <c r="CA1144" s="48"/>
      <c r="CB1144" s="48"/>
      <c r="CC1144" s="48"/>
      <c r="CD1144" s="48"/>
      <c r="CE1144" s="48"/>
      <c r="CF1144" s="48"/>
      <c r="CG1144" s="48"/>
      <c r="CH1144" s="48"/>
      <c r="CI1144" s="48"/>
      <c r="CJ1144" s="48"/>
      <c r="CK1144" s="48"/>
      <c r="CL1144" s="48"/>
      <c r="CM1144" s="48"/>
      <c r="CN1144" s="48"/>
      <c r="CO1144" s="48"/>
      <c r="CP1144" s="48"/>
      <c r="CQ1144" s="48"/>
      <c r="CR1144" s="48"/>
      <c r="CS1144" s="48"/>
      <c r="CT1144" s="48"/>
      <c r="CU1144" s="48"/>
      <c r="CV1144" s="48"/>
      <c r="CW1144" s="48"/>
      <c r="CX1144" s="48"/>
      <c r="CY1144" s="48"/>
      <c r="CZ1144" s="48"/>
      <c r="DA1144" s="48"/>
      <c r="DB1144" s="48"/>
      <c r="DC1144" s="48"/>
      <c r="DD1144" s="48"/>
      <c r="DE1144" s="48"/>
      <c r="DF1144" s="48"/>
      <c r="DG1144" s="48"/>
      <c r="DH1144" s="48"/>
      <c r="DI1144" s="48"/>
      <c r="DJ1144" s="48"/>
      <c r="DK1144" s="48"/>
      <c r="DL1144" s="48"/>
      <c r="DM1144" s="48"/>
      <c r="DN1144" s="48"/>
      <c r="DO1144" s="48"/>
      <c r="DP1144" s="48"/>
      <c r="DQ1144" s="48"/>
      <c r="DR1144" s="48"/>
      <c r="DS1144" s="48"/>
      <c r="DT1144" s="48"/>
      <c r="DU1144" s="48"/>
      <c r="DV1144" s="48"/>
      <c r="DW1144" s="48"/>
      <c r="DX1144" s="48"/>
      <c r="DY1144" s="48"/>
      <c r="DZ1144" s="48"/>
      <c r="EA1144" s="48"/>
      <c r="EB1144" s="48"/>
      <c r="EC1144" s="48"/>
      <c r="ED1144" s="48"/>
      <c r="EE1144" s="48"/>
      <c r="EF1144" s="48"/>
      <c r="EG1144" s="48"/>
      <c r="EH1144" s="48"/>
      <c r="EI1144" s="48"/>
      <c r="EJ1144" s="48"/>
      <c r="EK1144" s="48"/>
      <c r="EL1144" s="48"/>
      <c r="EM1144" s="48"/>
      <c r="EN1144" s="48"/>
      <c r="EO1144" s="48"/>
      <c r="EP1144" s="48"/>
      <c r="EQ1144" s="48"/>
      <c r="ER1144" s="48"/>
      <c r="ES1144" s="48"/>
      <c r="ET1144" s="48"/>
      <c r="EU1144" s="48"/>
      <c r="EV1144" s="48"/>
      <c r="EW1144" s="48"/>
      <c r="EX1144" s="48"/>
      <c r="EY1144" s="48"/>
      <c r="EZ1144" s="48"/>
      <c r="FA1144" s="48"/>
      <c r="FB1144" s="48"/>
      <c r="FC1144" s="48"/>
      <c r="FD1144" s="48"/>
      <c r="FE1144" s="48"/>
      <c r="FF1144" s="48"/>
      <c r="FG1144" s="48"/>
      <c r="FH1144" s="48"/>
      <c r="FI1144" s="48"/>
      <c r="FJ1144" s="48"/>
      <c r="FK1144" s="48"/>
      <c r="FL1144" s="48"/>
      <c r="FM1144" s="48"/>
      <c r="FN1144" s="48"/>
      <c r="FO1144" s="48"/>
      <c r="FP1144" s="48"/>
      <c r="FQ1144" s="48"/>
      <c r="FR1144" s="48"/>
      <c r="FS1144" s="48"/>
      <c r="FT1144" s="48"/>
      <c r="FU1144" s="48"/>
      <c r="FV1144" s="48"/>
      <c r="FW1144" s="48"/>
      <c r="FX1144" s="48"/>
      <c r="FY1144" s="48"/>
      <c r="FZ1144" s="48"/>
      <c r="GA1144" s="48"/>
      <c r="GB1144" s="48"/>
      <c r="GC1144" s="48"/>
      <c r="GD1144" s="48"/>
      <c r="GE1144" s="48"/>
      <c r="GF1144" s="48"/>
      <c r="GG1144" s="48"/>
      <c r="GH1144" s="48"/>
      <c r="GI1144" s="48"/>
      <c r="GJ1144" s="48"/>
      <c r="GK1144" s="48"/>
      <c r="GL1144" s="48"/>
      <c r="GM1144" s="48"/>
      <c r="GN1144" s="48"/>
      <c r="GO1144" s="48"/>
      <c r="GP1144" s="48"/>
      <c r="GQ1144" s="48"/>
      <c r="GR1144" s="48"/>
      <c r="GS1144" s="48"/>
      <c r="GT1144" s="48"/>
      <c r="GU1144" s="48"/>
      <c r="GV1144" s="48"/>
      <c r="GW1144" s="48"/>
      <c r="GX1144" s="48"/>
      <c r="GY1144" s="48"/>
      <c r="GZ1144" s="48"/>
      <c r="HA1144" s="48"/>
      <c r="HB1144" s="48"/>
      <c r="HC1144" s="48"/>
      <c r="HD1144" s="48"/>
      <c r="HE1144" s="48"/>
      <c r="HF1144" s="48"/>
      <c r="HG1144" s="48"/>
      <c r="HH1144" s="48"/>
      <c r="HI1144" s="48"/>
      <c r="HJ1144" s="48"/>
      <c r="HK1144" s="48"/>
      <c r="HL1144" s="48"/>
      <c r="HM1144" s="48"/>
      <c r="HN1144" s="48"/>
      <c r="HO1144" s="48"/>
      <c r="HP1144" s="48"/>
      <c r="HQ1144" s="48"/>
      <c r="HR1144" s="48"/>
      <c r="HS1144" s="48"/>
      <c r="HT1144" s="48"/>
      <c r="HU1144" s="48"/>
      <c r="HV1144" s="48"/>
      <c r="HW1144" s="48"/>
      <c r="HX1144" s="48"/>
      <c r="HY1144" s="48"/>
      <c r="HZ1144" s="48"/>
      <c r="IA1144" s="48"/>
      <c r="IB1144" s="48"/>
      <c r="IC1144" s="48"/>
      <c r="ID1144" s="48"/>
      <c r="IE1144" s="48"/>
      <c r="IF1144" s="48"/>
      <c r="IG1144" s="48"/>
      <c r="IH1144" s="36"/>
      <c r="II1144" s="36"/>
      <c r="IJ1144" s="36"/>
      <c r="IK1144" s="36"/>
      <c r="IL1144" s="36"/>
      <c r="IM1144" s="36"/>
      <c r="IN1144" s="36"/>
      <c r="IO1144" s="36"/>
      <c r="IP1144" s="36"/>
      <c r="IQ1144" s="36"/>
      <c r="IR1144" s="36"/>
      <c r="IS1144" s="36"/>
      <c r="IT1144" s="36"/>
    </row>
    <row r="1145" spans="1:254" s="14" customFormat="1" x14ac:dyDescent="0.2">
      <c r="A1145" s="48"/>
      <c r="B1145" s="48"/>
      <c r="C1145" s="98">
        <v>43818</v>
      </c>
      <c r="D1145" s="30" t="s">
        <v>2233</v>
      </c>
      <c r="E1145" s="102"/>
      <c r="F1145" s="35"/>
      <c r="G1145" s="82">
        <v>1305000</v>
      </c>
      <c r="H1145" s="127"/>
      <c r="I1145" s="143">
        <v>6424248</v>
      </c>
      <c r="J1145" s="49"/>
      <c r="K1145" s="48"/>
      <c r="L1145" s="48"/>
      <c r="M1145" s="48"/>
      <c r="N1145" s="48"/>
      <c r="O1145" s="48"/>
      <c r="P1145" s="48"/>
      <c r="Q1145" s="48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s="48"/>
      <c r="AE1145" s="48"/>
      <c r="AF1145" s="48"/>
      <c r="AG1145" s="48"/>
      <c r="AH1145" s="48"/>
      <c r="AI1145" s="48"/>
      <c r="AJ1145" s="48"/>
      <c r="AK1145" s="48"/>
      <c r="AL1145" s="48"/>
      <c r="AM1145" s="48"/>
      <c r="AN1145" s="48"/>
      <c r="AO1145" s="48"/>
      <c r="AP1145" s="48"/>
      <c r="AQ1145" s="48"/>
      <c r="AR1145" s="48"/>
      <c r="AS1145" s="48"/>
      <c r="AT1145" s="48"/>
      <c r="AU1145" s="48"/>
      <c r="AV1145" s="48"/>
      <c r="AW1145" s="48"/>
      <c r="AX1145" s="48"/>
      <c r="AY1145" s="48"/>
      <c r="AZ1145" s="48"/>
      <c r="BA1145" s="48"/>
      <c r="BB1145" s="48"/>
      <c r="BC1145" s="48"/>
      <c r="BD1145" s="48"/>
      <c r="BE1145" s="48"/>
      <c r="BF1145" s="48"/>
      <c r="BG1145" s="48"/>
      <c r="BH1145" s="48"/>
      <c r="BI1145" s="48"/>
      <c r="BJ1145" s="48"/>
      <c r="BK1145" s="48"/>
      <c r="BL1145" s="48"/>
      <c r="BM1145" s="48"/>
      <c r="BN1145" s="48"/>
      <c r="BO1145" s="48"/>
      <c r="BP1145" s="48"/>
      <c r="BQ1145" s="48"/>
      <c r="BR1145" s="48"/>
      <c r="BS1145" s="48"/>
      <c r="BT1145" s="48"/>
      <c r="BU1145" s="48"/>
      <c r="BV1145" s="48"/>
      <c r="BW1145" s="48"/>
      <c r="BX1145" s="48"/>
      <c r="BY1145" s="48"/>
      <c r="BZ1145" s="48"/>
      <c r="CA1145" s="48"/>
      <c r="CB1145" s="48"/>
      <c r="CC1145" s="48"/>
      <c r="CD1145" s="48"/>
      <c r="CE1145" s="48"/>
      <c r="CF1145" s="48"/>
      <c r="CG1145" s="48"/>
      <c r="CH1145" s="48"/>
      <c r="CI1145" s="48"/>
      <c r="CJ1145" s="48"/>
      <c r="CK1145" s="48"/>
      <c r="CL1145" s="48"/>
      <c r="CM1145" s="48"/>
      <c r="CN1145" s="48"/>
      <c r="CO1145" s="48"/>
      <c r="CP1145" s="48"/>
      <c r="CQ1145" s="48"/>
      <c r="CR1145" s="48"/>
      <c r="CS1145" s="48"/>
      <c r="CT1145" s="48"/>
      <c r="CU1145" s="48"/>
      <c r="CV1145" s="48"/>
      <c r="CW1145" s="48"/>
      <c r="CX1145" s="48"/>
      <c r="CY1145" s="48"/>
      <c r="CZ1145" s="48"/>
      <c r="DA1145" s="48"/>
      <c r="DB1145" s="48"/>
      <c r="DC1145" s="48"/>
      <c r="DD1145" s="48"/>
      <c r="DE1145" s="48"/>
      <c r="DF1145" s="48"/>
      <c r="DG1145" s="48"/>
      <c r="DH1145" s="48"/>
      <c r="DI1145" s="48"/>
      <c r="DJ1145" s="48"/>
      <c r="DK1145" s="48"/>
      <c r="DL1145" s="48"/>
      <c r="DM1145" s="48"/>
      <c r="DN1145" s="48"/>
      <c r="DO1145" s="48"/>
      <c r="DP1145" s="48"/>
      <c r="DQ1145" s="48"/>
      <c r="DR1145" s="48"/>
      <c r="DS1145" s="48"/>
      <c r="DT1145" s="48"/>
      <c r="DU1145" s="48"/>
      <c r="DV1145" s="48"/>
      <c r="DW1145" s="48"/>
      <c r="DX1145" s="48"/>
      <c r="DY1145" s="48"/>
      <c r="DZ1145" s="48"/>
      <c r="EA1145" s="48"/>
      <c r="EB1145" s="48"/>
      <c r="EC1145" s="48"/>
      <c r="ED1145" s="48"/>
      <c r="EE1145" s="48"/>
      <c r="EF1145" s="48"/>
      <c r="EG1145" s="48"/>
      <c r="EH1145" s="48"/>
      <c r="EI1145" s="48"/>
      <c r="EJ1145" s="48"/>
      <c r="EK1145" s="48"/>
      <c r="EL1145" s="48"/>
      <c r="EM1145" s="48"/>
      <c r="EN1145" s="48"/>
      <c r="EO1145" s="48"/>
      <c r="EP1145" s="48"/>
      <c r="EQ1145" s="48"/>
      <c r="ER1145" s="48"/>
      <c r="ES1145" s="48"/>
      <c r="ET1145" s="48"/>
      <c r="EU1145" s="48"/>
      <c r="EV1145" s="48"/>
      <c r="EW1145" s="48"/>
      <c r="EX1145" s="48"/>
      <c r="EY1145" s="48"/>
      <c r="EZ1145" s="48"/>
      <c r="FA1145" s="48"/>
      <c r="FB1145" s="48"/>
      <c r="FC1145" s="48"/>
      <c r="FD1145" s="48"/>
      <c r="FE1145" s="48"/>
      <c r="FF1145" s="48"/>
      <c r="FG1145" s="48"/>
      <c r="FH1145" s="48"/>
      <c r="FI1145" s="48"/>
      <c r="FJ1145" s="48"/>
      <c r="FK1145" s="48"/>
      <c r="FL1145" s="48"/>
      <c r="FM1145" s="48"/>
      <c r="FN1145" s="48"/>
      <c r="FO1145" s="48"/>
      <c r="FP1145" s="48"/>
      <c r="FQ1145" s="48"/>
      <c r="FR1145" s="48"/>
      <c r="FS1145" s="48"/>
      <c r="FT1145" s="48"/>
      <c r="FU1145" s="48"/>
      <c r="FV1145" s="48"/>
      <c r="FW1145" s="48"/>
      <c r="FX1145" s="48"/>
      <c r="FY1145" s="48"/>
      <c r="FZ1145" s="48"/>
      <c r="GA1145" s="48"/>
      <c r="GB1145" s="48"/>
      <c r="GC1145" s="48"/>
      <c r="GD1145" s="48"/>
      <c r="GE1145" s="48"/>
      <c r="GF1145" s="48"/>
      <c r="GG1145" s="48"/>
      <c r="GH1145" s="48"/>
      <c r="GI1145" s="48"/>
      <c r="GJ1145" s="48"/>
      <c r="GK1145" s="48"/>
      <c r="GL1145" s="48"/>
      <c r="GM1145" s="48"/>
      <c r="GN1145" s="48"/>
      <c r="GO1145" s="48"/>
      <c r="GP1145" s="48"/>
      <c r="GQ1145" s="48"/>
      <c r="GR1145" s="48"/>
      <c r="GS1145" s="48"/>
      <c r="GT1145" s="48"/>
      <c r="GU1145" s="48"/>
      <c r="GV1145" s="48"/>
      <c r="GW1145" s="48"/>
      <c r="GX1145" s="48"/>
      <c r="GY1145" s="48"/>
      <c r="GZ1145" s="48"/>
      <c r="HA1145" s="48"/>
      <c r="HB1145" s="48"/>
      <c r="HC1145" s="48"/>
      <c r="HD1145" s="48"/>
      <c r="HE1145" s="48"/>
      <c r="HF1145" s="48"/>
      <c r="HG1145" s="48"/>
      <c r="HH1145" s="48"/>
      <c r="HI1145" s="48"/>
      <c r="HJ1145" s="48"/>
      <c r="HK1145" s="48"/>
      <c r="HL1145" s="48"/>
      <c r="HM1145" s="48"/>
      <c r="HN1145" s="48"/>
      <c r="HO1145" s="48"/>
      <c r="HP1145" s="48"/>
      <c r="HQ1145" s="48"/>
      <c r="HR1145" s="48"/>
      <c r="HS1145" s="48"/>
      <c r="HT1145" s="48"/>
      <c r="HU1145" s="48"/>
      <c r="HV1145" s="48"/>
      <c r="HW1145" s="48"/>
      <c r="HX1145" s="48"/>
      <c r="HY1145" s="48"/>
      <c r="HZ1145" s="48"/>
      <c r="IA1145" s="48"/>
      <c r="IB1145" s="48"/>
      <c r="IC1145" s="48"/>
      <c r="ID1145" s="48"/>
      <c r="IE1145" s="48"/>
      <c r="IF1145" s="48"/>
      <c r="IG1145" s="48"/>
      <c r="IH1145" s="36"/>
      <c r="II1145" s="36"/>
      <c r="IJ1145" s="36"/>
      <c r="IK1145" s="36"/>
      <c r="IL1145" s="36"/>
      <c r="IM1145" s="36"/>
      <c r="IN1145" s="36"/>
      <c r="IO1145" s="36"/>
      <c r="IP1145" s="36"/>
      <c r="IQ1145" s="36"/>
      <c r="IR1145" s="36"/>
      <c r="IS1145" s="36"/>
      <c r="IT1145" s="36"/>
    </row>
    <row r="1146" spans="1:254" s="14" customFormat="1" x14ac:dyDescent="0.2">
      <c r="A1146" s="48"/>
      <c r="B1146" s="48"/>
      <c r="C1146" s="98">
        <v>43818</v>
      </c>
      <c r="D1146" s="30" t="s">
        <v>2220</v>
      </c>
      <c r="E1146" s="102" t="s">
        <v>2235</v>
      </c>
      <c r="F1146" s="35" t="s">
        <v>2219</v>
      </c>
      <c r="G1146" s="82"/>
      <c r="H1146" s="127">
        <v>1234053</v>
      </c>
      <c r="I1146" s="143">
        <v>5190195</v>
      </c>
      <c r="J1146" s="49"/>
      <c r="K1146" s="48"/>
      <c r="L1146" s="48"/>
      <c r="M1146" s="48"/>
      <c r="N1146" s="48"/>
      <c r="O1146" s="48"/>
      <c r="P1146" s="48"/>
      <c r="Q1146" s="48"/>
      <c r="R1146" s="48"/>
      <c r="S1146" s="48"/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  <c r="AL1146" s="48"/>
      <c r="AM1146" s="48"/>
      <c r="AN1146" s="48"/>
      <c r="AO1146" s="48"/>
      <c r="AP1146" s="48"/>
      <c r="AQ1146" s="48"/>
      <c r="AR1146" s="48"/>
      <c r="AS1146" s="48"/>
      <c r="AT1146" s="48"/>
      <c r="AU1146" s="48"/>
      <c r="AV1146" s="48"/>
      <c r="AW1146" s="48"/>
      <c r="AX1146" s="48"/>
      <c r="AY1146" s="48"/>
      <c r="AZ1146" s="48"/>
      <c r="BA1146" s="48"/>
      <c r="BB1146" s="48"/>
      <c r="BC1146" s="48"/>
      <c r="BD1146" s="48"/>
      <c r="BE1146" s="48"/>
      <c r="BF1146" s="48"/>
      <c r="BG1146" s="48"/>
      <c r="BH1146" s="48"/>
      <c r="BI1146" s="48"/>
      <c r="BJ1146" s="48"/>
      <c r="BK1146" s="48"/>
      <c r="BL1146" s="48"/>
      <c r="BM1146" s="48"/>
      <c r="BN1146" s="48"/>
      <c r="BO1146" s="48"/>
      <c r="BP1146" s="48"/>
      <c r="BQ1146" s="48"/>
      <c r="BR1146" s="48"/>
      <c r="BS1146" s="48"/>
      <c r="BT1146" s="48"/>
      <c r="BU1146" s="48"/>
      <c r="BV1146" s="48"/>
      <c r="BW1146" s="48"/>
      <c r="BX1146" s="48"/>
      <c r="BY1146" s="48"/>
      <c r="BZ1146" s="48"/>
      <c r="CA1146" s="48"/>
      <c r="CB1146" s="48"/>
      <c r="CC1146" s="48"/>
      <c r="CD1146" s="48"/>
      <c r="CE1146" s="48"/>
      <c r="CF1146" s="48"/>
      <c r="CG1146" s="48"/>
      <c r="CH1146" s="48"/>
      <c r="CI1146" s="48"/>
      <c r="CJ1146" s="48"/>
      <c r="CK1146" s="48"/>
      <c r="CL1146" s="48"/>
      <c r="CM1146" s="48"/>
      <c r="CN1146" s="48"/>
      <c r="CO1146" s="48"/>
      <c r="CP1146" s="48"/>
      <c r="CQ1146" s="48"/>
      <c r="CR1146" s="48"/>
      <c r="CS1146" s="48"/>
      <c r="CT1146" s="48"/>
      <c r="CU1146" s="48"/>
      <c r="CV1146" s="48"/>
      <c r="CW1146" s="48"/>
      <c r="CX1146" s="48"/>
      <c r="CY1146" s="48"/>
      <c r="CZ1146" s="48"/>
      <c r="DA1146" s="48"/>
      <c r="DB1146" s="48"/>
      <c r="DC1146" s="48"/>
      <c r="DD1146" s="48"/>
      <c r="DE1146" s="48"/>
      <c r="DF1146" s="48"/>
      <c r="DG1146" s="48"/>
      <c r="DH1146" s="48"/>
      <c r="DI1146" s="48"/>
      <c r="DJ1146" s="48"/>
      <c r="DK1146" s="48"/>
      <c r="DL1146" s="48"/>
      <c r="DM1146" s="48"/>
      <c r="DN1146" s="48"/>
      <c r="DO1146" s="48"/>
      <c r="DP1146" s="48"/>
      <c r="DQ1146" s="48"/>
      <c r="DR1146" s="48"/>
      <c r="DS1146" s="48"/>
      <c r="DT1146" s="48"/>
      <c r="DU1146" s="48"/>
      <c r="DV1146" s="48"/>
      <c r="DW1146" s="48"/>
      <c r="DX1146" s="48"/>
      <c r="DY1146" s="48"/>
      <c r="DZ1146" s="48"/>
      <c r="EA1146" s="48"/>
      <c r="EB1146" s="48"/>
      <c r="EC1146" s="48"/>
      <c r="ED1146" s="48"/>
      <c r="EE1146" s="48"/>
      <c r="EF1146" s="48"/>
      <c r="EG1146" s="48"/>
      <c r="EH1146" s="48"/>
      <c r="EI1146" s="48"/>
      <c r="EJ1146" s="48"/>
      <c r="EK1146" s="48"/>
      <c r="EL1146" s="48"/>
      <c r="EM1146" s="48"/>
      <c r="EN1146" s="48"/>
      <c r="EO1146" s="48"/>
      <c r="EP1146" s="48"/>
      <c r="EQ1146" s="48"/>
      <c r="ER1146" s="48"/>
      <c r="ES1146" s="48"/>
      <c r="ET1146" s="48"/>
      <c r="EU1146" s="48"/>
      <c r="EV1146" s="48"/>
      <c r="EW1146" s="48"/>
      <c r="EX1146" s="48"/>
      <c r="EY1146" s="48"/>
      <c r="EZ1146" s="48"/>
      <c r="FA1146" s="48"/>
      <c r="FB1146" s="48"/>
      <c r="FC1146" s="48"/>
      <c r="FD1146" s="48"/>
      <c r="FE1146" s="48"/>
      <c r="FF1146" s="48"/>
      <c r="FG1146" s="48"/>
      <c r="FH1146" s="48"/>
      <c r="FI1146" s="48"/>
      <c r="FJ1146" s="48"/>
      <c r="FK1146" s="48"/>
      <c r="FL1146" s="48"/>
      <c r="FM1146" s="48"/>
      <c r="FN1146" s="48"/>
      <c r="FO1146" s="48"/>
      <c r="FP1146" s="48"/>
      <c r="FQ1146" s="48"/>
      <c r="FR1146" s="48"/>
      <c r="FS1146" s="48"/>
      <c r="FT1146" s="48"/>
      <c r="FU1146" s="48"/>
      <c r="FV1146" s="48"/>
      <c r="FW1146" s="48"/>
      <c r="FX1146" s="48"/>
      <c r="FY1146" s="48"/>
      <c r="FZ1146" s="48"/>
      <c r="GA1146" s="48"/>
      <c r="GB1146" s="48"/>
      <c r="GC1146" s="48"/>
      <c r="GD1146" s="48"/>
      <c r="GE1146" s="48"/>
      <c r="GF1146" s="48"/>
      <c r="GG1146" s="48"/>
      <c r="GH1146" s="48"/>
      <c r="GI1146" s="48"/>
      <c r="GJ1146" s="48"/>
      <c r="GK1146" s="48"/>
      <c r="GL1146" s="48"/>
      <c r="GM1146" s="48"/>
      <c r="GN1146" s="48"/>
      <c r="GO1146" s="48"/>
      <c r="GP1146" s="48"/>
      <c r="GQ1146" s="48"/>
      <c r="GR1146" s="48"/>
      <c r="GS1146" s="48"/>
      <c r="GT1146" s="48"/>
      <c r="GU1146" s="48"/>
      <c r="GV1146" s="48"/>
      <c r="GW1146" s="48"/>
      <c r="GX1146" s="48"/>
      <c r="GY1146" s="48"/>
      <c r="GZ1146" s="48"/>
      <c r="HA1146" s="48"/>
      <c r="HB1146" s="48"/>
      <c r="HC1146" s="48"/>
      <c r="HD1146" s="48"/>
      <c r="HE1146" s="48"/>
      <c r="HF1146" s="48"/>
      <c r="HG1146" s="48"/>
      <c r="HH1146" s="48"/>
      <c r="HI1146" s="48"/>
      <c r="HJ1146" s="48"/>
      <c r="HK1146" s="48"/>
      <c r="HL1146" s="48"/>
      <c r="HM1146" s="48"/>
      <c r="HN1146" s="48"/>
      <c r="HO1146" s="48"/>
      <c r="HP1146" s="48"/>
      <c r="HQ1146" s="48"/>
      <c r="HR1146" s="48"/>
      <c r="HS1146" s="48"/>
      <c r="HT1146" s="48"/>
      <c r="HU1146" s="48"/>
      <c r="HV1146" s="48"/>
      <c r="HW1146" s="48"/>
      <c r="HX1146" s="48"/>
      <c r="HY1146" s="48"/>
      <c r="HZ1146" s="48"/>
      <c r="IA1146" s="48"/>
      <c r="IB1146" s="48"/>
      <c r="IC1146" s="48"/>
      <c r="ID1146" s="48"/>
      <c r="IE1146" s="48"/>
      <c r="IF1146" s="48"/>
      <c r="IG1146" s="48"/>
      <c r="IH1146" s="36"/>
      <c r="II1146" s="36"/>
      <c r="IJ1146" s="36"/>
      <c r="IK1146" s="36"/>
      <c r="IL1146" s="36"/>
      <c r="IM1146" s="36"/>
      <c r="IN1146" s="36"/>
      <c r="IO1146" s="36"/>
      <c r="IP1146" s="36"/>
      <c r="IQ1146" s="36"/>
      <c r="IR1146" s="36"/>
      <c r="IS1146" s="36"/>
      <c r="IT1146" s="36"/>
    </row>
    <row r="1147" spans="1:254" s="14" customFormat="1" x14ac:dyDescent="0.2">
      <c r="A1147" s="48"/>
      <c r="B1147" s="48"/>
      <c r="C1147" s="98">
        <v>43818</v>
      </c>
      <c r="D1147" s="30" t="s">
        <v>2234</v>
      </c>
      <c r="E1147" s="102"/>
      <c r="F1147" s="35"/>
      <c r="G1147" s="82">
        <v>2155000</v>
      </c>
      <c r="H1147" s="127"/>
      <c r="I1147" s="143">
        <v>7345195</v>
      </c>
      <c r="J1147" s="49"/>
      <c r="K1147" s="48"/>
      <c r="L1147" s="48"/>
      <c r="M1147" s="48"/>
      <c r="N1147" s="48"/>
      <c r="O1147" s="48"/>
      <c r="P1147" s="48"/>
      <c r="Q1147" s="48"/>
      <c r="R1147" s="48"/>
      <c r="S1147" s="48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  <c r="AL1147" s="48"/>
      <c r="AM1147" s="48"/>
      <c r="AN1147" s="48"/>
      <c r="AO1147" s="48"/>
      <c r="AP1147" s="48"/>
      <c r="AQ1147" s="48"/>
      <c r="AR1147" s="48"/>
      <c r="AS1147" s="48"/>
      <c r="AT1147" s="48"/>
      <c r="AU1147" s="48"/>
      <c r="AV1147" s="48"/>
      <c r="AW1147" s="48"/>
      <c r="AX1147" s="48"/>
      <c r="AY1147" s="48"/>
      <c r="AZ1147" s="48"/>
      <c r="BA1147" s="48"/>
      <c r="BB1147" s="48"/>
      <c r="BC1147" s="48"/>
      <c r="BD1147" s="48"/>
      <c r="BE1147" s="48"/>
      <c r="BF1147" s="48"/>
      <c r="BG1147" s="48"/>
      <c r="BH1147" s="48"/>
      <c r="BI1147" s="48"/>
      <c r="BJ1147" s="48"/>
      <c r="BK1147" s="48"/>
      <c r="BL1147" s="48"/>
      <c r="BM1147" s="48"/>
      <c r="BN1147" s="48"/>
      <c r="BO1147" s="48"/>
      <c r="BP1147" s="48"/>
      <c r="BQ1147" s="48"/>
      <c r="BR1147" s="48"/>
      <c r="BS1147" s="48"/>
      <c r="BT1147" s="48"/>
      <c r="BU1147" s="48"/>
      <c r="BV1147" s="48"/>
      <c r="BW1147" s="48"/>
      <c r="BX1147" s="48"/>
      <c r="BY1147" s="48"/>
      <c r="BZ1147" s="48"/>
      <c r="CA1147" s="48"/>
      <c r="CB1147" s="48"/>
      <c r="CC1147" s="48"/>
      <c r="CD1147" s="48"/>
      <c r="CE1147" s="48"/>
      <c r="CF1147" s="48"/>
      <c r="CG1147" s="48"/>
      <c r="CH1147" s="48"/>
      <c r="CI1147" s="48"/>
      <c r="CJ1147" s="48"/>
      <c r="CK1147" s="48"/>
      <c r="CL1147" s="48"/>
      <c r="CM1147" s="48"/>
      <c r="CN1147" s="48"/>
      <c r="CO1147" s="48"/>
      <c r="CP1147" s="48"/>
      <c r="CQ1147" s="48"/>
      <c r="CR1147" s="48"/>
      <c r="CS1147" s="48"/>
      <c r="CT1147" s="48"/>
      <c r="CU1147" s="48"/>
      <c r="CV1147" s="48"/>
      <c r="CW1147" s="48"/>
      <c r="CX1147" s="48"/>
      <c r="CY1147" s="48"/>
      <c r="CZ1147" s="48"/>
      <c r="DA1147" s="48"/>
      <c r="DB1147" s="48"/>
      <c r="DC1147" s="48"/>
      <c r="DD1147" s="48"/>
      <c r="DE1147" s="48"/>
      <c r="DF1147" s="48"/>
      <c r="DG1147" s="48"/>
      <c r="DH1147" s="48"/>
      <c r="DI1147" s="48"/>
      <c r="DJ1147" s="48"/>
      <c r="DK1147" s="48"/>
      <c r="DL1147" s="48"/>
      <c r="DM1147" s="48"/>
      <c r="DN1147" s="48"/>
      <c r="DO1147" s="48"/>
      <c r="DP1147" s="48"/>
      <c r="DQ1147" s="48"/>
      <c r="DR1147" s="48"/>
      <c r="DS1147" s="48"/>
      <c r="DT1147" s="48"/>
      <c r="DU1147" s="48"/>
      <c r="DV1147" s="48"/>
      <c r="DW1147" s="48"/>
      <c r="DX1147" s="48"/>
      <c r="DY1147" s="48"/>
      <c r="DZ1147" s="48"/>
      <c r="EA1147" s="48"/>
      <c r="EB1147" s="48"/>
      <c r="EC1147" s="48"/>
      <c r="ED1147" s="48"/>
      <c r="EE1147" s="48"/>
      <c r="EF1147" s="48"/>
      <c r="EG1147" s="48"/>
      <c r="EH1147" s="48"/>
      <c r="EI1147" s="48"/>
      <c r="EJ1147" s="48"/>
      <c r="EK1147" s="48"/>
      <c r="EL1147" s="48"/>
      <c r="EM1147" s="48"/>
      <c r="EN1147" s="48"/>
      <c r="EO1147" s="48"/>
      <c r="EP1147" s="48"/>
      <c r="EQ1147" s="48"/>
      <c r="ER1147" s="48"/>
      <c r="ES1147" s="48"/>
      <c r="ET1147" s="48"/>
      <c r="EU1147" s="48"/>
      <c r="EV1147" s="48"/>
      <c r="EW1147" s="48"/>
      <c r="EX1147" s="48"/>
      <c r="EY1147" s="48"/>
      <c r="EZ1147" s="48"/>
      <c r="FA1147" s="48"/>
      <c r="FB1147" s="48"/>
      <c r="FC1147" s="48"/>
      <c r="FD1147" s="48"/>
      <c r="FE1147" s="48"/>
      <c r="FF1147" s="48"/>
      <c r="FG1147" s="48"/>
      <c r="FH1147" s="48"/>
      <c r="FI1147" s="48"/>
      <c r="FJ1147" s="48"/>
      <c r="FK1147" s="48"/>
      <c r="FL1147" s="48"/>
      <c r="FM1147" s="48"/>
      <c r="FN1147" s="48"/>
      <c r="FO1147" s="48"/>
      <c r="FP1147" s="48"/>
      <c r="FQ1147" s="48"/>
      <c r="FR1147" s="48"/>
      <c r="FS1147" s="48"/>
      <c r="FT1147" s="48"/>
      <c r="FU1147" s="48"/>
      <c r="FV1147" s="48"/>
      <c r="FW1147" s="48"/>
      <c r="FX1147" s="48"/>
      <c r="FY1147" s="48"/>
      <c r="FZ1147" s="48"/>
      <c r="GA1147" s="48"/>
      <c r="GB1147" s="48"/>
      <c r="GC1147" s="48"/>
      <c r="GD1147" s="48"/>
      <c r="GE1147" s="48"/>
      <c r="GF1147" s="48"/>
      <c r="GG1147" s="48"/>
      <c r="GH1147" s="48"/>
      <c r="GI1147" s="48"/>
      <c r="GJ1147" s="48"/>
      <c r="GK1147" s="48"/>
      <c r="GL1147" s="48"/>
      <c r="GM1147" s="48"/>
      <c r="GN1147" s="48"/>
      <c r="GO1147" s="48"/>
      <c r="GP1147" s="48"/>
      <c r="GQ1147" s="48"/>
      <c r="GR1147" s="48"/>
      <c r="GS1147" s="48"/>
      <c r="GT1147" s="48"/>
      <c r="GU1147" s="48"/>
      <c r="GV1147" s="48"/>
      <c r="GW1147" s="48"/>
      <c r="GX1147" s="48"/>
      <c r="GY1147" s="48"/>
      <c r="GZ1147" s="48"/>
      <c r="HA1147" s="48"/>
      <c r="HB1147" s="48"/>
      <c r="HC1147" s="48"/>
      <c r="HD1147" s="48"/>
      <c r="HE1147" s="48"/>
      <c r="HF1147" s="48"/>
      <c r="HG1147" s="48"/>
      <c r="HH1147" s="48"/>
      <c r="HI1147" s="48"/>
      <c r="HJ1147" s="48"/>
      <c r="HK1147" s="48"/>
      <c r="HL1147" s="48"/>
      <c r="HM1147" s="48"/>
      <c r="HN1147" s="48"/>
      <c r="HO1147" s="48"/>
      <c r="HP1147" s="48"/>
      <c r="HQ1147" s="48"/>
      <c r="HR1147" s="48"/>
      <c r="HS1147" s="48"/>
      <c r="HT1147" s="48"/>
      <c r="HU1147" s="48"/>
      <c r="HV1147" s="48"/>
      <c r="HW1147" s="48"/>
      <c r="HX1147" s="48"/>
      <c r="HY1147" s="48"/>
      <c r="HZ1147" s="48"/>
      <c r="IA1147" s="48"/>
      <c r="IB1147" s="48"/>
      <c r="IC1147" s="48"/>
      <c r="ID1147" s="48"/>
      <c r="IE1147" s="48"/>
      <c r="IF1147" s="48"/>
      <c r="IG1147" s="48"/>
      <c r="IH1147" s="36"/>
      <c r="II1147" s="36"/>
      <c r="IJ1147" s="36"/>
      <c r="IK1147" s="36"/>
      <c r="IL1147" s="36"/>
      <c r="IM1147" s="36"/>
      <c r="IN1147" s="36"/>
      <c r="IO1147" s="36"/>
      <c r="IP1147" s="36"/>
      <c r="IQ1147" s="36"/>
      <c r="IR1147" s="36"/>
      <c r="IS1147" s="36"/>
      <c r="IT1147" s="36"/>
    </row>
    <row r="1148" spans="1:254" s="14" customFormat="1" x14ac:dyDescent="0.2">
      <c r="A1148" s="48"/>
      <c r="B1148" s="48"/>
      <c r="C1148" s="98">
        <v>43818</v>
      </c>
      <c r="D1148" s="30" t="s">
        <v>2238</v>
      </c>
      <c r="E1148" s="102" t="s">
        <v>2237</v>
      </c>
      <c r="F1148" s="35" t="s">
        <v>1521</v>
      </c>
      <c r="G1148" s="82"/>
      <c r="H1148" s="201">
        <v>1197000</v>
      </c>
      <c r="I1148" s="143">
        <v>6148195</v>
      </c>
      <c r="J1148" s="49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8"/>
      <c r="AD1148" s="48"/>
      <c r="AE1148" s="48"/>
      <c r="AF1148" s="48"/>
      <c r="AG1148" s="48"/>
      <c r="AH1148" s="48"/>
      <c r="AI1148" s="48"/>
      <c r="AJ1148" s="48"/>
      <c r="AK1148" s="48"/>
      <c r="AL1148" s="48"/>
      <c r="AM1148" s="48"/>
      <c r="AN1148" s="48"/>
      <c r="AO1148" s="48"/>
      <c r="AP1148" s="48"/>
      <c r="AQ1148" s="48"/>
      <c r="AR1148" s="48"/>
      <c r="AS1148" s="48"/>
      <c r="AT1148" s="48"/>
      <c r="AU1148" s="48"/>
      <c r="AV1148" s="48"/>
      <c r="AW1148" s="48"/>
      <c r="AX1148" s="48"/>
      <c r="AY1148" s="48"/>
      <c r="AZ1148" s="48"/>
      <c r="BA1148" s="48"/>
      <c r="BB1148" s="48"/>
      <c r="BC1148" s="48"/>
      <c r="BD1148" s="48"/>
      <c r="BE1148" s="48"/>
      <c r="BF1148" s="48"/>
      <c r="BG1148" s="48"/>
      <c r="BH1148" s="48"/>
      <c r="BI1148" s="48"/>
      <c r="BJ1148" s="48"/>
      <c r="BK1148" s="48"/>
      <c r="BL1148" s="48"/>
      <c r="BM1148" s="48"/>
      <c r="BN1148" s="48"/>
      <c r="BO1148" s="48"/>
      <c r="BP1148" s="48"/>
      <c r="BQ1148" s="48"/>
      <c r="BR1148" s="48"/>
      <c r="BS1148" s="48"/>
      <c r="BT1148" s="48"/>
      <c r="BU1148" s="48"/>
      <c r="BV1148" s="48"/>
      <c r="BW1148" s="48"/>
      <c r="BX1148" s="48"/>
      <c r="BY1148" s="48"/>
      <c r="BZ1148" s="48"/>
      <c r="CA1148" s="48"/>
      <c r="CB1148" s="48"/>
      <c r="CC1148" s="48"/>
      <c r="CD1148" s="48"/>
      <c r="CE1148" s="48"/>
      <c r="CF1148" s="48"/>
      <c r="CG1148" s="48"/>
      <c r="CH1148" s="48"/>
      <c r="CI1148" s="48"/>
      <c r="CJ1148" s="48"/>
      <c r="CK1148" s="48"/>
      <c r="CL1148" s="48"/>
      <c r="CM1148" s="48"/>
      <c r="CN1148" s="48"/>
      <c r="CO1148" s="48"/>
      <c r="CP1148" s="48"/>
      <c r="CQ1148" s="48"/>
      <c r="CR1148" s="48"/>
      <c r="CS1148" s="48"/>
      <c r="CT1148" s="48"/>
      <c r="CU1148" s="48"/>
      <c r="CV1148" s="48"/>
      <c r="CW1148" s="48"/>
      <c r="CX1148" s="48"/>
      <c r="CY1148" s="48"/>
      <c r="CZ1148" s="48"/>
      <c r="DA1148" s="48"/>
      <c r="DB1148" s="48"/>
      <c r="DC1148" s="48"/>
      <c r="DD1148" s="48"/>
      <c r="DE1148" s="48"/>
      <c r="DF1148" s="48"/>
      <c r="DG1148" s="48"/>
      <c r="DH1148" s="48"/>
      <c r="DI1148" s="48"/>
      <c r="DJ1148" s="48"/>
      <c r="DK1148" s="48"/>
      <c r="DL1148" s="48"/>
      <c r="DM1148" s="48"/>
      <c r="DN1148" s="48"/>
      <c r="DO1148" s="48"/>
      <c r="DP1148" s="48"/>
      <c r="DQ1148" s="48"/>
      <c r="DR1148" s="48"/>
      <c r="DS1148" s="48"/>
      <c r="DT1148" s="48"/>
      <c r="DU1148" s="48"/>
      <c r="DV1148" s="48"/>
      <c r="DW1148" s="48"/>
      <c r="DX1148" s="48"/>
      <c r="DY1148" s="48"/>
      <c r="DZ1148" s="48"/>
      <c r="EA1148" s="48"/>
      <c r="EB1148" s="48"/>
      <c r="EC1148" s="48"/>
      <c r="ED1148" s="48"/>
      <c r="EE1148" s="48"/>
      <c r="EF1148" s="48"/>
      <c r="EG1148" s="48"/>
      <c r="EH1148" s="48"/>
      <c r="EI1148" s="48"/>
      <c r="EJ1148" s="48"/>
      <c r="EK1148" s="48"/>
      <c r="EL1148" s="48"/>
      <c r="EM1148" s="48"/>
      <c r="EN1148" s="48"/>
      <c r="EO1148" s="48"/>
      <c r="EP1148" s="48"/>
      <c r="EQ1148" s="48"/>
      <c r="ER1148" s="48"/>
      <c r="ES1148" s="48"/>
      <c r="ET1148" s="48"/>
      <c r="EU1148" s="48"/>
      <c r="EV1148" s="48"/>
      <c r="EW1148" s="48"/>
      <c r="EX1148" s="48"/>
      <c r="EY1148" s="48"/>
      <c r="EZ1148" s="48"/>
      <c r="FA1148" s="48"/>
      <c r="FB1148" s="48"/>
      <c r="FC1148" s="48"/>
      <c r="FD1148" s="48"/>
      <c r="FE1148" s="48"/>
      <c r="FF1148" s="48"/>
      <c r="FG1148" s="48"/>
      <c r="FH1148" s="48"/>
      <c r="FI1148" s="48"/>
      <c r="FJ1148" s="48"/>
      <c r="FK1148" s="48"/>
      <c r="FL1148" s="48"/>
      <c r="FM1148" s="48"/>
      <c r="FN1148" s="48"/>
      <c r="FO1148" s="48"/>
      <c r="FP1148" s="48"/>
      <c r="FQ1148" s="48"/>
      <c r="FR1148" s="48"/>
      <c r="FS1148" s="48"/>
      <c r="FT1148" s="48"/>
      <c r="FU1148" s="48"/>
      <c r="FV1148" s="48"/>
      <c r="FW1148" s="48"/>
      <c r="FX1148" s="48"/>
      <c r="FY1148" s="48"/>
      <c r="FZ1148" s="48"/>
      <c r="GA1148" s="48"/>
      <c r="GB1148" s="48"/>
      <c r="GC1148" s="48"/>
      <c r="GD1148" s="48"/>
      <c r="GE1148" s="48"/>
      <c r="GF1148" s="48"/>
      <c r="GG1148" s="48"/>
      <c r="GH1148" s="48"/>
      <c r="GI1148" s="48"/>
      <c r="GJ1148" s="48"/>
      <c r="GK1148" s="48"/>
      <c r="GL1148" s="48"/>
      <c r="GM1148" s="48"/>
      <c r="GN1148" s="48"/>
      <c r="GO1148" s="48"/>
      <c r="GP1148" s="48"/>
      <c r="GQ1148" s="48"/>
      <c r="GR1148" s="48"/>
      <c r="GS1148" s="48"/>
      <c r="GT1148" s="48"/>
      <c r="GU1148" s="48"/>
      <c r="GV1148" s="48"/>
      <c r="GW1148" s="48"/>
      <c r="GX1148" s="48"/>
      <c r="GY1148" s="48"/>
      <c r="GZ1148" s="48"/>
      <c r="HA1148" s="48"/>
      <c r="HB1148" s="48"/>
      <c r="HC1148" s="48"/>
      <c r="HD1148" s="48"/>
      <c r="HE1148" s="48"/>
      <c r="HF1148" s="48"/>
      <c r="HG1148" s="48"/>
      <c r="HH1148" s="48"/>
      <c r="HI1148" s="48"/>
      <c r="HJ1148" s="48"/>
      <c r="HK1148" s="48"/>
      <c r="HL1148" s="48"/>
      <c r="HM1148" s="48"/>
      <c r="HN1148" s="48"/>
      <c r="HO1148" s="48"/>
      <c r="HP1148" s="48"/>
      <c r="HQ1148" s="48"/>
      <c r="HR1148" s="48"/>
      <c r="HS1148" s="48"/>
      <c r="HT1148" s="48"/>
      <c r="HU1148" s="48"/>
      <c r="HV1148" s="48"/>
      <c r="HW1148" s="48"/>
      <c r="HX1148" s="48"/>
      <c r="HY1148" s="48"/>
      <c r="HZ1148" s="48"/>
      <c r="IA1148" s="48"/>
      <c r="IB1148" s="48"/>
      <c r="IC1148" s="48"/>
      <c r="ID1148" s="48"/>
      <c r="IE1148" s="48"/>
      <c r="IF1148" s="48"/>
      <c r="IG1148" s="48"/>
      <c r="IH1148" s="36"/>
      <c r="II1148" s="36"/>
      <c r="IJ1148" s="36"/>
      <c r="IK1148" s="36"/>
      <c r="IL1148" s="36"/>
      <c r="IM1148" s="36"/>
      <c r="IN1148" s="36"/>
      <c r="IO1148" s="36"/>
      <c r="IP1148" s="36"/>
      <c r="IQ1148" s="36"/>
      <c r="IR1148" s="36"/>
      <c r="IS1148" s="36"/>
      <c r="IT1148" s="36"/>
    </row>
    <row r="1149" spans="1:254" s="14" customFormat="1" x14ac:dyDescent="0.2">
      <c r="A1149" s="48"/>
      <c r="B1149" s="48"/>
      <c r="C1149" s="98">
        <v>43818</v>
      </c>
      <c r="D1149" s="30" t="s">
        <v>2239</v>
      </c>
      <c r="E1149" s="102" t="s">
        <v>2240</v>
      </c>
      <c r="F1149" s="35" t="s">
        <v>1521</v>
      </c>
      <c r="G1149" s="82"/>
      <c r="H1149" s="201">
        <v>1568000</v>
      </c>
      <c r="I1149" s="143">
        <v>4580195</v>
      </c>
      <c r="J1149" s="49"/>
      <c r="K1149" s="48"/>
      <c r="L1149" s="48"/>
      <c r="M1149" s="48"/>
      <c r="N1149" s="48"/>
      <c r="O1149" s="48"/>
      <c r="P1149" s="48"/>
      <c r="Q1149" s="48"/>
      <c r="R1149" s="48"/>
      <c r="S1149" s="48"/>
      <c r="T1149" s="48"/>
      <c r="U1149" s="48"/>
      <c r="V1149" s="48"/>
      <c r="W1149" s="48"/>
      <c r="X1149" s="48"/>
      <c r="Y1149" s="48"/>
      <c r="Z1149" s="48"/>
      <c r="AA1149" s="48"/>
      <c r="AB1149" s="48"/>
      <c r="AC1149" s="48"/>
      <c r="AD1149" s="48"/>
      <c r="AE1149" s="48"/>
      <c r="AF1149" s="48"/>
      <c r="AG1149" s="48"/>
      <c r="AH1149" s="48"/>
      <c r="AI1149" s="48"/>
      <c r="AJ1149" s="48"/>
      <c r="AK1149" s="48"/>
      <c r="AL1149" s="48"/>
      <c r="AM1149" s="48"/>
      <c r="AN1149" s="48"/>
      <c r="AO1149" s="48"/>
      <c r="AP1149" s="48"/>
      <c r="AQ1149" s="48"/>
      <c r="AR1149" s="48"/>
      <c r="AS1149" s="48"/>
      <c r="AT1149" s="48"/>
      <c r="AU1149" s="48"/>
      <c r="AV1149" s="48"/>
      <c r="AW1149" s="48"/>
      <c r="AX1149" s="48"/>
      <c r="AY1149" s="48"/>
      <c r="AZ1149" s="48"/>
      <c r="BA1149" s="48"/>
      <c r="BB1149" s="48"/>
      <c r="BC1149" s="48"/>
      <c r="BD1149" s="48"/>
      <c r="BE1149" s="48"/>
      <c r="BF1149" s="48"/>
      <c r="BG1149" s="48"/>
      <c r="BH1149" s="48"/>
      <c r="BI1149" s="48"/>
      <c r="BJ1149" s="48"/>
      <c r="BK1149" s="48"/>
      <c r="BL1149" s="48"/>
      <c r="BM1149" s="48"/>
      <c r="BN1149" s="48"/>
      <c r="BO1149" s="48"/>
      <c r="BP1149" s="48"/>
      <c r="BQ1149" s="48"/>
      <c r="BR1149" s="48"/>
      <c r="BS1149" s="48"/>
      <c r="BT1149" s="48"/>
      <c r="BU1149" s="48"/>
      <c r="BV1149" s="48"/>
      <c r="BW1149" s="48"/>
      <c r="BX1149" s="48"/>
      <c r="BY1149" s="48"/>
      <c r="BZ1149" s="48"/>
      <c r="CA1149" s="48"/>
      <c r="CB1149" s="48"/>
      <c r="CC1149" s="48"/>
      <c r="CD1149" s="48"/>
      <c r="CE1149" s="48"/>
      <c r="CF1149" s="48"/>
      <c r="CG1149" s="48"/>
      <c r="CH1149" s="48"/>
      <c r="CI1149" s="48"/>
      <c r="CJ1149" s="48"/>
      <c r="CK1149" s="48"/>
      <c r="CL1149" s="48"/>
      <c r="CM1149" s="48"/>
      <c r="CN1149" s="48"/>
      <c r="CO1149" s="48"/>
      <c r="CP1149" s="48"/>
      <c r="CQ1149" s="48"/>
      <c r="CR1149" s="48"/>
      <c r="CS1149" s="48"/>
      <c r="CT1149" s="48"/>
      <c r="CU1149" s="48"/>
      <c r="CV1149" s="48"/>
      <c r="CW1149" s="48"/>
      <c r="CX1149" s="48"/>
      <c r="CY1149" s="48"/>
      <c r="CZ1149" s="48"/>
      <c r="DA1149" s="48"/>
      <c r="DB1149" s="48"/>
      <c r="DC1149" s="48"/>
      <c r="DD1149" s="48"/>
      <c r="DE1149" s="48"/>
      <c r="DF1149" s="48"/>
      <c r="DG1149" s="48"/>
      <c r="DH1149" s="48"/>
      <c r="DI1149" s="48"/>
      <c r="DJ1149" s="48"/>
      <c r="DK1149" s="48"/>
      <c r="DL1149" s="48"/>
      <c r="DM1149" s="48"/>
      <c r="DN1149" s="48"/>
      <c r="DO1149" s="48"/>
      <c r="DP1149" s="48"/>
      <c r="DQ1149" s="48"/>
      <c r="DR1149" s="48"/>
      <c r="DS1149" s="48"/>
      <c r="DT1149" s="48"/>
      <c r="DU1149" s="48"/>
      <c r="DV1149" s="48"/>
      <c r="DW1149" s="48"/>
      <c r="DX1149" s="48"/>
      <c r="DY1149" s="48"/>
      <c r="DZ1149" s="48"/>
      <c r="EA1149" s="48"/>
      <c r="EB1149" s="48"/>
      <c r="EC1149" s="48"/>
      <c r="ED1149" s="48"/>
      <c r="EE1149" s="48"/>
      <c r="EF1149" s="48"/>
      <c r="EG1149" s="48"/>
      <c r="EH1149" s="48"/>
      <c r="EI1149" s="48"/>
      <c r="EJ1149" s="48"/>
      <c r="EK1149" s="48"/>
      <c r="EL1149" s="48"/>
      <c r="EM1149" s="48"/>
      <c r="EN1149" s="48"/>
      <c r="EO1149" s="48"/>
      <c r="EP1149" s="48"/>
      <c r="EQ1149" s="48"/>
      <c r="ER1149" s="48"/>
      <c r="ES1149" s="48"/>
      <c r="ET1149" s="48"/>
      <c r="EU1149" s="48"/>
      <c r="EV1149" s="48"/>
      <c r="EW1149" s="48"/>
      <c r="EX1149" s="48"/>
      <c r="EY1149" s="48"/>
      <c r="EZ1149" s="48"/>
      <c r="FA1149" s="48"/>
      <c r="FB1149" s="48"/>
      <c r="FC1149" s="48"/>
      <c r="FD1149" s="48"/>
      <c r="FE1149" s="48"/>
      <c r="FF1149" s="48"/>
      <c r="FG1149" s="48"/>
      <c r="FH1149" s="48"/>
      <c r="FI1149" s="48"/>
      <c r="FJ1149" s="48"/>
      <c r="FK1149" s="48"/>
      <c r="FL1149" s="48"/>
      <c r="FM1149" s="48"/>
      <c r="FN1149" s="48"/>
      <c r="FO1149" s="48"/>
      <c r="FP1149" s="48"/>
      <c r="FQ1149" s="48"/>
      <c r="FR1149" s="48"/>
      <c r="FS1149" s="48"/>
      <c r="FT1149" s="48"/>
      <c r="FU1149" s="48"/>
      <c r="FV1149" s="48"/>
      <c r="FW1149" s="48"/>
      <c r="FX1149" s="48"/>
      <c r="FY1149" s="48"/>
      <c r="FZ1149" s="48"/>
      <c r="GA1149" s="48"/>
      <c r="GB1149" s="48"/>
      <c r="GC1149" s="48"/>
      <c r="GD1149" s="48"/>
      <c r="GE1149" s="48"/>
      <c r="GF1149" s="48"/>
      <c r="GG1149" s="48"/>
      <c r="GH1149" s="48"/>
      <c r="GI1149" s="48"/>
      <c r="GJ1149" s="48"/>
      <c r="GK1149" s="48"/>
      <c r="GL1149" s="48"/>
      <c r="GM1149" s="48"/>
      <c r="GN1149" s="48"/>
      <c r="GO1149" s="48"/>
      <c r="GP1149" s="48"/>
      <c r="GQ1149" s="48"/>
      <c r="GR1149" s="48"/>
      <c r="GS1149" s="48"/>
      <c r="GT1149" s="48"/>
      <c r="GU1149" s="48"/>
      <c r="GV1149" s="48"/>
      <c r="GW1149" s="48"/>
      <c r="GX1149" s="48"/>
      <c r="GY1149" s="48"/>
      <c r="GZ1149" s="48"/>
      <c r="HA1149" s="48"/>
      <c r="HB1149" s="48"/>
      <c r="HC1149" s="48"/>
      <c r="HD1149" s="48"/>
      <c r="HE1149" s="48"/>
      <c r="HF1149" s="48"/>
      <c r="HG1149" s="48"/>
      <c r="HH1149" s="48"/>
      <c r="HI1149" s="48"/>
      <c r="HJ1149" s="48"/>
      <c r="HK1149" s="48"/>
      <c r="HL1149" s="48"/>
      <c r="HM1149" s="48"/>
      <c r="HN1149" s="48"/>
      <c r="HO1149" s="48"/>
      <c r="HP1149" s="48"/>
      <c r="HQ1149" s="48"/>
      <c r="HR1149" s="48"/>
      <c r="HS1149" s="48"/>
      <c r="HT1149" s="48"/>
      <c r="HU1149" s="48"/>
      <c r="HV1149" s="48"/>
      <c r="HW1149" s="48"/>
      <c r="HX1149" s="48"/>
      <c r="HY1149" s="48"/>
      <c r="HZ1149" s="48"/>
      <c r="IA1149" s="48"/>
      <c r="IB1149" s="48"/>
      <c r="IC1149" s="48"/>
      <c r="ID1149" s="48"/>
      <c r="IE1149" s="48"/>
      <c r="IF1149" s="48"/>
      <c r="IG1149" s="48"/>
      <c r="IH1149" s="36"/>
      <c r="II1149" s="36"/>
      <c r="IJ1149" s="36"/>
      <c r="IK1149" s="36"/>
      <c r="IL1149" s="36"/>
      <c r="IM1149" s="36"/>
      <c r="IN1149" s="36"/>
      <c r="IO1149" s="36"/>
      <c r="IP1149" s="36"/>
      <c r="IQ1149" s="36"/>
      <c r="IR1149" s="36"/>
      <c r="IS1149" s="36"/>
      <c r="IT1149" s="36"/>
    </row>
    <row r="1150" spans="1:254" s="14" customFormat="1" x14ac:dyDescent="0.2">
      <c r="A1150" s="48"/>
      <c r="B1150" s="48"/>
      <c r="C1150" s="98">
        <v>43818</v>
      </c>
      <c r="D1150" s="30" t="s">
        <v>2241</v>
      </c>
      <c r="E1150" s="102" t="s">
        <v>2242</v>
      </c>
      <c r="F1150" s="35" t="s">
        <v>2243</v>
      </c>
      <c r="G1150" s="82"/>
      <c r="H1150" s="201">
        <v>2000000</v>
      </c>
      <c r="I1150" s="143">
        <v>2580195</v>
      </c>
      <c r="J1150" s="49"/>
      <c r="K1150" s="48"/>
      <c r="L1150" s="48"/>
      <c r="M1150" s="48"/>
      <c r="N1150" s="48"/>
      <c r="O1150" s="48"/>
      <c r="P1150" s="48"/>
      <c r="Q1150" s="48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  <c r="AL1150" s="48"/>
      <c r="AM1150" s="48"/>
      <c r="AN1150" s="48"/>
      <c r="AO1150" s="48"/>
      <c r="AP1150" s="48"/>
      <c r="AQ1150" s="48"/>
      <c r="AR1150" s="48"/>
      <c r="AS1150" s="48"/>
      <c r="AT1150" s="48"/>
      <c r="AU1150" s="48"/>
      <c r="AV1150" s="48"/>
      <c r="AW1150" s="48"/>
      <c r="AX1150" s="48"/>
      <c r="AY1150" s="48"/>
      <c r="AZ1150" s="48"/>
      <c r="BA1150" s="48"/>
      <c r="BB1150" s="48"/>
      <c r="BC1150" s="48"/>
      <c r="BD1150" s="48"/>
      <c r="BE1150" s="48"/>
      <c r="BF1150" s="48"/>
      <c r="BG1150" s="48"/>
      <c r="BH1150" s="48"/>
      <c r="BI1150" s="48"/>
      <c r="BJ1150" s="48"/>
      <c r="BK1150" s="48"/>
      <c r="BL1150" s="48"/>
      <c r="BM1150" s="48"/>
      <c r="BN1150" s="48"/>
      <c r="BO1150" s="48"/>
      <c r="BP1150" s="48"/>
      <c r="BQ1150" s="48"/>
      <c r="BR1150" s="48"/>
      <c r="BS1150" s="48"/>
      <c r="BT1150" s="48"/>
      <c r="BU1150" s="48"/>
      <c r="BV1150" s="48"/>
      <c r="BW1150" s="48"/>
      <c r="BX1150" s="48"/>
      <c r="BY1150" s="48"/>
      <c r="BZ1150" s="48"/>
      <c r="CA1150" s="48"/>
      <c r="CB1150" s="48"/>
      <c r="CC1150" s="48"/>
      <c r="CD1150" s="48"/>
      <c r="CE1150" s="48"/>
      <c r="CF1150" s="48"/>
      <c r="CG1150" s="48"/>
      <c r="CH1150" s="48"/>
      <c r="CI1150" s="48"/>
      <c r="CJ1150" s="48"/>
      <c r="CK1150" s="48"/>
      <c r="CL1150" s="48"/>
      <c r="CM1150" s="48"/>
      <c r="CN1150" s="48"/>
      <c r="CO1150" s="48"/>
      <c r="CP1150" s="48"/>
      <c r="CQ1150" s="48"/>
      <c r="CR1150" s="48"/>
      <c r="CS1150" s="48"/>
      <c r="CT1150" s="48"/>
      <c r="CU1150" s="48"/>
      <c r="CV1150" s="48"/>
      <c r="CW1150" s="48"/>
      <c r="CX1150" s="48"/>
      <c r="CY1150" s="48"/>
      <c r="CZ1150" s="48"/>
      <c r="DA1150" s="48"/>
      <c r="DB1150" s="48"/>
      <c r="DC1150" s="48"/>
      <c r="DD1150" s="48"/>
      <c r="DE1150" s="48"/>
      <c r="DF1150" s="48"/>
      <c r="DG1150" s="48"/>
      <c r="DH1150" s="48"/>
      <c r="DI1150" s="48"/>
      <c r="DJ1150" s="48"/>
      <c r="DK1150" s="48"/>
      <c r="DL1150" s="48"/>
      <c r="DM1150" s="48"/>
      <c r="DN1150" s="48"/>
      <c r="DO1150" s="48"/>
      <c r="DP1150" s="48"/>
      <c r="DQ1150" s="48"/>
      <c r="DR1150" s="48"/>
      <c r="DS1150" s="48"/>
      <c r="DT1150" s="48"/>
      <c r="DU1150" s="48"/>
      <c r="DV1150" s="48"/>
      <c r="DW1150" s="48"/>
      <c r="DX1150" s="48"/>
      <c r="DY1150" s="48"/>
      <c r="DZ1150" s="48"/>
      <c r="EA1150" s="48"/>
      <c r="EB1150" s="48"/>
      <c r="EC1150" s="48"/>
      <c r="ED1150" s="48"/>
      <c r="EE1150" s="48"/>
      <c r="EF1150" s="48"/>
      <c r="EG1150" s="48"/>
      <c r="EH1150" s="48"/>
      <c r="EI1150" s="48"/>
      <c r="EJ1150" s="48"/>
      <c r="EK1150" s="48"/>
      <c r="EL1150" s="48"/>
      <c r="EM1150" s="48"/>
      <c r="EN1150" s="48"/>
      <c r="EO1150" s="48"/>
      <c r="EP1150" s="48"/>
      <c r="EQ1150" s="48"/>
      <c r="ER1150" s="48"/>
      <c r="ES1150" s="48"/>
      <c r="ET1150" s="48"/>
      <c r="EU1150" s="48"/>
      <c r="EV1150" s="48"/>
      <c r="EW1150" s="48"/>
      <c r="EX1150" s="48"/>
      <c r="EY1150" s="48"/>
      <c r="EZ1150" s="48"/>
      <c r="FA1150" s="48"/>
      <c r="FB1150" s="48"/>
      <c r="FC1150" s="48"/>
      <c r="FD1150" s="48"/>
      <c r="FE1150" s="48"/>
      <c r="FF1150" s="48"/>
      <c r="FG1150" s="48"/>
      <c r="FH1150" s="48"/>
      <c r="FI1150" s="48"/>
      <c r="FJ1150" s="48"/>
      <c r="FK1150" s="48"/>
      <c r="FL1150" s="48"/>
      <c r="FM1150" s="48"/>
      <c r="FN1150" s="48"/>
      <c r="FO1150" s="48"/>
      <c r="FP1150" s="48"/>
      <c r="FQ1150" s="48"/>
      <c r="FR1150" s="48"/>
      <c r="FS1150" s="48"/>
      <c r="FT1150" s="48"/>
      <c r="FU1150" s="48"/>
      <c r="FV1150" s="48"/>
      <c r="FW1150" s="48"/>
      <c r="FX1150" s="48"/>
      <c r="FY1150" s="48"/>
      <c r="FZ1150" s="48"/>
      <c r="GA1150" s="48"/>
      <c r="GB1150" s="48"/>
      <c r="GC1150" s="48"/>
      <c r="GD1150" s="48"/>
      <c r="GE1150" s="48"/>
      <c r="GF1150" s="48"/>
      <c r="GG1150" s="48"/>
      <c r="GH1150" s="48"/>
      <c r="GI1150" s="48"/>
      <c r="GJ1150" s="48"/>
      <c r="GK1150" s="48"/>
      <c r="GL1150" s="48"/>
      <c r="GM1150" s="48"/>
      <c r="GN1150" s="48"/>
      <c r="GO1150" s="48"/>
      <c r="GP1150" s="48"/>
      <c r="GQ1150" s="48"/>
      <c r="GR1150" s="48"/>
      <c r="GS1150" s="48"/>
      <c r="GT1150" s="48"/>
      <c r="GU1150" s="48"/>
      <c r="GV1150" s="48"/>
      <c r="GW1150" s="48"/>
      <c r="GX1150" s="48"/>
      <c r="GY1150" s="48"/>
      <c r="GZ1150" s="48"/>
      <c r="HA1150" s="48"/>
      <c r="HB1150" s="48"/>
      <c r="HC1150" s="48"/>
      <c r="HD1150" s="48"/>
      <c r="HE1150" s="48"/>
      <c r="HF1150" s="48"/>
      <c r="HG1150" s="48"/>
      <c r="HH1150" s="48"/>
      <c r="HI1150" s="48"/>
      <c r="HJ1150" s="48"/>
      <c r="HK1150" s="48"/>
      <c r="HL1150" s="48"/>
      <c r="HM1150" s="48"/>
      <c r="HN1150" s="48"/>
      <c r="HO1150" s="48"/>
      <c r="HP1150" s="48"/>
      <c r="HQ1150" s="48"/>
      <c r="HR1150" s="48"/>
      <c r="HS1150" s="48"/>
      <c r="HT1150" s="48"/>
      <c r="HU1150" s="48"/>
      <c r="HV1150" s="48"/>
      <c r="HW1150" s="48"/>
      <c r="HX1150" s="48"/>
      <c r="HY1150" s="48"/>
      <c r="HZ1150" s="48"/>
      <c r="IA1150" s="48"/>
      <c r="IB1150" s="48"/>
      <c r="IC1150" s="48"/>
      <c r="ID1150" s="48"/>
      <c r="IE1150" s="48"/>
      <c r="IF1150" s="48"/>
      <c r="IG1150" s="48"/>
      <c r="IH1150" s="36"/>
      <c r="II1150" s="36"/>
      <c r="IJ1150" s="36"/>
      <c r="IK1150" s="36"/>
      <c r="IL1150" s="36"/>
      <c r="IM1150" s="36"/>
      <c r="IN1150" s="36"/>
      <c r="IO1150" s="36"/>
      <c r="IP1150" s="36"/>
      <c r="IQ1150" s="36"/>
      <c r="IR1150" s="36"/>
      <c r="IS1150" s="36"/>
      <c r="IT1150" s="36"/>
    </row>
    <row r="1151" spans="1:254" s="14" customFormat="1" x14ac:dyDescent="0.2">
      <c r="A1151" s="48"/>
      <c r="B1151" s="48"/>
      <c r="C1151" s="98">
        <v>43818</v>
      </c>
      <c r="D1151" s="30" t="s">
        <v>2244</v>
      </c>
      <c r="E1151" s="102" t="s">
        <v>2245</v>
      </c>
      <c r="F1151" s="35" t="s">
        <v>2246</v>
      </c>
      <c r="G1151" s="82"/>
      <c r="H1151" s="201">
        <v>1500000</v>
      </c>
      <c r="I1151" s="143">
        <v>1080195</v>
      </c>
      <c r="J1151" s="49"/>
      <c r="K1151" s="48"/>
      <c r="L1151" s="48"/>
      <c r="M1151" s="48"/>
      <c r="N1151" s="48"/>
      <c r="O1151" s="48"/>
      <c r="P1151" s="48"/>
      <c r="Q1151" s="48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  <c r="AL1151" s="48"/>
      <c r="AM1151" s="48"/>
      <c r="AN1151" s="48"/>
      <c r="AO1151" s="48"/>
      <c r="AP1151" s="48"/>
      <c r="AQ1151" s="48"/>
      <c r="AR1151" s="48"/>
      <c r="AS1151" s="48"/>
      <c r="AT1151" s="48"/>
      <c r="AU1151" s="48"/>
      <c r="AV1151" s="48"/>
      <c r="AW1151" s="48"/>
      <c r="AX1151" s="48"/>
      <c r="AY1151" s="48"/>
      <c r="AZ1151" s="48"/>
      <c r="BA1151" s="48"/>
      <c r="BB1151" s="48"/>
      <c r="BC1151" s="48"/>
      <c r="BD1151" s="48"/>
      <c r="BE1151" s="48"/>
      <c r="BF1151" s="48"/>
      <c r="BG1151" s="48"/>
      <c r="BH1151" s="48"/>
      <c r="BI1151" s="48"/>
      <c r="BJ1151" s="48"/>
      <c r="BK1151" s="48"/>
      <c r="BL1151" s="48"/>
      <c r="BM1151" s="48"/>
      <c r="BN1151" s="48"/>
      <c r="BO1151" s="48"/>
      <c r="BP1151" s="48"/>
      <c r="BQ1151" s="48"/>
      <c r="BR1151" s="48"/>
      <c r="BS1151" s="48"/>
      <c r="BT1151" s="48"/>
      <c r="BU1151" s="48"/>
      <c r="BV1151" s="48"/>
      <c r="BW1151" s="48"/>
      <c r="BX1151" s="48"/>
      <c r="BY1151" s="48"/>
      <c r="BZ1151" s="48"/>
      <c r="CA1151" s="48"/>
      <c r="CB1151" s="48"/>
      <c r="CC1151" s="48"/>
      <c r="CD1151" s="48"/>
      <c r="CE1151" s="48"/>
      <c r="CF1151" s="48"/>
      <c r="CG1151" s="48"/>
      <c r="CH1151" s="48"/>
      <c r="CI1151" s="48"/>
      <c r="CJ1151" s="48"/>
      <c r="CK1151" s="48"/>
      <c r="CL1151" s="48"/>
      <c r="CM1151" s="48"/>
      <c r="CN1151" s="48"/>
      <c r="CO1151" s="48"/>
      <c r="CP1151" s="48"/>
      <c r="CQ1151" s="48"/>
      <c r="CR1151" s="48"/>
      <c r="CS1151" s="48"/>
      <c r="CT1151" s="48"/>
      <c r="CU1151" s="48"/>
      <c r="CV1151" s="48"/>
      <c r="CW1151" s="48"/>
      <c r="CX1151" s="48"/>
      <c r="CY1151" s="48"/>
      <c r="CZ1151" s="48"/>
      <c r="DA1151" s="48"/>
      <c r="DB1151" s="48"/>
      <c r="DC1151" s="48"/>
      <c r="DD1151" s="48"/>
      <c r="DE1151" s="48"/>
      <c r="DF1151" s="48"/>
      <c r="DG1151" s="48"/>
      <c r="DH1151" s="48"/>
      <c r="DI1151" s="48"/>
      <c r="DJ1151" s="48"/>
      <c r="DK1151" s="48"/>
      <c r="DL1151" s="48"/>
      <c r="DM1151" s="48"/>
      <c r="DN1151" s="48"/>
      <c r="DO1151" s="48"/>
      <c r="DP1151" s="48"/>
      <c r="DQ1151" s="48"/>
      <c r="DR1151" s="48"/>
      <c r="DS1151" s="48"/>
      <c r="DT1151" s="48"/>
      <c r="DU1151" s="48"/>
      <c r="DV1151" s="48"/>
      <c r="DW1151" s="48"/>
      <c r="DX1151" s="48"/>
      <c r="DY1151" s="48"/>
      <c r="DZ1151" s="48"/>
      <c r="EA1151" s="48"/>
      <c r="EB1151" s="48"/>
      <c r="EC1151" s="48"/>
      <c r="ED1151" s="48"/>
      <c r="EE1151" s="48"/>
      <c r="EF1151" s="48"/>
      <c r="EG1151" s="48"/>
      <c r="EH1151" s="48"/>
      <c r="EI1151" s="48"/>
      <c r="EJ1151" s="48"/>
      <c r="EK1151" s="48"/>
      <c r="EL1151" s="48"/>
      <c r="EM1151" s="48"/>
      <c r="EN1151" s="48"/>
      <c r="EO1151" s="48"/>
      <c r="EP1151" s="48"/>
      <c r="EQ1151" s="48"/>
      <c r="ER1151" s="48"/>
      <c r="ES1151" s="48"/>
      <c r="ET1151" s="48"/>
      <c r="EU1151" s="48"/>
      <c r="EV1151" s="48"/>
      <c r="EW1151" s="48"/>
      <c r="EX1151" s="48"/>
      <c r="EY1151" s="48"/>
      <c r="EZ1151" s="48"/>
      <c r="FA1151" s="48"/>
      <c r="FB1151" s="48"/>
      <c r="FC1151" s="48"/>
      <c r="FD1151" s="48"/>
      <c r="FE1151" s="48"/>
      <c r="FF1151" s="48"/>
      <c r="FG1151" s="48"/>
      <c r="FH1151" s="48"/>
      <c r="FI1151" s="48"/>
      <c r="FJ1151" s="48"/>
      <c r="FK1151" s="48"/>
      <c r="FL1151" s="48"/>
      <c r="FM1151" s="48"/>
      <c r="FN1151" s="48"/>
      <c r="FO1151" s="48"/>
      <c r="FP1151" s="48"/>
      <c r="FQ1151" s="48"/>
      <c r="FR1151" s="48"/>
      <c r="FS1151" s="48"/>
      <c r="FT1151" s="48"/>
      <c r="FU1151" s="48"/>
      <c r="FV1151" s="48"/>
      <c r="FW1151" s="48"/>
      <c r="FX1151" s="48"/>
      <c r="FY1151" s="48"/>
      <c r="FZ1151" s="48"/>
      <c r="GA1151" s="48"/>
      <c r="GB1151" s="48"/>
      <c r="GC1151" s="48"/>
      <c r="GD1151" s="48"/>
      <c r="GE1151" s="48"/>
      <c r="GF1151" s="48"/>
      <c r="GG1151" s="48"/>
      <c r="GH1151" s="48"/>
      <c r="GI1151" s="48"/>
      <c r="GJ1151" s="48"/>
      <c r="GK1151" s="48"/>
      <c r="GL1151" s="48"/>
      <c r="GM1151" s="48"/>
      <c r="GN1151" s="48"/>
      <c r="GO1151" s="48"/>
      <c r="GP1151" s="48"/>
      <c r="GQ1151" s="48"/>
      <c r="GR1151" s="48"/>
      <c r="GS1151" s="48"/>
      <c r="GT1151" s="48"/>
      <c r="GU1151" s="48"/>
      <c r="GV1151" s="48"/>
      <c r="GW1151" s="48"/>
      <c r="GX1151" s="48"/>
      <c r="GY1151" s="48"/>
      <c r="GZ1151" s="48"/>
      <c r="HA1151" s="48"/>
      <c r="HB1151" s="48"/>
      <c r="HC1151" s="48"/>
      <c r="HD1151" s="48"/>
      <c r="HE1151" s="48"/>
      <c r="HF1151" s="48"/>
      <c r="HG1151" s="48"/>
      <c r="HH1151" s="48"/>
      <c r="HI1151" s="48"/>
      <c r="HJ1151" s="48"/>
      <c r="HK1151" s="48"/>
      <c r="HL1151" s="48"/>
      <c r="HM1151" s="48"/>
      <c r="HN1151" s="48"/>
      <c r="HO1151" s="48"/>
      <c r="HP1151" s="48"/>
      <c r="HQ1151" s="48"/>
      <c r="HR1151" s="48"/>
      <c r="HS1151" s="48"/>
      <c r="HT1151" s="48"/>
      <c r="HU1151" s="48"/>
      <c r="HV1151" s="48"/>
      <c r="HW1151" s="48"/>
      <c r="HX1151" s="48"/>
      <c r="HY1151" s="48"/>
      <c r="HZ1151" s="48"/>
      <c r="IA1151" s="48"/>
      <c r="IB1151" s="48"/>
      <c r="IC1151" s="48"/>
      <c r="ID1151" s="48"/>
      <c r="IE1151" s="48"/>
      <c r="IF1151" s="48"/>
      <c r="IG1151" s="48"/>
      <c r="IH1151" s="36"/>
      <c r="II1151" s="36"/>
      <c r="IJ1151" s="36"/>
      <c r="IK1151" s="36"/>
      <c r="IL1151" s="36"/>
      <c r="IM1151" s="36"/>
      <c r="IN1151" s="36"/>
      <c r="IO1151" s="36"/>
      <c r="IP1151" s="36"/>
      <c r="IQ1151" s="36"/>
      <c r="IR1151" s="36"/>
      <c r="IS1151" s="36"/>
      <c r="IT1151" s="36"/>
    </row>
    <row r="1152" spans="1:254" s="14" customFormat="1" x14ac:dyDescent="0.2">
      <c r="A1152" s="48"/>
      <c r="B1152" s="48"/>
      <c r="C1152" s="98">
        <v>43818</v>
      </c>
      <c r="D1152" s="30" t="s">
        <v>2247</v>
      </c>
      <c r="E1152" s="102" t="s">
        <v>2248</v>
      </c>
      <c r="F1152" s="35" t="s">
        <v>2249</v>
      </c>
      <c r="G1152" s="82"/>
      <c r="H1152" s="127">
        <v>790000</v>
      </c>
      <c r="I1152" s="143">
        <v>290195</v>
      </c>
      <c r="J1152" s="49"/>
      <c r="K1152" s="48"/>
      <c r="L1152" s="48"/>
      <c r="M1152" s="48"/>
      <c r="N1152" s="48"/>
      <c r="O1152" s="48"/>
      <c r="P1152" s="48"/>
      <c r="Q1152" s="48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  <c r="AL1152" s="48"/>
      <c r="AM1152" s="48"/>
      <c r="AN1152" s="48"/>
      <c r="AO1152" s="48"/>
      <c r="AP1152" s="48"/>
      <c r="AQ1152" s="48"/>
      <c r="AR1152" s="48"/>
      <c r="AS1152" s="48"/>
      <c r="AT1152" s="48"/>
      <c r="AU1152" s="48"/>
      <c r="AV1152" s="48"/>
      <c r="AW1152" s="48"/>
      <c r="AX1152" s="48"/>
      <c r="AY1152" s="48"/>
      <c r="AZ1152" s="48"/>
      <c r="BA1152" s="48"/>
      <c r="BB1152" s="48"/>
      <c r="BC1152" s="48"/>
      <c r="BD1152" s="48"/>
      <c r="BE1152" s="48"/>
      <c r="BF1152" s="48"/>
      <c r="BG1152" s="48"/>
      <c r="BH1152" s="48"/>
      <c r="BI1152" s="48"/>
      <c r="BJ1152" s="48"/>
      <c r="BK1152" s="48"/>
      <c r="BL1152" s="48"/>
      <c r="BM1152" s="48"/>
      <c r="BN1152" s="48"/>
      <c r="BO1152" s="48"/>
      <c r="BP1152" s="48"/>
      <c r="BQ1152" s="48"/>
      <c r="BR1152" s="48"/>
      <c r="BS1152" s="48"/>
      <c r="BT1152" s="48"/>
      <c r="BU1152" s="48"/>
      <c r="BV1152" s="48"/>
      <c r="BW1152" s="48"/>
      <c r="BX1152" s="48"/>
      <c r="BY1152" s="48"/>
      <c r="BZ1152" s="48"/>
      <c r="CA1152" s="48"/>
      <c r="CB1152" s="48"/>
      <c r="CC1152" s="48"/>
      <c r="CD1152" s="48"/>
      <c r="CE1152" s="48"/>
      <c r="CF1152" s="48"/>
      <c r="CG1152" s="48"/>
      <c r="CH1152" s="48"/>
      <c r="CI1152" s="48"/>
      <c r="CJ1152" s="48"/>
      <c r="CK1152" s="48"/>
      <c r="CL1152" s="48"/>
      <c r="CM1152" s="48"/>
      <c r="CN1152" s="48"/>
      <c r="CO1152" s="48"/>
      <c r="CP1152" s="48"/>
      <c r="CQ1152" s="48"/>
      <c r="CR1152" s="48"/>
      <c r="CS1152" s="48"/>
      <c r="CT1152" s="48"/>
      <c r="CU1152" s="48"/>
      <c r="CV1152" s="48"/>
      <c r="CW1152" s="48"/>
      <c r="CX1152" s="48"/>
      <c r="CY1152" s="48"/>
      <c r="CZ1152" s="48"/>
      <c r="DA1152" s="48"/>
      <c r="DB1152" s="48"/>
      <c r="DC1152" s="48"/>
      <c r="DD1152" s="48"/>
      <c r="DE1152" s="48"/>
      <c r="DF1152" s="48"/>
      <c r="DG1152" s="48"/>
      <c r="DH1152" s="48"/>
      <c r="DI1152" s="48"/>
      <c r="DJ1152" s="48"/>
      <c r="DK1152" s="48"/>
      <c r="DL1152" s="48"/>
      <c r="DM1152" s="48"/>
      <c r="DN1152" s="48"/>
      <c r="DO1152" s="48"/>
      <c r="DP1152" s="48"/>
      <c r="DQ1152" s="48"/>
      <c r="DR1152" s="48"/>
      <c r="DS1152" s="48"/>
      <c r="DT1152" s="48"/>
      <c r="DU1152" s="48"/>
      <c r="DV1152" s="48"/>
      <c r="DW1152" s="48"/>
      <c r="DX1152" s="48"/>
      <c r="DY1152" s="48"/>
      <c r="DZ1152" s="48"/>
      <c r="EA1152" s="48"/>
      <c r="EB1152" s="48"/>
      <c r="EC1152" s="48"/>
      <c r="ED1152" s="48"/>
      <c r="EE1152" s="48"/>
      <c r="EF1152" s="48"/>
      <c r="EG1152" s="48"/>
      <c r="EH1152" s="48"/>
      <c r="EI1152" s="48"/>
      <c r="EJ1152" s="48"/>
      <c r="EK1152" s="48"/>
      <c r="EL1152" s="48"/>
      <c r="EM1152" s="48"/>
      <c r="EN1152" s="48"/>
      <c r="EO1152" s="48"/>
      <c r="EP1152" s="48"/>
      <c r="EQ1152" s="48"/>
      <c r="ER1152" s="48"/>
      <c r="ES1152" s="48"/>
      <c r="ET1152" s="48"/>
      <c r="EU1152" s="48"/>
      <c r="EV1152" s="48"/>
      <c r="EW1152" s="48"/>
      <c r="EX1152" s="48"/>
      <c r="EY1152" s="48"/>
      <c r="EZ1152" s="48"/>
      <c r="FA1152" s="48"/>
      <c r="FB1152" s="48"/>
      <c r="FC1152" s="48"/>
      <c r="FD1152" s="48"/>
      <c r="FE1152" s="48"/>
      <c r="FF1152" s="48"/>
      <c r="FG1152" s="48"/>
      <c r="FH1152" s="48"/>
      <c r="FI1152" s="48"/>
      <c r="FJ1152" s="48"/>
      <c r="FK1152" s="48"/>
      <c r="FL1152" s="48"/>
      <c r="FM1152" s="48"/>
      <c r="FN1152" s="48"/>
      <c r="FO1152" s="48"/>
      <c r="FP1152" s="48"/>
      <c r="FQ1152" s="48"/>
      <c r="FR1152" s="48"/>
      <c r="FS1152" s="48"/>
      <c r="FT1152" s="48"/>
      <c r="FU1152" s="48"/>
      <c r="FV1152" s="48"/>
      <c r="FW1152" s="48"/>
      <c r="FX1152" s="48"/>
      <c r="FY1152" s="48"/>
      <c r="FZ1152" s="48"/>
      <c r="GA1152" s="48"/>
      <c r="GB1152" s="48"/>
      <c r="GC1152" s="48"/>
      <c r="GD1152" s="48"/>
      <c r="GE1152" s="48"/>
      <c r="GF1152" s="48"/>
      <c r="GG1152" s="48"/>
      <c r="GH1152" s="48"/>
      <c r="GI1152" s="48"/>
      <c r="GJ1152" s="48"/>
      <c r="GK1152" s="48"/>
      <c r="GL1152" s="48"/>
      <c r="GM1152" s="48"/>
      <c r="GN1152" s="48"/>
      <c r="GO1152" s="48"/>
      <c r="GP1152" s="48"/>
      <c r="GQ1152" s="48"/>
      <c r="GR1152" s="48"/>
      <c r="GS1152" s="48"/>
      <c r="GT1152" s="48"/>
      <c r="GU1152" s="48"/>
      <c r="GV1152" s="48"/>
      <c r="GW1152" s="48"/>
      <c r="GX1152" s="48"/>
      <c r="GY1152" s="48"/>
      <c r="GZ1152" s="48"/>
      <c r="HA1152" s="48"/>
      <c r="HB1152" s="48"/>
      <c r="HC1152" s="48"/>
      <c r="HD1152" s="48"/>
      <c r="HE1152" s="48"/>
      <c r="HF1152" s="48"/>
      <c r="HG1152" s="48"/>
      <c r="HH1152" s="48"/>
      <c r="HI1152" s="48"/>
      <c r="HJ1152" s="48"/>
      <c r="HK1152" s="48"/>
      <c r="HL1152" s="48"/>
      <c r="HM1152" s="48"/>
      <c r="HN1152" s="48"/>
      <c r="HO1152" s="48"/>
      <c r="HP1152" s="48"/>
      <c r="HQ1152" s="48"/>
      <c r="HR1152" s="48"/>
      <c r="HS1152" s="48"/>
      <c r="HT1152" s="48"/>
      <c r="HU1152" s="48"/>
      <c r="HV1152" s="48"/>
      <c r="HW1152" s="48"/>
      <c r="HX1152" s="48"/>
      <c r="HY1152" s="48"/>
      <c r="HZ1152" s="48"/>
      <c r="IA1152" s="48"/>
      <c r="IB1152" s="48"/>
      <c r="IC1152" s="48"/>
      <c r="ID1152" s="48"/>
      <c r="IE1152" s="48"/>
      <c r="IF1152" s="48"/>
      <c r="IG1152" s="48"/>
      <c r="IH1152" s="36"/>
      <c r="II1152" s="36"/>
      <c r="IJ1152" s="36"/>
      <c r="IK1152" s="36"/>
      <c r="IL1152" s="36"/>
      <c r="IM1152" s="36"/>
      <c r="IN1152" s="36"/>
      <c r="IO1152" s="36"/>
      <c r="IP1152" s="36"/>
      <c r="IQ1152" s="36"/>
      <c r="IR1152" s="36"/>
      <c r="IS1152" s="36"/>
      <c r="IT1152" s="36"/>
    </row>
    <row r="1153" spans="1:254" s="14" customFormat="1" x14ac:dyDescent="0.2">
      <c r="A1153" s="48"/>
      <c r="B1153" s="48"/>
      <c r="C1153" s="98">
        <v>43818</v>
      </c>
      <c r="D1153" s="30" t="s">
        <v>2250</v>
      </c>
      <c r="E1153" s="102" t="s">
        <v>2251</v>
      </c>
      <c r="F1153" s="35" t="s">
        <v>1292</v>
      </c>
      <c r="G1153" s="82"/>
      <c r="H1153" s="201">
        <v>40000</v>
      </c>
      <c r="I1153" s="143">
        <v>250195</v>
      </c>
      <c r="J1153" s="49"/>
      <c r="K1153" s="48"/>
      <c r="L1153" s="48"/>
      <c r="M1153" s="48"/>
      <c r="N1153" s="48"/>
      <c r="O1153" s="48"/>
      <c r="P1153" s="48"/>
      <c r="Q1153" s="48"/>
      <c r="R1153" s="48"/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  <c r="AL1153" s="48"/>
      <c r="AM1153" s="48"/>
      <c r="AN1153" s="48"/>
      <c r="AO1153" s="48"/>
      <c r="AP1153" s="48"/>
      <c r="AQ1153" s="48"/>
      <c r="AR1153" s="48"/>
      <c r="AS1153" s="48"/>
      <c r="AT1153" s="48"/>
      <c r="AU1153" s="48"/>
      <c r="AV1153" s="48"/>
      <c r="AW1153" s="48"/>
      <c r="AX1153" s="48"/>
      <c r="AY1153" s="48"/>
      <c r="AZ1153" s="48"/>
      <c r="BA1153" s="48"/>
      <c r="BB1153" s="48"/>
      <c r="BC1153" s="48"/>
      <c r="BD1153" s="48"/>
      <c r="BE1153" s="48"/>
      <c r="BF1153" s="48"/>
      <c r="BG1153" s="48"/>
      <c r="BH1153" s="48"/>
      <c r="BI1153" s="48"/>
      <c r="BJ1153" s="48"/>
      <c r="BK1153" s="48"/>
      <c r="BL1153" s="48"/>
      <c r="BM1153" s="48"/>
      <c r="BN1153" s="48"/>
      <c r="BO1153" s="48"/>
      <c r="BP1153" s="48"/>
      <c r="BQ1153" s="48"/>
      <c r="BR1153" s="48"/>
      <c r="BS1153" s="48"/>
      <c r="BT1153" s="48"/>
      <c r="BU1153" s="48"/>
      <c r="BV1153" s="48"/>
      <c r="BW1153" s="48"/>
      <c r="BX1153" s="48"/>
      <c r="BY1153" s="48"/>
      <c r="BZ1153" s="48"/>
      <c r="CA1153" s="48"/>
      <c r="CB1153" s="48"/>
      <c r="CC1153" s="48"/>
      <c r="CD1153" s="48"/>
      <c r="CE1153" s="48"/>
      <c r="CF1153" s="48"/>
      <c r="CG1153" s="48"/>
      <c r="CH1153" s="48"/>
      <c r="CI1153" s="48"/>
      <c r="CJ1153" s="48"/>
      <c r="CK1153" s="48"/>
      <c r="CL1153" s="48"/>
      <c r="CM1153" s="48"/>
      <c r="CN1153" s="48"/>
      <c r="CO1153" s="48"/>
      <c r="CP1153" s="48"/>
      <c r="CQ1153" s="48"/>
      <c r="CR1153" s="48"/>
      <c r="CS1153" s="48"/>
      <c r="CT1153" s="48"/>
      <c r="CU1153" s="48"/>
      <c r="CV1153" s="48"/>
      <c r="CW1153" s="48"/>
      <c r="CX1153" s="48"/>
      <c r="CY1153" s="48"/>
      <c r="CZ1153" s="48"/>
      <c r="DA1153" s="48"/>
      <c r="DB1153" s="48"/>
      <c r="DC1153" s="48"/>
      <c r="DD1153" s="48"/>
      <c r="DE1153" s="48"/>
      <c r="DF1153" s="48"/>
      <c r="DG1153" s="48"/>
      <c r="DH1153" s="48"/>
      <c r="DI1153" s="48"/>
      <c r="DJ1153" s="48"/>
      <c r="DK1153" s="48"/>
      <c r="DL1153" s="48"/>
      <c r="DM1153" s="48"/>
      <c r="DN1153" s="48"/>
      <c r="DO1153" s="48"/>
      <c r="DP1153" s="48"/>
      <c r="DQ1153" s="48"/>
      <c r="DR1153" s="48"/>
      <c r="DS1153" s="48"/>
      <c r="DT1153" s="48"/>
      <c r="DU1153" s="48"/>
      <c r="DV1153" s="48"/>
      <c r="DW1153" s="48"/>
      <c r="DX1153" s="48"/>
      <c r="DY1153" s="48"/>
      <c r="DZ1153" s="48"/>
      <c r="EA1153" s="48"/>
      <c r="EB1153" s="48"/>
      <c r="EC1153" s="48"/>
      <c r="ED1153" s="48"/>
      <c r="EE1153" s="48"/>
      <c r="EF1153" s="48"/>
      <c r="EG1153" s="48"/>
      <c r="EH1153" s="48"/>
      <c r="EI1153" s="48"/>
      <c r="EJ1153" s="48"/>
      <c r="EK1153" s="48"/>
      <c r="EL1153" s="48"/>
      <c r="EM1153" s="48"/>
      <c r="EN1153" s="48"/>
      <c r="EO1153" s="48"/>
      <c r="EP1153" s="48"/>
      <c r="EQ1153" s="48"/>
      <c r="ER1153" s="48"/>
      <c r="ES1153" s="48"/>
      <c r="ET1153" s="48"/>
      <c r="EU1153" s="48"/>
      <c r="EV1153" s="48"/>
      <c r="EW1153" s="48"/>
      <c r="EX1153" s="48"/>
      <c r="EY1153" s="48"/>
      <c r="EZ1153" s="48"/>
      <c r="FA1153" s="48"/>
      <c r="FB1153" s="48"/>
      <c r="FC1153" s="48"/>
      <c r="FD1153" s="48"/>
      <c r="FE1153" s="48"/>
      <c r="FF1153" s="48"/>
      <c r="FG1153" s="48"/>
      <c r="FH1153" s="48"/>
      <c r="FI1153" s="48"/>
      <c r="FJ1153" s="48"/>
      <c r="FK1153" s="48"/>
      <c r="FL1153" s="48"/>
      <c r="FM1153" s="48"/>
      <c r="FN1153" s="48"/>
      <c r="FO1153" s="48"/>
      <c r="FP1153" s="48"/>
      <c r="FQ1153" s="48"/>
      <c r="FR1153" s="48"/>
      <c r="FS1153" s="48"/>
      <c r="FT1153" s="48"/>
      <c r="FU1153" s="48"/>
      <c r="FV1153" s="48"/>
      <c r="FW1153" s="48"/>
      <c r="FX1153" s="48"/>
      <c r="FY1153" s="48"/>
      <c r="FZ1153" s="48"/>
      <c r="GA1153" s="48"/>
      <c r="GB1153" s="48"/>
      <c r="GC1153" s="48"/>
      <c r="GD1153" s="48"/>
      <c r="GE1153" s="48"/>
      <c r="GF1153" s="48"/>
      <c r="GG1153" s="48"/>
      <c r="GH1153" s="48"/>
      <c r="GI1153" s="48"/>
      <c r="GJ1153" s="48"/>
      <c r="GK1153" s="48"/>
      <c r="GL1153" s="48"/>
      <c r="GM1153" s="48"/>
      <c r="GN1153" s="48"/>
      <c r="GO1153" s="48"/>
      <c r="GP1153" s="48"/>
      <c r="GQ1153" s="48"/>
      <c r="GR1153" s="48"/>
      <c r="GS1153" s="48"/>
      <c r="GT1153" s="48"/>
      <c r="GU1153" s="48"/>
      <c r="GV1153" s="48"/>
      <c r="GW1153" s="48"/>
      <c r="GX1153" s="48"/>
      <c r="GY1153" s="48"/>
      <c r="GZ1153" s="48"/>
      <c r="HA1153" s="48"/>
      <c r="HB1153" s="48"/>
      <c r="HC1153" s="48"/>
      <c r="HD1153" s="48"/>
      <c r="HE1153" s="48"/>
      <c r="HF1153" s="48"/>
      <c r="HG1153" s="48"/>
      <c r="HH1153" s="48"/>
      <c r="HI1153" s="48"/>
      <c r="HJ1153" s="48"/>
      <c r="HK1153" s="48"/>
      <c r="HL1153" s="48"/>
      <c r="HM1153" s="48"/>
      <c r="HN1153" s="48"/>
      <c r="HO1153" s="48"/>
      <c r="HP1153" s="48"/>
      <c r="HQ1153" s="48"/>
      <c r="HR1153" s="48"/>
      <c r="HS1153" s="48"/>
      <c r="HT1153" s="48"/>
      <c r="HU1153" s="48"/>
      <c r="HV1153" s="48"/>
      <c r="HW1153" s="48"/>
      <c r="HX1153" s="48"/>
      <c r="HY1153" s="48"/>
      <c r="HZ1153" s="48"/>
      <c r="IA1153" s="48"/>
      <c r="IB1153" s="48"/>
      <c r="IC1153" s="48"/>
      <c r="ID1153" s="48"/>
      <c r="IE1153" s="48"/>
      <c r="IF1153" s="48"/>
      <c r="IG1153" s="48"/>
      <c r="IH1153" s="36"/>
      <c r="II1153" s="36"/>
      <c r="IJ1153" s="36"/>
      <c r="IK1153" s="36"/>
      <c r="IL1153" s="36"/>
      <c r="IM1153" s="36"/>
      <c r="IN1153" s="36"/>
      <c r="IO1153" s="36"/>
      <c r="IP1153" s="36"/>
      <c r="IQ1153" s="36"/>
      <c r="IR1153" s="36"/>
      <c r="IS1153" s="36"/>
      <c r="IT1153" s="36"/>
    </row>
    <row r="1154" spans="1:254" s="200" customFormat="1" x14ac:dyDescent="0.2">
      <c r="A1154" s="137"/>
      <c r="B1154" s="137"/>
      <c r="C1154" s="137"/>
      <c r="D1154" s="137"/>
      <c r="E1154" s="137"/>
      <c r="F1154" s="195"/>
      <c r="G1154" s="135"/>
      <c r="H1154" s="196"/>
      <c r="I1154" s="197">
        <v>250195</v>
      </c>
      <c r="J1154" s="198"/>
      <c r="K1154" s="137"/>
      <c r="L1154" s="137"/>
      <c r="M1154" s="137"/>
      <c r="N1154" s="137"/>
      <c r="O1154" s="137"/>
      <c r="P1154" s="137"/>
      <c r="Q1154" s="137"/>
      <c r="R1154" s="137"/>
      <c r="S1154" s="137"/>
      <c r="T1154" s="137"/>
      <c r="U1154" s="137"/>
      <c r="V1154" s="137"/>
      <c r="W1154" s="137"/>
      <c r="X1154" s="137"/>
      <c r="Y1154" s="137"/>
      <c r="Z1154" s="137"/>
      <c r="AA1154" s="137"/>
      <c r="AB1154" s="137"/>
      <c r="AC1154" s="137"/>
      <c r="AD1154" s="137"/>
      <c r="AE1154" s="137"/>
      <c r="AF1154" s="137"/>
      <c r="AG1154" s="137"/>
      <c r="AH1154" s="137"/>
      <c r="AI1154" s="137"/>
      <c r="AJ1154" s="137"/>
      <c r="AK1154" s="137"/>
      <c r="AL1154" s="137"/>
      <c r="AM1154" s="137"/>
      <c r="AN1154" s="137"/>
      <c r="AO1154" s="137"/>
      <c r="AP1154" s="137"/>
      <c r="AQ1154" s="137"/>
      <c r="AR1154" s="137"/>
      <c r="AS1154" s="137"/>
      <c r="AT1154" s="137"/>
      <c r="AU1154" s="137"/>
      <c r="AV1154" s="137"/>
      <c r="AW1154" s="137"/>
      <c r="AX1154" s="137"/>
      <c r="AY1154" s="137"/>
      <c r="AZ1154" s="137"/>
      <c r="BA1154" s="137"/>
      <c r="BB1154" s="137"/>
      <c r="BC1154" s="137"/>
      <c r="BD1154" s="137"/>
      <c r="BE1154" s="137"/>
      <c r="BF1154" s="137"/>
      <c r="BG1154" s="137"/>
      <c r="BH1154" s="137"/>
      <c r="BI1154" s="137"/>
      <c r="BJ1154" s="137"/>
      <c r="BK1154" s="137"/>
      <c r="BL1154" s="137"/>
      <c r="BM1154" s="137"/>
      <c r="BN1154" s="137"/>
      <c r="BO1154" s="137"/>
      <c r="BP1154" s="137"/>
      <c r="BQ1154" s="137"/>
      <c r="BR1154" s="137"/>
      <c r="BS1154" s="137"/>
      <c r="BT1154" s="137"/>
      <c r="BU1154" s="137"/>
      <c r="BV1154" s="137"/>
      <c r="BW1154" s="137"/>
      <c r="BX1154" s="137"/>
      <c r="BY1154" s="137"/>
      <c r="BZ1154" s="137"/>
      <c r="CA1154" s="137"/>
      <c r="CB1154" s="137"/>
      <c r="CC1154" s="137"/>
      <c r="CD1154" s="137"/>
      <c r="CE1154" s="137"/>
      <c r="CF1154" s="137"/>
      <c r="CG1154" s="137"/>
      <c r="CH1154" s="137"/>
      <c r="CI1154" s="137"/>
      <c r="CJ1154" s="137"/>
      <c r="CK1154" s="137"/>
      <c r="CL1154" s="137"/>
      <c r="CM1154" s="137"/>
      <c r="CN1154" s="137"/>
      <c r="CO1154" s="137"/>
      <c r="CP1154" s="137"/>
      <c r="CQ1154" s="137"/>
      <c r="CR1154" s="137"/>
      <c r="CS1154" s="137"/>
      <c r="CT1154" s="137"/>
      <c r="CU1154" s="137"/>
      <c r="CV1154" s="137"/>
      <c r="CW1154" s="137"/>
      <c r="CX1154" s="137"/>
      <c r="CY1154" s="137"/>
      <c r="CZ1154" s="137"/>
      <c r="DA1154" s="137"/>
      <c r="DB1154" s="137"/>
      <c r="DC1154" s="137"/>
      <c r="DD1154" s="137"/>
      <c r="DE1154" s="137"/>
      <c r="DF1154" s="137"/>
      <c r="DG1154" s="137"/>
      <c r="DH1154" s="137"/>
      <c r="DI1154" s="137"/>
      <c r="DJ1154" s="137"/>
      <c r="DK1154" s="137"/>
      <c r="DL1154" s="137"/>
      <c r="DM1154" s="137"/>
      <c r="DN1154" s="137"/>
      <c r="DO1154" s="137"/>
      <c r="DP1154" s="137"/>
      <c r="DQ1154" s="137"/>
      <c r="DR1154" s="137"/>
      <c r="DS1154" s="137"/>
      <c r="DT1154" s="137"/>
      <c r="DU1154" s="137"/>
      <c r="DV1154" s="137"/>
      <c r="DW1154" s="137"/>
      <c r="DX1154" s="137"/>
      <c r="DY1154" s="137"/>
      <c r="DZ1154" s="137"/>
      <c r="EA1154" s="137"/>
      <c r="EB1154" s="137"/>
      <c r="EC1154" s="137"/>
      <c r="ED1154" s="137"/>
      <c r="EE1154" s="137"/>
      <c r="EF1154" s="137"/>
      <c r="EG1154" s="137"/>
      <c r="EH1154" s="137"/>
      <c r="EI1154" s="137"/>
      <c r="EJ1154" s="137"/>
      <c r="EK1154" s="137"/>
      <c r="EL1154" s="137"/>
      <c r="EM1154" s="137"/>
      <c r="EN1154" s="137"/>
      <c r="EO1154" s="137"/>
      <c r="EP1154" s="137"/>
      <c r="EQ1154" s="137"/>
      <c r="ER1154" s="137"/>
      <c r="ES1154" s="137"/>
      <c r="ET1154" s="137"/>
      <c r="EU1154" s="137"/>
      <c r="EV1154" s="137"/>
      <c r="EW1154" s="137"/>
      <c r="EX1154" s="137"/>
      <c r="EY1154" s="137"/>
      <c r="EZ1154" s="137"/>
      <c r="FA1154" s="137"/>
      <c r="FB1154" s="137"/>
      <c r="FC1154" s="137"/>
      <c r="FD1154" s="137"/>
      <c r="FE1154" s="137"/>
      <c r="FF1154" s="137"/>
      <c r="FG1154" s="137"/>
      <c r="FH1154" s="137"/>
      <c r="FI1154" s="137"/>
      <c r="FJ1154" s="137"/>
      <c r="FK1154" s="137"/>
      <c r="FL1154" s="137"/>
      <c r="FM1154" s="137"/>
      <c r="FN1154" s="137"/>
      <c r="FO1154" s="137"/>
      <c r="FP1154" s="137"/>
      <c r="FQ1154" s="137"/>
      <c r="FR1154" s="137"/>
      <c r="FS1154" s="137"/>
      <c r="FT1154" s="137"/>
      <c r="FU1154" s="137"/>
      <c r="FV1154" s="137"/>
      <c r="FW1154" s="137"/>
      <c r="FX1154" s="137"/>
      <c r="FY1154" s="137"/>
      <c r="FZ1154" s="137"/>
      <c r="GA1154" s="137"/>
      <c r="GB1154" s="137"/>
      <c r="GC1154" s="137"/>
      <c r="GD1154" s="137"/>
      <c r="GE1154" s="137"/>
      <c r="GF1154" s="137"/>
      <c r="GG1154" s="137"/>
      <c r="GH1154" s="137"/>
      <c r="GI1154" s="137"/>
      <c r="GJ1154" s="137"/>
      <c r="GK1154" s="137"/>
      <c r="GL1154" s="137"/>
      <c r="GM1154" s="137"/>
      <c r="GN1154" s="137"/>
      <c r="GO1154" s="137"/>
      <c r="GP1154" s="137"/>
      <c r="GQ1154" s="137"/>
      <c r="GR1154" s="137"/>
      <c r="GS1154" s="137"/>
      <c r="GT1154" s="137"/>
      <c r="GU1154" s="137"/>
      <c r="GV1154" s="137"/>
      <c r="GW1154" s="137"/>
      <c r="GX1154" s="137"/>
      <c r="GY1154" s="137"/>
      <c r="GZ1154" s="137"/>
      <c r="HA1154" s="137"/>
      <c r="HB1154" s="137"/>
      <c r="HC1154" s="137"/>
      <c r="HD1154" s="137"/>
      <c r="HE1154" s="137"/>
      <c r="HF1154" s="137"/>
      <c r="HG1154" s="137"/>
      <c r="HH1154" s="137"/>
      <c r="HI1154" s="137"/>
      <c r="HJ1154" s="137"/>
      <c r="HK1154" s="137"/>
      <c r="HL1154" s="137"/>
      <c r="HM1154" s="137"/>
      <c r="HN1154" s="137"/>
      <c r="HO1154" s="137"/>
      <c r="HP1154" s="137"/>
      <c r="HQ1154" s="137"/>
      <c r="HR1154" s="137"/>
      <c r="HS1154" s="137"/>
      <c r="HT1154" s="137"/>
      <c r="HU1154" s="137"/>
      <c r="HV1154" s="137"/>
      <c r="HW1154" s="137"/>
      <c r="HX1154" s="137"/>
      <c r="HY1154" s="137"/>
      <c r="HZ1154" s="137"/>
      <c r="IA1154" s="137"/>
      <c r="IB1154" s="137"/>
      <c r="IC1154" s="137"/>
      <c r="ID1154" s="137"/>
      <c r="IE1154" s="137"/>
      <c r="IF1154" s="137"/>
      <c r="IG1154" s="137"/>
      <c r="IH1154" s="199"/>
      <c r="II1154" s="199"/>
      <c r="IJ1154" s="199"/>
      <c r="IK1154" s="199"/>
      <c r="IL1154" s="199"/>
      <c r="IM1154" s="199"/>
      <c r="IN1154" s="199"/>
      <c r="IO1154" s="199"/>
      <c r="IP1154" s="199"/>
      <c r="IQ1154" s="199"/>
      <c r="IR1154" s="199"/>
      <c r="IS1154" s="199"/>
      <c r="IT1154" s="199"/>
    </row>
    <row r="1155" spans="1:254" s="14" customFormat="1" x14ac:dyDescent="0.2">
      <c r="A1155" s="48"/>
      <c r="B1155" s="48"/>
      <c r="C1155" s="48"/>
      <c r="D1155" s="48"/>
      <c r="E1155" s="48"/>
      <c r="F1155" s="81"/>
      <c r="G1155" s="82"/>
      <c r="H1155" s="84"/>
      <c r="I1155" s="143">
        <v>250195</v>
      </c>
      <c r="J1155" s="49"/>
      <c r="K1155" s="48"/>
      <c r="L1155" s="48"/>
      <c r="M1155" s="48"/>
      <c r="N1155" s="48"/>
      <c r="O1155" s="48"/>
      <c r="P1155" s="48"/>
      <c r="Q1155" s="48"/>
      <c r="R1155" s="48"/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  <c r="AL1155" s="48"/>
      <c r="AM1155" s="48"/>
      <c r="AN1155" s="48"/>
      <c r="AO1155" s="48"/>
      <c r="AP1155" s="48"/>
      <c r="AQ1155" s="48"/>
      <c r="AR1155" s="48"/>
      <c r="AS1155" s="48"/>
      <c r="AT1155" s="48"/>
      <c r="AU1155" s="48"/>
      <c r="AV1155" s="48"/>
      <c r="AW1155" s="48"/>
      <c r="AX1155" s="48"/>
      <c r="AY1155" s="48"/>
      <c r="AZ1155" s="48"/>
      <c r="BA1155" s="48"/>
      <c r="BB1155" s="48"/>
      <c r="BC1155" s="48"/>
      <c r="BD1155" s="48"/>
      <c r="BE1155" s="48"/>
      <c r="BF1155" s="48"/>
      <c r="BG1155" s="48"/>
      <c r="BH1155" s="48"/>
      <c r="BI1155" s="48"/>
      <c r="BJ1155" s="48"/>
      <c r="BK1155" s="48"/>
      <c r="BL1155" s="48"/>
      <c r="BM1155" s="48"/>
      <c r="BN1155" s="48"/>
      <c r="BO1155" s="48"/>
      <c r="BP1155" s="48"/>
      <c r="BQ1155" s="48"/>
      <c r="BR1155" s="48"/>
      <c r="BS1155" s="48"/>
      <c r="BT1155" s="48"/>
      <c r="BU1155" s="48"/>
      <c r="BV1155" s="48"/>
      <c r="BW1155" s="48"/>
      <c r="BX1155" s="48"/>
      <c r="BY1155" s="48"/>
      <c r="BZ1155" s="48"/>
      <c r="CA1155" s="48"/>
      <c r="CB1155" s="48"/>
      <c r="CC1155" s="48"/>
      <c r="CD1155" s="48"/>
      <c r="CE1155" s="48"/>
      <c r="CF1155" s="48"/>
      <c r="CG1155" s="48"/>
      <c r="CH1155" s="48"/>
      <c r="CI1155" s="48"/>
      <c r="CJ1155" s="48"/>
      <c r="CK1155" s="48"/>
      <c r="CL1155" s="48"/>
      <c r="CM1155" s="48"/>
      <c r="CN1155" s="48"/>
      <c r="CO1155" s="48"/>
      <c r="CP1155" s="48"/>
      <c r="CQ1155" s="48"/>
      <c r="CR1155" s="48"/>
      <c r="CS1155" s="48"/>
      <c r="CT1155" s="48"/>
      <c r="CU1155" s="48"/>
      <c r="CV1155" s="48"/>
      <c r="CW1155" s="48"/>
      <c r="CX1155" s="48"/>
      <c r="CY1155" s="48"/>
      <c r="CZ1155" s="48"/>
      <c r="DA1155" s="48"/>
      <c r="DB1155" s="48"/>
      <c r="DC1155" s="48"/>
      <c r="DD1155" s="48"/>
      <c r="DE1155" s="48"/>
      <c r="DF1155" s="48"/>
      <c r="DG1155" s="48"/>
      <c r="DH1155" s="48"/>
      <c r="DI1155" s="48"/>
      <c r="DJ1155" s="48"/>
      <c r="DK1155" s="48"/>
      <c r="DL1155" s="48"/>
      <c r="DM1155" s="48"/>
      <c r="DN1155" s="48"/>
      <c r="DO1155" s="48"/>
      <c r="DP1155" s="48"/>
      <c r="DQ1155" s="48"/>
      <c r="DR1155" s="48"/>
      <c r="DS1155" s="48"/>
      <c r="DT1155" s="48"/>
      <c r="DU1155" s="48"/>
      <c r="DV1155" s="48"/>
      <c r="DW1155" s="48"/>
      <c r="DX1155" s="48"/>
      <c r="DY1155" s="48"/>
      <c r="DZ1155" s="48"/>
      <c r="EA1155" s="48"/>
      <c r="EB1155" s="48"/>
      <c r="EC1155" s="48"/>
      <c r="ED1155" s="48"/>
      <c r="EE1155" s="48"/>
      <c r="EF1155" s="48"/>
      <c r="EG1155" s="48"/>
      <c r="EH1155" s="48"/>
      <c r="EI1155" s="48"/>
      <c r="EJ1155" s="48"/>
      <c r="EK1155" s="48"/>
      <c r="EL1155" s="48"/>
      <c r="EM1155" s="48"/>
      <c r="EN1155" s="48"/>
      <c r="EO1155" s="48"/>
      <c r="EP1155" s="48"/>
      <c r="EQ1155" s="48"/>
      <c r="ER1155" s="48"/>
      <c r="ES1155" s="48"/>
      <c r="ET1155" s="48"/>
      <c r="EU1155" s="48"/>
      <c r="EV1155" s="48"/>
      <c r="EW1155" s="48"/>
      <c r="EX1155" s="48"/>
      <c r="EY1155" s="48"/>
      <c r="EZ1155" s="48"/>
      <c r="FA1155" s="48"/>
      <c r="FB1155" s="48"/>
      <c r="FC1155" s="48"/>
      <c r="FD1155" s="48"/>
      <c r="FE1155" s="48"/>
      <c r="FF1155" s="48"/>
      <c r="FG1155" s="48"/>
      <c r="FH1155" s="48"/>
      <c r="FI1155" s="48"/>
      <c r="FJ1155" s="48"/>
      <c r="FK1155" s="48"/>
      <c r="FL1155" s="48"/>
      <c r="FM1155" s="48"/>
      <c r="FN1155" s="48"/>
      <c r="FO1155" s="48"/>
      <c r="FP1155" s="48"/>
      <c r="FQ1155" s="48"/>
      <c r="FR1155" s="48"/>
      <c r="FS1155" s="48"/>
      <c r="FT1155" s="48"/>
      <c r="FU1155" s="48"/>
      <c r="FV1155" s="48"/>
      <c r="FW1155" s="48"/>
      <c r="FX1155" s="48"/>
      <c r="FY1155" s="48"/>
      <c r="FZ1155" s="48"/>
      <c r="GA1155" s="48"/>
      <c r="GB1155" s="48"/>
      <c r="GC1155" s="48"/>
      <c r="GD1155" s="48"/>
      <c r="GE1155" s="48"/>
      <c r="GF1155" s="48"/>
      <c r="GG1155" s="48"/>
      <c r="GH1155" s="48"/>
      <c r="GI1155" s="48"/>
      <c r="GJ1155" s="48"/>
      <c r="GK1155" s="48"/>
      <c r="GL1155" s="48"/>
      <c r="GM1155" s="48"/>
      <c r="GN1155" s="48"/>
      <c r="GO1155" s="48"/>
      <c r="GP1155" s="48"/>
      <c r="GQ1155" s="48"/>
      <c r="GR1155" s="48"/>
      <c r="GS1155" s="48"/>
      <c r="GT1155" s="48"/>
      <c r="GU1155" s="48"/>
      <c r="GV1155" s="48"/>
      <c r="GW1155" s="48"/>
      <c r="GX1155" s="48"/>
      <c r="GY1155" s="48"/>
      <c r="GZ1155" s="48"/>
      <c r="HA1155" s="48"/>
      <c r="HB1155" s="48"/>
      <c r="HC1155" s="48"/>
      <c r="HD1155" s="48"/>
      <c r="HE1155" s="48"/>
      <c r="HF1155" s="48"/>
      <c r="HG1155" s="48"/>
      <c r="HH1155" s="48"/>
      <c r="HI1155" s="48"/>
      <c r="HJ1155" s="48"/>
      <c r="HK1155" s="48"/>
      <c r="HL1155" s="48"/>
      <c r="HM1155" s="48"/>
      <c r="HN1155" s="48"/>
      <c r="HO1155" s="48"/>
      <c r="HP1155" s="48"/>
      <c r="HQ1155" s="48"/>
      <c r="HR1155" s="48"/>
      <c r="HS1155" s="48"/>
      <c r="HT1155" s="48"/>
      <c r="HU1155" s="48"/>
      <c r="HV1155" s="48"/>
      <c r="HW1155" s="48"/>
      <c r="HX1155" s="48"/>
      <c r="HY1155" s="48"/>
      <c r="HZ1155" s="48"/>
      <c r="IA1155" s="48"/>
      <c r="IB1155" s="48"/>
      <c r="IC1155" s="48"/>
      <c r="ID1155" s="48"/>
      <c r="IE1155" s="48"/>
      <c r="IF1155" s="48"/>
      <c r="IG1155" s="48"/>
      <c r="IH1155" s="36"/>
      <c r="II1155" s="36"/>
      <c r="IJ1155" s="36"/>
      <c r="IK1155" s="36"/>
      <c r="IL1155" s="36"/>
      <c r="IM1155" s="36"/>
      <c r="IN1155" s="36"/>
      <c r="IO1155" s="36"/>
      <c r="IP1155" s="36"/>
      <c r="IQ1155" s="36"/>
      <c r="IR1155" s="36"/>
      <c r="IS1155" s="36"/>
      <c r="IT1155" s="36"/>
    </row>
    <row r="1156" spans="1:254" s="14" customFormat="1" x14ac:dyDescent="0.2">
      <c r="A1156" s="48"/>
      <c r="B1156" s="48"/>
      <c r="C1156" s="48"/>
      <c r="D1156" s="48" t="s">
        <v>2252</v>
      </c>
      <c r="E1156" s="48"/>
      <c r="F1156" s="81"/>
      <c r="G1156" s="82">
        <v>17255005</v>
      </c>
      <c r="H1156" s="84"/>
      <c r="I1156" s="143">
        <v>17505200</v>
      </c>
      <c r="J1156" s="49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  <c r="CR1156" s="48"/>
      <c r="CS1156" s="48"/>
      <c r="CT1156" s="48"/>
      <c r="CU1156" s="48"/>
      <c r="CV1156" s="48"/>
      <c r="CW1156" s="48"/>
      <c r="CX1156" s="48"/>
      <c r="CY1156" s="48"/>
      <c r="CZ1156" s="48"/>
      <c r="DA1156" s="48"/>
      <c r="DB1156" s="48"/>
      <c r="DC1156" s="48"/>
      <c r="DD1156" s="48"/>
      <c r="DE1156" s="48"/>
      <c r="DF1156" s="48"/>
      <c r="DG1156" s="48"/>
      <c r="DH1156" s="48"/>
      <c r="DI1156" s="48"/>
      <c r="DJ1156" s="48"/>
      <c r="DK1156" s="48"/>
      <c r="DL1156" s="48"/>
      <c r="DM1156" s="48"/>
      <c r="DN1156" s="48"/>
      <c r="DO1156" s="48"/>
      <c r="DP1156" s="48"/>
      <c r="DQ1156" s="48"/>
      <c r="DR1156" s="48"/>
      <c r="DS1156" s="48"/>
      <c r="DT1156" s="48"/>
      <c r="DU1156" s="48"/>
      <c r="DV1156" s="48"/>
      <c r="DW1156" s="48"/>
      <c r="DX1156" s="48"/>
      <c r="DY1156" s="48"/>
      <c r="DZ1156" s="48"/>
      <c r="EA1156" s="48"/>
      <c r="EB1156" s="48"/>
      <c r="EC1156" s="48"/>
      <c r="ED1156" s="48"/>
      <c r="EE1156" s="48"/>
      <c r="EF1156" s="48"/>
      <c r="EG1156" s="48"/>
      <c r="EH1156" s="48"/>
      <c r="EI1156" s="48"/>
      <c r="EJ1156" s="48"/>
      <c r="EK1156" s="48"/>
      <c r="EL1156" s="48"/>
      <c r="EM1156" s="48"/>
      <c r="EN1156" s="48"/>
      <c r="EO1156" s="48"/>
      <c r="EP1156" s="48"/>
      <c r="EQ1156" s="48"/>
      <c r="ER1156" s="48"/>
      <c r="ES1156" s="48"/>
      <c r="ET1156" s="48"/>
      <c r="EU1156" s="48"/>
      <c r="EV1156" s="48"/>
      <c r="EW1156" s="48"/>
      <c r="EX1156" s="48"/>
      <c r="EY1156" s="48"/>
      <c r="EZ1156" s="48"/>
      <c r="FA1156" s="48"/>
      <c r="FB1156" s="48"/>
      <c r="FC1156" s="48"/>
      <c r="FD1156" s="48"/>
      <c r="FE1156" s="48"/>
      <c r="FF1156" s="48"/>
      <c r="FG1156" s="48"/>
      <c r="FH1156" s="48"/>
      <c r="FI1156" s="48"/>
      <c r="FJ1156" s="48"/>
      <c r="FK1156" s="48"/>
      <c r="FL1156" s="48"/>
      <c r="FM1156" s="48"/>
      <c r="FN1156" s="48"/>
      <c r="FO1156" s="48"/>
      <c r="FP1156" s="48"/>
      <c r="FQ1156" s="48"/>
      <c r="FR1156" s="48"/>
      <c r="FS1156" s="48"/>
      <c r="FT1156" s="48"/>
      <c r="FU1156" s="48"/>
      <c r="FV1156" s="48"/>
      <c r="FW1156" s="48"/>
      <c r="FX1156" s="48"/>
      <c r="FY1156" s="48"/>
      <c r="FZ1156" s="48"/>
      <c r="GA1156" s="48"/>
      <c r="GB1156" s="48"/>
      <c r="GC1156" s="48"/>
      <c r="GD1156" s="48"/>
      <c r="GE1156" s="48"/>
      <c r="GF1156" s="48"/>
      <c r="GG1156" s="48"/>
      <c r="GH1156" s="48"/>
      <c r="GI1156" s="48"/>
      <c r="GJ1156" s="48"/>
      <c r="GK1156" s="48"/>
      <c r="GL1156" s="48"/>
      <c r="GM1156" s="48"/>
      <c r="GN1156" s="48"/>
      <c r="GO1156" s="48"/>
      <c r="GP1156" s="48"/>
      <c r="GQ1156" s="48"/>
      <c r="GR1156" s="48"/>
      <c r="GS1156" s="48"/>
      <c r="GT1156" s="48"/>
      <c r="GU1156" s="48"/>
      <c r="GV1156" s="48"/>
      <c r="GW1156" s="48"/>
      <c r="GX1156" s="48"/>
      <c r="GY1156" s="48"/>
      <c r="GZ1156" s="48"/>
      <c r="HA1156" s="48"/>
      <c r="HB1156" s="48"/>
      <c r="HC1156" s="48"/>
      <c r="HD1156" s="48"/>
      <c r="HE1156" s="48"/>
      <c r="HF1156" s="48"/>
      <c r="HG1156" s="48"/>
      <c r="HH1156" s="48"/>
      <c r="HI1156" s="48"/>
      <c r="HJ1156" s="48"/>
      <c r="HK1156" s="48"/>
      <c r="HL1156" s="48"/>
      <c r="HM1156" s="48"/>
      <c r="HN1156" s="48"/>
      <c r="HO1156" s="48"/>
      <c r="HP1156" s="48"/>
      <c r="HQ1156" s="48"/>
      <c r="HR1156" s="48"/>
      <c r="HS1156" s="48"/>
      <c r="HT1156" s="48"/>
      <c r="HU1156" s="48"/>
      <c r="HV1156" s="48"/>
      <c r="HW1156" s="48"/>
      <c r="HX1156" s="48"/>
      <c r="HY1156" s="48"/>
      <c r="HZ1156" s="48"/>
      <c r="IA1156" s="48"/>
      <c r="IB1156" s="48"/>
      <c r="IC1156" s="48"/>
      <c r="ID1156" s="48"/>
      <c r="IE1156" s="48"/>
      <c r="IF1156" s="48"/>
      <c r="IG1156" s="48"/>
      <c r="IH1156" s="36"/>
      <c r="II1156" s="36"/>
      <c r="IJ1156" s="36"/>
      <c r="IK1156" s="36"/>
      <c r="IL1156" s="36"/>
      <c r="IM1156" s="36"/>
      <c r="IN1156" s="36"/>
      <c r="IO1156" s="36"/>
      <c r="IP1156" s="36"/>
      <c r="IQ1156" s="36"/>
      <c r="IR1156" s="36"/>
      <c r="IS1156" s="36"/>
      <c r="IT1156" s="36"/>
    </row>
    <row r="1157" spans="1:254" s="14" customFormat="1" x14ac:dyDescent="0.2">
      <c r="A1157" s="48"/>
      <c r="B1157" s="48"/>
      <c r="C1157" s="48"/>
      <c r="D1157" s="48"/>
      <c r="E1157" s="48"/>
      <c r="F1157" s="81"/>
      <c r="G1157" s="82"/>
      <c r="H1157" s="84"/>
      <c r="I1157" s="143">
        <v>17505200</v>
      </c>
      <c r="J1157" s="49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  <c r="CR1157" s="48"/>
      <c r="CS1157" s="48"/>
      <c r="CT1157" s="48"/>
      <c r="CU1157" s="48"/>
      <c r="CV1157" s="48"/>
      <c r="CW1157" s="48"/>
      <c r="CX1157" s="48"/>
      <c r="CY1157" s="48"/>
      <c r="CZ1157" s="48"/>
      <c r="DA1157" s="48"/>
      <c r="DB1157" s="48"/>
      <c r="DC1157" s="48"/>
      <c r="DD1157" s="48"/>
      <c r="DE1157" s="48"/>
      <c r="DF1157" s="48"/>
      <c r="DG1157" s="48"/>
      <c r="DH1157" s="48"/>
      <c r="DI1157" s="48"/>
      <c r="DJ1157" s="48"/>
      <c r="DK1157" s="48"/>
      <c r="DL1157" s="48"/>
      <c r="DM1157" s="48"/>
      <c r="DN1157" s="48"/>
      <c r="DO1157" s="48"/>
      <c r="DP1157" s="48"/>
      <c r="DQ1157" s="48"/>
      <c r="DR1157" s="48"/>
      <c r="DS1157" s="48"/>
      <c r="DT1157" s="48"/>
      <c r="DU1157" s="48"/>
      <c r="DV1157" s="48"/>
      <c r="DW1157" s="48"/>
      <c r="DX1157" s="48"/>
      <c r="DY1157" s="48"/>
      <c r="DZ1157" s="48"/>
      <c r="EA1157" s="48"/>
      <c r="EB1157" s="48"/>
      <c r="EC1157" s="48"/>
      <c r="ED1157" s="48"/>
      <c r="EE1157" s="48"/>
      <c r="EF1157" s="48"/>
      <c r="EG1157" s="48"/>
      <c r="EH1157" s="48"/>
      <c r="EI1157" s="48"/>
      <c r="EJ1157" s="48"/>
      <c r="EK1157" s="48"/>
      <c r="EL1157" s="48"/>
      <c r="EM1157" s="48"/>
      <c r="EN1157" s="48"/>
      <c r="EO1157" s="48"/>
      <c r="EP1157" s="48"/>
      <c r="EQ1157" s="48"/>
      <c r="ER1157" s="48"/>
      <c r="ES1157" s="48"/>
      <c r="ET1157" s="48"/>
      <c r="EU1157" s="48"/>
      <c r="EV1157" s="48"/>
      <c r="EW1157" s="48"/>
      <c r="EX1157" s="48"/>
      <c r="EY1157" s="48"/>
      <c r="EZ1157" s="48"/>
      <c r="FA1157" s="48"/>
      <c r="FB1157" s="48"/>
      <c r="FC1157" s="48"/>
      <c r="FD1157" s="48"/>
      <c r="FE1157" s="48"/>
      <c r="FF1157" s="48"/>
      <c r="FG1157" s="48"/>
      <c r="FH1157" s="48"/>
      <c r="FI1157" s="48"/>
      <c r="FJ1157" s="48"/>
      <c r="FK1157" s="48"/>
      <c r="FL1157" s="48"/>
      <c r="FM1157" s="48"/>
      <c r="FN1157" s="48"/>
      <c r="FO1157" s="48"/>
      <c r="FP1157" s="48"/>
      <c r="FQ1157" s="48"/>
      <c r="FR1157" s="48"/>
      <c r="FS1157" s="48"/>
      <c r="FT1157" s="48"/>
      <c r="FU1157" s="48"/>
      <c r="FV1157" s="48"/>
      <c r="FW1157" s="48"/>
      <c r="FX1157" s="48"/>
      <c r="FY1157" s="48"/>
      <c r="FZ1157" s="48"/>
      <c r="GA1157" s="48"/>
      <c r="GB1157" s="48"/>
      <c r="GC1157" s="48"/>
      <c r="GD1157" s="48"/>
      <c r="GE1157" s="48"/>
      <c r="GF1157" s="48"/>
      <c r="GG1157" s="48"/>
      <c r="GH1157" s="48"/>
      <c r="GI1157" s="48"/>
      <c r="GJ1157" s="48"/>
      <c r="GK1157" s="48"/>
      <c r="GL1157" s="48"/>
      <c r="GM1157" s="48"/>
      <c r="GN1157" s="48"/>
      <c r="GO1157" s="48"/>
      <c r="GP1157" s="48"/>
      <c r="GQ1157" s="48"/>
      <c r="GR1157" s="48"/>
      <c r="GS1157" s="48"/>
      <c r="GT1157" s="48"/>
      <c r="GU1157" s="48"/>
      <c r="GV1157" s="48"/>
      <c r="GW1157" s="48"/>
      <c r="GX1157" s="48"/>
      <c r="GY1157" s="48"/>
      <c r="GZ1157" s="48"/>
      <c r="HA1157" s="48"/>
      <c r="HB1157" s="48"/>
      <c r="HC1157" s="48"/>
      <c r="HD1157" s="48"/>
      <c r="HE1157" s="48"/>
      <c r="HF1157" s="48"/>
      <c r="HG1157" s="48"/>
      <c r="HH1157" s="48"/>
      <c r="HI1157" s="48"/>
      <c r="HJ1157" s="48"/>
      <c r="HK1157" s="48"/>
      <c r="HL1157" s="48"/>
      <c r="HM1157" s="48"/>
      <c r="HN1157" s="48"/>
      <c r="HO1157" s="48"/>
      <c r="HP1157" s="48"/>
      <c r="HQ1157" s="48"/>
      <c r="HR1157" s="48"/>
      <c r="HS1157" s="48"/>
      <c r="HT1157" s="48"/>
      <c r="HU1157" s="48"/>
      <c r="HV1157" s="48"/>
      <c r="HW1157" s="48"/>
      <c r="HX1157" s="48"/>
      <c r="HY1157" s="48"/>
      <c r="HZ1157" s="48"/>
      <c r="IA1157" s="48"/>
      <c r="IB1157" s="48"/>
      <c r="IC1157" s="48"/>
      <c r="ID1157" s="48"/>
      <c r="IE1157" s="48"/>
      <c r="IF1157" s="48"/>
      <c r="IG1157" s="48"/>
      <c r="IH1157" s="36"/>
      <c r="II1157" s="36"/>
      <c r="IJ1157" s="36"/>
      <c r="IK1157" s="36"/>
      <c r="IL1157" s="36"/>
      <c r="IM1157" s="36"/>
      <c r="IN1157" s="36"/>
      <c r="IO1157" s="36"/>
      <c r="IP1157" s="36"/>
      <c r="IQ1157" s="36"/>
      <c r="IR1157" s="36"/>
      <c r="IS1157" s="36"/>
      <c r="IT1157" s="36"/>
    </row>
    <row r="1158" spans="1:254" x14ac:dyDescent="0.2">
      <c r="B1158" s="48"/>
      <c r="C1158" s="83">
        <v>43815</v>
      </c>
      <c r="D1158" s="48" t="s">
        <v>2253</v>
      </c>
      <c r="E1158" s="102" t="s">
        <v>2254</v>
      </c>
      <c r="F1158" s="81" t="s">
        <v>1611</v>
      </c>
      <c r="G1158" s="82"/>
      <c r="H1158" s="84">
        <v>1143000</v>
      </c>
      <c r="I1158" s="143">
        <v>16362200</v>
      </c>
      <c r="J1158" s="49"/>
      <c r="K1158" s="48"/>
      <c r="L1158" s="48"/>
      <c r="M1158" s="48"/>
      <c r="N1158" s="48"/>
      <c r="O1158" s="48"/>
      <c r="P1158" s="48"/>
      <c r="Q1158" s="48"/>
      <c r="R1158" s="48"/>
    </row>
    <row r="1159" spans="1:254" x14ac:dyDescent="0.2">
      <c r="B1159" s="48"/>
      <c r="C1159" s="83"/>
      <c r="D1159" s="48" t="s">
        <v>2310</v>
      </c>
      <c r="E1159" s="102"/>
      <c r="F1159" s="81"/>
      <c r="G1159" s="135">
        <v>1568000</v>
      </c>
      <c r="H1159" s="84"/>
      <c r="I1159" s="143">
        <v>17930200</v>
      </c>
      <c r="J1159" s="49"/>
      <c r="K1159" s="48"/>
      <c r="L1159" s="48"/>
      <c r="M1159" s="48"/>
      <c r="N1159" s="48"/>
      <c r="O1159" s="48"/>
      <c r="P1159" s="48"/>
      <c r="Q1159" s="48"/>
      <c r="R1159" s="48"/>
    </row>
    <row r="1160" spans="1:254" x14ac:dyDescent="0.2">
      <c r="B1160" s="48"/>
      <c r="C1160" s="83">
        <v>43819</v>
      </c>
      <c r="D1160" s="48" t="s">
        <v>2255</v>
      </c>
      <c r="E1160" s="102" t="s">
        <v>2256</v>
      </c>
      <c r="F1160" s="81" t="s">
        <v>2257</v>
      </c>
      <c r="G1160" s="82"/>
      <c r="H1160" s="84">
        <v>450000</v>
      </c>
      <c r="I1160" s="143">
        <v>17480200</v>
      </c>
      <c r="J1160" s="49"/>
      <c r="K1160" s="48"/>
      <c r="L1160" s="48"/>
      <c r="M1160" s="48"/>
      <c r="N1160" s="48"/>
      <c r="O1160" s="48"/>
      <c r="P1160" s="48"/>
      <c r="Q1160" s="48"/>
      <c r="R1160" s="48"/>
    </row>
    <row r="1161" spans="1:254" x14ac:dyDescent="0.2">
      <c r="B1161" s="48"/>
      <c r="C1161" s="83">
        <v>43818</v>
      </c>
      <c r="D1161" s="48" t="s">
        <v>2258</v>
      </c>
      <c r="E1161" s="102" t="s">
        <v>2259</v>
      </c>
      <c r="F1161" s="81" t="s">
        <v>559</v>
      </c>
      <c r="G1161" s="82"/>
      <c r="H1161" s="84">
        <v>38000</v>
      </c>
      <c r="I1161" s="143">
        <v>17442200</v>
      </c>
      <c r="J1161" s="49"/>
      <c r="K1161" s="48"/>
      <c r="L1161" s="48"/>
      <c r="M1161" s="48"/>
      <c r="N1161" s="48"/>
      <c r="O1161" s="48"/>
      <c r="P1161" s="48"/>
      <c r="Q1161" s="48"/>
      <c r="R1161" s="48"/>
    </row>
    <row r="1162" spans="1:254" x14ac:dyDescent="0.2">
      <c r="B1162" s="48"/>
      <c r="C1162" s="83"/>
      <c r="D1162" s="48" t="s">
        <v>2314</v>
      </c>
      <c r="E1162" s="102"/>
      <c r="F1162" s="81"/>
      <c r="G1162" s="135">
        <v>40000</v>
      </c>
      <c r="H1162" s="84"/>
      <c r="I1162" s="143">
        <v>17482200</v>
      </c>
      <c r="J1162" s="49"/>
      <c r="K1162" s="48"/>
      <c r="L1162" s="48"/>
      <c r="M1162" s="48"/>
      <c r="N1162" s="48"/>
      <c r="O1162" s="48"/>
      <c r="P1162" s="48"/>
      <c r="Q1162" s="48"/>
      <c r="R1162" s="48"/>
    </row>
    <row r="1163" spans="1:254" x14ac:dyDescent="0.2">
      <c r="B1163" s="48"/>
      <c r="C1163" s="83">
        <v>43819</v>
      </c>
      <c r="D1163" s="48" t="s">
        <v>2260</v>
      </c>
      <c r="E1163" s="102" t="s">
        <v>2261</v>
      </c>
      <c r="F1163" s="81" t="s">
        <v>2262</v>
      </c>
      <c r="G1163" s="82"/>
      <c r="H1163" s="84">
        <v>92800</v>
      </c>
      <c r="I1163" s="143">
        <v>17389400</v>
      </c>
      <c r="J1163" s="49"/>
      <c r="K1163" s="48"/>
      <c r="L1163" s="48"/>
      <c r="M1163" s="48"/>
      <c r="N1163" s="48"/>
      <c r="O1163" s="48"/>
      <c r="P1163" s="48"/>
      <c r="Q1163" s="48"/>
      <c r="R1163" s="48"/>
    </row>
    <row r="1164" spans="1:254" x14ac:dyDescent="0.2">
      <c r="B1164" s="48"/>
      <c r="C1164" s="83">
        <v>43816</v>
      </c>
      <c r="D1164" s="48" t="s">
        <v>2264</v>
      </c>
      <c r="E1164" s="102" t="s">
        <v>2263</v>
      </c>
      <c r="F1164" s="81" t="s">
        <v>1611</v>
      </c>
      <c r="G1164" s="82"/>
      <c r="H1164" s="84">
        <v>280000</v>
      </c>
      <c r="I1164" s="143">
        <v>17109400</v>
      </c>
      <c r="J1164" s="49"/>
      <c r="K1164" s="48"/>
      <c r="L1164" s="48"/>
      <c r="M1164" s="48"/>
      <c r="N1164" s="48"/>
      <c r="O1164" s="48"/>
      <c r="P1164" s="48"/>
      <c r="Q1164" s="48"/>
      <c r="R1164" s="48"/>
    </row>
    <row r="1165" spans="1:254" x14ac:dyDescent="0.2">
      <c r="B1165" s="48"/>
      <c r="C1165" s="83"/>
      <c r="D1165" s="48" t="s">
        <v>2325</v>
      </c>
      <c r="E1165" s="102"/>
      <c r="F1165" s="81"/>
      <c r="G1165" s="82">
        <v>400000</v>
      </c>
      <c r="H1165" s="84"/>
      <c r="I1165" s="143">
        <v>17509400</v>
      </c>
      <c r="J1165" s="49"/>
      <c r="K1165" s="48"/>
      <c r="L1165" s="48"/>
      <c r="M1165" s="48"/>
      <c r="N1165" s="48"/>
      <c r="O1165" s="48"/>
      <c r="P1165" s="48"/>
      <c r="Q1165" s="48"/>
      <c r="R1165" s="48"/>
    </row>
    <row r="1166" spans="1:254" x14ac:dyDescent="0.2">
      <c r="B1166" s="48"/>
      <c r="C1166" s="83">
        <v>43816</v>
      </c>
      <c r="D1166" s="48" t="s">
        <v>2265</v>
      </c>
      <c r="E1166" s="102" t="s">
        <v>2266</v>
      </c>
      <c r="F1166" s="81" t="s">
        <v>1611</v>
      </c>
      <c r="G1166" s="82"/>
      <c r="H1166" s="84">
        <v>353500</v>
      </c>
      <c r="I1166" s="143">
        <v>17155900</v>
      </c>
      <c r="J1166" s="49"/>
      <c r="K1166" s="48"/>
      <c r="L1166" s="48"/>
      <c r="M1166" s="48"/>
      <c r="N1166" s="48"/>
      <c r="O1166" s="48"/>
      <c r="P1166" s="48"/>
      <c r="Q1166" s="48"/>
      <c r="R1166" s="48"/>
    </row>
    <row r="1167" spans="1:254" x14ac:dyDescent="0.2">
      <c r="B1167" s="48"/>
      <c r="C1167" s="83">
        <v>43813</v>
      </c>
      <c r="D1167" s="48" t="s">
        <v>2267</v>
      </c>
      <c r="E1167" s="102" t="s">
        <v>2268</v>
      </c>
      <c r="F1167" s="81" t="s">
        <v>1611</v>
      </c>
      <c r="G1167" s="82"/>
      <c r="H1167" s="84">
        <v>110000</v>
      </c>
      <c r="I1167" s="143">
        <v>17045900</v>
      </c>
      <c r="J1167" s="49"/>
      <c r="K1167" s="48"/>
      <c r="L1167" s="48"/>
      <c r="M1167" s="48"/>
      <c r="N1167" s="48"/>
      <c r="O1167" s="48"/>
      <c r="P1167" s="48"/>
      <c r="Q1167" s="48"/>
      <c r="R1167" s="48"/>
    </row>
    <row r="1168" spans="1:254" x14ac:dyDescent="0.2">
      <c r="B1168" s="48"/>
      <c r="C1168" s="83">
        <v>43813</v>
      </c>
      <c r="D1168" s="48" t="s">
        <v>2264</v>
      </c>
      <c r="E1168" s="102" t="s">
        <v>2269</v>
      </c>
      <c r="F1168" s="81" t="s">
        <v>1611</v>
      </c>
      <c r="G1168" s="82"/>
      <c r="H1168" s="84">
        <v>314000</v>
      </c>
      <c r="I1168" s="143">
        <v>16731900</v>
      </c>
      <c r="J1168" s="49"/>
      <c r="K1168" s="48"/>
      <c r="L1168" s="48"/>
      <c r="M1168" s="48"/>
      <c r="N1168" s="48"/>
      <c r="O1168" s="48"/>
      <c r="P1168" s="48"/>
      <c r="Q1168" s="48"/>
      <c r="R1168" s="48"/>
    </row>
    <row r="1169" spans="1:254" x14ac:dyDescent="0.2">
      <c r="A1169"/>
      <c r="B1169" s="48"/>
      <c r="C1169" s="83">
        <v>43819</v>
      </c>
      <c r="D1169" s="48" t="s">
        <v>2270</v>
      </c>
      <c r="E1169" s="102" t="s">
        <v>2271</v>
      </c>
      <c r="F1169" s="81" t="s">
        <v>559</v>
      </c>
      <c r="G1169" s="82"/>
      <c r="H1169" s="84">
        <v>92500</v>
      </c>
      <c r="I1169" s="143">
        <v>16639400</v>
      </c>
      <c r="J1169" s="49"/>
      <c r="K1169" s="48"/>
      <c r="L1169" s="48"/>
      <c r="M1169" s="48"/>
      <c r="N1169" s="48"/>
      <c r="O1169" s="48"/>
      <c r="P1169" s="48"/>
      <c r="Q1169" s="48"/>
      <c r="R1169" s="48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</row>
    <row r="1170" spans="1:254" x14ac:dyDescent="0.2">
      <c r="A1170"/>
      <c r="B1170" s="48"/>
      <c r="C1170" s="83">
        <v>43822</v>
      </c>
      <c r="D1170" s="48" t="s">
        <v>2272</v>
      </c>
      <c r="E1170" s="102" t="s">
        <v>2273</v>
      </c>
      <c r="F1170" s="81" t="s">
        <v>327</v>
      </c>
      <c r="G1170" s="82"/>
      <c r="H1170" s="84">
        <v>2042855</v>
      </c>
      <c r="I1170" s="143">
        <v>14596545</v>
      </c>
      <c r="J1170" s="49"/>
      <c r="K1170" s="48"/>
      <c r="L1170" s="48"/>
      <c r="M1170" s="48"/>
      <c r="N1170" s="48"/>
      <c r="O1170" s="48"/>
      <c r="P1170" s="48"/>
      <c r="Q1170" s="48"/>
      <c r="R1170" s="48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</row>
    <row r="1171" spans="1:254" x14ac:dyDescent="0.2">
      <c r="A1171"/>
      <c r="B1171" s="48"/>
      <c r="C1171" s="83"/>
      <c r="D1171" s="48" t="s">
        <v>2313</v>
      </c>
      <c r="E1171" s="102"/>
      <c r="F1171" s="81"/>
      <c r="G1171" s="135">
        <v>1500000</v>
      </c>
      <c r="H1171" s="84"/>
      <c r="I1171" s="143">
        <v>16096545</v>
      </c>
      <c r="J1171" s="49"/>
      <c r="K1171" s="48"/>
      <c r="L1171" s="48"/>
      <c r="M1171" s="48"/>
      <c r="N1171" s="48"/>
      <c r="O1171" s="48"/>
      <c r="P1171" s="48"/>
      <c r="Q1171" s="48"/>
      <c r="R1171" s="48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</row>
    <row r="1172" spans="1:254" x14ac:dyDescent="0.2">
      <c r="A1172"/>
      <c r="B1172" s="48"/>
      <c r="C1172" s="83">
        <v>43822</v>
      </c>
      <c r="D1172" s="48" t="s">
        <v>2275</v>
      </c>
      <c r="E1172" s="102" t="s">
        <v>2274</v>
      </c>
      <c r="F1172" s="81" t="s">
        <v>343</v>
      </c>
      <c r="G1172" s="82"/>
      <c r="H1172" s="84">
        <v>843000</v>
      </c>
      <c r="I1172" s="143">
        <v>15253545</v>
      </c>
      <c r="J1172" s="49"/>
      <c r="K1172" s="48"/>
      <c r="L1172" s="48"/>
      <c r="M1172" s="48"/>
      <c r="N1172" s="48"/>
      <c r="O1172" s="48"/>
      <c r="P1172" s="48"/>
      <c r="Q1172" s="48"/>
      <c r="R1172" s="48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</row>
    <row r="1173" spans="1:254" x14ac:dyDescent="0.2">
      <c r="A1173"/>
      <c r="B1173" s="48"/>
      <c r="C1173" s="83">
        <v>43822</v>
      </c>
      <c r="D1173" s="48" t="s">
        <v>2276</v>
      </c>
      <c r="E1173" s="102" t="s">
        <v>2277</v>
      </c>
      <c r="F1173" s="81" t="s">
        <v>343</v>
      </c>
      <c r="G1173" s="82"/>
      <c r="H1173" s="84">
        <v>360000</v>
      </c>
      <c r="I1173" s="143">
        <v>14893545</v>
      </c>
      <c r="J1173" s="49"/>
      <c r="K1173" s="48"/>
      <c r="L1173" s="48"/>
      <c r="M1173" s="48"/>
      <c r="N1173" s="48"/>
      <c r="O1173" s="48"/>
      <c r="P1173" s="48"/>
      <c r="Q1173" s="48"/>
      <c r="R1173" s="48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</row>
    <row r="1174" spans="1:254" x14ac:dyDescent="0.2">
      <c r="A1174"/>
      <c r="B1174" s="48"/>
      <c r="C1174" s="83">
        <v>43822</v>
      </c>
      <c r="D1174" s="48" t="s">
        <v>2278</v>
      </c>
      <c r="E1174" s="102" t="s">
        <v>2279</v>
      </c>
      <c r="F1174" s="81" t="s">
        <v>2280</v>
      </c>
      <c r="G1174" s="82"/>
      <c r="H1174" s="84">
        <v>397500</v>
      </c>
      <c r="I1174" s="143">
        <v>14496045</v>
      </c>
      <c r="J1174" s="49"/>
      <c r="K1174" s="48"/>
      <c r="L1174" s="48"/>
      <c r="M1174" s="48"/>
      <c r="N1174" s="48"/>
      <c r="O1174" s="48"/>
      <c r="P1174" s="48"/>
      <c r="Q1174" s="48"/>
      <c r="R1174" s="48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</row>
    <row r="1175" spans="1:254" x14ac:dyDescent="0.2">
      <c r="A1175"/>
      <c r="B1175" s="48"/>
      <c r="C1175" s="83">
        <v>43824</v>
      </c>
      <c r="D1175" s="48" t="s">
        <v>2281</v>
      </c>
      <c r="E1175" s="102" t="s">
        <v>2282</v>
      </c>
      <c r="F1175" s="81" t="s">
        <v>532</v>
      </c>
      <c r="G1175" s="82"/>
      <c r="H1175" s="84">
        <v>1638116</v>
      </c>
      <c r="I1175" s="143">
        <v>12857929</v>
      </c>
      <c r="J1175" s="49"/>
      <c r="K1175" s="48"/>
      <c r="L1175" s="48"/>
      <c r="M1175" s="48"/>
      <c r="N1175" s="48"/>
      <c r="O1175" s="48"/>
      <c r="P1175" s="48"/>
      <c r="Q1175" s="48"/>
      <c r="R1175" s="48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</row>
    <row r="1176" spans="1:254" x14ac:dyDescent="0.2">
      <c r="A1176"/>
      <c r="B1176" s="48"/>
      <c r="C1176" s="83"/>
      <c r="D1176" s="48" t="s">
        <v>2312</v>
      </c>
      <c r="E1176" s="102"/>
      <c r="F1176" s="81"/>
      <c r="G1176" s="135">
        <v>2000000</v>
      </c>
      <c r="H1176" s="84"/>
      <c r="I1176" s="143">
        <v>14857929</v>
      </c>
      <c r="J1176" s="49"/>
      <c r="K1176" s="48"/>
      <c r="L1176" s="48"/>
      <c r="M1176" s="48"/>
      <c r="N1176" s="48"/>
      <c r="O1176" s="48"/>
      <c r="P1176" s="48"/>
      <c r="Q1176" s="48"/>
      <c r="R1176" s="48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</row>
    <row r="1177" spans="1:254" x14ac:dyDescent="0.2">
      <c r="A1177"/>
      <c r="B1177" s="48"/>
      <c r="C1177" s="83">
        <v>43824</v>
      </c>
      <c r="D1177" s="48" t="s">
        <v>2283</v>
      </c>
      <c r="E1177" s="102" t="s">
        <v>2284</v>
      </c>
      <c r="F1177" s="81" t="s">
        <v>532</v>
      </c>
      <c r="G1177" s="82"/>
      <c r="H1177" s="84">
        <v>2500000</v>
      </c>
      <c r="I1177" s="143">
        <v>12357929</v>
      </c>
      <c r="J1177" s="49"/>
      <c r="K1177" s="48"/>
      <c r="L1177" s="48"/>
      <c r="M1177" s="48"/>
      <c r="N1177" s="48"/>
      <c r="O1177" s="48"/>
      <c r="P1177" s="48"/>
      <c r="Q1177" s="48"/>
      <c r="R1177" s="48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</row>
    <row r="1178" spans="1:254" x14ac:dyDescent="0.2">
      <c r="A1178"/>
      <c r="B1178" s="48"/>
      <c r="C1178" s="83">
        <v>43824</v>
      </c>
      <c r="D1178" s="48" t="s">
        <v>2285</v>
      </c>
      <c r="E1178" s="102" t="s">
        <v>2286</v>
      </c>
      <c r="F1178" s="81" t="s">
        <v>1611</v>
      </c>
      <c r="G1178" s="82"/>
      <c r="H1178" s="84">
        <v>940800</v>
      </c>
      <c r="I1178" s="143">
        <v>11417129</v>
      </c>
      <c r="J1178" s="49"/>
      <c r="K1178" s="48"/>
      <c r="L1178" s="48"/>
      <c r="M1178" s="48"/>
      <c r="N1178" s="48"/>
      <c r="O1178" s="48"/>
      <c r="P1178" s="48"/>
      <c r="Q1178" s="48"/>
      <c r="R1178" s="4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</row>
    <row r="1179" spans="1:254" x14ac:dyDescent="0.2">
      <c r="A1179"/>
      <c r="B1179" s="48"/>
      <c r="C1179" s="83">
        <v>43824</v>
      </c>
      <c r="D1179" s="48" t="s">
        <v>2287</v>
      </c>
      <c r="E1179" s="102" t="s">
        <v>2288</v>
      </c>
      <c r="F1179" s="81" t="s">
        <v>1611</v>
      </c>
      <c r="G1179" s="82"/>
      <c r="H1179" s="84">
        <v>400000</v>
      </c>
      <c r="I1179" s="143">
        <v>11017129</v>
      </c>
      <c r="J1179" s="49"/>
      <c r="K1179" s="48"/>
      <c r="L1179" s="48"/>
      <c r="M1179" s="48"/>
      <c r="N1179" s="48"/>
      <c r="O1179" s="48"/>
      <c r="P1179" s="48"/>
      <c r="Q1179" s="48"/>
      <c r="R1179" s="48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</row>
    <row r="1180" spans="1:254" x14ac:dyDescent="0.2">
      <c r="A1180"/>
      <c r="B1180" s="48"/>
      <c r="C1180" s="83">
        <v>43824</v>
      </c>
      <c r="D1180" s="48" t="s">
        <v>2289</v>
      </c>
      <c r="E1180" s="102" t="s">
        <v>2290</v>
      </c>
      <c r="F1180" s="81" t="s">
        <v>1611</v>
      </c>
      <c r="G1180" s="82"/>
      <c r="H1180" s="84">
        <v>1037000</v>
      </c>
      <c r="I1180" s="143">
        <v>9980129</v>
      </c>
      <c r="J1180" s="49"/>
      <c r="K1180" s="48"/>
      <c r="L1180" s="48"/>
      <c r="M1180" s="48"/>
      <c r="N1180" s="48"/>
      <c r="O1180" s="48"/>
      <c r="P1180" s="48"/>
      <c r="Q1180" s="48"/>
      <c r="R1180" s="48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</row>
    <row r="1181" spans="1:254" x14ac:dyDescent="0.2">
      <c r="A1181"/>
      <c r="B1181" s="48"/>
      <c r="C1181" s="83">
        <v>43824</v>
      </c>
      <c r="D1181" s="48" t="s">
        <v>2291</v>
      </c>
      <c r="E1181" s="102" t="s">
        <v>2292</v>
      </c>
      <c r="F1181" s="81" t="s">
        <v>343</v>
      </c>
      <c r="G1181" s="82"/>
      <c r="H1181" s="84">
        <v>1207200</v>
      </c>
      <c r="I1181" s="143">
        <v>8772929</v>
      </c>
      <c r="J1181" s="49"/>
      <c r="K1181" s="48"/>
      <c r="L1181" s="48"/>
      <c r="M1181" s="48"/>
      <c r="N1181" s="48"/>
      <c r="O1181" s="48"/>
      <c r="P1181" s="48"/>
      <c r="Q1181" s="48"/>
      <c r="R1181" s="48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</row>
    <row r="1182" spans="1:254" x14ac:dyDescent="0.2">
      <c r="A1182"/>
      <c r="B1182" s="48"/>
      <c r="C1182" s="83"/>
      <c r="D1182" s="48" t="s">
        <v>2311</v>
      </c>
      <c r="E1182" s="102"/>
      <c r="F1182" s="81"/>
      <c r="G1182" s="135">
        <v>1197000</v>
      </c>
      <c r="H1182" s="84"/>
      <c r="I1182" s="143">
        <v>9969929</v>
      </c>
      <c r="J1182" s="49"/>
      <c r="K1182" s="48"/>
      <c r="L1182" s="48"/>
      <c r="M1182" s="48"/>
      <c r="N1182" s="48"/>
      <c r="O1182" s="48"/>
      <c r="P1182" s="48"/>
      <c r="Q1182" s="48"/>
      <c r="R1182" s="48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</row>
    <row r="1183" spans="1:254" x14ac:dyDescent="0.2">
      <c r="A1183"/>
      <c r="B1183" s="48"/>
      <c r="C1183" s="83">
        <v>43824</v>
      </c>
      <c r="D1183" s="48" t="s">
        <v>2293</v>
      </c>
      <c r="E1183" s="102" t="s">
        <v>2294</v>
      </c>
      <c r="F1183" s="81" t="s">
        <v>2295</v>
      </c>
      <c r="G1183" s="82"/>
      <c r="H1183" s="84">
        <v>615000</v>
      </c>
      <c r="I1183" s="143">
        <v>9354929</v>
      </c>
      <c r="J1183" s="49"/>
      <c r="K1183" s="48"/>
      <c r="L1183" s="48"/>
      <c r="M1183" s="48"/>
      <c r="N1183" s="48"/>
      <c r="O1183" s="48"/>
      <c r="P1183" s="48"/>
      <c r="Q1183" s="48"/>
      <c r="R1183" s="48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</row>
    <row r="1184" spans="1:254" x14ac:dyDescent="0.2">
      <c r="A1184"/>
      <c r="B1184" s="48"/>
      <c r="C1184" s="83">
        <v>43824</v>
      </c>
      <c r="D1184" s="48" t="s">
        <v>2296</v>
      </c>
      <c r="E1184" s="102" t="s">
        <v>2297</v>
      </c>
      <c r="F1184" s="81" t="s">
        <v>1816</v>
      </c>
      <c r="G1184" s="82"/>
      <c r="H1184" s="84">
        <v>1071800</v>
      </c>
      <c r="I1184" s="143">
        <v>8283129</v>
      </c>
      <c r="J1184" s="49"/>
      <c r="K1184" s="48"/>
      <c r="L1184" s="48"/>
      <c r="M1184" s="48"/>
      <c r="N1184" s="48"/>
      <c r="O1184" s="48"/>
      <c r="P1184" s="48"/>
      <c r="Q1184" s="48"/>
      <c r="R1184" s="48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</row>
    <row r="1185" spans="2:18" x14ac:dyDescent="0.2">
      <c r="B1185" s="48"/>
      <c r="C1185" s="83">
        <v>43826</v>
      </c>
      <c r="D1185" s="48" t="s">
        <v>2298</v>
      </c>
      <c r="E1185" s="102" t="s">
        <v>2299</v>
      </c>
      <c r="F1185" s="81" t="s">
        <v>2295</v>
      </c>
      <c r="G1185" s="82"/>
      <c r="H1185" s="84">
        <v>250000</v>
      </c>
      <c r="I1185" s="143">
        <v>8033129</v>
      </c>
      <c r="J1185" s="49"/>
      <c r="K1185" s="48"/>
      <c r="L1185" s="48"/>
      <c r="M1185" s="48"/>
      <c r="N1185" s="48"/>
      <c r="O1185" s="48"/>
      <c r="P1185" s="48"/>
      <c r="Q1185" s="48"/>
      <c r="R1185" s="48"/>
    </row>
    <row r="1186" spans="2:18" x14ac:dyDescent="0.2">
      <c r="B1186" s="48"/>
      <c r="C1186" s="83">
        <v>43826</v>
      </c>
      <c r="D1186" s="48" t="s">
        <v>2300</v>
      </c>
      <c r="E1186" s="102" t="s">
        <v>2301</v>
      </c>
      <c r="F1186" s="81" t="s">
        <v>2302</v>
      </c>
      <c r="G1186" s="82"/>
      <c r="H1186" s="84">
        <v>135000</v>
      </c>
      <c r="I1186" s="143">
        <v>7898129</v>
      </c>
      <c r="J1186" s="49"/>
      <c r="K1186" s="48"/>
      <c r="L1186" s="48"/>
      <c r="M1186" s="48"/>
      <c r="N1186" s="48"/>
      <c r="O1186" s="48"/>
      <c r="P1186" s="48"/>
      <c r="Q1186" s="48"/>
      <c r="R1186" s="48"/>
    </row>
    <row r="1187" spans="2:18" x14ac:dyDescent="0.2">
      <c r="B1187" s="48"/>
      <c r="C1187" s="83">
        <v>43826</v>
      </c>
      <c r="D1187" s="48" t="s">
        <v>2303</v>
      </c>
      <c r="E1187" s="102" t="s">
        <v>2304</v>
      </c>
      <c r="F1187" s="81" t="s">
        <v>2295</v>
      </c>
      <c r="G1187" s="82"/>
      <c r="H1187" s="84">
        <v>220000</v>
      </c>
      <c r="I1187" s="143">
        <v>7678129</v>
      </c>
      <c r="J1187" s="49"/>
      <c r="K1187" s="48"/>
      <c r="L1187" s="48"/>
      <c r="M1187" s="48"/>
      <c r="N1187" s="48"/>
      <c r="O1187" s="48"/>
      <c r="P1187" s="48"/>
      <c r="Q1187" s="48"/>
      <c r="R1187" s="48"/>
    </row>
    <row r="1188" spans="2:18" x14ac:dyDescent="0.2">
      <c r="B1188" s="48"/>
      <c r="C1188" s="83">
        <v>43826</v>
      </c>
      <c r="D1188" s="48" t="s">
        <v>2305</v>
      </c>
      <c r="E1188" s="102" t="s">
        <v>2306</v>
      </c>
      <c r="F1188" s="81" t="s">
        <v>2295</v>
      </c>
      <c r="G1188" s="82"/>
      <c r="H1188" s="84">
        <v>10000</v>
      </c>
      <c r="I1188" s="143">
        <v>7668129</v>
      </c>
      <c r="J1188" s="49"/>
      <c r="K1188" s="48"/>
      <c r="L1188" s="48"/>
      <c r="M1188" s="48"/>
      <c r="N1188" s="48"/>
      <c r="O1188" s="48"/>
      <c r="P1188" s="48"/>
      <c r="Q1188" s="48"/>
      <c r="R1188" s="48"/>
    </row>
    <row r="1189" spans="2:18" x14ac:dyDescent="0.2">
      <c r="B1189" s="48"/>
      <c r="C1189" s="83">
        <v>43826</v>
      </c>
      <c r="D1189" s="48" t="s">
        <v>2307</v>
      </c>
      <c r="E1189" s="102" t="s">
        <v>2308</v>
      </c>
      <c r="F1189" s="81" t="s">
        <v>559</v>
      </c>
      <c r="G1189" s="82"/>
      <c r="H1189" s="84">
        <v>101950</v>
      </c>
      <c r="I1189" s="143">
        <v>7566179</v>
      </c>
      <c r="J1189" s="49"/>
      <c r="K1189" s="48"/>
      <c r="L1189" s="48"/>
      <c r="M1189" s="48"/>
      <c r="N1189" s="48"/>
      <c r="O1189" s="48"/>
      <c r="P1189" s="48"/>
      <c r="Q1189" s="48"/>
      <c r="R1189" s="48"/>
    </row>
    <row r="1190" spans="2:18" x14ac:dyDescent="0.2">
      <c r="B1190" s="48"/>
      <c r="C1190" s="83">
        <v>43826</v>
      </c>
      <c r="D1190" s="48" t="s">
        <v>564</v>
      </c>
      <c r="E1190" s="102" t="s">
        <v>2309</v>
      </c>
      <c r="F1190" s="81" t="s">
        <v>681</v>
      </c>
      <c r="G1190" s="82"/>
      <c r="H1190" s="84">
        <v>189000</v>
      </c>
      <c r="I1190" s="143">
        <v>7377179</v>
      </c>
      <c r="J1190" s="49"/>
      <c r="K1190" s="48"/>
      <c r="L1190" s="48"/>
      <c r="M1190" s="48"/>
      <c r="N1190" s="48"/>
      <c r="O1190" s="48"/>
      <c r="P1190" s="48"/>
      <c r="Q1190" s="48"/>
      <c r="R1190" s="48"/>
    </row>
    <row r="1191" spans="2:18" x14ac:dyDescent="0.2">
      <c r="B1191" s="48"/>
      <c r="C1191" s="83">
        <v>43826</v>
      </c>
      <c r="D1191" s="48" t="s">
        <v>2321</v>
      </c>
      <c r="E1191" s="102" t="s">
        <v>2322</v>
      </c>
      <c r="F1191" s="81" t="s">
        <v>2280</v>
      </c>
      <c r="G1191" s="82"/>
      <c r="H1191" s="84">
        <v>987500</v>
      </c>
      <c r="I1191" s="143">
        <v>6389679</v>
      </c>
      <c r="J1191" s="49"/>
      <c r="K1191" s="48"/>
      <c r="L1191" s="48"/>
      <c r="M1191" s="48"/>
      <c r="N1191" s="48"/>
      <c r="O1191" s="48"/>
      <c r="P1191" s="48"/>
      <c r="Q1191" s="48"/>
      <c r="R1191" s="48"/>
    </row>
    <row r="1192" spans="2:18" x14ac:dyDescent="0.2">
      <c r="B1192" s="48"/>
      <c r="C1192" s="83">
        <v>43826</v>
      </c>
      <c r="D1192" s="48" t="s">
        <v>2323</v>
      </c>
      <c r="E1192" s="102" t="s">
        <v>2324</v>
      </c>
      <c r="F1192" s="81" t="s">
        <v>2295</v>
      </c>
      <c r="G1192" s="82"/>
      <c r="H1192" s="84">
        <v>89000</v>
      </c>
      <c r="I1192" s="143">
        <v>6300679</v>
      </c>
      <c r="J1192" s="49"/>
      <c r="K1192" s="48"/>
      <c r="L1192" s="48"/>
      <c r="M1192" s="48"/>
      <c r="N1192" s="48"/>
      <c r="O1192" s="48"/>
      <c r="P1192" s="48"/>
      <c r="Q1192" s="48"/>
      <c r="R1192" s="48"/>
    </row>
    <row r="1193" spans="2:18" x14ac:dyDescent="0.2">
      <c r="B1193" s="48"/>
      <c r="C1193" s="83">
        <v>43826</v>
      </c>
      <c r="D1193" s="48" t="s">
        <v>2327</v>
      </c>
      <c r="E1193" s="102"/>
      <c r="F1193" s="81" t="s">
        <v>2249</v>
      </c>
      <c r="G1193" s="82">
        <v>790000</v>
      </c>
      <c r="H1193" s="84"/>
      <c r="I1193" s="143">
        <v>7090679</v>
      </c>
      <c r="J1193" s="49"/>
      <c r="K1193" s="48"/>
      <c r="L1193" s="48"/>
      <c r="M1193" s="48"/>
      <c r="N1193" s="48"/>
      <c r="O1193" s="48"/>
      <c r="P1193" s="48"/>
      <c r="Q1193" s="48"/>
      <c r="R1193" s="48"/>
    </row>
    <row r="1194" spans="2:18" x14ac:dyDescent="0.2">
      <c r="B1194" s="48"/>
      <c r="C1194" s="83">
        <v>43826</v>
      </c>
      <c r="D1194" s="48" t="s">
        <v>2326</v>
      </c>
      <c r="E1194" s="102" t="s">
        <v>2328</v>
      </c>
      <c r="F1194" s="81" t="s">
        <v>2249</v>
      </c>
      <c r="G1194" s="82"/>
      <c r="H1194" s="84">
        <v>712756</v>
      </c>
      <c r="I1194" s="143">
        <v>6377923</v>
      </c>
      <c r="J1194" s="49"/>
      <c r="K1194" s="48"/>
      <c r="L1194" s="48"/>
      <c r="M1194" s="48"/>
      <c r="N1194" s="48"/>
      <c r="O1194" s="48"/>
      <c r="P1194" s="48"/>
      <c r="Q1194" s="48"/>
      <c r="R1194" s="48"/>
    </row>
    <row r="1195" spans="2:18" x14ac:dyDescent="0.2">
      <c r="B1195" s="48"/>
      <c r="C1195" s="83">
        <v>43826</v>
      </c>
      <c r="D1195" s="48" t="s">
        <v>2315</v>
      </c>
      <c r="E1195" s="102" t="s">
        <v>2316</v>
      </c>
      <c r="F1195" s="81" t="s">
        <v>2205</v>
      </c>
      <c r="G1195" s="82"/>
      <c r="H1195" s="84">
        <v>1000000</v>
      </c>
      <c r="I1195" s="143">
        <v>5377923</v>
      </c>
      <c r="J1195" s="49"/>
      <c r="K1195" s="48"/>
      <c r="L1195" s="48"/>
      <c r="M1195" s="48"/>
      <c r="N1195" s="48"/>
      <c r="O1195" s="48"/>
      <c r="P1195" s="48"/>
      <c r="Q1195" s="48"/>
      <c r="R1195" s="48"/>
    </row>
    <row r="1196" spans="2:18" x14ac:dyDescent="0.2">
      <c r="B1196" s="48"/>
      <c r="C1196" s="83">
        <v>43826</v>
      </c>
      <c r="D1196" s="48" t="s">
        <v>2317</v>
      </c>
      <c r="E1196" s="102" t="s">
        <v>2318</v>
      </c>
      <c r="F1196" s="81" t="s">
        <v>1281</v>
      </c>
      <c r="G1196" s="82"/>
      <c r="H1196" s="84">
        <v>3000000</v>
      </c>
      <c r="I1196" s="143">
        <v>2377923</v>
      </c>
      <c r="J1196" s="49"/>
      <c r="K1196" s="48"/>
      <c r="L1196" s="48"/>
      <c r="M1196" s="48"/>
      <c r="N1196" s="48"/>
      <c r="O1196" s="48"/>
      <c r="P1196" s="48"/>
      <c r="Q1196" s="48"/>
      <c r="R1196" s="48"/>
    </row>
    <row r="1197" spans="2:18" x14ac:dyDescent="0.2">
      <c r="B1197" s="48"/>
      <c r="C1197" s="83">
        <v>43826</v>
      </c>
      <c r="D1197" s="48" t="s">
        <v>2317</v>
      </c>
      <c r="E1197" s="102" t="s">
        <v>2319</v>
      </c>
      <c r="F1197" s="81" t="s">
        <v>2320</v>
      </c>
      <c r="G1197" s="82"/>
      <c r="H1197" s="84">
        <v>1500000</v>
      </c>
      <c r="I1197" s="143">
        <v>877923</v>
      </c>
      <c r="J1197" s="49"/>
      <c r="K1197" s="48"/>
      <c r="L1197" s="48"/>
      <c r="M1197" s="48"/>
      <c r="N1197" s="48"/>
      <c r="O1197" s="48"/>
      <c r="P1197" s="48"/>
      <c r="Q1197" s="48"/>
      <c r="R1197" s="48"/>
    </row>
    <row r="1198" spans="2:18" x14ac:dyDescent="0.2">
      <c r="B1198" s="48"/>
      <c r="C1198" s="83"/>
      <c r="D1198" s="48"/>
      <c r="E1198" s="102"/>
      <c r="F1198" s="81"/>
      <c r="G1198" s="82"/>
      <c r="H1198" s="84"/>
      <c r="I1198" s="143"/>
      <c r="J1198" s="49"/>
      <c r="K1198" s="48"/>
      <c r="L1198" s="48"/>
      <c r="M1198" s="48"/>
      <c r="N1198" s="48"/>
      <c r="O1198" s="48"/>
      <c r="P1198" s="48"/>
      <c r="Q1198" s="48"/>
      <c r="R1198" s="48"/>
    </row>
    <row r="1199" spans="2:18" x14ac:dyDescent="0.2">
      <c r="B1199" s="48"/>
      <c r="C1199" s="83"/>
      <c r="D1199" s="48"/>
      <c r="E1199" s="102"/>
      <c r="F1199" s="81"/>
      <c r="G1199" s="82"/>
      <c r="H1199" s="84"/>
      <c r="I1199" s="143"/>
      <c r="J1199" s="49"/>
      <c r="K1199" s="48"/>
      <c r="L1199" s="48"/>
      <c r="M1199" s="48"/>
      <c r="N1199" s="48"/>
      <c r="O1199" s="48"/>
      <c r="P1199" s="48"/>
      <c r="Q1199" s="48"/>
      <c r="R1199" s="48"/>
    </row>
    <row r="1200" spans="2:18" x14ac:dyDescent="0.2">
      <c r="B1200" s="48"/>
      <c r="C1200" s="83"/>
      <c r="D1200" s="48"/>
      <c r="E1200" s="102"/>
      <c r="F1200" s="81"/>
      <c r="G1200" s="82"/>
      <c r="H1200" s="84"/>
      <c r="I1200" s="143"/>
      <c r="J1200" s="49"/>
      <c r="K1200" s="48"/>
      <c r="L1200" s="48"/>
      <c r="M1200" s="48"/>
      <c r="N1200" s="48"/>
      <c r="O1200" s="48"/>
      <c r="P1200" s="48"/>
      <c r="Q1200" s="48"/>
      <c r="R1200" s="48"/>
    </row>
    <row r="1201" spans="2:18" x14ac:dyDescent="0.2">
      <c r="B1201" s="48"/>
      <c r="C1201" s="83"/>
      <c r="D1201" s="48"/>
      <c r="E1201" s="102"/>
      <c r="F1201" s="81"/>
      <c r="G1201" s="82"/>
      <c r="H1201" s="84"/>
      <c r="I1201" s="143"/>
      <c r="J1201" s="49"/>
      <c r="K1201" s="48"/>
      <c r="L1201" s="48"/>
      <c r="M1201" s="48"/>
      <c r="N1201" s="48"/>
      <c r="O1201" s="48"/>
      <c r="P1201" s="48"/>
      <c r="Q1201" s="48"/>
      <c r="R1201" s="48"/>
    </row>
    <row r="1202" spans="2:18" x14ac:dyDescent="0.2">
      <c r="B1202" s="48"/>
      <c r="C1202" s="83"/>
      <c r="D1202" s="48"/>
      <c r="E1202" s="102"/>
      <c r="F1202" s="81"/>
      <c r="G1202" s="82"/>
      <c r="H1202" s="84"/>
      <c r="I1202" s="143"/>
      <c r="J1202" s="49"/>
      <c r="K1202" s="48"/>
      <c r="L1202" s="48"/>
      <c r="M1202" s="48"/>
      <c r="N1202" s="48"/>
      <c r="O1202" s="48"/>
      <c r="P1202" s="48"/>
      <c r="Q1202" s="48"/>
      <c r="R1202" s="48"/>
    </row>
    <row r="1203" spans="2:18" x14ac:dyDescent="0.2">
      <c r="B1203" s="48"/>
      <c r="C1203" s="83"/>
      <c r="D1203" s="48"/>
      <c r="E1203" s="102"/>
      <c r="F1203" s="81"/>
      <c r="G1203" s="82"/>
      <c r="H1203" s="84"/>
      <c r="I1203" s="143"/>
      <c r="J1203" s="49"/>
      <c r="K1203" s="48"/>
      <c r="L1203" s="48"/>
      <c r="M1203" s="48"/>
      <c r="N1203" s="48"/>
      <c r="O1203" s="48"/>
      <c r="P1203" s="48"/>
      <c r="Q1203" s="48"/>
      <c r="R1203" s="48"/>
    </row>
    <row r="1204" spans="2:18" x14ac:dyDescent="0.2">
      <c r="B1204" s="48"/>
      <c r="C1204" s="83"/>
      <c r="D1204" s="48"/>
      <c r="E1204" s="102"/>
      <c r="F1204" s="81"/>
      <c r="G1204" s="82"/>
      <c r="H1204" s="84"/>
      <c r="I1204" s="143"/>
      <c r="J1204" s="49"/>
      <c r="K1204" s="48"/>
      <c r="L1204" s="48"/>
      <c r="M1204" s="48"/>
      <c r="N1204" s="48"/>
      <c r="O1204" s="48"/>
      <c r="P1204" s="48"/>
      <c r="Q1204" s="48"/>
      <c r="R1204" s="48"/>
    </row>
    <row r="1205" spans="2:18" x14ac:dyDescent="0.2">
      <c r="B1205" s="48"/>
      <c r="C1205" s="83"/>
      <c r="D1205" s="48"/>
      <c r="E1205" s="102"/>
      <c r="F1205" s="81"/>
      <c r="G1205" s="82"/>
      <c r="H1205" s="84"/>
      <c r="I1205" s="143"/>
      <c r="J1205" s="49"/>
      <c r="K1205" s="48"/>
      <c r="L1205" s="48"/>
      <c r="M1205" s="48"/>
      <c r="N1205" s="48"/>
      <c r="O1205" s="48"/>
      <c r="P1205" s="48"/>
      <c r="Q1205" s="48"/>
      <c r="R1205" s="48"/>
    </row>
    <row r="1206" spans="2:18" x14ac:dyDescent="0.2">
      <c r="B1206" s="48"/>
      <c r="C1206" s="83"/>
      <c r="D1206" s="48"/>
      <c r="E1206" s="102"/>
      <c r="F1206" s="81"/>
      <c r="G1206" s="82"/>
      <c r="H1206" s="84"/>
      <c r="I1206" s="143"/>
      <c r="J1206" s="49"/>
      <c r="K1206" s="48"/>
      <c r="L1206" s="48"/>
      <c r="M1206" s="48"/>
      <c r="N1206" s="48"/>
      <c r="O1206" s="48"/>
      <c r="P1206" s="48"/>
      <c r="Q1206" s="48"/>
      <c r="R1206" s="48"/>
    </row>
    <row r="1207" spans="2:18" x14ac:dyDescent="0.2">
      <c r="B1207" s="48"/>
      <c r="C1207" s="48"/>
      <c r="D1207" s="48"/>
      <c r="E1207" s="48"/>
      <c r="F1207" s="81"/>
      <c r="G1207" s="82"/>
      <c r="H1207" s="84"/>
      <c r="I1207" s="175"/>
      <c r="J1207" s="49"/>
      <c r="K1207" s="48"/>
      <c r="L1207" s="48"/>
      <c r="M1207" s="48"/>
      <c r="N1207" s="48"/>
      <c r="O1207" s="48"/>
      <c r="P1207" s="48"/>
      <c r="Q1207" s="48"/>
      <c r="R1207" s="48"/>
    </row>
    <row r="1208" spans="2:18" x14ac:dyDescent="0.2">
      <c r="B1208" s="48"/>
      <c r="C1208" s="48"/>
      <c r="D1208" s="48"/>
      <c r="E1208" s="48"/>
      <c r="F1208" s="81"/>
      <c r="G1208" s="82"/>
      <c r="H1208" s="84"/>
      <c r="I1208" s="175"/>
      <c r="J1208" s="49"/>
      <c r="K1208" s="48"/>
      <c r="L1208" s="48"/>
      <c r="M1208" s="48"/>
      <c r="N1208" s="48"/>
      <c r="O1208" s="48"/>
      <c r="P1208" s="48"/>
      <c r="Q1208" s="48"/>
      <c r="R1208" s="48"/>
    </row>
    <row r="1209" spans="2:18" x14ac:dyDescent="0.2">
      <c r="B1209" s="48"/>
      <c r="C1209" s="48"/>
      <c r="D1209" s="48"/>
      <c r="E1209" s="48"/>
      <c r="F1209" s="81"/>
      <c r="G1209" s="82"/>
      <c r="H1209" s="84"/>
      <c r="I1209" s="175"/>
      <c r="J1209" s="49"/>
      <c r="K1209" s="48"/>
      <c r="L1209" s="48"/>
      <c r="M1209" s="48"/>
      <c r="N1209" s="48"/>
      <c r="O1209" s="48"/>
      <c r="P1209" s="48"/>
      <c r="Q1209" s="48"/>
      <c r="R1209" s="48"/>
    </row>
    <row r="1210" spans="2:18" x14ac:dyDescent="0.2">
      <c r="B1210" s="48"/>
      <c r="C1210" s="48"/>
      <c r="D1210" s="48"/>
      <c r="E1210" s="48"/>
      <c r="F1210" s="81"/>
      <c r="G1210" s="82"/>
      <c r="H1210" s="84"/>
      <c r="I1210" s="175"/>
      <c r="J1210" s="49"/>
      <c r="K1210" s="48"/>
      <c r="L1210" s="48"/>
      <c r="M1210" s="48"/>
      <c r="N1210" s="48"/>
      <c r="O1210" s="48"/>
      <c r="P1210" s="48"/>
      <c r="Q1210" s="48"/>
      <c r="R1210" s="48"/>
    </row>
    <row r="1211" spans="2:18" x14ac:dyDescent="0.2">
      <c r="B1211" s="48"/>
      <c r="C1211" s="48"/>
      <c r="D1211" s="48"/>
      <c r="E1211" s="48"/>
      <c r="F1211" s="81"/>
      <c r="G1211" s="82"/>
      <c r="H1211" s="84"/>
      <c r="I1211" s="175"/>
      <c r="J1211" s="49"/>
      <c r="K1211" s="48"/>
      <c r="L1211" s="48"/>
      <c r="M1211" s="48"/>
      <c r="N1211" s="48"/>
      <c r="O1211" s="48"/>
      <c r="P1211" s="48"/>
      <c r="Q1211" s="48"/>
      <c r="R1211" s="48"/>
    </row>
    <row r="1212" spans="2:18" x14ac:dyDescent="0.2">
      <c r="B1212" s="48"/>
      <c r="C1212" s="48"/>
      <c r="D1212" s="48"/>
      <c r="E1212" s="48"/>
      <c r="F1212" s="81"/>
      <c r="G1212" s="82"/>
      <c r="H1212" s="84"/>
      <c r="I1212" s="175"/>
      <c r="J1212" s="49"/>
      <c r="K1212" s="48"/>
      <c r="L1212" s="48"/>
      <c r="M1212" s="48"/>
      <c r="N1212" s="48"/>
      <c r="O1212" s="48"/>
      <c r="P1212" s="48"/>
      <c r="Q1212" s="48"/>
      <c r="R1212" s="48"/>
    </row>
    <row r="1213" spans="2:18" x14ac:dyDescent="0.2">
      <c r="B1213" s="48"/>
      <c r="C1213" s="48"/>
      <c r="D1213" s="48"/>
      <c r="E1213" s="48"/>
      <c r="F1213" s="81"/>
      <c r="G1213" s="82"/>
      <c r="H1213" s="84"/>
      <c r="I1213" s="175"/>
      <c r="J1213" s="49"/>
      <c r="K1213" s="48"/>
      <c r="L1213" s="48"/>
      <c r="M1213" s="48"/>
      <c r="N1213" s="48"/>
      <c r="O1213" s="48"/>
      <c r="P1213" s="48"/>
      <c r="Q1213" s="48"/>
      <c r="R1213" s="48"/>
    </row>
    <row r="1214" spans="2:18" x14ac:dyDescent="0.2">
      <c r="B1214" s="48"/>
      <c r="C1214" s="48"/>
      <c r="D1214" s="48"/>
      <c r="E1214" s="48"/>
      <c r="F1214" s="81"/>
      <c r="G1214" s="82"/>
      <c r="H1214" s="84"/>
      <c r="I1214" s="175"/>
      <c r="J1214" s="49"/>
      <c r="K1214" s="48"/>
      <c r="L1214" s="48"/>
      <c r="M1214" s="48"/>
      <c r="N1214" s="48"/>
      <c r="O1214" s="48"/>
      <c r="P1214" s="48"/>
      <c r="Q1214" s="48"/>
      <c r="R1214" s="48"/>
    </row>
    <row r="1215" spans="2:18" x14ac:dyDescent="0.2">
      <c r="B1215" s="48"/>
      <c r="C1215" s="48"/>
      <c r="D1215" s="48"/>
      <c r="E1215" s="48"/>
      <c r="F1215" s="81"/>
      <c r="G1215" s="82"/>
      <c r="H1215" s="84"/>
      <c r="I1215" s="175"/>
      <c r="J1215" s="49"/>
      <c r="K1215" s="48"/>
      <c r="L1215" s="48"/>
      <c r="M1215" s="48"/>
      <c r="N1215" s="48"/>
      <c r="O1215" s="48"/>
      <c r="P1215" s="48"/>
      <c r="Q1215" s="48"/>
      <c r="R1215" s="48"/>
    </row>
    <row r="1216" spans="2:18" x14ac:dyDescent="0.2">
      <c r="B1216" s="48"/>
      <c r="C1216" s="48"/>
      <c r="D1216" s="48"/>
      <c r="E1216" s="48"/>
      <c r="F1216" s="81"/>
      <c r="G1216" s="82"/>
      <c r="H1216" s="84"/>
      <c r="I1216" s="175"/>
      <c r="J1216" s="49"/>
      <c r="K1216" s="48"/>
      <c r="L1216" s="48"/>
      <c r="M1216" s="48"/>
      <c r="N1216" s="48"/>
      <c r="O1216" s="48"/>
      <c r="P1216" s="48"/>
      <c r="Q1216" s="48"/>
      <c r="R1216" s="48"/>
    </row>
    <row r="1217" spans="2:18" x14ac:dyDescent="0.2">
      <c r="B1217" s="48"/>
      <c r="C1217" s="48"/>
      <c r="D1217" s="48"/>
      <c r="E1217" s="48"/>
      <c r="F1217" s="81"/>
      <c r="G1217" s="82"/>
      <c r="H1217" s="84"/>
      <c r="I1217" s="175"/>
      <c r="J1217" s="49"/>
      <c r="K1217" s="48"/>
      <c r="L1217" s="48"/>
      <c r="M1217" s="48"/>
      <c r="N1217" s="48"/>
      <c r="O1217" s="48"/>
      <c r="P1217" s="48"/>
      <c r="Q1217" s="48"/>
      <c r="R1217" s="48"/>
    </row>
    <row r="1218" spans="2:18" x14ac:dyDescent="0.2">
      <c r="B1218" s="48"/>
      <c r="C1218" s="48"/>
      <c r="D1218" s="48"/>
      <c r="E1218" s="48"/>
      <c r="F1218" s="81"/>
      <c r="G1218" s="82"/>
      <c r="H1218" s="84"/>
      <c r="I1218" s="175"/>
      <c r="J1218" s="49"/>
      <c r="K1218" s="48"/>
      <c r="L1218" s="48"/>
      <c r="M1218" s="48"/>
      <c r="N1218" s="48"/>
      <c r="O1218" s="48"/>
      <c r="P1218" s="48"/>
      <c r="Q1218" s="48"/>
      <c r="R1218" s="48"/>
    </row>
    <row r="1219" spans="2:18" x14ac:dyDescent="0.2">
      <c r="B1219" s="48"/>
      <c r="C1219" s="48"/>
      <c r="D1219" s="48"/>
      <c r="E1219" s="48"/>
      <c r="F1219" s="81"/>
      <c r="G1219" s="82"/>
      <c r="H1219" s="84"/>
      <c r="I1219" s="175"/>
      <c r="J1219" s="49"/>
      <c r="K1219" s="48"/>
      <c r="L1219" s="48"/>
      <c r="M1219" s="48"/>
      <c r="N1219" s="48"/>
      <c r="O1219" s="48"/>
      <c r="P1219" s="48"/>
      <c r="Q1219" s="48"/>
      <c r="R1219" s="48"/>
    </row>
    <row r="1220" spans="2:18" x14ac:dyDescent="0.2">
      <c r="B1220" s="48"/>
      <c r="C1220" s="48"/>
      <c r="D1220" s="48"/>
      <c r="E1220" s="48"/>
      <c r="F1220" s="81"/>
      <c r="G1220" s="82"/>
      <c r="H1220" s="84"/>
      <c r="I1220" s="175"/>
      <c r="J1220" s="49"/>
      <c r="K1220" s="48"/>
      <c r="L1220" s="48"/>
      <c r="M1220" s="48"/>
      <c r="N1220" s="48"/>
      <c r="O1220" s="48"/>
      <c r="P1220" s="48"/>
      <c r="Q1220" s="48"/>
      <c r="R1220" s="48"/>
    </row>
    <row r="1221" spans="2:18" x14ac:dyDescent="0.2">
      <c r="B1221" s="48"/>
      <c r="C1221" s="48"/>
      <c r="D1221" s="48"/>
      <c r="E1221" s="48"/>
      <c r="F1221" s="81"/>
      <c r="G1221" s="82"/>
      <c r="H1221" s="84"/>
      <c r="I1221" s="175"/>
      <c r="J1221" s="49"/>
      <c r="K1221" s="48"/>
      <c r="L1221" s="48"/>
      <c r="M1221" s="48"/>
      <c r="N1221" s="48"/>
      <c r="O1221" s="48"/>
      <c r="P1221" s="48"/>
      <c r="Q1221" s="48"/>
      <c r="R1221" s="48"/>
    </row>
    <row r="64914" ht="12.95" customHeight="1" x14ac:dyDescent="0.2"/>
    <row r="64915" ht="12.95" customHeight="1" x14ac:dyDescent="0.2"/>
    <row r="64916" ht="12.95" customHeight="1" x14ac:dyDescent="0.2"/>
    <row r="64917" ht="12.95" customHeight="1" x14ac:dyDescent="0.2"/>
    <row r="64918" ht="12.95" customHeight="1" x14ac:dyDescent="0.2"/>
    <row r="64919" ht="12.95" customHeight="1" x14ac:dyDescent="0.2"/>
    <row r="64920" ht="12.95" customHeight="1" x14ac:dyDescent="0.2"/>
    <row r="64921" ht="12.95" customHeight="1" x14ac:dyDescent="0.2"/>
    <row r="64922" ht="12.95" customHeight="1" x14ac:dyDescent="0.2"/>
    <row r="64923" ht="12.95" customHeight="1" x14ac:dyDescent="0.2"/>
    <row r="64924" ht="12.95" customHeight="1" x14ac:dyDescent="0.2"/>
    <row r="64925" ht="12.95" customHeight="1" x14ac:dyDescent="0.2"/>
    <row r="64926" ht="12.95" customHeight="1" x14ac:dyDescent="0.2"/>
    <row r="64927" ht="12.95" customHeight="1" x14ac:dyDescent="0.2"/>
    <row r="64928" ht="12.95" customHeight="1" x14ac:dyDescent="0.2"/>
    <row r="64929" ht="12.95" customHeight="1" x14ac:dyDescent="0.2"/>
    <row r="64930" ht="12.95" customHeight="1" x14ac:dyDescent="0.2"/>
    <row r="64931" ht="12.95" customHeight="1" x14ac:dyDescent="0.2"/>
    <row r="64932" ht="12.95" customHeight="1" x14ac:dyDescent="0.2"/>
    <row r="64933" ht="12.95" customHeight="1" x14ac:dyDescent="0.2"/>
    <row r="64934" ht="12.95" customHeight="1" x14ac:dyDescent="0.2"/>
    <row r="64935" ht="12.95" customHeight="1" x14ac:dyDescent="0.2"/>
    <row r="64936" ht="12.95" customHeight="1" x14ac:dyDescent="0.2"/>
    <row r="64937" ht="12.95" customHeight="1" x14ac:dyDescent="0.2"/>
    <row r="64938" ht="12.95" customHeight="1" x14ac:dyDescent="0.2"/>
    <row r="64939" ht="12.95" customHeight="1" x14ac:dyDescent="0.2"/>
    <row r="64940" ht="12.95" customHeight="1" x14ac:dyDescent="0.2"/>
    <row r="64941" ht="12.95" customHeight="1" x14ac:dyDescent="0.2"/>
    <row r="64942" ht="12.95" customHeight="1" x14ac:dyDescent="0.2"/>
    <row r="64943" ht="12.95" customHeight="1" x14ac:dyDescent="0.2"/>
    <row r="64944" ht="12.95" customHeight="1" x14ac:dyDescent="0.2"/>
    <row r="64945" ht="12.95" customHeight="1" x14ac:dyDescent="0.2"/>
    <row r="64946" ht="12.95" customHeight="1" x14ac:dyDescent="0.2"/>
    <row r="64947" ht="12.95" customHeight="1" x14ac:dyDescent="0.2"/>
    <row r="64948" ht="12.95" customHeight="1" x14ac:dyDescent="0.2"/>
    <row r="64949" ht="12.95" customHeight="1" x14ac:dyDescent="0.2"/>
    <row r="64950" ht="12.95" customHeight="1" x14ac:dyDescent="0.2"/>
    <row r="64951" ht="12.95" customHeight="1" x14ac:dyDescent="0.2"/>
    <row r="64952" ht="12.95" customHeight="1" x14ac:dyDescent="0.2"/>
    <row r="64953" ht="12.95" customHeight="1" x14ac:dyDescent="0.2"/>
    <row r="64954" ht="12.95" customHeight="1" x14ac:dyDescent="0.2"/>
    <row r="64955" ht="12.95" customHeight="1" x14ac:dyDescent="0.2"/>
    <row r="64956" ht="12.95" customHeight="1" x14ac:dyDescent="0.2"/>
    <row r="64957" ht="12.95" customHeight="1" x14ac:dyDescent="0.2"/>
    <row r="64958" ht="12.95" customHeight="1" x14ac:dyDescent="0.2"/>
    <row r="64959" ht="12.95" customHeight="1" x14ac:dyDescent="0.2"/>
    <row r="64960" ht="12.95" customHeight="1" x14ac:dyDescent="0.2"/>
    <row r="64961" ht="12.95" customHeight="1" x14ac:dyDescent="0.2"/>
    <row r="64962" ht="12.95" customHeight="1" x14ac:dyDescent="0.2"/>
    <row r="64963" ht="12.95" customHeight="1" x14ac:dyDescent="0.2"/>
    <row r="64964" ht="12.95" customHeight="1" x14ac:dyDescent="0.2"/>
    <row r="64965" ht="12.95" customHeight="1" x14ac:dyDescent="0.2"/>
    <row r="64966" ht="12.95" customHeight="1" x14ac:dyDescent="0.2"/>
    <row r="64967" ht="12.95" customHeight="1" x14ac:dyDescent="0.2"/>
    <row r="64968" ht="12.95" customHeight="1" x14ac:dyDescent="0.2"/>
    <row r="64969" ht="12.95" customHeight="1" x14ac:dyDescent="0.2"/>
    <row r="64970" ht="12.95" customHeight="1" x14ac:dyDescent="0.2"/>
    <row r="64971" ht="12.95" customHeight="1" x14ac:dyDescent="0.2"/>
    <row r="64972" ht="12.95" customHeight="1" x14ac:dyDescent="0.2"/>
    <row r="64973" ht="12.95" customHeight="1" x14ac:dyDescent="0.2"/>
    <row r="64974" ht="12.95" customHeight="1" x14ac:dyDescent="0.2"/>
    <row r="64975" ht="12.95" customHeight="1" x14ac:dyDescent="0.2"/>
    <row r="64976" ht="12.95" customHeight="1" x14ac:dyDescent="0.2"/>
    <row r="64977" ht="12.95" customHeight="1" x14ac:dyDescent="0.2"/>
    <row r="64978" ht="12.95" customHeight="1" x14ac:dyDescent="0.2"/>
    <row r="64979" ht="12.95" customHeight="1" x14ac:dyDescent="0.2"/>
    <row r="64980" ht="12.95" customHeight="1" x14ac:dyDescent="0.2"/>
    <row r="64981" ht="12.95" customHeight="1" x14ac:dyDescent="0.2"/>
    <row r="64982" ht="12.95" customHeight="1" x14ac:dyDescent="0.2"/>
    <row r="64983" ht="12.95" customHeight="1" x14ac:dyDescent="0.2"/>
    <row r="64984" ht="12.95" customHeight="1" x14ac:dyDescent="0.2"/>
    <row r="64985" ht="12.95" customHeight="1" x14ac:dyDescent="0.2"/>
    <row r="64986" ht="12.95" customHeight="1" x14ac:dyDescent="0.2"/>
    <row r="64987" ht="12.95" customHeight="1" x14ac:dyDescent="0.2"/>
    <row r="64988" ht="12.95" customHeight="1" x14ac:dyDescent="0.2"/>
    <row r="64989" ht="12.95" customHeight="1" x14ac:dyDescent="0.2"/>
    <row r="64990" ht="12.95" customHeight="1" x14ac:dyDescent="0.2"/>
    <row r="64991" ht="12.95" customHeight="1" x14ac:dyDescent="0.2"/>
    <row r="64992" ht="12.95" customHeight="1" x14ac:dyDescent="0.2"/>
    <row r="64993" ht="12.95" customHeight="1" x14ac:dyDescent="0.2"/>
    <row r="64994" ht="12.95" customHeight="1" x14ac:dyDescent="0.2"/>
    <row r="64995" ht="12.95" customHeight="1" x14ac:dyDescent="0.2"/>
    <row r="64996" ht="12.95" customHeight="1" x14ac:dyDescent="0.2"/>
    <row r="64997" ht="12.95" customHeight="1" x14ac:dyDescent="0.2"/>
    <row r="64998" ht="12.95" customHeight="1" x14ac:dyDescent="0.2"/>
    <row r="64999" ht="12.95" customHeight="1" x14ac:dyDescent="0.2"/>
    <row r="65000" ht="12.95" customHeight="1" x14ac:dyDescent="0.2"/>
    <row r="65001" ht="12.95" customHeight="1" x14ac:dyDescent="0.2"/>
    <row r="65002" ht="12.95" customHeight="1" x14ac:dyDescent="0.2"/>
    <row r="65003" ht="12.95" customHeight="1" x14ac:dyDescent="0.2"/>
    <row r="65004" ht="12.95" customHeight="1" x14ac:dyDescent="0.2"/>
    <row r="65005" ht="12.95" customHeight="1" x14ac:dyDescent="0.2"/>
    <row r="65006" ht="12.95" customHeight="1" x14ac:dyDescent="0.2"/>
    <row r="65007" ht="12.95" customHeight="1" x14ac:dyDescent="0.2"/>
    <row r="65008" ht="12.95" customHeight="1" x14ac:dyDescent="0.2"/>
    <row r="65009" ht="12.95" customHeight="1" x14ac:dyDescent="0.2"/>
    <row r="65010" ht="12.95" customHeight="1" x14ac:dyDescent="0.2"/>
    <row r="65011" ht="12.95" customHeight="1" x14ac:dyDescent="0.2"/>
    <row r="65012" ht="12.95" customHeight="1" x14ac:dyDescent="0.2"/>
    <row r="65013" ht="12.95" customHeight="1" x14ac:dyDescent="0.2"/>
    <row r="65014" ht="12.95" customHeight="1" x14ac:dyDescent="0.2"/>
    <row r="65015" ht="12.95" customHeight="1" x14ac:dyDescent="0.2"/>
    <row r="65016" ht="12.95" customHeight="1" x14ac:dyDescent="0.2"/>
    <row r="65017" ht="12.95" customHeight="1" x14ac:dyDescent="0.2"/>
    <row r="65018" ht="12.95" customHeight="1" x14ac:dyDescent="0.2"/>
    <row r="65019" ht="12.95" customHeight="1" x14ac:dyDescent="0.2"/>
    <row r="65020" ht="12.95" customHeight="1" x14ac:dyDescent="0.2"/>
    <row r="65021" ht="12.95" customHeight="1" x14ac:dyDescent="0.2"/>
    <row r="65022" ht="12.95" customHeight="1" x14ac:dyDescent="0.2"/>
    <row r="65023" ht="12.95" customHeight="1" x14ac:dyDescent="0.2"/>
    <row r="65024" ht="12.95" customHeight="1" x14ac:dyDescent="0.2"/>
    <row r="65025" ht="12.95" customHeight="1" x14ac:dyDescent="0.2"/>
    <row r="65026" ht="12.95" customHeight="1" x14ac:dyDescent="0.2"/>
    <row r="65027" ht="12.95" customHeight="1" x14ac:dyDescent="0.2"/>
    <row r="65028" ht="12.95" customHeight="1" x14ac:dyDescent="0.2"/>
    <row r="65029" ht="12.95" customHeight="1" x14ac:dyDescent="0.2"/>
    <row r="65030" ht="12.95" customHeight="1" x14ac:dyDescent="0.2"/>
    <row r="65031" ht="12.95" customHeight="1" x14ac:dyDescent="0.2"/>
    <row r="65032" ht="12.95" customHeight="1" x14ac:dyDescent="0.2"/>
    <row r="65033" ht="12.95" customHeight="1" x14ac:dyDescent="0.2"/>
    <row r="65034" ht="12.95" customHeight="1" x14ac:dyDescent="0.2"/>
    <row r="65035" ht="12.95" customHeight="1" x14ac:dyDescent="0.2"/>
    <row r="65036" ht="12.95" customHeight="1" x14ac:dyDescent="0.2"/>
    <row r="65037" ht="12.95" customHeight="1" x14ac:dyDescent="0.2"/>
    <row r="65038" ht="12.95" customHeight="1" x14ac:dyDescent="0.2"/>
    <row r="65039" ht="12.95" customHeight="1" x14ac:dyDescent="0.2"/>
    <row r="65040" ht="12.95" customHeight="1" x14ac:dyDescent="0.2"/>
    <row r="65041" ht="12.95" customHeight="1" x14ac:dyDescent="0.2"/>
    <row r="65042" ht="12.95" customHeight="1" x14ac:dyDescent="0.2"/>
    <row r="65043" ht="12.95" customHeight="1" x14ac:dyDescent="0.2"/>
    <row r="65044" ht="12.95" customHeight="1" x14ac:dyDescent="0.2"/>
    <row r="65045" ht="12.95" customHeight="1" x14ac:dyDescent="0.2"/>
    <row r="65046" ht="12.95" customHeight="1" x14ac:dyDescent="0.2"/>
    <row r="65047" ht="12.95" customHeight="1" x14ac:dyDescent="0.2"/>
    <row r="65048" ht="12.95" customHeight="1" x14ac:dyDescent="0.2"/>
    <row r="65049" ht="12.95" customHeight="1" x14ac:dyDescent="0.2"/>
    <row r="65050" ht="12.95" customHeight="1" x14ac:dyDescent="0.2"/>
    <row r="65051" ht="12.95" customHeight="1" x14ac:dyDescent="0.2"/>
    <row r="65052" ht="12.95" customHeight="1" x14ac:dyDescent="0.2"/>
    <row r="65053" ht="12.95" customHeight="1" x14ac:dyDescent="0.2"/>
    <row r="65054" ht="12.95" customHeight="1" x14ac:dyDescent="0.2"/>
    <row r="65055" ht="12.95" customHeight="1" x14ac:dyDescent="0.2"/>
    <row r="65056" ht="12.95" customHeight="1" x14ac:dyDescent="0.2"/>
  </sheetData>
  <mergeCells count="15">
    <mergeCell ref="E442:E444"/>
    <mergeCell ref="D443:D444"/>
    <mergeCell ref="E446:E447"/>
    <mergeCell ref="B3:J3"/>
    <mergeCell ref="B4:J4"/>
    <mergeCell ref="B5:J5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conditionalFormatting sqref="D323 F462:F464 E445:E461 H518 E465:E517 J512 J517 J508 J503 J663 J665 J695 J708 J699 F1003:F1015 E519:E1188 E1207:E65410 E1:E442">
    <cfRule type="containsText" dxfId="2" priority="3" stopIfTrue="1" operator="containsText" text="CAA">
      <formula>NOT(ISERROR(SEARCH("CAA",D1)))</formula>
    </cfRule>
  </conditionalFormatting>
  <conditionalFormatting sqref="E1189:E1193 E1195:E1206">
    <cfRule type="containsText" dxfId="1" priority="2" stopIfTrue="1" operator="containsText" text="CAA">
      <formula>NOT(ISERROR(SEARCH("CAA",E1189)))</formula>
    </cfRule>
  </conditionalFormatting>
  <conditionalFormatting sqref="E1194">
    <cfRule type="containsText" dxfId="0" priority="1" stopIfTrue="1" operator="containsText" text="CAA">
      <formula>NOT(ISERROR(SEARCH("CAA",E1194)))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32"/>
  <sheetViews>
    <sheetView workbookViewId="0">
      <selection activeCell="H8" sqref="H8"/>
    </sheetView>
  </sheetViews>
  <sheetFormatPr defaultRowHeight="12.75" x14ac:dyDescent="0.2"/>
  <cols>
    <col min="2" max="2" width="5.140625" customWidth="1"/>
    <col min="3" max="3" width="13.28515625" customWidth="1"/>
    <col min="4" max="4" width="34.140625" customWidth="1"/>
    <col min="5" max="5" width="13.42578125" style="202" customWidth="1"/>
    <col min="6" max="6" width="10.7109375" bestFit="1" customWidth="1"/>
    <col min="7" max="7" width="12.140625" customWidth="1"/>
    <col min="10" max="10" width="10.28515625" style="202" bestFit="1" customWidth="1"/>
    <col min="11" max="11" width="10.7109375" bestFit="1" customWidth="1"/>
    <col min="12" max="12" width="12.140625" customWidth="1"/>
    <col min="14" max="14" width="10.28515625" style="202" bestFit="1" customWidth="1"/>
  </cols>
  <sheetData>
    <row r="2" spans="2:12" x14ac:dyDescent="0.2">
      <c r="B2" s="769" t="s">
        <v>6812</v>
      </c>
      <c r="C2" s="769"/>
      <c r="D2" s="769"/>
      <c r="E2" s="769"/>
    </row>
    <row r="4" spans="2:12" x14ac:dyDescent="0.2">
      <c r="B4" s="604" t="s">
        <v>12</v>
      </c>
      <c r="C4" s="604" t="s">
        <v>6813</v>
      </c>
      <c r="D4" s="604" t="s">
        <v>20</v>
      </c>
      <c r="E4" s="605" t="s">
        <v>16</v>
      </c>
    </row>
    <row r="5" spans="2:12" x14ac:dyDescent="0.2">
      <c r="B5" s="14">
        <v>1</v>
      </c>
      <c r="C5" s="14" t="s">
        <v>5992</v>
      </c>
      <c r="D5" s="14" t="s">
        <v>6814</v>
      </c>
      <c r="E5" s="606">
        <v>27000</v>
      </c>
    </row>
    <row r="6" spans="2:12" x14ac:dyDescent="0.2">
      <c r="F6" s="202"/>
      <c r="G6" s="203"/>
      <c r="K6" s="202"/>
      <c r="L6" s="203"/>
    </row>
    <row r="7" spans="2:12" x14ac:dyDescent="0.2">
      <c r="F7" s="202"/>
      <c r="K7" s="202"/>
    </row>
    <row r="8" spans="2:12" x14ac:dyDescent="0.2">
      <c r="C8" t="s">
        <v>6815</v>
      </c>
      <c r="E8" s="202" t="s">
        <v>6818</v>
      </c>
      <c r="F8" s="203"/>
      <c r="K8" s="203"/>
    </row>
    <row r="10" spans="2:12" x14ac:dyDescent="0.2">
      <c r="E10" s="203"/>
      <c r="F10" s="203"/>
      <c r="G10" s="203"/>
      <c r="J10" s="203"/>
      <c r="K10" s="203"/>
      <c r="L10" s="203"/>
    </row>
    <row r="11" spans="2:12" x14ac:dyDescent="0.2">
      <c r="F11" s="203"/>
      <c r="G11" s="203"/>
      <c r="K11" s="203"/>
      <c r="L11" s="203"/>
    </row>
    <row r="12" spans="2:12" x14ac:dyDescent="0.2">
      <c r="C12" t="s">
        <v>6816</v>
      </c>
      <c r="E12" s="202" t="s">
        <v>6817</v>
      </c>
      <c r="F12" s="203"/>
      <c r="G12" s="203"/>
      <c r="K12" s="203"/>
      <c r="L12" s="203"/>
    </row>
    <row r="13" spans="2:12" x14ac:dyDescent="0.2">
      <c r="F13" s="203"/>
      <c r="K13" s="203"/>
    </row>
    <row r="15" spans="2:12" x14ac:dyDescent="0.2">
      <c r="F15" s="202"/>
      <c r="K15" s="202"/>
    </row>
    <row r="16" spans="2:12" x14ac:dyDescent="0.2">
      <c r="F16" s="202"/>
      <c r="K16" s="202"/>
    </row>
    <row r="17" spans="6:11" x14ac:dyDescent="0.2">
      <c r="F17" s="202"/>
      <c r="K17" s="202"/>
    </row>
    <row r="18" spans="6:11" x14ac:dyDescent="0.2">
      <c r="F18" s="202"/>
      <c r="K18" s="202"/>
    </row>
    <row r="19" spans="6:11" x14ac:dyDescent="0.2">
      <c r="F19" s="202"/>
      <c r="K19" s="202"/>
    </row>
    <row r="20" spans="6:11" x14ac:dyDescent="0.2">
      <c r="F20" s="202"/>
      <c r="K20" s="202"/>
    </row>
    <row r="21" spans="6:11" x14ac:dyDescent="0.2">
      <c r="F21" s="202"/>
      <c r="K21" s="202"/>
    </row>
    <row r="23" spans="6:11" x14ac:dyDescent="0.2">
      <c r="F23" s="202"/>
      <c r="K23" s="202"/>
    </row>
    <row r="24" spans="6:11" x14ac:dyDescent="0.2">
      <c r="F24" s="202"/>
      <c r="K24" s="202"/>
    </row>
    <row r="25" spans="6:11" x14ac:dyDescent="0.2">
      <c r="F25" s="202"/>
      <c r="K25" s="202"/>
    </row>
    <row r="26" spans="6:11" x14ac:dyDescent="0.2">
      <c r="F26" s="202"/>
      <c r="K26" s="202"/>
    </row>
    <row r="27" spans="6:11" x14ac:dyDescent="0.2">
      <c r="F27" s="202"/>
      <c r="K27" s="202"/>
    </row>
    <row r="28" spans="6:11" x14ac:dyDescent="0.2">
      <c r="F28" s="203"/>
      <c r="K28" s="203"/>
    </row>
    <row r="29" spans="6:11" x14ac:dyDescent="0.2">
      <c r="F29" s="203"/>
      <c r="K29" s="203"/>
    </row>
    <row r="30" spans="6:11" x14ac:dyDescent="0.2">
      <c r="F30" s="203"/>
      <c r="K30" s="203"/>
    </row>
    <row r="32" spans="6:11" x14ac:dyDescent="0.2">
      <c r="F32" s="203"/>
      <c r="K32" s="203"/>
    </row>
  </sheetData>
  <mergeCells count="1">
    <mergeCell ref="B2:E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LAPORAN</vt:lpstr>
      <vt:lpstr>PINJAMAN</vt:lpstr>
      <vt:lpstr>PROSES KLAIM</vt:lpstr>
      <vt:lpstr>CASHFLOW</vt:lpstr>
      <vt:lpstr>cashflow edit</vt:lpstr>
      <vt:lpstr>CASH FLOW</vt:lpstr>
      <vt:lpstr>Sheet1</vt:lpstr>
      <vt:lpstr>Sheet2</vt:lpstr>
      <vt:lpstr>'CASH FLOW'!Print_Area</vt:lpstr>
      <vt:lpstr>CASHFLOW!Print_Area</vt:lpstr>
      <vt:lpstr>'cashflow edit'!Print_Area</vt:lpstr>
      <vt:lpstr>LAPORAN!Print_Area</vt:lpstr>
      <vt:lpstr>PINJAMAN!Print_Area</vt:lpstr>
      <vt:lpstr>'PROSES KLAIM'!Print_Area</vt:lpstr>
      <vt:lpstr>Sheet2!Print_Area</vt:lpstr>
      <vt:lpstr>'CASH FLOW'!Print_Titles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FHO04</dc:creator>
  <cp:lastModifiedBy>300-20K</cp:lastModifiedBy>
  <cp:revision>484</cp:revision>
  <cp:lastPrinted>2022-10-15T06:20:46Z</cp:lastPrinted>
  <dcterms:created xsi:type="dcterms:W3CDTF">2003-03-20T09:15:00Z</dcterms:created>
  <dcterms:modified xsi:type="dcterms:W3CDTF">2022-10-15T06:23:31Z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1033-10.2.0.6080</vt:lpwstr>
  </property>
</Properties>
</file>